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4.xml" ContentType="application/vnd.openxmlformats-officedocument.drawing+xml"/>
  <Override PartName="/xl/charts/chart12.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3.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4.xml" ContentType="application/vnd.openxmlformats-officedocument.drawingml.chart+xml"/>
  <Override PartName="/xl/drawings/drawing1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20.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18.xml" ContentType="application/vnd.openxmlformats-officedocument.drawingml.chart+xml"/>
  <Override PartName="/xl/drawings/drawing22.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0.xml" ContentType="application/vnd.openxmlformats-officedocument.drawingml.chart+xml"/>
  <Override PartName="/xl/drawings/drawing24.xml" ContentType="application/vnd.openxmlformats-officedocument.drawing+xml"/>
  <Override PartName="/xl/charts/chart21.xml" ContentType="application/vnd.openxmlformats-officedocument.drawingml.chart+xml"/>
  <Override PartName="/xl/drawings/drawing25.xml" ContentType="application/vnd.openxmlformats-officedocument.drawing+xml"/>
  <Override PartName="/xl/charts/chart22.xml" ContentType="application/vnd.openxmlformats-officedocument.drawingml.chart+xml"/>
  <Override PartName="/xl/drawings/drawing26.xml" ContentType="application/vnd.openxmlformats-officedocument.drawing+xml"/>
  <Override PartName="/xl/charts/chart2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mc:AlternateContent xmlns:mc="http://schemas.openxmlformats.org/markup-compatibility/2006">
    <mc:Choice Requires="x15">
      <x15ac:absPath xmlns:x15ac="http://schemas.microsoft.com/office/spreadsheetml/2010/11/ac" url="/Users/manu/Dropbox/manu/papers/piketty/update/excel/"/>
    </mc:Choice>
  </mc:AlternateContent>
  <xr:revisionPtr revIDLastSave="0" documentId="13_ncr:1_{43A29235-3879-C849-B39A-6636CCAB0EF4}" xr6:coauthVersionLast="47" xr6:coauthVersionMax="47" xr10:uidLastSave="{00000000-0000-0000-0000-000000000000}"/>
  <bookViews>
    <workbookView xWindow="16660" yWindow="2060" windowWidth="27120" windowHeight="17940" firstSheet="22" activeTab="28" xr2:uid="{00000000-000D-0000-FFFF-FFFF00000000}"/>
  </bookViews>
  <sheets>
    <sheet name="Explanations" sheetId="1" r:id="rId1"/>
    <sheet name="Table0" sheetId="2" r:id="rId2"/>
    <sheet name="Table1_old" sheetId="3" state="hidden" r:id="rId3"/>
    <sheet name="Table1" sheetId="67" r:id="rId4"/>
    <sheet name="Table_Incomegrowth" sheetId="4" r:id="rId5"/>
    <sheet name="Table2" sheetId="6" r:id="rId6"/>
    <sheet name="Table A0" sheetId="7" r:id="rId7"/>
    <sheet name="Table A1" sheetId="8" r:id="rId8"/>
    <sheet name="Table A2" sheetId="9" r:id="rId9"/>
    <sheet name="Table A3" sheetId="10" r:id="rId10"/>
    <sheet name="Table A4" sheetId="11" r:id="rId11"/>
    <sheet name="Table A5" sheetId="12" r:id="rId12"/>
    <sheet name="Table A4_pareto" sheetId="62" state="hidden" r:id="rId13"/>
    <sheet name="Table A6" sheetId="13" r:id="rId14"/>
    <sheet name="Table A6_pareto" sheetId="61" state="hidden" r:id="rId15"/>
    <sheet name="Table_Incomegrowth_noKgains" sheetId="5" state="hidden" r:id="rId16"/>
    <sheet name="Table A7" sheetId="14" r:id="rId17"/>
    <sheet name="Table A7 (cont.)" sheetId="15" r:id="rId18"/>
    <sheet name="Table A7 (cont.) (2)" sheetId="16" r:id="rId19"/>
    <sheet name="Table A8" sheetId="17" r:id="rId20"/>
    <sheet name="Table B1" sheetId="18" r:id="rId21"/>
    <sheet name="Table B2" sheetId="19" r:id="rId22"/>
    <sheet name="Table B3" sheetId="20" r:id="rId23"/>
    <sheet name="Table B4(CEOs)" sheetId="21" r:id="rId24"/>
    <sheet name="Table B5" sheetId="72" r:id="rId25"/>
    <sheet name="Table Thresholds_nominal" sheetId="22" r:id="rId26"/>
    <sheet name="Table B4(CEO)nominal" sheetId="23" state="hidden" r:id="rId27"/>
    <sheet name="data-Fig1" sheetId="24" r:id="rId28"/>
    <sheet name="fig1" sheetId="25" r:id="rId29"/>
    <sheet name="fig1slide" sheetId="26" r:id="rId30"/>
    <sheet name="data-Fig2" sheetId="27" r:id="rId31"/>
    <sheet name="fig2" sheetId="28" r:id="rId32"/>
    <sheet name="fig2slide" sheetId="66" r:id="rId33"/>
    <sheet name="fig2Bslide" sheetId="65" r:id="rId34"/>
    <sheet name="fig2(no K gains)" sheetId="29" state="hidden" r:id="rId35"/>
    <sheet name="data-Fig3" sheetId="30" r:id="rId36"/>
    <sheet name="fig3" sheetId="31" r:id="rId37"/>
    <sheet name="fig3slide" sheetId="69" r:id="rId38"/>
    <sheet name="Data-Fig4" sheetId="32" r:id="rId39"/>
    <sheet name="fig4" sheetId="33" r:id="rId40"/>
    <sheet name="data-Fig4B" sheetId="34" r:id="rId41"/>
    <sheet name="fig4B" sheetId="63" r:id="rId42"/>
    <sheet name="fig4Bslide" sheetId="70" r:id="rId43"/>
    <sheet name="data-Fig5" sheetId="36" r:id="rId44"/>
    <sheet name="fig5" sheetId="37" r:id="rId45"/>
    <sheet name="data-Fig6a" sheetId="38" r:id="rId46"/>
    <sheet name="data-Fig6b" sheetId="39" r:id="rId47"/>
    <sheet name="fig6" sheetId="40" r:id="rId48"/>
    <sheet name="data-Fig8" sheetId="44" r:id="rId49"/>
    <sheet name="fig8" sheetId="45" r:id="rId50"/>
    <sheet name="data-Fig9" sheetId="46" r:id="rId51"/>
    <sheet name="fig9" sheetId="47" r:id="rId52"/>
    <sheet name="data-Fig10" sheetId="48" r:id="rId53"/>
    <sheet name="fig10" sheetId="49" r:id="rId54"/>
    <sheet name="data-FigA0" sheetId="54" r:id="rId55"/>
    <sheet name="Figure A0" sheetId="55" r:id="rId56"/>
    <sheet name="data-FigA1" sheetId="56" r:id="rId57"/>
    <sheet name="Figure A1" sheetId="57" r:id="rId58"/>
    <sheet name="Figure A1b" sheetId="73" r:id="rId59"/>
    <sheet name="data-FigA2" sheetId="58" r:id="rId60"/>
    <sheet name="Figure A2" sheetId="59" r:id="rId61"/>
  </sheets>
  <definedNames>
    <definedName name="column_head" localSheetId="40">#REF!</definedName>
    <definedName name="column_head" localSheetId="41">#REF!</definedName>
    <definedName name="column_head" localSheetId="42">#REF!</definedName>
    <definedName name="column_head" localSheetId="1">#REF!</definedName>
    <definedName name="column_head" localSheetId="3">#REF!</definedName>
    <definedName name="column_head" localSheetId="2">#REF!</definedName>
    <definedName name="column_head">#REF!</definedName>
    <definedName name="column_headings">#REF!</definedName>
    <definedName name="column_numbers">#REF!</definedName>
    <definedName name="data">#REF!</definedName>
    <definedName name="data2" localSheetId="40">#REF!</definedName>
    <definedName name="data2" localSheetId="41">#REF!</definedName>
    <definedName name="data2" localSheetId="42">#REF!</definedName>
    <definedName name="data2" localSheetId="1">#REF!</definedName>
    <definedName name="data2" localSheetId="3">#REF!</definedName>
    <definedName name="data2" localSheetId="2">#REF!</definedName>
    <definedName name="data2">#REF!</definedName>
    <definedName name="fig4b">#REF!</definedName>
    <definedName name="footnotes" localSheetId="42">#REF!</definedName>
    <definedName name="footnotes" localSheetId="58">#REF!</definedName>
    <definedName name="footnotes" localSheetId="24">#REF!</definedName>
    <definedName name="footnotes">#REF!</definedName>
    <definedName name="footnotes2" localSheetId="40">#REF!</definedName>
    <definedName name="footnotes2" localSheetId="41">#REF!</definedName>
    <definedName name="footnotes2" localSheetId="42">#REF!</definedName>
    <definedName name="footnotes2" localSheetId="58">#REF!</definedName>
    <definedName name="footnotes2" localSheetId="24">#REF!</definedName>
    <definedName name="footnotes2" localSheetId="1">#REF!</definedName>
    <definedName name="footnotes2" localSheetId="3">#REF!</definedName>
    <definedName name="footnotes2" localSheetId="2">#REF!</definedName>
    <definedName name="footnotes2">#REF!</definedName>
    <definedName name="_xlnm.Print_Area" localSheetId="41">fig4B!$A$1:$K$38</definedName>
    <definedName name="_xlnm.Print_Area" localSheetId="42">fig4Bslide!$A$1:$K$38</definedName>
    <definedName name="_xlnm.Print_Area" localSheetId="3">Table1!$A$1:$E$21</definedName>
    <definedName name="spanners_level1" localSheetId="42">#REF!</definedName>
    <definedName name="spanners_level1" localSheetId="58">#REF!</definedName>
    <definedName name="spanners_level1" localSheetId="24">#REF!</definedName>
    <definedName name="spanners_level1">#REF!</definedName>
    <definedName name="spanners_level2" localSheetId="42">#REF!</definedName>
    <definedName name="spanners_level2" localSheetId="58">#REF!</definedName>
    <definedName name="spanners_level2" localSheetId="24">#REF!</definedName>
    <definedName name="spanners_level2">#REF!</definedName>
    <definedName name="spanners_level3" localSheetId="42">#REF!</definedName>
    <definedName name="spanners_level3" localSheetId="58">#REF!</definedName>
    <definedName name="spanners_level3" localSheetId="24">#REF!</definedName>
    <definedName name="spanners_level3">#REF!</definedName>
    <definedName name="spanners_level4" localSheetId="42">#REF!</definedName>
    <definedName name="spanners_level4" localSheetId="58">#REF!</definedName>
    <definedName name="spanners_level4" localSheetId="24">#REF!</definedName>
    <definedName name="spanners_level4">#REF!</definedName>
    <definedName name="spanners_level5" localSheetId="42">#REF!</definedName>
    <definedName name="spanners_level5" localSheetId="58">#REF!</definedName>
    <definedName name="spanners_level5" localSheetId="24">#REF!</definedName>
    <definedName name="spanners_level5">#REF!</definedName>
    <definedName name="spanners_levelV" localSheetId="40">#REF!</definedName>
    <definedName name="spanners_levelV" localSheetId="41">#REF!</definedName>
    <definedName name="spanners_levelV" localSheetId="42">#REF!</definedName>
    <definedName name="spanners_levelV" localSheetId="58">#REF!</definedName>
    <definedName name="spanners_levelV" localSheetId="24">#REF!</definedName>
    <definedName name="spanners_levelV" localSheetId="1">#REF!</definedName>
    <definedName name="spanners_levelV" localSheetId="3">#REF!</definedName>
    <definedName name="spanners_levelV" localSheetId="2">#REF!</definedName>
    <definedName name="spanners_levelV">#REF!</definedName>
    <definedName name="spanners_levelX" localSheetId="40">#REF!</definedName>
    <definedName name="spanners_levelX" localSheetId="41">#REF!</definedName>
    <definedName name="spanners_levelX" localSheetId="42">#REF!</definedName>
    <definedName name="spanners_levelX" localSheetId="58">#REF!</definedName>
    <definedName name="spanners_levelX" localSheetId="24">#REF!</definedName>
    <definedName name="spanners_levelX" localSheetId="1">#REF!</definedName>
    <definedName name="spanners_levelX" localSheetId="3">#REF!</definedName>
    <definedName name="spanners_levelX" localSheetId="2">#REF!</definedName>
    <definedName name="spanners_levelX">#REF!</definedName>
    <definedName name="spanners_levelY" localSheetId="40">#REF!</definedName>
    <definedName name="spanners_levelY" localSheetId="41">#REF!</definedName>
    <definedName name="spanners_levelY" localSheetId="42">#REF!</definedName>
    <definedName name="spanners_levelY" localSheetId="58">#REF!</definedName>
    <definedName name="spanners_levelY" localSheetId="24">#REF!</definedName>
    <definedName name="spanners_levelY" localSheetId="1">#REF!</definedName>
    <definedName name="spanners_levelY" localSheetId="3">#REF!</definedName>
    <definedName name="spanners_levelY" localSheetId="2">#REF!</definedName>
    <definedName name="spanners_levelY">#REF!</definedName>
    <definedName name="spanners_levelZ" localSheetId="40">#REF!</definedName>
    <definedName name="spanners_levelZ" localSheetId="41">#REF!</definedName>
    <definedName name="spanners_levelZ" localSheetId="42">#REF!</definedName>
    <definedName name="spanners_levelZ" localSheetId="58">#REF!</definedName>
    <definedName name="spanners_levelZ" localSheetId="24">#REF!</definedName>
    <definedName name="spanners_levelZ" localSheetId="1">#REF!</definedName>
    <definedName name="spanners_levelZ" localSheetId="3">#REF!</definedName>
    <definedName name="spanners_levelZ" localSheetId="2">#REF!</definedName>
    <definedName name="spanners_levelZ">#REF!</definedName>
    <definedName name="stub_lines">#REF!</definedName>
    <definedName name="titles">#REF!</definedName>
    <definedName name="total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3" i="58" l="1"/>
  <c r="C113" i="58"/>
  <c r="B113" i="58"/>
  <c r="A113" i="58"/>
  <c r="F113" i="56"/>
  <c r="E113" i="56"/>
  <c r="G113" i="56" s="1"/>
  <c r="D113" i="56"/>
  <c r="C113" i="56"/>
  <c r="B113" i="56"/>
  <c r="A113" i="56"/>
  <c r="C113" i="54"/>
  <c r="B113" i="54"/>
  <c r="A113" i="54"/>
  <c r="J112" i="34"/>
  <c r="I112" i="34"/>
  <c r="C112" i="34"/>
  <c r="E112" i="34" s="1"/>
  <c r="B112" i="34"/>
  <c r="F112" i="34" s="1"/>
  <c r="A112" i="34"/>
  <c r="E113" i="30"/>
  <c r="D113" i="30"/>
  <c r="C113" i="30"/>
  <c r="B113" i="30"/>
  <c r="A113" i="30"/>
  <c r="G113" i="27"/>
  <c r="F113" i="27"/>
  <c r="E113" i="27"/>
  <c r="D113" i="27"/>
  <c r="C113" i="27"/>
  <c r="B113" i="27"/>
  <c r="A113" i="27"/>
  <c r="D12" i="67"/>
  <c r="C12" i="67"/>
  <c r="B12" i="67"/>
  <c r="P183" i="4"/>
  <c r="O183" i="4"/>
  <c r="N183" i="4"/>
  <c r="M183" i="4"/>
  <c r="L183" i="4"/>
  <c r="K183" i="4"/>
  <c r="J183" i="4"/>
  <c r="H183" i="4"/>
  <c r="G183" i="4"/>
  <c r="F183" i="4"/>
  <c r="E183" i="4"/>
  <c r="D183" i="4"/>
  <c r="C183" i="4"/>
  <c r="B183" i="4"/>
  <c r="P172" i="4"/>
  <c r="O172" i="4"/>
  <c r="N172" i="4"/>
  <c r="M172" i="4"/>
  <c r="L172" i="4"/>
  <c r="K172" i="4"/>
  <c r="J172" i="4"/>
  <c r="I172" i="4"/>
  <c r="H172" i="4"/>
  <c r="G172" i="4"/>
  <c r="F172" i="4"/>
  <c r="E172" i="4"/>
  <c r="D172" i="4"/>
  <c r="C172" i="4"/>
  <c r="B172" i="4"/>
  <c r="P132" i="4"/>
  <c r="O132" i="4"/>
  <c r="N132" i="4"/>
  <c r="M132" i="4"/>
  <c r="L132" i="4"/>
  <c r="K132" i="4"/>
  <c r="J132" i="4"/>
  <c r="H132" i="4"/>
  <c r="G132" i="4"/>
  <c r="F132" i="4"/>
  <c r="E132" i="4"/>
  <c r="D132" i="4"/>
  <c r="C132" i="4"/>
  <c r="B132" i="4"/>
  <c r="P148" i="4"/>
  <c r="O148" i="4"/>
  <c r="N148" i="4"/>
  <c r="M148" i="4"/>
  <c r="L148" i="4"/>
  <c r="K148" i="4"/>
  <c r="J148" i="4"/>
  <c r="H148" i="4"/>
  <c r="G148" i="4"/>
  <c r="F148" i="4"/>
  <c r="E148" i="4"/>
  <c r="D148" i="4"/>
  <c r="C148" i="4"/>
  <c r="B148" i="4"/>
  <c r="P112" i="4"/>
  <c r="O112" i="4"/>
  <c r="N112" i="4"/>
  <c r="M112" i="4"/>
  <c r="L112" i="4"/>
  <c r="K112" i="4"/>
  <c r="J112" i="4"/>
  <c r="H112" i="4"/>
  <c r="G112" i="4"/>
  <c r="F112" i="4"/>
  <c r="E112" i="4"/>
  <c r="D112" i="4"/>
  <c r="C112" i="4"/>
  <c r="B112" i="4"/>
  <c r="A112" i="4"/>
  <c r="F26" i="2"/>
  <c r="F25" i="2"/>
  <c r="F24" i="2"/>
  <c r="F23" i="2"/>
  <c r="F22" i="2"/>
  <c r="F21" i="2"/>
  <c r="B26" i="2"/>
  <c r="B25" i="2"/>
  <c r="B24" i="2"/>
  <c r="B23" i="2"/>
  <c r="B22" i="2"/>
  <c r="B21" i="2"/>
  <c r="F19" i="2"/>
  <c r="F18" i="2"/>
  <c r="F15" i="2"/>
  <c r="F14" i="2"/>
  <c r="F13" i="2"/>
  <c r="F12" i="2"/>
  <c r="F11" i="2"/>
  <c r="F10" i="2"/>
  <c r="F8" i="2"/>
  <c r="F7" i="2"/>
  <c r="E7" i="2"/>
  <c r="B15" i="2"/>
  <c r="B14" i="2"/>
  <c r="B13" i="2"/>
  <c r="B12" i="2"/>
  <c r="B11" i="2"/>
  <c r="B10" i="2"/>
  <c r="C109" i="24"/>
  <c r="B109" i="24"/>
  <c r="A109" i="24"/>
  <c r="N113" i="17"/>
  <c r="AC113" i="17"/>
  <c r="AA113" i="16"/>
  <c r="Z113" i="16"/>
  <c r="Y113" i="16"/>
  <c r="X113" i="16"/>
  <c r="W113" i="16"/>
  <c r="U115" i="13"/>
  <c r="T115" i="13"/>
  <c r="S115" i="13"/>
  <c r="R115" i="13"/>
  <c r="Q115" i="13"/>
  <c r="P115" i="13"/>
  <c r="N115" i="13"/>
  <c r="M115" i="13"/>
  <c r="L115" i="13"/>
  <c r="K115" i="13"/>
  <c r="J115" i="13"/>
  <c r="I115" i="13"/>
  <c r="G115" i="13"/>
  <c r="F115" i="13"/>
  <c r="E115" i="13"/>
  <c r="D115" i="13"/>
  <c r="C115" i="13"/>
  <c r="B115" i="13"/>
  <c r="A115" i="13"/>
  <c r="U115" i="12"/>
  <c r="T115" i="12"/>
  <c r="S115" i="12"/>
  <c r="R115" i="12"/>
  <c r="Q115" i="12"/>
  <c r="P115" i="12"/>
  <c r="N115" i="12"/>
  <c r="M115" i="12"/>
  <c r="L115" i="12"/>
  <c r="K115" i="12"/>
  <c r="J115" i="12"/>
  <c r="I115" i="12"/>
  <c r="G115" i="12"/>
  <c r="F115" i="12"/>
  <c r="E115" i="12"/>
  <c r="D115" i="12"/>
  <c r="C115" i="12"/>
  <c r="B115" i="12"/>
  <c r="A115" i="12"/>
  <c r="U115" i="11"/>
  <c r="T115" i="11"/>
  <c r="S115" i="11"/>
  <c r="R115" i="11"/>
  <c r="Q115" i="11"/>
  <c r="P115" i="11"/>
  <c r="U114" i="11"/>
  <c r="T114" i="11"/>
  <c r="S114" i="11"/>
  <c r="R114" i="11"/>
  <c r="Q114" i="11"/>
  <c r="P114" i="11"/>
  <c r="A117" i="22"/>
  <c r="A116" i="22"/>
  <c r="A115" i="22"/>
  <c r="N115" i="11"/>
  <c r="M115" i="11"/>
  <c r="L115" i="11"/>
  <c r="K115" i="11"/>
  <c r="J115" i="11"/>
  <c r="I115" i="11"/>
  <c r="G115" i="11"/>
  <c r="F115" i="11"/>
  <c r="E115" i="11"/>
  <c r="D115" i="11"/>
  <c r="C115" i="11"/>
  <c r="B115" i="11"/>
  <c r="A115" i="11"/>
  <c r="M115" i="10"/>
  <c r="L115" i="10"/>
  <c r="K115" i="10"/>
  <c r="J115" i="10"/>
  <c r="I115" i="10"/>
  <c r="M115" i="8"/>
  <c r="L115" i="8"/>
  <c r="K115" i="8"/>
  <c r="J115" i="8"/>
  <c r="I115" i="8"/>
  <c r="M114" i="8"/>
  <c r="L114" i="8"/>
  <c r="K114" i="8"/>
  <c r="J114" i="8"/>
  <c r="I114" i="8"/>
  <c r="M115" i="9"/>
  <c r="L115" i="9"/>
  <c r="K115" i="9"/>
  <c r="J115" i="9"/>
  <c r="I115" i="9"/>
  <c r="A115" i="9"/>
  <c r="A115" i="8"/>
  <c r="J115" i="7"/>
  <c r="G115" i="7"/>
  <c r="D115" i="7"/>
  <c r="A115" i="7"/>
  <c r="D112" i="58"/>
  <c r="C112" i="58"/>
  <c r="B112" i="58"/>
  <c r="D111" i="58"/>
  <c r="C111" i="58"/>
  <c r="B111" i="58"/>
  <c r="D110" i="58"/>
  <c r="C110" i="58"/>
  <c r="B110" i="58"/>
  <c r="C112" i="54"/>
  <c r="C111" i="54"/>
  <c r="C110" i="54"/>
  <c r="C109" i="36"/>
  <c r="B109" i="36"/>
  <c r="C108" i="36"/>
  <c r="B108" i="36"/>
  <c r="C107" i="36"/>
  <c r="B107" i="36"/>
  <c r="J111" i="34"/>
  <c r="B111" i="34"/>
  <c r="C111" i="34" s="1"/>
  <c r="E111" i="34" s="1"/>
  <c r="J110" i="34"/>
  <c r="B110" i="34"/>
  <c r="J109" i="34"/>
  <c r="C109" i="34"/>
  <c r="E109" i="34" s="1"/>
  <c r="B109" i="34"/>
  <c r="E112" i="30"/>
  <c r="D112" i="30"/>
  <c r="C112" i="30"/>
  <c r="B112" i="30"/>
  <c r="E111" i="30"/>
  <c r="D111" i="30"/>
  <c r="C111" i="30"/>
  <c r="B111" i="30"/>
  <c r="E110" i="30"/>
  <c r="D110" i="30"/>
  <c r="C110" i="30"/>
  <c r="B110" i="30"/>
  <c r="G112" i="27"/>
  <c r="D112" i="27"/>
  <c r="G111" i="27"/>
  <c r="D111" i="27"/>
  <c r="G110" i="27"/>
  <c r="D110" i="27"/>
  <c r="C108" i="24"/>
  <c r="B108" i="24"/>
  <c r="C107" i="24"/>
  <c r="B107" i="24"/>
  <c r="C106" i="24"/>
  <c r="B106" i="24"/>
  <c r="AC112" i="17"/>
  <c r="AC111" i="17"/>
  <c r="AC110" i="17"/>
  <c r="N112" i="17"/>
  <c r="N111" i="17"/>
  <c r="N110" i="17"/>
  <c r="P109" i="17"/>
  <c r="P110" i="17" s="1"/>
  <c r="P111" i="17" s="1"/>
  <c r="P112" i="17" s="1"/>
  <c r="P113" i="17" s="1"/>
  <c r="P114" i="17" s="1"/>
  <c r="P115" i="17" s="1"/>
  <c r="AA112" i="16"/>
  <c r="Z112" i="16"/>
  <c r="Y112" i="16"/>
  <c r="X112" i="16"/>
  <c r="W112" i="16"/>
  <c r="AA111" i="16"/>
  <c r="Z111" i="16"/>
  <c r="Y111" i="16"/>
  <c r="X111" i="16"/>
  <c r="W111" i="16"/>
  <c r="AA110" i="16"/>
  <c r="Z110" i="16"/>
  <c r="Y110" i="16"/>
  <c r="X110" i="16"/>
  <c r="W110" i="16"/>
  <c r="U114" i="13"/>
  <c r="T114" i="13"/>
  <c r="S114" i="13"/>
  <c r="R114" i="13"/>
  <c r="Q114" i="13"/>
  <c r="P114" i="13"/>
  <c r="U113" i="13"/>
  <c r="T113" i="13"/>
  <c r="S113" i="13"/>
  <c r="R113" i="13"/>
  <c r="Q113" i="13"/>
  <c r="P113" i="13"/>
  <c r="U112" i="13"/>
  <c r="T112" i="13"/>
  <c r="S112" i="13"/>
  <c r="R112" i="13"/>
  <c r="Q112" i="13"/>
  <c r="P112" i="13"/>
  <c r="U114" i="12"/>
  <c r="T114" i="12"/>
  <c r="S114" i="12"/>
  <c r="R114" i="12"/>
  <c r="Q114" i="12"/>
  <c r="P114" i="12"/>
  <c r="U113" i="12"/>
  <c r="T113" i="12"/>
  <c r="S113" i="12"/>
  <c r="R113" i="12"/>
  <c r="Q113" i="12"/>
  <c r="P113" i="12"/>
  <c r="L113" i="12"/>
  <c r="U112" i="12"/>
  <c r="T112" i="12"/>
  <c r="S112" i="12"/>
  <c r="R112" i="12"/>
  <c r="Q112" i="12"/>
  <c r="P112" i="12"/>
  <c r="U113" i="11"/>
  <c r="T113" i="11"/>
  <c r="S113" i="11"/>
  <c r="R113" i="11"/>
  <c r="Q113" i="11"/>
  <c r="P113" i="11"/>
  <c r="C113" i="11"/>
  <c r="U112" i="11"/>
  <c r="T112" i="11"/>
  <c r="S112" i="11"/>
  <c r="R112" i="11"/>
  <c r="Q112" i="11"/>
  <c r="P112" i="11"/>
  <c r="M112" i="11"/>
  <c r="J112" i="11"/>
  <c r="E112" i="11"/>
  <c r="D112" i="11"/>
  <c r="C110" i="56" s="1"/>
  <c r="M114" i="10"/>
  <c r="L114" i="10"/>
  <c r="K114" i="10"/>
  <c r="J114" i="10"/>
  <c r="I114" i="10"/>
  <c r="M113" i="10"/>
  <c r="N113" i="13" s="1"/>
  <c r="P110" i="4" s="1"/>
  <c r="L113" i="10"/>
  <c r="M113" i="13" s="1"/>
  <c r="O110" i="4" s="1"/>
  <c r="K113" i="10"/>
  <c r="L113" i="13" s="1"/>
  <c r="N110" i="4" s="1"/>
  <c r="J113" i="10"/>
  <c r="F111" i="27" s="1"/>
  <c r="I113" i="10"/>
  <c r="J113" i="13" s="1"/>
  <c r="L110" i="4" s="1"/>
  <c r="M112" i="10"/>
  <c r="L112" i="10"/>
  <c r="K112" i="10"/>
  <c r="J112" i="10"/>
  <c r="I112" i="10"/>
  <c r="A112" i="10"/>
  <c r="A113" i="10" s="1"/>
  <c r="A114" i="10" s="1"/>
  <c r="A111" i="10"/>
  <c r="M114" i="9"/>
  <c r="L114" i="9"/>
  <c r="K114" i="9"/>
  <c r="J114" i="9"/>
  <c r="I114" i="9"/>
  <c r="M113" i="9"/>
  <c r="L113" i="9"/>
  <c r="M113" i="12" s="1"/>
  <c r="K113" i="9"/>
  <c r="J113" i="9"/>
  <c r="K113" i="12" s="1"/>
  <c r="I113" i="9"/>
  <c r="M112" i="9"/>
  <c r="L112" i="9"/>
  <c r="K112" i="9"/>
  <c r="J112" i="9"/>
  <c r="I112" i="9"/>
  <c r="A113" i="9"/>
  <c r="A114" i="9" s="1"/>
  <c r="A112" i="9"/>
  <c r="C112" i="27"/>
  <c r="B112" i="27"/>
  <c r="M113" i="8"/>
  <c r="L113" i="8"/>
  <c r="K113" i="8"/>
  <c r="J113" i="8"/>
  <c r="K113" i="11" s="1"/>
  <c r="I113" i="8"/>
  <c r="B111" i="27" s="1"/>
  <c r="M112" i="8"/>
  <c r="L112" i="8"/>
  <c r="K112" i="8"/>
  <c r="L112" i="11" s="1"/>
  <c r="J112" i="8"/>
  <c r="C110" i="27" s="1"/>
  <c r="I112" i="8"/>
  <c r="B110" i="27" s="1"/>
  <c r="A113" i="8"/>
  <c r="A114" i="8" s="1"/>
  <c r="A112" i="8"/>
  <c r="J114" i="7"/>
  <c r="E112" i="56" s="1"/>
  <c r="J113" i="7"/>
  <c r="B110" i="4" s="1"/>
  <c r="J112" i="7"/>
  <c r="G112" i="13" s="1"/>
  <c r="H109" i="4" s="1"/>
  <c r="G114" i="7"/>
  <c r="I114" i="11" s="1"/>
  <c r="G113" i="7"/>
  <c r="B111" i="54" s="1"/>
  <c r="G112" i="7"/>
  <c r="B110" i="54" s="1"/>
  <c r="D114" i="7"/>
  <c r="D113" i="7"/>
  <c r="D112" i="7"/>
  <c r="U111" i="11"/>
  <c r="T111" i="11"/>
  <c r="S111" i="11"/>
  <c r="R111" i="11"/>
  <c r="Q111" i="11"/>
  <c r="P111" i="11"/>
  <c r="G111" i="7"/>
  <c r="N111" i="11" s="1"/>
  <c r="M111" i="8"/>
  <c r="L111" i="8"/>
  <c r="M111" i="11"/>
  <c r="K111" i="8"/>
  <c r="J111" i="8"/>
  <c r="I111" i="8"/>
  <c r="J111" i="7"/>
  <c r="I111" i="13" s="1"/>
  <c r="M111" i="10"/>
  <c r="L111" i="10"/>
  <c r="K111" i="10"/>
  <c r="J111" i="10"/>
  <c r="I111" i="10"/>
  <c r="U111" i="13"/>
  <c r="T111" i="13"/>
  <c r="S111" i="13"/>
  <c r="R111" i="13"/>
  <c r="U111" i="12"/>
  <c r="T111" i="12"/>
  <c r="S111" i="12"/>
  <c r="R111" i="12"/>
  <c r="Q111" i="12"/>
  <c r="P111" i="12"/>
  <c r="Q111" i="13"/>
  <c r="P111" i="13"/>
  <c r="D109" i="58"/>
  <c r="C109" i="58"/>
  <c r="B109" i="58"/>
  <c r="C109" i="54"/>
  <c r="C106" i="36"/>
  <c r="B106" i="36"/>
  <c r="J108" i="34"/>
  <c r="K108" i="34"/>
  <c r="B108" i="34"/>
  <c r="C108" i="34" s="1"/>
  <c r="E109" i="30"/>
  <c r="D109" i="30"/>
  <c r="C109" i="30"/>
  <c r="B109" i="30"/>
  <c r="G109" i="27"/>
  <c r="F109" i="27"/>
  <c r="E109" i="27"/>
  <c r="D109" i="27"/>
  <c r="C109" i="27"/>
  <c r="C105" i="24"/>
  <c r="B105" i="24"/>
  <c r="A109" i="17"/>
  <c r="A110" i="17" s="1"/>
  <c r="A111" i="17" s="1"/>
  <c r="A112" i="17" s="1"/>
  <c r="A113" i="17" s="1"/>
  <c r="A114" i="17" s="1"/>
  <c r="A115" i="17" s="1"/>
  <c r="AC109" i="17"/>
  <c r="N109" i="17"/>
  <c r="AA109" i="16"/>
  <c r="Z109" i="16"/>
  <c r="Y109" i="16"/>
  <c r="X109" i="16"/>
  <c r="W109" i="16"/>
  <c r="M111" i="9"/>
  <c r="L111" i="9"/>
  <c r="K111" i="9"/>
  <c r="J111" i="9"/>
  <c r="I111" i="9"/>
  <c r="E111" i="11"/>
  <c r="C111" i="11"/>
  <c r="M110" i="10"/>
  <c r="L110" i="10"/>
  <c r="K110" i="10"/>
  <c r="J110" i="10"/>
  <c r="I110" i="10"/>
  <c r="M109" i="10"/>
  <c r="L109" i="10"/>
  <c r="K109" i="10"/>
  <c r="J109" i="10"/>
  <c r="I109" i="10"/>
  <c r="M108" i="10"/>
  <c r="L108" i="10"/>
  <c r="K108" i="10"/>
  <c r="J108" i="10"/>
  <c r="I108" i="10"/>
  <c r="E106" i="27" s="1"/>
  <c r="M107" i="10"/>
  <c r="L107" i="10"/>
  <c r="K107" i="10"/>
  <c r="J107" i="10"/>
  <c r="I107" i="10"/>
  <c r="M110" i="9"/>
  <c r="L110" i="9"/>
  <c r="K110" i="9"/>
  <c r="J110" i="9"/>
  <c r="I110" i="9"/>
  <c r="M109" i="9"/>
  <c r="N109" i="12" s="1"/>
  <c r="L109" i="9"/>
  <c r="K109" i="9"/>
  <c r="J109" i="9"/>
  <c r="I109" i="9"/>
  <c r="M108" i="9"/>
  <c r="L108" i="9"/>
  <c r="K108" i="9"/>
  <c r="J108" i="9"/>
  <c r="I108" i="9"/>
  <c r="M107" i="9"/>
  <c r="L107" i="9"/>
  <c r="K107" i="9"/>
  <c r="J107" i="9"/>
  <c r="I107" i="9"/>
  <c r="D111" i="7"/>
  <c r="J110" i="7"/>
  <c r="N110" i="13" s="1"/>
  <c r="P107" i="4" s="1"/>
  <c r="J86" i="7"/>
  <c r="M86" i="13" s="1"/>
  <c r="O83" i="4" s="1"/>
  <c r="L86" i="13"/>
  <c r="N83" i="4" s="1"/>
  <c r="K86" i="13"/>
  <c r="M83" i="4" s="1"/>
  <c r="I86" i="13"/>
  <c r="G86" i="13"/>
  <c r="H83" i="4" s="1"/>
  <c r="E86" i="13"/>
  <c r="F83" i="4" s="1"/>
  <c r="D86" i="13"/>
  <c r="D108" i="58"/>
  <c r="C108" i="58"/>
  <c r="B108" i="58"/>
  <c r="J109" i="7"/>
  <c r="G110" i="7"/>
  <c r="I110" i="8"/>
  <c r="B108" i="27" s="1"/>
  <c r="J110" i="8"/>
  <c r="G109" i="7"/>
  <c r="K109" i="11" s="1"/>
  <c r="I109" i="11"/>
  <c r="J109" i="11"/>
  <c r="C108" i="54"/>
  <c r="C105" i="36"/>
  <c r="B105" i="36"/>
  <c r="J107" i="34"/>
  <c r="B107" i="34"/>
  <c r="C107" i="34" s="1"/>
  <c r="E108" i="30"/>
  <c r="D108" i="30"/>
  <c r="C108" i="30"/>
  <c r="B108" i="30"/>
  <c r="G108" i="27"/>
  <c r="F108" i="27"/>
  <c r="E108" i="27"/>
  <c r="D108" i="27"/>
  <c r="J102" i="7"/>
  <c r="I102" i="13"/>
  <c r="J99" i="4" s="1"/>
  <c r="D109" i="13"/>
  <c r="E106" i="4" s="1"/>
  <c r="M110" i="8"/>
  <c r="L110" i="8"/>
  <c r="K110" i="8"/>
  <c r="U110" i="11"/>
  <c r="T110" i="11"/>
  <c r="S110" i="11"/>
  <c r="R110" i="11"/>
  <c r="Q110" i="11"/>
  <c r="P110" i="11"/>
  <c r="U110" i="13"/>
  <c r="T110" i="13"/>
  <c r="S110" i="13"/>
  <c r="R110" i="13"/>
  <c r="Q110" i="13"/>
  <c r="P110" i="13"/>
  <c r="C104" i="24"/>
  <c r="B104" i="24"/>
  <c r="AA108" i="16"/>
  <c r="Z108" i="16"/>
  <c r="Y108" i="16"/>
  <c r="X108" i="16"/>
  <c r="W108" i="16"/>
  <c r="AC108" i="17"/>
  <c r="N108" i="17"/>
  <c r="U110" i="12"/>
  <c r="T110" i="12"/>
  <c r="S110" i="12"/>
  <c r="R110" i="12"/>
  <c r="Q110" i="12"/>
  <c r="P110" i="12"/>
  <c r="I110" i="12"/>
  <c r="D110" i="12"/>
  <c r="D110" i="7"/>
  <c r="G31" i="72"/>
  <c r="G60" i="72" s="1"/>
  <c r="J60" i="72" s="1"/>
  <c r="Z31" i="72"/>
  <c r="Y31" i="72"/>
  <c r="X31" i="72"/>
  <c r="W31" i="72"/>
  <c r="V31" i="72"/>
  <c r="U31" i="72"/>
  <c r="T31" i="72"/>
  <c r="S31" i="72"/>
  <c r="R31" i="72"/>
  <c r="E31" i="72"/>
  <c r="C107" i="54"/>
  <c r="J108" i="7"/>
  <c r="I108" i="12" s="1"/>
  <c r="I108" i="13"/>
  <c r="J105" i="4" s="1"/>
  <c r="G109" i="11"/>
  <c r="N109" i="11"/>
  <c r="L109" i="11"/>
  <c r="U109" i="11"/>
  <c r="T109" i="11"/>
  <c r="S109" i="11"/>
  <c r="R109" i="11"/>
  <c r="Q109" i="11"/>
  <c r="P109" i="11"/>
  <c r="U109" i="13"/>
  <c r="T109" i="13"/>
  <c r="S109" i="13"/>
  <c r="R109" i="13"/>
  <c r="Q109" i="13"/>
  <c r="P109" i="13"/>
  <c r="D107" i="58"/>
  <c r="C107" i="58"/>
  <c r="B107" i="58"/>
  <c r="G108" i="7"/>
  <c r="G108" i="11" s="1"/>
  <c r="K108" i="11"/>
  <c r="D109" i="11"/>
  <c r="C107" i="56" s="1"/>
  <c r="C104" i="36"/>
  <c r="B104" i="36"/>
  <c r="J106" i="34"/>
  <c r="K106" i="34"/>
  <c r="N106" i="34" s="1"/>
  <c r="B106" i="34"/>
  <c r="E107" i="30"/>
  <c r="D107" i="30"/>
  <c r="C107" i="30"/>
  <c r="B107" i="30"/>
  <c r="G107" i="27"/>
  <c r="F107" i="27"/>
  <c r="E107" i="27"/>
  <c r="D107" i="27"/>
  <c r="C107" i="27"/>
  <c r="B107" i="27"/>
  <c r="C103" i="24"/>
  <c r="B103" i="24"/>
  <c r="N107" i="17"/>
  <c r="AC107" i="17"/>
  <c r="AA107" i="16"/>
  <c r="Z107" i="16"/>
  <c r="Y107" i="16"/>
  <c r="X107" i="16"/>
  <c r="W107" i="16"/>
  <c r="U109" i="12"/>
  <c r="T109" i="12"/>
  <c r="S109" i="12"/>
  <c r="R109" i="12"/>
  <c r="Q109" i="12"/>
  <c r="P109" i="12"/>
  <c r="M109" i="12"/>
  <c r="I109" i="12"/>
  <c r="G109" i="12"/>
  <c r="C109" i="12"/>
  <c r="A109" i="11"/>
  <c r="A110" i="11"/>
  <c r="A111" i="11" s="1"/>
  <c r="A112" i="11" s="1"/>
  <c r="A113" i="11" s="1"/>
  <c r="A114" i="11" s="1"/>
  <c r="F109" i="11"/>
  <c r="E109" i="11"/>
  <c r="C109" i="11"/>
  <c r="D109" i="7"/>
  <c r="G30" i="72"/>
  <c r="G59" i="72" s="1"/>
  <c r="Z30" i="72"/>
  <c r="Z59" i="72" s="1"/>
  <c r="Y30" i="72"/>
  <c r="X30" i="72"/>
  <c r="X59" i="72"/>
  <c r="W30" i="72"/>
  <c r="V30" i="72"/>
  <c r="V59" i="72" s="1"/>
  <c r="U30" i="72"/>
  <c r="T30" i="72"/>
  <c r="T59" i="72"/>
  <c r="S30" i="72"/>
  <c r="R30" i="72"/>
  <c r="R59" i="72" s="1"/>
  <c r="M59" i="72"/>
  <c r="K59" i="72"/>
  <c r="A51" i="72"/>
  <c r="A52" i="72" s="1"/>
  <c r="A53" i="72" s="1"/>
  <c r="A54" i="72" s="1"/>
  <c r="A55" i="72" s="1"/>
  <c r="A56" i="72" s="1"/>
  <c r="A57" i="72" s="1"/>
  <c r="A58" i="72" s="1"/>
  <c r="A59" i="72" s="1"/>
  <c r="A60" i="72" s="1"/>
  <c r="E30" i="72"/>
  <c r="C24" i="72"/>
  <c r="C23" i="72"/>
  <c r="C22" i="72"/>
  <c r="C21" i="72"/>
  <c r="C20" i="72"/>
  <c r="C19" i="72"/>
  <c r="C18" i="72"/>
  <c r="C17" i="72"/>
  <c r="C16" i="72"/>
  <c r="C15" i="72"/>
  <c r="C14" i="72"/>
  <c r="C13" i="72"/>
  <c r="C12" i="72"/>
  <c r="C11" i="72"/>
  <c r="C10" i="72"/>
  <c r="C9" i="72"/>
  <c r="C8" i="72"/>
  <c r="C7" i="72"/>
  <c r="C6" i="72"/>
  <c r="C5" i="72"/>
  <c r="J105" i="34"/>
  <c r="J104" i="34"/>
  <c r="K104" i="34"/>
  <c r="J103" i="34"/>
  <c r="J102" i="34"/>
  <c r="K102" i="34" s="1"/>
  <c r="J101" i="34"/>
  <c r="J100" i="34"/>
  <c r="K100" i="34"/>
  <c r="J99" i="34"/>
  <c r="J98" i="34"/>
  <c r="K98" i="34" s="1"/>
  <c r="J97" i="34"/>
  <c r="J96" i="34"/>
  <c r="K96" i="34" s="1"/>
  <c r="J95" i="34"/>
  <c r="J94" i="34"/>
  <c r="K94" i="34"/>
  <c r="J93" i="34"/>
  <c r="J92" i="34"/>
  <c r="K92" i="34" s="1"/>
  <c r="J91" i="34"/>
  <c r="J90" i="34"/>
  <c r="K90" i="34" s="1"/>
  <c r="J89" i="34"/>
  <c r="J88" i="34"/>
  <c r="K88" i="34" s="1"/>
  <c r="J87" i="34"/>
  <c r="J86" i="34"/>
  <c r="K86" i="34" s="1"/>
  <c r="J85" i="34"/>
  <c r="J84" i="34"/>
  <c r="K84" i="34"/>
  <c r="J83" i="34"/>
  <c r="J82" i="34"/>
  <c r="J81" i="34"/>
  <c r="J80" i="34"/>
  <c r="K80" i="34" s="1"/>
  <c r="J79" i="34"/>
  <c r="J78" i="34"/>
  <c r="K78" i="34" s="1"/>
  <c r="M78" i="34" s="1"/>
  <c r="J77" i="34"/>
  <c r="J76" i="34"/>
  <c r="J75" i="34"/>
  <c r="J74" i="34"/>
  <c r="K74" i="34" s="1"/>
  <c r="N74" i="34" s="1"/>
  <c r="J73" i="34"/>
  <c r="J72" i="34"/>
  <c r="K72" i="34" s="1"/>
  <c r="M72" i="34" s="1"/>
  <c r="J71" i="34"/>
  <c r="J70" i="34"/>
  <c r="J69" i="34"/>
  <c r="J68" i="34"/>
  <c r="K68" i="34" s="1"/>
  <c r="L68" i="34" s="1"/>
  <c r="J67" i="34"/>
  <c r="J66" i="34"/>
  <c r="K66" i="34" s="1"/>
  <c r="N66" i="34" s="1"/>
  <c r="J65" i="34"/>
  <c r="J64" i="34"/>
  <c r="J63" i="34"/>
  <c r="J62" i="34"/>
  <c r="J61" i="34"/>
  <c r="J60" i="34"/>
  <c r="K60" i="34" s="1"/>
  <c r="N60" i="34" s="1"/>
  <c r="J59" i="34"/>
  <c r="J58" i="34"/>
  <c r="K58" i="34"/>
  <c r="M58" i="34" s="1"/>
  <c r="J57" i="34"/>
  <c r="J56" i="34"/>
  <c r="J55" i="34"/>
  <c r="J54" i="34"/>
  <c r="J53" i="34"/>
  <c r="J52" i="34"/>
  <c r="K52" i="34" s="1"/>
  <c r="N52" i="34" s="1"/>
  <c r="J51" i="34"/>
  <c r="J50" i="34"/>
  <c r="K50" i="34" s="1"/>
  <c r="J49" i="34"/>
  <c r="K49" i="34" s="1"/>
  <c r="J48" i="34"/>
  <c r="J47" i="34"/>
  <c r="K47" i="34"/>
  <c r="J46" i="34"/>
  <c r="J45" i="34"/>
  <c r="K45" i="34" s="1"/>
  <c r="J44" i="34"/>
  <c r="J43" i="34"/>
  <c r="K43" i="34" s="1"/>
  <c r="J42" i="34"/>
  <c r="J41" i="34"/>
  <c r="K41" i="34" s="1"/>
  <c r="N41" i="34" s="1"/>
  <c r="J40" i="34"/>
  <c r="J39" i="34"/>
  <c r="K39" i="34" s="1"/>
  <c r="J38" i="34"/>
  <c r="J37" i="34"/>
  <c r="K37" i="34" s="1"/>
  <c r="L37" i="34" s="1"/>
  <c r="J36" i="34"/>
  <c r="J35" i="34"/>
  <c r="K35" i="34"/>
  <c r="J34" i="34"/>
  <c r="J33" i="34"/>
  <c r="K33" i="34" s="1"/>
  <c r="J32" i="34"/>
  <c r="J31" i="34"/>
  <c r="K31" i="34" s="1"/>
  <c r="L31" i="34" s="1"/>
  <c r="J30" i="34"/>
  <c r="J29" i="34"/>
  <c r="K29" i="34" s="1"/>
  <c r="J28" i="34"/>
  <c r="J27" i="34"/>
  <c r="K27" i="34" s="1"/>
  <c r="J26" i="34"/>
  <c r="J25" i="34"/>
  <c r="K25" i="34"/>
  <c r="N25" i="34" s="1"/>
  <c r="J24" i="34"/>
  <c r="J23" i="34"/>
  <c r="K23" i="34" s="1"/>
  <c r="N23" i="34" s="1"/>
  <c r="J22" i="34"/>
  <c r="J21" i="34"/>
  <c r="K21" i="34" s="1"/>
  <c r="L21" i="34" s="1"/>
  <c r="J20" i="34"/>
  <c r="J19" i="34"/>
  <c r="K19" i="34" s="1"/>
  <c r="L19" i="34" s="1"/>
  <c r="J18" i="34"/>
  <c r="J17" i="34"/>
  <c r="K17" i="34" s="1"/>
  <c r="J16" i="34"/>
  <c r="J15" i="34"/>
  <c r="K15" i="34"/>
  <c r="N15" i="34" s="1"/>
  <c r="J14" i="34"/>
  <c r="K14" i="34" s="1"/>
  <c r="N14" i="34" s="1"/>
  <c r="J13" i="34"/>
  <c r="K13" i="34" s="1"/>
  <c r="J12" i="34"/>
  <c r="K12" i="34" s="1"/>
  <c r="J11" i="34"/>
  <c r="K11" i="34" s="1"/>
  <c r="J10" i="34"/>
  <c r="K10" i="34" s="1"/>
  <c r="M10" i="34" s="1"/>
  <c r="J9" i="34"/>
  <c r="K9" i="34" s="1"/>
  <c r="M9" i="34" s="1"/>
  <c r="J8" i="34"/>
  <c r="K8" i="34" s="1"/>
  <c r="M8" i="34" s="1"/>
  <c r="J7" i="34"/>
  <c r="K7" i="34"/>
  <c r="L7" i="34" s="1"/>
  <c r="J6" i="34"/>
  <c r="K6" i="34" s="1"/>
  <c r="L6" i="34" s="1"/>
  <c r="B105" i="34"/>
  <c r="C105" i="34" s="1"/>
  <c r="B104" i="34"/>
  <c r="B103" i="34"/>
  <c r="C103" i="34" s="1"/>
  <c r="B102" i="34"/>
  <c r="B101" i="34"/>
  <c r="B100" i="34"/>
  <c r="C100" i="34" s="1"/>
  <c r="B99" i="34"/>
  <c r="B98" i="34"/>
  <c r="B97" i="34"/>
  <c r="B96" i="34"/>
  <c r="C96" i="34" s="1"/>
  <c r="B95" i="34"/>
  <c r="B94" i="34"/>
  <c r="B93" i="34"/>
  <c r="B92" i="34"/>
  <c r="B91" i="34"/>
  <c r="B90" i="34"/>
  <c r="C90" i="34" s="1"/>
  <c r="B89" i="34"/>
  <c r="B88" i="34"/>
  <c r="C88" i="34" s="1"/>
  <c r="B87" i="34"/>
  <c r="B86" i="34"/>
  <c r="C86" i="34" s="1"/>
  <c r="B85" i="34"/>
  <c r="B84" i="34"/>
  <c r="B83" i="34"/>
  <c r="B82" i="34"/>
  <c r="B81" i="34"/>
  <c r="B80" i="34"/>
  <c r="B79" i="34"/>
  <c r="B78" i="34"/>
  <c r="B77" i="34"/>
  <c r="B76" i="34"/>
  <c r="B75" i="34"/>
  <c r="B74" i="34"/>
  <c r="B73" i="34"/>
  <c r="B72" i="34"/>
  <c r="B71" i="34"/>
  <c r="B70" i="34"/>
  <c r="C70" i="34" s="1"/>
  <c r="B69" i="34"/>
  <c r="B68" i="34"/>
  <c r="B67" i="34"/>
  <c r="B66" i="34"/>
  <c r="B65" i="34"/>
  <c r="B64" i="34"/>
  <c r="B63" i="34"/>
  <c r="B62" i="34"/>
  <c r="B61" i="34"/>
  <c r="C61" i="34" s="1"/>
  <c r="E61" i="34" s="1"/>
  <c r="B60" i="34"/>
  <c r="B59" i="34"/>
  <c r="B58" i="34"/>
  <c r="B57" i="34"/>
  <c r="B56" i="34"/>
  <c r="B55" i="34"/>
  <c r="B54" i="34"/>
  <c r="B53" i="34"/>
  <c r="B52" i="34"/>
  <c r="B51" i="34"/>
  <c r="C51" i="34" s="1"/>
  <c r="B50" i="34"/>
  <c r="J106" i="7"/>
  <c r="E106" i="13" s="1"/>
  <c r="F103" i="4" s="1"/>
  <c r="J105" i="7"/>
  <c r="F105" i="13" s="1"/>
  <c r="G102" i="4" s="1"/>
  <c r="A109" i="22"/>
  <c r="A110" i="22" s="1"/>
  <c r="A111" i="22" s="1"/>
  <c r="A112" i="22" s="1"/>
  <c r="A113" i="22" s="1"/>
  <c r="A114" i="22" s="1"/>
  <c r="C103" i="36"/>
  <c r="B103" i="36"/>
  <c r="C102" i="36"/>
  <c r="B102" i="36"/>
  <c r="C101" i="36"/>
  <c r="B101" i="36"/>
  <c r="C100" i="36"/>
  <c r="B100" i="36"/>
  <c r="J107" i="7"/>
  <c r="M107" i="13" s="1"/>
  <c r="O104" i="4" s="1"/>
  <c r="D106" i="58"/>
  <c r="C106" i="58"/>
  <c r="B106" i="58"/>
  <c r="D105" i="58"/>
  <c r="C105" i="58"/>
  <c r="B105" i="58"/>
  <c r="D104" i="58"/>
  <c r="C104" i="58"/>
  <c r="B104" i="58"/>
  <c r="G107" i="7"/>
  <c r="G107" i="11" s="1"/>
  <c r="H106" i="5" s="1"/>
  <c r="G106" i="7"/>
  <c r="B104" i="54" s="1"/>
  <c r="I106" i="11"/>
  <c r="J105" i="5" s="1"/>
  <c r="I106" i="8"/>
  <c r="J106" i="8"/>
  <c r="K106" i="11"/>
  <c r="M105" i="5" s="1"/>
  <c r="G105" i="7"/>
  <c r="B104" i="5" s="1"/>
  <c r="C106" i="54"/>
  <c r="B106" i="54"/>
  <c r="C105" i="54"/>
  <c r="C104" i="54"/>
  <c r="I95" i="34"/>
  <c r="I96" i="34" s="1"/>
  <c r="I97" i="34" s="1"/>
  <c r="I98" i="34" s="1"/>
  <c r="I99" i="34" s="1"/>
  <c r="I100" i="34" s="1"/>
  <c r="I101" i="34" s="1"/>
  <c r="I102" i="34" s="1"/>
  <c r="I103" i="34" s="1"/>
  <c r="I104" i="34" s="1"/>
  <c r="I105" i="34" s="1"/>
  <c r="I106" i="34" s="1"/>
  <c r="I107" i="34" s="1"/>
  <c r="I108" i="34" s="1"/>
  <c r="I109" i="34" s="1"/>
  <c r="I110" i="34" s="1"/>
  <c r="I111" i="34" s="1"/>
  <c r="E106" i="30"/>
  <c r="D106" i="30"/>
  <c r="C106" i="30"/>
  <c r="B106" i="30"/>
  <c r="G106" i="27"/>
  <c r="F106" i="27"/>
  <c r="D106" i="27"/>
  <c r="C106" i="27"/>
  <c r="B106" i="27"/>
  <c r="U108" i="11"/>
  <c r="T108" i="11"/>
  <c r="S108" i="11"/>
  <c r="R108" i="11"/>
  <c r="Q108" i="11"/>
  <c r="P108" i="11"/>
  <c r="U108" i="13"/>
  <c r="T108" i="13"/>
  <c r="S108" i="13"/>
  <c r="R108" i="13"/>
  <c r="Q108" i="13"/>
  <c r="P108" i="13"/>
  <c r="C102" i="24"/>
  <c r="B102" i="24"/>
  <c r="AA106" i="16"/>
  <c r="Z106" i="16"/>
  <c r="Y106" i="16"/>
  <c r="X106" i="16"/>
  <c r="W106" i="16"/>
  <c r="AA105" i="16"/>
  <c r="Z105" i="16"/>
  <c r="Y105" i="16"/>
  <c r="X105" i="16"/>
  <c r="W105" i="16"/>
  <c r="P107" i="17"/>
  <c r="A107" i="17"/>
  <c r="A107" i="14"/>
  <c r="A108" i="14"/>
  <c r="A109" i="14" s="1"/>
  <c r="A110" i="14" s="1"/>
  <c r="A111" i="14" s="1"/>
  <c r="A112" i="14" s="1"/>
  <c r="A113" i="14" s="1"/>
  <c r="A114" i="14" s="1"/>
  <c r="N106" i="17"/>
  <c r="AC106" i="17"/>
  <c r="A108" i="12"/>
  <c r="A109" i="12" s="1"/>
  <c r="A110" i="12" s="1"/>
  <c r="A111" i="12" s="1"/>
  <c r="A112" i="12" s="1"/>
  <c r="A113" i="12" s="1"/>
  <c r="A114" i="12" s="1"/>
  <c r="U108" i="12"/>
  <c r="T108" i="12"/>
  <c r="S108" i="12"/>
  <c r="R108" i="12"/>
  <c r="Q108" i="12"/>
  <c r="P108" i="12"/>
  <c r="N108" i="12"/>
  <c r="J108" i="12"/>
  <c r="D108" i="12"/>
  <c r="C108" i="12"/>
  <c r="D108" i="7"/>
  <c r="G29" i="72"/>
  <c r="G58" i="72" s="1"/>
  <c r="Z29" i="72"/>
  <c r="Y29" i="72"/>
  <c r="X29" i="72"/>
  <c r="W29" i="72"/>
  <c r="V29" i="72"/>
  <c r="U29" i="72"/>
  <c r="T29" i="72"/>
  <c r="S29" i="72"/>
  <c r="R29" i="72"/>
  <c r="G28" i="72"/>
  <c r="G57" i="72" s="1"/>
  <c r="Z28" i="72"/>
  <c r="Y28" i="72"/>
  <c r="X28" i="72"/>
  <c r="W28" i="72"/>
  <c r="V28" i="72"/>
  <c r="U28" i="72"/>
  <c r="T28" i="72"/>
  <c r="S28" i="72"/>
  <c r="R28" i="72"/>
  <c r="G27" i="72"/>
  <c r="G56" i="72" s="1"/>
  <c r="Z27" i="72"/>
  <c r="Y27" i="72"/>
  <c r="X27" i="72"/>
  <c r="W27" i="72"/>
  <c r="V27" i="72"/>
  <c r="U27" i="72"/>
  <c r="T27" i="72"/>
  <c r="S27" i="72"/>
  <c r="R27" i="72"/>
  <c r="G26" i="72"/>
  <c r="G55" i="72"/>
  <c r="K55" i="72" s="1"/>
  <c r="Z26" i="72"/>
  <c r="Y26" i="72"/>
  <c r="X26" i="72"/>
  <c r="W26" i="72"/>
  <c r="V26" i="72"/>
  <c r="U26" i="72"/>
  <c r="T26" i="72"/>
  <c r="S26" i="72"/>
  <c r="R26" i="72"/>
  <c r="G25" i="72"/>
  <c r="G54" i="72" s="1"/>
  <c r="Z25" i="72"/>
  <c r="Y25" i="72"/>
  <c r="X25" i="72"/>
  <c r="W25" i="72"/>
  <c r="V25" i="72"/>
  <c r="U25" i="72"/>
  <c r="T25" i="72"/>
  <c r="S25" i="72"/>
  <c r="R25" i="72"/>
  <c r="G24" i="72"/>
  <c r="G53" i="72" s="1"/>
  <c r="Z24" i="72"/>
  <c r="Y24" i="72"/>
  <c r="X24" i="72"/>
  <c r="W24" i="72"/>
  <c r="V24" i="72"/>
  <c r="U24" i="72"/>
  <c r="T24" i="72"/>
  <c r="S24" i="72"/>
  <c r="R24" i="72"/>
  <c r="G23" i="72"/>
  <c r="G52" i="72" s="1"/>
  <c r="Z23" i="72"/>
  <c r="Y23" i="72"/>
  <c r="X23" i="72"/>
  <c r="W23" i="72"/>
  <c r="V23" i="72"/>
  <c r="U23" i="72"/>
  <c r="T23" i="72"/>
  <c r="S23" i="72"/>
  <c r="R23" i="72"/>
  <c r="G22" i="72"/>
  <c r="G51" i="72"/>
  <c r="U51" i="72" s="1"/>
  <c r="Z22" i="72"/>
  <c r="Y22" i="72"/>
  <c r="X22" i="72"/>
  <c r="W22" i="72"/>
  <c r="V22" i="72"/>
  <c r="U22" i="72"/>
  <c r="T22" i="72"/>
  <c r="S22" i="72"/>
  <c r="R22" i="72"/>
  <c r="N51" i="72"/>
  <c r="L51" i="72"/>
  <c r="G21" i="72"/>
  <c r="G50" i="72"/>
  <c r="Z21" i="72"/>
  <c r="Y21" i="72"/>
  <c r="X21" i="72"/>
  <c r="W21" i="72"/>
  <c r="V21" i="72"/>
  <c r="U21" i="72"/>
  <c r="T21" i="72"/>
  <c r="S21" i="72"/>
  <c r="R21" i="72"/>
  <c r="G20" i="72"/>
  <c r="G49" i="72" s="1"/>
  <c r="Z20" i="72"/>
  <c r="Y20" i="72"/>
  <c r="X20" i="72"/>
  <c r="W20" i="72"/>
  <c r="V20" i="72"/>
  <c r="U20" i="72"/>
  <c r="T20" i="72"/>
  <c r="S20" i="72"/>
  <c r="R20" i="72"/>
  <c r="G19" i="72"/>
  <c r="G48" i="72"/>
  <c r="O48" i="72" s="1"/>
  <c r="Z19" i="72"/>
  <c r="Y19" i="72"/>
  <c r="Y48" i="72"/>
  <c r="X19" i="72"/>
  <c r="W19" i="72"/>
  <c r="W48" i="72"/>
  <c r="V19" i="72"/>
  <c r="U19" i="72"/>
  <c r="U48" i="72"/>
  <c r="T19" i="72"/>
  <c r="S19" i="72"/>
  <c r="S48" i="72"/>
  <c r="R19" i="72"/>
  <c r="N48" i="72"/>
  <c r="M48" i="72"/>
  <c r="I48" i="72"/>
  <c r="G18" i="72"/>
  <c r="G47" i="72" s="1"/>
  <c r="Z18" i="72"/>
  <c r="Y18" i="72"/>
  <c r="X18" i="72"/>
  <c r="W18" i="72"/>
  <c r="V18" i="72"/>
  <c r="U18" i="72"/>
  <c r="T18" i="72"/>
  <c r="S18" i="72"/>
  <c r="R18" i="72"/>
  <c r="G17" i="72"/>
  <c r="G46" i="72"/>
  <c r="Z17" i="72"/>
  <c r="Y17" i="72"/>
  <c r="X17" i="72"/>
  <c r="W17" i="72"/>
  <c r="V17" i="72"/>
  <c r="U17" i="72"/>
  <c r="T17" i="72"/>
  <c r="S17" i="72"/>
  <c r="R17" i="72"/>
  <c r="G16" i="72"/>
  <c r="G45" i="72" s="1"/>
  <c r="Z16" i="72"/>
  <c r="Y16" i="72"/>
  <c r="X16" i="72"/>
  <c r="W16" i="72"/>
  <c r="V16" i="72"/>
  <c r="U16" i="72"/>
  <c r="T16" i="72"/>
  <c r="S16" i="72"/>
  <c r="R16" i="72"/>
  <c r="G15" i="72"/>
  <c r="G44" i="72"/>
  <c r="W44" i="72" s="1"/>
  <c r="Z15" i="72"/>
  <c r="Y15" i="72"/>
  <c r="X15" i="72"/>
  <c r="W15" i="72"/>
  <c r="V15" i="72"/>
  <c r="U15" i="72"/>
  <c r="T15" i="72"/>
  <c r="S15" i="72"/>
  <c r="S44" i="72"/>
  <c r="R15" i="72"/>
  <c r="I44" i="72"/>
  <c r="G14" i="72"/>
  <c r="G43" i="72" s="1"/>
  <c r="Z14" i="72"/>
  <c r="Y14" i="72"/>
  <c r="X14" i="72"/>
  <c r="W14" i="72"/>
  <c r="V14" i="72"/>
  <c r="U14" i="72"/>
  <c r="T14" i="72"/>
  <c r="S14" i="72"/>
  <c r="R14" i="72"/>
  <c r="G13" i="72"/>
  <c r="G42" i="72" s="1"/>
  <c r="Z13" i="72"/>
  <c r="Y13" i="72"/>
  <c r="X13" i="72"/>
  <c r="W13" i="72"/>
  <c r="V13" i="72"/>
  <c r="U13" i="72"/>
  <c r="T13" i="72"/>
  <c r="S13" i="72"/>
  <c r="R13" i="72"/>
  <c r="G12" i="72"/>
  <c r="G41" i="72"/>
  <c r="R41" i="72" s="1"/>
  <c r="Z12" i="72"/>
  <c r="Y12" i="72"/>
  <c r="X12" i="72"/>
  <c r="W12" i="72"/>
  <c r="V12" i="72"/>
  <c r="V41" i="72"/>
  <c r="U12" i="72"/>
  <c r="T12" i="72"/>
  <c r="S12" i="72"/>
  <c r="R12" i="72"/>
  <c r="N41" i="72"/>
  <c r="G11" i="72"/>
  <c r="G40" i="72" s="1"/>
  <c r="Z11" i="72"/>
  <c r="Y11" i="72"/>
  <c r="X11" i="72"/>
  <c r="W11" i="72"/>
  <c r="V11" i="72"/>
  <c r="U11" i="72"/>
  <c r="T11" i="72"/>
  <c r="S11" i="72"/>
  <c r="R11" i="72"/>
  <c r="G10" i="72"/>
  <c r="G39" i="72" s="1"/>
  <c r="Z10" i="72"/>
  <c r="Y10" i="72"/>
  <c r="X10" i="72"/>
  <c r="W10" i="72"/>
  <c r="V10" i="72"/>
  <c r="U10" i="72"/>
  <c r="T10" i="72"/>
  <c r="S10" i="72"/>
  <c r="R10" i="72"/>
  <c r="G9" i="72"/>
  <c r="G38" i="72" s="1"/>
  <c r="Z9" i="72"/>
  <c r="Y9" i="72"/>
  <c r="X9" i="72"/>
  <c r="W9" i="72"/>
  <c r="V9" i="72"/>
  <c r="U9" i="72"/>
  <c r="T9" i="72"/>
  <c r="S9" i="72"/>
  <c r="R9" i="72"/>
  <c r="G8" i="72"/>
  <c r="G37" i="72" s="1"/>
  <c r="Z8" i="72"/>
  <c r="Y8" i="72"/>
  <c r="X8" i="72"/>
  <c r="W8" i="72"/>
  <c r="V8" i="72"/>
  <c r="U8" i="72"/>
  <c r="T8" i="72"/>
  <c r="S8" i="72"/>
  <c r="R8" i="72"/>
  <c r="G7" i="72"/>
  <c r="G36" i="72" s="1"/>
  <c r="Z7" i="72"/>
  <c r="Y7" i="72"/>
  <c r="X7" i="72"/>
  <c r="W7" i="72"/>
  <c r="V7" i="72"/>
  <c r="U7" i="72"/>
  <c r="T7" i="72"/>
  <c r="S7" i="72"/>
  <c r="R7" i="72"/>
  <c r="G6" i="72"/>
  <c r="G35" i="72"/>
  <c r="U35" i="72" s="1"/>
  <c r="Z6" i="72"/>
  <c r="Y6" i="72"/>
  <c r="X6" i="72"/>
  <c r="W6" i="72"/>
  <c r="V6" i="72"/>
  <c r="U6" i="72"/>
  <c r="T6" i="72"/>
  <c r="S6" i="72"/>
  <c r="R6" i="72"/>
  <c r="N35" i="72"/>
  <c r="L35" i="72"/>
  <c r="G5" i="72"/>
  <c r="G34" i="72"/>
  <c r="Z5" i="72"/>
  <c r="Y5" i="72"/>
  <c r="X5" i="72"/>
  <c r="W5" i="72"/>
  <c r="V5" i="72"/>
  <c r="U5" i="72"/>
  <c r="T5" i="72"/>
  <c r="S5" i="72"/>
  <c r="R5" i="72"/>
  <c r="A22" i="72"/>
  <c r="A23" i="72" s="1"/>
  <c r="A24" i="72" s="1"/>
  <c r="A25" i="72" s="1"/>
  <c r="A26" i="72" s="1"/>
  <c r="A27" i="72" s="1"/>
  <c r="A28" i="72" s="1"/>
  <c r="A29" i="72" s="1"/>
  <c r="A30" i="72" s="1"/>
  <c r="A31" i="72" s="1"/>
  <c r="E29" i="72"/>
  <c r="E28" i="72"/>
  <c r="E27" i="72"/>
  <c r="E26" i="72"/>
  <c r="E25" i="72"/>
  <c r="E24" i="72"/>
  <c r="E23" i="72"/>
  <c r="E22" i="72"/>
  <c r="E21" i="72"/>
  <c r="E20" i="72"/>
  <c r="E19" i="72"/>
  <c r="E18" i="72"/>
  <c r="E17" i="72"/>
  <c r="E16" i="72"/>
  <c r="E15" i="72"/>
  <c r="E14" i="72"/>
  <c r="E13" i="72"/>
  <c r="E12" i="72"/>
  <c r="E11" i="72"/>
  <c r="E10" i="72"/>
  <c r="E9" i="72"/>
  <c r="E8" i="72"/>
  <c r="E7" i="72"/>
  <c r="E6" i="72"/>
  <c r="E5" i="72"/>
  <c r="M106" i="10"/>
  <c r="L106" i="10"/>
  <c r="K106" i="10"/>
  <c r="L106" i="13"/>
  <c r="N103" i="4" s="1"/>
  <c r="J106" i="10"/>
  <c r="I106" i="10"/>
  <c r="J106" i="13"/>
  <c r="L103" i="4" s="1"/>
  <c r="E105" i="30"/>
  <c r="D105" i="30"/>
  <c r="C105" i="30"/>
  <c r="B105" i="30"/>
  <c r="G105" i="27"/>
  <c r="F105" i="27"/>
  <c r="E105" i="27"/>
  <c r="D105" i="27"/>
  <c r="C105" i="27"/>
  <c r="B105" i="27"/>
  <c r="C101" i="24"/>
  <c r="B101" i="24"/>
  <c r="M107" i="11"/>
  <c r="O106" i="5" s="1"/>
  <c r="M106" i="8"/>
  <c r="N106" i="11" s="1"/>
  <c r="P105" i="5" s="1"/>
  <c r="L106" i="8"/>
  <c r="M106" i="11"/>
  <c r="O105" i="5" s="1"/>
  <c r="K106" i="8"/>
  <c r="G106" i="11"/>
  <c r="H105" i="5" s="1"/>
  <c r="F106" i="11"/>
  <c r="G105" i="5" s="1"/>
  <c r="E106" i="11"/>
  <c r="F105" i="5" s="1"/>
  <c r="B106" i="11"/>
  <c r="C105" i="5" s="1"/>
  <c r="B105" i="5"/>
  <c r="G105" i="11"/>
  <c r="H104" i="5" s="1"/>
  <c r="G104" i="7"/>
  <c r="B104" i="11" s="1"/>
  <c r="C103" i="5" s="1"/>
  <c r="U107" i="11"/>
  <c r="T107" i="11"/>
  <c r="S107" i="11"/>
  <c r="R107" i="11"/>
  <c r="Q107" i="11"/>
  <c r="P107" i="11"/>
  <c r="U107" i="13"/>
  <c r="T107" i="13"/>
  <c r="S107" i="13"/>
  <c r="R107" i="13"/>
  <c r="Q107" i="13"/>
  <c r="P107" i="13"/>
  <c r="AC105" i="17"/>
  <c r="N105" i="17"/>
  <c r="U107" i="12"/>
  <c r="T107" i="12"/>
  <c r="S107" i="12"/>
  <c r="R107" i="12"/>
  <c r="Q107" i="12"/>
  <c r="P107" i="12"/>
  <c r="N107" i="12"/>
  <c r="J107" i="12"/>
  <c r="E107" i="12"/>
  <c r="D107" i="7"/>
  <c r="U106" i="11"/>
  <c r="T106" i="11"/>
  <c r="S106" i="11"/>
  <c r="R106" i="11"/>
  <c r="Q106" i="11"/>
  <c r="P106" i="11"/>
  <c r="U106" i="13"/>
  <c r="T106" i="13"/>
  <c r="S106" i="13"/>
  <c r="R106" i="13"/>
  <c r="Q106" i="13"/>
  <c r="P106" i="13"/>
  <c r="J104" i="7"/>
  <c r="I104" i="13" s="1"/>
  <c r="J104" i="13"/>
  <c r="L101" i="4" s="1"/>
  <c r="M102" i="10"/>
  <c r="N102" i="13"/>
  <c r="P99" i="4" s="1"/>
  <c r="L102" i="10"/>
  <c r="M102" i="13" s="1"/>
  <c r="O99" i="4" s="1"/>
  <c r="K102" i="10"/>
  <c r="L102" i="13"/>
  <c r="N99" i="4" s="1"/>
  <c r="J102" i="10"/>
  <c r="K102" i="13" s="1"/>
  <c r="M99" i="4" s="1"/>
  <c r="I102" i="10"/>
  <c r="J102" i="13"/>
  <c r="L99" i="4" s="1"/>
  <c r="A96" i="13"/>
  <c r="A97" i="13" s="1"/>
  <c r="A98" i="13" s="1"/>
  <c r="A99" i="13" s="1"/>
  <c r="A100" i="13" s="1"/>
  <c r="A101" i="13" s="1"/>
  <c r="A102" i="13" s="1"/>
  <c r="A103" i="13" s="1"/>
  <c r="A104" i="13" s="1"/>
  <c r="A101" i="4" s="1"/>
  <c r="AC104" i="17"/>
  <c r="N104" i="17"/>
  <c r="M106" i="9"/>
  <c r="L106" i="9"/>
  <c r="K106" i="9"/>
  <c r="J106" i="9"/>
  <c r="I106" i="9"/>
  <c r="D106" i="7"/>
  <c r="M105" i="9"/>
  <c r="L105" i="9"/>
  <c r="K105" i="9"/>
  <c r="J105" i="9"/>
  <c r="I105" i="9"/>
  <c r="M104" i="9"/>
  <c r="L104" i="9"/>
  <c r="M104" i="12" s="1"/>
  <c r="K104" i="9"/>
  <c r="J104" i="9"/>
  <c r="I104" i="9"/>
  <c r="M105" i="8"/>
  <c r="L105" i="8"/>
  <c r="M105" i="11"/>
  <c r="O104" i="5" s="1"/>
  <c r="K105" i="8"/>
  <c r="J105" i="8"/>
  <c r="I105" i="8"/>
  <c r="M104" i="8"/>
  <c r="L104" i="8"/>
  <c r="K104" i="8"/>
  <c r="J104" i="8"/>
  <c r="K104" i="11" s="1"/>
  <c r="M103" i="5" s="1"/>
  <c r="I104" i="8"/>
  <c r="M105" i="10"/>
  <c r="L105" i="10"/>
  <c r="K105" i="10"/>
  <c r="J105" i="10"/>
  <c r="I105" i="10"/>
  <c r="M104" i="10"/>
  <c r="L104" i="10"/>
  <c r="M104" i="13" s="1"/>
  <c r="O101" i="4" s="1"/>
  <c r="K104" i="10"/>
  <c r="L104" i="13" s="1"/>
  <c r="N101" i="4" s="1"/>
  <c r="J104" i="10"/>
  <c r="K104" i="13" s="1"/>
  <c r="M101" i="4" s="1"/>
  <c r="I104" i="10"/>
  <c r="A97" i="54"/>
  <c r="A98" i="54" s="1"/>
  <c r="A99" i="54" s="1"/>
  <c r="A100" i="54" s="1"/>
  <c r="A101" i="54" s="1"/>
  <c r="A102" i="54" s="1"/>
  <c r="A103" i="54" s="1"/>
  <c r="A104" i="54" s="1"/>
  <c r="A105" i="54" s="1"/>
  <c r="A106" i="54" s="1"/>
  <c r="A107" i="54" s="1"/>
  <c r="A108" i="54" s="1"/>
  <c r="A109" i="54" s="1"/>
  <c r="A110" i="54" s="1"/>
  <c r="A111" i="54" s="1"/>
  <c r="A112" i="54" s="1"/>
  <c r="C103" i="54"/>
  <c r="U105" i="11"/>
  <c r="T105" i="11"/>
  <c r="S105" i="11"/>
  <c r="R105" i="11"/>
  <c r="Q105" i="11"/>
  <c r="P105" i="11"/>
  <c r="U105" i="13"/>
  <c r="T105" i="13"/>
  <c r="S105" i="13"/>
  <c r="R105" i="13"/>
  <c r="Q105" i="13"/>
  <c r="P105" i="13"/>
  <c r="N103" i="17"/>
  <c r="AC103" i="17"/>
  <c r="N104" i="13"/>
  <c r="P101" i="4" s="1"/>
  <c r="J101" i="4"/>
  <c r="G104" i="13"/>
  <c r="H101" i="4" s="1"/>
  <c r="F104" i="13"/>
  <c r="G101" i="4" s="1"/>
  <c r="E104" i="13"/>
  <c r="F101" i="4" s="1"/>
  <c r="C104" i="13"/>
  <c r="D101" i="4" s="1"/>
  <c r="B104" i="13"/>
  <c r="C101" i="4" s="1"/>
  <c r="D105" i="7"/>
  <c r="C87" i="38"/>
  <c r="C86" i="38"/>
  <c r="C85" i="38"/>
  <c r="C84" i="38"/>
  <c r="C83" i="38"/>
  <c r="C82" i="38"/>
  <c r="C81" i="38"/>
  <c r="C80" i="38"/>
  <c r="C79" i="38"/>
  <c r="C78" i="38"/>
  <c r="C77" i="38"/>
  <c r="C76" i="38"/>
  <c r="A79" i="38"/>
  <c r="A80" i="38"/>
  <c r="A81" i="38"/>
  <c r="A82" i="38" s="1"/>
  <c r="A83" i="38" s="1"/>
  <c r="A84" i="38" s="1"/>
  <c r="A85" i="38"/>
  <c r="A86" i="38" s="1"/>
  <c r="A87" i="38" s="1"/>
  <c r="A88" i="38" s="1"/>
  <c r="A89" i="38" s="1"/>
  <c r="A90" i="38" s="1"/>
  <c r="A91" i="38" s="1"/>
  <c r="A80" i="39"/>
  <c r="A81" i="39"/>
  <c r="A82" i="39" s="1"/>
  <c r="A83" i="39" s="1"/>
  <c r="A84" i="39" s="1"/>
  <c r="A85" i="39"/>
  <c r="A86" i="39" s="1"/>
  <c r="A87" i="39" s="1"/>
  <c r="A88" i="39" s="1"/>
  <c r="A89" i="39"/>
  <c r="A90" i="39" s="1"/>
  <c r="A91" i="39" s="1"/>
  <c r="U85" i="20"/>
  <c r="T85" i="20"/>
  <c r="S85" i="20"/>
  <c r="R85" i="20"/>
  <c r="Q85" i="20"/>
  <c r="P85" i="20"/>
  <c r="N85" i="20"/>
  <c r="M85" i="20"/>
  <c r="L85" i="20"/>
  <c r="K85" i="20"/>
  <c r="J85" i="20"/>
  <c r="I85" i="20"/>
  <c r="G85" i="20"/>
  <c r="F85" i="20"/>
  <c r="E85" i="20"/>
  <c r="D85" i="20"/>
  <c r="C85" i="20"/>
  <c r="B85" i="20"/>
  <c r="U84" i="20"/>
  <c r="T84" i="20"/>
  <c r="S84" i="20"/>
  <c r="R84" i="20"/>
  <c r="Q84" i="20"/>
  <c r="P84" i="20"/>
  <c r="N84" i="20"/>
  <c r="M84" i="20"/>
  <c r="L84" i="20"/>
  <c r="K84" i="20"/>
  <c r="J84" i="20"/>
  <c r="I84" i="20"/>
  <c r="G84" i="20"/>
  <c r="F84" i="20"/>
  <c r="E84" i="20"/>
  <c r="D84" i="20"/>
  <c r="C84" i="20"/>
  <c r="B84" i="20"/>
  <c r="U83" i="20"/>
  <c r="T83" i="20"/>
  <c r="S83" i="20"/>
  <c r="R83" i="20"/>
  <c r="Q83" i="20"/>
  <c r="P83" i="20"/>
  <c r="H99" i="18"/>
  <c r="F99" i="18" s="1"/>
  <c r="C83" i="20" s="1"/>
  <c r="N83" i="19"/>
  <c r="M83" i="19"/>
  <c r="L83" i="19"/>
  <c r="K83" i="19"/>
  <c r="J83" i="19"/>
  <c r="O83" i="19"/>
  <c r="C99" i="18"/>
  <c r="A94" i="18"/>
  <c r="A95" i="18" s="1"/>
  <c r="A96" i="18"/>
  <c r="A97" i="18"/>
  <c r="A98" i="18" s="1"/>
  <c r="A99" i="18" s="1"/>
  <c r="A100" i="18" s="1"/>
  <c r="A101" i="18" s="1"/>
  <c r="A102" i="18" s="1"/>
  <c r="V86" i="14"/>
  <c r="V87" i="14"/>
  <c r="V88" i="14" s="1"/>
  <c r="V89" i="14" s="1"/>
  <c r="V90" i="14" s="1"/>
  <c r="V91" i="14" s="1"/>
  <c r="V92" i="14" s="1"/>
  <c r="V93" i="14" s="1"/>
  <c r="V94" i="14" s="1"/>
  <c r="V95" i="14" s="1"/>
  <c r="V96" i="14" s="1"/>
  <c r="V97" i="14" s="1"/>
  <c r="V98" i="14" s="1"/>
  <c r="V99" i="14" s="1"/>
  <c r="V100" i="14" s="1"/>
  <c r="V101" i="14" s="1"/>
  <c r="V102" i="14" s="1"/>
  <c r="V103" i="14" s="1"/>
  <c r="V104" i="14" s="1"/>
  <c r="V105" i="14" s="1"/>
  <c r="V106" i="14" s="1"/>
  <c r="V107" i="14" s="1"/>
  <c r="V108" i="14" s="1"/>
  <c r="V109" i="14" s="1"/>
  <c r="V110" i="14" s="1"/>
  <c r="V111" i="14" s="1"/>
  <c r="V112" i="14" s="1"/>
  <c r="V113" i="14" s="1"/>
  <c r="V114" i="14" s="1"/>
  <c r="O86" i="14"/>
  <c r="O87" i="14"/>
  <c r="O88" i="14"/>
  <c r="O89" i="14" s="1"/>
  <c r="O90" i="14" s="1"/>
  <c r="O91" i="14" s="1"/>
  <c r="O92" i="14" s="1"/>
  <c r="O93" i="14" s="1"/>
  <c r="O94" i="14" s="1"/>
  <c r="O95" i="14" s="1"/>
  <c r="O96" i="14" s="1"/>
  <c r="O97" i="14" s="1"/>
  <c r="O98" i="14" s="1"/>
  <c r="O99" i="14" s="1"/>
  <c r="O100" i="14" s="1"/>
  <c r="O101" i="14" s="1"/>
  <c r="O102" i="14" s="1"/>
  <c r="O103" i="14" s="1"/>
  <c r="O104" i="14" s="1"/>
  <c r="O105" i="14" s="1"/>
  <c r="O106" i="14" s="1"/>
  <c r="O107" i="14" s="1"/>
  <c r="O108" i="14" s="1"/>
  <c r="O109" i="14" s="1"/>
  <c r="O110" i="14" s="1"/>
  <c r="O111" i="14" s="1"/>
  <c r="O112" i="14" s="1"/>
  <c r="O113" i="14" s="1"/>
  <c r="O114" i="14" s="1"/>
  <c r="H86" i="14"/>
  <c r="H87" i="14" s="1"/>
  <c r="H88" i="14" s="1"/>
  <c r="H89" i="14" s="1"/>
  <c r="H90" i="14" s="1"/>
  <c r="H91" i="14" s="1"/>
  <c r="H92" i="14" s="1"/>
  <c r="H93" i="14" s="1"/>
  <c r="H94" i="14" s="1"/>
  <c r="H95" i="14" s="1"/>
  <c r="H96" i="14" s="1"/>
  <c r="H97" i="14" s="1"/>
  <c r="H98" i="14" s="1"/>
  <c r="H99" i="14" s="1"/>
  <c r="H100" i="14" s="1"/>
  <c r="H101" i="14" s="1"/>
  <c r="H102" i="14" s="1"/>
  <c r="H103" i="14" s="1"/>
  <c r="H104" i="14" s="1"/>
  <c r="A98" i="14"/>
  <c r="A99" i="14"/>
  <c r="A100" i="14" s="1"/>
  <c r="A101" i="14"/>
  <c r="A102" i="14"/>
  <c r="U106" i="12"/>
  <c r="T106" i="12"/>
  <c r="S106" i="12"/>
  <c r="R106" i="12"/>
  <c r="Q106" i="12"/>
  <c r="P106" i="12"/>
  <c r="L106" i="12"/>
  <c r="K106" i="12"/>
  <c r="G106" i="12"/>
  <c r="C106" i="12"/>
  <c r="B106" i="12"/>
  <c r="A89" i="12"/>
  <c r="A90" i="12" s="1"/>
  <c r="A91" i="12"/>
  <c r="A92" i="12"/>
  <c r="A93" i="12"/>
  <c r="A94" i="12" s="1"/>
  <c r="A95" i="12" s="1"/>
  <c r="A96" i="12" s="1"/>
  <c r="A97" i="12" s="1"/>
  <c r="A98" i="12" s="1"/>
  <c r="A99" i="12" s="1"/>
  <c r="A100" i="12" s="1"/>
  <c r="A101" i="12" s="1"/>
  <c r="A102" i="12" s="1"/>
  <c r="A103" i="12" s="1"/>
  <c r="A104" i="12" s="1"/>
  <c r="A105" i="12" s="1"/>
  <c r="A106" i="12" s="1"/>
  <c r="U105" i="12"/>
  <c r="T105" i="12"/>
  <c r="S105" i="12"/>
  <c r="R105" i="12"/>
  <c r="Q105" i="12"/>
  <c r="P105" i="12"/>
  <c r="L105" i="12"/>
  <c r="K105" i="12"/>
  <c r="G105" i="12"/>
  <c r="C105" i="12"/>
  <c r="B105" i="12"/>
  <c r="U104" i="12"/>
  <c r="T104" i="12"/>
  <c r="S104" i="12"/>
  <c r="R104" i="12"/>
  <c r="Q104" i="12"/>
  <c r="P104" i="12"/>
  <c r="N104" i="12"/>
  <c r="L104" i="12"/>
  <c r="K104" i="12"/>
  <c r="J104" i="12"/>
  <c r="I104" i="12"/>
  <c r="G104" i="12"/>
  <c r="F104" i="12"/>
  <c r="E104" i="12"/>
  <c r="D104" i="12"/>
  <c r="C104" i="12"/>
  <c r="B104" i="12"/>
  <c r="J103" i="7"/>
  <c r="D103" i="13" s="1"/>
  <c r="M103" i="10"/>
  <c r="J95" i="7"/>
  <c r="N95" i="13" s="1"/>
  <c r="P92" i="4" s="1"/>
  <c r="M95" i="10"/>
  <c r="L103" i="10"/>
  <c r="L95" i="10"/>
  <c r="M95" i="13"/>
  <c r="O92" i="4" s="1"/>
  <c r="K103" i="10"/>
  <c r="K95" i="10"/>
  <c r="L95" i="13"/>
  <c r="N92" i="4" s="1"/>
  <c r="J103" i="10"/>
  <c r="K103" i="13"/>
  <c r="M100" i="4" s="1"/>
  <c r="J95" i="10"/>
  <c r="K95" i="13"/>
  <c r="M92" i="4" s="1"/>
  <c r="I103" i="10"/>
  <c r="J103" i="13"/>
  <c r="I95" i="10"/>
  <c r="J95" i="13"/>
  <c r="L92" i="4" s="1"/>
  <c r="I95" i="13"/>
  <c r="J92" i="4" s="1"/>
  <c r="G103" i="13"/>
  <c r="H100" i="4" s="1"/>
  <c r="F103" i="13"/>
  <c r="G100" i="4" s="1"/>
  <c r="F95" i="13"/>
  <c r="G92" i="4" s="1"/>
  <c r="E95" i="13"/>
  <c r="F92" i="4" s="1"/>
  <c r="B103" i="13"/>
  <c r="C100" i="4" s="1"/>
  <c r="B95" i="13"/>
  <c r="C92" i="4" s="1"/>
  <c r="A97" i="56"/>
  <c r="A98" i="56"/>
  <c r="A99" i="56" s="1"/>
  <c r="A100" i="56" s="1"/>
  <c r="A101" i="56" s="1"/>
  <c r="A102" i="56" s="1"/>
  <c r="A103" i="56" s="1"/>
  <c r="A104" i="56" s="1"/>
  <c r="A105" i="56" s="1"/>
  <c r="A106" i="56" s="1"/>
  <c r="A107" i="56" s="1"/>
  <c r="A108" i="56" s="1"/>
  <c r="A109" i="56" s="1"/>
  <c r="A110" i="56" s="1"/>
  <c r="A111" i="56" s="1"/>
  <c r="A112" i="56" s="1"/>
  <c r="E102" i="56"/>
  <c r="A90" i="58"/>
  <c r="A91" i="58" s="1"/>
  <c r="A92" i="58"/>
  <c r="A93" i="58"/>
  <c r="A94" i="58" s="1"/>
  <c r="A95" i="58" s="1"/>
  <c r="A96" i="58" s="1"/>
  <c r="A97" i="58" s="1"/>
  <c r="A98" i="58" s="1"/>
  <c r="A99" i="58" s="1"/>
  <c r="A100" i="58" s="1"/>
  <c r="A101" i="58" s="1"/>
  <c r="A102" i="58" s="1"/>
  <c r="A103" i="58" s="1"/>
  <c r="A104" i="58" s="1"/>
  <c r="A105" i="58" s="1"/>
  <c r="A106" i="58" s="1"/>
  <c r="A107" i="58" s="1"/>
  <c r="A108" i="58" s="1"/>
  <c r="A109" i="58" s="1"/>
  <c r="A110" i="58" s="1"/>
  <c r="A111" i="58" s="1"/>
  <c r="A112" i="58" s="1"/>
  <c r="D103" i="58"/>
  <c r="C103" i="58"/>
  <c r="B103" i="58"/>
  <c r="D84" i="46"/>
  <c r="C84" i="46"/>
  <c r="B84" i="46"/>
  <c r="D83" i="46"/>
  <c r="C83" i="46"/>
  <c r="B83" i="46"/>
  <c r="D82" i="46"/>
  <c r="C82" i="46"/>
  <c r="B82" i="46"/>
  <c r="D81" i="46"/>
  <c r="C81" i="46"/>
  <c r="B81" i="46"/>
  <c r="D80" i="46"/>
  <c r="C80" i="46"/>
  <c r="B80" i="46"/>
  <c r="B84" i="44"/>
  <c r="B83" i="44"/>
  <c r="B82" i="44"/>
  <c r="B81" i="44"/>
  <c r="B80" i="44"/>
  <c r="A88" i="36"/>
  <c r="A89" i="36" s="1"/>
  <c r="A90" i="36" s="1"/>
  <c r="A91" i="36" s="1"/>
  <c r="A92" i="36" s="1"/>
  <c r="A93" i="36" s="1"/>
  <c r="A94" i="36" s="1"/>
  <c r="A95" i="36" s="1"/>
  <c r="A96" i="36" s="1"/>
  <c r="A97" i="36" s="1"/>
  <c r="A98" i="36" s="1"/>
  <c r="A99" i="36" s="1"/>
  <c r="A100" i="36" s="1"/>
  <c r="A101" i="36" s="1"/>
  <c r="A102" i="36" s="1"/>
  <c r="A103" i="36" s="1"/>
  <c r="A104" i="36" s="1"/>
  <c r="A105" i="36" s="1"/>
  <c r="A106" i="36" s="1"/>
  <c r="A107" i="36" s="1"/>
  <c r="A108" i="36" s="1"/>
  <c r="A109" i="36" s="1"/>
  <c r="C99" i="36"/>
  <c r="B99" i="36"/>
  <c r="A95" i="34"/>
  <c r="A96" i="34" s="1"/>
  <c r="A97" i="34" s="1"/>
  <c r="A98" i="34" s="1"/>
  <c r="A99" i="34" s="1"/>
  <c r="A100" i="34" s="1"/>
  <c r="A101" i="34" s="1"/>
  <c r="A102" i="34" s="1"/>
  <c r="A103" i="34" s="1"/>
  <c r="A104" i="34" s="1"/>
  <c r="A105" i="34" s="1"/>
  <c r="A106" i="34" s="1"/>
  <c r="A107" i="34" s="1"/>
  <c r="A108" i="34" s="1"/>
  <c r="A109" i="34" s="1"/>
  <c r="A110" i="34" s="1"/>
  <c r="A111" i="34" s="1"/>
  <c r="C102" i="34"/>
  <c r="E102" i="34" s="1"/>
  <c r="C101" i="34"/>
  <c r="F101" i="34" s="1"/>
  <c r="A93" i="30"/>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E104" i="30"/>
  <c r="D104" i="30"/>
  <c r="C104" i="30"/>
  <c r="B104" i="30"/>
  <c r="E103" i="30"/>
  <c r="D103" i="30"/>
  <c r="C103" i="30"/>
  <c r="B103" i="30"/>
  <c r="A93" i="27"/>
  <c r="A94" i="27"/>
  <c r="A95" i="27"/>
  <c r="A96" i="27"/>
  <c r="A97" i="27" s="1"/>
  <c r="A98" i="27" s="1"/>
  <c r="A99" i="27" s="1"/>
  <c r="A100" i="27" s="1"/>
  <c r="A101" i="27" s="1"/>
  <c r="A102" i="27" s="1"/>
  <c r="A103" i="27" s="1"/>
  <c r="A104" i="27" s="1"/>
  <c r="A105" i="27" s="1"/>
  <c r="A106" i="27" s="1"/>
  <c r="A107" i="27" s="1"/>
  <c r="A108" i="27" s="1"/>
  <c r="A109" i="27" s="1"/>
  <c r="A110" i="27" s="1"/>
  <c r="A111" i="27" s="1"/>
  <c r="A112" i="27" s="1"/>
  <c r="G104" i="27"/>
  <c r="F104" i="27"/>
  <c r="E104" i="27"/>
  <c r="D104" i="27"/>
  <c r="C104" i="27"/>
  <c r="B104" i="27"/>
  <c r="G103" i="27"/>
  <c r="F103" i="27"/>
  <c r="E103" i="27"/>
  <c r="D103" i="27"/>
  <c r="C103" i="27"/>
  <c r="B103" i="27"/>
  <c r="A89" i="24"/>
  <c r="A90" i="24"/>
  <c r="A91" i="24"/>
  <c r="A92" i="24" s="1"/>
  <c r="A93" i="24" s="1"/>
  <c r="A94" i="24" s="1"/>
  <c r="A95" i="24" s="1"/>
  <c r="A96" i="24" s="1"/>
  <c r="A97" i="24" s="1"/>
  <c r="A98" i="24" s="1"/>
  <c r="A99" i="24" s="1"/>
  <c r="A100" i="24" s="1"/>
  <c r="A101" i="24" s="1"/>
  <c r="A102" i="24" s="1"/>
  <c r="A103" i="24" s="1"/>
  <c r="A104" i="24" s="1"/>
  <c r="A105" i="24" s="1"/>
  <c r="A106" i="24" s="1"/>
  <c r="A107" i="24" s="1"/>
  <c r="A108" i="24" s="1"/>
  <c r="C100" i="24"/>
  <c r="B100" i="24"/>
  <c r="C99" i="24"/>
  <c r="B99" i="24"/>
  <c r="A105" i="22"/>
  <c r="A106" i="22" s="1"/>
  <c r="A107" i="22" s="1"/>
  <c r="AC99" i="22"/>
  <c r="AC100" i="22" s="1"/>
  <c r="AC101" i="22" s="1"/>
  <c r="AC102" i="22" s="1"/>
  <c r="AC103" i="22" s="1"/>
  <c r="AC104" i="22" s="1"/>
  <c r="AC105" i="22" s="1"/>
  <c r="AC106" i="22" s="1"/>
  <c r="AC107" i="22" s="1"/>
  <c r="AC108" i="22" s="1"/>
  <c r="AC109" i="22" s="1"/>
  <c r="AC110" i="22" s="1"/>
  <c r="A74" i="20"/>
  <c r="A75" i="20"/>
  <c r="A76" i="20"/>
  <c r="A77" i="20" s="1"/>
  <c r="A78" i="20" s="1"/>
  <c r="A79" i="20" s="1"/>
  <c r="A80" i="20" s="1"/>
  <c r="A81" i="20" s="1"/>
  <c r="A82" i="20" s="1"/>
  <c r="A83" i="20" s="1"/>
  <c r="A84" i="20" s="1"/>
  <c r="A85" i="20" s="1"/>
  <c r="A79" i="19"/>
  <c r="A80" i="19"/>
  <c r="A81" i="19"/>
  <c r="A82" i="19" s="1"/>
  <c r="A83" i="19" s="1"/>
  <c r="A84" i="19" s="1"/>
  <c r="A85" i="19" s="1"/>
  <c r="P86" i="17"/>
  <c r="P87" i="17"/>
  <c r="P88" i="17"/>
  <c r="P89" i="17" s="1"/>
  <c r="P90" i="17" s="1"/>
  <c r="P91" i="17" s="1"/>
  <c r="P92" i="17" s="1"/>
  <c r="P93" i="17" s="1"/>
  <c r="P94" i="17" s="1"/>
  <c r="P95" i="17" s="1"/>
  <c r="P96" i="17" s="1"/>
  <c r="P97" i="17" s="1"/>
  <c r="P98" i="17" s="1"/>
  <c r="P99" i="17" s="1"/>
  <c r="P100" i="17" s="1"/>
  <c r="P101" i="17" s="1"/>
  <c r="P102" i="17" s="1"/>
  <c r="P103" i="17" s="1"/>
  <c r="A86" i="17"/>
  <c r="A87" i="17" s="1"/>
  <c r="A88" i="17" s="1"/>
  <c r="A89" i="17" s="1"/>
  <c r="A90" i="17" s="1"/>
  <c r="A91" i="17" s="1"/>
  <c r="A92" i="17" s="1"/>
  <c r="A93" i="17" s="1"/>
  <c r="A94" i="17" s="1"/>
  <c r="A95" i="17" s="1"/>
  <c r="A96" i="17" s="1"/>
  <c r="A97" i="17" s="1"/>
  <c r="A98" i="17" s="1"/>
  <c r="A99" i="17" s="1"/>
  <c r="A100" i="17" s="1"/>
  <c r="A101" i="17" s="1"/>
  <c r="A102" i="17" s="1"/>
  <c r="A103" i="17" s="1"/>
  <c r="AA104" i="16"/>
  <c r="Z104" i="16"/>
  <c r="Y104" i="16"/>
  <c r="X104" i="16"/>
  <c r="W104" i="16"/>
  <c r="V86" i="16"/>
  <c r="V87" i="16"/>
  <c r="V88" i="16" s="1"/>
  <c r="V89" i="16" s="1"/>
  <c r="V90" i="16" s="1"/>
  <c r="V91" i="16" s="1"/>
  <c r="V92" i="16" s="1"/>
  <c r="V93" i="16" s="1"/>
  <c r="V94" i="16" s="1"/>
  <c r="V95" i="16" s="1"/>
  <c r="V96" i="16" s="1"/>
  <c r="V97" i="16" s="1"/>
  <c r="V98" i="16" s="1"/>
  <c r="V99" i="16" s="1"/>
  <c r="V100" i="16" s="1"/>
  <c r="V101" i="16" s="1"/>
  <c r="V102" i="16" s="1"/>
  <c r="V103" i="16" s="1"/>
  <c r="V104" i="16" s="1"/>
  <c r="V105" i="16" s="1"/>
  <c r="V106" i="16" s="1"/>
  <c r="V107" i="16" s="1"/>
  <c r="V108" i="16" s="1"/>
  <c r="V109" i="16" s="1"/>
  <c r="V110" i="16" s="1"/>
  <c r="V111" i="16" s="1"/>
  <c r="V112" i="16" s="1"/>
  <c r="V113" i="16" s="1"/>
  <c r="V114" i="16" s="1"/>
  <c r="V115" i="16" s="1"/>
  <c r="O86" i="16"/>
  <c r="O87" i="16"/>
  <c r="O88" i="16"/>
  <c r="O89" i="16" s="1"/>
  <c r="O90" i="16" s="1"/>
  <c r="O91" i="16" s="1"/>
  <c r="O92" i="16" s="1"/>
  <c r="O93" i="16" s="1"/>
  <c r="O94" i="16" s="1"/>
  <c r="O95" i="16" s="1"/>
  <c r="O96" i="16" s="1"/>
  <c r="O97" i="16" s="1"/>
  <c r="O98" i="16" s="1"/>
  <c r="O99" i="16" s="1"/>
  <c r="O100" i="16" s="1"/>
  <c r="O101" i="16" s="1"/>
  <c r="O102" i="16" s="1"/>
  <c r="O103" i="16" s="1"/>
  <c r="O104" i="16" s="1"/>
  <c r="O105" i="16" s="1"/>
  <c r="O106" i="16" s="1"/>
  <c r="O107" i="16" s="1"/>
  <c r="O108" i="16" s="1"/>
  <c r="O109" i="16" s="1"/>
  <c r="O110" i="16" s="1"/>
  <c r="O111" i="16" s="1"/>
  <c r="O112" i="16" s="1"/>
  <c r="O113" i="16" s="1"/>
  <c r="O114" i="16" s="1"/>
  <c r="O115" i="16" s="1"/>
  <c r="H86" i="16"/>
  <c r="H87" i="16" s="1"/>
  <c r="H88" i="16" s="1"/>
  <c r="H89" i="16" s="1"/>
  <c r="H90" i="16" s="1"/>
  <c r="H91" i="16" s="1"/>
  <c r="H92" i="16" s="1"/>
  <c r="H93" i="16" s="1"/>
  <c r="H94" i="16" s="1"/>
  <c r="H95" i="16" s="1"/>
  <c r="H96" i="16" s="1"/>
  <c r="H97" i="16" s="1"/>
  <c r="H98" i="16" s="1"/>
  <c r="H99" i="16" s="1"/>
  <c r="H100" i="16" s="1"/>
  <c r="H101" i="16" s="1"/>
  <c r="H102" i="16" s="1"/>
  <c r="H103" i="16" s="1"/>
  <c r="H104" i="16" s="1"/>
  <c r="H105" i="16" s="1"/>
  <c r="H106" i="16" s="1"/>
  <c r="H107" i="16" s="1"/>
  <c r="H108" i="16" s="1"/>
  <c r="H109" i="16" s="1"/>
  <c r="H110" i="16" s="1"/>
  <c r="H111" i="16" s="1"/>
  <c r="H112" i="16" s="1"/>
  <c r="H113" i="16" s="1"/>
  <c r="H114" i="16" s="1"/>
  <c r="H115" i="16" s="1"/>
  <c r="A86" i="16"/>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A103" i="16"/>
  <c r="Z103" i="16"/>
  <c r="Y103" i="16"/>
  <c r="X103" i="16"/>
  <c r="W103" i="16"/>
  <c r="AA102" i="16"/>
  <c r="Z102" i="16"/>
  <c r="Y102" i="16"/>
  <c r="X102" i="16"/>
  <c r="W102" i="16"/>
  <c r="V86" i="15"/>
  <c r="V87" i="15"/>
  <c r="V88" i="15"/>
  <c r="V89" i="15" s="1"/>
  <c r="V90" i="15" s="1"/>
  <c r="V91" i="15" s="1"/>
  <c r="V92" i="15" s="1"/>
  <c r="V93" i="15" s="1"/>
  <c r="V94" i="15" s="1"/>
  <c r="V95" i="15" s="1"/>
  <c r="V96" i="15" s="1"/>
  <c r="V97" i="15" s="1"/>
  <c r="V98" i="15" s="1"/>
  <c r="V99" i="15" s="1"/>
  <c r="V100" i="15" s="1"/>
  <c r="V101" i="15" s="1"/>
  <c r="V102" i="15" s="1"/>
  <c r="V103" i="15" s="1"/>
  <c r="V104" i="15" s="1"/>
  <c r="V105" i="15" s="1"/>
  <c r="V106" i="15" s="1"/>
  <c r="V107" i="15" s="1"/>
  <c r="V108" i="15" s="1"/>
  <c r="V109" i="15" s="1"/>
  <c r="V110" i="15" s="1"/>
  <c r="V111" i="15" s="1"/>
  <c r="V112" i="15" s="1"/>
  <c r="V113" i="15" s="1"/>
  <c r="V114" i="15" s="1"/>
  <c r="V115" i="15" s="1"/>
  <c r="O86" i="15"/>
  <c r="O87" i="15" s="1"/>
  <c r="O88" i="15" s="1"/>
  <c r="O89" i="15" s="1"/>
  <c r="O90" i="15" s="1"/>
  <c r="O91" i="15" s="1"/>
  <c r="O92" i="15" s="1"/>
  <c r="O93" i="15" s="1"/>
  <c r="O94" i="15" s="1"/>
  <c r="O95" i="15" s="1"/>
  <c r="O96" i="15" s="1"/>
  <c r="O97" i="15" s="1"/>
  <c r="O98" i="15" s="1"/>
  <c r="O99" i="15" s="1"/>
  <c r="O100" i="15" s="1"/>
  <c r="O101" i="15" s="1"/>
  <c r="O102" i="15" s="1"/>
  <c r="O103" i="15" s="1"/>
  <c r="O104" i="15" s="1"/>
  <c r="O105" i="15" s="1"/>
  <c r="O106" i="15" s="1"/>
  <c r="O107" i="15" s="1"/>
  <c r="O108" i="15" s="1"/>
  <c r="O109" i="15" s="1"/>
  <c r="O110" i="15" s="1"/>
  <c r="O111" i="15" s="1"/>
  <c r="O112" i="15" s="1"/>
  <c r="O113" i="15" s="1"/>
  <c r="O114" i="15" s="1"/>
  <c r="O115" i="15" s="1"/>
  <c r="H86" i="15"/>
  <c r="H87" i="15" s="1"/>
  <c r="H88" i="15" s="1"/>
  <c r="H89" i="15" s="1"/>
  <c r="H90" i="15" s="1"/>
  <c r="H91" i="15" s="1"/>
  <c r="H92" i="15" s="1"/>
  <c r="H93" i="15" s="1"/>
  <c r="H94" i="15" s="1"/>
  <c r="H95" i="15" s="1"/>
  <c r="H96" i="15" s="1"/>
  <c r="H97" i="15" s="1"/>
  <c r="H98" i="15" s="1"/>
  <c r="H99" i="15" s="1"/>
  <c r="H100" i="15" s="1"/>
  <c r="H101" i="15" s="1"/>
  <c r="H102" i="15" s="1"/>
  <c r="H103" i="15" s="1"/>
  <c r="H104" i="15" s="1"/>
  <c r="H105" i="15" s="1"/>
  <c r="H106" i="15"/>
  <c r="H107" i="15" s="1"/>
  <c r="H108" i="15" s="1"/>
  <c r="H109" i="15" s="1"/>
  <c r="H110" i="15" s="1"/>
  <c r="H111" i="15" s="1"/>
  <c r="H112" i="15" s="1"/>
  <c r="H113" i="15" s="1"/>
  <c r="H114" i="15" s="1"/>
  <c r="H115" i="15" s="1"/>
  <c r="A86" i="15"/>
  <c r="A87" i="15"/>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H105" i="14"/>
  <c r="H106" i="14" s="1"/>
  <c r="H107" i="14" s="1"/>
  <c r="H108" i="14" s="1"/>
  <c r="H109" i="14" s="1"/>
  <c r="H110" i="14" s="1"/>
  <c r="H111" i="14" s="1"/>
  <c r="H112" i="14" s="1"/>
  <c r="H113" i="14" s="1"/>
  <c r="H114" i="14" s="1"/>
  <c r="A103" i="14"/>
  <c r="J85" i="7"/>
  <c r="J85" i="13" s="1"/>
  <c r="L82" i="4" s="1"/>
  <c r="A104" i="7"/>
  <c r="A105" i="7" s="1"/>
  <c r="A106" i="7" s="1"/>
  <c r="A107" i="7" s="1"/>
  <c r="A108" i="7"/>
  <c r="A109" i="7" s="1"/>
  <c r="A110" i="7" s="1"/>
  <c r="A111" i="7" s="1"/>
  <c r="A112" i="7" s="1"/>
  <c r="A113" i="7" s="1"/>
  <c r="A114" i="7" s="1"/>
  <c r="A89" i="11"/>
  <c r="A90" i="11" s="1"/>
  <c r="A91" i="11" s="1"/>
  <c r="A92" i="11" s="1"/>
  <c r="A93" i="11"/>
  <c r="A94" i="11" s="1"/>
  <c r="A95" i="11" s="1"/>
  <c r="A96" i="11" s="1"/>
  <c r="A97" i="11" s="1"/>
  <c r="A98" i="11" s="1"/>
  <c r="A99" i="11" s="1"/>
  <c r="A100" i="11" s="1"/>
  <c r="A101" i="11" s="1"/>
  <c r="A102" i="11" s="1"/>
  <c r="A103" i="11" s="1"/>
  <c r="A104" i="11" s="1"/>
  <c r="A105" i="11" s="1"/>
  <c r="A106" i="11" s="1"/>
  <c r="A99" i="10"/>
  <c r="A100" i="10"/>
  <c r="A101" i="10"/>
  <c r="A102" i="10" s="1"/>
  <c r="A103" i="10" s="1"/>
  <c r="A104" i="10" s="1"/>
  <c r="A105" i="10" s="1"/>
  <c r="A106" i="10" s="1"/>
  <c r="A104" i="9"/>
  <c r="A105" i="9"/>
  <c r="A106" i="9"/>
  <c r="A104" i="8"/>
  <c r="A105" i="8" s="1"/>
  <c r="A106" i="8" s="1"/>
  <c r="U104" i="11"/>
  <c r="T104" i="11"/>
  <c r="S104" i="11"/>
  <c r="R104" i="11"/>
  <c r="Q104" i="11"/>
  <c r="P104" i="11"/>
  <c r="U104" i="13"/>
  <c r="T104" i="13"/>
  <c r="S104" i="13"/>
  <c r="R104" i="13"/>
  <c r="Q104" i="13"/>
  <c r="P104" i="13"/>
  <c r="C102" i="58"/>
  <c r="AC102" i="17"/>
  <c r="N102" i="17"/>
  <c r="D102" i="58"/>
  <c r="B102" i="58"/>
  <c r="E101" i="56"/>
  <c r="G103" i="7"/>
  <c r="I103" i="8"/>
  <c r="J103" i="8"/>
  <c r="C102" i="54"/>
  <c r="B102" i="54"/>
  <c r="E102" i="30"/>
  <c r="D102" i="30"/>
  <c r="C102" i="30"/>
  <c r="B102" i="30"/>
  <c r="J101" i="7"/>
  <c r="G101" i="13" s="1"/>
  <c r="H98" i="4" s="1"/>
  <c r="I101" i="10"/>
  <c r="J101" i="10"/>
  <c r="D104" i="7"/>
  <c r="G102" i="27"/>
  <c r="F102" i="27"/>
  <c r="E102" i="27"/>
  <c r="D102" i="27"/>
  <c r="C102" i="27"/>
  <c r="B102" i="27"/>
  <c r="C98" i="24"/>
  <c r="B98" i="24"/>
  <c r="E101" i="30"/>
  <c r="D101" i="30"/>
  <c r="E100" i="30"/>
  <c r="D100" i="30"/>
  <c r="E99" i="30"/>
  <c r="D99" i="30"/>
  <c r="E98" i="30"/>
  <c r="D98" i="30"/>
  <c r="E97" i="30"/>
  <c r="D97" i="30"/>
  <c r="E96" i="30"/>
  <c r="D96" i="30"/>
  <c r="E95" i="30"/>
  <c r="D95" i="30"/>
  <c r="E94" i="30"/>
  <c r="D94" i="30"/>
  <c r="E93" i="30"/>
  <c r="D93" i="30"/>
  <c r="E92" i="30"/>
  <c r="D92" i="30"/>
  <c r="E91" i="30"/>
  <c r="D91" i="30"/>
  <c r="E90" i="30"/>
  <c r="D90" i="30"/>
  <c r="E89" i="30"/>
  <c r="D89" i="30"/>
  <c r="E88" i="30"/>
  <c r="D88" i="30"/>
  <c r="E87" i="30"/>
  <c r="D87" i="30"/>
  <c r="E86" i="30"/>
  <c r="D86" i="30"/>
  <c r="E85" i="30"/>
  <c r="D85" i="30"/>
  <c r="E84" i="30"/>
  <c r="D84" i="30"/>
  <c r="E83" i="30"/>
  <c r="D83" i="30"/>
  <c r="E82" i="30"/>
  <c r="D82" i="30"/>
  <c r="E81" i="30"/>
  <c r="D81" i="30"/>
  <c r="E80" i="30"/>
  <c r="D80" i="30"/>
  <c r="E79" i="30"/>
  <c r="D79" i="30"/>
  <c r="E78" i="30"/>
  <c r="D78" i="30"/>
  <c r="E77" i="30"/>
  <c r="D77" i="30"/>
  <c r="E76" i="30"/>
  <c r="D76" i="30"/>
  <c r="E75" i="30"/>
  <c r="D75" i="30"/>
  <c r="E74" i="30"/>
  <c r="D74" i="30"/>
  <c r="E73" i="30"/>
  <c r="D73" i="30"/>
  <c r="E72" i="30"/>
  <c r="D72" i="30"/>
  <c r="E71" i="30"/>
  <c r="D71" i="30"/>
  <c r="E70" i="30"/>
  <c r="D70" i="30"/>
  <c r="E69" i="30"/>
  <c r="D69" i="30"/>
  <c r="E68" i="30"/>
  <c r="D68" i="30"/>
  <c r="E67" i="30"/>
  <c r="D67" i="30"/>
  <c r="E66" i="30"/>
  <c r="D66" i="30"/>
  <c r="E65" i="30"/>
  <c r="D65" i="30"/>
  <c r="E64" i="30"/>
  <c r="D64" i="30"/>
  <c r="E63" i="30"/>
  <c r="D63" i="30"/>
  <c r="E62" i="30"/>
  <c r="D62" i="30"/>
  <c r="E61" i="30"/>
  <c r="D61" i="30"/>
  <c r="E60" i="30"/>
  <c r="D60" i="30"/>
  <c r="E59" i="30"/>
  <c r="D59" i="30"/>
  <c r="E58" i="30"/>
  <c r="D58" i="30"/>
  <c r="E57" i="30"/>
  <c r="D57" i="30"/>
  <c r="E56" i="30"/>
  <c r="D56" i="30"/>
  <c r="E55" i="30"/>
  <c r="D55" i="30"/>
  <c r="E54" i="30"/>
  <c r="D54" i="30"/>
  <c r="E53" i="30"/>
  <c r="D53" i="30"/>
  <c r="E52" i="30"/>
  <c r="D52" i="30"/>
  <c r="E51" i="30"/>
  <c r="D51" i="30"/>
  <c r="E50" i="30"/>
  <c r="D50" i="30"/>
  <c r="E49" i="30"/>
  <c r="D49" i="30"/>
  <c r="E48" i="30"/>
  <c r="D48" i="30"/>
  <c r="E47" i="30"/>
  <c r="D47" i="30"/>
  <c r="E46" i="30"/>
  <c r="D46" i="30"/>
  <c r="E45" i="30"/>
  <c r="D45" i="30"/>
  <c r="E44" i="30"/>
  <c r="D44" i="30"/>
  <c r="E43" i="30"/>
  <c r="D43" i="30"/>
  <c r="E42" i="30"/>
  <c r="D42" i="30"/>
  <c r="E41" i="30"/>
  <c r="D41" i="30"/>
  <c r="E40" i="30"/>
  <c r="D40" i="30"/>
  <c r="E39" i="30"/>
  <c r="D39" i="30"/>
  <c r="E38" i="30"/>
  <c r="D38" i="30"/>
  <c r="E37" i="30"/>
  <c r="D37" i="30"/>
  <c r="E36" i="30"/>
  <c r="D36" i="30"/>
  <c r="E35" i="30"/>
  <c r="D35" i="30"/>
  <c r="E34" i="30"/>
  <c r="D34" i="30"/>
  <c r="E33" i="30"/>
  <c r="D33" i="30"/>
  <c r="E32" i="30"/>
  <c r="D32" i="30"/>
  <c r="E31" i="30"/>
  <c r="D31" i="30"/>
  <c r="E30" i="30"/>
  <c r="D30" i="30"/>
  <c r="E29" i="30"/>
  <c r="D29" i="30"/>
  <c r="E28" i="30"/>
  <c r="D28" i="30"/>
  <c r="E27" i="30"/>
  <c r="D27" i="30"/>
  <c r="E26" i="30"/>
  <c r="D26" i="30"/>
  <c r="E25" i="30"/>
  <c r="D25" i="30"/>
  <c r="E24" i="30"/>
  <c r="D24" i="30"/>
  <c r="E23" i="30"/>
  <c r="D23" i="30"/>
  <c r="E22" i="30"/>
  <c r="D22" i="30"/>
  <c r="E21" i="30"/>
  <c r="D21" i="30"/>
  <c r="E20" i="30"/>
  <c r="D20" i="30"/>
  <c r="E19" i="30"/>
  <c r="D19" i="30"/>
  <c r="E18" i="30"/>
  <c r="D18" i="30"/>
  <c r="E17" i="30"/>
  <c r="D17" i="30"/>
  <c r="E16" i="30"/>
  <c r="D16" i="30"/>
  <c r="E15" i="30"/>
  <c r="D15" i="30"/>
  <c r="E14" i="30"/>
  <c r="D14" i="30"/>
  <c r="E13" i="30"/>
  <c r="D13" i="30"/>
  <c r="E12" i="30"/>
  <c r="D12" i="30"/>
  <c r="E11" i="30"/>
  <c r="D11" i="30"/>
  <c r="E10" i="30"/>
  <c r="D10" i="30"/>
  <c r="E9" i="30"/>
  <c r="D9" i="30"/>
  <c r="E8" i="30"/>
  <c r="D8" i="30"/>
  <c r="E7" i="30"/>
  <c r="D7" i="30"/>
  <c r="E6" i="30"/>
  <c r="D6" i="30"/>
  <c r="E5" i="30"/>
  <c r="D5" i="30"/>
  <c r="E4" i="30"/>
  <c r="D4" i="30"/>
  <c r="C98" i="18"/>
  <c r="C97" i="18"/>
  <c r="M103" i="8"/>
  <c r="L103" i="8"/>
  <c r="M103" i="11" s="1"/>
  <c r="O102" i="5" s="1"/>
  <c r="K103" i="8"/>
  <c r="L103" i="11"/>
  <c r="N102" i="5" s="1"/>
  <c r="U103" i="11"/>
  <c r="T103" i="11"/>
  <c r="S103" i="11"/>
  <c r="R103" i="11"/>
  <c r="Q103" i="11"/>
  <c r="P103" i="11"/>
  <c r="U103" i="13"/>
  <c r="T103" i="13"/>
  <c r="S103" i="13"/>
  <c r="R103" i="13"/>
  <c r="Q103" i="13"/>
  <c r="P103" i="13"/>
  <c r="D79" i="46"/>
  <c r="K82" i="19"/>
  <c r="C79" i="46"/>
  <c r="J82" i="19"/>
  <c r="B79" i="46" s="1"/>
  <c r="D78" i="46"/>
  <c r="K81" i="19"/>
  <c r="C78" i="46"/>
  <c r="J81" i="19"/>
  <c r="B78" i="46" s="1"/>
  <c r="B79" i="44"/>
  <c r="B78" i="44"/>
  <c r="U82" i="20"/>
  <c r="T82" i="20"/>
  <c r="S82" i="20"/>
  <c r="R82" i="20"/>
  <c r="Q82" i="20"/>
  <c r="P82" i="20"/>
  <c r="N82" i="19"/>
  <c r="H98" i="18"/>
  <c r="F98" i="18" s="1"/>
  <c r="M82" i="19"/>
  <c r="L82" i="19"/>
  <c r="U81" i="20"/>
  <c r="T81" i="20"/>
  <c r="S81" i="20"/>
  <c r="R81" i="20"/>
  <c r="Q81" i="20"/>
  <c r="P81" i="20"/>
  <c r="N81" i="19"/>
  <c r="H97" i="18"/>
  <c r="F97" i="18" s="1"/>
  <c r="M81" i="19"/>
  <c r="L81" i="19"/>
  <c r="O82" i="19"/>
  <c r="O81" i="19"/>
  <c r="C98" i="36"/>
  <c r="B98" i="36"/>
  <c r="C97" i="36"/>
  <c r="B97" i="36"/>
  <c r="G102" i="7"/>
  <c r="G102" i="11" s="1"/>
  <c r="H101" i="5" s="1"/>
  <c r="G100" i="7"/>
  <c r="B99" i="5" s="1"/>
  <c r="J68" i="7"/>
  <c r="K68" i="13" s="1"/>
  <c r="M65" i="4" s="1"/>
  <c r="C99" i="34"/>
  <c r="D99" i="34" s="1"/>
  <c r="AA101" i="16"/>
  <c r="Z101" i="16"/>
  <c r="Y101" i="16"/>
  <c r="X101" i="16"/>
  <c r="W101" i="16"/>
  <c r="AA100" i="16"/>
  <c r="Z100" i="16"/>
  <c r="Y100" i="16"/>
  <c r="X100" i="16"/>
  <c r="W100" i="16"/>
  <c r="J73" i="7"/>
  <c r="N73" i="13" s="1"/>
  <c r="P70" i="4" s="1"/>
  <c r="M73" i="13"/>
  <c r="O70" i="4" s="1"/>
  <c r="I73" i="13"/>
  <c r="J70" i="4" s="1"/>
  <c r="E73" i="13"/>
  <c r="F70" i="4" s="1"/>
  <c r="B70" i="4"/>
  <c r="J93" i="7"/>
  <c r="I93" i="13" s="1"/>
  <c r="J90" i="4" s="1"/>
  <c r="I93" i="10"/>
  <c r="J93" i="10"/>
  <c r="M93" i="10"/>
  <c r="N93" i="13" s="1"/>
  <c r="P90" i="4" s="1"/>
  <c r="L93" i="10"/>
  <c r="K93" i="10"/>
  <c r="J100" i="7"/>
  <c r="I100" i="13" s="1"/>
  <c r="I100" i="10"/>
  <c r="J100" i="10"/>
  <c r="M100" i="10"/>
  <c r="L100" i="10"/>
  <c r="M100" i="13" s="1"/>
  <c r="O97" i="4" s="1"/>
  <c r="O130" i="4" s="1"/>
  <c r="K100" i="10"/>
  <c r="D101" i="13"/>
  <c r="E98" i="4" s="1"/>
  <c r="J99" i="7"/>
  <c r="J99" i="13" s="1"/>
  <c r="L96" i="4" s="1"/>
  <c r="I99" i="10"/>
  <c r="J99" i="10"/>
  <c r="K99" i="13"/>
  <c r="M96" i="4" s="1"/>
  <c r="M102" i="8"/>
  <c r="L102" i="8"/>
  <c r="K102" i="8"/>
  <c r="J102" i="8"/>
  <c r="K102" i="11" s="1"/>
  <c r="M101" i="5" s="1"/>
  <c r="I102" i="8"/>
  <c r="D103" i="11"/>
  <c r="E102" i="5" s="1"/>
  <c r="M101" i="8"/>
  <c r="G101" i="7"/>
  <c r="L101" i="8"/>
  <c r="K101" i="8"/>
  <c r="J101" i="8"/>
  <c r="I101" i="8"/>
  <c r="D101" i="58"/>
  <c r="C101" i="58"/>
  <c r="B101" i="58"/>
  <c r="C101" i="54"/>
  <c r="AC101" i="17"/>
  <c r="N101" i="17"/>
  <c r="AC100" i="17"/>
  <c r="N100" i="17"/>
  <c r="A102" i="5"/>
  <c r="A101" i="5"/>
  <c r="E100" i="56"/>
  <c r="A100" i="4"/>
  <c r="C101" i="30"/>
  <c r="B101" i="30"/>
  <c r="C100" i="30"/>
  <c r="B100" i="30"/>
  <c r="G101" i="27"/>
  <c r="F101" i="27"/>
  <c r="E101" i="27"/>
  <c r="D101" i="27"/>
  <c r="C101" i="27"/>
  <c r="B101" i="27"/>
  <c r="G100" i="27"/>
  <c r="F100" i="27"/>
  <c r="E100" i="27"/>
  <c r="D100" i="27"/>
  <c r="C100" i="27"/>
  <c r="C97" i="24"/>
  <c r="B97" i="24"/>
  <c r="C96" i="24"/>
  <c r="B96" i="24"/>
  <c r="U102" i="13"/>
  <c r="T102" i="13"/>
  <c r="S102" i="13"/>
  <c r="R102" i="13"/>
  <c r="Q102" i="13"/>
  <c r="P102" i="13"/>
  <c r="U103" i="12"/>
  <c r="T103" i="12"/>
  <c r="S103" i="12"/>
  <c r="R103" i="12"/>
  <c r="Q103" i="12"/>
  <c r="P103" i="12"/>
  <c r="M103" i="9"/>
  <c r="N103" i="12" s="1"/>
  <c r="L103" i="9"/>
  <c r="M103" i="12" s="1"/>
  <c r="K103" i="9"/>
  <c r="L103" i="12" s="1"/>
  <c r="J103" i="9"/>
  <c r="K103" i="12" s="1"/>
  <c r="I103" i="9"/>
  <c r="J103" i="12" s="1"/>
  <c r="I103" i="12"/>
  <c r="G103" i="12"/>
  <c r="E103" i="12"/>
  <c r="D103" i="12"/>
  <c r="C103" i="12"/>
  <c r="U102" i="12"/>
  <c r="T102" i="12"/>
  <c r="S102" i="12"/>
  <c r="R102" i="12"/>
  <c r="Q102" i="12"/>
  <c r="P102" i="12"/>
  <c r="M102" i="9"/>
  <c r="N102" i="12"/>
  <c r="L102" i="9"/>
  <c r="M102" i="12" s="1"/>
  <c r="K102" i="9"/>
  <c r="L102" i="12"/>
  <c r="J102" i="9"/>
  <c r="K102" i="12" s="1"/>
  <c r="I102" i="9"/>
  <c r="J102" i="12"/>
  <c r="I102" i="12"/>
  <c r="G102" i="12"/>
  <c r="F102" i="12"/>
  <c r="E102" i="12"/>
  <c r="D102" i="12"/>
  <c r="C102" i="12"/>
  <c r="B102" i="12"/>
  <c r="U102" i="11"/>
  <c r="T102" i="11"/>
  <c r="S102" i="11"/>
  <c r="R102" i="11"/>
  <c r="Q102" i="11"/>
  <c r="P102" i="11"/>
  <c r="D103" i="7"/>
  <c r="J7" i="7"/>
  <c r="K4" i="4" s="1"/>
  <c r="J6" i="7"/>
  <c r="K3" i="4" s="1"/>
  <c r="J8" i="7"/>
  <c r="K5" i="4" s="1"/>
  <c r="J9" i="7"/>
  <c r="K6" i="4" s="1"/>
  <c r="J10" i="7"/>
  <c r="M101" i="10"/>
  <c r="N101" i="13" s="1"/>
  <c r="P98" i="4" s="1"/>
  <c r="L101" i="10"/>
  <c r="K101" i="10"/>
  <c r="L101" i="13" s="1"/>
  <c r="N98" i="4" s="1"/>
  <c r="E101" i="13"/>
  <c r="F98" i="4" s="1"/>
  <c r="C101" i="13"/>
  <c r="D98" i="4" s="1"/>
  <c r="J69" i="7"/>
  <c r="D69" i="13" s="1"/>
  <c r="A99" i="4"/>
  <c r="C100" i="54"/>
  <c r="E99" i="56"/>
  <c r="D100" i="58"/>
  <c r="C100" i="58"/>
  <c r="B100" i="58"/>
  <c r="D102" i="7"/>
  <c r="J82" i="7"/>
  <c r="L82" i="13" s="1"/>
  <c r="N79" i="4" s="1"/>
  <c r="B79" i="4"/>
  <c r="K82" i="13"/>
  <c r="M79" i="4" s="1"/>
  <c r="E82" i="13"/>
  <c r="F79" i="4" s="1"/>
  <c r="J98" i="7"/>
  <c r="I98" i="10"/>
  <c r="J98" i="10"/>
  <c r="K98" i="13" s="1"/>
  <c r="M95" i="4" s="1"/>
  <c r="J97" i="7"/>
  <c r="I97" i="13" s="1"/>
  <c r="J94" i="4" s="1"/>
  <c r="I97" i="10"/>
  <c r="J97" i="10"/>
  <c r="J96" i="7"/>
  <c r="I96" i="13" s="1"/>
  <c r="J93" i="4" s="1"/>
  <c r="I96" i="10"/>
  <c r="J96" i="13" s="1"/>
  <c r="J96" i="10"/>
  <c r="J94" i="7"/>
  <c r="I94" i="13" s="1"/>
  <c r="J91" i="4" s="1"/>
  <c r="I94" i="10"/>
  <c r="J94" i="10"/>
  <c r="K94" i="13" s="1"/>
  <c r="M91" i="4" s="1"/>
  <c r="J92" i="7"/>
  <c r="I92" i="10"/>
  <c r="J92" i="10"/>
  <c r="J91" i="7"/>
  <c r="J91" i="13" s="1"/>
  <c r="I91" i="10"/>
  <c r="J91" i="10"/>
  <c r="J90" i="7"/>
  <c r="I90" i="10"/>
  <c r="J90" i="10"/>
  <c r="J89" i="7"/>
  <c r="J89" i="13" s="1"/>
  <c r="I89" i="10"/>
  <c r="J89" i="10"/>
  <c r="K89" i="13"/>
  <c r="J88" i="7"/>
  <c r="K88" i="13" s="1"/>
  <c r="I88" i="10"/>
  <c r="J88" i="10"/>
  <c r="J87" i="7"/>
  <c r="K87" i="13" s="1"/>
  <c r="J84" i="7"/>
  <c r="J83" i="7"/>
  <c r="K83" i="13" s="1"/>
  <c r="J81" i="7"/>
  <c r="K81" i="13" s="1"/>
  <c r="J81" i="13"/>
  <c r="J80" i="7"/>
  <c r="J80" i="13" s="1"/>
  <c r="J79" i="7"/>
  <c r="I79" i="13" s="1"/>
  <c r="J78" i="7"/>
  <c r="K78" i="13" s="1"/>
  <c r="J77" i="7"/>
  <c r="K77" i="13" s="1"/>
  <c r="J76" i="7"/>
  <c r="J76" i="13" s="1"/>
  <c r="I76" i="13"/>
  <c r="J75" i="7"/>
  <c r="J74" i="7"/>
  <c r="K74" i="13" s="1"/>
  <c r="M71" i="4" s="1"/>
  <c r="J72" i="7"/>
  <c r="I72" i="13" s="1"/>
  <c r="J71" i="7"/>
  <c r="K71" i="13" s="1"/>
  <c r="M68" i="4" s="1"/>
  <c r="J70" i="7"/>
  <c r="I70" i="13" s="1"/>
  <c r="J67" i="4" s="1"/>
  <c r="J67" i="7"/>
  <c r="J66" i="7"/>
  <c r="J66" i="13" s="1"/>
  <c r="J65" i="7"/>
  <c r="I65" i="13" s="1"/>
  <c r="J62" i="4" s="1"/>
  <c r="J64" i="7"/>
  <c r="J64" i="13" s="1"/>
  <c r="J63" i="7"/>
  <c r="I63" i="13" s="1"/>
  <c r="J60" i="4" s="1"/>
  <c r="J62" i="7"/>
  <c r="J62" i="13" s="1"/>
  <c r="L59" i="4" s="1"/>
  <c r="I62" i="13"/>
  <c r="K62" i="13"/>
  <c r="J61" i="7"/>
  <c r="K61" i="13"/>
  <c r="J60" i="7"/>
  <c r="J60" i="13" s="1"/>
  <c r="J59" i="7"/>
  <c r="K59" i="13" s="1"/>
  <c r="M56" i="4" s="1"/>
  <c r="J58" i="7"/>
  <c r="K58" i="13" s="1"/>
  <c r="J57" i="7"/>
  <c r="I57" i="13" s="1"/>
  <c r="J56" i="7"/>
  <c r="I56" i="13" s="1"/>
  <c r="J55" i="7"/>
  <c r="K55" i="13" s="1"/>
  <c r="J54" i="7"/>
  <c r="J54" i="13" s="1"/>
  <c r="J53" i="7"/>
  <c r="I53" i="13" s="1"/>
  <c r="J52" i="7"/>
  <c r="I52" i="13" s="1"/>
  <c r="J51" i="7"/>
  <c r="K51" i="13" s="1"/>
  <c r="J50" i="7"/>
  <c r="J50" i="13" s="1"/>
  <c r="L47" i="4" s="1"/>
  <c r="J49" i="7"/>
  <c r="I49" i="13" s="1"/>
  <c r="J48" i="7"/>
  <c r="I48" i="13" s="1"/>
  <c r="J47" i="7"/>
  <c r="K47" i="13" s="1"/>
  <c r="J46" i="7"/>
  <c r="J46" i="13" s="1"/>
  <c r="J45" i="7"/>
  <c r="I45" i="13"/>
  <c r="J45" i="13"/>
  <c r="K45" i="13"/>
  <c r="J44" i="7"/>
  <c r="I44" i="13"/>
  <c r="J44" i="13"/>
  <c r="K44" i="13"/>
  <c r="J43" i="7"/>
  <c r="K43" i="13"/>
  <c r="J42" i="7"/>
  <c r="J42" i="13" s="1"/>
  <c r="J41" i="7"/>
  <c r="I41" i="13" s="1"/>
  <c r="J40" i="7"/>
  <c r="I40" i="13" s="1"/>
  <c r="J39" i="7"/>
  <c r="K39" i="13" s="1"/>
  <c r="J38" i="7"/>
  <c r="J38" i="13" s="1"/>
  <c r="J37" i="7"/>
  <c r="I37" i="13" s="1"/>
  <c r="J36" i="7"/>
  <c r="J36" i="13" s="1"/>
  <c r="K36" i="13"/>
  <c r="J35" i="7"/>
  <c r="K35" i="13" s="1"/>
  <c r="M32" i="4" s="1"/>
  <c r="J34" i="7"/>
  <c r="K34" i="13" s="1"/>
  <c r="M31" i="4" s="1"/>
  <c r="J33" i="7"/>
  <c r="K33" i="13" s="1"/>
  <c r="J32" i="7"/>
  <c r="K32" i="13" s="1"/>
  <c r="J31" i="7"/>
  <c r="K31" i="13" s="1"/>
  <c r="J30" i="7"/>
  <c r="J30" i="13" s="1"/>
  <c r="J29" i="7"/>
  <c r="J29" i="13" s="1"/>
  <c r="J28" i="7"/>
  <c r="J28" i="13" s="1"/>
  <c r="J27" i="7"/>
  <c r="K27" i="13" s="1"/>
  <c r="J26" i="7"/>
  <c r="J26" i="13" s="1"/>
  <c r="J25" i="7"/>
  <c r="I25" i="13" s="1"/>
  <c r="J24" i="7"/>
  <c r="I24" i="13" s="1"/>
  <c r="J23" i="7"/>
  <c r="K23" i="13" s="1"/>
  <c r="J22" i="7"/>
  <c r="J22" i="13" s="1"/>
  <c r="J21" i="7"/>
  <c r="I21" i="13" s="1"/>
  <c r="K21" i="13"/>
  <c r="J20" i="7"/>
  <c r="I20" i="13" s="1"/>
  <c r="J19" i="7"/>
  <c r="K19" i="13" s="1"/>
  <c r="J18" i="7"/>
  <c r="J18" i="13" s="1"/>
  <c r="J17" i="7"/>
  <c r="I17" i="13" s="1"/>
  <c r="J17" i="13"/>
  <c r="J16" i="7"/>
  <c r="I16" i="13" s="1"/>
  <c r="J13" i="4" s="1"/>
  <c r="J16" i="13"/>
  <c r="J15" i="7"/>
  <c r="K15" i="13" s="1"/>
  <c r="M12" i="4" s="1"/>
  <c r="J14" i="7"/>
  <c r="J14" i="13" s="1"/>
  <c r="J13" i="7"/>
  <c r="K13" i="13" s="1"/>
  <c r="J13" i="13"/>
  <c r="J12" i="7"/>
  <c r="I12" i="13" s="1"/>
  <c r="J9" i="4" s="1"/>
  <c r="K12" i="13"/>
  <c r="J11" i="7"/>
  <c r="K11" i="13" s="1"/>
  <c r="G99" i="7"/>
  <c r="D99" i="11" s="1"/>
  <c r="E98" i="5" s="1"/>
  <c r="D100" i="11"/>
  <c r="E99" i="5" s="1"/>
  <c r="M100" i="8"/>
  <c r="N100" i="11" s="1"/>
  <c r="P99" i="5" s="1"/>
  <c r="L100" i="8"/>
  <c r="M100" i="11"/>
  <c r="O99" i="5" s="1"/>
  <c r="K100" i="8"/>
  <c r="L100" i="11" s="1"/>
  <c r="N99" i="5" s="1"/>
  <c r="J100" i="8"/>
  <c r="K100" i="11"/>
  <c r="M99" i="5" s="1"/>
  <c r="I100" i="8"/>
  <c r="J100" i="11" s="1"/>
  <c r="L99" i="5" s="1"/>
  <c r="I100" i="11"/>
  <c r="J99" i="5" s="1"/>
  <c r="G100" i="11"/>
  <c r="F100" i="11"/>
  <c r="G99" i="5" s="1"/>
  <c r="E100" i="11"/>
  <c r="F99" i="5" s="1"/>
  <c r="C100" i="11"/>
  <c r="D99" i="5" s="1"/>
  <c r="B100" i="11"/>
  <c r="C99" i="5" s="1"/>
  <c r="A100" i="5"/>
  <c r="I99" i="11"/>
  <c r="I99" i="8"/>
  <c r="J99" i="11"/>
  <c r="L98" i="5" s="1"/>
  <c r="J99" i="8"/>
  <c r="G98" i="7"/>
  <c r="I98" i="11" s="1"/>
  <c r="J97" i="5" s="1"/>
  <c r="I98" i="8"/>
  <c r="J98" i="8"/>
  <c r="G97" i="7"/>
  <c r="I97" i="11" s="1"/>
  <c r="J96" i="5" s="1"/>
  <c r="I97" i="8"/>
  <c r="J97" i="8"/>
  <c r="G96" i="7"/>
  <c r="I96" i="11" s="1"/>
  <c r="I96" i="8"/>
  <c r="J96" i="11" s="1"/>
  <c r="L95" i="5" s="1"/>
  <c r="J96" i="8"/>
  <c r="K96" i="11"/>
  <c r="M95" i="5" s="1"/>
  <c r="G95" i="7"/>
  <c r="I95" i="11" s="1"/>
  <c r="J94" i="5" s="1"/>
  <c r="I95" i="8"/>
  <c r="J95" i="8"/>
  <c r="K95" i="11" s="1"/>
  <c r="M94" i="5" s="1"/>
  <c r="G94" i="7"/>
  <c r="I94" i="11"/>
  <c r="J93" i="5" s="1"/>
  <c r="I94" i="8"/>
  <c r="J94" i="8"/>
  <c r="K94" i="11" s="1"/>
  <c r="G93" i="7"/>
  <c r="I93" i="11" s="1"/>
  <c r="J92" i="5" s="1"/>
  <c r="I93" i="8"/>
  <c r="J93" i="8"/>
  <c r="G92" i="7"/>
  <c r="I92" i="11" s="1"/>
  <c r="I92" i="8"/>
  <c r="J92" i="8"/>
  <c r="K92" i="11" s="1"/>
  <c r="G91" i="7"/>
  <c r="I91" i="11" s="1"/>
  <c r="J90" i="5" s="1"/>
  <c r="I91" i="8"/>
  <c r="J91" i="11" s="1"/>
  <c r="J91" i="8"/>
  <c r="K91" i="11" s="1"/>
  <c r="G90" i="7"/>
  <c r="I90" i="11" s="1"/>
  <c r="J89" i="5" s="1"/>
  <c r="I90" i="8"/>
  <c r="J90" i="8"/>
  <c r="G89" i="7"/>
  <c r="I89" i="11" s="1"/>
  <c r="J88" i="5" s="1"/>
  <c r="I89" i="8"/>
  <c r="J89" i="8"/>
  <c r="G88" i="7"/>
  <c r="I88" i="11" s="1"/>
  <c r="J87" i="5" s="1"/>
  <c r="I88" i="8"/>
  <c r="J88" i="8"/>
  <c r="G87" i="7"/>
  <c r="I87" i="11" s="1"/>
  <c r="J86" i="5" s="1"/>
  <c r="G86" i="7"/>
  <c r="I86" i="11" s="1"/>
  <c r="G85" i="7"/>
  <c r="I85" i="11" s="1"/>
  <c r="J84" i="5" s="1"/>
  <c r="G84" i="7"/>
  <c r="I84" i="11"/>
  <c r="J84" i="11"/>
  <c r="L83" i="5" s="1"/>
  <c r="K84" i="11"/>
  <c r="G83" i="7"/>
  <c r="G82" i="7"/>
  <c r="K82" i="11" s="1"/>
  <c r="M81" i="5" s="1"/>
  <c r="G81" i="7"/>
  <c r="I81" i="11" s="1"/>
  <c r="J80" i="5" s="1"/>
  <c r="G80" i="7"/>
  <c r="I80" i="11" s="1"/>
  <c r="G79" i="7"/>
  <c r="I79" i="11" s="1"/>
  <c r="J78" i="5" s="1"/>
  <c r="G78" i="7"/>
  <c r="I78" i="11" s="1"/>
  <c r="J77" i="5" s="1"/>
  <c r="G77" i="7"/>
  <c r="K77" i="11" s="1"/>
  <c r="G76" i="7"/>
  <c r="I76" i="11" s="1"/>
  <c r="J75" i="5" s="1"/>
  <c r="G75" i="7"/>
  <c r="K75" i="11" s="1"/>
  <c r="M74" i="5" s="1"/>
  <c r="G74" i="7"/>
  <c r="I74" i="11" s="1"/>
  <c r="J73" i="5" s="1"/>
  <c r="G73" i="7"/>
  <c r="K73" i="11" s="1"/>
  <c r="G72" i="7"/>
  <c r="I72" i="11" s="1"/>
  <c r="J72" i="11"/>
  <c r="L71" i="5" s="1"/>
  <c r="K72" i="11"/>
  <c r="G71" i="7"/>
  <c r="K71" i="11" s="1"/>
  <c r="G70" i="7"/>
  <c r="I70" i="11" s="1"/>
  <c r="J69" i="5" s="1"/>
  <c r="J70" i="11"/>
  <c r="L69" i="5" s="1"/>
  <c r="G69" i="7"/>
  <c r="I69" i="11" s="1"/>
  <c r="G68" i="7"/>
  <c r="I68" i="11" s="1"/>
  <c r="J67" i="5" s="1"/>
  <c r="G67" i="7"/>
  <c r="K67" i="11" s="1"/>
  <c r="M66" i="5" s="1"/>
  <c r="G66" i="7"/>
  <c r="I66" i="11"/>
  <c r="J65" i="5" s="1"/>
  <c r="G65" i="7"/>
  <c r="K65" i="11" s="1"/>
  <c r="G64" i="7"/>
  <c r="J64" i="11" s="1"/>
  <c r="G63" i="7"/>
  <c r="I63" i="11" s="1"/>
  <c r="J62" i="5" s="1"/>
  <c r="G62" i="7"/>
  <c r="J62" i="11" s="1"/>
  <c r="L61" i="5" s="1"/>
  <c r="G61" i="7"/>
  <c r="I61" i="11" s="1"/>
  <c r="J60" i="5" s="1"/>
  <c r="G60" i="7"/>
  <c r="I60" i="11" s="1"/>
  <c r="G59" i="7"/>
  <c r="K59" i="11" s="1"/>
  <c r="G58" i="7"/>
  <c r="I58" i="11" s="1"/>
  <c r="G57" i="7"/>
  <c r="K57" i="11" s="1"/>
  <c r="M56" i="5" s="1"/>
  <c r="G56" i="7"/>
  <c r="I56" i="11" s="1"/>
  <c r="J56" i="11"/>
  <c r="L55" i="5" s="1"/>
  <c r="K56" i="11"/>
  <c r="M55" i="5" s="1"/>
  <c r="G55" i="7"/>
  <c r="K55" i="11" s="1"/>
  <c r="G54" i="7"/>
  <c r="I54" i="11" s="1"/>
  <c r="J54" i="11"/>
  <c r="L53" i="5" s="1"/>
  <c r="G53" i="7"/>
  <c r="K53" i="11" s="1"/>
  <c r="J53" i="11"/>
  <c r="G52" i="7"/>
  <c r="I52" i="11" s="1"/>
  <c r="G51" i="7"/>
  <c r="K51" i="11" s="1"/>
  <c r="G50" i="7"/>
  <c r="I50" i="11" s="1"/>
  <c r="G49" i="7"/>
  <c r="K49" i="11" s="1"/>
  <c r="G48" i="7"/>
  <c r="I48" i="11" s="1"/>
  <c r="G47" i="7"/>
  <c r="K47" i="11" s="1"/>
  <c r="G46" i="7"/>
  <c r="I46" i="11" s="1"/>
  <c r="J45" i="5" s="1"/>
  <c r="G45" i="7"/>
  <c r="K45" i="11" s="1"/>
  <c r="M44" i="5" s="1"/>
  <c r="G44" i="7"/>
  <c r="I44" i="11" s="1"/>
  <c r="J43" i="5" s="1"/>
  <c r="G43" i="7"/>
  <c r="K43" i="11" s="1"/>
  <c r="G42" i="7"/>
  <c r="I42" i="11"/>
  <c r="J41" i="5" s="1"/>
  <c r="G41" i="7"/>
  <c r="K41" i="11" s="1"/>
  <c r="G40" i="7"/>
  <c r="I40" i="11" s="1"/>
  <c r="J40" i="11"/>
  <c r="G39" i="7"/>
  <c r="K39" i="11" s="1"/>
  <c r="I39" i="11"/>
  <c r="G38" i="7"/>
  <c r="I38" i="11" s="1"/>
  <c r="J38" i="11"/>
  <c r="L37" i="5" s="1"/>
  <c r="G37" i="7"/>
  <c r="K37" i="11" s="1"/>
  <c r="M36" i="5" s="1"/>
  <c r="I37" i="11"/>
  <c r="G36" i="7"/>
  <c r="I36" i="11" s="1"/>
  <c r="G35" i="7"/>
  <c r="K35" i="11" s="1"/>
  <c r="M34" i="5" s="1"/>
  <c r="G34" i="7"/>
  <c r="I34" i="11" s="1"/>
  <c r="G33" i="7"/>
  <c r="K33" i="11" s="1"/>
  <c r="M32" i="5" s="1"/>
  <c r="G32" i="7"/>
  <c r="I32" i="11" s="1"/>
  <c r="K32" i="11"/>
  <c r="G31" i="7"/>
  <c r="J31" i="11" s="1"/>
  <c r="G30" i="7"/>
  <c r="I30" i="11" s="1"/>
  <c r="G29" i="7"/>
  <c r="J29" i="11" s="1"/>
  <c r="G28" i="7"/>
  <c r="I28" i="11"/>
  <c r="J28" i="11"/>
  <c r="L27" i="5" s="1"/>
  <c r="K28" i="11"/>
  <c r="G27" i="7"/>
  <c r="J27" i="11"/>
  <c r="L26" i="5" s="1"/>
  <c r="G26" i="7"/>
  <c r="I26" i="11" s="1"/>
  <c r="K26" i="11"/>
  <c r="G25" i="7"/>
  <c r="J25" i="11" s="1"/>
  <c r="G24" i="7"/>
  <c r="I24" i="11" s="1"/>
  <c r="J23" i="5" s="1"/>
  <c r="J24" i="11"/>
  <c r="L23" i="5" s="1"/>
  <c r="G23" i="7"/>
  <c r="J23" i="11" s="1"/>
  <c r="L22" i="5" s="1"/>
  <c r="G22" i="7"/>
  <c r="I22" i="11" s="1"/>
  <c r="G21" i="7"/>
  <c r="J21" i="11" s="1"/>
  <c r="G20" i="7"/>
  <c r="J20" i="11" s="1"/>
  <c r="I20" i="11"/>
  <c r="K20" i="11"/>
  <c r="G19" i="7"/>
  <c r="J19" i="11"/>
  <c r="G18" i="7"/>
  <c r="I18" i="11" s="1"/>
  <c r="K18" i="11"/>
  <c r="M17" i="5" s="1"/>
  <c r="G17" i="7"/>
  <c r="J17" i="11" s="1"/>
  <c r="G16" i="7"/>
  <c r="J16" i="11" s="1"/>
  <c r="L15" i="5" s="1"/>
  <c r="G15" i="7"/>
  <c r="J15" i="11" s="1"/>
  <c r="L14" i="5" s="1"/>
  <c r="G14" i="7"/>
  <c r="I14" i="11" s="1"/>
  <c r="G13" i="7"/>
  <c r="J13" i="11"/>
  <c r="L12" i="5" s="1"/>
  <c r="G12" i="7"/>
  <c r="I12" i="11" s="1"/>
  <c r="K12" i="11"/>
  <c r="M11" i="5" s="1"/>
  <c r="G11" i="7"/>
  <c r="J11" i="11" s="1"/>
  <c r="G10" i="7"/>
  <c r="I10" i="11" s="1"/>
  <c r="G9" i="7"/>
  <c r="B7" i="56" s="1"/>
  <c r="G8" i="7"/>
  <c r="B6" i="56"/>
  <c r="G7" i="7"/>
  <c r="B5" i="56" s="1"/>
  <c r="G6" i="7"/>
  <c r="B4" i="56" s="1"/>
  <c r="E98" i="56"/>
  <c r="E97" i="56"/>
  <c r="E96" i="56"/>
  <c r="E95" i="56"/>
  <c r="E94" i="56"/>
  <c r="E93" i="56"/>
  <c r="E92" i="56"/>
  <c r="E91" i="56"/>
  <c r="E90" i="56"/>
  <c r="E89" i="56"/>
  <c r="E88" i="56"/>
  <c r="E87" i="56"/>
  <c r="E86" i="56"/>
  <c r="E85" i="56"/>
  <c r="E84" i="56"/>
  <c r="E83" i="56"/>
  <c r="E82" i="56"/>
  <c r="E81" i="56"/>
  <c r="E80" i="56"/>
  <c r="E79" i="56"/>
  <c r="E78" i="56"/>
  <c r="E77" i="56"/>
  <c r="E76" i="56"/>
  <c r="E75" i="56"/>
  <c r="E74" i="56"/>
  <c r="E73" i="56"/>
  <c r="E72" i="56"/>
  <c r="E71" i="56"/>
  <c r="E70" i="56"/>
  <c r="E69" i="56"/>
  <c r="E68" i="56"/>
  <c r="E67" i="56"/>
  <c r="E66" i="56"/>
  <c r="E65" i="56"/>
  <c r="E64" i="56"/>
  <c r="E63" i="56"/>
  <c r="E62" i="56"/>
  <c r="E61" i="56"/>
  <c r="E60" i="56"/>
  <c r="E59" i="56"/>
  <c r="E58" i="56"/>
  <c r="E57" i="56"/>
  <c r="E56" i="56"/>
  <c r="E55" i="56"/>
  <c r="E54" i="56"/>
  <c r="E53" i="56"/>
  <c r="E52" i="56"/>
  <c r="E51" i="56"/>
  <c r="E50" i="56"/>
  <c r="E49" i="56"/>
  <c r="E48" i="56"/>
  <c r="E47" i="56"/>
  <c r="E46" i="56"/>
  <c r="E45" i="56"/>
  <c r="E44" i="56"/>
  <c r="E43" i="56"/>
  <c r="E42" i="56"/>
  <c r="E41" i="56"/>
  <c r="E40" i="56"/>
  <c r="E39" i="56"/>
  <c r="E38" i="56"/>
  <c r="E37" i="56"/>
  <c r="E36" i="56"/>
  <c r="E35" i="56"/>
  <c r="E34" i="56"/>
  <c r="E33" i="56"/>
  <c r="E32" i="56"/>
  <c r="E31" i="56"/>
  <c r="E30" i="56"/>
  <c r="E29" i="56"/>
  <c r="E28" i="56"/>
  <c r="E27" i="56"/>
  <c r="E26" i="56"/>
  <c r="E25" i="56"/>
  <c r="E23" i="56"/>
  <c r="E22" i="56"/>
  <c r="E20" i="56"/>
  <c r="E19" i="56"/>
  <c r="E18" i="56"/>
  <c r="E17" i="56"/>
  <c r="E15" i="56"/>
  <c r="E13" i="56"/>
  <c r="E12" i="56"/>
  <c r="E11" i="56"/>
  <c r="E10" i="56"/>
  <c r="E9" i="56"/>
  <c r="E8" i="56"/>
  <c r="E7" i="56"/>
  <c r="E6" i="56"/>
  <c r="E5" i="56"/>
  <c r="E4" i="56"/>
  <c r="G99" i="56"/>
  <c r="A98" i="4"/>
  <c r="D99" i="58"/>
  <c r="C99" i="58"/>
  <c r="B99" i="58"/>
  <c r="F99" i="56"/>
  <c r="C99" i="54"/>
  <c r="B99" i="54"/>
  <c r="D77" i="46"/>
  <c r="K80" i="19"/>
  <c r="C77" i="46" s="1"/>
  <c r="J80" i="19"/>
  <c r="B77" i="46"/>
  <c r="B77" i="44"/>
  <c r="C96" i="36"/>
  <c r="B96" i="36"/>
  <c r="C99" i="30"/>
  <c r="B99" i="30"/>
  <c r="G99" i="27"/>
  <c r="F99" i="27"/>
  <c r="E99" i="27"/>
  <c r="D99" i="27"/>
  <c r="C99" i="27"/>
  <c r="B99" i="27"/>
  <c r="U101" i="11"/>
  <c r="T101" i="11"/>
  <c r="S101" i="11"/>
  <c r="R101" i="11"/>
  <c r="Q101" i="11"/>
  <c r="P101" i="11"/>
  <c r="U101" i="13"/>
  <c r="T101" i="13"/>
  <c r="S101" i="13"/>
  <c r="R101" i="13"/>
  <c r="D101" i="61" s="1"/>
  <c r="K101" i="61" s="1"/>
  <c r="Q101" i="13"/>
  <c r="P101" i="13"/>
  <c r="C95" i="24"/>
  <c r="B95" i="24"/>
  <c r="U80" i="20"/>
  <c r="T80" i="20"/>
  <c r="S80" i="20"/>
  <c r="R80" i="20"/>
  <c r="Q80" i="20"/>
  <c r="P80" i="20"/>
  <c r="H96" i="18"/>
  <c r="F96" i="18" s="1"/>
  <c r="M80" i="20" s="1"/>
  <c r="N80" i="19"/>
  <c r="M80" i="19"/>
  <c r="L80" i="19"/>
  <c r="O80" i="19"/>
  <c r="C95" i="18"/>
  <c r="C94" i="18"/>
  <c r="C93" i="18"/>
  <c r="C92" i="18"/>
  <c r="C91" i="18"/>
  <c r="C90" i="18"/>
  <c r="C89" i="18"/>
  <c r="C88" i="18"/>
  <c r="C87" i="18"/>
  <c r="C86" i="18"/>
  <c r="C85" i="18"/>
  <c r="C84" i="18"/>
  <c r="C83" i="18"/>
  <c r="C82" i="18"/>
  <c r="C81" i="18"/>
  <c r="C80" i="18"/>
  <c r="C79" i="18"/>
  <c r="C78" i="18"/>
  <c r="C77" i="18"/>
  <c r="C76" i="18"/>
  <c r="C75" i="18"/>
  <c r="C74" i="18"/>
  <c r="C73" i="18"/>
  <c r="C72" i="18"/>
  <c r="C71" i="18"/>
  <c r="C70" i="18"/>
  <c r="C69" i="18"/>
  <c r="C68" i="18"/>
  <c r="C67" i="18"/>
  <c r="C66" i="18"/>
  <c r="C65" i="18"/>
  <c r="C64" i="18"/>
  <c r="C63" i="18"/>
  <c r="C62" i="18"/>
  <c r="C61" i="18"/>
  <c r="C60" i="18"/>
  <c r="C59" i="18"/>
  <c r="C58" i="18"/>
  <c r="C57" i="18"/>
  <c r="C56" i="18"/>
  <c r="C55" i="18"/>
  <c r="C54" i="18"/>
  <c r="C53" i="18"/>
  <c r="C52" i="18"/>
  <c r="C51" i="18"/>
  <c r="C50" i="18"/>
  <c r="C49" i="18"/>
  <c r="C48" i="18"/>
  <c r="C47" i="18"/>
  <c r="C46" i="18"/>
  <c r="C45" i="18"/>
  <c r="C44" i="18"/>
  <c r="C43" i="18"/>
  <c r="C42" i="18"/>
  <c r="C41" i="18"/>
  <c r="C40" i="18"/>
  <c r="C39" i="18"/>
  <c r="C38" i="18"/>
  <c r="C37" i="18"/>
  <c r="C36" i="18"/>
  <c r="C35" i="18"/>
  <c r="C34" i="18"/>
  <c r="C33" i="18"/>
  <c r="C32" i="18"/>
  <c r="C31" i="18"/>
  <c r="C30" i="18"/>
  <c r="C29" i="18"/>
  <c r="C28" i="18"/>
  <c r="C27" i="18"/>
  <c r="C26" i="18"/>
  <c r="C25" i="18"/>
  <c r="C24" i="18"/>
  <c r="C23" i="18"/>
  <c r="C22" i="18"/>
  <c r="C21" i="18"/>
  <c r="C20" i="18"/>
  <c r="C19" i="18"/>
  <c r="C18" i="18"/>
  <c r="C17" i="18"/>
  <c r="C16" i="18"/>
  <c r="C15" i="18"/>
  <c r="C14" i="18"/>
  <c r="C13" i="18"/>
  <c r="C12" i="18"/>
  <c r="C11" i="18"/>
  <c r="C10" i="18"/>
  <c r="C9" i="18"/>
  <c r="C8" i="18"/>
  <c r="C7" i="18"/>
  <c r="C6" i="18"/>
  <c r="C5" i="18"/>
  <c r="C96" i="18"/>
  <c r="AC99" i="17"/>
  <c r="N99" i="17"/>
  <c r="AA99" i="16"/>
  <c r="Z99" i="16"/>
  <c r="Y99" i="16"/>
  <c r="X99" i="16"/>
  <c r="W99" i="16"/>
  <c r="A96" i="61"/>
  <c r="A97" i="61" s="1"/>
  <c r="A98" i="61" s="1"/>
  <c r="A99" i="61" s="1"/>
  <c r="A100" i="61" s="1"/>
  <c r="A101" i="61" s="1"/>
  <c r="U101" i="12"/>
  <c r="T101" i="12"/>
  <c r="S101" i="12"/>
  <c r="R101" i="12"/>
  <c r="Q101" i="12"/>
  <c r="P101" i="12"/>
  <c r="A96" i="62"/>
  <c r="A97" i="62" s="1"/>
  <c r="A98" i="62" s="1"/>
  <c r="A99" i="62" s="1"/>
  <c r="A100" i="62" s="1"/>
  <c r="A101" i="62" s="1"/>
  <c r="M101" i="9"/>
  <c r="N101" i="12" s="1"/>
  <c r="L101" i="9"/>
  <c r="M101" i="12" s="1"/>
  <c r="K101" i="9"/>
  <c r="L101" i="12" s="1"/>
  <c r="J101" i="9"/>
  <c r="K101" i="12" s="1"/>
  <c r="I101" i="9"/>
  <c r="J101" i="12" s="1"/>
  <c r="I101" i="12"/>
  <c r="G101" i="12"/>
  <c r="F101" i="12"/>
  <c r="E101" i="12"/>
  <c r="D101" i="12"/>
  <c r="C101" i="12"/>
  <c r="B101" i="12"/>
  <c r="U100" i="11"/>
  <c r="T100" i="11"/>
  <c r="F100" i="62" s="1"/>
  <c r="M100" i="62" s="1"/>
  <c r="S100" i="11"/>
  <c r="R100" i="11"/>
  <c r="Q100" i="11"/>
  <c r="P100" i="11"/>
  <c r="A99" i="9"/>
  <c r="A100" i="9" s="1"/>
  <c r="A101" i="9" s="1"/>
  <c r="D101" i="7"/>
  <c r="M97" i="10"/>
  <c r="N97" i="13" s="1"/>
  <c r="P94" i="4" s="1"/>
  <c r="L97" i="10"/>
  <c r="M97" i="13"/>
  <c r="O94" i="4" s="1"/>
  <c r="K97" i="10"/>
  <c r="L97" i="13" s="1"/>
  <c r="N94" i="4" s="1"/>
  <c r="G97" i="13"/>
  <c r="H94" i="4" s="1"/>
  <c r="F97" i="13"/>
  <c r="G94" i="4" s="1"/>
  <c r="E97" i="13"/>
  <c r="F94" i="4" s="1"/>
  <c r="D97" i="13"/>
  <c r="C97" i="13"/>
  <c r="D94" i="4" s="1"/>
  <c r="B97" i="13"/>
  <c r="C94" i="4" s="1"/>
  <c r="B94" i="4"/>
  <c r="N69" i="13"/>
  <c r="P66" i="4" s="1"/>
  <c r="M69" i="13"/>
  <c r="O66" i="4" s="1"/>
  <c r="L69" i="13"/>
  <c r="N66" i="4" s="1"/>
  <c r="G69" i="13"/>
  <c r="H66" i="4" s="1"/>
  <c r="F69" i="13"/>
  <c r="G66" i="4" s="1"/>
  <c r="E69" i="13"/>
  <c r="F66" i="4" s="1"/>
  <c r="C69" i="13"/>
  <c r="D66" i="4" s="1"/>
  <c r="B69" i="13"/>
  <c r="C66" i="4" s="1"/>
  <c r="B96" i="4"/>
  <c r="D99" i="13"/>
  <c r="F97" i="56" s="1"/>
  <c r="M98" i="10"/>
  <c r="N98" i="13" s="1"/>
  <c r="P95" i="4" s="1"/>
  <c r="L98" i="10"/>
  <c r="M98" i="13" s="1"/>
  <c r="O95" i="4" s="1"/>
  <c r="K98" i="10"/>
  <c r="L98" i="13" s="1"/>
  <c r="N95" i="4" s="1"/>
  <c r="G98" i="13"/>
  <c r="H95" i="4" s="1"/>
  <c r="F98" i="13"/>
  <c r="G95" i="4" s="1"/>
  <c r="E98" i="13"/>
  <c r="F95" i="4" s="1"/>
  <c r="D98" i="13"/>
  <c r="E95" i="4" s="1"/>
  <c r="C98" i="13"/>
  <c r="D95" i="4" s="1"/>
  <c r="B98" i="13"/>
  <c r="C95" i="4" s="1"/>
  <c r="B95" i="4"/>
  <c r="F96" i="56"/>
  <c r="D96" i="13"/>
  <c r="F94" i="56" s="1"/>
  <c r="D94" i="13"/>
  <c r="F92" i="56" s="1"/>
  <c r="D92" i="13"/>
  <c r="F90" i="56" s="1"/>
  <c r="D91" i="13"/>
  <c r="F89" i="56" s="1"/>
  <c r="D90" i="13"/>
  <c r="F88" i="56" s="1"/>
  <c r="D89" i="13"/>
  <c r="F87" i="56" s="1"/>
  <c r="D88" i="13"/>
  <c r="F86" i="56" s="1"/>
  <c r="D87" i="13"/>
  <c r="F85" i="56" s="1"/>
  <c r="D85" i="13"/>
  <c r="F83" i="56" s="1"/>
  <c r="D84" i="13"/>
  <c r="F82" i="56" s="1"/>
  <c r="D83" i="13"/>
  <c r="F81" i="56" s="1"/>
  <c r="D81" i="13"/>
  <c r="F79" i="56" s="1"/>
  <c r="D80" i="13"/>
  <c r="F78" i="56" s="1"/>
  <c r="D79" i="13"/>
  <c r="F77" i="56" s="1"/>
  <c r="D78" i="13"/>
  <c r="F76" i="56" s="1"/>
  <c r="D77" i="13"/>
  <c r="F75" i="56" s="1"/>
  <c r="D76" i="13"/>
  <c r="F74" i="56" s="1"/>
  <c r="D75" i="13"/>
  <c r="F73" i="56" s="1"/>
  <c r="D74" i="13"/>
  <c r="F72" i="56" s="1"/>
  <c r="D72" i="13"/>
  <c r="F70" i="56" s="1"/>
  <c r="D71" i="13"/>
  <c r="F69" i="56" s="1"/>
  <c r="D70" i="13"/>
  <c r="F68" i="56" s="1"/>
  <c r="D67" i="13"/>
  <c r="F65" i="56" s="1"/>
  <c r="D66" i="13"/>
  <c r="F64" i="56" s="1"/>
  <c r="D65" i="13"/>
  <c r="F63" i="56" s="1"/>
  <c r="D64" i="13"/>
  <c r="F62" i="56" s="1"/>
  <c r="D63" i="13"/>
  <c r="F61" i="56" s="1"/>
  <c r="D62" i="13"/>
  <c r="F60" i="56" s="1"/>
  <c r="D61" i="13"/>
  <c r="F59" i="56" s="1"/>
  <c r="D60" i="13"/>
  <c r="F58" i="56" s="1"/>
  <c r="D59" i="13"/>
  <c r="F57" i="56" s="1"/>
  <c r="D58" i="13"/>
  <c r="F56" i="56" s="1"/>
  <c r="D57" i="13"/>
  <c r="F55" i="56" s="1"/>
  <c r="D56" i="13"/>
  <c r="F54" i="56" s="1"/>
  <c r="D55" i="13"/>
  <c r="F53" i="56" s="1"/>
  <c r="D54" i="13"/>
  <c r="F52" i="56" s="1"/>
  <c r="D53" i="13"/>
  <c r="F51" i="56" s="1"/>
  <c r="D52" i="13"/>
  <c r="F50" i="56" s="1"/>
  <c r="D51" i="13"/>
  <c r="F49" i="56" s="1"/>
  <c r="D50" i="13"/>
  <c r="F48" i="56" s="1"/>
  <c r="D49" i="13"/>
  <c r="F47" i="56" s="1"/>
  <c r="D48" i="13"/>
  <c r="F46" i="56" s="1"/>
  <c r="D47" i="13"/>
  <c r="F45" i="56" s="1"/>
  <c r="D46" i="13"/>
  <c r="F44" i="56" s="1"/>
  <c r="D45" i="13"/>
  <c r="F43" i="56" s="1"/>
  <c r="D44" i="13"/>
  <c r="F42" i="56" s="1"/>
  <c r="D43" i="13"/>
  <c r="F41" i="56" s="1"/>
  <c r="D42" i="13"/>
  <c r="F40" i="56" s="1"/>
  <c r="D41" i="13"/>
  <c r="F39" i="56" s="1"/>
  <c r="D40" i="13"/>
  <c r="F38" i="56" s="1"/>
  <c r="D39" i="13"/>
  <c r="F37" i="56" s="1"/>
  <c r="D38" i="13"/>
  <c r="F36" i="56" s="1"/>
  <c r="D37" i="13"/>
  <c r="F35" i="56" s="1"/>
  <c r="D36" i="13"/>
  <c r="F34" i="56" s="1"/>
  <c r="D35" i="13"/>
  <c r="F33" i="56" s="1"/>
  <c r="D34" i="13"/>
  <c r="F32" i="56" s="1"/>
  <c r="D33" i="13"/>
  <c r="F31" i="56" s="1"/>
  <c r="D32" i="13"/>
  <c r="F30" i="56" s="1"/>
  <c r="D31" i="13"/>
  <c r="F29" i="56" s="1"/>
  <c r="D30" i="13"/>
  <c r="F28" i="56" s="1"/>
  <c r="D29" i="13"/>
  <c r="F27" i="56" s="1"/>
  <c r="D28" i="13"/>
  <c r="F26" i="56" s="1"/>
  <c r="D27" i="13"/>
  <c r="F25" i="56" s="1"/>
  <c r="D26" i="13"/>
  <c r="F24" i="56" s="1"/>
  <c r="D25" i="13"/>
  <c r="F23" i="56" s="1"/>
  <c r="D24" i="13"/>
  <c r="F22" i="56" s="1"/>
  <c r="D23" i="13"/>
  <c r="F21" i="56" s="1"/>
  <c r="D22" i="13"/>
  <c r="F20" i="56" s="1"/>
  <c r="D21" i="13"/>
  <c r="F19" i="56" s="1"/>
  <c r="D20" i="13"/>
  <c r="F18" i="56" s="1"/>
  <c r="D19" i="13"/>
  <c r="F17" i="56" s="1"/>
  <c r="D18" i="13"/>
  <c r="F16" i="56" s="1"/>
  <c r="D17" i="13"/>
  <c r="F15" i="56" s="1"/>
  <c r="D16" i="13"/>
  <c r="F14" i="56" s="1"/>
  <c r="D15" i="13"/>
  <c r="F13" i="56" s="1"/>
  <c r="D14" i="13"/>
  <c r="F12" i="56" s="1"/>
  <c r="D13" i="13"/>
  <c r="F11" i="56" s="1"/>
  <c r="D12" i="13"/>
  <c r="F10" i="56" s="1"/>
  <c r="D11" i="13"/>
  <c r="F9" i="56" s="1"/>
  <c r="D10" i="13"/>
  <c r="F8" i="56" s="1"/>
  <c r="D9" i="13"/>
  <c r="F7" i="56" s="1"/>
  <c r="D8" i="13"/>
  <c r="F6" i="56" s="1"/>
  <c r="D7" i="13"/>
  <c r="F5" i="56" s="1"/>
  <c r="D6" i="13"/>
  <c r="F4" i="56" s="1"/>
  <c r="D6" i="11"/>
  <c r="M99" i="10"/>
  <c r="N99" i="13" s="1"/>
  <c r="P96" i="4" s="1"/>
  <c r="L99" i="10"/>
  <c r="M99" i="13" s="1"/>
  <c r="O96" i="4" s="1"/>
  <c r="O158" i="4" s="1"/>
  <c r="K99" i="10"/>
  <c r="L99" i="13" s="1"/>
  <c r="N96" i="4" s="1"/>
  <c r="N158" i="4" s="1"/>
  <c r="G99" i="13"/>
  <c r="H96" i="4" s="1"/>
  <c r="H158" i="4" s="1"/>
  <c r="F99" i="13"/>
  <c r="G96" i="4" s="1"/>
  <c r="G158" i="4" s="1"/>
  <c r="E99" i="13"/>
  <c r="F96" i="4" s="1"/>
  <c r="F158" i="4" s="1"/>
  <c r="C99" i="13"/>
  <c r="D96" i="4" s="1"/>
  <c r="B99" i="13"/>
  <c r="C96" i="4" s="1"/>
  <c r="B49" i="34"/>
  <c r="B48" i="34"/>
  <c r="B47" i="34"/>
  <c r="B46" i="34"/>
  <c r="C46" i="34" s="1"/>
  <c r="B45" i="34"/>
  <c r="C45" i="34" s="1"/>
  <c r="B44" i="34"/>
  <c r="B43" i="34"/>
  <c r="C43" i="34" s="1"/>
  <c r="F43" i="34" s="1"/>
  <c r="B42" i="34"/>
  <c r="B41" i="34"/>
  <c r="B40" i="34"/>
  <c r="B39" i="34"/>
  <c r="B38" i="34"/>
  <c r="B37" i="34"/>
  <c r="B36" i="34"/>
  <c r="B35" i="34"/>
  <c r="L35" i="34"/>
  <c r="B34" i="34"/>
  <c r="B33" i="34"/>
  <c r="B32" i="34"/>
  <c r="B31" i="34"/>
  <c r="B30" i="34"/>
  <c r="C30" i="34" s="1"/>
  <c r="B29" i="34"/>
  <c r="C29" i="34" s="1"/>
  <c r="E29" i="34" s="1"/>
  <c r="B28" i="34"/>
  <c r="C28" i="34" s="1"/>
  <c r="B27" i="34"/>
  <c r="C27" i="34" s="1"/>
  <c r="F27" i="34" s="1"/>
  <c r="B26" i="34"/>
  <c r="B25" i="34"/>
  <c r="B24" i="34"/>
  <c r="B23" i="34"/>
  <c r="B22" i="34"/>
  <c r="B21" i="34"/>
  <c r="B20" i="34"/>
  <c r="B19" i="34"/>
  <c r="B18" i="34"/>
  <c r="B17" i="34"/>
  <c r="B16" i="34"/>
  <c r="B15" i="34"/>
  <c r="B14" i="34"/>
  <c r="C14" i="34" s="1"/>
  <c r="E14" i="34" s="1"/>
  <c r="B13" i="34"/>
  <c r="C13" i="34" s="1"/>
  <c r="E13" i="34" s="1"/>
  <c r="B12" i="34"/>
  <c r="B11" i="34"/>
  <c r="C11" i="34" s="1"/>
  <c r="B10" i="34"/>
  <c r="B9" i="34"/>
  <c r="N9" i="34"/>
  <c r="L9" i="34"/>
  <c r="B8" i="34"/>
  <c r="L8" i="34"/>
  <c r="B7" i="34"/>
  <c r="M7" i="34"/>
  <c r="B6" i="34"/>
  <c r="C6" i="34"/>
  <c r="E6" i="34" s="1"/>
  <c r="N6" i="34"/>
  <c r="M6" i="34"/>
  <c r="G99" i="11"/>
  <c r="U99" i="11"/>
  <c r="F99" i="11"/>
  <c r="G98" i="5" s="1"/>
  <c r="T99" i="11"/>
  <c r="E99" i="11"/>
  <c r="E99" i="62" s="1"/>
  <c r="L99" i="62" s="1"/>
  <c r="S99" i="11"/>
  <c r="R99" i="11"/>
  <c r="C99" i="11"/>
  <c r="Q99" i="11"/>
  <c r="B99" i="11"/>
  <c r="P99" i="11"/>
  <c r="G98" i="11"/>
  <c r="H97" i="5" s="1"/>
  <c r="U98" i="11"/>
  <c r="F98" i="11"/>
  <c r="T98" i="11"/>
  <c r="E98" i="11"/>
  <c r="S98" i="11"/>
  <c r="D98" i="11"/>
  <c r="R98" i="11"/>
  <c r="C98" i="11"/>
  <c r="D97" i="5" s="1"/>
  <c r="Q98" i="11"/>
  <c r="B98" i="11"/>
  <c r="P98" i="11"/>
  <c r="G97" i="11"/>
  <c r="U97" i="11"/>
  <c r="F97" i="11"/>
  <c r="T97" i="11"/>
  <c r="E97" i="11"/>
  <c r="F96" i="5" s="1"/>
  <c r="S97" i="11"/>
  <c r="D97" i="11"/>
  <c r="R97" i="11"/>
  <c r="C97" i="11"/>
  <c r="Q97" i="11"/>
  <c r="B97" i="11"/>
  <c r="P97" i="11"/>
  <c r="G96" i="11"/>
  <c r="H95" i="5" s="1"/>
  <c r="U96" i="11"/>
  <c r="F96" i="11"/>
  <c r="T96" i="11"/>
  <c r="E96" i="11"/>
  <c r="S96" i="11"/>
  <c r="D96" i="11"/>
  <c r="C94" i="56" s="1"/>
  <c r="R96" i="11"/>
  <c r="C96" i="11"/>
  <c r="D95" i="5" s="1"/>
  <c r="Q96" i="11"/>
  <c r="B96" i="11"/>
  <c r="P96" i="11"/>
  <c r="G95" i="11"/>
  <c r="U95" i="11"/>
  <c r="F95" i="11"/>
  <c r="T95" i="11"/>
  <c r="E95" i="11"/>
  <c r="F94" i="5" s="1"/>
  <c r="S95" i="11"/>
  <c r="D95" i="11"/>
  <c r="R95" i="11"/>
  <c r="C95" i="11"/>
  <c r="Q95" i="11"/>
  <c r="B95" i="11"/>
  <c r="P95" i="11"/>
  <c r="G94" i="11"/>
  <c r="H93" i="5" s="1"/>
  <c r="U94" i="11"/>
  <c r="F94" i="11"/>
  <c r="T94" i="11"/>
  <c r="E94" i="11"/>
  <c r="S94" i="11"/>
  <c r="D94" i="11"/>
  <c r="C92" i="56" s="1"/>
  <c r="R94" i="11"/>
  <c r="C94" i="11"/>
  <c r="D93" i="5" s="1"/>
  <c r="Q94" i="11"/>
  <c r="B94" i="11"/>
  <c r="P94" i="11"/>
  <c r="G93" i="11"/>
  <c r="U93" i="11"/>
  <c r="F93" i="11"/>
  <c r="T93" i="11"/>
  <c r="E93" i="11"/>
  <c r="F92" i="5" s="1"/>
  <c r="S93" i="11"/>
  <c r="D93" i="11"/>
  <c r="R93" i="11"/>
  <c r="C93" i="11"/>
  <c r="Q93" i="11"/>
  <c r="B93" i="11"/>
  <c r="P93" i="11"/>
  <c r="G92" i="11"/>
  <c r="H91" i="5" s="1"/>
  <c r="U92" i="11"/>
  <c r="F92" i="11"/>
  <c r="T92" i="11"/>
  <c r="E92" i="11"/>
  <c r="S92" i="11"/>
  <c r="D92" i="11"/>
  <c r="C90" i="56" s="1"/>
  <c r="R92" i="11"/>
  <c r="C92" i="11"/>
  <c r="D91" i="5" s="1"/>
  <c r="Q92" i="11"/>
  <c r="B92" i="11"/>
  <c r="P92" i="11"/>
  <c r="G91" i="11"/>
  <c r="U91" i="11"/>
  <c r="F91" i="11"/>
  <c r="T91" i="11"/>
  <c r="E91" i="11"/>
  <c r="F90" i="5" s="1"/>
  <c r="S91" i="11"/>
  <c r="D91" i="11"/>
  <c r="R91" i="11"/>
  <c r="C91" i="11"/>
  <c r="Q91" i="11"/>
  <c r="B91" i="11"/>
  <c r="P91" i="11"/>
  <c r="G90" i="11"/>
  <c r="H89" i="5" s="1"/>
  <c r="U90" i="11"/>
  <c r="F90" i="11"/>
  <c r="T90" i="11"/>
  <c r="E90" i="11"/>
  <c r="S90" i="11"/>
  <c r="D90" i="11"/>
  <c r="C88" i="56" s="1"/>
  <c r="R90" i="11"/>
  <c r="C90" i="11"/>
  <c r="D89" i="5" s="1"/>
  <c r="Q90" i="11"/>
  <c r="B90" i="11"/>
  <c r="P90" i="11"/>
  <c r="G89" i="11"/>
  <c r="U89" i="11"/>
  <c r="F89" i="11"/>
  <c r="T89" i="11"/>
  <c r="E89" i="11"/>
  <c r="F88" i="5" s="1"/>
  <c r="S89" i="11"/>
  <c r="D89" i="11"/>
  <c r="R89" i="11"/>
  <c r="C89" i="11"/>
  <c r="Q89" i="11"/>
  <c r="B89" i="11"/>
  <c r="P89" i="11"/>
  <c r="G88" i="11"/>
  <c r="H87" i="5" s="1"/>
  <c r="U88" i="11"/>
  <c r="F88" i="11"/>
  <c r="T88" i="11"/>
  <c r="E88" i="11"/>
  <c r="S88" i="11"/>
  <c r="D88" i="11"/>
  <c r="C86" i="56" s="1"/>
  <c r="R88" i="11"/>
  <c r="C88" i="11"/>
  <c r="D87" i="5" s="1"/>
  <c r="Q88" i="11"/>
  <c r="B88" i="11"/>
  <c r="P88" i="11"/>
  <c r="G87" i="11"/>
  <c r="U87" i="11"/>
  <c r="F87" i="11"/>
  <c r="T87" i="11"/>
  <c r="E87" i="11"/>
  <c r="F86" i="5" s="1"/>
  <c r="S87" i="11"/>
  <c r="D87" i="11"/>
  <c r="C85" i="56" s="1"/>
  <c r="R87" i="11"/>
  <c r="C87" i="11"/>
  <c r="Q87" i="11"/>
  <c r="B87" i="11"/>
  <c r="P87" i="11"/>
  <c r="G86" i="11"/>
  <c r="H85" i="5" s="1"/>
  <c r="U86" i="11"/>
  <c r="F86" i="11"/>
  <c r="T86" i="11"/>
  <c r="E86" i="11"/>
  <c r="S86" i="11"/>
  <c r="D86" i="11"/>
  <c r="R86" i="11"/>
  <c r="C86" i="11"/>
  <c r="D85" i="5" s="1"/>
  <c r="Q86" i="11"/>
  <c r="B86" i="11"/>
  <c r="P86" i="11"/>
  <c r="G85" i="11"/>
  <c r="U85" i="11"/>
  <c r="F85" i="11"/>
  <c r="T85" i="11"/>
  <c r="E85" i="11"/>
  <c r="F84" i="5" s="1"/>
  <c r="S85" i="11"/>
  <c r="D85" i="11"/>
  <c r="R85" i="11"/>
  <c r="C85" i="11"/>
  <c r="Q85" i="11"/>
  <c r="B85" i="11"/>
  <c r="P85" i="11"/>
  <c r="G84" i="11"/>
  <c r="H83" i="5" s="1"/>
  <c r="U84" i="11"/>
  <c r="F84" i="11"/>
  <c r="T84" i="11"/>
  <c r="E84" i="11"/>
  <c r="S84" i="11"/>
  <c r="D84" i="11"/>
  <c r="R84" i="11"/>
  <c r="C84" i="11"/>
  <c r="D83" i="5" s="1"/>
  <c r="Q84" i="11"/>
  <c r="B84" i="11"/>
  <c r="P84" i="11"/>
  <c r="G83" i="11"/>
  <c r="U83" i="11"/>
  <c r="F83" i="11"/>
  <c r="T83" i="11"/>
  <c r="E83" i="11"/>
  <c r="F82" i="5" s="1"/>
  <c r="S83" i="11"/>
  <c r="D83" i="11"/>
  <c r="C81" i="56" s="1"/>
  <c r="R83" i="11"/>
  <c r="C83" i="11"/>
  <c r="Q83" i="11"/>
  <c r="B83" i="11"/>
  <c r="P83" i="11"/>
  <c r="G82" i="11"/>
  <c r="H81" i="5" s="1"/>
  <c r="U82" i="11"/>
  <c r="F82" i="11"/>
  <c r="T82" i="11"/>
  <c r="E82" i="11"/>
  <c r="S82" i="11"/>
  <c r="D82" i="11"/>
  <c r="R82" i="11"/>
  <c r="C82" i="11"/>
  <c r="D81" i="5" s="1"/>
  <c r="Q82" i="11"/>
  <c r="B82" i="11"/>
  <c r="P82" i="11"/>
  <c r="G81" i="11"/>
  <c r="U81" i="11"/>
  <c r="F81" i="11"/>
  <c r="T81" i="11"/>
  <c r="E81" i="11"/>
  <c r="F80" i="5" s="1"/>
  <c r="S81" i="11"/>
  <c r="D81" i="11"/>
  <c r="R81" i="11"/>
  <c r="C81" i="11"/>
  <c r="Q81" i="11"/>
  <c r="B81" i="11"/>
  <c r="P81" i="11"/>
  <c r="G80" i="11"/>
  <c r="H79" i="5" s="1"/>
  <c r="U80" i="11"/>
  <c r="F80" i="11"/>
  <c r="T80" i="11"/>
  <c r="E80" i="11"/>
  <c r="S80" i="11"/>
  <c r="D80" i="11"/>
  <c r="R80" i="11"/>
  <c r="C80" i="11"/>
  <c r="D79" i="5" s="1"/>
  <c r="Q80" i="11"/>
  <c r="B80" i="11"/>
  <c r="P80" i="11"/>
  <c r="G79" i="11"/>
  <c r="U79" i="11"/>
  <c r="F79" i="11"/>
  <c r="T79" i="11"/>
  <c r="E79" i="11"/>
  <c r="F78" i="5" s="1"/>
  <c r="S79" i="11"/>
  <c r="D79" i="11"/>
  <c r="C77" i="56" s="1"/>
  <c r="R79" i="11"/>
  <c r="C79" i="11"/>
  <c r="Q79" i="11"/>
  <c r="B79" i="11"/>
  <c r="P79" i="11"/>
  <c r="G78" i="11"/>
  <c r="H77" i="5" s="1"/>
  <c r="U78" i="11"/>
  <c r="F78" i="11"/>
  <c r="T78" i="11"/>
  <c r="E78" i="11"/>
  <c r="S78" i="11"/>
  <c r="D78" i="11"/>
  <c r="R78" i="11"/>
  <c r="C78" i="11"/>
  <c r="D77" i="5" s="1"/>
  <c r="Q78" i="11"/>
  <c r="B78" i="11"/>
  <c r="P78" i="11"/>
  <c r="G77" i="11"/>
  <c r="U77" i="11"/>
  <c r="F77" i="11"/>
  <c r="T77" i="11"/>
  <c r="E77" i="11"/>
  <c r="F76" i="5" s="1"/>
  <c r="S77" i="11"/>
  <c r="D77" i="11"/>
  <c r="C75" i="56" s="1"/>
  <c r="R77" i="11"/>
  <c r="C77" i="11"/>
  <c r="Q77" i="11"/>
  <c r="B77" i="11"/>
  <c r="P77" i="11"/>
  <c r="G76" i="11"/>
  <c r="H75" i="5" s="1"/>
  <c r="U76" i="11"/>
  <c r="F76" i="11"/>
  <c r="T76" i="11"/>
  <c r="E76" i="11"/>
  <c r="S76" i="11"/>
  <c r="D76" i="11"/>
  <c r="R76" i="11"/>
  <c r="C76" i="11"/>
  <c r="D75" i="5" s="1"/>
  <c r="Q76" i="11"/>
  <c r="B76" i="11"/>
  <c r="P76" i="11"/>
  <c r="G75" i="11"/>
  <c r="U75" i="11"/>
  <c r="F75" i="11"/>
  <c r="T75" i="11"/>
  <c r="F75" i="62" s="1"/>
  <c r="M75" i="62" s="1"/>
  <c r="E75" i="11"/>
  <c r="F74" i="5" s="1"/>
  <c r="S75" i="11"/>
  <c r="D75" i="11"/>
  <c r="C73" i="56" s="1"/>
  <c r="R75" i="11"/>
  <c r="C75" i="11"/>
  <c r="Q75" i="11"/>
  <c r="B75" i="11"/>
  <c r="P75" i="11"/>
  <c r="G74" i="11"/>
  <c r="H73" i="5" s="1"/>
  <c r="U74" i="11"/>
  <c r="F74" i="11"/>
  <c r="T74" i="11"/>
  <c r="E74" i="11"/>
  <c r="S74" i="11"/>
  <c r="D74" i="11"/>
  <c r="R74" i="11"/>
  <c r="C74" i="11"/>
  <c r="D73" i="5" s="1"/>
  <c r="Q74" i="11"/>
  <c r="B74" i="11"/>
  <c r="P74" i="11"/>
  <c r="G73" i="11"/>
  <c r="U73" i="11"/>
  <c r="F73" i="11"/>
  <c r="T73" i="11"/>
  <c r="E73" i="11"/>
  <c r="F72" i="5" s="1"/>
  <c r="S73" i="11"/>
  <c r="D73" i="11"/>
  <c r="C71" i="56" s="1"/>
  <c r="R73" i="11"/>
  <c r="C73" i="11"/>
  <c r="Q73" i="11"/>
  <c r="B73" i="11"/>
  <c r="P73" i="11"/>
  <c r="B73" i="62" s="1"/>
  <c r="I73" i="62" s="1"/>
  <c r="G72" i="11"/>
  <c r="H71" i="5" s="1"/>
  <c r="U72" i="11"/>
  <c r="F72" i="11"/>
  <c r="T72" i="11"/>
  <c r="E72" i="11"/>
  <c r="S72" i="11"/>
  <c r="D72" i="11"/>
  <c r="R72" i="11"/>
  <c r="C72" i="11"/>
  <c r="D71" i="5" s="1"/>
  <c r="Q72" i="11"/>
  <c r="B72" i="11"/>
  <c r="P72" i="11"/>
  <c r="G71" i="11"/>
  <c r="U71" i="11"/>
  <c r="F71" i="11"/>
  <c r="T71" i="11"/>
  <c r="E71" i="11"/>
  <c r="F70" i="5" s="1"/>
  <c r="S71" i="11"/>
  <c r="D71" i="11"/>
  <c r="C69" i="56" s="1"/>
  <c r="R71" i="11"/>
  <c r="C71" i="11"/>
  <c r="Q71" i="11"/>
  <c r="B71" i="11"/>
  <c r="P71" i="11"/>
  <c r="G70" i="11"/>
  <c r="H69" i="5" s="1"/>
  <c r="U70" i="11"/>
  <c r="F70" i="11"/>
  <c r="T70" i="11"/>
  <c r="E70" i="11"/>
  <c r="S70" i="11"/>
  <c r="D70" i="11"/>
  <c r="R70" i="11"/>
  <c r="C70" i="11"/>
  <c r="D69" i="5" s="1"/>
  <c r="Q70" i="11"/>
  <c r="B70" i="11"/>
  <c r="P70" i="11"/>
  <c r="G69" i="11"/>
  <c r="U69" i="11"/>
  <c r="F69" i="11"/>
  <c r="T69" i="11"/>
  <c r="E69" i="11"/>
  <c r="F68" i="5" s="1"/>
  <c r="S69" i="11"/>
  <c r="D69" i="11"/>
  <c r="C67" i="56" s="1"/>
  <c r="R69" i="11"/>
  <c r="C69" i="11"/>
  <c r="Q69" i="11"/>
  <c r="B69" i="11"/>
  <c r="P69" i="11"/>
  <c r="G68" i="11"/>
  <c r="H67" i="5" s="1"/>
  <c r="U68" i="11"/>
  <c r="F68" i="11"/>
  <c r="T68" i="11"/>
  <c r="E68" i="11"/>
  <c r="S68" i="11"/>
  <c r="D68" i="11"/>
  <c r="R68" i="11"/>
  <c r="C68" i="11"/>
  <c r="D67" i="5" s="1"/>
  <c r="Q68" i="11"/>
  <c r="B68" i="11"/>
  <c r="P68" i="11"/>
  <c r="G67" i="11"/>
  <c r="U67" i="11"/>
  <c r="F67" i="11"/>
  <c r="T67" i="11"/>
  <c r="E67" i="11"/>
  <c r="F66" i="5" s="1"/>
  <c r="S67" i="11"/>
  <c r="D67" i="11"/>
  <c r="C65" i="56" s="1"/>
  <c r="R67" i="11"/>
  <c r="C67" i="11"/>
  <c r="Q67" i="11"/>
  <c r="B67" i="11"/>
  <c r="P67" i="11"/>
  <c r="G66" i="11"/>
  <c r="H65" i="5" s="1"/>
  <c r="U66" i="11"/>
  <c r="F66" i="11"/>
  <c r="T66" i="11"/>
  <c r="E66" i="11"/>
  <c r="S66" i="11"/>
  <c r="D66" i="11"/>
  <c r="R66" i="11"/>
  <c r="C66" i="11"/>
  <c r="D65" i="5" s="1"/>
  <c r="Q66" i="11"/>
  <c r="B66" i="11"/>
  <c r="P66" i="11"/>
  <c r="G65" i="11"/>
  <c r="U65" i="11"/>
  <c r="F65" i="11"/>
  <c r="T65" i="11"/>
  <c r="E65" i="11"/>
  <c r="F64" i="5" s="1"/>
  <c r="S65" i="11"/>
  <c r="D65" i="11"/>
  <c r="C63" i="56" s="1"/>
  <c r="R65" i="11"/>
  <c r="C65" i="11"/>
  <c r="Q65" i="11"/>
  <c r="B65" i="11"/>
  <c r="P65" i="11"/>
  <c r="B65" i="62" s="1"/>
  <c r="I65" i="62" s="1"/>
  <c r="G64" i="11"/>
  <c r="H63" i="5" s="1"/>
  <c r="U64" i="11"/>
  <c r="F64" i="11"/>
  <c r="T64" i="11"/>
  <c r="E64" i="11"/>
  <c r="S64" i="11"/>
  <c r="D64" i="11"/>
  <c r="R64" i="11"/>
  <c r="C64" i="11"/>
  <c r="D63" i="5" s="1"/>
  <c r="Q64" i="11"/>
  <c r="B64" i="11"/>
  <c r="P64" i="11"/>
  <c r="G63" i="11"/>
  <c r="U63" i="11"/>
  <c r="F63" i="11"/>
  <c r="T63" i="11"/>
  <c r="E63" i="11"/>
  <c r="F62" i="5" s="1"/>
  <c r="S63" i="11"/>
  <c r="D63" i="11"/>
  <c r="C61" i="56" s="1"/>
  <c r="R63" i="11"/>
  <c r="C63" i="11"/>
  <c r="Q63" i="11"/>
  <c r="B63" i="11"/>
  <c r="P63" i="11"/>
  <c r="G62" i="11"/>
  <c r="H61" i="5" s="1"/>
  <c r="U62" i="11"/>
  <c r="F62" i="11"/>
  <c r="T62" i="11"/>
  <c r="E62" i="11"/>
  <c r="S62" i="11"/>
  <c r="D62" i="11"/>
  <c r="R62" i="11"/>
  <c r="C62" i="11"/>
  <c r="D61" i="5" s="1"/>
  <c r="Q62" i="11"/>
  <c r="B62" i="11"/>
  <c r="P62" i="11"/>
  <c r="G61" i="11"/>
  <c r="U61" i="11"/>
  <c r="F61" i="11"/>
  <c r="T61" i="11"/>
  <c r="E61" i="11"/>
  <c r="F60" i="5" s="1"/>
  <c r="S61" i="11"/>
  <c r="D61" i="11"/>
  <c r="C59" i="56" s="1"/>
  <c r="R61" i="11"/>
  <c r="C61" i="11"/>
  <c r="Q61" i="11"/>
  <c r="B61" i="11"/>
  <c r="P61" i="11"/>
  <c r="B61" i="62" s="1"/>
  <c r="I61" i="62" s="1"/>
  <c r="G60" i="11"/>
  <c r="H59" i="5" s="1"/>
  <c r="U60" i="11"/>
  <c r="F60" i="11"/>
  <c r="T60" i="11"/>
  <c r="E60" i="11"/>
  <c r="S60" i="11"/>
  <c r="D60" i="11"/>
  <c r="R60" i="11"/>
  <c r="C60" i="11"/>
  <c r="Q60" i="11"/>
  <c r="B60" i="11"/>
  <c r="P60" i="11"/>
  <c r="G59" i="11"/>
  <c r="U59" i="11"/>
  <c r="F59" i="11"/>
  <c r="T59" i="11"/>
  <c r="F59" i="62" s="1"/>
  <c r="M59" i="62" s="1"/>
  <c r="E59" i="11"/>
  <c r="S59" i="11"/>
  <c r="D59" i="11"/>
  <c r="C57" i="56" s="1"/>
  <c r="R59" i="11"/>
  <c r="C59" i="11"/>
  <c r="Q59" i="11"/>
  <c r="B59" i="11"/>
  <c r="P59" i="11"/>
  <c r="G58" i="11"/>
  <c r="U58" i="11"/>
  <c r="F58" i="11"/>
  <c r="T58" i="11"/>
  <c r="E58" i="11"/>
  <c r="S58" i="11"/>
  <c r="D58" i="11"/>
  <c r="R58" i="11"/>
  <c r="C58" i="11"/>
  <c r="Q58" i="11"/>
  <c r="B58" i="11"/>
  <c r="P58" i="11"/>
  <c r="G57" i="11"/>
  <c r="U57" i="11"/>
  <c r="F57" i="11"/>
  <c r="T57" i="11"/>
  <c r="E57" i="11"/>
  <c r="F56" i="5" s="1"/>
  <c r="S57" i="11"/>
  <c r="D57" i="11"/>
  <c r="C55" i="56" s="1"/>
  <c r="R57" i="11"/>
  <c r="C57" i="11"/>
  <c r="Q57" i="11"/>
  <c r="B57" i="11"/>
  <c r="P57" i="11"/>
  <c r="G56" i="11"/>
  <c r="H55" i="5" s="1"/>
  <c r="U56" i="11"/>
  <c r="F56" i="11"/>
  <c r="T56" i="11"/>
  <c r="E56" i="11"/>
  <c r="S56" i="11"/>
  <c r="D56" i="11"/>
  <c r="R56" i="11"/>
  <c r="C56" i="11"/>
  <c r="D55" i="5" s="1"/>
  <c r="Q56" i="11"/>
  <c r="B56" i="11"/>
  <c r="P56" i="11"/>
  <c r="G55" i="11"/>
  <c r="U55" i="11"/>
  <c r="F55" i="11"/>
  <c r="T55" i="11"/>
  <c r="F55" i="62" s="1"/>
  <c r="M55" i="62" s="1"/>
  <c r="E55" i="11"/>
  <c r="F54" i="5" s="1"/>
  <c r="S55" i="11"/>
  <c r="D55" i="11"/>
  <c r="C53" i="56" s="1"/>
  <c r="R55" i="11"/>
  <c r="C55" i="11"/>
  <c r="Q55" i="11"/>
  <c r="B55" i="11"/>
  <c r="P55" i="11"/>
  <c r="G54" i="11"/>
  <c r="H53" i="5" s="1"/>
  <c r="U54" i="11"/>
  <c r="F54" i="11"/>
  <c r="T54" i="11"/>
  <c r="E54" i="11"/>
  <c r="S54" i="11"/>
  <c r="D54" i="11"/>
  <c r="R54" i="11"/>
  <c r="D54" i="62" s="1"/>
  <c r="K54" i="62" s="1"/>
  <c r="C54" i="11"/>
  <c r="D53" i="5" s="1"/>
  <c r="Q54" i="11"/>
  <c r="B54" i="11"/>
  <c r="P54" i="11"/>
  <c r="G53" i="11"/>
  <c r="U53" i="11"/>
  <c r="F53" i="11"/>
  <c r="T53" i="11"/>
  <c r="E53" i="11"/>
  <c r="F52" i="5" s="1"/>
  <c r="S53" i="11"/>
  <c r="D53" i="11"/>
  <c r="C51" i="56" s="1"/>
  <c r="R53" i="11"/>
  <c r="C53" i="11"/>
  <c r="Q53" i="11"/>
  <c r="B53" i="11"/>
  <c r="P53" i="11"/>
  <c r="G52" i="11"/>
  <c r="H51" i="5" s="1"/>
  <c r="U52" i="11"/>
  <c r="F52" i="11"/>
  <c r="T52" i="11"/>
  <c r="E52" i="11"/>
  <c r="S52" i="11"/>
  <c r="D52" i="11"/>
  <c r="R52" i="11"/>
  <c r="C52" i="11"/>
  <c r="D51" i="5" s="1"/>
  <c r="Q52" i="11"/>
  <c r="B52" i="11"/>
  <c r="P52" i="11"/>
  <c r="G51" i="11"/>
  <c r="U51" i="11"/>
  <c r="F51" i="11"/>
  <c r="T51" i="11"/>
  <c r="E51" i="11"/>
  <c r="F50" i="5" s="1"/>
  <c r="S51" i="11"/>
  <c r="D51" i="11"/>
  <c r="C49" i="56" s="1"/>
  <c r="R51" i="11"/>
  <c r="C51" i="11"/>
  <c r="Q51" i="11"/>
  <c r="B51" i="11"/>
  <c r="P51" i="11"/>
  <c r="G50" i="11"/>
  <c r="H49" i="5" s="1"/>
  <c r="U50" i="11"/>
  <c r="F50" i="11"/>
  <c r="T50" i="11"/>
  <c r="E50" i="11"/>
  <c r="S50" i="11"/>
  <c r="D50" i="11"/>
  <c r="R50" i="11"/>
  <c r="C50" i="11"/>
  <c r="D49" i="5" s="1"/>
  <c r="Q50" i="11"/>
  <c r="B50" i="11"/>
  <c r="P50" i="11"/>
  <c r="G49" i="11"/>
  <c r="U49" i="11"/>
  <c r="F49" i="11"/>
  <c r="T49" i="11"/>
  <c r="E49" i="11"/>
  <c r="F48" i="5" s="1"/>
  <c r="S49" i="11"/>
  <c r="D49" i="11"/>
  <c r="C47" i="56" s="1"/>
  <c r="R49" i="11"/>
  <c r="C49" i="11"/>
  <c r="Q49" i="11"/>
  <c r="B49" i="11"/>
  <c r="P49" i="11"/>
  <c r="G48" i="11"/>
  <c r="H47" i="5" s="1"/>
  <c r="U48" i="11"/>
  <c r="F48" i="11"/>
  <c r="T48" i="11"/>
  <c r="E48" i="11"/>
  <c r="S48" i="11"/>
  <c r="D48" i="11"/>
  <c r="R48" i="11"/>
  <c r="C48" i="11"/>
  <c r="D47" i="5" s="1"/>
  <c r="Q48" i="11"/>
  <c r="B48" i="11"/>
  <c r="P48" i="11"/>
  <c r="G47" i="11"/>
  <c r="U47" i="11"/>
  <c r="F47" i="11"/>
  <c r="T47" i="11"/>
  <c r="E47" i="11"/>
  <c r="F46" i="5" s="1"/>
  <c r="S47" i="11"/>
  <c r="D47" i="11"/>
  <c r="C45" i="56" s="1"/>
  <c r="R47" i="11"/>
  <c r="C47" i="11"/>
  <c r="Q47" i="11"/>
  <c r="B47" i="11"/>
  <c r="P47" i="11"/>
  <c r="G46" i="11"/>
  <c r="H45" i="5" s="1"/>
  <c r="U46" i="11"/>
  <c r="F46" i="11"/>
  <c r="T46" i="11"/>
  <c r="E46" i="11"/>
  <c r="S46" i="11"/>
  <c r="D46" i="11"/>
  <c r="R46" i="11"/>
  <c r="C46" i="11"/>
  <c r="D45" i="5" s="1"/>
  <c r="Q46" i="11"/>
  <c r="B46" i="11"/>
  <c r="P46" i="11"/>
  <c r="G45" i="11"/>
  <c r="U45" i="11"/>
  <c r="F45" i="11"/>
  <c r="T45" i="11"/>
  <c r="E45" i="11"/>
  <c r="F44" i="5" s="1"/>
  <c r="S45" i="11"/>
  <c r="D45" i="11"/>
  <c r="C43" i="56" s="1"/>
  <c r="R45" i="11"/>
  <c r="C45" i="11"/>
  <c r="Q45" i="11"/>
  <c r="B45" i="11"/>
  <c r="P45" i="11"/>
  <c r="G44" i="11"/>
  <c r="H43" i="5" s="1"/>
  <c r="U44" i="11"/>
  <c r="F44" i="11"/>
  <c r="T44" i="11"/>
  <c r="E44" i="11"/>
  <c r="S44" i="11"/>
  <c r="D44" i="11"/>
  <c r="R44" i="11"/>
  <c r="C44" i="11"/>
  <c r="D43" i="5" s="1"/>
  <c r="Q44" i="11"/>
  <c r="B44" i="11"/>
  <c r="P44" i="11"/>
  <c r="G43" i="11"/>
  <c r="U43" i="11"/>
  <c r="F43" i="11"/>
  <c r="T43" i="11"/>
  <c r="E43" i="11"/>
  <c r="F42" i="5" s="1"/>
  <c r="S43" i="11"/>
  <c r="D43" i="11"/>
  <c r="R43" i="11"/>
  <c r="C43" i="11"/>
  <c r="Q43" i="11"/>
  <c r="B43" i="11"/>
  <c r="P43" i="11"/>
  <c r="G42" i="11"/>
  <c r="H41" i="5" s="1"/>
  <c r="U42" i="11"/>
  <c r="F42" i="11"/>
  <c r="T42" i="11"/>
  <c r="E42" i="11"/>
  <c r="S42" i="11"/>
  <c r="D42" i="11"/>
  <c r="R42" i="11"/>
  <c r="C42" i="11"/>
  <c r="D41" i="5" s="1"/>
  <c r="Q42" i="11"/>
  <c r="B42" i="11"/>
  <c r="P42" i="11"/>
  <c r="G41" i="11"/>
  <c r="U41" i="11"/>
  <c r="F41" i="11"/>
  <c r="T41" i="11"/>
  <c r="E41" i="11"/>
  <c r="F40" i="5" s="1"/>
  <c r="S41" i="11"/>
  <c r="D41" i="11"/>
  <c r="R41" i="11"/>
  <c r="C41" i="11"/>
  <c r="Q41" i="11"/>
  <c r="B41" i="11"/>
  <c r="P41" i="11"/>
  <c r="G40" i="11"/>
  <c r="H39" i="5" s="1"/>
  <c r="U40" i="11"/>
  <c r="F40" i="11"/>
  <c r="T40" i="11"/>
  <c r="E40" i="11"/>
  <c r="S40" i="11"/>
  <c r="D40" i="11"/>
  <c r="R40" i="11"/>
  <c r="C40" i="11"/>
  <c r="D39" i="5" s="1"/>
  <c r="Q40" i="11"/>
  <c r="B40" i="11"/>
  <c r="P40" i="11"/>
  <c r="G39" i="11"/>
  <c r="U39" i="11"/>
  <c r="F39" i="11"/>
  <c r="T39" i="11"/>
  <c r="E39" i="11"/>
  <c r="F38" i="5" s="1"/>
  <c r="S39" i="11"/>
  <c r="D39" i="11"/>
  <c r="R39" i="11"/>
  <c r="C39" i="11"/>
  <c r="Q39" i="11"/>
  <c r="B39" i="11"/>
  <c r="P39" i="11"/>
  <c r="G38" i="11"/>
  <c r="H37" i="5" s="1"/>
  <c r="U38" i="11"/>
  <c r="F38" i="11"/>
  <c r="T38" i="11"/>
  <c r="E38" i="11"/>
  <c r="S38" i="11"/>
  <c r="D38" i="11"/>
  <c r="R38" i="11"/>
  <c r="C38" i="11"/>
  <c r="D37" i="5" s="1"/>
  <c r="Q38" i="11"/>
  <c r="B38" i="11"/>
  <c r="P38" i="11"/>
  <c r="G37" i="11"/>
  <c r="U37" i="11"/>
  <c r="F37" i="11"/>
  <c r="T37" i="11"/>
  <c r="E37" i="11"/>
  <c r="F36" i="5" s="1"/>
  <c r="S37" i="11"/>
  <c r="D37" i="11"/>
  <c r="C35" i="56" s="1"/>
  <c r="R37" i="11"/>
  <c r="C37" i="11"/>
  <c r="Q37" i="11"/>
  <c r="B37" i="11"/>
  <c r="P37" i="11"/>
  <c r="G36" i="11"/>
  <c r="H35" i="5" s="1"/>
  <c r="U36" i="11"/>
  <c r="F36" i="11"/>
  <c r="T36" i="11"/>
  <c r="E36" i="11"/>
  <c r="S36" i="11"/>
  <c r="D36" i="11"/>
  <c r="C34" i="56" s="1"/>
  <c r="R36" i="11"/>
  <c r="C36" i="11"/>
  <c r="D35" i="5" s="1"/>
  <c r="Q36" i="11"/>
  <c r="B36" i="11"/>
  <c r="P36" i="11"/>
  <c r="G35" i="11"/>
  <c r="U35" i="11"/>
  <c r="F35" i="11"/>
  <c r="T35" i="11"/>
  <c r="E35" i="11"/>
  <c r="F34" i="5" s="1"/>
  <c r="S35" i="11"/>
  <c r="D35" i="11"/>
  <c r="C33" i="56" s="1"/>
  <c r="R35" i="11"/>
  <c r="C35" i="11"/>
  <c r="Q35" i="11"/>
  <c r="B35" i="11"/>
  <c r="P35" i="11"/>
  <c r="G34" i="11"/>
  <c r="H33" i="5" s="1"/>
  <c r="U34" i="11"/>
  <c r="F34" i="11"/>
  <c r="T34" i="11"/>
  <c r="E34" i="11"/>
  <c r="S34" i="11"/>
  <c r="D34" i="11"/>
  <c r="R34" i="11"/>
  <c r="C34" i="11"/>
  <c r="D33" i="5" s="1"/>
  <c r="Q34" i="11"/>
  <c r="B34" i="11"/>
  <c r="P34" i="11"/>
  <c r="G33" i="11"/>
  <c r="U33" i="11"/>
  <c r="F33" i="11"/>
  <c r="T33" i="11"/>
  <c r="E33" i="11"/>
  <c r="F32" i="5" s="1"/>
  <c r="S33" i="11"/>
  <c r="D33" i="11"/>
  <c r="C31" i="56" s="1"/>
  <c r="R33" i="11"/>
  <c r="C33" i="11"/>
  <c r="Q33" i="11"/>
  <c r="B33" i="11"/>
  <c r="P33" i="11"/>
  <c r="G32" i="11"/>
  <c r="H31" i="5" s="1"/>
  <c r="U32" i="11"/>
  <c r="F32" i="11"/>
  <c r="T32" i="11"/>
  <c r="E32" i="11"/>
  <c r="S32" i="11"/>
  <c r="D32" i="11"/>
  <c r="C30" i="56" s="1"/>
  <c r="R32" i="11"/>
  <c r="C32" i="11"/>
  <c r="D31" i="5" s="1"/>
  <c r="Q32" i="11"/>
  <c r="B32" i="11"/>
  <c r="P32" i="11"/>
  <c r="G31" i="11"/>
  <c r="U31" i="11"/>
  <c r="F31" i="11"/>
  <c r="T31" i="11"/>
  <c r="E31" i="11"/>
  <c r="F30" i="5" s="1"/>
  <c r="S31" i="11"/>
  <c r="D31" i="11"/>
  <c r="C29" i="56" s="1"/>
  <c r="R31" i="11"/>
  <c r="C31" i="11"/>
  <c r="Q31" i="11"/>
  <c r="B31" i="11"/>
  <c r="P31" i="11"/>
  <c r="G30" i="11"/>
  <c r="H29" i="5" s="1"/>
  <c r="U30" i="11"/>
  <c r="F30" i="11"/>
  <c r="T30" i="11"/>
  <c r="E30" i="11"/>
  <c r="S30" i="11"/>
  <c r="D30" i="11"/>
  <c r="R30" i="11"/>
  <c r="C30" i="11"/>
  <c r="D29" i="5" s="1"/>
  <c r="Q30" i="11"/>
  <c r="B30" i="11"/>
  <c r="P30" i="11"/>
  <c r="G29" i="11"/>
  <c r="U29" i="11"/>
  <c r="F29" i="11"/>
  <c r="T29" i="11"/>
  <c r="E29" i="11"/>
  <c r="F28" i="5" s="1"/>
  <c r="S29" i="11"/>
  <c r="D29" i="11"/>
  <c r="C27" i="56" s="1"/>
  <c r="R29" i="11"/>
  <c r="C29" i="11"/>
  <c r="Q29" i="11"/>
  <c r="B29" i="11"/>
  <c r="P29" i="11"/>
  <c r="G28" i="11"/>
  <c r="H27" i="5" s="1"/>
  <c r="U28" i="11"/>
  <c r="F28" i="11"/>
  <c r="T28" i="11"/>
  <c r="E28" i="11"/>
  <c r="S28" i="11"/>
  <c r="D28" i="11"/>
  <c r="R28" i="11"/>
  <c r="C28" i="11"/>
  <c r="D27" i="5" s="1"/>
  <c r="Q28" i="11"/>
  <c r="B28" i="11"/>
  <c r="P28" i="11"/>
  <c r="G27" i="11"/>
  <c r="U27" i="11"/>
  <c r="F27" i="11"/>
  <c r="T27" i="11"/>
  <c r="E27" i="11"/>
  <c r="F26" i="5" s="1"/>
  <c r="S27" i="11"/>
  <c r="D27" i="11"/>
  <c r="C25" i="56" s="1"/>
  <c r="R27" i="11"/>
  <c r="C27" i="11"/>
  <c r="Q27" i="11"/>
  <c r="B27" i="11"/>
  <c r="P27" i="11"/>
  <c r="G26" i="11"/>
  <c r="H25" i="5" s="1"/>
  <c r="U26" i="11"/>
  <c r="F26" i="11"/>
  <c r="T26" i="11"/>
  <c r="E26" i="11"/>
  <c r="S26" i="11"/>
  <c r="D26" i="11"/>
  <c r="C24" i="56" s="1"/>
  <c r="R26" i="11"/>
  <c r="C26" i="11"/>
  <c r="D25" i="5" s="1"/>
  <c r="Q26" i="11"/>
  <c r="B26" i="11"/>
  <c r="P26" i="11"/>
  <c r="G25" i="11"/>
  <c r="U25" i="11"/>
  <c r="F25" i="11"/>
  <c r="T25" i="11"/>
  <c r="E25" i="11"/>
  <c r="F24" i="5" s="1"/>
  <c r="S25" i="11"/>
  <c r="D25" i="11"/>
  <c r="C23" i="56" s="1"/>
  <c r="R25" i="11"/>
  <c r="C25" i="11"/>
  <c r="Q25" i="11"/>
  <c r="B25" i="11"/>
  <c r="P25" i="11"/>
  <c r="G24" i="11"/>
  <c r="H23" i="5" s="1"/>
  <c r="U24" i="11"/>
  <c r="F24" i="11"/>
  <c r="T24" i="11"/>
  <c r="E24" i="11"/>
  <c r="S24" i="11"/>
  <c r="D24" i="11"/>
  <c r="C22" i="56" s="1"/>
  <c r="R24" i="11"/>
  <c r="C24" i="11"/>
  <c r="D23" i="5" s="1"/>
  <c r="Q24" i="11"/>
  <c r="B24" i="11"/>
  <c r="P24" i="11"/>
  <c r="G23" i="11"/>
  <c r="U23" i="11"/>
  <c r="F23" i="11"/>
  <c r="T23" i="11"/>
  <c r="E23" i="11"/>
  <c r="F22" i="5" s="1"/>
  <c r="S23" i="11"/>
  <c r="D23" i="11"/>
  <c r="C21" i="56" s="1"/>
  <c r="R23" i="11"/>
  <c r="C23" i="11"/>
  <c r="Q23" i="11"/>
  <c r="B23" i="11"/>
  <c r="P23" i="11"/>
  <c r="G22" i="11"/>
  <c r="H21" i="5" s="1"/>
  <c r="U22" i="11"/>
  <c r="F22" i="11"/>
  <c r="T22" i="11"/>
  <c r="E22" i="11"/>
  <c r="S22" i="11"/>
  <c r="D22" i="11"/>
  <c r="R22" i="11"/>
  <c r="C22" i="11"/>
  <c r="D21" i="5" s="1"/>
  <c r="Q22" i="11"/>
  <c r="B22" i="11"/>
  <c r="P22" i="11"/>
  <c r="G21" i="11"/>
  <c r="U21" i="11"/>
  <c r="F21" i="11"/>
  <c r="T21" i="11"/>
  <c r="E21" i="11"/>
  <c r="F20" i="5" s="1"/>
  <c r="S21" i="11"/>
  <c r="D21" i="11"/>
  <c r="C19" i="56" s="1"/>
  <c r="R21" i="11"/>
  <c r="C21" i="11"/>
  <c r="Q21" i="11"/>
  <c r="B21" i="11"/>
  <c r="P21" i="11"/>
  <c r="G20" i="11"/>
  <c r="H19" i="5" s="1"/>
  <c r="U20" i="11"/>
  <c r="F20" i="11"/>
  <c r="T20" i="11"/>
  <c r="E20" i="11"/>
  <c r="S20" i="11"/>
  <c r="D20" i="11"/>
  <c r="C18" i="56" s="1"/>
  <c r="R20" i="11"/>
  <c r="C20" i="11"/>
  <c r="D19" i="5" s="1"/>
  <c r="Q20" i="11"/>
  <c r="B20" i="11"/>
  <c r="P20" i="11"/>
  <c r="G19" i="11"/>
  <c r="U19" i="11"/>
  <c r="F19" i="11"/>
  <c r="T19" i="11"/>
  <c r="E19" i="11"/>
  <c r="F18" i="5" s="1"/>
  <c r="S19" i="11"/>
  <c r="D19" i="11"/>
  <c r="C17" i="56" s="1"/>
  <c r="R19" i="11"/>
  <c r="C19" i="11"/>
  <c r="Q19" i="11"/>
  <c r="B19" i="11"/>
  <c r="P19" i="11"/>
  <c r="G18" i="11"/>
  <c r="H17" i="5" s="1"/>
  <c r="U18" i="11"/>
  <c r="F18" i="11"/>
  <c r="T18" i="11"/>
  <c r="E18" i="11"/>
  <c r="S18" i="11"/>
  <c r="D18" i="11"/>
  <c r="C16" i="56" s="1"/>
  <c r="R18" i="11"/>
  <c r="C18" i="11"/>
  <c r="D17" i="5" s="1"/>
  <c r="Q18" i="11"/>
  <c r="B18" i="11"/>
  <c r="P18" i="11"/>
  <c r="G17" i="11"/>
  <c r="U17" i="11"/>
  <c r="F17" i="11"/>
  <c r="T17" i="11"/>
  <c r="E17" i="11"/>
  <c r="F16" i="5" s="1"/>
  <c r="S17" i="11"/>
  <c r="D17" i="11"/>
  <c r="C15" i="56" s="1"/>
  <c r="R17" i="11"/>
  <c r="C17" i="11"/>
  <c r="Q17" i="11"/>
  <c r="B17" i="11"/>
  <c r="P17" i="11"/>
  <c r="G16" i="11"/>
  <c r="H15" i="5" s="1"/>
  <c r="U16" i="11"/>
  <c r="F16" i="11"/>
  <c r="T16" i="11"/>
  <c r="E16" i="11"/>
  <c r="S16" i="11"/>
  <c r="D16" i="11"/>
  <c r="C14" i="56" s="1"/>
  <c r="R16" i="11"/>
  <c r="C16" i="11"/>
  <c r="D15" i="5" s="1"/>
  <c r="Q16" i="11"/>
  <c r="B16" i="11"/>
  <c r="P16" i="11"/>
  <c r="G15" i="11"/>
  <c r="U15" i="11"/>
  <c r="F15" i="11"/>
  <c r="T15" i="11"/>
  <c r="E15" i="11"/>
  <c r="F14" i="5" s="1"/>
  <c r="S15" i="11"/>
  <c r="D15" i="11"/>
  <c r="C13" i="56" s="1"/>
  <c r="R15" i="11"/>
  <c r="C15" i="11"/>
  <c r="Q15" i="11"/>
  <c r="B15" i="11"/>
  <c r="P15" i="11"/>
  <c r="G14" i="11"/>
  <c r="H13" i="5" s="1"/>
  <c r="U14" i="11"/>
  <c r="F14" i="11"/>
  <c r="T14" i="11"/>
  <c r="E14" i="11"/>
  <c r="S14" i="11"/>
  <c r="D14" i="11"/>
  <c r="R14" i="11"/>
  <c r="C14" i="11"/>
  <c r="D13" i="5" s="1"/>
  <c r="Q14" i="11"/>
  <c r="B14" i="11"/>
  <c r="P14" i="11"/>
  <c r="G13" i="11"/>
  <c r="U13" i="11"/>
  <c r="F13" i="11"/>
  <c r="T13" i="11"/>
  <c r="E13" i="11"/>
  <c r="F12" i="5" s="1"/>
  <c r="S13" i="11"/>
  <c r="D13" i="11"/>
  <c r="R13" i="11"/>
  <c r="C13" i="11"/>
  <c r="Q13" i="11"/>
  <c r="B13" i="11"/>
  <c r="P13" i="11"/>
  <c r="G12" i="11"/>
  <c r="H11" i="5" s="1"/>
  <c r="U12" i="11"/>
  <c r="F12" i="11"/>
  <c r="T12" i="11"/>
  <c r="E12" i="11"/>
  <c r="S12" i="11"/>
  <c r="D12" i="11"/>
  <c r="R12" i="11"/>
  <c r="C12" i="11"/>
  <c r="D11" i="5" s="1"/>
  <c r="Q12" i="11"/>
  <c r="B12" i="11"/>
  <c r="P12" i="11"/>
  <c r="G11" i="11"/>
  <c r="U11" i="11"/>
  <c r="F11" i="11"/>
  <c r="T11" i="11"/>
  <c r="E11" i="11"/>
  <c r="F10" i="5" s="1"/>
  <c r="S11" i="11"/>
  <c r="D11" i="11"/>
  <c r="C9" i="56" s="1"/>
  <c r="R11" i="11"/>
  <c r="C11" i="11"/>
  <c r="Q11" i="11"/>
  <c r="B11" i="11"/>
  <c r="P11" i="11"/>
  <c r="G10" i="11"/>
  <c r="H9" i="5" s="1"/>
  <c r="U10" i="11"/>
  <c r="F10" i="11"/>
  <c r="T10" i="11"/>
  <c r="E10" i="11"/>
  <c r="S10" i="11"/>
  <c r="D10" i="11"/>
  <c r="R10" i="11"/>
  <c r="C10" i="11"/>
  <c r="D9" i="5" s="1"/>
  <c r="Q10" i="11"/>
  <c r="B10" i="11"/>
  <c r="P10" i="11"/>
  <c r="G9" i="11"/>
  <c r="H8" i="5" s="1"/>
  <c r="U9" i="11"/>
  <c r="F9" i="11"/>
  <c r="T9" i="11"/>
  <c r="E9" i="11"/>
  <c r="F8" i="5" s="1"/>
  <c r="S9" i="11"/>
  <c r="D9" i="11"/>
  <c r="C7" i="56" s="1"/>
  <c r="R9" i="11"/>
  <c r="G8" i="11"/>
  <c r="H7" i="5" s="1"/>
  <c r="U8" i="11"/>
  <c r="F8" i="11"/>
  <c r="T8" i="11"/>
  <c r="E8" i="11"/>
  <c r="F7" i="5" s="1"/>
  <c r="S8" i="11"/>
  <c r="D8" i="11"/>
  <c r="C6" i="56" s="1"/>
  <c r="R8" i="11"/>
  <c r="G7" i="11"/>
  <c r="H6" i="5" s="1"/>
  <c r="U7" i="11"/>
  <c r="F7" i="11"/>
  <c r="T7" i="11"/>
  <c r="E7" i="11"/>
  <c r="S7" i="11"/>
  <c r="D7" i="11"/>
  <c r="R7" i="11"/>
  <c r="G6" i="11"/>
  <c r="H5" i="5" s="1"/>
  <c r="U6" i="11"/>
  <c r="F6" i="11"/>
  <c r="T6" i="11"/>
  <c r="E6" i="11"/>
  <c r="F5" i="5" s="1"/>
  <c r="S6" i="11"/>
  <c r="R6" i="11"/>
  <c r="U100" i="13"/>
  <c r="T100" i="13"/>
  <c r="S100" i="13"/>
  <c r="R100" i="13"/>
  <c r="Q100" i="13"/>
  <c r="P100" i="13"/>
  <c r="U99" i="13"/>
  <c r="T99" i="13"/>
  <c r="S99" i="13"/>
  <c r="R99" i="13"/>
  <c r="Q99" i="13"/>
  <c r="P99" i="13"/>
  <c r="U98" i="13"/>
  <c r="T98" i="13"/>
  <c r="S98" i="13"/>
  <c r="E98" i="61" s="1"/>
  <c r="L98" i="61" s="1"/>
  <c r="R98" i="13"/>
  <c r="D98" i="61" s="1"/>
  <c r="K98" i="61" s="1"/>
  <c r="Q98" i="13"/>
  <c r="P98" i="13"/>
  <c r="U97" i="13"/>
  <c r="G97" i="61" s="1"/>
  <c r="N97" i="61" s="1"/>
  <c r="T97" i="13"/>
  <c r="F97" i="61" s="1"/>
  <c r="M97" i="61" s="1"/>
  <c r="S97" i="13"/>
  <c r="E97" i="61" s="1"/>
  <c r="L97" i="61" s="1"/>
  <c r="R97" i="13"/>
  <c r="Q97" i="13"/>
  <c r="C97" i="61" s="1"/>
  <c r="J97" i="61" s="1"/>
  <c r="P97" i="13"/>
  <c r="B97" i="61" s="1"/>
  <c r="I97" i="61" s="1"/>
  <c r="G96" i="13"/>
  <c r="U96" i="13"/>
  <c r="F96" i="13"/>
  <c r="T96" i="13"/>
  <c r="E96" i="13"/>
  <c r="F93" i="4" s="1"/>
  <c r="S96" i="13"/>
  <c r="R96" i="13"/>
  <c r="C96" i="13"/>
  <c r="Q96" i="13"/>
  <c r="B96" i="13"/>
  <c r="P96" i="13"/>
  <c r="U95" i="13"/>
  <c r="T95" i="13"/>
  <c r="F95" i="61" s="1"/>
  <c r="M95" i="61" s="1"/>
  <c r="S95" i="13"/>
  <c r="E95" i="61" s="1"/>
  <c r="L95" i="61" s="1"/>
  <c r="R95" i="13"/>
  <c r="Q95" i="13"/>
  <c r="P95" i="13"/>
  <c r="B95" i="61" s="1"/>
  <c r="I95" i="61" s="1"/>
  <c r="G94" i="13"/>
  <c r="H91" i="4" s="1"/>
  <c r="U94" i="13"/>
  <c r="F94" i="13"/>
  <c r="T94" i="13"/>
  <c r="E94" i="13"/>
  <c r="F91" i="4" s="1"/>
  <c r="S94" i="13"/>
  <c r="R94" i="13"/>
  <c r="D94" i="61" s="1"/>
  <c r="K94" i="61" s="1"/>
  <c r="C94" i="13"/>
  <c r="D91" i="4" s="1"/>
  <c r="Q94" i="13"/>
  <c r="B94" i="13"/>
  <c r="C91" i="4" s="1"/>
  <c r="P94" i="13"/>
  <c r="U93" i="13"/>
  <c r="T93" i="13"/>
  <c r="S93" i="13"/>
  <c r="R93" i="13"/>
  <c r="Q93" i="13"/>
  <c r="P93" i="13"/>
  <c r="G92" i="13"/>
  <c r="H89" i="4" s="1"/>
  <c r="U92" i="13"/>
  <c r="F92" i="13"/>
  <c r="G89" i="4" s="1"/>
  <c r="T92" i="13"/>
  <c r="E92" i="13"/>
  <c r="S92" i="13"/>
  <c r="R92" i="13"/>
  <c r="D92" i="61" s="1"/>
  <c r="K92" i="61" s="1"/>
  <c r="C92" i="13"/>
  <c r="Q92" i="13"/>
  <c r="B92" i="13"/>
  <c r="C89" i="4" s="1"/>
  <c r="P92" i="13"/>
  <c r="G91" i="13"/>
  <c r="H88" i="4" s="1"/>
  <c r="U91" i="13"/>
  <c r="F91" i="13"/>
  <c r="T91" i="13"/>
  <c r="E91" i="13"/>
  <c r="F88" i="4" s="1"/>
  <c r="S91" i="13"/>
  <c r="R91" i="13"/>
  <c r="C91" i="13"/>
  <c r="D88" i="4" s="1"/>
  <c r="Q91" i="13"/>
  <c r="B91" i="13"/>
  <c r="P91" i="13"/>
  <c r="G90" i="13"/>
  <c r="H87" i="4" s="1"/>
  <c r="U90" i="13"/>
  <c r="F90" i="13"/>
  <c r="G87" i="4" s="1"/>
  <c r="T90" i="13"/>
  <c r="E90" i="13"/>
  <c r="S90" i="13"/>
  <c r="R90" i="13"/>
  <c r="D90" i="61" s="1"/>
  <c r="K90" i="61" s="1"/>
  <c r="C90" i="13"/>
  <c r="Q90" i="13"/>
  <c r="B90" i="13"/>
  <c r="C87" i="4" s="1"/>
  <c r="P90" i="13"/>
  <c r="G89" i="13"/>
  <c r="U89" i="13"/>
  <c r="F89" i="13"/>
  <c r="T89" i="13"/>
  <c r="E89" i="13"/>
  <c r="S89" i="13"/>
  <c r="R89" i="13"/>
  <c r="D89" i="61" s="1"/>
  <c r="K89" i="61" s="1"/>
  <c r="C89" i="13"/>
  <c r="Q89" i="13"/>
  <c r="B89" i="13"/>
  <c r="P89" i="13"/>
  <c r="G88" i="13"/>
  <c r="U88" i="13"/>
  <c r="F88" i="13"/>
  <c r="G85" i="4" s="1"/>
  <c r="T88" i="13"/>
  <c r="E88" i="13"/>
  <c r="S88" i="13"/>
  <c r="R88" i="13"/>
  <c r="D88" i="61" s="1"/>
  <c r="K88" i="61" s="1"/>
  <c r="C88" i="13"/>
  <c r="Q88" i="13"/>
  <c r="B88" i="13"/>
  <c r="P88" i="13"/>
  <c r="G87" i="13"/>
  <c r="U87" i="13"/>
  <c r="F87" i="13"/>
  <c r="T87" i="13"/>
  <c r="E87" i="13"/>
  <c r="S87" i="13"/>
  <c r="R87" i="13"/>
  <c r="C87" i="13"/>
  <c r="D84" i="4" s="1"/>
  <c r="Q87" i="13"/>
  <c r="B87" i="13"/>
  <c r="P87" i="13"/>
  <c r="U86" i="13"/>
  <c r="G86" i="61" s="1"/>
  <c r="N86" i="61" s="1"/>
  <c r="T86" i="13"/>
  <c r="S86" i="13"/>
  <c r="E86" i="61" s="1"/>
  <c r="L86" i="61" s="1"/>
  <c r="R86" i="13"/>
  <c r="D86" i="61" s="1"/>
  <c r="K86" i="61" s="1"/>
  <c r="Q86" i="13"/>
  <c r="P86" i="13"/>
  <c r="G85" i="13"/>
  <c r="U85" i="13"/>
  <c r="F85" i="13"/>
  <c r="T85" i="13"/>
  <c r="E85" i="13"/>
  <c r="S85" i="13"/>
  <c r="R85" i="13"/>
  <c r="C85" i="13"/>
  <c r="Q85" i="13"/>
  <c r="B85" i="13"/>
  <c r="P85" i="13"/>
  <c r="G84" i="13"/>
  <c r="U84" i="13"/>
  <c r="F84" i="13"/>
  <c r="G81" i="4" s="1"/>
  <c r="T84" i="13"/>
  <c r="E84" i="13"/>
  <c r="S84" i="13"/>
  <c r="R84" i="13"/>
  <c r="C84" i="13"/>
  <c r="Q84" i="13"/>
  <c r="B84" i="13"/>
  <c r="P84" i="13"/>
  <c r="G83" i="13"/>
  <c r="U83" i="13"/>
  <c r="F83" i="13"/>
  <c r="T83" i="13"/>
  <c r="E83" i="13"/>
  <c r="S83" i="13"/>
  <c r="R83" i="13"/>
  <c r="C83" i="13"/>
  <c r="D80" i="4" s="1"/>
  <c r="Q83" i="13"/>
  <c r="B83" i="13"/>
  <c r="P83" i="13"/>
  <c r="U82" i="13"/>
  <c r="T82" i="13"/>
  <c r="S82" i="13"/>
  <c r="R82" i="13"/>
  <c r="Q82" i="13"/>
  <c r="P82" i="13"/>
  <c r="G81" i="13"/>
  <c r="U81" i="13"/>
  <c r="F81" i="13"/>
  <c r="G78" i="4" s="1"/>
  <c r="T81" i="13"/>
  <c r="E81" i="13"/>
  <c r="S81" i="13"/>
  <c r="R81" i="13"/>
  <c r="D81" i="61" s="1"/>
  <c r="K81" i="61" s="1"/>
  <c r="C81" i="13"/>
  <c r="Q81" i="13"/>
  <c r="B81" i="13"/>
  <c r="P81" i="13"/>
  <c r="G80" i="13"/>
  <c r="U80" i="13"/>
  <c r="F80" i="13"/>
  <c r="T80" i="13"/>
  <c r="E80" i="13"/>
  <c r="S80" i="13"/>
  <c r="R80" i="13"/>
  <c r="C80" i="13"/>
  <c r="D77" i="4" s="1"/>
  <c r="Q80" i="13"/>
  <c r="B80" i="13"/>
  <c r="P80" i="13"/>
  <c r="G79" i="13"/>
  <c r="H76" i="4" s="1"/>
  <c r="U79" i="13"/>
  <c r="F79" i="13"/>
  <c r="T79" i="13"/>
  <c r="E79" i="13"/>
  <c r="S79" i="13"/>
  <c r="R79" i="13"/>
  <c r="D79" i="61" s="1"/>
  <c r="K79" i="61" s="1"/>
  <c r="C79" i="13"/>
  <c r="Q79" i="13"/>
  <c r="B79" i="13"/>
  <c r="P79" i="13"/>
  <c r="G78" i="13"/>
  <c r="U78" i="13"/>
  <c r="F78" i="13"/>
  <c r="T78" i="13"/>
  <c r="E78" i="13"/>
  <c r="S78" i="13"/>
  <c r="R78" i="13"/>
  <c r="C78" i="13"/>
  <c r="Q78" i="13"/>
  <c r="B78" i="13"/>
  <c r="C75" i="4" s="1"/>
  <c r="P78" i="13"/>
  <c r="G77" i="13"/>
  <c r="U77" i="13"/>
  <c r="F77" i="13"/>
  <c r="G74" i="4" s="1"/>
  <c r="T77" i="13"/>
  <c r="E77" i="13"/>
  <c r="S77" i="13"/>
  <c r="R77" i="13"/>
  <c r="D77" i="61" s="1"/>
  <c r="K77" i="61" s="1"/>
  <c r="C77" i="13"/>
  <c r="Q77" i="13"/>
  <c r="B77" i="13"/>
  <c r="P77" i="13"/>
  <c r="G76" i="13"/>
  <c r="U76" i="13"/>
  <c r="F76" i="13"/>
  <c r="T76" i="13"/>
  <c r="E76" i="13"/>
  <c r="S76" i="13"/>
  <c r="R76" i="13"/>
  <c r="C76" i="13"/>
  <c r="D73" i="4" s="1"/>
  <c r="Q76" i="13"/>
  <c r="C76" i="61" s="1"/>
  <c r="J76" i="61" s="1"/>
  <c r="B76" i="13"/>
  <c r="P76" i="13"/>
  <c r="G75" i="13"/>
  <c r="H72" i="4" s="1"/>
  <c r="U75" i="13"/>
  <c r="F75" i="13"/>
  <c r="T75" i="13"/>
  <c r="E75" i="13"/>
  <c r="S75" i="13"/>
  <c r="R75" i="13"/>
  <c r="D75" i="61" s="1"/>
  <c r="K75" i="61" s="1"/>
  <c r="C75" i="13"/>
  <c r="Q75" i="13"/>
  <c r="B75" i="13"/>
  <c r="P75" i="13"/>
  <c r="G74" i="13"/>
  <c r="U74" i="13"/>
  <c r="F74" i="13"/>
  <c r="T74" i="13"/>
  <c r="E74" i="13"/>
  <c r="S74" i="13"/>
  <c r="R74" i="13"/>
  <c r="C74" i="13"/>
  <c r="Q74" i="13"/>
  <c r="B74" i="13"/>
  <c r="C71" i="4" s="1"/>
  <c r="P74" i="13"/>
  <c r="U73" i="13"/>
  <c r="T73" i="13"/>
  <c r="S73" i="13"/>
  <c r="E73" i="61" s="1"/>
  <c r="L73" i="61" s="1"/>
  <c r="R73" i="13"/>
  <c r="Q73" i="13"/>
  <c r="P73" i="13"/>
  <c r="G72" i="13"/>
  <c r="U72" i="13"/>
  <c r="F72" i="13"/>
  <c r="T72" i="13"/>
  <c r="E72" i="13"/>
  <c r="F69" i="4" s="1"/>
  <c r="S72" i="13"/>
  <c r="R72" i="13"/>
  <c r="C72" i="13"/>
  <c r="Q72" i="13"/>
  <c r="B72" i="13"/>
  <c r="C69" i="4" s="1"/>
  <c r="P72" i="13"/>
  <c r="G71" i="13"/>
  <c r="U71" i="13"/>
  <c r="F71" i="13"/>
  <c r="T71" i="13"/>
  <c r="E71" i="13"/>
  <c r="S71" i="13"/>
  <c r="R71" i="13"/>
  <c r="C71" i="13"/>
  <c r="Q71" i="13"/>
  <c r="B71" i="13"/>
  <c r="C68" i="4" s="1"/>
  <c r="P71" i="13"/>
  <c r="G70" i="13"/>
  <c r="U70" i="13"/>
  <c r="F70" i="13"/>
  <c r="T70" i="13"/>
  <c r="E70" i="13"/>
  <c r="S70" i="13"/>
  <c r="R70" i="13"/>
  <c r="C70" i="13"/>
  <c r="Q70" i="13"/>
  <c r="B70" i="13"/>
  <c r="P70" i="13"/>
  <c r="U69" i="13"/>
  <c r="T69" i="13"/>
  <c r="S69" i="13"/>
  <c r="E69" i="61" s="1"/>
  <c r="L69" i="61" s="1"/>
  <c r="R69" i="13"/>
  <c r="D69" i="61" s="1"/>
  <c r="K69" i="61" s="1"/>
  <c r="Q69" i="13"/>
  <c r="P69" i="13"/>
  <c r="U68" i="13"/>
  <c r="T68" i="13"/>
  <c r="S68" i="13"/>
  <c r="R68" i="13"/>
  <c r="Q68" i="13"/>
  <c r="P68" i="13"/>
  <c r="G67" i="13"/>
  <c r="U67" i="13"/>
  <c r="F67" i="13"/>
  <c r="T67" i="13"/>
  <c r="E67" i="13"/>
  <c r="S67" i="13"/>
  <c r="R67" i="13"/>
  <c r="C67" i="13"/>
  <c r="D64" i="4" s="1"/>
  <c r="Q67" i="13"/>
  <c r="B67" i="13"/>
  <c r="P67" i="13"/>
  <c r="G66" i="13"/>
  <c r="H63" i="4" s="1"/>
  <c r="U66" i="13"/>
  <c r="F66" i="13"/>
  <c r="G63" i="4" s="1"/>
  <c r="T66" i="13"/>
  <c r="E66" i="13"/>
  <c r="F63" i="4" s="1"/>
  <c r="S66" i="13"/>
  <c r="R66" i="13"/>
  <c r="C66" i="13"/>
  <c r="Q66" i="13"/>
  <c r="B66" i="13"/>
  <c r="C63" i="4" s="1"/>
  <c r="P66" i="13"/>
  <c r="G65" i="13"/>
  <c r="U65" i="13"/>
  <c r="F65" i="13"/>
  <c r="T65" i="13"/>
  <c r="E65" i="13"/>
  <c r="S65" i="13"/>
  <c r="R65" i="13"/>
  <c r="D65" i="61" s="1"/>
  <c r="K65" i="61" s="1"/>
  <c r="C65" i="13"/>
  <c r="Q65" i="13"/>
  <c r="B65" i="13"/>
  <c r="C62" i="4" s="1"/>
  <c r="P65" i="13"/>
  <c r="G64" i="13"/>
  <c r="U64" i="13"/>
  <c r="F64" i="13"/>
  <c r="G61" i="4" s="1"/>
  <c r="T64" i="13"/>
  <c r="E64" i="13"/>
  <c r="S64" i="13"/>
  <c r="R64" i="13"/>
  <c r="C64" i="13"/>
  <c r="Q64" i="13"/>
  <c r="B64" i="13"/>
  <c r="P64" i="13"/>
  <c r="G63" i="13"/>
  <c r="U63" i="13"/>
  <c r="F63" i="13"/>
  <c r="T63" i="13"/>
  <c r="E63" i="13"/>
  <c r="S63" i="13"/>
  <c r="R63" i="13"/>
  <c r="C63" i="13"/>
  <c r="Q63" i="13"/>
  <c r="B63" i="13"/>
  <c r="P63" i="13"/>
  <c r="G62" i="13"/>
  <c r="U62" i="13"/>
  <c r="F62" i="13"/>
  <c r="T62" i="13"/>
  <c r="E62" i="13"/>
  <c r="F59" i="4" s="1"/>
  <c r="S62" i="13"/>
  <c r="R62" i="13"/>
  <c r="C62" i="13"/>
  <c r="Q62" i="13"/>
  <c r="B62" i="13"/>
  <c r="C59" i="4" s="1"/>
  <c r="P62" i="13"/>
  <c r="G61" i="13"/>
  <c r="U61" i="13"/>
  <c r="F61" i="13"/>
  <c r="G58" i="4" s="1"/>
  <c r="T61" i="13"/>
  <c r="E61" i="13"/>
  <c r="S61" i="13"/>
  <c r="R61" i="13"/>
  <c r="D61" i="61" s="1"/>
  <c r="K61" i="61" s="1"/>
  <c r="C61" i="13"/>
  <c r="Q61" i="13"/>
  <c r="B61" i="13"/>
  <c r="C58" i="4" s="1"/>
  <c r="P61" i="13"/>
  <c r="G60" i="13"/>
  <c r="U60" i="13"/>
  <c r="F60" i="13"/>
  <c r="T60" i="13"/>
  <c r="E60" i="13"/>
  <c r="S60" i="13"/>
  <c r="R60" i="13"/>
  <c r="C60" i="13"/>
  <c r="Q60" i="13"/>
  <c r="B60" i="13"/>
  <c r="P60" i="13"/>
  <c r="G59" i="13"/>
  <c r="U59" i="13"/>
  <c r="F59" i="13"/>
  <c r="T59" i="13"/>
  <c r="E59" i="13"/>
  <c r="S59" i="13"/>
  <c r="R59" i="13"/>
  <c r="D59" i="61" s="1"/>
  <c r="K59" i="61" s="1"/>
  <c r="C59" i="13"/>
  <c r="D56" i="4" s="1"/>
  <c r="Q59" i="13"/>
  <c r="B59" i="13"/>
  <c r="P59" i="13"/>
  <c r="G58" i="13"/>
  <c r="H55" i="4" s="1"/>
  <c r="U58" i="13"/>
  <c r="F58" i="13"/>
  <c r="T58" i="13"/>
  <c r="F58" i="61" s="1"/>
  <c r="M58" i="61" s="1"/>
  <c r="E58" i="13"/>
  <c r="F55" i="4" s="1"/>
  <c r="S58" i="13"/>
  <c r="R58" i="13"/>
  <c r="C58" i="13"/>
  <c r="D55" i="4" s="1"/>
  <c r="Q58" i="13"/>
  <c r="B58" i="13"/>
  <c r="P58" i="13"/>
  <c r="G57" i="13"/>
  <c r="H54" i="4" s="1"/>
  <c r="U57" i="13"/>
  <c r="F57" i="13"/>
  <c r="T57" i="13"/>
  <c r="E57" i="13"/>
  <c r="S57" i="13"/>
  <c r="R57" i="13"/>
  <c r="D57" i="61" s="1"/>
  <c r="K57" i="61" s="1"/>
  <c r="C57" i="13"/>
  <c r="Q57" i="13"/>
  <c r="B57" i="13"/>
  <c r="C54" i="4" s="1"/>
  <c r="P57" i="13"/>
  <c r="G56" i="13"/>
  <c r="U56" i="13"/>
  <c r="F56" i="13"/>
  <c r="G53" i="4" s="1"/>
  <c r="T56" i="13"/>
  <c r="E56" i="13"/>
  <c r="S56" i="13"/>
  <c r="R56" i="13"/>
  <c r="C56" i="13"/>
  <c r="Q56" i="13"/>
  <c r="B56" i="13"/>
  <c r="C53" i="4" s="1"/>
  <c r="P56" i="13"/>
  <c r="G55" i="13"/>
  <c r="U55" i="13"/>
  <c r="F55" i="13"/>
  <c r="G52" i="4" s="1"/>
  <c r="T55" i="13"/>
  <c r="E55" i="13"/>
  <c r="S55" i="13"/>
  <c r="R55" i="13"/>
  <c r="C55" i="13"/>
  <c r="D52" i="4" s="1"/>
  <c r="Q55" i="13"/>
  <c r="B55" i="13"/>
  <c r="P55" i="13"/>
  <c r="B55" i="61" s="1"/>
  <c r="I55" i="61" s="1"/>
  <c r="G54" i="13"/>
  <c r="H51" i="4" s="1"/>
  <c r="U54" i="13"/>
  <c r="F54" i="13"/>
  <c r="T54" i="13"/>
  <c r="F54" i="61" s="1"/>
  <c r="M54" i="61" s="1"/>
  <c r="E54" i="13"/>
  <c r="S54" i="13"/>
  <c r="R54" i="13"/>
  <c r="C54" i="13"/>
  <c r="D51" i="4" s="1"/>
  <c r="Q54" i="13"/>
  <c r="B54" i="13"/>
  <c r="P54" i="13"/>
  <c r="G53" i="13"/>
  <c r="U53" i="13"/>
  <c r="F53" i="13"/>
  <c r="T53" i="13"/>
  <c r="E53" i="13"/>
  <c r="F50" i="4" s="1"/>
  <c r="S53" i="13"/>
  <c r="R53" i="13"/>
  <c r="D53" i="61" s="1"/>
  <c r="K53" i="61" s="1"/>
  <c r="C53" i="13"/>
  <c r="Q53" i="13"/>
  <c r="B53" i="13"/>
  <c r="C50" i="4" s="1"/>
  <c r="P53" i="13"/>
  <c r="G52" i="13"/>
  <c r="U52" i="13"/>
  <c r="F52" i="13"/>
  <c r="G49" i="4" s="1"/>
  <c r="T52" i="13"/>
  <c r="E52" i="13"/>
  <c r="S52" i="13"/>
  <c r="R52" i="13"/>
  <c r="C52" i="13"/>
  <c r="Q52" i="13"/>
  <c r="B52" i="13"/>
  <c r="C49" i="4" s="1"/>
  <c r="P52" i="13"/>
  <c r="G51" i="13"/>
  <c r="U51" i="13"/>
  <c r="F51" i="13"/>
  <c r="G48" i="4" s="1"/>
  <c r="T51" i="13"/>
  <c r="E51" i="13"/>
  <c r="S51" i="13"/>
  <c r="R51" i="13"/>
  <c r="C51" i="13"/>
  <c r="D48" i="4" s="1"/>
  <c r="Q51" i="13"/>
  <c r="B51" i="13"/>
  <c r="P51" i="13"/>
  <c r="G50" i="13"/>
  <c r="H47" i="4" s="1"/>
  <c r="U50" i="13"/>
  <c r="F50" i="13"/>
  <c r="T50" i="13"/>
  <c r="E50" i="13"/>
  <c r="F47" i="4" s="1"/>
  <c r="S50" i="13"/>
  <c r="R50" i="13"/>
  <c r="C50" i="13"/>
  <c r="D47" i="4" s="1"/>
  <c r="Q50" i="13"/>
  <c r="B50" i="13"/>
  <c r="P50" i="13"/>
  <c r="G49" i="13"/>
  <c r="U49" i="13"/>
  <c r="F49" i="13"/>
  <c r="T49" i="13"/>
  <c r="E49" i="13"/>
  <c r="F46" i="4" s="1"/>
  <c r="S49" i="13"/>
  <c r="R49" i="13"/>
  <c r="D49" i="61" s="1"/>
  <c r="K49" i="61" s="1"/>
  <c r="C49" i="13"/>
  <c r="Q49" i="13"/>
  <c r="B49" i="13"/>
  <c r="C46" i="4" s="1"/>
  <c r="P49" i="13"/>
  <c r="G48" i="13"/>
  <c r="U48" i="13"/>
  <c r="F48" i="13"/>
  <c r="T48" i="13"/>
  <c r="E48" i="13"/>
  <c r="S48" i="13"/>
  <c r="R48" i="13"/>
  <c r="C48" i="13"/>
  <c r="Q48" i="13"/>
  <c r="B48" i="13"/>
  <c r="C45" i="4" s="1"/>
  <c r="P48" i="13"/>
  <c r="G47" i="13"/>
  <c r="U47" i="13"/>
  <c r="F47" i="13"/>
  <c r="G44" i="4" s="1"/>
  <c r="T47" i="13"/>
  <c r="E47" i="13"/>
  <c r="S47" i="13"/>
  <c r="R47" i="13"/>
  <c r="C47" i="13"/>
  <c r="D44" i="4" s="1"/>
  <c r="Q47" i="13"/>
  <c r="B47" i="13"/>
  <c r="P47" i="13"/>
  <c r="G46" i="13"/>
  <c r="U46" i="13"/>
  <c r="F46" i="13"/>
  <c r="T46" i="13"/>
  <c r="E46" i="13"/>
  <c r="F43" i="4" s="1"/>
  <c r="S46" i="13"/>
  <c r="R46" i="13"/>
  <c r="C46" i="13"/>
  <c r="D43" i="4" s="1"/>
  <c r="Q46" i="13"/>
  <c r="B46" i="13"/>
  <c r="P46" i="13"/>
  <c r="G45" i="13"/>
  <c r="U45" i="13"/>
  <c r="F45" i="13"/>
  <c r="T45" i="13"/>
  <c r="E45" i="13"/>
  <c r="F42" i="4" s="1"/>
  <c r="S45" i="13"/>
  <c r="R45" i="13"/>
  <c r="D45" i="61" s="1"/>
  <c r="K45" i="61" s="1"/>
  <c r="C45" i="13"/>
  <c r="Q45" i="13"/>
  <c r="B45" i="13"/>
  <c r="P45" i="13"/>
  <c r="G44" i="13"/>
  <c r="U44" i="13"/>
  <c r="F44" i="13"/>
  <c r="G41" i="4" s="1"/>
  <c r="T44" i="13"/>
  <c r="E44" i="13"/>
  <c r="S44" i="13"/>
  <c r="R44" i="13"/>
  <c r="D44" i="61" s="1"/>
  <c r="K44" i="61" s="1"/>
  <c r="C44" i="13"/>
  <c r="Q44" i="13"/>
  <c r="B44" i="13"/>
  <c r="C41" i="4" s="1"/>
  <c r="P44" i="13"/>
  <c r="G43" i="13"/>
  <c r="U43" i="13"/>
  <c r="F43" i="13"/>
  <c r="G40" i="4" s="1"/>
  <c r="T43" i="13"/>
  <c r="E43" i="13"/>
  <c r="S43" i="13"/>
  <c r="R43" i="13"/>
  <c r="C43" i="13"/>
  <c r="D40" i="4" s="1"/>
  <c r="Q43" i="13"/>
  <c r="B43" i="13"/>
  <c r="P43" i="13"/>
  <c r="G42" i="13"/>
  <c r="H39" i="4" s="1"/>
  <c r="U42" i="13"/>
  <c r="F42" i="13"/>
  <c r="T42" i="13"/>
  <c r="E42" i="13"/>
  <c r="S42" i="13"/>
  <c r="R42" i="13"/>
  <c r="C42" i="13"/>
  <c r="D39" i="4" s="1"/>
  <c r="Q42" i="13"/>
  <c r="B42" i="13"/>
  <c r="P42" i="13"/>
  <c r="G41" i="13"/>
  <c r="H38" i="4" s="1"/>
  <c r="U41" i="13"/>
  <c r="F41" i="13"/>
  <c r="T41" i="13"/>
  <c r="E41" i="13"/>
  <c r="F38" i="4" s="1"/>
  <c r="S41" i="13"/>
  <c r="R41" i="13"/>
  <c r="D41" i="61" s="1"/>
  <c r="K41" i="61" s="1"/>
  <c r="C41" i="13"/>
  <c r="Q41" i="13"/>
  <c r="B41" i="13"/>
  <c r="P41" i="13"/>
  <c r="G40" i="13"/>
  <c r="U40" i="13"/>
  <c r="F40" i="13"/>
  <c r="G37" i="4" s="1"/>
  <c r="T40" i="13"/>
  <c r="E40" i="13"/>
  <c r="S40" i="13"/>
  <c r="R40" i="13"/>
  <c r="C40" i="13"/>
  <c r="Q40" i="13"/>
  <c r="B40" i="13"/>
  <c r="P40" i="13"/>
  <c r="G39" i="13"/>
  <c r="U39" i="13"/>
  <c r="F39" i="13"/>
  <c r="T39" i="13"/>
  <c r="E39" i="13"/>
  <c r="S39" i="13"/>
  <c r="R39" i="13"/>
  <c r="C39" i="13"/>
  <c r="D36" i="4" s="1"/>
  <c r="Q39" i="13"/>
  <c r="B39" i="13"/>
  <c r="P39" i="13"/>
  <c r="G38" i="13"/>
  <c r="H35" i="4" s="1"/>
  <c r="U38" i="13"/>
  <c r="F38" i="13"/>
  <c r="T38" i="13"/>
  <c r="E38" i="13"/>
  <c r="S38" i="13"/>
  <c r="R38" i="13"/>
  <c r="C38" i="13"/>
  <c r="Q38" i="13"/>
  <c r="B38" i="13"/>
  <c r="P38" i="13"/>
  <c r="G37" i="13"/>
  <c r="H34" i="4" s="1"/>
  <c r="U37" i="13"/>
  <c r="F37" i="13"/>
  <c r="T37" i="13"/>
  <c r="E37" i="13"/>
  <c r="F34" i="4" s="1"/>
  <c r="S37" i="13"/>
  <c r="R37" i="13"/>
  <c r="D37" i="61" s="1"/>
  <c r="K37" i="61" s="1"/>
  <c r="C37" i="13"/>
  <c r="Q37" i="13"/>
  <c r="B37" i="13"/>
  <c r="C34" i="4" s="1"/>
  <c r="P37" i="13"/>
  <c r="G36" i="13"/>
  <c r="U36" i="13"/>
  <c r="F36" i="13"/>
  <c r="G33" i="4" s="1"/>
  <c r="T36" i="13"/>
  <c r="E36" i="13"/>
  <c r="S36" i="13"/>
  <c r="R36" i="13"/>
  <c r="D36" i="61" s="1"/>
  <c r="K36" i="61" s="1"/>
  <c r="C36" i="13"/>
  <c r="Q36" i="13"/>
  <c r="B36" i="13"/>
  <c r="P36" i="13"/>
  <c r="G35" i="13"/>
  <c r="U35" i="13"/>
  <c r="F35" i="13"/>
  <c r="T35" i="13"/>
  <c r="E35" i="13"/>
  <c r="S35" i="13"/>
  <c r="R35" i="13"/>
  <c r="D35" i="61" s="1"/>
  <c r="K35" i="61" s="1"/>
  <c r="C35" i="13"/>
  <c r="D32" i="4" s="1"/>
  <c r="Q35" i="13"/>
  <c r="B35" i="13"/>
  <c r="P35" i="13"/>
  <c r="G34" i="13"/>
  <c r="H31" i="4" s="1"/>
  <c r="U34" i="13"/>
  <c r="F34" i="13"/>
  <c r="T34" i="13"/>
  <c r="E34" i="13"/>
  <c r="F31" i="4" s="1"/>
  <c r="S34" i="13"/>
  <c r="R34" i="13"/>
  <c r="C34" i="13"/>
  <c r="Q34" i="13"/>
  <c r="B34" i="13"/>
  <c r="P34" i="13"/>
  <c r="G33" i="13"/>
  <c r="H30" i="4" s="1"/>
  <c r="U33" i="13"/>
  <c r="F33" i="13"/>
  <c r="T33" i="13"/>
  <c r="E33" i="13"/>
  <c r="F30" i="4" s="1"/>
  <c r="S33" i="13"/>
  <c r="R33" i="13"/>
  <c r="D33" i="61" s="1"/>
  <c r="K33" i="61" s="1"/>
  <c r="C33" i="13"/>
  <c r="Q33" i="13"/>
  <c r="B33" i="13"/>
  <c r="P33" i="13"/>
  <c r="G32" i="13"/>
  <c r="U32" i="13"/>
  <c r="F32" i="13"/>
  <c r="T32" i="13"/>
  <c r="E32" i="13"/>
  <c r="S32" i="13"/>
  <c r="R32" i="13"/>
  <c r="D32" i="61" s="1"/>
  <c r="K32" i="61" s="1"/>
  <c r="C32" i="13"/>
  <c r="Q32" i="13"/>
  <c r="B32" i="13"/>
  <c r="C29" i="4" s="1"/>
  <c r="P32" i="13"/>
  <c r="G31" i="13"/>
  <c r="U31" i="13"/>
  <c r="F31" i="13"/>
  <c r="T31" i="13"/>
  <c r="E31" i="13"/>
  <c r="S31" i="13"/>
  <c r="R31" i="13"/>
  <c r="D31" i="61" s="1"/>
  <c r="K31" i="61" s="1"/>
  <c r="C31" i="13"/>
  <c r="D28" i="4" s="1"/>
  <c r="Q31" i="13"/>
  <c r="B31" i="13"/>
  <c r="P31" i="13"/>
  <c r="G30" i="13"/>
  <c r="U30" i="13"/>
  <c r="F30" i="13"/>
  <c r="T30" i="13"/>
  <c r="E30" i="13"/>
  <c r="F27" i="4" s="1"/>
  <c r="S30" i="13"/>
  <c r="R30" i="13"/>
  <c r="C30" i="13"/>
  <c r="D27" i="4" s="1"/>
  <c r="Q30" i="13"/>
  <c r="B30" i="13"/>
  <c r="P30" i="13"/>
  <c r="G29" i="13"/>
  <c r="U29" i="13"/>
  <c r="F29" i="13"/>
  <c r="T29" i="13"/>
  <c r="E29" i="13"/>
  <c r="F26" i="4" s="1"/>
  <c r="S29" i="13"/>
  <c r="R29" i="13"/>
  <c r="D29" i="61" s="1"/>
  <c r="K29" i="61" s="1"/>
  <c r="C29" i="13"/>
  <c r="Q29" i="13"/>
  <c r="B29" i="13"/>
  <c r="P29" i="13"/>
  <c r="G28" i="13"/>
  <c r="U28" i="13"/>
  <c r="F28" i="13"/>
  <c r="G25" i="4" s="1"/>
  <c r="T28" i="13"/>
  <c r="E28" i="13"/>
  <c r="S28" i="13"/>
  <c r="R28" i="13"/>
  <c r="D28" i="61" s="1"/>
  <c r="K28" i="61" s="1"/>
  <c r="C28" i="13"/>
  <c r="Q28" i="13"/>
  <c r="B28" i="13"/>
  <c r="C25" i="4" s="1"/>
  <c r="P28" i="13"/>
  <c r="G27" i="13"/>
  <c r="U27" i="13"/>
  <c r="F27" i="13"/>
  <c r="G24" i="4" s="1"/>
  <c r="T27" i="13"/>
  <c r="E27" i="13"/>
  <c r="S27" i="13"/>
  <c r="R27" i="13"/>
  <c r="D27" i="61" s="1"/>
  <c r="K27" i="61" s="1"/>
  <c r="C27" i="13"/>
  <c r="D24" i="4" s="1"/>
  <c r="Q27" i="13"/>
  <c r="B27" i="13"/>
  <c r="P27" i="13"/>
  <c r="G26" i="13"/>
  <c r="H23" i="4" s="1"/>
  <c r="U26" i="13"/>
  <c r="F26" i="13"/>
  <c r="T26" i="13"/>
  <c r="E26" i="13"/>
  <c r="F23" i="4" s="1"/>
  <c r="S26" i="13"/>
  <c r="R26" i="13"/>
  <c r="C26" i="13"/>
  <c r="D23" i="4" s="1"/>
  <c r="Q26" i="13"/>
  <c r="B26" i="13"/>
  <c r="P26" i="13"/>
  <c r="G25" i="13"/>
  <c r="H22" i="4" s="1"/>
  <c r="U25" i="13"/>
  <c r="F25" i="13"/>
  <c r="T25" i="13"/>
  <c r="E25" i="13"/>
  <c r="F22" i="4" s="1"/>
  <c r="S25" i="13"/>
  <c r="R25" i="13"/>
  <c r="D25" i="61" s="1"/>
  <c r="K25" i="61" s="1"/>
  <c r="C25" i="13"/>
  <c r="Q25" i="13"/>
  <c r="B25" i="13"/>
  <c r="C22" i="4" s="1"/>
  <c r="P25" i="13"/>
  <c r="G24" i="13"/>
  <c r="U24" i="13"/>
  <c r="F24" i="13"/>
  <c r="G21" i="4" s="1"/>
  <c r="T24" i="13"/>
  <c r="E24" i="13"/>
  <c r="S24" i="13"/>
  <c r="R24" i="13"/>
  <c r="D24" i="61" s="1"/>
  <c r="K24" i="61" s="1"/>
  <c r="C24" i="13"/>
  <c r="Q24" i="13"/>
  <c r="B24" i="13"/>
  <c r="C21" i="4" s="1"/>
  <c r="P24" i="13"/>
  <c r="G23" i="13"/>
  <c r="U23" i="13"/>
  <c r="F23" i="13"/>
  <c r="G20" i="4" s="1"/>
  <c r="T23" i="13"/>
  <c r="E23" i="13"/>
  <c r="S23" i="13"/>
  <c r="R23" i="13"/>
  <c r="D23" i="61" s="1"/>
  <c r="K23" i="61" s="1"/>
  <c r="C23" i="13"/>
  <c r="Q23" i="13"/>
  <c r="B23" i="13"/>
  <c r="P23" i="13"/>
  <c r="G22" i="13"/>
  <c r="U22" i="13"/>
  <c r="F22" i="13"/>
  <c r="G19" i="4" s="1"/>
  <c r="T22" i="13"/>
  <c r="E22" i="13"/>
  <c r="F19" i="4" s="1"/>
  <c r="S22" i="13"/>
  <c r="R22" i="13"/>
  <c r="C22" i="13"/>
  <c r="Q22" i="13"/>
  <c r="B22" i="13"/>
  <c r="C19" i="4" s="1"/>
  <c r="P22" i="13"/>
  <c r="G21" i="13"/>
  <c r="H18" i="4" s="1"/>
  <c r="U21" i="13"/>
  <c r="F21" i="13"/>
  <c r="G18" i="4" s="1"/>
  <c r="T21" i="13"/>
  <c r="E21" i="13"/>
  <c r="F18" i="4" s="1"/>
  <c r="S21" i="13"/>
  <c r="R21" i="13"/>
  <c r="D21" i="61" s="1"/>
  <c r="K21" i="61" s="1"/>
  <c r="C21" i="13"/>
  <c r="Q21" i="13"/>
  <c r="B21" i="13"/>
  <c r="C18" i="4" s="1"/>
  <c r="P21" i="13"/>
  <c r="G20" i="13"/>
  <c r="U20" i="13"/>
  <c r="F20" i="13"/>
  <c r="T20" i="13"/>
  <c r="E20" i="13"/>
  <c r="S20" i="13"/>
  <c r="R20" i="13"/>
  <c r="D20" i="61" s="1"/>
  <c r="K20" i="61" s="1"/>
  <c r="C20" i="13"/>
  <c r="Q20" i="13"/>
  <c r="B20" i="13"/>
  <c r="C17" i="4" s="1"/>
  <c r="P20" i="13"/>
  <c r="G19" i="13"/>
  <c r="U19" i="13"/>
  <c r="F19" i="13"/>
  <c r="G16" i="4" s="1"/>
  <c r="T19" i="13"/>
  <c r="E19" i="13"/>
  <c r="S19" i="13"/>
  <c r="R19" i="13"/>
  <c r="D19" i="61" s="1"/>
  <c r="K19" i="61" s="1"/>
  <c r="C19" i="13"/>
  <c r="D16" i="4" s="1"/>
  <c r="Q19" i="13"/>
  <c r="B19" i="13"/>
  <c r="P19" i="13"/>
  <c r="G18" i="13"/>
  <c r="U18" i="13"/>
  <c r="F18" i="13"/>
  <c r="T18" i="13"/>
  <c r="E18" i="13"/>
  <c r="F15" i="4" s="1"/>
  <c r="S18" i="13"/>
  <c r="R18" i="13"/>
  <c r="C18" i="13"/>
  <c r="D15" i="4" s="1"/>
  <c r="Q18" i="13"/>
  <c r="B18" i="13"/>
  <c r="P18" i="13"/>
  <c r="G17" i="13"/>
  <c r="U17" i="13"/>
  <c r="F17" i="13"/>
  <c r="T17" i="13"/>
  <c r="E17" i="13"/>
  <c r="F14" i="4" s="1"/>
  <c r="S17" i="13"/>
  <c r="R17" i="13"/>
  <c r="D17" i="61" s="1"/>
  <c r="K17" i="61" s="1"/>
  <c r="C17" i="13"/>
  <c r="Q17" i="13"/>
  <c r="B17" i="13"/>
  <c r="P17" i="13"/>
  <c r="G16" i="13"/>
  <c r="U16" i="13"/>
  <c r="F16" i="13"/>
  <c r="T16" i="13"/>
  <c r="E16" i="13"/>
  <c r="S16" i="13"/>
  <c r="R16" i="13"/>
  <c r="D16" i="61" s="1"/>
  <c r="K16" i="61" s="1"/>
  <c r="C16" i="13"/>
  <c r="D13" i="4" s="1"/>
  <c r="Q16" i="13"/>
  <c r="B16" i="13"/>
  <c r="C13" i="4" s="1"/>
  <c r="P16" i="13"/>
  <c r="G15" i="13"/>
  <c r="H12" i="4" s="1"/>
  <c r="U15" i="13"/>
  <c r="F15" i="13"/>
  <c r="T15" i="13"/>
  <c r="E15" i="13"/>
  <c r="F12" i="4" s="1"/>
  <c r="S15" i="13"/>
  <c r="R15" i="13"/>
  <c r="D15" i="61" s="1"/>
  <c r="K15" i="61" s="1"/>
  <c r="C15" i="13"/>
  <c r="D12" i="4" s="1"/>
  <c r="Q15" i="13"/>
  <c r="B15" i="13"/>
  <c r="P15" i="13"/>
  <c r="G14" i="13"/>
  <c r="H11" i="4" s="1"/>
  <c r="U14" i="13"/>
  <c r="F14" i="13"/>
  <c r="T14" i="13"/>
  <c r="E14" i="13"/>
  <c r="S14" i="13"/>
  <c r="R14" i="13"/>
  <c r="C14" i="13"/>
  <c r="D11" i="4" s="1"/>
  <c r="Q14" i="13"/>
  <c r="B14" i="13"/>
  <c r="P14" i="13"/>
  <c r="G13" i="13"/>
  <c r="H10" i="4" s="1"/>
  <c r="U13" i="13"/>
  <c r="F13" i="13"/>
  <c r="T13" i="13"/>
  <c r="E13" i="13"/>
  <c r="F10" i="4" s="1"/>
  <c r="S13" i="13"/>
  <c r="R13" i="13"/>
  <c r="D13" i="61" s="1"/>
  <c r="K13" i="61" s="1"/>
  <c r="C13" i="13"/>
  <c r="Q13" i="13"/>
  <c r="B13" i="13"/>
  <c r="P13" i="13"/>
  <c r="G12" i="13"/>
  <c r="U12" i="13"/>
  <c r="F12" i="13"/>
  <c r="T12" i="13"/>
  <c r="E12" i="13"/>
  <c r="S12" i="13"/>
  <c r="R12" i="13"/>
  <c r="D12" i="61" s="1"/>
  <c r="K12" i="61" s="1"/>
  <c r="C12" i="13"/>
  <c r="Q12" i="13"/>
  <c r="B12" i="13"/>
  <c r="C9" i="4" s="1"/>
  <c r="P12" i="13"/>
  <c r="G11" i="13"/>
  <c r="U11" i="13"/>
  <c r="F11" i="13"/>
  <c r="G8" i="4" s="1"/>
  <c r="T11" i="13"/>
  <c r="E11" i="13"/>
  <c r="S11" i="13"/>
  <c r="R11" i="13"/>
  <c r="D11" i="61" s="1"/>
  <c r="K11" i="61" s="1"/>
  <c r="C11" i="13"/>
  <c r="Q11" i="13"/>
  <c r="B11" i="13"/>
  <c r="P11" i="13"/>
  <c r="G10" i="13"/>
  <c r="U10" i="13"/>
  <c r="F10" i="13"/>
  <c r="T10" i="13"/>
  <c r="E10" i="13"/>
  <c r="S10" i="13"/>
  <c r="R10" i="13"/>
  <c r="C10" i="13"/>
  <c r="D7" i="4" s="1"/>
  <c r="Q10" i="13"/>
  <c r="B10" i="13"/>
  <c r="P10" i="13"/>
  <c r="G9" i="13"/>
  <c r="H6" i="4" s="1"/>
  <c r="U9" i="13"/>
  <c r="F9" i="13"/>
  <c r="T9" i="13"/>
  <c r="E9" i="13"/>
  <c r="S9" i="13"/>
  <c r="R9" i="13"/>
  <c r="D9" i="61" s="1"/>
  <c r="K9" i="61" s="1"/>
  <c r="G8" i="13"/>
  <c r="U8" i="13"/>
  <c r="F8" i="13"/>
  <c r="T8" i="13"/>
  <c r="E8" i="13"/>
  <c r="S8" i="13"/>
  <c r="R8" i="13"/>
  <c r="D8" i="61" s="1"/>
  <c r="K8" i="61" s="1"/>
  <c r="G7" i="13"/>
  <c r="U7" i="13"/>
  <c r="F7" i="13"/>
  <c r="G4" i="4" s="1"/>
  <c r="T7" i="13"/>
  <c r="E7" i="13"/>
  <c r="F4" i="4" s="1"/>
  <c r="S7" i="13"/>
  <c r="R7" i="13"/>
  <c r="D7" i="61" s="1"/>
  <c r="K7" i="61" s="1"/>
  <c r="G6" i="13"/>
  <c r="U6" i="13"/>
  <c r="F6" i="13"/>
  <c r="T6" i="13"/>
  <c r="E6" i="13"/>
  <c r="S6" i="13"/>
  <c r="R6" i="13"/>
  <c r="M91" i="10"/>
  <c r="N91" i="13" s="1"/>
  <c r="P88" i="4" s="1"/>
  <c r="M90" i="10"/>
  <c r="N90" i="13" s="1"/>
  <c r="P87" i="4" s="1"/>
  <c r="L91" i="10"/>
  <c r="M91" i="13" s="1"/>
  <c r="O88" i="4" s="1"/>
  <c r="L90" i="10"/>
  <c r="M90" i="13" s="1"/>
  <c r="O87" i="4" s="1"/>
  <c r="K91" i="10"/>
  <c r="L91" i="13" s="1"/>
  <c r="N88" i="4" s="1"/>
  <c r="K90" i="10"/>
  <c r="L90" i="13" s="1"/>
  <c r="N87" i="4" s="1"/>
  <c r="L88" i="4"/>
  <c r="G88" i="4"/>
  <c r="F87" i="4"/>
  <c r="E87" i="4"/>
  <c r="D87" i="4"/>
  <c r="B88" i="4"/>
  <c r="B87" i="4"/>
  <c r="M92" i="10"/>
  <c r="N92" i="13"/>
  <c r="P89" i="4" s="1"/>
  <c r="L92" i="10"/>
  <c r="M92" i="13"/>
  <c r="O89" i="4" s="1"/>
  <c r="K92" i="10"/>
  <c r="L92" i="13"/>
  <c r="N89" i="4" s="1"/>
  <c r="F89" i="4"/>
  <c r="E89" i="4"/>
  <c r="D89" i="4"/>
  <c r="B89" i="4"/>
  <c r="M94" i="10"/>
  <c r="N94" i="13"/>
  <c r="P91" i="4" s="1"/>
  <c r="L94" i="10"/>
  <c r="M94" i="13"/>
  <c r="O91" i="4" s="1"/>
  <c r="K94" i="10"/>
  <c r="L94" i="13"/>
  <c r="N91" i="4" s="1"/>
  <c r="G91" i="4"/>
  <c r="E91" i="4"/>
  <c r="B91" i="4"/>
  <c r="N66" i="13"/>
  <c r="P63" i="4" s="1"/>
  <c r="M66" i="13"/>
  <c r="O63" i="4" s="1"/>
  <c r="L66" i="13"/>
  <c r="N63" i="4" s="1"/>
  <c r="L63" i="4"/>
  <c r="D63" i="4"/>
  <c r="B63" i="4"/>
  <c r="A97" i="4"/>
  <c r="A99" i="5"/>
  <c r="D98" i="58"/>
  <c r="C98" i="58"/>
  <c r="B98" i="58"/>
  <c r="C98" i="54"/>
  <c r="B98" i="54"/>
  <c r="C95" i="36"/>
  <c r="B95" i="36"/>
  <c r="C94" i="36"/>
  <c r="B94" i="36"/>
  <c r="C97" i="34"/>
  <c r="D97" i="34" s="1"/>
  <c r="X98" i="16"/>
  <c r="D29" i="32"/>
  <c r="D28" i="32"/>
  <c r="D27" i="32"/>
  <c r="D26" i="32"/>
  <c r="D25" i="32"/>
  <c r="D24" i="32"/>
  <c r="W98" i="16"/>
  <c r="B29" i="32" s="1"/>
  <c r="B28" i="32"/>
  <c r="B27" i="32"/>
  <c r="B26" i="32"/>
  <c r="C26" i="32" s="1"/>
  <c r="B25" i="32"/>
  <c r="C25" i="32" s="1"/>
  <c r="B24" i="32"/>
  <c r="U79" i="20"/>
  <c r="T79" i="20"/>
  <c r="S79" i="20"/>
  <c r="R79" i="20"/>
  <c r="Q79" i="20"/>
  <c r="P79" i="20"/>
  <c r="N79" i="19"/>
  <c r="H95" i="18"/>
  <c r="F95" i="18" s="1"/>
  <c r="M79" i="19"/>
  <c r="L79" i="19"/>
  <c r="K79" i="19"/>
  <c r="J79" i="19"/>
  <c r="N98" i="17"/>
  <c r="AC98" i="17"/>
  <c r="AA98" i="16"/>
  <c r="Z98" i="16"/>
  <c r="Y98" i="16"/>
  <c r="C98" i="30"/>
  <c r="B98" i="30"/>
  <c r="U100" i="12"/>
  <c r="T100" i="12"/>
  <c r="S100" i="12"/>
  <c r="R100" i="12"/>
  <c r="Q100" i="12"/>
  <c r="P100" i="12"/>
  <c r="M100" i="9"/>
  <c r="N100" i="12"/>
  <c r="L100" i="9"/>
  <c r="M100" i="12"/>
  <c r="K100" i="9"/>
  <c r="L100" i="12"/>
  <c r="J100" i="9"/>
  <c r="K100" i="12"/>
  <c r="I100" i="9"/>
  <c r="J100" i="12"/>
  <c r="I100" i="12"/>
  <c r="G100" i="12"/>
  <c r="F100" i="12"/>
  <c r="E100" i="12"/>
  <c r="D100" i="12"/>
  <c r="C100" i="12"/>
  <c r="B100" i="12"/>
  <c r="G98" i="27"/>
  <c r="F98" i="27"/>
  <c r="E98" i="27"/>
  <c r="D98" i="27"/>
  <c r="C98" i="27"/>
  <c r="B98" i="27"/>
  <c r="C94" i="24"/>
  <c r="B94" i="24"/>
  <c r="D100" i="7"/>
  <c r="D76" i="46"/>
  <c r="C76" i="46"/>
  <c r="B76" i="46"/>
  <c r="B76" i="44"/>
  <c r="O79" i="19"/>
  <c r="C93" i="24"/>
  <c r="C92" i="24"/>
  <c r="C91" i="24"/>
  <c r="C90" i="24"/>
  <c r="C89" i="24"/>
  <c r="C88" i="24"/>
  <c r="C87" i="24"/>
  <c r="C86" i="24"/>
  <c r="C85" i="24"/>
  <c r="C84" i="24"/>
  <c r="C83" i="24"/>
  <c r="C82" i="24"/>
  <c r="C81" i="24"/>
  <c r="C80" i="24"/>
  <c r="C79" i="24"/>
  <c r="C78" i="24"/>
  <c r="C77" i="24"/>
  <c r="C76" i="24"/>
  <c r="C75" i="24"/>
  <c r="C74" i="24"/>
  <c r="C73" i="24"/>
  <c r="C72" i="24"/>
  <c r="C71" i="24"/>
  <c r="C70" i="24"/>
  <c r="C69" i="24"/>
  <c r="C68" i="24"/>
  <c r="C67" i="24"/>
  <c r="C66" i="24"/>
  <c r="C65" i="24"/>
  <c r="C64" i="24"/>
  <c r="C63" i="24"/>
  <c r="C62" i="24"/>
  <c r="C61" i="24"/>
  <c r="C60" i="24"/>
  <c r="C59" i="24"/>
  <c r="C58" i="24"/>
  <c r="C57" i="24"/>
  <c r="C56" i="24"/>
  <c r="C55" i="24"/>
  <c r="C54" i="24"/>
  <c r="C53" i="24"/>
  <c r="C52" i="24"/>
  <c r="C51" i="24"/>
  <c r="C50" i="24"/>
  <c r="C49" i="24"/>
  <c r="C48" i="24"/>
  <c r="C47" i="24"/>
  <c r="C46" i="24"/>
  <c r="C45" i="24"/>
  <c r="C44" i="24"/>
  <c r="C43" i="24"/>
  <c r="C42" i="24"/>
  <c r="C41" i="24"/>
  <c r="C40" i="24"/>
  <c r="C39" i="24"/>
  <c r="C38" i="24"/>
  <c r="C37" i="24"/>
  <c r="C36" i="24"/>
  <c r="C35" i="24"/>
  <c r="C34" i="24"/>
  <c r="C33" i="24"/>
  <c r="C32" i="24"/>
  <c r="C31" i="24"/>
  <c r="C30" i="24"/>
  <c r="C29" i="24"/>
  <c r="C28" i="24"/>
  <c r="C27" i="24"/>
  <c r="C26" i="24"/>
  <c r="C25" i="24"/>
  <c r="C24" i="24"/>
  <c r="C23" i="24"/>
  <c r="C22" i="24"/>
  <c r="C21" i="24"/>
  <c r="C20" i="24"/>
  <c r="C19" i="24"/>
  <c r="C18" i="24"/>
  <c r="C17" i="24"/>
  <c r="C16" i="24"/>
  <c r="C15" i="24"/>
  <c r="C14" i="24"/>
  <c r="C13" i="24"/>
  <c r="C12" i="24"/>
  <c r="C11" i="24"/>
  <c r="C10" i="24"/>
  <c r="C9" i="24"/>
  <c r="C8" i="24"/>
  <c r="C7" i="24"/>
  <c r="C6" i="24"/>
  <c r="C5" i="24"/>
  <c r="C4" i="24"/>
  <c r="B93" i="24"/>
  <c r="B92" i="24"/>
  <c r="B89" i="24"/>
  <c r="B88" i="24"/>
  <c r="B87" i="24"/>
  <c r="B86" i="24"/>
  <c r="B85" i="24"/>
  <c r="B84" i="24"/>
  <c r="B83" i="24"/>
  <c r="B82" i="24"/>
  <c r="B81" i="24"/>
  <c r="B80" i="24"/>
  <c r="B79" i="24"/>
  <c r="B78" i="24"/>
  <c r="B77" i="24"/>
  <c r="B76" i="24"/>
  <c r="B75" i="24"/>
  <c r="B74" i="24"/>
  <c r="B73" i="24"/>
  <c r="B72" i="24"/>
  <c r="B71" i="24"/>
  <c r="B70" i="24"/>
  <c r="B69" i="24"/>
  <c r="B68" i="24"/>
  <c r="B67" i="24"/>
  <c r="B66" i="24"/>
  <c r="B65" i="24"/>
  <c r="B64" i="24"/>
  <c r="B63" i="24"/>
  <c r="B62" i="24"/>
  <c r="B61" i="24"/>
  <c r="B60" i="24"/>
  <c r="B59" i="24"/>
  <c r="B58" i="24"/>
  <c r="B57" i="24"/>
  <c r="B56" i="24"/>
  <c r="B55" i="24"/>
  <c r="B54" i="24"/>
  <c r="B53" i="24"/>
  <c r="B52" i="24"/>
  <c r="B51" i="24"/>
  <c r="B50" i="24"/>
  <c r="B49" i="24"/>
  <c r="B48" i="24"/>
  <c r="B47" i="24"/>
  <c r="B46" i="24"/>
  <c r="B45" i="24"/>
  <c r="B44" i="24"/>
  <c r="B43" i="24"/>
  <c r="B42" i="24"/>
  <c r="B41" i="24"/>
  <c r="B40" i="24"/>
  <c r="B39" i="24"/>
  <c r="B38" i="24"/>
  <c r="B37" i="24"/>
  <c r="B36" i="24"/>
  <c r="B35" i="24"/>
  <c r="B34" i="24"/>
  <c r="B33" i="24"/>
  <c r="B32" i="24"/>
  <c r="B31" i="24"/>
  <c r="B30" i="24"/>
  <c r="B29" i="24"/>
  <c r="B28" i="24"/>
  <c r="B27" i="24"/>
  <c r="B26" i="24"/>
  <c r="B25" i="24"/>
  <c r="B24" i="24"/>
  <c r="B23" i="24"/>
  <c r="B22" i="24"/>
  <c r="B21" i="24"/>
  <c r="B20" i="24"/>
  <c r="B19" i="24"/>
  <c r="B18" i="24"/>
  <c r="B17" i="24"/>
  <c r="B16" i="24"/>
  <c r="B15" i="24"/>
  <c r="B14" i="24"/>
  <c r="B13" i="24"/>
  <c r="B12" i="24"/>
  <c r="B11" i="24"/>
  <c r="B10" i="24"/>
  <c r="B9" i="24"/>
  <c r="B8" i="24"/>
  <c r="B7" i="24"/>
  <c r="B6" i="24"/>
  <c r="B5" i="24"/>
  <c r="B4" i="24"/>
  <c r="B91" i="24"/>
  <c r="B90" i="24"/>
  <c r="H42" i="21"/>
  <c r="G42" i="21"/>
  <c r="F42" i="21"/>
  <c r="E42" i="21"/>
  <c r="C6" i="21"/>
  <c r="E6" i="21"/>
  <c r="F6" i="21"/>
  <c r="G6" i="21"/>
  <c r="H6" i="21"/>
  <c r="I6" i="21"/>
  <c r="C7" i="21"/>
  <c r="E7" i="21"/>
  <c r="F7" i="21"/>
  <c r="G7" i="21"/>
  <c r="H7" i="21"/>
  <c r="I7" i="21"/>
  <c r="C8" i="21"/>
  <c r="E8" i="21"/>
  <c r="F8" i="21"/>
  <c r="G8" i="21"/>
  <c r="H8" i="21"/>
  <c r="I8" i="21"/>
  <c r="C9" i="21"/>
  <c r="E9" i="21"/>
  <c r="F9" i="21"/>
  <c r="G9" i="21"/>
  <c r="H9" i="21"/>
  <c r="I9" i="21"/>
  <c r="C10" i="21"/>
  <c r="E10" i="21"/>
  <c r="F10" i="21"/>
  <c r="G10" i="21"/>
  <c r="H10" i="21"/>
  <c r="I10" i="21"/>
  <c r="C11" i="21"/>
  <c r="E11" i="21"/>
  <c r="F11" i="21"/>
  <c r="G11" i="21"/>
  <c r="H11" i="21"/>
  <c r="I11" i="21"/>
  <c r="C12" i="21"/>
  <c r="E12" i="21"/>
  <c r="F12" i="21"/>
  <c r="G12" i="21"/>
  <c r="H12" i="21"/>
  <c r="I12" i="21"/>
  <c r="C13" i="21"/>
  <c r="E13" i="21"/>
  <c r="F13" i="21"/>
  <c r="G13" i="21"/>
  <c r="H13" i="21"/>
  <c r="I13" i="21"/>
  <c r="C14" i="21"/>
  <c r="E14" i="21"/>
  <c r="F14" i="21"/>
  <c r="G14" i="21"/>
  <c r="H14" i="21"/>
  <c r="I14" i="21"/>
  <c r="C15" i="21"/>
  <c r="E15" i="21"/>
  <c r="F15" i="21"/>
  <c r="G15" i="21"/>
  <c r="H15" i="21"/>
  <c r="I15" i="21"/>
  <c r="C16" i="21"/>
  <c r="E16" i="21"/>
  <c r="F16" i="21"/>
  <c r="G16" i="21"/>
  <c r="H16" i="21"/>
  <c r="I16" i="21"/>
  <c r="C17" i="21"/>
  <c r="E17" i="21"/>
  <c r="F17" i="21"/>
  <c r="G17" i="21"/>
  <c r="H17" i="21"/>
  <c r="I17" i="21"/>
  <c r="C18" i="21"/>
  <c r="E18" i="21"/>
  <c r="F18" i="21"/>
  <c r="G18" i="21"/>
  <c r="H18" i="21"/>
  <c r="I18" i="21"/>
  <c r="C19" i="21"/>
  <c r="E19" i="21"/>
  <c r="F19" i="21"/>
  <c r="G19" i="21"/>
  <c r="H19" i="21"/>
  <c r="I19" i="21"/>
  <c r="C20" i="21"/>
  <c r="E20" i="21"/>
  <c r="F20" i="21"/>
  <c r="G20" i="21"/>
  <c r="H20" i="21"/>
  <c r="I20" i="21"/>
  <c r="C21" i="21"/>
  <c r="E21" i="21"/>
  <c r="F21" i="21"/>
  <c r="G21" i="21"/>
  <c r="H21" i="21"/>
  <c r="I21" i="21"/>
  <c r="C22" i="21"/>
  <c r="E22" i="21"/>
  <c r="F22" i="21"/>
  <c r="G22" i="21"/>
  <c r="H22" i="21"/>
  <c r="I22" i="21"/>
  <c r="C23" i="21"/>
  <c r="E23" i="21"/>
  <c r="F23" i="21"/>
  <c r="G23" i="21"/>
  <c r="H23" i="21"/>
  <c r="I23" i="21"/>
  <c r="C24" i="21"/>
  <c r="E24" i="21"/>
  <c r="F24" i="21"/>
  <c r="G24" i="21"/>
  <c r="H24" i="21"/>
  <c r="I24" i="21"/>
  <c r="C25" i="21"/>
  <c r="E25" i="21"/>
  <c r="F25" i="21"/>
  <c r="G25" i="21"/>
  <c r="H25" i="21"/>
  <c r="I25" i="21"/>
  <c r="C26" i="21"/>
  <c r="E26" i="21"/>
  <c r="F26" i="21"/>
  <c r="G26" i="21"/>
  <c r="H26" i="21"/>
  <c r="I26" i="21"/>
  <c r="C27" i="21"/>
  <c r="E27" i="21"/>
  <c r="F27" i="21"/>
  <c r="G27" i="21"/>
  <c r="H27" i="21"/>
  <c r="I27" i="21"/>
  <c r="C28" i="21"/>
  <c r="E28" i="21"/>
  <c r="F28" i="21"/>
  <c r="G28" i="21"/>
  <c r="H28" i="21"/>
  <c r="I28" i="21"/>
  <c r="C29" i="21"/>
  <c r="E29" i="21"/>
  <c r="F29" i="21"/>
  <c r="G29" i="21"/>
  <c r="H29" i="21"/>
  <c r="I29" i="21"/>
  <c r="C30" i="21"/>
  <c r="E30" i="21"/>
  <c r="F30" i="21"/>
  <c r="G30" i="21"/>
  <c r="H30" i="21"/>
  <c r="I30" i="21"/>
  <c r="C31" i="21"/>
  <c r="E31" i="21"/>
  <c r="F31" i="21"/>
  <c r="G31" i="21"/>
  <c r="H31" i="21"/>
  <c r="I31" i="21"/>
  <c r="C32" i="21"/>
  <c r="E32" i="21"/>
  <c r="F32" i="21"/>
  <c r="G32" i="21"/>
  <c r="H32" i="21"/>
  <c r="I32" i="21"/>
  <c r="C33" i="21"/>
  <c r="E33" i="21"/>
  <c r="F33" i="21"/>
  <c r="G33" i="21"/>
  <c r="H33" i="21"/>
  <c r="I33" i="21"/>
  <c r="C34" i="21"/>
  <c r="E34" i="21"/>
  <c r="F34" i="21"/>
  <c r="G34" i="21"/>
  <c r="H34" i="21"/>
  <c r="I34" i="21"/>
  <c r="C35" i="21"/>
  <c r="E35" i="21"/>
  <c r="F35" i="21"/>
  <c r="G35" i="21"/>
  <c r="H35" i="21"/>
  <c r="I35" i="21"/>
  <c r="C36" i="21"/>
  <c r="E36" i="21"/>
  <c r="F36" i="21"/>
  <c r="G36" i="21"/>
  <c r="H36" i="21"/>
  <c r="C37" i="21"/>
  <c r="E37" i="21"/>
  <c r="F37" i="21"/>
  <c r="G37" i="21"/>
  <c r="H37" i="21"/>
  <c r="C38" i="21"/>
  <c r="E38" i="21"/>
  <c r="F38" i="21"/>
  <c r="G38" i="21"/>
  <c r="H38" i="21"/>
  <c r="C39" i="21"/>
  <c r="E39" i="21"/>
  <c r="F39" i="21"/>
  <c r="G39" i="21"/>
  <c r="H39" i="21"/>
  <c r="C40" i="21"/>
  <c r="E40" i="21"/>
  <c r="F40" i="21"/>
  <c r="G40" i="21"/>
  <c r="H40" i="21"/>
  <c r="C41" i="21"/>
  <c r="E41" i="21"/>
  <c r="F41" i="21"/>
  <c r="G41" i="21"/>
  <c r="H41" i="21"/>
  <c r="G97" i="27"/>
  <c r="G96" i="27"/>
  <c r="G95" i="27"/>
  <c r="G94" i="27"/>
  <c r="G93" i="27"/>
  <c r="G92" i="27"/>
  <c r="G91" i="27"/>
  <c r="G90" i="27"/>
  <c r="G89" i="27"/>
  <c r="G88" i="27"/>
  <c r="G87" i="27"/>
  <c r="G86" i="27"/>
  <c r="G85" i="27"/>
  <c r="F85" i="27"/>
  <c r="E85" i="27"/>
  <c r="G84" i="27"/>
  <c r="F84" i="27"/>
  <c r="E84" i="27"/>
  <c r="G83" i="27"/>
  <c r="F83" i="27"/>
  <c r="E83" i="27"/>
  <c r="G82" i="27"/>
  <c r="F82" i="27"/>
  <c r="E82" i="27"/>
  <c r="G81" i="27"/>
  <c r="F81" i="27"/>
  <c r="E81" i="27"/>
  <c r="G80" i="27"/>
  <c r="F80" i="27"/>
  <c r="E80" i="27"/>
  <c r="G79" i="27"/>
  <c r="F79" i="27"/>
  <c r="E79" i="27"/>
  <c r="G78" i="27"/>
  <c r="F78" i="27"/>
  <c r="E78" i="27"/>
  <c r="G77" i="27"/>
  <c r="F77" i="27"/>
  <c r="E77" i="27"/>
  <c r="G76" i="27"/>
  <c r="F76" i="27"/>
  <c r="E76" i="27"/>
  <c r="G75" i="27"/>
  <c r="F75" i="27"/>
  <c r="E75" i="27"/>
  <c r="G74" i="27"/>
  <c r="F74" i="27"/>
  <c r="E74" i="27"/>
  <c r="G73" i="27"/>
  <c r="F73" i="27"/>
  <c r="E73" i="27"/>
  <c r="G72" i="27"/>
  <c r="F72" i="27"/>
  <c r="E72" i="27"/>
  <c r="G71" i="27"/>
  <c r="F71" i="27"/>
  <c r="E71" i="27"/>
  <c r="G70" i="27"/>
  <c r="F70" i="27"/>
  <c r="E70" i="27"/>
  <c r="G69" i="27"/>
  <c r="F69" i="27"/>
  <c r="E69" i="27"/>
  <c r="G68" i="27"/>
  <c r="F68" i="27"/>
  <c r="E68" i="27"/>
  <c r="G67" i="27"/>
  <c r="F67" i="27"/>
  <c r="E67" i="27"/>
  <c r="G66" i="27"/>
  <c r="F66" i="27"/>
  <c r="E66" i="27"/>
  <c r="G65" i="27"/>
  <c r="F65" i="27"/>
  <c r="E65" i="27"/>
  <c r="G64" i="27"/>
  <c r="F64" i="27"/>
  <c r="E64" i="27"/>
  <c r="G63" i="27"/>
  <c r="F63" i="27"/>
  <c r="E63" i="27"/>
  <c r="G62" i="27"/>
  <c r="F62" i="27"/>
  <c r="E62" i="27"/>
  <c r="G61" i="27"/>
  <c r="F61" i="27"/>
  <c r="E61" i="27"/>
  <c r="G60" i="27"/>
  <c r="F60" i="27"/>
  <c r="E60" i="27"/>
  <c r="G59" i="27"/>
  <c r="F59" i="27"/>
  <c r="E59" i="27"/>
  <c r="G58" i="27"/>
  <c r="F58" i="27"/>
  <c r="E58" i="27"/>
  <c r="G57" i="27"/>
  <c r="F57" i="27"/>
  <c r="E57" i="27"/>
  <c r="G56" i="27"/>
  <c r="F56" i="27"/>
  <c r="E56" i="27"/>
  <c r="G55" i="27"/>
  <c r="F55" i="27"/>
  <c r="E55" i="27"/>
  <c r="G54" i="27"/>
  <c r="F54" i="27"/>
  <c r="E54" i="27"/>
  <c r="G53" i="27"/>
  <c r="F53" i="27"/>
  <c r="E53" i="27"/>
  <c r="G52" i="27"/>
  <c r="F52" i="27"/>
  <c r="E52" i="27"/>
  <c r="G51" i="27"/>
  <c r="F51" i="27"/>
  <c r="E51" i="27"/>
  <c r="G50" i="27"/>
  <c r="F50" i="27"/>
  <c r="E50" i="27"/>
  <c r="G49" i="27"/>
  <c r="F49" i="27"/>
  <c r="E49" i="27"/>
  <c r="G48" i="27"/>
  <c r="F48" i="27"/>
  <c r="E48" i="27"/>
  <c r="G47" i="27"/>
  <c r="F47" i="27"/>
  <c r="E47" i="27"/>
  <c r="G46" i="27"/>
  <c r="F46" i="27"/>
  <c r="E46" i="27"/>
  <c r="G45" i="27"/>
  <c r="F45" i="27"/>
  <c r="E45" i="27"/>
  <c r="G44" i="27"/>
  <c r="F44" i="27"/>
  <c r="E44" i="27"/>
  <c r="G43" i="27"/>
  <c r="F43" i="27"/>
  <c r="E43" i="27"/>
  <c r="G42" i="27"/>
  <c r="F42" i="27"/>
  <c r="E42" i="27"/>
  <c r="G41" i="27"/>
  <c r="F41" i="27"/>
  <c r="E41" i="27"/>
  <c r="G40" i="27"/>
  <c r="F40" i="27"/>
  <c r="E40" i="27"/>
  <c r="G39" i="27"/>
  <c r="F39" i="27"/>
  <c r="E39" i="27"/>
  <c r="G38" i="27"/>
  <c r="F38" i="27"/>
  <c r="E38" i="27"/>
  <c r="G37" i="27"/>
  <c r="F37" i="27"/>
  <c r="E37" i="27"/>
  <c r="G36" i="27"/>
  <c r="F36" i="27"/>
  <c r="E36" i="27"/>
  <c r="G35" i="27"/>
  <c r="F35" i="27"/>
  <c r="E35" i="27"/>
  <c r="G34" i="27"/>
  <c r="F34" i="27"/>
  <c r="E34" i="27"/>
  <c r="G33" i="27"/>
  <c r="F33" i="27"/>
  <c r="E33" i="27"/>
  <c r="G32" i="27"/>
  <c r="F32" i="27"/>
  <c r="E32" i="27"/>
  <c r="G31" i="27"/>
  <c r="F31" i="27"/>
  <c r="E31" i="27"/>
  <c r="G30" i="27"/>
  <c r="F30" i="27"/>
  <c r="E30" i="27"/>
  <c r="G29" i="27"/>
  <c r="F29" i="27"/>
  <c r="E29" i="27"/>
  <c r="G28" i="27"/>
  <c r="F28" i="27"/>
  <c r="E28" i="27"/>
  <c r="G27" i="27"/>
  <c r="F27" i="27"/>
  <c r="E27" i="27"/>
  <c r="G26" i="27"/>
  <c r="F26" i="27"/>
  <c r="E26" i="27"/>
  <c r="G25" i="27"/>
  <c r="F25" i="27"/>
  <c r="E25" i="27"/>
  <c r="G24" i="27"/>
  <c r="F24" i="27"/>
  <c r="E24" i="27"/>
  <c r="G23" i="27"/>
  <c r="F23" i="27"/>
  <c r="E23" i="27"/>
  <c r="G22" i="27"/>
  <c r="F22" i="27"/>
  <c r="E22" i="27"/>
  <c r="G21" i="27"/>
  <c r="F21" i="27"/>
  <c r="E21" i="27"/>
  <c r="G20" i="27"/>
  <c r="F20" i="27"/>
  <c r="E20" i="27"/>
  <c r="G19" i="27"/>
  <c r="F19" i="27"/>
  <c r="E19" i="27"/>
  <c r="G18" i="27"/>
  <c r="F18" i="27"/>
  <c r="E18" i="27"/>
  <c r="G17" i="27"/>
  <c r="F17" i="27"/>
  <c r="E17" i="27"/>
  <c r="G16" i="27"/>
  <c r="F16" i="27"/>
  <c r="E16" i="27"/>
  <c r="G15" i="27"/>
  <c r="F15" i="27"/>
  <c r="E15" i="27"/>
  <c r="G14" i="27"/>
  <c r="F14" i="27"/>
  <c r="E14" i="27"/>
  <c r="G13" i="27"/>
  <c r="F13" i="27"/>
  <c r="E13" i="27"/>
  <c r="G12" i="27"/>
  <c r="F12" i="27"/>
  <c r="E12" i="27"/>
  <c r="G11" i="27"/>
  <c r="F11" i="27"/>
  <c r="E11" i="27"/>
  <c r="G10" i="27"/>
  <c r="F10" i="27"/>
  <c r="E10" i="27"/>
  <c r="G9" i="27"/>
  <c r="F9" i="27"/>
  <c r="E9" i="27"/>
  <c r="G7" i="27"/>
  <c r="G6" i="27"/>
  <c r="G5" i="27"/>
  <c r="G4" i="27"/>
  <c r="G8" i="27"/>
  <c r="F8" i="27"/>
  <c r="E8" i="27"/>
  <c r="D97" i="27"/>
  <c r="D96" i="27"/>
  <c r="D92" i="27"/>
  <c r="D91" i="27"/>
  <c r="D90" i="27"/>
  <c r="D89" i="27"/>
  <c r="D88" i="27"/>
  <c r="D87" i="27"/>
  <c r="D86" i="27"/>
  <c r="D85" i="27"/>
  <c r="C85" i="27"/>
  <c r="B85" i="27"/>
  <c r="D84" i="27"/>
  <c r="C84" i="27"/>
  <c r="B84" i="27"/>
  <c r="D83" i="27"/>
  <c r="C83" i="27"/>
  <c r="B83" i="27"/>
  <c r="D82" i="27"/>
  <c r="C82" i="27"/>
  <c r="B82" i="27"/>
  <c r="D81" i="27"/>
  <c r="C81" i="27"/>
  <c r="B81" i="27"/>
  <c r="D80" i="27"/>
  <c r="C80" i="27"/>
  <c r="B80" i="27"/>
  <c r="D79" i="27"/>
  <c r="C79" i="27"/>
  <c r="B79" i="27"/>
  <c r="D78" i="27"/>
  <c r="C78" i="27"/>
  <c r="B78" i="27"/>
  <c r="D77" i="27"/>
  <c r="C77" i="27"/>
  <c r="B77" i="27"/>
  <c r="D76" i="27"/>
  <c r="C76" i="27"/>
  <c r="B76" i="27"/>
  <c r="D75" i="27"/>
  <c r="C75" i="27"/>
  <c r="B75" i="27"/>
  <c r="D74" i="27"/>
  <c r="C74" i="27"/>
  <c r="B74" i="27"/>
  <c r="D73" i="27"/>
  <c r="C73" i="27"/>
  <c r="B73" i="27"/>
  <c r="D72" i="27"/>
  <c r="C72" i="27"/>
  <c r="B72" i="27"/>
  <c r="D71" i="27"/>
  <c r="C71" i="27"/>
  <c r="B71" i="27"/>
  <c r="D70" i="27"/>
  <c r="C70" i="27"/>
  <c r="B70" i="27"/>
  <c r="D69" i="27"/>
  <c r="C69" i="27"/>
  <c r="B69" i="27"/>
  <c r="D68" i="27"/>
  <c r="C68" i="27"/>
  <c r="B68" i="27"/>
  <c r="D67" i="27"/>
  <c r="C67" i="27"/>
  <c r="B67" i="27"/>
  <c r="D66" i="27"/>
  <c r="C66" i="27"/>
  <c r="B66" i="27"/>
  <c r="D65" i="27"/>
  <c r="C65" i="27"/>
  <c r="B65" i="27"/>
  <c r="D64" i="27"/>
  <c r="C64" i="27"/>
  <c r="B64" i="27"/>
  <c r="D63" i="27"/>
  <c r="C63" i="27"/>
  <c r="B63" i="27"/>
  <c r="D62" i="27"/>
  <c r="C62" i="27"/>
  <c r="B62" i="27"/>
  <c r="D61" i="27"/>
  <c r="C61" i="27"/>
  <c r="B61" i="27"/>
  <c r="D60" i="27"/>
  <c r="C60" i="27"/>
  <c r="B60" i="27"/>
  <c r="D59" i="27"/>
  <c r="C59" i="27"/>
  <c r="B59" i="27"/>
  <c r="D58" i="27"/>
  <c r="C58" i="27"/>
  <c r="B58" i="27"/>
  <c r="D57" i="27"/>
  <c r="C57" i="27"/>
  <c r="B57" i="27"/>
  <c r="D56" i="27"/>
  <c r="C56" i="27"/>
  <c r="B56" i="27"/>
  <c r="D55" i="27"/>
  <c r="C55" i="27"/>
  <c r="B55" i="27"/>
  <c r="D54" i="27"/>
  <c r="C54" i="27"/>
  <c r="B54" i="27"/>
  <c r="D53" i="27"/>
  <c r="C53" i="27"/>
  <c r="B53" i="27"/>
  <c r="D52" i="27"/>
  <c r="C52" i="27"/>
  <c r="B52" i="27"/>
  <c r="D51" i="27"/>
  <c r="C51" i="27"/>
  <c r="B51" i="27"/>
  <c r="D50" i="27"/>
  <c r="C50" i="27"/>
  <c r="B50" i="27"/>
  <c r="D49" i="27"/>
  <c r="C49" i="27"/>
  <c r="B49" i="27"/>
  <c r="D48" i="27"/>
  <c r="C48" i="27"/>
  <c r="B48" i="27"/>
  <c r="D47" i="27"/>
  <c r="C47" i="27"/>
  <c r="B47" i="27"/>
  <c r="D46" i="27"/>
  <c r="C46" i="27"/>
  <c r="B46" i="27"/>
  <c r="D45" i="27"/>
  <c r="C45" i="27"/>
  <c r="B45" i="27"/>
  <c r="D44" i="27"/>
  <c r="C44" i="27"/>
  <c r="B44" i="27"/>
  <c r="D43" i="27"/>
  <c r="C43" i="27"/>
  <c r="B43" i="27"/>
  <c r="D42" i="27"/>
  <c r="C42" i="27"/>
  <c r="B42" i="27"/>
  <c r="D41" i="27"/>
  <c r="C41" i="27"/>
  <c r="B41" i="27"/>
  <c r="D40" i="27"/>
  <c r="C40" i="27"/>
  <c r="B40" i="27"/>
  <c r="D39" i="27"/>
  <c r="C39" i="27"/>
  <c r="B39" i="27"/>
  <c r="D38" i="27"/>
  <c r="C38" i="27"/>
  <c r="B38" i="27"/>
  <c r="D37" i="27"/>
  <c r="C37" i="27"/>
  <c r="B37" i="27"/>
  <c r="D36" i="27"/>
  <c r="C36" i="27"/>
  <c r="B36" i="27"/>
  <c r="D35" i="27"/>
  <c r="C35" i="27"/>
  <c r="B35" i="27"/>
  <c r="D34" i="27"/>
  <c r="C34" i="27"/>
  <c r="B34" i="27"/>
  <c r="D33" i="27"/>
  <c r="C33" i="27"/>
  <c r="B33" i="27"/>
  <c r="D32" i="27"/>
  <c r="C32" i="27"/>
  <c r="B32" i="27"/>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D8" i="27"/>
  <c r="C8" i="27"/>
  <c r="B8" i="27"/>
  <c r="D7" i="27"/>
  <c r="D6" i="27"/>
  <c r="D5" i="27"/>
  <c r="D4" i="27"/>
  <c r="D95" i="27"/>
  <c r="D94" i="27"/>
  <c r="D93" i="27"/>
  <c r="F96" i="27"/>
  <c r="E96" i="27"/>
  <c r="F95" i="27"/>
  <c r="E95" i="27"/>
  <c r="F94" i="27"/>
  <c r="E94" i="27"/>
  <c r="F93" i="27"/>
  <c r="E93" i="27"/>
  <c r="F92" i="27"/>
  <c r="E92" i="27"/>
  <c r="F91" i="27"/>
  <c r="E91" i="27"/>
  <c r="F90" i="27"/>
  <c r="E90" i="27"/>
  <c r="F89" i="27"/>
  <c r="E89" i="27"/>
  <c r="F88" i="27"/>
  <c r="E88" i="27"/>
  <c r="F87" i="27"/>
  <c r="E87" i="27"/>
  <c r="F86" i="27"/>
  <c r="E86" i="27"/>
  <c r="C92" i="27"/>
  <c r="B92" i="27"/>
  <c r="C91" i="27"/>
  <c r="B91" i="27"/>
  <c r="C90" i="27"/>
  <c r="B90" i="27"/>
  <c r="C89" i="27"/>
  <c r="B89" i="27"/>
  <c r="C88" i="27"/>
  <c r="B88" i="27"/>
  <c r="C87" i="27"/>
  <c r="B87" i="27"/>
  <c r="C86" i="27"/>
  <c r="B86" i="27"/>
  <c r="C94" i="27"/>
  <c r="B94" i="27"/>
  <c r="B93" i="27"/>
  <c r="C93" i="27"/>
  <c r="C95" i="27"/>
  <c r="B95" i="27"/>
  <c r="C96" i="27"/>
  <c r="B96" i="27"/>
  <c r="B97" i="27"/>
  <c r="C97" i="27"/>
  <c r="F97" i="27"/>
  <c r="E97" i="27"/>
  <c r="C97" i="30"/>
  <c r="C96" i="30"/>
  <c r="C95" i="30"/>
  <c r="C94" i="30"/>
  <c r="C93" i="30"/>
  <c r="C92" i="30"/>
  <c r="C91" i="30"/>
  <c r="C90" i="30"/>
  <c r="C89" i="30"/>
  <c r="C88" i="30"/>
  <c r="C87" i="30"/>
  <c r="C86" i="30"/>
  <c r="C85" i="30"/>
  <c r="C84" i="30"/>
  <c r="C83" i="30"/>
  <c r="C82" i="30"/>
  <c r="C81" i="30"/>
  <c r="C80" i="30"/>
  <c r="C79" i="30"/>
  <c r="C78" i="30"/>
  <c r="C77" i="30"/>
  <c r="C76" i="30"/>
  <c r="C75" i="30"/>
  <c r="C74" i="30"/>
  <c r="C73" i="30"/>
  <c r="C72" i="30"/>
  <c r="C71" i="30"/>
  <c r="C70" i="30"/>
  <c r="C69" i="30"/>
  <c r="C68" i="30"/>
  <c r="C67" i="30"/>
  <c r="C66" i="30"/>
  <c r="C65" i="30"/>
  <c r="C64" i="30"/>
  <c r="C63" i="30"/>
  <c r="C62" i="30"/>
  <c r="C61" i="30"/>
  <c r="C60" i="30"/>
  <c r="C59" i="30"/>
  <c r="C58" i="30"/>
  <c r="C57" i="30"/>
  <c r="C56" i="30"/>
  <c r="C55" i="30"/>
  <c r="C54" i="30"/>
  <c r="C53" i="30"/>
  <c r="C52" i="30"/>
  <c r="C51" i="30"/>
  <c r="C50" i="30"/>
  <c r="C49" i="30"/>
  <c r="C48" i="30"/>
  <c r="C47" i="30"/>
  <c r="C46" i="30"/>
  <c r="C45" i="30"/>
  <c r="C44" i="30"/>
  <c r="C43" i="30"/>
  <c r="C42" i="30"/>
  <c r="C41" i="30"/>
  <c r="C40" i="30"/>
  <c r="C39" i="30"/>
  <c r="C38" i="30"/>
  <c r="C37" i="30"/>
  <c r="C36" i="30"/>
  <c r="C35" i="30"/>
  <c r="C34" i="30"/>
  <c r="C33" i="30"/>
  <c r="C32" i="30"/>
  <c r="C31" i="30"/>
  <c r="C30" i="30"/>
  <c r="C29" i="30"/>
  <c r="C28" i="30"/>
  <c r="C27" i="30"/>
  <c r="C26" i="30"/>
  <c r="C25" i="30"/>
  <c r="C24" i="30"/>
  <c r="C23" i="30"/>
  <c r="C22" i="30"/>
  <c r="C21" i="30"/>
  <c r="C20" i="30"/>
  <c r="C19" i="30"/>
  <c r="C18" i="30"/>
  <c r="C17" i="30"/>
  <c r="C16" i="30"/>
  <c r="C15" i="30"/>
  <c r="C14" i="30"/>
  <c r="C13" i="30"/>
  <c r="C12" i="30"/>
  <c r="C11" i="30"/>
  <c r="C10" i="30"/>
  <c r="C9" i="30"/>
  <c r="C8" i="30"/>
  <c r="C7" i="30"/>
  <c r="C6" i="30"/>
  <c r="C5" i="30"/>
  <c r="C4" i="30"/>
  <c r="B97" i="30"/>
  <c r="B96" i="30"/>
  <c r="B94" i="30"/>
  <c r="B93" i="30"/>
  <c r="B92" i="30"/>
  <c r="B91" i="30"/>
  <c r="B90" i="30"/>
  <c r="B89" i="30"/>
  <c r="B88" i="30"/>
  <c r="B87" i="30"/>
  <c r="B86" i="30"/>
  <c r="B85" i="30"/>
  <c r="B84" i="30"/>
  <c r="B83" i="30"/>
  <c r="B82" i="30"/>
  <c r="B81" i="30"/>
  <c r="B80" i="30"/>
  <c r="B79" i="30"/>
  <c r="B78" i="30"/>
  <c r="B77" i="30"/>
  <c r="B76" i="30"/>
  <c r="B75" i="30"/>
  <c r="B74" i="30"/>
  <c r="B73" i="30"/>
  <c r="B72" i="30"/>
  <c r="B71" i="30"/>
  <c r="B70" i="30"/>
  <c r="B69" i="30"/>
  <c r="B68" i="30"/>
  <c r="B67" i="30"/>
  <c r="B66" i="30"/>
  <c r="B65" i="30"/>
  <c r="B64" i="30"/>
  <c r="B63" i="30"/>
  <c r="B62" i="30"/>
  <c r="B61" i="30"/>
  <c r="B60" i="30"/>
  <c r="B59" i="30"/>
  <c r="B58" i="30"/>
  <c r="B57" i="30"/>
  <c r="B56" i="30"/>
  <c r="B55" i="30"/>
  <c r="B54" i="30"/>
  <c r="B53" i="30"/>
  <c r="B52" i="30"/>
  <c r="B51" i="30"/>
  <c r="B50" i="30"/>
  <c r="B49" i="30"/>
  <c r="B48" i="30"/>
  <c r="B47" i="30"/>
  <c r="B46" i="30"/>
  <c r="B45" i="30"/>
  <c r="B44" i="30"/>
  <c r="B43" i="30"/>
  <c r="B42" i="30"/>
  <c r="B41" i="30"/>
  <c r="B40" i="30"/>
  <c r="B39" i="30"/>
  <c r="B38" i="30"/>
  <c r="B37" i="30"/>
  <c r="B36" i="30"/>
  <c r="B35" i="30"/>
  <c r="B34" i="30"/>
  <c r="B33" i="30"/>
  <c r="B32" i="30"/>
  <c r="B31" i="30"/>
  <c r="B30" i="30"/>
  <c r="B29" i="30"/>
  <c r="B28" i="30"/>
  <c r="B27" i="30"/>
  <c r="B26" i="30"/>
  <c r="B25" i="30"/>
  <c r="B24" i="30"/>
  <c r="B23" i="30"/>
  <c r="B22" i="30"/>
  <c r="B21" i="30"/>
  <c r="B20" i="30"/>
  <c r="B19" i="30"/>
  <c r="B18" i="30"/>
  <c r="B17" i="30"/>
  <c r="B16" i="30"/>
  <c r="B15" i="30"/>
  <c r="B14" i="30"/>
  <c r="B13" i="30"/>
  <c r="B12" i="30"/>
  <c r="B11" i="30"/>
  <c r="B10" i="30"/>
  <c r="B9" i="30"/>
  <c r="B8" i="30"/>
  <c r="B7" i="30"/>
  <c r="B6" i="30"/>
  <c r="B5" i="30"/>
  <c r="B4" i="30"/>
  <c r="B95" i="30"/>
  <c r="C24" i="32"/>
  <c r="B20" i="32"/>
  <c r="D20" i="32"/>
  <c r="D19" i="32"/>
  <c r="D18" i="32"/>
  <c r="B19" i="32"/>
  <c r="B18" i="32"/>
  <c r="D17" i="32"/>
  <c r="B17" i="32"/>
  <c r="C17" i="32" s="1"/>
  <c r="D16" i="32"/>
  <c r="B16" i="32"/>
  <c r="D15" i="32"/>
  <c r="B15" i="32"/>
  <c r="C16" i="32"/>
  <c r="C95" i="34"/>
  <c r="D95" i="34" s="1"/>
  <c r="C93" i="34"/>
  <c r="E93" i="34" s="1"/>
  <c r="C92" i="34"/>
  <c r="C91" i="34"/>
  <c r="E91" i="34" s="1"/>
  <c r="C89" i="34"/>
  <c r="F89" i="34" s="1"/>
  <c r="C87" i="34"/>
  <c r="E87" i="34" s="1"/>
  <c r="C85" i="34"/>
  <c r="E85" i="34" s="1"/>
  <c r="C84" i="34"/>
  <c r="D84" i="34" s="1"/>
  <c r="C83" i="34"/>
  <c r="E83" i="34" s="1"/>
  <c r="C82" i="34"/>
  <c r="E82" i="34" s="1"/>
  <c r="C81" i="34"/>
  <c r="E81" i="34" s="1"/>
  <c r="C80" i="34"/>
  <c r="E80" i="34" s="1"/>
  <c r="C79" i="34"/>
  <c r="E79" i="34" s="1"/>
  <c r="C78" i="34"/>
  <c r="E78" i="34" s="1"/>
  <c r="C77" i="34"/>
  <c r="E77" i="34" s="1"/>
  <c r="C76" i="34"/>
  <c r="E76" i="34" s="1"/>
  <c r="C75" i="34"/>
  <c r="E75" i="34" s="1"/>
  <c r="C74" i="34"/>
  <c r="F74" i="34" s="1"/>
  <c r="C73" i="34"/>
  <c r="E73" i="34" s="1"/>
  <c r="C71" i="34"/>
  <c r="E71" i="34" s="1"/>
  <c r="C69" i="34"/>
  <c r="E69" i="34" s="1"/>
  <c r="C68" i="34"/>
  <c r="E68" i="34" s="1"/>
  <c r="C67" i="34"/>
  <c r="E67" i="34" s="1"/>
  <c r="C66" i="34"/>
  <c r="E66" i="34" s="1"/>
  <c r="C65" i="34"/>
  <c r="E65" i="34" s="1"/>
  <c r="C64" i="34"/>
  <c r="E64" i="34" s="1"/>
  <c r="C63" i="34"/>
  <c r="E63" i="34" s="1"/>
  <c r="C62" i="34"/>
  <c r="E62" i="34" s="1"/>
  <c r="C60" i="34"/>
  <c r="E60" i="34" s="1"/>
  <c r="C59" i="34"/>
  <c r="E59" i="34" s="1"/>
  <c r="C58" i="34"/>
  <c r="C57" i="34"/>
  <c r="E57" i="34" s="1"/>
  <c r="C56" i="34"/>
  <c r="E56" i="34" s="1"/>
  <c r="C55" i="34"/>
  <c r="E55" i="34" s="1"/>
  <c r="C54" i="34"/>
  <c r="E54" i="34" s="1"/>
  <c r="C53" i="34"/>
  <c r="E53" i="34" s="1"/>
  <c r="C52" i="34"/>
  <c r="E52" i="34" s="1"/>
  <c r="C50" i="34"/>
  <c r="E50" i="34" s="1"/>
  <c r="C49" i="34"/>
  <c r="E49" i="34" s="1"/>
  <c r="C48" i="34"/>
  <c r="E48" i="34" s="1"/>
  <c r="C47" i="34"/>
  <c r="E47" i="34" s="1"/>
  <c r="C44" i="34"/>
  <c r="F44" i="34" s="1"/>
  <c r="C42" i="34"/>
  <c r="E42" i="34" s="1"/>
  <c r="C41" i="34"/>
  <c r="D41" i="34" s="1"/>
  <c r="C40" i="34"/>
  <c r="D40" i="34" s="1"/>
  <c r="C39" i="34"/>
  <c r="F39" i="34" s="1"/>
  <c r="C38" i="34"/>
  <c r="E38" i="34" s="1"/>
  <c r="C37" i="34"/>
  <c r="F37" i="34" s="1"/>
  <c r="C36" i="34"/>
  <c r="D36" i="34" s="1"/>
  <c r="C35" i="34"/>
  <c r="F35" i="34" s="1"/>
  <c r="C34" i="34"/>
  <c r="E34" i="34" s="1"/>
  <c r="C33" i="34"/>
  <c r="F33" i="34" s="1"/>
  <c r="C32" i="34"/>
  <c r="D32" i="34" s="1"/>
  <c r="C31" i="34"/>
  <c r="F31" i="34" s="1"/>
  <c r="C26" i="34"/>
  <c r="E26" i="34" s="1"/>
  <c r="C25" i="34"/>
  <c r="D25" i="34" s="1"/>
  <c r="C24" i="34"/>
  <c r="D24" i="34" s="1"/>
  <c r="C23" i="34"/>
  <c r="F23" i="34" s="1"/>
  <c r="C22" i="34"/>
  <c r="E22" i="34" s="1"/>
  <c r="C21" i="34"/>
  <c r="F21" i="34" s="1"/>
  <c r="C20" i="34"/>
  <c r="D20" i="34" s="1"/>
  <c r="C19" i="34"/>
  <c r="F19" i="34" s="1"/>
  <c r="C18" i="34"/>
  <c r="E18" i="34" s="1"/>
  <c r="C17" i="34"/>
  <c r="D17" i="34" s="1"/>
  <c r="C16" i="34"/>
  <c r="D16" i="34" s="1"/>
  <c r="C15" i="34"/>
  <c r="F15" i="34" s="1"/>
  <c r="C10" i="34"/>
  <c r="F10" i="34" s="1"/>
  <c r="C9" i="34"/>
  <c r="F9" i="34" s="1"/>
  <c r="C8" i="34"/>
  <c r="F8" i="34" s="1"/>
  <c r="C7" i="34"/>
  <c r="E7" i="34" s="1"/>
  <c r="C94" i="34"/>
  <c r="E94" i="34" s="1"/>
  <c r="C93" i="36"/>
  <c r="B93" i="36"/>
  <c r="C92" i="36"/>
  <c r="C91" i="36"/>
  <c r="C90" i="36"/>
  <c r="C89" i="36"/>
  <c r="C88" i="36"/>
  <c r="C87" i="36"/>
  <c r="C86" i="36"/>
  <c r="C85" i="36"/>
  <c r="C84" i="36"/>
  <c r="C83" i="36"/>
  <c r="C82" i="36"/>
  <c r="C81" i="36"/>
  <c r="C80" i="36"/>
  <c r="C79" i="36"/>
  <c r="C78" i="36"/>
  <c r="C77" i="36"/>
  <c r="C76" i="36"/>
  <c r="C75" i="36"/>
  <c r="C74" i="36"/>
  <c r="C73" i="36"/>
  <c r="C72" i="36"/>
  <c r="C71" i="36"/>
  <c r="C70" i="36"/>
  <c r="C69" i="36"/>
  <c r="C68" i="36"/>
  <c r="C67" i="36"/>
  <c r="C66" i="36"/>
  <c r="C65" i="36"/>
  <c r="C64" i="36"/>
  <c r="C63" i="36"/>
  <c r="C62" i="36"/>
  <c r="C61" i="36"/>
  <c r="C60" i="36"/>
  <c r="C59" i="36"/>
  <c r="C58" i="36"/>
  <c r="C57" i="36"/>
  <c r="C56" i="36"/>
  <c r="C55" i="36"/>
  <c r="C54" i="36"/>
  <c r="C53" i="36"/>
  <c r="C52" i="36"/>
  <c r="C51" i="36"/>
  <c r="C50" i="36"/>
  <c r="C49" i="36"/>
  <c r="C48" i="36"/>
  <c r="C47" i="36"/>
  <c r="C46" i="36"/>
  <c r="C45" i="36"/>
  <c r="C44" i="36"/>
  <c r="C43" i="36"/>
  <c r="C42" i="36"/>
  <c r="C41" i="36"/>
  <c r="C40" i="36"/>
  <c r="C39" i="36"/>
  <c r="C38" i="36"/>
  <c r="C37" i="36"/>
  <c r="C36" i="36"/>
  <c r="C35" i="36"/>
  <c r="C34" i="36"/>
  <c r="C33" i="36"/>
  <c r="C32" i="36"/>
  <c r="C31" i="36"/>
  <c r="C30" i="36"/>
  <c r="C29" i="36"/>
  <c r="C28" i="36"/>
  <c r="C27" i="36"/>
  <c r="C26" i="36"/>
  <c r="C25" i="36"/>
  <c r="C24" i="36"/>
  <c r="C23" i="36"/>
  <c r="C22" i="36"/>
  <c r="C21" i="36"/>
  <c r="C20" i="36"/>
  <c r="C19" i="36"/>
  <c r="C18" i="36"/>
  <c r="C17" i="36"/>
  <c r="C16" i="36"/>
  <c r="C15" i="36"/>
  <c r="C14" i="36"/>
  <c r="C13" i="36"/>
  <c r="C12" i="36"/>
  <c r="C11" i="36"/>
  <c r="C10" i="36"/>
  <c r="C9" i="36"/>
  <c r="C8" i="36"/>
  <c r="C7" i="36"/>
  <c r="C6" i="36"/>
  <c r="C5" i="36"/>
  <c r="C4" i="36"/>
  <c r="B4" i="36"/>
  <c r="B86" i="36"/>
  <c r="B85" i="36"/>
  <c r="B84" i="36"/>
  <c r="B83" i="36"/>
  <c r="B82" i="36"/>
  <c r="B81" i="36"/>
  <c r="B80" i="36"/>
  <c r="B79" i="36"/>
  <c r="B78" i="36"/>
  <c r="B77" i="36"/>
  <c r="B76" i="36"/>
  <c r="B75" i="36"/>
  <c r="B74" i="36"/>
  <c r="B73" i="36"/>
  <c r="B72" i="36"/>
  <c r="B71" i="36"/>
  <c r="B70" i="36"/>
  <c r="B69" i="36"/>
  <c r="B68" i="36"/>
  <c r="B67" i="36"/>
  <c r="B66" i="36"/>
  <c r="B65" i="36"/>
  <c r="B64" i="36"/>
  <c r="B63" i="36"/>
  <c r="B62" i="36"/>
  <c r="B61" i="36"/>
  <c r="B60" i="36"/>
  <c r="B59" i="36"/>
  <c r="B58" i="36"/>
  <c r="B57" i="36"/>
  <c r="B56" i="36"/>
  <c r="B55" i="36"/>
  <c r="B54" i="36"/>
  <c r="B53" i="36"/>
  <c r="B52" i="36"/>
  <c r="B51" i="36"/>
  <c r="B50" i="36"/>
  <c r="B49" i="36"/>
  <c r="B48" i="36"/>
  <c r="B47" i="36"/>
  <c r="B46" i="36"/>
  <c r="B45" i="36"/>
  <c r="B44" i="36"/>
  <c r="B43" i="36"/>
  <c r="B42" i="36"/>
  <c r="B41" i="36"/>
  <c r="B40" i="36"/>
  <c r="B39" i="36"/>
  <c r="B38" i="36"/>
  <c r="B37" i="36"/>
  <c r="B36" i="36"/>
  <c r="B35" i="36"/>
  <c r="B34" i="36"/>
  <c r="B33" i="36"/>
  <c r="B32" i="36"/>
  <c r="B31" i="36"/>
  <c r="B30" i="36"/>
  <c r="B29" i="36"/>
  <c r="B28" i="36"/>
  <c r="B27" i="36"/>
  <c r="B26" i="36"/>
  <c r="B25" i="36"/>
  <c r="B24" i="36"/>
  <c r="B23" i="36"/>
  <c r="B22" i="36"/>
  <c r="B21" i="36"/>
  <c r="B20" i="36"/>
  <c r="B19" i="36"/>
  <c r="B18" i="36"/>
  <c r="B17" i="36"/>
  <c r="B16" i="36"/>
  <c r="B15" i="36"/>
  <c r="B14" i="36"/>
  <c r="B13" i="36"/>
  <c r="B12" i="36"/>
  <c r="B11" i="36"/>
  <c r="B10" i="36"/>
  <c r="B9" i="36"/>
  <c r="B8" i="36"/>
  <c r="B7" i="36"/>
  <c r="B6" i="36"/>
  <c r="B5" i="36"/>
  <c r="B92" i="36"/>
  <c r="B91" i="36"/>
  <c r="B90" i="36"/>
  <c r="B89" i="36"/>
  <c r="B88" i="36"/>
  <c r="B87" i="36"/>
  <c r="A5" i="36"/>
  <c r="A6" i="36" s="1"/>
  <c r="A7" i="36" s="1"/>
  <c r="A8" i="36" s="1"/>
  <c r="A9" i="36" s="1"/>
  <c r="A10" i="36" s="1"/>
  <c r="A11" i="36" s="1"/>
  <c r="A12" i="36" s="1"/>
  <c r="A13" i="36" s="1"/>
  <c r="A14" i="36" s="1"/>
  <c r="A15" i="36" s="1"/>
  <c r="A16" i="36" s="1"/>
  <c r="A17" i="36" s="1"/>
  <c r="A18" i="36" s="1"/>
  <c r="A19" i="36" s="1"/>
  <c r="A20" i="36" s="1"/>
  <c r="A21" i="36" s="1"/>
  <c r="A22" i="36" s="1"/>
  <c r="A23" i="36" s="1"/>
  <c r="A24" i="36" s="1"/>
  <c r="A25" i="36" s="1"/>
  <c r="A26" i="36" s="1"/>
  <c r="A27" i="36" s="1"/>
  <c r="A28" i="36" s="1"/>
  <c r="A29" i="36" s="1"/>
  <c r="A30" i="36" s="1"/>
  <c r="A31" i="36" s="1"/>
  <c r="A32" i="36" s="1"/>
  <c r="A33" i="36" s="1"/>
  <c r="A34" i="36" s="1"/>
  <c r="A35" i="36" s="1"/>
  <c r="B75" i="44"/>
  <c r="B74" i="44"/>
  <c r="B72" i="44"/>
  <c r="B71" i="44"/>
  <c r="B70" i="44"/>
  <c r="B69" i="44"/>
  <c r="B68" i="44"/>
  <c r="B67" i="44"/>
  <c r="B66" i="44"/>
  <c r="B65" i="44"/>
  <c r="B64" i="44"/>
  <c r="B63" i="44"/>
  <c r="B62" i="44"/>
  <c r="B61" i="44"/>
  <c r="B60" i="44"/>
  <c r="B59" i="44"/>
  <c r="B58" i="44"/>
  <c r="B57" i="44"/>
  <c r="B56" i="44"/>
  <c r="B55" i="44"/>
  <c r="B54" i="44"/>
  <c r="B53" i="44"/>
  <c r="B52" i="44"/>
  <c r="B51" i="44"/>
  <c r="B50" i="44"/>
  <c r="B49" i="44"/>
  <c r="B48" i="44"/>
  <c r="B47" i="44"/>
  <c r="B46" i="44"/>
  <c r="B45" i="44"/>
  <c r="B44" i="44"/>
  <c r="B43" i="44"/>
  <c r="B42" i="44"/>
  <c r="B41" i="44"/>
  <c r="B40" i="44"/>
  <c r="B39" i="44"/>
  <c r="B38" i="44"/>
  <c r="B37" i="44"/>
  <c r="B36" i="44"/>
  <c r="B35" i="44"/>
  <c r="B34" i="44"/>
  <c r="B33" i="44"/>
  <c r="B32" i="44"/>
  <c r="B31" i="44"/>
  <c r="B30" i="44"/>
  <c r="B29" i="44"/>
  <c r="B28" i="44"/>
  <c r="B27" i="44"/>
  <c r="B26" i="44"/>
  <c r="B25" i="44"/>
  <c r="B24" i="44"/>
  <c r="B23" i="44"/>
  <c r="B22" i="44"/>
  <c r="B21" i="44"/>
  <c r="B20" i="44"/>
  <c r="B19" i="44"/>
  <c r="B18" i="44"/>
  <c r="B17" i="44"/>
  <c r="B16" i="44"/>
  <c r="B15" i="44"/>
  <c r="B14" i="44"/>
  <c r="B13" i="44"/>
  <c r="B12" i="44"/>
  <c r="B11" i="44"/>
  <c r="B10" i="44"/>
  <c r="B9" i="44"/>
  <c r="B8" i="44"/>
  <c r="B7" i="44"/>
  <c r="B6" i="44"/>
  <c r="B5" i="44"/>
  <c r="B4" i="44"/>
  <c r="B3" i="44"/>
  <c r="B2" i="44"/>
  <c r="B73" i="44"/>
  <c r="D75" i="46"/>
  <c r="D74" i="46"/>
  <c r="D72" i="46"/>
  <c r="D71" i="46"/>
  <c r="D70" i="46"/>
  <c r="D69" i="46"/>
  <c r="D68" i="46"/>
  <c r="D67" i="46"/>
  <c r="D66" i="46"/>
  <c r="D65" i="46"/>
  <c r="D64" i="46"/>
  <c r="D63" i="46"/>
  <c r="C63" i="46"/>
  <c r="B63" i="46"/>
  <c r="D62" i="46"/>
  <c r="C62" i="46"/>
  <c r="B62" i="46"/>
  <c r="D61" i="46"/>
  <c r="C61" i="46"/>
  <c r="B61" i="46"/>
  <c r="D60" i="46"/>
  <c r="C60" i="46"/>
  <c r="B60" i="46"/>
  <c r="D59" i="46"/>
  <c r="C59" i="46"/>
  <c r="B59" i="46"/>
  <c r="D58" i="46"/>
  <c r="C58" i="46"/>
  <c r="B58" i="46"/>
  <c r="D57" i="46"/>
  <c r="C57" i="46"/>
  <c r="B57" i="46"/>
  <c r="D56" i="46"/>
  <c r="C56" i="46"/>
  <c r="B56" i="46"/>
  <c r="D55" i="46"/>
  <c r="C55" i="46"/>
  <c r="B55" i="46"/>
  <c r="D54" i="46"/>
  <c r="C54" i="46"/>
  <c r="B54" i="46"/>
  <c r="D53" i="46"/>
  <c r="C53" i="46"/>
  <c r="B53" i="46"/>
  <c r="D52" i="46"/>
  <c r="C52" i="46"/>
  <c r="B52" i="46"/>
  <c r="D51" i="46"/>
  <c r="C51" i="46"/>
  <c r="B51" i="46"/>
  <c r="D50" i="46"/>
  <c r="C50" i="46"/>
  <c r="B50" i="46"/>
  <c r="D49" i="46"/>
  <c r="C49" i="46"/>
  <c r="B49" i="46"/>
  <c r="D48" i="46"/>
  <c r="C48" i="46"/>
  <c r="B48" i="46"/>
  <c r="D47" i="46"/>
  <c r="C47" i="46"/>
  <c r="B47" i="46"/>
  <c r="D46" i="46"/>
  <c r="C46" i="46"/>
  <c r="B46" i="46"/>
  <c r="D45" i="46"/>
  <c r="C45" i="46"/>
  <c r="B45" i="46"/>
  <c r="D44" i="46"/>
  <c r="C44" i="46"/>
  <c r="B44" i="46"/>
  <c r="D43" i="46"/>
  <c r="C43" i="46"/>
  <c r="B43" i="46"/>
  <c r="D42" i="46"/>
  <c r="C42" i="46"/>
  <c r="B42" i="46"/>
  <c r="D41" i="46"/>
  <c r="C41" i="46"/>
  <c r="B41" i="46"/>
  <c r="D40" i="46"/>
  <c r="C40" i="46"/>
  <c r="B40" i="46"/>
  <c r="D39" i="46"/>
  <c r="C39" i="46"/>
  <c r="B39" i="46"/>
  <c r="D38" i="46"/>
  <c r="C38" i="46"/>
  <c r="B38" i="46"/>
  <c r="D37" i="46"/>
  <c r="C37" i="46"/>
  <c r="B37" i="46"/>
  <c r="D36" i="46"/>
  <c r="C36" i="46"/>
  <c r="B36" i="46"/>
  <c r="D35" i="46"/>
  <c r="C35" i="46"/>
  <c r="B35" i="46"/>
  <c r="D34" i="46"/>
  <c r="C34" i="46"/>
  <c r="B34" i="46"/>
  <c r="D33" i="46"/>
  <c r="C33" i="46"/>
  <c r="B33" i="46"/>
  <c r="D32" i="46"/>
  <c r="C32" i="46"/>
  <c r="B32" i="46"/>
  <c r="D31" i="46"/>
  <c r="C31" i="46"/>
  <c r="B31" i="46"/>
  <c r="D30" i="46"/>
  <c r="C30" i="46"/>
  <c r="B30" i="46"/>
  <c r="D29" i="46"/>
  <c r="C29" i="46"/>
  <c r="B29" i="46"/>
  <c r="D28" i="46"/>
  <c r="C28" i="46"/>
  <c r="B28" i="46"/>
  <c r="D27" i="46"/>
  <c r="C27" i="46"/>
  <c r="B27" i="46"/>
  <c r="D26" i="46"/>
  <c r="C26" i="46"/>
  <c r="B26" i="46"/>
  <c r="D25" i="46"/>
  <c r="C25" i="46"/>
  <c r="B25" i="46"/>
  <c r="D24" i="46"/>
  <c r="C24" i="46"/>
  <c r="B24" i="46"/>
  <c r="D23" i="46"/>
  <c r="C23" i="46"/>
  <c r="B23" i="46"/>
  <c r="D22" i="46"/>
  <c r="C22" i="46"/>
  <c r="B22" i="46"/>
  <c r="D21" i="46"/>
  <c r="C21" i="46"/>
  <c r="B21" i="46"/>
  <c r="D20" i="46"/>
  <c r="C20" i="46"/>
  <c r="B20" i="46"/>
  <c r="D19" i="46"/>
  <c r="C19" i="46"/>
  <c r="B19" i="46"/>
  <c r="D18" i="46"/>
  <c r="C18" i="46"/>
  <c r="B18" i="46"/>
  <c r="D17" i="46"/>
  <c r="C17" i="46"/>
  <c r="B17" i="46"/>
  <c r="D16" i="46"/>
  <c r="C16" i="46"/>
  <c r="B16" i="46"/>
  <c r="D15" i="46"/>
  <c r="C15" i="46"/>
  <c r="B15" i="46"/>
  <c r="D14" i="46"/>
  <c r="C14" i="46"/>
  <c r="B14" i="46"/>
  <c r="D13" i="46"/>
  <c r="C13" i="46"/>
  <c r="B13" i="46"/>
  <c r="D12" i="46"/>
  <c r="C12" i="46"/>
  <c r="B12" i="46"/>
  <c r="D11" i="46"/>
  <c r="C11" i="46"/>
  <c r="B11" i="46"/>
  <c r="D10" i="46"/>
  <c r="C10" i="46"/>
  <c r="B10" i="46"/>
  <c r="D9" i="46"/>
  <c r="C9" i="46"/>
  <c r="B9" i="46"/>
  <c r="D8" i="46"/>
  <c r="C8" i="46"/>
  <c r="B8" i="46"/>
  <c r="D7" i="46"/>
  <c r="C7" i="46"/>
  <c r="B7" i="46"/>
  <c r="D6" i="46"/>
  <c r="C6" i="46"/>
  <c r="B6" i="46"/>
  <c r="D5" i="46"/>
  <c r="C5" i="46"/>
  <c r="B5" i="46"/>
  <c r="D4" i="46"/>
  <c r="C4" i="46"/>
  <c r="B4" i="46"/>
  <c r="D3" i="46"/>
  <c r="C3" i="46"/>
  <c r="B3" i="46"/>
  <c r="D2" i="46"/>
  <c r="C2" i="46"/>
  <c r="B2" i="46"/>
  <c r="D73" i="46"/>
  <c r="K78" i="19"/>
  <c r="C75" i="46"/>
  <c r="J78" i="19"/>
  <c r="B75" i="46"/>
  <c r="K75" i="19"/>
  <c r="C72" i="46"/>
  <c r="J75" i="19"/>
  <c r="B72" i="46"/>
  <c r="K74" i="19"/>
  <c r="C71" i="46"/>
  <c r="J74" i="19"/>
  <c r="B71" i="46"/>
  <c r="K73" i="19"/>
  <c r="C70" i="46"/>
  <c r="J73" i="19"/>
  <c r="B70" i="46"/>
  <c r="K72" i="19"/>
  <c r="C69" i="46"/>
  <c r="J72" i="19"/>
  <c r="B69" i="46"/>
  <c r="K71" i="19"/>
  <c r="C68" i="46"/>
  <c r="J71" i="19"/>
  <c r="B68" i="46"/>
  <c r="K70" i="19"/>
  <c r="C67" i="46"/>
  <c r="J70" i="19"/>
  <c r="B67" i="46"/>
  <c r="K69" i="19"/>
  <c r="C66" i="46"/>
  <c r="J69" i="19"/>
  <c r="B66" i="46"/>
  <c r="K68" i="19"/>
  <c r="C65" i="46"/>
  <c r="J68" i="19"/>
  <c r="B65" i="46"/>
  <c r="K67" i="19"/>
  <c r="C64" i="46"/>
  <c r="J67" i="19"/>
  <c r="B64" i="46"/>
  <c r="K76" i="19"/>
  <c r="C73" i="46"/>
  <c r="J76" i="19"/>
  <c r="B73" i="46"/>
  <c r="K77" i="19"/>
  <c r="C74" i="46"/>
  <c r="J77" i="19"/>
  <c r="B74" i="46"/>
  <c r="C97" i="54"/>
  <c r="C96" i="54"/>
  <c r="C95" i="54"/>
  <c r="C94" i="54"/>
  <c r="C93" i="54"/>
  <c r="C92" i="54"/>
  <c r="C91" i="54"/>
  <c r="C90" i="54"/>
  <c r="C89" i="54"/>
  <c r="C88" i="54"/>
  <c r="C87" i="54"/>
  <c r="C86" i="54"/>
  <c r="C85" i="54"/>
  <c r="C84" i="54"/>
  <c r="C83" i="54"/>
  <c r="C82" i="54"/>
  <c r="C81" i="54"/>
  <c r="C80" i="54"/>
  <c r="C79" i="54"/>
  <c r="C78" i="54"/>
  <c r="C77" i="54"/>
  <c r="C76" i="54"/>
  <c r="C75" i="54"/>
  <c r="C74" i="54"/>
  <c r="C73" i="54"/>
  <c r="C72" i="54"/>
  <c r="C71" i="54"/>
  <c r="C70" i="54"/>
  <c r="C69" i="54"/>
  <c r="C68" i="54"/>
  <c r="C67" i="54"/>
  <c r="C66" i="54"/>
  <c r="C65" i="54"/>
  <c r="C64" i="54"/>
  <c r="C63" i="54"/>
  <c r="C62" i="54"/>
  <c r="C61" i="54"/>
  <c r="C60" i="54"/>
  <c r="C59" i="54"/>
  <c r="C58" i="54"/>
  <c r="C57" i="54"/>
  <c r="C56" i="54"/>
  <c r="C55" i="54"/>
  <c r="C54" i="54"/>
  <c r="C53" i="54"/>
  <c r="C52" i="54"/>
  <c r="C51" i="54"/>
  <c r="C50" i="54"/>
  <c r="C49" i="54"/>
  <c r="C48" i="54"/>
  <c r="C47" i="54"/>
  <c r="C46" i="54"/>
  <c r="C45" i="54"/>
  <c r="C44" i="54"/>
  <c r="C43" i="54"/>
  <c r="C42" i="54"/>
  <c r="C41" i="54"/>
  <c r="C40" i="54"/>
  <c r="C39" i="54"/>
  <c r="C38" i="54"/>
  <c r="C37" i="54"/>
  <c r="C36" i="54"/>
  <c r="C35" i="54"/>
  <c r="C34" i="54"/>
  <c r="C33" i="54"/>
  <c r="C32" i="54"/>
  <c r="C31" i="54"/>
  <c r="C30" i="54"/>
  <c r="C29" i="54"/>
  <c r="C28" i="54"/>
  <c r="C27" i="54"/>
  <c r="C26" i="54"/>
  <c r="C25" i="54"/>
  <c r="C24" i="54"/>
  <c r="C23" i="54"/>
  <c r="C22" i="54"/>
  <c r="C21" i="54"/>
  <c r="C20" i="54"/>
  <c r="C19" i="54"/>
  <c r="C18" i="54"/>
  <c r="C17" i="54"/>
  <c r="C16" i="54"/>
  <c r="C15" i="54"/>
  <c r="C14" i="54"/>
  <c r="C13" i="54"/>
  <c r="C12" i="54"/>
  <c r="C11" i="54"/>
  <c r="C10" i="54"/>
  <c r="C9" i="54"/>
  <c r="C8" i="54"/>
  <c r="C7" i="54"/>
  <c r="C6" i="54"/>
  <c r="C5" i="54"/>
  <c r="C4" i="54"/>
  <c r="B94" i="54"/>
  <c r="B93" i="54"/>
  <c r="B92" i="54"/>
  <c r="B91" i="54"/>
  <c r="B90" i="54"/>
  <c r="B89" i="54"/>
  <c r="B88" i="54"/>
  <c r="B87" i="54"/>
  <c r="B86" i="54"/>
  <c r="B85" i="54"/>
  <c r="B84" i="54"/>
  <c r="B83" i="54"/>
  <c r="B82" i="54"/>
  <c r="B81" i="54"/>
  <c r="B80" i="54"/>
  <c r="B79" i="54"/>
  <c r="B78" i="54"/>
  <c r="B77" i="54"/>
  <c r="B76" i="54"/>
  <c r="B75" i="54"/>
  <c r="B74" i="54"/>
  <c r="B73" i="54"/>
  <c r="B72" i="54"/>
  <c r="B71" i="54"/>
  <c r="B70" i="54"/>
  <c r="B69" i="54"/>
  <c r="B68" i="54"/>
  <c r="B67" i="54"/>
  <c r="B66" i="54"/>
  <c r="B65" i="54"/>
  <c r="B64" i="54"/>
  <c r="B63" i="54"/>
  <c r="B62" i="54"/>
  <c r="B61" i="54"/>
  <c r="B60" i="54"/>
  <c r="B59" i="54"/>
  <c r="B58" i="54"/>
  <c r="B57" i="54"/>
  <c r="B56" i="54"/>
  <c r="B55" i="54"/>
  <c r="B54" i="54"/>
  <c r="B53" i="54"/>
  <c r="B52" i="54"/>
  <c r="B51" i="54"/>
  <c r="B50" i="54"/>
  <c r="B49" i="54"/>
  <c r="B48" i="54"/>
  <c r="B47" i="54"/>
  <c r="B46" i="54"/>
  <c r="B45" i="54"/>
  <c r="B44" i="54"/>
  <c r="B43" i="54"/>
  <c r="B42" i="54"/>
  <c r="B41" i="54"/>
  <c r="B40" i="54"/>
  <c r="B39" i="54"/>
  <c r="B38" i="54"/>
  <c r="B37" i="54"/>
  <c r="B36" i="54"/>
  <c r="B35" i="54"/>
  <c r="B34" i="54"/>
  <c r="B33" i="54"/>
  <c r="B32" i="54"/>
  <c r="B31" i="54"/>
  <c r="B30" i="54"/>
  <c r="B29" i="54"/>
  <c r="B28" i="54"/>
  <c r="B27" i="54"/>
  <c r="B26" i="54"/>
  <c r="B25" i="54"/>
  <c r="B24" i="54"/>
  <c r="B23" i="54"/>
  <c r="B22" i="54"/>
  <c r="B21" i="54"/>
  <c r="B20" i="54"/>
  <c r="B19" i="54"/>
  <c r="B18" i="54"/>
  <c r="B17" i="54"/>
  <c r="B16" i="54"/>
  <c r="B15" i="54"/>
  <c r="B14" i="54"/>
  <c r="B13" i="54"/>
  <c r="B12" i="54"/>
  <c r="B11" i="54"/>
  <c r="B10" i="54"/>
  <c r="B9" i="54"/>
  <c r="B8" i="54"/>
  <c r="B7" i="54"/>
  <c r="B6" i="54"/>
  <c r="B5" i="54"/>
  <c r="B4" i="54"/>
  <c r="B95" i="54"/>
  <c r="B96" i="54"/>
  <c r="B97" i="54"/>
  <c r="C84" i="56"/>
  <c r="C82" i="56"/>
  <c r="C80" i="56"/>
  <c r="C78" i="56"/>
  <c r="C76" i="56"/>
  <c r="C74" i="56"/>
  <c r="C72" i="56"/>
  <c r="C70" i="56"/>
  <c r="C68" i="56"/>
  <c r="C66" i="56"/>
  <c r="C64" i="56"/>
  <c r="C62" i="56"/>
  <c r="C60" i="56"/>
  <c r="C58" i="56"/>
  <c r="C56" i="56"/>
  <c r="C54" i="56"/>
  <c r="C52" i="56"/>
  <c r="C50" i="56"/>
  <c r="C48" i="56"/>
  <c r="C46" i="56"/>
  <c r="C44" i="56"/>
  <c r="C42" i="56"/>
  <c r="C40" i="56"/>
  <c r="C38" i="56"/>
  <c r="C36" i="56"/>
  <c r="C32" i="56"/>
  <c r="C28" i="56"/>
  <c r="C20" i="56"/>
  <c r="C12" i="56"/>
  <c r="C87" i="56"/>
  <c r="C89" i="56"/>
  <c r="C91" i="56"/>
  <c r="C93" i="56"/>
  <c r="C95" i="56"/>
  <c r="C96" i="56"/>
  <c r="C97" i="56"/>
  <c r="D97" i="58"/>
  <c r="C97" i="58"/>
  <c r="B97" i="58"/>
  <c r="D96" i="58"/>
  <c r="C96" i="58"/>
  <c r="B96" i="58"/>
  <c r="D95" i="58"/>
  <c r="C95" i="58"/>
  <c r="B95" i="58"/>
  <c r="D94" i="58"/>
  <c r="C94" i="58"/>
  <c r="B94" i="58"/>
  <c r="B93" i="58"/>
  <c r="B90" i="58"/>
  <c r="B89" i="58"/>
  <c r="B88" i="58"/>
  <c r="B87" i="58"/>
  <c r="B86" i="58"/>
  <c r="B85" i="58"/>
  <c r="B84" i="58"/>
  <c r="B83" i="58"/>
  <c r="B82" i="58"/>
  <c r="B81" i="58"/>
  <c r="B80" i="58"/>
  <c r="B79" i="58"/>
  <c r="B78" i="58"/>
  <c r="B77" i="58"/>
  <c r="B76" i="58"/>
  <c r="B75" i="58"/>
  <c r="B74" i="58"/>
  <c r="B73" i="58"/>
  <c r="B72" i="58"/>
  <c r="B71" i="58"/>
  <c r="B70" i="58"/>
  <c r="B69" i="58"/>
  <c r="B68" i="58"/>
  <c r="B67" i="58"/>
  <c r="B66" i="58"/>
  <c r="B65" i="58"/>
  <c r="B64" i="58"/>
  <c r="B63" i="58"/>
  <c r="B62" i="58"/>
  <c r="B61" i="58"/>
  <c r="B60" i="58"/>
  <c r="B59" i="58"/>
  <c r="B58" i="58"/>
  <c r="B57" i="58"/>
  <c r="B56" i="58"/>
  <c r="B55" i="58"/>
  <c r="B54" i="58"/>
  <c r="B53" i="58"/>
  <c r="B52" i="58"/>
  <c r="B51" i="58"/>
  <c r="B50" i="58"/>
  <c r="B49" i="58"/>
  <c r="B48" i="58"/>
  <c r="B47" i="58"/>
  <c r="B46" i="58"/>
  <c r="B45" i="58"/>
  <c r="B44" i="58"/>
  <c r="B43" i="58"/>
  <c r="B42" i="58"/>
  <c r="B41" i="58"/>
  <c r="B40" i="58"/>
  <c r="B39" i="58"/>
  <c r="B38" i="58"/>
  <c r="B37" i="58"/>
  <c r="B36" i="58"/>
  <c r="B35" i="58"/>
  <c r="B34" i="58"/>
  <c r="B33" i="58"/>
  <c r="B32" i="58"/>
  <c r="B31" i="58"/>
  <c r="B30" i="58"/>
  <c r="B29" i="58"/>
  <c r="B28" i="58"/>
  <c r="B27" i="58"/>
  <c r="B26" i="58"/>
  <c r="B25" i="58"/>
  <c r="B24" i="58"/>
  <c r="B23" i="58"/>
  <c r="B22" i="58"/>
  <c r="B21" i="58"/>
  <c r="B20" i="58"/>
  <c r="B19" i="58"/>
  <c r="B18" i="58"/>
  <c r="B17" i="58"/>
  <c r="B16" i="58"/>
  <c r="B15" i="58"/>
  <c r="B14" i="58"/>
  <c r="B13" i="58"/>
  <c r="B12" i="58"/>
  <c r="B11" i="58"/>
  <c r="B10" i="58"/>
  <c r="B9" i="58"/>
  <c r="B8" i="58"/>
  <c r="B7" i="58"/>
  <c r="B6" i="58"/>
  <c r="B5" i="58"/>
  <c r="B4" i="58"/>
  <c r="D92" i="58"/>
  <c r="D93" i="58"/>
  <c r="C92" i="58"/>
  <c r="C93" i="58"/>
  <c r="B92" i="58"/>
  <c r="B91" i="58"/>
  <c r="C86" i="58"/>
  <c r="C87" i="58"/>
  <c r="C88" i="58"/>
  <c r="C89" i="58"/>
  <c r="C90" i="58"/>
  <c r="C91" i="58"/>
  <c r="D86" i="58"/>
  <c r="D87" i="58"/>
  <c r="D88" i="58"/>
  <c r="D89" i="58"/>
  <c r="D90" i="58"/>
  <c r="D91" i="58"/>
  <c r="C4" i="58"/>
  <c r="D4" i="58"/>
  <c r="C5" i="58"/>
  <c r="D5" i="58"/>
  <c r="D6" i="58"/>
  <c r="C6" i="58"/>
  <c r="C7" i="58"/>
  <c r="C8" i="58"/>
  <c r="C9" i="58"/>
  <c r="C10" i="58"/>
  <c r="C11" i="58"/>
  <c r="C12" i="58"/>
  <c r="C13" i="58"/>
  <c r="C14" i="58"/>
  <c r="C15" i="58"/>
  <c r="C16" i="58"/>
  <c r="C17" i="58"/>
  <c r="C18" i="58"/>
  <c r="C19" i="58"/>
  <c r="C20" i="58"/>
  <c r="C21" i="58"/>
  <c r="C22" i="58"/>
  <c r="C23" i="58"/>
  <c r="C24" i="58"/>
  <c r="C25" i="58"/>
  <c r="C26" i="58"/>
  <c r="C27" i="58"/>
  <c r="C28" i="58"/>
  <c r="C29" i="58"/>
  <c r="C30" i="58"/>
  <c r="C31" i="58"/>
  <c r="C32" i="58"/>
  <c r="C33" i="58"/>
  <c r="C34" i="58"/>
  <c r="C35" i="58"/>
  <c r="C36" i="58"/>
  <c r="C37" i="58"/>
  <c r="C38" i="58"/>
  <c r="C39" i="58"/>
  <c r="C40" i="58"/>
  <c r="C41" i="58"/>
  <c r="C42" i="58"/>
  <c r="C43" i="58"/>
  <c r="C44" i="58"/>
  <c r="C45" i="58"/>
  <c r="C46" i="58"/>
  <c r="C47" i="58"/>
  <c r="C48" i="58"/>
  <c r="C49" i="58"/>
  <c r="C50" i="58"/>
  <c r="C51" i="58"/>
  <c r="C52" i="58"/>
  <c r="C53" i="58"/>
  <c r="C54" i="58"/>
  <c r="C55" i="58"/>
  <c r="C56" i="58"/>
  <c r="C57" i="58"/>
  <c r="C58" i="58"/>
  <c r="C59" i="58"/>
  <c r="C60" i="58"/>
  <c r="C61" i="58"/>
  <c r="C62" i="58"/>
  <c r="C63" i="58"/>
  <c r="C64" i="58"/>
  <c r="C65" i="58"/>
  <c r="C66" i="58"/>
  <c r="C67" i="58"/>
  <c r="C68" i="58"/>
  <c r="C69" i="58"/>
  <c r="C70" i="58"/>
  <c r="C71" i="58"/>
  <c r="C72" i="58"/>
  <c r="C73" i="58"/>
  <c r="C74" i="58"/>
  <c r="C75" i="58"/>
  <c r="C76" i="58"/>
  <c r="C77" i="58"/>
  <c r="C78" i="58"/>
  <c r="C79" i="58"/>
  <c r="C80" i="58"/>
  <c r="C81" i="58"/>
  <c r="C82" i="58"/>
  <c r="C83" i="58"/>
  <c r="C84" i="58"/>
  <c r="C85" i="58"/>
  <c r="D7" i="58"/>
  <c r="D8" i="58"/>
  <c r="D9" i="58"/>
  <c r="D10" i="58"/>
  <c r="D11" i="58"/>
  <c r="D12" i="58"/>
  <c r="D13" i="58"/>
  <c r="D14" i="58"/>
  <c r="D15" i="58"/>
  <c r="D16" i="58"/>
  <c r="D17" i="58"/>
  <c r="D18" i="58"/>
  <c r="D19" i="58"/>
  <c r="D20" i="58"/>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4" i="58"/>
  <c r="D65" i="58"/>
  <c r="D66" i="58"/>
  <c r="D67" i="58"/>
  <c r="D68" i="58"/>
  <c r="D69" i="58"/>
  <c r="D70" i="58"/>
  <c r="D71" i="58"/>
  <c r="D72" i="58"/>
  <c r="D73" i="58"/>
  <c r="D74" i="58"/>
  <c r="D75" i="58"/>
  <c r="D76" i="58"/>
  <c r="D77" i="58"/>
  <c r="D78" i="58"/>
  <c r="D79" i="58"/>
  <c r="D80" i="58"/>
  <c r="D81" i="58"/>
  <c r="D82" i="58"/>
  <c r="D83" i="58"/>
  <c r="D84" i="58"/>
  <c r="D85" i="58"/>
  <c r="D99" i="7"/>
  <c r="D98" i="7"/>
  <c r="D97" i="7"/>
  <c r="D96" i="7"/>
  <c r="M99" i="8"/>
  <c r="L99" i="8"/>
  <c r="M99" i="11" s="1"/>
  <c r="O98" i="5" s="1"/>
  <c r="K99" i="8"/>
  <c r="L99" i="11" s="1"/>
  <c r="N98" i="5" s="1"/>
  <c r="M98" i="8"/>
  <c r="N98" i="11"/>
  <c r="P97" i="5" s="1"/>
  <c r="L98" i="8"/>
  <c r="K98" i="8"/>
  <c r="L98" i="11" s="1"/>
  <c r="N97" i="5" s="1"/>
  <c r="M97" i="8"/>
  <c r="L97" i="8"/>
  <c r="M97" i="11"/>
  <c r="O96" i="5" s="1"/>
  <c r="K97" i="8"/>
  <c r="M96" i="8"/>
  <c r="N96" i="11" s="1"/>
  <c r="P95" i="5" s="1"/>
  <c r="L96" i="8"/>
  <c r="M96" i="11" s="1"/>
  <c r="O95" i="5" s="1"/>
  <c r="K96" i="8"/>
  <c r="L96" i="11"/>
  <c r="N95" i="5" s="1"/>
  <c r="M95" i="8"/>
  <c r="L95" i="8"/>
  <c r="M95" i="11" s="1"/>
  <c r="O94" i="5" s="1"/>
  <c r="K95" i="8"/>
  <c r="M94" i="8"/>
  <c r="N94" i="11"/>
  <c r="P93" i="5" s="1"/>
  <c r="L94" i="8"/>
  <c r="K94" i="8"/>
  <c r="L94" i="11" s="1"/>
  <c r="M93" i="8"/>
  <c r="N93" i="11" s="1"/>
  <c r="P92" i="5" s="1"/>
  <c r="L93" i="8"/>
  <c r="M93" i="11"/>
  <c r="O92" i="5" s="1"/>
  <c r="K93" i="8"/>
  <c r="M92" i="8"/>
  <c r="N92" i="11" s="1"/>
  <c r="P91" i="5" s="1"/>
  <c r="L92" i="8"/>
  <c r="K92" i="8"/>
  <c r="L92" i="11"/>
  <c r="N91" i="5" s="1"/>
  <c r="M91" i="8"/>
  <c r="L91" i="8"/>
  <c r="M91" i="11" s="1"/>
  <c r="O90" i="5" s="1"/>
  <c r="K91" i="8"/>
  <c r="L91" i="11" s="1"/>
  <c r="N90" i="5" s="1"/>
  <c r="M90" i="8"/>
  <c r="N90" i="11"/>
  <c r="P89" i="5" s="1"/>
  <c r="L90" i="8"/>
  <c r="K90" i="8"/>
  <c r="L90" i="11" s="1"/>
  <c r="N89" i="5" s="1"/>
  <c r="M89" i="8"/>
  <c r="L89" i="8"/>
  <c r="M89" i="11"/>
  <c r="O88" i="5" s="1"/>
  <c r="K89" i="8"/>
  <c r="M88" i="8"/>
  <c r="N88" i="11" s="1"/>
  <c r="L88" i="8"/>
  <c r="M88" i="11" s="1"/>
  <c r="O87" i="5" s="1"/>
  <c r="K88" i="8"/>
  <c r="L88" i="11"/>
  <c r="N87" i="5" s="1"/>
  <c r="A96" i="8"/>
  <c r="A97" i="8"/>
  <c r="M99" i="9"/>
  <c r="N99" i="12" s="1"/>
  <c r="L99" i="9"/>
  <c r="M99" i="12" s="1"/>
  <c r="K99" i="9"/>
  <c r="J99" i="9"/>
  <c r="I99" i="9"/>
  <c r="M98" i="9"/>
  <c r="L98" i="9"/>
  <c r="K98" i="9"/>
  <c r="J98" i="9"/>
  <c r="K98" i="12" s="1"/>
  <c r="I98" i="9"/>
  <c r="M97" i="9"/>
  <c r="L97" i="9"/>
  <c r="K97" i="9"/>
  <c r="J97" i="9"/>
  <c r="I97" i="9"/>
  <c r="M96" i="9"/>
  <c r="L96" i="9"/>
  <c r="K96" i="9"/>
  <c r="J96" i="9"/>
  <c r="K96" i="12" s="1"/>
  <c r="I96" i="9"/>
  <c r="M95" i="9"/>
  <c r="L95" i="9"/>
  <c r="K95" i="9"/>
  <c r="J95" i="9"/>
  <c r="K95" i="12" s="1"/>
  <c r="I95" i="9"/>
  <c r="M94" i="9"/>
  <c r="L94" i="9"/>
  <c r="K94" i="9"/>
  <c r="J94" i="9"/>
  <c r="K94" i="12" s="1"/>
  <c r="I94" i="9"/>
  <c r="M93" i="9"/>
  <c r="L93" i="9"/>
  <c r="K93" i="9"/>
  <c r="J93" i="9"/>
  <c r="I93" i="9"/>
  <c r="M92" i="9"/>
  <c r="L92" i="9"/>
  <c r="K92" i="9"/>
  <c r="J92" i="9"/>
  <c r="K92" i="12" s="1"/>
  <c r="I92" i="9"/>
  <c r="M91" i="9"/>
  <c r="L91" i="9"/>
  <c r="K91" i="9"/>
  <c r="J91" i="9"/>
  <c r="K91" i="12" s="1"/>
  <c r="I91" i="9"/>
  <c r="M90" i="9"/>
  <c r="L90" i="9"/>
  <c r="K90" i="9"/>
  <c r="J90" i="9"/>
  <c r="K90" i="12" s="1"/>
  <c r="I90" i="9"/>
  <c r="M89" i="9"/>
  <c r="L89" i="9"/>
  <c r="K89" i="9"/>
  <c r="J89" i="9"/>
  <c r="I89" i="9"/>
  <c r="M88" i="9"/>
  <c r="L88" i="9"/>
  <c r="K88" i="9"/>
  <c r="J88" i="9"/>
  <c r="K88" i="12" s="1"/>
  <c r="I88" i="9"/>
  <c r="A89" i="9"/>
  <c r="A90" i="9" s="1"/>
  <c r="A91" i="9" s="1"/>
  <c r="A92" i="9" s="1"/>
  <c r="A93" i="9" s="1"/>
  <c r="A94" i="9" s="1"/>
  <c r="A95" i="9" s="1"/>
  <c r="A96" i="9" s="1"/>
  <c r="A97" i="9" s="1"/>
  <c r="A89" i="10"/>
  <c r="A90" i="10"/>
  <c r="A91" i="10" s="1"/>
  <c r="A92" i="10" s="1"/>
  <c r="A93" i="10" s="1"/>
  <c r="A94" i="10" s="1"/>
  <c r="A95" i="10" s="1"/>
  <c r="A96" i="10" s="1"/>
  <c r="A97" i="10" s="1"/>
  <c r="K88" i="10"/>
  <c r="K89" i="10"/>
  <c r="M96" i="10"/>
  <c r="L96" i="10"/>
  <c r="K96" i="10"/>
  <c r="M89" i="10"/>
  <c r="L89" i="10"/>
  <c r="M88" i="10"/>
  <c r="L88" i="10"/>
  <c r="M88" i="13" s="1"/>
  <c r="N99" i="11"/>
  <c r="P98" i="5" s="1"/>
  <c r="M98" i="11"/>
  <c r="N97" i="11"/>
  <c r="P96" i="5" s="1"/>
  <c r="L97" i="11"/>
  <c r="N96" i="5" s="1"/>
  <c r="N95" i="11"/>
  <c r="L95" i="11"/>
  <c r="N94" i="5" s="1"/>
  <c r="M94" i="11"/>
  <c r="O93" i="5" s="1"/>
  <c r="L93" i="11"/>
  <c r="M92" i="11"/>
  <c r="O91" i="5" s="1"/>
  <c r="N91" i="11"/>
  <c r="P90" i="5" s="1"/>
  <c r="M90" i="11"/>
  <c r="N89" i="11"/>
  <c r="P88" i="5" s="1"/>
  <c r="L89" i="11"/>
  <c r="N88" i="5" s="1"/>
  <c r="N87" i="11"/>
  <c r="M87" i="11"/>
  <c r="O86" i="5" s="1"/>
  <c r="L87" i="11"/>
  <c r="N86" i="5" s="1"/>
  <c r="N86" i="11"/>
  <c r="P85" i="5" s="1"/>
  <c r="M86" i="11"/>
  <c r="L86" i="11"/>
  <c r="N85" i="5" s="1"/>
  <c r="N85" i="11"/>
  <c r="P84" i="5" s="1"/>
  <c r="M85" i="11"/>
  <c r="O84" i="5" s="1"/>
  <c r="L85" i="11"/>
  <c r="N84" i="11"/>
  <c r="P83" i="5" s="1"/>
  <c r="M84" i="11"/>
  <c r="O83" i="5" s="1"/>
  <c r="L84" i="11"/>
  <c r="N83" i="5" s="1"/>
  <c r="N83" i="11"/>
  <c r="M83" i="11"/>
  <c r="O82" i="5" s="1"/>
  <c r="L83" i="11"/>
  <c r="N82" i="11"/>
  <c r="P81" i="5" s="1"/>
  <c r="M82" i="11"/>
  <c r="L82" i="11"/>
  <c r="N81" i="5" s="1"/>
  <c r="N81" i="11"/>
  <c r="M81" i="11"/>
  <c r="O80" i="5" s="1"/>
  <c r="L81" i="11"/>
  <c r="N80" i="11"/>
  <c r="P79" i="5" s="1"/>
  <c r="M80" i="11"/>
  <c r="O79" i="5" s="1"/>
  <c r="L80" i="11"/>
  <c r="N79" i="5" s="1"/>
  <c r="N79" i="11"/>
  <c r="M79" i="11"/>
  <c r="O78" i="5" s="1"/>
  <c r="L79" i="11"/>
  <c r="N78" i="5" s="1"/>
  <c r="N78" i="11"/>
  <c r="P77" i="5" s="1"/>
  <c r="M78" i="11"/>
  <c r="L78" i="11"/>
  <c r="N77" i="5" s="1"/>
  <c r="N77" i="11"/>
  <c r="P76" i="5" s="1"/>
  <c r="M77" i="11"/>
  <c r="O76" i="5" s="1"/>
  <c r="L77" i="11"/>
  <c r="N76" i="11"/>
  <c r="P75" i="5" s="1"/>
  <c r="M76" i="11"/>
  <c r="O75" i="5" s="1"/>
  <c r="L76" i="11"/>
  <c r="N75" i="5" s="1"/>
  <c r="N75" i="11"/>
  <c r="M75" i="11"/>
  <c r="O74" i="5" s="1"/>
  <c r="L75" i="11"/>
  <c r="N74" i="5" s="1"/>
  <c r="N74" i="11"/>
  <c r="P73" i="5" s="1"/>
  <c r="M74" i="11"/>
  <c r="L74" i="11"/>
  <c r="N73" i="5" s="1"/>
  <c r="N73" i="11"/>
  <c r="P72" i="5" s="1"/>
  <c r="M73" i="11"/>
  <c r="O72" i="5" s="1"/>
  <c r="L73" i="11"/>
  <c r="N72" i="11"/>
  <c r="P71" i="5" s="1"/>
  <c r="M72" i="11"/>
  <c r="O71" i="5" s="1"/>
  <c r="L72" i="11"/>
  <c r="N71" i="5" s="1"/>
  <c r="N71" i="11"/>
  <c r="M71" i="11"/>
  <c r="O70" i="5" s="1"/>
  <c r="L71" i="11"/>
  <c r="N70" i="5" s="1"/>
  <c r="N70" i="11"/>
  <c r="P69" i="5" s="1"/>
  <c r="M70" i="11"/>
  <c r="L70" i="11"/>
  <c r="N69" i="5" s="1"/>
  <c r="N69" i="11"/>
  <c r="P68" i="5" s="1"/>
  <c r="M69" i="11"/>
  <c r="O68" i="5" s="1"/>
  <c r="L69" i="11"/>
  <c r="N68" i="11"/>
  <c r="P67" i="5" s="1"/>
  <c r="M68" i="11"/>
  <c r="O67" i="5" s="1"/>
  <c r="L68" i="11"/>
  <c r="N67" i="5" s="1"/>
  <c r="N67" i="11"/>
  <c r="M67" i="11"/>
  <c r="O66" i="5" s="1"/>
  <c r="L67" i="11"/>
  <c r="N66" i="5" s="1"/>
  <c r="N66" i="11"/>
  <c r="P65" i="5" s="1"/>
  <c r="M66" i="11"/>
  <c r="L66" i="11"/>
  <c r="N65" i="5" s="1"/>
  <c r="N65" i="11"/>
  <c r="P64" i="5" s="1"/>
  <c r="M65" i="11"/>
  <c r="O64" i="5" s="1"/>
  <c r="L65" i="11"/>
  <c r="N64" i="11"/>
  <c r="P63" i="5" s="1"/>
  <c r="M64" i="11"/>
  <c r="O63" i="5" s="1"/>
  <c r="L64" i="11"/>
  <c r="N63" i="5" s="1"/>
  <c r="N63" i="11"/>
  <c r="M63" i="11"/>
  <c r="O62" i="5" s="1"/>
  <c r="L63" i="11"/>
  <c r="N62" i="5" s="1"/>
  <c r="N62" i="11"/>
  <c r="P61" i="5" s="1"/>
  <c r="M62" i="11"/>
  <c r="L62" i="11"/>
  <c r="N61" i="5" s="1"/>
  <c r="N61" i="11"/>
  <c r="P60" i="5" s="1"/>
  <c r="M61" i="11"/>
  <c r="O60" i="5" s="1"/>
  <c r="L61" i="11"/>
  <c r="N60" i="11"/>
  <c r="M60" i="11"/>
  <c r="O59" i="5" s="1"/>
  <c r="L60" i="11"/>
  <c r="N59" i="5" s="1"/>
  <c r="N59" i="11"/>
  <c r="M59" i="11"/>
  <c r="O58" i="5" s="1"/>
  <c r="L59" i="11"/>
  <c r="N58" i="5" s="1"/>
  <c r="N58" i="11"/>
  <c r="P57" i="5" s="1"/>
  <c r="M58" i="11"/>
  <c r="L58" i="11"/>
  <c r="N57" i="5" s="1"/>
  <c r="N57" i="11"/>
  <c r="P56" i="5" s="1"/>
  <c r="M57" i="11"/>
  <c r="O56" i="5" s="1"/>
  <c r="L57" i="11"/>
  <c r="N56" i="11"/>
  <c r="P55" i="5" s="1"/>
  <c r="M56" i="11"/>
  <c r="O55" i="5" s="1"/>
  <c r="L56" i="11"/>
  <c r="N55" i="5" s="1"/>
  <c r="N55" i="11"/>
  <c r="M55" i="11"/>
  <c r="O54" i="5" s="1"/>
  <c r="L55" i="11"/>
  <c r="N54" i="5" s="1"/>
  <c r="N54" i="11"/>
  <c r="P53" i="5" s="1"/>
  <c r="M54" i="11"/>
  <c r="L54" i="11"/>
  <c r="N53" i="5" s="1"/>
  <c r="N53" i="11"/>
  <c r="M53" i="11"/>
  <c r="O52" i="5" s="1"/>
  <c r="L53" i="11"/>
  <c r="N52" i="11"/>
  <c r="P51" i="5" s="1"/>
  <c r="M52" i="11"/>
  <c r="O51" i="5" s="1"/>
  <c r="L52" i="11"/>
  <c r="N51" i="5" s="1"/>
  <c r="N51" i="11"/>
  <c r="M51" i="11"/>
  <c r="O50" i="5" s="1"/>
  <c r="L51" i="11"/>
  <c r="N50" i="5" s="1"/>
  <c r="N50" i="11"/>
  <c r="P49" i="5" s="1"/>
  <c r="M50" i="11"/>
  <c r="L50" i="11"/>
  <c r="N49" i="5" s="1"/>
  <c r="N49" i="11"/>
  <c r="P48" i="5" s="1"/>
  <c r="M49" i="11"/>
  <c r="O48" i="5" s="1"/>
  <c r="L49" i="11"/>
  <c r="N48" i="11"/>
  <c r="P47" i="5" s="1"/>
  <c r="M48" i="11"/>
  <c r="O47" i="5" s="1"/>
  <c r="L48" i="11"/>
  <c r="N47" i="5" s="1"/>
  <c r="N47" i="11"/>
  <c r="M47" i="11"/>
  <c r="O46" i="5" s="1"/>
  <c r="L47" i="11"/>
  <c r="N46" i="5" s="1"/>
  <c r="N46" i="11"/>
  <c r="P45" i="5" s="1"/>
  <c r="M46" i="11"/>
  <c r="L46" i="11"/>
  <c r="N45" i="5" s="1"/>
  <c r="N45" i="11"/>
  <c r="P44" i="5" s="1"/>
  <c r="M45" i="11"/>
  <c r="O44" i="5" s="1"/>
  <c r="L45" i="11"/>
  <c r="N44" i="11"/>
  <c r="P43" i="5" s="1"/>
  <c r="M44" i="11"/>
  <c r="O43" i="5" s="1"/>
  <c r="L44" i="11"/>
  <c r="N43" i="5" s="1"/>
  <c r="N43" i="11"/>
  <c r="M43" i="11"/>
  <c r="O42" i="5" s="1"/>
  <c r="L43" i="11"/>
  <c r="N42" i="5" s="1"/>
  <c r="N42" i="11"/>
  <c r="P41" i="5" s="1"/>
  <c r="M42" i="11"/>
  <c r="L42" i="11"/>
  <c r="N41" i="5" s="1"/>
  <c r="N41" i="11"/>
  <c r="P40" i="5" s="1"/>
  <c r="M41" i="11"/>
  <c r="O40" i="5" s="1"/>
  <c r="L41" i="11"/>
  <c r="N40" i="11"/>
  <c r="P39" i="5" s="1"/>
  <c r="M40" i="11"/>
  <c r="O39" i="5" s="1"/>
  <c r="L40" i="11"/>
  <c r="N39" i="5" s="1"/>
  <c r="N39" i="11"/>
  <c r="M39" i="11"/>
  <c r="O38" i="5" s="1"/>
  <c r="L39" i="11"/>
  <c r="N38" i="5" s="1"/>
  <c r="N38" i="11"/>
  <c r="P37" i="5" s="1"/>
  <c r="M38" i="11"/>
  <c r="L38" i="11"/>
  <c r="N37" i="5" s="1"/>
  <c r="N37" i="11"/>
  <c r="P36" i="5" s="1"/>
  <c r="M37" i="11"/>
  <c r="O36" i="5" s="1"/>
  <c r="L37" i="11"/>
  <c r="N36" i="11"/>
  <c r="P35" i="5" s="1"/>
  <c r="M36" i="11"/>
  <c r="O35" i="5" s="1"/>
  <c r="L36" i="11"/>
  <c r="N35" i="5" s="1"/>
  <c r="N35" i="11"/>
  <c r="M35" i="11"/>
  <c r="O34" i="5" s="1"/>
  <c r="L35" i="11"/>
  <c r="N34" i="5" s="1"/>
  <c r="N34" i="11"/>
  <c r="P33" i="5" s="1"/>
  <c r="M34" i="11"/>
  <c r="L34" i="11"/>
  <c r="N33" i="5" s="1"/>
  <c r="N33" i="11"/>
  <c r="P32" i="5" s="1"/>
  <c r="M33" i="11"/>
  <c r="O32" i="5" s="1"/>
  <c r="L33" i="11"/>
  <c r="N32" i="11"/>
  <c r="P31" i="5" s="1"/>
  <c r="M32" i="11"/>
  <c r="O31" i="5" s="1"/>
  <c r="L32" i="11"/>
  <c r="N31" i="5" s="1"/>
  <c r="N31" i="11"/>
  <c r="M31" i="11"/>
  <c r="O30" i="5" s="1"/>
  <c r="L31" i="11"/>
  <c r="N30" i="5" s="1"/>
  <c r="N30" i="11"/>
  <c r="P29" i="5" s="1"/>
  <c r="M30" i="11"/>
  <c r="L30" i="11"/>
  <c r="N29" i="5" s="1"/>
  <c r="N29" i="11"/>
  <c r="P28" i="5" s="1"/>
  <c r="M29" i="11"/>
  <c r="O28" i="5" s="1"/>
  <c r="L29" i="11"/>
  <c r="N28" i="11"/>
  <c r="P27" i="5" s="1"/>
  <c r="M28" i="11"/>
  <c r="O27" i="5" s="1"/>
  <c r="L28" i="11"/>
  <c r="N27" i="5" s="1"/>
  <c r="N27" i="11"/>
  <c r="M27" i="11"/>
  <c r="O26" i="5" s="1"/>
  <c r="L27" i="11"/>
  <c r="N26" i="5" s="1"/>
  <c r="N26" i="11"/>
  <c r="P25" i="5" s="1"/>
  <c r="M26" i="11"/>
  <c r="L26" i="11"/>
  <c r="N25" i="5" s="1"/>
  <c r="N25" i="11"/>
  <c r="P24" i="5" s="1"/>
  <c r="M25" i="11"/>
  <c r="O24" i="5" s="1"/>
  <c r="L25" i="11"/>
  <c r="N24" i="11"/>
  <c r="P23" i="5" s="1"/>
  <c r="M24" i="11"/>
  <c r="O23" i="5" s="1"/>
  <c r="L24" i="11"/>
  <c r="N23" i="5" s="1"/>
  <c r="N23" i="11"/>
  <c r="M23" i="11"/>
  <c r="O22" i="5" s="1"/>
  <c r="L23" i="11"/>
  <c r="N22" i="5" s="1"/>
  <c r="N22" i="11"/>
  <c r="P21" i="5" s="1"/>
  <c r="M22" i="11"/>
  <c r="L22" i="11"/>
  <c r="N21" i="5" s="1"/>
  <c r="N21" i="11"/>
  <c r="P20" i="5" s="1"/>
  <c r="M21" i="11"/>
  <c r="O20" i="5" s="1"/>
  <c r="L21" i="11"/>
  <c r="N20" i="11"/>
  <c r="P19" i="5" s="1"/>
  <c r="M20" i="11"/>
  <c r="O19" i="5" s="1"/>
  <c r="L20" i="11"/>
  <c r="N19" i="5" s="1"/>
  <c r="N19" i="11"/>
  <c r="M19" i="11"/>
  <c r="O18" i="5" s="1"/>
  <c r="L19" i="11"/>
  <c r="N18" i="5" s="1"/>
  <c r="N18" i="11"/>
  <c r="P17" i="5" s="1"/>
  <c r="M18" i="11"/>
  <c r="L18" i="11"/>
  <c r="N17" i="5" s="1"/>
  <c r="N17" i="11"/>
  <c r="M17" i="11"/>
  <c r="O16" i="5" s="1"/>
  <c r="L17" i="11"/>
  <c r="N16" i="11"/>
  <c r="P15" i="5" s="1"/>
  <c r="M16" i="11"/>
  <c r="L16" i="11"/>
  <c r="N15" i="5" s="1"/>
  <c r="N15" i="11"/>
  <c r="M15" i="11"/>
  <c r="O14" i="5" s="1"/>
  <c r="L15" i="11"/>
  <c r="N14" i="5" s="1"/>
  <c r="N14" i="11"/>
  <c r="P13" i="5" s="1"/>
  <c r="M14" i="11"/>
  <c r="L14" i="11"/>
  <c r="N13" i="5" s="1"/>
  <c r="N13" i="11"/>
  <c r="P12" i="5" s="1"/>
  <c r="M13" i="11"/>
  <c r="O12" i="5" s="1"/>
  <c r="L13" i="11"/>
  <c r="N12" i="11"/>
  <c r="P11" i="5" s="1"/>
  <c r="M12" i="11"/>
  <c r="O11" i="5" s="1"/>
  <c r="L12" i="11"/>
  <c r="N11" i="5" s="1"/>
  <c r="N11" i="11"/>
  <c r="M11" i="11"/>
  <c r="O10" i="5" s="1"/>
  <c r="L11" i="11"/>
  <c r="N9" i="11"/>
  <c r="P8" i="5" s="1"/>
  <c r="M9" i="11"/>
  <c r="L9" i="11"/>
  <c r="N8" i="5" s="1"/>
  <c r="N8" i="11"/>
  <c r="P7" i="5" s="1"/>
  <c r="M8" i="11"/>
  <c r="O7" i="5" s="1"/>
  <c r="L8" i="11"/>
  <c r="N7" i="11"/>
  <c r="P6" i="5" s="1"/>
  <c r="M7" i="11"/>
  <c r="O6" i="5" s="1"/>
  <c r="L7" i="11"/>
  <c r="N6" i="5" s="1"/>
  <c r="N6" i="11"/>
  <c r="M6" i="11"/>
  <c r="O5" i="5" s="1"/>
  <c r="L6" i="11"/>
  <c r="N5" i="5" s="1"/>
  <c r="N10" i="11"/>
  <c r="P9" i="5" s="1"/>
  <c r="M10" i="11"/>
  <c r="L10" i="11"/>
  <c r="N9" i="5" s="1"/>
  <c r="U99" i="12"/>
  <c r="T99" i="12"/>
  <c r="S99" i="12"/>
  <c r="R99" i="12"/>
  <c r="Q99" i="12"/>
  <c r="P99" i="12"/>
  <c r="L99" i="12"/>
  <c r="K99" i="12"/>
  <c r="J99" i="12"/>
  <c r="I99" i="12"/>
  <c r="G99" i="12"/>
  <c r="F99" i="12"/>
  <c r="E99" i="12"/>
  <c r="D99" i="12"/>
  <c r="C99" i="12"/>
  <c r="B99" i="12"/>
  <c r="U98" i="12"/>
  <c r="T98" i="12"/>
  <c r="S98" i="12"/>
  <c r="R98" i="12"/>
  <c r="Q98" i="12"/>
  <c r="P98" i="12"/>
  <c r="U97" i="12"/>
  <c r="T97" i="12"/>
  <c r="S97" i="12"/>
  <c r="R97" i="12"/>
  <c r="Q97" i="12"/>
  <c r="P97" i="12"/>
  <c r="U96" i="12"/>
  <c r="T96" i="12"/>
  <c r="S96" i="12"/>
  <c r="R96" i="12"/>
  <c r="Q96" i="12"/>
  <c r="P96" i="12"/>
  <c r="U95" i="12"/>
  <c r="T95" i="12"/>
  <c r="S95" i="12"/>
  <c r="R95" i="12"/>
  <c r="Q95" i="12"/>
  <c r="P95" i="12"/>
  <c r="U94" i="12"/>
  <c r="T94" i="12"/>
  <c r="S94" i="12"/>
  <c r="R94" i="12"/>
  <c r="Q94" i="12"/>
  <c r="P94" i="12"/>
  <c r="U93" i="12"/>
  <c r="T93" i="12"/>
  <c r="S93" i="12"/>
  <c r="R93" i="12"/>
  <c r="Q93" i="12"/>
  <c r="P93" i="12"/>
  <c r="U92" i="12"/>
  <c r="T92" i="12"/>
  <c r="S92" i="12"/>
  <c r="R92" i="12"/>
  <c r="Q92" i="12"/>
  <c r="P92" i="12"/>
  <c r="U91" i="12"/>
  <c r="T91" i="12"/>
  <c r="S91" i="12"/>
  <c r="R91" i="12"/>
  <c r="Q91" i="12"/>
  <c r="P91" i="12"/>
  <c r="U90" i="12"/>
  <c r="T90" i="12"/>
  <c r="S90" i="12"/>
  <c r="R90" i="12"/>
  <c r="Q90" i="12"/>
  <c r="P90" i="12"/>
  <c r="U89" i="12"/>
  <c r="T89" i="12"/>
  <c r="S89" i="12"/>
  <c r="R89" i="12"/>
  <c r="Q89" i="12"/>
  <c r="P89" i="12"/>
  <c r="U88" i="12"/>
  <c r="T88" i="12"/>
  <c r="S88" i="12"/>
  <c r="R88" i="12"/>
  <c r="Q88" i="12"/>
  <c r="P88" i="12"/>
  <c r="U87" i="12"/>
  <c r="T87" i="12"/>
  <c r="S87" i="12"/>
  <c r="R87" i="12"/>
  <c r="Q87" i="12"/>
  <c r="P87" i="12"/>
  <c r="U86" i="12"/>
  <c r="T86" i="12"/>
  <c r="S86" i="12"/>
  <c r="R86" i="12"/>
  <c r="Q86" i="12"/>
  <c r="P86" i="12"/>
  <c r="U85" i="12"/>
  <c r="T85" i="12"/>
  <c r="S85" i="12"/>
  <c r="R85" i="12"/>
  <c r="Q85" i="12"/>
  <c r="P85" i="12"/>
  <c r="U84" i="12"/>
  <c r="T84" i="12"/>
  <c r="S84" i="12"/>
  <c r="R84" i="12"/>
  <c r="Q84" i="12"/>
  <c r="P84" i="12"/>
  <c r="U83" i="12"/>
  <c r="T83" i="12"/>
  <c r="S83" i="12"/>
  <c r="R83" i="12"/>
  <c r="Q83" i="12"/>
  <c r="P83" i="12"/>
  <c r="U82" i="12"/>
  <c r="T82" i="12"/>
  <c r="S82" i="12"/>
  <c r="R82" i="12"/>
  <c r="Q82" i="12"/>
  <c r="P82" i="12"/>
  <c r="U81" i="12"/>
  <c r="T81" i="12"/>
  <c r="S81" i="12"/>
  <c r="R81" i="12"/>
  <c r="Q81" i="12"/>
  <c r="P81" i="12"/>
  <c r="U80" i="12"/>
  <c r="T80" i="12"/>
  <c r="S80" i="12"/>
  <c r="R80" i="12"/>
  <c r="Q80" i="12"/>
  <c r="P80" i="12"/>
  <c r="U79" i="12"/>
  <c r="T79" i="12"/>
  <c r="S79" i="12"/>
  <c r="R79" i="12"/>
  <c r="Q79" i="12"/>
  <c r="P79" i="12"/>
  <c r="U78" i="12"/>
  <c r="T78" i="12"/>
  <c r="S78" i="12"/>
  <c r="R78" i="12"/>
  <c r="Q78" i="12"/>
  <c r="P78" i="12"/>
  <c r="U77" i="12"/>
  <c r="T77" i="12"/>
  <c r="S77" i="12"/>
  <c r="R77" i="12"/>
  <c r="Q77" i="12"/>
  <c r="P77" i="12"/>
  <c r="U76" i="12"/>
  <c r="T76" i="12"/>
  <c r="S76" i="12"/>
  <c r="R76" i="12"/>
  <c r="Q76" i="12"/>
  <c r="P76" i="12"/>
  <c r="U75" i="12"/>
  <c r="T75" i="12"/>
  <c r="S75" i="12"/>
  <c r="R75" i="12"/>
  <c r="Q75" i="12"/>
  <c r="P75" i="12"/>
  <c r="U74" i="12"/>
  <c r="T74" i="12"/>
  <c r="S74" i="12"/>
  <c r="R74" i="12"/>
  <c r="Q74" i="12"/>
  <c r="P74" i="12"/>
  <c r="U73" i="12"/>
  <c r="T73" i="12"/>
  <c r="S73" i="12"/>
  <c r="R73" i="12"/>
  <c r="Q73" i="12"/>
  <c r="P73" i="12"/>
  <c r="U72" i="12"/>
  <c r="T72" i="12"/>
  <c r="S72" i="12"/>
  <c r="R72" i="12"/>
  <c r="Q72" i="12"/>
  <c r="P72" i="12"/>
  <c r="U71" i="12"/>
  <c r="T71" i="12"/>
  <c r="S71" i="12"/>
  <c r="R71" i="12"/>
  <c r="Q71" i="12"/>
  <c r="P71" i="12"/>
  <c r="U70" i="12"/>
  <c r="T70" i="12"/>
  <c r="S70" i="12"/>
  <c r="R70" i="12"/>
  <c r="Q70" i="12"/>
  <c r="P70" i="12"/>
  <c r="U69" i="12"/>
  <c r="T69" i="12"/>
  <c r="S69" i="12"/>
  <c r="R69" i="12"/>
  <c r="Q69" i="12"/>
  <c r="P69" i="12"/>
  <c r="U68" i="12"/>
  <c r="T68" i="12"/>
  <c r="S68" i="12"/>
  <c r="R68" i="12"/>
  <c r="Q68" i="12"/>
  <c r="P68" i="12"/>
  <c r="U67" i="12"/>
  <c r="T67" i="12"/>
  <c r="S67" i="12"/>
  <c r="R67" i="12"/>
  <c r="Q67" i="12"/>
  <c r="P67" i="12"/>
  <c r="U66" i="12"/>
  <c r="T66" i="12"/>
  <c r="S66" i="12"/>
  <c r="R66" i="12"/>
  <c r="Q66" i="12"/>
  <c r="P66" i="12"/>
  <c r="U65" i="12"/>
  <c r="T65" i="12"/>
  <c r="S65" i="12"/>
  <c r="R65" i="12"/>
  <c r="Q65" i="12"/>
  <c r="P65" i="12"/>
  <c r="U64" i="12"/>
  <c r="T64" i="12"/>
  <c r="S64" i="12"/>
  <c r="R64" i="12"/>
  <c r="Q64" i="12"/>
  <c r="P64" i="12"/>
  <c r="U63" i="12"/>
  <c r="T63" i="12"/>
  <c r="S63" i="12"/>
  <c r="R63" i="12"/>
  <c r="Q63" i="12"/>
  <c r="P63" i="12"/>
  <c r="U62" i="12"/>
  <c r="T62" i="12"/>
  <c r="S62" i="12"/>
  <c r="R62" i="12"/>
  <c r="Q62" i="12"/>
  <c r="P62" i="12"/>
  <c r="U61" i="12"/>
  <c r="T61" i="12"/>
  <c r="S61" i="12"/>
  <c r="R61" i="12"/>
  <c r="Q61" i="12"/>
  <c r="P61" i="12"/>
  <c r="U60" i="12"/>
  <c r="T60" i="12"/>
  <c r="S60" i="12"/>
  <c r="R60" i="12"/>
  <c r="Q60" i="12"/>
  <c r="P60" i="12"/>
  <c r="U59" i="12"/>
  <c r="T59" i="12"/>
  <c r="S59" i="12"/>
  <c r="R59" i="12"/>
  <c r="Q59" i="12"/>
  <c r="P59" i="12"/>
  <c r="U58" i="12"/>
  <c r="T58" i="12"/>
  <c r="S58" i="12"/>
  <c r="R58" i="12"/>
  <c r="Q58" i="12"/>
  <c r="P58" i="12"/>
  <c r="U57" i="12"/>
  <c r="T57" i="12"/>
  <c r="S57" i="12"/>
  <c r="R57" i="12"/>
  <c r="Q57" i="12"/>
  <c r="P57" i="12"/>
  <c r="U56" i="12"/>
  <c r="T56" i="12"/>
  <c r="S56" i="12"/>
  <c r="R56" i="12"/>
  <c r="Q56" i="12"/>
  <c r="P56" i="12"/>
  <c r="U55" i="12"/>
  <c r="T55" i="12"/>
  <c r="S55" i="12"/>
  <c r="R55" i="12"/>
  <c r="Q55" i="12"/>
  <c r="P55" i="12"/>
  <c r="U54" i="12"/>
  <c r="T54" i="12"/>
  <c r="S54" i="12"/>
  <c r="R54" i="12"/>
  <c r="Q54" i="12"/>
  <c r="P54" i="12"/>
  <c r="U53" i="12"/>
  <c r="T53" i="12"/>
  <c r="S53" i="12"/>
  <c r="R53" i="12"/>
  <c r="Q53" i="12"/>
  <c r="P53" i="12"/>
  <c r="U52" i="12"/>
  <c r="T52" i="12"/>
  <c r="S52" i="12"/>
  <c r="R52" i="12"/>
  <c r="Q52" i="12"/>
  <c r="P52" i="12"/>
  <c r="U51" i="12"/>
  <c r="T51" i="12"/>
  <c r="S51" i="12"/>
  <c r="R51" i="12"/>
  <c r="Q51" i="12"/>
  <c r="P51" i="12"/>
  <c r="U50" i="12"/>
  <c r="T50" i="12"/>
  <c r="S50" i="12"/>
  <c r="R50" i="12"/>
  <c r="Q50" i="12"/>
  <c r="P50" i="12"/>
  <c r="U49" i="12"/>
  <c r="T49" i="12"/>
  <c r="S49" i="12"/>
  <c r="R49" i="12"/>
  <c r="Q49" i="12"/>
  <c r="P49" i="12"/>
  <c r="U48" i="12"/>
  <c r="T48" i="12"/>
  <c r="S48" i="12"/>
  <c r="R48" i="12"/>
  <c r="Q48" i="12"/>
  <c r="P48" i="12"/>
  <c r="U47" i="12"/>
  <c r="T47" i="12"/>
  <c r="S47" i="12"/>
  <c r="R47" i="12"/>
  <c r="Q47" i="12"/>
  <c r="P47" i="12"/>
  <c r="U46" i="12"/>
  <c r="T46" i="12"/>
  <c r="S46" i="12"/>
  <c r="R46" i="12"/>
  <c r="Q46" i="12"/>
  <c r="P46" i="12"/>
  <c r="U45" i="12"/>
  <c r="T45" i="12"/>
  <c r="S45" i="12"/>
  <c r="R45" i="12"/>
  <c r="Q45" i="12"/>
  <c r="P45" i="12"/>
  <c r="U44" i="12"/>
  <c r="T44" i="12"/>
  <c r="S44" i="12"/>
  <c r="R44" i="12"/>
  <c r="Q44" i="12"/>
  <c r="P44" i="12"/>
  <c r="U43" i="12"/>
  <c r="T43" i="12"/>
  <c r="S43" i="12"/>
  <c r="R43" i="12"/>
  <c r="Q43" i="12"/>
  <c r="P43" i="12"/>
  <c r="U42" i="12"/>
  <c r="T42" i="12"/>
  <c r="S42" i="12"/>
  <c r="R42" i="12"/>
  <c r="Q42" i="12"/>
  <c r="P42" i="12"/>
  <c r="U41" i="12"/>
  <c r="T41" i="12"/>
  <c r="S41" i="12"/>
  <c r="R41" i="12"/>
  <c r="Q41" i="12"/>
  <c r="P41" i="12"/>
  <c r="U40" i="12"/>
  <c r="T40" i="12"/>
  <c r="S40" i="12"/>
  <c r="R40" i="12"/>
  <c r="Q40" i="12"/>
  <c r="P40" i="12"/>
  <c r="U39" i="12"/>
  <c r="T39" i="12"/>
  <c r="S39" i="12"/>
  <c r="R39" i="12"/>
  <c r="Q39" i="12"/>
  <c r="P39" i="12"/>
  <c r="U38" i="12"/>
  <c r="T38" i="12"/>
  <c r="S38" i="12"/>
  <c r="R38" i="12"/>
  <c r="Q38" i="12"/>
  <c r="P38" i="12"/>
  <c r="U37" i="12"/>
  <c r="T37" i="12"/>
  <c r="S37" i="12"/>
  <c r="R37" i="12"/>
  <c r="Q37" i="12"/>
  <c r="P37" i="12"/>
  <c r="U36" i="12"/>
  <c r="T36" i="12"/>
  <c r="S36" i="12"/>
  <c r="R36" i="12"/>
  <c r="Q36" i="12"/>
  <c r="P36" i="12"/>
  <c r="U35" i="12"/>
  <c r="T35" i="12"/>
  <c r="S35" i="12"/>
  <c r="R35" i="12"/>
  <c r="Q35" i="12"/>
  <c r="P35" i="12"/>
  <c r="U34" i="12"/>
  <c r="T34" i="12"/>
  <c r="S34" i="12"/>
  <c r="R34" i="12"/>
  <c r="Q34" i="12"/>
  <c r="P34" i="12"/>
  <c r="U33" i="12"/>
  <c r="T33" i="12"/>
  <c r="S33" i="12"/>
  <c r="R33" i="12"/>
  <c r="Q33" i="12"/>
  <c r="P33" i="12"/>
  <c r="U32" i="12"/>
  <c r="T32" i="12"/>
  <c r="S32" i="12"/>
  <c r="R32" i="12"/>
  <c r="Q32" i="12"/>
  <c r="P32" i="12"/>
  <c r="U31" i="12"/>
  <c r="T31" i="12"/>
  <c r="S31" i="12"/>
  <c r="R31" i="12"/>
  <c r="Q31" i="12"/>
  <c r="P31" i="12"/>
  <c r="U30" i="12"/>
  <c r="T30" i="12"/>
  <c r="S30" i="12"/>
  <c r="R30" i="12"/>
  <c r="Q30" i="12"/>
  <c r="P30" i="12"/>
  <c r="U29" i="12"/>
  <c r="T29" i="12"/>
  <c r="S29" i="12"/>
  <c r="R29" i="12"/>
  <c r="Q29" i="12"/>
  <c r="P29" i="12"/>
  <c r="U28" i="12"/>
  <c r="T28" i="12"/>
  <c r="S28" i="12"/>
  <c r="R28" i="12"/>
  <c r="Q28" i="12"/>
  <c r="P28" i="12"/>
  <c r="U27" i="12"/>
  <c r="T27" i="12"/>
  <c r="S27" i="12"/>
  <c r="R27" i="12"/>
  <c r="Q27" i="12"/>
  <c r="P27" i="12"/>
  <c r="U26" i="12"/>
  <c r="T26" i="12"/>
  <c r="S26" i="12"/>
  <c r="R26" i="12"/>
  <c r="Q26" i="12"/>
  <c r="P26" i="12"/>
  <c r="U25" i="12"/>
  <c r="T25" i="12"/>
  <c r="S25" i="12"/>
  <c r="R25" i="12"/>
  <c r="Q25" i="12"/>
  <c r="P25" i="12"/>
  <c r="U24" i="12"/>
  <c r="T24" i="12"/>
  <c r="S24" i="12"/>
  <c r="R24" i="12"/>
  <c r="Q24" i="12"/>
  <c r="P24" i="12"/>
  <c r="U23" i="12"/>
  <c r="T23" i="12"/>
  <c r="S23" i="12"/>
  <c r="R23" i="12"/>
  <c r="Q23" i="12"/>
  <c r="P23" i="12"/>
  <c r="U22" i="12"/>
  <c r="T22" i="12"/>
  <c r="S22" i="12"/>
  <c r="R22" i="12"/>
  <c r="Q22" i="12"/>
  <c r="P22" i="12"/>
  <c r="U21" i="12"/>
  <c r="T21" i="12"/>
  <c r="S21" i="12"/>
  <c r="R21" i="12"/>
  <c r="Q21" i="12"/>
  <c r="P21" i="12"/>
  <c r="U20" i="12"/>
  <c r="T20" i="12"/>
  <c r="S20" i="12"/>
  <c r="R20" i="12"/>
  <c r="Q20" i="12"/>
  <c r="P20" i="12"/>
  <c r="U19" i="12"/>
  <c r="T19" i="12"/>
  <c r="S19" i="12"/>
  <c r="R19" i="12"/>
  <c r="Q19" i="12"/>
  <c r="P19" i="12"/>
  <c r="U18" i="12"/>
  <c r="T18" i="12"/>
  <c r="S18" i="12"/>
  <c r="R18" i="12"/>
  <c r="Q18" i="12"/>
  <c r="P18" i="12"/>
  <c r="U17" i="12"/>
  <c r="T17" i="12"/>
  <c r="S17" i="12"/>
  <c r="R17" i="12"/>
  <c r="Q17" i="12"/>
  <c r="P17" i="12"/>
  <c r="U16" i="12"/>
  <c r="T16" i="12"/>
  <c r="S16" i="12"/>
  <c r="R16" i="12"/>
  <c r="Q16" i="12"/>
  <c r="P16" i="12"/>
  <c r="U15" i="12"/>
  <c r="T15" i="12"/>
  <c r="S15" i="12"/>
  <c r="R15" i="12"/>
  <c r="Q15" i="12"/>
  <c r="P15" i="12"/>
  <c r="U14" i="12"/>
  <c r="T14" i="12"/>
  <c r="S14" i="12"/>
  <c r="R14" i="12"/>
  <c r="Q14" i="12"/>
  <c r="P14" i="12"/>
  <c r="U13" i="12"/>
  <c r="T13" i="12"/>
  <c r="S13" i="12"/>
  <c r="R13" i="12"/>
  <c r="Q13" i="12"/>
  <c r="P13" i="12"/>
  <c r="U12" i="12"/>
  <c r="T12" i="12"/>
  <c r="S12" i="12"/>
  <c r="R12" i="12"/>
  <c r="Q12" i="12"/>
  <c r="P12" i="12"/>
  <c r="U11" i="12"/>
  <c r="T11" i="12"/>
  <c r="S11" i="12"/>
  <c r="R11" i="12"/>
  <c r="Q11" i="12"/>
  <c r="P11" i="12"/>
  <c r="U10" i="12"/>
  <c r="T10" i="12"/>
  <c r="S10" i="12"/>
  <c r="R10" i="12"/>
  <c r="Q10" i="12"/>
  <c r="P10" i="12"/>
  <c r="U9" i="12"/>
  <c r="T9" i="12"/>
  <c r="S9" i="12"/>
  <c r="R9" i="12"/>
  <c r="U8" i="12"/>
  <c r="T8" i="12"/>
  <c r="S8" i="12"/>
  <c r="R8" i="12"/>
  <c r="U7" i="12"/>
  <c r="T7" i="12"/>
  <c r="S7" i="12"/>
  <c r="R7" i="12"/>
  <c r="T6" i="12"/>
  <c r="S6" i="12"/>
  <c r="R6" i="12"/>
  <c r="U6" i="12"/>
  <c r="N98" i="12"/>
  <c r="M98" i="12"/>
  <c r="L98" i="12"/>
  <c r="J98" i="12"/>
  <c r="I98" i="12"/>
  <c r="G98" i="12"/>
  <c r="F98" i="12"/>
  <c r="E98" i="12"/>
  <c r="D98" i="12"/>
  <c r="C98" i="12"/>
  <c r="B98" i="12"/>
  <c r="N97" i="12"/>
  <c r="M97" i="12"/>
  <c r="L97" i="12"/>
  <c r="K97" i="12"/>
  <c r="J97" i="12"/>
  <c r="I97" i="12"/>
  <c r="G97" i="12"/>
  <c r="F97" i="12"/>
  <c r="E97" i="12"/>
  <c r="D97" i="12"/>
  <c r="C97" i="12"/>
  <c r="B97" i="12"/>
  <c r="N96" i="12"/>
  <c r="M96" i="12"/>
  <c r="L96" i="12"/>
  <c r="J96" i="12"/>
  <c r="I96" i="12"/>
  <c r="G96" i="12"/>
  <c r="F96" i="12"/>
  <c r="E96" i="12"/>
  <c r="D96" i="12"/>
  <c r="C96" i="12"/>
  <c r="B96" i="12"/>
  <c r="N95" i="12"/>
  <c r="M95" i="12"/>
  <c r="L95" i="12"/>
  <c r="J95" i="12"/>
  <c r="I95" i="12"/>
  <c r="G95" i="12"/>
  <c r="F95" i="12"/>
  <c r="E95" i="12"/>
  <c r="D95" i="12"/>
  <c r="C95" i="12"/>
  <c r="B95" i="12"/>
  <c r="N94" i="12"/>
  <c r="M94" i="12"/>
  <c r="L94" i="12"/>
  <c r="J94" i="12"/>
  <c r="I94" i="12"/>
  <c r="G94" i="12"/>
  <c r="F94" i="12"/>
  <c r="E94" i="12"/>
  <c r="D94" i="12"/>
  <c r="C94" i="12"/>
  <c r="B94" i="12"/>
  <c r="N93" i="12"/>
  <c r="M93" i="12"/>
  <c r="L93" i="12"/>
  <c r="K93" i="12"/>
  <c r="J93" i="12"/>
  <c r="I93" i="12"/>
  <c r="G93" i="12"/>
  <c r="F93" i="12"/>
  <c r="E93" i="12"/>
  <c r="D93" i="12"/>
  <c r="C93" i="12"/>
  <c r="B93" i="12"/>
  <c r="N92" i="12"/>
  <c r="M92" i="12"/>
  <c r="L92" i="12"/>
  <c r="J92" i="12"/>
  <c r="I92" i="12"/>
  <c r="G92" i="12"/>
  <c r="F92" i="12"/>
  <c r="E92" i="12"/>
  <c r="D92" i="12"/>
  <c r="C92" i="12"/>
  <c r="B92" i="12"/>
  <c r="N91" i="12"/>
  <c r="M91" i="12"/>
  <c r="L91" i="12"/>
  <c r="J91" i="12"/>
  <c r="I91" i="12"/>
  <c r="G91" i="12"/>
  <c r="F91" i="12"/>
  <c r="E91" i="12"/>
  <c r="D91" i="12"/>
  <c r="C91" i="12"/>
  <c r="B91" i="12"/>
  <c r="N90" i="12"/>
  <c r="M90" i="12"/>
  <c r="L90" i="12"/>
  <c r="J90" i="12"/>
  <c r="I90" i="12"/>
  <c r="G90" i="12"/>
  <c r="F90" i="12"/>
  <c r="E90" i="12"/>
  <c r="D90" i="12"/>
  <c r="C90" i="12"/>
  <c r="B90" i="12"/>
  <c r="N89" i="12"/>
  <c r="M89" i="12"/>
  <c r="L89" i="12"/>
  <c r="K89" i="12"/>
  <c r="J89" i="12"/>
  <c r="I89" i="12"/>
  <c r="G89" i="12"/>
  <c r="F89" i="12"/>
  <c r="E89" i="12"/>
  <c r="D89" i="12"/>
  <c r="C89" i="12"/>
  <c r="B89" i="12"/>
  <c r="N88" i="12"/>
  <c r="M88" i="12"/>
  <c r="L88" i="12"/>
  <c r="J88" i="12"/>
  <c r="I88" i="12"/>
  <c r="G88" i="12"/>
  <c r="F88" i="12"/>
  <c r="E88" i="12"/>
  <c r="D88" i="12"/>
  <c r="C88" i="12"/>
  <c r="B88" i="12"/>
  <c r="N87" i="12"/>
  <c r="M87" i="12"/>
  <c r="L87" i="12"/>
  <c r="K87" i="12"/>
  <c r="J87" i="12"/>
  <c r="I87" i="12"/>
  <c r="G87" i="12"/>
  <c r="F87" i="12"/>
  <c r="E87" i="12"/>
  <c r="D87" i="12"/>
  <c r="C87" i="12"/>
  <c r="B87" i="12"/>
  <c r="N86" i="12"/>
  <c r="M86" i="12"/>
  <c r="L86" i="12"/>
  <c r="K86" i="12"/>
  <c r="J86" i="12"/>
  <c r="I86" i="12"/>
  <c r="G86" i="12"/>
  <c r="F86" i="12"/>
  <c r="E86" i="12"/>
  <c r="D86" i="12"/>
  <c r="C86" i="12"/>
  <c r="B86" i="12"/>
  <c r="N85" i="12"/>
  <c r="M85" i="12"/>
  <c r="L85" i="12"/>
  <c r="K85" i="12"/>
  <c r="J85" i="12"/>
  <c r="I85" i="12"/>
  <c r="G85" i="12"/>
  <c r="F85" i="12"/>
  <c r="E85" i="12"/>
  <c r="D85" i="12"/>
  <c r="C85" i="12"/>
  <c r="B85" i="12"/>
  <c r="N84" i="12"/>
  <c r="M84" i="12"/>
  <c r="L84" i="12"/>
  <c r="K84" i="12"/>
  <c r="J84" i="12"/>
  <c r="I84" i="12"/>
  <c r="G84" i="12"/>
  <c r="F84" i="12"/>
  <c r="E84" i="12"/>
  <c r="D84" i="12"/>
  <c r="C84" i="12"/>
  <c r="B84" i="12"/>
  <c r="N83" i="12"/>
  <c r="M83" i="12"/>
  <c r="L83" i="12"/>
  <c r="K83" i="12"/>
  <c r="J83" i="12"/>
  <c r="I83" i="12"/>
  <c r="G83" i="12"/>
  <c r="F83" i="12"/>
  <c r="E83" i="12"/>
  <c r="D83" i="12"/>
  <c r="C83" i="12"/>
  <c r="B83" i="12"/>
  <c r="N82" i="12"/>
  <c r="M82" i="12"/>
  <c r="L82" i="12"/>
  <c r="K82" i="12"/>
  <c r="J82" i="12"/>
  <c r="I82" i="12"/>
  <c r="G82" i="12"/>
  <c r="F82" i="12"/>
  <c r="E82" i="12"/>
  <c r="D82" i="12"/>
  <c r="C82" i="12"/>
  <c r="B82" i="12"/>
  <c r="N81" i="12"/>
  <c r="M81" i="12"/>
  <c r="L81" i="12"/>
  <c r="K81" i="12"/>
  <c r="J81" i="12"/>
  <c r="I81" i="12"/>
  <c r="G81" i="12"/>
  <c r="F81" i="12"/>
  <c r="E81" i="12"/>
  <c r="D81" i="12"/>
  <c r="C81" i="12"/>
  <c r="B81" i="12"/>
  <c r="N80" i="12"/>
  <c r="M80" i="12"/>
  <c r="L80" i="12"/>
  <c r="K80" i="12"/>
  <c r="J80" i="12"/>
  <c r="I80" i="12"/>
  <c r="G80" i="12"/>
  <c r="F80" i="12"/>
  <c r="E80" i="12"/>
  <c r="D80" i="12"/>
  <c r="C80" i="12"/>
  <c r="B80" i="12"/>
  <c r="N79" i="12"/>
  <c r="M79" i="12"/>
  <c r="L79" i="12"/>
  <c r="K79" i="12"/>
  <c r="J79" i="12"/>
  <c r="I79" i="12"/>
  <c r="G79" i="12"/>
  <c r="F79" i="12"/>
  <c r="E79" i="12"/>
  <c r="D79" i="12"/>
  <c r="C79" i="12"/>
  <c r="B79" i="12"/>
  <c r="N78" i="12"/>
  <c r="M78" i="12"/>
  <c r="L78" i="12"/>
  <c r="K78" i="12"/>
  <c r="J78" i="12"/>
  <c r="I78" i="12"/>
  <c r="G78" i="12"/>
  <c r="F78" i="12"/>
  <c r="E78" i="12"/>
  <c r="D78" i="12"/>
  <c r="C78" i="12"/>
  <c r="B78" i="12"/>
  <c r="N77" i="12"/>
  <c r="M77" i="12"/>
  <c r="L77" i="12"/>
  <c r="K77" i="12"/>
  <c r="J77" i="12"/>
  <c r="I77" i="12"/>
  <c r="G77" i="12"/>
  <c r="F77" i="12"/>
  <c r="E77" i="12"/>
  <c r="D77" i="12"/>
  <c r="C77" i="12"/>
  <c r="B77" i="12"/>
  <c r="N76" i="12"/>
  <c r="M76" i="12"/>
  <c r="L76" i="12"/>
  <c r="K76" i="12"/>
  <c r="J76" i="12"/>
  <c r="I76" i="12"/>
  <c r="G76" i="12"/>
  <c r="F76" i="12"/>
  <c r="E76" i="12"/>
  <c r="D76" i="12"/>
  <c r="C76" i="12"/>
  <c r="B76" i="12"/>
  <c r="N75" i="12"/>
  <c r="M75" i="12"/>
  <c r="L75" i="12"/>
  <c r="K75" i="12"/>
  <c r="J75" i="12"/>
  <c r="I75" i="12"/>
  <c r="G75" i="12"/>
  <c r="F75" i="12"/>
  <c r="E75" i="12"/>
  <c r="D75" i="12"/>
  <c r="C75" i="12"/>
  <c r="B75" i="12"/>
  <c r="N74" i="12"/>
  <c r="M74" i="12"/>
  <c r="L74" i="12"/>
  <c r="K74" i="12"/>
  <c r="J74" i="12"/>
  <c r="I74" i="12"/>
  <c r="G74" i="12"/>
  <c r="F74" i="12"/>
  <c r="E74" i="12"/>
  <c r="D74" i="12"/>
  <c r="C74" i="12"/>
  <c r="B74" i="12"/>
  <c r="N73" i="12"/>
  <c r="M73" i="12"/>
  <c r="L73" i="12"/>
  <c r="K73" i="12"/>
  <c r="J73" i="12"/>
  <c r="I73" i="12"/>
  <c r="G73" i="12"/>
  <c r="F73" i="12"/>
  <c r="E73" i="12"/>
  <c r="D73" i="12"/>
  <c r="C73" i="12"/>
  <c r="B73" i="12"/>
  <c r="N72" i="12"/>
  <c r="M72" i="12"/>
  <c r="L72" i="12"/>
  <c r="K72" i="12"/>
  <c r="J72" i="12"/>
  <c r="I72" i="12"/>
  <c r="G72" i="12"/>
  <c r="F72" i="12"/>
  <c r="E72" i="12"/>
  <c r="D72" i="12"/>
  <c r="C72" i="12"/>
  <c r="B72" i="12"/>
  <c r="N71" i="12"/>
  <c r="M71" i="12"/>
  <c r="L71" i="12"/>
  <c r="K71" i="12"/>
  <c r="J71" i="12"/>
  <c r="I71" i="12"/>
  <c r="G71" i="12"/>
  <c r="F71" i="12"/>
  <c r="E71" i="12"/>
  <c r="D71" i="12"/>
  <c r="C71" i="12"/>
  <c r="B71" i="12"/>
  <c r="N70" i="12"/>
  <c r="M70" i="12"/>
  <c r="L70" i="12"/>
  <c r="K70" i="12"/>
  <c r="J70" i="12"/>
  <c r="I70" i="12"/>
  <c r="G70" i="12"/>
  <c r="F70" i="12"/>
  <c r="E70" i="12"/>
  <c r="D70" i="12"/>
  <c r="C70" i="12"/>
  <c r="B70" i="12"/>
  <c r="N69" i="12"/>
  <c r="M69" i="12"/>
  <c r="L69" i="12"/>
  <c r="K69" i="12"/>
  <c r="J69" i="12"/>
  <c r="I69" i="12"/>
  <c r="G69" i="12"/>
  <c r="F69" i="12"/>
  <c r="E69" i="12"/>
  <c r="D69" i="12"/>
  <c r="C69" i="12"/>
  <c r="B69" i="12"/>
  <c r="N68" i="12"/>
  <c r="M68" i="12"/>
  <c r="L68" i="12"/>
  <c r="K68" i="12"/>
  <c r="J68" i="12"/>
  <c r="I68" i="12"/>
  <c r="G68" i="12"/>
  <c r="F68" i="12"/>
  <c r="E68" i="12"/>
  <c r="D68" i="12"/>
  <c r="C68" i="12"/>
  <c r="B68" i="12"/>
  <c r="N67" i="12"/>
  <c r="M67" i="12"/>
  <c r="L67" i="12"/>
  <c r="K67" i="12"/>
  <c r="J67" i="12"/>
  <c r="I67" i="12"/>
  <c r="G67" i="12"/>
  <c r="F67" i="12"/>
  <c r="E67" i="12"/>
  <c r="D67" i="12"/>
  <c r="C67" i="12"/>
  <c r="B67" i="12"/>
  <c r="N66" i="12"/>
  <c r="M66" i="12"/>
  <c r="L66" i="12"/>
  <c r="K66" i="12"/>
  <c r="J66" i="12"/>
  <c r="I66" i="12"/>
  <c r="G66" i="12"/>
  <c r="F66" i="12"/>
  <c r="E66" i="12"/>
  <c r="D66" i="12"/>
  <c r="C66" i="12"/>
  <c r="B66" i="12"/>
  <c r="N65" i="12"/>
  <c r="M65" i="12"/>
  <c r="L65" i="12"/>
  <c r="K65" i="12"/>
  <c r="J65" i="12"/>
  <c r="I65" i="12"/>
  <c r="G65" i="12"/>
  <c r="F65" i="12"/>
  <c r="E65" i="12"/>
  <c r="D65" i="12"/>
  <c r="C65" i="12"/>
  <c r="B65" i="12"/>
  <c r="N64" i="12"/>
  <c r="M64" i="12"/>
  <c r="L64" i="12"/>
  <c r="K64" i="12"/>
  <c r="J64" i="12"/>
  <c r="I64" i="12"/>
  <c r="G64" i="12"/>
  <c r="F64" i="12"/>
  <c r="E64" i="12"/>
  <c r="D64" i="12"/>
  <c r="C64" i="12"/>
  <c r="B64" i="12"/>
  <c r="N63" i="12"/>
  <c r="M63" i="12"/>
  <c r="L63" i="12"/>
  <c r="K63" i="12"/>
  <c r="J63" i="12"/>
  <c r="I63" i="12"/>
  <c r="G63" i="12"/>
  <c r="F63" i="12"/>
  <c r="E63" i="12"/>
  <c r="D63" i="12"/>
  <c r="C63" i="12"/>
  <c r="B63" i="12"/>
  <c r="N62" i="12"/>
  <c r="M62" i="12"/>
  <c r="L62" i="12"/>
  <c r="K62" i="12"/>
  <c r="J62" i="12"/>
  <c r="I62" i="12"/>
  <c r="G62" i="12"/>
  <c r="F62" i="12"/>
  <c r="E62" i="12"/>
  <c r="D62" i="12"/>
  <c r="C62" i="12"/>
  <c r="B62" i="12"/>
  <c r="N61" i="12"/>
  <c r="M61" i="12"/>
  <c r="L61" i="12"/>
  <c r="K61" i="12"/>
  <c r="J61" i="12"/>
  <c r="I61" i="12"/>
  <c r="G61" i="12"/>
  <c r="F61" i="12"/>
  <c r="E61" i="12"/>
  <c r="D61" i="12"/>
  <c r="C61" i="12"/>
  <c r="B61" i="12"/>
  <c r="N60" i="12"/>
  <c r="M60" i="12"/>
  <c r="L60" i="12"/>
  <c r="K60" i="12"/>
  <c r="J60" i="12"/>
  <c r="I60" i="12"/>
  <c r="G60" i="12"/>
  <c r="F60" i="12"/>
  <c r="E60" i="12"/>
  <c r="D60" i="12"/>
  <c r="C60" i="12"/>
  <c r="B60" i="12"/>
  <c r="N59" i="12"/>
  <c r="M59" i="12"/>
  <c r="L59" i="12"/>
  <c r="K59" i="12"/>
  <c r="J59" i="12"/>
  <c r="I59" i="12"/>
  <c r="G59" i="12"/>
  <c r="F59" i="12"/>
  <c r="E59" i="12"/>
  <c r="D59" i="12"/>
  <c r="C59" i="12"/>
  <c r="B59" i="12"/>
  <c r="N58" i="12"/>
  <c r="M58" i="12"/>
  <c r="L58" i="12"/>
  <c r="K58" i="12"/>
  <c r="J58" i="12"/>
  <c r="I58" i="12"/>
  <c r="G58" i="12"/>
  <c r="F58" i="12"/>
  <c r="E58" i="12"/>
  <c r="D58" i="12"/>
  <c r="C58" i="12"/>
  <c r="B58" i="12"/>
  <c r="N57" i="12"/>
  <c r="M57" i="12"/>
  <c r="L57" i="12"/>
  <c r="K57" i="12"/>
  <c r="J57" i="12"/>
  <c r="I57" i="12"/>
  <c r="G57" i="12"/>
  <c r="F57" i="12"/>
  <c r="E57" i="12"/>
  <c r="D57" i="12"/>
  <c r="C57" i="12"/>
  <c r="B57" i="12"/>
  <c r="N56" i="12"/>
  <c r="M56" i="12"/>
  <c r="L56" i="12"/>
  <c r="K56" i="12"/>
  <c r="J56" i="12"/>
  <c r="I56" i="12"/>
  <c r="G56" i="12"/>
  <c r="F56" i="12"/>
  <c r="E56" i="12"/>
  <c r="D56" i="12"/>
  <c r="C56" i="12"/>
  <c r="B56" i="12"/>
  <c r="N55" i="12"/>
  <c r="M55" i="12"/>
  <c r="L55" i="12"/>
  <c r="K55" i="12"/>
  <c r="J55" i="12"/>
  <c r="I55" i="12"/>
  <c r="G55" i="12"/>
  <c r="F55" i="12"/>
  <c r="E55" i="12"/>
  <c r="D55" i="12"/>
  <c r="C55" i="12"/>
  <c r="B55" i="12"/>
  <c r="N54" i="12"/>
  <c r="M54" i="12"/>
  <c r="L54" i="12"/>
  <c r="K54" i="12"/>
  <c r="J54" i="12"/>
  <c r="I54" i="12"/>
  <c r="G54" i="12"/>
  <c r="F54" i="12"/>
  <c r="E54" i="12"/>
  <c r="D54" i="12"/>
  <c r="C54" i="12"/>
  <c r="B54" i="12"/>
  <c r="N53" i="12"/>
  <c r="M53" i="12"/>
  <c r="L53" i="12"/>
  <c r="K53" i="12"/>
  <c r="J53" i="12"/>
  <c r="I53" i="12"/>
  <c r="G53" i="12"/>
  <c r="F53" i="12"/>
  <c r="E53" i="12"/>
  <c r="D53" i="12"/>
  <c r="C53" i="12"/>
  <c r="B53" i="12"/>
  <c r="N52" i="12"/>
  <c r="M52" i="12"/>
  <c r="L52" i="12"/>
  <c r="K52" i="12"/>
  <c r="J52" i="12"/>
  <c r="I52" i="12"/>
  <c r="G52" i="12"/>
  <c r="F52" i="12"/>
  <c r="E52" i="12"/>
  <c r="D52" i="12"/>
  <c r="C52" i="12"/>
  <c r="B52" i="12"/>
  <c r="N51" i="12"/>
  <c r="M51" i="12"/>
  <c r="L51" i="12"/>
  <c r="K51" i="12"/>
  <c r="J51" i="12"/>
  <c r="I51" i="12"/>
  <c r="G51" i="12"/>
  <c r="F51" i="12"/>
  <c r="E51" i="12"/>
  <c r="D51" i="12"/>
  <c r="C51" i="12"/>
  <c r="B51" i="12"/>
  <c r="N50" i="12"/>
  <c r="M50" i="12"/>
  <c r="L50" i="12"/>
  <c r="K50" i="12"/>
  <c r="J50" i="12"/>
  <c r="I50" i="12"/>
  <c r="G50" i="12"/>
  <c r="F50" i="12"/>
  <c r="E50" i="12"/>
  <c r="D50" i="12"/>
  <c r="C50" i="12"/>
  <c r="B50" i="12"/>
  <c r="N49" i="12"/>
  <c r="M49" i="12"/>
  <c r="L49" i="12"/>
  <c r="K49" i="12"/>
  <c r="J49" i="12"/>
  <c r="I49" i="12"/>
  <c r="G49" i="12"/>
  <c r="F49" i="12"/>
  <c r="E49" i="12"/>
  <c r="D49" i="12"/>
  <c r="C49" i="12"/>
  <c r="B49" i="12"/>
  <c r="N48" i="12"/>
  <c r="M48" i="12"/>
  <c r="L48" i="12"/>
  <c r="K48" i="12"/>
  <c r="J48" i="12"/>
  <c r="I48" i="12"/>
  <c r="G48" i="12"/>
  <c r="F48" i="12"/>
  <c r="E48" i="12"/>
  <c r="D48" i="12"/>
  <c r="C48" i="12"/>
  <c r="B48" i="12"/>
  <c r="N47" i="12"/>
  <c r="M47" i="12"/>
  <c r="L47" i="12"/>
  <c r="K47" i="12"/>
  <c r="J47" i="12"/>
  <c r="I47" i="12"/>
  <c r="G47" i="12"/>
  <c r="F47" i="12"/>
  <c r="E47" i="12"/>
  <c r="D47" i="12"/>
  <c r="C47" i="12"/>
  <c r="B47" i="12"/>
  <c r="N46" i="12"/>
  <c r="M46" i="12"/>
  <c r="L46" i="12"/>
  <c r="K46" i="12"/>
  <c r="J46" i="12"/>
  <c r="I46" i="12"/>
  <c r="G46" i="12"/>
  <c r="F46" i="12"/>
  <c r="E46" i="12"/>
  <c r="D46" i="12"/>
  <c r="C46" i="12"/>
  <c r="B46" i="12"/>
  <c r="N45" i="12"/>
  <c r="M45" i="12"/>
  <c r="L45" i="12"/>
  <c r="K45" i="12"/>
  <c r="J45" i="12"/>
  <c r="I45" i="12"/>
  <c r="G45" i="12"/>
  <c r="F45" i="12"/>
  <c r="E45" i="12"/>
  <c r="D45" i="12"/>
  <c r="C45" i="12"/>
  <c r="B45" i="12"/>
  <c r="N44" i="12"/>
  <c r="M44" i="12"/>
  <c r="L44" i="12"/>
  <c r="K44" i="12"/>
  <c r="J44" i="12"/>
  <c r="I44" i="12"/>
  <c r="G44" i="12"/>
  <c r="F44" i="12"/>
  <c r="E44" i="12"/>
  <c r="D44" i="12"/>
  <c r="C44" i="12"/>
  <c r="B44" i="12"/>
  <c r="N43" i="12"/>
  <c r="M43" i="12"/>
  <c r="L43" i="12"/>
  <c r="K43" i="12"/>
  <c r="J43" i="12"/>
  <c r="I43" i="12"/>
  <c r="G43" i="12"/>
  <c r="F43" i="12"/>
  <c r="E43" i="12"/>
  <c r="D43" i="12"/>
  <c r="C43" i="12"/>
  <c r="B43" i="12"/>
  <c r="N42" i="12"/>
  <c r="M42" i="12"/>
  <c r="L42" i="12"/>
  <c r="K42" i="12"/>
  <c r="J42" i="12"/>
  <c r="I42" i="12"/>
  <c r="G42" i="12"/>
  <c r="F42" i="12"/>
  <c r="E42" i="12"/>
  <c r="D42" i="12"/>
  <c r="C42" i="12"/>
  <c r="B42" i="12"/>
  <c r="N41" i="12"/>
  <c r="M41" i="12"/>
  <c r="L41" i="12"/>
  <c r="K41" i="12"/>
  <c r="J41" i="12"/>
  <c r="I41" i="12"/>
  <c r="G41" i="12"/>
  <c r="F41" i="12"/>
  <c r="E41" i="12"/>
  <c r="D41" i="12"/>
  <c r="C41" i="12"/>
  <c r="B41" i="12"/>
  <c r="N40" i="12"/>
  <c r="M40" i="12"/>
  <c r="L40" i="12"/>
  <c r="K40" i="12"/>
  <c r="J40" i="12"/>
  <c r="I40" i="12"/>
  <c r="G40" i="12"/>
  <c r="F40" i="12"/>
  <c r="E40" i="12"/>
  <c r="D40" i="12"/>
  <c r="C40" i="12"/>
  <c r="B40" i="12"/>
  <c r="N39" i="12"/>
  <c r="M39" i="12"/>
  <c r="L39" i="12"/>
  <c r="K39" i="12"/>
  <c r="J39" i="12"/>
  <c r="I39" i="12"/>
  <c r="G39" i="12"/>
  <c r="F39" i="12"/>
  <c r="E39" i="12"/>
  <c r="D39" i="12"/>
  <c r="C39" i="12"/>
  <c r="B39" i="12"/>
  <c r="N38" i="12"/>
  <c r="M38" i="12"/>
  <c r="L38" i="12"/>
  <c r="K38" i="12"/>
  <c r="J38" i="12"/>
  <c r="I38" i="12"/>
  <c r="G38" i="12"/>
  <c r="F38" i="12"/>
  <c r="E38" i="12"/>
  <c r="D38" i="12"/>
  <c r="C38" i="12"/>
  <c r="B38" i="12"/>
  <c r="N37" i="12"/>
  <c r="M37" i="12"/>
  <c r="L37" i="12"/>
  <c r="K37" i="12"/>
  <c r="J37" i="12"/>
  <c r="I37" i="12"/>
  <c r="G37" i="12"/>
  <c r="F37" i="12"/>
  <c r="E37" i="12"/>
  <c r="D37" i="12"/>
  <c r="C37" i="12"/>
  <c r="B37" i="12"/>
  <c r="N36" i="12"/>
  <c r="M36" i="12"/>
  <c r="L36" i="12"/>
  <c r="K36" i="12"/>
  <c r="J36" i="12"/>
  <c r="I36" i="12"/>
  <c r="G36" i="12"/>
  <c r="F36" i="12"/>
  <c r="E36" i="12"/>
  <c r="D36" i="12"/>
  <c r="C36" i="12"/>
  <c r="B36" i="12"/>
  <c r="N35" i="12"/>
  <c r="M35" i="12"/>
  <c r="L35" i="12"/>
  <c r="K35" i="12"/>
  <c r="J35" i="12"/>
  <c r="I35" i="12"/>
  <c r="G35" i="12"/>
  <c r="F35" i="12"/>
  <c r="E35" i="12"/>
  <c r="D35" i="12"/>
  <c r="C35" i="12"/>
  <c r="B35" i="12"/>
  <c r="N34" i="12"/>
  <c r="M34" i="12"/>
  <c r="L34" i="12"/>
  <c r="K34" i="12"/>
  <c r="J34" i="12"/>
  <c r="I34" i="12"/>
  <c r="G34" i="12"/>
  <c r="F34" i="12"/>
  <c r="E34" i="12"/>
  <c r="D34" i="12"/>
  <c r="C34" i="12"/>
  <c r="B34" i="12"/>
  <c r="N33" i="12"/>
  <c r="M33" i="12"/>
  <c r="L33" i="12"/>
  <c r="K33" i="12"/>
  <c r="J33" i="12"/>
  <c r="I33" i="12"/>
  <c r="G33" i="12"/>
  <c r="F33" i="12"/>
  <c r="E33" i="12"/>
  <c r="D33" i="12"/>
  <c r="C33" i="12"/>
  <c r="B33" i="12"/>
  <c r="N32" i="12"/>
  <c r="M32" i="12"/>
  <c r="L32" i="12"/>
  <c r="K32" i="12"/>
  <c r="J32" i="12"/>
  <c r="I32" i="12"/>
  <c r="G32" i="12"/>
  <c r="F32" i="12"/>
  <c r="E32" i="12"/>
  <c r="D32" i="12"/>
  <c r="C32" i="12"/>
  <c r="B32" i="12"/>
  <c r="N31" i="12"/>
  <c r="M31" i="12"/>
  <c r="L31" i="12"/>
  <c r="K31" i="12"/>
  <c r="J31" i="12"/>
  <c r="I31" i="12"/>
  <c r="G31" i="12"/>
  <c r="F31" i="12"/>
  <c r="E31" i="12"/>
  <c r="D31" i="12"/>
  <c r="C31" i="12"/>
  <c r="B31" i="12"/>
  <c r="N30" i="12"/>
  <c r="M30" i="12"/>
  <c r="L30" i="12"/>
  <c r="K30" i="12"/>
  <c r="J30" i="12"/>
  <c r="I30" i="12"/>
  <c r="G30" i="12"/>
  <c r="F30" i="12"/>
  <c r="E30" i="12"/>
  <c r="D30" i="12"/>
  <c r="C30" i="12"/>
  <c r="B30" i="12"/>
  <c r="N29" i="12"/>
  <c r="M29" i="12"/>
  <c r="L29" i="12"/>
  <c r="K29" i="12"/>
  <c r="J29" i="12"/>
  <c r="I29" i="12"/>
  <c r="G29" i="12"/>
  <c r="F29" i="12"/>
  <c r="E29" i="12"/>
  <c r="D29" i="12"/>
  <c r="C29" i="12"/>
  <c r="B29" i="12"/>
  <c r="N28" i="12"/>
  <c r="M28" i="12"/>
  <c r="L28" i="12"/>
  <c r="K28" i="12"/>
  <c r="J28" i="12"/>
  <c r="I28" i="12"/>
  <c r="G28" i="12"/>
  <c r="F28" i="12"/>
  <c r="E28" i="12"/>
  <c r="D28" i="12"/>
  <c r="C28" i="12"/>
  <c r="B28" i="12"/>
  <c r="N27" i="12"/>
  <c r="M27" i="12"/>
  <c r="L27" i="12"/>
  <c r="K27" i="12"/>
  <c r="J27" i="12"/>
  <c r="I27" i="12"/>
  <c r="G27" i="12"/>
  <c r="F27" i="12"/>
  <c r="E27" i="12"/>
  <c r="D27" i="12"/>
  <c r="C27" i="12"/>
  <c r="B27" i="12"/>
  <c r="N26" i="12"/>
  <c r="M26" i="12"/>
  <c r="L26" i="12"/>
  <c r="K26" i="12"/>
  <c r="J26" i="12"/>
  <c r="I26" i="12"/>
  <c r="G26" i="12"/>
  <c r="F26" i="12"/>
  <c r="E26" i="12"/>
  <c r="D26" i="12"/>
  <c r="C26" i="12"/>
  <c r="B26" i="12"/>
  <c r="N25" i="12"/>
  <c r="M25" i="12"/>
  <c r="L25" i="12"/>
  <c r="K25" i="12"/>
  <c r="J25" i="12"/>
  <c r="I25" i="12"/>
  <c r="G25" i="12"/>
  <c r="F25" i="12"/>
  <c r="E25" i="12"/>
  <c r="D25" i="12"/>
  <c r="C25" i="12"/>
  <c r="B25" i="12"/>
  <c r="N24" i="12"/>
  <c r="M24" i="12"/>
  <c r="L24" i="12"/>
  <c r="K24" i="12"/>
  <c r="J24" i="12"/>
  <c r="I24" i="12"/>
  <c r="G24" i="12"/>
  <c r="F24" i="12"/>
  <c r="E24" i="12"/>
  <c r="D24" i="12"/>
  <c r="C24" i="12"/>
  <c r="B24" i="12"/>
  <c r="N23" i="12"/>
  <c r="M23" i="12"/>
  <c r="L23" i="12"/>
  <c r="K23" i="12"/>
  <c r="J23" i="12"/>
  <c r="I23" i="12"/>
  <c r="G23" i="12"/>
  <c r="F23" i="12"/>
  <c r="E23" i="12"/>
  <c r="D23" i="12"/>
  <c r="C23" i="12"/>
  <c r="B23" i="12"/>
  <c r="N22" i="12"/>
  <c r="M22" i="12"/>
  <c r="L22" i="12"/>
  <c r="K22" i="12"/>
  <c r="J22" i="12"/>
  <c r="I22" i="12"/>
  <c r="G22" i="12"/>
  <c r="F22" i="12"/>
  <c r="E22" i="12"/>
  <c r="D22" i="12"/>
  <c r="C22" i="12"/>
  <c r="B22" i="12"/>
  <c r="N21" i="12"/>
  <c r="M21" i="12"/>
  <c r="L21" i="12"/>
  <c r="K21" i="12"/>
  <c r="J21" i="12"/>
  <c r="I21" i="12"/>
  <c r="G21" i="12"/>
  <c r="F21" i="12"/>
  <c r="E21" i="12"/>
  <c r="D21" i="12"/>
  <c r="C21" i="12"/>
  <c r="B21" i="12"/>
  <c r="N20" i="12"/>
  <c r="M20" i="12"/>
  <c r="L20" i="12"/>
  <c r="K20" i="12"/>
  <c r="J20" i="12"/>
  <c r="I20" i="12"/>
  <c r="G20" i="12"/>
  <c r="F20" i="12"/>
  <c r="E20" i="12"/>
  <c r="D20" i="12"/>
  <c r="C20" i="12"/>
  <c r="B20" i="12"/>
  <c r="N19" i="12"/>
  <c r="M19" i="12"/>
  <c r="L19" i="12"/>
  <c r="K19" i="12"/>
  <c r="J19" i="12"/>
  <c r="I19" i="12"/>
  <c r="G19" i="12"/>
  <c r="F19" i="12"/>
  <c r="E19" i="12"/>
  <c r="D19" i="12"/>
  <c r="C19" i="12"/>
  <c r="B19" i="12"/>
  <c r="N18" i="12"/>
  <c r="M18" i="12"/>
  <c r="L18" i="12"/>
  <c r="K18" i="12"/>
  <c r="J18" i="12"/>
  <c r="I18" i="12"/>
  <c r="G18" i="12"/>
  <c r="F18" i="12"/>
  <c r="E18" i="12"/>
  <c r="D18" i="12"/>
  <c r="C18" i="12"/>
  <c r="B18" i="12"/>
  <c r="N17" i="12"/>
  <c r="M17" i="12"/>
  <c r="L17" i="12"/>
  <c r="K17" i="12"/>
  <c r="J17" i="12"/>
  <c r="I17" i="12"/>
  <c r="G17" i="12"/>
  <c r="F17" i="12"/>
  <c r="E17" i="12"/>
  <c r="D17" i="12"/>
  <c r="C17" i="12"/>
  <c r="B17" i="12"/>
  <c r="N16" i="12"/>
  <c r="M16" i="12"/>
  <c r="L16" i="12"/>
  <c r="K16" i="12"/>
  <c r="J16" i="12"/>
  <c r="I16" i="12"/>
  <c r="G16" i="12"/>
  <c r="F16" i="12"/>
  <c r="E16" i="12"/>
  <c r="D16" i="12"/>
  <c r="C16" i="12"/>
  <c r="B16" i="12"/>
  <c r="N15" i="12"/>
  <c r="M15" i="12"/>
  <c r="L15" i="12"/>
  <c r="K15" i="12"/>
  <c r="J15" i="12"/>
  <c r="I15" i="12"/>
  <c r="G15" i="12"/>
  <c r="F15" i="12"/>
  <c r="E15" i="12"/>
  <c r="D15" i="12"/>
  <c r="C15" i="12"/>
  <c r="B15" i="12"/>
  <c r="N14" i="12"/>
  <c r="M14" i="12"/>
  <c r="L14" i="12"/>
  <c r="K14" i="12"/>
  <c r="J14" i="12"/>
  <c r="I14" i="12"/>
  <c r="G14" i="12"/>
  <c r="F14" i="12"/>
  <c r="E14" i="12"/>
  <c r="D14" i="12"/>
  <c r="C14" i="12"/>
  <c r="B14" i="12"/>
  <c r="N13" i="12"/>
  <c r="M13" i="12"/>
  <c r="L13" i="12"/>
  <c r="K13" i="12"/>
  <c r="J13" i="12"/>
  <c r="I13" i="12"/>
  <c r="G13" i="12"/>
  <c r="F13" i="12"/>
  <c r="E13" i="12"/>
  <c r="D13" i="12"/>
  <c r="C13" i="12"/>
  <c r="B13" i="12"/>
  <c r="N12" i="12"/>
  <c r="M12" i="12"/>
  <c r="L12" i="12"/>
  <c r="K12" i="12"/>
  <c r="J12" i="12"/>
  <c r="I12" i="12"/>
  <c r="G12" i="12"/>
  <c r="F12" i="12"/>
  <c r="E12" i="12"/>
  <c r="D12" i="12"/>
  <c r="C12" i="12"/>
  <c r="B12" i="12"/>
  <c r="N11" i="12"/>
  <c r="M11" i="12"/>
  <c r="L11" i="12"/>
  <c r="K11" i="12"/>
  <c r="J11" i="12"/>
  <c r="I11" i="12"/>
  <c r="G11" i="12"/>
  <c r="F11" i="12"/>
  <c r="E11" i="12"/>
  <c r="D11" i="12"/>
  <c r="C11" i="12"/>
  <c r="B11" i="12"/>
  <c r="N10" i="12"/>
  <c r="M10" i="12"/>
  <c r="L10" i="12"/>
  <c r="K10" i="12"/>
  <c r="J10" i="12"/>
  <c r="I10" i="12"/>
  <c r="G10" i="12"/>
  <c r="F10" i="12"/>
  <c r="E10" i="12"/>
  <c r="D10" i="12"/>
  <c r="C10" i="12"/>
  <c r="B10" i="12"/>
  <c r="N9" i="12"/>
  <c r="M9" i="12"/>
  <c r="L9" i="12"/>
  <c r="G9" i="12"/>
  <c r="F9" i="12"/>
  <c r="E9" i="12"/>
  <c r="D9" i="12"/>
  <c r="N8" i="12"/>
  <c r="M8" i="12"/>
  <c r="L8" i="12"/>
  <c r="G8" i="12"/>
  <c r="F8" i="12"/>
  <c r="E8" i="12"/>
  <c r="D8" i="12"/>
  <c r="N7" i="12"/>
  <c r="M7" i="12"/>
  <c r="L7" i="12"/>
  <c r="G7" i="12"/>
  <c r="F7" i="12"/>
  <c r="E7" i="12"/>
  <c r="D7" i="12"/>
  <c r="N6" i="12"/>
  <c r="M6" i="12"/>
  <c r="L6" i="12"/>
  <c r="G6" i="12"/>
  <c r="F6" i="12"/>
  <c r="E6" i="12"/>
  <c r="D6" i="12"/>
  <c r="N96" i="13"/>
  <c r="M96" i="13"/>
  <c r="L96" i="13"/>
  <c r="N93" i="4" s="1"/>
  <c r="N89" i="13"/>
  <c r="M89" i="13"/>
  <c r="O86" i="4" s="1"/>
  <c r="L89" i="13"/>
  <c r="N86" i="4" s="1"/>
  <c r="N88" i="13"/>
  <c r="P85" i="4" s="1"/>
  <c r="L88" i="13"/>
  <c r="N87" i="13"/>
  <c r="P84" i="4" s="1"/>
  <c r="M87" i="13"/>
  <c r="L87" i="13"/>
  <c r="N85" i="13"/>
  <c r="P82" i="4" s="1"/>
  <c r="M85" i="13"/>
  <c r="O82" i="4" s="1"/>
  <c r="L85" i="13"/>
  <c r="N82" i="4" s="1"/>
  <c r="N84" i="13"/>
  <c r="M84" i="13"/>
  <c r="O81" i="4" s="1"/>
  <c r="L84" i="13"/>
  <c r="N83" i="13"/>
  <c r="P80" i="4" s="1"/>
  <c r="M83" i="13"/>
  <c r="L83" i="13"/>
  <c r="N80" i="4" s="1"/>
  <c r="N81" i="13"/>
  <c r="P78" i="4" s="1"/>
  <c r="M81" i="13"/>
  <c r="O78" i="4" s="1"/>
  <c r="L81" i="13"/>
  <c r="N80" i="13"/>
  <c r="P77" i="4" s="1"/>
  <c r="M80" i="13"/>
  <c r="O77" i="4" s="1"/>
  <c r="L80" i="13"/>
  <c r="N79" i="13"/>
  <c r="M79" i="13"/>
  <c r="O76" i="4" s="1"/>
  <c r="L79" i="13"/>
  <c r="N76" i="4" s="1"/>
  <c r="N78" i="13"/>
  <c r="P75" i="4" s="1"/>
  <c r="M78" i="13"/>
  <c r="L78" i="13"/>
  <c r="N75" i="4" s="1"/>
  <c r="N77" i="13"/>
  <c r="P74" i="4" s="1"/>
  <c r="M77" i="13"/>
  <c r="O74" i="4" s="1"/>
  <c r="L77" i="13"/>
  <c r="N76" i="13"/>
  <c r="P73" i="4" s="1"/>
  <c r="M76" i="13"/>
  <c r="O73" i="4" s="1"/>
  <c r="L76" i="13"/>
  <c r="N75" i="13"/>
  <c r="M75" i="13"/>
  <c r="O72" i="4" s="1"/>
  <c r="L75" i="13"/>
  <c r="N72" i="4" s="1"/>
  <c r="N74" i="13"/>
  <c r="M74" i="13"/>
  <c r="L74" i="13"/>
  <c r="N71" i="4" s="1"/>
  <c r="N72" i="13"/>
  <c r="P69" i="4" s="1"/>
  <c r="M72" i="13"/>
  <c r="O69" i="4" s="1"/>
  <c r="L72" i="13"/>
  <c r="N69" i="4" s="1"/>
  <c r="N71" i="13"/>
  <c r="P68" i="4" s="1"/>
  <c r="M71" i="13"/>
  <c r="O68" i="4" s="1"/>
  <c r="L71" i="13"/>
  <c r="N70" i="13"/>
  <c r="M70" i="13"/>
  <c r="O67" i="4" s="1"/>
  <c r="L70" i="13"/>
  <c r="N67" i="4" s="1"/>
  <c r="N67" i="13"/>
  <c r="P64" i="4" s="1"/>
  <c r="M67" i="13"/>
  <c r="L67" i="13"/>
  <c r="N65" i="13"/>
  <c r="P62" i="4" s="1"/>
  <c r="M65" i="13"/>
  <c r="O62" i="4" s="1"/>
  <c r="L65" i="13"/>
  <c r="N64" i="13"/>
  <c r="P61" i="4" s="1"/>
  <c r="M64" i="13"/>
  <c r="O61" i="4" s="1"/>
  <c r="L64" i="13"/>
  <c r="N63" i="13"/>
  <c r="M63" i="13"/>
  <c r="O60" i="4" s="1"/>
  <c r="L63" i="13"/>
  <c r="N60" i="4" s="1"/>
  <c r="N62" i="13"/>
  <c r="P59" i="4" s="1"/>
  <c r="M62" i="13"/>
  <c r="L62" i="13"/>
  <c r="N59" i="4" s="1"/>
  <c r="N61" i="13"/>
  <c r="P58" i="4" s="1"/>
  <c r="M61" i="13"/>
  <c r="O58" i="4" s="1"/>
  <c r="L61" i="13"/>
  <c r="N60" i="13"/>
  <c r="P57" i="4" s="1"/>
  <c r="M60" i="13"/>
  <c r="O57" i="4" s="1"/>
  <c r="L60" i="13"/>
  <c r="N57" i="4" s="1"/>
  <c r="N59" i="13"/>
  <c r="M59" i="13"/>
  <c r="O56" i="4" s="1"/>
  <c r="L59" i="13"/>
  <c r="N56" i="4" s="1"/>
  <c r="N58" i="13"/>
  <c r="P55" i="4" s="1"/>
  <c r="M58" i="13"/>
  <c r="L58" i="13"/>
  <c r="N55" i="4" s="1"/>
  <c r="N57" i="13"/>
  <c r="M57" i="13"/>
  <c r="O54" i="4" s="1"/>
  <c r="L57" i="13"/>
  <c r="N56" i="13"/>
  <c r="P53" i="4" s="1"/>
  <c r="M56" i="13"/>
  <c r="O53" i="4" s="1"/>
  <c r="L56" i="13"/>
  <c r="N55" i="13"/>
  <c r="M55" i="13"/>
  <c r="O52" i="4" s="1"/>
  <c r="L55" i="13"/>
  <c r="N52" i="4" s="1"/>
  <c r="N54" i="13"/>
  <c r="P51" i="4" s="1"/>
  <c r="M54" i="13"/>
  <c r="L54" i="13"/>
  <c r="N51" i="4" s="1"/>
  <c r="N53" i="13"/>
  <c r="P50" i="4" s="1"/>
  <c r="M53" i="13"/>
  <c r="L53" i="13"/>
  <c r="N52" i="13"/>
  <c r="P49" i="4" s="1"/>
  <c r="M52" i="13"/>
  <c r="O49" i="4" s="1"/>
  <c r="L52" i="13"/>
  <c r="N49" i="4" s="1"/>
  <c r="N51" i="13"/>
  <c r="M51" i="13"/>
  <c r="O48" i="4" s="1"/>
  <c r="L51" i="13"/>
  <c r="N48" i="4" s="1"/>
  <c r="N50" i="13"/>
  <c r="P47" i="4" s="1"/>
  <c r="M50" i="13"/>
  <c r="L50" i="13"/>
  <c r="N49" i="13"/>
  <c r="P46" i="4" s="1"/>
  <c r="M49" i="13"/>
  <c r="O46" i="4" s="1"/>
  <c r="L49" i="13"/>
  <c r="N48" i="13"/>
  <c r="P45" i="4" s="1"/>
  <c r="M48" i="13"/>
  <c r="O45" i="4" s="1"/>
  <c r="L48" i="13"/>
  <c r="N45" i="4" s="1"/>
  <c r="N47" i="13"/>
  <c r="M47" i="13"/>
  <c r="O44" i="4" s="1"/>
  <c r="L47" i="13"/>
  <c r="N44" i="4" s="1"/>
  <c r="N46" i="13"/>
  <c r="P43" i="4" s="1"/>
  <c r="M46" i="13"/>
  <c r="L46" i="13"/>
  <c r="N43" i="4" s="1"/>
  <c r="N45" i="13"/>
  <c r="P42" i="4" s="1"/>
  <c r="M45" i="13"/>
  <c r="O42" i="4" s="1"/>
  <c r="L45" i="13"/>
  <c r="N44" i="13"/>
  <c r="P41" i="4" s="1"/>
  <c r="M44" i="13"/>
  <c r="O41" i="4" s="1"/>
  <c r="L44" i="13"/>
  <c r="N41" i="4" s="1"/>
  <c r="N43" i="13"/>
  <c r="M43" i="13"/>
  <c r="O40" i="4" s="1"/>
  <c r="L43" i="13"/>
  <c r="N40" i="4" s="1"/>
  <c r="N42" i="13"/>
  <c r="P39" i="4" s="1"/>
  <c r="M42" i="13"/>
  <c r="L42" i="13"/>
  <c r="N39" i="4" s="1"/>
  <c r="N41" i="13"/>
  <c r="P38" i="4" s="1"/>
  <c r="M41" i="13"/>
  <c r="O38" i="4" s="1"/>
  <c r="L41" i="13"/>
  <c r="N40" i="13"/>
  <c r="P37" i="4" s="1"/>
  <c r="M40" i="13"/>
  <c r="O37" i="4" s="1"/>
  <c r="L40" i="13"/>
  <c r="N37" i="4" s="1"/>
  <c r="N39" i="13"/>
  <c r="M39" i="13"/>
  <c r="O36" i="4" s="1"/>
  <c r="L39" i="13"/>
  <c r="N36" i="4" s="1"/>
  <c r="N38" i="13"/>
  <c r="P35" i="4" s="1"/>
  <c r="M38" i="13"/>
  <c r="L38" i="13"/>
  <c r="N35" i="4" s="1"/>
  <c r="N37" i="13"/>
  <c r="P34" i="4" s="1"/>
  <c r="M37" i="13"/>
  <c r="O34" i="4" s="1"/>
  <c r="L37" i="13"/>
  <c r="N36" i="13"/>
  <c r="P33" i="4" s="1"/>
  <c r="M36" i="13"/>
  <c r="O33" i="4" s="1"/>
  <c r="L36" i="13"/>
  <c r="N33" i="4" s="1"/>
  <c r="N35" i="13"/>
  <c r="M35" i="13"/>
  <c r="O32" i="4" s="1"/>
  <c r="L35" i="13"/>
  <c r="N32" i="4" s="1"/>
  <c r="N34" i="13"/>
  <c r="P31" i="4" s="1"/>
  <c r="M34" i="13"/>
  <c r="L34" i="13"/>
  <c r="N31" i="4" s="1"/>
  <c r="N33" i="13"/>
  <c r="P30" i="4" s="1"/>
  <c r="M33" i="13"/>
  <c r="O30" i="4" s="1"/>
  <c r="L33" i="13"/>
  <c r="N32" i="13"/>
  <c r="P29" i="4" s="1"/>
  <c r="M32" i="13"/>
  <c r="O29" i="4" s="1"/>
  <c r="L32" i="13"/>
  <c r="N29" i="4" s="1"/>
  <c r="N31" i="13"/>
  <c r="M31" i="13"/>
  <c r="O28" i="4" s="1"/>
  <c r="L31" i="13"/>
  <c r="N28" i="4" s="1"/>
  <c r="N30" i="13"/>
  <c r="P27" i="4" s="1"/>
  <c r="M30" i="13"/>
  <c r="L30" i="13"/>
  <c r="N27" i="4" s="1"/>
  <c r="N29" i="13"/>
  <c r="P26" i="4" s="1"/>
  <c r="M29" i="13"/>
  <c r="O26" i="4" s="1"/>
  <c r="L29" i="13"/>
  <c r="N28" i="13"/>
  <c r="P25" i="4" s="1"/>
  <c r="M28" i="13"/>
  <c r="O25" i="4" s="1"/>
  <c r="L28" i="13"/>
  <c r="N25" i="4" s="1"/>
  <c r="N27" i="13"/>
  <c r="M27" i="13"/>
  <c r="O24" i="4" s="1"/>
  <c r="L27" i="13"/>
  <c r="N24" i="4" s="1"/>
  <c r="N26" i="13"/>
  <c r="P23" i="4" s="1"/>
  <c r="M26" i="13"/>
  <c r="O23" i="4" s="1"/>
  <c r="L26" i="13"/>
  <c r="N23" i="4" s="1"/>
  <c r="N25" i="13"/>
  <c r="P22" i="4" s="1"/>
  <c r="M25" i="13"/>
  <c r="L25" i="13"/>
  <c r="N24" i="13"/>
  <c r="P21" i="4" s="1"/>
  <c r="M24" i="13"/>
  <c r="O21" i="4" s="1"/>
  <c r="L24" i="13"/>
  <c r="N21" i="4" s="1"/>
  <c r="N23" i="13"/>
  <c r="M23" i="13"/>
  <c r="O20" i="4" s="1"/>
  <c r="L23" i="13"/>
  <c r="N20" i="4" s="1"/>
  <c r="N22" i="13"/>
  <c r="P19" i="4" s="1"/>
  <c r="M22" i="13"/>
  <c r="O19" i="4" s="1"/>
  <c r="L22" i="13"/>
  <c r="N19" i="4" s="1"/>
  <c r="N21" i="13"/>
  <c r="P18" i="4" s="1"/>
  <c r="M21" i="13"/>
  <c r="O18" i="4" s="1"/>
  <c r="L21" i="13"/>
  <c r="N18" i="4" s="1"/>
  <c r="N20" i="13"/>
  <c r="P17" i="4" s="1"/>
  <c r="M20" i="13"/>
  <c r="O17" i="4" s="1"/>
  <c r="L20" i="13"/>
  <c r="N17" i="4" s="1"/>
  <c r="N19" i="13"/>
  <c r="M19" i="13"/>
  <c r="O16" i="4" s="1"/>
  <c r="L19" i="13"/>
  <c r="N16" i="4" s="1"/>
  <c r="N18" i="13"/>
  <c r="P15" i="4" s="1"/>
  <c r="M18" i="13"/>
  <c r="L18" i="13"/>
  <c r="N15" i="4" s="1"/>
  <c r="N17" i="13"/>
  <c r="P14" i="4" s="1"/>
  <c r="M17" i="13"/>
  <c r="L17" i="13"/>
  <c r="N16" i="13"/>
  <c r="P13" i="4" s="1"/>
  <c r="M16" i="13"/>
  <c r="O13" i="4" s="1"/>
  <c r="L16" i="13"/>
  <c r="N13" i="4" s="1"/>
  <c r="N15" i="13"/>
  <c r="P12" i="4" s="1"/>
  <c r="M15" i="13"/>
  <c r="O12" i="4" s="1"/>
  <c r="L15" i="13"/>
  <c r="N12" i="4" s="1"/>
  <c r="N14" i="13"/>
  <c r="P11" i="4" s="1"/>
  <c r="M14" i="13"/>
  <c r="L14" i="13"/>
  <c r="N11" i="4" s="1"/>
  <c r="N13" i="13"/>
  <c r="P10" i="4" s="1"/>
  <c r="M13" i="13"/>
  <c r="L13" i="13"/>
  <c r="N12" i="13"/>
  <c r="P9" i="4" s="1"/>
  <c r="M12" i="13"/>
  <c r="O9" i="4" s="1"/>
  <c r="L12" i="13"/>
  <c r="N9" i="4" s="1"/>
  <c r="N11" i="13"/>
  <c r="M11" i="13"/>
  <c r="O8" i="4" s="1"/>
  <c r="L11" i="13"/>
  <c r="N8" i="4" s="1"/>
  <c r="N10" i="13"/>
  <c r="P7" i="4" s="1"/>
  <c r="M10" i="13"/>
  <c r="O7" i="4" s="1"/>
  <c r="L10" i="13"/>
  <c r="N7" i="4" s="1"/>
  <c r="N9" i="13"/>
  <c r="P6" i="4" s="1"/>
  <c r="M9" i="13"/>
  <c r="O6" i="4" s="1"/>
  <c r="L9" i="13"/>
  <c r="N6" i="4" s="1"/>
  <c r="N8" i="13"/>
  <c r="P5" i="4" s="1"/>
  <c r="M8" i="13"/>
  <c r="O5" i="4" s="1"/>
  <c r="L8" i="13"/>
  <c r="N5" i="4" s="1"/>
  <c r="N7" i="13"/>
  <c r="P4" i="4" s="1"/>
  <c r="M7" i="13"/>
  <c r="O4" i="4" s="1"/>
  <c r="L7" i="13"/>
  <c r="N4" i="4" s="1"/>
  <c r="N6" i="13"/>
  <c r="P3" i="4" s="1"/>
  <c r="M6" i="13"/>
  <c r="O3" i="4" s="1"/>
  <c r="L6" i="13"/>
  <c r="N3" i="4" s="1"/>
  <c r="A86" i="14"/>
  <c r="A87" i="14"/>
  <c r="A88" i="14" s="1"/>
  <c r="A89" i="14" s="1"/>
  <c r="A90" i="14" s="1"/>
  <c r="A91" i="14" s="1"/>
  <c r="A92" i="14" s="1"/>
  <c r="A93" i="14" s="1"/>
  <c r="A94" i="14" s="1"/>
  <c r="A95" i="14" s="1"/>
  <c r="A96" i="14" s="1"/>
  <c r="AC95" i="17"/>
  <c r="AC94" i="17"/>
  <c r="AC93" i="17"/>
  <c r="AC92" i="17"/>
  <c r="AC91" i="17"/>
  <c r="AC90" i="17"/>
  <c r="AC89" i="17"/>
  <c r="AC88" i="17"/>
  <c r="AC87" i="17"/>
  <c r="AC86" i="17"/>
  <c r="N95" i="17"/>
  <c r="N94" i="17"/>
  <c r="N93" i="17"/>
  <c r="N92" i="17"/>
  <c r="N91" i="17"/>
  <c r="N90" i="17"/>
  <c r="N89" i="17"/>
  <c r="N88" i="17"/>
  <c r="N87" i="17"/>
  <c r="N86" i="17"/>
  <c r="H94" i="18"/>
  <c r="F94" i="18" s="1"/>
  <c r="H93" i="18"/>
  <c r="F93" i="18" s="1"/>
  <c r="E77" i="20" s="1"/>
  <c r="H92" i="18"/>
  <c r="F92" i="18" s="1"/>
  <c r="H91" i="18"/>
  <c r="F91" i="18" s="1"/>
  <c r="D75" i="20" s="1"/>
  <c r="H90" i="18"/>
  <c r="F90" i="18" s="1"/>
  <c r="H89" i="18"/>
  <c r="F89" i="18" s="1"/>
  <c r="K73" i="20" s="1"/>
  <c r="H88" i="18"/>
  <c r="F88" i="18" s="1"/>
  <c r="H87" i="18"/>
  <c r="F87" i="18" s="1"/>
  <c r="D71" i="20" s="1"/>
  <c r="H86" i="18"/>
  <c r="F86" i="18" s="1"/>
  <c r="H85" i="18"/>
  <c r="F85" i="18" s="1"/>
  <c r="F69" i="20" s="1"/>
  <c r="H84" i="18"/>
  <c r="F84" i="18" s="1"/>
  <c r="H83" i="18"/>
  <c r="F83" i="18" s="1"/>
  <c r="D67" i="20" s="1"/>
  <c r="H82" i="18"/>
  <c r="F82" i="18" s="1"/>
  <c r="H81" i="18"/>
  <c r="F81" i="18" s="1"/>
  <c r="L65" i="20" s="1"/>
  <c r="H80" i="18"/>
  <c r="F80" i="18" s="1"/>
  <c r="K64" i="20" s="1"/>
  <c r="H79" i="18"/>
  <c r="F79" i="18" s="1"/>
  <c r="H78" i="18"/>
  <c r="F78" i="18" s="1"/>
  <c r="H77" i="18"/>
  <c r="F77" i="18" s="1"/>
  <c r="H76" i="18"/>
  <c r="F76" i="18" s="1"/>
  <c r="H75" i="18"/>
  <c r="F75" i="18" s="1"/>
  <c r="H74" i="18"/>
  <c r="F74" i="18" s="1"/>
  <c r="H73" i="18"/>
  <c r="F73" i="18" s="1"/>
  <c r="H72" i="18"/>
  <c r="F72" i="18" s="1"/>
  <c r="H71" i="18"/>
  <c r="F71" i="18" s="1"/>
  <c r="H70" i="18"/>
  <c r="F70" i="18" s="1"/>
  <c r="C54" i="20" s="1"/>
  <c r="H69" i="18"/>
  <c r="F69" i="18" s="1"/>
  <c r="H68" i="18"/>
  <c r="F68" i="18" s="1"/>
  <c r="H67" i="18"/>
  <c r="F67" i="18" s="1"/>
  <c r="H66" i="18"/>
  <c r="F66" i="18" s="1"/>
  <c r="H65" i="18"/>
  <c r="F65" i="18" s="1"/>
  <c r="H64" i="18"/>
  <c r="F64" i="18" s="1"/>
  <c r="H63" i="18"/>
  <c r="F63" i="18" s="1"/>
  <c r="H62" i="18"/>
  <c r="F62" i="18" s="1"/>
  <c r="H61" i="18"/>
  <c r="F61" i="18" s="1"/>
  <c r="H60" i="18"/>
  <c r="F60" i="18" s="1"/>
  <c r="H59" i="18"/>
  <c r="F59" i="18" s="1"/>
  <c r="N43" i="20" s="1"/>
  <c r="H58" i="18"/>
  <c r="F58" i="18" s="1"/>
  <c r="H57" i="18"/>
  <c r="F57" i="18" s="1"/>
  <c r="H56" i="18"/>
  <c r="F56" i="18" s="1"/>
  <c r="K40" i="20" s="1"/>
  <c r="H55" i="18"/>
  <c r="F55" i="18" s="1"/>
  <c r="H54" i="18"/>
  <c r="F54" i="18" s="1"/>
  <c r="H53" i="18"/>
  <c r="F53" i="18" s="1"/>
  <c r="H52" i="18"/>
  <c r="F52" i="18" s="1"/>
  <c r="H51" i="18"/>
  <c r="F51" i="18" s="1"/>
  <c r="H50" i="18"/>
  <c r="F50" i="18" s="1"/>
  <c r="H49" i="18"/>
  <c r="F49" i="18" s="1"/>
  <c r="H48" i="18"/>
  <c r="F48" i="18" s="1"/>
  <c r="M34" i="20" s="1"/>
  <c r="H47" i="18"/>
  <c r="F47" i="18" s="1"/>
  <c r="H46" i="18"/>
  <c r="F46" i="18" s="1"/>
  <c r="H45" i="18"/>
  <c r="F45" i="18" s="1"/>
  <c r="H44" i="18"/>
  <c r="F44" i="18" s="1"/>
  <c r="H43" i="18"/>
  <c r="F43" i="18" s="1"/>
  <c r="H42" i="18"/>
  <c r="F42" i="18" s="1"/>
  <c r="H41" i="18"/>
  <c r="F41" i="18" s="1"/>
  <c r="H40" i="18"/>
  <c r="F40" i="18" s="1"/>
  <c r="H39" i="18"/>
  <c r="F39" i="18" s="1"/>
  <c r="H38" i="18"/>
  <c r="F38" i="18" s="1"/>
  <c r="H37" i="18"/>
  <c r="F37" i="18" s="1"/>
  <c r="H36" i="18"/>
  <c r="F36" i="18" s="1"/>
  <c r="N26" i="20" s="1"/>
  <c r="H35" i="18"/>
  <c r="F35" i="18" s="1"/>
  <c r="H34" i="18"/>
  <c r="F34" i="18" s="1"/>
  <c r="H33" i="18"/>
  <c r="F33" i="18" s="1"/>
  <c r="H32" i="18"/>
  <c r="F32" i="18" s="1"/>
  <c r="H31" i="18"/>
  <c r="F31" i="18" s="1"/>
  <c r="H30" i="18"/>
  <c r="F30" i="18" s="1"/>
  <c r="H29" i="18"/>
  <c r="F29" i="18" s="1"/>
  <c r="H28" i="18"/>
  <c r="F28" i="18" s="1"/>
  <c r="H27" i="18"/>
  <c r="F27" i="18" s="1"/>
  <c r="H26" i="18"/>
  <c r="F26" i="18" s="1"/>
  <c r="H25" i="18"/>
  <c r="F25" i="18" s="1"/>
  <c r="H24" i="18"/>
  <c r="F24" i="18" s="1"/>
  <c r="N14" i="20" s="1"/>
  <c r="H23" i="18"/>
  <c r="F23" i="18" s="1"/>
  <c r="H22" i="18"/>
  <c r="F22" i="18" s="1"/>
  <c r="H21" i="18"/>
  <c r="F21" i="18" s="1"/>
  <c r="H20" i="18"/>
  <c r="F20" i="18" s="1"/>
  <c r="H19" i="18"/>
  <c r="F19" i="18" s="1"/>
  <c r="H18" i="18"/>
  <c r="F18" i="18" s="1"/>
  <c r="H17" i="18"/>
  <c r="F17" i="18" s="1"/>
  <c r="H16" i="18"/>
  <c r="F16" i="18" s="1"/>
  <c r="H15" i="18"/>
  <c r="F15" i="18" s="1"/>
  <c r="I5" i="20" s="1"/>
  <c r="H14" i="18"/>
  <c r="F14" i="18" s="1"/>
  <c r="H13" i="18"/>
  <c r="F13" i="18" s="1"/>
  <c r="H12" i="18"/>
  <c r="F12" i="18" s="1"/>
  <c r="H11" i="18"/>
  <c r="F11" i="18" s="1"/>
  <c r="H10" i="18"/>
  <c r="F10" i="18" s="1"/>
  <c r="H9" i="18"/>
  <c r="F9" i="18" s="1"/>
  <c r="H8" i="18"/>
  <c r="F8" i="18" s="1"/>
  <c r="H7" i="18"/>
  <c r="F7" i="18" s="1"/>
  <c r="H6" i="18"/>
  <c r="F6" i="18" s="1"/>
  <c r="H5" i="18"/>
  <c r="F5" i="18" s="1"/>
  <c r="A91" i="18"/>
  <c r="A92" i="18"/>
  <c r="O78" i="19"/>
  <c r="N78" i="19"/>
  <c r="M78" i="19"/>
  <c r="L78" i="19"/>
  <c r="O77" i="19"/>
  <c r="N77" i="19"/>
  <c r="M77" i="19"/>
  <c r="L77" i="19"/>
  <c r="L77" i="20" s="1"/>
  <c r="O76" i="19"/>
  <c r="N76" i="19"/>
  <c r="M76" i="19"/>
  <c r="L76" i="19"/>
  <c r="O75" i="19"/>
  <c r="N75" i="19"/>
  <c r="M75" i="19"/>
  <c r="L75" i="19"/>
  <c r="O74" i="19"/>
  <c r="N74" i="19"/>
  <c r="M74" i="19"/>
  <c r="L74" i="19"/>
  <c r="O73" i="19"/>
  <c r="N73" i="19"/>
  <c r="M73" i="19"/>
  <c r="L73" i="19"/>
  <c r="L73" i="20" s="1"/>
  <c r="O72" i="19"/>
  <c r="N72" i="19"/>
  <c r="M72" i="19"/>
  <c r="L72" i="19"/>
  <c r="O71" i="19"/>
  <c r="N71" i="19"/>
  <c r="M71" i="19"/>
  <c r="L71" i="19"/>
  <c r="O70" i="19"/>
  <c r="N70" i="19"/>
  <c r="M70" i="19"/>
  <c r="L70" i="19"/>
  <c r="O69" i="19"/>
  <c r="N69" i="19"/>
  <c r="M69" i="19"/>
  <c r="L69" i="19"/>
  <c r="O68" i="19"/>
  <c r="N68" i="19"/>
  <c r="M68" i="19"/>
  <c r="L68" i="19"/>
  <c r="O67" i="19"/>
  <c r="N67" i="19"/>
  <c r="M67" i="19"/>
  <c r="L67" i="19"/>
  <c r="U78" i="20"/>
  <c r="T78" i="20"/>
  <c r="S78" i="20"/>
  <c r="R78" i="20"/>
  <c r="Q78" i="20"/>
  <c r="P78" i="20"/>
  <c r="U77" i="20"/>
  <c r="T77" i="20"/>
  <c r="S77" i="20"/>
  <c r="R77" i="20"/>
  <c r="Q77" i="20"/>
  <c r="U76" i="20"/>
  <c r="T76" i="20"/>
  <c r="S76" i="20"/>
  <c r="R76" i="20"/>
  <c r="Q76" i="20"/>
  <c r="U75" i="20"/>
  <c r="T75" i="20"/>
  <c r="S75" i="20"/>
  <c r="R75" i="20"/>
  <c r="Q75" i="20"/>
  <c r="U74" i="20"/>
  <c r="T74" i="20"/>
  <c r="S74" i="20"/>
  <c r="R74" i="20"/>
  <c r="Q74" i="20"/>
  <c r="U73" i="20"/>
  <c r="T73" i="20"/>
  <c r="S73" i="20"/>
  <c r="R73" i="20"/>
  <c r="Q73" i="20"/>
  <c r="U72" i="20"/>
  <c r="T72" i="20"/>
  <c r="S72" i="20"/>
  <c r="R72" i="20"/>
  <c r="Q72" i="20"/>
  <c r="U71" i="20"/>
  <c r="T71" i="20"/>
  <c r="S71" i="20"/>
  <c r="R71" i="20"/>
  <c r="Q71" i="20"/>
  <c r="U70" i="20"/>
  <c r="T70" i="20"/>
  <c r="S70" i="20"/>
  <c r="R70" i="20"/>
  <c r="Q70" i="20"/>
  <c r="U69" i="20"/>
  <c r="T69" i="20"/>
  <c r="S69" i="20"/>
  <c r="R69" i="20"/>
  <c r="Q69" i="20"/>
  <c r="U68" i="20"/>
  <c r="T68" i="20"/>
  <c r="S68" i="20"/>
  <c r="R68" i="20"/>
  <c r="Q68" i="20"/>
  <c r="U67" i="20"/>
  <c r="T67" i="20"/>
  <c r="S67" i="20"/>
  <c r="R67" i="20"/>
  <c r="Q67" i="20"/>
  <c r="U66" i="20"/>
  <c r="T66" i="20"/>
  <c r="S66" i="20"/>
  <c r="R66" i="20"/>
  <c r="Q66" i="20"/>
  <c r="U65" i="20"/>
  <c r="T65" i="20"/>
  <c r="S65" i="20"/>
  <c r="R65" i="20"/>
  <c r="Q65" i="20"/>
  <c r="U64" i="20"/>
  <c r="T64" i="20"/>
  <c r="S64" i="20"/>
  <c r="R64" i="20"/>
  <c r="Q64" i="20"/>
  <c r="U63" i="20"/>
  <c r="T63" i="20"/>
  <c r="S63" i="20"/>
  <c r="R63" i="20"/>
  <c r="Q63" i="20"/>
  <c r="U62" i="20"/>
  <c r="T62" i="20"/>
  <c r="S62" i="20"/>
  <c r="R62" i="20"/>
  <c r="Q62" i="20"/>
  <c r="U61" i="20"/>
  <c r="T61" i="20"/>
  <c r="S61" i="20"/>
  <c r="R61" i="20"/>
  <c r="Q61" i="20"/>
  <c r="U60" i="20"/>
  <c r="T60" i="20"/>
  <c r="S60" i="20"/>
  <c r="R60" i="20"/>
  <c r="Q60" i="20"/>
  <c r="U59" i="20"/>
  <c r="T59" i="20"/>
  <c r="S59" i="20"/>
  <c r="R59" i="20"/>
  <c r="Q59" i="20"/>
  <c r="U58" i="20"/>
  <c r="T58" i="20"/>
  <c r="S58" i="20"/>
  <c r="R58" i="20"/>
  <c r="Q58" i="20"/>
  <c r="U57" i="20"/>
  <c r="T57" i="20"/>
  <c r="S57" i="20"/>
  <c r="R57" i="20"/>
  <c r="Q57" i="20"/>
  <c r="U56" i="20"/>
  <c r="T56" i="20"/>
  <c r="S56" i="20"/>
  <c r="R56" i="20"/>
  <c r="Q56" i="20"/>
  <c r="U55" i="20"/>
  <c r="T55" i="20"/>
  <c r="S55" i="20"/>
  <c r="R55" i="20"/>
  <c r="Q55" i="20"/>
  <c r="U54" i="20"/>
  <c r="T54" i="20"/>
  <c r="S54" i="20"/>
  <c r="R54" i="20"/>
  <c r="Q54" i="20"/>
  <c r="U53" i="20"/>
  <c r="T53" i="20"/>
  <c r="S53" i="20"/>
  <c r="R53" i="20"/>
  <c r="Q53" i="20"/>
  <c r="U52" i="20"/>
  <c r="T52" i="20"/>
  <c r="S52" i="20"/>
  <c r="R52" i="20"/>
  <c r="Q52" i="20"/>
  <c r="U51" i="20"/>
  <c r="T51" i="20"/>
  <c r="S51" i="20"/>
  <c r="R51" i="20"/>
  <c r="Q51" i="20"/>
  <c r="U50" i="20"/>
  <c r="T50" i="20"/>
  <c r="S50" i="20"/>
  <c r="R50" i="20"/>
  <c r="Q50" i="20"/>
  <c r="U49" i="20"/>
  <c r="T49" i="20"/>
  <c r="S49" i="20"/>
  <c r="R49" i="20"/>
  <c r="Q49" i="20"/>
  <c r="U48" i="20"/>
  <c r="T48" i="20"/>
  <c r="S48" i="20"/>
  <c r="R48" i="20"/>
  <c r="Q48" i="20"/>
  <c r="U47" i="20"/>
  <c r="T47" i="20"/>
  <c r="S47" i="20"/>
  <c r="R47" i="20"/>
  <c r="Q47" i="20"/>
  <c r="U46" i="20"/>
  <c r="T46" i="20"/>
  <c r="S46" i="20"/>
  <c r="R46" i="20"/>
  <c r="Q46" i="20"/>
  <c r="U45" i="20"/>
  <c r="T45" i="20"/>
  <c r="S45" i="20"/>
  <c r="R45" i="20"/>
  <c r="Q45" i="20"/>
  <c r="U44" i="20"/>
  <c r="T44" i="20"/>
  <c r="S44" i="20"/>
  <c r="R44" i="20"/>
  <c r="Q44" i="20"/>
  <c r="U43" i="20"/>
  <c r="T43" i="20"/>
  <c r="S43" i="20"/>
  <c r="R43" i="20"/>
  <c r="Q43" i="20"/>
  <c r="U42" i="20"/>
  <c r="T42" i="20"/>
  <c r="S42" i="20"/>
  <c r="R42" i="20"/>
  <c r="Q42" i="20"/>
  <c r="U41" i="20"/>
  <c r="T41" i="20"/>
  <c r="S41" i="20"/>
  <c r="R41" i="20"/>
  <c r="Q41" i="20"/>
  <c r="U40" i="20"/>
  <c r="T40" i="20"/>
  <c r="S40" i="20"/>
  <c r="R40" i="20"/>
  <c r="Q40" i="20"/>
  <c r="U39" i="20"/>
  <c r="T39" i="20"/>
  <c r="S39" i="20"/>
  <c r="R39" i="20"/>
  <c r="Q39" i="20"/>
  <c r="U38" i="20"/>
  <c r="T38" i="20"/>
  <c r="S38" i="20"/>
  <c r="R38" i="20"/>
  <c r="Q38" i="20"/>
  <c r="U37" i="20"/>
  <c r="T37" i="20"/>
  <c r="S37" i="20"/>
  <c r="R37" i="20"/>
  <c r="Q37" i="20"/>
  <c r="U36" i="20"/>
  <c r="T36" i="20"/>
  <c r="S36" i="20"/>
  <c r="R36" i="20"/>
  <c r="Q36" i="20"/>
  <c r="U35" i="20"/>
  <c r="T35" i="20"/>
  <c r="S35" i="20"/>
  <c r="R35" i="20"/>
  <c r="Q35" i="20"/>
  <c r="U34" i="20"/>
  <c r="T34" i="20"/>
  <c r="S34" i="20"/>
  <c r="R34" i="20"/>
  <c r="Q34" i="20"/>
  <c r="U33" i="20"/>
  <c r="T33" i="20"/>
  <c r="S33" i="20"/>
  <c r="R33" i="20"/>
  <c r="Q33" i="20"/>
  <c r="U32" i="20"/>
  <c r="T32" i="20"/>
  <c r="S32" i="20"/>
  <c r="R32" i="20"/>
  <c r="Q32" i="20"/>
  <c r="U31" i="20"/>
  <c r="T31" i="20"/>
  <c r="S31" i="20"/>
  <c r="R31" i="20"/>
  <c r="Q31" i="20"/>
  <c r="U30" i="20"/>
  <c r="T30" i="20"/>
  <c r="S30" i="20"/>
  <c r="R30" i="20"/>
  <c r="Q30" i="20"/>
  <c r="U29" i="20"/>
  <c r="T29" i="20"/>
  <c r="S29" i="20"/>
  <c r="R29" i="20"/>
  <c r="Q29" i="20"/>
  <c r="U28" i="20"/>
  <c r="T28" i="20"/>
  <c r="S28" i="20"/>
  <c r="R28" i="20"/>
  <c r="Q28" i="20"/>
  <c r="U27" i="20"/>
  <c r="T27" i="20"/>
  <c r="S27" i="20"/>
  <c r="R27" i="20"/>
  <c r="Q27" i="20"/>
  <c r="U26" i="20"/>
  <c r="T26" i="20"/>
  <c r="S26" i="20"/>
  <c r="R26" i="20"/>
  <c r="Q26" i="20"/>
  <c r="U25" i="20"/>
  <c r="T25" i="20"/>
  <c r="S25" i="20"/>
  <c r="R25" i="20"/>
  <c r="Q25" i="20"/>
  <c r="U24" i="20"/>
  <c r="T24" i="20"/>
  <c r="S24" i="20"/>
  <c r="R24" i="20"/>
  <c r="Q24" i="20"/>
  <c r="U23" i="20"/>
  <c r="T23" i="20"/>
  <c r="S23" i="20"/>
  <c r="R23" i="20"/>
  <c r="Q23" i="20"/>
  <c r="U22" i="20"/>
  <c r="T22" i="20"/>
  <c r="S22" i="20"/>
  <c r="R22" i="20"/>
  <c r="Q22" i="20"/>
  <c r="U21" i="20"/>
  <c r="T21" i="20"/>
  <c r="S21" i="20"/>
  <c r="R21" i="20"/>
  <c r="Q21" i="20"/>
  <c r="U20" i="20"/>
  <c r="T20" i="20"/>
  <c r="S20" i="20"/>
  <c r="R20" i="20"/>
  <c r="Q20" i="20"/>
  <c r="U19" i="20"/>
  <c r="T19" i="20"/>
  <c r="S19" i="20"/>
  <c r="R19" i="20"/>
  <c r="Q19" i="20"/>
  <c r="U18" i="20"/>
  <c r="T18" i="20"/>
  <c r="S18" i="20"/>
  <c r="R18" i="20"/>
  <c r="Q18" i="20"/>
  <c r="U17" i="20"/>
  <c r="T17" i="20"/>
  <c r="S17" i="20"/>
  <c r="R17" i="20"/>
  <c r="Q17" i="20"/>
  <c r="U16" i="20"/>
  <c r="T16" i="20"/>
  <c r="S16" i="20"/>
  <c r="R16" i="20"/>
  <c r="Q16" i="20"/>
  <c r="U15" i="20"/>
  <c r="T15" i="20"/>
  <c r="S15" i="20"/>
  <c r="R15" i="20"/>
  <c r="Q15" i="20"/>
  <c r="U14" i="20"/>
  <c r="T14" i="20"/>
  <c r="S14" i="20"/>
  <c r="R14" i="20"/>
  <c r="Q14" i="20"/>
  <c r="U13" i="20"/>
  <c r="T13" i="20"/>
  <c r="S13" i="20"/>
  <c r="R13" i="20"/>
  <c r="Q13" i="20"/>
  <c r="U12" i="20"/>
  <c r="T12" i="20"/>
  <c r="S12" i="20"/>
  <c r="R12" i="20"/>
  <c r="Q12" i="20"/>
  <c r="U11" i="20"/>
  <c r="T11" i="20"/>
  <c r="S11" i="20"/>
  <c r="R11" i="20"/>
  <c r="Q11" i="20"/>
  <c r="U10" i="20"/>
  <c r="T10" i="20"/>
  <c r="S10" i="20"/>
  <c r="R10" i="20"/>
  <c r="Q10" i="20"/>
  <c r="U9" i="20"/>
  <c r="T9" i="20"/>
  <c r="S9" i="20"/>
  <c r="R9" i="20"/>
  <c r="Q9" i="20"/>
  <c r="U8" i="20"/>
  <c r="T8" i="20"/>
  <c r="S8" i="20"/>
  <c r="R8" i="20"/>
  <c r="Q8" i="20"/>
  <c r="U7" i="20"/>
  <c r="T7" i="20"/>
  <c r="S7" i="20"/>
  <c r="R7" i="20"/>
  <c r="Q7" i="20"/>
  <c r="U6" i="20"/>
  <c r="T6" i="20"/>
  <c r="S6" i="20"/>
  <c r="R6" i="20"/>
  <c r="Q6" i="20"/>
  <c r="U5" i="20"/>
  <c r="T5" i="20"/>
  <c r="S5" i="20"/>
  <c r="R5" i="20"/>
  <c r="Q5" i="20"/>
  <c r="P36" i="20"/>
  <c r="P35" i="20"/>
  <c r="P34" i="20"/>
  <c r="P33" i="20"/>
  <c r="P32" i="20"/>
  <c r="P31" i="20"/>
  <c r="P37" i="20"/>
  <c r="P76" i="20"/>
  <c r="P75" i="20"/>
  <c r="P74" i="20"/>
  <c r="P73" i="20"/>
  <c r="P72" i="20"/>
  <c r="P71" i="20"/>
  <c r="P70" i="20"/>
  <c r="P69" i="20"/>
  <c r="P68" i="20"/>
  <c r="P67" i="20"/>
  <c r="P66" i="20"/>
  <c r="P65" i="20"/>
  <c r="P64" i="20"/>
  <c r="P63" i="20"/>
  <c r="P62" i="20"/>
  <c r="P61" i="20"/>
  <c r="P60" i="20"/>
  <c r="P59" i="20"/>
  <c r="P58" i="20"/>
  <c r="P57" i="20"/>
  <c r="P56" i="20"/>
  <c r="P55" i="20"/>
  <c r="P54" i="20"/>
  <c r="P53" i="20"/>
  <c r="P52" i="20"/>
  <c r="P51" i="20"/>
  <c r="P50" i="20"/>
  <c r="P49" i="20"/>
  <c r="P48" i="20"/>
  <c r="P47" i="20"/>
  <c r="P46" i="20"/>
  <c r="P45" i="20"/>
  <c r="P44" i="20"/>
  <c r="P43" i="20"/>
  <c r="P42" i="20"/>
  <c r="P41" i="20"/>
  <c r="P40" i="20"/>
  <c r="P39" i="20"/>
  <c r="P38" i="20"/>
  <c r="P77" i="20"/>
  <c r="P30" i="20"/>
  <c r="P29" i="20"/>
  <c r="P28" i="20"/>
  <c r="P27" i="20"/>
  <c r="P26" i="20"/>
  <c r="P25" i="20"/>
  <c r="P24" i="20"/>
  <c r="P23" i="20"/>
  <c r="P22" i="20"/>
  <c r="P21" i="20"/>
  <c r="P20" i="20"/>
  <c r="P19" i="20"/>
  <c r="P18" i="20"/>
  <c r="P17" i="20"/>
  <c r="P16" i="20"/>
  <c r="P15" i="20"/>
  <c r="P14" i="20"/>
  <c r="P13" i="20"/>
  <c r="P12" i="20"/>
  <c r="P11" i="20"/>
  <c r="P10" i="20"/>
  <c r="P9" i="20"/>
  <c r="P8" i="20"/>
  <c r="P7" i="20"/>
  <c r="P6" i="20"/>
  <c r="P5" i="20"/>
  <c r="B69" i="20"/>
  <c r="N67" i="20"/>
  <c r="J67" i="20"/>
  <c r="G66" i="20"/>
  <c r="C66" i="20"/>
  <c r="B65" i="20"/>
  <c r="M62" i="20"/>
  <c r="C62" i="20"/>
  <c r="G54" i="20"/>
  <c r="J43" i="20"/>
  <c r="D43" i="20"/>
  <c r="E73" i="20"/>
  <c r="A40" i="21"/>
  <c r="A41" i="21" s="1"/>
  <c r="P93" i="4"/>
  <c r="B93" i="4"/>
  <c r="O93" i="4"/>
  <c r="M18" i="4"/>
  <c r="J18" i="4"/>
  <c r="E18" i="4"/>
  <c r="D18" i="4"/>
  <c r="B18" i="4"/>
  <c r="B23" i="4"/>
  <c r="B192" i="4" s="1"/>
  <c r="L23" i="4"/>
  <c r="G23" i="4"/>
  <c r="C23" i="4"/>
  <c r="J69" i="4"/>
  <c r="H69" i="4"/>
  <c r="G69" i="4"/>
  <c r="D69" i="4"/>
  <c r="B69" i="4"/>
  <c r="L19" i="4"/>
  <c r="L13" i="4"/>
  <c r="H19" i="4"/>
  <c r="H13" i="4"/>
  <c r="G13" i="4"/>
  <c r="F13" i="4"/>
  <c r="E13" i="4"/>
  <c r="D19" i="4"/>
  <c r="B19" i="4"/>
  <c r="B13" i="4"/>
  <c r="G12" i="4"/>
  <c r="E12" i="4"/>
  <c r="C12" i="4"/>
  <c r="B12" i="4"/>
  <c r="H7" i="4"/>
  <c r="G7" i="4"/>
  <c r="F7" i="4"/>
  <c r="C7" i="4"/>
  <c r="B7" i="4"/>
  <c r="A7" i="4"/>
  <c r="F6" i="4"/>
  <c r="E6" i="4"/>
  <c r="B6" i="4"/>
  <c r="A6" i="4"/>
  <c r="H5" i="4"/>
  <c r="G5" i="4"/>
  <c r="F5" i="4"/>
  <c r="E5" i="4"/>
  <c r="B5" i="4"/>
  <c r="A5" i="4"/>
  <c r="H4" i="4"/>
  <c r="E4" i="4"/>
  <c r="B4" i="4"/>
  <c r="A4" i="4"/>
  <c r="H3" i="4"/>
  <c r="G3" i="4"/>
  <c r="F3" i="4"/>
  <c r="E3" i="4"/>
  <c r="B3" i="4"/>
  <c r="A3" i="4"/>
  <c r="O59" i="4"/>
  <c r="M59" i="4"/>
  <c r="J59" i="4"/>
  <c r="H59" i="4"/>
  <c r="G59" i="4"/>
  <c r="D59" i="4"/>
  <c r="B59" i="4"/>
  <c r="A59" i="4"/>
  <c r="N58" i="4"/>
  <c r="M58" i="4"/>
  <c r="H58" i="4"/>
  <c r="F58" i="4"/>
  <c r="E58" i="4"/>
  <c r="D58" i="4"/>
  <c r="B58" i="4"/>
  <c r="A58" i="4"/>
  <c r="L57" i="4"/>
  <c r="H57" i="4"/>
  <c r="G57" i="4"/>
  <c r="F57" i="4"/>
  <c r="E57" i="4"/>
  <c r="D57" i="4"/>
  <c r="C57" i="4"/>
  <c r="B57" i="4"/>
  <c r="A57" i="4"/>
  <c r="P56" i="4"/>
  <c r="H56" i="4"/>
  <c r="G56" i="4"/>
  <c r="F56" i="4"/>
  <c r="E56" i="4"/>
  <c r="C56" i="4"/>
  <c r="B56" i="4"/>
  <c r="A56" i="4"/>
  <c r="O55" i="4"/>
  <c r="M55" i="4"/>
  <c r="G55" i="4"/>
  <c r="E55" i="4"/>
  <c r="C55" i="4"/>
  <c r="B55" i="4"/>
  <c r="A55" i="4"/>
  <c r="P54" i="4"/>
  <c r="N54" i="4"/>
  <c r="J54" i="4"/>
  <c r="G54" i="4"/>
  <c r="F54" i="4"/>
  <c r="E54" i="4"/>
  <c r="D54" i="4"/>
  <c r="B54" i="4"/>
  <c r="A54" i="4"/>
  <c r="N53" i="4"/>
  <c r="J53" i="4"/>
  <c r="H53" i="4"/>
  <c r="F53" i="4"/>
  <c r="E53" i="4"/>
  <c r="D53" i="4"/>
  <c r="B53" i="4"/>
  <c r="A53" i="4"/>
  <c r="P52" i="4"/>
  <c r="M52" i="4"/>
  <c r="H52" i="4"/>
  <c r="F52" i="4"/>
  <c r="E52" i="4"/>
  <c r="C52" i="4"/>
  <c r="B52" i="4"/>
  <c r="A52" i="4"/>
  <c r="O51" i="4"/>
  <c r="L51" i="4"/>
  <c r="G51" i="4"/>
  <c r="F51" i="4"/>
  <c r="C51" i="4"/>
  <c r="B51" i="4"/>
  <c r="A51" i="4"/>
  <c r="O50" i="4"/>
  <c r="N50" i="4"/>
  <c r="J50" i="4"/>
  <c r="H50" i="4"/>
  <c r="G50" i="4"/>
  <c r="E50" i="4"/>
  <c r="D50" i="4"/>
  <c r="B50" i="4"/>
  <c r="A50" i="4"/>
  <c r="J49" i="4"/>
  <c r="H49" i="4"/>
  <c r="F49" i="4"/>
  <c r="E49" i="4"/>
  <c r="D49" i="4"/>
  <c r="B49" i="4"/>
  <c r="A49" i="4"/>
  <c r="P48" i="4"/>
  <c r="M48" i="4"/>
  <c r="H48" i="4"/>
  <c r="F48" i="4"/>
  <c r="E48" i="4"/>
  <c r="C48" i="4"/>
  <c r="B48" i="4"/>
  <c r="A48" i="4"/>
  <c r="O47" i="4"/>
  <c r="N47" i="4"/>
  <c r="G47" i="4"/>
  <c r="C47" i="4"/>
  <c r="B47" i="4"/>
  <c r="A47" i="4"/>
  <c r="N46" i="4"/>
  <c r="J46" i="4"/>
  <c r="H46" i="4"/>
  <c r="G46" i="4"/>
  <c r="E46" i="4"/>
  <c r="D46" i="4"/>
  <c r="B46" i="4"/>
  <c r="A46" i="4"/>
  <c r="J45" i="4"/>
  <c r="H45" i="4"/>
  <c r="G45" i="4"/>
  <c r="F45" i="4"/>
  <c r="E45" i="4"/>
  <c r="D45" i="4"/>
  <c r="B45" i="4"/>
  <c r="A45" i="4"/>
  <c r="P44" i="4"/>
  <c r="M44" i="4"/>
  <c r="H44" i="4"/>
  <c r="F44" i="4"/>
  <c r="E44" i="4"/>
  <c r="C44" i="4"/>
  <c r="B44" i="4"/>
  <c r="A44" i="4"/>
  <c r="O43" i="4"/>
  <c r="L43" i="4"/>
  <c r="H43" i="4"/>
  <c r="G43" i="4"/>
  <c r="C43" i="4"/>
  <c r="B43" i="4"/>
  <c r="A43" i="4"/>
  <c r="N42" i="4"/>
  <c r="M42" i="4"/>
  <c r="L42" i="4"/>
  <c r="J42" i="4"/>
  <c r="H42" i="4"/>
  <c r="G42" i="4"/>
  <c r="E42" i="4"/>
  <c r="D42" i="4"/>
  <c r="C42" i="4"/>
  <c r="B42" i="4"/>
  <c r="A42" i="4"/>
  <c r="M41" i="4"/>
  <c r="L41" i="4"/>
  <c r="J41" i="4"/>
  <c r="H41" i="4"/>
  <c r="F41" i="4"/>
  <c r="E41" i="4"/>
  <c r="D41" i="4"/>
  <c r="B41" i="4"/>
  <c r="A41" i="4"/>
  <c r="P40" i="4"/>
  <c r="M40" i="4"/>
  <c r="H40" i="4"/>
  <c r="F40" i="4"/>
  <c r="E40" i="4"/>
  <c r="C40" i="4"/>
  <c r="B40" i="4"/>
  <c r="A40" i="4"/>
  <c r="O39" i="4"/>
  <c r="L39" i="4"/>
  <c r="G39" i="4"/>
  <c r="F39" i="4"/>
  <c r="C39" i="4"/>
  <c r="B39" i="4"/>
  <c r="A39" i="4"/>
  <c r="N38" i="4"/>
  <c r="J38" i="4"/>
  <c r="G38" i="4"/>
  <c r="E38" i="4"/>
  <c r="D38" i="4"/>
  <c r="C38" i="4"/>
  <c r="B38" i="4"/>
  <c r="A38" i="4"/>
  <c r="J37" i="4"/>
  <c r="H37" i="4"/>
  <c r="F37" i="4"/>
  <c r="E37" i="4"/>
  <c r="D37" i="4"/>
  <c r="C37" i="4"/>
  <c r="B37" i="4"/>
  <c r="A37" i="4"/>
  <c r="P36" i="4"/>
  <c r="M36" i="4"/>
  <c r="H36" i="4"/>
  <c r="G36" i="4"/>
  <c r="F36" i="4"/>
  <c r="E36" i="4"/>
  <c r="C36" i="4"/>
  <c r="B36" i="4"/>
  <c r="A36" i="4"/>
  <c r="O35" i="4"/>
  <c r="L35" i="4"/>
  <c r="G35" i="4"/>
  <c r="F35" i="4"/>
  <c r="D35" i="4"/>
  <c r="C35" i="4"/>
  <c r="B35" i="4"/>
  <c r="A35" i="4"/>
  <c r="N34" i="4"/>
  <c r="J34" i="4"/>
  <c r="G34" i="4"/>
  <c r="E34" i="4"/>
  <c r="D34" i="4"/>
  <c r="B34" i="4"/>
  <c r="A34" i="4"/>
  <c r="M33" i="4"/>
  <c r="L33" i="4"/>
  <c r="H33" i="4"/>
  <c r="F33" i="4"/>
  <c r="E33" i="4"/>
  <c r="D33" i="4"/>
  <c r="C33" i="4"/>
  <c r="B33" i="4"/>
  <c r="A33" i="4"/>
  <c r="P32" i="4"/>
  <c r="H32" i="4"/>
  <c r="G32" i="4"/>
  <c r="F32" i="4"/>
  <c r="E32" i="4"/>
  <c r="C32" i="4"/>
  <c r="B32" i="4"/>
  <c r="A32" i="4"/>
  <c r="O31" i="4"/>
  <c r="G31" i="4"/>
  <c r="E31" i="4"/>
  <c r="D31" i="4"/>
  <c r="C31" i="4"/>
  <c r="B31" i="4"/>
  <c r="A31" i="4"/>
  <c r="N30" i="4"/>
  <c r="M30" i="4"/>
  <c r="G30" i="4"/>
  <c r="E30" i="4"/>
  <c r="D30" i="4"/>
  <c r="C30" i="4"/>
  <c r="B30" i="4"/>
  <c r="A30" i="4"/>
  <c r="M29" i="4"/>
  <c r="H29" i="4"/>
  <c r="G29" i="4"/>
  <c r="F29" i="4"/>
  <c r="E29" i="4"/>
  <c r="D29" i="4"/>
  <c r="B29" i="4"/>
  <c r="A29" i="4"/>
  <c r="P28" i="4"/>
  <c r="M28" i="4"/>
  <c r="H28" i="4"/>
  <c r="F28" i="4"/>
  <c r="E28" i="4"/>
  <c r="C28" i="4"/>
  <c r="B28" i="4"/>
  <c r="A28" i="4"/>
  <c r="O27" i="4"/>
  <c r="L27" i="4"/>
  <c r="H27" i="4"/>
  <c r="G27" i="4"/>
  <c r="C27" i="4"/>
  <c r="B27" i="4"/>
  <c r="A27" i="4"/>
  <c r="N26" i="4"/>
  <c r="L26" i="4"/>
  <c r="H26" i="4"/>
  <c r="G26" i="4"/>
  <c r="E26" i="4"/>
  <c r="D26" i="4"/>
  <c r="C26" i="4"/>
  <c r="B26" i="4"/>
  <c r="A26" i="4"/>
  <c r="L25" i="4"/>
  <c r="H25" i="4"/>
  <c r="F25" i="4"/>
  <c r="E25" i="4"/>
  <c r="D25" i="4"/>
  <c r="B25" i="4"/>
  <c r="A25" i="4"/>
  <c r="P24" i="4"/>
  <c r="M24" i="4"/>
  <c r="H24" i="4"/>
  <c r="F24" i="4"/>
  <c r="E24" i="4"/>
  <c r="C24" i="4"/>
  <c r="B24" i="4"/>
  <c r="A24" i="4"/>
  <c r="A23" i="4"/>
  <c r="O22" i="4"/>
  <c r="N22" i="4"/>
  <c r="J22" i="4"/>
  <c r="G22" i="4"/>
  <c r="E22" i="4"/>
  <c r="D22" i="4"/>
  <c r="B22" i="4"/>
  <c r="A22" i="4"/>
  <c r="J21" i="4"/>
  <c r="H21" i="4"/>
  <c r="F21" i="4"/>
  <c r="E21" i="4"/>
  <c r="D21" i="4"/>
  <c r="B21" i="4"/>
  <c r="A21" i="4"/>
  <c r="P20" i="4"/>
  <c r="M20" i="4"/>
  <c r="H20" i="4"/>
  <c r="F20" i="4"/>
  <c r="E20" i="4"/>
  <c r="D20" i="4"/>
  <c r="C20" i="4"/>
  <c r="B20" i="4"/>
  <c r="A20" i="4"/>
  <c r="A19" i="4"/>
  <c r="A18" i="4"/>
  <c r="J17" i="4"/>
  <c r="H17" i="4"/>
  <c r="G17" i="4"/>
  <c r="F17" i="4"/>
  <c r="E17" i="4"/>
  <c r="B17" i="4"/>
  <c r="A17" i="4"/>
  <c r="P16" i="4"/>
  <c r="M16" i="4"/>
  <c r="H16" i="4"/>
  <c r="F16" i="4"/>
  <c r="E16" i="4"/>
  <c r="C16" i="4"/>
  <c r="B16" i="4"/>
  <c r="A16" i="4"/>
  <c r="O15" i="4"/>
  <c r="L15" i="4"/>
  <c r="H15" i="4"/>
  <c r="G15" i="4"/>
  <c r="E15" i="4"/>
  <c r="C15" i="4"/>
  <c r="B15" i="4"/>
  <c r="A15" i="4"/>
  <c r="O14" i="4"/>
  <c r="N14" i="4"/>
  <c r="L14" i="4"/>
  <c r="J14" i="4"/>
  <c r="H14" i="4"/>
  <c r="G14" i="4"/>
  <c r="E14" i="4"/>
  <c r="D14" i="4"/>
  <c r="C14" i="4"/>
  <c r="B14" i="4"/>
  <c r="A14" i="4"/>
  <c r="A13" i="4"/>
  <c r="A12" i="4"/>
  <c r="O11" i="4"/>
  <c r="L11" i="4"/>
  <c r="G11" i="4"/>
  <c r="F11" i="4"/>
  <c r="E11" i="4"/>
  <c r="C11" i="4"/>
  <c r="B11" i="4"/>
  <c r="A11" i="4"/>
  <c r="O10" i="4"/>
  <c r="N10" i="4"/>
  <c r="M10" i="4"/>
  <c r="L10" i="4"/>
  <c r="G10" i="4"/>
  <c r="E10" i="4"/>
  <c r="D10" i="4"/>
  <c r="C10" i="4"/>
  <c r="B10" i="4"/>
  <c r="A10" i="4"/>
  <c r="M9" i="4"/>
  <c r="H9" i="4"/>
  <c r="G9" i="4"/>
  <c r="F9" i="4"/>
  <c r="E9" i="4"/>
  <c r="D9" i="4"/>
  <c r="B9" i="4"/>
  <c r="A9" i="4"/>
  <c r="P8" i="4"/>
  <c r="M8" i="4"/>
  <c r="H8" i="4"/>
  <c r="F8" i="4"/>
  <c r="E8" i="4"/>
  <c r="D8" i="4"/>
  <c r="C8" i="4"/>
  <c r="B8" i="4"/>
  <c r="A8" i="4"/>
  <c r="L93" i="4"/>
  <c r="L155" i="4" s="1"/>
  <c r="H93" i="4"/>
  <c r="G93" i="4"/>
  <c r="E93" i="4"/>
  <c r="D93" i="4"/>
  <c r="C93" i="4"/>
  <c r="C155" i="4" s="1"/>
  <c r="P158" i="4"/>
  <c r="B86" i="4"/>
  <c r="B85" i="4"/>
  <c r="B84" i="4"/>
  <c r="B82" i="4"/>
  <c r="B81" i="4"/>
  <c r="B80" i="4"/>
  <c r="B78" i="4"/>
  <c r="B77" i="4"/>
  <c r="B76" i="4"/>
  <c r="B75" i="4"/>
  <c r="B74" i="4"/>
  <c r="B73" i="4"/>
  <c r="B72" i="4"/>
  <c r="B71" i="4"/>
  <c r="B68" i="4"/>
  <c r="B67" i="4"/>
  <c r="B64" i="4"/>
  <c r="B62" i="4"/>
  <c r="B61" i="4"/>
  <c r="B60" i="4"/>
  <c r="H86" i="4"/>
  <c r="G86" i="4"/>
  <c r="F86" i="4"/>
  <c r="H85" i="4"/>
  <c r="F85" i="4"/>
  <c r="H84" i="4"/>
  <c r="G84" i="4"/>
  <c r="F84" i="4"/>
  <c r="H82" i="4"/>
  <c r="G82" i="4"/>
  <c r="F82" i="4"/>
  <c r="H81" i="4"/>
  <c r="F81" i="4"/>
  <c r="H80" i="4"/>
  <c r="G80" i="4"/>
  <c r="F80" i="4"/>
  <c r="H78" i="4"/>
  <c r="F78" i="4"/>
  <c r="H77" i="4"/>
  <c r="G77" i="4"/>
  <c r="F77" i="4"/>
  <c r="G76" i="4"/>
  <c r="F76" i="4"/>
  <c r="H75" i="4"/>
  <c r="G75" i="4"/>
  <c r="F75" i="4"/>
  <c r="H74" i="4"/>
  <c r="F74" i="4"/>
  <c r="H73" i="4"/>
  <c r="G73" i="4"/>
  <c r="F73" i="4"/>
  <c r="G72" i="4"/>
  <c r="F72" i="4"/>
  <c r="H71" i="4"/>
  <c r="G71" i="4"/>
  <c r="F71" i="4"/>
  <c r="H68" i="4"/>
  <c r="G68" i="4"/>
  <c r="F68" i="4"/>
  <c r="H67" i="4"/>
  <c r="G67" i="4"/>
  <c r="F67" i="4"/>
  <c r="H64" i="4"/>
  <c r="G64" i="4"/>
  <c r="F64" i="4"/>
  <c r="H62" i="4"/>
  <c r="G62" i="4"/>
  <c r="F62" i="4"/>
  <c r="H61" i="4"/>
  <c r="F61" i="4"/>
  <c r="H60" i="4"/>
  <c r="G60" i="4"/>
  <c r="F60" i="4"/>
  <c r="A96" i="4"/>
  <c r="A95" i="4"/>
  <c r="A94" i="4"/>
  <c r="A93" i="4"/>
  <c r="A92" i="4"/>
  <c r="A91" i="4"/>
  <c r="A90" i="4"/>
  <c r="A89" i="4"/>
  <c r="A88" i="4"/>
  <c r="A87" i="4"/>
  <c r="P86" i="4"/>
  <c r="M86" i="4"/>
  <c r="L86" i="4"/>
  <c r="E86" i="4"/>
  <c r="D86" i="4"/>
  <c r="C86" i="4"/>
  <c r="A86" i="4"/>
  <c r="O85" i="4"/>
  <c r="N85" i="4"/>
  <c r="M85" i="4"/>
  <c r="E85" i="4"/>
  <c r="D85" i="4"/>
  <c r="C85" i="4"/>
  <c r="A85" i="4"/>
  <c r="O84" i="4"/>
  <c r="N84" i="4"/>
  <c r="M84" i="4"/>
  <c r="E84" i="4"/>
  <c r="C84" i="4"/>
  <c r="A84" i="4"/>
  <c r="A83" i="4"/>
  <c r="E82" i="4"/>
  <c r="D82" i="4"/>
  <c r="C82" i="4"/>
  <c r="A82" i="4"/>
  <c r="P81" i="4"/>
  <c r="N81" i="4"/>
  <c r="E81" i="4"/>
  <c r="D81" i="4"/>
  <c r="C81" i="4"/>
  <c r="A81" i="4"/>
  <c r="O80" i="4"/>
  <c r="M80" i="4"/>
  <c r="E80" i="4"/>
  <c r="C80" i="4"/>
  <c r="A80" i="4"/>
  <c r="A79" i="4"/>
  <c r="N78" i="4"/>
  <c r="M78" i="4"/>
  <c r="L78" i="4"/>
  <c r="E78" i="4"/>
  <c r="D78" i="4"/>
  <c r="C78" i="4"/>
  <c r="A78" i="4"/>
  <c r="N77" i="4"/>
  <c r="L77" i="4"/>
  <c r="E77" i="4"/>
  <c r="C77" i="4"/>
  <c r="A77" i="4"/>
  <c r="P76" i="4"/>
  <c r="J76" i="4"/>
  <c r="E76" i="4"/>
  <c r="D76" i="4"/>
  <c r="C76" i="4"/>
  <c r="A76" i="4"/>
  <c r="O75" i="4"/>
  <c r="M75" i="4"/>
  <c r="E75" i="4"/>
  <c r="D75" i="4"/>
  <c r="A75" i="4"/>
  <c r="N74" i="4"/>
  <c r="M74" i="4"/>
  <c r="E74" i="4"/>
  <c r="D74" i="4"/>
  <c r="C74" i="4"/>
  <c r="A74" i="4"/>
  <c r="N73" i="4"/>
  <c r="L73" i="4"/>
  <c r="J73" i="4"/>
  <c r="E73" i="4"/>
  <c r="C73" i="4"/>
  <c r="A73" i="4"/>
  <c r="P72" i="4"/>
  <c r="E72" i="4"/>
  <c r="D72" i="4"/>
  <c r="C72" i="4"/>
  <c r="A72" i="4"/>
  <c r="P71" i="4"/>
  <c r="O71" i="4"/>
  <c r="E71" i="4"/>
  <c r="D71" i="4"/>
  <c r="A71" i="4"/>
  <c r="A70" i="4"/>
  <c r="A69" i="4"/>
  <c r="N68" i="4"/>
  <c r="E68" i="4"/>
  <c r="D68" i="4"/>
  <c r="A68" i="4"/>
  <c r="P67" i="4"/>
  <c r="E67" i="4"/>
  <c r="D67" i="4"/>
  <c r="C67" i="4"/>
  <c r="A67" i="4"/>
  <c r="A66" i="4"/>
  <c r="A65" i="4"/>
  <c r="O64" i="4"/>
  <c r="N64" i="4"/>
  <c r="E64" i="4"/>
  <c r="C64" i="4"/>
  <c r="A64" i="4"/>
  <c r="A63" i="4"/>
  <c r="N62" i="4"/>
  <c r="E62" i="4"/>
  <c r="D62" i="4"/>
  <c r="A62" i="4"/>
  <c r="N61" i="4"/>
  <c r="L61" i="4"/>
  <c r="E61" i="4"/>
  <c r="D61" i="4"/>
  <c r="C61" i="4"/>
  <c r="A61" i="4"/>
  <c r="P60" i="4"/>
  <c r="E60" i="4"/>
  <c r="D60" i="4"/>
  <c r="C60" i="4"/>
  <c r="A60" i="4"/>
  <c r="J98" i="5"/>
  <c r="O97" i="5"/>
  <c r="P94" i="5"/>
  <c r="N93" i="5"/>
  <c r="M93" i="5"/>
  <c r="N92" i="5"/>
  <c r="M91" i="5"/>
  <c r="M90" i="5"/>
  <c r="O89" i="5"/>
  <c r="P87" i="5"/>
  <c r="P86" i="5"/>
  <c r="O85" i="5"/>
  <c r="N84" i="5"/>
  <c r="M83" i="5"/>
  <c r="P82" i="5"/>
  <c r="N82" i="5"/>
  <c r="O81" i="5"/>
  <c r="P80" i="5"/>
  <c r="N80" i="5"/>
  <c r="J79" i="5"/>
  <c r="P78" i="5"/>
  <c r="O77" i="5"/>
  <c r="N76" i="5"/>
  <c r="M76" i="5"/>
  <c r="P74" i="5"/>
  <c r="O73" i="5"/>
  <c r="N72" i="5"/>
  <c r="M72" i="5"/>
  <c r="J71" i="5"/>
  <c r="P70" i="5"/>
  <c r="M70" i="5"/>
  <c r="O69" i="5"/>
  <c r="N68" i="5"/>
  <c r="J68" i="5"/>
  <c r="P66" i="5"/>
  <c r="O65" i="5"/>
  <c r="N64" i="5"/>
  <c r="M64" i="5"/>
  <c r="L63" i="5"/>
  <c r="P62" i="5"/>
  <c r="O61" i="5"/>
  <c r="N60" i="5"/>
  <c r="P59" i="5"/>
  <c r="J59" i="5"/>
  <c r="P58" i="5"/>
  <c r="M58" i="5"/>
  <c r="O57" i="5"/>
  <c r="J57" i="5"/>
  <c r="N56" i="5"/>
  <c r="J55" i="5"/>
  <c r="P54" i="5"/>
  <c r="M54" i="5"/>
  <c r="O53" i="5"/>
  <c r="J53" i="5"/>
  <c r="P52" i="5"/>
  <c r="N52" i="5"/>
  <c r="M52" i="5"/>
  <c r="J51" i="5"/>
  <c r="P50" i="5"/>
  <c r="M50" i="5"/>
  <c r="O49" i="5"/>
  <c r="J49" i="5"/>
  <c r="N48" i="5"/>
  <c r="M48" i="5"/>
  <c r="P46" i="5"/>
  <c r="M46" i="5"/>
  <c r="O45" i="5"/>
  <c r="N44" i="5"/>
  <c r="P42" i="5"/>
  <c r="M42" i="5"/>
  <c r="O41" i="5"/>
  <c r="N40" i="5"/>
  <c r="M40" i="5"/>
  <c r="L39" i="5"/>
  <c r="P38" i="5"/>
  <c r="J38" i="5"/>
  <c r="O37" i="5"/>
  <c r="N36" i="5"/>
  <c r="J36" i="5"/>
  <c r="J35" i="5"/>
  <c r="P34" i="5"/>
  <c r="O33" i="5"/>
  <c r="J33" i="5"/>
  <c r="N32" i="5"/>
  <c r="M31" i="5"/>
  <c r="J31" i="5"/>
  <c r="P30" i="5"/>
  <c r="L30" i="5"/>
  <c r="O29" i="5"/>
  <c r="J29" i="5"/>
  <c r="N28" i="5"/>
  <c r="L28" i="5"/>
  <c r="M27" i="5"/>
  <c r="P26" i="5"/>
  <c r="O25" i="5"/>
  <c r="M25" i="5"/>
  <c r="J25" i="5"/>
  <c r="N24" i="5"/>
  <c r="L24" i="5"/>
  <c r="P22" i="5"/>
  <c r="O21" i="5"/>
  <c r="J21" i="5"/>
  <c r="N20" i="5"/>
  <c r="L20" i="5"/>
  <c r="M19" i="5"/>
  <c r="L19" i="5"/>
  <c r="J19" i="5"/>
  <c r="P18" i="5"/>
  <c r="L18" i="5"/>
  <c r="O17" i="5"/>
  <c r="J17" i="5"/>
  <c r="P16" i="5"/>
  <c r="N16" i="5"/>
  <c r="L16" i="5"/>
  <c r="O15" i="5"/>
  <c r="P14" i="5"/>
  <c r="O13" i="5"/>
  <c r="J13" i="5"/>
  <c r="N12" i="5"/>
  <c r="J11" i="5"/>
  <c r="P10" i="5"/>
  <c r="N10" i="5"/>
  <c r="L10" i="5"/>
  <c r="K8" i="5"/>
  <c r="K7" i="5"/>
  <c r="K6" i="5"/>
  <c r="K5" i="5"/>
  <c r="O8" i="5"/>
  <c r="N7" i="5"/>
  <c r="P5" i="5"/>
  <c r="O9" i="5"/>
  <c r="J9" i="5"/>
  <c r="G8" i="5"/>
  <c r="E8" i="5"/>
  <c r="G7" i="5"/>
  <c r="E7" i="5"/>
  <c r="G6" i="5"/>
  <c r="F6" i="5"/>
  <c r="E6" i="5"/>
  <c r="G5" i="5"/>
  <c r="H98" i="5"/>
  <c r="F98" i="5"/>
  <c r="D98" i="5"/>
  <c r="C98" i="5"/>
  <c r="G97" i="5"/>
  <c r="F97" i="5"/>
  <c r="F127" i="5" s="1"/>
  <c r="E97" i="5"/>
  <c r="E127" i="5" s="1"/>
  <c r="C97" i="5"/>
  <c r="H96" i="5"/>
  <c r="G96" i="5"/>
  <c r="E96" i="5"/>
  <c r="D96" i="5"/>
  <c r="C96" i="5"/>
  <c r="G95" i="5"/>
  <c r="F95" i="5"/>
  <c r="E95" i="5"/>
  <c r="C95" i="5"/>
  <c r="H94" i="5"/>
  <c r="G94" i="5"/>
  <c r="E94" i="5"/>
  <c r="E119" i="5" s="1"/>
  <c r="D94" i="5"/>
  <c r="C94" i="5"/>
  <c r="G93" i="5"/>
  <c r="F93" i="5"/>
  <c r="E93" i="5"/>
  <c r="C93" i="5"/>
  <c r="H92" i="5"/>
  <c r="G92" i="5"/>
  <c r="E92" i="5"/>
  <c r="D92" i="5"/>
  <c r="C92" i="5"/>
  <c r="G91" i="5"/>
  <c r="F91" i="5"/>
  <c r="E91" i="5"/>
  <c r="C91" i="5"/>
  <c r="H90" i="5"/>
  <c r="G90" i="5"/>
  <c r="E90" i="5"/>
  <c r="D90" i="5"/>
  <c r="C90" i="5"/>
  <c r="G89" i="5"/>
  <c r="F89" i="5"/>
  <c r="E89" i="5"/>
  <c r="C89" i="5"/>
  <c r="H88" i="5"/>
  <c r="G88" i="5"/>
  <c r="E88" i="5"/>
  <c r="D88" i="5"/>
  <c r="C88" i="5"/>
  <c r="G87" i="5"/>
  <c r="F87" i="5"/>
  <c r="E87" i="5"/>
  <c r="C87" i="5"/>
  <c r="H86" i="5"/>
  <c r="G86" i="5"/>
  <c r="E86" i="5"/>
  <c r="D86" i="5"/>
  <c r="C86" i="5"/>
  <c r="G85" i="5"/>
  <c r="F85" i="5"/>
  <c r="F120" i="5" s="1"/>
  <c r="E85" i="5"/>
  <c r="E117" i="5" s="1"/>
  <c r="C85" i="5"/>
  <c r="H84" i="5"/>
  <c r="G84" i="5"/>
  <c r="E84" i="5"/>
  <c r="D84" i="5"/>
  <c r="C84" i="5"/>
  <c r="G83" i="5"/>
  <c r="F83" i="5"/>
  <c r="E83" i="5"/>
  <c r="C83" i="5"/>
  <c r="H82" i="5"/>
  <c r="G82" i="5"/>
  <c r="E82" i="5"/>
  <c r="D82" i="5"/>
  <c r="C82" i="5"/>
  <c r="G81" i="5"/>
  <c r="F81" i="5"/>
  <c r="E81" i="5"/>
  <c r="C81" i="5"/>
  <c r="H80" i="5"/>
  <c r="G80" i="5"/>
  <c r="E80" i="5"/>
  <c r="D80" i="5"/>
  <c r="C80" i="5"/>
  <c r="G79" i="5"/>
  <c r="F79" i="5"/>
  <c r="E79" i="5"/>
  <c r="C79" i="5"/>
  <c r="H78" i="5"/>
  <c r="G78" i="5"/>
  <c r="E78" i="5"/>
  <c r="D78" i="5"/>
  <c r="C78" i="5"/>
  <c r="G77" i="5"/>
  <c r="F77" i="5"/>
  <c r="E77" i="5"/>
  <c r="C77" i="5"/>
  <c r="H76" i="5"/>
  <c r="G76" i="5"/>
  <c r="E76" i="5"/>
  <c r="D76" i="5"/>
  <c r="C76" i="5"/>
  <c r="G75" i="5"/>
  <c r="F75" i="5"/>
  <c r="E75" i="5"/>
  <c r="C75" i="5"/>
  <c r="H74" i="5"/>
  <c r="G74" i="5"/>
  <c r="E74" i="5"/>
  <c r="D74" i="5"/>
  <c r="C74" i="5"/>
  <c r="G73" i="5"/>
  <c r="F73" i="5"/>
  <c r="E73" i="5"/>
  <c r="C73" i="5"/>
  <c r="H72" i="5"/>
  <c r="G72" i="5"/>
  <c r="E72" i="5"/>
  <c r="D72" i="5"/>
  <c r="C72" i="5"/>
  <c r="G71" i="5"/>
  <c r="F71" i="5"/>
  <c r="E71" i="5"/>
  <c r="C71" i="5"/>
  <c r="H70" i="5"/>
  <c r="G70" i="5"/>
  <c r="E70" i="5"/>
  <c r="D70" i="5"/>
  <c r="C70" i="5"/>
  <c r="G69" i="5"/>
  <c r="F69" i="5"/>
  <c r="E69" i="5"/>
  <c r="C69" i="5"/>
  <c r="H68" i="5"/>
  <c r="G68" i="5"/>
  <c r="E68" i="5"/>
  <c r="D68" i="5"/>
  <c r="C68" i="5"/>
  <c r="G67" i="5"/>
  <c r="F67" i="5"/>
  <c r="E67" i="5"/>
  <c r="C67" i="5"/>
  <c r="H66" i="5"/>
  <c r="G66" i="5"/>
  <c r="E66" i="5"/>
  <c r="D66" i="5"/>
  <c r="C66" i="5"/>
  <c r="G65" i="5"/>
  <c r="F65" i="5"/>
  <c r="E65" i="5"/>
  <c r="C65" i="5"/>
  <c r="H64" i="5"/>
  <c r="G64" i="5"/>
  <c r="E64" i="5"/>
  <c r="D64" i="5"/>
  <c r="C64" i="5"/>
  <c r="G63" i="5"/>
  <c r="F63" i="5"/>
  <c r="E63" i="5"/>
  <c r="C63" i="5"/>
  <c r="H62" i="5"/>
  <c r="G62" i="5"/>
  <c r="E62" i="5"/>
  <c r="D62" i="5"/>
  <c r="C62" i="5"/>
  <c r="G61" i="5"/>
  <c r="F61" i="5"/>
  <c r="E61" i="5"/>
  <c r="C61" i="5"/>
  <c r="H60" i="5"/>
  <c r="G60" i="5"/>
  <c r="E60" i="5"/>
  <c r="D60" i="5"/>
  <c r="C60" i="5"/>
  <c r="G59" i="5"/>
  <c r="F59" i="5"/>
  <c r="E59" i="5"/>
  <c r="D59" i="5"/>
  <c r="C59" i="5"/>
  <c r="H58" i="5"/>
  <c r="G58" i="5"/>
  <c r="F58" i="5"/>
  <c r="E58" i="5"/>
  <c r="D58" i="5"/>
  <c r="C58" i="5"/>
  <c r="H57" i="5"/>
  <c r="G57" i="5"/>
  <c r="F57" i="5"/>
  <c r="E57" i="5"/>
  <c r="D57" i="5"/>
  <c r="C57" i="5"/>
  <c r="H56" i="5"/>
  <c r="G56" i="5"/>
  <c r="E56" i="5"/>
  <c r="D56" i="5"/>
  <c r="C56" i="5"/>
  <c r="G55" i="5"/>
  <c r="F55" i="5"/>
  <c r="E55" i="5"/>
  <c r="C55" i="5"/>
  <c r="H54" i="5"/>
  <c r="G54" i="5"/>
  <c r="E54" i="5"/>
  <c r="D54" i="5"/>
  <c r="C54" i="5"/>
  <c r="G53" i="5"/>
  <c r="F53" i="5"/>
  <c r="E53" i="5"/>
  <c r="C53" i="5"/>
  <c r="H52" i="5"/>
  <c r="G52" i="5"/>
  <c r="E52" i="5"/>
  <c r="D52" i="5"/>
  <c r="C52" i="5"/>
  <c r="G51" i="5"/>
  <c r="F51" i="5"/>
  <c r="E51" i="5"/>
  <c r="C51" i="5"/>
  <c r="H50" i="5"/>
  <c r="G50" i="5"/>
  <c r="E50" i="5"/>
  <c r="D50" i="5"/>
  <c r="C50" i="5"/>
  <c r="G49" i="5"/>
  <c r="F49" i="5"/>
  <c r="E49" i="5"/>
  <c r="C49" i="5"/>
  <c r="H48" i="5"/>
  <c r="G48" i="5"/>
  <c r="E48" i="5"/>
  <c r="D48" i="5"/>
  <c r="C48" i="5"/>
  <c r="G47" i="5"/>
  <c r="F47" i="5"/>
  <c r="E47" i="5"/>
  <c r="C47" i="5"/>
  <c r="H46" i="5"/>
  <c r="G46" i="5"/>
  <c r="E46" i="5"/>
  <c r="D46" i="5"/>
  <c r="C46" i="5"/>
  <c r="G45" i="5"/>
  <c r="F45" i="5"/>
  <c r="E45" i="5"/>
  <c r="C45" i="5"/>
  <c r="H44" i="5"/>
  <c r="G44" i="5"/>
  <c r="E44" i="5"/>
  <c r="D44" i="5"/>
  <c r="C44" i="5"/>
  <c r="G43" i="5"/>
  <c r="F43" i="5"/>
  <c r="E43" i="5"/>
  <c r="C43" i="5"/>
  <c r="H42" i="5"/>
  <c r="G42" i="5"/>
  <c r="E42" i="5"/>
  <c r="D42" i="5"/>
  <c r="C42" i="5"/>
  <c r="G41" i="5"/>
  <c r="F41" i="5"/>
  <c r="E41" i="5"/>
  <c r="C41" i="5"/>
  <c r="H40" i="5"/>
  <c r="G40" i="5"/>
  <c r="E40" i="5"/>
  <c r="D40" i="5"/>
  <c r="C40" i="5"/>
  <c r="G39" i="5"/>
  <c r="F39" i="5"/>
  <c r="E39" i="5"/>
  <c r="C39" i="5"/>
  <c r="H38" i="5"/>
  <c r="G38" i="5"/>
  <c r="E38" i="5"/>
  <c r="D38" i="5"/>
  <c r="C38" i="5"/>
  <c r="G37" i="5"/>
  <c r="F37" i="5"/>
  <c r="E37" i="5"/>
  <c r="C37" i="5"/>
  <c r="H36" i="5"/>
  <c r="G36" i="5"/>
  <c r="E36" i="5"/>
  <c r="D36" i="5"/>
  <c r="C36" i="5"/>
  <c r="G35" i="5"/>
  <c r="F35" i="5"/>
  <c r="E35" i="5"/>
  <c r="C35" i="5"/>
  <c r="H34" i="5"/>
  <c r="G34" i="5"/>
  <c r="E34" i="5"/>
  <c r="D34" i="5"/>
  <c r="C34" i="5"/>
  <c r="G33" i="5"/>
  <c r="F33" i="5"/>
  <c r="E33" i="5"/>
  <c r="C33" i="5"/>
  <c r="H32" i="5"/>
  <c r="G32" i="5"/>
  <c r="E32" i="5"/>
  <c r="D32" i="5"/>
  <c r="C32" i="5"/>
  <c r="G31" i="5"/>
  <c r="F31" i="5"/>
  <c r="E31" i="5"/>
  <c r="C31" i="5"/>
  <c r="H30" i="5"/>
  <c r="G30" i="5"/>
  <c r="E30" i="5"/>
  <c r="D30" i="5"/>
  <c r="C30" i="5"/>
  <c r="G29" i="5"/>
  <c r="F29" i="5"/>
  <c r="E29" i="5"/>
  <c r="C29" i="5"/>
  <c r="H28" i="5"/>
  <c r="G28" i="5"/>
  <c r="E28" i="5"/>
  <c r="D28" i="5"/>
  <c r="C28" i="5"/>
  <c r="G27" i="5"/>
  <c r="F27" i="5"/>
  <c r="E27" i="5"/>
  <c r="C27" i="5"/>
  <c r="H26" i="5"/>
  <c r="G26" i="5"/>
  <c r="E26" i="5"/>
  <c r="D26" i="5"/>
  <c r="C26" i="5"/>
  <c r="G25" i="5"/>
  <c r="F25" i="5"/>
  <c r="E25" i="5"/>
  <c r="C25" i="5"/>
  <c r="H24" i="5"/>
  <c r="G24" i="5"/>
  <c r="E24" i="5"/>
  <c r="D24" i="5"/>
  <c r="C24" i="5"/>
  <c r="G23" i="5"/>
  <c r="F23" i="5"/>
  <c r="E23" i="5"/>
  <c r="C23" i="5"/>
  <c r="H22" i="5"/>
  <c r="G22" i="5"/>
  <c r="E22" i="5"/>
  <c r="D22" i="5"/>
  <c r="C22" i="5"/>
  <c r="G21" i="5"/>
  <c r="F21" i="5"/>
  <c r="E21" i="5"/>
  <c r="C21" i="5"/>
  <c r="H20" i="5"/>
  <c r="G20" i="5"/>
  <c r="E20" i="5"/>
  <c r="D20" i="5"/>
  <c r="C20" i="5"/>
  <c r="G19" i="5"/>
  <c r="F19" i="5"/>
  <c r="E19" i="5"/>
  <c r="C19" i="5"/>
  <c r="H18" i="5"/>
  <c r="G18" i="5"/>
  <c r="E18" i="5"/>
  <c r="D18" i="5"/>
  <c r="C18" i="5"/>
  <c r="G17" i="5"/>
  <c r="F17" i="5"/>
  <c r="E17" i="5"/>
  <c r="C17" i="5"/>
  <c r="H16" i="5"/>
  <c r="G16" i="5"/>
  <c r="E16" i="5"/>
  <c r="D16" i="5"/>
  <c r="C16" i="5"/>
  <c r="G15" i="5"/>
  <c r="F15" i="5"/>
  <c r="E15" i="5"/>
  <c r="C15" i="5"/>
  <c r="H14" i="5"/>
  <c r="G14" i="5"/>
  <c r="E14" i="5"/>
  <c r="D14" i="5"/>
  <c r="C14" i="5"/>
  <c r="G13" i="5"/>
  <c r="F13" i="5"/>
  <c r="E13" i="5"/>
  <c r="C13" i="5"/>
  <c r="H12" i="5"/>
  <c r="G12" i="5"/>
  <c r="E12" i="5"/>
  <c r="D12" i="5"/>
  <c r="C12" i="5"/>
  <c r="G11" i="5"/>
  <c r="F11" i="5"/>
  <c r="E11" i="5"/>
  <c r="C11" i="5"/>
  <c r="H10" i="5"/>
  <c r="G10" i="5"/>
  <c r="E10" i="5"/>
  <c r="D10" i="5"/>
  <c r="C10" i="5"/>
  <c r="G9" i="5"/>
  <c r="F9" i="5"/>
  <c r="E9" i="5"/>
  <c r="C9" i="5"/>
  <c r="B97" i="5"/>
  <c r="B148" i="5" s="1"/>
  <c r="B96" i="5"/>
  <c r="B95" i="5"/>
  <c r="B94" i="5"/>
  <c r="B124" i="5" s="1"/>
  <c r="B93" i="5"/>
  <c r="B92" i="5"/>
  <c r="B91" i="5"/>
  <c r="B90" i="5"/>
  <c r="B89" i="5"/>
  <c r="B88" i="5"/>
  <c r="B87" i="5"/>
  <c r="B86" i="5"/>
  <c r="B85" i="5"/>
  <c r="B116" i="5" s="1"/>
  <c r="B84" i="5"/>
  <c r="B83" i="5"/>
  <c r="B82" i="5"/>
  <c r="B81" i="5"/>
  <c r="B80" i="5"/>
  <c r="B79" i="5"/>
  <c r="B78" i="5"/>
  <c r="B77" i="5"/>
  <c r="B76" i="5"/>
  <c r="B75" i="5"/>
  <c r="B74" i="5"/>
  <c r="B73" i="5"/>
  <c r="B72" i="5"/>
  <c r="B71" i="5"/>
  <c r="B70" i="5"/>
  <c r="B69" i="5"/>
  <c r="B68" i="5"/>
  <c r="B67" i="5"/>
  <c r="B66" i="5"/>
  <c r="B65" i="5"/>
  <c r="B113" i="5" s="1"/>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G145" i="5" s="1"/>
  <c r="B24" i="5"/>
  <c r="B23" i="5"/>
  <c r="B22" i="5"/>
  <c r="B21" i="5"/>
  <c r="I141" i="5" s="1"/>
  <c r="B20" i="5"/>
  <c r="B19" i="5"/>
  <c r="B18" i="5"/>
  <c r="B17" i="5"/>
  <c r="B16" i="5"/>
  <c r="B15" i="5"/>
  <c r="B14" i="5"/>
  <c r="B13" i="5"/>
  <c r="B12" i="5"/>
  <c r="B11" i="5"/>
  <c r="B10" i="5"/>
  <c r="B9" i="5"/>
  <c r="B8" i="5"/>
  <c r="B7" i="5"/>
  <c r="B6" i="5"/>
  <c r="B5" i="5"/>
  <c r="G111" i="5"/>
  <c r="A9" i="5"/>
  <c r="A8" i="5"/>
  <c r="A7" i="5"/>
  <c r="A6" i="5"/>
  <c r="A5"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G125" i="5"/>
  <c r="B122"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E26" i="2"/>
  <c r="E25" i="2"/>
  <c r="E24" i="2"/>
  <c r="E23" i="2"/>
  <c r="E22" i="2"/>
  <c r="E21" i="2"/>
  <c r="E15" i="2"/>
  <c r="E14" i="2"/>
  <c r="E13" i="2"/>
  <c r="E12" i="2"/>
  <c r="E11" i="2"/>
  <c r="E10" i="2"/>
  <c r="E8" i="2"/>
  <c r="B10" i="6"/>
  <c r="B9" i="6"/>
  <c r="B8" i="6"/>
  <c r="B7" i="6"/>
  <c r="B6" i="6"/>
  <c r="C60" i="20"/>
  <c r="J60" i="20"/>
  <c r="E60" i="20"/>
  <c r="N65" i="20"/>
  <c r="J65" i="20"/>
  <c r="D65" i="20"/>
  <c r="I65" i="20"/>
  <c r="M65" i="20"/>
  <c r="G65" i="20"/>
  <c r="C65" i="20"/>
  <c r="K65" i="20"/>
  <c r="E65" i="20"/>
  <c r="N69" i="20"/>
  <c r="J69" i="20"/>
  <c r="D69" i="20"/>
  <c r="I69" i="20"/>
  <c r="M69" i="20"/>
  <c r="G69" i="20"/>
  <c r="C69" i="20"/>
  <c r="K69" i="20"/>
  <c r="E69" i="20"/>
  <c r="M73" i="20"/>
  <c r="G73" i="20"/>
  <c r="C73" i="20"/>
  <c r="I73" i="20"/>
  <c r="F73" i="20"/>
  <c r="B73" i="20"/>
  <c r="N73" i="20"/>
  <c r="J73" i="20"/>
  <c r="D73" i="20"/>
  <c r="M77" i="20"/>
  <c r="G77" i="20"/>
  <c r="C77" i="20"/>
  <c r="I77" i="20"/>
  <c r="F77" i="20"/>
  <c r="B77" i="20"/>
  <c r="N77" i="20"/>
  <c r="J77" i="20"/>
  <c r="D77" i="20"/>
  <c r="L52" i="20"/>
  <c r="J52" i="20"/>
  <c r="C64" i="20"/>
  <c r="N64" i="20"/>
  <c r="D118" i="5"/>
  <c r="N12" i="20"/>
  <c r="I12" i="20"/>
  <c r="C12" i="20"/>
  <c r="N16" i="20"/>
  <c r="I16" i="20"/>
  <c r="D16" i="20"/>
  <c r="L16" i="20"/>
  <c r="C16" i="20"/>
  <c r="K20" i="20"/>
  <c r="F20" i="20"/>
  <c r="B20" i="20"/>
  <c r="N20" i="20"/>
  <c r="J20" i="20"/>
  <c r="E20" i="20"/>
  <c r="M20" i="20"/>
  <c r="I20" i="20"/>
  <c r="D20" i="20"/>
  <c r="L20" i="20"/>
  <c r="G20" i="20"/>
  <c r="C20" i="20"/>
  <c r="K24" i="20"/>
  <c r="F24" i="20"/>
  <c r="B24" i="20"/>
  <c r="N24" i="20"/>
  <c r="J24" i="20"/>
  <c r="E24" i="20"/>
  <c r="M24" i="20"/>
  <c r="I24" i="20"/>
  <c r="D24" i="20"/>
  <c r="L24" i="20"/>
  <c r="G24" i="20"/>
  <c r="C24" i="20"/>
  <c r="K28" i="20"/>
  <c r="F28" i="20"/>
  <c r="B28" i="20"/>
  <c r="N28" i="20"/>
  <c r="J28" i="20"/>
  <c r="E28" i="20"/>
  <c r="M28" i="20"/>
  <c r="I28" i="20"/>
  <c r="D28" i="20"/>
  <c r="L28" i="20"/>
  <c r="G28" i="20"/>
  <c r="C28" i="20"/>
  <c r="K31" i="20"/>
  <c r="F31" i="20"/>
  <c r="B31" i="20"/>
  <c r="N31" i="20"/>
  <c r="J31" i="20"/>
  <c r="E31" i="20"/>
  <c r="L31" i="20"/>
  <c r="G31" i="20"/>
  <c r="C31" i="20"/>
  <c r="K36" i="20"/>
  <c r="F36" i="20"/>
  <c r="B36" i="20"/>
  <c r="N36" i="20"/>
  <c r="J36" i="20"/>
  <c r="E36" i="20"/>
  <c r="L36" i="20"/>
  <c r="G36" i="20"/>
  <c r="C36" i="20"/>
  <c r="I38" i="20"/>
  <c r="K38" i="20"/>
  <c r="E38" i="20"/>
  <c r="N38" i="20"/>
  <c r="J38" i="20"/>
  <c r="D38" i="20"/>
  <c r="L38" i="20"/>
  <c r="F38" i="20"/>
  <c r="B38" i="20"/>
  <c r="I42" i="20"/>
  <c r="K42" i="20"/>
  <c r="E42" i="20"/>
  <c r="N42" i="20"/>
  <c r="J42" i="20"/>
  <c r="D42" i="20"/>
  <c r="L42" i="20"/>
  <c r="F42" i="20"/>
  <c r="B42" i="20"/>
  <c r="I54" i="20"/>
  <c r="K54" i="20"/>
  <c r="E54" i="20"/>
  <c r="N54" i="20"/>
  <c r="J54" i="20"/>
  <c r="D54" i="20"/>
  <c r="L54" i="20"/>
  <c r="F54" i="20"/>
  <c r="B54" i="20"/>
  <c r="I62" i="20"/>
  <c r="K62" i="20"/>
  <c r="E62" i="20"/>
  <c r="N62" i="20"/>
  <c r="J62" i="20"/>
  <c r="D62" i="20"/>
  <c r="L62" i="20"/>
  <c r="F62" i="20"/>
  <c r="B62" i="20"/>
  <c r="I66" i="20"/>
  <c r="K66" i="20"/>
  <c r="E66" i="20"/>
  <c r="N66" i="20"/>
  <c r="J66" i="20"/>
  <c r="D66" i="20"/>
  <c r="L66" i="20"/>
  <c r="F66" i="20"/>
  <c r="B66" i="20"/>
  <c r="I74" i="20"/>
  <c r="K74" i="20"/>
  <c r="E74" i="20"/>
  <c r="N74" i="20"/>
  <c r="J74" i="20"/>
  <c r="D74" i="20"/>
  <c r="L74" i="20"/>
  <c r="F74" i="20"/>
  <c r="B74" i="20"/>
  <c r="B14" i="20"/>
  <c r="M14" i="20"/>
  <c r="G14" i="20"/>
  <c r="B26" i="20"/>
  <c r="M26" i="20"/>
  <c r="G26" i="20"/>
  <c r="B34" i="20"/>
  <c r="L34" i="20"/>
  <c r="F121" i="5"/>
  <c r="M74" i="20"/>
  <c r="C42" i="20"/>
  <c r="G62" i="20"/>
  <c r="F65" i="20"/>
  <c r="M66" i="20"/>
  <c r="L69" i="20"/>
  <c r="K77" i="20"/>
  <c r="D36" i="20"/>
  <c r="M35" i="20"/>
  <c r="I31" i="20"/>
  <c r="M30" i="20"/>
  <c r="K5" i="20"/>
  <c r="F5" i="20"/>
  <c r="B5" i="20"/>
  <c r="N5" i="20"/>
  <c r="J5" i="20"/>
  <c r="E5" i="20"/>
  <c r="M5" i="20"/>
  <c r="L5" i="20"/>
  <c r="G5" i="20"/>
  <c r="C5" i="20"/>
  <c r="K9" i="20"/>
  <c r="F9" i="20"/>
  <c r="B9" i="20"/>
  <c r="N9" i="20"/>
  <c r="J9" i="20"/>
  <c r="E9" i="20"/>
  <c r="M9" i="20"/>
  <c r="I9" i="20"/>
  <c r="D9" i="20"/>
  <c r="L9" i="20"/>
  <c r="G9" i="20"/>
  <c r="C9" i="20"/>
  <c r="K13" i="20"/>
  <c r="F13" i="20"/>
  <c r="B13" i="20"/>
  <c r="N13" i="20"/>
  <c r="J13" i="20"/>
  <c r="E13" i="20"/>
  <c r="M13" i="20"/>
  <c r="I13" i="20"/>
  <c r="D13" i="20"/>
  <c r="L13" i="20"/>
  <c r="G13" i="20"/>
  <c r="C13" i="20"/>
  <c r="K17" i="20"/>
  <c r="F17" i="20"/>
  <c r="B17" i="20"/>
  <c r="N17" i="20"/>
  <c r="J17" i="20"/>
  <c r="E17" i="20"/>
  <c r="M17" i="20"/>
  <c r="I17" i="20"/>
  <c r="D17" i="20"/>
  <c r="L17" i="20"/>
  <c r="G17" i="20"/>
  <c r="C17" i="20"/>
  <c r="K21" i="20"/>
  <c r="F21" i="20"/>
  <c r="B21" i="20"/>
  <c r="N21" i="20"/>
  <c r="J21" i="20"/>
  <c r="E21" i="20"/>
  <c r="M21" i="20"/>
  <c r="I21" i="20"/>
  <c r="D21" i="20"/>
  <c r="L21" i="20"/>
  <c r="G21" i="20"/>
  <c r="C21" i="20"/>
  <c r="K25" i="20"/>
  <c r="F25" i="20"/>
  <c r="B25" i="20"/>
  <c r="N25" i="20"/>
  <c r="J25" i="20"/>
  <c r="E25" i="20"/>
  <c r="M25" i="20"/>
  <c r="I25" i="20"/>
  <c r="D25" i="20"/>
  <c r="L25" i="20"/>
  <c r="G25" i="20"/>
  <c r="C25" i="20"/>
  <c r="K29" i="20"/>
  <c r="F29" i="20"/>
  <c r="B29" i="20"/>
  <c r="N29" i="20"/>
  <c r="J29" i="20"/>
  <c r="E29" i="20"/>
  <c r="M29" i="20"/>
  <c r="I29" i="20"/>
  <c r="D29" i="20"/>
  <c r="L29" i="20"/>
  <c r="G29" i="20"/>
  <c r="C29" i="20"/>
  <c r="L39" i="20"/>
  <c r="F39" i="20"/>
  <c r="B39" i="20"/>
  <c r="K39" i="20"/>
  <c r="E39" i="20"/>
  <c r="I39" i="20"/>
  <c r="M39" i="20"/>
  <c r="G39" i="20"/>
  <c r="C39" i="20"/>
  <c r="L43" i="20"/>
  <c r="F43" i="20"/>
  <c r="B43" i="20"/>
  <c r="K43" i="20"/>
  <c r="E43" i="20"/>
  <c r="I43" i="20"/>
  <c r="M43" i="20"/>
  <c r="G43" i="20"/>
  <c r="C43" i="20"/>
  <c r="L47" i="20"/>
  <c r="F47" i="20"/>
  <c r="B47" i="20"/>
  <c r="E47" i="20"/>
  <c r="I47" i="20"/>
  <c r="M47" i="20"/>
  <c r="C47" i="20"/>
  <c r="L51" i="20"/>
  <c r="F51" i="20"/>
  <c r="K51" i="20"/>
  <c r="E51" i="20"/>
  <c r="I51" i="20"/>
  <c r="G51" i="20"/>
  <c r="C51" i="20"/>
  <c r="L59" i="20"/>
  <c r="F59" i="20"/>
  <c r="B59" i="20"/>
  <c r="K59" i="20"/>
  <c r="E59" i="20"/>
  <c r="I59" i="20"/>
  <c r="M59" i="20"/>
  <c r="G59" i="20"/>
  <c r="C59" i="20"/>
  <c r="L63" i="20"/>
  <c r="F63" i="20"/>
  <c r="B63" i="20"/>
  <c r="K63" i="20"/>
  <c r="E63" i="20"/>
  <c r="I63" i="20"/>
  <c r="M63" i="20"/>
  <c r="G63" i="20"/>
  <c r="C63" i="20"/>
  <c r="L67" i="20"/>
  <c r="F67" i="20"/>
  <c r="B67" i="20"/>
  <c r="K67" i="20"/>
  <c r="E67" i="20"/>
  <c r="I67" i="20"/>
  <c r="M67" i="20"/>
  <c r="G67" i="20"/>
  <c r="C67" i="20"/>
  <c r="L71" i="20"/>
  <c r="F71" i="20"/>
  <c r="B71" i="20"/>
  <c r="K71" i="20"/>
  <c r="E71" i="20"/>
  <c r="I71" i="20"/>
  <c r="M71" i="20"/>
  <c r="G71" i="20"/>
  <c r="C71" i="20"/>
  <c r="L75" i="20"/>
  <c r="F75" i="20"/>
  <c r="B75" i="20"/>
  <c r="K75" i="20"/>
  <c r="E75" i="20"/>
  <c r="I75" i="20"/>
  <c r="M75" i="20"/>
  <c r="G75" i="20"/>
  <c r="C75" i="20"/>
  <c r="E36" i="34"/>
  <c r="E92" i="34"/>
  <c r="D92" i="34"/>
  <c r="F92" i="34"/>
  <c r="F40" i="34"/>
  <c r="D54" i="34"/>
  <c r="F54" i="34"/>
  <c r="F56" i="34"/>
  <c r="F58" i="34"/>
  <c r="F64" i="34"/>
  <c r="F80" i="34"/>
  <c r="D82" i="34"/>
  <c r="D89" i="34"/>
  <c r="F18" i="34"/>
  <c r="F22" i="34"/>
  <c r="E33" i="34"/>
  <c r="F38" i="34"/>
  <c r="F42" i="34"/>
  <c r="D47" i="34"/>
  <c r="D55" i="34"/>
  <c r="D63" i="34"/>
  <c r="F63" i="34"/>
  <c r="D67" i="34"/>
  <c r="F67" i="34"/>
  <c r="F69" i="34"/>
  <c r="F71" i="34"/>
  <c r="D73" i="34"/>
  <c r="F73" i="34"/>
  <c r="D75" i="34"/>
  <c r="D77" i="34"/>
  <c r="F77" i="34"/>
  <c r="D79" i="34"/>
  <c r="D85" i="34"/>
  <c r="F85" i="34"/>
  <c r="F87" i="34"/>
  <c r="M79" i="20"/>
  <c r="K79" i="20"/>
  <c r="G79" i="20"/>
  <c r="C79" i="20"/>
  <c r="F79" i="20"/>
  <c r="B79" i="20"/>
  <c r="N79" i="20"/>
  <c r="L79" i="20"/>
  <c r="J79" i="20"/>
  <c r="E79" i="20"/>
  <c r="I79" i="20"/>
  <c r="D79" i="20"/>
  <c r="B67" i="61"/>
  <c r="I67" i="61" s="1"/>
  <c r="G75" i="61"/>
  <c r="N75" i="61" s="1"/>
  <c r="F75" i="61"/>
  <c r="M75" i="61" s="1"/>
  <c r="F51" i="62"/>
  <c r="M51" i="62" s="1"/>
  <c r="B57" i="62"/>
  <c r="I57" i="62" s="1"/>
  <c r="D62" i="62"/>
  <c r="K62" i="62" s="1"/>
  <c r="N80" i="20"/>
  <c r="D74" i="62"/>
  <c r="K74" i="62" s="1"/>
  <c r="B77" i="62"/>
  <c r="I77" i="62" s="1"/>
  <c r="J80" i="20"/>
  <c r="E80" i="20"/>
  <c r="I80" i="20"/>
  <c r="D80" i="20"/>
  <c r="G80" i="20"/>
  <c r="C80" i="20"/>
  <c r="K80" i="20"/>
  <c r="F80" i="20"/>
  <c r="B80" i="20"/>
  <c r="B53" i="62"/>
  <c r="I53" i="62" s="1"/>
  <c r="D58" i="62"/>
  <c r="K58" i="62" s="1"/>
  <c r="F63" i="62"/>
  <c r="M63" i="62" s="1"/>
  <c r="F6" i="34"/>
  <c r="L80" i="20"/>
  <c r="I11" i="11"/>
  <c r="I13" i="11"/>
  <c r="I15" i="11"/>
  <c r="I17" i="11"/>
  <c r="J16" i="5" s="1"/>
  <c r="I19" i="11"/>
  <c r="J18" i="5" s="1"/>
  <c r="I21" i="11"/>
  <c r="I23" i="11"/>
  <c r="J22" i="5" s="1"/>
  <c r="I25" i="11"/>
  <c r="I27" i="11"/>
  <c r="J26" i="5" s="1"/>
  <c r="I29" i="11"/>
  <c r="J28" i="5" s="1"/>
  <c r="I31" i="11"/>
  <c r="I35" i="11"/>
  <c r="J34" i="5" s="1"/>
  <c r="J36" i="11"/>
  <c r="L35" i="5" s="1"/>
  <c r="I43" i="11"/>
  <c r="J42" i="5" s="1"/>
  <c r="J44" i="11"/>
  <c r="I51" i="11"/>
  <c r="J50" i="5" s="1"/>
  <c r="J52" i="11"/>
  <c r="L51" i="5" s="1"/>
  <c r="I59" i="11"/>
  <c r="J58" i="5" s="1"/>
  <c r="J60" i="11"/>
  <c r="L59" i="5" s="1"/>
  <c r="I67" i="11"/>
  <c r="J66" i="5" s="1"/>
  <c r="J68" i="11"/>
  <c r="I75" i="11"/>
  <c r="J74" i="5" s="1"/>
  <c r="J76" i="11"/>
  <c r="K83" i="11"/>
  <c r="M82" i="5" s="1"/>
  <c r="J83" i="11"/>
  <c r="L82" i="5" s="1"/>
  <c r="J97" i="11"/>
  <c r="L96" i="5" s="1"/>
  <c r="K81" i="11"/>
  <c r="M80" i="5" s="1"/>
  <c r="J81" i="11"/>
  <c r="K11" i="11"/>
  <c r="M10" i="5" s="1"/>
  <c r="K13" i="11"/>
  <c r="M12" i="5" s="1"/>
  <c r="K15" i="11"/>
  <c r="M14" i="5" s="1"/>
  <c r="K17" i="11"/>
  <c r="M16" i="5" s="1"/>
  <c r="K19" i="11"/>
  <c r="M18" i="5" s="1"/>
  <c r="K21" i="11"/>
  <c r="M20" i="5" s="1"/>
  <c r="K23" i="11"/>
  <c r="M22" i="5" s="1"/>
  <c r="K25" i="11"/>
  <c r="M24" i="5" s="1"/>
  <c r="K27" i="11"/>
  <c r="M26" i="5" s="1"/>
  <c r="K29" i="11"/>
  <c r="M28" i="5" s="1"/>
  <c r="K31" i="11"/>
  <c r="M30" i="5" s="1"/>
  <c r="J33" i="11"/>
  <c r="L32" i="5" s="1"/>
  <c r="K34" i="11"/>
  <c r="M33" i="5" s="1"/>
  <c r="J41" i="11"/>
  <c r="L40" i="5" s="1"/>
  <c r="K42" i="11"/>
  <c r="M41" i="5" s="1"/>
  <c r="J49" i="11"/>
  <c r="L48" i="5" s="1"/>
  <c r="K50" i="11"/>
  <c r="M49" i="5" s="1"/>
  <c r="J57" i="11"/>
  <c r="L56" i="5" s="1"/>
  <c r="K58" i="11"/>
  <c r="M57" i="5" s="1"/>
  <c r="J65" i="11"/>
  <c r="L64" i="5" s="1"/>
  <c r="K66" i="11"/>
  <c r="M65" i="5" s="1"/>
  <c r="J73" i="11"/>
  <c r="L72" i="5" s="1"/>
  <c r="K74" i="11"/>
  <c r="M73" i="5" s="1"/>
  <c r="K79" i="11"/>
  <c r="M78" i="5" s="1"/>
  <c r="J79" i="11"/>
  <c r="L78" i="5" s="1"/>
  <c r="K87" i="11"/>
  <c r="M86" i="5" s="1"/>
  <c r="J87" i="11"/>
  <c r="L86" i="5" s="1"/>
  <c r="J89" i="11"/>
  <c r="J93" i="11"/>
  <c r="B94" i="56"/>
  <c r="K98" i="11"/>
  <c r="M97" i="5" s="1"/>
  <c r="K99" i="5"/>
  <c r="D6" i="34"/>
  <c r="I33" i="11"/>
  <c r="J32" i="5" s="1"/>
  <c r="J34" i="11"/>
  <c r="K33" i="5" s="1"/>
  <c r="J35" i="11"/>
  <c r="L34" i="5" s="1"/>
  <c r="K36" i="11"/>
  <c r="M35" i="5" s="1"/>
  <c r="I41" i="11"/>
  <c r="J42" i="11"/>
  <c r="L41" i="5" s="1"/>
  <c r="J43" i="11"/>
  <c r="L42" i="5" s="1"/>
  <c r="K44" i="11"/>
  <c r="M43" i="5" s="1"/>
  <c r="I49" i="11"/>
  <c r="J48" i="5" s="1"/>
  <c r="J50" i="11"/>
  <c r="B48" i="56" s="1"/>
  <c r="J51" i="11"/>
  <c r="L50" i="5" s="1"/>
  <c r="K52" i="11"/>
  <c r="M51" i="5" s="1"/>
  <c r="I57" i="11"/>
  <c r="J58" i="11"/>
  <c r="J59" i="11"/>
  <c r="L58" i="5" s="1"/>
  <c r="K60" i="11"/>
  <c r="M59" i="5" s="1"/>
  <c r="I65" i="11"/>
  <c r="K64" i="5" s="1"/>
  <c r="J66" i="11"/>
  <c r="K65" i="5" s="1"/>
  <c r="J67" i="11"/>
  <c r="L66" i="5" s="1"/>
  <c r="K68" i="11"/>
  <c r="M67" i="5" s="1"/>
  <c r="I73" i="11"/>
  <c r="J74" i="11"/>
  <c r="L73" i="5" s="1"/>
  <c r="J75" i="11"/>
  <c r="L74" i="5" s="1"/>
  <c r="K76" i="11"/>
  <c r="M75" i="5" s="1"/>
  <c r="I83" i="11"/>
  <c r="J82" i="5" s="1"/>
  <c r="B82" i="56"/>
  <c r="K85" i="11"/>
  <c r="M84" i="5" s="1"/>
  <c r="J85" i="11"/>
  <c r="B83" i="56" s="1"/>
  <c r="J90" i="11"/>
  <c r="J94" i="11"/>
  <c r="B92" i="56" s="1"/>
  <c r="K97" i="11"/>
  <c r="M96" i="5" s="1"/>
  <c r="J98" i="11"/>
  <c r="J11" i="13"/>
  <c r="L8" i="4" s="1"/>
  <c r="I14" i="13"/>
  <c r="J11" i="4" s="1"/>
  <c r="J15" i="13"/>
  <c r="L12" i="4" s="1"/>
  <c r="I18" i="13"/>
  <c r="J19" i="13"/>
  <c r="L16" i="4" s="1"/>
  <c r="I22" i="13"/>
  <c r="J19" i="4" s="1"/>
  <c r="J23" i="13"/>
  <c r="L20" i="4" s="1"/>
  <c r="I26" i="13"/>
  <c r="J27" i="13"/>
  <c r="L24" i="4" s="1"/>
  <c r="I30" i="13"/>
  <c r="J27" i="4" s="1"/>
  <c r="J31" i="13"/>
  <c r="L28" i="4" s="1"/>
  <c r="I34" i="13"/>
  <c r="J35" i="13"/>
  <c r="L32" i="4" s="1"/>
  <c r="I38" i="13"/>
  <c r="J39" i="13"/>
  <c r="L36" i="4" s="1"/>
  <c r="I42" i="13"/>
  <c r="J43" i="13"/>
  <c r="L40" i="4" s="1"/>
  <c r="I46" i="13"/>
  <c r="J47" i="13"/>
  <c r="L44" i="4" s="1"/>
  <c r="I50" i="13"/>
  <c r="J47" i="4" s="1"/>
  <c r="J51" i="13"/>
  <c r="L48" i="4" s="1"/>
  <c r="I54" i="13"/>
  <c r="J55" i="13"/>
  <c r="L52" i="4" s="1"/>
  <c r="I58" i="13"/>
  <c r="J59" i="13"/>
  <c r="L56" i="4" s="1"/>
  <c r="K60" i="13"/>
  <c r="M57" i="4" s="1"/>
  <c r="J61" i="13"/>
  <c r="L58" i="4" s="1"/>
  <c r="K63" i="13"/>
  <c r="M60" i="4" s="1"/>
  <c r="K64" i="13"/>
  <c r="M61" i="4" s="1"/>
  <c r="I67" i="13"/>
  <c r="J67" i="13"/>
  <c r="L64" i="4" s="1"/>
  <c r="J75" i="13"/>
  <c r="L72" i="4" s="1"/>
  <c r="K75" i="13"/>
  <c r="M72" i="4" s="1"/>
  <c r="F81" i="20"/>
  <c r="B81" i="20"/>
  <c r="M81" i="20"/>
  <c r="E81" i="20"/>
  <c r="N81" i="20"/>
  <c r="G81" i="20"/>
  <c r="C81" i="20"/>
  <c r="M82" i="20"/>
  <c r="I103" i="11"/>
  <c r="G103" i="11"/>
  <c r="H102" i="5" s="1"/>
  <c r="B102" i="5"/>
  <c r="F103" i="11"/>
  <c r="G102" i="5" s="1"/>
  <c r="B103" i="11"/>
  <c r="C102" i="5" s="1"/>
  <c r="B101" i="54"/>
  <c r="E103" i="11"/>
  <c r="F102" i="5" s="1"/>
  <c r="C103" i="11"/>
  <c r="D102" i="5" s="1"/>
  <c r="I11" i="13"/>
  <c r="K8" i="4" s="1"/>
  <c r="I15" i="13"/>
  <c r="J12" i="4" s="1"/>
  <c r="I19" i="13"/>
  <c r="K16" i="4" s="1"/>
  <c r="I23" i="13"/>
  <c r="I27" i="13"/>
  <c r="J24" i="4" s="1"/>
  <c r="I31" i="13"/>
  <c r="I35" i="13"/>
  <c r="K32" i="4" s="1"/>
  <c r="I39" i="13"/>
  <c r="I43" i="13"/>
  <c r="K40" i="4" s="1"/>
  <c r="I47" i="13"/>
  <c r="J44" i="4" s="1"/>
  <c r="I51" i="13"/>
  <c r="K48" i="4" s="1"/>
  <c r="I55" i="13"/>
  <c r="I59" i="13"/>
  <c r="J56" i="4" s="1"/>
  <c r="I60" i="13"/>
  <c r="J57" i="4" s="1"/>
  <c r="I61" i="13"/>
  <c r="J63" i="13"/>
  <c r="L60" i="4" s="1"/>
  <c r="I64" i="13"/>
  <c r="I74" i="13"/>
  <c r="J71" i="4" s="1"/>
  <c r="J74" i="13"/>
  <c r="L71" i="4" s="1"/>
  <c r="J79" i="13"/>
  <c r="L76" i="4" s="1"/>
  <c r="K79" i="13"/>
  <c r="M76" i="4" s="1"/>
  <c r="J84" i="13"/>
  <c r="L81" i="4" s="1"/>
  <c r="K84" i="13"/>
  <c r="M81" i="4" s="1"/>
  <c r="I84" i="13"/>
  <c r="J92" i="13"/>
  <c r="L89" i="4" s="1"/>
  <c r="I92" i="13"/>
  <c r="J89" i="4" s="1"/>
  <c r="J152" i="4" s="1"/>
  <c r="I78" i="13"/>
  <c r="J75" i="4" s="1"/>
  <c r="J78" i="13"/>
  <c r="L75" i="4" s="1"/>
  <c r="J10" i="13"/>
  <c r="L7" i="4" s="1"/>
  <c r="K10" i="13"/>
  <c r="M7" i="4" s="1"/>
  <c r="I10" i="13"/>
  <c r="J97" i="4"/>
  <c r="G82" i="20"/>
  <c r="C82" i="20"/>
  <c r="K82" i="20"/>
  <c r="F82" i="20"/>
  <c r="B82" i="20"/>
  <c r="I82" i="20"/>
  <c r="D82" i="20"/>
  <c r="B98" i="56"/>
  <c r="K67" i="13"/>
  <c r="M64" i="4" s="1"/>
  <c r="J70" i="13"/>
  <c r="L67" i="4" s="1"/>
  <c r="K70" i="13"/>
  <c r="M67" i="4" s="1"/>
  <c r="I75" i="13"/>
  <c r="J72" i="4" s="1"/>
  <c r="I83" i="13"/>
  <c r="K80" i="4" s="1"/>
  <c r="J83" i="13"/>
  <c r="L80" i="4" s="1"/>
  <c r="J88" i="13"/>
  <c r="L85" i="4" s="1"/>
  <c r="I88" i="13"/>
  <c r="K92" i="13"/>
  <c r="M89" i="4" s="1"/>
  <c r="J98" i="13"/>
  <c r="L95" i="4" s="1"/>
  <c r="I98" i="13"/>
  <c r="M163" i="4"/>
  <c r="C101" i="56"/>
  <c r="L82" i="20"/>
  <c r="N82" i="20"/>
  <c r="N103" i="11"/>
  <c r="P102" i="5" s="1"/>
  <c r="J103" i="11"/>
  <c r="L102" i="5" s="1"/>
  <c r="A103" i="5"/>
  <c r="A105" i="13"/>
  <c r="A106" i="13" s="1"/>
  <c r="C82" i="13"/>
  <c r="C82" i="61" s="1"/>
  <c r="J82" i="61" s="1"/>
  <c r="G82" i="13"/>
  <c r="H79" i="4" s="1"/>
  <c r="J82" i="13"/>
  <c r="L79" i="4" s="1"/>
  <c r="C101" i="11"/>
  <c r="D100" i="5" s="1"/>
  <c r="G101" i="11"/>
  <c r="G101" i="62" s="1"/>
  <c r="N101" i="62" s="1"/>
  <c r="J101" i="11"/>
  <c r="L100" i="5" s="1"/>
  <c r="K101" i="11"/>
  <c r="M100" i="5" s="1"/>
  <c r="L101" i="11"/>
  <c r="N100" i="5" s="1"/>
  <c r="M101" i="11"/>
  <c r="O100" i="5" s="1"/>
  <c r="D73" i="13"/>
  <c r="F71" i="56" s="1"/>
  <c r="K73" i="13"/>
  <c r="M70" i="4" s="1"/>
  <c r="M120" i="4" s="1"/>
  <c r="J81" i="20"/>
  <c r="K103" i="11"/>
  <c r="M102" i="5" s="1"/>
  <c r="K85" i="13"/>
  <c r="M82" i="4" s="1"/>
  <c r="B82" i="13"/>
  <c r="C79" i="4" s="1"/>
  <c r="C125" i="4" s="1"/>
  <c r="F82" i="13"/>
  <c r="F82" i="61" s="1"/>
  <c r="M82" i="61" s="1"/>
  <c r="I82" i="13"/>
  <c r="J79" i="4" s="1"/>
  <c r="M82" i="13"/>
  <c r="O79" i="4" s="1"/>
  <c r="B101" i="11"/>
  <c r="F101" i="11"/>
  <c r="G100" i="5" s="1"/>
  <c r="G128" i="5" s="1"/>
  <c r="C73" i="13"/>
  <c r="G73" i="13"/>
  <c r="G73" i="61" s="1"/>
  <c r="N73" i="61" s="1"/>
  <c r="J73" i="13"/>
  <c r="L70" i="4" s="1"/>
  <c r="I85" i="13"/>
  <c r="J82" i="4" s="1"/>
  <c r="L100" i="4"/>
  <c r="F83" i="20"/>
  <c r="N46" i="72"/>
  <c r="J46" i="72"/>
  <c r="P46" i="72"/>
  <c r="K46" i="72"/>
  <c r="Y46" i="72"/>
  <c r="W46" i="72"/>
  <c r="U46" i="72"/>
  <c r="S46" i="72"/>
  <c r="O46" i="72"/>
  <c r="I46" i="72"/>
  <c r="M46" i="72"/>
  <c r="H46" i="72"/>
  <c r="Z46" i="72"/>
  <c r="X46" i="72"/>
  <c r="V46" i="72"/>
  <c r="T46" i="72"/>
  <c r="R46" i="72"/>
  <c r="L46" i="72"/>
  <c r="B83" i="20"/>
  <c r="G83" i="20"/>
  <c r="N83" i="20"/>
  <c r="K101" i="4"/>
  <c r="N50" i="72"/>
  <c r="J50" i="72"/>
  <c r="Y50" i="72"/>
  <c r="W50" i="72"/>
  <c r="U50" i="72"/>
  <c r="S50" i="72"/>
  <c r="O50" i="72"/>
  <c r="I50" i="72"/>
  <c r="M50" i="72"/>
  <c r="H50" i="72"/>
  <c r="Z50" i="72"/>
  <c r="X50" i="72"/>
  <c r="V50" i="72"/>
  <c r="T50" i="72"/>
  <c r="R50" i="72"/>
  <c r="L50" i="72"/>
  <c r="P50" i="72"/>
  <c r="K50" i="72"/>
  <c r="D83" i="20"/>
  <c r="J83" i="20"/>
  <c r="N34" i="72"/>
  <c r="J34" i="72"/>
  <c r="Y34" i="72"/>
  <c r="W34" i="72"/>
  <c r="U34" i="72"/>
  <c r="S34" i="72"/>
  <c r="O34" i="72"/>
  <c r="I34" i="72"/>
  <c r="M34" i="72"/>
  <c r="H34" i="72"/>
  <c r="Z34" i="72"/>
  <c r="X34" i="72"/>
  <c r="V34" i="72"/>
  <c r="T34" i="72"/>
  <c r="R34" i="72"/>
  <c r="L34" i="72"/>
  <c r="P34" i="72"/>
  <c r="K34" i="72"/>
  <c r="Z39" i="72"/>
  <c r="X39" i="72"/>
  <c r="V39" i="72"/>
  <c r="T39" i="72"/>
  <c r="R39" i="72"/>
  <c r="M39" i="72"/>
  <c r="I39" i="72"/>
  <c r="Y39" i="72"/>
  <c r="O39" i="72"/>
  <c r="J39" i="72"/>
  <c r="S39" i="72"/>
  <c r="N39" i="72"/>
  <c r="H39" i="72"/>
  <c r="U39" i="72"/>
  <c r="L39" i="72"/>
  <c r="W39" i="72"/>
  <c r="P39" i="72"/>
  <c r="K39" i="72"/>
  <c r="Z43" i="72"/>
  <c r="X43" i="72"/>
  <c r="V43" i="72"/>
  <c r="T43" i="72"/>
  <c r="R43" i="72"/>
  <c r="M43" i="72"/>
  <c r="I43" i="72"/>
  <c r="S43" i="72"/>
  <c r="N43" i="72"/>
  <c r="H43" i="72"/>
  <c r="U43" i="72"/>
  <c r="L43" i="72"/>
  <c r="W43" i="72"/>
  <c r="P43" i="72"/>
  <c r="K43" i="72"/>
  <c r="Y43" i="72"/>
  <c r="O43" i="72"/>
  <c r="J43" i="72"/>
  <c r="N58" i="72"/>
  <c r="J58" i="72"/>
  <c r="Z58" i="72"/>
  <c r="X58" i="72"/>
  <c r="V58" i="72"/>
  <c r="T58" i="72"/>
  <c r="R58" i="72"/>
  <c r="M58" i="72"/>
  <c r="I58" i="72"/>
  <c r="Y58" i="72"/>
  <c r="O58" i="72"/>
  <c r="S58" i="72"/>
  <c r="L58" i="72"/>
  <c r="U58" i="72"/>
  <c r="K58" i="72"/>
  <c r="W58" i="72"/>
  <c r="P58" i="72"/>
  <c r="H58" i="72"/>
  <c r="N38" i="72"/>
  <c r="J38" i="72"/>
  <c r="P40" i="72"/>
  <c r="L40" i="72"/>
  <c r="H40" i="72"/>
  <c r="Y45" i="72"/>
  <c r="W45" i="72"/>
  <c r="U45" i="72"/>
  <c r="S45" i="72"/>
  <c r="O45" i="72"/>
  <c r="K45" i="72"/>
  <c r="Z47" i="72"/>
  <c r="X47" i="72"/>
  <c r="V47" i="72"/>
  <c r="T47" i="72"/>
  <c r="R47" i="72"/>
  <c r="M47" i="72"/>
  <c r="I47" i="72"/>
  <c r="N54" i="72"/>
  <c r="J54" i="72"/>
  <c r="Z55" i="72"/>
  <c r="X55" i="72"/>
  <c r="V55" i="72"/>
  <c r="T55" i="72"/>
  <c r="R55" i="72"/>
  <c r="M55" i="72"/>
  <c r="I55" i="72"/>
  <c r="P55" i="72"/>
  <c r="L55" i="72"/>
  <c r="Z35" i="72"/>
  <c r="X35" i="72"/>
  <c r="V35" i="72"/>
  <c r="T35" i="72"/>
  <c r="R35" i="72"/>
  <c r="M35" i="72"/>
  <c r="I35" i="72"/>
  <c r="K38" i="72"/>
  <c r="P38" i="72"/>
  <c r="J40" i="72"/>
  <c r="O40" i="72"/>
  <c r="N42" i="72"/>
  <c r="J42" i="72"/>
  <c r="P44" i="72"/>
  <c r="L44" i="72"/>
  <c r="H44" i="72"/>
  <c r="J45" i="72"/>
  <c r="P45" i="72"/>
  <c r="T45" i="72"/>
  <c r="J47" i="72"/>
  <c r="O47" i="72"/>
  <c r="Y47" i="72"/>
  <c r="Y49" i="72"/>
  <c r="W49" i="72"/>
  <c r="U49" i="72"/>
  <c r="S49" i="72"/>
  <c r="O49" i="72"/>
  <c r="K49" i="72"/>
  <c r="Z51" i="72"/>
  <c r="X51" i="72"/>
  <c r="V51" i="72"/>
  <c r="T51" i="72"/>
  <c r="R51" i="72"/>
  <c r="M51" i="72"/>
  <c r="I51" i="72"/>
  <c r="K54" i="72"/>
  <c r="P54" i="72"/>
  <c r="N55" i="72"/>
  <c r="Y55" i="72"/>
  <c r="L104" i="11"/>
  <c r="N103" i="5" s="1"/>
  <c r="J35" i="72"/>
  <c r="O35" i="72"/>
  <c r="Y35" i="72"/>
  <c r="Y37" i="72"/>
  <c r="W37" i="72"/>
  <c r="U37" i="72"/>
  <c r="S37" i="72"/>
  <c r="O37" i="72"/>
  <c r="K37" i="72"/>
  <c r="L38" i="72"/>
  <c r="R38" i="72"/>
  <c r="T38" i="72"/>
  <c r="V38" i="72"/>
  <c r="X38" i="72"/>
  <c r="Z38" i="72"/>
  <c r="K40" i="72"/>
  <c r="R40" i="72"/>
  <c r="T40" i="72"/>
  <c r="V40" i="72"/>
  <c r="X40" i="72"/>
  <c r="Z40" i="72"/>
  <c r="H41" i="72"/>
  <c r="M41" i="72"/>
  <c r="K42" i="72"/>
  <c r="P42" i="72"/>
  <c r="J44" i="72"/>
  <c r="O44" i="72"/>
  <c r="L45" i="72"/>
  <c r="R45" i="72"/>
  <c r="Z45" i="72"/>
  <c r="K47" i="72"/>
  <c r="P47" i="72"/>
  <c r="W47" i="72"/>
  <c r="P48" i="72"/>
  <c r="L48" i="72"/>
  <c r="H48" i="72"/>
  <c r="J49" i="72"/>
  <c r="P49" i="72"/>
  <c r="T49" i="72"/>
  <c r="J51" i="72"/>
  <c r="O51" i="72"/>
  <c r="Y51" i="72"/>
  <c r="Y53" i="72"/>
  <c r="W53" i="72"/>
  <c r="U53" i="72"/>
  <c r="S53" i="72"/>
  <c r="O53" i="72"/>
  <c r="K53" i="72"/>
  <c r="L54" i="72"/>
  <c r="R54" i="72"/>
  <c r="T54" i="72"/>
  <c r="V54" i="72"/>
  <c r="X54" i="72"/>
  <c r="Z54" i="72"/>
  <c r="H55" i="72"/>
  <c r="O55" i="72"/>
  <c r="W55" i="72"/>
  <c r="L57" i="72"/>
  <c r="N107" i="13"/>
  <c r="P104" i="4" s="1"/>
  <c r="J107" i="13"/>
  <c r="G107" i="13"/>
  <c r="H104" i="4" s="1"/>
  <c r="C107" i="13"/>
  <c r="D104" i="4" s="1"/>
  <c r="K107" i="13"/>
  <c r="M104" i="4" s="1"/>
  <c r="D107" i="13"/>
  <c r="F105" i="56" s="1"/>
  <c r="C104" i="34"/>
  <c r="F104" i="34" s="1"/>
  <c r="K35" i="72"/>
  <c r="P35" i="72"/>
  <c r="W35" i="72"/>
  <c r="P36" i="72"/>
  <c r="L36" i="72"/>
  <c r="H36" i="72"/>
  <c r="H38" i="72"/>
  <c r="M38" i="72"/>
  <c r="M40" i="72"/>
  <c r="Y41" i="72"/>
  <c r="W41" i="72"/>
  <c r="U41" i="72"/>
  <c r="S41" i="72"/>
  <c r="O41" i="72"/>
  <c r="K41" i="72"/>
  <c r="L42" i="72"/>
  <c r="R42" i="72"/>
  <c r="T42" i="72"/>
  <c r="V42" i="72"/>
  <c r="X42" i="72"/>
  <c r="Z42" i="72"/>
  <c r="K44" i="72"/>
  <c r="R44" i="72"/>
  <c r="T44" i="72"/>
  <c r="V44" i="72"/>
  <c r="X44" i="72"/>
  <c r="Z44" i="72"/>
  <c r="H45" i="72"/>
  <c r="M45" i="72"/>
  <c r="X45" i="72"/>
  <c r="L47" i="72"/>
  <c r="U47" i="72"/>
  <c r="L49" i="72"/>
  <c r="R49" i="72"/>
  <c r="Z49" i="72"/>
  <c r="K51" i="72"/>
  <c r="P51" i="72"/>
  <c r="W51" i="72"/>
  <c r="P52" i="72"/>
  <c r="L52" i="72"/>
  <c r="H52" i="72"/>
  <c r="H54" i="72"/>
  <c r="M54" i="72"/>
  <c r="J55" i="72"/>
  <c r="U55" i="72"/>
  <c r="Y57" i="72"/>
  <c r="W57" i="72"/>
  <c r="U57" i="72"/>
  <c r="S57" i="72"/>
  <c r="O57" i="72"/>
  <c r="K57" i="72"/>
  <c r="N57" i="72"/>
  <c r="J57" i="72"/>
  <c r="K51" i="34"/>
  <c r="L51" i="34" s="1"/>
  <c r="K59" i="34"/>
  <c r="N59" i="34" s="1"/>
  <c r="K67" i="34"/>
  <c r="L67" i="34" s="1"/>
  <c r="K75" i="34"/>
  <c r="L75" i="34" s="1"/>
  <c r="K83" i="34"/>
  <c r="M83" i="34" s="1"/>
  <c r="K91" i="34"/>
  <c r="N91" i="34" s="1"/>
  <c r="K99" i="34"/>
  <c r="L99" i="34" s="1"/>
  <c r="K57" i="34"/>
  <c r="N57" i="34" s="1"/>
  <c r="K65" i="34"/>
  <c r="K73" i="34"/>
  <c r="N73" i="34" s="1"/>
  <c r="K81" i="34"/>
  <c r="N81" i="34" s="1"/>
  <c r="K89" i="34"/>
  <c r="M89" i="34" s="1"/>
  <c r="K97" i="34"/>
  <c r="L97" i="34" s="1"/>
  <c r="K105" i="34"/>
  <c r="L105" i="34" s="1"/>
  <c r="G106" i="13"/>
  <c r="H103" i="4" s="1"/>
  <c r="C106" i="13"/>
  <c r="D103" i="4" s="1"/>
  <c r="K55" i="34"/>
  <c r="L55" i="34" s="1"/>
  <c r="K63" i="34"/>
  <c r="N63" i="34" s="1"/>
  <c r="K71" i="34"/>
  <c r="L71" i="34" s="1"/>
  <c r="K79" i="34"/>
  <c r="N79" i="34" s="1"/>
  <c r="K87" i="34"/>
  <c r="N87" i="34" s="1"/>
  <c r="K95" i="34"/>
  <c r="L95" i="34" s="1"/>
  <c r="K103" i="34"/>
  <c r="L103" i="34" s="1"/>
  <c r="O60" i="72"/>
  <c r="K60" i="72"/>
  <c r="Z60" i="72"/>
  <c r="V60" i="72"/>
  <c r="R60" i="72"/>
  <c r="M60" i="72"/>
  <c r="I60" i="72"/>
  <c r="X60" i="72"/>
  <c r="T60" i="72"/>
  <c r="P60" i="72"/>
  <c r="H60" i="72"/>
  <c r="S60" i="72"/>
  <c r="N60" i="72"/>
  <c r="Y60" i="72"/>
  <c r="L60" i="72"/>
  <c r="W60" i="72"/>
  <c r="H56" i="72"/>
  <c r="L56" i="72"/>
  <c r="B105" i="54"/>
  <c r="D107" i="11"/>
  <c r="E106" i="5" s="1"/>
  <c r="B106" i="13"/>
  <c r="C103" i="4" s="1"/>
  <c r="K53" i="34"/>
  <c r="N53" i="34" s="1"/>
  <c r="N58" i="34"/>
  <c r="K61" i="34"/>
  <c r="N61" i="34" s="1"/>
  <c r="K69" i="34"/>
  <c r="M69" i="34" s="1"/>
  <c r="K77" i="34"/>
  <c r="M77" i="34" s="1"/>
  <c r="K85" i="34"/>
  <c r="N85" i="34" s="1"/>
  <c r="K93" i="34"/>
  <c r="N93" i="34" s="1"/>
  <c r="K101" i="34"/>
  <c r="N101" i="34" s="1"/>
  <c r="K107" i="34"/>
  <c r="L107" i="34" s="1"/>
  <c r="B109" i="27"/>
  <c r="C102" i="13"/>
  <c r="D99" i="4" s="1"/>
  <c r="G102" i="13"/>
  <c r="H99" i="4" s="1"/>
  <c r="H137" i="4" s="1"/>
  <c r="H59" i="72"/>
  <c r="L59" i="72"/>
  <c r="F107" i="56"/>
  <c r="D102" i="13"/>
  <c r="F100" i="56" s="1"/>
  <c r="K99" i="4"/>
  <c r="L108" i="34"/>
  <c r="M108" i="34"/>
  <c r="N108" i="34"/>
  <c r="B106" i="4"/>
  <c r="E109" i="13"/>
  <c r="F106" i="4" s="1"/>
  <c r="C108" i="27"/>
  <c r="E107" i="56"/>
  <c r="C109" i="13"/>
  <c r="D106" i="4" s="1"/>
  <c r="G109" i="13"/>
  <c r="H106" i="4" s="1"/>
  <c r="J109" i="13"/>
  <c r="E99" i="4"/>
  <c r="K72" i="4"/>
  <c r="K56" i="4"/>
  <c r="J20" i="5"/>
  <c r="G79" i="4"/>
  <c r="A102" i="4"/>
  <c r="A104" i="5"/>
  <c r="J20" i="4"/>
  <c r="K76" i="4"/>
  <c r="J10" i="5"/>
  <c r="J81" i="4"/>
  <c r="J102" i="5"/>
  <c r="J55" i="4"/>
  <c r="J15" i="4"/>
  <c r="L80" i="5"/>
  <c r="M67" i="34"/>
  <c r="E104" i="4"/>
  <c r="J43" i="4"/>
  <c r="L69" i="34"/>
  <c r="M65" i="34"/>
  <c r="L65" i="34"/>
  <c r="D70" i="4"/>
  <c r="C73" i="61"/>
  <c r="J73" i="61" s="1"/>
  <c r="J95" i="4"/>
  <c r="K61" i="4"/>
  <c r="J61" i="4"/>
  <c r="J8" i="4"/>
  <c r="J40" i="5"/>
  <c r="J12" i="5"/>
  <c r="M107" i="34"/>
  <c r="M101" i="34"/>
  <c r="N69" i="34"/>
  <c r="M71" i="34"/>
  <c r="M97" i="34"/>
  <c r="N65" i="34"/>
  <c r="M99" i="34"/>
  <c r="L83" i="34"/>
  <c r="N51" i="34"/>
  <c r="G82" i="61"/>
  <c r="N82" i="61" s="1"/>
  <c r="J7" i="4"/>
  <c r="J28" i="4"/>
  <c r="J30" i="5"/>
  <c r="J14" i="5"/>
  <c r="D112" i="34" l="1"/>
  <c r="G112" i="34" s="1"/>
  <c r="N112" i="34"/>
  <c r="K112" i="34"/>
  <c r="D117" i="4"/>
  <c r="L163" i="4"/>
  <c r="J131" i="4"/>
  <c r="H133" i="4"/>
  <c r="P155" i="4"/>
  <c r="J16" i="4"/>
  <c r="E70" i="4"/>
  <c r="J40" i="4"/>
  <c r="D79" i="4"/>
  <c r="D124" i="4" s="1"/>
  <c r="E75" i="61"/>
  <c r="L75" i="61" s="1"/>
  <c r="B59" i="61"/>
  <c r="I59" i="61" s="1"/>
  <c r="F62" i="61"/>
  <c r="M62" i="61" s="1"/>
  <c r="B63" i="61"/>
  <c r="I63" i="61" s="1"/>
  <c r="F66" i="61"/>
  <c r="M66" i="61" s="1"/>
  <c r="B76" i="61"/>
  <c r="I76" i="61" s="1"/>
  <c r="B101" i="62"/>
  <c r="I101" i="62" s="1"/>
  <c r="F6" i="62"/>
  <c r="M6" i="62" s="1"/>
  <c r="D7" i="62"/>
  <c r="K7" i="62" s="1"/>
  <c r="F7" i="62"/>
  <c r="M7" i="62" s="1"/>
  <c r="F9" i="62"/>
  <c r="M9" i="62" s="1"/>
  <c r="B10" i="62"/>
  <c r="I10" i="62" s="1"/>
  <c r="N114" i="12"/>
  <c r="M114" i="13"/>
  <c r="I52" i="20"/>
  <c r="K52" i="20"/>
  <c r="M60" i="20"/>
  <c r="F60" i="20"/>
  <c r="D60" i="20"/>
  <c r="K58" i="4"/>
  <c r="K12" i="4"/>
  <c r="K44" i="4"/>
  <c r="H70" i="4"/>
  <c r="H120" i="4" s="1"/>
  <c r="J48" i="4"/>
  <c r="J80" i="4"/>
  <c r="K79" i="4"/>
  <c r="K89" i="4"/>
  <c r="I60" i="20"/>
  <c r="B126" i="5"/>
  <c r="E34" i="20"/>
  <c r="F34" i="20"/>
  <c r="L26" i="20"/>
  <c r="E26" i="20"/>
  <c r="F26" i="20"/>
  <c r="L14" i="20"/>
  <c r="E14" i="20"/>
  <c r="F14" i="20"/>
  <c r="B114" i="5"/>
  <c r="B64" i="20"/>
  <c r="G64" i="20"/>
  <c r="N52" i="20"/>
  <c r="C52" i="20"/>
  <c r="B135" i="5"/>
  <c r="N60" i="20"/>
  <c r="G60" i="20"/>
  <c r="G141" i="5"/>
  <c r="G117" i="5"/>
  <c r="E125" i="5"/>
  <c r="K64" i="4"/>
  <c r="K7" i="4"/>
  <c r="B74" i="56"/>
  <c r="K30" i="5"/>
  <c r="C34" i="20"/>
  <c r="J34" i="20"/>
  <c r="K34" i="20"/>
  <c r="D26" i="20"/>
  <c r="J26" i="20"/>
  <c r="K26" i="20"/>
  <c r="D14" i="20"/>
  <c r="J14" i="20"/>
  <c r="K14" i="20"/>
  <c r="D64" i="20"/>
  <c r="F64" i="20"/>
  <c r="M64" i="20"/>
  <c r="B52" i="20"/>
  <c r="G52" i="20"/>
  <c r="B145" i="5"/>
  <c r="B60" i="20"/>
  <c r="B112" i="5"/>
  <c r="D73" i="61"/>
  <c r="K73" i="61" s="1"/>
  <c r="J64" i="4"/>
  <c r="K28" i="4"/>
  <c r="K52" i="4"/>
  <c r="K36" i="4"/>
  <c r="K20" i="4"/>
  <c r="I34" i="20"/>
  <c r="E52" i="20"/>
  <c r="B111" i="5"/>
  <c r="G34" i="20"/>
  <c r="N34" i="20"/>
  <c r="C26" i="20"/>
  <c r="I26" i="20"/>
  <c r="C14" i="20"/>
  <c r="I14" i="20"/>
  <c r="K60" i="20"/>
  <c r="J64" i="20"/>
  <c r="L64" i="20"/>
  <c r="D52" i="20"/>
  <c r="F52" i="20"/>
  <c r="M52" i="20"/>
  <c r="L60" i="20"/>
  <c r="C95" i="61"/>
  <c r="J95" i="61" s="1"/>
  <c r="E100" i="62"/>
  <c r="L100" i="62" s="1"/>
  <c r="E14" i="56"/>
  <c r="G61" i="56"/>
  <c r="K10" i="11"/>
  <c r="M9" i="5" s="1"/>
  <c r="I16" i="11"/>
  <c r="K22" i="11"/>
  <c r="M21" i="5" s="1"/>
  <c r="K24" i="11"/>
  <c r="M23" i="5" s="1"/>
  <c r="J37" i="11"/>
  <c r="L36" i="5" s="1"/>
  <c r="K38" i="11"/>
  <c r="M37" i="5" s="1"/>
  <c r="J39" i="11"/>
  <c r="L38" i="5" s="1"/>
  <c r="K40" i="11"/>
  <c r="M39" i="5" s="1"/>
  <c r="K54" i="11"/>
  <c r="M53" i="5" s="1"/>
  <c r="I55" i="11"/>
  <c r="K61" i="11"/>
  <c r="M60" i="5" s="1"/>
  <c r="I62" i="11"/>
  <c r="K63" i="11"/>
  <c r="I64" i="11"/>
  <c r="K70" i="11"/>
  <c r="I71" i="11"/>
  <c r="J70" i="5" s="1"/>
  <c r="K93" i="11"/>
  <c r="M92" i="5" s="1"/>
  <c r="J95" i="11"/>
  <c r="K99" i="11"/>
  <c r="K16" i="13"/>
  <c r="M13" i="4" s="1"/>
  <c r="K17" i="13"/>
  <c r="M14" i="4" s="1"/>
  <c r="I28" i="13"/>
  <c r="J25" i="4" s="1"/>
  <c r="J34" i="13"/>
  <c r="L31" i="4" s="1"/>
  <c r="K65" i="13"/>
  <c r="M62" i="4" s="1"/>
  <c r="K96" i="13"/>
  <c r="M93" i="4" s="1"/>
  <c r="J97" i="13"/>
  <c r="C102" i="11"/>
  <c r="D101" i="5" s="1"/>
  <c r="D130" i="5" s="1"/>
  <c r="J102" i="11"/>
  <c r="L101" i="5" s="1"/>
  <c r="N100" i="13"/>
  <c r="P97" i="4" s="1"/>
  <c r="L93" i="13"/>
  <c r="N90" i="4" s="1"/>
  <c r="N153" i="4" s="1"/>
  <c r="K93" i="13"/>
  <c r="M90" i="4" s="1"/>
  <c r="B73" i="13"/>
  <c r="C70" i="4" s="1"/>
  <c r="C120" i="4" s="1"/>
  <c r="L73" i="13"/>
  <c r="N70" i="4" s="1"/>
  <c r="C95" i="13"/>
  <c r="D92" i="4" s="1"/>
  <c r="D155" i="4" s="1"/>
  <c r="F105" i="12"/>
  <c r="F106" i="12"/>
  <c r="D107" i="12"/>
  <c r="I107" i="12"/>
  <c r="M107" i="12"/>
  <c r="D105" i="11"/>
  <c r="C106" i="11"/>
  <c r="D105" i="5" s="1"/>
  <c r="L106" i="11"/>
  <c r="N105" i="5" s="1"/>
  <c r="B107" i="11"/>
  <c r="C106" i="5" s="1"/>
  <c r="N106" i="13"/>
  <c r="P103" i="4" s="1"/>
  <c r="P138" i="4" s="1"/>
  <c r="D106" i="11"/>
  <c r="J106" i="11"/>
  <c r="E105" i="56"/>
  <c r="L107" i="13"/>
  <c r="N104" i="4" s="1"/>
  <c r="N138" i="4" s="1"/>
  <c r="B102" i="4"/>
  <c r="N110" i="11"/>
  <c r="C86" i="13"/>
  <c r="D83" i="4" s="1"/>
  <c r="F110" i="13"/>
  <c r="G107" i="4" s="1"/>
  <c r="J110" i="13"/>
  <c r="L107" i="4" s="1"/>
  <c r="N86" i="13"/>
  <c r="P83" i="4" s="1"/>
  <c r="B111" i="11"/>
  <c r="B109" i="54"/>
  <c r="N113" i="11"/>
  <c r="M114" i="11"/>
  <c r="J112" i="12"/>
  <c r="N112" i="12"/>
  <c r="C112" i="11"/>
  <c r="I112" i="11"/>
  <c r="L113" i="11"/>
  <c r="C113" i="12"/>
  <c r="F113" i="13"/>
  <c r="G110" i="4" s="1"/>
  <c r="I114" i="13"/>
  <c r="K112" i="12"/>
  <c r="J112" i="13"/>
  <c r="L109" i="4" s="1"/>
  <c r="L144" i="4" s="1"/>
  <c r="N112" i="13"/>
  <c r="P109" i="4" s="1"/>
  <c r="P144" i="4" s="1"/>
  <c r="G113" i="12"/>
  <c r="J114" i="12"/>
  <c r="K113" i="13"/>
  <c r="M110" i="4" s="1"/>
  <c r="B146" i="5"/>
  <c r="P135" i="5"/>
  <c r="B125" i="5"/>
  <c r="G112" i="5"/>
  <c r="F145" i="5"/>
  <c r="C135" i="5"/>
  <c r="D122" i="5"/>
  <c r="F115" i="5"/>
  <c r="J75" i="20"/>
  <c r="K16" i="11"/>
  <c r="M15" i="5" s="1"/>
  <c r="K30" i="11"/>
  <c r="M29" i="5" s="1"/>
  <c r="I53" i="11"/>
  <c r="J52" i="5" s="1"/>
  <c r="J61" i="11"/>
  <c r="K62" i="11"/>
  <c r="M61" i="5" s="1"/>
  <c r="J63" i="11"/>
  <c r="L62" i="5" s="1"/>
  <c r="K64" i="11"/>
  <c r="M63" i="5" s="1"/>
  <c r="K86" i="11"/>
  <c r="M85" i="5" s="1"/>
  <c r="K88" i="11"/>
  <c r="M87" i="5" s="1"/>
  <c r="K89" i="11"/>
  <c r="M88" i="5" s="1"/>
  <c r="K90" i="11"/>
  <c r="M89" i="5" s="1"/>
  <c r="J92" i="11"/>
  <c r="J65" i="13"/>
  <c r="K91" i="13"/>
  <c r="M88" i="4" s="1"/>
  <c r="M151" i="4" s="1"/>
  <c r="J94" i="13"/>
  <c r="B100" i="54"/>
  <c r="E102" i="11"/>
  <c r="F101" i="5" s="1"/>
  <c r="L102" i="11"/>
  <c r="N101" i="5" s="1"/>
  <c r="L100" i="13"/>
  <c r="N97" i="4" s="1"/>
  <c r="N159" i="4" s="1"/>
  <c r="F73" i="13"/>
  <c r="G70" i="4" s="1"/>
  <c r="J101" i="13"/>
  <c r="L98" i="4" s="1"/>
  <c r="B107" i="12"/>
  <c r="F107" i="12"/>
  <c r="K107" i="12"/>
  <c r="B107" i="13"/>
  <c r="C104" i="4" s="1"/>
  <c r="L112" i="12"/>
  <c r="K112" i="13"/>
  <c r="M109" i="4" s="1"/>
  <c r="M137" i="4" s="1"/>
  <c r="J55" i="11"/>
  <c r="L54" i="5" s="1"/>
  <c r="J71" i="11"/>
  <c r="L70" i="5" s="1"/>
  <c r="J88" i="11"/>
  <c r="K28" i="13"/>
  <c r="M25" i="4" s="1"/>
  <c r="K97" i="13"/>
  <c r="M94" i="4" s="1"/>
  <c r="I102" i="11"/>
  <c r="M102" i="11"/>
  <c r="O101" i="5" s="1"/>
  <c r="K105" i="13"/>
  <c r="M102" i="4" s="1"/>
  <c r="N105" i="13"/>
  <c r="P102" i="4" s="1"/>
  <c r="K105" i="11"/>
  <c r="M104" i="5" s="1"/>
  <c r="N105" i="11"/>
  <c r="P104" i="5" s="1"/>
  <c r="C107" i="12"/>
  <c r="G107" i="12"/>
  <c r="L107" i="12"/>
  <c r="E107" i="13"/>
  <c r="F104" i="4" s="1"/>
  <c r="B105" i="13"/>
  <c r="C102" i="4" s="1"/>
  <c r="C165" i="4" s="1"/>
  <c r="B86" i="13"/>
  <c r="C83" i="4" s="1"/>
  <c r="F86" i="13"/>
  <c r="G83" i="4" s="1"/>
  <c r="I110" i="13"/>
  <c r="J107" i="4" s="1"/>
  <c r="B83" i="4"/>
  <c r="M113" i="11"/>
  <c r="L114" i="11"/>
  <c r="M112" i="12"/>
  <c r="K114" i="12"/>
  <c r="L112" i="13"/>
  <c r="N109" i="4" s="1"/>
  <c r="N137" i="4" s="1"/>
  <c r="J114" i="13"/>
  <c r="L111" i="4" s="1"/>
  <c r="L146" i="4" s="1"/>
  <c r="N114" i="13"/>
  <c r="G112" i="11"/>
  <c r="N112" i="11"/>
  <c r="G113" i="11"/>
  <c r="E114" i="11"/>
  <c r="B113" i="13"/>
  <c r="C110" i="4" s="1"/>
  <c r="L114" i="12"/>
  <c r="K114" i="13"/>
  <c r="K111" i="4" s="1"/>
  <c r="K146" i="4" s="1"/>
  <c r="M114" i="12"/>
  <c r="L114" i="13"/>
  <c r="N111" i="4" s="1"/>
  <c r="N146" i="4" s="1"/>
  <c r="E114" i="12"/>
  <c r="D114" i="13"/>
  <c r="E111" i="4" s="1"/>
  <c r="E146" i="4" s="1"/>
  <c r="N114" i="11"/>
  <c r="A105" i="5"/>
  <c r="A103" i="4"/>
  <c r="A107" i="13"/>
  <c r="F61" i="20"/>
  <c r="L61" i="20"/>
  <c r="M61" i="20"/>
  <c r="B61" i="20"/>
  <c r="J61" i="20"/>
  <c r="G61" i="20"/>
  <c r="D61" i="20"/>
  <c r="C61" i="20"/>
  <c r="I61" i="20"/>
  <c r="K61" i="20"/>
  <c r="N61" i="20"/>
  <c r="E61" i="20"/>
  <c r="C145" i="5"/>
  <c r="N67" i="34"/>
  <c r="N89" i="34"/>
  <c r="L85" i="34"/>
  <c r="B95" i="56"/>
  <c r="B82" i="61"/>
  <c r="I82" i="61" s="1"/>
  <c r="M103" i="34"/>
  <c r="K67" i="4"/>
  <c r="J23" i="4"/>
  <c r="C113" i="5"/>
  <c r="E118" i="5"/>
  <c r="G124" i="5"/>
  <c r="M54" i="20"/>
  <c r="J31" i="4"/>
  <c r="J58" i="4"/>
  <c r="J39" i="4"/>
  <c r="M85" i="34"/>
  <c r="J32" i="4"/>
  <c r="K70" i="4"/>
  <c r="B58" i="56"/>
  <c r="L101" i="34"/>
  <c r="L89" i="34"/>
  <c r="K85" i="4"/>
  <c r="B117" i="5"/>
  <c r="G116" i="5"/>
  <c r="G122" i="5"/>
  <c r="C111" i="5"/>
  <c r="E112" i="5"/>
  <c r="G113" i="5"/>
  <c r="C148" i="5"/>
  <c r="E122" i="5"/>
  <c r="O145" i="5"/>
  <c r="C192" i="4"/>
  <c r="J47" i="5"/>
  <c r="N126" i="5"/>
  <c r="E76" i="61"/>
  <c r="L76" i="61" s="1"/>
  <c r="G76" i="61"/>
  <c r="N76" i="61" s="1"/>
  <c r="C77" i="61"/>
  <c r="J77" i="61" s="1"/>
  <c r="G91" i="61"/>
  <c r="N91" i="61" s="1"/>
  <c r="C27" i="32"/>
  <c r="E16" i="56"/>
  <c r="E24" i="56"/>
  <c r="J12" i="11"/>
  <c r="J18" i="11"/>
  <c r="J22" i="11"/>
  <c r="L21" i="5" s="1"/>
  <c r="J26" i="11"/>
  <c r="L25" i="5" s="1"/>
  <c r="J32" i="11"/>
  <c r="L31" i="5" s="1"/>
  <c r="J45" i="11"/>
  <c r="L44" i="5" s="1"/>
  <c r="K46" i="11"/>
  <c r="M45" i="5" s="1"/>
  <c r="J47" i="11"/>
  <c r="L46" i="5" s="1"/>
  <c r="K48" i="11"/>
  <c r="M47" i="5" s="1"/>
  <c r="K69" i="11"/>
  <c r="M68" i="5" s="1"/>
  <c r="J77" i="11"/>
  <c r="L76" i="5" s="1"/>
  <c r="K78" i="11"/>
  <c r="M77" i="5" s="1"/>
  <c r="J86" i="11"/>
  <c r="J12" i="13"/>
  <c r="L9" i="4" s="1"/>
  <c r="I13" i="13"/>
  <c r="J10" i="4" s="1"/>
  <c r="J33" i="13"/>
  <c r="L30" i="4" s="1"/>
  <c r="I36" i="13"/>
  <c r="J33" i="4" s="1"/>
  <c r="K38" i="13"/>
  <c r="M35" i="4" s="1"/>
  <c r="K48" i="13"/>
  <c r="M45" i="4" s="1"/>
  <c r="K49" i="13"/>
  <c r="M46" i="4" s="1"/>
  <c r="K50" i="13"/>
  <c r="K52" i="13"/>
  <c r="M49" i="4" s="1"/>
  <c r="K54" i="13"/>
  <c r="M51" i="4" s="1"/>
  <c r="J71" i="13"/>
  <c r="L68" i="4" s="1"/>
  <c r="K72" i="13"/>
  <c r="M69" i="4" s="1"/>
  <c r="D82" i="13"/>
  <c r="N82" i="13"/>
  <c r="P79" i="4" s="1"/>
  <c r="P124" i="4" s="1"/>
  <c r="B102" i="11"/>
  <c r="C101" i="5" s="1"/>
  <c r="B97" i="4"/>
  <c r="B93" i="13"/>
  <c r="C90" i="4" s="1"/>
  <c r="C135" i="4" s="1"/>
  <c r="B68" i="13"/>
  <c r="C65" i="4" s="1"/>
  <c r="J82" i="20"/>
  <c r="N71" i="20"/>
  <c r="C15" i="32"/>
  <c r="C19" i="32"/>
  <c r="D40" i="61"/>
  <c r="K40" i="61" s="1"/>
  <c r="D48" i="61"/>
  <c r="K48" i="61" s="1"/>
  <c r="D52" i="61"/>
  <c r="K52" i="61" s="1"/>
  <c r="D56" i="61"/>
  <c r="K56" i="61" s="1"/>
  <c r="D60" i="61"/>
  <c r="K60" i="61" s="1"/>
  <c r="D64" i="61"/>
  <c r="K64" i="61" s="1"/>
  <c r="D70" i="61"/>
  <c r="K70" i="61" s="1"/>
  <c r="D84" i="61"/>
  <c r="K84" i="61" s="1"/>
  <c r="E21" i="56"/>
  <c r="K14" i="11"/>
  <c r="M13" i="5" s="1"/>
  <c r="I45" i="11"/>
  <c r="J46" i="11"/>
  <c r="L45" i="5" s="1"/>
  <c r="I47" i="11"/>
  <c r="J46" i="5" s="1"/>
  <c r="J48" i="11"/>
  <c r="L47" i="5" s="1"/>
  <c r="I77" i="11"/>
  <c r="J76" i="5" s="1"/>
  <c r="J78" i="11"/>
  <c r="L77" i="5" s="1"/>
  <c r="K18" i="13"/>
  <c r="M15" i="4" s="1"/>
  <c r="K20" i="13"/>
  <c r="M17" i="4" s="1"/>
  <c r="K22" i="13"/>
  <c r="K29" i="13"/>
  <c r="M26" i="4" s="1"/>
  <c r="K42" i="13"/>
  <c r="M39" i="4" s="1"/>
  <c r="J48" i="13"/>
  <c r="L45" i="4" s="1"/>
  <c r="J49" i="13"/>
  <c r="L46" i="4" s="1"/>
  <c r="J58" i="13"/>
  <c r="L55" i="4" s="1"/>
  <c r="K66" i="13"/>
  <c r="M63" i="4" s="1"/>
  <c r="M193" i="4" s="1"/>
  <c r="J69" i="13"/>
  <c r="L66" i="4" s="1"/>
  <c r="I71" i="13"/>
  <c r="J72" i="13"/>
  <c r="L69" i="4" s="1"/>
  <c r="J77" i="13"/>
  <c r="L74" i="4" s="1"/>
  <c r="I80" i="13"/>
  <c r="J77" i="4" s="1"/>
  <c r="E100" i="13"/>
  <c r="F97" i="4" s="1"/>
  <c r="F130" i="4" s="1"/>
  <c r="E93" i="13"/>
  <c r="F90" i="4" s="1"/>
  <c r="F127" i="4" s="1"/>
  <c r="F68" i="13"/>
  <c r="G65" i="4" s="1"/>
  <c r="G121" i="4" s="1"/>
  <c r="P152" i="4"/>
  <c r="J82" i="11"/>
  <c r="L81" i="5" s="1"/>
  <c r="K26" i="13"/>
  <c r="M23" i="4" s="1"/>
  <c r="I29" i="13"/>
  <c r="J26" i="4" s="1"/>
  <c r="J32" i="13"/>
  <c r="L29" i="4" s="1"/>
  <c r="K37" i="13"/>
  <c r="M34" i="4" s="1"/>
  <c r="K53" i="13"/>
  <c r="M50" i="4" s="1"/>
  <c r="I66" i="13"/>
  <c r="I89" i="13"/>
  <c r="B100" i="27"/>
  <c r="I99" i="13"/>
  <c r="G93" i="13"/>
  <c r="H90" i="4" s="1"/>
  <c r="H127" i="4" s="1"/>
  <c r="V37" i="72"/>
  <c r="N37" i="72"/>
  <c r="I37" i="72"/>
  <c r="X37" i="72"/>
  <c r="M37" i="72"/>
  <c r="H37" i="72"/>
  <c r="Z37" i="72"/>
  <c r="R37" i="72"/>
  <c r="L37" i="72"/>
  <c r="T37" i="72"/>
  <c r="P37" i="72"/>
  <c r="J37" i="72"/>
  <c r="X57" i="72"/>
  <c r="I57" i="72"/>
  <c r="R57" i="72"/>
  <c r="H57" i="72"/>
  <c r="Z57" i="72"/>
  <c r="T57" i="72"/>
  <c r="P57" i="72"/>
  <c r="V57" i="72"/>
  <c r="M57" i="72"/>
  <c r="P135" i="4"/>
  <c r="N104" i="11"/>
  <c r="P103" i="5" s="1"/>
  <c r="U42" i="72"/>
  <c r="H42" i="72"/>
  <c r="W42" i="72"/>
  <c r="O42" i="72"/>
  <c r="Y42" i="72"/>
  <c r="M42" i="72"/>
  <c r="S42" i="72"/>
  <c r="I42" i="72"/>
  <c r="M52" i="72"/>
  <c r="Y52" i="72"/>
  <c r="W52" i="72"/>
  <c r="U52" i="72"/>
  <c r="S52" i="72"/>
  <c r="N52" i="72"/>
  <c r="K52" i="72"/>
  <c r="Z52" i="72"/>
  <c r="X52" i="72"/>
  <c r="V52" i="72"/>
  <c r="T52" i="72"/>
  <c r="R52" i="72"/>
  <c r="J52" i="72"/>
  <c r="O52" i="72"/>
  <c r="I52" i="72"/>
  <c r="U54" i="72"/>
  <c r="W54" i="72"/>
  <c r="O54" i="72"/>
  <c r="Y54" i="72"/>
  <c r="I54" i="72"/>
  <c r="S54" i="72"/>
  <c r="M36" i="72"/>
  <c r="Y36" i="72"/>
  <c r="W36" i="72"/>
  <c r="U36" i="72"/>
  <c r="S36" i="72"/>
  <c r="N36" i="72"/>
  <c r="K36" i="72"/>
  <c r="Z36" i="72"/>
  <c r="X36" i="72"/>
  <c r="V36" i="72"/>
  <c r="T36" i="72"/>
  <c r="R36" i="72"/>
  <c r="J36" i="72"/>
  <c r="O36" i="72"/>
  <c r="I36" i="72"/>
  <c r="U38" i="72"/>
  <c r="W38" i="72"/>
  <c r="O38" i="72"/>
  <c r="Y38" i="72"/>
  <c r="I38" i="72"/>
  <c r="S38" i="72"/>
  <c r="U40" i="72"/>
  <c r="W40" i="72"/>
  <c r="N40" i="72"/>
  <c r="Y40" i="72"/>
  <c r="I40" i="72"/>
  <c r="S40" i="72"/>
  <c r="I45" i="72"/>
  <c r="V45" i="72"/>
  <c r="N45" i="72"/>
  <c r="P56" i="72"/>
  <c r="Y56" i="72"/>
  <c r="W56" i="72"/>
  <c r="U56" i="72"/>
  <c r="S56" i="72"/>
  <c r="N56" i="72"/>
  <c r="I56" i="72"/>
  <c r="M56" i="72"/>
  <c r="Z56" i="72"/>
  <c r="X56" i="72"/>
  <c r="V56" i="72"/>
  <c r="T56" i="72"/>
  <c r="R56" i="72"/>
  <c r="K56" i="72"/>
  <c r="O56" i="72"/>
  <c r="J56" i="72"/>
  <c r="G95" i="13"/>
  <c r="H92" i="4" s="1"/>
  <c r="H155" i="4" s="1"/>
  <c r="D95" i="13"/>
  <c r="D95" i="61" s="1"/>
  <c r="K95" i="61" s="1"/>
  <c r="B92" i="4"/>
  <c r="S47" i="72"/>
  <c r="N47" i="72"/>
  <c r="H47" i="72"/>
  <c r="X49" i="72"/>
  <c r="N49" i="72"/>
  <c r="M49" i="72"/>
  <c r="I49" i="72"/>
  <c r="V49" i="72"/>
  <c r="H49" i="72"/>
  <c r="V53" i="72"/>
  <c r="N53" i="72"/>
  <c r="I53" i="72"/>
  <c r="X53" i="72"/>
  <c r="M53" i="72"/>
  <c r="H53" i="72"/>
  <c r="Z53" i="72"/>
  <c r="R53" i="72"/>
  <c r="L53" i="72"/>
  <c r="T53" i="72"/>
  <c r="P53" i="72"/>
  <c r="J53" i="72"/>
  <c r="D104" i="13"/>
  <c r="L107" i="11"/>
  <c r="N106" i="5" s="1"/>
  <c r="H35" i="72"/>
  <c r="S35" i="72"/>
  <c r="L41" i="72"/>
  <c r="X41" i="72"/>
  <c r="U44" i="72"/>
  <c r="K48" i="72"/>
  <c r="R48" i="72"/>
  <c r="T48" i="72"/>
  <c r="V48" i="72"/>
  <c r="X48" i="72"/>
  <c r="Z48" i="72"/>
  <c r="H51" i="72"/>
  <c r="S51" i="72"/>
  <c r="S55" i="72"/>
  <c r="E103" i="56"/>
  <c r="K107" i="11"/>
  <c r="M106" i="5" s="1"/>
  <c r="B104" i="4"/>
  <c r="I107" i="13"/>
  <c r="J104" i="4" s="1"/>
  <c r="E105" i="13"/>
  <c r="F102" i="4" s="1"/>
  <c r="F166" i="4" s="1"/>
  <c r="C110" i="11"/>
  <c r="B110" i="11"/>
  <c r="O111" i="4"/>
  <c r="O146" i="4" s="1"/>
  <c r="M108" i="13"/>
  <c r="O105" i="4" s="1"/>
  <c r="G108" i="13"/>
  <c r="H105" i="4" s="1"/>
  <c r="H139" i="4" s="1"/>
  <c r="C108" i="13"/>
  <c r="D105" i="4" s="1"/>
  <c r="U60" i="72"/>
  <c r="F102" i="13"/>
  <c r="G99" i="4" s="1"/>
  <c r="B99" i="4"/>
  <c r="E102" i="13"/>
  <c r="F99" i="4" s="1"/>
  <c r="P111" i="4"/>
  <c r="P146" i="4" s="1"/>
  <c r="E107" i="11"/>
  <c r="F106" i="5" s="1"/>
  <c r="I41" i="72"/>
  <c r="P41" i="72"/>
  <c r="T41" i="72"/>
  <c r="Z41" i="72"/>
  <c r="M44" i="72"/>
  <c r="Y44" i="72"/>
  <c r="N144" i="4"/>
  <c r="B101" i="4"/>
  <c r="J41" i="72"/>
  <c r="N44" i="72"/>
  <c r="J48" i="72"/>
  <c r="E104" i="56"/>
  <c r="G105" i="56" s="1"/>
  <c r="F107" i="13"/>
  <c r="G104" i="4" s="1"/>
  <c r="C105" i="13"/>
  <c r="D102" i="4" s="1"/>
  <c r="D106" i="13"/>
  <c r="O59" i="72"/>
  <c r="J59" i="72"/>
  <c r="P59" i="72"/>
  <c r="Y59" i="72"/>
  <c r="W59" i="72"/>
  <c r="U59" i="72"/>
  <c r="S59" i="72"/>
  <c r="N59" i="72"/>
  <c r="I59" i="72"/>
  <c r="B105" i="4"/>
  <c r="B140" i="4" s="1"/>
  <c r="B102" i="13"/>
  <c r="C99" i="4" s="1"/>
  <c r="J114" i="11"/>
  <c r="E112" i="12"/>
  <c r="D112" i="13"/>
  <c r="I112" i="13"/>
  <c r="M112" i="13"/>
  <c r="O109" i="4" s="1"/>
  <c r="O144" i="4" s="1"/>
  <c r="E110" i="27"/>
  <c r="C111" i="27"/>
  <c r="E112" i="27"/>
  <c r="B109" i="4"/>
  <c r="E111" i="56"/>
  <c r="F112" i="56"/>
  <c r="J111" i="11"/>
  <c r="B112" i="11"/>
  <c r="F112" i="11"/>
  <c r="K112" i="11"/>
  <c r="B110" i="56" s="1"/>
  <c r="D113" i="11"/>
  <c r="C111" i="56" s="1"/>
  <c r="I113" i="11"/>
  <c r="B114" i="11"/>
  <c r="F114" i="11"/>
  <c r="K114" i="11"/>
  <c r="B112" i="12"/>
  <c r="F112" i="12"/>
  <c r="D113" i="12"/>
  <c r="I113" i="12"/>
  <c r="B114" i="12"/>
  <c r="F114" i="12"/>
  <c r="E112" i="13"/>
  <c r="F109" i="4" s="1"/>
  <c r="C113" i="13"/>
  <c r="D110" i="4" s="1"/>
  <c r="G113" i="13"/>
  <c r="H110" i="4" s="1"/>
  <c r="H144" i="4" s="1"/>
  <c r="E114" i="13"/>
  <c r="F111" i="4" s="1"/>
  <c r="F146" i="4" s="1"/>
  <c r="F110" i="27"/>
  <c r="F112" i="27"/>
  <c r="F111" i="34"/>
  <c r="J111" i="4"/>
  <c r="J146" i="4" s="1"/>
  <c r="B112" i="54"/>
  <c r="L110" i="12"/>
  <c r="D110" i="13"/>
  <c r="F108" i="56" s="1"/>
  <c r="B111" i="12"/>
  <c r="D111" i="11"/>
  <c r="C109" i="56" s="1"/>
  <c r="K111" i="11"/>
  <c r="E113" i="11"/>
  <c r="J113" i="11"/>
  <c r="C114" i="11"/>
  <c r="G114" i="11"/>
  <c r="C112" i="12"/>
  <c r="G112" i="12"/>
  <c r="E113" i="12"/>
  <c r="J113" i="12"/>
  <c r="N113" i="12"/>
  <c r="C114" i="12"/>
  <c r="G114" i="12"/>
  <c r="B112" i="13"/>
  <c r="C109" i="4" s="1"/>
  <c r="F112" i="13"/>
  <c r="G109" i="4" s="1"/>
  <c r="D113" i="13"/>
  <c r="I113" i="13"/>
  <c r="B114" i="13"/>
  <c r="C111" i="4" s="1"/>
  <c r="C146" i="4" s="1"/>
  <c r="F114" i="13"/>
  <c r="G111" i="4" s="1"/>
  <c r="G146" i="4" s="1"/>
  <c r="E111" i="27"/>
  <c r="F109" i="34"/>
  <c r="B111" i="4"/>
  <c r="B146" i="4" s="1"/>
  <c r="E110" i="56"/>
  <c r="C110" i="12"/>
  <c r="B110" i="13"/>
  <c r="C107" i="4" s="1"/>
  <c r="N108" i="13"/>
  <c r="P105" i="4" s="1"/>
  <c r="M109" i="13"/>
  <c r="O106" i="4" s="1"/>
  <c r="G111" i="11"/>
  <c r="B113" i="11"/>
  <c r="F113" i="11"/>
  <c r="D114" i="11"/>
  <c r="C112" i="56" s="1"/>
  <c r="D112" i="12"/>
  <c r="I112" i="12"/>
  <c r="B113" i="12"/>
  <c r="F113" i="12"/>
  <c r="D114" i="12"/>
  <c r="I114" i="12"/>
  <c r="C112" i="13"/>
  <c r="D109" i="4" s="1"/>
  <c r="D137" i="4" s="1"/>
  <c r="E113" i="13"/>
  <c r="F110" i="4" s="1"/>
  <c r="C114" i="13"/>
  <c r="D111" i="4" s="1"/>
  <c r="D146" i="4" s="1"/>
  <c r="G114" i="13"/>
  <c r="N119" i="4"/>
  <c r="C154" i="4"/>
  <c r="B157" i="4"/>
  <c r="F157" i="4"/>
  <c r="H164" i="4"/>
  <c r="L161" i="4"/>
  <c r="L164" i="4"/>
  <c r="P154" i="4"/>
  <c r="C118" i="4"/>
  <c r="B156" i="4"/>
  <c r="F156" i="4"/>
  <c r="I180" i="4"/>
  <c r="P153" i="4"/>
  <c r="G155" i="4"/>
  <c r="G125" i="4"/>
  <c r="G116" i="4"/>
  <c r="O156" i="4"/>
  <c r="M164" i="4"/>
  <c r="C157" i="4"/>
  <c r="G157" i="4"/>
  <c r="O157" i="4"/>
  <c r="M158" i="4"/>
  <c r="O139" i="4"/>
  <c r="J153" i="4"/>
  <c r="O151" i="4"/>
  <c r="B158" i="4"/>
  <c r="N157" i="4"/>
  <c r="B155" i="4"/>
  <c r="N127" i="4"/>
  <c r="O154" i="4"/>
  <c r="N152" i="4"/>
  <c r="B125" i="4"/>
  <c r="P126" i="4"/>
  <c r="B117" i="4"/>
  <c r="F116" i="4"/>
  <c r="F124" i="4"/>
  <c r="N135" i="4"/>
  <c r="M133" i="4"/>
  <c r="D125" i="4"/>
  <c r="M152" i="4"/>
  <c r="L187" i="4"/>
  <c r="P156" i="4"/>
  <c r="O179" i="4"/>
  <c r="N150" i="4"/>
  <c r="H125" i="4"/>
  <c r="B159" i="4"/>
  <c r="M154" i="4"/>
  <c r="C158" i="4"/>
  <c r="M135" i="4"/>
  <c r="B129" i="4"/>
  <c r="B9" i="3" s="1"/>
  <c r="H157" i="4"/>
  <c r="O191" i="4"/>
  <c r="O159" i="4"/>
  <c r="H187" i="4"/>
  <c r="N155" i="4"/>
  <c r="O122" i="4"/>
  <c r="B128" i="4"/>
  <c r="B9" i="67" s="1"/>
  <c r="O131" i="4"/>
  <c r="F160" i="4"/>
  <c r="N154" i="4"/>
  <c r="G117" i="4"/>
  <c r="P157" i="4"/>
  <c r="E161" i="4"/>
  <c r="H156" i="4"/>
  <c r="B189" i="4"/>
  <c r="P127" i="4"/>
  <c r="N122" i="4"/>
  <c r="C127" i="4"/>
  <c r="M127" i="4"/>
  <c r="B119" i="4"/>
  <c r="G187" i="4"/>
  <c r="D193" i="4"/>
  <c r="F122" i="4"/>
  <c r="B193" i="4"/>
  <c r="P187" i="4"/>
  <c r="N151" i="4"/>
  <c r="P151" i="4"/>
  <c r="M157" i="4"/>
  <c r="J157" i="4"/>
  <c r="P175" i="4"/>
  <c r="C193" i="4"/>
  <c r="B175" i="4"/>
  <c r="B191" i="4"/>
  <c r="J135" i="4"/>
  <c r="O129" i="4"/>
  <c r="D109" i="34"/>
  <c r="G109" i="34" s="1"/>
  <c r="K110" i="34"/>
  <c r="M110" i="34" s="1"/>
  <c r="D111" i="34"/>
  <c r="C110" i="34"/>
  <c r="E110" i="34" s="1"/>
  <c r="L110" i="34"/>
  <c r="K109" i="34"/>
  <c r="K111" i="34"/>
  <c r="L53" i="34"/>
  <c r="M63" i="34"/>
  <c r="N78" i="34"/>
  <c r="F83" i="34"/>
  <c r="D69" i="34"/>
  <c r="E89" i="34"/>
  <c r="F60" i="34"/>
  <c r="D56" i="34"/>
  <c r="F36" i="34"/>
  <c r="E20" i="34"/>
  <c r="N95" i="34"/>
  <c r="L63" i="34"/>
  <c r="O63" i="34" s="1"/>
  <c r="D83" i="34"/>
  <c r="D60" i="34"/>
  <c r="F16" i="34"/>
  <c r="M75" i="34"/>
  <c r="O75" i="34" s="1"/>
  <c r="N75" i="34"/>
  <c r="M95" i="34"/>
  <c r="L81" i="34"/>
  <c r="O81" i="34" s="1"/>
  <c r="F79" i="34"/>
  <c r="F75" i="34"/>
  <c r="F47" i="34"/>
  <c r="E40" i="34"/>
  <c r="D87" i="34"/>
  <c r="F59" i="34"/>
  <c r="F93" i="34"/>
  <c r="D64" i="34"/>
  <c r="F50" i="34"/>
  <c r="G50" i="34" s="1"/>
  <c r="E16" i="34"/>
  <c r="D33" i="34"/>
  <c r="D59" i="34"/>
  <c r="D93" i="34"/>
  <c r="F78" i="34"/>
  <c r="D50" i="34"/>
  <c r="F32" i="34"/>
  <c r="M73" i="34"/>
  <c r="M91" i="34"/>
  <c r="L73" i="34"/>
  <c r="F55" i="34"/>
  <c r="F82" i="34"/>
  <c r="F24" i="34"/>
  <c r="E24" i="34"/>
  <c r="N8" i="34"/>
  <c r="O8" i="34" s="1"/>
  <c r="L72" i="34"/>
  <c r="M53" i="34"/>
  <c r="N103" i="34"/>
  <c r="M87" i="34"/>
  <c r="E104" i="34"/>
  <c r="M81" i="34"/>
  <c r="N10" i="34"/>
  <c r="L61" i="34"/>
  <c r="L93" i="34"/>
  <c r="D104" i="34"/>
  <c r="D76" i="34"/>
  <c r="M57" i="34"/>
  <c r="M93" i="34"/>
  <c r="E37" i="34"/>
  <c r="F48" i="34"/>
  <c r="L79" i="34"/>
  <c r="M105" i="34"/>
  <c r="L77" i="34"/>
  <c r="N99" i="34"/>
  <c r="O99" i="34" s="1"/>
  <c r="D71" i="34"/>
  <c r="E21" i="34"/>
  <c r="D80" i="34"/>
  <c r="D48" i="34"/>
  <c r="L14" i="34"/>
  <c r="D101" i="34"/>
  <c r="E101" i="34"/>
  <c r="F57" i="34"/>
  <c r="F53" i="34"/>
  <c r="F66" i="34"/>
  <c r="F62" i="34"/>
  <c r="D37" i="34"/>
  <c r="L10" i="34"/>
  <c r="M14" i="34"/>
  <c r="L57" i="34"/>
  <c r="N105" i="34"/>
  <c r="L91" i="34"/>
  <c r="D57" i="34"/>
  <c r="D53" i="34"/>
  <c r="E41" i="34"/>
  <c r="E25" i="34"/>
  <c r="F76" i="34"/>
  <c r="D66" i="34"/>
  <c r="O6" i="34"/>
  <c r="C28" i="32"/>
  <c r="C20" i="32"/>
  <c r="C18" i="32"/>
  <c r="C29" i="32"/>
  <c r="C116" i="4"/>
  <c r="C187" i="4"/>
  <c r="C117" i="4"/>
  <c r="J117" i="4"/>
  <c r="J116" i="4"/>
  <c r="K57" i="4"/>
  <c r="P181" i="4"/>
  <c r="J51" i="4"/>
  <c r="J36" i="4"/>
  <c r="K82" i="4"/>
  <c r="J125" i="4"/>
  <c r="J156" i="4"/>
  <c r="E27" i="4"/>
  <c r="E43" i="4"/>
  <c r="E59" i="4"/>
  <c r="E69" i="4"/>
  <c r="F159" i="4"/>
  <c r="E63" i="4"/>
  <c r="E193" i="4" s="1"/>
  <c r="D6" i="61"/>
  <c r="K6" i="61" s="1"/>
  <c r="D10" i="61"/>
  <c r="K10" i="61" s="1"/>
  <c r="D14" i="61"/>
  <c r="K14" i="61" s="1"/>
  <c r="D18" i="61"/>
  <c r="K18" i="61" s="1"/>
  <c r="D22" i="61"/>
  <c r="K22" i="61" s="1"/>
  <c r="B73" i="61"/>
  <c r="I73" i="61" s="1"/>
  <c r="B99" i="61"/>
  <c r="I99" i="61" s="1"/>
  <c r="J35" i="4"/>
  <c r="J136" i="4"/>
  <c r="J52" i="4"/>
  <c r="E47" i="4"/>
  <c r="E19" i="4"/>
  <c r="E187" i="4" s="1"/>
  <c r="E23" i="4"/>
  <c r="N156" i="4"/>
  <c r="O175" i="4"/>
  <c r="F129" i="4"/>
  <c r="D26" i="61"/>
  <c r="K26" i="61" s="1"/>
  <c r="D30" i="61"/>
  <c r="K30" i="61" s="1"/>
  <c r="D34" i="61"/>
  <c r="K34" i="61" s="1"/>
  <c r="D38" i="61"/>
  <c r="K38" i="61" s="1"/>
  <c r="D42" i="61"/>
  <c r="K42" i="61" s="1"/>
  <c r="D46" i="61"/>
  <c r="K46" i="61" s="1"/>
  <c r="D50" i="61"/>
  <c r="K50" i="61" s="1"/>
  <c r="D54" i="61"/>
  <c r="K54" i="61" s="1"/>
  <c r="D58" i="61"/>
  <c r="K58" i="61" s="1"/>
  <c r="D62" i="61"/>
  <c r="K62" i="61" s="1"/>
  <c r="D66" i="61"/>
  <c r="K66" i="61" s="1"/>
  <c r="D72" i="61"/>
  <c r="K72" i="61" s="1"/>
  <c r="E82" i="61"/>
  <c r="L82" i="61" s="1"/>
  <c r="B86" i="61"/>
  <c r="I86" i="61" s="1"/>
  <c r="E93" i="61"/>
  <c r="L93" i="61" s="1"/>
  <c r="E100" i="61"/>
  <c r="L100" i="61" s="1"/>
  <c r="K75" i="4"/>
  <c r="K60" i="4"/>
  <c r="K95" i="4"/>
  <c r="J130" i="4"/>
  <c r="E181" i="4"/>
  <c r="J85" i="4"/>
  <c r="E35" i="4"/>
  <c r="E39" i="4"/>
  <c r="E51" i="4"/>
  <c r="E7" i="4"/>
  <c r="D119" i="4"/>
  <c r="G154" i="4"/>
  <c r="F23" i="61"/>
  <c r="M23" i="61" s="1"/>
  <c r="E26" i="61"/>
  <c r="L26" i="61" s="1"/>
  <c r="G26" i="61"/>
  <c r="N26" i="61" s="1"/>
  <c r="C27" i="61"/>
  <c r="J27" i="61" s="1"/>
  <c r="G27" i="61"/>
  <c r="N27" i="61" s="1"/>
  <c r="C28" i="61"/>
  <c r="J28" i="61" s="1"/>
  <c r="G31" i="61"/>
  <c r="N31" i="61" s="1"/>
  <c r="F53" i="61"/>
  <c r="M53" i="61" s="1"/>
  <c r="B54" i="61"/>
  <c r="I54" i="61" s="1"/>
  <c r="D99" i="61"/>
  <c r="K99" i="61" s="1"/>
  <c r="B10" i="61"/>
  <c r="I10" i="61" s="1"/>
  <c r="E11" i="61"/>
  <c r="L11" i="61" s="1"/>
  <c r="N192" i="4"/>
  <c r="F15" i="61"/>
  <c r="M15" i="61" s="1"/>
  <c r="N116" i="4"/>
  <c r="N187" i="4"/>
  <c r="L192" i="4"/>
  <c r="B151" i="4"/>
  <c r="D71" i="61"/>
  <c r="K71" i="61" s="1"/>
  <c r="D85" i="61"/>
  <c r="K85" i="61" s="1"/>
  <c r="F99" i="61"/>
  <c r="M99" i="61" s="1"/>
  <c r="G62" i="61"/>
  <c r="N62" i="61" s="1"/>
  <c r="D97" i="61"/>
  <c r="K97" i="61" s="1"/>
  <c r="B98" i="61"/>
  <c r="I98" i="61" s="1"/>
  <c r="M126" i="4"/>
  <c r="M156" i="4"/>
  <c r="B116" i="4"/>
  <c r="B118" i="4"/>
  <c r="E44" i="61"/>
  <c r="L44" i="61" s="1"/>
  <c r="G44" i="61"/>
  <c r="N44" i="61" s="1"/>
  <c r="C45" i="61"/>
  <c r="J45" i="61" s="1"/>
  <c r="B47" i="61"/>
  <c r="I47" i="61" s="1"/>
  <c r="G74" i="61"/>
  <c r="N74" i="61" s="1"/>
  <c r="D76" i="61"/>
  <c r="K76" i="61" s="1"/>
  <c r="D80" i="61"/>
  <c r="K80" i="61" s="1"/>
  <c r="F91" i="61"/>
  <c r="M91" i="61" s="1"/>
  <c r="G99" i="61"/>
  <c r="N99" i="61" s="1"/>
  <c r="C101" i="61"/>
  <c r="J101" i="61" s="1"/>
  <c r="C125" i="5"/>
  <c r="E121" i="5"/>
  <c r="G114" i="5"/>
  <c r="N114" i="5"/>
  <c r="K36" i="5"/>
  <c r="K45" i="5"/>
  <c r="K46" i="5"/>
  <c r="L92" i="5"/>
  <c r="C101" i="62"/>
  <c r="J101" i="62" s="1"/>
  <c r="K48" i="5"/>
  <c r="L84" i="5"/>
  <c r="B56" i="56"/>
  <c r="K24" i="5"/>
  <c r="C141" i="5"/>
  <c r="C112" i="5"/>
  <c r="C146" i="5"/>
  <c r="C117" i="5"/>
  <c r="K59" i="5"/>
  <c r="B77" i="56"/>
  <c r="B63" i="56"/>
  <c r="K32" i="5"/>
  <c r="B11" i="56"/>
  <c r="G148" i="5"/>
  <c r="C124" i="5"/>
  <c r="G126" i="5"/>
  <c r="F148" i="5"/>
  <c r="D120" i="5"/>
  <c r="D148" i="5"/>
  <c r="C4" i="56"/>
  <c r="E5" i="5"/>
  <c r="L52" i="5"/>
  <c r="K52" i="5"/>
  <c r="M69" i="5"/>
  <c r="K69" i="5"/>
  <c r="M71" i="5"/>
  <c r="K71" i="5"/>
  <c r="L90" i="5"/>
  <c r="K90" i="5"/>
  <c r="K91" i="5"/>
  <c r="J91" i="5"/>
  <c r="K75" i="5"/>
  <c r="B42" i="56"/>
  <c r="B13" i="56"/>
  <c r="H118" i="5"/>
  <c r="D6" i="62"/>
  <c r="K6" i="62" s="1"/>
  <c r="O130" i="5"/>
  <c r="C119" i="5"/>
  <c r="K76" i="5"/>
  <c r="K77" i="5"/>
  <c r="B15" i="56"/>
  <c r="L60" i="5"/>
  <c r="K60" i="5"/>
  <c r="K85" i="5"/>
  <c r="J85" i="5"/>
  <c r="L33" i="5"/>
  <c r="L43" i="5"/>
  <c r="L75" i="5"/>
  <c r="B72" i="56"/>
  <c r="B49" i="56"/>
  <c r="D49" i="56" s="1"/>
  <c r="C115" i="5"/>
  <c r="L112" i="5"/>
  <c r="K43" i="5"/>
  <c r="D95" i="56"/>
  <c r="C120" i="5"/>
  <c r="E104" i="5"/>
  <c r="C103" i="56"/>
  <c r="C23" i="62"/>
  <c r="J23" i="62" s="1"/>
  <c r="G23" i="62"/>
  <c r="N23" i="62" s="1"/>
  <c r="C24" i="62"/>
  <c r="J24" i="62" s="1"/>
  <c r="G25" i="62"/>
  <c r="N25" i="62" s="1"/>
  <c r="G33" i="62"/>
  <c r="N33" i="62" s="1"/>
  <c r="E34" i="62"/>
  <c r="L34" i="62" s="1"/>
  <c r="G34" i="62"/>
  <c r="N34" i="62" s="1"/>
  <c r="E35" i="62"/>
  <c r="L35" i="62" s="1"/>
  <c r="G35" i="62"/>
  <c r="N35" i="62" s="1"/>
  <c r="C36" i="62"/>
  <c r="J36" i="62" s="1"/>
  <c r="E36" i="62"/>
  <c r="L36" i="62" s="1"/>
  <c r="G36" i="62"/>
  <c r="N36" i="62" s="1"/>
  <c r="E37" i="62"/>
  <c r="L37" i="62" s="1"/>
  <c r="G37" i="62"/>
  <c r="N37" i="62" s="1"/>
  <c r="C38" i="62"/>
  <c r="J38" i="62" s="1"/>
  <c r="C39" i="62"/>
  <c r="J39" i="62" s="1"/>
  <c r="E39" i="62"/>
  <c r="L39" i="62" s="1"/>
  <c r="E40" i="62"/>
  <c r="L40" i="62" s="1"/>
  <c r="G40" i="62"/>
  <c r="N40" i="62" s="1"/>
  <c r="C41" i="62"/>
  <c r="J41" i="62" s="1"/>
  <c r="E41" i="62"/>
  <c r="L41" i="62" s="1"/>
  <c r="C42" i="62"/>
  <c r="J42" i="62" s="1"/>
  <c r="C45" i="62"/>
  <c r="J45" i="62" s="1"/>
  <c r="G45" i="62"/>
  <c r="N45" i="62" s="1"/>
  <c r="C46" i="62"/>
  <c r="J46" i="62" s="1"/>
  <c r="E46" i="62"/>
  <c r="L46" i="62" s="1"/>
  <c r="G46" i="62"/>
  <c r="N46" i="62" s="1"/>
  <c r="G47" i="62"/>
  <c r="N47" i="62" s="1"/>
  <c r="C48" i="62"/>
  <c r="J48" i="62" s="1"/>
  <c r="E48" i="62"/>
  <c r="L48" i="62" s="1"/>
  <c r="C50" i="62"/>
  <c r="J50" i="62" s="1"/>
  <c r="E50" i="62"/>
  <c r="L50" i="62" s="1"/>
  <c r="G50" i="62"/>
  <c r="N50" i="62" s="1"/>
  <c r="C51" i="62"/>
  <c r="J51" i="62" s="1"/>
  <c r="E51" i="62"/>
  <c r="L51" i="62" s="1"/>
  <c r="E55" i="62"/>
  <c r="L55" i="62" s="1"/>
  <c r="G55" i="62"/>
  <c r="N55" i="62" s="1"/>
  <c r="C56" i="62"/>
  <c r="J56" i="62" s="1"/>
  <c r="E56" i="62"/>
  <c r="L56" i="62" s="1"/>
  <c r="G56" i="62"/>
  <c r="N56" i="62" s="1"/>
  <c r="E57" i="62"/>
  <c r="L57" i="62" s="1"/>
  <c r="G63" i="62"/>
  <c r="N63" i="62" s="1"/>
  <c r="E65" i="62"/>
  <c r="L65" i="62" s="1"/>
  <c r="E66" i="62"/>
  <c r="L66" i="62" s="1"/>
  <c r="C67" i="62"/>
  <c r="J67" i="62" s="1"/>
  <c r="E68" i="62"/>
  <c r="L68" i="62" s="1"/>
  <c r="G69" i="62"/>
  <c r="N69" i="62" s="1"/>
  <c r="C70" i="62"/>
  <c r="J70" i="62" s="1"/>
  <c r="E70" i="62"/>
  <c r="L70" i="62" s="1"/>
  <c r="E71" i="62"/>
  <c r="L71" i="62" s="1"/>
  <c r="G71" i="62"/>
  <c r="N71" i="62" s="1"/>
  <c r="E73" i="62"/>
  <c r="L73" i="62" s="1"/>
  <c r="C74" i="62"/>
  <c r="J74" i="62" s="1"/>
  <c r="E74" i="62"/>
  <c r="L74" i="62" s="1"/>
  <c r="G74" i="62"/>
  <c r="N74" i="62" s="1"/>
  <c r="C75" i="62"/>
  <c r="J75" i="62" s="1"/>
  <c r="C76" i="62"/>
  <c r="J76" i="62" s="1"/>
  <c r="E76" i="62"/>
  <c r="L76" i="62" s="1"/>
  <c r="G76" i="62"/>
  <c r="N76" i="62" s="1"/>
  <c r="G80" i="62"/>
  <c r="N80" i="62" s="1"/>
  <c r="E83" i="62"/>
  <c r="L83" i="62" s="1"/>
  <c r="C84" i="62"/>
  <c r="J84" i="62" s="1"/>
  <c r="E84" i="62"/>
  <c r="L84" i="62" s="1"/>
  <c r="G84" i="62"/>
  <c r="N84" i="62" s="1"/>
  <c r="E85" i="62"/>
  <c r="L85" i="62" s="1"/>
  <c r="C94" i="62"/>
  <c r="J94" i="62" s="1"/>
  <c r="G94" i="62"/>
  <c r="N94" i="62" s="1"/>
  <c r="C95" i="62"/>
  <c r="J95" i="62" s="1"/>
  <c r="E95" i="62"/>
  <c r="L95" i="62" s="1"/>
  <c r="C96" i="62"/>
  <c r="J96" i="62" s="1"/>
  <c r="E96" i="62"/>
  <c r="L96" i="62" s="1"/>
  <c r="E97" i="62"/>
  <c r="L97" i="62" s="1"/>
  <c r="K25" i="5"/>
  <c r="K145" i="5" s="1"/>
  <c r="K31" i="5"/>
  <c r="M122" i="5"/>
  <c r="D10" i="62"/>
  <c r="K10" i="62" s="1"/>
  <c r="F10" i="62"/>
  <c r="M10" i="62" s="1"/>
  <c r="D12" i="62"/>
  <c r="K12" i="62" s="1"/>
  <c r="F12" i="62"/>
  <c r="M12" i="62" s="1"/>
  <c r="B13" i="62"/>
  <c r="I13" i="62" s="1"/>
  <c r="D13" i="62"/>
  <c r="K13" i="62" s="1"/>
  <c r="F13" i="62"/>
  <c r="M13" i="62" s="1"/>
  <c r="B15" i="62"/>
  <c r="I15" i="62" s="1"/>
  <c r="B23" i="62"/>
  <c r="I23" i="62" s="1"/>
  <c r="D28" i="62"/>
  <c r="K28" i="62" s="1"/>
  <c r="F33" i="62"/>
  <c r="M33" i="62" s="1"/>
  <c r="B34" i="62"/>
  <c r="I34" i="62" s="1"/>
  <c r="D34" i="62"/>
  <c r="K34" i="62" s="1"/>
  <c r="F34" i="62"/>
  <c r="M34" i="62" s="1"/>
  <c r="B35" i="62"/>
  <c r="I35" i="62" s="1"/>
  <c r="F36" i="62"/>
  <c r="M36" i="62" s="1"/>
  <c r="B37" i="62"/>
  <c r="I37" i="62" s="1"/>
  <c r="B38" i="62"/>
  <c r="I38" i="62" s="1"/>
  <c r="D38" i="62"/>
  <c r="K38" i="62" s="1"/>
  <c r="D39" i="62"/>
  <c r="K39" i="62" s="1"/>
  <c r="F39" i="62"/>
  <c r="M39" i="62" s="1"/>
  <c r="F40" i="62"/>
  <c r="M40" i="62" s="1"/>
  <c r="B41" i="62"/>
  <c r="I41" i="62" s="1"/>
  <c r="D41" i="62"/>
  <c r="K41" i="62" s="1"/>
  <c r="F41" i="62"/>
  <c r="M41" i="62" s="1"/>
  <c r="D42" i="62"/>
  <c r="K42" i="62" s="1"/>
  <c r="M128" i="5"/>
  <c r="M129" i="5"/>
  <c r="P114" i="5"/>
  <c r="O148" i="5"/>
  <c r="B40" i="56"/>
  <c r="F101" i="62"/>
  <c r="M101" i="62" s="1"/>
  <c r="C105" i="56"/>
  <c r="K97" i="5"/>
  <c r="K72" i="5"/>
  <c r="K56" i="5"/>
  <c r="K40" i="5"/>
  <c r="E111" i="5"/>
  <c r="E113" i="5"/>
  <c r="E148" i="5"/>
  <c r="C127" i="5"/>
  <c r="J120" i="5"/>
  <c r="G115" i="5"/>
  <c r="K15" i="5"/>
  <c r="K19" i="5"/>
  <c r="K23" i="5"/>
  <c r="K27" i="5"/>
  <c r="K37" i="5"/>
  <c r="K38" i="5"/>
  <c r="K39" i="5"/>
  <c r="K54" i="5"/>
  <c r="K61" i="5"/>
  <c r="K62" i="5"/>
  <c r="K63" i="5"/>
  <c r="K70" i="5"/>
  <c r="K83" i="5"/>
  <c r="M124" i="5"/>
  <c r="K95" i="5"/>
  <c r="K57" i="5"/>
  <c r="B71" i="56"/>
  <c r="K96" i="5"/>
  <c r="K12" i="5"/>
  <c r="D43" i="62"/>
  <c r="K43" i="62" s="1"/>
  <c r="B46" i="62"/>
  <c r="I46" i="62" s="1"/>
  <c r="D46" i="62"/>
  <c r="K46" i="62" s="1"/>
  <c r="F46" i="62"/>
  <c r="M46" i="62" s="1"/>
  <c r="F47" i="62"/>
  <c r="M47" i="62" s="1"/>
  <c r="B71" i="62"/>
  <c r="I71" i="62" s="1"/>
  <c r="D81" i="62"/>
  <c r="K81" i="62" s="1"/>
  <c r="B84" i="62"/>
  <c r="I84" i="62" s="1"/>
  <c r="D84" i="62"/>
  <c r="K84" i="62" s="1"/>
  <c r="F84" i="62"/>
  <c r="M84" i="62" s="1"/>
  <c r="B85" i="62"/>
  <c r="I85" i="62" s="1"/>
  <c r="D85" i="62"/>
  <c r="K85" i="62" s="1"/>
  <c r="B88" i="62"/>
  <c r="I88" i="62" s="1"/>
  <c r="F88" i="62"/>
  <c r="M88" i="62" s="1"/>
  <c r="B89" i="62"/>
  <c r="I89" i="62" s="1"/>
  <c r="D89" i="62"/>
  <c r="K89" i="62" s="1"/>
  <c r="F89" i="62"/>
  <c r="M89" i="62" s="1"/>
  <c r="B90" i="62"/>
  <c r="I90" i="62" s="1"/>
  <c r="F90" i="62"/>
  <c r="M90" i="62" s="1"/>
  <c r="F94" i="62"/>
  <c r="M94" i="62" s="1"/>
  <c r="B95" i="62"/>
  <c r="I95" i="62" s="1"/>
  <c r="D95" i="62"/>
  <c r="K95" i="62" s="1"/>
  <c r="B97" i="62"/>
  <c r="I97" i="62" s="1"/>
  <c r="D97" i="62"/>
  <c r="K97" i="62" s="1"/>
  <c r="F97" i="62"/>
  <c r="M97" i="62" s="1"/>
  <c r="B98" i="62"/>
  <c r="I98" i="62" s="1"/>
  <c r="L65" i="5"/>
  <c r="L113" i="5" s="1"/>
  <c r="K50" i="5"/>
  <c r="B66" i="56"/>
  <c r="P119" i="5"/>
  <c r="P139" i="4"/>
  <c r="O108" i="34"/>
  <c r="N11" i="34"/>
  <c r="M11" i="34"/>
  <c r="L11" i="34"/>
  <c r="N49" i="34"/>
  <c r="L49" i="34"/>
  <c r="M49" i="34"/>
  <c r="P160" i="4"/>
  <c r="P161" i="4"/>
  <c r="N33" i="34"/>
  <c r="M33" i="34"/>
  <c r="L33" i="34"/>
  <c r="M43" i="34"/>
  <c r="N43" i="34"/>
  <c r="N17" i="34"/>
  <c r="M17" i="34"/>
  <c r="L17" i="34"/>
  <c r="N27" i="34"/>
  <c r="M27" i="34"/>
  <c r="L87" i="34"/>
  <c r="O87" i="34" s="1"/>
  <c r="M104" i="34"/>
  <c r="O89" i="34"/>
  <c r="O95" i="34"/>
  <c r="D156" i="4"/>
  <c r="G43" i="61"/>
  <c r="N43" i="61" s="1"/>
  <c r="L29" i="34"/>
  <c r="M29" i="34"/>
  <c r="N29" i="34"/>
  <c r="M50" i="34"/>
  <c r="N50" i="34"/>
  <c r="F193" i="4"/>
  <c r="F119" i="4"/>
  <c r="H119" i="4"/>
  <c r="H193" i="4"/>
  <c r="D158" i="4"/>
  <c r="D157" i="4"/>
  <c r="N13" i="34"/>
  <c r="M13" i="34"/>
  <c r="L13" i="34"/>
  <c r="L45" i="34"/>
  <c r="N45" i="34"/>
  <c r="M45" i="34"/>
  <c r="O85" i="34"/>
  <c r="N107" i="34"/>
  <c r="O107" i="34" s="1"/>
  <c r="N77" i="34"/>
  <c r="O77" i="34" s="1"/>
  <c r="N71" i="34"/>
  <c r="O71" i="34" s="1"/>
  <c r="H192" i="4"/>
  <c r="N117" i="4"/>
  <c r="D63" i="61"/>
  <c r="K63" i="61" s="1"/>
  <c r="D67" i="61"/>
  <c r="K67" i="61" s="1"/>
  <c r="D83" i="61"/>
  <c r="K83" i="61" s="1"/>
  <c r="C98" i="61"/>
  <c r="J98" i="61" s="1"/>
  <c r="E96" i="4"/>
  <c r="E158" i="4" s="1"/>
  <c r="O65" i="34"/>
  <c r="O67" i="34"/>
  <c r="B69" i="61"/>
  <c r="I69" i="61" s="1"/>
  <c r="G98" i="61"/>
  <c r="N98" i="61" s="1"/>
  <c r="E99" i="61"/>
  <c r="L99" i="61" s="1"/>
  <c r="L78" i="34"/>
  <c r="O78" i="34" s="1"/>
  <c r="O101" i="34"/>
  <c r="O103" i="34"/>
  <c r="E10" i="61"/>
  <c r="L10" i="61" s="1"/>
  <c r="G10" i="61"/>
  <c r="N10" i="61" s="1"/>
  <c r="C11" i="61"/>
  <c r="J11" i="61" s="1"/>
  <c r="E23" i="61"/>
  <c r="L23" i="61" s="1"/>
  <c r="D192" i="4"/>
  <c r="D39" i="61"/>
  <c r="K39" i="61" s="1"/>
  <c r="D43" i="61"/>
  <c r="K43" i="61" s="1"/>
  <c r="D47" i="61"/>
  <c r="K47" i="61" s="1"/>
  <c r="F50" i="61"/>
  <c r="M50" i="61" s="1"/>
  <c r="D51" i="61"/>
  <c r="K51" i="61" s="1"/>
  <c r="D55" i="61"/>
  <c r="K55" i="61" s="1"/>
  <c r="G66" i="61"/>
  <c r="N66" i="61" s="1"/>
  <c r="C67" i="61"/>
  <c r="J67" i="61" s="1"/>
  <c r="G69" i="61"/>
  <c r="N69" i="61" s="1"/>
  <c r="D74" i="61"/>
  <c r="K74" i="61" s="1"/>
  <c r="D78" i="61"/>
  <c r="K78" i="61" s="1"/>
  <c r="O9" i="34"/>
  <c r="K82" i="34"/>
  <c r="L82" i="34" s="1"/>
  <c r="N100" i="34"/>
  <c r="O69" i="34"/>
  <c r="N55" i="34"/>
  <c r="J129" i="4"/>
  <c r="J128" i="4"/>
  <c r="M55" i="34"/>
  <c r="K81" i="4"/>
  <c r="L59" i="34"/>
  <c r="M79" i="34"/>
  <c r="N97" i="34"/>
  <c r="O97" i="34" s="1"/>
  <c r="N83" i="34"/>
  <c r="O83" i="34" s="1"/>
  <c r="M59" i="34"/>
  <c r="M155" i="4"/>
  <c r="J187" i="4"/>
  <c r="H124" i="4"/>
  <c r="M61" i="34"/>
  <c r="K71" i="4"/>
  <c r="J175" i="4"/>
  <c r="M51" i="34"/>
  <c r="O51" i="34" s="1"/>
  <c r="O53" i="34"/>
  <c r="K24" i="4"/>
  <c r="O155" i="4"/>
  <c r="H151" i="4"/>
  <c r="H116" i="4"/>
  <c r="H117" i="4"/>
  <c r="F9" i="61"/>
  <c r="M9" i="61" s="1"/>
  <c r="G6" i="4"/>
  <c r="C20" i="61"/>
  <c r="J20" i="61" s="1"/>
  <c r="D17" i="4"/>
  <c r="F31" i="61"/>
  <c r="M31" i="61" s="1"/>
  <c r="G28" i="4"/>
  <c r="E79" i="4"/>
  <c r="F80" i="56"/>
  <c r="K20" i="34"/>
  <c r="M20" i="34" s="1"/>
  <c r="M23" i="34"/>
  <c r="L23" i="34"/>
  <c r="K28" i="34"/>
  <c r="N28" i="34" s="1"/>
  <c r="N31" i="34"/>
  <c r="K36" i="34"/>
  <c r="N36" i="34" s="1"/>
  <c r="M39" i="34"/>
  <c r="L39" i="34"/>
  <c r="K44" i="34"/>
  <c r="N44" i="34" s="1"/>
  <c r="N47" i="34"/>
  <c r="M80" i="34"/>
  <c r="N80" i="34"/>
  <c r="L80" i="34"/>
  <c r="M88" i="34"/>
  <c r="L88" i="34"/>
  <c r="M96" i="34"/>
  <c r="N96" i="34"/>
  <c r="L96" i="34"/>
  <c r="L104" i="34"/>
  <c r="O117" i="4"/>
  <c r="F192" i="4"/>
  <c r="H135" i="4"/>
  <c r="H153" i="4"/>
  <c r="F151" i="4"/>
  <c r="C86" i="61"/>
  <c r="J86" i="61" s="1"/>
  <c r="F86" i="61"/>
  <c r="M86" i="61" s="1"/>
  <c r="D96" i="61"/>
  <c r="K96" i="61" s="1"/>
  <c r="N7" i="34"/>
  <c r="O7" i="34" s="1"/>
  <c r="L12" i="34"/>
  <c r="M31" i="34"/>
  <c r="K46" i="4"/>
  <c r="K18" i="34"/>
  <c r="N21" i="34"/>
  <c r="M21" i="34"/>
  <c r="K26" i="34"/>
  <c r="K34" i="34"/>
  <c r="N34" i="34" s="1"/>
  <c r="N37" i="34"/>
  <c r="M37" i="34"/>
  <c r="K42" i="34"/>
  <c r="M42" i="34" s="1"/>
  <c r="M52" i="34"/>
  <c r="L52" i="34"/>
  <c r="M60" i="34"/>
  <c r="M68" i="34"/>
  <c r="N68" i="34"/>
  <c r="M86" i="34"/>
  <c r="N86" i="34"/>
  <c r="L86" i="34"/>
  <c r="N88" i="34"/>
  <c r="M94" i="34"/>
  <c r="N94" i="34"/>
  <c r="L94" i="34"/>
  <c r="M102" i="34"/>
  <c r="L102" i="34"/>
  <c r="N104" i="34"/>
  <c r="L106" i="34"/>
  <c r="M106" i="34"/>
  <c r="E83" i="4"/>
  <c r="F84" i="56"/>
  <c r="N193" i="4"/>
  <c r="M119" i="4"/>
  <c r="P159" i="4"/>
  <c r="P129" i="4"/>
  <c r="J154" i="4"/>
  <c r="P122" i="4"/>
  <c r="C75" i="61"/>
  <c r="J75" i="61" s="1"/>
  <c r="G93" i="61"/>
  <c r="N93" i="61" s="1"/>
  <c r="C99" i="61"/>
  <c r="J99" i="61" s="1"/>
  <c r="M12" i="34"/>
  <c r="L15" i="34"/>
  <c r="N39" i="34"/>
  <c r="L47" i="34"/>
  <c r="F125" i="4"/>
  <c r="E101" i="61"/>
  <c r="L101" i="61" s="1"/>
  <c r="L74" i="34"/>
  <c r="K16" i="34"/>
  <c r="N16" i="34" s="1"/>
  <c r="N19" i="34"/>
  <c r="M19" i="34"/>
  <c r="K24" i="34"/>
  <c r="M24" i="34" s="1"/>
  <c r="L27" i="34"/>
  <c r="K32" i="34"/>
  <c r="N35" i="34"/>
  <c r="M35" i="34"/>
  <c r="K40" i="34"/>
  <c r="L43" i="34"/>
  <c r="K48" i="34"/>
  <c r="N48" i="34" s="1"/>
  <c r="L50" i="34"/>
  <c r="L58" i="34"/>
  <c r="O58" i="34" s="1"/>
  <c r="L66" i="34"/>
  <c r="M66" i="34"/>
  <c r="N72" i="34"/>
  <c r="O72" i="34" s="1"/>
  <c r="M84" i="34"/>
  <c r="N84" i="34"/>
  <c r="L84" i="34"/>
  <c r="M92" i="34"/>
  <c r="N92" i="34"/>
  <c r="L92" i="34"/>
  <c r="M100" i="34"/>
  <c r="L100" i="34"/>
  <c r="N102" i="34"/>
  <c r="C119" i="4"/>
  <c r="E88" i="4"/>
  <c r="E151" i="4" s="1"/>
  <c r="F22" i="61"/>
  <c r="M22" i="61" s="1"/>
  <c r="B23" i="61"/>
  <c r="I23" i="61" s="1"/>
  <c r="F35" i="61"/>
  <c r="M35" i="61" s="1"/>
  <c r="F69" i="61"/>
  <c r="M69" i="61" s="1"/>
  <c r="D82" i="61"/>
  <c r="K82" i="61" s="1"/>
  <c r="D87" i="61"/>
  <c r="K87" i="61" s="1"/>
  <c r="D91" i="61"/>
  <c r="K91" i="61" s="1"/>
  <c r="F94" i="61"/>
  <c r="M94" i="61" s="1"/>
  <c r="F98" i="61"/>
  <c r="M98" i="61" s="1"/>
  <c r="N12" i="34"/>
  <c r="M15" i="34"/>
  <c r="M47" i="34"/>
  <c r="L60" i="34"/>
  <c r="M74" i="34"/>
  <c r="K22" i="34"/>
  <c r="M25" i="34"/>
  <c r="L25" i="34"/>
  <c r="K30" i="34"/>
  <c r="L30" i="34" s="1"/>
  <c r="K38" i="34"/>
  <c r="N38" i="34" s="1"/>
  <c r="M41" i="34"/>
  <c r="L41" i="34"/>
  <c r="K46" i="34"/>
  <c r="K54" i="34"/>
  <c r="K56" i="34"/>
  <c r="N56" i="34" s="1"/>
  <c r="K62" i="34"/>
  <c r="L62" i="34" s="1"/>
  <c r="K64" i="34"/>
  <c r="M64" i="34" s="1"/>
  <c r="K70" i="34"/>
  <c r="L70" i="34" s="1"/>
  <c r="K76" i="34"/>
  <c r="M76" i="34" s="1"/>
  <c r="M90" i="34"/>
  <c r="N90" i="34"/>
  <c r="L90" i="34"/>
  <c r="M98" i="34"/>
  <c r="N98" i="34"/>
  <c r="L98" i="34"/>
  <c r="N125" i="4"/>
  <c r="G59" i="56"/>
  <c r="G62" i="56"/>
  <c r="G100" i="56"/>
  <c r="G101" i="61"/>
  <c r="N101" i="61" s="1"/>
  <c r="K26" i="4"/>
  <c r="F7" i="34"/>
  <c r="F99" i="34"/>
  <c r="E58" i="34"/>
  <c r="D68" i="34"/>
  <c r="E74" i="34"/>
  <c r="G66" i="34"/>
  <c r="G36" i="34"/>
  <c r="G104" i="34"/>
  <c r="G33" i="34"/>
  <c r="D8" i="34"/>
  <c r="G89" i="34"/>
  <c r="G40" i="34"/>
  <c r="G82" i="34"/>
  <c r="D44" i="34"/>
  <c r="E51" i="34"/>
  <c r="F51" i="34"/>
  <c r="E70" i="34"/>
  <c r="F70" i="34"/>
  <c r="E105" i="34"/>
  <c r="E30" i="34"/>
  <c r="F30" i="34"/>
  <c r="C106" i="34"/>
  <c r="F106" i="34" s="1"/>
  <c r="D105" i="34"/>
  <c r="F91" i="34"/>
  <c r="D51" i="34"/>
  <c r="F26" i="34"/>
  <c r="D78" i="34"/>
  <c r="D74" i="34"/>
  <c r="D70" i="34"/>
  <c r="D62" i="34"/>
  <c r="G62" i="34" s="1"/>
  <c r="D58" i="34"/>
  <c r="G58" i="34" s="1"/>
  <c r="F28" i="34"/>
  <c r="E32" i="34"/>
  <c r="E8" i="34"/>
  <c r="D9" i="34"/>
  <c r="G16" i="34"/>
  <c r="D21" i="34"/>
  <c r="G21" i="34" s="1"/>
  <c r="C72" i="34"/>
  <c r="E72" i="34" s="1"/>
  <c r="F97" i="34"/>
  <c r="G6" i="34"/>
  <c r="G32" i="34"/>
  <c r="D28" i="34"/>
  <c r="E44" i="34"/>
  <c r="D91" i="34"/>
  <c r="F81" i="34"/>
  <c r="F65" i="34"/>
  <c r="G65" i="34" s="1"/>
  <c r="F61" i="34"/>
  <c r="F49" i="34"/>
  <c r="F34" i="34"/>
  <c r="E17" i="34"/>
  <c r="F84" i="34"/>
  <c r="G80" i="34"/>
  <c r="F68" i="34"/>
  <c r="G64" i="34"/>
  <c r="F52" i="34"/>
  <c r="E28" i="34"/>
  <c r="E9" i="34"/>
  <c r="C12" i="34"/>
  <c r="D12" i="34" s="1"/>
  <c r="F17" i="34"/>
  <c r="E99" i="34"/>
  <c r="F105" i="34"/>
  <c r="E84" i="34"/>
  <c r="G78" i="34"/>
  <c r="D81" i="34"/>
  <c r="D65" i="34"/>
  <c r="D61" i="34"/>
  <c r="D49" i="34"/>
  <c r="F14" i="34"/>
  <c r="D52" i="34"/>
  <c r="F20" i="34"/>
  <c r="G20" i="34" s="1"/>
  <c r="G24" i="34"/>
  <c r="E95" i="34"/>
  <c r="E45" i="34"/>
  <c r="D45" i="34"/>
  <c r="F45" i="34"/>
  <c r="D46" i="34"/>
  <c r="F46" i="34"/>
  <c r="D86" i="34"/>
  <c r="F86" i="34"/>
  <c r="E88" i="34"/>
  <c r="D88" i="34"/>
  <c r="F88" i="34"/>
  <c r="E90" i="34"/>
  <c r="D90" i="34"/>
  <c r="F90" i="34"/>
  <c r="F96" i="34"/>
  <c r="D96" i="34"/>
  <c r="F103" i="34"/>
  <c r="D103" i="34"/>
  <c r="E103" i="34"/>
  <c r="E108" i="34"/>
  <c r="D108" i="34"/>
  <c r="F108" i="34"/>
  <c r="G76" i="34"/>
  <c r="G47" i="34"/>
  <c r="G55" i="34"/>
  <c r="G63" i="34"/>
  <c r="G71" i="34"/>
  <c r="G79" i="34"/>
  <c r="G87" i="34"/>
  <c r="D102" i="34"/>
  <c r="G37" i="34"/>
  <c r="G60" i="34"/>
  <c r="G56" i="34"/>
  <c r="G48" i="34"/>
  <c r="D11" i="34"/>
  <c r="F13" i="34"/>
  <c r="F29" i="34"/>
  <c r="G53" i="34"/>
  <c r="G69" i="34"/>
  <c r="G77" i="34"/>
  <c r="G85" i="34"/>
  <c r="E97" i="34"/>
  <c r="G93" i="34"/>
  <c r="D13" i="34"/>
  <c r="F25" i="34"/>
  <c r="G25" i="34" s="1"/>
  <c r="D29" i="34"/>
  <c r="F41" i="34"/>
  <c r="G41" i="34" s="1"/>
  <c r="E46" i="34"/>
  <c r="G59" i="34"/>
  <c r="G67" i="34"/>
  <c r="G75" i="34"/>
  <c r="G83" i="34"/>
  <c r="E86" i="34"/>
  <c r="E96" i="34"/>
  <c r="C98" i="34"/>
  <c r="F98" i="34" s="1"/>
  <c r="G54" i="34"/>
  <c r="G92" i="34"/>
  <c r="D7" i="34"/>
  <c r="D10" i="34"/>
  <c r="G57" i="34"/>
  <c r="G73" i="34"/>
  <c r="F95" i="34"/>
  <c r="F102" i="34"/>
  <c r="D100" i="34"/>
  <c r="E100" i="34"/>
  <c r="F100" i="34"/>
  <c r="D107" i="34"/>
  <c r="F94" i="34"/>
  <c r="F11" i="34"/>
  <c r="D14" i="34"/>
  <c r="D15" i="34"/>
  <c r="D18" i="34"/>
  <c r="G18" i="34" s="1"/>
  <c r="D19" i="34"/>
  <c r="D22" i="34"/>
  <c r="G22" i="34" s="1"/>
  <c r="D23" i="34"/>
  <c r="D26" i="34"/>
  <c r="D27" i="34"/>
  <c r="D30" i="34"/>
  <c r="D31" i="34"/>
  <c r="D34" i="34"/>
  <c r="D35" i="34"/>
  <c r="D38" i="34"/>
  <c r="G38" i="34" s="1"/>
  <c r="D39" i="34"/>
  <c r="D42" i="34"/>
  <c r="G42" i="34" s="1"/>
  <c r="D43" i="34"/>
  <c r="E107" i="34"/>
  <c r="D94" i="34"/>
  <c r="E10" i="34"/>
  <c r="E11" i="34"/>
  <c r="E15" i="34"/>
  <c r="E19" i="34"/>
  <c r="E23" i="34"/>
  <c r="E27" i="34"/>
  <c r="E31" i="34"/>
  <c r="E35" i="34"/>
  <c r="E39" i="34"/>
  <c r="E43" i="34"/>
  <c r="F107" i="34"/>
  <c r="M111" i="5"/>
  <c r="M112" i="5"/>
  <c r="J114" i="5"/>
  <c r="J113" i="5"/>
  <c r="M116" i="5"/>
  <c r="M117" i="5"/>
  <c r="J122" i="5"/>
  <c r="J117" i="5"/>
  <c r="J116" i="5"/>
  <c r="J135" i="5"/>
  <c r="P145" i="5"/>
  <c r="K22" i="5"/>
  <c r="L125" i="5"/>
  <c r="L57" i="5"/>
  <c r="K66" i="5"/>
  <c r="B33" i="56"/>
  <c r="B23" i="56"/>
  <c r="K16" i="5"/>
  <c r="G146" i="5"/>
  <c r="G135" i="5"/>
  <c r="C118" i="5"/>
  <c r="C122" i="5"/>
  <c r="C126" i="5"/>
  <c r="E135" i="5"/>
  <c r="E115" i="5"/>
  <c r="C114" i="5"/>
  <c r="F112" i="5"/>
  <c r="H119" i="5"/>
  <c r="D119" i="5"/>
  <c r="K21" i="5"/>
  <c r="K112" i="5" s="1"/>
  <c r="J37" i="5"/>
  <c r="M38" i="5"/>
  <c r="J39" i="5"/>
  <c r="J61" i="5"/>
  <c r="M62" i="5"/>
  <c r="J63" i="5"/>
  <c r="J83" i="5"/>
  <c r="K98" i="5"/>
  <c r="C98" i="56"/>
  <c r="B85" i="56"/>
  <c r="B32" i="56"/>
  <c r="K49" i="5"/>
  <c r="B64" i="56"/>
  <c r="K93" i="5"/>
  <c r="K18" i="5"/>
  <c r="K14" i="5"/>
  <c r="B29" i="56"/>
  <c r="K41" i="5"/>
  <c r="L49" i="5"/>
  <c r="K73" i="5"/>
  <c r="L93" i="5"/>
  <c r="B81" i="56"/>
  <c r="B17" i="56"/>
  <c r="L67" i="5"/>
  <c r="B55" i="56"/>
  <c r="M125" i="5"/>
  <c r="E145" i="5"/>
  <c r="L111" i="5"/>
  <c r="E120" i="5"/>
  <c r="C116" i="5"/>
  <c r="J119" i="5"/>
  <c r="E124" i="5"/>
  <c r="E126" i="5"/>
  <c r="E114" i="5"/>
  <c r="J15" i="5"/>
  <c r="J27" i="5"/>
  <c r="K53" i="5"/>
  <c r="J54" i="5"/>
  <c r="K55" i="5"/>
  <c r="K87" i="5"/>
  <c r="K94" i="5"/>
  <c r="K118" i="5" s="1"/>
  <c r="J95" i="5"/>
  <c r="J125" i="5" s="1"/>
  <c r="N112" i="5"/>
  <c r="N119" i="5"/>
  <c r="B21" i="56"/>
  <c r="D83" i="56"/>
  <c r="J146" i="5"/>
  <c r="H100" i="5"/>
  <c r="H129" i="5" s="1"/>
  <c r="B41" i="56"/>
  <c r="D42" i="56" s="1"/>
  <c r="B27" i="56"/>
  <c r="B19" i="56"/>
  <c r="J118" i="5"/>
  <c r="E116" i="5"/>
  <c r="C121" i="5"/>
  <c r="H124" i="5"/>
  <c r="J121" i="5"/>
  <c r="D100" i="62"/>
  <c r="K100" i="62" s="1"/>
  <c r="N145" i="5"/>
  <c r="N113" i="5"/>
  <c r="K42" i="5"/>
  <c r="B39" i="56"/>
  <c r="D40" i="56" s="1"/>
  <c r="J24" i="5"/>
  <c r="C100" i="5"/>
  <c r="B31" i="56"/>
  <c r="L89" i="5"/>
  <c r="K78" i="5"/>
  <c r="L97" i="5"/>
  <c r="L148" i="5" s="1"/>
  <c r="H122" i="5"/>
  <c r="F111" i="5"/>
  <c r="O113" i="5"/>
  <c r="J112" i="5"/>
  <c r="C8" i="56"/>
  <c r="C5" i="56"/>
  <c r="C100" i="62"/>
  <c r="J100" i="62" s="1"/>
  <c r="D124" i="5"/>
  <c r="K88" i="5"/>
  <c r="K82" i="5"/>
  <c r="B96" i="56"/>
  <c r="J72" i="5"/>
  <c r="J148" i="5" s="1"/>
  <c r="K86" i="5"/>
  <c r="J56" i="5"/>
  <c r="Q102" i="5"/>
  <c r="K67" i="5"/>
  <c r="K51" i="5"/>
  <c r="K35" i="5"/>
  <c r="K26" i="5"/>
  <c r="B9" i="56"/>
  <c r="F141" i="5"/>
  <c r="E62" i="62"/>
  <c r="L62" i="62" s="1"/>
  <c r="E63" i="62"/>
  <c r="L63" i="62" s="1"/>
  <c r="C88" i="62"/>
  <c r="J88" i="62" s="1"/>
  <c r="E93" i="62"/>
  <c r="L93" i="62" s="1"/>
  <c r="C98" i="62"/>
  <c r="J98" i="62" s="1"/>
  <c r="G98" i="62"/>
  <c r="N98" i="62" s="1"/>
  <c r="G99" i="62"/>
  <c r="N99" i="62" s="1"/>
  <c r="B68" i="56"/>
  <c r="D128" i="5"/>
  <c r="D129" i="5"/>
  <c r="K148" i="5"/>
  <c r="N135" i="5"/>
  <c r="N117" i="5"/>
  <c r="N122" i="5"/>
  <c r="J64" i="5"/>
  <c r="K28" i="5"/>
  <c r="B73" i="56"/>
  <c r="D74" i="56" s="1"/>
  <c r="B47" i="56"/>
  <c r="D48" i="56" s="1"/>
  <c r="K89" i="5"/>
  <c r="B101" i="56"/>
  <c r="K10" i="5"/>
  <c r="B25" i="56"/>
  <c r="K92" i="5"/>
  <c r="K58" i="5"/>
  <c r="N116" i="5"/>
  <c r="F146" i="5"/>
  <c r="F114" i="5"/>
  <c r="D111" i="5"/>
  <c r="D112" i="5"/>
  <c r="H111" i="5"/>
  <c r="H112" i="5"/>
  <c r="H141" i="5"/>
  <c r="D145" i="5"/>
  <c r="D115" i="5"/>
  <c r="D113" i="5"/>
  <c r="D146" i="5"/>
  <c r="H113" i="5"/>
  <c r="H145" i="5"/>
  <c r="H115" i="5"/>
  <c r="H146" i="5"/>
  <c r="D117" i="5"/>
  <c r="D135" i="5"/>
  <c r="D121" i="5"/>
  <c r="H117" i="5"/>
  <c r="H120" i="5"/>
  <c r="H135" i="5"/>
  <c r="H121" i="5"/>
  <c r="F117" i="5"/>
  <c r="F116" i="5"/>
  <c r="F119" i="5"/>
  <c r="F118" i="5"/>
  <c r="F125" i="5"/>
  <c r="F126" i="5"/>
  <c r="D126" i="5"/>
  <c r="D127" i="5"/>
  <c r="H126" i="5"/>
  <c r="H127" i="5"/>
  <c r="H148" i="5"/>
  <c r="G118" i="5"/>
  <c r="G119" i="5"/>
  <c r="G120" i="5"/>
  <c r="G127" i="5"/>
  <c r="G121" i="5"/>
  <c r="P115" i="5"/>
  <c r="P121" i="5"/>
  <c r="P120" i="5"/>
  <c r="O114" i="5"/>
  <c r="O146" i="5"/>
  <c r="P111" i="5"/>
  <c r="P112" i="5"/>
  <c r="P113" i="5"/>
  <c r="P146" i="5"/>
  <c r="P117" i="5"/>
  <c r="P122" i="5"/>
  <c r="P116" i="5"/>
  <c r="N118" i="5"/>
  <c r="N115" i="5"/>
  <c r="N120" i="5"/>
  <c r="N127" i="5"/>
  <c r="L88" i="5"/>
  <c r="B34" i="56"/>
  <c r="K34" i="5"/>
  <c r="B65" i="56"/>
  <c r="D66" i="56" s="1"/>
  <c r="B79" i="56"/>
  <c r="K74" i="5"/>
  <c r="K80" i="5"/>
  <c r="K102" i="5"/>
  <c r="K84" i="5"/>
  <c r="K20" i="5"/>
  <c r="K146" i="5" s="1"/>
  <c r="B57" i="56"/>
  <c r="D58" i="56" s="1"/>
  <c r="F135" i="5"/>
  <c r="D141" i="5"/>
  <c r="F122" i="5"/>
  <c r="P118" i="5"/>
  <c r="O112" i="5"/>
  <c r="O111" i="5"/>
  <c r="J145" i="5"/>
  <c r="J115" i="5"/>
  <c r="J126" i="5"/>
  <c r="J127" i="5"/>
  <c r="C37" i="56"/>
  <c r="C41" i="56"/>
  <c r="B14" i="56"/>
  <c r="D15" i="56" s="1"/>
  <c r="B22" i="56"/>
  <c r="B62" i="56"/>
  <c r="D63" i="56" s="1"/>
  <c r="D114" i="5"/>
  <c r="H114" i="5"/>
  <c r="C10" i="56"/>
  <c r="C26" i="56"/>
  <c r="N121" i="5"/>
  <c r="C11" i="56"/>
  <c r="C39" i="56"/>
  <c r="C79" i="56"/>
  <c r="C83" i="56"/>
  <c r="F52" i="62"/>
  <c r="M52" i="62" s="1"/>
  <c r="D59" i="62"/>
  <c r="K59" i="62" s="1"/>
  <c r="F65" i="62"/>
  <c r="M65" i="62" s="1"/>
  <c r="F68" i="62"/>
  <c r="M68" i="62" s="1"/>
  <c r="M181" i="4"/>
  <c r="L145" i="5"/>
  <c r="L114" i="5"/>
  <c r="O141" i="5"/>
  <c r="B20" i="61"/>
  <c r="I20" i="61" s="1"/>
  <c r="B28" i="61"/>
  <c r="I28" i="61" s="1"/>
  <c r="E34" i="61"/>
  <c r="L34" i="61" s="1"/>
  <c r="G34" i="61"/>
  <c r="N34" i="61" s="1"/>
  <c r="E35" i="61"/>
  <c r="L35" i="61" s="1"/>
  <c r="G35" i="61"/>
  <c r="N35" i="61" s="1"/>
  <c r="C36" i="61"/>
  <c r="J36" i="61" s="1"/>
  <c r="E38" i="61"/>
  <c r="L38" i="61" s="1"/>
  <c r="G38" i="61"/>
  <c r="N38" i="61" s="1"/>
  <c r="C39" i="61"/>
  <c r="J39" i="61" s="1"/>
  <c r="E39" i="61"/>
  <c r="L39" i="61" s="1"/>
  <c r="F78" i="61"/>
  <c r="M78" i="61" s="1"/>
  <c r="B79" i="61"/>
  <c r="I79" i="61" s="1"/>
  <c r="B91" i="61"/>
  <c r="I91" i="61" s="1"/>
  <c r="G92" i="61"/>
  <c r="N92" i="61" s="1"/>
  <c r="P150" i="4"/>
  <c r="E100" i="4"/>
  <c r="E163" i="4" s="1"/>
  <c r="C11" i="3" s="1"/>
  <c r="F101" i="56"/>
  <c r="G23" i="61"/>
  <c r="N23" i="61" s="1"/>
  <c r="C24" i="61"/>
  <c r="J24" i="61" s="1"/>
  <c r="F39" i="61"/>
  <c r="M39" i="61" s="1"/>
  <c r="B40" i="61"/>
  <c r="I40" i="61" s="1"/>
  <c r="G50" i="61"/>
  <c r="N50" i="61" s="1"/>
  <c r="G58" i="61"/>
  <c r="N58" i="61" s="1"/>
  <c r="E59" i="61"/>
  <c r="L59" i="61" s="1"/>
  <c r="C60" i="61"/>
  <c r="J60" i="61" s="1"/>
  <c r="B77" i="61"/>
  <c r="I77" i="61" s="1"/>
  <c r="E66" i="4"/>
  <c r="F67" i="56"/>
  <c r="E59" i="62"/>
  <c r="L59" i="62" s="1"/>
  <c r="C61" i="62"/>
  <c r="J61" i="62" s="1"/>
  <c r="G70" i="62"/>
  <c r="N70" i="62" s="1"/>
  <c r="C78" i="62"/>
  <c r="J78" i="62" s="1"/>
  <c r="D99" i="62"/>
  <c r="K99" i="62" s="1"/>
  <c r="N101" i="11"/>
  <c r="P100" i="5" s="1"/>
  <c r="E101" i="11"/>
  <c r="F100" i="5" s="1"/>
  <c r="N68" i="13"/>
  <c r="P65" i="4" s="1"/>
  <c r="P123" i="4" s="1"/>
  <c r="D68" i="13"/>
  <c r="D68" i="61" s="1"/>
  <c r="K68" i="61" s="1"/>
  <c r="E104" i="11"/>
  <c r="F103" i="5" s="1"/>
  <c r="B103" i="5"/>
  <c r="M104" i="11"/>
  <c r="O103" i="5" s="1"/>
  <c r="I104" i="11"/>
  <c r="D104" i="11"/>
  <c r="J104" i="11"/>
  <c r="I181" i="4"/>
  <c r="F17" i="62"/>
  <c r="M17" i="62" s="1"/>
  <c r="F21" i="62"/>
  <c r="M21" i="62" s="1"/>
  <c r="G85" i="62"/>
  <c r="N85" i="62" s="1"/>
  <c r="C86" i="62"/>
  <c r="J86" i="62" s="1"/>
  <c r="E86" i="62"/>
  <c r="L86" i="62" s="1"/>
  <c r="G86" i="62"/>
  <c r="N86" i="62" s="1"/>
  <c r="C87" i="62"/>
  <c r="J87" i="62" s="1"/>
  <c r="E87" i="62"/>
  <c r="L87" i="62" s="1"/>
  <c r="J10" i="11"/>
  <c r="J14" i="11"/>
  <c r="J30" i="11"/>
  <c r="K80" i="11"/>
  <c r="M79" i="5" s="1"/>
  <c r="I82" i="11"/>
  <c r="B98" i="5"/>
  <c r="J20" i="13"/>
  <c r="L17" i="4" s="1"/>
  <c r="J21" i="13"/>
  <c r="L18" i="4" s="1"/>
  <c r="K24" i="13"/>
  <c r="M21" i="4" s="1"/>
  <c r="K25" i="13"/>
  <c r="M22" i="4" s="1"/>
  <c r="I32" i="13"/>
  <c r="J29" i="4" s="1"/>
  <c r="I33" i="13"/>
  <c r="J30" i="4" s="1"/>
  <c r="J37" i="13"/>
  <c r="L34" i="4" s="1"/>
  <c r="K40" i="13"/>
  <c r="M37" i="4" s="1"/>
  <c r="K41" i="13"/>
  <c r="M38" i="4" s="1"/>
  <c r="J52" i="13"/>
  <c r="L49" i="4" s="1"/>
  <c r="J53" i="13"/>
  <c r="L50" i="4" s="1"/>
  <c r="K56" i="13"/>
  <c r="M53" i="4" s="1"/>
  <c r="K57" i="13"/>
  <c r="M54" i="4" s="1"/>
  <c r="I69" i="13"/>
  <c r="J66" i="4" s="1"/>
  <c r="K76" i="13"/>
  <c r="I77" i="13"/>
  <c r="K80" i="13"/>
  <c r="I81" i="13"/>
  <c r="I90" i="13"/>
  <c r="J87" i="4" s="1"/>
  <c r="K90" i="13"/>
  <c r="M87" i="4" s="1"/>
  <c r="M150" i="4" s="1"/>
  <c r="I91" i="13"/>
  <c r="D101" i="11"/>
  <c r="D101" i="62" s="1"/>
  <c r="K101" i="62" s="1"/>
  <c r="N130" i="5"/>
  <c r="F100" i="13"/>
  <c r="G97" i="4" s="1"/>
  <c r="G189" i="4" s="1"/>
  <c r="K100" i="13"/>
  <c r="M97" i="4" s="1"/>
  <c r="M191" i="4" s="1"/>
  <c r="F93" i="13"/>
  <c r="G90" i="4" s="1"/>
  <c r="G152" i="4" s="1"/>
  <c r="D93" i="13"/>
  <c r="G68" i="13"/>
  <c r="H65" i="4" s="1"/>
  <c r="H121" i="4" s="1"/>
  <c r="L68" i="13"/>
  <c r="N65" i="4" s="1"/>
  <c r="C104" i="11"/>
  <c r="D103" i="5" s="1"/>
  <c r="I107" i="11"/>
  <c r="J106" i="5" s="1"/>
  <c r="N107" i="11"/>
  <c r="P106" i="5" s="1"/>
  <c r="F107" i="11"/>
  <c r="G106" i="5" s="1"/>
  <c r="C107" i="11"/>
  <c r="D106" i="5" s="1"/>
  <c r="B106" i="5"/>
  <c r="I109" i="13"/>
  <c r="J106" i="4" s="1"/>
  <c r="J140" i="4" s="1"/>
  <c r="N109" i="13"/>
  <c r="P106" i="4" s="1"/>
  <c r="K109" i="13"/>
  <c r="M106" i="4" s="1"/>
  <c r="L109" i="12"/>
  <c r="E109" i="12"/>
  <c r="F109" i="13"/>
  <c r="G106" i="4" s="1"/>
  <c r="J109" i="12"/>
  <c r="D109" i="12"/>
  <c r="G111" i="13"/>
  <c r="J111" i="13"/>
  <c r="B111" i="13"/>
  <c r="C108" i="4" s="1"/>
  <c r="C143" i="4" s="1"/>
  <c r="M111" i="12"/>
  <c r="G111" i="12"/>
  <c r="B48" i="62"/>
  <c r="I48" i="62" s="1"/>
  <c r="F48" i="62"/>
  <c r="M48" i="62" s="1"/>
  <c r="B51" i="62"/>
  <c r="I51" i="62" s="1"/>
  <c r="B52" i="62"/>
  <c r="I52" i="62" s="1"/>
  <c r="D52" i="62"/>
  <c r="K52" i="62" s="1"/>
  <c r="B55" i="62"/>
  <c r="I55" i="62" s="1"/>
  <c r="D55" i="62"/>
  <c r="K55" i="62" s="1"/>
  <c r="B56" i="62"/>
  <c r="I56" i="62" s="1"/>
  <c r="F56" i="62"/>
  <c r="M56" i="62" s="1"/>
  <c r="D61" i="62"/>
  <c r="K61" i="62" s="1"/>
  <c r="F61" i="62"/>
  <c r="M61" i="62" s="1"/>
  <c r="B62" i="62"/>
  <c r="I62" i="62" s="1"/>
  <c r="F62" i="62"/>
  <c r="M62" i="62" s="1"/>
  <c r="B69" i="62"/>
  <c r="I69" i="62" s="1"/>
  <c r="F70" i="62"/>
  <c r="M70" i="62" s="1"/>
  <c r="D71" i="62"/>
  <c r="K71" i="62" s="1"/>
  <c r="F77" i="62"/>
  <c r="M77" i="62" s="1"/>
  <c r="D78" i="62"/>
  <c r="K78" i="62" s="1"/>
  <c r="F78" i="62"/>
  <c r="M78" i="62" s="1"/>
  <c r="F80" i="62"/>
  <c r="M80" i="62" s="1"/>
  <c r="F87" i="62"/>
  <c r="M87" i="62" s="1"/>
  <c r="J69" i="11"/>
  <c r="B67" i="56" s="1"/>
  <c r="J80" i="11"/>
  <c r="K14" i="13"/>
  <c r="J24" i="13"/>
  <c r="L21" i="4" s="1"/>
  <c r="J25" i="13"/>
  <c r="L22" i="4" s="1"/>
  <c r="K30" i="13"/>
  <c r="K33" i="4"/>
  <c r="J40" i="13"/>
  <c r="L37" i="4" s="1"/>
  <c r="J41" i="13"/>
  <c r="K46" i="13"/>
  <c r="J56" i="13"/>
  <c r="J57" i="13"/>
  <c r="L54" i="4" s="1"/>
  <c r="J87" i="13"/>
  <c r="L84" i="4" s="1"/>
  <c r="B66" i="4"/>
  <c r="B100" i="5"/>
  <c r="D100" i="13"/>
  <c r="G100" i="13"/>
  <c r="H97" i="4" s="1"/>
  <c r="H189" i="4" s="1"/>
  <c r="B100" i="13"/>
  <c r="C97" i="4" s="1"/>
  <c r="C189" i="4" s="1"/>
  <c r="J93" i="13"/>
  <c r="L90" i="4" s="1"/>
  <c r="L152" i="4" s="1"/>
  <c r="B90" i="4"/>
  <c r="B153" i="4" s="1"/>
  <c r="M93" i="13"/>
  <c r="O90" i="4" s="1"/>
  <c r="O126" i="4" s="1"/>
  <c r="C93" i="13"/>
  <c r="D90" i="4" s="1"/>
  <c r="D153" i="4" s="1"/>
  <c r="C68" i="13"/>
  <c r="D65" i="4" s="1"/>
  <c r="D121" i="4" s="1"/>
  <c r="I68" i="13"/>
  <c r="J65" i="4" s="1"/>
  <c r="M68" i="13"/>
  <c r="O65" i="4" s="1"/>
  <c r="I101" i="13"/>
  <c r="K101" i="13"/>
  <c r="M98" i="4" s="1"/>
  <c r="B98" i="4"/>
  <c r="F178" i="4" s="1"/>
  <c r="M101" i="13"/>
  <c r="O98" i="4" s="1"/>
  <c r="F101" i="13"/>
  <c r="B101" i="13"/>
  <c r="C98" i="4" s="1"/>
  <c r="C123" i="4" s="1"/>
  <c r="F104" i="11"/>
  <c r="G103" i="5" s="1"/>
  <c r="I105" i="11"/>
  <c r="F105" i="11"/>
  <c r="G104" i="5" s="1"/>
  <c r="C105" i="11"/>
  <c r="D104" i="5" s="1"/>
  <c r="L105" i="11"/>
  <c r="N104" i="5" s="1"/>
  <c r="J105" i="11"/>
  <c r="L104" i="5" s="1"/>
  <c r="E105" i="11"/>
  <c r="F104" i="5" s="1"/>
  <c r="B105" i="11"/>
  <c r="C104" i="5" s="1"/>
  <c r="B103" i="54"/>
  <c r="I106" i="13"/>
  <c r="B103" i="4"/>
  <c r="B167" i="4" s="1"/>
  <c r="N106" i="12"/>
  <c r="J106" i="12"/>
  <c r="E106" i="12"/>
  <c r="F106" i="13"/>
  <c r="G103" i="4" s="1"/>
  <c r="G166" i="4" s="1"/>
  <c r="M106" i="13"/>
  <c r="O103" i="4" s="1"/>
  <c r="O168" i="4" s="1"/>
  <c r="K106" i="13"/>
  <c r="M103" i="4" s="1"/>
  <c r="M138" i="4" s="1"/>
  <c r="M106" i="12"/>
  <c r="I106" i="12"/>
  <c r="D106" i="12"/>
  <c r="G44" i="62"/>
  <c r="N44" i="62" s="1"/>
  <c r="E52" i="62"/>
  <c r="L52" i="62" s="1"/>
  <c r="D91" i="62"/>
  <c r="K91" i="62" s="1"/>
  <c r="F91" i="62"/>
  <c r="M91" i="62" s="1"/>
  <c r="B92" i="62"/>
  <c r="I92" i="62" s="1"/>
  <c r="D92" i="62"/>
  <c r="K92" i="62" s="1"/>
  <c r="F92" i="62"/>
  <c r="M92" i="62" s="1"/>
  <c r="K10" i="4"/>
  <c r="K14" i="4"/>
  <c r="K69" i="13"/>
  <c r="M66" i="4" s="1"/>
  <c r="I87" i="13"/>
  <c r="J90" i="13"/>
  <c r="L87" i="4" s="1"/>
  <c r="L150" i="4" s="1"/>
  <c r="I101" i="11"/>
  <c r="C100" i="13"/>
  <c r="D97" i="4" s="1"/>
  <c r="D131" i="4" s="1"/>
  <c r="J100" i="13"/>
  <c r="E68" i="13"/>
  <c r="F65" i="4" s="1"/>
  <c r="F121" i="4" s="1"/>
  <c r="J68" i="13"/>
  <c r="L65" i="4" s="1"/>
  <c r="L123" i="4" s="1"/>
  <c r="B65" i="4"/>
  <c r="B101" i="5"/>
  <c r="N102" i="11"/>
  <c r="P101" i="5" s="1"/>
  <c r="F102" i="11"/>
  <c r="G101" i="5" s="1"/>
  <c r="G139" i="5" s="1"/>
  <c r="D102" i="11"/>
  <c r="N103" i="13"/>
  <c r="P100" i="4" s="1"/>
  <c r="P163" i="4" s="1"/>
  <c r="E103" i="13"/>
  <c r="F100" i="4" s="1"/>
  <c r="F164" i="4" s="1"/>
  <c r="C103" i="13"/>
  <c r="D100" i="4" s="1"/>
  <c r="D120" i="4" s="1"/>
  <c r="M103" i="13"/>
  <c r="O100" i="4" s="1"/>
  <c r="O120" i="4" s="1"/>
  <c r="L103" i="13"/>
  <c r="N100" i="4" s="1"/>
  <c r="N163" i="4" s="1"/>
  <c r="I103" i="13"/>
  <c r="B100" i="4"/>
  <c r="B133" i="4" s="1"/>
  <c r="B5" i="3" s="1"/>
  <c r="F103" i="12"/>
  <c r="B103" i="12"/>
  <c r="E101" i="4"/>
  <c r="F102" i="56"/>
  <c r="G104" i="11"/>
  <c r="H103" i="5" s="1"/>
  <c r="G104" i="56"/>
  <c r="J107" i="11"/>
  <c r="L106" i="5" s="1"/>
  <c r="I105" i="13"/>
  <c r="D105" i="13"/>
  <c r="L105" i="13"/>
  <c r="N102" i="4" s="1"/>
  <c r="J105" i="13"/>
  <c r="L102" i="4" s="1"/>
  <c r="N105" i="12"/>
  <c r="J105" i="12"/>
  <c r="E105" i="12"/>
  <c r="G105" i="13"/>
  <c r="H102" i="4" s="1"/>
  <c r="H165" i="4" s="1"/>
  <c r="M105" i="13"/>
  <c r="O102" i="4" s="1"/>
  <c r="M105" i="12"/>
  <c r="I105" i="12"/>
  <c r="D105" i="12"/>
  <c r="I108" i="11"/>
  <c r="L108" i="11"/>
  <c r="E108" i="11"/>
  <c r="C108" i="11"/>
  <c r="K108" i="13"/>
  <c r="M105" i="4" s="1"/>
  <c r="M168" i="4" s="1"/>
  <c r="L108" i="13"/>
  <c r="N105" i="4" s="1"/>
  <c r="N168" i="4" s="1"/>
  <c r="E108" i="13"/>
  <c r="F105" i="4" s="1"/>
  <c r="M108" i="12"/>
  <c r="G108" i="12"/>
  <c r="J108" i="13"/>
  <c r="L105" i="4" s="1"/>
  <c r="L168" i="4" s="1"/>
  <c r="D108" i="13"/>
  <c r="E105" i="4" s="1"/>
  <c r="L108" i="12"/>
  <c r="E108" i="12"/>
  <c r="L178" i="4"/>
  <c r="K110" i="13"/>
  <c r="M107" i="4" s="1"/>
  <c r="K110" i="12"/>
  <c r="B107" i="4"/>
  <c r="B141" i="4" s="1"/>
  <c r="G110" i="13"/>
  <c r="H107" i="4" s="1"/>
  <c r="H141" i="4" s="1"/>
  <c r="E110" i="13"/>
  <c r="F107" i="4" s="1"/>
  <c r="C110" i="13"/>
  <c r="D107" i="4" s="1"/>
  <c r="D141" i="4" s="1"/>
  <c r="N110" i="12"/>
  <c r="G110" i="12"/>
  <c r="B110" i="12"/>
  <c r="M110" i="12"/>
  <c r="F110" i="12"/>
  <c r="G101" i="56"/>
  <c r="L110" i="11"/>
  <c r="J86" i="13"/>
  <c r="L83" i="4" s="1"/>
  <c r="L133" i="4" s="1"/>
  <c r="L109" i="13"/>
  <c r="N106" i="4" s="1"/>
  <c r="M110" i="13"/>
  <c r="O107" i="4" s="1"/>
  <c r="O141" i="4" s="1"/>
  <c r="C111" i="12"/>
  <c r="K111" i="12"/>
  <c r="C111" i="13"/>
  <c r="D108" i="4" s="1"/>
  <c r="D143" i="4" s="1"/>
  <c r="N111" i="13"/>
  <c r="D140" i="4"/>
  <c r="B108" i="12"/>
  <c r="F108" i="12"/>
  <c r="K108" i="12"/>
  <c r="B109" i="12"/>
  <c r="F109" i="12"/>
  <c r="K109" i="12"/>
  <c r="E106" i="56"/>
  <c r="G107" i="56" s="1"/>
  <c r="B108" i="13"/>
  <c r="C105" i="4" s="1"/>
  <c r="C139" i="4" s="1"/>
  <c r="F108" i="13"/>
  <c r="G105" i="4" s="1"/>
  <c r="E110" i="12"/>
  <c r="J110" i="12"/>
  <c r="B109" i="13"/>
  <c r="C106" i="4" s="1"/>
  <c r="E108" i="56"/>
  <c r="G108" i="56" s="1"/>
  <c r="L110" i="13"/>
  <c r="N107" i="4" s="1"/>
  <c r="F111" i="12"/>
  <c r="F111" i="13"/>
  <c r="G108" i="4" s="1"/>
  <c r="G143" i="4" s="1"/>
  <c r="L111" i="13"/>
  <c r="I110" i="11"/>
  <c r="E110" i="11"/>
  <c r="J110" i="11"/>
  <c r="D110" i="11"/>
  <c r="C108" i="56" s="1"/>
  <c r="F108" i="11"/>
  <c r="M108" i="11"/>
  <c r="D108" i="11"/>
  <c r="C106" i="56" s="1"/>
  <c r="J108" i="11"/>
  <c r="M110" i="11"/>
  <c r="G110" i="11"/>
  <c r="B108" i="54"/>
  <c r="F110" i="11"/>
  <c r="B108" i="11"/>
  <c r="N108" i="11"/>
  <c r="B109" i="11"/>
  <c r="M109" i="11"/>
  <c r="B107" i="54"/>
  <c r="K110" i="11"/>
  <c r="D111" i="12"/>
  <c r="I111" i="12"/>
  <c r="D111" i="13"/>
  <c r="F109" i="56" s="1"/>
  <c r="J108" i="4"/>
  <c r="F111" i="11"/>
  <c r="E111" i="12"/>
  <c r="J111" i="12"/>
  <c r="L111" i="12"/>
  <c r="N111" i="12"/>
  <c r="E109" i="56"/>
  <c r="B108" i="4"/>
  <c r="B143" i="4" s="1"/>
  <c r="E111" i="13"/>
  <c r="F108" i="4" s="1"/>
  <c r="F143" i="4" s="1"/>
  <c r="K111" i="13"/>
  <c r="M111" i="13"/>
  <c r="I111" i="11"/>
  <c r="L111" i="11"/>
  <c r="G192" i="4"/>
  <c r="G193" i="4"/>
  <c r="G118" i="4"/>
  <c r="D154" i="4"/>
  <c r="F154" i="4"/>
  <c r="D65" i="56"/>
  <c r="M70" i="20"/>
  <c r="I70" i="20"/>
  <c r="J70" i="20"/>
  <c r="B70" i="20"/>
  <c r="G70" i="20"/>
  <c r="K70" i="20"/>
  <c r="D70" i="20"/>
  <c r="C70" i="20"/>
  <c r="E70" i="20"/>
  <c r="L70" i="20"/>
  <c r="N70" i="20"/>
  <c r="F70" i="20"/>
  <c r="B78" i="20"/>
  <c r="M78" i="20"/>
  <c r="G78" i="20"/>
  <c r="N78" i="20"/>
  <c r="I78" i="20"/>
  <c r="C78" i="20"/>
  <c r="K78" i="20"/>
  <c r="J78" i="20"/>
  <c r="D78" i="20"/>
  <c r="F78" i="20"/>
  <c r="E78" i="20"/>
  <c r="L78" i="20"/>
  <c r="O125" i="5"/>
  <c r="H99" i="5"/>
  <c r="G100" i="62"/>
  <c r="N100" i="62" s="1"/>
  <c r="E18" i="2"/>
  <c r="E19" i="2"/>
  <c r="J141" i="5"/>
  <c r="O187" i="4"/>
  <c r="H118" i="4"/>
  <c r="G119" i="4"/>
  <c r="N75" i="20"/>
  <c r="J71" i="20"/>
  <c r="E17" i="61"/>
  <c r="L17" i="61" s="1"/>
  <c r="G17" i="61"/>
  <c r="N17" i="61" s="1"/>
  <c r="C18" i="61"/>
  <c r="J18" i="61" s="1"/>
  <c r="E31" i="61"/>
  <c r="L31" i="61" s="1"/>
  <c r="B32" i="61"/>
  <c r="I32" i="61" s="1"/>
  <c r="C64" i="61"/>
  <c r="J64" i="61" s="1"/>
  <c r="C69" i="61"/>
  <c r="J69" i="61" s="1"/>
  <c r="F84" i="61"/>
  <c r="M84" i="61" s="1"/>
  <c r="B85" i="61"/>
  <c r="I85" i="61" s="1"/>
  <c r="B141" i="5"/>
  <c r="M141" i="5"/>
  <c r="N141" i="5"/>
  <c r="D116" i="5"/>
  <c r="H116" i="5"/>
  <c r="H125" i="5"/>
  <c r="D187" i="4"/>
  <c r="O116" i="4"/>
  <c r="L118" i="4"/>
  <c r="I64" i="20"/>
  <c r="C88" i="4"/>
  <c r="C150" i="4" s="1"/>
  <c r="G150" i="4"/>
  <c r="F6" i="61"/>
  <c r="M6" i="61" s="1"/>
  <c r="F7" i="61"/>
  <c r="M7" i="61" s="1"/>
  <c r="B12" i="61"/>
  <c r="I12" i="61" s="1"/>
  <c r="E13" i="61"/>
  <c r="L13" i="61" s="1"/>
  <c r="G13" i="61"/>
  <c r="N13" i="61" s="1"/>
  <c r="C14" i="61"/>
  <c r="J14" i="61" s="1"/>
  <c r="G15" i="61"/>
  <c r="N15" i="61" s="1"/>
  <c r="F18" i="61"/>
  <c r="M18" i="61" s="1"/>
  <c r="B19" i="61"/>
  <c r="I19" i="61" s="1"/>
  <c r="F19" i="61"/>
  <c r="M19" i="61" s="1"/>
  <c r="E22" i="61"/>
  <c r="L22" i="61" s="1"/>
  <c r="G22" i="61"/>
  <c r="N22" i="61" s="1"/>
  <c r="C23" i="61"/>
  <c r="J23" i="61" s="1"/>
  <c r="E25" i="61"/>
  <c r="L25" i="61" s="1"/>
  <c r="F27" i="61"/>
  <c r="M27" i="61" s="1"/>
  <c r="F34" i="61"/>
  <c r="M34" i="61" s="1"/>
  <c r="B35" i="61"/>
  <c r="I35" i="61" s="1"/>
  <c r="E46" i="61"/>
  <c r="L46" i="61" s="1"/>
  <c r="C47" i="61"/>
  <c r="J47" i="61" s="1"/>
  <c r="E55" i="61"/>
  <c r="L55" i="61" s="1"/>
  <c r="G55" i="61"/>
  <c r="N55" i="61" s="1"/>
  <c r="C56" i="61"/>
  <c r="J56" i="61" s="1"/>
  <c r="F63" i="61"/>
  <c r="M63" i="61" s="1"/>
  <c r="E67" i="61"/>
  <c r="L67" i="61" s="1"/>
  <c r="G67" i="61"/>
  <c r="N67" i="61" s="1"/>
  <c r="E81" i="61"/>
  <c r="L81" i="61" s="1"/>
  <c r="G81" i="61"/>
  <c r="N81" i="61" s="1"/>
  <c r="B83" i="61"/>
  <c r="I83" i="61" s="1"/>
  <c r="E94" i="4"/>
  <c r="F95" i="56"/>
  <c r="G69" i="56"/>
  <c r="F128" i="4"/>
  <c r="E141" i="5"/>
  <c r="E64" i="20"/>
  <c r="O124" i="5"/>
  <c r="H152" i="4"/>
  <c r="D151" i="4"/>
  <c r="H150" i="4"/>
  <c r="G7" i="61"/>
  <c r="N7" i="61" s="1"/>
  <c r="F14" i="61"/>
  <c r="M14" i="61" s="1"/>
  <c r="B15" i="61"/>
  <c r="I15" i="61" s="1"/>
  <c r="G19" i="61"/>
  <c r="N19" i="61" s="1"/>
  <c r="F30" i="61"/>
  <c r="M30" i="61" s="1"/>
  <c r="B31" i="61"/>
  <c r="I31" i="61" s="1"/>
  <c r="C51" i="61"/>
  <c r="J51" i="61" s="1"/>
  <c r="G54" i="61"/>
  <c r="N54" i="61" s="1"/>
  <c r="C63" i="61"/>
  <c r="J63" i="61" s="1"/>
  <c r="B64" i="61"/>
  <c r="I64" i="61" s="1"/>
  <c r="E79" i="61"/>
  <c r="L79" i="61" s="1"/>
  <c r="G79" i="61"/>
  <c r="N79" i="61" s="1"/>
  <c r="C80" i="61"/>
  <c r="J80" i="61" s="1"/>
  <c r="B92" i="61"/>
  <c r="I92" i="61" s="1"/>
  <c r="E94" i="61"/>
  <c r="L94" i="61" s="1"/>
  <c r="G94" i="61"/>
  <c r="N94" i="61" s="1"/>
  <c r="B96" i="61"/>
  <c r="I96" i="61" s="1"/>
  <c r="B100" i="62"/>
  <c r="I100" i="62" s="1"/>
  <c r="P131" i="4"/>
  <c r="P128" i="4"/>
  <c r="P136" i="4"/>
  <c r="M130" i="4"/>
  <c r="M136" i="4"/>
  <c r="M128" i="4"/>
  <c r="D16" i="62"/>
  <c r="K16" i="62" s="1"/>
  <c r="G17" i="62"/>
  <c r="N17" i="62" s="1"/>
  <c r="E18" i="62"/>
  <c r="L18" i="62" s="1"/>
  <c r="G18" i="62"/>
  <c r="N18" i="62" s="1"/>
  <c r="E20" i="62"/>
  <c r="L20" i="62" s="1"/>
  <c r="C21" i="62"/>
  <c r="J21" i="62" s="1"/>
  <c r="E21" i="62"/>
  <c r="L21" i="62" s="1"/>
  <c r="E27" i="62"/>
  <c r="L27" i="62" s="1"/>
  <c r="C30" i="62"/>
  <c r="J30" i="62" s="1"/>
  <c r="G32" i="62"/>
  <c r="N32" i="62" s="1"/>
  <c r="G38" i="62"/>
  <c r="N38" i="62" s="1"/>
  <c r="C40" i="62"/>
  <c r="J40" i="62" s="1"/>
  <c r="G42" i="62"/>
  <c r="N42" i="62" s="1"/>
  <c r="D45" i="62"/>
  <c r="K45" i="62" s="1"/>
  <c r="G54" i="62"/>
  <c r="N54" i="62" s="1"/>
  <c r="E61" i="62"/>
  <c r="L61" i="62" s="1"/>
  <c r="C63" i="62"/>
  <c r="J63" i="62" s="1"/>
  <c r="B64" i="62"/>
  <c r="I64" i="62" s="1"/>
  <c r="B72" i="62"/>
  <c r="I72" i="62" s="1"/>
  <c r="D72" i="62"/>
  <c r="K72" i="62" s="1"/>
  <c r="D73" i="62"/>
  <c r="K73" i="62" s="1"/>
  <c r="F73" i="62"/>
  <c r="M73" i="62" s="1"/>
  <c r="B74" i="62"/>
  <c r="I74" i="62" s="1"/>
  <c r="F74" i="62"/>
  <c r="M74" i="62" s="1"/>
  <c r="B75" i="62"/>
  <c r="I75" i="62" s="1"/>
  <c r="D75" i="62"/>
  <c r="K75" i="62" s="1"/>
  <c r="D77" i="62"/>
  <c r="K77" i="62" s="1"/>
  <c r="B78" i="62"/>
  <c r="I78" i="62" s="1"/>
  <c r="G88" i="62"/>
  <c r="N88" i="62" s="1"/>
  <c r="E89" i="62"/>
  <c r="L89" i="62" s="1"/>
  <c r="C90" i="62"/>
  <c r="J90" i="62" s="1"/>
  <c r="E90" i="62"/>
  <c r="L90" i="62" s="1"/>
  <c r="G90" i="62"/>
  <c r="N90" i="62" s="1"/>
  <c r="E91" i="62"/>
  <c r="L91" i="62" s="1"/>
  <c r="C92" i="62"/>
  <c r="J92" i="62" s="1"/>
  <c r="G92" i="62"/>
  <c r="N92" i="62" s="1"/>
  <c r="F98" i="62"/>
  <c r="M98" i="62" s="1"/>
  <c r="G6" i="56"/>
  <c r="G10" i="56"/>
  <c r="G14" i="56"/>
  <c r="G18" i="56"/>
  <c r="G22" i="56"/>
  <c r="G26" i="56"/>
  <c r="G30" i="56"/>
  <c r="G34" i="56"/>
  <c r="G65" i="56"/>
  <c r="K25" i="4"/>
  <c r="G57" i="62"/>
  <c r="N57" i="62" s="1"/>
  <c r="C58" i="62"/>
  <c r="J58" i="62" s="1"/>
  <c r="G58" i="62"/>
  <c r="N58" i="62" s="1"/>
  <c r="C59" i="62"/>
  <c r="J59" i="62" s="1"/>
  <c r="D63" i="62"/>
  <c r="K63" i="62" s="1"/>
  <c r="B66" i="62"/>
  <c r="I66" i="62" s="1"/>
  <c r="F66" i="62"/>
  <c r="M66" i="62" s="1"/>
  <c r="B68" i="62"/>
  <c r="I68" i="62" s="1"/>
  <c r="D68" i="62"/>
  <c r="K68" i="62" s="1"/>
  <c r="E72" i="62"/>
  <c r="L72" i="62" s="1"/>
  <c r="G75" i="62"/>
  <c r="N75" i="62" s="1"/>
  <c r="F85" i="62"/>
  <c r="M85" i="62" s="1"/>
  <c r="B86" i="62"/>
  <c r="I86" i="62" s="1"/>
  <c r="F86" i="62"/>
  <c r="M86" i="62" s="1"/>
  <c r="D87" i="62"/>
  <c r="K87" i="62" s="1"/>
  <c r="D88" i="62"/>
  <c r="K88" i="62" s="1"/>
  <c r="B91" i="62"/>
  <c r="I91" i="62" s="1"/>
  <c r="K13" i="4"/>
  <c r="K41" i="4"/>
  <c r="K42" i="4"/>
  <c r="K93" i="4"/>
  <c r="D165" i="4"/>
  <c r="E8" i="62"/>
  <c r="L8" i="62" s="1"/>
  <c r="E11" i="62"/>
  <c r="L11" i="62" s="1"/>
  <c r="C14" i="62"/>
  <c r="J14" i="62" s="1"/>
  <c r="G16" i="62"/>
  <c r="N16" i="62" s="1"/>
  <c r="B27" i="62"/>
  <c r="I27" i="62" s="1"/>
  <c r="D32" i="62"/>
  <c r="K32" i="62" s="1"/>
  <c r="F35" i="62"/>
  <c r="M35" i="62" s="1"/>
  <c r="D44" i="62"/>
  <c r="K44" i="62" s="1"/>
  <c r="G51" i="62"/>
  <c r="N51" i="62" s="1"/>
  <c r="G60" i="62"/>
  <c r="N60" i="62" s="1"/>
  <c r="C68" i="62"/>
  <c r="J68" i="62" s="1"/>
  <c r="C69" i="62"/>
  <c r="J69" i="62" s="1"/>
  <c r="E77" i="62"/>
  <c r="L77" i="62" s="1"/>
  <c r="C80" i="62"/>
  <c r="J80" i="62" s="1"/>
  <c r="E80" i="62"/>
  <c r="L80" i="62" s="1"/>
  <c r="D93" i="62"/>
  <c r="K93" i="62" s="1"/>
  <c r="F93" i="62"/>
  <c r="M93" i="62" s="1"/>
  <c r="B94" i="62"/>
  <c r="I94" i="62" s="1"/>
  <c r="F95" i="62"/>
  <c r="M95" i="62" s="1"/>
  <c r="D96" i="62"/>
  <c r="K96" i="62" s="1"/>
  <c r="F96" i="62"/>
  <c r="M96" i="62" s="1"/>
  <c r="G8" i="56"/>
  <c r="G12" i="56"/>
  <c r="G16" i="56"/>
  <c r="G20" i="56"/>
  <c r="G67" i="56"/>
  <c r="G70" i="56"/>
  <c r="B37" i="56"/>
  <c r="B43" i="56"/>
  <c r="D43" i="56" s="1"/>
  <c r="B51" i="56"/>
  <c r="B53" i="56"/>
  <c r="P191" i="4"/>
  <c r="J134" i="4"/>
  <c r="O128" i="4"/>
  <c r="I184" i="4"/>
  <c r="K106" i="5"/>
  <c r="O137" i="5"/>
  <c r="O128" i="5"/>
  <c r="O129" i="5"/>
  <c r="O138" i="5"/>
  <c r="D168" i="4"/>
  <c r="D166" i="4"/>
  <c r="J39" i="20"/>
  <c r="D39" i="20"/>
  <c r="N39" i="20"/>
  <c r="N124" i="5"/>
  <c r="N125" i="5"/>
  <c r="K104" i="4"/>
  <c r="K181" i="4" s="1"/>
  <c r="B6" i="20"/>
  <c r="M6" i="20"/>
  <c r="G6" i="20"/>
  <c r="N6" i="20"/>
  <c r="I6" i="20"/>
  <c r="C6" i="20"/>
  <c r="K6" i="20"/>
  <c r="J6" i="20"/>
  <c r="D6" i="20"/>
  <c r="F6" i="20"/>
  <c r="E6" i="20"/>
  <c r="L6" i="20"/>
  <c r="B10" i="20"/>
  <c r="M10" i="20"/>
  <c r="G10" i="20"/>
  <c r="N10" i="20"/>
  <c r="I10" i="20"/>
  <c r="C10" i="20"/>
  <c r="K10" i="20"/>
  <c r="J10" i="20"/>
  <c r="D10" i="20"/>
  <c r="F10" i="20"/>
  <c r="E10" i="20"/>
  <c r="L10" i="20"/>
  <c r="B18" i="20"/>
  <c r="M18" i="20"/>
  <c r="G18" i="20"/>
  <c r="N18" i="20"/>
  <c r="I18" i="20"/>
  <c r="C18" i="20"/>
  <c r="K18" i="20"/>
  <c r="J18" i="20"/>
  <c r="D18" i="20"/>
  <c r="F18" i="20"/>
  <c r="E18" i="20"/>
  <c r="L18" i="20"/>
  <c r="B22" i="20"/>
  <c r="M22" i="20"/>
  <c r="G22" i="20"/>
  <c r="N22" i="20"/>
  <c r="I22" i="20"/>
  <c r="C22" i="20"/>
  <c r="K22" i="20"/>
  <c r="J22" i="20"/>
  <c r="D22" i="20"/>
  <c r="F22" i="20"/>
  <c r="E22" i="20"/>
  <c r="L22" i="20"/>
  <c r="B30" i="20"/>
  <c r="L30" i="20"/>
  <c r="N30" i="20"/>
  <c r="G30" i="20"/>
  <c r="D30" i="20"/>
  <c r="K30" i="20"/>
  <c r="J30" i="20"/>
  <c r="C30" i="20"/>
  <c r="I30" i="20"/>
  <c r="F30" i="20"/>
  <c r="E30" i="20"/>
  <c r="D37" i="20"/>
  <c r="F37" i="20"/>
  <c r="E37" i="20"/>
  <c r="I37" i="20"/>
  <c r="B37" i="20"/>
  <c r="L37" i="20"/>
  <c r="M37" i="20"/>
  <c r="N37" i="20"/>
  <c r="G37" i="20"/>
  <c r="K37" i="20"/>
  <c r="J37" i="20"/>
  <c r="C37" i="20"/>
  <c r="C40" i="20"/>
  <c r="N40" i="20"/>
  <c r="I40" i="20"/>
  <c r="L40" i="20"/>
  <c r="J40" i="20"/>
  <c r="M40" i="20"/>
  <c r="F40" i="20"/>
  <c r="D40" i="20"/>
  <c r="E40" i="20"/>
  <c r="G40" i="20"/>
  <c r="B40" i="20"/>
  <c r="G74" i="20"/>
  <c r="C74" i="20"/>
  <c r="B7" i="20"/>
  <c r="M7" i="20"/>
  <c r="G7" i="20"/>
  <c r="N7" i="20"/>
  <c r="I7" i="20"/>
  <c r="C7" i="20"/>
  <c r="K7" i="20"/>
  <c r="J7" i="20"/>
  <c r="D7" i="20"/>
  <c r="F7" i="20"/>
  <c r="E7" i="20"/>
  <c r="L7" i="20"/>
  <c r="B11" i="20"/>
  <c r="M11" i="20"/>
  <c r="G11" i="20"/>
  <c r="N11" i="20"/>
  <c r="I11" i="20"/>
  <c r="C11" i="20"/>
  <c r="K11" i="20"/>
  <c r="J11" i="20"/>
  <c r="D11" i="20"/>
  <c r="F11" i="20"/>
  <c r="E11" i="20"/>
  <c r="L11" i="20"/>
  <c r="B15" i="20"/>
  <c r="M15" i="20"/>
  <c r="G15" i="20"/>
  <c r="N15" i="20"/>
  <c r="I15" i="20"/>
  <c r="C15" i="20"/>
  <c r="K15" i="20"/>
  <c r="J15" i="20"/>
  <c r="D15" i="20"/>
  <c r="F15" i="20"/>
  <c r="E15" i="20"/>
  <c r="L15" i="20"/>
  <c r="B19" i="20"/>
  <c r="M19" i="20"/>
  <c r="G19" i="20"/>
  <c r="N19" i="20"/>
  <c r="I19" i="20"/>
  <c r="C19" i="20"/>
  <c r="K19" i="20"/>
  <c r="J19" i="20"/>
  <c r="D19" i="20"/>
  <c r="F19" i="20"/>
  <c r="E19" i="20"/>
  <c r="L19" i="20"/>
  <c r="B23" i="20"/>
  <c r="M23" i="20"/>
  <c r="G23" i="20"/>
  <c r="N23" i="20"/>
  <c r="I23" i="20"/>
  <c r="C23" i="20"/>
  <c r="K23" i="20"/>
  <c r="J23" i="20"/>
  <c r="D23" i="20"/>
  <c r="F23" i="20"/>
  <c r="E23" i="20"/>
  <c r="L23" i="20"/>
  <c r="B27" i="20"/>
  <c r="M27" i="20"/>
  <c r="G27" i="20"/>
  <c r="N27" i="20"/>
  <c r="I27" i="20"/>
  <c r="C27" i="20"/>
  <c r="K27" i="20"/>
  <c r="J27" i="20"/>
  <c r="D27" i="20"/>
  <c r="F27" i="20"/>
  <c r="E27" i="20"/>
  <c r="L27" i="20"/>
  <c r="I35" i="20"/>
  <c r="B35" i="20"/>
  <c r="L35" i="20"/>
  <c r="N35" i="20"/>
  <c r="G35" i="20"/>
  <c r="D35" i="20"/>
  <c r="K35" i="20"/>
  <c r="J35" i="20"/>
  <c r="C35" i="20"/>
  <c r="F35" i="20"/>
  <c r="E35" i="20"/>
  <c r="L41" i="20"/>
  <c r="J41" i="20"/>
  <c r="G41" i="20"/>
  <c r="F41" i="20"/>
  <c r="D41" i="20"/>
  <c r="C41" i="20"/>
  <c r="B41" i="20"/>
  <c r="I41" i="20"/>
  <c r="K41" i="20"/>
  <c r="N41" i="20"/>
  <c r="M41" i="20"/>
  <c r="E41" i="20"/>
  <c r="L57" i="20"/>
  <c r="N57" i="20"/>
  <c r="M57" i="20"/>
  <c r="E57" i="20"/>
  <c r="F57" i="20"/>
  <c r="J57" i="20"/>
  <c r="G57" i="20"/>
  <c r="B57" i="20"/>
  <c r="D57" i="20"/>
  <c r="C57" i="20"/>
  <c r="I57" i="20"/>
  <c r="K57" i="20"/>
  <c r="D64" i="56"/>
  <c r="D82" i="56"/>
  <c r="J191" i="4"/>
  <c r="F8" i="20"/>
  <c r="E8" i="20"/>
  <c r="L8" i="20"/>
  <c r="B8" i="20"/>
  <c r="M8" i="20"/>
  <c r="G8" i="20"/>
  <c r="N8" i="20"/>
  <c r="I8" i="20"/>
  <c r="C8" i="20"/>
  <c r="K8" i="20"/>
  <c r="J8" i="20"/>
  <c r="D8" i="20"/>
  <c r="F12" i="20"/>
  <c r="E12" i="20"/>
  <c r="L12" i="20"/>
  <c r="B12" i="20"/>
  <c r="M12" i="20"/>
  <c r="G12" i="20"/>
  <c r="K12" i="20"/>
  <c r="J12" i="20"/>
  <c r="D12" i="20"/>
  <c r="F16" i="20"/>
  <c r="E16" i="20"/>
  <c r="B16" i="20"/>
  <c r="M16" i="20"/>
  <c r="G16" i="20"/>
  <c r="K16" i="20"/>
  <c r="J16" i="20"/>
  <c r="M31" i="20"/>
  <c r="D31" i="20"/>
  <c r="I36" i="20"/>
  <c r="M36" i="20"/>
  <c r="C38" i="20"/>
  <c r="M38" i="20"/>
  <c r="G38" i="20"/>
  <c r="M42" i="20"/>
  <c r="G42" i="20"/>
  <c r="P125" i="5"/>
  <c r="P124" i="5"/>
  <c r="B154" i="4"/>
  <c r="M153" i="4"/>
  <c r="G11" i="61"/>
  <c r="N11" i="61" s="1"/>
  <c r="E14" i="61"/>
  <c r="L14" i="61" s="1"/>
  <c r="G14" i="61"/>
  <c r="N14" i="61" s="1"/>
  <c r="C15" i="61"/>
  <c r="J15" i="61" s="1"/>
  <c r="C16" i="61"/>
  <c r="J16" i="61" s="1"/>
  <c r="C35" i="61"/>
  <c r="J35" i="61" s="1"/>
  <c r="F155" i="4"/>
  <c r="B187" i="4"/>
  <c r="D116" i="4"/>
  <c r="P117" i="4"/>
  <c r="F21" i="61"/>
  <c r="M21" i="61" s="1"/>
  <c r="B22" i="61"/>
  <c r="I22" i="61" s="1"/>
  <c r="F37" i="61"/>
  <c r="M37" i="61" s="1"/>
  <c r="B38" i="61"/>
  <c r="I38" i="61" s="1"/>
  <c r="E146" i="5"/>
  <c r="F187" i="4"/>
  <c r="B150" i="4"/>
  <c r="D150" i="4"/>
  <c r="F150" i="4"/>
  <c r="E9" i="61"/>
  <c r="L9" i="61" s="1"/>
  <c r="G9" i="61"/>
  <c r="N9" i="61" s="1"/>
  <c r="C10" i="61"/>
  <c r="J10" i="61" s="1"/>
  <c r="C12" i="61"/>
  <c r="J12" i="61" s="1"/>
  <c r="F17" i="61"/>
  <c r="M17" i="61" s="1"/>
  <c r="B18" i="61"/>
  <c r="I18" i="61" s="1"/>
  <c r="B24" i="61"/>
  <c r="I24" i="61" s="1"/>
  <c r="F25" i="61"/>
  <c r="M25" i="61" s="1"/>
  <c r="B26" i="61"/>
  <c r="I26" i="61" s="1"/>
  <c r="E29" i="61"/>
  <c r="L29" i="61" s="1"/>
  <c r="G29" i="61"/>
  <c r="N29" i="61" s="1"/>
  <c r="C30" i="61"/>
  <c r="J30" i="61" s="1"/>
  <c r="E32" i="61"/>
  <c r="L32" i="61" s="1"/>
  <c r="G32" i="61"/>
  <c r="N32" i="61" s="1"/>
  <c r="C33" i="61"/>
  <c r="J33" i="61" s="1"/>
  <c r="G123" i="5"/>
  <c r="O126" i="5"/>
  <c r="F117" i="4"/>
  <c r="L117" i="4"/>
  <c r="N189" i="4"/>
  <c r="E150" i="4"/>
  <c r="E6" i="61"/>
  <c r="L6" i="61" s="1"/>
  <c r="G6" i="61"/>
  <c r="N6" i="61" s="1"/>
  <c r="E7" i="61"/>
  <c r="L7" i="61" s="1"/>
  <c r="F10" i="61"/>
  <c r="M10" i="61" s="1"/>
  <c r="B11" i="61"/>
  <c r="I11" i="61" s="1"/>
  <c r="F11" i="61"/>
  <c r="M11" i="61" s="1"/>
  <c r="F13" i="61"/>
  <c r="M13" i="61" s="1"/>
  <c r="B14" i="61"/>
  <c r="I14" i="61" s="1"/>
  <c r="E15" i="61"/>
  <c r="L15" i="61" s="1"/>
  <c r="B16" i="61"/>
  <c r="I16" i="61" s="1"/>
  <c r="E18" i="61"/>
  <c r="L18" i="61" s="1"/>
  <c r="G18" i="61"/>
  <c r="N18" i="61" s="1"/>
  <c r="C19" i="61"/>
  <c r="J19" i="61" s="1"/>
  <c r="E19" i="61"/>
  <c r="L19" i="61" s="1"/>
  <c r="E21" i="61"/>
  <c r="L21" i="61" s="1"/>
  <c r="G21" i="61"/>
  <c r="N21" i="61" s="1"/>
  <c r="C22" i="61"/>
  <c r="J22" i="61" s="1"/>
  <c r="E27" i="61"/>
  <c r="L27" i="61" s="1"/>
  <c r="E28" i="61"/>
  <c r="L28" i="61" s="1"/>
  <c r="G28" i="61"/>
  <c r="N28" i="61" s="1"/>
  <c r="C32" i="61"/>
  <c r="J32" i="61" s="1"/>
  <c r="C40" i="61"/>
  <c r="J40" i="61" s="1"/>
  <c r="G24" i="62"/>
  <c r="N24" i="62" s="1"/>
  <c r="G133" i="4"/>
  <c r="G163" i="4"/>
  <c r="B42" i="61"/>
  <c r="I42" i="61" s="1"/>
  <c r="E42" i="61"/>
  <c r="L42" i="61" s="1"/>
  <c r="G42" i="61"/>
  <c r="N42" i="61" s="1"/>
  <c r="C43" i="61"/>
  <c r="J43" i="61" s="1"/>
  <c r="G49" i="61"/>
  <c r="N49" i="61" s="1"/>
  <c r="B56" i="61"/>
  <c r="I56" i="61" s="1"/>
  <c r="E60" i="61"/>
  <c r="L60" i="61" s="1"/>
  <c r="G60" i="61"/>
  <c r="N60" i="61" s="1"/>
  <c r="C61" i="61"/>
  <c r="J61" i="61" s="1"/>
  <c r="F64" i="61"/>
  <c r="M64" i="61" s="1"/>
  <c r="B65" i="61"/>
  <c r="I65" i="61" s="1"/>
  <c r="F70" i="61"/>
  <c r="M70" i="61" s="1"/>
  <c r="B71" i="61"/>
  <c r="I71" i="61" s="1"/>
  <c r="C74" i="61"/>
  <c r="J74" i="61" s="1"/>
  <c r="E74" i="61"/>
  <c r="L74" i="61" s="1"/>
  <c r="E80" i="61"/>
  <c r="L80" i="61" s="1"/>
  <c r="C81" i="61"/>
  <c r="J81" i="61" s="1"/>
  <c r="B84" i="61"/>
  <c r="I84" i="61" s="1"/>
  <c r="E87" i="61"/>
  <c r="L87" i="61" s="1"/>
  <c r="G87" i="61"/>
  <c r="N87" i="61" s="1"/>
  <c r="C88" i="61"/>
  <c r="J88" i="61" s="1"/>
  <c r="D15" i="62"/>
  <c r="K15" i="62" s="1"/>
  <c r="F15" i="62"/>
  <c r="M15" i="62" s="1"/>
  <c r="B16" i="62"/>
  <c r="I16" i="62" s="1"/>
  <c r="E26" i="62"/>
  <c r="L26" i="62" s="1"/>
  <c r="G26" i="62"/>
  <c r="N26" i="62" s="1"/>
  <c r="F40" i="61"/>
  <c r="M40" i="61" s="1"/>
  <c r="B41" i="61"/>
  <c r="I41" i="61" s="1"/>
  <c r="E47" i="61"/>
  <c r="L47" i="61" s="1"/>
  <c r="G47" i="61"/>
  <c r="N47" i="61" s="1"/>
  <c r="C48" i="61"/>
  <c r="J48" i="61" s="1"/>
  <c r="F51" i="61"/>
  <c r="M51" i="61" s="1"/>
  <c r="B52" i="61"/>
  <c r="I52" i="61" s="1"/>
  <c r="E53" i="61"/>
  <c r="L53" i="61" s="1"/>
  <c r="G53" i="61"/>
  <c r="N53" i="61" s="1"/>
  <c r="C54" i="61"/>
  <c r="J54" i="61" s="1"/>
  <c r="E63" i="61"/>
  <c r="L63" i="61" s="1"/>
  <c r="G63" i="61"/>
  <c r="N63" i="61" s="1"/>
  <c r="F67" i="61"/>
  <c r="M67" i="61" s="1"/>
  <c r="B70" i="61"/>
  <c r="I70" i="61" s="1"/>
  <c r="E78" i="61"/>
  <c r="L78" i="61" s="1"/>
  <c r="G78" i="61"/>
  <c r="N78" i="61" s="1"/>
  <c r="C79" i="61"/>
  <c r="J79" i="61" s="1"/>
  <c r="F81" i="61"/>
  <c r="M81" i="61" s="1"/>
  <c r="E84" i="61"/>
  <c r="L84" i="61" s="1"/>
  <c r="G84" i="61"/>
  <c r="N84" i="61" s="1"/>
  <c r="C85" i="61"/>
  <c r="J85" i="61" s="1"/>
  <c r="C87" i="61"/>
  <c r="J87" i="61" s="1"/>
  <c r="E91" i="61"/>
  <c r="L91" i="61" s="1"/>
  <c r="E92" i="61"/>
  <c r="L92" i="61" s="1"/>
  <c r="G96" i="61"/>
  <c r="N96" i="61" s="1"/>
  <c r="G6" i="62"/>
  <c r="N6" i="62" s="1"/>
  <c r="E7" i="62"/>
  <c r="L7" i="62" s="1"/>
  <c r="G9" i="62"/>
  <c r="N9" i="62" s="1"/>
  <c r="E10" i="62"/>
  <c r="L10" i="62" s="1"/>
  <c r="G10" i="62"/>
  <c r="N10" i="62" s="1"/>
  <c r="B18" i="62"/>
  <c r="I18" i="62" s="1"/>
  <c r="D18" i="62"/>
  <c r="K18" i="62" s="1"/>
  <c r="F18" i="62"/>
  <c r="M18" i="62" s="1"/>
  <c r="B19" i="62"/>
  <c r="I19" i="62" s="1"/>
  <c r="D20" i="62"/>
  <c r="K20" i="62" s="1"/>
  <c r="F20" i="62"/>
  <c r="M20" i="62" s="1"/>
  <c r="B21" i="62"/>
  <c r="I21" i="62" s="1"/>
  <c r="D21" i="62"/>
  <c r="K21" i="62" s="1"/>
  <c r="C163" i="4"/>
  <c r="C164" i="4"/>
  <c r="B36" i="61"/>
  <c r="I36" i="61" s="1"/>
  <c r="G39" i="61"/>
  <c r="N39" i="61" s="1"/>
  <c r="F43" i="61"/>
  <c r="M43" i="61" s="1"/>
  <c r="B44" i="61"/>
  <c r="I44" i="61" s="1"/>
  <c r="G45" i="61"/>
  <c r="N45" i="61" s="1"/>
  <c r="F47" i="61"/>
  <c r="M47" i="61" s="1"/>
  <c r="F48" i="61"/>
  <c r="M48" i="61" s="1"/>
  <c r="E50" i="61"/>
  <c r="L50" i="61" s="1"/>
  <c r="B51" i="61"/>
  <c r="I51" i="61" s="1"/>
  <c r="E51" i="61"/>
  <c r="L51" i="61" s="1"/>
  <c r="C52" i="61"/>
  <c r="J52" i="61" s="1"/>
  <c r="F55" i="61"/>
  <c r="M55" i="61" s="1"/>
  <c r="F57" i="61"/>
  <c r="M57" i="61" s="1"/>
  <c r="B58" i="61"/>
  <c r="I58" i="61" s="1"/>
  <c r="B60" i="61"/>
  <c r="I60" i="61" s="1"/>
  <c r="E64" i="61"/>
  <c r="L64" i="61" s="1"/>
  <c r="G64" i="61"/>
  <c r="N64" i="61" s="1"/>
  <c r="C65" i="61"/>
  <c r="J65" i="61" s="1"/>
  <c r="E70" i="61"/>
  <c r="L70" i="61" s="1"/>
  <c r="G70" i="61"/>
  <c r="N70" i="61" s="1"/>
  <c r="C71" i="61"/>
  <c r="J71" i="61" s="1"/>
  <c r="B74" i="61"/>
  <c r="I74" i="61" s="1"/>
  <c r="F74" i="61"/>
  <c r="M74" i="61" s="1"/>
  <c r="B75" i="61"/>
  <c r="I75" i="61" s="1"/>
  <c r="F76" i="61"/>
  <c r="M76" i="61" s="1"/>
  <c r="F79" i="61"/>
  <c r="M79" i="61" s="1"/>
  <c r="B80" i="61"/>
  <c r="I80" i="61" s="1"/>
  <c r="F80" i="61"/>
  <c r="M80" i="61" s="1"/>
  <c r="C83" i="61"/>
  <c r="J83" i="61" s="1"/>
  <c r="E83" i="61"/>
  <c r="L83" i="61" s="1"/>
  <c r="C84" i="61"/>
  <c r="J84" i="61" s="1"/>
  <c r="F87" i="61"/>
  <c r="M87" i="61" s="1"/>
  <c r="B88" i="61"/>
  <c r="I88" i="61" s="1"/>
  <c r="C92" i="61"/>
  <c r="J92" i="61" s="1"/>
  <c r="C96" i="61"/>
  <c r="J96" i="61" s="1"/>
  <c r="B11" i="62"/>
  <c r="I11" i="62" s="1"/>
  <c r="E12" i="62"/>
  <c r="L12" i="62" s="1"/>
  <c r="C13" i="62"/>
  <c r="J13" i="62" s="1"/>
  <c r="E13" i="62"/>
  <c r="L13" i="62" s="1"/>
  <c r="C15" i="62"/>
  <c r="J15" i="62" s="1"/>
  <c r="G15" i="62"/>
  <c r="N15" i="62" s="1"/>
  <c r="C16" i="62"/>
  <c r="J16" i="62" s="1"/>
  <c r="E19" i="62"/>
  <c r="L19" i="62" s="1"/>
  <c r="C22" i="62"/>
  <c r="J22" i="62" s="1"/>
  <c r="D23" i="62"/>
  <c r="K23" i="62" s="1"/>
  <c r="F23" i="62"/>
  <c r="M23" i="62" s="1"/>
  <c r="B24" i="62"/>
  <c r="I24" i="62" s="1"/>
  <c r="D24" i="62"/>
  <c r="K24" i="62" s="1"/>
  <c r="F25" i="62"/>
  <c r="M25" i="62" s="1"/>
  <c r="B26" i="62"/>
  <c r="I26" i="62" s="1"/>
  <c r="D26" i="62"/>
  <c r="K26" i="62" s="1"/>
  <c r="F26" i="62"/>
  <c r="M26" i="62" s="1"/>
  <c r="G52" i="62"/>
  <c r="N52" i="62" s="1"/>
  <c r="C53" i="62"/>
  <c r="J53" i="62" s="1"/>
  <c r="G53" i="62"/>
  <c r="N53" i="62" s="1"/>
  <c r="C54" i="62"/>
  <c r="J54" i="62" s="1"/>
  <c r="D60" i="62"/>
  <c r="K60" i="62" s="1"/>
  <c r="G95" i="62"/>
  <c r="N95" i="62" s="1"/>
  <c r="C99" i="62"/>
  <c r="J99" i="62" s="1"/>
  <c r="G24" i="56"/>
  <c r="G28" i="56"/>
  <c r="G32" i="56"/>
  <c r="G36" i="56"/>
  <c r="G40" i="56"/>
  <c r="G44" i="56"/>
  <c r="G48" i="56"/>
  <c r="G52" i="56"/>
  <c r="G56" i="56"/>
  <c r="G63" i="56"/>
  <c r="G66" i="56"/>
  <c r="G73" i="56"/>
  <c r="G77" i="56"/>
  <c r="G81" i="56"/>
  <c r="G85" i="56"/>
  <c r="G89" i="56"/>
  <c r="G93" i="56"/>
  <c r="G97" i="56"/>
  <c r="B28" i="56"/>
  <c r="M134" i="4"/>
  <c r="B178" i="4"/>
  <c r="E28" i="62"/>
  <c r="L28" i="62" s="1"/>
  <c r="C29" i="62"/>
  <c r="J29" i="62" s="1"/>
  <c r="E29" i="62"/>
  <c r="L29" i="62" s="1"/>
  <c r="C31" i="62"/>
  <c r="J31" i="62" s="1"/>
  <c r="G31" i="62"/>
  <c r="N31" i="62" s="1"/>
  <c r="C32" i="62"/>
  <c r="J32" i="62" s="1"/>
  <c r="D37" i="62"/>
  <c r="K37" i="62" s="1"/>
  <c r="E38" i="62"/>
  <c r="L38" i="62" s="1"/>
  <c r="B39" i="62"/>
  <c r="I39" i="62" s="1"/>
  <c r="B40" i="62"/>
  <c r="I40" i="62" s="1"/>
  <c r="G41" i="62"/>
  <c r="N41" i="62" s="1"/>
  <c r="F42" i="62"/>
  <c r="M42" i="62" s="1"/>
  <c r="F45" i="62"/>
  <c r="M45" i="62" s="1"/>
  <c r="B47" i="62"/>
  <c r="I47" i="62" s="1"/>
  <c r="D47" i="62"/>
  <c r="K47" i="62" s="1"/>
  <c r="B63" i="62"/>
  <c r="I63" i="62" s="1"/>
  <c r="D65" i="62"/>
  <c r="K65" i="62" s="1"/>
  <c r="G65" i="62"/>
  <c r="N65" i="62" s="1"/>
  <c r="E67" i="62"/>
  <c r="L67" i="62" s="1"/>
  <c r="G67" i="62"/>
  <c r="N67" i="62" s="1"/>
  <c r="D69" i="62"/>
  <c r="K69" i="62" s="1"/>
  <c r="F71" i="62"/>
  <c r="M71" i="62" s="1"/>
  <c r="F72" i="62"/>
  <c r="M72" i="62" s="1"/>
  <c r="B76" i="62"/>
  <c r="I76" i="62" s="1"/>
  <c r="D76" i="62"/>
  <c r="K76" i="62" s="1"/>
  <c r="G77" i="62"/>
  <c r="N77" i="62" s="1"/>
  <c r="B79" i="62"/>
  <c r="I79" i="62" s="1"/>
  <c r="D79" i="62"/>
  <c r="K79" i="62" s="1"/>
  <c r="F79" i="62"/>
  <c r="M79" i="62" s="1"/>
  <c r="B80" i="62"/>
  <c r="I80" i="62" s="1"/>
  <c r="D80" i="62"/>
  <c r="K80" i="62" s="1"/>
  <c r="F81" i="62"/>
  <c r="M81" i="62" s="1"/>
  <c r="B82" i="62"/>
  <c r="I82" i="62" s="1"/>
  <c r="D82" i="62"/>
  <c r="K82" i="62" s="1"/>
  <c r="F82" i="62"/>
  <c r="M82" i="62" s="1"/>
  <c r="B83" i="62"/>
  <c r="I83" i="62" s="1"/>
  <c r="D83" i="62"/>
  <c r="K83" i="62" s="1"/>
  <c r="F83" i="62"/>
  <c r="M83" i="62" s="1"/>
  <c r="D86" i="62"/>
  <c r="K86" i="62" s="1"/>
  <c r="B87" i="62"/>
  <c r="I87" i="62" s="1"/>
  <c r="G87" i="62"/>
  <c r="N87" i="62" s="1"/>
  <c r="D90" i="62"/>
  <c r="K90" i="62" s="1"/>
  <c r="C91" i="62"/>
  <c r="J91" i="62" s="1"/>
  <c r="D94" i="62"/>
  <c r="K94" i="62" s="1"/>
  <c r="D98" i="62"/>
  <c r="K98" i="62" s="1"/>
  <c r="D6" i="56"/>
  <c r="D7" i="56"/>
  <c r="K30" i="4"/>
  <c r="K69" i="4"/>
  <c r="G120" i="4"/>
  <c r="L108" i="4"/>
  <c r="B49" i="62"/>
  <c r="I49" i="62" s="1"/>
  <c r="F49" i="62"/>
  <c r="M49" i="62" s="1"/>
  <c r="D50" i="62"/>
  <c r="K50" i="62" s="1"/>
  <c r="F50" i="62"/>
  <c r="M50" i="62" s="1"/>
  <c r="C52" i="62"/>
  <c r="J52" i="62" s="1"/>
  <c r="D53" i="62"/>
  <c r="K53" i="62" s="1"/>
  <c r="F54" i="62"/>
  <c r="M54" i="62" s="1"/>
  <c r="G61" i="62"/>
  <c r="N61" i="62" s="1"/>
  <c r="C62" i="62"/>
  <c r="J62" i="62" s="1"/>
  <c r="B96" i="62"/>
  <c r="I96" i="62" s="1"/>
  <c r="G96" i="62"/>
  <c r="N96" i="62" s="1"/>
  <c r="B99" i="62"/>
  <c r="I99" i="62" s="1"/>
  <c r="M125" i="4"/>
  <c r="G38" i="56"/>
  <c r="G42" i="56"/>
  <c r="G46" i="56"/>
  <c r="G50" i="56"/>
  <c r="G54" i="56"/>
  <c r="G58" i="56"/>
  <c r="G71" i="56"/>
  <c r="G75" i="56"/>
  <c r="G79" i="56"/>
  <c r="G83" i="56"/>
  <c r="G87" i="56"/>
  <c r="G91" i="56"/>
  <c r="G95" i="56"/>
  <c r="D5" i="56"/>
  <c r="K9" i="4"/>
  <c r="C133" i="4"/>
  <c r="F28" i="62"/>
  <c r="M28" i="62" s="1"/>
  <c r="B29" i="62"/>
  <c r="I29" i="62" s="1"/>
  <c r="D29" i="62"/>
  <c r="K29" i="62" s="1"/>
  <c r="F29" i="62"/>
  <c r="M29" i="62" s="1"/>
  <c r="B31" i="62"/>
  <c r="I31" i="62" s="1"/>
  <c r="D31" i="62"/>
  <c r="K31" i="62" s="1"/>
  <c r="F31" i="62"/>
  <c r="M31" i="62" s="1"/>
  <c r="B32" i="62"/>
  <c r="I32" i="62" s="1"/>
  <c r="C37" i="62"/>
  <c r="J37" i="62" s="1"/>
  <c r="F37" i="62"/>
  <c r="M37" i="62" s="1"/>
  <c r="F38" i="62"/>
  <c r="M38" i="62" s="1"/>
  <c r="G39" i="62"/>
  <c r="N39" i="62" s="1"/>
  <c r="D40" i="62"/>
  <c r="K40" i="62" s="1"/>
  <c r="E42" i="62"/>
  <c r="L42" i="62" s="1"/>
  <c r="C43" i="62"/>
  <c r="J43" i="62" s="1"/>
  <c r="B45" i="62"/>
  <c r="I45" i="62" s="1"/>
  <c r="E45" i="62"/>
  <c r="L45" i="62" s="1"/>
  <c r="C47" i="62"/>
  <c r="J47" i="62" s="1"/>
  <c r="E47" i="62"/>
  <c r="L47" i="62" s="1"/>
  <c r="G49" i="62"/>
  <c r="N49" i="62" s="1"/>
  <c r="B58" i="62"/>
  <c r="I58" i="62" s="1"/>
  <c r="G59" i="62"/>
  <c r="N59" i="62" s="1"/>
  <c r="C60" i="62"/>
  <c r="J60" i="62" s="1"/>
  <c r="E60" i="62"/>
  <c r="L60" i="62" s="1"/>
  <c r="E64" i="62"/>
  <c r="L64" i="62" s="1"/>
  <c r="G64" i="62"/>
  <c r="N64" i="62" s="1"/>
  <c r="D66" i="62"/>
  <c r="K66" i="62" s="1"/>
  <c r="C71" i="62"/>
  <c r="J71" i="62" s="1"/>
  <c r="G72" i="62"/>
  <c r="N72" i="62" s="1"/>
  <c r="C73" i="62"/>
  <c r="J73" i="62" s="1"/>
  <c r="G73" i="62"/>
  <c r="N73" i="62" s="1"/>
  <c r="E75" i="62"/>
  <c r="L75" i="62" s="1"/>
  <c r="E78" i="62"/>
  <c r="L78" i="62" s="1"/>
  <c r="G78" i="62"/>
  <c r="N78" i="62" s="1"/>
  <c r="E79" i="62"/>
  <c r="L79" i="62" s="1"/>
  <c r="B81" i="62"/>
  <c r="I81" i="62" s="1"/>
  <c r="E81" i="62"/>
  <c r="L81" i="62" s="1"/>
  <c r="C82" i="62"/>
  <c r="J82" i="62" s="1"/>
  <c r="G82" i="62"/>
  <c r="N82" i="62" s="1"/>
  <c r="C83" i="62"/>
  <c r="J83" i="62" s="1"/>
  <c r="B93" i="62"/>
  <c r="I93" i="62" s="1"/>
  <c r="G93" i="62"/>
  <c r="N93" i="62" s="1"/>
  <c r="G97" i="62"/>
  <c r="N97" i="62" s="1"/>
  <c r="B36" i="56"/>
  <c r="D37" i="56" s="1"/>
  <c r="B59" i="56"/>
  <c r="D59" i="56" s="1"/>
  <c r="B80" i="56"/>
  <c r="D134" i="4"/>
  <c r="G106" i="56"/>
  <c r="H167" i="4"/>
  <c r="H168" i="4"/>
  <c r="H138" i="4"/>
  <c r="P130" i="5"/>
  <c r="P139" i="5"/>
  <c r="G130" i="5"/>
  <c r="L129" i="5"/>
  <c r="L137" i="5"/>
  <c r="L128" i="5"/>
  <c r="D178" i="4"/>
  <c r="D163" i="4"/>
  <c r="D180" i="4"/>
  <c r="D161" i="4"/>
  <c r="N138" i="5"/>
  <c r="N129" i="5"/>
  <c r="N137" i="5"/>
  <c r="N128" i="5"/>
  <c r="H140" i="4"/>
  <c r="D181" i="4"/>
  <c r="D138" i="4"/>
  <c r="D167" i="4"/>
  <c r="D139" i="4"/>
  <c r="D47" i="20"/>
  <c r="N47" i="20"/>
  <c r="J47" i="20"/>
  <c r="K47" i="20"/>
  <c r="G47" i="20"/>
  <c r="D51" i="20"/>
  <c r="N51" i="20"/>
  <c r="J51" i="20"/>
  <c r="B51" i="20"/>
  <c r="M51" i="20"/>
  <c r="N72" i="20"/>
  <c r="G72" i="20"/>
  <c r="L72" i="20"/>
  <c r="J72" i="20"/>
  <c r="C72" i="20"/>
  <c r="B72" i="20"/>
  <c r="D72" i="20"/>
  <c r="K72" i="20"/>
  <c r="M72" i="20"/>
  <c r="E72" i="20"/>
  <c r="F72" i="20"/>
  <c r="I72" i="20"/>
  <c r="L120" i="4"/>
  <c r="K44" i="20"/>
  <c r="M44" i="20"/>
  <c r="F44" i="20"/>
  <c r="D44" i="20"/>
  <c r="I44" i="20"/>
  <c r="G44" i="20"/>
  <c r="B44" i="20"/>
  <c r="E44" i="20"/>
  <c r="C44" i="20"/>
  <c r="N44" i="20"/>
  <c r="L44" i="20"/>
  <c r="J44" i="20"/>
  <c r="C48" i="20"/>
  <c r="N48" i="20"/>
  <c r="E48" i="20"/>
  <c r="L48" i="20"/>
  <c r="J48" i="20"/>
  <c r="I48" i="20"/>
  <c r="M48" i="20"/>
  <c r="F48" i="20"/>
  <c r="D48" i="20"/>
  <c r="G48" i="20"/>
  <c r="B48" i="20"/>
  <c r="K48" i="20"/>
  <c r="D59" i="20"/>
  <c r="N59" i="20"/>
  <c r="J59" i="20"/>
  <c r="M76" i="20"/>
  <c r="E76" i="20"/>
  <c r="N76" i="20"/>
  <c r="G76" i="20"/>
  <c r="L76" i="20"/>
  <c r="J76" i="20"/>
  <c r="C76" i="20"/>
  <c r="B76" i="20"/>
  <c r="F76" i="20"/>
  <c r="I76" i="20"/>
  <c r="D76" i="20"/>
  <c r="K76" i="20"/>
  <c r="O193" i="4"/>
  <c r="O119" i="4"/>
  <c r="D56" i="56"/>
  <c r="D72" i="56"/>
  <c r="L104" i="4"/>
  <c r="B50" i="56"/>
  <c r="F45" i="20"/>
  <c r="I45" i="20"/>
  <c r="K45" i="20"/>
  <c r="N45" i="20"/>
  <c r="M45" i="20"/>
  <c r="E45" i="20"/>
  <c r="J45" i="20"/>
  <c r="G45" i="20"/>
  <c r="L45" i="20"/>
  <c r="D45" i="20"/>
  <c r="C45" i="20"/>
  <c r="B45" i="20"/>
  <c r="B49" i="20"/>
  <c r="D49" i="20"/>
  <c r="C49" i="20"/>
  <c r="I49" i="20"/>
  <c r="K49" i="20"/>
  <c r="F49" i="20"/>
  <c r="N49" i="20"/>
  <c r="M49" i="20"/>
  <c r="E49" i="20"/>
  <c r="L49" i="20"/>
  <c r="J49" i="20"/>
  <c r="G49" i="20"/>
  <c r="B53" i="20"/>
  <c r="J53" i="20"/>
  <c r="G53" i="20"/>
  <c r="L53" i="20"/>
  <c r="D53" i="20"/>
  <c r="C53" i="20"/>
  <c r="I53" i="20"/>
  <c r="K53" i="20"/>
  <c r="F53" i="20"/>
  <c r="N53" i="20"/>
  <c r="M53" i="20"/>
  <c r="E53" i="20"/>
  <c r="J63" i="20"/>
  <c r="D63" i="20"/>
  <c r="N63" i="20"/>
  <c r="O122" i="5"/>
  <c r="O135" i="5"/>
  <c r="O117" i="5"/>
  <c r="O116" i="5"/>
  <c r="O127" i="5"/>
  <c r="O119" i="5"/>
  <c r="O115" i="5"/>
  <c r="O134" i="5"/>
  <c r="O143" i="5"/>
  <c r="O120" i="5"/>
  <c r="O121" i="5"/>
  <c r="O118" i="5"/>
  <c r="O136" i="5"/>
  <c r="P192" i="4"/>
  <c r="P118" i="4"/>
  <c r="E46" i="20"/>
  <c r="L46" i="20"/>
  <c r="G46" i="20"/>
  <c r="M46" i="20"/>
  <c r="N46" i="20"/>
  <c r="F46" i="20"/>
  <c r="C46" i="20"/>
  <c r="I46" i="20"/>
  <c r="J46" i="20"/>
  <c r="B46" i="20"/>
  <c r="K46" i="20"/>
  <c r="D46" i="20"/>
  <c r="K50" i="20"/>
  <c r="D50" i="20"/>
  <c r="G50" i="20"/>
  <c r="E50" i="20"/>
  <c r="L50" i="20"/>
  <c r="C50" i="20"/>
  <c r="N50" i="20"/>
  <c r="F50" i="20"/>
  <c r="M50" i="20"/>
  <c r="I50" i="20"/>
  <c r="J50" i="20"/>
  <c r="B50" i="20"/>
  <c r="I68" i="20"/>
  <c r="L68" i="20"/>
  <c r="J68" i="20"/>
  <c r="M68" i="20"/>
  <c r="F68" i="20"/>
  <c r="D68" i="20"/>
  <c r="E68" i="20"/>
  <c r="K68" i="20"/>
  <c r="G68" i="20"/>
  <c r="B68" i="20"/>
  <c r="C68" i="20"/>
  <c r="N68" i="20"/>
  <c r="P148" i="5"/>
  <c r="P126" i="5"/>
  <c r="P127" i="5"/>
  <c r="J123" i="5"/>
  <c r="P141" i="5"/>
  <c r="M135" i="5"/>
  <c r="N148" i="5"/>
  <c r="L116" i="4"/>
  <c r="P116" i="4"/>
  <c r="O192" i="4"/>
  <c r="F26" i="61"/>
  <c r="M26" i="61" s="1"/>
  <c r="B27" i="61"/>
  <c r="I27" i="61" s="1"/>
  <c r="F42" i="61"/>
  <c r="M42" i="61" s="1"/>
  <c r="B43" i="61"/>
  <c r="I43" i="61" s="1"/>
  <c r="F59" i="61"/>
  <c r="M59" i="61" s="1"/>
  <c r="N123" i="5"/>
  <c r="J111" i="5"/>
  <c r="N111" i="5"/>
  <c r="D118" i="4"/>
  <c r="F8" i="61"/>
  <c r="M8" i="61" s="1"/>
  <c r="E12" i="61"/>
  <c r="L12" i="61" s="1"/>
  <c r="G12" i="61"/>
  <c r="N12" i="61" s="1"/>
  <c r="C13" i="61"/>
  <c r="J13" i="61" s="1"/>
  <c r="F16" i="61"/>
  <c r="M16" i="61" s="1"/>
  <c r="B17" i="61"/>
  <c r="I17" i="61" s="1"/>
  <c r="E20" i="61"/>
  <c r="L20" i="61" s="1"/>
  <c r="G20" i="61"/>
  <c r="N20" i="61" s="1"/>
  <c r="C21" i="61"/>
  <c r="J21" i="61" s="1"/>
  <c r="F24" i="61"/>
  <c r="M24" i="61" s="1"/>
  <c r="B25" i="61"/>
  <c r="I25" i="61" s="1"/>
  <c r="C29" i="61"/>
  <c r="J29" i="61" s="1"/>
  <c r="F33" i="61"/>
  <c r="M33" i="61" s="1"/>
  <c r="B34" i="61"/>
  <c r="I34" i="61" s="1"/>
  <c r="F36" i="61"/>
  <c r="M36" i="61" s="1"/>
  <c r="B37" i="61"/>
  <c r="I37" i="61" s="1"/>
  <c r="D123" i="5"/>
  <c r="E123" i="5"/>
  <c r="L141" i="5"/>
  <c r="C156" i="4"/>
  <c r="P193" i="4"/>
  <c r="G25" i="61"/>
  <c r="N25" i="61" s="1"/>
  <c r="C26" i="61"/>
  <c r="J26" i="61" s="1"/>
  <c r="F29" i="61"/>
  <c r="M29" i="61" s="1"/>
  <c r="B30" i="61"/>
  <c r="I30" i="61" s="1"/>
  <c r="F32" i="61"/>
  <c r="M32" i="61" s="1"/>
  <c r="B33" i="61"/>
  <c r="I33" i="61" s="1"/>
  <c r="E37" i="61"/>
  <c r="L37" i="61" s="1"/>
  <c r="G37" i="61"/>
  <c r="N37" i="61" s="1"/>
  <c r="C38" i="61"/>
  <c r="J38" i="61" s="1"/>
  <c r="E40" i="61"/>
  <c r="L40" i="61" s="1"/>
  <c r="G40" i="61"/>
  <c r="N40" i="61" s="1"/>
  <c r="E41" i="61"/>
  <c r="L41" i="61" s="1"/>
  <c r="E43" i="61"/>
  <c r="L43" i="61" s="1"/>
  <c r="G46" i="61"/>
  <c r="N46" i="61" s="1"/>
  <c r="F49" i="61"/>
  <c r="M49" i="61" s="1"/>
  <c r="E57" i="61"/>
  <c r="L57" i="61" s="1"/>
  <c r="G57" i="61"/>
  <c r="N57" i="61" s="1"/>
  <c r="C58" i="61"/>
  <c r="J58" i="61" s="1"/>
  <c r="F61" i="61"/>
  <c r="M61" i="61" s="1"/>
  <c r="F113" i="5"/>
  <c r="F124" i="5"/>
  <c r="D125" i="5"/>
  <c r="D5" i="20"/>
  <c r="E8" i="61"/>
  <c r="L8" i="61" s="1"/>
  <c r="G8" i="61"/>
  <c r="N8" i="61" s="1"/>
  <c r="F12" i="61"/>
  <c r="M12" i="61" s="1"/>
  <c r="B13" i="61"/>
  <c r="I13" i="61" s="1"/>
  <c r="E16" i="61"/>
  <c r="L16" i="61" s="1"/>
  <c r="G16" i="61"/>
  <c r="N16" i="61" s="1"/>
  <c r="C17" i="61"/>
  <c r="J17" i="61" s="1"/>
  <c r="F20" i="61"/>
  <c r="M20" i="61" s="1"/>
  <c r="B21" i="61"/>
  <c r="I21" i="61" s="1"/>
  <c r="E24" i="61"/>
  <c r="L24" i="61" s="1"/>
  <c r="G24" i="61"/>
  <c r="N24" i="61" s="1"/>
  <c r="C25" i="61"/>
  <c r="J25" i="61" s="1"/>
  <c r="F28" i="61"/>
  <c r="M28" i="61" s="1"/>
  <c r="B29" i="61"/>
  <c r="I29" i="61" s="1"/>
  <c r="E30" i="61"/>
  <c r="L30" i="61" s="1"/>
  <c r="G30" i="61"/>
  <c r="N30" i="61" s="1"/>
  <c r="C31" i="61"/>
  <c r="J31" i="61" s="1"/>
  <c r="E33" i="61"/>
  <c r="L33" i="61" s="1"/>
  <c r="G33" i="61"/>
  <c r="N33" i="61" s="1"/>
  <c r="C34" i="61"/>
  <c r="J34" i="61" s="1"/>
  <c r="E36" i="61"/>
  <c r="L36" i="61" s="1"/>
  <c r="G36" i="61"/>
  <c r="N36" i="61" s="1"/>
  <c r="C37" i="61"/>
  <c r="J37" i="61" s="1"/>
  <c r="F38" i="61"/>
  <c r="M38" i="61" s="1"/>
  <c r="B39" i="61"/>
  <c r="I39" i="61" s="1"/>
  <c r="C42" i="61"/>
  <c r="J42" i="61" s="1"/>
  <c r="C44" i="61"/>
  <c r="J44" i="61" s="1"/>
  <c r="B46" i="61"/>
  <c r="I46" i="61" s="1"/>
  <c r="F46" i="61"/>
  <c r="M46" i="61" s="1"/>
  <c r="C55" i="61"/>
  <c r="J55" i="61" s="1"/>
  <c r="C59" i="61"/>
  <c r="J59" i="61" s="1"/>
  <c r="G59" i="61"/>
  <c r="N59" i="61" s="1"/>
  <c r="F60" i="61"/>
  <c r="M60" i="61" s="1"/>
  <c r="B61" i="61"/>
  <c r="I61" i="61" s="1"/>
  <c r="G90" i="61"/>
  <c r="N90" i="61" s="1"/>
  <c r="F96" i="61"/>
  <c r="M96" i="61" s="1"/>
  <c r="B36" i="62"/>
  <c r="I36" i="62" s="1"/>
  <c r="B42" i="62"/>
  <c r="I42" i="62" s="1"/>
  <c r="B62" i="61"/>
  <c r="I62" i="61" s="1"/>
  <c r="F65" i="61"/>
  <c r="M65" i="61" s="1"/>
  <c r="B66" i="61"/>
  <c r="I66" i="61" s="1"/>
  <c r="F71" i="61"/>
  <c r="M71" i="61" s="1"/>
  <c r="B72" i="61"/>
  <c r="I72" i="61" s="1"/>
  <c r="F72" i="61"/>
  <c r="M72" i="61" s="1"/>
  <c r="E77" i="61"/>
  <c r="L77" i="61" s="1"/>
  <c r="G77" i="61"/>
  <c r="N77" i="61" s="1"/>
  <c r="C78" i="61"/>
  <c r="J78" i="61" s="1"/>
  <c r="G80" i="61"/>
  <c r="N80" i="61" s="1"/>
  <c r="F83" i="61"/>
  <c r="M83" i="61" s="1"/>
  <c r="F85" i="61"/>
  <c r="M85" i="61" s="1"/>
  <c r="F88" i="61"/>
  <c r="M88" i="61" s="1"/>
  <c r="B89" i="61"/>
  <c r="I89" i="61" s="1"/>
  <c r="F89" i="61"/>
  <c r="M89" i="61" s="1"/>
  <c r="B90" i="61"/>
  <c r="I90" i="61" s="1"/>
  <c r="E6" i="62"/>
  <c r="L6" i="62" s="1"/>
  <c r="D8" i="62"/>
  <c r="K8" i="62" s="1"/>
  <c r="F8" i="62"/>
  <c r="M8" i="62" s="1"/>
  <c r="D9" i="62"/>
  <c r="K9" i="62" s="1"/>
  <c r="C11" i="62"/>
  <c r="J11" i="62" s="1"/>
  <c r="G11" i="62"/>
  <c r="N11" i="62" s="1"/>
  <c r="C12" i="62"/>
  <c r="J12" i="62" s="1"/>
  <c r="G12" i="62"/>
  <c r="N12" i="62" s="1"/>
  <c r="B14" i="62"/>
  <c r="I14" i="62" s="1"/>
  <c r="D14" i="62"/>
  <c r="K14" i="62" s="1"/>
  <c r="F14" i="62"/>
  <c r="M14" i="62" s="1"/>
  <c r="E16" i="62"/>
  <c r="L16" i="62" s="1"/>
  <c r="C17" i="62"/>
  <c r="J17" i="62" s="1"/>
  <c r="E17" i="62"/>
  <c r="L17" i="62" s="1"/>
  <c r="C18" i="62"/>
  <c r="J18" i="62" s="1"/>
  <c r="D19" i="62"/>
  <c r="K19" i="62" s="1"/>
  <c r="F19" i="62"/>
  <c r="M19" i="62" s="1"/>
  <c r="B20" i="62"/>
  <c r="I20" i="62" s="1"/>
  <c r="G21" i="62"/>
  <c r="N21" i="62" s="1"/>
  <c r="E22" i="62"/>
  <c r="L22" i="62" s="1"/>
  <c r="G22" i="62"/>
  <c r="N22" i="62" s="1"/>
  <c r="E23" i="62"/>
  <c r="L23" i="62" s="1"/>
  <c r="F24" i="62"/>
  <c r="M24" i="62" s="1"/>
  <c r="B25" i="62"/>
  <c r="I25" i="62" s="1"/>
  <c r="D25" i="62"/>
  <c r="K25" i="62" s="1"/>
  <c r="C27" i="62"/>
  <c r="J27" i="62" s="1"/>
  <c r="G27" i="62"/>
  <c r="N27" i="62" s="1"/>
  <c r="C28" i="62"/>
  <c r="J28" i="62" s="1"/>
  <c r="G28" i="62"/>
  <c r="N28" i="62" s="1"/>
  <c r="B30" i="62"/>
  <c r="I30" i="62" s="1"/>
  <c r="D30" i="62"/>
  <c r="K30" i="62" s="1"/>
  <c r="F30" i="62"/>
  <c r="M30" i="62" s="1"/>
  <c r="E32" i="62"/>
  <c r="L32" i="62" s="1"/>
  <c r="C33" i="62"/>
  <c r="J33" i="62" s="1"/>
  <c r="E33" i="62"/>
  <c r="L33" i="62" s="1"/>
  <c r="C34" i="62"/>
  <c r="J34" i="62" s="1"/>
  <c r="D35" i="62"/>
  <c r="K35" i="62" s="1"/>
  <c r="B43" i="62"/>
  <c r="I43" i="62" s="1"/>
  <c r="E43" i="62"/>
  <c r="L43" i="62" s="1"/>
  <c r="G43" i="62"/>
  <c r="N43" i="62" s="1"/>
  <c r="C44" i="62"/>
  <c r="J44" i="62" s="1"/>
  <c r="E44" i="62"/>
  <c r="L44" i="62" s="1"/>
  <c r="D49" i="62"/>
  <c r="K49" i="62" s="1"/>
  <c r="B50" i="62"/>
  <c r="I50" i="62" s="1"/>
  <c r="B48" i="61"/>
  <c r="I48" i="61" s="1"/>
  <c r="B49" i="61"/>
  <c r="I49" i="61" s="1"/>
  <c r="G51" i="61"/>
  <c r="N51" i="61" s="1"/>
  <c r="E54" i="61"/>
  <c r="L54" i="61" s="1"/>
  <c r="E58" i="61"/>
  <c r="L58" i="61" s="1"/>
  <c r="E61" i="61"/>
  <c r="L61" i="61" s="1"/>
  <c r="G61" i="61"/>
  <c r="N61" i="61" s="1"/>
  <c r="C62" i="61"/>
  <c r="J62" i="61" s="1"/>
  <c r="E62" i="61"/>
  <c r="L62" i="61" s="1"/>
  <c r="E65" i="61"/>
  <c r="L65" i="61" s="1"/>
  <c r="G65" i="61"/>
  <c r="N65" i="61" s="1"/>
  <c r="C66" i="61"/>
  <c r="J66" i="61" s="1"/>
  <c r="E66" i="61"/>
  <c r="L66" i="61" s="1"/>
  <c r="C70" i="61"/>
  <c r="J70" i="61" s="1"/>
  <c r="E71" i="61"/>
  <c r="L71" i="61" s="1"/>
  <c r="G71" i="61"/>
  <c r="N71" i="61" s="1"/>
  <c r="C72" i="61"/>
  <c r="J72" i="61" s="1"/>
  <c r="E72" i="61"/>
  <c r="L72" i="61" s="1"/>
  <c r="G72" i="61"/>
  <c r="N72" i="61" s="1"/>
  <c r="F77" i="61"/>
  <c r="M77" i="61" s="1"/>
  <c r="B78" i="61"/>
  <c r="I78" i="61" s="1"/>
  <c r="B81" i="61"/>
  <c r="I81" i="61" s="1"/>
  <c r="G83" i="61"/>
  <c r="N83" i="61" s="1"/>
  <c r="E85" i="61"/>
  <c r="L85" i="61" s="1"/>
  <c r="G85" i="61"/>
  <c r="N85" i="61" s="1"/>
  <c r="B87" i="61"/>
  <c r="I87" i="61" s="1"/>
  <c r="E88" i="61"/>
  <c r="L88" i="61" s="1"/>
  <c r="G88" i="61"/>
  <c r="N88" i="61" s="1"/>
  <c r="C89" i="61"/>
  <c r="J89" i="61" s="1"/>
  <c r="E89" i="61"/>
  <c r="L89" i="61" s="1"/>
  <c r="G89" i="61"/>
  <c r="N89" i="61" s="1"/>
  <c r="C90" i="61"/>
  <c r="J90" i="61" s="1"/>
  <c r="F92" i="61"/>
  <c r="M92" i="61" s="1"/>
  <c r="G7" i="62"/>
  <c r="N7" i="62" s="1"/>
  <c r="G8" i="62"/>
  <c r="N8" i="62" s="1"/>
  <c r="E9" i="62"/>
  <c r="L9" i="62" s="1"/>
  <c r="C10" i="62"/>
  <c r="J10" i="62" s="1"/>
  <c r="D11" i="62"/>
  <c r="K11" i="62" s="1"/>
  <c r="F11" i="62"/>
  <c r="M11" i="62" s="1"/>
  <c r="B12" i="62"/>
  <c r="I12" i="62" s="1"/>
  <c r="G13" i="62"/>
  <c r="N13" i="62" s="1"/>
  <c r="E14" i="62"/>
  <c r="L14" i="62" s="1"/>
  <c r="G14" i="62"/>
  <c r="N14" i="62" s="1"/>
  <c r="E15" i="62"/>
  <c r="L15" i="62" s="1"/>
  <c r="F16" i="62"/>
  <c r="M16" i="62" s="1"/>
  <c r="B17" i="62"/>
  <c r="I17" i="62" s="1"/>
  <c r="D17" i="62"/>
  <c r="K17" i="62" s="1"/>
  <c r="C19" i="62"/>
  <c r="J19" i="62" s="1"/>
  <c r="G19" i="62"/>
  <c r="N19" i="62" s="1"/>
  <c r="C20" i="62"/>
  <c r="J20" i="62" s="1"/>
  <c r="G20" i="62"/>
  <c r="N20" i="62" s="1"/>
  <c r="B22" i="62"/>
  <c r="I22" i="62" s="1"/>
  <c r="D22" i="62"/>
  <c r="K22" i="62" s="1"/>
  <c r="F22" i="62"/>
  <c r="M22" i="62" s="1"/>
  <c r="E24" i="62"/>
  <c r="L24" i="62" s="1"/>
  <c r="C25" i="62"/>
  <c r="J25" i="62" s="1"/>
  <c r="E25" i="62"/>
  <c r="L25" i="62" s="1"/>
  <c r="C26" i="62"/>
  <c r="J26" i="62" s="1"/>
  <c r="D27" i="62"/>
  <c r="K27" i="62" s="1"/>
  <c r="F27" i="62"/>
  <c r="M27" i="62" s="1"/>
  <c r="B28" i="62"/>
  <c r="I28" i="62" s="1"/>
  <c r="G29" i="62"/>
  <c r="N29" i="62" s="1"/>
  <c r="E30" i="62"/>
  <c r="L30" i="62" s="1"/>
  <c r="G30" i="62"/>
  <c r="N30" i="62" s="1"/>
  <c r="E31" i="62"/>
  <c r="L31" i="62" s="1"/>
  <c r="F32" i="62"/>
  <c r="M32" i="62" s="1"/>
  <c r="B33" i="62"/>
  <c r="I33" i="62" s="1"/>
  <c r="D33" i="62"/>
  <c r="K33" i="62" s="1"/>
  <c r="C35" i="62"/>
  <c r="J35" i="62" s="1"/>
  <c r="D36" i="62"/>
  <c r="K36" i="62" s="1"/>
  <c r="F43" i="62"/>
  <c r="M43" i="62" s="1"/>
  <c r="B44" i="62"/>
  <c r="I44" i="62" s="1"/>
  <c r="F44" i="62"/>
  <c r="M44" i="62" s="1"/>
  <c r="D48" i="62"/>
  <c r="K48" i="62" s="1"/>
  <c r="G48" i="62"/>
  <c r="N48" i="62" s="1"/>
  <c r="C49" i="62"/>
  <c r="J49" i="62" s="1"/>
  <c r="E49" i="62"/>
  <c r="L49" i="62" s="1"/>
  <c r="D57" i="62"/>
  <c r="K57" i="62" s="1"/>
  <c r="F57" i="62"/>
  <c r="M57" i="62" s="1"/>
  <c r="C66" i="62"/>
  <c r="J66" i="62" s="1"/>
  <c r="B67" i="62"/>
  <c r="I67" i="62" s="1"/>
  <c r="G68" i="62"/>
  <c r="N68" i="62" s="1"/>
  <c r="F69" i="62"/>
  <c r="M69" i="62" s="1"/>
  <c r="E88" i="62"/>
  <c r="L88" i="62" s="1"/>
  <c r="B137" i="5"/>
  <c r="B128" i="5"/>
  <c r="P179" i="4"/>
  <c r="F167" i="4"/>
  <c r="D51" i="62"/>
  <c r="K51" i="62" s="1"/>
  <c r="E53" i="62"/>
  <c r="L53" i="62" s="1"/>
  <c r="B54" i="62"/>
  <c r="I54" i="62" s="1"/>
  <c r="F58" i="62"/>
  <c r="M58" i="62" s="1"/>
  <c r="C64" i="62"/>
  <c r="J64" i="62" s="1"/>
  <c r="C77" i="62"/>
  <c r="J77" i="62" s="1"/>
  <c r="G79" i="62"/>
  <c r="N79" i="62" s="1"/>
  <c r="E82" i="62"/>
  <c r="L82" i="62" s="1"/>
  <c r="C85" i="62"/>
  <c r="J85" i="62" s="1"/>
  <c r="C93" i="62"/>
  <c r="J93" i="62" s="1"/>
  <c r="E98" i="62"/>
  <c r="L98" i="62" s="1"/>
  <c r="G5" i="56"/>
  <c r="G9" i="56"/>
  <c r="G13" i="56"/>
  <c r="G17" i="56"/>
  <c r="G21" i="56"/>
  <c r="G25" i="56"/>
  <c r="G29" i="56"/>
  <c r="G33" i="56"/>
  <c r="G37" i="56"/>
  <c r="G41" i="56"/>
  <c r="G45" i="56"/>
  <c r="G49" i="56"/>
  <c r="G53" i="56"/>
  <c r="G57" i="56"/>
  <c r="G60" i="56"/>
  <c r="G68" i="56"/>
  <c r="G74" i="56"/>
  <c r="G78" i="56"/>
  <c r="G82" i="56"/>
  <c r="G86" i="56"/>
  <c r="G90" i="56"/>
  <c r="G94" i="56"/>
  <c r="G98" i="56"/>
  <c r="B12" i="56"/>
  <c r="B24" i="56"/>
  <c r="B52" i="56"/>
  <c r="D52" i="56" s="1"/>
  <c r="P130" i="4"/>
  <c r="L81" i="20"/>
  <c r="D81" i="20"/>
  <c r="F53" i="62"/>
  <c r="M53" i="62" s="1"/>
  <c r="D56" i="62"/>
  <c r="K56" i="62" s="1"/>
  <c r="C57" i="62"/>
  <c r="J57" i="62" s="1"/>
  <c r="B59" i="62"/>
  <c r="I59" i="62" s="1"/>
  <c r="B60" i="62"/>
  <c r="I60" i="62" s="1"/>
  <c r="F64" i="62"/>
  <c r="M64" i="62" s="1"/>
  <c r="D67" i="62"/>
  <c r="K67" i="62" s="1"/>
  <c r="B70" i="62"/>
  <c r="I70" i="62" s="1"/>
  <c r="F76" i="62"/>
  <c r="M76" i="62" s="1"/>
  <c r="C79" i="62"/>
  <c r="J79" i="62" s="1"/>
  <c r="G81" i="62"/>
  <c r="N81" i="62" s="1"/>
  <c r="G89" i="62"/>
  <c r="N89" i="62" s="1"/>
  <c r="E92" i="62"/>
  <c r="L92" i="62" s="1"/>
  <c r="B8" i="56"/>
  <c r="B16" i="56"/>
  <c r="B20" i="56"/>
  <c r="B69" i="56"/>
  <c r="D69" i="56" s="1"/>
  <c r="P133" i="4"/>
  <c r="E54" i="62"/>
  <c r="L54" i="62" s="1"/>
  <c r="C55" i="62"/>
  <c r="J55" i="62" s="1"/>
  <c r="E58" i="62"/>
  <c r="L58" i="62" s="1"/>
  <c r="F60" i="62"/>
  <c r="M60" i="62" s="1"/>
  <c r="G62" i="62"/>
  <c r="N62" i="62" s="1"/>
  <c r="D64" i="62"/>
  <c r="K64" i="62" s="1"/>
  <c r="C65" i="62"/>
  <c r="J65" i="62" s="1"/>
  <c r="G66" i="62"/>
  <c r="N66" i="62" s="1"/>
  <c r="F67" i="62"/>
  <c r="M67" i="62" s="1"/>
  <c r="E69" i="62"/>
  <c r="L69" i="62" s="1"/>
  <c r="D70" i="62"/>
  <c r="K70" i="62" s="1"/>
  <c r="C72" i="62"/>
  <c r="J72" i="62" s="1"/>
  <c r="C81" i="62"/>
  <c r="J81" i="62" s="1"/>
  <c r="G83" i="62"/>
  <c r="N83" i="62" s="1"/>
  <c r="C89" i="62"/>
  <c r="J89" i="62" s="1"/>
  <c r="G91" i="62"/>
  <c r="N91" i="62" s="1"/>
  <c r="E94" i="62"/>
  <c r="L94" i="62" s="1"/>
  <c r="C97" i="62"/>
  <c r="J97" i="62" s="1"/>
  <c r="F99" i="62"/>
  <c r="M99" i="62" s="1"/>
  <c r="G7" i="56"/>
  <c r="G11" i="56"/>
  <c r="G15" i="56"/>
  <c r="G19" i="56"/>
  <c r="G23" i="56"/>
  <c r="G27" i="56"/>
  <c r="G31" i="56"/>
  <c r="G35" i="56"/>
  <c r="G39" i="56"/>
  <c r="G43" i="56"/>
  <c r="G47" i="56"/>
  <c r="G51" i="56"/>
  <c r="G55" i="56"/>
  <c r="G64" i="56"/>
  <c r="G72" i="56"/>
  <c r="G76" i="56"/>
  <c r="G80" i="56"/>
  <c r="G84" i="56"/>
  <c r="G88" i="56"/>
  <c r="G92" i="56"/>
  <c r="G96" i="56"/>
  <c r="B10" i="56"/>
  <c r="B18" i="56"/>
  <c r="B26" i="56"/>
  <c r="P134" i="4"/>
  <c r="M165" i="4"/>
  <c r="F161" i="4"/>
  <c r="F179" i="4"/>
  <c r="F131" i="4"/>
  <c r="G109" i="56"/>
  <c r="B38" i="56"/>
  <c r="D38" i="56" s="1"/>
  <c r="B44" i="56"/>
  <c r="D44" i="56" s="1"/>
  <c r="B46" i="56"/>
  <c r="B61" i="56"/>
  <c r="B75" i="56"/>
  <c r="D75" i="56" s="1"/>
  <c r="B76" i="56"/>
  <c r="K37" i="4"/>
  <c r="K45" i="4"/>
  <c r="E124" i="4"/>
  <c r="B165" i="4"/>
  <c r="O180" i="4"/>
  <c r="G167" i="4"/>
  <c r="B181" i="4"/>
  <c r="C140" i="4"/>
  <c r="C141" i="4"/>
  <c r="B35" i="56"/>
  <c r="B70" i="56"/>
  <c r="D71" i="56" s="1"/>
  <c r="B89" i="56"/>
  <c r="K17" i="4"/>
  <c r="K29" i="4"/>
  <c r="K59" i="4"/>
  <c r="B161" i="4"/>
  <c r="G103" i="56"/>
  <c r="B30" i="56"/>
  <c r="B45" i="56"/>
  <c r="B54" i="56"/>
  <c r="D54" i="56" s="1"/>
  <c r="B60" i="56"/>
  <c r="D60" i="56" s="1"/>
  <c r="Q98" i="5"/>
  <c r="K34" i="4"/>
  <c r="B105" i="56"/>
  <c r="J181" i="4"/>
  <c r="E140" i="4"/>
  <c r="B107" i="56"/>
  <c r="H161" i="4"/>
  <c r="H178" i="4"/>
  <c r="H163" i="4"/>
  <c r="H181" i="4"/>
  <c r="C138" i="4"/>
  <c r="C166" i="4"/>
  <c r="C168" i="4"/>
  <c r="C167" i="4"/>
  <c r="L124" i="4"/>
  <c r="L195" i="4"/>
  <c r="L158" i="4"/>
  <c r="D50" i="56"/>
  <c r="I33" i="20"/>
  <c r="N33" i="20"/>
  <c r="G33" i="20"/>
  <c r="D33" i="20"/>
  <c r="K33" i="20"/>
  <c r="J33" i="20"/>
  <c r="C33" i="20"/>
  <c r="F33" i="20"/>
  <c r="E33" i="20"/>
  <c r="M33" i="20"/>
  <c r="B33" i="20"/>
  <c r="L33" i="20"/>
  <c r="L130" i="5"/>
  <c r="L139" i="5"/>
  <c r="F139" i="5"/>
  <c r="F130" i="5"/>
  <c r="F140" i="4"/>
  <c r="F141" i="4"/>
  <c r="M130" i="5"/>
  <c r="M139" i="5"/>
  <c r="L151" i="4"/>
  <c r="K32" i="20"/>
  <c r="J32" i="20"/>
  <c r="C32" i="20"/>
  <c r="F32" i="20"/>
  <c r="E32" i="20"/>
  <c r="I32" i="20"/>
  <c r="B32" i="20"/>
  <c r="L32" i="20"/>
  <c r="D32" i="20"/>
  <c r="M32" i="20"/>
  <c r="N32" i="20"/>
  <c r="G32" i="20"/>
  <c r="F55" i="20"/>
  <c r="I55" i="20"/>
  <c r="N55" i="20"/>
  <c r="B55" i="20"/>
  <c r="M55" i="20"/>
  <c r="J55" i="20"/>
  <c r="K55" i="20"/>
  <c r="G55" i="20"/>
  <c r="D55" i="20"/>
  <c r="L55" i="20"/>
  <c r="E55" i="20"/>
  <c r="C55" i="20"/>
  <c r="M58" i="20"/>
  <c r="I58" i="20"/>
  <c r="J58" i="20"/>
  <c r="B58" i="20"/>
  <c r="C58" i="20"/>
  <c r="G58" i="20"/>
  <c r="K58" i="20"/>
  <c r="D58" i="20"/>
  <c r="E58" i="20"/>
  <c r="L58" i="20"/>
  <c r="N58" i="20"/>
  <c r="F58" i="20"/>
  <c r="C139" i="5"/>
  <c r="C130" i="5"/>
  <c r="H130" i="5"/>
  <c r="H139" i="5"/>
  <c r="M148" i="5"/>
  <c r="M126" i="5"/>
  <c r="M145" i="5"/>
  <c r="M146" i="5"/>
  <c r="M114" i="5"/>
  <c r="M113" i="5"/>
  <c r="I56" i="20"/>
  <c r="L56" i="20"/>
  <c r="J56" i="20"/>
  <c r="M56" i="20"/>
  <c r="F56" i="20"/>
  <c r="D56" i="20"/>
  <c r="E56" i="20"/>
  <c r="G56" i="20"/>
  <c r="B56" i="20"/>
  <c r="C56" i="20"/>
  <c r="N56" i="20"/>
  <c r="K56" i="20"/>
  <c r="D96" i="56"/>
  <c r="L138" i="5"/>
  <c r="N146" i="5"/>
  <c r="G156" i="4"/>
  <c r="F118" i="4"/>
  <c r="O118" i="4"/>
  <c r="P119" i="4"/>
  <c r="J155" i="4"/>
  <c r="D34" i="20"/>
  <c r="L106" i="4"/>
  <c r="O125" i="4"/>
  <c r="N118" i="4"/>
  <c r="O150" i="4"/>
  <c r="M189" i="4"/>
  <c r="P189" i="4"/>
  <c r="F189" i="4"/>
  <c r="O189" i="4"/>
  <c r="F44" i="61"/>
  <c r="M44" i="61" s="1"/>
  <c r="E48" i="61"/>
  <c r="L48" i="61" s="1"/>
  <c r="C49" i="61"/>
  <c r="J49" i="61" s="1"/>
  <c r="F52" i="61"/>
  <c r="M52" i="61" s="1"/>
  <c r="B53" i="61"/>
  <c r="I53" i="61" s="1"/>
  <c r="F56" i="61"/>
  <c r="M56" i="61" s="1"/>
  <c r="B57" i="61"/>
  <c r="I57" i="61" s="1"/>
  <c r="G151" i="4"/>
  <c r="G41" i="61"/>
  <c r="N41" i="61" s="1"/>
  <c r="F45" i="61"/>
  <c r="M45" i="61" s="1"/>
  <c r="E49" i="61"/>
  <c r="L49" i="61" s="1"/>
  <c r="C50" i="61"/>
  <c r="J50" i="61" s="1"/>
  <c r="C152" i="4"/>
  <c r="C41" i="61"/>
  <c r="J41" i="61" s="1"/>
  <c r="F41" i="61"/>
  <c r="M41" i="61" s="1"/>
  <c r="B45" i="61"/>
  <c r="I45" i="61" s="1"/>
  <c r="E45" i="61"/>
  <c r="L45" i="61" s="1"/>
  <c r="C46" i="61"/>
  <c r="J46" i="61" s="1"/>
  <c r="G48" i="61"/>
  <c r="N48" i="61" s="1"/>
  <c r="B50" i="61"/>
  <c r="I50" i="61" s="1"/>
  <c r="E52" i="61"/>
  <c r="L52" i="61" s="1"/>
  <c r="G52" i="61"/>
  <c r="N52" i="61" s="1"/>
  <c r="C53" i="61"/>
  <c r="J53" i="61" s="1"/>
  <c r="E56" i="61"/>
  <c r="L56" i="61" s="1"/>
  <c r="G56" i="61"/>
  <c r="N56" i="61" s="1"/>
  <c r="C57" i="61"/>
  <c r="J57" i="61" s="1"/>
  <c r="F90" i="61"/>
  <c r="M90" i="61" s="1"/>
  <c r="C94" i="61"/>
  <c r="J94" i="61" s="1"/>
  <c r="E90" i="61"/>
  <c r="L90" i="61" s="1"/>
  <c r="C91" i="61"/>
  <c r="J91" i="61" s="1"/>
  <c r="B94" i="61"/>
  <c r="I94" i="61" s="1"/>
  <c r="E96" i="61"/>
  <c r="L96" i="61" s="1"/>
  <c r="C134" i="4"/>
  <c r="C126" i="4"/>
  <c r="Q99" i="5"/>
  <c r="N177" i="4"/>
  <c r="N124" i="4"/>
  <c r="N161" i="4"/>
  <c r="H134" i="4"/>
  <c r="H126" i="4"/>
  <c r="N128" i="4"/>
  <c r="N191" i="4"/>
  <c r="N136" i="4"/>
  <c r="N176" i="4"/>
  <c r="N134" i="4"/>
  <c r="N126" i="4"/>
  <c r="C121" i="4"/>
  <c r="M121" i="4"/>
  <c r="P180" i="4"/>
  <c r="P165" i="4"/>
  <c r="K65" i="4"/>
  <c r="I81" i="20"/>
  <c r="K81" i="20"/>
  <c r="B134" i="4"/>
  <c r="B8" i="67" s="1"/>
  <c r="F120" i="4"/>
  <c r="G184" i="4"/>
  <c r="G165" i="4"/>
  <c r="M83" i="20"/>
  <c r="K83" i="20"/>
  <c r="E83" i="20"/>
  <c r="L83" i="20"/>
  <c r="I83" i="20"/>
  <c r="K90" i="4"/>
  <c r="E82" i="20"/>
  <c r="G102" i="56"/>
  <c r="K92" i="4"/>
  <c r="G164" i="4"/>
  <c r="O165" i="4"/>
  <c r="L103" i="5"/>
  <c r="B102" i="56"/>
  <c r="F165" i="4"/>
  <c r="J139" i="4"/>
  <c r="E107" i="4"/>
  <c r="J83" i="4"/>
  <c r="P108" i="4"/>
  <c r="P143" i="4" s="1"/>
  <c r="M112" i="34" l="1"/>
  <c r="L112" i="34"/>
  <c r="O112" i="34"/>
  <c r="M118" i="4"/>
  <c r="D184" i="4"/>
  <c r="N175" i="4"/>
  <c r="N129" i="4"/>
  <c r="C153" i="4"/>
  <c r="B179" i="4"/>
  <c r="B164" i="4"/>
  <c r="G137" i="4"/>
  <c r="F181" i="4"/>
  <c r="F180" i="4"/>
  <c r="L143" i="4"/>
  <c r="F134" i="4"/>
  <c r="B114" i="4"/>
  <c r="F126" i="4"/>
  <c r="L137" i="4"/>
  <c r="F135" i="4"/>
  <c r="P166" i="4"/>
  <c r="P145" i="4"/>
  <c r="O145" i="4"/>
  <c r="L145" i="4"/>
  <c r="D147" i="4"/>
  <c r="M192" i="4"/>
  <c r="H154" i="4"/>
  <c r="F133" i="4"/>
  <c r="P125" i="4"/>
  <c r="D196" i="4"/>
  <c r="N167" i="4"/>
  <c r="F138" i="4"/>
  <c r="F153" i="4"/>
  <c r="G141" i="4"/>
  <c r="E117" i="4"/>
  <c r="P168" i="4"/>
  <c r="F152" i="4"/>
  <c r="P167" i="4"/>
  <c r="G181" i="4"/>
  <c r="B130" i="4"/>
  <c r="B10" i="67" s="1"/>
  <c r="N131" i="4"/>
  <c r="M144" i="4"/>
  <c r="J179" i="4"/>
  <c r="P137" i="4"/>
  <c r="F144" i="4"/>
  <c r="O140" i="4"/>
  <c r="H182" i="4"/>
  <c r="B182" i="4"/>
  <c r="C181" i="4"/>
  <c r="G111" i="34"/>
  <c r="D177" i="4"/>
  <c r="D189" i="4"/>
  <c r="C180" i="4"/>
  <c r="C182" i="4"/>
  <c r="O137" i="4"/>
  <c r="K49" i="4"/>
  <c r="E133" i="4"/>
  <c r="C5" i="3" s="1"/>
  <c r="K22" i="4"/>
  <c r="K18" i="4"/>
  <c r="E164" i="4"/>
  <c r="B147" i="4"/>
  <c r="M180" i="4"/>
  <c r="B139" i="4"/>
  <c r="G95" i="61"/>
  <c r="N95" i="61" s="1"/>
  <c r="F136" i="4"/>
  <c r="N145" i="4"/>
  <c r="N147" i="4"/>
  <c r="M111" i="4"/>
  <c r="M146" i="4" s="1"/>
  <c r="D32" i="56"/>
  <c r="C104" i="56"/>
  <c r="E105" i="5"/>
  <c r="K101" i="5"/>
  <c r="K130" i="5" s="1"/>
  <c r="J101" i="5"/>
  <c r="J130" i="5" s="1"/>
  <c r="B100" i="56"/>
  <c r="D101" i="56" s="1"/>
  <c r="L87" i="5"/>
  <c r="B86" i="56"/>
  <c r="D86" i="56" s="1"/>
  <c r="L62" i="4"/>
  <c r="K62" i="4"/>
  <c r="B87" i="56"/>
  <c r="B91" i="56"/>
  <c r="B88" i="56"/>
  <c r="D88" i="56" s="1"/>
  <c r="O182" i="4"/>
  <c r="F182" i="4"/>
  <c r="L91" i="5"/>
  <c r="B90" i="56"/>
  <c r="F73" i="61"/>
  <c r="M73" i="61" s="1"/>
  <c r="M98" i="5"/>
  <c r="B97" i="56"/>
  <c r="D98" i="56" s="1"/>
  <c r="K31" i="4"/>
  <c r="D34" i="56"/>
  <c r="K127" i="5"/>
  <c r="F175" i="4"/>
  <c r="G180" i="4"/>
  <c r="F191" i="4"/>
  <c r="C137" i="4"/>
  <c r="N179" i="4"/>
  <c r="G182" i="4"/>
  <c r="F147" i="4"/>
  <c r="O147" i="4"/>
  <c r="N130" i="4"/>
  <c r="N160" i="4"/>
  <c r="L91" i="4"/>
  <c r="K91" i="4"/>
  <c r="K154" i="4" s="1"/>
  <c r="L105" i="5"/>
  <c r="B104" i="56"/>
  <c r="K105" i="5"/>
  <c r="L94" i="4"/>
  <c r="K94" i="4"/>
  <c r="K125" i="4" s="1"/>
  <c r="L94" i="5"/>
  <c r="B93" i="56"/>
  <c r="G145" i="4"/>
  <c r="B5" i="67"/>
  <c r="B145" i="4"/>
  <c r="D145" i="4"/>
  <c r="I183" i="4"/>
  <c r="B112" i="56"/>
  <c r="G110" i="56"/>
  <c r="E110" i="4"/>
  <c r="F111" i="56"/>
  <c r="J109" i="4"/>
  <c r="J147" i="4" s="1"/>
  <c r="K109" i="4"/>
  <c r="J86" i="4"/>
  <c r="K86" i="4"/>
  <c r="J68" i="4"/>
  <c r="K68" i="4"/>
  <c r="M19" i="4"/>
  <c r="K19" i="4"/>
  <c r="K116" i="4" s="1"/>
  <c r="J44" i="5"/>
  <c r="K44" i="5"/>
  <c r="K55" i="4"/>
  <c r="O195" i="4"/>
  <c r="O10" i="34"/>
  <c r="G147" i="4"/>
  <c r="G111" i="56"/>
  <c r="F110" i="56"/>
  <c r="E109" i="4"/>
  <c r="F104" i="56"/>
  <c r="E103" i="4"/>
  <c r="E168" i="4" s="1"/>
  <c r="C144" i="4"/>
  <c r="L147" i="4"/>
  <c r="E92" i="4"/>
  <c r="F93" i="56"/>
  <c r="J63" i="4"/>
  <c r="K63" i="4"/>
  <c r="K193" i="4" s="1"/>
  <c r="F68" i="61"/>
  <c r="M68" i="61" s="1"/>
  <c r="K15" i="4"/>
  <c r="A106" i="5"/>
  <c r="A108" i="13"/>
  <c r="A104" i="4"/>
  <c r="O73" i="34"/>
  <c r="F137" i="4"/>
  <c r="H111" i="4"/>
  <c r="H146" i="4" s="1"/>
  <c r="C147" i="4"/>
  <c r="B111" i="56"/>
  <c r="D111" i="56" s="1"/>
  <c r="B137" i="4"/>
  <c r="B11" i="67" s="1"/>
  <c r="I182" i="4"/>
  <c r="G144" i="4"/>
  <c r="P182" i="4"/>
  <c r="G112" i="56"/>
  <c r="N182" i="4"/>
  <c r="J96" i="4"/>
  <c r="J121" i="4" s="1"/>
  <c r="K96" i="4"/>
  <c r="K158" i="4" s="1"/>
  <c r="B68" i="61"/>
  <c r="I68" i="61" s="1"/>
  <c r="L17" i="5"/>
  <c r="K17" i="5"/>
  <c r="B93" i="61"/>
  <c r="I93" i="61" s="1"/>
  <c r="K47" i="5"/>
  <c r="K35" i="4"/>
  <c r="K23" i="4"/>
  <c r="D45" i="56"/>
  <c r="J143" i="4"/>
  <c r="D22" i="56"/>
  <c r="D110" i="34"/>
  <c r="C145" i="4"/>
  <c r="M182" i="4"/>
  <c r="F145" i="4"/>
  <c r="D144" i="4"/>
  <c r="D182" i="4"/>
  <c r="K110" i="4"/>
  <c r="J110" i="4"/>
  <c r="L182" i="4"/>
  <c r="P147" i="4"/>
  <c r="B144" i="4"/>
  <c r="B180" i="4"/>
  <c r="O181" i="4"/>
  <c r="N181" i="4"/>
  <c r="B131" i="4"/>
  <c r="B10" i="3" s="1"/>
  <c r="M47" i="4"/>
  <c r="K47" i="4"/>
  <c r="L85" i="5"/>
  <c r="L117" i="5" s="1"/>
  <c r="B84" i="56"/>
  <c r="L11" i="5"/>
  <c r="K11" i="5"/>
  <c r="K51" i="4"/>
  <c r="K39" i="4"/>
  <c r="C5" i="67"/>
  <c r="N197" i="4"/>
  <c r="M141" i="4"/>
  <c r="P121" i="4"/>
  <c r="C197" i="4"/>
  <c r="H196" i="4"/>
  <c r="O177" i="4"/>
  <c r="H130" i="4"/>
  <c r="G197" i="4"/>
  <c r="O163" i="4"/>
  <c r="O178" i="4"/>
  <c r="O124" i="4"/>
  <c r="H179" i="4"/>
  <c r="O133" i="4"/>
  <c r="B120" i="4"/>
  <c r="B163" i="4"/>
  <c r="B11" i="3" s="1"/>
  <c r="D123" i="4"/>
  <c r="F163" i="4"/>
  <c r="H166" i="4"/>
  <c r="D142" i="4"/>
  <c r="F123" i="4"/>
  <c r="J141" i="4"/>
  <c r="H180" i="4"/>
  <c r="E116" i="4"/>
  <c r="F197" i="4"/>
  <c r="D136" i="4"/>
  <c r="G142" i="4"/>
  <c r="L196" i="4"/>
  <c r="M111" i="34"/>
  <c r="L111" i="34"/>
  <c r="M109" i="34"/>
  <c r="L109" i="34"/>
  <c r="N110" i="34"/>
  <c r="O110" i="34" s="1"/>
  <c r="N111" i="34"/>
  <c r="N109" i="34"/>
  <c r="F110" i="34"/>
  <c r="G110" i="34" s="1"/>
  <c r="O57" i="34"/>
  <c r="G99" i="34"/>
  <c r="O61" i="34"/>
  <c r="O79" i="34"/>
  <c r="O91" i="34"/>
  <c r="O14" i="34"/>
  <c r="O105" i="34"/>
  <c r="O93" i="34"/>
  <c r="O43" i="34"/>
  <c r="M82" i="34"/>
  <c r="G61" i="34"/>
  <c r="G97" i="34"/>
  <c r="G52" i="34"/>
  <c r="G101" i="34"/>
  <c r="E12" i="34"/>
  <c r="G91" i="34"/>
  <c r="F12" i="34"/>
  <c r="O27" i="34"/>
  <c r="O33" i="34"/>
  <c r="G95" i="34"/>
  <c r="G51" i="34"/>
  <c r="G34" i="34"/>
  <c r="G26" i="34"/>
  <c r="G14" i="34"/>
  <c r="G74" i="34"/>
  <c r="G7" i="34"/>
  <c r="G8" i="34"/>
  <c r="O52" i="34"/>
  <c r="G68" i="34"/>
  <c r="G19" i="34"/>
  <c r="G94" i="34"/>
  <c r="G102" i="34"/>
  <c r="G29" i="34"/>
  <c r="G9" i="34"/>
  <c r="G39" i="34"/>
  <c r="G23" i="34"/>
  <c r="G49" i="34"/>
  <c r="G70" i="34"/>
  <c r="O49" i="34"/>
  <c r="G90" i="34"/>
  <c r="G84" i="34"/>
  <c r="G44" i="34"/>
  <c r="O17" i="34"/>
  <c r="O11" i="34"/>
  <c r="G81" i="34"/>
  <c r="O25" i="34"/>
  <c r="O12" i="34"/>
  <c r="O37" i="34"/>
  <c r="O21" i="34"/>
  <c r="B123" i="4"/>
  <c r="D130" i="4"/>
  <c r="F196" i="4"/>
  <c r="D160" i="4"/>
  <c r="H131" i="4"/>
  <c r="O197" i="4"/>
  <c r="K66" i="4"/>
  <c r="B197" i="4"/>
  <c r="G196" i="4"/>
  <c r="E118" i="4"/>
  <c r="E192" i="4"/>
  <c r="E119" i="4"/>
  <c r="O164" i="4"/>
  <c r="C142" i="4"/>
  <c r="D179" i="4"/>
  <c r="N108" i="4"/>
  <c r="N143" i="4" s="1"/>
  <c r="G126" i="4"/>
  <c r="G138" i="4"/>
  <c r="K21" i="4"/>
  <c r="P120" i="4"/>
  <c r="D152" i="4"/>
  <c r="B166" i="4"/>
  <c r="N133" i="4"/>
  <c r="K50" i="4"/>
  <c r="C177" i="4"/>
  <c r="C184" i="4"/>
  <c r="K87" i="4"/>
  <c r="P164" i="4"/>
  <c r="H184" i="4"/>
  <c r="E108" i="4"/>
  <c r="E143" i="4" s="1"/>
  <c r="F106" i="56"/>
  <c r="N120" i="4"/>
  <c r="F184" i="4"/>
  <c r="P197" i="4"/>
  <c r="C136" i="4"/>
  <c r="N164" i="4"/>
  <c r="H108" i="4"/>
  <c r="H143" i="4" s="1"/>
  <c r="B168" i="4"/>
  <c r="D51" i="56"/>
  <c r="C123" i="5"/>
  <c r="K125" i="5"/>
  <c r="K126" i="5"/>
  <c r="K124" i="5"/>
  <c r="K120" i="5"/>
  <c r="J124" i="5"/>
  <c r="K141" i="5"/>
  <c r="K113" i="5"/>
  <c r="B78" i="56"/>
  <c r="D80" i="56"/>
  <c r="L115" i="5"/>
  <c r="L146" i="5"/>
  <c r="K121" i="5"/>
  <c r="D41" i="56"/>
  <c r="K111" i="5"/>
  <c r="D33" i="56"/>
  <c r="E100" i="5"/>
  <c r="K114" i="5"/>
  <c r="H123" i="5"/>
  <c r="O13" i="34"/>
  <c r="M62" i="34"/>
  <c r="O39" i="34"/>
  <c r="C151" i="4"/>
  <c r="K54" i="4"/>
  <c r="N140" i="4"/>
  <c r="O98" i="34"/>
  <c r="O50" i="34"/>
  <c r="M44" i="34"/>
  <c r="O80" i="34"/>
  <c r="O45" i="34"/>
  <c r="M176" i="4"/>
  <c r="F100" i="61"/>
  <c r="M100" i="61" s="1"/>
  <c r="O19" i="34"/>
  <c r="O68" i="34"/>
  <c r="O31" i="34"/>
  <c r="O29" i="34"/>
  <c r="O90" i="34"/>
  <c r="L64" i="34"/>
  <c r="M56" i="34"/>
  <c r="O41" i="34"/>
  <c r="O15" i="34"/>
  <c r="L44" i="34"/>
  <c r="O100" i="34"/>
  <c r="O47" i="34"/>
  <c r="N20" i="34"/>
  <c r="O59" i="34"/>
  <c r="N82" i="34"/>
  <c r="O82" i="34" s="1"/>
  <c r="O35" i="34"/>
  <c r="O104" i="34"/>
  <c r="L20" i="34"/>
  <c r="O23" i="34"/>
  <c r="O55" i="34"/>
  <c r="M46" i="34"/>
  <c r="N46" i="34"/>
  <c r="L22" i="34"/>
  <c r="N40" i="34"/>
  <c r="L32" i="34"/>
  <c r="M32" i="34"/>
  <c r="N26" i="34"/>
  <c r="L18" i="34"/>
  <c r="M18" i="34"/>
  <c r="L56" i="34"/>
  <c r="L38" i="34"/>
  <c r="L36" i="34"/>
  <c r="N24" i="34"/>
  <c r="M16" i="34"/>
  <c r="L16" i="34"/>
  <c r="O102" i="34"/>
  <c r="N42" i="34"/>
  <c r="M34" i="34"/>
  <c r="L34" i="34"/>
  <c r="K107" i="4"/>
  <c r="L76" i="34"/>
  <c r="N76" i="34"/>
  <c r="N54" i="34"/>
  <c r="M22" i="34"/>
  <c r="M28" i="34"/>
  <c r="O84" i="34"/>
  <c r="L40" i="34"/>
  <c r="O74" i="34"/>
  <c r="L26" i="34"/>
  <c r="O88" i="34"/>
  <c r="M54" i="34"/>
  <c r="M36" i="34"/>
  <c r="K106" i="4"/>
  <c r="N70" i="34"/>
  <c r="N62" i="34"/>
  <c r="L46" i="34"/>
  <c r="M38" i="34"/>
  <c r="N30" i="34"/>
  <c r="M30" i="34"/>
  <c r="N22" i="34"/>
  <c r="O60" i="34"/>
  <c r="O92" i="34"/>
  <c r="O66" i="34"/>
  <c r="M48" i="34"/>
  <c r="L48" i="34"/>
  <c r="M40" i="34"/>
  <c r="N32" i="34"/>
  <c r="L24" i="34"/>
  <c r="O106" i="34"/>
  <c r="O94" i="34"/>
  <c r="O86" i="34"/>
  <c r="L42" i="34"/>
  <c r="M26" i="34"/>
  <c r="N18" i="34"/>
  <c r="O96" i="34"/>
  <c r="M70" i="34"/>
  <c r="L54" i="34"/>
  <c r="L28" i="34"/>
  <c r="N64" i="34"/>
  <c r="D106" i="34"/>
  <c r="G107" i="34"/>
  <c r="G11" i="34"/>
  <c r="G105" i="34"/>
  <c r="G13" i="34"/>
  <c r="F72" i="34"/>
  <c r="E106" i="34"/>
  <c r="G30" i="34"/>
  <c r="D98" i="34"/>
  <c r="G108" i="34"/>
  <c r="G96" i="34"/>
  <c r="G46" i="34"/>
  <c r="E98" i="34"/>
  <c r="G17" i="34"/>
  <c r="G28" i="34"/>
  <c r="D72" i="34"/>
  <c r="G100" i="34"/>
  <c r="G88" i="34"/>
  <c r="G31" i="34"/>
  <c r="G15" i="34"/>
  <c r="G45" i="34"/>
  <c r="G103" i="34"/>
  <c r="G86" i="34"/>
  <c r="G10" i="34"/>
  <c r="G35" i="34"/>
  <c r="G43" i="34"/>
  <c r="G27" i="34"/>
  <c r="K115" i="5"/>
  <c r="K119" i="5"/>
  <c r="F123" i="5"/>
  <c r="D23" i="56"/>
  <c r="E101" i="62"/>
  <c r="L101" i="62" s="1"/>
  <c r="P123" i="5"/>
  <c r="L126" i="5"/>
  <c r="L127" i="5"/>
  <c r="C128" i="5"/>
  <c r="C129" i="5"/>
  <c r="D73" i="56"/>
  <c r="C99" i="56"/>
  <c r="B106" i="56"/>
  <c r="D14" i="56"/>
  <c r="K116" i="5"/>
  <c r="K117" i="5"/>
  <c r="K122" i="5"/>
  <c r="K135" i="5"/>
  <c r="D57" i="56"/>
  <c r="E139" i="4"/>
  <c r="F168" i="4"/>
  <c r="F139" i="4"/>
  <c r="N166" i="4"/>
  <c r="N165" i="4"/>
  <c r="N180" i="4"/>
  <c r="B129" i="5"/>
  <c r="B109" i="5"/>
  <c r="B138" i="5"/>
  <c r="D139" i="5"/>
  <c r="B139" i="5"/>
  <c r="H138" i="5"/>
  <c r="D138" i="5"/>
  <c r="N139" i="5"/>
  <c r="C138" i="5"/>
  <c r="K139" i="5"/>
  <c r="J139" i="5"/>
  <c r="O139" i="5"/>
  <c r="B130" i="5"/>
  <c r="L97" i="4"/>
  <c r="K97" i="4"/>
  <c r="K176" i="4" s="1"/>
  <c r="K84" i="4"/>
  <c r="J84" i="4"/>
  <c r="K83" i="4"/>
  <c r="J103" i="4"/>
  <c r="K103" i="4"/>
  <c r="B103" i="56"/>
  <c r="D104" i="56" s="1"/>
  <c r="K104" i="5"/>
  <c r="J104" i="5"/>
  <c r="O123" i="4"/>
  <c r="O161" i="4"/>
  <c r="O160" i="4"/>
  <c r="O121" i="4"/>
  <c r="O196" i="4"/>
  <c r="O176" i="4"/>
  <c r="O136" i="4"/>
  <c r="O174" i="4"/>
  <c r="O173" i="4"/>
  <c r="O153" i="4"/>
  <c r="O127" i="4"/>
  <c r="O135" i="4"/>
  <c r="O152" i="4"/>
  <c r="O134" i="4"/>
  <c r="C128" i="4"/>
  <c r="C176" i="4"/>
  <c r="C131" i="4"/>
  <c r="C175" i="4"/>
  <c r="C159" i="4"/>
  <c r="C130" i="4"/>
  <c r="C190" i="4"/>
  <c r="C122" i="4"/>
  <c r="C129" i="4"/>
  <c r="C179" i="4"/>
  <c r="C191" i="4"/>
  <c r="G137" i="5"/>
  <c r="D137" i="5"/>
  <c r="M137" i="5"/>
  <c r="C137" i="5"/>
  <c r="E90" i="4"/>
  <c r="F91" i="56"/>
  <c r="D93" i="61"/>
  <c r="K93" i="61" s="1"/>
  <c r="K73" i="4"/>
  <c r="M73" i="4"/>
  <c r="J81" i="5"/>
  <c r="K81" i="5"/>
  <c r="K9" i="5"/>
  <c r="L9" i="5"/>
  <c r="F128" i="5"/>
  <c r="F129" i="5"/>
  <c r="F138" i="5"/>
  <c r="F137" i="5"/>
  <c r="G100" i="61"/>
  <c r="N100" i="61" s="1"/>
  <c r="C93" i="61"/>
  <c r="J93" i="61" s="1"/>
  <c r="E102" i="4"/>
  <c r="F103" i="56"/>
  <c r="E101" i="5"/>
  <c r="E138" i="5" s="1"/>
  <c r="C100" i="56"/>
  <c r="B121" i="4"/>
  <c r="B196" i="4"/>
  <c r="D128" i="4"/>
  <c r="D176" i="4"/>
  <c r="D175" i="4"/>
  <c r="D159" i="4"/>
  <c r="D190" i="4"/>
  <c r="D122" i="4"/>
  <c r="D129" i="4"/>
  <c r="D191" i="4"/>
  <c r="M166" i="4"/>
  <c r="F177" i="4"/>
  <c r="B177" i="4"/>
  <c r="F195" i="4"/>
  <c r="N195" i="4"/>
  <c r="P195" i="4"/>
  <c r="B124" i="4"/>
  <c r="B160" i="4"/>
  <c r="N178" i="4"/>
  <c r="B195" i="4"/>
  <c r="E195" i="4"/>
  <c r="E178" i="4"/>
  <c r="H195" i="4"/>
  <c r="D195" i="4"/>
  <c r="P178" i="4"/>
  <c r="B135" i="4"/>
  <c r="B8" i="3" s="1"/>
  <c r="F176" i="4"/>
  <c r="B176" i="4"/>
  <c r="B126" i="4"/>
  <c r="B7" i="67" s="1"/>
  <c r="B136" i="4"/>
  <c r="P176" i="4"/>
  <c r="P174" i="4"/>
  <c r="F174" i="4"/>
  <c r="P173" i="4"/>
  <c r="J174" i="4"/>
  <c r="H173" i="4"/>
  <c r="C173" i="4"/>
  <c r="N174" i="4"/>
  <c r="H174" i="4"/>
  <c r="C174" i="4"/>
  <c r="N173" i="4"/>
  <c r="B173" i="4"/>
  <c r="M174" i="4"/>
  <c r="B174" i="4"/>
  <c r="B127" i="4"/>
  <c r="B7" i="3" s="1"/>
  <c r="M173" i="4"/>
  <c r="F173" i="4"/>
  <c r="J176" i="4"/>
  <c r="H128" i="4"/>
  <c r="H176" i="4"/>
  <c r="H177" i="4"/>
  <c r="H159" i="4"/>
  <c r="H122" i="4"/>
  <c r="H129" i="4"/>
  <c r="H175" i="4"/>
  <c r="H190" i="4"/>
  <c r="H160" i="4"/>
  <c r="H191" i="4"/>
  <c r="F190" i="4"/>
  <c r="P190" i="4"/>
  <c r="O190" i="4"/>
  <c r="N190" i="4"/>
  <c r="B190" i="4"/>
  <c r="B122" i="4"/>
  <c r="K53" i="4"/>
  <c r="L53" i="4"/>
  <c r="M11" i="4"/>
  <c r="K11" i="4"/>
  <c r="C196" i="4"/>
  <c r="G134" i="4"/>
  <c r="G153" i="4"/>
  <c r="G127" i="4"/>
  <c r="G173" i="4"/>
  <c r="G174" i="4"/>
  <c r="G135" i="4"/>
  <c r="J78" i="4"/>
  <c r="K78" i="4"/>
  <c r="J122" i="4"/>
  <c r="J190" i="4"/>
  <c r="L193" i="4"/>
  <c r="L119" i="4"/>
  <c r="B101" i="61"/>
  <c r="I101" i="61" s="1"/>
  <c r="E103" i="5"/>
  <c r="C102" i="56"/>
  <c r="P137" i="5"/>
  <c r="P128" i="5"/>
  <c r="C100" i="61"/>
  <c r="J100" i="61" s="1"/>
  <c r="B152" i="4"/>
  <c r="C68" i="61"/>
  <c r="J68" i="61" s="1"/>
  <c r="J102" i="4"/>
  <c r="K102" i="4"/>
  <c r="M197" i="4"/>
  <c r="D133" i="4"/>
  <c r="D164" i="4"/>
  <c r="D197" i="4"/>
  <c r="G138" i="5"/>
  <c r="G129" i="5"/>
  <c r="L121" i="4"/>
  <c r="L197" i="4"/>
  <c r="J100" i="5"/>
  <c r="K100" i="5"/>
  <c r="B99" i="56"/>
  <c r="O166" i="4"/>
  <c r="O138" i="4"/>
  <c r="O167" i="4"/>
  <c r="O184" i="4"/>
  <c r="C161" i="4"/>
  <c r="C160" i="4"/>
  <c r="C178" i="4"/>
  <c r="C124" i="4"/>
  <c r="C195" i="4"/>
  <c r="M177" i="4"/>
  <c r="M161" i="4"/>
  <c r="M178" i="4"/>
  <c r="M124" i="4"/>
  <c r="M195" i="4"/>
  <c r="M160" i="4"/>
  <c r="M123" i="4"/>
  <c r="L134" i="4"/>
  <c r="L126" i="4"/>
  <c r="L174" i="4"/>
  <c r="L135" i="4"/>
  <c r="L173" i="4"/>
  <c r="L127" i="4"/>
  <c r="E97" i="4"/>
  <c r="F98" i="56"/>
  <c r="M43" i="4"/>
  <c r="K43" i="4"/>
  <c r="M27" i="4"/>
  <c r="K27" i="4"/>
  <c r="L79" i="5"/>
  <c r="K79" i="5"/>
  <c r="P141" i="4"/>
  <c r="P140" i="4"/>
  <c r="N196" i="4"/>
  <c r="N121" i="4"/>
  <c r="N123" i="4"/>
  <c r="M190" i="4"/>
  <c r="M129" i="4"/>
  <c r="M159" i="4"/>
  <c r="M122" i="4"/>
  <c r="M175" i="4"/>
  <c r="M179" i="4"/>
  <c r="M131" i="4"/>
  <c r="J88" i="4"/>
  <c r="K88" i="4"/>
  <c r="K151" i="4" s="1"/>
  <c r="M77" i="4"/>
  <c r="K77" i="4"/>
  <c r="L29" i="5"/>
  <c r="K29" i="5"/>
  <c r="P196" i="4"/>
  <c r="J103" i="5"/>
  <c r="K103" i="5"/>
  <c r="E65" i="4"/>
  <c r="F66" i="56"/>
  <c r="P177" i="4"/>
  <c r="E68" i="61"/>
  <c r="L68" i="61" s="1"/>
  <c r="B100" i="61"/>
  <c r="I100" i="61" s="1"/>
  <c r="M138" i="5"/>
  <c r="M184" i="4"/>
  <c r="N139" i="4"/>
  <c r="K105" i="4"/>
  <c r="L166" i="4"/>
  <c r="L180" i="4"/>
  <c r="L165" i="4"/>
  <c r="J100" i="4"/>
  <c r="J133" i="4" s="1"/>
  <c r="K100" i="4"/>
  <c r="K197" i="4" s="1"/>
  <c r="P138" i="5"/>
  <c r="P129" i="5"/>
  <c r="B138" i="4"/>
  <c r="N184" i="4"/>
  <c r="P184" i="4"/>
  <c r="G98" i="4"/>
  <c r="F101" i="61"/>
  <c r="M101" i="61" s="1"/>
  <c r="K98" i="4"/>
  <c r="K123" i="4" s="1"/>
  <c r="J98" i="4"/>
  <c r="D126" i="4"/>
  <c r="D173" i="4"/>
  <c r="D174" i="4"/>
  <c r="D127" i="4"/>
  <c r="D135" i="4"/>
  <c r="H136" i="4"/>
  <c r="K38" i="4"/>
  <c r="L38" i="4"/>
  <c r="K68" i="5"/>
  <c r="L68" i="5"/>
  <c r="H123" i="4"/>
  <c r="H197" i="4"/>
  <c r="G136" i="4"/>
  <c r="G128" i="4"/>
  <c r="G176" i="4"/>
  <c r="G129" i="4"/>
  <c r="G131" i="4"/>
  <c r="G159" i="4"/>
  <c r="G122" i="4"/>
  <c r="G175" i="4"/>
  <c r="G130" i="4"/>
  <c r="G190" i="4"/>
  <c r="G179" i="4"/>
  <c r="G191" i="4"/>
  <c r="K74" i="4"/>
  <c r="J74" i="4"/>
  <c r="P136" i="5"/>
  <c r="J136" i="5"/>
  <c r="C136" i="5"/>
  <c r="F134" i="5"/>
  <c r="B121" i="5"/>
  <c r="E134" i="5"/>
  <c r="D143" i="5"/>
  <c r="B115" i="5"/>
  <c r="H134" i="5"/>
  <c r="D136" i="5"/>
  <c r="E143" i="5"/>
  <c r="H143" i="5"/>
  <c r="N136" i="5"/>
  <c r="G136" i="5"/>
  <c r="B136" i="5"/>
  <c r="C134" i="5"/>
  <c r="B118" i="5"/>
  <c r="K134" i="5"/>
  <c r="P143" i="5"/>
  <c r="C143" i="5"/>
  <c r="B120" i="5"/>
  <c r="D134" i="5"/>
  <c r="B134" i="5"/>
  <c r="F143" i="5"/>
  <c r="L136" i="5"/>
  <c r="F136" i="5"/>
  <c r="L134" i="5"/>
  <c r="P134" i="5"/>
  <c r="J143" i="5"/>
  <c r="G134" i="5"/>
  <c r="G143" i="5"/>
  <c r="B143" i="5"/>
  <c r="K136" i="5"/>
  <c r="E136" i="5"/>
  <c r="J134" i="5"/>
  <c r="B127" i="5"/>
  <c r="B119" i="5"/>
  <c r="B123" i="5" s="1"/>
  <c r="M134" i="5"/>
  <c r="H136" i="5"/>
  <c r="N143" i="5"/>
  <c r="N134" i="5"/>
  <c r="L143" i="5"/>
  <c r="K143" i="5"/>
  <c r="L13" i="5"/>
  <c r="K13" i="5"/>
  <c r="D100" i="61"/>
  <c r="K100" i="61" s="1"/>
  <c r="B184" i="4"/>
  <c r="M196" i="4"/>
  <c r="G68" i="61"/>
  <c r="N68" i="61" s="1"/>
  <c r="F93" i="61"/>
  <c r="M93" i="61" s="1"/>
  <c r="E120" i="4"/>
  <c r="M167" i="4"/>
  <c r="G139" i="4"/>
  <c r="G168" i="4"/>
  <c r="G140" i="4"/>
  <c r="N141" i="4"/>
  <c r="M139" i="4"/>
  <c r="M140" i="4"/>
  <c r="D106" i="56"/>
  <c r="D107" i="56"/>
  <c r="B108" i="56"/>
  <c r="D108" i="56" s="1"/>
  <c r="M108" i="4"/>
  <c r="M143" i="4" s="1"/>
  <c r="K108" i="4"/>
  <c r="F142" i="4"/>
  <c r="B109" i="56"/>
  <c r="D110" i="56" s="1"/>
  <c r="B142" i="4"/>
  <c r="O108" i="4"/>
  <c r="O143" i="4" s="1"/>
  <c r="J142" i="4"/>
  <c r="K187" i="4"/>
  <c r="E125" i="4"/>
  <c r="E157" i="4"/>
  <c r="H137" i="5"/>
  <c r="H128" i="5"/>
  <c r="E156" i="4"/>
  <c r="Q100" i="5"/>
  <c r="D28" i="56"/>
  <c r="D29" i="56"/>
  <c r="D81" i="56"/>
  <c r="L142" i="4"/>
  <c r="D78" i="56"/>
  <c r="D79" i="56"/>
  <c r="D36" i="56"/>
  <c r="D35" i="56"/>
  <c r="D27" i="56"/>
  <c r="D26" i="56"/>
  <c r="D8" i="56"/>
  <c r="D9" i="56"/>
  <c r="O123" i="5"/>
  <c r="D39" i="56"/>
  <c r="D67" i="56"/>
  <c r="D68" i="56"/>
  <c r="D31" i="56"/>
  <c r="D30" i="56"/>
  <c r="D61" i="56"/>
  <c r="D62" i="56"/>
  <c r="D19" i="56"/>
  <c r="D18" i="56"/>
  <c r="D25" i="56"/>
  <c r="D24" i="56"/>
  <c r="K119" i="4"/>
  <c r="D46" i="56"/>
  <c r="D47" i="56"/>
  <c r="D11" i="56"/>
  <c r="D10" i="56"/>
  <c r="D20" i="56"/>
  <c r="D21" i="56"/>
  <c r="D12" i="56"/>
  <c r="D13" i="56"/>
  <c r="D105" i="56"/>
  <c r="D90" i="56"/>
  <c r="D70" i="56"/>
  <c r="D76" i="56"/>
  <c r="D77" i="56"/>
  <c r="D53" i="56"/>
  <c r="D17" i="56"/>
  <c r="D16" i="56"/>
  <c r="L138" i="4"/>
  <c r="L139" i="4"/>
  <c r="L184" i="4"/>
  <c r="L181" i="4"/>
  <c r="L167" i="4"/>
  <c r="D55" i="56"/>
  <c r="D102" i="56"/>
  <c r="D103" i="56"/>
  <c r="K174" i="4"/>
  <c r="K135" i="4"/>
  <c r="D8" i="3" s="1"/>
  <c r="K155" i="4"/>
  <c r="K134" i="4"/>
  <c r="D8" i="67" s="1"/>
  <c r="K153" i="4"/>
  <c r="K152" i="4"/>
  <c r="P142" i="4"/>
  <c r="K121" i="4"/>
  <c r="J126" i="4"/>
  <c r="J127" i="4"/>
  <c r="J173" i="4"/>
  <c r="L140" i="4"/>
  <c r="L141" i="4"/>
  <c r="E141" i="4"/>
  <c r="J196" i="4" l="1"/>
  <c r="M147" i="4"/>
  <c r="K143" i="4"/>
  <c r="E184" i="4"/>
  <c r="N142" i="4"/>
  <c r="K128" i="4"/>
  <c r="D9" i="67" s="1"/>
  <c r="K129" i="4"/>
  <c r="D9" i="3" s="1"/>
  <c r="K122" i="4"/>
  <c r="K136" i="4"/>
  <c r="E142" i="4"/>
  <c r="K175" i="4"/>
  <c r="K117" i="4"/>
  <c r="H142" i="4"/>
  <c r="J144" i="4"/>
  <c r="K190" i="4"/>
  <c r="K196" i="4"/>
  <c r="M145" i="4"/>
  <c r="L118" i="5"/>
  <c r="L122" i="5"/>
  <c r="L124" i="5"/>
  <c r="L119" i="5"/>
  <c r="D91" i="56"/>
  <c r="D92" i="56"/>
  <c r="K157" i="4"/>
  <c r="D87" i="56"/>
  <c r="L157" i="4"/>
  <c r="L125" i="4"/>
  <c r="L156" i="4"/>
  <c r="D97" i="56"/>
  <c r="M118" i="5"/>
  <c r="M120" i="5"/>
  <c r="M136" i="5"/>
  <c r="M127" i="5"/>
  <c r="M115" i="5"/>
  <c r="M121" i="5"/>
  <c r="M143" i="5"/>
  <c r="M119" i="5"/>
  <c r="M123" i="5" s="1"/>
  <c r="K156" i="4"/>
  <c r="D93" i="56"/>
  <c r="D94" i="56"/>
  <c r="L153" i="4"/>
  <c r="L154" i="4"/>
  <c r="D89" i="56"/>
  <c r="H147" i="4"/>
  <c r="H145" i="4"/>
  <c r="E155" i="4"/>
  <c r="E154" i="4"/>
  <c r="E167" i="4"/>
  <c r="E138" i="4"/>
  <c r="E144" i="4"/>
  <c r="E145" i="4"/>
  <c r="A109" i="13"/>
  <c r="A105" i="4"/>
  <c r="K192" i="4"/>
  <c r="K118" i="4"/>
  <c r="M187" i="4"/>
  <c r="M117" i="4"/>
  <c r="M116" i="4"/>
  <c r="K182" i="4"/>
  <c r="K137" i="4"/>
  <c r="K147" i="4"/>
  <c r="D84" i="56"/>
  <c r="D85" i="56"/>
  <c r="J158" i="4"/>
  <c r="J159" i="4"/>
  <c r="J118" i="4"/>
  <c r="J193" i="4"/>
  <c r="J192" i="4"/>
  <c r="J119" i="4"/>
  <c r="J189" i="4"/>
  <c r="D112" i="56"/>
  <c r="J182" i="4"/>
  <c r="J137" i="4"/>
  <c r="G12" i="34"/>
  <c r="O109" i="34"/>
  <c r="L121" i="5"/>
  <c r="L123" i="5" s="1"/>
  <c r="L116" i="5"/>
  <c r="L120" i="5"/>
  <c r="L135" i="5"/>
  <c r="K144" i="4"/>
  <c r="K145" i="4"/>
  <c r="E147" i="4"/>
  <c r="E137" i="4"/>
  <c r="C11" i="67" s="1"/>
  <c r="E12" i="67"/>
  <c r="E182" i="4"/>
  <c r="E11" i="67" s="1"/>
  <c r="J145" i="4"/>
  <c r="K126" i="4"/>
  <c r="D7" i="67" s="1"/>
  <c r="D5" i="67"/>
  <c r="O111" i="34"/>
  <c r="O18" i="34"/>
  <c r="O62" i="34"/>
  <c r="O20" i="34"/>
  <c r="G106" i="34"/>
  <c r="O56" i="34"/>
  <c r="O34" i="34"/>
  <c r="O38" i="34"/>
  <c r="O76" i="34"/>
  <c r="O44" i="34"/>
  <c r="O70" i="34"/>
  <c r="O42" i="34"/>
  <c r="O24" i="34"/>
  <c r="K173" i="4"/>
  <c r="K127" i="4"/>
  <c r="D7" i="3" s="1"/>
  <c r="E129" i="5"/>
  <c r="E137" i="5"/>
  <c r="E128" i="5"/>
  <c r="O64" i="34"/>
  <c r="O36" i="34"/>
  <c r="O28" i="34"/>
  <c r="O30" i="34"/>
  <c r="O16" i="34"/>
  <c r="O22" i="34"/>
  <c r="K150" i="4"/>
  <c r="O46" i="34"/>
  <c r="O40" i="34"/>
  <c r="O32" i="34"/>
  <c r="O54" i="34"/>
  <c r="O26" i="34"/>
  <c r="O48" i="34"/>
  <c r="K141" i="4"/>
  <c r="G72" i="34"/>
  <c r="G98" i="34"/>
  <c r="K123" i="5"/>
  <c r="J163" i="4"/>
  <c r="J197" i="4"/>
  <c r="J120" i="4"/>
  <c r="J164" i="4"/>
  <c r="K168" i="4"/>
  <c r="K139" i="4"/>
  <c r="K114" i="4"/>
  <c r="K180" i="4"/>
  <c r="K165" i="4"/>
  <c r="E114" i="4"/>
  <c r="E166" i="4"/>
  <c r="E180" i="4"/>
  <c r="E11" i="3" s="1"/>
  <c r="E165" i="4"/>
  <c r="E127" i="4"/>
  <c r="C7" i="3" s="1"/>
  <c r="E135" i="4"/>
  <c r="C8" i="3" s="1"/>
  <c r="E173" i="4"/>
  <c r="E134" i="4"/>
  <c r="C8" i="67" s="1"/>
  <c r="E152" i="4"/>
  <c r="E126" i="4"/>
  <c r="C7" i="67" s="1"/>
  <c r="E174" i="4"/>
  <c r="E153" i="4"/>
  <c r="G160" i="4"/>
  <c r="G178" i="4"/>
  <c r="G161" i="4"/>
  <c r="G195" i="4"/>
  <c r="G124" i="4"/>
  <c r="G123" i="4"/>
  <c r="G177" i="4"/>
  <c r="E123" i="4"/>
  <c r="E196" i="4"/>
  <c r="E197" i="4"/>
  <c r="E121" i="4"/>
  <c r="D99" i="56"/>
  <c r="D100" i="56"/>
  <c r="J180" i="4"/>
  <c r="J165" i="4"/>
  <c r="K140" i="4"/>
  <c r="K166" i="4"/>
  <c r="K167" i="4"/>
  <c r="K184" i="4"/>
  <c r="K138" i="4"/>
  <c r="J123" i="4"/>
  <c r="J177" i="4"/>
  <c r="J178" i="4"/>
  <c r="J161" i="4"/>
  <c r="J160" i="4"/>
  <c r="J124" i="4"/>
  <c r="J195" i="4"/>
  <c r="J151" i="4"/>
  <c r="J150" i="4"/>
  <c r="E176" i="4"/>
  <c r="E122" i="4"/>
  <c r="E128" i="4"/>
  <c r="C9" i="67" s="1"/>
  <c r="E129" i="4"/>
  <c r="C9" i="3" s="1"/>
  <c r="E175" i="4"/>
  <c r="E159" i="4"/>
  <c r="E190" i="4"/>
  <c r="E130" i="4"/>
  <c r="C10" i="67" s="1"/>
  <c r="E179" i="4"/>
  <c r="E131" i="4"/>
  <c r="C10" i="3" s="1"/>
  <c r="E177" i="4"/>
  <c r="E136" i="4"/>
  <c r="E189" i="4"/>
  <c r="E191" i="4"/>
  <c r="E160" i="4"/>
  <c r="K128" i="5"/>
  <c r="K137" i="5"/>
  <c r="K129" i="5"/>
  <c r="K138" i="5"/>
  <c r="E130" i="5"/>
  <c r="Q101" i="5"/>
  <c r="E139" i="5"/>
  <c r="J167" i="4"/>
  <c r="J184" i="4"/>
  <c r="J166" i="4"/>
  <c r="J138" i="4"/>
  <c r="J168" i="4"/>
  <c r="K189" i="4"/>
  <c r="K131" i="4"/>
  <c r="D10" i="3" s="1"/>
  <c r="K191" i="4"/>
  <c r="K159" i="4"/>
  <c r="K130" i="4"/>
  <c r="D10" i="67" s="1"/>
  <c r="K179" i="4"/>
  <c r="K161" i="4"/>
  <c r="K178" i="4"/>
  <c r="K160" i="4"/>
  <c r="K195" i="4"/>
  <c r="K177" i="4"/>
  <c r="K124" i="4"/>
  <c r="K163" i="4"/>
  <c r="D11" i="3" s="1"/>
  <c r="K120" i="4"/>
  <c r="K133" i="4"/>
  <c r="D5" i="3" s="1"/>
  <c r="K164" i="4"/>
  <c r="J138" i="5"/>
  <c r="J129" i="5"/>
  <c r="J137" i="5"/>
  <c r="J128" i="5"/>
  <c r="L128" i="4"/>
  <c r="L176" i="4"/>
  <c r="L177" i="4"/>
  <c r="L136" i="4"/>
  <c r="L122" i="4"/>
  <c r="L175" i="4"/>
  <c r="L179" i="4"/>
  <c r="L190" i="4"/>
  <c r="L129" i="4"/>
  <c r="L159" i="4"/>
  <c r="L160" i="4"/>
  <c r="L130" i="4"/>
  <c r="L189" i="4"/>
  <c r="L131" i="4"/>
  <c r="L191" i="4"/>
  <c r="D109" i="56"/>
  <c r="K142" i="4"/>
  <c r="D11" i="67"/>
  <c r="M142" i="4"/>
  <c r="O142" i="4"/>
  <c r="E5" i="3"/>
  <c r="E5" i="67"/>
  <c r="A106" i="4" l="1"/>
  <c r="A110" i="13"/>
  <c r="E10" i="3"/>
  <c r="E10" i="67"/>
  <c r="E9" i="67"/>
  <c r="E9" i="3"/>
  <c r="E8" i="67"/>
  <c r="E8" i="3"/>
  <c r="E7" i="67"/>
  <c r="E7" i="3"/>
  <c r="A111" i="13" l="1"/>
  <c r="A107" i="4"/>
  <c r="A112" i="13" l="1"/>
  <c r="A108" i="4"/>
  <c r="A109" i="4" l="1"/>
  <c r="A113" i="13"/>
  <c r="A110" i="4" l="1"/>
  <c r="A114" i="13"/>
  <c r="A111" i="4" s="1"/>
</calcChain>
</file>

<file path=xl/sharedStrings.xml><?xml version="1.0" encoding="utf-8"?>
<sst xmlns="http://schemas.openxmlformats.org/spreadsheetml/2006/main" count="1281" uniqueCount="533">
  <si>
    <t>The Income Shares of P90-95, P95-99, and P99-100, 1913-2010</t>
  </si>
  <si>
    <t>Income is defined as cash market income (excluding realized capital gains in Figure A1 and including realized capital gains in Figure A1b).</t>
  </si>
  <si>
    <t>Social Security Administration (SSA) releases a detailed distribution of individual wage income (based on W2 forms) for year t in October year t+1 at:</t>
  </si>
  <si>
    <t>2007-2008</t>
  </si>
  <si>
    <t>Individual tax statistics data are created and released by the Statistics of Income (SOI) in the Internal Revenue Service (IRS). Most statistics are available at:</t>
  </si>
  <si>
    <t>Fraction of total growth (or loss) captured by top 1%</t>
  </si>
  <si>
    <t>Column (4) reports the fraction of total real family income growth (or loss) captured by the top 1%.</t>
  </si>
  <si>
    <t xml:space="preserve">Income including capital gains is defined as total income including 100% of net capital gains taxable on tax returns (from 1944 on) and assuming that the top 10% </t>
  </si>
  <si>
    <t>Tax units estimated as sum of married men, divorced and widowed men and women, and single men and women aged 20 and over.</t>
  </si>
  <si>
    <t>From 1944 on, total income is defined as total Adjusted Gross Income less realized capital gains in AGI, taxable Social Security and Unemployment Insurance benefits</t>
  </si>
  <si>
    <t xml:space="preserve">and adding back all adjustments to gross income. Income of non-filers is imputed as 20% of average income (50% in 1944-1945). </t>
  </si>
  <si>
    <t>Total wage bill is from NIPA 1929-present (line 1). Wage bill 1917-1927 extrapolated from Kuznets (p. 570, (1))</t>
  </si>
  <si>
    <t>2002-2007</t>
  </si>
  <si>
    <t>2006-2007</t>
  </si>
  <si>
    <t>accrued to the top 1% while only 35% of that growth accrued to the bottom 99% of US families.</t>
  </si>
  <si>
    <t>2002-2007 annual</t>
  </si>
  <si>
    <t>Bush Expansion   2002-2007</t>
  </si>
  <si>
    <t>1973-2007</t>
  </si>
  <si>
    <t>For example, from 2002 to 2007, average real family incomes grew by 3.0% annually but 65% of that growth</t>
  </si>
  <si>
    <t xml:space="preserve">2) The unit is the tax unit (such as couple and children dependents, or a head of household with children dependents, or a single person). The number of individuals </t>
  </si>
  <si>
    <t>grandmother living with her daughter and children grandkids, etc.) In 2006, there were 148.4 million tax units but only 114.4 million households in the United States.</t>
  </si>
  <si>
    <t>1) Income definition</t>
  </si>
  <si>
    <t xml:space="preserve">In previous versions, incomes were deflated using the official CPI-U (which displays 9% more inflation and hence 9% less real growth </t>
  </si>
  <si>
    <t>Income is defined as cash market income (excluding realized capital gains in Figure A1).</t>
  </si>
  <si>
    <t>Therefore, our income definition excludes non-cash fringe benefits from employers (such as health benefits) and employer payroll taxes.</t>
  </si>
  <si>
    <t>The importance of taxes and transfers has grown overtime and it would certainly be interesting to recompute series based on post-fisc</t>
  </si>
  <si>
    <t>income, that is after taxes and transfers, in order to measure the direct redistributive role of the government.</t>
  </si>
  <si>
    <t xml:space="preserve">Our income definition in pre-fisc. That is, income is defined before individual income taxes and employee payroll taxes, and </t>
  </si>
  <si>
    <t>In sum, from 1973 to 2006, the average pre-fisc income of the bottom 99% would have grown by about 31% in real terms instead of only 8.5% (as displayed on</t>
  </si>
  <si>
    <t>the figure above) if we had included employers' fringe benefits and payroll taxes (+8%), and especially defined income per capita (+23% effect).</t>
  </si>
  <si>
    <t>income excludes all government social transfers such as Social Security retirement and disability benefits, government health care insurance</t>
  </si>
  <si>
    <t xml:space="preserve">(medicare and medicaid), unemployment insurance, welfare assistance programs, the earned income tax credit, etc. </t>
  </si>
  <si>
    <t xml:space="preserve">Note also that a tax unit is smaller than a household (a household is defined as all individuals living in the same residential unit such as two roommates, </t>
  </si>
  <si>
    <t xml:space="preserve">Therefore, average household income is about 30% higher than average tax unit income in 2006 (our average income is $49.6K in 2006 while average household </t>
  </si>
  <si>
    <t>income according to Census is $66.6K in 2006. Note that the Census income definition includes cash government transfers).</t>
  </si>
  <si>
    <t>Incomes are deflated using the Consumer Price Index.</t>
  </si>
  <si>
    <t>Top income share series and income levels and thresholds excluding entirely realized capital gains are reported in Table A1 and Table A4.</t>
  </si>
  <si>
    <t>Top 0.1% share</t>
  </si>
  <si>
    <t>Capital Gains</t>
  </si>
  <si>
    <t>Business Income</t>
  </si>
  <si>
    <t>Salaries</t>
  </si>
  <si>
    <t>FIGURE 4B</t>
  </si>
  <si>
    <t>The Figure displays the top 0.1% income share and its composition.</t>
  </si>
  <si>
    <t>P90-100</t>
  </si>
  <si>
    <t>P90-95</t>
  </si>
  <si>
    <t>P95-99</t>
  </si>
  <si>
    <t>P99-100</t>
  </si>
  <si>
    <t>Wage Income</t>
  </si>
  <si>
    <t>Capital Income</t>
  </si>
  <si>
    <t>(1)</t>
  </si>
  <si>
    <t>(2)</t>
  </si>
  <si>
    <t>(3)</t>
  </si>
  <si>
    <t>(thousands)</t>
  </si>
  <si>
    <t>(4)</t>
  </si>
  <si>
    <t>(5)</t>
  </si>
  <si>
    <t>Average income</t>
  </si>
  <si>
    <t>(6)</t>
  </si>
  <si>
    <t>(7)</t>
  </si>
  <si>
    <t>(8)</t>
  </si>
  <si>
    <t>Inflation</t>
  </si>
  <si>
    <t>1929</t>
  </si>
  <si>
    <t>1930</t>
  </si>
  <si>
    <t>1931</t>
  </si>
  <si>
    <t>1932</t>
  </si>
  <si>
    <t>1933</t>
  </si>
  <si>
    <t>1934</t>
  </si>
  <si>
    <t>1935</t>
  </si>
  <si>
    <t>1936</t>
  </si>
  <si>
    <t>1937</t>
  </si>
  <si>
    <t>1938</t>
  </si>
  <si>
    <t>Labor</t>
  </si>
  <si>
    <t>Capital</t>
  </si>
  <si>
    <t>Capital income</t>
  </si>
  <si>
    <t>Dividends</t>
  </si>
  <si>
    <t>P90</t>
  </si>
  <si>
    <t>P95</t>
  </si>
  <si>
    <t>P99</t>
  </si>
  <si>
    <t>year</t>
  </si>
  <si>
    <t>P99-99.5</t>
  </si>
  <si>
    <t>P99.5-99.9</t>
  </si>
  <si>
    <t>P99.5-100</t>
  </si>
  <si>
    <t>P99.9-100</t>
  </si>
  <si>
    <t>P99.99-100</t>
  </si>
  <si>
    <t>P99.9-99.99</t>
  </si>
  <si>
    <t>P99-99.9</t>
  </si>
  <si>
    <t>Year</t>
  </si>
  <si>
    <t>(9)</t>
  </si>
  <si>
    <t>P99.5</t>
  </si>
  <si>
    <t>P99.9</t>
  </si>
  <si>
    <t>P99.99</t>
  </si>
  <si>
    <t>Entrepreneurial Income</t>
  </si>
  <si>
    <t xml:space="preserve">Wage </t>
  </si>
  <si>
    <t>Entrep.</t>
  </si>
  <si>
    <t>Number of tax units</t>
  </si>
  <si>
    <t>Average Income</t>
  </si>
  <si>
    <t>Full Population</t>
  </si>
  <si>
    <t xml:space="preserve">Source: Authors' computations based on National Income and Product Accounts. </t>
  </si>
  <si>
    <t>Officers Compensation</t>
  </si>
  <si>
    <t>Panel B from NIPA Table 2.1; capital income includes dividends, interest, and rents.</t>
  </si>
  <si>
    <t xml:space="preserve">Source: Officers compensation from Authors' computations based on corporate income tax returns </t>
  </si>
  <si>
    <t>Shares of Officers Compensation and Wages Shares P99.5-100 and P99-99.9, 1917-1960</t>
  </si>
  <si>
    <t>(10)</t>
  </si>
  <si>
    <t>(11)</t>
  </si>
  <si>
    <t xml:space="preserve">Capital income does not include capital gains </t>
  </si>
  <si>
    <t xml:space="preserve"> in total income (excluding capital gains) for the top 0.5% income quantile.</t>
  </si>
  <si>
    <t>Series display the share of capital income (excluding capital gains) and dividends</t>
  </si>
  <si>
    <t xml:space="preserve">Source: Table A1, col. P90-95, P95-99, P99-100. </t>
  </si>
  <si>
    <t>Source:  Table A7, column P99.5-100</t>
  </si>
  <si>
    <t>FIGURE 2</t>
  </si>
  <si>
    <t xml:space="preserve">Source: Table B2, col. P90-100. </t>
  </si>
  <si>
    <t xml:space="preserve">Source: Table B2, col. P90-95, P95-99, P99-100. </t>
  </si>
  <si>
    <t>P95-100</t>
  </si>
  <si>
    <t>(fractiles are defined by total income (excluding capital gains))</t>
  </si>
  <si>
    <t>(fractiles are defined by total income (including capital gains))</t>
  </si>
  <si>
    <t>Table A0: Reference totals for tax units and income</t>
  </si>
  <si>
    <t>N. tax units</t>
  </si>
  <si>
    <t>N. tax returns</t>
  </si>
  <si>
    <t>(%)</t>
  </si>
  <si>
    <t>(2)/(1)</t>
  </si>
  <si>
    <t>Tax units</t>
  </si>
  <si>
    <t>Income (excluding capital gains)</t>
  </si>
  <si>
    <t>Total income</t>
  </si>
  <si>
    <t>Income (including capital gains)</t>
  </si>
  <si>
    <t>(12)</t>
  </si>
  <si>
    <t>(13)</t>
  </si>
  <si>
    <t>Total Number of Employees</t>
  </si>
  <si>
    <t>Married Women Employees</t>
  </si>
  <si>
    <t>Number of Tax units with Wage</t>
  </si>
  <si>
    <t>Share of officer compensation</t>
  </si>
  <si>
    <t>extrapolated using Lebergott series on employees. Married women employees from Historical Statistics and Statistical Abstract.</t>
  </si>
  <si>
    <t>Composition of Pay of top 100 CEOs</t>
  </si>
  <si>
    <t>Total pay rank 10</t>
  </si>
  <si>
    <t>Total pay rank 50</t>
  </si>
  <si>
    <t>Total pay rank 100</t>
  </si>
  <si>
    <t>Total pay average 100</t>
  </si>
  <si>
    <t>Salary+bonus rank 10</t>
  </si>
  <si>
    <t>Share Salary+bonus</t>
  </si>
  <si>
    <t>Share Stock options</t>
  </si>
  <si>
    <t>Share Other</t>
  </si>
  <si>
    <t>(14)</t>
  </si>
  <si>
    <t>(15)</t>
  </si>
  <si>
    <t>(16)</t>
  </si>
  <si>
    <t>(17)</t>
  </si>
  <si>
    <t>P0-90</t>
  </si>
  <si>
    <t>(18)</t>
  </si>
  <si>
    <t>Interest</t>
  </si>
  <si>
    <t>Divid.</t>
  </si>
  <si>
    <t>Rents</t>
  </si>
  <si>
    <t>(capital gains are expressed in % of total income (including capital gains) of each fractile)</t>
  </si>
  <si>
    <t>(wage income, entrepreneurial income, dividends, interest and rents are expressed in % of total income (excluding capital gains) of each fractile)</t>
  </si>
  <si>
    <t xml:space="preserve">Notes: Levels computed from Tax returns statistics and total number of tax units and total wage bill from Table B1. </t>
  </si>
  <si>
    <t>Price Index</t>
  </si>
  <si>
    <t>FIGURE A1</t>
  </si>
  <si>
    <t>Source: Table A4, columns P0-90, P90-95, P95-99 and P99-100</t>
  </si>
  <si>
    <t xml:space="preserve">Important points to keep in mind when interpreting this figure (in particular the fact that average real incomes for </t>
  </si>
  <si>
    <t>Notes: Population and tax units estimates based on census and current population surveys (Historical Statistics of the United States, and Statistical Abstract of the United States)</t>
  </si>
  <si>
    <t>Notes: Computations by authors on tax return statistics. Taxpayers are ranked by gross income (excluding capital gains and government transfers).</t>
  </si>
  <si>
    <t xml:space="preserve">The Table reports the percentage of total income accruing to each of the top groups. P90-100 denotes to top decile, </t>
  </si>
  <si>
    <t>P90-95 denotes the bottom half of the top decile, etc.</t>
  </si>
  <si>
    <t>Income is defined as market income but excludes capital gains.</t>
  </si>
  <si>
    <t>Income to compute shares is defined as market income and includes capital gains.</t>
  </si>
  <si>
    <t>Notes: Computations by authors on tax return statistics. Taxpayers are ranked by gross income including capital gains (excluding government transfers).</t>
  </si>
  <si>
    <t>Notes: Groups ranked by income (AGI + adjustments) excluding realized capital gains and SS and UI benefits.</t>
  </si>
  <si>
    <t xml:space="preserve">Notes: In Panel A, tax returns are ranked by total income excluding capital gains. Series report the additional income reported in the form of capital gains. The share of Capital gains reported are the share of </t>
  </si>
  <si>
    <t xml:space="preserve">total income including capital gains. For example, the top decile (defined by income excluding capital gains) in 1999 earned 12.9% of their total income (including capital gains) in the form of capital gains. </t>
  </si>
  <si>
    <t>Details on estimation are presented in Appendix Section C.</t>
  </si>
  <si>
    <t>A. (fractiles are defined by total income (excluding capital gains))</t>
  </si>
  <si>
    <t>B. (fractiles are defined by total income (including capital gains))</t>
  </si>
  <si>
    <t>Notes: Average is the total wages and salaries divided by number of equivalent full-time employees (from National Income and Product Accounts)</t>
  </si>
  <si>
    <t>CEO pay statistics are computed from the top 100 CEOs (in term of total pay) from Forbes survey of 800 CEOs from 1970 to 2003.</t>
  </si>
  <si>
    <t>Notes: Shares computed from Tax returns statistics and total number of tax units and total wage bill from Table B1.</t>
  </si>
  <si>
    <t>Wage income is wages, salaries, and tips on individual income tax form. It includes bonuses, and profits from exercised stockoptions.</t>
  </si>
  <si>
    <t>FIGURE 1</t>
  </si>
  <si>
    <t>FIGURE 3</t>
  </si>
  <si>
    <t>FIGURE 4</t>
  </si>
  <si>
    <t>FIGURE 5</t>
  </si>
  <si>
    <t>FIGURE 6</t>
  </si>
  <si>
    <t xml:space="preserve">Panel A from NIPA Table 1.14; consumption of fixed capital and net interest have been included in the capital share. </t>
  </si>
  <si>
    <t>FIGURE 8</t>
  </si>
  <si>
    <t>FIGURE 9</t>
  </si>
  <si>
    <t>Wage income includes bonuses, and profits from exercised stockoptions.</t>
  </si>
  <si>
    <t>(Table B1, col. Officers compensation, and Table B2, col. P99.5-100, and P99-99.5+P99.5-99.9</t>
  </si>
  <si>
    <t>Table B1: Aggregate Series on Wage Income</t>
  </si>
  <si>
    <t>Total wage income (current mn$)</t>
  </si>
  <si>
    <t>FIGURE A0</t>
  </si>
  <si>
    <t>Top 1% Income Shares in the United States, the role of capital gains</t>
  </si>
  <si>
    <t xml:space="preserve">Sources: Table A1, A2, and A3, column P99-100. </t>
  </si>
  <si>
    <t>FIGURE A2</t>
  </si>
  <si>
    <t>Percentile threshold</t>
  </si>
  <si>
    <t>Income threshold</t>
  </si>
  <si>
    <t>Income Groups</t>
  </si>
  <si>
    <t>Average income in each group</t>
  </si>
  <si>
    <t>Bottom 90%</t>
  </si>
  <si>
    <t xml:space="preserve">Top 10% </t>
  </si>
  <si>
    <t>Top 10-5%</t>
  </si>
  <si>
    <t>Top 5%</t>
  </si>
  <si>
    <t>Top 5-1%</t>
  </si>
  <si>
    <t>Top 1%</t>
  </si>
  <si>
    <t>Top 1-0.5%</t>
  </si>
  <si>
    <t>Top .5%</t>
  </si>
  <si>
    <t>Top 0.5-0.1%</t>
  </si>
  <si>
    <t>Top .1%</t>
  </si>
  <si>
    <t>Top 0.1-0.01%</t>
  </si>
  <si>
    <t>Top .01%</t>
  </si>
  <si>
    <t>Top 0.01%</t>
  </si>
  <si>
    <t xml:space="preserve">(such as Social Security, Unemployment Benefits, Welfare Payments, etc.) and before individual income taxes and </t>
  </si>
  <si>
    <t>Table 2: Shares of each occupation within the top 1% in 1916</t>
  </si>
  <si>
    <t>Fractiles</t>
  </si>
  <si>
    <t>Salaried Professions</t>
  </si>
  <si>
    <t xml:space="preserve"> Independent Professions</t>
  </si>
  <si>
    <t>Business Owners</t>
  </si>
  <si>
    <t>Capitalists and Rentiers</t>
  </si>
  <si>
    <t>P99.99-99.999</t>
  </si>
  <si>
    <t>P99.999-100</t>
  </si>
  <si>
    <t xml:space="preserve">Salaried Professions defined as accounting profession (accountants, statisticians, actuaries, etc.), engineers, </t>
  </si>
  <si>
    <t>clergymen, public service: civil and military, teachers, corporation officials, and all other employees.</t>
  </si>
  <si>
    <t xml:space="preserve">Independent professions defined as architects, artists, authors, clergymen, lawyers and judges, medical profession, </t>
  </si>
  <si>
    <t>theatrical profession, all other professions, profession not stated, commercial travelers, and sportsmen.</t>
  </si>
  <si>
    <t xml:space="preserve">Business owners defined as farmers, hotel proprietors and restaurateurs, insurance agents, labor skilled and unskilled, </t>
  </si>
  <si>
    <t xml:space="preserve">lumbermen, manufacturers, merchants and dealers, mine owners and operators, saloon keepers, theatrical business </t>
  </si>
  <si>
    <t>owners, all other business, and business not stated.</t>
  </si>
  <si>
    <t xml:space="preserve">Capitalists and Rentiers defined as bankers, real-estate brokers, stock and bond brokers, insurance brokers, </t>
  </si>
  <si>
    <t>all other brokers, and capitalists: investors and speculators.</t>
  </si>
  <si>
    <r>
      <t xml:space="preserve">Notes: Computations based on interpolations from </t>
    </r>
    <r>
      <rPr>
        <u/>
        <sz val="8"/>
        <rFont val="Arial"/>
        <family val="2"/>
      </rPr>
      <t>Statistics of Income</t>
    </r>
    <r>
      <rPr>
        <sz val="8"/>
        <rFont val="Arial"/>
        <family val="2"/>
      </rPr>
      <t>, 1916, Table 6c, pp. 126-137.</t>
    </r>
  </si>
  <si>
    <t xml:space="preserve">Wages is defined as wages and salaries and pensions (and includes bonuses, stock-option exercises, etc.). Entrep. is profits from S-Corporations (entities not subject </t>
  </si>
  <si>
    <t xml:space="preserve">to corporate taxes and taxed only at the individual level) plus profits from Partnerships plus profits from sole proprietorship businesses (Schedule C income) plus farm income. </t>
  </si>
  <si>
    <t xml:space="preserve">Divid. is dividends distributed. Interest is interest income. Rents is rental income. The sums of all sources add up to 100% </t>
  </si>
  <si>
    <t xml:space="preserve">(other forms of income are very small and excluded from the decomposition). </t>
  </si>
  <si>
    <t xml:space="preserve">Before 1944, total income (excluding capital gains) is defined as 80% of personal income minus transfers from National Accounts. </t>
  </si>
  <si>
    <t>The finding that top 1% incomes have done so much better than the bottom 99% since 1973 is therefore largely independent of those assumptions.</t>
  </si>
  <si>
    <t>The denominator we use includes all capital gains while the denominator in Piketty and Saez (2001) included only capital gains going to the top 10%.</t>
  </si>
  <si>
    <t>Those series differ slightly from Table A2 in Piketty and Saez (2001) because of the difference in the denominator:</t>
  </si>
  <si>
    <t>taxpayers earn 90% of all realized capital gains (before 1944). Piketty and Saez (2001) included only capital gains going to the top 10% in col. (7).</t>
  </si>
  <si>
    <t>(millions $)</t>
  </si>
  <si>
    <t>FIGURE 10</t>
  </si>
  <si>
    <t>http://emlab.berkeley.edu/users/saez/piketty-saezOUP04US.pdf</t>
  </si>
  <si>
    <t>http://www.irs.gov/taxstats/index.html</t>
  </si>
  <si>
    <t>The timing of data release has been the following in recent years:</t>
  </si>
  <si>
    <t>http://www.ssa.gov/OACT/COLA/awidevelop.html (top left corner)</t>
  </si>
  <si>
    <t>Brief explanation of the series</t>
  </si>
  <si>
    <t xml:space="preserve">employees' payroll taxes. </t>
  </si>
  <si>
    <t xml:space="preserve">Top groups (such as the top 1%) are defined relative to all families in the US population (irrespective of whether the family files an individual tax return). </t>
  </si>
  <si>
    <t>Tax filers are ranked by income in order to define top groups such as the top 10%, top 5%, .., top 0.01%.</t>
  </si>
  <si>
    <t>A family can be smaller than a household (a household is defined as all individuals living in the same unit such as two roommates, etc.)</t>
  </si>
  <si>
    <t>Top income shares are estimated as income accruing to a given top group divided by total personal income in the US economy.</t>
  </si>
  <si>
    <t>For recent years, total personal income is defined as total income reported on tax returns (same definition as above) and assuming that non filers earn 20% of average income of filers.</t>
  </si>
  <si>
    <t>(most non filers are retirees with only Social Security income and hence no market income according to our definition).</t>
  </si>
  <si>
    <t>Data and updates:</t>
  </si>
  <si>
    <t>Top wage income share series are based on wage income reported on individual tax returns. Top groups are defined relative to the total number of US families earning positive wage</t>
  </si>
  <si>
    <t>income. Tax filers are ranked by size of wage income.</t>
  </si>
  <si>
    <t>Capital gains fully excluded</t>
  </si>
  <si>
    <t>Capital gains in shares only</t>
  </si>
  <si>
    <t>Capital gains fully included</t>
  </si>
  <si>
    <t>The series capital gains fully included are based on income including capital gains (both in ranking and for estimating top shares)</t>
  </si>
  <si>
    <t>The series capital gains in shares only are based on ranking by income excluding capital gains but include capital gains in shares</t>
  </si>
  <si>
    <t>The series capital gains fully excluded are based on income excluding capital gains (both in ranking and for estimating top shares)</t>
  </si>
  <si>
    <t>Table A4, excluding K gains in rank and share</t>
  </si>
  <si>
    <t>Table A5, excluding K gains in rank but including K gains in share</t>
  </si>
  <si>
    <t>in Nominal levels (reference hidden table)</t>
  </si>
  <si>
    <t>Average wage is column (5) over column (2). Officer compensation share from Corporate Tax returns statistics.</t>
  </si>
  <si>
    <t>Table A6, including K gains in rank and share</t>
  </si>
  <si>
    <t>Table B3, wage income</t>
  </si>
  <si>
    <t>(19)</t>
  </si>
  <si>
    <t>Average annual wage (in $ 2005)</t>
  </si>
  <si>
    <t>Table B4: CEO Pay versus Average annual wage, 1970 to 2005</t>
  </si>
  <si>
    <t>CEO pay statistics (in thousands of 2005 dollars)</t>
  </si>
  <si>
    <t>CEO pay statistics are computed from the top 100 CEOs (in term of total pay) from Forbes survey of 800 CEOs from 1970 to 2005.</t>
  </si>
  <si>
    <t xml:space="preserve">Income defined as annual gross income reported on tax returns excluding all government transfers </t>
  </si>
  <si>
    <t>A. Income including realized capital gains (from Table A6)</t>
  </si>
  <si>
    <t>B. Income excluding realized capital gains (from Table A4)</t>
  </si>
  <si>
    <t>Number of families</t>
  </si>
  <si>
    <t>In Panel A,  incomes include realized capital gains (and families are ranked by income including capital gains).</t>
  </si>
  <si>
    <t>Notes: Total number of part-time and full time employees from NIPA 1929-2006 (includes military). From 1917 to 1929.</t>
  </si>
  <si>
    <t>Including capital gains</t>
  </si>
  <si>
    <t>Income is defined as market income (and excludes government transfers).</t>
  </si>
  <si>
    <t>Excluding capital gains</t>
  </si>
  <si>
    <t>P0-100</t>
  </si>
  <si>
    <t>P0-99</t>
  </si>
  <si>
    <t>test</t>
  </si>
  <si>
    <t>Real growth</t>
  </si>
  <si>
    <t>1993-2000</t>
  </si>
  <si>
    <t>1993-2000 annual</t>
  </si>
  <si>
    <t xml:space="preserve">2002-2006 </t>
  </si>
  <si>
    <t>2002-2006 annual</t>
  </si>
  <si>
    <t>1993-2006</t>
  </si>
  <si>
    <t>1993-2006 annual</t>
  </si>
  <si>
    <t>2000-2002 annual</t>
  </si>
  <si>
    <t>2005-2006</t>
  </si>
  <si>
    <t>Real income levels</t>
  </si>
  <si>
    <t>2004-2005</t>
  </si>
  <si>
    <t>2003-2004</t>
  </si>
  <si>
    <t>2002-2003</t>
  </si>
  <si>
    <t>Average Income      Real Annual Growth</t>
  </si>
  <si>
    <t>Top 1% Incomes Real Annual Growth</t>
  </si>
  <si>
    <t>Bottom 99% Incomes Real Annual Growth</t>
  </si>
  <si>
    <t>Clinton Expansion    1993-2000</t>
  </si>
  <si>
    <t>Computations based on family market income including realized capital gains (before individual taxes).</t>
  </si>
  <si>
    <t>Including K gains</t>
  </si>
  <si>
    <t>No K gains</t>
  </si>
  <si>
    <t xml:space="preserve">Source: Table A1 and Table A3, col. P90-100. </t>
  </si>
  <si>
    <t>Income is defined as market income including capital gains.</t>
  </si>
  <si>
    <t>TABLE 0.</t>
  </si>
  <si>
    <t>fraction of growth</t>
  </si>
  <si>
    <t>accruing to each group</t>
  </si>
  <si>
    <t>2002-2006</t>
  </si>
  <si>
    <t>Roaring 1920s</t>
  </si>
  <si>
    <t>1923-1929 annual</t>
  </si>
  <si>
    <t>1923-1929</t>
  </si>
  <si>
    <t>CPI-U-RS</t>
  </si>
  <si>
    <t>Consumer Price Index (CPI-U-RS) is the official CPI index from Economic Report of the President for 1913-1978 and the CPI-U-RS from 1978 to the present.</t>
  </si>
  <si>
    <t>than CPI-U-RS from 1978 to 1997).</t>
  </si>
  <si>
    <t>1973-2006 annual</t>
  </si>
  <si>
    <t>1973-2006</t>
  </si>
  <si>
    <t>Average annual wage (in $ 2006)</t>
  </si>
  <si>
    <t>CPI uses the official CPI-U from 1913 to 1978 and the CPI-U-RS from 1978 to the present.</t>
  </si>
  <si>
    <t>Top 1% average income</t>
  </si>
  <si>
    <t>Bottom 99% average income</t>
  </si>
  <si>
    <t>The ratio of those non wage labor costs to our market income definition has grown from 1% in 1929 to 12% in 1973 to 20% in 2006.</t>
  </si>
  <si>
    <t>per tax unit has declined overtime from 2.48 in the 1973 to 2.02 in 2006 but the number of adults (aged 20+) per tax unit has only declined from 1.59 to 1.47</t>
  </si>
  <si>
    <t>There were 1.252 tax units per household in 1973 and about 1.297 tax units per household in 2006.</t>
  </si>
  <si>
    <t>This is still modest relative to the 190% real income growth of top 1% incomes from 1973 to 2006 displayed on Figure A1 above.</t>
  </si>
  <si>
    <t>2) Family unit of analysis</t>
  </si>
  <si>
    <t>from 1973 to 2006.</t>
  </si>
  <si>
    <t>The CPI-U-RS incorporates back to 1978 better methods to measure prices (those better methods are incorporated in the official CPI-U only since 1997).</t>
  </si>
  <si>
    <t>The CPI-U-RS displays 8.5% less (cummulated) inflation from 1978 to 1997 and hence real income growth is 8.5% higher from 1978 to 1997 when using the CPI-U-RS instead of the CPI-U.</t>
  </si>
  <si>
    <t>The CPI-U-RS displays 9% less cummulated inflation than the official CPI-U from 1978 to 1997.</t>
  </si>
  <si>
    <t>Income excludes realized capital gains.</t>
  </si>
  <si>
    <t>bottom 99% families have increased by only 8.5% from 1973 to 2006):</t>
  </si>
  <si>
    <t>Income excludes realized capital gains. Incomes are deflated using the CPI-U-RS since 1978 (and the CPI-U from 1913 to 1978)</t>
  </si>
  <si>
    <t>1933-1973</t>
  </si>
  <si>
    <t>1933-1973 annual</t>
  </si>
  <si>
    <t>1928-1973</t>
  </si>
  <si>
    <t>1928-1973 annual</t>
  </si>
  <si>
    <t xml:space="preserve">WHAT'S NEW: </t>
  </si>
  <si>
    <t xml:space="preserve">Estimates up to year 2001 are estimated using the more flexible public use micro-data. </t>
  </si>
  <si>
    <t>In Panel B,  incomes exclude realized capital gains (and families are ranked by income excluding capital gains).</t>
  </si>
  <si>
    <t>1980-2005</t>
  </si>
  <si>
    <t>Excluding K gains</t>
  </si>
  <si>
    <t>In June 2008, we started using the CPI-U-RS (instead of the CPI-U) to deflate incomes.</t>
  </si>
  <si>
    <t>Table A3: Top fractiles income shares (including capital gains) in the United States</t>
  </si>
  <si>
    <t>Table A1: Top fractiles income shares (excluding capital gains) in the United States</t>
  </si>
  <si>
    <t xml:space="preserve">Top 10-5% </t>
  </si>
  <si>
    <t xml:space="preserve">Top 5-1% </t>
  </si>
  <si>
    <t>Table A8: Capital gains by fractiles of total income in the United States</t>
  </si>
  <si>
    <t>Table A7: Income composition by sources of income and by fractiles of total income in the United States (continued)</t>
  </si>
  <si>
    <t>Table A7: Income composition by sources of income and by fractiles of total income in the United States</t>
  </si>
  <si>
    <t>Table A5: Top fractiles income levels (including capital gains) in the United States</t>
  </si>
  <si>
    <t>Table A2: Top fractiles income shares (including capital gains) in the United States</t>
  </si>
  <si>
    <t>Source: Table A4, rows 1929, 2000, and 2007</t>
  </si>
  <si>
    <t>Income Composition of Top Groups within the Top Decile in 1929, 2000, and 2007</t>
  </si>
  <si>
    <t>2001-2002</t>
  </si>
  <si>
    <t>2000-2001</t>
  </si>
  <si>
    <t>1999-2000</t>
  </si>
  <si>
    <t>1998-1999</t>
  </si>
  <si>
    <t>1997-1998</t>
  </si>
  <si>
    <t>2000-2002</t>
  </si>
  <si>
    <t>1976-2007</t>
  </si>
  <si>
    <t>a of Pareto</t>
  </si>
  <si>
    <t>b of Pareto</t>
  </si>
  <si>
    <t>Table A6: Pareto coefficients (including capital gains) in the United States</t>
  </si>
  <si>
    <t>Table A6: Pareto coefficients (excluding capital gains) in the United States</t>
  </si>
  <si>
    <t>1976-2007 annual</t>
  </si>
  <si>
    <t>2000-2007</t>
  </si>
  <si>
    <t>2000-2007 annual</t>
  </si>
  <si>
    <t>Figure 4</t>
  </si>
  <si>
    <t>Source: Table A3, Table A7, and Table A8, col. P99.9-100.</t>
  </si>
  <si>
    <t>Top 0.1% defined by market income including realized capital gains</t>
  </si>
  <si>
    <t>1975-2006</t>
  </si>
  <si>
    <t>1975-2006 annual</t>
  </si>
  <si>
    <t>Excluding realized capital gains</t>
  </si>
  <si>
    <t>Including realized capital gains</t>
  </si>
  <si>
    <t>FIGURE A1b</t>
  </si>
  <si>
    <t>Source: Table A6, columns P0-90, P90-95, P95-99 and P99-100</t>
  </si>
  <si>
    <t>Income includes realized capital gains. Incomes are deflated using the CPI-U-RS since 1978 (and the CPI-U from 1913 to 1978)</t>
  </si>
  <si>
    <t>1989-2007</t>
  </si>
  <si>
    <t>1989-2004</t>
  </si>
  <si>
    <t xml:space="preserve">2002-2007 </t>
  </si>
  <si>
    <t>2) IRS publishes final statistics for incomes earned in year t in July, year t+2 (displaying # tax filers, income, and composition of income by AGI brackets up to bracket $10,000,000+)</t>
  </si>
  <si>
    <t>Some series include realized capital gains (Tables A1, A4) while others exclude realized capital gains (Tables A3, A6).</t>
  </si>
  <si>
    <t xml:space="preserve">(fractiles are defined by total income (including capital gains)) </t>
  </si>
  <si>
    <t xml:space="preserve">Income is defined as annual gross income reported on individual tax returns and excluding all government transfers </t>
  </si>
  <si>
    <t>2001 Recession    2000-2002</t>
  </si>
  <si>
    <t>Income is defined as market income including (or excluding) capital gains.</t>
  </si>
  <si>
    <t>1975-2008</t>
  </si>
  <si>
    <t>1989-2008</t>
  </si>
  <si>
    <t>2008-2009</t>
  </si>
  <si>
    <t>2009-2010</t>
  </si>
  <si>
    <t>Great Recession 2007-2009</t>
  </si>
  <si>
    <t>2007-2009 annual</t>
  </si>
  <si>
    <t>Recovery               2009-2010</t>
  </si>
  <si>
    <t>Full period           1993-2010</t>
  </si>
  <si>
    <t>1993-2010 annual</t>
  </si>
  <si>
    <t>2007-2009</t>
  </si>
  <si>
    <t>Average Income Real Growth</t>
  </si>
  <si>
    <t>Top 1% Incomes Real Growth</t>
  </si>
  <si>
    <t>Bottom 99% Incomes Real Growth</t>
  </si>
  <si>
    <t xml:space="preserve">2007-2009 </t>
  </si>
  <si>
    <t xml:space="preserve">2000-2002 </t>
  </si>
  <si>
    <t>1980-2010</t>
  </si>
  <si>
    <t>1975-2010</t>
  </si>
  <si>
    <t>For example, from 2002 to 2007, average real family incomes grew by 16.1% but 65% of that growth</t>
  </si>
  <si>
    <t>Source: Piketty and Saez (2003), series updated to 2010 in January 2012 using IRS tax statistics.</t>
  </si>
  <si>
    <t>Table 1. Real Annual Income Growth by Groups, 1993-2010</t>
  </si>
  <si>
    <t>Incomes exclude government transfers (such as unemployment insurance and social security) and non-taxable fringe benefits.</t>
  </si>
  <si>
    <t>Table A4: Threshold income levels in the United States, 1913-present</t>
  </si>
  <si>
    <t>The series constructed in this excel sheet are based on income tax statistics. Full details on the construction of the series are provided in appendix of Piketty and Saez (2006), available online at:</t>
  </si>
  <si>
    <t>1) IRS publishes preliminary statistics for incomes earned in year t in March, year t+2 (displaying # tax filers, income, and composition of income by AGI brackets up to bracket $250,000+)</t>
  </si>
  <si>
    <t xml:space="preserve">Source: Table A3, cols. P90-95, P95-99, P99-100. </t>
  </si>
  <si>
    <t xml:space="preserve">Source: Table A1 and Table A3, col. P99.99-100. </t>
  </si>
  <si>
    <t>2010-2011</t>
  </si>
  <si>
    <t xml:space="preserve">Notes: Sources is Table A0, Table A4 and Table A6. Computations based on income tax return statistics. </t>
  </si>
  <si>
    <t>Table 1. Real Income Growth by Groups</t>
  </si>
  <si>
    <r>
      <t>(</t>
    </r>
    <r>
      <rPr>
        <sz val="10"/>
        <rFont val="Arial"/>
        <family val="2"/>
      </rPr>
      <t>latest year</t>
    </r>
    <r>
      <rPr>
        <sz val="10"/>
        <rFont val="Arial"/>
        <family val="2"/>
      </rPr>
      <t xml:space="preserve"> $)</t>
    </r>
  </si>
  <si>
    <t>index</t>
  </si>
  <si>
    <t>(fractiles are defined by total income (excluding capital gains)) (incomes in latest year $)</t>
  </si>
  <si>
    <t>Table A4: Top fractiles income levels (excluding capital gains) in the United States (adjusted for price inflation)</t>
  </si>
  <si>
    <t>(fractiles are defined by total income (including capital gains)) (incomes are expressed in latest year $)</t>
  </si>
  <si>
    <t>Table A6: Top fractiles income levels (including capital gains) in the United States adjusted for price inflation</t>
  </si>
  <si>
    <r>
      <t xml:space="preserve">In Panel </t>
    </r>
    <r>
      <rPr>
        <sz val="8"/>
        <rFont val="Arial"/>
        <family val="2"/>
      </rPr>
      <t>B</t>
    </r>
    <r>
      <rPr>
        <sz val="8"/>
        <rFont val="Arial"/>
        <family val="2"/>
      </rPr>
      <t xml:space="preserve">, tax returns are ranked by total income </t>
    </r>
    <r>
      <rPr>
        <sz val="8"/>
        <rFont val="Arial"/>
        <family val="2"/>
      </rPr>
      <t>in</t>
    </r>
    <r>
      <rPr>
        <sz val="8"/>
        <rFont val="Arial"/>
        <family val="2"/>
      </rPr>
      <t xml:space="preserve">cluding capital gains. Series report the </t>
    </r>
    <r>
      <rPr>
        <sz val="8"/>
        <rFont val="Arial"/>
        <family val="2"/>
      </rPr>
      <t>fraction of total</t>
    </r>
    <r>
      <rPr>
        <sz val="8"/>
        <rFont val="Arial"/>
        <family val="2"/>
      </rPr>
      <t xml:space="preserve"> income reported in the form of capital gains. </t>
    </r>
  </si>
  <si>
    <t xml:space="preserve">For example, the top decile (defined by income including capital gains) in 1999 earned 17.1% of their total income (including capital gains) in the form of capital gains. </t>
  </si>
  <si>
    <t>CPI index</t>
  </si>
  <si>
    <t>Average wage income ($ latest year)</t>
  </si>
  <si>
    <t>Table B2: Top Wage Income Shares, 1927-present</t>
  </si>
  <si>
    <t>Table B3: Average salary and threshold for each fractile (in latest year dollars)</t>
  </si>
  <si>
    <t>0) IRS publishes filing season statistics for incomes earned in year t and filed by mid-year of year t+1, in mid-year of year t+1.</t>
  </si>
  <si>
    <t>The Top Decile Wage Income Share, 1927-2011</t>
  </si>
  <si>
    <t>Wage Income Shares for P90-95, P95-99, and P99-100, 1927-2011</t>
  </si>
  <si>
    <t xml:space="preserve">A family is defined as a tax unit (such as a couple with dependents, or a head of household with dependents, or a single person). </t>
  </si>
  <si>
    <t>Labor share = compensation of employees / (gross valued added of corporate business  -  taxes on production - net transfer payments)</t>
  </si>
  <si>
    <t>Capital Income in the Corporate and Personal Sector, 1929-2011</t>
  </si>
  <si>
    <t>Capital income share = (dividends + interest + net rents) / (personal income + contributions to social insurance - transfers)</t>
  </si>
  <si>
    <t>In 2004, there were 143.982 million families in the US population and 132.226 million tax returns filed. CPS reported 113.343 million households in 2004.</t>
  </si>
  <si>
    <t>Average Real Income (with capital gains) of bottom 99% and top 1% in the United States</t>
  </si>
  <si>
    <t>Average Real Income (without capital gains) of bottom 99% and top 1% in the United States</t>
  </si>
  <si>
    <t>Table B5: Top Wage Income Shares based on SSA Tabulations, 1990-present</t>
  </si>
  <si>
    <t>Gini coefficient</t>
  </si>
  <si>
    <t>Full-time and part-time employees (NIPA)</t>
  </si>
  <si>
    <t>Notes: This table is based on SSA tabulations of annual individual wage earnings available online at http://www.ssa.gov/OACT/COLA/awidevelop.html (top left corner)</t>
  </si>
  <si>
    <t>P50-75 share</t>
  </si>
  <si>
    <t>P75-90 share</t>
  </si>
  <si>
    <t>P90-95 share</t>
  </si>
  <si>
    <t>P95-99 share</t>
  </si>
  <si>
    <t>P99-99.5 share</t>
  </si>
  <si>
    <t>P99.5-99.9 share</t>
  </si>
  <si>
    <t>P99.9-99.99 share</t>
  </si>
  <si>
    <t>P99.99-100 share</t>
  </si>
  <si>
    <t>P50-100 share</t>
  </si>
  <si>
    <t>P75-100 share</t>
  </si>
  <si>
    <t>P90-100 share</t>
  </si>
  <si>
    <t>P95-100 share</t>
  </si>
  <si>
    <t>P99-100 share</t>
  </si>
  <si>
    <t>P99.5-100 share</t>
  </si>
  <si>
    <t>P99.9-100 share</t>
  </si>
  <si>
    <t>Fraction of potential population working</t>
  </si>
  <si>
    <t>Average real wage earnings = (4)/(2)</t>
  </si>
  <si>
    <t>The Gini coefficient and earnings shares are computed based on this potential population of workers (and hence include zeros when the actual number of workers is smaller than the potential population).</t>
  </si>
  <si>
    <t>P25-100 share denotes the share of total earnings accruing to individuals between the 25th and the 100th percentile of the wage earnings distribution, etc.</t>
  </si>
  <si>
    <t>The Gini coefficient displays an increasing trend since 1990, with worsening of inequality during the Great Recession.</t>
  </si>
  <si>
    <t>P0-50 share</t>
  </si>
  <si>
    <t>Wage income is defined as W2 wage income (wages, salaries, and tips) inclusive of elective retirement contributions (such as 401(k) contributions). Wage income also includes bonuses, and profits from exercised stockoptions.</t>
  </si>
  <si>
    <t xml:space="preserve">P0-100 average </t>
  </si>
  <si>
    <t>P50-100 average</t>
  </si>
  <si>
    <t>P75-100 average</t>
  </si>
  <si>
    <t>P90-100 average</t>
  </si>
  <si>
    <t>P95-100 average</t>
  </si>
  <si>
    <t>P99-100 average</t>
  </si>
  <si>
    <t>P99.5-100 average</t>
  </si>
  <si>
    <t>P99.9-100 average</t>
  </si>
  <si>
    <t>P99.99-100 average</t>
  </si>
  <si>
    <t xml:space="preserve">P0-90 average </t>
  </si>
  <si>
    <t>P0-50 average</t>
  </si>
  <si>
    <t>P50-75 average</t>
  </si>
  <si>
    <t>P75-90 average</t>
  </si>
  <si>
    <t>P90-95 average</t>
  </si>
  <si>
    <t>P95-99 average</t>
  </si>
  <si>
    <t>P99-99.5 average</t>
  </si>
  <si>
    <t>P99.5-99.9 average</t>
  </si>
  <si>
    <t>P99.9-99.99 average</t>
  </si>
  <si>
    <t>Fractile</t>
  </si>
  <si>
    <t>2011-2012</t>
  </si>
  <si>
    <t>Decomposing the Top Decile US Income Share into 3 Groups,</t>
  </si>
  <si>
    <t>Source: Table A0, columns Average income and CPI</t>
  </si>
  <si>
    <t>Revised 8/2013</t>
  </si>
  <si>
    <t>The Top Decile Income Share in the United States</t>
  </si>
  <si>
    <t>2012-2013</t>
  </si>
  <si>
    <t xml:space="preserve">    </t>
  </si>
  <si>
    <t xml:space="preserve">Column (2) reports the income thresholds corresponding to each of the percentiles in column (1). </t>
  </si>
  <si>
    <t>2009-2014</t>
  </si>
  <si>
    <t>2013-14</t>
  </si>
  <si>
    <t>2013-2014</t>
  </si>
  <si>
    <t>2014-15</t>
  </si>
  <si>
    <t>Estimates for years 2002-2013 are estimated using the final tabulated IRS statistics.</t>
  </si>
  <si>
    <t>(fractiles are defined by total income (excluding capital gains)) (incomes are expressed in latest year $)</t>
  </si>
  <si>
    <t>2009-2012</t>
  </si>
  <si>
    <t>2013-2015</t>
  </si>
  <si>
    <t>Potential population of workers (85% of US population aged 20-64)</t>
  </si>
  <si>
    <t>The bottom panel displays average earnings per person in each group expressed in current dollars. P0-100 average denotes average earnings per person between the 0th and the 100th percentile, etc.</t>
  </si>
  <si>
    <t>All earnings are expressed in current dollars (latest year available), deflated using the consumer price index (CPI-U-RS).</t>
  </si>
  <si>
    <t>The maximum number of employees (full-time and part-time) from NIPA to population aged 20-64 is 82.4% in 2000 when the unemployment rate was lowest at 3.8%. Hence, 85% of the full US population 20-64 is a reasonable maximum possible wage and salaried employment rate.</t>
  </si>
  <si>
    <t>The total population of reference is defined as 85% of the full US population aged 20-64. We take a fix percentage of the working age population in order to incorporate fluctuations in unemployment and labor force participations (and the zero earners they create) into our inequality measures.</t>
  </si>
  <si>
    <t>2015-16</t>
  </si>
  <si>
    <t>Average Real Income and Consumer Price Index in the United States</t>
  </si>
  <si>
    <t>Total W2 wage earnings (in real dollars)</t>
  </si>
  <si>
    <t>In July 2018, we present 2017 preliminary estimates using early tabulations posted by IRS at http://www.irs.gov/uac/Filing-Season-Statistics and revised 2015 and 2016 estimates with final data</t>
  </si>
  <si>
    <t>2016-2017</t>
  </si>
  <si>
    <t>Decomposing the Top Decile US Income Share into 3 Groups</t>
  </si>
  <si>
    <t>The Capital Income Share in the Top 0.5%,1916-2017</t>
  </si>
  <si>
    <t>The Top 0.1% Income Share and Composition</t>
  </si>
  <si>
    <t xml:space="preserve">In March 2019, we present 2017 revised estimates using quasi-complete tabulations posted by IRS at http://www.irs.gov/uac/Filing-Season-Statistics </t>
  </si>
  <si>
    <t>2017-2018</t>
  </si>
  <si>
    <r>
      <t>Source: Piketty and Saez (2003), series updated to 2018</t>
    </r>
    <r>
      <rPr>
        <sz val="10"/>
        <rFont val="Arial"/>
        <family val="2"/>
      </rPr>
      <t>.</t>
    </r>
  </si>
  <si>
    <t xml:space="preserve">In June 2019, we present 2018 preliminary estimates using early tabulations posted by IRS at http://www.irs.gov/uac/Filing-Season-Statistics </t>
  </si>
  <si>
    <t>In February 2023, we present 2019-2021 estimates using quasi-complete tabulations posted by IRS at http://www.irs.gov/uac/Filing-Season-Statistics for 2021 and final IRS tabulations for 2019-2020</t>
  </si>
  <si>
    <t>3) IRS releases a large public use micro dataset of individual tax returns for incomes earned in year t in year t+9 (the most recent data available are for 2014).</t>
  </si>
  <si>
    <t>The Top 0.01% Income Share, 1913-2021</t>
  </si>
  <si>
    <t>Recovery               2009-2019</t>
  </si>
  <si>
    <t>2009-2019</t>
  </si>
  <si>
    <t>2018-2019</t>
  </si>
  <si>
    <t>2019-2020</t>
  </si>
  <si>
    <t>2020-2021</t>
  </si>
  <si>
    <t>2019-2021</t>
  </si>
  <si>
    <t>The Top Decile Income Share, 1917-2022</t>
  </si>
  <si>
    <t>Thresholds and Average Incomes in Top Income Groups in 2022</t>
  </si>
  <si>
    <t>2021-2022</t>
  </si>
  <si>
    <t>2019-2022</t>
  </si>
  <si>
    <t>Full period           1993-2022</t>
  </si>
  <si>
    <t>1993-2022</t>
  </si>
  <si>
    <t>COVID 2019-2022</t>
  </si>
  <si>
    <t>In 2022, top decile includes all families with annual income above $161,000.</t>
  </si>
  <si>
    <t>Top 10-5% (incomes between $161,000 and $241,000)</t>
  </si>
  <si>
    <t>Top 5-1% (incomes between $241,000 and $615,000)</t>
  </si>
  <si>
    <t>Top 1% (incomes above $615,000 in 2022)</t>
  </si>
  <si>
    <t>Top 0.1% income share (incomes above $3m in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</si>
</sst>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 ;\(\$#,##0\)"/>
    <numFmt numFmtId="165" formatCode="0.000"/>
    <numFmt numFmtId="166" formatCode="0.0"/>
    <numFmt numFmtId="167" formatCode="0.0000"/>
    <numFmt numFmtId="168" formatCode="0.0%"/>
    <numFmt numFmtId="169" formatCode="&quot;$&quot;#,##0"/>
    <numFmt numFmtId="170" formatCode="0.00000"/>
  </numFmts>
  <fonts count="49">
    <font>
      <sz val="12"/>
      <color indexed="24"/>
      <name val="Arial"/>
    </font>
    <font>
      <b/>
      <sz val="8"/>
      <color indexed="24"/>
      <name val="Times New Roman"/>
      <family val="1"/>
    </font>
    <font>
      <sz val="8"/>
      <color indexed="24"/>
      <name val="Times New Roman"/>
      <family val="1"/>
    </font>
    <font>
      <sz val="12"/>
      <color indexed="24"/>
      <name val="Arial"/>
      <family val="2"/>
    </font>
    <font>
      <sz val="10"/>
      <name val="Arial"/>
      <family val="2"/>
    </font>
    <font>
      <sz val="8"/>
      <name val="Arial"/>
      <family val="2"/>
    </font>
    <font>
      <sz val="12"/>
      <color indexed="8"/>
      <name val="Arial"/>
      <family val="2"/>
    </font>
    <font>
      <sz val="9.5"/>
      <name val="Arial"/>
      <family val="2"/>
    </font>
    <font>
      <b/>
      <sz val="8"/>
      <name val="Arial"/>
      <family val="2"/>
    </font>
    <font>
      <sz val="8"/>
      <name val="Arial"/>
      <family val="2"/>
    </font>
    <font>
      <b/>
      <sz val="10"/>
      <name val="Arial"/>
      <family val="2"/>
    </font>
    <font>
      <sz val="8"/>
      <color indexed="24"/>
      <name val="Arial"/>
      <family val="2"/>
    </font>
    <font>
      <sz val="8"/>
      <name val="Arial Narrow"/>
      <family val="2"/>
    </font>
    <font>
      <sz val="7"/>
      <name val="Helv"/>
    </font>
    <font>
      <b/>
      <sz val="8"/>
      <name val="Arial Narrow"/>
      <family val="2"/>
    </font>
    <font>
      <sz val="10"/>
      <color indexed="24"/>
      <name val="Arial"/>
      <family val="2"/>
    </font>
    <font>
      <sz val="9"/>
      <color indexed="24"/>
      <name val="Arial"/>
      <family val="2"/>
    </font>
    <font>
      <sz val="10"/>
      <name val="Arial"/>
      <family val="2"/>
    </font>
    <font>
      <sz val="14"/>
      <name val="Arial"/>
      <family val="2"/>
    </font>
    <font>
      <b/>
      <sz val="18"/>
      <name val="Arial"/>
      <family val="2"/>
    </font>
    <font>
      <sz val="16"/>
      <name val="Arial"/>
      <family val="2"/>
    </font>
    <font>
      <sz val="18"/>
      <name val="Arial"/>
      <family val="2"/>
    </font>
    <font>
      <sz val="20"/>
      <name val="Arial"/>
      <family val="2"/>
    </font>
    <font>
      <b/>
      <sz val="20"/>
      <name val="Arial"/>
      <family val="2"/>
    </font>
    <font>
      <sz val="12"/>
      <name val="Arial"/>
      <family val="2"/>
    </font>
    <font>
      <sz val="10"/>
      <color indexed="8"/>
      <name val="Arial"/>
      <family val="2"/>
    </font>
    <font>
      <b/>
      <u/>
      <sz val="10"/>
      <name val="Arial"/>
      <family val="2"/>
    </font>
    <font>
      <sz val="9"/>
      <name val="Arial"/>
      <family val="2"/>
    </font>
    <font>
      <u/>
      <sz val="8"/>
      <name val="Arial"/>
      <family val="2"/>
    </font>
    <font>
      <u/>
      <sz val="8"/>
      <color indexed="24"/>
      <name val="Arial"/>
      <family val="2"/>
    </font>
    <font>
      <b/>
      <sz val="6"/>
      <name val="Arial Narrow"/>
      <family val="2"/>
    </font>
    <font>
      <sz val="6"/>
      <name val="Arial Narrow"/>
      <family val="2"/>
    </font>
    <font>
      <sz val="6"/>
      <name val="Arial"/>
      <family val="2"/>
    </font>
    <font>
      <b/>
      <sz val="12"/>
      <color indexed="8"/>
      <name val="Arial"/>
      <family val="2"/>
    </font>
    <font>
      <b/>
      <sz val="10"/>
      <color indexed="24"/>
      <name val="Arial"/>
      <family val="2"/>
    </font>
    <font>
      <b/>
      <sz val="10"/>
      <color indexed="8"/>
      <name val="Arial"/>
      <family val="2"/>
    </font>
    <font>
      <sz val="10"/>
      <color indexed="8"/>
      <name val="Verdana"/>
      <family val="2"/>
    </font>
    <font>
      <sz val="8"/>
      <color indexed="8"/>
      <name val="Arial"/>
      <family val="2"/>
    </font>
    <font>
      <b/>
      <sz val="8"/>
      <color indexed="8"/>
      <name val="Arial"/>
      <family val="2"/>
    </font>
    <font>
      <b/>
      <sz val="14"/>
      <color indexed="8"/>
      <name val="Arial"/>
      <family val="2"/>
    </font>
    <font>
      <b/>
      <sz val="12"/>
      <name val="Arial"/>
      <family val="2"/>
    </font>
    <font>
      <sz val="14"/>
      <color indexed="8"/>
      <name val="Arial"/>
      <family val="2"/>
    </font>
    <font>
      <sz val="8"/>
      <color indexed="8"/>
      <name val="Arial"/>
      <family val="2"/>
    </font>
    <font>
      <sz val="10"/>
      <color indexed="8"/>
      <name val="Arial"/>
      <family val="2"/>
    </font>
    <font>
      <b/>
      <sz val="14"/>
      <name val="Arial"/>
      <family val="2"/>
    </font>
    <font>
      <sz val="14"/>
      <color indexed="10"/>
      <name val="Arial"/>
      <family val="2"/>
    </font>
    <font>
      <sz val="14"/>
      <color rgb="FF000000"/>
      <name val="Arial"/>
      <family val="2"/>
    </font>
    <font>
      <sz val="10"/>
      <color rgb="FFFF0000"/>
      <name val="Arial"/>
      <family val="2"/>
    </font>
    <font>
      <sz val="12"/>
      <color rgb="FFFF0000"/>
      <name val="Arial"/>
      <family val="2"/>
    </font>
  </fonts>
  <fills count="3">
    <fill>
      <patternFill patternType="none"/>
    </fill>
    <fill>
      <patternFill patternType="gray125"/>
    </fill>
    <fill>
      <patternFill patternType="solid">
        <fgColor indexed="9"/>
        <bgColor indexed="64"/>
      </patternFill>
    </fill>
  </fills>
  <borders count="4">
    <border>
      <left/>
      <right/>
      <top/>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s>
  <cellStyleXfs count="13">
    <xf numFmtId="0" fontId="0" fillId="0" borderId="0"/>
    <xf numFmtId="0" fontId="3" fillId="0" borderId="0" applyFon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3" fontId="3" fillId="0" borderId="0" applyFont="0" applyFill="0" applyBorder="0" applyAlignment="0" applyProtection="0"/>
    <xf numFmtId="164"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13" fillId="0" borderId="1">
      <alignment horizontal="center"/>
    </xf>
    <xf numFmtId="2" fontId="3" fillId="0" borderId="0" applyFont="0" applyFill="0" applyBorder="0" applyAlignment="0" applyProtection="0"/>
  </cellStyleXfs>
  <cellXfs count="260">
    <xf numFmtId="0" fontId="0" fillId="0" borderId="0" xfId="0"/>
    <xf numFmtId="0" fontId="5" fillId="0" borderId="0" xfId="9" applyFont="1"/>
    <xf numFmtId="0" fontId="4" fillId="0" borderId="0" xfId="9"/>
    <xf numFmtId="167" fontId="5" fillId="0" borderId="0" xfId="9" applyNumberFormat="1" applyFont="1" applyAlignment="1">
      <alignment horizontal="center"/>
    </xf>
    <xf numFmtId="165" fontId="5" fillId="0" borderId="0" xfId="9" applyNumberFormat="1" applyFont="1" applyAlignment="1">
      <alignment horizontal="center"/>
    </xf>
    <xf numFmtId="165" fontId="5" fillId="0" borderId="0" xfId="9" applyNumberFormat="1" applyFont="1"/>
    <xf numFmtId="167" fontId="5" fillId="0" borderId="0" xfId="9" applyNumberFormat="1" applyFont="1"/>
    <xf numFmtId="0" fontId="4" fillId="0" borderId="0" xfId="10"/>
    <xf numFmtId="0" fontId="4" fillId="0" borderId="0" xfId="10" applyAlignment="1">
      <alignment horizontal="center"/>
    </xf>
    <xf numFmtId="165" fontId="4" fillId="0" borderId="0" xfId="10" applyNumberFormat="1" applyAlignment="1">
      <alignment horizontal="center"/>
    </xf>
    <xf numFmtId="0" fontId="4" fillId="0" borderId="0" xfId="10" applyAlignment="1">
      <alignment horizontal="left"/>
    </xf>
    <xf numFmtId="0" fontId="6" fillId="0" borderId="0" xfId="0" applyFont="1"/>
    <xf numFmtId="14" fontId="5" fillId="0" borderId="0" xfId="7" applyNumberFormat="1" applyFont="1"/>
    <xf numFmtId="0" fontId="5" fillId="0" borderId="0" xfId="0" applyFont="1" applyAlignment="1">
      <alignment horizontal="center"/>
    </xf>
    <xf numFmtId="49" fontId="5" fillId="0" borderId="0" xfId="0" applyNumberFormat="1" applyFont="1" applyAlignment="1">
      <alignment horizontal="center"/>
    </xf>
    <xf numFmtId="166" fontId="6" fillId="0" borderId="0" xfId="0" applyNumberFormat="1" applyFont="1" applyAlignment="1">
      <alignment horizontal="center"/>
    </xf>
    <xf numFmtId="0" fontId="5" fillId="0" borderId="0" xfId="7" applyFont="1" applyAlignment="1">
      <alignment horizontal="right"/>
    </xf>
    <xf numFmtId="14" fontId="5" fillId="0" borderId="0" xfId="7" applyNumberFormat="1" applyFont="1" applyProtection="1">
      <protection locked="0"/>
    </xf>
    <xf numFmtId="0" fontId="5" fillId="0" borderId="0" xfId="7" applyFont="1" applyProtection="1">
      <protection locked="0"/>
    </xf>
    <xf numFmtId="0" fontId="5" fillId="0" borderId="0" xfId="7" applyFont="1"/>
    <xf numFmtId="2" fontId="5" fillId="0" borderId="0" xfId="7" applyNumberFormat="1" applyFont="1" applyAlignment="1">
      <alignment horizontal="center"/>
    </xf>
    <xf numFmtId="0" fontId="5" fillId="0" borderId="0" xfId="7" applyFont="1" applyAlignment="1">
      <alignment horizontal="center"/>
    </xf>
    <xf numFmtId="3" fontId="5" fillId="0" borderId="0" xfId="7" applyNumberFormat="1" applyFont="1" applyAlignment="1">
      <alignment horizontal="center"/>
    </xf>
    <xf numFmtId="0" fontId="5" fillId="0" borderId="2" xfId="7" applyFont="1" applyBorder="1" applyAlignment="1">
      <alignment horizontal="center"/>
    </xf>
    <xf numFmtId="3" fontId="5" fillId="0" borderId="2" xfId="7" applyNumberFormat="1" applyFont="1" applyBorder="1" applyAlignment="1">
      <alignment horizontal="center"/>
    </xf>
    <xf numFmtId="2" fontId="5" fillId="0" borderId="0" xfId="7" applyNumberFormat="1" applyFont="1" applyAlignment="1" applyProtection="1">
      <alignment horizontal="center"/>
      <protection locked="0"/>
    </xf>
    <xf numFmtId="0" fontId="5" fillId="0" borderId="0" xfId="8" applyFont="1"/>
    <xf numFmtId="0" fontId="5" fillId="0" borderId="0" xfId="8" applyFont="1" applyAlignment="1">
      <alignment horizontal="center"/>
    </xf>
    <xf numFmtId="3" fontId="5" fillId="0" borderId="0" xfId="8" applyNumberFormat="1" applyFont="1" applyAlignment="1">
      <alignment horizontal="center"/>
    </xf>
    <xf numFmtId="2" fontId="5" fillId="0" borderId="0" xfId="8" applyNumberFormat="1" applyFont="1" applyAlignment="1">
      <alignment horizontal="center"/>
    </xf>
    <xf numFmtId="0" fontId="5" fillId="0" borderId="2" xfId="8" applyFont="1" applyBorder="1" applyAlignment="1">
      <alignment horizontal="center"/>
    </xf>
    <xf numFmtId="2" fontId="5" fillId="0" borderId="2" xfId="8" applyNumberFormat="1" applyFont="1" applyBorder="1" applyAlignment="1">
      <alignment horizontal="center"/>
    </xf>
    <xf numFmtId="0" fontId="5" fillId="0" borderId="2" xfId="8" quotePrefix="1" applyFont="1" applyBorder="1" applyAlignment="1">
      <alignment horizontal="center"/>
    </xf>
    <xf numFmtId="0" fontId="4" fillId="0" borderId="0" xfId="6" applyAlignment="1">
      <alignment horizontal="center"/>
    </xf>
    <xf numFmtId="0" fontId="9" fillId="0" borderId="0" xfId="6" applyFont="1" applyAlignment="1">
      <alignment horizontal="center"/>
    </xf>
    <xf numFmtId="166" fontId="9" fillId="0" borderId="0" xfId="6" applyNumberFormat="1" applyFont="1" applyAlignment="1">
      <alignment horizontal="center"/>
    </xf>
    <xf numFmtId="0" fontId="5" fillId="0" borderId="0" xfId="0" applyFont="1" applyAlignment="1">
      <alignment horizontal="left"/>
    </xf>
    <xf numFmtId="0" fontId="16" fillId="0" borderId="0" xfId="0" applyFont="1"/>
    <xf numFmtId="0" fontId="10" fillId="0" borderId="0" xfId="0" applyFont="1" applyAlignment="1">
      <alignment horizontal="center" wrapText="1"/>
    </xf>
    <xf numFmtId="0" fontId="17" fillId="0" borderId="2" xfId="0" quotePrefix="1" applyFont="1" applyBorder="1" applyAlignment="1">
      <alignment horizontal="center" wrapText="1"/>
    </xf>
    <xf numFmtId="0" fontId="10" fillId="0" borderId="0" xfId="0" applyFont="1" applyAlignment="1">
      <alignment horizontal="center"/>
    </xf>
    <xf numFmtId="3" fontId="17" fillId="0" borderId="0" xfId="0" applyNumberFormat="1" applyFont="1" applyAlignment="1">
      <alignment horizontal="center"/>
    </xf>
    <xf numFmtId="3" fontId="17" fillId="0" borderId="0" xfId="0" quotePrefix="1" applyNumberFormat="1" applyFont="1" applyAlignment="1">
      <alignment horizontal="center"/>
    </xf>
    <xf numFmtId="0" fontId="17" fillId="0" borderId="0" xfId="0" quotePrefix="1" applyFont="1" applyAlignment="1">
      <alignment horizontal="center" wrapText="1"/>
    </xf>
    <xf numFmtId="0" fontId="17" fillId="0" borderId="0" xfId="0" applyFont="1" applyAlignment="1">
      <alignment horizontal="center" wrapText="1"/>
    </xf>
    <xf numFmtId="3" fontId="17" fillId="0" borderId="0" xfId="0" quotePrefix="1" applyNumberFormat="1" applyFont="1" applyAlignment="1">
      <alignment horizontal="center" wrapText="1"/>
    </xf>
    <xf numFmtId="0" fontId="17" fillId="0" borderId="0" xfId="9" applyFont="1"/>
    <xf numFmtId="0" fontId="19" fillId="0" borderId="0" xfId="9" applyFont="1" applyAlignment="1">
      <alignment horizontal="center"/>
    </xf>
    <xf numFmtId="0" fontId="20" fillId="0" borderId="0" xfId="9" applyFont="1" applyAlignment="1">
      <alignment horizontal="center"/>
    </xf>
    <xf numFmtId="0" fontId="18" fillId="0" borderId="0" xfId="9" applyFont="1"/>
    <xf numFmtId="0" fontId="21" fillId="0" borderId="0" xfId="9" applyFont="1" applyAlignment="1">
      <alignment horizontal="center"/>
    </xf>
    <xf numFmtId="0" fontId="22" fillId="0" borderId="0" xfId="9" applyFont="1" applyAlignment="1">
      <alignment horizontal="center"/>
    </xf>
    <xf numFmtId="0" fontId="23" fillId="0" borderId="0" xfId="9" applyFont="1" applyAlignment="1">
      <alignment horizontal="center"/>
    </xf>
    <xf numFmtId="0" fontId="20" fillId="0" borderId="0" xfId="9" applyFont="1"/>
    <xf numFmtId="0" fontId="24" fillId="0" borderId="0" xfId="9" applyFont="1"/>
    <xf numFmtId="0" fontId="10" fillId="0" borderId="0" xfId="8" applyFont="1"/>
    <xf numFmtId="0" fontId="9" fillId="0" borderId="2" xfId="6" applyFont="1" applyBorder="1" applyAlignment="1">
      <alignment horizontal="center"/>
    </xf>
    <xf numFmtId="0" fontId="9" fillId="0" borderId="0" xfId="6" applyFont="1" applyAlignment="1">
      <alignment horizontal="left"/>
    </xf>
    <xf numFmtId="0" fontId="12" fillId="0" borderId="0" xfId="8" applyFont="1" applyAlignment="1">
      <alignment horizontal="center"/>
    </xf>
    <xf numFmtId="0" fontId="21" fillId="0" borderId="0" xfId="9" applyFont="1"/>
    <xf numFmtId="2" fontId="17" fillId="0" borderId="0" xfId="8" applyNumberFormat="1" applyFont="1" applyAlignment="1">
      <alignment horizontal="center"/>
    </xf>
    <xf numFmtId="0" fontId="15" fillId="0" borderId="0" xfId="0" applyFont="1"/>
    <xf numFmtId="0" fontId="17" fillId="0" borderId="0" xfId="0" applyFont="1" applyAlignment="1">
      <alignment horizontal="center"/>
    </xf>
    <xf numFmtId="0" fontId="15" fillId="0" borderId="2" xfId="0" applyFont="1" applyBorder="1"/>
    <xf numFmtId="0" fontId="17" fillId="0" borderId="2" xfId="0" applyFont="1" applyBorder="1" applyAlignment="1">
      <alignment horizontal="center"/>
    </xf>
    <xf numFmtId="169" fontId="17" fillId="0" borderId="0" xfId="0" quotePrefix="1" applyNumberFormat="1" applyFont="1" applyAlignment="1">
      <alignment horizontal="center"/>
    </xf>
    <xf numFmtId="0" fontId="25" fillId="0" borderId="0" xfId="0" applyFont="1" applyAlignment="1">
      <alignment horizontal="center"/>
    </xf>
    <xf numFmtId="167" fontId="25" fillId="0" borderId="0" xfId="0" applyNumberFormat="1" applyFont="1" applyAlignment="1">
      <alignment horizontal="center"/>
    </xf>
    <xf numFmtId="0" fontId="17" fillId="0" borderId="0" xfId="9" applyFont="1" applyAlignment="1">
      <alignment horizontal="center"/>
    </xf>
    <xf numFmtId="167" fontId="17" fillId="0" borderId="0" xfId="0" applyNumberFormat="1" applyFont="1" applyAlignment="1">
      <alignment horizontal="center"/>
    </xf>
    <xf numFmtId="170" fontId="17" fillId="0" borderId="0" xfId="0" applyNumberFormat="1" applyFont="1" applyAlignment="1">
      <alignment horizontal="center"/>
    </xf>
    <xf numFmtId="170" fontId="25" fillId="0" borderId="0" xfId="0" applyNumberFormat="1" applyFont="1" applyAlignment="1">
      <alignment horizontal="center"/>
    </xf>
    <xf numFmtId="3" fontId="5" fillId="0" borderId="0" xfId="9" applyNumberFormat="1" applyFont="1"/>
    <xf numFmtId="3" fontId="4" fillId="0" borderId="0" xfId="9" applyNumberFormat="1"/>
    <xf numFmtId="0" fontId="17" fillId="0" borderId="0" xfId="8" applyFont="1"/>
    <xf numFmtId="0" fontId="17" fillId="0" borderId="2" xfId="8" applyFont="1" applyBorder="1" applyAlignment="1">
      <alignment horizontal="center"/>
    </xf>
    <xf numFmtId="0" fontId="17" fillId="0" borderId="0" xfId="8" applyFont="1" applyAlignment="1">
      <alignment horizontal="center"/>
    </xf>
    <xf numFmtId="0" fontId="17" fillId="0" borderId="3" xfId="8" applyFont="1" applyBorder="1" applyAlignment="1">
      <alignment horizontal="center"/>
    </xf>
    <xf numFmtId="49" fontId="17" fillId="0" borderId="0" xfId="8" applyNumberFormat="1" applyFont="1" applyAlignment="1">
      <alignment horizontal="center"/>
    </xf>
    <xf numFmtId="49" fontId="15" fillId="0" borderId="0" xfId="0" applyNumberFormat="1" applyFont="1"/>
    <xf numFmtId="0" fontId="17" fillId="0" borderId="2" xfId="8" applyFont="1" applyBorder="1"/>
    <xf numFmtId="3" fontId="17" fillId="0" borderId="0" xfId="8" applyNumberFormat="1" applyFont="1" applyAlignment="1">
      <alignment horizontal="center"/>
    </xf>
    <xf numFmtId="166" fontId="17" fillId="0" borderId="0" xfId="8" applyNumberFormat="1" applyFont="1" applyAlignment="1">
      <alignment horizontal="center"/>
    </xf>
    <xf numFmtId="167" fontId="17" fillId="0" borderId="0" xfId="8" applyNumberFormat="1" applyFont="1" applyAlignment="1">
      <alignment horizontal="center"/>
    </xf>
    <xf numFmtId="3" fontId="17" fillId="0" borderId="2" xfId="8" applyNumberFormat="1" applyFont="1" applyBorder="1" applyAlignment="1">
      <alignment horizontal="center"/>
    </xf>
    <xf numFmtId="166" fontId="17" fillId="0" borderId="2" xfId="8" applyNumberFormat="1" applyFont="1" applyBorder="1" applyAlignment="1">
      <alignment horizontal="center"/>
    </xf>
    <xf numFmtId="2" fontId="17" fillId="0" borderId="2" xfId="8" applyNumberFormat="1" applyFont="1" applyBorder="1" applyAlignment="1">
      <alignment horizontal="center"/>
    </xf>
    <xf numFmtId="167" fontId="17" fillId="0" borderId="2" xfId="8" applyNumberFormat="1" applyFont="1" applyBorder="1" applyAlignment="1">
      <alignment horizontal="center"/>
    </xf>
    <xf numFmtId="0" fontId="17" fillId="0" borderId="2" xfId="8" quotePrefix="1" applyFont="1" applyBorder="1" applyAlignment="1">
      <alignment horizontal="center"/>
    </xf>
    <xf numFmtId="2" fontId="17" fillId="0" borderId="0" xfId="0" applyNumberFormat="1" applyFont="1" applyAlignment="1" applyProtection="1">
      <alignment horizontal="center"/>
      <protection locked="0"/>
    </xf>
    <xf numFmtId="166" fontId="17" fillId="0" borderId="0" xfId="8" applyNumberFormat="1" applyFont="1"/>
    <xf numFmtId="0" fontId="26" fillId="0" borderId="0" xfId="8" applyFont="1"/>
    <xf numFmtId="0" fontId="27" fillId="0" borderId="0" xfId="8" applyFont="1"/>
    <xf numFmtId="0" fontId="12" fillId="0" borderId="0" xfId="8" applyFont="1"/>
    <xf numFmtId="0" fontId="5" fillId="0" borderId="2" xfId="8" applyFont="1" applyBorder="1"/>
    <xf numFmtId="3" fontId="5" fillId="0" borderId="0" xfId="8" applyNumberFormat="1" applyFont="1"/>
    <xf numFmtId="0" fontId="4" fillId="0" borderId="0" xfId="6"/>
    <xf numFmtId="0" fontId="10" fillId="0" borderId="0" xfId="6" applyFont="1"/>
    <xf numFmtId="0" fontId="14" fillId="0" borderId="0" xfId="6" applyFont="1" applyAlignment="1">
      <alignment horizontal="center"/>
    </xf>
    <xf numFmtId="0" fontId="12" fillId="0" borderId="0" xfId="6" applyFont="1" applyAlignment="1">
      <alignment horizontal="center"/>
    </xf>
    <xf numFmtId="0" fontId="12" fillId="0" borderId="0" xfId="6" applyFont="1" applyAlignment="1">
      <alignment horizontal="left"/>
    </xf>
    <xf numFmtId="0" fontId="12" fillId="0" borderId="0" xfId="6" applyFont="1"/>
    <xf numFmtId="0" fontId="9" fillId="0" borderId="0" xfId="6" applyFont="1"/>
    <xf numFmtId="0" fontId="30" fillId="0" borderId="0" xfId="6" applyFont="1" applyAlignment="1">
      <alignment horizontal="center"/>
    </xf>
    <xf numFmtId="0" fontId="31" fillId="0" borderId="0" xfId="8" applyFont="1" applyAlignment="1">
      <alignment horizontal="center"/>
    </xf>
    <xf numFmtId="0" fontId="32" fillId="0" borderId="0" xfId="6" applyFont="1"/>
    <xf numFmtId="0" fontId="4" fillId="0" borderId="2" xfId="6" applyBorder="1" applyAlignment="1">
      <alignment horizontal="center"/>
    </xf>
    <xf numFmtId="0" fontId="4" fillId="0" borderId="2" xfId="6" applyBorder="1"/>
    <xf numFmtId="0" fontId="8" fillId="0" borderId="0" xfId="7" applyFont="1" applyAlignment="1">
      <alignment horizontal="center" wrapText="1"/>
    </xf>
    <xf numFmtId="3" fontId="8" fillId="0" borderId="0" xfId="7" applyNumberFormat="1" applyFont="1" applyAlignment="1">
      <alignment horizontal="center" wrapText="1"/>
    </xf>
    <xf numFmtId="2" fontId="8" fillId="0" borderId="0" xfId="7" applyNumberFormat="1" applyFont="1" applyAlignment="1">
      <alignment horizontal="center" wrapText="1"/>
    </xf>
    <xf numFmtId="0" fontId="5" fillId="0" borderId="0" xfId="7" applyFont="1" applyAlignment="1">
      <alignment horizontal="center" wrapText="1"/>
    </xf>
    <xf numFmtId="0" fontId="5" fillId="0" borderId="2" xfId="7" quotePrefix="1" applyFont="1" applyBorder="1" applyAlignment="1">
      <alignment horizontal="center" wrapText="1"/>
    </xf>
    <xf numFmtId="3" fontId="5" fillId="0" borderId="2" xfId="7" quotePrefix="1" applyNumberFormat="1" applyFont="1" applyBorder="1" applyAlignment="1">
      <alignment horizontal="center" wrapText="1"/>
    </xf>
    <xf numFmtId="2" fontId="5" fillId="0" borderId="2" xfId="7" applyNumberFormat="1" applyFont="1" applyBorder="1" applyAlignment="1">
      <alignment horizontal="center"/>
    </xf>
    <xf numFmtId="0" fontId="5" fillId="0" borderId="0" xfId="7" applyFont="1" applyAlignment="1">
      <alignment horizontal="left"/>
    </xf>
    <xf numFmtId="2" fontId="5" fillId="0" borderId="2" xfId="7" quotePrefix="1" applyNumberFormat="1" applyFont="1" applyBorder="1" applyAlignment="1">
      <alignment horizontal="center" wrapText="1"/>
    </xf>
    <xf numFmtId="2" fontId="5" fillId="0" borderId="2" xfId="7" quotePrefix="1" applyNumberFormat="1" applyFont="1" applyBorder="1" applyAlignment="1">
      <alignment horizontal="center"/>
    </xf>
    <xf numFmtId="0" fontId="5" fillId="0" borderId="0" xfId="7" applyFont="1" applyAlignment="1" applyProtection="1">
      <alignment horizontal="center"/>
      <protection locked="0"/>
    </xf>
    <xf numFmtId="3" fontId="5" fillId="0" borderId="2" xfId="7" quotePrefix="1" applyNumberFormat="1" applyFont="1" applyBorder="1" applyAlignment="1">
      <alignment horizontal="center"/>
    </xf>
    <xf numFmtId="0" fontId="5" fillId="0" borderId="2" xfId="7" quotePrefix="1" applyFont="1" applyBorder="1" applyAlignment="1">
      <alignment horizontal="center"/>
    </xf>
    <xf numFmtId="0" fontId="5" fillId="0" borderId="2" xfId="7" applyFont="1" applyBorder="1"/>
    <xf numFmtId="0" fontId="18" fillId="0" borderId="0" xfId="8" applyFont="1"/>
    <xf numFmtId="0" fontId="18" fillId="0" borderId="0" xfId="7" applyFont="1" applyAlignment="1">
      <alignment horizontal="left"/>
    </xf>
    <xf numFmtId="2" fontId="5" fillId="0" borderId="0" xfId="9" applyNumberFormat="1" applyFont="1"/>
    <xf numFmtId="2" fontId="4" fillId="0" borderId="0" xfId="9" applyNumberFormat="1"/>
    <xf numFmtId="0" fontId="33" fillId="0" borderId="0" xfId="0" applyFont="1"/>
    <xf numFmtId="169" fontId="17" fillId="0" borderId="0" xfId="0" quotePrefix="1" applyNumberFormat="1" applyFont="1" applyAlignment="1">
      <alignment horizontal="center" wrapText="1"/>
    </xf>
    <xf numFmtId="0" fontId="17" fillId="0" borderId="0" xfId="0" applyFont="1" applyAlignment="1" applyProtection="1">
      <alignment horizontal="center"/>
      <protection locked="0"/>
    </xf>
    <xf numFmtId="3" fontId="17" fillId="0" borderId="0" xfId="0" applyNumberFormat="1" applyFont="1" applyAlignment="1" applyProtection="1">
      <alignment horizontal="center"/>
      <protection locked="0"/>
    </xf>
    <xf numFmtId="168" fontId="17" fillId="0" borderId="0" xfId="0" applyNumberFormat="1" applyFont="1" applyAlignment="1">
      <alignment horizontal="center"/>
    </xf>
    <xf numFmtId="0" fontId="8" fillId="0" borderId="0" xfId="8" applyFont="1"/>
    <xf numFmtId="0" fontId="11" fillId="0" borderId="0" xfId="0" applyFont="1"/>
    <xf numFmtId="167" fontId="5" fillId="0" borderId="0" xfId="0" applyNumberFormat="1" applyFont="1" applyAlignment="1">
      <alignment horizontal="center" wrapText="1"/>
    </xf>
    <xf numFmtId="0" fontId="5" fillId="0" borderId="2" xfId="0" applyFont="1" applyBorder="1" applyAlignment="1">
      <alignment horizontal="left"/>
    </xf>
    <xf numFmtId="0" fontId="0" fillId="0" borderId="2" xfId="0" applyBorder="1"/>
    <xf numFmtId="0" fontId="5" fillId="0" borderId="2" xfId="0" applyFont="1" applyBorder="1" applyAlignment="1">
      <alignment horizontal="center"/>
    </xf>
    <xf numFmtId="0" fontId="5" fillId="0" borderId="0" xfId="8" quotePrefix="1" applyFont="1" applyAlignment="1">
      <alignment horizontal="center"/>
    </xf>
    <xf numFmtId="3" fontId="5" fillId="0" borderId="0" xfId="7" quotePrefix="1" applyNumberFormat="1" applyFont="1" applyAlignment="1">
      <alignment horizontal="center"/>
    </xf>
    <xf numFmtId="3" fontId="5" fillId="0" borderId="0" xfId="7" quotePrefix="1" applyNumberFormat="1" applyFont="1" applyAlignment="1">
      <alignment horizontal="center" wrapText="1"/>
    </xf>
    <xf numFmtId="0" fontId="25" fillId="0" borderId="0" xfId="0" applyFont="1"/>
    <xf numFmtId="0" fontId="35" fillId="0" borderId="0" xfId="0" applyFont="1"/>
    <xf numFmtId="0" fontId="17" fillId="0" borderId="0" xfId="0" applyFont="1" applyAlignment="1">
      <alignment horizontal="left"/>
    </xf>
    <xf numFmtId="3" fontId="36" fillId="2" borderId="0" xfId="0" applyNumberFormat="1" applyFont="1" applyFill="1" applyAlignment="1">
      <alignment horizontal="right"/>
    </xf>
    <xf numFmtId="0" fontId="11" fillId="0" borderId="0" xfId="0" applyFont="1" applyAlignment="1">
      <alignment vertical="center"/>
    </xf>
    <xf numFmtId="166" fontId="10" fillId="0" borderId="0" xfId="0" applyNumberFormat="1" applyFont="1" applyAlignment="1">
      <alignment horizontal="center"/>
    </xf>
    <xf numFmtId="165" fontId="17" fillId="0" borderId="0" xfId="8" applyNumberFormat="1" applyFont="1"/>
    <xf numFmtId="0" fontId="10" fillId="0" borderId="0" xfId="0" applyFont="1" applyAlignment="1">
      <alignment horizontal="left"/>
    </xf>
    <xf numFmtId="3" fontId="17" fillId="0" borderId="2" xfId="0" applyNumberFormat="1" applyFont="1" applyBorder="1" applyAlignment="1">
      <alignment horizontal="center"/>
    </xf>
    <xf numFmtId="169" fontId="17" fillId="0" borderId="2" xfId="0" quotePrefix="1" applyNumberFormat="1" applyFont="1" applyBorder="1" applyAlignment="1">
      <alignment horizontal="center"/>
    </xf>
    <xf numFmtId="3" fontId="17" fillId="0" borderId="2" xfId="0" quotePrefix="1" applyNumberFormat="1" applyFont="1" applyBorder="1" applyAlignment="1">
      <alignment horizontal="center"/>
    </xf>
    <xf numFmtId="3" fontId="17" fillId="0" borderId="2" xfId="0" quotePrefix="1" applyNumberFormat="1" applyFont="1" applyBorder="1" applyAlignment="1">
      <alignment horizontal="center" wrapText="1"/>
    </xf>
    <xf numFmtId="3" fontId="25" fillId="0" borderId="0" xfId="0" applyNumberFormat="1" applyFont="1"/>
    <xf numFmtId="0" fontId="10" fillId="0" borderId="0" xfId="9" applyFont="1"/>
    <xf numFmtId="168" fontId="17" fillId="0" borderId="0" xfId="9" applyNumberFormat="1" applyFont="1"/>
    <xf numFmtId="10" fontId="10" fillId="0" borderId="0" xfId="9" applyNumberFormat="1" applyFont="1"/>
    <xf numFmtId="10" fontId="17" fillId="0" borderId="0" xfId="9" applyNumberFormat="1" applyFont="1"/>
    <xf numFmtId="10" fontId="25" fillId="0" borderId="0" xfId="0" applyNumberFormat="1" applyFont="1"/>
    <xf numFmtId="0" fontId="40" fillId="0" borderId="0" xfId="0" applyFont="1" applyAlignment="1">
      <alignment horizontal="center" wrapText="1"/>
    </xf>
    <xf numFmtId="0" fontId="40" fillId="0" borderId="2" xfId="0" applyFont="1" applyBorder="1" applyAlignment="1">
      <alignment horizontal="center" wrapText="1"/>
    </xf>
    <xf numFmtId="0" fontId="40" fillId="0" borderId="2" xfId="0" quotePrefix="1" applyFont="1" applyBorder="1" applyAlignment="1">
      <alignment horizontal="center" wrapText="1"/>
    </xf>
    <xf numFmtId="1" fontId="18" fillId="0" borderId="0" xfId="0" applyNumberFormat="1" applyFont="1" applyAlignment="1">
      <alignment horizontal="center" wrapText="1"/>
    </xf>
    <xf numFmtId="168" fontId="18" fillId="0" borderId="0" xfId="8" applyNumberFormat="1" applyFont="1" applyAlignment="1">
      <alignment horizontal="center"/>
    </xf>
    <xf numFmtId="0" fontId="8" fillId="0" borderId="0" xfId="0" applyFont="1" applyAlignment="1">
      <alignment horizontal="left"/>
    </xf>
    <xf numFmtId="0" fontId="41" fillId="0" borderId="0" xfId="0" applyFont="1"/>
    <xf numFmtId="9" fontId="18" fillId="0" borderId="0" xfId="8" applyNumberFormat="1" applyFont="1" applyAlignment="1">
      <alignment horizontal="center"/>
    </xf>
    <xf numFmtId="168" fontId="10" fillId="0" borderId="0" xfId="9" applyNumberFormat="1" applyFont="1"/>
    <xf numFmtId="168" fontId="6" fillId="0" borderId="0" xfId="0" applyNumberFormat="1" applyFont="1"/>
    <xf numFmtId="168" fontId="33" fillId="0" borderId="0" xfId="0" applyNumberFormat="1" applyFont="1"/>
    <xf numFmtId="2" fontId="17" fillId="0" borderId="0" xfId="8" applyNumberFormat="1" applyFont="1"/>
    <xf numFmtId="3" fontId="0" fillId="0" borderId="0" xfId="0" applyNumberFormat="1" applyAlignment="1">
      <alignment horizontal="center"/>
    </xf>
    <xf numFmtId="0" fontId="37" fillId="0" borderId="0" xfId="7" applyFont="1" applyAlignment="1">
      <alignment horizontal="center"/>
    </xf>
    <xf numFmtId="0" fontId="38" fillId="0" borderId="0" xfId="7" applyFont="1" applyAlignment="1">
      <alignment horizontal="center" wrapText="1"/>
    </xf>
    <xf numFmtId="3" fontId="38" fillId="0" borderId="0" xfId="7" applyNumberFormat="1" applyFont="1" applyAlignment="1">
      <alignment horizontal="center" wrapText="1"/>
    </xf>
    <xf numFmtId="2" fontId="38" fillId="0" borderId="0" xfId="7" applyNumberFormat="1" applyFont="1" applyAlignment="1">
      <alignment horizontal="center" wrapText="1"/>
    </xf>
    <xf numFmtId="0" fontId="37" fillId="0" borderId="0" xfId="7" applyFont="1" applyAlignment="1">
      <alignment horizontal="center" wrapText="1"/>
    </xf>
    <xf numFmtId="0" fontId="37" fillId="0" borderId="2" xfId="7" quotePrefix="1" applyFont="1" applyBorder="1" applyAlignment="1">
      <alignment horizontal="center" wrapText="1"/>
    </xf>
    <xf numFmtId="3" fontId="37" fillId="0" borderId="2" xfId="7" quotePrefix="1" applyNumberFormat="1" applyFont="1" applyBorder="1" applyAlignment="1">
      <alignment horizontal="center" wrapText="1"/>
    </xf>
    <xf numFmtId="3" fontId="37" fillId="0" borderId="0" xfId="7" applyNumberFormat="1" applyFont="1" applyAlignment="1">
      <alignment horizontal="center"/>
    </xf>
    <xf numFmtId="3" fontId="42" fillId="0" borderId="0" xfId="7" applyNumberFormat="1" applyFont="1" applyAlignment="1">
      <alignment horizontal="center"/>
    </xf>
    <xf numFmtId="2" fontId="37" fillId="0" borderId="0" xfId="7" applyNumberFormat="1" applyFont="1" applyAlignment="1">
      <alignment horizontal="center"/>
    </xf>
    <xf numFmtId="165" fontId="37" fillId="0" borderId="0" xfId="7" applyNumberFormat="1" applyFont="1" applyAlignment="1">
      <alignment horizontal="center"/>
    </xf>
    <xf numFmtId="3" fontId="37" fillId="0" borderId="0" xfId="7" applyNumberFormat="1" applyFont="1" applyAlignment="1">
      <alignment horizontal="center" wrapText="1"/>
    </xf>
    <xf numFmtId="4" fontId="42" fillId="0" borderId="0" xfId="7" applyNumberFormat="1" applyFont="1" applyAlignment="1">
      <alignment horizontal="center"/>
    </xf>
    <xf numFmtId="0" fontId="37" fillId="0" borderId="2" xfId="7" applyFont="1" applyBorder="1" applyAlignment="1">
      <alignment horizontal="center"/>
    </xf>
    <xf numFmtId="3" fontId="37" fillId="0" borderId="2" xfId="7" applyNumberFormat="1" applyFont="1" applyBorder="1" applyAlignment="1">
      <alignment horizontal="center"/>
    </xf>
    <xf numFmtId="2" fontId="37" fillId="0" borderId="2" xfId="7" applyNumberFormat="1" applyFont="1" applyBorder="1" applyAlignment="1">
      <alignment horizontal="center"/>
    </xf>
    <xf numFmtId="0" fontId="37" fillId="0" borderId="0" xfId="7" applyFont="1" applyAlignment="1">
      <alignment horizontal="left"/>
    </xf>
    <xf numFmtId="3" fontId="43" fillId="0" borderId="0" xfId="0" applyNumberFormat="1" applyFont="1" applyAlignment="1">
      <alignment horizontal="center"/>
    </xf>
    <xf numFmtId="3" fontId="43" fillId="0" borderId="0" xfId="0" applyNumberFormat="1" applyFont="1" applyAlignment="1">
      <alignment horizontal="right" wrapText="1"/>
    </xf>
    <xf numFmtId="4" fontId="5" fillId="0" borderId="0" xfId="8" applyNumberFormat="1" applyFont="1" applyAlignment="1">
      <alignment horizontal="center"/>
    </xf>
    <xf numFmtId="167" fontId="17" fillId="0" borderId="0" xfId="8" applyNumberFormat="1" applyFont="1"/>
    <xf numFmtId="10" fontId="5" fillId="0" borderId="0" xfId="9" applyNumberFormat="1" applyFont="1"/>
    <xf numFmtId="1" fontId="44" fillId="0" borderId="0" xfId="0" applyNumberFormat="1" applyFont="1" applyAlignment="1">
      <alignment horizontal="center" wrapText="1"/>
    </xf>
    <xf numFmtId="9" fontId="44" fillId="0" borderId="0" xfId="8" applyNumberFormat="1" applyFont="1" applyAlignment="1">
      <alignment horizontal="center"/>
    </xf>
    <xf numFmtId="10" fontId="44" fillId="0" borderId="0" xfId="8" applyNumberFormat="1" applyFont="1" applyAlignment="1">
      <alignment horizontal="center"/>
    </xf>
    <xf numFmtId="168" fontId="17" fillId="0" borderId="0" xfId="8" applyNumberFormat="1" applyFont="1"/>
    <xf numFmtId="10" fontId="17" fillId="0" borderId="0" xfId="8" applyNumberFormat="1" applyFont="1"/>
    <xf numFmtId="168" fontId="25" fillId="0" borderId="0" xfId="0" applyNumberFormat="1" applyFont="1"/>
    <xf numFmtId="168" fontId="44" fillId="0" borderId="0" xfId="8" applyNumberFormat="1" applyFont="1" applyAlignment="1">
      <alignment horizontal="center"/>
    </xf>
    <xf numFmtId="1" fontId="45" fillId="0" borderId="0" xfId="0" applyNumberFormat="1" applyFont="1" applyAlignment="1">
      <alignment horizontal="center" wrapText="1"/>
    </xf>
    <xf numFmtId="168" fontId="45" fillId="0" borderId="0" xfId="8" applyNumberFormat="1" applyFont="1" applyAlignment="1">
      <alignment horizontal="center"/>
    </xf>
    <xf numFmtId="9" fontId="45" fillId="0" borderId="0" xfId="8" applyNumberFormat="1" applyFont="1" applyAlignment="1">
      <alignment horizontal="center"/>
    </xf>
    <xf numFmtId="1" fontId="17" fillId="0" borderId="0" xfId="8" applyNumberFormat="1" applyFont="1"/>
    <xf numFmtId="0" fontId="4" fillId="0" borderId="0" xfId="0" applyFont="1" applyAlignment="1">
      <alignment horizontal="left"/>
    </xf>
    <xf numFmtId="0" fontId="4" fillId="0" borderId="2" xfId="8" applyBorder="1" applyAlignment="1">
      <alignment horizontal="center"/>
    </xf>
    <xf numFmtId="0" fontId="5" fillId="0" borderId="0" xfId="6" applyFont="1" applyAlignment="1">
      <alignment horizontal="left"/>
    </xf>
    <xf numFmtId="0" fontId="4" fillId="0" borderId="0" xfId="9" applyAlignment="1">
      <alignment horizontal="center"/>
    </xf>
    <xf numFmtId="0" fontId="12" fillId="0" borderId="0" xfId="7" applyFont="1" applyAlignment="1">
      <alignment horizontal="center" wrapText="1"/>
    </xf>
    <xf numFmtId="168" fontId="5" fillId="0" borderId="0" xfId="7" applyNumberFormat="1" applyFont="1" applyAlignment="1" applyProtection="1">
      <alignment horizontal="center"/>
      <protection locked="0"/>
    </xf>
    <xf numFmtId="2" fontId="5" fillId="0" borderId="0" xfId="7" applyNumberFormat="1" applyFont="1" applyAlignment="1">
      <alignment horizontal="center" wrapText="1"/>
    </xf>
    <xf numFmtId="168" fontId="5" fillId="0" borderId="0" xfId="7" applyNumberFormat="1" applyFont="1" applyAlignment="1">
      <alignment horizontal="center"/>
    </xf>
    <xf numFmtId="3" fontId="5" fillId="0" borderId="0" xfId="7" applyNumberFormat="1" applyFont="1" applyAlignment="1" applyProtection="1">
      <alignment horizontal="center"/>
      <protection locked="0"/>
    </xf>
    <xf numFmtId="0" fontId="46" fillId="0" borderId="0" xfId="0" applyFont="1"/>
    <xf numFmtId="1" fontId="4" fillId="0" borderId="0" xfId="8" applyNumberFormat="1"/>
    <xf numFmtId="0" fontId="5" fillId="0" borderId="0" xfId="0" applyFont="1"/>
    <xf numFmtId="167" fontId="5" fillId="0" borderId="0" xfId="0" applyNumberFormat="1" applyFont="1"/>
    <xf numFmtId="0" fontId="47" fillId="0" borderId="0" xfId="9" applyFont="1"/>
    <xf numFmtId="10" fontId="47" fillId="0" borderId="0" xfId="9" applyNumberFormat="1" applyFont="1"/>
    <xf numFmtId="0" fontId="48" fillId="0" borderId="0" xfId="0" applyFont="1"/>
    <xf numFmtId="168" fontId="48" fillId="0" borderId="0" xfId="0" applyNumberFormat="1" applyFont="1"/>
    <xf numFmtId="0" fontId="10" fillId="0" borderId="0" xfId="0" applyFont="1" applyAlignment="1">
      <alignment horizontal="center"/>
    </xf>
    <xf numFmtId="0" fontId="0" fillId="0" borderId="0" xfId="0"/>
    <xf numFmtId="0" fontId="39" fillId="0" borderId="2" xfId="0" applyFont="1" applyBorder="1" applyAlignment="1">
      <alignment horizontal="center" vertical="center"/>
    </xf>
    <xf numFmtId="0" fontId="0" fillId="0" borderId="2" xfId="0" applyBorder="1"/>
    <xf numFmtId="0" fontId="34" fillId="0" borderId="0" xfId="0" applyFont="1" applyAlignment="1">
      <alignment horizontal="center"/>
    </xf>
    <xf numFmtId="0" fontId="15" fillId="0" borderId="0" xfId="0" applyFont="1" applyAlignment="1">
      <alignment horizontal="center"/>
    </xf>
    <xf numFmtId="0" fontId="10" fillId="0" borderId="2" xfId="8" applyFont="1" applyBorder="1" applyAlignment="1">
      <alignment horizontal="center" vertical="center"/>
    </xf>
    <xf numFmtId="0" fontId="15" fillId="0" borderId="2" xfId="0" applyFont="1" applyBorder="1" applyAlignment="1">
      <alignment horizontal="center" vertical="center"/>
    </xf>
    <xf numFmtId="0" fontId="17" fillId="0" borderId="2" xfId="8" applyFont="1" applyBorder="1" applyAlignment="1">
      <alignment horizontal="center"/>
    </xf>
    <xf numFmtId="0" fontId="10" fillId="0" borderId="0" xfId="8" applyFont="1" applyAlignment="1">
      <alignment horizontal="center" vertical="center"/>
    </xf>
    <xf numFmtId="0" fontId="15" fillId="0" borderId="0" xfId="0" applyFont="1" applyAlignment="1">
      <alignment horizontal="center" vertical="center"/>
    </xf>
    <xf numFmtId="0" fontId="10" fillId="0" borderId="0" xfId="8" applyFont="1"/>
    <xf numFmtId="0" fontId="17" fillId="0" borderId="0" xfId="8" applyFont="1"/>
    <xf numFmtId="0" fontId="15" fillId="0" borderId="0" xfId="0" applyFont="1"/>
    <xf numFmtId="0" fontId="8" fillId="0" borderId="2" xfId="8" applyFont="1" applyBorder="1" applyAlignment="1">
      <alignment horizontal="center" vertical="center"/>
    </xf>
    <xf numFmtId="0" fontId="11" fillId="0" borderId="2" xfId="0" applyFont="1" applyBorder="1" applyAlignment="1">
      <alignment horizontal="center" vertical="center"/>
    </xf>
    <xf numFmtId="0" fontId="11" fillId="0" borderId="2" xfId="0" applyFont="1" applyBorder="1" applyAlignment="1">
      <alignment vertical="center"/>
    </xf>
    <xf numFmtId="0" fontId="8" fillId="0" borderId="0" xfId="8" applyFont="1" applyAlignment="1">
      <alignment horizontal="center" vertical="center"/>
    </xf>
    <xf numFmtId="0" fontId="11" fillId="0" borderId="0" xfId="0" applyFont="1" applyAlignment="1">
      <alignment horizontal="center" vertical="center"/>
    </xf>
    <xf numFmtId="0" fontId="11" fillId="0" borderId="0" xfId="0" applyFont="1" applyAlignment="1">
      <alignment vertical="center"/>
    </xf>
    <xf numFmtId="0" fontId="26" fillId="0" borderId="0" xfId="6" applyFont="1"/>
    <xf numFmtId="0" fontId="8" fillId="0" borderId="0" xfId="6" applyFont="1" applyAlignment="1">
      <alignment horizontal="center"/>
    </xf>
    <xf numFmtId="0" fontId="11" fillId="0" borderId="0" xfId="0" applyFont="1" applyAlignment="1">
      <alignment horizontal="center"/>
    </xf>
    <xf numFmtId="0" fontId="0" fillId="0" borderId="0" xfId="0" applyAlignment="1">
      <alignment horizontal="center"/>
    </xf>
    <xf numFmtId="0" fontId="28" fillId="0" borderId="0" xfId="6" applyFont="1" applyAlignment="1">
      <alignment horizontal="center"/>
    </xf>
    <xf numFmtId="0" fontId="29" fillId="0" borderId="0" xfId="0" applyFont="1" applyAlignment="1">
      <alignment horizontal="center"/>
    </xf>
    <xf numFmtId="0" fontId="5" fillId="0" borderId="2" xfId="6" applyFont="1" applyBorder="1" applyAlignment="1">
      <alignment horizontal="center"/>
    </xf>
    <xf numFmtId="0" fontId="11" fillId="0" borderId="2" xfId="0" applyFont="1" applyBorder="1" applyAlignment="1">
      <alignment horizontal="center"/>
    </xf>
    <xf numFmtId="0" fontId="0" fillId="0" borderId="2" xfId="0" applyBorder="1" applyAlignment="1">
      <alignment horizontal="center"/>
    </xf>
    <xf numFmtId="0" fontId="8" fillId="0" borderId="2" xfId="6" applyFont="1" applyBorder="1" applyAlignment="1">
      <alignment horizontal="center"/>
    </xf>
    <xf numFmtId="0" fontId="38" fillId="0" borderId="2" xfId="7" applyFont="1" applyBorder="1" applyAlignment="1">
      <alignment horizontal="center"/>
    </xf>
    <xf numFmtId="0" fontId="35" fillId="0" borderId="2" xfId="7" applyFont="1" applyBorder="1" applyAlignment="1">
      <alignment horizontal="center"/>
    </xf>
    <xf numFmtId="0" fontId="8" fillId="0" borderId="2" xfId="7" applyFont="1" applyBorder="1" applyAlignment="1">
      <alignment horizontal="center"/>
    </xf>
    <xf numFmtId="0" fontId="4" fillId="0" borderId="2" xfId="7" applyBorder="1" applyAlignment="1">
      <alignment horizontal="center"/>
    </xf>
    <xf numFmtId="0" fontId="10" fillId="0" borderId="2" xfId="7" applyFont="1" applyBorder="1" applyAlignment="1">
      <alignment horizontal="center"/>
    </xf>
    <xf numFmtId="2" fontId="8" fillId="0" borderId="3" xfId="7" applyNumberFormat="1" applyFont="1" applyBorder="1" applyAlignment="1">
      <alignment horizontal="center"/>
    </xf>
    <xf numFmtId="2" fontId="5" fillId="0" borderId="0" xfId="7" applyNumberFormat="1" applyFont="1" applyAlignment="1">
      <alignment horizontal="center"/>
    </xf>
    <xf numFmtId="0" fontId="40" fillId="0" borderId="2" xfId="7" applyFont="1" applyBorder="1" applyAlignment="1">
      <alignment horizontal="center"/>
    </xf>
    <xf numFmtId="0" fontId="24" fillId="0" borderId="2" xfId="7" applyFont="1" applyBorder="1" applyAlignment="1">
      <alignment horizontal="center"/>
    </xf>
  </cellXfs>
  <cellStyles count="13">
    <cellStyle name="Date" xfId="1" xr:uid="{00000000-0005-0000-0000-000000000000}"/>
    <cellStyle name="En-tête 1" xfId="2" xr:uid="{00000000-0005-0000-0000-000001000000}"/>
    <cellStyle name="En-tête 2" xfId="3" xr:uid="{00000000-0005-0000-0000-000002000000}"/>
    <cellStyle name="Financier0" xfId="4" xr:uid="{00000000-0005-0000-0000-000003000000}"/>
    <cellStyle name="Monétaire0" xfId="5" xr:uid="{00000000-0005-0000-0000-000004000000}"/>
    <cellStyle name="Normal" xfId="0" builtinId="0"/>
    <cellStyle name="Normal_Comp1398" xfId="6" xr:uid="{00000000-0005-0000-0000-000006000000}"/>
    <cellStyle name="Normal_final1" xfId="7" xr:uid="{00000000-0005-0000-0000-000007000000}"/>
    <cellStyle name="Normal_TabAnnexeB" xfId="8" xr:uid="{00000000-0005-0000-0000-000008000000}"/>
    <cellStyle name="Normal_TabAnnexeH" xfId="9" xr:uid="{00000000-0005-0000-0000-000009000000}"/>
    <cellStyle name="Normal_TabIntro" xfId="10" xr:uid="{00000000-0005-0000-0000-00000A000000}"/>
    <cellStyle name="style_col_headings" xfId="11" xr:uid="{00000000-0005-0000-0000-00000B000000}"/>
    <cellStyle name="Virgule fixe" xfId="12" xr:uid="{00000000-0005-0000-0000-00000C000000}"/>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46753871075903"/>
          <c:y val="0.13490364025695931"/>
          <c:w val="0.73669025930355325"/>
          <c:h val="0.68094218415417562"/>
        </c:manualLayout>
      </c:layout>
      <c:lineChart>
        <c:grouping val="standard"/>
        <c:varyColors val="0"/>
        <c:ser>
          <c:idx val="1"/>
          <c:order val="0"/>
          <c:tx>
            <c:strRef>
              <c:f>'data-Fig1'!$C$3</c:f>
              <c:strCache>
                <c:ptCount val="1"/>
                <c:pt idx="0">
                  <c:v>Including capital gains</c:v>
                </c:pt>
              </c:strCache>
            </c:strRef>
          </c:tx>
          <c:spPr>
            <a:ln w="12700">
              <a:solidFill>
                <a:srgbClr val="000000"/>
              </a:solidFill>
              <a:prstDash val="solid"/>
            </a:ln>
          </c:spPr>
          <c:marker>
            <c:symbol val="triangle"/>
            <c:size val="6"/>
            <c:spPr>
              <a:solidFill>
                <a:srgbClr val="000000"/>
              </a:solidFill>
              <a:ln>
                <a:solidFill>
                  <a:srgbClr val="000000"/>
                </a:solidFill>
                <a:prstDash val="solid"/>
              </a:ln>
            </c:spPr>
          </c:marker>
          <c:cat>
            <c:numRef>
              <c:f>'data-Fig1'!$A$4:$A$109</c:f>
              <c:numCache>
                <c:formatCode>General</c:formatCode>
                <c:ptCount val="106"/>
                <c:pt idx="0">
                  <c:v>1917</c:v>
                </c:pt>
                <c:pt idx="1">
                  <c:v>1918</c:v>
                </c:pt>
                <c:pt idx="2">
                  <c:v>1919</c:v>
                </c:pt>
                <c:pt idx="3">
                  <c:v>1920</c:v>
                </c:pt>
                <c:pt idx="4">
                  <c:v>1921</c:v>
                </c:pt>
                <c:pt idx="5">
                  <c:v>1922</c:v>
                </c:pt>
                <c:pt idx="6">
                  <c:v>1923</c:v>
                </c:pt>
                <c:pt idx="7">
                  <c:v>1924</c:v>
                </c:pt>
                <c:pt idx="8">
                  <c:v>1925</c:v>
                </c:pt>
                <c:pt idx="9">
                  <c:v>1926</c:v>
                </c:pt>
                <c:pt idx="10">
                  <c:v>1927</c:v>
                </c:pt>
                <c:pt idx="11">
                  <c:v>1928</c:v>
                </c:pt>
                <c:pt idx="12">
                  <c:v>1929</c:v>
                </c:pt>
                <c:pt idx="13">
                  <c:v>1930</c:v>
                </c:pt>
                <c:pt idx="14">
                  <c:v>1931</c:v>
                </c:pt>
                <c:pt idx="15">
                  <c:v>1932</c:v>
                </c:pt>
                <c:pt idx="16">
                  <c:v>1933</c:v>
                </c:pt>
                <c:pt idx="17">
                  <c:v>1934</c:v>
                </c:pt>
                <c:pt idx="18">
                  <c:v>1935</c:v>
                </c:pt>
                <c:pt idx="19">
                  <c:v>1936</c:v>
                </c:pt>
                <c:pt idx="20">
                  <c:v>1937</c:v>
                </c:pt>
                <c:pt idx="21">
                  <c:v>1938</c:v>
                </c:pt>
                <c:pt idx="22">
                  <c:v>1939</c:v>
                </c:pt>
                <c:pt idx="23">
                  <c:v>1940</c:v>
                </c:pt>
                <c:pt idx="24">
                  <c:v>1941</c:v>
                </c:pt>
                <c:pt idx="25">
                  <c:v>1942</c:v>
                </c:pt>
                <c:pt idx="26">
                  <c:v>1943</c:v>
                </c:pt>
                <c:pt idx="27">
                  <c:v>1944</c:v>
                </c:pt>
                <c:pt idx="28">
                  <c:v>1945</c:v>
                </c:pt>
                <c:pt idx="29">
                  <c:v>1946</c:v>
                </c:pt>
                <c:pt idx="30">
                  <c:v>1947</c:v>
                </c:pt>
                <c:pt idx="31">
                  <c:v>1948</c:v>
                </c:pt>
                <c:pt idx="32">
                  <c:v>1949</c:v>
                </c:pt>
                <c:pt idx="33">
                  <c:v>1950</c:v>
                </c:pt>
                <c:pt idx="34">
                  <c:v>1951</c:v>
                </c:pt>
                <c:pt idx="35">
                  <c:v>1952</c:v>
                </c:pt>
                <c:pt idx="36">
                  <c:v>1953</c:v>
                </c:pt>
                <c:pt idx="37">
                  <c:v>1954</c:v>
                </c:pt>
                <c:pt idx="38">
                  <c:v>1955</c:v>
                </c:pt>
                <c:pt idx="39">
                  <c:v>1956</c:v>
                </c:pt>
                <c:pt idx="40">
                  <c:v>1957</c:v>
                </c:pt>
                <c:pt idx="41">
                  <c:v>1958</c:v>
                </c:pt>
                <c:pt idx="42">
                  <c:v>1959</c:v>
                </c:pt>
                <c:pt idx="43">
                  <c:v>1960</c:v>
                </c:pt>
                <c:pt idx="44">
                  <c:v>1961</c:v>
                </c:pt>
                <c:pt idx="45">
                  <c:v>1962</c:v>
                </c:pt>
                <c:pt idx="46">
                  <c:v>1963</c:v>
                </c:pt>
                <c:pt idx="47">
                  <c:v>1964</c:v>
                </c:pt>
                <c:pt idx="48">
                  <c:v>1965</c:v>
                </c:pt>
                <c:pt idx="49">
                  <c:v>1966</c:v>
                </c:pt>
                <c:pt idx="50">
                  <c:v>1967</c:v>
                </c:pt>
                <c:pt idx="51">
                  <c:v>1968</c:v>
                </c:pt>
                <c:pt idx="52">
                  <c:v>1969</c:v>
                </c:pt>
                <c:pt idx="53">
                  <c:v>1970</c:v>
                </c:pt>
                <c:pt idx="54">
                  <c:v>1971</c:v>
                </c:pt>
                <c:pt idx="55">
                  <c:v>1972</c:v>
                </c:pt>
                <c:pt idx="56">
                  <c:v>1973</c:v>
                </c:pt>
                <c:pt idx="57">
                  <c:v>1974</c:v>
                </c:pt>
                <c:pt idx="58">
                  <c:v>1975</c:v>
                </c:pt>
                <c:pt idx="59">
                  <c:v>1976</c:v>
                </c:pt>
                <c:pt idx="60">
                  <c:v>1977</c:v>
                </c:pt>
                <c:pt idx="61">
                  <c:v>1978</c:v>
                </c:pt>
                <c:pt idx="62">
                  <c:v>1979</c:v>
                </c:pt>
                <c:pt idx="63">
                  <c:v>1980</c:v>
                </c:pt>
                <c:pt idx="64">
                  <c:v>1981</c:v>
                </c:pt>
                <c:pt idx="65">
                  <c:v>1982</c:v>
                </c:pt>
                <c:pt idx="66">
                  <c:v>1983</c:v>
                </c:pt>
                <c:pt idx="67">
                  <c:v>1984</c:v>
                </c:pt>
                <c:pt idx="68">
                  <c:v>1985</c:v>
                </c:pt>
                <c:pt idx="69">
                  <c:v>1986</c:v>
                </c:pt>
                <c:pt idx="70">
                  <c:v>1987</c:v>
                </c:pt>
                <c:pt idx="71">
                  <c:v>1988</c:v>
                </c:pt>
                <c:pt idx="72">
                  <c:v>1989</c:v>
                </c:pt>
                <c:pt idx="73">
                  <c:v>1990</c:v>
                </c:pt>
                <c:pt idx="74">
                  <c:v>1991</c:v>
                </c:pt>
                <c:pt idx="75">
                  <c:v>1992</c:v>
                </c:pt>
                <c:pt idx="76">
                  <c:v>1993</c:v>
                </c:pt>
                <c:pt idx="77">
                  <c:v>1994</c:v>
                </c:pt>
                <c:pt idx="78">
                  <c:v>1995</c:v>
                </c:pt>
                <c:pt idx="79">
                  <c:v>1996</c:v>
                </c:pt>
                <c:pt idx="80">
                  <c:v>1997</c:v>
                </c:pt>
                <c:pt idx="81">
                  <c:v>1998</c:v>
                </c:pt>
                <c:pt idx="82">
                  <c:v>1999</c:v>
                </c:pt>
                <c:pt idx="83">
                  <c:v>2000</c:v>
                </c:pt>
                <c:pt idx="84">
                  <c:v>2001</c:v>
                </c:pt>
                <c:pt idx="85">
                  <c:v>2002</c:v>
                </c:pt>
                <c:pt idx="86">
                  <c:v>2003</c:v>
                </c:pt>
                <c:pt idx="87">
                  <c:v>2004</c:v>
                </c:pt>
                <c:pt idx="88">
                  <c:v>2005</c:v>
                </c:pt>
                <c:pt idx="89">
                  <c:v>2006</c:v>
                </c:pt>
                <c:pt idx="90">
                  <c:v>2007</c:v>
                </c:pt>
                <c:pt idx="91">
                  <c:v>2008</c:v>
                </c:pt>
                <c:pt idx="92">
                  <c:v>2009</c:v>
                </c:pt>
                <c:pt idx="93">
                  <c:v>2010</c:v>
                </c:pt>
                <c:pt idx="94">
                  <c:v>2011</c:v>
                </c:pt>
                <c:pt idx="95">
                  <c:v>2012</c:v>
                </c:pt>
                <c:pt idx="96">
                  <c:v>2013</c:v>
                </c:pt>
                <c:pt idx="97">
                  <c:v>2014</c:v>
                </c:pt>
                <c:pt idx="98">
                  <c:v>2015</c:v>
                </c:pt>
                <c:pt idx="99">
                  <c:v>2016</c:v>
                </c:pt>
                <c:pt idx="100">
                  <c:v>2017</c:v>
                </c:pt>
                <c:pt idx="101">
                  <c:v>2018</c:v>
                </c:pt>
                <c:pt idx="102">
                  <c:v>2019</c:v>
                </c:pt>
                <c:pt idx="103">
                  <c:v>2020</c:v>
                </c:pt>
                <c:pt idx="104">
                  <c:v>2021</c:v>
                </c:pt>
                <c:pt idx="105">
                  <c:v>2022</c:v>
                </c:pt>
              </c:numCache>
            </c:numRef>
          </c:cat>
          <c:val>
            <c:numRef>
              <c:f>'data-Fig1'!$C$4:$C$109</c:f>
              <c:numCache>
                <c:formatCode>0.0000</c:formatCode>
                <c:ptCount val="106"/>
                <c:pt idx="0">
                  <c:v>0.40507657450090068</c:v>
                </c:pt>
                <c:pt idx="1">
                  <c:v>0.40107045446727191</c:v>
                </c:pt>
                <c:pt idx="2">
                  <c:v>0.4031563788202262</c:v>
                </c:pt>
                <c:pt idx="3">
                  <c:v>0.3901411364037346</c:v>
                </c:pt>
                <c:pt idx="4">
                  <c:v>0.43181056663800776</c:v>
                </c:pt>
                <c:pt idx="5">
                  <c:v>0.43721477661517705</c:v>
                </c:pt>
                <c:pt idx="6">
                  <c:v>0.41461250579837894</c:v>
                </c:pt>
                <c:pt idx="7">
                  <c:v>0.44407042747847464</c:v>
                </c:pt>
                <c:pt idx="8">
                  <c:v>0.46354076918824083</c:v>
                </c:pt>
                <c:pt idx="9">
                  <c:v>0.4571043576823739</c:v>
                </c:pt>
                <c:pt idx="10">
                  <c:v>0.46668456108833972</c:v>
                </c:pt>
                <c:pt idx="11">
                  <c:v>0.49288711598739554</c:v>
                </c:pt>
                <c:pt idx="12">
                  <c:v>0.46709587896007237</c:v>
                </c:pt>
                <c:pt idx="13">
                  <c:v>0.43865454984434671</c:v>
                </c:pt>
                <c:pt idx="14">
                  <c:v>0.44543200012431983</c:v>
                </c:pt>
                <c:pt idx="15">
                  <c:v>0.46370211777261511</c:v>
                </c:pt>
                <c:pt idx="16">
                  <c:v>0.4560181443056176</c:v>
                </c:pt>
                <c:pt idx="17">
                  <c:v>0.45783541972143638</c:v>
                </c:pt>
                <c:pt idx="18">
                  <c:v>0.44493982712429758</c:v>
                </c:pt>
                <c:pt idx="19">
                  <c:v>0.46593775094476259</c:v>
                </c:pt>
                <c:pt idx="20">
                  <c:v>0.44231411760580175</c:v>
                </c:pt>
                <c:pt idx="21">
                  <c:v>0.44074837570771869</c:v>
                </c:pt>
                <c:pt idx="22">
                  <c:v>0.4551788564175559</c:v>
                </c:pt>
                <c:pt idx="23">
                  <c:v>0.4529313242902111</c:v>
                </c:pt>
                <c:pt idx="24">
                  <c:v>0.41930339557276819</c:v>
                </c:pt>
                <c:pt idx="25">
                  <c:v>0.3612786266702373</c:v>
                </c:pt>
                <c:pt idx="26">
                  <c:v>0.33689902114938236</c:v>
                </c:pt>
                <c:pt idx="27">
                  <c:v>0.32512530985454763</c:v>
                </c:pt>
                <c:pt idx="28">
                  <c:v>0.34423310442267147</c:v>
                </c:pt>
                <c:pt idx="29">
                  <c:v>0.36699551227328814</c:v>
                </c:pt>
                <c:pt idx="30">
                  <c:v>0.34347880643880307</c:v>
                </c:pt>
                <c:pt idx="31">
                  <c:v>0.35013508333029786</c:v>
                </c:pt>
                <c:pt idx="32">
                  <c:v>0.34750996242854654</c:v>
                </c:pt>
                <c:pt idx="33">
                  <c:v>0.35563366960951437</c:v>
                </c:pt>
                <c:pt idx="34">
                  <c:v>0.34217551487253889</c:v>
                </c:pt>
                <c:pt idx="35">
                  <c:v>0.33211509029250325</c:v>
                </c:pt>
                <c:pt idx="36">
                  <c:v>0.32306951062083611</c:v>
                </c:pt>
                <c:pt idx="37">
                  <c:v>0.33636110590333107</c:v>
                </c:pt>
                <c:pt idx="38">
                  <c:v>0.33937798425770482</c:v>
                </c:pt>
                <c:pt idx="39">
                  <c:v>0.33462139769151833</c:v>
                </c:pt>
                <c:pt idx="40">
                  <c:v>0.32988589698885884</c:v>
                </c:pt>
                <c:pt idx="41">
                  <c:v>0.33561535507763735</c:v>
                </c:pt>
                <c:pt idx="42">
                  <c:v>0.34003626034210938</c:v>
                </c:pt>
                <c:pt idx="43">
                  <c:v>0.33475096015672118</c:v>
                </c:pt>
                <c:pt idx="44">
                  <c:v>0.34254772805519734</c:v>
                </c:pt>
                <c:pt idx="45">
                  <c:v>0.3370090507522045</c:v>
                </c:pt>
                <c:pt idx="46">
                  <c:v>0.3378481287671965</c:v>
                </c:pt>
                <c:pt idx="47">
                  <c:v>0.34423159200285275</c:v>
                </c:pt>
                <c:pt idx="48">
                  <c:v>0.34781024128956567</c:v>
                </c:pt>
                <c:pt idx="49">
                  <c:v>0.33672018701939666</c:v>
                </c:pt>
                <c:pt idx="50">
                  <c:v>0.34444564532108468</c:v>
                </c:pt>
                <c:pt idx="51">
                  <c:v>0.34847169728380806</c:v>
                </c:pt>
                <c:pt idx="52">
                  <c:v>0.33929318315651619</c:v>
                </c:pt>
                <c:pt idx="53">
                  <c:v>0.32627187921783379</c:v>
                </c:pt>
                <c:pt idx="54">
                  <c:v>0.33336957207631884</c:v>
                </c:pt>
                <c:pt idx="55">
                  <c:v>0.33585936951500112</c:v>
                </c:pt>
                <c:pt idx="56">
                  <c:v>0.33332703112875101</c:v>
                </c:pt>
                <c:pt idx="57">
                  <c:v>0.33308721284801523</c:v>
                </c:pt>
                <c:pt idx="58">
                  <c:v>0.33432915443624905</c:v>
                </c:pt>
                <c:pt idx="59">
                  <c:v>0.33413613324879499</c:v>
                </c:pt>
                <c:pt idx="60">
                  <c:v>0.33583354446726782</c:v>
                </c:pt>
                <c:pt idx="61">
                  <c:v>0.33486074567630086</c:v>
                </c:pt>
                <c:pt idx="62">
                  <c:v>0.34212281147923007</c:v>
                </c:pt>
                <c:pt idx="63">
                  <c:v>0.34633109852762872</c:v>
                </c:pt>
                <c:pt idx="64">
                  <c:v>0.34543460724054287</c:v>
                </c:pt>
                <c:pt idx="65">
                  <c:v>0.35332165870772253</c:v>
                </c:pt>
                <c:pt idx="66">
                  <c:v>0.36381882126221532</c:v>
                </c:pt>
                <c:pt idx="67">
                  <c:v>0.36735537173275118</c:v>
                </c:pt>
                <c:pt idx="68">
                  <c:v>0.37560861009448188</c:v>
                </c:pt>
                <c:pt idx="69">
                  <c:v>0.40628910352746889</c:v>
                </c:pt>
                <c:pt idx="70">
                  <c:v>0.38245778280666737</c:v>
                </c:pt>
                <c:pt idx="71">
                  <c:v>0.40628739351633936</c:v>
                </c:pt>
                <c:pt idx="72">
                  <c:v>0.40084419699446749</c:v>
                </c:pt>
                <c:pt idx="73">
                  <c:v>0.39975652816242446</c:v>
                </c:pt>
                <c:pt idx="74">
                  <c:v>0.39545500390896421</c:v>
                </c:pt>
                <c:pt idx="75">
                  <c:v>0.40822634961702242</c:v>
                </c:pt>
                <c:pt idx="76">
                  <c:v>0.40684889309387606</c:v>
                </c:pt>
                <c:pt idx="77">
                  <c:v>0.40781969686955161</c:v>
                </c:pt>
                <c:pt idx="78">
                  <c:v>0.42113999999999996</c:v>
                </c:pt>
                <c:pt idx="79">
                  <c:v>0.43484</c:v>
                </c:pt>
                <c:pt idx="80">
                  <c:v>0.44644</c:v>
                </c:pt>
                <c:pt idx="81">
                  <c:v>0.45390999999999998</c:v>
                </c:pt>
                <c:pt idx="82">
                  <c:v>0.46469000000000005</c:v>
                </c:pt>
                <c:pt idx="83">
                  <c:v>0.47606999999999999</c:v>
                </c:pt>
                <c:pt idx="84">
                  <c:v>0.44823000000000002</c:v>
                </c:pt>
                <c:pt idx="85">
                  <c:v>0.43820000000000003</c:v>
                </c:pt>
                <c:pt idx="86">
                  <c:v>0.44527</c:v>
                </c:pt>
                <c:pt idx="87">
                  <c:v>0.46399000000000001</c:v>
                </c:pt>
                <c:pt idx="88">
                  <c:v>0.48334000000000005</c:v>
                </c:pt>
                <c:pt idx="89">
                  <c:v>0.49320000000000003</c:v>
                </c:pt>
                <c:pt idx="90">
                  <c:v>0.49740000000000001</c:v>
                </c:pt>
                <c:pt idx="91">
                  <c:v>0.48228000000000004</c:v>
                </c:pt>
                <c:pt idx="92">
                  <c:v>0.46502000000000004</c:v>
                </c:pt>
                <c:pt idx="93">
                  <c:v>0.48043000000000002</c:v>
                </c:pt>
                <c:pt idx="94">
                  <c:v>0.48127999999999999</c:v>
                </c:pt>
                <c:pt idx="95">
                  <c:v>0.50602000000000003</c:v>
                </c:pt>
                <c:pt idx="96">
                  <c:v>0.48633000000000004</c:v>
                </c:pt>
                <c:pt idx="97">
                  <c:v>0.49862000000000001</c:v>
                </c:pt>
                <c:pt idx="98">
                  <c:v>0.49976999999999999</c:v>
                </c:pt>
                <c:pt idx="99">
                  <c:v>0.49490000000000001</c:v>
                </c:pt>
                <c:pt idx="100">
                  <c:v>0.50459000000000009</c:v>
                </c:pt>
                <c:pt idx="101">
                  <c:v>0.50575999999999999</c:v>
                </c:pt>
                <c:pt idx="102">
                  <c:v>0.50027999999999995</c:v>
                </c:pt>
                <c:pt idx="103">
                  <c:v>0.52698999999999996</c:v>
                </c:pt>
                <c:pt idx="104">
                  <c:v>0.55644000000000005</c:v>
                </c:pt>
                <c:pt idx="105">
                  <c:v>0.52429000000000003</c:v>
                </c:pt>
              </c:numCache>
            </c:numRef>
          </c:val>
          <c:smooth val="0"/>
          <c:extLst>
            <c:ext xmlns:c16="http://schemas.microsoft.com/office/drawing/2014/chart" uri="{C3380CC4-5D6E-409C-BE32-E72D297353CC}">
              <c16:uniqueId val="{00000000-690F-8546-8CC3-DF8ABB4C96E9}"/>
            </c:ext>
          </c:extLst>
        </c:ser>
        <c:ser>
          <c:idx val="0"/>
          <c:order val="1"/>
          <c:tx>
            <c:strRef>
              <c:f>'data-Fig1'!$B$3</c:f>
              <c:strCache>
                <c:ptCount val="1"/>
                <c:pt idx="0">
                  <c:v>Excluding capital gains</c:v>
                </c:pt>
              </c:strCache>
            </c:strRef>
          </c:tx>
          <c:spPr>
            <a:ln w="12700">
              <a:solidFill>
                <a:srgbClr val="000000"/>
              </a:solidFill>
              <a:prstDash val="solid"/>
            </a:ln>
          </c:spPr>
          <c:marker>
            <c:symbol val="diamond"/>
            <c:size val="6"/>
            <c:spPr>
              <a:solidFill>
                <a:srgbClr val="FFFFFF"/>
              </a:solidFill>
              <a:ln>
                <a:solidFill>
                  <a:srgbClr val="000000"/>
                </a:solidFill>
                <a:prstDash val="solid"/>
              </a:ln>
            </c:spPr>
          </c:marker>
          <c:cat>
            <c:numRef>
              <c:f>'data-Fig1'!$A$4:$A$109</c:f>
              <c:numCache>
                <c:formatCode>General</c:formatCode>
                <c:ptCount val="106"/>
                <c:pt idx="0">
                  <c:v>1917</c:v>
                </c:pt>
                <c:pt idx="1">
                  <c:v>1918</c:v>
                </c:pt>
                <c:pt idx="2">
                  <c:v>1919</c:v>
                </c:pt>
                <c:pt idx="3">
                  <c:v>1920</c:v>
                </c:pt>
                <c:pt idx="4">
                  <c:v>1921</c:v>
                </c:pt>
                <c:pt idx="5">
                  <c:v>1922</c:v>
                </c:pt>
                <c:pt idx="6">
                  <c:v>1923</c:v>
                </c:pt>
                <c:pt idx="7">
                  <c:v>1924</c:v>
                </c:pt>
                <c:pt idx="8">
                  <c:v>1925</c:v>
                </c:pt>
                <c:pt idx="9">
                  <c:v>1926</c:v>
                </c:pt>
                <c:pt idx="10">
                  <c:v>1927</c:v>
                </c:pt>
                <c:pt idx="11">
                  <c:v>1928</c:v>
                </c:pt>
                <c:pt idx="12">
                  <c:v>1929</c:v>
                </c:pt>
                <c:pt idx="13">
                  <c:v>1930</c:v>
                </c:pt>
                <c:pt idx="14">
                  <c:v>1931</c:v>
                </c:pt>
                <c:pt idx="15">
                  <c:v>1932</c:v>
                </c:pt>
                <c:pt idx="16">
                  <c:v>1933</c:v>
                </c:pt>
                <c:pt idx="17">
                  <c:v>1934</c:v>
                </c:pt>
                <c:pt idx="18">
                  <c:v>1935</c:v>
                </c:pt>
                <c:pt idx="19">
                  <c:v>1936</c:v>
                </c:pt>
                <c:pt idx="20">
                  <c:v>1937</c:v>
                </c:pt>
                <c:pt idx="21">
                  <c:v>1938</c:v>
                </c:pt>
                <c:pt idx="22">
                  <c:v>1939</c:v>
                </c:pt>
                <c:pt idx="23">
                  <c:v>1940</c:v>
                </c:pt>
                <c:pt idx="24">
                  <c:v>1941</c:v>
                </c:pt>
                <c:pt idx="25">
                  <c:v>1942</c:v>
                </c:pt>
                <c:pt idx="26">
                  <c:v>1943</c:v>
                </c:pt>
                <c:pt idx="27">
                  <c:v>1944</c:v>
                </c:pt>
                <c:pt idx="28">
                  <c:v>1945</c:v>
                </c:pt>
                <c:pt idx="29">
                  <c:v>1946</c:v>
                </c:pt>
                <c:pt idx="30">
                  <c:v>1947</c:v>
                </c:pt>
                <c:pt idx="31">
                  <c:v>1948</c:v>
                </c:pt>
                <c:pt idx="32">
                  <c:v>1949</c:v>
                </c:pt>
                <c:pt idx="33">
                  <c:v>1950</c:v>
                </c:pt>
                <c:pt idx="34">
                  <c:v>1951</c:v>
                </c:pt>
                <c:pt idx="35">
                  <c:v>1952</c:v>
                </c:pt>
                <c:pt idx="36">
                  <c:v>1953</c:v>
                </c:pt>
                <c:pt idx="37">
                  <c:v>1954</c:v>
                </c:pt>
                <c:pt idx="38">
                  <c:v>1955</c:v>
                </c:pt>
                <c:pt idx="39">
                  <c:v>1956</c:v>
                </c:pt>
                <c:pt idx="40">
                  <c:v>1957</c:v>
                </c:pt>
                <c:pt idx="41">
                  <c:v>1958</c:v>
                </c:pt>
                <c:pt idx="42">
                  <c:v>1959</c:v>
                </c:pt>
                <c:pt idx="43">
                  <c:v>1960</c:v>
                </c:pt>
                <c:pt idx="44">
                  <c:v>1961</c:v>
                </c:pt>
                <c:pt idx="45">
                  <c:v>1962</c:v>
                </c:pt>
                <c:pt idx="46">
                  <c:v>1963</c:v>
                </c:pt>
                <c:pt idx="47">
                  <c:v>1964</c:v>
                </c:pt>
                <c:pt idx="48">
                  <c:v>1965</c:v>
                </c:pt>
                <c:pt idx="49">
                  <c:v>1966</c:v>
                </c:pt>
                <c:pt idx="50">
                  <c:v>1967</c:v>
                </c:pt>
                <c:pt idx="51">
                  <c:v>1968</c:v>
                </c:pt>
                <c:pt idx="52">
                  <c:v>1969</c:v>
                </c:pt>
                <c:pt idx="53">
                  <c:v>1970</c:v>
                </c:pt>
                <c:pt idx="54">
                  <c:v>1971</c:v>
                </c:pt>
                <c:pt idx="55">
                  <c:v>1972</c:v>
                </c:pt>
                <c:pt idx="56">
                  <c:v>1973</c:v>
                </c:pt>
                <c:pt idx="57">
                  <c:v>1974</c:v>
                </c:pt>
                <c:pt idx="58">
                  <c:v>1975</c:v>
                </c:pt>
                <c:pt idx="59">
                  <c:v>1976</c:v>
                </c:pt>
                <c:pt idx="60">
                  <c:v>1977</c:v>
                </c:pt>
                <c:pt idx="61">
                  <c:v>1978</c:v>
                </c:pt>
                <c:pt idx="62">
                  <c:v>1979</c:v>
                </c:pt>
                <c:pt idx="63">
                  <c:v>1980</c:v>
                </c:pt>
                <c:pt idx="64">
                  <c:v>1981</c:v>
                </c:pt>
                <c:pt idx="65">
                  <c:v>1982</c:v>
                </c:pt>
                <c:pt idx="66">
                  <c:v>1983</c:v>
                </c:pt>
                <c:pt idx="67">
                  <c:v>1984</c:v>
                </c:pt>
                <c:pt idx="68">
                  <c:v>1985</c:v>
                </c:pt>
                <c:pt idx="69">
                  <c:v>1986</c:v>
                </c:pt>
                <c:pt idx="70">
                  <c:v>1987</c:v>
                </c:pt>
                <c:pt idx="71">
                  <c:v>1988</c:v>
                </c:pt>
                <c:pt idx="72">
                  <c:v>1989</c:v>
                </c:pt>
                <c:pt idx="73">
                  <c:v>1990</c:v>
                </c:pt>
                <c:pt idx="74">
                  <c:v>1991</c:v>
                </c:pt>
                <c:pt idx="75">
                  <c:v>1992</c:v>
                </c:pt>
                <c:pt idx="76">
                  <c:v>1993</c:v>
                </c:pt>
                <c:pt idx="77">
                  <c:v>1994</c:v>
                </c:pt>
                <c:pt idx="78">
                  <c:v>1995</c:v>
                </c:pt>
                <c:pt idx="79">
                  <c:v>1996</c:v>
                </c:pt>
                <c:pt idx="80">
                  <c:v>1997</c:v>
                </c:pt>
                <c:pt idx="81">
                  <c:v>1998</c:v>
                </c:pt>
                <c:pt idx="82">
                  <c:v>1999</c:v>
                </c:pt>
                <c:pt idx="83">
                  <c:v>2000</c:v>
                </c:pt>
                <c:pt idx="84">
                  <c:v>2001</c:v>
                </c:pt>
                <c:pt idx="85">
                  <c:v>2002</c:v>
                </c:pt>
                <c:pt idx="86">
                  <c:v>2003</c:v>
                </c:pt>
                <c:pt idx="87">
                  <c:v>2004</c:v>
                </c:pt>
                <c:pt idx="88">
                  <c:v>2005</c:v>
                </c:pt>
                <c:pt idx="89">
                  <c:v>2006</c:v>
                </c:pt>
                <c:pt idx="90">
                  <c:v>2007</c:v>
                </c:pt>
                <c:pt idx="91">
                  <c:v>2008</c:v>
                </c:pt>
                <c:pt idx="92">
                  <c:v>2009</c:v>
                </c:pt>
                <c:pt idx="93">
                  <c:v>2010</c:v>
                </c:pt>
                <c:pt idx="94">
                  <c:v>2011</c:v>
                </c:pt>
                <c:pt idx="95">
                  <c:v>2012</c:v>
                </c:pt>
                <c:pt idx="96">
                  <c:v>2013</c:v>
                </c:pt>
                <c:pt idx="97">
                  <c:v>2014</c:v>
                </c:pt>
                <c:pt idx="98">
                  <c:v>2015</c:v>
                </c:pt>
                <c:pt idx="99">
                  <c:v>2016</c:v>
                </c:pt>
                <c:pt idx="100">
                  <c:v>2017</c:v>
                </c:pt>
                <c:pt idx="101">
                  <c:v>2018</c:v>
                </c:pt>
                <c:pt idx="102">
                  <c:v>2019</c:v>
                </c:pt>
                <c:pt idx="103">
                  <c:v>2020</c:v>
                </c:pt>
                <c:pt idx="104">
                  <c:v>2021</c:v>
                </c:pt>
                <c:pt idx="105">
                  <c:v>2022</c:v>
                </c:pt>
              </c:numCache>
            </c:numRef>
          </c:cat>
          <c:val>
            <c:numRef>
              <c:f>'data-Fig1'!$B$4:$B$109</c:f>
              <c:numCache>
                <c:formatCode>0.0000</c:formatCode>
                <c:ptCount val="106"/>
                <c:pt idx="0">
                  <c:v>0.40287041875222585</c:v>
                </c:pt>
                <c:pt idx="1">
                  <c:v>0.3990372751202258</c:v>
                </c:pt>
                <c:pt idx="2">
                  <c:v>0.3948132401533932</c:v>
                </c:pt>
                <c:pt idx="3">
                  <c:v>0.38100387437769251</c:v>
                </c:pt>
                <c:pt idx="4">
                  <c:v>0.42859726639973672</c:v>
                </c:pt>
                <c:pt idx="5">
                  <c:v>0.42948553427651265</c:v>
                </c:pt>
                <c:pt idx="6">
                  <c:v>0.40589552069786017</c:v>
                </c:pt>
                <c:pt idx="7">
                  <c:v>0.43263914655396835</c:v>
                </c:pt>
                <c:pt idx="8">
                  <c:v>0.44166809347302</c:v>
                </c:pt>
                <c:pt idx="9">
                  <c:v>0.44068985279853884</c:v>
                </c:pt>
                <c:pt idx="10">
                  <c:v>0.44665733319579376</c:v>
                </c:pt>
                <c:pt idx="11">
                  <c:v>0.46093182150666606</c:v>
                </c:pt>
                <c:pt idx="12">
                  <c:v>0.43758403603469104</c:v>
                </c:pt>
                <c:pt idx="13">
                  <c:v>0.43073474553390645</c:v>
                </c:pt>
                <c:pt idx="14">
                  <c:v>0.44404993839685281</c:v>
                </c:pt>
                <c:pt idx="15">
                  <c:v>0.46300525871050513</c:v>
                </c:pt>
                <c:pt idx="16">
                  <c:v>0.45026429505703514</c:v>
                </c:pt>
                <c:pt idx="17">
                  <c:v>0.45155076643858932</c:v>
                </c:pt>
                <c:pt idx="18">
                  <c:v>0.43392987272768524</c:v>
                </c:pt>
                <c:pt idx="19">
                  <c:v>0.44772366982564021</c:v>
                </c:pt>
                <c:pt idx="20">
                  <c:v>0.43347879853345289</c:v>
                </c:pt>
                <c:pt idx="21">
                  <c:v>0.43000890492514116</c:v>
                </c:pt>
                <c:pt idx="22">
                  <c:v>0.4456889817296355</c:v>
                </c:pt>
                <c:pt idx="23">
                  <c:v>0.44426637504743144</c:v>
                </c:pt>
                <c:pt idx="24">
                  <c:v>0.41019314576353105</c:v>
                </c:pt>
                <c:pt idx="25">
                  <c:v>0.35494183119366474</c:v>
                </c:pt>
                <c:pt idx="26">
                  <c:v>0.32669923198876599</c:v>
                </c:pt>
                <c:pt idx="27">
                  <c:v>0.31548869949228214</c:v>
                </c:pt>
                <c:pt idx="28">
                  <c:v>0.32644588706207495</c:v>
                </c:pt>
                <c:pt idx="29">
                  <c:v>0.34616394068930384</c:v>
                </c:pt>
                <c:pt idx="30">
                  <c:v>0.33017177593435582</c:v>
                </c:pt>
                <c:pt idx="31">
                  <c:v>0.33720637645202817</c:v>
                </c:pt>
                <c:pt idx="32">
                  <c:v>0.33763098095195448</c:v>
                </c:pt>
                <c:pt idx="33">
                  <c:v>0.33871100610399119</c:v>
                </c:pt>
                <c:pt idx="34">
                  <c:v>0.32819965101679388</c:v>
                </c:pt>
                <c:pt idx="35">
                  <c:v>0.32073962097575531</c:v>
                </c:pt>
                <c:pt idx="36">
                  <c:v>0.31380431868356229</c:v>
                </c:pt>
                <c:pt idx="37">
                  <c:v>0.32119310731545292</c:v>
                </c:pt>
                <c:pt idx="38">
                  <c:v>0.31772074577461307</c:v>
                </c:pt>
                <c:pt idx="39">
                  <c:v>0.31806023990184457</c:v>
                </c:pt>
                <c:pt idx="40">
                  <c:v>0.31687309376554507</c:v>
                </c:pt>
                <c:pt idx="41">
                  <c:v>0.32112269096927543</c:v>
                </c:pt>
                <c:pt idx="42">
                  <c:v>0.32033287948024919</c:v>
                </c:pt>
                <c:pt idx="43">
                  <c:v>0.31657437586133985</c:v>
                </c:pt>
                <c:pt idx="44">
                  <c:v>0.31896211473952618</c:v>
                </c:pt>
                <c:pt idx="45">
                  <c:v>0.3204382570206103</c:v>
                </c:pt>
                <c:pt idx="46">
                  <c:v>0.32009622322001463</c:v>
                </c:pt>
                <c:pt idx="47">
                  <c:v>0.31639317887208818</c:v>
                </c:pt>
                <c:pt idx="48">
                  <c:v>0.31518188292699273</c:v>
                </c:pt>
                <c:pt idx="49">
                  <c:v>0.31981545180751769</c:v>
                </c:pt>
                <c:pt idx="50">
                  <c:v>0.32045836973648245</c:v>
                </c:pt>
                <c:pt idx="51">
                  <c:v>0.31982618841598998</c:v>
                </c:pt>
                <c:pt idx="52">
                  <c:v>0.31820875705120677</c:v>
                </c:pt>
                <c:pt idx="53">
                  <c:v>0.31513659945349509</c:v>
                </c:pt>
                <c:pt idx="54">
                  <c:v>0.31753884586626657</c:v>
                </c:pt>
                <c:pt idx="55">
                  <c:v>0.31623366972075379</c:v>
                </c:pt>
                <c:pt idx="56">
                  <c:v>0.31853612004803789</c:v>
                </c:pt>
                <c:pt idx="57">
                  <c:v>0.32359587527246142</c:v>
                </c:pt>
                <c:pt idx="58">
                  <c:v>0.32621103240656696</c:v>
                </c:pt>
                <c:pt idx="59">
                  <c:v>0.32417663780373374</c:v>
                </c:pt>
                <c:pt idx="60">
                  <c:v>0.32434785235141844</c:v>
                </c:pt>
                <c:pt idx="61">
                  <c:v>0.3244034556930343</c:v>
                </c:pt>
                <c:pt idx="62">
                  <c:v>0.32345607896148165</c:v>
                </c:pt>
                <c:pt idx="63">
                  <c:v>0.32865505425163583</c:v>
                </c:pt>
                <c:pt idx="64">
                  <c:v>0.32717331712909248</c:v>
                </c:pt>
                <c:pt idx="65">
                  <c:v>0.33218018943864813</c:v>
                </c:pt>
                <c:pt idx="66">
                  <c:v>0.33691388139433309</c:v>
                </c:pt>
                <c:pt idx="67">
                  <c:v>0.3394717666812484</c:v>
                </c:pt>
                <c:pt idx="68">
                  <c:v>0.34251769473311022</c:v>
                </c:pt>
                <c:pt idx="69">
                  <c:v>0.34568578833279101</c:v>
                </c:pt>
                <c:pt idx="70">
                  <c:v>0.36482882411028583</c:v>
                </c:pt>
                <c:pt idx="71">
                  <c:v>0.38626673931240652</c:v>
                </c:pt>
                <c:pt idx="72">
                  <c:v>0.38470729689858546</c:v>
                </c:pt>
                <c:pt idx="73">
                  <c:v>0.38836845589833757</c:v>
                </c:pt>
                <c:pt idx="74">
                  <c:v>0.38380981251828061</c:v>
                </c:pt>
                <c:pt idx="75">
                  <c:v>0.39817900537735773</c:v>
                </c:pt>
                <c:pt idx="76">
                  <c:v>0.39481689855076185</c:v>
                </c:pt>
                <c:pt idx="77">
                  <c:v>0.39596851978506098</c:v>
                </c:pt>
                <c:pt idx="78">
                  <c:v>0.40542</c:v>
                </c:pt>
                <c:pt idx="79">
                  <c:v>0.41155000000000003</c:v>
                </c:pt>
                <c:pt idx="80">
                  <c:v>0.41725000000000001</c:v>
                </c:pt>
                <c:pt idx="81">
                  <c:v>0.42124000000000006</c:v>
                </c:pt>
                <c:pt idx="82">
                  <c:v>0.42668</c:v>
                </c:pt>
                <c:pt idx="83">
                  <c:v>0.43107999999999996</c:v>
                </c:pt>
                <c:pt idx="84">
                  <c:v>0.42229</c:v>
                </c:pt>
                <c:pt idx="85">
                  <c:v>0.42363999999999996</c:v>
                </c:pt>
                <c:pt idx="86">
                  <c:v>0.42762</c:v>
                </c:pt>
                <c:pt idx="87">
                  <c:v>0.43643000000000004</c:v>
                </c:pt>
                <c:pt idx="88">
                  <c:v>0.44939000000000001</c:v>
                </c:pt>
                <c:pt idx="89">
                  <c:v>0.45498</c:v>
                </c:pt>
                <c:pt idx="90">
                  <c:v>0.45665999999999995</c:v>
                </c:pt>
                <c:pt idx="91">
                  <c:v>0.45963000000000004</c:v>
                </c:pt>
                <c:pt idx="92">
                  <c:v>0.45468000000000003</c:v>
                </c:pt>
                <c:pt idx="93">
                  <c:v>0.46351999999999999</c:v>
                </c:pt>
                <c:pt idx="94">
                  <c:v>0.46630000000000005</c:v>
                </c:pt>
                <c:pt idx="95">
                  <c:v>0.47759000000000001</c:v>
                </c:pt>
                <c:pt idx="96">
                  <c:v>0.46698000000000001</c:v>
                </c:pt>
                <c:pt idx="97">
                  <c:v>0.46856000000000003</c:v>
                </c:pt>
                <c:pt idx="98">
                  <c:v>0.47154000000000007</c:v>
                </c:pt>
                <c:pt idx="99">
                  <c:v>0.47253999999999996</c:v>
                </c:pt>
                <c:pt idx="100">
                  <c:v>0.47442999999999996</c:v>
                </c:pt>
                <c:pt idx="101">
                  <c:v>0.47700999999999999</c:v>
                </c:pt>
                <c:pt idx="102">
                  <c:v>0.47116999999999998</c:v>
                </c:pt>
                <c:pt idx="103">
                  <c:v>0.49454000000000004</c:v>
                </c:pt>
                <c:pt idx="104">
                  <c:v>0.50356000000000001</c:v>
                </c:pt>
                <c:pt idx="105">
                  <c:v>0.49595999999999996</c:v>
                </c:pt>
              </c:numCache>
            </c:numRef>
          </c:val>
          <c:smooth val="0"/>
          <c:extLst>
            <c:ext xmlns:c16="http://schemas.microsoft.com/office/drawing/2014/chart" uri="{C3380CC4-5D6E-409C-BE32-E72D297353CC}">
              <c16:uniqueId val="{00000001-690F-8546-8CC3-DF8ABB4C96E9}"/>
            </c:ext>
          </c:extLst>
        </c:ser>
        <c:dLbls>
          <c:showLegendKey val="0"/>
          <c:showVal val="0"/>
          <c:showCatName val="0"/>
          <c:showSerName val="0"/>
          <c:showPercent val="0"/>
          <c:showBubbleSize val="0"/>
        </c:dLbls>
        <c:marker val="1"/>
        <c:smooth val="0"/>
        <c:axId val="1655080208"/>
        <c:axId val="1"/>
      </c:lineChart>
      <c:catAx>
        <c:axId val="1655080208"/>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5400000" vert="horz"/>
          <a:lstStyle/>
          <a:p>
            <a:pPr>
              <a:defRPr sz="1400" b="1" i="0" u="none" strike="noStrike" baseline="0">
                <a:solidFill>
                  <a:srgbClr val="000000"/>
                </a:solidFill>
                <a:latin typeface="Arial"/>
                <a:ea typeface="Arial"/>
                <a:cs typeface="Arial"/>
              </a:defRPr>
            </a:pPr>
            <a:endParaRPr lang="en-US"/>
          </a:p>
        </c:txPr>
        <c:crossAx val="1"/>
        <c:crossesAt val="0"/>
        <c:auto val="1"/>
        <c:lblAlgn val="ctr"/>
        <c:lblOffset val="100"/>
        <c:tickLblSkip val="5"/>
        <c:tickMarkSkip val="5"/>
        <c:noMultiLvlLbl val="0"/>
      </c:catAx>
      <c:valAx>
        <c:axId val="1"/>
        <c:scaling>
          <c:orientation val="minMax"/>
          <c:max val="0.56000000000000005"/>
          <c:min val="0.25"/>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a:t>Top 10% Income Share</a:t>
                </a:r>
              </a:p>
            </c:rich>
          </c:tx>
          <c:layout>
            <c:manualLayout>
              <c:xMode val="edge"/>
              <c:yMode val="edge"/>
              <c:x val="7.4820143884892082E-2"/>
              <c:y val="0.3083512000758941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en-US"/>
          </a:p>
        </c:txPr>
        <c:crossAx val="1655080208"/>
        <c:crosses val="autoZero"/>
        <c:crossBetween val="midCat"/>
        <c:majorUnit val="0.05"/>
        <c:minorUnit val="0.05"/>
      </c:valAx>
      <c:spPr>
        <a:solidFill>
          <a:srgbClr val="FFFFFF"/>
        </a:solidFill>
        <a:ln w="3175">
          <a:solidFill>
            <a:srgbClr val="000000"/>
          </a:solidFill>
          <a:prstDash val="solid"/>
        </a:ln>
      </c:spPr>
    </c:plotArea>
    <c:legend>
      <c:legendPos val="r"/>
      <c:layout>
        <c:manualLayout>
          <c:xMode val="edge"/>
          <c:yMode val="edge"/>
          <c:x val="0.36258981476236335"/>
          <c:y val="0.22003652404895169"/>
          <c:w val="0.29640276440265112"/>
          <c:h val="0.12419694526136038"/>
        </c:manualLayout>
      </c:layout>
      <c:overlay val="0"/>
      <c:spPr>
        <a:solidFill>
          <a:srgbClr val="FFFFFF"/>
        </a:solidFill>
        <a:ln w="3175">
          <a:solidFill>
            <a:srgbClr val="000000"/>
          </a:solidFill>
          <a:prstDash val="solid"/>
        </a:ln>
      </c:spPr>
      <c:txPr>
        <a:bodyPr/>
        <a:lstStyle/>
        <a:p>
          <a:pPr>
            <a:defRPr sz="135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25" b="1" i="0" u="none" strike="noStrike" baseline="0">
                <a:solidFill>
                  <a:srgbClr val="000000"/>
                </a:solidFill>
                <a:latin typeface="Arial"/>
                <a:ea typeface="Arial"/>
                <a:cs typeface="Arial"/>
              </a:defRPr>
            </a:pPr>
            <a:r>
              <a:rPr lang="en-US"/>
              <a:t>Panel B: 2000</a:t>
            </a:r>
          </a:p>
        </c:rich>
      </c:tx>
      <c:layout>
        <c:manualLayout>
          <c:xMode val="edge"/>
          <c:yMode val="edge"/>
          <c:x val="0.42589904307287363"/>
          <c:y val="1.0309325741062029E-2"/>
        </c:manualLayout>
      </c:layout>
      <c:overlay val="0"/>
      <c:spPr>
        <a:noFill/>
        <a:ln w="25400">
          <a:noFill/>
        </a:ln>
      </c:spPr>
    </c:title>
    <c:autoTitleDeleted val="0"/>
    <c:plotArea>
      <c:layout>
        <c:manualLayout>
          <c:layoutTarget val="inner"/>
          <c:xMode val="edge"/>
          <c:yMode val="edge"/>
          <c:x val="0.13093518280590496"/>
          <c:y val="0.10927835051546392"/>
          <c:w val="0.67625863647005857"/>
          <c:h val="0.6"/>
        </c:manualLayout>
      </c:layout>
      <c:lineChart>
        <c:grouping val="standard"/>
        <c:varyColors val="0"/>
        <c:ser>
          <c:idx val="1"/>
          <c:order val="0"/>
          <c:tx>
            <c:strRef>
              <c:f>'Data-Fig4'!$B$14</c:f>
              <c:strCache>
                <c:ptCount val="1"/>
                <c:pt idx="0">
                  <c:v>Wage Income</c:v>
                </c:pt>
              </c:strCache>
            </c:strRef>
          </c:tx>
          <c:spPr>
            <a:ln w="12700">
              <a:solidFill>
                <a:srgbClr val="000000"/>
              </a:solidFill>
              <a:prstDash val="solid"/>
            </a:ln>
          </c:spPr>
          <c:marker>
            <c:symbol val="square"/>
            <c:size val="8"/>
            <c:spPr>
              <a:solidFill>
                <a:srgbClr val="000000"/>
              </a:solidFill>
              <a:ln>
                <a:solidFill>
                  <a:srgbClr val="000000"/>
                </a:solidFill>
                <a:prstDash val="solid"/>
              </a:ln>
            </c:spPr>
          </c:marker>
          <c:cat>
            <c:strRef>
              <c:f>'Data-Fig4'!$A$15:$A$20</c:f>
              <c:strCache>
                <c:ptCount val="6"/>
                <c:pt idx="0">
                  <c:v>P90-95</c:v>
                </c:pt>
                <c:pt idx="1">
                  <c:v>P95-99</c:v>
                </c:pt>
                <c:pt idx="2">
                  <c:v>P99-99.5</c:v>
                </c:pt>
                <c:pt idx="3">
                  <c:v>P99.5-99.9</c:v>
                </c:pt>
                <c:pt idx="4">
                  <c:v>P99.9-99.99</c:v>
                </c:pt>
                <c:pt idx="5">
                  <c:v>P99.99-100</c:v>
                </c:pt>
              </c:strCache>
            </c:strRef>
          </c:cat>
          <c:val>
            <c:numRef>
              <c:f>'Data-Fig4'!$B$15:$B$20</c:f>
              <c:numCache>
                <c:formatCode>0.000</c:formatCode>
                <c:ptCount val="6"/>
                <c:pt idx="0">
                  <c:v>0.89702220894333251</c:v>
                </c:pt>
                <c:pt idx="1">
                  <c:v>0.82263027295285351</c:v>
                </c:pt>
                <c:pt idx="2">
                  <c:v>0.70229839508618985</c:v>
                </c:pt>
                <c:pt idx="3">
                  <c:v>0.6351431980906922</c:v>
                </c:pt>
                <c:pt idx="4">
                  <c:v>0.57437850842020854</c:v>
                </c:pt>
                <c:pt idx="5">
                  <c:v>0.60808328230251063</c:v>
                </c:pt>
              </c:numCache>
            </c:numRef>
          </c:val>
          <c:smooth val="0"/>
          <c:extLst>
            <c:ext xmlns:c16="http://schemas.microsoft.com/office/drawing/2014/chart" uri="{C3380CC4-5D6E-409C-BE32-E72D297353CC}">
              <c16:uniqueId val="{00000000-2D10-0449-84FD-DE7012DB1555}"/>
            </c:ext>
          </c:extLst>
        </c:ser>
        <c:ser>
          <c:idx val="0"/>
          <c:order val="1"/>
          <c:tx>
            <c:strRef>
              <c:f>'Data-Fig4'!$C$14</c:f>
              <c:strCache>
                <c:ptCount val="1"/>
                <c:pt idx="0">
                  <c:v>Capital Income</c:v>
                </c:pt>
              </c:strCache>
            </c:strRef>
          </c:tx>
          <c:spPr>
            <a:ln w="12700">
              <a:solidFill>
                <a:srgbClr val="000000"/>
              </a:solidFill>
              <a:prstDash val="solid"/>
            </a:ln>
          </c:spPr>
          <c:marker>
            <c:symbol val="circle"/>
            <c:size val="8"/>
            <c:spPr>
              <a:solidFill>
                <a:srgbClr val="FFFFFF"/>
              </a:solidFill>
              <a:ln>
                <a:solidFill>
                  <a:srgbClr val="000000"/>
                </a:solidFill>
                <a:prstDash val="solid"/>
              </a:ln>
            </c:spPr>
          </c:marker>
          <c:cat>
            <c:strRef>
              <c:f>'Data-Fig4'!$A$15:$A$20</c:f>
              <c:strCache>
                <c:ptCount val="6"/>
                <c:pt idx="0">
                  <c:v>P90-95</c:v>
                </c:pt>
                <c:pt idx="1">
                  <c:v>P95-99</c:v>
                </c:pt>
                <c:pt idx="2">
                  <c:v>P99-99.5</c:v>
                </c:pt>
                <c:pt idx="3">
                  <c:v>P99.5-99.9</c:v>
                </c:pt>
                <c:pt idx="4">
                  <c:v>P99.9-99.99</c:v>
                </c:pt>
                <c:pt idx="5">
                  <c:v>P99.99-100</c:v>
                </c:pt>
              </c:strCache>
            </c:strRef>
          </c:cat>
          <c:val>
            <c:numRef>
              <c:f>'Data-Fig4'!$C$15:$C$20</c:f>
              <c:numCache>
                <c:formatCode>0.000</c:formatCode>
                <c:ptCount val="6"/>
                <c:pt idx="0">
                  <c:v>4.7206453540483834E-2</c:v>
                </c:pt>
                <c:pt idx="1">
                  <c:v>6.7295285359801574E-2</c:v>
                </c:pt>
                <c:pt idx="2">
                  <c:v>9.8375272439072681E-2</c:v>
                </c:pt>
                <c:pt idx="3">
                  <c:v>0.11724343675417653</c:v>
                </c:pt>
                <c:pt idx="4">
                  <c:v>0.14063753007217311</c:v>
                </c:pt>
                <c:pt idx="5">
                  <c:v>0.1414574402939377</c:v>
                </c:pt>
              </c:numCache>
            </c:numRef>
          </c:val>
          <c:smooth val="0"/>
          <c:extLst>
            <c:ext xmlns:c16="http://schemas.microsoft.com/office/drawing/2014/chart" uri="{C3380CC4-5D6E-409C-BE32-E72D297353CC}">
              <c16:uniqueId val="{00000001-2D10-0449-84FD-DE7012DB1555}"/>
            </c:ext>
          </c:extLst>
        </c:ser>
        <c:ser>
          <c:idx val="2"/>
          <c:order val="2"/>
          <c:tx>
            <c:strRef>
              <c:f>'Data-Fig4'!$D$14</c:f>
              <c:strCache>
                <c:ptCount val="1"/>
                <c:pt idx="0">
                  <c:v>Entrepreneurial Income</c:v>
                </c:pt>
              </c:strCache>
            </c:strRef>
          </c:tx>
          <c:spPr>
            <a:ln w="12700">
              <a:solidFill>
                <a:srgbClr val="000000"/>
              </a:solidFill>
              <a:prstDash val="solid"/>
            </a:ln>
          </c:spPr>
          <c:marker>
            <c:symbol val="triangle"/>
            <c:size val="8"/>
            <c:spPr>
              <a:solidFill>
                <a:srgbClr val="000000"/>
              </a:solidFill>
              <a:ln>
                <a:solidFill>
                  <a:srgbClr val="000000"/>
                </a:solidFill>
                <a:prstDash val="solid"/>
              </a:ln>
            </c:spPr>
          </c:marker>
          <c:cat>
            <c:strRef>
              <c:f>'Data-Fig4'!$A$15:$A$20</c:f>
              <c:strCache>
                <c:ptCount val="6"/>
                <c:pt idx="0">
                  <c:v>P90-95</c:v>
                </c:pt>
                <c:pt idx="1">
                  <c:v>P95-99</c:v>
                </c:pt>
                <c:pt idx="2">
                  <c:v>P99-99.5</c:v>
                </c:pt>
                <c:pt idx="3">
                  <c:v>P99.5-99.9</c:v>
                </c:pt>
                <c:pt idx="4">
                  <c:v>P99.9-99.99</c:v>
                </c:pt>
                <c:pt idx="5">
                  <c:v>P99.99-100</c:v>
                </c:pt>
              </c:strCache>
            </c:strRef>
          </c:cat>
          <c:val>
            <c:numRef>
              <c:f>'Data-Fig4'!$D$15:$D$20</c:f>
              <c:numCache>
                <c:formatCode>0.000</c:formatCode>
                <c:ptCount val="6"/>
                <c:pt idx="0">
                  <c:v>5.5771337516183656E-2</c:v>
                </c:pt>
                <c:pt idx="1">
                  <c:v>0.11007444168734491</c:v>
                </c:pt>
                <c:pt idx="2">
                  <c:v>0.19932633247473747</c:v>
                </c:pt>
                <c:pt idx="3">
                  <c:v>0.24761336515513127</c:v>
                </c:pt>
                <c:pt idx="4">
                  <c:v>0.28498396150761834</c:v>
                </c:pt>
                <c:pt idx="5">
                  <c:v>0.25045927740355167</c:v>
                </c:pt>
              </c:numCache>
            </c:numRef>
          </c:val>
          <c:smooth val="0"/>
          <c:extLst>
            <c:ext xmlns:c16="http://schemas.microsoft.com/office/drawing/2014/chart" uri="{C3380CC4-5D6E-409C-BE32-E72D297353CC}">
              <c16:uniqueId val="{00000002-2D10-0449-84FD-DE7012DB1555}"/>
            </c:ext>
          </c:extLst>
        </c:ser>
        <c:dLbls>
          <c:showLegendKey val="0"/>
          <c:showVal val="0"/>
          <c:showCatName val="0"/>
          <c:showSerName val="0"/>
          <c:showPercent val="0"/>
          <c:showBubbleSize val="0"/>
        </c:dLbls>
        <c:marker val="1"/>
        <c:smooth val="0"/>
        <c:axId val="2138640032"/>
        <c:axId val="1"/>
      </c:lineChart>
      <c:catAx>
        <c:axId val="2138640032"/>
        <c:scaling>
          <c:orientation val="minMax"/>
        </c:scaling>
        <c:delete val="0"/>
        <c:axPos val="b"/>
        <c:numFmt formatCode="General" sourceLinked="0"/>
        <c:majorTickMark val="out"/>
        <c:minorTickMark val="none"/>
        <c:tickLblPos val="nextTo"/>
        <c:spPr>
          <a:ln w="3175">
            <a:solidFill>
              <a:srgbClr val="000000"/>
            </a:solidFill>
            <a:prstDash val="solid"/>
          </a:ln>
        </c:spPr>
        <c:txPr>
          <a:bodyPr rot="-5400000" vert="horz"/>
          <a:lstStyle/>
          <a:p>
            <a:pPr>
              <a:defRPr sz="1625" b="1"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ax val="1"/>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625" b="1" i="0" u="none" strike="noStrike" baseline="0">
                <a:solidFill>
                  <a:srgbClr val="000000"/>
                </a:solidFill>
                <a:latin typeface="Arial"/>
                <a:ea typeface="Arial"/>
                <a:cs typeface="Arial"/>
              </a:defRPr>
            </a:pPr>
            <a:endParaRPr lang="en-US"/>
          </a:p>
        </c:txPr>
        <c:crossAx val="2138640032"/>
        <c:crosses val="autoZero"/>
        <c:crossBetween val="between"/>
        <c:majorUnit val="0.1"/>
        <c:minorUnit val="0.1"/>
      </c:valAx>
      <c:spPr>
        <a:solidFill>
          <a:srgbClr val="FFFFFF"/>
        </a:solidFill>
        <a:ln w="3175">
          <a:solidFill>
            <a:srgbClr val="000000"/>
          </a:solidFill>
          <a:prstDash val="solid"/>
        </a:ln>
      </c:spPr>
    </c:plotArea>
    <c:legend>
      <c:legendPos val="r"/>
      <c:layout>
        <c:manualLayout>
          <c:xMode val="edge"/>
          <c:yMode val="edge"/>
          <c:x val="0.12949633066404942"/>
          <c:y val="0.92371131574654863"/>
          <c:w val="0.68057516004550422"/>
          <c:h val="4.9484555955929266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b="1" i="0" u="none" strike="noStrike" baseline="0">
                <a:solidFill>
                  <a:srgbClr val="000000"/>
                </a:solidFill>
                <a:latin typeface="Arial"/>
                <a:ea typeface="Arial"/>
                <a:cs typeface="Arial"/>
              </a:defRPr>
            </a:pPr>
            <a:r>
              <a:rPr lang="en-US"/>
              <a:t>Panel C: 2007</a:t>
            </a:r>
          </a:p>
        </c:rich>
      </c:tx>
      <c:layout>
        <c:manualLayout>
          <c:xMode val="edge"/>
          <c:yMode val="edge"/>
          <c:x val="0.42632302291327506"/>
          <c:y val="2.7139808859770392E-2"/>
        </c:manualLayout>
      </c:layout>
      <c:overlay val="0"/>
      <c:spPr>
        <a:noFill/>
        <a:ln w="25400">
          <a:noFill/>
        </a:ln>
      </c:spPr>
    </c:title>
    <c:autoTitleDeleted val="0"/>
    <c:plotArea>
      <c:layout>
        <c:manualLayout>
          <c:layoutTarget val="inner"/>
          <c:xMode val="edge"/>
          <c:yMode val="edge"/>
          <c:x val="0.13876957402205856"/>
          <c:y val="0.11691014026352387"/>
          <c:w val="0.67238865763265487"/>
          <c:h val="0.62421664176417202"/>
        </c:manualLayout>
      </c:layout>
      <c:lineChart>
        <c:grouping val="standard"/>
        <c:varyColors val="0"/>
        <c:ser>
          <c:idx val="1"/>
          <c:order val="0"/>
          <c:tx>
            <c:strRef>
              <c:f>'Data-Fig4'!$B$5</c:f>
              <c:strCache>
                <c:ptCount val="1"/>
                <c:pt idx="0">
                  <c:v>Wage Income</c:v>
                </c:pt>
              </c:strCache>
            </c:strRef>
          </c:tx>
          <c:spPr>
            <a:ln w="12700">
              <a:solidFill>
                <a:srgbClr val="000000"/>
              </a:solidFill>
              <a:prstDash val="solid"/>
            </a:ln>
          </c:spPr>
          <c:marker>
            <c:symbol val="square"/>
            <c:size val="8"/>
            <c:spPr>
              <a:solidFill>
                <a:srgbClr val="000000"/>
              </a:solidFill>
              <a:ln>
                <a:solidFill>
                  <a:srgbClr val="000000"/>
                </a:solidFill>
                <a:prstDash val="solid"/>
              </a:ln>
            </c:spPr>
          </c:marker>
          <c:cat>
            <c:strRef>
              <c:f>'Data-Fig4'!$A$24:$A$29</c:f>
              <c:strCache>
                <c:ptCount val="6"/>
                <c:pt idx="0">
                  <c:v>P90-95</c:v>
                </c:pt>
                <c:pt idx="1">
                  <c:v>P95-99</c:v>
                </c:pt>
                <c:pt idx="2">
                  <c:v>P99-99.5</c:v>
                </c:pt>
                <c:pt idx="3">
                  <c:v>P99.5-99.9</c:v>
                </c:pt>
                <c:pt idx="4">
                  <c:v>P99.9-99.99</c:v>
                </c:pt>
                <c:pt idx="5">
                  <c:v>P99.99-100</c:v>
                </c:pt>
              </c:strCache>
            </c:strRef>
          </c:cat>
          <c:val>
            <c:numRef>
              <c:f>'Data-Fig4'!$B$24:$B$29</c:f>
              <c:numCache>
                <c:formatCode>0.000</c:formatCode>
                <c:ptCount val="6"/>
                <c:pt idx="0">
                  <c:v>0.88629999999999998</c:v>
                </c:pt>
                <c:pt idx="1">
                  <c:v>0.80110000000000003</c:v>
                </c:pt>
                <c:pt idx="2">
                  <c:v>0.6905</c:v>
                </c:pt>
                <c:pt idx="3">
                  <c:v>0.5696</c:v>
                </c:pt>
                <c:pt idx="4">
                  <c:v>0.47619999999999996</c:v>
                </c:pt>
                <c:pt idx="5">
                  <c:v>0.3805</c:v>
                </c:pt>
              </c:numCache>
            </c:numRef>
          </c:val>
          <c:smooth val="0"/>
          <c:extLst>
            <c:ext xmlns:c16="http://schemas.microsoft.com/office/drawing/2014/chart" uri="{C3380CC4-5D6E-409C-BE32-E72D297353CC}">
              <c16:uniqueId val="{00000000-D56A-894E-995A-03B1C6228C99}"/>
            </c:ext>
          </c:extLst>
        </c:ser>
        <c:ser>
          <c:idx val="0"/>
          <c:order val="1"/>
          <c:tx>
            <c:strRef>
              <c:f>'Data-Fig4'!$C$5</c:f>
              <c:strCache>
                <c:ptCount val="1"/>
                <c:pt idx="0">
                  <c:v>Capital Income</c:v>
                </c:pt>
              </c:strCache>
            </c:strRef>
          </c:tx>
          <c:spPr>
            <a:ln w="12700">
              <a:solidFill>
                <a:srgbClr val="000000"/>
              </a:solidFill>
              <a:prstDash val="solid"/>
            </a:ln>
          </c:spPr>
          <c:marker>
            <c:symbol val="circle"/>
            <c:size val="8"/>
            <c:spPr>
              <a:solidFill>
                <a:srgbClr val="FFFFFF"/>
              </a:solidFill>
              <a:ln>
                <a:solidFill>
                  <a:srgbClr val="000000"/>
                </a:solidFill>
                <a:prstDash val="solid"/>
              </a:ln>
            </c:spPr>
          </c:marker>
          <c:cat>
            <c:strRef>
              <c:f>'Data-Fig4'!$A$24:$A$29</c:f>
              <c:strCache>
                <c:ptCount val="6"/>
                <c:pt idx="0">
                  <c:v>P90-95</c:v>
                </c:pt>
                <c:pt idx="1">
                  <c:v>P95-99</c:v>
                </c:pt>
                <c:pt idx="2">
                  <c:v>P99-99.5</c:v>
                </c:pt>
                <c:pt idx="3">
                  <c:v>P99.5-99.9</c:v>
                </c:pt>
                <c:pt idx="4">
                  <c:v>P99.9-99.99</c:v>
                </c:pt>
                <c:pt idx="5">
                  <c:v>P99.99-100</c:v>
                </c:pt>
              </c:strCache>
            </c:strRef>
          </c:cat>
          <c:val>
            <c:numRef>
              <c:f>'Data-Fig4'!$C$24:$C$29</c:f>
              <c:numCache>
                <c:formatCode>0.000</c:formatCode>
                <c:ptCount val="6"/>
                <c:pt idx="0">
                  <c:v>5.3900000000000017E-2</c:v>
                </c:pt>
                <c:pt idx="1">
                  <c:v>7.8799999999999967E-2</c:v>
                </c:pt>
                <c:pt idx="2">
                  <c:v>0.10870000000000002</c:v>
                </c:pt>
                <c:pt idx="3">
                  <c:v>0.1421</c:v>
                </c:pt>
                <c:pt idx="4">
                  <c:v>0.20060000000000006</c:v>
                </c:pt>
                <c:pt idx="5">
                  <c:v>0.33289999999999992</c:v>
                </c:pt>
              </c:numCache>
            </c:numRef>
          </c:val>
          <c:smooth val="0"/>
          <c:extLst>
            <c:ext xmlns:c16="http://schemas.microsoft.com/office/drawing/2014/chart" uri="{C3380CC4-5D6E-409C-BE32-E72D297353CC}">
              <c16:uniqueId val="{00000001-D56A-894E-995A-03B1C6228C99}"/>
            </c:ext>
          </c:extLst>
        </c:ser>
        <c:ser>
          <c:idx val="2"/>
          <c:order val="2"/>
          <c:tx>
            <c:strRef>
              <c:f>'Data-Fig4'!$D$5</c:f>
              <c:strCache>
                <c:ptCount val="1"/>
                <c:pt idx="0">
                  <c:v>Entrepreneurial Income</c:v>
                </c:pt>
              </c:strCache>
            </c:strRef>
          </c:tx>
          <c:spPr>
            <a:ln w="12700">
              <a:solidFill>
                <a:srgbClr val="000000"/>
              </a:solidFill>
              <a:prstDash val="solid"/>
            </a:ln>
          </c:spPr>
          <c:marker>
            <c:symbol val="triangle"/>
            <c:size val="8"/>
            <c:spPr>
              <a:solidFill>
                <a:srgbClr val="000000"/>
              </a:solidFill>
              <a:ln>
                <a:solidFill>
                  <a:srgbClr val="000000"/>
                </a:solidFill>
                <a:prstDash val="solid"/>
              </a:ln>
            </c:spPr>
          </c:marker>
          <c:cat>
            <c:strRef>
              <c:f>'Data-Fig4'!$A$24:$A$29</c:f>
              <c:strCache>
                <c:ptCount val="6"/>
                <c:pt idx="0">
                  <c:v>P90-95</c:v>
                </c:pt>
                <c:pt idx="1">
                  <c:v>P95-99</c:v>
                </c:pt>
                <c:pt idx="2">
                  <c:v>P99-99.5</c:v>
                </c:pt>
                <c:pt idx="3">
                  <c:v>P99.5-99.9</c:v>
                </c:pt>
                <c:pt idx="4">
                  <c:v>P99.9-99.99</c:v>
                </c:pt>
                <c:pt idx="5">
                  <c:v>P99.99-100</c:v>
                </c:pt>
              </c:strCache>
            </c:strRef>
          </c:cat>
          <c:val>
            <c:numRef>
              <c:f>'Data-Fig4'!$D$24:$D$29</c:f>
              <c:numCache>
                <c:formatCode>0.000</c:formatCode>
                <c:ptCount val="6"/>
                <c:pt idx="0">
                  <c:v>5.9800000000000006E-2</c:v>
                </c:pt>
                <c:pt idx="1">
                  <c:v>0.1201</c:v>
                </c:pt>
                <c:pt idx="2">
                  <c:v>0.20079999999999998</c:v>
                </c:pt>
                <c:pt idx="3">
                  <c:v>0.2883</c:v>
                </c:pt>
                <c:pt idx="4">
                  <c:v>0.32319999999999999</c:v>
                </c:pt>
                <c:pt idx="5">
                  <c:v>0.28660000000000002</c:v>
                </c:pt>
              </c:numCache>
            </c:numRef>
          </c:val>
          <c:smooth val="0"/>
          <c:extLst>
            <c:ext xmlns:c16="http://schemas.microsoft.com/office/drawing/2014/chart" uri="{C3380CC4-5D6E-409C-BE32-E72D297353CC}">
              <c16:uniqueId val="{00000002-D56A-894E-995A-03B1C6228C99}"/>
            </c:ext>
          </c:extLst>
        </c:ser>
        <c:dLbls>
          <c:showLegendKey val="0"/>
          <c:showVal val="0"/>
          <c:showCatName val="0"/>
          <c:showSerName val="0"/>
          <c:showPercent val="0"/>
          <c:showBubbleSize val="0"/>
        </c:dLbls>
        <c:marker val="1"/>
        <c:smooth val="0"/>
        <c:axId val="2076330208"/>
        <c:axId val="1"/>
      </c:lineChart>
      <c:catAx>
        <c:axId val="2076330208"/>
        <c:scaling>
          <c:orientation val="minMax"/>
        </c:scaling>
        <c:delete val="0"/>
        <c:axPos val="b"/>
        <c:numFmt formatCode="General" sourceLinked="0"/>
        <c:majorTickMark val="out"/>
        <c:minorTickMark val="none"/>
        <c:tickLblPos val="nextTo"/>
        <c:spPr>
          <a:ln w="3175">
            <a:solidFill>
              <a:srgbClr val="000000"/>
            </a:solidFill>
            <a:prstDash val="solid"/>
          </a:ln>
        </c:spPr>
        <c:txPr>
          <a:bodyPr rot="-5400000" vert="horz"/>
          <a:lstStyle/>
          <a:p>
            <a:pPr>
              <a:defRPr sz="1500" b="1"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ax val="1"/>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500" b="1" i="0" u="none" strike="noStrike" baseline="0">
                <a:solidFill>
                  <a:srgbClr val="000000"/>
                </a:solidFill>
                <a:latin typeface="Arial"/>
                <a:ea typeface="Arial"/>
                <a:cs typeface="Arial"/>
              </a:defRPr>
            </a:pPr>
            <a:endParaRPr lang="en-US"/>
          </a:p>
        </c:txPr>
        <c:crossAx val="2076330208"/>
        <c:crosses val="autoZero"/>
        <c:crossBetween val="between"/>
        <c:majorUnit val="0.1"/>
        <c:minorUnit val="0.1"/>
      </c:valAx>
      <c:spPr>
        <a:solidFill>
          <a:srgbClr val="FFFFFF"/>
        </a:solidFill>
        <a:ln w="3175">
          <a:solidFill>
            <a:srgbClr val="000000"/>
          </a:solidFill>
          <a:prstDash val="solid"/>
        </a:ln>
      </c:spPr>
    </c:plotArea>
    <c:legend>
      <c:legendPos val="r"/>
      <c:layout>
        <c:manualLayout>
          <c:xMode val="edge"/>
          <c:yMode val="edge"/>
          <c:x val="0.14878390201224848"/>
          <c:y val="0.94571963094307865"/>
          <c:w val="0.66809683599676628"/>
          <c:h val="5.0104435895894639E-2"/>
        </c:manualLayout>
      </c:layout>
      <c:overlay val="0"/>
      <c:spPr>
        <a:solidFill>
          <a:srgbClr val="FFFFFF"/>
        </a:solidFill>
        <a:ln w="3175">
          <a:solidFill>
            <a:srgbClr val="000000"/>
          </a:solidFill>
          <a:prstDash val="solid"/>
        </a:ln>
      </c:spPr>
      <c:txPr>
        <a:bodyPr/>
        <a:lstStyle/>
        <a:p>
          <a:pPr>
            <a:defRPr sz="126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697728431428095E-2"/>
          <c:y val="8.5653104925053528E-2"/>
          <c:w val="0.79280530221492096"/>
          <c:h val="0.71734475374732332"/>
        </c:manualLayout>
      </c:layout>
      <c:areaChart>
        <c:grouping val="stacked"/>
        <c:varyColors val="0"/>
        <c:ser>
          <c:idx val="1"/>
          <c:order val="0"/>
          <c:tx>
            <c:strRef>
              <c:f>'data-Fig4B'!$N$3</c:f>
              <c:strCache>
                <c:ptCount val="1"/>
                <c:pt idx="0">
                  <c:v>Salaries</c:v>
                </c:pt>
              </c:strCache>
            </c:strRef>
          </c:tx>
          <c:cat>
            <c:numRef>
              <c:f>'data-Fig4B'!$A$6:$A$112</c:f>
              <c:numCache>
                <c:formatCode>General</c:formatCode>
                <c:ptCount val="107"/>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pt idx="98">
                  <c:v>2014</c:v>
                </c:pt>
                <c:pt idx="99">
                  <c:v>2015</c:v>
                </c:pt>
                <c:pt idx="100">
                  <c:v>2016</c:v>
                </c:pt>
                <c:pt idx="101">
                  <c:v>2017</c:v>
                </c:pt>
                <c:pt idx="102">
                  <c:v>2018</c:v>
                </c:pt>
                <c:pt idx="103">
                  <c:v>2019</c:v>
                </c:pt>
                <c:pt idx="104">
                  <c:v>2020</c:v>
                </c:pt>
                <c:pt idx="105">
                  <c:v>2021</c:v>
                </c:pt>
                <c:pt idx="106">
                  <c:v>2022</c:v>
                </c:pt>
              </c:numCache>
            </c:numRef>
          </c:cat>
          <c:val>
            <c:numRef>
              <c:f>'data-Fig4B'!$N$6:$N$112</c:f>
              <c:numCache>
                <c:formatCode>0.0000</c:formatCode>
                <c:ptCount val="107"/>
                <c:pt idx="0">
                  <c:v>9.6029854967085767E-3</c:v>
                </c:pt>
                <c:pt idx="1">
                  <c:v>1.2551290252695918E-2</c:v>
                </c:pt>
                <c:pt idx="2">
                  <c:v>1.2646765795367519E-2</c:v>
                </c:pt>
                <c:pt idx="3">
                  <c:v>1.1741837379586496E-2</c:v>
                </c:pt>
                <c:pt idx="4">
                  <c:v>1.0943762199365034E-2</c:v>
                </c:pt>
                <c:pt idx="5">
                  <c:v>1.2602207277762078E-2</c:v>
                </c:pt>
                <c:pt idx="6">
                  <c:v>1.1653289453677908E-2</c:v>
                </c:pt>
                <c:pt idx="7">
                  <c:v>1.0466777222370336E-2</c:v>
                </c:pt>
                <c:pt idx="8">
                  <c:v>1.1499179643219073E-2</c:v>
                </c:pt>
                <c:pt idx="9">
                  <c:v>1.1138593076246563E-2</c:v>
                </c:pt>
                <c:pt idx="10">
                  <c:v>1.1515543517762704E-2</c:v>
                </c:pt>
                <c:pt idx="11">
                  <c:v>1.1632753630229323E-2</c:v>
                </c:pt>
                <c:pt idx="12">
                  <c:v>1.1466640046951996E-2</c:v>
                </c:pt>
                <c:pt idx="13">
                  <c:v>1.0345315607301585E-2</c:v>
                </c:pt>
                <c:pt idx="14">
                  <c:v>1.1368879027870713E-2</c:v>
                </c:pt>
                <c:pt idx="15">
                  <c:v>1.1882855441044499E-2</c:v>
                </c:pt>
                <c:pt idx="16">
                  <c:v>1.4769118605794208E-2</c:v>
                </c:pt>
                <c:pt idx="17">
                  <c:v>1.5477957487427871E-2</c:v>
                </c:pt>
                <c:pt idx="18">
                  <c:v>1.5202873924062492E-2</c:v>
                </c:pt>
                <c:pt idx="19">
                  <c:v>1.4551133687836322E-2</c:v>
                </c:pt>
                <c:pt idx="20">
                  <c:v>1.3739132913705652E-2</c:v>
                </c:pt>
                <c:pt idx="21">
                  <c:v>1.3934132769562832E-2</c:v>
                </c:pt>
                <c:pt idx="22">
                  <c:v>1.5085828640143843E-2</c:v>
                </c:pt>
                <c:pt idx="23">
                  <c:v>1.4458042711255392E-2</c:v>
                </c:pt>
                <c:pt idx="24">
                  <c:v>1.517088088195899E-2</c:v>
                </c:pt>
                <c:pt idx="25">
                  <c:v>1.4810857537659721E-2</c:v>
                </c:pt>
                <c:pt idx="26">
                  <c:v>1.1391272755472814E-2</c:v>
                </c:pt>
                <c:pt idx="27">
                  <c:v>7.9868091182898945E-3</c:v>
                </c:pt>
                <c:pt idx="28">
                  <c:v>7.3292436178584242E-3</c:v>
                </c:pt>
                <c:pt idx="29">
                  <c:v>6.9551678179912042E-3</c:v>
                </c:pt>
                <c:pt idx="30">
                  <c:v>7.7414174797842128E-3</c:v>
                </c:pt>
                <c:pt idx="31">
                  <c:v>8.109537327174253E-3</c:v>
                </c:pt>
                <c:pt idx="32">
                  <c:v>8.7938720124923243E-3</c:v>
                </c:pt>
                <c:pt idx="33">
                  <c:v>9.2494458402396958E-3</c:v>
                </c:pt>
                <c:pt idx="34">
                  <c:v>8.5441247986828579E-3</c:v>
                </c:pt>
                <c:pt idx="35">
                  <c:v>8.256751598907569E-3</c:v>
                </c:pt>
                <c:pt idx="36">
                  <c:v>7.5560765247604279E-3</c:v>
                </c:pt>
                <c:pt idx="37">
                  <c:v>7.4891047209537142E-3</c:v>
                </c:pt>
                <c:pt idx="38">
                  <c:v>7.2058226164629533E-3</c:v>
                </c:pt>
                <c:pt idx="39">
                  <c:v>6.5340027094373506E-3</c:v>
                </c:pt>
                <c:pt idx="40">
                  <c:v>6.4860023273061286E-3</c:v>
                </c:pt>
                <c:pt idx="41">
                  <c:v>6.5236334593176681E-3</c:v>
                </c:pt>
                <c:pt idx="42">
                  <c:v>6.4443571926327157E-3</c:v>
                </c:pt>
                <c:pt idx="43">
                  <c:v>5.6099946198475449E-3</c:v>
                </c:pt>
                <c:pt idx="44">
                  <c:v>5.7520125329435781E-3</c:v>
                </c:pt>
                <c:pt idx="45">
                  <c:v>4.9817838223270485E-3</c:v>
                </c:pt>
                <c:pt idx="46">
                  <c:v>5.198105352179334E-3</c:v>
                </c:pt>
                <c:pt idx="47">
                  <c:v>5.0228806326294709E-3</c:v>
                </c:pt>
                <c:pt idx="48">
                  <c:v>4.7942558503626578E-3</c:v>
                </c:pt>
                <c:pt idx="49">
                  <c:v>4.7591118301576743E-3</c:v>
                </c:pt>
                <c:pt idx="50">
                  <c:v>5.1794232239578027E-3</c:v>
                </c:pt>
                <c:pt idx="51">
                  <c:v>5.215413684266478E-3</c:v>
                </c:pt>
                <c:pt idx="52">
                  <c:v>4.7047939480172399E-3</c:v>
                </c:pt>
                <c:pt idx="53">
                  <c:v>4.9380992020238781E-3</c:v>
                </c:pt>
                <c:pt idx="54">
                  <c:v>5.2132120604946311E-3</c:v>
                </c:pt>
                <c:pt idx="55">
                  <c:v>5.1856913057661711E-3</c:v>
                </c:pt>
                <c:pt idx="56">
                  <c:v>5.4542086663449917E-3</c:v>
                </c:pt>
                <c:pt idx="57">
                  <c:v>5.4559554684863835E-3</c:v>
                </c:pt>
                <c:pt idx="58">
                  <c:v>6.3934304756257257E-3</c:v>
                </c:pt>
                <c:pt idx="59">
                  <c:v>7.1309931558584802E-3</c:v>
                </c:pt>
                <c:pt idx="60">
                  <c:v>7.4256830601367538E-3</c:v>
                </c:pt>
                <c:pt idx="61">
                  <c:v>7.6940212212411371E-3</c:v>
                </c:pt>
                <c:pt idx="62">
                  <c:v>7.9863824846081073E-3</c:v>
                </c:pt>
                <c:pt idx="63">
                  <c:v>7.9543873057519605E-3</c:v>
                </c:pt>
                <c:pt idx="64">
                  <c:v>8.5981891589575581E-3</c:v>
                </c:pt>
                <c:pt idx="65">
                  <c:v>8.7034811634670688E-3</c:v>
                </c:pt>
                <c:pt idx="66">
                  <c:v>9.2461279810507543E-3</c:v>
                </c:pt>
                <c:pt idx="67">
                  <c:v>1.0038340890902662E-2</c:v>
                </c:pt>
                <c:pt idx="68">
                  <c:v>1.193681482814668E-2</c:v>
                </c:pt>
                <c:pt idx="69">
                  <c:v>1.0149637667547142E-2</c:v>
                </c:pt>
                <c:pt idx="70">
                  <c:v>8.7868496804300762E-3</c:v>
                </c:pt>
                <c:pt idx="71">
                  <c:v>1.6576847908793282E-2</c:v>
                </c:pt>
                <c:pt idx="72">
                  <c:v>2.1995228072841978E-2</c:v>
                </c:pt>
                <c:pt idx="73">
                  <c:v>1.8216704511015952E-2</c:v>
                </c:pt>
                <c:pt idx="74">
                  <c:v>2.0410060881049585E-2</c:v>
                </c:pt>
                <c:pt idx="75">
                  <c:v>1.7368558747089539E-2</c:v>
                </c:pt>
                <c:pt idx="76">
                  <c:v>2.5580972831713802E-2</c:v>
                </c:pt>
                <c:pt idx="77">
                  <c:v>2.188225899886645E-2</c:v>
                </c:pt>
                <c:pt idx="78">
                  <c:v>1.8927384915747157E-2</c:v>
                </c:pt>
                <c:pt idx="79">
                  <c:v>2.1127959255823458E-2</c:v>
                </c:pt>
                <c:pt idx="80">
                  <c:v>2.2555076257668713E-2</c:v>
                </c:pt>
                <c:pt idx="81">
                  <c:v>2.517939138319672E-2</c:v>
                </c:pt>
                <c:pt idx="82">
                  <c:v>2.7518003424062316E-2</c:v>
                </c:pt>
                <c:pt idx="83">
                  <c:v>3.0925557598524441E-2</c:v>
                </c:pt>
                <c:pt idx="84">
                  <c:v>3.4774767403817027E-2</c:v>
                </c:pt>
                <c:pt idx="85">
                  <c:v>2.9843183975590156E-2</c:v>
                </c:pt>
                <c:pt idx="86">
                  <c:v>2.6225098515000003E-2</c:v>
                </c:pt>
                <c:pt idx="87">
                  <c:v>2.5721417684399998E-2</c:v>
                </c:pt>
                <c:pt idx="88">
                  <c:v>2.7504956832000001E-2</c:v>
                </c:pt>
                <c:pt idx="89">
                  <c:v>2.75004804336E-2</c:v>
                </c:pt>
                <c:pt idx="90">
                  <c:v>2.7069627098799998E-2</c:v>
                </c:pt>
                <c:pt idx="91">
                  <c:v>2.8957559700000003E-2</c:v>
                </c:pt>
                <c:pt idx="92">
                  <c:v>2.9485981200000008E-2</c:v>
                </c:pt>
                <c:pt idx="93">
                  <c:v>2.6547840584999996E-2</c:v>
                </c:pt>
                <c:pt idx="94">
                  <c:v>2.8567753614399994E-2</c:v>
                </c:pt>
                <c:pt idx="95">
                  <c:v>2.8576030809200004E-2</c:v>
                </c:pt>
                <c:pt idx="96">
                  <c:v>3.0270985113600001E-2</c:v>
                </c:pt>
                <c:pt idx="97">
                  <c:v>2.7771616595999998E-2</c:v>
                </c:pt>
                <c:pt idx="98">
                  <c:v>2.8340580382399998E-2</c:v>
                </c:pt>
                <c:pt idx="99">
                  <c:v>2.9016730764000003E-2</c:v>
                </c:pt>
                <c:pt idx="100">
                  <c:v>2.7320010436599994E-2</c:v>
                </c:pt>
                <c:pt idx="101">
                  <c:v>2.8617845057999997E-2</c:v>
                </c:pt>
                <c:pt idx="102">
                  <c:v>2.8269017868000002E-2</c:v>
                </c:pt>
                <c:pt idx="103">
                  <c:v>2.6297585241400002E-2</c:v>
                </c:pt>
                <c:pt idx="104">
                  <c:v>2.9981026761000003E-2</c:v>
                </c:pt>
                <c:pt idx="105">
                  <c:v>3.1225270256000002E-2</c:v>
                </c:pt>
                <c:pt idx="106">
                  <c:v>2.4817692338400001E-2</c:v>
                </c:pt>
              </c:numCache>
            </c:numRef>
          </c:val>
          <c:extLst>
            <c:ext xmlns:c16="http://schemas.microsoft.com/office/drawing/2014/chart" uri="{C3380CC4-5D6E-409C-BE32-E72D297353CC}">
              <c16:uniqueId val="{00000000-F38F-FD43-A785-12C1D8FF33A0}"/>
            </c:ext>
          </c:extLst>
        </c:ser>
        <c:ser>
          <c:idx val="0"/>
          <c:order val="1"/>
          <c:tx>
            <c:strRef>
              <c:f>'data-Fig4B'!$M$3</c:f>
              <c:strCache>
                <c:ptCount val="1"/>
                <c:pt idx="0">
                  <c:v>Business Income</c:v>
                </c:pt>
              </c:strCache>
            </c:strRef>
          </c:tx>
          <c:cat>
            <c:numRef>
              <c:f>'data-Fig4B'!$A$6:$A$112</c:f>
              <c:numCache>
                <c:formatCode>General</c:formatCode>
                <c:ptCount val="107"/>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pt idx="98">
                  <c:v>2014</c:v>
                </c:pt>
                <c:pt idx="99">
                  <c:v>2015</c:v>
                </c:pt>
                <c:pt idx="100">
                  <c:v>2016</c:v>
                </c:pt>
                <c:pt idx="101">
                  <c:v>2017</c:v>
                </c:pt>
                <c:pt idx="102">
                  <c:v>2018</c:v>
                </c:pt>
                <c:pt idx="103">
                  <c:v>2019</c:v>
                </c:pt>
                <c:pt idx="104">
                  <c:v>2020</c:v>
                </c:pt>
                <c:pt idx="105">
                  <c:v>2021</c:v>
                </c:pt>
                <c:pt idx="106">
                  <c:v>2022</c:v>
                </c:pt>
              </c:numCache>
            </c:numRef>
          </c:cat>
          <c:val>
            <c:numRef>
              <c:f>'data-Fig4B'!$M$6:$M$112</c:f>
              <c:numCache>
                <c:formatCode>0.0000</c:formatCode>
                <c:ptCount val="107"/>
                <c:pt idx="0">
                  <c:v>2.6518942891726374E-2</c:v>
                </c:pt>
                <c:pt idx="1">
                  <c:v>1.3009232667343511E-2</c:v>
                </c:pt>
                <c:pt idx="2">
                  <c:v>1.4837122268686678E-2</c:v>
                </c:pt>
                <c:pt idx="3">
                  <c:v>1.8970129860287586E-2</c:v>
                </c:pt>
                <c:pt idx="4">
                  <c:v>1.3189411979021825E-2</c:v>
                </c:pt>
                <c:pt idx="5">
                  <c:v>1.1821304181782495E-2</c:v>
                </c:pt>
                <c:pt idx="6">
                  <c:v>1.1621989564071178E-2</c:v>
                </c:pt>
                <c:pt idx="7">
                  <c:v>9.1577230940109913E-3</c:v>
                </c:pt>
                <c:pt idx="8">
                  <c:v>9.8608681043728715E-3</c:v>
                </c:pt>
                <c:pt idx="9">
                  <c:v>1.2041439283765712E-2</c:v>
                </c:pt>
                <c:pt idx="10">
                  <c:v>1.036861800360489E-2</c:v>
                </c:pt>
                <c:pt idx="11">
                  <c:v>1.1226187943734556E-2</c:v>
                </c:pt>
                <c:pt idx="12">
                  <c:v>1.4093710031912144E-2</c:v>
                </c:pt>
                <c:pt idx="13">
                  <c:v>1.1708458746804668E-2</c:v>
                </c:pt>
                <c:pt idx="14">
                  <c:v>6.3873929186591613E-3</c:v>
                </c:pt>
                <c:pt idx="15">
                  <c:v>5.6320866993219308E-3</c:v>
                </c:pt>
                <c:pt idx="16">
                  <c:v>5.9579226427783263E-3</c:v>
                </c:pt>
                <c:pt idx="17">
                  <c:v>9.5162777340770249E-3</c:v>
                </c:pt>
                <c:pt idx="18">
                  <c:v>7.9434944026879912E-3</c:v>
                </c:pt>
                <c:pt idx="19">
                  <c:v>8.5478004314544168E-3</c:v>
                </c:pt>
                <c:pt idx="20">
                  <c:v>9.4566263500352223E-3</c:v>
                </c:pt>
                <c:pt idx="21">
                  <c:v>7.7047723802581092E-3</c:v>
                </c:pt>
                <c:pt idx="22">
                  <c:v>8.0131435237798462E-3</c:v>
                </c:pt>
                <c:pt idx="23">
                  <c:v>8.2973444029738989E-3</c:v>
                </c:pt>
                <c:pt idx="24">
                  <c:v>9.1945918222053318E-3</c:v>
                </c:pt>
                <c:pt idx="25">
                  <c:v>1.329525469995289E-2</c:v>
                </c:pt>
                <c:pt idx="26">
                  <c:v>1.7745073095289797E-2</c:v>
                </c:pt>
                <c:pt idx="27">
                  <c:v>1.7614259750492692E-2</c:v>
                </c:pt>
                <c:pt idx="28">
                  <c:v>1.5158198417489872E-2</c:v>
                </c:pt>
                <c:pt idx="29">
                  <c:v>1.4546371016319557E-2</c:v>
                </c:pt>
                <c:pt idx="30">
                  <c:v>1.2544016567227621E-2</c:v>
                </c:pt>
                <c:pt idx="31">
                  <c:v>9.7435287845789222E-3</c:v>
                </c:pt>
                <c:pt idx="32">
                  <c:v>9.8265258247288694E-3</c:v>
                </c:pt>
                <c:pt idx="33">
                  <c:v>8.1871841843398248E-3</c:v>
                </c:pt>
                <c:pt idx="34">
                  <c:v>9.0558360280204864E-3</c:v>
                </c:pt>
                <c:pt idx="35">
                  <c:v>8.103188444187278E-3</c:v>
                </c:pt>
                <c:pt idx="36">
                  <c:v>6.5894213398699462E-3</c:v>
                </c:pt>
                <c:pt idx="37">
                  <c:v>5.9731755743153234E-3</c:v>
                </c:pt>
                <c:pt idx="38">
                  <c:v>5.5194285360073737E-3</c:v>
                </c:pt>
                <c:pt idx="39">
                  <c:v>4.4810580748176031E-3</c:v>
                </c:pt>
                <c:pt idx="40">
                  <c:v>3.9326264360397857E-3</c:v>
                </c:pt>
                <c:pt idx="41">
                  <c:v>4.4077148657802774E-3</c:v>
                </c:pt>
                <c:pt idx="42">
                  <c:v>4.0696648085430309E-3</c:v>
                </c:pt>
                <c:pt idx="43">
                  <c:v>3.8615922102789493E-3</c:v>
                </c:pt>
                <c:pt idx="44">
                  <c:v>3.2220720410284943E-3</c:v>
                </c:pt>
                <c:pt idx="45">
                  <c:v>3.1281369512937323E-3</c:v>
                </c:pt>
                <c:pt idx="46">
                  <c:v>3.1116624754203913E-3</c:v>
                </c:pt>
                <c:pt idx="47">
                  <c:v>3.0154894243669631E-3</c:v>
                </c:pt>
                <c:pt idx="48">
                  <c:v>3.0207622417969334E-3</c:v>
                </c:pt>
                <c:pt idx="49">
                  <c:v>3.1306098393387928E-3</c:v>
                </c:pt>
                <c:pt idx="50">
                  <c:v>4.0699121145699076E-3</c:v>
                </c:pt>
                <c:pt idx="51">
                  <c:v>4.2377058782595246E-3</c:v>
                </c:pt>
                <c:pt idx="52">
                  <c:v>3.4859280431046723E-3</c:v>
                </c:pt>
                <c:pt idx="53">
                  <c:v>3.3373152019498808E-3</c:v>
                </c:pt>
                <c:pt idx="54">
                  <c:v>3.7285986617657516E-3</c:v>
                </c:pt>
                <c:pt idx="55">
                  <c:v>3.4869178478422911E-3</c:v>
                </c:pt>
                <c:pt idx="56">
                  <c:v>3.162569437403001E-3</c:v>
                </c:pt>
                <c:pt idx="57">
                  <c:v>3.2678185207599573E-3</c:v>
                </c:pt>
                <c:pt idx="58">
                  <c:v>3.9710316599313239E-3</c:v>
                </c:pt>
                <c:pt idx="59">
                  <c:v>3.5623155603435068E-3</c:v>
                </c:pt>
                <c:pt idx="60">
                  <c:v>3.1765311217307772E-3</c:v>
                </c:pt>
                <c:pt idx="61">
                  <c:v>2.9730888497917014E-3</c:v>
                </c:pt>
                <c:pt idx="62">
                  <c:v>2.9417459019544295E-3</c:v>
                </c:pt>
                <c:pt idx="63">
                  <c:v>2.417619609735174E-3</c:v>
                </c:pt>
                <c:pt idx="64">
                  <c:v>1.8168786424161531E-3</c:v>
                </c:pt>
                <c:pt idx="65">
                  <c:v>7.8788183712236008E-4</c:v>
                </c:pt>
                <c:pt idx="66">
                  <c:v>1.5496280819795045E-3</c:v>
                </c:pt>
                <c:pt idx="67">
                  <c:v>2.4216229016485401E-3</c:v>
                </c:pt>
                <c:pt idx="68">
                  <c:v>2.683505602496757E-3</c:v>
                </c:pt>
                <c:pt idx="69">
                  <c:v>3.4120245510739031E-3</c:v>
                </c:pt>
                <c:pt idx="70">
                  <c:v>2.6108899322937018E-3</c:v>
                </c:pt>
                <c:pt idx="71">
                  <c:v>6.9835618146416034E-3</c:v>
                </c:pt>
                <c:pt idx="72">
                  <c:v>1.2170080849496428E-2</c:v>
                </c:pt>
                <c:pt idx="73">
                  <c:v>1.2006115507367862E-2</c:v>
                </c:pt>
                <c:pt idx="74">
                  <c:v>1.2238590287907693E-2</c:v>
                </c:pt>
                <c:pt idx="75">
                  <c:v>1.1765283685624114E-2</c:v>
                </c:pt>
                <c:pt idx="76">
                  <c:v>1.3262366471169023E-2</c:v>
                </c:pt>
                <c:pt idx="77">
                  <c:v>1.2756461485956288E-2</c:v>
                </c:pt>
                <c:pt idx="78">
                  <c:v>1.5297413814276911E-2</c:v>
                </c:pt>
                <c:pt idx="79">
                  <c:v>1.5865656753167142E-2</c:v>
                </c:pt>
                <c:pt idx="80">
                  <c:v>1.6246770981595094E-2</c:v>
                </c:pt>
                <c:pt idx="81">
                  <c:v>1.6673532674180327E-2</c:v>
                </c:pt>
                <c:pt idx="82">
                  <c:v>1.6448152538634971E-2</c:v>
                </c:pt>
                <c:pt idx="83">
                  <c:v>1.6455749677221028E-2</c:v>
                </c:pt>
                <c:pt idx="84">
                  <c:v>1.6060923501969099E-2</c:v>
                </c:pt>
                <c:pt idx="85">
                  <c:v>1.7480615711903565E-2</c:v>
                </c:pt>
                <c:pt idx="86">
                  <c:v>1.8331078962000001E-2</c:v>
                </c:pt>
                <c:pt idx="87">
                  <c:v>1.8945519448900001E-2</c:v>
                </c:pt>
                <c:pt idx="88">
                  <c:v>2.015424096E-2</c:v>
                </c:pt>
                <c:pt idx="89">
                  <c:v>2.3807632173600001E-2</c:v>
                </c:pt>
                <c:pt idx="90">
                  <c:v>2.3192279981200003E-2</c:v>
                </c:pt>
                <c:pt idx="91">
                  <c:v>2.0402518090000002E-2</c:v>
                </c:pt>
                <c:pt idx="92">
                  <c:v>2.3669718800000003E-2</c:v>
                </c:pt>
                <c:pt idx="93">
                  <c:v>2.5632620055000003E-2</c:v>
                </c:pt>
                <c:pt idx="94">
                  <c:v>2.4487603062999998E-2</c:v>
                </c:pt>
                <c:pt idx="95">
                  <c:v>2.3688872768600003E-2</c:v>
                </c:pt>
                <c:pt idx="96">
                  <c:v>2.5764554188800002E-2</c:v>
                </c:pt>
                <c:pt idx="97">
                  <c:v>2.5428797755199999E-2</c:v>
                </c:pt>
                <c:pt idx="98">
                  <c:v>2.5034402879199998E-2</c:v>
                </c:pt>
                <c:pt idx="99">
                  <c:v>2.5685280306000001E-2</c:v>
                </c:pt>
                <c:pt idx="100">
                  <c:v>2.5582711183400001E-2</c:v>
                </c:pt>
                <c:pt idx="101">
                  <c:v>2.6378246812499995E-2</c:v>
                </c:pt>
                <c:pt idx="102">
                  <c:v>2.378080887E-2</c:v>
                </c:pt>
                <c:pt idx="103">
                  <c:v>2.2659679059600001E-2</c:v>
                </c:pt>
                <c:pt idx="104">
                  <c:v>2.7013165326999999E-2</c:v>
                </c:pt>
                <c:pt idx="105">
                  <c:v>2.8954744920000001E-2</c:v>
                </c:pt>
                <c:pt idx="106">
                  <c:v>2.9959095566400005E-2</c:v>
                </c:pt>
              </c:numCache>
            </c:numRef>
          </c:val>
          <c:extLst>
            <c:ext xmlns:c16="http://schemas.microsoft.com/office/drawing/2014/chart" uri="{C3380CC4-5D6E-409C-BE32-E72D297353CC}">
              <c16:uniqueId val="{00000001-F38F-FD43-A785-12C1D8FF33A0}"/>
            </c:ext>
          </c:extLst>
        </c:ser>
        <c:ser>
          <c:idx val="3"/>
          <c:order val="2"/>
          <c:tx>
            <c:strRef>
              <c:f>'data-Fig4B'!$L$3</c:f>
              <c:strCache>
                <c:ptCount val="1"/>
                <c:pt idx="0">
                  <c:v>Capital Income</c:v>
                </c:pt>
              </c:strCache>
            </c:strRef>
          </c:tx>
          <c:cat>
            <c:numRef>
              <c:f>'data-Fig4B'!$A$6:$A$112</c:f>
              <c:numCache>
                <c:formatCode>General</c:formatCode>
                <c:ptCount val="107"/>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pt idx="98">
                  <c:v>2014</c:v>
                </c:pt>
                <c:pt idx="99">
                  <c:v>2015</c:v>
                </c:pt>
                <c:pt idx="100">
                  <c:v>2016</c:v>
                </c:pt>
                <c:pt idx="101">
                  <c:v>2017</c:v>
                </c:pt>
                <c:pt idx="102">
                  <c:v>2018</c:v>
                </c:pt>
                <c:pt idx="103">
                  <c:v>2019</c:v>
                </c:pt>
                <c:pt idx="104">
                  <c:v>2020</c:v>
                </c:pt>
                <c:pt idx="105">
                  <c:v>2021</c:v>
                </c:pt>
                <c:pt idx="106">
                  <c:v>2022</c:v>
                </c:pt>
              </c:numCache>
            </c:numRef>
          </c:cat>
          <c:val>
            <c:numRef>
              <c:f>'data-Fig4B'!$L$6:$L$112</c:f>
              <c:numCache>
                <c:formatCode>0.0000</c:formatCode>
                <c:ptCount val="107"/>
                <c:pt idx="0">
                  <c:v>5.7605404840384108E-2</c:v>
                </c:pt>
                <c:pt idx="1">
                  <c:v>5.5914821258478381E-2</c:v>
                </c:pt>
                <c:pt idx="2">
                  <c:v>3.8449060976491201E-2</c:v>
                </c:pt>
                <c:pt idx="3">
                  <c:v>3.1089821782482322E-2</c:v>
                </c:pt>
                <c:pt idx="4">
                  <c:v>2.7644800829672005E-2</c:v>
                </c:pt>
                <c:pt idx="5">
                  <c:v>3.0177414037837722E-2</c:v>
                </c:pt>
                <c:pt idx="6">
                  <c:v>3.4852237417180236E-2</c:v>
                </c:pt>
                <c:pt idx="7">
                  <c:v>3.2171490370836539E-2</c:v>
                </c:pt>
                <c:pt idx="8">
                  <c:v>3.5812015911606536E-2</c:v>
                </c:pt>
                <c:pt idx="9">
                  <c:v>3.6526584566410135E-2</c:v>
                </c:pt>
                <c:pt idx="10">
                  <c:v>4.1642751724528575E-2</c:v>
                </c:pt>
                <c:pt idx="11">
                  <c:v>4.3387683858710682E-2</c:v>
                </c:pt>
                <c:pt idx="12">
                  <c:v>4.3719680501024712E-2</c:v>
                </c:pt>
                <c:pt idx="13">
                  <c:v>4.2889868086701144E-2</c:v>
                </c:pt>
                <c:pt idx="14">
                  <c:v>4.1684618919481171E-2</c:v>
                </c:pt>
                <c:pt idx="15">
                  <c:v>3.6875888360523058E-2</c:v>
                </c:pt>
                <c:pt idx="16">
                  <c:v>3.6826999219936464E-2</c:v>
                </c:pt>
                <c:pt idx="17">
                  <c:v>3.2226585301761312E-2</c:v>
                </c:pt>
                <c:pt idx="18">
                  <c:v>3.5251680094052038E-2</c:v>
                </c:pt>
                <c:pt idx="19">
                  <c:v>3.4378691252368386E-2</c:v>
                </c:pt>
                <c:pt idx="20">
                  <c:v>4.191503154814933E-2</c:v>
                </c:pt>
                <c:pt idx="21">
                  <c:v>4.0019305424394344E-2</c:v>
                </c:pt>
                <c:pt idx="22">
                  <c:v>2.8273692630594073E-2</c:v>
                </c:pt>
                <c:pt idx="23">
                  <c:v>3.1720108095286949E-2</c:v>
                </c:pt>
                <c:pt idx="24">
                  <c:v>3.1448603939454263E-2</c:v>
                </c:pt>
                <c:pt idx="25">
                  <c:v>2.4837065193494108E-2</c:v>
                </c:pt>
                <c:pt idx="26">
                  <c:v>1.5931883310559895E-2</c:v>
                </c:pt>
                <c:pt idx="27">
                  <c:v>1.2063488657426071E-2</c:v>
                </c:pt>
                <c:pt idx="28">
                  <c:v>1.0698321806875521E-2</c:v>
                </c:pt>
                <c:pt idx="29">
                  <c:v>1.0428226523512328E-2</c:v>
                </c:pt>
                <c:pt idx="30">
                  <c:v>1.2108587059891962E-2</c:v>
                </c:pt>
                <c:pt idx="31">
                  <c:v>1.3667000589921827E-2</c:v>
                </c:pt>
                <c:pt idx="32">
                  <c:v>1.5072480008933629E-2</c:v>
                </c:pt>
                <c:pt idx="33">
                  <c:v>1.5635688326966615E-2</c:v>
                </c:pt>
                <c:pt idx="34">
                  <c:v>1.6367127425627848E-2</c:v>
                </c:pt>
                <c:pt idx="35">
                  <c:v>1.383604426937729E-2</c:v>
                </c:pt>
                <c:pt idx="36">
                  <c:v>1.2736409189349112E-2</c:v>
                </c:pt>
                <c:pt idx="37">
                  <c:v>1.121495026059699E-2</c:v>
                </c:pt>
                <c:pt idx="38">
                  <c:v>1.1618653080884413E-2</c:v>
                </c:pt>
                <c:pt idx="39">
                  <c:v>1.1541255263135809E-2</c:v>
                </c:pt>
                <c:pt idx="40">
                  <c:v>1.1493944052011006E-2</c:v>
                </c:pt>
                <c:pt idx="41">
                  <c:v>1.1612647068184373E-2</c:v>
                </c:pt>
                <c:pt idx="42">
                  <c:v>1.0968236361747086E-2</c:v>
                </c:pt>
                <c:pt idx="43">
                  <c:v>9.7643372035758312E-3</c:v>
                </c:pt>
                <c:pt idx="44">
                  <c:v>9.8425161140959158E-3</c:v>
                </c:pt>
                <c:pt idx="45">
                  <c:v>8.4720381577884103E-3</c:v>
                </c:pt>
                <c:pt idx="46">
                  <c:v>9.1660227354783894E-3</c:v>
                </c:pt>
                <c:pt idx="47">
                  <c:v>9.2480203917152635E-3</c:v>
                </c:pt>
                <c:pt idx="48">
                  <c:v>8.7071998982567837E-3</c:v>
                </c:pt>
                <c:pt idx="49">
                  <c:v>8.4481125058869389E-3</c:v>
                </c:pt>
                <c:pt idx="50">
                  <c:v>8.1504334479320789E-3</c:v>
                </c:pt>
                <c:pt idx="51">
                  <c:v>7.7251641721915896E-3</c:v>
                </c:pt>
                <c:pt idx="52">
                  <c:v>7.8934723130277152E-3</c:v>
                </c:pt>
                <c:pt idx="53">
                  <c:v>7.1002860217913603E-3</c:v>
                </c:pt>
                <c:pt idx="54">
                  <c:v>7.2470440136036506E-3</c:v>
                </c:pt>
                <c:pt idx="55">
                  <c:v>6.5795460734395707E-3</c:v>
                </c:pt>
                <c:pt idx="56">
                  <c:v>5.9637964917646294E-3</c:v>
                </c:pt>
                <c:pt idx="57">
                  <c:v>6.0545390777754123E-3</c:v>
                </c:pt>
                <c:pt idx="58">
                  <c:v>7.2833280392106733E-3</c:v>
                </c:pt>
                <c:pt idx="59">
                  <c:v>6.8319775027995246E-3</c:v>
                </c:pt>
                <c:pt idx="60">
                  <c:v>6.5117162661739499E-3</c:v>
                </c:pt>
                <c:pt idx="61">
                  <c:v>6.2838133356947967E-3</c:v>
                </c:pt>
                <c:pt idx="62">
                  <c:v>6.4760445803054238E-3</c:v>
                </c:pt>
                <c:pt idx="63">
                  <c:v>6.6329720726413868E-3</c:v>
                </c:pt>
                <c:pt idx="64">
                  <c:v>7.0999932495884079E-3</c:v>
                </c:pt>
                <c:pt idx="65">
                  <c:v>7.6756317428696074E-3</c:v>
                </c:pt>
                <c:pt idx="66">
                  <c:v>8.6433190340698268E-3</c:v>
                </c:pt>
                <c:pt idx="67">
                  <c:v>7.5414995575248545E-3</c:v>
                </c:pt>
                <c:pt idx="68">
                  <c:v>7.5391955586558354E-3</c:v>
                </c:pt>
                <c:pt idx="69">
                  <c:v>8.4675449033833235E-3</c:v>
                </c:pt>
                <c:pt idx="70">
                  <c:v>6.4575310358110181E-3</c:v>
                </c:pt>
                <c:pt idx="71">
                  <c:v>8.1153428281466877E-3</c:v>
                </c:pt>
                <c:pt idx="72">
                  <c:v>1.128295773995438E-2</c:v>
                </c:pt>
                <c:pt idx="73">
                  <c:v>1.170172182681024E-2</c:v>
                </c:pt>
                <c:pt idx="74">
                  <c:v>1.1972203149528802E-2</c:v>
                </c:pt>
                <c:pt idx="75">
                  <c:v>1.1085373848165752E-2</c:v>
                </c:pt>
                <c:pt idx="76">
                  <c:v>9.2772112069925191E-3</c:v>
                </c:pt>
                <c:pt idx="77">
                  <c:v>8.2017052436521957E-3</c:v>
                </c:pt>
                <c:pt idx="78">
                  <c:v>8.3568927220780131E-3</c:v>
                </c:pt>
                <c:pt idx="79">
                  <c:v>8.3474199910093978E-3</c:v>
                </c:pt>
                <c:pt idx="80">
                  <c:v>8.2219527607361974E-3</c:v>
                </c:pt>
                <c:pt idx="81">
                  <c:v>8.1574259426229496E-3</c:v>
                </c:pt>
                <c:pt idx="82">
                  <c:v>7.8418080373027291E-3</c:v>
                </c:pt>
                <c:pt idx="83">
                  <c:v>7.5218247242545347E-3</c:v>
                </c:pt>
                <c:pt idx="84">
                  <c:v>8.3351890942138743E-3</c:v>
                </c:pt>
                <c:pt idx="85">
                  <c:v>8.2379913125062779E-3</c:v>
                </c:pt>
                <c:pt idx="86">
                  <c:v>8.4185215233000005E-3</c:v>
                </c:pt>
                <c:pt idx="87">
                  <c:v>9.3296829887999991E-3</c:v>
                </c:pt>
                <c:pt idx="88">
                  <c:v>1.1099522208000001E-2</c:v>
                </c:pt>
                <c:pt idx="89">
                  <c:v>1.2915335392800001E-2</c:v>
                </c:pt>
                <c:pt idx="90">
                  <c:v>1.501329692E-2</c:v>
                </c:pt>
                <c:pt idx="91">
                  <c:v>1.6746460895000002E-2</c:v>
                </c:pt>
                <c:pt idx="92">
                  <c:v>1.5432300000000003E-2</c:v>
                </c:pt>
                <c:pt idx="93">
                  <c:v>1.2271689359999999E-2</c:v>
                </c:pt>
                <c:pt idx="94">
                  <c:v>1.3942189322600001E-2</c:v>
                </c:pt>
                <c:pt idx="95">
                  <c:v>1.2118091478800002E-2</c:v>
                </c:pt>
                <c:pt idx="96">
                  <c:v>1.6773532876800001E-2</c:v>
                </c:pt>
                <c:pt idx="97">
                  <c:v>1.26091036488E-2</c:v>
                </c:pt>
                <c:pt idx="98">
                  <c:v>1.3687440738399998E-2</c:v>
                </c:pt>
                <c:pt idx="99">
                  <c:v>1.2866291424E-2</c:v>
                </c:pt>
                <c:pt idx="100">
                  <c:v>1.2409280379999998E-2</c:v>
                </c:pt>
                <c:pt idx="101">
                  <c:v>1.3069995839999999E-2</c:v>
                </c:pt>
                <c:pt idx="102">
                  <c:v>1.49316684426E-2</c:v>
                </c:pt>
                <c:pt idx="103">
                  <c:v>1.4091369699000003E-2</c:v>
                </c:pt>
                <c:pt idx="104">
                  <c:v>1.3334277912000002E-2</c:v>
                </c:pt>
                <c:pt idx="105">
                  <c:v>1.3778464824000003E-2</c:v>
                </c:pt>
                <c:pt idx="106">
                  <c:v>1.4701634095200002E-2</c:v>
                </c:pt>
              </c:numCache>
            </c:numRef>
          </c:val>
          <c:extLst>
            <c:ext xmlns:c16="http://schemas.microsoft.com/office/drawing/2014/chart" uri="{C3380CC4-5D6E-409C-BE32-E72D297353CC}">
              <c16:uniqueId val="{00000002-F38F-FD43-A785-12C1D8FF33A0}"/>
            </c:ext>
          </c:extLst>
        </c:ser>
        <c:ser>
          <c:idx val="2"/>
          <c:order val="3"/>
          <c:tx>
            <c:strRef>
              <c:f>'data-Fig4B'!$K$3</c:f>
              <c:strCache>
                <c:ptCount val="1"/>
                <c:pt idx="0">
                  <c:v>Capital Gains</c:v>
                </c:pt>
              </c:strCache>
            </c:strRef>
          </c:tx>
          <c:cat>
            <c:numRef>
              <c:f>'data-Fig4B'!$A$6:$A$112</c:f>
              <c:numCache>
                <c:formatCode>General</c:formatCode>
                <c:ptCount val="107"/>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pt idx="98">
                  <c:v>2014</c:v>
                </c:pt>
                <c:pt idx="99">
                  <c:v>2015</c:v>
                </c:pt>
                <c:pt idx="100">
                  <c:v>2016</c:v>
                </c:pt>
                <c:pt idx="101">
                  <c:v>2017</c:v>
                </c:pt>
                <c:pt idx="102">
                  <c:v>2018</c:v>
                </c:pt>
                <c:pt idx="103">
                  <c:v>2019</c:v>
                </c:pt>
                <c:pt idx="104">
                  <c:v>2020</c:v>
                </c:pt>
                <c:pt idx="105">
                  <c:v>2021</c:v>
                </c:pt>
                <c:pt idx="106">
                  <c:v>2022</c:v>
                </c:pt>
              </c:numCache>
            </c:numRef>
          </c:cat>
          <c:val>
            <c:numRef>
              <c:f>'data-Fig4B'!$K$6:$K$112</c:f>
              <c:numCache>
                <c:formatCode>0.0000</c:formatCode>
                <c:ptCount val="107"/>
                <c:pt idx="0">
                  <c:v>1.1419149697931539E-2</c:v>
                </c:pt>
                <c:pt idx="1">
                  <c:v>2.5401475273847196E-3</c:v>
                </c:pt>
                <c:pt idx="2">
                  <c:v>1.2386021075338615E-3</c:v>
                </c:pt>
                <c:pt idx="3">
                  <c:v>4.4953986539891288E-3</c:v>
                </c:pt>
                <c:pt idx="4">
                  <c:v>1.7942659119678491E-3</c:v>
                </c:pt>
                <c:pt idx="5">
                  <c:v>1.4185886435428481E-3</c:v>
                </c:pt>
                <c:pt idx="6">
                  <c:v>8.2269734786428322E-3</c:v>
                </c:pt>
                <c:pt idx="7">
                  <c:v>7.2680540620829346E-3</c:v>
                </c:pt>
                <c:pt idx="8">
                  <c:v>1.0698158624143419E-2</c:v>
                </c:pt>
                <c:pt idx="9">
                  <c:v>2.5532426043696019E-2</c:v>
                </c:pt>
                <c:pt idx="10">
                  <c:v>2.10631012435347E-2</c:v>
                </c:pt>
                <c:pt idx="11">
                  <c:v>2.6292792096270685E-2</c:v>
                </c:pt>
                <c:pt idx="12">
                  <c:v>4.6128965227900928E-2</c:v>
                </c:pt>
                <c:pt idx="13">
                  <c:v>4.4193206018803347E-2</c:v>
                </c:pt>
                <c:pt idx="14">
                  <c:v>1.1301669213499923E-2</c:v>
                </c:pt>
                <c:pt idx="15">
                  <c:v>4.5432094306254479E-3</c:v>
                </c:pt>
                <c:pt idx="16">
                  <c:v>2.1410246651905759E-3</c:v>
                </c:pt>
                <c:pt idx="17">
                  <c:v>8.8669236207706385E-3</c:v>
                </c:pt>
                <c:pt idx="18">
                  <c:v>2.8929512656078234E-3</c:v>
                </c:pt>
                <c:pt idx="19">
                  <c:v>6.4452966737521544E-3</c:v>
                </c:pt>
                <c:pt idx="20">
                  <c:v>1.0541607708818354E-2</c:v>
                </c:pt>
                <c:pt idx="21">
                  <c:v>3.2862391918307837E-3</c:v>
                </c:pt>
                <c:pt idx="22">
                  <c:v>7.4659659548772274E-3</c:v>
                </c:pt>
                <c:pt idx="23">
                  <c:v>4.2408209096568448E-3</c:v>
                </c:pt>
                <c:pt idx="24">
                  <c:v>4.2376895510995742E-3</c:v>
                </c:pt>
                <c:pt idx="25">
                  <c:v>5.1218324218534374E-3</c:v>
                </c:pt>
                <c:pt idx="26">
                  <c:v>3.0477005940071859E-3</c:v>
                </c:pt>
                <c:pt idx="27">
                  <c:v>4.9641716961940831E-3</c:v>
                </c:pt>
                <c:pt idx="28">
                  <c:v>4.3665473097090892E-3</c:v>
                </c:pt>
                <c:pt idx="29">
                  <c:v>9.6621817690908714E-3</c:v>
                </c:pt>
                <c:pt idx="30">
                  <c:v>1.1520498746147783E-2</c:v>
                </c:pt>
                <c:pt idx="31">
                  <c:v>7.6620743893976032E-3</c:v>
                </c:pt>
                <c:pt idx="32">
                  <c:v>6.8613109038798996E-3</c:v>
                </c:pt>
                <c:pt idx="33">
                  <c:v>5.2413172462654652E-3</c:v>
                </c:pt>
                <c:pt idx="34">
                  <c:v>9.9373490253520415E-3</c:v>
                </c:pt>
                <c:pt idx="35">
                  <c:v>8.7080751844674249E-3</c:v>
                </c:pt>
                <c:pt idx="36">
                  <c:v>7.3997793588686774E-3</c:v>
                </c:pt>
                <c:pt idx="37">
                  <c:v>5.8743186763888155E-3</c:v>
                </c:pt>
                <c:pt idx="38">
                  <c:v>1.0565406779860738E-2</c:v>
                </c:pt>
                <c:pt idx="39">
                  <c:v>1.4593371426382739E-2</c:v>
                </c:pt>
                <c:pt idx="40">
                  <c:v>1.2950521949938277E-2</c:v>
                </c:pt>
                <c:pt idx="41">
                  <c:v>9.2891269429747937E-3</c:v>
                </c:pt>
                <c:pt idx="42">
                  <c:v>1.0702235204963849E-2</c:v>
                </c:pt>
                <c:pt idx="43">
                  <c:v>1.5262173365919996E-2</c:v>
                </c:pt>
                <c:pt idx="44">
                  <c:v>1.3673855188219286E-2</c:v>
                </c:pt>
                <c:pt idx="45">
                  <c:v>1.993085914766397E-2</c:v>
                </c:pt>
                <c:pt idx="46">
                  <c:v>1.4466987673185834E-2</c:v>
                </c:pt>
                <c:pt idx="47">
                  <c:v>1.4172632363353621E-2</c:v>
                </c:pt>
                <c:pt idx="48">
                  <c:v>1.7202495769454405E-2</c:v>
                </c:pt>
                <c:pt idx="49">
                  <c:v>2.0213602484384946E-2</c:v>
                </c:pt>
                <c:pt idx="50">
                  <c:v>1.6453241558783641E-2</c:v>
                </c:pt>
                <c:pt idx="51">
                  <c:v>1.9591771279233144E-2</c:v>
                </c:pt>
                <c:pt idx="52">
                  <c:v>2.4144293016283166E-2</c:v>
                </c:pt>
                <c:pt idx="53">
                  <c:v>2.1561262382881207E-2</c:v>
                </c:pt>
                <c:pt idx="54">
                  <c:v>1.1564704362619242E-2</c:v>
                </c:pt>
                <c:pt idx="55">
                  <c:v>1.4625200447411349E-2</c:v>
                </c:pt>
                <c:pt idx="56">
                  <c:v>1.6677669113672744E-2</c:v>
                </c:pt>
                <c:pt idx="57">
                  <c:v>1.2822720234834835E-2</c:v>
                </c:pt>
                <c:pt idx="58">
                  <c:v>9.6346250160969822E-3</c:v>
                </c:pt>
                <c:pt idx="59">
                  <c:v>8.1198392237822898E-3</c:v>
                </c:pt>
                <c:pt idx="60">
                  <c:v>8.8335147691745546E-3</c:v>
                </c:pt>
                <c:pt idx="61">
                  <c:v>1.0128399726876231E-2</c:v>
                </c:pt>
                <c:pt idx="62">
                  <c:v>9.0754327849498998E-3</c:v>
                </c:pt>
                <c:pt idx="63">
                  <c:v>1.7382097701909158E-2</c:v>
                </c:pt>
                <c:pt idx="64">
                  <c:v>1.6580103739857171E-2</c:v>
                </c:pt>
                <c:pt idx="65">
                  <c:v>1.8494932138883067E-2</c:v>
                </c:pt>
                <c:pt idx="66">
                  <c:v>2.2318665201290212E-2</c:v>
                </c:pt>
                <c:pt idx="67">
                  <c:v>2.6207214268912194E-2</c:v>
                </c:pt>
                <c:pt idx="68">
                  <c:v>2.7651517101765742E-2</c:v>
                </c:pt>
                <c:pt idx="69">
                  <c:v>3.1151006216803133E-2</c:v>
                </c:pt>
                <c:pt idx="70">
                  <c:v>5.6123755140626577E-2</c:v>
                </c:pt>
                <c:pt idx="71">
                  <c:v>1.7314480972035702E-2</c:v>
                </c:pt>
                <c:pt idx="72">
                  <c:v>2.2542001463711672E-2</c:v>
                </c:pt>
                <c:pt idx="73">
                  <c:v>1.8069533123682334E-2</c:v>
                </c:pt>
                <c:pt idx="74">
                  <c:v>1.3624249332540184E-2</c:v>
                </c:pt>
                <c:pt idx="75">
                  <c:v>1.1009029137832114E-2</c:v>
                </c:pt>
                <c:pt idx="76">
                  <c:v>1.2194496737578447E-2</c:v>
                </c:pt>
                <c:pt idx="77">
                  <c:v>1.4466489161918521E-2</c:v>
                </c:pt>
                <c:pt idx="78">
                  <c:v>1.445826694024069E-2</c:v>
                </c:pt>
                <c:pt idx="79">
                  <c:v>1.6718964000000003E-2</c:v>
                </c:pt>
                <c:pt idx="80">
                  <c:v>2.5376200000000002E-2</c:v>
                </c:pt>
                <c:pt idx="81">
                  <c:v>3.1839650000000004E-2</c:v>
                </c:pt>
                <c:pt idx="82">
                  <c:v>3.8152036E-2</c:v>
                </c:pt>
                <c:pt idx="83">
                  <c:v>4.1316868E-2</c:v>
                </c:pt>
                <c:pt idx="84">
                  <c:v>4.9599120000000003E-2</c:v>
                </c:pt>
                <c:pt idx="85">
                  <c:v>2.8128209000000001E-2</c:v>
                </c:pt>
                <c:pt idx="86">
                  <c:v>2.0430003000000002E-2</c:v>
                </c:pt>
                <c:pt idx="87">
                  <c:v>2.4678779000000005E-2</c:v>
                </c:pt>
                <c:pt idx="88">
                  <c:v>3.5891279999999998E-2</c:v>
                </c:pt>
                <c:pt idx="89">
                  <c:v>4.5616552000000005E-2</c:v>
                </c:pt>
                <c:pt idx="90">
                  <c:v>5.0604796E-2</c:v>
                </c:pt>
                <c:pt idx="91">
                  <c:v>5.6636850000000009E-2</c:v>
                </c:pt>
                <c:pt idx="92">
                  <c:v>3.5411999999999999E-2</c:v>
                </c:pt>
                <c:pt idx="93">
                  <c:v>1.849785E-2</c:v>
                </c:pt>
                <c:pt idx="94">
                  <c:v>2.9582454000000001E-2</c:v>
                </c:pt>
                <c:pt idx="95">
                  <c:v>2.8270566E-2</c:v>
                </c:pt>
                <c:pt idx="96">
                  <c:v>4.4318208000000005E-2</c:v>
                </c:pt>
                <c:pt idx="97">
                  <c:v>2.8500481999999997E-2</c:v>
                </c:pt>
                <c:pt idx="98">
                  <c:v>3.8647576000000003E-2</c:v>
                </c:pt>
                <c:pt idx="99">
                  <c:v>3.8474939999999999E-2</c:v>
                </c:pt>
                <c:pt idx="100">
                  <c:v>3.4157997999999995E-2</c:v>
                </c:pt>
                <c:pt idx="101">
                  <c:v>4.1457105000000001E-2</c:v>
                </c:pt>
                <c:pt idx="102">
                  <c:v>4.1301806000000003E-2</c:v>
                </c:pt>
                <c:pt idx="103">
                  <c:v>3.7491365999999998E-2</c:v>
                </c:pt>
                <c:pt idx="104">
                  <c:v>4.9481529999999996E-2</c:v>
                </c:pt>
                <c:pt idx="105">
                  <c:v>7.6241519999999993E-2</c:v>
                </c:pt>
                <c:pt idx="106">
                  <c:v>4.8301578000000005E-2</c:v>
                </c:pt>
              </c:numCache>
            </c:numRef>
          </c:val>
          <c:extLst>
            <c:ext xmlns:c16="http://schemas.microsoft.com/office/drawing/2014/chart" uri="{C3380CC4-5D6E-409C-BE32-E72D297353CC}">
              <c16:uniqueId val="{00000003-F38F-FD43-A785-12C1D8FF33A0}"/>
            </c:ext>
          </c:extLst>
        </c:ser>
        <c:dLbls>
          <c:showLegendKey val="0"/>
          <c:showVal val="0"/>
          <c:showCatName val="0"/>
          <c:showSerName val="0"/>
          <c:showPercent val="0"/>
          <c:showBubbleSize val="0"/>
        </c:dLbls>
        <c:axId val="2077494176"/>
        <c:axId val="1"/>
      </c:areaChart>
      <c:catAx>
        <c:axId val="2077494176"/>
        <c:scaling>
          <c:orientation val="minMax"/>
        </c:scaling>
        <c:delete val="0"/>
        <c:axPos val="b"/>
        <c:majorGridlines>
          <c:spPr>
            <a:ln w="12700">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5400000" vert="horz"/>
          <a:lstStyle/>
          <a:p>
            <a:pPr>
              <a:defRPr sz="1625" b="1" i="0" u="none" strike="noStrike" baseline="0">
                <a:solidFill>
                  <a:srgbClr val="000000"/>
                </a:solidFill>
                <a:latin typeface="Arial"/>
                <a:ea typeface="Arial"/>
                <a:cs typeface="Arial"/>
              </a:defRPr>
            </a:pPr>
            <a:endParaRPr lang="en-US"/>
          </a:p>
        </c:txPr>
        <c:crossAx val="1"/>
        <c:crossesAt val="0"/>
        <c:auto val="1"/>
        <c:lblAlgn val="ctr"/>
        <c:lblOffset val="100"/>
        <c:tickLblSkip val="5"/>
        <c:tickMarkSkip val="5"/>
        <c:noMultiLvlLbl val="0"/>
      </c:catAx>
      <c:valAx>
        <c:axId val="1"/>
        <c:scaling>
          <c:orientation val="minMax"/>
          <c:max val="0.15000000000000002"/>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625" b="1" i="0" u="none" strike="noStrike" baseline="0">
                <a:solidFill>
                  <a:srgbClr val="000000"/>
                </a:solidFill>
                <a:latin typeface="Arial"/>
                <a:ea typeface="Arial"/>
                <a:cs typeface="Arial"/>
              </a:defRPr>
            </a:pPr>
            <a:endParaRPr lang="en-US"/>
          </a:p>
        </c:txPr>
        <c:crossAx val="2077494176"/>
        <c:crosses val="autoZero"/>
        <c:crossBetween val="midCat"/>
      </c:valAx>
      <c:spPr>
        <a:solidFill>
          <a:srgbClr val="FFFFFF"/>
        </a:solidFill>
        <a:ln w="12700">
          <a:solidFill>
            <a:srgbClr val="000000"/>
          </a:solidFill>
          <a:prstDash val="solid"/>
        </a:ln>
      </c:spPr>
    </c:plotArea>
    <c:legend>
      <c:legendPos val="r"/>
      <c:layout>
        <c:manualLayout>
          <c:xMode val="edge"/>
          <c:yMode val="edge"/>
          <c:x val="0.28920840650314394"/>
          <c:y val="0.14132767289630965"/>
          <c:w val="0.2935249532657338"/>
          <c:h val="0.28051386648958038"/>
        </c:manualLayout>
      </c:layout>
      <c:overlay val="0"/>
      <c:spPr>
        <a:solidFill>
          <a:srgbClr val="FFFFFF"/>
        </a:solidFill>
        <a:ln w="3175">
          <a:solidFill>
            <a:srgbClr val="000000"/>
          </a:solidFill>
          <a:prstDash val="solid"/>
        </a:ln>
      </c:spPr>
      <c:txPr>
        <a:bodyPr/>
        <a:lstStyle/>
        <a:p>
          <a:pPr>
            <a:defRPr sz="1470" b="0" i="0" u="none" strike="noStrike" baseline="0">
              <a:solidFill>
                <a:srgbClr val="000000"/>
              </a:solidFill>
              <a:latin typeface="Arial"/>
              <a:ea typeface="Arial"/>
              <a:cs typeface="Arial"/>
            </a:defRPr>
          </a:pPr>
          <a:endParaRPr lang="en-US"/>
        </a:p>
      </c:txPr>
    </c:legend>
    <c:plotVisOnly val="1"/>
    <c:dispBlanksAs val="zero"/>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orientation="landscape" verticalDpi="96"/>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51787231632016"/>
          <c:y val="0.11991434689507495"/>
          <c:w val="0.71798515833002896"/>
          <c:h val="0.68308351177730198"/>
        </c:manualLayout>
      </c:layout>
      <c:areaChart>
        <c:grouping val="stacked"/>
        <c:varyColors val="0"/>
        <c:ser>
          <c:idx val="1"/>
          <c:order val="0"/>
          <c:tx>
            <c:strRef>
              <c:f>'data-Fig4B'!$N$3</c:f>
              <c:strCache>
                <c:ptCount val="1"/>
                <c:pt idx="0">
                  <c:v>Salaries</c:v>
                </c:pt>
              </c:strCache>
            </c:strRef>
          </c:tx>
          <c:cat>
            <c:numRef>
              <c:f>'data-Fig4B'!$A$6:$A$150</c:f>
              <c:numCache>
                <c:formatCode>General</c:formatCode>
                <c:ptCount val="145"/>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pt idx="98">
                  <c:v>2014</c:v>
                </c:pt>
                <c:pt idx="99">
                  <c:v>2015</c:v>
                </c:pt>
                <c:pt idx="100">
                  <c:v>2016</c:v>
                </c:pt>
                <c:pt idx="101">
                  <c:v>2017</c:v>
                </c:pt>
                <c:pt idx="102">
                  <c:v>2018</c:v>
                </c:pt>
                <c:pt idx="103">
                  <c:v>2019</c:v>
                </c:pt>
                <c:pt idx="104">
                  <c:v>2020</c:v>
                </c:pt>
                <c:pt idx="105">
                  <c:v>2021</c:v>
                </c:pt>
                <c:pt idx="106">
                  <c:v>2022</c:v>
                </c:pt>
              </c:numCache>
            </c:numRef>
          </c:cat>
          <c:val>
            <c:numRef>
              <c:f>'data-Fig4B'!$N$6:$N$112</c:f>
              <c:numCache>
                <c:formatCode>0.0000</c:formatCode>
                <c:ptCount val="107"/>
                <c:pt idx="0">
                  <c:v>9.6029854967085767E-3</c:v>
                </c:pt>
                <c:pt idx="1">
                  <c:v>1.2551290252695918E-2</c:v>
                </c:pt>
                <c:pt idx="2">
                  <c:v>1.2646765795367519E-2</c:v>
                </c:pt>
                <c:pt idx="3">
                  <c:v>1.1741837379586496E-2</c:v>
                </c:pt>
                <c:pt idx="4">
                  <c:v>1.0943762199365034E-2</c:v>
                </c:pt>
                <c:pt idx="5">
                  <c:v>1.2602207277762078E-2</c:v>
                </c:pt>
                <c:pt idx="6">
                  <c:v>1.1653289453677908E-2</c:v>
                </c:pt>
                <c:pt idx="7">
                  <c:v>1.0466777222370336E-2</c:v>
                </c:pt>
                <c:pt idx="8">
                  <c:v>1.1499179643219073E-2</c:v>
                </c:pt>
                <c:pt idx="9">
                  <c:v>1.1138593076246563E-2</c:v>
                </c:pt>
                <c:pt idx="10">
                  <c:v>1.1515543517762704E-2</c:v>
                </c:pt>
                <c:pt idx="11">
                  <c:v>1.1632753630229323E-2</c:v>
                </c:pt>
                <c:pt idx="12">
                  <c:v>1.1466640046951996E-2</c:v>
                </c:pt>
                <c:pt idx="13">
                  <c:v>1.0345315607301585E-2</c:v>
                </c:pt>
                <c:pt idx="14">
                  <c:v>1.1368879027870713E-2</c:v>
                </c:pt>
                <c:pt idx="15">
                  <c:v>1.1882855441044499E-2</c:v>
                </c:pt>
                <c:pt idx="16">
                  <c:v>1.4769118605794208E-2</c:v>
                </c:pt>
                <c:pt idx="17">
                  <c:v>1.5477957487427871E-2</c:v>
                </c:pt>
                <c:pt idx="18">
                  <c:v>1.5202873924062492E-2</c:v>
                </c:pt>
                <c:pt idx="19">
                  <c:v>1.4551133687836322E-2</c:v>
                </c:pt>
                <c:pt idx="20">
                  <c:v>1.3739132913705652E-2</c:v>
                </c:pt>
                <c:pt idx="21">
                  <c:v>1.3934132769562832E-2</c:v>
                </c:pt>
                <c:pt idx="22">
                  <c:v>1.5085828640143843E-2</c:v>
                </c:pt>
                <c:pt idx="23">
                  <c:v>1.4458042711255392E-2</c:v>
                </c:pt>
                <c:pt idx="24">
                  <c:v>1.517088088195899E-2</c:v>
                </c:pt>
                <c:pt idx="25">
                  <c:v>1.4810857537659721E-2</c:v>
                </c:pt>
                <c:pt idx="26">
                  <c:v>1.1391272755472814E-2</c:v>
                </c:pt>
                <c:pt idx="27">
                  <c:v>7.9868091182898945E-3</c:v>
                </c:pt>
                <c:pt idx="28">
                  <c:v>7.3292436178584242E-3</c:v>
                </c:pt>
                <c:pt idx="29">
                  <c:v>6.9551678179912042E-3</c:v>
                </c:pt>
                <c:pt idx="30">
                  <c:v>7.7414174797842128E-3</c:v>
                </c:pt>
                <c:pt idx="31">
                  <c:v>8.109537327174253E-3</c:v>
                </c:pt>
                <c:pt idx="32">
                  <c:v>8.7938720124923243E-3</c:v>
                </c:pt>
                <c:pt idx="33">
                  <c:v>9.2494458402396958E-3</c:v>
                </c:pt>
                <c:pt idx="34">
                  <c:v>8.5441247986828579E-3</c:v>
                </c:pt>
                <c:pt idx="35">
                  <c:v>8.256751598907569E-3</c:v>
                </c:pt>
                <c:pt idx="36">
                  <c:v>7.5560765247604279E-3</c:v>
                </c:pt>
                <c:pt idx="37">
                  <c:v>7.4891047209537142E-3</c:v>
                </c:pt>
                <c:pt idx="38">
                  <c:v>7.2058226164629533E-3</c:v>
                </c:pt>
                <c:pt idx="39">
                  <c:v>6.5340027094373506E-3</c:v>
                </c:pt>
                <c:pt idx="40">
                  <c:v>6.4860023273061286E-3</c:v>
                </c:pt>
                <c:pt idx="41">
                  <c:v>6.5236334593176681E-3</c:v>
                </c:pt>
                <c:pt idx="42">
                  <c:v>6.4443571926327157E-3</c:v>
                </c:pt>
                <c:pt idx="43">
                  <c:v>5.6099946198475449E-3</c:v>
                </c:pt>
                <c:pt idx="44">
                  <c:v>5.7520125329435781E-3</c:v>
                </c:pt>
                <c:pt idx="45">
                  <c:v>4.9817838223270485E-3</c:v>
                </c:pt>
                <c:pt idx="46">
                  <c:v>5.198105352179334E-3</c:v>
                </c:pt>
                <c:pt idx="47">
                  <c:v>5.0228806326294709E-3</c:v>
                </c:pt>
                <c:pt idx="48">
                  <c:v>4.7942558503626578E-3</c:v>
                </c:pt>
                <c:pt idx="49">
                  <c:v>4.7591118301576743E-3</c:v>
                </c:pt>
                <c:pt idx="50">
                  <c:v>5.1794232239578027E-3</c:v>
                </c:pt>
                <c:pt idx="51">
                  <c:v>5.215413684266478E-3</c:v>
                </c:pt>
                <c:pt idx="52">
                  <c:v>4.7047939480172399E-3</c:v>
                </c:pt>
                <c:pt idx="53">
                  <c:v>4.9380992020238781E-3</c:v>
                </c:pt>
                <c:pt idx="54">
                  <c:v>5.2132120604946311E-3</c:v>
                </c:pt>
                <c:pt idx="55">
                  <c:v>5.1856913057661711E-3</c:v>
                </c:pt>
                <c:pt idx="56">
                  <c:v>5.4542086663449917E-3</c:v>
                </c:pt>
                <c:pt idx="57">
                  <c:v>5.4559554684863835E-3</c:v>
                </c:pt>
                <c:pt idx="58">
                  <c:v>6.3934304756257257E-3</c:v>
                </c:pt>
                <c:pt idx="59">
                  <c:v>7.1309931558584802E-3</c:v>
                </c:pt>
                <c:pt idx="60">
                  <c:v>7.4256830601367538E-3</c:v>
                </c:pt>
                <c:pt idx="61">
                  <c:v>7.6940212212411371E-3</c:v>
                </c:pt>
                <c:pt idx="62">
                  <c:v>7.9863824846081073E-3</c:v>
                </c:pt>
                <c:pt idx="63">
                  <c:v>7.9543873057519605E-3</c:v>
                </c:pt>
                <c:pt idx="64">
                  <c:v>8.5981891589575581E-3</c:v>
                </c:pt>
                <c:pt idx="65">
                  <c:v>8.7034811634670688E-3</c:v>
                </c:pt>
                <c:pt idx="66">
                  <c:v>9.2461279810507543E-3</c:v>
                </c:pt>
                <c:pt idx="67">
                  <c:v>1.0038340890902662E-2</c:v>
                </c:pt>
                <c:pt idx="68">
                  <c:v>1.193681482814668E-2</c:v>
                </c:pt>
                <c:pt idx="69">
                  <c:v>1.0149637667547142E-2</c:v>
                </c:pt>
                <c:pt idx="70">
                  <c:v>8.7868496804300762E-3</c:v>
                </c:pt>
                <c:pt idx="71">
                  <c:v>1.6576847908793282E-2</c:v>
                </c:pt>
                <c:pt idx="72">
                  <c:v>2.1995228072841978E-2</c:v>
                </c:pt>
                <c:pt idx="73">
                  <c:v>1.8216704511015952E-2</c:v>
                </c:pt>
                <c:pt idx="74">
                  <c:v>2.0410060881049585E-2</c:v>
                </c:pt>
                <c:pt idx="75">
                  <c:v>1.7368558747089539E-2</c:v>
                </c:pt>
                <c:pt idx="76">
                  <c:v>2.5580972831713802E-2</c:v>
                </c:pt>
                <c:pt idx="77">
                  <c:v>2.188225899886645E-2</c:v>
                </c:pt>
                <c:pt idx="78">
                  <c:v>1.8927384915747157E-2</c:v>
                </c:pt>
                <c:pt idx="79">
                  <c:v>2.1127959255823458E-2</c:v>
                </c:pt>
                <c:pt idx="80">
                  <c:v>2.2555076257668713E-2</c:v>
                </c:pt>
                <c:pt idx="81">
                  <c:v>2.517939138319672E-2</c:v>
                </c:pt>
                <c:pt idx="82">
                  <c:v>2.7518003424062316E-2</c:v>
                </c:pt>
                <c:pt idx="83">
                  <c:v>3.0925557598524441E-2</c:v>
                </c:pt>
                <c:pt idx="84">
                  <c:v>3.4774767403817027E-2</c:v>
                </c:pt>
                <c:pt idx="85">
                  <c:v>2.9843183975590156E-2</c:v>
                </c:pt>
                <c:pt idx="86">
                  <c:v>2.6225098515000003E-2</c:v>
                </c:pt>
                <c:pt idx="87">
                  <c:v>2.5721417684399998E-2</c:v>
                </c:pt>
                <c:pt idx="88">
                  <c:v>2.7504956832000001E-2</c:v>
                </c:pt>
                <c:pt idx="89">
                  <c:v>2.75004804336E-2</c:v>
                </c:pt>
                <c:pt idx="90">
                  <c:v>2.7069627098799998E-2</c:v>
                </c:pt>
                <c:pt idx="91">
                  <c:v>2.8957559700000003E-2</c:v>
                </c:pt>
                <c:pt idx="92">
                  <c:v>2.9485981200000008E-2</c:v>
                </c:pt>
                <c:pt idx="93">
                  <c:v>2.6547840584999996E-2</c:v>
                </c:pt>
                <c:pt idx="94">
                  <c:v>2.8567753614399994E-2</c:v>
                </c:pt>
                <c:pt idx="95">
                  <c:v>2.8576030809200004E-2</c:v>
                </c:pt>
                <c:pt idx="96">
                  <c:v>3.0270985113600001E-2</c:v>
                </c:pt>
                <c:pt idx="97">
                  <c:v>2.7771616595999998E-2</c:v>
                </c:pt>
                <c:pt idx="98">
                  <c:v>2.8340580382399998E-2</c:v>
                </c:pt>
                <c:pt idx="99">
                  <c:v>2.9016730764000003E-2</c:v>
                </c:pt>
                <c:pt idx="100">
                  <c:v>2.7320010436599994E-2</c:v>
                </c:pt>
                <c:pt idx="101">
                  <c:v>2.8617845057999997E-2</c:v>
                </c:pt>
                <c:pt idx="102">
                  <c:v>2.8269017868000002E-2</c:v>
                </c:pt>
                <c:pt idx="103">
                  <c:v>2.6297585241400002E-2</c:v>
                </c:pt>
                <c:pt idx="104">
                  <c:v>2.9981026761000003E-2</c:v>
                </c:pt>
                <c:pt idx="105">
                  <c:v>3.1225270256000002E-2</c:v>
                </c:pt>
                <c:pt idx="106">
                  <c:v>2.4817692338400001E-2</c:v>
                </c:pt>
              </c:numCache>
            </c:numRef>
          </c:val>
          <c:extLst>
            <c:ext xmlns:c16="http://schemas.microsoft.com/office/drawing/2014/chart" uri="{C3380CC4-5D6E-409C-BE32-E72D297353CC}">
              <c16:uniqueId val="{00000000-38E4-8E4B-B64C-D774AE2B8BC1}"/>
            </c:ext>
          </c:extLst>
        </c:ser>
        <c:ser>
          <c:idx val="0"/>
          <c:order val="1"/>
          <c:tx>
            <c:strRef>
              <c:f>'data-Fig4B'!$M$3</c:f>
              <c:strCache>
                <c:ptCount val="1"/>
                <c:pt idx="0">
                  <c:v>Business Income</c:v>
                </c:pt>
              </c:strCache>
            </c:strRef>
          </c:tx>
          <c:cat>
            <c:numRef>
              <c:f>'data-Fig4B'!$A$6:$A$150</c:f>
              <c:numCache>
                <c:formatCode>General</c:formatCode>
                <c:ptCount val="145"/>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pt idx="98">
                  <c:v>2014</c:v>
                </c:pt>
                <c:pt idx="99">
                  <c:v>2015</c:v>
                </c:pt>
                <c:pt idx="100">
                  <c:v>2016</c:v>
                </c:pt>
                <c:pt idx="101">
                  <c:v>2017</c:v>
                </c:pt>
                <c:pt idx="102">
                  <c:v>2018</c:v>
                </c:pt>
                <c:pt idx="103">
                  <c:v>2019</c:v>
                </c:pt>
                <c:pt idx="104">
                  <c:v>2020</c:v>
                </c:pt>
                <c:pt idx="105">
                  <c:v>2021</c:v>
                </c:pt>
                <c:pt idx="106">
                  <c:v>2022</c:v>
                </c:pt>
              </c:numCache>
            </c:numRef>
          </c:cat>
          <c:val>
            <c:numRef>
              <c:f>'data-Fig4B'!$M$6:$M$112</c:f>
              <c:numCache>
                <c:formatCode>0.0000</c:formatCode>
                <c:ptCount val="107"/>
                <c:pt idx="0">
                  <c:v>2.6518942891726374E-2</c:v>
                </c:pt>
                <c:pt idx="1">
                  <c:v>1.3009232667343511E-2</c:v>
                </c:pt>
                <c:pt idx="2">
                  <c:v>1.4837122268686678E-2</c:v>
                </c:pt>
                <c:pt idx="3">
                  <c:v>1.8970129860287586E-2</c:v>
                </c:pt>
                <c:pt idx="4">
                  <c:v>1.3189411979021825E-2</c:v>
                </c:pt>
                <c:pt idx="5">
                  <c:v>1.1821304181782495E-2</c:v>
                </c:pt>
                <c:pt idx="6">
                  <c:v>1.1621989564071178E-2</c:v>
                </c:pt>
                <c:pt idx="7">
                  <c:v>9.1577230940109913E-3</c:v>
                </c:pt>
                <c:pt idx="8">
                  <c:v>9.8608681043728715E-3</c:v>
                </c:pt>
                <c:pt idx="9">
                  <c:v>1.2041439283765712E-2</c:v>
                </c:pt>
                <c:pt idx="10">
                  <c:v>1.036861800360489E-2</c:v>
                </c:pt>
                <c:pt idx="11">
                  <c:v>1.1226187943734556E-2</c:v>
                </c:pt>
                <c:pt idx="12">
                  <c:v>1.4093710031912144E-2</c:v>
                </c:pt>
                <c:pt idx="13">
                  <c:v>1.1708458746804668E-2</c:v>
                </c:pt>
                <c:pt idx="14">
                  <c:v>6.3873929186591613E-3</c:v>
                </c:pt>
                <c:pt idx="15">
                  <c:v>5.6320866993219308E-3</c:v>
                </c:pt>
                <c:pt idx="16">
                  <c:v>5.9579226427783263E-3</c:v>
                </c:pt>
                <c:pt idx="17">
                  <c:v>9.5162777340770249E-3</c:v>
                </c:pt>
                <c:pt idx="18">
                  <c:v>7.9434944026879912E-3</c:v>
                </c:pt>
                <c:pt idx="19">
                  <c:v>8.5478004314544168E-3</c:v>
                </c:pt>
                <c:pt idx="20">
                  <c:v>9.4566263500352223E-3</c:v>
                </c:pt>
                <c:pt idx="21">
                  <c:v>7.7047723802581092E-3</c:v>
                </c:pt>
                <c:pt idx="22">
                  <c:v>8.0131435237798462E-3</c:v>
                </c:pt>
                <c:pt idx="23">
                  <c:v>8.2973444029738989E-3</c:v>
                </c:pt>
                <c:pt idx="24">
                  <c:v>9.1945918222053318E-3</c:v>
                </c:pt>
                <c:pt idx="25">
                  <c:v>1.329525469995289E-2</c:v>
                </c:pt>
                <c:pt idx="26">
                  <c:v>1.7745073095289797E-2</c:v>
                </c:pt>
                <c:pt idx="27">
                  <c:v>1.7614259750492692E-2</c:v>
                </c:pt>
                <c:pt idx="28">
                  <c:v>1.5158198417489872E-2</c:v>
                </c:pt>
                <c:pt idx="29">
                  <c:v>1.4546371016319557E-2</c:v>
                </c:pt>
                <c:pt idx="30">
                  <c:v>1.2544016567227621E-2</c:v>
                </c:pt>
                <c:pt idx="31">
                  <c:v>9.7435287845789222E-3</c:v>
                </c:pt>
                <c:pt idx="32">
                  <c:v>9.8265258247288694E-3</c:v>
                </c:pt>
                <c:pt idx="33">
                  <c:v>8.1871841843398248E-3</c:v>
                </c:pt>
                <c:pt idx="34">
                  <c:v>9.0558360280204864E-3</c:v>
                </c:pt>
                <c:pt idx="35">
                  <c:v>8.103188444187278E-3</c:v>
                </c:pt>
                <c:pt idx="36">
                  <c:v>6.5894213398699462E-3</c:v>
                </c:pt>
                <c:pt idx="37">
                  <c:v>5.9731755743153234E-3</c:v>
                </c:pt>
                <c:pt idx="38">
                  <c:v>5.5194285360073737E-3</c:v>
                </c:pt>
                <c:pt idx="39">
                  <c:v>4.4810580748176031E-3</c:v>
                </c:pt>
                <c:pt idx="40">
                  <c:v>3.9326264360397857E-3</c:v>
                </c:pt>
                <c:pt idx="41">
                  <c:v>4.4077148657802774E-3</c:v>
                </c:pt>
                <c:pt idx="42">
                  <c:v>4.0696648085430309E-3</c:v>
                </c:pt>
                <c:pt idx="43">
                  <c:v>3.8615922102789493E-3</c:v>
                </c:pt>
                <c:pt idx="44">
                  <c:v>3.2220720410284943E-3</c:v>
                </c:pt>
                <c:pt idx="45">
                  <c:v>3.1281369512937323E-3</c:v>
                </c:pt>
                <c:pt idx="46">
                  <c:v>3.1116624754203913E-3</c:v>
                </c:pt>
                <c:pt idx="47">
                  <c:v>3.0154894243669631E-3</c:v>
                </c:pt>
                <c:pt idx="48">
                  <c:v>3.0207622417969334E-3</c:v>
                </c:pt>
                <c:pt idx="49">
                  <c:v>3.1306098393387928E-3</c:v>
                </c:pt>
                <c:pt idx="50">
                  <c:v>4.0699121145699076E-3</c:v>
                </c:pt>
                <c:pt idx="51">
                  <c:v>4.2377058782595246E-3</c:v>
                </c:pt>
                <c:pt idx="52">
                  <c:v>3.4859280431046723E-3</c:v>
                </c:pt>
                <c:pt idx="53">
                  <c:v>3.3373152019498808E-3</c:v>
                </c:pt>
                <c:pt idx="54">
                  <c:v>3.7285986617657516E-3</c:v>
                </c:pt>
                <c:pt idx="55">
                  <c:v>3.4869178478422911E-3</c:v>
                </c:pt>
                <c:pt idx="56">
                  <c:v>3.162569437403001E-3</c:v>
                </c:pt>
                <c:pt idx="57">
                  <c:v>3.2678185207599573E-3</c:v>
                </c:pt>
                <c:pt idx="58">
                  <c:v>3.9710316599313239E-3</c:v>
                </c:pt>
                <c:pt idx="59">
                  <c:v>3.5623155603435068E-3</c:v>
                </c:pt>
                <c:pt idx="60">
                  <c:v>3.1765311217307772E-3</c:v>
                </c:pt>
                <c:pt idx="61">
                  <c:v>2.9730888497917014E-3</c:v>
                </c:pt>
                <c:pt idx="62">
                  <c:v>2.9417459019544295E-3</c:v>
                </c:pt>
                <c:pt idx="63">
                  <c:v>2.417619609735174E-3</c:v>
                </c:pt>
                <c:pt idx="64">
                  <c:v>1.8168786424161531E-3</c:v>
                </c:pt>
                <c:pt idx="65">
                  <c:v>7.8788183712236008E-4</c:v>
                </c:pt>
                <c:pt idx="66">
                  <c:v>1.5496280819795045E-3</c:v>
                </c:pt>
                <c:pt idx="67">
                  <c:v>2.4216229016485401E-3</c:v>
                </c:pt>
                <c:pt idx="68">
                  <c:v>2.683505602496757E-3</c:v>
                </c:pt>
                <c:pt idx="69">
                  <c:v>3.4120245510739031E-3</c:v>
                </c:pt>
                <c:pt idx="70">
                  <c:v>2.6108899322937018E-3</c:v>
                </c:pt>
                <c:pt idx="71">
                  <c:v>6.9835618146416034E-3</c:v>
                </c:pt>
                <c:pt idx="72">
                  <c:v>1.2170080849496428E-2</c:v>
                </c:pt>
                <c:pt idx="73">
                  <c:v>1.2006115507367862E-2</c:v>
                </c:pt>
                <c:pt idx="74">
                  <c:v>1.2238590287907693E-2</c:v>
                </c:pt>
                <c:pt idx="75">
                  <c:v>1.1765283685624114E-2</c:v>
                </c:pt>
                <c:pt idx="76">
                  <c:v>1.3262366471169023E-2</c:v>
                </c:pt>
                <c:pt idx="77">
                  <c:v>1.2756461485956288E-2</c:v>
                </c:pt>
                <c:pt idx="78">
                  <c:v>1.5297413814276911E-2</c:v>
                </c:pt>
                <c:pt idx="79">
                  <c:v>1.5865656753167142E-2</c:v>
                </c:pt>
                <c:pt idx="80">
                  <c:v>1.6246770981595094E-2</c:v>
                </c:pt>
                <c:pt idx="81">
                  <c:v>1.6673532674180327E-2</c:v>
                </c:pt>
                <c:pt idx="82">
                  <c:v>1.6448152538634971E-2</c:v>
                </c:pt>
                <c:pt idx="83">
                  <c:v>1.6455749677221028E-2</c:v>
                </c:pt>
                <c:pt idx="84">
                  <c:v>1.6060923501969099E-2</c:v>
                </c:pt>
                <c:pt idx="85">
                  <c:v>1.7480615711903565E-2</c:v>
                </c:pt>
                <c:pt idx="86">
                  <c:v>1.8331078962000001E-2</c:v>
                </c:pt>
                <c:pt idx="87">
                  <c:v>1.8945519448900001E-2</c:v>
                </c:pt>
                <c:pt idx="88">
                  <c:v>2.015424096E-2</c:v>
                </c:pt>
                <c:pt idx="89">
                  <c:v>2.3807632173600001E-2</c:v>
                </c:pt>
                <c:pt idx="90">
                  <c:v>2.3192279981200003E-2</c:v>
                </c:pt>
                <c:pt idx="91">
                  <c:v>2.0402518090000002E-2</c:v>
                </c:pt>
                <c:pt idx="92">
                  <c:v>2.3669718800000003E-2</c:v>
                </c:pt>
                <c:pt idx="93">
                  <c:v>2.5632620055000003E-2</c:v>
                </c:pt>
                <c:pt idx="94">
                  <c:v>2.4487603062999998E-2</c:v>
                </c:pt>
                <c:pt idx="95">
                  <c:v>2.3688872768600003E-2</c:v>
                </c:pt>
                <c:pt idx="96">
                  <c:v>2.5764554188800002E-2</c:v>
                </c:pt>
                <c:pt idx="97">
                  <c:v>2.5428797755199999E-2</c:v>
                </c:pt>
                <c:pt idx="98">
                  <c:v>2.5034402879199998E-2</c:v>
                </c:pt>
                <c:pt idx="99">
                  <c:v>2.5685280306000001E-2</c:v>
                </c:pt>
                <c:pt idx="100">
                  <c:v>2.5582711183400001E-2</c:v>
                </c:pt>
                <c:pt idx="101">
                  <c:v>2.6378246812499995E-2</c:v>
                </c:pt>
                <c:pt idx="102">
                  <c:v>2.378080887E-2</c:v>
                </c:pt>
                <c:pt idx="103">
                  <c:v>2.2659679059600001E-2</c:v>
                </c:pt>
                <c:pt idx="104">
                  <c:v>2.7013165326999999E-2</c:v>
                </c:pt>
                <c:pt idx="105">
                  <c:v>2.8954744920000001E-2</c:v>
                </c:pt>
                <c:pt idx="106">
                  <c:v>2.9959095566400005E-2</c:v>
                </c:pt>
              </c:numCache>
            </c:numRef>
          </c:val>
          <c:extLst>
            <c:ext xmlns:c16="http://schemas.microsoft.com/office/drawing/2014/chart" uri="{C3380CC4-5D6E-409C-BE32-E72D297353CC}">
              <c16:uniqueId val="{00000001-38E4-8E4B-B64C-D774AE2B8BC1}"/>
            </c:ext>
          </c:extLst>
        </c:ser>
        <c:ser>
          <c:idx val="3"/>
          <c:order val="2"/>
          <c:tx>
            <c:strRef>
              <c:f>'data-Fig4B'!$L$3</c:f>
              <c:strCache>
                <c:ptCount val="1"/>
                <c:pt idx="0">
                  <c:v>Capital Income</c:v>
                </c:pt>
              </c:strCache>
            </c:strRef>
          </c:tx>
          <c:cat>
            <c:numRef>
              <c:f>'data-Fig4B'!$A$6:$A$150</c:f>
              <c:numCache>
                <c:formatCode>General</c:formatCode>
                <c:ptCount val="145"/>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pt idx="98">
                  <c:v>2014</c:v>
                </c:pt>
                <c:pt idx="99">
                  <c:v>2015</c:v>
                </c:pt>
                <c:pt idx="100">
                  <c:v>2016</c:v>
                </c:pt>
                <c:pt idx="101">
                  <c:v>2017</c:v>
                </c:pt>
                <c:pt idx="102">
                  <c:v>2018</c:v>
                </c:pt>
                <c:pt idx="103">
                  <c:v>2019</c:v>
                </c:pt>
                <c:pt idx="104">
                  <c:v>2020</c:v>
                </c:pt>
                <c:pt idx="105">
                  <c:v>2021</c:v>
                </c:pt>
                <c:pt idx="106">
                  <c:v>2022</c:v>
                </c:pt>
              </c:numCache>
            </c:numRef>
          </c:cat>
          <c:val>
            <c:numRef>
              <c:f>'data-Fig4B'!$L$6:$L$112</c:f>
              <c:numCache>
                <c:formatCode>0.0000</c:formatCode>
                <c:ptCount val="107"/>
                <c:pt idx="0">
                  <c:v>5.7605404840384108E-2</c:v>
                </c:pt>
                <c:pt idx="1">
                  <c:v>5.5914821258478381E-2</c:v>
                </c:pt>
                <c:pt idx="2">
                  <c:v>3.8449060976491201E-2</c:v>
                </c:pt>
                <c:pt idx="3">
                  <c:v>3.1089821782482322E-2</c:v>
                </c:pt>
                <c:pt idx="4">
                  <c:v>2.7644800829672005E-2</c:v>
                </c:pt>
                <c:pt idx="5">
                  <c:v>3.0177414037837722E-2</c:v>
                </c:pt>
                <c:pt idx="6">
                  <c:v>3.4852237417180236E-2</c:v>
                </c:pt>
                <c:pt idx="7">
                  <c:v>3.2171490370836539E-2</c:v>
                </c:pt>
                <c:pt idx="8">
                  <c:v>3.5812015911606536E-2</c:v>
                </c:pt>
                <c:pt idx="9">
                  <c:v>3.6526584566410135E-2</c:v>
                </c:pt>
                <c:pt idx="10">
                  <c:v>4.1642751724528575E-2</c:v>
                </c:pt>
                <c:pt idx="11">
                  <c:v>4.3387683858710682E-2</c:v>
                </c:pt>
                <c:pt idx="12">
                  <c:v>4.3719680501024712E-2</c:v>
                </c:pt>
                <c:pt idx="13">
                  <c:v>4.2889868086701144E-2</c:v>
                </c:pt>
                <c:pt idx="14">
                  <c:v>4.1684618919481171E-2</c:v>
                </c:pt>
                <c:pt idx="15">
                  <c:v>3.6875888360523058E-2</c:v>
                </c:pt>
                <c:pt idx="16">
                  <c:v>3.6826999219936464E-2</c:v>
                </c:pt>
                <c:pt idx="17">
                  <c:v>3.2226585301761312E-2</c:v>
                </c:pt>
                <c:pt idx="18">
                  <c:v>3.5251680094052038E-2</c:v>
                </c:pt>
                <c:pt idx="19">
                  <c:v>3.4378691252368386E-2</c:v>
                </c:pt>
                <c:pt idx="20">
                  <c:v>4.191503154814933E-2</c:v>
                </c:pt>
                <c:pt idx="21">
                  <c:v>4.0019305424394344E-2</c:v>
                </c:pt>
                <c:pt idx="22">
                  <c:v>2.8273692630594073E-2</c:v>
                </c:pt>
                <c:pt idx="23">
                  <c:v>3.1720108095286949E-2</c:v>
                </c:pt>
                <c:pt idx="24">
                  <c:v>3.1448603939454263E-2</c:v>
                </c:pt>
                <c:pt idx="25">
                  <c:v>2.4837065193494108E-2</c:v>
                </c:pt>
                <c:pt idx="26">
                  <c:v>1.5931883310559895E-2</c:v>
                </c:pt>
                <c:pt idx="27">
                  <c:v>1.2063488657426071E-2</c:v>
                </c:pt>
                <c:pt idx="28">
                  <c:v>1.0698321806875521E-2</c:v>
                </c:pt>
                <c:pt idx="29">
                  <c:v>1.0428226523512328E-2</c:v>
                </c:pt>
                <c:pt idx="30">
                  <c:v>1.2108587059891962E-2</c:v>
                </c:pt>
                <c:pt idx="31">
                  <c:v>1.3667000589921827E-2</c:v>
                </c:pt>
                <c:pt idx="32">
                  <c:v>1.5072480008933629E-2</c:v>
                </c:pt>
                <c:pt idx="33">
                  <c:v>1.5635688326966615E-2</c:v>
                </c:pt>
                <c:pt idx="34">
                  <c:v>1.6367127425627848E-2</c:v>
                </c:pt>
                <c:pt idx="35">
                  <c:v>1.383604426937729E-2</c:v>
                </c:pt>
                <c:pt idx="36">
                  <c:v>1.2736409189349112E-2</c:v>
                </c:pt>
                <c:pt idx="37">
                  <c:v>1.121495026059699E-2</c:v>
                </c:pt>
                <c:pt idx="38">
                  <c:v>1.1618653080884413E-2</c:v>
                </c:pt>
                <c:pt idx="39">
                  <c:v>1.1541255263135809E-2</c:v>
                </c:pt>
                <c:pt idx="40">
                  <c:v>1.1493944052011006E-2</c:v>
                </c:pt>
                <c:pt idx="41">
                  <c:v>1.1612647068184373E-2</c:v>
                </c:pt>
                <c:pt idx="42">
                  <c:v>1.0968236361747086E-2</c:v>
                </c:pt>
                <c:pt idx="43">
                  <c:v>9.7643372035758312E-3</c:v>
                </c:pt>
                <c:pt idx="44">
                  <c:v>9.8425161140959158E-3</c:v>
                </c:pt>
                <c:pt idx="45">
                  <c:v>8.4720381577884103E-3</c:v>
                </c:pt>
                <c:pt idx="46">
                  <c:v>9.1660227354783894E-3</c:v>
                </c:pt>
                <c:pt idx="47">
                  <c:v>9.2480203917152635E-3</c:v>
                </c:pt>
                <c:pt idx="48">
                  <c:v>8.7071998982567837E-3</c:v>
                </c:pt>
                <c:pt idx="49">
                  <c:v>8.4481125058869389E-3</c:v>
                </c:pt>
                <c:pt idx="50">
                  <c:v>8.1504334479320789E-3</c:v>
                </c:pt>
                <c:pt idx="51">
                  <c:v>7.7251641721915896E-3</c:v>
                </c:pt>
                <c:pt idx="52">
                  <c:v>7.8934723130277152E-3</c:v>
                </c:pt>
                <c:pt idx="53">
                  <c:v>7.1002860217913603E-3</c:v>
                </c:pt>
                <c:pt idx="54">
                  <c:v>7.2470440136036506E-3</c:v>
                </c:pt>
                <c:pt idx="55">
                  <c:v>6.5795460734395707E-3</c:v>
                </c:pt>
                <c:pt idx="56">
                  <c:v>5.9637964917646294E-3</c:v>
                </c:pt>
                <c:pt idx="57">
                  <c:v>6.0545390777754123E-3</c:v>
                </c:pt>
                <c:pt idx="58">
                  <c:v>7.2833280392106733E-3</c:v>
                </c:pt>
                <c:pt idx="59">
                  <c:v>6.8319775027995246E-3</c:v>
                </c:pt>
                <c:pt idx="60">
                  <c:v>6.5117162661739499E-3</c:v>
                </c:pt>
                <c:pt idx="61">
                  <c:v>6.2838133356947967E-3</c:v>
                </c:pt>
                <c:pt idx="62">
                  <c:v>6.4760445803054238E-3</c:v>
                </c:pt>
                <c:pt idx="63">
                  <c:v>6.6329720726413868E-3</c:v>
                </c:pt>
                <c:pt idx="64">
                  <c:v>7.0999932495884079E-3</c:v>
                </c:pt>
                <c:pt idx="65">
                  <c:v>7.6756317428696074E-3</c:v>
                </c:pt>
                <c:pt idx="66">
                  <c:v>8.6433190340698268E-3</c:v>
                </c:pt>
                <c:pt idx="67">
                  <c:v>7.5414995575248545E-3</c:v>
                </c:pt>
                <c:pt idx="68">
                  <c:v>7.5391955586558354E-3</c:v>
                </c:pt>
                <c:pt idx="69">
                  <c:v>8.4675449033833235E-3</c:v>
                </c:pt>
                <c:pt idx="70">
                  <c:v>6.4575310358110181E-3</c:v>
                </c:pt>
                <c:pt idx="71">
                  <c:v>8.1153428281466877E-3</c:v>
                </c:pt>
                <c:pt idx="72">
                  <c:v>1.128295773995438E-2</c:v>
                </c:pt>
                <c:pt idx="73">
                  <c:v>1.170172182681024E-2</c:v>
                </c:pt>
                <c:pt idx="74">
                  <c:v>1.1972203149528802E-2</c:v>
                </c:pt>
                <c:pt idx="75">
                  <c:v>1.1085373848165752E-2</c:v>
                </c:pt>
                <c:pt idx="76">
                  <c:v>9.2772112069925191E-3</c:v>
                </c:pt>
                <c:pt idx="77">
                  <c:v>8.2017052436521957E-3</c:v>
                </c:pt>
                <c:pt idx="78">
                  <c:v>8.3568927220780131E-3</c:v>
                </c:pt>
                <c:pt idx="79">
                  <c:v>8.3474199910093978E-3</c:v>
                </c:pt>
                <c:pt idx="80">
                  <c:v>8.2219527607361974E-3</c:v>
                </c:pt>
                <c:pt idx="81">
                  <c:v>8.1574259426229496E-3</c:v>
                </c:pt>
                <c:pt idx="82">
                  <c:v>7.8418080373027291E-3</c:v>
                </c:pt>
                <c:pt idx="83">
                  <c:v>7.5218247242545347E-3</c:v>
                </c:pt>
                <c:pt idx="84">
                  <c:v>8.3351890942138743E-3</c:v>
                </c:pt>
                <c:pt idx="85">
                  <c:v>8.2379913125062779E-3</c:v>
                </c:pt>
                <c:pt idx="86">
                  <c:v>8.4185215233000005E-3</c:v>
                </c:pt>
                <c:pt idx="87">
                  <c:v>9.3296829887999991E-3</c:v>
                </c:pt>
                <c:pt idx="88">
                  <c:v>1.1099522208000001E-2</c:v>
                </c:pt>
                <c:pt idx="89">
                  <c:v>1.2915335392800001E-2</c:v>
                </c:pt>
                <c:pt idx="90">
                  <c:v>1.501329692E-2</c:v>
                </c:pt>
                <c:pt idx="91">
                  <c:v>1.6746460895000002E-2</c:v>
                </c:pt>
                <c:pt idx="92">
                  <c:v>1.5432300000000003E-2</c:v>
                </c:pt>
                <c:pt idx="93">
                  <c:v>1.2271689359999999E-2</c:v>
                </c:pt>
                <c:pt idx="94">
                  <c:v>1.3942189322600001E-2</c:v>
                </c:pt>
                <c:pt idx="95">
                  <c:v>1.2118091478800002E-2</c:v>
                </c:pt>
                <c:pt idx="96">
                  <c:v>1.6773532876800001E-2</c:v>
                </c:pt>
                <c:pt idx="97">
                  <c:v>1.26091036488E-2</c:v>
                </c:pt>
                <c:pt idx="98">
                  <c:v>1.3687440738399998E-2</c:v>
                </c:pt>
                <c:pt idx="99">
                  <c:v>1.2866291424E-2</c:v>
                </c:pt>
                <c:pt idx="100">
                  <c:v>1.2409280379999998E-2</c:v>
                </c:pt>
                <c:pt idx="101">
                  <c:v>1.3069995839999999E-2</c:v>
                </c:pt>
                <c:pt idx="102">
                  <c:v>1.49316684426E-2</c:v>
                </c:pt>
                <c:pt idx="103">
                  <c:v>1.4091369699000003E-2</c:v>
                </c:pt>
                <c:pt idx="104">
                  <c:v>1.3334277912000002E-2</c:v>
                </c:pt>
                <c:pt idx="105">
                  <c:v>1.3778464824000003E-2</c:v>
                </c:pt>
                <c:pt idx="106">
                  <c:v>1.4701634095200002E-2</c:v>
                </c:pt>
              </c:numCache>
            </c:numRef>
          </c:val>
          <c:extLst>
            <c:ext xmlns:c16="http://schemas.microsoft.com/office/drawing/2014/chart" uri="{C3380CC4-5D6E-409C-BE32-E72D297353CC}">
              <c16:uniqueId val="{00000002-38E4-8E4B-B64C-D774AE2B8BC1}"/>
            </c:ext>
          </c:extLst>
        </c:ser>
        <c:ser>
          <c:idx val="2"/>
          <c:order val="3"/>
          <c:tx>
            <c:strRef>
              <c:f>'data-Fig4B'!$K$3</c:f>
              <c:strCache>
                <c:ptCount val="1"/>
                <c:pt idx="0">
                  <c:v>Capital Gains</c:v>
                </c:pt>
              </c:strCache>
            </c:strRef>
          </c:tx>
          <c:cat>
            <c:numRef>
              <c:f>'data-Fig4B'!$A$6:$A$150</c:f>
              <c:numCache>
                <c:formatCode>General</c:formatCode>
                <c:ptCount val="145"/>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pt idx="98">
                  <c:v>2014</c:v>
                </c:pt>
                <c:pt idx="99">
                  <c:v>2015</c:v>
                </c:pt>
                <c:pt idx="100">
                  <c:v>2016</c:v>
                </c:pt>
                <c:pt idx="101">
                  <c:v>2017</c:v>
                </c:pt>
                <c:pt idx="102">
                  <c:v>2018</c:v>
                </c:pt>
                <c:pt idx="103">
                  <c:v>2019</c:v>
                </c:pt>
                <c:pt idx="104">
                  <c:v>2020</c:v>
                </c:pt>
                <c:pt idx="105">
                  <c:v>2021</c:v>
                </c:pt>
                <c:pt idx="106">
                  <c:v>2022</c:v>
                </c:pt>
              </c:numCache>
            </c:numRef>
          </c:cat>
          <c:val>
            <c:numRef>
              <c:f>'data-Fig4B'!$K$6:$K$112</c:f>
              <c:numCache>
                <c:formatCode>0.0000</c:formatCode>
                <c:ptCount val="107"/>
                <c:pt idx="0">
                  <c:v>1.1419149697931539E-2</c:v>
                </c:pt>
                <c:pt idx="1">
                  <c:v>2.5401475273847196E-3</c:v>
                </c:pt>
                <c:pt idx="2">
                  <c:v>1.2386021075338615E-3</c:v>
                </c:pt>
                <c:pt idx="3">
                  <c:v>4.4953986539891288E-3</c:v>
                </c:pt>
                <c:pt idx="4">
                  <c:v>1.7942659119678491E-3</c:v>
                </c:pt>
                <c:pt idx="5">
                  <c:v>1.4185886435428481E-3</c:v>
                </c:pt>
                <c:pt idx="6">
                  <c:v>8.2269734786428322E-3</c:v>
                </c:pt>
                <c:pt idx="7">
                  <c:v>7.2680540620829346E-3</c:v>
                </c:pt>
                <c:pt idx="8">
                  <c:v>1.0698158624143419E-2</c:v>
                </c:pt>
                <c:pt idx="9">
                  <c:v>2.5532426043696019E-2</c:v>
                </c:pt>
                <c:pt idx="10">
                  <c:v>2.10631012435347E-2</c:v>
                </c:pt>
                <c:pt idx="11">
                  <c:v>2.6292792096270685E-2</c:v>
                </c:pt>
                <c:pt idx="12">
                  <c:v>4.6128965227900928E-2</c:v>
                </c:pt>
                <c:pt idx="13">
                  <c:v>4.4193206018803347E-2</c:v>
                </c:pt>
                <c:pt idx="14">
                  <c:v>1.1301669213499923E-2</c:v>
                </c:pt>
                <c:pt idx="15">
                  <c:v>4.5432094306254479E-3</c:v>
                </c:pt>
                <c:pt idx="16">
                  <c:v>2.1410246651905759E-3</c:v>
                </c:pt>
                <c:pt idx="17">
                  <c:v>8.8669236207706385E-3</c:v>
                </c:pt>
                <c:pt idx="18">
                  <c:v>2.8929512656078234E-3</c:v>
                </c:pt>
                <c:pt idx="19">
                  <c:v>6.4452966737521544E-3</c:v>
                </c:pt>
                <c:pt idx="20">
                  <c:v>1.0541607708818354E-2</c:v>
                </c:pt>
                <c:pt idx="21">
                  <c:v>3.2862391918307837E-3</c:v>
                </c:pt>
                <c:pt idx="22">
                  <c:v>7.4659659548772274E-3</c:v>
                </c:pt>
                <c:pt idx="23">
                  <c:v>4.2408209096568448E-3</c:v>
                </c:pt>
                <c:pt idx="24">
                  <c:v>4.2376895510995742E-3</c:v>
                </c:pt>
                <c:pt idx="25">
                  <c:v>5.1218324218534374E-3</c:v>
                </c:pt>
                <c:pt idx="26">
                  <c:v>3.0477005940071859E-3</c:v>
                </c:pt>
                <c:pt idx="27">
                  <c:v>4.9641716961940831E-3</c:v>
                </c:pt>
                <c:pt idx="28">
                  <c:v>4.3665473097090892E-3</c:v>
                </c:pt>
                <c:pt idx="29">
                  <c:v>9.6621817690908714E-3</c:v>
                </c:pt>
                <c:pt idx="30">
                  <c:v>1.1520498746147783E-2</c:v>
                </c:pt>
                <c:pt idx="31">
                  <c:v>7.6620743893976032E-3</c:v>
                </c:pt>
                <c:pt idx="32">
                  <c:v>6.8613109038798996E-3</c:v>
                </c:pt>
                <c:pt idx="33">
                  <c:v>5.2413172462654652E-3</c:v>
                </c:pt>
                <c:pt idx="34">
                  <c:v>9.9373490253520415E-3</c:v>
                </c:pt>
                <c:pt idx="35">
                  <c:v>8.7080751844674249E-3</c:v>
                </c:pt>
                <c:pt idx="36">
                  <c:v>7.3997793588686774E-3</c:v>
                </c:pt>
                <c:pt idx="37">
                  <c:v>5.8743186763888155E-3</c:v>
                </c:pt>
                <c:pt idx="38">
                  <c:v>1.0565406779860738E-2</c:v>
                </c:pt>
                <c:pt idx="39">
                  <c:v>1.4593371426382739E-2</c:v>
                </c:pt>
                <c:pt idx="40">
                  <c:v>1.2950521949938277E-2</c:v>
                </c:pt>
                <c:pt idx="41">
                  <c:v>9.2891269429747937E-3</c:v>
                </c:pt>
                <c:pt idx="42">
                  <c:v>1.0702235204963849E-2</c:v>
                </c:pt>
                <c:pt idx="43">
                  <c:v>1.5262173365919996E-2</c:v>
                </c:pt>
                <c:pt idx="44">
                  <c:v>1.3673855188219286E-2</c:v>
                </c:pt>
                <c:pt idx="45">
                  <c:v>1.993085914766397E-2</c:v>
                </c:pt>
                <c:pt idx="46">
                  <c:v>1.4466987673185834E-2</c:v>
                </c:pt>
                <c:pt idx="47">
                  <c:v>1.4172632363353621E-2</c:v>
                </c:pt>
                <c:pt idx="48">
                  <c:v>1.7202495769454405E-2</c:v>
                </c:pt>
                <c:pt idx="49">
                  <c:v>2.0213602484384946E-2</c:v>
                </c:pt>
                <c:pt idx="50">
                  <c:v>1.6453241558783641E-2</c:v>
                </c:pt>
                <c:pt idx="51">
                  <c:v>1.9591771279233144E-2</c:v>
                </c:pt>
                <c:pt idx="52">
                  <c:v>2.4144293016283166E-2</c:v>
                </c:pt>
                <c:pt idx="53">
                  <c:v>2.1561262382881207E-2</c:v>
                </c:pt>
                <c:pt idx="54">
                  <c:v>1.1564704362619242E-2</c:v>
                </c:pt>
                <c:pt idx="55">
                  <c:v>1.4625200447411349E-2</c:v>
                </c:pt>
                <c:pt idx="56">
                  <c:v>1.6677669113672744E-2</c:v>
                </c:pt>
                <c:pt idx="57">
                  <c:v>1.2822720234834835E-2</c:v>
                </c:pt>
                <c:pt idx="58">
                  <c:v>9.6346250160969822E-3</c:v>
                </c:pt>
                <c:pt idx="59">
                  <c:v>8.1198392237822898E-3</c:v>
                </c:pt>
                <c:pt idx="60">
                  <c:v>8.8335147691745546E-3</c:v>
                </c:pt>
                <c:pt idx="61">
                  <c:v>1.0128399726876231E-2</c:v>
                </c:pt>
                <c:pt idx="62">
                  <c:v>9.0754327849498998E-3</c:v>
                </c:pt>
                <c:pt idx="63">
                  <c:v>1.7382097701909158E-2</c:v>
                </c:pt>
                <c:pt idx="64">
                  <c:v>1.6580103739857171E-2</c:v>
                </c:pt>
                <c:pt idx="65">
                  <c:v>1.8494932138883067E-2</c:v>
                </c:pt>
                <c:pt idx="66">
                  <c:v>2.2318665201290212E-2</c:v>
                </c:pt>
                <c:pt idx="67">
                  <c:v>2.6207214268912194E-2</c:v>
                </c:pt>
                <c:pt idx="68">
                  <c:v>2.7651517101765742E-2</c:v>
                </c:pt>
                <c:pt idx="69">
                  <c:v>3.1151006216803133E-2</c:v>
                </c:pt>
                <c:pt idx="70">
                  <c:v>5.6123755140626577E-2</c:v>
                </c:pt>
                <c:pt idx="71">
                  <c:v>1.7314480972035702E-2</c:v>
                </c:pt>
                <c:pt idx="72">
                  <c:v>2.2542001463711672E-2</c:v>
                </c:pt>
                <c:pt idx="73">
                  <c:v>1.8069533123682334E-2</c:v>
                </c:pt>
                <c:pt idx="74">
                  <c:v>1.3624249332540184E-2</c:v>
                </c:pt>
                <c:pt idx="75">
                  <c:v>1.1009029137832114E-2</c:v>
                </c:pt>
                <c:pt idx="76">
                  <c:v>1.2194496737578447E-2</c:v>
                </c:pt>
                <c:pt idx="77">
                  <c:v>1.4466489161918521E-2</c:v>
                </c:pt>
                <c:pt idx="78">
                  <c:v>1.445826694024069E-2</c:v>
                </c:pt>
                <c:pt idx="79">
                  <c:v>1.6718964000000003E-2</c:v>
                </c:pt>
                <c:pt idx="80">
                  <c:v>2.5376200000000002E-2</c:v>
                </c:pt>
                <c:pt idx="81">
                  <c:v>3.1839650000000004E-2</c:v>
                </c:pt>
                <c:pt idx="82">
                  <c:v>3.8152036E-2</c:v>
                </c:pt>
                <c:pt idx="83">
                  <c:v>4.1316868E-2</c:v>
                </c:pt>
                <c:pt idx="84">
                  <c:v>4.9599120000000003E-2</c:v>
                </c:pt>
                <c:pt idx="85">
                  <c:v>2.8128209000000001E-2</c:v>
                </c:pt>
                <c:pt idx="86">
                  <c:v>2.0430003000000002E-2</c:v>
                </c:pt>
                <c:pt idx="87">
                  <c:v>2.4678779000000005E-2</c:v>
                </c:pt>
                <c:pt idx="88">
                  <c:v>3.5891279999999998E-2</c:v>
                </c:pt>
                <c:pt idx="89">
                  <c:v>4.5616552000000005E-2</c:v>
                </c:pt>
                <c:pt idx="90">
                  <c:v>5.0604796E-2</c:v>
                </c:pt>
                <c:pt idx="91">
                  <c:v>5.6636850000000009E-2</c:v>
                </c:pt>
                <c:pt idx="92">
                  <c:v>3.5411999999999999E-2</c:v>
                </c:pt>
                <c:pt idx="93">
                  <c:v>1.849785E-2</c:v>
                </c:pt>
                <c:pt idx="94">
                  <c:v>2.9582454000000001E-2</c:v>
                </c:pt>
                <c:pt idx="95">
                  <c:v>2.8270566E-2</c:v>
                </c:pt>
                <c:pt idx="96">
                  <c:v>4.4318208000000005E-2</c:v>
                </c:pt>
                <c:pt idx="97">
                  <c:v>2.8500481999999997E-2</c:v>
                </c:pt>
                <c:pt idx="98">
                  <c:v>3.8647576000000003E-2</c:v>
                </c:pt>
                <c:pt idx="99">
                  <c:v>3.8474939999999999E-2</c:v>
                </c:pt>
                <c:pt idx="100">
                  <c:v>3.4157997999999995E-2</c:v>
                </c:pt>
                <c:pt idx="101">
                  <c:v>4.1457105000000001E-2</c:v>
                </c:pt>
                <c:pt idx="102">
                  <c:v>4.1301806000000003E-2</c:v>
                </c:pt>
                <c:pt idx="103">
                  <c:v>3.7491365999999998E-2</c:v>
                </c:pt>
                <c:pt idx="104">
                  <c:v>4.9481529999999996E-2</c:v>
                </c:pt>
                <c:pt idx="105">
                  <c:v>7.6241519999999993E-2</c:v>
                </c:pt>
                <c:pt idx="106">
                  <c:v>4.8301578000000005E-2</c:v>
                </c:pt>
              </c:numCache>
            </c:numRef>
          </c:val>
          <c:extLst>
            <c:ext xmlns:c16="http://schemas.microsoft.com/office/drawing/2014/chart" uri="{C3380CC4-5D6E-409C-BE32-E72D297353CC}">
              <c16:uniqueId val="{00000003-38E4-8E4B-B64C-D774AE2B8BC1}"/>
            </c:ext>
          </c:extLst>
        </c:ser>
        <c:dLbls>
          <c:showLegendKey val="0"/>
          <c:showVal val="0"/>
          <c:showCatName val="0"/>
          <c:showSerName val="0"/>
          <c:showPercent val="0"/>
          <c:showBubbleSize val="0"/>
        </c:dLbls>
        <c:axId val="1656229280"/>
        <c:axId val="1"/>
      </c:areaChart>
      <c:catAx>
        <c:axId val="1656229280"/>
        <c:scaling>
          <c:orientation val="minMax"/>
        </c:scaling>
        <c:delete val="0"/>
        <c:axPos val="b"/>
        <c:majorGridlines>
          <c:spPr>
            <a:ln w="12700">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5400000" vert="horz"/>
          <a:lstStyle/>
          <a:p>
            <a:pPr>
              <a:defRPr sz="1625" b="1" i="0" u="none" strike="noStrike" baseline="0">
                <a:solidFill>
                  <a:srgbClr val="000000"/>
                </a:solidFill>
                <a:latin typeface="Arial"/>
                <a:ea typeface="Arial"/>
                <a:cs typeface="Arial"/>
              </a:defRPr>
            </a:pPr>
            <a:endParaRPr lang="en-US"/>
          </a:p>
        </c:txPr>
        <c:crossAx val="1"/>
        <c:crossesAt val="0"/>
        <c:auto val="1"/>
        <c:lblAlgn val="ctr"/>
        <c:lblOffset val="100"/>
        <c:tickLblSkip val="5"/>
        <c:tickMarkSkip val="5"/>
        <c:noMultiLvlLbl val="0"/>
      </c:catAx>
      <c:valAx>
        <c:axId val="1"/>
        <c:scaling>
          <c:orientation val="minMax"/>
          <c:max val="0.15000000000000002"/>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625" b="1" i="0" u="none" strike="noStrike" baseline="0">
                <a:solidFill>
                  <a:srgbClr val="000000"/>
                </a:solidFill>
                <a:latin typeface="Arial"/>
                <a:ea typeface="Arial"/>
                <a:cs typeface="Arial"/>
              </a:defRPr>
            </a:pPr>
            <a:endParaRPr lang="en-US"/>
          </a:p>
        </c:txPr>
        <c:crossAx val="1656229280"/>
        <c:crosses val="autoZero"/>
        <c:crossBetween val="midCat"/>
      </c:valAx>
      <c:spPr>
        <a:solidFill>
          <a:srgbClr val="FFFFFF"/>
        </a:solidFill>
        <a:ln w="12700">
          <a:solidFill>
            <a:srgbClr val="000000"/>
          </a:solidFill>
          <a:prstDash val="solid"/>
        </a:ln>
      </c:spPr>
    </c:plotArea>
    <c:legend>
      <c:legendPos val="r"/>
      <c:layout>
        <c:manualLayout>
          <c:xMode val="edge"/>
          <c:yMode val="edge"/>
          <c:x val="0.31798538492041012"/>
          <c:y val="0.13490370932549095"/>
          <c:w val="0.29352495326573386"/>
          <c:h val="0.28051386648958038"/>
        </c:manualLayout>
      </c:layout>
      <c:overlay val="0"/>
      <c:spPr>
        <a:solidFill>
          <a:srgbClr val="FFFFFF"/>
        </a:solidFill>
        <a:ln w="3175">
          <a:solidFill>
            <a:srgbClr val="000000"/>
          </a:solidFill>
          <a:prstDash val="solid"/>
        </a:ln>
      </c:spPr>
      <c:txPr>
        <a:bodyPr/>
        <a:lstStyle/>
        <a:p>
          <a:pPr>
            <a:defRPr sz="1470" b="0" i="0" u="none" strike="noStrike" baseline="0">
              <a:solidFill>
                <a:srgbClr val="000000"/>
              </a:solidFill>
              <a:latin typeface="Arial"/>
              <a:ea typeface="Arial"/>
              <a:cs typeface="Arial"/>
            </a:defRPr>
          </a:pPr>
          <a:endParaRPr lang="en-US"/>
        </a:p>
      </c:txPr>
    </c:legend>
    <c:plotVisOnly val="1"/>
    <c:dispBlanksAs val="zero"/>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orientation="landscape" verticalDpi="96"/>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46753871075903"/>
          <c:y val="0.13276231263383298"/>
          <c:w val="0.72949601849004198"/>
          <c:h val="0.67880085653104927"/>
        </c:manualLayout>
      </c:layout>
      <c:lineChart>
        <c:grouping val="standard"/>
        <c:varyColors val="0"/>
        <c:ser>
          <c:idx val="3"/>
          <c:order val="0"/>
          <c:tx>
            <c:strRef>
              <c:f>'data-Fig5'!$B$3</c:f>
              <c:strCache>
                <c:ptCount val="1"/>
                <c:pt idx="0">
                  <c:v>Capital income</c:v>
                </c:pt>
              </c:strCache>
            </c:strRef>
          </c:tx>
          <c:spPr>
            <a:ln w="12700">
              <a:solidFill>
                <a:srgbClr val="000000"/>
              </a:solidFill>
              <a:prstDash val="solid"/>
            </a:ln>
          </c:spPr>
          <c:marker>
            <c:symbol val="diamond"/>
            <c:size val="7"/>
            <c:spPr>
              <a:solidFill>
                <a:srgbClr val="000000"/>
              </a:solidFill>
              <a:ln>
                <a:solidFill>
                  <a:srgbClr val="000000"/>
                </a:solidFill>
                <a:prstDash val="solid"/>
              </a:ln>
            </c:spPr>
          </c:marker>
          <c:cat>
            <c:numRef>
              <c:f>'data-Fig5'!$A$4:$A$150</c:f>
              <c:numCache>
                <c:formatCode>General</c:formatCode>
                <c:ptCount val="147"/>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pt idx="98">
                  <c:v>2014</c:v>
                </c:pt>
                <c:pt idx="99">
                  <c:v>2015</c:v>
                </c:pt>
                <c:pt idx="100">
                  <c:v>2016</c:v>
                </c:pt>
                <c:pt idx="101">
                  <c:v>2017</c:v>
                </c:pt>
                <c:pt idx="102">
                  <c:v>2018</c:v>
                </c:pt>
                <c:pt idx="103">
                  <c:v>2019</c:v>
                </c:pt>
                <c:pt idx="104">
                  <c:v>2020</c:v>
                </c:pt>
                <c:pt idx="105">
                  <c:v>2021</c:v>
                </c:pt>
              </c:numCache>
            </c:numRef>
          </c:cat>
          <c:val>
            <c:numRef>
              <c:f>'data-Fig5'!$B$4:$B$109</c:f>
              <c:numCache>
                <c:formatCode>0.000</c:formatCode>
                <c:ptCount val="106"/>
                <c:pt idx="0">
                  <c:v>0.51817095342658959</c:v>
                </c:pt>
                <c:pt idx="1">
                  <c:v>0.59257324676208778</c:v>
                </c:pt>
                <c:pt idx="2">
                  <c:v>0.50128299658696907</c:v>
                </c:pt>
                <c:pt idx="3">
                  <c:v>0.43550562372873558</c:v>
                </c:pt>
                <c:pt idx="4">
                  <c:v>0.4541034463375947</c:v>
                </c:pt>
                <c:pt idx="5">
                  <c:v>0.4651038413748203</c:v>
                </c:pt>
                <c:pt idx="6">
                  <c:v>0.50758962075061587</c:v>
                </c:pt>
                <c:pt idx="7">
                  <c:v>0.51867775199391963</c:v>
                </c:pt>
                <c:pt idx="8">
                  <c:v>0.51894953969605595</c:v>
                </c:pt>
                <c:pt idx="9">
                  <c:v>0.51931797264386548</c:v>
                </c:pt>
                <c:pt idx="10">
                  <c:v>0.54878996490867049</c:v>
                </c:pt>
                <c:pt idx="11">
                  <c:v>0.55642518604974955</c:v>
                </c:pt>
                <c:pt idx="12">
                  <c:v>0.55348624728878559</c:v>
                </c:pt>
                <c:pt idx="13">
                  <c:v>0.5697162697120145</c:v>
                </c:pt>
                <c:pt idx="14">
                  <c:v>0.58318519604789198</c:v>
                </c:pt>
                <c:pt idx="15">
                  <c:v>0.55224967456848684</c:v>
                </c:pt>
                <c:pt idx="16">
                  <c:v>0.51252850774943681</c:v>
                </c:pt>
                <c:pt idx="17">
                  <c:v>0.44846746312944402</c:v>
                </c:pt>
                <c:pt idx="18">
                  <c:v>0.46935336870778782</c:v>
                </c:pt>
                <c:pt idx="19">
                  <c:v>0.46831898800235872</c:v>
                </c:pt>
                <c:pt idx="20">
                  <c:v>0.51668773664870915</c:v>
                </c:pt>
                <c:pt idx="21">
                  <c:v>0.51580271354409102</c:v>
                </c:pt>
                <c:pt idx="22">
                  <c:v>0.43061983286524025</c:v>
                </c:pt>
                <c:pt idx="23">
                  <c:v>0.4508625542741464</c:v>
                </c:pt>
                <c:pt idx="24">
                  <c:v>0.43603407121275256</c:v>
                </c:pt>
                <c:pt idx="25">
                  <c:v>0.36688970635980395</c:v>
                </c:pt>
                <c:pt idx="26">
                  <c:v>0.29257030579014187</c:v>
                </c:pt>
                <c:pt idx="27">
                  <c:v>0.25669863954131728</c:v>
                </c:pt>
                <c:pt idx="28">
                  <c:v>0.25009318871599889</c:v>
                </c:pt>
                <c:pt idx="29">
                  <c:v>0.24443850542021348</c:v>
                </c:pt>
                <c:pt idx="30">
                  <c:v>0.2663170871384124</c:v>
                </c:pt>
                <c:pt idx="31">
                  <c:v>0.30419921352621437</c:v>
                </c:pt>
                <c:pt idx="32">
                  <c:v>0.3192340477616431</c:v>
                </c:pt>
                <c:pt idx="33">
                  <c:v>0.33955142401890709</c:v>
                </c:pt>
                <c:pt idx="34">
                  <c:v>0.3419028149652874</c:v>
                </c:pt>
                <c:pt idx="35">
                  <c:v>0.32941185607534834</c:v>
                </c:pt>
                <c:pt idx="36">
                  <c:v>0.32564313292950986</c:v>
                </c:pt>
                <c:pt idx="37">
                  <c:v>0.31564590177205054</c:v>
                </c:pt>
                <c:pt idx="38">
                  <c:v>0.32493091815925923</c:v>
                </c:pt>
                <c:pt idx="39">
                  <c:v>0.32580741190177948</c:v>
                </c:pt>
                <c:pt idx="40">
                  <c:v>0.35545165893987346</c:v>
                </c:pt>
                <c:pt idx="41">
                  <c:v>0.34818143876647006</c:v>
                </c:pt>
                <c:pt idx="42">
                  <c:v>0.34501415578741601</c:v>
                </c:pt>
                <c:pt idx="43">
                  <c:v>0.33993144723887569</c:v>
                </c:pt>
                <c:pt idx="44">
                  <c:v>0.35073042576876223</c:v>
                </c:pt>
                <c:pt idx="45">
                  <c:v>0.34646403345976695</c:v>
                </c:pt>
                <c:pt idx="46">
                  <c:v>0.34815824958059155</c:v>
                </c:pt>
                <c:pt idx="47">
                  <c:v>0.3554883984207225</c:v>
                </c:pt>
                <c:pt idx="48">
                  <c:v>0.35433496466533709</c:v>
                </c:pt>
                <c:pt idx="49">
                  <c:v>0.34837621040784156</c:v>
                </c:pt>
                <c:pt idx="50">
                  <c:v>0.31289856340894712</c:v>
                </c:pt>
                <c:pt idx="51">
                  <c:v>0.29551055091346834</c:v>
                </c:pt>
                <c:pt idx="52">
                  <c:v>0.31575987251764259</c:v>
                </c:pt>
                <c:pt idx="53">
                  <c:v>0.30329428125368985</c:v>
                </c:pt>
                <c:pt idx="54">
                  <c:v>0.29048353329070919</c:v>
                </c:pt>
                <c:pt idx="55">
                  <c:v>0.28424983524932268</c:v>
                </c:pt>
                <c:pt idx="56">
                  <c:v>0.27347357028542474</c:v>
                </c:pt>
                <c:pt idx="57">
                  <c:v>0.27635218110950932</c:v>
                </c:pt>
                <c:pt idx="58">
                  <c:v>0.28853805909660307</c:v>
                </c:pt>
                <c:pt idx="59">
                  <c:v>0.27737669278499927</c:v>
                </c:pt>
                <c:pt idx="60">
                  <c:v>0.27077567569841093</c:v>
                </c:pt>
                <c:pt idx="61">
                  <c:v>0.26623600075079767</c:v>
                </c:pt>
                <c:pt idx="62">
                  <c:v>0.26161988523395435</c:v>
                </c:pt>
                <c:pt idx="63">
                  <c:v>0.27968689244577033</c:v>
                </c:pt>
                <c:pt idx="64">
                  <c:v>0.29845445501029594</c:v>
                </c:pt>
                <c:pt idx="65">
                  <c:v>0.33662690545064516</c:v>
                </c:pt>
                <c:pt idx="66">
                  <c:v>0.330605747344001</c:v>
                </c:pt>
                <c:pt idx="67">
                  <c:v>0.28237913778063445</c:v>
                </c:pt>
                <c:pt idx="68">
                  <c:v>0.26411695505122301</c:v>
                </c:pt>
                <c:pt idx="69">
                  <c:v>0.29028246110111444</c:v>
                </c:pt>
                <c:pt idx="70">
                  <c:v>0.27258438340837043</c:v>
                </c:pt>
                <c:pt idx="71">
                  <c:v>0.20985179393419207</c:v>
                </c:pt>
                <c:pt idx="72">
                  <c:v>0.20564409127664862</c:v>
                </c:pt>
                <c:pt idx="73">
                  <c:v>0.23292978823409849</c:v>
                </c:pt>
                <c:pt idx="74">
                  <c:v>0.21940321733548601</c:v>
                </c:pt>
                <c:pt idx="75">
                  <c:v>0.22105544818239919</c:v>
                </c:pt>
                <c:pt idx="76">
                  <c:v>0.16276837915603284</c:v>
                </c:pt>
                <c:pt idx="77">
                  <c:v>0.1560778043031095</c:v>
                </c:pt>
                <c:pt idx="78">
                  <c:v>0.16023586140884752</c:v>
                </c:pt>
                <c:pt idx="79">
                  <c:v>0.14869131276097361</c:v>
                </c:pt>
                <c:pt idx="80">
                  <c:v>0.14557670772676368</c:v>
                </c:pt>
                <c:pt idx="81">
                  <c:v>0.1420124375573453</c:v>
                </c:pt>
                <c:pt idx="82">
                  <c:v>0.13289782586506071</c:v>
                </c:pt>
                <c:pt idx="83">
                  <c:v>0.12628892291985708</c:v>
                </c:pt>
                <c:pt idx="84">
                  <c:v>0.13037809647979137</c:v>
                </c:pt>
                <c:pt idx="85">
                  <c:v>0.12910986367281474</c:v>
                </c:pt>
                <c:pt idx="86">
                  <c:v>0.12820000000000001</c:v>
                </c:pt>
                <c:pt idx="87">
                  <c:v>0.13750000000000001</c:v>
                </c:pt>
                <c:pt idx="88">
                  <c:v>0.15039999999999998</c:v>
                </c:pt>
                <c:pt idx="89">
                  <c:v>0.16250000000000001</c:v>
                </c:pt>
                <c:pt idx="90">
                  <c:v>0.18510000000000001</c:v>
                </c:pt>
                <c:pt idx="91">
                  <c:v>0.20240000000000002</c:v>
                </c:pt>
                <c:pt idx="92">
                  <c:v>0.18119999999999997</c:v>
                </c:pt>
                <c:pt idx="93">
                  <c:v>0.1487</c:v>
                </c:pt>
                <c:pt idx="94">
                  <c:v>0.15789999999999998</c:v>
                </c:pt>
                <c:pt idx="95">
                  <c:v>0.14419999999999999</c:v>
                </c:pt>
                <c:pt idx="96">
                  <c:v>0.17379999999999998</c:v>
                </c:pt>
                <c:pt idx="97">
                  <c:v>0.14659999999999998</c:v>
                </c:pt>
                <c:pt idx="98">
                  <c:v>0.15659999999999999</c:v>
                </c:pt>
                <c:pt idx="99">
                  <c:v>0.1454</c:v>
                </c:pt>
                <c:pt idx="100">
                  <c:v>0.1414</c:v>
                </c:pt>
                <c:pt idx="101">
                  <c:v>0.14800000000000002</c:v>
                </c:pt>
                <c:pt idx="102">
                  <c:v>0.16889999999999999</c:v>
                </c:pt>
                <c:pt idx="103">
                  <c:v>0.16850000000000001</c:v>
                </c:pt>
                <c:pt idx="104">
                  <c:v>0.14599999999999999</c:v>
                </c:pt>
                <c:pt idx="105">
                  <c:v>0.14710000000000001</c:v>
                </c:pt>
              </c:numCache>
            </c:numRef>
          </c:val>
          <c:smooth val="0"/>
          <c:extLst>
            <c:ext xmlns:c16="http://schemas.microsoft.com/office/drawing/2014/chart" uri="{C3380CC4-5D6E-409C-BE32-E72D297353CC}">
              <c16:uniqueId val="{00000000-8AAF-754F-B441-463949D4D364}"/>
            </c:ext>
          </c:extLst>
        </c:ser>
        <c:ser>
          <c:idx val="0"/>
          <c:order val="1"/>
          <c:tx>
            <c:strRef>
              <c:f>'data-Fig5'!$C$3</c:f>
              <c:strCache>
                <c:ptCount val="1"/>
                <c:pt idx="0">
                  <c:v>Dividends</c:v>
                </c:pt>
              </c:strCache>
            </c:strRef>
          </c:tx>
          <c:spPr>
            <a:ln w="12700">
              <a:solidFill>
                <a:srgbClr val="000000"/>
              </a:solidFill>
              <a:prstDash val="solid"/>
            </a:ln>
          </c:spPr>
          <c:marker>
            <c:symbol val="diamond"/>
            <c:size val="7"/>
            <c:spPr>
              <a:solidFill>
                <a:srgbClr val="FFFFFF"/>
              </a:solidFill>
              <a:ln>
                <a:solidFill>
                  <a:srgbClr val="000000"/>
                </a:solidFill>
                <a:prstDash val="solid"/>
              </a:ln>
            </c:spPr>
          </c:marker>
          <c:cat>
            <c:numRef>
              <c:f>'data-Fig5'!$A$4:$A$150</c:f>
              <c:numCache>
                <c:formatCode>General</c:formatCode>
                <c:ptCount val="147"/>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pt idx="98">
                  <c:v>2014</c:v>
                </c:pt>
                <c:pt idx="99">
                  <c:v>2015</c:v>
                </c:pt>
                <c:pt idx="100">
                  <c:v>2016</c:v>
                </c:pt>
                <c:pt idx="101">
                  <c:v>2017</c:v>
                </c:pt>
                <c:pt idx="102">
                  <c:v>2018</c:v>
                </c:pt>
                <c:pt idx="103">
                  <c:v>2019</c:v>
                </c:pt>
                <c:pt idx="104">
                  <c:v>2020</c:v>
                </c:pt>
                <c:pt idx="105">
                  <c:v>2021</c:v>
                </c:pt>
              </c:numCache>
            </c:numRef>
          </c:cat>
          <c:val>
            <c:numRef>
              <c:f>'data-Fig5'!$C$4:$C$109</c:f>
              <c:numCache>
                <c:formatCode>General</c:formatCode>
                <c:ptCount val="106"/>
                <c:pt idx="0">
                  <c:v>0.36728611817163781</c:v>
                </c:pt>
                <c:pt idx="1">
                  <c:v>0.43112552303899249</c:v>
                </c:pt>
                <c:pt idx="2">
                  <c:v>0.34508915323154876</c:v>
                </c:pt>
                <c:pt idx="3">
                  <c:v>0.28716173305832243</c:v>
                </c:pt>
                <c:pt idx="4">
                  <c:v>0.31248167442292685</c:v>
                </c:pt>
                <c:pt idx="5">
                  <c:v>0.30676584858242406</c:v>
                </c:pt>
                <c:pt idx="6">
                  <c:v>0.31943242140140937</c:v>
                </c:pt>
                <c:pt idx="7">
                  <c:v>0.33963772184626523</c:v>
                </c:pt>
                <c:pt idx="8">
                  <c:v>0.34469791637346509</c:v>
                </c:pt>
                <c:pt idx="9">
                  <c:v>0.348377530915498</c:v>
                </c:pt>
                <c:pt idx="10">
                  <c:v>0.37795189910962756</c:v>
                </c:pt>
                <c:pt idx="11">
                  <c:v>0.38339559676774732</c:v>
                </c:pt>
                <c:pt idx="12">
                  <c:v>0.38213811092637934</c:v>
                </c:pt>
                <c:pt idx="13">
                  <c:v>0.392517177501362</c:v>
                </c:pt>
                <c:pt idx="14">
                  <c:v>0.40865301448773172</c:v>
                </c:pt>
                <c:pt idx="15">
                  <c:v>0.37216832009754192</c:v>
                </c:pt>
                <c:pt idx="16">
                  <c:v>0.32438826989480596</c:v>
                </c:pt>
                <c:pt idx="17">
                  <c:v>0.28001214261089419</c:v>
                </c:pt>
                <c:pt idx="18">
                  <c:v>0.31509077747651443</c:v>
                </c:pt>
                <c:pt idx="19">
                  <c:v>0.32408682215470924</c:v>
                </c:pt>
                <c:pt idx="20">
                  <c:v>0.39777847744725442</c:v>
                </c:pt>
                <c:pt idx="21">
                  <c:v>0.4010029517927387</c:v>
                </c:pt>
                <c:pt idx="22">
                  <c:v>0.31354150039958634</c:v>
                </c:pt>
                <c:pt idx="23">
                  <c:v>0.3378054867871812</c:v>
                </c:pt>
                <c:pt idx="24">
                  <c:v>0.33178112712383978</c:v>
                </c:pt>
                <c:pt idx="25">
                  <c:v>0.2827365501429504</c:v>
                </c:pt>
                <c:pt idx="26">
                  <c:v>0.21866980851662479</c:v>
                </c:pt>
                <c:pt idx="27">
                  <c:v>0.19237755630766393</c:v>
                </c:pt>
                <c:pt idx="28">
                  <c:v>0.18316785462427526</c:v>
                </c:pt>
                <c:pt idx="29">
                  <c:v>0.17650848201553643</c:v>
                </c:pt>
                <c:pt idx="30">
                  <c:v>0.19795052364993096</c:v>
                </c:pt>
                <c:pt idx="31">
                  <c:v>0.23115637022629074</c:v>
                </c:pt>
                <c:pt idx="32">
                  <c:v>0.24459263224905911</c:v>
                </c:pt>
                <c:pt idx="33">
                  <c:v>0.2567014764941935</c:v>
                </c:pt>
                <c:pt idx="34">
                  <c:v>0.25883366407954111</c:v>
                </c:pt>
                <c:pt idx="35">
                  <c:v>0.24974223257605097</c:v>
                </c:pt>
                <c:pt idx="36">
                  <c:v>0.24379531330908258</c:v>
                </c:pt>
                <c:pt idx="37">
                  <c:v>0.23439844142434754</c:v>
                </c:pt>
                <c:pt idx="38">
                  <c:v>0.24147620721295482</c:v>
                </c:pt>
                <c:pt idx="39">
                  <c:v>0.2649466022590275</c:v>
                </c:pt>
                <c:pt idx="40">
                  <c:v>0.28149235005814949</c:v>
                </c:pt>
                <c:pt idx="41">
                  <c:v>0.27630152502818017</c:v>
                </c:pt>
                <c:pt idx="42">
                  <c:v>0.26918013381049788</c:v>
                </c:pt>
                <c:pt idx="43">
                  <c:v>0.26437456913180274</c:v>
                </c:pt>
                <c:pt idx="44">
                  <c:v>0.2678627428184347</c:v>
                </c:pt>
                <c:pt idx="45">
                  <c:v>0.2689140925417825</c:v>
                </c:pt>
                <c:pt idx="46">
                  <c:v>0.26801092255282422</c:v>
                </c:pt>
                <c:pt idx="47">
                  <c:v>0.27335954841714288</c:v>
                </c:pt>
                <c:pt idx="48">
                  <c:v>0.28135365765607206</c:v>
                </c:pt>
                <c:pt idx="49">
                  <c:v>0.27619722386057566</c:v>
                </c:pt>
                <c:pt idx="50">
                  <c:v>0.22927229884487527</c:v>
                </c:pt>
                <c:pt idx="51">
                  <c:v>0.21669735164990794</c:v>
                </c:pt>
                <c:pt idx="52">
                  <c:v>0.23171793189335405</c:v>
                </c:pt>
                <c:pt idx="53">
                  <c:v>0.21018590189312938</c:v>
                </c:pt>
                <c:pt idx="54">
                  <c:v>0.18788471423019545</c:v>
                </c:pt>
                <c:pt idx="55">
                  <c:v>0.17782089770813503</c:v>
                </c:pt>
                <c:pt idx="56">
                  <c:v>0.16856067147939618</c:v>
                </c:pt>
                <c:pt idx="57">
                  <c:v>0.16640504031181588</c:v>
                </c:pt>
                <c:pt idx="58">
                  <c:v>0.16072875985557439</c:v>
                </c:pt>
                <c:pt idx="59">
                  <c:v>0.15719009013089361</c:v>
                </c:pt>
                <c:pt idx="60">
                  <c:v>0.15902150962759828</c:v>
                </c:pt>
                <c:pt idx="61">
                  <c:v>0.15708878183069511</c:v>
                </c:pt>
                <c:pt idx="62">
                  <c:v>0.15431858544834468</c:v>
                </c:pt>
                <c:pt idx="63">
                  <c:v>0.15555300581977194</c:v>
                </c:pt>
                <c:pt idx="64">
                  <c:v>0.1526804099858865</c:v>
                </c:pt>
                <c:pt idx="65">
                  <c:v>0.15078926555508607</c:v>
                </c:pt>
                <c:pt idx="66">
                  <c:v>0.14948821362531123</c:v>
                </c:pt>
                <c:pt idx="67">
                  <c:v>0.13021899820944857</c:v>
                </c:pt>
                <c:pt idx="68">
                  <c:v>0.10271555315915887</c:v>
                </c:pt>
                <c:pt idx="69">
                  <c:v>0.11169537144844481</c:v>
                </c:pt>
                <c:pt idx="70">
                  <c:v>0.13051503468958248</c:v>
                </c:pt>
                <c:pt idx="71">
                  <c:v>7.9543918025173271E-2</c:v>
                </c:pt>
                <c:pt idx="72">
                  <c:v>8.4508837436715001E-2</c:v>
                </c:pt>
                <c:pt idx="73">
                  <c:v>8.2292712051728306E-2</c:v>
                </c:pt>
                <c:pt idx="74">
                  <c:v>7.5405084712793474E-2</c:v>
                </c:pt>
                <c:pt idx="75">
                  <c:v>7.2756007977269402E-2</c:v>
                </c:pt>
                <c:pt idx="76">
                  <c:v>5.9449915518448082E-2</c:v>
                </c:pt>
                <c:pt idx="77">
                  <c:v>5.8188069606474185E-2</c:v>
                </c:pt>
                <c:pt idx="78">
                  <c:v>5.9830418175415151E-2</c:v>
                </c:pt>
                <c:pt idx="79">
                  <c:v>5.6421224157246153E-2</c:v>
                </c:pt>
                <c:pt idx="80">
                  <c:v>5.5787437646340213E-2</c:v>
                </c:pt>
                <c:pt idx="81">
                  <c:v>5.5153430522989086E-2</c:v>
                </c:pt>
                <c:pt idx="82">
                  <c:v>5.0831887312442585E-2</c:v>
                </c:pt>
                <c:pt idx="83">
                  <c:v>4.9821337417049506E-2</c:v>
                </c:pt>
                <c:pt idx="84">
                  <c:v>5.2351820278808539E-2</c:v>
                </c:pt>
                <c:pt idx="85">
                  <c:v>4.6010425020048117E-2</c:v>
                </c:pt>
                <c:pt idx="86">
                  <c:v>4.7300000000000002E-2</c:v>
                </c:pt>
                <c:pt idx="87">
                  <c:v>5.9299999999999999E-2</c:v>
                </c:pt>
                <c:pt idx="88">
                  <c:v>7.5300000000000006E-2</c:v>
                </c:pt>
                <c:pt idx="89">
                  <c:v>7.4299999999999991E-2</c:v>
                </c:pt>
                <c:pt idx="90">
                  <c:v>8.3299999999999999E-2</c:v>
                </c:pt>
                <c:pt idx="91">
                  <c:v>9.3800000000000008E-2</c:v>
                </c:pt>
                <c:pt idx="92">
                  <c:v>8.6599999999999996E-2</c:v>
                </c:pt>
                <c:pt idx="93">
                  <c:v>7.0000000000000007E-2</c:v>
                </c:pt>
                <c:pt idx="94">
                  <c:v>8.1900000000000001E-2</c:v>
                </c:pt>
                <c:pt idx="95">
                  <c:v>7.46E-2</c:v>
                </c:pt>
                <c:pt idx="96">
                  <c:v>0.10679999999999999</c:v>
                </c:pt>
                <c:pt idx="97">
                  <c:v>7.6700000000000004E-2</c:v>
                </c:pt>
                <c:pt idx="98">
                  <c:v>8.7400000000000005E-2</c:v>
                </c:pt>
                <c:pt idx="99">
                  <c:v>8.6099999999999996E-2</c:v>
                </c:pt>
                <c:pt idx="100">
                  <c:v>8.2699999999999996E-2</c:v>
                </c:pt>
                <c:pt idx="101">
                  <c:v>8.4600000000000009E-2</c:v>
                </c:pt>
                <c:pt idx="102">
                  <c:v>9.8100000000000007E-2</c:v>
                </c:pt>
                <c:pt idx="103">
                  <c:v>9.5299999999999996E-2</c:v>
                </c:pt>
                <c:pt idx="104">
                  <c:v>8.9900000000000008E-2</c:v>
                </c:pt>
                <c:pt idx="105">
                  <c:v>9.3200000000000005E-2</c:v>
                </c:pt>
              </c:numCache>
            </c:numRef>
          </c:val>
          <c:smooth val="0"/>
          <c:extLst>
            <c:ext xmlns:c16="http://schemas.microsoft.com/office/drawing/2014/chart" uri="{C3380CC4-5D6E-409C-BE32-E72D297353CC}">
              <c16:uniqueId val="{00000001-8AAF-754F-B441-463949D4D364}"/>
            </c:ext>
          </c:extLst>
        </c:ser>
        <c:dLbls>
          <c:showLegendKey val="0"/>
          <c:showVal val="0"/>
          <c:showCatName val="0"/>
          <c:showSerName val="0"/>
          <c:showPercent val="0"/>
          <c:showBubbleSize val="0"/>
        </c:dLbls>
        <c:marker val="1"/>
        <c:smooth val="0"/>
        <c:axId val="2073065712"/>
        <c:axId val="1"/>
      </c:lineChart>
      <c:catAx>
        <c:axId val="2073065712"/>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5400000" vert="horz"/>
          <a:lstStyle/>
          <a:p>
            <a:pPr>
              <a:defRPr sz="1450" b="1" i="0" u="none" strike="noStrike" baseline="0">
                <a:solidFill>
                  <a:srgbClr val="000000"/>
                </a:solidFill>
                <a:latin typeface="Arial"/>
                <a:ea typeface="Arial"/>
                <a:cs typeface="Arial"/>
              </a:defRPr>
            </a:pPr>
            <a:endParaRPr lang="en-US"/>
          </a:p>
        </c:txPr>
        <c:crossAx val="1"/>
        <c:crosses val="autoZero"/>
        <c:auto val="1"/>
        <c:lblAlgn val="ctr"/>
        <c:lblOffset val="100"/>
        <c:tickLblSkip val="5"/>
        <c:tickMarkSkip val="5"/>
        <c:noMultiLvlLbl val="0"/>
      </c:catAx>
      <c:valAx>
        <c:axId val="1"/>
        <c:scaling>
          <c:orientation val="minMax"/>
          <c:max val="0.65"/>
          <c:min val="0"/>
        </c:scaling>
        <c:delete val="0"/>
        <c:axPos val="l"/>
        <c:majorGridlines>
          <c:spPr>
            <a:ln w="3175">
              <a:solidFill>
                <a:srgbClr val="000000"/>
              </a:solidFill>
              <a:prstDash val="solid"/>
            </a:ln>
          </c:spPr>
        </c:majorGridlines>
        <c:title>
          <c:tx>
            <c:rich>
              <a:bodyPr/>
              <a:lstStyle/>
              <a:p>
                <a:pPr>
                  <a:defRPr sz="1450" b="1" i="0" u="none" strike="noStrike" baseline="0">
                    <a:solidFill>
                      <a:srgbClr val="000000"/>
                    </a:solidFill>
                    <a:latin typeface="Arial"/>
                    <a:ea typeface="Arial"/>
                    <a:cs typeface="Arial"/>
                  </a:defRPr>
                </a:pPr>
                <a:r>
                  <a:rPr lang="en-US"/>
                  <a:t>Share (in %), excluding capital gains</a:t>
                </a:r>
              </a:p>
            </c:rich>
          </c:tx>
          <c:layout>
            <c:manualLayout>
              <c:xMode val="edge"/>
              <c:yMode val="edge"/>
              <c:x val="7.1942446043165464E-2"/>
              <c:y val="0.1991435031464440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450" b="1" i="0" u="none" strike="noStrike" baseline="0">
                <a:solidFill>
                  <a:srgbClr val="000000"/>
                </a:solidFill>
                <a:latin typeface="Arial"/>
                <a:ea typeface="Arial"/>
                <a:cs typeface="Arial"/>
              </a:defRPr>
            </a:pPr>
            <a:endParaRPr lang="en-US"/>
          </a:p>
        </c:txPr>
        <c:crossAx val="2073065712"/>
        <c:crosses val="autoZero"/>
        <c:crossBetween val="midCat"/>
        <c:majorUnit val="0.05"/>
        <c:minorUnit val="0.05"/>
      </c:valAx>
      <c:spPr>
        <a:solidFill>
          <a:srgbClr val="FFFFFF"/>
        </a:solidFill>
        <a:ln w="3175">
          <a:solidFill>
            <a:srgbClr val="000000"/>
          </a:solidFill>
          <a:prstDash val="solid"/>
        </a:ln>
      </c:spPr>
    </c:plotArea>
    <c:legend>
      <c:legendPos val="r"/>
      <c:layout>
        <c:manualLayout>
          <c:xMode val="edge"/>
          <c:yMode val="edge"/>
          <c:x val="0.39280552880530223"/>
          <c:y val="0.18629557600480662"/>
          <c:w val="0.33381272304990656"/>
          <c:h val="9.4218448597539806E-2"/>
        </c:manualLayout>
      </c:layout>
      <c:overlay val="0"/>
      <c:spPr>
        <a:solidFill>
          <a:srgbClr val="FFFFFF"/>
        </a:solidFill>
        <a:ln w="3175">
          <a:solidFill>
            <a:srgbClr val="000000"/>
          </a:solidFill>
          <a:prstDash val="solid"/>
        </a:ln>
      </c:spPr>
      <c:txPr>
        <a:bodyPr/>
        <a:lstStyle/>
        <a:p>
          <a:pPr>
            <a:defRPr sz="118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A. Factor shares in the corporate sector</a:t>
            </a:r>
          </a:p>
        </c:rich>
      </c:tx>
      <c:layout>
        <c:manualLayout>
          <c:xMode val="edge"/>
          <c:yMode val="edge"/>
          <c:x val="0.27769772843142809"/>
          <c:y val="2.7343745493351793E-2"/>
        </c:manualLayout>
      </c:layout>
      <c:overlay val="0"/>
      <c:spPr>
        <a:noFill/>
        <a:ln w="25400">
          <a:noFill/>
        </a:ln>
      </c:spPr>
    </c:title>
    <c:autoTitleDeleted val="0"/>
    <c:plotArea>
      <c:layout>
        <c:manualLayout>
          <c:layoutTarget val="inner"/>
          <c:xMode val="edge"/>
          <c:yMode val="edge"/>
          <c:x val="0.18273371666318605"/>
          <c:y val="0.115234375"/>
          <c:w val="0.74388450011706453"/>
          <c:h val="0.712890625"/>
        </c:manualLayout>
      </c:layout>
      <c:lineChart>
        <c:grouping val="standard"/>
        <c:varyColors val="0"/>
        <c:ser>
          <c:idx val="1"/>
          <c:order val="0"/>
          <c:tx>
            <c:strRef>
              <c:f>'data-Fig6a'!$B$4</c:f>
              <c:strCache>
                <c:ptCount val="1"/>
                <c:pt idx="0">
                  <c:v>Labor</c:v>
                </c:pt>
              </c:strCache>
            </c:strRef>
          </c:tx>
          <c:spPr>
            <a:ln w="12700">
              <a:solidFill>
                <a:srgbClr val="000000"/>
              </a:solidFill>
              <a:prstDash val="solid"/>
            </a:ln>
          </c:spPr>
          <c:marker>
            <c:symbol val="diamond"/>
            <c:size val="7"/>
            <c:spPr>
              <a:solidFill>
                <a:srgbClr val="FFFFFF"/>
              </a:solidFill>
              <a:ln>
                <a:solidFill>
                  <a:srgbClr val="000000"/>
                </a:solidFill>
                <a:prstDash val="solid"/>
              </a:ln>
            </c:spPr>
          </c:marker>
          <c:cat>
            <c:strRef>
              <c:f>'data-Fig6a'!$A$5:$A$87</c:f>
              <c:strCache>
                <c:ptCount val="83"/>
                <c:pt idx="0">
                  <c:v>1929</c:v>
                </c:pt>
                <c:pt idx="1">
                  <c:v>1930</c:v>
                </c:pt>
                <c:pt idx="2">
                  <c:v>1931</c:v>
                </c:pt>
                <c:pt idx="3">
                  <c:v>1932</c:v>
                </c:pt>
                <c:pt idx="4">
                  <c:v>1933</c:v>
                </c:pt>
                <c:pt idx="5">
                  <c:v>1934</c:v>
                </c:pt>
                <c:pt idx="6">
                  <c:v>1935</c:v>
                </c:pt>
                <c:pt idx="7">
                  <c:v>1936</c:v>
                </c:pt>
                <c:pt idx="8">
                  <c:v>1937</c:v>
                </c:pt>
                <c:pt idx="9">
                  <c:v>1938</c:v>
                </c:pt>
                <c:pt idx="10">
                  <c:v>1939</c:v>
                </c:pt>
                <c:pt idx="11">
                  <c:v>1940</c:v>
                </c:pt>
                <c:pt idx="12">
                  <c:v>1941</c:v>
                </c:pt>
                <c:pt idx="13">
                  <c:v>1942</c:v>
                </c:pt>
                <c:pt idx="14">
                  <c:v>1943</c:v>
                </c:pt>
                <c:pt idx="15">
                  <c:v>1944</c:v>
                </c:pt>
                <c:pt idx="16">
                  <c:v>1945</c:v>
                </c:pt>
                <c:pt idx="17">
                  <c:v>1946</c:v>
                </c:pt>
                <c:pt idx="18">
                  <c:v>1947</c:v>
                </c:pt>
                <c:pt idx="19">
                  <c:v>1948</c:v>
                </c:pt>
                <c:pt idx="20">
                  <c:v>1949</c:v>
                </c:pt>
                <c:pt idx="21">
                  <c:v>1950</c:v>
                </c:pt>
                <c:pt idx="22">
                  <c:v>1951</c:v>
                </c:pt>
                <c:pt idx="23">
                  <c:v>1952</c:v>
                </c:pt>
                <c:pt idx="24">
                  <c:v>1953</c:v>
                </c:pt>
                <c:pt idx="25">
                  <c:v>1954</c:v>
                </c:pt>
                <c:pt idx="26">
                  <c:v>1955</c:v>
                </c:pt>
                <c:pt idx="27">
                  <c:v>1956</c:v>
                </c:pt>
                <c:pt idx="28">
                  <c:v>1957</c:v>
                </c:pt>
                <c:pt idx="29">
                  <c:v>1958</c:v>
                </c:pt>
                <c:pt idx="30">
                  <c:v>1959</c:v>
                </c:pt>
                <c:pt idx="31">
                  <c:v>1960</c:v>
                </c:pt>
                <c:pt idx="32">
                  <c:v>1961</c:v>
                </c:pt>
                <c:pt idx="33">
                  <c:v>1962</c:v>
                </c:pt>
                <c:pt idx="34">
                  <c:v>1963</c:v>
                </c:pt>
                <c:pt idx="35">
                  <c:v>1964</c:v>
                </c:pt>
                <c:pt idx="36">
                  <c:v>1965</c:v>
                </c:pt>
                <c:pt idx="37">
                  <c:v>1966</c:v>
                </c:pt>
                <c:pt idx="38">
                  <c:v>1967</c:v>
                </c:pt>
                <c:pt idx="39">
                  <c:v>1968</c:v>
                </c:pt>
                <c:pt idx="40">
                  <c:v>1969</c:v>
                </c:pt>
                <c:pt idx="41">
                  <c:v>1970</c:v>
                </c:pt>
                <c:pt idx="42">
                  <c:v>1971</c:v>
                </c:pt>
                <c:pt idx="43">
                  <c:v>1972</c:v>
                </c:pt>
                <c:pt idx="44">
                  <c:v>1973</c:v>
                </c:pt>
                <c:pt idx="45">
                  <c:v>1974</c:v>
                </c:pt>
                <c:pt idx="46">
                  <c:v>1975</c:v>
                </c:pt>
                <c:pt idx="47">
                  <c:v>1976</c:v>
                </c:pt>
                <c:pt idx="48">
                  <c:v>1977</c:v>
                </c:pt>
                <c:pt idx="49">
                  <c:v>1978</c:v>
                </c:pt>
                <c:pt idx="50">
                  <c:v>1979</c:v>
                </c:pt>
                <c:pt idx="51">
                  <c:v>1980</c:v>
                </c:pt>
                <c:pt idx="52">
                  <c:v>1981</c:v>
                </c:pt>
                <c:pt idx="53">
                  <c:v>1982</c:v>
                </c:pt>
                <c:pt idx="54">
                  <c:v>1983</c:v>
                </c:pt>
                <c:pt idx="55">
                  <c:v>1984</c:v>
                </c:pt>
                <c:pt idx="56">
                  <c:v>1985</c:v>
                </c:pt>
                <c:pt idx="57">
                  <c:v>1986</c:v>
                </c:pt>
                <c:pt idx="58">
                  <c:v>1987</c:v>
                </c:pt>
                <c:pt idx="59">
                  <c:v>1988</c:v>
                </c:pt>
                <c:pt idx="60">
                  <c:v>1989</c:v>
                </c:pt>
                <c:pt idx="61">
                  <c:v>1990</c:v>
                </c:pt>
                <c:pt idx="62">
                  <c:v>1991</c:v>
                </c:pt>
                <c:pt idx="63">
                  <c:v>1992</c:v>
                </c:pt>
                <c:pt idx="64">
                  <c:v>1993</c:v>
                </c:pt>
                <c:pt idx="65">
                  <c:v>1994</c:v>
                </c:pt>
                <c:pt idx="66">
                  <c:v>1995</c:v>
                </c:pt>
                <c:pt idx="67">
                  <c:v>1996</c:v>
                </c:pt>
                <c:pt idx="68">
                  <c:v>1997</c:v>
                </c:pt>
                <c:pt idx="69">
                  <c:v>1998</c:v>
                </c:pt>
                <c:pt idx="70">
                  <c:v>1999</c:v>
                </c:pt>
                <c:pt idx="71">
                  <c:v>2000</c:v>
                </c:pt>
                <c:pt idx="72">
                  <c:v>2001</c:v>
                </c:pt>
                <c:pt idx="73">
                  <c:v>2002</c:v>
                </c:pt>
                <c:pt idx="74">
                  <c:v>2003</c:v>
                </c:pt>
                <c:pt idx="75">
                  <c:v>2004</c:v>
                </c:pt>
                <c:pt idx="76">
                  <c:v>2005</c:v>
                </c:pt>
                <c:pt idx="77">
                  <c:v>2006</c:v>
                </c:pt>
                <c:pt idx="78">
                  <c:v>2007</c:v>
                </c:pt>
                <c:pt idx="79">
                  <c:v>2008</c:v>
                </c:pt>
                <c:pt idx="80">
                  <c:v>2009</c:v>
                </c:pt>
                <c:pt idx="81">
                  <c:v>2010</c:v>
                </c:pt>
                <c:pt idx="82">
                  <c:v>2011</c:v>
                </c:pt>
              </c:strCache>
            </c:strRef>
          </c:cat>
          <c:val>
            <c:numRef>
              <c:f>'data-Fig6a'!$B$5:$B$87</c:f>
              <c:numCache>
                <c:formatCode>0.0000</c:formatCode>
                <c:ptCount val="83"/>
                <c:pt idx="0">
                  <c:v>0.67058823529411771</c:v>
                </c:pt>
                <c:pt idx="1">
                  <c:v>0.69525959367945822</c:v>
                </c:pt>
                <c:pt idx="2">
                  <c:v>0.74269005847953229</c:v>
                </c:pt>
                <c:pt idx="3">
                  <c:v>0.78512396694214892</c:v>
                </c:pt>
                <c:pt idx="4">
                  <c:v>0.78947368421052644</c:v>
                </c:pt>
                <c:pt idx="5">
                  <c:v>0.73426573426573427</c:v>
                </c:pt>
                <c:pt idx="6">
                  <c:v>0.71739130434782605</c:v>
                </c:pt>
                <c:pt idx="7">
                  <c:v>0.69946808510638303</c:v>
                </c:pt>
                <c:pt idx="8">
                  <c:v>0.71261682242990665</c:v>
                </c:pt>
                <c:pt idx="9">
                  <c:v>0.72606382978723416</c:v>
                </c:pt>
                <c:pt idx="10">
                  <c:v>0.71634615384615385</c:v>
                </c:pt>
                <c:pt idx="11">
                  <c:v>0.68541666666666667</c:v>
                </c:pt>
                <c:pt idx="12">
                  <c:v>0.66453674121405759</c:v>
                </c:pt>
                <c:pt idx="13">
                  <c:v>0.66248431618569636</c:v>
                </c:pt>
                <c:pt idx="14">
                  <c:v>0.67331932773109249</c:v>
                </c:pt>
                <c:pt idx="15">
                  <c:v>0.68399592252803265</c:v>
                </c:pt>
                <c:pt idx="16">
                  <c:v>0.70672546857772878</c:v>
                </c:pt>
                <c:pt idx="17">
                  <c:v>0.74282678002125413</c:v>
                </c:pt>
                <c:pt idx="18">
                  <c:v>0.7214411247803163</c:v>
                </c:pt>
                <c:pt idx="19">
                  <c:v>0.69488939740655997</c:v>
                </c:pt>
                <c:pt idx="20">
                  <c:v>0.69592476489028221</c:v>
                </c:pt>
                <c:pt idx="21">
                  <c:v>0.68115942028985499</c:v>
                </c:pt>
                <c:pt idx="22">
                  <c:v>0.68581687612208253</c:v>
                </c:pt>
                <c:pt idx="23">
                  <c:v>0.70608495981630304</c:v>
                </c:pt>
                <c:pt idx="24">
                  <c:v>0.71772897696839855</c:v>
                </c:pt>
                <c:pt idx="25">
                  <c:v>0.71459459459459473</c:v>
                </c:pt>
                <c:pt idx="26">
                  <c:v>0.69319271332694155</c:v>
                </c:pt>
                <c:pt idx="27">
                  <c:v>0.71069182389937113</c:v>
                </c:pt>
                <c:pt idx="28">
                  <c:v>0.71612903225806446</c:v>
                </c:pt>
                <c:pt idx="29">
                  <c:v>0.721830985915493</c:v>
                </c:pt>
                <c:pt idx="30">
                  <c:v>0.70733621027854054</c:v>
                </c:pt>
                <c:pt idx="31">
                  <c:v>0.72125567322239037</c:v>
                </c:pt>
                <c:pt idx="32">
                  <c:v>0.72070744288872524</c:v>
                </c:pt>
                <c:pt idx="33">
                  <c:v>0.71331981068289385</c:v>
                </c:pt>
                <c:pt idx="34">
                  <c:v>0.70923566878980893</c:v>
                </c:pt>
                <c:pt idx="35">
                  <c:v>0.70518867924528306</c:v>
                </c:pt>
                <c:pt idx="36">
                  <c:v>0.69622287704259311</c:v>
                </c:pt>
                <c:pt idx="37">
                  <c:v>0.69990295972828731</c:v>
                </c:pt>
                <c:pt idx="38">
                  <c:v>0.70961803957662217</c:v>
                </c:pt>
                <c:pt idx="39">
                  <c:v>0.71476439790575907</c:v>
                </c:pt>
                <c:pt idx="40">
                  <c:v>0.72891798228725446</c:v>
                </c:pt>
                <c:pt idx="41">
                  <c:v>0.74539020301732162</c:v>
                </c:pt>
                <c:pt idx="42">
                  <c:v>0.73340231074323159</c:v>
                </c:pt>
                <c:pt idx="43">
                  <c:v>0.73199070487993811</c:v>
                </c:pt>
                <c:pt idx="44">
                  <c:v>0.73804257672103957</c:v>
                </c:pt>
                <c:pt idx="45">
                  <c:v>0.74866173846546002</c:v>
                </c:pt>
                <c:pt idx="46">
                  <c:v>0.72222222222222232</c:v>
                </c:pt>
                <c:pt idx="47">
                  <c:v>0.72146118721461194</c:v>
                </c:pt>
                <c:pt idx="48">
                  <c:v>0.71423370950127418</c:v>
                </c:pt>
                <c:pt idx="49">
                  <c:v>0.71624841168996189</c:v>
                </c:pt>
                <c:pt idx="50">
                  <c:v>0.72886546542269059</c:v>
                </c:pt>
                <c:pt idx="51">
                  <c:v>0.73646919897657936</c:v>
                </c:pt>
                <c:pt idx="52">
                  <c:v>0.7218128010212963</c:v>
                </c:pt>
                <c:pt idx="53">
                  <c:v>0.72401093688968265</c:v>
                </c:pt>
                <c:pt idx="54">
                  <c:v>0.71305252210088399</c:v>
                </c:pt>
                <c:pt idx="55">
                  <c:v>0.70580315691736306</c:v>
                </c:pt>
                <c:pt idx="56">
                  <c:v>0.7109415867480382</c:v>
                </c:pt>
                <c:pt idx="57">
                  <c:v>0.72025000000000006</c:v>
                </c:pt>
                <c:pt idx="58">
                  <c:v>0.71728256233277754</c:v>
                </c:pt>
                <c:pt idx="59">
                  <c:v>0.71230570876011756</c:v>
                </c:pt>
                <c:pt idx="60">
                  <c:v>0.71563576814165331</c:v>
                </c:pt>
                <c:pt idx="61">
                  <c:v>0.72098870240971724</c:v>
                </c:pt>
                <c:pt idx="62">
                  <c:v>0.72093693001823955</c:v>
                </c:pt>
                <c:pt idx="63">
                  <c:v>0.7266446563952067</c:v>
                </c:pt>
                <c:pt idx="64">
                  <c:v>0.72200951386471746</c:v>
                </c:pt>
                <c:pt idx="65">
                  <c:v>0.71399517314315164</c:v>
                </c:pt>
                <c:pt idx="66">
                  <c:v>0.70564444331391651</c:v>
                </c:pt>
                <c:pt idx="67">
                  <c:v>0.69696462715105156</c:v>
                </c:pt>
                <c:pt idx="68">
                  <c:v>0.6896171245724374</c:v>
                </c:pt>
                <c:pt idx="69">
                  <c:v>0.703640806859131</c:v>
                </c:pt>
                <c:pt idx="70">
                  <c:v>0.7079020449381469</c:v>
                </c:pt>
                <c:pt idx="71">
                  <c:v>0.72145726807888977</c:v>
                </c:pt>
                <c:pt idx="72">
                  <c:v>0.72673242055751042</c:v>
                </c:pt>
                <c:pt idx="73">
                  <c:v>0.71505299083887186</c:v>
                </c:pt>
                <c:pt idx="74">
                  <c:v>0.70876132930513591</c:v>
                </c:pt>
                <c:pt idx="75">
                  <c:v>0.6918872453613597</c:v>
                </c:pt>
                <c:pt idx="76">
                  <c:v>0.67752575456352793</c:v>
                </c:pt>
                <c:pt idx="77">
                  <c:v>0.6642301013835209</c:v>
                </c:pt>
                <c:pt idx="78">
                  <c:v>0.68274528757854036</c:v>
                </c:pt>
                <c:pt idx="79">
                  <c:v>0.69468402720185762</c:v>
                </c:pt>
                <c:pt idx="80">
                  <c:v>0.68063704945515513</c:v>
                </c:pt>
                <c:pt idx="81">
                  <c:v>0.65700542505363557</c:v>
                </c:pt>
                <c:pt idx="82">
                  <c:v>0.65760869565217406</c:v>
                </c:pt>
              </c:numCache>
            </c:numRef>
          </c:val>
          <c:smooth val="0"/>
          <c:extLst>
            <c:ext xmlns:c16="http://schemas.microsoft.com/office/drawing/2014/chart" uri="{C3380CC4-5D6E-409C-BE32-E72D297353CC}">
              <c16:uniqueId val="{00000000-B177-1848-B7A7-FBC6E59FE100}"/>
            </c:ext>
          </c:extLst>
        </c:ser>
        <c:ser>
          <c:idx val="0"/>
          <c:order val="1"/>
          <c:tx>
            <c:strRef>
              <c:f>'data-Fig6a'!$C$4</c:f>
              <c:strCache>
                <c:ptCount val="1"/>
                <c:pt idx="0">
                  <c:v>Capital</c:v>
                </c:pt>
              </c:strCache>
            </c:strRef>
          </c:tx>
          <c:spPr>
            <a:ln w="12700">
              <a:solidFill>
                <a:srgbClr val="000000"/>
              </a:solidFill>
              <a:prstDash val="solid"/>
            </a:ln>
          </c:spPr>
          <c:marker>
            <c:symbol val="triangle"/>
            <c:size val="7"/>
            <c:spPr>
              <a:solidFill>
                <a:srgbClr val="000000"/>
              </a:solidFill>
              <a:ln>
                <a:solidFill>
                  <a:srgbClr val="000000"/>
                </a:solidFill>
                <a:prstDash val="solid"/>
              </a:ln>
            </c:spPr>
          </c:marker>
          <c:cat>
            <c:strRef>
              <c:f>'data-Fig6a'!$A$5:$A$87</c:f>
              <c:strCache>
                <c:ptCount val="83"/>
                <c:pt idx="0">
                  <c:v>1929</c:v>
                </c:pt>
                <c:pt idx="1">
                  <c:v>1930</c:v>
                </c:pt>
                <c:pt idx="2">
                  <c:v>1931</c:v>
                </c:pt>
                <c:pt idx="3">
                  <c:v>1932</c:v>
                </c:pt>
                <c:pt idx="4">
                  <c:v>1933</c:v>
                </c:pt>
                <c:pt idx="5">
                  <c:v>1934</c:v>
                </c:pt>
                <c:pt idx="6">
                  <c:v>1935</c:v>
                </c:pt>
                <c:pt idx="7">
                  <c:v>1936</c:v>
                </c:pt>
                <c:pt idx="8">
                  <c:v>1937</c:v>
                </c:pt>
                <c:pt idx="9">
                  <c:v>1938</c:v>
                </c:pt>
                <c:pt idx="10">
                  <c:v>1939</c:v>
                </c:pt>
                <c:pt idx="11">
                  <c:v>1940</c:v>
                </c:pt>
                <c:pt idx="12">
                  <c:v>1941</c:v>
                </c:pt>
                <c:pt idx="13">
                  <c:v>1942</c:v>
                </c:pt>
                <c:pt idx="14">
                  <c:v>1943</c:v>
                </c:pt>
                <c:pt idx="15">
                  <c:v>1944</c:v>
                </c:pt>
                <c:pt idx="16">
                  <c:v>1945</c:v>
                </c:pt>
                <c:pt idx="17">
                  <c:v>1946</c:v>
                </c:pt>
                <c:pt idx="18">
                  <c:v>1947</c:v>
                </c:pt>
                <c:pt idx="19">
                  <c:v>1948</c:v>
                </c:pt>
                <c:pt idx="20">
                  <c:v>1949</c:v>
                </c:pt>
                <c:pt idx="21">
                  <c:v>1950</c:v>
                </c:pt>
                <c:pt idx="22">
                  <c:v>1951</c:v>
                </c:pt>
                <c:pt idx="23">
                  <c:v>1952</c:v>
                </c:pt>
                <c:pt idx="24">
                  <c:v>1953</c:v>
                </c:pt>
                <c:pt idx="25">
                  <c:v>1954</c:v>
                </c:pt>
                <c:pt idx="26">
                  <c:v>1955</c:v>
                </c:pt>
                <c:pt idx="27">
                  <c:v>1956</c:v>
                </c:pt>
                <c:pt idx="28">
                  <c:v>1957</c:v>
                </c:pt>
                <c:pt idx="29">
                  <c:v>1958</c:v>
                </c:pt>
                <c:pt idx="30">
                  <c:v>1959</c:v>
                </c:pt>
                <c:pt idx="31">
                  <c:v>1960</c:v>
                </c:pt>
                <c:pt idx="32">
                  <c:v>1961</c:v>
                </c:pt>
                <c:pt idx="33">
                  <c:v>1962</c:v>
                </c:pt>
                <c:pt idx="34">
                  <c:v>1963</c:v>
                </c:pt>
                <c:pt idx="35">
                  <c:v>1964</c:v>
                </c:pt>
                <c:pt idx="36">
                  <c:v>1965</c:v>
                </c:pt>
                <c:pt idx="37">
                  <c:v>1966</c:v>
                </c:pt>
                <c:pt idx="38">
                  <c:v>1967</c:v>
                </c:pt>
                <c:pt idx="39">
                  <c:v>1968</c:v>
                </c:pt>
                <c:pt idx="40">
                  <c:v>1969</c:v>
                </c:pt>
                <c:pt idx="41">
                  <c:v>1970</c:v>
                </c:pt>
                <c:pt idx="42">
                  <c:v>1971</c:v>
                </c:pt>
                <c:pt idx="43">
                  <c:v>1972</c:v>
                </c:pt>
                <c:pt idx="44">
                  <c:v>1973</c:v>
                </c:pt>
                <c:pt idx="45">
                  <c:v>1974</c:v>
                </c:pt>
                <c:pt idx="46">
                  <c:v>1975</c:v>
                </c:pt>
                <c:pt idx="47">
                  <c:v>1976</c:v>
                </c:pt>
                <c:pt idx="48">
                  <c:v>1977</c:v>
                </c:pt>
                <c:pt idx="49">
                  <c:v>1978</c:v>
                </c:pt>
                <c:pt idx="50">
                  <c:v>1979</c:v>
                </c:pt>
                <c:pt idx="51">
                  <c:v>1980</c:v>
                </c:pt>
                <c:pt idx="52">
                  <c:v>1981</c:v>
                </c:pt>
                <c:pt idx="53">
                  <c:v>1982</c:v>
                </c:pt>
                <c:pt idx="54">
                  <c:v>1983</c:v>
                </c:pt>
                <c:pt idx="55">
                  <c:v>1984</c:v>
                </c:pt>
                <c:pt idx="56">
                  <c:v>1985</c:v>
                </c:pt>
                <c:pt idx="57">
                  <c:v>1986</c:v>
                </c:pt>
                <c:pt idx="58">
                  <c:v>1987</c:v>
                </c:pt>
                <c:pt idx="59">
                  <c:v>1988</c:v>
                </c:pt>
                <c:pt idx="60">
                  <c:v>1989</c:v>
                </c:pt>
                <c:pt idx="61">
                  <c:v>1990</c:v>
                </c:pt>
                <c:pt idx="62">
                  <c:v>1991</c:v>
                </c:pt>
                <c:pt idx="63">
                  <c:v>1992</c:v>
                </c:pt>
                <c:pt idx="64">
                  <c:v>1993</c:v>
                </c:pt>
                <c:pt idx="65">
                  <c:v>1994</c:v>
                </c:pt>
                <c:pt idx="66">
                  <c:v>1995</c:v>
                </c:pt>
                <c:pt idx="67">
                  <c:v>1996</c:v>
                </c:pt>
                <c:pt idx="68">
                  <c:v>1997</c:v>
                </c:pt>
                <c:pt idx="69">
                  <c:v>1998</c:v>
                </c:pt>
                <c:pt idx="70">
                  <c:v>1999</c:v>
                </c:pt>
                <c:pt idx="71">
                  <c:v>2000</c:v>
                </c:pt>
                <c:pt idx="72">
                  <c:v>2001</c:v>
                </c:pt>
                <c:pt idx="73">
                  <c:v>2002</c:v>
                </c:pt>
                <c:pt idx="74">
                  <c:v>2003</c:v>
                </c:pt>
                <c:pt idx="75">
                  <c:v>2004</c:v>
                </c:pt>
                <c:pt idx="76">
                  <c:v>2005</c:v>
                </c:pt>
                <c:pt idx="77">
                  <c:v>2006</c:v>
                </c:pt>
                <c:pt idx="78">
                  <c:v>2007</c:v>
                </c:pt>
                <c:pt idx="79">
                  <c:v>2008</c:v>
                </c:pt>
                <c:pt idx="80">
                  <c:v>2009</c:v>
                </c:pt>
                <c:pt idx="81">
                  <c:v>2010</c:v>
                </c:pt>
                <c:pt idx="82">
                  <c:v>2011</c:v>
                </c:pt>
              </c:strCache>
            </c:strRef>
          </c:cat>
          <c:val>
            <c:numRef>
              <c:f>'data-Fig6a'!$C$5:$C$87</c:f>
              <c:numCache>
                <c:formatCode>0.0000</c:formatCode>
                <c:ptCount val="83"/>
                <c:pt idx="0">
                  <c:v>0.32941176470588235</c:v>
                </c:pt>
                <c:pt idx="1">
                  <c:v>0.30474040632054172</c:v>
                </c:pt>
                <c:pt idx="2">
                  <c:v>0.25730994152046793</c:v>
                </c:pt>
                <c:pt idx="3">
                  <c:v>0.21487603305785122</c:v>
                </c:pt>
                <c:pt idx="4">
                  <c:v>0.2105263157894737</c:v>
                </c:pt>
                <c:pt idx="5">
                  <c:v>0.26573426573426578</c:v>
                </c:pt>
                <c:pt idx="6">
                  <c:v>0.28260869565217389</c:v>
                </c:pt>
                <c:pt idx="7">
                  <c:v>0.30053191489361708</c:v>
                </c:pt>
                <c:pt idx="8">
                  <c:v>0.28738317757009346</c:v>
                </c:pt>
                <c:pt idx="9">
                  <c:v>0.27393617021276601</c:v>
                </c:pt>
                <c:pt idx="10">
                  <c:v>0.28365384615384615</c:v>
                </c:pt>
                <c:pt idx="11">
                  <c:v>0.31458333333333333</c:v>
                </c:pt>
                <c:pt idx="12">
                  <c:v>0.33546325878594246</c:v>
                </c:pt>
                <c:pt idx="13">
                  <c:v>0.33751568381430369</c:v>
                </c:pt>
                <c:pt idx="14">
                  <c:v>0.32668067226890762</c:v>
                </c:pt>
                <c:pt idx="15">
                  <c:v>0.3160040774719674</c:v>
                </c:pt>
                <c:pt idx="16">
                  <c:v>0.29327453142227128</c:v>
                </c:pt>
                <c:pt idx="17">
                  <c:v>0.25717321997874609</c:v>
                </c:pt>
                <c:pt idx="18">
                  <c:v>0.27855887521968364</c:v>
                </c:pt>
                <c:pt idx="19">
                  <c:v>0.30511060259344014</c:v>
                </c:pt>
                <c:pt idx="20">
                  <c:v>0.30407523510971785</c:v>
                </c:pt>
                <c:pt idx="21">
                  <c:v>0.31884057971014496</c:v>
                </c:pt>
                <c:pt idx="22">
                  <c:v>0.31418312387791747</c:v>
                </c:pt>
                <c:pt idx="23">
                  <c:v>0.29391504018369691</c:v>
                </c:pt>
                <c:pt idx="24">
                  <c:v>0.28227102303160151</c:v>
                </c:pt>
                <c:pt idx="25">
                  <c:v>0.28540540540540543</c:v>
                </c:pt>
                <c:pt idx="26">
                  <c:v>0.30680728667305851</c:v>
                </c:pt>
                <c:pt idx="27">
                  <c:v>0.28930817610062903</c:v>
                </c:pt>
                <c:pt idx="28">
                  <c:v>0.28387096774193549</c:v>
                </c:pt>
                <c:pt idx="29">
                  <c:v>0.27816901408450706</c:v>
                </c:pt>
                <c:pt idx="30">
                  <c:v>0.29266378972145934</c:v>
                </c:pt>
                <c:pt idx="31">
                  <c:v>0.27874432677760974</c:v>
                </c:pt>
                <c:pt idx="32">
                  <c:v>0.27929255711127493</c:v>
                </c:pt>
                <c:pt idx="33">
                  <c:v>0.28668018931710615</c:v>
                </c:pt>
                <c:pt idx="34">
                  <c:v>0.29076433121019113</c:v>
                </c:pt>
                <c:pt idx="35">
                  <c:v>0.294811320754717</c:v>
                </c:pt>
                <c:pt idx="36">
                  <c:v>0.30377712295740694</c:v>
                </c:pt>
                <c:pt idx="37">
                  <c:v>0.3000970402717128</c:v>
                </c:pt>
                <c:pt idx="38">
                  <c:v>0.29038196042337777</c:v>
                </c:pt>
                <c:pt idx="39">
                  <c:v>0.28523560209424087</c:v>
                </c:pt>
                <c:pt idx="40">
                  <c:v>0.27108201771274554</c:v>
                </c:pt>
                <c:pt idx="41">
                  <c:v>0.25460979698267838</c:v>
                </c:pt>
                <c:pt idx="42">
                  <c:v>0.26659768925676841</c:v>
                </c:pt>
                <c:pt idx="43">
                  <c:v>0.26800929512006194</c:v>
                </c:pt>
                <c:pt idx="44">
                  <c:v>0.26195742327896043</c:v>
                </c:pt>
                <c:pt idx="45">
                  <c:v>0.25133826153453986</c:v>
                </c:pt>
                <c:pt idx="46">
                  <c:v>0.27777777777777785</c:v>
                </c:pt>
                <c:pt idx="47">
                  <c:v>0.27853881278538817</c:v>
                </c:pt>
                <c:pt idx="48">
                  <c:v>0.28576629049872598</c:v>
                </c:pt>
                <c:pt idx="49">
                  <c:v>0.28375158831003811</c:v>
                </c:pt>
                <c:pt idx="50">
                  <c:v>0.27113453457730924</c:v>
                </c:pt>
                <c:pt idx="51">
                  <c:v>0.26353080102342058</c:v>
                </c:pt>
                <c:pt idx="52">
                  <c:v>0.27818719897870364</c:v>
                </c:pt>
                <c:pt idx="53">
                  <c:v>0.27598906311031751</c:v>
                </c:pt>
                <c:pt idx="54">
                  <c:v>0.2869474778991159</c:v>
                </c:pt>
                <c:pt idx="55">
                  <c:v>0.29419684308263688</c:v>
                </c:pt>
                <c:pt idx="56">
                  <c:v>0.28905841325196158</c:v>
                </c:pt>
                <c:pt idx="57">
                  <c:v>0.27975</c:v>
                </c:pt>
                <c:pt idx="58">
                  <c:v>0.2827174376672224</c:v>
                </c:pt>
                <c:pt idx="59">
                  <c:v>0.28769429123988255</c:v>
                </c:pt>
                <c:pt idx="60">
                  <c:v>0.28436423185834669</c:v>
                </c:pt>
                <c:pt idx="61">
                  <c:v>0.27901129759028276</c:v>
                </c:pt>
                <c:pt idx="62">
                  <c:v>0.27906306998176061</c:v>
                </c:pt>
                <c:pt idx="63">
                  <c:v>0.27335534360479335</c:v>
                </c:pt>
                <c:pt idx="64">
                  <c:v>0.27799048613528254</c:v>
                </c:pt>
                <c:pt idx="65">
                  <c:v>0.28600482685684847</c:v>
                </c:pt>
                <c:pt idx="66">
                  <c:v>0.29435555668608349</c:v>
                </c:pt>
                <c:pt idx="67">
                  <c:v>0.30303537284894844</c:v>
                </c:pt>
                <c:pt idx="68">
                  <c:v>0.3103828754275626</c:v>
                </c:pt>
                <c:pt idx="69">
                  <c:v>0.296359193140869</c:v>
                </c:pt>
                <c:pt idx="70">
                  <c:v>0.29209795506185304</c:v>
                </c:pt>
                <c:pt idx="71">
                  <c:v>0.27854273192111023</c:v>
                </c:pt>
                <c:pt idx="72">
                  <c:v>0.27326757944248958</c:v>
                </c:pt>
                <c:pt idx="73">
                  <c:v>0.28494700916112814</c:v>
                </c:pt>
                <c:pt idx="74">
                  <c:v>0.29123867069486409</c:v>
                </c:pt>
                <c:pt idx="75">
                  <c:v>0.3081127546386403</c:v>
                </c:pt>
                <c:pt idx="76">
                  <c:v>0.32247424543647207</c:v>
                </c:pt>
                <c:pt idx="77">
                  <c:v>0.3357698986164791</c:v>
                </c:pt>
                <c:pt idx="78">
                  <c:v>0.31725471242145964</c:v>
                </c:pt>
                <c:pt idx="79">
                  <c:v>0.30531597279814238</c:v>
                </c:pt>
                <c:pt idx="80">
                  <c:v>0.31936295054484487</c:v>
                </c:pt>
                <c:pt idx="81">
                  <c:v>0.34299457494636443</c:v>
                </c:pt>
                <c:pt idx="82">
                  <c:v>0.34239130434782594</c:v>
                </c:pt>
              </c:numCache>
            </c:numRef>
          </c:val>
          <c:smooth val="0"/>
          <c:extLst>
            <c:ext xmlns:c16="http://schemas.microsoft.com/office/drawing/2014/chart" uri="{C3380CC4-5D6E-409C-BE32-E72D297353CC}">
              <c16:uniqueId val="{00000001-B177-1848-B7A7-FBC6E59FE100}"/>
            </c:ext>
          </c:extLst>
        </c:ser>
        <c:dLbls>
          <c:showLegendKey val="0"/>
          <c:showVal val="0"/>
          <c:showCatName val="0"/>
          <c:showSerName val="0"/>
          <c:showPercent val="0"/>
          <c:showBubbleSize val="0"/>
        </c:dLbls>
        <c:marker val="1"/>
        <c:smooth val="0"/>
        <c:axId val="2077240176"/>
        <c:axId val="1"/>
      </c:lineChart>
      <c:catAx>
        <c:axId val="2077240176"/>
        <c:scaling>
          <c:orientation val="minMax"/>
        </c:scaling>
        <c:delete val="0"/>
        <c:axPos val="b"/>
        <c:majorGridlines>
          <c:spPr>
            <a:ln w="12700">
              <a:solidFill>
                <a:srgbClr val="000000"/>
              </a:solidFill>
              <a:prstDash val="sysDash"/>
            </a:ln>
          </c:spPr>
        </c:majorGridlines>
        <c:numFmt formatCode="0.00" sourceLinked="0"/>
        <c:majorTickMark val="out"/>
        <c:minorTickMark val="none"/>
        <c:tickLblPos val="nextTo"/>
        <c:spPr>
          <a:ln w="3175">
            <a:solidFill>
              <a:srgbClr val="000000"/>
            </a:solidFill>
            <a:prstDash val="solid"/>
          </a:ln>
        </c:spPr>
        <c:txPr>
          <a:bodyPr rot="-5400000" vert="horz"/>
          <a:lstStyle/>
          <a:p>
            <a:pPr>
              <a:defRPr sz="1600" b="1" i="0" u="none" strike="noStrike" baseline="0">
                <a:solidFill>
                  <a:srgbClr val="000000"/>
                </a:solidFill>
                <a:latin typeface="Arial"/>
                <a:ea typeface="Arial"/>
                <a:cs typeface="Arial"/>
              </a:defRPr>
            </a:pPr>
            <a:endParaRPr lang="en-US"/>
          </a:p>
        </c:txPr>
        <c:crossAx val="1"/>
        <c:crosses val="autoZero"/>
        <c:auto val="1"/>
        <c:lblAlgn val="ctr"/>
        <c:lblOffset val="100"/>
        <c:tickLblSkip val="4"/>
        <c:tickMarkSkip val="4"/>
        <c:noMultiLvlLbl val="0"/>
      </c:catAx>
      <c:valAx>
        <c:axId val="1"/>
        <c:scaling>
          <c:orientation val="minMax"/>
          <c:max val="1"/>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600" b="1" i="0" u="none" strike="noStrike" baseline="0">
                <a:solidFill>
                  <a:srgbClr val="000000"/>
                </a:solidFill>
                <a:latin typeface="Arial"/>
                <a:ea typeface="Arial"/>
                <a:cs typeface="Arial"/>
              </a:defRPr>
            </a:pPr>
            <a:endParaRPr lang="en-US"/>
          </a:p>
        </c:txPr>
        <c:crossAx val="2077240176"/>
        <c:crosses val="autoZero"/>
        <c:crossBetween val="midCat"/>
        <c:majorUnit val="0.1"/>
        <c:minorUnit val="0.02"/>
      </c:valAx>
      <c:spPr>
        <a:solidFill>
          <a:srgbClr val="FFFFFF"/>
        </a:solidFill>
        <a:ln w="3175">
          <a:solidFill>
            <a:srgbClr val="000000"/>
          </a:solidFill>
          <a:prstDash val="solid"/>
        </a:ln>
      </c:spPr>
    </c:plotArea>
    <c:legend>
      <c:legendPos val="b"/>
      <c:layout>
        <c:manualLayout>
          <c:xMode val="edge"/>
          <c:yMode val="edge"/>
          <c:x val="0.38561128420098567"/>
          <c:y val="0.93750007210637132"/>
          <c:w val="0.26187039030193171"/>
          <c:h val="5.0781200426869733E-2"/>
        </c:manualLayout>
      </c:layout>
      <c:overlay val="0"/>
      <c:spPr>
        <a:solidFill>
          <a:srgbClr val="FFFFFF"/>
        </a:solidFill>
        <a:ln w="3175">
          <a:solidFill>
            <a:srgbClr val="000000"/>
          </a:solidFill>
          <a:prstDash val="solid"/>
        </a:ln>
      </c:spPr>
      <c:txPr>
        <a:bodyPr/>
        <a:lstStyle/>
        <a:p>
          <a:pPr>
            <a:defRPr sz="152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B. The capital income share in the personal income sector</a:t>
            </a:r>
          </a:p>
        </c:rich>
      </c:tx>
      <c:layout>
        <c:manualLayout>
          <c:xMode val="edge"/>
          <c:yMode val="edge"/>
          <c:x val="0.17697830397099643"/>
          <c:y val="2.7343745493351793E-2"/>
        </c:manualLayout>
      </c:layout>
      <c:overlay val="0"/>
      <c:spPr>
        <a:noFill/>
        <a:ln w="25400">
          <a:noFill/>
        </a:ln>
      </c:spPr>
    </c:title>
    <c:autoTitleDeleted val="0"/>
    <c:plotArea>
      <c:layout>
        <c:manualLayout>
          <c:layoutTarget val="inner"/>
          <c:xMode val="edge"/>
          <c:yMode val="edge"/>
          <c:x val="0.16546753871075903"/>
          <c:y val="0.1171875"/>
          <c:w val="0.74820104460517123"/>
          <c:h val="0.708984375"/>
        </c:manualLayout>
      </c:layout>
      <c:lineChart>
        <c:grouping val="standard"/>
        <c:varyColors val="0"/>
        <c:ser>
          <c:idx val="1"/>
          <c:order val="0"/>
          <c:tx>
            <c:strRef>
              <c:f>'data-Fig6b'!$B$4</c:f>
              <c:strCache>
                <c:ptCount val="1"/>
                <c:pt idx="0">
                  <c:v>Capital income</c:v>
                </c:pt>
              </c:strCache>
            </c:strRef>
          </c:tx>
          <c:spPr>
            <a:ln w="12700">
              <a:solidFill>
                <a:srgbClr val="000000"/>
              </a:solidFill>
              <a:prstDash val="solid"/>
            </a:ln>
          </c:spPr>
          <c:marker>
            <c:symbol val="diamond"/>
            <c:size val="7"/>
            <c:spPr>
              <a:solidFill>
                <a:srgbClr val="FFFFFF"/>
              </a:solidFill>
              <a:ln>
                <a:solidFill>
                  <a:srgbClr val="000000"/>
                </a:solidFill>
                <a:prstDash val="solid"/>
              </a:ln>
            </c:spPr>
          </c:marker>
          <c:cat>
            <c:strRef>
              <c:f>'data-Fig6b'!$A$5:$A$87</c:f>
              <c:strCache>
                <c:ptCount val="83"/>
                <c:pt idx="0">
                  <c:v>1929</c:v>
                </c:pt>
                <c:pt idx="1">
                  <c:v>1930</c:v>
                </c:pt>
                <c:pt idx="2">
                  <c:v>1931</c:v>
                </c:pt>
                <c:pt idx="3">
                  <c:v>1932</c:v>
                </c:pt>
                <c:pt idx="4">
                  <c:v>1933</c:v>
                </c:pt>
                <c:pt idx="5">
                  <c:v>1934</c:v>
                </c:pt>
                <c:pt idx="6">
                  <c:v>1935</c:v>
                </c:pt>
                <c:pt idx="7">
                  <c:v>1936</c:v>
                </c:pt>
                <c:pt idx="8">
                  <c:v>1937</c:v>
                </c:pt>
                <c:pt idx="9">
                  <c:v>1938</c:v>
                </c:pt>
                <c:pt idx="10">
                  <c:v>1939</c:v>
                </c:pt>
                <c:pt idx="11">
                  <c:v>1940</c:v>
                </c:pt>
                <c:pt idx="12">
                  <c:v>1941</c:v>
                </c:pt>
                <c:pt idx="13">
                  <c:v>1942</c:v>
                </c:pt>
                <c:pt idx="14">
                  <c:v>1943</c:v>
                </c:pt>
                <c:pt idx="15">
                  <c:v>1944</c:v>
                </c:pt>
                <c:pt idx="16">
                  <c:v>1945</c:v>
                </c:pt>
                <c:pt idx="17">
                  <c:v>1946</c:v>
                </c:pt>
                <c:pt idx="18">
                  <c:v>1947</c:v>
                </c:pt>
                <c:pt idx="19">
                  <c:v>1948</c:v>
                </c:pt>
                <c:pt idx="20">
                  <c:v>1949</c:v>
                </c:pt>
                <c:pt idx="21">
                  <c:v>1950</c:v>
                </c:pt>
                <c:pt idx="22">
                  <c:v>1951</c:v>
                </c:pt>
                <c:pt idx="23">
                  <c:v>1952</c:v>
                </c:pt>
                <c:pt idx="24">
                  <c:v>1953</c:v>
                </c:pt>
                <c:pt idx="25">
                  <c:v>1954</c:v>
                </c:pt>
                <c:pt idx="26">
                  <c:v>1955</c:v>
                </c:pt>
                <c:pt idx="27">
                  <c:v>1956</c:v>
                </c:pt>
                <c:pt idx="28">
                  <c:v>1957</c:v>
                </c:pt>
                <c:pt idx="29">
                  <c:v>1958</c:v>
                </c:pt>
                <c:pt idx="30">
                  <c:v>1959</c:v>
                </c:pt>
                <c:pt idx="31">
                  <c:v>1960</c:v>
                </c:pt>
                <c:pt idx="32">
                  <c:v>1961</c:v>
                </c:pt>
                <c:pt idx="33">
                  <c:v>1962</c:v>
                </c:pt>
                <c:pt idx="34">
                  <c:v>1963</c:v>
                </c:pt>
                <c:pt idx="35">
                  <c:v>1964</c:v>
                </c:pt>
                <c:pt idx="36">
                  <c:v>1965</c:v>
                </c:pt>
                <c:pt idx="37">
                  <c:v>1966</c:v>
                </c:pt>
                <c:pt idx="38">
                  <c:v>1967</c:v>
                </c:pt>
                <c:pt idx="39">
                  <c:v>1968</c:v>
                </c:pt>
                <c:pt idx="40">
                  <c:v>1969</c:v>
                </c:pt>
                <c:pt idx="41">
                  <c:v>1970</c:v>
                </c:pt>
                <c:pt idx="42">
                  <c:v>1971</c:v>
                </c:pt>
                <c:pt idx="43">
                  <c:v>1972</c:v>
                </c:pt>
                <c:pt idx="44">
                  <c:v>1973</c:v>
                </c:pt>
                <c:pt idx="45">
                  <c:v>1974</c:v>
                </c:pt>
                <c:pt idx="46">
                  <c:v>1975</c:v>
                </c:pt>
                <c:pt idx="47">
                  <c:v>1976</c:v>
                </c:pt>
                <c:pt idx="48">
                  <c:v>1977</c:v>
                </c:pt>
                <c:pt idx="49">
                  <c:v>1978</c:v>
                </c:pt>
                <c:pt idx="50">
                  <c:v>1979</c:v>
                </c:pt>
                <c:pt idx="51">
                  <c:v>1980</c:v>
                </c:pt>
                <c:pt idx="52">
                  <c:v>1981</c:v>
                </c:pt>
                <c:pt idx="53">
                  <c:v>1982</c:v>
                </c:pt>
                <c:pt idx="54">
                  <c:v>1983</c:v>
                </c:pt>
                <c:pt idx="55">
                  <c:v>1984</c:v>
                </c:pt>
                <c:pt idx="56">
                  <c:v>1985</c:v>
                </c:pt>
                <c:pt idx="57">
                  <c:v>1986</c:v>
                </c:pt>
                <c:pt idx="58">
                  <c:v>1987</c:v>
                </c:pt>
                <c:pt idx="59">
                  <c:v>1988</c:v>
                </c:pt>
                <c:pt idx="60">
                  <c:v>1989</c:v>
                </c:pt>
                <c:pt idx="61">
                  <c:v>1990</c:v>
                </c:pt>
                <c:pt idx="62">
                  <c:v>1991</c:v>
                </c:pt>
                <c:pt idx="63">
                  <c:v>1992</c:v>
                </c:pt>
                <c:pt idx="64">
                  <c:v>1993</c:v>
                </c:pt>
                <c:pt idx="65">
                  <c:v>1994</c:v>
                </c:pt>
                <c:pt idx="66">
                  <c:v>1995</c:v>
                </c:pt>
                <c:pt idx="67">
                  <c:v>1996</c:v>
                </c:pt>
                <c:pt idx="68">
                  <c:v>1997</c:v>
                </c:pt>
                <c:pt idx="69">
                  <c:v>1998</c:v>
                </c:pt>
                <c:pt idx="70">
                  <c:v>1999</c:v>
                </c:pt>
                <c:pt idx="71">
                  <c:v>2000</c:v>
                </c:pt>
                <c:pt idx="72">
                  <c:v>2001</c:v>
                </c:pt>
                <c:pt idx="73">
                  <c:v>2002</c:v>
                </c:pt>
                <c:pt idx="74">
                  <c:v>2003</c:v>
                </c:pt>
                <c:pt idx="75">
                  <c:v>2004</c:v>
                </c:pt>
                <c:pt idx="76">
                  <c:v>2005</c:v>
                </c:pt>
                <c:pt idx="77">
                  <c:v>2006</c:v>
                </c:pt>
                <c:pt idx="78">
                  <c:v>2007</c:v>
                </c:pt>
                <c:pt idx="79">
                  <c:v>2008</c:v>
                </c:pt>
                <c:pt idx="80">
                  <c:v>2009</c:v>
                </c:pt>
                <c:pt idx="81">
                  <c:v>2010</c:v>
                </c:pt>
                <c:pt idx="82">
                  <c:v>2011</c:v>
                </c:pt>
              </c:strCache>
            </c:strRef>
          </c:cat>
          <c:val>
            <c:numRef>
              <c:f>'data-Fig6b'!$B$5:$B$87</c:f>
              <c:numCache>
                <c:formatCode>0.00000</c:formatCode>
                <c:ptCount val="83"/>
                <c:pt idx="0">
                  <c:v>0.22315035799522673</c:v>
                </c:pt>
                <c:pt idx="1">
                  <c:v>0.23066666666666671</c:v>
                </c:pt>
                <c:pt idx="2">
                  <c:v>0.23492063492063489</c:v>
                </c:pt>
                <c:pt idx="3">
                  <c:v>0.24637681159420291</c:v>
                </c:pt>
                <c:pt idx="4">
                  <c:v>0.22787610619469031</c:v>
                </c:pt>
                <c:pt idx="5">
                  <c:v>0.20576923076923073</c:v>
                </c:pt>
                <c:pt idx="6">
                  <c:v>0.18493150684931509</c:v>
                </c:pt>
                <c:pt idx="7">
                  <c:v>0.18844984802431614</c:v>
                </c:pt>
                <c:pt idx="8">
                  <c:v>0.17798913043478265</c:v>
                </c:pt>
                <c:pt idx="9">
                  <c:v>0.17899408284023671</c:v>
                </c:pt>
                <c:pt idx="10">
                  <c:v>0.17867036011080331</c:v>
                </c:pt>
                <c:pt idx="11">
                  <c:v>0.17010309278350513</c:v>
                </c:pt>
                <c:pt idx="12">
                  <c:v>0.14853556485355651</c:v>
                </c:pt>
                <c:pt idx="13">
                  <c:v>0.12135922330097086</c:v>
                </c:pt>
                <c:pt idx="14">
                  <c:v>0.10234680573663625</c:v>
                </c:pt>
                <c:pt idx="15">
                  <c:v>9.7488038277511929E-2</c:v>
                </c:pt>
                <c:pt idx="16">
                  <c:v>0.10099241097489782</c:v>
                </c:pt>
                <c:pt idx="17">
                  <c:v>0.1111111111111111</c:v>
                </c:pt>
                <c:pt idx="18">
                  <c:v>0.11362412493268714</c:v>
                </c:pt>
                <c:pt idx="19">
                  <c:v>0.11225490196078432</c:v>
                </c:pt>
                <c:pt idx="20">
                  <c:v>0.12007972097658194</c:v>
                </c:pt>
                <c:pt idx="21">
                  <c:v>0.12522686025408347</c:v>
                </c:pt>
                <c:pt idx="22">
                  <c:v>0.11497431845120507</c:v>
                </c:pt>
                <c:pt idx="23">
                  <c:v>0.11509992598075501</c:v>
                </c:pt>
                <c:pt idx="24">
                  <c:v>0.11875654907439748</c:v>
                </c:pt>
                <c:pt idx="25">
                  <c:v>0.12738632419298854</c:v>
                </c:pt>
                <c:pt idx="26">
                  <c:v>0.12766645119586295</c:v>
                </c:pt>
                <c:pt idx="27">
                  <c:v>0.12714156898106402</c:v>
                </c:pt>
                <c:pt idx="28">
                  <c:v>0.12871004566210045</c:v>
                </c:pt>
                <c:pt idx="29">
                  <c:v>0.13200672645739914</c:v>
                </c:pt>
                <c:pt idx="30">
                  <c:v>0.1324954176485991</c:v>
                </c:pt>
                <c:pt idx="31">
                  <c:v>0.13656716417910447</c:v>
                </c:pt>
                <c:pt idx="32">
                  <c:v>0.13884218111938504</c:v>
                </c:pt>
                <c:pt idx="33">
                  <c:v>0.14086722084924735</c:v>
                </c:pt>
                <c:pt idx="34">
                  <c:v>0.14328358208955225</c:v>
                </c:pt>
                <c:pt idx="35">
                  <c:v>0.14546899841017491</c:v>
                </c:pt>
                <c:pt idx="36">
                  <c:v>0.14612124562373319</c:v>
                </c:pt>
                <c:pt idx="37">
                  <c:v>0.14206549118387912</c:v>
                </c:pt>
                <c:pt idx="38">
                  <c:v>0.1415748031496063</c:v>
                </c:pt>
                <c:pt idx="39">
                  <c:v>0.13783667002736569</c:v>
                </c:pt>
                <c:pt idx="40">
                  <c:v>0.13813971845809761</c:v>
                </c:pt>
                <c:pt idx="41">
                  <c:v>0.14142910033320993</c:v>
                </c:pt>
                <c:pt idx="42">
                  <c:v>0.14211498499191874</c:v>
                </c:pt>
                <c:pt idx="43">
                  <c:v>0.13911311458224135</c:v>
                </c:pt>
                <c:pt idx="44">
                  <c:v>0.13843860629774546</c:v>
                </c:pt>
                <c:pt idx="45">
                  <c:v>0.14507066235314145</c:v>
                </c:pt>
                <c:pt idx="46">
                  <c:v>0.14798277786636901</c:v>
                </c:pt>
                <c:pt idx="47">
                  <c:v>0.14410919540229886</c:v>
                </c:pt>
                <c:pt idx="48">
                  <c:v>0.14496583730823773</c:v>
                </c:pt>
                <c:pt idx="49">
                  <c:v>0.14535941765241128</c:v>
                </c:pt>
                <c:pt idx="50">
                  <c:v>0.15038696949769842</c:v>
                </c:pt>
                <c:pt idx="51">
                  <c:v>0.16780915821222925</c:v>
                </c:pt>
                <c:pt idx="52">
                  <c:v>0.18637176776711661</c:v>
                </c:pt>
                <c:pt idx="53">
                  <c:v>0.20088519210958067</c:v>
                </c:pt>
                <c:pt idx="54">
                  <c:v>0.2031848273394167</c:v>
                </c:pt>
                <c:pt idx="55">
                  <c:v>0.2072098007228993</c:v>
                </c:pt>
                <c:pt idx="56">
                  <c:v>0.20729452463318621</c:v>
                </c:pt>
                <c:pt idx="57">
                  <c:v>0.20521925374816816</c:v>
                </c:pt>
                <c:pt idx="58">
                  <c:v>0.19841794756475042</c:v>
                </c:pt>
                <c:pt idx="59">
                  <c:v>0.19706069039597679</c:v>
                </c:pt>
                <c:pt idx="60">
                  <c:v>0.20844980795891005</c:v>
                </c:pt>
                <c:pt idx="61">
                  <c:v>0.20817692357193415</c:v>
                </c:pt>
                <c:pt idx="62">
                  <c:v>0.20645147837691316</c:v>
                </c:pt>
                <c:pt idx="63">
                  <c:v>0.19665776723029765</c:v>
                </c:pt>
                <c:pt idx="64">
                  <c:v>0.19306525586617695</c:v>
                </c:pt>
                <c:pt idx="65">
                  <c:v>0.19627110103300577</c:v>
                </c:pt>
                <c:pt idx="66">
                  <c:v>0.19811095169775228</c:v>
                </c:pt>
                <c:pt idx="67">
                  <c:v>0.20107350625140613</c:v>
                </c:pt>
                <c:pt idx="68">
                  <c:v>0.20214801090574963</c:v>
                </c:pt>
                <c:pt idx="69">
                  <c:v>0.20364741641337386</c:v>
                </c:pt>
                <c:pt idx="70">
                  <c:v>0.19270247003509702</c:v>
                </c:pt>
                <c:pt idx="71">
                  <c:v>0.19261323360465404</c:v>
                </c:pt>
                <c:pt idx="72">
                  <c:v>0.18727160552418018</c:v>
                </c:pt>
                <c:pt idx="73">
                  <c:v>0.17917814643296792</c:v>
                </c:pt>
                <c:pt idx="74">
                  <c:v>0.17209851054416753</c:v>
                </c:pt>
                <c:pt idx="75">
                  <c:v>0.17187934538453312</c:v>
                </c:pt>
                <c:pt idx="76">
                  <c:v>0.17463959390862946</c:v>
                </c:pt>
                <c:pt idx="77">
                  <c:v>0.18669992158641083</c:v>
                </c:pt>
                <c:pt idx="78">
                  <c:v>0.19731379950328601</c:v>
                </c:pt>
                <c:pt idx="79">
                  <c:v>0.20720417001633776</c:v>
                </c:pt>
                <c:pt idx="80">
                  <c:v>0.17925163704396632</c:v>
                </c:pt>
                <c:pt idx="81">
                  <c:v>0.17670970610385725</c:v>
                </c:pt>
                <c:pt idx="82">
                  <c:v>0.18140880198139847</c:v>
                </c:pt>
              </c:numCache>
            </c:numRef>
          </c:val>
          <c:smooth val="0"/>
          <c:extLst>
            <c:ext xmlns:c16="http://schemas.microsoft.com/office/drawing/2014/chart" uri="{C3380CC4-5D6E-409C-BE32-E72D297353CC}">
              <c16:uniqueId val="{00000000-15C4-B443-8D08-030389825F6D}"/>
            </c:ext>
          </c:extLst>
        </c:ser>
        <c:ser>
          <c:idx val="0"/>
          <c:order val="1"/>
          <c:tx>
            <c:strRef>
              <c:f>'data-Fig6b'!$C$4</c:f>
              <c:strCache>
                <c:ptCount val="1"/>
                <c:pt idx="0">
                  <c:v>Dividends</c:v>
                </c:pt>
              </c:strCache>
            </c:strRef>
          </c:tx>
          <c:spPr>
            <a:ln w="12700">
              <a:solidFill>
                <a:srgbClr val="000000"/>
              </a:solidFill>
              <a:prstDash val="solid"/>
            </a:ln>
          </c:spPr>
          <c:marker>
            <c:symbol val="triangle"/>
            <c:size val="7"/>
            <c:spPr>
              <a:solidFill>
                <a:srgbClr val="000000"/>
              </a:solidFill>
              <a:ln>
                <a:solidFill>
                  <a:srgbClr val="000000"/>
                </a:solidFill>
                <a:prstDash val="solid"/>
              </a:ln>
            </c:spPr>
          </c:marker>
          <c:cat>
            <c:strRef>
              <c:f>'data-Fig6b'!$A$5:$A$87</c:f>
              <c:strCache>
                <c:ptCount val="83"/>
                <c:pt idx="0">
                  <c:v>1929</c:v>
                </c:pt>
                <c:pt idx="1">
                  <c:v>1930</c:v>
                </c:pt>
                <c:pt idx="2">
                  <c:v>1931</c:v>
                </c:pt>
                <c:pt idx="3">
                  <c:v>1932</c:v>
                </c:pt>
                <c:pt idx="4">
                  <c:v>1933</c:v>
                </c:pt>
                <c:pt idx="5">
                  <c:v>1934</c:v>
                </c:pt>
                <c:pt idx="6">
                  <c:v>1935</c:v>
                </c:pt>
                <c:pt idx="7">
                  <c:v>1936</c:v>
                </c:pt>
                <c:pt idx="8">
                  <c:v>1937</c:v>
                </c:pt>
                <c:pt idx="9">
                  <c:v>1938</c:v>
                </c:pt>
                <c:pt idx="10">
                  <c:v>1939</c:v>
                </c:pt>
                <c:pt idx="11">
                  <c:v>1940</c:v>
                </c:pt>
                <c:pt idx="12">
                  <c:v>1941</c:v>
                </c:pt>
                <c:pt idx="13">
                  <c:v>1942</c:v>
                </c:pt>
                <c:pt idx="14">
                  <c:v>1943</c:v>
                </c:pt>
                <c:pt idx="15">
                  <c:v>1944</c:v>
                </c:pt>
                <c:pt idx="16">
                  <c:v>1945</c:v>
                </c:pt>
                <c:pt idx="17">
                  <c:v>1946</c:v>
                </c:pt>
                <c:pt idx="18">
                  <c:v>1947</c:v>
                </c:pt>
                <c:pt idx="19">
                  <c:v>1948</c:v>
                </c:pt>
                <c:pt idx="20">
                  <c:v>1949</c:v>
                </c:pt>
                <c:pt idx="21">
                  <c:v>1950</c:v>
                </c:pt>
                <c:pt idx="22">
                  <c:v>1951</c:v>
                </c:pt>
                <c:pt idx="23">
                  <c:v>1952</c:v>
                </c:pt>
                <c:pt idx="24">
                  <c:v>1953</c:v>
                </c:pt>
                <c:pt idx="25">
                  <c:v>1954</c:v>
                </c:pt>
                <c:pt idx="26">
                  <c:v>1955</c:v>
                </c:pt>
                <c:pt idx="27">
                  <c:v>1956</c:v>
                </c:pt>
                <c:pt idx="28">
                  <c:v>1957</c:v>
                </c:pt>
                <c:pt idx="29">
                  <c:v>1958</c:v>
                </c:pt>
                <c:pt idx="30">
                  <c:v>1959</c:v>
                </c:pt>
                <c:pt idx="31">
                  <c:v>1960</c:v>
                </c:pt>
                <c:pt idx="32">
                  <c:v>1961</c:v>
                </c:pt>
                <c:pt idx="33">
                  <c:v>1962</c:v>
                </c:pt>
                <c:pt idx="34">
                  <c:v>1963</c:v>
                </c:pt>
                <c:pt idx="35">
                  <c:v>1964</c:v>
                </c:pt>
                <c:pt idx="36">
                  <c:v>1965</c:v>
                </c:pt>
                <c:pt idx="37">
                  <c:v>1966</c:v>
                </c:pt>
                <c:pt idx="38">
                  <c:v>1967</c:v>
                </c:pt>
                <c:pt idx="39">
                  <c:v>1968</c:v>
                </c:pt>
                <c:pt idx="40">
                  <c:v>1969</c:v>
                </c:pt>
                <c:pt idx="41">
                  <c:v>1970</c:v>
                </c:pt>
                <c:pt idx="42">
                  <c:v>1971</c:v>
                </c:pt>
                <c:pt idx="43">
                  <c:v>1972</c:v>
                </c:pt>
                <c:pt idx="44">
                  <c:v>1973</c:v>
                </c:pt>
                <c:pt idx="45">
                  <c:v>1974</c:v>
                </c:pt>
                <c:pt idx="46">
                  <c:v>1975</c:v>
                </c:pt>
                <c:pt idx="47">
                  <c:v>1976</c:v>
                </c:pt>
                <c:pt idx="48">
                  <c:v>1977</c:v>
                </c:pt>
                <c:pt idx="49">
                  <c:v>1978</c:v>
                </c:pt>
                <c:pt idx="50">
                  <c:v>1979</c:v>
                </c:pt>
                <c:pt idx="51">
                  <c:v>1980</c:v>
                </c:pt>
                <c:pt idx="52">
                  <c:v>1981</c:v>
                </c:pt>
                <c:pt idx="53">
                  <c:v>1982</c:v>
                </c:pt>
                <c:pt idx="54">
                  <c:v>1983</c:v>
                </c:pt>
                <c:pt idx="55">
                  <c:v>1984</c:v>
                </c:pt>
                <c:pt idx="56">
                  <c:v>1985</c:v>
                </c:pt>
                <c:pt idx="57">
                  <c:v>1986</c:v>
                </c:pt>
                <c:pt idx="58">
                  <c:v>1987</c:v>
                </c:pt>
                <c:pt idx="59">
                  <c:v>1988</c:v>
                </c:pt>
                <c:pt idx="60">
                  <c:v>1989</c:v>
                </c:pt>
                <c:pt idx="61">
                  <c:v>1990</c:v>
                </c:pt>
                <c:pt idx="62">
                  <c:v>1991</c:v>
                </c:pt>
                <c:pt idx="63">
                  <c:v>1992</c:v>
                </c:pt>
                <c:pt idx="64">
                  <c:v>1993</c:v>
                </c:pt>
                <c:pt idx="65">
                  <c:v>1994</c:v>
                </c:pt>
                <c:pt idx="66">
                  <c:v>1995</c:v>
                </c:pt>
                <c:pt idx="67">
                  <c:v>1996</c:v>
                </c:pt>
                <c:pt idx="68">
                  <c:v>1997</c:v>
                </c:pt>
                <c:pt idx="69">
                  <c:v>1998</c:v>
                </c:pt>
                <c:pt idx="70">
                  <c:v>1999</c:v>
                </c:pt>
                <c:pt idx="71">
                  <c:v>2000</c:v>
                </c:pt>
                <c:pt idx="72">
                  <c:v>2001</c:v>
                </c:pt>
                <c:pt idx="73">
                  <c:v>2002</c:v>
                </c:pt>
                <c:pt idx="74">
                  <c:v>2003</c:v>
                </c:pt>
                <c:pt idx="75">
                  <c:v>2004</c:v>
                </c:pt>
                <c:pt idx="76">
                  <c:v>2005</c:v>
                </c:pt>
                <c:pt idx="77">
                  <c:v>2006</c:v>
                </c:pt>
                <c:pt idx="78">
                  <c:v>2007</c:v>
                </c:pt>
                <c:pt idx="79">
                  <c:v>2008</c:v>
                </c:pt>
                <c:pt idx="80">
                  <c:v>2009</c:v>
                </c:pt>
                <c:pt idx="81">
                  <c:v>2010</c:v>
                </c:pt>
                <c:pt idx="82">
                  <c:v>2011</c:v>
                </c:pt>
              </c:strCache>
            </c:strRef>
          </c:cat>
          <c:val>
            <c:numRef>
              <c:f>'data-Fig6b'!$C$5:$C$87</c:f>
              <c:numCache>
                <c:formatCode>0.00000</c:formatCode>
                <c:ptCount val="83"/>
                <c:pt idx="0">
                  <c:v>6.9212410501193311E-2</c:v>
                </c:pt>
                <c:pt idx="1">
                  <c:v>7.3333333333333348E-2</c:v>
                </c:pt>
                <c:pt idx="2">
                  <c:v>6.507936507936507E-2</c:v>
                </c:pt>
                <c:pt idx="3">
                  <c:v>5.1759834368530024E-2</c:v>
                </c:pt>
                <c:pt idx="4">
                  <c:v>4.4247787610619475E-2</c:v>
                </c:pt>
                <c:pt idx="5">
                  <c:v>4.9999999999999996E-2</c:v>
                </c:pt>
                <c:pt idx="6">
                  <c:v>4.7945205479452052E-2</c:v>
                </c:pt>
                <c:pt idx="7">
                  <c:v>6.8389057750759888E-2</c:v>
                </c:pt>
                <c:pt idx="8">
                  <c:v>6.3858695652173919E-2</c:v>
                </c:pt>
                <c:pt idx="9">
                  <c:v>4.7337278106508882E-2</c:v>
                </c:pt>
                <c:pt idx="10">
                  <c:v>5.2631578947368418E-2</c:v>
                </c:pt>
                <c:pt idx="11">
                  <c:v>5.1546391752577317E-2</c:v>
                </c:pt>
                <c:pt idx="12">
                  <c:v>4.6025104602510469E-2</c:v>
                </c:pt>
                <c:pt idx="13">
                  <c:v>3.478964401294498E-2</c:v>
                </c:pt>
                <c:pt idx="14">
                  <c:v>2.8683181225554109E-2</c:v>
                </c:pt>
                <c:pt idx="15">
                  <c:v>2.7511961722488033E-2</c:v>
                </c:pt>
                <c:pt idx="16">
                  <c:v>2.6853473438412139E-2</c:v>
                </c:pt>
                <c:pt idx="17">
                  <c:v>3.2073310423825885E-2</c:v>
                </c:pt>
                <c:pt idx="18">
                  <c:v>3.3925686591276254E-2</c:v>
                </c:pt>
                <c:pt idx="19">
                  <c:v>3.4313725490196081E-2</c:v>
                </c:pt>
                <c:pt idx="20">
                  <c:v>3.5874439461883408E-2</c:v>
                </c:pt>
                <c:pt idx="21">
                  <c:v>3.9927404718693285E-2</c:v>
                </c:pt>
                <c:pt idx="22">
                  <c:v>3.3978664559462662E-2</c:v>
                </c:pt>
                <c:pt idx="23">
                  <c:v>3.1828275351591412E-2</c:v>
                </c:pt>
                <c:pt idx="24">
                  <c:v>3.1086273140062872E-2</c:v>
                </c:pt>
                <c:pt idx="25">
                  <c:v>3.2280458174245054E-2</c:v>
                </c:pt>
                <c:pt idx="26">
                  <c:v>3.3936651583710405E-2</c:v>
                </c:pt>
                <c:pt idx="27">
                  <c:v>3.3964532611962729E-2</c:v>
                </c:pt>
                <c:pt idx="28">
                  <c:v>3.3390410958904111E-2</c:v>
                </c:pt>
                <c:pt idx="29">
                  <c:v>3.2511210762331842E-2</c:v>
                </c:pt>
                <c:pt idx="30">
                  <c:v>3.2992930086410049E-2</c:v>
                </c:pt>
                <c:pt idx="31">
                  <c:v>3.3333333333333333E-2</c:v>
                </c:pt>
                <c:pt idx="32">
                  <c:v>3.338938265673793E-2</c:v>
                </c:pt>
                <c:pt idx="33">
                  <c:v>3.3700292069197932E-2</c:v>
                </c:pt>
                <c:pt idx="34">
                  <c:v>3.4541577825159916E-2</c:v>
                </c:pt>
                <c:pt idx="35">
                  <c:v>3.6168521462639117E-2</c:v>
                </c:pt>
                <c:pt idx="36">
                  <c:v>3.7221300902892947E-2</c:v>
                </c:pt>
                <c:pt idx="37">
                  <c:v>3.4760705289672553E-2</c:v>
                </c:pt>
                <c:pt idx="38">
                  <c:v>3.3858267716535433E-2</c:v>
                </c:pt>
                <c:pt idx="39">
                  <c:v>3.3847040184358343E-2</c:v>
                </c:pt>
                <c:pt idx="40">
                  <c:v>3.1837916063675829E-2</c:v>
                </c:pt>
                <c:pt idx="41">
                  <c:v>2.9988893002591634E-2</c:v>
                </c:pt>
                <c:pt idx="42">
                  <c:v>2.8861694758716229E-2</c:v>
                </c:pt>
                <c:pt idx="43">
                  <c:v>2.8095188174861098E-2</c:v>
                </c:pt>
                <c:pt idx="44">
                  <c:v>2.7855412707285258E-2</c:v>
                </c:pt>
                <c:pt idx="45">
                  <c:v>2.8264941256597991E-2</c:v>
                </c:pt>
                <c:pt idx="46">
                  <c:v>2.6231860947217349E-2</c:v>
                </c:pt>
                <c:pt idx="47">
                  <c:v>2.8017241379310345E-2</c:v>
                </c:pt>
                <c:pt idx="48">
                  <c:v>2.8812685316488337E-2</c:v>
                </c:pt>
                <c:pt idx="49">
                  <c:v>2.8833030027297542E-2</c:v>
                </c:pt>
                <c:pt idx="50">
                  <c:v>2.9035358389397543E-2</c:v>
                </c:pt>
                <c:pt idx="51">
                  <c:v>2.9247783566401613E-2</c:v>
                </c:pt>
                <c:pt idx="52">
                  <c:v>2.9923564807285738E-2</c:v>
                </c:pt>
                <c:pt idx="53">
                  <c:v>2.960814987218131E-2</c:v>
                </c:pt>
                <c:pt idx="54">
                  <c:v>2.9808552513866521E-2</c:v>
                </c:pt>
                <c:pt idx="55">
                  <c:v>2.8979944343153246E-2</c:v>
                </c:pt>
                <c:pt idx="56">
                  <c:v>2.9046880591673627E-2</c:v>
                </c:pt>
                <c:pt idx="57">
                  <c:v>2.9872618645023108E-2</c:v>
                </c:pt>
                <c:pt idx="58">
                  <c:v>2.9683324955686659E-2</c:v>
                </c:pt>
                <c:pt idx="59">
                  <c:v>3.1663492993506175E-2</c:v>
                </c:pt>
                <c:pt idx="60">
                  <c:v>3.5862821299515929E-2</c:v>
                </c:pt>
                <c:pt idx="61">
                  <c:v>3.6208412878869126E-2</c:v>
                </c:pt>
                <c:pt idx="62">
                  <c:v>3.7595395971475043E-2</c:v>
                </c:pt>
                <c:pt idx="63">
                  <c:v>3.7100761396222683E-2</c:v>
                </c:pt>
                <c:pt idx="64">
                  <c:v>3.8498867680362349E-2</c:v>
                </c:pt>
                <c:pt idx="65">
                  <c:v>4.2292049094770183E-2</c:v>
                </c:pt>
                <c:pt idx="66">
                  <c:v>4.3280726924916309E-2</c:v>
                </c:pt>
                <c:pt idx="67">
                  <c:v>4.7632822292932211E-2</c:v>
                </c:pt>
                <c:pt idx="68">
                  <c:v>4.9663337701658455E-2</c:v>
                </c:pt>
                <c:pt idx="69">
                  <c:v>4.8771646077911943E-2</c:v>
                </c:pt>
                <c:pt idx="70">
                  <c:v>4.4487120058274286E-2</c:v>
                </c:pt>
                <c:pt idx="71">
                  <c:v>4.6014519322431627E-2</c:v>
                </c:pt>
                <c:pt idx="72">
                  <c:v>4.3839874709316121E-2</c:v>
                </c:pt>
                <c:pt idx="73">
                  <c:v>4.662641420950818E-2</c:v>
                </c:pt>
                <c:pt idx="74">
                  <c:v>4.7996097693782408E-2</c:v>
                </c:pt>
                <c:pt idx="75">
                  <c:v>5.8647983741576634E-2</c:v>
                </c:pt>
                <c:pt idx="76">
                  <c:v>5.634517766497462E-2</c:v>
                </c:pt>
                <c:pt idx="77">
                  <c:v>6.6339785921454147E-2</c:v>
                </c:pt>
                <c:pt idx="78">
                  <c:v>7.1001407655133464E-2</c:v>
                </c:pt>
                <c:pt idx="79">
                  <c:v>6.7719543926073836E-2</c:v>
                </c:pt>
                <c:pt idx="80">
                  <c:v>4.987839101964453E-2</c:v>
                </c:pt>
                <c:pt idx="81">
                  <c:v>5.2781533268607843E-2</c:v>
                </c:pt>
                <c:pt idx="82">
                  <c:v>5.8567296534284781E-2</c:v>
                </c:pt>
              </c:numCache>
            </c:numRef>
          </c:val>
          <c:smooth val="0"/>
          <c:extLst>
            <c:ext xmlns:c16="http://schemas.microsoft.com/office/drawing/2014/chart" uri="{C3380CC4-5D6E-409C-BE32-E72D297353CC}">
              <c16:uniqueId val="{00000001-15C4-B443-8D08-030389825F6D}"/>
            </c:ext>
          </c:extLst>
        </c:ser>
        <c:dLbls>
          <c:showLegendKey val="0"/>
          <c:showVal val="0"/>
          <c:showCatName val="0"/>
          <c:showSerName val="0"/>
          <c:showPercent val="0"/>
          <c:showBubbleSize val="0"/>
        </c:dLbls>
        <c:marker val="1"/>
        <c:smooth val="0"/>
        <c:axId val="2133811472"/>
        <c:axId val="1"/>
      </c:lineChart>
      <c:catAx>
        <c:axId val="2133811472"/>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5400000" vert="horz"/>
          <a:lstStyle/>
          <a:p>
            <a:pPr>
              <a:defRPr sz="1600" b="1" i="0" u="none" strike="noStrike" baseline="0">
                <a:solidFill>
                  <a:srgbClr val="000000"/>
                </a:solidFill>
                <a:latin typeface="Arial"/>
                <a:ea typeface="Arial"/>
                <a:cs typeface="Arial"/>
              </a:defRPr>
            </a:pPr>
            <a:endParaRPr lang="en-US"/>
          </a:p>
        </c:txPr>
        <c:crossAx val="1"/>
        <c:crosses val="autoZero"/>
        <c:auto val="1"/>
        <c:lblAlgn val="ctr"/>
        <c:lblOffset val="100"/>
        <c:tickLblSkip val="4"/>
        <c:tickMarkSkip val="4"/>
        <c:noMultiLvlLbl val="0"/>
      </c:catAx>
      <c:valAx>
        <c:axId val="1"/>
        <c:scaling>
          <c:orientation val="minMax"/>
          <c:max val="0.25"/>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600" b="1" i="0" u="none" strike="noStrike" baseline="0">
                <a:solidFill>
                  <a:srgbClr val="000000"/>
                </a:solidFill>
                <a:latin typeface="Arial"/>
                <a:ea typeface="Arial"/>
                <a:cs typeface="Arial"/>
              </a:defRPr>
            </a:pPr>
            <a:endParaRPr lang="en-US"/>
          </a:p>
        </c:txPr>
        <c:crossAx val="2133811472"/>
        <c:crosses val="autoZero"/>
        <c:crossBetween val="midCat"/>
        <c:majorUnit val="0.05"/>
        <c:minorUnit val="0.02"/>
      </c:valAx>
      <c:spPr>
        <a:solidFill>
          <a:srgbClr val="FFFFFF"/>
        </a:solidFill>
        <a:ln w="3175">
          <a:solidFill>
            <a:srgbClr val="000000"/>
          </a:solidFill>
          <a:prstDash val="solid"/>
        </a:ln>
      </c:spPr>
    </c:plotArea>
    <c:legend>
      <c:legendPos val="b"/>
      <c:layout>
        <c:manualLayout>
          <c:xMode val="edge"/>
          <c:yMode val="edge"/>
          <c:x val="0.30935240469042091"/>
          <c:y val="0.93750007210637132"/>
          <c:w val="0.39999977340961879"/>
          <c:h val="5.0781200426869733E-2"/>
        </c:manualLayout>
      </c:layout>
      <c:overlay val="0"/>
      <c:spPr>
        <a:solidFill>
          <a:srgbClr val="FFFFFF"/>
        </a:solidFill>
        <a:ln w="3175">
          <a:solidFill>
            <a:srgbClr val="000000"/>
          </a:solidFill>
          <a:prstDash val="solid"/>
        </a:ln>
      </c:spPr>
      <c:txPr>
        <a:bodyPr/>
        <a:lstStyle/>
        <a:p>
          <a:pPr>
            <a:defRPr sz="152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10062768697254"/>
          <c:y val="4.7109207708779445E-2"/>
          <c:w val="0.73525141114085102"/>
          <c:h val="0.75374732334047112"/>
        </c:manualLayout>
      </c:layout>
      <c:lineChart>
        <c:grouping val="standard"/>
        <c:varyColors val="0"/>
        <c:ser>
          <c:idx val="0"/>
          <c:order val="0"/>
          <c:tx>
            <c:strRef>
              <c:f>'data-Fig8'!$B$1</c:f>
              <c:strCache>
                <c:ptCount val="1"/>
                <c:pt idx="0">
                  <c:v>P90-100</c:v>
                </c:pt>
              </c:strCache>
            </c:strRef>
          </c:tx>
          <c:spPr>
            <a:ln w="12700">
              <a:solidFill>
                <a:srgbClr val="000000"/>
              </a:solidFill>
              <a:prstDash val="solid"/>
            </a:ln>
          </c:spPr>
          <c:marker>
            <c:symbol val="diamond"/>
            <c:size val="7"/>
            <c:spPr>
              <a:solidFill>
                <a:srgbClr val="000000"/>
              </a:solidFill>
              <a:ln>
                <a:solidFill>
                  <a:srgbClr val="000000"/>
                </a:solidFill>
                <a:prstDash val="solid"/>
              </a:ln>
            </c:spPr>
          </c:marker>
          <c:cat>
            <c:numRef>
              <c:f>'data-Fig8'!$A$2:$A$80</c:f>
              <c:numCache>
                <c:formatCode>m/d/yy</c:formatCode>
                <c:ptCount val="79"/>
                <c:pt idx="0">
                  <c:v>9863</c:v>
                </c:pt>
                <c:pt idx="1">
                  <c:v>10228</c:v>
                </c:pt>
                <c:pt idx="2">
                  <c:v>10594</c:v>
                </c:pt>
                <c:pt idx="3">
                  <c:v>10959</c:v>
                </c:pt>
                <c:pt idx="4">
                  <c:v>11324</c:v>
                </c:pt>
                <c:pt idx="5">
                  <c:v>11689</c:v>
                </c:pt>
                <c:pt idx="6">
                  <c:v>12055</c:v>
                </c:pt>
                <c:pt idx="7">
                  <c:v>12420</c:v>
                </c:pt>
                <c:pt idx="8">
                  <c:v>12785</c:v>
                </c:pt>
                <c:pt idx="9">
                  <c:v>13150</c:v>
                </c:pt>
                <c:pt idx="10">
                  <c:v>13516</c:v>
                </c:pt>
                <c:pt idx="11">
                  <c:v>13881</c:v>
                </c:pt>
                <c:pt idx="12">
                  <c:v>14246</c:v>
                </c:pt>
                <c:pt idx="13">
                  <c:v>14611</c:v>
                </c:pt>
                <c:pt idx="14">
                  <c:v>14977</c:v>
                </c:pt>
                <c:pt idx="15">
                  <c:v>15342</c:v>
                </c:pt>
                <c:pt idx="16">
                  <c:v>15707</c:v>
                </c:pt>
                <c:pt idx="17">
                  <c:v>16072</c:v>
                </c:pt>
                <c:pt idx="18">
                  <c:v>16438</c:v>
                </c:pt>
                <c:pt idx="19">
                  <c:v>16803</c:v>
                </c:pt>
                <c:pt idx="20">
                  <c:v>17168</c:v>
                </c:pt>
                <c:pt idx="21">
                  <c:v>17533</c:v>
                </c:pt>
                <c:pt idx="22">
                  <c:v>17899</c:v>
                </c:pt>
                <c:pt idx="23">
                  <c:v>18264</c:v>
                </c:pt>
                <c:pt idx="24">
                  <c:v>18629</c:v>
                </c:pt>
                <c:pt idx="25">
                  <c:v>18994</c:v>
                </c:pt>
                <c:pt idx="26">
                  <c:v>19725</c:v>
                </c:pt>
                <c:pt idx="27">
                  <c:v>20455</c:v>
                </c:pt>
                <c:pt idx="28">
                  <c:v>21186</c:v>
                </c:pt>
                <c:pt idx="29">
                  <c:v>21916</c:v>
                </c:pt>
                <c:pt idx="30">
                  <c:v>22282</c:v>
                </c:pt>
                <c:pt idx="31">
                  <c:v>22647</c:v>
                </c:pt>
                <c:pt idx="32">
                  <c:v>23377</c:v>
                </c:pt>
                <c:pt idx="33">
                  <c:v>24108</c:v>
                </c:pt>
                <c:pt idx="34">
                  <c:v>24473</c:v>
                </c:pt>
                <c:pt idx="35">
                  <c:v>24838</c:v>
                </c:pt>
                <c:pt idx="36">
                  <c:v>25204</c:v>
                </c:pt>
                <c:pt idx="37">
                  <c:v>25569</c:v>
                </c:pt>
                <c:pt idx="38">
                  <c:v>25934</c:v>
                </c:pt>
                <c:pt idx="39">
                  <c:v>26299</c:v>
                </c:pt>
                <c:pt idx="40">
                  <c:v>26665</c:v>
                </c:pt>
                <c:pt idx="41">
                  <c:v>27030</c:v>
                </c:pt>
                <c:pt idx="42">
                  <c:v>27395</c:v>
                </c:pt>
                <c:pt idx="43">
                  <c:v>27760</c:v>
                </c:pt>
                <c:pt idx="44">
                  <c:v>28126</c:v>
                </c:pt>
                <c:pt idx="45">
                  <c:v>28491</c:v>
                </c:pt>
                <c:pt idx="46">
                  <c:v>28856</c:v>
                </c:pt>
                <c:pt idx="47">
                  <c:v>29221</c:v>
                </c:pt>
                <c:pt idx="48">
                  <c:v>29587</c:v>
                </c:pt>
                <c:pt idx="49">
                  <c:v>29952</c:v>
                </c:pt>
                <c:pt idx="50">
                  <c:v>30317</c:v>
                </c:pt>
                <c:pt idx="51">
                  <c:v>30682</c:v>
                </c:pt>
                <c:pt idx="52">
                  <c:v>31048</c:v>
                </c:pt>
                <c:pt idx="53">
                  <c:v>31413</c:v>
                </c:pt>
                <c:pt idx="54">
                  <c:v>31778</c:v>
                </c:pt>
                <c:pt idx="55">
                  <c:v>32143</c:v>
                </c:pt>
                <c:pt idx="56">
                  <c:v>32509</c:v>
                </c:pt>
                <c:pt idx="57">
                  <c:v>32874</c:v>
                </c:pt>
                <c:pt idx="58">
                  <c:v>33239</c:v>
                </c:pt>
                <c:pt idx="59">
                  <c:v>33604</c:v>
                </c:pt>
                <c:pt idx="60">
                  <c:v>33970</c:v>
                </c:pt>
                <c:pt idx="61">
                  <c:v>34335</c:v>
                </c:pt>
                <c:pt idx="62">
                  <c:v>34700</c:v>
                </c:pt>
                <c:pt idx="63">
                  <c:v>35065</c:v>
                </c:pt>
                <c:pt idx="64">
                  <c:v>35431</c:v>
                </c:pt>
                <c:pt idx="65">
                  <c:v>35796</c:v>
                </c:pt>
                <c:pt idx="66">
                  <c:v>36161</c:v>
                </c:pt>
                <c:pt idx="67">
                  <c:v>36526</c:v>
                </c:pt>
                <c:pt idx="68">
                  <c:v>36892</c:v>
                </c:pt>
                <c:pt idx="69">
                  <c:v>37257</c:v>
                </c:pt>
                <c:pt idx="70">
                  <c:v>37622</c:v>
                </c:pt>
                <c:pt idx="71">
                  <c:v>37987</c:v>
                </c:pt>
                <c:pt idx="72">
                  <c:v>38353</c:v>
                </c:pt>
                <c:pt idx="73">
                  <c:v>38718</c:v>
                </c:pt>
                <c:pt idx="74">
                  <c:v>39083</c:v>
                </c:pt>
                <c:pt idx="75">
                  <c:v>39448</c:v>
                </c:pt>
                <c:pt idx="76">
                  <c:v>39814</c:v>
                </c:pt>
                <c:pt idx="77">
                  <c:v>40179</c:v>
                </c:pt>
                <c:pt idx="78">
                  <c:v>40544</c:v>
                </c:pt>
              </c:numCache>
            </c:numRef>
          </c:cat>
          <c:val>
            <c:numRef>
              <c:f>'data-Fig8'!$B$2:$B$80</c:f>
              <c:numCache>
                <c:formatCode>General</c:formatCode>
                <c:ptCount val="79"/>
                <c:pt idx="0">
                  <c:v>0.27893000000000001</c:v>
                </c:pt>
                <c:pt idx="1">
                  <c:v>0.29109000000000002</c:v>
                </c:pt>
                <c:pt idx="2">
                  <c:v>0.29243999999999998</c:v>
                </c:pt>
                <c:pt idx="3">
                  <c:v>0.28628000000000003</c:v>
                </c:pt>
                <c:pt idx="4">
                  <c:v>0.29338999999999998</c:v>
                </c:pt>
                <c:pt idx="5">
                  <c:v>0.30280000000000001</c:v>
                </c:pt>
                <c:pt idx="6">
                  <c:v>0.30075000000000002</c:v>
                </c:pt>
                <c:pt idx="7">
                  <c:v>0.29766999999999999</c:v>
                </c:pt>
                <c:pt idx="8">
                  <c:v>0.30309999999999998</c:v>
                </c:pt>
                <c:pt idx="9">
                  <c:v>0.29694999999999999</c:v>
                </c:pt>
                <c:pt idx="10">
                  <c:v>0.30059999999999998</c:v>
                </c:pt>
                <c:pt idx="11">
                  <c:v>0.29833999999999999</c:v>
                </c:pt>
                <c:pt idx="12">
                  <c:v>0.30645</c:v>
                </c:pt>
                <c:pt idx="13">
                  <c:v>0.30853000000000003</c:v>
                </c:pt>
                <c:pt idx="14">
                  <c:v>0.29333999999999999</c:v>
                </c:pt>
                <c:pt idx="15">
                  <c:v>0.27079999999999999</c:v>
                </c:pt>
                <c:pt idx="16">
                  <c:v>0.25879000000000002</c:v>
                </c:pt>
                <c:pt idx="17">
                  <c:v>0.24609000000000003</c:v>
                </c:pt>
                <c:pt idx="18">
                  <c:v>0.24045000000000002</c:v>
                </c:pt>
                <c:pt idx="19">
                  <c:v>0.25103999999999999</c:v>
                </c:pt>
                <c:pt idx="20">
                  <c:v>0.24969000000000002</c:v>
                </c:pt>
                <c:pt idx="21">
                  <c:v>0.25033</c:v>
                </c:pt>
                <c:pt idx="22">
                  <c:v>0.25003000000000003</c:v>
                </c:pt>
                <c:pt idx="23">
                  <c:v>0.25184000000000001</c:v>
                </c:pt>
                <c:pt idx="24">
                  <c:v>0.24706</c:v>
                </c:pt>
                <c:pt idx="25">
                  <c:v>0.24425000000000002</c:v>
                </c:pt>
                <c:pt idx="26">
                  <c:v>0.24132999999999999</c:v>
                </c:pt>
                <c:pt idx="27">
                  <c:v>0.24531</c:v>
                </c:pt>
                <c:pt idx="28">
                  <c:v>0.24668000000000001</c:v>
                </c:pt>
                <c:pt idx="29">
                  <c:v>0.25225000000000003</c:v>
                </c:pt>
                <c:pt idx="30">
                  <c:v>0.25212000000000001</c:v>
                </c:pt>
                <c:pt idx="31">
                  <c:v>0.25224000000000002</c:v>
                </c:pt>
                <c:pt idx="32">
                  <c:v>0.25152000000000002</c:v>
                </c:pt>
                <c:pt idx="33">
                  <c:v>0.25344</c:v>
                </c:pt>
                <c:pt idx="34">
                  <c:v>0.25773000000000001</c:v>
                </c:pt>
                <c:pt idx="35">
                  <c:v>0.25602000000000003</c:v>
                </c:pt>
                <c:pt idx="36">
                  <c:v>0.25707000000000002</c:v>
                </c:pt>
                <c:pt idx="37">
                  <c:v>0.25669000000000003</c:v>
                </c:pt>
                <c:pt idx="38">
                  <c:v>0.25670999999999999</c:v>
                </c:pt>
                <c:pt idx="39">
                  <c:v>0.25811000000000001</c:v>
                </c:pt>
                <c:pt idx="40">
                  <c:v>0.26140999999999998</c:v>
                </c:pt>
                <c:pt idx="41">
                  <c:v>0.26613999999999999</c:v>
                </c:pt>
                <c:pt idx="42">
                  <c:v>0.26463999999999999</c:v>
                </c:pt>
                <c:pt idx="43">
                  <c:v>0.26656000000000002</c:v>
                </c:pt>
                <c:pt idx="44">
                  <c:v>0.26937</c:v>
                </c:pt>
                <c:pt idx="45">
                  <c:v>0.27431</c:v>
                </c:pt>
                <c:pt idx="46">
                  <c:v>0.27631</c:v>
                </c:pt>
                <c:pt idx="47">
                  <c:v>0.28061000000000003</c:v>
                </c:pt>
                <c:pt idx="48">
                  <c:v>0.28143999999999997</c:v>
                </c:pt>
                <c:pt idx="49">
                  <c:v>0.28549000000000002</c:v>
                </c:pt>
                <c:pt idx="50">
                  <c:v>0.29086000000000001</c:v>
                </c:pt>
                <c:pt idx="51">
                  <c:v>0.29609999999999997</c:v>
                </c:pt>
                <c:pt idx="52">
                  <c:v>0.2974</c:v>
                </c:pt>
                <c:pt idx="53">
                  <c:v>0.29943000000000003</c:v>
                </c:pt>
                <c:pt idx="54">
                  <c:v>0.30589</c:v>
                </c:pt>
                <c:pt idx="55">
                  <c:v>0.31945000000000001</c:v>
                </c:pt>
                <c:pt idx="56">
                  <c:v>0.31529000000000001</c:v>
                </c:pt>
                <c:pt idx="57">
                  <c:v>0.31794</c:v>
                </c:pt>
                <c:pt idx="58">
                  <c:v>0.31431000000000003</c:v>
                </c:pt>
                <c:pt idx="59">
                  <c:v>0.32450000000000001</c:v>
                </c:pt>
                <c:pt idx="60">
                  <c:v>0.31849</c:v>
                </c:pt>
                <c:pt idx="61">
                  <c:v>0.31535000000000002</c:v>
                </c:pt>
                <c:pt idx="62">
                  <c:v>0.32490999999999998</c:v>
                </c:pt>
                <c:pt idx="63">
                  <c:v>0.33244000000000001</c:v>
                </c:pt>
                <c:pt idx="64">
                  <c:v>0.33972000000000002</c:v>
                </c:pt>
                <c:pt idx="65">
                  <c:v>0.34433000000000002</c:v>
                </c:pt>
                <c:pt idx="66">
                  <c:v>0.35183999999999999</c:v>
                </c:pt>
                <c:pt idx="67">
                  <c:v>0.35460999999999998</c:v>
                </c:pt>
                <c:pt idx="68">
                  <c:v>0.3422</c:v>
                </c:pt>
                <c:pt idx="69">
                  <c:v>0.33378999999999998</c:v>
                </c:pt>
                <c:pt idx="70">
                  <c:v>0.33109000000000005</c:v>
                </c:pt>
                <c:pt idx="71">
                  <c:v>0.34183999999999998</c:v>
                </c:pt>
                <c:pt idx="72">
                  <c:v>0.34651999999999999</c:v>
                </c:pt>
                <c:pt idx="73">
                  <c:v>0.35058999999999996</c:v>
                </c:pt>
                <c:pt idx="74">
                  <c:v>0.35625999999999997</c:v>
                </c:pt>
                <c:pt idx="75">
                  <c:v>0.34856999999999999</c:v>
                </c:pt>
                <c:pt idx="76">
                  <c:v>0.33683000000000002</c:v>
                </c:pt>
                <c:pt idx="77">
                  <c:v>0.34529000000000004</c:v>
                </c:pt>
                <c:pt idx="78">
                  <c:v>0.34874000000000005</c:v>
                </c:pt>
              </c:numCache>
            </c:numRef>
          </c:val>
          <c:smooth val="0"/>
          <c:extLst>
            <c:ext xmlns:c16="http://schemas.microsoft.com/office/drawing/2014/chart" uri="{C3380CC4-5D6E-409C-BE32-E72D297353CC}">
              <c16:uniqueId val="{00000000-E627-834A-A8DA-8AFAB52F54D9}"/>
            </c:ext>
          </c:extLst>
        </c:ser>
        <c:dLbls>
          <c:showLegendKey val="0"/>
          <c:showVal val="0"/>
          <c:showCatName val="0"/>
          <c:showSerName val="0"/>
          <c:showPercent val="0"/>
          <c:showBubbleSize val="0"/>
        </c:dLbls>
        <c:marker val="1"/>
        <c:smooth val="0"/>
        <c:axId val="1655587408"/>
        <c:axId val="1"/>
      </c:lineChart>
      <c:dateAx>
        <c:axId val="1655587408"/>
        <c:scaling>
          <c:orientation val="minMax"/>
          <c:min val="9863"/>
        </c:scaling>
        <c:delete val="0"/>
        <c:axPos val="b"/>
        <c:majorGridlines>
          <c:spPr>
            <a:ln w="12700">
              <a:solidFill>
                <a:srgbClr val="000000"/>
              </a:solidFill>
              <a:prstDash val="sysDash"/>
            </a:ln>
          </c:spPr>
        </c:majorGridlines>
        <c:numFmt formatCode="yyyy" sourceLinked="0"/>
        <c:majorTickMark val="out"/>
        <c:minorTickMark val="none"/>
        <c:tickLblPos val="nextTo"/>
        <c:spPr>
          <a:ln w="3175">
            <a:solidFill>
              <a:srgbClr val="000000"/>
            </a:solidFill>
            <a:prstDash val="solid"/>
          </a:ln>
        </c:spPr>
        <c:txPr>
          <a:bodyPr rot="-5400000" vert="horz"/>
          <a:lstStyle/>
          <a:p>
            <a:pPr>
              <a:defRPr sz="1400" b="1" i="0" u="none" strike="noStrike" baseline="0">
                <a:solidFill>
                  <a:srgbClr val="000000"/>
                </a:solidFill>
                <a:latin typeface="Arial"/>
                <a:ea typeface="Arial"/>
                <a:cs typeface="Arial"/>
              </a:defRPr>
            </a:pPr>
            <a:endParaRPr lang="en-US"/>
          </a:p>
        </c:txPr>
        <c:crossAx val="1"/>
        <c:crossesAt val="0.2"/>
        <c:auto val="1"/>
        <c:lblOffset val="100"/>
        <c:baseTimeUnit val="years"/>
        <c:majorUnit val="5"/>
        <c:majorTimeUnit val="years"/>
        <c:minorUnit val="1"/>
        <c:minorTimeUnit val="years"/>
      </c:dateAx>
      <c:valAx>
        <c:axId val="1"/>
        <c:scaling>
          <c:orientation val="minMax"/>
          <c:max val="0.375"/>
          <c:min val="0.2"/>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a:t>Share (in %)</a:t>
                </a:r>
              </a:p>
            </c:rich>
          </c:tx>
          <c:layout>
            <c:manualLayout>
              <c:xMode val="edge"/>
              <c:yMode val="edge"/>
              <c:x val="6.6187050359712229E-2"/>
              <c:y val="0.3340470543591689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en-US"/>
          </a:p>
        </c:txPr>
        <c:crossAx val="1655587408"/>
        <c:crossesAt val="27"/>
        <c:crossBetween val="midCat"/>
        <c:majorUnit val="2.5000000000000001E-2"/>
        <c:minorUnit val="5.0000000000000001E-3"/>
      </c:valAx>
      <c:spPr>
        <a:solidFill>
          <a:srgbClr val="FFFFFF"/>
        </a:solidFill>
        <a:ln w="3175">
          <a:solidFill>
            <a:srgbClr val="00000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46753871075903"/>
          <c:y val="0.13704496788008566"/>
          <c:w val="0.74532334827976676"/>
          <c:h val="0.67880085653104927"/>
        </c:manualLayout>
      </c:layout>
      <c:lineChart>
        <c:grouping val="standard"/>
        <c:varyColors val="0"/>
        <c:ser>
          <c:idx val="0"/>
          <c:order val="0"/>
          <c:tx>
            <c:strRef>
              <c:f>'data-Fig9'!$B$1</c:f>
              <c:strCache>
                <c:ptCount val="1"/>
                <c:pt idx="0">
                  <c:v>P90-95</c:v>
                </c:pt>
              </c:strCache>
            </c:strRef>
          </c:tx>
          <c:spPr>
            <a:ln w="12700">
              <a:solidFill>
                <a:srgbClr val="000000"/>
              </a:solidFill>
              <a:prstDash val="solid"/>
            </a:ln>
          </c:spPr>
          <c:marker>
            <c:symbol val="diamond"/>
            <c:size val="6"/>
            <c:spPr>
              <a:solidFill>
                <a:srgbClr val="000000"/>
              </a:solidFill>
              <a:ln>
                <a:solidFill>
                  <a:srgbClr val="000000"/>
                </a:solidFill>
                <a:prstDash val="solid"/>
              </a:ln>
            </c:spPr>
          </c:marker>
          <c:cat>
            <c:numRef>
              <c:f>'data-Fig9'!$A$2:$A$80</c:f>
              <c:numCache>
                <c:formatCode>m/d/yy</c:formatCode>
                <c:ptCount val="79"/>
                <c:pt idx="0">
                  <c:v>9863</c:v>
                </c:pt>
                <c:pt idx="1">
                  <c:v>10228</c:v>
                </c:pt>
                <c:pt idx="2">
                  <c:v>10594</c:v>
                </c:pt>
                <c:pt idx="3">
                  <c:v>10959</c:v>
                </c:pt>
                <c:pt idx="4">
                  <c:v>11324</c:v>
                </c:pt>
                <c:pt idx="5">
                  <c:v>11689</c:v>
                </c:pt>
                <c:pt idx="6">
                  <c:v>12055</c:v>
                </c:pt>
                <c:pt idx="7">
                  <c:v>12420</c:v>
                </c:pt>
                <c:pt idx="8">
                  <c:v>12785</c:v>
                </c:pt>
                <c:pt idx="9">
                  <c:v>13150</c:v>
                </c:pt>
                <c:pt idx="10">
                  <c:v>13516</c:v>
                </c:pt>
                <c:pt idx="11">
                  <c:v>13881</c:v>
                </c:pt>
                <c:pt idx="12">
                  <c:v>14246</c:v>
                </c:pt>
                <c:pt idx="13">
                  <c:v>14611</c:v>
                </c:pt>
                <c:pt idx="14">
                  <c:v>14977</c:v>
                </c:pt>
                <c:pt idx="15">
                  <c:v>15342</c:v>
                </c:pt>
                <c:pt idx="16">
                  <c:v>15707</c:v>
                </c:pt>
                <c:pt idx="17">
                  <c:v>16072</c:v>
                </c:pt>
                <c:pt idx="18">
                  <c:v>16438</c:v>
                </c:pt>
                <c:pt idx="19">
                  <c:v>16803</c:v>
                </c:pt>
                <c:pt idx="20">
                  <c:v>17168</c:v>
                </c:pt>
                <c:pt idx="21">
                  <c:v>17533</c:v>
                </c:pt>
                <c:pt idx="22">
                  <c:v>17899</c:v>
                </c:pt>
                <c:pt idx="23">
                  <c:v>18264</c:v>
                </c:pt>
                <c:pt idx="24">
                  <c:v>18629</c:v>
                </c:pt>
                <c:pt idx="25">
                  <c:v>18994</c:v>
                </c:pt>
                <c:pt idx="26">
                  <c:v>19725</c:v>
                </c:pt>
                <c:pt idx="27">
                  <c:v>20455</c:v>
                </c:pt>
                <c:pt idx="28">
                  <c:v>21186</c:v>
                </c:pt>
                <c:pt idx="29">
                  <c:v>21916</c:v>
                </c:pt>
                <c:pt idx="30">
                  <c:v>22282</c:v>
                </c:pt>
                <c:pt idx="31">
                  <c:v>22647</c:v>
                </c:pt>
                <c:pt idx="32">
                  <c:v>23377</c:v>
                </c:pt>
                <c:pt idx="33">
                  <c:v>24108</c:v>
                </c:pt>
                <c:pt idx="34">
                  <c:v>24473</c:v>
                </c:pt>
                <c:pt idx="35">
                  <c:v>24838</c:v>
                </c:pt>
                <c:pt idx="36">
                  <c:v>25204</c:v>
                </c:pt>
                <c:pt idx="37">
                  <c:v>25569</c:v>
                </c:pt>
                <c:pt idx="38">
                  <c:v>25934</c:v>
                </c:pt>
                <c:pt idx="39">
                  <c:v>26299</c:v>
                </c:pt>
                <c:pt idx="40">
                  <c:v>26665</c:v>
                </c:pt>
                <c:pt idx="41">
                  <c:v>27030</c:v>
                </c:pt>
                <c:pt idx="42">
                  <c:v>27395</c:v>
                </c:pt>
                <c:pt idx="43">
                  <c:v>27760</c:v>
                </c:pt>
                <c:pt idx="44">
                  <c:v>28126</c:v>
                </c:pt>
                <c:pt idx="45">
                  <c:v>28491</c:v>
                </c:pt>
                <c:pt idx="46">
                  <c:v>28856</c:v>
                </c:pt>
                <c:pt idx="47">
                  <c:v>29221</c:v>
                </c:pt>
                <c:pt idx="48">
                  <c:v>29587</c:v>
                </c:pt>
                <c:pt idx="49">
                  <c:v>29952</c:v>
                </c:pt>
                <c:pt idx="50">
                  <c:v>30317</c:v>
                </c:pt>
                <c:pt idx="51">
                  <c:v>30682</c:v>
                </c:pt>
                <c:pt idx="52">
                  <c:v>31048</c:v>
                </c:pt>
                <c:pt idx="53">
                  <c:v>31413</c:v>
                </c:pt>
                <c:pt idx="54">
                  <c:v>31778</c:v>
                </c:pt>
                <c:pt idx="55">
                  <c:v>32143</c:v>
                </c:pt>
                <c:pt idx="56">
                  <c:v>32509</c:v>
                </c:pt>
                <c:pt idx="57">
                  <c:v>32874</c:v>
                </c:pt>
                <c:pt idx="58">
                  <c:v>33239</c:v>
                </c:pt>
                <c:pt idx="59">
                  <c:v>33604</c:v>
                </c:pt>
                <c:pt idx="60">
                  <c:v>33970</c:v>
                </c:pt>
                <c:pt idx="61">
                  <c:v>34335</c:v>
                </c:pt>
                <c:pt idx="62">
                  <c:v>34700</c:v>
                </c:pt>
                <c:pt idx="63">
                  <c:v>35065</c:v>
                </c:pt>
                <c:pt idx="64">
                  <c:v>35431</c:v>
                </c:pt>
                <c:pt idx="65">
                  <c:v>35796</c:v>
                </c:pt>
                <c:pt idx="66">
                  <c:v>36161</c:v>
                </c:pt>
                <c:pt idx="67">
                  <c:v>36526</c:v>
                </c:pt>
                <c:pt idx="68">
                  <c:v>36892</c:v>
                </c:pt>
                <c:pt idx="69">
                  <c:v>37257</c:v>
                </c:pt>
                <c:pt idx="70">
                  <c:v>37622</c:v>
                </c:pt>
                <c:pt idx="71">
                  <c:v>37987</c:v>
                </c:pt>
                <c:pt idx="72">
                  <c:v>38353</c:v>
                </c:pt>
                <c:pt idx="73">
                  <c:v>38718</c:v>
                </c:pt>
                <c:pt idx="74">
                  <c:v>39083</c:v>
                </c:pt>
                <c:pt idx="75">
                  <c:v>39448</c:v>
                </c:pt>
                <c:pt idx="76">
                  <c:v>39814</c:v>
                </c:pt>
                <c:pt idx="77">
                  <c:v>40179</c:v>
                </c:pt>
                <c:pt idx="78">
                  <c:v>40544</c:v>
                </c:pt>
              </c:numCache>
            </c:numRef>
          </c:cat>
          <c:val>
            <c:numRef>
              <c:f>'data-Fig9'!$B$2:$B$80</c:f>
              <c:numCache>
                <c:formatCode>General</c:formatCode>
                <c:ptCount val="79"/>
                <c:pt idx="0">
                  <c:v>9.042E-2</c:v>
                </c:pt>
                <c:pt idx="1">
                  <c:v>9.3290000000000012E-2</c:v>
                </c:pt>
                <c:pt idx="2">
                  <c:v>9.4879999999999992E-2</c:v>
                </c:pt>
                <c:pt idx="3">
                  <c:v>9.398999999999999E-2</c:v>
                </c:pt>
                <c:pt idx="4">
                  <c:v>9.6479999999999996E-2</c:v>
                </c:pt>
                <c:pt idx="5">
                  <c:v>0.10605000000000001</c:v>
                </c:pt>
                <c:pt idx="6">
                  <c:v>0.1027</c:v>
                </c:pt>
                <c:pt idx="7">
                  <c:v>9.824999999999999E-2</c:v>
                </c:pt>
                <c:pt idx="8">
                  <c:v>0.10192000000000001</c:v>
                </c:pt>
                <c:pt idx="9">
                  <c:v>9.7479999999999997E-2</c:v>
                </c:pt>
                <c:pt idx="10">
                  <c:v>0.10010999999999999</c:v>
                </c:pt>
                <c:pt idx="11">
                  <c:v>0.10179000000000001</c:v>
                </c:pt>
                <c:pt idx="12">
                  <c:v>0.10587999999999999</c:v>
                </c:pt>
                <c:pt idx="13">
                  <c:v>0.10784000000000001</c:v>
                </c:pt>
                <c:pt idx="14">
                  <c:v>0.10288</c:v>
                </c:pt>
                <c:pt idx="15">
                  <c:v>9.6310000000000007E-2</c:v>
                </c:pt>
                <c:pt idx="16">
                  <c:v>9.6210000000000004E-2</c:v>
                </c:pt>
                <c:pt idx="17">
                  <c:v>9.4810000000000005E-2</c:v>
                </c:pt>
                <c:pt idx="18">
                  <c:v>9.0530000000000013E-2</c:v>
                </c:pt>
                <c:pt idx="19">
                  <c:v>8.9200000000000002E-2</c:v>
                </c:pt>
                <c:pt idx="20">
                  <c:v>8.8950000000000001E-2</c:v>
                </c:pt>
                <c:pt idx="21">
                  <c:v>8.9039999999999994E-2</c:v>
                </c:pt>
                <c:pt idx="22">
                  <c:v>8.9540000000000008E-2</c:v>
                </c:pt>
                <c:pt idx="23">
                  <c:v>9.0559999999999988E-2</c:v>
                </c:pt>
                <c:pt idx="24">
                  <c:v>9.0760000000000007E-2</c:v>
                </c:pt>
                <c:pt idx="25">
                  <c:v>9.0109999999999996E-2</c:v>
                </c:pt>
                <c:pt idx="26">
                  <c:v>8.8759999999999992E-2</c:v>
                </c:pt>
                <c:pt idx="27">
                  <c:v>8.9600000000000013E-2</c:v>
                </c:pt>
                <c:pt idx="28">
                  <c:v>9.0709999999999999E-2</c:v>
                </c:pt>
                <c:pt idx="29">
                  <c:v>9.5070000000000002E-2</c:v>
                </c:pt>
                <c:pt idx="30">
                  <c:v>9.577999999999999E-2</c:v>
                </c:pt>
                <c:pt idx="31">
                  <c:v>9.6010000000000012E-2</c:v>
                </c:pt>
                <c:pt idx="32">
                  <c:v>9.7240000000000007E-2</c:v>
                </c:pt>
                <c:pt idx="33">
                  <c:v>9.8740000000000008E-2</c:v>
                </c:pt>
                <c:pt idx="34">
                  <c:v>9.9659999999999999E-2</c:v>
                </c:pt>
                <c:pt idx="35">
                  <c:v>9.9459999999999993E-2</c:v>
                </c:pt>
                <c:pt idx="36">
                  <c:v>0.10032000000000001</c:v>
                </c:pt>
                <c:pt idx="37">
                  <c:v>0.10031000000000001</c:v>
                </c:pt>
                <c:pt idx="38">
                  <c:v>0.10001</c:v>
                </c:pt>
                <c:pt idx="39">
                  <c:v>0.10015</c:v>
                </c:pt>
                <c:pt idx="40">
                  <c:v>0.10086000000000001</c:v>
                </c:pt>
                <c:pt idx="41">
                  <c:v>0.10138</c:v>
                </c:pt>
                <c:pt idx="42">
                  <c:v>0.10148</c:v>
                </c:pt>
                <c:pt idx="43">
                  <c:v>0.10163999999999999</c:v>
                </c:pt>
                <c:pt idx="44">
                  <c:v>0.1024</c:v>
                </c:pt>
                <c:pt idx="45">
                  <c:v>0.10359</c:v>
                </c:pt>
                <c:pt idx="46">
                  <c:v>0.10387</c:v>
                </c:pt>
                <c:pt idx="47">
                  <c:v>0.10465999999999999</c:v>
                </c:pt>
                <c:pt idx="48">
                  <c:v>0.10489000000000001</c:v>
                </c:pt>
                <c:pt idx="49">
                  <c:v>0.10531000000000001</c:v>
                </c:pt>
                <c:pt idx="50">
                  <c:v>0.10593999999999999</c:v>
                </c:pt>
                <c:pt idx="51">
                  <c:v>0.10663</c:v>
                </c:pt>
                <c:pt idx="52">
                  <c:v>0.10695</c:v>
                </c:pt>
                <c:pt idx="53">
                  <c:v>0.10757</c:v>
                </c:pt>
                <c:pt idx="54">
                  <c:v>0.10606</c:v>
                </c:pt>
                <c:pt idx="55">
                  <c:v>0.10575</c:v>
                </c:pt>
                <c:pt idx="56">
                  <c:v>0.10701000000000001</c:v>
                </c:pt>
                <c:pt idx="57">
                  <c:v>0.10662000000000001</c:v>
                </c:pt>
                <c:pt idx="58">
                  <c:v>0.10662000000000001</c:v>
                </c:pt>
                <c:pt idx="59">
                  <c:v>0.10603</c:v>
                </c:pt>
                <c:pt idx="60">
                  <c:v>0.10563</c:v>
                </c:pt>
                <c:pt idx="61">
                  <c:v>0.10590999999999999</c:v>
                </c:pt>
                <c:pt idx="62">
                  <c:v>0.10716999999999999</c:v>
                </c:pt>
                <c:pt idx="63">
                  <c:v>0.10716999999999999</c:v>
                </c:pt>
                <c:pt idx="64">
                  <c:v>0.10717000000000003</c:v>
                </c:pt>
                <c:pt idx="65">
                  <c:v>0.10640999999999999</c:v>
                </c:pt>
                <c:pt idx="66">
                  <c:v>0.10628999999999998</c:v>
                </c:pt>
                <c:pt idx="67">
                  <c:v>0.10430999999999997</c:v>
                </c:pt>
                <c:pt idx="68">
                  <c:v>0.1057</c:v>
                </c:pt>
                <c:pt idx="69">
                  <c:v>0.10504999999999999</c:v>
                </c:pt>
                <c:pt idx="70">
                  <c:v>0.10432000000000002</c:v>
                </c:pt>
                <c:pt idx="71">
                  <c:v>0.10505999999999997</c:v>
                </c:pt>
                <c:pt idx="72">
                  <c:v>0.10492000000000001</c:v>
                </c:pt>
                <c:pt idx="73">
                  <c:v>0.10498999999999999</c:v>
                </c:pt>
                <c:pt idx="74">
                  <c:v>0.10499999999999997</c:v>
                </c:pt>
                <c:pt idx="75">
                  <c:v>0.10605000000000001</c:v>
                </c:pt>
                <c:pt idx="76">
                  <c:v>0.10671</c:v>
                </c:pt>
                <c:pt idx="77">
                  <c:v>0.10663000000000004</c:v>
                </c:pt>
                <c:pt idx="78">
                  <c:v>0.10725000000000001</c:v>
                </c:pt>
              </c:numCache>
            </c:numRef>
          </c:val>
          <c:smooth val="0"/>
          <c:extLst>
            <c:ext xmlns:c16="http://schemas.microsoft.com/office/drawing/2014/chart" uri="{C3380CC4-5D6E-409C-BE32-E72D297353CC}">
              <c16:uniqueId val="{00000000-399C-B648-BAAF-A228D1D47CFA}"/>
            </c:ext>
          </c:extLst>
        </c:ser>
        <c:ser>
          <c:idx val="1"/>
          <c:order val="1"/>
          <c:tx>
            <c:strRef>
              <c:f>'data-Fig9'!$C$1</c:f>
              <c:strCache>
                <c:ptCount val="1"/>
                <c:pt idx="0">
                  <c:v>P95-99</c:v>
                </c:pt>
              </c:strCache>
            </c:strRef>
          </c:tx>
          <c:spPr>
            <a:ln w="12700">
              <a:solidFill>
                <a:srgbClr val="000000"/>
              </a:solidFill>
              <a:prstDash val="solid"/>
            </a:ln>
          </c:spPr>
          <c:marker>
            <c:symbol val="triangle"/>
            <c:size val="6"/>
            <c:spPr>
              <a:solidFill>
                <a:srgbClr val="FFFFFF"/>
              </a:solidFill>
              <a:ln>
                <a:solidFill>
                  <a:srgbClr val="000000"/>
                </a:solidFill>
                <a:prstDash val="solid"/>
              </a:ln>
            </c:spPr>
          </c:marker>
          <c:cat>
            <c:numRef>
              <c:f>'data-Fig9'!$A$2:$A$80</c:f>
              <c:numCache>
                <c:formatCode>m/d/yy</c:formatCode>
                <c:ptCount val="79"/>
                <c:pt idx="0">
                  <c:v>9863</c:v>
                </c:pt>
                <c:pt idx="1">
                  <c:v>10228</c:v>
                </c:pt>
                <c:pt idx="2">
                  <c:v>10594</c:v>
                </c:pt>
                <c:pt idx="3">
                  <c:v>10959</c:v>
                </c:pt>
                <c:pt idx="4">
                  <c:v>11324</c:v>
                </c:pt>
                <c:pt idx="5">
                  <c:v>11689</c:v>
                </c:pt>
                <c:pt idx="6">
                  <c:v>12055</c:v>
                </c:pt>
                <c:pt idx="7">
                  <c:v>12420</c:v>
                </c:pt>
                <c:pt idx="8">
                  <c:v>12785</c:v>
                </c:pt>
                <c:pt idx="9">
                  <c:v>13150</c:v>
                </c:pt>
                <c:pt idx="10">
                  <c:v>13516</c:v>
                </c:pt>
                <c:pt idx="11">
                  <c:v>13881</c:v>
                </c:pt>
                <c:pt idx="12">
                  <c:v>14246</c:v>
                </c:pt>
                <c:pt idx="13">
                  <c:v>14611</c:v>
                </c:pt>
                <c:pt idx="14">
                  <c:v>14977</c:v>
                </c:pt>
                <c:pt idx="15">
                  <c:v>15342</c:v>
                </c:pt>
                <c:pt idx="16">
                  <c:v>15707</c:v>
                </c:pt>
                <c:pt idx="17">
                  <c:v>16072</c:v>
                </c:pt>
                <c:pt idx="18">
                  <c:v>16438</c:v>
                </c:pt>
                <c:pt idx="19">
                  <c:v>16803</c:v>
                </c:pt>
                <c:pt idx="20">
                  <c:v>17168</c:v>
                </c:pt>
                <c:pt idx="21">
                  <c:v>17533</c:v>
                </c:pt>
                <c:pt idx="22">
                  <c:v>17899</c:v>
                </c:pt>
                <c:pt idx="23">
                  <c:v>18264</c:v>
                </c:pt>
                <c:pt idx="24">
                  <c:v>18629</c:v>
                </c:pt>
                <c:pt idx="25">
                  <c:v>18994</c:v>
                </c:pt>
                <c:pt idx="26">
                  <c:v>19725</c:v>
                </c:pt>
                <c:pt idx="27">
                  <c:v>20455</c:v>
                </c:pt>
                <c:pt idx="28">
                  <c:v>21186</c:v>
                </c:pt>
                <c:pt idx="29">
                  <c:v>21916</c:v>
                </c:pt>
                <c:pt idx="30">
                  <c:v>22282</c:v>
                </c:pt>
                <c:pt idx="31">
                  <c:v>22647</c:v>
                </c:pt>
                <c:pt idx="32">
                  <c:v>23377</c:v>
                </c:pt>
                <c:pt idx="33">
                  <c:v>24108</c:v>
                </c:pt>
                <c:pt idx="34">
                  <c:v>24473</c:v>
                </c:pt>
                <c:pt idx="35">
                  <c:v>24838</c:v>
                </c:pt>
                <c:pt idx="36">
                  <c:v>25204</c:v>
                </c:pt>
                <c:pt idx="37">
                  <c:v>25569</c:v>
                </c:pt>
                <c:pt idx="38">
                  <c:v>25934</c:v>
                </c:pt>
                <c:pt idx="39">
                  <c:v>26299</c:v>
                </c:pt>
                <c:pt idx="40">
                  <c:v>26665</c:v>
                </c:pt>
                <c:pt idx="41">
                  <c:v>27030</c:v>
                </c:pt>
                <c:pt idx="42">
                  <c:v>27395</c:v>
                </c:pt>
                <c:pt idx="43">
                  <c:v>27760</c:v>
                </c:pt>
                <c:pt idx="44">
                  <c:v>28126</c:v>
                </c:pt>
                <c:pt idx="45">
                  <c:v>28491</c:v>
                </c:pt>
                <c:pt idx="46">
                  <c:v>28856</c:v>
                </c:pt>
                <c:pt idx="47">
                  <c:v>29221</c:v>
                </c:pt>
                <c:pt idx="48">
                  <c:v>29587</c:v>
                </c:pt>
                <c:pt idx="49">
                  <c:v>29952</c:v>
                </c:pt>
                <c:pt idx="50">
                  <c:v>30317</c:v>
                </c:pt>
                <c:pt idx="51">
                  <c:v>30682</c:v>
                </c:pt>
                <c:pt idx="52">
                  <c:v>31048</c:v>
                </c:pt>
                <c:pt idx="53">
                  <c:v>31413</c:v>
                </c:pt>
                <c:pt idx="54">
                  <c:v>31778</c:v>
                </c:pt>
                <c:pt idx="55">
                  <c:v>32143</c:v>
                </c:pt>
                <c:pt idx="56">
                  <c:v>32509</c:v>
                </c:pt>
                <c:pt idx="57">
                  <c:v>32874</c:v>
                </c:pt>
                <c:pt idx="58">
                  <c:v>33239</c:v>
                </c:pt>
                <c:pt idx="59">
                  <c:v>33604</c:v>
                </c:pt>
                <c:pt idx="60">
                  <c:v>33970</c:v>
                </c:pt>
                <c:pt idx="61">
                  <c:v>34335</c:v>
                </c:pt>
                <c:pt idx="62">
                  <c:v>34700</c:v>
                </c:pt>
                <c:pt idx="63">
                  <c:v>35065</c:v>
                </c:pt>
                <c:pt idx="64">
                  <c:v>35431</c:v>
                </c:pt>
                <c:pt idx="65">
                  <c:v>35796</c:v>
                </c:pt>
                <c:pt idx="66">
                  <c:v>36161</c:v>
                </c:pt>
                <c:pt idx="67">
                  <c:v>36526</c:v>
                </c:pt>
                <c:pt idx="68">
                  <c:v>36892</c:v>
                </c:pt>
                <c:pt idx="69">
                  <c:v>37257</c:v>
                </c:pt>
                <c:pt idx="70">
                  <c:v>37622</c:v>
                </c:pt>
                <c:pt idx="71">
                  <c:v>37987</c:v>
                </c:pt>
                <c:pt idx="72">
                  <c:v>38353</c:v>
                </c:pt>
                <c:pt idx="73">
                  <c:v>38718</c:v>
                </c:pt>
                <c:pt idx="74">
                  <c:v>39083</c:v>
                </c:pt>
                <c:pt idx="75">
                  <c:v>39448</c:v>
                </c:pt>
                <c:pt idx="76">
                  <c:v>39814</c:v>
                </c:pt>
                <c:pt idx="77">
                  <c:v>40179</c:v>
                </c:pt>
                <c:pt idx="78">
                  <c:v>40544</c:v>
                </c:pt>
              </c:numCache>
            </c:numRef>
          </c:cat>
          <c:val>
            <c:numRef>
              <c:f>'data-Fig9'!$C$2:$C$80</c:f>
              <c:numCache>
                <c:formatCode>General</c:formatCode>
                <c:ptCount val="79"/>
                <c:pt idx="0">
                  <c:v>0.10199</c:v>
                </c:pt>
                <c:pt idx="1">
                  <c:v>0.10914</c:v>
                </c:pt>
                <c:pt idx="2">
                  <c:v>0.11085</c:v>
                </c:pt>
                <c:pt idx="3">
                  <c:v>0.10688</c:v>
                </c:pt>
                <c:pt idx="4">
                  <c:v>0.11223000000000001</c:v>
                </c:pt>
                <c:pt idx="5">
                  <c:v>0.11385000000000001</c:v>
                </c:pt>
                <c:pt idx="6">
                  <c:v>0.11497</c:v>
                </c:pt>
                <c:pt idx="7">
                  <c:v>0.11635</c:v>
                </c:pt>
                <c:pt idx="8">
                  <c:v>0.11717000000000001</c:v>
                </c:pt>
                <c:pt idx="9">
                  <c:v>0.1135</c:v>
                </c:pt>
                <c:pt idx="10">
                  <c:v>0.11642</c:v>
                </c:pt>
                <c:pt idx="11">
                  <c:v>0.11528000000000001</c:v>
                </c:pt>
                <c:pt idx="12">
                  <c:v>0.1186</c:v>
                </c:pt>
                <c:pt idx="13">
                  <c:v>0.11699999999999999</c:v>
                </c:pt>
                <c:pt idx="14">
                  <c:v>0.10935</c:v>
                </c:pt>
                <c:pt idx="15">
                  <c:v>0.10237</c:v>
                </c:pt>
                <c:pt idx="16">
                  <c:v>9.8339999999999997E-2</c:v>
                </c:pt>
                <c:pt idx="17">
                  <c:v>9.5640000000000003E-2</c:v>
                </c:pt>
                <c:pt idx="18">
                  <c:v>9.2660000000000006E-2</c:v>
                </c:pt>
                <c:pt idx="19">
                  <c:v>9.7860000000000003E-2</c:v>
                </c:pt>
                <c:pt idx="20">
                  <c:v>9.8000000000000004E-2</c:v>
                </c:pt>
                <c:pt idx="21">
                  <c:v>9.9199999999999997E-2</c:v>
                </c:pt>
                <c:pt idx="22">
                  <c:v>9.9299999999999999E-2</c:v>
                </c:pt>
                <c:pt idx="23">
                  <c:v>9.8930000000000004E-2</c:v>
                </c:pt>
                <c:pt idx="24">
                  <c:v>9.6600000000000005E-2</c:v>
                </c:pt>
                <c:pt idx="25">
                  <c:v>9.6720000000000014E-2</c:v>
                </c:pt>
                <c:pt idx="26">
                  <c:v>9.647E-2</c:v>
                </c:pt>
                <c:pt idx="27">
                  <c:v>0.10015</c:v>
                </c:pt>
                <c:pt idx="28">
                  <c:v>0.10202</c:v>
                </c:pt>
                <c:pt idx="29">
                  <c:v>0.10457000000000001</c:v>
                </c:pt>
                <c:pt idx="30">
                  <c:v>0.10436999999999999</c:v>
                </c:pt>
                <c:pt idx="31">
                  <c:v>0.10467000000000001</c:v>
                </c:pt>
                <c:pt idx="32">
                  <c:v>0.10308</c:v>
                </c:pt>
                <c:pt idx="33">
                  <c:v>0.10314000000000001</c:v>
                </c:pt>
                <c:pt idx="34">
                  <c:v>0.10471999999999999</c:v>
                </c:pt>
                <c:pt idx="35">
                  <c:v>0.10414999999999999</c:v>
                </c:pt>
                <c:pt idx="36">
                  <c:v>0.10487</c:v>
                </c:pt>
                <c:pt idx="37">
                  <c:v>0.10505</c:v>
                </c:pt>
                <c:pt idx="38">
                  <c:v>0.10488</c:v>
                </c:pt>
                <c:pt idx="39">
                  <c:v>0.10473</c:v>
                </c:pt>
                <c:pt idx="40">
                  <c:v>0.10632999999999999</c:v>
                </c:pt>
                <c:pt idx="41">
                  <c:v>0.10811999999999999</c:v>
                </c:pt>
                <c:pt idx="42">
                  <c:v>0.10676000000000001</c:v>
                </c:pt>
                <c:pt idx="43">
                  <c:v>0.10757</c:v>
                </c:pt>
                <c:pt idx="44">
                  <c:v>0.10840999999999999</c:v>
                </c:pt>
                <c:pt idx="45">
                  <c:v>0.11016000000000001</c:v>
                </c:pt>
                <c:pt idx="46">
                  <c:v>0.11026999999999999</c:v>
                </c:pt>
                <c:pt idx="47">
                  <c:v>0.11170000000000001</c:v>
                </c:pt>
                <c:pt idx="48">
                  <c:v>0.11230000000000001</c:v>
                </c:pt>
                <c:pt idx="49">
                  <c:v>0.11346000000000001</c:v>
                </c:pt>
                <c:pt idx="50">
                  <c:v>0.11537000000000001</c:v>
                </c:pt>
                <c:pt idx="51">
                  <c:v>0.11679</c:v>
                </c:pt>
                <c:pt idx="52">
                  <c:v>0.11769</c:v>
                </c:pt>
                <c:pt idx="53">
                  <c:v>0.1186</c:v>
                </c:pt>
                <c:pt idx="54">
                  <c:v>0.1183</c:v>
                </c:pt>
                <c:pt idx="55">
                  <c:v>0.11985</c:v>
                </c:pt>
                <c:pt idx="56">
                  <c:v>0.12134</c:v>
                </c:pt>
                <c:pt idx="57">
                  <c:v>0.12139</c:v>
                </c:pt>
                <c:pt idx="58">
                  <c:v>0.12208000000000001</c:v>
                </c:pt>
                <c:pt idx="59">
                  <c:v>0.12221</c:v>
                </c:pt>
                <c:pt idx="60">
                  <c:v>0.12232</c:v>
                </c:pt>
                <c:pt idx="61">
                  <c:v>0.12224</c:v>
                </c:pt>
                <c:pt idx="62">
                  <c:v>0.12502000000000002</c:v>
                </c:pt>
                <c:pt idx="63">
                  <c:v>0.127</c:v>
                </c:pt>
                <c:pt idx="64">
                  <c:v>0.12794</c:v>
                </c:pt>
                <c:pt idx="65">
                  <c:v>0.12787000000000001</c:v>
                </c:pt>
                <c:pt idx="66">
                  <c:v>0.12884999999999999</c:v>
                </c:pt>
                <c:pt idx="67">
                  <c:v>0.12770000000000001</c:v>
                </c:pt>
                <c:pt idx="68">
                  <c:v>0.12773999999999999</c:v>
                </c:pt>
                <c:pt idx="69">
                  <c:v>0.12556</c:v>
                </c:pt>
                <c:pt idx="70">
                  <c:v>0.12461999999999999</c:v>
                </c:pt>
                <c:pt idx="71">
                  <c:v>0.12633</c:v>
                </c:pt>
                <c:pt idx="72">
                  <c:v>0.12726000000000001</c:v>
                </c:pt>
                <c:pt idx="73">
                  <c:v>0.12834999999999999</c:v>
                </c:pt>
                <c:pt idx="74">
                  <c:v>0.12926000000000001</c:v>
                </c:pt>
                <c:pt idx="75">
                  <c:v>0.12875999999999999</c:v>
                </c:pt>
                <c:pt idx="76">
                  <c:v>0.12769</c:v>
                </c:pt>
                <c:pt idx="77">
                  <c:v>0.12951000000000001</c:v>
                </c:pt>
                <c:pt idx="78">
                  <c:v>0.13123000000000001</c:v>
                </c:pt>
              </c:numCache>
            </c:numRef>
          </c:val>
          <c:smooth val="0"/>
          <c:extLst>
            <c:ext xmlns:c16="http://schemas.microsoft.com/office/drawing/2014/chart" uri="{C3380CC4-5D6E-409C-BE32-E72D297353CC}">
              <c16:uniqueId val="{00000001-399C-B648-BAAF-A228D1D47CFA}"/>
            </c:ext>
          </c:extLst>
        </c:ser>
        <c:ser>
          <c:idx val="2"/>
          <c:order val="2"/>
          <c:tx>
            <c:strRef>
              <c:f>'data-Fig9'!$D$1</c:f>
              <c:strCache>
                <c:ptCount val="1"/>
                <c:pt idx="0">
                  <c:v>P99-100</c:v>
                </c:pt>
              </c:strCache>
            </c:strRef>
          </c:tx>
          <c:spPr>
            <a:ln w="12700">
              <a:solidFill>
                <a:srgbClr val="000000"/>
              </a:solidFill>
              <a:prstDash val="solid"/>
            </a:ln>
          </c:spPr>
          <c:marker>
            <c:symbol val="triangle"/>
            <c:size val="6"/>
            <c:spPr>
              <a:solidFill>
                <a:srgbClr val="000000"/>
              </a:solidFill>
              <a:ln>
                <a:solidFill>
                  <a:srgbClr val="000000"/>
                </a:solidFill>
                <a:prstDash val="solid"/>
              </a:ln>
            </c:spPr>
          </c:marker>
          <c:cat>
            <c:numRef>
              <c:f>'data-Fig9'!$A$2:$A$80</c:f>
              <c:numCache>
                <c:formatCode>m/d/yy</c:formatCode>
                <c:ptCount val="79"/>
                <c:pt idx="0">
                  <c:v>9863</c:v>
                </c:pt>
                <c:pt idx="1">
                  <c:v>10228</c:v>
                </c:pt>
                <c:pt idx="2">
                  <c:v>10594</c:v>
                </c:pt>
                <c:pt idx="3">
                  <c:v>10959</c:v>
                </c:pt>
                <c:pt idx="4">
                  <c:v>11324</c:v>
                </c:pt>
                <c:pt idx="5">
                  <c:v>11689</c:v>
                </c:pt>
                <c:pt idx="6">
                  <c:v>12055</c:v>
                </c:pt>
                <c:pt idx="7">
                  <c:v>12420</c:v>
                </c:pt>
                <c:pt idx="8">
                  <c:v>12785</c:v>
                </c:pt>
                <c:pt idx="9">
                  <c:v>13150</c:v>
                </c:pt>
                <c:pt idx="10">
                  <c:v>13516</c:v>
                </c:pt>
                <c:pt idx="11">
                  <c:v>13881</c:v>
                </c:pt>
                <c:pt idx="12">
                  <c:v>14246</c:v>
                </c:pt>
                <c:pt idx="13">
                  <c:v>14611</c:v>
                </c:pt>
                <c:pt idx="14">
                  <c:v>14977</c:v>
                </c:pt>
                <c:pt idx="15">
                  <c:v>15342</c:v>
                </c:pt>
                <c:pt idx="16">
                  <c:v>15707</c:v>
                </c:pt>
                <c:pt idx="17">
                  <c:v>16072</c:v>
                </c:pt>
                <c:pt idx="18">
                  <c:v>16438</c:v>
                </c:pt>
                <c:pt idx="19">
                  <c:v>16803</c:v>
                </c:pt>
                <c:pt idx="20">
                  <c:v>17168</c:v>
                </c:pt>
                <c:pt idx="21">
                  <c:v>17533</c:v>
                </c:pt>
                <c:pt idx="22">
                  <c:v>17899</c:v>
                </c:pt>
                <c:pt idx="23">
                  <c:v>18264</c:v>
                </c:pt>
                <c:pt idx="24">
                  <c:v>18629</c:v>
                </c:pt>
                <c:pt idx="25">
                  <c:v>18994</c:v>
                </c:pt>
                <c:pt idx="26">
                  <c:v>19725</c:v>
                </c:pt>
                <c:pt idx="27">
                  <c:v>20455</c:v>
                </c:pt>
                <c:pt idx="28">
                  <c:v>21186</c:v>
                </c:pt>
                <c:pt idx="29">
                  <c:v>21916</c:v>
                </c:pt>
                <c:pt idx="30">
                  <c:v>22282</c:v>
                </c:pt>
                <c:pt idx="31">
                  <c:v>22647</c:v>
                </c:pt>
                <c:pt idx="32">
                  <c:v>23377</c:v>
                </c:pt>
                <c:pt idx="33">
                  <c:v>24108</c:v>
                </c:pt>
                <c:pt idx="34">
                  <c:v>24473</c:v>
                </c:pt>
                <c:pt idx="35">
                  <c:v>24838</c:v>
                </c:pt>
                <c:pt idx="36">
                  <c:v>25204</c:v>
                </c:pt>
                <c:pt idx="37">
                  <c:v>25569</c:v>
                </c:pt>
                <c:pt idx="38">
                  <c:v>25934</c:v>
                </c:pt>
                <c:pt idx="39">
                  <c:v>26299</c:v>
                </c:pt>
                <c:pt idx="40">
                  <c:v>26665</c:v>
                </c:pt>
                <c:pt idx="41">
                  <c:v>27030</c:v>
                </c:pt>
                <c:pt idx="42">
                  <c:v>27395</c:v>
                </c:pt>
                <c:pt idx="43">
                  <c:v>27760</c:v>
                </c:pt>
                <c:pt idx="44">
                  <c:v>28126</c:v>
                </c:pt>
                <c:pt idx="45">
                  <c:v>28491</c:v>
                </c:pt>
                <c:pt idx="46">
                  <c:v>28856</c:v>
                </c:pt>
                <c:pt idx="47">
                  <c:v>29221</c:v>
                </c:pt>
                <c:pt idx="48">
                  <c:v>29587</c:v>
                </c:pt>
                <c:pt idx="49">
                  <c:v>29952</c:v>
                </c:pt>
                <c:pt idx="50">
                  <c:v>30317</c:v>
                </c:pt>
                <c:pt idx="51">
                  <c:v>30682</c:v>
                </c:pt>
                <c:pt idx="52">
                  <c:v>31048</c:v>
                </c:pt>
                <c:pt idx="53">
                  <c:v>31413</c:v>
                </c:pt>
                <c:pt idx="54">
                  <c:v>31778</c:v>
                </c:pt>
                <c:pt idx="55">
                  <c:v>32143</c:v>
                </c:pt>
                <c:pt idx="56">
                  <c:v>32509</c:v>
                </c:pt>
                <c:pt idx="57">
                  <c:v>32874</c:v>
                </c:pt>
                <c:pt idx="58">
                  <c:v>33239</c:v>
                </c:pt>
                <c:pt idx="59">
                  <c:v>33604</c:v>
                </c:pt>
                <c:pt idx="60">
                  <c:v>33970</c:v>
                </c:pt>
                <c:pt idx="61">
                  <c:v>34335</c:v>
                </c:pt>
                <c:pt idx="62">
                  <c:v>34700</c:v>
                </c:pt>
                <c:pt idx="63">
                  <c:v>35065</c:v>
                </c:pt>
                <c:pt idx="64">
                  <c:v>35431</c:v>
                </c:pt>
                <c:pt idx="65">
                  <c:v>35796</c:v>
                </c:pt>
                <c:pt idx="66">
                  <c:v>36161</c:v>
                </c:pt>
                <c:pt idx="67">
                  <c:v>36526</c:v>
                </c:pt>
                <c:pt idx="68">
                  <c:v>36892</c:v>
                </c:pt>
                <c:pt idx="69">
                  <c:v>37257</c:v>
                </c:pt>
                <c:pt idx="70">
                  <c:v>37622</c:v>
                </c:pt>
                <c:pt idx="71">
                  <c:v>37987</c:v>
                </c:pt>
                <c:pt idx="72">
                  <c:v>38353</c:v>
                </c:pt>
                <c:pt idx="73">
                  <c:v>38718</c:v>
                </c:pt>
                <c:pt idx="74">
                  <c:v>39083</c:v>
                </c:pt>
                <c:pt idx="75">
                  <c:v>39448</c:v>
                </c:pt>
                <c:pt idx="76">
                  <c:v>39814</c:v>
                </c:pt>
                <c:pt idx="77">
                  <c:v>40179</c:v>
                </c:pt>
                <c:pt idx="78">
                  <c:v>40544</c:v>
                </c:pt>
              </c:numCache>
            </c:numRef>
          </c:cat>
          <c:val>
            <c:numRef>
              <c:f>'data-Fig9'!$D$2:$D$80</c:f>
              <c:numCache>
                <c:formatCode>General</c:formatCode>
                <c:ptCount val="79"/>
                <c:pt idx="0">
                  <c:v>8.652E-2</c:v>
                </c:pt>
                <c:pt idx="1">
                  <c:v>8.8660000000000003E-2</c:v>
                </c:pt>
                <c:pt idx="2">
                  <c:v>8.6709999999999995E-2</c:v>
                </c:pt>
                <c:pt idx="3">
                  <c:v>8.541E-2</c:v>
                </c:pt>
                <c:pt idx="4">
                  <c:v>8.4680000000000005E-2</c:v>
                </c:pt>
                <c:pt idx="5">
                  <c:v>8.2899999999999988E-2</c:v>
                </c:pt>
                <c:pt idx="6">
                  <c:v>8.3080000000000001E-2</c:v>
                </c:pt>
                <c:pt idx="7">
                  <c:v>8.3070000000000005E-2</c:v>
                </c:pt>
                <c:pt idx="8">
                  <c:v>8.4010000000000001E-2</c:v>
                </c:pt>
                <c:pt idx="9">
                  <c:v>8.5969999999999991E-2</c:v>
                </c:pt>
                <c:pt idx="10">
                  <c:v>8.4070000000000006E-2</c:v>
                </c:pt>
                <c:pt idx="11">
                  <c:v>8.1270000000000009E-2</c:v>
                </c:pt>
                <c:pt idx="12">
                  <c:v>8.1969999999999987E-2</c:v>
                </c:pt>
                <c:pt idx="13">
                  <c:v>8.3690000000000001E-2</c:v>
                </c:pt>
                <c:pt idx="14">
                  <c:v>8.1110000000000002E-2</c:v>
                </c:pt>
                <c:pt idx="15">
                  <c:v>7.2120000000000004E-2</c:v>
                </c:pt>
                <c:pt idx="16">
                  <c:v>6.4240000000000005E-2</c:v>
                </c:pt>
                <c:pt idx="17">
                  <c:v>5.5640000000000002E-2</c:v>
                </c:pt>
                <c:pt idx="18">
                  <c:v>5.7259999999999998E-2</c:v>
                </c:pt>
                <c:pt idx="19">
                  <c:v>6.3979999999999995E-2</c:v>
                </c:pt>
                <c:pt idx="20">
                  <c:v>6.2740000000000004E-2</c:v>
                </c:pt>
                <c:pt idx="21">
                  <c:v>6.2089999999999999E-2</c:v>
                </c:pt>
                <c:pt idx="22">
                  <c:v>6.1190000000000001E-2</c:v>
                </c:pt>
                <c:pt idx="23">
                  <c:v>6.2350000000000003E-2</c:v>
                </c:pt>
                <c:pt idx="24">
                  <c:v>5.9699999999999996E-2</c:v>
                </c:pt>
                <c:pt idx="25">
                  <c:v>5.7419999999999999E-2</c:v>
                </c:pt>
                <c:pt idx="26">
                  <c:v>5.6100000000000004E-2</c:v>
                </c:pt>
                <c:pt idx="27">
                  <c:v>5.5559999999999998E-2</c:v>
                </c:pt>
                <c:pt idx="28">
                  <c:v>5.3949999999999998E-2</c:v>
                </c:pt>
                <c:pt idx="29">
                  <c:v>5.2610000000000004E-2</c:v>
                </c:pt>
                <c:pt idx="30">
                  <c:v>5.1970000000000002E-2</c:v>
                </c:pt>
                <c:pt idx="31">
                  <c:v>5.1559999999999995E-2</c:v>
                </c:pt>
                <c:pt idx="32">
                  <c:v>5.1200000000000002E-2</c:v>
                </c:pt>
                <c:pt idx="33">
                  <c:v>5.1559999999999995E-2</c:v>
                </c:pt>
                <c:pt idx="34">
                  <c:v>5.3350000000000002E-2</c:v>
                </c:pt>
                <c:pt idx="35">
                  <c:v>5.2409999999999998E-2</c:v>
                </c:pt>
                <c:pt idx="36">
                  <c:v>5.1879999999999996E-2</c:v>
                </c:pt>
                <c:pt idx="37">
                  <c:v>5.1330000000000001E-2</c:v>
                </c:pt>
                <c:pt idx="38">
                  <c:v>5.1820000000000005E-2</c:v>
                </c:pt>
                <c:pt idx="39">
                  <c:v>5.3230000000000006E-2</c:v>
                </c:pt>
                <c:pt idx="40">
                  <c:v>5.4219999999999997E-2</c:v>
                </c:pt>
                <c:pt idx="41">
                  <c:v>5.6639999999999996E-2</c:v>
                </c:pt>
                <c:pt idx="42">
                  <c:v>5.6399999999999999E-2</c:v>
                </c:pt>
                <c:pt idx="43">
                  <c:v>5.7350000000000005E-2</c:v>
                </c:pt>
                <c:pt idx="44">
                  <c:v>5.8560000000000001E-2</c:v>
                </c:pt>
                <c:pt idx="45">
                  <c:v>6.0560000000000003E-2</c:v>
                </c:pt>
                <c:pt idx="46">
                  <c:v>6.2169999999999996E-2</c:v>
                </c:pt>
                <c:pt idx="47">
                  <c:v>6.4250000000000002E-2</c:v>
                </c:pt>
                <c:pt idx="48">
                  <c:v>6.4250000000000002E-2</c:v>
                </c:pt>
                <c:pt idx="49">
                  <c:v>6.6720000000000002E-2</c:v>
                </c:pt>
                <c:pt idx="50">
                  <c:v>6.9550000000000001E-2</c:v>
                </c:pt>
                <c:pt idx="51">
                  <c:v>7.2679999999999995E-2</c:v>
                </c:pt>
                <c:pt idx="52">
                  <c:v>7.2760000000000005E-2</c:v>
                </c:pt>
                <c:pt idx="53">
                  <c:v>7.3259999999999992E-2</c:v>
                </c:pt>
                <c:pt idx="54">
                  <c:v>8.1530000000000005E-2</c:v>
                </c:pt>
                <c:pt idx="55">
                  <c:v>9.3850000000000003E-2</c:v>
                </c:pt>
                <c:pt idx="56">
                  <c:v>8.6940000000000003E-2</c:v>
                </c:pt>
                <c:pt idx="57">
                  <c:v>8.993000000000001E-2</c:v>
                </c:pt>
                <c:pt idx="58">
                  <c:v>8.5610000000000006E-2</c:v>
                </c:pt>
                <c:pt idx="59">
                  <c:v>9.6259999999999998E-2</c:v>
                </c:pt>
                <c:pt idx="60">
                  <c:v>9.0540000000000009E-2</c:v>
                </c:pt>
                <c:pt idx="61">
                  <c:v>8.7200000000000014E-2</c:v>
                </c:pt>
                <c:pt idx="62">
                  <c:v>9.2720000000000011E-2</c:v>
                </c:pt>
                <c:pt idx="63">
                  <c:v>9.8269999999999996E-2</c:v>
                </c:pt>
                <c:pt idx="64">
                  <c:v>0.10461000000000001</c:v>
                </c:pt>
                <c:pt idx="65">
                  <c:v>0.11005000000000001</c:v>
                </c:pt>
                <c:pt idx="66">
                  <c:v>0.1167</c:v>
                </c:pt>
                <c:pt idx="67">
                  <c:v>0.1226</c:v>
                </c:pt>
                <c:pt idx="68">
                  <c:v>0.10876</c:v>
                </c:pt>
                <c:pt idx="69">
                  <c:v>0.10317999999999999</c:v>
                </c:pt>
                <c:pt idx="70">
                  <c:v>0.10215</c:v>
                </c:pt>
                <c:pt idx="71">
                  <c:v>0.11045000000000001</c:v>
                </c:pt>
                <c:pt idx="72">
                  <c:v>0.11434</c:v>
                </c:pt>
                <c:pt idx="73">
                  <c:v>0.11724999999999999</c:v>
                </c:pt>
                <c:pt idx="74">
                  <c:v>0.122</c:v>
                </c:pt>
                <c:pt idx="75">
                  <c:v>0.11376</c:v>
                </c:pt>
                <c:pt idx="76">
                  <c:v>0.10243000000000001</c:v>
                </c:pt>
                <c:pt idx="77">
                  <c:v>0.10915</c:v>
                </c:pt>
                <c:pt idx="78">
                  <c:v>0.11026</c:v>
                </c:pt>
              </c:numCache>
            </c:numRef>
          </c:val>
          <c:smooth val="0"/>
          <c:extLst>
            <c:ext xmlns:c16="http://schemas.microsoft.com/office/drawing/2014/chart" uri="{C3380CC4-5D6E-409C-BE32-E72D297353CC}">
              <c16:uniqueId val="{00000002-399C-B648-BAAF-A228D1D47CFA}"/>
            </c:ext>
          </c:extLst>
        </c:ser>
        <c:dLbls>
          <c:showLegendKey val="0"/>
          <c:showVal val="0"/>
          <c:showCatName val="0"/>
          <c:showSerName val="0"/>
          <c:showPercent val="0"/>
          <c:showBubbleSize val="0"/>
        </c:dLbls>
        <c:marker val="1"/>
        <c:smooth val="0"/>
        <c:axId val="1654963712"/>
        <c:axId val="1"/>
      </c:lineChart>
      <c:dateAx>
        <c:axId val="1654963712"/>
        <c:scaling>
          <c:orientation val="minMax"/>
          <c:min val="9863"/>
        </c:scaling>
        <c:delete val="0"/>
        <c:axPos val="b"/>
        <c:majorGridlines>
          <c:spPr>
            <a:ln w="12700">
              <a:solidFill>
                <a:srgbClr val="000000"/>
              </a:solidFill>
              <a:prstDash val="sysDash"/>
            </a:ln>
          </c:spPr>
        </c:majorGridlines>
        <c:numFmt formatCode="yyyy" sourceLinked="0"/>
        <c:majorTickMark val="out"/>
        <c:minorTickMark val="none"/>
        <c:tickLblPos val="nextTo"/>
        <c:spPr>
          <a:ln w="3175">
            <a:solidFill>
              <a:srgbClr val="000000"/>
            </a:solidFill>
            <a:prstDash val="solid"/>
          </a:ln>
        </c:spPr>
        <c:txPr>
          <a:bodyPr rot="-5400000" vert="horz"/>
          <a:lstStyle/>
          <a:p>
            <a:pPr>
              <a:defRPr sz="1400" b="1" i="0" u="none" strike="noStrike" baseline="0">
                <a:solidFill>
                  <a:srgbClr val="000000"/>
                </a:solidFill>
                <a:latin typeface="Arial"/>
                <a:ea typeface="Arial"/>
                <a:cs typeface="Arial"/>
              </a:defRPr>
            </a:pPr>
            <a:endParaRPr lang="en-US"/>
          </a:p>
        </c:txPr>
        <c:crossAx val="1"/>
        <c:crossesAt val="0.04"/>
        <c:auto val="1"/>
        <c:lblOffset val="100"/>
        <c:baseTimeUnit val="years"/>
        <c:majorUnit val="5"/>
        <c:majorTimeUnit val="years"/>
        <c:minorUnit val="1"/>
        <c:minorTimeUnit val="years"/>
      </c:dateAx>
      <c:valAx>
        <c:axId val="1"/>
        <c:scaling>
          <c:orientation val="minMax"/>
          <c:max val="0.14000000000000001"/>
          <c:min val="0.04"/>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a:t>Share (in %)</a:t>
                </a:r>
              </a:p>
            </c:rich>
          </c:tx>
          <c:layout>
            <c:manualLayout>
              <c:xMode val="edge"/>
              <c:yMode val="edge"/>
              <c:x val="7.4820143884892082E-2"/>
              <c:y val="0.3854389210384846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en-US"/>
          </a:p>
        </c:txPr>
        <c:crossAx val="1654963712"/>
        <c:crosses val="autoZero"/>
        <c:crossBetween val="midCat"/>
        <c:majorUnit val="0.01"/>
        <c:minorUnit val="2E-3"/>
      </c:valAx>
      <c:spPr>
        <a:solidFill>
          <a:srgbClr val="FFFFFF"/>
        </a:solidFill>
        <a:ln w="3175">
          <a:solidFill>
            <a:srgbClr val="000000"/>
          </a:solidFill>
          <a:prstDash val="solid"/>
        </a:ln>
      </c:spPr>
    </c:plotArea>
    <c:legend>
      <c:legendPos val="r"/>
      <c:layout>
        <c:manualLayout>
          <c:xMode val="edge"/>
          <c:yMode val="edge"/>
          <c:x val="0.32374078060386335"/>
          <c:y val="0.16488220598931158"/>
          <c:w val="0.36690624822976259"/>
          <c:h val="7.9229200265629462E-2"/>
        </c:manualLayout>
      </c:layout>
      <c:overlay val="0"/>
      <c:spPr>
        <a:solidFill>
          <a:srgbClr val="FFFFFF"/>
        </a:solidFill>
        <a:ln w="3175">
          <a:solidFill>
            <a:srgbClr val="000000"/>
          </a:solidFill>
          <a:prstDash val="solid"/>
        </a:ln>
      </c:spPr>
      <c:txPr>
        <a:bodyPr/>
        <a:lstStyle/>
        <a:p>
          <a:pPr>
            <a:defRPr sz="11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02869054805677"/>
          <c:y val="0.12633832976445397"/>
          <c:w val="0.74963989276787346"/>
          <c:h val="0.69164882226980728"/>
        </c:manualLayout>
      </c:layout>
      <c:lineChart>
        <c:grouping val="standard"/>
        <c:varyColors val="0"/>
        <c:ser>
          <c:idx val="0"/>
          <c:order val="0"/>
          <c:tx>
            <c:strRef>
              <c:f>'data-Fig10'!$B$1</c:f>
              <c:strCache>
                <c:ptCount val="1"/>
                <c:pt idx="0">
                  <c:v>Officers Compensation</c:v>
                </c:pt>
              </c:strCache>
            </c:strRef>
          </c:tx>
          <c:spPr>
            <a:ln w="12700">
              <a:solidFill>
                <a:srgbClr val="000000"/>
              </a:solidFill>
              <a:prstDash val="solid"/>
            </a:ln>
          </c:spPr>
          <c:marker>
            <c:symbol val="diamond"/>
            <c:size val="7"/>
            <c:spPr>
              <a:solidFill>
                <a:srgbClr val="000000"/>
              </a:solidFill>
              <a:ln>
                <a:solidFill>
                  <a:srgbClr val="000000"/>
                </a:solidFill>
                <a:prstDash val="solid"/>
              </a:ln>
            </c:spPr>
          </c:marker>
          <c:cat>
            <c:numRef>
              <c:f>'data-Fig10'!$A$2:$A$57</c:f>
              <c:numCache>
                <c:formatCode>m/d/yy</c:formatCode>
                <c:ptCount val="56"/>
                <c:pt idx="0">
                  <c:v>6211</c:v>
                </c:pt>
                <c:pt idx="1">
                  <c:v>6576</c:v>
                </c:pt>
                <c:pt idx="2">
                  <c:v>6941</c:v>
                </c:pt>
                <c:pt idx="3">
                  <c:v>7306</c:v>
                </c:pt>
                <c:pt idx="4">
                  <c:v>7672</c:v>
                </c:pt>
                <c:pt idx="5">
                  <c:v>8037</c:v>
                </c:pt>
                <c:pt idx="6">
                  <c:v>8402</c:v>
                </c:pt>
                <c:pt idx="7">
                  <c:v>8767</c:v>
                </c:pt>
                <c:pt idx="8">
                  <c:v>9863</c:v>
                </c:pt>
                <c:pt idx="9">
                  <c:v>10228</c:v>
                </c:pt>
                <c:pt idx="10">
                  <c:v>10594</c:v>
                </c:pt>
                <c:pt idx="11">
                  <c:v>10959</c:v>
                </c:pt>
                <c:pt idx="12">
                  <c:v>11324</c:v>
                </c:pt>
                <c:pt idx="13">
                  <c:v>11689</c:v>
                </c:pt>
                <c:pt idx="14">
                  <c:v>12055</c:v>
                </c:pt>
                <c:pt idx="15">
                  <c:v>12420</c:v>
                </c:pt>
                <c:pt idx="16">
                  <c:v>12785</c:v>
                </c:pt>
                <c:pt idx="17">
                  <c:v>13150</c:v>
                </c:pt>
                <c:pt idx="18">
                  <c:v>13516</c:v>
                </c:pt>
                <c:pt idx="19">
                  <c:v>13881</c:v>
                </c:pt>
                <c:pt idx="20">
                  <c:v>14246</c:v>
                </c:pt>
                <c:pt idx="21">
                  <c:v>14611</c:v>
                </c:pt>
                <c:pt idx="22">
                  <c:v>14977</c:v>
                </c:pt>
                <c:pt idx="23">
                  <c:v>15342</c:v>
                </c:pt>
                <c:pt idx="24">
                  <c:v>15707</c:v>
                </c:pt>
                <c:pt idx="25">
                  <c:v>16072</c:v>
                </c:pt>
                <c:pt idx="26">
                  <c:v>16438</c:v>
                </c:pt>
                <c:pt idx="27">
                  <c:v>16803</c:v>
                </c:pt>
                <c:pt idx="28">
                  <c:v>17168</c:v>
                </c:pt>
                <c:pt idx="29">
                  <c:v>17533</c:v>
                </c:pt>
                <c:pt idx="30">
                  <c:v>17899</c:v>
                </c:pt>
                <c:pt idx="31">
                  <c:v>18264</c:v>
                </c:pt>
                <c:pt idx="32">
                  <c:v>18629</c:v>
                </c:pt>
                <c:pt idx="33">
                  <c:v>18994</c:v>
                </c:pt>
                <c:pt idx="34">
                  <c:v>19360</c:v>
                </c:pt>
                <c:pt idx="35">
                  <c:v>19725</c:v>
                </c:pt>
                <c:pt idx="36">
                  <c:v>20090</c:v>
                </c:pt>
                <c:pt idx="37">
                  <c:v>20455</c:v>
                </c:pt>
                <c:pt idx="38">
                  <c:v>20821</c:v>
                </c:pt>
                <c:pt idx="39">
                  <c:v>21186</c:v>
                </c:pt>
                <c:pt idx="40">
                  <c:v>21551</c:v>
                </c:pt>
                <c:pt idx="41">
                  <c:v>21916</c:v>
                </c:pt>
                <c:pt idx="42">
                  <c:v>22282</c:v>
                </c:pt>
                <c:pt idx="43">
                  <c:v>22647</c:v>
                </c:pt>
                <c:pt idx="44">
                  <c:v>23012</c:v>
                </c:pt>
                <c:pt idx="45">
                  <c:v>23377</c:v>
                </c:pt>
                <c:pt idx="46">
                  <c:v>23743</c:v>
                </c:pt>
                <c:pt idx="47">
                  <c:v>24108</c:v>
                </c:pt>
                <c:pt idx="48">
                  <c:v>24473</c:v>
                </c:pt>
                <c:pt idx="49">
                  <c:v>24838</c:v>
                </c:pt>
                <c:pt idx="50">
                  <c:v>25204</c:v>
                </c:pt>
                <c:pt idx="51">
                  <c:v>25569</c:v>
                </c:pt>
                <c:pt idx="52">
                  <c:v>25934</c:v>
                </c:pt>
                <c:pt idx="53">
                  <c:v>26299</c:v>
                </c:pt>
                <c:pt idx="54">
                  <c:v>26665</c:v>
                </c:pt>
                <c:pt idx="55">
                  <c:v>27030</c:v>
                </c:pt>
              </c:numCache>
            </c:numRef>
          </c:cat>
          <c:val>
            <c:numRef>
              <c:f>'data-Fig10'!$B$2:$B$57</c:f>
              <c:numCache>
                <c:formatCode>0.00</c:formatCode>
                <c:ptCount val="56"/>
                <c:pt idx="0">
                  <c:v>5.25323447510916E-2</c:v>
                </c:pt>
                <c:pt idx="1">
                  <c:v>6.7921520869613117E-2</c:v>
                </c:pt>
                <c:pt idx="2">
                  <c:v>5.5579810211060385E-2</c:v>
                </c:pt>
                <c:pt idx="3">
                  <c:v>5.7508218598444162E-2</c:v>
                </c:pt>
                <c:pt idx="4">
                  <c:v>6.5810526146523454E-2</c:v>
                </c:pt>
                <c:pt idx="5">
                  <c:v>6.7427930553893317E-2</c:v>
                </c:pt>
                <c:pt idx="6">
                  <c:v>6.1537282487235195E-2</c:v>
                </c:pt>
                <c:pt idx="7">
                  <c:v>6.2994417350071399E-2</c:v>
                </c:pt>
                <c:pt idx="9">
                  <c:v>6.7122829764388894E-2</c:v>
                </c:pt>
                <c:pt idx="10">
                  <c:v>6.6131589377724925E-2</c:v>
                </c:pt>
                <c:pt idx="11">
                  <c:v>6.7923140173973259E-2</c:v>
                </c:pt>
                <c:pt idx="12">
                  <c:v>6.8902112010623892E-2</c:v>
                </c:pt>
                <c:pt idx="13">
                  <c:v>6.9902339909549707E-2</c:v>
                </c:pt>
                <c:pt idx="14">
                  <c:v>6.8729114272918321E-2</c:v>
                </c:pt>
                <c:pt idx="15">
                  <c:v>6.441572300942669E-2</c:v>
                </c:pt>
                <c:pt idx="16">
                  <c:v>6.3858177659168888E-2</c:v>
                </c:pt>
                <c:pt idx="17">
                  <c:v>6.4666062830719365E-2</c:v>
                </c:pt>
                <c:pt idx="18">
                  <c:v>6.0881250135460238E-2</c:v>
                </c:pt>
                <c:pt idx="19">
                  <c:v>6.0237602585264921E-2</c:v>
                </c:pt>
                <c:pt idx="20">
                  <c:v>5.8649559639012722E-2</c:v>
                </c:pt>
                <c:pt idx="21">
                  <c:v>5.9165663858804646E-2</c:v>
                </c:pt>
                <c:pt idx="22">
                  <c:v>5.5923330917290813E-2</c:v>
                </c:pt>
                <c:pt idx="23">
                  <c:v>4.495846427440376E-2</c:v>
                </c:pt>
                <c:pt idx="24">
                  <c:v>3.5401659955003495E-2</c:v>
                </c:pt>
                <c:pt idx="25">
                  <c:v>3.2197277921010029E-2</c:v>
                </c:pt>
                <c:pt idx="26">
                  <c:v>3.5048896530006042E-2</c:v>
                </c:pt>
                <c:pt idx="27">
                  <c:v>4.5917592964599796E-2</c:v>
                </c:pt>
                <c:pt idx="28">
                  <c:v>4.8953264498728638E-2</c:v>
                </c:pt>
                <c:pt idx="29">
                  <c:v>4.9676472107247467E-2</c:v>
                </c:pt>
                <c:pt idx="30">
                  <c:v>5.0052331148538805E-2</c:v>
                </c:pt>
                <c:pt idx="31">
                  <c:v>5.1664651788261177E-2</c:v>
                </c:pt>
                <c:pt idx="32">
                  <c:v>4.7333484856431865E-2</c:v>
                </c:pt>
                <c:pt idx="33">
                  <c:v>4.541560939343494E-2</c:v>
                </c:pt>
                <c:pt idx="34">
                  <c:v>4.4112177715233451E-2</c:v>
                </c:pt>
                <c:pt idx="35">
                  <c:v>4.6202127335962927E-2</c:v>
                </c:pt>
                <c:pt idx="36">
                  <c:v>4.9408614569436529E-2</c:v>
                </c:pt>
                <c:pt idx="37">
                  <c:v>4.823101981642082E-2</c:v>
                </c:pt>
                <c:pt idx="38">
                  <c:v>4.9306869618132264E-2</c:v>
                </c:pt>
                <c:pt idx="39">
                  <c:v>5.1369721082514815E-2</c:v>
                </c:pt>
                <c:pt idx="40">
                  <c:v>5.1617695736180497E-2</c:v>
                </c:pt>
                <c:pt idx="41">
                  <c:v>5.3246976977747475E-2</c:v>
                </c:pt>
                <c:pt idx="42">
                  <c:v>5.4837548086693305E-2</c:v>
                </c:pt>
                <c:pt idx="43">
                  <c:v>5.6655274138962118E-2</c:v>
                </c:pt>
                <c:pt idx="44">
                  <c:v>5.739353068050787E-2</c:v>
                </c:pt>
                <c:pt idx="45">
                  <c:v>5.7008012032853481E-2</c:v>
                </c:pt>
                <c:pt idx="46">
                  <c:v>5.7818518752732279E-2</c:v>
                </c:pt>
                <c:pt idx="47">
                  <c:v>5.7009731053177276E-2</c:v>
                </c:pt>
                <c:pt idx="48">
                  <c:v>5.7135396996358515E-2</c:v>
                </c:pt>
                <c:pt idx="49">
                  <c:v>5.6155489252051265E-2</c:v>
                </c:pt>
                <c:pt idx="50">
                  <c:v>5.8530580269710704E-2</c:v>
                </c:pt>
                <c:pt idx="51">
                  <c:v>5.9560594191545538E-2</c:v>
                </c:pt>
                <c:pt idx="52">
                  <c:v>6.227906578834802E-2</c:v>
                </c:pt>
                <c:pt idx="53">
                  <c:v>6.4717201814392708E-2</c:v>
                </c:pt>
                <c:pt idx="54">
                  <c:v>6.6466847012371599E-2</c:v>
                </c:pt>
                <c:pt idx="55">
                  <c:v>6.869131645405685E-2</c:v>
                </c:pt>
              </c:numCache>
            </c:numRef>
          </c:val>
          <c:smooth val="0"/>
          <c:extLst>
            <c:ext xmlns:c16="http://schemas.microsoft.com/office/drawing/2014/chart" uri="{C3380CC4-5D6E-409C-BE32-E72D297353CC}">
              <c16:uniqueId val="{00000000-1896-F24E-85CC-BCE56B99E823}"/>
            </c:ext>
          </c:extLst>
        </c:ser>
        <c:ser>
          <c:idx val="1"/>
          <c:order val="1"/>
          <c:tx>
            <c:strRef>
              <c:f>'data-Fig10'!$D$1</c:f>
              <c:strCache>
                <c:ptCount val="1"/>
                <c:pt idx="0">
                  <c:v>P99.5-100</c:v>
                </c:pt>
              </c:strCache>
            </c:strRef>
          </c:tx>
          <c:spPr>
            <a:ln w="12700">
              <a:solidFill>
                <a:srgbClr val="000000"/>
              </a:solidFill>
              <a:prstDash val="solid"/>
            </a:ln>
          </c:spPr>
          <c:marker>
            <c:symbol val="triangle"/>
            <c:size val="7"/>
            <c:spPr>
              <a:solidFill>
                <a:srgbClr val="000000"/>
              </a:solidFill>
              <a:ln>
                <a:solidFill>
                  <a:srgbClr val="000000"/>
                </a:solidFill>
                <a:prstDash val="solid"/>
              </a:ln>
            </c:spPr>
          </c:marker>
          <c:cat>
            <c:numRef>
              <c:f>'data-Fig10'!$A$2:$A$57</c:f>
              <c:numCache>
                <c:formatCode>m/d/yy</c:formatCode>
                <c:ptCount val="56"/>
                <c:pt idx="0">
                  <c:v>6211</c:v>
                </c:pt>
                <c:pt idx="1">
                  <c:v>6576</c:v>
                </c:pt>
                <c:pt idx="2">
                  <c:v>6941</c:v>
                </c:pt>
                <c:pt idx="3">
                  <c:v>7306</c:v>
                </c:pt>
                <c:pt idx="4">
                  <c:v>7672</c:v>
                </c:pt>
                <c:pt idx="5">
                  <c:v>8037</c:v>
                </c:pt>
                <c:pt idx="6">
                  <c:v>8402</c:v>
                </c:pt>
                <c:pt idx="7">
                  <c:v>8767</c:v>
                </c:pt>
                <c:pt idx="8">
                  <c:v>9863</c:v>
                </c:pt>
                <c:pt idx="9">
                  <c:v>10228</c:v>
                </c:pt>
                <c:pt idx="10">
                  <c:v>10594</c:v>
                </c:pt>
                <c:pt idx="11">
                  <c:v>10959</c:v>
                </c:pt>
                <c:pt idx="12">
                  <c:v>11324</c:v>
                </c:pt>
                <c:pt idx="13">
                  <c:v>11689</c:v>
                </c:pt>
                <c:pt idx="14">
                  <c:v>12055</c:v>
                </c:pt>
                <c:pt idx="15">
                  <c:v>12420</c:v>
                </c:pt>
                <c:pt idx="16">
                  <c:v>12785</c:v>
                </c:pt>
                <c:pt idx="17">
                  <c:v>13150</c:v>
                </c:pt>
                <c:pt idx="18">
                  <c:v>13516</c:v>
                </c:pt>
                <c:pt idx="19">
                  <c:v>13881</c:v>
                </c:pt>
                <c:pt idx="20">
                  <c:v>14246</c:v>
                </c:pt>
                <c:pt idx="21">
                  <c:v>14611</c:v>
                </c:pt>
                <c:pt idx="22">
                  <c:v>14977</c:v>
                </c:pt>
                <c:pt idx="23">
                  <c:v>15342</c:v>
                </c:pt>
                <c:pt idx="24">
                  <c:v>15707</c:v>
                </c:pt>
                <c:pt idx="25">
                  <c:v>16072</c:v>
                </c:pt>
                <c:pt idx="26">
                  <c:v>16438</c:v>
                </c:pt>
                <c:pt idx="27">
                  <c:v>16803</c:v>
                </c:pt>
                <c:pt idx="28">
                  <c:v>17168</c:v>
                </c:pt>
                <c:pt idx="29">
                  <c:v>17533</c:v>
                </c:pt>
                <c:pt idx="30">
                  <c:v>17899</c:v>
                </c:pt>
                <c:pt idx="31">
                  <c:v>18264</c:v>
                </c:pt>
                <c:pt idx="32">
                  <c:v>18629</c:v>
                </c:pt>
                <c:pt idx="33">
                  <c:v>18994</c:v>
                </c:pt>
                <c:pt idx="34">
                  <c:v>19360</c:v>
                </c:pt>
                <c:pt idx="35">
                  <c:v>19725</c:v>
                </c:pt>
                <c:pt idx="36">
                  <c:v>20090</c:v>
                </c:pt>
                <c:pt idx="37">
                  <c:v>20455</c:v>
                </c:pt>
                <c:pt idx="38">
                  <c:v>20821</c:v>
                </c:pt>
                <c:pt idx="39">
                  <c:v>21186</c:v>
                </c:pt>
                <c:pt idx="40">
                  <c:v>21551</c:v>
                </c:pt>
                <c:pt idx="41">
                  <c:v>21916</c:v>
                </c:pt>
                <c:pt idx="42">
                  <c:v>22282</c:v>
                </c:pt>
                <c:pt idx="43">
                  <c:v>22647</c:v>
                </c:pt>
                <c:pt idx="44">
                  <c:v>23012</c:v>
                </c:pt>
                <c:pt idx="45">
                  <c:v>23377</c:v>
                </c:pt>
                <c:pt idx="46">
                  <c:v>23743</c:v>
                </c:pt>
                <c:pt idx="47">
                  <c:v>24108</c:v>
                </c:pt>
                <c:pt idx="48">
                  <c:v>24473</c:v>
                </c:pt>
                <c:pt idx="49">
                  <c:v>24838</c:v>
                </c:pt>
                <c:pt idx="50">
                  <c:v>25204</c:v>
                </c:pt>
                <c:pt idx="51">
                  <c:v>25569</c:v>
                </c:pt>
                <c:pt idx="52">
                  <c:v>25934</c:v>
                </c:pt>
                <c:pt idx="53">
                  <c:v>26299</c:v>
                </c:pt>
                <c:pt idx="54">
                  <c:v>26665</c:v>
                </c:pt>
                <c:pt idx="55">
                  <c:v>27030</c:v>
                </c:pt>
              </c:numCache>
            </c:numRef>
          </c:cat>
          <c:val>
            <c:numRef>
              <c:f>'data-Fig10'!$D$2:$D$57</c:f>
              <c:numCache>
                <c:formatCode>General</c:formatCode>
                <c:ptCount val="56"/>
                <c:pt idx="8">
                  <c:v>5.9969999999999996E-2</c:v>
                </c:pt>
                <c:pt idx="9">
                  <c:v>6.1100000000000002E-2</c:v>
                </c:pt>
                <c:pt idx="10">
                  <c:v>6.071E-2</c:v>
                </c:pt>
                <c:pt idx="11">
                  <c:v>5.9909999999999998E-2</c:v>
                </c:pt>
                <c:pt idx="12">
                  <c:v>5.8029999999999998E-2</c:v>
                </c:pt>
                <c:pt idx="13">
                  <c:v>5.6590000000000001E-2</c:v>
                </c:pt>
                <c:pt idx="14">
                  <c:v>5.7699999999999994E-2</c:v>
                </c:pt>
                <c:pt idx="15">
                  <c:v>5.7610000000000001E-2</c:v>
                </c:pt>
                <c:pt idx="16">
                  <c:v>5.806E-2</c:v>
                </c:pt>
                <c:pt idx="17">
                  <c:v>5.96E-2</c:v>
                </c:pt>
                <c:pt idx="18">
                  <c:v>5.8430000000000003E-2</c:v>
                </c:pt>
                <c:pt idx="19">
                  <c:v>5.6980000000000003E-2</c:v>
                </c:pt>
                <c:pt idx="20">
                  <c:v>5.6390000000000003E-2</c:v>
                </c:pt>
                <c:pt idx="21">
                  <c:v>5.7820000000000003E-2</c:v>
                </c:pt>
                <c:pt idx="22">
                  <c:v>5.704E-2</c:v>
                </c:pt>
                <c:pt idx="23">
                  <c:v>5.1239999999999994E-2</c:v>
                </c:pt>
                <c:pt idx="24">
                  <c:v>4.5019999999999998E-2</c:v>
                </c:pt>
                <c:pt idx="25">
                  <c:v>3.8290000000000005E-2</c:v>
                </c:pt>
                <c:pt idx="26">
                  <c:v>3.9710000000000002E-2</c:v>
                </c:pt>
                <c:pt idx="27">
                  <c:v>4.3339999999999997E-2</c:v>
                </c:pt>
                <c:pt idx="28">
                  <c:v>4.2359999999999995E-2</c:v>
                </c:pt>
                <c:pt idx="29">
                  <c:v>4.1820000000000003E-2</c:v>
                </c:pt>
                <c:pt idx="30">
                  <c:v>4.1020000000000001E-2</c:v>
                </c:pt>
                <c:pt idx="31">
                  <c:v>4.2119999999999998E-2</c:v>
                </c:pt>
                <c:pt idx="32">
                  <c:v>3.993E-2</c:v>
                </c:pt>
                <c:pt idx="33">
                  <c:v>3.7749999999999999E-2</c:v>
                </c:pt>
                <c:pt idx="35">
                  <c:v>3.6589999999999998E-2</c:v>
                </c:pt>
                <c:pt idx="37">
                  <c:v>3.5650000000000001E-2</c:v>
                </c:pt>
                <c:pt idx="39">
                  <c:v>3.4340000000000002E-2</c:v>
                </c:pt>
                <c:pt idx="41">
                  <c:v>3.3099999999999997E-2</c:v>
                </c:pt>
                <c:pt idx="42">
                  <c:v>3.27E-2</c:v>
                </c:pt>
                <c:pt idx="43">
                  <c:v>3.2390000000000002E-2</c:v>
                </c:pt>
                <c:pt idx="45">
                  <c:v>3.2340000000000001E-2</c:v>
                </c:pt>
                <c:pt idx="47">
                  <c:v>3.2680000000000001E-2</c:v>
                </c:pt>
                <c:pt idx="48">
                  <c:v>3.3799999999999997E-2</c:v>
                </c:pt>
                <c:pt idx="49">
                  <c:v>3.3170000000000005E-2</c:v>
                </c:pt>
                <c:pt idx="50">
                  <c:v>3.2739999999999998E-2</c:v>
                </c:pt>
                <c:pt idx="51">
                  <c:v>3.2129999999999999E-2</c:v>
                </c:pt>
                <c:pt idx="52">
                  <c:v>3.2559999999999999E-2</c:v>
                </c:pt>
                <c:pt idx="53">
                  <c:v>3.3799999999999997E-2</c:v>
                </c:pt>
                <c:pt idx="54">
                  <c:v>3.4270000000000002E-2</c:v>
                </c:pt>
                <c:pt idx="55">
                  <c:v>3.6290000000000003E-2</c:v>
                </c:pt>
              </c:numCache>
            </c:numRef>
          </c:val>
          <c:smooth val="0"/>
          <c:extLst>
            <c:ext xmlns:c16="http://schemas.microsoft.com/office/drawing/2014/chart" uri="{C3380CC4-5D6E-409C-BE32-E72D297353CC}">
              <c16:uniqueId val="{00000001-1896-F24E-85CC-BCE56B99E823}"/>
            </c:ext>
          </c:extLst>
        </c:ser>
        <c:ser>
          <c:idx val="2"/>
          <c:order val="2"/>
          <c:tx>
            <c:strRef>
              <c:f>'data-Fig10'!$C$1</c:f>
              <c:strCache>
                <c:ptCount val="1"/>
                <c:pt idx="0">
                  <c:v>P99-99.9</c:v>
                </c:pt>
              </c:strCache>
            </c:strRef>
          </c:tx>
          <c:spPr>
            <a:ln w="12700">
              <a:solidFill>
                <a:srgbClr val="000000"/>
              </a:solidFill>
              <a:prstDash val="solid"/>
            </a:ln>
          </c:spPr>
          <c:marker>
            <c:symbol val="triangle"/>
            <c:size val="7"/>
            <c:spPr>
              <a:solidFill>
                <a:srgbClr val="FFFFFF"/>
              </a:solidFill>
              <a:ln>
                <a:solidFill>
                  <a:srgbClr val="000000"/>
                </a:solidFill>
                <a:prstDash val="solid"/>
              </a:ln>
            </c:spPr>
          </c:marker>
          <c:cat>
            <c:numRef>
              <c:f>'data-Fig10'!$A$2:$A$57</c:f>
              <c:numCache>
                <c:formatCode>m/d/yy</c:formatCode>
                <c:ptCount val="56"/>
                <c:pt idx="0">
                  <c:v>6211</c:v>
                </c:pt>
                <c:pt idx="1">
                  <c:v>6576</c:v>
                </c:pt>
                <c:pt idx="2">
                  <c:v>6941</c:v>
                </c:pt>
                <c:pt idx="3">
                  <c:v>7306</c:v>
                </c:pt>
                <c:pt idx="4">
                  <c:v>7672</c:v>
                </c:pt>
                <c:pt idx="5">
                  <c:v>8037</c:v>
                </c:pt>
                <c:pt idx="6">
                  <c:v>8402</c:v>
                </c:pt>
                <c:pt idx="7">
                  <c:v>8767</c:v>
                </c:pt>
                <c:pt idx="8">
                  <c:v>9863</c:v>
                </c:pt>
                <c:pt idx="9">
                  <c:v>10228</c:v>
                </c:pt>
                <c:pt idx="10">
                  <c:v>10594</c:v>
                </c:pt>
                <c:pt idx="11">
                  <c:v>10959</c:v>
                </c:pt>
                <c:pt idx="12">
                  <c:v>11324</c:v>
                </c:pt>
                <c:pt idx="13">
                  <c:v>11689</c:v>
                </c:pt>
                <c:pt idx="14">
                  <c:v>12055</c:v>
                </c:pt>
                <c:pt idx="15">
                  <c:v>12420</c:v>
                </c:pt>
                <c:pt idx="16">
                  <c:v>12785</c:v>
                </c:pt>
                <c:pt idx="17">
                  <c:v>13150</c:v>
                </c:pt>
                <c:pt idx="18">
                  <c:v>13516</c:v>
                </c:pt>
                <c:pt idx="19">
                  <c:v>13881</c:v>
                </c:pt>
                <c:pt idx="20">
                  <c:v>14246</c:v>
                </c:pt>
                <c:pt idx="21">
                  <c:v>14611</c:v>
                </c:pt>
                <c:pt idx="22">
                  <c:v>14977</c:v>
                </c:pt>
                <c:pt idx="23">
                  <c:v>15342</c:v>
                </c:pt>
                <c:pt idx="24">
                  <c:v>15707</c:v>
                </c:pt>
                <c:pt idx="25">
                  <c:v>16072</c:v>
                </c:pt>
                <c:pt idx="26">
                  <c:v>16438</c:v>
                </c:pt>
                <c:pt idx="27">
                  <c:v>16803</c:v>
                </c:pt>
                <c:pt idx="28">
                  <c:v>17168</c:v>
                </c:pt>
                <c:pt idx="29">
                  <c:v>17533</c:v>
                </c:pt>
                <c:pt idx="30">
                  <c:v>17899</c:v>
                </c:pt>
                <c:pt idx="31">
                  <c:v>18264</c:v>
                </c:pt>
                <c:pt idx="32">
                  <c:v>18629</c:v>
                </c:pt>
                <c:pt idx="33">
                  <c:v>18994</c:v>
                </c:pt>
                <c:pt idx="34">
                  <c:v>19360</c:v>
                </c:pt>
                <c:pt idx="35">
                  <c:v>19725</c:v>
                </c:pt>
                <c:pt idx="36">
                  <c:v>20090</c:v>
                </c:pt>
                <c:pt idx="37">
                  <c:v>20455</c:v>
                </c:pt>
                <c:pt idx="38">
                  <c:v>20821</c:v>
                </c:pt>
                <c:pt idx="39">
                  <c:v>21186</c:v>
                </c:pt>
                <c:pt idx="40">
                  <c:v>21551</c:v>
                </c:pt>
                <c:pt idx="41">
                  <c:v>21916</c:v>
                </c:pt>
                <c:pt idx="42">
                  <c:v>22282</c:v>
                </c:pt>
                <c:pt idx="43">
                  <c:v>22647</c:v>
                </c:pt>
                <c:pt idx="44">
                  <c:v>23012</c:v>
                </c:pt>
                <c:pt idx="45">
                  <c:v>23377</c:v>
                </c:pt>
                <c:pt idx="46">
                  <c:v>23743</c:v>
                </c:pt>
                <c:pt idx="47">
                  <c:v>24108</c:v>
                </c:pt>
                <c:pt idx="48">
                  <c:v>24473</c:v>
                </c:pt>
                <c:pt idx="49">
                  <c:v>24838</c:v>
                </c:pt>
                <c:pt idx="50">
                  <c:v>25204</c:v>
                </c:pt>
                <c:pt idx="51">
                  <c:v>25569</c:v>
                </c:pt>
                <c:pt idx="52">
                  <c:v>25934</c:v>
                </c:pt>
                <c:pt idx="53">
                  <c:v>26299</c:v>
                </c:pt>
                <c:pt idx="54">
                  <c:v>26665</c:v>
                </c:pt>
                <c:pt idx="55">
                  <c:v>27030</c:v>
                </c:pt>
              </c:numCache>
            </c:numRef>
          </c:cat>
          <c:val>
            <c:numRef>
              <c:f>'data-Fig10'!$C$2:$C$57</c:f>
              <c:numCache>
                <c:formatCode>General</c:formatCode>
                <c:ptCount val="56"/>
                <c:pt idx="8">
                  <c:v>6.0410000000000005E-2</c:v>
                </c:pt>
                <c:pt idx="9">
                  <c:v>6.1900000000000004E-2</c:v>
                </c:pt>
                <c:pt idx="10">
                  <c:v>6.1030000000000001E-2</c:v>
                </c:pt>
                <c:pt idx="11">
                  <c:v>5.9879999999999996E-2</c:v>
                </c:pt>
                <c:pt idx="12">
                  <c:v>6.0139999999999999E-2</c:v>
                </c:pt>
                <c:pt idx="13">
                  <c:v>5.9209999999999992E-2</c:v>
                </c:pt>
                <c:pt idx="14">
                  <c:v>5.8689999999999999E-2</c:v>
                </c:pt>
                <c:pt idx="15">
                  <c:v>5.9420000000000001E-2</c:v>
                </c:pt>
                <c:pt idx="16">
                  <c:v>5.9559999999999995E-2</c:v>
                </c:pt>
                <c:pt idx="17">
                  <c:v>6.0939999999999994E-2</c:v>
                </c:pt>
                <c:pt idx="18">
                  <c:v>5.9559999999999995E-2</c:v>
                </c:pt>
                <c:pt idx="19">
                  <c:v>5.8169999999999999E-2</c:v>
                </c:pt>
                <c:pt idx="20">
                  <c:v>5.8220000000000001E-2</c:v>
                </c:pt>
                <c:pt idx="21">
                  <c:v>5.9130000000000002E-2</c:v>
                </c:pt>
                <c:pt idx="22">
                  <c:v>5.6669999999999998E-2</c:v>
                </c:pt>
                <c:pt idx="23">
                  <c:v>5.0290000000000001E-2</c:v>
                </c:pt>
                <c:pt idx="24">
                  <c:v>4.5530000000000001E-2</c:v>
                </c:pt>
                <c:pt idx="25">
                  <c:v>0.04</c:v>
                </c:pt>
                <c:pt idx="26">
                  <c:v>4.1709999999999997E-2</c:v>
                </c:pt>
                <c:pt idx="27">
                  <c:v>4.7230000000000001E-2</c:v>
                </c:pt>
                <c:pt idx="28">
                  <c:v>4.6769999999999999E-2</c:v>
                </c:pt>
                <c:pt idx="29">
                  <c:v>4.6170000000000003E-2</c:v>
                </c:pt>
                <c:pt idx="30">
                  <c:v>4.5739999999999996E-2</c:v>
                </c:pt>
                <c:pt idx="31">
                  <c:v>4.6739999999999997E-2</c:v>
                </c:pt>
                <c:pt idx="32">
                  <c:v>4.4790000000000003E-2</c:v>
                </c:pt>
                <c:pt idx="33">
                  <c:v>4.3479999999999998E-2</c:v>
                </c:pt>
                <c:pt idx="35">
                  <c:v>4.2999999999999997E-2</c:v>
                </c:pt>
                <c:pt idx="37">
                  <c:v>4.2999999999999997E-2</c:v>
                </c:pt>
                <c:pt idx="39">
                  <c:v>4.2000000000000003E-2</c:v>
                </c:pt>
                <c:pt idx="41">
                  <c:v>4.1189999999999997E-2</c:v>
                </c:pt>
                <c:pt idx="42">
                  <c:v>4.0899999999999999E-2</c:v>
                </c:pt>
                <c:pt idx="43">
                  <c:v>4.0689999999999997E-2</c:v>
                </c:pt>
                <c:pt idx="45">
                  <c:v>4.0480000000000002E-2</c:v>
                </c:pt>
                <c:pt idx="47">
                  <c:v>4.0529999999999997E-2</c:v>
                </c:pt>
                <c:pt idx="48">
                  <c:v>4.197E-2</c:v>
                </c:pt>
                <c:pt idx="49">
                  <c:v>4.1180000000000001E-2</c:v>
                </c:pt>
                <c:pt idx="50">
                  <c:v>4.086E-2</c:v>
                </c:pt>
                <c:pt idx="51">
                  <c:v>4.079E-2</c:v>
                </c:pt>
                <c:pt idx="52">
                  <c:v>4.1079999999999998E-2</c:v>
                </c:pt>
                <c:pt idx="53">
                  <c:v>4.1779999999999998E-2</c:v>
                </c:pt>
                <c:pt idx="54">
                  <c:v>4.2750000000000003E-2</c:v>
                </c:pt>
                <c:pt idx="55">
                  <c:v>4.4069999999999998E-2</c:v>
                </c:pt>
              </c:numCache>
            </c:numRef>
          </c:val>
          <c:smooth val="0"/>
          <c:extLst>
            <c:ext xmlns:c16="http://schemas.microsoft.com/office/drawing/2014/chart" uri="{C3380CC4-5D6E-409C-BE32-E72D297353CC}">
              <c16:uniqueId val="{00000002-1896-F24E-85CC-BCE56B99E823}"/>
            </c:ext>
          </c:extLst>
        </c:ser>
        <c:dLbls>
          <c:showLegendKey val="0"/>
          <c:showVal val="0"/>
          <c:showCatName val="0"/>
          <c:showSerName val="0"/>
          <c:showPercent val="0"/>
          <c:showBubbleSize val="0"/>
        </c:dLbls>
        <c:marker val="1"/>
        <c:smooth val="0"/>
        <c:axId val="2136657056"/>
        <c:axId val="1"/>
      </c:lineChart>
      <c:dateAx>
        <c:axId val="2136657056"/>
        <c:scaling>
          <c:orientation val="minMax"/>
          <c:max val="21916"/>
          <c:min val="6211"/>
        </c:scaling>
        <c:delete val="0"/>
        <c:axPos val="b"/>
        <c:majorGridlines>
          <c:spPr>
            <a:ln w="12700">
              <a:solidFill>
                <a:srgbClr val="000000"/>
              </a:solidFill>
              <a:prstDash val="sysDash"/>
            </a:ln>
          </c:spPr>
        </c:majorGridlines>
        <c:numFmt formatCode="yyyy" sourceLinked="0"/>
        <c:majorTickMark val="out"/>
        <c:minorTickMark val="none"/>
        <c:tickLblPos val="nextTo"/>
        <c:spPr>
          <a:ln w="3175">
            <a:solidFill>
              <a:srgbClr val="000000"/>
            </a:solidFill>
            <a:prstDash val="solid"/>
          </a:ln>
        </c:spPr>
        <c:txPr>
          <a:bodyPr rot="-5400000" vert="horz"/>
          <a:lstStyle/>
          <a:p>
            <a:pPr>
              <a:defRPr sz="1325" b="1" i="0" u="none" strike="noStrike" baseline="0">
                <a:solidFill>
                  <a:srgbClr val="000000"/>
                </a:solidFill>
                <a:latin typeface="Arial"/>
                <a:ea typeface="Arial"/>
                <a:cs typeface="Arial"/>
              </a:defRPr>
            </a:pPr>
            <a:endParaRPr lang="en-US"/>
          </a:p>
        </c:txPr>
        <c:crossAx val="1"/>
        <c:crosses val="autoZero"/>
        <c:auto val="1"/>
        <c:lblOffset val="100"/>
        <c:baseTimeUnit val="years"/>
        <c:majorUnit val="3"/>
        <c:majorTimeUnit val="years"/>
        <c:minorUnit val="1"/>
        <c:minorTimeUnit val="years"/>
      </c:dateAx>
      <c:valAx>
        <c:axId val="1"/>
        <c:scaling>
          <c:orientation val="minMax"/>
        </c:scaling>
        <c:delete val="0"/>
        <c:axPos val="l"/>
        <c:majorGridlines>
          <c:spPr>
            <a:ln w="3175">
              <a:solidFill>
                <a:srgbClr val="000000"/>
              </a:solidFill>
              <a:prstDash val="solid"/>
            </a:ln>
          </c:spPr>
        </c:majorGridlines>
        <c:title>
          <c:tx>
            <c:rich>
              <a:bodyPr/>
              <a:lstStyle/>
              <a:p>
                <a:pPr>
                  <a:defRPr sz="1325" b="1" i="0" u="none" strike="noStrike" baseline="0">
                    <a:solidFill>
                      <a:srgbClr val="000000"/>
                    </a:solidFill>
                    <a:latin typeface="Arial"/>
                    <a:ea typeface="Arial"/>
                    <a:cs typeface="Arial"/>
                  </a:defRPr>
                </a:pPr>
                <a:r>
                  <a:rPr lang="en-US"/>
                  <a:t>Share (in %)</a:t>
                </a:r>
              </a:p>
            </c:rich>
          </c:tx>
          <c:layout>
            <c:manualLayout>
              <c:xMode val="edge"/>
              <c:yMode val="edge"/>
              <c:x val="8.7769784172661874E-2"/>
              <c:y val="0.3854389210384846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325" b="1" i="0" u="none" strike="noStrike" baseline="0">
                <a:solidFill>
                  <a:srgbClr val="000000"/>
                </a:solidFill>
                <a:latin typeface="Arial"/>
                <a:ea typeface="Arial"/>
                <a:cs typeface="Arial"/>
              </a:defRPr>
            </a:pPr>
            <a:endParaRPr lang="en-US"/>
          </a:p>
        </c:txPr>
        <c:crossAx val="2136657056"/>
        <c:crossesAt val="17"/>
        <c:crossBetween val="midCat"/>
      </c:valAx>
      <c:spPr>
        <a:solidFill>
          <a:srgbClr val="FFFFFF"/>
        </a:solidFill>
        <a:ln w="12700">
          <a:solidFill>
            <a:srgbClr val="808080"/>
          </a:solidFill>
          <a:prstDash val="solid"/>
        </a:ln>
      </c:spPr>
    </c:plotArea>
    <c:legend>
      <c:legendPos val="r"/>
      <c:layout>
        <c:manualLayout>
          <c:xMode val="edge"/>
          <c:yMode val="edge"/>
          <c:x val="0.27769772843142809"/>
          <c:y val="0.74304066660342161"/>
          <c:w val="0.52805732736645328"/>
          <c:h val="4.925054548904273E-2"/>
        </c:manualLayout>
      </c:layout>
      <c:overlay val="0"/>
      <c:spPr>
        <a:solidFill>
          <a:srgbClr val="FFFFFF"/>
        </a:solidFill>
        <a:ln w="3175">
          <a:solidFill>
            <a:srgbClr val="000000"/>
          </a:solidFill>
          <a:prstDash val="solid"/>
        </a:ln>
      </c:spPr>
      <c:txPr>
        <a:bodyPr/>
        <a:lstStyle/>
        <a:p>
          <a:pPr>
            <a:defRPr sz="118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en-US" sz="2400" b="1" i="0" u="none" strike="noStrike" baseline="0">
                <a:solidFill>
                  <a:srgbClr val="000000"/>
                </a:solidFill>
                <a:latin typeface="Calibri" pitchFamily="2" charset="0"/>
                <a:cs typeface="Calibri" pitchFamily="2" charset="0"/>
              </a:rPr>
              <a:t>  Top 10% Pre-tax Income Share in the US</a:t>
            </a:r>
            <a:endParaRPr lang="en-US" sz="1200" b="0" i="0" u="none" strike="noStrike" baseline="0">
              <a:solidFill>
                <a:srgbClr val="000000"/>
              </a:solidFill>
              <a:latin typeface="Calibri" pitchFamily="2" charset="0"/>
              <a:cs typeface="Calibri" pitchFamily="2" charset="0"/>
            </a:endParaRPr>
          </a:p>
          <a:p>
            <a:pPr>
              <a:defRPr sz="900" b="0" i="0" u="none" strike="noStrike" baseline="0">
                <a:solidFill>
                  <a:srgbClr val="000000"/>
                </a:solidFill>
                <a:latin typeface="Arial"/>
                <a:ea typeface="Arial"/>
                <a:cs typeface="Arial"/>
              </a:defRPr>
            </a:pPr>
            <a:r>
              <a:rPr lang="en-US" sz="1200" b="0" i="0" u="none" strike="noStrike" baseline="0">
                <a:solidFill>
                  <a:srgbClr val="000000"/>
                </a:solidFill>
                <a:latin typeface="Calibri" pitchFamily="2" charset="0"/>
                <a:cs typeface="Calibri" pitchFamily="2" charset="0"/>
              </a:rPr>
              <a:t> </a:t>
            </a:r>
          </a:p>
        </c:rich>
      </c:tx>
      <c:layout>
        <c:manualLayout>
          <c:xMode val="edge"/>
          <c:yMode val="edge"/>
          <c:x val="0.20705521472392638"/>
          <c:y val="0"/>
        </c:manualLayout>
      </c:layout>
      <c:overlay val="0"/>
      <c:spPr>
        <a:noFill/>
        <a:ln w="25400">
          <a:noFill/>
        </a:ln>
      </c:spPr>
    </c:title>
    <c:autoTitleDeleted val="0"/>
    <c:plotArea>
      <c:layout>
        <c:manualLayout>
          <c:layoutTarget val="inner"/>
          <c:xMode val="edge"/>
          <c:yMode val="edge"/>
          <c:x val="0.15644174708112416"/>
          <c:y val="9.4420551390788782E-2"/>
          <c:w val="0.77914122506159122"/>
          <c:h val="0.66952754622559318"/>
        </c:manualLayout>
      </c:layout>
      <c:lineChart>
        <c:grouping val="standard"/>
        <c:varyColors val="0"/>
        <c:ser>
          <c:idx val="0"/>
          <c:order val="0"/>
          <c:tx>
            <c:strRef>
              <c:f>'data-Fig1'!$C$3</c:f>
              <c:strCache>
                <c:ptCount val="1"/>
                <c:pt idx="0">
                  <c:v>Including capital gains</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numRef>
              <c:f>'data-Fig1'!$A$4:$A$109</c:f>
              <c:numCache>
                <c:formatCode>General</c:formatCode>
                <c:ptCount val="106"/>
                <c:pt idx="0">
                  <c:v>1917</c:v>
                </c:pt>
                <c:pt idx="1">
                  <c:v>1918</c:v>
                </c:pt>
                <c:pt idx="2">
                  <c:v>1919</c:v>
                </c:pt>
                <c:pt idx="3">
                  <c:v>1920</c:v>
                </c:pt>
                <c:pt idx="4">
                  <c:v>1921</c:v>
                </c:pt>
                <c:pt idx="5">
                  <c:v>1922</c:v>
                </c:pt>
                <c:pt idx="6">
                  <c:v>1923</c:v>
                </c:pt>
                <c:pt idx="7">
                  <c:v>1924</c:v>
                </c:pt>
                <c:pt idx="8">
                  <c:v>1925</c:v>
                </c:pt>
                <c:pt idx="9">
                  <c:v>1926</c:v>
                </c:pt>
                <c:pt idx="10">
                  <c:v>1927</c:v>
                </c:pt>
                <c:pt idx="11">
                  <c:v>1928</c:v>
                </c:pt>
                <c:pt idx="12">
                  <c:v>1929</c:v>
                </c:pt>
                <c:pt idx="13">
                  <c:v>1930</c:v>
                </c:pt>
                <c:pt idx="14">
                  <c:v>1931</c:v>
                </c:pt>
                <c:pt idx="15">
                  <c:v>1932</c:v>
                </c:pt>
                <c:pt idx="16">
                  <c:v>1933</c:v>
                </c:pt>
                <c:pt idx="17">
                  <c:v>1934</c:v>
                </c:pt>
                <c:pt idx="18">
                  <c:v>1935</c:v>
                </c:pt>
                <c:pt idx="19">
                  <c:v>1936</c:v>
                </c:pt>
                <c:pt idx="20">
                  <c:v>1937</c:v>
                </c:pt>
                <c:pt idx="21">
                  <c:v>1938</c:v>
                </c:pt>
                <c:pt idx="22">
                  <c:v>1939</c:v>
                </c:pt>
                <c:pt idx="23">
                  <c:v>1940</c:v>
                </c:pt>
                <c:pt idx="24">
                  <c:v>1941</c:v>
                </c:pt>
                <c:pt idx="25">
                  <c:v>1942</c:v>
                </c:pt>
                <c:pt idx="26">
                  <c:v>1943</c:v>
                </c:pt>
                <c:pt idx="27">
                  <c:v>1944</c:v>
                </c:pt>
                <c:pt idx="28">
                  <c:v>1945</c:v>
                </c:pt>
                <c:pt idx="29">
                  <c:v>1946</c:v>
                </c:pt>
                <c:pt idx="30">
                  <c:v>1947</c:v>
                </c:pt>
                <c:pt idx="31">
                  <c:v>1948</c:v>
                </c:pt>
                <c:pt idx="32">
                  <c:v>1949</c:v>
                </c:pt>
                <c:pt idx="33">
                  <c:v>1950</c:v>
                </c:pt>
                <c:pt idx="34">
                  <c:v>1951</c:v>
                </c:pt>
                <c:pt idx="35">
                  <c:v>1952</c:v>
                </c:pt>
                <c:pt idx="36">
                  <c:v>1953</c:v>
                </c:pt>
                <c:pt idx="37">
                  <c:v>1954</c:v>
                </c:pt>
                <c:pt idx="38">
                  <c:v>1955</c:v>
                </c:pt>
                <c:pt idx="39">
                  <c:v>1956</c:v>
                </c:pt>
                <c:pt idx="40">
                  <c:v>1957</c:v>
                </c:pt>
                <c:pt idx="41">
                  <c:v>1958</c:v>
                </c:pt>
                <c:pt idx="42">
                  <c:v>1959</c:v>
                </c:pt>
                <c:pt idx="43">
                  <c:v>1960</c:v>
                </c:pt>
                <c:pt idx="44">
                  <c:v>1961</c:v>
                </c:pt>
                <c:pt idx="45">
                  <c:v>1962</c:v>
                </c:pt>
                <c:pt idx="46">
                  <c:v>1963</c:v>
                </c:pt>
                <c:pt idx="47">
                  <c:v>1964</c:v>
                </c:pt>
                <c:pt idx="48">
                  <c:v>1965</c:v>
                </c:pt>
                <c:pt idx="49">
                  <c:v>1966</c:v>
                </c:pt>
                <c:pt idx="50">
                  <c:v>1967</c:v>
                </c:pt>
                <c:pt idx="51">
                  <c:v>1968</c:v>
                </c:pt>
                <c:pt idx="52">
                  <c:v>1969</c:v>
                </c:pt>
                <c:pt idx="53">
                  <c:v>1970</c:v>
                </c:pt>
                <c:pt idx="54">
                  <c:v>1971</c:v>
                </c:pt>
                <c:pt idx="55">
                  <c:v>1972</c:v>
                </c:pt>
                <c:pt idx="56">
                  <c:v>1973</c:v>
                </c:pt>
                <c:pt idx="57">
                  <c:v>1974</c:v>
                </c:pt>
                <c:pt idx="58">
                  <c:v>1975</c:v>
                </c:pt>
                <c:pt idx="59">
                  <c:v>1976</c:v>
                </c:pt>
                <c:pt idx="60">
                  <c:v>1977</c:v>
                </c:pt>
                <c:pt idx="61">
                  <c:v>1978</c:v>
                </c:pt>
                <c:pt idx="62">
                  <c:v>1979</c:v>
                </c:pt>
                <c:pt idx="63">
                  <c:v>1980</c:v>
                </c:pt>
                <c:pt idx="64">
                  <c:v>1981</c:v>
                </c:pt>
                <c:pt idx="65">
                  <c:v>1982</c:v>
                </c:pt>
                <c:pt idx="66">
                  <c:v>1983</c:v>
                </c:pt>
                <c:pt idx="67">
                  <c:v>1984</c:v>
                </c:pt>
                <c:pt idx="68">
                  <c:v>1985</c:v>
                </c:pt>
                <c:pt idx="69">
                  <c:v>1986</c:v>
                </c:pt>
                <c:pt idx="70">
                  <c:v>1987</c:v>
                </c:pt>
                <c:pt idx="71">
                  <c:v>1988</c:v>
                </c:pt>
                <c:pt idx="72">
                  <c:v>1989</c:v>
                </c:pt>
                <c:pt idx="73">
                  <c:v>1990</c:v>
                </c:pt>
                <c:pt idx="74">
                  <c:v>1991</c:v>
                </c:pt>
                <c:pt idx="75">
                  <c:v>1992</c:v>
                </c:pt>
                <c:pt idx="76">
                  <c:v>1993</c:v>
                </c:pt>
                <c:pt idx="77">
                  <c:v>1994</c:v>
                </c:pt>
                <c:pt idx="78">
                  <c:v>1995</c:v>
                </c:pt>
                <c:pt idx="79">
                  <c:v>1996</c:v>
                </c:pt>
                <c:pt idx="80">
                  <c:v>1997</c:v>
                </c:pt>
                <c:pt idx="81">
                  <c:v>1998</c:v>
                </c:pt>
                <c:pt idx="82">
                  <c:v>1999</c:v>
                </c:pt>
                <c:pt idx="83">
                  <c:v>2000</c:v>
                </c:pt>
                <c:pt idx="84">
                  <c:v>2001</c:v>
                </c:pt>
                <c:pt idx="85">
                  <c:v>2002</c:v>
                </c:pt>
                <c:pt idx="86">
                  <c:v>2003</c:v>
                </c:pt>
                <c:pt idx="87">
                  <c:v>2004</c:v>
                </c:pt>
                <c:pt idx="88">
                  <c:v>2005</c:v>
                </c:pt>
                <c:pt idx="89">
                  <c:v>2006</c:v>
                </c:pt>
                <c:pt idx="90">
                  <c:v>2007</c:v>
                </c:pt>
                <c:pt idx="91">
                  <c:v>2008</c:v>
                </c:pt>
                <c:pt idx="92">
                  <c:v>2009</c:v>
                </c:pt>
                <c:pt idx="93">
                  <c:v>2010</c:v>
                </c:pt>
                <c:pt idx="94">
                  <c:v>2011</c:v>
                </c:pt>
                <c:pt idx="95">
                  <c:v>2012</c:v>
                </c:pt>
                <c:pt idx="96">
                  <c:v>2013</c:v>
                </c:pt>
                <c:pt idx="97">
                  <c:v>2014</c:v>
                </c:pt>
                <c:pt idx="98">
                  <c:v>2015</c:v>
                </c:pt>
                <c:pt idx="99">
                  <c:v>2016</c:v>
                </c:pt>
                <c:pt idx="100">
                  <c:v>2017</c:v>
                </c:pt>
                <c:pt idx="101">
                  <c:v>2018</c:v>
                </c:pt>
                <c:pt idx="102">
                  <c:v>2019</c:v>
                </c:pt>
                <c:pt idx="103">
                  <c:v>2020</c:v>
                </c:pt>
                <c:pt idx="104">
                  <c:v>2021</c:v>
                </c:pt>
                <c:pt idx="105">
                  <c:v>2022</c:v>
                </c:pt>
              </c:numCache>
            </c:numRef>
          </c:cat>
          <c:val>
            <c:numRef>
              <c:f>'data-Fig1'!$C$4:$C$109</c:f>
              <c:numCache>
                <c:formatCode>0.0000</c:formatCode>
                <c:ptCount val="106"/>
                <c:pt idx="0">
                  <c:v>0.40507657450090068</c:v>
                </c:pt>
                <c:pt idx="1">
                  <c:v>0.40107045446727191</c:v>
                </c:pt>
                <c:pt idx="2">
                  <c:v>0.4031563788202262</c:v>
                </c:pt>
                <c:pt idx="3">
                  <c:v>0.3901411364037346</c:v>
                </c:pt>
                <c:pt idx="4">
                  <c:v>0.43181056663800776</c:v>
                </c:pt>
                <c:pt idx="5">
                  <c:v>0.43721477661517705</c:v>
                </c:pt>
                <c:pt idx="6">
                  <c:v>0.41461250579837894</c:v>
                </c:pt>
                <c:pt idx="7">
                  <c:v>0.44407042747847464</c:v>
                </c:pt>
                <c:pt idx="8">
                  <c:v>0.46354076918824083</c:v>
                </c:pt>
                <c:pt idx="9">
                  <c:v>0.4571043576823739</c:v>
                </c:pt>
                <c:pt idx="10">
                  <c:v>0.46668456108833972</c:v>
                </c:pt>
                <c:pt idx="11">
                  <c:v>0.49288711598739554</c:v>
                </c:pt>
                <c:pt idx="12">
                  <c:v>0.46709587896007237</c:v>
                </c:pt>
                <c:pt idx="13">
                  <c:v>0.43865454984434671</c:v>
                </c:pt>
                <c:pt idx="14">
                  <c:v>0.44543200012431983</c:v>
                </c:pt>
                <c:pt idx="15">
                  <c:v>0.46370211777261511</c:v>
                </c:pt>
                <c:pt idx="16">
                  <c:v>0.4560181443056176</c:v>
                </c:pt>
                <c:pt idx="17">
                  <c:v>0.45783541972143638</c:v>
                </c:pt>
                <c:pt idx="18">
                  <c:v>0.44493982712429758</c:v>
                </c:pt>
                <c:pt idx="19">
                  <c:v>0.46593775094476259</c:v>
                </c:pt>
                <c:pt idx="20">
                  <c:v>0.44231411760580175</c:v>
                </c:pt>
                <c:pt idx="21">
                  <c:v>0.44074837570771869</c:v>
                </c:pt>
                <c:pt idx="22">
                  <c:v>0.4551788564175559</c:v>
                </c:pt>
                <c:pt idx="23">
                  <c:v>0.4529313242902111</c:v>
                </c:pt>
                <c:pt idx="24">
                  <c:v>0.41930339557276819</c:v>
                </c:pt>
                <c:pt idx="25">
                  <c:v>0.3612786266702373</c:v>
                </c:pt>
                <c:pt idx="26">
                  <c:v>0.33689902114938236</c:v>
                </c:pt>
                <c:pt idx="27">
                  <c:v>0.32512530985454763</c:v>
                </c:pt>
                <c:pt idx="28">
                  <c:v>0.34423310442267147</c:v>
                </c:pt>
                <c:pt idx="29">
                  <c:v>0.36699551227328814</c:v>
                </c:pt>
                <c:pt idx="30">
                  <c:v>0.34347880643880307</c:v>
                </c:pt>
                <c:pt idx="31">
                  <c:v>0.35013508333029786</c:v>
                </c:pt>
                <c:pt idx="32">
                  <c:v>0.34750996242854654</c:v>
                </c:pt>
                <c:pt idx="33">
                  <c:v>0.35563366960951437</c:v>
                </c:pt>
                <c:pt idx="34">
                  <c:v>0.34217551487253889</c:v>
                </c:pt>
                <c:pt idx="35">
                  <c:v>0.33211509029250325</c:v>
                </c:pt>
                <c:pt idx="36">
                  <c:v>0.32306951062083611</c:v>
                </c:pt>
                <c:pt idx="37">
                  <c:v>0.33636110590333107</c:v>
                </c:pt>
                <c:pt idx="38">
                  <c:v>0.33937798425770482</c:v>
                </c:pt>
                <c:pt idx="39">
                  <c:v>0.33462139769151833</c:v>
                </c:pt>
                <c:pt idx="40">
                  <c:v>0.32988589698885884</c:v>
                </c:pt>
                <c:pt idx="41">
                  <c:v>0.33561535507763735</c:v>
                </c:pt>
                <c:pt idx="42">
                  <c:v>0.34003626034210938</c:v>
                </c:pt>
                <c:pt idx="43">
                  <c:v>0.33475096015672118</c:v>
                </c:pt>
                <c:pt idx="44">
                  <c:v>0.34254772805519734</c:v>
                </c:pt>
                <c:pt idx="45">
                  <c:v>0.3370090507522045</c:v>
                </c:pt>
                <c:pt idx="46">
                  <c:v>0.3378481287671965</c:v>
                </c:pt>
                <c:pt idx="47">
                  <c:v>0.34423159200285275</c:v>
                </c:pt>
                <c:pt idx="48">
                  <c:v>0.34781024128956567</c:v>
                </c:pt>
                <c:pt idx="49">
                  <c:v>0.33672018701939666</c:v>
                </c:pt>
                <c:pt idx="50">
                  <c:v>0.34444564532108468</c:v>
                </c:pt>
                <c:pt idx="51">
                  <c:v>0.34847169728380806</c:v>
                </c:pt>
                <c:pt idx="52">
                  <c:v>0.33929318315651619</c:v>
                </c:pt>
                <c:pt idx="53">
                  <c:v>0.32627187921783379</c:v>
                </c:pt>
                <c:pt idx="54">
                  <c:v>0.33336957207631884</c:v>
                </c:pt>
                <c:pt idx="55">
                  <c:v>0.33585936951500112</c:v>
                </c:pt>
                <c:pt idx="56">
                  <c:v>0.33332703112875101</c:v>
                </c:pt>
                <c:pt idx="57">
                  <c:v>0.33308721284801523</c:v>
                </c:pt>
                <c:pt idx="58">
                  <c:v>0.33432915443624905</c:v>
                </c:pt>
                <c:pt idx="59">
                  <c:v>0.33413613324879499</c:v>
                </c:pt>
                <c:pt idx="60">
                  <c:v>0.33583354446726782</c:v>
                </c:pt>
                <c:pt idx="61">
                  <c:v>0.33486074567630086</c:v>
                </c:pt>
                <c:pt idx="62">
                  <c:v>0.34212281147923007</c:v>
                </c:pt>
                <c:pt idx="63">
                  <c:v>0.34633109852762872</c:v>
                </c:pt>
                <c:pt idx="64">
                  <c:v>0.34543460724054287</c:v>
                </c:pt>
                <c:pt idx="65">
                  <c:v>0.35332165870772253</c:v>
                </c:pt>
                <c:pt idx="66">
                  <c:v>0.36381882126221532</c:v>
                </c:pt>
                <c:pt idx="67">
                  <c:v>0.36735537173275118</c:v>
                </c:pt>
                <c:pt idx="68">
                  <c:v>0.37560861009448188</c:v>
                </c:pt>
                <c:pt idx="69">
                  <c:v>0.40628910352746889</c:v>
                </c:pt>
                <c:pt idx="70">
                  <c:v>0.38245778280666737</c:v>
                </c:pt>
                <c:pt idx="71">
                  <c:v>0.40628739351633936</c:v>
                </c:pt>
                <c:pt idx="72">
                  <c:v>0.40084419699446749</c:v>
                </c:pt>
                <c:pt idx="73">
                  <c:v>0.39975652816242446</c:v>
                </c:pt>
                <c:pt idx="74">
                  <c:v>0.39545500390896421</c:v>
                </c:pt>
                <c:pt idx="75">
                  <c:v>0.40822634961702242</c:v>
                </c:pt>
                <c:pt idx="76">
                  <c:v>0.40684889309387606</c:v>
                </c:pt>
                <c:pt idx="77">
                  <c:v>0.40781969686955161</c:v>
                </c:pt>
                <c:pt idx="78">
                  <c:v>0.42113999999999996</c:v>
                </c:pt>
                <c:pt idx="79">
                  <c:v>0.43484</c:v>
                </c:pt>
                <c:pt idx="80">
                  <c:v>0.44644</c:v>
                </c:pt>
                <c:pt idx="81">
                  <c:v>0.45390999999999998</c:v>
                </c:pt>
                <c:pt idx="82">
                  <c:v>0.46469000000000005</c:v>
                </c:pt>
                <c:pt idx="83">
                  <c:v>0.47606999999999999</c:v>
                </c:pt>
                <c:pt idx="84">
                  <c:v>0.44823000000000002</c:v>
                </c:pt>
                <c:pt idx="85">
                  <c:v>0.43820000000000003</c:v>
                </c:pt>
                <c:pt idx="86">
                  <c:v>0.44527</c:v>
                </c:pt>
                <c:pt idx="87">
                  <c:v>0.46399000000000001</c:v>
                </c:pt>
                <c:pt idx="88">
                  <c:v>0.48334000000000005</c:v>
                </c:pt>
                <c:pt idx="89">
                  <c:v>0.49320000000000003</c:v>
                </c:pt>
                <c:pt idx="90">
                  <c:v>0.49740000000000001</c:v>
                </c:pt>
                <c:pt idx="91">
                  <c:v>0.48228000000000004</c:v>
                </c:pt>
                <c:pt idx="92">
                  <c:v>0.46502000000000004</c:v>
                </c:pt>
                <c:pt idx="93">
                  <c:v>0.48043000000000002</c:v>
                </c:pt>
                <c:pt idx="94">
                  <c:v>0.48127999999999999</c:v>
                </c:pt>
                <c:pt idx="95">
                  <c:v>0.50602000000000003</c:v>
                </c:pt>
                <c:pt idx="96">
                  <c:v>0.48633000000000004</c:v>
                </c:pt>
                <c:pt idx="97">
                  <c:v>0.49862000000000001</c:v>
                </c:pt>
                <c:pt idx="98">
                  <c:v>0.49976999999999999</c:v>
                </c:pt>
                <c:pt idx="99">
                  <c:v>0.49490000000000001</c:v>
                </c:pt>
                <c:pt idx="100">
                  <c:v>0.50459000000000009</c:v>
                </c:pt>
                <c:pt idx="101">
                  <c:v>0.50575999999999999</c:v>
                </c:pt>
                <c:pt idx="102">
                  <c:v>0.50027999999999995</c:v>
                </c:pt>
                <c:pt idx="103">
                  <c:v>0.52698999999999996</c:v>
                </c:pt>
                <c:pt idx="104">
                  <c:v>0.55644000000000005</c:v>
                </c:pt>
                <c:pt idx="105">
                  <c:v>0.52429000000000003</c:v>
                </c:pt>
              </c:numCache>
            </c:numRef>
          </c:val>
          <c:smooth val="0"/>
          <c:extLst>
            <c:ext xmlns:c16="http://schemas.microsoft.com/office/drawing/2014/chart" uri="{C3380CC4-5D6E-409C-BE32-E72D297353CC}">
              <c16:uniqueId val="{00000000-0A16-6340-A700-BDDAD913E7BE}"/>
            </c:ext>
          </c:extLst>
        </c:ser>
        <c:dLbls>
          <c:showLegendKey val="0"/>
          <c:showVal val="0"/>
          <c:showCatName val="0"/>
          <c:showSerName val="0"/>
          <c:showPercent val="0"/>
          <c:showBubbleSize val="0"/>
        </c:dLbls>
        <c:marker val="1"/>
        <c:smooth val="0"/>
        <c:axId val="2832495"/>
        <c:axId val="1"/>
      </c:lineChart>
      <c:catAx>
        <c:axId val="2832495"/>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5400000" vert="horz"/>
          <a:lstStyle/>
          <a:p>
            <a:pPr>
              <a:defRPr sz="1800" b="1" i="0" u="none" strike="noStrike" baseline="0">
                <a:solidFill>
                  <a:srgbClr val="000000"/>
                </a:solidFill>
                <a:latin typeface="Arial"/>
                <a:ea typeface="Arial"/>
                <a:cs typeface="Arial"/>
              </a:defRPr>
            </a:pPr>
            <a:endParaRPr lang="en-US"/>
          </a:p>
        </c:txPr>
        <c:crossAx val="1"/>
        <c:crossesAt val="0"/>
        <c:auto val="1"/>
        <c:lblAlgn val="ctr"/>
        <c:lblOffset val="100"/>
        <c:tickLblSkip val="5"/>
        <c:tickMarkSkip val="5"/>
        <c:noMultiLvlLbl val="0"/>
      </c:catAx>
      <c:valAx>
        <c:axId val="1"/>
        <c:scaling>
          <c:orientation val="minMax"/>
          <c:max val="0.56000000000000005"/>
          <c:min val="0.25"/>
        </c:scaling>
        <c:delete val="0"/>
        <c:axPos val="l"/>
        <c:majorGridlines>
          <c:spPr>
            <a:ln w="3175">
              <a:solidFill>
                <a:srgbClr val="000000"/>
              </a:solidFill>
              <a:prstDash val="solid"/>
            </a:ln>
          </c:spPr>
        </c:majorGridlines>
        <c:title>
          <c:tx>
            <c:rich>
              <a:bodyPr/>
              <a:lstStyle/>
              <a:p>
                <a:pPr>
                  <a:defRPr sz="2050" b="1" i="0" u="none" strike="noStrike" baseline="0">
                    <a:solidFill>
                      <a:srgbClr val="000000"/>
                    </a:solidFill>
                    <a:latin typeface="Arial"/>
                    <a:ea typeface="Arial"/>
                    <a:cs typeface="Arial"/>
                  </a:defRPr>
                </a:pPr>
                <a:r>
                  <a:rPr lang="en-US"/>
                  <a:t>Top 10% Income Share</a:t>
                </a:r>
              </a:p>
            </c:rich>
          </c:tx>
          <c:layout>
            <c:manualLayout>
              <c:xMode val="edge"/>
              <c:yMode val="edge"/>
              <c:x val="3.3742331288343558E-2"/>
              <c:y val="0.1909870245092603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800" b="1" i="0" u="none" strike="noStrike" baseline="0">
                <a:solidFill>
                  <a:srgbClr val="000000"/>
                </a:solidFill>
                <a:latin typeface="Arial"/>
                <a:ea typeface="Arial"/>
                <a:cs typeface="Arial"/>
              </a:defRPr>
            </a:pPr>
            <a:endParaRPr lang="en-US"/>
          </a:p>
        </c:txPr>
        <c:crossAx val="2832495"/>
        <c:crosses val="autoZero"/>
        <c:crossBetween val="midCat"/>
        <c:majorUnit val="0.05"/>
        <c:minorUnit val="0.05"/>
      </c:valAx>
      <c:spPr>
        <a:solidFill>
          <a:srgbClr val="FFFFFF"/>
        </a:solidFill>
        <a:ln w="3175">
          <a:solidFill>
            <a:srgbClr val="000000"/>
          </a:solidFill>
          <a:prstDash val="solid"/>
        </a:ln>
      </c:spPr>
    </c:plotArea>
    <c:plotVisOnly val="1"/>
    <c:dispBlanksAs val="span"/>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76251259562975"/>
          <c:y val="0.13704496788008566"/>
          <c:w val="0.75971182990678932"/>
          <c:h val="0.68094218415417562"/>
        </c:manualLayout>
      </c:layout>
      <c:lineChart>
        <c:grouping val="standard"/>
        <c:varyColors val="0"/>
        <c:ser>
          <c:idx val="0"/>
          <c:order val="0"/>
          <c:tx>
            <c:strRef>
              <c:f>'data-FigA0'!$B$3</c:f>
              <c:strCache>
                <c:ptCount val="1"/>
                <c:pt idx="0">
                  <c:v>Average Income</c:v>
                </c:pt>
              </c:strCache>
            </c:strRef>
          </c:tx>
          <c:spPr>
            <a:ln w="12700">
              <a:solidFill>
                <a:srgbClr val="000000"/>
              </a:solidFill>
              <a:prstDash val="solid"/>
            </a:ln>
          </c:spPr>
          <c:marker>
            <c:symbol val="diamond"/>
            <c:size val="7"/>
            <c:spPr>
              <a:solidFill>
                <a:srgbClr val="000000"/>
              </a:solidFill>
              <a:ln>
                <a:solidFill>
                  <a:srgbClr val="000000"/>
                </a:solidFill>
                <a:prstDash val="solid"/>
              </a:ln>
            </c:spPr>
          </c:marker>
          <c:cat>
            <c:numRef>
              <c:f>'data-FigA0'!$A$4:$A$150</c:f>
              <c:numCache>
                <c:formatCode>General</c:formatCode>
                <c:ptCount val="147"/>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pt idx="109">
                  <c:v>2022</c:v>
                </c:pt>
              </c:numCache>
            </c:numRef>
          </c:cat>
          <c:val>
            <c:numRef>
              <c:f>'data-FigA0'!$B$4:$B$113</c:f>
              <c:numCache>
                <c:formatCode>#,##0</c:formatCode>
                <c:ptCount val="110"/>
                <c:pt idx="0">
                  <c:v>19847.768343771171</c:v>
                </c:pt>
                <c:pt idx="1">
                  <c:v>19390.944612692067</c:v>
                </c:pt>
                <c:pt idx="2">
                  <c:v>19578.313256292309</c:v>
                </c:pt>
                <c:pt idx="3">
                  <c:v>21299.303784190408</c:v>
                </c:pt>
                <c:pt idx="4">
                  <c:v>21692.412513227864</c:v>
                </c:pt>
                <c:pt idx="5">
                  <c:v>20530.916950358816</c:v>
                </c:pt>
                <c:pt idx="6">
                  <c:v>20108.050319221085</c:v>
                </c:pt>
                <c:pt idx="7">
                  <c:v>17932.193731629959</c:v>
                </c:pt>
                <c:pt idx="8">
                  <c:v>15820.840383497089</c:v>
                </c:pt>
                <c:pt idx="9">
                  <c:v>17863.312019250807</c:v>
                </c:pt>
                <c:pt idx="10">
                  <c:v>19870.014219131277</c:v>
                </c:pt>
                <c:pt idx="11">
                  <c:v>19631.811180755325</c:v>
                </c:pt>
                <c:pt idx="12">
                  <c:v>19825.531313683055</c:v>
                </c:pt>
                <c:pt idx="13">
                  <c:v>20042.085401662938</c:v>
                </c:pt>
                <c:pt idx="14">
                  <c:v>20189.594350568168</c:v>
                </c:pt>
                <c:pt idx="15">
                  <c:v>20612.85382350611</c:v>
                </c:pt>
                <c:pt idx="16">
                  <c:v>21490.409804938208</c:v>
                </c:pt>
                <c:pt idx="17">
                  <c:v>19478.023080258215</c:v>
                </c:pt>
                <c:pt idx="18">
                  <c:v>17672.730006095313</c:v>
                </c:pt>
                <c:pt idx="19">
                  <c:v>14865.121969052094</c:v>
                </c:pt>
                <c:pt idx="20">
                  <c:v>14482.724871658316</c:v>
                </c:pt>
                <c:pt idx="21">
                  <c:v>15914.485941807399</c:v>
                </c:pt>
                <c:pt idx="22">
                  <c:v>17232.467923370386</c:v>
                </c:pt>
                <c:pt idx="23">
                  <c:v>18918.662151842917</c:v>
                </c:pt>
                <c:pt idx="24">
                  <c:v>19836.94676246052</c:v>
                </c:pt>
                <c:pt idx="25">
                  <c:v>18239.041568013436</c:v>
                </c:pt>
                <c:pt idx="26">
                  <c:v>19437.128159060219</c:v>
                </c:pt>
                <c:pt idx="27">
                  <c:v>20358.946152039294</c:v>
                </c:pt>
                <c:pt idx="28">
                  <c:v>23795.52130843369</c:v>
                </c:pt>
                <c:pt idx="29">
                  <c:v>27655.972254870485</c:v>
                </c:pt>
                <c:pt idx="30">
                  <c:v>31966.312497631774</c:v>
                </c:pt>
                <c:pt idx="31">
                  <c:v>31585.959434626144</c:v>
                </c:pt>
                <c:pt idx="32">
                  <c:v>30917.360188670202</c:v>
                </c:pt>
                <c:pt idx="33">
                  <c:v>31115.865672953547</c:v>
                </c:pt>
                <c:pt idx="34">
                  <c:v>30049.516546593444</c:v>
                </c:pt>
                <c:pt idx="35">
                  <c:v>30587.44474387274</c:v>
                </c:pt>
                <c:pt idx="36">
                  <c:v>30205.728542937421</c:v>
                </c:pt>
                <c:pt idx="37">
                  <c:v>32609.161159526808</c:v>
                </c:pt>
                <c:pt idx="38">
                  <c:v>33596.798519740361</c:v>
                </c:pt>
                <c:pt idx="39">
                  <c:v>34669.133025251664</c:v>
                </c:pt>
                <c:pt idx="40">
                  <c:v>36213.628860204488</c:v>
                </c:pt>
                <c:pt idx="41">
                  <c:v>35774.243369383279</c:v>
                </c:pt>
                <c:pt idx="42">
                  <c:v>38232.856836324434</c:v>
                </c:pt>
                <c:pt idx="43">
                  <c:v>40219.384604991828</c:v>
                </c:pt>
                <c:pt idx="44">
                  <c:v>40403.139922209339</c:v>
                </c:pt>
                <c:pt idx="45">
                  <c:v>39165.419772722104</c:v>
                </c:pt>
                <c:pt idx="46">
                  <c:v>41520.267271372853</c:v>
                </c:pt>
                <c:pt idx="47">
                  <c:v>41989.712975472612</c:v>
                </c:pt>
                <c:pt idx="48">
                  <c:v>42480.779426615809</c:v>
                </c:pt>
                <c:pt idx="49">
                  <c:v>44031.558985507465</c:v>
                </c:pt>
                <c:pt idx="50">
                  <c:v>45136.330139505888</c:v>
                </c:pt>
                <c:pt idx="51">
                  <c:v>47311.687972428605</c:v>
                </c:pt>
                <c:pt idx="52">
                  <c:v>49251.011857274389</c:v>
                </c:pt>
                <c:pt idx="53">
                  <c:v>51430.717800772967</c:v>
                </c:pt>
                <c:pt idx="54">
                  <c:v>52679.617584775835</c:v>
                </c:pt>
                <c:pt idx="55">
                  <c:v>54406.095460384975</c:v>
                </c:pt>
                <c:pt idx="56">
                  <c:v>55201.289480574611</c:v>
                </c:pt>
                <c:pt idx="57">
                  <c:v>55503.835157492467</c:v>
                </c:pt>
                <c:pt idx="58">
                  <c:v>55352.674348774592</c:v>
                </c:pt>
                <c:pt idx="59">
                  <c:v>57648.053142763158</c:v>
                </c:pt>
                <c:pt idx="60">
                  <c:v>58845.78268806592</c:v>
                </c:pt>
                <c:pt idx="61">
                  <c:v>57083.261870233713</c:v>
                </c:pt>
                <c:pt idx="62">
                  <c:v>54073.23664422919</c:v>
                </c:pt>
                <c:pt idx="63">
                  <c:v>55373.268604337289</c:v>
                </c:pt>
                <c:pt idx="64">
                  <c:v>55922.042528854727</c:v>
                </c:pt>
                <c:pt idx="65">
                  <c:v>56968.382202596957</c:v>
                </c:pt>
                <c:pt idx="66">
                  <c:v>56911.656710631301</c:v>
                </c:pt>
                <c:pt idx="67">
                  <c:v>55386.853731765565</c:v>
                </c:pt>
                <c:pt idx="68">
                  <c:v>54908.546430493305</c:v>
                </c:pt>
                <c:pt idx="69">
                  <c:v>53808.405636544892</c:v>
                </c:pt>
                <c:pt idx="70">
                  <c:v>53276.520134195984</c:v>
                </c:pt>
                <c:pt idx="71">
                  <c:v>55069.438304311712</c:v>
                </c:pt>
                <c:pt idx="72">
                  <c:v>56044.660471711722</c:v>
                </c:pt>
                <c:pt idx="73">
                  <c:v>56794.950474271522</c:v>
                </c:pt>
                <c:pt idx="74">
                  <c:v>58392.31507220745</c:v>
                </c:pt>
                <c:pt idx="75">
                  <c:v>61287.194076157291</c:v>
                </c:pt>
                <c:pt idx="76">
                  <c:v>61097.081468814278</c:v>
                </c:pt>
                <c:pt idx="77">
                  <c:v>60667.353558196621</c:v>
                </c:pt>
                <c:pt idx="78">
                  <c:v>58931.417644545974</c:v>
                </c:pt>
                <c:pt idx="79">
                  <c:v>59424.922653215777</c:v>
                </c:pt>
                <c:pt idx="80">
                  <c:v>58549.086778125849</c:v>
                </c:pt>
                <c:pt idx="81">
                  <c:v>59580.695531399288</c:v>
                </c:pt>
                <c:pt idx="82">
                  <c:v>61290.884177544736</c:v>
                </c:pt>
                <c:pt idx="83">
                  <c:v>62712.7797180985</c:v>
                </c:pt>
                <c:pt idx="84">
                  <c:v>65195.568453412423</c:v>
                </c:pt>
                <c:pt idx="85">
                  <c:v>68365.708228989257</c:v>
                </c:pt>
                <c:pt idx="86">
                  <c:v>71053.961219401564</c:v>
                </c:pt>
                <c:pt idx="87">
                  <c:v>72190.253863698992</c:v>
                </c:pt>
                <c:pt idx="88">
                  <c:v>70495.437486489362</c:v>
                </c:pt>
                <c:pt idx="89">
                  <c:v>67807.17672450628</c:v>
                </c:pt>
                <c:pt idx="90">
                  <c:v>66877.08303204579</c:v>
                </c:pt>
                <c:pt idx="91">
                  <c:v>68688.39318829948</c:v>
                </c:pt>
                <c:pt idx="92">
                  <c:v>70188.110566328251</c:v>
                </c:pt>
                <c:pt idx="93">
                  <c:v>71483.214332131</c:v>
                </c:pt>
                <c:pt idx="94">
                  <c:v>73508.879231656363</c:v>
                </c:pt>
                <c:pt idx="95">
                  <c:v>69669.096037895608</c:v>
                </c:pt>
                <c:pt idx="96">
                  <c:v>65607.942076444699</c:v>
                </c:pt>
                <c:pt idx="97">
                  <c:v>65947.556643462711</c:v>
                </c:pt>
                <c:pt idx="98">
                  <c:v>65470.045796261664</c:v>
                </c:pt>
                <c:pt idx="99">
                  <c:v>67425.684580070229</c:v>
                </c:pt>
                <c:pt idx="100">
                  <c:v>66547.295479008622</c:v>
                </c:pt>
                <c:pt idx="101">
                  <c:v>68404.031159285252</c:v>
                </c:pt>
                <c:pt idx="102">
                  <c:v>70647.704585724146</c:v>
                </c:pt>
                <c:pt idx="103">
                  <c:v>69410.056516593875</c:v>
                </c:pt>
                <c:pt idx="104">
                  <c:v>71579.927064877789</c:v>
                </c:pt>
                <c:pt idx="105">
                  <c:v>72629.184180282231</c:v>
                </c:pt>
                <c:pt idx="106">
                  <c:v>73137.696519452831</c:v>
                </c:pt>
                <c:pt idx="107">
                  <c:v>71809.375583361631</c:v>
                </c:pt>
                <c:pt idx="108">
                  <c:v>76875.140876242731</c:v>
                </c:pt>
                <c:pt idx="109">
                  <c:v>74752.408296656722</c:v>
                </c:pt>
              </c:numCache>
            </c:numRef>
          </c:val>
          <c:smooth val="0"/>
          <c:extLst>
            <c:ext xmlns:c16="http://schemas.microsoft.com/office/drawing/2014/chart" uri="{C3380CC4-5D6E-409C-BE32-E72D297353CC}">
              <c16:uniqueId val="{00000000-6652-0B49-AE8F-553DA120E79D}"/>
            </c:ext>
          </c:extLst>
        </c:ser>
        <c:dLbls>
          <c:showLegendKey val="0"/>
          <c:showVal val="0"/>
          <c:showCatName val="0"/>
          <c:showSerName val="0"/>
          <c:showPercent val="0"/>
          <c:showBubbleSize val="0"/>
        </c:dLbls>
        <c:marker val="1"/>
        <c:smooth val="0"/>
        <c:axId val="2133659632"/>
        <c:axId val="1"/>
      </c:lineChart>
      <c:lineChart>
        <c:grouping val="standard"/>
        <c:varyColors val="0"/>
        <c:ser>
          <c:idx val="1"/>
          <c:order val="1"/>
          <c:tx>
            <c:strRef>
              <c:f>'data-FigA0'!$C$3</c:f>
              <c:strCache>
                <c:ptCount val="1"/>
                <c:pt idx="0">
                  <c:v>Price Index</c:v>
                </c:pt>
              </c:strCache>
            </c:strRef>
          </c:tx>
          <c:spPr>
            <a:ln w="12700">
              <a:solidFill>
                <a:srgbClr val="000000"/>
              </a:solidFill>
              <a:prstDash val="solid"/>
            </a:ln>
          </c:spPr>
          <c:marker>
            <c:symbol val="triangle"/>
            <c:size val="6"/>
            <c:spPr>
              <a:solidFill>
                <a:srgbClr val="FFFFFF"/>
              </a:solidFill>
              <a:ln>
                <a:solidFill>
                  <a:srgbClr val="000000"/>
                </a:solidFill>
                <a:prstDash val="solid"/>
              </a:ln>
            </c:spPr>
          </c:marker>
          <c:cat>
            <c:numRef>
              <c:f>'data-FigA0'!$A$4:$A$150</c:f>
              <c:numCache>
                <c:formatCode>General</c:formatCode>
                <c:ptCount val="147"/>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pt idx="109">
                  <c:v>2022</c:v>
                </c:pt>
              </c:numCache>
            </c:numRef>
          </c:cat>
          <c:val>
            <c:numRef>
              <c:f>'data-FigA0'!$C$4:$C$113</c:f>
              <c:numCache>
                <c:formatCode>0.00</c:formatCode>
                <c:ptCount val="110"/>
                <c:pt idx="0">
                  <c:v>3.6926100468323031</c:v>
                </c:pt>
                <c:pt idx="1">
                  <c:v>3.7423421686751617</c:v>
                </c:pt>
                <c:pt idx="2">
                  <c:v>3.7796412600573066</c:v>
                </c:pt>
                <c:pt idx="3">
                  <c:v>4.0656009606537493</c:v>
                </c:pt>
                <c:pt idx="4">
                  <c:v>4.7742836969144928</c:v>
                </c:pt>
                <c:pt idx="5">
                  <c:v>5.6072967377823852</c:v>
                </c:pt>
                <c:pt idx="6">
                  <c:v>6.4403097786502785</c:v>
                </c:pt>
                <c:pt idx="7">
                  <c:v>7.4598182764288961</c:v>
                </c:pt>
                <c:pt idx="8">
                  <c:v>6.6641043269431472</c:v>
                </c:pt>
                <c:pt idx="9">
                  <c:v>6.2413812912788424</c:v>
                </c:pt>
                <c:pt idx="10">
                  <c:v>6.3532785654252759</c:v>
                </c:pt>
                <c:pt idx="11">
                  <c:v>6.3657115958859904</c:v>
                </c:pt>
                <c:pt idx="12">
                  <c:v>6.5273409918752847</c:v>
                </c:pt>
                <c:pt idx="13">
                  <c:v>6.5895061441788565</c:v>
                </c:pt>
                <c:pt idx="14">
                  <c:v>6.4651758395717085</c:v>
                </c:pt>
                <c:pt idx="15">
                  <c:v>6.378144626346705</c:v>
                </c:pt>
                <c:pt idx="16">
                  <c:v>6.378144626346705</c:v>
                </c:pt>
                <c:pt idx="17">
                  <c:v>6.2165152303574134</c:v>
                </c:pt>
                <c:pt idx="18">
                  <c:v>5.6694618900859606</c:v>
                </c:pt>
                <c:pt idx="19">
                  <c:v>5.0851094584323624</c:v>
                </c:pt>
                <c:pt idx="20">
                  <c:v>4.8240158187573519</c:v>
                </c:pt>
                <c:pt idx="21">
                  <c:v>4.9856452147466443</c:v>
                </c:pt>
                <c:pt idx="22">
                  <c:v>5.1099755193537932</c:v>
                </c:pt>
                <c:pt idx="23">
                  <c:v>5.1597076411966514</c:v>
                </c:pt>
                <c:pt idx="24">
                  <c:v>5.3462030981073765</c:v>
                </c:pt>
                <c:pt idx="25">
                  <c:v>5.2467388544216558</c:v>
                </c:pt>
                <c:pt idx="26">
                  <c:v>5.1721406716573668</c:v>
                </c:pt>
                <c:pt idx="27">
                  <c:v>5.2218727935002267</c:v>
                </c:pt>
                <c:pt idx="28">
                  <c:v>5.4829664331752381</c:v>
                </c:pt>
                <c:pt idx="29">
                  <c:v>6.0673188648288336</c:v>
                </c:pt>
                <c:pt idx="30">
                  <c:v>6.4403097786502785</c:v>
                </c:pt>
                <c:pt idx="31">
                  <c:v>6.5522070527967147</c:v>
                </c:pt>
                <c:pt idx="32">
                  <c:v>6.7014034183252891</c:v>
                </c:pt>
                <c:pt idx="33">
                  <c:v>7.2733228195181736</c:v>
                </c:pt>
                <c:pt idx="34">
                  <c:v>8.3176973782182184</c:v>
                </c:pt>
                <c:pt idx="35">
                  <c:v>8.9642149621753884</c:v>
                </c:pt>
                <c:pt idx="36">
                  <c:v>8.8771837489503849</c:v>
                </c:pt>
                <c:pt idx="37">
                  <c:v>8.9642149621753884</c:v>
                </c:pt>
                <c:pt idx="38">
                  <c:v>9.672897698436131</c:v>
                </c:pt>
                <c:pt idx="39">
                  <c:v>9.8842592162682852</c:v>
                </c:pt>
                <c:pt idx="40">
                  <c:v>9.9588573990325742</c:v>
                </c:pt>
                <c:pt idx="41">
                  <c:v>10.008589520875434</c:v>
                </c:pt>
                <c:pt idx="42">
                  <c:v>9.9712904294932887</c:v>
                </c:pt>
                <c:pt idx="43">
                  <c:v>10.120486795021868</c:v>
                </c:pt>
                <c:pt idx="44">
                  <c:v>10.481044678382597</c:v>
                </c:pt>
                <c:pt idx="45">
                  <c:v>10.767004378979038</c:v>
                </c:pt>
                <c:pt idx="46">
                  <c:v>10.841516520010039</c:v>
                </c:pt>
                <c:pt idx="47">
                  <c:v>11.027796872587528</c:v>
                </c:pt>
                <c:pt idx="48">
                  <c:v>11.13956508413402</c:v>
                </c:pt>
                <c:pt idx="49">
                  <c:v>11.251333295680517</c:v>
                </c:pt>
                <c:pt idx="50">
                  <c:v>11.400357577742509</c:v>
                </c:pt>
                <c:pt idx="51">
                  <c:v>11.549381859804503</c:v>
                </c:pt>
                <c:pt idx="52">
                  <c:v>11.735662212381998</c:v>
                </c:pt>
                <c:pt idx="53">
                  <c:v>12.070966847021484</c:v>
                </c:pt>
                <c:pt idx="54">
                  <c:v>12.443527552176466</c:v>
                </c:pt>
                <c:pt idx="55">
                  <c:v>12.965112539393443</c:v>
                </c:pt>
                <c:pt idx="56">
                  <c:v>13.672977879187913</c:v>
                </c:pt>
                <c:pt idx="57">
                  <c:v>14.455355360013378</c:v>
                </c:pt>
                <c:pt idx="58">
                  <c:v>15.088708558776849</c:v>
                </c:pt>
                <c:pt idx="59">
                  <c:v>15.573037475478332</c:v>
                </c:pt>
                <c:pt idx="60">
                  <c:v>16.541695308881287</c:v>
                </c:pt>
                <c:pt idx="61">
                  <c:v>18.367242764140713</c:v>
                </c:pt>
                <c:pt idx="62">
                  <c:v>20.04376593733814</c:v>
                </c:pt>
                <c:pt idx="63">
                  <c:v>21.198704123318592</c:v>
                </c:pt>
                <c:pt idx="64">
                  <c:v>22.577178732392028</c:v>
                </c:pt>
                <c:pt idx="65">
                  <c:v>24.290957976104963</c:v>
                </c:pt>
                <c:pt idx="66">
                  <c:v>26.617678088758687</c:v>
                </c:pt>
                <c:pt idx="67">
                  <c:v>29.572612631828928</c:v>
                </c:pt>
                <c:pt idx="68">
                  <c:v>32.387943968139936</c:v>
                </c:pt>
                <c:pt idx="69">
                  <c:v>34.342388862769084</c:v>
                </c:pt>
                <c:pt idx="70">
                  <c:v>35.808222533740931</c:v>
                </c:pt>
                <c:pt idx="71">
                  <c:v>37.274056204712778</c:v>
                </c:pt>
                <c:pt idx="72">
                  <c:v>38.553752266672333</c:v>
                </c:pt>
                <c:pt idx="73">
                  <c:v>39.251768300468449</c:v>
                </c:pt>
                <c:pt idx="74">
                  <c:v>40.577998764681077</c:v>
                </c:pt>
                <c:pt idx="75">
                  <c:v>42.067099636779467</c:v>
                </c:pt>
                <c:pt idx="76">
                  <c:v>43.881941324649375</c:v>
                </c:pt>
                <c:pt idx="77">
                  <c:v>46.069058230543888</c:v>
                </c:pt>
                <c:pt idx="78">
                  <c:v>47.721029510528034</c:v>
                </c:pt>
                <c:pt idx="79">
                  <c:v>48.930923969107972</c:v>
                </c:pt>
                <c:pt idx="80">
                  <c:v>50.140818427687918</c:v>
                </c:pt>
                <c:pt idx="81">
                  <c:v>51.211109679508624</c:v>
                </c:pt>
                <c:pt idx="82">
                  <c:v>52.444271339215106</c:v>
                </c:pt>
                <c:pt idx="83">
                  <c:v>53.840303406807351</c:v>
                </c:pt>
                <c:pt idx="84">
                  <c:v>55.003663463134217</c:v>
                </c:pt>
                <c:pt idx="85">
                  <c:v>55.771481100309948</c:v>
                </c:pt>
                <c:pt idx="86">
                  <c:v>56.934841156636821</c:v>
                </c:pt>
                <c:pt idx="87">
                  <c:v>58.842751649012868</c:v>
                </c:pt>
                <c:pt idx="88">
                  <c:v>60.494722928997021</c:v>
                </c:pt>
                <c:pt idx="89">
                  <c:v>61.471945376311581</c:v>
                </c:pt>
                <c:pt idx="90">
                  <c:v>62.844710242777289</c:v>
                </c:pt>
                <c:pt idx="91">
                  <c:v>64.543215925014508</c:v>
                </c:pt>
                <c:pt idx="92">
                  <c:v>66.707065629782491</c:v>
                </c:pt>
                <c:pt idx="93">
                  <c:v>68.894182535677004</c:v>
                </c:pt>
                <c:pt idx="94">
                  <c:v>70.848627430306124</c:v>
                </c:pt>
                <c:pt idx="95">
                  <c:v>73.568895986472583</c:v>
                </c:pt>
                <c:pt idx="96">
                  <c:v>73.307154281407449</c:v>
                </c:pt>
                <c:pt idx="97">
                  <c:v>74.509594307679265</c:v>
                </c:pt>
                <c:pt idx="98">
                  <c:v>76.861510960372868</c:v>
                </c:pt>
                <c:pt idx="99">
                  <c:v>78.452121452642032</c:v>
                </c:pt>
                <c:pt idx="100">
                  <c:v>79.601256379709952</c:v>
                </c:pt>
                <c:pt idx="101">
                  <c:v>80.892538237988219</c:v>
                </c:pt>
                <c:pt idx="102">
                  <c:v>80.988555756425967</c:v>
                </c:pt>
                <c:pt idx="103">
                  <c:v>82.010236824500041</c:v>
                </c:pt>
                <c:pt idx="104">
                  <c:v>83.757203234721331</c:v>
                </c:pt>
                <c:pt idx="105">
                  <c:v>85.800707756990249</c:v>
                </c:pt>
                <c:pt idx="106">
                  <c:v>87.357978155160311</c:v>
                </c:pt>
                <c:pt idx="107">
                  <c:v>88.435600288882412</c:v>
                </c:pt>
                <c:pt idx="108">
                  <c:v>92.590176290018803</c:v>
                </c:pt>
                <c:pt idx="109">
                  <c:v>100</c:v>
                </c:pt>
              </c:numCache>
            </c:numRef>
          </c:val>
          <c:smooth val="0"/>
          <c:extLst>
            <c:ext xmlns:c16="http://schemas.microsoft.com/office/drawing/2014/chart" uri="{C3380CC4-5D6E-409C-BE32-E72D297353CC}">
              <c16:uniqueId val="{00000001-6652-0B49-AE8F-553DA120E79D}"/>
            </c:ext>
          </c:extLst>
        </c:ser>
        <c:dLbls>
          <c:showLegendKey val="0"/>
          <c:showVal val="0"/>
          <c:showCatName val="0"/>
          <c:showSerName val="0"/>
          <c:showPercent val="0"/>
          <c:showBubbleSize val="0"/>
        </c:dLbls>
        <c:marker val="1"/>
        <c:smooth val="0"/>
        <c:axId val="3"/>
        <c:axId val="4"/>
      </c:lineChart>
      <c:catAx>
        <c:axId val="2133659632"/>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5400000" vert="horz"/>
          <a:lstStyle/>
          <a:p>
            <a:pPr>
              <a:defRPr sz="1375" b="1" i="0" u="none" strike="noStrike" baseline="0">
                <a:solidFill>
                  <a:srgbClr val="000000"/>
                </a:solidFill>
                <a:latin typeface="Arial"/>
                <a:ea typeface="Arial"/>
                <a:cs typeface="Arial"/>
              </a:defRPr>
            </a:pPr>
            <a:endParaRPr lang="en-US"/>
          </a:p>
        </c:txPr>
        <c:crossAx val="1"/>
        <c:crosses val="autoZero"/>
        <c:auto val="1"/>
        <c:lblAlgn val="ctr"/>
        <c:lblOffset val="100"/>
        <c:tickLblSkip val="5"/>
        <c:tickMarkSkip val="5"/>
        <c:noMultiLvlLbl val="0"/>
      </c:catAx>
      <c:valAx>
        <c:axId val="1"/>
        <c:scaling>
          <c:orientation val="minMax"/>
          <c:max val="75000"/>
          <c:min val="0"/>
        </c:scaling>
        <c:delete val="0"/>
        <c:axPos val="l"/>
        <c:majorGridlines>
          <c:spPr>
            <a:ln w="3175">
              <a:solidFill>
                <a:srgbClr val="000000"/>
              </a:solidFill>
              <a:prstDash val="solid"/>
            </a:ln>
          </c:spPr>
        </c:majorGridlines>
        <c:title>
          <c:tx>
            <c:rich>
              <a:bodyPr/>
              <a:lstStyle/>
              <a:p>
                <a:pPr>
                  <a:defRPr sz="1525" b="1" i="0" u="none" strike="noStrike" baseline="0">
                    <a:solidFill>
                      <a:srgbClr val="000000"/>
                    </a:solidFill>
                    <a:latin typeface="Arial"/>
                    <a:ea typeface="Arial"/>
                    <a:cs typeface="Arial"/>
                  </a:defRPr>
                </a:pPr>
                <a:r>
                  <a:rPr lang="en-US"/>
                  <a:t>Income in 2014 Dollars</a:t>
                </a:r>
              </a:p>
            </c:rich>
          </c:tx>
          <c:layout>
            <c:manualLayout>
              <c:xMode val="edge"/>
              <c:yMode val="edge"/>
              <c:x val="3.5971223021582732E-2"/>
              <c:y val="0.29336195174398377"/>
            </c:manualLayout>
          </c:layout>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2133659632"/>
        <c:crosses val="autoZero"/>
        <c:crossBetween val="midCat"/>
      </c:valAx>
      <c:catAx>
        <c:axId val="3"/>
        <c:scaling>
          <c:orientation val="minMax"/>
        </c:scaling>
        <c:delete val="1"/>
        <c:axPos val="b"/>
        <c:numFmt formatCode="General" sourceLinked="1"/>
        <c:majorTickMark val="out"/>
        <c:minorTickMark val="none"/>
        <c:tickLblPos val="nextTo"/>
        <c:crossAx val="4"/>
        <c:crossesAt val="1"/>
        <c:auto val="1"/>
        <c:lblAlgn val="ctr"/>
        <c:lblOffset val="100"/>
        <c:noMultiLvlLbl val="0"/>
      </c:catAx>
      <c:valAx>
        <c:axId val="4"/>
        <c:scaling>
          <c:logBase val="10"/>
          <c:orientation val="minMax"/>
          <c:max val="100"/>
          <c:min val="1"/>
        </c:scaling>
        <c:delete val="0"/>
        <c:axPos val="r"/>
        <c:title>
          <c:tx>
            <c:rich>
              <a:bodyPr/>
              <a:lstStyle/>
              <a:p>
                <a:pPr>
                  <a:defRPr sz="1175" b="1" i="0" u="none" strike="noStrike" baseline="0">
                    <a:solidFill>
                      <a:srgbClr val="000000"/>
                    </a:solidFill>
                    <a:latin typeface="Arial"/>
                    <a:ea typeface="Arial"/>
                    <a:cs typeface="Arial"/>
                  </a:defRPr>
                </a:pPr>
                <a:r>
                  <a:rPr lang="en-US"/>
                  <a:t>Consumer Price Index (base 100 in 2014)</a:t>
                </a:r>
              </a:p>
            </c:rich>
          </c:tx>
          <c:layout>
            <c:manualLayout>
              <c:xMode val="edge"/>
              <c:yMode val="edge"/>
              <c:x val="0.95539523027247497"/>
              <c:y val="0.2291219998102646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3"/>
        <c:crosses val="max"/>
        <c:crossBetween val="midCat"/>
        <c:majorUnit val="10"/>
        <c:minorUnit val="10"/>
      </c:valAx>
      <c:spPr>
        <a:solidFill>
          <a:srgbClr val="FFFFFF"/>
        </a:solidFill>
        <a:ln w="3175">
          <a:solidFill>
            <a:srgbClr val="000000"/>
          </a:solidFill>
          <a:prstDash val="solid"/>
        </a:ln>
      </c:spPr>
    </c:plotArea>
    <c:legend>
      <c:legendPos val="r"/>
      <c:layout>
        <c:manualLayout>
          <c:xMode val="edge"/>
          <c:yMode val="edge"/>
          <c:x val="0.46474797484846769"/>
          <c:y val="0.66595294564083107"/>
          <c:w val="0.36546739930889932"/>
          <c:h val="7.4946399772317651E-2"/>
        </c:manualLayout>
      </c:layout>
      <c:overlay val="0"/>
      <c:spPr>
        <a:solidFill>
          <a:srgbClr val="FFFFFF"/>
        </a:solidFill>
        <a:ln w="3175">
          <a:solidFill>
            <a:srgbClr val="000000"/>
          </a:solidFill>
          <a:prstDash val="solid"/>
        </a:ln>
      </c:spPr>
      <c:txPr>
        <a:bodyPr/>
        <a:lstStyle/>
        <a:p>
          <a:pPr>
            <a:defRPr sz="118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30411764487495"/>
          <c:y val="9.5238073093826009E-2"/>
          <c:w val="0.7420923472172205"/>
          <c:h val="0.71809507112744808"/>
        </c:manualLayout>
      </c:layout>
      <c:lineChart>
        <c:grouping val="standard"/>
        <c:varyColors val="0"/>
        <c:ser>
          <c:idx val="0"/>
          <c:order val="0"/>
          <c:tx>
            <c:strRef>
              <c:f>'data-FigA1'!$B$3</c:f>
              <c:strCache>
                <c:ptCount val="1"/>
                <c:pt idx="0">
                  <c:v>Bottom 99% average income</c:v>
                </c:pt>
              </c:strCache>
            </c:strRef>
          </c:tx>
          <c:spPr>
            <a:ln w="12700">
              <a:solidFill>
                <a:srgbClr val="000000"/>
              </a:solidFill>
              <a:prstDash val="solid"/>
            </a:ln>
          </c:spPr>
          <c:marker>
            <c:symbol val="diamond"/>
            <c:size val="7"/>
            <c:spPr>
              <a:solidFill>
                <a:srgbClr val="000000"/>
              </a:solidFill>
              <a:ln>
                <a:solidFill>
                  <a:srgbClr val="000000"/>
                </a:solidFill>
                <a:prstDash val="solid"/>
              </a:ln>
            </c:spPr>
          </c:marker>
          <c:cat>
            <c:numRef>
              <c:f>'data-FigA1'!$A$4:$A$112</c:f>
              <c:numCache>
                <c:formatCode>General</c:formatCode>
                <c:ptCount val="109"/>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numCache>
            </c:numRef>
          </c:cat>
          <c:val>
            <c:numRef>
              <c:f>'data-FigA1'!$B$4:$B$113</c:f>
              <c:numCache>
                <c:formatCode>#,##0</c:formatCode>
                <c:ptCount val="110"/>
                <c:pt idx="0">
                  <c:v>16447.576606649847</c:v>
                </c:pt>
                <c:pt idx="1">
                  <c:v>16030.250827367838</c:v>
                </c:pt>
                <c:pt idx="2">
                  <c:v>16299.890093396669</c:v>
                </c:pt>
                <c:pt idx="3">
                  <c:v>17518.555423895043</c:v>
                </c:pt>
                <c:pt idx="4">
                  <c:v>18055.211205638741</c:v>
                </c:pt>
                <c:pt idx="5">
                  <c:v>17444.390054236323</c:v>
                </c:pt>
                <c:pt idx="6">
                  <c:v>17088.305612034448</c:v>
                </c:pt>
                <c:pt idx="7">
                  <c:v>15494.313432839108</c:v>
                </c:pt>
                <c:pt idx="8">
                  <c:v>13507.972553219361</c:v>
                </c:pt>
                <c:pt idx="9">
                  <c:v>15104.004195455909</c:v>
                </c:pt>
                <c:pt idx="10">
                  <c:v>17061.918643657606</c:v>
                </c:pt>
                <c:pt idx="11">
                  <c:v>16594.649648270493</c:v>
                </c:pt>
                <c:pt idx="12">
                  <c:v>16500.688263958004</c:v>
                </c:pt>
                <c:pt idx="13">
                  <c:v>16598.187664582692</c:v>
                </c:pt>
                <c:pt idx="14">
                  <c:v>16584.245543827888</c:v>
                </c:pt>
                <c:pt idx="15">
                  <c:v>16740.402766275678</c:v>
                </c:pt>
                <c:pt idx="16">
                  <c:v>17709.420905598527</c:v>
                </c:pt>
                <c:pt idx="17">
                  <c:v>16443.618907750784</c:v>
                </c:pt>
                <c:pt idx="18">
                  <c:v>15125.251667002896</c:v>
                </c:pt>
                <c:pt idx="19">
                  <c:v>12691.140279426096</c:v>
                </c:pt>
                <c:pt idx="20">
                  <c:v>12321.885764011433</c:v>
                </c:pt>
                <c:pt idx="21">
                  <c:v>13524.389756162567</c:v>
                </c:pt>
                <c:pt idx="22">
                  <c:v>14686.18593196943</c:v>
                </c:pt>
                <c:pt idx="23">
                  <c:v>15739.306033353088</c:v>
                </c:pt>
                <c:pt idx="24">
                  <c:v>16741.093808885031</c:v>
                </c:pt>
                <c:pt idx="25">
                  <c:v>15709.639672014413</c:v>
                </c:pt>
                <c:pt idx="26">
                  <c:v>16611.276801285981</c:v>
                </c:pt>
                <c:pt idx="27">
                  <c:v>17328.961608440706</c:v>
                </c:pt>
                <c:pt idx="28">
                  <c:v>20428.58041972966</c:v>
                </c:pt>
                <c:pt idx="29">
                  <c:v>24330.148540345337</c:v>
                </c:pt>
                <c:pt idx="30">
                  <c:v>28580.901211903325</c:v>
                </c:pt>
                <c:pt idx="31">
                  <c:v>28542.645862015714</c:v>
                </c:pt>
                <c:pt idx="32">
                  <c:v>27772.160887202404</c:v>
                </c:pt>
                <c:pt idx="33">
                  <c:v>27733.217242736442</c:v>
                </c:pt>
                <c:pt idx="34">
                  <c:v>27028.224048648644</c:v>
                </c:pt>
                <c:pt idx="35">
                  <c:v>27414.422957716204</c:v>
                </c:pt>
                <c:pt idx="36">
                  <c:v>27171.100961142598</c:v>
                </c:pt>
                <c:pt idx="37">
                  <c:v>29196.706154913045</c:v>
                </c:pt>
                <c:pt idx="38">
                  <c:v>30366.640924702271</c:v>
                </c:pt>
                <c:pt idx="39">
                  <c:v>31602.028291256844</c:v>
                </c:pt>
                <c:pt idx="40">
                  <c:v>33257.612842783354</c:v>
                </c:pt>
                <c:pt idx="41">
                  <c:v>32742.301835360278</c:v>
                </c:pt>
                <c:pt idx="42">
                  <c:v>35073.614754510723</c:v>
                </c:pt>
                <c:pt idx="43">
                  <c:v>36933.998864703739</c:v>
                </c:pt>
                <c:pt idx="44">
                  <c:v>37145.632620944663</c:v>
                </c:pt>
                <c:pt idx="45">
                  <c:v>36066.377404483392</c:v>
                </c:pt>
                <c:pt idx="46">
                  <c:v>38270.844149357807</c:v>
                </c:pt>
                <c:pt idx="47">
                  <c:v>38869.499779038408</c:v>
                </c:pt>
                <c:pt idx="48">
                  <c:v>39332.223972151114</c:v>
                </c:pt>
                <c:pt idx="49">
                  <c:v>40796.495603961121</c:v>
                </c:pt>
                <c:pt idx="50">
                  <c:v>41870.130037722491</c:v>
                </c:pt>
                <c:pt idx="51">
                  <c:v>43956.500267044008</c:v>
                </c:pt>
                <c:pt idx="52">
                  <c:v>45736.248372058442</c:v>
                </c:pt>
                <c:pt idx="53">
                  <c:v>47602.9298464811</c:v>
                </c:pt>
                <c:pt idx="54">
                  <c:v>48728.469628144601</c:v>
                </c:pt>
                <c:pt idx="55">
                  <c:v>50365.788083603133</c:v>
                </c:pt>
                <c:pt idx="56">
                  <c:v>51288.453678433892</c:v>
                </c:pt>
                <c:pt idx="57">
                  <c:v>51689.294344178394</c:v>
                </c:pt>
                <c:pt idx="58">
                  <c:v>51558.454464255781</c:v>
                </c:pt>
                <c:pt idx="59">
                  <c:v>53715.100967988757</c:v>
                </c:pt>
                <c:pt idx="60">
                  <c:v>54838.327724837116</c:v>
                </c:pt>
                <c:pt idx="61">
                  <c:v>52975.793141872527</c:v>
                </c:pt>
                <c:pt idx="62">
                  <c:v>50246.664772908029</c:v>
                </c:pt>
                <c:pt idx="63">
                  <c:v>51519.962426730235</c:v>
                </c:pt>
                <c:pt idx="64">
                  <c:v>52024.882632136963</c:v>
                </c:pt>
                <c:pt idx="65">
                  <c:v>52967.585373741742</c:v>
                </c:pt>
                <c:pt idx="66">
                  <c:v>52868.96890660558</c:v>
                </c:pt>
                <c:pt idx="67">
                  <c:v>51371.746224393013</c:v>
                </c:pt>
                <c:pt idx="68">
                  <c:v>51011.661628547372</c:v>
                </c:pt>
                <c:pt idx="69">
                  <c:v>49791.83204673919</c:v>
                </c:pt>
                <c:pt idx="70">
                  <c:v>49190.424873048083</c:v>
                </c:pt>
                <c:pt idx="71">
                  <c:v>50682.589759518349</c:v>
                </c:pt>
                <c:pt idx="72">
                  <c:v>51462.267549019329</c:v>
                </c:pt>
                <c:pt idx="73">
                  <c:v>52131.282413481938</c:v>
                </c:pt>
                <c:pt idx="74">
                  <c:v>52643.762328006953</c:v>
                </c:pt>
                <c:pt idx="75">
                  <c:v>53756.000313128439</c:v>
                </c:pt>
                <c:pt idx="76">
                  <c:v>53931.137790640794</c:v>
                </c:pt>
                <c:pt idx="77">
                  <c:v>53324.981537220941</c:v>
                </c:pt>
                <c:pt idx="78">
                  <c:v>52283.846914572299</c:v>
                </c:pt>
                <c:pt idx="79">
                  <c:v>51933.934035794358</c:v>
                </c:pt>
                <c:pt idx="80">
                  <c:v>51557.935536779012</c:v>
                </c:pt>
                <c:pt idx="81">
                  <c:v>52447.791042632947</c:v>
                </c:pt>
                <c:pt idx="82">
                  <c:v>53534.801379804529</c:v>
                </c:pt>
                <c:pt idx="83">
                  <c:v>54409.98776087509</c:v>
                </c:pt>
                <c:pt idx="84">
                  <c:v>56126.799027433211</c:v>
                </c:pt>
                <c:pt idx="85">
                  <c:v>58494.804861058226</c:v>
                </c:pt>
                <c:pt idx="86">
                  <c:v>60379.359550551468</c:v>
                </c:pt>
                <c:pt idx="87">
                  <c:v>60892.114536788373</c:v>
                </c:pt>
                <c:pt idx="88">
                  <c:v>60262.205848930389</c:v>
                </c:pt>
                <c:pt idx="89">
                  <c:v>58225.81717704043</c:v>
                </c:pt>
                <c:pt idx="90">
                  <c:v>57275.155171262981</c:v>
                </c:pt>
                <c:pt idx="91">
                  <c:v>58047.242821340398</c:v>
                </c:pt>
                <c:pt idx="92">
                  <c:v>58361.768421308843</c:v>
                </c:pt>
                <c:pt idx="93">
                  <c:v>59165.717834233794</c:v>
                </c:pt>
                <c:pt idx="94">
                  <c:v>60643.340338253241</c:v>
                </c:pt>
                <c:pt idx="95">
                  <c:v>57781.71856039932</c:v>
                </c:pt>
                <c:pt idx="96">
                  <c:v>55217.367088398474</c:v>
                </c:pt>
                <c:pt idx="97">
                  <c:v>54988.937912739428</c:v>
                </c:pt>
                <c:pt idx="98">
                  <c:v>54580.194845483478</c:v>
                </c:pt>
                <c:pt idx="99">
                  <c:v>55251.602642001999</c:v>
                </c:pt>
                <c:pt idx="100">
                  <c:v>55506.494183627641</c:v>
                </c:pt>
                <c:pt idx="101">
                  <c:v>56794.692456878074</c:v>
                </c:pt>
                <c:pt idx="102">
                  <c:v>58488.449652025629</c:v>
                </c:pt>
                <c:pt idx="103">
                  <c:v>57742.155904986241</c:v>
                </c:pt>
                <c:pt idx="104">
                  <c:v>59163.340322603588</c:v>
                </c:pt>
                <c:pt idx="105">
                  <c:v>59900.002617533981</c:v>
                </c:pt>
                <c:pt idx="106">
                  <c:v>60883.807911693599</c:v>
                </c:pt>
                <c:pt idx="107">
                  <c:v>58610.232073357271</c:v>
                </c:pt>
                <c:pt idx="108">
                  <c:v>61489.24146895107</c:v>
                </c:pt>
                <c:pt idx="109">
                  <c:v>60673.282992621753</c:v>
                </c:pt>
              </c:numCache>
            </c:numRef>
          </c:val>
          <c:smooth val="0"/>
          <c:extLst>
            <c:ext xmlns:c16="http://schemas.microsoft.com/office/drawing/2014/chart" uri="{C3380CC4-5D6E-409C-BE32-E72D297353CC}">
              <c16:uniqueId val="{00000000-C606-CD45-81FB-F2B93EB24BE4}"/>
            </c:ext>
          </c:extLst>
        </c:ser>
        <c:dLbls>
          <c:showLegendKey val="0"/>
          <c:showVal val="0"/>
          <c:showCatName val="0"/>
          <c:showSerName val="0"/>
          <c:showPercent val="0"/>
          <c:showBubbleSize val="0"/>
        </c:dLbls>
        <c:marker val="1"/>
        <c:smooth val="0"/>
        <c:axId val="2133515888"/>
        <c:axId val="1"/>
      </c:lineChart>
      <c:lineChart>
        <c:grouping val="standard"/>
        <c:varyColors val="0"/>
        <c:ser>
          <c:idx val="1"/>
          <c:order val="1"/>
          <c:tx>
            <c:strRef>
              <c:f>'data-FigA1'!$C$3</c:f>
              <c:strCache>
                <c:ptCount val="1"/>
                <c:pt idx="0">
                  <c:v>Top 1% average income</c:v>
                </c:pt>
              </c:strCache>
            </c:strRef>
          </c:tx>
          <c:spPr>
            <a:ln w="12700">
              <a:solidFill>
                <a:srgbClr val="000000"/>
              </a:solidFill>
              <a:prstDash val="solid"/>
            </a:ln>
          </c:spPr>
          <c:marker>
            <c:symbol val="triangle"/>
            <c:size val="7"/>
            <c:spPr>
              <a:solidFill>
                <a:srgbClr val="FFFFFF"/>
              </a:solidFill>
              <a:ln>
                <a:solidFill>
                  <a:srgbClr val="000000"/>
                </a:solidFill>
                <a:prstDash val="solid"/>
              </a:ln>
            </c:spPr>
          </c:marker>
          <c:cat>
            <c:numRef>
              <c:f>'data-FigA1'!$A$4:$A$109</c:f>
              <c:numCache>
                <c:formatCode>General</c:formatCode>
                <c:ptCount val="106"/>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numCache>
            </c:numRef>
          </c:cat>
          <c:val>
            <c:numRef>
              <c:f>'data-FigA1'!$C$4:$C$113</c:f>
              <c:numCache>
                <c:formatCode>#,##0</c:formatCode>
                <c:ptCount val="110"/>
                <c:pt idx="0">
                  <c:v>356466.75031878252</c:v>
                </c:pt>
                <c:pt idx="1">
                  <c:v>352099.62935979076</c:v>
                </c:pt>
                <c:pt idx="2">
                  <c:v>344142.20638296072</c:v>
                </c:pt>
                <c:pt idx="3">
                  <c:v>395593.3914534314</c:v>
                </c:pt>
                <c:pt idx="4">
                  <c:v>381775.34196455107</c:v>
                </c:pt>
                <c:pt idx="5">
                  <c:v>326097.07966648566</c:v>
                </c:pt>
                <c:pt idx="6">
                  <c:v>319062.77633069822</c:v>
                </c:pt>
                <c:pt idx="7">
                  <c:v>259282.34331192411</c:v>
                </c:pt>
                <c:pt idx="8">
                  <c:v>244794.75558099223</c:v>
                </c:pt>
                <c:pt idx="9">
                  <c:v>291034.78657494555</c:v>
                </c:pt>
                <c:pt idx="10">
                  <c:v>297871.47619102494</c:v>
                </c:pt>
                <c:pt idx="11">
                  <c:v>320310.802896754</c:v>
                </c:pt>
                <c:pt idx="12">
                  <c:v>348984.99323646305</c:v>
                </c:pt>
                <c:pt idx="13">
                  <c:v>360987.96137260745</c:v>
                </c:pt>
                <c:pt idx="14">
                  <c:v>377119.12621785584</c:v>
                </c:pt>
                <c:pt idx="15">
                  <c:v>403985.50848931901</c:v>
                </c:pt>
                <c:pt idx="16">
                  <c:v>395808.31083956663</c:v>
                </c:pt>
                <c:pt idx="17">
                  <c:v>319884.03615849384</c:v>
                </c:pt>
                <c:pt idx="18">
                  <c:v>269873.08557624463</c:v>
                </c:pt>
                <c:pt idx="19">
                  <c:v>230089.30924202624</c:v>
                </c:pt>
                <c:pt idx="20">
                  <c:v>228405.7965286999</c:v>
                </c:pt>
                <c:pt idx="21">
                  <c:v>252534.00832064584</c:v>
                </c:pt>
                <c:pt idx="22">
                  <c:v>269314.38507206511</c:v>
                </c:pt>
                <c:pt idx="23">
                  <c:v>333674.91788233584</c:v>
                </c:pt>
                <c:pt idx="24">
                  <c:v>326326.38916643412</c:v>
                </c:pt>
                <c:pt idx="25">
                  <c:v>268649.82927191682</c:v>
                </c:pt>
                <c:pt idx="26">
                  <c:v>299196.41257870966</c:v>
                </c:pt>
                <c:pt idx="27">
                  <c:v>320327.41596829955</c:v>
                </c:pt>
                <c:pt idx="28">
                  <c:v>357122.66929013311</c:v>
                </c:pt>
                <c:pt idx="29">
                  <c:v>356912.51999285986</c:v>
                </c:pt>
                <c:pt idx="30">
                  <c:v>367122.02978474821</c:v>
                </c:pt>
                <c:pt idx="31">
                  <c:v>332874.00312305847</c:v>
                </c:pt>
                <c:pt idx="32">
                  <c:v>342292.09103398281</c:v>
                </c:pt>
                <c:pt idx="33">
                  <c:v>365998.06026444712</c:v>
                </c:pt>
                <c:pt idx="34">
                  <c:v>329157.47384312912</c:v>
                </c:pt>
                <c:pt idx="35">
                  <c:v>344716.60157337028</c:v>
                </c:pt>
                <c:pt idx="36">
                  <c:v>330633.85914062487</c:v>
                </c:pt>
                <c:pt idx="37">
                  <c:v>370442.20661628962</c:v>
                </c:pt>
                <c:pt idx="38">
                  <c:v>353382.40042851184</c:v>
                </c:pt>
                <c:pt idx="39">
                  <c:v>338312.50169073895</c:v>
                </c:pt>
                <c:pt idx="40">
                  <c:v>328859.21458489739</c:v>
                </c:pt>
                <c:pt idx="41">
                  <c:v>335936.45523766044</c:v>
                </c:pt>
                <c:pt idx="42">
                  <c:v>350997.82293588179</c:v>
                </c:pt>
                <c:pt idx="43">
                  <c:v>365472.5728935129</c:v>
                </c:pt>
                <c:pt idx="44">
                  <c:v>362896.36274741188</c:v>
                </c:pt>
                <c:pt idx="45">
                  <c:v>345970.61422835436</c:v>
                </c:pt>
                <c:pt idx="46">
                  <c:v>363213.15635086276</c:v>
                </c:pt>
                <c:pt idx="47">
                  <c:v>350890.81942245888</c:v>
                </c:pt>
                <c:pt idx="48">
                  <c:v>354187.76941862103</c:v>
                </c:pt>
                <c:pt idx="49">
                  <c:v>364302.83375859522</c:v>
                </c:pt>
                <c:pt idx="50">
                  <c:v>368490.14021606237</c:v>
                </c:pt>
                <c:pt idx="51">
                  <c:v>379475.27080550382</c:v>
                </c:pt>
                <c:pt idx="52">
                  <c:v>397212.59689365269</c:v>
                </c:pt>
                <c:pt idx="53">
                  <c:v>430381.72527566826</c:v>
                </c:pt>
                <c:pt idx="54">
                  <c:v>443843.26529126766</c:v>
                </c:pt>
                <c:pt idx="55">
                  <c:v>454396.52576178749</c:v>
                </c:pt>
                <c:pt idx="56">
                  <c:v>442572.03389250627</c:v>
                </c:pt>
                <c:pt idx="57">
                  <c:v>433143.37567558739</c:v>
                </c:pt>
                <c:pt idx="58">
                  <c:v>430980.44291613722</c:v>
                </c:pt>
                <c:pt idx="59">
                  <c:v>447010.3184454295</c:v>
                </c:pt>
                <c:pt idx="60">
                  <c:v>455583.82404771872</c:v>
                </c:pt>
                <c:pt idx="61">
                  <c:v>463722.66597799212</c:v>
                </c:pt>
                <c:pt idx="62">
                  <c:v>432903.85190502368</c:v>
                </c:pt>
                <c:pt idx="63">
                  <c:v>436850.58018743637</c:v>
                </c:pt>
                <c:pt idx="64">
                  <c:v>441740.87230391294</c:v>
                </c:pt>
                <c:pt idx="65">
                  <c:v>453047.26825926325</c:v>
                </c:pt>
                <c:pt idx="66">
                  <c:v>457137.74930917862</c:v>
                </c:pt>
                <c:pt idx="67">
                  <c:v>452882.49696164863</c:v>
                </c:pt>
                <c:pt idx="68">
                  <c:v>440700.14182314189</c:v>
                </c:pt>
                <c:pt idx="69">
                  <c:v>451449.19102730899</c:v>
                </c:pt>
                <c:pt idx="70">
                  <c:v>457799.95098783821</c:v>
                </c:pt>
                <c:pt idx="71">
                  <c:v>489367.44423885451</c:v>
                </c:pt>
                <c:pt idx="72">
                  <c:v>509701.55981825932</c:v>
                </c:pt>
                <c:pt idx="73">
                  <c:v>518498.08849243913</c:v>
                </c:pt>
                <c:pt idx="74">
                  <c:v>627499.03674805677</c:v>
                </c:pt>
                <c:pt idx="75">
                  <c:v>806875.37661601405</c:v>
                </c:pt>
                <c:pt idx="76">
                  <c:v>770525.50560798985</c:v>
                </c:pt>
                <c:pt idx="77">
                  <c:v>787562.18363478896</c:v>
                </c:pt>
                <c:pt idx="78">
                  <c:v>717040.91991194</c:v>
                </c:pt>
                <c:pt idx="79">
                  <c:v>801032.7957779374</c:v>
                </c:pt>
                <c:pt idx="80">
                  <c:v>750673.05967146356</c:v>
                </c:pt>
                <c:pt idx="81">
                  <c:v>765738.23991926736</c:v>
                </c:pt>
                <c:pt idx="82">
                  <c:v>829143.08115382527</c:v>
                </c:pt>
                <c:pt idx="83">
                  <c:v>884689.18348321551</c:v>
                </c:pt>
                <c:pt idx="84">
                  <c:v>963003.74162535497</c:v>
                </c:pt>
                <c:pt idx="85">
                  <c:v>1045585.1416541617</c:v>
                </c:pt>
                <c:pt idx="86">
                  <c:v>1127839.526435561</c:v>
                </c:pt>
                <c:pt idx="87">
                  <c:v>1190706.0472278511</c:v>
                </c:pt>
                <c:pt idx="88">
                  <c:v>1083585.3696048281</c:v>
                </c:pt>
                <c:pt idx="89">
                  <c:v>1016361.7719236247</c:v>
                </c:pt>
                <c:pt idx="90">
                  <c:v>1017467.9412495447</c:v>
                </c:pt>
                <c:pt idx="91">
                  <c:v>1122162.2795172485</c:v>
                </c:pt>
                <c:pt idx="92">
                  <c:v>1240995.9829232499</c:v>
                </c:pt>
                <c:pt idx="93">
                  <c:v>1290915.3676239538</c:v>
                </c:pt>
                <c:pt idx="94">
                  <c:v>1347197.2296785663</c:v>
                </c:pt>
                <c:pt idx="95">
                  <c:v>1246519.4663100282</c:v>
                </c:pt>
                <c:pt idx="96">
                  <c:v>1094274.865893021</c:v>
                </c:pt>
                <c:pt idx="97">
                  <c:v>1150850.8109850679</c:v>
                </c:pt>
                <c:pt idx="98">
                  <c:v>1143565.2899233024</c:v>
                </c:pt>
                <c:pt idx="99">
                  <c:v>1272659.7964488256</c:v>
                </c:pt>
                <c:pt idx="100">
                  <c:v>1159586.6237217253</c:v>
                </c:pt>
                <c:pt idx="101">
                  <c:v>1217728.5626975959</c:v>
                </c:pt>
                <c:pt idx="102">
                  <c:v>1275049.7723631493</c:v>
                </c:pt>
                <c:pt idx="103">
                  <c:v>1230293.2517566266</c:v>
                </c:pt>
                <c:pt idx="104">
                  <c:v>1300822.0145500239</c:v>
                </c:pt>
                <c:pt idx="105">
                  <c:v>1332818.1588923591</c:v>
                </c:pt>
                <c:pt idx="106">
                  <c:v>1286272.6686876169</c:v>
                </c:pt>
                <c:pt idx="107">
                  <c:v>1378524.5830737932</c:v>
                </c:pt>
                <c:pt idx="108">
                  <c:v>1600079.1821981161</c:v>
                </c:pt>
                <c:pt idx="109">
                  <c:v>1468585.8133961181</c:v>
                </c:pt>
              </c:numCache>
            </c:numRef>
          </c:val>
          <c:smooth val="0"/>
          <c:extLst>
            <c:ext xmlns:c16="http://schemas.microsoft.com/office/drawing/2014/chart" uri="{C3380CC4-5D6E-409C-BE32-E72D297353CC}">
              <c16:uniqueId val="{00000001-C606-CD45-81FB-F2B93EB24BE4}"/>
            </c:ext>
          </c:extLst>
        </c:ser>
        <c:dLbls>
          <c:showLegendKey val="0"/>
          <c:showVal val="0"/>
          <c:showCatName val="0"/>
          <c:showSerName val="0"/>
          <c:showPercent val="0"/>
          <c:showBubbleSize val="0"/>
        </c:dLbls>
        <c:marker val="1"/>
        <c:smooth val="0"/>
        <c:axId val="3"/>
        <c:axId val="4"/>
      </c:lineChart>
      <c:catAx>
        <c:axId val="2133515888"/>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5400000" vert="horz"/>
          <a:lstStyle/>
          <a:p>
            <a:pPr>
              <a:defRPr sz="1625" b="1" i="0" u="none" strike="noStrike" baseline="0">
                <a:solidFill>
                  <a:srgbClr val="000000"/>
                </a:solidFill>
                <a:latin typeface="Arial"/>
                <a:ea typeface="Arial"/>
                <a:cs typeface="Arial"/>
              </a:defRPr>
            </a:pPr>
            <a:endParaRPr lang="en-US"/>
          </a:p>
        </c:txPr>
        <c:crossAx val="1"/>
        <c:crosses val="autoZero"/>
        <c:auto val="1"/>
        <c:lblAlgn val="ctr"/>
        <c:lblOffset val="100"/>
        <c:tickLblSkip val="5"/>
        <c:tickMarkSkip val="5"/>
        <c:noMultiLvlLbl val="0"/>
      </c:catAx>
      <c:valAx>
        <c:axId val="1"/>
        <c:scaling>
          <c:orientation val="minMax"/>
          <c:max val="65000"/>
          <c:min val="0"/>
        </c:scaling>
        <c:delete val="0"/>
        <c:axPos val="l"/>
        <c:majorGridlines>
          <c:spPr>
            <a:ln w="3175">
              <a:solidFill>
                <a:srgbClr val="000000"/>
              </a:solidFill>
              <a:prstDash val="solid"/>
            </a:ln>
          </c:spPr>
        </c:majorGridlines>
        <c:title>
          <c:tx>
            <c:rich>
              <a:bodyPr/>
              <a:lstStyle/>
              <a:p>
                <a:pPr>
                  <a:defRPr sz="1800" b="1" i="0" u="none" strike="noStrike" baseline="0">
                    <a:solidFill>
                      <a:srgbClr val="000000"/>
                    </a:solidFill>
                    <a:latin typeface="Arial"/>
                    <a:ea typeface="Arial"/>
                    <a:cs typeface="Arial"/>
                  </a:defRPr>
                </a:pPr>
                <a:r>
                  <a:rPr lang="en-US"/>
                  <a:t>Average Bottom 99% Income (2015 dollars)</a:t>
                </a:r>
              </a:p>
            </c:rich>
          </c:tx>
          <c:layout>
            <c:manualLayout>
              <c:xMode val="edge"/>
              <c:yMode val="edge"/>
              <c:x val="2.4330900243309004E-2"/>
              <c:y val="9.7142857142857142E-2"/>
            </c:manualLayout>
          </c:layout>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133515888"/>
        <c:crosses val="autoZero"/>
        <c:crossBetween val="midCat"/>
        <c:majorUnit val="10000"/>
      </c:valAx>
      <c:catAx>
        <c:axId val="3"/>
        <c:scaling>
          <c:orientation val="minMax"/>
        </c:scaling>
        <c:delete val="1"/>
        <c:axPos val="b"/>
        <c:numFmt formatCode="General" sourceLinked="1"/>
        <c:majorTickMark val="out"/>
        <c:minorTickMark val="none"/>
        <c:tickLblPos val="nextTo"/>
        <c:crossAx val="4"/>
        <c:crossesAt val="1"/>
        <c:auto val="1"/>
        <c:lblAlgn val="ctr"/>
        <c:lblOffset val="100"/>
        <c:noMultiLvlLbl val="0"/>
      </c:catAx>
      <c:valAx>
        <c:axId val="4"/>
        <c:scaling>
          <c:orientation val="minMax"/>
          <c:max val="1625000"/>
          <c:min val="0"/>
        </c:scaling>
        <c:delete val="0"/>
        <c:axPos val="r"/>
        <c:title>
          <c:tx>
            <c:rich>
              <a:bodyPr/>
              <a:lstStyle/>
              <a:p>
                <a:pPr>
                  <a:defRPr sz="1650" b="1" i="0" u="none" strike="noStrike" baseline="0">
                    <a:solidFill>
                      <a:srgbClr val="000000"/>
                    </a:solidFill>
                    <a:latin typeface="Arial"/>
                    <a:ea typeface="Arial"/>
                    <a:cs typeface="Arial"/>
                  </a:defRPr>
                </a:pPr>
                <a:r>
                  <a:rPr lang="en-US"/>
                  <a:t>Average Top 1% Income (2015 dollars)</a:t>
                </a:r>
              </a:p>
            </c:rich>
          </c:tx>
          <c:layout>
            <c:manualLayout>
              <c:xMode val="edge"/>
              <c:yMode val="edge"/>
              <c:x val="0.95255464873460161"/>
              <c:y val="0.16190480877390326"/>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3"/>
        <c:crosses val="max"/>
        <c:crossBetween val="midCat"/>
        <c:majorUnit val="250000"/>
      </c:valAx>
      <c:spPr>
        <a:solidFill>
          <a:srgbClr val="FFFFFF"/>
        </a:solidFill>
        <a:ln w="3175">
          <a:solidFill>
            <a:srgbClr val="000000"/>
          </a:solidFill>
          <a:prstDash val="solid"/>
        </a:ln>
      </c:spPr>
    </c:plotArea>
    <c:legend>
      <c:legendPos val="r"/>
      <c:layout>
        <c:manualLayout>
          <c:xMode val="edge"/>
          <c:yMode val="edge"/>
          <c:x val="0.18004866180048662"/>
          <c:y val="0.17523804836895387"/>
          <c:w val="0.30170316301703165"/>
          <c:h val="0.13523804836895389"/>
        </c:manualLayout>
      </c:layout>
      <c:overlay val="0"/>
      <c:spPr>
        <a:solidFill>
          <a:srgbClr val="FFFFFF"/>
        </a:solidFill>
        <a:ln w="3175">
          <a:solidFill>
            <a:srgbClr val="000000"/>
          </a:solidFill>
          <a:prstDash val="solid"/>
        </a:ln>
      </c:spPr>
      <c:txPr>
        <a:bodyPr/>
        <a:lstStyle/>
        <a:p>
          <a:pPr>
            <a:defRPr sz="135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30411764487498"/>
          <c:y val="9.5238073093826023E-2"/>
          <c:w val="0.74209234721721995"/>
          <c:h val="0.71809507112744808"/>
        </c:manualLayout>
      </c:layout>
      <c:lineChart>
        <c:grouping val="standard"/>
        <c:varyColors val="0"/>
        <c:ser>
          <c:idx val="0"/>
          <c:order val="0"/>
          <c:tx>
            <c:strRef>
              <c:f>'data-FigA1'!$E$3</c:f>
              <c:strCache>
                <c:ptCount val="1"/>
                <c:pt idx="0">
                  <c:v>Bottom 99% average income</c:v>
                </c:pt>
              </c:strCache>
            </c:strRef>
          </c:tx>
          <c:spPr>
            <a:ln w="12700">
              <a:solidFill>
                <a:srgbClr val="000000"/>
              </a:solidFill>
              <a:prstDash val="solid"/>
            </a:ln>
          </c:spPr>
          <c:marker>
            <c:symbol val="diamond"/>
            <c:size val="7"/>
            <c:spPr>
              <a:solidFill>
                <a:srgbClr val="000000"/>
              </a:solidFill>
              <a:ln>
                <a:solidFill>
                  <a:srgbClr val="000000"/>
                </a:solidFill>
                <a:prstDash val="solid"/>
              </a:ln>
            </c:spPr>
          </c:marker>
          <c:cat>
            <c:numRef>
              <c:f>'data-FigA1'!$A$4:$A$113</c:f>
              <c:numCache>
                <c:formatCode>General</c:formatCode>
                <c:ptCount val="110"/>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pt idx="109">
                  <c:v>2022</c:v>
                </c:pt>
              </c:numCache>
            </c:numRef>
          </c:cat>
          <c:val>
            <c:numRef>
              <c:f>'data-FigA1'!$E$4:$E$113</c:f>
              <c:numCache>
                <c:formatCode>#,##0</c:formatCode>
                <c:ptCount val="110"/>
                <c:pt idx="0">
                  <c:v>16447.576606649847</c:v>
                </c:pt>
                <c:pt idx="1">
                  <c:v>16030.250827367838</c:v>
                </c:pt>
                <c:pt idx="2">
                  <c:v>16299.890663882014</c:v>
                </c:pt>
                <c:pt idx="3">
                  <c:v>17637.747339962873</c:v>
                </c:pt>
                <c:pt idx="4">
                  <c:v>18182.852364990609</c:v>
                </c:pt>
                <c:pt idx="5">
                  <c:v>17556.831268042082</c:v>
                </c:pt>
                <c:pt idx="6">
                  <c:v>17320.982109434739</c:v>
                </c:pt>
                <c:pt idx="7">
                  <c:v>15740.236032202483</c:v>
                </c:pt>
                <c:pt idx="8">
                  <c:v>13617.055459117963</c:v>
                </c:pt>
                <c:pt idx="9">
                  <c:v>15290.569623158488</c:v>
                </c:pt>
                <c:pt idx="10">
                  <c:v>17309.846001333826</c:v>
                </c:pt>
                <c:pt idx="11">
                  <c:v>16864.895239770449</c:v>
                </c:pt>
                <c:pt idx="12">
                  <c:v>16911.780612505292</c:v>
                </c:pt>
                <c:pt idx="13">
                  <c:v>16973.072624268218</c:v>
                </c:pt>
                <c:pt idx="14">
                  <c:v>17016.276774643993</c:v>
                </c:pt>
                <c:pt idx="15">
                  <c:v>17251.798537313945</c:v>
                </c:pt>
                <c:pt idx="16">
                  <c:v>18160.226167027329</c:v>
                </c:pt>
                <c:pt idx="17">
                  <c:v>16711.643499399455</c:v>
                </c:pt>
                <c:pt idx="18">
                  <c:v>15249.635912511159</c:v>
                </c:pt>
                <c:pt idx="19">
                  <c:v>12724.66631299761</c:v>
                </c:pt>
                <c:pt idx="20">
                  <c:v>12427.106426717321</c:v>
                </c:pt>
                <c:pt idx="21">
                  <c:v>13578.348981760035</c:v>
                </c:pt>
                <c:pt idx="22">
                  <c:v>14801.726726575429</c:v>
                </c:pt>
                <c:pt idx="23">
                  <c:v>15988.299765921451</c:v>
                </c:pt>
                <c:pt idx="24">
                  <c:v>16803.246699112929</c:v>
                </c:pt>
                <c:pt idx="25">
                  <c:v>15787.617372584868</c:v>
                </c:pt>
                <c:pt idx="26">
                  <c:v>16688.688129717033</c:v>
                </c:pt>
                <c:pt idx="27">
                  <c:v>17390.324269056589</c:v>
                </c:pt>
                <c:pt idx="28">
                  <c:v>20499.472620754917</c:v>
                </c:pt>
                <c:pt idx="29">
                  <c:v>24366.504564792554</c:v>
                </c:pt>
                <c:pt idx="30">
                  <c:v>28721.363071082946</c:v>
                </c:pt>
                <c:pt idx="31">
                  <c:v>28719.243930456276</c:v>
                </c:pt>
                <c:pt idx="32">
                  <c:v>28252.829641109613</c:v>
                </c:pt>
                <c:pt idx="33">
                  <c:v>28509.542095064076</c:v>
                </c:pt>
                <c:pt idx="34">
                  <c:v>27492.287599106206</c:v>
                </c:pt>
                <c:pt idx="35">
                  <c:v>27823.195044885568</c:v>
                </c:pt>
                <c:pt idx="36">
                  <c:v>27445.529511368379</c:v>
                </c:pt>
                <c:pt idx="37">
                  <c:v>29624.308560836369</c:v>
                </c:pt>
                <c:pt idx="38">
                  <c:v>30795.158435260164</c:v>
                </c:pt>
                <c:pt idx="39">
                  <c:v>31944.314728892779</c:v>
                </c:pt>
                <c:pt idx="40">
                  <c:v>33530.359891986409</c:v>
                </c:pt>
                <c:pt idx="41">
                  <c:v>33159.67951132579</c:v>
                </c:pt>
                <c:pt idx="42">
                  <c:v>35637.111901740493</c:v>
                </c:pt>
                <c:pt idx="43">
                  <c:v>37483.186990684168</c:v>
                </c:pt>
                <c:pt idx="44">
                  <c:v>37556.6647720486</c:v>
                </c:pt>
                <c:pt idx="45">
                  <c:v>36593.212713293033</c:v>
                </c:pt>
                <c:pt idx="46">
                  <c:v>38993.0678903281</c:v>
                </c:pt>
                <c:pt idx="47">
                  <c:v>39419.647300304969</c:v>
                </c:pt>
                <c:pt idx="48">
                  <c:v>40097.852749474936</c:v>
                </c:pt>
                <c:pt idx="49">
                  <c:v>41335.988164398404</c:v>
                </c:pt>
                <c:pt idx="50">
                  <c:v>42484.257858095472</c:v>
                </c:pt>
                <c:pt idx="51">
                  <c:v>44478.723564395717</c:v>
                </c:pt>
                <c:pt idx="52">
                  <c:v>46434.427786489745</c:v>
                </c:pt>
                <c:pt idx="53">
                  <c:v>48657.796741385202</c:v>
                </c:pt>
                <c:pt idx="54">
                  <c:v>50100.19504546075</c:v>
                </c:pt>
                <c:pt idx="55">
                  <c:v>52019.994247162205</c:v>
                </c:pt>
                <c:pt idx="56">
                  <c:v>52473.061051336394</c:v>
                </c:pt>
                <c:pt idx="57">
                  <c:v>52455.84612030608</c:v>
                </c:pt>
                <c:pt idx="58">
                  <c:v>52605.497047391706</c:v>
                </c:pt>
                <c:pt idx="59">
                  <c:v>55024.45020498844</c:v>
                </c:pt>
                <c:pt idx="60">
                  <c:v>56183.107765154498</c:v>
                </c:pt>
                <c:pt idx="61">
                  <c:v>53966.978600869406</c:v>
                </c:pt>
                <c:pt idx="62">
                  <c:v>51230.369952163404</c:v>
                </c:pt>
                <c:pt idx="63">
                  <c:v>52754.55434465508</c:v>
                </c:pt>
                <c:pt idx="64">
                  <c:v>53231.597216693815</c:v>
                </c:pt>
                <c:pt idx="65">
                  <c:v>54290.899503767512</c:v>
                </c:pt>
                <c:pt idx="66">
                  <c:v>54289.440793164627</c:v>
                </c:pt>
                <c:pt idx="67">
                  <c:v>52629.756375733858</c:v>
                </c:pt>
                <c:pt idx="68">
                  <c:v>52045.528663798839</c:v>
                </c:pt>
                <c:pt idx="69">
                  <c:v>50685.434110257775</c:v>
                </c:pt>
                <c:pt idx="70">
                  <c:v>50526.97397979485</c:v>
                </c:pt>
                <c:pt idx="71">
                  <c:v>52036.720575792293</c:v>
                </c:pt>
                <c:pt idx="72">
                  <c:v>53062.717928294551</c:v>
                </c:pt>
                <c:pt idx="73">
                  <c:v>54745.35754404348</c:v>
                </c:pt>
                <c:pt idx="74">
                  <c:v>54178.234737778432</c:v>
                </c:pt>
                <c:pt idx="75">
                  <c:v>55069.165163014528</c:v>
                </c:pt>
                <c:pt idx="76">
                  <c:v>55247.019481112322</c:v>
                </c:pt>
                <c:pt idx="77">
                  <c:v>54324.417980749109</c:v>
                </c:pt>
                <c:pt idx="78">
                  <c:v>53104.726967004994</c:v>
                </c:pt>
                <c:pt idx="79">
                  <c:v>52888.472869602956</c:v>
                </c:pt>
                <c:pt idx="80">
                  <c:v>52686.056465078327</c:v>
                </c:pt>
                <c:pt idx="81">
                  <c:v>53504.226617934044</c:v>
                </c:pt>
                <c:pt idx="82">
                  <c:v>54647.354861618973</c:v>
                </c:pt>
                <c:pt idx="83">
                  <c:v>55831.699472194625</c:v>
                </c:pt>
                <c:pt idx="84">
                  <c:v>58119.735439631513</c:v>
                </c:pt>
                <c:pt idx="85">
                  <c:v>60849.387716733996</c:v>
                </c:pt>
                <c:pt idx="86">
                  <c:v>62977.424934806026</c:v>
                </c:pt>
                <c:pt idx="87">
                  <c:v>63385.045367182065</c:v>
                </c:pt>
                <c:pt idx="88">
                  <c:v>61472.452850867317</c:v>
                </c:pt>
                <c:pt idx="89">
                  <c:v>59271.753512418771</c:v>
                </c:pt>
                <c:pt idx="90">
                  <c:v>58459.720755525312</c:v>
                </c:pt>
                <c:pt idx="91">
                  <c:v>59791.805149310545</c:v>
                </c:pt>
                <c:pt idx="92">
                  <c:v>60733.394478372822</c:v>
                </c:pt>
                <c:pt idx="93">
                  <c:v>61606.581373738278</c:v>
                </c:pt>
                <c:pt idx="94">
                  <c:v>63317.85085274031</c:v>
                </c:pt>
                <c:pt idx="95">
                  <c:v>58954.214034911129</c:v>
                </c:pt>
                <c:pt idx="96">
                  <c:v>55961.841263838964</c:v>
                </c:pt>
                <c:pt idx="97">
                  <c:v>55913.078783800745</c:v>
                </c:pt>
                <c:pt idx="98">
                  <c:v>55640.751654484207</c:v>
                </c:pt>
                <c:pt idx="99">
                  <c:v>56397.442853217013</c:v>
                </c:pt>
                <c:pt idx="100">
                  <c:v>56782.061251556886</c:v>
                </c:pt>
                <c:pt idx="101">
                  <c:v>58307.490578263787</c:v>
                </c:pt>
                <c:pt idx="102">
                  <c:v>60019.424825649039</c:v>
                </c:pt>
                <c:pt idx="103">
                  <c:v>59250.659983815778</c:v>
                </c:pt>
                <c:pt idx="104">
                  <c:v>61041.556140896013</c:v>
                </c:pt>
                <c:pt idx="105">
                  <c:v>62094.257869974237</c:v>
                </c:pt>
                <c:pt idx="106">
                  <c:v>62737.935502326553</c:v>
                </c:pt>
                <c:pt idx="107">
                  <c:v>61026.953493644163</c:v>
                </c:pt>
                <c:pt idx="108">
                  <c:v>65310.262870286249</c:v>
                </c:pt>
                <c:pt idx="109">
                  <c:v>63379.395576034505</c:v>
                </c:pt>
              </c:numCache>
            </c:numRef>
          </c:val>
          <c:smooth val="0"/>
          <c:extLst>
            <c:ext xmlns:c16="http://schemas.microsoft.com/office/drawing/2014/chart" uri="{C3380CC4-5D6E-409C-BE32-E72D297353CC}">
              <c16:uniqueId val="{00000000-0C92-AA49-9A86-40237D11DA58}"/>
            </c:ext>
          </c:extLst>
        </c:ser>
        <c:dLbls>
          <c:showLegendKey val="0"/>
          <c:showVal val="0"/>
          <c:showCatName val="0"/>
          <c:showSerName val="0"/>
          <c:showPercent val="0"/>
          <c:showBubbleSize val="0"/>
        </c:dLbls>
        <c:marker val="1"/>
        <c:smooth val="0"/>
        <c:axId val="2074809792"/>
        <c:axId val="1"/>
      </c:lineChart>
      <c:lineChart>
        <c:grouping val="standard"/>
        <c:varyColors val="0"/>
        <c:ser>
          <c:idx val="1"/>
          <c:order val="1"/>
          <c:tx>
            <c:strRef>
              <c:f>'data-FigA1'!$F$3</c:f>
              <c:strCache>
                <c:ptCount val="1"/>
                <c:pt idx="0">
                  <c:v>Top 1% average income</c:v>
                </c:pt>
              </c:strCache>
            </c:strRef>
          </c:tx>
          <c:spPr>
            <a:ln w="12700">
              <a:solidFill>
                <a:srgbClr val="000000"/>
              </a:solidFill>
              <a:prstDash val="solid"/>
            </a:ln>
          </c:spPr>
          <c:marker>
            <c:symbol val="triangle"/>
            <c:size val="7"/>
            <c:spPr>
              <a:solidFill>
                <a:srgbClr val="FFFFFF"/>
              </a:solidFill>
              <a:ln>
                <a:solidFill>
                  <a:srgbClr val="000000"/>
                </a:solidFill>
                <a:prstDash val="solid"/>
              </a:ln>
            </c:spPr>
          </c:marker>
          <c:cat>
            <c:numRef>
              <c:f>'data-FigA1'!$A$4:$A$113</c:f>
              <c:numCache>
                <c:formatCode>General</c:formatCode>
                <c:ptCount val="110"/>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pt idx="109">
                  <c:v>2022</c:v>
                </c:pt>
              </c:numCache>
            </c:numRef>
          </c:cat>
          <c:val>
            <c:numRef>
              <c:f>'data-FigA1'!$F$4:$F$113</c:f>
              <c:numCache>
                <c:formatCode>#,##0</c:formatCode>
                <c:ptCount val="110"/>
                <c:pt idx="0">
                  <c:v>356466.75031878246</c:v>
                </c:pt>
                <c:pt idx="1">
                  <c:v>352099.62935979076</c:v>
                </c:pt>
                <c:pt idx="2">
                  <c:v>344142.14990491164</c:v>
                </c:pt>
                <c:pt idx="3">
                  <c:v>417889.95859761845</c:v>
                </c:pt>
                <c:pt idx="4">
                  <c:v>388130.0227953617</c:v>
                </c:pt>
                <c:pt idx="5">
                  <c:v>330123.05459506629</c:v>
                </c:pt>
                <c:pt idx="6">
                  <c:v>336656.19109084661</c:v>
                </c:pt>
                <c:pt idx="7">
                  <c:v>271328.07145651808</c:v>
                </c:pt>
                <c:pt idx="8">
                  <c:v>249890.63084206762</c:v>
                </c:pt>
                <c:pt idx="9">
                  <c:v>311315.72613611026</c:v>
                </c:pt>
                <c:pt idx="10">
                  <c:v>317768.34668880078</c:v>
                </c:pt>
                <c:pt idx="11">
                  <c:v>352277.65843072254</c:v>
                </c:pt>
                <c:pt idx="12">
                  <c:v>424982.52671665908</c:v>
                </c:pt>
                <c:pt idx="13">
                  <c:v>417698.38311730773</c:v>
                </c:pt>
                <c:pt idx="14">
                  <c:v>448484.03887766646</c:v>
                </c:pt>
                <c:pt idx="15">
                  <c:v>537580.3038101634</c:v>
                </c:pt>
                <c:pt idx="16">
                  <c:v>517564.72837546666</c:v>
                </c:pt>
                <c:pt idx="17">
                  <c:v>344240.36733402911</c:v>
                </c:pt>
                <c:pt idx="18">
                  <c:v>276897.19177833095</c:v>
                </c:pt>
                <c:pt idx="19">
                  <c:v>232064.34619341418</c:v>
                </c:pt>
                <c:pt idx="20">
                  <c:v>242405.98091994214</c:v>
                </c:pt>
                <c:pt idx="21">
                  <c:v>263647.92007291742</c:v>
                </c:pt>
                <c:pt idx="22">
                  <c:v>293277.1758013803</c:v>
                </c:pt>
                <c:pt idx="23">
                  <c:v>378262.577131973</c:v>
                </c:pt>
                <c:pt idx="24">
                  <c:v>344333.98240501364</c:v>
                </c:pt>
                <c:pt idx="25">
                  <c:v>292296.45364337682</c:v>
                </c:pt>
                <c:pt idx="26">
                  <c:v>318817.95517261251</c:v>
                </c:pt>
                <c:pt idx="27">
                  <c:v>339663.44850574591</c:v>
                </c:pt>
                <c:pt idx="28">
                  <c:v>380409.66341081087</c:v>
                </c:pt>
                <c:pt idx="29">
                  <c:v>374185.77787559043</c:v>
                </c:pt>
                <c:pt idx="30">
                  <c:v>399141.67242212489</c:v>
                </c:pt>
                <c:pt idx="31">
                  <c:v>361523.31355950725</c:v>
                </c:pt>
                <c:pt idx="32">
                  <c:v>400152.72794282</c:v>
                </c:pt>
                <c:pt idx="33">
                  <c:v>432108.76955128508</c:v>
                </c:pt>
                <c:pt idx="34">
                  <c:v>369567.04158359376</c:v>
                </c:pt>
                <c:pt idx="35">
                  <c:v>384266.13107827969</c:v>
                </c:pt>
                <c:pt idx="36">
                  <c:v>360964.2343511933</c:v>
                </c:pt>
                <c:pt idx="37">
                  <c:v>431257.35012640984</c:v>
                </c:pt>
                <c:pt idx="38">
                  <c:v>407373.44955860602</c:v>
                </c:pt>
                <c:pt idx="39">
                  <c:v>382539.42190735176</c:v>
                </c:pt>
                <c:pt idx="40">
                  <c:v>364817.43406547577</c:v>
                </c:pt>
                <c:pt idx="41">
                  <c:v>396379.57673369191</c:v>
                </c:pt>
                <c:pt idx="42">
                  <c:v>438618.87944326288</c:v>
                </c:pt>
                <c:pt idx="43">
                  <c:v>443336.647366972</c:v>
                </c:pt>
                <c:pt idx="44">
                  <c:v>420525.46922214405</c:v>
                </c:pt>
                <c:pt idx="45">
                  <c:v>411748.39749540488</c:v>
                </c:pt>
                <c:pt idx="46">
                  <c:v>460003.36900235125</c:v>
                </c:pt>
                <c:pt idx="47">
                  <c:v>435282.80810056417</c:v>
                </c:pt>
                <c:pt idx="48">
                  <c:v>472699.07182521257</c:v>
                </c:pt>
                <c:pt idx="49">
                  <c:v>452166.45299810619</c:v>
                </c:pt>
                <c:pt idx="50">
                  <c:v>462995.6344174454</c:v>
                </c:pt>
                <c:pt idx="51">
                  <c:v>515450.80070727703</c:v>
                </c:pt>
                <c:pt idx="52">
                  <c:v>561904.26066265628</c:v>
                </c:pt>
                <c:pt idx="53">
                  <c:v>545678.73460493574</c:v>
                </c:pt>
                <c:pt idx="54">
                  <c:v>596637.63045490871</c:v>
                </c:pt>
                <c:pt idx="55">
                  <c:v>650385.56350246526</c:v>
                </c:pt>
                <c:pt idx="56">
                  <c:v>599834.89428465394</c:v>
                </c:pt>
                <c:pt idx="57">
                  <c:v>515192.33316619368</c:v>
                </c:pt>
                <c:pt idx="58">
                  <c:v>540278.69648799708</c:v>
                </c:pt>
                <c:pt idx="59">
                  <c:v>581001.76222416142</c:v>
                </c:pt>
                <c:pt idx="60">
                  <c:v>561032.21906436316</c:v>
                </c:pt>
                <c:pt idx="61">
                  <c:v>536311.47788426501</c:v>
                </c:pt>
                <c:pt idx="62">
                  <c:v>493819.81212032802</c:v>
                </c:pt>
                <c:pt idx="63">
                  <c:v>507770.48563153885</c:v>
                </c:pt>
                <c:pt idx="64">
                  <c:v>522800.5957351175</c:v>
                </c:pt>
                <c:pt idx="65">
                  <c:v>528363.8538581538</c:v>
                </c:pt>
                <c:pt idx="66">
                  <c:v>594378.30183241516</c:v>
                </c:pt>
                <c:pt idx="67">
                  <c:v>580280.01600257703</c:v>
                </c:pt>
                <c:pt idx="68">
                  <c:v>573583.98868729849</c:v>
                </c:pt>
                <c:pt idx="69">
                  <c:v>607278.29123190255</c:v>
                </c:pt>
                <c:pt idx="70">
                  <c:v>653528.96504707739</c:v>
                </c:pt>
                <c:pt idx="71">
                  <c:v>701787.12854894192</c:v>
                </c:pt>
                <c:pt idx="72">
                  <c:v>762073.9356101962</c:v>
                </c:pt>
                <c:pt idx="73">
                  <c:v>1025976.4377830437</c:v>
                </c:pt>
                <c:pt idx="74">
                  <c:v>777615.81437985809</c:v>
                </c:pt>
                <c:pt idx="75">
                  <c:v>999534.44711154432</c:v>
                </c:pt>
                <c:pt idx="76">
                  <c:v>926554.29152200767</c:v>
                </c:pt>
                <c:pt idx="77">
                  <c:v>899570.09488338919</c:v>
                </c:pt>
                <c:pt idx="78">
                  <c:v>810741.28180710669</c:v>
                </c:pt>
                <c:pt idx="79">
                  <c:v>900230.7762745074</c:v>
                </c:pt>
                <c:pt idx="80">
                  <c:v>865856.56780413201</c:v>
                </c:pt>
                <c:pt idx="81">
                  <c:v>878944.44518523163</c:v>
                </c:pt>
                <c:pt idx="82">
                  <c:v>972291.75131808093</c:v>
                </c:pt>
                <c:pt idx="83">
                  <c:v>1107086.4491755029</c:v>
                </c:pt>
                <c:pt idx="84">
                  <c:v>1264324.8930969229</c:v>
                </c:pt>
                <c:pt idx="85">
                  <c:v>1421146.6551434256</c:v>
                </c:pt>
                <c:pt idx="86">
                  <c:v>1562980.0269389658</c:v>
                </c:pt>
                <c:pt idx="87">
                  <c:v>1720802.3365915136</c:v>
                </c:pt>
                <c:pt idx="88">
                  <c:v>1355866.7278471196</c:v>
                </c:pt>
                <c:pt idx="89">
                  <c:v>1190379.433159407</c:v>
                </c:pt>
                <c:pt idx="90">
                  <c:v>1230035.8491958715</c:v>
                </c:pt>
                <c:pt idx="91">
                  <c:v>1457072.3539112837</c:v>
                </c:pt>
                <c:pt idx="92">
                  <c:v>1687570.747725704</c:v>
                </c:pt>
                <c:pt idx="93">
                  <c:v>1803628.7192115535</c:v>
                </c:pt>
                <c:pt idx="94">
                  <c:v>1925928.9306849104</c:v>
                </c:pt>
                <c:pt idx="95">
                  <c:v>1546419.4316587346</c:v>
                </c:pt>
                <c:pt idx="96">
                  <c:v>1225965.5791220223</c:v>
                </c:pt>
                <c:pt idx="97">
                  <c:v>1372019.7524786401</c:v>
                </c:pt>
                <c:pt idx="98">
                  <c:v>1346859.6185308506</c:v>
                </c:pt>
                <c:pt idx="99">
                  <c:v>1651591.7913216006</c:v>
                </c:pt>
                <c:pt idx="100">
                  <c:v>1405883.0640106266</c:v>
                </c:pt>
                <c:pt idx="101">
                  <c:v>1582861.143312684</c:v>
                </c:pt>
                <c:pt idx="102">
                  <c:v>1635707.2859994329</c:v>
                </c:pt>
                <c:pt idx="103">
                  <c:v>1535003.9230082133</c:v>
                </c:pt>
                <c:pt idx="104">
                  <c:v>1705163.4258622846</c:v>
                </c:pt>
                <c:pt idx="105">
                  <c:v>1730125.9963123412</c:v>
                </c:pt>
                <c:pt idx="106">
                  <c:v>1665297.2958931148</c:v>
                </c:pt>
                <c:pt idx="107">
                  <c:v>1862136.412960693</c:v>
                </c:pt>
                <c:pt idx="108">
                  <c:v>2468286.1094822115</c:v>
                </c:pt>
                <c:pt idx="109">
                  <c:v>1933809.9038108331</c:v>
                </c:pt>
              </c:numCache>
            </c:numRef>
          </c:val>
          <c:smooth val="0"/>
          <c:extLst>
            <c:ext xmlns:c16="http://schemas.microsoft.com/office/drawing/2014/chart" uri="{C3380CC4-5D6E-409C-BE32-E72D297353CC}">
              <c16:uniqueId val="{00000001-0C92-AA49-9A86-40237D11DA58}"/>
            </c:ext>
          </c:extLst>
        </c:ser>
        <c:dLbls>
          <c:showLegendKey val="0"/>
          <c:showVal val="0"/>
          <c:showCatName val="0"/>
          <c:showSerName val="0"/>
          <c:showPercent val="0"/>
          <c:showBubbleSize val="0"/>
        </c:dLbls>
        <c:marker val="1"/>
        <c:smooth val="0"/>
        <c:axId val="3"/>
        <c:axId val="4"/>
      </c:lineChart>
      <c:catAx>
        <c:axId val="2074809792"/>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5400000" vert="horz"/>
          <a:lstStyle/>
          <a:p>
            <a:pPr>
              <a:defRPr sz="1625" b="1" i="0" u="none" strike="noStrike" baseline="0">
                <a:solidFill>
                  <a:srgbClr val="000000"/>
                </a:solidFill>
                <a:latin typeface="Arial"/>
                <a:ea typeface="Arial"/>
                <a:cs typeface="Arial"/>
              </a:defRPr>
            </a:pPr>
            <a:endParaRPr lang="en-US"/>
          </a:p>
        </c:txPr>
        <c:crossAx val="1"/>
        <c:crosses val="autoZero"/>
        <c:auto val="1"/>
        <c:lblAlgn val="ctr"/>
        <c:lblOffset val="100"/>
        <c:tickLblSkip val="5"/>
        <c:tickMarkSkip val="5"/>
        <c:noMultiLvlLbl val="0"/>
      </c:catAx>
      <c:valAx>
        <c:axId val="1"/>
        <c:scaling>
          <c:orientation val="minMax"/>
          <c:max val="85000"/>
          <c:min val="0"/>
        </c:scaling>
        <c:delete val="0"/>
        <c:axPos val="l"/>
        <c:majorGridlines>
          <c:spPr>
            <a:ln w="3175">
              <a:solidFill>
                <a:srgbClr val="000000"/>
              </a:solidFill>
              <a:prstDash val="solid"/>
            </a:ln>
          </c:spPr>
        </c:majorGridlines>
        <c:title>
          <c:tx>
            <c:rich>
              <a:bodyPr/>
              <a:lstStyle/>
              <a:p>
                <a:pPr>
                  <a:defRPr sz="1800" b="1" i="0" u="none" strike="noStrike" baseline="0">
                    <a:solidFill>
                      <a:srgbClr val="000000"/>
                    </a:solidFill>
                    <a:latin typeface="Arial"/>
                    <a:ea typeface="Arial"/>
                    <a:cs typeface="Arial"/>
                  </a:defRPr>
                </a:pPr>
                <a:r>
                  <a:rPr lang="en-US"/>
                  <a:t>Average Bottom 99% Income (2015 dollars)</a:t>
                </a:r>
              </a:p>
            </c:rich>
          </c:tx>
          <c:layout>
            <c:manualLayout>
              <c:xMode val="edge"/>
              <c:yMode val="edge"/>
              <c:x val="2.0681265206812651E-2"/>
              <c:y val="9.5238048368953887E-2"/>
            </c:manualLayout>
          </c:layout>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074809792"/>
        <c:crosses val="autoZero"/>
        <c:crossBetween val="midCat"/>
      </c:valAx>
      <c:catAx>
        <c:axId val="3"/>
        <c:scaling>
          <c:orientation val="minMax"/>
        </c:scaling>
        <c:delete val="1"/>
        <c:axPos val="b"/>
        <c:numFmt formatCode="General" sourceLinked="1"/>
        <c:majorTickMark val="out"/>
        <c:minorTickMark val="none"/>
        <c:tickLblPos val="nextTo"/>
        <c:crossAx val="4"/>
        <c:crossesAt val="1"/>
        <c:auto val="1"/>
        <c:lblAlgn val="ctr"/>
        <c:lblOffset val="100"/>
        <c:noMultiLvlLbl val="0"/>
      </c:catAx>
      <c:valAx>
        <c:axId val="4"/>
        <c:scaling>
          <c:orientation val="minMax"/>
          <c:max val="2550000"/>
          <c:min val="0"/>
        </c:scaling>
        <c:delete val="0"/>
        <c:axPos val="r"/>
        <c:title>
          <c:tx>
            <c:rich>
              <a:bodyPr/>
              <a:lstStyle/>
              <a:p>
                <a:pPr>
                  <a:defRPr sz="1650" b="1" i="0" u="none" strike="noStrike" baseline="0">
                    <a:solidFill>
                      <a:srgbClr val="000000"/>
                    </a:solidFill>
                    <a:latin typeface="Arial"/>
                    <a:ea typeface="Arial"/>
                    <a:cs typeface="Arial"/>
                  </a:defRPr>
                </a:pPr>
                <a:r>
                  <a:rPr lang="en-US"/>
                  <a:t>Average Top 1% Income (2015 dollars)</a:t>
                </a:r>
              </a:p>
            </c:rich>
          </c:tx>
          <c:layout>
            <c:manualLayout>
              <c:xMode val="edge"/>
              <c:yMode val="edge"/>
              <c:x val="0.95255464873460161"/>
              <c:y val="0.16190480877390326"/>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3"/>
        <c:crosses val="max"/>
        <c:crossBetween val="midCat"/>
        <c:majorUnit val="300000"/>
      </c:valAx>
      <c:spPr>
        <a:solidFill>
          <a:srgbClr val="FFFFFF"/>
        </a:solidFill>
        <a:ln w="3175">
          <a:solidFill>
            <a:srgbClr val="000000"/>
          </a:solidFill>
          <a:prstDash val="solid"/>
        </a:ln>
      </c:spPr>
    </c:plotArea>
    <c:legend>
      <c:legendPos val="r"/>
      <c:layout>
        <c:manualLayout>
          <c:xMode val="edge"/>
          <c:yMode val="edge"/>
          <c:x val="0.18004866180048662"/>
          <c:y val="0.17523804836895387"/>
          <c:w val="0.30170316301703165"/>
          <c:h val="0.13523804836895389"/>
        </c:manualLayout>
      </c:layout>
      <c:overlay val="0"/>
      <c:spPr>
        <a:solidFill>
          <a:srgbClr val="FFFFFF"/>
        </a:solidFill>
        <a:ln w="3175">
          <a:solidFill>
            <a:srgbClr val="000000"/>
          </a:solidFill>
          <a:prstDash val="solid"/>
        </a:ln>
      </c:spPr>
      <c:txPr>
        <a:bodyPr/>
        <a:lstStyle/>
        <a:p>
          <a:pPr>
            <a:defRPr sz="135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orientation="landscape" verticalDpi="96"/>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90638687346127"/>
          <c:y val="0.11134903640256959"/>
          <c:w val="0.72517947400193516"/>
          <c:h val="0.70663811563169165"/>
        </c:manualLayout>
      </c:layout>
      <c:lineChart>
        <c:grouping val="standard"/>
        <c:varyColors val="0"/>
        <c:ser>
          <c:idx val="2"/>
          <c:order val="0"/>
          <c:tx>
            <c:strRef>
              <c:f>'data-FigA2'!$D$3</c:f>
              <c:strCache>
                <c:ptCount val="1"/>
                <c:pt idx="0">
                  <c:v>Capital gains fully included</c:v>
                </c:pt>
              </c:strCache>
            </c:strRef>
          </c:tx>
          <c:spPr>
            <a:ln w="12700">
              <a:solidFill>
                <a:srgbClr val="000000"/>
              </a:solidFill>
              <a:prstDash val="solid"/>
            </a:ln>
          </c:spPr>
          <c:marker>
            <c:symbol val="triangle"/>
            <c:size val="6"/>
            <c:spPr>
              <a:solidFill>
                <a:srgbClr val="000000"/>
              </a:solidFill>
              <a:ln>
                <a:solidFill>
                  <a:srgbClr val="000000"/>
                </a:solidFill>
                <a:prstDash val="solid"/>
              </a:ln>
            </c:spPr>
          </c:marker>
          <c:cat>
            <c:numRef>
              <c:f>'data-FigA2'!$A$4:$A$150</c:f>
              <c:numCache>
                <c:formatCode>General</c:formatCode>
                <c:ptCount val="147"/>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pt idx="109">
                  <c:v>2022</c:v>
                </c:pt>
              </c:numCache>
            </c:numRef>
          </c:cat>
          <c:val>
            <c:numRef>
              <c:f>'data-FigA2'!$D$4:$D$113</c:f>
              <c:numCache>
                <c:formatCode>General</c:formatCode>
                <c:ptCount val="110"/>
                <c:pt idx="0">
                  <c:v>0.17960041861867684</c:v>
                </c:pt>
                <c:pt idx="1">
                  <c:v>0.1815794105921632</c:v>
                </c:pt>
                <c:pt idx="2">
                  <c:v>0.1757772211527503</c:v>
                </c:pt>
                <c:pt idx="3">
                  <c:v>0.19310755788605957</c:v>
                </c:pt>
                <c:pt idx="4">
                  <c:v>0.17737148100278474</c:v>
                </c:pt>
                <c:pt idx="5">
                  <c:v>0.15961472661607251</c:v>
                </c:pt>
                <c:pt idx="6">
                  <c:v>0.16410778328022629</c:v>
                </c:pt>
                <c:pt idx="7">
                  <c:v>0.14829819366320032</c:v>
                </c:pt>
                <c:pt idx="8">
                  <c:v>0.15637915884632855</c:v>
                </c:pt>
                <c:pt idx="9">
                  <c:v>0.17057628417064824</c:v>
                </c:pt>
                <c:pt idx="10">
                  <c:v>0.15642493090768797</c:v>
                </c:pt>
                <c:pt idx="11">
                  <c:v>0.17423080267847396</c:v>
                </c:pt>
                <c:pt idx="12">
                  <c:v>0.20244504854676584</c:v>
                </c:pt>
                <c:pt idx="13">
                  <c:v>0.19909051389797591</c:v>
                </c:pt>
                <c:pt idx="14">
                  <c:v>0.21025033880744509</c:v>
                </c:pt>
                <c:pt idx="15">
                  <c:v>0.23940249505397071</c:v>
                </c:pt>
                <c:pt idx="16">
                  <c:v>0.22352883584556574</c:v>
                </c:pt>
                <c:pt idx="17">
                  <c:v>0.17223273140378864</c:v>
                </c:pt>
                <c:pt idx="18">
                  <c:v>0.15498458756689251</c:v>
                </c:pt>
                <c:pt idx="19">
                  <c:v>0.15555930046295793</c:v>
                </c:pt>
                <c:pt idx="20">
                  <c:v>0.16460087350020167</c:v>
                </c:pt>
                <c:pt idx="21">
                  <c:v>0.16396989069448942</c:v>
                </c:pt>
                <c:pt idx="22">
                  <c:v>0.16676285163429341</c:v>
                </c:pt>
                <c:pt idx="23">
                  <c:v>0.1928824418021155</c:v>
                </c:pt>
                <c:pt idx="24">
                  <c:v>0.17149341603070714</c:v>
                </c:pt>
                <c:pt idx="25">
                  <c:v>0.15754923180145183</c:v>
                </c:pt>
                <c:pt idx="26">
                  <c:v>0.16175457419534936</c:v>
                </c:pt>
                <c:pt idx="27">
                  <c:v>0.16478073729414297</c:v>
                </c:pt>
                <c:pt idx="28">
                  <c:v>0.15785567024243194</c:v>
                </c:pt>
                <c:pt idx="29">
                  <c:v>0.13428668320893028</c:v>
                </c:pt>
                <c:pt idx="30">
                  <c:v>0.12309474270890665</c:v>
                </c:pt>
                <c:pt idx="31">
                  <c:v>0.11280934337188071</c:v>
                </c:pt>
                <c:pt idx="32">
                  <c:v>0.12515791093689743</c:v>
                </c:pt>
                <c:pt idx="33">
                  <c:v>0.1327705253334413</c:v>
                </c:pt>
                <c:pt idx="34">
                  <c:v>0.11955055203166751</c:v>
                </c:pt>
                <c:pt idx="35">
                  <c:v>0.12242600017043001</c:v>
                </c:pt>
                <c:pt idx="36">
                  <c:v>0.11726960080682737</c:v>
                </c:pt>
                <c:pt idx="37">
                  <c:v>0.12819535039978586</c:v>
                </c:pt>
                <c:pt idx="38">
                  <c:v>0.11787105144922104</c:v>
                </c:pt>
                <c:pt idx="39">
                  <c:v>0.1079087598547829</c:v>
                </c:pt>
                <c:pt idx="40">
                  <c:v>9.9018850353359431E-2</c:v>
                </c:pt>
                <c:pt idx="41">
                  <c:v>0.10773561804160744</c:v>
                </c:pt>
                <c:pt idx="42">
                  <c:v>0.11057545520131828</c:v>
                </c:pt>
                <c:pt idx="43">
                  <c:v>0.10672081713296967</c:v>
                </c:pt>
                <c:pt idx="44">
                  <c:v>0.10160969512973962</c:v>
                </c:pt>
                <c:pt idx="45">
                  <c:v>0.10205745453581454</c:v>
                </c:pt>
                <c:pt idx="46">
                  <c:v>0.1064744460659322</c:v>
                </c:pt>
                <c:pt idx="47">
                  <c:v>0.10034579956956322</c:v>
                </c:pt>
                <c:pt idx="48">
                  <c:v>0.10640656153200087</c:v>
                </c:pt>
                <c:pt idx="49">
                  <c:v>9.9499062481040373E-2</c:v>
                </c:pt>
                <c:pt idx="50">
                  <c:v>9.91651029594353E-2</c:v>
                </c:pt>
                <c:pt idx="51">
                  <c:v>0.10479103530661327</c:v>
                </c:pt>
                <c:pt idx="52">
                  <c:v>0.10891912753229198</c:v>
                </c:pt>
                <c:pt idx="53">
                  <c:v>0.10175256812339699</c:v>
                </c:pt>
                <c:pt idx="54">
                  <c:v>0.10737541914934186</c:v>
                </c:pt>
                <c:pt idx="55">
                  <c:v>0.11212838574441929</c:v>
                </c:pt>
                <c:pt idx="56">
                  <c:v>0.10351497284479398</c:v>
                </c:pt>
                <c:pt idx="57">
                  <c:v>9.0252864935986624E-2</c:v>
                </c:pt>
                <c:pt idx="58">
                  <c:v>9.3990561168937559E-2</c:v>
                </c:pt>
                <c:pt idx="59">
                  <c:v>9.6377083451862661E-2</c:v>
                </c:pt>
                <c:pt idx="60">
                  <c:v>9.1624623453135767E-2</c:v>
                </c:pt>
                <c:pt idx="61">
                  <c:v>9.1224292172255347E-2</c:v>
                </c:pt>
                <c:pt idx="62">
                  <c:v>8.8726726034525638E-2</c:v>
                </c:pt>
                <c:pt idx="63">
                  <c:v>8.8608851388069065E-2</c:v>
                </c:pt>
                <c:pt idx="64">
                  <c:v>9.0251178846532942E-2</c:v>
                </c:pt>
                <c:pt idx="65">
                  <c:v>8.950521311798669E-2</c:v>
                </c:pt>
                <c:pt idx="66">
                  <c:v>9.957698470951884E-2</c:v>
                </c:pt>
                <c:pt idx="67">
                  <c:v>0.10021024087968501</c:v>
                </c:pt>
                <c:pt idx="68">
                  <c:v>0.1001702480787313</c:v>
                </c:pt>
                <c:pt idx="69">
                  <c:v>0.10795796977766425</c:v>
                </c:pt>
                <c:pt idx="70">
                  <c:v>0.11555228099865923</c:v>
                </c:pt>
                <c:pt idx="71">
                  <c:v>0.11989346962037795</c:v>
                </c:pt>
                <c:pt idx="72">
                  <c:v>0.12668962279555532</c:v>
                </c:pt>
                <c:pt idx="73">
                  <c:v>0.15917057878495416</c:v>
                </c:pt>
                <c:pt idx="74">
                  <c:v>0.12662152082703312</c:v>
                </c:pt>
                <c:pt idx="75">
                  <c:v>0.15493338921325048</c:v>
                </c:pt>
                <c:pt idx="76">
                  <c:v>0.14486443962630341</c:v>
                </c:pt>
                <c:pt idx="77">
                  <c:v>0.14329641264701637</c:v>
                </c:pt>
                <c:pt idx="78">
                  <c:v>0.1336069026115955</c:v>
                </c:pt>
                <c:pt idx="79">
                  <c:v>0.14670843575107489</c:v>
                </c:pt>
                <c:pt idx="80">
                  <c:v>0.14236902926573161</c:v>
                </c:pt>
                <c:pt idx="81">
                  <c:v>0.14231929403424462</c:v>
                </c:pt>
                <c:pt idx="82">
                  <c:v>0.15234</c:v>
                </c:pt>
                <c:pt idx="83">
                  <c:v>0.16687000000000002</c:v>
                </c:pt>
                <c:pt idx="84">
                  <c:v>0.18015</c:v>
                </c:pt>
                <c:pt idx="85">
                  <c:v>0.19088000000000002</c:v>
                </c:pt>
                <c:pt idx="86">
                  <c:v>0.20044000000000001</c:v>
                </c:pt>
                <c:pt idx="87">
                  <c:v>0.21521000000000001</c:v>
                </c:pt>
                <c:pt idx="88">
                  <c:v>0.1822</c:v>
                </c:pt>
                <c:pt idx="89">
                  <c:v>0.16864999999999999</c:v>
                </c:pt>
                <c:pt idx="90">
                  <c:v>0.17527999999999999</c:v>
                </c:pt>
                <c:pt idx="91">
                  <c:v>0.19753000000000001</c:v>
                </c:pt>
                <c:pt idx="92">
                  <c:v>0.21916000000000002</c:v>
                </c:pt>
                <c:pt idx="93">
                  <c:v>0.22823000000000002</c:v>
                </c:pt>
                <c:pt idx="94">
                  <c:v>0.23503000000000002</c:v>
                </c:pt>
                <c:pt idx="95">
                  <c:v>0.20946000000000001</c:v>
                </c:pt>
                <c:pt idx="96">
                  <c:v>0.18118999999999999</c:v>
                </c:pt>
                <c:pt idx="97">
                  <c:v>0.19863</c:v>
                </c:pt>
                <c:pt idx="98">
                  <c:v>0.19646999999999998</c:v>
                </c:pt>
                <c:pt idx="99">
                  <c:v>0.22828000000000001</c:v>
                </c:pt>
                <c:pt idx="100">
                  <c:v>0.20006000000000002</c:v>
                </c:pt>
                <c:pt idx="101">
                  <c:v>0.2152</c:v>
                </c:pt>
                <c:pt idx="102">
                  <c:v>0.21586</c:v>
                </c:pt>
                <c:pt idx="103">
                  <c:v>0.20741000000000001</c:v>
                </c:pt>
                <c:pt idx="104">
                  <c:v>0.22007000000000002</c:v>
                </c:pt>
                <c:pt idx="105">
                  <c:v>0.21963000000000002</c:v>
                </c:pt>
                <c:pt idx="106">
                  <c:v>0.21143000000000001</c:v>
                </c:pt>
                <c:pt idx="107">
                  <c:v>0.2356</c:v>
                </c:pt>
                <c:pt idx="108">
                  <c:v>0.27628000000000003</c:v>
                </c:pt>
                <c:pt idx="109">
                  <c:v>0.23559000000000002</c:v>
                </c:pt>
              </c:numCache>
            </c:numRef>
          </c:val>
          <c:smooth val="0"/>
          <c:extLst>
            <c:ext xmlns:c16="http://schemas.microsoft.com/office/drawing/2014/chart" uri="{C3380CC4-5D6E-409C-BE32-E72D297353CC}">
              <c16:uniqueId val="{00000000-8D00-9B4D-B8B4-931D4E5445E7}"/>
            </c:ext>
          </c:extLst>
        </c:ser>
        <c:ser>
          <c:idx val="0"/>
          <c:order val="1"/>
          <c:tx>
            <c:strRef>
              <c:f>'data-FigA2'!$C$3</c:f>
              <c:strCache>
                <c:ptCount val="1"/>
                <c:pt idx="0">
                  <c:v>Capital gains in shares only</c:v>
                </c:pt>
              </c:strCache>
            </c:strRef>
          </c:tx>
          <c:spPr>
            <a:ln w="12700">
              <a:solidFill>
                <a:srgbClr val="000000"/>
              </a:solidFill>
              <a:prstDash val="solid"/>
            </a:ln>
          </c:spPr>
          <c:marker>
            <c:symbol val="circle"/>
            <c:size val="6"/>
            <c:spPr>
              <a:solidFill>
                <a:srgbClr val="FFFFFF"/>
              </a:solidFill>
              <a:ln>
                <a:solidFill>
                  <a:srgbClr val="000000"/>
                </a:solidFill>
                <a:prstDash val="solid"/>
              </a:ln>
            </c:spPr>
          </c:marker>
          <c:cat>
            <c:numRef>
              <c:f>'data-FigA2'!$A$4:$A$150</c:f>
              <c:numCache>
                <c:formatCode>General</c:formatCode>
                <c:ptCount val="147"/>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pt idx="109">
                  <c:v>2022</c:v>
                </c:pt>
              </c:numCache>
            </c:numRef>
          </c:cat>
          <c:val>
            <c:numRef>
              <c:f>'data-FigA2'!$C$4:$C$113</c:f>
              <c:numCache>
                <c:formatCode>General</c:formatCode>
                <c:ptCount val="110"/>
                <c:pt idx="0">
                  <c:v>0.17960041861867684</c:v>
                </c:pt>
                <c:pt idx="1">
                  <c:v>0.1815794105921632</c:v>
                </c:pt>
                <c:pt idx="2">
                  <c:v>0.1757772211527503</c:v>
                </c:pt>
                <c:pt idx="3">
                  <c:v>0.18889374566570749</c:v>
                </c:pt>
                <c:pt idx="4">
                  <c:v>0.1771949595194828</c:v>
                </c:pt>
                <c:pt idx="5">
                  <c:v>0.15986705670687723</c:v>
                </c:pt>
                <c:pt idx="6">
                  <c:v>0.16154283363586541</c:v>
                </c:pt>
                <c:pt idx="7">
                  <c:v>0.14677641724981247</c:v>
                </c:pt>
                <c:pt idx="8">
                  <c:v>0.15617163349565791</c:v>
                </c:pt>
                <c:pt idx="9">
                  <c:v>0.16648551726860947</c:v>
                </c:pt>
                <c:pt idx="10">
                  <c:v>0.15284841614401537</c:v>
                </c:pt>
                <c:pt idx="11">
                  <c:v>0.16804630840540569</c:v>
                </c:pt>
                <c:pt idx="12">
                  <c:v>0.18619295545598177</c:v>
                </c:pt>
                <c:pt idx="13">
                  <c:v>0.18700619184333572</c:v>
                </c:pt>
                <c:pt idx="14">
                  <c:v>0.1949471810002813</c:v>
                </c:pt>
                <c:pt idx="15">
                  <c:v>0.21091164267741028</c:v>
                </c:pt>
                <c:pt idx="16">
                  <c:v>0.19755574736048817</c:v>
                </c:pt>
                <c:pt idx="17">
                  <c:v>0.16715336087223567</c:v>
                </c:pt>
                <c:pt idx="18">
                  <c:v>0.15394874651702928</c:v>
                </c:pt>
                <c:pt idx="19">
                  <c:v>0.15562770096061632</c:v>
                </c:pt>
                <c:pt idx="20">
                  <c:v>0.160924641754773</c:v>
                </c:pt>
                <c:pt idx="21">
                  <c:v>0.16001074812598323</c:v>
                </c:pt>
                <c:pt idx="22">
                  <c:v>0.1596768275504705</c:v>
                </c:pt>
                <c:pt idx="23">
                  <c:v>0.18163690434639354</c:v>
                </c:pt>
                <c:pt idx="24">
                  <c:v>0.16668356532238626</c:v>
                </c:pt>
                <c:pt idx="25">
                  <c:v>0.15021531373925681</c:v>
                </c:pt>
                <c:pt idx="26">
                  <c:v>0.15639193731154669</c:v>
                </c:pt>
                <c:pt idx="27">
                  <c:v>0.15952586818017742</c:v>
                </c:pt>
                <c:pt idx="28">
                  <c:v>0.15229235442857444</c:v>
                </c:pt>
                <c:pt idx="29">
                  <c:v>0.13058792446021689</c:v>
                </c:pt>
                <c:pt idx="30">
                  <c:v>0.11782071941477495</c:v>
                </c:pt>
                <c:pt idx="31">
                  <c:v>0.10806195806441325</c:v>
                </c:pt>
                <c:pt idx="32">
                  <c:v>0.11610649729298242</c:v>
                </c:pt>
                <c:pt idx="33">
                  <c:v>0.1223474568676558</c:v>
                </c:pt>
                <c:pt idx="34">
                  <c:v>0.11253937148418819</c:v>
                </c:pt>
                <c:pt idx="35">
                  <c:v>0.11574134122992029</c:v>
                </c:pt>
                <c:pt idx="36">
                  <c:v>0.11192658949013407</c:v>
                </c:pt>
                <c:pt idx="37">
                  <c:v>0.11913518019239615</c:v>
                </c:pt>
                <c:pt idx="38">
                  <c:v>0.10978715248937217</c:v>
                </c:pt>
                <c:pt idx="39">
                  <c:v>0.1013276417274024</c:v>
                </c:pt>
                <c:pt idx="40">
                  <c:v>9.3735142511489331E-2</c:v>
                </c:pt>
                <c:pt idx="41">
                  <c:v>9.9151678274066304E-2</c:v>
                </c:pt>
                <c:pt idx="42">
                  <c:v>9.9238198902372815E-2</c:v>
                </c:pt>
                <c:pt idx="43">
                  <c:v>9.6831669721870656E-2</c:v>
                </c:pt>
                <c:pt idx="44">
                  <c:v>9.417666913272188E-2</c:v>
                </c:pt>
                <c:pt idx="45">
                  <c:v>9.3502204205012929E-2</c:v>
                </c:pt>
                <c:pt idx="46">
                  <c:v>9.4931982856731878E-2</c:v>
                </c:pt>
                <c:pt idx="47">
                  <c:v>9.0105832408147998E-2</c:v>
                </c:pt>
                <c:pt idx="48">
                  <c:v>9.2444206572269622E-2</c:v>
                </c:pt>
                <c:pt idx="49">
                  <c:v>8.9177964232870735E-2</c:v>
                </c:pt>
                <c:pt idx="50">
                  <c:v>8.8607620182328192E-2</c:v>
                </c:pt>
                <c:pt idx="51">
                  <c:v>9.1037087301424735E-2</c:v>
                </c:pt>
                <c:pt idx="52">
                  <c:v>9.3038000414193717E-2</c:v>
                </c:pt>
                <c:pt idx="53">
                  <c:v>9.4211121977307091E-2</c:v>
                </c:pt>
                <c:pt idx="54">
                  <c:v>9.83155222315856E-2</c:v>
                </c:pt>
                <c:pt idx="55">
                  <c:v>0.10071040556088344</c:v>
                </c:pt>
                <c:pt idx="56">
                  <c:v>9.4004230313392875E-2</c:v>
                </c:pt>
                <c:pt idx="57">
                  <c:v>8.437896345332592E-2</c:v>
                </c:pt>
                <c:pt idx="58">
                  <c:v>8.6532162950564581E-2</c:v>
                </c:pt>
                <c:pt idx="59">
                  <c:v>8.7008334911934548E-2</c:v>
                </c:pt>
                <c:pt idx="60">
                  <c:v>8.3408372023335953E-2</c:v>
                </c:pt>
                <c:pt idx="61">
                  <c:v>8.5290385295910306E-2</c:v>
                </c:pt>
                <c:pt idx="62">
                  <c:v>8.3664366142884583E-2</c:v>
                </c:pt>
                <c:pt idx="63">
                  <c:v>8.3258655587151509E-2</c:v>
                </c:pt>
                <c:pt idx="64">
                  <c:v>8.3637714427930984E-2</c:v>
                </c:pt>
                <c:pt idx="65">
                  <c:v>8.3597660274637844E-2</c:v>
                </c:pt>
                <c:pt idx="66">
                  <c:v>8.9960423031537951E-2</c:v>
                </c:pt>
                <c:pt idx="67">
                  <c:v>9.1534435937670189E-2</c:v>
                </c:pt>
                <c:pt idx="68">
                  <c:v>8.9310266913414246E-2</c:v>
                </c:pt>
                <c:pt idx="69">
                  <c:v>9.7572076572603694E-2</c:v>
                </c:pt>
                <c:pt idx="70">
                  <c:v>0.10282245251280001</c:v>
                </c:pt>
                <c:pt idx="71">
                  <c:v>0.10629430295039832</c:v>
                </c:pt>
                <c:pt idx="72">
                  <c:v>0.11093374495182488</c:v>
                </c:pt>
                <c:pt idx="73">
                  <c:v>0.1314262208412354</c:v>
                </c:pt>
                <c:pt idx="74">
                  <c:v>0.11750102422462874</c:v>
                </c:pt>
                <c:pt idx="75">
                  <c:v>0.14653249100073071</c:v>
                </c:pt>
                <c:pt idx="76">
                  <c:v>0.1381328299421444</c:v>
                </c:pt>
                <c:pt idx="77">
                  <c:v>0.13809777272165719</c:v>
                </c:pt>
                <c:pt idx="78">
                  <c:v>0.1271712014755865</c:v>
                </c:pt>
                <c:pt idx="79">
                  <c:v>0.14224378100303567</c:v>
                </c:pt>
                <c:pt idx="80">
                  <c:v>0.13684379989648174</c:v>
                </c:pt>
                <c:pt idx="81">
                  <c:v>0.1364511900969064</c:v>
                </c:pt>
                <c:pt idx="82">
                  <c:v>0.14617000000000002</c:v>
                </c:pt>
                <c:pt idx="83">
                  <c:v>0.15836</c:v>
                </c:pt>
                <c:pt idx="84">
                  <c:v>0.16985</c:v>
                </c:pt>
                <c:pt idx="85">
                  <c:v>0.17693999999999999</c:v>
                </c:pt>
                <c:pt idx="86">
                  <c:v>0.18365999999999999</c:v>
                </c:pt>
                <c:pt idx="87">
                  <c:v>0.19295000000000001</c:v>
                </c:pt>
                <c:pt idx="88">
                  <c:v>0.16760000000000003</c:v>
                </c:pt>
                <c:pt idx="89">
                  <c:v>0.15912999999999999</c:v>
                </c:pt>
                <c:pt idx="90">
                  <c:v>0.16390999999999997</c:v>
                </c:pt>
                <c:pt idx="91">
                  <c:v>0.18118999999999999</c:v>
                </c:pt>
                <c:pt idx="92">
                  <c:v>0.20036999999999999</c:v>
                </c:pt>
                <c:pt idx="93">
                  <c:v>0.20864000000000002</c:v>
                </c:pt>
                <c:pt idx="94">
                  <c:v>0.21513000000000002</c:v>
                </c:pt>
                <c:pt idx="95">
                  <c:v>0.19574000000000003</c:v>
                </c:pt>
                <c:pt idx="96">
                  <c:v>0.17478000000000002</c:v>
                </c:pt>
                <c:pt idx="97">
                  <c:v>0.18827000000000002</c:v>
                </c:pt>
                <c:pt idx="98">
                  <c:v>0.18846000000000002</c:v>
                </c:pt>
                <c:pt idx="99">
                  <c:v>0.2122</c:v>
                </c:pt>
                <c:pt idx="100">
                  <c:v>0.18914999999999998</c:v>
                </c:pt>
                <c:pt idx="101">
                  <c:v>0.19872000000000001</c:v>
                </c:pt>
                <c:pt idx="102">
                  <c:v>0.19815000000000002</c:v>
                </c:pt>
                <c:pt idx="103">
                  <c:v>0.19216999999999998</c:v>
                </c:pt>
                <c:pt idx="104">
                  <c:v>0.20213999999999999</c:v>
                </c:pt>
                <c:pt idx="105">
                  <c:v>0.20482</c:v>
                </c:pt>
                <c:pt idx="106">
                  <c:v>0.19431000000000001</c:v>
                </c:pt>
                <c:pt idx="107">
                  <c:v>0.21440000000000001</c:v>
                </c:pt>
                <c:pt idx="108">
                  <c:v>0.24146999999999999</c:v>
                </c:pt>
                <c:pt idx="109">
                  <c:v>0.21300999999999998</c:v>
                </c:pt>
              </c:numCache>
            </c:numRef>
          </c:val>
          <c:smooth val="0"/>
          <c:extLst>
            <c:ext xmlns:c16="http://schemas.microsoft.com/office/drawing/2014/chart" uri="{C3380CC4-5D6E-409C-BE32-E72D297353CC}">
              <c16:uniqueId val="{00000001-8D00-9B4D-B8B4-931D4E5445E7}"/>
            </c:ext>
          </c:extLst>
        </c:ser>
        <c:ser>
          <c:idx val="1"/>
          <c:order val="2"/>
          <c:tx>
            <c:strRef>
              <c:f>'data-FigA2'!$B$3</c:f>
              <c:strCache>
                <c:ptCount val="1"/>
                <c:pt idx="0">
                  <c:v>Capital gains fully excluded</c:v>
                </c:pt>
              </c:strCache>
            </c:strRef>
          </c:tx>
          <c:spPr>
            <a:ln w="12700">
              <a:solidFill>
                <a:srgbClr val="000000"/>
              </a:solidFill>
              <a:prstDash val="solid"/>
            </a:ln>
          </c:spPr>
          <c:marker>
            <c:symbol val="diamond"/>
            <c:size val="6"/>
            <c:spPr>
              <a:solidFill>
                <a:srgbClr val="000000"/>
              </a:solidFill>
              <a:ln>
                <a:solidFill>
                  <a:srgbClr val="000000"/>
                </a:solidFill>
                <a:prstDash val="solid"/>
              </a:ln>
            </c:spPr>
          </c:marker>
          <c:cat>
            <c:numRef>
              <c:f>'data-FigA2'!$A$4:$A$150</c:f>
              <c:numCache>
                <c:formatCode>General</c:formatCode>
                <c:ptCount val="147"/>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pt idx="109">
                  <c:v>2022</c:v>
                </c:pt>
              </c:numCache>
            </c:numRef>
          </c:cat>
          <c:val>
            <c:numRef>
              <c:f>'data-FigA2'!$B$4:$B$113</c:f>
              <c:numCache>
                <c:formatCode>General</c:formatCode>
                <c:ptCount val="110"/>
                <c:pt idx="0">
                  <c:v>0.17960041861867687</c:v>
                </c:pt>
                <c:pt idx="1">
                  <c:v>0.1815794105921632</c:v>
                </c:pt>
                <c:pt idx="2">
                  <c:v>0.17577725000000002</c:v>
                </c:pt>
                <c:pt idx="3">
                  <c:v>0.18573066775406247</c:v>
                </c:pt>
                <c:pt idx="4">
                  <c:v>0.17599487458195232</c:v>
                </c:pt>
                <c:pt idx="5">
                  <c:v>0.15883220435548376</c:v>
                </c:pt>
                <c:pt idx="6">
                  <c:v>0.15867414854522685</c:v>
                </c:pt>
                <c:pt idx="7">
                  <c:v>0.14459042055439386</c:v>
                </c:pt>
                <c:pt idx="8">
                  <c:v>0.15472929986471554</c:v>
                </c:pt>
                <c:pt idx="9">
                  <c:v>0.16292319490434096</c:v>
                </c:pt>
                <c:pt idx="10">
                  <c:v>0.14991004682031273</c:v>
                </c:pt>
                <c:pt idx="11">
                  <c:v>0.16315906869089505</c:v>
                </c:pt>
                <c:pt idx="12">
                  <c:v>0.17602806588875772</c:v>
                </c:pt>
                <c:pt idx="13">
                  <c:v>0.18011497014310468</c:v>
                </c:pt>
                <c:pt idx="14">
                  <c:v>0.1867888575023515</c:v>
                </c:pt>
                <c:pt idx="15">
                  <c:v>0.1959871796250888</c:v>
                </c:pt>
                <c:pt idx="16">
                  <c:v>0.18417904285315917</c:v>
                </c:pt>
                <c:pt idx="17">
                  <c:v>0.16422818416449542</c:v>
                </c:pt>
                <c:pt idx="18">
                  <c:v>0.15270594044223251</c:v>
                </c:pt>
                <c:pt idx="19">
                  <c:v>0.15478467631887072</c:v>
                </c:pt>
                <c:pt idx="20">
                  <c:v>0.15770913177787016</c:v>
                </c:pt>
                <c:pt idx="21">
                  <c:v>0.15868185076417599</c:v>
                </c:pt>
                <c:pt idx="22">
                  <c:v>0.15628311990462226</c:v>
                </c:pt>
                <c:pt idx="23">
                  <c:v>0.17637342175901782</c:v>
                </c:pt>
                <c:pt idx="24">
                  <c:v>0.16450434286791296</c:v>
                </c:pt>
                <c:pt idx="25">
                  <c:v>0.1472938302542493</c:v>
                </c:pt>
                <c:pt idx="26">
                  <c:v>0.15393035953166023</c:v>
                </c:pt>
                <c:pt idx="27">
                  <c:v>0.15733988074633878</c:v>
                </c:pt>
                <c:pt idx="28">
                  <c:v>0.15007978377996722</c:v>
                </c:pt>
                <c:pt idx="29">
                  <c:v>0.12905441063638765</c:v>
                </c:pt>
                <c:pt idx="30">
                  <c:v>0.11484653721380797</c:v>
                </c:pt>
                <c:pt idx="31">
                  <c:v>0.10538670000257931</c:v>
                </c:pt>
                <c:pt idx="32">
                  <c:v>0.11071193948809939</c:v>
                </c:pt>
                <c:pt idx="33">
                  <c:v>0.11762425770547628</c:v>
                </c:pt>
                <c:pt idx="34">
                  <c:v>0.10953835923874256</c:v>
                </c:pt>
                <c:pt idx="35">
                  <c:v>0.11269872474143945</c:v>
                </c:pt>
                <c:pt idx="36">
                  <c:v>0.10946064706587993</c:v>
                </c:pt>
                <c:pt idx="37">
                  <c:v>0.11360065498282972</c:v>
                </c:pt>
                <c:pt idx="38">
                  <c:v>0.10518335555718981</c:v>
                </c:pt>
                <c:pt idx="39">
                  <c:v>9.7583202165547417E-2</c:v>
                </c:pt>
                <c:pt idx="40">
                  <c:v>9.081089770218638E-2</c:v>
                </c:pt>
                <c:pt idx="41">
                  <c:v>9.3904559145803049E-2</c:v>
                </c:pt>
                <c:pt idx="42">
                  <c:v>9.1805282675712654E-2</c:v>
                </c:pt>
                <c:pt idx="43">
                  <c:v>9.0869757576587148E-2</c:v>
                </c:pt>
                <c:pt idx="44">
                  <c:v>8.9818851566021526E-2</c:v>
                </c:pt>
                <c:pt idx="45">
                  <c:v>8.8335735001955892E-2</c:v>
                </c:pt>
                <c:pt idx="46">
                  <c:v>8.7478520785266911E-2</c:v>
                </c:pt>
                <c:pt idx="47">
                  <c:v>8.3565900921357628E-2</c:v>
                </c:pt>
                <c:pt idx="48">
                  <c:v>8.3376005383909949E-2</c:v>
                </c:pt>
                <c:pt idx="49">
                  <c:v>8.2736755670745551E-2</c:v>
                </c:pt>
                <c:pt idx="50">
                  <c:v>8.1639366576136144E-2</c:v>
                </c:pt>
                <c:pt idx="51">
                  <c:v>8.0207510462667719E-2</c:v>
                </c:pt>
                <c:pt idx="52">
                  <c:v>8.0650646944014873E-2</c:v>
                </c:pt>
                <c:pt idx="53">
                  <c:v>8.3681843007293186E-2</c:v>
                </c:pt>
                <c:pt idx="54">
                  <c:v>8.4253319526665718E-2</c:v>
                </c:pt>
                <c:pt idx="55">
                  <c:v>8.3519414859066651E-2</c:v>
                </c:pt>
                <c:pt idx="56">
                  <c:v>8.0174220214230291E-2</c:v>
                </c:pt>
                <c:pt idx="57">
                  <c:v>7.8038458864426299E-2</c:v>
                </c:pt>
                <c:pt idx="58">
                  <c:v>7.7860816660916821E-2</c:v>
                </c:pt>
                <c:pt idx="59">
                  <c:v>7.7541268798518803E-2</c:v>
                </c:pt>
                <c:pt idx="60">
                  <c:v>7.7419961675539467E-2</c:v>
                </c:pt>
                <c:pt idx="61">
                  <c:v>8.1236189170857828E-2</c:v>
                </c:pt>
                <c:pt idx="62">
                  <c:v>8.0058801501615692E-2</c:v>
                </c:pt>
                <c:pt idx="63">
                  <c:v>7.8891961987813494E-2</c:v>
                </c:pt>
                <c:pt idx="64">
                  <c:v>7.8992263574060792E-2</c:v>
                </c:pt>
                <c:pt idx="65">
                  <c:v>7.9526089866496272E-2</c:v>
                </c:pt>
                <c:pt idx="66">
                  <c:v>8.0324098037332953E-2</c:v>
                </c:pt>
                <c:pt idx="67">
                  <c:v>8.1767146253680534E-2</c:v>
                </c:pt>
                <c:pt idx="68">
                  <c:v>8.0260755469279785E-2</c:v>
                </c:pt>
                <c:pt idx="69">
                  <c:v>8.389938071695989E-2</c:v>
                </c:pt>
                <c:pt idx="70">
                  <c:v>8.5929026489475133E-2</c:v>
                </c:pt>
                <c:pt idx="71">
                  <c:v>8.8863707222620991E-2</c:v>
                </c:pt>
                <c:pt idx="72">
                  <c:v>9.0945605795137038E-2</c:v>
                </c:pt>
                <c:pt idx="73">
                  <c:v>9.1292990690663975E-2</c:v>
                </c:pt>
                <c:pt idx="74">
                  <c:v>0.10746260633305883</c:v>
                </c:pt>
                <c:pt idx="75">
                  <c:v>0.13165480795439366</c:v>
                </c:pt>
                <c:pt idx="76">
                  <c:v>0.12611494478689436</c:v>
                </c:pt>
                <c:pt idx="77">
                  <c:v>0.12981647252493073</c:v>
                </c:pt>
                <c:pt idx="78">
                  <c:v>0.12167379448376485</c:v>
                </c:pt>
                <c:pt idx="79">
                  <c:v>0.13479744861469997</c:v>
                </c:pt>
                <c:pt idx="80">
                  <c:v>0.1282125992017894</c:v>
                </c:pt>
                <c:pt idx="81">
                  <c:v>0.12852119853413257</c:v>
                </c:pt>
                <c:pt idx="82">
                  <c:v>0.13528000000000001</c:v>
                </c:pt>
                <c:pt idx="83">
                  <c:v>0.14107</c:v>
                </c:pt>
                <c:pt idx="84">
                  <c:v>0.14771000000000001</c:v>
                </c:pt>
                <c:pt idx="85">
                  <c:v>0.15294000000000002</c:v>
                </c:pt>
                <c:pt idx="86">
                  <c:v>0.15873000000000001</c:v>
                </c:pt>
                <c:pt idx="87">
                  <c:v>0.16494</c:v>
                </c:pt>
                <c:pt idx="88">
                  <c:v>0.15371000000000001</c:v>
                </c:pt>
                <c:pt idx="89">
                  <c:v>0.14989000000000002</c:v>
                </c:pt>
                <c:pt idx="90">
                  <c:v>0.15214</c:v>
                </c:pt>
                <c:pt idx="91">
                  <c:v>0.16336999999999999</c:v>
                </c:pt>
                <c:pt idx="92">
                  <c:v>0.17681000000000002</c:v>
                </c:pt>
                <c:pt idx="93">
                  <c:v>0.18059</c:v>
                </c:pt>
                <c:pt idx="94">
                  <c:v>0.18327000000000002</c:v>
                </c:pt>
                <c:pt idx="95">
                  <c:v>0.17892</c:v>
                </c:pt>
                <c:pt idx="96">
                  <c:v>0.16678999999999999</c:v>
                </c:pt>
                <c:pt idx="97">
                  <c:v>0.17451</c:v>
                </c:pt>
                <c:pt idx="98">
                  <c:v>0.17466999999999999</c:v>
                </c:pt>
                <c:pt idx="99">
                  <c:v>0.18875</c:v>
                </c:pt>
                <c:pt idx="100">
                  <c:v>0.17425000000000002</c:v>
                </c:pt>
                <c:pt idx="101">
                  <c:v>0.17802000000000001</c:v>
                </c:pt>
                <c:pt idx="102">
                  <c:v>0.18047999999999997</c:v>
                </c:pt>
                <c:pt idx="103">
                  <c:v>0.17725000000000002</c:v>
                </c:pt>
                <c:pt idx="104">
                  <c:v>0.18172999999999997</c:v>
                </c:pt>
                <c:pt idx="105">
                  <c:v>0.18351000000000001</c:v>
                </c:pt>
                <c:pt idx="106">
                  <c:v>0.17587</c:v>
                </c:pt>
                <c:pt idx="107">
                  <c:v>0.19197</c:v>
                </c:pt>
                <c:pt idx="108">
                  <c:v>0.20813999999999999</c:v>
                </c:pt>
                <c:pt idx="109">
                  <c:v>0.19646000000000002</c:v>
                </c:pt>
              </c:numCache>
            </c:numRef>
          </c:val>
          <c:smooth val="0"/>
          <c:extLst>
            <c:ext xmlns:c16="http://schemas.microsoft.com/office/drawing/2014/chart" uri="{C3380CC4-5D6E-409C-BE32-E72D297353CC}">
              <c16:uniqueId val="{00000002-8D00-9B4D-B8B4-931D4E5445E7}"/>
            </c:ext>
          </c:extLst>
        </c:ser>
        <c:dLbls>
          <c:showLegendKey val="0"/>
          <c:showVal val="0"/>
          <c:showCatName val="0"/>
          <c:showSerName val="0"/>
          <c:showPercent val="0"/>
          <c:showBubbleSize val="0"/>
        </c:dLbls>
        <c:marker val="1"/>
        <c:smooth val="0"/>
        <c:axId val="2083587104"/>
        <c:axId val="1"/>
      </c:lineChart>
      <c:catAx>
        <c:axId val="2083587104"/>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5400000" vert="horz"/>
          <a:lstStyle/>
          <a:p>
            <a:pPr>
              <a:defRPr sz="1450" b="1" i="0" u="none" strike="noStrike" baseline="0">
                <a:solidFill>
                  <a:srgbClr val="000000"/>
                </a:solidFill>
                <a:latin typeface="Arial"/>
                <a:ea typeface="Arial"/>
                <a:cs typeface="Arial"/>
              </a:defRPr>
            </a:pPr>
            <a:endParaRPr lang="en-US"/>
          </a:p>
        </c:txPr>
        <c:crossAx val="1"/>
        <c:crossesAt val="0"/>
        <c:auto val="1"/>
        <c:lblAlgn val="ctr"/>
        <c:lblOffset val="100"/>
        <c:tickLblSkip val="5"/>
        <c:tickMarkSkip val="5"/>
        <c:noMultiLvlLbl val="0"/>
      </c:catAx>
      <c:valAx>
        <c:axId val="1"/>
        <c:scaling>
          <c:orientation val="minMax"/>
          <c:max val="0.28000000000000003"/>
          <c:min val="0"/>
        </c:scaling>
        <c:delete val="0"/>
        <c:axPos val="l"/>
        <c:majorGridlines>
          <c:spPr>
            <a:ln w="3175">
              <a:solidFill>
                <a:srgbClr val="000000"/>
              </a:solidFill>
              <a:prstDash val="solid"/>
            </a:ln>
          </c:spPr>
        </c:majorGridlines>
        <c:title>
          <c:tx>
            <c:rich>
              <a:bodyPr/>
              <a:lstStyle/>
              <a:p>
                <a:pPr>
                  <a:defRPr sz="1450" b="1" i="0" u="none" strike="noStrike" baseline="0">
                    <a:solidFill>
                      <a:srgbClr val="000000"/>
                    </a:solidFill>
                    <a:latin typeface="Arial"/>
                    <a:ea typeface="Arial"/>
                    <a:cs typeface="Arial"/>
                  </a:defRPr>
                </a:pPr>
                <a:r>
                  <a:rPr lang="en-US"/>
                  <a:t>share (in %)</a:t>
                </a:r>
              </a:p>
            </c:rich>
          </c:tx>
          <c:layout>
            <c:manualLayout>
              <c:xMode val="edge"/>
              <c:yMode val="edge"/>
              <c:x val="7.3381294964028773E-2"/>
              <c:y val="0.3725909938968472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450" b="1" i="0" u="none" strike="noStrike" baseline="0">
                <a:solidFill>
                  <a:srgbClr val="000000"/>
                </a:solidFill>
                <a:latin typeface="Arial"/>
                <a:ea typeface="Arial"/>
                <a:cs typeface="Arial"/>
              </a:defRPr>
            </a:pPr>
            <a:endParaRPr lang="en-US"/>
          </a:p>
        </c:txPr>
        <c:crossAx val="2083587104"/>
        <c:crosses val="autoZero"/>
        <c:crossBetween val="midCat"/>
      </c:valAx>
      <c:spPr>
        <a:solidFill>
          <a:srgbClr val="FFFFFF"/>
        </a:solidFill>
        <a:ln w="3175">
          <a:solidFill>
            <a:srgbClr val="000000"/>
          </a:solidFill>
          <a:prstDash val="solid"/>
        </a:ln>
      </c:spPr>
    </c:plotArea>
    <c:legend>
      <c:legendPos val="r"/>
      <c:layout>
        <c:manualLayout>
          <c:xMode val="edge"/>
          <c:yMode val="edge"/>
          <c:x val="0.1870502464170396"/>
          <c:y val="0.62526768491287987"/>
          <c:w val="0.31510780037387409"/>
          <c:h val="0.16916484836985735"/>
        </c:manualLayout>
      </c:layout>
      <c:overlay val="0"/>
      <c:spPr>
        <a:solidFill>
          <a:srgbClr val="FFFFFF"/>
        </a:solidFill>
        <a:ln w="3175">
          <a:solidFill>
            <a:srgbClr val="000000"/>
          </a:solidFill>
          <a:prstDash val="solid"/>
        </a:ln>
      </c:spPr>
      <c:txPr>
        <a:bodyPr/>
        <a:lstStyle/>
        <a:p>
          <a:pPr>
            <a:defRPr sz="118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0062768697254"/>
          <c:y val="0.14346895074946467"/>
          <c:w val="0.71510753686301942"/>
          <c:h val="0.67665952890792291"/>
        </c:manualLayout>
      </c:layout>
      <c:lineChart>
        <c:grouping val="standard"/>
        <c:varyColors val="0"/>
        <c:ser>
          <c:idx val="2"/>
          <c:order val="0"/>
          <c:tx>
            <c:strRef>
              <c:f>'data-Fig2'!$G$3</c:f>
              <c:strCache>
                <c:ptCount val="1"/>
                <c:pt idx="0">
                  <c:v>Top 1% (incomes above $615,000 in 2022)</c:v>
                </c:pt>
              </c:strCache>
            </c:strRef>
          </c:tx>
          <c:spPr>
            <a:ln w="12700">
              <a:solidFill>
                <a:srgbClr val="000000"/>
              </a:solidFill>
              <a:prstDash val="solid"/>
            </a:ln>
          </c:spPr>
          <c:marker>
            <c:symbol val="triangle"/>
            <c:size val="6"/>
            <c:spPr>
              <a:solidFill>
                <a:srgbClr val="000000"/>
              </a:solidFill>
              <a:ln>
                <a:solidFill>
                  <a:srgbClr val="000000"/>
                </a:solidFill>
                <a:prstDash val="solid"/>
              </a:ln>
            </c:spPr>
          </c:marker>
          <c:cat>
            <c:numRef>
              <c:f>'data-Fig2'!$A$4:$A$113</c:f>
              <c:numCache>
                <c:formatCode>General</c:formatCode>
                <c:ptCount val="110"/>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pt idx="109">
                  <c:v>2022</c:v>
                </c:pt>
              </c:numCache>
            </c:numRef>
          </c:cat>
          <c:val>
            <c:numRef>
              <c:f>'data-Fig2'!$G$4:$G$113</c:f>
              <c:numCache>
                <c:formatCode>0.000</c:formatCode>
                <c:ptCount val="110"/>
                <c:pt idx="0">
                  <c:v>0.17960041861867684</c:v>
                </c:pt>
                <c:pt idx="1">
                  <c:v>0.1815794105921632</c:v>
                </c:pt>
                <c:pt idx="2">
                  <c:v>0.1757772211527503</c:v>
                </c:pt>
                <c:pt idx="3">
                  <c:v>0.19310755788605957</c:v>
                </c:pt>
                <c:pt idx="4">
                  <c:v>0.17737148100278474</c:v>
                </c:pt>
                <c:pt idx="5">
                  <c:v>0.15961472661607251</c:v>
                </c:pt>
                <c:pt idx="6">
                  <c:v>0.16410778328022629</c:v>
                </c:pt>
                <c:pt idx="7">
                  <c:v>0.14829819366320032</c:v>
                </c:pt>
                <c:pt idx="8">
                  <c:v>0.15637915884632855</c:v>
                </c:pt>
                <c:pt idx="9">
                  <c:v>0.17057628417064824</c:v>
                </c:pt>
                <c:pt idx="10">
                  <c:v>0.15642493090768797</c:v>
                </c:pt>
                <c:pt idx="11">
                  <c:v>0.17423080267847396</c:v>
                </c:pt>
                <c:pt idx="12">
                  <c:v>0.20244504854676584</c:v>
                </c:pt>
                <c:pt idx="13">
                  <c:v>0.19909051389797591</c:v>
                </c:pt>
                <c:pt idx="14">
                  <c:v>0.21025033880744509</c:v>
                </c:pt>
                <c:pt idx="15">
                  <c:v>0.23940249505397071</c:v>
                </c:pt>
                <c:pt idx="16">
                  <c:v>0.22352883584556574</c:v>
                </c:pt>
                <c:pt idx="17">
                  <c:v>0.17223273140378864</c:v>
                </c:pt>
                <c:pt idx="18">
                  <c:v>0.15498458756689251</c:v>
                </c:pt>
                <c:pt idx="19">
                  <c:v>0.15555930046295793</c:v>
                </c:pt>
                <c:pt idx="20">
                  <c:v>0.16460087350020167</c:v>
                </c:pt>
                <c:pt idx="21">
                  <c:v>0.16396989069448942</c:v>
                </c:pt>
                <c:pt idx="22">
                  <c:v>0.16676285163429341</c:v>
                </c:pt>
                <c:pt idx="23">
                  <c:v>0.1928824418021155</c:v>
                </c:pt>
                <c:pt idx="24">
                  <c:v>0.17149341603070714</c:v>
                </c:pt>
                <c:pt idx="25">
                  <c:v>0.15754923180145183</c:v>
                </c:pt>
                <c:pt idx="26">
                  <c:v>0.16175457419534936</c:v>
                </c:pt>
                <c:pt idx="27">
                  <c:v>0.16478073729414297</c:v>
                </c:pt>
                <c:pt idx="28">
                  <c:v>0.15785567024243194</c:v>
                </c:pt>
                <c:pt idx="29">
                  <c:v>0.13428668320893028</c:v>
                </c:pt>
                <c:pt idx="30">
                  <c:v>0.12309474270890665</c:v>
                </c:pt>
                <c:pt idx="31">
                  <c:v>0.11280934337188071</c:v>
                </c:pt>
                <c:pt idx="32">
                  <c:v>0.12515791093689743</c:v>
                </c:pt>
                <c:pt idx="33">
                  <c:v>0.1327705253334413</c:v>
                </c:pt>
                <c:pt idx="34">
                  <c:v>0.11955055203166751</c:v>
                </c:pt>
                <c:pt idx="35">
                  <c:v>0.12242600017043001</c:v>
                </c:pt>
                <c:pt idx="36">
                  <c:v>0.11726960080682737</c:v>
                </c:pt>
                <c:pt idx="37">
                  <c:v>0.12819535039978586</c:v>
                </c:pt>
                <c:pt idx="38">
                  <c:v>0.11787105144922104</c:v>
                </c:pt>
                <c:pt idx="39">
                  <c:v>0.1079087598547829</c:v>
                </c:pt>
                <c:pt idx="40">
                  <c:v>9.9018850353359431E-2</c:v>
                </c:pt>
                <c:pt idx="41">
                  <c:v>0.10773561804160744</c:v>
                </c:pt>
                <c:pt idx="42">
                  <c:v>0.11057545520131828</c:v>
                </c:pt>
                <c:pt idx="43">
                  <c:v>0.10672081713296967</c:v>
                </c:pt>
                <c:pt idx="44">
                  <c:v>0.10160969512973962</c:v>
                </c:pt>
                <c:pt idx="45">
                  <c:v>0.10205745453581454</c:v>
                </c:pt>
                <c:pt idx="46">
                  <c:v>0.1064744460659322</c:v>
                </c:pt>
                <c:pt idx="47">
                  <c:v>0.10034579956956322</c:v>
                </c:pt>
                <c:pt idx="48">
                  <c:v>0.10640656153200087</c:v>
                </c:pt>
                <c:pt idx="49">
                  <c:v>9.9499062481040373E-2</c:v>
                </c:pt>
                <c:pt idx="50">
                  <c:v>9.91651029594353E-2</c:v>
                </c:pt>
                <c:pt idx="51">
                  <c:v>0.10479103530661327</c:v>
                </c:pt>
                <c:pt idx="52">
                  <c:v>0.10891912753229198</c:v>
                </c:pt>
                <c:pt idx="53">
                  <c:v>0.10175256812339699</c:v>
                </c:pt>
                <c:pt idx="54">
                  <c:v>0.10737541914934186</c:v>
                </c:pt>
                <c:pt idx="55">
                  <c:v>0.11212838574441929</c:v>
                </c:pt>
                <c:pt idx="56">
                  <c:v>0.10351497284479398</c:v>
                </c:pt>
                <c:pt idx="57">
                  <c:v>9.0252864935986624E-2</c:v>
                </c:pt>
                <c:pt idx="58">
                  <c:v>9.3990561168937559E-2</c:v>
                </c:pt>
                <c:pt idx="59">
                  <c:v>9.6377083451862661E-2</c:v>
                </c:pt>
                <c:pt idx="60">
                  <c:v>9.1624623453135767E-2</c:v>
                </c:pt>
                <c:pt idx="61">
                  <c:v>9.1224292172255347E-2</c:v>
                </c:pt>
                <c:pt idx="62">
                  <c:v>8.8726726034525638E-2</c:v>
                </c:pt>
                <c:pt idx="63">
                  <c:v>8.8608851388069065E-2</c:v>
                </c:pt>
                <c:pt idx="64">
                  <c:v>9.0251178846532942E-2</c:v>
                </c:pt>
                <c:pt idx="65">
                  <c:v>8.950521311798669E-2</c:v>
                </c:pt>
                <c:pt idx="66">
                  <c:v>9.957698470951884E-2</c:v>
                </c:pt>
                <c:pt idx="67">
                  <c:v>0.10021024087968501</c:v>
                </c:pt>
                <c:pt idx="68">
                  <c:v>0.1001702480787313</c:v>
                </c:pt>
                <c:pt idx="69">
                  <c:v>0.10795796977766425</c:v>
                </c:pt>
                <c:pt idx="70">
                  <c:v>0.11555228099865923</c:v>
                </c:pt>
                <c:pt idx="71">
                  <c:v>0.11989346962037795</c:v>
                </c:pt>
                <c:pt idx="72">
                  <c:v>0.12668962279555532</c:v>
                </c:pt>
                <c:pt idx="73">
                  <c:v>0.15917057878495416</c:v>
                </c:pt>
                <c:pt idx="74">
                  <c:v>0.12662152082703312</c:v>
                </c:pt>
                <c:pt idx="75">
                  <c:v>0.15493338921325048</c:v>
                </c:pt>
                <c:pt idx="76">
                  <c:v>0.14486443962630341</c:v>
                </c:pt>
                <c:pt idx="77">
                  <c:v>0.14329641264701637</c:v>
                </c:pt>
                <c:pt idx="78">
                  <c:v>0.1336069026115955</c:v>
                </c:pt>
                <c:pt idx="79">
                  <c:v>0.14670843575107489</c:v>
                </c:pt>
                <c:pt idx="80">
                  <c:v>0.14236902926573161</c:v>
                </c:pt>
                <c:pt idx="81">
                  <c:v>0.14231929403424462</c:v>
                </c:pt>
                <c:pt idx="82">
                  <c:v>0.15234</c:v>
                </c:pt>
                <c:pt idx="83">
                  <c:v>0.16687000000000002</c:v>
                </c:pt>
                <c:pt idx="84">
                  <c:v>0.18015</c:v>
                </c:pt>
                <c:pt idx="85">
                  <c:v>0.19088000000000002</c:v>
                </c:pt>
                <c:pt idx="86">
                  <c:v>0.20044000000000001</c:v>
                </c:pt>
                <c:pt idx="87">
                  <c:v>0.21521000000000001</c:v>
                </c:pt>
                <c:pt idx="88">
                  <c:v>0.1822</c:v>
                </c:pt>
                <c:pt idx="89">
                  <c:v>0.16864999999999999</c:v>
                </c:pt>
                <c:pt idx="90">
                  <c:v>0.17527999999999999</c:v>
                </c:pt>
                <c:pt idx="91">
                  <c:v>0.19753000000000001</c:v>
                </c:pt>
                <c:pt idx="92">
                  <c:v>0.21916000000000002</c:v>
                </c:pt>
                <c:pt idx="93">
                  <c:v>0.22823000000000002</c:v>
                </c:pt>
                <c:pt idx="94">
                  <c:v>0.23503000000000002</c:v>
                </c:pt>
                <c:pt idx="95">
                  <c:v>0.20946000000000001</c:v>
                </c:pt>
                <c:pt idx="96">
                  <c:v>0.18118999999999999</c:v>
                </c:pt>
                <c:pt idx="97">
                  <c:v>0.19863</c:v>
                </c:pt>
                <c:pt idx="98">
                  <c:v>0.19646999999999998</c:v>
                </c:pt>
                <c:pt idx="99">
                  <c:v>0.22828000000000001</c:v>
                </c:pt>
                <c:pt idx="100">
                  <c:v>0.20006000000000002</c:v>
                </c:pt>
                <c:pt idx="101">
                  <c:v>0.2152</c:v>
                </c:pt>
                <c:pt idx="102">
                  <c:v>0.21586</c:v>
                </c:pt>
                <c:pt idx="103">
                  <c:v>0.20741000000000001</c:v>
                </c:pt>
                <c:pt idx="104">
                  <c:v>0.22007000000000002</c:v>
                </c:pt>
                <c:pt idx="105">
                  <c:v>0.21963000000000002</c:v>
                </c:pt>
                <c:pt idx="106">
                  <c:v>0.21143000000000001</c:v>
                </c:pt>
                <c:pt idx="107">
                  <c:v>0.2356</c:v>
                </c:pt>
                <c:pt idx="108">
                  <c:v>0.27628000000000003</c:v>
                </c:pt>
                <c:pt idx="109">
                  <c:v>0.23559000000000002</c:v>
                </c:pt>
              </c:numCache>
            </c:numRef>
          </c:val>
          <c:smooth val="0"/>
          <c:extLst>
            <c:ext xmlns:c16="http://schemas.microsoft.com/office/drawing/2014/chart" uri="{C3380CC4-5D6E-409C-BE32-E72D297353CC}">
              <c16:uniqueId val="{00000000-6079-7A4B-B475-AF467137A45B}"/>
            </c:ext>
          </c:extLst>
        </c:ser>
        <c:ser>
          <c:idx val="1"/>
          <c:order val="1"/>
          <c:tx>
            <c:strRef>
              <c:f>'data-Fig2'!$F$3</c:f>
              <c:strCache>
                <c:ptCount val="1"/>
                <c:pt idx="0">
                  <c:v>Top 5-1% (incomes between $241,000 and $615,000)</c:v>
                </c:pt>
              </c:strCache>
            </c:strRef>
          </c:tx>
          <c:spPr>
            <a:ln w="12700">
              <a:solidFill>
                <a:srgbClr val="3366FF"/>
              </a:solidFill>
              <a:prstDash val="solid"/>
            </a:ln>
          </c:spPr>
          <c:marker>
            <c:symbol val="triangle"/>
            <c:size val="6"/>
            <c:spPr>
              <a:solidFill>
                <a:srgbClr val="3366FF"/>
              </a:solidFill>
              <a:ln>
                <a:solidFill>
                  <a:srgbClr val="3366FF"/>
                </a:solidFill>
                <a:prstDash val="solid"/>
              </a:ln>
            </c:spPr>
          </c:marker>
          <c:cat>
            <c:numRef>
              <c:f>'data-Fig2'!$A$4:$A$113</c:f>
              <c:numCache>
                <c:formatCode>General</c:formatCode>
                <c:ptCount val="110"/>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pt idx="109">
                  <c:v>2022</c:v>
                </c:pt>
              </c:numCache>
            </c:numRef>
          </c:cat>
          <c:val>
            <c:numRef>
              <c:f>'data-Fig2'!$F$4:$F$113</c:f>
              <c:numCache>
                <c:formatCode>General</c:formatCode>
                <c:ptCount val="110"/>
                <c:pt idx="4" formatCode="0.000">
                  <c:v>0.12904391187869899</c:v>
                </c:pt>
                <c:pt idx="5" formatCode="0.000">
                  <c:v>0.13531920042262185</c:v>
                </c:pt>
                <c:pt idx="6" formatCode="0.000">
                  <c:v>0.13756920838504957</c:v>
                </c:pt>
                <c:pt idx="7" formatCode="0.000">
                  <c:v>0.13494200270404597</c:v>
                </c:pt>
                <c:pt idx="8" formatCode="0.000">
                  <c:v>0.15166208341552023</c:v>
                </c:pt>
                <c:pt idx="9" formatCode="0.000">
                  <c:v>0.14887356369453883</c:v>
                </c:pt>
                <c:pt idx="10" formatCode="0.000">
                  <c:v>0.1413436190179973</c:v>
                </c:pt>
                <c:pt idx="11" formatCode="0.000">
                  <c:v>0.14688995507577701</c:v>
                </c:pt>
                <c:pt idx="12" formatCode="0.000">
                  <c:v>0.14765018321509182</c:v>
                </c:pt>
                <c:pt idx="13" formatCode="0.000">
                  <c:v>0.1470473459999129</c:v>
                </c:pt>
                <c:pt idx="14" formatCode="0.000">
                  <c:v>0.14665994457862339</c:v>
                </c:pt>
                <c:pt idx="15" formatCode="0.000">
                  <c:v>0.14623433411009829</c:v>
                </c:pt>
                <c:pt idx="16" formatCode="0.000">
                  <c:v>0.14130147719557543</c:v>
                </c:pt>
                <c:pt idx="17" formatCode="0.000">
                  <c:v>0.1483980548440843</c:v>
                </c:pt>
                <c:pt idx="18" formatCode="0.000">
                  <c:v>0.15732408260745653</c:v>
                </c:pt>
                <c:pt idx="19" formatCode="0.000">
                  <c:v>0.17112193265214998</c:v>
                </c:pt>
                <c:pt idx="20" formatCode="0.000">
                  <c:v>0.1672664306575232</c:v>
                </c:pt>
                <c:pt idx="21" formatCode="0.000">
                  <c:v>0.17316487732410848</c:v>
                </c:pt>
                <c:pt idx="22" formatCode="0.000">
                  <c:v>0.15608483673939097</c:v>
                </c:pt>
                <c:pt idx="23" formatCode="0.000">
                  <c:v>0.15350474515592019</c:v>
                </c:pt>
                <c:pt idx="24" formatCode="0.000">
                  <c:v>0.15119363144965636</c:v>
                </c:pt>
                <c:pt idx="25" formatCode="0.000">
                  <c:v>0.15589792267849109</c:v>
                </c:pt>
                <c:pt idx="26" formatCode="0.000">
                  <c:v>0.16103255827476801</c:v>
                </c:pt>
                <c:pt idx="27" formatCode="0.000">
                  <c:v>0.15744167514890969</c:v>
                </c:pt>
                <c:pt idx="28" formatCode="0.000">
                  <c:v>0.14206365911198685</c:v>
                </c:pt>
                <c:pt idx="29" formatCode="0.000">
                  <c:v>0.12374286436890543</c:v>
                </c:pt>
                <c:pt idx="30" formatCode="0.000">
                  <c:v>0.11773124178020644</c:v>
                </c:pt>
                <c:pt idx="31" formatCode="0.000">
                  <c:v>0.11484167853064886</c:v>
                </c:pt>
                <c:pt idx="32" formatCode="0.000">
                  <c:v>0.1227879163313696</c:v>
                </c:pt>
                <c:pt idx="33" formatCode="0.000">
                  <c:v>0.13488333869329783</c:v>
                </c:pt>
                <c:pt idx="34" formatCode="0.000">
                  <c:v>0.12723220701329355</c:v>
                </c:pt>
                <c:pt idx="35" formatCode="0.000">
                  <c:v>0.12812618372655998</c:v>
                </c:pt>
                <c:pt idx="36" formatCode="0.000">
                  <c:v>0.12778450164874042</c:v>
                </c:pt>
                <c:pt idx="37" formatCode="0.000">
                  <c:v>0.12713908144480199</c:v>
                </c:pt>
                <c:pt idx="38" formatCode="0.000">
                  <c:v>0.12413865270543224</c:v>
                </c:pt>
                <c:pt idx="39" formatCode="0.000">
                  <c:v>0.12278167137670799</c:v>
                </c:pt>
                <c:pt idx="40" formatCode="0.000">
                  <c:v>0.12111163833963888</c:v>
                </c:pt>
                <c:pt idx="41" formatCode="0.000">
                  <c:v>0.12524119999736549</c:v>
                </c:pt>
                <c:pt idx="42" formatCode="0.000">
                  <c:v>0.12538546294177072</c:v>
                </c:pt>
                <c:pt idx="43" formatCode="0.000">
                  <c:v>0.12454821913792069</c:v>
                </c:pt>
                <c:pt idx="44" formatCode="0.000">
                  <c:v>0.12443513698486727</c:v>
                </c:pt>
                <c:pt idx="45" formatCode="0.000">
                  <c:v>0.12720932672620572</c:v>
                </c:pt>
                <c:pt idx="46" formatCode="0.000">
                  <c:v>0.12742361259973345</c:v>
                </c:pt>
                <c:pt idx="47" formatCode="0.000">
                  <c:v>0.12539732313323054</c:v>
                </c:pt>
                <c:pt idx="48" formatCode="0.000">
                  <c:v>0.12860710646840265</c:v>
                </c:pt>
                <c:pt idx="49" formatCode="0.000">
                  <c:v>0.12855979853700863</c:v>
                </c:pt>
                <c:pt idx="50" formatCode="0.000">
                  <c:v>0.12927368975716377</c:v>
                </c:pt>
                <c:pt idx="51" formatCode="0.000">
                  <c:v>0.13022137276303114</c:v>
                </c:pt>
                <c:pt idx="52" formatCode="0.000">
                  <c:v>0.129844750033312</c:v>
                </c:pt>
                <c:pt idx="53" formatCode="0.000">
                  <c:v>0.12744778717733096</c:v>
                </c:pt>
                <c:pt idx="54" formatCode="0.000">
                  <c:v>0.12964656942990568</c:v>
                </c:pt>
                <c:pt idx="55" formatCode="0.000">
                  <c:v>0.12938045877149837</c:v>
                </c:pt>
                <c:pt idx="56" formatCode="0.000">
                  <c:v>0.12732506563913223</c:v>
                </c:pt>
                <c:pt idx="57" formatCode="0.000">
                  <c:v>0.12637490135498491</c:v>
                </c:pt>
                <c:pt idx="58" formatCode="0.000">
                  <c:v>0.12858540637229438</c:v>
                </c:pt>
                <c:pt idx="59" formatCode="0.000">
                  <c:v>0.12880786559492183</c:v>
                </c:pt>
                <c:pt idx="60" formatCode="0.000">
                  <c:v>0.13051160867591696</c:v>
                </c:pt>
                <c:pt idx="61" formatCode="0.000">
                  <c:v>0.12995416002777199</c:v>
                </c:pt>
                <c:pt idx="62" formatCode="0.000">
                  <c:v>0.13108602926762686</c:v>
                </c:pt>
                <c:pt idx="63" formatCode="0.000">
                  <c:v>0.13113671409908617</c:v>
                </c:pt>
                <c:pt idx="64" formatCode="0.000">
                  <c:v>0.1309928282512311</c:v>
                </c:pt>
                <c:pt idx="65" formatCode="0.000">
                  <c:v>0.13085453238262387</c:v>
                </c:pt>
                <c:pt idx="66" formatCode="0.000">
                  <c:v>0.12973634562563524</c:v>
                </c:pt>
                <c:pt idx="67" formatCode="0.000">
                  <c:v>0.13146738006537986</c:v>
                </c:pt>
                <c:pt idx="68" formatCode="0.000">
                  <c:v>0.13019298876132754</c:v>
                </c:pt>
                <c:pt idx="69" formatCode="0.000">
                  <c:v>0.13035062868461889</c:v>
                </c:pt>
                <c:pt idx="70" formatCode="0.000">
                  <c:v>0.13296373509366224</c:v>
                </c:pt>
                <c:pt idx="71" formatCode="0.000">
                  <c:v>0.13297160258853458</c:v>
                </c:pt>
                <c:pt idx="72" formatCode="0.000">
                  <c:v>0.13448066041762166</c:v>
                </c:pt>
                <c:pt idx="73" formatCode="0.000">
                  <c:v>0.1357048101869768</c:v>
                </c:pt>
                <c:pt idx="74" formatCode="0.000">
                  <c:v>0.13876744114260017</c:v>
                </c:pt>
                <c:pt idx="75" formatCode="0.000">
                  <c:v>0.13796049957087303</c:v>
                </c:pt>
                <c:pt idx="76" formatCode="0.000">
                  <c:v>0.14061351455939636</c:v>
                </c:pt>
                <c:pt idx="77" formatCode="0.000">
                  <c:v>0.14076482571368756</c:v>
                </c:pt>
                <c:pt idx="78" formatCode="0.000">
                  <c:v>0.14362220717509638</c:v>
                </c:pt>
                <c:pt idx="79" formatCode="0.000">
                  <c:v>0.14393807043472703</c:v>
                </c:pt>
                <c:pt idx="80" formatCode="0.000">
                  <c:v>0.14596010180554492</c:v>
                </c:pt>
                <c:pt idx="81" formatCode="0.000">
                  <c:v>0.14660633812441534</c:v>
                </c:pt>
                <c:pt idx="82" formatCode="0.000">
                  <c:v>0.14990000000000001</c:v>
                </c:pt>
                <c:pt idx="83" formatCode="0.000">
                  <c:v>0.1507</c:v>
                </c:pt>
                <c:pt idx="84" formatCode="0.000">
                  <c:v>0.15125999999999998</c:v>
                </c:pt>
                <c:pt idx="85" formatCode="0.000">
                  <c:v>0.15006999999999998</c:v>
                </c:pt>
                <c:pt idx="86" formatCode="0.000">
                  <c:v>0.15172999999999998</c:v>
                </c:pt>
                <c:pt idx="87" formatCode="0.000">
                  <c:v>0.15085000000000001</c:v>
                </c:pt>
                <c:pt idx="88" formatCode="0.000">
                  <c:v>0.15134</c:v>
                </c:pt>
                <c:pt idx="89" formatCode="0.000">
                  <c:v>0.15204000000000004</c:v>
                </c:pt>
                <c:pt idx="90" formatCode="0.000">
                  <c:v>0.15237000000000003</c:v>
                </c:pt>
                <c:pt idx="91" formatCode="0.000">
                  <c:v>0.15197000000000002</c:v>
                </c:pt>
                <c:pt idx="92" formatCode="0.000">
                  <c:v>0.15242999999999998</c:v>
                </c:pt>
                <c:pt idx="93" formatCode="0.000">
                  <c:v>0.15259999999999999</c:v>
                </c:pt>
                <c:pt idx="94" formatCode="0.000">
                  <c:v>0.15165000000000001</c:v>
                </c:pt>
                <c:pt idx="95" formatCode="0.000">
                  <c:v>0.15574000000000002</c:v>
                </c:pt>
                <c:pt idx="96" formatCode="0.000">
                  <c:v>0.15994</c:v>
                </c:pt>
                <c:pt idx="97" formatCode="0.000">
                  <c:v>0.15988999999999998</c:v>
                </c:pt>
                <c:pt idx="98" formatCode="0.000">
                  <c:v>0.16238</c:v>
                </c:pt>
                <c:pt idx="99" formatCode="0.000">
                  <c:v>0.15991000000000002</c:v>
                </c:pt>
                <c:pt idx="100" formatCode="0.000">
                  <c:v>0.16433999999999999</c:v>
                </c:pt>
                <c:pt idx="101" formatCode="0.000">
                  <c:v>0.16389999999999996</c:v>
                </c:pt>
                <c:pt idx="102" formatCode="0.000">
                  <c:v>0.16438000000000003</c:v>
                </c:pt>
                <c:pt idx="103" formatCode="0.000">
                  <c:v>0.16622000000000001</c:v>
                </c:pt>
                <c:pt idx="104" formatCode="0.000">
                  <c:v>0.16545999999999997</c:v>
                </c:pt>
                <c:pt idx="105" formatCode="0.000">
                  <c:v>0.16680999999999999</c:v>
                </c:pt>
                <c:pt idx="106" formatCode="0.000">
                  <c:v>0.17027999999999999</c:v>
                </c:pt>
                <c:pt idx="107" formatCode="0.000">
                  <c:v>0.17213000000000006</c:v>
                </c:pt>
                <c:pt idx="108" formatCode="0.000">
                  <c:v>0.16826999999999998</c:v>
                </c:pt>
                <c:pt idx="109" formatCode="0.000">
                  <c:v>0.17005999999999996</c:v>
                </c:pt>
              </c:numCache>
            </c:numRef>
          </c:val>
          <c:smooth val="0"/>
          <c:extLst>
            <c:ext xmlns:c16="http://schemas.microsoft.com/office/drawing/2014/chart" uri="{C3380CC4-5D6E-409C-BE32-E72D297353CC}">
              <c16:uniqueId val="{00000001-6079-7A4B-B475-AF467137A45B}"/>
            </c:ext>
          </c:extLst>
        </c:ser>
        <c:ser>
          <c:idx val="0"/>
          <c:order val="2"/>
          <c:tx>
            <c:strRef>
              <c:f>'data-Fig2'!$E$3</c:f>
              <c:strCache>
                <c:ptCount val="1"/>
                <c:pt idx="0">
                  <c:v>Top 10-5% (incomes between $161,000 and $241,000)</c:v>
                </c:pt>
              </c:strCache>
            </c:strRef>
          </c:tx>
          <c:spPr>
            <a:ln w="12700">
              <a:solidFill>
                <a:srgbClr val="DD0806"/>
              </a:solidFill>
              <a:prstDash val="solid"/>
            </a:ln>
          </c:spPr>
          <c:marker>
            <c:symbol val="diamond"/>
            <c:size val="6"/>
            <c:spPr>
              <a:solidFill>
                <a:srgbClr val="DD0806"/>
              </a:solidFill>
              <a:ln>
                <a:solidFill>
                  <a:srgbClr val="DD0806"/>
                </a:solidFill>
                <a:prstDash val="solid"/>
              </a:ln>
            </c:spPr>
          </c:marker>
          <c:cat>
            <c:numRef>
              <c:f>'data-Fig2'!$A$4:$A$113</c:f>
              <c:numCache>
                <c:formatCode>General</c:formatCode>
                <c:ptCount val="110"/>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pt idx="109">
                  <c:v>2022</c:v>
                </c:pt>
              </c:numCache>
            </c:numRef>
          </c:cat>
          <c:val>
            <c:numRef>
              <c:f>'data-Fig2'!$E$4:$E$113</c:f>
              <c:numCache>
                <c:formatCode>General</c:formatCode>
                <c:ptCount val="110"/>
                <c:pt idx="4" formatCode="0.000">
                  <c:v>9.8661181619416921E-2</c:v>
                </c:pt>
                <c:pt idx="5" formatCode="0.000">
                  <c:v>0.10613652742857756</c:v>
                </c:pt>
                <c:pt idx="6" formatCode="0.000">
                  <c:v>0.10147938715495033</c:v>
                </c:pt>
                <c:pt idx="7" formatCode="0.000">
                  <c:v>0.10690094003648831</c:v>
                </c:pt>
                <c:pt idx="8" formatCode="0.000">
                  <c:v>0.12376932437615897</c:v>
                </c:pt>
                <c:pt idx="9" formatCode="0.000">
                  <c:v>0.11776492874998998</c:v>
                </c:pt>
                <c:pt idx="10" formatCode="0.000">
                  <c:v>0.11684395587269368</c:v>
                </c:pt>
                <c:pt idx="11" formatCode="0.000">
                  <c:v>0.12294966972422365</c:v>
                </c:pt>
                <c:pt idx="12" formatCode="0.000">
                  <c:v>0.11344553742638319</c:v>
                </c:pt>
                <c:pt idx="13" formatCode="0.000">
                  <c:v>0.11096649778448509</c:v>
                </c:pt>
                <c:pt idx="14" formatCode="0.000">
                  <c:v>0.10977427770227123</c:v>
                </c:pt>
                <c:pt idx="15" formatCode="0.000">
                  <c:v>0.10725028682332656</c:v>
                </c:pt>
                <c:pt idx="16" formatCode="0.000">
                  <c:v>0.10226556591893121</c:v>
                </c:pt>
                <c:pt idx="17" formatCode="0.000">
                  <c:v>0.11802376359647376</c:v>
                </c:pt>
                <c:pt idx="18" formatCode="0.000">
                  <c:v>0.13312332994997078</c:v>
                </c:pt>
                <c:pt idx="19" formatCode="0.000">
                  <c:v>0.1370208846575072</c:v>
                </c:pt>
                <c:pt idx="20" formatCode="0.000">
                  <c:v>0.12415084014789272</c:v>
                </c:pt>
                <c:pt idx="21" formatCode="0.000">
                  <c:v>0.12070065170283847</c:v>
                </c:pt>
                <c:pt idx="22" formatCode="0.000">
                  <c:v>0.12209213875061316</c:v>
                </c:pt>
                <c:pt idx="23" formatCode="0.000">
                  <c:v>0.11955056398672689</c:v>
                </c:pt>
                <c:pt idx="24" formatCode="0.000">
                  <c:v>0.11962707012543825</c:v>
                </c:pt>
                <c:pt idx="25" formatCode="0.000">
                  <c:v>0.12730122122777579</c:v>
                </c:pt>
                <c:pt idx="26" formatCode="0.000">
                  <c:v>0.13239172394743853</c:v>
                </c:pt>
                <c:pt idx="27" formatCode="0.000">
                  <c:v>0.13070891184715841</c:v>
                </c:pt>
                <c:pt idx="28" formatCode="0.000">
                  <c:v>0.11938406621834941</c:v>
                </c:pt>
                <c:pt idx="29" formatCode="0.000">
                  <c:v>0.10324907909240157</c:v>
                </c:pt>
                <c:pt idx="30" formatCode="0.000">
                  <c:v>9.6073036660269256E-2</c:v>
                </c:pt>
                <c:pt idx="31" formatCode="0.000">
                  <c:v>9.7474287952018027E-2</c:v>
                </c:pt>
                <c:pt idx="32" formatCode="0.000">
                  <c:v>9.628727715440441E-2</c:v>
                </c:pt>
                <c:pt idx="33" formatCode="0.000">
                  <c:v>9.9341648246549008E-2</c:v>
                </c:pt>
                <c:pt idx="34" formatCode="0.000">
                  <c:v>9.6696047393842049E-2</c:v>
                </c:pt>
                <c:pt idx="35" formatCode="0.000">
                  <c:v>9.9582899433307837E-2</c:v>
                </c:pt>
                <c:pt idx="36" formatCode="0.000">
                  <c:v>0.10245585997297876</c:v>
                </c:pt>
                <c:pt idx="37" formatCode="0.000">
                  <c:v>0.10029923776492652</c:v>
                </c:pt>
                <c:pt idx="38" formatCode="0.000">
                  <c:v>0.10016581071788558</c:v>
                </c:pt>
                <c:pt idx="39" formatCode="0.000">
                  <c:v>0.10142465906101233</c:v>
                </c:pt>
                <c:pt idx="40" formatCode="0.000">
                  <c:v>0.10293902192783783</c:v>
                </c:pt>
                <c:pt idx="41" formatCode="0.000">
                  <c:v>0.10338428786435809</c:v>
                </c:pt>
                <c:pt idx="42" formatCode="0.000">
                  <c:v>0.10341706611461582</c:v>
                </c:pt>
                <c:pt idx="43" formatCode="0.000">
                  <c:v>0.10335236142062798</c:v>
                </c:pt>
                <c:pt idx="44" formatCode="0.000">
                  <c:v>0.10384106487425193</c:v>
                </c:pt>
                <c:pt idx="45" formatCode="0.000">
                  <c:v>0.10634857381561713</c:v>
                </c:pt>
                <c:pt idx="46" formatCode="0.000">
                  <c:v>0.10613820167644374</c:v>
                </c:pt>
                <c:pt idx="47" formatCode="0.000">
                  <c:v>0.10900783745392741</c:v>
                </c:pt>
                <c:pt idx="48" formatCode="0.000">
                  <c:v>0.10753406005479384</c:v>
                </c:pt>
                <c:pt idx="49" formatCode="0.000">
                  <c:v>0.10895018973415546</c:v>
                </c:pt>
                <c:pt idx="50" formatCode="0.000">
                  <c:v>0.10940933605059741</c:v>
                </c:pt>
                <c:pt idx="51" formatCode="0.000">
                  <c:v>0.10921918393320837</c:v>
                </c:pt>
                <c:pt idx="52" formatCode="0.000">
                  <c:v>0.10904636372396169</c:v>
                </c:pt>
                <c:pt idx="53" formatCode="0.000">
                  <c:v>0.10751983171866869</c:v>
                </c:pt>
                <c:pt idx="54" formatCode="0.000">
                  <c:v>0.10742365674183713</c:v>
                </c:pt>
                <c:pt idx="55" formatCode="0.000">
                  <c:v>0.10696285276789042</c:v>
                </c:pt>
                <c:pt idx="56" formatCode="0.000">
                  <c:v>0.10845314467258999</c:v>
                </c:pt>
                <c:pt idx="57" formatCode="0.000">
                  <c:v>0.1096441129268623</c:v>
                </c:pt>
                <c:pt idx="58" formatCode="0.000">
                  <c:v>0.11079360453508691</c:v>
                </c:pt>
                <c:pt idx="59" formatCode="0.000">
                  <c:v>0.11067442046821661</c:v>
                </c:pt>
                <c:pt idx="60" formatCode="0.000">
                  <c:v>0.1111907989996983</c:v>
                </c:pt>
                <c:pt idx="61" formatCode="0.000">
                  <c:v>0.1119087606479879</c:v>
                </c:pt>
                <c:pt idx="62" formatCode="0.000">
                  <c:v>0.11451639913409657</c:v>
                </c:pt>
                <c:pt idx="63" formatCode="0.000">
                  <c:v>0.11439056776163976</c:v>
                </c:pt>
                <c:pt idx="64" formatCode="0.000">
                  <c:v>0.11458953736950378</c:v>
                </c:pt>
                <c:pt idx="65" formatCode="0.000">
                  <c:v>0.11450100017569029</c:v>
                </c:pt>
                <c:pt idx="66" formatCode="0.000">
                  <c:v>0.112809481144076</c:v>
                </c:pt>
                <c:pt idx="67" formatCode="0.000">
                  <c:v>0.11465347758256385</c:v>
                </c:pt>
                <c:pt idx="68" formatCode="0.000">
                  <c:v>0.11507137040048403</c:v>
                </c:pt>
                <c:pt idx="69" formatCode="0.000">
                  <c:v>0.11501306024543936</c:v>
                </c:pt>
                <c:pt idx="70" formatCode="0.000">
                  <c:v>0.11530280516989386</c:v>
                </c:pt>
                <c:pt idx="71" formatCode="0.000">
                  <c:v>0.11449029952383867</c:v>
                </c:pt>
                <c:pt idx="72" formatCode="0.000">
                  <c:v>0.11443832688130492</c:v>
                </c:pt>
                <c:pt idx="73" formatCode="0.000">
                  <c:v>0.11141371455553788</c:v>
                </c:pt>
                <c:pt idx="74" formatCode="0.000">
                  <c:v>0.11706882083703406</c:v>
                </c:pt>
                <c:pt idx="75" formatCode="0.000">
                  <c:v>0.11339350473221582</c:v>
                </c:pt>
                <c:pt idx="76" formatCode="0.000">
                  <c:v>0.11536624280876773</c:v>
                </c:pt>
                <c:pt idx="77" formatCode="0.000">
                  <c:v>0.11569528980172052</c:v>
                </c:pt>
                <c:pt idx="78" formatCode="0.000">
                  <c:v>0.11822589412227234</c:v>
                </c:pt>
                <c:pt idx="79" formatCode="0.000">
                  <c:v>0.11757984343122051</c:v>
                </c:pt>
                <c:pt idx="80" formatCode="0.000">
                  <c:v>0.11851976202259955</c:v>
                </c:pt>
                <c:pt idx="81" formatCode="0.000">
                  <c:v>0.1188940647108916</c:v>
                </c:pt>
                <c:pt idx="82" formatCode="0.000">
                  <c:v>0.11889999999999998</c:v>
                </c:pt>
                <c:pt idx="83" formatCode="0.000">
                  <c:v>0.11727</c:v>
                </c:pt>
                <c:pt idx="84" formatCode="0.000">
                  <c:v>0.11503000000000001</c:v>
                </c:pt>
                <c:pt idx="85" formatCode="0.000">
                  <c:v>0.11295999999999999</c:v>
                </c:pt>
                <c:pt idx="86" formatCode="0.000">
                  <c:v>0.11252000000000002</c:v>
                </c:pt>
                <c:pt idx="87" formatCode="0.000">
                  <c:v>0.11000999999999998</c:v>
                </c:pt>
                <c:pt idx="88" formatCode="0.000">
                  <c:v>0.11469000000000001</c:v>
                </c:pt>
                <c:pt idx="89" formatCode="0.000">
                  <c:v>0.11750999999999998</c:v>
                </c:pt>
                <c:pt idx="90" formatCode="0.000">
                  <c:v>0.11762</c:v>
                </c:pt>
                <c:pt idx="91" formatCode="0.000">
                  <c:v>0.11448999999999998</c:v>
                </c:pt>
                <c:pt idx="92" formatCode="0.000">
                  <c:v>0.11175000000000004</c:v>
                </c:pt>
                <c:pt idx="93" formatCode="0.000">
                  <c:v>0.11237000000000003</c:v>
                </c:pt>
                <c:pt idx="94" formatCode="0.000">
                  <c:v>0.11072000000000003</c:v>
                </c:pt>
                <c:pt idx="95" formatCode="0.000">
                  <c:v>0.11707999999999999</c:v>
                </c:pt>
                <c:pt idx="96" formatCode="0.000">
                  <c:v>0.12389000000000003</c:v>
                </c:pt>
                <c:pt idx="97" formatCode="0.000">
                  <c:v>0.12191000000000003</c:v>
                </c:pt>
                <c:pt idx="98" formatCode="0.000">
                  <c:v>0.12243000000000002</c:v>
                </c:pt>
                <c:pt idx="99" formatCode="0.000">
                  <c:v>0.11782999999999995</c:v>
                </c:pt>
                <c:pt idx="100" formatCode="0.000">
                  <c:v>0.12193000000000005</c:v>
                </c:pt>
                <c:pt idx="101" formatCode="0.000">
                  <c:v>0.11952000000000006</c:v>
                </c:pt>
                <c:pt idx="102" formatCode="0.000">
                  <c:v>0.11952999999999996</c:v>
                </c:pt>
                <c:pt idx="103" formatCode="0.000">
                  <c:v>0.12127000000000003</c:v>
                </c:pt>
                <c:pt idx="104" formatCode="0.000">
                  <c:v>0.11906000000000005</c:v>
                </c:pt>
                <c:pt idx="105" formatCode="0.000">
                  <c:v>0.11932000000000002</c:v>
                </c:pt>
                <c:pt idx="106" formatCode="0.000">
                  <c:v>0.11856999999999999</c:v>
                </c:pt>
                <c:pt idx="107" formatCode="0.000">
                  <c:v>0.11925999999999995</c:v>
                </c:pt>
                <c:pt idx="108" formatCode="0.000">
                  <c:v>0.11189</c:v>
                </c:pt>
                <c:pt idx="109" formatCode="0.000">
                  <c:v>0.11864000000000005</c:v>
                </c:pt>
              </c:numCache>
            </c:numRef>
          </c:val>
          <c:smooth val="0"/>
          <c:extLst>
            <c:ext xmlns:c16="http://schemas.microsoft.com/office/drawing/2014/chart" uri="{C3380CC4-5D6E-409C-BE32-E72D297353CC}">
              <c16:uniqueId val="{00000002-6079-7A4B-B475-AF467137A45B}"/>
            </c:ext>
          </c:extLst>
        </c:ser>
        <c:dLbls>
          <c:showLegendKey val="0"/>
          <c:showVal val="0"/>
          <c:showCatName val="0"/>
          <c:showSerName val="0"/>
          <c:showPercent val="0"/>
          <c:showBubbleSize val="0"/>
        </c:dLbls>
        <c:marker val="1"/>
        <c:smooth val="0"/>
        <c:axId val="1656368272"/>
        <c:axId val="1"/>
      </c:lineChart>
      <c:catAx>
        <c:axId val="1656368272"/>
        <c:scaling>
          <c:orientation val="minMax"/>
        </c:scaling>
        <c:delete val="0"/>
        <c:axPos val="b"/>
        <c:majorGridlines>
          <c:spPr>
            <a:ln w="12700">
              <a:solidFill>
                <a:srgbClr val="000000"/>
              </a:solidFill>
              <a:prstDash val="sysDash"/>
            </a:ln>
          </c:spPr>
        </c:majorGridlines>
        <c:title>
          <c:tx>
            <c:rich>
              <a:bodyPr/>
              <a:lstStyle/>
              <a:p>
                <a:pPr>
                  <a:defRPr sz="1200" b="0" i="0" u="none" strike="noStrike" baseline="0">
                    <a:solidFill>
                      <a:srgbClr val="000000"/>
                    </a:solidFill>
                    <a:latin typeface="Calibri"/>
                    <a:ea typeface="Calibri"/>
                    <a:cs typeface="Calibri"/>
                  </a:defRPr>
                </a:pPr>
                <a:endParaRPr lang="en-US" sz="1200" b="0" i="0" u="none" strike="noStrike" baseline="0">
                  <a:solidFill>
                    <a:srgbClr val="000000"/>
                  </a:solidFill>
                  <a:latin typeface="Calibri" pitchFamily="2" charset="0"/>
                  <a:cs typeface="Calibri" pitchFamily="2" charset="0"/>
                </a:endParaRPr>
              </a:p>
              <a:p>
                <a:pPr>
                  <a:defRPr sz="1200" b="0" i="0" u="none" strike="noStrike" baseline="0">
                    <a:solidFill>
                      <a:srgbClr val="000000"/>
                    </a:solidFill>
                    <a:latin typeface="Calibri"/>
                    <a:ea typeface="Calibri"/>
                    <a:cs typeface="Calibri"/>
                  </a:defRPr>
                </a:pPr>
                <a:endParaRPr lang="en-US" sz="1200" b="0" i="0" u="none" strike="noStrike" baseline="0">
                  <a:solidFill>
                    <a:srgbClr val="000000"/>
                  </a:solidFill>
                  <a:latin typeface="Calibri" pitchFamily="2" charset="0"/>
                  <a:cs typeface="Calibri" pitchFamily="2" charset="0"/>
                </a:endParaRPr>
              </a:p>
              <a:p>
                <a:pPr>
                  <a:defRPr sz="1200" b="0" i="0" u="none" strike="noStrike" baseline="0">
                    <a:solidFill>
                      <a:srgbClr val="000000"/>
                    </a:solidFill>
                    <a:latin typeface="Calibri"/>
                    <a:ea typeface="Calibri"/>
                    <a:cs typeface="Calibri"/>
                  </a:defRPr>
                </a:pPr>
                <a:endParaRPr lang="en-US" sz="1200" b="0" i="0" u="none" strike="noStrike" baseline="0">
                  <a:solidFill>
                    <a:srgbClr val="000000"/>
                  </a:solidFill>
                  <a:latin typeface="Calibri" pitchFamily="2" charset="0"/>
                  <a:cs typeface="Calibri" pitchFamily="2" charset="0"/>
                </a:endParaRPr>
              </a:p>
            </c:rich>
          </c:tx>
          <c:layout>
            <c:manualLayout>
              <c:xMode val="edge"/>
              <c:yMode val="edge"/>
              <c:x val="0.5294961762873166"/>
              <c:y val="0.87366173354836663"/>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5400000" vert="horz"/>
          <a:lstStyle/>
          <a:p>
            <a:pPr>
              <a:defRPr sz="1475" b="1" i="0" u="none" strike="noStrike" baseline="0">
                <a:solidFill>
                  <a:srgbClr val="000000"/>
                </a:solidFill>
                <a:latin typeface="Arial"/>
                <a:ea typeface="Arial"/>
                <a:cs typeface="Arial"/>
              </a:defRPr>
            </a:pPr>
            <a:endParaRPr lang="en-US"/>
          </a:p>
        </c:txPr>
        <c:crossAx val="1"/>
        <c:crossesAt val="0"/>
        <c:auto val="1"/>
        <c:lblAlgn val="ctr"/>
        <c:lblOffset val="100"/>
        <c:tickLblSkip val="5"/>
        <c:tickMarkSkip val="5"/>
        <c:noMultiLvlLbl val="0"/>
      </c:catAx>
      <c:valAx>
        <c:axId val="1"/>
        <c:scaling>
          <c:orientation val="minMax"/>
          <c:max val="0.28000000000000003"/>
          <c:min val="0"/>
        </c:scaling>
        <c:delete val="0"/>
        <c:axPos val="l"/>
        <c:majorGridlines>
          <c:spPr>
            <a:ln w="3175">
              <a:solidFill>
                <a:srgbClr val="000000"/>
              </a:solidFill>
              <a:prstDash val="solid"/>
            </a:ln>
          </c:spPr>
        </c:majorGridlines>
        <c:title>
          <c:tx>
            <c:rich>
              <a:bodyPr/>
              <a:lstStyle/>
              <a:p>
                <a:pPr>
                  <a:defRPr sz="1475" b="1" i="0" u="none" strike="noStrike" baseline="0">
                    <a:solidFill>
                      <a:srgbClr val="000000"/>
                    </a:solidFill>
                    <a:latin typeface="Arial"/>
                    <a:ea typeface="Arial"/>
                    <a:cs typeface="Arial"/>
                  </a:defRPr>
                </a:pPr>
                <a:r>
                  <a:rPr lang="en-US"/>
                  <a:t>Share of total income accruing to each group</a:t>
                </a:r>
              </a:p>
            </c:rich>
          </c:tx>
          <c:layout>
            <c:manualLayout>
              <c:xMode val="edge"/>
              <c:yMode val="edge"/>
              <c:x val="7.7697841726618699E-2"/>
              <c:y val="0.1391863517060367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475" b="1" i="0" u="none" strike="noStrike" baseline="0">
                <a:solidFill>
                  <a:srgbClr val="000000"/>
                </a:solidFill>
                <a:latin typeface="Arial"/>
                <a:ea typeface="Arial"/>
                <a:cs typeface="Arial"/>
              </a:defRPr>
            </a:pPr>
            <a:endParaRPr lang="en-US"/>
          </a:p>
        </c:txPr>
        <c:crossAx val="1656368272"/>
        <c:crosses val="autoZero"/>
        <c:crossBetween val="midCat"/>
      </c:valAx>
      <c:spPr>
        <a:solidFill>
          <a:srgbClr val="FFFFFF"/>
        </a:solidFill>
        <a:ln w="3175">
          <a:solidFill>
            <a:srgbClr val="000000"/>
          </a:solidFill>
          <a:prstDash val="solid"/>
        </a:ln>
      </c:spPr>
    </c:plotArea>
    <c:legend>
      <c:legendPos val="r"/>
      <c:layout>
        <c:manualLayout>
          <c:xMode val="edge"/>
          <c:yMode val="edge"/>
          <c:x val="0.26762578598538495"/>
          <c:y val="0.66381162445055808"/>
          <c:w val="0.53669042089163321"/>
          <c:h val="0.13490370932549101"/>
        </c:manualLayout>
      </c:layout>
      <c:overlay val="0"/>
      <c:spPr>
        <a:solidFill>
          <a:srgbClr val="FFFFFF"/>
        </a:solidFill>
        <a:ln w="3175">
          <a:solidFill>
            <a:srgbClr val="000000"/>
          </a:solidFill>
          <a:prstDash val="solid"/>
        </a:ln>
      </c:spPr>
      <c:txPr>
        <a:bodyPr/>
        <a:lstStyle/>
        <a:p>
          <a:pPr>
            <a:defRPr sz="118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a:t>Decomposing Top 10% into 3 Groups, 1913-2022</a:t>
            </a:r>
          </a:p>
        </c:rich>
      </c:tx>
      <c:layout>
        <c:manualLayout>
          <c:xMode val="edge"/>
          <c:yMode val="edge"/>
          <c:x val="0.1697840593666799"/>
          <c:y val="2.783733358631376E-2"/>
        </c:manualLayout>
      </c:layout>
      <c:overlay val="0"/>
      <c:spPr>
        <a:noFill/>
        <a:ln w="25400">
          <a:noFill/>
        </a:ln>
      </c:spPr>
    </c:title>
    <c:autoTitleDeleted val="0"/>
    <c:plotArea>
      <c:layout>
        <c:manualLayout>
          <c:layoutTarget val="inner"/>
          <c:xMode val="edge"/>
          <c:yMode val="edge"/>
          <c:x val="0.14388481627022523"/>
          <c:y val="0.11134903640256959"/>
          <c:w val="0.74820104460517123"/>
          <c:h val="0.70663811563169165"/>
        </c:manualLayout>
      </c:layout>
      <c:lineChart>
        <c:grouping val="standard"/>
        <c:varyColors val="0"/>
        <c:ser>
          <c:idx val="2"/>
          <c:order val="0"/>
          <c:tx>
            <c:strRef>
              <c:f>'data-Fig2'!$G$3</c:f>
              <c:strCache>
                <c:ptCount val="1"/>
                <c:pt idx="0">
                  <c:v>Top 1% (incomes above $615,000 in 2022)</c:v>
                </c:pt>
              </c:strCache>
            </c:strRef>
          </c:tx>
          <c:spPr>
            <a:ln w="25400">
              <a:solidFill>
                <a:srgbClr val="000000"/>
              </a:solidFill>
              <a:prstDash val="solid"/>
            </a:ln>
          </c:spPr>
          <c:marker>
            <c:symbol val="triangle"/>
            <c:size val="7"/>
            <c:spPr>
              <a:solidFill>
                <a:srgbClr val="000000"/>
              </a:solidFill>
              <a:ln>
                <a:solidFill>
                  <a:srgbClr val="000000"/>
                </a:solidFill>
                <a:prstDash val="solid"/>
              </a:ln>
            </c:spPr>
          </c:marker>
          <c:cat>
            <c:numRef>
              <c:f>'data-Fig2'!$A$4:$A$113</c:f>
              <c:numCache>
                <c:formatCode>General</c:formatCode>
                <c:ptCount val="110"/>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pt idx="109">
                  <c:v>2022</c:v>
                </c:pt>
              </c:numCache>
            </c:numRef>
          </c:cat>
          <c:val>
            <c:numRef>
              <c:f>'data-Fig2'!$G$4:$G$113</c:f>
              <c:numCache>
                <c:formatCode>0.000</c:formatCode>
                <c:ptCount val="110"/>
                <c:pt idx="0">
                  <c:v>0.17960041861867684</c:v>
                </c:pt>
                <c:pt idx="1">
                  <c:v>0.1815794105921632</c:v>
                </c:pt>
                <c:pt idx="2">
                  <c:v>0.1757772211527503</c:v>
                </c:pt>
                <c:pt idx="3">
                  <c:v>0.19310755788605957</c:v>
                </c:pt>
                <c:pt idx="4">
                  <c:v>0.17737148100278474</c:v>
                </c:pt>
                <c:pt idx="5">
                  <c:v>0.15961472661607251</c:v>
                </c:pt>
                <c:pt idx="6">
                  <c:v>0.16410778328022629</c:v>
                </c:pt>
                <c:pt idx="7">
                  <c:v>0.14829819366320032</c:v>
                </c:pt>
                <c:pt idx="8">
                  <c:v>0.15637915884632855</c:v>
                </c:pt>
                <c:pt idx="9">
                  <c:v>0.17057628417064824</c:v>
                </c:pt>
                <c:pt idx="10">
                  <c:v>0.15642493090768797</c:v>
                </c:pt>
                <c:pt idx="11">
                  <c:v>0.17423080267847396</c:v>
                </c:pt>
                <c:pt idx="12">
                  <c:v>0.20244504854676584</c:v>
                </c:pt>
                <c:pt idx="13">
                  <c:v>0.19909051389797591</c:v>
                </c:pt>
                <c:pt idx="14">
                  <c:v>0.21025033880744509</c:v>
                </c:pt>
                <c:pt idx="15">
                  <c:v>0.23940249505397071</c:v>
                </c:pt>
                <c:pt idx="16">
                  <c:v>0.22352883584556574</c:v>
                </c:pt>
                <c:pt idx="17">
                  <c:v>0.17223273140378864</c:v>
                </c:pt>
                <c:pt idx="18">
                  <c:v>0.15498458756689251</c:v>
                </c:pt>
                <c:pt idx="19">
                  <c:v>0.15555930046295793</c:v>
                </c:pt>
                <c:pt idx="20">
                  <c:v>0.16460087350020167</c:v>
                </c:pt>
                <c:pt idx="21">
                  <c:v>0.16396989069448942</c:v>
                </c:pt>
                <c:pt idx="22">
                  <c:v>0.16676285163429341</c:v>
                </c:pt>
                <c:pt idx="23">
                  <c:v>0.1928824418021155</c:v>
                </c:pt>
                <c:pt idx="24">
                  <c:v>0.17149341603070714</c:v>
                </c:pt>
                <c:pt idx="25">
                  <c:v>0.15754923180145183</c:v>
                </c:pt>
                <c:pt idx="26">
                  <c:v>0.16175457419534936</c:v>
                </c:pt>
                <c:pt idx="27">
                  <c:v>0.16478073729414297</c:v>
                </c:pt>
                <c:pt idx="28">
                  <c:v>0.15785567024243194</c:v>
                </c:pt>
                <c:pt idx="29">
                  <c:v>0.13428668320893028</c:v>
                </c:pt>
                <c:pt idx="30">
                  <c:v>0.12309474270890665</c:v>
                </c:pt>
                <c:pt idx="31">
                  <c:v>0.11280934337188071</c:v>
                </c:pt>
                <c:pt idx="32">
                  <c:v>0.12515791093689743</c:v>
                </c:pt>
                <c:pt idx="33">
                  <c:v>0.1327705253334413</c:v>
                </c:pt>
                <c:pt idx="34">
                  <c:v>0.11955055203166751</c:v>
                </c:pt>
                <c:pt idx="35">
                  <c:v>0.12242600017043001</c:v>
                </c:pt>
                <c:pt idx="36">
                  <c:v>0.11726960080682737</c:v>
                </c:pt>
                <c:pt idx="37">
                  <c:v>0.12819535039978586</c:v>
                </c:pt>
                <c:pt idx="38">
                  <c:v>0.11787105144922104</c:v>
                </c:pt>
                <c:pt idx="39">
                  <c:v>0.1079087598547829</c:v>
                </c:pt>
                <c:pt idx="40">
                  <c:v>9.9018850353359431E-2</c:v>
                </c:pt>
                <c:pt idx="41">
                  <c:v>0.10773561804160744</c:v>
                </c:pt>
                <c:pt idx="42">
                  <c:v>0.11057545520131828</c:v>
                </c:pt>
                <c:pt idx="43">
                  <c:v>0.10672081713296967</c:v>
                </c:pt>
                <c:pt idx="44">
                  <c:v>0.10160969512973962</c:v>
                </c:pt>
                <c:pt idx="45">
                  <c:v>0.10205745453581454</c:v>
                </c:pt>
                <c:pt idx="46">
                  <c:v>0.1064744460659322</c:v>
                </c:pt>
                <c:pt idx="47">
                  <c:v>0.10034579956956322</c:v>
                </c:pt>
                <c:pt idx="48">
                  <c:v>0.10640656153200087</c:v>
                </c:pt>
                <c:pt idx="49">
                  <c:v>9.9499062481040373E-2</c:v>
                </c:pt>
                <c:pt idx="50">
                  <c:v>9.91651029594353E-2</c:v>
                </c:pt>
                <c:pt idx="51">
                  <c:v>0.10479103530661327</c:v>
                </c:pt>
                <c:pt idx="52">
                  <c:v>0.10891912753229198</c:v>
                </c:pt>
                <c:pt idx="53">
                  <c:v>0.10175256812339699</c:v>
                </c:pt>
                <c:pt idx="54">
                  <c:v>0.10737541914934186</c:v>
                </c:pt>
                <c:pt idx="55">
                  <c:v>0.11212838574441929</c:v>
                </c:pt>
                <c:pt idx="56">
                  <c:v>0.10351497284479398</c:v>
                </c:pt>
                <c:pt idx="57">
                  <c:v>9.0252864935986624E-2</c:v>
                </c:pt>
                <c:pt idx="58">
                  <c:v>9.3990561168937559E-2</c:v>
                </c:pt>
                <c:pt idx="59">
                  <c:v>9.6377083451862661E-2</c:v>
                </c:pt>
                <c:pt idx="60">
                  <c:v>9.1624623453135767E-2</c:v>
                </c:pt>
                <c:pt idx="61">
                  <c:v>9.1224292172255347E-2</c:v>
                </c:pt>
                <c:pt idx="62">
                  <c:v>8.8726726034525638E-2</c:v>
                </c:pt>
                <c:pt idx="63">
                  <c:v>8.8608851388069065E-2</c:v>
                </c:pt>
                <c:pt idx="64">
                  <c:v>9.0251178846532942E-2</c:v>
                </c:pt>
                <c:pt idx="65">
                  <c:v>8.950521311798669E-2</c:v>
                </c:pt>
                <c:pt idx="66">
                  <c:v>9.957698470951884E-2</c:v>
                </c:pt>
                <c:pt idx="67">
                  <c:v>0.10021024087968501</c:v>
                </c:pt>
                <c:pt idx="68">
                  <c:v>0.1001702480787313</c:v>
                </c:pt>
                <c:pt idx="69">
                  <c:v>0.10795796977766425</c:v>
                </c:pt>
                <c:pt idx="70">
                  <c:v>0.11555228099865923</c:v>
                </c:pt>
                <c:pt idx="71">
                  <c:v>0.11989346962037795</c:v>
                </c:pt>
                <c:pt idx="72">
                  <c:v>0.12668962279555532</c:v>
                </c:pt>
                <c:pt idx="73">
                  <c:v>0.15917057878495416</c:v>
                </c:pt>
                <c:pt idx="74">
                  <c:v>0.12662152082703312</c:v>
                </c:pt>
                <c:pt idx="75">
                  <c:v>0.15493338921325048</c:v>
                </c:pt>
                <c:pt idx="76">
                  <c:v>0.14486443962630341</c:v>
                </c:pt>
                <c:pt idx="77">
                  <c:v>0.14329641264701637</c:v>
                </c:pt>
                <c:pt idx="78">
                  <c:v>0.1336069026115955</c:v>
                </c:pt>
                <c:pt idx="79">
                  <c:v>0.14670843575107489</c:v>
                </c:pt>
                <c:pt idx="80">
                  <c:v>0.14236902926573161</c:v>
                </c:pt>
                <c:pt idx="81">
                  <c:v>0.14231929403424462</c:v>
                </c:pt>
                <c:pt idx="82">
                  <c:v>0.15234</c:v>
                </c:pt>
                <c:pt idx="83">
                  <c:v>0.16687000000000002</c:v>
                </c:pt>
                <c:pt idx="84">
                  <c:v>0.18015</c:v>
                </c:pt>
                <c:pt idx="85">
                  <c:v>0.19088000000000002</c:v>
                </c:pt>
                <c:pt idx="86">
                  <c:v>0.20044000000000001</c:v>
                </c:pt>
                <c:pt idx="87">
                  <c:v>0.21521000000000001</c:v>
                </c:pt>
                <c:pt idx="88">
                  <c:v>0.1822</c:v>
                </c:pt>
                <c:pt idx="89">
                  <c:v>0.16864999999999999</c:v>
                </c:pt>
                <c:pt idx="90">
                  <c:v>0.17527999999999999</c:v>
                </c:pt>
                <c:pt idx="91">
                  <c:v>0.19753000000000001</c:v>
                </c:pt>
                <c:pt idx="92">
                  <c:v>0.21916000000000002</c:v>
                </c:pt>
                <c:pt idx="93">
                  <c:v>0.22823000000000002</c:v>
                </c:pt>
                <c:pt idx="94">
                  <c:v>0.23503000000000002</c:v>
                </c:pt>
                <c:pt idx="95">
                  <c:v>0.20946000000000001</c:v>
                </c:pt>
                <c:pt idx="96">
                  <c:v>0.18118999999999999</c:v>
                </c:pt>
                <c:pt idx="97">
                  <c:v>0.19863</c:v>
                </c:pt>
                <c:pt idx="98">
                  <c:v>0.19646999999999998</c:v>
                </c:pt>
                <c:pt idx="99">
                  <c:v>0.22828000000000001</c:v>
                </c:pt>
                <c:pt idx="100">
                  <c:v>0.20006000000000002</c:v>
                </c:pt>
                <c:pt idx="101">
                  <c:v>0.2152</c:v>
                </c:pt>
                <c:pt idx="102">
                  <c:v>0.21586</c:v>
                </c:pt>
                <c:pt idx="103">
                  <c:v>0.20741000000000001</c:v>
                </c:pt>
                <c:pt idx="104">
                  <c:v>0.22007000000000002</c:v>
                </c:pt>
                <c:pt idx="105">
                  <c:v>0.21963000000000002</c:v>
                </c:pt>
                <c:pt idx="106">
                  <c:v>0.21143000000000001</c:v>
                </c:pt>
                <c:pt idx="107">
                  <c:v>0.2356</c:v>
                </c:pt>
                <c:pt idx="108">
                  <c:v>0.27628000000000003</c:v>
                </c:pt>
                <c:pt idx="109">
                  <c:v>0.23559000000000002</c:v>
                </c:pt>
              </c:numCache>
            </c:numRef>
          </c:val>
          <c:smooth val="0"/>
          <c:extLst>
            <c:ext xmlns:c16="http://schemas.microsoft.com/office/drawing/2014/chart" uri="{C3380CC4-5D6E-409C-BE32-E72D297353CC}">
              <c16:uniqueId val="{00000000-F6E5-A74C-8530-28DA020C90EA}"/>
            </c:ext>
          </c:extLst>
        </c:ser>
        <c:ser>
          <c:idx val="1"/>
          <c:order val="1"/>
          <c:tx>
            <c:strRef>
              <c:f>'data-Fig2'!$F$3</c:f>
              <c:strCache>
                <c:ptCount val="1"/>
                <c:pt idx="0">
                  <c:v>Top 5-1% (incomes between $241,000 and $615,000)</c:v>
                </c:pt>
              </c:strCache>
            </c:strRef>
          </c:tx>
          <c:spPr>
            <a:ln w="25400">
              <a:solidFill>
                <a:srgbClr val="3366FF"/>
              </a:solidFill>
              <a:prstDash val="solid"/>
            </a:ln>
          </c:spPr>
          <c:marker>
            <c:symbol val="triangle"/>
            <c:size val="6"/>
            <c:spPr>
              <a:solidFill>
                <a:srgbClr val="3366FF"/>
              </a:solidFill>
              <a:ln>
                <a:solidFill>
                  <a:srgbClr val="3366FF"/>
                </a:solidFill>
                <a:prstDash val="solid"/>
              </a:ln>
            </c:spPr>
          </c:marker>
          <c:cat>
            <c:numRef>
              <c:f>'data-Fig2'!$A$4:$A$113</c:f>
              <c:numCache>
                <c:formatCode>General</c:formatCode>
                <c:ptCount val="110"/>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pt idx="109">
                  <c:v>2022</c:v>
                </c:pt>
              </c:numCache>
            </c:numRef>
          </c:cat>
          <c:val>
            <c:numRef>
              <c:f>'data-Fig2'!$F$4:$F$113</c:f>
              <c:numCache>
                <c:formatCode>General</c:formatCode>
                <c:ptCount val="110"/>
                <c:pt idx="4" formatCode="0.000">
                  <c:v>0.12904391187869899</c:v>
                </c:pt>
                <c:pt idx="5" formatCode="0.000">
                  <c:v>0.13531920042262185</c:v>
                </c:pt>
                <c:pt idx="6" formatCode="0.000">
                  <c:v>0.13756920838504957</c:v>
                </c:pt>
                <c:pt idx="7" formatCode="0.000">
                  <c:v>0.13494200270404597</c:v>
                </c:pt>
                <c:pt idx="8" formatCode="0.000">
                  <c:v>0.15166208341552023</c:v>
                </c:pt>
                <c:pt idx="9" formatCode="0.000">
                  <c:v>0.14887356369453883</c:v>
                </c:pt>
                <c:pt idx="10" formatCode="0.000">
                  <c:v>0.1413436190179973</c:v>
                </c:pt>
                <c:pt idx="11" formatCode="0.000">
                  <c:v>0.14688995507577701</c:v>
                </c:pt>
                <c:pt idx="12" formatCode="0.000">
                  <c:v>0.14765018321509182</c:v>
                </c:pt>
                <c:pt idx="13" formatCode="0.000">
                  <c:v>0.1470473459999129</c:v>
                </c:pt>
                <c:pt idx="14" formatCode="0.000">
                  <c:v>0.14665994457862339</c:v>
                </c:pt>
                <c:pt idx="15" formatCode="0.000">
                  <c:v>0.14623433411009829</c:v>
                </c:pt>
                <c:pt idx="16" formatCode="0.000">
                  <c:v>0.14130147719557543</c:v>
                </c:pt>
                <c:pt idx="17" formatCode="0.000">
                  <c:v>0.1483980548440843</c:v>
                </c:pt>
                <c:pt idx="18" formatCode="0.000">
                  <c:v>0.15732408260745653</c:v>
                </c:pt>
                <c:pt idx="19" formatCode="0.000">
                  <c:v>0.17112193265214998</c:v>
                </c:pt>
                <c:pt idx="20" formatCode="0.000">
                  <c:v>0.1672664306575232</c:v>
                </c:pt>
                <c:pt idx="21" formatCode="0.000">
                  <c:v>0.17316487732410848</c:v>
                </c:pt>
                <c:pt idx="22" formatCode="0.000">
                  <c:v>0.15608483673939097</c:v>
                </c:pt>
                <c:pt idx="23" formatCode="0.000">
                  <c:v>0.15350474515592019</c:v>
                </c:pt>
                <c:pt idx="24" formatCode="0.000">
                  <c:v>0.15119363144965636</c:v>
                </c:pt>
                <c:pt idx="25" formatCode="0.000">
                  <c:v>0.15589792267849109</c:v>
                </c:pt>
                <c:pt idx="26" formatCode="0.000">
                  <c:v>0.16103255827476801</c:v>
                </c:pt>
                <c:pt idx="27" formatCode="0.000">
                  <c:v>0.15744167514890969</c:v>
                </c:pt>
                <c:pt idx="28" formatCode="0.000">
                  <c:v>0.14206365911198685</c:v>
                </c:pt>
                <c:pt idx="29" formatCode="0.000">
                  <c:v>0.12374286436890543</c:v>
                </c:pt>
                <c:pt idx="30" formatCode="0.000">
                  <c:v>0.11773124178020644</c:v>
                </c:pt>
                <c:pt idx="31" formatCode="0.000">
                  <c:v>0.11484167853064886</c:v>
                </c:pt>
                <c:pt idx="32" formatCode="0.000">
                  <c:v>0.1227879163313696</c:v>
                </c:pt>
                <c:pt idx="33" formatCode="0.000">
                  <c:v>0.13488333869329783</c:v>
                </c:pt>
                <c:pt idx="34" formatCode="0.000">
                  <c:v>0.12723220701329355</c:v>
                </c:pt>
                <c:pt idx="35" formatCode="0.000">
                  <c:v>0.12812618372655998</c:v>
                </c:pt>
                <c:pt idx="36" formatCode="0.000">
                  <c:v>0.12778450164874042</c:v>
                </c:pt>
                <c:pt idx="37" formatCode="0.000">
                  <c:v>0.12713908144480199</c:v>
                </c:pt>
                <c:pt idx="38" formatCode="0.000">
                  <c:v>0.12413865270543224</c:v>
                </c:pt>
                <c:pt idx="39" formatCode="0.000">
                  <c:v>0.12278167137670799</c:v>
                </c:pt>
                <c:pt idx="40" formatCode="0.000">
                  <c:v>0.12111163833963888</c:v>
                </c:pt>
                <c:pt idx="41" formatCode="0.000">
                  <c:v>0.12524119999736549</c:v>
                </c:pt>
                <c:pt idx="42" formatCode="0.000">
                  <c:v>0.12538546294177072</c:v>
                </c:pt>
                <c:pt idx="43" formatCode="0.000">
                  <c:v>0.12454821913792069</c:v>
                </c:pt>
                <c:pt idx="44" formatCode="0.000">
                  <c:v>0.12443513698486727</c:v>
                </c:pt>
                <c:pt idx="45" formatCode="0.000">
                  <c:v>0.12720932672620572</c:v>
                </c:pt>
                <c:pt idx="46" formatCode="0.000">
                  <c:v>0.12742361259973345</c:v>
                </c:pt>
                <c:pt idx="47" formatCode="0.000">
                  <c:v>0.12539732313323054</c:v>
                </c:pt>
                <c:pt idx="48" formatCode="0.000">
                  <c:v>0.12860710646840265</c:v>
                </c:pt>
                <c:pt idx="49" formatCode="0.000">
                  <c:v>0.12855979853700863</c:v>
                </c:pt>
                <c:pt idx="50" formatCode="0.000">
                  <c:v>0.12927368975716377</c:v>
                </c:pt>
                <c:pt idx="51" formatCode="0.000">
                  <c:v>0.13022137276303114</c:v>
                </c:pt>
                <c:pt idx="52" formatCode="0.000">
                  <c:v>0.129844750033312</c:v>
                </c:pt>
                <c:pt idx="53" formatCode="0.000">
                  <c:v>0.12744778717733096</c:v>
                </c:pt>
                <c:pt idx="54" formatCode="0.000">
                  <c:v>0.12964656942990568</c:v>
                </c:pt>
                <c:pt idx="55" formatCode="0.000">
                  <c:v>0.12938045877149837</c:v>
                </c:pt>
                <c:pt idx="56" formatCode="0.000">
                  <c:v>0.12732506563913223</c:v>
                </c:pt>
                <c:pt idx="57" formatCode="0.000">
                  <c:v>0.12637490135498491</c:v>
                </c:pt>
                <c:pt idx="58" formatCode="0.000">
                  <c:v>0.12858540637229438</c:v>
                </c:pt>
                <c:pt idx="59" formatCode="0.000">
                  <c:v>0.12880786559492183</c:v>
                </c:pt>
                <c:pt idx="60" formatCode="0.000">
                  <c:v>0.13051160867591696</c:v>
                </c:pt>
                <c:pt idx="61" formatCode="0.000">
                  <c:v>0.12995416002777199</c:v>
                </c:pt>
                <c:pt idx="62" formatCode="0.000">
                  <c:v>0.13108602926762686</c:v>
                </c:pt>
                <c:pt idx="63" formatCode="0.000">
                  <c:v>0.13113671409908617</c:v>
                </c:pt>
                <c:pt idx="64" formatCode="0.000">
                  <c:v>0.1309928282512311</c:v>
                </c:pt>
                <c:pt idx="65" formatCode="0.000">
                  <c:v>0.13085453238262387</c:v>
                </c:pt>
                <c:pt idx="66" formatCode="0.000">
                  <c:v>0.12973634562563524</c:v>
                </c:pt>
                <c:pt idx="67" formatCode="0.000">
                  <c:v>0.13146738006537986</c:v>
                </c:pt>
                <c:pt idx="68" formatCode="0.000">
                  <c:v>0.13019298876132754</c:v>
                </c:pt>
                <c:pt idx="69" formatCode="0.000">
                  <c:v>0.13035062868461889</c:v>
                </c:pt>
                <c:pt idx="70" formatCode="0.000">
                  <c:v>0.13296373509366224</c:v>
                </c:pt>
                <c:pt idx="71" formatCode="0.000">
                  <c:v>0.13297160258853458</c:v>
                </c:pt>
                <c:pt idx="72" formatCode="0.000">
                  <c:v>0.13448066041762166</c:v>
                </c:pt>
                <c:pt idx="73" formatCode="0.000">
                  <c:v>0.1357048101869768</c:v>
                </c:pt>
                <c:pt idx="74" formatCode="0.000">
                  <c:v>0.13876744114260017</c:v>
                </c:pt>
                <c:pt idx="75" formatCode="0.000">
                  <c:v>0.13796049957087303</c:v>
                </c:pt>
                <c:pt idx="76" formatCode="0.000">
                  <c:v>0.14061351455939636</c:v>
                </c:pt>
                <c:pt idx="77" formatCode="0.000">
                  <c:v>0.14076482571368756</c:v>
                </c:pt>
                <c:pt idx="78" formatCode="0.000">
                  <c:v>0.14362220717509638</c:v>
                </c:pt>
                <c:pt idx="79" formatCode="0.000">
                  <c:v>0.14393807043472703</c:v>
                </c:pt>
                <c:pt idx="80" formatCode="0.000">
                  <c:v>0.14596010180554492</c:v>
                </c:pt>
                <c:pt idx="81" formatCode="0.000">
                  <c:v>0.14660633812441534</c:v>
                </c:pt>
                <c:pt idx="82" formatCode="0.000">
                  <c:v>0.14990000000000001</c:v>
                </c:pt>
                <c:pt idx="83" formatCode="0.000">
                  <c:v>0.1507</c:v>
                </c:pt>
                <c:pt idx="84" formatCode="0.000">
                  <c:v>0.15125999999999998</c:v>
                </c:pt>
                <c:pt idx="85" formatCode="0.000">
                  <c:v>0.15006999999999998</c:v>
                </c:pt>
                <c:pt idx="86" formatCode="0.000">
                  <c:v>0.15172999999999998</c:v>
                </c:pt>
                <c:pt idx="87" formatCode="0.000">
                  <c:v>0.15085000000000001</c:v>
                </c:pt>
                <c:pt idx="88" formatCode="0.000">
                  <c:v>0.15134</c:v>
                </c:pt>
                <c:pt idx="89" formatCode="0.000">
                  <c:v>0.15204000000000004</c:v>
                </c:pt>
                <c:pt idx="90" formatCode="0.000">
                  <c:v>0.15237000000000003</c:v>
                </c:pt>
                <c:pt idx="91" formatCode="0.000">
                  <c:v>0.15197000000000002</c:v>
                </c:pt>
                <c:pt idx="92" formatCode="0.000">
                  <c:v>0.15242999999999998</c:v>
                </c:pt>
                <c:pt idx="93" formatCode="0.000">
                  <c:v>0.15259999999999999</c:v>
                </c:pt>
                <c:pt idx="94" formatCode="0.000">
                  <c:v>0.15165000000000001</c:v>
                </c:pt>
                <c:pt idx="95" formatCode="0.000">
                  <c:v>0.15574000000000002</c:v>
                </c:pt>
                <c:pt idx="96" formatCode="0.000">
                  <c:v>0.15994</c:v>
                </c:pt>
                <c:pt idx="97" formatCode="0.000">
                  <c:v>0.15988999999999998</c:v>
                </c:pt>
                <c:pt idx="98" formatCode="0.000">
                  <c:v>0.16238</c:v>
                </c:pt>
                <c:pt idx="99" formatCode="0.000">
                  <c:v>0.15991000000000002</c:v>
                </c:pt>
                <c:pt idx="100" formatCode="0.000">
                  <c:v>0.16433999999999999</c:v>
                </c:pt>
                <c:pt idx="101" formatCode="0.000">
                  <c:v>0.16389999999999996</c:v>
                </c:pt>
                <c:pt idx="102" formatCode="0.000">
                  <c:v>0.16438000000000003</c:v>
                </c:pt>
                <c:pt idx="103" formatCode="0.000">
                  <c:v>0.16622000000000001</c:v>
                </c:pt>
                <c:pt idx="104" formatCode="0.000">
                  <c:v>0.16545999999999997</c:v>
                </c:pt>
                <c:pt idx="105" formatCode="0.000">
                  <c:v>0.16680999999999999</c:v>
                </c:pt>
                <c:pt idx="106" formatCode="0.000">
                  <c:v>0.17027999999999999</c:v>
                </c:pt>
                <c:pt idx="107" formatCode="0.000">
                  <c:v>0.17213000000000006</c:v>
                </c:pt>
                <c:pt idx="108" formatCode="0.000">
                  <c:v>0.16826999999999998</c:v>
                </c:pt>
                <c:pt idx="109" formatCode="0.000">
                  <c:v>0.17005999999999996</c:v>
                </c:pt>
              </c:numCache>
            </c:numRef>
          </c:val>
          <c:smooth val="0"/>
          <c:extLst>
            <c:ext xmlns:c16="http://schemas.microsoft.com/office/drawing/2014/chart" uri="{C3380CC4-5D6E-409C-BE32-E72D297353CC}">
              <c16:uniqueId val="{00000001-F6E5-A74C-8530-28DA020C90EA}"/>
            </c:ext>
          </c:extLst>
        </c:ser>
        <c:ser>
          <c:idx val="0"/>
          <c:order val="2"/>
          <c:tx>
            <c:strRef>
              <c:f>'data-Fig2'!$E$3</c:f>
              <c:strCache>
                <c:ptCount val="1"/>
                <c:pt idx="0">
                  <c:v>Top 10-5% (incomes between $161,000 and $241,000)</c:v>
                </c:pt>
              </c:strCache>
            </c:strRef>
          </c:tx>
          <c:spPr>
            <a:ln w="25400">
              <a:solidFill>
                <a:srgbClr val="DD0806"/>
              </a:solidFill>
              <a:prstDash val="solid"/>
            </a:ln>
          </c:spPr>
          <c:marker>
            <c:symbol val="diamond"/>
            <c:size val="6"/>
            <c:spPr>
              <a:solidFill>
                <a:srgbClr val="DD0806"/>
              </a:solidFill>
              <a:ln>
                <a:solidFill>
                  <a:srgbClr val="DD0806"/>
                </a:solidFill>
                <a:prstDash val="solid"/>
              </a:ln>
            </c:spPr>
          </c:marker>
          <c:cat>
            <c:numRef>
              <c:f>'data-Fig2'!$A$4:$A$113</c:f>
              <c:numCache>
                <c:formatCode>General</c:formatCode>
                <c:ptCount val="110"/>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pt idx="109">
                  <c:v>2022</c:v>
                </c:pt>
              </c:numCache>
            </c:numRef>
          </c:cat>
          <c:val>
            <c:numRef>
              <c:f>'data-Fig2'!$E$4:$E$113</c:f>
              <c:numCache>
                <c:formatCode>General</c:formatCode>
                <c:ptCount val="110"/>
                <c:pt idx="4" formatCode="0.000">
                  <c:v>9.8661181619416921E-2</c:v>
                </c:pt>
                <c:pt idx="5" formatCode="0.000">
                  <c:v>0.10613652742857756</c:v>
                </c:pt>
                <c:pt idx="6" formatCode="0.000">
                  <c:v>0.10147938715495033</c:v>
                </c:pt>
                <c:pt idx="7" formatCode="0.000">
                  <c:v>0.10690094003648831</c:v>
                </c:pt>
                <c:pt idx="8" formatCode="0.000">
                  <c:v>0.12376932437615897</c:v>
                </c:pt>
                <c:pt idx="9" formatCode="0.000">
                  <c:v>0.11776492874998998</c:v>
                </c:pt>
                <c:pt idx="10" formatCode="0.000">
                  <c:v>0.11684395587269368</c:v>
                </c:pt>
                <c:pt idx="11" formatCode="0.000">
                  <c:v>0.12294966972422365</c:v>
                </c:pt>
                <c:pt idx="12" formatCode="0.000">
                  <c:v>0.11344553742638319</c:v>
                </c:pt>
                <c:pt idx="13" formatCode="0.000">
                  <c:v>0.11096649778448509</c:v>
                </c:pt>
                <c:pt idx="14" formatCode="0.000">
                  <c:v>0.10977427770227123</c:v>
                </c:pt>
                <c:pt idx="15" formatCode="0.000">
                  <c:v>0.10725028682332656</c:v>
                </c:pt>
                <c:pt idx="16" formatCode="0.000">
                  <c:v>0.10226556591893121</c:v>
                </c:pt>
                <c:pt idx="17" formatCode="0.000">
                  <c:v>0.11802376359647376</c:v>
                </c:pt>
                <c:pt idx="18" formatCode="0.000">
                  <c:v>0.13312332994997078</c:v>
                </c:pt>
                <c:pt idx="19" formatCode="0.000">
                  <c:v>0.1370208846575072</c:v>
                </c:pt>
                <c:pt idx="20" formatCode="0.000">
                  <c:v>0.12415084014789272</c:v>
                </c:pt>
                <c:pt idx="21" formatCode="0.000">
                  <c:v>0.12070065170283847</c:v>
                </c:pt>
                <c:pt idx="22" formatCode="0.000">
                  <c:v>0.12209213875061316</c:v>
                </c:pt>
                <c:pt idx="23" formatCode="0.000">
                  <c:v>0.11955056398672689</c:v>
                </c:pt>
                <c:pt idx="24" formatCode="0.000">
                  <c:v>0.11962707012543825</c:v>
                </c:pt>
                <c:pt idx="25" formatCode="0.000">
                  <c:v>0.12730122122777579</c:v>
                </c:pt>
                <c:pt idx="26" formatCode="0.000">
                  <c:v>0.13239172394743853</c:v>
                </c:pt>
                <c:pt idx="27" formatCode="0.000">
                  <c:v>0.13070891184715841</c:v>
                </c:pt>
                <c:pt idx="28" formatCode="0.000">
                  <c:v>0.11938406621834941</c:v>
                </c:pt>
                <c:pt idx="29" formatCode="0.000">
                  <c:v>0.10324907909240157</c:v>
                </c:pt>
                <c:pt idx="30" formatCode="0.000">
                  <c:v>9.6073036660269256E-2</c:v>
                </c:pt>
                <c:pt idx="31" formatCode="0.000">
                  <c:v>9.7474287952018027E-2</c:v>
                </c:pt>
                <c:pt idx="32" formatCode="0.000">
                  <c:v>9.628727715440441E-2</c:v>
                </c:pt>
                <c:pt idx="33" formatCode="0.000">
                  <c:v>9.9341648246549008E-2</c:v>
                </c:pt>
                <c:pt idx="34" formatCode="0.000">
                  <c:v>9.6696047393842049E-2</c:v>
                </c:pt>
                <c:pt idx="35" formatCode="0.000">
                  <c:v>9.9582899433307837E-2</c:v>
                </c:pt>
                <c:pt idx="36" formatCode="0.000">
                  <c:v>0.10245585997297876</c:v>
                </c:pt>
                <c:pt idx="37" formatCode="0.000">
                  <c:v>0.10029923776492652</c:v>
                </c:pt>
                <c:pt idx="38" formatCode="0.000">
                  <c:v>0.10016581071788558</c:v>
                </c:pt>
                <c:pt idx="39" formatCode="0.000">
                  <c:v>0.10142465906101233</c:v>
                </c:pt>
                <c:pt idx="40" formatCode="0.000">
                  <c:v>0.10293902192783783</c:v>
                </c:pt>
                <c:pt idx="41" formatCode="0.000">
                  <c:v>0.10338428786435809</c:v>
                </c:pt>
                <c:pt idx="42" formatCode="0.000">
                  <c:v>0.10341706611461582</c:v>
                </c:pt>
                <c:pt idx="43" formatCode="0.000">
                  <c:v>0.10335236142062798</c:v>
                </c:pt>
                <c:pt idx="44" formatCode="0.000">
                  <c:v>0.10384106487425193</c:v>
                </c:pt>
                <c:pt idx="45" formatCode="0.000">
                  <c:v>0.10634857381561713</c:v>
                </c:pt>
                <c:pt idx="46" formatCode="0.000">
                  <c:v>0.10613820167644374</c:v>
                </c:pt>
                <c:pt idx="47" formatCode="0.000">
                  <c:v>0.10900783745392741</c:v>
                </c:pt>
                <c:pt idx="48" formatCode="0.000">
                  <c:v>0.10753406005479384</c:v>
                </c:pt>
                <c:pt idx="49" formatCode="0.000">
                  <c:v>0.10895018973415546</c:v>
                </c:pt>
                <c:pt idx="50" formatCode="0.000">
                  <c:v>0.10940933605059741</c:v>
                </c:pt>
                <c:pt idx="51" formatCode="0.000">
                  <c:v>0.10921918393320837</c:v>
                </c:pt>
                <c:pt idx="52" formatCode="0.000">
                  <c:v>0.10904636372396169</c:v>
                </c:pt>
                <c:pt idx="53" formatCode="0.000">
                  <c:v>0.10751983171866869</c:v>
                </c:pt>
                <c:pt idx="54" formatCode="0.000">
                  <c:v>0.10742365674183713</c:v>
                </c:pt>
                <c:pt idx="55" formatCode="0.000">
                  <c:v>0.10696285276789042</c:v>
                </c:pt>
                <c:pt idx="56" formatCode="0.000">
                  <c:v>0.10845314467258999</c:v>
                </c:pt>
                <c:pt idx="57" formatCode="0.000">
                  <c:v>0.1096441129268623</c:v>
                </c:pt>
                <c:pt idx="58" formatCode="0.000">
                  <c:v>0.11079360453508691</c:v>
                </c:pt>
                <c:pt idx="59" formatCode="0.000">
                  <c:v>0.11067442046821661</c:v>
                </c:pt>
                <c:pt idx="60" formatCode="0.000">
                  <c:v>0.1111907989996983</c:v>
                </c:pt>
                <c:pt idx="61" formatCode="0.000">
                  <c:v>0.1119087606479879</c:v>
                </c:pt>
                <c:pt idx="62" formatCode="0.000">
                  <c:v>0.11451639913409657</c:v>
                </c:pt>
                <c:pt idx="63" formatCode="0.000">
                  <c:v>0.11439056776163976</c:v>
                </c:pt>
                <c:pt idx="64" formatCode="0.000">
                  <c:v>0.11458953736950378</c:v>
                </c:pt>
                <c:pt idx="65" formatCode="0.000">
                  <c:v>0.11450100017569029</c:v>
                </c:pt>
                <c:pt idx="66" formatCode="0.000">
                  <c:v>0.112809481144076</c:v>
                </c:pt>
                <c:pt idx="67" formatCode="0.000">
                  <c:v>0.11465347758256385</c:v>
                </c:pt>
                <c:pt idx="68" formatCode="0.000">
                  <c:v>0.11507137040048403</c:v>
                </c:pt>
                <c:pt idx="69" formatCode="0.000">
                  <c:v>0.11501306024543936</c:v>
                </c:pt>
                <c:pt idx="70" formatCode="0.000">
                  <c:v>0.11530280516989386</c:v>
                </c:pt>
                <c:pt idx="71" formatCode="0.000">
                  <c:v>0.11449029952383867</c:v>
                </c:pt>
                <c:pt idx="72" formatCode="0.000">
                  <c:v>0.11443832688130492</c:v>
                </c:pt>
                <c:pt idx="73" formatCode="0.000">
                  <c:v>0.11141371455553788</c:v>
                </c:pt>
                <c:pt idx="74" formatCode="0.000">
                  <c:v>0.11706882083703406</c:v>
                </c:pt>
                <c:pt idx="75" formatCode="0.000">
                  <c:v>0.11339350473221582</c:v>
                </c:pt>
                <c:pt idx="76" formatCode="0.000">
                  <c:v>0.11536624280876773</c:v>
                </c:pt>
                <c:pt idx="77" formatCode="0.000">
                  <c:v>0.11569528980172052</c:v>
                </c:pt>
                <c:pt idx="78" formatCode="0.000">
                  <c:v>0.11822589412227234</c:v>
                </c:pt>
                <c:pt idx="79" formatCode="0.000">
                  <c:v>0.11757984343122051</c:v>
                </c:pt>
                <c:pt idx="80" formatCode="0.000">
                  <c:v>0.11851976202259955</c:v>
                </c:pt>
                <c:pt idx="81" formatCode="0.000">
                  <c:v>0.1188940647108916</c:v>
                </c:pt>
                <c:pt idx="82" formatCode="0.000">
                  <c:v>0.11889999999999998</c:v>
                </c:pt>
                <c:pt idx="83" formatCode="0.000">
                  <c:v>0.11727</c:v>
                </c:pt>
                <c:pt idx="84" formatCode="0.000">
                  <c:v>0.11503000000000001</c:v>
                </c:pt>
                <c:pt idx="85" formatCode="0.000">
                  <c:v>0.11295999999999999</c:v>
                </c:pt>
                <c:pt idx="86" formatCode="0.000">
                  <c:v>0.11252000000000002</c:v>
                </c:pt>
                <c:pt idx="87" formatCode="0.000">
                  <c:v>0.11000999999999998</c:v>
                </c:pt>
                <c:pt idx="88" formatCode="0.000">
                  <c:v>0.11469000000000001</c:v>
                </c:pt>
                <c:pt idx="89" formatCode="0.000">
                  <c:v>0.11750999999999998</c:v>
                </c:pt>
                <c:pt idx="90" formatCode="0.000">
                  <c:v>0.11762</c:v>
                </c:pt>
                <c:pt idx="91" formatCode="0.000">
                  <c:v>0.11448999999999998</c:v>
                </c:pt>
                <c:pt idx="92" formatCode="0.000">
                  <c:v>0.11175000000000004</c:v>
                </c:pt>
                <c:pt idx="93" formatCode="0.000">
                  <c:v>0.11237000000000003</c:v>
                </c:pt>
                <c:pt idx="94" formatCode="0.000">
                  <c:v>0.11072000000000003</c:v>
                </c:pt>
                <c:pt idx="95" formatCode="0.000">
                  <c:v>0.11707999999999999</c:v>
                </c:pt>
                <c:pt idx="96" formatCode="0.000">
                  <c:v>0.12389000000000003</c:v>
                </c:pt>
                <c:pt idx="97" formatCode="0.000">
                  <c:v>0.12191000000000003</c:v>
                </c:pt>
                <c:pt idx="98" formatCode="0.000">
                  <c:v>0.12243000000000002</c:v>
                </c:pt>
                <c:pt idx="99" formatCode="0.000">
                  <c:v>0.11782999999999995</c:v>
                </c:pt>
                <c:pt idx="100" formatCode="0.000">
                  <c:v>0.12193000000000005</c:v>
                </c:pt>
                <c:pt idx="101" formatCode="0.000">
                  <c:v>0.11952000000000006</c:v>
                </c:pt>
                <c:pt idx="102" formatCode="0.000">
                  <c:v>0.11952999999999996</c:v>
                </c:pt>
                <c:pt idx="103" formatCode="0.000">
                  <c:v>0.12127000000000003</c:v>
                </c:pt>
                <c:pt idx="104" formatCode="0.000">
                  <c:v>0.11906000000000005</c:v>
                </c:pt>
                <c:pt idx="105" formatCode="0.000">
                  <c:v>0.11932000000000002</c:v>
                </c:pt>
                <c:pt idx="106" formatCode="0.000">
                  <c:v>0.11856999999999999</c:v>
                </c:pt>
                <c:pt idx="107" formatCode="0.000">
                  <c:v>0.11925999999999995</c:v>
                </c:pt>
                <c:pt idx="108" formatCode="0.000">
                  <c:v>0.11189</c:v>
                </c:pt>
                <c:pt idx="109" formatCode="0.000">
                  <c:v>0.11864000000000005</c:v>
                </c:pt>
              </c:numCache>
            </c:numRef>
          </c:val>
          <c:smooth val="0"/>
          <c:extLst>
            <c:ext xmlns:c16="http://schemas.microsoft.com/office/drawing/2014/chart" uri="{C3380CC4-5D6E-409C-BE32-E72D297353CC}">
              <c16:uniqueId val="{00000002-F6E5-A74C-8530-28DA020C90EA}"/>
            </c:ext>
          </c:extLst>
        </c:ser>
        <c:dLbls>
          <c:showLegendKey val="0"/>
          <c:showVal val="0"/>
          <c:showCatName val="0"/>
          <c:showSerName val="0"/>
          <c:showPercent val="0"/>
          <c:showBubbleSize val="0"/>
        </c:dLbls>
        <c:marker val="1"/>
        <c:smooth val="0"/>
        <c:axId val="2124239"/>
        <c:axId val="1"/>
      </c:lineChart>
      <c:catAx>
        <c:axId val="2124239"/>
        <c:scaling>
          <c:orientation val="minMax"/>
        </c:scaling>
        <c:delete val="0"/>
        <c:axPos val="b"/>
        <c:majorGridlines>
          <c:spPr>
            <a:ln w="12700">
              <a:solidFill>
                <a:srgbClr val="000000"/>
              </a:solidFill>
              <a:prstDash val="sysDash"/>
            </a:ln>
          </c:spPr>
        </c:majorGridlines>
        <c:title>
          <c:tx>
            <c:rich>
              <a:bodyPr/>
              <a:lstStyle/>
              <a:p>
                <a:pPr>
                  <a:defRPr sz="1200" b="0" i="0" u="none" strike="noStrike" baseline="0">
                    <a:solidFill>
                      <a:srgbClr val="000000"/>
                    </a:solidFill>
                    <a:latin typeface="Calibri"/>
                    <a:ea typeface="Calibri"/>
                    <a:cs typeface="Calibri"/>
                  </a:defRPr>
                </a:pPr>
                <a:endParaRPr lang="en-US" sz="1200" b="0" i="0" u="none" strike="noStrike" baseline="0">
                  <a:solidFill>
                    <a:srgbClr val="000000"/>
                  </a:solidFill>
                  <a:latin typeface="Calibri" pitchFamily="2" charset="0"/>
                  <a:cs typeface="Calibri" pitchFamily="2" charset="0"/>
                </a:endParaRPr>
              </a:p>
              <a:p>
                <a:pPr>
                  <a:defRPr sz="1200" b="0" i="0" u="none" strike="noStrike" baseline="0">
                    <a:solidFill>
                      <a:srgbClr val="000000"/>
                    </a:solidFill>
                    <a:latin typeface="Calibri"/>
                    <a:ea typeface="Calibri"/>
                    <a:cs typeface="Calibri"/>
                  </a:defRPr>
                </a:pPr>
                <a:endParaRPr lang="en-US" sz="1200" b="0" i="0" u="none" strike="noStrike" baseline="0">
                  <a:solidFill>
                    <a:srgbClr val="000000"/>
                  </a:solidFill>
                  <a:latin typeface="Calibri" pitchFamily="2" charset="0"/>
                  <a:cs typeface="Calibri" pitchFamily="2" charset="0"/>
                </a:endParaRPr>
              </a:p>
              <a:p>
                <a:pPr>
                  <a:defRPr sz="1200" b="0" i="0" u="none" strike="noStrike" baseline="0">
                    <a:solidFill>
                      <a:srgbClr val="000000"/>
                    </a:solidFill>
                    <a:latin typeface="Calibri"/>
                    <a:ea typeface="Calibri"/>
                    <a:cs typeface="Calibri"/>
                  </a:defRPr>
                </a:pPr>
                <a:endParaRPr lang="en-US" sz="1200" b="0" i="0" u="none" strike="noStrike" baseline="0">
                  <a:solidFill>
                    <a:srgbClr val="000000"/>
                  </a:solidFill>
                  <a:latin typeface="Calibri" pitchFamily="2" charset="0"/>
                  <a:cs typeface="Calibri" pitchFamily="2" charset="0"/>
                </a:endParaRPr>
              </a:p>
            </c:rich>
          </c:tx>
          <c:layout>
            <c:manualLayout>
              <c:xMode val="edge"/>
              <c:yMode val="edge"/>
              <c:x val="0.51654653599954681"/>
              <c:y val="0.87366173354836663"/>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5400000" vert="horz"/>
          <a:lstStyle/>
          <a:p>
            <a:pPr>
              <a:defRPr sz="1600" b="1" i="0" u="none" strike="noStrike" baseline="0">
                <a:solidFill>
                  <a:srgbClr val="000000"/>
                </a:solidFill>
                <a:latin typeface="Arial"/>
                <a:ea typeface="Arial"/>
                <a:cs typeface="Arial"/>
              </a:defRPr>
            </a:pPr>
            <a:endParaRPr lang="en-US"/>
          </a:p>
        </c:txPr>
        <c:crossAx val="1"/>
        <c:crossesAt val="0"/>
        <c:auto val="1"/>
        <c:lblAlgn val="ctr"/>
        <c:lblOffset val="100"/>
        <c:tickLblSkip val="5"/>
        <c:tickMarkSkip val="5"/>
        <c:noMultiLvlLbl val="0"/>
      </c:catAx>
      <c:valAx>
        <c:axId val="1"/>
        <c:scaling>
          <c:orientation val="minMax"/>
          <c:max val="0.28000000000000003"/>
          <c:min val="0"/>
        </c:scaling>
        <c:delete val="0"/>
        <c:axPos val="l"/>
        <c:majorGridlines>
          <c:spPr>
            <a:ln w="3175">
              <a:solidFill>
                <a:srgbClr val="000000"/>
              </a:solidFill>
              <a:prstDash val="solid"/>
            </a:ln>
          </c:spPr>
        </c:majorGridlines>
        <c:title>
          <c:tx>
            <c:rich>
              <a:bodyPr/>
              <a:lstStyle/>
              <a:p>
                <a:pPr>
                  <a:defRPr sz="1600" b="1" i="0" u="none" strike="noStrike" baseline="0">
                    <a:solidFill>
                      <a:srgbClr val="000000"/>
                    </a:solidFill>
                    <a:latin typeface="Arial"/>
                    <a:ea typeface="Arial"/>
                    <a:cs typeface="Arial"/>
                  </a:defRPr>
                </a:pPr>
                <a:r>
                  <a:rPr lang="en-US"/>
                  <a:t>Share of total income for each group</a:t>
                </a:r>
              </a:p>
            </c:rich>
          </c:tx>
          <c:layout>
            <c:manualLayout>
              <c:xMode val="edge"/>
              <c:yMode val="edge"/>
              <c:x val="2.8776978417266189E-2"/>
              <c:y val="0.162740884799038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800" b="1" i="0" u="none" strike="noStrike" baseline="0">
                <a:solidFill>
                  <a:srgbClr val="000000"/>
                </a:solidFill>
                <a:latin typeface="Arial"/>
                <a:ea typeface="Arial"/>
                <a:cs typeface="Arial"/>
              </a:defRPr>
            </a:pPr>
            <a:endParaRPr lang="en-US"/>
          </a:p>
        </c:txPr>
        <c:crossAx val="2124239"/>
        <c:crosses val="autoZero"/>
        <c:crossBetween val="midCat"/>
      </c:valAx>
      <c:spPr>
        <a:solidFill>
          <a:srgbClr val="FFFFFF"/>
        </a:solidFill>
        <a:ln w="3175">
          <a:solidFill>
            <a:srgbClr val="000000"/>
          </a:solidFill>
          <a:prstDash val="solid"/>
        </a:ln>
      </c:spPr>
    </c:plotArea>
    <c:legend>
      <c:legendPos val="r"/>
      <c:layout>
        <c:manualLayout>
          <c:xMode val="edge"/>
          <c:yMode val="edge"/>
          <c:x val="0.24028765648898204"/>
          <c:y val="0.63169164848369863"/>
          <c:w val="0.5611507392511188"/>
          <c:h val="0.16059956360876571"/>
        </c:manualLayout>
      </c:layout>
      <c:overlay val="0"/>
      <c:spPr>
        <a:solidFill>
          <a:srgbClr val="FFFFFF"/>
        </a:solidFill>
        <a:ln w="3175">
          <a:solidFill>
            <a:srgbClr val="000000"/>
          </a:solidFill>
          <a:prstDash val="solid"/>
        </a:ln>
      </c:spPr>
      <c:txPr>
        <a:bodyPr/>
        <a:lstStyle/>
        <a:p>
          <a:pPr>
            <a:defRPr sz="118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a:t>Top 1% US Pre-Tax Income Share, 1913-2022</a:t>
            </a:r>
          </a:p>
        </c:rich>
      </c:tx>
      <c:layout>
        <c:manualLayout>
          <c:xMode val="edge"/>
          <c:yMode val="edge"/>
          <c:x val="0.21439585339602335"/>
          <c:y val="3.6317869904816114E-2"/>
        </c:manualLayout>
      </c:layout>
      <c:overlay val="0"/>
      <c:spPr>
        <a:noFill/>
        <a:ln w="25400">
          <a:noFill/>
        </a:ln>
      </c:spPr>
    </c:title>
    <c:autoTitleDeleted val="0"/>
    <c:plotArea>
      <c:layout>
        <c:manualLayout>
          <c:layoutTarget val="inner"/>
          <c:xMode val="edge"/>
          <c:yMode val="edge"/>
          <c:x val="0.1784171721750793"/>
          <c:y val="0.10706638115631692"/>
          <c:w val="0.70647444788680591"/>
          <c:h val="0.68308351177730198"/>
        </c:manualLayout>
      </c:layout>
      <c:lineChart>
        <c:grouping val="standard"/>
        <c:varyColors val="0"/>
        <c:ser>
          <c:idx val="2"/>
          <c:order val="0"/>
          <c:tx>
            <c:strRef>
              <c:f>'data-Fig2'!$G$3</c:f>
              <c:strCache>
                <c:ptCount val="1"/>
                <c:pt idx="0">
                  <c:v>Top 1% (incomes above $615,000 in 2022)</c:v>
                </c:pt>
              </c:strCache>
            </c:strRef>
          </c:tx>
          <c:spPr>
            <a:ln w="19050">
              <a:solidFill>
                <a:srgbClr val="000000"/>
              </a:solidFill>
              <a:prstDash val="solid"/>
            </a:ln>
          </c:spPr>
          <c:marker>
            <c:symbol val="triangle"/>
            <c:size val="6"/>
            <c:spPr>
              <a:solidFill>
                <a:srgbClr val="000000"/>
              </a:solidFill>
              <a:ln>
                <a:solidFill>
                  <a:srgbClr val="000000"/>
                </a:solidFill>
                <a:prstDash val="solid"/>
              </a:ln>
            </c:spPr>
          </c:marker>
          <c:cat>
            <c:numRef>
              <c:f>'data-Fig2'!$A$4:$A$113</c:f>
              <c:numCache>
                <c:formatCode>General</c:formatCode>
                <c:ptCount val="110"/>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pt idx="109">
                  <c:v>2022</c:v>
                </c:pt>
              </c:numCache>
            </c:numRef>
          </c:cat>
          <c:val>
            <c:numRef>
              <c:f>'data-Fig2'!$G$4:$G$113</c:f>
              <c:numCache>
                <c:formatCode>0.000</c:formatCode>
                <c:ptCount val="110"/>
                <c:pt idx="0">
                  <c:v>0.17960041861867684</c:v>
                </c:pt>
                <c:pt idx="1">
                  <c:v>0.1815794105921632</c:v>
                </c:pt>
                <c:pt idx="2">
                  <c:v>0.1757772211527503</c:v>
                </c:pt>
                <c:pt idx="3">
                  <c:v>0.19310755788605957</c:v>
                </c:pt>
                <c:pt idx="4">
                  <c:v>0.17737148100278474</c:v>
                </c:pt>
                <c:pt idx="5">
                  <c:v>0.15961472661607251</c:v>
                </c:pt>
                <c:pt idx="6">
                  <c:v>0.16410778328022629</c:v>
                </c:pt>
                <c:pt idx="7">
                  <c:v>0.14829819366320032</c:v>
                </c:pt>
                <c:pt idx="8">
                  <c:v>0.15637915884632855</c:v>
                </c:pt>
                <c:pt idx="9">
                  <c:v>0.17057628417064824</c:v>
                </c:pt>
                <c:pt idx="10">
                  <c:v>0.15642493090768797</c:v>
                </c:pt>
                <c:pt idx="11">
                  <c:v>0.17423080267847396</c:v>
                </c:pt>
                <c:pt idx="12">
                  <c:v>0.20244504854676584</c:v>
                </c:pt>
                <c:pt idx="13">
                  <c:v>0.19909051389797591</c:v>
                </c:pt>
                <c:pt idx="14">
                  <c:v>0.21025033880744509</c:v>
                </c:pt>
                <c:pt idx="15">
                  <c:v>0.23940249505397071</c:v>
                </c:pt>
                <c:pt idx="16">
                  <c:v>0.22352883584556574</c:v>
                </c:pt>
                <c:pt idx="17">
                  <c:v>0.17223273140378864</c:v>
                </c:pt>
                <c:pt idx="18">
                  <c:v>0.15498458756689251</c:v>
                </c:pt>
                <c:pt idx="19">
                  <c:v>0.15555930046295793</c:v>
                </c:pt>
                <c:pt idx="20">
                  <c:v>0.16460087350020167</c:v>
                </c:pt>
                <c:pt idx="21">
                  <c:v>0.16396989069448942</c:v>
                </c:pt>
                <c:pt idx="22">
                  <c:v>0.16676285163429341</c:v>
                </c:pt>
                <c:pt idx="23">
                  <c:v>0.1928824418021155</c:v>
                </c:pt>
                <c:pt idx="24">
                  <c:v>0.17149341603070714</c:v>
                </c:pt>
                <c:pt idx="25">
                  <c:v>0.15754923180145183</c:v>
                </c:pt>
                <c:pt idx="26">
                  <c:v>0.16175457419534936</c:v>
                </c:pt>
                <c:pt idx="27">
                  <c:v>0.16478073729414297</c:v>
                </c:pt>
                <c:pt idx="28">
                  <c:v>0.15785567024243194</c:v>
                </c:pt>
                <c:pt idx="29">
                  <c:v>0.13428668320893028</c:v>
                </c:pt>
                <c:pt idx="30">
                  <c:v>0.12309474270890665</c:v>
                </c:pt>
                <c:pt idx="31">
                  <c:v>0.11280934337188071</c:v>
                </c:pt>
                <c:pt idx="32">
                  <c:v>0.12515791093689743</c:v>
                </c:pt>
                <c:pt idx="33">
                  <c:v>0.1327705253334413</c:v>
                </c:pt>
                <c:pt idx="34">
                  <c:v>0.11955055203166751</c:v>
                </c:pt>
                <c:pt idx="35">
                  <c:v>0.12242600017043001</c:v>
                </c:pt>
                <c:pt idx="36">
                  <c:v>0.11726960080682737</c:v>
                </c:pt>
                <c:pt idx="37">
                  <c:v>0.12819535039978586</c:v>
                </c:pt>
                <c:pt idx="38">
                  <c:v>0.11787105144922104</c:v>
                </c:pt>
                <c:pt idx="39">
                  <c:v>0.1079087598547829</c:v>
                </c:pt>
                <c:pt idx="40">
                  <c:v>9.9018850353359431E-2</c:v>
                </c:pt>
                <c:pt idx="41">
                  <c:v>0.10773561804160744</c:v>
                </c:pt>
                <c:pt idx="42">
                  <c:v>0.11057545520131828</c:v>
                </c:pt>
                <c:pt idx="43">
                  <c:v>0.10672081713296967</c:v>
                </c:pt>
                <c:pt idx="44">
                  <c:v>0.10160969512973962</c:v>
                </c:pt>
                <c:pt idx="45">
                  <c:v>0.10205745453581454</c:v>
                </c:pt>
                <c:pt idx="46">
                  <c:v>0.1064744460659322</c:v>
                </c:pt>
                <c:pt idx="47">
                  <c:v>0.10034579956956322</c:v>
                </c:pt>
                <c:pt idx="48">
                  <c:v>0.10640656153200087</c:v>
                </c:pt>
                <c:pt idx="49">
                  <c:v>9.9499062481040373E-2</c:v>
                </c:pt>
                <c:pt idx="50">
                  <c:v>9.91651029594353E-2</c:v>
                </c:pt>
                <c:pt idx="51">
                  <c:v>0.10479103530661327</c:v>
                </c:pt>
                <c:pt idx="52">
                  <c:v>0.10891912753229198</c:v>
                </c:pt>
                <c:pt idx="53">
                  <c:v>0.10175256812339699</c:v>
                </c:pt>
                <c:pt idx="54">
                  <c:v>0.10737541914934186</c:v>
                </c:pt>
                <c:pt idx="55">
                  <c:v>0.11212838574441929</c:v>
                </c:pt>
                <c:pt idx="56">
                  <c:v>0.10351497284479398</c:v>
                </c:pt>
                <c:pt idx="57">
                  <c:v>9.0252864935986624E-2</c:v>
                </c:pt>
                <c:pt idx="58">
                  <c:v>9.3990561168937559E-2</c:v>
                </c:pt>
                <c:pt idx="59">
                  <c:v>9.6377083451862661E-2</c:v>
                </c:pt>
                <c:pt idx="60">
                  <c:v>9.1624623453135767E-2</c:v>
                </c:pt>
                <c:pt idx="61">
                  <c:v>9.1224292172255347E-2</c:v>
                </c:pt>
                <c:pt idx="62">
                  <c:v>8.8726726034525638E-2</c:v>
                </c:pt>
                <c:pt idx="63">
                  <c:v>8.8608851388069065E-2</c:v>
                </c:pt>
                <c:pt idx="64">
                  <c:v>9.0251178846532942E-2</c:v>
                </c:pt>
                <c:pt idx="65">
                  <c:v>8.950521311798669E-2</c:v>
                </c:pt>
                <c:pt idx="66">
                  <c:v>9.957698470951884E-2</c:v>
                </c:pt>
                <c:pt idx="67">
                  <c:v>0.10021024087968501</c:v>
                </c:pt>
                <c:pt idx="68">
                  <c:v>0.1001702480787313</c:v>
                </c:pt>
                <c:pt idx="69">
                  <c:v>0.10795796977766425</c:v>
                </c:pt>
                <c:pt idx="70">
                  <c:v>0.11555228099865923</c:v>
                </c:pt>
                <c:pt idx="71">
                  <c:v>0.11989346962037795</c:v>
                </c:pt>
                <c:pt idx="72">
                  <c:v>0.12668962279555532</c:v>
                </c:pt>
                <c:pt idx="73">
                  <c:v>0.15917057878495416</c:v>
                </c:pt>
                <c:pt idx="74">
                  <c:v>0.12662152082703312</c:v>
                </c:pt>
                <c:pt idx="75">
                  <c:v>0.15493338921325048</c:v>
                </c:pt>
                <c:pt idx="76">
                  <c:v>0.14486443962630341</c:v>
                </c:pt>
                <c:pt idx="77">
                  <c:v>0.14329641264701637</c:v>
                </c:pt>
                <c:pt idx="78">
                  <c:v>0.1336069026115955</c:v>
                </c:pt>
                <c:pt idx="79">
                  <c:v>0.14670843575107489</c:v>
                </c:pt>
                <c:pt idx="80">
                  <c:v>0.14236902926573161</c:v>
                </c:pt>
                <c:pt idx="81">
                  <c:v>0.14231929403424462</c:v>
                </c:pt>
                <c:pt idx="82">
                  <c:v>0.15234</c:v>
                </c:pt>
                <c:pt idx="83">
                  <c:v>0.16687000000000002</c:v>
                </c:pt>
                <c:pt idx="84">
                  <c:v>0.18015</c:v>
                </c:pt>
                <c:pt idx="85">
                  <c:v>0.19088000000000002</c:v>
                </c:pt>
                <c:pt idx="86">
                  <c:v>0.20044000000000001</c:v>
                </c:pt>
                <c:pt idx="87">
                  <c:v>0.21521000000000001</c:v>
                </c:pt>
                <c:pt idx="88">
                  <c:v>0.1822</c:v>
                </c:pt>
                <c:pt idx="89">
                  <c:v>0.16864999999999999</c:v>
                </c:pt>
                <c:pt idx="90">
                  <c:v>0.17527999999999999</c:v>
                </c:pt>
                <c:pt idx="91">
                  <c:v>0.19753000000000001</c:v>
                </c:pt>
                <c:pt idx="92">
                  <c:v>0.21916000000000002</c:v>
                </c:pt>
                <c:pt idx="93">
                  <c:v>0.22823000000000002</c:v>
                </c:pt>
                <c:pt idx="94">
                  <c:v>0.23503000000000002</c:v>
                </c:pt>
                <c:pt idx="95">
                  <c:v>0.20946000000000001</c:v>
                </c:pt>
                <c:pt idx="96">
                  <c:v>0.18118999999999999</c:v>
                </c:pt>
                <c:pt idx="97">
                  <c:v>0.19863</c:v>
                </c:pt>
                <c:pt idx="98">
                  <c:v>0.19646999999999998</c:v>
                </c:pt>
                <c:pt idx="99">
                  <c:v>0.22828000000000001</c:v>
                </c:pt>
                <c:pt idx="100">
                  <c:v>0.20006000000000002</c:v>
                </c:pt>
                <c:pt idx="101">
                  <c:v>0.2152</c:v>
                </c:pt>
                <c:pt idx="102">
                  <c:v>0.21586</c:v>
                </c:pt>
                <c:pt idx="103">
                  <c:v>0.20741000000000001</c:v>
                </c:pt>
                <c:pt idx="104">
                  <c:v>0.22007000000000002</c:v>
                </c:pt>
                <c:pt idx="105">
                  <c:v>0.21963000000000002</c:v>
                </c:pt>
                <c:pt idx="106">
                  <c:v>0.21143000000000001</c:v>
                </c:pt>
                <c:pt idx="107">
                  <c:v>0.2356</c:v>
                </c:pt>
                <c:pt idx="108">
                  <c:v>0.27628000000000003</c:v>
                </c:pt>
                <c:pt idx="109">
                  <c:v>0.23559000000000002</c:v>
                </c:pt>
              </c:numCache>
            </c:numRef>
          </c:val>
          <c:smooth val="0"/>
          <c:extLst>
            <c:ext xmlns:c16="http://schemas.microsoft.com/office/drawing/2014/chart" uri="{C3380CC4-5D6E-409C-BE32-E72D297353CC}">
              <c16:uniqueId val="{00000000-94EC-314F-9A81-0B812C79FB24}"/>
            </c:ext>
          </c:extLst>
        </c:ser>
        <c:dLbls>
          <c:showLegendKey val="0"/>
          <c:showVal val="0"/>
          <c:showCatName val="0"/>
          <c:showSerName val="0"/>
          <c:showPercent val="0"/>
          <c:showBubbleSize val="0"/>
        </c:dLbls>
        <c:marker val="1"/>
        <c:smooth val="0"/>
        <c:axId val="2171119"/>
        <c:axId val="1"/>
      </c:lineChart>
      <c:catAx>
        <c:axId val="2171119"/>
        <c:scaling>
          <c:orientation val="minMax"/>
        </c:scaling>
        <c:delete val="0"/>
        <c:axPos val="b"/>
        <c:majorGridlines>
          <c:spPr>
            <a:ln w="12700">
              <a:solidFill>
                <a:srgbClr val="000000"/>
              </a:solidFill>
              <a:prstDash val="sysDash"/>
            </a:ln>
          </c:spPr>
        </c:majorGridlines>
        <c:title>
          <c:tx>
            <c:rich>
              <a:bodyPr/>
              <a:lstStyle/>
              <a:p>
                <a:pPr>
                  <a:defRPr sz="1200" b="0" i="0" u="none" strike="noStrike" baseline="0">
                    <a:solidFill>
                      <a:srgbClr val="000000"/>
                    </a:solidFill>
                    <a:latin typeface="Calibri"/>
                    <a:ea typeface="Calibri"/>
                    <a:cs typeface="Calibri"/>
                  </a:defRPr>
                </a:pPr>
                <a:endParaRPr lang="en-US" sz="1200" b="0" i="0" u="none" strike="noStrike" baseline="0">
                  <a:solidFill>
                    <a:srgbClr val="000000"/>
                  </a:solidFill>
                  <a:latin typeface="Calibri" pitchFamily="2" charset="0"/>
                  <a:cs typeface="Calibri" pitchFamily="2" charset="0"/>
                </a:endParaRPr>
              </a:p>
              <a:p>
                <a:pPr>
                  <a:defRPr sz="1200" b="0" i="0" u="none" strike="noStrike" baseline="0">
                    <a:solidFill>
                      <a:srgbClr val="000000"/>
                    </a:solidFill>
                    <a:latin typeface="Calibri"/>
                    <a:ea typeface="Calibri"/>
                    <a:cs typeface="Calibri"/>
                  </a:defRPr>
                </a:pPr>
                <a:endParaRPr lang="en-US" sz="1200" b="0" i="0" u="none" strike="noStrike" baseline="0">
                  <a:solidFill>
                    <a:srgbClr val="000000"/>
                  </a:solidFill>
                  <a:latin typeface="Calibri" pitchFamily="2" charset="0"/>
                  <a:cs typeface="Calibri" pitchFamily="2" charset="0"/>
                </a:endParaRPr>
              </a:p>
              <a:p>
                <a:pPr>
                  <a:defRPr sz="1200" b="0" i="0" u="none" strike="noStrike" baseline="0">
                    <a:solidFill>
                      <a:srgbClr val="000000"/>
                    </a:solidFill>
                    <a:latin typeface="Calibri"/>
                    <a:ea typeface="Calibri"/>
                    <a:cs typeface="Calibri"/>
                  </a:defRPr>
                </a:pPr>
                <a:endParaRPr lang="en-US" sz="1200" b="0" i="0" u="none" strike="noStrike" baseline="0">
                  <a:solidFill>
                    <a:srgbClr val="000000"/>
                  </a:solidFill>
                  <a:latin typeface="Calibri" pitchFamily="2" charset="0"/>
                  <a:cs typeface="Calibri" pitchFamily="2" charset="0"/>
                </a:endParaRPr>
              </a:p>
            </c:rich>
          </c:tx>
          <c:layout>
            <c:manualLayout>
              <c:xMode val="edge"/>
              <c:yMode val="edge"/>
              <c:x val="0.5294961762873166"/>
              <c:y val="0.87366173354836663"/>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5400000" vert="horz"/>
          <a:lstStyle/>
          <a:p>
            <a:pPr>
              <a:defRPr sz="2000" b="1" i="0" u="none" strike="noStrike" baseline="0">
                <a:solidFill>
                  <a:srgbClr val="000000"/>
                </a:solidFill>
                <a:latin typeface="Arial"/>
                <a:ea typeface="Arial"/>
                <a:cs typeface="Arial"/>
              </a:defRPr>
            </a:pPr>
            <a:endParaRPr lang="en-US"/>
          </a:p>
        </c:txPr>
        <c:crossAx val="1"/>
        <c:crossesAt val="0"/>
        <c:auto val="1"/>
        <c:lblAlgn val="ctr"/>
        <c:lblOffset val="100"/>
        <c:tickLblSkip val="5"/>
        <c:tickMarkSkip val="5"/>
        <c:noMultiLvlLbl val="0"/>
      </c:catAx>
      <c:valAx>
        <c:axId val="1"/>
        <c:scaling>
          <c:orientation val="minMax"/>
          <c:max val="0.28000000000000003"/>
          <c:min val="0"/>
        </c:scaling>
        <c:delete val="0"/>
        <c:axPos val="l"/>
        <c:majorGridlines>
          <c:spPr>
            <a:ln w="3175">
              <a:solidFill>
                <a:srgbClr val="000000"/>
              </a:solidFill>
              <a:prstDash val="solid"/>
            </a:ln>
          </c:spPr>
        </c:majorGridlines>
        <c:title>
          <c:tx>
            <c:rich>
              <a:bodyPr/>
              <a:lstStyle/>
              <a:p>
                <a:pPr>
                  <a:defRPr sz="2000" b="1" i="0" u="none" strike="noStrike" baseline="0">
                    <a:solidFill>
                      <a:srgbClr val="000000"/>
                    </a:solidFill>
                    <a:latin typeface="Arial"/>
                    <a:ea typeface="Arial"/>
                    <a:cs typeface="Arial"/>
                  </a:defRPr>
                </a:pPr>
                <a:r>
                  <a:rPr lang="en-US"/>
                  <a:t>Top 1% Income Share</a:t>
                </a:r>
              </a:p>
            </c:rich>
          </c:tx>
          <c:layout>
            <c:manualLayout>
              <c:xMode val="edge"/>
              <c:yMode val="edge"/>
              <c:x val="5.0359712230215826E-2"/>
              <c:y val="0.220556715049173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2000" b="1" i="0" u="none" strike="noStrike" baseline="0">
                <a:solidFill>
                  <a:srgbClr val="000000"/>
                </a:solidFill>
                <a:latin typeface="Arial"/>
                <a:ea typeface="Arial"/>
                <a:cs typeface="Arial"/>
              </a:defRPr>
            </a:pPr>
            <a:endParaRPr lang="en-US"/>
          </a:p>
        </c:txPr>
        <c:crossAx val="2171119"/>
        <c:crosses val="autoZero"/>
        <c:crossBetween val="midCat"/>
      </c:valAx>
      <c:spPr>
        <a:solidFill>
          <a:srgbClr val="FFFFFF"/>
        </a:solidFill>
        <a:ln w="3175">
          <a:solidFill>
            <a:srgbClr val="000000"/>
          </a:solid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8408319886579"/>
          <c:y val="0.14132762312633834"/>
          <c:w val="0.72086292951382847"/>
          <c:h val="0.69379014989293364"/>
        </c:manualLayout>
      </c:layout>
      <c:lineChart>
        <c:grouping val="standard"/>
        <c:varyColors val="0"/>
        <c:ser>
          <c:idx val="0"/>
          <c:order val="0"/>
          <c:tx>
            <c:strRef>
              <c:f>'data-Fig2'!$B$3</c:f>
              <c:strCache>
                <c:ptCount val="1"/>
                <c:pt idx="0">
                  <c:v>Top 10-5% </c:v>
                </c:pt>
              </c:strCache>
            </c:strRef>
          </c:tx>
          <c:spPr>
            <a:ln w="12700">
              <a:solidFill>
                <a:srgbClr val="DD0806"/>
              </a:solidFill>
              <a:prstDash val="solid"/>
            </a:ln>
          </c:spPr>
          <c:marker>
            <c:symbol val="diamond"/>
            <c:size val="6"/>
            <c:spPr>
              <a:solidFill>
                <a:srgbClr val="DD0806"/>
              </a:solidFill>
              <a:ln>
                <a:solidFill>
                  <a:srgbClr val="DD0806"/>
                </a:solidFill>
                <a:prstDash val="solid"/>
              </a:ln>
            </c:spPr>
          </c:marker>
          <c:cat>
            <c:numRef>
              <c:f>'data-Fig2'!$A$4:$A$101</c:f>
              <c:numCache>
                <c:formatCode>General</c:formatCode>
                <c:ptCount val="98"/>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numCache>
            </c:numRef>
          </c:cat>
          <c:val>
            <c:numRef>
              <c:f>'data-Fig2'!$B$4:$B$101</c:f>
              <c:numCache>
                <c:formatCode>0.000</c:formatCode>
                <c:ptCount val="98"/>
                <c:pt idx="4">
                  <c:v>9.9524935179020932E-2</c:v>
                </c:pt>
                <c:pt idx="5">
                  <c:v>0.10605779212634976</c:v>
                </c:pt>
                <c:pt idx="6">
                  <c:v>0.10173674459818331</c:v>
                </c:pt>
                <c:pt idx="7">
                  <c:v>0.10630937105802522</c:v>
                </c:pt>
                <c:pt idx="8">
                  <c:v>0.12402665781655652</c:v>
                </c:pt>
                <c:pt idx="9">
                  <c:v>0.11895768352952343</c:v>
                </c:pt>
                <c:pt idx="10">
                  <c:v>0.11640894013390728</c:v>
                </c:pt>
                <c:pt idx="11">
                  <c:v>0.12336037524047935</c:v>
                </c:pt>
                <c:pt idx="12">
                  <c:v>0.11701303697960733</c:v>
                </c:pt>
                <c:pt idx="13">
                  <c:v>0.11316632032370574</c:v>
                </c:pt>
                <c:pt idx="14">
                  <c:v>0.11234084137991295</c:v>
                </c:pt>
                <c:pt idx="15">
                  <c:v>0.11321760020906645</c:v>
                </c:pt>
                <c:pt idx="16">
                  <c:v>0.10710036120753329</c:v>
                </c:pt>
                <c:pt idx="17">
                  <c:v>0.11892790315642313</c:v>
                </c:pt>
                <c:pt idx="18">
                  <c:v>0.13392771655778229</c:v>
                </c:pt>
                <c:pt idx="19">
                  <c:v>0.13709720710100501</c:v>
                </c:pt>
                <c:pt idx="20">
                  <c:v>0.12540013235511632</c:v>
                </c:pt>
                <c:pt idx="21">
                  <c:v>0.12160433693068737</c:v>
                </c:pt>
                <c:pt idx="22">
                  <c:v>0.1240280140649042</c:v>
                </c:pt>
                <c:pt idx="23">
                  <c:v>0.12117594288384341</c:v>
                </c:pt>
                <c:pt idx="24">
                  <c:v>0.11968605363953139</c:v>
                </c:pt>
                <c:pt idx="25">
                  <c:v>0.12818698467121631</c:v>
                </c:pt>
                <c:pt idx="26">
                  <c:v>0.13282288467129041</c:v>
                </c:pt>
                <c:pt idx="27">
                  <c:v>0.13138487803689614</c:v>
                </c:pt>
                <c:pt idx="28">
                  <c:v>0.12002108457499745</c:v>
                </c:pt>
                <c:pt idx="29">
                  <c:v>0.10386784893704083</c:v>
                </c:pt>
                <c:pt idx="30">
                  <c:v>9.6491609354607044E-2</c:v>
                </c:pt>
                <c:pt idx="31">
                  <c:v>9.7905860661700456E-2</c:v>
                </c:pt>
                <c:pt idx="32">
                  <c:v>9.7411570617921037E-2</c:v>
                </c:pt>
                <c:pt idx="33">
                  <c:v>9.9586538488038431E-2</c:v>
                </c:pt>
                <c:pt idx="34">
                  <c:v>9.7177149455914547E-2</c:v>
                </c:pt>
                <c:pt idx="35">
                  <c:v>0.10024658418609071</c:v>
                </c:pt>
                <c:pt idx="36">
                  <c:v>0.10301182983739424</c:v>
                </c:pt>
                <c:pt idx="37">
                  <c:v>9.9998110178134883E-2</c:v>
                </c:pt>
                <c:pt idx="38">
                  <c:v>0.10149800786556558</c:v>
                </c:pt>
                <c:pt idx="39">
                  <c:v>0.10227071769756656</c:v>
                </c:pt>
                <c:pt idx="40">
                  <c:v>0.10373089379144329</c:v>
                </c:pt>
                <c:pt idx="41">
                  <c:v>0.10558628049482596</c:v>
                </c:pt>
                <c:pt idx="42">
                  <c:v>0.10394238480536569</c:v>
                </c:pt>
                <c:pt idx="43">
                  <c:v>0.10458474605962842</c:v>
                </c:pt>
                <c:pt idx="44">
                  <c:v>0.10519809567120664</c:v>
                </c:pt>
                <c:pt idx="45">
                  <c:v>0.10852251180455454</c:v>
                </c:pt>
                <c:pt idx="46">
                  <c:v>0.11008465189535961</c:v>
                </c:pt>
                <c:pt idx="47">
                  <c:v>0.11145905888793931</c:v>
                </c:pt>
                <c:pt idx="48">
                  <c:v>0.1098934972227239</c:v>
                </c:pt>
                <c:pt idx="49">
                  <c:v>0.11101013484778176</c:v>
                </c:pt>
                <c:pt idx="50">
                  <c:v>0.11114561106669438</c:v>
                </c:pt>
                <c:pt idx="51">
                  <c:v>0.11016253655511818</c:v>
                </c:pt>
                <c:pt idx="52">
                  <c:v>0.10818295208972234</c:v>
                </c:pt>
                <c:pt idx="53">
                  <c:v>0.10989486383342172</c:v>
                </c:pt>
                <c:pt idx="54">
                  <c:v>0.10972869594094931</c:v>
                </c:pt>
                <c:pt idx="55">
                  <c:v>0.11006306649969051</c:v>
                </c:pt>
                <c:pt idx="56">
                  <c:v>0.11140862876557683</c:v>
                </c:pt>
                <c:pt idx="57">
                  <c:v>0.11125962480906058</c:v>
                </c:pt>
                <c:pt idx="58">
                  <c:v>0.11257864018771879</c:v>
                </c:pt>
                <c:pt idx="59">
                  <c:v>0.11254022084530345</c:v>
                </c:pt>
                <c:pt idx="60">
                  <c:v>0.11282942266317952</c:v>
                </c:pt>
                <c:pt idx="61">
                  <c:v>0.11323045464929962</c:v>
                </c:pt>
                <c:pt idx="62">
                  <c:v>0.11595881797123309</c:v>
                </c:pt>
                <c:pt idx="63">
                  <c:v>0.11571797066245833</c:v>
                </c:pt>
                <c:pt idx="64">
                  <c:v>0.11601474712848166</c:v>
                </c:pt>
                <c:pt idx="65">
                  <c:v>0.11578268695840216</c:v>
                </c:pt>
                <c:pt idx="66">
                  <c:v>0.11515643487172461</c:v>
                </c:pt>
                <c:pt idx="67">
                  <c:v>0.11696017721945325</c:v>
                </c:pt>
                <c:pt idx="68">
                  <c:v>0.11748295149462677</c:v>
                </c:pt>
                <c:pt idx="69">
                  <c:v>0.11822350385602776</c:v>
                </c:pt>
                <c:pt idx="70">
                  <c:v>0.11905010973074273</c:v>
                </c:pt>
                <c:pt idx="71">
                  <c:v>0.1185038936255873</c:v>
                </c:pt>
                <c:pt idx="72">
                  <c:v>0.11874574682727965</c:v>
                </c:pt>
                <c:pt idx="73">
                  <c:v>0.1198004940578154</c:v>
                </c:pt>
                <c:pt idx="74">
                  <c:v>0.11993590683137643</c:v>
                </c:pt>
                <c:pt idx="75">
                  <c:v>0.11678129403974971</c:v>
                </c:pt>
                <c:pt idx="76">
                  <c:v>0.11807280107345999</c:v>
                </c:pt>
                <c:pt idx="77">
                  <c:v>0.11782876523302907</c:v>
                </c:pt>
                <c:pt idx="78">
                  <c:v>0.11951265861230984</c:v>
                </c:pt>
                <c:pt idx="79">
                  <c:v>0.11937368831348703</c:v>
                </c:pt>
                <c:pt idx="80">
                  <c:v>0.12069989722177521</c:v>
                </c:pt>
                <c:pt idx="81">
                  <c:v>0.12093887116125558</c:v>
                </c:pt>
                <c:pt idx="82">
                  <c:v>0.12081000000000003</c:v>
                </c:pt>
                <c:pt idx="83">
                  <c:v>0.11995000000000001</c:v>
                </c:pt>
                <c:pt idx="84">
                  <c:v>0.11873000000000002</c:v>
                </c:pt>
                <c:pt idx="85">
                  <c:v>0.11766000000000001</c:v>
                </c:pt>
                <c:pt idx="86">
                  <c:v>0.11699999999999999</c:v>
                </c:pt>
                <c:pt idx="87">
                  <c:v>0.11596999999999998</c:v>
                </c:pt>
                <c:pt idx="88">
                  <c:v>0.11829999999999999</c:v>
                </c:pt>
                <c:pt idx="89">
                  <c:v>0.12001999999999999</c:v>
                </c:pt>
                <c:pt idx="90">
                  <c:v>0.12107</c:v>
                </c:pt>
                <c:pt idx="91">
                  <c:v>0.11935000000000003</c:v>
                </c:pt>
                <c:pt idx="92">
                  <c:v>0.11816000000000003</c:v>
                </c:pt>
                <c:pt idx="93">
                  <c:v>0.11908999999999999</c:v>
                </c:pt>
                <c:pt idx="94">
                  <c:v>0.11821999999999996</c:v>
                </c:pt>
                <c:pt idx="95">
                  <c:v>0.12186</c:v>
                </c:pt>
                <c:pt idx="96">
                  <c:v>0.12660000000000005</c:v>
                </c:pt>
                <c:pt idx="97">
                  <c:v>0.12619999999999998</c:v>
                </c:pt>
              </c:numCache>
            </c:numRef>
          </c:val>
          <c:smooth val="0"/>
          <c:extLst>
            <c:ext xmlns:c16="http://schemas.microsoft.com/office/drawing/2014/chart" uri="{C3380CC4-5D6E-409C-BE32-E72D297353CC}">
              <c16:uniqueId val="{00000000-5C4C-5745-8A13-2AB743D950D8}"/>
            </c:ext>
          </c:extLst>
        </c:ser>
        <c:ser>
          <c:idx val="1"/>
          <c:order val="1"/>
          <c:tx>
            <c:strRef>
              <c:f>'data-Fig2'!$C$3</c:f>
              <c:strCache>
                <c:ptCount val="1"/>
                <c:pt idx="0">
                  <c:v>Top 5-1% </c:v>
                </c:pt>
              </c:strCache>
            </c:strRef>
          </c:tx>
          <c:spPr>
            <a:ln w="12700">
              <a:solidFill>
                <a:srgbClr val="3366FF"/>
              </a:solidFill>
              <a:prstDash val="solid"/>
            </a:ln>
          </c:spPr>
          <c:marker>
            <c:symbol val="triangle"/>
            <c:size val="6"/>
            <c:spPr>
              <a:solidFill>
                <a:srgbClr val="3366FF"/>
              </a:solidFill>
              <a:ln>
                <a:solidFill>
                  <a:srgbClr val="3366FF"/>
                </a:solidFill>
                <a:prstDash val="solid"/>
              </a:ln>
            </c:spPr>
          </c:marker>
          <c:cat>
            <c:numRef>
              <c:f>'data-Fig2'!$A$4:$A$101</c:f>
              <c:numCache>
                <c:formatCode>General</c:formatCode>
                <c:ptCount val="98"/>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numCache>
            </c:numRef>
          </c:cat>
          <c:val>
            <c:numRef>
              <c:f>'data-Fig2'!$C$4:$C$101</c:f>
              <c:numCache>
                <c:formatCode>0.000</c:formatCode>
                <c:ptCount val="98"/>
                <c:pt idx="4">
                  <c:v>0.12735060899125261</c:v>
                </c:pt>
                <c:pt idx="5">
                  <c:v>0.13414727863839221</c:v>
                </c:pt>
                <c:pt idx="6">
                  <c:v>0.13440234700998305</c:v>
                </c:pt>
                <c:pt idx="7">
                  <c:v>0.13010408276527344</c:v>
                </c:pt>
                <c:pt idx="8">
                  <c:v>0.14984130871846468</c:v>
                </c:pt>
                <c:pt idx="9">
                  <c:v>0.14760465584264826</c:v>
                </c:pt>
                <c:pt idx="10">
                  <c:v>0.13957653374364018</c:v>
                </c:pt>
                <c:pt idx="11">
                  <c:v>0.14611970262259391</c:v>
                </c:pt>
                <c:pt idx="12">
                  <c:v>0.14862699060465492</c:v>
                </c:pt>
                <c:pt idx="13">
                  <c:v>0.14740856233172842</c:v>
                </c:pt>
                <c:pt idx="14">
                  <c:v>0.1475276343135293</c:v>
                </c:pt>
                <c:pt idx="15">
                  <c:v>0.15172704167251083</c:v>
                </c:pt>
                <c:pt idx="16">
                  <c:v>0.14630463197399859</c:v>
                </c:pt>
                <c:pt idx="17">
                  <c:v>0.14757865821298791</c:v>
                </c:pt>
                <c:pt idx="18">
                  <c:v>0.15741628139683803</c:v>
                </c:pt>
                <c:pt idx="19">
                  <c:v>0.1711233752906294</c:v>
                </c:pt>
                <c:pt idx="20">
                  <c:v>0.16715503092404863</c:v>
                </c:pt>
                <c:pt idx="21">
                  <c:v>0.17126457874372603</c:v>
                </c:pt>
                <c:pt idx="22">
                  <c:v>0.15361873875815876</c:v>
                </c:pt>
                <c:pt idx="23">
                  <c:v>0.15017430518277902</c:v>
                </c:pt>
                <c:pt idx="24">
                  <c:v>0.14928840202600857</c:v>
                </c:pt>
                <c:pt idx="25">
                  <c:v>0.15452808999967554</c:v>
                </c:pt>
                <c:pt idx="26">
                  <c:v>0.15893573752668486</c:v>
                </c:pt>
                <c:pt idx="27">
                  <c:v>0.15554161626419646</c:v>
                </c:pt>
                <c:pt idx="28">
                  <c:v>0.14009227740856633</c:v>
                </c:pt>
                <c:pt idx="29">
                  <c:v>0.12201957162023633</c:v>
                </c:pt>
                <c:pt idx="30">
                  <c:v>0.11536108542035094</c:v>
                </c:pt>
                <c:pt idx="31">
                  <c:v>0.11219613882800238</c:v>
                </c:pt>
                <c:pt idx="32">
                  <c:v>0.11832237695605455</c:v>
                </c:pt>
                <c:pt idx="33">
                  <c:v>0.1289531444957891</c:v>
                </c:pt>
                <c:pt idx="34">
                  <c:v>0.12345626723969874</c:v>
                </c:pt>
                <c:pt idx="35">
                  <c:v>0.12426106752449798</c:v>
                </c:pt>
                <c:pt idx="36">
                  <c:v>0.12515850404868029</c:v>
                </c:pt>
                <c:pt idx="37">
                  <c:v>0.12511224094302659</c:v>
                </c:pt>
                <c:pt idx="38">
                  <c:v>0.12151828759403849</c:v>
                </c:pt>
                <c:pt idx="39">
                  <c:v>0.12088570111264135</c:v>
                </c:pt>
                <c:pt idx="40">
                  <c:v>0.11926252718993259</c:v>
                </c:pt>
                <c:pt idx="41">
                  <c:v>0.12170226767482391</c:v>
                </c:pt>
                <c:pt idx="42">
                  <c:v>0.12197307829353474</c:v>
                </c:pt>
                <c:pt idx="43">
                  <c:v>0.12260573626562897</c:v>
                </c:pt>
                <c:pt idx="44">
                  <c:v>0.1218561465283169</c:v>
                </c:pt>
                <c:pt idx="45">
                  <c:v>0.12426444416276498</c:v>
                </c:pt>
                <c:pt idx="46">
                  <c:v>0.12276970679962268</c:v>
                </c:pt>
                <c:pt idx="47">
                  <c:v>0.12154941605204292</c:v>
                </c:pt>
                <c:pt idx="48">
                  <c:v>0.12569261213289235</c:v>
                </c:pt>
                <c:pt idx="49">
                  <c:v>0.12669136650208299</c:v>
                </c:pt>
                <c:pt idx="50">
                  <c:v>0.1273112455771841</c:v>
                </c:pt>
                <c:pt idx="51">
                  <c:v>0.12602313185430228</c:v>
                </c:pt>
                <c:pt idx="52">
                  <c:v>0.12634828389325553</c:v>
                </c:pt>
                <c:pt idx="53">
                  <c:v>0.12623874496680279</c:v>
                </c:pt>
                <c:pt idx="54">
                  <c:v>0.12647635426886741</c:v>
                </c:pt>
                <c:pt idx="55">
                  <c:v>0.12624370705723284</c:v>
                </c:pt>
                <c:pt idx="56">
                  <c:v>0.12662590807139965</c:v>
                </c:pt>
                <c:pt idx="57">
                  <c:v>0.12583851578000818</c:v>
                </c:pt>
                <c:pt idx="58">
                  <c:v>0.12709938901763093</c:v>
                </c:pt>
                <c:pt idx="59">
                  <c:v>0.12615218007693152</c:v>
                </c:pt>
                <c:pt idx="60">
                  <c:v>0.12828673570931887</c:v>
                </c:pt>
                <c:pt idx="61">
                  <c:v>0.12912923145230398</c:v>
                </c:pt>
                <c:pt idx="62">
                  <c:v>0.13019341293371817</c:v>
                </c:pt>
                <c:pt idx="63">
                  <c:v>0.12956670515346194</c:v>
                </c:pt>
                <c:pt idx="64">
                  <c:v>0.12934084164887602</c:v>
                </c:pt>
                <c:pt idx="65">
                  <c:v>0.12909467886813589</c:v>
                </c:pt>
                <c:pt idx="66">
                  <c:v>0.12797554605242412</c:v>
                </c:pt>
                <c:pt idx="67">
                  <c:v>0.12992773077850206</c:v>
                </c:pt>
                <c:pt idx="68">
                  <c:v>0.12942961016518592</c:v>
                </c:pt>
                <c:pt idx="69">
                  <c:v>0.1300573048656605</c:v>
                </c:pt>
                <c:pt idx="70">
                  <c:v>0.13193474517411521</c:v>
                </c:pt>
                <c:pt idx="71">
                  <c:v>0.13210416583304013</c:v>
                </c:pt>
                <c:pt idx="72">
                  <c:v>0.13282634211069355</c:v>
                </c:pt>
                <c:pt idx="73">
                  <c:v>0.13459230358431162</c:v>
                </c:pt>
                <c:pt idx="74">
                  <c:v>0.13743031094585056</c:v>
                </c:pt>
                <c:pt idx="75">
                  <c:v>0.13783063731826317</c:v>
                </c:pt>
                <c:pt idx="76">
                  <c:v>0.14051955103823111</c:v>
                </c:pt>
                <c:pt idx="77">
                  <c:v>0.14072321814037778</c:v>
                </c:pt>
                <c:pt idx="78">
                  <c:v>0.14262335942220594</c:v>
                </c:pt>
                <c:pt idx="79">
                  <c:v>0.14400786844917074</c:v>
                </c:pt>
                <c:pt idx="80">
                  <c:v>0.14590440212719724</c:v>
                </c:pt>
                <c:pt idx="81">
                  <c:v>0.14650845008967278</c:v>
                </c:pt>
                <c:pt idx="82">
                  <c:v>0.14932999999999999</c:v>
                </c:pt>
                <c:pt idx="83">
                  <c:v>0.15053000000000002</c:v>
                </c:pt>
                <c:pt idx="84">
                  <c:v>0.15081</c:v>
                </c:pt>
                <c:pt idx="85">
                  <c:v>0.15064</c:v>
                </c:pt>
                <c:pt idx="86">
                  <c:v>0.15095</c:v>
                </c:pt>
                <c:pt idx="87">
                  <c:v>0.15017</c:v>
                </c:pt>
                <c:pt idx="88">
                  <c:v>0.15028</c:v>
                </c:pt>
                <c:pt idx="89">
                  <c:v>0.15372999999999998</c:v>
                </c:pt>
                <c:pt idx="90">
                  <c:v>0.15441000000000002</c:v>
                </c:pt>
                <c:pt idx="91">
                  <c:v>0.15370999999999999</c:v>
                </c:pt>
                <c:pt idx="92">
                  <c:v>0.15441999999999997</c:v>
                </c:pt>
                <c:pt idx="93">
                  <c:v>0.15529999999999997</c:v>
                </c:pt>
                <c:pt idx="94">
                  <c:v>0.15517</c:v>
                </c:pt>
                <c:pt idx="95">
                  <c:v>0.15885000000000002</c:v>
                </c:pt>
                <c:pt idx="96">
                  <c:v>0.16129000000000002</c:v>
                </c:pt>
                <c:pt idx="97">
                  <c:v>0.16280999999999998</c:v>
                </c:pt>
              </c:numCache>
            </c:numRef>
          </c:val>
          <c:smooth val="0"/>
          <c:extLst>
            <c:ext xmlns:c16="http://schemas.microsoft.com/office/drawing/2014/chart" uri="{C3380CC4-5D6E-409C-BE32-E72D297353CC}">
              <c16:uniqueId val="{00000001-5C4C-5745-8A13-2AB743D950D8}"/>
            </c:ext>
          </c:extLst>
        </c:ser>
        <c:ser>
          <c:idx val="2"/>
          <c:order val="2"/>
          <c:tx>
            <c:strRef>
              <c:f>'data-Fig2'!$D$3</c:f>
              <c:strCache>
                <c:ptCount val="1"/>
                <c:pt idx="0">
                  <c:v>Top 1%</c:v>
                </c:pt>
              </c:strCache>
            </c:strRef>
          </c:tx>
          <c:spPr>
            <a:ln w="12700">
              <a:solidFill>
                <a:srgbClr val="000000"/>
              </a:solidFill>
              <a:prstDash val="solid"/>
            </a:ln>
          </c:spPr>
          <c:marker>
            <c:symbol val="triangle"/>
            <c:size val="6"/>
            <c:spPr>
              <a:solidFill>
                <a:srgbClr val="000000"/>
              </a:solidFill>
              <a:ln>
                <a:solidFill>
                  <a:srgbClr val="000000"/>
                </a:solidFill>
                <a:prstDash val="solid"/>
              </a:ln>
            </c:spPr>
          </c:marker>
          <c:cat>
            <c:numRef>
              <c:f>'data-Fig2'!$A$4:$A$101</c:f>
              <c:numCache>
                <c:formatCode>General</c:formatCode>
                <c:ptCount val="98"/>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numCache>
            </c:numRef>
          </c:cat>
          <c:val>
            <c:numRef>
              <c:f>'data-Fig2'!$D$4:$D$101</c:f>
              <c:numCache>
                <c:formatCode>0.000</c:formatCode>
                <c:ptCount val="98"/>
                <c:pt idx="0">
                  <c:v>0.17960041861867687</c:v>
                </c:pt>
                <c:pt idx="1">
                  <c:v>0.1815794105921632</c:v>
                </c:pt>
                <c:pt idx="2">
                  <c:v>0.17577725000000002</c:v>
                </c:pt>
                <c:pt idx="3">
                  <c:v>0.18573066775406247</c:v>
                </c:pt>
                <c:pt idx="4">
                  <c:v>0.17599487458195232</c:v>
                </c:pt>
                <c:pt idx="5">
                  <c:v>0.15883220435548376</c:v>
                </c:pt>
                <c:pt idx="6">
                  <c:v>0.15867414854522685</c:v>
                </c:pt>
                <c:pt idx="7">
                  <c:v>0.14459042055439386</c:v>
                </c:pt>
                <c:pt idx="8">
                  <c:v>0.15472929986471554</c:v>
                </c:pt>
                <c:pt idx="9">
                  <c:v>0.16292319490434096</c:v>
                </c:pt>
                <c:pt idx="10">
                  <c:v>0.14991004682031273</c:v>
                </c:pt>
                <c:pt idx="11">
                  <c:v>0.16315906869089505</c:v>
                </c:pt>
                <c:pt idx="12">
                  <c:v>0.17602806588875772</c:v>
                </c:pt>
                <c:pt idx="13">
                  <c:v>0.18011497014310468</c:v>
                </c:pt>
                <c:pt idx="14">
                  <c:v>0.1867888575023515</c:v>
                </c:pt>
                <c:pt idx="15">
                  <c:v>0.1959871796250888</c:v>
                </c:pt>
                <c:pt idx="16">
                  <c:v>0.18417904285315917</c:v>
                </c:pt>
                <c:pt idx="17">
                  <c:v>0.16422818416449542</c:v>
                </c:pt>
                <c:pt idx="18">
                  <c:v>0.15270594044223251</c:v>
                </c:pt>
                <c:pt idx="19">
                  <c:v>0.15478467631887072</c:v>
                </c:pt>
                <c:pt idx="20">
                  <c:v>0.15770913177787016</c:v>
                </c:pt>
                <c:pt idx="21">
                  <c:v>0.15868185076417599</c:v>
                </c:pt>
                <c:pt idx="22">
                  <c:v>0.15628311990462226</c:v>
                </c:pt>
                <c:pt idx="23">
                  <c:v>0.17637342175901782</c:v>
                </c:pt>
                <c:pt idx="24">
                  <c:v>0.16450434286791296</c:v>
                </c:pt>
                <c:pt idx="25">
                  <c:v>0.1472938302542493</c:v>
                </c:pt>
                <c:pt idx="26">
                  <c:v>0.15393035953166023</c:v>
                </c:pt>
                <c:pt idx="27">
                  <c:v>0.15733988074633878</c:v>
                </c:pt>
                <c:pt idx="28">
                  <c:v>0.15007978377996722</c:v>
                </c:pt>
                <c:pt idx="29">
                  <c:v>0.12905441063638765</c:v>
                </c:pt>
                <c:pt idx="30">
                  <c:v>0.11484653721380797</c:v>
                </c:pt>
                <c:pt idx="31">
                  <c:v>0.10538670000257931</c:v>
                </c:pt>
                <c:pt idx="32">
                  <c:v>0.11071193948809939</c:v>
                </c:pt>
                <c:pt idx="33">
                  <c:v>0.11762425770547628</c:v>
                </c:pt>
                <c:pt idx="34">
                  <c:v>0.10953835923874256</c:v>
                </c:pt>
                <c:pt idx="35">
                  <c:v>0.11269872474143945</c:v>
                </c:pt>
                <c:pt idx="36">
                  <c:v>0.10946064706587993</c:v>
                </c:pt>
                <c:pt idx="37">
                  <c:v>0.11360065498282972</c:v>
                </c:pt>
                <c:pt idx="38">
                  <c:v>0.10518335555718981</c:v>
                </c:pt>
                <c:pt idx="39">
                  <c:v>9.7583202165547417E-2</c:v>
                </c:pt>
                <c:pt idx="40">
                  <c:v>9.081089770218638E-2</c:v>
                </c:pt>
                <c:pt idx="41">
                  <c:v>9.3904559145803049E-2</c:v>
                </c:pt>
                <c:pt idx="42">
                  <c:v>9.1805282675712654E-2</c:v>
                </c:pt>
                <c:pt idx="43">
                  <c:v>9.0869757576587148E-2</c:v>
                </c:pt>
                <c:pt idx="44">
                  <c:v>8.9818851566021526E-2</c:v>
                </c:pt>
                <c:pt idx="45">
                  <c:v>8.8335735001955892E-2</c:v>
                </c:pt>
                <c:pt idx="46">
                  <c:v>8.7478520785266911E-2</c:v>
                </c:pt>
                <c:pt idx="47">
                  <c:v>8.3565900921357628E-2</c:v>
                </c:pt>
                <c:pt idx="48">
                  <c:v>8.3376005383909949E-2</c:v>
                </c:pt>
                <c:pt idx="49">
                  <c:v>8.2736755670745551E-2</c:v>
                </c:pt>
                <c:pt idx="50">
                  <c:v>8.1639366576136144E-2</c:v>
                </c:pt>
                <c:pt idx="51">
                  <c:v>8.0207510462667719E-2</c:v>
                </c:pt>
                <c:pt idx="52">
                  <c:v>8.0650646944014873E-2</c:v>
                </c:pt>
                <c:pt idx="53">
                  <c:v>8.3681843007293186E-2</c:v>
                </c:pt>
                <c:pt idx="54">
                  <c:v>8.4253319526665718E-2</c:v>
                </c:pt>
                <c:pt idx="55">
                  <c:v>8.3519414859066651E-2</c:v>
                </c:pt>
                <c:pt idx="56">
                  <c:v>8.0174220214230291E-2</c:v>
                </c:pt>
                <c:pt idx="57">
                  <c:v>7.8038458864426299E-2</c:v>
                </c:pt>
                <c:pt idx="58">
                  <c:v>7.7860816660916821E-2</c:v>
                </c:pt>
                <c:pt idx="59">
                  <c:v>7.7541268798518803E-2</c:v>
                </c:pt>
                <c:pt idx="60">
                  <c:v>7.7419961675539467E-2</c:v>
                </c:pt>
                <c:pt idx="61">
                  <c:v>8.1236189170857828E-2</c:v>
                </c:pt>
                <c:pt idx="62">
                  <c:v>8.0058801501615692E-2</c:v>
                </c:pt>
                <c:pt idx="63">
                  <c:v>7.8891961987813494E-2</c:v>
                </c:pt>
                <c:pt idx="64">
                  <c:v>7.8992263574060792E-2</c:v>
                </c:pt>
                <c:pt idx="65">
                  <c:v>7.9526089866496272E-2</c:v>
                </c:pt>
                <c:pt idx="66">
                  <c:v>8.0324098037332953E-2</c:v>
                </c:pt>
                <c:pt idx="67">
                  <c:v>8.1767146253680534E-2</c:v>
                </c:pt>
                <c:pt idx="68">
                  <c:v>8.0260755469279785E-2</c:v>
                </c:pt>
                <c:pt idx="69">
                  <c:v>8.389938071695989E-2</c:v>
                </c:pt>
                <c:pt idx="70">
                  <c:v>8.5929026489475133E-2</c:v>
                </c:pt>
                <c:pt idx="71">
                  <c:v>8.8863707222620991E-2</c:v>
                </c:pt>
                <c:pt idx="72">
                  <c:v>9.0945605795137038E-2</c:v>
                </c:pt>
                <c:pt idx="73">
                  <c:v>9.1292990690663975E-2</c:v>
                </c:pt>
                <c:pt idx="74">
                  <c:v>0.10746260633305883</c:v>
                </c:pt>
                <c:pt idx="75">
                  <c:v>0.13165480795439366</c:v>
                </c:pt>
                <c:pt idx="76">
                  <c:v>0.12611494478689436</c:v>
                </c:pt>
                <c:pt idx="77">
                  <c:v>0.12981647252493073</c:v>
                </c:pt>
                <c:pt idx="78">
                  <c:v>0.12167379448376485</c:v>
                </c:pt>
                <c:pt idx="79">
                  <c:v>0.13479744861469997</c:v>
                </c:pt>
                <c:pt idx="80">
                  <c:v>0.1282125992017894</c:v>
                </c:pt>
                <c:pt idx="81">
                  <c:v>0.12852119853413257</c:v>
                </c:pt>
                <c:pt idx="82">
                  <c:v>0.13528000000000001</c:v>
                </c:pt>
                <c:pt idx="83">
                  <c:v>0.14107</c:v>
                </c:pt>
                <c:pt idx="84">
                  <c:v>0.14771000000000001</c:v>
                </c:pt>
                <c:pt idx="85">
                  <c:v>0.15294000000000002</c:v>
                </c:pt>
                <c:pt idx="86">
                  <c:v>0.15873000000000001</c:v>
                </c:pt>
                <c:pt idx="87">
                  <c:v>0.16494</c:v>
                </c:pt>
                <c:pt idx="88">
                  <c:v>0.15371000000000001</c:v>
                </c:pt>
                <c:pt idx="89">
                  <c:v>0.14989000000000002</c:v>
                </c:pt>
                <c:pt idx="90">
                  <c:v>0.15214</c:v>
                </c:pt>
                <c:pt idx="91">
                  <c:v>0.16336999999999999</c:v>
                </c:pt>
                <c:pt idx="92">
                  <c:v>0.17681000000000002</c:v>
                </c:pt>
                <c:pt idx="93">
                  <c:v>0.18059</c:v>
                </c:pt>
                <c:pt idx="94">
                  <c:v>0.18327000000000002</c:v>
                </c:pt>
                <c:pt idx="95">
                  <c:v>0.17892</c:v>
                </c:pt>
                <c:pt idx="96">
                  <c:v>0.16678999999999999</c:v>
                </c:pt>
                <c:pt idx="97">
                  <c:v>0.17451</c:v>
                </c:pt>
              </c:numCache>
            </c:numRef>
          </c:val>
          <c:smooth val="0"/>
          <c:extLst>
            <c:ext xmlns:c16="http://schemas.microsoft.com/office/drawing/2014/chart" uri="{C3380CC4-5D6E-409C-BE32-E72D297353CC}">
              <c16:uniqueId val="{00000002-5C4C-5745-8A13-2AB743D950D8}"/>
            </c:ext>
          </c:extLst>
        </c:ser>
        <c:dLbls>
          <c:showLegendKey val="0"/>
          <c:showVal val="0"/>
          <c:showCatName val="0"/>
          <c:showSerName val="0"/>
          <c:showPercent val="0"/>
          <c:showBubbleSize val="0"/>
        </c:dLbls>
        <c:marker val="1"/>
        <c:smooth val="0"/>
        <c:axId val="2701135"/>
        <c:axId val="1"/>
      </c:lineChart>
      <c:catAx>
        <c:axId val="2701135"/>
        <c:scaling>
          <c:orientation val="minMax"/>
        </c:scaling>
        <c:delete val="0"/>
        <c:axPos val="b"/>
        <c:majorGridlines>
          <c:spPr>
            <a:ln w="12700">
              <a:solidFill>
                <a:srgbClr val="000000"/>
              </a:solidFill>
              <a:prstDash val="sysDash"/>
            </a:ln>
          </c:spPr>
        </c:majorGridlines>
        <c:title>
          <c:tx>
            <c:rich>
              <a:bodyPr/>
              <a:lstStyle/>
              <a:p>
                <a:pPr>
                  <a:defRPr sz="1200" b="0" i="0" u="none" strike="noStrike" baseline="0">
                    <a:solidFill>
                      <a:srgbClr val="000000"/>
                    </a:solidFill>
                    <a:latin typeface="Calibri"/>
                    <a:ea typeface="Calibri"/>
                    <a:cs typeface="Calibri"/>
                  </a:defRPr>
                </a:pPr>
                <a:endParaRPr lang="en-US" sz="1000" b="1" i="0" u="none" strike="noStrike" baseline="0">
                  <a:solidFill>
                    <a:srgbClr val="000000"/>
                  </a:solidFill>
                  <a:latin typeface="Arial" pitchFamily="2" charset="0"/>
                  <a:cs typeface="Arial" pitchFamily="2" charset="0"/>
                </a:endParaRPr>
              </a:p>
              <a:p>
                <a:pPr>
                  <a:defRPr sz="1200" b="0" i="0" u="none" strike="noStrike" baseline="0">
                    <a:solidFill>
                      <a:srgbClr val="000000"/>
                    </a:solidFill>
                    <a:latin typeface="Calibri"/>
                    <a:ea typeface="Calibri"/>
                    <a:cs typeface="Calibri"/>
                  </a:defRPr>
                </a:pPr>
                <a:endParaRPr lang="en-US" sz="1200" b="0" i="0" u="none" strike="noStrike" baseline="0">
                  <a:solidFill>
                    <a:srgbClr val="000000"/>
                  </a:solidFill>
                  <a:latin typeface="Calibri" pitchFamily="2" charset="0"/>
                  <a:cs typeface="Calibri" pitchFamily="2" charset="0"/>
                </a:endParaRPr>
              </a:p>
              <a:p>
                <a:pPr>
                  <a:defRPr sz="1200" b="0" i="0" u="none" strike="noStrike" baseline="0">
                    <a:solidFill>
                      <a:srgbClr val="000000"/>
                    </a:solidFill>
                    <a:latin typeface="Calibri"/>
                    <a:ea typeface="Calibri"/>
                    <a:cs typeface="Calibri"/>
                  </a:defRPr>
                </a:pPr>
                <a:endParaRPr lang="en-US" sz="1200" b="0" i="0" u="none" strike="noStrike" baseline="0">
                  <a:solidFill>
                    <a:srgbClr val="000000"/>
                  </a:solidFill>
                  <a:latin typeface="Calibri" pitchFamily="2" charset="0"/>
                  <a:cs typeface="Calibri" pitchFamily="2" charset="0"/>
                </a:endParaRPr>
              </a:p>
            </c:rich>
          </c:tx>
          <c:layout>
            <c:manualLayout>
              <c:xMode val="edge"/>
              <c:yMode val="edge"/>
              <c:x val="0.52805732915190762"/>
              <c:y val="0.88222701830945827"/>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5400000" vert="horz"/>
          <a:lstStyle/>
          <a:p>
            <a:pPr>
              <a:defRPr sz="1400" b="1" i="0" u="none" strike="noStrike" baseline="0">
                <a:solidFill>
                  <a:srgbClr val="000000"/>
                </a:solidFill>
                <a:latin typeface="Arial"/>
                <a:ea typeface="Arial"/>
                <a:cs typeface="Arial"/>
              </a:defRPr>
            </a:pPr>
            <a:endParaRPr lang="en-US"/>
          </a:p>
        </c:txPr>
        <c:crossAx val="1"/>
        <c:crossesAt val="0"/>
        <c:auto val="1"/>
        <c:lblAlgn val="ctr"/>
        <c:lblOffset val="100"/>
        <c:tickLblSkip val="5"/>
        <c:tickMarkSkip val="5"/>
        <c:noMultiLvlLbl val="0"/>
      </c:catAx>
      <c:valAx>
        <c:axId val="1"/>
        <c:scaling>
          <c:orientation val="minMax"/>
          <c:max val="0.2"/>
          <c:min val="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a:t>Share (in %), excluding capital gains</a:t>
                </a:r>
              </a:p>
            </c:rich>
          </c:tx>
          <c:layout>
            <c:manualLayout>
              <c:xMode val="edge"/>
              <c:yMode val="edge"/>
              <c:x val="7.9136678473930022E-2"/>
              <c:y val="0.224839357429718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en-US"/>
          </a:p>
        </c:txPr>
        <c:crossAx val="2701135"/>
        <c:crosses val="autoZero"/>
        <c:crossBetween val="midCat"/>
        <c:majorUnit val="0.05"/>
        <c:minorUnit val="0.05"/>
      </c:valAx>
      <c:spPr>
        <a:solidFill>
          <a:srgbClr val="FFFFFF"/>
        </a:solidFill>
        <a:ln w="3175">
          <a:solidFill>
            <a:srgbClr val="000000"/>
          </a:solidFill>
          <a:prstDash val="solid"/>
        </a:ln>
      </c:spPr>
    </c:plotArea>
    <c:legend>
      <c:legendPos val="r"/>
      <c:layout>
        <c:manualLayout>
          <c:xMode val="edge"/>
          <c:yMode val="edge"/>
          <c:x val="0.33237382397400894"/>
          <c:y val="0.68522483635328724"/>
          <c:w val="0.42589908174085689"/>
          <c:h val="8.5653163836448165E-2"/>
        </c:manualLayout>
      </c:layout>
      <c:overlay val="0"/>
      <c:spPr>
        <a:solidFill>
          <a:srgbClr val="FFFFFF"/>
        </a:solidFill>
        <a:ln w="3175">
          <a:solidFill>
            <a:srgbClr val="000000"/>
          </a:solidFill>
          <a:prstDash val="solid"/>
        </a:ln>
      </c:spPr>
      <c:txPr>
        <a:bodyPr/>
        <a:lstStyle/>
        <a:p>
          <a:pPr>
            <a:defRPr sz="118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0711994482074"/>
          <c:y val="7.6763543800102363E-2"/>
          <c:w val="0.73669025930355325"/>
          <c:h val="0.71161879793067873"/>
        </c:manualLayout>
      </c:layout>
      <c:lineChart>
        <c:grouping val="standard"/>
        <c:varyColors val="0"/>
        <c:ser>
          <c:idx val="0"/>
          <c:order val="0"/>
          <c:tx>
            <c:strRef>
              <c:f>'data-Fig3'!$C$3</c:f>
              <c:strCache>
                <c:ptCount val="1"/>
                <c:pt idx="0">
                  <c:v>Including capital gains</c:v>
                </c:pt>
              </c:strCache>
            </c:strRef>
          </c:tx>
          <c:spPr>
            <a:ln w="19050">
              <a:solidFill>
                <a:srgbClr val="000000"/>
              </a:solidFill>
              <a:prstDash val="solid"/>
            </a:ln>
          </c:spPr>
          <c:marker>
            <c:symbol val="diamond"/>
            <c:size val="6"/>
            <c:spPr>
              <a:solidFill>
                <a:srgbClr val="000000"/>
              </a:solidFill>
              <a:ln>
                <a:solidFill>
                  <a:srgbClr val="000000"/>
                </a:solidFill>
                <a:prstDash val="solid"/>
              </a:ln>
            </c:spPr>
          </c:marker>
          <c:cat>
            <c:numRef>
              <c:f>'data-Fig3'!$A$4:$A$113</c:f>
              <c:numCache>
                <c:formatCode>General</c:formatCode>
                <c:ptCount val="110"/>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pt idx="109">
                  <c:v>2022</c:v>
                </c:pt>
              </c:numCache>
            </c:numRef>
          </c:cat>
          <c:val>
            <c:numRef>
              <c:f>'data-Fig3'!$C$4:$C$113</c:f>
              <c:numCache>
                <c:formatCode>0.0000</c:formatCode>
                <c:ptCount val="110"/>
                <c:pt idx="0">
                  <c:v>2.755016205450769E-2</c:v>
                </c:pt>
                <c:pt idx="1">
                  <c:v>2.7292084736544597E-2</c:v>
                </c:pt>
                <c:pt idx="2">
                  <c:v>4.360051390265416E-2</c:v>
                </c:pt>
                <c:pt idx="3">
                  <c:v>4.7812342033102112E-2</c:v>
                </c:pt>
                <c:pt idx="4">
                  <c:v>3.3652030168037188E-2</c:v>
                </c:pt>
                <c:pt idx="5">
                  <c:v>2.4542270776995521E-2</c:v>
                </c:pt>
                <c:pt idx="6">
                  <c:v>2.2865297104244196E-2</c:v>
                </c:pt>
                <c:pt idx="7">
                  <c:v>1.6628981564311755E-2</c:v>
                </c:pt>
                <c:pt idx="8">
                  <c:v>1.6883974290585059E-2</c:v>
                </c:pt>
                <c:pt idx="9">
                  <c:v>2.2741607402143222E-2</c:v>
                </c:pt>
                <c:pt idx="10">
                  <c:v>1.997966722614291E-2</c:v>
                </c:pt>
                <c:pt idx="11">
                  <c:v>2.3249502043152431E-2</c:v>
                </c:pt>
                <c:pt idx="12">
                  <c:v>3.3108484827819591E-2</c:v>
                </c:pt>
                <c:pt idx="13">
                  <c:v>3.3640176310679934E-2</c:v>
                </c:pt>
                <c:pt idx="14">
                  <c:v>3.7542140165501309E-2</c:v>
                </c:pt>
                <c:pt idx="15">
                  <c:v>5.0245153107773437E-2</c:v>
                </c:pt>
                <c:pt idx="16">
                  <c:v>4.9902636063775881E-2</c:v>
                </c:pt>
                <c:pt idx="17">
                  <c:v>2.8445522686741047E-2</c:v>
                </c:pt>
                <c:pt idx="18">
                  <c:v>2.2499013882845174E-2</c:v>
                </c:pt>
                <c:pt idx="19">
                  <c:v>1.9894684756199467E-2</c:v>
                </c:pt>
                <c:pt idx="20">
                  <c:v>2.3442619303236288E-2</c:v>
                </c:pt>
                <c:pt idx="21">
                  <c:v>2.0732433519932786E-2</c:v>
                </c:pt>
                <c:pt idx="22">
                  <c:v>2.1879479269571976E-2</c:v>
                </c:pt>
                <c:pt idx="23">
                  <c:v>2.5369178210276937E-2</c:v>
                </c:pt>
                <c:pt idx="24">
                  <c:v>2.174382143155763E-2</c:v>
                </c:pt>
                <c:pt idx="25">
                  <c:v>2.1945121575450074E-2</c:v>
                </c:pt>
                <c:pt idx="26">
                  <c:v>1.9634411446568058E-2</c:v>
                </c:pt>
                <c:pt idx="27">
                  <c:v>2.0436137401820011E-2</c:v>
                </c:pt>
                <c:pt idx="28">
                  <c:v>1.9771783137308981E-2</c:v>
                </c:pt>
                <c:pt idx="29">
                  <c:v>1.5457714345564253E-2</c:v>
                </c:pt>
                <c:pt idx="30">
                  <c:v>1.2351248134373318E-2</c:v>
                </c:pt>
                <c:pt idx="31">
                  <c:v>1.1642370843730746E-2</c:v>
                </c:pt>
                <c:pt idx="32">
                  <c:v>1.2633914667333801E-2</c:v>
                </c:pt>
                <c:pt idx="33">
                  <c:v>1.47283742297185E-2</c:v>
                </c:pt>
                <c:pt idx="34">
                  <c:v>1.3035162087810493E-2</c:v>
                </c:pt>
                <c:pt idx="35">
                  <c:v>1.3054992326916324E-2</c:v>
                </c:pt>
                <c:pt idx="36">
                  <c:v>1.2425001396918815E-2</c:v>
                </c:pt>
                <c:pt idx="37">
                  <c:v>1.2197861566448934E-2</c:v>
                </c:pt>
                <c:pt idx="38">
                  <c:v>1.2810697611210967E-2</c:v>
                </c:pt>
                <c:pt idx="39">
                  <c:v>1.0884692794265906E-2</c:v>
                </c:pt>
                <c:pt idx="40">
                  <c:v>9.6675602974227413E-3</c:v>
                </c:pt>
                <c:pt idx="41">
                  <c:v>1.1687484341437246E-2</c:v>
                </c:pt>
                <c:pt idx="42">
                  <c:v>1.3165387245087342E-2</c:v>
                </c:pt>
                <c:pt idx="43">
                  <c:v>1.1976060987726266E-2</c:v>
                </c:pt>
                <c:pt idx="44">
                  <c:v>1.0528673149594428E-2</c:v>
                </c:pt>
                <c:pt idx="45">
                  <c:v>1.0814637545017167E-2</c:v>
                </c:pt>
                <c:pt idx="46">
                  <c:v>1.1941249375109261E-2</c:v>
                </c:pt>
                <c:pt idx="47">
                  <c:v>1.1749239699033298E-2</c:v>
                </c:pt>
                <c:pt idx="48">
                  <c:v>1.3822929216111448E-2</c:v>
                </c:pt>
                <c:pt idx="49">
                  <c:v>1.1607401802667006E-2</c:v>
                </c:pt>
                <c:pt idx="50">
                  <c:v>1.1462998441377137E-2</c:v>
                </c:pt>
                <c:pt idx="51">
                  <c:v>1.3021661045439319E-2</c:v>
                </c:pt>
                <c:pt idx="52">
                  <c:v>1.4893514616821979E-2</c:v>
                </c:pt>
                <c:pt idx="53">
                  <c:v>1.2898790870561372E-2</c:v>
                </c:pt>
                <c:pt idx="54">
                  <c:v>1.416347805611729E-2</c:v>
                </c:pt>
                <c:pt idx="55">
                  <c:v>1.6149285544225331E-2</c:v>
                </c:pt>
                <c:pt idx="56">
                  <c:v>1.5581702597665021E-2</c:v>
                </c:pt>
                <c:pt idx="57">
                  <c:v>9.9627513394338514E-3</c:v>
                </c:pt>
                <c:pt idx="58">
                  <c:v>1.1137117989758905E-2</c:v>
                </c:pt>
                <c:pt idx="59">
                  <c:v>1.1781574093832308E-2</c:v>
                </c:pt>
                <c:pt idx="60">
                  <c:v>9.4139573549492806E-3</c:v>
                </c:pt>
                <c:pt idx="61">
                  <c:v>8.7885422864696534E-3</c:v>
                </c:pt>
                <c:pt idx="62">
                  <c:v>8.4658142682953273E-3</c:v>
                </c:pt>
                <c:pt idx="63">
                  <c:v>8.5993934820226998E-3</c:v>
                </c:pt>
                <c:pt idx="64">
                  <c:v>9.2362942017128555E-3</c:v>
                </c:pt>
                <c:pt idx="65">
                  <c:v>8.5637644293520936E-3</c:v>
                </c:pt>
                <c:pt idx="66">
                  <c:v>1.3728566187669137E-2</c:v>
                </c:pt>
                <c:pt idx="67">
                  <c:v>1.2764781564610595E-2</c:v>
                </c:pt>
                <c:pt idx="68">
                  <c:v>1.3658654703481264E-2</c:v>
                </c:pt>
                <c:pt idx="69">
                  <c:v>1.7337928747513977E-2</c:v>
                </c:pt>
                <c:pt idx="70">
                  <c:v>1.884166708678876E-2</c:v>
                </c:pt>
                <c:pt idx="71">
                  <c:v>2.1535381567179747E-2</c:v>
                </c:pt>
                <c:pt idx="72">
                  <c:v>2.2361820161560339E-2</c:v>
                </c:pt>
                <c:pt idx="73">
                  <c:v>3.34446839608743E-2</c:v>
                </c:pt>
                <c:pt idx="74">
                  <c:v>1.9077992254479696E-2</c:v>
                </c:pt>
                <c:pt idx="75">
                  <c:v>2.8625698376648027E-2</c:v>
                </c:pt>
                <c:pt idx="76">
                  <c:v>2.4546952390748413E-2</c:v>
                </c:pt>
                <c:pt idx="77">
                  <c:v>2.3335255081525817E-2</c:v>
                </c:pt>
                <c:pt idx="78">
                  <c:v>1.9570288229202717E-2</c:v>
                </c:pt>
                <c:pt idx="79">
                  <c:v>2.4630823721854767E-2</c:v>
                </c:pt>
                <c:pt idx="80">
                  <c:v>2.3180260584675972E-2</c:v>
                </c:pt>
                <c:pt idx="81">
                  <c:v>2.2947425865202212E-2</c:v>
                </c:pt>
                <c:pt idx="82">
                  <c:v>2.4630000000000003E-2</c:v>
                </c:pt>
                <c:pt idx="83">
                  <c:v>3.058E-2</c:v>
                </c:pt>
                <c:pt idx="84">
                  <c:v>3.526E-2</c:v>
                </c:pt>
                <c:pt idx="85">
                  <c:v>3.9230000000000001E-2</c:v>
                </c:pt>
                <c:pt idx="86">
                  <c:v>4.2140000000000004E-2</c:v>
                </c:pt>
                <c:pt idx="87">
                  <c:v>5.0730000000000004E-2</c:v>
                </c:pt>
                <c:pt idx="88">
                  <c:v>3.7000000000000005E-2</c:v>
                </c:pt>
                <c:pt idx="89">
                  <c:v>3.1419999999999997E-2</c:v>
                </c:pt>
                <c:pt idx="90">
                  <c:v>3.492E-2</c:v>
                </c:pt>
                <c:pt idx="91">
                  <c:v>4.342E-2</c:v>
                </c:pt>
                <c:pt idx="92">
                  <c:v>5.1279999999999999E-2</c:v>
                </c:pt>
                <c:pt idx="93">
                  <c:v>5.4600000000000003E-2</c:v>
                </c:pt>
                <c:pt idx="94">
                  <c:v>6.0359999999999997E-2</c:v>
                </c:pt>
                <c:pt idx="95">
                  <c:v>5.0339999999999996E-2</c:v>
                </c:pt>
                <c:pt idx="96">
                  <c:v>3.8940000000000002E-2</c:v>
                </c:pt>
                <c:pt idx="97">
                  <c:v>4.7789999999999999E-2</c:v>
                </c:pt>
                <c:pt idx="98">
                  <c:v>4.3220000000000001E-2</c:v>
                </c:pt>
                <c:pt idx="99">
                  <c:v>5.8110000000000002E-2</c:v>
                </c:pt>
                <c:pt idx="100">
                  <c:v>4.4660000000000005E-2</c:v>
                </c:pt>
                <c:pt idx="101">
                  <c:v>5.1260000000000007E-2</c:v>
                </c:pt>
                <c:pt idx="102">
                  <c:v>5.1139999999999998E-2</c:v>
                </c:pt>
                <c:pt idx="103">
                  <c:v>4.7649999999999998E-2</c:v>
                </c:pt>
                <c:pt idx="104">
                  <c:v>5.4089999999999999E-2</c:v>
                </c:pt>
                <c:pt idx="105">
                  <c:v>5.1920000000000001E-2</c:v>
                </c:pt>
                <c:pt idx="106">
                  <c:v>4.6280000000000002E-2</c:v>
                </c:pt>
                <c:pt idx="107">
                  <c:v>5.8920000000000007E-2</c:v>
                </c:pt>
                <c:pt idx="108">
                  <c:v>7.5830000000000009E-2</c:v>
                </c:pt>
                <c:pt idx="109">
                  <c:v>5.543E-2</c:v>
                </c:pt>
              </c:numCache>
            </c:numRef>
          </c:val>
          <c:smooth val="0"/>
          <c:extLst>
            <c:ext xmlns:c16="http://schemas.microsoft.com/office/drawing/2014/chart" uri="{C3380CC4-5D6E-409C-BE32-E72D297353CC}">
              <c16:uniqueId val="{00000000-E70A-4646-A36A-DE106DB1BA99}"/>
            </c:ext>
          </c:extLst>
        </c:ser>
        <c:ser>
          <c:idx val="1"/>
          <c:order val="1"/>
          <c:tx>
            <c:strRef>
              <c:f>'data-Fig3'!$B$3</c:f>
              <c:strCache>
                <c:ptCount val="1"/>
                <c:pt idx="0">
                  <c:v>Excluding capital gains</c:v>
                </c:pt>
              </c:strCache>
            </c:strRef>
          </c:tx>
          <c:spPr>
            <a:ln w="19050">
              <a:solidFill>
                <a:srgbClr val="000000"/>
              </a:solidFill>
              <a:prstDash val="solid"/>
            </a:ln>
          </c:spPr>
          <c:marker>
            <c:symbol val="triangle"/>
            <c:size val="6"/>
            <c:spPr>
              <a:solidFill>
                <a:srgbClr val="FFFFFF"/>
              </a:solidFill>
              <a:ln>
                <a:solidFill>
                  <a:srgbClr val="000000"/>
                </a:solidFill>
                <a:prstDash val="solid"/>
              </a:ln>
            </c:spPr>
          </c:marker>
          <c:cat>
            <c:numRef>
              <c:f>'data-Fig3'!$A$4:$A$113</c:f>
              <c:numCache>
                <c:formatCode>General</c:formatCode>
                <c:ptCount val="110"/>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pt idx="109">
                  <c:v>2022</c:v>
                </c:pt>
              </c:numCache>
            </c:numRef>
          </c:cat>
          <c:val>
            <c:numRef>
              <c:f>'data-Fig3'!$B$4:$B$113</c:f>
              <c:numCache>
                <c:formatCode>0.0000</c:formatCode>
                <c:ptCount val="110"/>
                <c:pt idx="0">
                  <c:v>2.7550162054507693E-2</c:v>
                </c:pt>
                <c:pt idx="1">
                  <c:v>2.7292084736544597E-2</c:v>
                </c:pt>
                <c:pt idx="2">
                  <c:v>4.3603499999999996E-2</c:v>
                </c:pt>
                <c:pt idx="3">
                  <c:v>4.4049341044346761E-2</c:v>
                </c:pt>
                <c:pt idx="4">
                  <c:v>3.3307691380518312E-2</c:v>
                </c:pt>
                <c:pt idx="5">
                  <c:v>2.4481629304319623E-2</c:v>
                </c:pt>
                <c:pt idx="6">
                  <c:v>2.220206592112621E-2</c:v>
                </c:pt>
                <c:pt idx="7">
                  <c:v>1.6716386264226366E-2</c:v>
                </c:pt>
                <c:pt idx="8">
                  <c:v>1.6892103882340821E-2</c:v>
                </c:pt>
                <c:pt idx="9">
                  <c:v>2.0093203672445034E-2</c:v>
                </c:pt>
                <c:pt idx="10">
                  <c:v>1.7515973184398407E-2</c:v>
                </c:pt>
                <c:pt idx="11">
                  <c:v>2.008713573259582E-2</c:v>
                </c:pt>
                <c:pt idx="12">
                  <c:v>2.3450783923630883E-2</c:v>
                </c:pt>
                <c:pt idx="13">
                  <c:v>2.5387789698721932E-2</c:v>
                </c:pt>
                <c:pt idx="14">
                  <c:v>2.7581348811531094E-2</c:v>
                </c:pt>
                <c:pt idx="15">
                  <c:v>3.2254883590899681E-2</c:v>
                </c:pt>
                <c:pt idx="16">
                  <c:v>3.0057812608517063E-2</c:v>
                </c:pt>
                <c:pt idx="17">
                  <c:v>2.3887538491116418E-2</c:v>
                </c:pt>
                <c:pt idx="18">
                  <c:v>2.0744133398493184E-2</c:v>
                </c:pt>
                <c:pt idx="19">
                  <c:v>1.9264855493777388E-2</c:v>
                </c:pt>
                <c:pt idx="20">
                  <c:v>2.0446143537247261E-2</c:v>
                </c:pt>
                <c:pt idx="21">
                  <c:v>1.9218939824356393E-2</c:v>
                </c:pt>
                <c:pt idx="22">
                  <c:v>1.9463370851066034E-2</c:v>
                </c:pt>
                <c:pt idx="23">
                  <c:v>2.234125970521314E-2</c:v>
                </c:pt>
                <c:pt idx="24">
                  <c:v>2.0155380578081698E-2</c:v>
                </c:pt>
                <c:pt idx="25">
                  <c:v>1.6664630261522456E-2</c:v>
                </c:pt>
                <c:pt idx="26">
                  <c:v>1.7412602984471625E-2</c:v>
                </c:pt>
                <c:pt idx="27">
                  <c:v>1.7740378459074349E-2</c:v>
                </c:pt>
                <c:pt idx="28">
                  <c:v>1.6290480751623114E-2</c:v>
                </c:pt>
                <c:pt idx="29">
                  <c:v>1.3216990923743429E-2</c:v>
                </c:pt>
                <c:pt idx="30">
                  <c:v>9.7267087256462537E-3</c:v>
                </c:pt>
                <c:pt idx="31">
                  <c:v>9.240911360951223E-3</c:v>
                </c:pt>
                <c:pt idx="32">
                  <c:v>8.4491417334779453E-3</c:v>
                </c:pt>
                <c:pt idx="33">
                  <c:v>9.1638256707099307E-3</c:v>
                </c:pt>
                <c:pt idx="34">
                  <c:v>9.0289404896681663E-3</c:v>
                </c:pt>
                <c:pt idx="35">
                  <c:v>9.538511856595348E-3</c:v>
                </c:pt>
                <c:pt idx="36">
                  <c:v>9.5443071522288512E-3</c:v>
                </c:pt>
                <c:pt idx="37">
                  <c:v>8.2690330608120536E-3</c:v>
                </c:pt>
                <c:pt idx="38">
                  <c:v>8.6516933361116526E-3</c:v>
                </c:pt>
                <c:pt idx="39">
                  <c:v>7.4571694613321526E-3</c:v>
                </c:pt>
                <c:pt idx="40">
                  <c:v>6.7264467154010636E-3</c:v>
                </c:pt>
                <c:pt idx="41">
                  <c:v>7.0588248853421989E-3</c:v>
                </c:pt>
                <c:pt idx="42">
                  <c:v>7.2061163480499103E-3</c:v>
                </c:pt>
                <c:pt idx="43">
                  <c:v>6.8115311362396793E-3</c:v>
                </c:pt>
                <c:pt idx="44">
                  <c:v>6.6308052241425431E-3</c:v>
                </c:pt>
                <c:pt idx="45">
                  <c:v>6.4243772482167972E-3</c:v>
                </c:pt>
                <c:pt idx="46">
                  <c:v>6.161766772525527E-3</c:v>
                </c:pt>
                <c:pt idx="47">
                  <c:v>5.9637321869406117E-3</c:v>
                </c:pt>
                <c:pt idx="48">
                  <c:v>5.870375663371551E-3</c:v>
                </c:pt>
                <c:pt idx="49">
                  <c:v>5.6162058072998459E-3</c:v>
                </c:pt>
                <c:pt idx="50">
                  <c:v>5.6800334450204052E-3</c:v>
                </c:pt>
                <c:pt idx="51">
                  <c:v>5.3128911555610373E-3</c:v>
                </c:pt>
                <c:pt idx="52">
                  <c:v>5.378665172725592E-3</c:v>
                </c:pt>
                <c:pt idx="53">
                  <c:v>6.0294666862191091E-3</c:v>
                </c:pt>
                <c:pt idx="54">
                  <c:v>5.9647168321796239E-3</c:v>
                </c:pt>
                <c:pt idx="55">
                  <c:v>5.8157218198253745E-3</c:v>
                </c:pt>
                <c:pt idx="56">
                  <c:v>5.4712956747793176E-3</c:v>
                </c:pt>
                <c:pt idx="57">
                  <c:v>5.2533930875849231E-3</c:v>
                </c:pt>
                <c:pt idx="58">
                  <c:v>5.1804645938540372E-3</c:v>
                </c:pt>
                <c:pt idx="59">
                  <c:v>5.2045600169461845E-3</c:v>
                </c:pt>
                <c:pt idx="60">
                  <c:v>4.9521971124209694E-3</c:v>
                </c:pt>
                <c:pt idx="61">
                  <c:v>5.6296418427947892E-3</c:v>
                </c:pt>
                <c:pt idx="62">
                  <c:v>5.5970851689307582E-3</c:v>
                </c:pt>
                <c:pt idx="63">
                  <c:v>5.6193360343470243E-3</c:v>
                </c:pt>
                <c:pt idx="64">
                  <c:v>5.6620582508149454E-3</c:v>
                </c:pt>
                <c:pt idx="65">
                  <c:v>5.8055664529142693E-3</c:v>
                </c:pt>
                <c:pt idx="66">
                  <c:v>6.1532472366205059E-3</c:v>
                </c:pt>
                <c:pt idx="67">
                  <c:v>6.548142457805153E-3</c:v>
                </c:pt>
                <c:pt idx="68">
                  <c:v>6.5596229076334764E-3</c:v>
                </c:pt>
                <c:pt idx="69">
                  <c:v>7.7472867772956115E-3</c:v>
                </c:pt>
                <c:pt idx="70">
                  <c:v>8.7149098939761933E-3</c:v>
                </c:pt>
                <c:pt idx="71">
                  <c:v>9.8088071430846874E-3</c:v>
                </c:pt>
                <c:pt idx="72">
                  <c:v>9.7047439116255095E-3</c:v>
                </c:pt>
                <c:pt idx="73">
                  <c:v>9.9694880598681767E-3</c:v>
                </c:pt>
                <c:pt idx="74">
                  <c:v>1.3010161292535967E-2</c:v>
                </c:pt>
                <c:pt idx="75">
                  <c:v>1.9903132937624798E-2</c:v>
                </c:pt>
                <c:pt idx="76">
                  <c:v>1.7404590540249964E-2</c:v>
                </c:pt>
                <c:pt idx="77">
                  <c:v>1.825676890631479E-2</c:v>
                </c:pt>
                <c:pt idx="78">
                  <c:v>1.6079501141719094E-2</c:v>
                </c:pt>
                <c:pt idx="79">
                  <c:v>2.01681694243592E-2</c:v>
                </c:pt>
                <c:pt idx="80">
                  <c:v>1.7375977884318456E-2</c:v>
                </c:pt>
                <c:pt idx="81">
                  <c:v>1.7322505727484127E-2</c:v>
                </c:pt>
                <c:pt idx="82">
                  <c:v>1.8149999999999999E-2</c:v>
                </c:pt>
                <c:pt idx="83">
                  <c:v>1.9730000000000001E-2</c:v>
                </c:pt>
                <c:pt idx="84">
                  <c:v>2.1949999999999997E-2</c:v>
                </c:pt>
                <c:pt idx="85">
                  <c:v>2.4060000000000002E-2</c:v>
                </c:pt>
                <c:pt idx="86">
                  <c:v>2.6329999999999999E-2</c:v>
                </c:pt>
                <c:pt idx="87">
                  <c:v>2.8410000000000001E-2</c:v>
                </c:pt>
                <c:pt idx="88">
                  <c:v>2.4020000000000003E-2</c:v>
                </c:pt>
                <c:pt idx="89">
                  <c:v>2.3010000000000003E-2</c:v>
                </c:pt>
                <c:pt idx="90">
                  <c:v>2.4380000000000002E-2</c:v>
                </c:pt>
                <c:pt idx="91">
                  <c:v>2.8700000000000003E-2</c:v>
                </c:pt>
                <c:pt idx="92">
                  <c:v>3.288E-2</c:v>
                </c:pt>
                <c:pt idx="93">
                  <c:v>3.3230000000000003E-2</c:v>
                </c:pt>
                <c:pt idx="94">
                  <c:v>3.5290000000000002E-2</c:v>
                </c:pt>
                <c:pt idx="95">
                  <c:v>3.3730000000000003E-2</c:v>
                </c:pt>
                <c:pt idx="96">
                  <c:v>3.065E-2</c:v>
                </c:pt>
                <c:pt idx="97">
                  <c:v>3.3100000000000004E-2</c:v>
                </c:pt>
                <c:pt idx="98">
                  <c:v>3.1579999999999997E-2</c:v>
                </c:pt>
                <c:pt idx="99">
                  <c:v>3.6450000000000003E-2</c:v>
                </c:pt>
                <c:pt idx="100">
                  <c:v>3.0910000000000003E-2</c:v>
                </c:pt>
                <c:pt idx="101">
                  <c:v>3.1609999999999999E-2</c:v>
                </c:pt>
                <c:pt idx="102">
                  <c:v>3.2919999999999998E-2</c:v>
                </c:pt>
                <c:pt idx="103">
                  <c:v>3.1210000000000002E-2</c:v>
                </c:pt>
                <c:pt idx="104">
                  <c:v>3.4040000000000001E-2</c:v>
                </c:pt>
                <c:pt idx="105">
                  <c:v>3.4409999999999996E-2</c:v>
                </c:pt>
                <c:pt idx="106">
                  <c:v>2.9180000000000001E-2</c:v>
                </c:pt>
                <c:pt idx="107">
                  <c:v>3.6040000000000003E-2</c:v>
                </c:pt>
                <c:pt idx="108">
                  <c:v>4.1639999999999996E-2</c:v>
                </c:pt>
                <c:pt idx="109">
                  <c:v>3.7000000000000005E-2</c:v>
                </c:pt>
              </c:numCache>
            </c:numRef>
          </c:val>
          <c:smooth val="0"/>
          <c:extLst>
            <c:ext xmlns:c16="http://schemas.microsoft.com/office/drawing/2014/chart" uri="{C3380CC4-5D6E-409C-BE32-E72D297353CC}">
              <c16:uniqueId val="{00000001-E70A-4646-A36A-DE106DB1BA99}"/>
            </c:ext>
          </c:extLst>
        </c:ser>
        <c:dLbls>
          <c:showLegendKey val="0"/>
          <c:showVal val="0"/>
          <c:showCatName val="0"/>
          <c:showSerName val="0"/>
          <c:showPercent val="0"/>
          <c:showBubbleSize val="0"/>
        </c:dLbls>
        <c:marker val="1"/>
        <c:smooth val="0"/>
        <c:axId val="1654888224"/>
        <c:axId val="1"/>
      </c:lineChart>
      <c:catAx>
        <c:axId val="1654888224"/>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5400000" vert="horz"/>
          <a:lstStyle/>
          <a:p>
            <a:pPr>
              <a:defRPr sz="1425" b="1" i="0" u="none" strike="noStrike" baseline="0">
                <a:solidFill>
                  <a:srgbClr val="000000"/>
                </a:solidFill>
                <a:latin typeface="Arial"/>
                <a:ea typeface="Arial"/>
                <a:cs typeface="Arial"/>
              </a:defRPr>
            </a:pPr>
            <a:endParaRPr lang="en-US"/>
          </a:p>
        </c:txPr>
        <c:crossAx val="1"/>
        <c:crossesAt val="0"/>
        <c:auto val="1"/>
        <c:lblAlgn val="ctr"/>
        <c:lblOffset val="100"/>
        <c:tickLblSkip val="5"/>
        <c:tickMarkSkip val="5"/>
        <c:noMultiLvlLbl val="0"/>
      </c:catAx>
      <c:valAx>
        <c:axId val="1"/>
        <c:scaling>
          <c:orientation val="minMax"/>
          <c:max val="0.08"/>
          <c:min val="0"/>
        </c:scaling>
        <c:delete val="0"/>
        <c:axPos val="l"/>
        <c:majorGridlines>
          <c:spPr>
            <a:ln w="3175">
              <a:solidFill>
                <a:srgbClr val="000000"/>
              </a:solidFill>
              <a:prstDash val="solid"/>
            </a:ln>
          </c:spPr>
        </c:majorGridlines>
        <c:title>
          <c:tx>
            <c:rich>
              <a:bodyPr/>
              <a:lstStyle/>
              <a:p>
                <a:pPr>
                  <a:defRPr sz="1425" b="1" i="0" u="none" strike="noStrike" baseline="0">
                    <a:solidFill>
                      <a:srgbClr val="000000"/>
                    </a:solidFill>
                    <a:latin typeface="Arial"/>
                    <a:ea typeface="Arial"/>
                    <a:cs typeface="Arial"/>
                  </a:defRPr>
                </a:pPr>
                <a:r>
                  <a:rPr lang="en-US"/>
                  <a:t>Top 0.01% Income Share</a:t>
                </a:r>
              </a:p>
            </c:rich>
          </c:tx>
          <c:layout>
            <c:manualLayout>
              <c:xMode val="edge"/>
              <c:yMode val="edge"/>
              <c:x val="6.0431654676258995E-2"/>
              <c:y val="0.255186892980789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425" b="1" i="0" u="none" strike="noStrike" baseline="0">
                <a:solidFill>
                  <a:srgbClr val="000000"/>
                </a:solidFill>
                <a:latin typeface="Arial"/>
                <a:ea typeface="Arial"/>
                <a:cs typeface="Arial"/>
              </a:defRPr>
            </a:pPr>
            <a:endParaRPr lang="en-US"/>
          </a:p>
        </c:txPr>
        <c:crossAx val="1654888224"/>
        <c:crosses val="autoZero"/>
        <c:crossBetween val="midCat"/>
        <c:majorUnit val="0.01"/>
        <c:minorUnit val="5.0000000000000001E-3"/>
      </c:valAx>
      <c:spPr>
        <a:solidFill>
          <a:srgbClr val="FFFFFF"/>
        </a:solidFill>
        <a:ln w="3175">
          <a:solidFill>
            <a:srgbClr val="000000"/>
          </a:solidFill>
          <a:prstDash val="solid"/>
        </a:ln>
      </c:spPr>
    </c:plotArea>
    <c:legend>
      <c:legendPos val="r"/>
      <c:layout>
        <c:manualLayout>
          <c:xMode val="edge"/>
          <c:yMode val="edge"/>
          <c:x val="0.36834509715062597"/>
          <c:y val="0.14522840773308007"/>
          <c:w val="0.32805732736645327"/>
          <c:h val="0.15560188731272404"/>
        </c:manualLayout>
      </c:layout>
      <c:overlay val="0"/>
      <c:spPr>
        <a:solidFill>
          <a:srgbClr val="FFFFFF"/>
        </a:solidFill>
        <a:ln w="3175">
          <a:solidFill>
            <a:srgbClr val="000000"/>
          </a:solidFill>
          <a:prstDash val="solid"/>
        </a:ln>
      </c:spPr>
      <c:txPr>
        <a:bodyPr/>
        <a:lstStyle/>
        <a:p>
          <a:pPr>
            <a:defRPr sz="135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a:t>Top 0.1% US Pre-Tax Income Share, 1913-2022</a:t>
            </a:r>
          </a:p>
        </c:rich>
      </c:tx>
      <c:layout>
        <c:manualLayout>
          <c:xMode val="edge"/>
          <c:yMode val="edge"/>
          <c:x val="0.2074660397666119"/>
          <c:y val="2.4802383651459908E-2"/>
        </c:manualLayout>
      </c:layout>
      <c:overlay val="0"/>
      <c:spPr>
        <a:noFill/>
        <a:ln w="25400">
          <a:noFill/>
        </a:ln>
      </c:spPr>
    </c:title>
    <c:autoTitleDeleted val="0"/>
    <c:plotArea>
      <c:layout>
        <c:manualLayout>
          <c:layoutTarget val="inner"/>
          <c:xMode val="edge"/>
          <c:yMode val="edge"/>
          <c:x val="0.153956753409141"/>
          <c:y val="0.10165982827581124"/>
          <c:w val="0.72374062583923293"/>
          <c:h val="0.68464782308199412"/>
        </c:manualLayout>
      </c:layout>
      <c:lineChart>
        <c:grouping val="standard"/>
        <c:varyColors val="0"/>
        <c:ser>
          <c:idx val="0"/>
          <c:order val="0"/>
          <c:tx>
            <c:strRef>
              <c:f>'data-Fig3'!$E$3</c:f>
              <c:strCache>
                <c:ptCount val="1"/>
                <c:pt idx="0">
                  <c:v>Top 0.1% income share (incomes above $3m in 2022)</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numRef>
              <c:f>'data-Fig3'!$A$4:$A$113</c:f>
              <c:numCache>
                <c:formatCode>General</c:formatCode>
                <c:ptCount val="110"/>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pt idx="109">
                  <c:v>2022</c:v>
                </c:pt>
              </c:numCache>
            </c:numRef>
          </c:cat>
          <c:val>
            <c:numRef>
              <c:f>'data-Fig3'!$E$4:$E$113</c:f>
              <c:numCache>
                <c:formatCode>0.0000</c:formatCode>
                <c:ptCount val="110"/>
                <c:pt idx="0">
                  <c:v>8.6166081714558071E-2</c:v>
                </c:pt>
                <c:pt idx="1">
                  <c:v>8.6033408914061305E-2</c:v>
                </c:pt>
                <c:pt idx="2">
                  <c:v>9.2193842850742128E-2</c:v>
                </c:pt>
                <c:pt idx="3">
                  <c:v>0.10514662593144883</c:v>
                </c:pt>
                <c:pt idx="4">
                  <c:v>8.4015369708452386E-2</c:v>
                </c:pt>
                <c:pt idx="5">
                  <c:v>6.7164822458815596E-2</c:v>
                </c:pt>
                <c:pt idx="6">
                  <c:v>6.6297173757209713E-2</c:v>
                </c:pt>
                <c:pt idx="7">
                  <c:v>5.3572248881608976E-2</c:v>
                </c:pt>
                <c:pt idx="8">
                  <c:v>5.6019527041906061E-2</c:v>
                </c:pt>
                <c:pt idx="9">
                  <c:v>6.6354491835071847E-2</c:v>
                </c:pt>
                <c:pt idx="10">
                  <c:v>5.9064105684361649E-2</c:v>
                </c:pt>
                <c:pt idx="11">
                  <c:v>6.7870222283341899E-2</c:v>
                </c:pt>
                <c:pt idx="12">
                  <c:v>8.523904172767606E-2</c:v>
                </c:pt>
                <c:pt idx="13">
                  <c:v>8.4590047554456899E-2</c:v>
                </c:pt>
                <c:pt idx="14">
                  <c:v>9.2539418014410221E-2</c:v>
                </c:pt>
                <c:pt idx="15">
                  <c:v>0.11540899580778978</c:v>
                </c:pt>
                <c:pt idx="16">
                  <c:v>0.10913684975677206</c:v>
                </c:pt>
                <c:pt idx="17">
                  <c:v>7.0742560079510963E-2</c:v>
                </c:pt>
                <c:pt idx="18">
                  <c:v>5.893396822508664E-2</c:v>
                </c:pt>
                <c:pt idx="19">
                  <c:v>5.9695090930959031E-2</c:v>
                </c:pt>
                <c:pt idx="20">
                  <c:v>6.6088668867149897E-2</c:v>
                </c:pt>
                <c:pt idx="21">
                  <c:v>6.1291146492561711E-2</c:v>
                </c:pt>
                <c:pt idx="22">
                  <c:v>6.3922876063773254E-2</c:v>
                </c:pt>
                <c:pt idx="23">
                  <c:v>7.5652325543874785E-2</c:v>
                </c:pt>
                <c:pt idx="24">
                  <c:v>6.4944611660107635E-2</c:v>
                </c:pt>
                <c:pt idx="25">
                  <c:v>5.883863074939498E-2</c:v>
                </c:pt>
                <c:pt idx="26">
                  <c:v>5.8716316119173086E-2</c:v>
                </c:pt>
                <c:pt idx="27">
                  <c:v>6.0051766194718165E-2</c:v>
                </c:pt>
                <c:pt idx="28">
                  <c:v>5.8065009852960155E-2</c:v>
                </c:pt>
                <c:pt idx="29">
                  <c:v>4.8115929755329689E-2</c:v>
                </c:pt>
                <c:pt idx="30">
                  <c:v>4.2628729222402739E-2</c:v>
                </c:pt>
                <c:pt idx="31">
                  <c:v>3.7556085801448078E-2</c:v>
                </c:pt>
                <c:pt idx="32">
                  <c:v>4.1591811045259677E-2</c:v>
                </c:pt>
                <c:pt idx="33">
                  <c:v>4.391740338619992E-2</c:v>
                </c:pt>
                <c:pt idx="34">
                  <c:v>3.9182105759787582E-2</c:v>
                </c:pt>
                <c:pt idx="35">
                  <c:v>4.0551428153601458E-2</c:v>
                </c:pt>
                <c:pt idx="36">
                  <c:v>3.831369556381136E-2</c:v>
                </c:pt>
                <c:pt idx="37">
                  <c:v>4.3904470024816025E-2</c:v>
                </c:pt>
                <c:pt idx="38">
                  <c:v>3.8904059496939564E-2</c:v>
                </c:pt>
                <c:pt idx="39">
                  <c:v>3.4281686412848157E-2</c:v>
                </c:pt>
                <c:pt idx="40">
                  <c:v>3.0551549232254845E-2</c:v>
                </c:pt>
                <c:pt idx="41">
                  <c:v>3.4909311013215476E-2</c:v>
                </c:pt>
                <c:pt idx="42">
                  <c:v>3.71496874737735E-2</c:v>
                </c:pt>
                <c:pt idx="43">
                  <c:v>3.4863094765295199E-2</c:v>
                </c:pt>
                <c:pt idx="44">
                  <c:v>3.1833122336257118E-2</c:v>
                </c:pt>
                <c:pt idx="45">
                  <c:v>3.2184493567886684E-2</c:v>
                </c:pt>
                <c:pt idx="46">
                  <c:v>3.449809739962232E-2</c:v>
                </c:pt>
                <c:pt idx="47">
                  <c:v>3.2490455876287273E-2</c:v>
                </c:pt>
                <c:pt idx="48">
                  <c:v>3.651281807907316E-2</c:v>
                </c:pt>
                <c:pt idx="49">
                  <c:v>3.1942778236263951E-2</c:v>
                </c:pt>
                <c:pt idx="50">
                  <c:v>3.1459022812065321E-2</c:v>
                </c:pt>
                <c:pt idx="51">
                  <c:v>3.3724713759870781E-2</c:v>
                </c:pt>
                <c:pt idx="52">
                  <c:v>3.6551436659768351E-2</c:v>
                </c:pt>
                <c:pt idx="53">
                  <c:v>3.3852869852018672E-2</c:v>
                </c:pt>
                <c:pt idx="54">
                  <c:v>3.6770055013950739E-2</c:v>
                </c:pt>
                <c:pt idx="55">
                  <c:v>4.0228605841038094E-2</c:v>
                </c:pt>
                <c:pt idx="56">
                  <c:v>3.6936962808646327E-2</c:v>
                </c:pt>
                <c:pt idx="57">
                  <c:v>2.7753447195762334E-2</c:v>
                </c:pt>
                <c:pt idx="58">
                  <c:v>2.9877355674459382E-2</c:v>
                </c:pt>
                <c:pt idx="59">
                  <c:v>3.1258337833275765E-2</c:v>
                </c:pt>
                <c:pt idx="60">
                  <c:v>2.7600856232307912E-2</c:v>
                </c:pt>
                <c:pt idx="61">
                  <c:v>2.7282329384523601E-2</c:v>
                </c:pt>
                <c:pt idx="62">
                  <c:v>2.56451254427838E-2</c:v>
                </c:pt>
                <c:pt idx="63">
                  <c:v>2.5947445217216036E-2</c:v>
                </c:pt>
                <c:pt idx="64">
                  <c:v>2.7079323133603866E-2</c:v>
                </c:pt>
                <c:pt idx="65">
                  <c:v>2.6479670026986139E-2</c:v>
                </c:pt>
                <c:pt idx="66">
                  <c:v>3.4392645702314782E-2</c:v>
                </c:pt>
                <c:pt idx="67">
                  <c:v>3.4095164790819289E-2</c:v>
                </c:pt>
                <c:pt idx="68">
                  <c:v>3.5661926882342106E-2</c:v>
                </c:pt>
                <c:pt idx="69">
                  <c:v>4.1757694436480149E-2</c:v>
                </c:pt>
                <c:pt idx="70">
                  <c:v>4.6208721299842916E-2</c:v>
                </c:pt>
                <c:pt idx="71">
                  <c:v>4.9811033091065014E-2</c:v>
                </c:pt>
                <c:pt idx="72">
                  <c:v>5.3180289093396171E-2</c:v>
                </c:pt>
                <c:pt idx="73">
                  <c:v>7.3978961510816968E-2</c:v>
                </c:pt>
                <c:pt idx="74">
                  <c:v>4.8990274086337278E-2</c:v>
                </c:pt>
                <c:pt idx="75">
                  <c:v>6.7990305904861006E-2</c:v>
                </c:pt>
                <c:pt idx="76">
                  <c:v>5.999407496887639E-2</c:v>
                </c:pt>
                <c:pt idx="77">
                  <c:v>5.8245139041904224E-2</c:v>
                </c:pt>
                <c:pt idx="78">
                  <c:v>5.1228214941781251E-2</c:v>
                </c:pt>
                <c:pt idx="79">
                  <c:v>6.0315047247453797E-2</c:v>
                </c:pt>
                <c:pt idx="80">
                  <c:v>5.7306914890393447E-2</c:v>
                </c:pt>
                <c:pt idx="81">
                  <c:v>5.7039958392342771E-2</c:v>
                </c:pt>
                <c:pt idx="82">
                  <c:v>6.2060000000000004E-2</c:v>
                </c:pt>
                <c:pt idx="83">
                  <c:v>7.2400000000000006E-2</c:v>
                </c:pt>
                <c:pt idx="84">
                  <c:v>8.1850000000000006E-2</c:v>
                </c:pt>
                <c:pt idx="85">
                  <c:v>8.9960000000000012E-2</c:v>
                </c:pt>
                <c:pt idx="86">
                  <c:v>9.622E-2</c:v>
                </c:pt>
                <c:pt idx="87">
                  <c:v>0.10877000000000001</c:v>
                </c:pt>
                <c:pt idx="88">
                  <c:v>8.3690000000000001E-2</c:v>
                </c:pt>
                <c:pt idx="89">
                  <c:v>7.3410000000000003E-2</c:v>
                </c:pt>
                <c:pt idx="90">
                  <c:v>7.8670000000000004E-2</c:v>
                </c:pt>
                <c:pt idx="91">
                  <c:v>9.4649999999999998E-2</c:v>
                </c:pt>
                <c:pt idx="92">
                  <c:v>0.10984000000000001</c:v>
                </c:pt>
                <c:pt idx="93">
                  <c:v>0.11588</c:v>
                </c:pt>
                <c:pt idx="94">
                  <c:v>0.12275000000000001</c:v>
                </c:pt>
                <c:pt idx="95">
                  <c:v>0.10400000000000001</c:v>
                </c:pt>
                <c:pt idx="96">
                  <c:v>8.2949999999999996E-2</c:v>
                </c:pt>
                <c:pt idx="97">
                  <c:v>9.6579999999999999E-2</c:v>
                </c:pt>
                <c:pt idx="98">
                  <c:v>9.2660000000000006E-2</c:v>
                </c:pt>
                <c:pt idx="99">
                  <c:v>0.11712</c:v>
                </c:pt>
                <c:pt idx="100">
                  <c:v>9.4309999999999991E-2</c:v>
                </c:pt>
                <c:pt idx="101">
                  <c:v>0.10571</c:v>
                </c:pt>
                <c:pt idx="102">
                  <c:v>0.10605000000000001</c:v>
                </c:pt>
                <c:pt idx="103">
                  <c:v>9.9469999999999989E-2</c:v>
                </c:pt>
                <c:pt idx="104">
                  <c:v>0.10953</c:v>
                </c:pt>
                <c:pt idx="105">
                  <c:v>0.10829000000000001</c:v>
                </c:pt>
                <c:pt idx="106">
                  <c:v>0.10054</c:v>
                </c:pt>
                <c:pt idx="107">
                  <c:v>0.11981</c:v>
                </c:pt>
                <c:pt idx="108">
                  <c:v>0.1502</c:v>
                </c:pt>
                <c:pt idx="109">
                  <c:v>0.11778000000000001</c:v>
                </c:pt>
              </c:numCache>
            </c:numRef>
          </c:val>
          <c:smooth val="0"/>
          <c:extLst>
            <c:ext xmlns:c16="http://schemas.microsoft.com/office/drawing/2014/chart" uri="{C3380CC4-5D6E-409C-BE32-E72D297353CC}">
              <c16:uniqueId val="{00000000-2BC1-DC43-87F7-0F73EA357481}"/>
            </c:ext>
          </c:extLst>
        </c:ser>
        <c:dLbls>
          <c:showLegendKey val="0"/>
          <c:showVal val="0"/>
          <c:showCatName val="0"/>
          <c:showSerName val="0"/>
          <c:showPercent val="0"/>
          <c:showBubbleSize val="0"/>
        </c:dLbls>
        <c:marker val="1"/>
        <c:smooth val="0"/>
        <c:axId val="1655958912"/>
        <c:axId val="1"/>
      </c:lineChart>
      <c:catAx>
        <c:axId val="1655958912"/>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5400000" vert="horz"/>
          <a:lstStyle/>
          <a:p>
            <a:pPr>
              <a:defRPr sz="1850" b="1" i="0" u="none" strike="noStrike" baseline="0">
                <a:solidFill>
                  <a:srgbClr val="000000"/>
                </a:solidFill>
                <a:latin typeface="Arial"/>
                <a:ea typeface="Arial"/>
                <a:cs typeface="Arial"/>
              </a:defRPr>
            </a:pPr>
            <a:endParaRPr lang="en-US"/>
          </a:p>
        </c:txPr>
        <c:crossAx val="1"/>
        <c:crossesAt val="0"/>
        <c:auto val="1"/>
        <c:lblAlgn val="ctr"/>
        <c:lblOffset val="100"/>
        <c:tickLblSkip val="5"/>
        <c:tickMarkSkip val="5"/>
        <c:noMultiLvlLbl val="0"/>
      </c:catAx>
      <c:valAx>
        <c:axId val="1"/>
        <c:scaling>
          <c:orientation val="minMax"/>
          <c:max val="0.16"/>
          <c:min val="0"/>
        </c:scaling>
        <c:delete val="0"/>
        <c:axPos val="l"/>
        <c:majorGridlines>
          <c:spPr>
            <a:ln w="3175">
              <a:solidFill>
                <a:srgbClr val="000000"/>
              </a:solidFill>
              <a:prstDash val="solid"/>
            </a:ln>
          </c:spPr>
        </c:majorGridlines>
        <c:title>
          <c:tx>
            <c:rich>
              <a:bodyPr/>
              <a:lstStyle/>
              <a:p>
                <a:pPr>
                  <a:defRPr sz="2050" b="1" i="0" u="none" strike="noStrike" baseline="0">
                    <a:solidFill>
                      <a:srgbClr val="000000"/>
                    </a:solidFill>
                    <a:latin typeface="Arial"/>
                    <a:ea typeface="Arial"/>
                    <a:cs typeface="Arial"/>
                  </a:defRPr>
                </a:pPr>
                <a:r>
                  <a:rPr lang="en-US"/>
                  <a:t>Top 0.1% Income Share</a:t>
                </a:r>
              </a:p>
            </c:rich>
          </c:tx>
          <c:layout>
            <c:manualLayout>
              <c:xMode val="edge"/>
              <c:yMode val="edge"/>
              <c:x val="3.1654676258992806E-2"/>
              <c:y val="0.20124498299580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850" b="1" i="0" u="none" strike="noStrike" baseline="0">
                <a:solidFill>
                  <a:srgbClr val="000000"/>
                </a:solidFill>
                <a:latin typeface="Arial"/>
                <a:ea typeface="Arial"/>
                <a:cs typeface="Arial"/>
              </a:defRPr>
            </a:pPr>
            <a:endParaRPr lang="en-US"/>
          </a:p>
        </c:txPr>
        <c:crossAx val="1655958912"/>
        <c:crosses val="autoZero"/>
        <c:crossBetween val="midCat"/>
      </c:valAx>
      <c:spPr>
        <a:solidFill>
          <a:srgbClr val="FFFFFF"/>
        </a:solidFill>
        <a:ln w="3175">
          <a:solidFill>
            <a:srgbClr val="000000"/>
          </a:solidFill>
          <a:prstDash val="solid"/>
        </a:ln>
      </c:spPr>
    </c:plotArea>
    <c:legend>
      <c:legendPos val="r"/>
      <c:legendEntry>
        <c:idx val="0"/>
        <c:txPr>
          <a:bodyPr/>
          <a:lstStyle/>
          <a:p>
            <a:pPr>
              <a:defRPr sz="1470" b="0" i="0" u="none" strike="noStrike" baseline="0">
                <a:solidFill>
                  <a:srgbClr val="000000"/>
                </a:solidFill>
                <a:latin typeface="Arial"/>
                <a:ea typeface="Arial"/>
                <a:cs typeface="Arial"/>
              </a:defRPr>
            </a:pPr>
            <a:endParaRPr lang="en-US"/>
          </a:p>
        </c:txPr>
      </c:legendEntry>
      <c:layout>
        <c:manualLayout>
          <c:xMode val="edge"/>
          <c:yMode val="edge"/>
          <c:x val="0.32805732736645332"/>
          <c:y val="0.17012469744783848"/>
          <c:w val="0.37697819067580585"/>
          <c:h val="0.16597521370140017"/>
        </c:manualLayout>
      </c:layout>
      <c:overlay val="0"/>
      <c:spPr>
        <a:solidFill>
          <a:srgbClr val="FFFFFF"/>
        </a:solidFill>
        <a:ln w="3175">
          <a:solidFill>
            <a:srgbClr val="000000"/>
          </a:solidFill>
          <a:prstDash val="solid"/>
        </a:ln>
      </c:spPr>
      <c:txPr>
        <a:bodyPr/>
        <a:lstStyle/>
        <a:p>
          <a:pPr>
            <a:defRPr sz="135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Panel A: 1929</a:t>
            </a:r>
          </a:p>
        </c:rich>
      </c:tx>
      <c:layout>
        <c:manualLayout>
          <c:xMode val="edge"/>
          <c:yMode val="edge"/>
          <c:x val="0.42158249871740539"/>
          <c:y val="2.7343745493351793E-2"/>
        </c:manualLayout>
      </c:layout>
      <c:overlay val="0"/>
      <c:spPr>
        <a:noFill/>
        <a:ln w="25400">
          <a:noFill/>
        </a:ln>
      </c:spPr>
    </c:title>
    <c:autoTitleDeleted val="0"/>
    <c:plotArea>
      <c:layout>
        <c:manualLayout>
          <c:layoutTarget val="inner"/>
          <c:xMode val="edge"/>
          <c:yMode val="edge"/>
          <c:x val="0.14388481627022523"/>
          <c:y val="8.203125E-2"/>
          <c:w val="0.66762554749384506"/>
          <c:h val="0.603515625"/>
        </c:manualLayout>
      </c:layout>
      <c:lineChart>
        <c:grouping val="standard"/>
        <c:varyColors val="0"/>
        <c:ser>
          <c:idx val="1"/>
          <c:order val="0"/>
          <c:tx>
            <c:strRef>
              <c:f>'Data-Fig4'!$B$5</c:f>
              <c:strCache>
                <c:ptCount val="1"/>
                <c:pt idx="0">
                  <c:v>Wage Income</c:v>
                </c:pt>
              </c:strCache>
            </c:strRef>
          </c:tx>
          <c:spPr>
            <a:ln w="12700">
              <a:solidFill>
                <a:srgbClr val="000000"/>
              </a:solidFill>
              <a:prstDash val="solid"/>
            </a:ln>
          </c:spPr>
          <c:marker>
            <c:symbol val="square"/>
            <c:size val="8"/>
            <c:spPr>
              <a:solidFill>
                <a:srgbClr val="000000"/>
              </a:solidFill>
              <a:ln>
                <a:solidFill>
                  <a:srgbClr val="000000"/>
                </a:solidFill>
                <a:prstDash val="solid"/>
              </a:ln>
            </c:spPr>
          </c:marker>
          <c:cat>
            <c:strRef>
              <c:f>'Data-Fig4'!$A$6:$A$11</c:f>
              <c:strCache>
                <c:ptCount val="6"/>
                <c:pt idx="0">
                  <c:v>P90-95</c:v>
                </c:pt>
                <c:pt idx="1">
                  <c:v>P95-99</c:v>
                </c:pt>
                <c:pt idx="2">
                  <c:v>P99-99.5</c:v>
                </c:pt>
                <c:pt idx="3">
                  <c:v>P99.5-99.9</c:v>
                </c:pt>
                <c:pt idx="4">
                  <c:v>P99.9-99.99</c:v>
                </c:pt>
                <c:pt idx="5">
                  <c:v>P99.99-100</c:v>
                </c:pt>
              </c:strCache>
            </c:strRef>
          </c:cat>
          <c:val>
            <c:numRef>
              <c:f>'Data-Fig4'!$B$6:$B$11</c:f>
              <c:numCache>
                <c:formatCode>0.000</c:formatCode>
                <c:ptCount val="6"/>
                <c:pt idx="0">
                  <c:v>0.5973195821059385</c:v>
                </c:pt>
                <c:pt idx="1">
                  <c:v>0.55106692427513493</c:v>
                </c:pt>
                <c:pt idx="2">
                  <c:v>0.4201610600637305</c:v>
                </c:pt>
                <c:pt idx="3">
                  <c:v>0.33009456382284857</c:v>
                </c:pt>
                <c:pt idx="4">
                  <c:v>0.19822541896018944</c:v>
                </c:pt>
                <c:pt idx="5">
                  <c:v>8.8017811426318315E-2</c:v>
                </c:pt>
              </c:numCache>
            </c:numRef>
          </c:val>
          <c:smooth val="0"/>
          <c:extLst>
            <c:ext xmlns:c16="http://schemas.microsoft.com/office/drawing/2014/chart" uri="{C3380CC4-5D6E-409C-BE32-E72D297353CC}">
              <c16:uniqueId val="{00000000-8682-EC46-8C96-7E22AB0807AD}"/>
            </c:ext>
          </c:extLst>
        </c:ser>
        <c:ser>
          <c:idx val="0"/>
          <c:order val="1"/>
          <c:tx>
            <c:strRef>
              <c:f>'Data-Fig4'!$C$5</c:f>
              <c:strCache>
                <c:ptCount val="1"/>
                <c:pt idx="0">
                  <c:v>Capital Income</c:v>
                </c:pt>
              </c:strCache>
            </c:strRef>
          </c:tx>
          <c:spPr>
            <a:ln w="12700">
              <a:solidFill>
                <a:srgbClr val="000000"/>
              </a:solidFill>
              <a:prstDash val="solid"/>
            </a:ln>
          </c:spPr>
          <c:marker>
            <c:symbol val="circle"/>
            <c:size val="8"/>
            <c:spPr>
              <a:solidFill>
                <a:srgbClr val="FFFFFF"/>
              </a:solidFill>
              <a:ln>
                <a:solidFill>
                  <a:srgbClr val="000000"/>
                </a:solidFill>
                <a:prstDash val="solid"/>
              </a:ln>
            </c:spPr>
          </c:marker>
          <c:cat>
            <c:strRef>
              <c:f>'Data-Fig4'!$A$6:$A$11</c:f>
              <c:strCache>
                <c:ptCount val="6"/>
                <c:pt idx="0">
                  <c:v>P90-95</c:v>
                </c:pt>
                <c:pt idx="1">
                  <c:v>P95-99</c:v>
                </c:pt>
                <c:pt idx="2">
                  <c:v>P99-99.5</c:v>
                </c:pt>
                <c:pt idx="3">
                  <c:v>P99.5-99.9</c:v>
                </c:pt>
                <c:pt idx="4">
                  <c:v>P99.9-99.99</c:v>
                </c:pt>
                <c:pt idx="5">
                  <c:v>P99.99-100</c:v>
                </c:pt>
              </c:strCache>
            </c:strRef>
          </c:cat>
          <c:val>
            <c:numRef>
              <c:f>'Data-Fig4'!$C$6:$C$11</c:f>
              <c:numCache>
                <c:formatCode>0.000</c:formatCode>
                <c:ptCount val="6"/>
                <c:pt idx="0">
                  <c:v>0.20460813394123106</c:v>
                </c:pt>
                <c:pt idx="1">
                  <c:v>0.23842457620002575</c:v>
                </c:pt>
                <c:pt idx="2">
                  <c:v>0.32843621567970599</c:v>
                </c:pt>
                <c:pt idx="3">
                  <c:v>0.47246726891723267</c:v>
                </c:pt>
                <c:pt idx="4">
                  <c:v>0.63544365021208138</c:v>
                </c:pt>
                <c:pt idx="5">
                  <c:v>0.70614287488884886</c:v>
                </c:pt>
              </c:numCache>
            </c:numRef>
          </c:val>
          <c:smooth val="0"/>
          <c:extLst>
            <c:ext xmlns:c16="http://schemas.microsoft.com/office/drawing/2014/chart" uri="{C3380CC4-5D6E-409C-BE32-E72D297353CC}">
              <c16:uniqueId val="{00000001-8682-EC46-8C96-7E22AB0807AD}"/>
            </c:ext>
          </c:extLst>
        </c:ser>
        <c:ser>
          <c:idx val="2"/>
          <c:order val="2"/>
          <c:tx>
            <c:strRef>
              <c:f>'Data-Fig4'!$D$5</c:f>
              <c:strCache>
                <c:ptCount val="1"/>
                <c:pt idx="0">
                  <c:v>Entrepreneurial Income</c:v>
                </c:pt>
              </c:strCache>
            </c:strRef>
          </c:tx>
          <c:spPr>
            <a:ln w="12700">
              <a:solidFill>
                <a:srgbClr val="000000"/>
              </a:solidFill>
              <a:prstDash val="solid"/>
            </a:ln>
          </c:spPr>
          <c:marker>
            <c:symbol val="triangle"/>
            <c:size val="8"/>
            <c:spPr>
              <a:solidFill>
                <a:srgbClr val="000000"/>
              </a:solidFill>
              <a:ln>
                <a:solidFill>
                  <a:srgbClr val="000000"/>
                </a:solidFill>
                <a:prstDash val="solid"/>
              </a:ln>
            </c:spPr>
          </c:marker>
          <c:cat>
            <c:strRef>
              <c:f>'Data-Fig4'!$A$6:$A$11</c:f>
              <c:strCache>
                <c:ptCount val="6"/>
                <c:pt idx="0">
                  <c:v>P90-95</c:v>
                </c:pt>
                <c:pt idx="1">
                  <c:v>P95-99</c:v>
                </c:pt>
                <c:pt idx="2">
                  <c:v>P99-99.5</c:v>
                </c:pt>
                <c:pt idx="3">
                  <c:v>P99.5-99.9</c:v>
                </c:pt>
                <c:pt idx="4">
                  <c:v>P99.9-99.99</c:v>
                </c:pt>
                <c:pt idx="5">
                  <c:v>P99.99-100</c:v>
                </c:pt>
              </c:strCache>
            </c:strRef>
          </c:cat>
          <c:val>
            <c:numRef>
              <c:f>'Data-Fig4'!$D$6:$D$11</c:f>
              <c:numCache>
                <c:formatCode>0.000</c:formatCode>
                <c:ptCount val="6"/>
                <c:pt idx="0">
                  <c:v>0.19807228229325272</c:v>
                </c:pt>
                <c:pt idx="1">
                  <c:v>0.21050849586617126</c:v>
                </c:pt>
                <c:pt idx="2">
                  <c:v>0.25140272421202031</c:v>
                </c:pt>
                <c:pt idx="3">
                  <c:v>0.19743814639780621</c:v>
                </c:pt>
                <c:pt idx="4">
                  <c:v>0.16633091601787897</c:v>
                </c:pt>
                <c:pt idx="5">
                  <c:v>0.2058392842561815</c:v>
                </c:pt>
              </c:numCache>
            </c:numRef>
          </c:val>
          <c:smooth val="0"/>
          <c:extLst>
            <c:ext xmlns:c16="http://schemas.microsoft.com/office/drawing/2014/chart" uri="{C3380CC4-5D6E-409C-BE32-E72D297353CC}">
              <c16:uniqueId val="{00000002-8682-EC46-8C96-7E22AB0807AD}"/>
            </c:ext>
          </c:extLst>
        </c:ser>
        <c:dLbls>
          <c:showLegendKey val="0"/>
          <c:showVal val="0"/>
          <c:showCatName val="0"/>
          <c:showSerName val="0"/>
          <c:showPercent val="0"/>
          <c:showBubbleSize val="0"/>
        </c:dLbls>
        <c:marker val="1"/>
        <c:smooth val="0"/>
        <c:axId val="2138672672"/>
        <c:axId val="1"/>
      </c:lineChart>
      <c:catAx>
        <c:axId val="2138672672"/>
        <c:scaling>
          <c:orientation val="minMax"/>
        </c:scaling>
        <c:delete val="0"/>
        <c:axPos val="b"/>
        <c:numFmt formatCode="General" sourceLinked="0"/>
        <c:majorTickMark val="out"/>
        <c:minorTickMark val="none"/>
        <c:tickLblPos val="nextTo"/>
        <c:spPr>
          <a:ln w="3175">
            <a:solidFill>
              <a:srgbClr val="000000"/>
            </a:solidFill>
            <a:prstDash val="solid"/>
          </a:ln>
        </c:spPr>
        <c:txPr>
          <a:bodyPr rot="-5400000" vert="horz"/>
          <a:lstStyle/>
          <a:p>
            <a:pPr>
              <a:defRPr sz="1625" b="1"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ax val="1"/>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625" b="1" i="0" u="none" strike="noStrike" baseline="0">
                <a:solidFill>
                  <a:srgbClr val="000000"/>
                </a:solidFill>
                <a:latin typeface="Arial"/>
                <a:ea typeface="Arial"/>
                <a:cs typeface="Arial"/>
              </a:defRPr>
            </a:pPr>
            <a:endParaRPr lang="en-US"/>
          </a:p>
        </c:txPr>
        <c:crossAx val="2138672672"/>
        <c:crosses val="autoZero"/>
        <c:crossBetween val="between"/>
        <c:majorUnit val="0.1"/>
        <c:minorUnit val="0.1"/>
      </c:valAx>
      <c:spPr>
        <a:solidFill>
          <a:srgbClr val="FFFFFF"/>
        </a:solidFill>
        <a:ln w="3175">
          <a:solidFill>
            <a:srgbClr val="000000"/>
          </a:solidFill>
          <a:prstDash val="solid"/>
        </a:ln>
      </c:spPr>
    </c:plotArea>
    <c:legend>
      <c:legendPos val="b"/>
      <c:layout>
        <c:manualLayout>
          <c:xMode val="edge"/>
          <c:yMode val="edge"/>
          <c:x val="0.12230209007160224"/>
          <c:y val="0.89062501802659277"/>
          <c:w val="0.70503557805982464"/>
          <c:h val="4.6875054079778544E-2"/>
        </c:manualLayout>
      </c:layout>
      <c:overlay val="0"/>
      <c:spPr>
        <a:solidFill>
          <a:srgbClr val="FFFFFF"/>
        </a:solidFill>
        <a:ln w="3175">
          <a:solidFill>
            <a:srgbClr val="000000"/>
          </a:solidFill>
          <a:prstDash val="solid"/>
        </a:ln>
      </c:spPr>
      <c:txPr>
        <a:bodyPr/>
        <a:lstStyle/>
        <a:p>
          <a:pPr>
            <a:defRPr sz="135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31</xdr:row>
      <xdr:rowOff>25400</xdr:rowOff>
    </xdr:to>
    <xdr:graphicFrame macro="">
      <xdr:nvGraphicFramePr>
        <xdr:cNvPr id="25547961" name="Chart 1">
          <a:extLst>
            <a:ext uri="{FF2B5EF4-FFF2-40B4-BE49-F238E27FC236}">
              <a16:creationId xmlns:a16="http://schemas.microsoft.com/office/drawing/2014/main" id="{FDFD1D37-87EB-EA43-B930-2267719E7C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32</xdr:row>
      <xdr:rowOff>25400</xdr:rowOff>
    </xdr:to>
    <xdr:graphicFrame macro="">
      <xdr:nvGraphicFramePr>
        <xdr:cNvPr id="25559225" name="Chart 1">
          <a:extLst>
            <a:ext uri="{FF2B5EF4-FFF2-40B4-BE49-F238E27FC236}">
              <a16:creationId xmlns:a16="http://schemas.microsoft.com/office/drawing/2014/main" id="{036D8059-B7AB-3E43-B593-38395C1A96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32</xdr:row>
      <xdr:rowOff>25400</xdr:rowOff>
    </xdr:to>
    <xdr:graphicFrame macro="">
      <xdr:nvGraphicFramePr>
        <xdr:cNvPr id="25561273" name="Chart 1">
          <a:extLst>
            <a:ext uri="{FF2B5EF4-FFF2-40B4-BE49-F238E27FC236}">
              <a16:creationId xmlns:a16="http://schemas.microsoft.com/office/drawing/2014/main" id="{DCE5BFB5-DAAB-2D41-9F3F-3C547A62C6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0.03565</cdr:x>
      <cdr:y>0.92706</cdr:y>
    </cdr:from>
    <cdr:to>
      <cdr:x>0.92382</cdr:x>
      <cdr:y>0.99172</cdr:y>
    </cdr:to>
    <cdr:sp macro="" textlink="">
      <cdr:nvSpPr>
        <cdr:cNvPr id="43009" name="Text Box 1"/>
        <cdr:cNvSpPr txBox="1">
          <a:spLocks xmlns:a="http://schemas.openxmlformats.org/drawingml/2006/main" noChangeArrowheads="1"/>
        </cdr:cNvSpPr>
      </cdr:nvSpPr>
      <cdr:spPr bwMode="auto">
        <a:xfrm xmlns:a="http://schemas.openxmlformats.org/drawingml/2006/main">
          <a:off x="304190" y="5683647"/>
          <a:ext cx="7870394" cy="399653"/>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200" b="0" i="0" u="none" strike="noStrike" baseline="0">
              <a:solidFill>
                <a:srgbClr val="000000"/>
              </a:solidFill>
              <a:latin typeface="Arial"/>
              <a:ea typeface="Arial"/>
              <a:cs typeface="Arial"/>
            </a:rPr>
            <a:t>Source: Piketty and Saez, 2003 updated to 2022. Series based on pre-tax cash market income including or excluding realized capital gains, and always excluding government transfers.</a:t>
          </a:r>
        </a:p>
        <a:p xmlns:a="http://schemas.openxmlformats.org/drawingml/2006/main">
          <a:pPr algn="l" rtl="0">
            <a:defRPr sz="1000"/>
          </a:pPr>
          <a:endParaRPr lang="en-US" sz="1200" b="0" i="0" u="none" strike="noStrike" baseline="0">
            <a:solidFill>
              <a:srgbClr val="000000"/>
            </a:solidFill>
            <a:latin typeface="Arial"/>
            <a:ea typeface="Arial"/>
            <a:cs typeface="Arial"/>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34</xdr:row>
      <xdr:rowOff>25400</xdr:rowOff>
    </xdr:to>
    <xdr:graphicFrame macro="">
      <xdr:nvGraphicFramePr>
        <xdr:cNvPr id="25565737" name="Chart 1">
          <a:extLst>
            <a:ext uri="{FF2B5EF4-FFF2-40B4-BE49-F238E27FC236}">
              <a16:creationId xmlns:a16="http://schemas.microsoft.com/office/drawing/2014/main" id="{8AF843FD-A5C1-DA4D-ACDB-4E44A13A9C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76200</xdr:rowOff>
    </xdr:from>
    <xdr:to>
      <xdr:col>11</xdr:col>
      <xdr:colOff>304800</xdr:colOff>
      <xdr:row>60</xdr:row>
      <xdr:rowOff>215900</xdr:rowOff>
    </xdr:to>
    <xdr:graphicFrame macro="">
      <xdr:nvGraphicFramePr>
        <xdr:cNvPr id="25565738" name="Chart 2">
          <a:extLst>
            <a:ext uri="{FF2B5EF4-FFF2-40B4-BE49-F238E27FC236}">
              <a16:creationId xmlns:a16="http://schemas.microsoft.com/office/drawing/2014/main" id="{072676C1-1BD4-5D4E-BFEE-DDCEF3E179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596900</xdr:colOff>
      <xdr:row>33</xdr:row>
      <xdr:rowOff>0</xdr:rowOff>
    </xdr:from>
    <xdr:to>
      <xdr:col>22</xdr:col>
      <xdr:colOff>177800</xdr:colOff>
      <xdr:row>60</xdr:row>
      <xdr:rowOff>50800</xdr:rowOff>
    </xdr:to>
    <xdr:graphicFrame macro="">
      <xdr:nvGraphicFramePr>
        <xdr:cNvPr id="25565739" name="Chart 3">
          <a:extLst>
            <a:ext uri="{FF2B5EF4-FFF2-40B4-BE49-F238E27FC236}">
              <a16:creationId xmlns:a16="http://schemas.microsoft.com/office/drawing/2014/main" id="{C89EEAEE-D1B0-9A4A-972D-42D8DF0C57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12700</xdr:colOff>
      <xdr:row>0</xdr:row>
      <xdr:rowOff>25400</xdr:rowOff>
    </xdr:from>
    <xdr:to>
      <xdr:col>11</xdr:col>
      <xdr:colOff>317500</xdr:colOff>
      <xdr:row>31</xdr:row>
      <xdr:rowOff>50800</xdr:rowOff>
    </xdr:to>
    <xdr:graphicFrame macro="">
      <xdr:nvGraphicFramePr>
        <xdr:cNvPr id="25567417" name="Chart 1">
          <a:extLst>
            <a:ext uri="{FF2B5EF4-FFF2-40B4-BE49-F238E27FC236}">
              <a16:creationId xmlns:a16="http://schemas.microsoft.com/office/drawing/2014/main" id="{89536E62-A780-624C-8A7F-C7755E7563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0.09788</cdr:x>
      <cdr:y>0.91277</cdr:y>
    </cdr:from>
    <cdr:to>
      <cdr:x>0.87646</cdr:x>
      <cdr:y>0.99172</cdr:y>
    </cdr:to>
    <cdr:sp macro="" textlink="">
      <cdr:nvSpPr>
        <cdr:cNvPr id="43009" name="Text Box 1"/>
        <cdr:cNvSpPr txBox="1">
          <a:spLocks xmlns:a="http://schemas.openxmlformats.org/drawingml/2006/main" noChangeArrowheads="1"/>
        </cdr:cNvSpPr>
      </cdr:nvSpPr>
      <cdr:spPr bwMode="auto">
        <a:xfrm xmlns:a="http://schemas.openxmlformats.org/drawingml/2006/main">
          <a:off x="850901" y="5397500"/>
          <a:ext cx="6896100" cy="48429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200" b="0" i="0" u="none" strike="noStrike" baseline="0">
              <a:solidFill>
                <a:srgbClr val="000000"/>
              </a:solidFill>
              <a:latin typeface="Arial"/>
              <a:ea typeface="Arial"/>
              <a:cs typeface="Arial"/>
            </a:rPr>
            <a:t>Source: Piketty and Saez, 2003 updated. Series based on pre-tax cash market income including realized capital gains, and excluding government transfers.</a:t>
          </a:r>
        </a:p>
        <a:p xmlns:a="http://schemas.openxmlformats.org/drawingml/2006/main">
          <a:pPr algn="l" rtl="0">
            <a:defRPr sz="1000"/>
          </a:pP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0.00576</cdr:x>
      <cdr:y>0.03689</cdr:y>
    </cdr:from>
    <cdr:to>
      <cdr:x>0.89492</cdr:x>
      <cdr:y>0.10855</cdr:y>
    </cdr:to>
    <cdr:sp macro="" textlink="">
      <cdr:nvSpPr>
        <cdr:cNvPr id="3" name="Text Box 1"/>
        <cdr:cNvSpPr txBox="1">
          <a:spLocks xmlns:a="http://schemas.openxmlformats.org/drawingml/2006/main" noChangeArrowheads="1"/>
        </cdr:cNvSpPr>
      </cdr:nvSpPr>
      <cdr:spPr bwMode="auto">
        <a:xfrm xmlns:a="http://schemas.openxmlformats.org/drawingml/2006/main">
          <a:off x="50841" y="215899"/>
          <a:ext cx="7859115" cy="419121"/>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2000" b="1">
              <a:effectLst/>
              <a:latin typeface="+mn-lt"/>
              <a:ea typeface="+mn-ea"/>
              <a:cs typeface="+mn-cs"/>
            </a:rPr>
            <a:t>                       </a:t>
          </a:r>
          <a:endParaRPr lang="en-US" sz="1200" b="0" i="0" u="none" strike="noStrike" baseline="0">
            <a:solidFill>
              <a:srgbClr val="000000"/>
            </a:solidFill>
            <a:latin typeface="Arial"/>
            <a:ea typeface="Arial"/>
            <a:cs typeface="Arial"/>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114300</xdr:colOff>
      <xdr:row>0</xdr:row>
      <xdr:rowOff>25400</xdr:rowOff>
    </xdr:from>
    <xdr:to>
      <xdr:col>11</xdr:col>
      <xdr:colOff>419100</xdr:colOff>
      <xdr:row>31</xdr:row>
      <xdr:rowOff>50800</xdr:rowOff>
    </xdr:to>
    <xdr:graphicFrame macro="">
      <xdr:nvGraphicFramePr>
        <xdr:cNvPr id="5215230" name="Chart 1">
          <a:extLst>
            <a:ext uri="{FF2B5EF4-FFF2-40B4-BE49-F238E27FC236}">
              <a16:creationId xmlns:a16="http://schemas.microsoft.com/office/drawing/2014/main" id="{92773AA3-49CB-A64F-80B8-ED86666B26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0.09739</cdr:x>
      <cdr:y>0.91277</cdr:y>
    </cdr:from>
    <cdr:to>
      <cdr:x>0.87671</cdr:x>
      <cdr:y>0.99172</cdr:y>
    </cdr:to>
    <cdr:sp macro="" textlink="">
      <cdr:nvSpPr>
        <cdr:cNvPr id="43009" name="Text Box 1"/>
        <cdr:cNvSpPr txBox="1">
          <a:spLocks xmlns:a="http://schemas.openxmlformats.org/drawingml/2006/main" noChangeArrowheads="1"/>
        </cdr:cNvSpPr>
      </cdr:nvSpPr>
      <cdr:spPr bwMode="auto">
        <a:xfrm xmlns:a="http://schemas.openxmlformats.org/drawingml/2006/main">
          <a:off x="850901" y="5397500"/>
          <a:ext cx="6896100" cy="48429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200" b="0" i="0" u="none" strike="noStrike" baseline="0">
              <a:solidFill>
                <a:srgbClr val="000000"/>
              </a:solidFill>
              <a:latin typeface="Arial"/>
              <a:ea typeface="Arial"/>
              <a:cs typeface="Arial"/>
            </a:rPr>
            <a:t>Source: Piketty and Saez, 2003 updated. Series based on pre-tax cash market income including or excluding realized capital gains, and always excluding government transfers.</a:t>
          </a:r>
        </a:p>
        <a:p xmlns:a="http://schemas.openxmlformats.org/drawingml/2006/main">
          <a:pPr algn="l" rtl="0">
            <a:defRPr sz="1000"/>
          </a:pP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0.00576</cdr:x>
      <cdr:y>0.03665</cdr:y>
    </cdr:from>
    <cdr:to>
      <cdr:x>0.89517</cdr:x>
      <cdr:y>0.10805</cdr:y>
    </cdr:to>
    <cdr:sp macro="" textlink="">
      <cdr:nvSpPr>
        <cdr:cNvPr id="3" name="Text Box 1"/>
        <cdr:cNvSpPr txBox="1">
          <a:spLocks xmlns:a="http://schemas.openxmlformats.org/drawingml/2006/main" noChangeArrowheads="1"/>
        </cdr:cNvSpPr>
      </cdr:nvSpPr>
      <cdr:spPr bwMode="auto">
        <a:xfrm xmlns:a="http://schemas.openxmlformats.org/drawingml/2006/main">
          <a:off x="50841" y="215899"/>
          <a:ext cx="7859115" cy="419121"/>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2000" b="1">
              <a:effectLst/>
              <a:latin typeface="+mn-lt"/>
              <a:ea typeface="+mn-ea"/>
              <a:cs typeface="+mn-cs"/>
            </a:rPr>
            <a:t>                       US Top 0.1% Pre-Tax Income Share and Composition</a:t>
          </a:r>
          <a:endParaRPr lang="en-US" sz="1200" b="0" i="0" u="none" strike="noStrike" baseline="0">
            <a:solidFill>
              <a:srgbClr val="000000"/>
            </a:solidFill>
            <a:latin typeface="Arial"/>
            <a:ea typeface="Arial"/>
            <a:cs typeface="Arial"/>
          </a:endParaRPr>
        </a:p>
        <a:p xmlns:a="http://schemas.openxmlformats.org/drawingml/2006/main">
          <a:pPr algn="l" rtl="0">
            <a:defRPr sz="1000"/>
          </a:pPr>
          <a:endParaRPr lang="en-US" sz="1200" b="0" i="0" u="none" strike="noStrike" baseline="0">
            <a:solidFill>
              <a:srgbClr val="000000"/>
            </a:solidFill>
            <a:latin typeface="Arial"/>
            <a:ea typeface="Arial"/>
            <a:cs typeface="Arial"/>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31</xdr:row>
      <xdr:rowOff>25400</xdr:rowOff>
    </xdr:to>
    <xdr:graphicFrame macro="">
      <xdr:nvGraphicFramePr>
        <xdr:cNvPr id="25570489" name="Chart 1">
          <a:extLst>
            <a:ext uri="{FF2B5EF4-FFF2-40B4-BE49-F238E27FC236}">
              <a16:creationId xmlns:a16="http://schemas.microsoft.com/office/drawing/2014/main" id="{755E4E1E-7D71-A24E-B91D-621EDE22B6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34</xdr:row>
      <xdr:rowOff>25400</xdr:rowOff>
    </xdr:to>
    <xdr:graphicFrame macro="">
      <xdr:nvGraphicFramePr>
        <xdr:cNvPr id="25573745" name="Chart 1">
          <a:extLst>
            <a:ext uri="{FF2B5EF4-FFF2-40B4-BE49-F238E27FC236}">
              <a16:creationId xmlns:a16="http://schemas.microsoft.com/office/drawing/2014/main" id="{5F699D5B-AB8E-DB43-97E6-76CB8D5503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0</xdr:row>
      <xdr:rowOff>25400</xdr:rowOff>
    </xdr:from>
    <xdr:to>
      <xdr:col>22</xdr:col>
      <xdr:colOff>304800</xdr:colOff>
      <xdr:row>34</xdr:row>
      <xdr:rowOff>50800</xdr:rowOff>
    </xdr:to>
    <xdr:graphicFrame macro="">
      <xdr:nvGraphicFramePr>
        <xdr:cNvPr id="25573746" name="Chart 2">
          <a:extLst>
            <a:ext uri="{FF2B5EF4-FFF2-40B4-BE49-F238E27FC236}">
              <a16:creationId xmlns:a16="http://schemas.microsoft.com/office/drawing/2014/main" id="{65E3E4B0-BAB0-9345-830F-8503E0B5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12700</xdr:rowOff>
    </xdr:from>
    <xdr:to>
      <xdr:col>10</xdr:col>
      <xdr:colOff>533400</xdr:colOff>
      <xdr:row>31</xdr:row>
      <xdr:rowOff>25400</xdr:rowOff>
    </xdr:to>
    <xdr:graphicFrame macro="">
      <xdr:nvGraphicFramePr>
        <xdr:cNvPr id="25550009" name="Chart 1">
          <a:extLst>
            <a:ext uri="{FF2B5EF4-FFF2-40B4-BE49-F238E27FC236}">
              <a16:creationId xmlns:a16="http://schemas.microsoft.com/office/drawing/2014/main" id="{C88461A9-FDC0-BF49-99DF-6D4C0A83C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31</xdr:row>
      <xdr:rowOff>25400</xdr:rowOff>
    </xdr:to>
    <xdr:graphicFrame macro="">
      <xdr:nvGraphicFramePr>
        <xdr:cNvPr id="25537722" name="Chart 2">
          <a:extLst>
            <a:ext uri="{FF2B5EF4-FFF2-40B4-BE49-F238E27FC236}">
              <a16:creationId xmlns:a16="http://schemas.microsoft.com/office/drawing/2014/main" id="{8B8BE6EA-647A-5F41-9B83-0B18C79884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31</xdr:row>
      <xdr:rowOff>25400</xdr:rowOff>
    </xdr:to>
    <xdr:graphicFrame macro="">
      <xdr:nvGraphicFramePr>
        <xdr:cNvPr id="25539770" name="Chart 2">
          <a:extLst>
            <a:ext uri="{FF2B5EF4-FFF2-40B4-BE49-F238E27FC236}">
              <a16:creationId xmlns:a16="http://schemas.microsoft.com/office/drawing/2014/main" id="{F6057032-C16E-5047-A54F-53518B3814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31</xdr:row>
      <xdr:rowOff>25400</xdr:rowOff>
    </xdr:to>
    <xdr:graphicFrame macro="">
      <xdr:nvGraphicFramePr>
        <xdr:cNvPr id="25541818" name="Chart 2">
          <a:extLst>
            <a:ext uri="{FF2B5EF4-FFF2-40B4-BE49-F238E27FC236}">
              <a16:creationId xmlns:a16="http://schemas.microsoft.com/office/drawing/2014/main" id="{B9A5C55A-5417-6847-BEEC-BC401CD66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31</xdr:row>
      <xdr:rowOff>25400</xdr:rowOff>
    </xdr:to>
    <xdr:graphicFrame macro="">
      <xdr:nvGraphicFramePr>
        <xdr:cNvPr id="25578681" name="Chart 1">
          <a:extLst>
            <a:ext uri="{FF2B5EF4-FFF2-40B4-BE49-F238E27FC236}">
              <a16:creationId xmlns:a16="http://schemas.microsoft.com/office/drawing/2014/main" id="{7873B332-F4C7-D54F-AA5C-E9768B1375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368300</xdr:colOff>
      <xdr:row>35</xdr:row>
      <xdr:rowOff>0</xdr:rowOff>
    </xdr:to>
    <xdr:graphicFrame macro="">
      <xdr:nvGraphicFramePr>
        <xdr:cNvPr id="25580729" name="Chart 1">
          <a:extLst>
            <a:ext uri="{FF2B5EF4-FFF2-40B4-BE49-F238E27FC236}">
              <a16:creationId xmlns:a16="http://schemas.microsoft.com/office/drawing/2014/main" id="{330B6E50-F1F3-C948-AAFA-DF59339EAE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368300</xdr:colOff>
      <xdr:row>35</xdr:row>
      <xdr:rowOff>0</xdr:rowOff>
    </xdr:to>
    <xdr:graphicFrame macro="">
      <xdr:nvGraphicFramePr>
        <xdr:cNvPr id="20516239" name="Chart 1">
          <a:extLst>
            <a:ext uri="{FF2B5EF4-FFF2-40B4-BE49-F238E27FC236}">
              <a16:creationId xmlns:a16="http://schemas.microsoft.com/office/drawing/2014/main" id="{50D4B634-640C-2A46-95E0-029DBBF11F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31</xdr:row>
      <xdr:rowOff>25400</xdr:rowOff>
    </xdr:to>
    <xdr:graphicFrame macro="">
      <xdr:nvGraphicFramePr>
        <xdr:cNvPr id="25583801" name="Chart 1">
          <a:extLst>
            <a:ext uri="{FF2B5EF4-FFF2-40B4-BE49-F238E27FC236}">
              <a16:creationId xmlns:a16="http://schemas.microsoft.com/office/drawing/2014/main" id="{D6631A20-63FB-AA4B-B015-E6F67B06C3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0.02909</cdr:x>
      <cdr:y>0.89136</cdr:y>
    </cdr:from>
    <cdr:to>
      <cdr:x>0.97709</cdr:x>
      <cdr:y>0.98898</cdr:y>
    </cdr:to>
    <cdr:sp macro="" textlink="">
      <cdr:nvSpPr>
        <cdr:cNvPr id="38913" name="Text Box 1"/>
        <cdr:cNvSpPr txBox="1">
          <a:spLocks xmlns:a="http://schemas.openxmlformats.org/drawingml/2006/main" noChangeArrowheads="1"/>
        </cdr:cNvSpPr>
      </cdr:nvSpPr>
      <cdr:spPr bwMode="auto">
        <a:xfrm xmlns:a="http://schemas.openxmlformats.org/drawingml/2006/main">
          <a:off x="236819" y="5257800"/>
          <a:ext cx="7857934" cy="595181"/>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200" b="0" i="0" u="none" strike="noStrike" baseline="0">
              <a:solidFill>
                <a:srgbClr val="000000"/>
              </a:solidFill>
              <a:latin typeface="Arial"/>
              <a:ea typeface="Arial"/>
              <a:cs typeface="Arial"/>
            </a:rPr>
            <a:t>Source: Piketty and Saez, 2003 updated to 2022. Series based on pre-tax cash market income including realized capital gains and excluding government transfers. </a:t>
          </a:r>
        </a:p>
        <a:p xmlns:a="http://schemas.openxmlformats.org/drawingml/2006/main">
          <a:pPr algn="l" rtl="0">
            <a:defRPr sz="1000"/>
          </a:pPr>
          <a:endParaRPr lang="en-US" sz="1200" b="0" i="0" u="none" strike="noStrike" baseline="0">
            <a:solidFill>
              <a:srgbClr val="000000"/>
            </a:solidFill>
            <a:latin typeface="Arial"/>
            <a:ea typeface="Arial"/>
            <a:cs typeface="Arial"/>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31</xdr:row>
      <xdr:rowOff>25400</xdr:rowOff>
    </xdr:to>
    <xdr:graphicFrame macro="">
      <xdr:nvGraphicFramePr>
        <xdr:cNvPr id="25552057" name="Chart 1">
          <a:extLst>
            <a:ext uri="{FF2B5EF4-FFF2-40B4-BE49-F238E27FC236}">
              <a16:creationId xmlns:a16="http://schemas.microsoft.com/office/drawing/2014/main" id="{1C3E2341-7C73-734B-A434-C05841FB82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31</xdr:row>
      <xdr:rowOff>25400</xdr:rowOff>
    </xdr:to>
    <xdr:graphicFrame macro="">
      <xdr:nvGraphicFramePr>
        <xdr:cNvPr id="25523386" name="Chart 1">
          <a:extLst>
            <a:ext uri="{FF2B5EF4-FFF2-40B4-BE49-F238E27FC236}">
              <a16:creationId xmlns:a16="http://schemas.microsoft.com/office/drawing/2014/main" id="{EE7A7682-79EF-F14A-8B17-56D4E2869A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0.03144</cdr:x>
      <cdr:y>0.92855</cdr:y>
    </cdr:from>
    <cdr:to>
      <cdr:x>0.92259</cdr:x>
      <cdr:y>0.99047</cdr:y>
    </cdr:to>
    <cdr:sp macro="" textlink="">
      <cdr:nvSpPr>
        <cdr:cNvPr id="40961" name="Text Box 1"/>
        <cdr:cNvSpPr txBox="1">
          <a:spLocks xmlns:a="http://schemas.openxmlformats.org/drawingml/2006/main" noChangeArrowheads="1"/>
        </cdr:cNvSpPr>
      </cdr:nvSpPr>
      <cdr:spPr bwMode="auto">
        <a:xfrm xmlns:a="http://schemas.openxmlformats.org/drawingml/2006/main">
          <a:off x="273609" y="5502847"/>
          <a:ext cx="7887868" cy="384111"/>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200" b="0" i="0" u="none" strike="noStrike" baseline="0">
              <a:solidFill>
                <a:srgbClr val="000000"/>
              </a:solidFill>
              <a:latin typeface="Arial"/>
              <a:ea typeface="Arial"/>
              <a:cs typeface="Arial"/>
            </a:rPr>
            <a:t>Source: Piketty and Saez, 2003 updated to 2022. Series based on pre-tax cash market income including realized capital gains and excluding government transfers.</a:t>
          </a:r>
        </a:p>
        <a:p xmlns:a="http://schemas.openxmlformats.org/drawingml/2006/main">
          <a:pPr algn="l" rtl="0">
            <a:defRPr sz="1000"/>
          </a:pPr>
          <a:endParaRPr lang="en-US" sz="1200" b="0" i="0" u="none" strike="noStrike" baseline="0">
            <a:solidFill>
              <a:srgbClr val="000000"/>
            </a:solidFill>
            <a:latin typeface="Arial"/>
            <a:ea typeface="Arial"/>
            <a:cs typeface="Aria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31</xdr:row>
      <xdr:rowOff>25400</xdr:rowOff>
    </xdr:to>
    <xdr:graphicFrame macro="">
      <xdr:nvGraphicFramePr>
        <xdr:cNvPr id="25555129" name="Chart 1">
          <a:extLst>
            <a:ext uri="{FF2B5EF4-FFF2-40B4-BE49-F238E27FC236}">
              <a16:creationId xmlns:a16="http://schemas.microsoft.com/office/drawing/2014/main" id="{45F098A0-CF14-A945-867D-90907AD30E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0.03367</cdr:x>
      <cdr:y>0.92733</cdr:y>
    </cdr:from>
    <cdr:to>
      <cdr:x>0.92506</cdr:x>
      <cdr:y>0.99047</cdr:y>
    </cdr:to>
    <cdr:sp macro="" textlink="">
      <cdr:nvSpPr>
        <cdr:cNvPr id="39937" name="Text Box 1"/>
        <cdr:cNvSpPr txBox="1">
          <a:spLocks xmlns:a="http://schemas.openxmlformats.org/drawingml/2006/main" noChangeArrowheads="1"/>
        </cdr:cNvSpPr>
      </cdr:nvSpPr>
      <cdr:spPr bwMode="auto">
        <a:xfrm xmlns:a="http://schemas.openxmlformats.org/drawingml/2006/main">
          <a:off x="297637" y="5480939"/>
          <a:ext cx="7885684" cy="40601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200" b="0" i="0" u="none" strike="noStrike" baseline="0">
              <a:solidFill>
                <a:srgbClr val="000000"/>
              </a:solidFill>
              <a:latin typeface="Arial"/>
              <a:ea typeface="Arial"/>
              <a:cs typeface="Arial"/>
            </a:rPr>
            <a:t>Source: Piketty and Saez, 2003 updated to 2022. Series based on pre-tax cash market income including realized capital gains and excluding government transfers.</a:t>
          </a:r>
        </a:p>
        <a:p xmlns:a="http://schemas.openxmlformats.org/drawingml/2006/main">
          <a:pPr algn="l" rtl="0">
            <a:defRPr sz="1000"/>
          </a:pPr>
          <a:endParaRPr lang="en-US" sz="1200" b="0" i="0" u="none" strike="noStrike" baseline="0">
            <a:solidFill>
              <a:srgbClr val="000000"/>
            </a:solidFill>
            <a:latin typeface="Arial"/>
            <a:ea typeface="Arial"/>
            <a:cs typeface="Arial"/>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31</xdr:row>
      <xdr:rowOff>25400</xdr:rowOff>
    </xdr:to>
    <xdr:graphicFrame macro="">
      <xdr:nvGraphicFramePr>
        <xdr:cNvPr id="25557177" name="Chart 1">
          <a:extLst>
            <a:ext uri="{FF2B5EF4-FFF2-40B4-BE49-F238E27FC236}">
              <a16:creationId xmlns:a16="http://schemas.microsoft.com/office/drawing/2014/main" id="{99FAF56D-478C-6F48-A479-FB09A1FD5C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50"/>
  <sheetViews>
    <sheetView topLeftCell="A18" zoomScale="125" zoomScaleNormal="125" workbookViewId="0">
      <selection activeCell="D32" sqref="D32"/>
    </sheetView>
  </sheetViews>
  <sheetFormatPr baseColWidth="10" defaultColWidth="8.85546875" defaultRowHeight="13"/>
  <cols>
    <col min="1" max="16384" width="8.85546875" style="140"/>
  </cols>
  <sheetData>
    <row r="1" spans="1:1">
      <c r="A1" s="141" t="s">
        <v>482</v>
      </c>
    </row>
    <row r="2" spans="1:1">
      <c r="A2" s="140" t="s">
        <v>405</v>
      </c>
    </row>
    <row r="3" spans="1:1">
      <c r="A3" s="140" t="s">
        <v>235</v>
      </c>
    </row>
    <row r="5" spans="1:1">
      <c r="A5" s="141" t="s">
        <v>239</v>
      </c>
    </row>
    <row r="7" spans="1:1">
      <c r="A7" s="140" t="s">
        <v>241</v>
      </c>
    </row>
    <row r="8" spans="1:1">
      <c r="A8" s="140" t="s">
        <v>427</v>
      </c>
    </row>
    <row r="9" spans="1:1">
      <c r="A9" s="140" t="s">
        <v>243</v>
      </c>
    </row>
    <row r="10" spans="1:1">
      <c r="A10" s="140" t="s">
        <v>431</v>
      </c>
    </row>
    <row r="12" spans="1:1">
      <c r="A12" s="142" t="s">
        <v>380</v>
      </c>
    </row>
    <row r="13" spans="1:1">
      <c r="A13" s="142" t="s">
        <v>205</v>
      </c>
    </row>
    <row r="14" spans="1:1">
      <c r="A14" s="142" t="s">
        <v>240</v>
      </c>
    </row>
    <row r="15" spans="1:1">
      <c r="A15" s="142" t="s">
        <v>378</v>
      </c>
    </row>
    <row r="16" spans="1:1">
      <c r="A16" s="142"/>
    </row>
    <row r="17" spans="1:1">
      <c r="A17" s="142" t="s">
        <v>242</v>
      </c>
    </row>
    <row r="18" spans="1:1">
      <c r="A18" s="140" t="s">
        <v>244</v>
      </c>
    </row>
    <row r="19" spans="1:1">
      <c r="A19" s="140" t="s">
        <v>245</v>
      </c>
    </row>
    <row r="20" spans="1:1">
      <c r="A20" s="140" t="s">
        <v>246</v>
      </c>
    </row>
    <row r="22" spans="1:1">
      <c r="A22" s="140" t="s">
        <v>36</v>
      </c>
    </row>
    <row r="24" spans="1:1">
      <c r="A24" s="140" t="s">
        <v>248</v>
      </c>
    </row>
    <row r="25" spans="1:1">
      <c r="A25" s="140" t="s">
        <v>249</v>
      </c>
    </row>
    <row r="27" spans="1:1">
      <c r="A27" s="141" t="s">
        <v>247</v>
      </c>
    </row>
    <row r="29" spans="1:1">
      <c r="A29" s="140" t="s">
        <v>4</v>
      </c>
    </row>
    <row r="30" spans="1:1">
      <c r="A30" s="140" t="s">
        <v>236</v>
      </c>
    </row>
    <row r="31" spans="1:1">
      <c r="A31" s="140" t="s">
        <v>237</v>
      </c>
    </row>
    <row r="32" spans="1:1">
      <c r="A32" s="140" t="s">
        <v>424</v>
      </c>
    </row>
    <row r="33" spans="1:1">
      <c r="A33" s="140" t="s">
        <v>406</v>
      </c>
    </row>
    <row r="34" spans="1:1">
      <c r="A34" s="140" t="s">
        <v>377</v>
      </c>
    </row>
    <row r="35" spans="1:1">
      <c r="A35" s="140" t="s">
        <v>513</v>
      </c>
    </row>
    <row r="37" spans="1:1">
      <c r="A37" s="140" t="s">
        <v>2</v>
      </c>
    </row>
    <row r="38" spans="1:1">
      <c r="A38" s="140" t="s">
        <v>238</v>
      </c>
    </row>
    <row r="40" spans="1:1">
      <c r="A40" s="141" t="s">
        <v>333</v>
      </c>
    </row>
    <row r="41" spans="1:1">
      <c r="A41" s="141" t="s">
        <v>512</v>
      </c>
    </row>
    <row r="42" spans="1:1">
      <c r="A42" s="140" t="s">
        <v>511</v>
      </c>
    </row>
    <row r="43" spans="1:1">
      <c r="A43" s="140" t="s">
        <v>508</v>
      </c>
    </row>
    <row r="44" spans="1:1">
      <c r="A44" s="140" t="s">
        <v>503</v>
      </c>
    </row>
    <row r="45" spans="1:1">
      <c r="A45" s="140" t="s">
        <v>338</v>
      </c>
    </row>
    <row r="46" spans="1:1">
      <c r="A46" s="140" t="s">
        <v>323</v>
      </c>
    </row>
    <row r="47" spans="1:1">
      <c r="A47" s="140" t="s">
        <v>324</v>
      </c>
    </row>
    <row r="48" spans="1:1">
      <c r="A48" s="140" t="s">
        <v>491</v>
      </c>
    </row>
    <row r="49" spans="1:1">
      <c r="A49" s="140" t="s">
        <v>334</v>
      </c>
    </row>
    <row r="50" spans="1:1">
      <c r="A50" s="141"/>
    </row>
  </sheetData>
  <phoneticPr fontId="9" type="noConversion"/>
  <pageMargins left="0.75" right="0.75" top="1" bottom="1" header="0.5" footer="0.5"/>
  <pageSetup orientation="portrait"/>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N191"/>
  <sheetViews>
    <sheetView topLeftCell="A93" zoomScaleNormal="100" workbookViewId="0">
      <selection activeCell="I115" sqref="I115:M115"/>
    </sheetView>
  </sheetViews>
  <sheetFormatPr baseColWidth="10" defaultColWidth="7.85546875" defaultRowHeight="13.5" customHeight="1"/>
  <cols>
    <col min="1" max="6" width="7.85546875" style="74" customWidth="1"/>
    <col min="7" max="7" width="8.28515625" style="74" customWidth="1"/>
    <col min="8" max="8" width="3.85546875" style="74" customWidth="1"/>
    <col min="9" max="12" width="7.85546875" style="74" customWidth="1"/>
    <col min="13" max="13" width="8.7109375" style="74" customWidth="1"/>
    <col min="14" max="16384" width="7.85546875" style="74"/>
  </cols>
  <sheetData>
    <row r="1" spans="1:13" ht="13.5" customHeight="1">
      <c r="A1" s="230" t="s">
        <v>339</v>
      </c>
      <c r="B1" s="231"/>
      <c r="C1" s="231"/>
      <c r="D1" s="231"/>
      <c r="E1" s="231"/>
      <c r="F1" s="231"/>
      <c r="G1" s="231"/>
      <c r="H1" s="231"/>
      <c r="I1" s="231"/>
      <c r="J1" s="231"/>
      <c r="K1" s="231"/>
      <c r="L1" s="231"/>
      <c r="M1" s="231"/>
    </row>
    <row r="2" spans="1:13" ht="13.5" customHeight="1">
      <c r="A2" s="227" t="s">
        <v>113</v>
      </c>
      <c r="B2" s="228"/>
      <c r="C2" s="228"/>
      <c r="D2" s="228"/>
      <c r="E2" s="228"/>
      <c r="F2" s="228"/>
      <c r="G2" s="228"/>
      <c r="H2" s="228"/>
      <c r="I2" s="228"/>
      <c r="J2" s="228"/>
      <c r="K2" s="228"/>
      <c r="L2" s="228"/>
      <c r="M2" s="228"/>
    </row>
    <row r="3" spans="1:13" ht="6.75" customHeight="1">
      <c r="A3" s="232"/>
      <c r="B3" s="233"/>
      <c r="C3" s="233"/>
      <c r="D3" s="233"/>
      <c r="E3" s="233"/>
      <c r="F3" s="233"/>
      <c r="G3" s="233"/>
      <c r="H3" s="234"/>
      <c r="I3" s="234"/>
      <c r="J3" s="234"/>
      <c r="K3" s="234"/>
      <c r="L3" s="234"/>
      <c r="M3" s="234"/>
    </row>
    <row r="4" spans="1:13" ht="13.5" customHeight="1">
      <c r="B4" s="76" t="s">
        <v>43</v>
      </c>
      <c r="C4" s="76" t="s">
        <v>111</v>
      </c>
      <c r="D4" s="76" t="s">
        <v>46</v>
      </c>
      <c r="E4" s="76" t="s">
        <v>80</v>
      </c>
      <c r="F4" s="76" t="s">
        <v>81</v>
      </c>
      <c r="G4" s="76" t="s">
        <v>82</v>
      </c>
      <c r="I4" s="76" t="s">
        <v>44</v>
      </c>
      <c r="J4" s="76" t="s">
        <v>45</v>
      </c>
      <c r="K4" s="76" t="s">
        <v>78</v>
      </c>
      <c r="L4" s="76" t="s">
        <v>79</v>
      </c>
      <c r="M4" s="76" t="s">
        <v>83</v>
      </c>
    </row>
    <row r="5" spans="1:13" ht="13.5" customHeight="1">
      <c r="A5" s="75"/>
      <c r="B5" s="88" t="s">
        <v>49</v>
      </c>
      <c r="C5" s="88" t="s">
        <v>50</v>
      </c>
      <c r="D5" s="88" t="s">
        <v>51</v>
      </c>
      <c r="E5" s="88" t="s">
        <v>53</v>
      </c>
      <c r="F5" s="88" t="s">
        <v>54</v>
      </c>
      <c r="G5" s="88" t="s">
        <v>56</v>
      </c>
      <c r="H5" s="80"/>
      <c r="I5" s="88" t="s">
        <v>57</v>
      </c>
      <c r="J5" s="88" t="s">
        <v>58</v>
      </c>
      <c r="K5" s="88" t="s">
        <v>86</v>
      </c>
      <c r="L5" s="88" t="s">
        <v>101</v>
      </c>
      <c r="M5" s="88" t="s">
        <v>102</v>
      </c>
    </row>
    <row r="6" spans="1:13" ht="13.5" customHeight="1">
      <c r="A6" s="76">
        <v>1913</v>
      </c>
      <c r="B6" s="60"/>
      <c r="C6" s="60"/>
      <c r="D6" s="60">
        <v>17.960041861867683</v>
      </c>
      <c r="E6" s="60">
        <v>14.726456931487057</v>
      </c>
      <c r="F6" s="60">
        <v>8.6166081714558072</v>
      </c>
      <c r="G6" s="60">
        <v>2.7550162054507688</v>
      </c>
      <c r="I6" s="60"/>
      <c r="J6" s="60"/>
      <c r="K6" s="60">
        <v>3.2335849303806263</v>
      </c>
      <c r="L6" s="60">
        <v>6.1098487600312499</v>
      </c>
      <c r="M6" s="60">
        <v>5.8615919660050384</v>
      </c>
    </row>
    <row r="7" spans="1:13" ht="13.5" customHeight="1">
      <c r="A7" s="76">
        <v>1914</v>
      </c>
      <c r="B7" s="60"/>
      <c r="C7" s="60"/>
      <c r="D7" s="60">
        <v>18.15794105921632</v>
      </c>
      <c r="E7" s="60">
        <v>15.080262243019749</v>
      </c>
      <c r="F7" s="60">
        <v>8.6033408914061305</v>
      </c>
      <c r="G7" s="60">
        <v>2.7292084736544595</v>
      </c>
      <c r="I7" s="60"/>
      <c r="J7" s="60"/>
      <c r="K7" s="60">
        <v>3.0776788161965705</v>
      </c>
      <c r="L7" s="60">
        <v>6.476921351613619</v>
      </c>
      <c r="M7" s="60">
        <v>5.8741324177516709</v>
      </c>
    </row>
    <row r="8" spans="1:13" ht="13.5" customHeight="1">
      <c r="A8" s="76">
        <v>1915</v>
      </c>
      <c r="B8" s="60"/>
      <c r="C8" s="60"/>
      <c r="D8" s="60">
        <v>17.57772211527503</v>
      </c>
      <c r="E8" s="60">
        <v>14.578159517693143</v>
      </c>
      <c r="F8" s="60">
        <v>9.2193842850742129</v>
      </c>
      <c r="G8" s="60">
        <v>4.3600513902654159</v>
      </c>
      <c r="I8" s="60"/>
      <c r="J8" s="60"/>
      <c r="K8" s="60">
        <v>2.9995625975818871</v>
      </c>
      <c r="L8" s="60">
        <v>5.35877523261893</v>
      </c>
      <c r="M8" s="60">
        <v>4.859332894808797</v>
      </c>
    </row>
    <row r="9" spans="1:13" ht="13.5" customHeight="1">
      <c r="A9" s="76">
        <v>1916</v>
      </c>
      <c r="B9" s="60"/>
      <c r="C9" s="60"/>
      <c r="D9" s="60">
        <v>19.310755788605956</v>
      </c>
      <c r="E9" s="60">
        <v>16.371894646905229</v>
      </c>
      <c r="F9" s="60">
        <v>10.514662593144882</v>
      </c>
      <c r="G9" s="60">
        <v>4.7812342033102109</v>
      </c>
      <c r="I9" s="60"/>
      <c r="J9" s="60"/>
      <c r="K9" s="60">
        <v>2.9388611417007269</v>
      </c>
      <c r="L9" s="60">
        <v>5.8572320537603471</v>
      </c>
      <c r="M9" s="60">
        <v>5.7334283898346712</v>
      </c>
    </row>
    <row r="10" spans="1:13" ht="13.5" customHeight="1">
      <c r="A10" s="76">
        <v>1917</v>
      </c>
      <c r="B10" s="60">
        <v>40.507657450090065</v>
      </c>
      <c r="C10" s="60">
        <v>30.641539288148373</v>
      </c>
      <c r="D10" s="60">
        <v>17.737148100278475</v>
      </c>
      <c r="E10" s="60">
        <v>14.342590026123615</v>
      </c>
      <c r="F10" s="60">
        <v>8.401536970845239</v>
      </c>
      <c r="G10" s="60">
        <v>3.3652030168037186</v>
      </c>
      <c r="I10" s="60">
        <v>9.8661181619416922</v>
      </c>
      <c r="J10" s="60">
        <v>12.904391187869898</v>
      </c>
      <c r="K10" s="60">
        <v>3.39455807415486</v>
      </c>
      <c r="L10" s="60">
        <v>5.9410530552783758</v>
      </c>
      <c r="M10" s="60">
        <v>5.0363339540415204</v>
      </c>
    </row>
    <row r="11" spans="1:13" ht="13.5" customHeight="1">
      <c r="A11" s="76">
        <v>1918</v>
      </c>
      <c r="B11" s="60">
        <v>40.107045446727192</v>
      </c>
      <c r="C11" s="60">
        <v>29.493392703869436</v>
      </c>
      <c r="D11" s="60">
        <v>15.961472661607251</v>
      </c>
      <c r="E11" s="60">
        <v>12.429518013472086</v>
      </c>
      <c r="F11" s="60">
        <v>6.7164822458815596</v>
      </c>
      <c r="G11" s="60">
        <v>2.4542270776995521</v>
      </c>
      <c r="I11" s="60">
        <v>10.613652742857756</v>
      </c>
      <c r="J11" s="60">
        <v>13.531920042262184</v>
      </c>
      <c r="K11" s="60">
        <v>3.5319546481351658</v>
      </c>
      <c r="L11" s="60">
        <v>5.7130357675905259</v>
      </c>
      <c r="M11" s="60">
        <v>4.2622551681820076</v>
      </c>
    </row>
    <row r="12" spans="1:13" ht="13.5" customHeight="1">
      <c r="A12" s="76">
        <v>1919</v>
      </c>
      <c r="B12" s="60">
        <v>40.315637882022621</v>
      </c>
      <c r="C12" s="60">
        <v>30.167699166527587</v>
      </c>
      <c r="D12" s="60">
        <v>16.41077832802263</v>
      </c>
      <c r="E12" s="60">
        <v>12.638293063331796</v>
      </c>
      <c r="F12" s="60">
        <v>6.6297173757209711</v>
      </c>
      <c r="G12" s="60">
        <v>2.2865297104244195</v>
      </c>
      <c r="I12" s="60">
        <v>10.147938715495034</v>
      </c>
      <c r="J12" s="60">
        <v>13.756920838504957</v>
      </c>
      <c r="K12" s="60">
        <v>3.7724852646908342</v>
      </c>
      <c r="L12" s="60">
        <v>6.0085756876108247</v>
      </c>
      <c r="M12" s="60">
        <v>4.3431876652965515</v>
      </c>
    </row>
    <row r="13" spans="1:13" ht="13.5" customHeight="1">
      <c r="A13" s="76">
        <v>1920</v>
      </c>
      <c r="B13" s="60">
        <v>39.014113640373459</v>
      </c>
      <c r="C13" s="60">
        <v>28.324019636724628</v>
      </c>
      <c r="D13" s="60">
        <v>14.829819366320033</v>
      </c>
      <c r="E13" s="60">
        <v>11.142994791572887</v>
      </c>
      <c r="F13" s="60">
        <v>5.3572248881608973</v>
      </c>
      <c r="G13" s="60">
        <v>1.6628981564311756</v>
      </c>
      <c r="I13" s="60">
        <v>10.690094003648831</v>
      </c>
      <c r="J13" s="60">
        <v>13.494200270404596</v>
      </c>
      <c r="K13" s="60">
        <v>3.6868245747471455</v>
      </c>
      <c r="L13" s="60">
        <v>5.7857699034119898</v>
      </c>
      <c r="M13" s="60">
        <v>3.6943267317297215</v>
      </c>
    </row>
    <row r="14" spans="1:13" ht="13.5" customHeight="1">
      <c r="A14" s="76">
        <v>1921</v>
      </c>
      <c r="B14" s="60">
        <v>43.181056663800774</v>
      </c>
      <c r="C14" s="60">
        <v>30.804124226184879</v>
      </c>
      <c r="D14" s="60">
        <v>15.637915884632855</v>
      </c>
      <c r="E14" s="60">
        <v>11.698099708938438</v>
      </c>
      <c r="F14" s="60">
        <v>5.6019527041906061</v>
      </c>
      <c r="G14" s="60">
        <v>1.6883974290585058</v>
      </c>
      <c r="I14" s="60">
        <v>12.376932437615896</v>
      </c>
      <c r="J14" s="60">
        <v>15.166208341552023</v>
      </c>
      <c r="K14" s="60">
        <v>3.9398161756944177</v>
      </c>
      <c r="L14" s="60">
        <v>6.0961470047478317</v>
      </c>
      <c r="M14" s="60">
        <v>3.9135552751321003</v>
      </c>
    </row>
    <row r="15" spans="1:13" ht="13.5" customHeight="1">
      <c r="A15" s="76">
        <v>1922</v>
      </c>
      <c r="B15" s="60">
        <v>43.721477661517703</v>
      </c>
      <c r="C15" s="60">
        <v>31.944984786518706</v>
      </c>
      <c r="D15" s="60">
        <v>17.057628417064823</v>
      </c>
      <c r="E15" s="60">
        <v>13.057803488397468</v>
      </c>
      <c r="F15" s="60">
        <v>6.635449183507184</v>
      </c>
      <c r="G15" s="60">
        <v>2.274160740214322</v>
      </c>
      <c r="I15" s="60">
        <v>11.776492874998997</v>
      </c>
      <c r="J15" s="60">
        <v>14.887356369453883</v>
      </c>
      <c r="K15" s="60">
        <v>3.9998249286673548</v>
      </c>
      <c r="L15" s="60">
        <v>6.422354304890284</v>
      </c>
      <c r="M15" s="60">
        <v>4.361288443292862</v>
      </c>
    </row>
    <row r="16" spans="1:13" ht="13.5" customHeight="1">
      <c r="A16" s="76">
        <v>1923</v>
      </c>
      <c r="B16" s="60">
        <v>41.461250579837895</v>
      </c>
      <c r="C16" s="60">
        <v>29.776854992568527</v>
      </c>
      <c r="D16" s="60">
        <v>15.642493090768797</v>
      </c>
      <c r="E16" s="60">
        <v>11.907863136898126</v>
      </c>
      <c r="F16" s="60">
        <v>5.906410568436165</v>
      </c>
      <c r="G16" s="60">
        <v>1.997966722614291</v>
      </c>
      <c r="I16" s="60">
        <v>11.684395587269368</v>
      </c>
      <c r="J16" s="60">
        <v>14.13436190179973</v>
      </c>
      <c r="K16" s="60">
        <v>3.7346299538706713</v>
      </c>
      <c r="L16" s="60">
        <v>6.0014525684619606</v>
      </c>
      <c r="M16" s="60">
        <v>3.908443845821874</v>
      </c>
    </row>
    <row r="17" spans="1:13" ht="13.5" customHeight="1">
      <c r="A17" s="76">
        <v>1924</v>
      </c>
      <c r="B17" s="60">
        <v>44.407042747847463</v>
      </c>
      <c r="C17" s="60">
        <v>32.112075775425097</v>
      </c>
      <c r="D17" s="60">
        <v>17.423080267847396</v>
      </c>
      <c r="E17" s="60">
        <v>13.400652753557946</v>
      </c>
      <c r="F17" s="60">
        <v>6.7870222283341901</v>
      </c>
      <c r="G17" s="60">
        <v>2.3249502043152432</v>
      </c>
      <c r="I17" s="60">
        <v>12.294966972422365</v>
      </c>
      <c r="J17" s="60">
        <v>14.688995507577701</v>
      </c>
      <c r="K17" s="60">
        <v>4.0224275142894506</v>
      </c>
      <c r="L17" s="60">
        <v>6.6136305252237557</v>
      </c>
      <c r="M17" s="60">
        <v>4.4620720240189469</v>
      </c>
    </row>
    <row r="18" spans="1:13" ht="13.5" customHeight="1">
      <c r="A18" s="76">
        <v>1925</v>
      </c>
      <c r="B18" s="60">
        <v>46.354076918824084</v>
      </c>
      <c r="C18" s="60">
        <v>35.009523176185766</v>
      </c>
      <c r="D18" s="60">
        <v>20.244504854676585</v>
      </c>
      <c r="E18" s="60">
        <v>15.860651133997282</v>
      </c>
      <c r="F18" s="60">
        <v>8.5239041727676064</v>
      </c>
      <c r="G18" s="60">
        <v>3.3108484827819593</v>
      </c>
      <c r="I18" s="60">
        <v>11.344553742638318</v>
      </c>
      <c r="J18" s="60">
        <v>14.765018321509181</v>
      </c>
      <c r="K18" s="60">
        <v>4.3838537206793031</v>
      </c>
      <c r="L18" s="60">
        <v>7.3367469612296752</v>
      </c>
      <c r="M18" s="60">
        <v>5.2130556899856471</v>
      </c>
    </row>
    <row r="19" spans="1:13" ht="13.5" customHeight="1">
      <c r="A19" s="76">
        <v>1926</v>
      </c>
      <c r="B19" s="60">
        <v>45.710435768237389</v>
      </c>
      <c r="C19" s="60">
        <v>34.61378598978888</v>
      </c>
      <c r="D19" s="60">
        <v>19.90905138979759</v>
      </c>
      <c r="E19" s="60">
        <v>15.547752625080262</v>
      </c>
      <c r="F19" s="60">
        <v>8.4590047554456902</v>
      </c>
      <c r="G19" s="60">
        <v>3.3640176310679935</v>
      </c>
      <c r="I19" s="60">
        <v>11.096649778448509</v>
      </c>
      <c r="J19" s="60">
        <v>14.704734599991291</v>
      </c>
      <c r="K19" s="60">
        <v>4.3612987647173274</v>
      </c>
      <c r="L19" s="60">
        <v>7.088747869634572</v>
      </c>
      <c r="M19" s="60">
        <v>5.0949871243776972</v>
      </c>
    </row>
    <row r="20" spans="1:13" ht="13.5" customHeight="1">
      <c r="A20" s="76">
        <v>1927</v>
      </c>
      <c r="B20" s="60">
        <v>46.668456108833972</v>
      </c>
      <c r="C20" s="60">
        <v>35.691028338606849</v>
      </c>
      <c r="D20" s="60">
        <v>21.025033880744509</v>
      </c>
      <c r="E20" s="60">
        <v>16.596922526104812</v>
      </c>
      <c r="F20" s="60">
        <v>9.2539418014410213</v>
      </c>
      <c r="G20" s="60">
        <v>3.7542140165501308</v>
      </c>
      <c r="I20" s="60">
        <v>10.977427770227123</v>
      </c>
      <c r="J20" s="60">
        <v>14.66599445786234</v>
      </c>
      <c r="K20" s="60">
        <v>4.4281113546396966</v>
      </c>
      <c r="L20" s="60">
        <v>7.342980724663791</v>
      </c>
      <c r="M20" s="60">
        <v>5.4997277848908901</v>
      </c>
    </row>
    <row r="21" spans="1:13" ht="13.5" customHeight="1">
      <c r="A21" s="76">
        <v>1928</v>
      </c>
      <c r="B21" s="60">
        <v>49.288711598739553</v>
      </c>
      <c r="C21" s="60">
        <v>38.563682916406897</v>
      </c>
      <c r="D21" s="60">
        <v>23.94024950539707</v>
      </c>
      <c r="E21" s="60">
        <v>19.399011736224548</v>
      </c>
      <c r="F21" s="60">
        <v>11.540899580778978</v>
      </c>
      <c r="G21" s="60">
        <v>5.0245153107773435</v>
      </c>
      <c r="I21" s="60">
        <v>10.725028682332656</v>
      </c>
      <c r="J21" s="60">
        <v>14.623433411009827</v>
      </c>
      <c r="K21" s="60">
        <v>4.5412377691725219</v>
      </c>
      <c r="L21" s="60">
        <v>7.8581121554455695</v>
      </c>
      <c r="M21" s="60">
        <v>6.5163842700016348</v>
      </c>
    </row>
    <row r="22" spans="1:13" ht="13.5" customHeight="1">
      <c r="A22" s="76">
        <v>1929</v>
      </c>
      <c r="B22" s="60">
        <v>46.709587896007235</v>
      </c>
      <c r="C22" s="60">
        <v>36.483031304114114</v>
      </c>
      <c r="D22" s="60">
        <v>22.352883584556572</v>
      </c>
      <c r="E22" s="60">
        <v>18.066498819641161</v>
      </c>
      <c r="F22" s="60">
        <v>10.913684975677205</v>
      </c>
      <c r="G22" s="60">
        <v>4.9902636063775878</v>
      </c>
      <c r="I22" s="60">
        <v>10.226556591893122</v>
      </c>
      <c r="J22" s="60">
        <v>14.130147719557542</v>
      </c>
      <c r="K22" s="60">
        <v>4.286384764915411</v>
      </c>
      <c r="L22" s="60">
        <v>7.1528138439639566</v>
      </c>
      <c r="M22" s="60">
        <v>5.9234213692996169</v>
      </c>
    </row>
    <row r="23" spans="1:13" ht="13.5" customHeight="1">
      <c r="A23" s="76">
        <v>1930</v>
      </c>
      <c r="B23" s="60">
        <v>43.86545498443467</v>
      </c>
      <c r="C23" s="60">
        <v>32.063078624787295</v>
      </c>
      <c r="D23" s="60">
        <v>17.223273140378865</v>
      </c>
      <c r="E23" s="60">
        <v>13.204208063817591</v>
      </c>
      <c r="F23" s="60">
        <v>7.0742560079510968</v>
      </c>
      <c r="G23" s="60">
        <v>2.8445522686741045</v>
      </c>
      <c r="I23" s="60">
        <v>11.802376359647376</v>
      </c>
      <c r="J23" s="60">
        <v>14.83980548440843</v>
      </c>
      <c r="K23" s="60">
        <v>4.0190650765612741</v>
      </c>
      <c r="L23" s="60">
        <v>6.1299520558664939</v>
      </c>
      <c r="M23" s="60">
        <v>4.2297037392769923</v>
      </c>
    </row>
    <row r="24" spans="1:13" ht="13.5" customHeight="1">
      <c r="A24" s="76">
        <v>1931</v>
      </c>
      <c r="B24" s="60">
        <v>44.543200012431981</v>
      </c>
      <c r="C24" s="60">
        <v>31.230867017434903</v>
      </c>
      <c r="D24" s="60">
        <v>15.498458756689251</v>
      </c>
      <c r="E24" s="60">
        <v>11.565778606723622</v>
      </c>
      <c r="F24" s="60">
        <v>5.8933968225086639</v>
      </c>
      <c r="G24" s="60">
        <v>2.2499013882845174</v>
      </c>
      <c r="I24" s="60">
        <v>13.312332994997078</v>
      </c>
      <c r="J24" s="60">
        <v>15.732408260745652</v>
      </c>
      <c r="K24" s="60">
        <v>3.9326801499656288</v>
      </c>
      <c r="L24" s="60">
        <v>5.6723817842149584</v>
      </c>
      <c r="M24" s="60">
        <v>3.6434954342241466</v>
      </c>
    </row>
    <row r="25" spans="1:13" ht="13.5" customHeight="1">
      <c r="A25" s="76">
        <v>1932</v>
      </c>
      <c r="B25" s="60">
        <v>46.37021177726151</v>
      </c>
      <c r="C25" s="60">
        <v>32.66812331151079</v>
      </c>
      <c r="D25" s="60">
        <v>15.555930046295794</v>
      </c>
      <c r="E25" s="60">
        <v>11.623006613336145</v>
      </c>
      <c r="F25" s="60">
        <v>5.9695090930959029</v>
      </c>
      <c r="G25" s="60">
        <v>1.9894684756199468</v>
      </c>
      <c r="I25" s="60">
        <v>13.70208846575072</v>
      </c>
      <c r="J25" s="60">
        <v>17.112193265214998</v>
      </c>
      <c r="K25" s="60">
        <v>3.9329234329596492</v>
      </c>
      <c r="L25" s="60">
        <v>5.6534975202402418</v>
      </c>
      <c r="M25" s="60">
        <v>3.9800406174759564</v>
      </c>
    </row>
    <row r="26" spans="1:13" ht="13.5" customHeight="1">
      <c r="A26" s="76">
        <v>1933</v>
      </c>
      <c r="B26" s="60">
        <v>45.60181443056176</v>
      </c>
      <c r="C26" s="60">
        <v>33.186730415772487</v>
      </c>
      <c r="D26" s="60">
        <v>16.460087350020167</v>
      </c>
      <c r="E26" s="60">
        <v>12.464659480300346</v>
      </c>
      <c r="F26" s="60">
        <v>6.6088668867149893</v>
      </c>
      <c r="G26" s="60">
        <v>2.3442619303236287</v>
      </c>
      <c r="I26" s="60">
        <v>12.415084014789272</v>
      </c>
      <c r="J26" s="60">
        <v>16.72664306575232</v>
      </c>
      <c r="K26" s="60">
        <v>3.9954278697198209</v>
      </c>
      <c r="L26" s="60">
        <v>5.855792593585357</v>
      </c>
      <c r="M26" s="60">
        <v>4.2646049563913611</v>
      </c>
    </row>
    <row r="27" spans="1:13" ht="13.5" customHeight="1">
      <c r="A27" s="76">
        <v>1934</v>
      </c>
      <c r="B27" s="60">
        <v>45.783541972143638</v>
      </c>
      <c r="C27" s="60">
        <v>33.713476801859791</v>
      </c>
      <c r="D27" s="60">
        <v>16.396989069448942</v>
      </c>
      <c r="E27" s="60">
        <v>12.29505717806367</v>
      </c>
      <c r="F27" s="60">
        <v>6.129114649256171</v>
      </c>
      <c r="G27" s="60">
        <v>2.0732433519932787</v>
      </c>
      <c r="I27" s="60">
        <v>12.070065170283847</v>
      </c>
      <c r="J27" s="60">
        <v>17.316487732410849</v>
      </c>
      <c r="K27" s="60">
        <v>4.1019318913852718</v>
      </c>
      <c r="L27" s="60">
        <v>6.1659425288074994</v>
      </c>
      <c r="M27" s="60">
        <v>4.0558712972628923</v>
      </c>
    </row>
    <row r="28" spans="1:13" ht="13.5" customHeight="1">
      <c r="A28" s="76">
        <v>1935</v>
      </c>
      <c r="B28" s="60">
        <v>44.493982712429755</v>
      </c>
      <c r="C28" s="60">
        <v>32.284768837368439</v>
      </c>
      <c r="D28" s="60">
        <v>16.676285163429341</v>
      </c>
      <c r="E28" s="60">
        <v>12.634133834442153</v>
      </c>
      <c r="F28" s="60">
        <v>6.3922876063773257</v>
      </c>
      <c r="G28" s="60">
        <v>2.1879479269571975</v>
      </c>
      <c r="I28" s="60">
        <v>12.209213875061316</v>
      </c>
      <c r="J28" s="60">
        <v>15.608483673939098</v>
      </c>
      <c r="K28" s="60">
        <v>4.0421513289871882</v>
      </c>
      <c r="L28" s="60">
        <v>6.2418462280648273</v>
      </c>
      <c r="M28" s="60">
        <v>4.2043396794201282</v>
      </c>
    </row>
    <row r="29" spans="1:13" ht="13.5" customHeight="1">
      <c r="A29" s="76">
        <v>1936</v>
      </c>
      <c r="B29" s="60">
        <v>46.593775094476257</v>
      </c>
      <c r="C29" s="60">
        <v>34.638718695803568</v>
      </c>
      <c r="D29" s="60">
        <v>19.288244180211549</v>
      </c>
      <c r="E29" s="60">
        <v>14.858265033341596</v>
      </c>
      <c r="F29" s="60">
        <v>7.565232554387479</v>
      </c>
      <c r="G29" s="60">
        <v>2.5369178210276937</v>
      </c>
      <c r="I29" s="60">
        <v>11.955056398672689</v>
      </c>
      <c r="J29" s="60">
        <v>15.350474515592019</v>
      </c>
      <c r="K29" s="60">
        <v>4.4299791468699539</v>
      </c>
      <c r="L29" s="60">
        <v>7.2930324789541165</v>
      </c>
      <c r="M29" s="60">
        <v>5.0283147333597853</v>
      </c>
    </row>
    <row r="30" spans="1:13" ht="13.5" customHeight="1">
      <c r="A30" s="76">
        <v>1937</v>
      </c>
      <c r="B30" s="60">
        <v>44.231411760580173</v>
      </c>
      <c r="C30" s="60">
        <v>32.268704748036349</v>
      </c>
      <c r="D30" s="60">
        <v>17.149341603070713</v>
      </c>
      <c r="E30" s="60">
        <v>13.02364848807577</v>
      </c>
      <c r="F30" s="60">
        <v>6.4944611660107627</v>
      </c>
      <c r="G30" s="60">
        <v>2.1743821431557628</v>
      </c>
      <c r="I30" s="60">
        <v>11.962707012543824</v>
      </c>
      <c r="J30" s="60">
        <v>15.119363144965636</v>
      </c>
      <c r="K30" s="60">
        <v>4.1256931149949434</v>
      </c>
      <c r="L30" s="60">
        <v>6.529187322065007</v>
      </c>
      <c r="M30" s="60">
        <v>4.3200790228549995</v>
      </c>
    </row>
    <row r="31" spans="1:13" ht="13.5" customHeight="1">
      <c r="A31" s="76">
        <v>1938</v>
      </c>
      <c r="B31" s="60">
        <v>44.074837570771869</v>
      </c>
      <c r="C31" s="60">
        <v>31.34471544799429</v>
      </c>
      <c r="D31" s="60">
        <v>15.754923180145182</v>
      </c>
      <c r="E31" s="60">
        <v>11.775878298539793</v>
      </c>
      <c r="F31" s="60">
        <v>5.883863074939498</v>
      </c>
      <c r="G31" s="60">
        <v>2.1945121575450073</v>
      </c>
      <c r="I31" s="60">
        <v>12.73012212277758</v>
      </c>
      <c r="J31" s="60">
        <v>15.589792267849107</v>
      </c>
      <c r="K31" s="60">
        <v>3.9790448816053896</v>
      </c>
      <c r="L31" s="60">
        <v>5.8920152236002945</v>
      </c>
      <c r="M31" s="60">
        <v>3.6893509173944907</v>
      </c>
    </row>
    <row r="32" spans="1:13" ht="13.5" customHeight="1">
      <c r="A32" s="76">
        <v>1939</v>
      </c>
      <c r="B32" s="60">
        <v>45.517885641755591</v>
      </c>
      <c r="C32" s="60">
        <v>32.278713247011737</v>
      </c>
      <c r="D32" s="60">
        <v>16.175457419534936</v>
      </c>
      <c r="E32" s="60">
        <v>12.057764429369298</v>
      </c>
      <c r="F32" s="60">
        <v>5.8716316119173086</v>
      </c>
      <c r="G32" s="60">
        <v>1.9634411446568059</v>
      </c>
      <c r="I32" s="60">
        <v>13.239172394743854</v>
      </c>
      <c r="J32" s="60">
        <v>16.103255827476801</v>
      </c>
      <c r="K32" s="60">
        <v>4.1176929901656383</v>
      </c>
      <c r="L32" s="60">
        <v>6.1861328174519894</v>
      </c>
      <c r="M32" s="60">
        <v>3.9081904672605026</v>
      </c>
    </row>
    <row r="33" spans="1:13" ht="13.5" customHeight="1">
      <c r="A33" s="76">
        <v>1940</v>
      </c>
      <c r="B33" s="60">
        <v>45.293132429021107</v>
      </c>
      <c r="C33" s="60">
        <v>32.222241244305266</v>
      </c>
      <c r="D33" s="60">
        <v>16.478073729414298</v>
      </c>
      <c r="E33" s="60">
        <v>12.333319044421861</v>
      </c>
      <c r="F33" s="60">
        <v>6.0051766194718166</v>
      </c>
      <c r="G33" s="60">
        <v>2.0436137401820011</v>
      </c>
      <c r="I33" s="60">
        <v>13.07089118471584</v>
      </c>
      <c r="J33" s="60">
        <v>15.744167514890968</v>
      </c>
      <c r="K33" s="60">
        <v>4.1447546849924368</v>
      </c>
      <c r="L33" s="60">
        <v>6.3281424249500446</v>
      </c>
      <c r="M33" s="60">
        <v>3.9615628792898154</v>
      </c>
    </row>
    <row r="34" spans="1:13" ht="13.5" customHeight="1">
      <c r="A34" s="76">
        <v>1941</v>
      </c>
      <c r="B34" s="60">
        <v>41.930339557276817</v>
      </c>
      <c r="C34" s="60">
        <v>29.991932935441877</v>
      </c>
      <c r="D34" s="60">
        <v>15.785567024243193</v>
      </c>
      <c r="E34" s="60">
        <v>11.861890585392029</v>
      </c>
      <c r="F34" s="60">
        <v>5.8065009852960152</v>
      </c>
      <c r="G34" s="60">
        <v>1.977178313730898</v>
      </c>
      <c r="I34" s="60">
        <v>11.93840662183494</v>
      </c>
      <c r="J34" s="60">
        <v>14.206365911198684</v>
      </c>
      <c r="K34" s="60">
        <v>3.9236764388511638</v>
      </c>
      <c r="L34" s="60">
        <v>6.0553896000960137</v>
      </c>
      <c r="M34" s="60">
        <v>3.8293226715651172</v>
      </c>
    </row>
    <row r="35" spans="1:13" ht="13.5" customHeight="1">
      <c r="A35" s="76">
        <v>1942</v>
      </c>
      <c r="B35" s="60">
        <v>36.127862667023727</v>
      </c>
      <c r="C35" s="60">
        <v>25.802954757783571</v>
      </c>
      <c r="D35" s="60">
        <v>13.428668320893028</v>
      </c>
      <c r="E35" s="60">
        <v>10.066766772603106</v>
      </c>
      <c r="F35" s="60">
        <v>4.8115929755329692</v>
      </c>
      <c r="G35" s="60">
        <v>1.5457714345564253</v>
      </c>
      <c r="I35" s="60">
        <v>10.324907909240157</v>
      </c>
      <c r="J35" s="60">
        <v>12.374286436890543</v>
      </c>
      <c r="K35" s="60">
        <v>3.3619015482899215</v>
      </c>
      <c r="L35" s="60">
        <v>5.2551737970701371</v>
      </c>
      <c r="M35" s="60">
        <v>3.2658215409765439</v>
      </c>
    </row>
    <row r="36" spans="1:13" ht="13.5" customHeight="1">
      <c r="A36" s="76">
        <v>1943</v>
      </c>
      <c r="B36" s="60">
        <v>33.689902114938235</v>
      </c>
      <c r="C36" s="60">
        <v>24.082598448911309</v>
      </c>
      <c r="D36" s="60">
        <v>12.309474270890664</v>
      </c>
      <c r="E36" s="60">
        <v>9.1478280557804137</v>
      </c>
      <c r="F36" s="60">
        <v>4.2628729222402741</v>
      </c>
      <c r="G36" s="60">
        <v>1.2351248134373318</v>
      </c>
      <c r="I36" s="60">
        <v>9.607303666026926</v>
      </c>
      <c r="J36" s="60">
        <v>11.773124178020645</v>
      </c>
      <c r="K36" s="60">
        <v>3.1616462151102507</v>
      </c>
      <c r="L36" s="60">
        <v>4.8849551335401395</v>
      </c>
      <c r="M36" s="60">
        <v>3.0277481088029425</v>
      </c>
    </row>
    <row r="37" spans="1:13" ht="13.5" customHeight="1">
      <c r="A37" s="76">
        <v>1944</v>
      </c>
      <c r="B37" s="60">
        <v>32.51253098545476</v>
      </c>
      <c r="C37" s="60">
        <v>22.765102190252957</v>
      </c>
      <c r="D37" s="60">
        <v>11.280934337188071</v>
      </c>
      <c r="E37" s="60">
        <v>8.257493932839111</v>
      </c>
      <c r="F37" s="60">
        <v>3.7556085801448078</v>
      </c>
      <c r="G37" s="60">
        <v>1.1642370843730745</v>
      </c>
      <c r="I37" s="60">
        <v>9.7474287952018024</v>
      </c>
      <c r="J37" s="60">
        <v>11.484167853064886</v>
      </c>
      <c r="K37" s="60">
        <v>3.0234404043489604</v>
      </c>
      <c r="L37" s="60">
        <v>4.5018853526943037</v>
      </c>
      <c r="M37" s="60">
        <v>2.5913714957717335</v>
      </c>
    </row>
    <row r="38" spans="1:13" ht="13.5" customHeight="1">
      <c r="A38" s="76">
        <v>1945</v>
      </c>
      <c r="B38" s="60">
        <v>34.423310442267145</v>
      </c>
      <c r="C38" s="60">
        <v>24.794582726826704</v>
      </c>
      <c r="D38" s="60">
        <v>12.515791093689744</v>
      </c>
      <c r="E38" s="60">
        <v>9.1380628807287341</v>
      </c>
      <c r="F38" s="60">
        <v>4.1591811045259677</v>
      </c>
      <c r="G38" s="60">
        <v>1.2633914667333801</v>
      </c>
      <c r="I38" s="60">
        <v>9.6287277154404407</v>
      </c>
      <c r="J38" s="60">
        <v>12.27879163313696</v>
      </c>
      <c r="K38" s="60">
        <v>3.37772821296101</v>
      </c>
      <c r="L38" s="60">
        <v>4.9788817762027664</v>
      </c>
      <c r="M38" s="60">
        <v>2.8957896377925874</v>
      </c>
    </row>
    <row r="39" spans="1:13" ht="13.5" customHeight="1">
      <c r="A39" s="76">
        <v>1946</v>
      </c>
      <c r="B39" s="60">
        <v>36.699551227328811</v>
      </c>
      <c r="C39" s="60">
        <v>26.765386402673911</v>
      </c>
      <c r="D39" s="60">
        <v>13.277052533344129</v>
      </c>
      <c r="E39" s="60">
        <v>9.6124319854052445</v>
      </c>
      <c r="F39" s="60">
        <v>4.391740338619992</v>
      </c>
      <c r="G39" s="60">
        <v>1.4728374229718499</v>
      </c>
      <c r="I39" s="60">
        <v>9.9341648246548999</v>
      </c>
      <c r="J39" s="60">
        <v>13.488333869329782</v>
      </c>
      <c r="K39" s="60">
        <v>3.6646205479388847</v>
      </c>
      <c r="L39" s="60">
        <v>5.2206916467852524</v>
      </c>
      <c r="M39" s="60">
        <v>2.9189029156481423</v>
      </c>
    </row>
    <row r="40" spans="1:13" ht="13.5" customHeight="1">
      <c r="A40" s="76">
        <v>1947</v>
      </c>
      <c r="B40" s="60">
        <v>34.347880643880309</v>
      </c>
      <c r="C40" s="60">
        <v>24.678275904496104</v>
      </c>
      <c r="D40" s="60">
        <v>11.955055203166751</v>
      </c>
      <c r="E40" s="60">
        <v>8.6136609273865794</v>
      </c>
      <c r="F40" s="60">
        <v>3.9182105759787578</v>
      </c>
      <c r="G40" s="60">
        <v>1.3035162087810492</v>
      </c>
      <c r="I40" s="60">
        <v>9.6696047393842051</v>
      </c>
      <c r="J40" s="60">
        <v>12.723220701329353</v>
      </c>
      <c r="K40" s="60">
        <v>3.3413942757801713</v>
      </c>
      <c r="L40" s="60">
        <v>4.6954503514078212</v>
      </c>
      <c r="M40" s="60">
        <v>2.6146943671977088</v>
      </c>
    </row>
    <row r="41" spans="1:13" ht="13.5" customHeight="1">
      <c r="A41" s="76">
        <v>1948</v>
      </c>
      <c r="B41" s="60">
        <v>35.013508333029783</v>
      </c>
      <c r="C41" s="60">
        <v>25.055218389699</v>
      </c>
      <c r="D41" s="60">
        <v>12.242600017043001</v>
      </c>
      <c r="E41" s="60">
        <v>8.9003058703631002</v>
      </c>
      <c r="F41" s="60">
        <v>4.0551428153601456</v>
      </c>
      <c r="G41" s="60">
        <v>1.3054992326916324</v>
      </c>
      <c r="I41" s="60">
        <v>9.958289943330783</v>
      </c>
      <c r="J41" s="60">
        <v>12.812618372655999</v>
      </c>
      <c r="K41" s="60">
        <v>3.342294146679901</v>
      </c>
      <c r="L41" s="60">
        <v>4.8451630550029545</v>
      </c>
      <c r="M41" s="60">
        <v>2.7496435826685133</v>
      </c>
    </row>
    <row r="42" spans="1:13" ht="13.5" customHeight="1">
      <c r="A42" s="76">
        <v>1949</v>
      </c>
      <c r="B42" s="60">
        <v>34.750996242854654</v>
      </c>
      <c r="C42" s="60">
        <v>24.505410245556778</v>
      </c>
      <c r="D42" s="60">
        <v>11.726960080682737</v>
      </c>
      <c r="E42" s="60">
        <v>8.4761617819399557</v>
      </c>
      <c r="F42" s="60">
        <v>3.8313695563811363</v>
      </c>
      <c r="G42" s="60">
        <v>1.2425001396918816</v>
      </c>
      <c r="I42" s="60">
        <v>10.245585997297876</v>
      </c>
      <c r="J42" s="60">
        <v>12.778450164874041</v>
      </c>
      <c r="K42" s="60">
        <v>3.2507982987427813</v>
      </c>
      <c r="L42" s="60">
        <v>4.6447922255588194</v>
      </c>
      <c r="M42" s="60">
        <v>2.5888694166892545</v>
      </c>
    </row>
    <row r="43" spans="1:13" ht="13.5" customHeight="1">
      <c r="A43" s="76">
        <v>1950</v>
      </c>
      <c r="B43" s="60">
        <v>35.563366960951434</v>
      </c>
      <c r="C43" s="60">
        <v>25.533443184458783</v>
      </c>
      <c r="D43" s="60">
        <v>12.819535039978584</v>
      </c>
      <c r="E43" s="60">
        <v>9.3699311987821101</v>
      </c>
      <c r="F43" s="60">
        <v>4.3904470024816025</v>
      </c>
      <c r="G43" s="60">
        <v>1.2197861566448933</v>
      </c>
      <c r="I43" s="60">
        <v>10.029923776492652</v>
      </c>
      <c r="J43" s="60">
        <v>12.713908144480198</v>
      </c>
      <c r="K43" s="60">
        <v>3.449603841196474</v>
      </c>
      <c r="L43" s="60">
        <v>4.9794841963005076</v>
      </c>
      <c r="M43" s="60">
        <v>3.1706608458367089</v>
      </c>
    </row>
    <row r="44" spans="1:13" ht="13.5" customHeight="1">
      <c r="A44" s="76">
        <v>1951</v>
      </c>
      <c r="B44" s="60">
        <v>34.217551487253886</v>
      </c>
      <c r="C44" s="60">
        <v>24.200970415465328</v>
      </c>
      <c r="D44" s="60">
        <v>11.787105144922103</v>
      </c>
      <c r="E44" s="60">
        <v>8.5290641587032052</v>
      </c>
      <c r="F44" s="60">
        <v>3.8904059496939563</v>
      </c>
      <c r="G44" s="60">
        <v>1.2810697611210966</v>
      </c>
      <c r="I44" s="60">
        <v>10.016581071788558</v>
      </c>
      <c r="J44" s="60">
        <v>12.413865270543225</v>
      </c>
      <c r="K44" s="60">
        <v>3.2580409862188979</v>
      </c>
      <c r="L44" s="60">
        <v>4.6386582090092485</v>
      </c>
      <c r="M44" s="60">
        <v>2.6093361885728594</v>
      </c>
    </row>
    <row r="45" spans="1:13" ht="13.5" customHeight="1">
      <c r="A45" s="76">
        <v>1952</v>
      </c>
      <c r="B45" s="60">
        <v>33.211509029250323</v>
      </c>
      <c r="C45" s="60">
        <v>23.06904312314909</v>
      </c>
      <c r="D45" s="60">
        <v>10.790875985478291</v>
      </c>
      <c r="E45" s="60">
        <v>7.7363700620921847</v>
      </c>
      <c r="F45" s="60">
        <v>3.4281686412848158</v>
      </c>
      <c r="G45" s="60">
        <v>1.0884692794265907</v>
      </c>
      <c r="I45" s="60">
        <v>10.142465906101233</v>
      </c>
      <c r="J45" s="60">
        <v>12.278167137670799</v>
      </c>
      <c r="K45" s="60">
        <v>3.054505923386106</v>
      </c>
      <c r="L45" s="60">
        <v>4.3082014208073689</v>
      </c>
      <c r="M45" s="60">
        <v>2.3396993618582251</v>
      </c>
    </row>
    <row r="46" spans="1:13" ht="13.5" customHeight="1">
      <c r="A46" s="76">
        <v>1953</v>
      </c>
      <c r="B46" s="60">
        <v>32.306951062083613</v>
      </c>
      <c r="C46" s="60">
        <v>22.01304886929983</v>
      </c>
      <c r="D46" s="60">
        <v>9.9018850353359422</v>
      </c>
      <c r="E46" s="60">
        <v>7.0222416727219663</v>
      </c>
      <c r="F46" s="60">
        <v>3.0551549232254844</v>
      </c>
      <c r="G46" s="60">
        <v>0.96675602974227415</v>
      </c>
      <c r="I46" s="60">
        <v>10.293902192783783</v>
      </c>
      <c r="J46" s="60">
        <v>12.111163833963888</v>
      </c>
      <c r="K46" s="60">
        <v>2.8796433626139759</v>
      </c>
      <c r="L46" s="60">
        <v>3.9670867494964819</v>
      </c>
      <c r="M46" s="60">
        <v>2.0883988934832103</v>
      </c>
    </row>
    <row r="47" spans="1:13" ht="13.5" customHeight="1">
      <c r="A47" s="76">
        <v>1954</v>
      </c>
      <c r="B47" s="60">
        <v>33.636110590333104</v>
      </c>
      <c r="C47" s="60">
        <v>23.297681803897294</v>
      </c>
      <c r="D47" s="60">
        <v>10.773561804160744</v>
      </c>
      <c r="E47" s="60">
        <v>7.7128419457529693</v>
      </c>
      <c r="F47" s="60">
        <v>3.4909311013215474</v>
      </c>
      <c r="G47" s="60">
        <v>1.1687484341437246</v>
      </c>
      <c r="I47" s="60">
        <v>10.338428786435809</v>
      </c>
      <c r="J47" s="60">
        <v>12.52411999973655</v>
      </c>
      <c r="K47" s="60">
        <v>3.0607198584077748</v>
      </c>
      <c r="L47" s="60">
        <v>4.2219108444314219</v>
      </c>
      <c r="M47" s="60">
        <v>2.322182667177823</v>
      </c>
    </row>
    <row r="48" spans="1:13" ht="13.5" customHeight="1">
      <c r="A48" s="76">
        <v>1955</v>
      </c>
      <c r="B48" s="60">
        <v>33.937798425770481</v>
      </c>
      <c r="C48" s="60">
        <v>23.596091814308899</v>
      </c>
      <c r="D48" s="60">
        <v>11.057545520131828</v>
      </c>
      <c r="E48" s="60">
        <v>7.9624122205783836</v>
      </c>
      <c r="F48" s="60">
        <v>3.7149687473773496</v>
      </c>
      <c r="G48" s="60">
        <v>1.3165387245087341</v>
      </c>
      <c r="I48" s="60">
        <v>10.341706611461582</v>
      </c>
      <c r="J48" s="60">
        <v>12.53854629417707</v>
      </c>
      <c r="K48" s="60">
        <v>3.0951332995534449</v>
      </c>
      <c r="L48" s="60">
        <v>4.2474434732010344</v>
      </c>
      <c r="M48" s="60">
        <v>2.3984300228686157</v>
      </c>
    </row>
    <row r="49" spans="1:13" ht="13.5" customHeight="1">
      <c r="A49" s="76">
        <v>1956</v>
      </c>
      <c r="B49" s="60">
        <v>33.462139769151833</v>
      </c>
      <c r="C49" s="60">
        <v>23.126903627089035</v>
      </c>
      <c r="D49" s="60">
        <v>10.672081713296967</v>
      </c>
      <c r="E49" s="60">
        <v>7.7040729907897507</v>
      </c>
      <c r="F49" s="60">
        <v>3.4863094765295197</v>
      </c>
      <c r="G49" s="60">
        <v>1.1976060987726265</v>
      </c>
      <c r="I49" s="60">
        <v>10.335236142062797</v>
      </c>
      <c r="J49" s="60">
        <v>12.454821913792069</v>
      </c>
      <c r="K49" s="60">
        <v>2.968008722507216</v>
      </c>
      <c r="L49" s="60">
        <v>4.2177635142602306</v>
      </c>
      <c r="M49" s="60">
        <v>2.2887033777568933</v>
      </c>
    </row>
    <row r="50" spans="1:13" ht="13.5" customHeight="1">
      <c r="A50" s="76">
        <v>1957</v>
      </c>
      <c r="B50" s="60">
        <v>32.988589698885882</v>
      </c>
      <c r="C50" s="60">
        <v>22.604483211460689</v>
      </c>
      <c r="D50" s="60">
        <v>10.160969512973962</v>
      </c>
      <c r="E50" s="60">
        <v>7.2289503534595845</v>
      </c>
      <c r="F50" s="60">
        <v>3.1833122336257116</v>
      </c>
      <c r="G50" s="60">
        <v>1.0528673149594427</v>
      </c>
      <c r="I50" s="60">
        <v>10.384106487425193</v>
      </c>
      <c r="J50" s="60">
        <v>12.443513698486727</v>
      </c>
      <c r="K50" s="60">
        <v>2.9320191595143772</v>
      </c>
      <c r="L50" s="60">
        <v>4.0456381198338729</v>
      </c>
      <c r="M50" s="60">
        <v>2.1304449186662691</v>
      </c>
    </row>
    <row r="51" spans="1:13" ht="13.5" customHeight="1">
      <c r="A51" s="76">
        <v>1958</v>
      </c>
      <c r="B51" s="60">
        <v>33.561535507763736</v>
      </c>
      <c r="C51" s="60">
        <v>22.926678126202024</v>
      </c>
      <c r="D51" s="60">
        <v>10.205745453581454</v>
      </c>
      <c r="E51" s="60">
        <v>7.2682646554252344</v>
      </c>
      <c r="F51" s="60">
        <v>3.2184493567886685</v>
      </c>
      <c r="G51" s="60">
        <v>1.0814637545017167</v>
      </c>
      <c r="I51" s="60">
        <v>10.634857381561712</v>
      </c>
      <c r="J51" s="60">
        <v>12.72093267262057</v>
      </c>
      <c r="K51" s="60">
        <v>2.9374807981562192</v>
      </c>
      <c r="L51" s="60">
        <v>4.0498152986365659</v>
      </c>
      <c r="M51" s="60">
        <v>2.136985602286952</v>
      </c>
    </row>
    <row r="52" spans="1:13" ht="13.5" customHeight="1">
      <c r="A52" s="76">
        <v>1959</v>
      </c>
      <c r="B52" s="60">
        <v>34.003626034210939</v>
      </c>
      <c r="C52" s="60">
        <v>23.389805866566565</v>
      </c>
      <c r="D52" s="60">
        <v>10.64744460659322</v>
      </c>
      <c r="E52" s="60">
        <v>7.7157417854602874</v>
      </c>
      <c r="F52" s="60">
        <v>3.4498097399622316</v>
      </c>
      <c r="G52" s="60">
        <v>1.194124937510926</v>
      </c>
      <c r="I52" s="60">
        <v>10.613820167644374</v>
      </c>
      <c r="J52" s="60">
        <v>12.742361259973345</v>
      </c>
      <c r="K52" s="60">
        <v>2.9317028211329328</v>
      </c>
      <c r="L52" s="60">
        <v>4.2659320454980563</v>
      </c>
      <c r="M52" s="60">
        <v>2.2556848024513059</v>
      </c>
    </row>
    <row r="53" spans="1:13" ht="13.5" customHeight="1">
      <c r="A53" s="76">
        <v>1960</v>
      </c>
      <c r="B53" s="60">
        <v>33.475096015672115</v>
      </c>
      <c r="C53" s="60">
        <v>22.574312270279375</v>
      </c>
      <c r="D53" s="60">
        <v>10.034579956956321</v>
      </c>
      <c r="E53" s="60">
        <v>7.1292552733358505</v>
      </c>
      <c r="F53" s="60">
        <v>3.2490455876287272</v>
      </c>
      <c r="G53" s="60">
        <v>1.1749239699033298</v>
      </c>
      <c r="I53" s="60">
        <v>10.90078374539274</v>
      </c>
      <c r="J53" s="60">
        <v>12.539732313323054</v>
      </c>
      <c r="K53" s="60">
        <v>2.9053246836204707</v>
      </c>
      <c r="L53" s="60">
        <v>3.8802096857071233</v>
      </c>
      <c r="M53" s="60">
        <v>2.0741216177253974</v>
      </c>
    </row>
    <row r="54" spans="1:13" ht="13.5" customHeight="1">
      <c r="A54" s="76">
        <v>1961</v>
      </c>
      <c r="B54" s="60">
        <v>34.254772805519735</v>
      </c>
      <c r="C54" s="60">
        <v>23.501366800040351</v>
      </c>
      <c r="D54" s="60">
        <v>10.640656153200087</v>
      </c>
      <c r="E54" s="60">
        <v>7.6563411899957599</v>
      </c>
      <c r="F54" s="60">
        <v>3.6512818079073157</v>
      </c>
      <c r="G54" s="60">
        <v>1.3822929216111448</v>
      </c>
      <c r="I54" s="60">
        <v>10.753406005479384</v>
      </c>
      <c r="J54" s="60">
        <v>12.860710646840264</v>
      </c>
      <c r="K54" s="60">
        <v>2.9843149632043273</v>
      </c>
      <c r="L54" s="60">
        <v>4.0050593820884437</v>
      </c>
      <c r="M54" s="60">
        <v>2.2689888862961709</v>
      </c>
    </row>
    <row r="55" spans="1:13" ht="13.5" customHeight="1">
      <c r="A55" s="76">
        <v>1962</v>
      </c>
      <c r="B55" s="60">
        <v>33.700905075220447</v>
      </c>
      <c r="C55" s="60">
        <v>22.805886101804902</v>
      </c>
      <c r="D55" s="60">
        <v>9.9499062481040372</v>
      </c>
      <c r="E55" s="60">
        <v>7.0556755731104559</v>
      </c>
      <c r="F55" s="60">
        <v>3.1942778236263951</v>
      </c>
      <c r="G55" s="60">
        <v>1.1607401802667006</v>
      </c>
      <c r="I55" s="60">
        <v>10.895018973415546</v>
      </c>
      <c r="J55" s="60">
        <v>12.855979853700864</v>
      </c>
      <c r="K55" s="60">
        <v>2.8942306749935813</v>
      </c>
      <c r="L55" s="60">
        <v>3.8613977494840608</v>
      </c>
      <c r="M55" s="60">
        <v>2.0335376433596943</v>
      </c>
    </row>
    <row r="56" spans="1:13" ht="13.5" customHeight="1">
      <c r="A56" s="76">
        <v>1963</v>
      </c>
      <c r="B56" s="60">
        <v>33.784812876719649</v>
      </c>
      <c r="C56" s="60">
        <v>22.843879271659908</v>
      </c>
      <c r="D56" s="60">
        <v>9.9165102959435298</v>
      </c>
      <c r="E56" s="60">
        <v>6.9977792188907886</v>
      </c>
      <c r="F56" s="60">
        <v>3.1459022812065323</v>
      </c>
      <c r="G56" s="60">
        <v>1.1462998441377137</v>
      </c>
      <c r="I56" s="60">
        <v>10.94093360505974</v>
      </c>
      <c r="J56" s="60">
        <v>12.927368975716378</v>
      </c>
      <c r="K56" s="60">
        <v>2.9187310770527413</v>
      </c>
      <c r="L56" s="60">
        <v>3.8518769376842563</v>
      </c>
      <c r="M56" s="60">
        <v>1.9996024370688186</v>
      </c>
    </row>
    <row r="57" spans="1:13" ht="13.5" customHeight="1">
      <c r="A57" s="76">
        <v>1964</v>
      </c>
      <c r="B57" s="60">
        <v>34.423159200285276</v>
      </c>
      <c r="C57" s="60">
        <v>23.501240806964439</v>
      </c>
      <c r="D57" s="60">
        <v>10.479103530661327</v>
      </c>
      <c r="E57" s="60">
        <v>7.3852585207857411</v>
      </c>
      <c r="F57" s="60">
        <v>3.3724713759870779</v>
      </c>
      <c r="G57" s="60">
        <v>1.3021661045439319</v>
      </c>
      <c r="I57" s="60">
        <v>10.921918393320837</v>
      </c>
      <c r="J57" s="60">
        <v>13.022137276303113</v>
      </c>
      <c r="K57" s="60">
        <v>3.0938450098755856</v>
      </c>
      <c r="L57" s="60">
        <v>4.0127871447986632</v>
      </c>
      <c r="M57" s="60">
        <v>2.070305271443146</v>
      </c>
    </row>
    <row r="58" spans="1:13" ht="13.5" customHeight="1">
      <c r="A58" s="76">
        <v>1965</v>
      </c>
      <c r="B58" s="60">
        <v>34.781024128956567</v>
      </c>
      <c r="C58" s="60">
        <v>23.876387756560398</v>
      </c>
      <c r="D58" s="60">
        <v>10.891912753229198</v>
      </c>
      <c r="E58" s="60">
        <v>7.7250397293441164</v>
      </c>
      <c r="F58" s="60">
        <v>3.6551436659768348</v>
      </c>
      <c r="G58" s="60">
        <v>1.4893514616821979</v>
      </c>
      <c r="I58" s="60">
        <v>10.904636372396169</v>
      </c>
      <c r="J58" s="60">
        <v>12.9844750033312</v>
      </c>
      <c r="K58" s="60">
        <v>3.1668730238850813</v>
      </c>
      <c r="L58" s="60">
        <v>4.0698960633672812</v>
      </c>
      <c r="M58" s="60">
        <v>2.1657922042946369</v>
      </c>
    </row>
    <row r="59" spans="1:13" ht="13.5" customHeight="1">
      <c r="A59" s="76">
        <v>1966</v>
      </c>
      <c r="B59" s="60">
        <v>33.672018701939663</v>
      </c>
      <c r="C59" s="60">
        <v>22.920035530072795</v>
      </c>
      <c r="D59" s="60">
        <v>10.175256812339699</v>
      </c>
      <c r="E59" s="60">
        <v>7.2189100570361679</v>
      </c>
      <c r="F59" s="60">
        <v>3.385286985201867</v>
      </c>
      <c r="G59" s="60">
        <v>1.2898790870561372</v>
      </c>
      <c r="I59" s="60">
        <v>10.751983171866868</v>
      </c>
      <c r="J59" s="60">
        <v>12.744778717733096</v>
      </c>
      <c r="K59" s="60">
        <v>2.9563467553035307</v>
      </c>
      <c r="L59" s="60">
        <v>3.833623071834301</v>
      </c>
      <c r="M59" s="60">
        <v>2.09540789814573</v>
      </c>
    </row>
    <row r="60" spans="1:13" ht="13.5" customHeight="1">
      <c r="A60" s="76">
        <v>1967</v>
      </c>
      <c r="B60" s="60">
        <v>34.444564532108465</v>
      </c>
      <c r="C60" s="60">
        <v>23.702198857924753</v>
      </c>
      <c r="D60" s="60">
        <v>10.737541914934186</v>
      </c>
      <c r="E60" s="60">
        <v>7.6748202277885289</v>
      </c>
      <c r="F60" s="60">
        <v>3.6770055013950738</v>
      </c>
      <c r="G60" s="60">
        <v>1.4163478056117289</v>
      </c>
      <c r="I60" s="60">
        <v>10.742365674183713</v>
      </c>
      <c r="J60" s="60">
        <v>12.964656942990567</v>
      </c>
      <c r="K60" s="60">
        <v>3.0627216871456566</v>
      </c>
      <c r="L60" s="60">
        <v>3.9978147263934551</v>
      </c>
      <c r="M60" s="60">
        <v>2.2606576957833449</v>
      </c>
    </row>
    <row r="61" spans="1:13" ht="13.5" customHeight="1">
      <c r="A61" s="76">
        <v>1968</v>
      </c>
      <c r="B61" s="60">
        <v>34.847169728380806</v>
      </c>
      <c r="C61" s="60">
        <v>24.150884451591764</v>
      </c>
      <c r="D61" s="60">
        <v>11.212838574441928</v>
      </c>
      <c r="E61" s="60">
        <v>8.139010155687382</v>
      </c>
      <c r="F61" s="60">
        <v>4.0228605841038094</v>
      </c>
      <c r="G61" s="60">
        <v>1.6149285544225331</v>
      </c>
      <c r="I61" s="60">
        <v>10.696285276789041</v>
      </c>
      <c r="J61" s="60">
        <v>12.938045877149836</v>
      </c>
      <c r="K61" s="60">
        <v>3.0738284187545464</v>
      </c>
      <c r="L61" s="60">
        <v>4.1161495715835725</v>
      </c>
      <c r="M61" s="60">
        <v>2.4079320296812763</v>
      </c>
    </row>
    <row r="62" spans="1:13" ht="13.5" customHeight="1">
      <c r="A62" s="76">
        <v>1969</v>
      </c>
      <c r="B62" s="60">
        <v>33.929318315651621</v>
      </c>
      <c r="C62" s="60">
        <v>23.084003848392623</v>
      </c>
      <c r="D62" s="60">
        <v>10.351497284479398</v>
      </c>
      <c r="E62" s="60">
        <v>7.4457992588071837</v>
      </c>
      <c r="F62" s="60">
        <v>3.6936962808646325</v>
      </c>
      <c r="G62" s="60">
        <v>1.5581702597665021</v>
      </c>
      <c r="I62" s="60">
        <v>10.845314467258998</v>
      </c>
      <c r="J62" s="60">
        <v>12.732506563913224</v>
      </c>
      <c r="K62" s="60">
        <v>2.9056980256722147</v>
      </c>
      <c r="L62" s="60">
        <v>3.7521029779425512</v>
      </c>
      <c r="M62" s="60">
        <v>2.1355260210981304</v>
      </c>
    </row>
    <row r="63" spans="1:13" ht="13.5" customHeight="1">
      <c r="A63" s="76">
        <v>1970</v>
      </c>
      <c r="B63" s="60">
        <v>32.627187921783381</v>
      </c>
      <c r="C63" s="60">
        <v>21.662776629097152</v>
      </c>
      <c r="D63" s="60">
        <v>9.0252864935986619</v>
      </c>
      <c r="E63" s="60">
        <v>6.2510354502399119</v>
      </c>
      <c r="F63" s="60">
        <v>2.7753447195762333</v>
      </c>
      <c r="G63" s="60">
        <v>0.99627513394338518</v>
      </c>
      <c r="I63" s="60">
        <v>10.964411292686229</v>
      </c>
      <c r="J63" s="60">
        <v>12.63749013549849</v>
      </c>
      <c r="K63" s="60">
        <v>2.7742510433587499</v>
      </c>
      <c r="L63" s="60">
        <v>3.4756907306636786</v>
      </c>
      <c r="M63" s="60">
        <v>1.7790695856328482</v>
      </c>
    </row>
    <row r="64" spans="1:13" ht="13.5" customHeight="1">
      <c r="A64" s="76">
        <v>1971</v>
      </c>
      <c r="B64" s="60">
        <v>33.336957207631883</v>
      </c>
      <c r="C64" s="60">
        <v>22.257596754123192</v>
      </c>
      <c r="D64" s="60">
        <v>9.399056116893755</v>
      </c>
      <c r="E64" s="60">
        <v>6.5637180681112763</v>
      </c>
      <c r="F64" s="60">
        <v>2.987735567445938</v>
      </c>
      <c r="G64" s="60">
        <v>1.1137117989758905</v>
      </c>
      <c r="I64" s="60">
        <v>11.079360453508691</v>
      </c>
      <c r="J64" s="60">
        <v>12.858540637229437</v>
      </c>
      <c r="K64" s="60">
        <v>2.8353380487824786</v>
      </c>
      <c r="L64" s="60">
        <v>3.5759825006653383</v>
      </c>
      <c r="M64" s="60">
        <v>1.8740237684700476</v>
      </c>
    </row>
    <row r="65" spans="1:13" ht="13.5" customHeight="1">
      <c r="A65" s="76">
        <v>1972</v>
      </c>
      <c r="B65" s="60">
        <v>33.585936951500109</v>
      </c>
      <c r="C65" s="60">
        <v>22.518494904678448</v>
      </c>
      <c r="D65" s="60">
        <v>9.6377083451862653</v>
      </c>
      <c r="E65" s="60">
        <v>6.7800779514331033</v>
      </c>
      <c r="F65" s="60">
        <v>3.1258337833275762</v>
      </c>
      <c r="G65" s="60">
        <v>1.1781574093832308</v>
      </c>
      <c r="I65" s="60">
        <v>11.067442046821661</v>
      </c>
      <c r="J65" s="60">
        <v>12.880786559492183</v>
      </c>
      <c r="K65" s="60">
        <v>2.857630393753162</v>
      </c>
      <c r="L65" s="60">
        <v>3.6542441681055271</v>
      </c>
      <c r="M65" s="60">
        <v>1.9476763739443455</v>
      </c>
    </row>
    <row r="66" spans="1:13" ht="13.5" customHeight="1">
      <c r="A66" s="76">
        <v>1973</v>
      </c>
      <c r="B66" s="60">
        <v>33.332703112875102</v>
      </c>
      <c r="C66" s="60">
        <v>22.213623212905272</v>
      </c>
      <c r="D66" s="60">
        <v>9.1624623453135765</v>
      </c>
      <c r="E66" s="60">
        <v>6.3038498064728747</v>
      </c>
      <c r="F66" s="60">
        <v>2.7600856232307911</v>
      </c>
      <c r="G66" s="60">
        <v>0.94139573549492805</v>
      </c>
      <c r="I66" s="60">
        <v>11.119079899969829</v>
      </c>
      <c r="J66" s="60">
        <v>13.051160867591696</v>
      </c>
      <c r="K66" s="60">
        <v>2.8586125388407018</v>
      </c>
      <c r="L66" s="60">
        <v>3.5437641832420836</v>
      </c>
      <c r="M66" s="60">
        <v>1.818689887735863</v>
      </c>
    </row>
    <row r="67" spans="1:13" ht="13.5" customHeight="1">
      <c r="A67" s="76">
        <v>1974</v>
      </c>
      <c r="B67" s="60">
        <v>33.308721284801521</v>
      </c>
      <c r="C67" s="60">
        <v>22.117845220002732</v>
      </c>
      <c r="D67" s="60">
        <v>9.1224292172255339</v>
      </c>
      <c r="E67" s="60">
        <v>6.3068576747885361</v>
      </c>
      <c r="F67" s="60">
        <v>2.72823293845236</v>
      </c>
      <c r="G67" s="60">
        <v>0.87885422864696539</v>
      </c>
      <c r="I67" s="60">
        <v>11.19087606479879</v>
      </c>
      <c r="J67" s="60">
        <v>12.995416002777198</v>
      </c>
      <c r="K67" s="60">
        <v>2.8155715424369978</v>
      </c>
      <c r="L67" s="60">
        <v>3.5786247363361761</v>
      </c>
      <c r="M67" s="60">
        <v>1.8493787098053946</v>
      </c>
    </row>
    <row r="68" spans="1:13" ht="13.5" customHeight="1">
      <c r="A68" s="76">
        <v>1975</v>
      </c>
      <c r="B68" s="60">
        <v>33.432915443624907</v>
      </c>
      <c r="C68" s="60">
        <v>21.98127553021525</v>
      </c>
      <c r="D68" s="60">
        <v>8.872672603452564</v>
      </c>
      <c r="E68" s="60">
        <v>6.0679008782242949</v>
      </c>
      <c r="F68" s="60">
        <v>2.5645125442783798</v>
      </c>
      <c r="G68" s="60">
        <v>0.84658142682953264</v>
      </c>
      <c r="I68" s="60">
        <v>11.451639913409657</v>
      </c>
      <c r="J68" s="60">
        <v>13.108602926762686</v>
      </c>
      <c r="K68" s="60">
        <v>2.8047717252282691</v>
      </c>
      <c r="L68" s="60">
        <v>3.5033883339459151</v>
      </c>
      <c r="M68" s="60">
        <v>1.7179311174488472</v>
      </c>
    </row>
    <row r="69" spans="1:13" ht="13.5" customHeight="1">
      <c r="A69" s="76">
        <v>1976</v>
      </c>
      <c r="B69" s="60">
        <v>33.413613324879499</v>
      </c>
      <c r="C69" s="60">
        <v>21.974556548715523</v>
      </c>
      <c r="D69" s="60">
        <v>8.860885138806907</v>
      </c>
      <c r="E69" s="60">
        <v>6.0688981827163699</v>
      </c>
      <c r="F69" s="60">
        <v>2.5947445217216036</v>
      </c>
      <c r="G69" s="60">
        <v>0.85993934820226992</v>
      </c>
      <c r="I69" s="60">
        <v>11.439056776163977</v>
      </c>
      <c r="J69" s="60">
        <v>13.113671409908616</v>
      </c>
      <c r="K69" s="60">
        <v>2.791986956090537</v>
      </c>
      <c r="L69" s="60">
        <v>3.4741536609947663</v>
      </c>
      <c r="M69" s="60">
        <v>1.7348051735193337</v>
      </c>
    </row>
    <row r="70" spans="1:13" ht="13.5" customHeight="1">
      <c r="A70" s="76">
        <v>1977</v>
      </c>
      <c r="B70" s="60">
        <v>33.58335444672678</v>
      </c>
      <c r="C70" s="60">
        <v>22.124400709776403</v>
      </c>
      <c r="D70" s="60">
        <v>9.0251178846532945</v>
      </c>
      <c r="E70" s="60">
        <v>6.2170612847436626</v>
      </c>
      <c r="F70" s="60">
        <v>2.7079323133603865</v>
      </c>
      <c r="G70" s="60">
        <v>0.92362942017128558</v>
      </c>
      <c r="I70" s="60">
        <v>11.458953736950377</v>
      </c>
      <c r="J70" s="60">
        <v>13.099282825123108</v>
      </c>
      <c r="K70" s="60">
        <v>2.8080565999096319</v>
      </c>
      <c r="L70" s="60">
        <v>3.5091289713832761</v>
      </c>
      <c r="M70" s="60">
        <v>1.784302893189101</v>
      </c>
    </row>
    <row r="71" spans="1:13" ht="13.5" customHeight="1">
      <c r="A71" s="76">
        <v>1978</v>
      </c>
      <c r="B71" s="60">
        <v>33.486074567630084</v>
      </c>
      <c r="C71" s="60">
        <v>22.035974550061056</v>
      </c>
      <c r="D71" s="60">
        <v>8.9505213117986688</v>
      </c>
      <c r="E71" s="60">
        <v>6.161281492336526</v>
      </c>
      <c r="F71" s="60">
        <v>2.6479670026986137</v>
      </c>
      <c r="G71" s="60">
        <v>0.85637644293520931</v>
      </c>
      <c r="I71" s="60">
        <v>11.450100017569028</v>
      </c>
      <c r="J71" s="60">
        <v>13.085453238262387</v>
      </c>
      <c r="K71" s="60">
        <v>2.7892398194621428</v>
      </c>
      <c r="L71" s="60">
        <v>3.5133144896379123</v>
      </c>
      <c r="M71" s="60">
        <v>1.7915905597634043</v>
      </c>
    </row>
    <row r="72" spans="1:13" ht="13.5" customHeight="1">
      <c r="A72" s="76">
        <v>1979</v>
      </c>
      <c r="B72" s="60">
        <v>34.212281147923008</v>
      </c>
      <c r="C72" s="60">
        <v>22.931333033515408</v>
      </c>
      <c r="D72" s="60">
        <v>9.9576984709518843</v>
      </c>
      <c r="E72" s="60">
        <v>7.1085531724501321</v>
      </c>
      <c r="F72" s="60">
        <v>3.4392645702314781</v>
      </c>
      <c r="G72" s="60">
        <v>1.3728566187669136</v>
      </c>
      <c r="I72" s="60">
        <v>11.2809481144076</v>
      </c>
      <c r="J72" s="60">
        <v>12.973634562563523</v>
      </c>
      <c r="K72" s="60">
        <v>2.8491452985017522</v>
      </c>
      <c r="L72" s="60">
        <v>3.6692886022186539</v>
      </c>
      <c r="M72" s="60">
        <v>2.0664079514645648</v>
      </c>
    </row>
    <row r="73" spans="1:13" ht="13.5" customHeight="1">
      <c r="A73" s="76">
        <v>1980</v>
      </c>
      <c r="B73" s="60">
        <v>34.633109852762871</v>
      </c>
      <c r="C73" s="60">
        <v>23.167762094506486</v>
      </c>
      <c r="D73" s="60">
        <v>10.021024087968501</v>
      </c>
      <c r="E73" s="60">
        <v>7.1490427060712189</v>
      </c>
      <c r="F73" s="60">
        <v>3.4095164790819288</v>
      </c>
      <c r="G73" s="60">
        <v>1.2764781564610594</v>
      </c>
      <c r="I73" s="60">
        <v>11.465347758256385</v>
      </c>
      <c r="J73" s="60">
        <v>13.146738006537985</v>
      </c>
      <c r="K73" s="60">
        <v>2.8719813818972817</v>
      </c>
      <c r="L73" s="60">
        <v>3.7395262269892902</v>
      </c>
      <c r="M73" s="60">
        <v>2.1330383226208696</v>
      </c>
    </row>
    <row r="74" spans="1:13" ht="13.5" customHeight="1">
      <c r="A74" s="76">
        <v>1981</v>
      </c>
      <c r="B74" s="60">
        <v>34.543460724054285</v>
      </c>
      <c r="C74" s="60">
        <v>23.036323684005882</v>
      </c>
      <c r="D74" s="60">
        <v>10.017024807873129</v>
      </c>
      <c r="E74" s="60">
        <v>7.2333450003670983</v>
      </c>
      <c r="F74" s="60">
        <v>3.5661926882342105</v>
      </c>
      <c r="G74" s="60">
        <v>1.3658654703481263</v>
      </c>
      <c r="I74" s="60">
        <v>11.507137040048402</v>
      </c>
      <c r="J74" s="60">
        <v>13.019298876132753</v>
      </c>
      <c r="K74" s="60">
        <v>2.7836798075060312</v>
      </c>
      <c r="L74" s="60">
        <v>3.6671523121328877</v>
      </c>
      <c r="M74" s="60">
        <v>2.200327217886084</v>
      </c>
    </row>
    <row r="75" spans="1:13" ht="13.5" customHeight="1">
      <c r="A75" s="76">
        <v>1982</v>
      </c>
      <c r="B75" s="60">
        <v>35.332165870772251</v>
      </c>
      <c r="C75" s="60">
        <v>23.830859846228314</v>
      </c>
      <c r="D75" s="60">
        <v>10.795796977766425</v>
      </c>
      <c r="E75" s="60">
        <v>7.9650371641197308</v>
      </c>
      <c r="F75" s="60">
        <v>4.1757694436480151</v>
      </c>
      <c r="G75" s="60">
        <v>1.7337928747513978</v>
      </c>
      <c r="I75" s="60">
        <v>11.501306024543936</v>
      </c>
      <c r="J75" s="60">
        <v>13.035062868461889</v>
      </c>
      <c r="K75" s="60">
        <v>2.8307598136466945</v>
      </c>
      <c r="L75" s="60">
        <v>3.7892677204717158</v>
      </c>
      <c r="M75" s="60">
        <v>2.4419765688966173</v>
      </c>
    </row>
    <row r="76" spans="1:13" ht="13.5" customHeight="1">
      <c r="A76" s="76">
        <v>1983</v>
      </c>
      <c r="B76" s="60">
        <v>36.381882126221534</v>
      </c>
      <c r="C76" s="60">
        <v>24.851601609232148</v>
      </c>
      <c r="D76" s="60">
        <v>11.555228099865923</v>
      </c>
      <c r="E76" s="60">
        <v>8.6305391031627234</v>
      </c>
      <c r="F76" s="60">
        <v>4.6208721299842912</v>
      </c>
      <c r="G76" s="60">
        <v>1.884166708678876</v>
      </c>
      <c r="I76" s="60">
        <v>11.530280516989386</v>
      </c>
      <c r="J76" s="60">
        <v>13.296373509366225</v>
      </c>
      <c r="K76" s="60">
        <v>2.9246889967031997</v>
      </c>
      <c r="L76" s="60">
        <v>4.0096669731784322</v>
      </c>
      <c r="M76" s="60">
        <v>2.7367054213054152</v>
      </c>
    </row>
    <row r="77" spans="1:13" ht="13.5" customHeight="1">
      <c r="A77" s="76">
        <v>1984</v>
      </c>
      <c r="B77" s="60">
        <v>36.735537173275119</v>
      </c>
      <c r="C77" s="60">
        <v>25.286507220891252</v>
      </c>
      <c r="D77" s="60">
        <v>11.989346962037795</v>
      </c>
      <c r="E77" s="60">
        <v>9.0391652755793146</v>
      </c>
      <c r="F77" s="60">
        <v>4.9811033091065013</v>
      </c>
      <c r="G77" s="60">
        <v>2.1535381567179748</v>
      </c>
      <c r="I77" s="60">
        <v>11.449029952383867</v>
      </c>
      <c r="J77" s="60">
        <v>13.297160258853458</v>
      </c>
      <c r="K77" s="60">
        <v>2.95018168645848</v>
      </c>
      <c r="L77" s="60">
        <v>4.0580619664728133</v>
      </c>
      <c r="M77" s="60">
        <v>2.8275651523885266</v>
      </c>
    </row>
    <row r="78" spans="1:13" ht="13.5" customHeight="1">
      <c r="A78" s="76">
        <v>1985</v>
      </c>
      <c r="B78" s="60">
        <v>37.560861009448189</v>
      </c>
      <c r="C78" s="60">
        <v>26.117028321317697</v>
      </c>
      <c r="D78" s="60">
        <v>12.668962279555531</v>
      </c>
      <c r="E78" s="60">
        <v>9.6251536987594903</v>
      </c>
      <c r="F78" s="60">
        <v>5.3180289093396169</v>
      </c>
      <c r="G78" s="60">
        <v>2.2361820161560337</v>
      </c>
      <c r="I78" s="60">
        <v>11.443832688130492</v>
      </c>
      <c r="J78" s="60">
        <v>13.448066041762166</v>
      </c>
      <c r="K78" s="60">
        <v>3.0438085807960409</v>
      </c>
      <c r="L78" s="60">
        <v>4.3071247894198734</v>
      </c>
      <c r="M78" s="60">
        <v>3.0818468931835832</v>
      </c>
    </row>
    <row r="79" spans="1:13" ht="13.5" customHeight="1">
      <c r="A79" s="76">
        <v>1986</v>
      </c>
      <c r="B79" s="60">
        <v>40.628910352746885</v>
      </c>
      <c r="C79" s="60">
        <v>29.487538897193097</v>
      </c>
      <c r="D79" s="60">
        <v>15.917057878495417</v>
      </c>
      <c r="E79" s="60">
        <v>12.622035228545277</v>
      </c>
      <c r="F79" s="60">
        <v>7.3978961510816967</v>
      </c>
      <c r="G79" s="60">
        <v>3.34446839608743</v>
      </c>
      <c r="I79" s="60">
        <v>11.141371455553788</v>
      </c>
      <c r="J79" s="60">
        <v>13.570481018697681</v>
      </c>
      <c r="K79" s="60">
        <v>3.2950226499501394</v>
      </c>
      <c r="L79" s="60">
        <v>5.2241390774635805</v>
      </c>
      <c r="M79" s="60">
        <v>4.0534277549942672</v>
      </c>
    </row>
    <row r="80" spans="1:13" ht="13.5" customHeight="1">
      <c r="A80" s="76">
        <v>1987</v>
      </c>
      <c r="B80" s="60">
        <v>38.245778280666734</v>
      </c>
      <c r="C80" s="60">
        <v>26.538896196963329</v>
      </c>
      <c r="D80" s="60">
        <v>12.662152082703312</v>
      </c>
      <c r="E80" s="60">
        <v>9.4484083074483234</v>
      </c>
      <c r="F80" s="60">
        <v>4.899027408633728</v>
      </c>
      <c r="G80" s="60">
        <v>1.9077992254479696</v>
      </c>
      <c r="I80" s="60">
        <v>11.706882083703405</v>
      </c>
      <c r="J80" s="60">
        <v>13.876744114260017</v>
      </c>
      <c r="K80" s="60">
        <v>3.2137437752549882</v>
      </c>
      <c r="L80" s="60">
        <v>4.5493808988145954</v>
      </c>
      <c r="M80" s="60">
        <v>2.9912281831857586</v>
      </c>
    </row>
    <row r="81" spans="1:13" ht="13.5" customHeight="1">
      <c r="A81" s="76">
        <v>1988</v>
      </c>
      <c r="B81" s="60">
        <v>40.628739351633932</v>
      </c>
      <c r="C81" s="60">
        <v>29.28938887841235</v>
      </c>
      <c r="D81" s="60">
        <v>15.493338921325046</v>
      </c>
      <c r="E81" s="60">
        <v>12.091460032282132</v>
      </c>
      <c r="F81" s="60">
        <v>6.799030590486101</v>
      </c>
      <c r="G81" s="60">
        <v>2.8625698376648026</v>
      </c>
      <c r="I81" s="60">
        <v>11.339350473221582</v>
      </c>
      <c r="J81" s="60">
        <v>13.796049957087304</v>
      </c>
      <c r="K81" s="60">
        <v>3.4018788890429139</v>
      </c>
      <c r="L81" s="60">
        <v>5.2924294417960311</v>
      </c>
      <c r="M81" s="60">
        <v>3.9364607528212985</v>
      </c>
    </row>
    <row r="82" spans="1:13" ht="13.5" customHeight="1">
      <c r="A82" s="76">
        <v>1989</v>
      </c>
      <c r="B82" s="60">
        <v>40.084419699446748</v>
      </c>
      <c r="C82" s="60">
        <v>28.547795418569976</v>
      </c>
      <c r="D82" s="60">
        <v>14.486443962630339</v>
      </c>
      <c r="E82" s="60">
        <v>11.078926762688688</v>
      </c>
      <c r="F82" s="60">
        <v>5.9994074968876392</v>
      </c>
      <c r="G82" s="60">
        <v>2.4546952390748413</v>
      </c>
      <c r="I82" s="60">
        <v>11.536624280876772</v>
      </c>
      <c r="J82" s="60">
        <v>14.061351455939636</v>
      </c>
      <c r="K82" s="60">
        <v>3.4075171999416511</v>
      </c>
      <c r="L82" s="60">
        <v>5.0795192658010491</v>
      </c>
      <c r="M82" s="60">
        <v>3.5447122578127979</v>
      </c>
    </row>
    <row r="83" spans="1:13" ht="13.5" customHeight="1">
      <c r="A83" s="76">
        <v>1990</v>
      </c>
      <c r="B83" s="60">
        <v>39.975652816242444</v>
      </c>
      <c r="C83" s="60">
        <v>28.406123836070392</v>
      </c>
      <c r="D83" s="60">
        <v>14.329641264701635</v>
      </c>
      <c r="E83" s="60">
        <v>10.944271701045379</v>
      </c>
      <c r="F83" s="60">
        <v>5.8245139041904226</v>
      </c>
      <c r="G83" s="60">
        <v>2.3335255081525816</v>
      </c>
      <c r="I83" s="60">
        <v>11.569528980172052</v>
      </c>
      <c r="J83" s="60">
        <v>14.076482571368757</v>
      </c>
      <c r="K83" s="60">
        <v>3.3853695636562566</v>
      </c>
      <c r="L83" s="60">
        <v>5.1197577968549561</v>
      </c>
      <c r="M83" s="60">
        <v>3.4909883960378409</v>
      </c>
    </row>
    <row r="84" spans="1:13" ht="13.5" customHeight="1">
      <c r="A84" s="76">
        <v>1991</v>
      </c>
      <c r="B84" s="60">
        <v>39.545500390896422</v>
      </c>
      <c r="C84" s="60">
        <v>27.722910978669187</v>
      </c>
      <c r="D84" s="60">
        <v>13.360690261159549</v>
      </c>
      <c r="E84" s="60">
        <v>9.9856482457619098</v>
      </c>
      <c r="F84" s="60">
        <v>5.1228214941781252</v>
      </c>
      <c r="G84" s="60">
        <v>1.9570288229202717</v>
      </c>
      <c r="I84" s="60">
        <v>11.822589412227234</v>
      </c>
      <c r="J84" s="60">
        <v>14.362220717509638</v>
      </c>
      <c r="K84" s="60">
        <v>3.3750420153976393</v>
      </c>
      <c r="L84" s="60">
        <v>4.8628267515837846</v>
      </c>
      <c r="M84" s="60">
        <v>3.1657926712578535</v>
      </c>
    </row>
    <row r="85" spans="1:13" ht="13.5" customHeight="1">
      <c r="A85" s="76">
        <v>1992</v>
      </c>
      <c r="B85" s="60">
        <v>40.822634961702242</v>
      </c>
      <c r="C85" s="60">
        <v>29.064650618580192</v>
      </c>
      <c r="D85" s="60">
        <v>14.670843575107488</v>
      </c>
      <c r="E85" s="60">
        <v>11.199057674030358</v>
      </c>
      <c r="F85" s="60">
        <v>6.0315047247453792</v>
      </c>
      <c r="G85" s="60">
        <v>2.4630823721854767</v>
      </c>
      <c r="I85" s="60">
        <v>11.75798434312205</v>
      </c>
      <c r="J85" s="60">
        <v>14.393807043472703</v>
      </c>
      <c r="K85" s="60">
        <v>3.4717859010771299</v>
      </c>
      <c r="L85" s="60">
        <v>5.1675529492849792</v>
      </c>
      <c r="M85" s="60">
        <v>3.5684223525599026</v>
      </c>
    </row>
    <row r="86" spans="1:13" ht="13.5" customHeight="1">
      <c r="A86" s="76">
        <v>1993</v>
      </c>
      <c r="B86" s="60">
        <v>40.684889309387607</v>
      </c>
      <c r="C86" s="60">
        <v>28.832913107127652</v>
      </c>
      <c r="D86" s="60">
        <v>14.23690292657316</v>
      </c>
      <c r="E86" s="60">
        <v>10.776711706570488</v>
      </c>
      <c r="F86" s="60">
        <v>5.7306914890393443</v>
      </c>
      <c r="G86" s="60">
        <v>2.3180260584675971</v>
      </c>
      <c r="I86" s="60">
        <v>11.851976202259955</v>
      </c>
      <c r="J86" s="60">
        <v>14.596010180554492</v>
      </c>
      <c r="K86" s="60">
        <v>3.4601912200026721</v>
      </c>
      <c r="L86" s="60">
        <v>5.0460202175311437</v>
      </c>
      <c r="M86" s="60">
        <v>3.4126654305717472</v>
      </c>
    </row>
    <row r="87" spans="1:13" ht="13.5" customHeight="1">
      <c r="A87" s="76">
        <v>1994</v>
      </c>
      <c r="B87" s="60">
        <v>40.781969686955158</v>
      </c>
      <c r="C87" s="60">
        <v>28.892563215865998</v>
      </c>
      <c r="D87" s="60">
        <v>14.231929403424463</v>
      </c>
      <c r="E87" s="60">
        <v>10.734235576187457</v>
      </c>
      <c r="F87" s="60">
        <v>5.7039958392342767</v>
      </c>
      <c r="G87" s="60">
        <v>2.2947425865202211</v>
      </c>
      <c r="I87" s="60">
        <v>11.88940647108916</v>
      </c>
      <c r="J87" s="60">
        <v>14.660633812441535</v>
      </c>
      <c r="K87" s="60">
        <v>3.4976938272370059</v>
      </c>
      <c r="L87" s="60">
        <v>5.0302397369531802</v>
      </c>
      <c r="M87" s="60">
        <v>3.4092532527140555</v>
      </c>
    </row>
    <row r="88" spans="1:13" ht="13.5" customHeight="1">
      <c r="A88" s="76">
        <v>1995</v>
      </c>
      <c r="B88" s="60">
        <v>42.113999999999997</v>
      </c>
      <c r="C88" s="60">
        <v>30.224</v>
      </c>
      <c r="D88" s="60">
        <v>15.234</v>
      </c>
      <c r="E88" s="60">
        <v>11.57</v>
      </c>
      <c r="F88" s="60">
        <v>6.2060000000000004</v>
      </c>
      <c r="G88" s="60">
        <v>2.4630000000000001</v>
      </c>
      <c r="I88" s="60">
        <f t="shared" ref="I88:I97" si="0">B88-C88</f>
        <v>11.889999999999997</v>
      </c>
      <c r="J88" s="60">
        <f t="shared" ref="J88:J97" si="1">C88-D88</f>
        <v>14.99</v>
      </c>
      <c r="K88" s="60">
        <f t="shared" ref="K88:K97" si="2">D88-E88</f>
        <v>3.6639999999999997</v>
      </c>
      <c r="L88" s="60">
        <f t="shared" ref="L88:L97" si="3">E88-F88</f>
        <v>5.3639999999999999</v>
      </c>
      <c r="M88" s="60">
        <f t="shared" ref="M88:M97" si="4">F88-G88</f>
        <v>3.7430000000000003</v>
      </c>
    </row>
    <row r="89" spans="1:13" ht="13.5" customHeight="1">
      <c r="A89" s="76">
        <f t="shared" ref="A89:A97" si="5">A88+1</f>
        <v>1996</v>
      </c>
      <c r="B89" s="60">
        <v>43.484000000000002</v>
      </c>
      <c r="C89" s="60">
        <v>31.757000000000001</v>
      </c>
      <c r="D89" s="60">
        <v>16.687000000000001</v>
      </c>
      <c r="E89" s="60">
        <v>12.907</v>
      </c>
      <c r="F89" s="60">
        <v>7.24</v>
      </c>
      <c r="G89" s="60">
        <v>3.0579999999999998</v>
      </c>
      <c r="I89" s="60">
        <f t="shared" si="0"/>
        <v>11.727</v>
      </c>
      <c r="J89" s="60">
        <f t="shared" si="1"/>
        <v>15.07</v>
      </c>
      <c r="K89" s="60">
        <f t="shared" si="2"/>
        <v>3.7800000000000011</v>
      </c>
      <c r="L89" s="60">
        <f t="shared" si="3"/>
        <v>5.6669999999999998</v>
      </c>
      <c r="M89" s="60">
        <f t="shared" si="4"/>
        <v>4.1820000000000004</v>
      </c>
    </row>
    <row r="90" spans="1:13" ht="13.5" customHeight="1">
      <c r="A90" s="76">
        <f t="shared" si="5"/>
        <v>1997</v>
      </c>
      <c r="B90" s="60">
        <v>44.643999999999998</v>
      </c>
      <c r="C90" s="60">
        <v>33.140999999999998</v>
      </c>
      <c r="D90" s="60">
        <v>18.015000000000001</v>
      </c>
      <c r="E90" s="60">
        <v>14.159000000000001</v>
      </c>
      <c r="F90" s="60">
        <v>8.1850000000000005</v>
      </c>
      <c r="G90" s="60">
        <v>3.5259999999999998</v>
      </c>
      <c r="I90" s="60">
        <f t="shared" si="0"/>
        <v>11.503</v>
      </c>
      <c r="J90" s="60">
        <f t="shared" si="1"/>
        <v>15.125999999999998</v>
      </c>
      <c r="K90" s="60">
        <f t="shared" si="2"/>
        <v>3.8559999999999999</v>
      </c>
      <c r="L90" s="60">
        <f t="shared" si="3"/>
        <v>5.9740000000000002</v>
      </c>
      <c r="M90" s="60">
        <f t="shared" si="4"/>
        <v>4.6590000000000007</v>
      </c>
    </row>
    <row r="91" spans="1:13" ht="13.5" customHeight="1">
      <c r="A91" s="76">
        <f t="shared" si="5"/>
        <v>1998</v>
      </c>
      <c r="B91" s="60">
        <v>45.390999999999998</v>
      </c>
      <c r="C91" s="60">
        <v>34.094999999999999</v>
      </c>
      <c r="D91" s="60">
        <v>19.088000000000001</v>
      </c>
      <c r="E91" s="60">
        <v>15.179</v>
      </c>
      <c r="F91" s="60">
        <v>8.9960000000000004</v>
      </c>
      <c r="G91" s="60">
        <v>3.923</v>
      </c>
      <c r="I91" s="60">
        <f t="shared" si="0"/>
        <v>11.295999999999999</v>
      </c>
      <c r="J91" s="60">
        <f t="shared" si="1"/>
        <v>15.006999999999998</v>
      </c>
      <c r="K91" s="60">
        <f t="shared" si="2"/>
        <v>3.9090000000000007</v>
      </c>
      <c r="L91" s="60">
        <f t="shared" si="3"/>
        <v>6.1829999999999998</v>
      </c>
      <c r="M91" s="60">
        <f t="shared" si="4"/>
        <v>5.0730000000000004</v>
      </c>
    </row>
    <row r="92" spans="1:13" ht="13.5" customHeight="1">
      <c r="A92" s="76">
        <f t="shared" si="5"/>
        <v>1999</v>
      </c>
      <c r="B92" s="60">
        <v>46.469000000000001</v>
      </c>
      <c r="C92" s="60">
        <v>35.216999999999999</v>
      </c>
      <c r="D92" s="60">
        <v>20.044</v>
      </c>
      <c r="E92" s="60">
        <v>16.036000000000001</v>
      </c>
      <c r="F92" s="60">
        <v>9.6219999999999999</v>
      </c>
      <c r="G92" s="60">
        <v>4.2140000000000004</v>
      </c>
      <c r="I92" s="60">
        <f t="shared" si="0"/>
        <v>11.252000000000002</v>
      </c>
      <c r="J92" s="60">
        <f t="shared" si="1"/>
        <v>15.172999999999998</v>
      </c>
      <c r="K92" s="60">
        <f t="shared" si="2"/>
        <v>4.0079999999999991</v>
      </c>
      <c r="L92" s="60">
        <f t="shared" si="3"/>
        <v>6.4140000000000015</v>
      </c>
      <c r="M92" s="60">
        <f t="shared" si="4"/>
        <v>5.4079999999999995</v>
      </c>
    </row>
    <row r="93" spans="1:13" ht="13.5" customHeight="1">
      <c r="A93" s="76">
        <f t="shared" si="5"/>
        <v>2000</v>
      </c>
      <c r="B93" s="60">
        <v>47.606999999999999</v>
      </c>
      <c r="C93" s="60">
        <v>36.606000000000002</v>
      </c>
      <c r="D93" s="60">
        <v>21.521000000000001</v>
      </c>
      <c r="E93" s="60">
        <v>17.454999999999998</v>
      </c>
      <c r="F93" s="60">
        <v>10.877000000000001</v>
      </c>
      <c r="G93" s="60">
        <v>5.0730000000000004</v>
      </c>
      <c r="I93" s="60">
        <f t="shared" si="0"/>
        <v>11.000999999999998</v>
      </c>
      <c r="J93" s="60">
        <f t="shared" si="1"/>
        <v>15.085000000000001</v>
      </c>
      <c r="K93" s="60">
        <f t="shared" si="2"/>
        <v>4.0660000000000025</v>
      </c>
      <c r="L93" s="60">
        <f t="shared" si="3"/>
        <v>6.5779999999999976</v>
      </c>
      <c r="M93" s="60">
        <f t="shared" si="4"/>
        <v>5.8040000000000003</v>
      </c>
    </row>
    <row r="94" spans="1:13" ht="13.5" customHeight="1">
      <c r="A94" s="76">
        <f t="shared" si="5"/>
        <v>2001</v>
      </c>
      <c r="B94" s="60">
        <v>44.823</v>
      </c>
      <c r="C94" s="60">
        <v>33.353999999999999</v>
      </c>
      <c r="D94" s="60">
        <v>18.22</v>
      </c>
      <c r="E94" s="60">
        <v>14.324</v>
      </c>
      <c r="F94" s="60">
        <v>8.3689999999999998</v>
      </c>
      <c r="G94" s="60">
        <v>3.7</v>
      </c>
      <c r="I94" s="60">
        <f t="shared" si="0"/>
        <v>11.469000000000001</v>
      </c>
      <c r="J94" s="60">
        <f t="shared" si="1"/>
        <v>15.134</v>
      </c>
      <c r="K94" s="60">
        <f t="shared" si="2"/>
        <v>3.895999999999999</v>
      </c>
      <c r="L94" s="60">
        <f t="shared" si="3"/>
        <v>5.9550000000000001</v>
      </c>
      <c r="M94" s="60">
        <f t="shared" si="4"/>
        <v>4.6689999999999996</v>
      </c>
    </row>
    <row r="95" spans="1:13" ht="13.5" customHeight="1">
      <c r="A95" s="76">
        <f t="shared" si="5"/>
        <v>2002</v>
      </c>
      <c r="B95" s="60">
        <v>43.82</v>
      </c>
      <c r="C95" s="60">
        <v>32.069000000000003</v>
      </c>
      <c r="D95" s="60">
        <v>16.864999999999998</v>
      </c>
      <c r="E95" s="60">
        <v>13.038</v>
      </c>
      <c r="F95" s="60">
        <v>7.3410000000000002</v>
      </c>
      <c r="G95" s="60">
        <v>3.1419999999999999</v>
      </c>
      <c r="I95" s="60">
        <f t="shared" si="0"/>
        <v>11.750999999999998</v>
      </c>
      <c r="J95" s="60">
        <f t="shared" si="1"/>
        <v>15.204000000000004</v>
      </c>
      <c r="K95" s="60">
        <f t="shared" si="2"/>
        <v>3.8269999999999982</v>
      </c>
      <c r="L95" s="60">
        <f t="shared" si="3"/>
        <v>5.6970000000000001</v>
      </c>
      <c r="M95" s="60">
        <f t="shared" si="4"/>
        <v>4.1989999999999998</v>
      </c>
    </row>
    <row r="96" spans="1:13" ht="13.5" customHeight="1">
      <c r="A96" s="76">
        <f t="shared" si="5"/>
        <v>2003</v>
      </c>
      <c r="B96" s="60">
        <v>44.527000000000001</v>
      </c>
      <c r="C96" s="60">
        <v>32.765000000000001</v>
      </c>
      <c r="D96" s="60">
        <v>17.527999999999999</v>
      </c>
      <c r="E96" s="60">
        <v>13.670999999999999</v>
      </c>
      <c r="F96" s="60">
        <v>7.867</v>
      </c>
      <c r="G96" s="60">
        <v>3.492</v>
      </c>
      <c r="I96" s="60">
        <f t="shared" si="0"/>
        <v>11.762</v>
      </c>
      <c r="J96" s="60">
        <f t="shared" si="1"/>
        <v>15.237000000000002</v>
      </c>
      <c r="K96" s="60">
        <f t="shared" si="2"/>
        <v>3.8569999999999993</v>
      </c>
      <c r="L96" s="60">
        <f t="shared" si="3"/>
        <v>5.8039999999999994</v>
      </c>
      <c r="M96" s="60">
        <f t="shared" si="4"/>
        <v>4.375</v>
      </c>
    </row>
    <row r="97" spans="1:14" ht="13.5" customHeight="1">
      <c r="A97" s="76">
        <f t="shared" si="5"/>
        <v>2004</v>
      </c>
      <c r="B97" s="60">
        <v>46.399000000000001</v>
      </c>
      <c r="C97" s="60">
        <v>34.950000000000003</v>
      </c>
      <c r="D97" s="60">
        <v>19.753</v>
      </c>
      <c r="E97" s="60">
        <v>15.742000000000001</v>
      </c>
      <c r="F97" s="60">
        <v>9.4649999999999999</v>
      </c>
      <c r="G97" s="60">
        <v>4.3419999999999996</v>
      </c>
      <c r="I97" s="60">
        <f t="shared" si="0"/>
        <v>11.448999999999998</v>
      </c>
      <c r="J97" s="60">
        <f t="shared" si="1"/>
        <v>15.197000000000003</v>
      </c>
      <c r="K97" s="60">
        <f t="shared" si="2"/>
        <v>4.0109999999999992</v>
      </c>
      <c r="L97" s="60">
        <f t="shared" si="3"/>
        <v>6.277000000000001</v>
      </c>
      <c r="M97" s="60">
        <f t="shared" si="4"/>
        <v>5.1230000000000002</v>
      </c>
    </row>
    <row r="98" spans="1:14" ht="13.5" customHeight="1">
      <c r="A98" s="76">
        <v>2005</v>
      </c>
      <c r="B98" s="60">
        <v>48.334000000000003</v>
      </c>
      <c r="C98" s="60">
        <v>37.158999999999999</v>
      </c>
      <c r="D98" s="60">
        <v>21.916</v>
      </c>
      <c r="E98" s="60">
        <v>17.771000000000001</v>
      </c>
      <c r="F98" s="60">
        <v>10.984</v>
      </c>
      <c r="G98" s="60">
        <v>5.1280000000000001</v>
      </c>
      <c r="I98" s="60">
        <f t="shared" ref="I98:M99" si="6">B98-C98</f>
        <v>11.175000000000004</v>
      </c>
      <c r="J98" s="60">
        <f t="shared" si="6"/>
        <v>15.242999999999999</v>
      </c>
      <c r="K98" s="60">
        <f t="shared" si="6"/>
        <v>4.1449999999999996</v>
      </c>
      <c r="L98" s="60">
        <f t="shared" si="6"/>
        <v>6.7870000000000008</v>
      </c>
      <c r="M98" s="60">
        <f t="shared" si="6"/>
        <v>5.8559999999999999</v>
      </c>
    </row>
    <row r="99" spans="1:14" ht="13.5" customHeight="1">
      <c r="A99" s="76">
        <f t="shared" ref="A99:A106" si="7">A98+1</f>
        <v>2006</v>
      </c>
      <c r="B99" s="60">
        <v>49.32</v>
      </c>
      <c r="C99" s="60">
        <v>38.082999999999998</v>
      </c>
      <c r="D99" s="60">
        <v>22.823</v>
      </c>
      <c r="E99" s="60">
        <v>18.614999999999998</v>
      </c>
      <c r="F99" s="60">
        <v>11.587999999999999</v>
      </c>
      <c r="G99" s="60">
        <v>5.46</v>
      </c>
      <c r="I99" s="60">
        <f t="shared" si="6"/>
        <v>11.237000000000002</v>
      </c>
      <c r="J99" s="60">
        <f t="shared" si="6"/>
        <v>15.259999999999998</v>
      </c>
      <c r="K99" s="60">
        <f t="shared" si="6"/>
        <v>4.208000000000002</v>
      </c>
      <c r="L99" s="60">
        <f t="shared" si="6"/>
        <v>7.0269999999999992</v>
      </c>
      <c r="M99" s="60">
        <f t="shared" si="6"/>
        <v>6.1279999999999992</v>
      </c>
      <c r="N99" s="169"/>
    </row>
    <row r="100" spans="1:14" ht="13.5" customHeight="1">
      <c r="A100" s="76">
        <f t="shared" si="7"/>
        <v>2007</v>
      </c>
      <c r="B100" s="60">
        <v>49.74</v>
      </c>
      <c r="C100" s="60">
        <v>38.667999999999999</v>
      </c>
      <c r="D100" s="60">
        <v>23.503</v>
      </c>
      <c r="E100" s="60">
        <v>19.314</v>
      </c>
      <c r="F100" s="60">
        <v>12.275</v>
      </c>
      <c r="G100" s="60">
        <v>6.0359999999999996</v>
      </c>
      <c r="I100" s="60">
        <f t="shared" ref="I100:M101" si="8">B100-C100</f>
        <v>11.072000000000003</v>
      </c>
      <c r="J100" s="60">
        <f t="shared" si="8"/>
        <v>15.164999999999999</v>
      </c>
      <c r="K100" s="60">
        <f t="shared" si="8"/>
        <v>4.1890000000000001</v>
      </c>
      <c r="L100" s="60">
        <f t="shared" si="8"/>
        <v>7.0389999999999997</v>
      </c>
      <c r="M100" s="60">
        <f t="shared" si="8"/>
        <v>6.2390000000000008</v>
      </c>
      <c r="N100" s="169"/>
    </row>
    <row r="101" spans="1:14" ht="13.5" customHeight="1">
      <c r="A101" s="76">
        <f t="shared" si="7"/>
        <v>2008</v>
      </c>
      <c r="B101" s="60">
        <v>48.228000000000002</v>
      </c>
      <c r="C101" s="60">
        <v>36.520000000000003</v>
      </c>
      <c r="D101" s="60">
        <v>20.946000000000002</v>
      </c>
      <c r="E101" s="60">
        <v>16.867000000000001</v>
      </c>
      <c r="F101" s="60">
        <v>10.4</v>
      </c>
      <c r="G101" s="60">
        <v>5.0339999999999998</v>
      </c>
      <c r="I101" s="60">
        <f t="shared" si="8"/>
        <v>11.707999999999998</v>
      </c>
      <c r="J101" s="60">
        <f t="shared" si="8"/>
        <v>15.574000000000002</v>
      </c>
      <c r="K101" s="60">
        <f t="shared" si="8"/>
        <v>4.0790000000000006</v>
      </c>
      <c r="L101" s="60">
        <f t="shared" si="8"/>
        <v>6.4670000000000005</v>
      </c>
      <c r="M101" s="60">
        <f t="shared" si="8"/>
        <v>5.3660000000000005</v>
      </c>
      <c r="N101" s="169"/>
    </row>
    <row r="102" spans="1:14" ht="13.5" customHeight="1">
      <c r="A102" s="76">
        <f t="shared" si="7"/>
        <v>2009</v>
      </c>
      <c r="B102" s="60">
        <v>46.502000000000002</v>
      </c>
      <c r="C102" s="60">
        <v>34.113</v>
      </c>
      <c r="D102" s="60">
        <v>18.119</v>
      </c>
      <c r="E102" s="60">
        <v>14.151999999999999</v>
      </c>
      <c r="F102" s="60">
        <v>8.2949999999999999</v>
      </c>
      <c r="G102" s="60">
        <v>3.8940000000000001</v>
      </c>
      <c r="I102" s="60">
        <f t="shared" ref="I102:M103" si="9">B102-C102</f>
        <v>12.389000000000003</v>
      </c>
      <c r="J102" s="60">
        <f t="shared" si="9"/>
        <v>15.994</v>
      </c>
      <c r="K102" s="60">
        <f t="shared" si="9"/>
        <v>3.9670000000000005</v>
      </c>
      <c r="L102" s="60">
        <f t="shared" si="9"/>
        <v>5.8569999999999993</v>
      </c>
      <c r="M102" s="60">
        <f t="shared" si="9"/>
        <v>4.4009999999999998</v>
      </c>
      <c r="N102" s="169"/>
    </row>
    <row r="103" spans="1:14" ht="13.5" customHeight="1">
      <c r="A103" s="76">
        <f t="shared" si="7"/>
        <v>2010</v>
      </c>
      <c r="B103" s="60">
        <v>48.042999999999999</v>
      </c>
      <c r="C103" s="60">
        <v>35.851999999999997</v>
      </c>
      <c r="D103" s="60">
        <v>19.863</v>
      </c>
      <c r="E103" s="60">
        <v>15.829000000000001</v>
      </c>
      <c r="F103" s="60">
        <v>9.6579999999999995</v>
      </c>
      <c r="G103" s="60">
        <v>4.7789999999999999</v>
      </c>
      <c r="I103" s="60">
        <f t="shared" si="9"/>
        <v>12.191000000000003</v>
      </c>
      <c r="J103" s="60">
        <f t="shared" si="9"/>
        <v>15.988999999999997</v>
      </c>
      <c r="K103" s="60">
        <f t="shared" si="9"/>
        <v>4.0339999999999989</v>
      </c>
      <c r="L103" s="60">
        <f t="shared" si="9"/>
        <v>6.1710000000000012</v>
      </c>
      <c r="M103" s="60">
        <f t="shared" si="9"/>
        <v>4.8789999999999996</v>
      </c>
      <c r="N103" s="169"/>
    </row>
    <row r="104" spans="1:14" ht="13.5" customHeight="1">
      <c r="A104" s="76">
        <f t="shared" si="7"/>
        <v>2011</v>
      </c>
      <c r="B104" s="60">
        <v>48.128</v>
      </c>
      <c r="C104" s="60">
        <v>35.884999999999998</v>
      </c>
      <c r="D104" s="60">
        <v>19.646999999999998</v>
      </c>
      <c r="E104" s="60">
        <v>15.547000000000001</v>
      </c>
      <c r="F104" s="60">
        <v>9.266</v>
      </c>
      <c r="G104" s="60">
        <v>4.3220000000000001</v>
      </c>
      <c r="I104" s="60">
        <f t="shared" ref="I104:M105" si="10">B104-C104</f>
        <v>12.243000000000002</v>
      </c>
      <c r="J104" s="60">
        <f t="shared" si="10"/>
        <v>16.238</v>
      </c>
      <c r="K104" s="60">
        <f t="shared" si="10"/>
        <v>4.0999999999999979</v>
      </c>
      <c r="L104" s="60">
        <f t="shared" si="10"/>
        <v>6.2810000000000006</v>
      </c>
      <c r="M104" s="60">
        <f t="shared" si="10"/>
        <v>4.944</v>
      </c>
      <c r="N104" s="169"/>
    </row>
    <row r="105" spans="1:14" ht="13.5" customHeight="1">
      <c r="A105" s="76">
        <f t="shared" si="7"/>
        <v>2012</v>
      </c>
      <c r="B105" s="60">
        <v>50.601999999999997</v>
      </c>
      <c r="C105" s="60">
        <v>38.819000000000003</v>
      </c>
      <c r="D105" s="60">
        <v>22.827999999999999</v>
      </c>
      <c r="E105" s="60">
        <v>18.588999999999999</v>
      </c>
      <c r="F105" s="60">
        <v>11.712</v>
      </c>
      <c r="G105" s="60">
        <v>5.8109999999999999</v>
      </c>
      <c r="I105" s="60">
        <f t="shared" si="10"/>
        <v>11.782999999999994</v>
      </c>
      <c r="J105" s="60">
        <f t="shared" si="10"/>
        <v>15.991000000000003</v>
      </c>
      <c r="K105" s="60">
        <f t="shared" si="10"/>
        <v>4.2390000000000008</v>
      </c>
      <c r="L105" s="60">
        <f t="shared" si="10"/>
        <v>6.8769999999999989</v>
      </c>
      <c r="M105" s="60">
        <f t="shared" si="10"/>
        <v>5.9009999999999998</v>
      </c>
      <c r="N105" s="169"/>
    </row>
    <row r="106" spans="1:14" ht="13.5" customHeight="1">
      <c r="A106" s="76">
        <f t="shared" si="7"/>
        <v>2013</v>
      </c>
      <c r="B106" s="60">
        <v>48.633000000000003</v>
      </c>
      <c r="C106" s="60">
        <v>36.44</v>
      </c>
      <c r="D106" s="60">
        <v>20.006</v>
      </c>
      <c r="E106" s="60">
        <v>15.807</v>
      </c>
      <c r="F106" s="60">
        <v>9.4309999999999992</v>
      </c>
      <c r="G106" s="60">
        <v>4.4660000000000002</v>
      </c>
      <c r="I106" s="60">
        <f t="shared" ref="I106:M111" si="11">B106-C106</f>
        <v>12.193000000000005</v>
      </c>
      <c r="J106" s="60">
        <f t="shared" si="11"/>
        <v>16.433999999999997</v>
      </c>
      <c r="K106" s="60">
        <f t="shared" si="11"/>
        <v>4.1989999999999998</v>
      </c>
      <c r="L106" s="60">
        <f t="shared" si="11"/>
        <v>6.3760000000000012</v>
      </c>
      <c r="M106" s="60">
        <f t="shared" si="11"/>
        <v>4.964999999999999</v>
      </c>
      <c r="N106" s="169"/>
    </row>
    <row r="107" spans="1:14" ht="13.5" customHeight="1">
      <c r="A107" s="76">
        <v>2014</v>
      </c>
      <c r="B107" s="60">
        <v>49.862000000000002</v>
      </c>
      <c r="C107" s="60">
        <v>37.909999999999997</v>
      </c>
      <c r="D107" s="60">
        <v>21.52</v>
      </c>
      <c r="E107" s="60">
        <v>17.23</v>
      </c>
      <c r="F107" s="60">
        <v>10.571</v>
      </c>
      <c r="G107" s="60">
        <v>5.1260000000000003</v>
      </c>
      <c r="I107" s="60">
        <f t="shared" si="11"/>
        <v>11.952000000000005</v>
      </c>
      <c r="J107" s="60">
        <f t="shared" si="11"/>
        <v>16.389999999999997</v>
      </c>
      <c r="K107" s="60">
        <f t="shared" si="11"/>
        <v>4.2899999999999991</v>
      </c>
      <c r="L107" s="60">
        <f t="shared" si="11"/>
        <v>6.6590000000000007</v>
      </c>
      <c r="M107" s="60">
        <f t="shared" si="11"/>
        <v>5.4449999999999994</v>
      </c>
      <c r="N107" s="169"/>
    </row>
    <row r="108" spans="1:14" ht="13.5" customHeight="1">
      <c r="A108" s="76">
        <v>2015</v>
      </c>
      <c r="B108" s="60">
        <v>49.976999999999997</v>
      </c>
      <c r="C108" s="60">
        <v>38.024000000000001</v>
      </c>
      <c r="D108" s="60">
        <v>21.585999999999999</v>
      </c>
      <c r="E108" s="60">
        <v>17.288</v>
      </c>
      <c r="F108" s="60">
        <v>10.605</v>
      </c>
      <c r="G108" s="60">
        <v>5.1139999999999999</v>
      </c>
      <c r="I108" s="60">
        <f t="shared" si="11"/>
        <v>11.952999999999996</v>
      </c>
      <c r="J108" s="60">
        <f t="shared" si="11"/>
        <v>16.438000000000002</v>
      </c>
      <c r="K108" s="60">
        <f t="shared" si="11"/>
        <v>4.2979999999999983</v>
      </c>
      <c r="L108" s="60">
        <f t="shared" si="11"/>
        <v>6.6829999999999998</v>
      </c>
      <c r="M108" s="60">
        <f t="shared" si="11"/>
        <v>5.4910000000000005</v>
      </c>
      <c r="N108" s="169"/>
    </row>
    <row r="109" spans="1:14" ht="13.5" customHeight="1">
      <c r="A109" s="76">
        <v>2016</v>
      </c>
      <c r="B109" s="60">
        <v>49.49</v>
      </c>
      <c r="C109" s="60">
        <v>37.363</v>
      </c>
      <c r="D109" s="60">
        <v>20.741</v>
      </c>
      <c r="E109" s="60">
        <v>16.481000000000002</v>
      </c>
      <c r="F109" s="60">
        <v>9.9469999999999992</v>
      </c>
      <c r="G109" s="60">
        <v>4.7649999999999997</v>
      </c>
      <c r="I109" s="60">
        <f t="shared" si="11"/>
        <v>12.127000000000002</v>
      </c>
      <c r="J109" s="60">
        <f t="shared" si="11"/>
        <v>16.622</v>
      </c>
      <c r="K109" s="60">
        <f t="shared" si="11"/>
        <v>4.259999999999998</v>
      </c>
      <c r="L109" s="60">
        <f t="shared" si="11"/>
        <v>6.5340000000000025</v>
      </c>
      <c r="M109" s="60">
        <f t="shared" si="11"/>
        <v>5.1819999999999995</v>
      </c>
      <c r="N109" s="169"/>
    </row>
    <row r="110" spans="1:14" ht="13.5" customHeight="1">
      <c r="A110" s="76">
        <v>2017</v>
      </c>
      <c r="B110" s="60">
        <v>50.459000000000003</v>
      </c>
      <c r="C110" s="60">
        <v>38.552999999999997</v>
      </c>
      <c r="D110" s="60">
        <v>22.007000000000001</v>
      </c>
      <c r="E110" s="60">
        <v>17.690000000000001</v>
      </c>
      <c r="F110" s="60">
        <v>10.952999999999999</v>
      </c>
      <c r="G110" s="60">
        <v>5.4089999999999998</v>
      </c>
      <c r="I110" s="60">
        <f t="shared" si="11"/>
        <v>11.906000000000006</v>
      </c>
      <c r="J110" s="60">
        <f t="shared" si="11"/>
        <v>16.545999999999996</v>
      </c>
      <c r="K110" s="60">
        <f t="shared" si="11"/>
        <v>4.3170000000000002</v>
      </c>
      <c r="L110" s="60">
        <f t="shared" si="11"/>
        <v>6.7370000000000019</v>
      </c>
      <c r="M110" s="60">
        <f t="shared" si="11"/>
        <v>5.5439999999999996</v>
      </c>
      <c r="N110" s="169"/>
    </row>
    <row r="111" spans="1:14" ht="13.5" customHeight="1">
      <c r="A111" s="76">
        <f>A110+1</f>
        <v>2018</v>
      </c>
      <c r="B111" s="60">
        <v>50.576000000000001</v>
      </c>
      <c r="C111" s="60">
        <v>38.643999999999998</v>
      </c>
      <c r="D111" s="60">
        <v>21.963000000000001</v>
      </c>
      <c r="E111" s="60">
        <v>17.616</v>
      </c>
      <c r="F111" s="60">
        <v>10.829000000000001</v>
      </c>
      <c r="G111" s="60">
        <v>5.1920000000000002</v>
      </c>
      <c r="I111" s="60">
        <f t="shared" si="11"/>
        <v>11.932000000000002</v>
      </c>
      <c r="J111" s="60">
        <f t="shared" si="11"/>
        <v>16.680999999999997</v>
      </c>
      <c r="K111" s="60">
        <f t="shared" si="11"/>
        <v>4.3470000000000013</v>
      </c>
      <c r="L111" s="60">
        <f t="shared" si="11"/>
        <v>6.786999999999999</v>
      </c>
      <c r="M111" s="60">
        <f t="shared" si="11"/>
        <v>5.6370000000000005</v>
      </c>
      <c r="N111" s="169"/>
    </row>
    <row r="112" spans="1:14" ht="13.5" customHeight="1">
      <c r="A112" s="76">
        <f>A111+1</f>
        <v>2019</v>
      </c>
      <c r="B112" s="60">
        <v>50.027999999999999</v>
      </c>
      <c r="C112" s="60">
        <v>38.170999999999999</v>
      </c>
      <c r="D112" s="60">
        <v>21.143000000000001</v>
      </c>
      <c r="E112" s="60">
        <v>16.786000000000001</v>
      </c>
      <c r="F112" s="60">
        <v>10.054</v>
      </c>
      <c r="G112" s="60">
        <v>4.6280000000000001</v>
      </c>
      <c r="I112" s="60">
        <f t="shared" ref="I112:I114" si="12">B112-C112</f>
        <v>11.856999999999999</v>
      </c>
      <c r="J112" s="60">
        <f t="shared" ref="J112:J114" si="13">C112-D112</f>
        <v>17.027999999999999</v>
      </c>
      <c r="K112" s="60">
        <f t="shared" ref="K112:K114" si="14">D112-E112</f>
        <v>4.3569999999999993</v>
      </c>
      <c r="L112" s="60">
        <f t="shared" ref="L112:L114" si="15">E112-F112</f>
        <v>6.7320000000000011</v>
      </c>
      <c r="M112" s="60">
        <f t="shared" ref="M112:M114" si="16">F112-G112</f>
        <v>5.4260000000000002</v>
      </c>
      <c r="N112" s="169"/>
    </row>
    <row r="113" spans="1:14" ht="13.5" customHeight="1">
      <c r="A113" s="76">
        <f>A112+1</f>
        <v>2020</v>
      </c>
      <c r="B113" s="60">
        <v>52.698999999999998</v>
      </c>
      <c r="C113" s="60">
        <v>40.773000000000003</v>
      </c>
      <c r="D113" s="60">
        <v>23.56</v>
      </c>
      <c r="E113" s="60">
        <v>19.047999999999998</v>
      </c>
      <c r="F113" s="60">
        <v>11.981</v>
      </c>
      <c r="G113" s="60">
        <v>5.8920000000000003</v>
      </c>
      <c r="I113" s="60">
        <f t="shared" si="12"/>
        <v>11.925999999999995</v>
      </c>
      <c r="J113" s="60">
        <f t="shared" si="13"/>
        <v>17.213000000000005</v>
      </c>
      <c r="K113" s="60">
        <f t="shared" si="14"/>
        <v>4.5120000000000005</v>
      </c>
      <c r="L113" s="60">
        <f t="shared" si="15"/>
        <v>7.0669999999999984</v>
      </c>
      <c r="M113" s="60">
        <f t="shared" si="16"/>
        <v>6.0889999999999995</v>
      </c>
      <c r="N113" s="169"/>
    </row>
    <row r="114" spans="1:14" ht="13.5" customHeight="1">
      <c r="A114" s="76">
        <f>A113+1</f>
        <v>2021</v>
      </c>
      <c r="B114" s="60">
        <v>55.643999999999998</v>
      </c>
      <c r="C114" s="60">
        <v>44.454999999999998</v>
      </c>
      <c r="D114" s="60">
        <v>27.628</v>
      </c>
      <c r="E114" s="60">
        <v>22.925000000000001</v>
      </c>
      <c r="F114" s="60">
        <v>15.02</v>
      </c>
      <c r="G114" s="60">
        <v>7.5830000000000002</v>
      </c>
      <c r="I114" s="60">
        <f t="shared" si="12"/>
        <v>11.189</v>
      </c>
      <c r="J114" s="60">
        <f t="shared" si="13"/>
        <v>16.826999999999998</v>
      </c>
      <c r="K114" s="60">
        <f t="shared" si="14"/>
        <v>4.7029999999999994</v>
      </c>
      <c r="L114" s="60">
        <f t="shared" si="15"/>
        <v>7.9050000000000011</v>
      </c>
      <c r="M114" s="60">
        <f t="shared" si="16"/>
        <v>7.4369999999999994</v>
      </c>
      <c r="N114" s="169"/>
    </row>
    <row r="115" spans="1:14" ht="13.5" customHeight="1">
      <c r="A115" s="76">
        <v>2022</v>
      </c>
      <c r="B115" s="60">
        <v>52.429000000000002</v>
      </c>
      <c r="C115" s="60">
        <v>40.564999999999998</v>
      </c>
      <c r="D115" s="60">
        <v>23.559000000000001</v>
      </c>
      <c r="E115" s="60">
        <v>19.007000000000001</v>
      </c>
      <c r="F115" s="60">
        <v>11.778</v>
      </c>
      <c r="G115" s="60">
        <v>5.5430000000000001</v>
      </c>
      <c r="I115" s="60">
        <f t="shared" ref="I115" si="17">B115-C115</f>
        <v>11.864000000000004</v>
      </c>
      <c r="J115" s="60">
        <f t="shared" ref="J115" si="18">C115-D115</f>
        <v>17.005999999999997</v>
      </c>
      <c r="K115" s="60">
        <f t="shared" ref="K115" si="19">D115-E115</f>
        <v>4.5519999999999996</v>
      </c>
      <c r="L115" s="60">
        <f t="shared" ref="L115" si="20">E115-F115</f>
        <v>7.229000000000001</v>
      </c>
      <c r="M115" s="60">
        <f t="shared" ref="M115" si="21">F115-G115</f>
        <v>6.2350000000000003</v>
      </c>
      <c r="N115" s="169"/>
    </row>
    <row r="116" spans="1:14" ht="13.5" customHeight="1">
      <c r="A116" s="80"/>
      <c r="B116" s="86"/>
      <c r="C116" s="80"/>
      <c r="D116" s="80"/>
      <c r="E116" s="80"/>
      <c r="F116" s="80"/>
      <c r="G116" s="80"/>
      <c r="H116" s="80"/>
      <c r="I116" s="86"/>
      <c r="J116" s="86"/>
      <c r="K116" s="86"/>
      <c r="L116" s="86"/>
      <c r="M116" s="86"/>
    </row>
    <row r="117" spans="1:14" ht="13.5" customHeight="1">
      <c r="A117" s="91"/>
      <c r="I117" s="60"/>
      <c r="J117" s="60"/>
      <c r="K117" s="60"/>
      <c r="L117" s="60"/>
      <c r="M117" s="60"/>
    </row>
    <row r="118" spans="1:14" ht="13.5" customHeight="1">
      <c r="A118" s="92" t="s">
        <v>161</v>
      </c>
      <c r="I118" s="60"/>
      <c r="J118" s="60"/>
      <c r="K118" s="60"/>
      <c r="L118" s="60"/>
      <c r="M118" s="60"/>
    </row>
    <row r="119" spans="1:14" ht="13.5" customHeight="1">
      <c r="A119" s="92" t="s">
        <v>160</v>
      </c>
      <c r="I119" s="60"/>
      <c r="J119" s="60"/>
      <c r="K119" s="60"/>
      <c r="L119" s="60"/>
      <c r="M119" s="60"/>
    </row>
    <row r="120" spans="1:14" ht="13.5" customHeight="1">
      <c r="A120" s="92" t="s">
        <v>157</v>
      </c>
      <c r="I120" s="60"/>
      <c r="J120" s="60"/>
      <c r="K120" s="60"/>
      <c r="L120" s="60"/>
      <c r="M120" s="60"/>
    </row>
    <row r="121" spans="1:14" ht="13.5" customHeight="1">
      <c r="A121" s="92" t="s">
        <v>158</v>
      </c>
      <c r="I121" s="60"/>
      <c r="J121" s="60"/>
      <c r="K121" s="60"/>
      <c r="L121" s="60"/>
      <c r="M121" s="60"/>
    </row>
    <row r="122" spans="1:14" ht="13.5" customHeight="1">
      <c r="A122" s="74" t="s">
        <v>231</v>
      </c>
      <c r="I122" s="60"/>
      <c r="J122" s="60"/>
      <c r="K122" s="60"/>
      <c r="L122" s="60"/>
      <c r="M122" s="60"/>
    </row>
    <row r="123" spans="1:14" ht="13.5" customHeight="1">
      <c r="A123" s="74" t="s">
        <v>230</v>
      </c>
      <c r="I123" s="60"/>
      <c r="J123" s="60"/>
      <c r="K123" s="60"/>
      <c r="L123" s="60"/>
      <c r="M123" s="60"/>
    </row>
    <row r="124" spans="1:14" ht="13.5" customHeight="1">
      <c r="I124" s="60"/>
      <c r="J124" s="60"/>
      <c r="K124" s="60"/>
      <c r="L124" s="60"/>
      <c r="M124" s="60"/>
    </row>
    <row r="125" spans="1:14" ht="13.5" customHeight="1">
      <c r="I125" s="60"/>
      <c r="J125" s="60"/>
      <c r="K125" s="60"/>
      <c r="L125" s="60"/>
      <c r="M125" s="60"/>
    </row>
    <row r="126" spans="1:14" ht="13.5" customHeight="1">
      <c r="I126" s="60"/>
      <c r="J126" s="60"/>
      <c r="K126" s="60"/>
      <c r="L126" s="60"/>
      <c r="M126" s="60"/>
    </row>
    <row r="127" spans="1:14" ht="13.5" customHeight="1">
      <c r="I127" s="60"/>
      <c r="J127" s="60"/>
      <c r="K127" s="60"/>
      <c r="L127" s="60"/>
      <c r="M127" s="60"/>
    </row>
    <row r="128" spans="1:14" ht="13.5" customHeight="1">
      <c r="I128" s="60"/>
      <c r="J128" s="60"/>
      <c r="K128" s="60"/>
      <c r="L128" s="60"/>
      <c r="M128" s="60"/>
    </row>
    <row r="129" spans="9:13" ht="13.5" customHeight="1">
      <c r="I129" s="60"/>
      <c r="J129" s="60"/>
      <c r="K129" s="60"/>
      <c r="L129" s="60"/>
      <c r="M129" s="60"/>
    </row>
    <row r="130" spans="9:13" ht="13.5" customHeight="1">
      <c r="I130" s="60"/>
      <c r="J130" s="60"/>
      <c r="K130" s="60"/>
      <c r="L130" s="60"/>
      <c r="M130" s="60"/>
    </row>
    <row r="131" spans="9:13" ht="13.5" customHeight="1">
      <c r="I131" s="60"/>
      <c r="J131" s="60"/>
      <c r="K131" s="60"/>
      <c r="L131" s="60"/>
      <c r="M131" s="60"/>
    </row>
    <row r="132" spans="9:13" ht="13.5" customHeight="1">
      <c r="I132" s="60"/>
      <c r="J132" s="60"/>
      <c r="K132" s="60"/>
      <c r="L132" s="60"/>
      <c r="M132" s="60"/>
    </row>
    <row r="133" spans="9:13" ht="13.5" customHeight="1">
      <c r="I133" s="60"/>
      <c r="J133" s="60"/>
      <c r="K133" s="60"/>
      <c r="L133" s="60"/>
      <c r="M133" s="60"/>
    </row>
    <row r="134" spans="9:13" ht="13.5" customHeight="1">
      <c r="I134" s="60"/>
      <c r="J134" s="60"/>
      <c r="K134" s="60"/>
      <c r="L134" s="60"/>
      <c r="M134" s="60"/>
    </row>
    <row r="135" spans="9:13" ht="13.5" customHeight="1">
      <c r="I135" s="60"/>
      <c r="J135" s="60"/>
      <c r="K135" s="60"/>
      <c r="L135" s="60"/>
      <c r="M135" s="60"/>
    </row>
    <row r="136" spans="9:13" ht="13.5" customHeight="1">
      <c r="I136" s="60"/>
      <c r="J136" s="60"/>
      <c r="K136" s="60"/>
      <c r="L136" s="60"/>
      <c r="M136" s="60"/>
    </row>
    <row r="137" spans="9:13" ht="13.5" customHeight="1">
      <c r="I137" s="60"/>
      <c r="J137" s="60"/>
      <c r="K137" s="60"/>
      <c r="L137" s="60"/>
      <c r="M137" s="60"/>
    </row>
    <row r="138" spans="9:13" ht="13.5" customHeight="1">
      <c r="I138" s="60"/>
      <c r="J138" s="60"/>
      <c r="K138" s="60"/>
      <c r="L138" s="60"/>
      <c r="M138" s="60"/>
    </row>
    <row r="139" spans="9:13" ht="13.5" customHeight="1">
      <c r="I139" s="60"/>
      <c r="J139" s="60"/>
      <c r="K139" s="60"/>
      <c r="L139" s="60"/>
      <c r="M139" s="60"/>
    </row>
    <row r="140" spans="9:13" ht="13.5" customHeight="1">
      <c r="I140" s="60"/>
      <c r="J140" s="60"/>
      <c r="K140" s="60"/>
      <c r="L140" s="60"/>
      <c r="M140" s="60"/>
    </row>
    <row r="141" spans="9:13" ht="13.5" customHeight="1">
      <c r="I141" s="60"/>
      <c r="J141" s="60"/>
      <c r="K141" s="60"/>
      <c r="L141" s="60"/>
      <c r="M141" s="60"/>
    </row>
    <row r="142" spans="9:13" ht="13.5" customHeight="1">
      <c r="I142" s="60"/>
      <c r="J142" s="60"/>
      <c r="K142" s="60"/>
      <c r="L142" s="60"/>
      <c r="M142" s="60"/>
    </row>
    <row r="143" spans="9:13" ht="13.5" customHeight="1">
      <c r="I143" s="60"/>
      <c r="J143" s="60"/>
      <c r="K143" s="60"/>
      <c r="L143" s="60"/>
      <c r="M143" s="60"/>
    </row>
    <row r="144" spans="9:13" ht="13.5" customHeight="1">
      <c r="I144" s="60"/>
      <c r="J144" s="60"/>
      <c r="K144" s="60"/>
      <c r="L144" s="60"/>
      <c r="M144" s="60"/>
    </row>
    <row r="145" spans="9:13" ht="13.5" customHeight="1">
      <c r="I145" s="60"/>
      <c r="J145" s="60"/>
      <c r="K145" s="60"/>
      <c r="L145" s="60"/>
      <c r="M145" s="60"/>
    </row>
    <row r="146" spans="9:13" ht="13.5" customHeight="1">
      <c r="I146" s="60"/>
      <c r="J146" s="60"/>
      <c r="K146" s="60"/>
      <c r="L146" s="60"/>
      <c r="M146" s="60"/>
    </row>
    <row r="147" spans="9:13" ht="13.5" customHeight="1">
      <c r="I147" s="60"/>
      <c r="J147" s="60"/>
      <c r="K147" s="60"/>
      <c r="L147" s="60"/>
      <c r="M147" s="60"/>
    </row>
    <row r="148" spans="9:13" ht="13.5" customHeight="1">
      <c r="I148" s="60"/>
      <c r="J148" s="60"/>
      <c r="K148" s="60"/>
      <c r="L148" s="60"/>
      <c r="M148" s="60"/>
    </row>
    <row r="149" spans="9:13" ht="13.5" customHeight="1">
      <c r="I149" s="60"/>
      <c r="J149" s="60"/>
      <c r="K149" s="60"/>
      <c r="L149" s="60"/>
      <c r="M149" s="60"/>
    </row>
    <row r="150" spans="9:13" ht="13.5" customHeight="1">
      <c r="I150" s="60"/>
      <c r="J150" s="60"/>
      <c r="K150" s="60"/>
      <c r="L150" s="60"/>
      <c r="M150" s="60"/>
    </row>
    <row r="151" spans="9:13" ht="13.5" customHeight="1">
      <c r="I151" s="60"/>
      <c r="J151" s="60"/>
      <c r="K151" s="60"/>
      <c r="L151" s="60"/>
      <c r="M151" s="60"/>
    </row>
    <row r="152" spans="9:13" ht="13.5" customHeight="1">
      <c r="I152" s="60"/>
      <c r="J152" s="60"/>
      <c r="K152" s="60"/>
      <c r="L152" s="60"/>
      <c r="M152" s="60"/>
    </row>
    <row r="153" spans="9:13" ht="13.5" customHeight="1">
      <c r="I153" s="60"/>
      <c r="J153" s="60"/>
      <c r="K153" s="60"/>
      <c r="L153" s="60"/>
      <c r="M153" s="60"/>
    </row>
    <row r="154" spans="9:13" ht="13.5" customHeight="1">
      <c r="I154" s="60"/>
      <c r="J154" s="60"/>
      <c r="K154" s="60"/>
      <c r="L154" s="60"/>
      <c r="M154" s="60"/>
    </row>
    <row r="155" spans="9:13" ht="13.5" customHeight="1">
      <c r="I155" s="60"/>
      <c r="J155" s="60"/>
      <c r="K155" s="60"/>
      <c r="L155" s="60"/>
      <c r="M155" s="60"/>
    </row>
    <row r="156" spans="9:13" ht="13.5" customHeight="1">
      <c r="I156" s="60"/>
      <c r="J156" s="60"/>
      <c r="K156" s="60"/>
      <c r="L156" s="60"/>
      <c r="M156" s="60"/>
    </row>
    <row r="157" spans="9:13" ht="13.5" customHeight="1">
      <c r="I157" s="60"/>
      <c r="J157" s="60"/>
      <c r="K157" s="60"/>
      <c r="L157" s="60"/>
      <c r="M157" s="60"/>
    </row>
    <row r="158" spans="9:13" ht="13.5" customHeight="1">
      <c r="I158" s="60"/>
      <c r="J158" s="60"/>
      <c r="K158" s="60"/>
      <c r="L158" s="60"/>
      <c r="M158" s="60"/>
    </row>
    <row r="159" spans="9:13" ht="13.5" customHeight="1">
      <c r="I159" s="60"/>
      <c r="J159" s="60"/>
      <c r="K159" s="60"/>
      <c r="L159" s="60"/>
      <c r="M159" s="60"/>
    </row>
    <row r="160" spans="9:13" ht="13.5" customHeight="1">
      <c r="I160" s="60"/>
      <c r="J160" s="60"/>
      <c r="K160" s="60"/>
      <c r="L160" s="60"/>
      <c r="M160" s="60"/>
    </row>
    <row r="161" spans="9:13" ht="13.5" customHeight="1">
      <c r="I161" s="60"/>
      <c r="J161" s="60"/>
      <c r="K161" s="60"/>
      <c r="L161" s="60"/>
      <c r="M161" s="60"/>
    </row>
    <row r="162" spans="9:13" ht="13.5" customHeight="1">
      <c r="I162" s="60"/>
      <c r="J162" s="60"/>
      <c r="K162" s="60"/>
      <c r="L162" s="60"/>
      <c r="M162" s="60"/>
    </row>
    <row r="163" spans="9:13" ht="13.5" customHeight="1">
      <c r="I163" s="60"/>
      <c r="J163" s="60"/>
      <c r="K163" s="60"/>
      <c r="L163" s="60"/>
      <c r="M163" s="60"/>
    </row>
    <row r="164" spans="9:13" ht="13.5" customHeight="1">
      <c r="I164" s="60"/>
      <c r="J164" s="60"/>
      <c r="K164" s="60"/>
      <c r="L164" s="60"/>
      <c r="M164" s="60"/>
    </row>
    <row r="165" spans="9:13" ht="13.5" customHeight="1">
      <c r="I165" s="60"/>
      <c r="J165" s="60"/>
      <c r="K165" s="60"/>
      <c r="L165" s="60"/>
      <c r="M165" s="60"/>
    </row>
    <row r="166" spans="9:13" ht="13.5" customHeight="1">
      <c r="I166" s="60"/>
      <c r="J166" s="60"/>
      <c r="K166" s="60"/>
      <c r="L166" s="60"/>
      <c r="M166" s="60"/>
    </row>
    <row r="167" spans="9:13" ht="13.5" customHeight="1">
      <c r="I167" s="60"/>
      <c r="J167" s="60"/>
      <c r="K167" s="60"/>
      <c r="L167" s="60"/>
      <c r="M167" s="60"/>
    </row>
    <row r="168" spans="9:13" ht="13.5" customHeight="1">
      <c r="I168" s="60"/>
      <c r="J168" s="60"/>
      <c r="K168" s="60"/>
      <c r="L168" s="60"/>
      <c r="M168" s="60"/>
    </row>
    <row r="169" spans="9:13" ht="13.5" customHeight="1">
      <c r="I169" s="60"/>
      <c r="J169" s="60"/>
      <c r="K169" s="60"/>
      <c r="L169" s="60"/>
      <c r="M169" s="60"/>
    </row>
    <row r="170" spans="9:13" ht="13.5" customHeight="1">
      <c r="I170" s="60"/>
      <c r="J170" s="60"/>
      <c r="K170" s="60"/>
      <c r="L170" s="60"/>
      <c r="M170" s="60"/>
    </row>
    <row r="171" spans="9:13" ht="13.5" customHeight="1">
      <c r="I171" s="60"/>
      <c r="J171" s="60"/>
      <c r="K171" s="60"/>
      <c r="L171" s="60"/>
      <c r="M171" s="60"/>
    </row>
    <row r="172" spans="9:13" ht="13.5" customHeight="1">
      <c r="I172" s="60"/>
      <c r="J172" s="60"/>
      <c r="K172" s="60"/>
      <c r="L172" s="60"/>
      <c r="M172" s="60"/>
    </row>
    <row r="173" spans="9:13" ht="13.5" customHeight="1">
      <c r="I173" s="60"/>
      <c r="J173" s="60"/>
      <c r="K173" s="60"/>
      <c r="L173" s="60"/>
      <c r="M173" s="60"/>
    </row>
    <row r="174" spans="9:13" ht="13.5" customHeight="1">
      <c r="I174" s="60"/>
      <c r="J174" s="60"/>
      <c r="K174" s="60"/>
      <c r="L174" s="60"/>
      <c r="M174" s="60"/>
    </row>
    <row r="175" spans="9:13" ht="13.5" customHeight="1">
      <c r="I175" s="60"/>
      <c r="J175" s="60"/>
      <c r="K175" s="60"/>
      <c r="L175" s="60"/>
      <c r="M175" s="60"/>
    </row>
    <row r="176" spans="9:13" ht="13.5" customHeight="1">
      <c r="I176" s="60"/>
      <c r="J176" s="60"/>
      <c r="K176" s="60"/>
      <c r="L176" s="60"/>
      <c r="M176" s="60"/>
    </row>
    <row r="177" spans="9:13" ht="13.5" customHeight="1">
      <c r="I177" s="60"/>
      <c r="J177" s="60"/>
      <c r="K177" s="60"/>
      <c r="L177" s="60"/>
      <c r="M177" s="60"/>
    </row>
    <row r="178" spans="9:13" ht="13.5" customHeight="1">
      <c r="I178" s="60"/>
      <c r="J178" s="60"/>
      <c r="K178" s="60"/>
      <c r="L178" s="60"/>
      <c r="M178" s="60"/>
    </row>
    <row r="179" spans="9:13" ht="13.5" customHeight="1">
      <c r="I179" s="60"/>
      <c r="J179" s="60"/>
      <c r="K179" s="60"/>
      <c r="L179" s="60"/>
      <c r="M179" s="60"/>
    </row>
    <row r="180" spans="9:13" ht="13.5" customHeight="1">
      <c r="I180" s="60"/>
      <c r="J180" s="60"/>
      <c r="K180" s="60"/>
      <c r="L180" s="60"/>
      <c r="M180" s="60"/>
    </row>
    <row r="181" spans="9:13" ht="13.5" customHeight="1">
      <c r="I181" s="60"/>
      <c r="J181" s="60"/>
      <c r="K181" s="60"/>
      <c r="L181" s="60"/>
      <c r="M181" s="60"/>
    </row>
    <row r="182" spans="9:13" ht="13.5" customHeight="1">
      <c r="I182" s="60"/>
      <c r="J182" s="60"/>
      <c r="K182" s="60"/>
      <c r="L182" s="60"/>
      <c r="M182" s="60"/>
    </row>
    <row r="183" spans="9:13" ht="13.5" customHeight="1">
      <c r="I183" s="60"/>
      <c r="J183" s="60"/>
      <c r="K183" s="60"/>
      <c r="L183" s="60"/>
      <c r="M183" s="60"/>
    </row>
    <row r="184" spans="9:13" ht="13.5" customHeight="1">
      <c r="I184" s="60"/>
      <c r="J184" s="60"/>
      <c r="K184" s="60"/>
      <c r="L184" s="60"/>
      <c r="M184" s="60"/>
    </row>
    <row r="185" spans="9:13" ht="13.5" customHeight="1">
      <c r="I185" s="60"/>
      <c r="J185" s="60"/>
      <c r="K185" s="60"/>
      <c r="L185" s="60"/>
      <c r="M185" s="60"/>
    </row>
    <row r="186" spans="9:13" ht="13.5" customHeight="1">
      <c r="I186" s="60"/>
      <c r="J186" s="60"/>
      <c r="K186" s="60"/>
      <c r="L186" s="60"/>
      <c r="M186" s="60"/>
    </row>
    <row r="187" spans="9:13" ht="13.5" customHeight="1">
      <c r="I187" s="60"/>
      <c r="J187" s="60"/>
      <c r="K187" s="60"/>
      <c r="L187" s="60"/>
      <c r="M187" s="60"/>
    </row>
    <row r="188" spans="9:13" ht="13.5" customHeight="1">
      <c r="I188" s="60"/>
      <c r="J188" s="60"/>
      <c r="K188" s="60"/>
      <c r="L188" s="60"/>
      <c r="M188" s="60"/>
    </row>
    <row r="189" spans="9:13" ht="13.5" customHeight="1">
      <c r="I189" s="60"/>
      <c r="J189" s="60"/>
      <c r="K189" s="60"/>
      <c r="L189" s="60"/>
      <c r="M189" s="60"/>
    </row>
    <row r="190" spans="9:13" ht="13.5" customHeight="1">
      <c r="I190" s="60"/>
      <c r="J190" s="60"/>
      <c r="K190" s="60"/>
      <c r="L190" s="60"/>
      <c r="M190" s="60"/>
    </row>
    <row r="191" spans="9:13" ht="13.5" customHeight="1">
      <c r="I191" s="60"/>
      <c r="J191" s="60"/>
      <c r="K191" s="60"/>
      <c r="L191" s="60"/>
      <c r="M191" s="60"/>
    </row>
  </sheetData>
  <mergeCells count="3">
    <mergeCell ref="A1:M1"/>
    <mergeCell ref="A3:M3"/>
    <mergeCell ref="A2:M2"/>
  </mergeCells>
  <phoneticPr fontId="4" type="noConversion"/>
  <printOptions horizontalCentered="1" verticalCentered="1"/>
  <pageMargins left="0.78740157480314965" right="0.78740157480314965" top="0.59055118110236227" bottom="0.78740157480314965" header="0.51181102362204722" footer="0.51181102362204722"/>
  <pageSetup scale="66" fitToHeight="2" orientation="landscape" verticalDpi="120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U190"/>
  <sheetViews>
    <sheetView topLeftCell="A81" zoomScale="125" zoomScaleNormal="125" workbookViewId="0">
      <selection activeCell="O120" sqref="O120"/>
    </sheetView>
  </sheetViews>
  <sheetFormatPr baseColWidth="10" defaultColWidth="5.28515625" defaultRowHeight="12.75" customHeight="1"/>
  <cols>
    <col min="1" max="3" width="5.28515625" style="26" customWidth="1"/>
    <col min="4" max="4" width="6.140625" style="26" customWidth="1"/>
    <col min="5" max="5" width="6.7109375" style="26" customWidth="1"/>
    <col min="6" max="6" width="6" style="26" customWidth="1"/>
    <col min="7" max="7" width="8.140625" style="26" customWidth="1"/>
    <col min="8" max="8" width="2.28515625" style="26" customWidth="1"/>
    <col min="9" max="12" width="5.28515625" style="26" customWidth="1"/>
    <col min="13" max="13" width="6.7109375" style="26" customWidth="1"/>
    <col min="14" max="14" width="6.28515625" style="26" customWidth="1"/>
    <col min="15" max="15" width="2.28515625" style="26" customWidth="1"/>
    <col min="16" max="19" width="5.28515625" style="26" customWidth="1"/>
    <col min="20" max="20" width="6.28515625" style="26" customWidth="1"/>
    <col min="21" max="21" width="7.28515625" style="26" customWidth="1"/>
    <col min="22" max="16384" width="5.28515625" style="26"/>
  </cols>
  <sheetData>
    <row r="1" spans="1:21" ht="12.75" customHeight="1">
      <c r="A1" s="238" t="s">
        <v>415</v>
      </c>
      <c r="B1" s="239"/>
      <c r="C1" s="239"/>
      <c r="D1" s="239"/>
      <c r="E1" s="239"/>
      <c r="F1" s="239"/>
      <c r="G1" s="239"/>
      <c r="H1" s="239"/>
      <c r="I1" s="239"/>
      <c r="J1" s="239"/>
      <c r="K1" s="239"/>
      <c r="L1" s="239"/>
      <c r="M1" s="239"/>
      <c r="N1" s="239"/>
      <c r="O1" s="240"/>
      <c r="P1" s="240"/>
      <c r="Q1" s="240"/>
      <c r="R1" s="240"/>
      <c r="S1" s="240"/>
      <c r="T1" s="240"/>
      <c r="U1" s="240"/>
    </row>
    <row r="2" spans="1:21" ht="12.75" customHeight="1">
      <c r="A2" s="235" t="s">
        <v>414</v>
      </c>
      <c r="B2" s="236"/>
      <c r="C2" s="236"/>
      <c r="D2" s="236"/>
      <c r="E2" s="236"/>
      <c r="F2" s="236"/>
      <c r="G2" s="236"/>
      <c r="H2" s="236"/>
      <c r="I2" s="236"/>
      <c r="J2" s="236"/>
      <c r="K2" s="236"/>
      <c r="L2" s="236"/>
      <c r="M2" s="236"/>
      <c r="N2" s="236"/>
      <c r="O2" s="237"/>
      <c r="P2" s="237"/>
      <c r="Q2" s="237"/>
      <c r="R2" s="237"/>
      <c r="S2" s="237"/>
      <c r="T2" s="237"/>
      <c r="U2" s="237"/>
    </row>
    <row r="3" spans="1:21" ht="12.75" customHeight="1">
      <c r="A3" s="131"/>
      <c r="H3" s="132"/>
      <c r="I3" s="132"/>
      <c r="J3" s="132"/>
      <c r="K3" s="132"/>
      <c r="L3" s="132"/>
      <c r="M3" s="132"/>
      <c r="N3" s="132"/>
      <c r="O3" s="132"/>
      <c r="P3" s="132"/>
      <c r="Q3" s="132"/>
      <c r="R3" s="132"/>
      <c r="S3" s="132"/>
      <c r="T3" s="132"/>
      <c r="U3" s="132"/>
    </row>
    <row r="4" spans="1:21" ht="12.75" customHeight="1">
      <c r="B4" s="58" t="s">
        <v>43</v>
      </c>
      <c r="C4" s="58" t="s">
        <v>111</v>
      </c>
      <c r="D4" s="58" t="s">
        <v>46</v>
      </c>
      <c r="E4" s="58" t="s">
        <v>80</v>
      </c>
      <c r="F4" s="58" t="s">
        <v>81</v>
      </c>
      <c r="G4" s="58" t="s">
        <v>82</v>
      </c>
      <c r="H4" s="93"/>
      <c r="I4" s="58" t="s">
        <v>143</v>
      </c>
      <c r="J4" s="58" t="s">
        <v>44</v>
      </c>
      <c r="K4" s="58" t="s">
        <v>45</v>
      </c>
      <c r="L4" s="58" t="s">
        <v>78</v>
      </c>
      <c r="M4" s="58" t="s">
        <v>79</v>
      </c>
      <c r="N4" s="58" t="s">
        <v>83</v>
      </c>
      <c r="O4" s="93"/>
      <c r="P4" s="58" t="s">
        <v>74</v>
      </c>
      <c r="Q4" s="58" t="s">
        <v>75</v>
      </c>
      <c r="R4" s="58" t="s">
        <v>76</v>
      </c>
      <c r="S4" s="58" t="s">
        <v>87</v>
      </c>
      <c r="T4" s="58" t="s">
        <v>88</v>
      </c>
      <c r="U4" s="58" t="s">
        <v>89</v>
      </c>
    </row>
    <row r="5" spans="1:21" ht="12.75" customHeight="1">
      <c r="A5" s="30"/>
      <c r="B5" s="32" t="s">
        <v>49</v>
      </c>
      <c r="C5" s="32" t="s">
        <v>50</v>
      </c>
      <c r="D5" s="32" t="s">
        <v>51</v>
      </c>
      <c r="E5" s="32" t="s">
        <v>53</v>
      </c>
      <c r="F5" s="32" t="s">
        <v>54</v>
      </c>
      <c r="G5" s="32" t="s">
        <v>56</v>
      </c>
      <c r="H5" s="94"/>
      <c r="I5" s="32" t="s">
        <v>57</v>
      </c>
      <c r="J5" s="32" t="s">
        <v>58</v>
      </c>
      <c r="K5" s="32" t="s">
        <v>86</v>
      </c>
      <c r="L5" s="32" t="s">
        <v>101</v>
      </c>
      <c r="M5" s="32" t="s">
        <v>102</v>
      </c>
      <c r="N5" s="32" t="s">
        <v>123</v>
      </c>
      <c r="O5" s="94"/>
      <c r="P5" s="32" t="s">
        <v>124</v>
      </c>
      <c r="Q5" s="32" t="s">
        <v>139</v>
      </c>
      <c r="R5" s="32" t="s">
        <v>140</v>
      </c>
      <c r="S5" s="32" t="s">
        <v>141</v>
      </c>
      <c r="T5" s="32" t="s">
        <v>142</v>
      </c>
      <c r="U5" s="32" t="s">
        <v>144</v>
      </c>
    </row>
    <row r="6" spans="1:21" ht="12.75" customHeight="1">
      <c r="A6" s="27">
        <v>1913</v>
      </c>
      <c r="B6" s="28"/>
      <c r="C6" s="28"/>
      <c r="D6" s="28">
        <f>'Table A1'!D6*'Table A0'!$G6/(1)</f>
        <v>356466.75031878252</v>
      </c>
      <c r="E6" s="28">
        <f>'Table A1'!E6*'Table A0'!$G6/(0.5)</f>
        <v>584574.61140135676</v>
      </c>
      <c r="F6" s="28">
        <f>'Table A1'!F6*'Table A0'!$G6/(0.1)</f>
        <v>1710204.428961006</v>
      </c>
      <c r="G6" s="28">
        <f>'Table A1'!G6*'Table A0'!$G6/(0.01)</f>
        <v>5468092.3429122344</v>
      </c>
      <c r="H6" s="28"/>
      <c r="I6" s="28"/>
      <c r="J6" s="28"/>
      <c r="K6" s="28"/>
      <c r="L6" s="28">
        <f>'Table A1'!K6*'Table A0'!$G6/(0.5)</f>
        <v>128358.88923620833</v>
      </c>
      <c r="M6" s="28">
        <f>'Table A1'!L6*'Table A0'!$G6/(0.4)</f>
        <v>303167.15701144433</v>
      </c>
      <c r="N6" s="28">
        <f>'Table A1'!M6*'Table A0'!$G6/(0.09)</f>
        <v>1292661.3274108698</v>
      </c>
      <c r="O6" s="28"/>
      <c r="P6" s="28"/>
      <c r="Q6" s="28"/>
      <c r="R6" s="28">
        <f>'Table Thresholds_nominal'!D6*'Table A0'!$L6</f>
        <v>102085.06972725243</v>
      </c>
      <c r="S6" s="28">
        <f>'Table Thresholds_nominal'!E6*'Table A0'!$L6</f>
        <v>167410.67690695243</v>
      </c>
      <c r="T6" s="28">
        <f>'Table Thresholds_nominal'!F6*'Table A0'!$L6</f>
        <v>529248.0909528156</v>
      </c>
      <c r="U6" s="28">
        <f>'Table Thresholds_nominal'!G6*'Table A0'!$L6</f>
        <v>2226108.2186091961</v>
      </c>
    </row>
    <row r="7" spans="1:21" ht="12.75" customHeight="1">
      <c r="A7" s="27">
        <v>1914</v>
      </c>
      <c r="B7" s="28"/>
      <c r="C7" s="28"/>
      <c r="D7" s="28">
        <f>'Table A1'!D7*'Table A0'!$G7/(1)</f>
        <v>352099.62935979076</v>
      </c>
      <c r="E7" s="28">
        <f>'Table A1'!E7*'Table A0'!$G7/(0.5)</f>
        <v>584841.05979853473</v>
      </c>
      <c r="F7" s="28">
        <f>'Table A1'!F7*'Table A0'!$G7/(0.1)</f>
        <v>1668269.067093651</v>
      </c>
      <c r="G7" s="28">
        <f>'Table A1'!G7*'Table A0'!$G7/(0.01)</f>
        <v>5292193.0349123478</v>
      </c>
      <c r="H7" s="28"/>
      <c r="I7" s="28"/>
      <c r="J7" s="28"/>
      <c r="K7" s="28"/>
      <c r="L7" s="28">
        <f>'Table A1'!K7*'Table A0'!$G7/(0.5)</f>
        <v>119358.19892104673</v>
      </c>
      <c r="M7" s="28">
        <f>'Table A1'!L7*'Table A0'!$G7/(0.4)</f>
        <v>313984.05797475576</v>
      </c>
      <c r="N7" s="28">
        <f>'Table A1'!M7*'Table A0'!$G7/(0.09)</f>
        <v>1265610.8484471291</v>
      </c>
      <c r="O7" s="28"/>
      <c r="P7" s="28"/>
      <c r="Q7" s="28"/>
      <c r="R7" s="28">
        <f>'Table Thresholds_nominal'!D7*'Table A0'!$L7</f>
        <v>94341.260174697629</v>
      </c>
      <c r="S7" s="28">
        <f>'Table Thresholds_nominal'!E7*'Table A0'!$L7</f>
        <v>156701.79114820823</v>
      </c>
      <c r="T7" s="28">
        <f>'Table Thresholds_nominal'!F7*'Table A0'!$L7</f>
        <v>506897.20032782387</v>
      </c>
      <c r="U7" s="28">
        <f>'Table Thresholds_nominal'!G7*'Table A0'!$L7</f>
        <v>2211827.4598041479</v>
      </c>
    </row>
    <row r="8" spans="1:21" ht="12.75" customHeight="1">
      <c r="A8" s="27">
        <v>1915</v>
      </c>
      <c r="B8" s="28"/>
      <c r="C8" s="28"/>
      <c r="D8" s="28">
        <f>'Table A1'!D8*'Table A0'!$G8/(1)</f>
        <v>344142.20638296072</v>
      </c>
      <c r="E8" s="28">
        <f>'Table A1'!E8*'Table A0'!$G8/(0.5)</f>
        <v>570807.68081852782</v>
      </c>
      <c r="F8" s="28">
        <f>'Table A1'!F8*'Table A0'!$G8/(0.1)</f>
        <v>1804895.3316277035</v>
      </c>
      <c r="G8" s="28">
        <f>'Table A1'!G8*'Table A0'!$G8/(0.01)</f>
        <v>8536829.8207074162</v>
      </c>
      <c r="H8" s="28"/>
      <c r="I8" s="28"/>
      <c r="J8" s="28"/>
      <c r="K8" s="28"/>
      <c r="L8" s="28">
        <f>'Table A1'!K8*'Table A0'!$G8/(0.5)</f>
        <v>117476.73194739353</v>
      </c>
      <c r="M8" s="28">
        <f>'Table A1'!L8*'Table A0'!$G8/(0.4)</f>
        <v>262285.76811623393</v>
      </c>
      <c r="N8" s="28">
        <f>'Table A1'!M8*'Table A0'!$G8/(0.09)</f>
        <v>1056902.6106188465</v>
      </c>
      <c r="O8" s="28"/>
      <c r="P8" s="28"/>
      <c r="Q8" s="28"/>
      <c r="R8" s="28">
        <f>'Table Thresholds_nominal'!D8*'Table A0'!$L8</f>
        <v>79529.0647073726</v>
      </c>
      <c r="S8" s="28">
        <f>'Table Thresholds_nominal'!E8*'Table A0'!$L8</f>
        <v>151324.6902703341</v>
      </c>
      <c r="T8" s="28">
        <f>'Table Thresholds_nominal'!F8*'Table A0'!$L8</f>
        <v>557693.96378496941</v>
      </c>
      <c r="U8" s="28">
        <f>'Table Thresholds_nominal'!G8*'Table A0'!$L8</f>
        <v>2829662.42464311</v>
      </c>
    </row>
    <row r="9" spans="1:21" ht="12.75" customHeight="1">
      <c r="A9" s="27">
        <v>1916</v>
      </c>
      <c r="B9" s="28"/>
      <c r="C9" s="28"/>
      <c r="D9" s="28">
        <f>'Table A1'!D9*'Table A0'!$G9/(1)</f>
        <v>395593.3914534314</v>
      </c>
      <c r="E9" s="28">
        <f>'Table A1'!E9*'Table A0'!$G9/(0.5)</f>
        <v>664693.54769664328</v>
      </c>
      <c r="F9" s="28">
        <f>'Table A1'!F9*'Table A0'!$G9/(0.1)</f>
        <v>2101502.289248656</v>
      </c>
      <c r="G9" s="28">
        <f>'Table A1'!G9*'Table A0'!$G9/(0.01)</f>
        <v>9382202.9639694877</v>
      </c>
      <c r="H9" s="28"/>
      <c r="I9" s="28"/>
      <c r="J9" s="28"/>
      <c r="K9" s="28"/>
      <c r="L9" s="28">
        <f>'Table A1'!K9*'Table A0'!$G9/(0.5)</f>
        <v>126493.23521021956</v>
      </c>
      <c r="M9" s="28">
        <f>'Table A1'!L9*'Table A0'!$G9/(0.4)</f>
        <v>305491.36230863997</v>
      </c>
      <c r="N9" s="28">
        <f>'Table A1'!M9*'Table A0'!$G9/(0.09)</f>
        <v>1292535.5476130086</v>
      </c>
      <c r="O9" s="28"/>
      <c r="P9" s="28"/>
      <c r="Q9" s="28"/>
      <c r="R9" s="28">
        <f>'Table Thresholds_nominal'!D9*'Table A0'!$L9</f>
        <v>95432.961807590327</v>
      </c>
      <c r="S9" s="28">
        <f>'Table Thresholds_nominal'!E9*'Table A0'!$L9</f>
        <v>170520.73986181401</v>
      </c>
      <c r="T9" s="28">
        <f>'Table Thresholds_nominal'!F9*'Table A0'!$L9</f>
        <v>640000.75241473957</v>
      </c>
      <c r="U9" s="28">
        <f>'Table Thresholds_nominal'!G9*'Table A0'!$L9</f>
        <v>3505117.3682317678</v>
      </c>
    </row>
    <row r="10" spans="1:21" ht="12.75" customHeight="1">
      <c r="A10" s="27">
        <v>1917</v>
      </c>
      <c r="B10" s="28">
        <f>'Table A1'!B10*'Table A0'!$G10/(10)</f>
        <v>87392.31312950133</v>
      </c>
      <c r="C10" s="28">
        <f>'Table A1'!C10*'Table A0'!$G10/(5)</f>
        <v>131605.90727389097</v>
      </c>
      <c r="D10" s="28">
        <f>'Table A1'!D10*'Table A0'!$G10/(1)</f>
        <v>381775.34196455107</v>
      </c>
      <c r="E10" s="28">
        <f>'Table A1'!E10*'Table A0'!$G10/(0.5)</f>
        <v>617547.91963163728</v>
      </c>
      <c r="F10" s="28">
        <f>'Table A1'!F10*'Table A0'!$G10/(0.1)</f>
        <v>1813025.9909252054</v>
      </c>
      <c r="G10" s="28">
        <f>'Table A1'!G10*'Table A0'!$G10/(0.01)</f>
        <v>7225241.8128948733</v>
      </c>
      <c r="H10" s="28"/>
      <c r="I10" s="28">
        <f>(100-'Table A1'!B10)*'Table A0'!$G10/(90)</f>
        <v>14392.423555864145</v>
      </c>
      <c r="J10" s="28">
        <f>'Table A1'!I10*'Table A0'!$G10/(5)</f>
        <v>43178.718985111715</v>
      </c>
      <c r="K10" s="28">
        <f>'Table A1'!J10*'Table A0'!$G10/(4)</f>
        <v>69063.548601225935</v>
      </c>
      <c r="L10" s="28">
        <f>'Table A1'!K10*'Table A0'!$G10/(0.5)</f>
        <v>146002.76429746486</v>
      </c>
      <c r="M10" s="28">
        <f>'Table A1'!L10*'Table A0'!$G10/(0.4)</f>
        <v>318678.40180824522</v>
      </c>
      <c r="N10" s="28">
        <f>'Table A1'!M10*'Table A0'!$G10/(0.09)</f>
        <v>1211668.6773730202</v>
      </c>
      <c r="O10" s="28"/>
      <c r="P10" s="28">
        <f>'Table Thresholds_nominal'!B10*'Table A0'!$L10</f>
        <v>34427.127617636797</v>
      </c>
      <c r="Q10" s="28">
        <f>'Table Thresholds_nominal'!C10*'Table A0'!$L10</f>
        <v>47678.426008158211</v>
      </c>
      <c r="R10" s="28">
        <f>'Table Thresholds_nominal'!D10*'Table A0'!$L10</f>
        <v>117703.90326115058</v>
      </c>
      <c r="S10" s="28">
        <f>'Table Thresholds_nominal'!E10*'Table A0'!$L10</f>
        <v>190814.32868090316</v>
      </c>
      <c r="T10" s="28">
        <f>'Table Thresholds_nominal'!F10*'Table A0'!$L10</f>
        <v>662262.07354097511</v>
      </c>
      <c r="U10" s="28">
        <f>'Table Thresholds_nominal'!G10*'Table A0'!$L10</f>
        <v>3021246.2510989718</v>
      </c>
    </row>
    <row r="11" spans="1:21" ht="12.75" customHeight="1">
      <c r="A11" s="27">
        <v>1918</v>
      </c>
      <c r="B11" s="28">
        <f>'Table A1'!B11*'Table A0'!$G11/(10)</f>
        <v>81926.011555908379</v>
      </c>
      <c r="C11" s="28">
        <f>'Table A1'!C11*'Table A0'!$G11/(5)</f>
        <v>120302.74867012662</v>
      </c>
      <c r="D11" s="28">
        <f>'Table A1'!D11*'Table A0'!$G11/(1)</f>
        <v>326097.07966648566</v>
      </c>
      <c r="E11" s="28">
        <f>'Table A1'!E11*'Table A0'!$G11/(0.5)</f>
        <v>508571.14148734399</v>
      </c>
      <c r="F11" s="28">
        <f>'Table A1'!F11*'Table A0'!$G11/(0.1)</f>
        <v>1384022.8357571608</v>
      </c>
      <c r="G11" s="28">
        <f>'Table A1'!G11*'Table A0'!$G11/(0.01)</f>
        <v>5026302.9805645682</v>
      </c>
      <c r="H11" s="28"/>
      <c r="I11" s="28">
        <f>(100-'Table A1'!B11)*'Table A0'!$G11/(90)</f>
        <v>13709.239771964421</v>
      </c>
      <c r="J11" s="28">
        <f>'Table A1'!I11*'Table A0'!$G11/(5)</f>
        <v>43549.274441690126</v>
      </c>
      <c r="K11" s="28">
        <f>'Table A1'!J11*'Table A0'!$G11/(4)</f>
        <v>68854.165921036853</v>
      </c>
      <c r="L11" s="28">
        <f>'Table A1'!K11*'Table A0'!$G11/(0.5)</f>
        <v>143623.01784562739</v>
      </c>
      <c r="M11" s="28">
        <f>'Table A1'!L11*'Table A0'!$G11/(0.4)</f>
        <v>289708.21791988984</v>
      </c>
      <c r="N11" s="28">
        <f>'Table A1'!M11*'Table A0'!$G11/(0.09)</f>
        <v>979325.04188967077</v>
      </c>
      <c r="O11" s="28"/>
      <c r="P11" s="28">
        <f>'Table Thresholds_nominal'!B11*'Table A0'!$L11</f>
        <v>36435.019177603455</v>
      </c>
      <c r="Q11" s="28">
        <f>'Table Thresholds_nominal'!C11*'Table A0'!$L11</f>
        <v>48678.055562274887</v>
      </c>
      <c r="R11" s="28">
        <f>'Table Thresholds_nominal'!D11*'Table A0'!$L11</f>
        <v>117550.7569879252</v>
      </c>
      <c r="S11" s="28">
        <f>'Table Thresholds_nominal'!E11*'Table A0'!$L11</f>
        <v>182556.77232212192</v>
      </c>
      <c r="T11" s="28">
        <f>'Table Thresholds_nominal'!F11*'Table A0'!$L11</f>
        <v>564332.83555917058</v>
      </c>
      <c r="U11" s="28">
        <f>'Table Thresholds_nominal'!G11*'Table A0'!$L11</f>
        <v>2283621.8603126504</v>
      </c>
    </row>
    <row r="12" spans="1:21" ht="12.75" customHeight="1">
      <c r="A12" s="27">
        <v>1919</v>
      </c>
      <c r="B12" s="28">
        <f>'Table A1'!B12*'Table A0'!$G12/(10)</f>
        <v>79389.244996991489</v>
      </c>
      <c r="C12" s="28">
        <f>'Table A1'!C12*'Table A0'!$G12/(5)</f>
        <v>117863.93840010271</v>
      </c>
      <c r="D12" s="28">
        <f>'Table A1'!D12*'Table A0'!$G12/(1)</f>
        <v>319062.77633069822</v>
      </c>
      <c r="E12" s="28">
        <f>'Table A1'!E12*'Table A0'!$G12/(0.5)</f>
        <v>492002.37519767939</v>
      </c>
      <c r="F12" s="28">
        <f>'Table A1'!F12*'Table A0'!$G12/(0.1)</f>
        <v>1297769.3144095291</v>
      </c>
      <c r="G12" s="28">
        <f>'Table A1'!G12*'Table A0'!$G12/(0.01)</f>
        <v>4464402.5873266943</v>
      </c>
      <c r="H12" s="28"/>
      <c r="I12" s="28">
        <f>(100-'Table A1'!B12)*'Table A0'!$G12/(90)</f>
        <v>13521.250910579931</v>
      </c>
      <c r="J12" s="28">
        <f>'Table A1'!I12*'Table A0'!$G12/(5)</f>
        <v>40914.551593880278</v>
      </c>
      <c r="K12" s="28">
        <f>'Table A1'!J12*'Table A0'!$G12/(4)</f>
        <v>67564.228917453816</v>
      </c>
      <c r="L12" s="28">
        <f>'Table A1'!K12*'Table A0'!$G12/(0.5)</f>
        <v>146123.17746371709</v>
      </c>
      <c r="M12" s="28">
        <f>'Table A1'!L12*'Table A0'!$G12/(0.4)</f>
        <v>290560.64039471693</v>
      </c>
      <c r="N12" s="28">
        <f>'Table A1'!M12*'Table A0'!$G12/(0.09)</f>
        <v>945921.17297428881</v>
      </c>
      <c r="O12" s="28"/>
      <c r="P12" s="28">
        <f>'Table Thresholds_nominal'!B12*'Table A0'!$L12</f>
        <v>34491.075355589317</v>
      </c>
      <c r="Q12" s="28">
        <f>'Table Thresholds_nominal'!C12*'Table A0'!$L12</f>
        <v>47638.00500016781</v>
      </c>
      <c r="R12" s="28">
        <f>'Table Thresholds_nominal'!D12*'Table A0'!$L12</f>
        <v>119509.00021406937</v>
      </c>
      <c r="S12" s="28">
        <f>'Table Thresholds_nominal'!E12*'Table A0'!$L12</f>
        <v>185870.03588497342</v>
      </c>
      <c r="T12" s="28">
        <f>'Table Thresholds_nominal'!F12*'Table A0'!$L12</f>
        <v>592696.33150934917</v>
      </c>
      <c r="U12" s="28">
        <f>'Table Thresholds_nominal'!G12*'Table A0'!$L12</f>
        <v>2109377.5739592235</v>
      </c>
    </row>
    <row r="13" spans="1:21" ht="12.75" customHeight="1">
      <c r="A13" s="27">
        <v>1920</v>
      </c>
      <c r="B13" s="28">
        <f>'Table A1'!B13*'Table A0'!$G13/(10)</f>
        <v>68322.352878423859</v>
      </c>
      <c r="C13" s="28">
        <f>'Table A1'!C13*'Table A0'!$G13/(5)</f>
        <v>98517.50101084284</v>
      </c>
      <c r="D13" s="28">
        <f>'Table A1'!D13*'Table A0'!$G13/(1)</f>
        <v>259282.34331192411</v>
      </c>
      <c r="E13" s="28">
        <f>'Table A1'!E13*'Table A0'!$G13/(0.5)</f>
        <v>392832.06649097346</v>
      </c>
      <c r="F13" s="28">
        <f>'Table A1'!F13*'Table A0'!$G13/(0.1)</f>
        <v>963215.77790163981</v>
      </c>
      <c r="G13" s="28">
        <f>'Table A1'!G13*'Table A0'!$G13/(0.01)</f>
        <v>2997614.769828652</v>
      </c>
      <c r="H13" s="28"/>
      <c r="I13" s="28">
        <f>(100-'Table A1'!B13)*'Table A0'!$G13/(90)</f>
        <v>12333.28715976397</v>
      </c>
      <c r="J13" s="28">
        <f>'Table A1'!I13*'Table A0'!$G13/(5)</f>
        <v>38127.204746004863</v>
      </c>
      <c r="K13" s="28">
        <f>'Table A1'!J13*'Table A0'!$G13/(4)</f>
        <v>58326.29043557254</v>
      </c>
      <c r="L13" s="28">
        <f>'Table A1'!K13*'Table A0'!$G13/(0.5)</f>
        <v>125732.62013287473</v>
      </c>
      <c r="M13" s="28">
        <f>'Table A1'!L13*'Table A0'!$G13/(0.4)</f>
        <v>250236.13863830687</v>
      </c>
      <c r="N13" s="28">
        <f>'Table A1'!M13*'Table A0'!$G13/(0.09)</f>
        <v>737171.44546530524</v>
      </c>
      <c r="O13" s="28"/>
      <c r="P13" s="28">
        <f>'Table Thresholds_nominal'!B13*'Table A0'!$L13</f>
        <v>35002.508541418625</v>
      </c>
      <c r="Q13" s="28">
        <f>'Table Thresholds_nominal'!C13*'Table A0'!$L13</f>
        <v>42398.816002623382</v>
      </c>
      <c r="R13" s="28">
        <f>'Table Thresholds_nominal'!D13*'Table A0'!$L13</f>
        <v>102553.46889021143</v>
      </c>
      <c r="S13" s="28">
        <f>'Table Thresholds_nominal'!E13*'Table A0'!$L13</f>
        <v>163787.09479462329</v>
      </c>
      <c r="T13" s="28">
        <f>'Table Thresholds_nominal'!F13*'Table A0'!$L13</f>
        <v>469215.9846444453</v>
      </c>
      <c r="U13" s="28">
        <f>'Table Thresholds_nominal'!G13*'Table A0'!$L13</f>
        <v>1522710.1377247695</v>
      </c>
    </row>
    <row r="14" spans="1:21" ht="12.75" customHeight="1">
      <c r="A14" s="27">
        <v>1921</v>
      </c>
      <c r="B14" s="28">
        <f>'Table A1'!B14*'Table A0'!$G14/(10)</f>
        <v>67807.689405134151</v>
      </c>
      <c r="C14" s="28">
        <f>'Table A1'!C14*'Table A0'!$G14/(5)</f>
        <v>96371.259677981245</v>
      </c>
      <c r="D14" s="28">
        <f>'Table A1'!D14*'Table A0'!$G14/(1)</f>
        <v>244794.75558099223</v>
      </c>
      <c r="E14" s="28">
        <f>'Table A1'!E14*'Table A0'!$G14/(0.5)</f>
        <v>367006.57176344335</v>
      </c>
      <c r="F14" s="28">
        <f>'Table A1'!F14*'Table A0'!$G14/(0.1)</f>
        <v>886309.58399761014</v>
      </c>
      <c r="G14" s="28">
        <f>'Table A1'!G14*'Table A0'!$G14/(0.01)</f>
        <v>2672472.7926396555</v>
      </c>
      <c r="H14" s="28"/>
      <c r="I14" s="28">
        <f>(100-'Table A1'!B14)*'Table A0'!$G14/(90)</f>
        <v>10044.523825537415</v>
      </c>
      <c r="J14" s="28">
        <f>'Table A1'!I14*'Table A0'!$G14/(5)</f>
        <v>39244.119132287044</v>
      </c>
      <c r="K14" s="28">
        <f>'Table A1'!J14*'Table A0'!$G14/(4)</f>
        <v>59265.385702228508</v>
      </c>
      <c r="L14" s="28">
        <f>'Table A1'!K14*'Table A0'!$G14/(0.5)</f>
        <v>122582.93939854104</v>
      </c>
      <c r="M14" s="28">
        <f>'Table A1'!L14*'Table A0'!$G14/(0.4)</f>
        <v>237180.81870490167</v>
      </c>
      <c r="N14" s="28">
        <f>'Table A1'!M14*'Table A0'!$G14/(0.09)</f>
        <v>687847.00525960512</v>
      </c>
      <c r="O14" s="28"/>
      <c r="P14" s="28">
        <f>'Table Thresholds_nominal'!B14*'Table A0'!$L14</f>
        <v>34321.642818877357</v>
      </c>
      <c r="Q14" s="28">
        <f>'Table Thresholds_nominal'!C14*'Table A0'!$L14</f>
        <v>42812.645927236132</v>
      </c>
      <c r="R14" s="28">
        <f>'Table Thresholds_nominal'!D14*'Table A0'!$L14</f>
        <v>101006.61383723591</v>
      </c>
      <c r="S14" s="28">
        <f>'Table Thresholds_nominal'!E14*'Table A0'!$L14</f>
        <v>155854.54426910376</v>
      </c>
      <c r="T14" s="28">
        <f>'Table Thresholds_nominal'!F14*'Table A0'!$L14</f>
        <v>437793.7035586487</v>
      </c>
      <c r="U14" s="28">
        <f>'Table Thresholds_nominal'!G14*'Table A0'!$L14</f>
        <v>1400251.6757607383</v>
      </c>
    </row>
    <row r="15" spans="1:21" ht="12.75" customHeight="1">
      <c r="A15" s="27">
        <v>1922</v>
      </c>
      <c r="B15" s="28">
        <f>'Table A1'!B15*'Table A0'!$G15/(10)</f>
        <v>76720.341065359826</v>
      </c>
      <c r="C15" s="28">
        <f>'Table A1'!C15*'Table A0'!$G15/(5)</f>
        <v>110941.11777121625</v>
      </c>
      <c r="D15" s="28">
        <f>'Table A1'!D15*'Table A0'!$G15/(1)</f>
        <v>291034.78657494555</v>
      </c>
      <c r="E15" s="28">
        <f>'Table A1'!E15*'Table A0'!$G15/(0.5)</f>
        <v>442160.75510398555</v>
      </c>
      <c r="F15" s="28">
        <f>'Table A1'!F15*'Table A0'!$G15/(0.1)</f>
        <v>1101903.4403253577</v>
      </c>
      <c r="G15" s="28">
        <f>'Table A1'!G15*'Table A0'!$G15/(0.01)</f>
        <v>3589311.6666724184</v>
      </c>
      <c r="H15" s="28"/>
      <c r="I15" s="28">
        <f>(100-'Table A1'!B15)*'Table A0'!$G15/(90)</f>
        <v>11323.642125238694</v>
      </c>
      <c r="J15" s="28">
        <f>'Table A1'!I15*'Table A0'!$G15/(5)</f>
        <v>42499.564359503391</v>
      </c>
      <c r="K15" s="28">
        <f>'Table A1'!J15*'Table A0'!$G15/(4)</f>
        <v>65917.700570283938</v>
      </c>
      <c r="L15" s="28">
        <f>'Table A1'!K15*'Table A0'!$G15/(0.5)</f>
        <v>139908.81804590553</v>
      </c>
      <c r="M15" s="28">
        <f>'Table A1'!L15*'Table A0'!$G15/(0.4)</f>
        <v>277225.0837986425</v>
      </c>
      <c r="N15" s="28">
        <f>'Table A1'!M15*'Table A0'!$G15/(0.09)</f>
        <v>825524.74850901763</v>
      </c>
      <c r="O15" s="28"/>
      <c r="P15" s="28">
        <f>'Table Thresholds_nominal'!B15*'Table A0'!$L15</f>
        <v>36538.554328795748</v>
      </c>
      <c r="Q15" s="28">
        <f>'Table Thresholds_nominal'!C15*'Table A0'!$L15</f>
        <v>47474.878991637386</v>
      </c>
      <c r="R15" s="28">
        <f>'Table Thresholds_nominal'!D15*'Table A0'!$L15</f>
        <v>113145.02784448826</v>
      </c>
      <c r="S15" s="28">
        <f>'Table Thresholds_nominal'!E15*'Table A0'!$L15</f>
        <v>177182.03518783988</v>
      </c>
      <c r="T15" s="28">
        <f>'Table Thresholds_nominal'!F15*'Table A0'!$L15</f>
        <v>510138.11515465769</v>
      </c>
      <c r="U15" s="28">
        <f>'Table Thresholds_nominal'!G15*'Table A0'!$L15</f>
        <v>1620671.8277001483</v>
      </c>
    </row>
    <row r="16" spans="1:21" ht="12.75" customHeight="1">
      <c r="A16" s="27">
        <v>1923</v>
      </c>
      <c r="B16" s="28">
        <f>'Table A1'!B16*'Table A0'!$G16/(10)</f>
        <v>80651.497677481748</v>
      </c>
      <c r="C16" s="28">
        <f>'Table A1'!C16*'Table A0'!$G16/(5)</f>
        <v>115042.04944106874</v>
      </c>
      <c r="D16" s="28">
        <f>'Table A1'!D16*'Table A0'!$G16/(1)</f>
        <v>297871.47619102494</v>
      </c>
      <c r="E16" s="28">
        <f>'Table A1'!E16*'Table A0'!$G16/(0.5)</f>
        <v>449981.96001056448</v>
      </c>
      <c r="F16" s="28">
        <f>'Table A1'!F16*'Table A0'!$G16/(0.1)</f>
        <v>1093618.8027848459</v>
      </c>
      <c r="G16" s="28">
        <f>'Table A1'!G16*'Table A0'!$G16/(0.01)</f>
        <v>3480426.3623591848</v>
      </c>
      <c r="H16" s="28"/>
      <c r="I16" s="28">
        <f>(100-'Table A1'!B16)*'Table A0'!$G16/(90)</f>
        <v>13116.516057092336</v>
      </c>
      <c r="J16" s="28">
        <f>'Table A1'!I16*'Table A0'!$G16/(5)</f>
        <v>46260.945913894786</v>
      </c>
      <c r="K16" s="28">
        <f>'Table A1'!J16*'Table A0'!$G16/(4)</f>
        <v>69334.692753579671</v>
      </c>
      <c r="L16" s="28">
        <f>'Table A1'!K16*'Table A0'!$G16/(0.5)</f>
        <v>145760.99237148539</v>
      </c>
      <c r="M16" s="28">
        <f>'Table A1'!L16*'Table A0'!$G16/(0.4)</f>
        <v>289072.7493169941</v>
      </c>
      <c r="N16" s="28">
        <f>'Table A1'!M16*'Table A0'!$G16/(0.09)</f>
        <v>828417.96283214167</v>
      </c>
      <c r="O16" s="28"/>
      <c r="P16" s="28">
        <f>'Table Thresholds_nominal'!B16*'Table A0'!$L16</f>
        <v>39262.724080472246</v>
      </c>
      <c r="Q16" s="28">
        <f>'Table Thresholds_nominal'!C16*'Table A0'!$L16</f>
        <v>53439.472168065295</v>
      </c>
      <c r="R16" s="28">
        <f>'Table Thresholds_nominal'!D16*'Table A0'!$L16</f>
        <v>116839.23569214073</v>
      </c>
      <c r="S16" s="28">
        <f>'Table Thresholds_nominal'!E16*'Table A0'!$L16</f>
        <v>185188.33407404672</v>
      </c>
      <c r="T16" s="28">
        <f>'Table Thresholds_nominal'!F16*'Table A0'!$L16</f>
        <v>522069.11950477364</v>
      </c>
      <c r="U16" s="28">
        <f>'Table Thresholds_nominal'!G16*'Table A0'!$L16</f>
        <v>1594229.8370939968</v>
      </c>
    </row>
    <row r="17" spans="1:21" ht="12.75" customHeight="1">
      <c r="A17" s="27">
        <v>1924</v>
      </c>
      <c r="B17" s="28">
        <f>'Table A1'!B17*'Table A0'!$G17/(10)</f>
        <v>84934.900345506365</v>
      </c>
      <c r="C17" s="28">
        <f>'Table A1'!C17*'Table A0'!$G17/(5)</f>
        <v>121434.04881284844</v>
      </c>
      <c r="D17" s="28">
        <f>'Table A1'!D17*'Table A0'!$G17/(1)</f>
        <v>320310.802896754</v>
      </c>
      <c r="E17" s="28">
        <f>'Table A1'!E17*'Table A0'!$G17/(0.5)</f>
        <v>487512.53251543955</v>
      </c>
      <c r="F17" s="28">
        <f>'Table A1'!F17*'Table A0'!$G17/(0.1)</f>
        <v>1205418.4325547859</v>
      </c>
      <c r="G17" s="28">
        <f>'Table A1'!G17*'Table A0'!$G17/(0.01)</f>
        <v>3943468.5586452438</v>
      </c>
      <c r="H17" s="28"/>
      <c r="I17" s="28">
        <f>(100-'Table A1'!B17)*'Table A0'!$G17/(90)</f>
        <v>12375.912384671876</v>
      </c>
      <c r="J17" s="28">
        <f>'Table A1'!I17*'Table A0'!$G17/(5)</f>
        <v>48435.751878164294</v>
      </c>
      <c r="K17" s="28">
        <f>'Table A1'!J17*'Table A0'!$G17/(4)</f>
        <v>71714.860291872057</v>
      </c>
      <c r="L17" s="28">
        <f>'Table A1'!K17*'Table A0'!$G17/(0.5)</f>
        <v>153109.07327806845</v>
      </c>
      <c r="M17" s="28">
        <f>'Table A1'!L17*'Table A0'!$G17/(0.4)</f>
        <v>308036.05750560295</v>
      </c>
      <c r="N17" s="28">
        <f>'Table A1'!M17*'Table A0'!$G17/(0.09)</f>
        <v>901190.64076695719</v>
      </c>
      <c r="O17" s="28"/>
      <c r="P17" s="28">
        <f>'Table Thresholds_nominal'!B17*'Table A0'!$L17</f>
        <v>40812.019245960735</v>
      </c>
      <c r="Q17" s="28">
        <f>'Table Thresholds_nominal'!C17*'Table A0'!$L17</f>
        <v>54643.071555528673</v>
      </c>
      <c r="R17" s="28">
        <f>'Table Thresholds_nominal'!D17*'Table A0'!$L17</f>
        <v>122761.61803104651</v>
      </c>
      <c r="S17" s="28">
        <f>'Table Thresholds_nominal'!E17*'Table A0'!$L17</f>
        <v>194507.2188377264</v>
      </c>
      <c r="T17" s="28">
        <f>'Table Thresholds_nominal'!F17*'Table A0'!$L17</f>
        <v>552347.60449767392</v>
      </c>
      <c r="U17" s="28">
        <f>'Table Thresholds_nominal'!G17*'Table A0'!$L17</f>
        <v>1820519.6550603528</v>
      </c>
    </row>
    <row r="18" spans="1:21" ht="12.75" customHeight="1">
      <c r="A18" s="27">
        <v>1925</v>
      </c>
      <c r="B18" s="28">
        <f>'Table A1'!B18*'Table A0'!$G18/(10)</f>
        <v>87563.04617404053</v>
      </c>
      <c r="C18" s="28">
        <f>'Table A1'!C18*'Table A0'!$G18/(5)</f>
        <v>128729.17977311388</v>
      </c>
      <c r="D18" s="28">
        <f>'Table A1'!D18*'Table A0'!$G18/(1)</f>
        <v>348984.99323646305</v>
      </c>
      <c r="E18" s="28">
        <f>'Table A1'!E18*'Table A0'!$G18/(0.5)</f>
        <v>531859.18921184156</v>
      </c>
      <c r="F18" s="28">
        <f>'Table A1'!F18*'Table A0'!$G18/(0.1)</f>
        <v>1338625.6593204057</v>
      </c>
      <c r="G18" s="28">
        <f>'Table A1'!G18*'Table A0'!$G18/(0.01)</f>
        <v>4649242.5100835925</v>
      </c>
      <c r="H18" s="28"/>
      <c r="I18" s="28">
        <f>(100-'Table A1'!B18)*'Table A0'!$G18/(90)</f>
        <v>12299.140773643336</v>
      </c>
      <c r="J18" s="28">
        <f>'Table A1'!I18*'Table A0'!$G18/(5)</f>
        <v>46396.912574967166</v>
      </c>
      <c r="K18" s="28">
        <f>'Table A1'!J18*'Table A0'!$G18/(4)</f>
        <v>73665.226407276597</v>
      </c>
      <c r="L18" s="28">
        <f>'Table A1'!K18*'Table A0'!$G18/(0.5)</f>
        <v>166110.79726108458</v>
      </c>
      <c r="M18" s="28">
        <f>'Table A1'!L18*'Table A0'!$G18/(0.4)</f>
        <v>330167.57168470044</v>
      </c>
      <c r="N18" s="28">
        <f>'Table A1'!M18*'Table A0'!$G18/(0.09)</f>
        <v>970779.34256894048</v>
      </c>
      <c r="O18" s="28"/>
      <c r="P18" s="28">
        <f>'Table Thresholds_nominal'!B18*'Table A0'!$L18</f>
        <v>41825.663044114379</v>
      </c>
      <c r="Q18" s="28">
        <f>'Table Thresholds_nominal'!C18*'Table A0'!$L18</f>
        <v>54570.354356318006</v>
      </c>
      <c r="R18" s="28">
        <f>'Table Thresholds_nominal'!D18*'Table A0'!$L18</f>
        <v>131769.57172340126</v>
      </c>
      <c r="S18" s="28">
        <f>'Table Thresholds_nominal'!E18*'Table A0'!$L18</f>
        <v>207194.55112652414</v>
      </c>
      <c r="T18" s="28">
        <f>'Table Thresholds_nominal'!F18*'Table A0'!$L18</f>
        <v>576687.66863708477</v>
      </c>
      <c r="U18" s="28">
        <f>'Table Thresholds_nominal'!G18*'Table A0'!$L18</f>
        <v>1918822.8050085986</v>
      </c>
    </row>
    <row r="19" spans="1:21" ht="12.75" customHeight="1">
      <c r="A19" s="27">
        <v>1926</v>
      </c>
      <c r="B19" s="28">
        <f>'Table A1'!B19*'Table A0'!$G19/(10)</f>
        <v>88323.436654345845</v>
      </c>
      <c r="C19" s="28">
        <f>'Table A1'!C19*'Table A0'!$G19/(5)</f>
        <v>131285.0921782986</v>
      </c>
      <c r="D19" s="28">
        <f>'Table A1'!D19*'Table A0'!$G19/(1)</f>
        <v>360987.96137260745</v>
      </c>
      <c r="E19" s="28">
        <f>'Table A1'!E19*'Table A0'!$G19/(0.5)</f>
        <v>551066.33122708427</v>
      </c>
      <c r="F19" s="28">
        <f>'Table A1'!F19*'Table A0'!$G19/(0.1)</f>
        <v>1416609.4238598319</v>
      </c>
      <c r="G19" s="28">
        <f>'Table A1'!G19*'Table A0'!$G19/(0.01)</f>
        <v>5088242.4930124357</v>
      </c>
      <c r="H19" s="28"/>
      <c r="I19" s="28">
        <f>(100-'Table A1'!B19)*'Table A0'!$G19/(90)</f>
        <v>12455.268595809282</v>
      </c>
      <c r="J19" s="28">
        <f>'Table A1'!I19*'Table A0'!$G19/(5)</f>
        <v>45361.781130393094</v>
      </c>
      <c r="K19" s="28">
        <f>'Table A1'!J19*'Table A0'!$G19/(4)</f>
        <v>73859.374879721392</v>
      </c>
      <c r="L19" s="28">
        <f>'Table A1'!K19*'Table A0'!$G19/(0.5)</f>
        <v>170909.59151813062</v>
      </c>
      <c r="M19" s="28">
        <f>'Table A1'!L19*'Table A0'!$G19/(0.4)</f>
        <v>334680.55806889734</v>
      </c>
      <c r="N19" s="28">
        <f>'Table A1'!M19*'Table A0'!$G19/(0.09)</f>
        <v>1008650.1939539872</v>
      </c>
      <c r="O19" s="28"/>
      <c r="P19" s="28">
        <f>'Table Thresholds_nominal'!B19*'Table A0'!$L19</f>
        <v>40792.82939721382</v>
      </c>
      <c r="Q19" s="28">
        <f>'Table Thresholds_nominal'!C19*'Table A0'!$L19</f>
        <v>52966.755850454589</v>
      </c>
      <c r="R19" s="28">
        <f>'Table Thresholds_nominal'!D19*'Table A0'!$L19</f>
        <v>136876.54597686091</v>
      </c>
      <c r="S19" s="28">
        <f>'Table Thresholds_nominal'!E19*'Table A0'!$L19</f>
        <v>213167.2469887537</v>
      </c>
      <c r="T19" s="28">
        <f>'Table Thresholds_nominal'!F19*'Table A0'!$L19</f>
        <v>594018.20272549544</v>
      </c>
      <c r="U19" s="28">
        <f>'Table Thresholds_nominal'!G19*'Table A0'!$L19</f>
        <v>2044104.1998189951</v>
      </c>
    </row>
    <row r="20" spans="1:21" ht="12.75" customHeight="1">
      <c r="A20" s="27">
        <v>1927</v>
      </c>
      <c r="B20" s="28">
        <f>'Table A1'!B20*'Table A0'!$G20/(10)</f>
        <v>90178.303709296422</v>
      </c>
      <c r="C20" s="28">
        <f>'Table A1'!C20*'Table A0'!$G20/(5)</f>
        <v>134994.28708935351</v>
      </c>
      <c r="D20" s="28">
        <f>'Table A1'!D20*'Table A0'!$G20/(1)</f>
        <v>377119.12621785584</v>
      </c>
      <c r="E20" s="28">
        <f>'Table A1'!E20*'Table A0'!$G20/(0.5)</f>
        <v>578756.06073352555</v>
      </c>
      <c r="F20" s="28">
        <f>'Table A1'!F20*'Table A0'!$G20/(0.1)</f>
        <v>1508688.8168204029</v>
      </c>
      <c r="G20" s="28">
        <f>'Table A1'!G20*'Table A0'!$G20/(0.01)</f>
        <v>5568562.441463382</v>
      </c>
      <c r="H20" s="28"/>
      <c r="I20" s="28">
        <f>(100-'Table A1'!B20)*'Table A0'!$G20/(90)</f>
        <v>12413.071088487251</v>
      </c>
      <c r="J20" s="28">
        <f>'Table A1'!I20*'Table A0'!$G20/(5)</f>
        <v>45362.320329239301</v>
      </c>
      <c r="K20" s="28">
        <f>'Table A1'!J20*'Table A0'!$G20/(4)</f>
        <v>74463.077307227941</v>
      </c>
      <c r="L20" s="28">
        <f>'Table A1'!K20*'Table A0'!$G20/(0.5)</f>
        <v>175482.19170218619</v>
      </c>
      <c r="M20" s="28">
        <f>'Table A1'!L20*'Table A0'!$G20/(0.4)</f>
        <v>346272.87171180622</v>
      </c>
      <c r="N20" s="28">
        <f>'Table A1'!M20*'Table A0'!$G20/(0.09)</f>
        <v>1057591.7474156276</v>
      </c>
      <c r="O20" s="28"/>
      <c r="P20" s="28">
        <f>'Table Thresholds_nominal'!B20*'Table A0'!$L20</f>
        <v>41542.191174915228</v>
      </c>
      <c r="Q20" s="28">
        <f>'Table Thresholds_nominal'!C20*'Table A0'!$L20</f>
        <v>54314.027572757062</v>
      </c>
      <c r="R20" s="28">
        <f>'Table Thresholds_nominal'!D20*'Table A0'!$L20</f>
        <v>139963.04330779513</v>
      </c>
      <c r="S20" s="28">
        <f>'Table Thresholds_nominal'!E20*'Table A0'!$L20</f>
        <v>216913.33166562949</v>
      </c>
      <c r="T20" s="28">
        <f>'Table Thresholds_nominal'!F20*'Table A0'!$L20</f>
        <v>607974.08066766139</v>
      </c>
      <c r="U20" s="28">
        <f>'Table Thresholds_nominal'!G20*'Table A0'!$L20</f>
        <v>2271797.8389117024</v>
      </c>
    </row>
    <row r="21" spans="1:21" ht="12.75" customHeight="1">
      <c r="A21" s="27">
        <v>1928</v>
      </c>
      <c r="B21" s="28">
        <f>'Table A1'!B21*'Table A0'!$G21/(10)</f>
        <v>95011.202593193171</v>
      </c>
      <c r="C21" s="28">
        <f>'Table A1'!C21*'Table A0'!$G21/(5)</f>
        <v>143347.6483192335</v>
      </c>
      <c r="D21" s="28">
        <f>'Table A1'!D21*'Table A0'!$G21/(1)</f>
        <v>403985.50848931901</v>
      </c>
      <c r="E21" s="28">
        <f>'Table A1'!E21*'Table A0'!$G21/(0.5)</f>
        <v>625596.53175855777</v>
      </c>
      <c r="F21" s="28">
        <f>'Table A1'!F21*'Table A0'!$G21/(0.1)</f>
        <v>1688535.3697077353</v>
      </c>
      <c r="G21" s="28">
        <f>'Table A1'!G21*'Table A0'!$G21/(0.01)</f>
        <v>6648652.0055342084</v>
      </c>
      <c r="H21" s="28"/>
      <c r="I21" s="28">
        <f>(100-'Table A1'!B21)*'Table A0'!$G21/(90)</f>
        <v>12346.370626874213</v>
      </c>
      <c r="J21" s="28">
        <f>'Table A1'!I21*'Table A0'!$G21/(5)</f>
        <v>46674.756867152828</v>
      </c>
      <c r="K21" s="28">
        <f>'Table A1'!J21*'Table A0'!$G21/(4)</f>
        <v>78188.183276712152</v>
      </c>
      <c r="L21" s="28">
        <f>'Table A1'!K21*'Table A0'!$G21/(0.5)</f>
        <v>182374.48522008021</v>
      </c>
      <c r="M21" s="28">
        <f>'Table A1'!L21*'Table A0'!$G21/(0.4)</f>
        <v>359861.82227126329</v>
      </c>
      <c r="N21" s="28">
        <f>'Table A1'!M21*'Table A0'!$G21/(0.09)</f>
        <v>1137411.2990603498</v>
      </c>
      <c r="O21" s="28"/>
      <c r="P21" s="28">
        <f>'Table Thresholds_nominal'!B21*'Table A0'!$L21</f>
        <v>42738.952494974415</v>
      </c>
      <c r="Q21" s="28">
        <f>'Table Thresholds_nominal'!C21*'Table A0'!$L21</f>
        <v>56245.88274010703</v>
      </c>
      <c r="R21" s="28">
        <f>'Table Thresholds_nominal'!D21*'Table A0'!$L21</f>
        <v>144107.90410440561</v>
      </c>
      <c r="S21" s="28">
        <f>'Table Thresholds_nominal'!E21*'Table A0'!$L21</f>
        <v>218645.45204882705</v>
      </c>
      <c r="T21" s="28">
        <f>'Table Thresholds_nominal'!F21*'Table A0'!$L21</f>
        <v>620468.37966791703</v>
      </c>
      <c r="U21" s="28">
        <f>'Table Thresholds_nominal'!G21*'Table A0'!$L21</f>
        <v>2588028.5123704192</v>
      </c>
    </row>
    <row r="22" spans="1:21" ht="12.75" customHeight="1">
      <c r="A22" s="27">
        <v>1929</v>
      </c>
      <c r="B22" s="28">
        <f>'Table A1'!B22*'Table A0'!$G22/(10)</f>
        <v>94038.602584843597</v>
      </c>
      <c r="C22" s="28">
        <f>'Table A1'!C22*'Table A0'!$G22/(5)</f>
        <v>142044.59211755122</v>
      </c>
      <c r="D22" s="28">
        <f>'Table A1'!D22*'Table A0'!$G22/(1)</f>
        <v>395808.31083956663</v>
      </c>
      <c r="E22" s="28">
        <f>'Table A1'!E22*'Table A0'!$G22/(0.5)</f>
        <v>610891.77146280208</v>
      </c>
      <c r="F22" s="28">
        <f>'Table A1'!F22*'Table A0'!$G22/(0.1)</f>
        <v>1637969.1301105625</v>
      </c>
      <c r="G22" s="28">
        <f>'Table A1'!G22*'Table A0'!$G22/(0.01)</f>
        <v>6459547.1079707034</v>
      </c>
      <c r="H22" s="28"/>
      <c r="I22" s="28">
        <f>(100-'Table A1'!B22)*'Table A0'!$G22/(90)</f>
        <v>13429.499496059834</v>
      </c>
      <c r="J22" s="28">
        <f>'Table A1'!I22*'Table A0'!$G22/(5)</f>
        <v>46032.613052135937</v>
      </c>
      <c r="K22" s="28">
        <f>'Table A1'!J22*'Table A0'!$G22/(4)</f>
        <v>78603.662437047387</v>
      </c>
      <c r="L22" s="28">
        <f>'Table A1'!K22*'Table A0'!$G22/(0.5)</f>
        <v>180724.85021633122</v>
      </c>
      <c r="M22" s="28">
        <f>'Table A1'!L22*'Table A0'!$G22/(0.4)</f>
        <v>354122.43180086178</v>
      </c>
      <c r="N22" s="28">
        <f>'Table A1'!M22*'Table A0'!$G22/(0.09)</f>
        <v>1102238.2436816578</v>
      </c>
      <c r="O22" s="28"/>
      <c r="P22" s="28">
        <f>'Table Thresholds_nominal'!B22*'Table A0'!$L22</f>
        <v>41724.067529464104</v>
      </c>
      <c r="Q22" s="28">
        <f>'Table Thresholds_nominal'!C22*'Table A0'!$L22</f>
        <v>55665.481159578885</v>
      </c>
      <c r="R22" s="28">
        <f>'Table Thresholds_nominal'!D22*'Table A0'!$L22</f>
        <v>145004.6654122007</v>
      </c>
      <c r="S22" s="28">
        <f>'Table Thresholds_nominal'!E22*'Table A0'!$L22</f>
        <v>219981.00135849512</v>
      </c>
      <c r="T22" s="28">
        <f>'Table Thresholds_nominal'!F22*'Table A0'!$L22</f>
        <v>584180.45810498262</v>
      </c>
      <c r="U22" s="28">
        <f>'Table Thresholds_nominal'!G22*'Table A0'!$L22</f>
        <v>2330053.5461593056</v>
      </c>
    </row>
    <row r="23" spans="1:21" ht="12.75" customHeight="1">
      <c r="A23" s="27">
        <v>1930</v>
      </c>
      <c r="B23" s="28">
        <f>'Table A1'!B23*'Table A0'!$G23/(10)</f>
        <v>83898.6131497858</v>
      </c>
      <c r="C23" s="28">
        <f>'Table A1'!C23*'Table A0'!$G23/(5)</f>
        <v>121467.61744822111</v>
      </c>
      <c r="D23" s="28">
        <f>'Table A1'!D23*'Table A0'!$G23/(1)</f>
        <v>319884.03615849384</v>
      </c>
      <c r="E23" s="28">
        <f>'Table A1'!E23*'Table A0'!$G23/(0.5)</f>
        <v>483727.2279790148</v>
      </c>
      <c r="F23" s="28">
        <f>'Table A1'!F23*'Table A0'!$G23/(0.1)</f>
        <v>1246929.089790442</v>
      </c>
      <c r="G23" s="28">
        <f>'Table A1'!G23*'Table A0'!$G23/(0.01)</f>
        <v>4652820.2606052207</v>
      </c>
      <c r="H23" s="28"/>
      <c r="I23" s="28">
        <f>(100-'Table A1'!B23)*'Table A0'!$G23/(90)</f>
        <v>12320.179739199597</v>
      </c>
      <c r="J23" s="28">
        <f>'Table A1'!I23*'Table A0'!$G23/(5)</f>
        <v>46329.608851350466</v>
      </c>
      <c r="K23" s="28">
        <f>'Table A1'!J23*'Table A0'!$G23/(4)</f>
        <v>71863.512770652917</v>
      </c>
      <c r="L23" s="28">
        <f>'Table A1'!K23*'Table A0'!$G23/(0.5)</f>
        <v>156040.8443379729</v>
      </c>
      <c r="M23" s="28">
        <f>'Table A1'!L23*'Table A0'!$G23/(0.4)</f>
        <v>292926.76252615795</v>
      </c>
      <c r="N23" s="28">
        <f>'Table A1'!M23*'Table A0'!$G23/(0.09)</f>
        <v>868496.73747768893</v>
      </c>
      <c r="O23" s="28"/>
      <c r="P23" s="28">
        <f>'Table Thresholds_nominal'!B23*'Table A0'!$L23</f>
        <v>41121.920030104753</v>
      </c>
      <c r="Q23" s="28">
        <f>'Table Thresholds_nominal'!C23*'Table A0'!$L23</f>
        <v>52590.09501437172</v>
      </c>
      <c r="R23" s="28">
        <f>'Table Thresholds_nominal'!D23*'Table A0'!$L23</f>
        <v>128361.70866553277</v>
      </c>
      <c r="S23" s="28">
        <f>'Table Thresholds_nominal'!E23*'Table A0'!$L23</f>
        <v>192675.56513272127</v>
      </c>
      <c r="T23" s="28">
        <f>'Table Thresholds_nominal'!F23*'Table A0'!$L23</f>
        <v>514966.49207039695</v>
      </c>
      <c r="U23" s="28">
        <f>'Table Thresholds_nominal'!G23*'Table A0'!$L23</f>
        <v>1835772.1225052625</v>
      </c>
    </row>
    <row r="24" spans="1:21" ht="12.75" customHeight="1">
      <c r="A24" s="27">
        <v>1931</v>
      </c>
      <c r="B24" s="28">
        <f>'Table A1'!B24*'Table A0'!$G24/(10)</f>
        <v>78475.746705108351</v>
      </c>
      <c r="C24" s="28">
        <f>'Table A1'!C24*'Table A0'!$G24/(5)</f>
        <v>109614.12590904578</v>
      </c>
      <c r="D24" s="28">
        <f>'Table A1'!D24*'Table A0'!$G24/(1)</f>
        <v>269873.08557624463</v>
      </c>
      <c r="E24" s="28">
        <f>'Table A1'!E24*'Table A0'!$G24/(0.5)</f>
        <v>400243.90700548724</v>
      </c>
      <c r="F24" s="28">
        <f>'Table A1'!F24*'Table A0'!$G24/(0.1)</f>
        <v>1002952.9709827878</v>
      </c>
      <c r="G24" s="28">
        <f>'Table A1'!G24*'Table A0'!$G24/(0.01)</f>
        <v>3666054.6876199441</v>
      </c>
      <c r="H24" s="28"/>
      <c r="I24" s="28">
        <f>(100-'Table A1'!B24)*'Table A0'!$G24/(90)</f>
        <v>10916.83926176053</v>
      </c>
      <c r="J24" s="28">
        <f>'Table A1'!I24*'Table A0'!$G24/(5)</f>
        <v>47337.367501170942</v>
      </c>
      <c r="K24" s="28">
        <f>'Table A1'!J24*'Table A0'!$G24/(4)</f>
        <v>69549.385992246069</v>
      </c>
      <c r="L24" s="28">
        <f>'Table A1'!K24*'Table A0'!$G24/(0.5)</f>
        <v>139502.26414700205</v>
      </c>
      <c r="M24" s="28">
        <f>'Table A1'!L24*'Table A0'!$G24/(0.4)</f>
        <v>249566.64101116214</v>
      </c>
      <c r="N24" s="28">
        <f>'Table A1'!M24*'Table A0'!$G24/(0.09)</f>
        <v>707052.78024532599</v>
      </c>
      <c r="O24" s="28"/>
      <c r="P24" s="28">
        <f>'Table Thresholds_nominal'!B24*'Table A0'!$L24</f>
        <v>40649.404536195798</v>
      </c>
      <c r="Q24" s="28">
        <f>'Table Thresholds_nominal'!C24*'Table A0'!$L24</f>
        <v>51007.664513774958</v>
      </c>
      <c r="R24" s="28">
        <f>'Table Thresholds_nominal'!D24*'Table A0'!$L24</f>
        <v>116293.42089933343</v>
      </c>
      <c r="S24" s="28">
        <f>'Table Thresholds_nominal'!E24*'Table A0'!$L24</f>
        <v>171417.98901310493</v>
      </c>
      <c r="T24" s="28">
        <f>'Table Thresholds_nominal'!F24*'Table A0'!$L24</f>
        <v>429242.0530295205</v>
      </c>
      <c r="U24" s="28">
        <f>'Table Thresholds_nominal'!G24*'Table A0'!$L24</f>
        <v>1513311.2063367628</v>
      </c>
    </row>
    <row r="25" spans="1:21" ht="12.75" customHeight="1">
      <c r="A25" s="27">
        <v>1932</v>
      </c>
      <c r="B25" s="28">
        <f>'Table A1'!B25*'Table A0'!$G25/(10)</f>
        <v>68826.296430441769</v>
      </c>
      <c r="C25" s="28">
        <f>'Table A1'!C25*'Table A0'!$G25/(5)</f>
        <v>96893.258757426884</v>
      </c>
      <c r="D25" s="28">
        <f>'Table A1'!D25*'Table A0'!$G25/(1)</f>
        <v>230089.30924202624</v>
      </c>
      <c r="E25" s="28">
        <f>'Table A1'!E25*'Table A0'!$G25/(0.5)</f>
        <v>343353.45696471934</v>
      </c>
      <c r="F25" s="28">
        <f>'Table A1'!F25*'Table A0'!$G25/(0.1)</f>
        <v>876480.96294031548</v>
      </c>
      <c r="G25" s="28">
        <f>'Table A1'!G25*'Table A0'!$G25/(0.01)</f>
        <v>2863744.2663116418</v>
      </c>
      <c r="H25" s="28"/>
      <c r="I25" s="28">
        <f>(100-'Table A1'!B25)*'Table A0'!$G25/(90)</f>
        <v>8869.4359177865736</v>
      </c>
      <c r="J25" s="28">
        <f>'Table A1'!I25*'Table A0'!$G25/(5)</f>
        <v>40759.334103456684</v>
      </c>
      <c r="K25" s="28">
        <f>'Table A1'!J25*'Table A0'!$G25/(4)</f>
        <v>63594.246136277041</v>
      </c>
      <c r="L25" s="28">
        <f>'Table A1'!K25*'Table A0'!$G25/(0.5)</f>
        <v>116825.1615193332</v>
      </c>
      <c r="M25" s="28">
        <f>'Table A1'!L25*'Table A0'!$G25/(0.4)</f>
        <v>210071.58047082025</v>
      </c>
      <c r="N25" s="28">
        <f>'Table A1'!M25*'Table A0'!$G25/(0.09)</f>
        <v>655673.92923239025</v>
      </c>
      <c r="O25" s="28"/>
      <c r="P25" s="28">
        <f>'Table Thresholds_nominal'!B25*'Table A0'!$L25</f>
        <v>27883.655813270962</v>
      </c>
      <c r="Q25" s="28">
        <f>'Table Thresholds_nominal'!C25*'Table A0'!$L25</f>
        <v>47621.122148255476</v>
      </c>
      <c r="R25" s="28">
        <f>'Table Thresholds_nominal'!D25*'Table A0'!$L25</f>
        <v>99493.120663105117</v>
      </c>
      <c r="S25" s="28">
        <f>'Table Thresholds_nominal'!E25*'Table A0'!$L25</f>
        <v>142887.66477953296</v>
      </c>
      <c r="T25" s="28">
        <f>'Table Thresholds_nominal'!F25*'Table A0'!$L25</f>
        <v>376727.8090292362</v>
      </c>
      <c r="U25" s="28">
        <f>'Table Thresholds_nominal'!G25*'Table A0'!$L25</f>
        <v>1420838.1530492746</v>
      </c>
    </row>
    <row r="26" spans="1:21" ht="12.75" customHeight="1">
      <c r="A26" s="27">
        <v>1933</v>
      </c>
      <c r="B26" s="28">
        <f>'Table A1'!B26*'Table A0'!$G26/(10)</f>
        <v>65210.539048422208</v>
      </c>
      <c r="C26" s="28">
        <f>'Table A1'!C26*'Table A0'!$G26/(5)</f>
        <v>94098.365781470668</v>
      </c>
      <c r="D26" s="28">
        <f>'Table A1'!D26*'Table A0'!$G26/(1)</f>
        <v>228405.7965286999</v>
      </c>
      <c r="E26" s="28">
        <f>'Table A1'!E26*'Table A0'!$G26/(0.5)</f>
        <v>341174.86173695279</v>
      </c>
      <c r="F26" s="28">
        <f>'Table A1'!F26*'Table A0'!$G26/(0.1)</f>
        <v>876853.42731663934</v>
      </c>
      <c r="G26" s="28">
        <f>'Table A1'!G26*'Table A0'!$G26/(0.01)</f>
        <v>2961158.7153638685</v>
      </c>
      <c r="H26" s="28"/>
      <c r="I26" s="28">
        <f>(100-'Table A1'!B26)*'Table A0'!$G26/(90)</f>
        <v>8846.3010742401057</v>
      </c>
      <c r="J26" s="28">
        <f>'Table A1'!I26*'Table A0'!$G26/(5)</f>
        <v>36322.712315373763</v>
      </c>
      <c r="K26" s="28">
        <f>'Table A1'!J26*'Table A0'!$G26/(4)</f>
        <v>60521.508094663353</v>
      </c>
      <c r="L26" s="28">
        <f>'Table A1'!K26*'Table A0'!$G26/(0.5)</f>
        <v>115636.73132044701</v>
      </c>
      <c r="M26" s="28">
        <f>'Table A1'!L26*'Table A0'!$G26/(0.4)</f>
        <v>207255.22034203116</v>
      </c>
      <c r="N26" s="28">
        <f>'Table A1'!M26*'Table A0'!$G26/(0.09)</f>
        <v>645263.9508669473</v>
      </c>
      <c r="O26" s="28"/>
      <c r="P26" s="28">
        <f>'Table Thresholds_nominal'!B26*'Table A0'!$L26</f>
        <v>27130.868415874796</v>
      </c>
      <c r="Q26" s="28">
        <f>'Table Thresholds_nominal'!C26*'Table A0'!$L26</f>
        <v>43751.768875041678</v>
      </c>
      <c r="R26" s="28">
        <f>'Table Thresholds_nominal'!D26*'Table A0'!$L26</f>
        <v>96813.076616342179</v>
      </c>
      <c r="S26" s="28">
        <f>'Table Thresholds_nominal'!E26*'Table A0'!$L26</f>
        <v>139064.72098447598</v>
      </c>
      <c r="T26" s="28">
        <f>'Table Thresholds_nominal'!F26*'Table A0'!$L26</f>
        <v>364185.79993822949</v>
      </c>
      <c r="U26" s="28">
        <f>'Table Thresholds_nominal'!G26*'Table A0'!$L26</f>
        <v>1363268.0986164401</v>
      </c>
    </row>
    <row r="27" spans="1:21" ht="12.75" customHeight="1">
      <c r="A27" s="27">
        <v>1934</v>
      </c>
      <c r="B27" s="28">
        <f>'Table A1'!B27*'Table A0'!$G27/(10)</f>
        <v>71861.983244992865</v>
      </c>
      <c r="C27" s="28">
        <f>'Table A1'!C27*'Table A0'!$G27/(5)</f>
        <v>105018.55627906106</v>
      </c>
      <c r="D27" s="28">
        <f>'Table A1'!D27*'Table A0'!$G27/(1)</f>
        <v>252534.00832064584</v>
      </c>
      <c r="E27" s="28">
        <f>'Table A1'!E27*'Table A0'!$G27/(0.5)</f>
        <v>375454.26918203145</v>
      </c>
      <c r="F27" s="28">
        <f>'Table A1'!F27*'Table A0'!$G27/(0.1)</f>
        <v>926808.83495512069</v>
      </c>
      <c r="G27" s="28">
        <f>'Table A1'!G27*'Table A0'!$G27/(0.01)</f>
        <v>3058595.4765116218</v>
      </c>
      <c r="H27" s="28"/>
      <c r="I27" s="28">
        <f>(100-'Table A1'!B27)*'Table A0'!$G27/(90)</f>
        <v>9698.0973525645695</v>
      </c>
      <c r="J27" s="28">
        <f>'Table A1'!I27*'Table A0'!$G27/(5)</f>
        <v>38705.410210924689</v>
      </c>
      <c r="K27" s="28">
        <f>'Table A1'!J27*'Table A0'!$G27/(4)</f>
        <v>68139.693268664851</v>
      </c>
      <c r="L27" s="28">
        <f>'Table A1'!K27*'Table A0'!$G27/(0.5)</f>
        <v>129613.74745926024</v>
      </c>
      <c r="M27" s="28">
        <f>'Table A1'!L27*'Table A0'!$G27/(0.4)</f>
        <v>237615.62773875913</v>
      </c>
      <c r="N27" s="28">
        <f>'Table A1'!M27*'Table A0'!$G27/(0.09)</f>
        <v>689943.65255995409</v>
      </c>
      <c r="O27" s="28"/>
      <c r="P27" s="28">
        <f>'Table Thresholds_nominal'!B27*'Table A0'!$L27</f>
        <v>32885.418216990656</v>
      </c>
      <c r="Q27" s="28">
        <f>'Table Thresholds_nominal'!C27*'Table A0'!$L27</f>
        <v>46613.245976772116</v>
      </c>
      <c r="R27" s="28">
        <f>'Table Thresholds_nominal'!D27*'Table A0'!$L27</f>
        <v>107798.82438449489</v>
      </c>
      <c r="S27" s="28">
        <f>'Table Thresholds_nominal'!E27*'Table A0'!$L27</f>
        <v>159344.43551409151</v>
      </c>
      <c r="T27" s="28">
        <f>'Table Thresholds_nominal'!F27*'Table A0'!$L27</f>
        <v>430808.47016896063</v>
      </c>
      <c r="U27" s="28">
        <f>'Table Thresholds_nominal'!G27*'Table A0'!$L27</f>
        <v>1466822.6949400734</v>
      </c>
    </row>
    <row r="28" spans="1:21" ht="12.75" customHeight="1">
      <c r="A28" s="27">
        <v>1935</v>
      </c>
      <c r="B28" s="28">
        <f>'Table A1'!B28*'Table A0'!$G28/(10)</f>
        <v>74776.826127720298</v>
      </c>
      <c r="C28" s="28">
        <f>'Table A1'!C28*'Table A0'!$G28/(5)</f>
        <v>106807.47677598475</v>
      </c>
      <c r="D28" s="28">
        <f>'Table A1'!D28*'Table A0'!$G28/(1)</f>
        <v>269314.38507206511</v>
      </c>
      <c r="E28" s="28">
        <f>'Table A1'!E28*'Table A0'!$G28/(0.5)</f>
        <v>402223.94820206903</v>
      </c>
      <c r="F28" s="28">
        <f>'Table A1'!F28*'Table A0'!$G28/(0.1)</f>
        <v>998944.08318803797</v>
      </c>
      <c r="G28" s="28">
        <f>'Table A1'!G28*'Table A0'!$G28/(0.01)</f>
        <v>3354019.1387165757</v>
      </c>
      <c r="H28" s="28"/>
      <c r="I28" s="28">
        <f>(100-'Table A1'!B28)*'Table A0'!$G28/(90)</f>
        <v>10838.650345109285</v>
      </c>
      <c r="J28" s="28">
        <f>'Table A1'!I28*'Table A0'!$G28/(5)</f>
        <v>42746.175479455858</v>
      </c>
      <c r="K28" s="28">
        <f>'Table A1'!J28*'Table A0'!$G28/(4)</f>
        <v>66180.749701964654</v>
      </c>
      <c r="L28" s="28">
        <f>'Table A1'!K28*'Table A0'!$G28/(0.5)</f>
        <v>136404.82194206121</v>
      </c>
      <c r="M28" s="28">
        <f>'Table A1'!L28*'Table A0'!$G28/(0.4)</f>
        <v>253043.91445557674</v>
      </c>
      <c r="N28" s="28">
        <f>'Table A1'!M28*'Table A0'!$G28/(0.09)</f>
        <v>737269.07701820054</v>
      </c>
      <c r="O28" s="28"/>
      <c r="P28" s="28">
        <f>'Table Thresholds_nominal'!B28*'Table A0'!$L28</f>
        <v>36119.247710746342</v>
      </c>
      <c r="Q28" s="28">
        <f>'Table Thresholds_nominal'!C28*'Table A0'!$L28</f>
        <v>51255.576479763004</v>
      </c>
      <c r="R28" s="28">
        <f>'Table Thresholds_nominal'!D28*'Table A0'!$L28</f>
        <v>112997.72097530703</v>
      </c>
      <c r="S28" s="28">
        <f>'Table Thresholds_nominal'!E28*'Table A0'!$L28</f>
        <v>166544.75866770887</v>
      </c>
      <c r="T28" s="28">
        <f>'Table Thresholds_nominal'!F28*'Table A0'!$L28</f>
        <v>451755.24658181675</v>
      </c>
      <c r="U28" s="28">
        <f>'Table Thresholds_nominal'!G28*'Table A0'!$L28</f>
        <v>1599369.3102406866</v>
      </c>
    </row>
    <row r="29" spans="1:21" ht="12.75" customHeight="1">
      <c r="A29" s="27">
        <v>1936</v>
      </c>
      <c r="B29" s="28">
        <f>'Table A1'!B29*'Table A0'!$G29/(10)</f>
        <v>84703.328468145541</v>
      </c>
      <c r="C29" s="28">
        <f>'Table A1'!C29*'Table A0'!$G29/(5)</f>
        <v>123556.92244928214</v>
      </c>
      <c r="D29" s="28">
        <f>'Table A1'!D29*'Table A0'!$G29/(1)</f>
        <v>333674.91788233584</v>
      </c>
      <c r="E29" s="28">
        <f>'Table A1'!E29*'Table A0'!$G29/(0.5)</f>
        <v>505852.17133235047</v>
      </c>
      <c r="F29" s="28">
        <f>'Table A1'!F29*'Table A0'!$G29/(0.1)</f>
        <v>1265175.9616783482</v>
      </c>
      <c r="G29" s="28">
        <f>'Table A1'!G29*'Table A0'!$G29/(0.01)</f>
        <v>4226667.444095091</v>
      </c>
      <c r="H29" s="28"/>
      <c r="I29" s="28">
        <f>(100-'Table A1'!B29)*'Table A0'!$G29/(90)</f>
        <v>11609.254783364848</v>
      </c>
      <c r="J29" s="28">
        <f>'Table A1'!I29*'Table A0'!$G29/(5)</f>
        <v>45849.734487008944</v>
      </c>
      <c r="K29" s="28">
        <f>'Table A1'!J29*'Table A0'!$G29/(4)</f>
        <v>71027.423591018727</v>
      </c>
      <c r="L29" s="28">
        <f>'Table A1'!K29*'Table A0'!$G29/(0.5)</f>
        <v>161497.66443232127</v>
      </c>
      <c r="M29" s="28">
        <f>'Table A1'!L29*'Table A0'!$G29/(0.4)</f>
        <v>316021.22374585102</v>
      </c>
      <c r="N29" s="28">
        <f>'Table A1'!M29*'Table A0'!$G29/(0.09)</f>
        <v>936121.35252093244</v>
      </c>
      <c r="O29" s="28"/>
      <c r="P29" s="28">
        <f>'Table Thresholds_nominal'!B29*'Table A0'!$L29</f>
        <v>39012.506350687727</v>
      </c>
      <c r="Q29" s="28">
        <f>'Table Thresholds_nominal'!C29*'Table A0'!$L29</f>
        <v>55615.972033186808</v>
      </c>
      <c r="R29" s="28">
        <f>'Table Thresholds_nominal'!D29*'Table A0'!$L29</f>
        <v>131613.97806300785</v>
      </c>
      <c r="S29" s="28">
        <f>'Table Thresholds_nominal'!E29*'Table A0'!$L29</f>
        <v>200904.39640751242</v>
      </c>
      <c r="T29" s="28">
        <f>'Table Thresholds_nominal'!F29*'Table A0'!$L29</f>
        <v>568953.21113453747</v>
      </c>
      <c r="U29" s="28">
        <f>'Table Thresholds_nominal'!G29*'Table A0'!$L29</f>
        <v>2058979.9943210189</v>
      </c>
    </row>
    <row r="30" spans="1:21" ht="12.75" customHeight="1">
      <c r="A30" s="27">
        <v>1937</v>
      </c>
      <c r="B30" s="28">
        <f>'Table A1'!B30*'Table A0'!$G30/(10)</f>
        <v>85988.958491634548</v>
      </c>
      <c r="C30" s="28">
        <f>'Table A1'!C30*'Table A0'!$G30/(5)</f>
        <v>124493.79949814154</v>
      </c>
      <c r="D30" s="28">
        <f>'Table A1'!D30*'Table A0'!$G30/(1)</f>
        <v>326326.38916643412</v>
      </c>
      <c r="E30" s="28">
        <f>'Table A1'!E30*'Table A0'!$G30/(0.5)</f>
        <v>492558.88970560592</v>
      </c>
      <c r="F30" s="28">
        <f>'Table A1'!F30*'Table A0'!$G30/(0.1)</f>
        <v>1222190.3509520057</v>
      </c>
      <c r="G30" s="28">
        <f>'Table A1'!G30*'Table A0'!$G30/(0.01)</f>
        <v>3998212.1150453733</v>
      </c>
      <c r="H30" s="28"/>
      <c r="I30" s="28">
        <f>(100-'Table A1'!B30)*'Table A0'!$G30/(90)</f>
        <v>12486.723236996741</v>
      </c>
      <c r="J30" s="28">
        <f>'Table A1'!I30*'Table A0'!$G30/(5)</f>
        <v>47484.117485127565</v>
      </c>
      <c r="K30" s="28">
        <f>'Table A1'!J30*'Table A0'!$G30/(4)</f>
        <v>74035.652081068372</v>
      </c>
      <c r="L30" s="28">
        <f>'Table A1'!K30*'Table A0'!$G30/(0.5)</f>
        <v>160093.88862726244</v>
      </c>
      <c r="M30" s="28">
        <f>'Table A1'!L30*'Table A0'!$G30/(0.4)</f>
        <v>310151.02439400594</v>
      </c>
      <c r="N30" s="28">
        <f>'Table A1'!M30*'Table A0'!$G30/(0.09)</f>
        <v>913743.48827496474</v>
      </c>
      <c r="O30" s="28"/>
      <c r="P30" s="28">
        <f>'Table Thresholds_nominal'!B30*'Table A0'!$L30</f>
        <v>41337.731773564148</v>
      </c>
      <c r="Q30" s="28">
        <f>'Table Thresholds_nominal'!C30*'Table A0'!$L30</f>
        <v>55501.436849585094</v>
      </c>
      <c r="R30" s="28">
        <f>'Table Thresholds_nominal'!D30*'Table A0'!$L30</f>
        <v>131578.76798960016</v>
      </c>
      <c r="S30" s="28">
        <f>'Table Thresholds_nominal'!E30*'Table A0'!$L30</f>
        <v>201684.88894313289</v>
      </c>
      <c r="T30" s="28">
        <f>'Table Thresholds_nominal'!F30*'Table A0'!$L30</f>
        <v>565372.93943802547</v>
      </c>
      <c r="U30" s="28">
        <f>'Table Thresholds_nominal'!G30*'Table A0'!$L30</f>
        <v>1929589.9863528914</v>
      </c>
    </row>
    <row r="31" spans="1:21" ht="12.75" customHeight="1">
      <c r="A31" s="27">
        <v>1938</v>
      </c>
      <c r="B31" s="28">
        <f>'Table A1'!B31*'Table A0'!$G31/(10)</f>
        <v>78429.502915455872</v>
      </c>
      <c r="C31" s="28">
        <f>'Table A1'!C31*'Table A0'!$G31/(5)</f>
        <v>110098.85099297944</v>
      </c>
      <c r="D31" s="28">
        <f>'Table A1'!D31*'Table A0'!$G31/(1)</f>
        <v>268649.82927191682</v>
      </c>
      <c r="E31" s="28">
        <f>'Table A1'!E31*'Table A0'!$G31/(0.5)</f>
        <v>394560.32455899613</v>
      </c>
      <c r="F31" s="28">
        <f>'Table A1'!F31*'Table A0'!$G31/(0.1)</f>
        <v>940353.96945581504</v>
      </c>
      <c r="G31" s="28">
        <f>'Table A1'!G31*'Table A0'!$G31/(0.01)</f>
        <v>3039468.8405548264</v>
      </c>
      <c r="H31" s="28"/>
      <c r="I31" s="28">
        <f>(100-'Table A1'!B31)*'Table A0'!$G31/(90)</f>
        <v>11551.21252940872</v>
      </c>
      <c r="J31" s="28">
        <f>'Table A1'!I31*'Table A0'!$G31/(5)</f>
        <v>46760.154837932307</v>
      </c>
      <c r="K31" s="28">
        <f>'Table A1'!J31*'Table A0'!$G31/(4)</f>
        <v>70461.106423245088</v>
      </c>
      <c r="L31" s="28">
        <f>'Table A1'!K31*'Table A0'!$G31/(0.5)</f>
        <v>142739.33398483752</v>
      </c>
      <c r="M31" s="28">
        <f>'Table A1'!L31*'Table A0'!$G31/(0.4)</f>
        <v>258111.91333479134</v>
      </c>
      <c r="N31" s="28">
        <f>'Table A1'!M31*'Table A0'!$G31/(0.09)</f>
        <v>707118.98377814714</v>
      </c>
      <c r="O31" s="28"/>
      <c r="P31" s="28">
        <f>'Table Thresholds_nominal'!B31*'Table A0'!$L31</f>
        <v>40476.397070110666</v>
      </c>
      <c r="Q31" s="28">
        <f>'Table Thresholds_nominal'!C31*'Table A0'!$L31</f>
        <v>53764.112653117205</v>
      </c>
      <c r="R31" s="28">
        <f>'Table Thresholds_nominal'!D31*'Table A0'!$L31</f>
        <v>119586.30684369191</v>
      </c>
      <c r="S31" s="28">
        <f>'Table Thresholds_nominal'!E31*'Table A0'!$L31</f>
        <v>175368.57501058781</v>
      </c>
      <c r="T31" s="28">
        <f>'Table Thresholds_nominal'!F31*'Table A0'!$L31</f>
        <v>447559.02732074412</v>
      </c>
      <c r="U31" s="28">
        <f>'Table Thresholds_nominal'!G31*'Table A0'!$L31</f>
        <v>1346017.4571084015</v>
      </c>
    </row>
    <row r="32" spans="1:21" ht="12.75" customHeight="1">
      <c r="A32" s="27">
        <v>1939</v>
      </c>
      <c r="B32" s="28">
        <f>'Table A1'!B32*'Table A0'!$G32/(10)</f>
        <v>86629.138569599745</v>
      </c>
      <c r="C32" s="28">
        <f>'Table A1'!C32*'Table A0'!$G32/(5)</f>
        <v>121624.36850296054</v>
      </c>
      <c r="D32" s="28">
        <f>'Table A1'!D32*'Table A0'!$G32/(1)</f>
        <v>299196.41257870966</v>
      </c>
      <c r="E32" s="28">
        <f>'Table A1'!E32*'Table A0'!$G32/(0.5)</f>
        <v>441818.45337247482</v>
      </c>
      <c r="F32" s="28">
        <f>'Table A1'!F32*'Table A0'!$G32/(0.1)</f>
        <v>1059511.0515073785</v>
      </c>
      <c r="G32" s="28">
        <f>'Table A1'!G32*'Table A0'!$G32/(0.01)</f>
        <v>3384509.957920094</v>
      </c>
      <c r="H32" s="28"/>
      <c r="I32" s="28">
        <f>(100-'Table A1'!B32)*'Table A0'!$G32/(90)</f>
        <v>11971.349224555828</v>
      </c>
      <c r="J32" s="28">
        <f>'Table A1'!I32*'Table A0'!$G32/(5)</f>
        <v>51633.908636238935</v>
      </c>
      <c r="K32" s="28">
        <f>'Table A1'!J32*'Table A0'!$G32/(4)</f>
        <v>77231.357484023261</v>
      </c>
      <c r="L32" s="28">
        <f>'Table A1'!K32*'Table A0'!$G32/(0.5)</f>
        <v>156574.37178494455</v>
      </c>
      <c r="M32" s="28">
        <f>'Table A1'!L32*'Table A0'!$G32/(0.4)</f>
        <v>287395.30383874889</v>
      </c>
      <c r="N32" s="28">
        <f>'Table A1'!M32*'Table A0'!$G32/(0.09)</f>
        <v>801177.83968374319</v>
      </c>
      <c r="O32" s="28"/>
      <c r="P32" s="28">
        <f>'Table Thresholds_nominal'!B32*'Table A0'!$L32</f>
        <v>45654.354142142234</v>
      </c>
      <c r="Q32" s="28">
        <f>'Table Thresholds_nominal'!C32*'Table A0'!$L32</f>
        <v>60285.70606245636</v>
      </c>
      <c r="R32" s="28">
        <f>'Table Thresholds_nominal'!D32*'Table A0'!$L32</f>
        <v>130857.73183128959</v>
      </c>
      <c r="S32" s="28">
        <f>'Table Thresholds_nominal'!E32*'Table A0'!$L32</f>
        <v>192681.07828905157</v>
      </c>
      <c r="T32" s="28">
        <f>'Table Thresholds_nominal'!F32*'Table A0'!$L32</f>
        <v>501787.18877490447</v>
      </c>
      <c r="U32" s="28">
        <f>'Table Thresholds_nominal'!G32*'Table A0'!$L32</f>
        <v>1651325.1875872421</v>
      </c>
    </row>
    <row r="33" spans="1:21" ht="12.75" customHeight="1">
      <c r="A33" s="27">
        <v>1940</v>
      </c>
      <c r="B33" s="28">
        <f>'Table A1'!B33*'Table A0'!$G33/(10)</f>
        <v>90447.952067523496</v>
      </c>
      <c r="C33" s="28">
        <f>'Table A1'!C33*'Table A0'!$G33/(5)</f>
        <v>127398.75099213861</v>
      </c>
      <c r="D33" s="28">
        <f>'Table A1'!D33*'Table A0'!$G33/(1)</f>
        <v>320327.41596829955</v>
      </c>
      <c r="E33" s="28">
        <f>'Table A1'!E33*'Table A0'!$G33/(0.5)</f>
        <v>474823.72632114781</v>
      </c>
      <c r="F33" s="28">
        <f>'Table A1'!F33*'Table A0'!$G33/(0.1)</f>
        <v>1134644.0149527804</v>
      </c>
      <c r="G33" s="28">
        <f>'Table A1'!G33*'Table A0'!$G33/(0.01)</f>
        <v>3611754.0976509247</v>
      </c>
      <c r="H33" s="28"/>
      <c r="I33" s="28">
        <f>(100-'Table A1'!B33)*'Table A0'!$G33/(90)</f>
        <v>12571.278828096605</v>
      </c>
      <c r="J33" s="28">
        <f>'Table A1'!I33*'Table A0'!$G33/(5)</f>
        <v>53497.15314290837</v>
      </c>
      <c r="K33" s="28">
        <f>'Table A1'!J33*'Table A0'!$G33/(4)</f>
        <v>79166.584748098379</v>
      </c>
      <c r="L33" s="28">
        <f>'Table A1'!K33*'Table A0'!$G33/(0.5)</f>
        <v>165831.10561545123</v>
      </c>
      <c r="M33" s="28">
        <f>'Table A1'!L33*'Table A0'!$G33/(0.4)</f>
        <v>309868.65416323964</v>
      </c>
      <c r="N33" s="28">
        <f>'Table A1'!M33*'Table A0'!$G33/(0.09)</f>
        <v>859409.56131965341</v>
      </c>
      <c r="O33" s="28"/>
      <c r="P33" s="28">
        <f>'Table Thresholds_nominal'!B33*'Table A0'!$L33</f>
        <v>50675.449607876631</v>
      </c>
      <c r="Q33" s="28">
        <f>'Table Thresholds_nominal'!C33*'Table A0'!$L33</f>
        <v>59696.585157362824</v>
      </c>
      <c r="R33" s="28">
        <f>'Table Thresholds_nominal'!D33*'Table A0'!$L33</f>
        <v>137521.69616762266</v>
      </c>
      <c r="S33" s="28">
        <f>'Table Thresholds_nominal'!E33*'Table A0'!$L33</f>
        <v>209143.09494707469</v>
      </c>
      <c r="T33" s="28">
        <f>'Table Thresholds_nominal'!F33*'Table A0'!$L33</f>
        <v>545941.09547381662</v>
      </c>
      <c r="U33" s="28">
        <f>'Table Thresholds_nominal'!G33*'Table A0'!$L33</f>
        <v>1744995.0520752447</v>
      </c>
    </row>
    <row r="34" spans="1:21" ht="12.75" customHeight="1">
      <c r="A34" s="27">
        <v>1941</v>
      </c>
      <c r="B34" s="28">
        <f>'Table A1'!B34*'Table A0'!$G34/(10)</f>
        <v>97607.597405895503</v>
      </c>
      <c r="C34" s="28">
        <f>'Table A1'!C34*'Table A0'!$G34/(5)</f>
        <v>138095.90930247749</v>
      </c>
      <c r="D34" s="28">
        <f>'Table A1'!D34*'Table A0'!$G34/(1)</f>
        <v>357122.66929013311</v>
      </c>
      <c r="E34" s="28">
        <f>'Table A1'!E34*'Table A0'!$G34/(0.5)</f>
        <v>530562.66254132369</v>
      </c>
      <c r="F34" s="28">
        <f>'Table A1'!F34*'Table A0'!$G34/(0.1)</f>
        <v>1258637.7391855232</v>
      </c>
      <c r="G34" s="28">
        <f>'Table A1'!G34*'Table A0'!$G34/(0.01)</f>
        <v>3876404.8184987674</v>
      </c>
      <c r="H34" s="28"/>
      <c r="I34" s="28">
        <f>(100-'Table A1'!B34)*'Table A0'!$G34/(90)</f>
        <v>15594.179519826823</v>
      </c>
      <c r="J34" s="28">
        <f>'Table A1'!I34*'Table A0'!$G34/(5)</f>
        <v>57119.285509313479</v>
      </c>
      <c r="K34" s="28">
        <f>'Table A1'!J34*'Table A0'!$G34/(4)</f>
        <v>83339.219305563587</v>
      </c>
      <c r="L34" s="28">
        <f>'Table A1'!K34*'Table A0'!$G34/(0.5)</f>
        <v>183682.67603894259</v>
      </c>
      <c r="M34" s="28">
        <f>'Table A1'!L34*'Table A0'!$G34/(0.4)</f>
        <v>348543.89338027377</v>
      </c>
      <c r="N34" s="28">
        <f>'Table A1'!M34*'Table A0'!$G34/(0.09)</f>
        <v>967774.73037294054</v>
      </c>
      <c r="O34" s="28"/>
      <c r="P34" s="28">
        <f>'Table Thresholds_nominal'!B34*'Table A0'!$L34</f>
        <v>52422.022566413609</v>
      </c>
      <c r="Q34" s="28">
        <f>'Table Thresholds_nominal'!C34*'Table A0'!$L34</f>
        <v>64726.890743912329</v>
      </c>
      <c r="R34" s="28">
        <f>'Table Thresholds_nominal'!D34*'Table A0'!$L34</f>
        <v>150182.6058960213</v>
      </c>
      <c r="S34" s="28">
        <f>'Table Thresholds_nominal'!E34*'Table A0'!$L34</f>
        <v>233303.05279406457</v>
      </c>
      <c r="T34" s="28">
        <f>'Table Thresholds_nominal'!F34*'Table A0'!$L34</f>
        <v>615235.63010125095</v>
      </c>
      <c r="U34" s="28">
        <f>'Table Thresholds_nominal'!G34*'Table A0'!$L34</f>
        <v>1914226.7027006412</v>
      </c>
    </row>
    <row r="35" spans="1:21" ht="12.75" customHeight="1">
      <c r="A35" s="27">
        <v>1942</v>
      </c>
      <c r="B35" s="28">
        <f>'Table A1'!B35*'Table A0'!$G35/(10)</f>
        <v>98162.61435584916</v>
      </c>
      <c r="C35" s="28">
        <f>'Table A1'!C35*'Table A0'!$G35/(5)</f>
        <v>138873.90174418071</v>
      </c>
      <c r="D35" s="28">
        <f>'Table A1'!D35*'Table A0'!$G35/(1)</f>
        <v>356912.51999285986</v>
      </c>
      <c r="E35" s="28">
        <f>'Table A1'!E35*'Table A0'!$G35/(0.5)</f>
        <v>530719.23463082709</v>
      </c>
      <c r="F35" s="28">
        <f>'Table A1'!F35*'Table A0'!$G35/(0.1)</f>
        <v>1238178.3080889066</v>
      </c>
      <c r="G35" s="28">
        <f>'Table A1'!G35*'Table A0'!$G35/(0.01)</f>
        <v>3655287.3427992328</v>
      </c>
      <c r="H35" s="28"/>
      <c r="I35" s="28">
        <f>(100-'Table A1'!B35)*'Table A0'!$G35/(90)</f>
        <v>19821.900910317298</v>
      </c>
      <c r="J35" s="28">
        <f>'Table A1'!I35*'Table A0'!$G35/(5)</f>
        <v>57451.326967517598</v>
      </c>
      <c r="K35" s="28">
        <f>'Table A1'!J35*'Table A0'!$G35/(4)</f>
        <v>84364.247182010949</v>
      </c>
      <c r="L35" s="28">
        <f>'Table A1'!K35*'Table A0'!$G35/(0.5)</f>
        <v>183105.8053548926</v>
      </c>
      <c r="M35" s="28">
        <f>'Table A1'!L35*'Table A0'!$G35/(0.4)</f>
        <v>353854.46626630728</v>
      </c>
      <c r="N35" s="28">
        <f>'Table A1'!M35*'Table A0'!$G35/(0.09)</f>
        <v>969610.63756553701</v>
      </c>
      <c r="O35" s="28"/>
      <c r="P35" s="28">
        <f>'Table Thresholds_nominal'!B35*'Table A0'!$L35</f>
        <v>53352.817301073526</v>
      </c>
      <c r="Q35" s="28">
        <f>'Table Thresholds_nominal'!C35*'Table A0'!$L35</f>
        <v>64718.733233175924</v>
      </c>
      <c r="R35" s="28">
        <f>'Table Thresholds_nominal'!D35*'Table A0'!$L35</f>
        <v>148547.04382078198</v>
      </c>
      <c r="S35" s="28">
        <f>'Table Thresholds_nominal'!E35*'Table A0'!$L35</f>
        <v>233539.87515512214</v>
      </c>
      <c r="T35" s="28">
        <f>'Table Thresholds_nominal'!F35*'Table A0'!$L35</f>
        <v>617014.99826720264</v>
      </c>
      <c r="U35" s="28">
        <f>'Table Thresholds_nominal'!G35*'Table A0'!$L35</f>
        <v>1893099.1563691937</v>
      </c>
    </row>
    <row r="36" spans="1:21" ht="12.75" customHeight="1">
      <c r="A36" s="27">
        <v>1943</v>
      </c>
      <c r="B36" s="28">
        <f>'Table A1'!B36*'Table A0'!$G36/(10)</f>
        <v>104433.69742489191</v>
      </c>
      <c r="C36" s="28">
        <f>'Table A1'!C36*'Table A0'!$G36/(5)</f>
        <v>147177.77608920826</v>
      </c>
      <c r="D36" s="28">
        <f>'Table A1'!D36*'Table A0'!$G36/(1)</f>
        <v>367122.02978474821</v>
      </c>
      <c r="E36" s="28">
        <f>'Table A1'!E36*'Table A0'!$G36/(0.5)</f>
        <v>538879.26907898381</v>
      </c>
      <c r="F36" s="28">
        <f>'Table A1'!F36*'Table A0'!$G36/(0.1)</f>
        <v>1209371.4924893896</v>
      </c>
      <c r="G36" s="28">
        <f>'Table A1'!G36*'Table A0'!$G36/(0.01)</f>
        <v>3109270.1069744988</v>
      </c>
      <c r="H36" s="28"/>
      <c r="I36" s="28">
        <f>(100-'Table A1'!B36)*'Table A0'!$G36/(90)</f>
        <v>23914.380839047313</v>
      </c>
      <c r="J36" s="28">
        <f>'Table A1'!I36*'Table A0'!$G36/(5)</f>
        <v>61689.618760575562</v>
      </c>
      <c r="K36" s="28">
        <f>'Table A1'!J36*'Table A0'!$G36/(4)</f>
        <v>92191.71266532327</v>
      </c>
      <c r="L36" s="28">
        <f>'Table A1'!K36*'Table A0'!$G36/(0.5)</f>
        <v>195364.79049051271</v>
      </c>
      <c r="M36" s="28">
        <f>'Table A1'!L36*'Table A0'!$G36/(0.4)</f>
        <v>371256.21322638227</v>
      </c>
      <c r="N36" s="28">
        <f>'Table A1'!M36*'Table A0'!$G36/(0.09)</f>
        <v>998271.64643548871</v>
      </c>
      <c r="O36" s="28"/>
      <c r="P36" s="28">
        <f>'Table Thresholds_nominal'!B36*'Table A0'!$L36</f>
        <v>54459.882435677158</v>
      </c>
      <c r="Q36" s="28">
        <f>'Table Thresholds_nominal'!C36*'Table A0'!$L36</f>
        <v>70559.356853366451</v>
      </c>
      <c r="R36" s="28">
        <f>'Table Thresholds_nominal'!D36*'Table A0'!$L36</f>
        <v>158613.55157758362</v>
      </c>
      <c r="S36" s="28">
        <f>'Table Thresholds_nominal'!E36*'Table A0'!$L36</f>
        <v>250245.75777022346</v>
      </c>
      <c r="T36" s="28">
        <f>'Table Thresholds_nominal'!F36*'Table A0'!$L36</f>
        <v>638579.26749761438</v>
      </c>
      <c r="U36" s="28">
        <f>'Table Thresholds_nominal'!G36*'Table A0'!$L36</f>
        <v>1657304.745769579</v>
      </c>
    </row>
    <row r="37" spans="1:21" ht="12.75" customHeight="1">
      <c r="A37" s="27">
        <v>1944</v>
      </c>
      <c r="B37" s="28">
        <f>'Table A1'!B37*'Table A0'!$G37/(10)</f>
        <v>99650.132642461816</v>
      </c>
      <c r="C37" s="28">
        <f>'Table A1'!C37*'Table A0'!$G37/(5)</f>
        <v>137451.25441947099</v>
      </c>
      <c r="D37" s="28">
        <f>'Table A1'!D37*'Table A0'!$G37/(1)</f>
        <v>332874.00312305847</v>
      </c>
      <c r="E37" s="28">
        <f>'Table A1'!E37*'Table A0'!$G37/(0.5)</f>
        <v>480335.17156421224</v>
      </c>
      <c r="F37" s="28">
        <f>'Table A1'!F37*'Table A0'!$G37/(0.1)</f>
        <v>1050998.4453526884</v>
      </c>
      <c r="G37" s="28">
        <f>'Table A1'!G37*'Table A0'!$G37/(0.01)</f>
        <v>2918830.5138598117</v>
      </c>
      <c r="H37" s="28"/>
      <c r="I37" s="28">
        <f>(100-'Table A1'!B37)*'Table A0'!$G37/(90)</f>
        <v>24023.273522644402</v>
      </c>
      <c r="J37" s="28">
        <f>'Table A1'!I37*'Table A0'!$G37/(5)</f>
        <v>61849.010865452597</v>
      </c>
      <c r="K37" s="28">
        <f>'Table A1'!J37*'Table A0'!$G37/(4)</f>
        <v>88595.567243574158</v>
      </c>
      <c r="L37" s="28">
        <f>'Table A1'!K37*'Table A0'!$G37/(0.5)</f>
        <v>185412.83468190476</v>
      </c>
      <c r="M37" s="28">
        <f>'Table A1'!L37*'Table A0'!$G37/(0.4)</f>
        <v>337669.35311709315</v>
      </c>
      <c r="N37" s="28">
        <f>'Table A1'!M37*'Table A0'!$G37/(0.09)</f>
        <v>843461.54885189689</v>
      </c>
      <c r="O37" s="28"/>
      <c r="P37" s="28">
        <f>'Table Thresholds_nominal'!B37*'Table A0'!$L37</f>
        <v>59440.314226587514</v>
      </c>
      <c r="Q37" s="28">
        <f>'Table Thresholds_nominal'!C37*'Table A0'!$L37</f>
        <v>70490.404013358042</v>
      </c>
      <c r="R37" s="28">
        <f>'Table Thresholds_nominal'!D37*'Table A0'!$L37</f>
        <v>163203.59349434561</v>
      </c>
      <c r="S37" s="28">
        <f>'Table Thresholds_nominal'!E37*'Table A0'!$L37</f>
        <v>247008.39475444105</v>
      </c>
      <c r="T37" s="28">
        <f>'Table Thresholds_nominal'!F37*'Table A0'!$L37</f>
        <v>604680.49539704225</v>
      </c>
      <c r="U37" s="28">
        <f>'Table Thresholds_nominal'!G37*'Table A0'!$L37</f>
        <v>1677531.5067098837</v>
      </c>
    </row>
    <row r="38" spans="1:21" ht="12.75" customHeight="1">
      <c r="A38" s="27">
        <v>1945</v>
      </c>
      <c r="B38" s="28">
        <f>'Table A1'!B38*'Table A0'!$G38/(10)</f>
        <v>100928.45072408124</v>
      </c>
      <c r="C38" s="28">
        <f>'Table A1'!C38*'Table A0'!$G38/(5)</f>
        <v>141622.72914139554</v>
      </c>
      <c r="D38" s="28">
        <f>'Table A1'!D38*'Table A0'!$G38/(1)</f>
        <v>342292.09103398281</v>
      </c>
      <c r="E38" s="28">
        <f>'Table A1'!E38*'Table A0'!$G38/(0.5)</f>
        <v>486566.81908904167</v>
      </c>
      <c r="F38" s="28">
        <f>'Table A1'!F38*'Table A0'!$G38/(0.1)</f>
        <v>1026106.9047078253</v>
      </c>
      <c r="G38" s="28">
        <f>'Table A1'!G38*'Table A0'!$G38/(0.01)</f>
        <v>2612251.5825906293</v>
      </c>
      <c r="H38" s="28"/>
      <c r="I38" s="28">
        <f>(100-'Table A1'!B38)*'Table A0'!$G38/(90)</f>
        <v>23138.350129180089</v>
      </c>
      <c r="J38" s="28">
        <f>'Table A1'!I38*'Table A0'!$G38/(5)</f>
        <v>60234.172306766952</v>
      </c>
      <c r="K38" s="28">
        <f>'Table A1'!J38*'Table A0'!$G38/(4)</f>
        <v>91455.388668248735</v>
      </c>
      <c r="L38" s="28">
        <f>'Table A1'!K38*'Table A0'!$G38/(0.5)</f>
        <v>198017.36297892401</v>
      </c>
      <c r="M38" s="28">
        <f>'Table A1'!L38*'Table A0'!$G38/(0.4)</f>
        <v>351681.79768434569</v>
      </c>
      <c r="N38" s="28">
        <f>'Table A1'!M38*'Table A0'!$G38/(0.09)</f>
        <v>849868.60716529132</v>
      </c>
      <c r="O38" s="28"/>
      <c r="P38" s="28">
        <f>'Table Thresholds_nominal'!B38*'Table A0'!$L38</f>
        <v>57275.967903613207</v>
      </c>
      <c r="Q38" s="28">
        <f>'Table Thresholds_nominal'!C38*'Table A0'!$L38</f>
        <v>69881.387256087677</v>
      </c>
      <c r="R38" s="28">
        <f>'Table Thresholds_nominal'!D38*'Table A0'!$L38</f>
        <v>174273.88993554929</v>
      </c>
      <c r="S38" s="28">
        <f>'Table Thresholds_nominal'!E38*'Table A0'!$L38</f>
        <v>266485.34258236393</v>
      </c>
      <c r="T38" s="28">
        <f>'Table Thresholds_nominal'!F38*'Table A0'!$L38</f>
        <v>600912.95637776435</v>
      </c>
      <c r="U38" s="28">
        <f>'Table Thresholds_nominal'!G38*'Table A0'!$L38</f>
        <v>1468057.735931291</v>
      </c>
    </row>
    <row r="39" spans="1:21" ht="12.75" customHeight="1">
      <c r="A39" s="27">
        <v>1946</v>
      </c>
      <c r="B39" s="28">
        <f>'Table A1'!B39*'Table A0'!$G39/(10)</f>
        <v>107711.90679308637</v>
      </c>
      <c r="C39" s="28">
        <f>'Table A1'!C39*'Table A0'!$G39/(5)</f>
        <v>153449.38649760827</v>
      </c>
      <c r="D39" s="28">
        <f>'Table A1'!D39*'Table A0'!$G39/(1)</f>
        <v>365998.06026444712</v>
      </c>
      <c r="E39" s="28">
        <f>'Table A1'!E39*'Table A0'!$G39/(0.5)</f>
        <v>515325.36753316835</v>
      </c>
      <c r="F39" s="28">
        <f>'Table A1'!F39*'Table A0'!$G39/(0.1)</f>
        <v>1067932.8411981829</v>
      </c>
      <c r="G39" s="28">
        <f>'Table A1'!G39*'Table A0'!$G39/(0.01)</f>
        <v>2851403.6862017363</v>
      </c>
      <c r="H39" s="28"/>
      <c r="I39" s="28">
        <f>(100-'Table A1'!B39)*'Table A0'!$G39/(90)</f>
        <v>22605.19443738323</v>
      </c>
      <c r="J39" s="28">
        <f>'Table A1'!I39*'Table A0'!$G39/(5)</f>
        <v>61974.427088564451</v>
      </c>
      <c r="K39" s="28">
        <f>'Table A1'!J39*'Table A0'!$G39/(4)</f>
        <v>100312.21805589857</v>
      </c>
      <c r="L39" s="28">
        <f>'Table A1'!K39*'Table A0'!$G39/(0.5)</f>
        <v>216670.75299572592</v>
      </c>
      <c r="M39" s="28">
        <f>'Table A1'!L39*'Table A0'!$G39/(0.4)</f>
        <v>377173.49911691458</v>
      </c>
      <c r="N39" s="28">
        <f>'Table A1'!M39*'Table A0'!$G39/(0.09)</f>
        <v>869769.41397556581</v>
      </c>
      <c r="O39" s="28"/>
      <c r="P39" s="28">
        <f>'Table Thresholds_nominal'!B39*'Table A0'!$L39</f>
        <v>55819.627983520011</v>
      </c>
      <c r="Q39" s="28">
        <f>'Table Thresholds_nominal'!C39*'Table A0'!$L39</f>
        <v>71381.967351925559</v>
      </c>
      <c r="R39" s="28">
        <f>'Table Thresholds_nominal'!D39*'Table A0'!$L39</f>
        <v>179969.81815556218</v>
      </c>
      <c r="S39" s="28">
        <f>'Table Thresholds_nominal'!E39*'Table A0'!$L39</f>
        <v>268749.35068343079</v>
      </c>
      <c r="T39" s="28">
        <f>'Table Thresholds_nominal'!F39*'Table A0'!$L39</f>
        <v>599322.37604317802</v>
      </c>
      <c r="U39" s="28">
        <f>'Table Thresholds_nominal'!G39*'Table A0'!$L39</f>
        <v>1453143.5665226367</v>
      </c>
    </row>
    <row r="40" spans="1:21" ht="12.75" customHeight="1">
      <c r="A40" s="27">
        <v>1947</v>
      </c>
      <c r="B40" s="28">
        <f>'Table A1'!B40*'Table A0'!$G40/(10)</f>
        <v>99215.022441575682</v>
      </c>
      <c r="C40" s="28">
        <f>'Table A1'!C40*'Table A0'!$G40/(5)</f>
        <v>140027.51767262563</v>
      </c>
      <c r="D40" s="28">
        <f>'Table A1'!D40*'Table A0'!$G40/(1)</f>
        <v>329157.47384312912</v>
      </c>
      <c r="E40" s="28">
        <f>'Table A1'!E40*'Table A0'!$G40/(0.5)</f>
        <v>463213.22134287114</v>
      </c>
      <c r="F40" s="28">
        <f>'Table A1'!F40*'Table A0'!$G40/(0.1)</f>
        <v>972311.16853580438</v>
      </c>
      <c r="G40" s="28">
        <f>'Table A1'!G40*'Table A0'!$G40/(0.01)</f>
        <v>2713152.9664249108</v>
      </c>
      <c r="H40" s="28"/>
      <c r="I40" s="28">
        <f>(100-'Table A1'!B40)*'Table A0'!$G40/(90)</f>
        <v>22364.460336039865</v>
      </c>
      <c r="J40" s="28">
        <f>'Table A1'!I40*'Table A0'!$G40/(5)</f>
        <v>58402.527210525775</v>
      </c>
      <c r="K40" s="28">
        <f>'Table A1'!J40*'Table A0'!$G40/(4)</f>
        <v>92745.028629999739</v>
      </c>
      <c r="L40" s="28">
        <f>'Table A1'!K40*'Table A0'!$G40/(0.5)</f>
        <v>195101.72634338713</v>
      </c>
      <c r="M40" s="28">
        <f>'Table A1'!L40*'Table A0'!$G40/(0.4)</f>
        <v>335938.73454463773</v>
      </c>
      <c r="N40" s="28">
        <f>'Table A1'!M40*'Table A0'!$G40/(0.09)</f>
        <v>778884.30210368161</v>
      </c>
      <c r="O40" s="28"/>
      <c r="P40" s="28">
        <f>'Table Thresholds_nominal'!B40*'Table A0'!$L40</f>
        <v>51648.182866502932</v>
      </c>
      <c r="Q40" s="28">
        <f>'Table Thresholds_nominal'!C40*'Table A0'!$L40</f>
        <v>65130.409705826365</v>
      </c>
      <c r="R40" s="28">
        <f>'Table Thresholds_nominal'!D40*'Table A0'!$L40</f>
        <v>161809.57370489041</v>
      </c>
      <c r="S40" s="28">
        <f>'Table Thresholds_nominal'!E40*'Table A0'!$L40</f>
        <v>239549.06936180583</v>
      </c>
      <c r="T40" s="28">
        <f>'Table Thresholds_nominal'!F40*'Table A0'!$L40</f>
        <v>529545.56835447776</v>
      </c>
      <c r="U40" s="28">
        <f>'Table Thresholds_nominal'!G40*'Table A0'!$L40</f>
        <v>1359895.2210487267</v>
      </c>
    </row>
    <row r="41" spans="1:21" ht="12.75" customHeight="1">
      <c r="A41" s="27">
        <v>1948</v>
      </c>
      <c r="B41" s="28">
        <f>'Table A1'!B41*'Table A0'!$G41/(10)</f>
        <v>103142.81407007961</v>
      </c>
      <c r="C41" s="28">
        <f>'Table A1'!C41*'Table A0'!$G41/(5)</f>
        <v>144959.89104907849</v>
      </c>
      <c r="D41" s="28">
        <f>'Table A1'!D41*'Table A0'!$G41/(1)</f>
        <v>344716.60157337028</v>
      </c>
      <c r="E41" s="28">
        <f>'Table A1'!E41*'Table A0'!$G41/(0.5)</f>
        <v>490992.63852325443</v>
      </c>
      <c r="F41" s="28">
        <f>'Table A1'!F41*'Table A0'!$G41/(0.1)</f>
        <v>1051334.5155135284</v>
      </c>
      <c r="G41" s="28">
        <f>'Table A1'!G41*'Table A0'!$G41/(0.01)</f>
        <v>2917587.0435238522</v>
      </c>
      <c r="H41" s="28"/>
      <c r="I41" s="28">
        <f>(100-'Table A1'!B41)*'Table A0'!$G41/(90)</f>
        <v>22525.737040960867</v>
      </c>
      <c r="J41" s="28">
        <f>'Table A1'!I41*'Table A0'!$G41/(5)</f>
        <v>61325.737091080729</v>
      </c>
      <c r="K41" s="28">
        <f>'Table A1'!J41*'Table A0'!$G41/(4)</f>
        <v>95020.713418005529</v>
      </c>
      <c r="L41" s="28">
        <f>'Table A1'!K41*'Table A0'!$G41/(0.5)</f>
        <v>198440.56462348616</v>
      </c>
      <c r="M41" s="28">
        <f>'Table A1'!L41*'Table A0'!$G41/(0.4)</f>
        <v>350907.16927568585</v>
      </c>
      <c r="N41" s="28">
        <f>'Table A1'!M41*'Table A0'!$G41/(0.09)</f>
        <v>843973.12351238122</v>
      </c>
      <c r="O41" s="28"/>
      <c r="P41" s="28">
        <f>'Table Thresholds_nominal'!B41*'Table A0'!$L41</f>
        <v>54343.615608187429</v>
      </c>
      <c r="Q41" s="28">
        <f>'Table Thresholds_nominal'!C41*'Table A0'!$L41</f>
        <v>70969.264595395682</v>
      </c>
      <c r="R41" s="28">
        <f>'Table Thresholds_nominal'!D41*'Table A0'!$L41</f>
        <v>164939.12594340803</v>
      </c>
      <c r="S41" s="28">
        <f>'Table Thresholds_nominal'!E41*'Table A0'!$L41</f>
        <v>248224.62558913673</v>
      </c>
      <c r="T41" s="28">
        <f>'Table Thresholds_nominal'!F41*'Table A0'!$L41</f>
        <v>565555.51459388167</v>
      </c>
      <c r="U41" s="28">
        <f>'Table Thresholds_nominal'!G41*'Table A0'!$L41</f>
        <v>1531196.4400527661</v>
      </c>
    </row>
    <row r="42" spans="1:21" ht="12.75" customHeight="1">
      <c r="A42" s="27">
        <v>1949</v>
      </c>
      <c r="B42" s="28">
        <f>'Table A1'!B42*'Table A0'!$G42/(10)</f>
        <v>101983.89758320412</v>
      </c>
      <c r="C42" s="28">
        <f>'Table A1'!C42*'Table A0'!$G42/(5)</f>
        <v>141736.84779081639</v>
      </c>
      <c r="D42" s="28">
        <f>'Table A1'!D42*'Table A0'!$G42/(1)</f>
        <v>330633.85914062487</v>
      </c>
      <c r="E42" s="28">
        <f>'Table A1'!E42*'Table A0'!$G42/(0.5)</f>
        <v>469398.34882251598</v>
      </c>
      <c r="F42" s="28">
        <f>'Table A1'!F42*'Table A0'!$G42/(0.1)</f>
        <v>1007890.3488541064</v>
      </c>
      <c r="G42" s="28">
        <f>'Table A1'!G42*'Table A0'!$G42/(0.01)</f>
        <v>2882927.5097064078</v>
      </c>
      <c r="H42" s="28"/>
      <c r="I42" s="28">
        <f>(100-'Table A1'!B42)*'Table A0'!$G42/(90)</f>
        <v>22230.376427352232</v>
      </c>
      <c r="J42" s="28">
        <f>'Table A1'!I42*'Table A0'!$G42/(5)</f>
        <v>62230.94737559183</v>
      </c>
      <c r="K42" s="28">
        <f>'Table A1'!J42*'Table A0'!$G42/(4)</f>
        <v>94512.594953364271</v>
      </c>
      <c r="L42" s="28">
        <f>'Table A1'!K42*'Table A0'!$G42/(0.5)</f>
        <v>191869.36945873377</v>
      </c>
      <c r="M42" s="28">
        <f>'Table A1'!L42*'Table A0'!$G42/(0.4)</f>
        <v>334775.34881461831</v>
      </c>
      <c r="N42" s="28">
        <f>'Table A1'!M42*'Table A0'!$G42/(0.09)</f>
        <v>799552.88653718412</v>
      </c>
      <c r="O42" s="28"/>
      <c r="P42" s="28">
        <f>'Table Thresholds_nominal'!B42*'Table A0'!$L42</f>
        <v>55239.851811440596</v>
      </c>
      <c r="Q42" s="28">
        <f>'Table Thresholds_nominal'!C42*'Table A0'!$L42</f>
        <v>72248.028678943083</v>
      </c>
      <c r="R42" s="28">
        <f>'Table Thresholds_nominal'!D42*'Table A0'!$L42</f>
        <v>158916.23135740889</v>
      </c>
      <c r="S42" s="28">
        <f>'Table Thresholds_nominal'!E42*'Table A0'!$L42</f>
        <v>235335.78909902263</v>
      </c>
      <c r="T42" s="28">
        <f>'Table Thresholds_nominal'!F42*'Table A0'!$L42</f>
        <v>538490.9637365744</v>
      </c>
      <c r="U42" s="28">
        <f>'Table Thresholds_nominal'!G42*'Table A0'!$L42</f>
        <v>1478867.6546940235</v>
      </c>
    </row>
    <row r="43" spans="1:21" ht="12.75" customHeight="1">
      <c r="A43" s="27">
        <v>1950</v>
      </c>
      <c r="B43" s="28">
        <f>'Table A1'!B43*'Table A0'!$G43/(10)</f>
        <v>110450.81784550517</v>
      </c>
      <c r="C43" s="28">
        <f>'Table A1'!C43*'Table A0'!$G43/(5)</f>
        <v>155684.54588207198</v>
      </c>
      <c r="D43" s="28">
        <f>'Table A1'!D43*'Table A0'!$G43/(1)</f>
        <v>370442.20661628962</v>
      </c>
      <c r="E43" s="28">
        <f>'Table A1'!E43*'Table A0'!$G43/(0.5)</f>
        <v>530572.95354287641</v>
      </c>
      <c r="F43" s="28">
        <f>'Table A1'!F43*'Table A0'!$G43/(0.1)</f>
        <v>1151690.8189723552</v>
      </c>
      <c r="G43" s="28">
        <f>'Table A1'!G43*'Table A0'!$G43/(0.01)</f>
        <v>2696462.3171347547</v>
      </c>
      <c r="H43" s="28"/>
      <c r="I43" s="28">
        <f>(100-'Table A1'!B43)*'Table A0'!$G43/(90)</f>
        <v>23960.088194418102</v>
      </c>
      <c r="J43" s="28">
        <f>'Table A1'!I43*'Table A0'!$G43/(5)</f>
        <v>65217.08980893837</v>
      </c>
      <c r="K43" s="28">
        <f>'Table A1'!J43*'Table A0'!$G43/(4)</f>
        <v>101995.13069851755</v>
      </c>
      <c r="L43" s="28">
        <f>'Table A1'!K43*'Table A0'!$G43/(0.5)</f>
        <v>210311.45968970284</v>
      </c>
      <c r="M43" s="28">
        <f>'Table A1'!L43*'Table A0'!$G43/(0.4)</f>
        <v>375293.48718550667</v>
      </c>
      <c r="N43" s="28">
        <f>'Table A1'!M43*'Table A0'!$G43/(0.09)</f>
        <v>980049.54139875527</v>
      </c>
      <c r="O43" s="28"/>
      <c r="P43" s="28">
        <f>'Table Thresholds_nominal'!B43*'Table A0'!$L43</f>
        <v>59702.474559384253</v>
      </c>
      <c r="Q43" s="28">
        <f>'Table Thresholds_nominal'!C43*'Table A0'!$L43</f>
        <v>74270.364853824023</v>
      </c>
      <c r="R43" s="28">
        <f>'Table Thresholds_nominal'!D43*'Table A0'!$L43</f>
        <v>170929.24329065581</v>
      </c>
      <c r="S43" s="28">
        <f>'Table Thresholds_nominal'!E43*'Table A0'!$L43</f>
        <v>263610.79271180072</v>
      </c>
      <c r="T43" s="28">
        <f>'Table Thresholds_nominal'!F43*'Table A0'!$L43</f>
        <v>596085.91123030882</v>
      </c>
      <c r="U43" s="28">
        <f>'Table Thresholds_nominal'!G43*'Table A0'!$L43</f>
        <v>1325173.1458299367</v>
      </c>
    </row>
    <row r="44" spans="1:21" ht="12.75" customHeight="1">
      <c r="A44" s="27">
        <v>1951</v>
      </c>
      <c r="B44" s="28">
        <f>'Table A1'!B44*'Table A0'!$G44/(10)</f>
        <v>110264.57549460322</v>
      </c>
      <c r="C44" s="28">
        <f>'Table A1'!C44*'Table A0'!$G44/(5)</f>
        <v>152328.98858091788</v>
      </c>
      <c r="D44" s="28">
        <f>'Table A1'!D44*'Table A0'!$G44/(1)</f>
        <v>353382.40042851184</v>
      </c>
      <c r="E44" s="28">
        <f>'Table A1'!E44*'Table A0'!$G44/(0.5)</f>
        <v>497952.86915800831</v>
      </c>
      <c r="F44" s="28">
        <f>'Table A1'!F44*'Table A0'!$G44/(0.1)</f>
        <v>1047242.8249949106</v>
      </c>
      <c r="G44" s="28">
        <f>'Table A1'!G44*'Table A0'!$G44/(0.01)</f>
        <v>2906691.9786792356</v>
      </c>
      <c r="H44" s="28"/>
      <c r="I44" s="28">
        <f>(100-'Table A1'!B44)*'Table A0'!$G44/(90)</f>
        <v>25078.156633644488</v>
      </c>
      <c r="J44" s="28">
        <f>'Table A1'!I44*'Table A0'!$G44/(5)</f>
        <v>68200.162408288583</v>
      </c>
      <c r="K44" s="28">
        <f>'Table A1'!J44*'Table A0'!$G44/(4)</f>
        <v>102065.63561901939</v>
      </c>
      <c r="L44" s="28">
        <f>'Table A1'!K44*'Table A0'!$G44/(0.5)</f>
        <v>208811.9316990154</v>
      </c>
      <c r="M44" s="28">
        <f>'Table A1'!L44*'Table A0'!$G44/(0.4)</f>
        <v>360630.38019878272</v>
      </c>
      <c r="N44" s="28">
        <f>'Table A1'!M44*'Table A0'!$G44/(0.09)</f>
        <v>840637.36347443017</v>
      </c>
      <c r="O44" s="28"/>
      <c r="P44" s="28">
        <f>'Table Thresholds_nominal'!B44*'Table A0'!$L44</f>
        <v>61091.039629545259</v>
      </c>
      <c r="Q44" s="28">
        <f>'Table Thresholds_nominal'!C44*'Table A0'!$L44</f>
        <v>75163.343700840589</v>
      </c>
      <c r="R44" s="28">
        <f>'Table Thresholds_nominal'!D44*'Table A0'!$L44</f>
        <v>175776.6513749146</v>
      </c>
      <c r="S44" s="28">
        <f>'Table Thresholds_nominal'!E44*'Table A0'!$L44</f>
        <v>254936.52666999842</v>
      </c>
      <c r="T44" s="28">
        <f>'Table Thresholds_nominal'!F44*'Table A0'!$L44</f>
        <v>567206.49010666623</v>
      </c>
      <c r="U44" s="28">
        <f>'Table Thresholds_nominal'!G44*'Table A0'!$L44</f>
        <v>1489774.2073488797</v>
      </c>
    </row>
    <row r="45" spans="1:21" ht="12.75" customHeight="1">
      <c r="A45" s="27">
        <v>1952</v>
      </c>
      <c r="B45" s="28">
        <f>'Table A1'!B45*'Table A0'!$G45/(10)</f>
        <v>111197.64586077261</v>
      </c>
      <c r="C45" s="28">
        <f>'Table A1'!C45*'Table A0'!$G45/(5)</f>
        <v>151482.54939264731</v>
      </c>
      <c r="D45" s="28">
        <f>'Table A1'!D45*'Table A0'!$G45/(1)</f>
        <v>338312.50169073895</v>
      </c>
      <c r="E45" s="28">
        <f>'Table A1'!E45*'Table A0'!$G45/(0.5)</f>
        <v>472041.41265865031</v>
      </c>
      <c r="F45" s="28">
        <f>'Table A1'!F45*'Table A0'!$G45/(0.1)</f>
        <v>955450.98678338865</v>
      </c>
      <c r="G45" s="28">
        <f>'Table A1'!G45*'Table A0'!$G45/(0.01)</f>
        <v>2585336.0004676869</v>
      </c>
      <c r="H45" s="28"/>
      <c r="I45" s="28">
        <f>(100-'Table A1'!B45)*'Table A0'!$G45/(90)</f>
        <v>26165.964932416002</v>
      </c>
      <c r="J45" s="28">
        <f>'Table A1'!I45*'Table A0'!$G45/(5)</f>
        <v>70912.74232889789</v>
      </c>
      <c r="K45" s="28">
        <f>'Table A1'!J45*'Table A0'!$G45/(4)</f>
        <v>104775.0613181244</v>
      </c>
      <c r="L45" s="28">
        <f>'Table A1'!K45*'Table A0'!$G45/(0.5)</f>
        <v>204583.59072282759</v>
      </c>
      <c r="M45" s="28">
        <f>'Table A1'!L45*'Table A0'!$G45/(0.4)</f>
        <v>351189.01912746573</v>
      </c>
      <c r="N45" s="28">
        <f>'Table A1'!M45*'Table A0'!$G45/(0.09)</f>
        <v>774352.65192957781</v>
      </c>
      <c r="O45" s="28"/>
      <c r="P45" s="28">
        <f>'Table Thresholds_nominal'!B45*'Table A0'!$L45</f>
        <v>65271.956138631816</v>
      </c>
      <c r="Q45" s="28">
        <f>'Table Thresholds_nominal'!C45*'Table A0'!$L45</f>
        <v>80166.782663280523</v>
      </c>
      <c r="R45" s="28">
        <f>'Table Thresholds_nominal'!D45*'Table A0'!$L45</f>
        <v>173948.09165152707</v>
      </c>
      <c r="S45" s="28">
        <f>'Table Thresholds_nominal'!E45*'Table A0'!$L45</f>
        <v>256421.92801315495</v>
      </c>
      <c r="T45" s="28">
        <f>'Table Thresholds_nominal'!F45*'Table A0'!$L45</f>
        <v>532600.13411089219</v>
      </c>
      <c r="U45" s="28">
        <f>'Table Thresholds_nominal'!G45*'Table A0'!$L45</f>
        <v>1331699.7555593899</v>
      </c>
    </row>
    <row r="46" spans="1:21" ht="12.75" customHeight="1">
      <c r="A46" s="27">
        <v>1953</v>
      </c>
      <c r="B46" s="28">
        <f>'Table A1'!B46*'Table A0'!$G46/(10)</f>
        <v>113639.93131535857</v>
      </c>
      <c r="C46" s="28">
        <f>'Table A1'!C46*'Table A0'!$G46/(5)</f>
        <v>152150.42084870479</v>
      </c>
      <c r="D46" s="28">
        <f>'Table A1'!D46*'Table A0'!$G46/(1)</f>
        <v>328859.21458489739</v>
      </c>
      <c r="E46" s="28">
        <f>'Table A1'!E46*'Table A0'!$G46/(0.5)</f>
        <v>453608.05230308138</v>
      </c>
      <c r="F46" s="28">
        <f>'Table A1'!F46*'Table A0'!$G46/(0.1)</f>
        <v>907629.89706347068</v>
      </c>
      <c r="G46" s="28">
        <f>'Table A1'!G46*'Table A0'!$G46/(0.01)</f>
        <v>2435890.4489947562</v>
      </c>
      <c r="H46" s="28"/>
      <c r="I46" s="28">
        <f>(100-'Table A1'!B46)*'Table A0'!$G46/(90)</f>
        <v>27610.706365187369</v>
      </c>
      <c r="J46" s="28">
        <f>'Table A1'!I46*'Table A0'!$G46/(5)</f>
        <v>75129.441782012334</v>
      </c>
      <c r="K46" s="28">
        <f>'Table A1'!J46*'Table A0'!$G46/(4)</f>
        <v>107973.22241465663</v>
      </c>
      <c r="L46" s="28">
        <f>'Table A1'!K46*'Table A0'!$G46/(0.5)</f>
        <v>204110.37686671343</v>
      </c>
      <c r="M46" s="28">
        <f>'Table A1'!L46*'Table A0'!$G46/(0.4)</f>
        <v>340102.591112984</v>
      </c>
      <c r="N46" s="28">
        <f>'Table A1'!M46*'Table A0'!$G46/(0.09)</f>
        <v>737823.16907110577</v>
      </c>
      <c r="O46" s="28"/>
      <c r="P46" s="28">
        <f>'Table Thresholds_nominal'!B46*'Table A0'!$L46</f>
        <v>67276.106374050287</v>
      </c>
      <c r="Q46" s="28">
        <f>'Table Thresholds_nominal'!C46*'Table A0'!$L46</f>
        <v>82498.353622355819</v>
      </c>
      <c r="R46" s="28">
        <f>'Table Thresholds_nominal'!D46*'Table A0'!$L46</f>
        <v>174835.8000435525</v>
      </c>
      <c r="S46" s="28">
        <f>'Table Thresholds_nominal'!E46*'Table A0'!$L46</f>
        <v>251352.98802331716</v>
      </c>
      <c r="T46" s="28">
        <f>'Table Thresholds_nominal'!F46*'Table A0'!$L46</f>
        <v>511721.76824379619</v>
      </c>
      <c r="U46" s="28">
        <f>'Table Thresholds_nominal'!G46*'Table A0'!$L46</f>
        <v>1221131.8169251683</v>
      </c>
    </row>
    <row r="47" spans="1:21" ht="12.75" customHeight="1">
      <c r="A47" s="27">
        <v>1954</v>
      </c>
      <c r="B47" s="28">
        <f>'Table A1'!B47*'Table A0'!$G47/(10)</f>
        <v>114904.40389671453</v>
      </c>
      <c r="C47" s="28">
        <f>'Table A1'!C47*'Table A0'!$G47/(5)</f>
        <v>154263.42189563165</v>
      </c>
      <c r="D47" s="28">
        <f>'Table A1'!D47*'Table A0'!$G47/(1)</f>
        <v>335936.45523766044</v>
      </c>
      <c r="E47" s="28">
        <f>'Table A1'!E47*'Table A0'!$G47/(0.5)</f>
        <v>462863.9882579227</v>
      </c>
      <c r="F47" s="28">
        <f>'Table A1'!F47*'Table A0'!$G47/(0.1)</f>
        <v>918087.30643548258</v>
      </c>
      <c r="G47" s="28">
        <f>'Table A1'!G47*'Table A0'!$G47/(0.01)</f>
        <v>2525241.1935009086</v>
      </c>
      <c r="H47" s="28"/>
      <c r="I47" s="28">
        <f>(100-'Table A1'!B47)*'Table A0'!$G47/(90)</f>
        <v>26982.003310790922</v>
      </c>
      <c r="J47" s="28">
        <f>'Table A1'!I47*'Table A0'!$G47/(5)</f>
        <v>75545.385897797416</v>
      </c>
      <c r="K47" s="28">
        <f>'Table A1'!J47*'Table A0'!$G47/(4)</f>
        <v>108845.16356012445</v>
      </c>
      <c r="L47" s="28">
        <f>'Table A1'!K47*'Table A0'!$G47/(0.5)</f>
        <v>209008.92221739818</v>
      </c>
      <c r="M47" s="28">
        <f>'Table A1'!L47*'Table A0'!$G47/(0.4)</f>
        <v>349058.15871353273</v>
      </c>
      <c r="N47" s="28">
        <f>'Table A1'!M47*'Table A0'!$G47/(0.09)</f>
        <v>739514.65231710195</v>
      </c>
      <c r="O47" s="28"/>
      <c r="P47" s="28">
        <f>'Table Thresholds_nominal'!B47*'Table A0'!$L47</f>
        <v>67645.745773632763</v>
      </c>
      <c r="Q47" s="28">
        <f>'Table Thresholds_nominal'!C47*'Table A0'!$L47</f>
        <v>82555.168441529342</v>
      </c>
      <c r="R47" s="28">
        <f>'Table Thresholds_nominal'!D47*'Table A0'!$L47</f>
        <v>177978.05446092616</v>
      </c>
      <c r="S47" s="28">
        <f>'Table Thresholds_nominal'!E47*'Table A0'!$L47</f>
        <v>255162.04459160595</v>
      </c>
      <c r="T47" s="28">
        <f>'Table Thresholds_nominal'!F47*'Table A0'!$L47</f>
        <v>515844.8278085342</v>
      </c>
      <c r="U47" s="28">
        <f>'Table Thresholds_nominal'!G47*'Table A0'!$L47</f>
        <v>1237250.725777796</v>
      </c>
    </row>
    <row r="48" spans="1:21" ht="12.75" customHeight="1">
      <c r="A48" s="27">
        <v>1955</v>
      </c>
      <c r="B48" s="28">
        <f>'Table A1'!B48*'Table A0'!$G48/(10)</f>
        <v>121473.71787131012</v>
      </c>
      <c r="C48" s="28">
        <f>'Table A1'!C48*'Table A0'!$G48/(5)</f>
        <v>163467.14939282645</v>
      </c>
      <c r="D48" s="28">
        <f>'Table A1'!D48*'Table A0'!$G48/(1)</f>
        <v>350997.82293588179</v>
      </c>
      <c r="E48" s="28">
        <f>'Table A1'!E48*'Table A0'!$G48/(0.5)</f>
        <v>480584.50668324024</v>
      </c>
      <c r="F48" s="28">
        <f>'Table A1'!F48*'Table A0'!$G48/(0.1)</f>
        <v>950892.75473582768</v>
      </c>
      <c r="G48" s="28">
        <f>'Table A1'!G48*'Table A0'!$G48/(0.01)</f>
        <v>2755104.1468088925</v>
      </c>
      <c r="H48" s="28"/>
      <c r="I48" s="28">
        <f>(100-'Table A1'!B48)*'Table A0'!$G48/(90)</f>
        <v>28983.872276881575</v>
      </c>
      <c r="J48" s="28">
        <f>'Table A1'!I48*'Table A0'!$G48/(5)</f>
        <v>79480.286349793809</v>
      </c>
      <c r="K48" s="28">
        <f>'Table A1'!J48*'Table A0'!$G48/(4)</f>
        <v>116584.48100706263</v>
      </c>
      <c r="L48" s="28">
        <f>'Table A1'!K48*'Table A0'!$G48/(0.5)</f>
        <v>221411.13918852329</v>
      </c>
      <c r="M48" s="28">
        <f>'Table A1'!L48*'Table A0'!$G48/(0.4)</f>
        <v>363007.4446700933</v>
      </c>
      <c r="N48" s="28">
        <f>'Table A1'!M48*'Table A0'!$G48/(0.09)</f>
        <v>750424.82228326506</v>
      </c>
      <c r="O48" s="28"/>
      <c r="P48" s="28">
        <f>'Table Thresholds_nominal'!B48*'Table A0'!$L48</f>
        <v>72239.615965538833</v>
      </c>
      <c r="Q48" s="28">
        <f>'Table Thresholds_nominal'!C48*'Table A0'!$L48</f>
        <v>90226.034711378874</v>
      </c>
      <c r="R48" s="28">
        <f>'Table Thresholds_nominal'!D48*'Table A0'!$L48</f>
        <v>186981.37634842753</v>
      </c>
      <c r="S48" s="28">
        <f>'Table Thresholds_nominal'!E48*'Table A0'!$L48</f>
        <v>266750.12421664863</v>
      </c>
      <c r="T48" s="28">
        <f>'Table Thresholds_nominal'!F48*'Table A0'!$L48</f>
        <v>517917.74993407476</v>
      </c>
      <c r="U48" s="28">
        <f>'Table Thresholds_nominal'!G48*'Table A0'!$L48</f>
        <v>1272475.7752857113</v>
      </c>
    </row>
    <row r="49" spans="1:21" ht="12.75" customHeight="1">
      <c r="A49" s="27">
        <v>1956</v>
      </c>
      <c r="B49" s="28">
        <f>'Table A1'!B49*'Table A0'!$G49/(10)</f>
        <v>127921.87116168253</v>
      </c>
      <c r="C49" s="28">
        <f>'Table A1'!C49*'Table A0'!$G49/(5)</f>
        <v>171717.05981161312</v>
      </c>
      <c r="D49" s="28">
        <f>'Table A1'!D49*'Table A0'!$G49/(1)</f>
        <v>365472.5728935129</v>
      </c>
      <c r="E49" s="28">
        <f>'Table A1'!E49*'Table A0'!$G49/(0.5)</f>
        <v>494215.50147747528</v>
      </c>
      <c r="F49" s="28">
        <f>'Table A1'!F49*'Table A0'!$G49/(0.1)</f>
        <v>958393.88049815607</v>
      </c>
      <c r="G49" s="28">
        <f>'Table A1'!G49*'Table A0'!$G49/(0.01)</f>
        <v>2739555.9051730065</v>
      </c>
      <c r="H49" s="28"/>
      <c r="I49" s="28">
        <f>(100-'Table A1'!B49)*'Table A0'!$G49/(90)</f>
        <v>30474.66387647064</v>
      </c>
      <c r="J49" s="28">
        <f>'Table A1'!I49*'Table A0'!$G49/(5)</f>
        <v>84126.682511751977</v>
      </c>
      <c r="K49" s="28">
        <f>'Table A1'!J49*'Table A0'!$G49/(4)</f>
        <v>123278.18154113815</v>
      </c>
      <c r="L49" s="28">
        <f>'Table A1'!K49*'Table A0'!$G49/(0.5)</f>
        <v>236729.64430955049</v>
      </c>
      <c r="M49" s="28">
        <f>'Table A1'!L49*'Table A0'!$G49/(0.4)</f>
        <v>378170.90672230505</v>
      </c>
      <c r="N49" s="28">
        <f>'Table A1'!M49*'Table A0'!$G49/(0.09)</f>
        <v>760486.98886761721</v>
      </c>
      <c r="O49" s="28"/>
      <c r="P49" s="28">
        <f>'Table Thresholds_nominal'!B49*'Table A0'!$L49</f>
        <v>75253.629178447853</v>
      </c>
      <c r="Q49" s="28">
        <f>'Table Thresholds_nominal'!C49*'Table A0'!$L49</f>
        <v>94149.954699190028</v>
      </c>
      <c r="R49" s="28">
        <f>'Table Thresholds_nominal'!D49*'Table A0'!$L49</f>
        <v>199928.37382722113</v>
      </c>
      <c r="S49" s="28">
        <f>'Table Thresholds_nominal'!E49*'Table A0'!$L49</f>
        <v>271546.51514243113</v>
      </c>
      <c r="T49" s="28">
        <f>'Table Thresholds_nominal'!F49*'Table A0'!$L49</f>
        <v>536855.00866995356</v>
      </c>
      <c r="U49" s="28">
        <f>'Table Thresholds_nominal'!G49*'Table A0'!$L49</f>
        <v>1281867.0414322468</v>
      </c>
    </row>
    <row r="50" spans="1:21" ht="12.75" customHeight="1">
      <c r="A50" s="27">
        <v>1957</v>
      </c>
      <c r="B50" s="28">
        <f>'Table A1'!B50*'Table A0'!$G50/(10)</f>
        <v>128026.67944992676</v>
      </c>
      <c r="C50" s="28">
        <f>'Table A1'!C50*'Table A0'!$G50/(5)</f>
        <v>171046.69132077901</v>
      </c>
      <c r="D50" s="28">
        <f>'Table A1'!D50*'Table A0'!$G50/(1)</f>
        <v>362896.36274741188</v>
      </c>
      <c r="E50" s="28">
        <f>'Table A1'!E50*'Table A0'!$G50/(0.5)</f>
        <v>491298.06293201621</v>
      </c>
      <c r="F50" s="28">
        <f>'Table A1'!F50*'Table A0'!$G50/(0.1)</f>
        <v>953166.03015424695</v>
      </c>
      <c r="G50" s="28">
        <f>'Table A1'!G50*'Table A0'!$G50/(0.01)</f>
        <v>2679053.5126794782</v>
      </c>
      <c r="H50" s="28"/>
      <c r="I50" s="28">
        <f>(100-'Table A1'!B50)*'Table A0'!$G50/(90)</f>
        <v>30667.19108579629</v>
      </c>
      <c r="J50" s="28">
        <f>'Table A1'!I50*'Table A0'!$G50/(5)</f>
        <v>85006.667579074536</v>
      </c>
      <c r="K50" s="28">
        <f>'Table A1'!J50*'Table A0'!$G50/(4)</f>
        <v>123084.27346412079</v>
      </c>
      <c r="L50" s="28">
        <f>'Table A1'!K50*'Table A0'!$G50/(0.5)</f>
        <v>234494.66256280759</v>
      </c>
      <c r="M50" s="28">
        <f>'Table A1'!L50*'Table A0'!$G50/(0.4)</f>
        <v>375831.07112645847</v>
      </c>
      <c r="N50" s="28">
        <f>'Table A1'!M50*'Table A0'!$G50/(0.09)</f>
        <v>761400.75431811018</v>
      </c>
      <c r="O50" s="28"/>
      <c r="P50" s="28">
        <f>'Table Thresholds_nominal'!B50*'Table A0'!$L50</f>
        <v>76930.374075844345</v>
      </c>
      <c r="Q50" s="28">
        <f>'Table Thresholds_nominal'!C50*'Table A0'!$L50</f>
        <v>95530.652343967027</v>
      </c>
      <c r="R50" s="28">
        <f>'Table Thresholds_nominal'!D50*'Table A0'!$L50</f>
        <v>197946.61633977821</v>
      </c>
      <c r="S50" s="28">
        <f>'Table Thresholds_nominal'!E50*'Table A0'!$L50</f>
        <v>272004.96618936589</v>
      </c>
      <c r="T50" s="28">
        <f>'Table Thresholds_nominal'!F50*'Table A0'!$L50</f>
        <v>544196.42588890682</v>
      </c>
      <c r="U50" s="28">
        <f>'Table Thresholds_nominal'!G50*'Table A0'!$L50</f>
        <v>1304886.8313100298</v>
      </c>
    </row>
    <row r="51" spans="1:21" ht="12.75" customHeight="1">
      <c r="A51" s="27">
        <v>1958</v>
      </c>
      <c r="B51" s="28">
        <f>'Table A1'!B51*'Table A0'!$G51/(10)</f>
        <v>125769.04990357789</v>
      </c>
      <c r="C51" s="28">
        <f>'Table A1'!C51*'Table A0'!$G51/(5)</f>
        <v>166531.50521484442</v>
      </c>
      <c r="D51" s="28">
        <f>'Table A1'!D51*'Table A0'!$G51/(1)</f>
        <v>345970.61422835436</v>
      </c>
      <c r="E51" s="28">
        <f>'Table A1'!E51*'Table A0'!$G51/(0.5)</f>
        <v>465462.89605996164</v>
      </c>
      <c r="F51" s="28">
        <f>'Table A1'!F51*'Table A0'!$G51/(0.1)</f>
        <v>897959.07135545684</v>
      </c>
      <c r="G51" s="28">
        <f>'Table A1'!G51*'Table A0'!$G51/(0.01)</f>
        <v>2516134.3170473618</v>
      </c>
      <c r="H51" s="28"/>
      <c r="I51" s="28">
        <f>(100-'Table A1'!B51)*'Table A0'!$G51/(90)</f>
        <v>29542.794202627014</v>
      </c>
      <c r="J51" s="28">
        <f>'Table A1'!I51*'Table A0'!$G51/(5)</f>
        <v>85006.594592311361</v>
      </c>
      <c r="K51" s="28">
        <f>'Table A1'!J51*'Table A0'!$G51/(4)</f>
        <v>121671.72796146692</v>
      </c>
      <c r="L51" s="28">
        <f>'Table A1'!K51*'Table A0'!$G51/(0.5)</f>
        <v>226478.33239674699</v>
      </c>
      <c r="M51" s="28">
        <f>'Table A1'!L51*'Table A0'!$G51/(0.4)</f>
        <v>357338.85223608784</v>
      </c>
      <c r="N51" s="28">
        <f>'Table A1'!M51*'Table A0'!$G51/(0.09)</f>
        <v>718161.82183413417</v>
      </c>
      <c r="O51" s="28"/>
      <c r="P51" s="28">
        <f>'Table Thresholds_nominal'!B51*'Table A0'!$L51</f>
        <v>76933.158034072971</v>
      </c>
      <c r="Q51" s="28">
        <f>'Table Thresholds_nominal'!C51*'Table A0'!$L51</f>
        <v>95944.893652140832</v>
      </c>
      <c r="R51" s="28">
        <f>'Table Thresholds_nominal'!D51*'Table A0'!$L51</f>
        <v>192576.71035265716</v>
      </c>
      <c r="S51" s="28">
        <f>'Table Thresholds_nominal'!E51*'Table A0'!$L51</f>
        <v>260223.00193847381</v>
      </c>
      <c r="T51" s="28">
        <f>'Table Thresholds_nominal'!F51*'Table A0'!$L51</f>
        <v>513544.47973919823</v>
      </c>
      <c r="U51" s="28">
        <f>'Table Thresholds_nominal'!G51*'Table A0'!$L51</f>
        <v>1231517.7048516949</v>
      </c>
    </row>
    <row r="52" spans="1:21" ht="12.75" customHeight="1">
      <c r="A52" s="27">
        <v>1959</v>
      </c>
      <c r="B52" s="28">
        <f>'Table A1'!B52*'Table A0'!$G52/(10)</f>
        <v>133003.06771828415</v>
      </c>
      <c r="C52" s="28">
        <f>'Table A1'!C52*'Table A0'!$G52/(5)</f>
        <v>174591.25205314084</v>
      </c>
      <c r="D52" s="28">
        <f>'Table A1'!D52*'Table A0'!$G52/(1)</f>
        <v>363213.15635086276</v>
      </c>
      <c r="E52" s="28">
        <f>'Table A1'!E52*'Table A0'!$G52/(0.5)</f>
        <v>489967.84619855724</v>
      </c>
      <c r="F52" s="28">
        <f>'Table A1'!F52*'Table A0'!$G52/(0.1)</f>
        <v>909821.96197569033</v>
      </c>
      <c r="G52" s="28">
        <f>'Table A1'!G52*'Table A0'!$G52/(0.01)</f>
        <v>2558382.0325912433</v>
      </c>
      <c r="H52" s="28"/>
      <c r="I52" s="28">
        <f>(100-'Table A1'!B52)*'Table A0'!$G52/(90)</f>
        <v>31355.511666160484</v>
      </c>
      <c r="J52" s="28">
        <f>'Table A1'!I52*'Table A0'!$G52/(5)</f>
        <v>91414.88338342747</v>
      </c>
      <c r="K52" s="28">
        <f>'Table A1'!J52*'Table A0'!$G52/(4)</f>
        <v>127435.77597871037</v>
      </c>
      <c r="L52" s="28">
        <f>'Table A1'!K52*'Table A0'!$G52/(0.5)</f>
        <v>236458.46650316825</v>
      </c>
      <c r="M52" s="28">
        <f>'Table A1'!L52*'Table A0'!$G52/(0.4)</f>
        <v>385004.31725427398</v>
      </c>
      <c r="N52" s="28">
        <f>'Table A1'!M52*'Table A0'!$G52/(0.09)</f>
        <v>726648.62079618452</v>
      </c>
      <c r="O52" s="28"/>
      <c r="P52" s="28">
        <f>'Table Thresholds_nominal'!B52*'Table A0'!$L52</f>
        <v>81451.911718652642</v>
      </c>
      <c r="Q52" s="28">
        <f>'Table Thresholds_nominal'!C52*'Table A0'!$L52</f>
        <v>103056.36463461624</v>
      </c>
      <c r="R52" s="28">
        <f>'Table Thresholds_nominal'!D52*'Table A0'!$L52</f>
        <v>205706.92163413326</v>
      </c>
      <c r="S52" s="28">
        <f>'Table Thresholds_nominal'!E52*'Table A0'!$L52</f>
        <v>289220.00936745375</v>
      </c>
      <c r="T52" s="28">
        <f>'Table Thresholds_nominal'!F52*'Table A0'!$L52</f>
        <v>525318.16479822609</v>
      </c>
      <c r="U52" s="28">
        <f>'Table Thresholds_nominal'!G52*'Table A0'!$L52</f>
        <v>1208808.8883178574</v>
      </c>
    </row>
    <row r="53" spans="1:21" ht="12.75" customHeight="1">
      <c r="A53" s="27">
        <v>1960</v>
      </c>
      <c r="B53" s="28">
        <f>'Table A1'!B53*'Table A0'!$G53/(10)</f>
        <v>132928.67177807045</v>
      </c>
      <c r="C53" s="28">
        <f>'Table A1'!C53*'Table A0'!$G53/(5)</f>
        <v>172254.66573172348</v>
      </c>
      <c r="D53" s="28">
        <f>'Table A1'!D53*'Table A0'!$G53/(1)</f>
        <v>350890.81942245888</v>
      </c>
      <c r="E53" s="28">
        <f>'Table A1'!E53*'Table A0'!$G53/(0.5)</f>
        <v>463648.67653505958</v>
      </c>
      <c r="F53" s="28">
        <f>'Table A1'!F53*'Table A0'!$G53/(0.1)</f>
        <v>880295.3459019406</v>
      </c>
      <c r="G53" s="28">
        <f>'Table A1'!G53*'Table A0'!$G53/(0.01)</f>
        <v>2504154.0279222382</v>
      </c>
      <c r="H53" s="28"/>
      <c r="I53" s="28">
        <f>(100-'Table A1'!B53)*'Table A0'!$G53/(90)</f>
        <v>31885.384219628406</v>
      </c>
      <c r="J53" s="28">
        <f>'Table A1'!I53*'Table A0'!$G53/(5)</f>
        <v>93602.67782441742</v>
      </c>
      <c r="K53" s="28">
        <f>'Table A1'!J53*'Table A0'!$G53/(4)</f>
        <v>127595.62730903963</v>
      </c>
      <c r="L53" s="28">
        <f>'Table A1'!K53*'Table A0'!$G53/(0.5)</f>
        <v>238132.96230985824</v>
      </c>
      <c r="M53" s="28">
        <f>'Table A1'!L53*'Table A0'!$G53/(0.4)</f>
        <v>359487.00919333933</v>
      </c>
      <c r="N53" s="28">
        <f>'Table A1'!M53*'Table A0'!$G53/(0.09)</f>
        <v>699866.60345524084</v>
      </c>
      <c r="O53" s="28"/>
      <c r="P53" s="28">
        <f>'Table Thresholds_nominal'!B53*'Table A0'!$L53</f>
        <v>82836.480408930278</v>
      </c>
      <c r="Q53" s="28">
        <f>'Table Thresholds_nominal'!C53*'Table A0'!$L53</f>
        <v>94919.555282488436</v>
      </c>
      <c r="R53" s="28">
        <f>'Table Thresholds_nominal'!D53*'Table A0'!$L53</f>
        <v>203663.0886649318</v>
      </c>
      <c r="S53" s="28">
        <f>'Table Thresholds_nominal'!E53*'Table A0'!$L53</f>
        <v>267845.73032802111</v>
      </c>
      <c r="T53" s="28">
        <f>'Table Thresholds_nominal'!F53*'Table A0'!$L53</f>
        <v>502486.24508359306</v>
      </c>
      <c r="U53" s="28">
        <f>'Table Thresholds_nominal'!G53*'Table A0'!$L53</f>
        <v>1184815.7348964384</v>
      </c>
    </row>
    <row r="54" spans="1:21" ht="12.75" customHeight="1">
      <c r="A54" s="27">
        <v>1961</v>
      </c>
      <c r="B54" s="28">
        <f>'Table A1'!B54*'Table A0'!$G54/(10)</f>
        <v>135497.59241696735</v>
      </c>
      <c r="C54" s="28">
        <f>'Table A1'!C54*'Table A0'!$G54/(5)</f>
        <v>177627.9565151757</v>
      </c>
      <c r="D54" s="28">
        <f>'Table A1'!D54*'Table A0'!$G54/(1)</f>
        <v>354187.76941862103</v>
      </c>
      <c r="E54" s="28">
        <f>'Table A1'!E54*'Table A0'!$G54/(0.5)</f>
        <v>459583.98779883306</v>
      </c>
      <c r="F54" s="28">
        <f>'Table A1'!F54*'Table A0'!$G54/(0.1)</f>
        <v>872300.25170853222</v>
      </c>
      <c r="G54" s="28">
        <f>'Table A1'!G54*'Table A0'!$G54/(0.01)</f>
        <v>2493781.3370706029</v>
      </c>
      <c r="H54" s="28"/>
      <c r="I54" s="28">
        <f>(100-'Table A1'!B54)*'Table A0'!$G54/(90)</f>
        <v>32145.577983243416</v>
      </c>
      <c r="J54" s="28">
        <f>'Table A1'!I54*'Table A0'!$G54/(5)</f>
        <v>93367.228318759022</v>
      </c>
      <c r="K54" s="28">
        <f>'Table A1'!J54*'Table A0'!$G54/(4)</f>
        <v>133488.00328931434</v>
      </c>
      <c r="L54" s="28">
        <f>'Table A1'!K54*'Table A0'!$G54/(0.5)</f>
        <v>248791.551038409</v>
      </c>
      <c r="M54" s="28">
        <f>'Table A1'!L54*'Table A0'!$G54/(0.4)</f>
        <v>356404.92182140826</v>
      </c>
      <c r="N54" s="28">
        <f>'Table A1'!M54*'Table A0'!$G54/(0.09)</f>
        <v>692135.68666830228</v>
      </c>
      <c r="O54" s="28"/>
      <c r="P54" s="28">
        <f>'Table Thresholds_nominal'!B54*'Table A0'!$L54</f>
        <v>83366.550271470376</v>
      </c>
      <c r="Q54" s="28">
        <f>'Table Thresholds_nominal'!C54*'Table A0'!$L54</f>
        <v>103924.20278389906</v>
      </c>
      <c r="R54" s="28">
        <f>'Table Thresholds_nominal'!D54*'Table A0'!$L54</f>
        <v>209914.53324926822</v>
      </c>
      <c r="S54" s="28">
        <f>'Table Thresholds_nominal'!E54*'Table A0'!$L54</f>
        <v>261820.76366292045</v>
      </c>
      <c r="T54" s="28">
        <f>'Table Thresholds_nominal'!F54*'Table A0'!$L54</f>
        <v>487567.00257796136</v>
      </c>
      <c r="U54" s="28">
        <f>'Table Thresholds_nominal'!G54*'Table A0'!$L54</f>
        <v>1160456.2825035758</v>
      </c>
    </row>
    <row r="55" spans="1:21" ht="12.75" customHeight="1">
      <c r="A55" s="27">
        <v>1962</v>
      </c>
      <c r="B55" s="28">
        <f>'Table A1'!B55*'Table A0'!$G55/(10)</f>
        <v>141093.96015216204</v>
      </c>
      <c r="C55" s="28">
        <f>'Table A1'!C55*'Table A0'!$G55/(5)</f>
        <v>184428.93429353926</v>
      </c>
      <c r="D55" s="28">
        <f>'Table A1'!D55*'Table A0'!$G55/(1)</f>
        <v>364302.83375859522</v>
      </c>
      <c r="E55" s="28">
        <f>'Table A1'!E55*'Table A0'!$G55/(0.5)</f>
        <v>475466.64599463809</v>
      </c>
      <c r="F55" s="28">
        <f>'Table A1'!F55*'Table A0'!$G55/(0.1)</f>
        <v>873637.80264685606</v>
      </c>
      <c r="G55" s="28">
        <f>'Table A1'!G55*'Table A0'!$G55/(0.01)</f>
        <v>2472902.9727887269</v>
      </c>
      <c r="H55" s="28"/>
      <c r="I55" s="28">
        <f>(100-'Table A1'!B55)*'Table A0'!$G55/(90)</f>
        <v>33246.847744768063</v>
      </c>
      <c r="J55" s="28">
        <f>'Table A1'!I55*'Table A0'!$G55/(5)</f>
        <v>97758.986010784793</v>
      </c>
      <c r="K55" s="28">
        <f>'Table A1'!J55*'Table A0'!$G55/(4)</f>
        <v>139460.45942727529</v>
      </c>
      <c r="L55" s="28">
        <f>'Table A1'!K55*'Table A0'!$G55/(0.5)</f>
        <v>253139.0215225523</v>
      </c>
      <c r="M55" s="28">
        <f>'Table A1'!L55*'Table A0'!$G55/(0.4)</f>
        <v>375923.8568315836</v>
      </c>
      <c r="N55" s="28">
        <f>'Table A1'!M55*'Table A0'!$G55/(0.09)</f>
        <v>695941.67263109272</v>
      </c>
      <c r="O55" s="28"/>
      <c r="P55" s="28">
        <f>'Table Thresholds_nominal'!B55*'Table A0'!$L55</f>
        <v>88084.028719327573</v>
      </c>
      <c r="Q55" s="28">
        <f>'Table Thresholds_nominal'!C55*'Table A0'!$L55</f>
        <v>107952.58180764153</v>
      </c>
      <c r="R55" s="28">
        <f>'Table Thresholds_nominal'!D55*'Table A0'!$L55</f>
        <v>216380.20270978534</v>
      </c>
      <c r="S55" s="28">
        <f>'Table Thresholds_nominal'!E55*'Table A0'!$L55</f>
        <v>281664.96163589158</v>
      </c>
      <c r="T55" s="28">
        <f>'Table Thresholds_nominal'!F55*'Table A0'!$L55</f>
        <v>509069.8625086415</v>
      </c>
      <c r="U55" s="28">
        <f>'Table Thresholds_nominal'!G55*'Table A0'!$L55</f>
        <v>1147813.2006582143</v>
      </c>
    </row>
    <row r="56" spans="1:21" ht="12.75" customHeight="1">
      <c r="A56" s="27">
        <v>1963</v>
      </c>
      <c r="B56" s="28">
        <f>'Table A1'!B56*'Table A0'!$G56/(10)</f>
        <v>144479.68807667549</v>
      </c>
      <c r="C56" s="28">
        <f>'Table A1'!C56*'Table A0'!$G56/(5)</f>
        <v>188625.27626008229</v>
      </c>
      <c r="D56" s="28">
        <f>'Table A1'!D56*'Table A0'!$G56/(1)</f>
        <v>368490.14021606237</v>
      </c>
      <c r="E56" s="28">
        <f>'Table A1'!E56*'Table A0'!$G56/(0.5)</f>
        <v>481125.69117717032</v>
      </c>
      <c r="F56" s="28">
        <f>'Table A1'!F56*'Table A0'!$G56/(0.1)</f>
        <v>886277.43421621574</v>
      </c>
      <c r="G56" s="28">
        <f>'Table A1'!G56*'Table A0'!$G56/(0.01)</f>
        <v>2563758.6477787597</v>
      </c>
      <c r="H56" s="28"/>
      <c r="I56" s="28">
        <f>(100-'Table A1'!B56)*'Table A0'!$G56/(90)</f>
        <v>34098.179257598153</v>
      </c>
      <c r="J56" s="28">
        <f>'Table A1'!I56*'Table A0'!$G56/(5)</f>
        <v>100334.09989326874</v>
      </c>
      <c r="K56" s="28">
        <f>'Table A1'!J56*'Table A0'!$G56/(4)</f>
        <v>143659.06027108725</v>
      </c>
      <c r="L56" s="28">
        <f>'Table A1'!K56*'Table A0'!$G56/(0.5)</f>
        <v>255854.58925495439</v>
      </c>
      <c r="M56" s="28">
        <f>'Table A1'!L56*'Table A0'!$G56/(0.4)</f>
        <v>379837.75541740895</v>
      </c>
      <c r="N56" s="28">
        <f>'Table A1'!M56*'Table A0'!$G56/(0.09)</f>
        <v>699890.6327092665</v>
      </c>
      <c r="O56" s="28"/>
      <c r="P56" s="28">
        <f>'Table Thresholds_nominal'!B56*'Table A0'!$L56</f>
        <v>90840.022557158503</v>
      </c>
      <c r="Q56" s="28">
        <f>'Table Thresholds_nominal'!C56*'Table A0'!$L56</f>
        <v>112503.73367616498</v>
      </c>
      <c r="R56" s="28">
        <f>'Table Thresholds_nominal'!D56*'Table A0'!$L56</f>
        <v>218680.86479808312</v>
      </c>
      <c r="S56" s="28">
        <f>'Table Thresholds_nominal'!E56*'Table A0'!$L56</f>
        <v>284834.5569351046</v>
      </c>
      <c r="T56" s="28">
        <f>'Table Thresholds_nominal'!F56*'Table A0'!$L56</f>
        <v>515751.61616311467</v>
      </c>
      <c r="U56" s="28">
        <f>'Table Thresholds_nominal'!G56*'Table A0'!$L56</f>
        <v>1169749.6704617809</v>
      </c>
    </row>
    <row r="57" spans="1:21" ht="12.75" customHeight="1">
      <c r="A57" s="27">
        <v>1964</v>
      </c>
      <c r="B57" s="28">
        <f>'Table A1'!B57*'Table A0'!$G57/(10)</f>
        <v>149690.95355401028</v>
      </c>
      <c r="C57" s="28">
        <f>'Table A1'!C57*'Table A0'!$G57/(5)</f>
        <v>195142.39599308031</v>
      </c>
      <c r="D57" s="28">
        <f>'Table A1'!D57*'Table A0'!$G57/(1)</f>
        <v>379475.27080550382</v>
      </c>
      <c r="E57" s="28">
        <f>'Table A1'!E57*'Table A0'!$G57/(0.5)</f>
        <v>504647.28539066092</v>
      </c>
      <c r="F57" s="28">
        <f>'Table A1'!F57*'Table A0'!$G57/(0.1)</f>
        <v>931560.54896503047</v>
      </c>
      <c r="G57" s="28">
        <f>'Table A1'!G57*'Table A0'!$G57/(0.01)</f>
        <v>2513618.4858337943</v>
      </c>
      <c r="H57" s="28"/>
      <c r="I57" s="28">
        <f>(100-'Table A1'!B57)*'Table A0'!$G57/(90)</f>
        <v>35936.214018919534</v>
      </c>
      <c r="J57" s="28">
        <f>'Table A1'!I57*'Table A0'!$G57/(5)</f>
        <v>104239.51111494022</v>
      </c>
      <c r="K57" s="28">
        <f>'Table A1'!J57*'Table A0'!$G57/(4)</f>
        <v>149059.17728997444</v>
      </c>
      <c r="L57" s="28">
        <f>'Table A1'!K57*'Table A0'!$G57/(0.5)</f>
        <v>254303.25622034667</v>
      </c>
      <c r="M57" s="28">
        <f>'Table A1'!L57*'Table A0'!$G57/(0.4)</f>
        <v>397918.96949706849</v>
      </c>
      <c r="N57" s="28">
        <f>'Table A1'!M57*'Table A0'!$G57/(0.09)</f>
        <v>755776.33375739015</v>
      </c>
      <c r="O57" s="28"/>
      <c r="P57" s="28">
        <f>'Table Thresholds_nominal'!B57*'Table A0'!$L57</f>
        <v>94775.050025862336</v>
      </c>
      <c r="Q57" s="28">
        <f>'Table Thresholds_nominal'!C57*'Table A0'!$L57</f>
        <v>113473.84159962295</v>
      </c>
      <c r="R57" s="28">
        <f>'Table Thresholds_nominal'!D57*'Table A0'!$L57</f>
        <v>219883.71512282186</v>
      </c>
      <c r="S57" s="28">
        <f>'Table Thresholds_nominal'!E57*'Table A0'!$L57</f>
        <v>296850.74156806979</v>
      </c>
      <c r="T57" s="28">
        <f>'Table Thresholds_nominal'!F57*'Table A0'!$L57</f>
        <v>526519.79772488773</v>
      </c>
      <c r="U57" s="28">
        <f>'Table Thresholds_nominal'!G57*'Table A0'!$L57</f>
        <v>1127316.6132033814</v>
      </c>
    </row>
    <row r="58" spans="1:21" ht="12.75" customHeight="1">
      <c r="A58" s="27">
        <v>1965</v>
      </c>
      <c r="B58" s="28">
        <f>'Table A1'!B58*'Table A0'!$G58/(10)</f>
        <v>155230.26653235388</v>
      </c>
      <c r="C58" s="28">
        <f>'Table A1'!C58*'Table A0'!$G58/(5)</f>
        <v>203898.13594219051</v>
      </c>
      <c r="D58" s="28">
        <f>'Table A1'!D58*'Table A0'!$G58/(1)</f>
        <v>397212.59689365269</v>
      </c>
      <c r="E58" s="28">
        <f>'Table A1'!E58*'Table A0'!$G58/(0.5)</f>
        <v>534069.10357302194</v>
      </c>
      <c r="F58" s="28">
        <f>'Table A1'!F58*'Table A0'!$G58/(0.1)</f>
        <v>1003336.3200210596</v>
      </c>
      <c r="G58" s="28">
        <f>'Table A1'!G58*'Table A0'!$G58/(0.01)</f>
        <v>2649047.0219821692</v>
      </c>
      <c r="H58" s="28"/>
      <c r="I58" s="28">
        <f>(100-'Table A1'!B58)*'Table A0'!$G58/(90)</f>
        <v>37475.539115598884</v>
      </c>
      <c r="J58" s="28">
        <f>'Table A1'!I58*'Table A0'!$G58/(5)</f>
        <v>106562.39712251726</v>
      </c>
      <c r="K58" s="28">
        <f>'Table A1'!J58*'Table A0'!$G58/(4)</f>
        <v>155569.52070432497</v>
      </c>
      <c r="L58" s="28">
        <f>'Table A1'!K58*'Table A0'!$G58/(0.5)</f>
        <v>260356.09021428341</v>
      </c>
      <c r="M58" s="28">
        <f>'Table A1'!L58*'Table A0'!$G58/(0.4)</f>
        <v>416752.29946101247</v>
      </c>
      <c r="N58" s="28">
        <f>'Table A1'!M58*'Table A0'!$G58/(0.09)</f>
        <v>820479.57535871433</v>
      </c>
      <c r="O58" s="28"/>
      <c r="P58" s="28">
        <f>'Table Thresholds_nominal'!B58*'Table A0'!$L58</f>
        <v>97590.980450297851</v>
      </c>
      <c r="Q58" s="28">
        <f>'Table Thresholds_nominal'!C58*'Table A0'!$L58</f>
        <v>119345.98112547284</v>
      </c>
      <c r="R58" s="28">
        <f>'Table Thresholds_nominal'!D58*'Table A0'!$L58</f>
        <v>224197.6868351638</v>
      </c>
      <c r="S58" s="28">
        <f>'Table Thresholds_nominal'!E58*'Table A0'!$L58</f>
        <v>310702.34477429697</v>
      </c>
      <c r="T58" s="28">
        <f>'Table Thresholds_nominal'!F58*'Table A0'!$L58</f>
        <v>541805.98490044975</v>
      </c>
      <c r="U58" s="28">
        <f>'Table Thresholds_nominal'!G58*'Table A0'!$L58</f>
        <v>1137973.1902986364</v>
      </c>
    </row>
    <row r="59" spans="1:21" ht="12.75" customHeight="1">
      <c r="A59" s="27">
        <v>1966</v>
      </c>
      <c r="B59" s="28">
        <f>'Table A1'!B59*'Table A0'!$G59/(10)</f>
        <v>164483.3825023915</v>
      </c>
      <c r="C59" s="28">
        <f>'Table A1'!C59*'Table A0'!$G59/(5)</f>
        <v>215927.33041336131</v>
      </c>
      <c r="D59" s="28">
        <f>'Table A1'!D59*'Table A0'!$G59/(1)</f>
        <v>430381.72527566826</v>
      </c>
      <c r="E59" s="28">
        <f>'Table A1'!E59*'Table A0'!$G59/(0.5)</f>
        <v>574528.55443111702</v>
      </c>
      <c r="F59" s="28">
        <f>'Table A1'!F59*'Table A0'!$G59/(0.1)</f>
        <v>1107906.9719046548</v>
      </c>
      <c r="G59" s="28">
        <f>'Table A1'!G59*'Table A0'!$G59/(0.01)</f>
        <v>3100997.9962809673</v>
      </c>
      <c r="H59" s="28"/>
      <c r="I59" s="28">
        <f>(100-'Table A1'!B59)*'Table A0'!$G59/(90)</f>
        <v>38869.310611704248</v>
      </c>
      <c r="J59" s="28">
        <f>'Table A1'!I59*'Table A0'!$G59/(5)</f>
        <v>113039.43459142167</v>
      </c>
      <c r="K59" s="28">
        <f>'Table A1'!J59*'Table A0'!$G59/(4)</f>
        <v>162313.73169778459</v>
      </c>
      <c r="L59" s="28">
        <f>'Table A1'!K59*'Table A0'!$G59/(0.5)</f>
        <v>286234.89612021938</v>
      </c>
      <c r="M59" s="28">
        <f>'Table A1'!L59*'Table A0'!$G59/(0.4)</f>
        <v>441183.9500627325</v>
      </c>
      <c r="N59" s="28">
        <f>'Table A1'!M59*'Table A0'!$G59/(0.09)</f>
        <v>886452.4136406203</v>
      </c>
      <c r="O59" s="28"/>
      <c r="P59" s="28">
        <f>'Table Thresholds_nominal'!B59*'Table A0'!$L59</f>
        <v>101866.32703360335</v>
      </c>
      <c r="Q59" s="28">
        <f>'Table Thresholds_nominal'!C59*'Table A0'!$L59</f>
        <v>125754.86871760947</v>
      </c>
      <c r="R59" s="28">
        <f>'Table Thresholds_nominal'!D59*'Table A0'!$L59</f>
        <v>243845.91561730526</v>
      </c>
      <c r="S59" s="28">
        <f>'Table Thresholds_nominal'!E59*'Table A0'!$L59</f>
        <v>335816.93620052806</v>
      </c>
      <c r="T59" s="28">
        <f>'Table Thresholds_nominal'!F59*'Table A0'!$L59</f>
        <v>605970.68363378721</v>
      </c>
      <c r="U59" s="28">
        <f>'Table Thresholds_nominal'!G59*'Table A0'!$L59</f>
        <v>1405849.5207343039</v>
      </c>
    </row>
    <row r="60" spans="1:21" ht="12.75" customHeight="1">
      <c r="A60" s="27">
        <v>1967</v>
      </c>
      <c r="B60" s="28">
        <f>'Table A1'!B60*'Table A0'!$G60/(10)</f>
        <v>168816.24369558596</v>
      </c>
      <c r="C60" s="28">
        <f>'Table A1'!C60*'Table A0'!$G60/(5)</f>
        <v>222023.17258626485</v>
      </c>
      <c r="D60" s="28">
        <f>'Table A1'!D60*'Table A0'!$G60/(1)</f>
        <v>443843.26529126766</v>
      </c>
      <c r="E60" s="28">
        <f>'Table A1'!E60*'Table A0'!$G60/(0.5)</f>
        <v>593098.8548236849</v>
      </c>
      <c r="F60" s="28">
        <f>'Table A1'!F60*'Table A0'!$G60/(0.1)</f>
        <v>1137880.9442974832</v>
      </c>
      <c r="G60" s="28">
        <f>'Table A1'!G60*'Table A0'!$G60/(0.01)</f>
        <v>3142190.0172069813</v>
      </c>
      <c r="H60" s="28"/>
      <c r="I60" s="28">
        <f>(100-'Table A1'!B60)*'Table A0'!$G60/(90)</f>
        <v>39775.54801690804</v>
      </c>
      <c r="J60" s="28">
        <f>'Table A1'!I60*'Table A0'!$G60/(5)</f>
        <v>115609.31480490707</v>
      </c>
      <c r="K60" s="28">
        <f>'Table A1'!J60*'Table A0'!$G60/(4)</f>
        <v>166568.14941001413</v>
      </c>
      <c r="L60" s="28">
        <f>'Table A1'!K60*'Table A0'!$G60/(0.5)</f>
        <v>294587.6757588503</v>
      </c>
      <c r="M60" s="28">
        <f>'Table A1'!L60*'Table A0'!$G60/(0.4)</f>
        <v>456903.33245523536</v>
      </c>
      <c r="N60" s="28">
        <f>'Table A1'!M60*'Table A0'!$G60/(0.09)</f>
        <v>915179.93619642803</v>
      </c>
      <c r="O60" s="28"/>
      <c r="P60" s="28">
        <f>'Table Thresholds_nominal'!B60*'Table A0'!$L60</f>
        <v>103491.27283489825</v>
      </c>
      <c r="Q60" s="28">
        <f>'Table Thresholds_nominal'!C60*'Table A0'!$L60</f>
        <v>128218.2435469778</v>
      </c>
      <c r="R60" s="28">
        <f>'Table Thresholds_nominal'!D60*'Table A0'!$L60</f>
        <v>251554.75542829582</v>
      </c>
      <c r="S60" s="28">
        <f>'Table Thresholds_nominal'!E60*'Table A0'!$L60</f>
        <v>343258.41755230277</v>
      </c>
      <c r="T60" s="28">
        <f>'Table Thresholds_nominal'!F60*'Table A0'!$L60</f>
        <v>619493.36436348245</v>
      </c>
      <c r="U60" s="28">
        <f>'Table Thresholds_nominal'!G60*'Table A0'!$L60</f>
        <v>1442964.7865488129</v>
      </c>
    </row>
    <row r="61" spans="1:21" ht="12.75" customHeight="1">
      <c r="A61" s="27">
        <v>1968</v>
      </c>
      <c r="B61" s="28">
        <f>'Table A1'!B61*'Table A0'!$G61/(10)</f>
        <v>174004.94137691421</v>
      </c>
      <c r="C61" s="28">
        <f>'Table A1'!C61*'Table A0'!$G61/(5)</f>
        <v>228247.84870093121</v>
      </c>
      <c r="D61" s="28">
        <f>'Table A1'!D61*'Table A0'!$G61/(1)</f>
        <v>454396.52576178749</v>
      </c>
      <c r="E61" s="28">
        <f>'Table A1'!E61*'Table A0'!$G61/(0.5)</f>
        <v>607011.76652366365</v>
      </c>
      <c r="F61" s="28">
        <f>'Table A1'!F61*'Table A0'!$G61/(0.1)</f>
        <v>1167256.4860623127</v>
      </c>
      <c r="G61" s="28">
        <f>'Table A1'!G61*'Table A0'!$G61/(0.01)</f>
        <v>3164107.1650046315</v>
      </c>
      <c r="H61" s="28"/>
      <c r="I61" s="28">
        <f>(100-'Table A1'!B61)*'Table A0'!$G61/(90)</f>
        <v>41117.334802992838</v>
      </c>
      <c r="J61" s="28">
        <f>'Table A1'!I61*'Table A0'!$G61/(5)</f>
        <v>119762.03405289724</v>
      </c>
      <c r="K61" s="28">
        <f>'Table A1'!J61*'Table A0'!$G61/(4)</f>
        <v>171710.67943571715</v>
      </c>
      <c r="L61" s="28">
        <f>'Table A1'!K61*'Table A0'!$G61/(0.5)</f>
        <v>301781.28499991144</v>
      </c>
      <c r="M61" s="28">
        <f>'Table A1'!L61*'Table A0'!$G61/(0.4)</f>
        <v>466950.58663900133</v>
      </c>
      <c r="N61" s="28">
        <f>'Table A1'!M61*'Table A0'!$G61/(0.09)</f>
        <v>945384.18840205518</v>
      </c>
      <c r="O61" s="28"/>
      <c r="P61" s="28">
        <f>'Table Thresholds_nominal'!B61*'Table A0'!$L61</f>
        <v>107679.7046907101</v>
      </c>
      <c r="Q61" s="28">
        <f>'Table Thresholds_nominal'!C61*'Table A0'!$L61</f>
        <v>132511.40404138644</v>
      </c>
      <c r="R61" s="28">
        <f>'Table Thresholds_nominal'!D61*'Table A0'!$L61</f>
        <v>259515.8995962601</v>
      </c>
      <c r="S61" s="28">
        <f>'Table Thresholds_nominal'!E61*'Table A0'!$L61</f>
        <v>346047.97440074279</v>
      </c>
      <c r="T61" s="28">
        <f>'Table Thresholds_nominal'!F61*'Table A0'!$L61</f>
        <v>638439.63497110072</v>
      </c>
      <c r="U61" s="28">
        <f>'Table Thresholds_nominal'!G61*'Table A0'!$L61</f>
        <v>1397918.2842859305</v>
      </c>
    </row>
    <row r="62" spans="1:21" ht="12.75" customHeight="1">
      <c r="A62" s="27">
        <v>1969</v>
      </c>
      <c r="B62" s="28">
        <f>'Table A1'!B62*'Table A0'!$G62/(10)</f>
        <v>175655.33713237505</v>
      </c>
      <c r="C62" s="28">
        <f>'Table A1'!C62*'Table A0'!$G62/(5)</f>
        <v>228312.67492230044</v>
      </c>
      <c r="D62" s="28">
        <f>'Table A1'!D62*'Table A0'!$G62/(1)</f>
        <v>442572.03389250627</v>
      </c>
      <c r="E62" s="28">
        <f>'Table A1'!E62*'Table A0'!$G62/(0.5)</f>
        <v>585527.66801352368</v>
      </c>
      <c r="F62" s="28">
        <f>'Table A1'!F62*'Table A0'!$G62/(0.1)</f>
        <v>1104663.2339908471</v>
      </c>
      <c r="G62" s="28">
        <f>'Table A1'!G62*'Table A0'!$G62/(0.01)</f>
        <v>3020225.7637730888</v>
      </c>
      <c r="H62" s="28"/>
      <c r="I62" s="28">
        <f>(100-'Table A1'!B62)*'Table A0'!$G62/(90)</f>
        <v>41817.506408152345</v>
      </c>
      <c r="J62" s="28">
        <f>'Table A1'!I62*'Table A0'!$G62/(5)</f>
        <v>122997.99934244956</v>
      </c>
      <c r="K62" s="28">
        <f>'Table A1'!J62*'Table A0'!$G62/(4)</f>
        <v>174747.83517974903</v>
      </c>
      <c r="L62" s="28">
        <f>'Table A1'!K62*'Table A0'!$G62/(0.5)</f>
        <v>299616.39977148891</v>
      </c>
      <c r="M62" s="28">
        <f>'Table A1'!L62*'Table A0'!$G62/(0.4)</f>
        <v>455743.77651919273</v>
      </c>
      <c r="N62" s="28">
        <f>'Table A1'!M62*'Table A0'!$G62/(0.09)</f>
        <v>891822.95290393138</v>
      </c>
      <c r="O62" s="28"/>
      <c r="P62" s="28">
        <f>'Table Thresholds_nominal'!B62*'Table A0'!$L62</f>
        <v>110793.64233665673</v>
      </c>
      <c r="Q62" s="28">
        <f>'Table Thresholds_nominal'!C62*'Table A0'!$L62</f>
        <v>137062.33693710424</v>
      </c>
      <c r="R62" s="28">
        <f>'Table Thresholds_nominal'!D62*'Table A0'!$L62</f>
        <v>257195.40992614607</v>
      </c>
      <c r="S62" s="28">
        <f>'Table Thresholds_nominal'!E62*'Table A0'!$L62</f>
        <v>347407.21206940379</v>
      </c>
      <c r="T62" s="28">
        <f>'Table Thresholds_nominal'!F62*'Table A0'!$L62</f>
        <v>601799.12209522433</v>
      </c>
      <c r="U62" s="28">
        <f>'Table Thresholds_nominal'!G62*'Table A0'!$L62</f>
        <v>1281194.7532578299</v>
      </c>
    </row>
    <row r="63" spans="1:21" ht="12.75" customHeight="1">
      <c r="A63" s="27">
        <v>1970</v>
      </c>
      <c r="B63" s="28">
        <f>'Table A1'!B63*'Table A0'!$G63/(10)</f>
        <v>174912.89868159519</v>
      </c>
      <c r="C63" s="28">
        <f>'Table A1'!C63*'Table A0'!$G63/(5)</f>
        <v>226319.07986145926</v>
      </c>
      <c r="D63" s="28">
        <f>'Table A1'!D63*'Table A0'!$G63/(1)</f>
        <v>433143.37567558739</v>
      </c>
      <c r="E63" s="28">
        <f>'Table A1'!E63*'Table A0'!$G63/(0.5)</f>
        <v>572363.77301395836</v>
      </c>
      <c r="F63" s="28">
        <f>'Table A1'!F63*'Table A0'!$G63/(0.1)</f>
        <v>1075538.2494972122</v>
      </c>
      <c r="G63" s="28">
        <f>'Table A1'!G63*'Table A0'!$G63/(0.01)</f>
        <v>2915834.6395082395</v>
      </c>
      <c r="H63" s="28"/>
      <c r="I63" s="28">
        <f>(100-'Table A1'!B63)*'Table A0'!$G63/(90)</f>
        <v>42236.161432592169</v>
      </c>
      <c r="J63" s="28">
        <f>'Table A1'!I63*'Table A0'!$G63/(5)</f>
        <v>123506.71750173115</v>
      </c>
      <c r="K63" s="28">
        <f>'Table A1'!J63*'Table A0'!$G63/(4)</f>
        <v>174613.0059079272</v>
      </c>
      <c r="L63" s="28">
        <f>'Table A1'!K63*'Table A0'!$G63/(0.5)</f>
        <v>293922.97833721648</v>
      </c>
      <c r="M63" s="28">
        <f>'Table A1'!L63*'Table A0'!$G63/(0.4)</f>
        <v>446570.15389314474</v>
      </c>
      <c r="N63" s="28">
        <f>'Table A1'!M63*'Table A0'!$G63/(0.09)</f>
        <v>871060.87282932049</v>
      </c>
      <c r="O63" s="28"/>
      <c r="P63" s="28">
        <f>'Table Thresholds_nominal'!B63*'Table A0'!$L63</f>
        <v>111234.31760381535</v>
      </c>
      <c r="Q63" s="28">
        <f>'Table Thresholds_nominal'!C63*'Table A0'!$L63</f>
        <v>138389.98687182003</v>
      </c>
      <c r="R63" s="28">
        <f>'Table Thresholds_nominal'!D63*'Table A0'!$L63</f>
        <v>253984.03158758787</v>
      </c>
      <c r="S63" s="28">
        <f>'Table Thresholds_nominal'!E63*'Table A0'!$L63</f>
        <v>343388.27820759517</v>
      </c>
      <c r="T63" s="28">
        <f>'Table Thresholds_nominal'!F63*'Table A0'!$L63</f>
        <v>615516.20417147561</v>
      </c>
      <c r="U63" s="28">
        <f>'Table Thresholds_nominal'!G63*'Table A0'!$L63</f>
        <v>1380859.2085849403</v>
      </c>
    </row>
    <row r="64" spans="1:21" ht="12.75" customHeight="1">
      <c r="A64" s="27">
        <v>1971</v>
      </c>
      <c r="B64" s="28">
        <f>'Table A1'!B64*'Table A0'!$G64/(10)</f>
        <v>175766.24328321181</v>
      </c>
      <c r="C64" s="28">
        <f>'Table A1'!C64*'Table A0'!$G64/(5)</f>
        <v>226901.91038765028</v>
      </c>
      <c r="D64" s="28">
        <f>'Table A1'!D64*'Table A0'!$G64/(1)</f>
        <v>430980.44291613722</v>
      </c>
      <c r="E64" s="28">
        <f>'Table A1'!E64*'Table A0'!$G64/(0.5)</f>
        <v>567140.42364858172</v>
      </c>
      <c r="F64" s="28">
        <f>'Table A1'!F64*'Table A0'!$G64/(0.1)</f>
        <v>1059682.7746599335</v>
      </c>
      <c r="G64" s="28">
        <f>'Table A1'!G64*'Table A0'!$G64/(0.01)</f>
        <v>2867525.6963895936</v>
      </c>
      <c r="H64" s="28"/>
      <c r="I64" s="28">
        <f>(100-'Table A1'!B64)*'Table A0'!$G64/(90)</f>
        <v>41973.3889116149</v>
      </c>
      <c r="J64" s="28">
        <f>'Table A1'!I64*'Table A0'!$G64/(5)</f>
        <v>124630.57617877334</v>
      </c>
      <c r="K64" s="28">
        <f>'Table A1'!J64*'Table A0'!$G64/(4)</f>
        <v>175882.27725552855</v>
      </c>
      <c r="L64" s="28">
        <f>'Table A1'!K64*'Table A0'!$G64/(0.5)</f>
        <v>294820.46218369273</v>
      </c>
      <c r="M64" s="28">
        <f>'Table A1'!L64*'Table A0'!$G64/(0.4)</f>
        <v>444004.83589574363</v>
      </c>
      <c r="N64" s="28">
        <f>'Table A1'!M64*'Table A0'!$G64/(0.09)</f>
        <v>858811.33891219366</v>
      </c>
      <c r="O64" s="28"/>
      <c r="P64" s="28">
        <f>'Table Thresholds_nominal'!B64*'Table A0'!$L64</f>
        <v>111946.76629597634</v>
      </c>
      <c r="Q64" s="28">
        <f>'Table Thresholds_nominal'!C64*'Table A0'!$L64</f>
        <v>139457.88901225591</v>
      </c>
      <c r="R64" s="28">
        <f>'Table Thresholds_nominal'!D64*'Table A0'!$L64</f>
        <v>256485.88950225236</v>
      </c>
      <c r="S64" s="28">
        <f>'Table Thresholds_nominal'!E64*'Table A0'!$L64</f>
        <v>340170.17893366527</v>
      </c>
      <c r="T64" s="28">
        <f>'Table Thresholds_nominal'!F64*'Table A0'!$L64</f>
        <v>600227.1055219213</v>
      </c>
      <c r="U64" s="28">
        <f>'Table Thresholds_nominal'!G64*'Table A0'!$L64</f>
        <v>1326057.4744744834</v>
      </c>
    </row>
    <row r="65" spans="1:21" ht="12.75" customHeight="1">
      <c r="A65" s="27">
        <v>1972</v>
      </c>
      <c r="B65" s="28">
        <f>'Table A1'!B65*'Table A0'!$G65/(10)</f>
        <v>182302.55397593026</v>
      </c>
      <c r="C65" s="28">
        <f>'Table A1'!C65*'Table A0'!$G65/(5)</f>
        <v>234850.6153120934</v>
      </c>
      <c r="D65" s="28">
        <f>'Table A1'!D65*'Table A0'!$G65/(1)</f>
        <v>447010.3184454295</v>
      </c>
      <c r="E65" s="28">
        <f>'Table A1'!E65*'Table A0'!$G65/(0.5)</f>
        <v>587892.02268477099</v>
      </c>
      <c r="F65" s="28">
        <f>'Table A1'!F65*'Table A0'!$G65/(0.1)</f>
        <v>1104317.1184097466</v>
      </c>
      <c r="G65" s="28">
        <f>'Table A1'!G65*'Table A0'!$G65/(0.01)</f>
        <v>3000327.5244161398</v>
      </c>
      <c r="H65" s="28"/>
      <c r="I65" s="28">
        <f>(100-'Table A1'!B65)*'Table A0'!$G65/(90)</f>
        <v>43797.553050189039</v>
      </c>
      <c r="J65" s="28">
        <f>'Table A1'!I65*'Table A0'!$G65/(5)</f>
        <v>129754.49263976709</v>
      </c>
      <c r="K65" s="28">
        <f>'Table A1'!J65*'Table A0'!$G65/(4)</f>
        <v>181810.68952875939</v>
      </c>
      <c r="L65" s="28">
        <f>'Table A1'!K65*'Table A0'!$G65/(0.5)</f>
        <v>306128.61420608795</v>
      </c>
      <c r="M65" s="28">
        <f>'Table A1'!L65*'Table A0'!$G65/(0.4)</f>
        <v>458785.74875352706</v>
      </c>
      <c r="N65" s="28">
        <f>'Table A1'!M65*'Table A0'!$G65/(0.09)</f>
        <v>893649.29552014743</v>
      </c>
      <c r="O65" s="28"/>
      <c r="P65" s="28">
        <f>'Table Thresholds_nominal'!B65*'Table A0'!$L65</f>
        <v>117046.24688933429</v>
      </c>
      <c r="Q65" s="28">
        <f>'Table Thresholds_nominal'!C65*'Table A0'!$L65</f>
        <v>144235.69721097834</v>
      </c>
      <c r="R65" s="28">
        <f>'Table Thresholds_nominal'!D65*'Table A0'!$L65</f>
        <v>266502.18102789967</v>
      </c>
      <c r="S65" s="28">
        <f>'Table Thresholds_nominal'!E65*'Table A0'!$L65</f>
        <v>352612.27778636408</v>
      </c>
      <c r="T65" s="28">
        <f>'Table Thresholds_nominal'!F65*'Table A0'!$L65</f>
        <v>622565.32106318546</v>
      </c>
      <c r="U65" s="28">
        <f>'Table Thresholds_nominal'!G65*'Table A0'!$L65</f>
        <v>1371284.2734039901</v>
      </c>
    </row>
    <row r="66" spans="1:21" ht="12.75" customHeight="1">
      <c r="A66" s="27">
        <v>1973</v>
      </c>
      <c r="B66" s="28">
        <f>'Table A1'!B66*'Table A0'!$G66/(10)</f>
        <v>187445.07298646512</v>
      </c>
      <c r="C66" s="28">
        <f>'Table A1'!C66*'Table A0'!$G66/(5)</f>
        <v>242099.43223578221</v>
      </c>
      <c r="D66" s="28">
        <f>'Table A1'!D66*'Table A0'!$G66/(1)</f>
        <v>455583.82404771872</v>
      </c>
      <c r="E66" s="28">
        <f>'Table A1'!E66*'Table A0'!$G66/(0.5)</f>
        <v>596757.89832052833</v>
      </c>
      <c r="F66" s="28">
        <f>'Table A1'!F66*'Table A0'!$G66/(0.1)</f>
        <v>1110037.886171835</v>
      </c>
      <c r="G66" s="28">
        <f>'Table A1'!G66*'Table A0'!$G66/(0.01)</f>
        <v>2914159.1510599186</v>
      </c>
      <c r="H66" s="28"/>
      <c r="I66" s="28">
        <f>(100-'Table A1'!B66)*'Table A0'!$G66/(90)</f>
        <v>44556.97265491046</v>
      </c>
      <c r="J66" s="28">
        <f>'Table A1'!I66*'Table A0'!$G66/(5)</f>
        <v>132790.71373714803</v>
      </c>
      <c r="K66" s="28">
        <f>'Table A1'!J66*'Table A0'!$G66/(4)</f>
        <v>188728.33428279811</v>
      </c>
      <c r="L66" s="28">
        <f>'Table A1'!K66*'Table A0'!$G66/(0.5)</f>
        <v>314409.74977490905</v>
      </c>
      <c r="M66" s="28">
        <f>'Table A1'!L66*'Table A0'!$G66/(0.4)</f>
        <v>468437.90135770169</v>
      </c>
      <c r="N66" s="28">
        <f>'Table A1'!M66*'Table A0'!$G66/(0.09)</f>
        <v>909579.96785093693</v>
      </c>
      <c r="O66" s="28"/>
      <c r="P66" s="28">
        <f>'Table Thresholds_nominal'!B66*'Table A0'!$L66</f>
        <v>119203.99051950456</v>
      </c>
      <c r="Q66" s="28">
        <f>'Table Thresholds_nominal'!C66*'Table A0'!$L66</f>
        <v>148720.66841232512</v>
      </c>
      <c r="R66" s="28">
        <f>'Table Thresholds_nominal'!D66*'Table A0'!$L66</f>
        <v>275151.08150672453</v>
      </c>
      <c r="S66" s="28">
        <f>'Table Thresholds_nominal'!E66*'Table A0'!$L66</f>
        <v>361437.59044910717</v>
      </c>
      <c r="T66" s="28">
        <f>'Table Thresholds_nominal'!F66*'Table A0'!$L66</f>
        <v>642233.82520902343</v>
      </c>
      <c r="U66" s="28">
        <f>'Table Thresholds_nominal'!G66*'Table A0'!$L66</f>
        <v>1468190.156082839</v>
      </c>
    </row>
    <row r="67" spans="1:21" ht="12.75" customHeight="1">
      <c r="A67" s="27">
        <v>1974</v>
      </c>
      <c r="B67" s="28">
        <f>'Table A1'!B67*'Table A0'!$G67/(10)</f>
        <v>184719.080883054</v>
      </c>
      <c r="C67" s="28">
        <f>'Table A1'!C67*'Table A0'!$G67/(5)</f>
        <v>240166.88787747617</v>
      </c>
      <c r="D67" s="28">
        <f>'Table A1'!D67*'Table A0'!$G67/(1)</f>
        <v>463722.66597799212</v>
      </c>
      <c r="E67" s="28">
        <f>'Table A1'!E67*'Table A0'!$G67/(0.5)</f>
        <v>617542.75944376329</v>
      </c>
      <c r="F67" s="28">
        <f>'Table A1'!F67*'Table A0'!$G67/(0.1)</f>
        <v>1202676.4305814293</v>
      </c>
      <c r="G67" s="28">
        <f>'Table A1'!G67*'Table A0'!$G67/(0.01)</f>
        <v>3213583.1954788007</v>
      </c>
      <c r="H67" s="28"/>
      <c r="I67" s="28">
        <f>(100-'Table A1'!B67)*'Table A0'!$G67/(90)</f>
        <v>42901.504202142576</v>
      </c>
      <c r="J67" s="28">
        <f>'Table A1'!I67*'Table A0'!$G67/(5)</f>
        <v>129271.27388863184</v>
      </c>
      <c r="K67" s="28">
        <f>'Table A1'!J67*'Table A0'!$G67/(4)</f>
        <v>184277.94335234718</v>
      </c>
      <c r="L67" s="28">
        <f>'Table A1'!K67*'Table A0'!$G67/(0.5)</f>
        <v>309902.57251222088</v>
      </c>
      <c r="M67" s="28">
        <f>'Table A1'!L67*'Table A0'!$G67/(0.4)</f>
        <v>471259.34165934683</v>
      </c>
      <c r="N67" s="28">
        <f>'Table A1'!M67*'Table A0'!$G67/(0.09)</f>
        <v>979242.34559283277</v>
      </c>
      <c r="O67" s="28"/>
      <c r="P67" s="28">
        <f>'Table Thresholds_nominal'!B67*'Table A0'!$L67</f>
        <v>116445.2724471368</v>
      </c>
      <c r="Q67" s="28">
        <f>'Table Thresholds_nominal'!C67*'Table A0'!$L67</f>
        <v>148268.47159854163</v>
      </c>
      <c r="R67" s="28">
        <f>'Table Thresholds_nominal'!D67*'Table A0'!$L67</f>
        <v>270384.95849361474</v>
      </c>
      <c r="S67" s="28">
        <f>'Table Thresholds_nominal'!E67*'Table A0'!$L67</f>
        <v>359263.04882705677</v>
      </c>
      <c r="T67" s="28">
        <f>'Table Thresholds_nominal'!F67*'Table A0'!$L67</f>
        <v>704409.26291316887</v>
      </c>
      <c r="U67" s="28">
        <f>'Table Thresholds_nominal'!G67*'Table A0'!$L67</f>
        <v>1689975.9410865521</v>
      </c>
    </row>
    <row r="68" spans="1:21" ht="12.75" customHeight="1">
      <c r="A68" s="27">
        <v>1975</v>
      </c>
      <c r="B68" s="28">
        <f>'Table A1'!B68*'Table A0'!$G68/(10)</f>
        <v>176392.86351278611</v>
      </c>
      <c r="C68" s="28">
        <f>'Table A1'!C68*'Table A0'!$G68/(5)</f>
        <v>227380.35492270059</v>
      </c>
      <c r="D68" s="28">
        <f>'Table A1'!D68*'Table A0'!$G68/(1)</f>
        <v>432903.85190502368</v>
      </c>
      <c r="E68" s="28">
        <f>'Table A1'!E68*'Table A0'!$G68/(0.5)</f>
        <v>574090.22060256184</v>
      </c>
      <c r="F68" s="28">
        <f>'Table A1'!F68*'Table A0'!$G68/(0.1)</f>
        <v>1102030.2896970157</v>
      </c>
      <c r="G68" s="28">
        <f>'Table A1'!G68*'Table A0'!$G68/(0.01)</f>
        <v>3026525.1085749837</v>
      </c>
      <c r="H68" s="28"/>
      <c r="I68" s="28">
        <f>(100-'Table A1'!B68)*'Table A0'!$G68/(90)</f>
        <v>40482.166992167309</v>
      </c>
      <c r="J68" s="28">
        <f>'Table A1'!I68*'Table A0'!$G68/(5)</f>
        <v>125405.37210287165</v>
      </c>
      <c r="K68" s="28">
        <f>'Table A1'!J68*'Table A0'!$G68/(4)</f>
        <v>175999.48067711978</v>
      </c>
      <c r="L68" s="28">
        <f>'Table A1'!K68*'Table A0'!$G68/(0.5)</f>
        <v>291717.48320748552</v>
      </c>
      <c r="M68" s="28">
        <f>'Table A1'!L68*'Table A0'!$G68/(0.4)</f>
        <v>442105.20332894829</v>
      </c>
      <c r="N68" s="28">
        <f>'Table A1'!M68*'Table A0'!$G68/(0.09)</f>
        <v>888197.53204390826</v>
      </c>
      <c r="O68" s="28"/>
      <c r="P68" s="28">
        <f>'Table Thresholds_nominal'!B68*'Table A0'!$L68</f>
        <v>112761.19262805961</v>
      </c>
      <c r="Q68" s="28">
        <f>'Table Thresholds_nominal'!C68*'Table A0'!$L68</f>
        <v>140755.96632947656</v>
      </c>
      <c r="R68" s="28">
        <f>'Table Thresholds_nominal'!D68*'Table A0'!$L68</f>
        <v>254374.36701334611</v>
      </c>
      <c r="S68" s="28">
        <f>'Table Thresholds_nominal'!E68*'Table A0'!$L68</f>
        <v>339189.82370415528</v>
      </c>
      <c r="T68" s="28">
        <f>'Table Thresholds_nominal'!F68*'Table A0'!$L68</f>
        <v>630990.1055473059</v>
      </c>
      <c r="U68" s="28">
        <f>'Table Thresholds_nominal'!G68*'Table A0'!$L68</f>
        <v>1513685.8657910347</v>
      </c>
    </row>
    <row r="69" spans="1:21" ht="12.75" customHeight="1">
      <c r="A69" s="27">
        <v>1976</v>
      </c>
      <c r="B69" s="28">
        <f>'Table A1'!B69*'Table A0'!$G69/(10)</f>
        <v>179507.2004035711</v>
      </c>
      <c r="C69" s="28">
        <f>'Table A1'!C69*'Table A0'!$G69/(5)</f>
        <v>230860.75537031968</v>
      </c>
      <c r="D69" s="28">
        <f>'Table A1'!D69*'Table A0'!$G69/(1)</f>
        <v>436850.58018743637</v>
      </c>
      <c r="E69" s="28">
        <f>'Table A1'!E69*'Table A0'!$G69/(0.5)</f>
        <v>579288.82180312858</v>
      </c>
      <c r="F69" s="28">
        <f>'Table A1'!F69*'Table A0'!$G69/(0.1)</f>
        <v>1118088.6320730676</v>
      </c>
      <c r="G69" s="28">
        <f>'Table A1'!G69*'Table A0'!$G69/(0.01)</f>
        <v>3111610.0360792931</v>
      </c>
      <c r="H69" s="28"/>
      <c r="I69" s="28">
        <f>(100-'Table A1'!B69)*'Table A0'!$G69/(90)</f>
        <v>41580.609515533535</v>
      </c>
      <c r="J69" s="28">
        <f>'Table A1'!I69*'Table A0'!$G69/(5)</f>
        <v>128153.64543682252</v>
      </c>
      <c r="K69" s="28">
        <f>'Table A1'!J69*'Table A0'!$G69/(4)</f>
        <v>179363.2991660405</v>
      </c>
      <c r="L69" s="28">
        <f>'Table A1'!K69*'Table A0'!$G69/(0.5)</f>
        <v>294412.33857174427</v>
      </c>
      <c r="M69" s="28">
        <f>'Table A1'!L69*'Table A0'!$G69/(0.4)</f>
        <v>444588.86923564371</v>
      </c>
      <c r="N69" s="28">
        <f>'Table A1'!M69*'Table A0'!$G69/(0.09)</f>
        <v>896586.25385015376</v>
      </c>
      <c r="O69" s="28"/>
      <c r="P69" s="28">
        <f>'Table Thresholds_nominal'!B69*'Table A0'!$L69</f>
        <v>115334.20353623804</v>
      </c>
      <c r="Q69" s="28">
        <f>'Table Thresholds_nominal'!C69*'Table A0'!$L69</f>
        <v>143552.0767010228</v>
      </c>
      <c r="R69" s="28">
        <f>'Table Thresholds_nominal'!D69*'Table A0'!$L69</f>
        <v>256882.04283165681</v>
      </c>
      <c r="S69" s="28">
        <f>'Table Thresholds_nominal'!E69*'Table A0'!$L69</f>
        <v>340234.02751806047</v>
      </c>
      <c r="T69" s="28">
        <f>'Table Thresholds_nominal'!F69*'Table A0'!$L69</f>
        <v>633115.59836965054</v>
      </c>
      <c r="U69" s="28">
        <f>'Table Thresholds_nominal'!G69*'Table A0'!$L69</f>
        <v>1548922.0238796608</v>
      </c>
    </row>
    <row r="70" spans="1:21" ht="12.75" customHeight="1">
      <c r="A70" s="27">
        <v>1977</v>
      </c>
      <c r="B70" s="28">
        <f>'Table A1'!B70*'Table A0'!$G70/(10)</f>
        <v>181381.94393338717</v>
      </c>
      <c r="C70" s="28">
        <f>'Table A1'!C70*'Table A0'!$G70/(5)</f>
        <v>233008.25540890876</v>
      </c>
      <c r="D70" s="28">
        <f>'Table A1'!D70*'Table A0'!$G70/(1)</f>
        <v>441740.87230391294</v>
      </c>
      <c r="E70" s="28">
        <f>'Table A1'!E70*'Table A0'!$G70/(0.5)</f>
        <v>587367.65029835817</v>
      </c>
      <c r="F70" s="28">
        <f>'Table A1'!F70*'Table A0'!$G70/(0.1)</f>
        <v>1141712.4966450378</v>
      </c>
      <c r="G70" s="28">
        <f>'Table A1'!G70*'Table A0'!$G70/(0.01)</f>
        <v>3166338.6230292618</v>
      </c>
      <c r="H70" s="28"/>
      <c r="I70" s="28">
        <f>(100-'Table A1'!B70)*'Table A0'!$G70/(90)</f>
        <v>41982.053483906675</v>
      </c>
      <c r="J70" s="28">
        <f>'Table A1'!I70*'Table A0'!$G70/(5)</f>
        <v>129755.63245786556</v>
      </c>
      <c r="K70" s="28">
        <f>'Table A1'!J70*'Table A0'!$G70/(4)</f>
        <v>180825.10118515772</v>
      </c>
      <c r="L70" s="28">
        <f>'Table A1'!K70*'Table A0'!$G70/(0.5)</f>
        <v>296114.09430946771</v>
      </c>
      <c r="M70" s="28">
        <f>'Table A1'!L70*'Table A0'!$G70/(0.4)</f>
        <v>448781.43871168821</v>
      </c>
      <c r="N70" s="28">
        <f>'Table A1'!M70*'Table A0'!$G70/(0.09)</f>
        <v>916754.03815790184</v>
      </c>
      <c r="O70" s="28"/>
      <c r="P70" s="28">
        <f>'Table Thresholds_nominal'!B70*'Table A0'!$L70</f>
        <v>116594.23785327593</v>
      </c>
      <c r="Q70" s="28">
        <f>'Table Thresholds_nominal'!C70*'Table A0'!$L70</f>
        <v>145415.25519786618</v>
      </c>
      <c r="R70" s="28">
        <f>'Table Thresholds_nominal'!D70*'Table A0'!$L70</f>
        <v>258105.3121153152</v>
      </c>
      <c r="S70" s="28">
        <f>'Table Thresholds_nominal'!E70*'Table A0'!$L70</f>
        <v>342395.96822455566</v>
      </c>
      <c r="T70" s="28">
        <f>'Table Thresholds_nominal'!F70*'Table A0'!$L70</f>
        <v>641476.14415477647</v>
      </c>
      <c r="U70" s="28">
        <f>'Table Thresholds_nominal'!G70*'Table A0'!$L70</f>
        <v>1551475.3604392186</v>
      </c>
    </row>
    <row r="71" spans="1:21" ht="12.75" customHeight="1">
      <c r="A71" s="27">
        <v>1978</v>
      </c>
      <c r="B71" s="28">
        <f>'Table A1'!B71*'Table A0'!$G71/(10)</f>
        <v>184807.40051764008</v>
      </c>
      <c r="C71" s="28">
        <f>'Table A1'!C71*'Table A0'!$G71/(5)</f>
        <v>237695.75377348228</v>
      </c>
      <c r="D71" s="28">
        <f>'Table A1'!D71*'Table A0'!$G71/(1)</f>
        <v>453047.26825926325</v>
      </c>
      <c r="E71" s="28">
        <f>'Table A1'!E71*'Table A0'!$G71/(0.5)</f>
        <v>604103.54860705673</v>
      </c>
      <c r="F71" s="28">
        <f>'Table A1'!F71*'Table A0'!$G71/(0.1)</f>
        <v>1184512.9808062171</v>
      </c>
      <c r="G71" s="28">
        <f>'Table A1'!G71*'Table A0'!$G71/(0.01)</f>
        <v>3307337.2859219518</v>
      </c>
      <c r="H71" s="28"/>
      <c r="I71" s="28">
        <f>(100-'Table A1'!B71)*'Table A0'!$G71/(90)</f>
        <v>42764.046834258836</v>
      </c>
      <c r="J71" s="28">
        <f>'Table A1'!I71*'Table A0'!$G71/(5)</f>
        <v>131919.04726179785</v>
      </c>
      <c r="K71" s="28">
        <f>'Table A1'!J71*'Table A0'!$G71/(4)</f>
        <v>183857.87515203704</v>
      </c>
      <c r="L71" s="28">
        <f>'Table A1'!K71*'Table A0'!$G71/(0.5)</f>
        <v>301990.98791146977</v>
      </c>
      <c r="M71" s="28">
        <f>'Table A1'!L71*'Table A0'!$G71/(0.4)</f>
        <v>459001.19055726659</v>
      </c>
      <c r="N71" s="28">
        <f>'Table A1'!M71*'Table A0'!$G71/(0.09)</f>
        <v>948643.61357113544</v>
      </c>
      <c r="O71" s="28"/>
      <c r="P71" s="28">
        <f>'Table Thresholds_nominal'!B71*'Table A0'!$L71</f>
        <v>118532.64694839463</v>
      </c>
      <c r="Q71" s="28">
        <f>'Table Thresholds_nominal'!C71*'Table A0'!$L71</f>
        <v>147419.19311463484</v>
      </c>
      <c r="R71" s="28">
        <f>'Table Thresholds_nominal'!D71*'Table A0'!$L71</f>
        <v>263726.46220265259</v>
      </c>
      <c r="S71" s="28">
        <f>'Table Thresholds_nominal'!E71*'Table A0'!$L71</f>
        <v>349410.17659603304</v>
      </c>
      <c r="T71" s="28">
        <f>'Table Thresholds_nominal'!F71*'Table A0'!$L71</f>
        <v>664113.45749791572</v>
      </c>
      <c r="U71" s="28">
        <f>'Table Thresholds_nominal'!G71*'Table A0'!$L71</f>
        <v>1683366.1779708993</v>
      </c>
    </row>
    <row r="72" spans="1:21" ht="12.75" customHeight="1">
      <c r="A72" s="27">
        <v>1979</v>
      </c>
      <c r="B72" s="28">
        <f>'Table A1'!B72*'Table A0'!$G72/(10)</f>
        <v>184084.21326822697</v>
      </c>
      <c r="C72" s="28">
        <f>'Table A1'!C72*'Table A0'!$G72/(5)</f>
        <v>237093.5567476587</v>
      </c>
      <c r="D72" s="28">
        <f>'Table A1'!D72*'Table A0'!$G72/(1)</f>
        <v>457137.74930917862</v>
      </c>
      <c r="E72" s="28">
        <f>'Table A1'!E72*'Table A0'!$G72/(0.5)</f>
        <v>612932.47732616158</v>
      </c>
      <c r="F72" s="28">
        <f>'Table A1'!F72*'Table A0'!$G72/(0.1)</f>
        <v>1228077.8176569799</v>
      </c>
      <c r="G72" s="28">
        <f>'Table A1'!G72*'Table A0'!$G72/(0.01)</f>
        <v>3501914.9438618687</v>
      </c>
      <c r="H72" s="28"/>
      <c r="I72" s="28">
        <f>(100-'Table A1'!B72)*'Table A0'!$G72/(90)</f>
        <v>42781.372648676224</v>
      </c>
      <c r="J72" s="28">
        <f>'Table A1'!I72*'Table A0'!$G72/(5)</f>
        <v>131074.86978879524</v>
      </c>
      <c r="K72" s="28">
        <f>'Table A1'!J72*'Table A0'!$G72/(4)</f>
        <v>182082.50860727869</v>
      </c>
      <c r="L72" s="28">
        <f>'Table A1'!K72*'Table A0'!$G72/(0.5)</f>
        <v>301343.0212921956</v>
      </c>
      <c r="M72" s="28">
        <f>'Table A1'!L72*'Table A0'!$G72/(0.4)</f>
        <v>459146.14224345697</v>
      </c>
      <c r="N72" s="28">
        <f>'Table A1'!M72*'Table A0'!$G72/(0.09)</f>
        <v>975429.24807865906</v>
      </c>
      <c r="O72" s="28"/>
      <c r="P72" s="28">
        <f>'Table Thresholds_nominal'!B72*'Table A0'!$L72</f>
        <v>118194.38035842216</v>
      </c>
      <c r="Q72" s="28">
        <f>'Table Thresholds_nominal'!C72*'Table A0'!$L72</f>
        <v>146556.68058043538</v>
      </c>
      <c r="R72" s="28">
        <f>'Table Thresholds_nominal'!D72*'Table A0'!$L72</f>
        <v>261222.4931986928</v>
      </c>
      <c r="S72" s="28">
        <f>'Table Thresholds_nominal'!E72*'Table A0'!$L72</f>
        <v>348338.82860380341</v>
      </c>
      <c r="T72" s="28">
        <f>'Table Thresholds_nominal'!F72*'Table A0'!$L72</f>
        <v>661483.36824838293</v>
      </c>
      <c r="U72" s="28">
        <f>'Table Thresholds_nominal'!G72*'Table A0'!$L72</f>
        <v>1583308.5308798959</v>
      </c>
    </row>
    <row r="73" spans="1:21" ht="12.75" customHeight="1">
      <c r="A73" s="27">
        <v>1980</v>
      </c>
      <c r="B73" s="28">
        <f>'Table A1'!B73*'Table A0'!$G73/(10)</f>
        <v>182031.69418040832</v>
      </c>
      <c r="C73" s="28">
        <f>'Table A1'!C73*'Table A0'!$G73/(5)</f>
        <v>234502.26379891188</v>
      </c>
      <c r="D73" s="28">
        <f>'Table A1'!D73*'Table A0'!$G73/(1)</f>
        <v>452882.49696164863</v>
      </c>
      <c r="E73" s="28">
        <f>'Table A1'!E73*'Table A0'!$G73/(0.5)</f>
        <v>609939.83766617207</v>
      </c>
      <c r="F73" s="28">
        <f>'Table A1'!F73*'Table A0'!$G73/(0.1)</f>
        <v>1235757.4327770621</v>
      </c>
      <c r="G73" s="28">
        <f>'Table A1'!G73*'Table A0'!$G73/(0.01)</f>
        <v>3626810.0852521784</v>
      </c>
      <c r="H73" s="28"/>
      <c r="I73" s="28">
        <f>(100-'Table A1'!B73)*'Table A0'!$G73/(90)</f>
        <v>41315.204793027486</v>
      </c>
      <c r="J73" s="28">
        <f>'Table A1'!I73*'Table A0'!$G73/(5)</f>
        <v>129561.12456190473</v>
      </c>
      <c r="K73" s="28">
        <f>'Table A1'!J73*'Table A0'!$G73/(4)</f>
        <v>179907.20550822772</v>
      </c>
      <c r="L73" s="28">
        <f>'Table A1'!K73*'Table A0'!$G73/(0.5)</f>
        <v>295825.15625712508</v>
      </c>
      <c r="M73" s="28">
        <f>'Table A1'!L73*'Table A0'!$G73/(0.4)</f>
        <v>453485.43888844957</v>
      </c>
      <c r="N73" s="28">
        <f>'Table A1'!M73*'Table A0'!$G73/(0.09)</f>
        <v>970084.91583538277</v>
      </c>
      <c r="O73" s="28"/>
      <c r="P73" s="28">
        <f>'Table Thresholds_nominal'!B73*'Table A0'!$L73</f>
        <v>116983.75609898346</v>
      </c>
      <c r="Q73" s="28">
        <f>'Table Thresholds_nominal'!C73*'Table A0'!$L73</f>
        <v>144838.9385005871</v>
      </c>
      <c r="R73" s="28">
        <f>'Table Thresholds_nominal'!D73*'Table A0'!$L73</f>
        <v>258024.39500502247</v>
      </c>
      <c r="S73" s="28">
        <f>'Table Thresholds_nominal'!E73*'Table A0'!$L73</f>
        <v>341777.99823720224</v>
      </c>
      <c r="T73" s="28">
        <f>'Table Thresholds_nominal'!F73*'Table A0'!$L73</f>
        <v>658924.02586235711</v>
      </c>
      <c r="U73" s="28">
        <f>'Table Thresholds_nominal'!G73*'Table A0'!$L73</f>
        <v>1735439.9338343502</v>
      </c>
    </row>
    <row r="74" spans="1:21" ht="12.75" customHeight="1">
      <c r="A74" s="27">
        <v>1981</v>
      </c>
      <c r="B74" s="28">
        <f>'Table A1'!B74*'Table A0'!$G74/(10)</f>
        <v>179646.11274401285</v>
      </c>
      <c r="C74" s="28">
        <f>'Table A1'!C74*'Table A0'!$G74/(5)</f>
        <v>230275.8635493436</v>
      </c>
      <c r="D74" s="28">
        <f>'Table A1'!D74*'Table A0'!$G74/(1)</f>
        <v>440700.14182314189</v>
      </c>
      <c r="E74" s="28">
        <f>'Table A1'!E74*'Table A0'!$G74/(0.5)</f>
        <v>595541.24414890411</v>
      </c>
      <c r="F74" s="28">
        <f>'Table A1'!F74*'Table A0'!$G74/(0.1)</f>
        <v>1221901.6955910451</v>
      </c>
      <c r="G74" s="28">
        <f>'Table A1'!G74*'Table A0'!$G74/(0.01)</f>
        <v>3601793.5899032024</v>
      </c>
      <c r="H74" s="28"/>
      <c r="I74" s="28">
        <f>(100-'Table A1'!B74)*'Table A0'!$G74/(90)</f>
        <v>41048.816840102249</v>
      </c>
      <c r="J74" s="28">
        <f>'Table A1'!I74*'Table A0'!$G74/(5)</f>
        <v>129016.36193868215</v>
      </c>
      <c r="K74" s="28">
        <f>'Table A1'!J74*'Table A0'!$G74/(4)</f>
        <v>177669.793980894</v>
      </c>
      <c r="L74" s="28">
        <f>'Table A1'!K74*'Table A0'!$G74/(0.5)</f>
        <v>285859.03949737962</v>
      </c>
      <c r="M74" s="28">
        <f>'Table A1'!L74*'Table A0'!$G74/(0.4)</f>
        <v>438951.1312883689</v>
      </c>
      <c r="N74" s="28">
        <f>'Table A1'!M74*'Table A0'!$G74/(0.09)</f>
        <v>957469.26288969431</v>
      </c>
      <c r="O74" s="28"/>
      <c r="P74" s="28">
        <f>'Table Thresholds_nominal'!B74*'Table A0'!$L74</f>
        <v>115755.11996031996</v>
      </c>
      <c r="Q74" s="28">
        <f>'Table Thresholds_nominal'!C74*'Table A0'!$L74</f>
        <v>143841.89860348159</v>
      </c>
      <c r="R74" s="28">
        <f>'Table Thresholds_nominal'!D74*'Table A0'!$L74</f>
        <v>248931.80410777408</v>
      </c>
      <c r="S74" s="28">
        <f>'Table Thresholds_nominal'!E74*'Table A0'!$L74</f>
        <v>325709.91975592251</v>
      </c>
      <c r="T74" s="28">
        <f>'Table Thresholds_nominal'!F74*'Table A0'!$L74</f>
        <v>640957.21893280663</v>
      </c>
      <c r="U74" s="28">
        <f>'Table Thresholds_nominal'!G74*'Table A0'!$L74</f>
        <v>1690706.2816118298</v>
      </c>
    </row>
    <row r="75" spans="1:21" ht="12.75" customHeight="1">
      <c r="A75" s="27">
        <v>1982</v>
      </c>
      <c r="B75" s="28">
        <f>'Table A1'!B75*'Table A0'!$G75/(10)</f>
        <v>178740.86377739103</v>
      </c>
      <c r="C75" s="28">
        <f>'Table A1'!C75*'Table A0'!$G75/(5)</f>
        <v>230253.3625296067</v>
      </c>
      <c r="D75" s="28">
        <f>'Table A1'!D75*'Table A0'!$G75/(1)</f>
        <v>451449.19102730899</v>
      </c>
      <c r="E75" s="28">
        <f>'Table A1'!E75*'Table A0'!$G75/(0.5)</f>
        <v>616856.2208061011</v>
      </c>
      <c r="F75" s="28">
        <f>'Table A1'!F75*'Table A0'!$G75/(0.1)</f>
        <v>1318460.9018648707</v>
      </c>
      <c r="G75" s="28">
        <f>'Table A1'!G75*'Table A0'!$G75/(0.01)</f>
        <v>4168691.4949536286</v>
      </c>
      <c r="H75" s="28"/>
      <c r="I75" s="28">
        <f>(100-'Table A1'!B75)*'Table A0'!$G75/(90)</f>
        <v>39927.021398673096</v>
      </c>
      <c r="J75" s="28">
        <f>'Table A1'!I75*'Table A0'!$G75/(5)</f>
        <v>127228.36502517542</v>
      </c>
      <c r="K75" s="28">
        <f>'Table A1'!J75*'Table A0'!$G75/(4)</f>
        <v>174954.40540518108</v>
      </c>
      <c r="L75" s="28">
        <f>'Table A1'!K75*'Table A0'!$G75/(0.5)</f>
        <v>286042.16124851693</v>
      </c>
      <c r="M75" s="28">
        <f>'Table A1'!L75*'Table A0'!$G75/(0.4)</f>
        <v>441455.05054140859</v>
      </c>
      <c r="N75" s="28">
        <f>'Table A1'!M75*'Table A0'!$G75/(0.09)</f>
        <v>1001768.6137438979</v>
      </c>
      <c r="O75" s="28"/>
      <c r="P75" s="28">
        <f>'Table Thresholds_nominal'!B75*'Table A0'!$L75</f>
        <v>115115.03375024477</v>
      </c>
      <c r="Q75" s="28">
        <f>'Table Thresholds_nominal'!C75*'Table A0'!$L75</f>
        <v>141773.92214208058</v>
      </c>
      <c r="R75" s="28">
        <f>'Table Thresholds_nominal'!D75*'Table A0'!$L75</f>
        <v>249093.11319264414</v>
      </c>
      <c r="S75" s="28">
        <f>'Table Thresholds_nominal'!E75*'Table A0'!$L75</f>
        <v>325091.46978916222</v>
      </c>
      <c r="T75" s="28">
        <f>'Table Thresholds_nominal'!F75*'Table A0'!$L75</f>
        <v>646913.59098040138</v>
      </c>
      <c r="U75" s="28">
        <f>'Table Thresholds_nominal'!G75*'Table A0'!$L75</f>
        <v>1885781.9609557332</v>
      </c>
    </row>
    <row r="76" spans="1:21" ht="12.75" customHeight="1">
      <c r="A76" s="27">
        <v>1983</v>
      </c>
      <c r="B76" s="28">
        <f>'Table A1'!B76*'Table A0'!$G76/(10)</f>
        <v>179495.99185595303</v>
      </c>
      <c r="C76" s="28">
        <f>'Table A1'!C76*'Table A0'!$G76/(5)</f>
        <v>232140.47235094296</v>
      </c>
      <c r="D76" s="28">
        <f>'Table A1'!D76*'Table A0'!$G76/(1)</f>
        <v>457799.95098783821</v>
      </c>
      <c r="E76" s="28">
        <f>'Table A1'!E76*'Table A0'!$G76/(0.5)</f>
        <v>632552.69141759025</v>
      </c>
      <c r="F76" s="28">
        <f>'Table A1'!F76*'Table A0'!$G76/(0.1)</f>
        <v>1389728.3045482421</v>
      </c>
      <c r="G76" s="28">
        <f>'Table A1'!G76*'Table A0'!$G76/(0.01)</f>
        <v>4643000.724341264</v>
      </c>
      <c r="H76" s="28"/>
      <c r="I76" s="28">
        <f>(100-'Table A1'!B76)*'Table A0'!$G76/(90)</f>
        <v>39252.134387334081</v>
      </c>
      <c r="J76" s="28">
        <f>'Table A1'!I76*'Table A0'!$G76/(5)</f>
        <v>126851.51136096314</v>
      </c>
      <c r="K76" s="28">
        <f>'Table A1'!J76*'Table A0'!$G76/(4)</f>
        <v>175725.60269171913</v>
      </c>
      <c r="L76" s="28">
        <f>'Table A1'!K76*'Table A0'!$G76/(0.5)</f>
        <v>283047.21055808617</v>
      </c>
      <c r="M76" s="28">
        <f>'Table A1'!L76*'Table A0'!$G76/(0.4)</f>
        <v>443258.78813492722</v>
      </c>
      <c r="N76" s="28">
        <f>'Table A1'!M76*'Table A0'!$G76/(0.09)</f>
        <v>1028253.5912379065</v>
      </c>
      <c r="O76" s="28"/>
      <c r="P76" s="28">
        <f>'Table Thresholds_nominal'!B76*'Table A0'!$L76</f>
        <v>114594.29565420261</v>
      </c>
      <c r="Q76" s="28">
        <f>'Table Thresholds_nominal'!C76*'Table A0'!$L76</f>
        <v>141642.30745602501</v>
      </c>
      <c r="R76" s="28">
        <f>'Table Thresholds_nominal'!D76*'Table A0'!$L76</f>
        <v>246350.00017128364</v>
      </c>
      <c r="S76" s="28">
        <f>'Table Thresholds_nominal'!E76*'Table A0'!$L76</f>
        <v>322954.65923001291</v>
      </c>
      <c r="T76" s="28">
        <f>'Table Thresholds_nominal'!F76*'Table A0'!$L76</f>
        <v>646555.70119866391</v>
      </c>
      <c r="U76" s="28">
        <f>'Table Thresholds_nominal'!G76*'Table A0'!$L76</f>
        <v>2068733.5987191345</v>
      </c>
    </row>
    <row r="77" spans="1:21" ht="12.75" customHeight="1">
      <c r="A77" s="27">
        <v>1984</v>
      </c>
      <c r="B77" s="28">
        <f>'Table A1'!B77*'Table A0'!$G77/(10)</f>
        <v>186945.1951130871</v>
      </c>
      <c r="C77" s="28">
        <f>'Table A1'!C77*'Table A0'!$G77/(5)</f>
        <v>243371.53304947424</v>
      </c>
      <c r="D77" s="28">
        <f>'Table A1'!D77*'Table A0'!$G77/(1)</f>
        <v>489367.44423885451</v>
      </c>
      <c r="E77" s="28">
        <f>'Table A1'!E77*'Table A0'!$G77/(0.5)</f>
        <v>684697.0388014277</v>
      </c>
      <c r="F77" s="28">
        <f>'Table A1'!F77*'Table A0'!$G77/(0.1)</f>
        <v>1558372.3215775022</v>
      </c>
      <c r="G77" s="28">
        <f>'Table A1'!G77*'Table A0'!$G77/(0.01)</f>
        <v>5401654.9980499418</v>
      </c>
      <c r="H77" s="28"/>
      <c r="I77" s="28">
        <f>(100-'Table A1'!B77)*'Table A0'!$G77/(90)</f>
        <v>40416.576436670002</v>
      </c>
      <c r="J77" s="28">
        <f>'Table A1'!I77*'Table A0'!$G77/(5)</f>
        <v>130518.85717669995</v>
      </c>
      <c r="K77" s="28">
        <f>'Table A1'!J77*'Table A0'!$G77/(4)</f>
        <v>181872.55525212915</v>
      </c>
      <c r="L77" s="28">
        <f>'Table A1'!K77*'Table A0'!$G77/(0.5)</f>
        <v>294037.84967628139</v>
      </c>
      <c r="M77" s="28">
        <f>'Table A1'!L77*'Table A0'!$G77/(0.4)</f>
        <v>466278.21810740908</v>
      </c>
      <c r="N77" s="28">
        <f>'Table A1'!M77*'Table A0'!$G77/(0.09)</f>
        <v>1131340.9130805645</v>
      </c>
      <c r="O77" s="28"/>
      <c r="P77" s="28">
        <f>'Table Thresholds_nominal'!B77*'Table A0'!$L77</f>
        <v>117770.57892899914</v>
      </c>
      <c r="Q77" s="28">
        <f>'Table Thresholds_nominal'!C77*'Table A0'!$L77</f>
        <v>146819.91526918445</v>
      </c>
      <c r="R77" s="28">
        <f>'Table Thresholds_nominal'!D77*'Table A0'!$L77</f>
        <v>256770.11576818087</v>
      </c>
      <c r="S77" s="28">
        <f>'Table Thresholds_nominal'!E77*'Table A0'!$L77</f>
        <v>337069.01805722452</v>
      </c>
      <c r="T77" s="28">
        <f>'Table Thresholds_nominal'!F77*'Table A0'!$L77</f>
        <v>689867.35848462093</v>
      </c>
      <c r="U77" s="28">
        <f>'Table Thresholds_nominal'!G77*'Table A0'!$L77</f>
        <v>2369375.1142616621</v>
      </c>
    </row>
    <row r="78" spans="1:21" ht="12.75" customHeight="1">
      <c r="A78" s="27">
        <v>1985</v>
      </c>
      <c r="B78" s="28">
        <f>'Table A1'!B78*'Table A0'!$G78/(10)</f>
        <v>191962.87906870566</v>
      </c>
      <c r="C78" s="28">
        <f>'Table A1'!C78*'Table A0'!$G78/(5)</f>
        <v>250824.45686951675</v>
      </c>
      <c r="D78" s="28">
        <f>'Table A1'!D78*'Table A0'!$G78/(1)</f>
        <v>509701.55981825932</v>
      </c>
      <c r="E78" s="28">
        <f>'Table A1'!E78*'Table A0'!$G78/(0.5)</f>
        <v>716806.44797568477</v>
      </c>
      <c r="F78" s="28">
        <f>'Table A1'!F78*'Table A0'!$G78/(0.1)</f>
        <v>1631364.1285141062</v>
      </c>
      <c r="G78" s="28">
        <f>'Table A1'!G78*'Table A0'!$G78/(0.01)</f>
        <v>5438990.7749196319</v>
      </c>
      <c r="H78" s="28"/>
      <c r="I78" s="28">
        <f>(100-'Table A1'!B78)*'Table A0'!$G78/(90)</f>
        <v>40942.636183156843</v>
      </c>
      <c r="J78" s="28">
        <f>'Table A1'!I78*'Table A0'!$G78/(5)</f>
        <v>133101.30126789454</v>
      </c>
      <c r="K78" s="28">
        <f>'Table A1'!J78*'Table A0'!$G78/(4)</f>
        <v>186105.18113233111</v>
      </c>
      <c r="L78" s="28">
        <f>'Table A1'!K78*'Table A0'!$G78/(0.5)</f>
        <v>302596.67166083393</v>
      </c>
      <c r="M78" s="28">
        <f>'Table A1'!L78*'Table A0'!$G78/(0.4)</f>
        <v>488167.0278410794</v>
      </c>
      <c r="N78" s="28">
        <f>'Table A1'!M78*'Table A0'!$G78/(0.09)</f>
        <v>1208294.5011357146</v>
      </c>
      <c r="O78" s="28"/>
      <c r="P78" s="28">
        <f>'Table Thresholds_nominal'!B78*'Table A0'!$L78</f>
        <v>119713.6107522575</v>
      </c>
      <c r="Q78" s="28">
        <f>'Table Thresholds_nominal'!C78*'Table A0'!$L78</f>
        <v>149755.90236812391</v>
      </c>
      <c r="R78" s="28">
        <f>'Table Thresholds_nominal'!D78*'Table A0'!$L78</f>
        <v>265105.67880682601</v>
      </c>
      <c r="S78" s="28">
        <f>'Table Thresholds_nominal'!E78*'Table A0'!$L78</f>
        <v>344295.16993195523</v>
      </c>
      <c r="T78" s="28">
        <f>'Table Thresholds_nominal'!F78*'Table A0'!$L78</f>
        <v>755570.08500282641</v>
      </c>
      <c r="U78" s="28">
        <f>'Table Thresholds_nominal'!G78*'Table A0'!$L78</f>
        <v>2389503.1006419393</v>
      </c>
    </row>
    <row r="79" spans="1:21" ht="12.75" customHeight="1">
      <c r="A79" s="27">
        <v>1986</v>
      </c>
      <c r="B79" s="28">
        <f>'Table A1'!B79*'Table A0'!$G79/(10)</f>
        <v>196332.07228020372</v>
      </c>
      <c r="C79" s="28">
        <f>'Table A1'!C79*'Table A0'!$G79/(5)</f>
        <v>256582.88202426973</v>
      </c>
      <c r="D79" s="28">
        <f>'Table A1'!D79*'Table A0'!$G79/(1)</f>
        <v>518498.08849243913</v>
      </c>
      <c r="E79" s="28">
        <f>'Table A1'!E79*'Table A0'!$G79/(0.5)</f>
        <v>724713.43676001031</v>
      </c>
      <c r="F79" s="28">
        <f>'Table A1'!F79*'Table A0'!$G79/(0.1)</f>
        <v>1628625.2463102399</v>
      </c>
      <c r="G79" s="28">
        <f>'Table A1'!G79*'Table A0'!$G79/(0.01)</f>
        <v>5662165.8061405439</v>
      </c>
      <c r="H79" s="28"/>
      <c r="I79" s="28">
        <f>(100-'Table A1'!B79)*'Table A0'!$G79/(90)</f>
        <v>41290.825829167938</v>
      </c>
      <c r="J79" s="28">
        <f>'Table A1'!I79*'Table A0'!$G79/(5)</f>
        <v>136081.26253613768</v>
      </c>
      <c r="K79" s="28">
        <f>'Table A1'!J79*'Table A0'!$G79/(4)</f>
        <v>191104.08040722739</v>
      </c>
      <c r="L79" s="28">
        <f>'Table A1'!K79*'Table A0'!$G79/(0.5)</f>
        <v>312282.74022486794</v>
      </c>
      <c r="M79" s="28">
        <f>'Table A1'!L79*'Table A0'!$G79/(0.4)</f>
        <v>498735.48437245283</v>
      </c>
      <c r="N79" s="28">
        <f>'Table A1'!M79*'Table A0'!$G79/(0.09)</f>
        <v>1180454.0729957619</v>
      </c>
      <c r="O79" s="28"/>
      <c r="P79" s="28">
        <f>'Table Thresholds_nominal'!B79*'Table A0'!$L79</f>
        <v>122172.09493859709</v>
      </c>
      <c r="Q79" s="28">
        <f>'Table Thresholds_nominal'!C79*'Table A0'!$L79</f>
        <v>152089.07309427828</v>
      </c>
      <c r="R79" s="28">
        <f>'Table Thresholds_nominal'!D79*'Table A0'!$L79</f>
        <v>268791.01276243886</v>
      </c>
      <c r="S79" s="28">
        <f>'Table Thresholds_nominal'!E79*'Table A0'!$L79</f>
        <v>349500.55853944819</v>
      </c>
      <c r="T79" s="28">
        <f>'Table Thresholds_nominal'!F79*'Table A0'!$L79</f>
        <v>670257.19355942612</v>
      </c>
      <c r="U79" s="28">
        <f>'Table Thresholds_nominal'!G79*'Table A0'!$L79</f>
        <v>2345218.9707776508</v>
      </c>
    </row>
    <row r="80" spans="1:21" ht="12.75" customHeight="1">
      <c r="A80" s="27">
        <v>1987</v>
      </c>
      <c r="B80" s="28">
        <f>'Table A1'!B80*'Table A0'!$G80/(10)</f>
        <v>213031.99644870762</v>
      </c>
      <c r="C80" s="28">
        <f>'Table A1'!C80*'Table A0'!$G80/(5)</f>
        <v>285997.28769404226</v>
      </c>
      <c r="D80" s="28">
        <f>'Table A1'!D80*'Table A0'!$G80/(1)</f>
        <v>627499.03674805677</v>
      </c>
      <c r="E80" s="28">
        <f>'Table A1'!E80*'Table A0'!$G80/(0.5)</f>
        <v>906509.52452613285</v>
      </c>
      <c r="F80" s="28">
        <f>'Table A1'!F80*'Table A0'!$G80/(0.1)</f>
        <v>2175752.6736545162</v>
      </c>
      <c r="G80" s="28">
        <f>'Table A1'!G80*'Table A0'!$G80/(0.01)</f>
        <v>7596934.373339978</v>
      </c>
      <c r="H80" s="28"/>
      <c r="I80" s="28">
        <f>(100-'Table A1'!B80)*'Table A0'!$G80/(90)</f>
        <v>41210.128252596318</v>
      </c>
      <c r="J80" s="28">
        <f>'Table A1'!I80*'Table A0'!$G80/(5)</f>
        <v>140066.70520337301</v>
      </c>
      <c r="K80" s="28">
        <f>'Table A1'!J80*'Table A0'!$G80/(4)</f>
        <v>200621.85043053865</v>
      </c>
      <c r="L80" s="28">
        <f>'Table A1'!K80*'Table A0'!$G80/(0.5)</f>
        <v>348488.54896998068</v>
      </c>
      <c r="M80" s="28">
        <f>'Table A1'!L80*'Table A0'!$G80/(0.4)</f>
        <v>589198.73724403686</v>
      </c>
      <c r="N80" s="28">
        <f>'Table A1'!M80*'Table A0'!$G80/(0.09)</f>
        <v>1573399.151467243</v>
      </c>
      <c r="O80" s="28"/>
      <c r="P80" s="28">
        <f>'Table Thresholds_nominal'!B80*'Table A0'!$L80</f>
        <v>125441.89038287252</v>
      </c>
      <c r="Q80" s="28">
        <f>'Table Thresholds_nominal'!C80*'Table A0'!$L80</f>
        <v>156912.47431870145</v>
      </c>
      <c r="R80" s="28">
        <f>'Table Thresholds_nominal'!D80*'Table A0'!$L80</f>
        <v>297704.58270284906</v>
      </c>
      <c r="S80" s="28">
        <f>'Table Thresholds_nominal'!E80*'Table A0'!$L80</f>
        <v>412485.75721603079</v>
      </c>
      <c r="T80" s="28">
        <f>'Table Thresholds_nominal'!F80*'Table A0'!$L80</f>
        <v>949072.26331955253</v>
      </c>
      <c r="U80" s="28">
        <f>'Table Thresholds_nominal'!G80*'Table A0'!$L80</f>
        <v>3243347.8880960313</v>
      </c>
    </row>
    <row r="81" spans="1:21" ht="12.75" customHeight="1">
      <c r="A81" s="27">
        <v>1988</v>
      </c>
      <c r="B81" s="28">
        <f>'Table A1'!B81*'Table A0'!$G81/(10)</f>
        <v>236732.04617403913</v>
      </c>
      <c r="C81" s="28">
        <f>'Table A1'!C81*'Table A0'!$G81/(5)</f>
        <v>330320.13570249965</v>
      </c>
      <c r="D81" s="28">
        <f>'Table A1'!D81*'Table A0'!$G81/(1)</f>
        <v>806875.37661601405</v>
      </c>
      <c r="E81" s="28">
        <f>'Table A1'!E81*'Table A0'!$G81/(0.5)</f>
        <v>1221139.2183228137</v>
      </c>
      <c r="F81" s="28">
        <f>'Table A1'!F81*'Table A0'!$G81/(0.1)</f>
        <v>3195015.912847911</v>
      </c>
      <c r="G81" s="28">
        <f>'Table A1'!G81*'Table A0'!$G81/(0.01)</f>
        <v>12198071.710717695</v>
      </c>
      <c r="H81" s="28"/>
      <c r="I81" s="28">
        <f>(100-'Table A1'!B81)*'Table A0'!$G81/(90)</f>
        <v>41793.321620837087</v>
      </c>
      <c r="J81" s="28">
        <f>'Table A1'!I81*'Table A0'!$G81/(5)</f>
        <v>143143.95664557864</v>
      </c>
      <c r="K81" s="28">
        <f>'Table A1'!J81*'Table A0'!$G81/(4)</f>
        <v>211181.32547412105</v>
      </c>
      <c r="L81" s="28">
        <f>'Table A1'!K81*'Table A0'!$G81/(0.5)</f>
        <v>392611.53490921436</v>
      </c>
      <c r="M81" s="28">
        <f>'Table A1'!L81*'Table A0'!$G81/(0.4)</f>
        <v>727670.04469153914</v>
      </c>
      <c r="N81" s="28">
        <f>'Table A1'!M81*'Table A0'!$G81/(0.09)</f>
        <v>2194676.3797512688</v>
      </c>
      <c r="O81" s="28"/>
      <c r="P81" s="28">
        <f>'Table Thresholds_nominal'!B81*'Table A0'!$L81</f>
        <v>127568.93314898259</v>
      </c>
      <c r="Q81" s="28">
        <f>'Table Thresholds_nominal'!C81*'Table A0'!$L81</f>
        <v>162451.02437627196</v>
      </c>
      <c r="R81" s="28">
        <f>'Table Thresholds_nominal'!D81*'Table A0'!$L81</f>
        <v>328225.3136097251</v>
      </c>
      <c r="S81" s="28">
        <f>'Table Thresholds_nominal'!E81*'Table A0'!$L81</f>
        <v>477314.38803267106</v>
      </c>
      <c r="T81" s="28">
        <f>'Table Thresholds_nominal'!F81*'Table A0'!$L81</f>
        <v>1240373.3705072128</v>
      </c>
      <c r="U81" s="28">
        <f>'Table Thresholds_nominal'!G81*'Table A0'!$L81</f>
        <v>4880846.567485773</v>
      </c>
    </row>
    <row r="82" spans="1:21" ht="12.75" customHeight="1">
      <c r="A82" s="27">
        <v>1989</v>
      </c>
      <c r="B82" s="28">
        <f>'Table A1'!B82*'Table A0'!$G82/(10)</f>
        <v>235044.93060260196</v>
      </c>
      <c r="C82" s="28">
        <f>'Table A1'!C82*'Table A0'!$G82/(5)</f>
        <v>325811.79027647816</v>
      </c>
      <c r="D82" s="28">
        <f>'Table A1'!D82*'Table A0'!$G82/(1)</f>
        <v>770525.50560798985</v>
      </c>
      <c r="E82" s="28">
        <f>'Table A1'!E82*'Table A0'!$G82/(0.5)</f>
        <v>1145190.4138571341</v>
      </c>
      <c r="F82" s="28">
        <f>'Table A1'!F82*'Table A0'!$G82/(0.1)</f>
        <v>2895732.8019524091</v>
      </c>
      <c r="G82" s="28">
        <f>'Table A1'!G82*'Table A0'!$G82/(0.01)</f>
        <v>10633696.861690063</v>
      </c>
      <c r="H82" s="28"/>
      <c r="I82" s="28">
        <f>(100-'Table A1'!B82)*'Table A0'!$G82/(90)</f>
        <v>41769.542676171201</v>
      </c>
      <c r="J82" s="28">
        <f>'Table A1'!I82*'Table A0'!$G82/(5)</f>
        <v>144278.07092872573</v>
      </c>
      <c r="K82" s="28">
        <f>'Table A1'!J82*'Table A0'!$G82/(4)</f>
        <v>214633.36144360027</v>
      </c>
      <c r="L82" s="28">
        <f>'Table A1'!K82*'Table A0'!$G82/(0.5)</f>
        <v>395860.59735884558</v>
      </c>
      <c r="M82" s="28">
        <f>'Table A1'!L82*'Table A0'!$G82/(0.4)</f>
        <v>707554.81683331542</v>
      </c>
      <c r="N82" s="28">
        <f>'Table A1'!M82*'Table A0'!$G82/(0.09)</f>
        <v>2035959.0175371142</v>
      </c>
      <c r="O82" s="28"/>
      <c r="P82" s="28">
        <f>'Table Thresholds_nominal'!B82*'Table A0'!$L82</f>
        <v>128227.2917679908</v>
      </c>
      <c r="Q82" s="28">
        <f>'Table Thresholds_nominal'!C82*'Table A0'!$L82</f>
        <v>165440.63129765415</v>
      </c>
      <c r="R82" s="28">
        <f>'Table Thresholds_nominal'!D82*'Table A0'!$L82</f>
        <v>332309.51639232016</v>
      </c>
      <c r="S82" s="28">
        <f>'Table Thresholds_nominal'!E82*'Table A0'!$L82</f>
        <v>482644.71395782067</v>
      </c>
      <c r="T82" s="28">
        <f>'Table Thresholds_nominal'!F82*'Table A0'!$L82</f>
        <v>1191284.1748939112</v>
      </c>
      <c r="U82" s="28">
        <f>'Table Thresholds_nominal'!G82*'Table A0'!$L82</f>
        <v>4318758.6676609609</v>
      </c>
    </row>
    <row r="83" spans="1:21" ht="12.75" customHeight="1">
      <c r="A83" s="27">
        <v>1990</v>
      </c>
      <c r="B83" s="28">
        <f>'Table A1'!B83*'Table A0'!$G83/(10)</f>
        <v>235612.86424835338</v>
      </c>
      <c r="C83" s="28">
        <f>'Table A1'!C83*'Table A0'!$G83/(5)</f>
        <v>328258.54130234837</v>
      </c>
      <c r="D83" s="28">
        <f>'Table A1'!D83*'Table A0'!$G83/(1)</f>
        <v>787562.18363478896</v>
      </c>
      <c r="E83" s="28">
        <f>'Table A1'!E83*'Table A0'!$G83/(0.5)</f>
        <v>1178603.5657007743</v>
      </c>
      <c r="F83" s="28">
        <f>'Table A1'!F83*'Table A0'!$G83/(0.1)</f>
        <v>2971752.2954892237</v>
      </c>
      <c r="G83" s="28">
        <f>'Table A1'!G83*'Table A0'!$G83/(0.01)</f>
        <v>11075898.540696898</v>
      </c>
      <c r="H83" s="28"/>
      <c r="I83" s="28">
        <f>(100-'Table A1'!B83)*'Table A0'!$G83/(90)</f>
        <v>41228.963481512539</v>
      </c>
      <c r="J83" s="28">
        <f>'Table A1'!I83*'Table A0'!$G83/(5)</f>
        <v>142967.18719435838</v>
      </c>
      <c r="K83" s="28">
        <f>'Table A1'!J83*'Table A0'!$G83/(4)</f>
        <v>213432.63071923819</v>
      </c>
      <c r="L83" s="28">
        <f>'Table A1'!K83*'Table A0'!$G83/(0.5)</f>
        <v>396520.80156880355</v>
      </c>
      <c r="M83" s="28">
        <f>'Table A1'!L83*'Table A0'!$G83/(0.4)</f>
        <v>730316.38325366203</v>
      </c>
      <c r="N83" s="28">
        <f>'Table A1'!M83*'Table A0'!$G83/(0.09)</f>
        <v>2071291.6015772598</v>
      </c>
      <c r="O83" s="28"/>
      <c r="P83" s="28">
        <f>'Table Thresholds_nominal'!B83*'Table A0'!$L83</f>
        <v>127016.10698863347</v>
      </c>
      <c r="Q83" s="28">
        <f>'Table Thresholds_nominal'!C83*'Table A0'!$L83</f>
        <v>163937.0133771073</v>
      </c>
      <c r="R83" s="28">
        <f>'Table Thresholds_nominal'!D83*'Table A0'!$L83</f>
        <v>331819.86012432532</v>
      </c>
      <c r="S83" s="28">
        <f>'Table Thresholds_nominal'!E83*'Table A0'!$L83</f>
        <v>490318.58756664605</v>
      </c>
      <c r="T83" s="28">
        <f>'Table Thresholds_nominal'!F83*'Table A0'!$L83</f>
        <v>1221235.2207883457</v>
      </c>
      <c r="U83" s="28">
        <f>'Table Thresholds_nominal'!G83*'Table A0'!$L83</f>
        <v>4576117.1065443438</v>
      </c>
    </row>
    <row r="84" spans="1:21" ht="12.75" customHeight="1">
      <c r="A84" s="27">
        <v>1991</v>
      </c>
      <c r="B84" s="28">
        <f>'Table A1'!B84*'Table A0'!$G84/(10)</f>
        <v>226184.56357589684</v>
      </c>
      <c r="C84" s="28">
        <f>'Table A1'!C84*'Table A0'!$G84/(5)</f>
        <v>311508.11918195221</v>
      </c>
      <c r="D84" s="28">
        <f>'Table A1'!D84*'Table A0'!$G84/(1)</f>
        <v>717040.91991194</v>
      </c>
      <c r="E84" s="28">
        <f>'Table A1'!E84*'Table A0'!$G84/(0.5)</f>
        <v>1049084.8847647777</v>
      </c>
      <c r="F84" s="28">
        <f>'Table A1'!F84*'Table A0'!$G84/(0.1)</f>
        <v>2567717.5980987237</v>
      </c>
      <c r="G84" s="28">
        <f>'Table A1'!G84*'Table A0'!$G84/(0.01)</f>
        <v>9475877.9729860164</v>
      </c>
      <c r="H84" s="28"/>
      <c r="I84" s="28">
        <f>(100-'Table A1'!B84)*'Table A0'!$G84/(90)</f>
        <v>40347.734763284767</v>
      </c>
      <c r="J84" s="28">
        <f>'Table A1'!I84*'Table A0'!$G84/(5)</f>
        <v>140861.00796984151</v>
      </c>
      <c r="K84" s="28">
        <f>'Table A1'!J84*'Table A0'!$G84/(4)</f>
        <v>210124.91899945523</v>
      </c>
      <c r="L84" s="28">
        <f>'Table A1'!K84*'Table A0'!$G84/(0.5)</f>
        <v>384996.95505910233</v>
      </c>
      <c r="M84" s="28">
        <f>'Table A1'!L84*'Table A0'!$G84/(0.4)</f>
        <v>669426.70643129118</v>
      </c>
      <c r="N84" s="28">
        <f>'Table A1'!M84*'Table A0'!$G84/(0.09)</f>
        <v>1800144.2231112467</v>
      </c>
      <c r="O84" s="28"/>
      <c r="P84" s="28">
        <f>'Table Thresholds_nominal'!B84*'Table A0'!$L84</f>
        <v>126791.45747507177</v>
      </c>
      <c r="Q84" s="28">
        <f>'Table Thresholds_nominal'!C84*'Table A0'!$L84</f>
        <v>165230.42905138084</v>
      </c>
      <c r="R84" s="28">
        <f>'Table Thresholds_nominal'!D84*'Table A0'!$L84</f>
        <v>324370.29182503547</v>
      </c>
      <c r="S84" s="28">
        <f>'Table Thresholds_nominal'!E84*'Table A0'!$L84</f>
        <v>468106.36661237275</v>
      </c>
      <c r="T84" s="28">
        <f>'Table Thresholds_nominal'!F84*'Table A0'!$L84</f>
        <v>1094698.6047146886</v>
      </c>
      <c r="U84" s="28">
        <f>'Table Thresholds_nominal'!G84*'Table A0'!$L84</f>
        <v>4169972.2377376892</v>
      </c>
    </row>
    <row r="85" spans="1:21" ht="12.75" customHeight="1">
      <c r="A85" s="27">
        <v>1992</v>
      </c>
      <c r="B85" s="28">
        <f>'Table A1'!B85*'Table A0'!$G85/(10)</f>
        <v>236617.56596683874</v>
      </c>
      <c r="C85" s="28">
        <f>'Table A1'!C85*'Table A0'!$G85/(5)</f>
        <v>331359.68803651637</v>
      </c>
      <c r="D85" s="28">
        <f>'Table A1'!D85*'Table A0'!$G85/(1)</f>
        <v>801032.7957779374</v>
      </c>
      <c r="E85" s="28">
        <f>'Table A1'!E85*'Table A0'!$G85/(0.5)</f>
        <v>1201783.8849357057</v>
      </c>
      <c r="F85" s="28">
        <f>'Table A1'!F85*'Table A0'!$G85/(0.1)</f>
        <v>3098337.2358386018</v>
      </c>
      <c r="G85" s="28">
        <f>'Table A1'!G85*'Table A0'!$G85/(0.01)</f>
        <v>11984919.080994967</v>
      </c>
      <c r="H85" s="28"/>
      <c r="I85" s="28">
        <f>(100-'Table A1'!B85)*'Table A0'!$G85/(90)</f>
        <v>39736.85117392434</v>
      </c>
      <c r="J85" s="28">
        <f>'Table A1'!I85*'Table A0'!$G85/(5)</f>
        <v>141875.44389716111</v>
      </c>
      <c r="K85" s="28">
        <f>'Table A1'!J85*'Table A0'!$G85/(4)</f>
        <v>213941.41110116109</v>
      </c>
      <c r="L85" s="28">
        <f>'Table A1'!K85*'Table A0'!$G85/(0.5)</f>
        <v>400281.70662016922</v>
      </c>
      <c r="M85" s="28">
        <f>'Table A1'!L85*'Table A0'!$G85/(0.4)</f>
        <v>727645.5472099816</v>
      </c>
      <c r="N85" s="28">
        <f>'Table A1'!M85*'Table A0'!$G85/(0.09)</f>
        <v>2110939.2530434509</v>
      </c>
      <c r="O85" s="28"/>
      <c r="P85" s="28">
        <f>'Table Thresholds_nominal'!B85*'Table A0'!$L85</f>
        <v>126773.5513311886</v>
      </c>
      <c r="Q85" s="28">
        <f>'Table Thresholds_nominal'!C85*'Table A0'!$L85</f>
        <v>164498.26235792908</v>
      </c>
      <c r="R85" s="28">
        <f>'Table Thresholds_nominal'!D85*'Table A0'!$L85</f>
        <v>337507.87752724346</v>
      </c>
      <c r="S85" s="28">
        <f>'Table Thresholds_nominal'!E85*'Table A0'!$L85</f>
        <v>500323.28174099373</v>
      </c>
      <c r="T85" s="28">
        <f>'Table Thresholds_nominal'!F85*'Table A0'!$L85</f>
        <v>1237681.9014486689</v>
      </c>
      <c r="U85" s="28">
        <f>'Table Thresholds_nominal'!G85*'Table A0'!$L85</f>
        <v>4986983.4010113608</v>
      </c>
    </row>
    <row r="86" spans="1:21" ht="12.75" customHeight="1">
      <c r="A86" s="27">
        <v>1993</v>
      </c>
      <c r="B86" s="28">
        <f>'Table A1'!B86*'Table A0'!$G86/(10)</f>
        <v>231161.68854719066</v>
      </c>
      <c r="C86" s="28">
        <f>'Table A1'!C86*'Table A0'!$G86/(5)</f>
        <v>320986.00196340954</v>
      </c>
      <c r="D86" s="28">
        <f>'Table A1'!D86*'Table A0'!$G86/(1)</f>
        <v>750673.05967146356</v>
      </c>
      <c r="E86" s="28">
        <f>'Table A1'!E86*'Table A0'!$G86/(0.5)</f>
        <v>1106808.3101261202</v>
      </c>
      <c r="F86" s="28">
        <f>'Table A1'!F86*'Table A0'!$G86/(0.1)</f>
        <v>2761046.1176487855</v>
      </c>
      <c r="G86" s="28">
        <f>'Table A1'!G86*'Table A0'!$G86/(0.01)</f>
        <v>10173476.370037569</v>
      </c>
      <c r="H86" s="28"/>
      <c r="I86" s="28">
        <f>(100-'Table A1'!B86)*'Table A0'!$G86/(90)</f>
        <v>39369.908803785322</v>
      </c>
      <c r="J86" s="28">
        <f>'Table A1'!I86*'Table A0'!$G86/(5)</f>
        <v>141337.37513097175</v>
      </c>
      <c r="K86" s="28">
        <f>'Table A1'!J86*'Table A0'!$G86/(4)</f>
        <v>213564.23753639602</v>
      </c>
      <c r="L86" s="28">
        <f>'Table A1'!K86*'Table A0'!$G86/(0.5)</f>
        <v>394537.80921680696</v>
      </c>
      <c r="M86" s="28">
        <f>'Table A1'!L86*'Table A0'!$G86/(0.4)</f>
        <v>693248.8582454538</v>
      </c>
      <c r="N86" s="28">
        <f>'Table A1'!M86*'Table A0'!$G86/(0.09)</f>
        <v>1937442.7562722538</v>
      </c>
      <c r="O86" s="28"/>
      <c r="P86" s="28">
        <f>'Table Thresholds_nominal'!B86*'Table A0'!$L86</f>
        <v>126438.46755541977</v>
      </c>
      <c r="Q86" s="28">
        <f>'Table Thresholds_nominal'!C86*'Table A0'!$L86</f>
        <v>163666.50347505906</v>
      </c>
      <c r="R86" s="28">
        <f>'Table Thresholds_nominal'!D86*'Table A0'!$L86</f>
        <v>337745.08847950038</v>
      </c>
      <c r="S86" s="28">
        <f>'Table Thresholds_nominal'!E86*'Table A0'!$L86</f>
        <v>478143.09051648545</v>
      </c>
      <c r="T86" s="28">
        <f>'Table Thresholds_nominal'!F86*'Table A0'!$L86</f>
        <v>1146118.0154642765</v>
      </c>
      <c r="U86" s="28">
        <f>'Table Thresholds_nominal'!G86*'Table A0'!$L86</f>
        <v>4211265.4650626173</v>
      </c>
    </row>
    <row r="87" spans="1:21" ht="12.75" customHeight="1">
      <c r="A87" s="27">
        <v>1994</v>
      </c>
      <c r="B87" s="28">
        <f>'Table A1'!B87*'Table A0'!$G87/(10)</f>
        <v>235920.79817332569</v>
      </c>
      <c r="C87" s="28">
        <f>'Table A1'!C87*'Table A0'!$G87/(5)</f>
        <v>327729.15513525356</v>
      </c>
      <c r="D87" s="28">
        <f>'Table A1'!D87*'Table A0'!$G87/(1)</f>
        <v>765738.23991926736</v>
      </c>
      <c r="E87" s="28">
        <f>'Table A1'!E87*'Table A0'!$G87/(0.5)</f>
        <v>1125845.5590987692</v>
      </c>
      <c r="F87" s="28">
        <f>'Table A1'!F87*'Table A0'!$G87/(0.1)</f>
        <v>2803125.7173830373</v>
      </c>
      <c r="G87" s="28">
        <f>'Table A1'!G87*'Table A0'!$G87/(0.01)</f>
        <v>10320869.39590152</v>
      </c>
      <c r="H87" s="28"/>
      <c r="I87" s="28">
        <f>(100-'Table A1'!B87)*'Table A0'!$G87/(90)</f>
        <v>39987.350793407466</v>
      </c>
      <c r="J87" s="28">
        <f>'Table A1'!I87*'Table A0'!$G87/(5)</f>
        <v>144112.44121139788</v>
      </c>
      <c r="K87" s="28">
        <f>'Table A1'!J87*'Table A0'!$G87/(4)</f>
        <v>218226.88393925008</v>
      </c>
      <c r="L87" s="28">
        <f>'Table A1'!K87*'Table A0'!$G87/(0.5)</f>
        <v>405630.92073976569</v>
      </c>
      <c r="M87" s="28">
        <f>'Table A1'!L87*'Table A0'!$G87/(0.4)</f>
        <v>706525.51952770213</v>
      </c>
      <c r="N87" s="28">
        <f>'Table A1'!M87*'Table A0'!$G87/(0.09)</f>
        <v>1967820.8642143169</v>
      </c>
      <c r="O87" s="28"/>
      <c r="P87" s="28">
        <f>'Table Thresholds_nominal'!B87*'Table A0'!$L87</f>
        <v>128446.12270030842</v>
      </c>
      <c r="Q87" s="28">
        <f>'Table Thresholds_nominal'!C87*'Table A0'!$L87</f>
        <v>167739.76666547122</v>
      </c>
      <c r="R87" s="28">
        <f>'Table Thresholds_nominal'!D87*'Table A0'!$L87</f>
        <v>346836.51096149819</v>
      </c>
      <c r="S87" s="28">
        <f>'Table Thresholds_nominal'!E87*'Table A0'!$L87</f>
        <v>491330.42198309401</v>
      </c>
      <c r="T87" s="28">
        <f>'Table Thresholds_nominal'!F87*'Table A0'!$L87</f>
        <v>1170525.3072321308</v>
      </c>
      <c r="U87" s="28">
        <f>'Table Thresholds_nominal'!G87*'Table A0'!$L87</f>
        <v>4352925.9327180712</v>
      </c>
    </row>
    <row r="88" spans="1:21" ht="12.75" customHeight="1">
      <c r="A88" s="27">
        <v>1995</v>
      </c>
      <c r="B88" s="28">
        <f>'Table A1'!B88*'Table A0'!$G88/(10)</f>
        <v>248485.50263260189</v>
      </c>
      <c r="C88" s="28">
        <f>'Table A1'!C88*'Table A0'!$G88/(5)</f>
        <v>348879.9709154201</v>
      </c>
      <c r="D88" s="28">
        <f>'Table A1'!D88*'Table A0'!$G88/(1)</f>
        <v>829143.08115382527</v>
      </c>
      <c r="E88" s="28">
        <f>'Table A1'!E88*'Table A0'!$G88/(0.5)</f>
        <v>1224346.7023306335</v>
      </c>
      <c r="F88" s="28">
        <f>'Table A1'!F88*'Table A0'!$G88/(0.1)</f>
        <v>3054124.7585670538</v>
      </c>
      <c r="G88" s="28">
        <f>'Table A1'!G88*'Table A0'!$G88/(0.01)</f>
        <v>11124295.478224369</v>
      </c>
      <c r="H88" s="28"/>
      <c r="I88" s="28">
        <f>(100-'Table A1'!B88)*'Table A0'!$G88/(90)</f>
        <v>40491.482126982832</v>
      </c>
      <c r="J88" s="28">
        <f>'Table A1'!I88*'Table A0'!$G88/(5)</f>
        <v>148091.03434978361</v>
      </c>
      <c r="K88" s="28">
        <f>'Table A1'!J88*'Table A0'!$G88/(4)</f>
        <v>228814.19335581886</v>
      </c>
      <c r="L88" s="28">
        <f>'Table A1'!K88*'Table A0'!$G88/(0.5)</f>
        <v>433939.45997701684</v>
      </c>
      <c r="M88" s="28">
        <f>'Table A1'!L88*'Table A0'!$G88/(0.4)</f>
        <v>766902.18827152834</v>
      </c>
      <c r="N88" s="28">
        <f>'Table A1'!M88*'Table A0'!$G88/(0.09)</f>
        <v>2157439.1230495744</v>
      </c>
      <c r="O88" s="28"/>
      <c r="P88" s="28">
        <f>'Table Thresholds_nominal'!B88*'Table A0'!$L88</f>
        <v>131577.36908547752</v>
      </c>
      <c r="Q88" s="28">
        <f>'Table Thresholds_nominal'!C88*'Table A0'!$L88</f>
        <v>172430.23487549971</v>
      </c>
      <c r="R88" s="28">
        <f>'Table Thresholds_nominal'!D88*'Table A0'!$L88</f>
        <v>359991.84381083032</v>
      </c>
      <c r="S88" s="28">
        <f>'Table Thresholds_nominal'!E88*'Table A0'!$L88</f>
        <v>517379.50918439333</v>
      </c>
      <c r="T88" s="28">
        <f>'Table Thresholds_nominal'!F88*'Table A0'!$L88</f>
        <v>1238821.933870272</v>
      </c>
      <c r="U88" s="28">
        <f>'Table Thresholds_nominal'!G88*'Table A0'!$L88</f>
        <v>4828670.2965532234</v>
      </c>
    </row>
    <row r="89" spans="1:21" ht="12.75" customHeight="1">
      <c r="A89" s="27">
        <f t="shared" ref="A89:A99" si="0">A88+1</f>
        <v>1996</v>
      </c>
      <c r="B89" s="28">
        <f>'Table A1'!B89*'Table A0'!$G89/(10)</f>
        <v>258094.44492983437</v>
      </c>
      <c r="C89" s="28">
        <f>'Table A1'!C89*'Table A0'!$G89/(5)</f>
        <v>365740.93131595047</v>
      </c>
      <c r="D89" s="28">
        <f>'Table A1'!D89*'Table A0'!$G89/(1)</f>
        <v>884689.18348321551</v>
      </c>
      <c r="E89" s="28">
        <f>'Table A1'!E89*'Table A0'!$G89/(0.5)</f>
        <v>1315212.4162479618</v>
      </c>
      <c r="F89" s="28">
        <f>'Table A1'!F89*'Table A0'!$G89/(0.1)</f>
        <v>3339455.519988745</v>
      </c>
      <c r="G89" s="28">
        <f>'Table A1'!G89*'Table A0'!$G89/(0.01)</f>
        <v>12373231.438380834</v>
      </c>
      <c r="H89" s="28"/>
      <c r="I89" s="28">
        <f>(100-'Table A1'!B89)*'Table A0'!$G89/(90)</f>
        <v>41003.705805683399</v>
      </c>
      <c r="J89" s="28">
        <f>'Table A1'!I89*'Table A0'!$G89/(5)</f>
        <v>150447.9585437183</v>
      </c>
      <c r="K89" s="28">
        <f>'Table A1'!J89*'Table A0'!$G89/(4)</f>
        <v>236003.86827413421</v>
      </c>
      <c r="L89" s="28">
        <f>'Table A1'!K89*'Table A0'!$G89/(0.5)</f>
        <v>454165.95071846916</v>
      </c>
      <c r="M89" s="28">
        <f>'Table A1'!L89*'Table A0'!$G89/(0.4)</f>
        <v>809151.64031276596</v>
      </c>
      <c r="N89" s="28">
        <f>'Table A1'!M89*'Table A0'!$G89/(0.09)</f>
        <v>2335702.6401674021</v>
      </c>
      <c r="O89" s="28"/>
      <c r="P89" s="28">
        <f>'Table Thresholds_nominal'!B89*'Table A0'!$L89</f>
        <v>130478.46233184093</v>
      </c>
      <c r="Q89" s="28">
        <f>'Table Thresholds_nominal'!C89*'Table A0'!$L89</f>
        <v>176614.90367451607</v>
      </c>
      <c r="R89" s="28">
        <f>'Table Thresholds_nominal'!D89*'Table A0'!$L89</f>
        <v>380755.65520323691</v>
      </c>
      <c r="S89" s="28">
        <f>'Table Thresholds_nominal'!E89*'Table A0'!$L89</f>
        <v>559417.35269255284</v>
      </c>
      <c r="T89" s="28">
        <f>'Table Thresholds_nominal'!F89*'Table A0'!$L89</f>
        <v>1400463.8761093339</v>
      </c>
      <c r="U89" s="28">
        <f>'Table Thresholds_nominal'!G89*'Table A0'!$L89</f>
        <v>5642542.4965489553</v>
      </c>
    </row>
    <row r="90" spans="1:21" ht="12.75" customHeight="1">
      <c r="A90" s="27">
        <f t="shared" si="0"/>
        <v>1997</v>
      </c>
      <c r="B90" s="28">
        <f>'Table A1'!B90*'Table A0'!$G90/(10)</f>
        <v>272028.50937186333</v>
      </c>
      <c r="C90" s="28">
        <f>'Table A1'!C90*'Table A0'!$G90/(5)</f>
        <v>389243.62189425353</v>
      </c>
      <c r="D90" s="28">
        <f>'Table A1'!D90*'Table A0'!$G90/(1)</f>
        <v>963003.74162535497</v>
      </c>
      <c r="E90" s="28">
        <f>'Table A1'!E90*'Table A0'!$G90/(0.5)</f>
        <v>1450210.2246777059</v>
      </c>
      <c r="F90" s="28">
        <f>'Table A1'!F90*'Table A0'!$G90/(0.1)</f>
        <v>3785254.7044051252</v>
      </c>
      <c r="G90" s="28">
        <f>'Table A1'!G90*'Table A0'!$G90/(0.01)</f>
        <v>14310427.275524026</v>
      </c>
      <c r="H90" s="28"/>
      <c r="I90" s="28">
        <f>(100-'Table A1'!B90)*'Table A0'!$G90/(90)</f>
        <v>42214.130573584545</v>
      </c>
      <c r="J90" s="28">
        <f>'Table A1'!I90*'Table A0'!$G90/(5)</f>
        <v>154813.39684947315</v>
      </c>
      <c r="K90" s="28">
        <f>'Table A1'!J90*'Table A0'!$G90/(4)</f>
        <v>245803.59196147817</v>
      </c>
      <c r="L90" s="28">
        <f>'Table A1'!K90*'Table A0'!$G90/(0.5)</f>
        <v>475797.25857300399</v>
      </c>
      <c r="M90" s="28">
        <f>'Table A1'!L90*'Table A0'!$G90/(0.4)</f>
        <v>866449.10474585101</v>
      </c>
      <c r="N90" s="28">
        <f>'Table A1'!M90*'Table A0'!$G90/(0.09)</f>
        <v>2615791.0853919145</v>
      </c>
      <c r="O90" s="28"/>
      <c r="P90" s="28">
        <f>'Table Thresholds_nominal'!B90*'Table A0'!$L90</f>
        <v>134627.39631812242</v>
      </c>
      <c r="Q90" s="28">
        <f>'Table Thresholds_nominal'!C90*'Table A0'!$L90</f>
        <v>181696.98835966448</v>
      </c>
      <c r="R90" s="28">
        <f>'Table Thresholds_nominal'!D90*'Table A0'!$L90</f>
        <v>396568.13067769195</v>
      </c>
      <c r="S90" s="28">
        <f>'Table Thresholds_nominal'!E90*'Table A0'!$L90</f>
        <v>588124.46232207189</v>
      </c>
      <c r="T90" s="28">
        <f>'Table Thresholds_nominal'!F90*'Table A0'!$L90</f>
        <v>1540151.9583650806</v>
      </c>
      <c r="U90" s="28">
        <f>'Table Thresholds_nominal'!G90*'Table A0'!$L90</f>
        <v>6410427.5569994617</v>
      </c>
    </row>
    <row r="91" spans="1:21" ht="12.75" customHeight="1">
      <c r="A91" s="27">
        <f t="shared" si="0"/>
        <v>1998</v>
      </c>
      <c r="B91" s="28">
        <f>'Table A1'!B91*'Table A0'!$G91/(10)</f>
        <v>287983.70934379438</v>
      </c>
      <c r="C91" s="28">
        <f>'Table A1'!C91*'Table A0'!$G91/(5)</f>
        <v>415089.23408313119</v>
      </c>
      <c r="D91" s="28">
        <f>'Table A1'!D91*'Table A0'!$G91/(1)</f>
        <v>1045585.1416541617</v>
      </c>
      <c r="E91" s="28">
        <f>'Table A1'!E91*'Table A0'!$G91/(0.5)</f>
        <v>1587451.7450771304</v>
      </c>
      <c r="F91" s="28">
        <f>'Table A1'!F91*'Table A0'!$G91/(0.1)</f>
        <v>4238673.9101973334</v>
      </c>
      <c r="G91" s="28">
        <f>'Table A1'!G91*'Table A0'!$G91/(0.01)</f>
        <v>16448789.399894815</v>
      </c>
      <c r="H91" s="28"/>
      <c r="I91" s="28">
        <f>(100-'Table A1'!B91)*'Table A0'!$G91/(90)</f>
        <v>43963.708105122023</v>
      </c>
      <c r="J91" s="28">
        <f>'Table A1'!I91*'Table A0'!$G91/(5)</f>
        <v>160878.18460445752</v>
      </c>
      <c r="K91" s="28">
        <f>'Table A1'!J91*'Table A0'!$G91/(4)</f>
        <v>257465.25719037355</v>
      </c>
      <c r="L91" s="28">
        <f>'Table A1'!K91*'Table A0'!$G91/(0.5)</f>
        <v>503718.53823119297</v>
      </c>
      <c r="M91" s="28">
        <f>'Table A1'!L91*'Table A0'!$G91/(0.4)</f>
        <v>924646.20379707951</v>
      </c>
      <c r="N91" s="28">
        <f>'Table A1'!M91*'Table A0'!$G91/(0.09)</f>
        <v>2881994.4113420583</v>
      </c>
      <c r="O91" s="28"/>
      <c r="P91" s="28">
        <f>'Table Thresholds_nominal'!B91*'Table A0'!$L91</f>
        <v>139139.21321262658</v>
      </c>
      <c r="Q91" s="28">
        <f>'Table Thresholds_nominal'!C91*'Table A0'!$L91</f>
        <v>189370.97942592212</v>
      </c>
      <c r="R91" s="28">
        <f>'Table Thresholds_nominal'!D91*'Table A0'!$L91</f>
        <v>420340.28032778419</v>
      </c>
      <c r="S91" s="28">
        <f>'Table Thresholds_nominal'!E91*'Table A0'!$L91</f>
        <v>624292.18864346249</v>
      </c>
      <c r="T91" s="28">
        <f>'Table Thresholds_nominal'!F91*'Table A0'!$L91</f>
        <v>1643915.4598583984</v>
      </c>
      <c r="U91" s="28">
        <f>'Table Thresholds_nominal'!G91*'Table A0'!$L91</f>
        <v>7296740.0537214419</v>
      </c>
    </row>
    <row r="92" spans="1:21" ht="12.75" customHeight="1">
      <c r="A92" s="27">
        <f t="shared" si="0"/>
        <v>1999</v>
      </c>
      <c r="B92" s="28">
        <f>'Table A1'!B92*'Table A0'!$G92/(10)</f>
        <v>303173.04173094255</v>
      </c>
      <c r="C92" s="28">
        <f>'Table A1'!C92*'Table A0'!$G92/(5)</f>
        <v>440079.81420848554</v>
      </c>
      <c r="D92" s="28">
        <f>'Table A1'!D92*'Table A0'!$G92/(1)</f>
        <v>1127839.526435561</v>
      </c>
      <c r="E92" s="28">
        <f>'Table A1'!E92*'Table A0'!$G92/(0.5)</f>
        <v>1727463.9051660909</v>
      </c>
      <c r="F92" s="28">
        <f>'Table A1'!F92*'Table A0'!$G92/(0.1)</f>
        <v>4714430.3269072929</v>
      </c>
      <c r="G92" s="28">
        <f>'Table A1'!G92*'Table A0'!$G92/(0.01)</f>
        <v>18708507.98906843</v>
      </c>
      <c r="I92" s="28">
        <f>(100-'Table A1'!B92)*'Table A0'!$G92/(90)</f>
        <v>45262.952273674782</v>
      </c>
      <c r="J92" s="28">
        <f>'Table A1'!I92*'Table A0'!$G92/(5)</f>
        <v>166266.26925339963</v>
      </c>
      <c r="K92" s="28">
        <f>'Table A1'!J92*'Table A0'!$G92/(4)</f>
        <v>268139.88615171664</v>
      </c>
      <c r="L92" s="28">
        <f>'Table A1'!K92*'Table A0'!$G92/(0.5)</f>
        <v>528215.14770503109</v>
      </c>
      <c r="M92" s="28">
        <f>'Table A1'!L92*'Table A0'!$G92/(0.4)</f>
        <v>980722.2997307902</v>
      </c>
      <c r="N92" s="28">
        <f>'Table A1'!M92*'Table A0'!$G92/(0.09)</f>
        <v>3159532.808889389</v>
      </c>
      <c r="P92" s="28">
        <f>'Table Thresholds_nominal'!B92*'Table A0'!$L92</f>
        <v>143374.42301002098</v>
      </c>
      <c r="Q92" s="28">
        <f>'Table Thresholds_nominal'!C92*'Table A0'!$L92</f>
        <v>196203.23466376853</v>
      </c>
      <c r="R92" s="28">
        <f>'Table Thresholds_nominal'!D92*'Table A0'!$L92</f>
        <v>439412.83565140318</v>
      </c>
      <c r="S92" s="28">
        <f>'Table Thresholds_nominal'!E92*'Table A0'!$L92</f>
        <v>654992.6063270123</v>
      </c>
      <c r="T92" s="28">
        <f>'Table Thresholds_nominal'!F92*'Table A0'!$L92</f>
        <v>1776813.5985781637</v>
      </c>
      <c r="U92" s="28">
        <f>'Table Thresholds_nominal'!G92*'Table A0'!$L92</f>
        <v>8096242.8389293347</v>
      </c>
    </row>
    <row r="93" spans="1:21" ht="12.75" customHeight="1">
      <c r="A93" s="27">
        <f t="shared" si="0"/>
        <v>2000</v>
      </c>
      <c r="B93" s="28">
        <f>'Table A1'!B93*'Table A0'!$G93/(10)</f>
        <v>311197.7463556336</v>
      </c>
      <c r="C93" s="28">
        <f>'Table A1'!C93*'Table A0'!$G93/(5)</f>
        <v>454957.41789980384</v>
      </c>
      <c r="D93" s="28">
        <f>'Table A1'!D93*'Table A0'!$G93/(1)</f>
        <v>1190706.0472278511</v>
      </c>
      <c r="E93" s="28">
        <f>'Table A1'!E93*'Table A0'!$G93/(0.5)</f>
        <v>1845616.0302793283</v>
      </c>
      <c r="F93" s="28">
        <f>'Table A1'!F93*'Table A0'!$G93/(0.1)</f>
        <v>5144999.3928658264</v>
      </c>
      <c r="G93" s="28">
        <f>'Table A1'!G93*'Table A0'!$G93/(0.01)</f>
        <v>20509251.122676883</v>
      </c>
      <c r="I93" s="28">
        <f>(100-'Table A1'!B93)*'Table A0'!$G93/(90)</f>
        <v>45633.865809039591</v>
      </c>
      <c r="J93" s="28">
        <f>'Table A1'!I93*'Table A0'!$G93/(5)</f>
        <v>167438.07481146342</v>
      </c>
      <c r="K93" s="28">
        <f>'Table A1'!J93*'Table A0'!$G93/(4)</f>
        <v>271020.26056779193</v>
      </c>
      <c r="L93" s="28">
        <f>'Table A1'!K93*'Table A0'!$G93/(0.5)</f>
        <v>535796.064176374</v>
      </c>
      <c r="M93" s="28">
        <f>'Table A1'!L93*'Table A0'!$G93/(0.4)</f>
        <v>1020770.1896327037</v>
      </c>
      <c r="N93" s="28">
        <f>'Table A1'!M93*'Table A0'!$G93/(0.09)</f>
        <v>3437860.3117757095</v>
      </c>
      <c r="P93" s="28">
        <f>'Table Thresholds_nominal'!B93*'Table A0'!$L93</f>
        <v>144316.84042672502</v>
      </c>
      <c r="Q93" s="28">
        <f>'Table Thresholds_nominal'!C93*'Table A0'!$L93</f>
        <v>198495.13614980548</v>
      </c>
      <c r="R93" s="28">
        <f>'Table Thresholds_nominal'!D93*'Table A0'!$L93</f>
        <v>445254.50061000884</v>
      </c>
      <c r="S93" s="28">
        <f>'Table Thresholds_nominal'!E93*'Table A0'!$L93</f>
        <v>668051.69538089493</v>
      </c>
      <c r="T93" s="28">
        <f>'Table Thresholds_nominal'!F93*'Table A0'!$L93</f>
        <v>1889782.4606043124</v>
      </c>
      <c r="U93" s="28">
        <f>'Table Thresholds_nominal'!G93*'Table A0'!$L93</f>
        <v>9015553.915023271</v>
      </c>
    </row>
    <row r="94" spans="1:21" ht="12.75" customHeight="1">
      <c r="A94" s="27">
        <f t="shared" si="0"/>
        <v>2001</v>
      </c>
      <c r="B94" s="28">
        <f>'Table A1'!B94*'Table A0'!$G94/(10)</f>
        <v>297695.18296169594</v>
      </c>
      <c r="C94" s="28">
        <f>'Table A1'!C94*'Table A0'!$G94/(5)</f>
        <v>428598.16083035804</v>
      </c>
      <c r="D94" s="28">
        <f>'Table A1'!D94*'Table A0'!$G94/(1)</f>
        <v>1083585.3696048281</v>
      </c>
      <c r="E94" s="28">
        <f>'Table A1'!E94*'Table A0'!$G94/(0.5)</f>
        <v>1650721.164183635</v>
      </c>
      <c r="F94" s="28">
        <f>'Table A1'!F94*'Table A0'!$G94/(0.1)</f>
        <v>4411604.4779045042</v>
      </c>
      <c r="G94" s="28">
        <f>'Table A1'!G94*'Table A0'!$G94/(0.01)</f>
        <v>16933004.084254745</v>
      </c>
      <c r="I94" s="28">
        <f>(100-'Table A1'!B94)*'Table A0'!$G94/(90)</f>
        <v>45251.021322577522</v>
      </c>
      <c r="J94" s="28">
        <f>'Table A1'!I94*'Table A0'!$G94/(5)</f>
        <v>166792.20509303379</v>
      </c>
      <c r="K94" s="28">
        <f>'Table A1'!J94*'Table A0'!$G94/(4)</f>
        <v>264851.35863674054</v>
      </c>
      <c r="L94" s="28">
        <f>'Table A1'!K94*'Table A0'!$G94/(0.5)</f>
        <v>516449.57502602111</v>
      </c>
      <c r="M94" s="28">
        <f>'Table A1'!L94*'Table A0'!$G94/(0.4)</f>
        <v>960500.33575341757</v>
      </c>
      <c r="N94" s="28">
        <f>'Table A1'!M94*'Table A0'!$G94/(0.09)</f>
        <v>3020337.8549767002</v>
      </c>
      <c r="P94" s="28">
        <f>'Table Thresholds_nominal'!B94*'Table A0'!$L94</f>
        <v>143910.07311857669</v>
      </c>
      <c r="Q94" s="28">
        <f>'Table Thresholds_nominal'!C94*'Table A0'!$L94</f>
        <v>196711.37289060888</v>
      </c>
      <c r="R94" s="28">
        <f>'Table Thresholds_nominal'!D94*'Table A0'!$L94</f>
        <v>432765.02035933954</v>
      </c>
      <c r="S94" s="28">
        <f>'Table Thresholds_nominal'!E94*'Table A0'!$L94</f>
        <v>638402.79168363987</v>
      </c>
      <c r="T94" s="28">
        <f>'Table Thresholds_nominal'!F94*'Table A0'!$L94</f>
        <v>1737341.6210758819</v>
      </c>
      <c r="U94" s="28">
        <f>'Table Thresholds_nominal'!G94*'Table A0'!$L94</f>
        <v>7529086.47146938</v>
      </c>
    </row>
    <row r="95" spans="1:21" ht="12.75" customHeight="1">
      <c r="A95" s="27">
        <f t="shared" si="0"/>
        <v>2002</v>
      </c>
      <c r="B95" s="28">
        <f>'Table A1'!B95*'Table A0'!$G95/(10)</f>
        <v>287258.32347569836</v>
      </c>
      <c r="C95" s="28">
        <f>'Table A1'!C95*'Table A0'!$G95/(5)</f>
        <v>411752.29994189192</v>
      </c>
      <c r="D95" s="28">
        <f>'Table A1'!D95*'Table A0'!$G95/(1)</f>
        <v>1016361.7719236247</v>
      </c>
      <c r="E95" s="28">
        <f>'Table A1'!E95*'Table A0'!$G95/(0.5)</f>
        <v>1527288.8485427795</v>
      </c>
      <c r="F95" s="28">
        <f>'Table A1'!F95*'Table A0'!$G95/(0.1)</f>
        <v>4024355.9385994473</v>
      </c>
      <c r="G95" s="28">
        <f>'Table A1'!G95*'Table A0'!$G95/(0.01)</f>
        <v>15602431.364308897</v>
      </c>
      <c r="H95" s="28"/>
      <c r="I95" s="28">
        <f>(100-'Table A1'!B95)*'Table A0'!$G95/(90)</f>
        <v>43423.715974373823</v>
      </c>
      <c r="J95" s="28">
        <f>'Table A1'!I95*'Table A0'!$G95/(5)</f>
        <v>162764.34700950485</v>
      </c>
      <c r="K95" s="28">
        <f>'Table A1'!J95*'Table A0'!$G95/(4)</f>
        <v>260599.93194645873</v>
      </c>
      <c r="L95" s="28">
        <f>'Table A1'!K95*'Table A0'!$G95/(0.5)</f>
        <v>505434.69530446985</v>
      </c>
      <c r="M95" s="28">
        <f>'Table A1'!L95*'Table A0'!$G95/(0.4)</f>
        <v>903022.07602861244</v>
      </c>
      <c r="N95" s="28">
        <f>'Table A1'!M95*'Table A0'!$G95/(0.09)</f>
        <v>2737903.1135206199</v>
      </c>
      <c r="P95" s="28">
        <f>'Table Thresholds_nominal'!B95*'Table A0'!$L95</f>
        <v>141944.07719927357</v>
      </c>
      <c r="Q95" s="28">
        <f>'Table Thresholds_nominal'!C95*'Table A0'!$L95</f>
        <v>192375.34951665447</v>
      </c>
      <c r="R95" s="28">
        <f>'Table Thresholds_nominal'!D95*'Table A0'!$L95</f>
        <v>414149.31735152652</v>
      </c>
      <c r="S95" s="28">
        <f>'Table Thresholds_nominal'!E95*'Table A0'!$L95</f>
        <v>602041.12969422853</v>
      </c>
      <c r="T95" s="28">
        <f>'Table Thresholds_nominal'!F95*'Table A0'!$L95</f>
        <v>1576442.0357136554</v>
      </c>
      <c r="U95" s="28">
        <f>'Table Thresholds_nominal'!G95*'Table A0'!$L95</f>
        <v>6440062.0104599157</v>
      </c>
    </row>
    <row r="96" spans="1:21" ht="12.75" customHeight="1">
      <c r="A96" s="27">
        <f t="shared" si="0"/>
        <v>2003</v>
      </c>
      <c r="B96" s="28">
        <f>'Table A1'!B96*'Table A0'!$G96/(10)</f>
        <v>285979.78246163426</v>
      </c>
      <c r="C96" s="28">
        <f>'Table A1'!C96*'Table A0'!$G96/(5)</f>
        <v>410023.39606947277</v>
      </c>
      <c r="D96" s="28">
        <f>'Table A1'!D96*'Table A0'!$G96/(1)</f>
        <v>1017467.9412495447</v>
      </c>
      <c r="E96" s="28">
        <f>'Table A1'!E96*'Table A0'!$G96/(0.5)</f>
        <v>1533625.268090874</v>
      </c>
      <c r="F96" s="28">
        <f>'Table A1'!F96*'Table A0'!$G96/(0.1)</f>
        <v>4085521.0024276772</v>
      </c>
      <c r="G96" s="28">
        <f>'Table A1'!G96*'Table A0'!$G96/(0.01)</f>
        <v>16304632.843212765</v>
      </c>
      <c r="H96" s="28"/>
      <c r="I96" s="28">
        <f>(100-'Table A1'!B96)*'Table A0'!$G96/(90)</f>
        <v>42532.338650980411</v>
      </c>
      <c r="J96" s="28">
        <f>'Table A1'!I96*'Table A0'!$G96/(5)</f>
        <v>161936.16885379568</v>
      </c>
      <c r="K96" s="28">
        <f>'Table A1'!J96*'Table A0'!$G96/(4)</f>
        <v>258162.25977445478</v>
      </c>
      <c r="L96" s="28">
        <f>'Table A1'!K96*'Table A0'!$G96/(0.5)</f>
        <v>501310.61440821539</v>
      </c>
      <c r="M96" s="28">
        <f>'Table A1'!L96*'Table A0'!$G96/(0.4)</f>
        <v>895651.33450667316</v>
      </c>
      <c r="N96" s="28">
        <f>'Table A1'!M96*'Table A0'!$G96/(0.09)</f>
        <v>2727841.909007112</v>
      </c>
      <c r="P96" s="28">
        <f>'Table Thresholds_nominal'!B96*'Table A0'!$L96</f>
        <v>140634.53464990598</v>
      </c>
      <c r="Q96" s="28">
        <f>'Table Thresholds_nominal'!C96*'Table A0'!$L96</f>
        <v>190448.31443844762</v>
      </c>
      <c r="R96" s="28">
        <f>'Table Thresholds_nominal'!D96*'Table A0'!$L96</f>
        <v>410164.29755815578</v>
      </c>
      <c r="S96" s="28">
        <f>'Table Thresholds_nominal'!E96*'Table A0'!$L96</f>
        <v>592729.57630773564</v>
      </c>
      <c r="T96" s="28">
        <f>'Table Thresholds_nominal'!F96*'Table A0'!$L96</f>
        <v>1559562.3592697342</v>
      </c>
      <c r="U96" s="28">
        <f>'Table Thresholds_nominal'!G96*'Table A0'!$L96</f>
        <v>6517319.1301218672</v>
      </c>
    </row>
    <row r="97" spans="1:21" ht="12.75" customHeight="1">
      <c r="A97" s="27">
        <f t="shared" si="0"/>
        <v>2004</v>
      </c>
      <c r="B97" s="28">
        <f>'Table A1'!B97*'Table A0'!$G97/(10)</f>
        <v>299776.75439169543</v>
      </c>
      <c r="C97" s="28">
        <f>'Table A1'!C97*'Table A0'!$G97/(5)</f>
        <v>435594.31424292002</v>
      </c>
      <c r="D97" s="28">
        <f>'Table A1'!D97*'Table A0'!$G97/(1)</f>
        <v>1122162.2795172485</v>
      </c>
      <c r="E97" s="28">
        <f>'Table A1'!E97*'Table A0'!$G97/(0.5)</f>
        <v>1718446.2207848765</v>
      </c>
      <c r="F97" s="28">
        <f>'Table A1'!F97*'Table A0'!$G97/(0.1)</f>
        <v>4742933.5496520791</v>
      </c>
      <c r="G97" s="28">
        <f>'Table A1'!G97*'Table A0'!$G97/(0.01)</f>
        <v>19713568.845041953</v>
      </c>
      <c r="H97" s="28"/>
      <c r="I97" s="28">
        <f>(100-'Table A1'!B97)*'Table A0'!$G97/(90)</f>
        <v>43011.908610144375</v>
      </c>
      <c r="J97" s="28">
        <f>'Table A1'!I97*'Table A0'!$G97/(5)</f>
        <v>163959.1945404709</v>
      </c>
      <c r="K97" s="28">
        <f>'Table A1'!J97*'Table A0'!$G97/(4)</f>
        <v>263952.32292433782</v>
      </c>
      <c r="L97" s="28">
        <f>'Table A1'!K97*'Table A0'!$G97/(0.5)</f>
        <v>525878.33824962075</v>
      </c>
      <c r="M97" s="28">
        <f>'Table A1'!L97*'Table A0'!$G97/(0.4)</f>
        <v>962324.38856807561</v>
      </c>
      <c r="N97" s="28">
        <f>'Table A1'!M97*'Table A0'!$G97/(0.09)</f>
        <v>3079529.6279420936</v>
      </c>
      <c r="P97" s="28">
        <f>'Table Thresholds_nominal'!B97*'Table A0'!$L97</f>
        <v>141468.00510541725</v>
      </c>
      <c r="Q97" s="28">
        <f>'Table Thresholds_nominal'!C97*'Table A0'!$L97</f>
        <v>193352.62151329182</v>
      </c>
      <c r="R97" s="28">
        <f>'Table Thresholds_nominal'!D97*'Table A0'!$L97</f>
        <v>437475.87713640335</v>
      </c>
      <c r="S97" s="28">
        <f>'Table Thresholds_nominal'!E97*'Table A0'!$L97</f>
        <v>628408.41471428249</v>
      </c>
      <c r="T97" s="28">
        <f>'Table Thresholds_nominal'!F97*'Table A0'!$L97</f>
        <v>1723857.3939244722</v>
      </c>
      <c r="U97" s="28">
        <f>'Table Thresholds_nominal'!G97*'Table A0'!$L97</f>
        <v>7749438.7726371652</v>
      </c>
    </row>
    <row r="98" spans="1:21" ht="12.75" customHeight="1">
      <c r="A98" s="27">
        <f t="shared" si="0"/>
        <v>2005</v>
      </c>
      <c r="B98" s="28">
        <f>'Table A1'!B98*'Table A0'!$G98/(10)</f>
        <v>315418.35007402254</v>
      </c>
      <c r="C98" s="28">
        <f>'Table A1'!C98*'Table A0'!$G98/(5)</f>
        <v>464968.15725769813</v>
      </c>
      <c r="D98" s="28">
        <f>'Table A1'!D98*'Table A0'!$G98/(1)</f>
        <v>1240995.9829232499</v>
      </c>
      <c r="E98" s="28">
        <f>'Table A1'!E98*'Table A0'!$G98/(0.5)</f>
        <v>1926242.5063823124</v>
      </c>
      <c r="F98" s="28">
        <f>'Table A1'!F98*'Table A0'!$G98/(0.1)</f>
        <v>5447299.2610527351</v>
      </c>
      <c r="G98" s="28">
        <f>'Table A1'!G98*'Table A0'!$G98/(0.01)</f>
        <v>23077850.754208729</v>
      </c>
      <c r="H98" s="28"/>
      <c r="I98" s="28">
        <f>(100-'Table A1'!B98)*'Table A0'!$G98/(90)</f>
        <v>42940.30617658444</v>
      </c>
      <c r="J98" s="28">
        <f>'Table A1'!I98*'Table A0'!$G98/(5)</f>
        <v>165868.54289034696</v>
      </c>
      <c r="K98" s="28">
        <f>'Table A1'!J98*'Table A0'!$G98/(4)</f>
        <v>270961.20084131014</v>
      </c>
      <c r="L98" s="28">
        <f>'Table A1'!K98*'Table A0'!$G98/(0.5)</f>
        <v>555749.45946418727</v>
      </c>
      <c r="M98" s="28">
        <f>'Table A1'!L98*'Table A0'!$G98/(0.4)</f>
        <v>1045978.3177147066</v>
      </c>
      <c r="N98" s="28">
        <f>'Table A1'!M98*'Table A0'!$G98/(0.09)</f>
        <v>3488349.0951465145</v>
      </c>
      <c r="P98" s="28">
        <f>'Table Thresholds_nominal'!B98*'Table A0'!$L98</f>
        <v>142746.49784248121</v>
      </c>
      <c r="Q98" s="28">
        <f>'Table Thresholds_nominal'!C98*'Table A0'!$L98</f>
        <v>196078.17967277372</v>
      </c>
      <c r="R98" s="28">
        <f>'Table Thresholds_nominal'!D98*'Table A0'!$L98</f>
        <v>459252.70000667381</v>
      </c>
      <c r="S98" s="28">
        <f>'Table Thresholds_nominal'!E98*'Table A0'!$L98</f>
        <v>668086.64988109912</v>
      </c>
      <c r="T98" s="28">
        <f>'Table Thresholds_nominal'!F98*'Table A0'!$L98</f>
        <v>1914839.1372648135</v>
      </c>
      <c r="U98" s="28">
        <f>'Table Thresholds_nominal'!G98*'Table A0'!$L98</f>
        <v>9125222.2572390903</v>
      </c>
    </row>
    <row r="99" spans="1:21" ht="12.75" customHeight="1">
      <c r="A99" s="27">
        <f t="shared" si="0"/>
        <v>2006</v>
      </c>
      <c r="B99" s="28">
        <f>'Table A1'!B99*'Table A0'!$G99/(10)</f>
        <v>325234.32856832963</v>
      </c>
      <c r="C99" s="28">
        <f>'Table A1'!C99*'Table A0'!$G99/(5)</f>
        <v>480209.93724038964</v>
      </c>
      <c r="D99" s="28">
        <f>'Table A1'!D99*'Table A0'!$G99/(1)</f>
        <v>1290915.3676239538</v>
      </c>
      <c r="E99" s="28">
        <f>'Table A1'!E99*'Table A0'!$G99/(0.5)</f>
        <v>2006390.8598742529</v>
      </c>
      <c r="F99" s="28">
        <f>'Table A1'!F99*'Table A0'!$G99/(0.1)</f>
        <v>5660040.9108181316</v>
      </c>
      <c r="G99" s="28">
        <f>'Table A1'!G99*'Table A0'!$G99/(0.01)</f>
        <v>23753872.122567128</v>
      </c>
      <c r="H99" s="28"/>
      <c r="I99" s="28">
        <f>(100-'Table A1'!B99)*'Table A0'!$G99/(90)</f>
        <v>43288.646083664484</v>
      </c>
      <c r="J99" s="28">
        <f>'Table A1'!I99*'Table A0'!$G99/(5)</f>
        <v>170258.71989626958</v>
      </c>
      <c r="K99" s="28">
        <f>'Table A1'!J99*'Table A0'!$G99/(4)</f>
        <v>277533.57964449859</v>
      </c>
      <c r="L99" s="28">
        <f>'Table A1'!K99*'Table A0'!$G99/(0.5)</f>
        <v>575439.87537365465</v>
      </c>
      <c r="M99" s="28">
        <f>'Table A1'!L99*'Table A0'!$G99/(0.4)</f>
        <v>1092978.3471382831</v>
      </c>
      <c r="N99" s="28">
        <f>'Table A1'!M99*'Table A0'!$G99/(0.09)</f>
        <v>3649615.2206238001</v>
      </c>
      <c r="P99" s="28">
        <f>'Table Thresholds_nominal'!B99*'Table A0'!$L99</f>
        <v>146668.4069408518</v>
      </c>
      <c r="Q99" s="28">
        <f>'Table Thresholds_nominal'!C99*'Table A0'!$L99</f>
        <v>203406.14380238968</v>
      </c>
      <c r="R99" s="28">
        <f>'Table Thresholds_nominal'!D99*'Table A0'!$L99</f>
        <v>478002.62355890934</v>
      </c>
      <c r="S99" s="28">
        <f>'Table Thresholds_nominal'!E99*'Table A0'!$L99</f>
        <v>715992.23888686893</v>
      </c>
      <c r="T99" s="28">
        <f>'Table Thresholds_nominal'!F99*'Table A0'!$L99</f>
        <v>2035582.6114545523</v>
      </c>
      <c r="U99" s="28">
        <f>'Table Thresholds_nominal'!G99*'Table A0'!$L99</f>
        <v>9414786.2145560496</v>
      </c>
    </row>
    <row r="100" spans="1:21" ht="12.75" customHeight="1">
      <c r="A100" s="27">
        <f t="shared" ref="A100:A106" si="1">A99+1</f>
        <v>2007</v>
      </c>
      <c r="B100" s="28">
        <f>'Table A1'!B100*'Table A0'!$G100/(10)</f>
        <v>335685.64789928193</v>
      </c>
      <c r="C100" s="28">
        <f>'Table A1'!C100*'Table A0'!$G100/(5)</f>
        <v>497566.90174323565</v>
      </c>
      <c r="D100" s="28">
        <f>'Table A1'!D100*'Table A0'!$G100/(1)</f>
        <v>1347197.2296785663</v>
      </c>
      <c r="E100" s="28">
        <f>'Table A1'!E100*'Table A0'!$G100/(0.5)</f>
        <v>2104559.2124023214</v>
      </c>
      <c r="F100" s="28">
        <f>'Table A1'!F100*'Table A0'!$G100/(0.1)</f>
        <v>5999059.6340954751</v>
      </c>
      <c r="G100" s="28">
        <f>'Table A1'!G100*'Table A0'!$G100/(0.01)</f>
        <v>25941283.480851531</v>
      </c>
      <c r="H100" s="28"/>
      <c r="I100" s="28">
        <f>(100-'Table A1'!B100)*'Table A0'!$G100/(90)</f>
        <v>44378.127157475748</v>
      </c>
      <c r="J100" s="28">
        <f>'Table A1'!I100*'Table A0'!$G100/(5)</f>
        <v>173804.39405532824</v>
      </c>
      <c r="K100" s="28">
        <f>'Table A1'!J100*'Table A0'!$G100/(4)</f>
        <v>285159.31975940295</v>
      </c>
      <c r="L100" s="28">
        <f>'Table A1'!K100*'Table A0'!$G100/(0.5)</f>
        <v>589835.24695481104</v>
      </c>
      <c r="M100" s="28">
        <f>'Table A1'!L100*'Table A0'!$G100/(0.4)</f>
        <v>1130934.106979033</v>
      </c>
      <c r="N100" s="28">
        <f>'Table A1'!M100*'Table A0'!$G100/(0.09)</f>
        <v>3783256.9844559142</v>
      </c>
      <c r="P100" s="28">
        <f>'Table Thresholds_nominal'!B100*'Table A0'!$L100</f>
        <v>149555.47318715666</v>
      </c>
      <c r="Q100" s="28">
        <f>'Table Thresholds_nominal'!C100*'Table A0'!$L100</f>
        <v>207888.28992472071</v>
      </c>
      <c r="R100" s="28">
        <f>'Table Thresholds_nominal'!D100*'Table A0'!$L100</f>
        <v>492735.02206292725</v>
      </c>
      <c r="S100" s="28">
        <f>'Table Thresholds_nominal'!E100*'Table A0'!$L100</f>
        <v>738368.57392134762</v>
      </c>
      <c r="T100" s="28">
        <f>'Table Thresholds_nominal'!F100*'Table A0'!$L100</f>
        <v>2102808.5568284704</v>
      </c>
      <c r="U100" s="28">
        <f>'Table Thresholds_nominal'!G100*'Table A0'!$L100</f>
        <v>9807537.9185507204</v>
      </c>
    </row>
    <row r="101" spans="1:21" ht="12.75" customHeight="1">
      <c r="A101" s="27">
        <f t="shared" si="1"/>
        <v>2008</v>
      </c>
      <c r="B101" s="28">
        <f>'Table A1'!B101*'Table A0'!$G101/(10)</f>
        <v>320220.06611897959</v>
      </c>
      <c r="C101" s="28">
        <f>'Table A1'!C101*'Table A0'!$G101/(5)</f>
        <v>470642.61137439997</v>
      </c>
      <c r="D101" s="28">
        <f>'Table A1'!D101*'Table A0'!$G101/(1)</f>
        <v>1246519.4663100282</v>
      </c>
      <c r="E101" s="28">
        <f>'Table A1'!E101*'Table A0'!$G101/(0.5)</f>
        <v>1931784.6949387696</v>
      </c>
      <c r="F101" s="28">
        <f>'Table A1'!F101*'Table A0'!$G101/(0.1)</f>
        <v>5445336.5463219211</v>
      </c>
      <c r="G101" s="28">
        <f>'Table A1'!G101*'Table A0'!$G101/(0.01)</f>
        <v>23499386.093582191</v>
      </c>
      <c r="H101" s="28"/>
      <c r="I101" s="28">
        <f>(100-'Table A1'!B101)*'Table A0'!$G101/(90)</f>
        <v>41830.099362219611</v>
      </c>
      <c r="J101" s="28">
        <f>'Table A1'!I101*'Table A0'!$G101/(5)</f>
        <v>169797.52086355916</v>
      </c>
      <c r="K101" s="28">
        <f>'Table A1'!J101*'Table A0'!$G101/(4)</f>
        <v>276673.39764049294</v>
      </c>
      <c r="L101" s="28">
        <f>'Table A1'!K101*'Table A0'!$G101/(0.5)</f>
        <v>561254.23768128688</v>
      </c>
      <c r="M101" s="28">
        <f>'Table A1'!L101*'Table A0'!$G101/(0.4)</f>
        <v>1053396.7320929817</v>
      </c>
      <c r="N101" s="28">
        <f>'Table A1'!M101*'Table A0'!$G101/(0.09)</f>
        <v>3439331.0410707798</v>
      </c>
      <c r="P101" s="28">
        <f>'Table Thresholds_nominal'!B101*'Table A0'!$L101</f>
        <v>146243.86917506962</v>
      </c>
      <c r="Q101" s="28">
        <f>'Table Thresholds_nominal'!C101*'Table A0'!$L101</f>
        <v>202896.88733054619</v>
      </c>
      <c r="R101" s="28">
        <f>'Table Thresholds_nominal'!D101*'Table A0'!$L101</f>
        <v>472060.91017575911</v>
      </c>
      <c r="S101" s="28">
        <f>'Table Thresholds_nominal'!E101*'Table A0'!$L101</f>
        <v>696510.38408163667</v>
      </c>
      <c r="T101" s="28">
        <f>'Table Thresholds_nominal'!F101*'Table A0'!$L101</f>
        <v>1931574.4526889354</v>
      </c>
      <c r="U101" s="28">
        <f>'Table Thresholds_nominal'!G101*'Table A0'!$L101</f>
        <v>8906306.0035654102</v>
      </c>
    </row>
    <row r="102" spans="1:21" ht="12.75" customHeight="1">
      <c r="A102" s="27">
        <f t="shared" si="1"/>
        <v>2009</v>
      </c>
      <c r="B102" s="28">
        <f>'Table A1'!B102*'Table A0'!$G102/(10)</f>
        <v>298306.19103317882</v>
      </c>
      <c r="C102" s="28">
        <f>'Table A1'!C102*'Table A0'!$G102/(5)</f>
        <v>430493.07272879954</v>
      </c>
      <c r="D102" s="28">
        <f>'Table A1'!D102*'Table A0'!$G102/(1)</f>
        <v>1094274.865893021</v>
      </c>
      <c r="E102" s="28">
        <f>'Table A1'!E102*'Table A0'!$G102/(0.5)</f>
        <v>1667885.1034673771</v>
      </c>
      <c r="F102" s="28">
        <f>'Table A1'!F102*'Table A0'!$G102/(0.1)</f>
        <v>4618143.0427609412</v>
      </c>
      <c r="G102" s="28">
        <f>'Table A1'!G102*'Table A0'!$G102/(0.01)</f>
        <v>20108834.246430296</v>
      </c>
      <c r="H102" s="28"/>
      <c r="I102" s="28">
        <f>(100-'Table A1'!B102)*'Table A0'!$G102/(90)</f>
        <v>39752.581081252021</v>
      </c>
      <c r="J102" s="28">
        <f>'Table A1'!I102*'Table A0'!$G102/(5)</f>
        <v>166119.30933755802</v>
      </c>
      <c r="K102" s="28">
        <f>'Table A1'!J102*'Table A0'!$G102/(4)</f>
        <v>264547.62443774415</v>
      </c>
      <c r="L102" s="28">
        <f>'Table A1'!K102*'Table A0'!$G102/(0.5)</f>
        <v>520664.62831866491</v>
      </c>
      <c r="M102" s="28">
        <f>'Table A1'!L102*'Table A0'!$G102/(0.4)</f>
        <v>930320.61864398594</v>
      </c>
      <c r="N102" s="28">
        <f>'Table A1'!M102*'Table A0'!$G102/(0.09)</f>
        <v>2896955.1312421244</v>
      </c>
      <c r="P102" s="28">
        <f>'Table Thresholds_nominal'!B102*'Table A0'!$L102</f>
        <v>143719.94252506565</v>
      </c>
      <c r="Q102" s="28">
        <f>'Table Thresholds_nominal'!C102*'Table A0'!$L102</f>
        <v>197215.40334933906</v>
      </c>
      <c r="R102" s="28">
        <f>'Table Thresholds_nominal'!D102*'Table A0'!$L102</f>
        <v>439655.58772446192</v>
      </c>
      <c r="S102" s="28">
        <f>'Table Thresholds_nominal'!E102*'Table A0'!$L102</f>
        <v>635287.24387834559</v>
      </c>
      <c r="T102" s="28">
        <f>'Table Thresholds_nominal'!F102*'Table A0'!$L102</f>
        <v>1658794.4408973083</v>
      </c>
      <c r="U102" s="28">
        <f>'Table Thresholds_nominal'!G102*'Table A0'!$L102</f>
        <v>7356546.6465907665</v>
      </c>
    </row>
    <row r="103" spans="1:21" ht="12.75" customHeight="1">
      <c r="A103" s="27">
        <f t="shared" si="1"/>
        <v>2010</v>
      </c>
      <c r="B103" s="28">
        <f>'Table A1'!B103*'Table A0'!$G103/(10)</f>
        <v>305680.11455377832</v>
      </c>
      <c r="C103" s="28">
        <f>'Table A1'!C103*'Table A0'!$G103/(5)</f>
        <v>444908.59613945679</v>
      </c>
      <c r="D103" s="28">
        <f>'Table A1'!D103*'Table A0'!$G103/(1)</f>
        <v>1150850.8109850679</v>
      </c>
      <c r="E103" s="28">
        <f>'Table A1'!E103*'Table A0'!$G103/(0.5)</f>
        <v>1766998.8327049399</v>
      </c>
      <c r="F103" s="28">
        <f>'Table A1'!F103*'Table A0'!$G103/(0.1)</f>
        <v>4956618.3573226565</v>
      </c>
      <c r="G103" s="28">
        <f>'Table A1'!G103*'Table A0'!$G103/(0.01)</f>
        <v>21828641.248986155</v>
      </c>
      <c r="H103" s="28"/>
      <c r="I103" s="28">
        <f>(100-'Table A1'!B103)*'Table A0'!$G103/(90)</f>
        <v>39310.605764538755</v>
      </c>
      <c r="J103" s="28">
        <f>'Table A1'!I103*'Table A0'!$G103/(5)</f>
        <v>166451.63296809985</v>
      </c>
      <c r="K103" s="28">
        <f>'Table A1'!J103*'Table A0'!$G103/(4)</f>
        <v>268423.04242805409</v>
      </c>
      <c r="L103" s="28">
        <f>'Table A1'!K103*'Table A0'!$G103/(0.5)</f>
        <v>534702.78926519572</v>
      </c>
      <c r="M103" s="28">
        <f>'Table A1'!L103*'Table A0'!$G103/(0.4)</f>
        <v>969593.95155051048</v>
      </c>
      <c r="N103" s="28">
        <f>'Table A1'!M103*'Table A0'!$G103/(0.09)</f>
        <v>3081949.1471378235</v>
      </c>
      <c r="P103" s="28">
        <f>'Table Thresholds_nominal'!B103*'Table A0'!$L103</f>
        <v>143613.71980919715</v>
      </c>
      <c r="Q103" s="28">
        <f>'Table Thresholds_nominal'!C103*'Table A0'!$L103</f>
        <v>198510.00582451955</v>
      </c>
      <c r="R103" s="28">
        <f>'Table Thresholds_nominal'!D103*'Table A0'!$L103</f>
        <v>450762.08389096649</v>
      </c>
      <c r="S103" s="28">
        <f>'Table Thresholds_nominal'!E103*'Table A0'!$L103</f>
        <v>654527.78871154995</v>
      </c>
      <c r="T103" s="28">
        <f>'Table Thresholds_nominal'!F103*'Table A0'!$L103</f>
        <v>1750385.3189891591</v>
      </c>
      <c r="U103" s="28">
        <f>'Table Thresholds_nominal'!G103*'Table A0'!$L103</f>
        <v>7897533.2702805065</v>
      </c>
    </row>
    <row r="104" spans="1:21" ht="12.75" customHeight="1">
      <c r="A104" s="27">
        <f t="shared" si="1"/>
        <v>2011</v>
      </c>
      <c r="B104" s="28">
        <f>'Table A1'!B104*'Table A0'!$G104/(10)</f>
        <v>305286.82354796818</v>
      </c>
      <c r="C104" s="28">
        <f>'Table A1'!C104*'Table A0'!$G104/(5)</f>
        <v>444895.14920391643</v>
      </c>
      <c r="D104" s="28">
        <f>'Table A1'!D104*'Table A0'!$G104/(1)</f>
        <v>1143565.2899233024</v>
      </c>
      <c r="E104" s="28">
        <f>'Table A1'!E104*'Table A0'!$G104/(0.5)</f>
        <v>1750276.2043172594</v>
      </c>
      <c r="F104" s="28">
        <f>'Table A1'!F104*'Table A0'!$G104/(0.1)</f>
        <v>4831034.6793061476</v>
      </c>
      <c r="G104" s="28">
        <f>'Table A1'!G104*'Table A0'!$G104/(0.01)</f>
        <v>20675440.46245943</v>
      </c>
      <c r="H104" s="28"/>
      <c r="I104" s="28">
        <f>(100-'Table A1'!B104)*'Table A0'!$G104/(90)</f>
        <v>38823.737157183168</v>
      </c>
      <c r="J104" s="28">
        <f>'Table A1'!I104*'Table A0'!$G104/(5)</f>
        <v>165678.49789201986</v>
      </c>
      <c r="K104" s="28">
        <f>'Table A1'!J104*'Table A0'!$G104/(4)</f>
        <v>270227.61402406998</v>
      </c>
      <c r="L104" s="28">
        <f>'Table A1'!K104*'Table A0'!$G104/(0.5)</f>
        <v>536854.37552934536</v>
      </c>
      <c r="M104" s="28">
        <f>'Table A1'!L104*'Table A0'!$G104/(0.4)</f>
        <v>980086.58557003725</v>
      </c>
      <c r="N104" s="28">
        <f>'Table A1'!M104*'Table A0'!$G104/(0.09)</f>
        <v>3070545.1478446727</v>
      </c>
      <c r="P104" s="28">
        <f>'Table Thresholds_nominal'!B104*'Table A0'!$L104</f>
        <v>142452.31277908362</v>
      </c>
      <c r="Q104" s="28">
        <f>'Table Thresholds_nominal'!C104*'Table A0'!$L104</f>
        <v>198354.15423800616</v>
      </c>
      <c r="R104" s="28">
        <f>'Table Thresholds_nominal'!D104*'Table A0'!$L104</f>
        <v>454685.31080553273</v>
      </c>
      <c r="S104" s="28">
        <f>'Table Thresholds_nominal'!E104*'Table A0'!$L104</f>
        <v>660344.81193282257</v>
      </c>
      <c r="T104" s="28">
        <f>'Table Thresholds_nominal'!F104*'Table A0'!$L104</f>
        <v>1758116.6218508133</v>
      </c>
      <c r="U104" s="28">
        <f>'Table Thresholds_nominal'!G104*'Table A0'!$L104</f>
        <v>7707509.1628816212</v>
      </c>
    </row>
    <row r="105" spans="1:21" ht="12.75" customHeight="1">
      <c r="A105" s="27">
        <f t="shared" si="1"/>
        <v>2012</v>
      </c>
      <c r="B105" s="28">
        <f>'Table A1'!B105*'Table A0'!$G105/(10)</f>
        <v>322018.32698595745</v>
      </c>
      <c r="C105" s="28">
        <f>'Table A1'!C105*'Table A0'!$G105/(5)</f>
        <v>476672.61970726447</v>
      </c>
      <c r="D105" s="28">
        <f>'Table A1'!D105*'Table A0'!$G105/(1)</f>
        <v>1272659.7964488256</v>
      </c>
      <c r="E105" s="28">
        <f>'Table A1'!E105*'Table A0'!$G105/(0.5)</f>
        <v>1982584.829392385</v>
      </c>
      <c r="F105" s="28">
        <f>'Table A1'!F105*'Table A0'!$G105/(0.1)</f>
        <v>5634090.2035106681</v>
      </c>
      <c r="G105" s="28">
        <f>'Table A1'!G105*'Table A0'!$G105/(0.01)</f>
        <v>24576662.029435597</v>
      </c>
      <c r="H105" s="28"/>
      <c r="I105" s="28">
        <f>(100-'Table A1'!B105)*'Table A0'!$G105/(90)</f>
        <v>39137.61320163832</v>
      </c>
      <c r="J105" s="28">
        <f>'Table A1'!I105*'Table A0'!$G105/(5)</f>
        <v>167364.03426465034</v>
      </c>
      <c r="K105" s="28">
        <f>'Table A1'!J105*'Table A0'!$G105/(4)</f>
        <v>277675.82552187418</v>
      </c>
      <c r="L105" s="28">
        <f>'Table A1'!K105*'Table A0'!$G105/(0.5)</f>
        <v>562734.76350526616</v>
      </c>
      <c r="M105" s="28">
        <f>'Table A1'!L105*'Table A0'!$G105/(0.4)</f>
        <v>1069708.4858628141</v>
      </c>
      <c r="N105" s="28">
        <f>'Table A1'!M105*'Table A0'!$G105/(0.09)</f>
        <v>3529360.0006301207</v>
      </c>
      <c r="P105" s="28">
        <f>'Table Thresholds_nominal'!B105*'Table A0'!$L105</f>
        <v>143323.08409005217</v>
      </c>
      <c r="Q105" s="28">
        <f>'Table Thresholds_nominal'!C105*'Table A0'!$L105</f>
        <v>201269.2545163575</v>
      </c>
      <c r="R105" s="28">
        <f>'Table Thresholds_nominal'!D105*'Table A0'!$L105</f>
        <v>470529.02224299056</v>
      </c>
      <c r="S105" s="28">
        <f>'Table Thresholds_nominal'!E105*'Table A0'!$L105</f>
        <v>706035.71929455618</v>
      </c>
      <c r="T105" s="28">
        <f>'Table Thresholds_nominal'!F105*'Table A0'!$L105</f>
        <v>1973687.8637943505</v>
      </c>
      <c r="U105" s="28">
        <f>'Table Thresholds_nominal'!G105*'Table A0'!$L105</f>
        <v>9132831.4229528178</v>
      </c>
    </row>
    <row r="106" spans="1:21" ht="12.75" customHeight="1">
      <c r="A106" s="27">
        <f t="shared" si="1"/>
        <v>2013</v>
      </c>
      <c r="B106" s="28">
        <f>'Table A1'!B106*'Table A0'!$G106/(10)</f>
        <v>310762.56042787444</v>
      </c>
      <c r="C106" s="28">
        <f>'Table A1'!C106*'Table A0'!$G106/(5)</f>
        <v>453812.6267895514</v>
      </c>
      <c r="D106" s="28">
        <f>'Table A1'!D106*'Table A0'!$G106/(1)</f>
        <v>1159586.6237217253</v>
      </c>
      <c r="E106" s="28">
        <f>'Table A1'!E106*'Table A0'!$G106/(0.5)</f>
        <v>1773352.3299246219</v>
      </c>
      <c r="F106" s="28">
        <f>'Table A1'!F106*'Table A0'!$G106/(0.1)</f>
        <v>4870596.5561086405</v>
      </c>
      <c r="G106" s="28">
        <f>'Table A1'!G106*'Table A0'!$G106/(0.01)</f>
        <v>20569769.032561567</v>
      </c>
      <c r="H106" s="28"/>
      <c r="I106" s="28">
        <f>(100-'Table A1'!B106)*'Table A0'!$G106/(90)</f>
        <v>39412.266040245748</v>
      </c>
      <c r="J106" s="28">
        <f>'Table A1'!I106*'Table A0'!$G106/(5)</f>
        <v>167712.49406619751</v>
      </c>
      <c r="K106" s="28">
        <f>'Table A1'!J106*'Table A0'!$G106/(4)</f>
        <v>277369.12755650794</v>
      </c>
      <c r="L106" s="28">
        <f>'Table A1'!K106*'Table A0'!$G106/(0.5)</f>
        <v>545820.91751882888</v>
      </c>
      <c r="M106" s="28">
        <f>'Table A1'!L106*'Table A0'!$G106/(0.4)</f>
        <v>999041.2733786169</v>
      </c>
      <c r="N106" s="28">
        <f>'Table A1'!M106*'Table A0'!$G106/(0.09)</f>
        <v>3126244.0587249827</v>
      </c>
      <c r="P106" s="28">
        <f>'Table Thresholds_nominal'!B106*'Table A0'!$L106</f>
        <v>143578.13582089651</v>
      </c>
      <c r="Q106" s="28">
        <f>'Table Thresholds_nominal'!C106*'Table A0'!$L106</f>
        <v>201780.73475853002</v>
      </c>
      <c r="R106" s="28">
        <f>'Table Thresholds_nominal'!D106*'Table A0'!$L106</f>
        <v>461173.62551274046</v>
      </c>
      <c r="S106" s="28">
        <f>'Table Thresholds_nominal'!E106*'Table A0'!$L106</f>
        <v>676898.8637939929</v>
      </c>
      <c r="T106" s="28">
        <f>'Table Thresholds_nominal'!F106*'Table A0'!$L106</f>
        <v>1789293.3664336589</v>
      </c>
      <c r="U106" s="28">
        <f>'Table Thresholds_nominal'!G106*'Table A0'!$L106</f>
        <v>7840454.1383480364</v>
      </c>
    </row>
    <row r="107" spans="1:21" ht="12.75" customHeight="1">
      <c r="A107" s="27">
        <v>2014</v>
      </c>
      <c r="B107" s="28">
        <f>'Table A1'!B107*'Table A0'!$G107/(10)</f>
        <v>320513.92839994701</v>
      </c>
      <c r="C107" s="28">
        <f>'Table A1'!C107*'Table A0'!$G107/(5)</f>
        <v>470824.94646936038</v>
      </c>
      <c r="D107" s="28">
        <f>'Table A1'!D107*'Table A0'!$G107/(1)</f>
        <v>1217728.5626975959</v>
      </c>
      <c r="E107" s="28">
        <f>'Table A1'!E107*'Table A0'!$G107/(0.5)</f>
        <v>1870303.0199571773</v>
      </c>
      <c r="F107" s="28">
        <f>'Table A1'!F107*'Table A0'!$G107/(0.1)</f>
        <v>5159716.0703448858</v>
      </c>
      <c r="G107" s="28">
        <f>'Table A1'!G107*'Table A0'!$G107/(0.01)</f>
        <v>21622514.249450065</v>
      </c>
      <c r="H107" s="28"/>
      <c r="I107" s="28">
        <f>(100-'Table A1'!B107)*'Table A0'!$G107/(90)</f>
        <v>40391.820354767282</v>
      </c>
      <c r="J107" s="28">
        <f>'Table A1'!I107*'Table A0'!$G107/(5)</f>
        <v>170202.91033053357</v>
      </c>
      <c r="K107" s="28">
        <f>'Table A1'!J107*'Table A0'!$G107/(4)</f>
        <v>284099.04241230147</v>
      </c>
      <c r="L107" s="28">
        <f>'Table A1'!K107*'Table A0'!$G107/(0.5)</f>
        <v>565154.10543801484</v>
      </c>
      <c r="M107" s="28">
        <f>'Table A1'!L107*'Table A0'!$G107/(0.4)</f>
        <v>1047949.75736025</v>
      </c>
      <c r="N107" s="28">
        <f>'Table A1'!M107*'Table A0'!$G107/(0.09)</f>
        <v>3330516.272666533</v>
      </c>
      <c r="P107" s="28">
        <f>'Table Thresholds_nominal'!B107*'Table A0'!$L107</f>
        <v>145279.15993222108</v>
      </c>
      <c r="Q107" s="28">
        <f>'Table Thresholds_nominal'!C107*'Table A0'!$L107</f>
        <v>205482.48778023987</v>
      </c>
      <c r="R107" s="28">
        <f>'Table Thresholds_nominal'!D107*'Table A0'!$L107</f>
        <v>476273.8422999219</v>
      </c>
      <c r="S107" s="28">
        <f>'Table Thresholds_nominal'!E107*'Table A0'!$L107</f>
        <v>705058.85020203353</v>
      </c>
      <c r="T107" s="28">
        <f>'Table Thresholds_nominal'!F107*'Table A0'!$L107</f>
        <v>1892263.5305331077</v>
      </c>
      <c r="U107" s="28">
        <f>'Table Thresholds_nominal'!G107*'Table A0'!$L107</f>
        <v>8429702.1066866536</v>
      </c>
    </row>
    <row r="108" spans="1:21" ht="12.75" customHeight="1">
      <c r="A108" s="27">
        <v>2015</v>
      </c>
      <c r="B108" s="28">
        <f>'Table A1'!B108*'Table A0'!$G108/(10)</f>
        <v>333132.18620352366</v>
      </c>
      <c r="C108" s="28">
        <f>'Table A1'!C108*'Table A0'!$G108/(5)</f>
        <v>490846.12192069425</v>
      </c>
      <c r="D108" s="28">
        <f>'Table A1'!D108*'Table A0'!$G108/(1)</f>
        <v>1275049.7723631493</v>
      </c>
      <c r="E108" s="28">
        <f>'Table A1'!E108*'Table A0'!$G108/(0.5)</f>
        <v>1962310.642573074</v>
      </c>
      <c r="F108" s="28">
        <f>'Table A1'!F108*'Table A0'!$G108/(0.1)</f>
        <v>5450470.4087886177</v>
      </c>
      <c r="G108" s="28">
        <f>'Table A1'!G108*'Table A0'!$G108/(0.01)</f>
        <v>23257224.349620387</v>
      </c>
      <c r="H108" s="28"/>
      <c r="I108" s="28">
        <f>(100-'Table A1'!B108)*'Table A0'!$G108/(90)</f>
        <v>41482.762183746425</v>
      </c>
      <c r="J108" s="28">
        <f>'Table A1'!I108*'Table A0'!$G108/(5)</f>
        <v>175474.76865002164</v>
      </c>
      <c r="K108" s="28">
        <f>'Table A1'!J108*'Table A0'!$G108/(4)</f>
        <v>294883.51894081262</v>
      </c>
      <c r="L108" s="28">
        <f>'Table A1'!K108*'Table A0'!$G108/(0.5)</f>
        <v>587930.19756239629</v>
      </c>
      <c r="M108" s="28">
        <f>'Table A1'!L108*'Table A0'!$G108/(0.4)</f>
        <v>1090623.9395421164</v>
      </c>
      <c r="N108" s="28">
        <f>'Table A1'!M108*'Table A0'!$G108/(0.09)</f>
        <v>3472727.1676360406</v>
      </c>
      <c r="P108" s="28">
        <f>'Table Thresholds_nominal'!B108*'Table A0'!$L108</f>
        <v>149280.35062584418</v>
      </c>
      <c r="Q108" s="28">
        <f>'Table Thresholds_nominal'!C108*'Table A0'!$L108</f>
        <v>212437.42204447059</v>
      </c>
      <c r="R108" s="28">
        <f>'Table Thresholds_nominal'!D108*'Table A0'!$L108</f>
        <v>494934.12526768725</v>
      </c>
      <c r="S108" s="28">
        <f>'Table Thresholds_nominal'!E108*'Table A0'!$L108</f>
        <v>734004.93989279855</v>
      </c>
      <c r="T108" s="28">
        <f>'Table Thresholds_nominal'!F108*'Table A0'!$L108</f>
        <v>1971389.6427561855</v>
      </c>
      <c r="U108" s="28">
        <f>'Table Thresholds_nominal'!G108*'Table A0'!$L108</f>
        <v>8811491.8624583278</v>
      </c>
    </row>
    <row r="109" spans="1:21" ht="12.75" customHeight="1">
      <c r="A109" s="27">
        <f t="shared" ref="A109:A114" si="2">A108+1</f>
        <v>2016</v>
      </c>
      <c r="B109" s="28">
        <f>'Table A1'!B109*'Table A0'!$G109/(10)</f>
        <v>327990.28106351267</v>
      </c>
      <c r="C109" s="28">
        <f>'Table A1'!C109*'Table A0'!$G109/(5)</f>
        <v>481206.03981824202</v>
      </c>
      <c r="D109" s="28">
        <f>'Table A1'!D109*'Table A0'!$G109/(1)</f>
        <v>1230293.2517566266</v>
      </c>
      <c r="E109" s="28">
        <f>'Table A1'!E109*'Table A0'!$G109/(0.5)</f>
        <v>1880734.8913736276</v>
      </c>
      <c r="F109" s="28">
        <f>'Table A1'!F109*'Table A0'!$G109/(0.1)</f>
        <v>5155778.9980525924</v>
      </c>
      <c r="G109" s="28">
        <f>'Table A1'!G109*'Table A0'!$G109/(0.01)</f>
        <v>21662878.638828948</v>
      </c>
      <c r="H109" s="28"/>
      <c r="I109" s="28">
        <f>(100-'Table A1'!B109)*'Table A0'!$G109/(90)</f>
        <v>40678.920455825115</v>
      </c>
      <c r="J109" s="28">
        <f>'Table A1'!I109*'Table A0'!$G109/(5)</f>
        <v>175274.27471570284</v>
      </c>
      <c r="K109" s="28">
        <f>'Table A1'!J109*'Table A0'!$G109/(4)</f>
        <v>294749.80499771592</v>
      </c>
      <c r="L109" s="28">
        <f>'Table A1'!K109*'Table A0'!$G109/(0.5)</f>
        <v>581656.27360905672</v>
      </c>
      <c r="M109" s="28">
        <f>'Table A1'!L109*'Table A0'!$G109/(0.4)</f>
        <v>1064923.7921058415</v>
      </c>
      <c r="N109" s="28">
        <f>'Table A1'!M109*'Table A0'!$G109/(0.09)</f>
        <v>3330911.4899463216</v>
      </c>
      <c r="P109" s="28">
        <f>'Table Thresholds_nominal'!B109*'Table A0'!$L109</f>
        <v>148554.6252728343</v>
      </c>
      <c r="Q109" s="28">
        <f>'Table Thresholds_nominal'!C109*'Table A0'!$L109</f>
        <v>211973.53736706488</v>
      </c>
      <c r="R109" s="28">
        <f>'Table Thresholds_nominal'!D109*'Table A0'!$L109</f>
        <v>490048.57876466698</v>
      </c>
      <c r="S109" s="28">
        <f>'Table Thresholds_nominal'!E109*'Table A0'!$L109</f>
        <v>721239.2292754557</v>
      </c>
      <c r="T109" s="28">
        <f>'Table Thresholds_nominal'!F109*'Table A0'!$L109</f>
        <v>1898787.3469166674</v>
      </c>
      <c r="U109" s="28">
        <f>'Table Thresholds_nominal'!G109*'Table A0'!$L109</f>
        <v>8339690.5859888615</v>
      </c>
    </row>
    <row r="110" spans="1:21" ht="12.75" customHeight="1">
      <c r="A110" s="27">
        <f t="shared" si="2"/>
        <v>2017</v>
      </c>
      <c r="B110" s="28">
        <f>'Table A1'!B110*'Table A0'!$G110/(10)</f>
        <v>339596.64797389967</v>
      </c>
      <c r="C110" s="28">
        <f>'Table A1'!C110*'Table A0'!$G110/(5)</f>
        <v>501259.91324992629</v>
      </c>
      <c r="D110" s="28">
        <f>'Table A1'!D110*'Table A0'!$G110/(1)</f>
        <v>1300822.0145500239</v>
      </c>
      <c r="E110" s="28">
        <f>'Table A1'!E110*'Table A0'!$G110/(0.5)</f>
        <v>2003092.6789835403</v>
      </c>
      <c r="F110" s="28">
        <f>'Table A1'!F110*'Table A0'!$G110/(0.1)</f>
        <v>5594687.0993908476</v>
      </c>
      <c r="G110" s="28">
        <f>'Table A1'!G110*'Table A0'!$G110/(0.01)</f>
        <v>24365807.172884397</v>
      </c>
      <c r="H110" s="28"/>
      <c r="I110" s="28">
        <f>(100-'Table A1'!B110)*'Table A0'!$G110/(90)</f>
        <v>41800.291408319805</v>
      </c>
      <c r="J110" s="28">
        <f>'Table A1'!I110*'Table A0'!$G110/(5)</f>
        <v>177933.38269787314</v>
      </c>
      <c r="K110" s="28">
        <f>'Table A1'!J110*'Table A0'!$G110/(4)</f>
        <v>301369.38792490179</v>
      </c>
      <c r="L110" s="28">
        <f>'Table A1'!K110*'Table A0'!$G110/(0.5)</f>
        <v>598551.35011650773</v>
      </c>
      <c r="M110" s="28">
        <f>'Table A1'!L110*'Table A0'!$G110/(0.4)</f>
        <v>1105194.0738817132</v>
      </c>
      <c r="N110" s="28">
        <f>'Table A1'!M110*'Table A0'!$G110/(0.09)</f>
        <v>3509007.0912248981</v>
      </c>
      <c r="P110" s="28">
        <f>'Table Thresholds_nominal'!B110*'Table A0'!$L110</f>
        <v>150769.12208507332</v>
      </c>
      <c r="Q110" s="28">
        <f>'Table Thresholds_nominal'!C110*'Table A0'!$L110</f>
        <v>216518.69092594273</v>
      </c>
      <c r="R110" s="28">
        <f>'Table Thresholds_nominal'!D110*'Table A0'!$L110</f>
        <v>504804.34359193739</v>
      </c>
      <c r="S110" s="28">
        <f>'Table Thresholds_nominal'!E110*'Table A0'!$L110</f>
        <v>747649.1284518037</v>
      </c>
      <c r="T110" s="28">
        <f>'Table Thresholds_nominal'!F110*'Table A0'!$L110</f>
        <v>1991470.5071104078</v>
      </c>
      <c r="U110" s="28">
        <f>'Table Thresholds_nominal'!G110*'Table A0'!$L110</f>
        <v>8924008.5763769448</v>
      </c>
    </row>
    <row r="111" spans="1:21" ht="12.75" customHeight="1">
      <c r="A111" s="27">
        <f t="shared" si="2"/>
        <v>2018</v>
      </c>
      <c r="B111" s="28">
        <f>'Table A1'!B111*'Table A0'!$G111/(10)</f>
        <v>346448.47145836428</v>
      </c>
      <c r="C111" s="28">
        <f>'Table A1'!C111*'Table A0'!$G111/(5)</f>
        <v>512616.781944432</v>
      </c>
      <c r="D111" s="28">
        <f>'Table A1'!D111*'Table A0'!$G111/(1)</f>
        <v>1332818.1588923591</v>
      </c>
      <c r="E111" s="28">
        <f>'Table A1'!E111*'Table A0'!$G111/(0.5)</f>
        <v>2054098.586986742</v>
      </c>
      <c r="F111" s="28">
        <f>'Table A1'!F111*'Table A0'!$G111/(0.1)</f>
        <v>5753683.9707619576</v>
      </c>
      <c r="G111" s="28">
        <f>'Table A1'!G111*'Table A0'!$G111/(0.01)</f>
        <v>24991702.276435114</v>
      </c>
      <c r="H111" s="28"/>
      <c r="I111" s="28">
        <f>(100-'Table A1'!B111)*'Table A0'!$G111/(90)</f>
        <v>42204.818927162007</v>
      </c>
      <c r="J111" s="28">
        <f>'Table A1'!I111*'Table A0'!$G111/(5)</f>
        <v>180280.16097229655</v>
      </c>
      <c r="K111" s="28">
        <f>'Table A1'!J111*'Table A0'!$G111/(4)</f>
        <v>307566.43770745018</v>
      </c>
      <c r="L111" s="28">
        <f>'Table A1'!K111*'Table A0'!$G111/(0.5)</f>
        <v>611537.73079797626</v>
      </c>
      <c r="M111" s="28">
        <f>'Table A1'!L111*'Table A0'!$G111/(0.4)</f>
        <v>1129202.2410429381</v>
      </c>
      <c r="N111" s="28">
        <f>'Table A1'!M111*'Table A0'!$G111/(0.09)</f>
        <v>3616126.3812427185</v>
      </c>
      <c r="P111" s="28">
        <f>'Table Thresholds_nominal'!B111*'Table A0'!$L111</f>
        <v>152224.85153609831</v>
      </c>
      <c r="Q111" s="28">
        <f>'Table Thresholds_nominal'!C111*'Table A0'!$L111</f>
        <v>220254.59339477727</v>
      </c>
      <c r="R111" s="28">
        <f>'Table Thresholds_nominal'!D111*'Table A0'!$L111</f>
        <v>515112.30099846388</v>
      </c>
      <c r="S111" s="28">
        <f>'Table Thresholds_nominal'!E111*'Table A0'!$L111</f>
        <v>763979.71198156686</v>
      </c>
      <c r="T111" s="28">
        <f>'Table Thresholds_nominal'!F111*'Table A0'!$L111</f>
        <v>2043456.337173579</v>
      </c>
      <c r="U111" s="28">
        <f>'Table Thresholds_nominal'!G111*'Table A0'!$L111</f>
        <v>9183490.6797235031</v>
      </c>
    </row>
    <row r="112" spans="1:21" ht="12.75" customHeight="1">
      <c r="A112" s="27">
        <f t="shared" si="2"/>
        <v>2019</v>
      </c>
      <c r="B112" s="28">
        <f>'Table A1'!B112*'Table A0'!$G112/(10)</f>
        <v>344602.88469070586</v>
      </c>
      <c r="C112" s="28">
        <f>'Table A1'!C112*'Table A0'!$G112/(5)</f>
        <v>506873.49195841589</v>
      </c>
      <c r="D112" s="28">
        <f>'Table A1'!D112*'Table A0'!$G112/(1)</f>
        <v>1286272.6686876169</v>
      </c>
      <c r="E112" s="28">
        <f>'Table A1'!E112*'Table A0'!$G112/(0.5)</f>
        <v>1954970.6279649741</v>
      </c>
      <c r="F112" s="28">
        <f>'Table A1'!F112*'Table A0'!$G112/(0.1)</f>
        <v>5275422.0499481326</v>
      </c>
      <c r="G112" s="28">
        <f>'Table A1'!G112*'Table A0'!$G112/(0.01)</f>
        <v>21341579.844376337</v>
      </c>
      <c r="H112" s="28"/>
      <c r="I112" s="28">
        <f>(100-'Table A1'!B112)*'Table A0'!$G112/(90)</f>
        <v>42974.897833758048</v>
      </c>
      <c r="J112" s="28">
        <f>'Table A1'!I112*'Table A0'!$G112/(5)</f>
        <v>182332.27742299586</v>
      </c>
      <c r="K112" s="28">
        <f>'Table A1'!J112*'Table A0'!$G112/(4)</f>
        <v>312023.69777611567</v>
      </c>
      <c r="L112" s="28">
        <f>'Table A1'!K112*'Table A0'!$G112/(0.5)</f>
        <v>617574.70941025962</v>
      </c>
      <c r="M112" s="28">
        <f>'Table A1'!L112*'Table A0'!$G112/(0.4)</f>
        <v>1124857.7724691846</v>
      </c>
      <c r="N112" s="28">
        <f>'Table A1'!M112*'Table A0'!$G112/(0.09)</f>
        <v>3490293.4061227767</v>
      </c>
      <c r="P112" s="28">
        <f>'Table Thresholds_nominal'!B112*'Table A0'!$L112</f>
        <v>153586.43003584034</v>
      </c>
      <c r="Q112" s="28">
        <f>'Table Thresholds_nominal'!C112*'Table A0'!$L112</f>
        <v>223379.71198624049</v>
      </c>
      <c r="R112" s="28">
        <f>'Table Thresholds_nominal'!D112*'Table A0'!$L112</f>
        <v>520708.02187301975</v>
      </c>
      <c r="S112" s="28">
        <f>'Table Thresholds_nominal'!E112*'Table A0'!$L112</f>
        <v>768378.58908293571</v>
      </c>
      <c r="T112" s="28">
        <f>'Table Thresholds_nominal'!F112*'Table A0'!$L112</f>
        <v>2006800.1080407822</v>
      </c>
      <c r="U112" s="28">
        <f>'Table Thresholds_nominal'!G112*'Table A0'!$L112</f>
        <v>8661372.6184928268</v>
      </c>
    </row>
    <row r="113" spans="1:21" ht="12.75" customHeight="1">
      <c r="A113" s="27">
        <f t="shared" si="2"/>
        <v>2020</v>
      </c>
      <c r="B113" s="28">
        <f>'Table A1'!B113*'Table A0'!$G113/(10)</f>
        <v>355126.08600995661</v>
      </c>
      <c r="C113" s="28">
        <f>'Table A1'!C113*'Table A0'!$G113/(5)</f>
        <v>527181.34990769112</v>
      </c>
      <c r="D113" s="28">
        <f>'Table A1'!D113*'Table A0'!$G113/(1)</f>
        <v>1378524.5830737932</v>
      </c>
      <c r="E113" s="28">
        <f>'Table A1'!E113*'Table A0'!$G113/(0.5)</f>
        <v>2130440.5548071726</v>
      </c>
      <c r="F113" s="28">
        <f>'Table A1'!F113*'Table A0'!$G113/(0.1)</f>
        <v>6004699.9862806993</v>
      </c>
      <c r="G113" s="28">
        <f>'Table A1'!G113*'Table A0'!$G113/(0.01)</f>
        <v>25880098.960243531</v>
      </c>
      <c r="H113" s="28"/>
      <c r="I113" s="28">
        <f>(100-'Table A1'!B113)*'Table A0'!$G113/(90)</f>
        <v>40329.741091517739</v>
      </c>
      <c r="J113" s="28">
        <f>'Table A1'!I113*'Table A0'!$G113/(5)</f>
        <v>183070.82211222214</v>
      </c>
      <c r="K113" s="28">
        <f>'Table A1'!J113*'Table A0'!$G113/(4)</f>
        <v>314345.54161616554</v>
      </c>
      <c r="L113" s="28">
        <f>'Table A1'!K113*'Table A0'!$G113/(0.5)</f>
        <v>626608.61134041357</v>
      </c>
      <c r="M113" s="28">
        <f>'Table A1'!L113*'Table A0'!$G113/(0.4)</f>
        <v>1161875.6969387911</v>
      </c>
      <c r="N113" s="28">
        <f>'Table A1'!M113*'Table A0'!$G113/(0.09)</f>
        <v>3796322.3225070513</v>
      </c>
      <c r="P113" s="28">
        <f>'Table Thresholds_nominal'!B113*'Table A0'!$L113</f>
        <v>153965.14475530418</v>
      </c>
      <c r="Q113" s="28">
        <f>'Table Thresholds_nominal'!C113*'Table A0'!$L113</f>
        <v>224683.27161338823</v>
      </c>
      <c r="R113" s="28">
        <f>'Table Thresholds_nominal'!D113*'Table A0'!$L113</f>
        <v>526891.88344727922</v>
      </c>
      <c r="S113" s="28">
        <f>'Table Thresholds_nominal'!E113*'Table A0'!$L113</f>
        <v>784073.37965135078</v>
      </c>
      <c r="T113" s="28">
        <f>'Table Thresholds_nominal'!F113*'Table A0'!$L113</f>
        <v>2120186.8861353947</v>
      </c>
      <c r="U113" s="28">
        <f>'Table Thresholds_nominal'!G113*'Table A0'!$L113</f>
        <v>9712152.0880090166</v>
      </c>
    </row>
    <row r="114" spans="1:21" ht="12.75" customHeight="1">
      <c r="A114" s="27">
        <f t="shared" si="2"/>
        <v>2021</v>
      </c>
      <c r="B114" s="28">
        <f>'Table A1'!B114*'Table A0'!$G114/(10)</f>
        <v>387112.45939640788</v>
      </c>
      <c r="C114" s="28">
        <f>'Table A1'!C114*'Table A0'!$G114/(5)</f>
        <v>585542.5730261656</v>
      </c>
      <c r="D114" s="28">
        <f>'Table A1'!D114*'Table A0'!$G114/(1)</f>
        <v>1600079.1821981161</v>
      </c>
      <c r="E114" s="28">
        <f>'Table A1'!E114*'Table A0'!$G114/(0.5)</f>
        <v>2507820.8456647904</v>
      </c>
      <c r="F114" s="28">
        <f>'Table A1'!F114*'Table A0'!$G114/(0.1)</f>
        <v>7283150.8466152363</v>
      </c>
      <c r="G114" s="28">
        <f>'Table A1'!G114*'Table A0'!$G114/(0.01)</f>
        <v>32010808.660867471</v>
      </c>
      <c r="H114" s="28"/>
      <c r="I114" s="28">
        <f>(100-'Table A1'!B114)*'Table A0'!$G114/(90)</f>
        <v>42404.327707335484</v>
      </c>
      <c r="J114" s="28">
        <f>'Table A1'!I114*'Table A0'!$G114/(5)</f>
        <v>188682.34576665013</v>
      </c>
      <c r="K114" s="28">
        <f>'Table A1'!J114*'Table A0'!$G114/(4)</f>
        <v>331908.42073317803</v>
      </c>
      <c r="L114" s="28">
        <f>'Table A1'!K114*'Table A0'!$G114/(0.5)</f>
        <v>692337.51873144205</v>
      </c>
      <c r="M114" s="28">
        <f>'Table A1'!L114*'Table A0'!$G114/(0.4)</f>
        <v>1313988.3454271785</v>
      </c>
      <c r="N114" s="28">
        <f>'Table A1'!M114*'Table A0'!$G114/(0.09)</f>
        <v>4535633.3116983213</v>
      </c>
      <c r="P114" s="28">
        <f>'Table Thresholds_nominal'!B114*'Table A0'!$L114</f>
        <v>156139.67463153496</v>
      </c>
      <c r="Q114" s="28">
        <f>'Table Thresholds_nominal'!C114*'Table A0'!$L114</f>
        <v>231212.43373534625</v>
      </c>
      <c r="R114" s="28">
        <f>'Table Thresholds_nominal'!D114*'Table A0'!$L114</f>
        <v>567349.60559377214</v>
      </c>
      <c r="S114" s="28">
        <f>'Table Thresholds_nominal'!E114*'Table A0'!$L114</f>
        <v>861020.06923810125</v>
      </c>
      <c r="T114" s="28">
        <f>'Table Thresholds_nominal'!F114*'Table A0'!$L114</f>
        <v>2456416.1028011562</v>
      </c>
      <c r="U114" s="28">
        <f>'Table Thresholds_nominal'!G114*'Table A0'!$L114</f>
        <v>11839268.958365403</v>
      </c>
    </row>
    <row r="115" spans="1:21" ht="12.75" customHeight="1">
      <c r="A115" s="27">
        <f t="shared" ref="A115" si="3">A114+1</f>
        <v>2022</v>
      </c>
      <c r="B115" s="28">
        <f>'Table A1'!B115*'Table A0'!$G115/(10)</f>
        <v>370742.04418809863</v>
      </c>
      <c r="C115" s="28">
        <f>'Table A1'!C115*'Table A0'!$G115/(5)</f>
        <v>554363.85992800619</v>
      </c>
      <c r="D115" s="28">
        <f>'Table A1'!D115*'Table A0'!$G115/(1)</f>
        <v>1468585.8133961181</v>
      </c>
      <c r="E115" s="28">
        <f>'Table A1'!E115*'Table A0'!$G115/(0.5)</f>
        <v>2273968.2603842975</v>
      </c>
      <c r="F115" s="28">
        <f>'Table A1'!F115*'Table A0'!$G115/(0.1)</f>
        <v>6448890.263752576</v>
      </c>
      <c r="G115" s="28">
        <f>'Table A1'!G115*'Table A0'!$G115/(0.01)</f>
        <v>27658391.06976299</v>
      </c>
      <c r="H115" s="28"/>
      <c r="I115" s="28">
        <f>(100-'Table A1'!B115)*'Table A0'!$G115/(90)</f>
        <v>41864.670975385394</v>
      </c>
      <c r="J115" s="28">
        <f>'Table A1'!I115*'Table A0'!$G115/(5)</f>
        <v>187120.22844819108</v>
      </c>
      <c r="K115" s="28">
        <f>'Table A1'!J115*'Table A0'!$G115/(4)</f>
        <v>325808.3715609783</v>
      </c>
      <c r="L115" s="28">
        <f>'Table A1'!K115*'Table A0'!$G115/(0.5)</f>
        <v>663203.36640793842</v>
      </c>
      <c r="M115" s="28">
        <f>'Table A1'!L115*'Table A0'!$G115/(0.4)</f>
        <v>1230237.759542228</v>
      </c>
      <c r="N115" s="28">
        <f>'Table A1'!M115*'Table A0'!$G115/(0.09)</f>
        <v>4092279.0630847528</v>
      </c>
      <c r="P115" s="28">
        <f>'Table Thresholds_nominal'!B115*'Table A0'!$L115</f>
        <v>155400</v>
      </c>
      <c r="Q115" s="28">
        <f>'Table Thresholds_nominal'!C115*'Table A0'!$L115</f>
        <v>230340</v>
      </c>
      <c r="R115" s="28">
        <f>'Table Thresholds_nominal'!D115*'Table A0'!$L115</f>
        <v>552220</v>
      </c>
      <c r="S115" s="28">
        <f>'Table Thresholds_nominal'!E115*'Table A0'!$L115</f>
        <v>822910</v>
      </c>
      <c r="T115" s="28">
        <f>'Table Thresholds_nominal'!F115*'Table A0'!$L115</f>
        <v>2272700</v>
      </c>
      <c r="U115" s="28">
        <f>'Table Thresholds_nominal'!G115*'Table A0'!$L115</f>
        <v>10523000</v>
      </c>
    </row>
    <row r="116" spans="1:21" ht="12.75" customHeight="1">
      <c r="A116" s="94"/>
      <c r="B116" s="94"/>
      <c r="C116" s="94"/>
      <c r="D116" s="94"/>
      <c r="E116" s="94"/>
      <c r="F116" s="94"/>
      <c r="G116" s="94"/>
      <c r="H116" s="94"/>
      <c r="I116" s="94"/>
      <c r="J116" s="31"/>
      <c r="K116" s="31"/>
      <c r="L116" s="31"/>
      <c r="M116" s="31"/>
      <c r="N116" s="31"/>
      <c r="O116" s="94"/>
      <c r="P116" s="94"/>
      <c r="Q116" s="94"/>
      <c r="R116" s="94"/>
      <c r="S116" s="94"/>
      <c r="T116" s="94"/>
      <c r="U116" s="94"/>
    </row>
    <row r="117" spans="1:21" ht="12.75" customHeight="1">
      <c r="J117" s="29"/>
      <c r="K117" s="29"/>
      <c r="L117" s="29"/>
      <c r="M117" s="29"/>
      <c r="N117" s="29"/>
    </row>
    <row r="118" spans="1:21" ht="12.75" customHeight="1">
      <c r="J118" s="29"/>
      <c r="K118" s="29"/>
      <c r="L118" s="29"/>
      <c r="M118" s="29"/>
      <c r="N118" s="29"/>
    </row>
    <row r="119" spans="1:21" ht="12.75" customHeight="1">
      <c r="B119" s="95"/>
      <c r="J119" s="29"/>
      <c r="K119" s="29"/>
      <c r="L119" s="29"/>
      <c r="M119" s="29"/>
      <c r="N119" s="29"/>
    </row>
    <row r="120" spans="1:21" ht="12.75" customHeight="1">
      <c r="J120" s="29"/>
      <c r="K120" s="29"/>
      <c r="L120" s="29"/>
      <c r="M120" s="29"/>
      <c r="N120" s="29"/>
    </row>
    <row r="121" spans="1:21" ht="12.75" customHeight="1">
      <c r="J121" s="29"/>
      <c r="K121" s="29"/>
      <c r="L121" s="29"/>
      <c r="M121" s="29"/>
      <c r="N121" s="29"/>
    </row>
    <row r="122" spans="1:21" ht="12.75" customHeight="1">
      <c r="J122" s="29"/>
      <c r="K122" s="29"/>
      <c r="L122" s="29"/>
      <c r="M122" s="29"/>
      <c r="N122" s="29"/>
    </row>
    <row r="123" spans="1:21" ht="12.75" customHeight="1">
      <c r="J123" s="29"/>
      <c r="K123" s="29"/>
      <c r="L123" s="29"/>
      <c r="M123" s="29"/>
      <c r="N123" s="29"/>
    </row>
    <row r="124" spans="1:21" ht="12.75" customHeight="1">
      <c r="J124" s="29"/>
      <c r="K124" s="29"/>
      <c r="L124" s="29"/>
      <c r="M124" s="29"/>
      <c r="N124" s="29"/>
    </row>
    <row r="125" spans="1:21" ht="12.75" customHeight="1">
      <c r="J125" s="29"/>
      <c r="K125" s="29"/>
      <c r="L125" s="29"/>
      <c r="M125" s="29"/>
      <c r="N125" s="29"/>
    </row>
    <row r="126" spans="1:21" ht="12.75" customHeight="1">
      <c r="J126" s="29"/>
      <c r="K126" s="29"/>
      <c r="L126" s="29"/>
      <c r="M126" s="29"/>
      <c r="N126" s="29"/>
    </row>
    <row r="127" spans="1:21" ht="12.75" customHeight="1">
      <c r="J127" s="29"/>
      <c r="K127" s="29"/>
      <c r="L127" s="29"/>
      <c r="M127" s="29"/>
      <c r="N127" s="29"/>
    </row>
    <row r="128" spans="1:21" ht="12.75" customHeight="1">
      <c r="J128" s="29"/>
      <c r="K128" s="29"/>
      <c r="L128" s="29"/>
      <c r="M128" s="29"/>
      <c r="N128" s="29"/>
    </row>
    <row r="129" spans="10:14" ht="12.75" customHeight="1">
      <c r="J129" s="29"/>
      <c r="K129" s="29"/>
      <c r="L129" s="29"/>
      <c r="M129" s="29"/>
      <c r="N129" s="29"/>
    </row>
    <row r="130" spans="10:14" ht="12.75" customHeight="1">
      <c r="J130" s="29"/>
      <c r="K130" s="29"/>
      <c r="L130" s="29"/>
      <c r="M130" s="29"/>
      <c r="N130" s="29"/>
    </row>
    <row r="131" spans="10:14" ht="12.75" customHeight="1">
      <c r="J131" s="29"/>
      <c r="K131" s="29"/>
      <c r="L131" s="29"/>
      <c r="M131" s="29"/>
      <c r="N131" s="29"/>
    </row>
    <row r="132" spans="10:14" ht="12.75" customHeight="1">
      <c r="J132" s="29"/>
      <c r="K132" s="29"/>
      <c r="L132" s="29"/>
      <c r="M132" s="29"/>
      <c r="N132" s="29"/>
    </row>
    <row r="133" spans="10:14" ht="12.75" customHeight="1">
      <c r="J133" s="29"/>
      <c r="K133" s="29"/>
      <c r="L133" s="29"/>
      <c r="M133" s="29"/>
      <c r="N133" s="29"/>
    </row>
    <row r="134" spans="10:14" ht="12.75" customHeight="1">
      <c r="J134" s="29"/>
      <c r="K134" s="29"/>
      <c r="L134" s="29"/>
      <c r="M134" s="29"/>
      <c r="N134" s="29"/>
    </row>
    <row r="135" spans="10:14" ht="12.75" customHeight="1">
      <c r="J135" s="29"/>
      <c r="K135" s="29"/>
      <c r="L135" s="29"/>
      <c r="M135" s="29"/>
      <c r="N135" s="29"/>
    </row>
    <row r="136" spans="10:14" ht="12.75" customHeight="1">
      <c r="J136" s="29"/>
      <c r="K136" s="29"/>
      <c r="L136" s="29"/>
      <c r="M136" s="29"/>
      <c r="N136" s="29"/>
    </row>
    <row r="137" spans="10:14" ht="12.75" customHeight="1">
      <c r="J137" s="29"/>
      <c r="K137" s="29"/>
      <c r="L137" s="29"/>
      <c r="M137" s="29"/>
      <c r="N137" s="29"/>
    </row>
    <row r="138" spans="10:14" ht="12.75" customHeight="1">
      <c r="J138" s="29"/>
      <c r="K138" s="29"/>
      <c r="L138" s="29"/>
      <c r="M138" s="29"/>
      <c r="N138" s="29"/>
    </row>
    <row r="139" spans="10:14" ht="12.75" customHeight="1">
      <c r="J139" s="29"/>
      <c r="K139" s="29"/>
      <c r="L139" s="29"/>
      <c r="M139" s="29"/>
      <c r="N139" s="29"/>
    </row>
    <row r="140" spans="10:14" ht="12.75" customHeight="1">
      <c r="J140" s="29"/>
      <c r="K140" s="29"/>
      <c r="L140" s="29"/>
      <c r="M140" s="29"/>
      <c r="N140" s="29"/>
    </row>
    <row r="141" spans="10:14" ht="12.75" customHeight="1">
      <c r="J141" s="29"/>
      <c r="K141" s="29"/>
      <c r="L141" s="29"/>
      <c r="M141" s="29"/>
      <c r="N141" s="29"/>
    </row>
    <row r="142" spans="10:14" ht="12.75" customHeight="1">
      <c r="J142" s="29"/>
      <c r="K142" s="29"/>
      <c r="L142" s="29"/>
      <c r="M142" s="29"/>
      <c r="N142" s="29"/>
    </row>
    <row r="143" spans="10:14" ht="12.75" customHeight="1">
      <c r="J143" s="29"/>
      <c r="K143" s="29"/>
      <c r="L143" s="29"/>
      <c r="M143" s="29"/>
      <c r="N143" s="29"/>
    </row>
    <row r="144" spans="10:14" ht="12.75" customHeight="1">
      <c r="J144" s="29"/>
      <c r="K144" s="29"/>
      <c r="L144" s="29"/>
      <c r="M144" s="29"/>
      <c r="N144" s="29"/>
    </row>
    <row r="145" spans="10:14" ht="12.75" customHeight="1">
      <c r="J145" s="29"/>
      <c r="K145" s="29"/>
      <c r="L145" s="29"/>
      <c r="M145" s="29"/>
      <c r="N145" s="29"/>
    </row>
    <row r="146" spans="10:14" ht="12.75" customHeight="1">
      <c r="J146" s="29"/>
      <c r="K146" s="29"/>
      <c r="L146" s="29"/>
      <c r="M146" s="29"/>
      <c r="N146" s="29"/>
    </row>
    <row r="147" spans="10:14" ht="12.75" customHeight="1">
      <c r="J147" s="29"/>
      <c r="K147" s="29"/>
      <c r="L147" s="29"/>
      <c r="M147" s="29"/>
      <c r="N147" s="29"/>
    </row>
    <row r="148" spans="10:14" ht="12.75" customHeight="1">
      <c r="J148" s="29"/>
      <c r="K148" s="29"/>
      <c r="L148" s="29"/>
      <c r="M148" s="29"/>
      <c r="N148" s="29"/>
    </row>
    <row r="149" spans="10:14" ht="12.75" customHeight="1">
      <c r="J149" s="29"/>
      <c r="K149" s="29"/>
      <c r="L149" s="29"/>
      <c r="M149" s="29"/>
      <c r="N149" s="29"/>
    </row>
    <row r="150" spans="10:14" ht="12.75" customHeight="1">
      <c r="J150" s="29"/>
      <c r="K150" s="29"/>
      <c r="L150" s="29"/>
      <c r="M150" s="29"/>
      <c r="N150" s="29"/>
    </row>
    <row r="151" spans="10:14" ht="12.75" customHeight="1">
      <c r="J151" s="29"/>
      <c r="K151" s="29"/>
      <c r="L151" s="29"/>
      <c r="M151" s="29"/>
      <c r="N151" s="29"/>
    </row>
    <row r="152" spans="10:14" ht="12.75" customHeight="1">
      <c r="J152" s="29"/>
      <c r="K152" s="29"/>
      <c r="L152" s="29"/>
      <c r="M152" s="29"/>
      <c r="N152" s="29"/>
    </row>
    <row r="153" spans="10:14" ht="12.75" customHeight="1">
      <c r="J153" s="29"/>
      <c r="K153" s="29"/>
      <c r="L153" s="29"/>
      <c r="M153" s="29"/>
      <c r="N153" s="29"/>
    </row>
    <row r="154" spans="10:14" ht="12.75" customHeight="1">
      <c r="J154" s="29"/>
      <c r="K154" s="29"/>
      <c r="L154" s="29"/>
      <c r="M154" s="29"/>
      <c r="N154" s="29"/>
    </row>
    <row r="155" spans="10:14" ht="12.75" customHeight="1">
      <c r="J155" s="29"/>
      <c r="K155" s="29"/>
      <c r="L155" s="29"/>
      <c r="M155" s="29"/>
      <c r="N155" s="29"/>
    </row>
    <row r="156" spans="10:14" ht="12.75" customHeight="1">
      <c r="J156" s="29"/>
      <c r="K156" s="29"/>
      <c r="L156" s="29"/>
      <c r="M156" s="29"/>
      <c r="N156" s="29"/>
    </row>
    <row r="157" spans="10:14" ht="12.75" customHeight="1">
      <c r="J157" s="29"/>
      <c r="K157" s="29"/>
      <c r="L157" s="29"/>
      <c r="M157" s="29"/>
      <c r="N157" s="29"/>
    </row>
    <row r="158" spans="10:14" ht="12.75" customHeight="1">
      <c r="J158" s="29"/>
      <c r="K158" s="29"/>
      <c r="L158" s="29"/>
      <c r="M158" s="29"/>
      <c r="N158" s="29"/>
    </row>
    <row r="159" spans="10:14" ht="12.75" customHeight="1">
      <c r="J159" s="29"/>
      <c r="K159" s="29"/>
      <c r="L159" s="29"/>
      <c r="M159" s="29"/>
      <c r="N159" s="29"/>
    </row>
    <row r="160" spans="10:14" ht="12.75" customHeight="1">
      <c r="J160" s="29"/>
      <c r="K160" s="29"/>
      <c r="L160" s="29"/>
      <c r="M160" s="29"/>
      <c r="N160" s="29"/>
    </row>
    <row r="161" spans="10:14" ht="12.75" customHeight="1">
      <c r="J161" s="29"/>
      <c r="K161" s="29"/>
      <c r="L161" s="29"/>
      <c r="M161" s="29"/>
      <c r="N161" s="29"/>
    </row>
    <row r="162" spans="10:14" ht="12.75" customHeight="1">
      <c r="J162" s="29"/>
      <c r="K162" s="29"/>
      <c r="L162" s="29"/>
      <c r="M162" s="29"/>
      <c r="N162" s="29"/>
    </row>
    <row r="163" spans="10:14" ht="12.75" customHeight="1">
      <c r="J163" s="29"/>
      <c r="K163" s="29"/>
      <c r="L163" s="29"/>
      <c r="M163" s="29"/>
      <c r="N163" s="29"/>
    </row>
    <row r="164" spans="10:14" ht="12.75" customHeight="1">
      <c r="J164" s="29"/>
      <c r="K164" s="29"/>
      <c r="L164" s="29"/>
      <c r="M164" s="29"/>
      <c r="N164" s="29"/>
    </row>
    <row r="165" spans="10:14" ht="12.75" customHeight="1">
      <c r="J165" s="29"/>
      <c r="K165" s="29"/>
      <c r="L165" s="29"/>
      <c r="M165" s="29"/>
      <c r="N165" s="29"/>
    </row>
    <row r="166" spans="10:14" ht="12.75" customHeight="1">
      <c r="J166" s="29"/>
      <c r="K166" s="29"/>
      <c r="L166" s="29"/>
      <c r="M166" s="29"/>
      <c r="N166" s="29"/>
    </row>
    <row r="167" spans="10:14" ht="12.75" customHeight="1">
      <c r="J167" s="29"/>
      <c r="K167" s="29"/>
      <c r="L167" s="29"/>
      <c r="M167" s="29"/>
      <c r="N167" s="29"/>
    </row>
    <row r="168" spans="10:14" ht="12.75" customHeight="1">
      <c r="J168" s="29"/>
      <c r="K168" s="29"/>
      <c r="L168" s="29"/>
      <c r="M168" s="29"/>
      <c r="N168" s="29"/>
    </row>
    <row r="169" spans="10:14" ht="12.75" customHeight="1">
      <c r="J169" s="29"/>
      <c r="K169" s="29"/>
      <c r="L169" s="29"/>
      <c r="M169" s="29"/>
      <c r="N169" s="29"/>
    </row>
    <row r="170" spans="10:14" ht="12.75" customHeight="1">
      <c r="J170" s="29"/>
      <c r="K170" s="29"/>
      <c r="L170" s="29"/>
      <c r="M170" s="29"/>
      <c r="N170" s="29"/>
    </row>
    <row r="171" spans="10:14" ht="12.75" customHeight="1">
      <c r="J171" s="29"/>
      <c r="K171" s="29"/>
      <c r="L171" s="29"/>
      <c r="M171" s="29"/>
      <c r="N171" s="29"/>
    </row>
    <row r="172" spans="10:14" ht="12.75" customHeight="1">
      <c r="J172" s="29"/>
      <c r="K172" s="29"/>
      <c r="L172" s="29"/>
      <c r="M172" s="29"/>
      <c r="N172" s="29"/>
    </row>
    <row r="173" spans="10:14" ht="12.75" customHeight="1">
      <c r="J173" s="29"/>
      <c r="K173" s="29"/>
      <c r="L173" s="29"/>
      <c r="M173" s="29"/>
      <c r="N173" s="29"/>
    </row>
    <row r="174" spans="10:14" ht="12.75" customHeight="1">
      <c r="J174" s="29"/>
      <c r="K174" s="29"/>
      <c r="L174" s="29"/>
      <c r="M174" s="29"/>
      <c r="N174" s="29"/>
    </row>
    <row r="175" spans="10:14" ht="12.75" customHeight="1">
      <c r="J175" s="29"/>
      <c r="K175" s="29"/>
      <c r="L175" s="29"/>
      <c r="M175" s="29"/>
      <c r="N175" s="29"/>
    </row>
    <row r="176" spans="10:14" ht="12.75" customHeight="1">
      <c r="J176" s="29"/>
      <c r="K176" s="29"/>
      <c r="L176" s="29"/>
      <c r="M176" s="29"/>
      <c r="N176" s="29"/>
    </row>
    <row r="177" spans="10:14" ht="12.75" customHeight="1">
      <c r="J177" s="29"/>
      <c r="K177" s="29"/>
      <c r="L177" s="29"/>
      <c r="M177" s="29"/>
      <c r="N177" s="29"/>
    </row>
    <row r="178" spans="10:14" ht="12.75" customHeight="1">
      <c r="J178" s="29"/>
      <c r="K178" s="29"/>
      <c r="L178" s="29"/>
      <c r="M178" s="29"/>
      <c r="N178" s="29"/>
    </row>
    <row r="179" spans="10:14" ht="12.75" customHeight="1">
      <c r="J179" s="29"/>
      <c r="K179" s="29"/>
      <c r="L179" s="29"/>
      <c r="M179" s="29"/>
      <c r="N179" s="29"/>
    </row>
    <row r="180" spans="10:14" ht="12.75" customHeight="1">
      <c r="J180" s="29"/>
      <c r="K180" s="29"/>
      <c r="L180" s="29"/>
      <c r="M180" s="29"/>
      <c r="N180" s="29"/>
    </row>
    <row r="181" spans="10:14" ht="12.75" customHeight="1">
      <c r="J181" s="29"/>
      <c r="K181" s="29"/>
      <c r="L181" s="29"/>
      <c r="M181" s="29"/>
      <c r="N181" s="29"/>
    </row>
    <row r="182" spans="10:14" ht="12.75" customHeight="1">
      <c r="J182" s="29"/>
      <c r="K182" s="29"/>
      <c r="L182" s="29"/>
      <c r="M182" s="29"/>
      <c r="N182" s="29"/>
    </row>
    <row r="183" spans="10:14" ht="12.75" customHeight="1">
      <c r="J183" s="29"/>
      <c r="K183" s="29"/>
      <c r="L183" s="29"/>
      <c r="M183" s="29"/>
      <c r="N183" s="29"/>
    </row>
    <row r="184" spans="10:14" ht="12.75" customHeight="1">
      <c r="J184" s="29"/>
      <c r="K184" s="29"/>
      <c r="L184" s="29"/>
      <c r="M184" s="29"/>
      <c r="N184" s="29"/>
    </row>
    <row r="185" spans="10:14" ht="12.75" customHeight="1">
      <c r="J185" s="29"/>
      <c r="K185" s="29"/>
      <c r="L185" s="29"/>
      <c r="M185" s="29"/>
      <c r="N185" s="29"/>
    </row>
    <row r="186" spans="10:14" ht="12.75" customHeight="1">
      <c r="J186" s="29"/>
      <c r="K186" s="29"/>
      <c r="L186" s="29"/>
      <c r="M186" s="29"/>
      <c r="N186" s="29"/>
    </row>
    <row r="187" spans="10:14" ht="12.75" customHeight="1">
      <c r="J187" s="29"/>
      <c r="K187" s="29"/>
      <c r="L187" s="29"/>
      <c r="M187" s="29"/>
      <c r="N187" s="29"/>
    </row>
    <row r="188" spans="10:14" ht="12.75" customHeight="1">
      <c r="J188" s="29"/>
      <c r="K188" s="29"/>
      <c r="L188" s="29"/>
      <c r="M188" s="29"/>
      <c r="N188" s="29"/>
    </row>
    <row r="189" spans="10:14" ht="12.75" customHeight="1">
      <c r="J189" s="29"/>
      <c r="K189" s="29"/>
      <c r="L189" s="29"/>
      <c r="M189" s="29"/>
      <c r="N189" s="29"/>
    </row>
    <row r="190" spans="10:14" ht="12.75" customHeight="1">
      <c r="J190" s="29"/>
      <c r="K190" s="29"/>
      <c r="L190" s="29"/>
      <c r="M190" s="29"/>
      <c r="N190" s="29"/>
    </row>
  </sheetData>
  <mergeCells count="2">
    <mergeCell ref="A2:U2"/>
    <mergeCell ref="A1:U1"/>
  </mergeCells>
  <phoneticPr fontId="4" type="noConversion"/>
  <printOptions horizontalCentered="1" verticalCentered="1"/>
  <pageMargins left="0.78740157480314965" right="0.78740157480314965" top="0.59055118110236227" bottom="0.78740157480314965" header="0.51181102362204722" footer="0.51181102362204722"/>
  <pageSetup scale="74" fitToHeight="2" orientation="landscape" verticalDpi="120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B190"/>
  <sheetViews>
    <sheetView topLeftCell="A93" zoomScale="125" zoomScaleNormal="125" workbookViewId="0">
      <selection activeCell="A115" sqref="A115:U115"/>
    </sheetView>
  </sheetViews>
  <sheetFormatPr baseColWidth="10" defaultColWidth="5.28515625" defaultRowHeight="12" customHeight="1"/>
  <cols>
    <col min="1" max="3" width="5.28515625" style="26" customWidth="1"/>
    <col min="4" max="4" width="6.7109375" style="26" customWidth="1"/>
    <col min="5" max="5" width="6.140625" style="26" customWidth="1"/>
    <col min="6" max="6" width="7.7109375" style="26" customWidth="1"/>
    <col min="7" max="7" width="7.28515625" style="26" customWidth="1"/>
    <col min="8" max="8" width="2.28515625" style="26" customWidth="1"/>
    <col min="9" max="12" width="5.28515625" style="26" customWidth="1"/>
    <col min="13" max="13" width="7.140625" style="26" customWidth="1"/>
    <col min="14" max="14" width="6.28515625" style="26" customWidth="1"/>
    <col min="15" max="15" width="2.28515625" style="26" customWidth="1"/>
    <col min="16" max="18" width="5.28515625" style="26" customWidth="1"/>
    <col min="19" max="19" width="6.85546875" style="26" customWidth="1"/>
    <col min="20" max="20" width="6.28515625" style="26" customWidth="1"/>
    <col min="21" max="21" width="7.140625" style="26" customWidth="1"/>
    <col min="22" max="26" width="5.28515625" style="26" customWidth="1"/>
    <col min="27" max="28" width="6.28515625" style="26" customWidth="1"/>
    <col min="29" max="16384" width="5.28515625" style="26"/>
  </cols>
  <sheetData>
    <row r="1" spans="1:28" ht="12" customHeight="1">
      <c r="A1" s="238" t="s">
        <v>346</v>
      </c>
      <c r="B1" s="239"/>
      <c r="C1" s="239"/>
      <c r="D1" s="239"/>
      <c r="E1" s="239"/>
      <c r="F1" s="239"/>
      <c r="G1" s="239"/>
      <c r="H1" s="239"/>
      <c r="I1" s="239"/>
      <c r="J1" s="239"/>
      <c r="K1" s="239"/>
      <c r="L1" s="239"/>
      <c r="M1" s="239"/>
      <c r="N1" s="239"/>
      <c r="O1" s="240"/>
      <c r="P1" s="240"/>
      <c r="Q1" s="240"/>
      <c r="R1" s="240"/>
      <c r="S1" s="240"/>
      <c r="T1" s="240"/>
      <c r="U1" s="240"/>
    </row>
    <row r="2" spans="1:28" ht="12" customHeight="1">
      <c r="A2" s="235" t="s">
        <v>492</v>
      </c>
      <c r="B2" s="236"/>
      <c r="C2" s="236"/>
      <c r="D2" s="236"/>
      <c r="E2" s="236"/>
      <c r="F2" s="236"/>
      <c r="G2" s="236"/>
      <c r="H2" s="236"/>
      <c r="I2" s="236"/>
      <c r="J2" s="236"/>
      <c r="K2" s="236"/>
      <c r="L2" s="236"/>
      <c r="M2" s="236"/>
      <c r="N2" s="236"/>
      <c r="O2" s="237"/>
      <c r="P2" s="237"/>
      <c r="Q2" s="237"/>
      <c r="R2" s="237"/>
      <c r="S2" s="237"/>
      <c r="T2" s="237"/>
      <c r="U2" s="237"/>
    </row>
    <row r="3" spans="1:28" ht="12" customHeight="1">
      <c r="A3" s="131"/>
      <c r="H3" s="132"/>
      <c r="I3" s="132"/>
      <c r="J3" s="132"/>
      <c r="K3" s="132"/>
      <c r="L3" s="132"/>
      <c r="M3" s="132"/>
      <c r="N3" s="132"/>
      <c r="O3" s="132"/>
      <c r="P3" s="132"/>
      <c r="Q3" s="132"/>
      <c r="R3" s="132"/>
      <c r="S3" s="132"/>
      <c r="T3" s="132"/>
      <c r="U3" s="132"/>
      <c r="W3" s="132"/>
      <c r="X3" s="132"/>
      <c r="Y3" s="132"/>
      <c r="Z3" s="132"/>
      <c r="AA3" s="132"/>
      <c r="AB3" s="132"/>
    </row>
    <row r="4" spans="1:28" ht="12" customHeight="1">
      <c r="B4" s="58" t="s">
        <v>43</v>
      </c>
      <c r="C4" s="58" t="s">
        <v>111</v>
      </c>
      <c r="D4" s="58" t="s">
        <v>46</v>
      </c>
      <c r="E4" s="58" t="s">
        <v>80</v>
      </c>
      <c r="F4" s="58" t="s">
        <v>81</v>
      </c>
      <c r="G4" s="58" t="s">
        <v>82</v>
      </c>
      <c r="H4" s="93"/>
      <c r="I4" s="58" t="s">
        <v>143</v>
      </c>
      <c r="J4" s="58" t="s">
        <v>44</v>
      </c>
      <c r="K4" s="58" t="s">
        <v>45</v>
      </c>
      <c r="L4" s="58" t="s">
        <v>78</v>
      </c>
      <c r="M4" s="58" t="s">
        <v>79</v>
      </c>
      <c r="N4" s="58" t="s">
        <v>83</v>
      </c>
      <c r="O4" s="93"/>
      <c r="P4" s="58" t="s">
        <v>74</v>
      </c>
      <c r="Q4" s="58" t="s">
        <v>75</v>
      </c>
      <c r="R4" s="58" t="s">
        <v>76</v>
      </c>
      <c r="S4" s="58" t="s">
        <v>87</v>
      </c>
      <c r="T4" s="58" t="s">
        <v>88</v>
      </c>
      <c r="U4" s="58" t="s">
        <v>89</v>
      </c>
      <c r="W4" s="58"/>
      <c r="X4" s="58"/>
      <c r="Y4" s="58"/>
      <c r="Z4" s="58"/>
      <c r="AA4" s="58"/>
      <c r="AB4" s="58"/>
    </row>
    <row r="5" spans="1:28" ht="12" customHeight="1">
      <c r="A5" s="30"/>
      <c r="B5" s="32" t="s">
        <v>49</v>
      </c>
      <c r="C5" s="32" t="s">
        <v>50</v>
      </c>
      <c r="D5" s="32" t="s">
        <v>51</v>
      </c>
      <c r="E5" s="32" t="s">
        <v>53</v>
      </c>
      <c r="F5" s="32" t="s">
        <v>54</v>
      </c>
      <c r="G5" s="32" t="s">
        <v>56</v>
      </c>
      <c r="H5" s="94"/>
      <c r="I5" s="32" t="s">
        <v>57</v>
      </c>
      <c r="J5" s="32" t="s">
        <v>58</v>
      </c>
      <c r="K5" s="32" t="s">
        <v>86</v>
      </c>
      <c r="L5" s="32" t="s">
        <v>101</v>
      </c>
      <c r="M5" s="32" t="s">
        <v>102</v>
      </c>
      <c r="N5" s="32" t="s">
        <v>123</v>
      </c>
      <c r="O5" s="94"/>
      <c r="P5" s="32" t="s">
        <v>124</v>
      </c>
      <c r="Q5" s="32" t="s">
        <v>139</v>
      </c>
      <c r="R5" s="32" t="s">
        <v>140</v>
      </c>
      <c r="S5" s="32" t="s">
        <v>141</v>
      </c>
      <c r="T5" s="32" t="s">
        <v>142</v>
      </c>
      <c r="U5" s="32" t="s">
        <v>144</v>
      </c>
      <c r="W5" s="137"/>
      <c r="X5" s="137"/>
      <c r="Y5" s="137"/>
      <c r="Z5" s="137"/>
      <c r="AA5" s="137"/>
      <c r="AB5" s="137"/>
    </row>
    <row r="6" spans="1:28" ht="12" customHeight="1">
      <c r="A6" s="27">
        <v>1913</v>
      </c>
      <c r="B6" s="28"/>
      <c r="C6" s="28"/>
      <c r="D6" s="28">
        <f>'Table A2'!D6*'Table A0'!$J6/(1)</f>
        <v>356466.75031878246</v>
      </c>
      <c r="E6" s="28">
        <f>'Table A2'!E6*'Table A0'!$J6/(0.5)</f>
        <v>584574.61140135676</v>
      </c>
      <c r="F6" s="28">
        <f>'Table A2'!F6*'Table A0'!$J6/(0.1)</f>
        <v>1710204.4289610058</v>
      </c>
      <c r="G6" s="28">
        <f>'Table A2'!G6*'Table A0'!$J6/(0.01)</f>
        <v>5468092.3429122344</v>
      </c>
      <c r="H6" s="28"/>
      <c r="I6" s="28"/>
      <c r="J6" s="28"/>
      <c r="K6" s="28"/>
      <c r="L6" s="28">
        <f>'Table A2'!K6*'Table A0'!$J6/(0.5)</f>
        <v>128358.8892362082</v>
      </c>
      <c r="M6" s="28">
        <f>'Table A2'!L6*'Table A0'!$J6/(0.4)</f>
        <v>303167.15701144445</v>
      </c>
      <c r="N6" s="28">
        <f>'Table A2'!M6*'Table A0'!$J6/(0.09)</f>
        <v>1292661.3274108691</v>
      </c>
      <c r="O6" s="28"/>
      <c r="P6" s="28"/>
      <c r="Q6" s="28"/>
      <c r="R6" s="28">
        <f>'Table Thresholds_nominal'!K6*'Table A0'!$L6</f>
        <v>102085.06972725243</v>
      </c>
      <c r="S6" s="28">
        <f>'Table Thresholds_nominal'!L6*'Table A0'!$L6</f>
        <v>167410.67690695243</v>
      </c>
      <c r="T6" s="28">
        <f>'Table Thresholds_nominal'!M6*'Table A0'!$L6</f>
        <v>529248.0909528156</v>
      </c>
      <c r="U6" s="28">
        <f>'Table Thresholds_nominal'!N6*'Table A0'!$L6</f>
        <v>2226108.2186091961</v>
      </c>
      <c r="W6" s="28"/>
      <c r="X6" s="28"/>
      <c r="Y6" s="28"/>
      <c r="Z6" s="28"/>
      <c r="AA6" s="28"/>
      <c r="AB6" s="28"/>
    </row>
    <row r="7" spans="1:28" ht="12" customHeight="1">
      <c r="A7" s="27">
        <v>1914</v>
      </c>
      <c r="B7" s="28"/>
      <c r="C7" s="28"/>
      <c r="D7" s="28">
        <f>'Table A2'!D7*'Table A0'!$J7/(1)</f>
        <v>352099.62935979076</v>
      </c>
      <c r="E7" s="28">
        <f>'Table A2'!E7*'Table A0'!$J7/(0.5)</f>
        <v>584841.05979853473</v>
      </c>
      <c r="F7" s="28">
        <f>'Table A2'!F7*'Table A0'!$J7/(0.1)</f>
        <v>1668269.0670936508</v>
      </c>
      <c r="G7" s="28">
        <f>'Table A2'!G7*'Table A0'!$J7/(0.01)</f>
        <v>5292193.0349123478</v>
      </c>
      <c r="H7" s="28"/>
      <c r="I7" s="28"/>
      <c r="J7" s="28"/>
      <c r="K7" s="28"/>
      <c r="L7" s="28">
        <f>'Table A2'!K7*'Table A0'!$J7/(0.5)</f>
        <v>119358.19892104677</v>
      </c>
      <c r="M7" s="28">
        <f>'Table A2'!L7*'Table A0'!$J7/(0.4)</f>
        <v>313984.05797475582</v>
      </c>
      <c r="N7" s="28">
        <f>'Table A2'!M7*'Table A0'!$J7/(0.09)</f>
        <v>1265610.8484471289</v>
      </c>
      <c r="O7" s="28"/>
      <c r="P7" s="28"/>
      <c r="Q7" s="28"/>
      <c r="R7" s="28">
        <f>'Table Thresholds_nominal'!K7*'Table A0'!$L7</f>
        <v>94341.260174697629</v>
      </c>
      <c r="S7" s="28">
        <f>'Table Thresholds_nominal'!L7*'Table A0'!$L7</f>
        <v>156701.79114820823</v>
      </c>
      <c r="T7" s="28">
        <f>'Table Thresholds_nominal'!M7*'Table A0'!$L7</f>
        <v>506897.20032782387</v>
      </c>
      <c r="U7" s="28">
        <f>'Table Thresholds_nominal'!N7*'Table A0'!$L7</f>
        <v>2211827.4598041479</v>
      </c>
      <c r="W7" s="28"/>
      <c r="X7" s="28"/>
      <c r="Y7" s="28"/>
      <c r="Z7" s="28"/>
      <c r="AA7" s="28"/>
      <c r="AB7" s="28"/>
    </row>
    <row r="8" spans="1:28" ht="12" customHeight="1">
      <c r="A8" s="27">
        <v>1915</v>
      </c>
      <c r="B8" s="28"/>
      <c r="C8" s="28"/>
      <c r="D8" s="28">
        <f>'Table A2'!D8*'Table A0'!$J8/(1)</f>
        <v>344142.14990491164</v>
      </c>
      <c r="E8" s="28">
        <f>'Table A2'!E8*'Table A0'!$J8/(0.5)</f>
        <v>570831.54747519107</v>
      </c>
      <c r="F8" s="28">
        <f>'Table A2'!F8*'Table A0'!$J8/(0.1)</f>
        <v>1804999.9356332144</v>
      </c>
      <c r="G8" s="28">
        <f>'Table A2'!G8*'Table A0'!$J8/(0.01)</f>
        <v>8536245.1932149101</v>
      </c>
      <c r="H8" s="28"/>
      <c r="I8" s="28"/>
      <c r="J8" s="28"/>
      <c r="K8" s="28"/>
      <c r="L8" s="28">
        <f>'Table A2'!K8*'Table A0'!$J8/(0.5)</f>
        <v>117452.75233463211</v>
      </c>
      <c r="M8" s="28">
        <f>'Table A2'!L8*'Table A0'!$J8/(0.4)</f>
        <v>262289.45043568523</v>
      </c>
      <c r="N8" s="28">
        <f>'Table A2'!M8*'Table A0'!$J8/(0.09)</f>
        <v>1057083.7959019151</v>
      </c>
      <c r="O8" s="28"/>
      <c r="P8" s="28"/>
      <c r="Q8" s="28"/>
      <c r="R8" s="28">
        <f>'Table Thresholds_nominal'!K8*'Table A0'!$L8</f>
        <v>79529.0647073726</v>
      </c>
      <c r="S8" s="28">
        <f>'Table Thresholds_nominal'!L8*'Table A0'!$L8</f>
        <v>151324.6902703341</v>
      </c>
      <c r="T8" s="28">
        <f>'Table Thresholds_nominal'!M8*'Table A0'!$L8</f>
        <v>557693.96378496941</v>
      </c>
      <c r="U8" s="28">
        <f>'Table Thresholds_nominal'!N8*'Table A0'!$L8</f>
        <v>2829662.42464311</v>
      </c>
      <c r="W8" s="28"/>
      <c r="X8" s="28"/>
      <c r="Y8" s="28"/>
      <c r="Z8" s="28"/>
      <c r="AA8" s="28"/>
      <c r="AB8" s="28"/>
    </row>
    <row r="9" spans="1:28" ht="12" customHeight="1">
      <c r="A9" s="27">
        <v>1916</v>
      </c>
      <c r="B9" s="28"/>
      <c r="C9" s="28"/>
      <c r="D9" s="28">
        <f>'Table A2'!D9*'Table A0'!$J9/(1)</f>
        <v>408771.15541053616</v>
      </c>
      <c r="E9" s="28">
        <f>'Table A2'!E9*'Table A0'!$J9/(0.5)</f>
        <v>689667.12601414439</v>
      </c>
      <c r="F9" s="28">
        <f>'Table A2'!F9*'Table A0'!$J9/(0.1)</f>
        <v>2191431.8462469839</v>
      </c>
      <c r="G9" s="28">
        <f>'Table A2'!G9*'Table A0'!$J9/(0.01)</f>
        <v>9770188.8008253668</v>
      </c>
      <c r="H9" s="28"/>
      <c r="I9" s="28"/>
      <c r="J9" s="28"/>
      <c r="K9" s="28"/>
      <c r="L9" s="28">
        <f>'Table A2'!K9*'Table A0'!$J9/(0.5)</f>
        <v>127875.18480692791</v>
      </c>
      <c r="M9" s="28">
        <f>'Table A2'!L9*'Table A0'!$J9/(0.4)</f>
        <v>314225.94595593453</v>
      </c>
      <c r="N9" s="28">
        <f>'Table A2'!M9*'Table A0'!$J9/(0.09)</f>
        <v>1349347.7401827192</v>
      </c>
      <c r="O9" s="28"/>
      <c r="P9" s="28"/>
      <c r="Q9" s="28"/>
      <c r="R9" s="28">
        <f>'Table Thresholds_nominal'!K9*'Table A0'!$L9</f>
        <v>96475.575215836972</v>
      </c>
      <c r="S9" s="28">
        <f>'Table Thresholds_nominal'!L9*'Table A0'!$L9</f>
        <v>175396.25468706398</v>
      </c>
      <c r="T9" s="28">
        <f>'Table Thresholds_nominal'!M9*'Table A0'!$L9</f>
        <v>668131.38762867544</v>
      </c>
      <c r="U9" s="28">
        <f>'Table Thresholds_nominal'!N9*'Table A0'!$L9</f>
        <v>3650065.8308278169</v>
      </c>
      <c r="W9" s="28"/>
      <c r="X9" s="28"/>
      <c r="Y9" s="28"/>
      <c r="Z9" s="28"/>
      <c r="AA9" s="28"/>
      <c r="AB9" s="28"/>
    </row>
    <row r="10" spans="1:28" ht="12" customHeight="1">
      <c r="A10" s="27">
        <v>1917</v>
      </c>
      <c r="B10" s="28">
        <f>'Table A2'!B10*'Table A0'!$J10/(10)</f>
        <v>88479.064248355222</v>
      </c>
      <c r="C10" s="28">
        <f>'Table A2'!C10*'Table A0'!$J10/(5)</f>
        <v>133779.40951159873</v>
      </c>
      <c r="D10" s="28">
        <f>'Table A2'!D10*'Table A0'!$J10/(1)</f>
        <v>387743.75276508112</v>
      </c>
      <c r="E10" s="28">
        <f>'Table A2'!E10*'Table A0'!$J10/(0.5)</f>
        <v>626653.59697203804</v>
      </c>
      <c r="F10" s="28">
        <f>'Table A2'!F10*'Table A0'!$J10/(0.1)</f>
        <v>1835558.0094600541</v>
      </c>
      <c r="G10" s="28">
        <f>'Table A2'!G10*'Table A0'!$J10/(0.01)</f>
        <v>7282529.7695420692</v>
      </c>
      <c r="H10" s="28"/>
      <c r="I10" s="28">
        <f>(100-'Table A2'!B10)*'Table A0'!$J10/(90)</f>
        <v>14482.686271620889</v>
      </c>
      <c r="J10" s="28">
        <f>'Table A2'!I10*'Table A0'!$J10/(5)</f>
        <v>43178.718985111707</v>
      </c>
      <c r="K10" s="28">
        <f>'Table A2'!J10*'Table A0'!$J10/(4)</f>
        <v>70288.323698228138</v>
      </c>
      <c r="L10" s="28">
        <f>'Table A2'!K10*'Table A0'!$J10/(0.5)</f>
        <v>148833.90855812418</v>
      </c>
      <c r="M10" s="28">
        <f>'Table A2'!L10*'Table A0'!$J10/(0.4)</f>
        <v>324427.49385003396</v>
      </c>
      <c r="N10" s="28">
        <f>'Table A2'!M10*'Table A0'!$J10/(0.09)</f>
        <v>1230338.925006497</v>
      </c>
      <c r="O10" s="28"/>
      <c r="P10" s="28">
        <f>'Table Thresholds_nominal'!I10*'Table A0'!$L10</f>
        <v>34427.127617636797</v>
      </c>
      <c r="Q10" s="28">
        <f>'Table Thresholds_nominal'!J10*'Table A0'!$L10</f>
        <v>48523.956682758057</v>
      </c>
      <c r="R10" s="28">
        <f>'Table Thresholds_nominal'!K10*'Table A0'!$L10</f>
        <v>119986.30340458942</v>
      </c>
      <c r="S10" s="28">
        <f>'Table Thresholds_nominal'!L10*'Table A0'!$L10</f>
        <v>194256.69920947982</v>
      </c>
      <c r="T10" s="28">
        <f>'Table Thresholds_nominal'!M10*'Table A0'!$L10</f>
        <v>672466.67579088791</v>
      </c>
      <c r="U10" s="28">
        <f>'Table Thresholds_nominal'!N10*'Table A0'!$L10</f>
        <v>3045201.3004572592</v>
      </c>
      <c r="W10" s="28"/>
      <c r="X10" s="28"/>
      <c r="Y10" s="28"/>
      <c r="Z10" s="28"/>
      <c r="AA10" s="28"/>
      <c r="AB10" s="28"/>
    </row>
    <row r="11" spans="1:28" ht="12" customHeight="1">
      <c r="A11" s="27">
        <v>1918</v>
      </c>
      <c r="B11" s="28">
        <f>'Table A2'!B11*'Table A0'!$J11/(10)</f>
        <v>82896.710825796617</v>
      </c>
      <c r="C11" s="28">
        <f>'Table A2'!C11*'Table A0'!$J11/(5)</f>
        <v>121925.46950914271</v>
      </c>
      <c r="D11" s="28">
        <f>'Table A2'!D11*'Table A0'!$J11/(1)</f>
        <v>330644.93614139169</v>
      </c>
      <c r="E11" s="28">
        <f>'Table A2'!E11*'Table A0'!$J11/(0.5)</f>
        <v>514910.79144251783</v>
      </c>
      <c r="F11" s="28">
        <f>'Table A2'!F11*'Table A0'!$J11/(0.1)</f>
        <v>1394972.2682168724</v>
      </c>
      <c r="G11" s="28">
        <f>'Table A2'!G11*'Table A0'!$J11/(0.01)</f>
        <v>5046902.6880053794</v>
      </c>
      <c r="H11" s="28"/>
      <c r="I11" s="28">
        <f>(100-'Table A2'!B11)*'Table A0'!$J11/(90)</f>
        <v>13769.802687480738</v>
      </c>
      <c r="J11" s="28">
        <f>'Table A2'!I11*'Table A0'!$J11/(5)</f>
        <v>43867.952142450507</v>
      </c>
      <c r="K11" s="28">
        <f>'Table A2'!J11*'Table A0'!$J11/(4)</f>
        <v>69745.602851080461</v>
      </c>
      <c r="L11" s="28">
        <f>'Table A2'!K11*'Table A0'!$J11/(0.5)</f>
        <v>146379.08084026561</v>
      </c>
      <c r="M11" s="28">
        <f>'Table A2'!L11*'Table A0'!$J11/(0.4)</f>
        <v>294895.42224892922</v>
      </c>
      <c r="N11" s="28">
        <f>'Table A2'!M11*'Table A0'!$J11/(0.09)</f>
        <v>989202.22157370497</v>
      </c>
      <c r="O11" s="28"/>
      <c r="P11" s="28">
        <f>'Table Thresholds_nominal'!I11*'Table A0'!$L11</f>
        <v>36701.637354083585</v>
      </c>
      <c r="Q11" s="28">
        <f>'Table Thresholds_nominal'!J11*'Table A0'!$L11</f>
        <v>49308.27765313127</v>
      </c>
      <c r="R11" s="28">
        <f>'Table Thresholds_nominal'!K11*'Table A0'!$L11</f>
        <v>119806.50468203344</v>
      </c>
      <c r="S11" s="28">
        <f>'Table Thresholds_nominal'!L11*'Table A0'!$L11</f>
        <v>185825.43790048876</v>
      </c>
      <c r="T11" s="28">
        <f>'Table Thresholds_nominal'!M11*'Table A0'!$L11</f>
        <v>570024.5278778543</v>
      </c>
      <c r="U11" s="28">
        <f>'Table Thresholds_nominal'!N11*'Table A0'!$L11</f>
        <v>2292981.0140305576</v>
      </c>
      <c r="W11" s="28"/>
      <c r="X11" s="28"/>
      <c r="Y11" s="28"/>
      <c r="Z11" s="28"/>
      <c r="AA11" s="28"/>
      <c r="AB11" s="28"/>
    </row>
    <row r="12" spans="1:28" ht="12" customHeight="1">
      <c r="A12" s="27">
        <v>1919</v>
      </c>
      <c r="B12" s="28">
        <f>'Table A2'!B12*'Table A0'!$J12/(10)</f>
        <v>81903.466952668969</v>
      </c>
      <c r="C12" s="28">
        <f>'Table A2'!C12*'Table A0'!$J12/(5)</f>
        <v>122243.4016221809</v>
      </c>
      <c r="D12" s="28">
        <f>'Table A2'!D12*'Table A0'!$J12/(1)</f>
        <v>331394.36766998022</v>
      </c>
      <c r="E12" s="28">
        <f>'Table A2'!E12*'Table A0'!$J12/(0.5)</f>
        <v>509522.28889784933</v>
      </c>
      <c r="F12" s="28">
        <f>'Table A2'!F12*'Table A0'!$J12/(0.1)</f>
        <v>1335747.1257718923</v>
      </c>
      <c r="G12" s="28">
        <f>'Table A2'!G12*'Table A0'!$J12/(0.01)</f>
        <v>4556848.2132812338</v>
      </c>
      <c r="H12" s="28"/>
      <c r="I12" s="28">
        <f>(100-'Table A2'!B12)*'Table A0'!$J12/(90)</f>
        <v>13693.319448868844</v>
      </c>
      <c r="J12" s="28">
        <f>'Table A2'!I12*'Table A0'!$J12/(5)</f>
        <v>41563.532283157045</v>
      </c>
      <c r="K12" s="28">
        <f>'Table A2'!J12*'Table A0'!$J12/(4)</f>
        <v>69955.660110231067</v>
      </c>
      <c r="L12" s="28">
        <f>'Table A2'!K12*'Table A0'!$J12/(0.5)</f>
        <v>153266.44644211108</v>
      </c>
      <c r="M12" s="28">
        <f>'Table A2'!L12*'Table A0'!$J12/(0.4)</f>
        <v>302966.07967933855</v>
      </c>
      <c r="N12" s="28">
        <f>'Table A2'!M12*'Table A0'!$J12/(0.09)</f>
        <v>977847.0049375213</v>
      </c>
      <c r="O12" s="28"/>
      <c r="P12" s="28">
        <f>'Table Thresholds_nominal'!I12*'Table A0'!$L12</f>
        <v>35038.167795471163</v>
      </c>
      <c r="Q12" s="28">
        <f>'Table Thresholds_nominal'!J12*'Table A0'!$L12</f>
        <v>49324.14888050819</v>
      </c>
      <c r="R12" s="28">
        <f>'Table Thresholds_nominal'!K12*'Table A0'!$L12</f>
        <v>125351.2283169999</v>
      </c>
      <c r="S12" s="28">
        <f>'Table Thresholds_nominal'!L12*'Table A0'!$L12</f>
        <v>193805.72683702095</v>
      </c>
      <c r="T12" s="28">
        <f>'Table Thresholds_nominal'!M12*'Table A0'!$L12</f>
        <v>612700.45450143097</v>
      </c>
      <c r="U12" s="28">
        <f>'Table Thresholds_nominal'!N12*'Table A0'!$L12</f>
        <v>2153057.0420145229</v>
      </c>
      <c r="W12" s="28"/>
      <c r="X12" s="28"/>
      <c r="Y12" s="28"/>
      <c r="Z12" s="28"/>
      <c r="AA12" s="28"/>
      <c r="AB12" s="28"/>
    </row>
    <row r="13" spans="1:28" ht="12" customHeight="1">
      <c r="A13" s="27">
        <v>1920</v>
      </c>
      <c r="B13" s="28">
        <f>'Table A2'!B13*'Table A0'!$J13/(10)</f>
        <v>70781.005642908131</v>
      </c>
      <c r="C13" s="28">
        <f>'Table A2'!C13*'Table A0'!$J13/(5)</f>
        <v>102543.59792654494</v>
      </c>
      <c r="D13" s="28">
        <f>'Table A2'!D13*'Table A0'!$J13/(1)</f>
        <v>268543.81192352419</v>
      </c>
      <c r="E13" s="28">
        <f>'Table A2'!E13*'Table A0'!$J13/(0.5)</f>
        <v>403987.08410992776</v>
      </c>
      <c r="F13" s="28">
        <f>'Table A2'!F13*'Table A0'!$J13/(0.1)</f>
        <v>978063.5244514771</v>
      </c>
      <c r="G13" s="28">
        <f>'Table A2'!G13*'Table A0'!$J13/(0.01)</f>
        <v>3016180.6922247261</v>
      </c>
      <c r="H13" s="28"/>
      <c r="I13" s="28">
        <f>(100-'Table A2'!B13)*'Table A0'!$J13/(90)</f>
        <v>12464.459802394251</v>
      </c>
      <c r="J13" s="28">
        <f>'Table A2'!I13*'Table A0'!$J13/(5)</f>
        <v>39018.41335927129</v>
      </c>
      <c r="K13" s="28">
        <f>'Table A2'!J13*'Table A0'!$J13/(4)</f>
        <v>61043.544427300141</v>
      </c>
      <c r="L13" s="28">
        <f>'Table A2'!K13*'Table A0'!$J13/(0.5)</f>
        <v>133100.53973712062</v>
      </c>
      <c r="M13" s="28">
        <f>'Table A2'!L13*'Table A0'!$J13/(0.4)</f>
        <v>260467.9740245404</v>
      </c>
      <c r="N13" s="28">
        <f>'Table A2'!M13*'Table A0'!$J13/(0.09)</f>
        <v>751606.06136556063</v>
      </c>
      <c r="O13" s="28"/>
      <c r="P13" s="28">
        <f>'Table Thresholds_nominal'!I13*'Table A0'!$L13</f>
        <v>35820.678593638666</v>
      </c>
      <c r="Q13" s="28">
        <f>'Table Thresholds_nominal'!J13*'Table A0'!$L13</f>
        <v>44374.054804324864</v>
      </c>
      <c r="R13" s="28">
        <f>'Table Thresholds_nominal'!K13*'Table A0'!$L13</f>
        <v>108563.09243198666</v>
      </c>
      <c r="S13" s="28">
        <f>'Table Thresholds_nominal'!L13*'Table A0'!$L13</f>
        <v>170484.13943992244</v>
      </c>
      <c r="T13" s="28">
        <f>'Table Thresholds_nominal'!M13*'Table A0'!$L13</f>
        <v>478403.74219293211</v>
      </c>
      <c r="U13" s="28">
        <f>'Table Thresholds_nominal'!N13*'Table A0'!$L13</f>
        <v>1532141.1421797979</v>
      </c>
      <c r="W13" s="28"/>
      <c r="X13" s="28"/>
      <c r="Y13" s="28"/>
      <c r="Z13" s="28"/>
      <c r="AA13" s="28"/>
      <c r="AB13" s="28"/>
    </row>
    <row r="14" spans="1:28" ht="12" customHeight="1">
      <c r="A14" s="27">
        <v>1921</v>
      </c>
      <c r="B14" s="28">
        <f>'Table A2'!B14*'Table A0'!$J14/(10)</f>
        <v>68847.836861340678</v>
      </c>
      <c r="C14" s="28">
        <f>'Table A2'!C14*'Table A0'!$J14/(5)</f>
        <v>98170.718491678039</v>
      </c>
      <c r="D14" s="28">
        <f>'Table A2'!D14*'Table A0'!$J14/(1)</f>
        <v>249559.00966455656</v>
      </c>
      <c r="E14" s="28">
        <f>'Table A2'!E14*'Table A0'!$J14/(0.5)</f>
        <v>373321.31748389523</v>
      </c>
      <c r="F14" s="28">
        <f>'Table A2'!F14*'Table A0'!$J14/(0.1)</f>
        <v>896781.4300754423</v>
      </c>
      <c r="G14" s="28">
        <f>'Table A2'!G14*'Table A0'!$J14/(0.01)</f>
        <v>2683075.1710422584</v>
      </c>
      <c r="H14" s="28"/>
      <c r="I14" s="28">
        <f>(100-'Table A2'!B14)*'Table A0'!$J14/(90)</f>
        <v>10105.563918681548</v>
      </c>
      <c r="J14" s="28">
        <f>'Table A2'!I14*'Table A0'!$J14/(5)</f>
        <v>39524.955231003318</v>
      </c>
      <c r="K14" s="28">
        <f>'Table A2'!J14*'Table A0'!$J14/(4)</f>
        <v>60323.645698458415</v>
      </c>
      <c r="L14" s="28">
        <f>'Table A2'!K14*'Table A0'!$J14/(0.5)</f>
        <v>125796.70184521792</v>
      </c>
      <c r="M14" s="28">
        <f>'Table A2'!L14*'Table A0'!$J14/(0.4)</f>
        <v>242456.2893360084</v>
      </c>
      <c r="N14" s="28">
        <f>'Table A2'!M14*'Table A0'!$J14/(0.09)</f>
        <v>698304.34774579608</v>
      </c>
      <c r="O14" s="28"/>
      <c r="P14" s="28">
        <f>'Table Thresholds_nominal'!I14*'Table A0'!$L14</f>
        <v>34567.253027079365</v>
      </c>
      <c r="Q14" s="28">
        <f>'Table Thresholds_nominal'!J14*'Table A0'!$L14</f>
        <v>43577.121007938178</v>
      </c>
      <c r="R14" s="28">
        <f>'Table Thresholds_nominal'!K14*'Table A0'!$L14</f>
        <v>103654.70878428839</v>
      </c>
      <c r="S14" s="28">
        <f>'Table Thresholds_nominal'!L14*'Table A0'!$L14</f>
        <v>159321.12337742167</v>
      </c>
      <c r="T14" s="28">
        <f>'Table Thresholds_nominal'!M14*'Table A0'!$L14</f>
        <v>444449.48407583364</v>
      </c>
      <c r="U14" s="28">
        <f>'Table Thresholds_nominal'!N14*'Table A0'!$L14</f>
        <v>1405806.829836088</v>
      </c>
      <c r="W14" s="28"/>
      <c r="X14" s="28"/>
      <c r="Y14" s="28"/>
      <c r="Z14" s="28"/>
      <c r="AA14" s="28"/>
      <c r="AB14" s="28"/>
    </row>
    <row r="15" spans="1:28" ht="12" customHeight="1">
      <c r="A15" s="27">
        <v>1922</v>
      </c>
      <c r="B15" s="28">
        <f>'Table A2'!B15*'Table A0'!$J15/(10)</f>
        <v>78863.646561713918</v>
      </c>
      <c r="C15" s="28">
        <f>'Table A2'!C15*'Table A0'!$J15/(5)</f>
        <v>114789.81686386168</v>
      </c>
      <c r="D15" s="28">
        <f>'Table A2'!D15*'Table A0'!$J15/(1)</f>
        <v>303849.74061090266</v>
      </c>
      <c r="E15" s="28">
        <f>'Table A2'!E15*'Table A0'!$J15/(0.5)</f>
        <v>462504.70917363692</v>
      </c>
      <c r="F15" s="28">
        <f>'Table A2'!F15*'Table A0'!$J15/(0.1)</f>
        <v>1158651.1772304685</v>
      </c>
      <c r="G15" s="28">
        <f>'Table A2'!G15*'Table A0'!$J15/(0.01)</f>
        <v>3812198.5320307687</v>
      </c>
      <c r="H15" s="28"/>
      <c r="I15" s="28">
        <f>(100-'Table A2'!B15)*'Table A0'!$J15/(90)</f>
        <v>11516.062813462906</v>
      </c>
      <c r="J15" s="28">
        <f>'Table A2'!I15*'Table A0'!$J15/(5)</f>
        <v>42937.47625956613</v>
      </c>
      <c r="K15" s="28">
        <f>'Table A2'!J15*'Table A0'!$J15/(4)</f>
        <v>67524.835927101449</v>
      </c>
      <c r="L15" s="28">
        <f>'Table A2'!K15*'Table A0'!$J15/(0.5)</f>
        <v>145194.77204816841</v>
      </c>
      <c r="M15" s="28">
        <f>'Table A2'!L15*'Table A0'!$J15/(0.4)</f>
        <v>288468.09215942904</v>
      </c>
      <c r="N15" s="28">
        <f>'Table A2'!M15*'Table A0'!$J15/(0.09)</f>
        <v>863812.58225265739</v>
      </c>
      <c r="O15" s="28"/>
      <c r="P15" s="28">
        <f>'Table Thresholds_nominal'!I15*'Table A0'!$L15</f>
        <v>36915.044487996405</v>
      </c>
      <c r="Q15" s="28">
        <f>'Table Thresholds_nominal'!J15*'Table A0'!$L15</f>
        <v>48632.361062886834</v>
      </c>
      <c r="R15" s="28">
        <f>'Table Thresholds_nominal'!K15*'Table A0'!$L15</f>
        <v>117419.80781278489</v>
      </c>
      <c r="S15" s="28">
        <f>'Table Thresholds_nominal'!L15*'Table A0'!$L15</f>
        <v>184367.74535411387</v>
      </c>
      <c r="T15" s="28">
        <f>'Table Thresholds_nominal'!M15*'Table A0'!$L15</f>
        <v>533798.31840672507</v>
      </c>
      <c r="U15" s="28">
        <f>'Table Thresholds_nominal'!N15*'Table A0'!$L15</f>
        <v>1721311.3087473761</v>
      </c>
      <c r="W15" s="28"/>
      <c r="X15" s="28"/>
      <c r="Y15" s="28"/>
      <c r="Z15" s="28"/>
      <c r="AA15" s="28"/>
      <c r="AB15" s="28"/>
    </row>
    <row r="16" spans="1:28" ht="12" customHeight="1">
      <c r="A16" s="27">
        <v>1923</v>
      </c>
      <c r="B16" s="28">
        <f>'Table A2'!B16*'Table A0'!$J16/(10)</f>
        <v>83243.196659347363</v>
      </c>
      <c r="C16" s="28">
        <f>'Table A2'!C16*'Table A0'!$J16/(5)</f>
        <v>119135.16608186936</v>
      </c>
      <c r="D16" s="28">
        <f>'Table A2'!D16*'Table A0'!$J16/(1)</f>
        <v>310502.86044715421</v>
      </c>
      <c r="E16" s="28">
        <f>'Table A2'!E16*'Table A0'!$J16/(0.5)</f>
        <v>470001.65127258294</v>
      </c>
      <c r="F16" s="28">
        <f>'Table A2'!F16*'Table A0'!$J16/(0.1)</f>
        <v>1148680.3269003239</v>
      </c>
      <c r="G16" s="28">
        <f>'Table A2'!G16*'Table A0'!$J16/(0.01)</f>
        <v>3709633.980632918</v>
      </c>
      <c r="H16" s="28"/>
      <c r="I16" s="28">
        <f>(100-'Table A2'!B16)*'Table A0'!$J16/(90)</f>
        <v>13322.345935859734</v>
      </c>
      <c r="J16" s="28">
        <f>'Table A2'!I16*'Table A0'!$J16/(5)</f>
        <v>47351.227236825369</v>
      </c>
      <c r="K16" s="28">
        <f>'Table A2'!J16*'Table A0'!$J16/(4)</f>
        <v>71293.24249054816</v>
      </c>
      <c r="L16" s="28">
        <f>'Table A2'!K16*'Table A0'!$J16/(0.5)</f>
        <v>151004.06962172544</v>
      </c>
      <c r="M16" s="28">
        <f>'Table A2'!L16*'Table A0'!$J16/(0.4)</f>
        <v>300331.98236564774</v>
      </c>
      <c r="N16" s="28">
        <f>'Table A2'!M16*'Table A0'!$J16/(0.09)</f>
        <v>864129.92093003565</v>
      </c>
      <c r="O16" s="28"/>
      <c r="P16" s="28">
        <f>'Table Thresholds_nominal'!I16*'Table A0'!$L16</f>
        <v>40188.070804510113</v>
      </c>
      <c r="Q16" s="28">
        <f>'Table Thresholds_nominal'!J16*'Table A0'!$L16</f>
        <v>54949.017534199411</v>
      </c>
      <c r="R16" s="28">
        <f>'Table Thresholds_nominal'!K16*'Table A0'!$L16</f>
        <v>121041.98656962947</v>
      </c>
      <c r="S16" s="28">
        <f>'Table Thresholds_nominal'!L16*'Table A0'!$L16</f>
        <v>192401.32324773443</v>
      </c>
      <c r="T16" s="28">
        <f>'Table Thresholds_nominal'!M16*'Table A0'!$L16</f>
        <v>544574.8006421302</v>
      </c>
      <c r="U16" s="28">
        <f>'Table Thresholds_nominal'!N16*'Table A0'!$L16</f>
        <v>1699219.7394499672</v>
      </c>
      <c r="W16" s="28"/>
      <c r="X16" s="28"/>
      <c r="Y16" s="28"/>
      <c r="Z16" s="28"/>
      <c r="AA16" s="28"/>
      <c r="AB16" s="28"/>
    </row>
    <row r="17" spans="1:28" ht="12" customHeight="1">
      <c r="A17" s="27">
        <v>1924</v>
      </c>
      <c r="B17" s="28">
        <f>'Table A2'!B17*'Table A0'!$J17/(10)</f>
        <v>88269.368497114439</v>
      </c>
      <c r="C17" s="28">
        <f>'Table A2'!C17*'Table A0'!$J17/(5)</f>
        <v>126948.56249046007</v>
      </c>
      <c r="D17" s="28">
        <f>'Table A2'!D17*'Table A0'!$J17/(1)</f>
        <v>339773.21531502838</v>
      </c>
      <c r="E17" s="28">
        <f>'Table A2'!E17*'Table A0'!$J17/(0.5)</f>
        <v>518613.71941635071</v>
      </c>
      <c r="F17" s="28">
        <f>'Table A2'!F17*'Table A0'!$J17/(0.1)</f>
        <v>1289860.7551354882</v>
      </c>
      <c r="G17" s="28">
        <f>'Table A2'!G17*'Table A0'!$J17/(0.01)</f>
        <v>4242094.1161587294</v>
      </c>
      <c r="H17" s="28"/>
      <c r="I17" s="28">
        <f>(100-'Table A2'!B17)*'Table A0'!$J17/(90)</f>
        <v>12657.873357742808</v>
      </c>
      <c r="J17" s="28">
        <f>'Table A2'!I17*'Table A0'!$J17/(5)</f>
        <v>49590.174503768823</v>
      </c>
      <c r="K17" s="28">
        <f>'Table A2'!J17*'Table A0'!$J17/(4)</f>
        <v>73742.399284317988</v>
      </c>
      <c r="L17" s="28">
        <f>'Table A2'!K17*'Table A0'!$J17/(0.5)</f>
        <v>160932.71121370606</v>
      </c>
      <c r="M17" s="28">
        <f>'Table A2'!L17*'Table A0'!$J17/(0.4)</f>
        <v>325801.96048656636</v>
      </c>
      <c r="N17" s="28">
        <f>'Table A2'!M17*'Table A0'!$J17/(0.09)</f>
        <v>961834.8261329059</v>
      </c>
      <c r="O17" s="28"/>
      <c r="P17" s="28">
        <f>'Table Thresholds_nominal'!I17*'Table A0'!$L17</f>
        <v>41784.73705434033</v>
      </c>
      <c r="Q17" s="28">
        <f>'Table Thresholds_nominal'!J17*'Table A0'!$L17</f>
        <v>56187.953017961139</v>
      </c>
      <c r="R17" s="28">
        <f>'Table Thresholds_nominal'!K17*'Table A0'!$L17</f>
        <v>129034.54772296405</v>
      </c>
      <c r="S17" s="28">
        <f>'Table Thresholds_nominal'!L17*'Table A0'!$L17</f>
        <v>205725.37429313187</v>
      </c>
      <c r="T17" s="28">
        <f>'Table Thresholds_nominal'!M17*'Table A0'!$L17</f>
        <v>589516.95468653901</v>
      </c>
      <c r="U17" s="28">
        <f>'Table Thresholds_nominal'!N17*'Table A0'!$L17</f>
        <v>1958381.4609481688</v>
      </c>
      <c r="W17" s="28"/>
      <c r="X17" s="28"/>
      <c r="Y17" s="28"/>
      <c r="Z17" s="28"/>
      <c r="AA17" s="28"/>
      <c r="AB17" s="28"/>
    </row>
    <row r="18" spans="1:28" ht="12" customHeight="1">
      <c r="A18" s="27">
        <v>1925</v>
      </c>
      <c r="B18" s="28">
        <f>'Table A2'!B18*'Table A0'!$J18/(10)</f>
        <v>93529.49221359448</v>
      </c>
      <c r="C18" s="28">
        <f>'Table A2'!C18*'Table A0'!$J18/(5)</f>
        <v>139552.21952412397</v>
      </c>
      <c r="D18" s="28">
        <f>'Table A2'!D18*'Table A0'!$J18/(1)</f>
        <v>390865.33967881335</v>
      </c>
      <c r="E18" s="28">
        <f>'Table A2'!E18*'Table A0'!$J18/(0.5)</f>
        <v>601769.85249548778</v>
      </c>
      <c r="F18" s="28">
        <f>'Table A2'!F18*'Table A0'!$J18/(0.1)</f>
        <v>1547240.7149035146</v>
      </c>
      <c r="G18" s="28">
        <f>'Table A2'!G18*'Table A0'!$J18/(0.01)</f>
        <v>5522714.6281381957</v>
      </c>
      <c r="H18" s="28"/>
      <c r="I18" s="28">
        <f>(100-'Table A2'!B18)*'Table A0'!$J18/(90)</f>
        <v>12932.820946874868</v>
      </c>
      <c r="J18" s="28">
        <f>'Table A2'!I18*'Table A0'!$J18/(5)</f>
        <v>47506.764903065006</v>
      </c>
      <c r="K18" s="28">
        <f>'Table A2'!J18*'Table A0'!$J18/(4)</f>
        <v>76723.939485451629</v>
      </c>
      <c r="L18" s="28">
        <f>'Table A2'!K18*'Table A0'!$J18/(0.5)</f>
        <v>179960.82686213887</v>
      </c>
      <c r="M18" s="28">
        <f>'Table A2'!L18*'Table A0'!$J18/(0.4)</f>
        <v>365402.13689348107</v>
      </c>
      <c r="N18" s="28">
        <f>'Table A2'!M18*'Table A0'!$J18/(0.09)</f>
        <v>1105521.3912107726</v>
      </c>
      <c r="O18" s="28"/>
      <c r="P18" s="28">
        <f>'Table Thresholds_nominal'!I18*'Table A0'!$L18</f>
        <v>42826.167321823421</v>
      </c>
      <c r="Q18" s="28">
        <f>'Table Thresholds_nominal'!J18*'Table A0'!$L18</f>
        <v>56836.213903500902</v>
      </c>
      <c r="R18" s="28">
        <f>'Table Thresholds_nominal'!K18*'Table A0'!$L18</f>
        <v>142756.28961880022</v>
      </c>
      <c r="S18" s="28">
        <f>'Table Thresholds_nominal'!L18*'Table A0'!$L18</f>
        <v>229305.77751172226</v>
      </c>
      <c r="T18" s="28">
        <f>'Table Thresholds_nominal'!M18*'Table A0'!$L18</f>
        <v>656730.65522661875</v>
      </c>
      <c r="U18" s="28">
        <f>'Table Thresholds_nominal'!N18*'Table A0'!$L18</f>
        <v>2279319.8571686507</v>
      </c>
      <c r="W18" s="28"/>
      <c r="X18" s="28"/>
      <c r="Y18" s="28"/>
      <c r="Z18" s="28"/>
      <c r="AA18" s="28"/>
      <c r="AB18" s="28"/>
    </row>
    <row r="19" spans="1:28" ht="12" customHeight="1">
      <c r="A19" s="27">
        <v>1926</v>
      </c>
      <c r="B19" s="28">
        <f>'Table A2'!B19*'Table A0'!$J19/(10)</f>
        <v>93045.176379860044</v>
      </c>
      <c r="C19" s="28">
        <f>'Table A2'!C19*'Table A0'!$J19/(5)</f>
        <v>139648.13581283667</v>
      </c>
      <c r="D19" s="28">
        <f>'Table A2'!D19*'Table A0'!$J19/(1)</f>
        <v>392345.0818250188</v>
      </c>
      <c r="E19" s="28">
        <f>'Table A2'!E19*'Table A0'!$J19/(0.5)</f>
        <v>604034.20947242307</v>
      </c>
      <c r="F19" s="28">
        <f>'Table A2'!F19*'Table A0'!$J19/(0.1)</f>
        <v>1583413.2641902769</v>
      </c>
      <c r="G19" s="28">
        <f>'Table A2'!G19*'Table A0'!$J19/(0.01)</f>
        <v>5843587.8068784606</v>
      </c>
      <c r="H19" s="28"/>
      <c r="I19" s="28">
        <f>(100-'Table A2'!B19)*'Table A0'!$J19/(90)</f>
        <v>12973.120101347344</v>
      </c>
      <c r="J19" s="28">
        <f>'Table A2'!I19*'Table A0'!$J19/(5)</f>
        <v>46442.216946883404</v>
      </c>
      <c r="K19" s="28">
        <f>'Table A2'!J19*'Table A0'!$J19/(4)</f>
        <v>76473.89930979113</v>
      </c>
      <c r="L19" s="28">
        <f>'Table A2'!K19*'Table A0'!$J19/(0.5)</f>
        <v>180655.95417761451</v>
      </c>
      <c r="M19" s="28">
        <f>'Table A2'!L19*'Table A0'!$J19/(0.4)</f>
        <v>359189.4457929596</v>
      </c>
      <c r="N19" s="28">
        <f>'Table A2'!M19*'Table A0'!$J19/(0.09)</f>
        <v>1110060.5372249233</v>
      </c>
      <c r="O19" s="28"/>
      <c r="P19" s="28">
        <f>'Table Thresholds_nominal'!I19*'Table A0'!$L19</f>
        <v>41764.44102353062</v>
      </c>
      <c r="Q19" s="28">
        <f>'Table Thresholds_nominal'!J19*'Table A0'!$L19</f>
        <v>54841.709129954594</v>
      </c>
      <c r="R19" s="28">
        <f>'Table Thresholds_nominal'!K19*'Table A0'!$L19</f>
        <v>144682.12578556631</v>
      </c>
      <c r="S19" s="28">
        <f>'Table Thresholds_nominal'!L19*'Table A0'!$L19</f>
        <v>228777.6312699322</v>
      </c>
      <c r="T19" s="28">
        <f>'Table Thresholds_nominal'!M19*'Table A0'!$L19</f>
        <v>653741.17725984147</v>
      </c>
      <c r="U19" s="28">
        <f>'Table Thresholds_nominal'!N19*'Table A0'!$L19</f>
        <v>2347549.7471779273</v>
      </c>
      <c r="W19" s="28"/>
      <c r="X19" s="28"/>
      <c r="Y19" s="28"/>
      <c r="Z19" s="28"/>
      <c r="AA19" s="28"/>
      <c r="AB19" s="28"/>
    </row>
    <row r="20" spans="1:28" ht="12" customHeight="1">
      <c r="A20" s="27">
        <v>1927</v>
      </c>
      <c r="B20" s="28">
        <f>'Table A2'!B20*'Table A0'!$J20/(10)</f>
        <v>95910.740195059494</v>
      </c>
      <c r="C20" s="28">
        <f>'Table A2'!C20*'Table A0'!$J20/(5)</f>
        <v>145136.62635046101</v>
      </c>
      <c r="D20" s="28">
        <f>'Table A2'!D20*'Table A0'!$J20/(1)</f>
        <v>415840.94274822483</v>
      </c>
      <c r="E20" s="28">
        <f>'Table A2'!E20*'Table A0'!$J20/(0.5)</f>
        <v>645476.66829598555</v>
      </c>
      <c r="F20" s="28">
        <f>'Table A2'!F20*'Table A0'!$J20/(0.1)</f>
        <v>1724152.0577263623</v>
      </c>
      <c r="G20" s="28">
        <f>'Table A2'!G20*'Table A0'!$J20/(0.01)</f>
        <v>6499321.142918665</v>
      </c>
      <c r="H20" s="28"/>
      <c r="I20" s="28">
        <f>(100-'Table A2'!B20)*'Table A0'!$J20/(90)</f>
        <v>13044.311529075856</v>
      </c>
      <c r="J20" s="28">
        <f>'Table A2'!I20*'Table A0'!$J20/(5)</f>
        <v>46684.854039657977</v>
      </c>
      <c r="K20" s="28">
        <f>'Table A2'!J20*'Table A0'!$J20/(4)</f>
        <v>77460.547251020063</v>
      </c>
      <c r="L20" s="28">
        <f>'Table A2'!K20*'Table A0'!$J20/(0.5)</f>
        <v>186205.21720046405</v>
      </c>
      <c r="M20" s="28">
        <f>'Table A2'!L20*'Table A0'!$J20/(0.4)</f>
        <v>375807.82093839144</v>
      </c>
      <c r="N20" s="28">
        <f>'Table A2'!M20*'Table A0'!$J20/(0.09)</f>
        <v>1193577.7149272175</v>
      </c>
      <c r="O20" s="28"/>
      <c r="P20" s="28">
        <f>'Table Thresholds_nominal'!I20*'Table A0'!$L20</f>
        <v>42753.349418909864</v>
      </c>
      <c r="Q20" s="28">
        <f>'Table Thresholds_nominal'!J20*'Table A0'!$L20</f>
        <v>56500.408676829844</v>
      </c>
      <c r="R20" s="28">
        <f>'Table Thresholds_nominal'!K20*'Table A0'!$L20</f>
        <v>148515.63356010488</v>
      </c>
      <c r="S20" s="28">
        <f>'Table Thresholds_nominal'!L20*'Table A0'!$L20</f>
        <v>235414.70662360141</v>
      </c>
      <c r="T20" s="28">
        <f>'Table Thresholds_nominal'!M20*'Table A0'!$L20</f>
        <v>686147.85971197754</v>
      </c>
      <c r="U20" s="28">
        <f>'Table Thresholds_nominal'!N20*'Table A0'!$L20</f>
        <v>2651518.0321827512</v>
      </c>
      <c r="W20" s="28"/>
      <c r="X20" s="28"/>
      <c r="Y20" s="28"/>
      <c r="Z20" s="28"/>
      <c r="AA20" s="28"/>
      <c r="AB20" s="28"/>
    </row>
    <row r="21" spans="1:28" ht="12" customHeight="1">
      <c r="A21" s="27">
        <v>1928</v>
      </c>
      <c r="B21" s="28">
        <f>'Table A2'!B21*'Table A0'!$J21/(10)</f>
        <v>103893.63914031474</v>
      </c>
      <c r="C21" s="28">
        <f>'Table A2'!C21*'Table A0'!$J21/(5)</f>
        <v>159770.14779178536</v>
      </c>
      <c r="D21" s="28">
        <f>'Table A2'!D21*'Table A0'!$J21/(1)</f>
        <v>473603.85664344102</v>
      </c>
      <c r="E21" s="28">
        <f>'Table A2'!E21*'Table A0'!$J21/(0.5)</f>
        <v>748304.31029629405</v>
      </c>
      <c r="F21" s="28">
        <f>'Table A2'!F21*'Table A0'!$J21/(0.1)</f>
        <v>2096427.9700660685</v>
      </c>
      <c r="G21" s="28">
        <f>'Table A2'!G21*'Table A0'!$J21/(0.01)</f>
        <v>8383305.2270151712</v>
      </c>
      <c r="H21" s="28"/>
      <c r="I21" s="28">
        <f>(100-'Table A2'!B21)*'Table A0'!$J21/(90)</f>
        <v>13406.355195567739</v>
      </c>
      <c r="J21" s="28">
        <f>'Table A2'!I21*'Table A0'!$J21/(5)</f>
        <v>48017.130488844137</v>
      </c>
      <c r="K21" s="28">
        <f>'Table A2'!J21*'Table A0'!$J21/(4)</f>
        <v>81311.720578871449</v>
      </c>
      <c r="L21" s="28">
        <f>'Table A2'!K21*'Table A0'!$J21/(0.5)</f>
        <v>198903.40299058796</v>
      </c>
      <c r="M21" s="28">
        <f>'Table A2'!L21*'Table A0'!$J21/(0.4)</f>
        <v>411273.3953538505</v>
      </c>
      <c r="N21" s="28">
        <f>'Table A2'!M21*'Table A0'!$J21/(0.09)</f>
        <v>1397886.0526272794</v>
      </c>
      <c r="O21" s="28"/>
      <c r="P21" s="28">
        <f>'Table Thresholds_nominal'!I21*'Table A0'!$L21</f>
        <v>43968.131740862329</v>
      </c>
      <c r="Q21" s="28">
        <f>'Table Thresholds_nominal'!J21*'Table A0'!$L21</f>
        <v>58492.847760509729</v>
      </c>
      <c r="R21" s="28">
        <f>'Table Thresholds_nominal'!K21*'Table A0'!$L21</f>
        <v>157168.65486758135</v>
      </c>
      <c r="S21" s="28">
        <f>'Table Thresholds_nominal'!L21*'Table A0'!$L21</f>
        <v>249882.18220885549</v>
      </c>
      <c r="T21" s="28">
        <f>'Table Thresholds_nominal'!M21*'Table A0'!$L21</f>
        <v>762559.76597961388</v>
      </c>
      <c r="U21" s="28">
        <f>'Table Thresholds_nominal'!N21*'Table A0'!$L21</f>
        <v>3263252.9025973552</v>
      </c>
      <c r="W21" s="28"/>
      <c r="X21" s="28"/>
      <c r="Y21" s="28"/>
      <c r="Z21" s="28"/>
      <c r="AA21" s="28"/>
      <c r="AB21" s="28"/>
    </row>
    <row r="22" spans="1:28" ht="12" customHeight="1">
      <c r="A22" s="27">
        <v>1929</v>
      </c>
      <c r="B22" s="28">
        <f>'Table A2'!B22*'Table A0'!$J22/(10)</f>
        <v>101817.34073971618</v>
      </c>
      <c r="C22" s="28">
        <f>'Table A2'!C22*'Table A0'!$J22/(5)</f>
        <v>156409.49653551032</v>
      </c>
      <c r="D22" s="28">
        <f>'Table A2'!D22*'Table A0'!$J22/(1)</f>
        <v>457425.93493523862</v>
      </c>
      <c r="E22" s="28">
        <f>'Table A2'!E22*'Table A0'!$J22/(0.5)</f>
        <v>720297.57981700997</v>
      </c>
      <c r="F22" s="28">
        <f>'Table A2'!F22*'Table A0'!$J22/(0.1)</f>
        <v>2031245.7676629233</v>
      </c>
      <c r="G22" s="28">
        <f>'Table A2'!G22*'Table A0'!$J22/(0.01)</f>
        <v>8357607.8377024895</v>
      </c>
      <c r="H22" s="28"/>
      <c r="I22" s="28">
        <f>(100-'Table A2'!B22)*'Table A0'!$J22/(90)</f>
        <v>14413.93012793345</v>
      </c>
      <c r="J22" s="28">
        <f>'Table A2'!I22*'Table A0'!$J22/(5)</f>
        <v>47225.184943922068</v>
      </c>
      <c r="K22" s="28">
        <f>'Table A2'!J22*'Table A0'!$J22/(4)</f>
        <v>81155.386935578223</v>
      </c>
      <c r="L22" s="28">
        <f>'Table A2'!K22*'Table A0'!$J22/(0.5)</f>
        <v>194554.2900534673</v>
      </c>
      <c r="M22" s="28">
        <f>'Table A2'!L22*'Table A0'!$J22/(0.4)</f>
        <v>392560.53285553155</v>
      </c>
      <c r="N22" s="28">
        <f>'Table A2'!M22*'Table A0'!$J22/(0.09)</f>
        <v>1328316.6487696383</v>
      </c>
      <c r="O22" s="28"/>
      <c r="P22" s="28">
        <f>'Table Thresholds_nominal'!I22*'Table A0'!$L22</f>
        <v>42805.017465768418</v>
      </c>
      <c r="Q22" s="28">
        <f>'Table Thresholds_nominal'!J22*'Table A0'!$L22</f>
        <v>57472.559450761153</v>
      </c>
      <c r="R22" s="28">
        <f>'Table Thresholds_nominal'!K22*'Table A0'!$L22</f>
        <v>156100.72272817945</v>
      </c>
      <c r="S22" s="28">
        <f>'Table Thresholds_nominal'!L22*'Table A0'!$L22</f>
        <v>243858.76565974177</v>
      </c>
      <c r="T22" s="28">
        <f>'Table Thresholds_nominal'!M22*'Table A0'!$L22</f>
        <v>704000.82090676925</v>
      </c>
      <c r="U22" s="28">
        <f>'Table Thresholds_nominal'!N22*'Table A0'!$L22</f>
        <v>3014711.9378722566</v>
      </c>
      <c r="W22" s="28"/>
      <c r="X22" s="28"/>
      <c r="Y22" s="28"/>
      <c r="Z22" s="28"/>
      <c r="AA22" s="28"/>
      <c r="AB22" s="28"/>
    </row>
    <row r="23" spans="1:28" ht="12" customHeight="1">
      <c r="A23" s="27">
        <v>1930</v>
      </c>
      <c r="B23" s="28">
        <f>'Table A2'!B23*'Table A0'!$J23/(10)</f>
        <v>86432.956173544168</v>
      </c>
      <c r="C23" s="28">
        <f>'Table A2'!C23*'Table A0'!$J23/(5)</f>
        <v>125772.16127055888</v>
      </c>
      <c r="D23" s="28">
        <f>'Table A2'!D23*'Table A0'!$J23/(1)</f>
        <v>334088.26463347947</v>
      </c>
      <c r="E23" s="28">
        <f>'Table A2'!E23*'Table A0'!$J23/(0.5)</f>
        <v>507779.38766913477</v>
      </c>
      <c r="F23" s="28">
        <f>'Table A2'!F23*'Table A0'!$J23/(0.1)</f>
        <v>1327749.4196760079</v>
      </c>
      <c r="G23" s="28">
        <f>'Table A2'!G23*'Table A0'!$J23/(0.01)</f>
        <v>5057780.2985266978</v>
      </c>
      <c r="H23" s="28"/>
      <c r="I23" s="28">
        <f>(100-'Table A2'!B23)*'Table A0'!$J23/(90)</f>
        <v>12604.03902265704</v>
      </c>
      <c r="J23" s="28">
        <f>'Table A2'!I23*'Table A0'!$J23/(5)</f>
        <v>47093.75107652945</v>
      </c>
      <c r="K23" s="28">
        <f>'Table A2'!J23*'Table A0'!$J23/(4)</f>
        <v>73693.135429828733</v>
      </c>
      <c r="L23" s="28">
        <f>'Table A2'!K23*'Table A0'!$J23/(0.5)</f>
        <v>160397.1415978242</v>
      </c>
      <c r="M23" s="28">
        <f>'Table A2'!L23*'Table A0'!$J23/(0.4)</f>
        <v>302786.87966741639</v>
      </c>
      <c r="N23" s="28">
        <f>'Table A2'!M23*'Table A0'!$J23/(0.09)</f>
        <v>913301.5442481538</v>
      </c>
      <c r="O23" s="28"/>
      <c r="P23" s="28">
        <f>'Table Thresholds_nominal'!I23*'Table A0'!$L23</f>
        <v>41800.168697738816</v>
      </c>
      <c r="Q23" s="28">
        <f>'Table Thresholds_nominal'!J23*'Table A0'!$L23</f>
        <v>53929.022458589228</v>
      </c>
      <c r="R23" s="28">
        <f>'Table Thresholds_nominal'!K23*'Table A0'!$L23</f>
        <v>131945.26886800354</v>
      </c>
      <c r="S23" s="28">
        <f>'Table Thresholds_nominal'!L23*'Table A0'!$L23</f>
        <v>199161.15772959832</v>
      </c>
      <c r="T23" s="28">
        <f>'Table Thresholds_nominal'!M23*'Table A0'!$L23</f>
        <v>541533.05608247104</v>
      </c>
      <c r="U23" s="28">
        <f>'Table Thresholds_nominal'!N23*'Table A0'!$L23</f>
        <v>1995549.2698494883</v>
      </c>
      <c r="W23" s="28"/>
      <c r="X23" s="28"/>
      <c r="Y23" s="28"/>
      <c r="Z23" s="28"/>
      <c r="AA23" s="28"/>
      <c r="AB23" s="28"/>
    </row>
    <row r="24" spans="1:28" ht="12" customHeight="1">
      <c r="A24" s="27">
        <v>1931</v>
      </c>
      <c r="B24" s="28">
        <f>'Table A2'!B24*'Table A0'!$J24/(10)</f>
        <v>79327.196962047747</v>
      </c>
      <c r="C24" s="28">
        <f>'Table A2'!C24*'Table A0'!$J24/(5)</f>
        <v>111109.52463258857</v>
      </c>
      <c r="D24" s="28">
        <f>'Table A2'!D24*'Table A0'!$J24/(1)</f>
        <v>275046.54661200399</v>
      </c>
      <c r="E24" s="28">
        <f>'Table A2'!E24*'Table A0'!$J24/(0.5)</f>
        <v>408892.36743711372</v>
      </c>
      <c r="F24" s="28">
        <f>'Table A2'!F24*'Table A0'!$J24/(0.1)</f>
        <v>1031014.1756689909</v>
      </c>
      <c r="G24" s="28">
        <f>'Table A2'!G24*'Table A0'!$J24/(0.01)</f>
        <v>3808554.3713861383</v>
      </c>
      <c r="H24" s="28"/>
      <c r="I24" s="28">
        <f>(100-'Table A2'!B24)*'Table A0'!$J24/(90)</f>
        <v>11037.101972182867</v>
      </c>
      <c r="J24" s="28">
        <f>'Table A2'!I24*'Table A0'!$J24/(5)</f>
        <v>47544.869291506948</v>
      </c>
      <c r="K24" s="28">
        <f>'Table A2'!J24*'Table A0'!$J24/(4)</f>
        <v>70125.269137734693</v>
      </c>
      <c r="L24" s="28">
        <f>'Table A2'!K24*'Table A0'!$J24/(0.5)</f>
        <v>141200.7257868943</v>
      </c>
      <c r="M24" s="28">
        <f>'Table A2'!L24*'Table A0'!$J24/(0.4)</f>
        <v>253361.9153791444</v>
      </c>
      <c r="N24" s="28">
        <f>'Table A2'!M24*'Table A0'!$J24/(0.09)</f>
        <v>722398.59836708568</v>
      </c>
      <c r="O24" s="28"/>
      <c r="P24" s="28">
        <f>'Table Thresholds_nominal'!I24*'Table A0'!$L24</f>
        <v>40827.589861291097</v>
      </c>
      <c r="Q24" s="28">
        <f>'Table Thresholds_nominal'!J24*'Table A0'!$L24</f>
        <v>51430.018411874022</v>
      </c>
      <c r="R24" s="28">
        <f>'Table Thresholds_nominal'!K24*'Table A0'!$L24</f>
        <v>117709.31128345814</v>
      </c>
      <c r="S24" s="28">
        <f>'Table Thresholds_nominal'!L24*'Table A0'!$L24</f>
        <v>174024.82098903169</v>
      </c>
      <c r="T24" s="28">
        <f>'Table Thresholds_nominal'!M24*'Table A0'!$L24</f>
        <v>438558.28890333505</v>
      </c>
      <c r="U24" s="28">
        <f>'Table Thresholds_nominal'!N24*'Table A0'!$L24</f>
        <v>1572133.6699162219</v>
      </c>
      <c r="W24" s="28"/>
      <c r="X24" s="28"/>
      <c r="Y24" s="28"/>
      <c r="Z24" s="28"/>
      <c r="AA24" s="28"/>
      <c r="AB24" s="28"/>
    </row>
    <row r="25" spans="1:28" ht="12" customHeight="1">
      <c r="A25" s="27">
        <v>1932</v>
      </c>
      <c r="B25" s="28">
        <f>'Table A2'!B25*'Table A0'!$J25/(10)</f>
        <v>69161.383218372444</v>
      </c>
      <c r="C25" s="28">
        <f>'Table A2'!C25*'Table A0'!$J25/(5)</f>
        <v>97453.28133719835</v>
      </c>
      <c r="D25" s="28">
        <f>'Table A2'!D25*'Table A0'!$J25/(1)</f>
        <v>232166.3864875088</v>
      </c>
      <c r="E25" s="28">
        <f>'Table A2'!E25*'Table A0'!$J25/(0.5)</f>
        <v>347144.9845377311</v>
      </c>
      <c r="F25" s="28">
        <f>'Table A2'!F25*'Table A0'!$J25/(0.1)</f>
        <v>888514.64311062894</v>
      </c>
      <c r="G25" s="28">
        <f>'Table A2'!G25*'Table A0'!$J25/(0.01)</f>
        <v>2906514.3964894535</v>
      </c>
      <c r="H25" s="28"/>
      <c r="I25" s="28">
        <f>(100-'Table A2'!B25)*'Table A0'!$J25/(90)</f>
        <v>8891.027544405033</v>
      </c>
      <c r="J25" s="28">
        <f>'Table A2'!I25*'Table A0'!$J25/(5)</f>
        <v>40869.485099546568</v>
      </c>
      <c r="K25" s="28">
        <f>'Table A2'!J25*'Table A0'!$J25/(4)</f>
        <v>63775.005049620726</v>
      </c>
      <c r="L25" s="28">
        <f>'Table A2'!K25*'Table A0'!$J25/(0.5)</f>
        <v>117187.78843728648</v>
      </c>
      <c r="M25" s="28">
        <f>'Table A2'!L25*'Table A0'!$J25/(0.4)</f>
        <v>211802.56989450665</v>
      </c>
      <c r="N25" s="28">
        <f>'Table A2'!M25*'Table A0'!$J25/(0.09)</f>
        <v>664292.44829075958</v>
      </c>
      <c r="O25" s="28"/>
      <c r="P25" s="28">
        <f>'Table Thresholds_nominal'!I25*'Table A0'!$L25</f>
        <v>27959.010637632495</v>
      </c>
      <c r="Q25" s="28">
        <f>'Table Thresholds_nominal'!J25*'Table A0'!$L25</f>
        <v>47756.479398552605</v>
      </c>
      <c r="R25" s="28">
        <f>'Table Thresholds_nominal'!K25*'Table A0'!$L25</f>
        <v>99801.94868640427</v>
      </c>
      <c r="S25" s="28">
        <f>'Table Thresholds_nominal'!L25*'Table A0'!$L25</f>
        <v>144065.05886565484</v>
      </c>
      <c r="T25" s="28">
        <f>'Table Thresholds_nominal'!M25*'Table A0'!$L25</f>
        <v>381679.71523929009</v>
      </c>
      <c r="U25" s="28">
        <f>'Table Thresholds_nominal'!N25*'Table A0'!$L25</f>
        <v>1442058.425223154</v>
      </c>
      <c r="W25" s="28"/>
      <c r="X25" s="28"/>
      <c r="Y25" s="28"/>
      <c r="Z25" s="28"/>
      <c r="AA25" s="28"/>
      <c r="AB25" s="28"/>
    </row>
    <row r="26" spans="1:28" ht="12" customHeight="1">
      <c r="A26" s="27">
        <v>1933</v>
      </c>
      <c r="B26" s="28">
        <f>'Table A2'!B26*'Table A0'!$J26/(10)</f>
        <v>66518.788755126618</v>
      </c>
      <c r="C26" s="28">
        <f>'Table A2'!C26*'Table A0'!$J26/(5)</f>
        <v>96494.890928771565</v>
      </c>
      <c r="D26" s="28">
        <f>'Table A2'!D26*'Table A0'!$J26/(1)</f>
        <v>236992.03296578029</v>
      </c>
      <c r="E26" s="28">
        <f>'Table A2'!E26*'Table A0'!$J26/(0.5)</f>
        <v>356092.9367072297</v>
      </c>
      <c r="F26" s="28">
        <f>'Table A2'!F26*'Table A0'!$J26/(0.1)</f>
        <v>926256.21033261833</v>
      </c>
      <c r="G26" s="28">
        <f>'Table A2'!G26*'Table A0'!$J26/(0.01)</f>
        <v>3155850.4272200111</v>
      </c>
      <c r="H26" s="28"/>
      <c r="I26" s="28">
        <f>(100-'Table A2'!B26)*'Table A0'!$J26/(90)</f>
        <v>8972.2403290410075</v>
      </c>
      <c r="J26" s="28">
        <f>'Table A2'!I26*'Table A0'!$J26/(5)</f>
        <v>36542.686581481677</v>
      </c>
      <c r="K26" s="28">
        <f>'Table A2'!J26*'Table A0'!$J26/(4)</f>
        <v>61370.605419519386</v>
      </c>
      <c r="L26" s="28">
        <f>'Table A2'!K26*'Table A0'!$J26/(0.5)</f>
        <v>117891.12922433093</v>
      </c>
      <c r="M26" s="28">
        <f>'Table A2'!L26*'Table A0'!$J26/(0.4)</f>
        <v>213552.11830088249</v>
      </c>
      <c r="N26" s="28">
        <f>'Table A2'!M26*'Table A0'!$J26/(0.09)</f>
        <v>678523.51956735237</v>
      </c>
      <c r="O26" s="28"/>
      <c r="P26" s="28">
        <f>'Table Thresholds_nominal'!I26*'Table A0'!$L26</f>
        <v>27295.17588324767</v>
      </c>
      <c r="Q26" s="28">
        <f>'Table Thresholds_nominal'!J26*'Table A0'!$L26</f>
        <v>44365.592143480579</v>
      </c>
      <c r="R26" s="28">
        <f>'Table Thresholds_nominal'!K26*'Table A0'!$L26</f>
        <v>98700.49763300523</v>
      </c>
      <c r="S26" s="28">
        <f>'Table Thresholds_nominal'!L26*'Table A0'!$L26</f>
        <v>143289.83220855161</v>
      </c>
      <c r="T26" s="28">
        <f>'Table Thresholds_nominal'!M26*'Table A0'!$L26</f>
        <v>382957.44000348268</v>
      </c>
      <c r="U26" s="28">
        <f>'Table Thresholds_nominal'!N26*'Table A0'!$L26</f>
        <v>1452900.9164932375</v>
      </c>
      <c r="W26" s="28"/>
      <c r="X26" s="28"/>
      <c r="Y26" s="28"/>
      <c r="Z26" s="28"/>
      <c r="AA26" s="28"/>
      <c r="AB26" s="28"/>
    </row>
    <row r="27" spans="1:28" ht="12" customHeight="1">
      <c r="A27" s="27">
        <v>1934</v>
      </c>
      <c r="B27" s="28">
        <f>'Table A2'!B27*'Table A0'!$J27/(10)</f>
        <v>72635.471990777878</v>
      </c>
      <c r="C27" s="28">
        <f>'Table A2'!C27*'Table A0'!$J27/(5)</f>
        <v>106466.88184350177</v>
      </c>
      <c r="D27" s="28">
        <f>'Table A2'!D27*'Table A0'!$J27/(1)</f>
        <v>257281.99704255041</v>
      </c>
      <c r="E27" s="28">
        <f>'Table A2'!E27*'Table A0'!$J27/(0.5)</f>
        <v>383342.66515629226</v>
      </c>
      <c r="F27" s="28">
        <f>'Table A2'!F27*'Table A0'!$J27/(0.1)</f>
        <v>947505.43817549536</v>
      </c>
      <c r="G27" s="28">
        <f>'Table A2'!G27*'Table A0'!$J27/(0.01)</f>
        <v>3109581.1524144569</v>
      </c>
      <c r="H27" s="28"/>
      <c r="I27" s="28">
        <f>(100-'Table A2'!B27)*'Table A0'!$J27/(90)</f>
        <v>9794.9972151042457</v>
      </c>
      <c r="J27" s="28">
        <f>'Table A2'!I27*'Table A0'!$J27/(5)</f>
        <v>38804.062138053981</v>
      </c>
      <c r="K27" s="28">
        <f>'Table A2'!J27*'Table A0'!$J27/(4)</f>
        <v>68763.103043739611</v>
      </c>
      <c r="L27" s="28">
        <f>'Table A2'!K27*'Table A0'!$J27/(0.5)</f>
        <v>131221.32892880854</v>
      </c>
      <c r="M27" s="28">
        <f>'Table A2'!L27*'Table A0'!$J27/(0.4)</f>
        <v>242301.97190149149</v>
      </c>
      <c r="N27" s="28">
        <f>'Table A2'!M27*'Table A0'!$J27/(0.09)</f>
        <v>707274.80326005514</v>
      </c>
      <c r="O27" s="28"/>
      <c r="P27" s="28">
        <f>'Table Thresholds_nominal'!I27*'Table A0'!$L27</f>
        <v>32969.23621204307</v>
      </c>
      <c r="Q27" s="28">
        <f>'Table Thresholds_nominal'!J27*'Table A0'!$L27</f>
        <v>47039.710373600377</v>
      </c>
      <c r="R27" s="28">
        <f>'Table Thresholds_nominal'!K27*'Table A0'!$L27</f>
        <v>109135.83836577853</v>
      </c>
      <c r="S27" s="28">
        <f>'Table Thresholds_nominal'!L27*'Table A0'!$L27</f>
        <v>162487.08598848019</v>
      </c>
      <c r="T27" s="28">
        <f>'Table Thresholds_nominal'!M27*'Table A0'!$L27</f>
        <v>441630.23291969392</v>
      </c>
      <c r="U27" s="28">
        <f>'Table Thresholds_nominal'!N27*'Table A0'!$L27</f>
        <v>1491274.0966064471</v>
      </c>
      <c r="W27" s="28"/>
      <c r="X27" s="28"/>
      <c r="Y27" s="28"/>
      <c r="Z27" s="28"/>
      <c r="AA27" s="28"/>
      <c r="AB27" s="28"/>
    </row>
    <row r="28" spans="1:28" ht="12" customHeight="1">
      <c r="A28" s="27">
        <v>1935</v>
      </c>
      <c r="B28" s="28">
        <f>'Table A2'!B28*'Table A0'!$J28/(10)</f>
        <v>76580.283977036088</v>
      </c>
      <c r="C28" s="28">
        <f>'Table A2'!C28*'Table A0'!$J28/(5)</f>
        <v>110236.87051755737</v>
      </c>
      <c r="D28" s="28">
        <f>'Table A2'!D28*'Table A0'!$J28/(1)</f>
        <v>280815.35285581497</v>
      </c>
      <c r="E28" s="28">
        <f>'Table A2'!E28*'Table A0'!$J28/(0.5)</f>
        <v>421187.15333427436</v>
      </c>
      <c r="F28" s="28">
        <f>'Table A2'!F28*'Table A0'!$J28/(0.1)</f>
        <v>1048890.0178612941</v>
      </c>
      <c r="G28" s="28">
        <f>'Table A2'!G28*'Table A0'!$J28/(0.01)</f>
        <v>3474212.2918625455</v>
      </c>
      <c r="H28" s="28"/>
      <c r="I28" s="28">
        <f>(100-'Table A2'!B28)*'Table A0'!$J28/(90)</f>
        <v>11031.614244022077</v>
      </c>
      <c r="J28" s="28">
        <f>'Table A2'!I28*'Table A0'!$J28/(5)</f>
        <v>42923.697436514791</v>
      </c>
      <c r="K28" s="28">
        <f>'Table A2'!J28*'Table A0'!$J28/(4)</f>
        <v>67592.249932992985</v>
      </c>
      <c r="L28" s="28">
        <f>'Table A2'!K28*'Table A0'!$J28/(0.5)</f>
        <v>140443.55237735561</v>
      </c>
      <c r="M28" s="28">
        <f>'Table A2'!L28*'Table A0'!$J28/(0.4)</f>
        <v>264261.43720251939</v>
      </c>
      <c r="N28" s="28">
        <f>'Table A2'!M28*'Table A0'!$J28/(0.09)</f>
        <v>779409.76519448822</v>
      </c>
      <c r="O28" s="28"/>
      <c r="P28" s="28">
        <f>'Table Thresholds_nominal'!I28*'Table A0'!$L28</f>
        <v>36269.24848787293</v>
      </c>
      <c r="Q28" s="28">
        <f>'Table Thresholds_nominal'!J28*'Table A0'!$L28</f>
        <v>52348.753247455752</v>
      </c>
      <c r="R28" s="28">
        <f>'Table Thresholds_nominal'!K28*'Table A0'!$L28</f>
        <v>116343.40427538664</v>
      </c>
      <c r="S28" s="28">
        <f>'Table Thresholds_nominal'!L28*'Table A0'!$L28</f>
        <v>173927.74443426472</v>
      </c>
      <c r="T28" s="28">
        <f>'Table Thresholds_nominal'!M28*'Table A0'!$L28</f>
        <v>477576.58857435035</v>
      </c>
      <c r="U28" s="28">
        <f>'Table Thresholds_nominal'!N28*'Table A0'!$L28</f>
        <v>1656683.6046714226</v>
      </c>
      <c r="W28" s="28"/>
      <c r="X28" s="28"/>
      <c r="Y28" s="28"/>
      <c r="Z28" s="28"/>
      <c r="AA28" s="28"/>
      <c r="AB28" s="28"/>
    </row>
    <row r="29" spans="1:28" ht="12" customHeight="1">
      <c r="A29" s="27">
        <v>1936</v>
      </c>
      <c r="B29" s="28">
        <f>'Table A2'!B29*'Table A0'!$J29/(10)</f>
        <v>88540.830071428209</v>
      </c>
      <c r="C29" s="28">
        <f>'Table A2'!C29*'Table A0'!$J29/(5)</f>
        <v>130295.48516661061</v>
      </c>
      <c r="D29" s="28">
        <f>'Table A2'!D29*'Table A0'!$J29/(1)</f>
        <v>356208.90578951041</v>
      </c>
      <c r="E29" s="28">
        <f>'Table A2'!E29*'Table A0'!$J29/(0.5)</f>
        <v>542341.39895110577</v>
      </c>
      <c r="F29" s="28">
        <f>'Table A2'!F29*'Table A0'!$J29/(0.1)</f>
        <v>1356342.390355136</v>
      </c>
      <c r="G29" s="28">
        <f>'Table A2'!G29*'Table A0'!$J29/(0.01)</f>
        <v>4420353.1102908915</v>
      </c>
      <c r="H29" s="28"/>
      <c r="I29" s="28">
        <f>(100-'Table A2'!B29)*'Table A0'!$J29/(90)</f>
        <v>11952.177258265718</v>
      </c>
      <c r="J29" s="28">
        <f>'Table A2'!I29*'Table A0'!$J29/(5)</f>
        <v>46786.174976245798</v>
      </c>
      <c r="K29" s="28">
        <f>'Table A2'!J29*'Table A0'!$J29/(4)</f>
        <v>73817.130010885681</v>
      </c>
      <c r="L29" s="28">
        <f>'Table A2'!K29*'Table A0'!$J29/(0.5)</f>
        <v>170076.41262791504</v>
      </c>
      <c r="M29" s="28">
        <f>'Table A2'!L29*'Table A0'!$J29/(0.4)</f>
        <v>338841.1511000981</v>
      </c>
      <c r="N29" s="28">
        <f>'Table A2'!M29*'Table A0'!$J29/(0.09)</f>
        <v>1015896.7548067187</v>
      </c>
      <c r="O29" s="28"/>
      <c r="P29" s="28">
        <f>'Table Thresholds_nominal'!I29*'Table A0'!$L29</f>
        <v>39809.302470493894</v>
      </c>
      <c r="Q29" s="28">
        <f>'Table Thresholds_nominal'!J29*'Table A0'!$L29</f>
        <v>57800.371049565401</v>
      </c>
      <c r="R29" s="28">
        <f>'Table Thresholds_nominal'!K29*'Table A0'!$L29</f>
        <v>138605.30627070548</v>
      </c>
      <c r="S29" s="28">
        <f>'Table Thresholds_nominal'!L29*'Table A0'!$L29</f>
        <v>215411.72498761848</v>
      </c>
      <c r="T29" s="28">
        <f>'Table Thresholds_nominal'!M29*'Table A0'!$L29</f>
        <v>617438.88147825806</v>
      </c>
      <c r="U29" s="28">
        <f>'Table Thresholds_nominal'!N29*'Table A0'!$L29</f>
        <v>2153332.0854563257</v>
      </c>
      <c r="W29" s="28"/>
      <c r="X29" s="28"/>
      <c r="Y29" s="28"/>
      <c r="Z29" s="28"/>
      <c r="AA29" s="28"/>
      <c r="AB29" s="28"/>
    </row>
    <row r="30" spans="1:28" ht="12" customHeight="1">
      <c r="A30" s="27">
        <v>1937</v>
      </c>
      <c r="B30" s="28">
        <f>'Table A2'!B30*'Table A0'!$J30/(10)</f>
        <v>87427.695763594587</v>
      </c>
      <c r="C30" s="28">
        <f>'Table A2'!C30*'Table A0'!$J30/(5)</f>
        <v>126872.08508496499</v>
      </c>
      <c r="D30" s="28">
        <f>'Table A2'!D30*'Table A0'!$J30/(1)</f>
        <v>334676.49766009988</v>
      </c>
      <c r="E30" s="28">
        <f>'Table A2'!E30*'Table A0'!$J30/(0.5)</f>
        <v>505351.69561197789</v>
      </c>
      <c r="F30" s="28">
        <f>'Table A2'!F30*'Table A0'!$J30/(0.1)</f>
        <v>1251648.5625892186</v>
      </c>
      <c r="G30" s="28">
        <f>'Table A2'!G30*'Table A0'!$J30/(0.01)</f>
        <v>4067592.9192884183</v>
      </c>
      <c r="H30" s="28"/>
      <c r="I30" s="28">
        <f>(100-'Table A2'!B30)*'Table A0'!$J30/(90)</f>
        <v>12595.316088680533</v>
      </c>
      <c r="J30" s="28">
        <f>'Table A2'!I30*'Table A0'!$J30/(5)</f>
        <v>47983.306442224188</v>
      </c>
      <c r="K30" s="28">
        <f>'Table A2'!J30*'Table A0'!$J30/(4)</f>
        <v>74920.981941181264</v>
      </c>
      <c r="L30" s="28">
        <f>'Table A2'!K30*'Table A0'!$J30/(0.5)</f>
        <v>164001.29970822192</v>
      </c>
      <c r="M30" s="28">
        <f>'Table A2'!L30*'Table A0'!$J30/(0.4)</f>
        <v>318777.47886766761</v>
      </c>
      <c r="N30" s="28">
        <f>'Table A2'!M30*'Table A0'!$J30/(0.09)</f>
        <v>938765.8562893077</v>
      </c>
      <c r="O30" s="28"/>
      <c r="P30" s="28">
        <f>'Table Thresholds_nominal'!I30*'Table A0'!$L30</f>
        <v>41772.305275309234</v>
      </c>
      <c r="Q30" s="28">
        <f>'Table Thresholds_nominal'!J30*'Table A0'!$L30</f>
        <v>56165.131676886704</v>
      </c>
      <c r="R30" s="28">
        <f>'Table Thresholds_nominal'!K30*'Table A0'!$L30</f>
        <v>134790.21060286934</v>
      </c>
      <c r="S30" s="28">
        <f>'Table Thresholds_nominal'!L30*'Table A0'!$L30</f>
        <v>207294.49644287545</v>
      </c>
      <c r="T30" s="28">
        <f>'Table Thresholds_nominal'!M30*'Table A0'!$L30</f>
        <v>580855.36961400067</v>
      </c>
      <c r="U30" s="28">
        <f>'Table Thresholds_nominal'!N30*'Table A0'!$L30</f>
        <v>1963074.0790574059</v>
      </c>
      <c r="W30" s="28"/>
      <c r="X30" s="28"/>
      <c r="Y30" s="28"/>
      <c r="Z30" s="28"/>
      <c r="AA30" s="28"/>
      <c r="AB30" s="28"/>
    </row>
    <row r="31" spans="1:28" ht="12" customHeight="1">
      <c r="A31" s="27">
        <v>1938</v>
      </c>
      <c r="B31" s="28">
        <f>'Table A2'!B31*'Table A0'!$J31/(10)</f>
        <v>80009.47122172876</v>
      </c>
      <c r="C31" s="28">
        <f>'Table A2'!C31*'Table A0'!$J31/(5)</f>
        <v>112830.84921038229</v>
      </c>
      <c r="D31" s="28">
        <f>'Table A2'!D31*'Table A0'!$J31/(1)</f>
        <v>278690.05127391155</v>
      </c>
      <c r="E31" s="28">
        <f>'Table A2'!E31*'Table A0'!$J31/(0.5)</f>
        <v>411207.43403804518</v>
      </c>
      <c r="F31" s="28">
        <f>'Table A2'!F31*'Table A0'!$J31/(0.1)</f>
        <v>993611.32722141407</v>
      </c>
      <c r="G31" s="28">
        <f>'Table A2'!G31*'Table A0'!$J31/(0.01)</f>
        <v>3331705.7489798535</v>
      </c>
      <c r="H31" s="28"/>
      <c r="I31" s="28">
        <f>(100-'Table A2'!B31)*'Table A0'!$J31/(90)</f>
        <v>11724.176236799902</v>
      </c>
      <c r="J31" s="28">
        <f>'Table A2'!I31*'Table A0'!$J31/(5)</f>
        <v>47188.093233075218</v>
      </c>
      <c r="K31" s="28">
        <f>'Table A2'!J31*'Table A0'!$J31/(4)</f>
        <v>71366.048694499987</v>
      </c>
      <c r="L31" s="28">
        <f>'Table A2'!K31*'Table A0'!$J31/(0.5)</f>
        <v>146172.66850977793</v>
      </c>
      <c r="M31" s="28">
        <f>'Table A2'!L31*'Table A0'!$J31/(0.4)</f>
        <v>265606.46074220288</v>
      </c>
      <c r="N31" s="28">
        <f>'Table A2'!M31*'Table A0'!$J31/(0.09)</f>
        <v>733823.05813714303</v>
      </c>
      <c r="O31" s="28"/>
      <c r="P31" s="28">
        <f>'Table Thresholds_nominal'!I31*'Table A0'!$L31</f>
        <v>40846.827930816449</v>
      </c>
      <c r="Q31" s="28">
        <f>'Table Thresholds_nominal'!J31*'Table A0'!$L31</f>
        <v>54454.612997009943</v>
      </c>
      <c r="R31" s="28">
        <f>'Table Thresholds_nominal'!K31*'Table A0'!$L31</f>
        <v>122462.73749903032</v>
      </c>
      <c r="S31" s="28">
        <f>'Table Thresholds_nominal'!L31*'Table A0'!$L31</f>
        <v>180460.58367538088</v>
      </c>
      <c r="T31" s="28">
        <f>'Table Thresholds_nominal'!M31*'Table A0'!$L31</f>
        <v>464460.92052371707</v>
      </c>
      <c r="U31" s="28">
        <f>'Table Thresholds_nominal'!N31*'Table A0'!$L31</f>
        <v>1475433.4837190488</v>
      </c>
      <c r="W31" s="28"/>
      <c r="X31" s="28"/>
      <c r="Y31" s="28"/>
      <c r="Z31" s="28"/>
      <c r="AA31" s="28"/>
      <c r="AB31" s="28"/>
    </row>
    <row r="32" spans="1:28" ht="12" customHeight="1">
      <c r="A32" s="27">
        <v>1939</v>
      </c>
      <c r="B32" s="28">
        <f>'Table A2'!B32*'Table A0'!$J32/(10)</f>
        <v>88210.157064063445</v>
      </c>
      <c r="C32" s="28">
        <f>'Table A2'!C32*'Table A0'!$J32/(5)</f>
        <v>124287.03319666263</v>
      </c>
      <c r="D32" s="28">
        <f>'Table A2'!D32*'Table A0'!$J32/(1)</f>
        <v>308248.20817082195</v>
      </c>
      <c r="E32" s="28">
        <f>'Table A2'!E32*'Table A0'!$J32/(0.5)</f>
        <v>455900.59511827596</v>
      </c>
      <c r="F32" s="28">
        <f>'Table A2'!F32*'Table A0'!$J32/(0.1)</f>
        <v>1095271.4032745399</v>
      </c>
      <c r="G32" s="28">
        <f>'Table A2'!G32*'Table A0'!$J32/(0.01)</f>
        <v>3495895.8005176531</v>
      </c>
      <c r="H32" s="28"/>
      <c r="I32" s="28">
        <f>(100-'Table A2'!B32)*'Table A0'!$J32/(90)</f>
        <v>12098.850104155155</v>
      </c>
      <c r="J32" s="28">
        <f>'Table A2'!I32*'Table A0'!$J32/(5)</f>
        <v>52133.280931464258</v>
      </c>
      <c r="K32" s="28">
        <f>'Table A2'!J32*'Table A0'!$J32/(4)</f>
        <v>78296.739453122806</v>
      </c>
      <c r="L32" s="28">
        <f>'Table A2'!K32*'Table A0'!$J32/(0.5)</f>
        <v>160595.821223368</v>
      </c>
      <c r="M32" s="28">
        <f>'Table A2'!L32*'Table A0'!$J32/(0.4)</f>
        <v>296057.89307920996</v>
      </c>
      <c r="N32" s="28">
        <f>'Table A2'!M32*'Table A0'!$J32/(0.09)</f>
        <v>828535.35913641623</v>
      </c>
      <c r="O32" s="28"/>
      <c r="P32" s="28">
        <f>'Table Thresholds_nominal'!I32*'Table A0'!$L32</f>
        <v>46095.895761150889</v>
      </c>
      <c r="Q32" s="28">
        <f>'Table Thresholds_nominal'!J32*'Table A0'!$L32</f>
        <v>61117.328169405133</v>
      </c>
      <c r="R32" s="28">
        <f>'Table Thresholds_nominal'!K32*'Table A0'!$L32</f>
        <v>134218.67619394118</v>
      </c>
      <c r="S32" s="28">
        <f>'Table Thresholds_nominal'!L32*'Table A0'!$L32</f>
        <v>198488.81771044325</v>
      </c>
      <c r="T32" s="28">
        <f>'Table Thresholds_nominal'!M32*'Table A0'!$L32</f>
        <v>518921.52786674758</v>
      </c>
      <c r="U32" s="28">
        <f>'Table Thresholds_nominal'!N32*'Table A0'!$L32</f>
        <v>1705671.0898622673</v>
      </c>
      <c r="W32" s="28"/>
      <c r="X32" s="28"/>
      <c r="Y32" s="28"/>
      <c r="Z32" s="28"/>
      <c r="AA32" s="28"/>
      <c r="AB32" s="28"/>
    </row>
    <row r="33" spans="1:28" ht="12" customHeight="1">
      <c r="A33" s="27">
        <v>1940</v>
      </c>
      <c r="B33" s="28">
        <f>'Table A2'!B33*'Table A0'!$J33/(10)</f>
        <v>91845.904877235502</v>
      </c>
      <c r="C33" s="28">
        <f>'Table A2'!C33*'Table A0'!$J33/(5)</f>
        <v>129844.51343680199</v>
      </c>
      <c r="D33" s="28">
        <f>'Table A2'!D33*'Table A0'!$J33/(1)</f>
        <v>328831.55763060227</v>
      </c>
      <c r="E33" s="28">
        <f>'Table A2'!E33*'Table A0'!$J33/(0.5)</f>
        <v>488303.30181239481</v>
      </c>
      <c r="F33" s="28">
        <f>'Table A2'!F33*'Table A0'!$J33/(0.1)</f>
        <v>1170745.6353385188</v>
      </c>
      <c r="G33" s="28">
        <f>'Table A2'!G33*'Table A0'!$J33/(0.01)</f>
        <v>3757117.5503069628</v>
      </c>
      <c r="H33" s="28"/>
      <c r="I33" s="28">
        <f>(100-'Table A2'!B33)*'Table A0'!$J33/(90)</f>
        <v>12698.294470777704</v>
      </c>
      <c r="J33" s="28">
        <f>'Table A2'!I33*'Table A0'!$J33/(5)</f>
        <v>53847.296317669017</v>
      </c>
      <c r="K33" s="28">
        <f>'Table A2'!J33*'Table A0'!$J33/(4)</f>
        <v>80097.752388351932</v>
      </c>
      <c r="L33" s="28">
        <f>'Table A2'!K33*'Table A0'!$J33/(0.5)</f>
        <v>169359.8134488097</v>
      </c>
      <c r="M33" s="28">
        <f>'Table A2'!L33*'Table A0'!$J33/(0.4)</f>
        <v>317692.71843086387</v>
      </c>
      <c r="N33" s="28">
        <f>'Table A2'!M33*'Table A0'!$J33/(0.09)</f>
        <v>883370.97811980266</v>
      </c>
      <c r="O33" s="28"/>
      <c r="P33" s="28">
        <f>'Table Thresholds_nominal'!I33*'Table A0'!$L33</f>
        <v>51007.124505804888</v>
      </c>
      <c r="Q33" s="28">
        <f>'Table Thresholds_nominal'!J33*'Table A0'!$L33</f>
        <v>60398.744136546404</v>
      </c>
      <c r="R33" s="28">
        <f>'Table Thresholds_nominal'!K33*'Table A0'!$L33</f>
        <v>140448.01017079121</v>
      </c>
      <c r="S33" s="28">
        <f>'Table Thresholds_nominal'!L33*'Table A0'!$L33</f>
        <v>214423.877607762</v>
      </c>
      <c r="T33" s="28">
        <f>'Table Thresholds_nominal'!M33*'Table A0'!$L33</f>
        <v>561162.61816305795</v>
      </c>
      <c r="U33" s="28">
        <f>'Table Thresholds_nominal'!N33*'Table A0'!$L33</f>
        <v>1815226.4406967284</v>
      </c>
      <c r="W33" s="28"/>
      <c r="X33" s="28"/>
      <c r="Y33" s="28"/>
      <c r="Z33" s="28"/>
      <c r="AA33" s="28"/>
      <c r="AB33" s="28"/>
    </row>
    <row r="34" spans="1:28" ht="12" customHeight="1">
      <c r="A34" s="27">
        <v>1941</v>
      </c>
      <c r="B34" s="28">
        <f>'Table A2'!B34*'Table A0'!$J34/(10)</f>
        <v>99219.178615089448</v>
      </c>
      <c r="C34" s="28">
        <f>'Table A2'!C34*'Table A0'!$J34/(5)</f>
        <v>140969.01333470811</v>
      </c>
      <c r="D34" s="28">
        <f>'Table A2'!D34*'Table A0'!$J34/(1)</f>
        <v>367002.86533414165</v>
      </c>
      <c r="E34" s="28">
        <f>'Table A2'!E34*'Table A0'!$J34/(0.5)</f>
        <v>546523.91513342259</v>
      </c>
      <c r="F34" s="28">
        <f>'Table A2'!F34*'Table A0'!$J34/(0.1)</f>
        <v>1307975.6982955064</v>
      </c>
      <c r="G34" s="28">
        <f>'Table A2'!G34*'Table A0'!$J34/(0.01)</f>
        <v>4110709.8065277315</v>
      </c>
      <c r="H34" s="28"/>
      <c r="I34" s="28">
        <f>(100-'Table A2'!B34)*'Table A0'!$J34/(90)</f>
        <v>15751.840741273927</v>
      </c>
      <c r="J34" s="28">
        <f>'Table A2'!I34*'Table A0'!$J34/(5)</f>
        <v>57469.34389547076</v>
      </c>
      <c r="K34" s="28">
        <f>'Table A2'!J34*'Table A0'!$J34/(4)</f>
        <v>84460.550334849759</v>
      </c>
      <c r="L34" s="28">
        <f>'Table A2'!K34*'Table A0'!$J34/(0.5)</f>
        <v>187481.81553486068</v>
      </c>
      <c r="M34" s="28">
        <f>'Table A2'!L34*'Table A0'!$J34/(0.4)</f>
        <v>356160.96934290155</v>
      </c>
      <c r="N34" s="28">
        <f>'Table A2'!M34*'Table A0'!$J34/(0.09)</f>
        <v>996560.79738081503</v>
      </c>
      <c r="O34" s="28"/>
      <c r="P34" s="28">
        <f>'Table Thresholds_nominal'!I34*'Table A0'!$L34</f>
        <v>52672.531658777021</v>
      </c>
      <c r="Q34" s="28">
        <f>'Table Thresholds_nominal'!J34*'Table A0'!$L34</f>
        <v>65597.79248291532</v>
      </c>
      <c r="R34" s="28">
        <f>'Table Thresholds_nominal'!K34*'Table A0'!$L34</f>
        <v>153288.85784075301</v>
      </c>
      <c r="S34" s="28">
        <f>'Table Thresholds_nominal'!L34*'Table A0'!$L34</f>
        <v>238401.65618146196</v>
      </c>
      <c r="T34" s="28">
        <f>'Table Thresholds_nominal'!M34*'Table A0'!$L34</f>
        <v>633535.56449497258</v>
      </c>
      <c r="U34" s="28">
        <f>'Table Thresholds_nominal'!N34*'Table A0'!$L34</f>
        <v>2029930.0117360214</v>
      </c>
      <c r="W34" s="28"/>
      <c r="X34" s="28"/>
      <c r="Y34" s="28"/>
      <c r="Z34" s="28"/>
      <c r="AA34" s="28"/>
      <c r="AB34" s="28"/>
    </row>
    <row r="35" spans="1:28" ht="12" customHeight="1">
      <c r="A35" s="27">
        <v>1942</v>
      </c>
      <c r="B35" s="28">
        <f>'Table A2'!B35*'Table A0'!$J35/(10)</f>
        <v>99211.777611113721</v>
      </c>
      <c r="C35" s="28">
        <f>'Table A2'!C35*'Table A0'!$J35/(5)</f>
        <v>140896.83167655271</v>
      </c>
      <c r="D35" s="28">
        <f>'Table A2'!D35*'Table A0'!$J35/(1)</f>
        <v>363879.2985845044</v>
      </c>
      <c r="E35" s="28">
        <f>'Table A2'!E35*'Table A0'!$J35/(0.5)</f>
        <v>541677.13897872262</v>
      </c>
      <c r="F35" s="28">
        <f>'Table A2'!F35*'Table A0'!$J35/(0.1)</f>
        <v>1272229.3407836969</v>
      </c>
      <c r="G35" s="28">
        <f>'Table A2'!G35*'Table A0'!$J35/(0.01)</f>
        <v>3808989.1053783293</v>
      </c>
      <c r="H35" s="28"/>
      <c r="I35" s="28">
        <f>(100-'Table A2'!B35)*'Table A0'!$J35/(90)</f>
        <v>19937.243929765737</v>
      </c>
      <c r="J35" s="28">
        <f>'Table A2'!I35*'Table A0'!$J35/(5)</f>
        <v>57526.723545674722</v>
      </c>
      <c r="K35" s="28">
        <f>'Table A2'!J35*'Table A0'!$J35/(4)</f>
        <v>85151.21494956479</v>
      </c>
      <c r="L35" s="28">
        <f>'Table A2'!K35*'Table A0'!$J35/(0.5)</f>
        <v>186081.45819028618</v>
      </c>
      <c r="M35" s="28">
        <f>'Table A2'!L35*'Table A0'!$J35/(0.4)</f>
        <v>359039.08852747909</v>
      </c>
      <c r="N35" s="28">
        <f>'Table A2'!M35*'Table A0'!$J35/(0.09)</f>
        <v>990367.14471762662</v>
      </c>
      <c r="O35" s="28"/>
      <c r="P35" s="28">
        <f>'Table Thresholds_nominal'!I35*'Table A0'!$L35</f>
        <v>53425.996414807771</v>
      </c>
      <c r="Q35" s="28">
        <f>'Table Thresholds_nominal'!J35*'Table A0'!$L35</f>
        <v>65322.443438774499</v>
      </c>
      <c r="R35" s="28">
        <f>'Table Thresholds_nominal'!K35*'Table A0'!$L35</f>
        <v>150961.08214839219</v>
      </c>
      <c r="S35" s="28">
        <f>'Table Thresholds_nominal'!L35*'Table A0'!$L35</f>
        <v>236961.66617665818</v>
      </c>
      <c r="T35" s="28">
        <f>'Table Thresholds_nominal'!M35*'Table A0'!$L35</f>
        <v>630223.4715742151</v>
      </c>
      <c r="U35" s="28">
        <f>'Table Thresholds_nominal'!N35*'Table A0'!$L35</f>
        <v>1972702.3858236854</v>
      </c>
      <c r="W35" s="28"/>
      <c r="X35" s="28"/>
      <c r="Y35" s="28"/>
      <c r="Z35" s="28"/>
      <c r="AA35" s="28"/>
      <c r="AB35" s="28"/>
    </row>
    <row r="36" spans="1:28" ht="12" customHeight="1">
      <c r="A36" s="27">
        <v>1943</v>
      </c>
      <c r="B36" s="28">
        <f>'Table A2'!B36*'Table A0'!$J36/(10)</f>
        <v>106938.49769280797</v>
      </c>
      <c r="C36" s="28">
        <f>'Table A2'!C36*'Table A0'!$J36/(5)</f>
        <v>151634.02658606102</v>
      </c>
      <c r="D36" s="28">
        <f>'Table A2'!D36*'Table A0'!$J36/(1)</f>
        <v>382040.35329437751</v>
      </c>
      <c r="E36" s="28">
        <f>'Table A2'!E36*'Table A0'!$J36/(0.5)</f>
        <v>561945.83348967019</v>
      </c>
      <c r="F36" s="28">
        <f>'Table A2'!F36*'Table A0'!$J36/(0.1)</f>
        <v>1274652.1071531242</v>
      </c>
      <c r="G36" s="28">
        <f>'Table A2'!G36*'Table A0'!$J36/(0.01)</f>
        <v>3345476.3309859307</v>
      </c>
      <c r="H36" s="28"/>
      <c r="I36" s="28">
        <f>(100-'Table A2'!B36)*'Table A0'!$J36/(90)</f>
        <v>24146.351550347295</v>
      </c>
      <c r="J36" s="28">
        <f>'Table A2'!I36*'Table A0'!$J36/(5)</f>
        <v>62242.968799554939</v>
      </c>
      <c r="K36" s="28">
        <f>'Table A2'!J36*'Table A0'!$J36/(4)</f>
        <v>94032.444908981895</v>
      </c>
      <c r="L36" s="28">
        <f>'Table A2'!K36*'Table A0'!$J36/(0.5)</f>
        <v>202134.87309908489</v>
      </c>
      <c r="M36" s="28">
        <f>'Table A2'!L36*'Table A0'!$J36/(0.4)</f>
        <v>383769.26507380663</v>
      </c>
      <c r="N36" s="28">
        <f>'Table A2'!M36*'Table A0'!$J36/(0.09)</f>
        <v>1044560.5267272571</v>
      </c>
      <c r="O36" s="28"/>
      <c r="P36" s="28">
        <f>'Table Thresholds_nominal'!I36*'Table A0'!$L36</f>
        <v>54948.382424395728</v>
      </c>
      <c r="Q36" s="28">
        <f>'Table Thresholds_nominal'!J36*'Table A0'!$L36</f>
        <v>71968.169852896128</v>
      </c>
      <c r="R36" s="28">
        <f>'Table Thresholds_nominal'!K36*'Table A0'!$L36</f>
        <v>164110.07346529508</v>
      </c>
      <c r="S36" s="28">
        <f>'Table Thresholds_nominal'!L36*'Table A0'!$L36</f>
        <v>258680.19746448222</v>
      </c>
      <c r="T36" s="28">
        <f>'Table Thresholds_nominal'!M36*'Table A0'!$L36</f>
        <v>668189.56382882688</v>
      </c>
      <c r="U36" s="28">
        <f>'Table Thresholds_nominal'!N36*'Table A0'!$L36</f>
        <v>1783207.5083363787</v>
      </c>
      <c r="W36" s="28"/>
      <c r="X36" s="28"/>
      <c r="Y36" s="28"/>
      <c r="Z36" s="28"/>
      <c r="AA36" s="28"/>
      <c r="AB36" s="28"/>
    </row>
    <row r="37" spans="1:28" ht="12" customHeight="1">
      <c r="A37" s="27">
        <v>1944</v>
      </c>
      <c r="B37" s="28">
        <f>'Table A2'!B37*'Table A0'!$J37/(10)</f>
        <v>102086.27671977738</v>
      </c>
      <c r="C37" s="28">
        <f>'Table A2'!C37*'Table A0'!$J37/(5)</f>
        <v>141753.55585796505</v>
      </c>
      <c r="D37" s="28">
        <f>'Table A2'!D37*'Table A0'!$J37/(1)</f>
        <v>346309.23274138267</v>
      </c>
      <c r="E37" s="28">
        <f>'Table A2'!E37*'Table A0'!$J37/(0.5)</f>
        <v>501290.88051343901</v>
      </c>
      <c r="F37" s="28">
        <f>'Table A2'!F37*'Table A0'!$J37/(0.1)</f>
        <v>1108511.6615660337</v>
      </c>
      <c r="G37" s="28">
        <f>'Table A2'!G37*'Table A0'!$J37/(0.01)</f>
        <v>3133570.9118477642</v>
      </c>
      <c r="H37" s="28"/>
      <c r="I37" s="28">
        <f>(100-'Table A2'!B37)*'Table A0'!$J37/(90)</f>
        <v>24265.174394187834</v>
      </c>
      <c r="J37" s="28">
        <f>'Table A2'!I37*'Table A0'!$J37/(5)</f>
        <v>62418.997581589698</v>
      </c>
      <c r="K37" s="28">
        <f>'Table A2'!J37*'Table A0'!$J37/(4)</f>
        <v>90614.636637110656</v>
      </c>
      <c r="L37" s="28">
        <f>'Table A2'!K37*'Table A0'!$J37/(0.5)</f>
        <v>191327.58496932636</v>
      </c>
      <c r="M37" s="28">
        <f>'Table A2'!L37*'Table A0'!$J37/(0.4)</f>
        <v>349485.68525029026</v>
      </c>
      <c r="N37" s="28">
        <f>'Table A2'!M37*'Table A0'!$J37/(0.09)</f>
        <v>883505.07820139697</v>
      </c>
      <c r="O37" s="28"/>
      <c r="P37" s="28">
        <f>'Table Thresholds_nominal'!I37*'Table A0'!$L37</f>
        <v>59930.506720360325</v>
      </c>
      <c r="Q37" s="28">
        <f>'Table Thresholds_nominal'!J37*'Table A0'!$L37</f>
        <v>72027.639397377003</v>
      </c>
      <c r="R37" s="28">
        <f>'Table Thresholds_nominal'!K37*'Table A0'!$L37</f>
        <v>168248.16441256908</v>
      </c>
      <c r="S37" s="28">
        <f>'Table Thresholds_nominal'!L37*'Table A0'!$L37</f>
        <v>255406.69729984342</v>
      </c>
      <c r="T37" s="28">
        <f>'Table Thresholds_nominal'!M37*'Table A0'!$L37</f>
        <v>632779.7068852518</v>
      </c>
      <c r="U37" s="28">
        <f>'Table Thresholds_nominal'!N37*'Table A0'!$L37</f>
        <v>1799219.5305905903</v>
      </c>
      <c r="W37" s="28"/>
      <c r="X37" s="28"/>
      <c r="Y37" s="28"/>
      <c r="Z37" s="28"/>
      <c r="AA37" s="28"/>
      <c r="AB37" s="28"/>
    </row>
    <row r="38" spans="1:28" ht="12" customHeight="1">
      <c r="A38" s="27">
        <v>1945</v>
      </c>
      <c r="B38" s="28">
        <f>'Table A2'!B38*'Table A0'!$J38/(10)</f>
        <v>106273.26893033642</v>
      </c>
      <c r="C38" s="28">
        <f>'Table A2'!C38*'Table A0'!$J38/(5)</f>
        <v>151097.43839861584</v>
      </c>
      <c r="D38" s="28">
        <f>'Table A2'!D38*'Table A0'!$J38/(1)</f>
        <v>371213.70335988665</v>
      </c>
      <c r="E38" s="28">
        <f>'Table A2'!E38*'Table A0'!$J38/(0.5)</f>
        <v>531704.62133324519</v>
      </c>
      <c r="F38" s="28">
        <f>'Table A2'!F38*'Table A0'!$J38/(0.1)</f>
        <v>1148874.4387106388</v>
      </c>
      <c r="G38" s="28">
        <f>'Table A2'!G38*'Table A0'!$J38/(0.01)</f>
        <v>3026874.0363439787</v>
      </c>
      <c r="H38" s="28"/>
      <c r="I38" s="28">
        <f>(100-'Table A2'!B38)*'Table A0'!$J38/(90)</f>
        <v>23716.11303454786</v>
      </c>
      <c r="J38" s="28">
        <f>'Table A2'!I38*'Table A0'!$J38/(5)</f>
        <v>61449.099462056976</v>
      </c>
      <c r="K38" s="28">
        <f>'Table A2'!J38*'Table A0'!$J38/(4)</f>
        <v>96068.372158298138</v>
      </c>
      <c r="L38" s="28">
        <f>'Table A2'!K38*'Table A0'!$J38/(0.5)</f>
        <v>210722.78538652812</v>
      </c>
      <c r="M38" s="28">
        <f>'Table A2'!L38*'Table A0'!$J38/(0.4)</f>
        <v>377412.16698889667</v>
      </c>
      <c r="N38" s="28">
        <f>'Table A2'!M38*'Table A0'!$J38/(0.09)</f>
        <v>940207.81675137894</v>
      </c>
      <c r="O38" s="28"/>
      <c r="P38" s="28">
        <f>'Table Thresholds_nominal'!I38*'Table A0'!$L38</f>
        <v>58305.039063780183</v>
      </c>
      <c r="Q38" s="28">
        <f>'Table Thresholds_nominal'!J38*'Table A0'!$L38</f>
        <v>73247.655395753158</v>
      </c>
      <c r="R38" s="28">
        <f>'Table Thresholds_nominal'!K38*'Table A0'!$L38</f>
        <v>185055.34294576861</v>
      </c>
      <c r="S38" s="28">
        <f>'Table Thresholds_nominal'!L38*'Table A0'!$L38</f>
        <v>285364.80602371262</v>
      </c>
      <c r="T38" s="28">
        <f>'Table Thresholds_nominal'!M38*'Table A0'!$L38</f>
        <v>663353.0282698042</v>
      </c>
      <c r="U38" s="28">
        <f>'Table Thresholds_nominal'!N38*'Table A0'!$L38</f>
        <v>1697397.5108543239</v>
      </c>
      <c r="W38" s="28"/>
      <c r="X38" s="28"/>
      <c r="Y38" s="28"/>
      <c r="Z38" s="28"/>
      <c r="AA38" s="28"/>
      <c r="AB38" s="28"/>
    </row>
    <row r="39" spans="1:28" ht="12" customHeight="1">
      <c r="A39" s="27">
        <v>1946</v>
      </c>
      <c r="B39" s="28">
        <f>'Table A2'!B39*'Table A0'!$J39/(10)</f>
        <v>114814.47667857926</v>
      </c>
      <c r="C39" s="28">
        <f>'Table A2'!C39*'Table A0'!$J39/(5)</f>
        <v>165233.60330416186</v>
      </c>
      <c r="D39" s="28">
        <f>'Table A2'!D39*'Table A0'!$J39/(1)</f>
        <v>398186.33625226608</v>
      </c>
      <c r="E39" s="28">
        <f>'Table A2'!E39*'Table A0'!$J39/(0.5)</f>
        <v>564380.59887813078</v>
      </c>
      <c r="F39" s="28">
        <f>'Table A2'!F39*'Table A0'!$J39/(0.1)</f>
        <v>1208801.085992856</v>
      </c>
      <c r="G39" s="28">
        <f>'Table A2'!G39*'Table A0'!$J39/(0.01)</f>
        <v>3423162.0983629557</v>
      </c>
      <c r="H39" s="28"/>
      <c r="I39" s="28">
        <f>(100-'Table A2'!B39)*'Table A0'!$J39/(90)</f>
        <v>23404.54077974262</v>
      </c>
      <c r="J39" s="28">
        <f>'Table A2'!I39*'Table A0'!$J39/(5)</f>
        <v>64395.350052996677</v>
      </c>
      <c r="K39" s="28">
        <f>'Table A2'!J39*'Table A0'!$J39/(4)</f>
        <v>106995.42006713578</v>
      </c>
      <c r="L39" s="28">
        <f>'Table A2'!K39*'Table A0'!$J39/(0.5)</f>
        <v>231992.07362640134</v>
      </c>
      <c r="M39" s="28">
        <f>'Table A2'!L39*'Table A0'!$J39/(0.4)</f>
        <v>403275.47709944955</v>
      </c>
      <c r="N39" s="28">
        <f>'Table A2'!M39*'Table A0'!$J39/(0.09)</f>
        <v>962760.97350728931</v>
      </c>
      <c r="O39" s="28"/>
      <c r="P39" s="28">
        <f>'Table Thresholds_nominal'!I39*'Table A0'!$L39</f>
        <v>57984.959317852088</v>
      </c>
      <c r="Q39" s="28">
        <f>'Table Thresholds_nominal'!J39*'Table A0'!$L39</f>
        <v>76117.812592294416</v>
      </c>
      <c r="R39" s="28">
        <f>'Table Thresholds_nominal'!K39*'Table A0'!$L39</f>
        <v>192645.54195427703</v>
      </c>
      <c r="S39" s="28">
        <f>'Table Thresholds_nominal'!L39*'Table A0'!$L39</f>
        <v>287272.79367913411</v>
      </c>
      <c r="T39" s="28">
        <f>'Table Thresholds_nominal'!M39*'Table A0'!$L39</f>
        <v>663225.58283660666</v>
      </c>
      <c r="U39" s="28">
        <f>'Table Thresholds_nominal'!N39*'Table A0'!$L39</f>
        <v>1744069.2021321584</v>
      </c>
      <c r="W39" s="28"/>
      <c r="X39" s="28"/>
      <c r="Y39" s="28"/>
      <c r="Z39" s="28"/>
      <c r="AA39" s="28"/>
      <c r="AB39" s="28"/>
    </row>
    <row r="40" spans="1:28" ht="12" customHeight="1">
      <c r="A40" s="27">
        <v>1947</v>
      </c>
      <c r="B40" s="28">
        <f>'Table A2'!B40*'Table A0'!$J40/(10)</f>
        <v>103185.1130491238</v>
      </c>
      <c r="C40" s="28">
        <f>'Table A2'!C40*'Table A0'!$J40/(5)</f>
        <v>146724.94378129175</v>
      </c>
      <c r="D40" s="28">
        <f>'Table A2'!D40*'Table A0'!$J40/(1)</f>
        <v>347893.35452061793</v>
      </c>
      <c r="E40" s="28">
        <f>'Table A2'!E40*'Table A0'!$J40/(0.5)</f>
        <v>492646.49701382424</v>
      </c>
      <c r="F40" s="28">
        <f>'Table A2'!F40*'Table A0'!$J40/(0.1)</f>
        <v>1063365.0514251546</v>
      </c>
      <c r="G40" s="28">
        <f>'Table A2'!G40*'Table A0'!$J40/(0.01)</f>
        <v>3087264.2122449698</v>
      </c>
      <c r="H40" s="28"/>
      <c r="I40" s="28">
        <f>(100-'Table A2'!B40)*'Table A0'!$J40/(90)</f>
        <v>22882.804260043005</v>
      </c>
      <c r="J40" s="28">
        <f>'Table A2'!I40*'Table A0'!$J40/(5)</f>
        <v>59645.28231695584</v>
      </c>
      <c r="K40" s="28">
        <f>'Table A2'!J40*'Table A0'!$J40/(4)</f>
        <v>96432.841096460208</v>
      </c>
      <c r="L40" s="28">
        <f>'Table A2'!K40*'Table A0'!$J40/(0.5)</f>
        <v>203140.21202741159</v>
      </c>
      <c r="M40" s="28">
        <f>'Table A2'!L40*'Table A0'!$J40/(0.4)</f>
        <v>349966.85841099167</v>
      </c>
      <c r="N40" s="28">
        <f>'Table A2'!M40*'Table A0'!$J40/(0.09)</f>
        <v>838487.3668896195</v>
      </c>
      <c r="O40" s="28"/>
      <c r="P40" s="28">
        <f>'Table Thresholds_nominal'!I40*'Table A0'!$L40</f>
        <v>52747.211385659408</v>
      </c>
      <c r="Q40" s="28">
        <f>'Table Thresholds_nominal'!J40*'Table A0'!$L40</f>
        <v>67720.184493831883</v>
      </c>
      <c r="R40" s="28">
        <f>'Table Thresholds_nominal'!K40*'Table A0'!$L40</f>
        <v>168476.37243672519</v>
      </c>
      <c r="S40" s="28">
        <f>'Table Thresholds_nominal'!L40*'Table A0'!$L40</f>
        <v>249552.15525671522</v>
      </c>
      <c r="T40" s="28">
        <f>'Table Thresholds_nominal'!M40*'Table A0'!$L40</f>
        <v>570068.32472855202</v>
      </c>
      <c r="U40" s="28">
        <f>'Table Thresholds_nominal'!N40*'Table A0'!$L40</f>
        <v>1547408.4580932492</v>
      </c>
      <c r="W40" s="28"/>
      <c r="X40" s="28"/>
      <c r="Y40" s="28"/>
      <c r="Z40" s="28"/>
      <c r="AA40" s="28"/>
      <c r="AB40" s="28"/>
    </row>
    <row r="41" spans="1:28" ht="12" customHeight="1">
      <c r="A41" s="27">
        <v>1948</v>
      </c>
      <c r="B41" s="28">
        <f>'Table A2'!B41*'Table A0'!$J41/(10)</f>
        <v>106981.50873108213</v>
      </c>
      <c r="C41" s="28">
        <f>'Table A2'!C41*'Table A0'!$J41/(5)</f>
        <v>151568.37215033881</v>
      </c>
      <c r="D41" s="28">
        <f>'Table A2'!D41*'Table A0'!$J41/(1)</f>
        <v>363284.57466810849</v>
      </c>
      <c r="E41" s="28">
        <f>'Table A2'!E41*'Table A0'!$J41/(0.5)</f>
        <v>520167.63729031791</v>
      </c>
      <c r="F41" s="28">
        <f>'Table A2'!F41*'Table A0'!$J41/(0.1)</f>
        <v>1135863.5407045886</v>
      </c>
      <c r="G41" s="28">
        <f>'Table A2'!G41*'Table A0'!$J41/(0.01)</f>
        <v>3245517.3501890958</v>
      </c>
      <c r="H41" s="28"/>
      <c r="I41" s="28">
        <f>(100-'Table A2'!B41)*'Table A0'!$J41/(90)</f>
        <v>22988.30392456811</v>
      </c>
      <c r="J41" s="28">
        <f>'Table A2'!I41*'Table A0'!$J41/(5)</f>
        <v>62394.645311825443</v>
      </c>
      <c r="K41" s="28">
        <f>'Table A2'!J41*'Table A0'!$J41/(4)</f>
        <v>98639.321520896396</v>
      </c>
      <c r="L41" s="28">
        <f>'Table A2'!K41*'Table A0'!$J41/(0.5)</f>
        <v>206401.51204589909</v>
      </c>
      <c r="M41" s="28">
        <f>'Table A2'!L41*'Table A0'!$J41/(0.4)</f>
        <v>366243.66143675026</v>
      </c>
      <c r="N41" s="28">
        <f>'Table A2'!M41*'Table A0'!$J41/(0.09)</f>
        <v>901457.56187297672</v>
      </c>
      <c r="O41" s="28"/>
      <c r="P41" s="28">
        <f>'Table Thresholds_nominal'!I41*'Table A0'!$L41</f>
        <v>55290.82538052676</v>
      </c>
      <c r="Q41" s="28">
        <f>'Table Thresholds_nominal'!J41*'Table A0'!$L41</f>
        <v>73671.938009258316</v>
      </c>
      <c r="R41" s="28">
        <f>'Table Thresholds_nominal'!K41*'Table A0'!$L41</f>
        <v>171556.07803697613</v>
      </c>
      <c r="S41" s="28">
        <f>'Table Thresholds_nominal'!L41*'Table A0'!$L41</f>
        <v>259073.34957613525</v>
      </c>
      <c r="T41" s="28">
        <f>'Table Thresholds_nominal'!M41*'Table A0'!$L41</f>
        <v>604076.4582263832</v>
      </c>
      <c r="U41" s="28">
        <f>'Table Thresholds_nominal'!N41*'Table A0'!$L41</f>
        <v>1703299.5206672056</v>
      </c>
      <c r="W41" s="28"/>
      <c r="X41" s="28"/>
      <c r="Y41" s="28"/>
      <c r="Z41" s="28"/>
      <c r="AA41" s="28"/>
      <c r="AB41" s="28"/>
    </row>
    <row r="42" spans="1:28" ht="12" customHeight="1">
      <c r="A42" s="27">
        <v>1949</v>
      </c>
      <c r="B42" s="28">
        <f>'Table A2'!B42*'Table A0'!$J42/(10)</f>
        <v>104662.18411220876</v>
      </c>
      <c r="C42" s="28">
        <f>'Table A2'!C42*'Table A0'!$J42/(5)</f>
        <v>146335.30734398126</v>
      </c>
      <c r="D42" s="28">
        <f>'Table A2'!D42*'Table A0'!$J42/(1)</f>
        <v>344518.06265971711</v>
      </c>
      <c r="E42" s="28">
        <f>'Table A2'!E42*'Table A0'!$J42/(0.5)</f>
        <v>491388.65304461156</v>
      </c>
      <c r="F42" s="28">
        <f>'Table A2'!F42*'Table A0'!$J42/(0.1)</f>
        <v>1071892.5112157105</v>
      </c>
      <c r="G42" s="28">
        <f>'Table A2'!G42*'Table A0'!$J42/(0.01)</f>
        <v>3136574.3364717616</v>
      </c>
      <c r="H42" s="28"/>
      <c r="I42" s="28">
        <f>(100-'Table A2'!B42)*'Table A0'!$J42/(90)</f>
        <v>22571.664609495278</v>
      </c>
      <c r="J42" s="28">
        <f>'Table A2'!I42*'Table A0'!$J42/(5)</f>
        <v>62989.060880436286</v>
      </c>
      <c r="K42" s="28">
        <f>'Table A2'!J42*'Table A0'!$J42/(4)</f>
        <v>96789.618515047288</v>
      </c>
      <c r="L42" s="28">
        <f>'Table A2'!K42*'Table A0'!$J42/(0.5)</f>
        <v>197647.47227482262</v>
      </c>
      <c r="M42" s="28">
        <f>'Table A2'!L42*'Table A0'!$J42/(0.4)</f>
        <v>346262.68850183679</v>
      </c>
      <c r="N42" s="28">
        <f>'Table A2'!M42*'Table A0'!$J42/(0.09)</f>
        <v>842483.41952059406</v>
      </c>
      <c r="O42" s="28"/>
      <c r="P42" s="28">
        <f>'Table Thresholds_nominal'!I42*'Table A0'!$L42</f>
        <v>55912.797980990399</v>
      </c>
      <c r="Q42" s="28">
        <f>'Table Thresholds_nominal'!J42*'Table A0'!$L42</f>
        <v>73988.648155831645</v>
      </c>
      <c r="R42" s="28">
        <f>'Table Thresholds_nominal'!K42*'Table A0'!$L42</f>
        <v>163701.95784683657</v>
      </c>
      <c r="S42" s="28">
        <f>'Table Thresholds_nominal'!L42*'Table A0'!$L42</f>
        <v>243411.00180363873</v>
      </c>
      <c r="T42" s="28">
        <f>'Table Thresholds_nominal'!M42*'Table A0'!$L42</f>
        <v>567404.25323776354</v>
      </c>
      <c r="U42" s="28">
        <f>'Table Thresholds_nominal'!N42*'Table A0'!$L42</f>
        <v>1608981.9522461186</v>
      </c>
      <c r="W42" s="28"/>
      <c r="X42" s="28"/>
      <c r="Y42" s="28"/>
      <c r="Z42" s="28"/>
      <c r="AA42" s="28"/>
      <c r="AB42" s="28"/>
    </row>
    <row r="43" spans="1:28" ht="12" customHeight="1">
      <c r="A43" s="27">
        <v>1950</v>
      </c>
      <c r="B43" s="28">
        <f>'Table A2'!B43*'Table A0'!$J43/(10)</f>
        <v>115743.01890306186</v>
      </c>
      <c r="C43" s="28">
        <f>'Table A2'!C43*'Table A0'!$J43/(5)</f>
        <v>164229.98077441979</v>
      </c>
      <c r="D43" s="28">
        <f>'Table A2'!D43*'Table A0'!$J43/(1)</f>
        <v>400778.35862517316</v>
      </c>
      <c r="E43" s="28">
        <f>'Table A2'!E43*'Table A0'!$J43/(0.5)</f>
        <v>575997.65093638003</v>
      </c>
      <c r="F43" s="28">
        <f>'Table A2'!F43*'Table A0'!$J43/(0.1)</f>
        <v>1284294.2020188407</v>
      </c>
      <c r="G43" s="28">
        <f>'Table A2'!G43*'Table A0'!$J43/(0.01)</f>
        <v>3099566.242309419</v>
      </c>
      <c r="H43" s="28"/>
      <c r="I43" s="28">
        <f>(100-'Table A2'!B43)*'Table A0'!$J43/(90)</f>
        <v>24518.15231798435</v>
      </c>
      <c r="J43" s="28">
        <f>'Table A2'!I43*'Table A0'!$J43/(5)</f>
        <v>67256.057031703938</v>
      </c>
      <c r="K43" s="28">
        <f>'Table A2'!J43*'Table A0'!$J43/(4)</f>
        <v>105092.88631173148</v>
      </c>
      <c r="L43" s="28">
        <f>'Table A2'!K43*'Table A0'!$J43/(0.5)</f>
        <v>225559.06631396632</v>
      </c>
      <c r="M43" s="28">
        <f>'Table A2'!L43*'Table A0'!$J43/(0.4)</f>
        <v>398923.51316576486</v>
      </c>
      <c r="N43" s="28">
        <f>'Table A2'!M43*'Table A0'!$J43/(0.09)</f>
        <v>1082597.308653221</v>
      </c>
      <c r="O43" s="28"/>
      <c r="P43" s="28">
        <f>'Table Thresholds_nominal'!I43*'Table A0'!$L43</f>
        <v>61569.031149094262</v>
      </c>
      <c r="Q43" s="28">
        <f>'Table Thresholds_nominal'!J43*'Table A0'!$L43</f>
        <v>76526.074886702278</v>
      </c>
      <c r="R43" s="28">
        <f>'Table Thresholds_nominal'!K43*'Table A0'!$L43</f>
        <v>183321.63439537384</v>
      </c>
      <c r="S43" s="28">
        <f>'Table Thresholds_nominal'!L43*'Table A0'!$L43</f>
        <v>280208.81557431107</v>
      </c>
      <c r="T43" s="28">
        <f>'Table Thresholds_nominal'!M43*'Table A0'!$L43</f>
        <v>658457.5329763575</v>
      </c>
      <c r="U43" s="28">
        <f>'Table Thresholds_nominal'!N43*'Table A0'!$L43</f>
        <v>1523278.0825188803</v>
      </c>
      <c r="W43" s="28"/>
      <c r="X43" s="28"/>
      <c r="Y43" s="28"/>
      <c r="Z43" s="28"/>
      <c r="AA43" s="28"/>
      <c r="AB43" s="28"/>
    </row>
    <row r="44" spans="1:28" ht="12" customHeight="1">
      <c r="A44" s="27">
        <v>1951</v>
      </c>
      <c r="B44" s="28">
        <f>'Table A2'!B44*'Table A0'!$J44/(10)</f>
        <v>114658.11469035552</v>
      </c>
      <c r="C44" s="28">
        <f>'Table A2'!C44*'Table A0'!$J44/(5)</f>
        <v>160183.36837527534</v>
      </c>
      <c r="D44" s="28">
        <f>'Table A2'!D44*'Table A0'!$J44/(1)</f>
        <v>379434.73377837427</v>
      </c>
      <c r="E44" s="28">
        <f>'Table A2'!E44*'Table A0'!$J44/(0.5)</f>
        <v>538584.53924618696</v>
      </c>
      <c r="F44" s="28">
        <f>'Table A2'!F44*'Table A0'!$J44/(0.1)</f>
        <v>1163446.0983194723</v>
      </c>
      <c r="G44" s="28">
        <f>'Table A2'!G44*'Table A0'!$J44/(0.01)</f>
        <v>3342537.0992322988</v>
      </c>
      <c r="H44" s="28"/>
      <c r="I44" s="28">
        <f>(100-'Table A2'!B44)*'Table A0'!$J44/(90)</f>
        <v>25661.255419397858</v>
      </c>
      <c r="J44" s="28">
        <f>'Table A2'!I44*'Table A0'!$J44/(5)</f>
        <v>69132.861005435698</v>
      </c>
      <c r="K44" s="28">
        <f>'Table A2'!J44*'Table A0'!$J44/(4)</f>
        <v>105370.52702450061</v>
      </c>
      <c r="L44" s="28">
        <f>'Table A2'!K44*'Table A0'!$J44/(0.5)</f>
        <v>220284.92831056161</v>
      </c>
      <c r="M44" s="28">
        <f>'Table A2'!L44*'Table A0'!$J44/(0.4)</f>
        <v>382369.14947786555</v>
      </c>
      <c r="N44" s="28">
        <f>'Table A2'!M44*'Table A0'!$J44/(0.09)</f>
        <v>921324.87599582504</v>
      </c>
      <c r="O44" s="28"/>
      <c r="P44" s="28">
        <f>'Table Thresholds_nominal'!I44*'Table A0'!$L44</f>
        <v>61926.51457489247</v>
      </c>
      <c r="Q44" s="28">
        <f>'Table Thresholds_nominal'!J44*'Table A0'!$L44</f>
        <v>77597.137279821109</v>
      </c>
      <c r="R44" s="28">
        <f>'Table Thresholds_nominal'!K44*'Table A0'!$L44</f>
        <v>185434.5521912348</v>
      </c>
      <c r="S44" s="28">
        <f>'Table Thresholds_nominal'!L44*'Table A0'!$L44</f>
        <v>270304.07926230918</v>
      </c>
      <c r="T44" s="28">
        <f>'Table Thresholds_nominal'!M44*'Table A0'!$L44</f>
        <v>621649.08659505111</v>
      </c>
      <c r="U44" s="28">
        <f>'Table Thresholds_nominal'!N44*'Table A0'!$L44</f>
        <v>1713159.0117112098</v>
      </c>
      <c r="W44" s="28"/>
      <c r="X44" s="28"/>
      <c r="Y44" s="28"/>
      <c r="Z44" s="28"/>
      <c r="AA44" s="28"/>
      <c r="AB44" s="28"/>
    </row>
    <row r="45" spans="1:28" ht="12" customHeight="1">
      <c r="A45" s="27">
        <v>1952</v>
      </c>
      <c r="B45" s="28">
        <f>'Table A2'!B45*'Table A0'!$J45/(10)</f>
        <v>114684.7197390354</v>
      </c>
      <c r="C45" s="28">
        <f>'Table A2'!C45*'Table A0'!$J45/(5)</f>
        <v>157558.60504097355</v>
      </c>
      <c r="D45" s="28">
        <f>'Table A2'!D45*'Table A0'!$J45/(1)</f>
        <v>359209.18321922224</v>
      </c>
      <c r="E45" s="28">
        <f>'Table A2'!E45*'Table A0'!$J45/(0.5)</f>
        <v>505447.02359830309</v>
      </c>
      <c r="F45" s="28">
        <f>'Table A2'!F45*'Table A0'!$J45/(0.1)</f>
        <v>1057955.3088853233</v>
      </c>
      <c r="G45" s="28">
        <f>'Table A2'!G45*'Table A0'!$J45/(0.01)</f>
        <v>2947817.9415926654</v>
      </c>
      <c r="H45" s="28"/>
      <c r="I45" s="28">
        <f>(100-'Table A2'!B45)*'Table A0'!$J45/(90)</f>
        <v>26646.437585304255</v>
      </c>
      <c r="J45" s="28">
        <f>'Table A2'!I45*'Table A0'!$J45/(5)</f>
        <v>71810.834437097248</v>
      </c>
      <c r="K45" s="28">
        <f>'Table A2'!J45*'Table A0'!$J45/(4)</f>
        <v>107145.96049641137</v>
      </c>
      <c r="L45" s="28">
        <f>'Table A2'!K45*'Table A0'!$J45/(0.5)</f>
        <v>212971.34284014144</v>
      </c>
      <c r="M45" s="28">
        <f>'Table A2'!L45*'Table A0'!$J45/(0.4)</f>
        <v>367319.95227654802</v>
      </c>
      <c r="N45" s="28">
        <f>'Table A2'!M45*'Table A0'!$J45/(0.09)</f>
        <v>847970.57191784086</v>
      </c>
      <c r="O45" s="28"/>
      <c r="P45" s="28">
        <f>'Table Thresholds_nominal'!I45*'Table A0'!$L45</f>
        <v>66098.609103524213</v>
      </c>
      <c r="Q45" s="28">
        <f>'Table Thresholds_nominal'!J45*'Table A0'!$L45</f>
        <v>81980.834182326565</v>
      </c>
      <c r="R45" s="28">
        <f>'Table Thresholds_nominal'!K45*'Table A0'!$L45</f>
        <v>181079.81452772557</v>
      </c>
      <c r="S45" s="28">
        <f>'Table Thresholds_nominal'!L45*'Table A0'!$L45</f>
        <v>268199.98698839208</v>
      </c>
      <c r="T45" s="28">
        <f>'Table Thresholds_nominal'!M45*'Table A0'!$L45</f>
        <v>583234.57561633619</v>
      </c>
      <c r="U45" s="28">
        <f>'Table Thresholds_nominal'!N45*'Table A0'!$L45</f>
        <v>1518413.2474627641</v>
      </c>
      <c r="W45" s="28"/>
      <c r="X45" s="28"/>
      <c r="Y45" s="28"/>
      <c r="Z45" s="28"/>
      <c r="AA45" s="28"/>
      <c r="AB45" s="28"/>
    </row>
    <row r="46" spans="1:28" ht="12" customHeight="1">
      <c r="A46" s="27">
        <v>1953</v>
      </c>
      <c r="B46" s="28">
        <f>'Table A2'!B46*'Table A0'!$J46/(10)</f>
        <v>116406.55479730498</v>
      </c>
      <c r="C46" s="28">
        <f>'Table A2'!C46*'Table A0'!$J46/(5)</f>
        <v>157033.2551466623</v>
      </c>
      <c r="D46" s="28">
        <f>'Table A2'!D46*'Table A0'!$J46/(1)</f>
        <v>345350.54740355362</v>
      </c>
      <c r="E46" s="28">
        <f>'Table A2'!E46*'Table A0'!$J46/(0.5)</f>
        <v>480934.47137478128</v>
      </c>
      <c r="F46" s="28">
        <f>'Table A2'!F46*'Table A0'!$J46/(0.1)</f>
        <v>992144.12299762864</v>
      </c>
      <c r="G46" s="28">
        <f>'Table A2'!G46*'Table A0'!$J46/(0.01)</f>
        <v>2754068.8647657963</v>
      </c>
      <c r="H46" s="28"/>
      <c r="I46" s="28">
        <f>(100-'Table A2'!B46)*'Table A0'!$J46/(90)</f>
        <v>28002.861282212012</v>
      </c>
      <c r="J46" s="28">
        <f>'Table A2'!I46*'Table A0'!$J46/(5)</f>
        <v>75779.854447947655</v>
      </c>
      <c r="K46" s="28">
        <f>'Table A2'!J46*'Table A0'!$J46/(4)</f>
        <v>109953.93208243947</v>
      </c>
      <c r="L46" s="28">
        <f>'Table A2'!K46*'Table A0'!$J46/(0.5)</f>
        <v>209766.62343232596</v>
      </c>
      <c r="M46" s="28">
        <f>'Table A2'!L46*'Table A0'!$J46/(0.4)</f>
        <v>353132.05846906936</v>
      </c>
      <c r="N46" s="28">
        <f>'Table A2'!M46*'Table A0'!$J46/(0.09)</f>
        <v>796374.70724561007</v>
      </c>
      <c r="O46" s="28"/>
      <c r="P46" s="28">
        <f>'Table Thresholds_nominal'!I46*'Table A0'!$L46</f>
        <v>67858.530929092987</v>
      </c>
      <c r="Q46" s="28">
        <f>'Table Thresholds_nominal'!J46*'Table A0'!$L46</f>
        <v>84011.74076540531</v>
      </c>
      <c r="R46" s="28">
        <f>'Table Thresholds_nominal'!K46*'Table A0'!$L46</f>
        <v>179680.79817017022</v>
      </c>
      <c r="S46" s="28">
        <f>'Table Thresholds_nominal'!L46*'Table A0'!$L46</f>
        <v>260982.42231132687</v>
      </c>
      <c r="T46" s="28">
        <f>'Table Thresholds_nominal'!M46*'Table A0'!$L46</f>
        <v>552330.54539262538</v>
      </c>
      <c r="U46" s="28">
        <f>'Table Thresholds_nominal'!N46*'Table A0'!$L46</f>
        <v>1380637.2606602111</v>
      </c>
      <c r="W46" s="28"/>
      <c r="X46" s="28"/>
      <c r="Y46" s="28"/>
      <c r="Z46" s="28"/>
      <c r="AA46" s="28"/>
      <c r="AB46" s="28"/>
    </row>
    <row r="47" spans="1:28" ht="12" customHeight="1">
      <c r="A47" s="27">
        <v>1954</v>
      </c>
      <c r="B47" s="28">
        <f>'Table A2'!B47*'Table A0'!$J47/(10)</f>
        <v>119695.85993051491</v>
      </c>
      <c r="C47" s="28">
        <f>'Table A2'!C47*'Table A0'!$J47/(5)</f>
        <v>163370.54245940252</v>
      </c>
      <c r="D47" s="28">
        <f>'Table A2'!D47*'Table A0'!$J47/(1)</f>
        <v>364797.64984994376</v>
      </c>
      <c r="E47" s="28">
        <f>'Table A2'!E47*'Table A0'!$J47/(0.5)</f>
        <v>509239.13669085235</v>
      </c>
      <c r="F47" s="28">
        <f>'Table A2'!F47*'Table A0'!$J47/(0.1)</f>
        <v>1064847.6232522125</v>
      </c>
      <c r="G47" s="28">
        <f>'Table A2'!G47*'Table A0'!$J47/(0.01)</f>
        <v>3048787.1717246096</v>
      </c>
      <c r="H47" s="28"/>
      <c r="I47" s="28">
        <f>(100-'Table A2'!B47)*'Table A0'!$J47/(90)</f>
        <v>27580.324989442175</v>
      </c>
      <c r="J47" s="28">
        <f>'Table A2'!I47*'Table A0'!$J47/(5)</f>
        <v>76021.177401627327</v>
      </c>
      <c r="K47" s="28">
        <f>'Table A2'!J47*'Table A0'!$J47/(4)</f>
        <v>113013.76561176719</v>
      </c>
      <c r="L47" s="28">
        <f>'Table A2'!K47*'Table A0'!$J47/(0.5)</f>
        <v>220356.1630090352</v>
      </c>
      <c r="M47" s="28">
        <f>'Table A2'!L47*'Table A0'!$J47/(0.4)</f>
        <v>370337.01505051227</v>
      </c>
      <c r="N47" s="28">
        <f>'Table A2'!M47*'Table A0'!$J47/(0.09)</f>
        <v>844409.8956441686</v>
      </c>
      <c r="O47" s="28"/>
      <c r="P47" s="28">
        <f>'Table Thresholds_nominal'!I47*'Table A0'!$L47</f>
        <v>68071.784647176624</v>
      </c>
      <c r="Q47" s="28">
        <f>'Table Thresholds_nominal'!J47*'Table A0'!$L47</f>
        <v>85716.904188740329</v>
      </c>
      <c r="R47" s="28">
        <f>'Table Thresholds_nominal'!K47*'Table A0'!$L47</f>
        <v>187640.60770587609</v>
      </c>
      <c r="S47" s="28">
        <f>'Table Thresholds_nominal'!L47*'Table A0'!$L47</f>
        <v>270716.9209180199</v>
      </c>
      <c r="T47" s="28">
        <f>'Table Thresholds_nominal'!M47*'Table A0'!$L47</f>
        <v>589013.99161407177</v>
      </c>
      <c r="U47" s="28">
        <f>'Table Thresholds_nominal'!N47*'Table A0'!$L47</f>
        <v>1493763.9028962522</v>
      </c>
      <c r="W47" s="28"/>
      <c r="X47" s="28"/>
      <c r="Y47" s="28"/>
      <c r="Z47" s="28"/>
      <c r="AA47" s="28"/>
      <c r="AB47" s="28"/>
    </row>
    <row r="48" spans="1:28" ht="12" customHeight="1">
      <c r="A48" s="27">
        <v>1955</v>
      </c>
      <c r="B48" s="28">
        <f>'Table A2'!B48*'Table A0'!$J48/(10)</f>
        <v>128980.95422966397</v>
      </c>
      <c r="C48" s="28">
        <f>'Table A2'!C48*'Table A0'!$J48/(5)</f>
        <v>176173.60520874712</v>
      </c>
      <c r="D48" s="28">
        <f>'Table A2'!D48*'Table A0'!$J48/(1)</f>
        <v>393647.46472241939</v>
      </c>
      <c r="E48" s="28">
        <f>'Table A2'!E48*'Table A0'!$J48/(0.5)</f>
        <v>548987.37921286712</v>
      </c>
      <c r="F48" s="28">
        <f>'Table A2'!F48*'Table A0'!$J48/(0.1)</f>
        <v>1163137.5049112493</v>
      </c>
      <c r="G48" s="28">
        <f>'Table A2'!G48*'Table A0'!$J48/(0.01)</f>
        <v>3497545.6081945361</v>
      </c>
      <c r="H48" s="28"/>
      <c r="I48" s="28">
        <f>(100-'Table A2'!B48)*'Table A0'!$J48/(90)</f>
        <v>29743.149060210359</v>
      </c>
      <c r="J48" s="28">
        <f>'Table A2'!I48*'Table A0'!$J48/(5)</f>
        <v>81788.303250580837</v>
      </c>
      <c r="K48" s="28">
        <f>'Table A2'!J48*'Table A0'!$J48/(4)</f>
        <v>121805.14033032904</v>
      </c>
      <c r="L48" s="28">
        <f>'Table A2'!K48*'Table A0'!$J48/(0.5)</f>
        <v>238307.55023197172</v>
      </c>
      <c r="M48" s="28">
        <f>'Table A2'!L48*'Table A0'!$J48/(0.4)</f>
        <v>395449.84778827149</v>
      </c>
      <c r="N48" s="28">
        <f>'Table A2'!M48*'Table A0'!$J48/(0.09)</f>
        <v>903758.82676866185</v>
      </c>
      <c r="O48" s="28"/>
      <c r="P48" s="28">
        <f>'Table Thresholds_nominal'!I48*'Table A0'!$L48</f>
        <v>74337.372053394909</v>
      </c>
      <c r="Q48" s="28">
        <f>'Table Thresholds_nominal'!J48*'Table A0'!$L48</f>
        <v>94266.361393356303</v>
      </c>
      <c r="R48" s="28">
        <f>'Table Thresholds_nominal'!K48*'Table A0'!$L48</f>
        <v>201250.37023839925</v>
      </c>
      <c r="S48" s="28">
        <f>'Table Thresholds_nominal'!L48*'Table A0'!$L48</f>
        <v>290589.89717096236</v>
      </c>
      <c r="T48" s="28">
        <f>'Table Thresholds_nominal'!M48*'Table A0'!$L48</f>
        <v>623743.6771066722</v>
      </c>
      <c r="U48" s="28">
        <f>'Table Thresholds_nominal'!N48*'Table A0'!$L48</f>
        <v>1615380.6978728296</v>
      </c>
      <c r="W48" s="28"/>
      <c r="X48" s="28"/>
      <c r="Y48" s="28"/>
      <c r="Z48" s="28"/>
      <c r="AA48" s="28"/>
      <c r="AB48" s="28"/>
    </row>
    <row r="49" spans="1:28" ht="12" customHeight="1">
      <c r="A49" s="27">
        <v>1956</v>
      </c>
      <c r="B49" s="28">
        <f>'Table A2'!B49*'Table A0'!$J49/(10)</f>
        <v>133916.80845509836</v>
      </c>
      <c r="C49" s="28">
        <f>'Table A2'!C49*'Table A0'!$J49/(5)</f>
        <v>182139.11822226245</v>
      </c>
      <c r="D49" s="28">
        <f>'Table A2'!D49*'Table A0'!$J49/(1)</f>
        <v>402255.42651113978</v>
      </c>
      <c r="E49" s="28">
        <f>'Table A2'!E49*'Table A0'!$J49/(0.5)</f>
        <v>560877.29087301518</v>
      </c>
      <c r="F49" s="28">
        <f>'Table A2'!F49*'Table A0'!$J49/(0.1)</f>
        <v>1158340.7139786738</v>
      </c>
      <c r="G49" s="28">
        <f>'Table A2'!G49*'Table A0'!$J49/(0.01)</f>
        <v>3407381.7633300889</v>
      </c>
      <c r="H49" s="28"/>
      <c r="I49" s="28">
        <f>(100-'Table A2'!B49)*'Table A0'!$J49/(90)</f>
        <v>31277.823054374672</v>
      </c>
      <c r="J49" s="28">
        <f>'Table A2'!I49*'Table A0'!$J49/(5)</f>
        <v>85694.49868793432</v>
      </c>
      <c r="K49" s="28">
        <f>'Table A2'!J49*'Table A0'!$J49/(4)</f>
        <v>127110.04115004311</v>
      </c>
      <c r="L49" s="28">
        <f>'Table A2'!K49*'Table A0'!$J49/(0.5)</f>
        <v>243633.56214926447</v>
      </c>
      <c r="M49" s="28">
        <f>'Table A2'!L49*'Table A0'!$J49/(0.4)</f>
        <v>411511.43509660038</v>
      </c>
      <c r="N49" s="28">
        <f>'Table A2'!M49*'Table A0'!$J49/(0.09)</f>
        <v>908447.26405073912</v>
      </c>
      <c r="O49" s="28"/>
      <c r="P49" s="28">
        <f>'Table Thresholds_nominal'!I49*'Table A0'!$L49</f>
        <v>76656.083829217139</v>
      </c>
      <c r="Q49" s="28">
        <f>'Table Thresholds_nominal'!J49*'Table A0'!$L49</f>
        <v>97076.420713548519</v>
      </c>
      <c r="R49" s="28">
        <f>'Table Thresholds_nominal'!K49*'Table A0'!$L49</f>
        <v>205759.02959809662</v>
      </c>
      <c r="S49" s="28">
        <f>'Table Thresholds_nominal'!L49*'Table A0'!$L49</f>
        <v>295486.76049741101</v>
      </c>
      <c r="T49" s="28">
        <f>'Table Thresholds_nominal'!M49*'Table A0'!$L49</f>
        <v>641305.46736158896</v>
      </c>
      <c r="U49" s="28">
        <f>'Table Thresholds_nominal'!N49*'Table A0'!$L49</f>
        <v>1594349.7892277176</v>
      </c>
      <c r="W49" s="28"/>
      <c r="X49" s="28"/>
      <c r="Y49" s="28"/>
      <c r="Z49" s="28"/>
      <c r="AA49" s="28"/>
      <c r="AB49" s="28"/>
    </row>
    <row r="50" spans="1:28" ht="12" customHeight="1">
      <c r="A50" s="27">
        <v>1957</v>
      </c>
      <c r="B50" s="28">
        <f>'Table A2'!B50*'Table A0'!$J50/(10)</f>
        <v>132543.20802327071</v>
      </c>
      <c r="C50" s="28">
        <f>'Table A2'!C50*'Table A0'!$J50/(5)</f>
        <v>179228.89622945798</v>
      </c>
      <c r="D50" s="28">
        <f>'Table A2'!D50*'Table A0'!$J50/(1)</f>
        <v>389762.88558142789</v>
      </c>
      <c r="E50" s="28">
        <f>'Table A2'!E50*'Table A0'!$J50/(0.5)</f>
        <v>539293.56123325042</v>
      </c>
      <c r="F50" s="28">
        <f>'Table A2'!F50*'Table A0'!$J50/(0.1)</f>
        <v>1100381.9237669646</v>
      </c>
      <c r="G50" s="28">
        <f>'Table A2'!G50*'Table A0'!$J50/(0.01)</f>
        <v>3168948.5902307783</v>
      </c>
      <c r="H50" s="28"/>
      <c r="I50" s="28">
        <f>(100-'Table A2'!B50)*'Table A0'!$J50/(90)</f>
        <v>31257.813349136093</v>
      </c>
      <c r="J50" s="28">
        <f>'Table A2'!I50*'Table A0'!$J50/(5)</f>
        <v>85857.519817083405</v>
      </c>
      <c r="K50" s="28">
        <f>'Table A2'!J50*'Table A0'!$J50/(4)</f>
        <v>126595.39889146553</v>
      </c>
      <c r="L50" s="28">
        <f>'Table A2'!K50*'Table A0'!$J50/(0.5)</f>
        <v>240232.20992960536</v>
      </c>
      <c r="M50" s="28">
        <f>'Table A2'!L50*'Table A0'!$J50/(0.4)</f>
        <v>399021.47059982189</v>
      </c>
      <c r="N50" s="28">
        <f>'Table A2'!M50*'Table A0'!$J50/(0.09)</f>
        <v>870541.18304876308</v>
      </c>
      <c r="O50" s="28"/>
      <c r="P50" s="28">
        <f>'Table Thresholds_nominal'!I50*'Table A0'!$L50</f>
        <v>77700.388744310287</v>
      </c>
      <c r="Q50" s="28">
        <f>'Table Thresholds_nominal'!J50*'Table A0'!$L50</f>
        <v>98255.777927403265</v>
      </c>
      <c r="R50" s="28">
        <f>'Table Thresholds_nominal'!K50*'Table A0'!$L50</f>
        <v>202789.91671572026</v>
      </c>
      <c r="S50" s="28">
        <f>'Table Thresholds_nominal'!L50*'Table A0'!$L50</f>
        <v>288788.84679232858</v>
      </c>
      <c r="T50" s="28">
        <f>'Table Thresholds_nominal'!M50*'Table A0'!$L50</f>
        <v>622202.4311343251</v>
      </c>
      <c r="U50" s="28">
        <f>'Table Thresholds_nominal'!N50*'Table A0'!$L50</f>
        <v>1543500.0700508037</v>
      </c>
      <c r="W50" s="28"/>
      <c r="X50" s="28"/>
      <c r="Y50" s="28"/>
      <c r="Z50" s="28"/>
      <c r="AA50" s="28"/>
      <c r="AB50" s="28"/>
    </row>
    <row r="51" spans="1:28" ht="12" customHeight="1">
      <c r="A51" s="27">
        <v>1958</v>
      </c>
      <c r="B51" s="28">
        <f>'Table A2'!B51*'Table A0'!$J51/(10)</f>
        <v>130974.11506048283</v>
      </c>
      <c r="C51" s="28">
        <f>'Table A2'!C51*'Table A0'!$J51/(5)</f>
        <v>176216.62356571035</v>
      </c>
      <c r="D51" s="28">
        <f>'Table A2'!D51*'Table A0'!$J51/(1)</f>
        <v>377232.44145964639</v>
      </c>
      <c r="E51" s="28">
        <f>'Table A2'!E51*'Table A0'!$J51/(0.5)</f>
        <v>520604.6235140998</v>
      </c>
      <c r="F51" s="28">
        <f>'Table A2'!F51*'Table A0'!$J51/(0.1)</f>
        <v>1060558.9940699039</v>
      </c>
      <c r="G51" s="28">
        <f>'Table A2'!G51*'Table A0'!$J51/(0.01)</f>
        <v>3063052.6927075456</v>
      </c>
      <c r="H51" s="28"/>
      <c r="I51" s="28">
        <f>(100-'Table A2'!B51)*'Table A0'!$J51/(90)</f>
        <v>30274.836727850961</v>
      </c>
      <c r="J51" s="28">
        <f>'Table A2'!I51*'Table A0'!$J51/(5)</f>
        <v>85731.606555255275</v>
      </c>
      <c r="K51" s="28">
        <f>'Table A2'!J51*'Table A0'!$J51/(4)</f>
        <v>125962.66909222635</v>
      </c>
      <c r="L51" s="28">
        <f>'Table A2'!K51*'Table A0'!$J51/(0.5)</f>
        <v>233860.25940519295</v>
      </c>
      <c r="M51" s="28">
        <f>'Table A2'!L51*'Table A0'!$J51/(0.4)</f>
        <v>385616.03087514878</v>
      </c>
      <c r="N51" s="28">
        <f>'Table A2'!M51*'Table A0'!$J51/(0.09)</f>
        <v>838059.69422127726</v>
      </c>
      <c r="O51" s="28"/>
      <c r="P51" s="28">
        <f>'Table Thresholds_nominal'!I51*'Table A0'!$L51</f>
        <v>77589.312538194295</v>
      </c>
      <c r="Q51" s="28">
        <f>'Table Thresholds_nominal'!J51*'Table A0'!$L51</f>
        <v>99328.538294622587</v>
      </c>
      <c r="R51" s="28">
        <f>'Table Thresholds_nominal'!K51*'Table A0'!$L51</f>
        <v>198853.63408441455</v>
      </c>
      <c r="S51" s="28">
        <f>'Table Thresholds_nominal'!L51*'Table A0'!$L51</f>
        <v>280815.14372703421</v>
      </c>
      <c r="T51" s="28">
        <f>'Table Thresholds_nominal'!M51*'Table A0'!$L51</f>
        <v>599281.27139938343</v>
      </c>
      <c r="U51" s="28">
        <f>'Table Thresholds_nominal'!N51*'Table A0'!$L51</f>
        <v>1499205.9829260679</v>
      </c>
      <c r="W51" s="28"/>
      <c r="X51" s="28"/>
      <c r="Y51" s="28"/>
      <c r="Z51" s="28"/>
      <c r="AA51" s="28"/>
      <c r="AB51" s="28"/>
    </row>
    <row r="52" spans="1:28" ht="12" customHeight="1">
      <c r="A52" s="27">
        <v>1959</v>
      </c>
      <c r="B52" s="28">
        <f>'Table A2'!B52*'Table A0'!$J52/(10)</f>
        <v>140653.57988274615</v>
      </c>
      <c r="C52" s="28">
        <f>'Table A2'!C52*'Table A0'!$J52/(5)</f>
        <v>189626.54783555333</v>
      </c>
      <c r="D52" s="28">
        <f>'Table A2'!D52*'Table A0'!$J52/(1)</f>
        <v>410136.26793727506</v>
      </c>
      <c r="E52" s="28">
        <f>'Table A2'!E52*'Table A0'!$J52/(0.5)</f>
        <v>572012.59470446978</v>
      </c>
      <c r="F52" s="28">
        <f>'Table A2'!F52*'Table A0'!$J52/(0.1)</f>
        <v>1149086.6004580173</v>
      </c>
      <c r="G52" s="28">
        <f>'Table A2'!G52*'Table A0'!$J52/(0.01)</f>
        <v>3348310.4099921705</v>
      </c>
      <c r="H52" s="28"/>
      <c r="I52" s="28">
        <f>(100-'Table A2'!B52)*'Table A0'!$J52/(90)</f>
        <v>32375.347681304131</v>
      </c>
      <c r="J52" s="28">
        <f>'Table A2'!I52*'Table A0'!$J52/(5)</f>
        <v>91680.611929938954</v>
      </c>
      <c r="K52" s="28">
        <f>'Table A2'!J52*'Table A0'!$J52/(4)</f>
        <v>134499.1178101229</v>
      </c>
      <c r="L52" s="28">
        <f>'Table A2'!K52*'Table A0'!$J52/(0.5)</f>
        <v>248259.94117008039</v>
      </c>
      <c r="M52" s="28">
        <f>'Table A2'!L52*'Table A0'!$J52/(0.4)</f>
        <v>427744.09326608281</v>
      </c>
      <c r="N52" s="28">
        <f>'Table A2'!M52*'Table A0'!$J52/(0.09)</f>
        <v>904728.39939866716</v>
      </c>
      <c r="O52" s="28"/>
      <c r="P52" s="28">
        <f>'Table Thresholds_nominal'!I52*'Table A0'!$L52</f>
        <v>81688.679488959693</v>
      </c>
      <c r="Q52" s="28">
        <f>'Table Thresholds_nominal'!J52*'Table A0'!$L52</f>
        <v>108768.43666247901</v>
      </c>
      <c r="R52" s="28">
        <f>'Table Thresholds_nominal'!K52*'Table A0'!$L52</f>
        <v>215973.60846660146</v>
      </c>
      <c r="S52" s="28">
        <f>'Table Thresholds_nominal'!L52*'Table A0'!$L52</f>
        <v>321326.65821402852</v>
      </c>
      <c r="T52" s="28">
        <f>'Table Thresholds_nominal'!M52*'Table A0'!$L52</f>
        <v>654057.88824341726</v>
      </c>
      <c r="U52" s="28">
        <f>'Table Thresholds_nominal'!N52*'Table A0'!$L52</f>
        <v>1582041.8267815502</v>
      </c>
      <c r="W52" s="28"/>
      <c r="X52" s="28"/>
      <c r="Y52" s="28"/>
      <c r="Z52" s="28"/>
      <c r="AA52" s="28"/>
      <c r="AB52" s="28"/>
    </row>
    <row r="53" spans="1:28" ht="12" customHeight="1">
      <c r="A53" s="27">
        <v>1960</v>
      </c>
      <c r="B53" s="28">
        <f>'Table A2'!B53*'Table A0'!$J53/(10)</f>
        <v>139616.60214100158</v>
      </c>
      <c r="C53" s="28">
        <f>'Table A2'!C53*'Table A0'!$J53/(5)</f>
        <v>184758.63372673892</v>
      </c>
      <c r="D53" s="28">
        <f>'Table A2'!D53*'Table A0'!$J53/(1)</f>
        <v>390863.5929465862</v>
      </c>
      <c r="E53" s="28">
        <f>'Table A2'!E53*'Table A0'!$J53/(0.5)</f>
        <v>533848.1189768241</v>
      </c>
      <c r="F53" s="28">
        <f>'Table A2'!F53*'Table A0'!$J53/(0.1)</f>
        <v>1094061.4616511709</v>
      </c>
      <c r="G53" s="28">
        <f>'Table A2'!G53*'Table A0'!$J53/(0.01)</f>
        <v>3292623.5997910099</v>
      </c>
      <c r="H53" s="28"/>
      <c r="I53" s="28">
        <f>(100-'Table A2'!B53)*'Table A0'!$J53/(90)</f>
        <v>32685.131882452675</v>
      </c>
      <c r="J53" s="28">
        <f>'Table A2'!I53*'Table A0'!$J53/(5)</f>
        <v>94474.570555264261</v>
      </c>
      <c r="K53" s="28">
        <f>'Table A2'!J53*'Table A0'!$J53/(4)</f>
        <v>133232.39392177708</v>
      </c>
      <c r="L53" s="28">
        <f>'Table A2'!K53*'Table A0'!$J53/(0.5)</f>
        <v>247879.0669163483</v>
      </c>
      <c r="M53" s="28">
        <f>'Table A2'!L53*'Table A0'!$J53/(0.4)</f>
        <v>393794.78330823744</v>
      </c>
      <c r="N53" s="28">
        <f>'Table A2'!M53*'Table A0'!$J53/(0.09)</f>
        <v>849776.77963563334</v>
      </c>
      <c r="O53" s="28"/>
      <c r="P53" s="28">
        <f>'Table Thresholds_nominal'!I53*'Table A0'!$L53</f>
        <v>83608.087875684199</v>
      </c>
      <c r="Q53" s="28">
        <f>'Table Thresholds_nominal'!J53*'Table A0'!$L53</f>
        <v>99112.797569830625</v>
      </c>
      <c r="R53" s="28">
        <f>'Table Thresholds_nominal'!K53*'Table A0'!$L53</f>
        <v>211998.43941753588</v>
      </c>
      <c r="S53" s="28">
        <f>'Table Thresholds_nominal'!L53*'Table A0'!$L53</f>
        <v>293407.68549951253</v>
      </c>
      <c r="T53" s="28">
        <f>'Table Thresholds_nominal'!M53*'Table A0'!$L53</f>
        <v>610117.90111177345</v>
      </c>
      <c r="U53" s="28">
        <f>'Table Thresholds_nominal'!N53*'Table A0'!$L53</f>
        <v>1557872.3219995496</v>
      </c>
      <c r="W53" s="28"/>
      <c r="X53" s="28"/>
      <c r="Y53" s="28"/>
      <c r="Z53" s="28"/>
      <c r="AA53" s="28"/>
      <c r="AB53" s="28"/>
    </row>
    <row r="54" spans="1:28" ht="12" customHeight="1">
      <c r="A54" s="27">
        <v>1961</v>
      </c>
      <c r="B54" s="28">
        <f>'Table A2'!B54*'Table A0'!$J54/(10)</f>
        <v>144661.66336807839</v>
      </c>
      <c r="C54" s="28">
        <f>'Table A2'!C54*'Table A0'!$J54/(5)</f>
        <v>193999.18981799902</v>
      </c>
      <c r="D54" s="28">
        <f>'Table A2'!D54*'Table A0'!$J54/(1)</f>
        <v>410672.89472734422</v>
      </c>
      <c r="E54" s="28">
        <f>'Table A2'!E54*'Table A0'!$J54/(0.5)</f>
        <v>561103.59733286116</v>
      </c>
      <c r="F54" s="28">
        <f>'Table A2'!F54*'Table A0'!$J54/(0.1)</f>
        <v>1178214.7044666258</v>
      </c>
      <c r="G54" s="28">
        <f>'Table A2'!G54*'Table A0'!$J54/(0.01)</f>
        <v>3627673.6628734432</v>
      </c>
      <c r="H54" s="28"/>
      <c r="I54" s="28">
        <f>(100-'Table A2'!B54)*'Table A0'!$J54/(90)</f>
        <v>33286.331781582747</v>
      </c>
      <c r="J54" s="28">
        <f>'Table A2'!I54*'Table A0'!$J54/(5)</f>
        <v>95324.136918157747</v>
      </c>
      <c r="K54" s="28">
        <f>'Table A2'!J54*'Table A0'!$J54/(4)</f>
        <v>139830.76359066271</v>
      </c>
      <c r="L54" s="28">
        <f>'Table A2'!K54*'Table A0'!$J54/(0.5)</f>
        <v>260242.19212182733</v>
      </c>
      <c r="M54" s="28">
        <f>'Table A2'!L54*'Table A0'!$J54/(0.4)</f>
        <v>406825.82054941985</v>
      </c>
      <c r="N54" s="28">
        <f>'Table A2'!M54*'Table A0'!$J54/(0.09)</f>
        <v>906052.5979769798</v>
      </c>
      <c r="O54" s="28"/>
      <c r="P54" s="28">
        <f>'Table Thresholds_nominal'!I54*'Table A0'!$L54</f>
        <v>85113.851996776837</v>
      </c>
      <c r="Q54" s="28">
        <f>'Table Thresholds_nominal'!J54*'Table A0'!$L54</f>
        <v>108862.22186819355</v>
      </c>
      <c r="R54" s="28">
        <f>'Table Thresholds_nominal'!K54*'Table A0'!$L54</f>
        <v>219575.85803460865</v>
      </c>
      <c r="S54" s="28">
        <f>'Table Thresholds_nominal'!L54*'Table A0'!$L54</f>
        <v>298860.76339713781</v>
      </c>
      <c r="T54" s="28">
        <f>'Table Thresholds_nominal'!M54*'Table A0'!$L54</f>
        <v>638258.30380180909</v>
      </c>
      <c r="U54" s="28">
        <f>'Table Thresholds_nominal'!N54*'Table A0'!$L54</f>
        <v>1688101.7715447999</v>
      </c>
      <c r="W54" s="28"/>
      <c r="X54" s="28"/>
      <c r="Y54" s="28"/>
      <c r="Z54" s="28"/>
      <c r="AA54" s="28"/>
      <c r="AB54" s="28"/>
    </row>
    <row r="55" spans="1:28" ht="12" customHeight="1">
      <c r="A55" s="27">
        <v>1962</v>
      </c>
      <c r="B55" s="28">
        <f>'Table A2'!B55*'Table A0'!$J55/(10)</f>
        <v>147406.55438981188</v>
      </c>
      <c r="C55" s="28">
        <f>'Table A2'!C55*'Table A0'!$J55/(5)</f>
        <v>195916.69203091346</v>
      </c>
      <c r="D55" s="28">
        <f>'Table A2'!D55*'Table A0'!$J55/(1)</f>
        <v>405262.95190422295</v>
      </c>
      <c r="E55" s="28">
        <f>'Table A2'!E55*'Table A0'!$J55/(0.5)</f>
        <v>550450.84020609432</v>
      </c>
      <c r="F55" s="28">
        <f>'Table A2'!F55*'Table A0'!$J55/(0.1)</f>
        <v>1108254.406866451</v>
      </c>
      <c r="G55" s="28">
        <f>'Table A2'!G55*'Table A0'!$J55/(0.01)</f>
        <v>3330313.3920882377</v>
      </c>
      <c r="H55" s="28"/>
      <c r="I55" s="28">
        <f>(100-'Table A2'!B55)*'Table A0'!$J55/(90)</f>
        <v>34115.152637504769</v>
      </c>
      <c r="J55" s="28">
        <f>'Table A2'!I55*'Table A0'!$J55/(5)</f>
        <v>98896.416748710311</v>
      </c>
      <c r="K55" s="28">
        <f>'Table A2'!J55*'Table A0'!$J55/(4)</f>
        <v>143580.12706258608</v>
      </c>
      <c r="L55" s="28">
        <f>'Table A2'!K55*'Table A0'!$J55/(0.5)</f>
        <v>260075.06360235158</v>
      </c>
      <c r="M55" s="28">
        <f>'Table A2'!L55*'Table A0'!$J55/(0.4)</f>
        <v>410999.94854100514</v>
      </c>
      <c r="N55" s="28">
        <f>'Table A2'!M55*'Table A0'!$J55/(0.09)</f>
        <v>861358.96406403068</v>
      </c>
      <c r="O55" s="28"/>
      <c r="P55" s="28">
        <f>'Table Thresholds_nominal'!I55*'Table A0'!$L55</f>
        <v>89112.898861097783</v>
      </c>
      <c r="Q55" s="28">
        <f>'Table Thresholds_nominal'!J55*'Table A0'!$L55</f>
        <v>111146.50448175659</v>
      </c>
      <c r="R55" s="28">
        <f>'Table Thresholds_nominal'!K55*'Table A0'!$L55</f>
        <v>222319.04759581762</v>
      </c>
      <c r="S55" s="28">
        <f>'Table Thresholds_nominal'!L55*'Table A0'!$L55</f>
        <v>307959.94876397151</v>
      </c>
      <c r="T55" s="28">
        <f>'Table Thresholds_nominal'!M55*'Table A0'!$L55</f>
        <v>630098.22451669676</v>
      </c>
      <c r="U55" s="28">
        <f>'Table Thresholds_nominal'!N55*'Table A0'!$L55</f>
        <v>1545855.074458377</v>
      </c>
      <c r="W55" s="28"/>
      <c r="X55" s="28"/>
      <c r="Y55" s="28"/>
      <c r="Z55" s="28"/>
      <c r="AA55" s="28"/>
      <c r="AB55" s="28"/>
    </row>
    <row r="56" spans="1:28" ht="12" customHeight="1">
      <c r="A56" s="27">
        <v>1963</v>
      </c>
      <c r="B56" s="28">
        <f>'Table A2'!B56*'Table A0'!$J56/(10)</f>
        <v>151660.57306011644</v>
      </c>
      <c r="C56" s="28">
        <f>'Table A2'!C56*'Table A0'!$J56/(5)</f>
        <v>201339.82308000966</v>
      </c>
      <c r="D56" s="28">
        <f>'Table A2'!D56*'Table A0'!$J56/(1)</f>
        <v>413703.4107383404</v>
      </c>
      <c r="E56" s="28">
        <f>'Table A2'!E56*'Table A0'!$J56/(0.5)</f>
        <v>559872.16076547687</v>
      </c>
      <c r="F56" s="28">
        <f>'Table A2'!F56*'Table A0'!$J56/(0.1)</f>
        <v>1123188.0236129144</v>
      </c>
      <c r="G56" s="28">
        <f>'Table A2'!G56*'Table A0'!$J56/(0.01)</f>
        <v>3414565.3673219378</v>
      </c>
      <c r="H56" s="28"/>
      <c r="I56" s="28">
        <f>(100-'Table A2'!B56)*'Table A0'!$J56/(90)</f>
        <v>35025.904797419258</v>
      </c>
      <c r="J56" s="28">
        <f>'Table A2'!I56*'Table A0'!$J56/(5)</f>
        <v>101981.32304022319</v>
      </c>
      <c r="K56" s="28">
        <f>'Table A2'!J56*'Table A0'!$J56/(4)</f>
        <v>148248.92616542699</v>
      </c>
      <c r="L56" s="28">
        <f>'Table A2'!K56*'Table A0'!$J56/(0.5)</f>
        <v>267534.66071120399</v>
      </c>
      <c r="M56" s="28">
        <f>'Table A2'!L56*'Table A0'!$J56/(0.4)</f>
        <v>419043.19505361741</v>
      </c>
      <c r="N56" s="28">
        <f>'Table A2'!M56*'Table A0'!$J56/(0.09)</f>
        <v>868590.5409785785</v>
      </c>
      <c r="O56" s="28"/>
      <c r="P56" s="28">
        <f>'Table Thresholds_nominal'!I56*'Table A0'!$L56</f>
        <v>92337.30130542499</v>
      </c>
      <c r="Q56" s="28">
        <f>'Table Thresholds_nominal'!J56*'Table A0'!$L56</f>
        <v>116105.64403310535</v>
      </c>
      <c r="R56" s="28">
        <f>'Table Thresholds_nominal'!K56*'Table A0'!$L56</f>
        <v>228678.58062213994</v>
      </c>
      <c r="S56" s="28">
        <f>'Table Thresholds_nominal'!L56*'Table A0'!$L56</f>
        <v>314254.27953328274</v>
      </c>
      <c r="T56" s="28">
        <f>'Table Thresholds_nominal'!M56*'Table A0'!$L56</f>
        <v>640108.17427466391</v>
      </c>
      <c r="U56" s="28">
        <f>'Table Thresholds_nominal'!N56*'Table A0'!$L56</f>
        <v>1558041.729968708</v>
      </c>
      <c r="W56" s="28"/>
      <c r="X56" s="28"/>
      <c r="Y56" s="28"/>
      <c r="Z56" s="28"/>
      <c r="AA56" s="28"/>
      <c r="AB56" s="28"/>
    </row>
    <row r="57" spans="1:28" ht="12" customHeight="1">
      <c r="A57" s="27">
        <v>1964</v>
      </c>
      <c r="B57" s="28">
        <f>'Table A2'!B57*'Table A0'!$J57/(10)</f>
        <v>161001.56364799367</v>
      </c>
      <c r="C57" s="28">
        <f>'Table A2'!C57*'Table A0'!$J57/(5)</f>
        <v>214878.30043194839</v>
      </c>
      <c r="D57" s="28">
        <f>'Table A2'!D57*'Table A0'!$J57/(1)</f>
        <v>447797.27012217289</v>
      </c>
      <c r="E57" s="28">
        <f>'Table A2'!E57*'Table A0'!$J57/(0.5)</f>
        <v>606256.27320052183</v>
      </c>
      <c r="F57" s="28">
        <f>'Table A2'!F57*'Table A0'!$J57/(0.1)</f>
        <v>1221981.1535329605</v>
      </c>
      <c r="G57" s="28">
        <f>'Table A2'!G57*'Table A0'!$J57/(0.01)</f>
        <v>3727362.027571687</v>
      </c>
      <c r="H57" s="28"/>
      <c r="I57" s="28">
        <f>(100-'Table A2'!B57)*'Table A0'!$J57/(90)</f>
        <v>36764.764412250181</v>
      </c>
      <c r="J57" s="28">
        <f>'Table A2'!I57*'Table A0'!$J57/(5)</f>
        <v>107124.82686403897</v>
      </c>
      <c r="K57" s="28">
        <f>'Table A2'!J57*'Table A0'!$J57/(4)</f>
        <v>156648.55800939226</v>
      </c>
      <c r="L57" s="28">
        <f>'Table A2'!K57*'Table A0'!$J57/(0.5)</f>
        <v>289338.26704382396</v>
      </c>
      <c r="M57" s="28">
        <f>'Table A2'!L57*'Table A0'!$J57/(0.4)</f>
        <v>452325.0531174122</v>
      </c>
      <c r="N57" s="28">
        <f>'Table A2'!M57*'Table A0'!$J57/(0.09)</f>
        <v>943605.50086199096</v>
      </c>
      <c r="O57" s="28"/>
      <c r="P57" s="28">
        <f>'Table Thresholds_nominal'!I57*'Table A0'!$L57</f>
        <v>97406.9496862261</v>
      </c>
      <c r="Q57" s="28">
        <f>'Table Thresholds_nominal'!J57*'Table A0'!$L57</f>
        <v>119261.86419347643</v>
      </c>
      <c r="R57" s="28">
        <f>'Table Thresholds_nominal'!K57*'Table A0'!$L57</f>
        <v>250198.77271829385</v>
      </c>
      <c r="S57" s="28">
        <f>'Table Thresholds_nominal'!L57*'Table A0'!$L57</f>
        <v>337467.76239579893</v>
      </c>
      <c r="T57" s="28">
        <f>'Table Thresholds_nominal'!M57*'Table A0'!$L57</f>
        <v>657430.7832871672</v>
      </c>
      <c r="U57" s="28">
        <f>'Table Thresholds_nominal'!N57*'Table A0'!$L57</f>
        <v>1671807.5268507439</v>
      </c>
      <c r="W57" s="28"/>
      <c r="X57" s="28"/>
      <c r="Y57" s="28"/>
      <c r="Z57" s="28"/>
      <c r="AA57" s="28"/>
      <c r="AB57" s="28"/>
    </row>
    <row r="58" spans="1:28" ht="12" customHeight="1">
      <c r="A58" s="27">
        <v>1965</v>
      </c>
      <c r="B58" s="28">
        <f>'Table A2'!B58*'Table A0'!$J58/(10)</f>
        <v>169457.77881849714</v>
      </c>
      <c r="C58" s="28">
        <f>'Table A2'!C58*'Table A0'!$J58/(5)</f>
        <v>226999.53248629844</v>
      </c>
      <c r="D58" s="28">
        <f>'Table A2'!D58*'Table A0'!$J58/(1)</f>
        <v>479974.91368786519</v>
      </c>
      <c r="E58" s="28">
        <f>'Table A2'!E58*'Table A0'!$J58/(0.5)</f>
        <v>653124.61233458761</v>
      </c>
      <c r="F58" s="28">
        <f>'Table A2'!F58*'Table A0'!$J58/(0.1)</f>
        <v>1351466.7539924528</v>
      </c>
      <c r="G58" s="28">
        <f>'Table A2'!G58*'Table A0'!$J58/(0.01)</f>
        <v>4236335.843787645</v>
      </c>
      <c r="H58" s="28"/>
      <c r="I58" s="28">
        <f>(100-'Table A2'!B58)*'Table A0'!$J58/(90)</f>
        <v>38492.609148224095</v>
      </c>
      <c r="J58" s="28">
        <f>'Table A2'!I58*'Table A0'!$J58/(5)</f>
        <v>111916.02515069582</v>
      </c>
      <c r="K58" s="28">
        <f>'Table A2'!J58*'Table A0'!$J58/(4)</f>
        <v>163755.68718590678</v>
      </c>
      <c r="L58" s="28">
        <f>'Table A2'!K58*'Table A0'!$J58/(0.5)</f>
        <v>306825.21504114289</v>
      </c>
      <c r="M58" s="28">
        <f>'Table A2'!L58*'Table A0'!$J58/(0.4)</f>
        <v>478539.07692012121</v>
      </c>
      <c r="N58" s="28">
        <f>'Table A2'!M58*'Table A0'!$J58/(0.09)</f>
        <v>1030925.7440152095</v>
      </c>
      <c r="O58" s="28"/>
      <c r="P58" s="28">
        <f>'Table Thresholds_nominal'!I58*'Table A0'!$L58</f>
        <v>102504.79402091868</v>
      </c>
      <c r="Q58" s="28">
        <f>'Table Thresholds_nominal'!J58*'Table A0'!$L58</f>
        <v>125639.40688913115</v>
      </c>
      <c r="R58" s="28">
        <f>'Table Thresholds_nominal'!K58*'Table A0'!$L58</f>
        <v>264241.26143137977</v>
      </c>
      <c r="S58" s="28">
        <f>'Table Thresholds_nominal'!L58*'Table A0'!$L58</f>
        <v>356804.34453845554</v>
      </c>
      <c r="T58" s="28">
        <f>'Table Thresholds_nominal'!M58*'Table A0'!$L58</f>
        <v>680847.12635844422</v>
      </c>
      <c r="U58" s="28">
        <f>'Table Thresholds_nominal'!N58*'Table A0'!$L58</f>
        <v>1820031.6731876307</v>
      </c>
      <c r="W58" s="28"/>
      <c r="X58" s="28"/>
      <c r="Y58" s="28"/>
      <c r="Z58" s="28"/>
      <c r="AA58" s="28"/>
      <c r="AB58" s="28"/>
    </row>
    <row r="59" spans="1:28" ht="12" customHeight="1">
      <c r="A59" s="27">
        <v>1966</v>
      </c>
      <c r="B59" s="28">
        <f>'Table A2'!B59*'Table A0'!$J59/(10)</f>
        <v>175998.94410604378</v>
      </c>
      <c r="C59" s="28">
        <f>'Table A2'!C59*'Table A0'!$J59/(5)</f>
        <v>236843.76735609342</v>
      </c>
      <c r="D59" s="28">
        <f>'Table A2'!D59*'Table A0'!$J59/(1)</f>
        <v>505235.4625973042</v>
      </c>
      <c r="E59" s="28">
        <f>'Table A2'!E59*'Table A0'!$J59/(0.5)</f>
        <v>695175.74565735459</v>
      </c>
      <c r="F59" s="28">
        <f>'Table A2'!F59*'Table A0'!$J59/(0.1)</f>
        <v>1475095.7527716276</v>
      </c>
      <c r="G59" s="28">
        <f>'Table A2'!G59*'Table A0'!$J59/(0.01)</f>
        <v>4476224.1912158653</v>
      </c>
      <c r="H59" s="28"/>
      <c r="I59" s="28">
        <f>(100-'Table A2'!B59)*'Table A0'!$J59/(90)</f>
        <v>40031.235232684805</v>
      </c>
      <c r="J59" s="28">
        <f>'Table A2'!I59*'Table A0'!$J59/(5)</f>
        <v>115154.12085599414</v>
      </c>
      <c r="K59" s="28">
        <f>'Table A2'!J59*'Table A0'!$J59/(4)</f>
        <v>169745.84354579076</v>
      </c>
      <c r="L59" s="28">
        <f>'Table A2'!K59*'Table A0'!$J59/(0.5)</f>
        <v>315295.17953725375</v>
      </c>
      <c r="M59" s="28">
        <f>'Table A2'!L59*'Table A0'!$J59/(0.4)</f>
        <v>500195.74387878634</v>
      </c>
      <c r="N59" s="28">
        <f>'Table A2'!M59*'Table A0'!$J59/(0.09)</f>
        <v>1141637.0373889345</v>
      </c>
      <c r="O59" s="28"/>
      <c r="P59" s="28">
        <f>'Table Thresholds_nominal'!I59*'Table A0'!$L59</f>
        <v>103781.92983707823</v>
      </c>
      <c r="Q59" s="28">
        <f>'Table Thresholds_nominal'!J59*'Table A0'!$L59</f>
        <v>131525.59704144314</v>
      </c>
      <c r="R59" s="28">
        <f>'Table Thresholds_nominal'!K59*'Table A0'!$L59</f>
        <v>268628.3377764115</v>
      </c>
      <c r="S59" s="28">
        <f>'Table Thresholds_nominal'!L59*'Table A0'!$L59</f>
        <v>380771.53068457969</v>
      </c>
      <c r="T59" s="28">
        <f>'Table Thresholds_nominal'!M59*'Table A0'!$L59</f>
        <v>780487.2707176822</v>
      </c>
      <c r="U59" s="28">
        <f>'Table Thresholds_nominal'!N59*'Table A0'!$L59</f>
        <v>2029508.0068739015</v>
      </c>
      <c r="W59" s="28"/>
      <c r="X59" s="28"/>
      <c r="Y59" s="28"/>
      <c r="Z59" s="28"/>
      <c r="AA59" s="28"/>
      <c r="AB59" s="28"/>
    </row>
    <row r="60" spans="1:28" ht="12" customHeight="1">
      <c r="A60" s="27">
        <v>1967</v>
      </c>
      <c r="B60" s="28">
        <f>'Table A2'!B60*'Table A0'!$J60/(10)</f>
        <v>185528.90473135337</v>
      </c>
      <c r="C60" s="28">
        <f>'Table A2'!C60*'Table A0'!$J60/(5)</f>
        <v>251839.12179758088</v>
      </c>
      <c r="D60" s="28">
        <f>'Table A2'!D60*'Table A0'!$J60/(1)</f>
        <v>546295.79736126855</v>
      </c>
      <c r="E60" s="28">
        <f>'Table A2'!E60*'Table A0'!$J60/(0.5)</f>
        <v>757312.38719230611</v>
      </c>
      <c r="F60" s="28">
        <f>'Table A2'!F60*'Table A0'!$J60/(0.1)</f>
        <v>1596822.1527175647</v>
      </c>
      <c r="G60" s="28">
        <f>'Table A2'!G60*'Table A0'!$J60/(0.01)</f>
        <v>4658893.796925867</v>
      </c>
      <c r="H60" s="28"/>
      <c r="I60" s="28">
        <f>(100-'Table A2'!B60)*'Table A0'!$J60/(90)</f>
        <v>41125.198807133216</v>
      </c>
      <c r="J60" s="28">
        <f>'Table A2'!I60*'Table A0'!$J60/(5)</f>
        <v>119218.68766512586</v>
      </c>
      <c r="K60" s="28">
        <f>'Table A2'!J60*'Table A0'!$J60/(4)</f>
        <v>178224.95290665896</v>
      </c>
      <c r="L60" s="28">
        <f>'Table A2'!K60*'Table A0'!$J60/(0.5)</f>
        <v>335279.20753023098</v>
      </c>
      <c r="M60" s="28">
        <f>'Table A2'!L60*'Table A0'!$J60/(0.4)</f>
        <v>547434.94581099134</v>
      </c>
      <c r="N60" s="28">
        <f>'Table A2'!M60*'Table A0'!$J60/(0.09)</f>
        <v>1256591.9700277539</v>
      </c>
      <c r="O60" s="28"/>
      <c r="P60" s="28">
        <f>'Table Thresholds_nominal'!I60*'Table A0'!$L60</f>
        <v>106734.46477449668</v>
      </c>
      <c r="Q60" s="28">
        <f>'Table Thresholds_nominal'!J60*'Table A0'!$L60</f>
        <v>137206.85500495954</v>
      </c>
      <c r="R60" s="28">
        <f>'Table Thresholds_nominal'!K60*'Table A0'!$L60</f>
        <v>286334.72354404035</v>
      </c>
      <c r="S60" s="28">
        <f>'Table Thresholds_nominal'!L60*'Table A0'!$L60</f>
        <v>411319.05219789664</v>
      </c>
      <c r="T60" s="28">
        <f>'Table Thresholds_nominal'!M60*'Table A0'!$L60</f>
        <v>850695.01366346469</v>
      </c>
      <c r="U60" s="28">
        <f>'Table Thresholds_nominal'!N60*'Table A0'!$L60</f>
        <v>2139713.0600270056</v>
      </c>
      <c r="W60" s="28"/>
      <c r="X60" s="28"/>
      <c r="Y60" s="28"/>
      <c r="Z60" s="28"/>
      <c r="AA60" s="28"/>
      <c r="AB60" s="28"/>
    </row>
    <row r="61" spans="1:28" ht="12" customHeight="1">
      <c r="A61" s="27">
        <v>1968</v>
      </c>
      <c r="B61" s="28">
        <f>'Table A2'!B61*'Table A0'!$J61/(10)</f>
        <v>194815.26902440825</v>
      </c>
      <c r="C61" s="28">
        <f>'Table A2'!C61*'Table A0'!$J61/(5)</f>
        <v>265233.7167553152</v>
      </c>
      <c r="D61" s="28">
        <f>'Table A2'!D61*'Table A0'!$J61/(1)</f>
        <v>584157.11094402336</v>
      </c>
      <c r="E61" s="28">
        <f>'Table A2'!E61*'Table A0'!$J61/(0.5)</f>
        <v>815995.70788900275</v>
      </c>
      <c r="F61" s="28">
        <f>'Table A2'!F61*'Table A0'!$J61/(0.1)</f>
        <v>1740127.6226591843</v>
      </c>
      <c r="G61" s="28">
        <f>'Table A2'!G61*'Table A0'!$J61/(0.01)</f>
        <v>5053454.0845143916</v>
      </c>
      <c r="H61" s="28"/>
      <c r="I61" s="28">
        <f>(100-'Table A2'!B61)*'Table A0'!$J61/(90)</f>
        <v>42802.358930304901</v>
      </c>
      <c r="J61" s="28">
        <f>'Table A2'!I61*'Table A0'!$J61/(5)</f>
        <v>124396.82129350133</v>
      </c>
      <c r="K61" s="28">
        <f>'Table A2'!J61*'Table A0'!$J61/(4)</f>
        <v>185502.86820813816</v>
      </c>
      <c r="L61" s="28">
        <f>'Table A2'!K61*'Table A0'!$J61/(0.5)</f>
        <v>352318.51399904396</v>
      </c>
      <c r="M61" s="28">
        <f>'Table A2'!L61*'Table A0'!$J61/(0.4)</f>
        <v>584962.72919645731</v>
      </c>
      <c r="N61" s="28">
        <f>'Table A2'!M61*'Table A0'!$J61/(0.09)</f>
        <v>1371980.2380086055</v>
      </c>
      <c r="O61" s="28"/>
      <c r="P61" s="28">
        <f>'Table Thresholds_nominal'!I61*'Table A0'!$L61</f>
        <v>111861.44079520367</v>
      </c>
      <c r="Q61" s="28">
        <f>'Table Thresholds_nominal'!J61*'Table A0'!$L61</f>
        <v>143173.62185884119</v>
      </c>
      <c r="R61" s="28">
        <f>'Table Thresholds_nominal'!K61*'Table A0'!$L61</f>
        <v>303014.608253246</v>
      </c>
      <c r="S61" s="28">
        <f>'Table Thresholds_nominal'!L61*'Table A0'!$L61</f>
        <v>433560.80656136438</v>
      </c>
      <c r="T61" s="28">
        <f>'Table Thresholds_nominal'!M61*'Table A0'!$L61</f>
        <v>926650.1396484446</v>
      </c>
      <c r="U61" s="28">
        <f>'Table Thresholds_nominal'!N61*'Table A0'!$L61</f>
        <v>2232931.2860367885</v>
      </c>
      <c r="W61" s="28"/>
      <c r="X61" s="28"/>
      <c r="Y61" s="28"/>
      <c r="Z61" s="28"/>
      <c r="AA61" s="28"/>
      <c r="AB61" s="28"/>
    </row>
    <row r="62" spans="1:28" ht="12" customHeight="1">
      <c r="A62" s="27">
        <v>1969</v>
      </c>
      <c r="B62" s="28">
        <f>'Table A2'!B62*'Table A0'!$J62/(10)</f>
        <v>190749.82232886035</v>
      </c>
      <c r="C62" s="28">
        <f>'Table A2'!C62*'Table A0'!$J62/(5)</f>
        <v>255920.76469417862</v>
      </c>
      <c r="D62" s="28">
        <f>'Table A2'!D62*'Table A0'!$J62/(1)</f>
        <v>544723.29946788086</v>
      </c>
      <c r="E62" s="28">
        <f>'Table A2'!E62*'Table A0'!$J62/(0.5)</f>
        <v>757739.98389609868</v>
      </c>
      <c r="F62" s="28">
        <f>'Table A2'!F62*'Table A0'!$J62/(0.1)</f>
        <v>1614428.9844000537</v>
      </c>
      <c r="G62" s="28">
        <f>'Table A2'!G62*'Table A0'!$J62/(0.01)</f>
        <v>5028710.8028578851</v>
      </c>
      <c r="H62" s="28"/>
      <c r="I62" s="28">
        <f>(100-'Table A2'!B62)*'Table A0'!$J62/(90)</f>
        <v>43190.774611981717</v>
      </c>
      <c r="J62" s="28">
        <f>'Table A2'!I62*'Table A0'!$J62/(5)</f>
        <v>125578.8799635421</v>
      </c>
      <c r="K62" s="28">
        <f>'Table A2'!J62*'Table A0'!$J62/(4)</f>
        <v>183720.13100075303</v>
      </c>
      <c r="L62" s="28">
        <f>'Table A2'!K62*'Table A0'!$J62/(0.5)</f>
        <v>331706.6150396631</v>
      </c>
      <c r="M62" s="28">
        <f>'Table A2'!L62*'Table A0'!$J62/(0.4)</f>
        <v>543567.73377010983</v>
      </c>
      <c r="N62" s="28">
        <f>'Table A2'!M62*'Table A0'!$J62/(0.09)</f>
        <v>1235064.3379047392</v>
      </c>
      <c r="O62" s="28"/>
      <c r="P62" s="28">
        <f>'Table Thresholds_nominal'!I62*'Table A0'!$L62</f>
        <v>113129.23077355549</v>
      </c>
      <c r="Q62" s="28">
        <f>'Table Thresholds_nominal'!J62*'Table A0'!$L62</f>
        <v>144113.44853271972</v>
      </c>
      <c r="R62" s="28">
        <f>'Table Thresholds_nominal'!K62*'Table A0'!$L62</f>
        <v>284769.32193879987</v>
      </c>
      <c r="S62" s="28">
        <f>'Table Thresholds_nominal'!L62*'Table A0'!$L62</f>
        <v>414393.74224003829</v>
      </c>
      <c r="T62" s="28">
        <f>'Table Thresholds_nominal'!M62*'Table A0'!$L62</f>
        <v>833496.77200731775</v>
      </c>
      <c r="U62" s="28">
        <f>'Table Thresholds_nominal'!N62*'Table A0'!$L62</f>
        <v>2133407.6110754865</v>
      </c>
      <c r="W62" s="28"/>
      <c r="X62" s="28"/>
      <c r="Y62" s="28"/>
      <c r="Z62" s="28"/>
      <c r="AA62" s="28"/>
      <c r="AB62" s="28"/>
    </row>
    <row r="63" spans="1:28" ht="12" customHeight="1">
      <c r="A63" s="27">
        <v>1970</v>
      </c>
      <c r="B63" s="28">
        <f>'Table A2'!B63*'Table A0'!$J63/(10)</f>
        <v>182142.88410366102</v>
      </c>
      <c r="C63" s="28">
        <f>'Table A2'!C63*'Table A0'!$J63/(5)</f>
        <v>239424.66765101129</v>
      </c>
      <c r="D63" s="28">
        <f>'Table A2'!D63*'Table A0'!$J63/(1)</f>
        <v>481662.21739882481</v>
      </c>
      <c r="E63" s="28">
        <f>'Table A2'!E63*'Table A0'!$J63/(0.5)</f>
        <v>651445.25548112544</v>
      </c>
      <c r="F63" s="28">
        <f>'Table A2'!F63*'Table A0'!$J63/(0.1)</f>
        <v>1305380.7183048062</v>
      </c>
      <c r="G63" s="28">
        <f>'Table A2'!G63*'Table A0'!$J63/(0.01)</f>
        <v>3795251.3567690556</v>
      </c>
      <c r="H63" s="28"/>
      <c r="I63" s="28">
        <f>(100-'Table A2'!B63)*'Table A0'!$J63/(90)</f>
        <v>43187.691755998727</v>
      </c>
      <c r="J63" s="28">
        <f>'Table A2'!I63*'Table A0'!$J63/(5)</f>
        <v>124861.10055631076</v>
      </c>
      <c r="K63" s="28">
        <f>'Table A2'!J63*'Table A0'!$J63/(4)</f>
        <v>178865.28021405789</v>
      </c>
      <c r="L63" s="28">
        <f>'Table A2'!K63*'Table A0'!$J63/(0.5)</f>
        <v>311879.1793165243</v>
      </c>
      <c r="M63" s="28">
        <f>'Table A2'!L63*'Table A0'!$J63/(0.4)</f>
        <v>487961.38977520517</v>
      </c>
      <c r="N63" s="28">
        <f>'Table A2'!M63*'Table A0'!$J63/(0.09)</f>
        <v>1028728.4251421118</v>
      </c>
      <c r="O63" s="28"/>
      <c r="P63" s="28">
        <f>'Table Thresholds_nominal'!I63*'Table A0'!$L63</f>
        <v>112460.00530205118</v>
      </c>
      <c r="Q63" s="28">
        <f>'Table Thresholds_nominal'!J63*'Table A0'!$L63</f>
        <v>141767.55597841897</v>
      </c>
      <c r="R63" s="28">
        <f>'Table Thresholds_nominal'!K63*'Table A0'!$L63</f>
        <v>269514.40436324838</v>
      </c>
      <c r="S63" s="28">
        <f>'Table Thresholds_nominal'!L63*'Table A0'!$L63</f>
        <v>375235.53302682959</v>
      </c>
      <c r="T63" s="28">
        <f>'Table Thresholds_nominal'!M63*'Table A0'!$L63</f>
        <v>726966.58730408282</v>
      </c>
      <c r="U63" s="28">
        <f>'Table Thresholds_nominal'!N63*'Table A0'!$L63</f>
        <v>1797420.8670864992</v>
      </c>
      <c r="W63" s="28"/>
      <c r="X63" s="28"/>
      <c r="Y63" s="28"/>
      <c r="Z63" s="28"/>
      <c r="AA63" s="28"/>
      <c r="AB63" s="28"/>
    </row>
    <row r="64" spans="1:28" ht="12" customHeight="1">
      <c r="A64" s="27">
        <v>1971</v>
      </c>
      <c r="B64" s="28">
        <f>'Table A2'!B64*'Table A0'!$J64/(10)</f>
        <v>186354.95256640454</v>
      </c>
      <c r="C64" s="28">
        <f>'Table A2'!C64*'Table A0'!$J64/(5)</f>
        <v>245854.55230662023</v>
      </c>
      <c r="D64" s="28">
        <f>'Table A2'!D64*'Table A0'!$J64/(1)</f>
        <v>497406.16102065193</v>
      </c>
      <c r="E64" s="28">
        <f>'Table A2'!E64*'Table A0'!$J64/(0.5)</f>
        <v>674061.99276121543</v>
      </c>
      <c r="F64" s="28">
        <f>'Table A2'!F64*'Table A0'!$J64/(0.1)</f>
        <v>1367360.7993656388</v>
      </c>
      <c r="G64" s="28">
        <f>'Table A2'!G64*'Table A0'!$J64/(0.01)</f>
        <v>3983338.7926465692</v>
      </c>
      <c r="H64" s="28"/>
      <c r="I64" s="28">
        <f>(100-'Table A2'!B64)*'Table A0'!$J64/(90)</f>
        <v>43163.037539063669</v>
      </c>
      <c r="J64" s="28">
        <f>'Table A2'!I64*'Table A0'!$J64/(5)</f>
        <v>126855.3528261889</v>
      </c>
      <c r="K64" s="28">
        <f>'Table A2'!J64*'Table A0'!$J64/(4)</f>
        <v>182966.65012811229</v>
      </c>
      <c r="L64" s="28">
        <f>'Table A2'!K64*'Table A0'!$J64/(0.5)</f>
        <v>320750.32928008836</v>
      </c>
      <c r="M64" s="28">
        <f>'Table A2'!L64*'Table A0'!$J64/(0.4)</f>
        <v>500737.29111010965</v>
      </c>
      <c r="N64" s="28">
        <f>'Table A2'!M64*'Table A0'!$J64/(0.09)</f>
        <v>1076696.5778899796</v>
      </c>
      <c r="O64" s="28"/>
      <c r="P64" s="28">
        <f>'Table Thresholds_nominal'!I64*'Table A0'!$L64</f>
        <v>113952.72087338695</v>
      </c>
      <c r="Q64" s="28">
        <f>'Table Thresholds_nominal'!J64*'Table A0'!$L64</f>
        <v>145084.79329121186</v>
      </c>
      <c r="R64" s="28">
        <f>'Table Thresholds_nominal'!K64*'Table A0'!$L64</f>
        <v>279062.78064053273</v>
      </c>
      <c r="S64" s="28">
        <f>'Table Thresholds_nominal'!L64*'Table A0'!$L64</f>
        <v>383660.79761602514</v>
      </c>
      <c r="T64" s="28">
        <f>'Table Thresholds_nominal'!M64*'Table A0'!$L64</f>
        <v>752558.24505140143</v>
      </c>
      <c r="U64" s="28">
        <f>'Table Thresholds_nominal'!N64*'Table A0'!$L64</f>
        <v>1842176.4532235365</v>
      </c>
      <c r="W64" s="28"/>
      <c r="X64" s="28"/>
      <c r="Y64" s="28"/>
      <c r="Z64" s="28"/>
      <c r="AA64" s="28"/>
      <c r="AB64" s="28"/>
    </row>
    <row r="65" spans="1:28" ht="12" customHeight="1">
      <c r="A65" s="27">
        <v>1972</v>
      </c>
      <c r="B65" s="28">
        <f>'Table A2'!B65*'Table A0'!$J65/(10)</f>
        <v>195617.19402425576</v>
      </c>
      <c r="C65" s="28">
        <f>'Table A2'!C65*'Table A0'!$J65/(5)</f>
        <v>258023.95811071791</v>
      </c>
      <c r="D65" s="28">
        <f>'Table A2'!D65*'Table A0'!$J65/(1)</f>
        <v>524522.98929831327</v>
      </c>
      <c r="E65" s="28">
        <f>'Table A2'!E65*'Table A0'!$J65/(0.5)</f>
        <v>710394.82642556005</v>
      </c>
      <c r="F65" s="28">
        <f>'Table A2'!F65*'Table A0'!$J65/(0.1)</f>
        <v>1443133.6195334333</v>
      </c>
      <c r="G65" s="28">
        <f>'Table A2'!G65*'Table A0'!$J65/(0.01)</f>
        <v>4323310.0105396695</v>
      </c>
      <c r="H65" s="28"/>
      <c r="I65" s="28">
        <f>(100-'Table A2'!B65)*'Table A0'!$J65/(90)</f>
        <v>45247.226580838433</v>
      </c>
      <c r="J65" s="28">
        <f>'Table A2'!I65*'Table A0'!$J65/(5)</f>
        <v>133210.42993779361</v>
      </c>
      <c r="K65" s="28">
        <f>'Table A2'!J65*'Table A0'!$J65/(4)</f>
        <v>191399.20031381905</v>
      </c>
      <c r="L65" s="28">
        <f>'Table A2'!K65*'Table A0'!$J65/(0.5)</f>
        <v>338651.15217106667</v>
      </c>
      <c r="M65" s="28">
        <f>'Table A2'!L65*'Table A0'!$J65/(0.4)</f>
        <v>527210.12814859161</v>
      </c>
      <c r="N65" s="28">
        <f>'Table A2'!M65*'Table A0'!$J65/(0.09)</f>
        <v>1123114.0205327405</v>
      </c>
      <c r="O65" s="28"/>
      <c r="P65" s="28">
        <f>'Table Thresholds_nominal'!I65*'Table A0'!$L65</f>
        <v>120172.65163629039</v>
      </c>
      <c r="Q65" s="28">
        <f>'Table Thresholds_nominal'!J65*'Table A0'!$L65</f>
        <v>151853.84350459056</v>
      </c>
      <c r="R65" s="28">
        <f>'Table Thresholds_nominal'!K65*'Table A0'!$L65</f>
        <v>294836.824492794</v>
      </c>
      <c r="S65" s="28">
        <f>'Table Thresholds_nominal'!L65*'Table A0'!$L65</f>
        <v>405231.85856320249</v>
      </c>
      <c r="T65" s="28">
        <f>'Table Thresholds_nominal'!M65*'Table A0'!$L65</f>
        <v>782481.32684847782</v>
      </c>
      <c r="U65" s="28">
        <f>'Table Thresholds_nominal'!N65*'Table A0'!$L65</f>
        <v>1976093.6978245378</v>
      </c>
      <c r="W65" s="28"/>
      <c r="X65" s="28"/>
      <c r="Y65" s="28"/>
      <c r="Z65" s="28"/>
      <c r="AA65" s="28"/>
      <c r="AB65" s="28"/>
    </row>
    <row r="66" spans="1:28" ht="12" customHeight="1">
      <c r="A66" s="27">
        <v>1973</v>
      </c>
      <c r="B66" s="28">
        <f>'Table A2'!B66*'Table A0'!$J66/(10)</f>
        <v>197613.49312859721</v>
      </c>
      <c r="C66" s="28">
        <f>'Table A2'!C66*'Table A0'!$J66/(5)</f>
        <v>259868.64230599115</v>
      </c>
      <c r="D66" s="28">
        <f>'Table A2'!D66*'Table A0'!$J66/(1)</f>
        <v>510722.79788121313</v>
      </c>
      <c r="E66" s="28">
        <f>'Table A2'!E66*'Table A0'!$J66/(0.5)</f>
        <v>684083.02909131208</v>
      </c>
      <c r="F66" s="28">
        <f>'Table A2'!F66*'Table A0'!$J66/(0.1)</f>
        <v>1339908.401818417</v>
      </c>
      <c r="G66" s="28">
        <f>'Table A2'!G66*'Table A0'!$J66/(0.01)</f>
        <v>3663462.8781690132</v>
      </c>
      <c r="H66" s="28"/>
      <c r="I66" s="28">
        <f>(100-'Table A2'!B66)*'Table A0'!$J66/(90)</f>
        <v>46078.055072540956</v>
      </c>
      <c r="J66" s="28">
        <f>'Table A2'!I66*'Table A0'!$J66/(5)</f>
        <v>135358.34395120328</v>
      </c>
      <c r="K66" s="28">
        <f>'Table A2'!J66*'Table A0'!$J66/(4)</f>
        <v>197155.10341218568</v>
      </c>
      <c r="L66" s="28">
        <f>'Table A2'!K66*'Table A0'!$J66/(0.5)</f>
        <v>337362.56667111412</v>
      </c>
      <c r="M66" s="28">
        <f>'Table A2'!L66*'Table A0'!$J66/(0.4)</f>
        <v>520126.68590953579</v>
      </c>
      <c r="N66" s="28">
        <f>'Table A2'!M66*'Table A0'!$J66/(0.09)</f>
        <v>1081735.6822239065</v>
      </c>
      <c r="O66" s="28"/>
      <c r="P66" s="28">
        <f>'Table Thresholds_nominal'!I66*'Table A0'!$L66</f>
        <v>121516.17248127396</v>
      </c>
      <c r="Q66" s="28">
        <f>'Table Thresholds_nominal'!J66*'Table A0'!$L66</f>
        <v>155370.37197083136</v>
      </c>
      <c r="R66" s="28">
        <f>'Table Thresholds_nominal'!K66*'Table A0'!$L66</f>
        <v>295255.55118223745</v>
      </c>
      <c r="S66" s="28">
        <f>'Table Thresholds_nominal'!L66*'Table A0'!$L66</f>
        <v>401343.6430131591</v>
      </c>
      <c r="T66" s="28">
        <f>'Table Thresholds_nominal'!M66*'Table A0'!$L66</f>
        <v>763834.73545911734</v>
      </c>
      <c r="U66" s="28">
        <f>'Table Thresholds_nominal'!N66*'Table A0'!$L66</f>
        <v>1845809.1610538031</v>
      </c>
      <c r="W66" s="28"/>
      <c r="X66" s="28"/>
      <c r="Y66" s="28"/>
      <c r="Z66" s="28"/>
      <c r="AA66" s="28"/>
      <c r="AB66" s="28"/>
    </row>
    <row r="67" spans="1:28" ht="12" customHeight="1">
      <c r="A67" s="27">
        <v>1974</v>
      </c>
      <c r="B67" s="28">
        <f>'Table A2'!B67*'Table A0'!$J67/(10)</f>
        <v>191359.65231934853</v>
      </c>
      <c r="C67" s="28">
        <f>'Table A2'!C67*'Table A0'!$J67/(5)</f>
        <v>251628.31839842192</v>
      </c>
      <c r="D67" s="28">
        <f>'Table A2'!D67*'Table A0'!$J67/(1)</f>
        <v>501425.78800167359</v>
      </c>
      <c r="E67" s="28">
        <f>'Table A2'!E67*'Table A0'!$J67/(0.5)</f>
        <v>676379.70761263999</v>
      </c>
      <c r="F67" s="28">
        <f>'Table A2'!F67*'Table A0'!$J67/(0.1)</f>
        <v>1356072.6431053614</v>
      </c>
      <c r="G67" s="28">
        <f>'Table A2'!G67*'Table A0'!$J67/(0.01)</f>
        <v>3743195.2524188347</v>
      </c>
      <c r="H67" s="28"/>
      <c r="I67" s="28">
        <f>(100-'Table A2'!B67)*'Table A0'!$J67/(90)</f>
        <v>44060.509290853901</v>
      </c>
      <c r="J67" s="28">
        <f>'Table A2'!I67*'Table A0'!$J67/(5)</f>
        <v>131090.98624027518</v>
      </c>
      <c r="K67" s="28">
        <f>'Table A2'!J67*'Table A0'!$J67/(4)</f>
        <v>189178.95099760898</v>
      </c>
      <c r="L67" s="28">
        <f>'Table A2'!K67*'Table A0'!$J67/(0.5)</f>
        <v>326471.86839070718</v>
      </c>
      <c r="M67" s="28">
        <f>'Table A2'!L67*'Table A0'!$J67/(0.4)</f>
        <v>506456.47373945959</v>
      </c>
      <c r="N67" s="28">
        <f>'Table A2'!M67*'Table A0'!$J67/(0.09)</f>
        <v>1090836.7976260867</v>
      </c>
      <c r="O67" s="28"/>
      <c r="P67" s="28">
        <f>'Table Thresholds_nominal'!I67*'Table A0'!$L67</f>
        <v>118089.55742392564</v>
      </c>
      <c r="Q67" s="28">
        <f>'Table Thresholds_nominal'!J67*'Table A0'!$L67</f>
        <v>152218.3809779725</v>
      </c>
      <c r="R67" s="28">
        <f>'Table Thresholds_nominal'!K67*'Table A0'!$L67</f>
        <v>284853.75109627174</v>
      </c>
      <c r="S67" s="28">
        <f>'Table Thresholds_nominal'!L67*'Table A0'!$L67</f>
        <v>386112.21142228617</v>
      </c>
      <c r="T67" s="28">
        <f>'Table Thresholds_nominal'!M67*'Table A0'!$L67</f>
        <v>784717.76365135226</v>
      </c>
      <c r="U67" s="28">
        <f>'Table Thresholds_nominal'!N67*'Table A0'!$L67</f>
        <v>1968576.4570973332</v>
      </c>
      <c r="W67" s="28"/>
      <c r="X67" s="28"/>
      <c r="Y67" s="28"/>
      <c r="Z67" s="28"/>
      <c r="AA67" s="28"/>
      <c r="AB67" s="28"/>
    </row>
    <row r="68" spans="1:28" ht="12" customHeight="1">
      <c r="A68" s="27">
        <v>1975</v>
      </c>
      <c r="B68" s="28">
        <f>'Table A2'!B68*'Table A0'!$J68/(10)</f>
        <v>182273.4196693743</v>
      </c>
      <c r="C68" s="28">
        <f>'Table A2'!C68*'Table A0'!$J68/(5)</f>
        <v>237380.28155989252</v>
      </c>
      <c r="D68" s="28">
        <f>'Table A2'!D68*'Table A0'!$J68/(1)</f>
        <v>465644.60807185562</v>
      </c>
      <c r="E68" s="28">
        <f>'Table A2'!E68*'Table A0'!$J68/(0.5)</f>
        <v>624711.9328196632</v>
      </c>
      <c r="F68" s="28">
        <f>'Table A2'!F68*'Table A0'!$J68/(0.1)</f>
        <v>1241028.6598212444</v>
      </c>
      <c r="G68" s="28">
        <f>'Table A2'!G68*'Table A0'!$J68/(0.01)</f>
        <v>3579103.6315547042</v>
      </c>
      <c r="H68" s="28"/>
      <c r="I68" s="28">
        <f>(100-'Table A2'!B68)*'Table A0'!$J68/(90)</f>
        <v>41587.691563230699</v>
      </c>
      <c r="J68" s="28">
        <f>'Table A2'!I68*'Table A0'!$J68/(5)</f>
        <v>127166.55777885613</v>
      </c>
      <c r="K68" s="28">
        <f>'Table A2'!J68*'Table A0'!$J68/(4)</f>
        <v>180314.19993190173</v>
      </c>
      <c r="L68" s="28">
        <f>'Table A2'!K68*'Table A0'!$J68/(0.5)</f>
        <v>306577.28332404792</v>
      </c>
      <c r="M68" s="28">
        <f>'Table A2'!L68*'Table A0'!$J68/(0.4)</f>
        <v>470632.75106926786</v>
      </c>
      <c r="N68" s="28">
        <f>'Table A2'!M68*'Table A0'!$J68/(0.09)</f>
        <v>981242.55185086012</v>
      </c>
      <c r="O68" s="28"/>
      <c r="P68" s="28">
        <f>'Table Thresholds_nominal'!I68*'Table A0'!$L68</f>
        <v>114349.50700653308</v>
      </c>
      <c r="Q68" s="28">
        <f>'Table Thresholds_nominal'!J68*'Table A0'!$L68</f>
        <v>144212.60339609947</v>
      </c>
      <c r="R68" s="28">
        <f>'Table Thresholds_nominal'!K68*'Table A0'!$L68</f>
        <v>267342.94064785918</v>
      </c>
      <c r="S68" s="28">
        <f>'Table Thresholds_nominal'!L68*'Table A0'!$L68</f>
        <v>361091.44190777099</v>
      </c>
      <c r="T68" s="28">
        <f>'Table Thresholds_nominal'!M68*'Table A0'!$L68</f>
        <v>697119.48506186937</v>
      </c>
      <c r="U68" s="28">
        <f>'Table Thresholds_nominal'!N68*'Table A0'!$L68</f>
        <v>1790126.0368219849</v>
      </c>
      <c r="W68" s="28"/>
      <c r="X68" s="28"/>
      <c r="Y68" s="28"/>
      <c r="Z68" s="28"/>
      <c r="AA68" s="28"/>
      <c r="AB68" s="28"/>
    </row>
    <row r="69" spans="1:28" ht="12" customHeight="1">
      <c r="A69" s="27">
        <v>1976</v>
      </c>
      <c r="B69" s="28">
        <f>'Table A2'!B69*'Table A0'!$J69/(10)</f>
        <v>187010.22514276064</v>
      </c>
      <c r="C69" s="28">
        <f>'Table A2'!C69*'Table A0'!$J69/(5)</f>
        <v>243436.09624946857</v>
      </c>
      <c r="D69" s="28">
        <f>'Table A2'!D69*'Table A0'!$J69/(1)</f>
        <v>477111.34179321205</v>
      </c>
      <c r="E69" s="28">
        <f>'Table A2'!E69*'Table A0'!$J69/(0.5)</f>
        <v>642144.06426588283</v>
      </c>
      <c r="F69" s="28">
        <f>'Table A2'!F69*'Table A0'!$J69/(0.1)</f>
        <v>1285501.6397005857</v>
      </c>
      <c r="G69" s="28">
        <f>'Table A2'!G69*'Table A0'!$J69/(0.01)</f>
        <v>3732266.3171461346</v>
      </c>
      <c r="H69" s="28"/>
      <c r="I69" s="28">
        <f>(100-'Table A2'!B69)*'Table A0'!$J69/(90)</f>
        <v>42892.99015916427</v>
      </c>
      <c r="J69" s="28">
        <f>'Table A2'!I69*'Table A0'!$J69/(5)</f>
        <v>130584.35403605271</v>
      </c>
      <c r="K69" s="28">
        <f>'Table A2'!J69*'Table A0'!$J69/(4)</f>
        <v>185017.2848635327</v>
      </c>
      <c r="L69" s="28">
        <f>'Table A2'!K69*'Table A0'!$J69/(0.5)</f>
        <v>312078.61932054127</v>
      </c>
      <c r="M69" s="28">
        <f>'Table A2'!L69*'Table A0'!$J69/(0.4)</f>
        <v>481304.67040720704</v>
      </c>
      <c r="N69" s="28">
        <f>'Table A2'!M69*'Table A0'!$J69/(0.09)</f>
        <v>1013638.8977621915</v>
      </c>
      <c r="O69" s="28"/>
      <c r="P69" s="28">
        <f>'Table Thresholds_nominal'!I69*'Table A0'!$L69</f>
        <v>117527.180868888</v>
      </c>
      <c r="Q69" s="28">
        <f>'Table Thresholds_nominal'!J69*'Table A0'!$L69</f>
        <v>148084.02724111211</v>
      </c>
      <c r="R69" s="28">
        <f>'Table Thresholds_nominal'!K69*'Table A0'!$L69</f>
        <v>272308.860419025</v>
      </c>
      <c r="S69" s="28">
        <f>'Table Thresholds_nominal'!L69*'Table A0'!$L69</f>
        <v>368348.79553123208</v>
      </c>
      <c r="T69" s="28">
        <f>'Table Thresholds_nominal'!M69*'Table A0'!$L69</f>
        <v>715804.16801345139</v>
      </c>
      <c r="U69" s="28">
        <f>'Table Thresholds_nominal'!N69*'Table A0'!$L69</f>
        <v>1857962.8853399362</v>
      </c>
      <c r="W69" s="28"/>
      <c r="X69" s="28"/>
      <c r="Y69" s="28"/>
      <c r="Z69" s="28"/>
      <c r="AA69" s="28"/>
      <c r="AB69" s="28"/>
    </row>
    <row r="70" spans="1:28" ht="12" customHeight="1">
      <c r="A70" s="27">
        <v>1977</v>
      </c>
      <c r="B70" s="28">
        <f>'Table A2'!B70*'Table A0'!$J70/(10)</f>
        <v>189354.3134809492</v>
      </c>
      <c r="C70" s="28">
        <f>'Table A2'!C70*'Table A0'!$J70/(5)</f>
        <v>246424.81445818278</v>
      </c>
      <c r="D70" s="28">
        <f>'Table A2'!D70*'Table A0'!$J70/(1)</f>
        <v>484490.59045754175</v>
      </c>
      <c r="E70" s="28">
        <f>'Table A2'!E70*'Table A0'!$J70/(0.5)</f>
        <v>652798.52231724525</v>
      </c>
      <c r="F70" s="28">
        <f>'Table A2'!F70*'Table A0'!$J70/(0.1)</f>
        <v>1313072.3875496634</v>
      </c>
      <c r="G70" s="28">
        <f>'Table A2'!G70*'Table A0'!$J70/(0.01)</f>
        <v>3749745.6242489852</v>
      </c>
      <c r="H70" s="28"/>
      <c r="I70" s="28">
        <f>(100-'Table A2'!B70)*'Table A0'!$J70/(90)</f>
        <v>43324.284281981258</v>
      </c>
      <c r="J70" s="28">
        <f>'Table A2'!I70*'Table A0'!$J70/(5)</f>
        <v>132283.81250371569</v>
      </c>
      <c r="K70" s="28">
        <f>'Table A2'!J70*'Table A0'!$J70/(4)</f>
        <v>186908.37045834301</v>
      </c>
      <c r="L70" s="28">
        <f>'Table A2'!K70*'Table A0'!$J70/(0.5)</f>
        <v>316182.65859783831</v>
      </c>
      <c r="M70" s="28">
        <f>'Table A2'!L70*'Table A0'!$J70/(0.4)</f>
        <v>487730.05600914068</v>
      </c>
      <c r="N70" s="28">
        <f>'Table A2'!M70*'Table A0'!$J70/(0.09)</f>
        <v>1042330.9168052946</v>
      </c>
      <c r="O70" s="28"/>
      <c r="P70" s="28">
        <f>'Table Thresholds_nominal'!I70*'Table A0'!$L70</f>
        <v>118871.18418983654</v>
      </c>
      <c r="Q70" s="28">
        <f>'Table Thresholds_nominal'!J70*'Table A0'!$L70</f>
        <v>150313.85784276432</v>
      </c>
      <c r="R70" s="28">
        <f>'Table Thresholds_nominal'!K70*'Table A0'!$L70</f>
        <v>275609.97240952012</v>
      </c>
      <c r="S70" s="28">
        <f>'Table Thresholds_nominal'!L70*'Table A0'!$L70</f>
        <v>372127.95145999728</v>
      </c>
      <c r="T70" s="28">
        <f>'Table Thresholds_nominal'!M70*'Table A0'!$L70</f>
        <v>729377.42132092034</v>
      </c>
      <c r="U70" s="28">
        <f>'Table Thresholds_nominal'!N70*'Table A0'!$L70</f>
        <v>1837419.6152643196</v>
      </c>
      <c r="W70" s="28"/>
      <c r="X70" s="28"/>
      <c r="Y70" s="28"/>
      <c r="Z70" s="28"/>
      <c r="AA70" s="28"/>
      <c r="AB70" s="28"/>
    </row>
    <row r="71" spans="1:28" ht="12" customHeight="1">
      <c r="A71" s="27">
        <v>1978</v>
      </c>
      <c r="B71" s="28">
        <f>'Table A2'!B71*'Table A0'!$J71/(10)</f>
        <v>192622.39338613767</v>
      </c>
      <c r="C71" s="28">
        <f>'Table A2'!C71*'Table A0'!$J71/(5)</f>
        <v>250622.90339463815</v>
      </c>
      <c r="D71" s="28">
        <f>'Table A2'!D71*'Table A0'!$J71/(1)</f>
        <v>493490.60705555801</v>
      </c>
      <c r="E71" s="28">
        <f>'Table A2'!E71*'Table A0'!$J71/(0.5)</f>
        <v>666372.87311949057</v>
      </c>
      <c r="F71" s="28">
        <f>'Table A2'!F71*'Table A0'!$J71/(0.1)</f>
        <v>1343468.8818707927</v>
      </c>
      <c r="G71" s="28">
        <f>'Table A2'!G71*'Table A0'!$J71/(0.01)</f>
        <v>3821305.5007920535</v>
      </c>
      <c r="H71" s="28"/>
      <c r="I71" s="28">
        <f>(100-'Table A2'!B71)*'Table A0'!$J71/(90)</f>
        <v>44188.210787441785</v>
      </c>
      <c r="J71" s="28">
        <f>'Table A2'!I71*'Table A0'!$J71/(5)</f>
        <v>134621.88337763719</v>
      </c>
      <c r="K71" s="28">
        <f>'Table A2'!J71*'Table A0'!$J71/(4)</f>
        <v>189905.97747940815</v>
      </c>
      <c r="L71" s="28">
        <f>'Table A2'!K71*'Table A0'!$J71/(0.5)</f>
        <v>320608.34099162539</v>
      </c>
      <c r="M71" s="28">
        <f>'Table A2'!L71*'Table A0'!$J71/(0.4)</f>
        <v>497098.87093166501</v>
      </c>
      <c r="N71" s="28">
        <f>'Table A2'!M71*'Table A0'!$J71/(0.09)</f>
        <v>1068153.7019906531</v>
      </c>
      <c r="O71" s="28"/>
      <c r="P71" s="28">
        <f>'Table Thresholds_nominal'!I71*'Table A0'!$L71</f>
        <v>120965.9789024007</v>
      </c>
      <c r="Q71" s="28">
        <f>'Table Thresholds_nominal'!J71*'Table A0'!$L71</f>
        <v>152274.6231882617</v>
      </c>
      <c r="R71" s="28">
        <f>'Table Thresholds_nominal'!K71*'Table A0'!$L71</f>
        <v>279995.88483308675</v>
      </c>
      <c r="S71" s="28">
        <f>'Table Thresholds_nominal'!L71*'Table A0'!$L71</f>
        <v>378426.56874692708</v>
      </c>
      <c r="T71" s="28">
        <f>'Table Thresholds_nominal'!M71*'Table A0'!$L71</f>
        <v>747807.90037684655</v>
      </c>
      <c r="U71" s="28">
        <f>'Table Thresholds_nominal'!N71*'Table A0'!$L71</f>
        <v>1945041.9620159261</v>
      </c>
      <c r="W71" s="28"/>
      <c r="X71" s="28"/>
      <c r="Y71" s="28"/>
      <c r="Z71" s="28"/>
      <c r="AA71" s="28"/>
      <c r="AB71" s="28"/>
    </row>
    <row r="72" spans="1:28" ht="12" customHeight="1">
      <c r="A72" s="27">
        <v>1979</v>
      </c>
      <c r="B72" s="28">
        <f>'Table A2'!B72*'Table A0'!$J72/(10)</f>
        <v>197046.4412017937</v>
      </c>
      <c r="C72" s="28">
        <f>'Table A2'!C72*'Table A0'!$J72/(5)</f>
        <v>259867.33159337775</v>
      </c>
      <c r="D72" s="28">
        <f>'Table A2'!D72*'Table A0'!$J72/(1)</f>
        <v>536976.7284035848</v>
      </c>
      <c r="E72" s="28">
        <f>'Table A2'!E72*'Table A0'!$J72/(0.5)</f>
        <v>744993.65574189811</v>
      </c>
      <c r="F72" s="28">
        <f>'Table A2'!F72*'Table A0'!$J72/(0.1)</f>
        <v>1638374.5541173378</v>
      </c>
      <c r="G72" s="28">
        <f>'Table A2'!G72*'Table A0'!$J72/(0.01)</f>
        <v>5365097.040503771</v>
      </c>
      <c r="H72" s="28"/>
      <c r="I72" s="28">
        <f>(100-'Table A2'!B72)*'Table A0'!$J72/(90)</f>
        <v>44428.539203753062</v>
      </c>
      <c r="J72" s="28">
        <f>'Table A2'!I72*'Table A0'!$J72/(5)</f>
        <v>134225.55081020968</v>
      </c>
      <c r="K72" s="28">
        <f>'Table A2'!J72*'Table A0'!$J72/(4)</f>
        <v>190589.98239082599</v>
      </c>
      <c r="L72" s="28">
        <f>'Table A2'!K72*'Table A0'!$J72/(0.5)</f>
        <v>328959.80106527137</v>
      </c>
      <c r="M72" s="28">
        <f>'Table A2'!L72*'Table A0'!$J72/(0.4)</f>
        <v>521648.43114803819</v>
      </c>
      <c r="N72" s="28">
        <f>'Table A2'!M72*'Table A0'!$J72/(0.09)</f>
        <v>1224294.2778521788</v>
      </c>
      <c r="O72" s="28"/>
      <c r="P72" s="28">
        <f>'Table Thresholds_nominal'!I72*'Table A0'!$L72</f>
        <v>121037.57967600141</v>
      </c>
      <c r="Q72" s="28">
        <f>'Table Thresholds_nominal'!J72*'Table A0'!$L72</f>
        <v>153406.97434421768</v>
      </c>
      <c r="R72" s="28">
        <f>'Table Thresholds_nominal'!K72*'Table A0'!$L72</f>
        <v>285167.4190626262</v>
      </c>
      <c r="S72" s="28">
        <f>'Table Thresholds_nominal'!L72*'Table A0'!$L72</f>
        <v>395764.19029946584</v>
      </c>
      <c r="T72" s="28">
        <f>'Table Thresholds_nominal'!M72*'Table A0'!$L72</f>
        <v>830264.78454948089</v>
      </c>
      <c r="U72" s="28">
        <f>'Table Thresholds_nominal'!N72*'Table A0'!$L72</f>
        <v>2425745.2104427335</v>
      </c>
      <c r="W72" s="28"/>
      <c r="X72" s="28"/>
      <c r="Y72" s="28"/>
      <c r="Z72" s="28"/>
      <c r="AA72" s="28"/>
      <c r="AB72" s="28"/>
    </row>
    <row r="73" spans="1:28" ht="12" customHeight="1">
      <c r="A73" s="27">
        <v>1980</v>
      </c>
      <c r="B73" s="28">
        <f>'Table A2'!B73*'Table A0'!$J73/(10)</f>
        <v>194239.20600168081</v>
      </c>
      <c r="C73" s="28">
        <f>'Table A2'!C73*'Table A0'!$J73/(5)</f>
        <v>255965.41281358307</v>
      </c>
      <c r="D73" s="28">
        <f>'Table A2'!D73*'Table A0'!$J73/(1)</f>
        <v>530041.67522628827</v>
      </c>
      <c r="E73" s="28">
        <f>'Table A2'!E73*'Table A0'!$J73/(0.5)</f>
        <v>736954.00328313024</v>
      </c>
      <c r="F73" s="28">
        <f>'Table A2'!F73*'Table A0'!$J73/(0.1)</f>
        <v>1603262.6167112072</v>
      </c>
      <c r="G73" s="28">
        <f>'Table A2'!G73*'Table A0'!$J73/(0.01)</f>
        <v>5061970.4211663846</v>
      </c>
      <c r="H73" s="28"/>
      <c r="I73" s="28">
        <f>(100-'Table A2'!B73)*'Table A0'!$J73/(90)</f>
        <v>42758.153746482451</v>
      </c>
      <c r="J73" s="28">
        <f>'Table A2'!I73*'Table A0'!$J73/(5)</f>
        <v>132512.99918977855</v>
      </c>
      <c r="K73" s="28">
        <f>'Table A2'!J73*'Table A0'!$J73/(4)</f>
        <v>187446.34721040673</v>
      </c>
      <c r="L73" s="28">
        <f>'Table A2'!K73*'Table A0'!$J73/(0.5)</f>
        <v>323129.34716944641</v>
      </c>
      <c r="M73" s="28">
        <f>'Table A2'!L73*'Table A0'!$J73/(0.4)</f>
        <v>520376.84992611088</v>
      </c>
      <c r="N73" s="28">
        <f>'Table A2'!M73*'Table A0'!$J73/(0.09)</f>
        <v>1218961.7495495211</v>
      </c>
      <c r="O73" s="28"/>
      <c r="P73" s="28">
        <f>'Table Thresholds_nominal'!I73*'Table A0'!$L73</f>
        <v>119647.56115647135</v>
      </c>
      <c r="Q73" s="28">
        <f>'Table Thresholds_nominal'!J73*'Table A0'!$L73</f>
        <v>150906.61297259209</v>
      </c>
      <c r="R73" s="28">
        <f>'Table Thresholds_nominal'!K73*'Table A0'!$L73</f>
        <v>281836.07594990585</v>
      </c>
      <c r="S73" s="28">
        <f>'Table Thresholds_nominal'!L73*'Table A0'!$L73</f>
        <v>392187.03930966201</v>
      </c>
      <c r="T73" s="28">
        <f>'Table Thresholds_nominal'!M73*'Table A0'!$L73</f>
        <v>827961.5785077227</v>
      </c>
      <c r="U73" s="28">
        <f>'Table Thresholds_nominal'!N73*'Table A0'!$L73</f>
        <v>2422138.0350757334</v>
      </c>
      <c r="W73" s="28"/>
      <c r="X73" s="28"/>
      <c r="Y73" s="28"/>
      <c r="Z73" s="28"/>
      <c r="AA73" s="28"/>
      <c r="AB73" s="28"/>
    </row>
    <row r="74" spans="1:28" ht="12" customHeight="1">
      <c r="A74" s="27">
        <v>1981</v>
      </c>
      <c r="B74" s="28">
        <f>'Table A2'!B74*'Table A0'!$J74/(10)</f>
        <v>190809.0497812079</v>
      </c>
      <c r="C74" s="28">
        <f>'Table A2'!C74*'Table A0'!$J74/(5)</f>
        <v>249919.91032417578</v>
      </c>
      <c r="D74" s="28">
        <f>'Table A2'!D74*'Table A0'!$J74/(1)</f>
        <v>511398.7447316724</v>
      </c>
      <c r="E74" s="28">
        <f>'Table A2'!E74*'Table A0'!$J74/(0.5)</f>
        <v>711947.02451263077</v>
      </c>
      <c r="F74" s="28">
        <f>'Table A2'!F74*'Table A0'!$J74/(0.1)</f>
        <v>1558814.9748798509</v>
      </c>
      <c r="G74" s="28">
        <f>'Table A2'!G74*'Table A0'!$J74/(0.01)</f>
        <v>4917727.2064126609</v>
      </c>
      <c r="H74" s="28"/>
      <c r="I74" s="28">
        <f>(100-'Table A2'!B74)*'Table A0'!$J74/(90)</f>
        <v>42422.231428792271</v>
      </c>
      <c r="J74" s="28">
        <f>'Table A2'!I74*'Table A0'!$J74/(5)</f>
        <v>131698.18923824004</v>
      </c>
      <c r="K74" s="28">
        <f>'Table A2'!J74*'Table A0'!$J74/(4)</f>
        <v>184550.20172230163</v>
      </c>
      <c r="L74" s="28">
        <f>'Table A2'!K74*'Table A0'!$J74/(0.5)</f>
        <v>310850.46495071403</v>
      </c>
      <c r="M74" s="28">
        <f>'Table A2'!L74*'Table A0'!$J74/(0.4)</f>
        <v>500230.03692082566</v>
      </c>
      <c r="N74" s="28">
        <f>'Table A2'!M74*'Table A0'!$J74/(0.09)</f>
        <v>1185602.5047095388</v>
      </c>
      <c r="O74" s="28"/>
      <c r="P74" s="28">
        <f>'Table Thresholds_nominal'!I74*'Table A0'!$L74</f>
        <v>118184.03434797657</v>
      </c>
      <c r="Q74" s="28">
        <f>'Table Thresholds_nominal'!J74*'Table A0'!$L74</f>
        <v>149441.05383791574</v>
      </c>
      <c r="R74" s="28">
        <f>'Table Thresholds_nominal'!K74*'Table A0'!$L74</f>
        <v>270746.9463072659</v>
      </c>
      <c r="S74" s="28">
        <f>'Table Thresholds_nominal'!L74*'Table A0'!$L74</f>
        <v>371251.45810338855</v>
      </c>
      <c r="T74" s="28">
        <f>'Table Thresholds_nominal'!M74*'Table A0'!$L74</f>
        <v>793828.88890958088</v>
      </c>
      <c r="U74" s="28">
        <f>'Table Thresholds_nominal'!N74*'Table A0'!$L74</f>
        <v>2308858.7713360139</v>
      </c>
      <c r="W74" s="28"/>
      <c r="X74" s="28"/>
      <c r="Y74" s="28"/>
      <c r="Z74" s="28"/>
      <c r="AA74" s="28"/>
      <c r="AB74" s="28"/>
    </row>
    <row r="75" spans="1:28" ht="12" customHeight="1">
      <c r="A75" s="27">
        <v>1982</v>
      </c>
      <c r="B75" s="28">
        <f>'Table A2'!B75*'Table A0'!$J75/(10)</f>
        <v>192785.50383006924</v>
      </c>
      <c r="C75" s="28">
        <f>'Table A2'!C75*'Table A0'!$J75/(5)</f>
        <v>255967.76596885375</v>
      </c>
      <c r="D75" s="28">
        <f>'Table A2'!D75*'Table A0'!$J75/(1)</f>
        <v>548856.22668701049</v>
      </c>
      <c r="E75" s="28">
        <f>'Table A2'!E75*'Table A0'!$J75/(0.5)</f>
        <v>783598.33444191387</v>
      </c>
      <c r="F75" s="28">
        <f>'Table A2'!F75*'Table A0'!$J75/(0.1)</f>
        <v>1846363.8133807108</v>
      </c>
      <c r="G75" s="28">
        <f>'Table A2'!G75*'Table A0'!$J75/(0.01)</f>
        <v>6374193.1365643805</v>
      </c>
      <c r="H75" s="28"/>
      <c r="I75" s="28">
        <f>(100-'Table A2'!B75)*'Table A0'!$J75/(90)</f>
        <v>41080.902553852553</v>
      </c>
      <c r="J75" s="28">
        <f>'Table A2'!I75*'Table A0'!$J75/(5)</f>
        <v>129603.2416912847</v>
      </c>
      <c r="K75" s="28">
        <f>'Table A2'!J75*'Table A0'!$J75/(4)</f>
        <v>182745.65078931459</v>
      </c>
      <c r="L75" s="28">
        <f>'Table A2'!K75*'Table A0'!$J75/(0.5)</f>
        <v>314114.11893210717</v>
      </c>
      <c r="M75" s="28">
        <f>'Table A2'!L75*'Table A0'!$J75/(0.4)</f>
        <v>517906.96470721456</v>
      </c>
      <c r="N75" s="28">
        <f>'Table A2'!M75*'Table A0'!$J75/(0.09)</f>
        <v>1343271.6663603031</v>
      </c>
      <c r="O75" s="28"/>
      <c r="P75" s="28">
        <f>'Table Thresholds_nominal'!I75*'Table A0'!$L75</f>
        <v>117249.7648337047</v>
      </c>
      <c r="Q75" s="28">
        <f>'Table Thresholds_nominal'!J75*'Table A0'!$L75</f>
        <v>148069.81657196674</v>
      </c>
      <c r="R75" s="28">
        <f>'Table Thresholds_nominal'!K75*'Table A0'!$L75</f>
        <v>273506.18033814424</v>
      </c>
      <c r="S75" s="28">
        <f>'Table Thresholds_nominal'!L75*'Table A0'!$L75</f>
        <v>381345.69896438532</v>
      </c>
      <c r="T75" s="28">
        <f>'Table Thresholds_nominal'!M75*'Table A0'!$L75</f>
        <v>867342.69639243034</v>
      </c>
      <c r="U75" s="28">
        <f>'Table Thresholds_nominal'!N75*'Table A0'!$L75</f>
        <v>2883134.8528376073</v>
      </c>
      <c r="W75" s="28"/>
      <c r="X75" s="28"/>
      <c r="Y75" s="28"/>
      <c r="Z75" s="28"/>
      <c r="AA75" s="28"/>
      <c r="AB75" s="28"/>
    </row>
    <row r="76" spans="1:28" ht="12" customHeight="1">
      <c r="A76" s="27">
        <v>1983</v>
      </c>
      <c r="B76" s="28">
        <f>'Table A2'!B76*'Table A0'!$J76/(10)</f>
        <v>197846.31912834439</v>
      </c>
      <c r="C76" s="28">
        <f>'Table A2'!C76*'Table A0'!$J76/(5)</f>
        <v>265309.67042351112</v>
      </c>
      <c r="D76" s="28">
        <f>'Table A2'!D76*'Table A0'!$J76/(1)</f>
        <v>581532.88185693324</v>
      </c>
      <c r="E76" s="28">
        <f>'Table A2'!E76*'Table A0'!$J76/(0.5)</f>
        <v>837788.94885360112</v>
      </c>
      <c r="F76" s="28">
        <f>'Table A2'!F76*'Table A0'!$J76/(0.1)</f>
        <v>2002912.9824591812</v>
      </c>
      <c r="G76" s="28">
        <f>'Table A2'!G76*'Table A0'!$J76/(0.01)</f>
        <v>7036735.356559054</v>
      </c>
      <c r="H76" s="28"/>
      <c r="I76" s="28">
        <f>(100-'Table A2'!B76)*'Table A0'!$J76/(90)</f>
        <v>40858.179975148036</v>
      </c>
      <c r="J76" s="28">
        <f>'Table A2'!I76*'Table A0'!$J76/(5)</f>
        <v>130382.96783317765</v>
      </c>
      <c r="K76" s="28">
        <f>'Table A2'!J76*'Table A0'!$J76/(4)</f>
        <v>186253.86756515558</v>
      </c>
      <c r="L76" s="28">
        <f>'Table A2'!K76*'Table A0'!$J76/(0.5)</f>
        <v>325276.81486026547</v>
      </c>
      <c r="M76" s="28">
        <f>'Table A2'!L76*'Table A0'!$J76/(0.4)</f>
        <v>546507.94045220595</v>
      </c>
      <c r="N76" s="28">
        <f>'Table A2'!M76*'Table A0'!$J76/(0.09)</f>
        <v>1443599.3853369732</v>
      </c>
      <c r="O76" s="28"/>
      <c r="P76" s="28">
        <f>'Table Thresholds_nominal'!I76*'Table A0'!$L76</f>
        <v>117766.32909371912</v>
      </c>
      <c r="Q76" s="28">
        <f>'Table Thresholds_nominal'!J76*'Table A0'!$L76</f>
        <v>150105.35053528074</v>
      </c>
      <c r="R76" s="28">
        <f>'Table Thresholds_nominal'!K76*'Table A0'!$L76</f>
        <v>283060.79240087216</v>
      </c>
      <c r="S76" s="28">
        <f>'Table Thresholds_nominal'!L76*'Table A0'!$L76</f>
        <v>398119.63555368653</v>
      </c>
      <c r="T76" s="28">
        <f>'Table Thresholds_nominal'!M76*'Table A0'!$L76</f>
        <v>907580.84408713994</v>
      </c>
      <c r="U76" s="28">
        <f>'Table Thresholds_nominal'!N76*'Table A0'!$L76</f>
        <v>3134800.8535748208</v>
      </c>
      <c r="W76" s="28"/>
      <c r="X76" s="28"/>
      <c r="Y76" s="28"/>
      <c r="Z76" s="28"/>
      <c r="AA76" s="28"/>
      <c r="AB76" s="28"/>
    </row>
    <row r="77" spans="1:28" ht="12" customHeight="1">
      <c r="A77" s="27">
        <v>1984</v>
      </c>
      <c r="B77" s="28">
        <f>'Table A2'!B77*'Table A0'!$J77/(10)</f>
        <v>206822.35056534345</v>
      </c>
      <c r="C77" s="28">
        <f>'Table A2'!C77*'Table A0'!$J77/(5)</f>
        <v>279044.00825224759</v>
      </c>
      <c r="D77" s="28">
        <f>'Table A2'!D77*'Table A0'!$J77/(1)</f>
        <v>622185.460850092</v>
      </c>
      <c r="E77" s="28">
        <f>'Table A2'!E77*'Table A0'!$J77/(0.5)</f>
        <v>911472.41753092746</v>
      </c>
      <c r="F77" s="28">
        <f>'Table A2'!F77*'Table A0'!$J77/(0.1)</f>
        <v>2263697.2828934048</v>
      </c>
      <c r="G77" s="28">
        <f>'Table A2'!G77*'Table A0'!$J77/(0.01)</f>
        <v>8105877.3716235925</v>
      </c>
      <c r="H77" s="28"/>
      <c r="I77" s="28">
        <f>(100-'Table A2'!B77)*'Table A0'!$J77/(90)</f>
        <v>42057.76622109938</v>
      </c>
      <c r="J77" s="28">
        <f>'Table A2'!I77*'Table A0'!$J77/(5)</f>
        <v>134600.69287843927</v>
      </c>
      <c r="K77" s="28">
        <f>'Table A2'!J77*'Table A0'!$J77/(4)</f>
        <v>193258.64510278654</v>
      </c>
      <c r="L77" s="28">
        <f>'Table A2'!K77*'Table A0'!$J77/(0.5)</f>
        <v>332898.50416925654</v>
      </c>
      <c r="M77" s="28">
        <f>'Table A2'!L77*'Table A0'!$J77/(0.4)</f>
        <v>573416.2011903082</v>
      </c>
      <c r="N77" s="28">
        <f>'Table A2'!M77*'Table A0'!$J77/(0.09)</f>
        <v>1614566.1619233838</v>
      </c>
      <c r="O77" s="28"/>
      <c r="P77" s="28">
        <f>'Table Thresholds_nominal'!I77*'Table A0'!$L77</f>
        <v>121413.98941853871</v>
      </c>
      <c r="Q77" s="28">
        <f>'Table Thresholds_nominal'!J77*'Table A0'!$L77</f>
        <v>155960.49949263062</v>
      </c>
      <c r="R77" s="28">
        <f>'Table Thresholds_nominal'!K77*'Table A0'!$L77</f>
        <v>290610.27737661061</v>
      </c>
      <c r="S77" s="28">
        <f>'Table Thresholds_nominal'!L77*'Table A0'!$L77</f>
        <v>414382.64042988431</v>
      </c>
      <c r="T77" s="28">
        <f>'Table Thresholds_nominal'!M77*'Table A0'!$L77</f>
        <v>984205.61014976737</v>
      </c>
      <c r="U77" s="28">
        <f>'Table Thresholds_nominal'!N77*'Table A0'!$L77</f>
        <v>3554388.5068143886</v>
      </c>
      <c r="W77" s="28"/>
      <c r="X77" s="28"/>
      <c r="Y77" s="28"/>
      <c r="Z77" s="28"/>
      <c r="AA77" s="28"/>
      <c r="AB77" s="28"/>
    </row>
    <row r="78" spans="1:28" ht="12" customHeight="1">
      <c r="A78" s="27">
        <v>1985</v>
      </c>
      <c r="B78" s="28">
        <f>'Table A2'!B78*'Table A0'!$J78/(10)</f>
        <v>216374.31990732899</v>
      </c>
      <c r="C78" s="28">
        <f>'Table A2'!C78*'Table A0'!$J78/(5)</f>
        <v>294228.22664879612</v>
      </c>
      <c r="D78" s="28">
        <f>'Table A2'!D78*'Table A0'!$J78/(1)</f>
        <v>667297.87130111223</v>
      </c>
      <c r="E78" s="28">
        <f>'Table A2'!E78*'Table A0'!$J78/(0.5)</f>
        <v>983332.34952922456</v>
      </c>
      <c r="F78" s="28">
        <f>'Table A2'!F78*'Table A0'!$J78/(0.1)</f>
        <v>2448792.5453209048</v>
      </c>
      <c r="G78" s="28">
        <f>'Table A2'!G78*'Table A0'!$J78/(0.01)</f>
        <v>8548203.1196384281</v>
      </c>
      <c r="H78" s="28"/>
      <c r="I78" s="28">
        <f>(100-'Table A2'!B78)*'Table A0'!$J78/(90)</f>
        <v>42794.886793756305</v>
      </c>
      <c r="J78" s="28">
        <f>'Table A2'!I78*'Table A0'!$J78/(5)</f>
        <v>138520.41316586189</v>
      </c>
      <c r="K78" s="28">
        <f>'Table A2'!J78*'Table A0'!$J78/(4)</f>
        <v>200960.81548571709</v>
      </c>
      <c r="L78" s="28">
        <f>'Table A2'!K78*'Table A0'!$J78/(0.5)</f>
        <v>351263.3930729999</v>
      </c>
      <c r="M78" s="28">
        <f>'Table A2'!L78*'Table A0'!$J78/(0.4)</f>
        <v>616967.30058130447</v>
      </c>
      <c r="N78" s="28">
        <f>'Table A2'!M78*'Table A0'!$J78/(0.09)</f>
        <v>1771080.2592856241</v>
      </c>
      <c r="O78" s="28"/>
      <c r="P78" s="28">
        <f>'Table Thresholds_nominal'!I78*'Table A0'!$L78</f>
        <v>124536.58603467686</v>
      </c>
      <c r="Q78" s="28">
        <f>'Table Thresholds_nominal'!J78*'Table A0'!$L78</f>
        <v>161643.71308960824</v>
      </c>
      <c r="R78" s="28">
        <f>'Table Thresholds_nominal'!K78*'Table A0'!$L78</f>
        <v>307616.57000026607</v>
      </c>
      <c r="S78" s="28">
        <f>'Table Thresholds_nominal'!L78*'Table A0'!$L78</f>
        <v>434957.25943125651</v>
      </c>
      <c r="T78" s="28">
        <f>'Table Thresholds_nominal'!M78*'Table A0'!$L78</f>
        <v>1107037.0278246801</v>
      </c>
      <c r="U78" s="28">
        <f>'Table Thresholds_nominal'!N78*'Table A0'!$L78</f>
        <v>3753929.036733015</v>
      </c>
      <c r="W78" s="28"/>
      <c r="X78" s="28"/>
      <c r="Y78" s="28"/>
      <c r="Z78" s="28"/>
      <c r="AA78" s="28"/>
      <c r="AB78" s="28"/>
    </row>
    <row r="79" spans="1:28" ht="12" customHeight="1">
      <c r="A79" s="27">
        <v>1986</v>
      </c>
      <c r="B79" s="28">
        <f>'Table A2'!B79*'Table A0'!$J79/(10)</f>
        <v>244060.78549667291</v>
      </c>
      <c r="C79" s="28">
        <f>'Table A2'!C79*'Table A0'!$J79/(5)</f>
        <v>343289.60849167395</v>
      </c>
      <c r="D79" s="28">
        <f>'Table A2'!D79*'Table A0'!$J79/(1)</f>
        <v>847142.77550094761</v>
      </c>
      <c r="E79" s="28">
        <f>'Table A2'!E79*'Table A0'!$J79/(0.5)</f>
        <v>1287309.7780214346</v>
      </c>
      <c r="F79" s="28">
        <f>'Table A2'!F79*'Table A0'!$J79/(0.1)</f>
        <v>3153222.4171649064</v>
      </c>
      <c r="G79" s="28">
        <f>'Table A2'!G79*'Table A0'!$J79/(0.01)</f>
        <v>12478579.659597024</v>
      </c>
      <c r="H79" s="28"/>
      <c r="I79" s="28">
        <f>(100-'Table A2'!B79)*'Table A0'!$J79/(90)</f>
        <v>44501.76644085133</v>
      </c>
      <c r="J79" s="28">
        <f>'Table A2'!I79*'Table A0'!$J79/(5)</f>
        <v>144831.96250167181</v>
      </c>
      <c r="K79" s="28">
        <f>'Table A2'!J79*'Table A0'!$J79/(4)</f>
        <v>217326.31673935559</v>
      </c>
      <c r="L79" s="28">
        <f>'Table A2'!K79*'Table A0'!$J79/(0.5)</f>
        <v>406975.77298046061</v>
      </c>
      <c r="M79" s="28">
        <f>'Table A2'!L79*'Table A0'!$J79/(0.4)</f>
        <v>820831.61823556642</v>
      </c>
      <c r="N79" s="28">
        <f>'Table A2'!M79*'Table A0'!$J79/(0.09)</f>
        <v>2117071.6124502271</v>
      </c>
      <c r="O79" s="28"/>
      <c r="P79" s="28">
        <f>'Table Thresholds_nominal'!I79*'Table A0'!$L79</f>
        <v>129929.70982661226</v>
      </c>
      <c r="Q79" s="28">
        <f>'Table Thresholds_nominal'!J79*'Table A0'!$L79</f>
        <v>172826.65905369114</v>
      </c>
      <c r="R79" s="28">
        <f>'Table Thresholds_nominal'!K79*'Table A0'!$L79</f>
        <v>350030.33269228216</v>
      </c>
      <c r="S79" s="28">
        <f>'Table Thresholds_nominal'!L79*'Table A0'!$L79</f>
        <v>574780.52446908772</v>
      </c>
      <c r="T79" s="28">
        <f>'Table Thresholds_nominal'!M79*'Table A0'!$L79</f>
        <v>1201152.9149028587</v>
      </c>
      <c r="U79" s="28">
        <f>'Table Thresholds_nominal'!N79*'Table A0'!$L79</f>
        <v>5164595.751135136</v>
      </c>
      <c r="W79" s="28"/>
      <c r="X79" s="28"/>
      <c r="Y79" s="28"/>
      <c r="Z79" s="28"/>
      <c r="AA79" s="28"/>
      <c r="AB79" s="28"/>
    </row>
    <row r="80" spans="1:28" ht="12" customHeight="1">
      <c r="A80" s="27">
        <v>1987</v>
      </c>
      <c r="B80" s="28">
        <f>'Table A2'!B80*'Table A0'!$J80/(10)</f>
        <v>229097.16439019982</v>
      </c>
      <c r="C80" s="28">
        <f>'Table A2'!C80*'Table A0'!$J80/(5)</f>
        <v>314019.11244310148</v>
      </c>
      <c r="D80" s="28">
        <f>'Table A2'!D80*'Table A0'!$J80/(1)</f>
        <v>721604.46380766341</v>
      </c>
      <c r="E80" s="28">
        <f>'Table A2'!E80*'Table A0'!$J80/(0.5)</f>
        <v>1060687.3284949062</v>
      </c>
      <c r="F80" s="28">
        <f>'Table A2'!F80*'Table A0'!$J80/(0.1)</f>
        <v>2607089.48449085</v>
      </c>
      <c r="G80" s="28">
        <f>'Table A2'!G80*'Table A0'!$J80/(0.01)</f>
        <v>9236100.1074653845</v>
      </c>
      <c r="H80" s="28"/>
      <c r="I80" s="28">
        <f>(100-'Table A2'!B80)*'Table A0'!$J80/(90)</f>
        <v>42780.993439088052</v>
      </c>
      <c r="J80" s="28">
        <f>'Table A2'!I80*'Table A0'!$J80/(5)</f>
        <v>144175.21633729819</v>
      </c>
      <c r="K80" s="28">
        <f>'Table A2'!J80*'Table A0'!$J80/(4)</f>
        <v>212122.77460196099</v>
      </c>
      <c r="L80" s="28">
        <f>'Table A2'!K80*'Table A0'!$J80/(0.5)</f>
        <v>382521.59912042058</v>
      </c>
      <c r="M80" s="28">
        <f>'Table A2'!L80*'Table A0'!$J80/(0.4)</f>
        <v>674086.78949592006</v>
      </c>
      <c r="N80" s="28">
        <f>'Table A2'!M80*'Table A0'!$J80/(0.09)</f>
        <v>1870532.7486047908</v>
      </c>
      <c r="O80" s="28"/>
      <c r="P80" s="28">
        <f>'Table Thresholds_nominal'!I80*'Table A0'!$L80</f>
        <v>129062.31918872136</v>
      </c>
      <c r="Q80" s="28">
        <f>'Table Thresholds_nominal'!J80*'Table A0'!$L80</f>
        <v>165831.76151349221</v>
      </c>
      <c r="R80" s="28">
        <f>'Table Thresholds_nominal'!K80*'Table A0'!$L80</f>
        <v>326628.55260547559</v>
      </c>
      <c r="S80" s="28">
        <f>'Table Thresholds_nominal'!L80*'Table A0'!$L80</f>
        <v>471698.11625896295</v>
      </c>
      <c r="T80" s="28">
        <f>'Table Thresholds_nominal'!M80*'Table A0'!$L80</f>
        <v>1127786.4221252578</v>
      </c>
      <c r="U80" s="28">
        <f>'Table Thresholds_nominal'!N80*'Table A0'!$L80</f>
        <v>3941349.6757148369</v>
      </c>
      <c r="W80" s="28"/>
      <c r="X80" s="28"/>
      <c r="Y80" s="28"/>
      <c r="Z80" s="28"/>
      <c r="AA80" s="28"/>
      <c r="AB80" s="28"/>
    </row>
    <row r="81" spans="1:28" ht="12" customHeight="1">
      <c r="A81" s="27">
        <v>1988</v>
      </c>
      <c r="B81" s="28">
        <f>'Table A2'!B81*'Table A0'!$J81/(10)</f>
        <v>256630.63284201437</v>
      </c>
      <c r="C81" s="28">
        <f>'Table A2'!C81*'Table A0'!$J81/(5)</f>
        <v>366519.3559927746</v>
      </c>
      <c r="D81" s="28">
        <f>'Table A2'!D81*'Table A0'!$J81/(1)</f>
        <v>945337.04529434349</v>
      </c>
      <c r="E81" s="28">
        <f>'Table A2'!E81*'Table A0'!$J81/(0.5)</f>
        <v>1457846.5935147267</v>
      </c>
      <c r="F81" s="28">
        <f>'Table A2'!F81*'Table A0'!$J81/(0.1)</f>
        <v>3935309.9089134508</v>
      </c>
      <c r="G81" s="28">
        <f>'Table A2'!G81*'Table A0'!$J81/(0.01)</f>
        <v>15408859.195233107</v>
      </c>
      <c r="H81" s="28"/>
      <c r="I81" s="28">
        <f>(100-'Table A2'!B81)*'Table A0'!$J81/(90)</f>
        <v>43167.50522033155</v>
      </c>
      <c r="J81" s="28">
        <f>'Table A2'!I81*'Table A0'!$J81/(5)</f>
        <v>146741.90969125411</v>
      </c>
      <c r="K81" s="28">
        <f>'Table A2'!J81*'Table A0'!$J81/(4)</f>
        <v>221814.9336673824</v>
      </c>
      <c r="L81" s="28">
        <f>'Table A2'!K81*'Table A0'!$J81/(0.5)</f>
        <v>432827.4970739602</v>
      </c>
      <c r="M81" s="28">
        <f>'Table A2'!L81*'Table A0'!$J81/(0.4)</f>
        <v>838480.76466504578</v>
      </c>
      <c r="N81" s="28">
        <f>'Table A2'!M81*'Table A0'!$J81/(0.09)</f>
        <v>2660471.0993223777</v>
      </c>
      <c r="O81" s="28"/>
      <c r="P81" s="28">
        <f>'Table Thresholds_nominal'!I81*'Table A0'!$L81</f>
        <v>130717.89385761027</v>
      </c>
      <c r="Q81" s="28">
        <f>'Table Thresholds_nominal'!J81*'Table A0'!$L81</f>
        <v>170555.87880731298</v>
      </c>
      <c r="R81" s="28">
        <f>'Table Thresholds_nominal'!K81*'Table A0'!$L81</f>
        <v>361686.94159017812</v>
      </c>
      <c r="S81" s="28">
        <f>'Table Thresholds_nominal'!L81*'Table A0'!$L81</f>
        <v>549758.68849089555</v>
      </c>
      <c r="T81" s="28">
        <f>'Table Thresholds_nominal'!M81*'Table A0'!$L81</f>
        <v>1502967.0475392386</v>
      </c>
      <c r="U81" s="28">
        <f>'Table Thresholds_nominal'!N81*'Table A0'!$L81</f>
        <v>6162875.9914621441</v>
      </c>
      <c r="W81" s="28"/>
      <c r="X81" s="28"/>
      <c r="Y81" s="28"/>
      <c r="Z81" s="28"/>
      <c r="AA81" s="28"/>
      <c r="AB81" s="28"/>
    </row>
    <row r="82" spans="1:28" ht="12" customHeight="1">
      <c r="A82" s="27">
        <v>1989</v>
      </c>
      <c r="B82" s="28">
        <f>'Table A2'!B82*'Table A0'!$J82/(10)</f>
        <v>251638.34926994183</v>
      </c>
      <c r="C82" s="28">
        <f>'Table A2'!C82*'Table A0'!$J82/(5)</f>
        <v>355556.63673859386</v>
      </c>
      <c r="D82" s="28">
        <f>'Table A2'!D82*'Table A0'!$J82/(1)</f>
        <v>883498.85391566134</v>
      </c>
      <c r="E82" s="28">
        <f>'Table A2'!E82*'Table A0'!$J82/(0.5)</f>
        <v>1334957.4845658229</v>
      </c>
      <c r="F82" s="28">
        <f>'Table A2'!F82*'Table A0'!$J82/(0.1)</f>
        <v>3498822.0220193248</v>
      </c>
      <c r="G82" s="28">
        <f>'Table A2'!G82*'Table A0'!$J82/(0.01)</f>
        <v>13422554.290238524</v>
      </c>
      <c r="H82" s="28"/>
      <c r="I82" s="28">
        <f>(100-'Table A2'!B82)*'Table A0'!$J82/(90)</f>
        <v>43106.952527252324</v>
      </c>
      <c r="J82" s="28">
        <f>'Table A2'!I82*'Table A0'!$J82/(5)</f>
        <v>147720.06180128976</v>
      </c>
      <c r="K82" s="28">
        <f>'Table A2'!J82*'Table A0'!$J82/(4)</f>
        <v>223571.08244432701</v>
      </c>
      <c r="L82" s="28">
        <f>'Table A2'!K82*'Table A0'!$J82/(0.5)</f>
        <v>432040.22326549987</v>
      </c>
      <c r="M82" s="28">
        <f>'Table A2'!L82*'Table A0'!$J82/(0.4)</f>
        <v>793991.35020244727</v>
      </c>
      <c r="N82" s="28">
        <f>'Table A2'!M82*'Table A0'!$J82/(0.09)</f>
        <v>2396185.1033283034</v>
      </c>
      <c r="O82" s="28"/>
      <c r="P82" s="28">
        <f>'Table Thresholds_nominal'!I82*'Table A0'!$L82</f>
        <v>131231.13443229126</v>
      </c>
      <c r="Q82" s="28">
        <f>'Table Thresholds_nominal'!J82*'Table A0'!$L82</f>
        <v>172257.38120843424</v>
      </c>
      <c r="R82" s="28">
        <f>'Table Thresholds_nominal'!K82*'Table A0'!$L82</f>
        <v>362528.3247300082</v>
      </c>
      <c r="S82" s="28">
        <f>'Table Thresholds_nominal'!L82*'Table A0'!$L82</f>
        <v>541377.86241071566</v>
      </c>
      <c r="T82" s="28">
        <f>'Table Thresholds_nominal'!M82*'Table A0'!$L82</f>
        <v>1401470.5122808269</v>
      </c>
      <c r="U82" s="28">
        <f>'Table Thresholds_nominal'!N82*'Table A0'!$L82</f>
        <v>5449129.0032855812</v>
      </c>
      <c r="W82" s="28"/>
      <c r="X82" s="28"/>
      <c r="Y82" s="28"/>
      <c r="Z82" s="28"/>
      <c r="AA82" s="28"/>
      <c r="AB82" s="28"/>
    </row>
    <row r="83" spans="1:28" ht="12" customHeight="1">
      <c r="A83" s="27">
        <v>1990</v>
      </c>
      <c r="B83" s="28">
        <f>'Table A2'!B83*'Table A0'!$J83/(10)</f>
        <v>247213.70522491643</v>
      </c>
      <c r="C83" s="28">
        <f>'Table A2'!C83*'Table A0'!$J83/(5)</f>
        <v>349182.860904951</v>
      </c>
      <c r="D83" s="28">
        <f>'Table A2'!D83*'Table A0'!$J83/(1)</f>
        <v>866934.65813704371</v>
      </c>
      <c r="E83" s="28">
        <f>'Table A2'!E83*'Table A0'!$J83/(0.5)</f>
        <v>1313175.5906718294</v>
      </c>
      <c r="F83" s="28">
        <f>'Table A2'!F83*'Table A0'!$J83/(0.1)</f>
        <v>3389067.7640008861</v>
      </c>
      <c r="G83" s="28">
        <f>'Table A2'!G83*'Table A0'!$J83/(0.01)</f>
        <v>13058739.962232351</v>
      </c>
      <c r="H83" s="28"/>
      <c r="I83" s="28">
        <f>(100-'Table A2'!B83)*'Table A0'!$J83/(90)</f>
        <v>42283.893585870952</v>
      </c>
      <c r="J83" s="28">
        <f>'Table A2'!I83*'Table A0'!$J83/(5)</f>
        <v>145244.54954488194</v>
      </c>
      <c r="K83" s="28">
        <f>'Table A2'!J83*'Table A0'!$J83/(4)</f>
        <v>219744.91159692776</v>
      </c>
      <c r="L83" s="28">
        <f>'Table A2'!K83*'Table A0'!$J83/(0.5)</f>
        <v>420693.72560225794</v>
      </c>
      <c r="M83" s="28">
        <f>'Table A2'!L83*'Table A0'!$J83/(0.4)</f>
        <v>794202.54733956512</v>
      </c>
      <c r="N83" s="28">
        <f>'Table A2'!M83*'Table A0'!$J83/(0.09)</f>
        <v>2314659.7419751678</v>
      </c>
      <c r="O83" s="28"/>
      <c r="P83" s="28">
        <f>'Table Thresholds_nominal'!I83*'Table A0'!$L83</f>
        <v>129003.90297791582</v>
      </c>
      <c r="Q83" s="28">
        <f>'Table Thresholds_nominal'!J83*'Table A0'!$L83</f>
        <v>168739.05393623019</v>
      </c>
      <c r="R83" s="28">
        <f>'Table Thresholds_nominal'!K83*'Table A0'!$L83</f>
        <v>351951.65876776091</v>
      </c>
      <c r="S83" s="28">
        <f>'Table Thresholds_nominal'!L83*'Table A0'!$L83</f>
        <v>533063.77531545993</v>
      </c>
      <c r="T83" s="28">
        <f>'Table Thresholds_nominal'!M83*'Table A0'!$L83</f>
        <v>1364350.0653307827</v>
      </c>
      <c r="U83" s="28">
        <f>'Table Thresholds_nominal'!N83*'Table A0'!$L83</f>
        <v>5393864.2985926103</v>
      </c>
      <c r="W83" s="28"/>
      <c r="X83" s="28"/>
      <c r="Y83" s="28"/>
      <c r="Z83" s="28"/>
      <c r="AA83" s="28"/>
      <c r="AB83" s="28"/>
    </row>
    <row r="84" spans="1:28" ht="12" customHeight="1">
      <c r="A84" s="27">
        <v>1991</v>
      </c>
      <c r="B84" s="28">
        <f>'Table A2'!B84*'Table A0'!$J84/(10)</f>
        <v>235318.86880666413</v>
      </c>
      <c r="C84" s="28">
        <f>'Table A2'!C84*'Table A0'!$J84/(5)</f>
        <v>327412.92095009109</v>
      </c>
      <c r="D84" s="28">
        <f>'Table A2'!D84*'Table A0'!$J84/(1)</f>
        <v>771688.74420354015</v>
      </c>
      <c r="E84" s="28">
        <f>'Table A2'!E84*'Table A0'!$J84/(0.5)</f>
        <v>1138245.6650476907</v>
      </c>
      <c r="F84" s="28">
        <f>'Table A2'!F84*'Table A0'!$J84/(0.1)</f>
        <v>2831544.7874693782</v>
      </c>
      <c r="G84" s="28">
        <f>'Table A2'!G84*'Table A0'!$J84/(0.01)</f>
        <v>10414436.09470992</v>
      </c>
      <c r="H84" s="28"/>
      <c r="I84" s="28">
        <f>(100-'Table A2'!B84)*'Table A0'!$J84/(90)</f>
        <v>41276.895149710661</v>
      </c>
      <c r="J84" s="28">
        <f>'Table A2'!I84*'Table A0'!$J84/(5)</f>
        <v>143224.81666323723</v>
      </c>
      <c r="K84" s="28">
        <f>'Table A2'!J84*'Table A0'!$J84/(4)</f>
        <v>216343.96513672883</v>
      </c>
      <c r="L84" s="28">
        <f>'Table A2'!K84*'Table A0'!$J84/(0.5)</f>
        <v>405131.82335938944</v>
      </c>
      <c r="M84" s="28">
        <f>'Table A2'!L84*'Table A0'!$J84/(0.4)</f>
        <v>714920.88444226899</v>
      </c>
      <c r="N84" s="28">
        <f>'Table A2'!M84*'Table A0'!$J84/(0.09)</f>
        <v>1989001.3088870957</v>
      </c>
      <c r="O84" s="28"/>
      <c r="P84" s="28">
        <f>'Table Thresholds_nominal'!I84*'Table A0'!$L84</f>
        <v>128870.30569788984</v>
      </c>
      <c r="Q84" s="28">
        <f>'Table Thresholds_nominal'!J84*'Table A0'!$L84</f>
        <v>170056.26571271443</v>
      </c>
      <c r="R84" s="28">
        <f>'Table Thresholds_nominal'!K84*'Table A0'!$L84</f>
        <v>341205.10229450295</v>
      </c>
      <c r="S84" s="28">
        <f>'Table Thresholds_nominal'!L84*'Table A0'!$L84</f>
        <v>499729.37516801793</v>
      </c>
      <c r="T84" s="28">
        <f>'Table Thresholds_nominal'!M84*'Table A0'!$L84</f>
        <v>1209087.4511799393</v>
      </c>
      <c r="U84" s="28">
        <f>'Table Thresholds_nominal'!N84*'Table A0'!$L84</f>
        <v>4581258.9981573801</v>
      </c>
      <c r="W84" s="28"/>
      <c r="X84" s="28"/>
      <c r="Y84" s="28"/>
      <c r="Z84" s="28"/>
      <c r="AA84" s="28"/>
      <c r="AB84" s="28"/>
    </row>
    <row r="85" spans="1:28" ht="12" customHeight="1">
      <c r="A85" s="27">
        <v>1992</v>
      </c>
      <c r="B85" s="28">
        <f>'Table A2'!B85*'Table A0'!$J85/(10)</f>
        <v>247374.85699506322</v>
      </c>
      <c r="C85" s="28">
        <f>'Table A2'!C85*'Table A0'!$J85/(5)</f>
        <v>350520.39186319208</v>
      </c>
      <c r="D85" s="28">
        <f>'Table A2'!D85*'Table A0'!$J85/(1)</f>
        <v>872834.80828501459</v>
      </c>
      <c r="E85" s="28">
        <f>'Table A2'!E85*'Table A0'!$J85/(0.5)</f>
        <v>1322782.4784526085</v>
      </c>
      <c r="F85" s="28">
        <f>'Table A2'!F85*'Table A0'!$J85/(0.1)</f>
        <v>3477326.1426568595</v>
      </c>
      <c r="G85" s="28">
        <f>'Table A2'!G85*'Table A0'!$J85/(0.01)</f>
        <v>13494512.61984559</v>
      </c>
      <c r="H85" s="28"/>
      <c r="I85" s="28">
        <f>(100-'Table A2'!B85)*'Table A0'!$J85/(90)</f>
        <v>40693.789115717409</v>
      </c>
      <c r="J85" s="28">
        <f>'Table A2'!I85*'Table A0'!$J85/(5)</f>
        <v>144229.32212693439</v>
      </c>
      <c r="K85" s="28">
        <f>'Table A2'!J85*'Table A0'!$J85/(4)</f>
        <v>219941.78775773646</v>
      </c>
      <c r="L85" s="28">
        <f>'Table A2'!K85*'Table A0'!$J85/(0.5)</f>
        <v>422887.1381174206</v>
      </c>
      <c r="M85" s="28">
        <f>'Table A2'!L85*'Table A0'!$J85/(0.4)</f>
        <v>784146.56240154558</v>
      </c>
      <c r="N85" s="28">
        <f>'Table A2'!M85*'Table A0'!$J85/(0.09)</f>
        <v>2364305.4229692235</v>
      </c>
      <c r="O85" s="28"/>
      <c r="P85" s="28">
        <f>'Table Thresholds_nominal'!I85*'Table A0'!$L85</f>
        <v>128814.36184501313</v>
      </c>
      <c r="Q85" s="28">
        <f>'Table Thresholds_nominal'!J85*'Table A0'!$L85</f>
        <v>169029.89062574788</v>
      </c>
      <c r="R85" s="28">
        <f>'Table Thresholds_nominal'!K85*'Table A0'!$L85</f>
        <v>356395.28389122779</v>
      </c>
      <c r="S85" s="28">
        <f>'Table Thresholds_nominal'!L85*'Table A0'!$L85</f>
        <v>538911.41194021003</v>
      </c>
      <c r="T85" s="28">
        <f>'Table Thresholds_nominal'!M85*'Table A0'!$L85</f>
        <v>1385562.7013759355</v>
      </c>
      <c r="U85" s="28">
        <f>'Table Thresholds_nominal'!N85*'Table A0'!$L85</f>
        <v>5612409.1140815001</v>
      </c>
      <c r="W85" s="28"/>
      <c r="X85" s="28"/>
      <c r="Y85" s="28"/>
      <c r="Z85" s="28"/>
      <c r="AA85" s="28"/>
      <c r="AB85" s="28"/>
    </row>
    <row r="86" spans="1:28" ht="12" customHeight="1">
      <c r="A86" s="27">
        <v>1993</v>
      </c>
      <c r="B86" s="28">
        <f>'Table A2'!B86*'Table A0'!$J86/(10)</f>
        <v>243591.48368946207</v>
      </c>
      <c r="C86" s="28">
        <f>'Table A2'!C86*'Table A0'!$J86/(5)</f>
        <v>343271.07145551773</v>
      </c>
      <c r="D86" s="28">
        <f>'Table A2'!D86*'Table A0'!$J86/(1)</f>
        <v>832253.35955959279</v>
      </c>
      <c r="E86" s="28">
        <f>'Table A2'!E86*'Table A0'!$J86/(0.5)</f>
        <v>1246720.7319819238</v>
      </c>
      <c r="F86" s="28">
        <f>'Table A2'!F86*'Table A0'!$J86/(0.1)</f>
        <v>3205664.6403151988</v>
      </c>
      <c r="G86" s="28">
        <f>'Table A2'!G86*'Table A0'!$J86/(0.01)</f>
        <v>11970962.210642455</v>
      </c>
      <c r="H86" s="28"/>
      <c r="I86" s="28">
        <f>(100-'Table A2'!B86)*'Table A0'!$J86/(90)</f>
        <v>40509.570232802951</v>
      </c>
      <c r="J86" s="28">
        <f>'Table A2'!I86*'Table A0'!$J86/(5)</f>
        <v>143911.89592340635</v>
      </c>
      <c r="K86" s="28">
        <f>'Table A2'!J86*'Table A0'!$J86/(4)</f>
        <v>221025.499429499</v>
      </c>
      <c r="L86" s="28">
        <f>'Table A2'!K86*'Table A0'!$J86/(0.5)</f>
        <v>417785.9871372616</v>
      </c>
      <c r="M86" s="28">
        <f>'Table A2'!L86*'Table A0'!$J86/(0.4)</f>
        <v>756984.75489860517</v>
      </c>
      <c r="N86" s="28">
        <f>'Table A2'!M86*'Table A0'!$J86/(0.09)</f>
        <v>2231742.6880566152</v>
      </c>
      <c r="O86" s="28"/>
      <c r="P86" s="28">
        <f>'Table Thresholds_nominal'!I86*'Table A0'!$L86</f>
        <v>128672.29372190697</v>
      </c>
      <c r="Q86" s="28">
        <f>'Table Thresholds_nominal'!J86*'Table A0'!$L86</f>
        <v>169293.31200125039</v>
      </c>
      <c r="R86" s="28">
        <f>'Table Thresholds_nominal'!K86*'Table A0'!$L86</f>
        <v>357454.2202287619</v>
      </c>
      <c r="S86" s="28">
        <f>'Table Thresholds_nominal'!L86*'Table A0'!$L86</f>
        <v>521821.53815899073</v>
      </c>
      <c r="T86" s="28">
        <f>'Table Thresholds_nominal'!M86*'Table A0'!$L86</f>
        <v>1319504.0454048039</v>
      </c>
      <c r="U86" s="28">
        <f>'Table Thresholds_nominal'!N86*'Table A0'!$L86</f>
        <v>4952659.1946203513</v>
      </c>
      <c r="W86" s="28"/>
      <c r="X86" s="28"/>
      <c r="Y86" s="28"/>
      <c r="Z86" s="28"/>
      <c r="AA86" s="28"/>
      <c r="AB86" s="28"/>
    </row>
    <row r="87" spans="1:28" ht="12" customHeight="1">
      <c r="A87" s="27">
        <v>1994</v>
      </c>
      <c r="B87" s="28">
        <f>'Table A2'!B87*'Table A0'!$J87/(10)</f>
        <v>247853.95627784226</v>
      </c>
      <c r="C87" s="28">
        <f>'Table A2'!C87*'Table A0'!$J87/(5)</f>
        <v>348653.11809791619</v>
      </c>
      <c r="D87" s="28">
        <f>'Table A2'!D87*'Table A0'!$J87/(1)</f>
        <v>842703.8399005261</v>
      </c>
      <c r="E87" s="28">
        <f>'Table A2'!E87*'Table A0'!$J87/(0.5)</f>
        <v>1256222.4736650956</v>
      </c>
      <c r="F87" s="28">
        <f>'Table A2'!F87*'Table A0'!$J87/(0.1)</f>
        <v>3196643.2515084445</v>
      </c>
      <c r="G87" s="28">
        <f>'Table A2'!G87*'Table A0'!$J87/(0.01)</f>
        <v>11935068.375850217</v>
      </c>
      <c r="H87" s="28"/>
      <c r="I87" s="28">
        <f>(100-'Table A2'!B87)*'Table A0'!$J87/(90)</f>
        <v>41081.370195358657</v>
      </c>
      <c r="J87" s="28">
        <f>'Table A2'!I87*'Table A0'!$J87/(5)</f>
        <v>147054.79445776835</v>
      </c>
      <c r="K87" s="28">
        <f>'Table A2'!J87*'Table A0'!$J87/(4)</f>
        <v>225140.43764726369</v>
      </c>
      <c r="L87" s="28">
        <f>'Table A2'!K87*'Table A0'!$J87/(0.5)</f>
        <v>429185.20613595657</v>
      </c>
      <c r="M87" s="28">
        <f>'Table A2'!L87*'Table A0'!$J87/(0.4)</f>
        <v>771117.27920425823</v>
      </c>
      <c r="N87" s="28">
        <f>'Table A2'!M87*'Table A0'!$J87/(0.09)</f>
        <v>2225707.1265815813</v>
      </c>
      <c r="O87" s="28"/>
      <c r="P87" s="28">
        <f>'Table Thresholds_nominal'!I87*'Table A0'!$L87</f>
        <v>130997.08114572345</v>
      </c>
      <c r="Q87" s="28">
        <f>'Table Thresholds_nominal'!J87*'Table A0'!$L87</f>
        <v>172959.41012517409</v>
      </c>
      <c r="R87" s="28">
        <f>'Table Thresholds_nominal'!K87*'Table A0'!$L87</f>
        <v>366776.41846233635</v>
      </c>
      <c r="S87" s="28">
        <f>'Table Thresholds_nominal'!L87*'Table A0'!$L87</f>
        <v>535956.00791557552</v>
      </c>
      <c r="T87" s="28">
        <f>'Table Thresholds_nominal'!M87*'Table A0'!$L87</f>
        <v>1323202.0636830786</v>
      </c>
      <c r="U87" s="28">
        <f>'Table Thresholds_nominal'!N87*'Table A0'!$L87</f>
        <v>5030982.5720498031</v>
      </c>
      <c r="W87" s="28"/>
      <c r="X87" s="28"/>
      <c r="Y87" s="28"/>
      <c r="Z87" s="28"/>
      <c r="AA87" s="28"/>
      <c r="AB87" s="28"/>
    </row>
    <row r="88" spans="1:28" ht="12" customHeight="1">
      <c r="A88" s="27">
        <v>1995</v>
      </c>
      <c r="B88" s="28">
        <f>'Table A2'!B88*'Table A0'!$J88/(10)</f>
        <v>264856.0003688967</v>
      </c>
      <c r="C88" s="28">
        <f>'Table A2'!C88*'Table A0'!$J88/(5)</f>
        <v>377556.06433617172</v>
      </c>
      <c r="D88" s="28">
        <f>'Table A2'!D88*'Table A0'!$J88/(1)</f>
        <v>932912.46744232578</v>
      </c>
      <c r="E88" s="28">
        <f>'Table A2'!E88*'Table A0'!$J88/(0.5)</f>
        <v>1396337.0707192449</v>
      </c>
      <c r="F88" s="28">
        <f>'Table A2'!F88*'Table A0'!$J88/(0.1)</f>
        <v>3562644.450477568</v>
      </c>
      <c r="G88" s="28">
        <f>'Table A2'!G88*'Table A0'!$J88/(0.01)</f>
        <v>12949848.781832652</v>
      </c>
      <c r="H88" s="28"/>
      <c r="I88" s="28">
        <f>(100-'Table A2'!B88)*'Table A0'!$J88/(90)</f>
        <v>41486.887543659919</v>
      </c>
      <c r="J88" s="28">
        <f>'Table A2'!I88*'Table A0'!$J88/(5)</f>
        <v>152155.93640162167</v>
      </c>
      <c r="K88" s="28">
        <f>'Table A2'!J88*'Table A0'!$J88/(4)</f>
        <v>238716.96355963318</v>
      </c>
      <c r="L88" s="28">
        <f>'Table A2'!K88*'Table A0'!$J88/(0.5)</f>
        <v>469487.86416540667</v>
      </c>
      <c r="M88" s="28">
        <f>'Table A2'!L88*'Table A0'!$J88/(0.4)</f>
        <v>854760.22577966389</v>
      </c>
      <c r="N88" s="28">
        <f>'Table A2'!M88*'Table A0'!$J88/(0.09)</f>
        <v>2519621.7469936702</v>
      </c>
      <c r="O88" s="28"/>
      <c r="P88" s="28">
        <f>'Table Thresholds_nominal'!I88*'Table A0'!$L88</f>
        <v>134298.78896026927</v>
      </c>
      <c r="Q88" s="28">
        <f>'Table Thresholds_nominal'!J88*'Table A0'!$L88</f>
        <v>179031.88381083379</v>
      </c>
      <c r="R88" s="28">
        <f>'Table Thresholds_nominal'!K88*'Table A0'!$L88</f>
        <v>388144.30552941811</v>
      </c>
      <c r="S88" s="28">
        <f>'Table Thresholds_nominal'!L88*'Table A0'!$L88</f>
        <v>574026.04772850662</v>
      </c>
      <c r="T88" s="28">
        <f>'Table Thresholds_nominal'!M88*'Table A0'!$L88</f>
        <v>1439542.6886761829</v>
      </c>
      <c r="U88" s="28">
        <f>'Table Thresholds_nominal'!N88*'Table A0'!$L88</f>
        <v>5585196.0580005487</v>
      </c>
      <c r="W88" s="28"/>
      <c r="X88" s="28"/>
      <c r="Y88" s="28"/>
      <c r="Z88" s="28"/>
      <c r="AA88" s="28"/>
      <c r="AB88" s="28"/>
    </row>
    <row r="89" spans="1:28" ht="12" customHeight="1">
      <c r="A89" s="27">
        <f t="shared" ref="A89:A98" si="0">A88+1</f>
        <v>1996</v>
      </c>
      <c r="B89" s="28">
        <f>'Table A2'!B89*'Table A0'!$J89/(10)</f>
        <v>283236.85916102689</v>
      </c>
      <c r="C89" s="28">
        <f>'Table A2'!C89*'Table A0'!$J89/(5)</f>
        <v>410471.85599861183</v>
      </c>
      <c r="D89" s="28">
        <f>'Table A2'!D89*'Table A0'!$J89/(1)</f>
        <v>1050627.49500469</v>
      </c>
      <c r="E89" s="28">
        <f>'Table A2'!E89*'Table A0'!$J89/(0.5)</f>
        <v>1596109.8935856803</v>
      </c>
      <c r="F89" s="28">
        <f>'Table A2'!F89*'Table A0'!$J89/(0.1)</f>
        <v>4210869.3551368825</v>
      </c>
      <c r="G89" s="28">
        <f>'Table A2'!G89*'Table A0'!$J89/(0.01)</f>
        <v>16015501.21837157</v>
      </c>
      <c r="H89" s="28"/>
      <c r="I89" s="28">
        <f>(100-'Table A2'!B89)*'Table A0'!$J89/(90)</f>
        <v>42245.067836805574</v>
      </c>
      <c r="J89" s="28">
        <f>'Table A2'!I89*'Table A0'!$J89/(5)</f>
        <v>156001.86232344207</v>
      </c>
      <c r="K89" s="28">
        <f>'Table A2'!J89*'Table A0'!$J89/(4)</f>
        <v>250432.94624709227</v>
      </c>
      <c r="L89" s="28">
        <f>'Table A2'!K89*'Table A0'!$J89/(0.5)</f>
        <v>505145.09642369981</v>
      </c>
      <c r="M89" s="28">
        <f>'Table A2'!L89*'Table A0'!$J89/(0.4)</f>
        <v>942420.02819787955</v>
      </c>
      <c r="N89" s="28">
        <f>'Table A2'!M89*'Table A0'!$J89/(0.09)</f>
        <v>2899243.5925552514</v>
      </c>
      <c r="O89" s="28"/>
      <c r="P89" s="28">
        <f>'Table Thresholds_nominal'!I89*'Table A0'!$L89</f>
        <v>134209.48604386023</v>
      </c>
      <c r="Q89" s="28">
        <f>'Table Thresholds_nominal'!J89*'Table A0'!$L89</f>
        <v>183782.41797556297</v>
      </c>
      <c r="R89" s="28">
        <f>'Table Thresholds_nominal'!K89*'Table A0'!$L89</f>
        <v>410341.26005306264</v>
      </c>
      <c r="S89" s="28">
        <f>'Table Thresholds_nominal'!L89*'Table A0'!$L89</f>
        <v>631574.77018634207</v>
      </c>
      <c r="T89" s="28">
        <f>'Table Thresholds_nominal'!M89*'Table A0'!$L89</f>
        <v>1669604.0487712605</v>
      </c>
      <c r="U89" s="28">
        <f>'Table Thresholds_nominal'!N89*'Table A0'!$L89</f>
        <v>7093968.4392116601</v>
      </c>
      <c r="W89" s="28"/>
      <c r="X89" s="28"/>
      <c r="Y89" s="28"/>
      <c r="Z89" s="28"/>
      <c r="AA89" s="28"/>
      <c r="AB89" s="28"/>
    </row>
    <row r="90" spans="1:28" ht="12" customHeight="1">
      <c r="A90" s="27">
        <f t="shared" si="0"/>
        <v>1997</v>
      </c>
      <c r="B90" s="28">
        <f>'Table A2'!B90*'Table A0'!$J90/(10)</f>
        <v>307164.62723382196</v>
      </c>
      <c r="C90" s="28">
        <f>'Table A2'!C90*'Table A0'!$J90/(5)</f>
        <v>452082.99924358242</v>
      </c>
      <c r="D90" s="28">
        <f>'Table A2'!D90*'Table A0'!$J90/(1)</f>
        <v>1192037.6524702322</v>
      </c>
      <c r="E90" s="28">
        <f>'Table A2'!E90*'Table A0'!$J90/(0.5)</f>
        <v>1837078.4569361671</v>
      </c>
      <c r="F90" s="28">
        <f>'Table A2'!F90*'Table A0'!$J90/(0.1)</f>
        <v>5015190.5001779674</v>
      </c>
      <c r="G90" s="28">
        <f>'Table A2'!G90*'Table A0'!$J90/(0.01)</f>
        <v>18836791.63514927</v>
      </c>
      <c r="H90" s="28"/>
      <c r="I90" s="28">
        <f>(100-'Table A2'!B90)*'Table A0'!$J90/(90)</f>
        <v>43850.360325358037</v>
      </c>
      <c r="J90" s="28">
        <f>'Table A2'!I90*'Table A0'!$J90/(5)</f>
        <v>162246.25522406146</v>
      </c>
      <c r="K90" s="28">
        <f>'Table A2'!J90*'Table A0'!$J90/(4)</f>
        <v>267094.33593691996</v>
      </c>
      <c r="L90" s="28">
        <f>'Table A2'!K90*'Table A0'!$J90/(0.5)</f>
        <v>546996.84800429735</v>
      </c>
      <c r="M90" s="28">
        <f>'Table A2'!L90*'Table A0'!$J90/(0.4)</f>
        <v>1042550.4461257167</v>
      </c>
      <c r="N90" s="28">
        <f>'Table A2'!M90*'Table A0'!$J90/(0.09)</f>
        <v>3479457.0407367125</v>
      </c>
      <c r="O90" s="28"/>
      <c r="P90" s="28">
        <f>'Table Thresholds_nominal'!I90*'Table A0'!$L90</f>
        <v>139495.79972865238</v>
      </c>
      <c r="Q90" s="28">
        <f>'Table Thresholds_nominal'!J90*'Table A0'!$L90</f>
        <v>191673.59919791596</v>
      </c>
      <c r="R90" s="28">
        <f>'Table Thresholds_nominal'!K90*'Table A0'!$L90</f>
        <v>438027.42660594452</v>
      </c>
      <c r="S90" s="28">
        <f>'Table Thresholds_nominal'!L90*'Table A0'!$L90</f>
        <v>683627.17926545581</v>
      </c>
      <c r="T90" s="28">
        <f>'Table Thresholds_nominal'!M90*'Table A0'!$L90</f>
        <v>1923987.4557964779</v>
      </c>
      <c r="U90" s="28">
        <f>'Table Thresholds_nominal'!N90*'Table A0'!$L90</f>
        <v>8386221.2938245162</v>
      </c>
      <c r="W90" s="28"/>
      <c r="X90" s="28"/>
      <c r="Y90" s="28"/>
      <c r="Z90" s="28"/>
      <c r="AA90" s="28"/>
      <c r="AB90" s="28"/>
    </row>
    <row r="91" spans="1:28" ht="12" customHeight="1">
      <c r="A91" s="27">
        <f t="shared" si="0"/>
        <v>1998</v>
      </c>
      <c r="B91" s="28">
        <f>'Table A2'!B91*'Table A0'!$J91/(10)</f>
        <v>330218.55404220632</v>
      </c>
      <c r="C91" s="28">
        <f>'Table A2'!C91*'Table A0'!$J91/(5)</f>
        <v>490134.77892603714</v>
      </c>
      <c r="D91" s="28">
        <f>'Table A2'!D91*'Table A0'!$J91/(1)</f>
        <v>1317360.0647583702</v>
      </c>
      <c r="E91" s="28">
        <f>'Table A2'!E91*'Table A0'!$J91/(0.5)</f>
        <v>2043270.578570629</v>
      </c>
      <c r="F91" s="28">
        <f>'Table A2'!F91*'Table A0'!$J91/(0.1)</f>
        <v>5645722.4884495987</v>
      </c>
      <c r="G91" s="28">
        <f>'Table A2'!G91*'Table A0'!$J91/(0.01)</f>
        <v>21717753.526054967</v>
      </c>
      <c r="H91" s="28"/>
      <c r="I91" s="28">
        <f>(100-'Table A2'!B91)*'Table A0'!$J91/(90)</f>
        <v>46033.894429755863</v>
      </c>
      <c r="J91" s="28">
        <f>'Table A2'!I91*'Table A0'!$J91/(5)</f>
        <v>170302.32915837556</v>
      </c>
      <c r="K91" s="28">
        <f>'Table A2'!J91*'Table A0'!$J91/(4)</f>
        <v>283328.45746795391</v>
      </c>
      <c r="L91" s="28">
        <f>'Table A2'!K91*'Table A0'!$J91/(0.5)</f>
        <v>591449.55094611121</v>
      </c>
      <c r="M91" s="28">
        <f>'Table A2'!L91*'Table A0'!$J91/(0.4)</f>
        <v>1142657.6011008862</v>
      </c>
      <c r="N91" s="28">
        <f>'Table A2'!M91*'Table A0'!$J91/(0.09)</f>
        <v>3859941.262049003</v>
      </c>
      <c r="O91" s="28"/>
      <c r="P91" s="28">
        <f>'Table Thresholds_nominal'!I91*'Table A0'!$L91</f>
        <v>145360.64898937166</v>
      </c>
      <c r="Q91" s="28">
        <f>'Table Thresholds_nominal'!J91*'Table A0'!$L91</f>
        <v>201748.23355449006</v>
      </c>
      <c r="R91" s="28">
        <f>'Table Thresholds_nominal'!K91*'Table A0'!$L91</f>
        <v>471497.79060884367</v>
      </c>
      <c r="S91" s="28">
        <f>'Table Thresholds_nominal'!L91*'Table A0'!$L91</f>
        <v>742188.89454135695</v>
      </c>
      <c r="T91" s="28">
        <f>'Table Thresholds_nominal'!M91*'Table A0'!$L91</f>
        <v>2086849.2032477288</v>
      </c>
      <c r="U91" s="28">
        <f>'Table Thresholds_nominal'!N91*'Table A0'!$L91</f>
        <v>9580174.6914218366</v>
      </c>
      <c r="W91" s="28"/>
      <c r="X91" s="28"/>
      <c r="Y91" s="28"/>
      <c r="Z91" s="28"/>
      <c r="AA91" s="28"/>
      <c r="AB91" s="28"/>
    </row>
    <row r="92" spans="1:28" ht="12" customHeight="1">
      <c r="A92" s="27">
        <f t="shared" si="0"/>
        <v>1999</v>
      </c>
      <c r="B92" s="28">
        <f>'Table A2'!B92*'Table A0'!$J92/(10)</f>
        <v>350968.70900267368</v>
      </c>
      <c r="C92" s="28">
        <f>'Table A2'!C92*'Table A0'!$J92/(5)</f>
        <v>525178.13218089868</v>
      </c>
      <c r="D92" s="28">
        <f>'Table A2'!D92*'Table A0'!$J92/(1)</f>
        <v>1432133.8642367313</v>
      </c>
      <c r="E92" s="28">
        <f>'Table A2'!E92*'Table A0'!$J92/(0.5)</f>
        <v>2235925.4286793005</v>
      </c>
      <c r="F92" s="28">
        <f>'Table A2'!F92*'Table A0'!$J92/(0.1)</f>
        <v>6235076.9783496158</v>
      </c>
      <c r="G92" s="28">
        <f>'Table A2'!G92*'Table A0'!$J92/(0.01)</f>
        <v>24165212.050907277</v>
      </c>
      <c r="H92" s="28"/>
      <c r="I92" s="28">
        <f>(100-'Table A2'!B92)*'Table A0'!$J92/(90)</f>
        <v>47645.088949533616</v>
      </c>
      <c r="J92" s="28">
        <f>'Table A2'!I92*'Table A0'!$J92/(5)</f>
        <v>176759.28582444863</v>
      </c>
      <c r="K92" s="28">
        <f>'Table A2'!J92*'Table A0'!$J92/(4)</f>
        <v>298439.19916694053</v>
      </c>
      <c r="L92" s="28">
        <f>'Table A2'!K92*'Table A0'!$J92/(0.5)</f>
        <v>628342.29979416216</v>
      </c>
      <c r="M92" s="28">
        <f>'Table A2'!L92*'Table A0'!$J92/(0.4)</f>
        <v>1236137.5412617216</v>
      </c>
      <c r="N92" s="28">
        <f>'Table A2'!M92*'Table A0'!$J92/(0.09)</f>
        <v>4242839.7480654316</v>
      </c>
      <c r="P92" s="28">
        <f>'Table Thresholds_nominal'!I92*'Table A0'!$L92</f>
        <v>151127.25098558125</v>
      </c>
      <c r="Q92" s="28">
        <f>'Table Thresholds_nominal'!J92*'Table A0'!$L92</f>
        <v>211642.55936979497</v>
      </c>
      <c r="R92" s="28">
        <f>'Table Thresholds_nominal'!K92*'Table A0'!$L92</f>
        <v>501155.15014986659</v>
      </c>
      <c r="S92" s="28">
        <f>'Table Thresholds_nominal'!L92*'Table A0'!$L92</f>
        <v>794749.26448706212</v>
      </c>
      <c r="T92" s="28">
        <f>'Table Thresholds_nominal'!M92*'Table A0'!$L92</f>
        <v>2292514.8036619099</v>
      </c>
      <c r="U92" s="28">
        <f>'Table Thresholds_nominal'!N92*'Table A0'!$L92</f>
        <v>10569507.622623149</v>
      </c>
      <c r="W92" s="28"/>
      <c r="X92" s="28"/>
      <c r="Y92" s="28"/>
      <c r="Z92" s="28"/>
      <c r="AA92" s="28"/>
      <c r="AB92" s="28"/>
    </row>
    <row r="93" spans="1:28" ht="12" customHeight="1">
      <c r="A93" s="27">
        <f t="shared" si="0"/>
        <v>2000</v>
      </c>
      <c r="B93" s="28">
        <f>'Table A2'!B93*'Table A0'!$J93/(10)</f>
        <v>362167.28327482927</v>
      </c>
      <c r="C93" s="28">
        <f>'Table A2'!C93*'Table A0'!$J93/(5)</f>
        <v>547832.58811965503</v>
      </c>
      <c r="D93" s="28">
        <f>'Table A2'!D93*'Table A0'!$J93/(1)</f>
        <v>1542813.1167015128</v>
      </c>
      <c r="E93" s="28">
        <f>'Table A2'!E93*'Table A0'!$J93/(0.5)</f>
        <v>2442914.0368730039</v>
      </c>
      <c r="F93" s="28">
        <f>'Table A2'!F93*'Table A0'!$J93/(0.1)</f>
        <v>7021218.9571163431</v>
      </c>
      <c r="G93" s="28">
        <f>'Table A2'!G93*'Table A0'!$J93/(0.01)</f>
        <v>27465991.478982612</v>
      </c>
      <c r="H93" s="28"/>
      <c r="I93" s="28">
        <f>(100-'Table A2'!B93)*'Table A0'!$J93/(90)</f>
        <v>48602.766613269392</v>
      </c>
      <c r="J93" s="28">
        <f>'Table A2'!I93*'Table A0'!$J93/(5)</f>
        <v>176501.97843000357</v>
      </c>
      <c r="K93" s="28">
        <f>'Table A2'!J93*'Table A0'!$J93/(4)</f>
        <v>299087.45597419055</v>
      </c>
      <c r="L93" s="28">
        <f>'Table A2'!K93*'Table A0'!$J93/(0.5)</f>
        <v>642712.19653002149</v>
      </c>
      <c r="M93" s="28">
        <f>'Table A2'!L93*'Table A0'!$J93/(0.4)</f>
        <v>1298337.8068121693</v>
      </c>
      <c r="N93" s="28">
        <f>'Table A2'!M93*'Table A0'!$J93/(0.09)</f>
        <v>4749577.5657978673</v>
      </c>
      <c r="P93" s="28">
        <f>'Table Thresholds_nominal'!I93*'Table A0'!$L93</f>
        <v>152554.79960541759</v>
      </c>
      <c r="Q93" s="28">
        <f>'Table Thresholds_nominal'!J93*'Table A0'!$L93</f>
        <v>214647.3491752425</v>
      </c>
      <c r="R93" s="28">
        <f>'Table Thresholds_nominal'!K93*'Table A0'!$L93</f>
        <v>513350.43593705987</v>
      </c>
      <c r="S93" s="28">
        <f>'Table Thresholds_nominal'!L93*'Table A0'!$L93</f>
        <v>827257.37772384984</v>
      </c>
      <c r="T93" s="28">
        <f>'Table Thresholds_nominal'!M93*'Table A0'!$L93</f>
        <v>2510338.0188686401</v>
      </c>
      <c r="U93" s="28">
        <f>'Table Thresholds_nominal'!N93*'Table A0'!$L93</f>
        <v>12297850.109157372</v>
      </c>
      <c r="W93" s="28"/>
      <c r="X93" s="28"/>
      <c r="Y93" s="28"/>
      <c r="Z93" s="28"/>
      <c r="AA93" s="28"/>
      <c r="AB93" s="28"/>
    </row>
    <row r="94" spans="1:28" ht="12" customHeight="1">
      <c r="A94" s="27">
        <f t="shared" si="0"/>
        <v>2001</v>
      </c>
      <c r="B94" s="28">
        <f>'Table A2'!B94*'Table A0'!$J94/(10)</f>
        <v>321091.86373846058</v>
      </c>
      <c r="C94" s="28">
        <f>'Table A2'!C94*'Table A0'!$J94/(5)</f>
        <v>471115.31726973352</v>
      </c>
      <c r="D94" s="28">
        <f>'Table A2'!D94*'Table A0'!$J94/(1)</f>
        <v>1247218.7902699083</v>
      </c>
      <c r="E94" s="28">
        <f>'Table A2'!E94*'Table A0'!$J94/(0.5)</f>
        <v>1932147.2953799458</v>
      </c>
      <c r="F94" s="28">
        <f>'Table A2'!F94*'Table A0'!$J94/(0.1)</f>
        <v>5276866.6120548435</v>
      </c>
      <c r="G94" s="28">
        <f>'Table A2'!G94*'Table A0'!$J94/(0.01)</f>
        <v>20419858.952867709</v>
      </c>
      <c r="H94" s="28"/>
      <c r="I94" s="28">
        <f>(100-'Table A2'!B94)*'Table A0'!$J94/(90)</f>
        <v>47008.010252204193</v>
      </c>
      <c r="J94" s="28">
        <f>'Table A2'!I94*'Table A0'!$J94/(5)</f>
        <v>171068.4102071877</v>
      </c>
      <c r="K94" s="28">
        <f>'Table A2'!J94*'Table A0'!$J94/(4)</f>
        <v>277089.44901968987</v>
      </c>
      <c r="L94" s="28">
        <f>'Table A2'!K94*'Table A0'!$J94/(0.5)</f>
        <v>562290.28515987063</v>
      </c>
      <c r="M94" s="28">
        <f>'Table A2'!L94*'Table A0'!$J94/(0.4)</f>
        <v>1095967.4662112212</v>
      </c>
      <c r="N94" s="28">
        <f>'Table A2'!M94*'Table A0'!$J94/(0.09)</f>
        <v>3594311.9075200814</v>
      </c>
      <c r="P94" s="28">
        <f>'Table Thresholds_nominal'!I94*'Table A0'!$L94</f>
        <v>147554.67355539495</v>
      </c>
      <c r="Q94" s="28">
        <f>'Table Thresholds_nominal'!J94*'Table A0'!$L94</f>
        <v>203687.67578628924</v>
      </c>
      <c r="R94" s="28">
        <f>'Table Thresholds_nominal'!K94*'Table A0'!$L94</f>
        <v>461591.4035084417</v>
      </c>
      <c r="S94" s="28">
        <f>'Table Thresholds_nominal'!L94*'Table A0'!$L94</f>
        <v>711153.82832086436</v>
      </c>
      <c r="T94" s="28">
        <f>'Table Thresholds_nominal'!M94*'Table A0'!$L94</f>
        <v>2023694.3751611898</v>
      </c>
      <c r="U94" s="28">
        <f>'Table Thresholds_nominal'!N94*'Table A0'!$L94</f>
        <v>9016870.0257118326</v>
      </c>
      <c r="W94" s="28"/>
      <c r="X94" s="28"/>
      <c r="Y94" s="28"/>
      <c r="Z94" s="28"/>
      <c r="AA94" s="28"/>
      <c r="AB94" s="28"/>
    </row>
    <row r="95" spans="1:28" ht="12" customHeight="1">
      <c r="A95" s="27">
        <f t="shared" si="0"/>
        <v>2002</v>
      </c>
      <c r="B95" s="28">
        <f>'Table A2'!B95*'Table A0'!$J95/(10)</f>
        <v>303146.19789364585</v>
      </c>
      <c r="C95" s="28">
        <f>'Table A2'!C95*'Table A0'!$J95/(5)</f>
        <v>440083.9469759207</v>
      </c>
      <c r="D95" s="28">
        <f>'Table A2'!D95*'Table A0'!$J95/(1)</f>
        <v>1123184.578705345</v>
      </c>
      <c r="E95" s="28">
        <f>'Table A2'!E95*'Table A0'!$J95/(0.5)</f>
        <v>1709798.4814025185</v>
      </c>
      <c r="F95" s="28">
        <f>'Table A2'!F95*'Table A0'!$J95/(0.1)</f>
        <v>4630939.4965661839</v>
      </c>
      <c r="G95" s="28">
        <f>'Table A2'!G95*'Table A0'!$J95/(0.01)</f>
        <v>18203311.936662383</v>
      </c>
      <c r="H95" s="28"/>
      <c r="I95" s="28">
        <f>(100-'Table A2'!B95)*'Table A0'!$J95/(90)</f>
        <v>44742.456132804517</v>
      </c>
      <c r="J95" s="28">
        <f>'Table A2'!I95*'Table A0'!$J95/(5)</f>
        <v>166208.44881137094</v>
      </c>
      <c r="K95" s="28">
        <f>'Table A2'!J95*'Table A0'!$J95/(4)</f>
        <v>269308.78904356464</v>
      </c>
      <c r="L95" s="28">
        <f>'Table A2'!K95*'Table A0'!$J95/(0.5)</f>
        <v>536570.67600817152</v>
      </c>
      <c r="M95" s="28">
        <f>'Table A2'!L95*'Table A0'!$J95/(0.4)</f>
        <v>979513.22761160217</v>
      </c>
      <c r="N95" s="28">
        <f>'Table A2'!M95*'Table A0'!$J95/(0.09)</f>
        <v>3122898.1143332734</v>
      </c>
      <c r="O95" s="28"/>
      <c r="P95" s="28">
        <f>'Table Thresholds_nominal'!I95*'Table A0'!$L95</f>
        <v>145563.96328801039</v>
      </c>
      <c r="Q95" s="28">
        <f>'Table Thresholds_nominal'!J95*'Table A0'!$L95</f>
        <v>200821.69068228558</v>
      </c>
      <c r="R95" s="28">
        <f>'Table Thresholds_nominal'!K95*'Table A0'!$L95</f>
        <v>444368.56248454418</v>
      </c>
      <c r="S95" s="28">
        <f>'Table Thresholds_nominal'!L95*'Table A0'!$L95</f>
        <v>667205.17382235045</v>
      </c>
      <c r="T95" s="28">
        <f>'Table Thresholds_nominal'!M95*'Table A0'!$L95</f>
        <v>1772294.6513741349</v>
      </c>
      <c r="U95" s="28">
        <f>'Table Thresholds_nominal'!N95*'Table A0'!$L95</f>
        <v>7916172.1175578991</v>
      </c>
      <c r="W95" s="28"/>
      <c r="X95" s="28"/>
      <c r="Y95" s="28"/>
      <c r="Z95" s="28"/>
      <c r="AA95" s="28"/>
      <c r="AB95" s="28"/>
    </row>
    <row r="96" spans="1:28" ht="12" customHeight="1">
      <c r="A96" s="27">
        <f t="shared" si="0"/>
        <v>2003</v>
      </c>
      <c r="B96" s="28">
        <f>'Table A2'!B96*'Table A0'!$J96/(10)</f>
        <v>305396.68028956599</v>
      </c>
      <c r="C96" s="28">
        <f>'Table A2'!C96*'Table A0'!$J96/(5)</f>
        <v>444786.24026547652</v>
      </c>
      <c r="D96" s="28">
        <f>'Table A2'!D96*'Table A0'!$J96/(1)</f>
        <v>1150246.3261164722</v>
      </c>
      <c r="E96" s="28">
        <f>'Table A2'!E96*'Table A0'!$J96/(0.5)</f>
        <v>1761825.6520944519</v>
      </c>
      <c r="F96" s="28">
        <f>'Table A2'!F96*'Table A0'!$J96/(0.1)</f>
        <v>4852634.5830610739</v>
      </c>
      <c r="G96" s="28">
        <f>'Table A2'!G96*'Table A0'!$J96/(0.01)</f>
        <v>19719310.453219984</v>
      </c>
      <c r="H96" s="28"/>
      <c r="I96" s="28">
        <f>(100-'Table A2'!B96)*'Table A0'!$J96/(90)</f>
        <v>44039.793345524631</v>
      </c>
      <c r="J96" s="28">
        <f>'Table A2'!I96*'Table A0'!$J96/(5)</f>
        <v>166007.1203136555</v>
      </c>
      <c r="K96" s="28">
        <f>'Table A2'!J96*'Table A0'!$J96/(4)</f>
        <v>268421.21880272758</v>
      </c>
      <c r="L96" s="28">
        <f>'Table A2'!K96*'Table A0'!$J96/(0.5)</f>
        <v>538667.00013849291</v>
      </c>
      <c r="M96" s="28">
        <f>'Table A2'!L96*'Table A0'!$J96/(0.4)</f>
        <v>989123.41935279616</v>
      </c>
      <c r="N96" s="28">
        <f>'Table A2'!M96*'Table A0'!$J96/(0.09)</f>
        <v>3200781.7085989737</v>
      </c>
      <c r="O96" s="28"/>
      <c r="P96" s="28">
        <f>'Table Thresholds_nominal'!I96*'Table A0'!$L96</f>
        <v>145110.06518719828</v>
      </c>
      <c r="Q96" s="28">
        <f>'Table Thresholds_nominal'!J96*'Table A0'!$L96</f>
        <v>200363.72116851585</v>
      </c>
      <c r="R96" s="28">
        <f>'Table Thresholds_nominal'!K96*'Table A0'!$L96</f>
        <v>444721.59855669149</v>
      </c>
      <c r="S96" s="28">
        <f>'Table Thresholds_nominal'!L96*'Table A0'!$L96</f>
        <v>671684.21712711104</v>
      </c>
      <c r="T96" s="28">
        <f>'Table Thresholds_nominal'!M96*'Table A0'!$L96</f>
        <v>1801983.0079973231</v>
      </c>
      <c r="U96" s="28">
        <f>'Table Thresholds_nominal'!N96*'Table A0'!$L96</f>
        <v>8220443.6619130392</v>
      </c>
      <c r="W96" s="28"/>
      <c r="X96" s="28"/>
      <c r="Y96" s="28"/>
      <c r="Z96" s="28"/>
      <c r="AA96" s="28"/>
      <c r="AB96" s="28"/>
    </row>
    <row r="97" spans="1:28" ht="12" customHeight="1">
      <c r="A97" s="27">
        <f t="shared" si="0"/>
        <v>2004</v>
      </c>
      <c r="B97" s="28">
        <f>'Table A2'!B97*'Table A0'!$J97/(10)</f>
        <v>330989.18438896985</v>
      </c>
      <c r="C97" s="28">
        <f>'Table A2'!C97*'Table A0'!$J97/(5)</f>
        <v>491523.10651812115</v>
      </c>
      <c r="D97" s="28">
        <f>'Table A2'!D97*'Table A0'!$J97/(1)</f>
        <v>1336540.9801305395</v>
      </c>
      <c r="E97" s="28">
        <f>'Table A2'!E97*'Table A0'!$J97/(0.5)</f>
        <v>2091521.7699995209</v>
      </c>
      <c r="F97" s="28">
        <f>'Table A2'!F97*'Table A0'!$J97/(0.1)</f>
        <v>6006652.2441652324</v>
      </c>
      <c r="G97" s="28">
        <f>'Table A2'!G97*'Table A0'!$J97/(0.01)</f>
        <v>25596319.891014807</v>
      </c>
      <c r="H97" s="28"/>
      <c r="I97" s="28">
        <f>(100-'Table A2'!B97)*'Table A0'!$J97/(90)</f>
        <v>45184.102442259209</v>
      </c>
      <c r="J97" s="28">
        <f>'Table A2'!I97*'Table A0'!$J97/(5)</f>
        <v>170455.2622598185</v>
      </c>
      <c r="K97" s="28">
        <f>'Table A2'!J97*'Table A0'!$J97/(4)</f>
        <v>280268.63811501657</v>
      </c>
      <c r="L97" s="28">
        <f>'Table A2'!K97*'Table A0'!$J97/(0.5)</f>
        <v>581560.19026155828</v>
      </c>
      <c r="M97" s="28">
        <f>'Table A2'!L97*'Table A0'!$J97/(0.4)</f>
        <v>1112739.151458093</v>
      </c>
      <c r="N97" s="28">
        <f>'Table A2'!M97*'Table A0'!$J97/(0.09)</f>
        <v>3830022.5056263912</v>
      </c>
      <c r="O97" s="28"/>
      <c r="P97" s="28">
        <f>'Table Thresholds_nominal'!I97*'Table A0'!$L97</f>
        <v>148604.30895081471</v>
      </c>
      <c r="Q97" s="28">
        <f>'Table Thresholds_nominal'!J97*'Table A0'!$L97</f>
        <v>206946.61411848449</v>
      </c>
      <c r="R97" s="28">
        <f>'Table Thresholds_nominal'!K97*'Table A0'!$L97</f>
        <v>476006.65011321392</v>
      </c>
      <c r="S97" s="28">
        <f>'Table Thresholds_nominal'!L97*'Table A0'!$L97</f>
        <v>735679.17742377857</v>
      </c>
      <c r="T97" s="28">
        <f>'Table Thresholds_nominal'!M97*'Table A0'!$L97</f>
        <v>2093721.2077718393</v>
      </c>
      <c r="U97" s="28">
        <f>'Table Thresholds_nominal'!N97*'Table A0'!$L97</f>
        <v>10272997.564458607</v>
      </c>
      <c r="W97" s="28"/>
      <c r="X97" s="28"/>
      <c r="Y97" s="28"/>
      <c r="Z97" s="28"/>
      <c r="AA97" s="28"/>
      <c r="AB97" s="28"/>
    </row>
    <row r="98" spans="1:28" ht="12" customHeight="1">
      <c r="A98" s="27">
        <f t="shared" si="0"/>
        <v>2005</v>
      </c>
      <c r="B98" s="28">
        <f>'Table A2'!B98*'Table A0'!$J98/(10)</f>
        <v>358689.63574812346</v>
      </c>
      <c r="C98" s="28">
        <f>'Table A2'!C98*'Table A0'!$J98/(5)</f>
        <v>542754.66200125008</v>
      </c>
      <c r="D98" s="28">
        <f>'Table A2'!D98*'Table A0'!$J98/(1)</f>
        <v>1542884.4256333238</v>
      </c>
      <c r="E98" s="28">
        <f>'Table A2'!E98*'Table A0'!$J98/(0.5)</f>
        <v>2460668.498554599</v>
      </c>
      <c r="F98" s="28">
        <f>'Table A2'!F98*'Table A0'!$J98/(0.1)</f>
        <v>7262806.758783008</v>
      </c>
      <c r="G98" s="28">
        <f>'Table A2'!G98*'Table A0'!$J98/(0.01)</f>
        <v>31593825.414850168</v>
      </c>
      <c r="H98" s="28"/>
      <c r="I98" s="28">
        <f>(100-'Table A2'!B98)*'Table A0'!$J98/(90)</f>
        <v>45703.116040037545</v>
      </c>
      <c r="J98" s="28">
        <f>'Table A2'!I98*'Table A0'!$J98/(5)</f>
        <v>174624.60949499684</v>
      </c>
      <c r="K98" s="28">
        <f>'Table A2'!J98*'Table A0'!$J98/(4)</f>
        <v>292722.22109323164</v>
      </c>
      <c r="L98" s="28">
        <f>'Table A2'!K98*'Table A0'!$J98/(0.5)</f>
        <v>625100.3527120488</v>
      </c>
      <c r="M98" s="28">
        <f>'Table A2'!L98*'Table A0'!$J98/(0.4)</f>
        <v>1260133.9334974969</v>
      </c>
      <c r="N98" s="28">
        <f>'Table A2'!M98*'Table A0'!$J98/(0.09)</f>
        <v>4559360.2414422128</v>
      </c>
      <c r="O98" s="28"/>
      <c r="P98" s="28">
        <f>'Table Thresholds_nominal'!I98*'Table A0'!$L98</f>
        <v>151652.60088255789</v>
      </c>
      <c r="Q98" s="28">
        <f>'Table Thresholds_nominal'!J98*'Table A0'!$L98</f>
        <v>213035.90355584849</v>
      </c>
      <c r="R98" s="28">
        <f>'Table Thresholds_nominal'!K98*'Table A0'!$L98</f>
        <v>509084.00301209185</v>
      </c>
      <c r="S98" s="28">
        <f>'Table Thresholds_nominal'!L98*'Table A0'!$L98</f>
        <v>805400.43986004929</v>
      </c>
      <c r="T98" s="28">
        <f>'Table Thresholds_nominal'!M98*'Table A0'!$L98</f>
        <v>2433121.5661738771</v>
      </c>
      <c r="U98" s="28">
        <f>'Table Thresholds_nominal'!N98*'Table A0'!$L98</f>
        <v>12431423.750556361</v>
      </c>
      <c r="W98" s="28"/>
      <c r="X98" s="28"/>
      <c r="Y98" s="28"/>
      <c r="Z98" s="28"/>
      <c r="AA98" s="28"/>
      <c r="AB98" s="28"/>
    </row>
    <row r="99" spans="1:28" ht="12" customHeight="1">
      <c r="A99" s="27">
        <f t="shared" ref="A99:A106" si="1">A98+1</f>
        <v>2006</v>
      </c>
      <c r="B99" s="28">
        <f>'Table A2'!B99*'Table A0'!$J99/(10)</f>
        <v>375811.96048768971</v>
      </c>
      <c r="C99" s="28">
        <f>'Table A2'!C99*'Table A0'!$J99/(5)</f>
        <v>571553.44822440692</v>
      </c>
      <c r="D99" s="28">
        <f>'Table A2'!D99*'Table A0'!$J99/(1)</f>
        <v>1648815.2126201573</v>
      </c>
      <c r="E99" s="28">
        <f>'Table A2'!E99*'Table A0'!$J99/(0.5)</f>
        <v>2646765.6777738836</v>
      </c>
      <c r="F99" s="28">
        <f>'Table A2'!F99*'Table A0'!$J99/(0.1)</f>
        <v>7843410.1731475564</v>
      </c>
      <c r="G99" s="28">
        <f>'Table A2'!G99*'Table A0'!$J99/(0.01)</f>
        <v>34431977.959097132</v>
      </c>
      <c r="H99" s="28"/>
      <c r="I99" s="28">
        <f>(100-'Table A2'!B99)*'Table A0'!$J99/(90)</f>
        <v>46050.674114830515</v>
      </c>
      <c r="J99" s="28">
        <f>'Table A2'!I99*'Table A0'!$J99/(5)</f>
        <v>180070.47275097252</v>
      </c>
      <c r="K99" s="28">
        <f>'Table A2'!J99*'Table A0'!$J99/(4)</f>
        <v>302238.00712546927</v>
      </c>
      <c r="L99" s="28">
        <f>'Table A2'!K99*'Table A0'!$J99/(0.5)</f>
        <v>650864.74746643123</v>
      </c>
      <c r="M99" s="28">
        <f>'Table A2'!L99*'Table A0'!$J99/(0.4)</f>
        <v>1347604.5539304651</v>
      </c>
      <c r="N99" s="28">
        <f>'Table A2'!M99*'Table A0'!$J99/(0.09)</f>
        <v>4889124.8635976044</v>
      </c>
      <c r="O99" s="28"/>
      <c r="P99" s="28">
        <f>'Table Thresholds_nominal'!I99*'Table A0'!$L99</f>
        <v>155116.14488590413</v>
      </c>
      <c r="Q99" s="28">
        <f>'Table Thresholds_nominal'!J99*'Table A0'!$L99</f>
        <v>218315.96582499749</v>
      </c>
      <c r="R99" s="28">
        <f>'Table Thresholds_nominal'!K99*'Table A0'!$L99</f>
        <v>530606.48453255906</v>
      </c>
      <c r="S99" s="28">
        <f>'Table Thresholds_nominal'!L99*'Table A0'!$L99</f>
        <v>846267.3894099507</v>
      </c>
      <c r="T99" s="28">
        <f>'Table Thresholds_nominal'!M99*'Table A0'!$L99</f>
        <v>2618268.9649679493</v>
      </c>
      <c r="U99" s="28">
        <f>'Table Thresholds_nominal'!N99*'Table A0'!$L99</f>
        <v>13647673.36506376</v>
      </c>
      <c r="W99" s="28"/>
      <c r="X99" s="28"/>
      <c r="Y99" s="28"/>
      <c r="Z99" s="28"/>
      <c r="AA99" s="28"/>
      <c r="AB99" s="28"/>
    </row>
    <row r="100" spans="1:28" ht="12" customHeight="1">
      <c r="A100" s="27">
        <f t="shared" si="1"/>
        <v>2007</v>
      </c>
      <c r="B100" s="28">
        <f>'Table A2'!B100*'Table A0'!$J100/(10)</f>
        <v>393552.26462155551</v>
      </c>
      <c r="C100" s="28">
        <f>'Table A2'!C100*'Table A0'!$J100/(5)</f>
        <v>602992.83620550495</v>
      </c>
      <c r="D100" s="28">
        <f>'Table A2'!D100*'Table A0'!$J100/(1)</f>
        <v>1762860.4469992972</v>
      </c>
      <c r="E100" s="28">
        <f>'Table A2'!E100*'Table A0'!$J100/(0.5)</f>
        <v>2850666.5379171451</v>
      </c>
      <c r="F100" s="28">
        <f>'Table A2'!F100*'Table A0'!$J100/(0.1)</f>
        <v>8595921.5771964043</v>
      </c>
      <c r="G100" s="28">
        <f>'Table A2'!G100*'Table A0'!$J100/(0.01)</f>
        <v>39095464.103721678</v>
      </c>
      <c r="H100" s="28"/>
      <c r="I100" s="28">
        <f>(100-'Table A2'!B100)*'Table A0'!$J100/(90)</f>
        <v>47320.816876562727</v>
      </c>
      <c r="J100" s="28">
        <f>'Table A2'!I100*'Table A0'!$J100/(5)</f>
        <v>184111.69303760614</v>
      </c>
      <c r="K100" s="28">
        <f>'Table A2'!J100*'Table A0'!$J100/(4)</f>
        <v>313025.93350705685</v>
      </c>
      <c r="L100" s="28">
        <f>'Table A2'!K100*'Table A0'!$J100/(0.5)</f>
        <v>675054.35608144943</v>
      </c>
      <c r="M100" s="28">
        <f>'Table A2'!L100*'Table A0'!$J100/(0.4)</f>
        <v>1414352.7780973299</v>
      </c>
      <c r="N100" s="28">
        <f>'Table A2'!M100*'Table A0'!$J100/(0.09)</f>
        <v>5207083.5186935961</v>
      </c>
      <c r="O100" s="28"/>
      <c r="P100" s="28">
        <f>'Table Thresholds_nominal'!I100*'Table A0'!$L100</f>
        <v>158423.67604144709</v>
      </c>
      <c r="Q100" s="28">
        <f>'Table Thresholds_nominal'!J100*'Table A0'!$L100</f>
        <v>224217.47006498589</v>
      </c>
      <c r="R100" s="28">
        <f>'Table Thresholds_nominal'!K100*'Table A0'!$L100</f>
        <v>552405.90283134719</v>
      </c>
      <c r="S100" s="28">
        <f>'Table Thresholds_nominal'!L100*'Table A0'!$L100</f>
        <v>884159.68342676107</v>
      </c>
      <c r="T100" s="28">
        <f>'Table Thresholds_nominal'!M100*'Table A0'!$L100</f>
        <v>2761724.6388079333</v>
      </c>
      <c r="U100" s="28">
        <f>'Table Thresholds_nominal'!N100*'Table A0'!$L100</f>
        <v>14782903.183696507</v>
      </c>
      <c r="W100" s="28"/>
      <c r="X100" s="28"/>
      <c r="Y100" s="28"/>
      <c r="Z100" s="28"/>
      <c r="AA100" s="28"/>
      <c r="AB100" s="28"/>
    </row>
    <row r="101" spans="1:28" ht="12" customHeight="1">
      <c r="A101" s="27">
        <f t="shared" si="1"/>
        <v>2008</v>
      </c>
      <c r="B101" s="28">
        <f>'Table A2'!B101*'Table A0'!$J101/(10)</f>
        <v>346803.716140253</v>
      </c>
      <c r="C101" s="28">
        <f>'Table A2'!C101*'Table A0'!$J101/(5)</f>
        <v>519784.74967297597</v>
      </c>
      <c r="D101" s="28">
        <f>'Table A2'!D101*'Table A0'!$J101/(1)</f>
        <v>1445126.2272170377</v>
      </c>
      <c r="E101" s="28">
        <f>'Table A2'!E101*'Table A0'!$J101/(0.5)</f>
        <v>2293862.8731804108</v>
      </c>
      <c r="F101" s="28">
        <f>'Table A2'!F101*'Table A0'!$J101/(0.1)</f>
        <v>6736884.0417673783</v>
      </c>
      <c r="G101" s="28">
        <f>'Table A2'!G101*'Table A0'!$J101/(0.01)</f>
        <v>30247686.486707896</v>
      </c>
      <c r="H101" s="28"/>
      <c r="I101" s="28">
        <f>(100-'Table A2'!B101)*'Table A0'!$J101/(90)</f>
        <v>43498.327330137843</v>
      </c>
      <c r="J101" s="28">
        <f>'Table A2'!I101*'Table A0'!$J101/(5)</f>
        <v>173822.68260753003</v>
      </c>
      <c r="K101" s="28">
        <f>'Table A2'!J101*'Table A0'!$J101/(4)</f>
        <v>288449.38028696051</v>
      </c>
      <c r="L101" s="28">
        <f>'Table A2'!K101*'Table A0'!$J101/(0.5)</f>
        <v>596389.5812536648</v>
      </c>
      <c r="M101" s="28">
        <f>'Table A2'!L101*'Table A0'!$J101/(0.4)</f>
        <v>1183107.5810336685</v>
      </c>
      <c r="N101" s="28">
        <f>'Table A2'!M101*'Table A0'!$J101/(0.09)</f>
        <v>4124572.6589962109</v>
      </c>
      <c r="O101" s="28"/>
      <c r="P101" s="28">
        <f>'Table Thresholds_nominal'!I101*'Table A0'!$L101</f>
        <v>149724.95988012911</v>
      </c>
      <c r="Q101" s="28">
        <f>'Table Thresholds_nominal'!J101*'Table A0'!$L101</f>
        <v>209623.91501478653</v>
      </c>
      <c r="R101" s="28">
        <f>'Table Thresholds_nominal'!K101*'Table A0'!$L101</f>
        <v>496867.58935082203</v>
      </c>
      <c r="S101" s="28">
        <f>'Table Thresholds_nominal'!L101*'Table A0'!$L101</f>
        <v>761217.07753093506</v>
      </c>
      <c r="T101" s="28">
        <f>'Table Thresholds_nominal'!M101*'Table A0'!$L101</f>
        <v>2242847.3037075331</v>
      </c>
      <c r="U101" s="28">
        <f>'Table Thresholds_nominal'!N101*'Table A0'!$L101</f>
        <v>11334164.918735793</v>
      </c>
      <c r="W101" s="28"/>
      <c r="X101" s="28"/>
      <c r="Y101" s="28"/>
      <c r="Z101" s="28"/>
      <c r="AA101" s="28"/>
      <c r="AB101" s="28"/>
    </row>
    <row r="102" spans="1:28" ht="12" customHeight="1">
      <c r="A102" s="27">
        <f t="shared" si="1"/>
        <v>2009</v>
      </c>
      <c r="B102" s="28">
        <f>'Table A2'!B102*'Table A0'!$J102/(10)</f>
        <v>310243.24595122779</v>
      </c>
      <c r="C102" s="28">
        <f>'Table A2'!C102*'Table A0'!$J102/(5)</f>
        <v>452495.57960905333</v>
      </c>
      <c r="D102" s="28">
        <f>'Table A2'!D102*'Table A0'!$J102/(1)</f>
        <v>1182594.3149122307</v>
      </c>
      <c r="E102" s="28">
        <f>'Table A2'!E102*'Table A0'!$J102/(0.5)</f>
        <v>1827817.9896463554</v>
      </c>
      <c r="F102" s="28">
        <f>'Table A2'!F102*'Table A0'!$J102/(0.1)</f>
        <v>5191695.9482329469</v>
      </c>
      <c r="G102" s="28">
        <f>'Table A2'!G102*'Table A0'!$J102/(0.01)</f>
        <v>23248621.501535784</v>
      </c>
      <c r="H102" s="28"/>
      <c r="I102" s="28">
        <f>(100-'Table A2'!B102)*'Table A0'!$J102/(90)</f>
        <v>40708.39338588668</v>
      </c>
      <c r="J102" s="28">
        <f>'Table A2'!I102*'Table A0'!$J102/(5)</f>
        <v>167990.91229340227</v>
      </c>
      <c r="K102" s="28">
        <f>'Table A2'!J102*'Table A0'!$J102/(4)</f>
        <v>269970.89578325901</v>
      </c>
      <c r="L102" s="28">
        <f>'Table A2'!K102*'Table A0'!$J102/(0.5)</f>
        <v>537370.64017810614</v>
      </c>
      <c r="M102" s="28">
        <f>'Table A2'!L102*'Table A0'!$J102/(0.4)</f>
        <v>986848.49999970722</v>
      </c>
      <c r="N102" s="28">
        <f>'Table A2'!M102*'Table A0'!$J102/(0.09)</f>
        <v>3185370.8867548546</v>
      </c>
      <c r="O102" s="28"/>
      <c r="P102" s="28">
        <f>'Table Thresholds_nominal'!I102*'Table A0'!$L102</f>
        <v>145371.89588742272</v>
      </c>
      <c r="Q102" s="28">
        <f>'Table Thresholds_nominal'!J102*'Table A0'!$L102</f>
        <v>200440.19092044735</v>
      </c>
      <c r="R102" s="28">
        <f>'Table Thresholds_nominal'!K102*'Table A0'!$L102</f>
        <v>451526.18901201873</v>
      </c>
      <c r="S102" s="28">
        <f>'Table Thresholds_nominal'!L102*'Table A0'!$L102</f>
        <v>665240.66413485806</v>
      </c>
      <c r="T102" s="28">
        <f>'Table Thresholds_nominal'!M102*'Table A0'!$L102</f>
        <v>1793156.4973234725</v>
      </c>
      <c r="U102" s="28">
        <f>'Table Thresholds_nominal'!N102*'Table A0'!$L102</f>
        <v>8474005.1102700252</v>
      </c>
      <c r="W102" s="28"/>
      <c r="X102" s="28"/>
      <c r="Y102" s="28"/>
      <c r="Z102" s="28"/>
      <c r="AA102" s="28"/>
      <c r="AB102" s="28"/>
    </row>
    <row r="103" spans="1:28" ht="12" customHeight="1">
      <c r="A103" s="27">
        <f t="shared" si="1"/>
        <v>2010</v>
      </c>
      <c r="B103" s="28">
        <f>'Table A2'!B103*'Table A0'!$J103/(10)</f>
        <v>325180.3548680307</v>
      </c>
      <c r="C103" s="28">
        <f>'Table A2'!C103*'Table A0'!$J103/(5)</f>
        <v>481253.38667216338</v>
      </c>
      <c r="D103" s="28">
        <f>'Table A2'!D103*'Table A0'!$J103/(1)</f>
        <v>1300458.9377191442</v>
      </c>
      <c r="E103" s="28">
        <f>'Table A2'!E103*'Table A0'!$J103/(0.5)</f>
        <v>2042522.4830485519</v>
      </c>
      <c r="F103" s="28">
        <f>'Table A2'!F103*'Table A0'!$J103/(0.1)</f>
        <v>5967315.4315375173</v>
      </c>
      <c r="G103" s="28">
        <f>'Table A2'!G103*'Table A0'!$J103/(0.01)</f>
        <v>27146139.189654414</v>
      </c>
      <c r="H103" s="28"/>
      <c r="I103" s="28">
        <f>(100-'Table A2'!B103)*'Table A0'!$J103/(90)</f>
        <v>40617.900037717853</v>
      </c>
      <c r="J103" s="28">
        <f>'Table A2'!I103*'Table A0'!$J103/(5)</f>
        <v>169107.32306389805</v>
      </c>
      <c r="K103" s="28">
        <f>'Table A2'!J103*'Table A0'!$J103/(4)</f>
        <v>276451.99891041819</v>
      </c>
      <c r="L103" s="28">
        <f>'Table A2'!K103*'Table A0'!$J103/(0.5)</f>
        <v>558395.39238973625</v>
      </c>
      <c r="M103" s="28">
        <f>'Table A2'!L103*'Table A0'!$J103/(0.4)</f>
        <v>1061324.2459263105</v>
      </c>
      <c r="N103" s="28">
        <f>'Table A2'!M103*'Table A0'!$J103/(0.09)</f>
        <v>3614112.7917467519</v>
      </c>
      <c r="O103" s="28"/>
      <c r="P103" s="28">
        <f>'Table Thresholds_nominal'!I103*'Table A0'!$L103</f>
        <v>145911.41048367656</v>
      </c>
      <c r="Q103" s="28">
        <f>'Table Thresholds_nominal'!J103*'Table A0'!$L103</f>
        <v>203065.12390231347</v>
      </c>
      <c r="R103" s="28">
        <f>'Table Thresholds_nominal'!K103*'Table A0'!$L103</f>
        <v>467439.13080748601</v>
      </c>
      <c r="S103" s="28">
        <f>'Table Thresholds_nominal'!L103*'Table A0'!$L103</f>
        <v>699985.02185677085</v>
      </c>
      <c r="T103" s="28">
        <f>'Table Thresholds_nominal'!M103*'Table A0'!$L103</f>
        <v>1984586.0304833231</v>
      </c>
      <c r="U103" s="28">
        <f>'Table Thresholds_nominal'!N103*'Table A0'!$L103</f>
        <v>9819793.099109536</v>
      </c>
      <c r="W103" s="28"/>
      <c r="X103" s="28"/>
      <c r="Y103" s="28"/>
      <c r="Z103" s="28"/>
      <c r="AA103" s="28"/>
      <c r="AB103" s="28"/>
    </row>
    <row r="104" spans="1:28" ht="12" customHeight="1">
      <c r="A104" s="27">
        <f t="shared" si="1"/>
        <v>2011</v>
      </c>
      <c r="B104" s="28">
        <f>'Table A2'!B104*'Table A0'!$J104/(10)</f>
        <v>325009.49007251812</v>
      </c>
      <c r="C104" s="28">
        <f>'Table A2'!C104*'Table A0'!$J104/(5)</f>
        <v>481515.85283049301</v>
      </c>
      <c r="D104" s="28">
        <f>'Table A2'!D104*'Table A0'!$J104/(1)</f>
        <v>1291948.7133319292</v>
      </c>
      <c r="E104" s="28">
        <f>'Table A2'!E104*'Table A0'!$J104/(0.5)</f>
        <v>2022448.8454164586</v>
      </c>
      <c r="F104" s="28">
        <f>'Table A2'!F104*'Table A0'!$J104/(0.1)</f>
        <v>5795465.5749273747</v>
      </c>
      <c r="G104" s="28">
        <f>'Table A2'!G104*'Table A0'!$J104/(0.01)</f>
        <v>25673076.151056327</v>
      </c>
      <c r="H104" s="28"/>
      <c r="I104" s="28">
        <f>(100-'Table A2'!B104)*'Table A0'!$J104/(90)</f>
        <v>40057.768128884505</v>
      </c>
      <c r="J104" s="28">
        <f>'Table A2'!I104*'Table A0'!$J104/(5)</f>
        <v>168503.12731454324</v>
      </c>
      <c r="K104" s="28">
        <f>'Table A2'!J104*'Table A0'!$J104/(4)</f>
        <v>278907.63770513388</v>
      </c>
      <c r="L104" s="28">
        <f>'Table A2'!K104*'Table A0'!$J104/(0.5)</f>
        <v>561448.58124740014</v>
      </c>
      <c r="M104" s="28">
        <f>'Table A2'!L104*'Table A0'!$J104/(0.4)</f>
        <v>1079194.6630387292</v>
      </c>
      <c r="N104" s="28">
        <f>'Table A2'!M104*'Table A0'!$J104/(0.09)</f>
        <v>3586842.177579714</v>
      </c>
      <c r="O104" s="28"/>
      <c r="P104" s="28">
        <f>'Table Thresholds_nominal'!I104*'Table A0'!$L104</f>
        <v>144887.86208927757</v>
      </c>
      <c r="Q104" s="28">
        <f>'Table Thresholds_nominal'!J104*'Table A0'!$L104</f>
        <v>203222.65077579767</v>
      </c>
      <c r="R104" s="28">
        <f>'Table Thresholds_nominal'!K104*'Table A0'!$L104</f>
        <v>472417.2026584351</v>
      </c>
      <c r="S104" s="28">
        <f>'Table Thresholds_nominal'!L104*'Table A0'!$L104</f>
        <v>708946.5106676541</v>
      </c>
      <c r="T104" s="28">
        <f>'Table Thresholds_nominal'!M104*'Table A0'!$L104</f>
        <v>1994934.7610282283</v>
      </c>
      <c r="U104" s="28">
        <f>'Table Thresholds_nominal'!N104*'Table A0'!$L104</f>
        <v>9569642.735480668</v>
      </c>
      <c r="W104" s="28"/>
      <c r="X104" s="28"/>
      <c r="Y104" s="28"/>
      <c r="Z104" s="28"/>
      <c r="AA104" s="28"/>
      <c r="AB104" s="28"/>
    </row>
    <row r="105" spans="1:28" ht="12" customHeight="1">
      <c r="A105" s="27">
        <f t="shared" si="1"/>
        <v>2012</v>
      </c>
      <c r="B105" s="28">
        <f>'Table A2'!B105*'Table A0'!$J105/(10)</f>
        <v>355828.75188706402</v>
      </c>
      <c r="C105" s="28">
        <f>'Table A2'!C105*'Table A0'!$J105/(5)</f>
        <v>540015.81962609198</v>
      </c>
      <c r="D105" s="28">
        <f>'Table A2'!D105*'Table A0'!$J105/(1)</f>
        <v>1535253.978090256</v>
      </c>
      <c r="E105" s="28">
        <f>'Table A2'!E105*'Table A0'!$J105/(0.5)</f>
        <v>2456116.9673990584</v>
      </c>
      <c r="F105" s="28">
        <f>'Table A2'!F105*'Table A0'!$J105/(0.1)</f>
        <v>7314522.9587617759</v>
      </c>
      <c r="G105" s="28">
        <f>'Table A2'!G105*'Table A0'!$J105/(0.01)</f>
        <v>32738097.31790014</v>
      </c>
      <c r="H105" s="28"/>
      <c r="I105" s="28">
        <f>(100-'Table A2'!B105)*'Table A0'!$J105/(90)</f>
        <v>40851.679054660504</v>
      </c>
      <c r="J105" s="28">
        <f>'Table A2'!I105*'Table A0'!$J105/(5)</f>
        <v>171641.684148036</v>
      </c>
      <c r="K105" s="28">
        <f>'Table A2'!J105*'Table A0'!$J105/(4)</f>
        <v>291206.28001005098</v>
      </c>
      <c r="L105" s="28">
        <f>'Table A2'!K105*'Table A0'!$J105/(0.5)</f>
        <v>614390.98878145381</v>
      </c>
      <c r="M105" s="28">
        <f>'Table A2'!L105*'Table A0'!$J105/(0.4)</f>
        <v>1241515.4695583787</v>
      </c>
      <c r="N105" s="28">
        <f>'Table A2'!M105*'Table A0'!$J105/(0.09)</f>
        <v>4489681.363301958</v>
      </c>
      <c r="O105" s="28"/>
      <c r="P105" s="28">
        <f>'Table Thresholds_nominal'!I105*'Table A0'!$L105</f>
        <v>146981.36629690425</v>
      </c>
      <c r="Q105" s="28">
        <f>'Table Thresholds_nominal'!J105*'Table A0'!$L105</f>
        <v>208738.77846484297</v>
      </c>
      <c r="R105" s="28">
        <f>'Table Thresholds_nominal'!K105*'Table A0'!$L105</f>
        <v>503606.52163944067</v>
      </c>
      <c r="S105" s="28">
        <f>'Table Thresholds_nominal'!L105*'Table A0'!$L105</f>
        <v>795109.15504885034</v>
      </c>
      <c r="T105" s="28">
        <f>'Table Thresholds_nominal'!M105*'Table A0'!$L105</f>
        <v>2400699.8983920692</v>
      </c>
      <c r="U105" s="28">
        <f>'Table Thresholds_nominal'!N105*'Table A0'!$L105</f>
        <v>12165764.065107478</v>
      </c>
      <c r="W105" s="28"/>
      <c r="X105" s="28"/>
      <c r="Y105" s="28"/>
      <c r="Z105" s="28"/>
      <c r="AA105" s="28"/>
      <c r="AB105" s="28"/>
    </row>
    <row r="106" spans="1:28" ht="12" customHeight="1">
      <c r="A106" s="27">
        <f t="shared" si="1"/>
        <v>2013</v>
      </c>
      <c r="B106" s="28">
        <f>'Table A2'!B106*'Table A0'!$J106/(10)</f>
        <v>334563.06505289371</v>
      </c>
      <c r="C106" s="28">
        <f>'Table A2'!C106*'Table A0'!$J106/(5)</f>
        <v>497097.6516144342</v>
      </c>
      <c r="D106" s="28">
        <f>'Table A2'!D106*'Table A0'!$J106/(1)</f>
        <v>1329215.1432450765</v>
      </c>
      <c r="E106" s="28">
        <f>'Table A2'!E106*'Table A0'!$J106/(0.5)</f>
        <v>2075585.4333009031</v>
      </c>
      <c r="F106" s="28">
        <f>'Table A2'!F106*'Table A0'!$J106/(0.1)</f>
        <v>5938074.52308797</v>
      </c>
      <c r="G106" s="28">
        <f>'Table A2'!G106*'Table A0'!$J106/(0.01)</f>
        <v>25937790.60913337</v>
      </c>
      <c r="H106" s="28"/>
      <c r="I106" s="28">
        <f>(100-'Table A2'!B106)*'Table A0'!$J106/(90)</f>
        <v>40907.516415398008</v>
      </c>
      <c r="J106" s="28">
        <f>'Table A2'!I106*'Table A0'!$J106/(5)</f>
        <v>172028.47849135331</v>
      </c>
      <c r="K106" s="28">
        <f>'Table A2'!J106*'Table A0'!$J106/(4)</f>
        <v>289068.27870677359</v>
      </c>
      <c r="L106" s="28">
        <f>'Table A2'!K106*'Table A0'!$J106/(0.5)</f>
        <v>582844.85318924987</v>
      </c>
      <c r="M106" s="28">
        <f>'Table A2'!L106*'Table A0'!$J106/(0.4)</f>
        <v>1109963.1608541363</v>
      </c>
      <c r="N106" s="28">
        <f>'Table A2'!M106*'Table A0'!$J106/(0.09)</f>
        <v>3715883.846860704</v>
      </c>
      <c r="O106" s="28"/>
      <c r="P106" s="28">
        <f>'Table Thresholds_nominal'!I106*'Table A0'!$L106</f>
        <v>147271.54486205001</v>
      </c>
      <c r="Q106" s="28">
        <f>'Table Thresholds_nominal'!J106*'Table A0'!$L106</f>
        <v>208639.92297781512</v>
      </c>
      <c r="R106" s="28">
        <f>'Table Thresholds_nominal'!K106*'Table A0'!$L106</f>
        <v>486587.79724829679</v>
      </c>
      <c r="S106" s="28">
        <f>'Table Thresholds_nominal'!L106*'Table A0'!$L106</f>
        <v>737400.42142050772</v>
      </c>
      <c r="T106" s="28">
        <f>'Table Thresholds_nominal'!M106*'Table A0'!$L106</f>
        <v>2057253.9611540826</v>
      </c>
      <c r="U106" s="28">
        <f>'Table Thresholds_nominal'!N106*'Table A0'!$L106</f>
        <v>9887658.0068731308</v>
      </c>
      <c r="W106" s="28"/>
      <c r="X106" s="28"/>
      <c r="Y106" s="28"/>
      <c r="Z106" s="28"/>
      <c r="AA106" s="28"/>
      <c r="AB106" s="28"/>
    </row>
    <row r="107" spans="1:28" ht="12" customHeight="1">
      <c r="A107" s="27">
        <v>2014</v>
      </c>
      <c r="B107" s="28">
        <f>'Table A2'!B107*'Table A0'!$J107/(10)</f>
        <v>354584.43307071499</v>
      </c>
      <c r="C107" s="28">
        <f>'Table A2'!C107*'Table A0'!$J107/(5)</f>
        <v>533024.07682892005</v>
      </c>
      <c r="D107" s="28">
        <f>'Table A2'!D107*'Table A0'!$J107/(1)</f>
        <v>1461645.7546426421</v>
      </c>
      <c r="E107" s="28">
        <f>'Table A2'!E107*'Table A0'!$J107/(0.5)</f>
        <v>2303239.4907850088</v>
      </c>
      <c r="F107" s="28">
        <f>'Table A2'!F107*'Table A0'!$J107/(0.1)</f>
        <v>6692589.9363392713</v>
      </c>
      <c r="G107" s="28">
        <f>'Table A2'!G107*'Table A0'!$J107/(0.01)</f>
        <v>29369723.723269273</v>
      </c>
      <c r="H107" s="28"/>
      <c r="I107" s="28">
        <f>(100-'Table A2'!B107)*'Table A0'!$J107/(90)</f>
        <v>42327.315331707214</v>
      </c>
      <c r="J107" s="28">
        <f>'Table A2'!I107*'Table A0'!$J107/(5)</f>
        <v>176144.78931250999</v>
      </c>
      <c r="K107" s="28">
        <f>'Table A2'!J107*'Table A0'!$J107/(4)</f>
        <v>300868.65737548954</v>
      </c>
      <c r="L107" s="28">
        <f>'Table A2'!K107*'Table A0'!$J107/(0.5)</f>
        <v>620052.01850027533</v>
      </c>
      <c r="M107" s="28">
        <f>'Table A2'!L107*'Table A0'!$J107/(0.4)</f>
        <v>1205901.879396443</v>
      </c>
      <c r="N107" s="28">
        <f>'Table A2'!M107*'Table A0'!$J107/(0.09)</f>
        <v>4172908.4044581605</v>
      </c>
      <c r="O107" s="28"/>
      <c r="P107" s="28">
        <f>'Table Thresholds_nominal'!I107*'Table A0'!$L107</f>
        <v>150347.61258472371</v>
      </c>
      <c r="Q107" s="28">
        <f>'Table Thresholds_nominal'!J107*'Table A0'!$L107</f>
        <v>215124.90989963507</v>
      </c>
      <c r="R107" s="28">
        <f>'Table Thresholds_nominal'!K107*'Table A0'!$L107</f>
        <v>513446.6157781544</v>
      </c>
      <c r="S107" s="28">
        <f>'Table Thresholds_nominal'!L107*'Table A0'!$L107</f>
        <v>792446.39117896266</v>
      </c>
      <c r="T107" s="28">
        <f>'Table Thresholds_nominal'!M107*'Table A0'!$L107</f>
        <v>2274375.4122132435</v>
      </c>
      <c r="U107" s="28">
        <f>'Table Thresholds_nominal'!N107*'Table A0'!$L107</f>
        <v>11449263.679614184</v>
      </c>
      <c r="W107" s="28"/>
      <c r="X107" s="28"/>
      <c r="Y107" s="28"/>
      <c r="Z107" s="28"/>
      <c r="AA107" s="28"/>
      <c r="AB107" s="28"/>
    </row>
    <row r="108" spans="1:28" ht="12" customHeight="1">
      <c r="A108" s="27">
        <f t="shared" ref="A108:A114" si="2">A107+1</f>
        <v>2015</v>
      </c>
      <c r="B108" s="28">
        <f>'Table A2'!B108*'Table A0'!$J108/(10)</f>
        <v>365143.27337373613</v>
      </c>
      <c r="C108" s="28">
        <f>'Table A2'!C108*'Table A0'!$J108/(5)</f>
        <v>549408.5104424298</v>
      </c>
      <c r="D108" s="28">
        <f>'Table A2'!D108*'Table A0'!$J108/(1)</f>
        <v>1501507.452611821</v>
      </c>
      <c r="E108" s="28">
        <f>'Table A2'!E108*'Table A0'!$J108/(0.5)</f>
        <v>2358461.6681852289</v>
      </c>
      <c r="F108" s="28">
        <f>'Table A2'!F108*'Table A0'!$J108/(0.1)</f>
        <v>6797134.4183336021</v>
      </c>
      <c r="G108" s="28">
        <f>'Table A2'!G108*'Table A0'!$J108/(0.01)</f>
        <v>29340584.690956194</v>
      </c>
      <c r="H108" s="28"/>
      <c r="I108" s="28">
        <f>(100-'Table A2'!B108)*'Table A0'!$J108/(90)</f>
        <v>43624.417888903627</v>
      </c>
      <c r="J108" s="28">
        <f>'Table A2'!I108*'Table A0'!$J108/(5)</f>
        <v>180878.03630504239</v>
      </c>
      <c r="K108" s="28">
        <f>'Table A2'!J108*'Table A0'!$J108/(4)</f>
        <v>311383.77490008203</v>
      </c>
      <c r="L108" s="28">
        <f>'Table A2'!K108*'Table A0'!$J108/(0.5)</f>
        <v>644553.23703841306</v>
      </c>
      <c r="M108" s="28">
        <f>'Table A2'!L108*'Table A0'!$J108/(0.4)</f>
        <v>1248793.4806481353</v>
      </c>
      <c r="N108" s="28">
        <f>'Table A2'!M108*'Table A0'!$J108/(0.09)</f>
        <v>4292306.6102644261</v>
      </c>
      <c r="O108" s="28"/>
      <c r="P108" s="28">
        <f>'Table Thresholds_nominal'!I108*'Table A0'!$L108</f>
        <v>153935.32930127374</v>
      </c>
      <c r="Q108" s="28">
        <f>'Table Thresholds_nominal'!J108*'Table A0'!$L108</f>
        <v>221735.03197178742</v>
      </c>
      <c r="R108" s="28">
        <f>'Table Thresholds_nominal'!K108*'Table A0'!$L108</f>
        <v>532741.93615406728</v>
      </c>
      <c r="S108" s="28">
        <f>'Table Thresholds_nominal'!L108*'Table A0'!$L108</f>
        <v>822782.9151616008</v>
      </c>
      <c r="T108" s="28">
        <f>'Table Thresholds_nominal'!M108*'Table A0'!$L108</f>
        <v>2347986.0607949155</v>
      </c>
      <c r="U108" s="28">
        <f>'Table Thresholds_nominal'!N108*'Table A0'!$L108</f>
        <v>11113051.610734371</v>
      </c>
      <c r="W108" s="28"/>
      <c r="X108" s="28"/>
      <c r="Y108" s="28"/>
      <c r="Z108" s="28"/>
      <c r="AA108" s="28"/>
      <c r="AB108" s="28"/>
    </row>
    <row r="109" spans="1:28" ht="12" customHeight="1">
      <c r="A109" s="27">
        <f t="shared" si="2"/>
        <v>2016</v>
      </c>
      <c r="B109" s="28">
        <f>'Table A2'!B109*'Table A0'!$J109/(10)</f>
        <v>355313.33274010086</v>
      </c>
      <c r="C109" s="28">
        <f>'Table A2'!C109*'Table A0'!$J109/(5)</f>
        <v>531097.59183701559</v>
      </c>
      <c r="D109" s="28">
        <f>'Table A2'!D109*'Table A0'!$J109/(1)</f>
        <v>1422215.4374643862</v>
      </c>
      <c r="E109" s="28">
        <f>'Table A2'!E109*'Table A0'!$J109/(0.5)</f>
        <v>2216545.3687910894</v>
      </c>
      <c r="F109" s="28">
        <f>'Table A2'!F109*'Table A0'!$J109/(0.1)</f>
        <v>6295876.9456780627</v>
      </c>
      <c r="G109" s="28">
        <f>'Table A2'!G109*'Table A0'!$J109/(0.01)</f>
        <v>27012990.304131806</v>
      </c>
      <c r="H109" s="28"/>
      <c r="I109" s="28">
        <f>(100-'Table A2'!B109)*'Table A0'!$J109/(90)</f>
        <v>42752.06593338852</v>
      </c>
      <c r="J109" s="28">
        <f>'Table A2'!I109*'Table A0'!$J109/(5)</f>
        <v>179529.0736431861</v>
      </c>
      <c r="K109" s="28">
        <f>'Table A2'!J109*'Table A0'!$J109/(4)</f>
        <v>308318.13043017295</v>
      </c>
      <c r="L109" s="28">
        <f>'Table A2'!K109*'Table A0'!$J109/(0.5)</f>
        <v>627885.50613768282</v>
      </c>
      <c r="M109" s="28">
        <f>'Table A2'!L109*'Table A0'!$J109/(0.4)</f>
        <v>1196712.4745693461</v>
      </c>
      <c r="N109" s="28">
        <f>'Table A2'!M109*'Table A0'!$J109/(0.09)</f>
        <v>3993975.4614054239</v>
      </c>
      <c r="O109" s="28"/>
      <c r="P109" s="28">
        <f>'Table Thresholds_nominal'!I109*'Table A0'!$L109</f>
        <v>152578.51317729423</v>
      </c>
      <c r="Q109" s="28">
        <f>'Table Thresholds_nominal'!J109*'Table A0'!$L109</f>
        <v>220033.50677569525</v>
      </c>
      <c r="R109" s="28">
        <f>'Table Thresholds_nominal'!K109*'Table A0'!$L109</f>
        <v>522325.0371983198</v>
      </c>
      <c r="S109" s="28">
        <f>'Table Thresholds_nominal'!L109*'Table A0'!$L109</f>
        <v>796900.51547901286</v>
      </c>
      <c r="T109" s="28">
        <f>'Table Thresholds_nominal'!M109*'Table A0'!$L109</f>
        <v>2211309.3074963884</v>
      </c>
      <c r="U109" s="28">
        <f>'Table Thresholds_nominal'!N109*'Table A0'!$L109</f>
        <v>10400408.937060764</v>
      </c>
      <c r="W109" s="28"/>
      <c r="X109" s="28"/>
      <c r="Y109" s="28"/>
      <c r="Z109" s="28"/>
      <c r="AA109" s="28"/>
      <c r="AB109" s="28"/>
    </row>
    <row r="110" spans="1:28" ht="12" customHeight="1">
      <c r="A110" s="27">
        <f t="shared" si="2"/>
        <v>2017</v>
      </c>
      <c r="B110" s="28">
        <f>'Table A2'!B110*'Table A0'!$J110/(10)</f>
        <v>377465.08590133616</v>
      </c>
      <c r="C110" s="28">
        <f>'Table A2'!C110*'Table A0'!$J110/(5)</f>
        <v>570397.19524822978</v>
      </c>
      <c r="D110" s="28">
        <f>'Table A2'!D110*'Table A0'!$J110/(1)</f>
        <v>1566236.8105775532</v>
      </c>
      <c r="E110" s="28">
        <f>'Table A2'!E110*'Table A0'!$J110/(0.5)</f>
        <v>2466586.6541963904</v>
      </c>
      <c r="F110" s="28">
        <f>'Table A2'!F110*'Table A0'!$J110/(0.1)</f>
        <v>7174904.9500089753</v>
      </c>
      <c r="G110" s="28">
        <f>'Table A2'!G110*'Table A0'!$J110/(0.01)</f>
        <v>31876413.568398409</v>
      </c>
      <c r="H110" s="28"/>
      <c r="I110" s="28">
        <f>(100-'Table A2'!B110)*'Table A0'!$J110/(90)</f>
        <v>44151.406942195863</v>
      </c>
      <c r="J110" s="28">
        <f>'Table A2'!I110*'Table A0'!$J110/(5)</f>
        <v>184532.97655444255</v>
      </c>
      <c r="K110" s="28">
        <f>'Table A2'!J110*'Table A0'!$J110/(4)</f>
        <v>321437.29141589894</v>
      </c>
      <c r="L110" s="28">
        <f>'Table A2'!K110*'Table A0'!$J110/(0.5)</f>
        <v>665886.96695871628</v>
      </c>
      <c r="M110" s="28">
        <f>'Table A2'!L110*'Table A0'!$J110/(0.4)</f>
        <v>1289507.0802432438</v>
      </c>
      <c r="N110" s="28">
        <f>'Table A2'!M110*'Table A0'!$J110/(0.09)</f>
        <v>4430292.8812990393</v>
      </c>
      <c r="O110" s="28"/>
      <c r="P110" s="28">
        <f>'Table Thresholds_nominal'!I110*'Table A0'!$L110</f>
        <v>156368.64047736817</v>
      </c>
      <c r="Q110" s="28">
        <f>'Table Thresholds_nominal'!J110*'Table A0'!$L110</f>
        <v>227753.54552540852</v>
      </c>
      <c r="R110" s="28">
        <f>'Table Thresholds_nominal'!K110*'Table A0'!$L110</f>
        <v>549958.66887905705</v>
      </c>
      <c r="S110" s="28">
        <f>'Table Thresholds_nominal'!L110*'Table A0'!$L110</f>
        <v>851974.48391421826</v>
      </c>
      <c r="T110" s="28">
        <f>'Table Thresholds_nominal'!M110*'Table A0'!$L110</f>
        <v>2419135.2167308806</v>
      </c>
      <c r="U110" s="28">
        <f>'Table Thresholds_nominal'!N110*'Table A0'!$L110</f>
        <v>11673503.438981596</v>
      </c>
      <c r="W110" s="28"/>
      <c r="X110" s="28"/>
      <c r="Y110" s="28"/>
      <c r="Z110" s="28"/>
      <c r="AA110" s="28"/>
      <c r="AB110" s="28"/>
    </row>
    <row r="111" spans="1:28" ht="12" customHeight="1">
      <c r="A111" s="27">
        <f t="shared" si="2"/>
        <v>2018</v>
      </c>
      <c r="B111" s="28">
        <f>'Table A2'!B111*'Table A0'!$J111/(10)</f>
        <v>386909.20381950075</v>
      </c>
      <c r="C111" s="28">
        <f>'Table A2'!C111*'Table A0'!$J111/(5)</f>
        <v>586539.73242919589</v>
      </c>
      <c r="D111" s="28">
        <f>'Table A2'!D111*'Table A0'!$J111/(1)</f>
        <v>1613460.8503605777</v>
      </c>
      <c r="E111" s="28">
        <f>'Table A2'!E111*'Table A0'!$J111/(0.5)</f>
        <v>2540322.5028038234</v>
      </c>
      <c r="F111" s="28">
        <f>'Table A2'!F111*'Table A0'!$J111/(0.1)</f>
        <v>7397720.3621405065</v>
      </c>
      <c r="G111" s="28">
        <f>'Table A2'!G111*'Table A0'!$J111/(0.01)</f>
        <v>32447247.547286492</v>
      </c>
      <c r="H111" s="28"/>
      <c r="I111" s="28">
        <f>(100-'Table A2'!B111)*'Table A0'!$J111/(90)</f>
        <v>44537.394302719811</v>
      </c>
      <c r="J111" s="28">
        <f>'Table A2'!I111*'Table A0'!$J111/(5)</f>
        <v>187278.67520980557</v>
      </c>
      <c r="K111" s="28">
        <f>'Table A2'!J111*'Table A0'!$J111/(4)</f>
        <v>329809.45294635044</v>
      </c>
      <c r="L111" s="28">
        <f>'Table A2'!K111*'Table A0'!$J111/(0.5)</f>
        <v>686599.19791733217</v>
      </c>
      <c r="M111" s="28">
        <f>'Table A2'!L111*'Table A0'!$J111/(0.4)</f>
        <v>1325973.0379696523</v>
      </c>
      <c r="N111" s="28">
        <f>'Table A2'!M111*'Table A0'!$J111/(0.09)</f>
        <v>4614439.5637909537</v>
      </c>
      <c r="O111" s="28"/>
      <c r="P111" s="28">
        <f>'Table Thresholds_nominal'!I111*'Table A0'!$L111</f>
        <v>158145.54861751152</v>
      </c>
      <c r="Q111" s="28">
        <f>'Table Thresholds_nominal'!J111*'Table A0'!$L111</f>
        <v>232503.90960061445</v>
      </c>
      <c r="R111" s="28">
        <f>'Table Thresholds_nominal'!K111*'Table A0'!$L111</f>
        <v>565391.60652841779</v>
      </c>
      <c r="S111" s="28">
        <f>'Table Thresholds_nominal'!L111*'Table A0'!$L111</f>
        <v>877498.58909370203</v>
      </c>
      <c r="T111" s="28">
        <f>'Table Thresholds_nominal'!M111*'Table A0'!$L111</f>
        <v>2503708.9508448541</v>
      </c>
      <c r="U111" s="28">
        <f>'Table Thresholds_nominal'!N111*'Table A0'!$L111</f>
        <v>11920647.588325653</v>
      </c>
      <c r="W111" s="28"/>
      <c r="X111" s="28"/>
      <c r="Y111" s="28"/>
      <c r="Z111" s="28"/>
      <c r="AA111" s="28"/>
      <c r="AB111" s="28"/>
    </row>
    <row r="112" spans="1:28" ht="12" customHeight="1">
      <c r="A112" s="27">
        <f t="shared" si="2"/>
        <v>2019</v>
      </c>
      <c r="B112" s="28">
        <f>'Table A2'!B112*'Table A0'!$J112/(10)</f>
        <v>380514.4854651292</v>
      </c>
      <c r="C112" s="28">
        <f>'Table A2'!C112*'Table A0'!$J112/(5)</f>
        <v>572406.07142664818</v>
      </c>
      <c r="D112" s="28">
        <f>'Table A2'!D112*'Table A0'!$J112/(1)</f>
        <v>1530454.1340632413</v>
      </c>
      <c r="E112" s="28">
        <f>'Table A2'!E112*'Table A0'!$J112/(0.5)</f>
        <v>2370152.1178648067</v>
      </c>
      <c r="F112" s="28">
        <f>'Table A2'!F112*'Table A0'!$J112/(0.1)</f>
        <v>6618499.3507968793</v>
      </c>
      <c r="G112" s="28">
        <f>'Table A2'!G112*'Table A0'!$J112/(0.01)</f>
        <v>27157664.83582963</v>
      </c>
      <c r="H112" s="28"/>
      <c r="I112" s="28">
        <f>(100-'Table A2'!B112)*'Table A0'!$J112/(90)</f>
        <v>45235.64506635724</v>
      </c>
      <c r="J112" s="28">
        <f>'Table A2'!I112*'Table A0'!$J112/(5)</f>
        <v>188622.89950361016</v>
      </c>
      <c r="K112" s="28">
        <f>'Table A2'!J112*'Table A0'!$J112/(4)</f>
        <v>332894.0557674999</v>
      </c>
      <c r="L112" s="28">
        <f>'Table A2'!K112*'Table A0'!$J112/(0.5)</f>
        <v>690756.15026167617</v>
      </c>
      <c r="M112" s="28">
        <f>'Table A2'!L112*'Table A0'!$J112/(0.4)</f>
        <v>1308065.3096317879</v>
      </c>
      <c r="N112" s="28">
        <f>'Table A2'!M112*'Table A0'!$J112/(0.09)</f>
        <v>4336369.8524599066</v>
      </c>
      <c r="O112" s="28"/>
      <c r="P112" s="28">
        <f>'Table Thresholds_nominal'!I112*'Table A0'!$L112</f>
        <v>158875.01397238043</v>
      </c>
      <c r="Q112" s="28">
        <f>'Table Thresholds_nominal'!J112*'Table A0'!$L112</f>
        <v>234700.94469887717</v>
      </c>
      <c r="R112" s="28">
        <f>'Table Thresholds_nominal'!K112*'Table A0'!$L112</f>
        <v>568923.42347628123</v>
      </c>
      <c r="S112" s="28">
        <f>'Table Thresholds_nominal'!L112*'Table A0'!$L112</f>
        <v>876439.69808929577</v>
      </c>
      <c r="T112" s="28">
        <f>'Table Thresholds_nominal'!M112*'Table A0'!$L112</f>
        <v>2413059.5104386336</v>
      </c>
      <c r="U112" s="28">
        <f>'Table Thresholds_nominal'!N112*'Table A0'!$L112</f>
        <v>11025094.906493174</v>
      </c>
      <c r="W112" s="28"/>
      <c r="X112" s="28"/>
      <c r="Y112" s="28"/>
      <c r="Z112" s="28"/>
      <c r="AA112" s="28"/>
      <c r="AB112" s="28"/>
    </row>
    <row r="113" spans="1:28" ht="12" customHeight="1">
      <c r="A113" s="27">
        <f t="shared" si="2"/>
        <v>2020</v>
      </c>
      <c r="B113" s="28">
        <f>'Table A2'!B113*'Table A0'!$J113/(10)</f>
        <v>400833.55707507895</v>
      </c>
      <c r="C113" s="28">
        <f>'Table A2'!C113*'Table A0'!$J113/(5)</f>
        <v>610948.30411305465</v>
      </c>
      <c r="D113" s="28">
        <f>'Table A2'!D113*'Table A0'!$J113/(1)</f>
        <v>1694575.7510134662</v>
      </c>
      <c r="E113" s="28">
        <f>'Table A2'!E113*'Table A0'!$J113/(0.5)</f>
        <v>2671486.0253850352</v>
      </c>
      <c r="F113" s="28">
        <f>'Table A2'!F113*'Table A0'!$J113/(0.1)</f>
        <v>7794732.3024695907</v>
      </c>
      <c r="G113" s="28">
        <f>'Table A2'!G113*'Table A0'!$J113/(0.01)</f>
        <v>33851995.996225163</v>
      </c>
      <c r="H113" s="28"/>
      <c r="I113" s="28">
        <f>(100-'Table A2'!B113)*'Table A0'!$J113/(90)</f>
        <v>43282.991534229732</v>
      </c>
      <c r="J113" s="28">
        <f>'Table A2'!I113*'Table A0'!$J113/(5)</f>
        <v>190718.81003710322</v>
      </c>
      <c r="K113" s="28">
        <f>'Table A2'!J113*'Table A0'!$J113/(4)</f>
        <v>340041.44238795171</v>
      </c>
      <c r="L113" s="28">
        <f>'Table A2'!K113*'Table A0'!$J113/(0.5)</f>
        <v>717665.47664189746</v>
      </c>
      <c r="M113" s="28">
        <f>'Table A2'!L113*'Table A0'!$J113/(0.4)</f>
        <v>1390674.4561138959</v>
      </c>
      <c r="N113" s="28">
        <f>'Table A2'!M113*'Table A0'!$J113/(0.09)</f>
        <v>4899480.7809411939</v>
      </c>
      <c r="O113" s="28"/>
      <c r="P113" s="28">
        <f>'Table Thresholds_nominal'!I113*'Table A0'!$L113</f>
        <v>160376.5898989776</v>
      </c>
      <c r="Q113" s="28">
        <f>'Table Thresholds_nominal'!J113*'Table A0'!$L113</f>
        <v>238557.77459625824</v>
      </c>
      <c r="R113" s="28">
        <f>'Table Thresholds_nominal'!K113*'Table A0'!$L113</f>
        <v>586698.11513138644</v>
      </c>
      <c r="S113" s="28">
        <f>'Table Thresholds_nominal'!L113*'Table A0'!$L113</f>
        <v>918103.11384528584</v>
      </c>
      <c r="T113" s="28">
        <f>'Table Thresholds_nominal'!M113*'Table A0'!$L113</f>
        <v>2637173.2564506494</v>
      </c>
      <c r="U113" s="28">
        <f>'Table Thresholds_nominal'!N113*'Table A0'!$L113</f>
        <v>12701898.28904474</v>
      </c>
      <c r="W113" s="28"/>
      <c r="X113" s="28"/>
      <c r="Y113" s="28"/>
      <c r="Z113" s="28"/>
      <c r="AA113" s="28"/>
      <c r="AB113" s="28"/>
    </row>
    <row r="114" spans="1:28" ht="12" customHeight="1">
      <c r="A114" s="27">
        <f t="shared" si="2"/>
        <v>2021</v>
      </c>
      <c r="B114" s="28">
        <f>'Table A2'!B114*'Table A0'!$J114/(10)</f>
        <v>466962.42352112429</v>
      </c>
      <c r="C114" s="28">
        <f>'Table A2'!C114*'Table A0'!$J114/(5)</f>
        <v>732177.21086037764</v>
      </c>
      <c r="D114" s="28">
        <f>'Table A2'!D114*'Table A0'!$J114/(1)</f>
        <v>2157293.4952101838</v>
      </c>
      <c r="E114" s="28">
        <f>'Table A2'!E114*'Table A0'!$J114/(0.5)</f>
        <v>3461389.7866576952</v>
      </c>
      <c r="F114" s="28">
        <f>'Table A2'!F114*'Table A0'!$J114/(0.1)</f>
        <v>10423300.289318429</v>
      </c>
      <c r="G114" s="28">
        <f>'Table A2'!G114*'Table A0'!$J114/(0.01)</f>
        <v>45634882.898635931</v>
      </c>
      <c r="H114" s="28"/>
      <c r="I114" s="28">
        <f>(100-'Table A2'!B114)*'Table A0'!$J114/(90)</f>
        <v>47381.976649214535</v>
      </c>
      <c r="J114" s="28">
        <f>'Table A2'!I114*'Table A0'!$J114/(5)</f>
        <v>201747.636181871</v>
      </c>
      <c r="K114" s="28">
        <f>'Table A2'!J114*'Table A0'!$J114/(4)</f>
        <v>375898.13977292617</v>
      </c>
      <c r="L114" s="28">
        <f>'Table A2'!K114*'Table A0'!$J114/(0.5)</f>
        <v>853197.20376267238</v>
      </c>
      <c r="M114" s="28">
        <f>'Table A2'!L114*'Table A0'!$J114/(0.4)</f>
        <v>1720912.1609925111</v>
      </c>
      <c r="N114" s="28">
        <f>'Table A2'!M114*'Table A0'!$J114/(0.09)</f>
        <v>6510902.2216164861</v>
      </c>
      <c r="O114" s="28"/>
      <c r="P114" s="28">
        <f>'Table Thresholds_nominal'!I114*'Table A0'!$L114</f>
        <v>168160.38832489448</v>
      </c>
      <c r="Q114" s="28">
        <f>'Table Thresholds_nominal'!J114*'Table A0'!$L114</f>
        <v>256333.88930655399</v>
      </c>
      <c r="R114" s="28">
        <f>'Table Thresholds_nominal'!K114*'Table A0'!$L114</f>
        <v>675881.63785304409</v>
      </c>
      <c r="S114" s="28">
        <f>'Table Thresholds_nominal'!L114*'Table A0'!$L114</f>
        <v>1102168.7622707437</v>
      </c>
      <c r="T114" s="28">
        <f>'Table Thresholds_nominal'!M114*'Table A0'!$L114</f>
        <v>3396796.6430354887</v>
      </c>
      <c r="U114" s="28">
        <f>'Table Thresholds_nominal'!N114*'Table A0'!$L114</f>
        <v>16997483.567483552</v>
      </c>
      <c r="W114" s="28"/>
      <c r="X114" s="28"/>
      <c r="Y114" s="28"/>
      <c r="Z114" s="28"/>
      <c r="AA114" s="28"/>
      <c r="AB114" s="28"/>
    </row>
    <row r="115" spans="1:28" ht="12" customHeight="1">
      <c r="A115" s="27">
        <f t="shared" ref="A115" si="3">A114+1</f>
        <v>2022</v>
      </c>
      <c r="B115" s="28">
        <f>'Table A2'!B115*'Table A0'!$J115/(10)</f>
        <v>412035.55219488253</v>
      </c>
      <c r="C115" s="28">
        <f>'Table A2'!C115*'Table A0'!$J115/(5)</f>
        <v>629368.56642808183</v>
      </c>
      <c r="D115" s="28">
        <f>'Table A2'!D115*'Table A0'!$J115/(1)</f>
        <v>1748464.9077242052</v>
      </c>
      <c r="E115" s="28">
        <f>'Table A2'!E115*'Table A0'!$J115/(0.5)</f>
        <v>2751445.6460689809</v>
      </c>
      <c r="F115" s="28">
        <f>'Table A2'!F115*'Table A0'!$J115/(0.1)</f>
        <v>7982639.8890276961</v>
      </c>
      <c r="G115" s="28">
        <f>'Table A2'!G115*'Table A0'!$J115/(0.01)</f>
        <v>34220694.804479651</v>
      </c>
      <c r="H115" s="28"/>
      <c r="I115" s="28">
        <f>(100-'Table A2'!B115)*'Table A0'!$J115/(90)</f>
        <v>45422.383820993586</v>
      </c>
      <c r="J115" s="28">
        <f>'Table A2'!I115*'Table A0'!$J115/(5)</f>
        <v>194702.53796168324</v>
      </c>
      <c r="K115" s="28">
        <f>'Table A2'!J115*'Table A0'!$J115/(4)</f>
        <v>349594.48110405111</v>
      </c>
      <c r="L115" s="28">
        <f>'Table A2'!K115*'Table A0'!$J115/(0.5)</f>
        <v>745484.16937942919</v>
      </c>
      <c r="M115" s="28">
        <f>'Table A2'!L115*'Table A0'!$J115/(0.4)</f>
        <v>1443647.0853293024</v>
      </c>
      <c r="N115" s="28">
        <f>'Table A2'!M115*'Table A0'!$J115/(0.09)</f>
        <v>5067300.4539774787</v>
      </c>
      <c r="O115" s="28"/>
      <c r="P115" s="28">
        <f>'Table Thresholds_nominal'!I115*'Table A0'!$L115</f>
        <v>161710</v>
      </c>
      <c r="Q115" s="28">
        <f>'Table Thresholds_nominal'!J115*'Table A0'!$L115</f>
        <v>243420</v>
      </c>
      <c r="R115" s="28">
        <f>'Table Thresholds_nominal'!K115*'Table A0'!$L115</f>
        <v>606640</v>
      </c>
      <c r="S115" s="28">
        <f>'Table Thresholds_nominal'!L115*'Table A0'!$L115</f>
        <v>945310</v>
      </c>
      <c r="T115" s="28">
        <f>'Table Thresholds_nominal'!M115*'Table A0'!$L115</f>
        <v>2740500</v>
      </c>
      <c r="U115" s="28">
        <f>'Table Thresholds_nominal'!N115*'Table A0'!$L115</f>
        <v>13021000</v>
      </c>
      <c r="W115" s="28"/>
      <c r="X115" s="28"/>
      <c r="Y115" s="28"/>
      <c r="Z115" s="28"/>
      <c r="AA115" s="28"/>
      <c r="AB115" s="28"/>
    </row>
    <row r="116" spans="1:28" ht="12" customHeight="1">
      <c r="A116" s="94"/>
      <c r="B116" s="94"/>
      <c r="C116" s="94"/>
      <c r="D116" s="94"/>
      <c r="E116" s="94"/>
      <c r="F116" s="94"/>
      <c r="G116" s="94"/>
      <c r="H116" s="94"/>
      <c r="I116" s="94"/>
      <c r="J116" s="31"/>
      <c r="K116" s="31"/>
      <c r="L116" s="31"/>
      <c r="M116" s="31"/>
      <c r="N116" s="31"/>
      <c r="O116" s="94"/>
      <c r="P116" s="94"/>
      <c r="Q116" s="94"/>
      <c r="R116" s="94"/>
      <c r="S116" s="94"/>
      <c r="T116" s="94"/>
      <c r="U116" s="94"/>
    </row>
    <row r="117" spans="1:28" ht="12" customHeight="1">
      <c r="J117" s="29"/>
      <c r="K117" s="29"/>
      <c r="L117" s="29"/>
      <c r="M117" s="29"/>
      <c r="N117" s="29"/>
    </row>
    <row r="118" spans="1:28" ht="12" customHeight="1">
      <c r="J118" s="29"/>
      <c r="K118" s="29"/>
      <c r="L118" s="29"/>
      <c r="M118" s="29"/>
      <c r="N118" s="29"/>
    </row>
    <row r="119" spans="1:28" ht="12" customHeight="1">
      <c r="J119" s="29"/>
      <c r="K119" s="29"/>
      <c r="L119" s="29"/>
      <c r="M119" s="29"/>
      <c r="N119" s="29"/>
    </row>
    <row r="120" spans="1:28" ht="12" customHeight="1">
      <c r="J120" s="29"/>
      <c r="K120" s="29"/>
      <c r="L120" s="29"/>
      <c r="M120" s="29"/>
      <c r="N120" s="29"/>
    </row>
    <row r="121" spans="1:28" ht="12" customHeight="1">
      <c r="J121" s="29"/>
      <c r="K121" s="29"/>
      <c r="L121" s="29"/>
      <c r="M121" s="29"/>
      <c r="N121" s="29"/>
    </row>
    <row r="122" spans="1:28" ht="12" customHeight="1">
      <c r="J122" s="29"/>
      <c r="K122" s="29"/>
      <c r="L122" s="29"/>
      <c r="M122" s="29"/>
      <c r="N122" s="29"/>
    </row>
    <row r="123" spans="1:28" ht="12" customHeight="1">
      <c r="J123" s="29"/>
      <c r="K123" s="29"/>
      <c r="L123" s="29"/>
      <c r="M123" s="29"/>
      <c r="N123" s="29"/>
    </row>
    <row r="124" spans="1:28" ht="12" customHeight="1">
      <c r="J124" s="29"/>
      <c r="K124" s="29"/>
      <c r="L124" s="29"/>
      <c r="M124" s="29"/>
      <c r="N124" s="29"/>
    </row>
    <row r="125" spans="1:28" ht="12" customHeight="1">
      <c r="J125" s="29"/>
      <c r="K125" s="29"/>
      <c r="L125" s="29"/>
      <c r="M125" s="29"/>
      <c r="N125" s="29"/>
    </row>
    <row r="126" spans="1:28" ht="12" customHeight="1">
      <c r="J126" s="29"/>
      <c r="K126" s="29"/>
      <c r="L126" s="29"/>
      <c r="M126" s="29"/>
      <c r="N126" s="29"/>
    </row>
    <row r="127" spans="1:28" ht="12" customHeight="1">
      <c r="J127" s="29"/>
      <c r="K127" s="29"/>
      <c r="L127" s="29"/>
      <c r="M127" s="29"/>
      <c r="N127" s="29"/>
    </row>
    <row r="128" spans="1:28" ht="12" customHeight="1">
      <c r="J128" s="29"/>
      <c r="K128" s="29"/>
      <c r="L128" s="29"/>
      <c r="M128" s="29"/>
      <c r="N128" s="29"/>
    </row>
    <row r="129" spans="10:14" ht="12" customHeight="1">
      <c r="J129" s="29"/>
      <c r="K129" s="29"/>
      <c r="L129" s="29"/>
      <c r="M129" s="29"/>
      <c r="N129" s="29"/>
    </row>
    <row r="130" spans="10:14" ht="12" customHeight="1">
      <c r="J130" s="29"/>
      <c r="K130" s="29"/>
      <c r="L130" s="29"/>
      <c r="M130" s="29"/>
      <c r="N130" s="29"/>
    </row>
    <row r="131" spans="10:14" ht="12" customHeight="1">
      <c r="J131" s="29"/>
      <c r="K131" s="29"/>
      <c r="L131" s="29"/>
      <c r="M131" s="29"/>
      <c r="N131" s="29"/>
    </row>
    <row r="132" spans="10:14" ht="12" customHeight="1">
      <c r="J132" s="29"/>
      <c r="K132" s="29"/>
      <c r="L132" s="29"/>
      <c r="M132" s="29"/>
      <c r="N132" s="29"/>
    </row>
    <row r="133" spans="10:14" ht="12" customHeight="1">
      <c r="J133" s="29"/>
      <c r="K133" s="29"/>
      <c r="L133" s="29"/>
      <c r="M133" s="29"/>
      <c r="N133" s="29"/>
    </row>
    <row r="134" spans="10:14" ht="12" customHeight="1">
      <c r="J134" s="29"/>
      <c r="K134" s="29"/>
      <c r="L134" s="29"/>
      <c r="M134" s="29"/>
      <c r="N134" s="29"/>
    </row>
    <row r="135" spans="10:14" ht="12" customHeight="1">
      <c r="J135" s="29"/>
      <c r="K135" s="29"/>
      <c r="L135" s="29"/>
      <c r="M135" s="29"/>
      <c r="N135" s="29"/>
    </row>
    <row r="136" spans="10:14" ht="12" customHeight="1">
      <c r="J136" s="29"/>
      <c r="K136" s="29"/>
      <c r="L136" s="29"/>
      <c r="M136" s="29"/>
      <c r="N136" s="29"/>
    </row>
    <row r="137" spans="10:14" ht="12" customHeight="1">
      <c r="J137" s="29"/>
      <c r="K137" s="29"/>
      <c r="L137" s="29"/>
      <c r="M137" s="29"/>
      <c r="N137" s="29"/>
    </row>
    <row r="138" spans="10:14" ht="12" customHeight="1">
      <c r="J138" s="29"/>
      <c r="K138" s="29"/>
      <c r="L138" s="29"/>
      <c r="M138" s="29"/>
      <c r="N138" s="29"/>
    </row>
    <row r="139" spans="10:14" ht="12" customHeight="1">
      <c r="J139" s="29"/>
      <c r="K139" s="29"/>
      <c r="L139" s="29"/>
      <c r="M139" s="29"/>
      <c r="N139" s="29"/>
    </row>
    <row r="140" spans="10:14" ht="12" customHeight="1">
      <c r="J140" s="29"/>
      <c r="K140" s="29"/>
      <c r="L140" s="29"/>
      <c r="M140" s="29"/>
      <c r="N140" s="29"/>
    </row>
    <row r="141" spans="10:14" ht="12" customHeight="1">
      <c r="J141" s="29"/>
      <c r="K141" s="29"/>
      <c r="L141" s="29"/>
      <c r="M141" s="29"/>
      <c r="N141" s="29"/>
    </row>
    <row r="142" spans="10:14" ht="12" customHeight="1">
      <c r="J142" s="29"/>
      <c r="K142" s="29"/>
      <c r="L142" s="29"/>
      <c r="M142" s="29"/>
      <c r="N142" s="29"/>
    </row>
    <row r="143" spans="10:14" ht="12" customHeight="1">
      <c r="J143" s="29"/>
      <c r="K143" s="29"/>
      <c r="L143" s="29"/>
      <c r="M143" s="29"/>
      <c r="N143" s="29"/>
    </row>
    <row r="144" spans="10:14" ht="12" customHeight="1">
      <c r="J144" s="29"/>
      <c r="K144" s="29"/>
      <c r="L144" s="29"/>
      <c r="M144" s="29"/>
      <c r="N144" s="29"/>
    </row>
    <row r="145" spans="10:14" ht="12" customHeight="1">
      <c r="J145" s="29"/>
      <c r="K145" s="29"/>
      <c r="L145" s="29"/>
      <c r="M145" s="29"/>
      <c r="N145" s="29"/>
    </row>
    <row r="146" spans="10:14" ht="12" customHeight="1">
      <c r="J146" s="29"/>
      <c r="K146" s="29"/>
      <c r="L146" s="29"/>
      <c r="M146" s="29"/>
      <c r="N146" s="29"/>
    </row>
    <row r="147" spans="10:14" ht="12" customHeight="1">
      <c r="J147" s="29"/>
      <c r="K147" s="29"/>
      <c r="L147" s="29"/>
      <c r="M147" s="29"/>
      <c r="N147" s="29"/>
    </row>
    <row r="148" spans="10:14" ht="12" customHeight="1">
      <c r="J148" s="29"/>
      <c r="K148" s="29"/>
      <c r="L148" s="29"/>
      <c r="M148" s="29"/>
      <c r="N148" s="29"/>
    </row>
    <row r="149" spans="10:14" ht="12" customHeight="1">
      <c r="J149" s="29"/>
      <c r="K149" s="29"/>
      <c r="L149" s="29"/>
      <c r="M149" s="29"/>
      <c r="N149" s="29"/>
    </row>
    <row r="150" spans="10:14" ht="12" customHeight="1">
      <c r="J150" s="29"/>
      <c r="K150" s="29"/>
      <c r="L150" s="29"/>
      <c r="M150" s="29"/>
      <c r="N150" s="29"/>
    </row>
    <row r="151" spans="10:14" ht="12" customHeight="1">
      <c r="J151" s="29"/>
      <c r="K151" s="29"/>
      <c r="L151" s="29"/>
      <c r="M151" s="29"/>
      <c r="N151" s="29"/>
    </row>
    <row r="152" spans="10:14" ht="12" customHeight="1">
      <c r="J152" s="29"/>
      <c r="K152" s="29"/>
      <c r="L152" s="29"/>
      <c r="M152" s="29"/>
      <c r="N152" s="29"/>
    </row>
    <row r="153" spans="10:14" ht="12" customHeight="1">
      <c r="J153" s="29"/>
      <c r="K153" s="29"/>
      <c r="L153" s="29"/>
      <c r="M153" s="29"/>
      <c r="N153" s="29"/>
    </row>
    <row r="154" spans="10:14" ht="12" customHeight="1">
      <c r="J154" s="29"/>
      <c r="K154" s="29"/>
      <c r="L154" s="29"/>
      <c r="M154" s="29"/>
      <c r="N154" s="29"/>
    </row>
    <row r="155" spans="10:14" ht="12" customHeight="1">
      <c r="J155" s="29"/>
      <c r="K155" s="29"/>
      <c r="L155" s="29"/>
      <c r="M155" s="29"/>
      <c r="N155" s="29"/>
    </row>
    <row r="156" spans="10:14" ht="12" customHeight="1">
      <c r="J156" s="29"/>
      <c r="K156" s="29"/>
      <c r="L156" s="29"/>
      <c r="M156" s="29"/>
      <c r="N156" s="29"/>
    </row>
    <row r="157" spans="10:14" ht="12" customHeight="1">
      <c r="J157" s="29"/>
      <c r="K157" s="29"/>
      <c r="L157" s="29"/>
      <c r="M157" s="29"/>
      <c r="N157" s="29"/>
    </row>
    <row r="158" spans="10:14" ht="12" customHeight="1">
      <c r="J158" s="29"/>
      <c r="K158" s="29"/>
      <c r="L158" s="29"/>
      <c r="M158" s="29"/>
      <c r="N158" s="29"/>
    </row>
    <row r="159" spans="10:14" ht="12" customHeight="1">
      <c r="J159" s="29"/>
      <c r="K159" s="29"/>
      <c r="L159" s="29"/>
      <c r="M159" s="29"/>
      <c r="N159" s="29"/>
    </row>
    <row r="160" spans="10:14" ht="12" customHeight="1">
      <c r="J160" s="29"/>
      <c r="K160" s="29"/>
      <c r="L160" s="29"/>
      <c r="M160" s="29"/>
      <c r="N160" s="29"/>
    </row>
    <row r="161" spans="10:14" ht="12" customHeight="1">
      <c r="J161" s="29"/>
      <c r="K161" s="29"/>
      <c r="L161" s="29"/>
      <c r="M161" s="29"/>
      <c r="N161" s="29"/>
    </row>
    <row r="162" spans="10:14" ht="12" customHeight="1">
      <c r="J162" s="29"/>
      <c r="K162" s="29"/>
      <c r="L162" s="29"/>
      <c r="M162" s="29"/>
      <c r="N162" s="29"/>
    </row>
    <row r="163" spans="10:14" ht="12" customHeight="1">
      <c r="J163" s="29"/>
      <c r="K163" s="29"/>
      <c r="L163" s="29"/>
      <c r="M163" s="29"/>
      <c r="N163" s="29"/>
    </row>
    <row r="164" spans="10:14" ht="12" customHeight="1">
      <c r="J164" s="29"/>
      <c r="K164" s="29"/>
      <c r="L164" s="29"/>
      <c r="M164" s="29"/>
      <c r="N164" s="29"/>
    </row>
    <row r="165" spans="10:14" ht="12" customHeight="1">
      <c r="J165" s="29"/>
      <c r="K165" s="29"/>
      <c r="L165" s="29"/>
      <c r="M165" s="29"/>
      <c r="N165" s="29"/>
    </row>
    <row r="166" spans="10:14" ht="12" customHeight="1">
      <c r="J166" s="29"/>
      <c r="K166" s="29"/>
      <c r="L166" s="29"/>
      <c r="M166" s="29"/>
      <c r="N166" s="29"/>
    </row>
    <row r="167" spans="10:14" ht="12" customHeight="1">
      <c r="J167" s="29"/>
      <c r="K167" s="29"/>
      <c r="L167" s="29"/>
      <c r="M167" s="29"/>
      <c r="N167" s="29"/>
    </row>
    <row r="168" spans="10:14" ht="12" customHeight="1">
      <c r="J168" s="29"/>
      <c r="K168" s="29"/>
      <c r="L168" s="29"/>
      <c r="M168" s="29"/>
      <c r="N168" s="29"/>
    </row>
    <row r="169" spans="10:14" ht="12" customHeight="1">
      <c r="J169" s="29"/>
      <c r="K169" s="29"/>
      <c r="L169" s="29"/>
      <c r="M169" s="29"/>
      <c r="N169" s="29"/>
    </row>
    <row r="170" spans="10:14" ht="12" customHeight="1">
      <c r="J170" s="29"/>
      <c r="K170" s="29"/>
      <c r="L170" s="29"/>
      <c r="M170" s="29"/>
      <c r="N170" s="29"/>
    </row>
    <row r="171" spans="10:14" ht="12" customHeight="1">
      <c r="J171" s="29"/>
      <c r="K171" s="29"/>
      <c r="L171" s="29"/>
      <c r="M171" s="29"/>
      <c r="N171" s="29"/>
    </row>
    <row r="172" spans="10:14" ht="12" customHeight="1">
      <c r="J172" s="29"/>
      <c r="K172" s="29"/>
      <c r="L172" s="29"/>
      <c r="M172" s="29"/>
      <c r="N172" s="29"/>
    </row>
    <row r="173" spans="10:14" ht="12" customHeight="1">
      <c r="J173" s="29"/>
      <c r="K173" s="29"/>
      <c r="L173" s="29"/>
      <c r="M173" s="29"/>
      <c r="N173" s="29"/>
    </row>
    <row r="174" spans="10:14" ht="12" customHeight="1">
      <c r="J174" s="29"/>
      <c r="K174" s="29"/>
      <c r="L174" s="29"/>
      <c r="M174" s="29"/>
      <c r="N174" s="29"/>
    </row>
    <row r="175" spans="10:14" ht="12" customHeight="1">
      <c r="J175" s="29"/>
      <c r="K175" s="29"/>
      <c r="L175" s="29"/>
      <c r="M175" s="29"/>
      <c r="N175" s="29"/>
    </row>
    <row r="176" spans="10:14" ht="12" customHeight="1">
      <c r="J176" s="29"/>
      <c r="K176" s="29"/>
      <c r="L176" s="29"/>
      <c r="M176" s="29"/>
      <c r="N176" s="29"/>
    </row>
    <row r="177" spans="10:14" ht="12" customHeight="1">
      <c r="J177" s="29"/>
      <c r="K177" s="29"/>
      <c r="L177" s="29"/>
      <c r="M177" s="29"/>
      <c r="N177" s="29"/>
    </row>
    <row r="178" spans="10:14" ht="12" customHeight="1">
      <c r="J178" s="29"/>
      <c r="K178" s="29"/>
      <c r="L178" s="29"/>
      <c r="M178" s="29"/>
      <c r="N178" s="29"/>
    </row>
    <row r="179" spans="10:14" ht="12" customHeight="1">
      <c r="J179" s="29"/>
      <c r="K179" s="29"/>
      <c r="L179" s="29"/>
      <c r="M179" s="29"/>
      <c r="N179" s="29"/>
    </row>
    <row r="180" spans="10:14" ht="12" customHeight="1">
      <c r="J180" s="29"/>
      <c r="K180" s="29"/>
      <c r="L180" s="29"/>
      <c r="M180" s="29"/>
      <c r="N180" s="29"/>
    </row>
    <row r="181" spans="10:14" ht="12" customHeight="1">
      <c r="J181" s="29"/>
      <c r="K181" s="29"/>
      <c r="L181" s="29"/>
      <c r="M181" s="29"/>
      <c r="N181" s="29"/>
    </row>
    <row r="182" spans="10:14" ht="12" customHeight="1">
      <c r="J182" s="29"/>
      <c r="K182" s="29"/>
      <c r="L182" s="29"/>
      <c r="M182" s="29"/>
      <c r="N182" s="29"/>
    </row>
    <row r="183" spans="10:14" ht="12" customHeight="1">
      <c r="J183" s="29"/>
      <c r="K183" s="29"/>
      <c r="L183" s="29"/>
      <c r="M183" s="29"/>
      <c r="N183" s="29"/>
    </row>
    <row r="184" spans="10:14" ht="12" customHeight="1">
      <c r="J184" s="29"/>
      <c r="K184" s="29"/>
      <c r="L184" s="29"/>
      <c r="M184" s="29"/>
      <c r="N184" s="29"/>
    </row>
    <row r="185" spans="10:14" ht="12" customHeight="1">
      <c r="J185" s="29"/>
      <c r="K185" s="29"/>
      <c r="L185" s="29"/>
      <c r="M185" s="29"/>
      <c r="N185" s="29"/>
    </row>
    <row r="186" spans="10:14" ht="12" customHeight="1">
      <c r="J186" s="29"/>
      <c r="K186" s="29"/>
      <c r="L186" s="29"/>
      <c r="M186" s="29"/>
      <c r="N186" s="29"/>
    </row>
    <row r="187" spans="10:14" ht="12" customHeight="1">
      <c r="J187" s="29"/>
      <c r="K187" s="29"/>
      <c r="L187" s="29"/>
      <c r="M187" s="29"/>
      <c r="N187" s="29"/>
    </row>
    <row r="188" spans="10:14" ht="12" customHeight="1">
      <c r="J188" s="29"/>
      <c r="K188" s="29"/>
      <c r="L188" s="29"/>
      <c r="M188" s="29"/>
      <c r="N188" s="29"/>
    </row>
    <row r="189" spans="10:14" ht="12" customHeight="1">
      <c r="J189" s="29"/>
      <c r="K189" s="29"/>
      <c r="L189" s="29"/>
      <c r="M189" s="29"/>
      <c r="N189" s="29"/>
    </row>
    <row r="190" spans="10:14" ht="12" customHeight="1">
      <c r="J190" s="29"/>
      <c r="K190" s="29"/>
      <c r="L190" s="29"/>
      <c r="M190" s="29"/>
      <c r="N190" s="29"/>
    </row>
  </sheetData>
  <mergeCells count="2">
    <mergeCell ref="A2:U2"/>
    <mergeCell ref="A1:U1"/>
  </mergeCells>
  <phoneticPr fontId="4" type="noConversion"/>
  <printOptions horizontalCentered="1" verticalCentered="1"/>
  <pageMargins left="0.78740157480314965" right="0.78740157480314965" top="0.59055118110236227" bottom="0.78740157480314965" header="0.51181102362204722" footer="0.51181102362204722"/>
  <pageSetup scale="78" fitToHeight="2" orientation="landscape" verticalDpi="120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U176"/>
  <sheetViews>
    <sheetView workbookViewId="0">
      <selection activeCell="P10" sqref="P10"/>
    </sheetView>
  </sheetViews>
  <sheetFormatPr baseColWidth="10" defaultColWidth="5.28515625" defaultRowHeight="12" customHeight="1"/>
  <cols>
    <col min="1" max="3" width="5.28515625" style="26" customWidth="1"/>
    <col min="4" max="4" width="5.85546875" style="26" customWidth="1"/>
    <col min="5" max="5" width="6.28515625" style="26" customWidth="1"/>
    <col min="6" max="6" width="6" style="26" customWidth="1"/>
    <col min="7" max="7" width="6.7109375" style="26" customWidth="1"/>
    <col min="8" max="8" width="2.28515625" style="26" customWidth="1"/>
    <col min="9" max="12" width="5.28515625" style="26" customWidth="1"/>
    <col min="13" max="13" width="6.5703125" style="26" customWidth="1"/>
    <col min="14" max="14" width="6.28515625" style="26" customWidth="1"/>
    <col min="15" max="19" width="5.28515625" style="26" customWidth="1"/>
    <col min="20" max="20" width="6" style="26" customWidth="1"/>
    <col min="21" max="21" width="6.28515625" style="26" customWidth="1"/>
    <col min="22" max="16384" width="5.28515625" style="26"/>
  </cols>
  <sheetData>
    <row r="1" spans="1:21" ht="12" customHeight="1">
      <c r="A1" s="238" t="s">
        <v>360</v>
      </c>
      <c r="B1" s="239"/>
      <c r="C1" s="239"/>
      <c r="D1" s="239"/>
      <c r="E1" s="239"/>
      <c r="F1" s="239"/>
      <c r="G1" s="239"/>
      <c r="H1" s="239"/>
      <c r="I1" s="239"/>
      <c r="J1" s="239"/>
      <c r="K1" s="239"/>
      <c r="L1" s="239"/>
      <c r="M1" s="239"/>
      <c r="N1" s="239"/>
    </row>
    <row r="2" spans="1:21" ht="12" customHeight="1">
      <c r="A2" s="235" t="s">
        <v>112</v>
      </c>
      <c r="B2" s="236"/>
      <c r="C2" s="236"/>
      <c r="D2" s="236"/>
      <c r="E2" s="236"/>
      <c r="F2" s="236"/>
      <c r="G2" s="236"/>
      <c r="H2" s="236"/>
      <c r="I2" s="236"/>
      <c r="J2" s="236"/>
      <c r="K2" s="236"/>
      <c r="L2" s="236"/>
      <c r="M2" s="236"/>
      <c r="N2" s="236"/>
    </row>
    <row r="3" spans="1:21" ht="12" customHeight="1">
      <c r="A3" s="131"/>
      <c r="B3" s="26" t="s">
        <v>358</v>
      </c>
      <c r="H3" s="132"/>
      <c r="I3" s="26" t="s">
        <v>357</v>
      </c>
      <c r="J3" s="132"/>
      <c r="K3" s="132"/>
      <c r="L3" s="132"/>
      <c r="M3" s="132"/>
      <c r="N3" s="132"/>
      <c r="P3" s="132"/>
      <c r="Q3" s="132"/>
      <c r="R3" s="132"/>
      <c r="S3" s="132"/>
      <c r="T3" s="132"/>
      <c r="U3" s="132"/>
    </row>
    <row r="4" spans="1:21" ht="12" customHeight="1">
      <c r="B4" s="58" t="s">
        <v>74</v>
      </c>
      <c r="C4" s="58" t="s">
        <v>75</v>
      </c>
      <c r="D4" s="58" t="s">
        <v>76</v>
      </c>
      <c r="E4" s="58" t="s">
        <v>87</v>
      </c>
      <c r="F4" s="58" t="s">
        <v>88</v>
      </c>
      <c r="G4" s="58" t="s">
        <v>89</v>
      </c>
      <c r="H4" s="93"/>
      <c r="I4" s="58" t="s">
        <v>74</v>
      </c>
      <c r="J4" s="58" t="s">
        <v>75</v>
      </c>
      <c r="K4" s="58" t="s">
        <v>76</v>
      </c>
      <c r="L4" s="58" t="s">
        <v>87</v>
      </c>
      <c r="M4" s="58" t="s">
        <v>88</v>
      </c>
      <c r="N4" s="58" t="s">
        <v>89</v>
      </c>
      <c r="P4" s="58"/>
      <c r="Q4" s="58"/>
      <c r="R4" s="58"/>
      <c r="S4" s="58"/>
      <c r="T4" s="58"/>
      <c r="U4" s="58"/>
    </row>
    <row r="5" spans="1:21" ht="12" customHeight="1">
      <c r="A5" s="30"/>
      <c r="B5" s="32" t="s">
        <v>49</v>
      </c>
      <c r="C5" s="32" t="s">
        <v>50</v>
      </c>
      <c r="D5" s="32" t="s">
        <v>51</v>
      </c>
      <c r="E5" s="32" t="s">
        <v>53</v>
      </c>
      <c r="F5" s="32" t="s">
        <v>54</v>
      </c>
      <c r="G5" s="32" t="s">
        <v>56</v>
      </c>
      <c r="H5" s="94"/>
      <c r="I5" s="32" t="s">
        <v>57</v>
      </c>
      <c r="J5" s="32" t="s">
        <v>58</v>
      </c>
      <c r="K5" s="32" t="s">
        <v>86</v>
      </c>
      <c r="L5" s="32" t="s">
        <v>101</v>
      </c>
      <c r="M5" s="32" t="s">
        <v>102</v>
      </c>
      <c r="N5" s="32" t="s">
        <v>123</v>
      </c>
      <c r="P5" s="137"/>
      <c r="Q5" s="137"/>
      <c r="R5" s="137"/>
      <c r="S5" s="137"/>
      <c r="T5" s="137"/>
      <c r="U5" s="137"/>
    </row>
    <row r="6" spans="1:21" ht="12" customHeight="1">
      <c r="A6" s="27">
        <v>1913</v>
      </c>
      <c r="B6" s="190"/>
      <c r="C6" s="190"/>
      <c r="D6" s="190">
        <f>'Table A4'!D6/'Table A4'!R6</f>
        <v>3.4918597917519065</v>
      </c>
      <c r="E6" s="190">
        <f>'Table A4'!E6/'Table A4'!S6</f>
        <v>3.4918597917519074</v>
      </c>
      <c r="F6" s="190">
        <f>'Table A4'!F6/'Table A4'!T6</f>
        <v>3.2313851635857427</v>
      </c>
      <c r="G6" s="190">
        <f>'Table A4'!G6/'Table A4'!U6</f>
        <v>2.4563461457990261</v>
      </c>
      <c r="H6" s="28"/>
      <c r="I6" s="190"/>
      <c r="J6" s="190"/>
      <c r="K6" s="190">
        <f t="shared" ref="K6:K37" si="0">D6/(D6-1)</f>
        <v>1.4013066880046843</v>
      </c>
      <c r="L6" s="190">
        <f t="shared" ref="L6:L37" si="1">E6/(E6-1)</f>
        <v>1.4013066880046843</v>
      </c>
      <c r="M6" s="190">
        <f t="shared" ref="M6:M37" si="2">F6/(F6-1)</f>
        <v>1.4481521237655994</v>
      </c>
      <c r="N6" s="190">
        <f t="shared" ref="N6:N37" si="3">G6/(G6-1)</f>
        <v>1.6866499443724958</v>
      </c>
      <c r="P6" s="28"/>
      <c r="Q6" s="28"/>
      <c r="R6" s="28"/>
      <c r="S6" s="28"/>
      <c r="T6" s="28"/>
      <c r="U6" s="28"/>
    </row>
    <row r="7" spans="1:21" ht="12" customHeight="1">
      <c r="A7" s="27">
        <v>1914</v>
      </c>
      <c r="B7" s="190"/>
      <c r="C7" s="190"/>
      <c r="D7" s="190">
        <f>'Table A4'!D7/'Table A4'!R7</f>
        <v>3.7321912883905282</v>
      </c>
      <c r="E7" s="190">
        <f>'Table A4'!E7/'Table A4'!S7</f>
        <v>3.7321912883905282</v>
      </c>
      <c r="F7" s="190">
        <f>'Table A4'!F7/'Table A4'!T7</f>
        <v>3.2911388463276916</v>
      </c>
      <c r="G7" s="190">
        <f>'Table A4'!G7/'Table A4'!U7</f>
        <v>2.3926789639282982</v>
      </c>
      <c r="H7" s="28"/>
      <c r="I7" s="190"/>
      <c r="J7" s="190"/>
      <c r="K7" s="190">
        <f t="shared" si="0"/>
        <v>1.3660065838907924</v>
      </c>
      <c r="L7" s="190">
        <f t="shared" si="1"/>
        <v>1.3660065838907924</v>
      </c>
      <c r="M7" s="190">
        <f t="shared" si="2"/>
        <v>1.4364641634891884</v>
      </c>
      <c r="N7" s="190">
        <f t="shared" si="3"/>
        <v>1.7180405720923095</v>
      </c>
      <c r="P7" s="28"/>
      <c r="Q7" s="28"/>
      <c r="R7" s="28"/>
      <c r="S7" s="28"/>
      <c r="T7" s="28"/>
      <c r="U7" s="28"/>
    </row>
    <row r="8" spans="1:21" ht="12" customHeight="1">
      <c r="A8" s="27">
        <v>1915</v>
      </c>
      <c r="B8" s="190"/>
      <c r="C8" s="190"/>
      <c r="D8" s="190">
        <f>'Table A4'!D8/'Table A4'!R8</f>
        <v>4.3272507686244372</v>
      </c>
      <c r="E8" s="190">
        <f>'Table A4'!E8/'Table A4'!S8</f>
        <v>3.7720723551378694</v>
      </c>
      <c r="F8" s="190">
        <f>'Table A4'!F8/'Table A4'!T8</f>
        <v>3.2363544324170213</v>
      </c>
      <c r="G8" s="190">
        <f>'Table A4'!G8/'Table A4'!U8</f>
        <v>3.0169075103664071</v>
      </c>
      <c r="H8" s="28"/>
      <c r="I8" s="190"/>
      <c r="J8" s="190"/>
      <c r="K8" s="190">
        <f t="shared" si="0"/>
        <v>1.3005484315849818</v>
      </c>
      <c r="L8" s="190">
        <f t="shared" si="1"/>
        <v>1.3607409446389667</v>
      </c>
      <c r="M8" s="190">
        <f t="shared" si="2"/>
        <v>1.4471563118549209</v>
      </c>
      <c r="N8" s="190">
        <f t="shared" si="3"/>
        <v>1.4958085558510972</v>
      </c>
      <c r="P8" s="28"/>
      <c r="Q8" s="28"/>
      <c r="R8" s="28"/>
      <c r="S8" s="28"/>
      <c r="T8" s="28"/>
      <c r="U8" s="28"/>
    </row>
    <row r="9" spans="1:21" ht="12" customHeight="1">
      <c r="A9" s="27">
        <v>1916</v>
      </c>
      <c r="B9" s="190"/>
      <c r="C9" s="190"/>
      <c r="D9" s="190">
        <f>'Table A4'!D9/'Table A4'!R9</f>
        <v>4.1452490204696506</v>
      </c>
      <c r="E9" s="190">
        <f>'Table A4'!E9/'Table A4'!S9</f>
        <v>3.8980217200282805</v>
      </c>
      <c r="F9" s="190">
        <f>'Table A4'!F9/'Table A4'!T9</f>
        <v>3.2835934666008328</v>
      </c>
      <c r="G9" s="190">
        <f>'Table A4'!G9/'Table A4'!U9</f>
        <v>2.676715778194481</v>
      </c>
      <c r="H9" s="28"/>
      <c r="I9" s="190"/>
      <c r="J9" s="190"/>
      <c r="K9" s="190">
        <f t="shared" si="0"/>
        <v>1.317939849433823</v>
      </c>
      <c r="L9" s="190">
        <f t="shared" si="1"/>
        <v>1.3450629762672177</v>
      </c>
      <c r="M9" s="190">
        <f t="shared" si="2"/>
        <v>1.4379063150362383</v>
      </c>
      <c r="N9" s="190">
        <f t="shared" si="3"/>
        <v>1.5964040018021532</v>
      </c>
      <c r="P9" s="28"/>
      <c r="Q9" s="28"/>
      <c r="R9" s="28"/>
      <c r="S9" s="28"/>
      <c r="T9" s="28"/>
      <c r="U9" s="28"/>
    </row>
    <row r="10" spans="1:21" ht="12" customHeight="1">
      <c r="A10" s="27">
        <v>1917</v>
      </c>
      <c r="B10" s="190">
        <f>'Table A4'!B10/'Table A4'!P10</f>
        <v>2.5384723959582036</v>
      </c>
      <c r="C10" s="190">
        <f>'Table A4'!C10/'Table A4'!Q10</f>
        <v>2.7602821295185378</v>
      </c>
      <c r="D10" s="190">
        <f>'Table A4'!D10/'Table A4'!R10</f>
        <v>3.2435232085507231</v>
      </c>
      <c r="E10" s="190">
        <f>'Table A4'!E10/'Table A4'!S10</f>
        <v>3.2363812712637339</v>
      </c>
      <c r="F10" s="190">
        <f>'Table A4'!F10/'Table A4'!T10</f>
        <v>2.7376261805712945</v>
      </c>
      <c r="G10" s="190">
        <f>'Table A4'!G10/'Table A4'!U10</f>
        <v>2.3914772952607577</v>
      </c>
      <c r="H10" s="28"/>
      <c r="I10" s="190">
        <f t="shared" ref="I10:I37" si="4">B10/(B10-1)</f>
        <v>1.6499954127400329</v>
      </c>
      <c r="J10" s="190">
        <f t="shared" ref="J10:J37" si="5">C10/(C10-1)</f>
        <v>1.5680907527440016</v>
      </c>
      <c r="K10" s="190">
        <f t="shared" si="0"/>
        <v>1.4457275040386066</v>
      </c>
      <c r="L10" s="190">
        <f t="shared" si="1"/>
        <v>1.4471509455250089</v>
      </c>
      <c r="M10" s="190">
        <f t="shared" si="2"/>
        <v>1.5754977745968475</v>
      </c>
      <c r="N10" s="190">
        <f t="shared" si="3"/>
        <v>1.7186606661897446</v>
      </c>
      <c r="P10" s="28"/>
      <c r="Q10" s="28"/>
      <c r="R10" s="28"/>
      <c r="S10" s="28"/>
      <c r="T10" s="28"/>
      <c r="U10" s="28"/>
    </row>
    <row r="11" spans="1:21" ht="12" customHeight="1">
      <c r="A11" s="27">
        <v>1918</v>
      </c>
      <c r="B11" s="190">
        <f>'Table A4'!B11/'Table A4'!P11</f>
        <v>2.2485513499130572</v>
      </c>
      <c r="C11" s="190">
        <f>'Table A4'!C11/'Table A4'!Q11</f>
        <v>2.471395935612521</v>
      </c>
      <c r="D11" s="190">
        <f>'Table A4'!D11/'Table A4'!R11</f>
        <v>2.7740959566936887</v>
      </c>
      <c r="E11" s="190">
        <f>'Table A4'!E11/'Table A4'!S11</f>
        <v>2.785824568534597</v>
      </c>
      <c r="F11" s="190">
        <f>'Table A4'!F11/'Table A4'!T11</f>
        <v>2.4524938981900606</v>
      </c>
      <c r="G11" s="190">
        <f>'Table A4'!G11/'Table A4'!U11</f>
        <v>2.2010224494332076</v>
      </c>
      <c r="H11" s="28"/>
      <c r="I11" s="190">
        <f t="shared" si="4"/>
        <v>1.8009282117789027</v>
      </c>
      <c r="J11" s="190">
        <f t="shared" si="5"/>
        <v>1.6796267243892544</v>
      </c>
      <c r="K11" s="190">
        <f t="shared" si="0"/>
        <v>1.5636673688517164</v>
      </c>
      <c r="L11" s="190">
        <f t="shared" si="1"/>
        <v>1.5599654174433131</v>
      </c>
      <c r="M11" s="190">
        <f t="shared" si="2"/>
        <v>1.6884710505469873</v>
      </c>
      <c r="N11" s="190">
        <f t="shared" si="3"/>
        <v>1.8326239034681866</v>
      </c>
      <c r="P11" s="28"/>
      <c r="Q11" s="28"/>
      <c r="R11" s="28"/>
      <c r="S11" s="28"/>
      <c r="T11" s="28"/>
      <c r="U11" s="28"/>
    </row>
    <row r="12" spans="1:21" ht="12" customHeight="1">
      <c r="A12" s="27">
        <v>1919</v>
      </c>
      <c r="B12" s="190">
        <f>'Table A4'!B12/'Table A4'!P12</f>
        <v>2.3017329607302712</v>
      </c>
      <c r="C12" s="190">
        <f>'Table A4'!C12/'Table A4'!Q12</f>
        <v>2.474157731829608</v>
      </c>
      <c r="D12" s="190">
        <f>'Table A4'!D12/'Table A4'!R12</f>
        <v>2.6697803157852551</v>
      </c>
      <c r="E12" s="190">
        <f>'Table A4'!E12/'Table A4'!S12</f>
        <v>2.6470236197842962</v>
      </c>
      <c r="F12" s="190">
        <f>'Table A4'!F12/'Table A4'!T12</f>
        <v>2.1896024075341489</v>
      </c>
      <c r="G12" s="190">
        <f>'Table A4'!G12/'Table A4'!U12</f>
        <v>2.1164549402823014</v>
      </c>
      <c r="H12" s="28"/>
      <c r="I12" s="190">
        <f t="shared" si="4"/>
        <v>1.7682067137940494</v>
      </c>
      <c r="J12" s="190">
        <f t="shared" si="5"/>
        <v>1.678353461375452</v>
      </c>
      <c r="K12" s="190">
        <f t="shared" si="0"/>
        <v>1.5988811764916067</v>
      </c>
      <c r="L12" s="190">
        <f t="shared" si="1"/>
        <v>1.6071558343109651</v>
      </c>
      <c r="M12" s="190">
        <f t="shared" si="2"/>
        <v>1.8406169941038</v>
      </c>
      <c r="N12" s="190">
        <f t="shared" si="3"/>
        <v>1.8956922164249144</v>
      </c>
      <c r="P12" s="28"/>
      <c r="Q12" s="28"/>
      <c r="R12" s="28"/>
      <c r="S12" s="28"/>
      <c r="T12" s="28"/>
      <c r="U12" s="28"/>
    </row>
    <row r="13" spans="1:21" ht="12" customHeight="1">
      <c r="A13" s="27">
        <v>1920</v>
      </c>
      <c r="B13" s="190">
        <f>'Table A4'!B13/'Table A4'!P13</f>
        <v>1.951927325368058</v>
      </c>
      <c r="C13" s="190">
        <f>'Table A4'!C13/'Table A4'!Q13</f>
        <v>2.32359085227161</v>
      </c>
      <c r="D13" s="190">
        <f>'Table A4'!D13/'Table A4'!R13</f>
        <v>2.5282649735573424</v>
      </c>
      <c r="E13" s="190">
        <f>'Table A4'!E13/'Table A4'!S13</f>
        <v>2.3984311278220996</v>
      </c>
      <c r="F13" s="190">
        <f>'Table A4'!F13/'Table A4'!T13</f>
        <v>2.0528196170288817</v>
      </c>
      <c r="G13" s="190">
        <f>'Table A4'!G13/'Table A4'!U13</f>
        <v>1.9686049863092669</v>
      </c>
      <c r="H13" s="28"/>
      <c r="I13" s="190">
        <f t="shared" si="4"/>
        <v>2.0505003621083731</v>
      </c>
      <c r="J13" s="190">
        <f t="shared" si="5"/>
        <v>1.7555204829980142</v>
      </c>
      <c r="K13" s="190">
        <f t="shared" si="0"/>
        <v>1.6543367919192049</v>
      </c>
      <c r="L13" s="190">
        <f t="shared" si="1"/>
        <v>1.7150870572778143</v>
      </c>
      <c r="M13" s="190">
        <f t="shared" si="2"/>
        <v>1.9498303259413594</v>
      </c>
      <c r="N13" s="190">
        <f t="shared" si="3"/>
        <v>2.0324126079614349</v>
      </c>
      <c r="P13" s="28"/>
      <c r="Q13" s="28"/>
      <c r="R13" s="28"/>
      <c r="S13" s="28"/>
      <c r="T13" s="28"/>
      <c r="U13" s="28"/>
    </row>
    <row r="14" spans="1:21" ht="12" customHeight="1">
      <c r="A14" s="27">
        <v>1921</v>
      </c>
      <c r="B14" s="190">
        <f>'Table A4'!B14/'Table A4'!P14</f>
        <v>1.975653955813532</v>
      </c>
      <c r="C14" s="190">
        <f>'Table A4'!C14/'Table A4'!Q14</f>
        <v>2.2509998527484778</v>
      </c>
      <c r="D14" s="190">
        <f>'Table A4'!D14/'Table A4'!R14</f>
        <v>2.4235517485563811</v>
      </c>
      <c r="E14" s="190">
        <f>'Table A4'!E14/'Table A4'!S14</f>
        <v>2.3548018666029868</v>
      </c>
      <c r="F14" s="190">
        <f>'Table A4'!F14/'Table A4'!T14</f>
        <v>2.0244913912492493</v>
      </c>
      <c r="G14" s="190">
        <f>'Table A4'!G14/'Table A4'!U14</f>
        <v>1.9085660377358493</v>
      </c>
      <c r="H14" s="28"/>
      <c r="I14" s="190">
        <f t="shared" si="4"/>
        <v>2.0249535647771424</v>
      </c>
      <c r="J14" s="190">
        <f t="shared" si="5"/>
        <v>1.7993606056811078</v>
      </c>
      <c r="K14" s="190">
        <f t="shared" si="0"/>
        <v>1.7024683163180381</v>
      </c>
      <c r="L14" s="190">
        <f t="shared" si="1"/>
        <v>1.7381153101799214</v>
      </c>
      <c r="M14" s="190">
        <f t="shared" si="2"/>
        <v>1.9760940975605614</v>
      </c>
      <c r="N14" s="190">
        <f t="shared" si="3"/>
        <v>2.100635461228558</v>
      </c>
      <c r="P14" s="28"/>
      <c r="Q14" s="28"/>
      <c r="R14" s="28"/>
      <c r="S14" s="28"/>
      <c r="T14" s="28"/>
      <c r="U14" s="28"/>
    </row>
    <row r="15" spans="1:21" ht="12" customHeight="1">
      <c r="A15" s="27">
        <v>1922</v>
      </c>
      <c r="B15" s="190">
        <f>'Table A4'!B15/'Table A4'!P15</f>
        <v>2.0997092653142309</v>
      </c>
      <c r="C15" s="190">
        <f>'Table A4'!C15/'Table A4'!Q15</f>
        <v>2.3368383475133938</v>
      </c>
      <c r="D15" s="190">
        <f>'Table A4'!D15/'Table A4'!R15</f>
        <v>2.5722278046098248</v>
      </c>
      <c r="E15" s="190">
        <f>'Table A4'!E15/'Table A4'!S15</f>
        <v>2.4955168543765058</v>
      </c>
      <c r="F15" s="190">
        <f>'Table A4'!F15/'Table A4'!T15</f>
        <v>2.160010020014473</v>
      </c>
      <c r="G15" s="190">
        <f>'Table A4'!G15/'Table A4'!U15</f>
        <v>2.2147060282808235</v>
      </c>
      <c r="H15" s="28"/>
      <c r="I15" s="190">
        <f t="shared" si="4"/>
        <v>1.9093312492136365</v>
      </c>
      <c r="J15" s="190">
        <f t="shared" si="5"/>
        <v>1.7480335987219884</v>
      </c>
      <c r="K15" s="190">
        <f t="shared" si="0"/>
        <v>1.6360401444803141</v>
      </c>
      <c r="L15" s="190">
        <f t="shared" si="1"/>
        <v>1.6686651488236881</v>
      </c>
      <c r="M15" s="190">
        <f t="shared" si="2"/>
        <v>1.8620615190785363</v>
      </c>
      <c r="N15" s="190">
        <f t="shared" si="3"/>
        <v>1.8232444531581871</v>
      </c>
      <c r="P15" s="28"/>
      <c r="Q15" s="28"/>
      <c r="R15" s="28"/>
      <c r="S15" s="28"/>
      <c r="T15" s="28"/>
      <c r="U15" s="28"/>
    </row>
    <row r="16" spans="1:21" ht="12" customHeight="1">
      <c r="A16" s="27">
        <v>1923</v>
      </c>
      <c r="B16" s="190">
        <f>'Table A4'!B16/'Table A4'!P16</f>
        <v>2.0541493125178918</v>
      </c>
      <c r="C16" s="190">
        <f>'Table A4'!C16/'Table A4'!Q16</f>
        <v>2.1527542240549358</v>
      </c>
      <c r="D16" s="190">
        <f>'Table A4'!D16/'Table A4'!R16</f>
        <v>2.5494130839394171</v>
      </c>
      <c r="E16" s="190">
        <f>'Table A4'!E16/'Table A4'!S16</f>
        <v>2.4298612666964283</v>
      </c>
      <c r="F16" s="190">
        <f>'Table A4'!F16/'Table A4'!T16</f>
        <v>2.0947778022615764</v>
      </c>
      <c r="G16" s="190">
        <f>'Table A4'!G16/'Table A4'!U16</f>
        <v>2.1831396461023433</v>
      </c>
      <c r="H16" s="28"/>
      <c r="I16" s="190">
        <f t="shared" si="4"/>
        <v>1.948632217585426</v>
      </c>
      <c r="J16" s="190">
        <f t="shared" si="5"/>
        <v>1.8674876041506865</v>
      </c>
      <c r="K16" s="190">
        <f t="shared" si="0"/>
        <v>1.6454056767466283</v>
      </c>
      <c r="L16" s="190">
        <f t="shared" si="1"/>
        <v>1.6993685494470483</v>
      </c>
      <c r="M16" s="190">
        <f t="shared" si="2"/>
        <v>1.9134273620950426</v>
      </c>
      <c r="N16" s="190">
        <f t="shared" si="3"/>
        <v>1.8452087657567164</v>
      </c>
      <c r="P16" s="28"/>
      <c r="Q16" s="28"/>
      <c r="R16" s="28"/>
      <c r="S16" s="28"/>
      <c r="T16" s="28"/>
      <c r="U16" s="28"/>
    </row>
    <row r="17" spans="1:21" ht="12" customHeight="1">
      <c r="A17" s="27">
        <v>1924</v>
      </c>
      <c r="B17" s="190">
        <f>'Table A4'!B17/'Table A4'!P17</f>
        <v>2.0811246763761284</v>
      </c>
      <c r="C17" s="190">
        <f>'Table A4'!C17/'Table A4'!Q17</f>
        <v>2.2223137418153063</v>
      </c>
      <c r="D17" s="190">
        <f>'Table A4'!D17/'Table A4'!R17</f>
        <v>2.6092096864978362</v>
      </c>
      <c r="E17" s="190">
        <f>'Table A4'!E17/'Table A4'!S17</f>
        <v>2.5063981451617066</v>
      </c>
      <c r="F17" s="190">
        <f>'Table A4'!F17/'Table A4'!T17</f>
        <v>2.1823547757594417</v>
      </c>
      <c r="G17" s="190">
        <f>'Table A4'!G17/'Table A4'!U17</f>
        <v>2.1661224846894127</v>
      </c>
      <c r="H17" s="28"/>
      <c r="I17" s="190">
        <f t="shared" si="4"/>
        <v>1.9249627002798104</v>
      </c>
      <c r="J17" s="190">
        <f t="shared" si="5"/>
        <v>1.818120557586844</v>
      </c>
      <c r="K17" s="190">
        <f t="shared" si="0"/>
        <v>1.6214230552988562</v>
      </c>
      <c r="L17" s="190">
        <f t="shared" si="1"/>
        <v>1.6638351243406859</v>
      </c>
      <c r="M17" s="190">
        <f t="shared" si="2"/>
        <v>1.8457698319505558</v>
      </c>
      <c r="N17" s="190">
        <f t="shared" si="3"/>
        <v>1.8575428508835776</v>
      </c>
      <c r="P17" s="28"/>
      <c r="Q17" s="28"/>
      <c r="R17" s="28"/>
      <c r="S17" s="28"/>
      <c r="T17" s="28"/>
      <c r="U17" s="28"/>
    </row>
    <row r="18" spans="1:21" ht="12" customHeight="1">
      <c r="A18" s="27">
        <v>1925</v>
      </c>
      <c r="B18" s="190">
        <f>'Table A4'!B18/'Table A4'!P18</f>
        <v>2.0935244010761047</v>
      </c>
      <c r="C18" s="190">
        <f>'Table A4'!C18/'Table A4'!Q18</f>
        <v>2.3589581063112517</v>
      </c>
      <c r="D18" s="190">
        <f>'Table A4'!D18/'Table A4'!R18</f>
        <v>2.6484490210609528</v>
      </c>
      <c r="E18" s="190">
        <f>'Table A4'!E18/'Table A4'!S18</f>
        <v>2.5669554837234099</v>
      </c>
      <c r="F18" s="190">
        <f>'Table A4'!F18/'Table A4'!T18</f>
        <v>2.321231633899937</v>
      </c>
      <c r="G18" s="190">
        <f>'Table A4'!G18/'Table A4'!U18</f>
        <v>2.4229660487398461</v>
      </c>
      <c r="H18" s="28"/>
      <c r="I18" s="190">
        <f t="shared" si="4"/>
        <v>1.9144743354752118</v>
      </c>
      <c r="J18" s="190">
        <f t="shared" si="5"/>
        <v>1.7358578571008303</v>
      </c>
      <c r="K18" s="190">
        <f t="shared" si="0"/>
        <v>1.6066308312988613</v>
      </c>
      <c r="L18" s="190">
        <f t="shared" si="1"/>
        <v>1.638180222978507</v>
      </c>
      <c r="M18" s="190">
        <f t="shared" si="2"/>
        <v>1.7568695559069052</v>
      </c>
      <c r="N18" s="190">
        <f t="shared" si="3"/>
        <v>1.702757455728183</v>
      </c>
      <c r="P18" s="28"/>
      <c r="Q18" s="28"/>
      <c r="R18" s="28"/>
      <c r="S18" s="28"/>
      <c r="T18" s="28"/>
      <c r="U18" s="28"/>
    </row>
    <row r="19" spans="1:21" ht="12" customHeight="1">
      <c r="A19" s="27">
        <v>1926</v>
      </c>
      <c r="B19" s="190">
        <f>'Table A4'!B19/'Table A4'!P19</f>
        <v>2.165170642965462</v>
      </c>
      <c r="C19" s="190">
        <f>'Table A4'!C19/'Table A4'!Q19</f>
        <v>2.4786319280902651</v>
      </c>
      <c r="D19" s="190">
        <f>'Table A4'!D19/'Table A4'!R19</f>
        <v>2.6373251808504339</v>
      </c>
      <c r="E19" s="190">
        <f>'Table A4'!E19/'Table A4'!S19</f>
        <v>2.5851360329110853</v>
      </c>
      <c r="F19" s="190">
        <f>'Table A4'!F19/'Table A4'!T19</f>
        <v>2.3847912696279239</v>
      </c>
      <c r="G19" s="190">
        <f>'Table A4'!G19/'Table A4'!U19</f>
        <v>2.4892285302593664</v>
      </c>
      <c r="H19" s="28"/>
      <c r="I19" s="190">
        <f t="shared" si="4"/>
        <v>1.8582433878139186</v>
      </c>
      <c r="J19" s="190">
        <f t="shared" si="5"/>
        <v>1.6763008298431343</v>
      </c>
      <c r="K19" s="190">
        <f t="shared" si="0"/>
        <v>1.6107522266777792</v>
      </c>
      <c r="L19" s="190">
        <f t="shared" si="1"/>
        <v>1.6308606827664569</v>
      </c>
      <c r="M19" s="190">
        <f t="shared" si="2"/>
        <v>1.7221304913835047</v>
      </c>
      <c r="N19" s="190">
        <f t="shared" si="3"/>
        <v>1.67148861284966</v>
      </c>
      <c r="P19" s="28"/>
      <c r="Q19" s="28"/>
      <c r="R19" s="28"/>
      <c r="S19" s="28"/>
      <c r="T19" s="28"/>
      <c r="U19" s="28"/>
    </row>
    <row r="20" spans="1:21" ht="12" customHeight="1">
      <c r="A20" s="27">
        <v>1927</v>
      </c>
      <c r="B20" s="190">
        <f>'Table A4'!B20/'Table A4'!P20</f>
        <v>2.1707642557802669</v>
      </c>
      <c r="C20" s="190">
        <f>'Table A4'!C20/'Table A4'!Q20</f>
        <v>2.4854405596881977</v>
      </c>
      <c r="D20" s="190">
        <f>'Table A4'!D20/'Table A4'!R20</f>
        <v>2.6944193074490865</v>
      </c>
      <c r="E20" s="190">
        <f>'Table A4'!E20/'Table A4'!S20</f>
        <v>2.6681442596883547</v>
      </c>
      <c r="F20" s="190">
        <f>'Table A4'!F20/'Table A4'!T20</f>
        <v>2.4815018679145004</v>
      </c>
      <c r="G20" s="190">
        <f>'Table A4'!G20/'Table A4'!U20</f>
        <v>2.4511698823214765</v>
      </c>
      <c r="H20" s="28"/>
      <c r="I20" s="190">
        <f t="shared" si="4"/>
        <v>1.8541429199455193</v>
      </c>
      <c r="J20" s="190">
        <f t="shared" si="5"/>
        <v>1.6732009527260421</v>
      </c>
      <c r="K20" s="190">
        <f t="shared" si="0"/>
        <v>1.5901726896074382</v>
      </c>
      <c r="L20" s="190">
        <f t="shared" si="1"/>
        <v>1.5994685376831987</v>
      </c>
      <c r="M20" s="190">
        <f t="shared" si="2"/>
        <v>1.6749907115592726</v>
      </c>
      <c r="N20" s="190">
        <f t="shared" si="3"/>
        <v>1.6890991965739204</v>
      </c>
      <c r="P20" s="28"/>
      <c r="Q20" s="28"/>
      <c r="R20" s="28"/>
      <c r="S20" s="28"/>
      <c r="T20" s="28"/>
      <c r="U20" s="28"/>
    </row>
    <row r="21" spans="1:21" ht="12" customHeight="1">
      <c r="A21" s="27">
        <v>1928</v>
      </c>
      <c r="B21" s="190">
        <f>'Table A4'!B21/'Table A4'!P21</f>
        <v>2.2230587566310929</v>
      </c>
      <c r="C21" s="190">
        <f>'Table A4'!C21/'Table A4'!Q21</f>
        <v>2.5485891826357125</v>
      </c>
      <c r="D21" s="190">
        <f>'Table A4'!D21/'Table A4'!R21</f>
        <v>2.8033542712315982</v>
      </c>
      <c r="E21" s="190">
        <f>'Table A4'!E21/'Table A4'!S21</f>
        <v>2.8612373406186924</v>
      </c>
      <c r="F21" s="190">
        <f>'Table A4'!F21/'Table A4'!T21</f>
        <v>2.7213882689903746</v>
      </c>
      <c r="G21" s="190">
        <f>'Table A4'!G21/'Table A4'!U21</f>
        <v>2.5690026109660575</v>
      </c>
      <c r="H21" s="28"/>
      <c r="I21" s="190">
        <f t="shared" si="4"/>
        <v>1.8176222070920725</v>
      </c>
      <c r="J21" s="190">
        <f t="shared" si="5"/>
        <v>1.6457490541797477</v>
      </c>
      <c r="K21" s="190">
        <f t="shared" si="0"/>
        <v>1.5545222122756011</v>
      </c>
      <c r="L21" s="190">
        <f t="shared" si="1"/>
        <v>1.5372769921258891</v>
      </c>
      <c r="M21" s="190">
        <f t="shared" si="2"/>
        <v>1.5809264638398624</v>
      </c>
      <c r="N21" s="190">
        <f t="shared" si="3"/>
        <v>1.6373475690931358</v>
      </c>
      <c r="P21" s="28"/>
      <c r="Q21" s="28"/>
      <c r="R21" s="28"/>
      <c r="S21" s="28"/>
      <c r="T21" s="28"/>
      <c r="U21" s="28"/>
    </row>
    <row r="22" spans="1:21" ht="12" customHeight="1">
      <c r="A22" s="27">
        <v>1929</v>
      </c>
      <c r="B22" s="190">
        <f>'Table A4'!B22/'Table A4'!P22</f>
        <v>2.2538215507976727</v>
      </c>
      <c r="C22" s="190">
        <f>'Table A4'!C22/'Table A4'!Q22</f>
        <v>2.5517536031054009</v>
      </c>
      <c r="D22" s="190">
        <f>'Table A4'!D22/'Table A4'!R22</f>
        <v>2.7296246621749267</v>
      </c>
      <c r="E22" s="190">
        <f>'Table A4'!E22/'Table A4'!S22</f>
        <v>2.7770205958252445</v>
      </c>
      <c r="F22" s="190">
        <f>'Table A4'!F22/'Table A4'!T22</f>
        <v>2.8038752535885143</v>
      </c>
      <c r="G22" s="190">
        <f>'Table A4'!G22/'Table A4'!U22</f>
        <v>2.7722741044377117</v>
      </c>
      <c r="H22" s="28"/>
      <c r="I22" s="190">
        <f t="shared" si="4"/>
        <v>1.7975616620752826</v>
      </c>
      <c r="J22" s="190">
        <f t="shared" si="5"/>
        <v>1.6444322075352553</v>
      </c>
      <c r="K22" s="190">
        <f t="shared" si="0"/>
        <v>1.578160118706069</v>
      </c>
      <c r="L22" s="190">
        <f t="shared" si="1"/>
        <v>1.5627396791850925</v>
      </c>
      <c r="M22" s="190">
        <f t="shared" si="2"/>
        <v>1.5543620591338918</v>
      </c>
      <c r="N22" s="190">
        <f t="shared" si="3"/>
        <v>1.5642468044282967</v>
      </c>
      <c r="P22" s="28"/>
      <c r="Q22" s="28"/>
      <c r="R22" s="28"/>
      <c r="S22" s="28"/>
      <c r="T22" s="28"/>
      <c r="U22" s="28"/>
    </row>
    <row r="23" spans="1:21" ht="12" customHeight="1">
      <c r="A23" s="27">
        <v>1930</v>
      </c>
      <c r="B23" s="190">
        <f>'Table A4'!B23/'Table A4'!P23</f>
        <v>2.0402406572544489</v>
      </c>
      <c r="C23" s="190">
        <f>'Table A4'!C23/'Table A4'!Q23</f>
        <v>2.3097052289984772</v>
      </c>
      <c r="D23" s="190">
        <f>'Table A4'!D23/'Table A4'!R23</f>
        <v>2.4920518703284289</v>
      </c>
      <c r="E23" s="190">
        <f>'Table A4'!E23/'Table A4'!S23</f>
        <v>2.5105790017836851</v>
      </c>
      <c r="F23" s="190">
        <f>'Table A4'!F23/'Table A4'!T23</f>
        <v>2.4213790780390898</v>
      </c>
      <c r="G23" s="190">
        <f>'Table A4'!G23/'Table A4'!U23</f>
        <v>2.53453040470816</v>
      </c>
      <c r="H23" s="28"/>
      <c r="I23" s="190">
        <f t="shared" si="4"/>
        <v>1.9613160118537782</v>
      </c>
      <c r="J23" s="190">
        <f t="shared" si="5"/>
        <v>1.7635305852483258</v>
      </c>
      <c r="K23" s="190">
        <f t="shared" si="0"/>
        <v>1.670217986308935</v>
      </c>
      <c r="L23" s="190">
        <f t="shared" si="1"/>
        <v>1.6619978159495163</v>
      </c>
      <c r="M23" s="190">
        <f t="shared" si="2"/>
        <v>1.7035420849022085</v>
      </c>
      <c r="N23" s="190">
        <f t="shared" si="3"/>
        <v>1.6516651588862992</v>
      </c>
      <c r="P23" s="28"/>
      <c r="Q23" s="28"/>
      <c r="R23" s="28"/>
      <c r="S23" s="28"/>
      <c r="T23" s="28"/>
      <c r="U23" s="28"/>
    </row>
    <row r="24" spans="1:21" ht="12" customHeight="1">
      <c r="A24" s="27">
        <v>1931</v>
      </c>
      <c r="B24" s="190">
        <f>'Table A4'!B24/'Table A4'!P24</f>
        <v>1.9305509539563002</v>
      </c>
      <c r="C24" s="190">
        <f>'Table A4'!C24/'Table A4'!Q24</f>
        <v>2.1489736288444212</v>
      </c>
      <c r="D24" s="190">
        <f>'Table A4'!D24/'Table A4'!R24</f>
        <v>2.3206221253896531</v>
      </c>
      <c r="E24" s="190">
        <f>'Table A4'!E24/'Table A4'!S24</f>
        <v>2.3349002593589434</v>
      </c>
      <c r="F24" s="190">
        <f>'Table A4'!F24/'Table A4'!T24</f>
        <v>2.3365673607795627</v>
      </c>
      <c r="G24" s="190">
        <f>'Table A4'!G24/'Table A4'!U24</f>
        <v>2.4225385183621797</v>
      </c>
      <c r="H24" s="28"/>
      <c r="I24" s="190">
        <f t="shared" si="4"/>
        <v>2.0746321797301186</v>
      </c>
      <c r="J24" s="190">
        <f t="shared" si="5"/>
        <v>1.8703419947120534</v>
      </c>
      <c r="K24" s="190">
        <f t="shared" si="0"/>
        <v>1.7572188749336206</v>
      </c>
      <c r="L24" s="190">
        <f t="shared" si="1"/>
        <v>1.7491196387063614</v>
      </c>
      <c r="M24" s="190">
        <f t="shared" si="2"/>
        <v>1.7481852612476956</v>
      </c>
      <c r="N24" s="190">
        <f t="shared" si="3"/>
        <v>1.702968662775709</v>
      </c>
      <c r="P24" s="28"/>
      <c r="Q24" s="28"/>
      <c r="R24" s="28"/>
      <c r="S24" s="28"/>
      <c r="T24" s="28"/>
      <c r="U24" s="28"/>
    </row>
    <row r="25" spans="1:21" ht="12" customHeight="1">
      <c r="A25" s="27">
        <v>1932</v>
      </c>
      <c r="B25" s="190">
        <f>'Table A4'!B25/'Table A4'!P25</f>
        <v>2.4683383302158157</v>
      </c>
      <c r="C25" s="190">
        <f>'Table A4'!C25/'Table A4'!Q25</f>
        <v>2.0346697932857598</v>
      </c>
      <c r="D25" s="190">
        <f>'Table A4'!D25/'Table A4'!R25</f>
        <v>2.3126152613217803</v>
      </c>
      <c r="E25" s="190">
        <f>'Table A4'!E25/'Table A4'!S25</f>
        <v>2.4029607978721814</v>
      </c>
      <c r="F25" s="190">
        <f>'Table A4'!F25/'Table A4'!T25</f>
        <v>2.3265629505792487</v>
      </c>
      <c r="G25" s="190">
        <f>'Table A4'!G25/'Table A4'!U25</f>
        <v>2.0155316495166828</v>
      </c>
      <c r="H25" s="28"/>
      <c r="I25" s="190">
        <f t="shared" si="4"/>
        <v>1.6810419502247962</v>
      </c>
      <c r="J25" s="190">
        <f t="shared" si="5"/>
        <v>1.9664919247563415</v>
      </c>
      <c r="K25" s="190">
        <f t="shared" si="0"/>
        <v>1.7618378587134647</v>
      </c>
      <c r="L25" s="190">
        <f t="shared" si="1"/>
        <v>1.7127782911088199</v>
      </c>
      <c r="M25" s="190">
        <f t="shared" si="2"/>
        <v>1.7538277769353849</v>
      </c>
      <c r="N25" s="190">
        <f t="shared" si="3"/>
        <v>1.9847058931899615</v>
      </c>
      <c r="P25" s="28"/>
      <c r="Q25" s="28"/>
      <c r="R25" s="28"/>
      <c r="S25" s="28"/>
      <c r="T25" s="28"/>
      <c r="U25" s="28"/>
    </row>
    <row r="26" spans="1:21" ht="12" customHeight="1">
      <c r="A26" s="27">
        <v>1933</v>
      </c>
      <c r="B26" s="190">
        <f>'Table A4'!B26/'Table A4'!P26</f>
        <v>2.403555170031574</v>
      </c>
      <c r="C26" s="190">
        <f>'Table A4'!C26/'Table A4'!Q26</f>
        <v>2.1507328320878325</v>
      </c>
      <c r="D26" s="190">
        <f>'Table A4'!D26/'Table A4'!R26</f>
        <v>2.3592453056093117</v>
      </c>
      <c r="E26" s="190">
        <f>'Table A4'!E26/'Table A4'!S26</f>
        <v>2.4533530813687729</v>
      </c>
      <c r="F26" s="190">
        <f>'Table A4'!F26/'Table A4'!T26</f>
        <v>2.4077089976197996</v>
      </c>
      <c r="G26" s="190">
        <f>'Table A4'!G26/'Table A4'!U26</f>
        <v>2.1721029916045884</v>
      </c>
      <c r="H26" s="28"/>
      <c r="I26" s="190">
        <f t="shared" si="4"/>
        <v>1.7124764464923059</v>
      </c>
      <c r="J26" s="190">
        <f t="shared" si="5"/>
        <v>1.8690114439384247</v>
      </c>
      <c r="K26" s="190">
        <f t="shared" si="0"/>
        <v>1.735702375335207</v>
      </c>
      <c r="L26" s="190">
        <f t="shared" si="1"/>
        <v>1.6880640450138906</v>
      </c>
      <c r="M26" s="190">
        <f t="shared" si="2"/>
        <v>1.7103740913007111</v>
      </c>
      <c r="N26" s="190">
        <f t="shared" si="3"/>
        <v>1.8531673472064238</v>
      </c>
      <c r="P26" s="28"/>
      <c r="Q26" s="28"/>
      <c r="R26" s="28"/>
      <c r="S26" s="28"/>
      <c r="T26" s="28"/>
      <c r="U26" s="28"/>
    </row>
    <row r="27" spans="1:21" ht="12" customHeight="1">
      <c r="A27" s="27">
        <v>1934</v>
      </c>
      <c r="B27" s="190">
        <f>'Table A4'!B27/'Table A4'!P27</f>
        <v>2.1852233342699132</v>
      </c>
      <c r="C27" s="190">
        <f>'Table A4'!C27/'Table A4'!Q27</f>
        <v>2.2529766824518709</v>
      </c>
      <c r="D27" s="190">
        <f>'Table A4'!D27/'Table A4'!R27</f>
        <v>2.34264158039342</v>
      </c>
      <c r="E27" s="190">
        <f>'Table A4'!E27/'Table A4'!S27</f>
        <v>2.3562433665832554</v>
      </c>
      <c r="F27" s="190">
        <f>'Table A4'!F27/'Table A4'!T27</f>
        <v>2.1513245424158711</v>
      </c>
      <c r="G27" s="190">
        <f>'Table A4'!G27/'Table A4'!U27</f>
        <v>2.0851841787439618</v>
      </c>
      <c r="H27" s="28"/>
      <c r="I27" s="190">
        <f t="shared" si="4"/>
        <v>1.8437228420042802</v>
      </c>
      <c r="J27" s="190">
        <f t="shared" si="5"/>
        <v>1.7980994491000128</v>
      </c>
      <c r="K27" s="190">
        <f t="shared" si="0"/>
        <v>1.7448004103276622</v>
      </c>
      <c r="L27" s="190">
        <f t="shared" si="1"/>
        <v>1.7373307952239214</v>
      </c>
      <c r="M27" s="190">
        <f t="shared" si="2"/>
        <v>1.8685648252591396</v>
      </c>
      <c r="N27" s="190">
        <f t="shared" si="3"/>
        <v>1.9215025611204932</v>
      </c>
      <c r="P27" s="28"/>
      <c r="Q27" s="28"/>
      <c r="R27" s="28"/>
      <c r="S27" s="28"/>
      <c r="T27" s="28"/>
      <c r="U27" s="28"/>
    </row>
    <row r="28" spans="1:21" ht="12" customHeight="1">
      <c r="A28" s="27">
        <v>1935</v>
      </c>
      <c r="B28" s="190">
        <f>'Table A4'!B28/'Table A4'!P28</f>
        <v>2.0702764001774159</v>
      </c>
      <c r="C28" s="190">
        <f>'Table A4'!C28/'Table A4'!Q28</f>
        <v>2.0838215880403772</v>
      </c>
      <c r="D28" s="190">
        <f>'Table A4'!D28/'Table A4'!R28</f>
        <v>2.3833612107178461</v>
      </c>
      <c r="E28" s="190">
        <f>'Table A4'!E28/'Table A4'!S28</f>
        <v>2.4151102167351226</v>
      </c>
      <c r="F28" s="190">
        <f>'Table A4'!F28/'Table A4'!T28</f>
        <v>2.2112506512021675</v>
      </c>
      <c r="G28" s="190">
        <f>'Table A4'!G28/'Table A4'!U28</f>
        <v>2.0970885943858923</v>
      </c>
      <c r="H28" s="28"/>
      <c r="I28" s="190">
        <f t="shared" si="4"/>
        <v>1.9343380829795309</v>
      </c>
      <c r="J28" s="190">
        <f t="shared" si="5"/>
        <v>1.9226610828153623</v>
      </c>
      <c r="K28" s="190">
        <f t="shared" si="0"/>
        <v>1.7228769986120152</v>
      </c>
      <c r="L28" s="190">
        <f t="shared" si="1"/>
        <v>1.7066587380784757</v>
      </c>
      <c r="M28" s="190">
        <f t="shared" si="2"/>
        <v>1.8255929513907787</v>
      </c>
      <c r="N28" s="190">
        <f t="shared" si="3"/>
        <v>1.9115034146898238</v>
      </c>
      <c r="P28" s="28"/>
      <c r="Q28" s="28"/>
      <c r="R28" s="28"/>
      <c r="S28" s="28"/>
      <c r="T28" s="28"/>
      <c r="U28" s="28"/>
    </row>
    <row r="29" spans="1:21" ht="12" customHeight="1">
      <c r="A29" s="27">
        <v>1936</v>
      </c>
      <c r="B29" s="190">
        <f>'Table A4'!B29/'Table A4'!P29</f>
        <v>2.171183971281875</v>
      </c>
      <c r="C29" s="190">
        <f>'Table A4'!C29/'Table A4'!Q29</f>
        <v>2.2216086122805518</v>
      </c>
      <c r="D29" s="190">
        <f>'Table A4'!D29/'Table A4'!R29</f>
        <v>2.5352544068122835</v>
      </c>
      <c r="E29" s="190">
        <f>'Table A4'!E29/'Table A4'!S29</f>
        <v>2.5178750708186848</v>
      </c>
      <c r="F29" s="190">
        <f>'Table A4'!F29/'Table A4'!T29</f>
        <v>2.2236906953306192</v>
      </c>
      <c r="G29" s="190">
        <f>'Table A4'!G29/'Table A4'!U29</f>
        <v>2.0527967516697028</v>
      </c>
      <c r="H29" s="28"/>
      <c r="I29" s="190">
        <f t="shared" si="4"/>
        <v>1.853836821985779</v>
      </c>
      <c r="J29" s="190">
        <f t="shared" si="5"/>
        <v>1.8185927881870092</v>
      </c>
      <c r="K29" s="190">
        <f t="shared" si="0"/>
        <v>1.6513578437311534</v>
      </c>
      <c r="L29" s="190">
        <f t="shared" si="1"/>
        <v>1.6588157478998833</v>
      </c>
      <c r="M29" s="190">
        <f t="shared" si="2"/>
        <v>1.8171999703975994</v>
      </c>
      <c r="N29" s="190">
        <f t="shared" si="3"/>
        <v>1.9498509550053524</v>
      </c>
      <c r="P29" s="28"/>
      <c r="Q29" s="28"/>
      <c r="R29" s="28"/>
      <c r="S29" s="28"/>
      <c r="T29" s="28"/>
      <c r="U29" s="28"/>
    </row>
    <row r="30" spans="1:21" ht="12" customHeight="1">
      <c r="A30" s="27">
        <v>1937</v>
      </c>
      <c r="B30" s="190">
        <f>'Table A4'!B30/'Table A4'!P30</f>
        <v>2.0801566704882744</v>
      </c>
      <c r="C30" s="190">
        <f>'Table A4'!C30/'Table A4'!Q30</f>
        <v>2.2430734511528634</v>
      </c>
      <c r="D30" s="190">
        <f>'Table A4'!D30/'Table A4'!R30</f>
        <v>2.4800839387113474</v>
      </c>
      <c r="E30" s="190">
        <f>'Table A4'!E30/'Table A4'!S30</f>
        <v>2.4422201003094881</v>
      </c>
      <c r="F30" s="190">
        <f>'Table A4'!F30/'Table A4'!T30</f>
        <v>2.1617418622243392</v>
      </c>
      <c r="G30" s="190">
        <f>'Table A4'!G30/'Table A4'!U30</f>
        <v>2.0720526864893065</v>
      </c>
      <c r="H30" s="28"/>
      <c r="I30" s="190">
        <f t="shared" si="4"/>
        <v>1.9257916257166283</v>
      </c>
      <c r="J30" s="190">
        <f t="shared" si="5"/>
        <v>1.804457692401499</v>
      </c>
      <c r="K30" s="190">
        <f t="shared" si="0"/>
        <v>1.6756373566695562</v>
      </c>
      <c r="L30" s="190">
        <f t="shared" si="1"/>
        <v>1.6933754423374134</v>
      </c>
      <c r="M30" s="190">
        <f t="shared" si="2"/>
        <v>1.860776419027667</v>
      </c>
      <c r="N30" s="190">
        <f t="shared" si="3"/>
        <v>1.932789976278815</v>
      </c>
      <c r="P30" s="28"/>
      <c r="Q30" s="28"/>
      <c r="R30" s="28"/>
      <c r="S30" s="28"/>
      <c r="T30" s="28"/>
      <c r="U30" s="28"/>
    </row>
    <row r="31" spans="1:21" ht="12" customHeight="1">
      <c r="A31" s="27">
        <v>1938</v>
      </c>
      <c r="B31" s="190">
        <f>'Table A4'!B31/'Table A4'!P31</f>
        <v>1.9376601820464707</v>
      </c>
      <c r="C31" s="190">
        <f>'Table A4'!C31/'Table A4'!Q31</f>
        <v>2.0478130403328807</v>
      </c>
      <c r="D31" s="190">
        <f>'Table A4'!D31/'Table A4'!R31</f>
        <v>2.246493234572934</v>
      </c>
      <c r="E31" s="190">
        <f>'Table A4'!E31/'Table A4'!S31</f>
        <v>2.2498918323033341</v>
      </c>
      <c r="F31" s="190">
        <f>'Table A4'!F31/'Table A4'!T31</f>
        <v>2.1010725112285766</v>
      </c>
      <c r="G31" s="190">
        <f>'Table A4'!G31/'Table A4'!U31</f>
        <v>2.2581199259364753</v>
      </c>
      <c r="H31" s="28"/>
      <c r="I31" s="190">
        <f t="shared" si="4"/>
        <v>2.0664844462281322</v>
      </c>
      <c r="J31" s="190">
        <f t="shared" si="5"/>
        <v>1.9543687294465328</v>
      </c>
      <c r="K31" s="190">
        <f t="shared" si="0"/>
        <v>1.8022506438573764</v>
      </c>
      <c r="L31" s="190">
        <f t="shared" si="1"/>
        <v>1.8000692333169128</v>
      </c>
      <c r="M31" s="190">
        <f t="shared" si="2"/>
        <v>1.9082053995555661</v>
      </c>
      <c r="N31" s="190">
        <f t="shared" si="3"/>
        <v>1.7948367873242728</v>
      </c>
      <c r="P31" s="28"/>
      <c r="Q31" s="28"/>
      <c r="R31" s="28"/>
      <c r="S31" s="28"/>
      <c r="T31" s="28"/>
      <c r="U31" s="28"/>
    </row>
    <row r="32" spans="1:21" ht="12" customHeight="1">
      <c r="A32" s="27">
        <v>1939</v>
      </c>
      <c r="B32" s="190">
        <f>'Table A4'!B32/'Table A4'!P32</f>
        <v>1.8975000347148676</v>
      </c>
      <c r="C32" s="190">
        <f>'Table A4'!C32/'Table A4'!Q32</f>
        <v>2.0174661034401247</v>
      </c>
      <c r="D32" s="190">
        <f>'Table A4'!D32/'Table A4'!R32</f>
        <v>2.2864251763468846</v>
      </c>
      <c r="E32" s="190">
        <f>'Table A4'!E32/'Table A4'!S32</f>
        <v>2.2930038449840855</v>
      </c>
      <c r="F32" s="190">
        <f>'Table A4'!F32/'Table A4'!T32</f>
        <v>2.1114748945546755</v>
      </c>
      <c r="G32" s="190">
        <f>'Table A4'!G32/'Table A4'!U32</f>
        <v>2.0495720548326495</v>
      </c>
      <c r="H32" s="28"/>
      <c r="I32" s="190">
        <f t="shared" si="4"/>
        <v>2.1142060850367503</v>
      </c>
      <c r="J32" s="190">
        <f t="shared" si="5"/>
        <v>1.9828337245033809</v>
      </c>
      <c r="K32" s="190">
        <f t="shared" si="0"/>
        <v>1.7773479704740713</v>
      </c>
      <c r="L32" s="190">
        <f t="shared" si="1"/>
        <v>1.7733929051172375</v>
      </c>
      <c r="M32" s="190">
        <f t="shared" si="2"/>
        <v>1.899705431853826</v>
      </c>
      <c r="N32" s="190">
        <f t="shared" si="3"/>
        <v>1.95276926952809</v>
      </c>
      <c r="P32" s="28"/>
      <c r="Q32" s="28"/>
      <c r="R32" s="28"/>
      <c r="S32" s="28"/>
      <c r="T32" s="28"/>
      <c r="U32" s="28"/>
    </row>
    <row r="33" spans="1:21" ht="12" customHeight="1">
      <c r="A33" s="27">
        <v>1940</v>
      </c>
      <c r="B33" s="190">
        <f>'Table A4'!B33/'Table A4'!P33</f>
        <v>1.7848475497978593</v>
      </c>
      <c r="C33" s="190">
        <f>'Table A4'!C33/'Table A4'!Q33</f>
        <v>2.1341044995506846</v>
      </c>
      <c r="D33" s="190">
        <f>'Table A4'!D33/'Table A4'!R33</f>
        <v>2.329286395492522</v>
      </c>
      <c r="E33" s="190">
        <f>'Table A4'!E33/'Table A4'!S33</f>
        <v>2.2703294432996017</v>
      </c>
      <c r="F33" s="190">
        <f>'Table A4'!F33/'Table A4'!T33</f>
        <v>2.0783268091734963</v>
      </c>
      <c r="G33" s="190">
        <f>'Table A4'!G33/'Table A4'!U33</f>
        <v>2.0697789906943442</v>
      </c>
      <c r="H33" s="28"/>
      <c r="I33" s="190">
        <f t="shared" si="4"/>
        <v>2.2741327921040897</v>
      </c>
      <c r="J33" s="190">
        <f t="shared" si="5"/>
        <v>1.8817529605042438</v>
      </c>
      <c r="K33" s="190">
        <f t="shared" si="0"/>
        <v>1.7522833329152399</v>
      </c>
      <c r="L33" s="190">
        <f t="shared" si="1"/>
        <v>1.7871973725198105</v>
      </c>
      <c r="M33" s="190">
        <f t="shared" si="2"/>
        <v>1.9273626432106132</v>
      </c>
      <c r="N33" s="190">
        <f t="shared" si="3"/>
        <v>1.9347725172196044</v>
      </c>
      <c r="P33" s="28"/>
      <c r="Q33" s="28"/>
      <c r="R33" s="28"/>
      <c r="S33" s="28"/>
      <c r="T33" s="28"/>
      <c r="U33" s="28"/>
    </row>
    <row r="34" spans="1:21" ht="12" customHeight="1">
      <c r="A34" s="27">
        <v>1941</v>
      </c>
      <c r="B34" s="190">
        <f>'Table A4'!B34/'Table A4'!P34</f>
        <v>1.8619578686082965</v>
      </c>
      <c r="C34" s="190">
        <f>'Table A4'!C34/'Table A4'!Q34</f>
        <v>2.1335168075482698</v>
      </c>
      <c r="D34" s="190">
        <f>'Table A4'!D34/'Table A4'!R34</f>
        <v>2.3779229768951171</v>
      </c>
      <c r="E34" s="190">
        <f>'Table A4'!E34/'Table A4'!S34</f>
        <v>2.2741351053372143</v>
      </c>
      <c r="F34" s="190">
        <f>'Table A4'!F34/'Table A4'!T34</f>
        <v>2.0457816121253996</v>
      </c>
      <c r="G34" s="190">
        <f>'Table A4'!G34/'Table A4'!U34</f>
        <v>2.0250500178635238</v>
      </c>
      <c r="H34" s="28"/>
      <c r="I34" s="190">
        <f t="shared" si="4"/>
        <v>2.1601495112685543</v>
      </c>
      <c r="J34" s="190">
        <f t="shared" si="5"/>
        <v>1.8822101210505571</v>
      </c>
      <c r="K34" s="190">
        <f t="shared" si="0"/>
        <v>1.7257299695033075</v>
      </c>
      <c r="L34" s="190">
        <f t="shared" si="1"/>
        <v>1.7848461248819754</v>
      </c>
      <c r="M34" s="190">
        <f t="shared" si="2"/>
        <v>1.9562225883544127</v>
      </c>
      <c r="N34" s="190">
        <f t="shared" si="3"/>
        <v>1.9755621506980365</v>
      </c>
      <c r="P34" s="28"/>
      <c r="Q34" s="28"/>
      <c r="R34" s="28"/>
      <c r="S34" s="28"/>
      <c r="T34" s="28"/>
      <c r="U34" s="28"/>
    </row>
    <row r="35" spans="1:21" ht="12" customHeight="1">
      <c r="A35" s="27">
        <v>1942</v>
      </c>
      <c r="B35" s="190">
        <f>'Table A4'!B35/'Table A4'!P35</f>
        <v>1.8398768672685257</v>
      </c>
      <c r="C35" s="190">
        <f>'Table A4'!C35/'Table A4'!Q35</f>
        <v>2.1458068600296949</v>
      </c>
      <c r="D35" s="190">
        <f>'Table A4'!D35/'Table A4'!R35</f>
        <v>2.4026901566850785</v>
      </c>
      <c r="E35" s="190">
        <f>'Table A4'!E35/'Table A4'!S35</f>
        <v>2.272499436245361</v>
      </c>
      <c r="F35" s="190">
        <f>'Table A4'!F35/'Table A4'!T35</f>
        <v>2.006723194032805</v>
      </c>
      <c r="G35" s="190">
        <f>'Table A4'!G35/'Table A4'!U35</f>
        <v>1.9308483290488434</v>
      </c>
      <c r="H35" s="28"/>
      <c r="I35" s="190">
        <f t="shared" si="4"/>
        <v>2.1906507238998398</v>
      </c>
      <c r="J35" s="190">
        <f t="shared" si="5"/>
        <v>1.8727474366614316</v>
      </c>
      <c r="K35" s="190">
        <f t="shared" si="0"/>
        <v>1.7129158176765567</v>
      </c>
      <c r="L35" s="190">
        <f t="shared" si="1"/>
        <v>1.7858549650525597</v>
      </c>
      <c r="M35" s="190">
        <f t="shared" si="2"/>
        <v>1.993321705437348</v>
      </c>
      <c r="N35" s="190">
        <f t="shared" si="3"/>
        <v>2.0742888704777682</v>
      </c>
      <c r="P35" s="28"/>
      <c r="Q35" s="28"/>
      <c r="R35" s="28"/>
      <c r="S35" s="28"/>
      <c r="T35" s="28"/>
      <c r="U35" s="28"/>
    </row>
    <row r="36" spans="1:21" ht="12" customHeight="1">
      <c r="A36" s="27">
        <v>1943</v>
      </c>
      <c r="B36" s="190">
        <f>'Table A4'!B36/'Table A4'!P36</f>
        <v>1.9176262003179878</v>
      </c>
      <c r="C36" s="190">
        <f>'Table A4'!C36/'Table A4'!Q36</f>
        <v>2.0858718482237166</v>
      </c>
      <c r="D36" s="190">
        <f>'Table A4'!D36/'Table A4'!R36</f>
        <v>2.3145691281313727</v>
      </c>
      <c r="E36" s="190">
        <f>'Table A4'!E36/'Table A4'!S36</f>
        <v>2.1534002169730471</v>
      </c>
      <c r="F36" s="190">
        <f>'Table A4'!F36/'Table A4'!T36</f>
        <v>1.8938470978372433</v>
      </c>
      <c r="G36" s="190">
        <f>'Table A4'!G36/'Table A4'!U36</f>
        <v>1.8761004063442124</v>
      </c>
      <c r="H36" s="28"/>
      <c r="I36" s="190">
        <f t="shared" si="4"/>
        <v>2.0897683606390784</v>
      </c>
      <c r="J36" s="190">
        <f t="shared" si="5"/>
        <v>1.9209189847179602</v>
      </c>
      <c r="K36" s="190">
        <f t="shared" si="0"/>
        <v>1.7607055259402562</v>
      </c>
      <c r="L36" s="190">
        <f t="shared" si="1"/>
        <v>1.8670017443072566</v>
      </c>
      <c r="M36" s="190">
        <f t="shared" si="2"/>
        <v>2.1187595757927782</v>
      </c>
      <c r="N36" s="190">
        <f t="shared" si="3"/>
        <v>2.1414216826731027</v>
      </c>
      <c r="P36" s="28"/>
      <c r="Q36" s="28"/>
      <c r="R36" s="28"/>
      <c r="S36" s="28"/>
      <c r="T36" s="28"/>
      <c r="U36" s="28"/>
    </row>
    <row r="37" spans="1:21" ht="12" customHeight="1">
      <c r="A37" s="27">
        <v>1944</v>
      </c>
      <c r="B37" s="190">
        <f>'Table A4'!B37/'Table A4'!P37</f>
        <v>1.6764738534623786</v>
      </c>
      <c r="C37" s="190">
        <f>'Table A4'!C37/'Table A4'!Q37</f>
        <v>1.9499285944427807</v>
      </c>
      <c r="D37" s="190">
        <f>'Table A4'!D37/'Table A4'!R37</f>
        <v>2.0396242263782711</v>
      </c>
      <c r="E37" s="190">
        <f>'Table A4'!E37/'Table A4'!S37</f>
        <v>1.9446107167399262</v>
      </c>
      <c r="F37" s="190">
        <f>'Table A4'!F37/'Table A4'!T37</f>
        <v>1.7381054182384155</v>
      </c>
      <c r="G37" s="190">
        <f>'Table A4'!G37/'Table A4'!U37</f>
        <v>1.739955704071674</v>
      </c>
      <c r="H37" s="28"/>
      <c r="I37" s="190">
        <f t="shared" si="4"/>
        <v>2.478253734245198</v>
      </c>
      <c r="J37" s="190">
        <f t="shared" si="5"/>
        <v>2.0527107046257416</v>
      </c>
      <c r="K37" s="190">
        <f t="shared" si="0"/>
        <v>1.9618860109519478</v>
      </c>
      <c r="L37" s="190">
        <f t="shared" si="1"/>
        <v>2.0586371531451975</v>
      </c>
      <c r="M37" s="190">
        <f t="shared" si="2"/>
        <v>2.354820023387215</v>
      </c>
      <c r="N37" s="190">
        <f t="shared" si="3"/>
        <v>2.3514322472242708</v>
      </c>
      <c r="P37" s="28"/>
      <c r="Q37" s="28"/>
      <c r="R37" s="28"/>
      <c r="S37" s="28"/>
      <c r="T37" s="28"/>
      <c r="U37" s="28"/>
    </row>
    <row r="38" spans="1:21" ht="12" customHeight="1">
      <c r="A38" s="27">
        <v>1945</v>
      </c>
      <c r="B38" s="190">
        <f>'Table A4'!B38/'Table A4'!P38</f>
        <v>1.7621430840580217</v>
      </c>
      <c r="C38" s="190">
        <f>'Table A4'!C38/'Table A4'!Q38</f>
        <v>2.0266158801685519</v>
      </c>
      <c r="D38" s="190">
        <f>'Table A4'!D38/'Table A4'!R38</f>
        <v>1.9641042680608709</v>
      </c>
      <c r="E38" s="190">
        <f>'Table A4'!E38/'Table A4'!S38</f>
        <v>1.8258670978823388</v>
      </c>
      <c r="F38" s="190">
        <f>'Table A4'!F38/'Table A4'!T38</f>
        <v>1.7075799311984921</v>
      </c>
      <c r="G38" s="190">
        <f>'Table A4'!G38/'Table A4'!U38</f>
        <v>1.7793929480120185</v>
      </c>
      <c r="H38" s="28"/>
      <c r="I38" s="190">
        <f t="shared" ref="I38:I69" si="6">B38/(B38-1)</f>
        <v>2.3120895812312723</v>
      </c>
      <c r="J38" s="190">
        <f t="shared" ref="J38:J69" si="7">C38/(C38-1)</f>
        <v>1.9740741589111381</v>
      </c>
      <c r="K38" s="190">
        <f t="shared" ref="K38:K69" si="8">D38/(D38-1)</f>
        <v>2.037232209345289</v>
      </c>
      <c r="L38" s="190">
        <f t="shared" ref="L38:L69" si="9">E38/(E38-1)</f>
        <v>2.2108485766828188</v>
      </c>
      <c r="M38" s="190">
        <f t="shared" ref="M38:M69" si="10">F38/(F38-1)</f>
        <v>2.413267895128413</v>
      </c>
      <c r="N38" s="190">
        <f t="shared" ref="N38:N69" si="11">G38/(G38-1)</f>
        <v>2.2830498435361513</v>
      </c>
      <c r="P38" s="28"/>
      <c r="Q38" s="28"/>
      <c r="R38" s="28"/>
      <c r="S38" s="28"/>
      <c r="T38" s="28"/>
      <c r="U38" s="28"/>
    </row>
    <row r="39" spans="1:21" ht="12" customHeight="1">
      <c r="A39" s="27">
        <v>1946</v>
      </c>
      <c r="B39" s="190">
        <f>'Table A4'!B39/'Table A4'!P39</f>
        <v>1.9296421471115295</v>
      </c>
      <c r="C39" s="190">
        <f>'Table A4'!C39/'Table A4'!Q39</f>
        <v>2.149693994017789</v>
      </c>
      <c r="D39" s="190">
        <f>'Table A4'!D39/'Table A4'!R39</f>
        <v>2.0336635554528701</v>
      </c>
      <c r="E39" s="190">
        <f>'Table A4'!E39/'Table A4'!S39</f>
        <v>1.9174943724429236</v>
      </c>
      <c r="F39" s="190">
        <f>'Table A4'!F39/'Table A4'!T39</f>
        <v>1.7819004994421299</v>
      </c>
      <c r="G39" s="190">
        <f>'Table A4'!G39/'Table A4'!U39</f>
        <v>1.9622312288283581</v>
      </c>
      <c r="H39" s="28"/>
      <c r="I39" s="190">
        <f t="shared" si="6"/>
        <v>2.0756827270655465</v>
      </c>
      <c r="J39" s="190">
        <f t="shared" si="7"/>
        <v>1.8697966634628929</v>
      </c>
      <c r="K39" s="190">
        <f t="shared" si="8"/>
        <v>1.9674327731927035</v>
      </c>
      <c r="L39" s="190">
        <f t="shared" si="9"/>
        <v>2.0899249412695542</v>
      </c>
      <c r="M39" s="190">
        <f t="shared" si="10"/>
        <v>2.2789351083846086</v>
      </c>
      <c r="N39" s="190">
        <f t="shared" si="11"/>
        <v>2.039251242362639</v>
      </c>
      <c r="P39" s="28"/>
      <c r="Q39" s="28"/>
      <c r="R39" s="28"/>
      <c r="S39" s="28"/>
      <c r="T39" s="28"/>
      <c r="U39" s="28"/>
    </row>
    <row r="40" spans="1:21" ht="12" customHeight="1">
      <c r="A40" s="27">
        <v>1947</v>
      </c>
      <c r="B40" s="190">
        <f>'Table A4'!B40/'Table A4'!P40</f>
        <v>1.9209779886742697</v>
      </c>
      <c r="C40" s="190">
        <f>'Table A4'!C40/'Table A4'!Q40</f>
        <v>2.1499560390466761</v>
      </c>
      <c r="D40" s="190">
        <f>'Table A4'!D40/'Table A4'!R40</f>
        <v>2.0342274335599519</v>
      </c>
      <c r="E40" s="190">
        <f>'Table A4'!E40/'Table A4'!S40</f>
        <v>1.9336882525861601</v>
      </c>
      <c r="F40" s="190">
        <f>'Table A4'!F40/'Table A4'!T40</f>
        <v>1.8361237004724387</v>
      </c>
      <c r="G40" s="190">
        <f>'Table A4'!G40/'Table A4'!U40</f>
        <v>1.9951191271431752</v>
      </c>
      <c r="H40" s="28"/>
      <c r="I40" s="190">
        <f t="shared" si="6"/>
        <v>2.0858022800734695</v>
      </c>
      <c r="J40" s="190">
        <f t="shared" si="7"/>
        <v>1.8695984594585102</v>
      </c>
      <c r="K40" s="190">
        <f t="shared" si="8"/>
        <v>1.9669053126524245</v>
      </c>
      <c r="L40" s="190">
        <f t="shared" si="9"/>
        <v>2.0710212934886645</v>
      </c>
      <c r="M40" s="190">
        <f t="shared" si="10"/>
        <v>2.1959952808836367</v>
      </c>
      <c r="N40" s="190">
        <f t="shared" si="11"/>
        <v>2.0049048126236273</v>
      </c>
      <c r="P40" s="28"/>
      <c r="Q40" s="28"/>
      <c r="R40" s="28"/>
      <c r="S40" s="28"/>
      <c r="T40" s="28"/>
      <c r="U40" s="28"/>
    </row>
    <row r="41" spans="1:21" ht="12" customHeight="1">
      <c r="A41" s="27">
        <v>1948</v>
      </c>
      <c r="B41" s="190">
        <f>'Table A4'!B41/'Table A4'!P41</f>
        <v>1.8979748203308739</v>
      </c>
      <c r="C41" s="190">
        <f>'Table A4'!C41/'Table A4'!Q41</f>
        <v>2.0425728218477714</v>
      </c>
      <c r="D41" s="190">
        <f>'Table A4'!D41/'Table A4'!R41</f>
        <v>2.0899625822659287</v>
      </c>
      <c r="E41" s="190">
        <f>'Table A4'!E41/'Table A4'!S41</f>
        <v>1.9780174402839028</v>
      </c>
      <c r="F41" s="190">
        <f>'Table A4'!F41/'Table A4'!T41</f>
        <v>1.8589413212043004</v>
      </c>
      <c r="G41" s="190">
        <f>'Table A4'!G41/'Table A4'!U41</f>
        <v>1.9054296151728971</v>
      </c>
      <c r="H41" s="28"/>
      <c r="I41" s="190">
        <f t="shared" si="6"/>
        <v>2.113616971611223</v>
      </c>
      <c r="J41" s="190">
        <f t="shared" si="7"/>
        <v>1.9591656132256365</v>
      </c>
      <c r="K41" s="190">
        <f t="shared" si="8"/>
        <v>1.9174626874998726</v>
      </c>
      <c r="L41" s="190">
        <f t="shared" si="9"/>
        <v>2.0224766541072272</v>
      </c>
      <c r="M41" s="190">
        <f t="shared" si="10"/>
        <v>2.1642238827186993</v>
      </c>
      <c r="N41" s="190">
        <f t="shared" si="11"/>
        <v>2.1044480799416352</v>
      </c>
      <c r="P41" s="28"/>
      <c r="Q41" s="28"/>
      <c r="R41" s="28"/>
      <c r="S41" s="28"/>
      <c r="T41" s="28"/>
      <c r="U41" s="28"/>
    </row>
    <row r="42" spans="1:21" ht="12" customHeight="1">
      <c r="A42" s="27">
        <v>1949</v>
      </c>
      <c r="B42" s="190">
        <f>'Table A4'!B42/'Table A4'!P42</f>
        <v>1.8462015055964085</v>
      </c>
      <c r="C42" s="190">
        <f>'Table A4'!C42/'Table A4'!Q42</f>
        <v>1.9618092061815113</v>
      </c>
      <c r="D42" s="190">
        <f>'Table A4'!D42/'Table A4'!R42</f>
        <v>2.0805543670175277</v>
      </c>
      <c r="E42" s="190">
        <f>'Table A4'!E42/'Table A4'!S42</f>
        <v>1.9945897333320877</v>
      </c>
      <c r="F42" s="190">
        <f>'Table A4'!F42/'Table A4'!T42</f>
        <v>1.8716940798047608</v>
      </c>
      <c r="G42" s="190">
        <f>'Table A4'!G42/'Table A4'!U42</f>
        <v>1.9494154872856984</v>
      </c>
      <c r="H42" s="28"/>
      <c r="I42" s="190">
        <f t="shared" si="6"/>
        <v>2.1817516198995572</v>
      </c>
      <c r="J42" s="190">
        <f t="shared" si="7"/>
        <v>2.039707245026392</v>
      </c>
      <c r="K42" s="190">
        <f t="shared" si="8"/>
        <v>1.9254508893986813</v>
      </c>
      <c r="L42" s="190">
        <f t="shared" si="9"/>
        <v>2.0054396968786183</v>
      </c>
      <c r="M42" s="190">
        <f t="shared" si="10"/>
        <v>2.1471914553142049</v>
      </c>
      <c r="N42" s="190">
        <f t="shared" si="11"/>
        <v>2.05327963719964</v>
      </c>
      <c r="P42" s="28"/>
      <c r="Q42" s="28"/>
      <c r="R42" s="28"/>
      <c r="S42" s="28"/>
      <c r="T42" s="28"/>
      <c r="U42" s="28"/>
    </row>
    <row r="43" spans="1:21" ht="12" customHeight="1">
      <c r="A43" s="27">
        <v>1950</v>
      </c>
      <c r="B43" s="190">
        <f>'Table A4'!B43/'Table A4'!P43</f>
        <v>1.8500207681616792</v>
      </c>
      <c r="C43" s="190">
        <f>'Table A4'!C43/'Table A4'!Q43</f>
        <v>2.0961866309460593</v>
      </c>
      <c r="D43" s="190">
        <f>'Table A4'!D43/'Table A4'!R43</f>
        <v>2.1672254523842533</v>
      </c>
      <c r="E43" s="190">
        <f>'Table A4'!E43/'Table A4'!S43</f>
        <v>2.012713319074682</v>
      </c>
      <c r="F43" s="190">
        <f>'Table A4'!F43/'Table A4'!T43</f>
        <v>1.932088642382588</v>
      </c>
      <c r="G43" s="190">
        <f>'Table A4'!G43/'Table A4'!U43</f>
        <v>2.0347999999999997</v>
      </c>
      <c r="H43" s="28"/>
      <c r="I43" s="190">
        <f t="shared" si="6"/>
        <v>2.1764418440771482</v>
      </c>
      <c r="J43" s="190">
        <f t="shared" si="7"/>
        <v>1.9122534172278256</v>
      </c>
      <c r="K43" s="190">
        <f t="shared" si="8"/>
        <v>1.8567325172333524</v>
      </c>
      <c r="L43" s="190">
        <f t="shared" si="9"/>
        <v>1.9874462803685666</v>
      </c>
      <c r="M43" s="190">
        <f t="shared" si="10"/>
        <v>2.0728593338974908</v>
      </c>
      <c r="N43" s="190">
        <f t="shared" si="11"/>
        <v>1.9663703131039818</v>
      </c>
      <c r="P43" s="28"/>
      <c r="Q43" s="28"/>
      <c r="R43" s="28"/>
      <c r="S43" s="28"/>
      <c r="T43" s="28"/>
      <c r="U43" s="28"/>
    </row>
    <row r="44" spans="1:21" ht="12" customHeight="1">
      <c r="A44" s="27">
        <v>1951</v>
      </c>
      <c r="B44" s="190">
        <f>'Table A4'!B44/'Table A4'!P44</f>
        <v>1.8049222302197707</v>
      </c>
      <c r="C44" s="190">
        <f>'Table A4'!C44/'Table A4'!Q44</f>
        <v>2.026639330831344</v>
      </c>
      <c r="D44" s="190">
        <f>'Table A4'!D44/'Table A4'!R44</f>
        <v>2.0104058056879315</v>
      </c>
      <c r="E44" s="190">
        <f>'Table A4'!E44/'Table A4'!S44</f>
        <v>1.9532425410446634</v>
      </c>
      <c r="F44" s="190">
        <f>'Table A4'!F44/'Table A4'!T44</f>
        <v>1.8463167175643054</v>
      </c>
      <c r="G44" s="190">
        <f>'Table A4'!G44/'Table A4'!U44</f>
        <v>1.9510956521739122</v>
      </c>
      <c r="H44" s="28"/>
      <c r="I44" s="190">
        <f t="shared" si="6"/>
        <v>2.2423560469027755</v>
      </c>
      <c r="J44" s="190">
        <f t="shared" si="7"/>
        <v>1.9740519089505637</v>
      </c>
      <c r="K44" s="190">
        <f t="shared" si="8"/>
        <v>1.9897013599591833</v>
      </c>
      <c r="L44" s="190">
        <f t="shared" si="9"/>
        <v>2.0490509570671227</v>
      </c>
      <c r="M44" s="190">
        <f t="shared" si="10"/>
        <v>2.1815907440396476</v>
      </c>
      <c r="N44" s="190">
        <f t="shared" si="11"/>
        <v>2.0514189584552378</v>
      </c>
      <c r="P44" s="28"/>
      <c r="Q44" s="28"/>
      <c r="R44" s="28"/>
      <c r="S44" s="28"/>
      <c r="T44" s="28"/>
      <c r="U44" s="28"/>
    </row>
    <row r="45" spans="1:21" ht="12" customHeight="1">
      <c r="A45" s="27">
        <v>1952</v>
      </c>
      <c r="B45" s="190">
        <f>'Table A4'!B45/'Table A4'!P45</f>
        <v>1.7036052301634521</v>
      </c>
      <c r="C45" s="190">
        <f>'Table A4'!C45/'Table A4'!Q45</f>
        <v>1.889592476586093</v>
      </c>
      <c r="D45" s="190">
        <f>'Table A4'!D45/'Table A4'!R45</f>
        <v>1.9449049338723743</v>
      </c>
      <c r="E45" s="190">
        <f>'Table A4'!E45/'Table A4'!S45</f>
        <v>1.8408777139934525</v>
      </c>
      <c r="F45" s="190">
        <f>'Table A4'!F45/'Table A4'!T45</f>
        <v>1.7939368122360537</v>
      </c>
      <c r="G45" s="190">
        <f>'Table A4'!G45/'Table A4'!U45</f>
        <v>1.9413805474355577</v>
      </c>
      <c r="H45" s="28"/>
      <c r="I45" s="190">
        <f t="shared" si="6"/>
        <v>2.4212515159497796</v>
      </c>
      <c r="J45" s="190">
        <f t="shared" si="7"/>
        <v>2.1241102261089346</v>
      </c>
      <c r="K45" s="190">
        <f t="shared" si="8"/>
        <v>2.0583075229608943</v>
      </c>
      <c r="L45" s="190">
        <f t="shared" si="9"/>
        <v>2.1892335631668156</v>
      </c>
      <c r="M45" s="190">
        <f t="shared" si="10"/>
        <v>2.2595460804791094</v>
      </c>
      <c r="N45" s="190">
        <f t="shared" si="11"/>
        <v>2.0622696663152107</v>
      </c>
      <c r="P45" s="28"/>
      <c r="Q45" s="28"/>
      <c r="R45" s="28"/>
      <c r="S45" s="28"/>
      <c r="T45" s="28"/>
      <c r="U45" s="28"/>
    </row>
    <row r="46" spans="1:21" ht="12" customHeight="1">
      <c r="A46" s="27">
        <v>1953</v>
      </c>
      <c r="B46" s="190">
        <f>'Table A4'!B46/'Table A4'!P46</f>
        <v>1.6891573760753746</v>
      </c>
      <c r="C46" s="190">
        <f>'Table A4'!C46/'Table A4'!Q46</f>
        <v>1.8442843301478238</v>
      </c>
      <c r="D46" s="190">
        <f>'Table A4'!D46/'Table A4'!R46</f>
        <v>1.8809603897083826</v>
      </c>
      <c r="E46" s="190">
        <f>'Table A4'!E46/'Table A4'!S46</f>
        <v>1.8046654462727203</v>
      </c>
      <c r="F46" s="190">
        <f>'Table A4'!F46/'Table A4'!T46</f>
        <v>1.7736784975523157</v>
      </c>
      <c r="G46" s="190">
        <f>'Table A4'!G46/'Table A4'!U46</f>
        <v>1.9947809198259789</v>
      </c>
      <c r="H46" s="28"/>
      <c r="I46" s="190">
        <f t="shared" si="6"/>
        <v>2.451047372800125</v>
      </c>
      <c r="J46" s="190">
        <f t="shared" si="7"/>
        <v>2.184435105913801</v>
      </c>
      <c r="K46" s="190">
        <f t="shared" si="8"/>
        <v>2.1351248156923628</v>
      </c>
      <c r="L46" s="190">
        <f t="shared" si="9"/>
        <v>2.2427525061901021</v>
      </c>
      <c r="M46" s="190">
        <f t="shared" si="10"/>
        <v>2.2925265509687769</v>
      </c>
      <c r="N46" s="190">
        <f t="shared" si="11"/>
        <v>2.0052464618791985</v>
      </c>
      <c r="P46" s="28"/>
      <c r="Q46" s="28"/>
      <c r="R46" s="28"/>
      <c r="S46" s="28"/>
      <c r="T46" s="28"/>
      <c r="U46" s="28"/>
    </row>
    <row r="47" spans="1:21" ht="12" customHeight="1">
      <c r="A47" s="27">
        <v>1954</v>
      </c>
      <c r="B47" s="190">
        <f>'Table A4'!B47/'Table A4'!P47</f>
        <v>1.6986198109372082</v>
      </c>
      <c r="C47" s="190">
        <f>'Table A4'!C47/'Table A4'!Q47</f>
        <v>1.8686101041013623</v>
      </c>
      <c r="D47" s="190">
        <f>'Table A4'!D47/'Table A4'!R47</f>
        <v>1.8875161674014869</v>
      </c>
      <c r="E47" s="190">
        <f>'Table A4'!E47/'Table A4'!S47</f>
        <v>1.814000154289207</v>
      </c>
      <c r="F47" s="190">
        <f>'Table A4'!F47/'Table A4'!T47</f>
        <v>1.779774181968242</v>
      </c>
      <c r="G47" s="190">
        <f>'Table A4'!G47/'Table A4'!U47</f>
        <v>2.0410100724842324</v>
      </c>
      <c r="H47" s="28"/>
      <c r="I47" s="190">
        <f t="shared" si="6"/>
        <v>2.4313937056243597</v>
      </c>
      <c r="J47" s="190">
        <f t="shared" si="7"/>
        <v>2.1512645262566568</v>
      </c>
      <c r="K47" s="190">
        <f t="shared" si="8"/>
        <v>2.1267400377931693</v>
      </c>
      <c r="L47" s="190">
        <f t="shared" si="9"/>
        <v>2.2285009956456459</v>
      </c>
      <c r="M47" s="190">
        <f t="shared" si="10"/>
        <v>2.2824225565866803</v>
      </c>
      <c r="N47" s="190">
        <f t="shared" si="11"/>
        <v>1.9606054988628809</v>
      </c>
      <c r="P47" s="28"/>
      <c r="Q47" s="28"/>
      <c r="R47" s="28"/>
      <c r="S47" s="28"/>
      <c r="T47" s="28"/>
      <c r="U47" s="28"/>
    </row>
    <row r="48" spans="1:21" ht="12" customHeight="1">
      <c r="A48" s="27">
        <v>1955</v>
      </c>
      <c r="B48" s="190">
        <f>'Table A4'!B48/'Table A4'!P48</f>
        <v>1.6815388100797477</v>
      </c>
      <c r="C48" s="190">
        <f>'Table A4'!C48/'Table A4'!Q48</f>
        <v>1.8117514519588076</v>
      </c>
      <c r="D48" s="190">
        <f>'Table A4'!D48/'Table A4'!R48</f>
        <v>1.8771806571891971</v>
      </c>
      <c r="E48" s="190">
        <f>'Table A4'!E48/'Table A4'!S48</f>
        <v>1.8016280520751322</v>
      </c>
      <c r="F48" s="190">
        <f>'Table A4'!F48/'Table A4'!T48</f>
        <v>1.8359918246803975</v>
      </c>
      <c r="G48" s="190">
        <f>'Table A4'!G48/'Table A4'!U48</f>
        <v>2.1651525320317271</v>
      </c>
      <c r="H48" s="28"/>
      <c r="I48" s="190">
        <f t="shared" si="6"/>
        <v>2.4672678726586219</v>
      </c>
      <c r="J48" s="190">
        <f t="shared" si="7"/>
        <v>2.2319041716364496</v>
      </c>
      <c r="K48" s="190">
        <f t="shared" si="8"/>
        <v>2.1400160181419872</v>
      </c>
      <c r="L48" s="190">
        <f t="shared" si="9"/>
        <v>2.2474613349811707</v>
      </c>
      <c r="M48" s="190">
        <f t="shared" si="10"/>
        <v>2.196183946394815</v>
      </c>
      <c r="N48" s="190">
        <f t="shared" si="11"/>
        <v>1.8582567282038658</v>
      </c>
      <c r="P48" s="28"/>
      <c r="Q48" s="28"/>
      <c r="R48" s="28"/>
      <c r="S48" s="28"/>
      <c r="T48" s="28"/>
      <c r="U48" s="28"/>
    </row>
    <row r="49" spans="1:21" ht="12" customHeight="1">
      <c r="A49" s="27">
        <v>1956</v>
      </c>
      <c r="B49" s="190">
        <f>'Table A4'!B49/'Table A4'!P49</f>
        <v>1.6998764386278731</v>
      </c>
      <c r="C49" s="190">
        <f>'Table A4'!C49/'Table A4'!Q49</f>
        <v>1.8238676838480772</v>
      </c>
      <c r="D49" s="190">
        <f>'Table A4'!D49/'Table A4'!R49</f>
        <v>1.8280175339662179</v>
      </c>
      <c r="E49" s="190">
        <f>'Table A4'!E49/'Table A4'!S49</f>
        <v>1.820003107822062</v>
      </c>
      <c r="F49" s="190">
        <f>'Table A4'!F49/'Table A4'!T49</f>
        <v>1.785200594239692</v>
      </c>
      <c r="G49" s="190">
        <f>'Table A4'!G49/'Table A4'!U49</f>
        <v>2.1371607324516781</v>
      </c>
      <c r="H49" s="28"/>
      <c r="I49" s="190">
        <f t="shared" si="6"/>
        <v>2.4288236391562594</v>
      </c>
      <c r="J49" s="190">
        <f t="shared" si="7"/>
        <v>2.2137871403442522</v>
      </c>
      <c r="K49" s="190">
        <f t="shared" si="8"/>
        <v>2.2077038939139166</v>
      </c>
      <c r="L49" s="190">
        <f t="shared" si="9"/>
        <v>2.2195075731554383</v>
      </c>
      <c r="M49" s="190">
        <f t="shared" si="10"/>
        <v>2.2735599123792025</v>
      </c>
      <c r="N49" s="190">
        <f t="shared" si="11"/>
        <v>1.8793831614674519</v>
      </c>
      <c r="P49" s="28"/>
      <c r="Q49" s="28"/>
      <c r="R49" s="28"/>
      <c r="S49" s="28"/>
      <c r="T49" s="28"/>
      <c r="U49" s="28"/>
    </row>
    <row r="50" spans="1:21" ht="12" customHeight="1">
      <c r="A50" s="27">
        <v>1957</v>
      </c>
      <c r="B50" s="190">
        <f>'Table A4'!B50/'Table A4'!P50</f>
        <v>1.6641889629147966</v>
      </c>
      <c r="C50" s="190">
        <f>'Table A4'!C50/'Table A4'!Q50</f>
        <v>1.7904901424195183</v>
      </c>
      <c r="D50" s="190">
        <f>'Table A4'!D50/'Table A4'!R50</f>
        <v>1.833304198160655</v>
      </c>
      <c r="E50" s="190">
        <f>'Table A4'!E50/'Table A4'!S50</f>
        <v>1.8062099005574099</v>
      </c>
      <c r="F50" s="190">
        <f>'Table A4'!F50/'Table A4'!T50</f>
        <v>1.7515110074405889</v>
      </c>
      <c r="G50" s="190">
        <f>'Table A4'!G50/'Table A4'!U50</f>
        <v>2.0530926118626436</v>
      </c>
      <c r="H50" s="28"/>
      <c r="I50" s="190">
        <f t="shared" si="6"/>
        <v>2.5055956299115465</v>
      </c>
      <c r="J50" s="190">
        <f t="shared" si="7"/>
        <v>2.2650379129829723</v>
      </c>
      <c r="K50" s="190">
        <f t="shared" si="8"/>
        <v>2.2000419561155353</v>
      </c>
      <c r="L50" s="190">
        <f t="shared" si="9"/>
        <v>2.2403717683305606</v>
      </c>
      <c r="M50" s="190">
        <f t="shared" si="10"/>
        <v>2.3306524988977699</v>
      </c>
      <c r="N50" s="190">
        <f t="shared" si="11"/>
        <v>1.9495840999503959</v>
      </c>
      <c r="P50" s="28"/>
      <c r="Q50" s="28"/>
      <c r="R50" s="28"/>
      <c r="S50" s="28"/>
      <c r="T50" s="28"/>
      <c r="U50" s="28"/>
    </row>
    <row r="51" spans="1:21" ht="12" customHeight="1">
      <c r="A51" s="27">
        <v>1958</v>
      </c>
      <c r="B51" s="190">
        <f>'Table A4'!B51/'Table A4'!P51</f>
        <v>1.6347834031182753</v>
      </c>
      <c r="C51" s="190">
        <f>'Table A4'!C51/'Table A4'!Q51</f>
        <v>1.7356995132916966</v>
      </c>
      <c r="D51" s="190">
        <f>'Table A4'!D51/'Table A4'!R51</f>
        <v>1.7965340336055891</v>
      </c>
      <c r="E51" s="190">
        <f>'Table A4'!E51/'Table A4'!S51</f>
        <v>1.7887077337229935</v>
      </c>
      <c r="F51" s="190">
        <f>'Table A4'!F51/'Table A4'!T51</f>
        <v>1.7485516966543624</v>
      </c>
      <c r="G51" s="190">
        <f>'Table A4'!G51/'Table A4'!U51</f>
        <v>2.0431166414699384</v>
      </c>
      <c r="H51" s="28"/>
      <c r="I51" s="190">
        <f t="shared" si="6"/>
        <v>2.5753404942341822</v>
      </c>
      <c r="J51" s="190">
        <f t="shared" si="7"/>
        <v>2.3592505933920758</v>
      </c>
      <c r="K51" s="190">
        <f t="shared" si="8"/>
        <v>2.2554391373252471</v>
      </c>
      <c r="L51" s="190">
        <f t="shared" si="9"/>
        <v>2.2678967851369078</v>
      </c>
      <c r="M51" s="190">
        <f t="shared" si="10"/>
        <v>2.3359130765042426</v>
      </c>
      <c r="N51" s="190">
        <f t="shared" si="11"/>
        <v>1.9586655607284922</v>
      </c>
      <c r="P51" s="28"/>
      <c r="Q51" s="28"/>
      <c r="R51" s="28"/>
      <c r="S51" s="28"/>
      <c r="T51" s="28"/>
      <c r="U51" s="28"/>
    </row>
    <row r="52" spans="1:21" ht="12" customHeight="1">
      <c r="A52" s="27">
        <v>1959</v>
      </c>
      <c r="B52" s="190">
        <f>'Table A4'!B52/'Table A4'!P52</f>
        <v>1.632902959695987</v>
      </c>
      <c r="C52" s="190">
        <f>'Table A4'!C52/'Table A4'!Q52</f>
        <v>1.6941336197152863</v>
      </c>
      <c r="D52" s="190">
        <f>'Table A4'!D52/'Table A4'!R52</f>
        <v>1.7656827172634828</v>
      </c>
      <c r="E52" s="190">
        <f>'Table A4'!E52/'Table A4'!S52</f>
        <v>1.6941007894652735</v>
      </c>
      <c r="F52" s="190">
        <f>'Table A4'!F52/'Table A4'!T52</f>
        <v>1.7319446060372794</v>
      </c>
      <c r="G52" s="190">
        <f>'Table A4'!G52/'Table A4'!U52</f>
        <v>2.1164487267721963</v>
      </c>
      <c r="H52" s="28"/>
      <c r="I52" s="190">
        <f t="shared" si="6"/>
        <v>2.5800210516954243</v>
      </c>
      <c r="J52" s="190">
        <f t="shared" si="7"/>
        <v>2.4406448147694837</v>
      </c>
      <c r="K52" s="190">
        <f t="shared" si="8"/>
        <v>2.306023993298369</v>
      </c>
      <c r="L52" s="190">
        <f t="shared" si="9"/>
        <v>2.4407129557803664</v>
      </c>
      <c r="M52" s="190">
        <f t="shared" si="10"/>
        <v>2.3662236072944953</v>
      </c>
      <c r="N52" s="190">
        <f t="shared" si="11"/>
        <v>1.8956972013315243</v>
      </c>
      <c r="P52" s="28"/>
      <c r="Q52" s="28"/>
      <c r="R52" s="28"/>
      <c r="S52" s="28"/>
      <c r="T52" s="28"/>
      <c r="U52" s="28"/>
    </row>
    <row r="53" spans="1:21" ht="12" customHeight="1">
      <c r="A53" s="27">
        <v>1960</v>
      </c>
      <c r="B53" s="190">
        <f>'Table A4'!B53/'Table A4'!P53</f>
        <v>1.6047117299269023</v>
      </c>
      <c r="C53" s="190">
        <f>'Table A4'!C53/'Table A4'!Q53</f>
        <v>1.8147437081756164</v>
      </c>
      <c r="D53" s="190">
        <f>'Table A4'!D53/'Table A4'!R53</f>
        <v>1.7228984482296021</v>
      </c>
      <c r="E53" s="190">
        <f>'Table A4'!E53/'Table A4'!S53</f>
        <v>1.7310288126200317</v>
      </c>
      <c r="F53" s="190">
        <f>'Table A4'!F53/'Table A4'!T53</f>
        <v>1.751879488274342</v>
      </c>
      <c r="G53" s="190">
        <f>'Table A4'!G53/'Table A4'!U53</f>
        <v>2.1135388011546956</v>
      </c>
      <c r="H53" s="28"/>
      <c r="I53" s="190">
        <f t="shared" si="6"/>
        <v>2.6536805067778002</v>
      </c>
      <c r="J53" s="190">
        <f t="shared" si="7"/>
        <v>2.2273798373223546</v>
      </c>
      <c r="K53" s="190">
        <f t="shared" si="8"/>
        <v>2.3833201640548918</v>
      </c>
      <c r="L53" s="190">
        <f t="shared" si="9"/>
        <v>2.3679351384468235</v>
      </c>
      <c r="M53" s="190">
        <f t="shared" si="10"/>
        <v>2.3300003731916212</v>
      </c>
      <c r="N53" s="190">
        <f t="shared" si="11"/>
        <v>1.89803785818962</v>
      </c>
      <c r="P53" s="28"/>
      <c r="Q53" s="28"/>
      <c r="R53" s="28"/>
      <c r="S53" s="28"/>
      <c r="T53" s="28"/>
      <c r="U53" s="28"/>
    </row>
    <row r="54" spans="1:21" ht="12" customHeight="1">
      <c r="A54" s="27">
        <v>1961</v>
      </c>
      <c r="B54" s="190">
        <f>'Table A4'!B54/'Table A4'!P54</f>
        <v>1.625323249861488</v>
      </c>
      <c r="C54" s="190">
        <f>'Table A4'!C54/'Table A4'!Q54</f>
        <v>1.7092068234051012</v>
      </c>
      <c r="D54" s="190">
        <f>'Table A4'!D54/'Table A4'!R54</f>
        <v>1.6872951288133631</v>
      </c>
      <c r="E54" s="190">
        <f>'Table A4'!E54/'Table A4'!S54</f>
        <v>1.7553381991908086</v>
      </c>
      <c r="F54" s="190">
        <f>'Table A4'!F54/'Table A4'!T54</f>
        <v>1.7890879552888785</v>
      </c>
      <c r="G54" s="190">
        <f>'Table A4'!G54/'Table A4'!U54</f>
        <v>2.1489662080940293</v>
      </c>
      <c r="H54" s="28"/>
      <c r="I54" s="190">
        <f t="shared" si="6"/>
        <v>2.5991729081263246</v>
      </c>
      <c r="J54" s="190">
        <f t="shared" si="7"/>
        <v>2.4100259148646077</v>
      </c>
      <c r="K54" s="190">
        <f t="shared" si="8"/>
        <v>2.4549790302261152</v>
      </c>
      <c r="L54" s="190">
        <f t="shared" si="9"/>
        <v>2.3239102710167403</v>
      </c>
      <c r="M54" s="190">
        <f t="shared" si="10"/>
        <v>2.2672858498187423</v>
      </c>
      <c r="N54" s="190">
        <f t="shared" si="11"/>
        <v>1.8703476159310699</v>
      </c>
      <c r="P54" s="28"/>
      <c r="Q54" s="28"/>
      <c r="R54" s="28"/>
      <c r="S54" s="28"/>
      <c r="T54" s="28"/>
      <c r="U54" s="28"/>
    </row>
    <row r="55" spans="1:21" ht="12" customHeight="1">
      <c r="A55" s="27">
        <v>1962</v>
      </c>
      <c r="B55" s="190">
        <f>'Table A4'!B55/'Table A4'!P55</f>
        <v>1.6018109321696241</v>
      </c>
      <c r="C55" s="190">
        <f>'Table A4'!C55/'Table A4'!Q55</f>
        <v>1.7084254142450188</v>
      </c>
      <c r="D55" s="190">
        <f>'Table A4'!D55/'Table A4'!R55</f>
        <v>1.6836236827414728</v>
      </c>
      <c r="E55" s="190">
        <f>'Table A4'!E55/'Table A4'!S55</f>
        <v>1.6880574823121735</v>
      </c>
      <c r="F55" s="190">
        <f>'Table A4'!F55/'Table A4'!T55</f>
        <v>1.7161452032176154</v>
      </c>
      <c r="G55" s="190">
        <f>'Table A4'!G55/'Table A4'!U55</f>
        <v>2.1544472318062198</v>
      </c>
      <c r="H55" s="28"/>
      <c r="I55" s="190">
        <f t="shared" si="6"/>
        <v>2.6616514365979378</v>
      </c>
      <c r="J55" s="190">
        <f t="shared" si="7"/>
        <v>2.4115812051515926</v>
      </c>
      <c r="K55" s="190">
        <f t="shared" si="8"/>
        <v>2.4627930910611413</v>
      </c>
      <c r="L55" s="190">
        <f t="shared" si="9"/>
        <v>2.4533669434704257</v>
      </c>
      <c r="M55" s="190">
        <f t="shared" si="10"/>
        <v>2.3963648649841329</v>
      </c>
      <c r="N55" s="190">
        <f t="shared" si="11"/>
        <v>1.8662154253992402</v>
      </c>
      <c r="P55" s="28"/>
      <c r="Q55" s="28"/>
      <c r="R55" s="28"/>
      <c r="S55" s="28"/>
      <c r="T55" s="28"/>
      <c r="U55" s="28"/>
    </row>
    <row r="56" spans="1:21" ht="12" customHeight="1">
      <c r="A56" s="27">
        <v>1963</v>
      </c>
      <c r="B56" s="190">
        <f>'Table A4'!B56/'Table A4'!P56</f>
        <v>1.5904849427548937</v>
      </c>
      <c r="C56" s="190">
        <f>'Table A4'!C56/'Table A4'!Q56</f>
        <v>1.6766134784737763</v>
      </c>
      <c r="D56" s="190">
        <f>'Table A4'!D56/'Table A4'!R56</f>
        <v>1.6850589124764264</v>
      </c>
      <c r="E56" s="190">
        <f>'Table A4'!E56/'Table A4'!S56</f>
        <v>1.689140869542693</v>
      </c>
      <c r="F56" s="190">
        <f>'Table A4'!F56/'Table A4'!T56</f>
        <v>1.7184191119159118</v>
      </c>
      <c r="G56" s="190">
        <f>'Table A4'!G56/'Table A4'!U56</f>
        <v>2.1917156401221018</v>
      </c>
      <c r="H56" s="28"/>
      <c r="I56" s="190">
        <f t="shared" si="6"/>
        <v>2.6935232850045647</v>
      </c>
      <c r="J56" s="190">
        <f t="shared" si="7"/>
        <v>2.477948683871448</v>
      </c>
      <c r="K56" s="190">
        <f t="shared" si="8"/>
        <v>2.4597284726726492</v>
      </c>
      <c r="L56" s="190">
        <f t="shared" si="9"/>
        <v>2.4510821287722928</v>
      </c>
      <c r="M56" s="190">
        <f t="shared" si="10"/>
        <v>2.3919451520897819</v>
      </c>
      <c r="N56" s="190">
        <f t="shared" si="11"/>
        <v>1.8391263539157219</v>
      </c>
      <c r="P56" s="28"/>
      <c r="Q56" s="28"/>
      <c r="R56" s="28"/>
      <c r="S56" s="28"/>
      <c r="T56" s="28"/>
      <c r="U56" s="28"/>
    </row>
    <row r="57" spans="1:21" ht="12" customHeight="1">
      <c r="A57" s="27">
        <v>1964</v>
      </c>
      <c r="B57" s="190">
        <f>'Table A4'!B57/'Table A4'!P57</f>
        <v>1.5794341813922801</v>
      </c>
      <c r="C57" s="190">
        <f>'Table A4'!C57/'Table A4'!Q57</f>
        <v>1.7197126072598632</v>
      </c>
      <c r="D57" s="190">
        <f>'Table A4'!D57/'Table A4'!R57</f>
        <v>1.7257997964675915</v>
      </c>
      <c r="E57" s="190">
        <f>'Table A4'!E57/'Table A4'!S57</f>
        <v>1.7000034519871396</v>
      </c>
      <c r="F57" s="190">
        <f>'Table A4'!F57/'Table A4'!T57</f>
        <v>1.7692792426616044</v>
      </c>
      <c r="G57" s="190">
        <f>'Table A4'!G57/'Table A4'!U57</f>
        <v>2.2297360443319461</v>
      </c>
      <c r="H57" s="28"/>
      <c r="I57" s="190">
        <f t="shared" si="6"/>
        <v>2.7258215550852953</v>
      </c>
      <c r="J57" s="190">
        <f t="shared" si="7"/>
        <v>2.3894434944071152</v>
      </c>
      <c r="K57" s="190">
        <f t="shared" si="8"/>
        <v>2.3777904111669894</v>
      </c>
      <c r="L57" s="190">
        <f t="shared" si="9"/>
        <v>2.4285643837344559</v>
      </c>
      <c r="M57" s="190">
        <f t="shared" si="10"/>
        <v>2.2999180850637959</v>
      </c>
      <c r="N57" s="190">
        <f t="shared" si="11"/>
        <v>1.8131826375336098</v>
      </c>
      <c r="P57" s="28"/>
      <c r="Q57" s="28"/>
      <c r="R57" s="28"/>
      <c r="S57" s="28"/>
      <c r="T57" s="28"/>
      <c r="U57" s="28"/>
    </row>
    <row r="58" spans="1:21" ht="12" customHeight="1">
      <c r="A58" s="27">
        <v>1965</v>
      </c>
      <c r="B58" s="190">
        <f>'Table A4'!B58/'Table A4'!P58</f>
        <v>1.5906210370681866</v>
      </c>
      <c r="C58" s="190">
        <f>'Table A4'!C58/'Table A4'!Q58</f>
        <v>1.7084625223184084</v>
      </c>
      <c r="D58" s="190">
        <f>'Table A4'!D58/'Table A4'!R58</f>
        <v>1.7717069364131939</v>
      </c>
      <c r="E58" s="190">
        <f>'Table A4'!E58/'Table A4'!S58</f>
        <v>1.7189091506888527</v>
      </c>
      <c r="F58" s="190">
        <f>'Table A4'!F58/'Table A4'!T58</f>
        <v>1.8518369083822697</v>
      </c>
      <c r="G58" s="190">
        <f>'Table A4'!G58/'Table A4'!U58</f>
        <v>2.3278641751542355</v>
      </c>
      <c r="H58" s="28"/>
      <c r="I58" s="190">
        <f t="shared" si="6"/>
        <v>2.6931330535802624</v>
      </c>
      <c r="J58" s="190">
        <f t="shared" si="7"/>
        <v>2.411507268906123</v>
      </c>
      <c r="K58" s="190">
        <f t="shared" si="8"/>
        <v>2.2958287049328421</v>
      </c>
      <c r="L58" s="190">
        <f t="shared" si="9"/>
        <v>2.3909963436156132</v>
      </c>
      <c r="M58" s="190">
        <f t="shared" si="10"/>
        <v>2.1739336370140476</v>
      </c>
      <c r="N58" s="190">
        <f t="shared" si="11"/>
        <v>1.7530890724451142</v>
      </c>
      <c r="P58" s="28"/>
      <c r="Q58" s="28"/>
      <c r="R58" s="28"/>
      <c r="S58" s="28"/>
      <c r="T58" s="28"/>
      <c r="U58" s="28"/>
    </row>
    <row r="59" spans="1:21" ht="12" customHeight="1">
      <c r="A59" s="27">
        <v>1966</v>
      </c>
      <c r="B59" s="190">
        <f>'Table A4'!B59/'Table A4'!P59</f>
        <v>1.6146982746136731</v>
      </c>
      <c r="C59" s="190">
        <f>'Table A4'!C59/'Table A4'!Q59</f>
        <v>1.7170494678678392</v>
      </c>
      <c r="D59" s="190">
        <f>'Table A4'!D59/'Table A4'!R59</f>
        <v>1.764974099263219</v>
      </c>
      <c r="E59" s="190">
        <f>'Table A4'!E59/'Table A4'!S59</f>
        <v>1.7108385328369677</v>
      </c>
      <c r="F59" s="190">
        <f>'Table A4'!F59/'Table A4'!T59</f>
        <v>1.8283177748153376</v>
      </c>
      <c r="G59" s="190">
        <f>'Table A4'!G59/'Table A4'!U59</f>
        <v>2.2057823049662191</v>
      </c>
      <c r="H59" s="28"/>
      <c r="I59" s="190">
        <f t="shared" si="6"/>
        <v>2.6268143921966955</v>
      </c>
      <c r="J59" s="190">
        <f t="shared" si="7"/>
        <v>2.3946039217817425</v>
      </c>
      <c r="K59" s="190">
        <f t="shared" si="8"/>
        <v>2.3072338017236729</v>
      </c>
      <c r="L59" s="190">
        <f t="shared" si="9"/>
        <v>2.4067892408828548</v>
      </c>
      <c r="M59" s="190">
        <f t="shared" si="10"/>
        <v>2.2072661367467776</v>
      </c>
      <c r="N59" s="190">
        <f t="shared" si="11"/>
        <v>1.8293370999734615</v>
      </c>
      <c r="P59" s="28"/>
      <c r="Q59" s="28"/>
      <c r="R59" s="28"/>
      <c r="S59" s="28"/>
      <c r="T59" s="28"/>
      <c r="U59" s="28"/>
    </row>
    <row r="60" spans="1:21" ht="12" customHeight="1">
      <c r="A60" s="27">
        <v>1967</v>
      </c>
      <c r="B60" s="190">
        <f>'Table A4'!B60/'Table A4'!P60</f>
        <v>1.6312123628521022</v>
      </c>
      <c r="C60" s="190">
        <f>'Table A4'!C60/'Table A4'!Q60</f>
        <v>1.7316036037018236</v>
      </c>
      <c r="D60" s="190">
        <f>'Table A4'!D60/'Table A4'!R60</f>
        <v>1.7644002178992102</v>
      </c>
      <c r="E60" s="190">
        <f>'Table A4'!E60/'Table A4'!S60</f>
        <v>1.7278494116850422</v>
      </c>
      <c r="F60" s="190">
        <f>'Table A4'!F60/'Table A4'!T60</f>
        <v>1.8367927886792363</v>
      </c>
      <c r="G60" s="190">
        <f>'Table A4'!G60/'Table A4'!U60</f>
        <v>2.1775929991488305</v>
      </c>
      <c r="H60" s="28"/>
      <c r="I60" s="190">
        <f t="shared" si="6"/>
        <v>2.5842528740748181</v>
      </c>
      <c r="J60" s="190">
        <f t="shared" si="7"/>
        <v>2.3668604076580868</v>
      </c>
      <c r="K60" s="190">
        <f t="shared" si="8"/>
        <v>2.3082152210111677</v>
      </c>
      <c r="L60" s="190">
        <f t="shared" si="9"/>
        <v>2.3739105698868435</v>
      </c>
      <c r="M60" s="190">
        <f t="shared" si="10"/>
        <v>2.1950389792177392</v>
      </c>
      <c r="N60" s="190">
        <f t="shared" si="11"/>
        <v>1.8491898310560648</v>
      </c>
      <c r="P60" s="28"/>
      <c r="Q60" s="28"/>
      <c r="R60" s="28"/>
      <c r="S60" s="28"/>
      <c r="T60" s="28"/>
      <c r="U60" s="28"/>
    </row>
    <row r="61" spans="1:21" ht="12" customHeight="1">
      <c r="A61" s="27">
        <v>1968</v>
      </c>
      <c r="B61" s="190">
        <f>'Table A4'!B61/'Table A4'!P61</f>
        <v>1.6159492810340723</v>
      </c>
      <c r="C61" s="190">
        <f>'Table A4'!C61/'Table A4'!Q61</f>
        <v>1.722477022654171</v>
      </c>
      <c r="D61" s="190">
        <f>'Table A4'!D61/'Table A4'!R61</f>
        <v>1.7509390618020377</v>
      </c>
      <c r="E61" s="190">
        <f>'Table A4'!E61/'Table A4'!S61</f>
        <v>1.7541260502242104</v>
      </c>
      <c r="F61" s="190">
        <f>'Table A4'!F61/'Table A4'!T61</f>
        <v>1.8282957732020337</v>
      </c>
      <c r="G61" s="190">
        <f>'Table A4'!G61/'Table A4'!U61</f>
        <v>2.2634421486380991</v>
      </c>
      <c r="H61" s="28"/>
      <c r="I61" s="190">
        <f t="shared" si="6"/>
        <v>2.6235102966938655</v>
      </c>
      <c r="J61" s="190">
        <f t="shared" si="7"/>
        <v>2.3841270637594674</v>
      </c>
      <c r="K61" s="190">
        <f t="shared" si="8"/>
        <v>2.3316659777962379</v>
      </c>
      <c r="L61" s="190">
        <f t="shared" si="9"/>
        <v>2.3260382660202343</v>
      </c>
      <c r="M61" s="190">
        <f t="shared" si="10"/>
        <v>2.2072982047634873</v>
      </c>
      <c r="N61" s="190">
        <f t="shared" si="11"/>
        <v>1.7914885545633641</v>
      </c>
      <c r="P61" s="28"/>
      <c r="Q61" s="28"/>
      <c r="R61" s="28"/>
      <c r="S61" s="28"/>
      <c r="T61" s="28"/>
      <c r="U61" s="28"/>
    </row>
    <row r="62" spans="1:21" ht="12" customHeight="1">
      <c r="A62" s="27">
        <v>1969</v>
      </c>
      <c r="B62" s="190">
        <f>'Table A4'!B62/'Table A4'!P62</f>
        <v>1.5854279490029766</v>
      </c>
      <c r="C62" s="190">
        <f>'Table A4'!C62/'Table A4'!Q62</f>
        <v>1.6657579319333331</v>
      </c>
      <c r="D62" s="190">
        <f>'Table A4'!D62/'Table A4'!R62</f>
        <v>1.7207617897208636</v>
      </c>
      <c r="E62" s="190">
        <f>'Table A4'!E62/'Table A4'!S62</f>
        <v>1.6854217404575615</v>
      </c>
      <c r="F62" s="190">
        <f>'Table A4'!F62/'Table A4'!T62</f>
        <v>1.835601271974028</v>
      </c>
      <c r="G62" s="190">
        <f>'Table A4'!G62/'Table A4'!U62</f>
        <v>2.3573510241852302</v>
      </c>
      <c r="H62" s="28"/>
      <c r="I62" s="190">
        <f t="shared" si="6"/>
        <v>2.7081521333292469</v>
      </c>
      <c r="J62" s="190">
        <f t="shared" si="7"/>
        <v>2.5020474440252509</v>
      </c>
      <c r="K62" s="190">
        <f t="shared" si="8"/>
        <v>2.3874209402627735</v>
      </c>
      <c r="L62" s="190">
        <f t="shared" si="9"/>
        <v>2.4589557654422194</v>
      </c>
      <c r="M62" s="190">
        <f t="shared" si="10"/>
        <v>2.1967430322809296</v>
      </c>
      <c r="N62" s="190">
        <f t="shared" si="11"/>
        <v>1.7367291011551449</v>
      </c>
      <c r="P62" s="28"/>
      <c r="Q62" s="28"/>
      <c r="R62" s="28"/>
      <c r="S62" s="28"/>
      <c r="T62" s="28"/>
      <c r="U62" s="28"/>
    </row>
    <row r="63" spans="1:21" ht="12" customHeight="1">
      <c r="A63" s="27">
        <v>1970</v>
      </c>
      <c r="B63" s="190">
        <f>'Table A4'!B63/'Table A4'!P63</f>
        <v>1.5724724388078204</v>
      </c>
      <c r="C63" s="190">
        <f>'Table A4'!C63/'Table A4'!Q63</f>
        <v>1.6353717850344272</v>
      </c>
      <c r="D63" s="190">
        <f>'Table A4'!D63/'Table A4'!R63</f>
        <v>1.7053960950541702</v>
      </c>
      <c r="E63" s="190">
        <f>'Table A4'!E63/'Table A4'!S63</f>
        <v>1.6668122045445481</v>
      </c>
      <c r="F63" s="190">
        <f>'Table A4'!F63/'Table A4'!T63</f>
        <v>1.7473760109125898</v>
      </c>
      <c r="G63" s="190">
        <f>'Table A4'!G63/'Table A4'!U63</f>
        <v>2.1116089325980543</v>
      </c>
      <c r="H63" s="28"/>
      <c r="I63" s="190">
        <f t="shared" si="6"/>
        <v>2.7468089853941442</v>
      </c>
      <c r="J63" s="190">
        <f t="shared" si="7"/>
        <v>2.57388166039796</v>
      </c>
      <c r="K63" s="190">
        <f t="shared" si="8"/>
        <v>2.4176432319535395</v>
      </c>
      <c r="L63" s="190">
        <f t="shared" si="9"/>
        <v>2.4996726112459635</v>
      </c>
      <c r="M63" s="190">
        <f t="shared" si="10"/>
        <v>2.3380145808786952</v>
      </c>
      <c r="N63" s="190">
        <f t="shared" si="11"/>
        <v>1.8995969451799908</v>
      </c>
      <c r="P63" s="28"/>
      <c r="Q63" s="28"/>
      <c r="R63" s="28"/>
      <c r="S63" s="28"/>
      <c r="T63" s="28"/>
      <c r="U63" s="28"/>
    </row>
    <row r="64" spans="1:21" ht="12" customHeight="1">
      <c r="A64" s="27">
        <v>1971</v>
      </c>
      <c r="B64" s="190">
        <f>'Table A4'!B64/'Table A4'!P64</f>
        <v>1.5700877220383749</v>
      </c>
      <c r="C64" s="190">
        <f>'Table A4'!C64/'Table A4'!Q64</f>
        <v>1.6270281444437293</v>
      </c>
      <c r="D64" s="190">
        <f>'Table A4'!D64/'Table A4'!R64</f>
        <v>1.6803280825799678</v>
      </c>
      <c r="E64" s="190">
        <f>'Table A4'!E64/'Table A4'!S64</f>
        <v>1.6672255793450275</v>
      </c>
      <c r="F64" s="190">
        <f>'Table A4'!F64/'Table A4'!T64</f>
        <v>1.7654697112328797</v>
      </c>
      <c r="G64" s="190">
        <f>'Table A4'!G64/'Table A4'!U64</f>
        <v>2.1624445030378445</v>
      </c>
      <c r="H64" s="28"/>
      <c r="I64" s="190">
        <f t="shared" si="6"/>
        <v>2.754116009417733</v>
      </c>
      <c r="J64" s="190">
        <f t="shared" si="7"/>
        <v>2.5948247440904812</v>
      </c>
      <c r="K64" s="190">
        <f t="shared" si="8"/>
        <v>2.4698790563043631</v>
      </c>
      <c r="L64" s="190">
        <f t="shared" si="9"/>
        <v>2.4987434998844558</v>
      </c>
      <c r="M64" s="190">
        <f t="shared" si="10"/>
        <v>2.3063874185033155</v>
      </c>
      <c r="N64" s="190">
        <f t="shared" si="11"/>
        <v>1.860256121807687</v>
      </c>
      <c r="P64" s="28"/>
      <c r="Q64" s="28"/>
      <c r="R64" s="28"/>
      <c r="S64" s="28"/>
      <c r="T64" s="28"/>
      <c r="U64" s="28"/>
    </row>
    <row r="65" spans="1:21" ht="12" customHeight="1">
      <c r="A65" s="27">
        <v>1972</v>
      </c>
      <c r="B65" s="190">
        <f>'Table A4'!B65/'Table A4'!P65</f>
        <v>1.5575258397502909</v>
      </c>
      <c r="C65" s="190">
        <f>'Table A4'!C65/'Table A4'!Q65</f>
        <v>1.6282419668174766</v>
      </c>
      <c r="D65" s="190">
        <f>'Table A4'!D65/'Table A4'!R65</f>
        <v>1.6773233026510681</v>
      </c>
      <c r="E65" s="190">
        <f>'Table A4'!E65/'Table A4'!S65</f>
        <v>1.6672477384379536</v>
      </c>
      <c r="F65" s="190">
        <f>'Table A4'!F65/'Table A4'!T65</f>
        <v>1.7738172703289188</v>
      </c>
      <c r="G65" s="190">
        <f>'Table A4'!G65/'Table A4'!U65</f>
        <v>2.1879690321017939</v>
      </c>
      <c r="H65" s="28"/>
      <c r="I65" s="190">
        <f t="shared" si="6"/>
        <v>2.7936388391395237</v>
      </c>
      <c r="J65" s="190">
        <f t="shared" si="7"/>
        <v>2.5917433931797977</v>
      </c>
      <c r="K65" s="190">
        <f t="shared" si="8"/>
        <v>2.4763998168761705</v>
      </c>
      <c r="L65" s="190">
        <f t="shared" si="9"/>
        <v>2.4986937270720904</v>
      </c>
      <c r="M65" s="190">
        <f t="shared" si="10"/>
        <v>2.2922947552914397</v>
      </c>
      <c r="N65" s="190">
        <f t="shared" si="11"/>
        <v>1.8417727844561462</v>
      </c>
      <c r="P65" s="28"/>
      <c r="Q65" s="28"/>
      <c r="R65" s="28"/>
      <c r="S65" s="28"/>
      <c r="T65" s="28"/>
      <c r="U65" s="28"/>
    </row>
    <row r="66" spans="1:21" ht="12" customHeight="1">
      <c r="A66" s="27">
        <v>1973</v>
      </c>
      <c r="B66" s="190">
        <f>'Table A4'!B66/'Table A4'!P66</f>
        <v>1.5724731375984828</v>
      </c>
      <c r="C66" s="190">
        <f>'Table A4'!C66/'Table A4'!Q66</f>
        <v>1.6278802053563013</v>
      </c>
      <c r="D66" s="190">
        <f>'Table A4'!D66/'Table A4'!R66</f>
        <v>1.6557587982316708</v>
      </c>
      <c r="E66" s="190">
        <f>'Table A4'!E66/'Table A4'!S66</f>
        <v>1.6510676091521694</v>
      </c>
      <c r="F66" s="190">
        <f>'Table A4'!F66/'Table A4'!T66</f>
        <v>1.7284014678151818</v>
      </c>
      <c r="G66" s="190">
        <f>'Table A4'!G66/'Table A4'!U66</f>
        <v>1.9848649297819527</v>
      </c>
      <c r="H66" s="28"/>
      <c r="I66" s="190">
        <f t="shared" si="6"/>
        <v>2.746806853147707</v>
      </c>
      <c r="J66" s="190">
        <f t="shared" si="7"/>
        <v>2.5926604971286409</v>
      </c>
      <c r="K66" s="190">
        <f t="shared" si="8"/>
        <v>2.5249509464403914</v>
      </c>
      <c r="L66" s="190">
        <f t="shared" si="9"/>
        <v>2.5359387964365419</v>
      </c>
      <c r="M66" s="190">
        <f t="shared" si="10"/>
        <v>2.3728692818254058</v>
      </c>
      <c r="N66" s="190">
        <f t="shared" si="11"/>
        <v>2.0153676608440083</v>
      </c>
      <c r="P66" s="28"/>
      <c r="Q66" s="28"/>
      <c r="R66" s="28"/>
      <c r="S66" s="28"/>
      <c r="T66" s="28"/>
      <c r="U66" s="28"/>
    </row>
    <row r="67" spans="1:21" ht="12" customHeight="1">
      <c r="A67" s="27">
        <v>1974</v>
      </c>
      <c r="B67" s="190">
        <f>'Table A4'!B67/'Table A4'!P67</f>
        <v>1.5863167048444304</v>
      </c>
      <c r="C67" s="190">
        <f>'Table A4'!C67/'Table A4'!Q67</f>
        <v>1.6198109098187969</v>
      </c>
      <c r="D67" s="190">
        <f>'Table A4'!D67/'Table A4'!R67</f>
        <v>1.7150460904390255</v>
      </c>
      <c r="E67" s="190">
        <f>'Table A4'!E67/'Table A4'!S67</f>
        <v>1.7189153225191218</v>
      </c>
      <c r="F67" s="190">
        <f>'Table A4'!F67/'Table A4'!T67</f>
        <v>1.707354650061836</v>
      </c>
      <c r="G67" s="190">
        <f>'Table A4'!G67/'Table A4'!U67</f>
        <v>1.9015555886627957</v>
      </c>
      <c r="H67" s="28"/>
      <c r="I67" s="190">
        <f t="shared" si="6"/>
        <v>2.7055628668559488</v>
      </c>
      <c r="J67" s="190">
        <f t="shared" si="7"/>
        <v>2.6133952858176572</v>
      </c>
      <c r="K67" s="190">
        <f t="shared" si="8"/>
        <v>2.3985112475561094</v>
      </c>
      <c r="L67" s="190">
        <f t="shared" si="9"/>
        <v>2.3909844020237889</v>
      </c>
      <c r="M67" s="190">
        <f t="shared" si="10"/>
        <v>2.4137179983373001</v>
      </c>
      <c r="N67" s="190">
        <f t="shared" si="11"/>
        <v>2.109193944971512</v>
      </c>
      <c r="P67" s="28"/>
      <c r="Q67" s="28"/>
      <c r="R67" s="28"/>
      <c r="S67" s="28"/>
      <c r="T67" s="28"/>
      <c r="U67" s="28"/>
    </row>
    <row r="68" spans="1:21" ht="12" customHeight="1">
      <c r="A68" s="27">
        <v>1975</v>
      </c>
      <c r="B68" s="190">
        <f>'Table A4'!B68/'Table A4'!P68</f>
        <v>1.564304699176198</v>
      </c>
      <c r="C68" s="190">
        <f>'Table A4'!C68/'Table A4'!Q68</f>
        <v>1.6154224993238064</v>
      </c>
      <c r="D68" s="190">
        <f>'Table A4'!D68/'Table A4'!R68</f>
        <v>1.7018375592942931</v>
      </c>
      <c r="E68" s="190">
        <f>'Table A4'!E68/'Table A4'!S68</f>
        <v>1.6925337391704565</v>
      </c>
      <c r="F68" s="190">
        <f>'Table A4'!F68/'Table A4'!T68</f>
        <v>1.7465096203705772</v>
      </c>
      <c r="G68" s="190">
        <f>'Table A4'!G68/'Table A4'!U68</f>
        <v>1.9994406877766258</v>
      </c>
      <c r="H68" s="28"/>
      <c r="I68" s="190">
        <f t="shared" si="6"/>
        <v>2.7720922782671371</v>
      </c>
      <c r="J68" s="190">
        <f t="shared" si="7"/>
        <v>2.6248999688811296</v>
      </c>
      <c r="K68" s="190">
        <f t="shared" si="8"/>
        <v>2.4248311261732889</v>
      </c>
      <c r="L68" s="190">
        <f t="shared" si="9"/>
        <v>2.44397296974706</v>
      </c>
      <c r="M68" s="190">
        <f t="shared" si="10"/>
        <v>2.339567465324274</v>
      </c>
      <c r="N68" s="190">
        <f t="shared" si="11"/>
        <v>2.0005596252286053</v>
      </c>
      <c r="P68" s="28"/>
      <c r="Q68" s="28"/>
      <c r="R68" s="28"/>
      <c r="S68" s="28"/>
      <c r="T68" s="28"/>
      <c r="U68" s="28"/>
    </row>
    <row r="69" spans="1:21" ht="12" customHeight="1">
      <c r="A69" s="27">
        <v>1976</v>
      </c>
      <c r="B69" s="190">
        <f>'Table A4'!B69/'Table A4'!P69</f>
        <v>1.5564090694671497</v>
      </c>
      <c r="C69" s="190">
        <f>'Table A4'!C69/'Table A4'!Q69</f>
        <v>1.6082021289816339</v>
      </c>
      <c r="D69" s="190">
        <f>'Table A4'!D69/'Table A4'!R69</f>
        <v>1.7005882364214879</v>
      </c>
      <c r="E69" s="190">
        <f>'Table A4'!E69/'Table A4'!S69</f>
        <v>1.7026187122696848</v>
      </c>
      <c r="F69" s="190">
        <f>'Table A4'!F69/'Table A4'!T69</f>
        <v>1.7660102435515432</v>
      </c>
      <c r="G69" s="190">
        <f>'Table A4'!G69/'Table A4'!U69</f>
        <v>2.0088874637378398</v>
      </c>
      <c r="H69" s="28"/>
      <c r="I69" s="190">
        <f t="shared" si="6"/>
        <v>2.7972388569396598</v>
      </c>
      <c r="J69" s="190">
        <f t="shared" si="7"/>
        <v>2.6441902327346134</v>
      </c>
      <c r="K69" s="190">
        <f t="shared" si="8"/>
        <v>2.4273719540423171</v>
      </c>
      <c r="L69" s="190">
        <f t="shared" si="9"/>
        <v>2.4232470364611811</v>
      </c>
      <c r="M69" s="190">
        <f t="shared" si="10"/>
        <v>2.3054655710132317</v>
      </c>
      <c r="N69" s="190">
        <f t="shared" si="11"/>
        <v>1.9911908274636376</v>
      </c>
      <c r="P69" s="28"/>
      <c r="Q69" s="28"/>
      <c r="R69" s="28"/>
      <c r="S69" s="28"/>
      <c r="T69" s="28"/>
      <c r="U69" s="28"/>
    </row>
    <row r="70" spans="1:21" ht="12" customHeight="1">
      <c r="A70" s="27">
        <v>1977</v>
      </c>
      <c r="B70" s="190">
        <f>'Table A4'!B70/'Table A4'!P70</f>
        <v>1.5556681639931567</v>
      </c>
      <c r="C70" s="190">
        <f>'Table A4'!C70/'Table A4'!Q70</f>
        <v>1.6023645874833077</v>
      </c>
      <c r="D70" s="190">
        <f>'Table A4'!D70/'Table A4'!R70</f>
        <v>1.7114753225480064</v>
      </c>
      <c r="E70" s="190">
        <f>'Table A4'!E70/'Table A4'!S70</f>
        <v>1.7154631035641787</v>
      </c>
      <c r="F70" s="190">
        <f>'Table A4'!F70/'Table A4'!T70</f>
        <v>1.7798206637121075</v>
      </c>
      <c r="G70" s="190">
        <f>'Table A4'!G70/'Table A4'!U70</f>
        <v>2.0408565316389424</v>
      </c>
      <c r="H70" s="28"/>
      <c r="I70" s="190">
        <f t="shared" ref="I70:I100" si="12">B70/(B70-1)</f>
        <v>2.7996352226007959</v>
      </c>
      <c r="J70" s="190">
        <f t="shared" ref="J70:J100" si="13">C70/(C70-1)</f>
        <v>2.6601241520156784</v>
      </c>
      <c r="K70" s="190">
        <f t="shared" ref="K70:K100" si="14">D70/(D70-1)</f>
        <v>2.4055301263558944</v>
      </c>
      <c r="L70" s="190">
        <f t="shared" ref="L70:L100" si="15">E70/(E70-1)</f>
        <v>2.3976961146121458</v>
      </c>
      <c r="M70" s="190">
        <f t="shared" ref="M70:M100" si="16">F70/(F70-1)</f>
        <v>2.2823461169133341</v>
      </c>
      <c r="N70" s="190">
        <f t="shared" ref="N70:N100" si="17">G70/(G70-1)</f>
        <v>1.9607472015623428</v>
      </c>
      <c r="P70" s="28"/>
      <c r="Q70" s="28"/>
      <c r="R70" s="28"/>
      <c r="S70" s="28"/>
      <c r="T70" s="28"/>
      <c r="U70" s="28"/>
    </row>
    <row r="71" spans="1:21" ht="12" customHeight="1">
      <c r="A71" s="27">
        <v>1978</v>
      </c>
      <c r="B71" s="190">
        <f>'Table A4'!B71/'Table A4'!P71</f>
        <v>1.55912658052848</v>
      </c>
      <c r="C71" s="190">
        <f>'Table A4'!C71/'Table A4'!Q71</f>
        <v>1.6123799672994232</v>
      </c>
      <c r="D71" s="190">
        <f>'Table A4'!D71/'Table A4'!R71</f>
        <v>1.7178680685866587</v>
      </c>
      <c r="E71" s="190">
        <f>'Table A4'!E71/'Table A4'!S71</f>
        <v>1.7289237379753961</v>
      </c>
      <c r="F71" s="190">
        <f>'Table A4'!F71/'Table A4'!T71</f>
        <v>1.7836003282766402</v>
      </c>
      <c r="G71" s="190">
        <f>'Table A4'!G71/'Table A4'!U71</f>
        <v>1.9647164884282988</v>
      </c>
      <c r="H71" s="28"/>
      <c r="I71" s="190">
        <f t="shared" si="12"/>
        <v>2.7885037750392971</v>
      </c>
      <c r="J71" s="190">
        <f t="shared" si="13"/>
        <v>2.6329730778261236</v>
      </c>
      <c r="K71" s="190">
        <f t="shared" si="14"/>
        <v>2.3930136243123385</v>
      </c>
      <c r="L71" s="190">
        <f t="shared" si="15"/>
        <v>2.3718856279499483</v>
      </c>
      <c r="M71" s="190">
        <f t="shared" si="16"/>
        <v>2.2761607721621102</v>
      </c>
      <c r="N71" s="190">
        <f t="shared" si="17"/>
        <v>2.0365739696531824</v>
      </c>
      <c r="P71" s="28"/>
      <c r="Q71" s="28"/>
      <c r="R71" s="28"/>
      <c r="S71" s="28"/>
      <c r="T71" s="28"/>
      <c r="U71" s="28"/>
    </row>
    <row r="72" spans="1:21" ht="12" customHeight="1">
      <c r="A72" s="27">
        <v>1979</v>
      </c>
      <c r="B72" s="190">
        <f>'Table A4'!B72/'Table A4'!P72</f>
        <v>1.5574700989166759</v>
      </c>
      <c r="C72" s="190">
        <f>'Table A4'!C72/'Table A4'!Q72</f>
        <v>1.6177601444618797</v>
      </c>
      <c r="D72" s="190">
        <f>'Table A4'!D72/'Table A4'!R72</f>
        <v>1.7499938221685505</v>
      </c>
      <c r="E72" s="190">
        <f>'Table A4'!E72/'Table A4'!S72</f>
        <v>1.7595870083817269</v>
      </c>
      <c r="F72" s="190">
        <f>'Table A4'!F72/'Table A4'!T72</f>
        <v>1.8565513157329214</v>
      </c>
      <c r="G72" s="190">
        <f>'Table A4'!G72/'Table A4'!U72</f>
        <v>2.2117704007542618</v>
      </c>
      <c r="H72" s="28"/>
      <c r="I72" s="190">
        <f t="shared" si="12"/>
        <v>2.7938181831515028</v>
      </c>
      <c r="J72" s="190">
        <f t="shared" si="13"/>
        <v>2.6187512402100381</v>
      </c>
      <c r="K72" s="190">
        <f t="shared" si="14"/>
        <v>2.3333443162352663</v>
      </c>
      <c r="L72" s="190">
        <f t="shared" si="15"/>
        <v>2.3165048756303301</v>
      </c>
      <c r="M72" s="190">
        <f t="shared" si="16"/>
        <v>2.1674723762981256</v>
      </c>
      <c r="N72" s="190">
        <f t="shared" si="17"/>
        <v>1.8252388401115871</v>
      </c>
      <c r="P72" s="28"/>
      <c r="Q72" s="28"/>
      <c r="R72" s="28"/>
      <c r="S72" s="28"/>
      <c r="T72" s="28"/>
      <c r="U72" s="28"/>
    </row>
    <row r="73" spans="1:21" ht="12" customHeight="1">
      <c r="A73" s="27">
        <v>1980</v>
      </c>
      <c r="B73" s="190">
        <f>'Table A4'!B73/'Table A4'!P73</f>
        <v>1.5560424818842871</v>
      </c>
      <c r="C73" s="190">
        <f>'Table A4'!C73/'Table A4'!Q73</f>
        <v>1.6190553881887317</v>
      </c>
      <c r="D73" s="190">
        <f>'Table A4'!D73/'Table A4'!R73</f>
        <v>1.7551925543816631</v>
      </c>
      <c r="E73" s="190">
        <f>'Table A4'!E73/'Table A4'!S73</f>
        <v>1.784608256857011</v>
      </c>
      <c r="F73" s="190">
        <f>'Table A4'!F73/'Table A4'!T73</f>
        <v>1.8754171714406418</v>
      </c>
      <c r="G73" s="190">
        <f>'Table A4'!G73/'Table A4'!U73</f>
        <v>2.0898505413776896</v>
      </c>
      <c r="H73" s="28"/>
      <c r="I73" s="190">
        <f t="shared" si="12"/>
        <v>2.7984237402351946</v>
      </c>
      <c r="J73" s="190">
        <f t="shared" si="13"/>
        <v>2.6153643423181538</v>
      </c>
      <c r="K73" s="190">
        <f t="shared" si="14"/>
        <v>2.3241655974995417</v>
      </c>
      <c r="L73" s="190">
        <f t="shared" si="15"/>
        <v>2.2745213821809709</v>
      </c>
      <c r="M73" s="190">
        <f t="shared" si="16"/>
        <v>2.1423125255292135</v>
      </c>
      <c r="N73" s="190">
        <f t="shared" si="17"/>
        <v>1.9175570062440777</v>
      </c>
      <c r="P73" s="28"/>
      <c r="Q73" s="28"/>
      <c r="R73" s="28"/>
      <c r="S73" s="28"/>
      <c r="T73" s="28"/>
      <c r="U73" s="28"/>
    </row>
    <row r="74" spans="1:21" ht="12" customHeight="1">
      <c r="A74" s="27">
        <v>1981</v>
      </c>
      <c r="B74" s="190">
        <f>'Table A4'!B74/'Table A4'!P74</f>
        <v>1.5519496053875999</v>
      </c>
      <c r="C74" s="190">
        <f>'Table A4'!C74/'Table A4'!Q74</f>
        <v>1.6008956068087516</v>
      </c>
      <c r="D74" s="190">
        <f>'Table A4'!D74/'Table A4'!R74</f>
        <v>1.770364953577175</v>
      </c>
      <c r="E74" s="190">
        <f>'Table A4'!E74/'Table A4'!S74</f>
        <v>1.8284406093470695</v>
      </c>
      <c r="F74" s="190">
        <f>'Table A4'!F74/'Table A4'!T74</f>
        <v>1.9063701281428902</v>
      </c>
      <c r="G74" s="190">
        <f>'Table A4'!G74/'Table A4'!U74</f>
        <v>2.1303484993676389</v>
      </c>
      <c r="H74" s="28"/>
      <c r="I74" s="190">
        <f t="shared" si="12"/>
        <v>2.8117596067448263</v>
      </c>
      <c r="J74" s="190">
        <f t="shared" si="13"/>
        <v>2.6641825779203478</v>
      </c>
      <c r="K74" s="190">
        <f t="shared" si="14"/>
        <v>2.2980860504576679</v>
      </c>
      <c r="L74" s="190">
        <f t="shared" si="15"/>
        <v>2.2070871330029851</v>
      </c>
      <c r="M74" s="190">
        <f t="shared" si="16"/>
        <v>2.1033020274498155</v>
      </c>
      <c r="N74" s="190">
        <f t="shared" si="17"/>
        <v>1.88468291023471</v>
      </c>
      <c r="P74" s="28"/>
      <c r="Q74" s="28"/>
      <c r="R74" s="28"/>
      <c r="S74" s="28"/>
      <c r="T74" s="28"/>
      <c r="U74" s="28"/>
    </row>
    <row r="75" spans="1:21" ht="12" customHeight="1">
      <c r="A75" s="27">
        <v>1982</v>
      </c>
      <c r="B75" s="190">
        <f>'Table A4'!B75/'Table A4'!P75</f>
        <v>1.5527152097717296</v>
      </c>
      <c r="C75" s="190">
        <f>'Table A4'!C75/'Table A4'!Q75</f>
        <v>1.6240882600317377</v>
      </c>
      <c r="D75" s="190">
        <f>'Table A4'!D75/'Table A4'!R75</f>
        <v>1.812371226329996</v>
      </c>
      <c r="E75" s="190">
        <f>'Table A4'!E75/'Table A4'!S75</f>
        <v>1.8974851022887886</v>
      </c>
      <c r="F75" s="190">
        <f>'Table A4'!F75/'Table A4'!T75</f>
        <v>2.0380788412046429</v>
      </c>
      <c r="G75" s="190">
        <f>'Table A4'!G75/'Table A4'!U75</f>
        <v>2.2105903976517487</v>
      </c>
      <c r="H75" s="28"/>
      <c r="I75" s="190">
        <f t="shared" si="12"/>
        <v>2.8092500121590613</v>
      </c>
      <c r="J75" s="190">
        <f t="shared" si="13"/>
        <v>2.6023374641739703</v>
      </c>
      <c r="K75" s="190">
        <f t="shared" si="14"/>
        <v>2.2309643271311366</v>
      </c>
      <c r="L75" s="190">
        <f t="shared" si="15"/>
        <v>2.1142246232831892</v>
      </c>
      <c r="M75" s="190">
        <f t="shared" si="16"/>
        <v>1.963317968064493</v>
      </c>
      <c r="N75" s="190">
        <f t="shared" si="17"/>
        <v>1.8260432281139494</v>
      </c>
      <c r="P75" s="28"/>
      <c r="Q75" s="28"/>
      <c r="R75" s="28"/>
      <c r="S75" s="28"/>
      <c r="T75" s="28"/>
      <c r="U75" s="28"/>
    </row>
    <row r="76" spans="1:21" ht="12" customHeight="1">
      <c r="A76" s="27">
        <v>1983</v>
      </c>
      <c r="B76" s="190">
        <f>'Table A4'!B76/'Table A4'!P76</f>
        <v>1.5663606188356569</v>
      </c>
      <c r="C76" s="190">
        <f>'Table A4'!C76/'Table A4'!Q76</f>
        <v>1.6389204364170251</v>
      </c>
      <c r="D76" s="190">
        <f>'Table A4'!D76/'Table A4'!R76</f>
        <v>1.8583314417273653</v>
      </c>
      <c r="E76" s="190">
        <f>'Table A4'!E76/'Table A4'!S76</f>
        <v>1.958642407964386</v>
      </c>
      <c r="F76" s="190">
        <f>'Table A4'!F76/'Table A4'!T76</f>
        <v>2.1494332228016768</v>
      </c>
      <c r="G76" s="190">
        <f>'Table A4'!G76/'Table A4'!U76</f>
        <v>2.2443685969116558</v>
      </c>
      <c r="H76" s="28"/>
      <c r="I76" s="190">
        <f t="shared" si="12"/>
        <v>2.7656594875113907</v>
      </c>
      <c r="J76" s="190">
        <f t="shared" si="13"/>
        <v>2.5651401066584403</v>
      </c>
      <c r="K76" s="190">
        <f t="shared" si="14"/>
        <v>2.1650511112438466</v>
      </c>
      <c r="L76" s="190">
        <f t="shared" si="15"/>
        <v>2.0431418344233636</v>
      </c>
      <c r="M76" s="190">
        <f t="shared" si="16"/>
        <v>1.8699939937028773</v>
      </c>
      <c r="N76" s="190">
        <f t="shared" si="17"/>
        <v>1.8036204083595941</v>
      </c>
      <c r="P76" s="28"/>
      <c r="Q76" s="28"/>
      <c r="R76" s="28"/>
      <c r="S76" s="28"/>
      <c r="T76" s="28"/>
      <c r="U76" s="28"/>
    </row>
    <row r="77" spans="1:21" ht="12" customHeight="1">
      <c r="A77" s="27">
        <v>1984</v>
      </c>
      <c r="B77" s="190">
        <f>'Table A4'!B77/'Table A4'!P77</f>
        <v>1.5873675481020737</v>
      </c>
      <c r="C77" s="190">
        <f>'Table A4'!C77/'Table A4'!Q77</f>
        <v>1.6576193536365205</v>
      </c>
      <c r="D77" s="190">
        <f>'Table A4'!D77/'Table A4'!R77</f>
        <v>1.9058582529154948</v>
      </c>
      <c r="E77" s="190">
        <f>'Table A4'!E77/'Table A4'!S77</f>
        <v>2.0313259365925647</v>
      </c>
      <c r="F77" s="190">
        <f>'Table A4'!F77/'Table A4'!T77</f>
        <v>2.2589448571688622</v>
      </c>
      <c r="G77" s="190">
        <f>'Table A4'!G77/'Table A4'!U77</f>
        <v>2.2797804220768945</v>
      </c>
      <c r="H77" s="28"/>
      <c r="I77" s="190">
        <f t="shared" si="12"/>
        <v>2.7025114908565198</v>
      </c>
      <c r="J77" s="190">
        <f t="shared" si="13"/>
        <v>2.5206365117908622</v>
      </c>
      <c r="K77" s="190">
        <f t="shared" si="14"/>
        <v>2.1039254726459808</v>
      </c>
      <c r="L77" s="190">
        <f t="shared" si="15"/>
        <v>1.9696255708490533</v>
      </c>
      <c r="M77" s="190">
        <f t="shared" si="16"/>
        <v>1.7943159657118088</v>
      </c>
      <c r="N77" s="190">
        <f t="shared" si="17"/>
        <v>1.7813840427228507</v>
      </c>
      <c r="P77" s="28"/>
      <c r="Q77" s="28"/>
      <c r="R77" s="28"/>
      <c r="S77" s="28"/>
      <c r="T77" s="28"/>
      <c r="U77" s="28"/>
    </row>
    <row r="78" spans="1:21" ht="12" customHeight="1">
      <c r="A78" s="27">
        <v>1985</v>
      </c>
      <c r="B78" s="190">
        <f>'Table A4'!B78/'Table A4'!P78</f>
        <v>1.6035175771781298</v>
      </c>
      <c r="C78" s="190">
        <f>'Table A4'!C78/'Table A4'!Q78</f>
        <v>1.674888621437773</v>
      </c>
      <c r="D78" s="190">
        <f>'Table A4'!D78/'Table A4'!R78</f>
        <v>1.9226353886959264</v>
      </c>
      <c r="E78" s="190">
        <f>'Table A4'!E78/'Table A4'!S78</f>
        <v>2.0819532499318849</v>
      </c>
      <c r="F78" s="190">
        <f>'Table A4'!F78/'Table A4'!T78</f>
        <v>2.1591168852430198</v>
      </c>
      <c r="G78" s="190">
        <f>'Table A4'!G78/'Table A4'!U78</f>
        <v>2.2762015975030327</v>
      </c>
      <c r="H78" s="28"/>
      <c r="I78" s="190">
        <f t="shared" si="12"/>
        <v>2.6569525690961728</v>
      </c>
      <c r="J78" s="190">
        <f t="shared" si="13"/>
        <v>2.4817259740868272</v>
      </c>
      <c r="K78" s="190">
        <f t="shared" si="14"/>
        <v>2.0838517709725211</v>
      </c>
      <c r="L78" s="190">
        <f t="shared" si="15"/>
        <v>1.9242543520831012</v>
      </c>
      <c r="M78" s="190">
        <f t="shared" si="16"/>
        <v>1.8627257636664836</v>
      </c>
      <c r="N78" s="190">
        <f t="shared" si="17"/>
        <v>1.7835752611159255</v>
      </c>
      <c r="P78" s="28"/>
      <c r="Q78" s="28"/>
      <c r="R78" s="28"/>
      <c r="S78" s="28"/>
      <c r="T78" s="28"/>
      <c r="U78" s="28"/>
    </row>
    <row r="79" spans="1:21" ht="12" customHeight="1">
      <c r="A79" s="27">
        <v>1986</v>
      </c>
      <c r="B79" s="190">
        <f>'Table A4'!B79/'Table A4'!P79</f>
        <v>1.607012406383626</v>
      </c>
      <c r="C79" s="190">
        <f>'Table A4'!C79/'Table A4'!Q79</f>
        <v>1.6870566491336094</v>
      </c>
      <c r="D79" s="190">
        <f>'Table A4'!D79/'Table A4'!R79</f>
        <v>1.9290008366116571</v>
      </c>
      <c r="E79" s="190">
        <f>'Table A4'!E79/'Table A4'!S79</f>
        <v>2.0735687513306558</v>
      </c>
      <c r="F79" s="190">
        <f>'Table A4'!F79/'Table A4'!T79</f>
        <v>2.4298512003449959</v>
      </c>
      <c r="G79" s="190">
        <f>'Table A4'!G79/'Table A4'!U79</f>
        <v>2.4143441941641068</v>
      </c>
      <c r="H79" s="28"/>
      <c r="I79" s="190">
        <f t="shared" si="12"/>
        <v>2.6474127867627302</v>
      </c>
      <c r="J79" s="190">
        <f t="shared" si="13"/>
        <v>2.4554840583538748</v>
      </c>
      <c r="K79" s="190">
        <f t="shared" si="14"/>
        <v>2.076425295425242</v>
      </c>
      <c r="L79" s="190">
        <f t="shared" si="15"/>
        <v>1.9314727154274287</v>
      </c>
      <c r="M79" s="190">
        <f t="shared" si="16"/>
        <v>1.6993734730989623</v>
      </c>
      <c r="N79" s="190">
        <f t="shared" si="17"/>
        <v>1.7070414713237545</v>
      </c>
      <c r="P79" s="28"/>
      <c r="Q79" s="28"/>
      <c r="R79" s="28"/>
      <c r="S79" s="28"/>
      <c r="T79" s="28"/>
      <c r="U79" s="28"/>
    </row>
    <row r="80" spans="1:21" ht="12" customHeight="1">
      <c r="A80" s="27">
        <v>1987</v>
      </c>
      <c r="B80" s="190">
        <f>'Table A4'!B80/'Table A4'!P80</f>
        <v>1.6982524402214718</v>
      </c>
      <c r="C80" s="190">
        <f>'Table A4'!C80/'Table A4'!Q80</f>
        <v>1.8226548841053867</v>
      </c>
      <c r="D80" s="190">
        <f>'Table A4'!D80/'Table A4'!R80</f>
        <v>2.1077909888084889</v>
      </c>
      <c r="E80" s="190">
        <f>'Table A4'!E80/'Table A4'!S80</f>
        <v>2.1976747285637002</v>
      </c>
      <c r="F80" s="190">
        <f>'Table A4'!F80/'Table A4'!T80</f>
        <v>2.2925047520032105</v>
      </c>
      <c r="G80" s="190">
        <f>'Table A4'!G80/'Table A4'!U80</f>
        <v>2.3423125225705181</v>
      </c>
      <c r="H80" s="28"/>
      <c r="I80" s="190">
        <f t="shared" si="12"/>
        <v>2.4321468030714217</v>
      </c>
      <c r="J80" s="190">
        <f t="shared" si="13"/>
        <v>2.2155765671864587</v>
      </c>
      <c r="K80" s="190">
        <f t="shared" si="14"/>
        <v>1.9026973590709326</v>
      </c>
      <c r="L80" s="190">
        <f t="shared" si="15"/>
        <v>1.8349512402246646</v>
      </c>
      <c r="M80" s="190">
        <f t="shared" si="16"/>
        <v>1.7736915461626992</v>
      </c>
      <c r="N80" s="190">
        <f t="shared" si="17"/>
        <v>1.7449829925485667</v>
      </c>
      <c r="P80" s="28"/>
      <c r="Q80" s="28"/>
      <c r="R80" s="28"/>
      <c r="S80" s="28"/>
      <c r="T80" s="28"/>
      <c r="U80" s="28"/>
    </row>
    <row r="81" spans="1:21" ht="12" customHeight="1">
      <c r="A81" s="27">
        <v>1988</v>
      </c>
      <c r="B81" s="190">
        <f>'Table A4'!B81/'Table A4'!P81</f>
        <v>1.8557186325103885</v>
      </c>
      <c r="C81" s="190">
        <f>'Table A4'!C81/'Table A4'!Q81</f>
        <v>2.0333521254837166</v>
      </c>
      <c r="D81" s="190">
        <f>'Table A4'!D81/'Table A4'!R81</f>
        <v>2.4582972219364705</v>
      </c>
      <c r="E81" s="190">
        <f>'Table A4'!E81/'Table A4'!S81</f>
        <v>2.5583540931081878</v>
      </c>
      <c r="F81" s="190">
        <f>'Table A4'!F81/'Table A4'!T81</f>
        <v>2.5758501341748468</v>
      </c>
      <c r="G81" s="190">
        <f>'Table A4'!G81/'Table A4'!U81</f>
        <v>2.4991713101526933</v>
      </c>
      <c r="H81" s="28"/>
      <c r="I81" s="190">
        <f t="shared" si="12"/>
        <v>2.1686084210487961</v>
      </c>
      <c r="J81" s="190">
        <f t="shared" si="13"/>
        <v>1.9677243364955539</v>
      </c>
      <c r="K81" s="190">
        <f t="shared" si="14"/>
        <v>1.6857312658609482</v>
      </c>
      <c r="L81" s="190">
        <f t="shared" si="15"/>
        <v>1.6417026813241575</v>
      </c>
      <c r="M81" s="190">
        <f t="shared" si="16"/>
        <v>1.6345781101345809</v>
      </c>
      <c r="N81" s="190">
        <f t="shared" si="17"/>
        <v>1.6670351768525695</v>
      </c>
      <c r="P81" s="28"/>
      <c r="Q81" s="28"/>
      <c r="R81" s="28"/>
      <c r="S81" s="28"/>
      <c r="T81" s="28"/>
      <c r="U81" s="28"/>
    </row>
    <row r="82" spans="1:21" ht="12" customHeight="1">
      <c r="A82" s="27">
        <v>1989</v>
      </c>
      <c r="B82" s="190">
        <f>'Table A4'!B82/'Table A4'!P82</f>
        <v>1.8330335715729114</v>
      </c>
      <c r="C82" s="190">
        <f>'Table A4'!C82/'Table A4'!Q82</f>
        <v>1.9693577552317885</v>
      </c>
      <c r="D82" s="190">
        <f>'Table A4'!D82/'Table A4'!R82</f>
        <v>2.3186982845785185</v>
      </c>
      <c r="E82" s="190">
        <f>'Table A4'!E82/'Table A4'!S82</f>
        <v>2.3727399901808819</v>
      </c>
      <c r="F82" s="190">
        <f>'Table A4'!F82/'Table A4'!T82</f>
        <v>2.4307657761090344</v>
      </c>
      <c r="G82" s="190">
        <f>'Table A4'!G82/'Table A4'!U82</f>
        <v>2.4622114084113136</v>
      </c>
      <c r="H82" s="28"/>
      <c r="I82" s="190">
        <f t="shared" si="12"/>
        <v>2.200431812263973</v>
      </c>
      <c r="J82" s="190">
        <f t="shared" si="13"/>
        <v>2.0316108728720952</v>
      </c>
      <c r="K82" s="190">
        <f t="shared" si="14"/>
        <v>1.7583235768897807</v>
      </c>
      <c r="L82" s="190">
        <f t="shared" si="15"/>
        <v>1.7284700723756383</v>
      </c>
      <c r="M82" s="190">
        <f t="shared" si="16"/>
        <v>1.6989264187737971</v>
      </c>
      <c r="N82" s="190">
        <f t="shared" si="17"/>
        <v>1.6838956352327299</v>
      </c>
      <c r="P82" s="28"/>
      <c r="Q82" s="28"/>
      <c r="R82" s="28"/>
      <c r="S82" s="28"/>
      <c r="T82" s="28"/>
      <c r="U82" s="28"/>
    </row>
    <row r="83" spans="1:21" ht="12" customHeight="1">
      <c r="A83" s="27">
        <v>1990</v>
      </c>
      <c r="B83" s="190">
        <f>'Table A4'!B83/'Table A4'!P83</f>
        <v>1.8549841420461588</v>
      </c>
      <c r="C83" s="190">
        <f>'Table A4'!C83/'Table A4'!Q83</f>
        <v>2.0023455017278451</v>
      </c>
      <c r="D83" s="190">
        <f>'Table A4'!D83/'Table A4'!R83</f>
        <v>2.3734630692078147</v>
      </c>
      <c r="E83" s="190">
        <f>'Table A4'!E83/'Table A4'!S83</f>
        <v>2.4037505319754451</v>
      </c>
      <c r="F83" s="190">
        <f>'Table A4'!F83/'Table A4'!T83</f>
        <v>2.4333987792874696</v>
      </c>
      <c r="G83" s="190">
        <f>'Table A4'!G83/'Table A4'!U83</f>
        <v>2.4203704325785638</v>
      </c>
      <c r="H83" s="28"/>
      <c r="I83" s="190">
        <f t="shared" si="12"/>
        <v>2.1696123364426239</v>
      </c>
      <c r="J83" s="190">
        <f t="shared" si="13"/>
        <v>1.9976599867772122</v>
      </c>
      <c r="K83" s="190">
        <f t="shared" si="14"/>
        <v>1.728086559019588</v>
      </c>
      <c r="L83" s="190">
        <f t="shared" si="15"/>
        <v>1.7123772901391088</v>
      </c>
      <c r="M83" s="190">
        <f t="shared" si="16"/>
        <v>1.6976425642674899</v>
      </c>
      <c r="N83" s="190">
        <f t="shared" si="17"/>
        <v>1.7040416901558444</v>
      </c>
      <c r="P83" s="28"/>
      <c r="Q83" s="28"/>
      <c r="R83" s="28"/>
      <c r="S83" s="28"/>
      <c r="T83" s="28"/>
      <c r="U83" s="28"/>
    </row>
    <row r="84" spans="1:21" ht="12" customHeight="1">
      <c r="A84" s="27">
        <v>1991</v>
      </c>
      <c r="B84" s="190">
        <f>'Table A4'!B84/'Table A4'!P84</f>
        <v>1.7839101157139594</v>
      </c>
      <c r="C84" s="190">
        <f>'Table A4'!C84/'Table A4'!Q84</f>
        <v>1.8852951055709246</v>
      </c>
      <c r="D84" s="190">
        <f>'Table A4'!D84/'Table A4'!R84</f>
        <v>2.2105628597415143</v>
      </c>
      <c r="E84" s="190">
        <f>'Table A4'!E84/'Table A4'!S84</f>
        <v>2.24112500831141</v>
      </c>
      <c r="F84" s="190">
        <f>'Table A4'!F84/'Table A4'!T84</f>
        <v>2.3455931952776612</v>
      </c>
      <c r="G84" s="190">
        <f>'Table A4'!G84/'Table A4'!U84</f>
        <v>2.2724079280985596</v>
      </c>
      <c r="H84" s="28"/>
      <c r="I84" s="190">
        <f t="shared" si="12"/>
        <v>2.2756564559563479</v>
      </c>
      <c r="J84" s="190">
        <f t="shared" si="13"/>
        <v>2.129566845797823</v>
      </c>
      <c r="K84" s="190">
        <f t="shared" si="14"/>
        <v>1.8260620189632493</v>
      </c>
      <c r="L84" s="190">
        <f t="shared" si="15"/>
        <v>1.805720610980623</v>
      </c>
      <c r="M84" s="190">
        <f t="shared" si="16"/>
        <v>1.7431666595145432</v>
      </c>
      <c r="N84" s="190">
        <f t="shared" si="17"/>
        <v>1.7859114816223787</v>
      </c>
      <c r="P84" s="28"/>
      <c r="Q84" s="28"/>
      <c r="R84" s="28"/>
      <c r="S84" s="28"/>
      <c r="T84" s="28"/>
      <c r="U84" s="28"/>
    </row>
    <row r="85" spans="1:21" ht="12" customHeight="1">
      <c r="A85" s="27">
        <v>1992</v>
      </c>
      <c r="B85" s="190">
        <f>'Table A4'!B85/'Table A4'!P85</f>
        <v>1.8664584488028499</v>
      </c>
      <c r="C85" s="190">
        <f>'Table A4'!C85/'Table A4'!Q85</f>
        <v>2.0143658862214378</v>
      </c>
      <c r="D85" s="190">
        <f>'Table A4'!D85/'Table A4'!R85</f>
        <v>2.3733751094840105</v>
      </c>
      <c r="E85" s="190">
        <f>'Table A4'!E85/'Table A4'!S85</f>
        <v>2.4020147148735775</v>
      </c>
      <c r="F85" s="190">
        <f>'Table A4'!F85/'Table A4'!T85</f>
        <v>2.5033388887824026</v>
      </c>
      <c r="G85" s="190">
        <f>'Table A4'!G85/'Table A4'!U85</f>
        <v>2.4032402190399158</v>
      </c>
      <c r="H85" s="28"/>
      <c r="I85" s="190">
        <f t="shared" si="12"/>
        <v>2.1541234335952968</v>
      </c>
      <c r="J85" s="190">
        <f t="shared" si="13"/>
        <v>1.9858375696417085</v>
      </c>
      <c r="K85" s="190">
        <f t="shared" si="14"/>
        <v>1.7281331903384423</v>
      </c>
      <c r="L85" s="190">
        <f t="shared" si="15"/>
        <v>1.7132592756632885</v>
      </c>
      <c r="M85" s="190">
        <f t="shared" si="16"/>
        <v>1.6651860119243831</v>
      </c>
      <c r="N85" s="190">
        <f t="shared" si="17"/>
        <v>1.7126363586444171</v>
      </c>
      <c r="P85" s="28"/>
      <c r="Q85" s="28"/>
      <c r="R85" s="28"/>
      <c r="S85" s="28"/>
      <c r="T85" s="28"/>
      <c r="U85" s="28"/>
    </row>
    <row r="86" spans="1:21" ht="12" customHeight="1">
      <c r="A86" s="27">
        <v>1993</v>
      </c>
      <c r="B86" s="190">
        <f>'Table A4'!B86/'Table A4'!P86</f>
        <v>1.8282544309220548</v>
      </c>
      <c r="C86" s="190">
        <f>'Table A4'!C86/'Table A4'!Q86</f>
        <v>1.961219890130568</v>
      </c>
      <c r="D86" s="190">
        <f>'Table A4'!D86/'Table A4'!R86</f>
        <v>2.2226024456815336</v>
      </c>
      <c r="E86" s="190">
        <f>'Table A4'!E86/'Table A4'!S86</f>
        <v>2.3148056137976538</v>
      </c>
      <c r="F86" s="190">
        <f>'Table A4'!F86/'Table A4'!T86</f>
        <v>2.4090417220519162</v>
      </c>
      <c r="G86" s="190">
        <f>'Table A4'!G86/'Table A4'!U86</f>
        <v>2.4157765532566109</v>
      </c>
      <c r="H86" s="28"/>
      <c r="I86" s="190">
        <f t="shared" si="12"/>
        <v>2.2073584669951591</v>
      </c>
      <c r="J86" s="190">
        <f t="shared" si="13"/>
        <v>2.0403446810325203</v>
      </c>
      <c r="K86" s="190">
        <f t="shared" si="14"/>
        <v>1.8179273675855891</v>
      </c>
      <c r="L86" s="190">
        <f t="shared" si="15"/>
        <v>1.7605687027085497</v>
      </c>
      <c r="M86" s="190">
        <f t="shared" si="16"/>
        <v>1.7097021928802438</v>
      </c>
      <c r="N86" s="190">
        <f t="shared" si="17"/>
        <v>1.7063261485011676</v>
      </c>
      <c r="P86" s="28"/>
      <c r="Q86" s="28"/>
      <c r="R86" s="28"/>
      <c r="S86" s="28"/>
      <c r="T86" s="28"/>
      <c r="U86" s="28"/>
    </row>
    <row r="87" spans="1:21" ht="12" customHeight="1">
      <c r="A87" s="27">
        <v>1994</v>
      </c>
      <c r="B87" s="190">
        <f>'Table A4'!B87/'Table A4'!P87</f>
        <v>1.836729620276496</v>
      </c>
      <c r="C87" s="190">
        <f>'Table A4'!C87/'Table A4'!Q87</f>
        <v>1.953795224890555</v>
      </c>
      <c r="D87" s="190">
        <f>'Table A4'!D87/'Table A4'!R87</f>
        <v>2.2077786384037026</v>
      </c>
      <c r="E87" s="190">
        <f>'Table A4'!E87/'Table A4'!S87</f>
        <v>2.2914224495903652</v>
      </c>
      <c r="F87" s="190">
        <f>'Table A4'!F87/'Table A4'!T87</f>
        <v>2.3947587464054205</v>
      </c>
      <c r="G87" s="190">
        <f>'Table A4'!G87/'Table A4'!U87</f>
        <v>2.3710188400694707</v>
      </c>
      <c r="H87" s="28"/>
      <c r="I87" s="190">
        <f t="shared" si="12"/>
        <v>2.1951291979714447</v>
      </c>
      <c r="J87" s="190">
        <f t="shared" si="13"/>
        <v>2.0484430765678732</v>
      </c>
      <c r="K87" s="190">
        <f t="shared" si="14"/>
        <v>1.8279662913410031</v>
      </c>
      <c r="L87" s="190">
        <f t="shared" si="15"/>
        <v>1.7743399538371016</v>
      </c>
      <c r="M87" s="190">
        <f t="shared" si="16"/>
        <v>1.716969872085194</v>
      </c>
      <c r="N87" s="190">
        <f t="shared" si="17"/>
        <v>1.7293845793901192</v>
      </c>
      <c r="P87" s="28"/>
      <c r="Q87" s="28"/>
      <c r="R87" s="28"/>
      <c r="S87" s="28"/>
      <c r="T87" s="28"/>
      <c r="U87" s="28"/>
    </row>
    <row r="88" spans="1:21" ht="12" customHeight="1">
      <c r="A88" s="27">
        <v>1995</v>
      </c>
      <c r="B88" s="190">
        <f>'Table A4'!B88/'Table A4'!P88</f>
        <v>1.8885124726211582</v>
      </c>
      <c r="C88" s="190">
        <f>'Table A4'!C88/'Table A4'!Q88</f>
        <v>2.0233108837746632</v>
      </c>
      <c r="D88" s="190">
        <f>'Table A4'!D88/'Table A4'!R88</f>
        <v>2.3032274075340609</v>
      </c>
      <c r="E88" s="190">
        <f>'Table A4'!E88/'Table A4'!S88</f>
        <v>2.3664383312371928</v>
      </c>
      <c r="F88" s="190">
        <f>'Table A4'!F88/'Table A4'!T88</f>
        <v>2.4653460477774187</v>
      </c>
      <c r="G88" s="190">
        <f>'Table A4'!G88/'Table A4'!U88</f>
        <v>2.3038010042153956</v>
      </c>
      <c r="H88" s="28"/>
      <c r="I88" s="190">
        <f t="shared" si="12"/>
        <v>2.1254766036653914</v>
      </c>
      <c r="J88" s="190">
        <f t="shared" si="13"/>
        <v>1.9772201350105094</v>
      </c>
      <c r="K88" s="190">
        <f t="shared" si="14"/>
        <v>1.7673257899725872</v>
      </c>
      <c r="L88" s="190">
        <f t="shared" si="15"/>
        <v>1.7318295872852056</v>
      </c>
      <c r="M88" s="190">
        <f t="shared" si="16"/>
        <v>1.6824326591775109</v>
      </c>
      <c r="N88" s="190">
        <f t="shared" si="17"/>
        <v>1.7669882112123256</v>
      </c>
      <c r="P88" s="28"/>
      <c r="Q88" s="28"/>
      <c r="R88" s="28"/>
      <c r="S88" s="28"/>
      <c r="T88" s="28"/>
      <c r="U88" s="28"/>
    </row>
    <row r="89" spans="1:21" ht="12" customHeight="1">
      <c r="A89" s="27">
        <v>1996</v>
      </c>
      <c r="B89" s="190">
        <f>'Table A4'!B89/'Table A4'!P89</f>
        <v>1.9780616687023223</v>
      </c>
      <c r="C89" s="190">
        <f>'Table A4'!C89/'Table A4'!Q89</f>
        <v>2.0708384383572471</v>
      </c>
      <c r="D89" s="190">
        <f>'Table A4'!D89/'Table A4'!R89</f>
        <v>2.3235089785100964</v>
      </c>
      <c r="E89" s="190">
        <f>'Table A4'!E89/'Table A4'!S89</f>
        <v>2.3510397200188073</v>
      </c>
      <c r="F89" s="190">
        <f>'Table A4'!F89/'Table A4'!T89</f>
        <v>2.384535279314862</v>
      </c>
      <c r="G89" s="190">
        <f>'Table A4'!G89/'Table A4'!U89</f>
        <v>2.192846832070551</v>
      </c>
      <c r="H89" s="28"/>
      <c r="I89" s="190">
        <f t="shared" si="12"/>
        <v>2.0224304172218357</v>
      </c>
      <c r="J89" s="190">
        <f t="shared" si="13"/>
        <v>1.9338476881107116</v>
      </c>
      <c r="K89" s="190">
        <f t="shared" si="14"/>
        <v>1.7555672203491375</v>
      </c>
      <c r="L89" s="190">
        <f t="shared" si="15"/>
        <v>1.7401706886797372</v>
      </c>
      <c r="M89" s="190">
        <f t="shared" si="16"/>
        <v>1.7222640079600215</v>
      </c>
      <c r="N89" s="190">
        <f t="shared" si="17"/>
        <v>1.8383305996329753</v>
      </c>
      <c r="P89" s="28"/>
      <c r="Q89" s="28"/>
      <c r="R89" s="28"/>
      <c r="S89" s="28"/>
      <c r="T89" s="28"/>
      <c r="U89" s="28"/>
    </row>
    <row r="90" spans="1:21" ht="12" customHeight="1">
      <c r="A90" s="27">
        <v>1997</v>
      </c>
      <c r="B90" s="190">
        <f>'Table A4'!B90/'Table A4'!P90</f>
        <v>2.0206029144993951</v>
      </c>
      <c r="C90" s="190">
        <f>'Table A4'!C90/'Table A4'!Q90</f>
        <v>2.1422678791117655</v>
      </c>
      <c r="D90" s="190">
        <f>'Table A4'!D90/'Table A4'!R90</f>
        <v>2.4283437501134695</v>
      </c>
      <c r="E90" s="190">
        <f>'Table A4'!E90/'Table A4'!S90</f>
        <v>2.4658219774635626</v>
      </c>
      <c r="F90" s="190">
        <f>'Table A4'!F90/'Table A4'!T90</f>
        <v>2.4577150870380939</v>
      </c>
      <c r="G90" s="190">
        <f>'Table A4'!G90/'Table A4'!U90</f>
        <v>2.2323670532550763</v>
      </c>
      <c r="H90" s="28"/>
      <c r="I90" s="190">
        <f t="shared" si="12"/>
        <v>1.97981299660554</v>
      </c>
      <c r="J90" s="190">
        <f t="shared" si="13"/>
        <v>1.8754513877932084</v>
      </c>
      <c r="K90" s="190">
        <f t="shared" si="14"/>
        <v>1.7001115802274898</v>
      </c>
      <c r="L90" s="190">
        <f t="shared" si="15"/>
        <v>1.6822110838659861</v>
      </c>
      <c r="M90" s="190">
        <f t="shared" si="16"/>
        <v>1.6860051109382992</v>
      </c>
      <c r="N90" s="190">
        <f t="shared" si="17"/>
        <v>1.8114465551141437</v>
      </c>
      <c r="P90" s="28"/>
      <c r="Q90" s="28"/>
      <c r="R90" s="28"/>
      <c r="S90" s="28"/>
      <c r="T90" s="28"/>
      <c r="U90" s="28"/>
    </row>
    <row r="91" spans="1:21" ht="12" customHeight="1">
      <c r="A91" s="27">
        <v>1998</v>
      </c>
      <c r="B91" s="190">
        <f>'Table A4'!B91/'Table A4'!P91</f>
        <v>2.069752319956776</v>
      </c>
      <c r="C91" s="190">
        <f>'Table A4'!C91/'Table A4'!Q91</f>
        <v>2.1919368814665989</v>
      </c>
      <c r="D91" s="190">
        <f>'Table A4'!D91/'Table A4'!R91</f>
        <v>2.4874731035503124</v>
      </c>
      <c r="E91" s="190">
        <f>'Table A4'!E91/'Table A4'!S91</f>
        <v>2.5428025113153145</v>
      </c>
      <c r="F91" s="190">
        <f>'Table A4'!F91/'Table A4'!T91</f>
        <v>2.5784013921022675</v>
      </c>
      <c r="G91" s="190">
        <f>'Table A4'!G91/'Table A4'!U91</f>
        <v>2.254265504703802</v>
      </c>
      <c r="H91" s="28"/>
      <c r="I91" s="190">
        <f t="shared" si="12"/>
        <v>1.9347958226820257</v>
      </c>
      <c r="J91" s="190">
        <f t="shared" si="13"/>
        <v>1.8389705994914485</v>
      </c>
      <c r="K91" s="190">
        <f t="shared" si="14"/>
        <v>1.6722810635117988</v>
      </c>
      <c r="L91" s="190">
        <f t="shared" si="15"/>
        <v>1.6481710994542336</v>
      </c>
      <c r="M91" s="190">
        <f t="shared" si="16"/>
        <v>1.6335524062533318</v>
      </c>
      <c r="N91" s="190">
        <f t="shared" si="17"/>
        <v>1.7972793609086399</v>
      </c>
      <c r="P91" s="28"/>
      <c r="Q91" s="28"/>
      <c r="R91" s="28"/>
      <c r="S91" s="28"/>
      <c r="T91" s="28"/>
      <c r="U91" s="28"/>
    </row>
    <row r="92" spans="1:21" ht="12" customHeight="1">
      <c r="A92" s="27">
        <v>1999</v>
      </c>
      <c r="B92" s="190">
        <f>'Table A4'!B92/'Table A4'!P92</f>
        <v>2.1145545723294918</v>
      </c>
      <c r="C92" s="190">
        <f>'Table A4'!C92/'Table A4'!Q92</f>
        <v>2.2429794032837727</v>
      </c>
      <c r="D92" s="190">
        <f>'Table A4'!D92/'Table A4'!R92</f>
        <v>2.5666968165907273</v>
      </c>
      <c r="E92" s="190">
        <f>'Table A4'!E92/'Table A4'!S92</f>
        <v>2.6373792444057536</v>
      </c>
      <c r="F92" s="190">
        <f>'Table A4'!F92/'Table A4'!T92</f>
        <v>2.6533060815607556</v>
      </c>
      <c r="G92" s="190">
        <f>'Table A4'!G92/'Table A4'!U92</f>
        <v>2.3107641854703167</v>
      </c>
      <c r="H92" s="28"/>
      <c r="I92" s="190">
        <f t="shared" si="12"/>
        <v>1.8972194137698746</v>
      </c>
      <c r="J92" s="190">
        <f t="shared" si="13"/>
        <v>1.8045185602900129</v>
      </c>
      <c r="K92" s="190">
        <f t="shared" si="14"/>
        <v>1.6382855887689167</v>
      </c>
      <c r="L92" s="190">
        <f t="shared" si="15"/>
        <v>1.6107320606491047</v>
      </c>
      <c r="M92" s="190">
        <f t="shared" si="16"/>
        <v>1.6048486793540244</v>
      </c>
      <c r="N92" s="190">
        <f t="shared" si="17"/>
        <v>1.762913734663256</v>
      </c>
      <c r="P92" s="28"/>
      <c r="Q92" s="28"/>
      <c r="R92" s="28"/>
      <c r="S92" s="28"/>
      <c r="T92" s="28"/>
      <c r="U92" s="28"/>
    </row>
    <row r="93" spans="1:21" ht="12" customHeight="1">
      <c r="A93" s="27">
        <v>2000</v>
      </c>
      <c r="B93" s="190">
        <f>'Table A4'!B93/'Table A4'!P93</f>
        <v>2.1563508834829306</v>
      </c>
      <c r="C93" s="190">
        <f>'Table A4'!C93/'Table A4'!Q93</f>
        <v>2.2920330781125275</v>
      </c>
      <c r="D93" s="190">
        <f>'Table A4'!D93/'Table A4'!R93</f>
        <v>2.6742145123666501</v>
      </c>
      <c r="E93" s="190">
        <f>'Table A4'!E93/'Table A4'!S93</f>
        <v>2.7626844494826646</v>
      </c>
      <c r="F93" s="190">
        <f>'Table A4'!F93/'Table A4'!T93</f>
        <v>2.7225352653662394</v>
      </c>
      <c r="G93" s="190">
        <f>'Table A4'!G93/'Table A4'!U93</f>
        <v>2.2748742136077551</v>
      </c>
      <c r="H93" s="28"/>
      <c r="I93" s="190">
        <f t="shared" si="12"/>
        <v>1.8647894114872801</v>
      </c>
      <c r="J93" s="190">
        <f t="shared" si="13"/>
        <v>1.7739739925705731</v>
      </c>
      <c r="K93" s="190">
        <f t="shared" si="14"/>
        <v>1.5972950255857068</v>
      </c>
      <c r="L93" s="190">
        <f t="shared" si="15"/>
        <v>1.5673165156097524</v>
      </c>
      <c r="M93" s="190">
        <f t="shared" si="16"/>
        <v>1.5805396383495136</v>
      </c>
      <c r="N93" s="190">
        <f t="shared" si="17"/>
        <v>1.7843911103748102</v>
      </c>
      <c r="P93" s="28"/>
      <c r="Q93" s="28"/>
      <c r="R93" s="28"/>
      <c r="S93" s="28"/>
      <c r="T93" s="28"/>
      <c r="U93" s="28"/>
    </row>
    <row r="94" spans="1:21" ht="12" customHeight="1">
      <c r="A94" s="27">
        <v>2001</v>
      </c>
      <c r="B94" s="190">
        <f>'Table A4'!B94/'Table A4'!P94</f>
        <v>2.0686194962628215</v>
      </c>
      <c r="C94" s="190">
        <f>'Table A4'!C94/'Table A4'!Q94</f>
        <v>2.1788173938916144</v>
      </c>
      <c r="D94" s="190">
        <f>'Table A4'!D94/'Table A4'!R94</f>
        <v>2.5038654203269251</v>
      </c>
      <c r="E94" s="190">
        <f>'Table A4'!E94/'Table A4'!S94</f>
        <v>2.5857048021833351</v>
      </c>
      <c r="F94" s="190">
        <f>'Table A4'!F94/'Table A4'!T94</f>
        <v>2.5392844011717939</v>
      </c>
      <c r="G94" s="190">
        <f>'Table A4'!G94/'Table A4'!U94</f>
        <v>2.2490117690134714</v>
      </c>
      <c r="H94" s="28"/>
      <c r="I94" s="190">
        <f t="shared" si="12"/>
        <v>1.9357867823834416</v>
      </c>
      <c r="J94" s="190">
        <f t="shared" si="13"/>
        <v>1.8483078084712621</v>
      </c>
      <c r="K94" s="190">
        <f t="shared" si="14"/>
        <v>1.6649531178013324</v>
      </c>
      <c r="L94" s="190">
        <f t="shared" si="15"/>
        <v>1.6306344022059551</v>
      </c>
      <c r="M94" s="190">
        <f t="shared" si="16"/>
        <v>1.6496525263549355</v>
      </c>
      <c r="N94" s="190">
        <f t="shared" si="17"/>
        <v>1.8006329682464459</v>
      </c>
      <c r="P94" s="28"/>
      <c r="Q94" s="28"/>
      <c r="R94" s="28"/>
      <c r="S94" s="28"/>
      <c r="T94" s="28"/>
      <c r="U94" s="28"/>
    </row>
    <row r="95" spans="1:21" ht="12" customHeight="1">
      <c r="A95" s="27">
        <v>2002</v>
      </c>
      <c r="B95" s="190">
        <f>'Table A4'!B95/'Table A4'!P95</f>
        <v>2.0237429355535554</v>
      </c>
      <c r="C95" s="190">
        <f>'Table A4'!C95/'Table A4'!Q95</f>
        <v>2.1403589439937334</v>
      </c>
      <c r="D95" s="190">
        <f>'Table A4'!D95/'Table A4'!R95</f>
        <v>2.4540950071419414</v>
      </c>
      <c r="E95" s="190">
        <f>'Table A4'!E95/'Table A4'!S95</f>
        <v>2.5368513432271249</v>
      </c>
      <c r="F95" s="190">
        <f>'Table A4'!F95/'Table A4'!T95</f>
        <v>2.552809331031078</v>
      </c>
      <c r="G95" s="190">
        <f>'Table A4'!G95/'Table A4'!U95</f>
        <v>2.4227144612843028</v>
      </c>
      <c r="H95" s="28"/>
      <c r="I95" s="190">
        <f t="shared" si="12"/>
        <v>1.9768077173194682</v>
      </c>
      <c r="J95" s="190">
        <f t="shared" si="13"/>
        <v>1.8769168736449138</v>
      </c>
      <c r="K95" s="190">
        <f t="shared" si="14"/>
        <v>1.6877129727345148</v>
      </c>
      <c r="L95" s="190">
        <f t="shared" si="15"/>
        <v>1.6506810202606657</v>
      </c>
      <c r="M95" s="190">
        <f t="shared" si="16"/>
        <v>1.6439940693401114</v>
      </c>
      <c r="N95" s="190">
        <f t="shared" si="17"/>
        <v>1.7028817287042173</v>
      </c>
      <c r="P95" s="28"/>
      <c r="Q95" s="28"/>
      <c r="R95" s="28"/>
      <c r="S95" s="28"/>
      <c r="T95" s="28"/>
      <c r="U95" s="28"/>
    </row>
    <row r="96" spans="1:21" ht="12" customHeight="1">
      <c r="A96" s="27">
        <f t="shared" ref="A96:A101" si="18">A95+1</f>
        <v>2003</v>
      </c>
      <c r="B96" s="190">
        <f>'Table A4'!B96/'Table A4'!P96</f>
        <v>2.0334961336029522</v>
      </c>
      <c r="C96" s="190">
        <f>'Table A4'!C96/'Table A4'!Q96</f>
        <v>2.1529379101015422</v>
      </c>
      <c r="D96" s="190">
        <f>'Table A4'!D96/'Table A4'!R96</f>
        <v>2.4806350706457612</v>
      </c>
      <c r="E96" s="190">
        <f>'Table A4'!E96/'Table A4'!S96</f>
        <v>2.5873945377320609</v>
      </c>
      <c r="F96" s="190">
        <f>'Table A4'!F96/'Table A4'!T96</f>
        <v>2.6196586357346585</v>
      </c>
      <c r="G96" s="190">
        <f>'Table A4'!G96/'Table A4'!U96</f>
        <v>2.501739214803171</v>
      </c>
      <c r="H96" s="28"/>
      <c r="I96" s="190">
        <f t="shared" si="12"/>
        <v>1.9675894930674016</v>
      </c>
      <c r="J96" s="190">
        <f t="shared" si="13"/>
        <v>1.8673493960415677</v>
      </c>
      <c r="K96" s="190">
        <f t="shared" si="14"/>
        <v>1.675385866393035</v>
      </c>
      <c r="L96" s="190">
        <f t="shared" si="15"/>
        <v>1.6299631101343703</v>
      </c>
      <c r="M96" s="190">
        <f t="shared" si="16"/>
        <v>1.6174140512926118</v>
      </c>
      <c r="N96" s="190">
        <f t="shared" si="17"/>
        <v>1.6658945775289402</v>
      </c>
      <c r="P96" s="28"/>
      <c r="Q96" s="28"/>
      <c r="R96" s="28"/>
      <c r="S96" s="28"/>
      <c r="T96" s="28"/>
      <c r="U96" s="28"/>
    </row>
    <row r="97" spans="1:21" ht="12" customHeight="1">
      <c r="A97" s="27">
        <f t="shared" si="18"/>
        <v>2004</v>
      </c>
      <c r="B97" s="190">
        <f>'Table A4'!B97/'Table A4'!P97</f>
        <v>2.11904277697499</v>
      </c>
      <c r="C97" s="190">
        <f>'Table A4'!C97/'Table A4'!Q97</f>
        <v>2.2528492804167932</v>
      </c>
      <c r="D97" s="190">
        <f>'Table A4'!D97/'Table A4'!R97</f>
        <v>2.5650837867052552</v>
      </c>
      <c r="E97" s="190">
        <f>'Table A4'!E97/'Table A4'!S97</f>
        <v>2.734600906905742</v>
      </c>
      <c r="F97" s="190">
        <f>'Table A4'!F97/'Table A4'!T97</f>
        <v>2.751349135008486</v>
      </c>
      <c r="G97" s="190">
        <f>'Table A4'!G97/'Table A4'!U97</f>
        <v>2.5438705206175012</v>
      </c>
      <c r="H97" s="28"/>
      <c r="I97" s="190">
        <f t="shared" si="12"/>
        <v>1.8936208879371101</v>
      </c>
      <c r="J97" s="190">
        <f t="shared" si="13"/>
        <v>1.7981806077003322</v>
      </c>
      <c r="K97" s="190">
        <f t="shared" si="14"/>
        <v>1.6389434281375794</v>
      </c>
      <c r="L97" s="190">
        <f t="shared" si="15"/>
        <v>1.576501485741665</v>
      </c>
      <c r="M97" s="190">
        <f t="shared" si="16"/>
        <v>1.5709883769092989</v>
      </c>
      <c r="N97" s="190">
        <f t="shared" si="17"/>
        <v>1.6477227116170534</v>
      </c>
      <c r="P97" s="28"/>
      <c r="Q97" s="28"/>
      <c r="R97" s="28"/>
      <c r="S97" s="28"/>
      <c r="T97" s="28"/>
      <c r="U97" s="28"/>
    </row>
    <row r="98" spans="1:21" ht="12" customHeight="1">
      <c r="A98" s="27">
        <f t="shared" si="18"/>
        <v>2005</v>
      </c>
      <c r="B98" s="190">
        <f>'Table A4'!B98/'Table A4'!P98</f>
        <v>2.209639849953323</v>
      </c>
      <c r="C98" s="190">
        <f>'Table A4'!C98/'Table A4'!Q98</f>
        <v>2.3713406460303901</v>
      </c>
      <c r="D98" s="190">
        <f>'Table A4'!D98/'Table A4'!R98</f>
        <v>2.7022072660764236</v>
      </c>
      <c r="E98" s="190">
        <f>'Table A4'!E98/'Table A4'!S98</f>
        <v>2.8832225680982102</v>
      </c>
      <c r="F98" s="190">
        <f>'Table A4'!F98/'Table A4'!T98</f>
        <v>2.8447816607893985</v>
      </c>
      <c r="G98" s="190">
        <f>'Table A4'!G98/'Table A4'!U98</f>
        <v>2.5290179355249061</v>
      </c>
      <c r="H98" s="28"/>
      <c r="I98" s="190">
        <f t="shared" si="12"/>
        <v>1.8266923415581815</v>
      </c>
      <c r="J98" s="190">
        <f t="shared" si="13"/>
        <v>1.7292134181938621</v>
      </c>
      <c r="K98" s="190">
        <f t="shared" si="14"/>
        <v>1.5874725246033012</v>
      </c>
      <c r="L98" s="190">
        <f t="shared" si="15"/>
        <v>1.5310046815177345</v>
      </c>
      <c r="M98" s="190">
        <f t="shared" si="16"/>
        <v>1.5420695691283548</v>
      </c>
      <c r="N98" s="190">
        <f t="shared" si="17"/>
        <v>1.6540145650133946</v>
      </c>
      <c r="P98" s="28"/>
      <c r="Q98" s="28"/>
      <c r="R98" s="28"/>
      <c r="S98" s="28"/>
      <c r="T98" s="28"/>
      <c r="U98" s="28"/>
    </row>
    <row r="99" spans="1:21" ht="12" customHeight="1">
      <c r="A99" s="27">
        <f t="shared" si="18"/>
        <v>2006</v>
      </c>
      <c r="B99" s="190">
        <f>'Table A4'!B99/'Table A4'!P99</f>
        <v>2.2174804741657117</v>
      </c>
      <c r="C99" s="190">
        <f>'Table A4'!C99/'Table A4'!Q99</f>
        <v>2.360842835243544</v>
      </c>
      <c r="D99" s="190">
        <f>'Table A4'!D99/'Table A4'!R99</f>
        <v>2.7006449420980232</v>
      </c>
      <c r="E99" s="190">
        <f>'Table A4'!E99/'Table A4'!S99</f>
        <v>2.8022522464678206</v>
      </c>
      <c r="F99" s="190">
        <f>'Table A4'!F99/'Table A4'!T99</f>
        <v>2.7805508255809257</v>
      </c>
      <c r="G99" s="190">
        <f>'Table A4'!G99/'Table A4'!U99</f>
        <v>2.5230389284720718</v>
      </c>
      <c r="H99" s="28"/>
      <c r="I99" s="190">
        <f t="shared" si="12"/>
        <v>1.8213684089555999</v>
      </c>
      <c r="J99" s="190">
        <f t="shared" si="13"/>
        <v>1.7348387147300772</v>
      </c>
      <c r="K99" s="190">
        <f t="shared" si="14"/>
        <v>1.5880122153930243</v>
      </c>
      <c r="L99" s="190">
        <f t="shared" si="15"/>
        <v>1.5548612864596894</v>
      </c>
      <c r="M99" s="190">
        <f t="shared" si="16"/>
        <v>1.5616239568301782</v>
      </c>
      <c r="N99" s="190">
        <f t="shared" si="17"/>
        <v>1.656582035630048</v>
      </c>
      <c r="P99" s="28"/>
      <c r="Q99" s="28"/>
      <c r="R99" s="28"/>
      <c r="S99" s="28"/>
      <c r="T99" s="28"/>
      <c r="U99" s="28"/>
    </row>
    <row r="100" spans="1:21" ht="12" customHeight="1">
      <c r="A100" s="27">
        <f t="shared" si="18"/>
        <v>2007</v>
      </c>
      <c r="B100" s="190">
        <f>'Table A4'!B100/'Table A4'!P100</f>
        <v>2.2445560884234461</v>
      </c>
      <c r="C100" s="190">
        <f>'Table A4'!C100/'Table A4'!Q100</f>
        <v>2.3934340020951237</v>
      </c>
      <c r="D100" s="190">
        <f>'Table A4'!D100/'Table A4'!R100</f>
        <v>2.7341211185644432</v>
      </c>
      <c r="E100" s="190">
        <f>'Table A4'!E100/'Table A4'!S100</f>
        <v>2.8502827540795406</v>
      </c>
      <c r="F100" s="190">
        <f>'Table A4'!F100/'Table A4'!T100</f>
        <v>2.8528795998164793</v>
      </c>
      <c r="G100" s="190">
        <f>'Table A4'!G100/'Table A4'!U100</f>
        <v>2.6450352469995777</v>
      </c>
      <c r="H100" s="28"/>
      <c r="I100" s="190">
        <f t="shared" si="12"/>
        <v>1.8034993435022764</v>
      </c>
      <c r="J100" s="190">
        <f t="shared" si="13"/>
        <v>1.7176514987408311</v>
      </c>
      <c r="K100" s="190">
        <f t="shared" si="14"/>
        <v>1.5766609894168349</v>
      </c>
      <c r="L100" s="190">
        <f t="shared" si="15"/>
        <v>1.5404579369262239</v>
      </c>
      <c r="M100" s="190">
        <f t="shared" si="16"/>
        <v>1.5397004749251091</v>
      </c>
      <c r="N100" s="190">
        <f t="shared" si="17"/>
        <v>1.6078897104629981</v>
      </c>
      <c r="P100" s="28"/>
      <c r="Q100" s="28"/>
      <c r="R100" s="28"/>
      <c r="S100" s="28"/>
      <c r="T100" s="28"/>
      <c r="U100" s="28"/>
    </row>
    <row r="101" spans="1:21" ht="12" customHeight="1">
      <c r="A101" s="27">
        <f t="shared" si="18"/>
        <v>2008</v>
      </c>
      <c r="B101" s="190">
        <f>'Table A4'!B101/'Table A4'!P101</f>
        <v>2.1896307033263853</v>
      </c>
      <c r="C101" s="190">
        <f>'Table A4'!C101/'Table A4'!Q101</f>
        <v>2.3196147440530233</v>
      </c>
      <c r="D101" s="190">
        <f>'Table A4'!D101/'Table A4'!R101</f>
        <v>2.6405903124787868</v>
      </c>
      <c r="E101" s="190">
        <f>'Table A4'!E101/'Table A4'!S101</f>
        <v>2.7735188722072932</v>
      </c>
      <c r="F101" s="190">
        <f>'Table A4'!F101/'Table A4'!T101</f>
        <v>2.819118123425941</v>
      </c>
      <c r="G101" s="190">
        <f>'Table A4'!G101/'Table A4'!U101</f>
        <v>2.6385109701120553</v>
      </c>
      <c r="H101" s="28"/>
      <c r="I101" s="190">
        <f t="shared" ref="I101:N101" si="19">B101/(B101-1)</f>
        <v>1.840596999727605</v>
      </c>
      <c r="J101" s="190">
        <f t="shared" si="19"/>
        <v>1.7577969286161743</v>
      </c>
      <c r="K101" s="190">
        <f t="shared" si="19"/>
        <v>1.6095366968789961</v>
      </c>
      <c r="L101" s="190">
        <f t="shared" si="19"/>
        <v>1.5638507803164317</v>
      </c>
      <c r="M101" s="190">
        <f t="shared" si="19"/>
        <v>1.5497169134441375</v>
      </c>
      <c r="N101" s="190">
        <f t="shared" si="19"/>
        <v>1.6103102257115871</v>
      </c>
      <c r="P101" s="28"/>
      <c r="Q101" s="28"/>
      <c r="R101" s="28"/>
      <c r="S101" s="28"/>
      <c r="T101" s="28"/>
      <c r="U101" s="28"/>
    </row>
    <row r="102" spans="1:21" ht="12" customHeight="1">
      <c r="A102" s="94"/>
      <c r="B102" s="94"/>
      <c r="C102" s="94"/>
      <c r="D102" s="94"/>
      <c r="E102" s="94"/>
      <c r="F102" s="94"/>
      <c r="G102" s="94"/>
      <c r="H102" s="94"/>
      <c r="I102" s="94"/>
      <c r="J102" s="31"/>
      <c r="K102" s="31"/>
      <c r="L102" s="31"/>
      <c r="M102" s="31"/>
      <c r="N102" s="31"/>
    </row>
    <row r="103" spans="1:21" ht="12" customHeight="1">
      <c r="J103" s="29"/>
      <c r="K103" s="29"/>
      <c r="L103" s="29"/>
      <c r="M103" s="29"/>
      <c r="N103" s="29"/>
    </row>
    <row r="104" spans="1:21" ht="12" customHeight="1">
      <c r="J104" s="29"/>
      <c r="K104" s="29"/>
      <c r="L104" s="29"/>
      <c r="M104" s="29"/>
      <c r="N104" s="29"/>
    </row>
    <row r="105" spans="1:21" ht="12" customHeight="1">
      <c r="J105" s="29"/>
      <c r="K105" s="29"/>
      <c r="L105" s="29"/>
      <c r="M105" s="29"/>
      <c r="N105" s="29"/>
    </row>
    <row r="106" spans="1:21" ht="12" customHeight="1">
      <c r="J106" s="29"/>
      <c r="K106" s="29"/>
      <c r="L106" s="29"/>
      <c r="M106" s="29"/>
      <c r="N106" s="29"/>
    </row>
    <row r="107" spans="1:21" ht="12" customHeight="1">
      <c r="J107" s="29"/>
      <c r="K107" s="29"/>
      <c r="L107" s="29"/>
      <c r="M107" s="29"/>
      <c r="N107" s="29"/>
    </row>
    <row r="108" spans="1:21" ht="12" customHeight="1">
      <c r="J108" s="29"/>
      <c r="K108" s="29"/>
      <c r="L108" s="29"/>
      <c r="M108" s="29"/>
      <c r="N108" s="29"/>
    </row>
    <row r="109" spans="1:21" ht="12" customHeight="1">
      <c r="J109" s="29"/>
      <c r="K109" s="29"/>
      <c r="L109" s="29"/>
      <c r="M109" s="29"/>
      <c r="N109" s="29"/>
    </row>
    <row r="110" spans="1:21" ht="12" customHeight="1">
      <c r="J110" s="29"/>
      <c r="K110" s="29"/>
      <c r="L110" s="29"/>
      <c r="M110" s="29"/>
      <c r="N110" s="29"/>
    </row>
    <row r="111" spans="1:21" ht="12" customHeight="1">
      <c r="J111" s="29"/>
      <c r="K111" s="29"/>
      <c r="L111" s="29"/>
      <c r="M111" s="29"/>
      <c r="N111" s="29"/>
    </row>
    <row r="112" spans="1:21" ht="12" customHeight="1">
      <c r="J112" s="29"/>
      <c r="K112" s="29"/>
      <c r="L112" s="29"/>
      <c r="M112" s="29"/>
      <c r="N112" s="29"/>
    </row>
    <row r="113" spans="10:14" ht="12" customHeight="1">
      <c r="J113" s="29"/>
      <c r="K113" s="29"/>
      <c r="L113" s="29"/>
      <c r="M113" s="29"/>
      <c r="N113" s="29"/>
    </row>
    <row r="114" spans="10:14" ht="12" customHeight="1">
      <c r="J114" s="29"/>
      <c r="K114" s="29"/>
      <c r="L114" s="29"/>
      <c r="M114" s="29"/>
      <c r="N114" s="29"/>
    </row>
    <row r="115" spans="10:14" ht="12" customHeight="1">
      <c r="J115" s="29"/>
      <c r="K115" s="29"/>
      <c r="L115" s="29"/>
      <c r="M115" s="29"/>
      <c r="N115" s="29"/>
    </row>
    <row r="116" spans="10:14" ht="12" customHeight="1">
      <c r="J116" s="29"/>
      <c r="K116" s="29"/>
      <c r="L116" s="29"/>
      <c r="M116" s="29"/>
      <c r="N116" s="29"/>
    </row>
    <row r="117" spans="10:14" ht="12" customHeight="1">
      <c r="J117" s="29"/>
      <c r="K117" s="29"/>
      <c r="L117" s="29"/>
      <c r="M117" s="29"/>
      <c r="N117" s="29"/>
    </row>
    <row r="118" spans="10:14" ht="12" customHeight="1">
      <c r="J118" s="29"/>
      <c r="K118" s="29"/>
      <c r="L118" s="29"/>
      <c r="M118" s="29"/>
      <c r="N118" s="29"/>
    </row>
    <row r="119" spans="10:14" ht="12" customHeight="1">
      <c r="J119" s="29"/>
      <c r="K119" s="29"/>
      <c r="L119" s="29"/>
      <c r="M119" s="29"/>
      <c r="N119" s="29"/>
    </row>
    <row r="120" spans="10:14" ht="12" customHeight="1">
      <c r="J120" s="29"/>
      <c r="K120" s="29"/>
      <c r="L120" s="29"/>
      <c r="M120" s="29"/>
      <c r="N120" s="29"/>
    </row>
    <row r="121" spans="10:14" ht="12" customHeight="1">
      <c r="J121" s="29"/>
      <c r="K121" s="29"/>
      <c r="L121" s="29"/>
      <c r="M121" s="29"/>
      <c r="N121" s="29"/>
    </row>
    <row r="122" spans="10:14" ht="12" customHeight="1">
      <c r="J122" s="29"/>
      <c r="K122" s="29"/>
      <c r="L122" s="29"/>
      <c r="M122" s="29"/>
      <c r="N122" s="29"/>
    </row>
    <row r="123" spans="10:14" ht="12" customHeight="1">
      <c r="J123" s="29"/>
      <c r="K123" s="29"/>
      <c r="L123" s="29"/>
      <c r="M123" s="29"/>
      <c r="N123" s="29"/>
    </row>
    <row r="124" spans="10:14" ht="12" customHeight="1">
      <c r="J124" s="29"/>
      <c r="K124" s="29"/>
      <c r="L124" s="29"/>
      <c r="M124" s="29"/>
      <c r="N124" s="29"/>
    </row>
    <row r="125" spans="10:14" ht="12" customHeight="1">
      <c r="J125" s="29"/>
      <c r="K125" s="29"/>
      <c r="L125" s="29"/>
      <c r="M125" s="29"/>
      <c r="N125" s="29"/>
    </row>
    <row r="126" spans="10:14" ht="12" customHeight="1">
      <c r="J126" s="29"/>
      <c r="K126" s="29"/>
      <c r="L126" s="29"/>
      <c r="M126" s="29"/>
      <c r="N126" s="29"/>
    </row>
    <row r="127" spans="10:14" ht="12" customHeight="1">
      <c r="J127" s="29"/>
      <c r="K127" s="29"/>
      <c r="L127" s="29"/>
      <c r="M127" s="29"/>
      <c r="N127" s="29"/>
    </row>
    <row r="128" spans="10:14" ht="12" customHeight="1">
      <c r="J128" s="29"/>
      <c r="K128" s="29"/>
      <c r="L128" s="29"/>
      <c r="M128" s="29"/>
      <c r="N128" s="29"/>
    </row>
    <row r="129" spans="10:14" ht="12" customHeight="1">
      <c r="J129" s="29"/>
      <c r="K129" s="29"/>
      <c r="L129" s="29"/>
      <c r="M129" s="29"/>
      <c r="N129" s="29"/>
    </row>
    <row r="130" spans="10:14" ht="12" customHeight="1">
      <c r="J130" s="29"/>
      <c r="K130" s="29"/>
      <c r="L130" s="29"/>
      <c r="M130" s="29"/>
      <c r="N130" s="29"/>
    </row>
    <row r="131" spans="10:14" ht="12" customHeight="1">
      <c r="J131" s="29"/>
      <c r="K131" s="29"/>
      <c r="L131" s="29"/>
      <c r="M131" s="29"/>
      <c r="N131" s="29"/>
    </row>
    <row r="132" spans="10:14" ht="12" customHeight="1">
      <c r="J132" s="29"/>
      <c r="K132" s="29"/>
      <c r="L132" s="29"/>
      <c r="M132" s="29"/>
      <c r="N132" s="29"/>
    </row>
    <row r="133" spans="10:14" ht="12" customHeight="1">
      <c r="J133" s="29"/>
      <c r="K133" s="29"/>
      <c r="L133" s="29"/>
      <c r="M133" s="29"/>
      <c r="N133" s="29"/>
    </row>
    <row r="134" spans="10:14" ht="12" customHeight="1">
      <c r="J134" s="29"/>
      <c r="K134" s="29"/>
      <c r="L134" s="29"/>
      <c r="M134" s="29"/>
      <c r="N134" s="29"/>
    </row>
    <row r="135" spans="10:14" ht="12" customHeight="1">
      <c r="J135" s="29"/>
      <c r="K135" s="29"/>
      <c r="L135" s="29"/>
      <c r="M135" s="29"/>
      <c r="N135" s="29"/>
    </row>
    <row r="136" spans="10:14" ht="12" customHeight="1">
      <c r="J136" s="29"/>
      <c r="K136" s="29"/>
      <c r="L136" s="29"/>
      <c r="M136" s="29"/>
      <c r="N136" s="29"/>
    </row>
    <row r="137" spans="10:14" ht="12" customHeight="1">
      <c r="J137" s="29"/>
      <c r="K137" s="29"/>
      <c r="L137" s="29"/>
      <c r="M137" s="29"/>
      <c r="N137" s="29"/>
    </row>
    <row r="138" spans="10:14" ht="12" customHeight="1">
      <c r="J138" s="29"/>
      <c r="K138" s="29"/>
      <c r="L138" s="29"/>
      <c r="M138" s="29"/>
      <c r="N138" s="29"/>
    </row>
    <row r="139" spans="10:14" ht="12" customHeight="1">
      <c r="J139" s="29"/>
      <c r="K139" s="29"/>
      <c r="L139" s="29"/>
      <c r="M139" s="29"/>
      <c r="N139" s="29"/>
    </row>
    <row r="140" spans="10:14" ht="12" customHeight="1">
      <c r="J140" s="29"/>
      <c r="K140" s="29"/>
      <c r="L140" s="29"/>
      <c r="M140" s="29"/>
      <c r="N140" s="29"/>
    </row>
    <row r="141" spans="10:14" ht="12" customHeight="1">
      <c r="J141" s="29"/>
      <c r="K141" s="29"/>
      <c r="L141" s="29"/>
      <c r="M141" s="29"/>
      <c r="N141" s="29"/>
    </row>
    <row r="142" spans="10:14" ht="12" customHeight="1">
      <c r="J142" s="29"/>
      <c r="K142" s="29"/>
      <c r="L142" s="29"/>
      <c r="M142" s="29"/>
      <c r="N142" s="29"/>
    </row>
    <row r="143" spans="10:14" ht="12" customHeight="1">
      <c r="J143" s="29"/>
      <c r="K143" s="29"/>
      <c r="L143" s="29"/>
      <c r="M143" s="29"/>
      <c r="N143" s="29"/>
    </row>
    <row r="144" spans="10:14" ht="12" customHeight="1">
      <c r="J144" s="29"/>
      <c r="K144" s="29"/>
      <c r="L144" s="29"/>
      <c r="M144" s="29"/>
      <c r="N144" s="29"/>
    </row>
    <row r="145" spans="10:14" ht="12" customHeight="1">
      <c r="J145" s="29"/>
      <c r="K145" s="29"/>
      <c r="L145" s="29"/>
      <c r="M145" s="29"/>
      <c r="N145" s="29"/>
    </row>
    <row r="146" spans="10:14" ht="12" customHeight="1">
      <c r="J146" s="29"/>
      <c r="K146" s="29"/>
      <c r="L146" s="29"/>
      <c r="M146" s="29"/>
      <c r="N146" s="29"/>
    </row>
    <row r="147" spans="10:14" ht="12" customHeight="1">
      <c r="J147" s="29"/>
      <c r="K147" s="29"/>
      <c r="L147" s="29"/>
      <c r="M147" s="29"/>
      <c r="N147" s="29"/>
    </row>
    <row r="148" spans="10:14" ht="12" customHeight="1">
      <c r="J148" s="29"/>
      <c r="K148" s="29"/>
      <c r="L148" s="29"/>
      <c r="M148" s="29"/>
      <c r="N148" s="29"/>
    </row>
    <row r="149" spans="10:14" ht="12" customHeight="1">
      <c r="J149" s="29"/>
      <c r="K149" s="29"/>
      <c r="L149" s="29"/>
      <c r="M149" s="29"/>
      <c r="N149" s="29"/>
    </row>
    <row r="150" spans="10:14" ht="12" customHeight="1">
      <c r="J150" s="29"/>
      <c r="K150" s="29"/>
      <c r="L150" s="29"/>
      <c r="M150" s="29"/>
      <c r="N150" s="29"/>
    </row>
    <row r="151" spans="10:14" ht="12" customHeight="1">
      <c r="J151" s="29"/>
      <c r="K151" s="29"/>
      <c r="L151" s="29"/>
      <c r="M151" s="29"/>
      <c r="N151" s="29"/>
    </row>
    <row r="152" spans="10:14" ht="12" customHeight="1">
      <c r="J152" s="29"/>
      <c r="K152" s="29"/>
      <c r="L152" s="29"/>
      <c r="M152" s="29"/>
      <c r="N152" s="29"/>
    </row>
    <row r="153" spans="10:14" ht="12" customHeight="1">
      <c r="J153" s="29"/>
      <c r="K153" s="29"/>
      <c r="L153" s="29"/>
      <c r="M153" s="29"/>
      <c r="N153" s="29"/>
    </row>
    <row r="154" spans="10:14" ht="12" customHeight="1">
      <c r="J154" s="29"/>
      <c r="K154" s="29"/>
      <c r="L154" s="29"/>
      <c r="M154" s="29"/>
      <c r="N154" s="29"/>
    </row>
    <row r="155" spans="10:14" ht="12" customHeight="1">
      <c r="J155" s="29"/>
      <c r="K155" s="29"/>
      <c r="L155" s="29"/>
      <c r="M155" s="29"/>
      <c r="N155" s="29"/>
    </row>
    <row r="156" spans="10:14" ht="12" customHeight="1">
      <c r="J156" s="29"/>
      <c r="K156" s="29"/>
      <c r="L156" s="29"/>
      <c r="M156" s="29"/>
      <c r="N156" s="29"/>
    </row>
    <row r="157" spans="10:14" ht="12" customHeight="1">
      <c r="J157" s="29"/>
      <c r="K157" s="29"/>
      <c r="L157" s="29"/>
      <c r="M157" s="29"/>
      <c r="N157" s="29"/>
    </row>
    <row r="158" spans="10:14" ht="12" customHeight="1">
      <c r="J158" s="29"/>
      <c r="K158" s="29"/>
      <c r="L158" s="29"/>
      <c r="M158" s="29"/>
      <c r="N158" s="29"/>
    </row>
    <row r="159" spans="10:14" ht="12" customHeight="1">
      <c r="J159" s="29"/>
      <c r="K159" s="29"/>
      <c r="L159" s="29"/>
      <c r="M159" s="29"/>
      <c r="N159" s="29"/>
    </row>
    <row r="160" spans="10:14" ht="12" customHeight="1">
      <c r="J160" s="29"/>
      <c r="K160" s="29"/>
      <c r="L160" s="29"/>
      <c r="M160" s="29"/>
      <c r="N160" s="29"/>
    </row>
    <row r="161" spans="10:14" ht="12" customHeight="1">
      <c r="J161" s="29"/>
      <c r="K161" s="29"/>
      <c r="L161" s="29"/>
      <c r="M161" s="29"/>
      <c r="N161" s="29"/>
    </row>
    <row r="162" spans="10:14" ht="12" customHeight="1">
      <c r="J162" s="29"/>
      <c r="K162" s="29"/>
      <c r="L162" s="29"/>
      <c r="M162" s="29"/>
      <c r="N162" s="29"/>
    </row>
    <row r="163" spans="10:14" ht="12" customHeight="1">
      <c r="J163" s="29"/>
      <c r="K163" s="29"/>
      <c r="L163" s="29"/>
      <c r="M163" s="29"/>
      <c r="N163" s="29"/>
    </row>
    <row r="164" spans="10:14" ht="12" customHeight="1">
      <c r="J164" s="29"/>
      <c r="K164" s="29"/>
      <c r="L164" s="29"/>
      <c r="M164" s="29"/>
      <c r="N164" s="29"/>
    </row>
    <row r="165" spans="10:14" ht="12" customHeight="1">
      <c r="J165" s="29"/>
      <c r="K165" s="29"/>
      <c r="L165" s="29"/>
      <c r="M165" s="29"/>
      <c r="N165" s="29"/>
    </row>
    <row r="166" spans="10:14" ht="12" customHeight="1">
      <c r="J166" s="29"/>
      <c r="K166" s="29"/>
      <c r="L166" s="29"/>
      <c r="M166" s="29"/>
      <c r="N166" s="29"/>
    </row>
    <row r="167" spans="10:14" ht="12" customHeight="1">
      <c r="J167" s="29"/>
      <c r="K167" s="29"/>
      <c r="L167" s="29"/>
      <c r="M167" s="29"/>
      <c r="N167" s="29"/>
    </row>
    <row r="168" spans="10:14" ht="12" customHeight="1">
      <c r="J168" s="29"/>
      <c r="K168" s="29"/>
      <c r="L168" s="29"/>
      <c r="M168" s="29"/>
      <c r="N168" s="29"/>
    </row>
    <row r="169" spans="10:14" ht="12" customHeight="1">
      <c r="J169" s="29"/>
      <c r="K169" s="29"/>
      <c r="L169" s="29"/>
      <c r="M169" s="29"/>
      <c r="N169" s="29"/>
    </row>
    <row r="170" spans="10:14" ht="12" customHeight="1">
      <c r="J170" s="29"/>
      <c r="K170" s="29"/>
      <c r="L170" s="29"/>
      <c r="M170" s="29"/>
      <c r="N170" s="29"/>
    </row>
    <row r="171" spans="10:14" ht="12" customHeight="1">
      <c r="J171" s="29"/>
      <c r="K171" s="29"/>
      <c r="L171" s="29"/>
      <c r="M171" s="29"/>
      <c r="N171" s="29"/>
    </row>
    <row r="172" spans="10:14" ht="12" customHeight="1">
      <c r="J172" s="29"/>
      <c r="K172" s="29"/>
      <c r="L172" s="29"/>
      <c r="M172" s="29"/>
      <c r="N172" s="29"/>
    </row>
    <row r="173" spans="10:14" ht="12" customHeight="1">
      <c r="J173" s="29"/>
      <c r="K173" s="29"/>
      <c r="L173" s="29"/>
      <c r="M173" s="29"/>
      <c r="N173" s="29"/>
    </row>
    <row r="174" spans="10:14" ht="12" customHeight="1">
      <c r="J174" s="29"/>
      <c r="K174" s="29"/>
      <c r="L174" s="29"/>
      <c r="M174" s="29"/>
      <c r="N174" s="29"/>
    </row>
    <row r="175" spans="10:14" ht="12" customHeight="1">
      <c r="J175" s="29"/>
      <c r="K175" s="29"/>
      <c r="L175" s="29"/>
      <c r="M175" s="29"/>
      <c r="N175" s="29"/>
    </row>
    <row r="176" spans="10:14" ht="12" customHeight="1">
      <c r="J176" s="29"/>
      <c r="K176" s="29"/>
      <c r="L176" s="29"/>
      <c r="M176" s="29"/>
      <c r="N176" s="29"/>
    </row>
  </sheetData>
  <mergeCells count="2">
    <mergeCell ref="A2:N2"/>
    <mergeCell ref="A1:N1"/>
  </mergeCells>
  <phoneticPr fontId="4" type="noConversion"/>
  <printOptions horizontalCentered="1" verticalCentered="1"/>
  <pageMargins left="0.78740157480314965" right="0.78740157480314965" top="0.59055118110236227" bottom="0.78740157480314965" header="0.51181102362204722" footer="0.51181102362204722"/>
  <pageSetup scale="85" fitToHeight="2" orientation="landscape" verticalDpi="120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B190"/>
  <sheetViews>
    <sheetView topLeftCell="A86" zoomScale="125" zoomScaleNormal="125" workbookViewId="0">
      <selection activeCell="A115" sqref="A115:U115"/>
    </sheetView>
  </sheetViews>
  <sheetFormatPr baseColWidth="10" defaultColWidth="5.28515625" defaultRowHeight="12" customHeight="1"/>
  <cols>
    <col min="1" max="3" width="5.28515625" style="26" customWidth="1"/>
    <col min="4" max="4" width="7.28515625" style="26" customWidth="1"/>
    <col min="5" max="5" width="6.28515625" style="26" customWidth="1"/>
    <col min="6" max="6" width="8" style="26" customWidth="1"/>
    <col min="7" max="7" width="6.7109375" style="26" customWidth="1"/>
    <col min="8" max="8" width="2.28515625" style="26" customWidth="1"/>
    <col min="9" max="12" width="5.28515625" style="26" customWidth="1"/>
    <col min="13" max="13" width="6.5703125" style="26" customWidth="1"/>
    <col min="14" max="14" width="6.28515625" style="26" customWidth="1"/>
    <col min="15" max="15" width="2.28515625" style="26" customWidth="1"/>
    <col min="16" max="18" width="5.28515625" style="26" customWidth="1"/>
    <col min="19" max="19" width="6.140625" style="26" customWidth="1"/>
    <col min="20" max="20" width="7.140625" style="26" customWidth="1"/>
    <col min="21" max="21" width="8.5703125" style="26" customWidth="1"/>
    <col min="22" max="26" width="5.28515625" style="26" customWidth="1"/>
    <col min="27" max="27" width="6" style="26" customWidth="1"/>
    <col min="28" max="28" width="6.28515625" style="26" customWidth="1"/>
    <col min="29" max="16384" width="5.28515625" style="26"/>
  </cols>
  <sheetData>
    <row r="1" spans="1:28" ht="12" customHeight="1">
      <c r="A1" s="238" t="s">
        <v>417</v>
      </c>
      <c r="B1" s="239"/>
      <c r="C1" s="239"/>
      <c r="D1" s="239"/>
      <c r="E1" s="239"/>
      <c r="F1" s="239"/>
      <c r="G1" s="239"/>
      <c r="H1" s="239"/>
      <c r="I1" s="239"/>
      <c r="J1" s="239"/>
      <c r="K1" s="239"/>
      <c r="L1" s="239"/>
      <c r="M1" s="239"/>
      <c r="N1" s="239"/>
      <c r="O1" s="240"/>
      <c r="P1" s="240"/>
      <c r="Q1" s="240"/>
      <c r="R1" s="240"/>
      <c r="S1" s="240"/>
      <c r="T1" s="240"/>
      <c r="U1" s="240"/>
    </row>
    <row r="2" spans="1:28" ht="12" customHeight="1">
      <c r="A2" s="235" t="s">
        <v>416</v>
      </c>
      <c r="B2" s="236"/>
      <c r="C2" s="236"/>
      <c r="D2" s="236"/>
      <c r="E2" s="236"/>
      <c r="F2" s="236"/>
      <c r="G2" s="236"/>
      <c r="H2" s="236"/>
      <c r="I2" s="236"/>
      <c r="J2" s="236"/>
      <c r="K2" s="236"/>
      <c r="L2" s="236"/>
      <c r="M2" s="236"/>
      <c r="N2" s="236"/>
      <c r="O2" s="237"/>
      <c r="P2" s="237"/>
      <c r="Q2" s="237"/>
      <c r="R2" s="237"/>
      <c r="S2" s="237"/>
      <c r="T2" s="237"/>
      <c r="U2" s="237"/>
    </row>
    <row r="3" spans="1:28" ht="12" customHeight="1">
      <c r="A3" s="131"/>
      <c r="H3" s="132"/>
      <c r="I3" s="132"/>
      <c r="J3" s="132"/>
      <c r="K3" s="132"/>
      <c r="L3" s="132"/>
      <c r="M3" s="132"/>
      <c r="N3" s="132"/>
      <c r="O3" s="132"/>
      <c r="P3" s="132"/>
      <c r="Q3" s="132"/>
      <c r="R3" s="132"/>
      <c r="S3" s="132"/>
      <c r="T3" s="132"/>
      <c r="U3" s="132"/>
      <c r="W3" s="132"/>
      <c r="X3" s="132"/>
      <c r="Y3" s="132"/>
      <c r="Z3" s="132"/>
      <c r="AA3" s="132"/>
      <c r="AB3" s="132"/>
    </row>
    <row r="4" spans="1:28" ht="12" customHeight="1">
      <c r="B4" s="58" t="s">
        <v>43</v>
      </c>
      <c r="C4" s="58" t="s">
        <v>111</v>
      </c>
      <c r="D4" s="58" t="s">
        <v>46</v>
      </c>
      <c r="E4" s="58" t="s">
        <v>80</v>
      </c>
      <c r="F4" s="58" t="s">
        <v>81</v>
      </c>
      <c r="G4" s="58" t="s">
        <v>82</v>
      </c>
      <c r="H4" s="93"/>
      <c r="I4" s="58" t="s">
        <v>143</v>
      </c>
      <c r="J4" s="58" t="s">
        <v>44</v>
      </c>
      <c r="K4" s="58" t="s">
        <v>45</v>
      </c>
      <c r="L4" s="58" t="s">
        <v>78</v>
      </c>
      <c r="M4" s="58" t="s">
        <v>79</v>
      </c>
      <c r="N4" s="58" t="s">
        <v>83</v>
      </c>
      <c r="O4" s="93"/>
      <c r="P4" s="58" t="s">
        <v>74</v>
      </c>
      <c r="Q4" s="58" t="s">
        <v>75</v>
      </c>
      <c r="R4" s="58" t="s">
        <v>76</v>
      </c>
      <c r="S4" s="58" t="s">
        <v>87</v>
      </c>
      <c r="T4" s="58" t="s">
        <v>88</v>
      </c>
      <c r="U4" s="58" t="s">
        <v>89</v>
      </c>
      <c r="W4" s="58"/>
      <c r="X4" s="58"/>
      <c r="Y4" s="58"/>
      <c r="Z4" s="58"/>
      <c r="AA4" s="58"/>
      <c r="AB4" s="58"/>
    </row>
    <row r="5" spans="1:28" ht="12" customHeight="1">
      <c r="A5" s="30"/>
      <c r="B5" s="32" t="s">
        <v>49</v>
      </c>
      <c r="C5" s="32" t="s">
        <v>50</v>
      </c>
      <c r="D5" s="32" t="s">
        <v>51</v>
      </c>
      <c r="E5" s="32" t="s">
        <v>53</v>
      </c>
      <c r="F5" s="32" t="s">
        <v>54</v>
      </c>
      <c r="G5" s="32" t="s">
        <v>56</v>
      </c>
      <c r="H5" s="94"/>
      <c r="I5" s="32" t="s">
        <v>57</v>
      </c>
      <c r="J5" s="32" t="s">
        <v>58</v>
      </c>
      <c r="K5" s="32" t="s">
        <v>86</v>
      </c>
      <c r="L5" s="32" t="s">
        <v>101</v>
      </c>
      <c r="M5" s="32" t="s">
        <v>102</v>
      </c>
      <c r="N5" s="32" t="s">
        <v>123</v>
      </c>
      <c r="O5" s="94"/>
      <c r="P5" s="32" t="s">
        <v>124</v>
      </c>
      <c r="Q5" s="32" t="s">
        <v>139</v>
      </c>
      <c r="R5" s="32" t="s">
        <v>140</v>
      </c>
      <c r="S5" s="32" t="s">
        <v>141</v>
      </c>
      <c r="T5" s="32" t="s">
        <v>142</v>
      </c>
      <c r="U5" s="32" t="s">
        <v>144</v>
      </c>
      <c r="W5" s="137"/>
      <c r="X5" s="137"/>
      <c r="Y5" s="137"/>
      <c r="Z5" s="137"/>
      <c r="AA5" s="137"/>
      <c r="AB5" s="137"/>
    </row>
    <row r="6" spans="1:28" ht="12" customHeight="1">
      <c r="A6" s="27">
        <v>1913</v>
      </c>
      <c r="B6" s="28"/>
      <c r="C6" s="28"/>
      <c r="D6" s="28">
        <f>'Table A3'!D6*'Table A0'!$J6/(1)</f>
        <v>356466.75031878246</v>
      </c>
      <c r="E6" s="28">
        <f>'Table A3'!E6*'Table A0'!$J6/(0.5)</f>
        <v>584574.61140135676</v>
      </c>
      <c r="F6" s="28">
        <f>'Table A3'!F6*'Table A0'!$J6/(0.1)</f>
        <v>1710204.4289610058</v>
      </c>
      <c r="G6" s="28">
        <f>'Table A3'!G6*'Table A0'!$J6/(0.01)</f>
        <v>5468092.3429122344</v>
      </c>
      <c r="H6" s="28"/>
      <c r="I6" s="28"/>
      <c r="J6" s="28"/>
      <c r="K6" s="28"/>
      <c r="L6" s="28">
        <f>'Table A3'!K6*'Table A0'!$J6/(0.5)</f>
        <v>128358.8892362082</v>
      </c>
      <c r="M6" s="28">
        <f>'Table A3'!L6*'Table A0'!$J6/(0.4)</f>
        <v>303167.15701144445</v>
      </c>
      <c r="N6" s="28">
        <f>'Table A3'!M6*'Table A0'!$J6/(0.09)</f>
        <v>1292661.3274108691</v>
      </c>
      <c r="O6" s="28"/>
      <c r="P6" s="28"/>
      <c r="Q6" s="28"/>
      <c r="R6" s="28">
        <f>'Table Thresholds_nominal'!R6*'Table A0'!$L6</f>
        <v>102085.06972725243</v>
      </c>
      <c r="S6" s="28">
        <f>'Table Thresholds_nominal'!S6*'Table A0'!$L6</f>
        <v>167410.67690695243</v>
      </c>
      <c r="T6" s="28">
        <f>'Table Thresholds_nominal'!T6*'Table A0'!$L6</f>
        <v>529248.0909528156</v>
      </c>
      <c r="U6" s="28">
        <f>'Table Thresholds_nominal'!U6*'Table A0'!$L6</f>
        <v>2226108.2186091961</v>
      </c>
      <c r="W6" s="28"/>
      <c r="X6" s="28"/>
      <c r="Y6" s="28"/>
      <c r="Z6" s="28"/>
      <c r="AA6" s="28"/>
      <c r="AB6" s="28"/>
    </row>
    <row r="7" spans="1:28" ht="12" customHeight="1">
      <c r="A7" s="27">
        <v>1914</v>
      </c>
      <c r="B7" s="28"/>
      <c r="C7" s="28"/>
      <c r="D7" s="28">
        <f>'Table A3'!D7*'Table A0'!$J7/(1)</f>
        <v>352099.62935979076</v>
      </c>
      <c r="E7" s="28">
        <f>'Table A3'!E7*'Table A0'!$J7/(0.5)</f>
        <v>584841.05979853473</v>
      </c>
      <c r="F7" s="28">
        <f>'Table A3'!F7*'Table A0'!$J7/(0.1)</f>
        <v>1668269.0670936508</v>
      </c>
      <c r="G7" s="28">
        <f>'Table A3'!G7*'Table A0'!$J7/(0.01)</f>
        <v>5292193.0349123478</v>
      </c>
      <c r="H7" s="28"/>
      <c r="I7" s="28"/>
      <c r="J7" s="28"/>
      <c r="K7" s="28"/>
      <c r="L7" s="28">
        <f>'Table A3'!K7*'Table A0'!$J7/(0.5)</f>
        <v>119358.19892104677</v>
      </c>
      <c r="M7" s="28">
        <f>'Table A3'!L7*'Table A0'!$J7/(0.4)</f>
        <v>313984.05797475582</v>
      </c>
      <c r="N7" s="28">
        <f>'Table A3'!M7*'Table A0'!$J7/(0.09)</f>
        <v>1265610.8484471289</v>
      </c>
      <c r="O7" s="28"/>
      <c r="P7" s="28"/>
      <c r="Q7" s="28"/>
      <c r="R7" s="28">
        <f>'Table Thresholds_nominal'!R7*'Table A0'!$L7</f>
        <v>94341.260174697629</v>
      </c>
      <c r="S7" s="28">
        <f>'Table Thresholds_nominal'!S7*'Table A0'!$L7</f>
        <v>156701.79114820823</v>
      </c>
      <c r="T7" s="28">
        <f>'Table Thresholds_nominal'!T7*'Table A0'!$L7</f>
        <v>506897.20032782387</v>
      </c>
      <c r="U7" s="28">
        <f>'Table Thresholds_nominal'!U7*'Table A0'!$L7</f>
        <v>2211827.4598041484</v>
      </c>
      <c r="W7" s="28"/>
      <c r="X7" s="28"/>
      <c r="Y7" s="28"/>
      <c r="Z7" s="28"/>
      <c r="AA7" s="28"/>
      <c r="AB7" s="28"/>
    </row>
    <row r="8" spans="1:28" ht="12" customHeight="1">
      <c r="A8" s="27">
        <v>1915</v>
      </c>
      <c r="B8" s="28"/>
      <c r="C8" s="28"/>
      <c r="D8" s="28">
        <f>'Table A3'!D8*'Table A0'!$J8/(1)</f>
        <v>344142.14990491164</v>
      </c>
      <c r="E8" s="28">
        <f>'Table A3'!E8*'Table A0'!$J8/(0.5)</f>
        <v>570831.54747519107</v>
      </c>
      <c r="F8" s="28">
        <f>'Table A3'!F8*'Table A0'!$J8/(0.1)</f>
        <v>1804999.9356332144</v>
      </c>
      <c r="G8" s="28">
        <f>'Table A3'!G8*'Table A0'!$J8/(0.01)</f>
        <v>8536245.1932149101</v>
      </c>
      <c r="H8" s="28"/>
      <c r="I8" s="28"/>
      <c r="J8" s="28"/>
      <c r="K8" s="28"/>
      <c r="L8" s="28">
        <f>'Table A3'!K8*'Table A0'!$J8/(0.5)</f>
        <v>117452.75233463211</v>
      </c>
      <c r="M8" s="28">
        <f>'Table A3'!L8*'Table A0'!$J8/(0.4)</f>
        <v>262289.45043568523</v>
      </c>
      <c r="N8" s="28">
        <f>'Table A3'!M8*'Table A0'!$J8/(0.09)</f>
        <v>1057083.7959019151</v>
      </c>
      <c r="O8" s="28"/>
      <c r="P8" s="28"/>
      <c r="Q8" s="28"/>
      <c r="R8" s="28">
        <f>'Table Thresholds_nominal'!R8*'Table A0'!$L8</f>
        <v>79529.064707372614</v>
      </c>
      <c r="S8" s="28">
        <f>'Table Thresholds_nominal'!S8*'Table A0'!$L8</f>
        <v>151324.6902703341</v>
      </c>
      <c r="T8" s="28">
        <f>'Table Thresholds_nominal'!T8*'Table A0'!$L8</f>
        <v>557693.96378496941</v>
      </c>
      <c r="U8" s="28">
        <f>'Table Thresholds_nominal'!U8*'Table A0'!$L8</f>
        <v>2829662.4246431105</v>
      </c>
      <c r="W8" s="28"/>
      <c r="X8" s="28"/>
      <c r="Y8" s="28"/>
      <c r="Z8" s="28"/>
      <c r="AA8" s="28"/>
      <c r="AB8" s="28"/>
    </row>
    <row r="9" spans="1:28" ht="12" customHeight="1">
      <c r="A9" s="27">
        <v>1916</v>
      </c>
      <c r="B9" s="28"/>
      <c r="C9" s="28"/>
      <c r="D9" s="28">
        <f>'Table A3'!D9*'Table A0'!$J9/(1)</f>
        <v>417889.95859761845</v>
      </c>
      <c r="E9" s="28">
        <f>'Table A3'!E9*'Table A0'!$J9/(0.5)</f>
        <v>708584.42321523407</v>
      </c>
      <c r="F9" s="28">
        <f>'Table A3'!F9*'Table A0'!$J9/(0.1)</f>
        <v>2275401.317181922</v>
      </c>
      <c r="G9" s="28">
        <f>'Table A3'!G9*'Table A0'!$J9/(0.01)</f>
        <v>10346719.647533065</v>
      </c>
      <c r="H9" s="28"/>
      <c r="I9" s="28"/>
      <c r="J9" s="28"/>
      <c r="K9" s="28"/>
      <c r="L9" s="28">
        <f>'Table A3'!K9*'Table A0'!$J9/(0.5)</f>
        <v>127195.49398000278</v>
      </c>
      <c r="M9" s="28">
        <f>'Table A3'!L9*'Table A0'!$J9/(0.4)</f>
        <v>316880.19972356199</v>
      </c>
      <c r="N9" s="28">
        <f>'Table A3'!M9*'Table A0'!$J9/(0.09)</f>
        <v>1378588.1693651285</v>
      </c>
      <c r="O9" s="28"/>
      <c r="P9" s="28"/>
      <c r="Q9" s="28"/>
      <c r="R9" s="28">
        <f>'Table Thresholds_nominal'!R9*'Table A0'!$L9</f>
        <v>95962.781716492027</v>
      </c>
      <c r="S9" s="28">
        <f>'Table Thresholds_nominal'!S9*'Table A0'!$L9</f>
        <v>176877.819706829</v>
      </c>
      <c r="T9" s="28">
        <f>'Table Thresholds_nominal'!T9*'Table A0'!$L9</f>
        <v>682609.82631628541</v>
      </c>
      <c r="U9" s="28">
        <f>'Table Thresholds_nominal'!U9*'Table A0'!$L9</f>
        <v>3865453.2288490557</v>
      </c>
      <c r="W9" s="28"/>
      <c r="X9" s="28"/>
      <c r="Y9" s="28"/>
      <c r="Z9" s="28"/>
      <c r="AA9" s="28"/>
      <c r="AB9" s="28"/>
    </row>
    <row r="10" spans="1:28" ht="12" customHeight="1">
      <c r="A10" s="27">
        <v>1917</v>
      </c>
      <c r="B10" s="28">
        <f>'Table A3'!B10*'Table A0'!$J10/(10)</f>
        <v>88640.168761083536</v>
      </c>
      <c r="C10" s="28">
        <f>'Table A3'!C10*'Table A0'!$J10/(5)</f>
        <v>134101.61853705536</v>
      </c>
      <c r="D10" s="28">
        <f>'Table A3'!D10*'Table A0'!$J10/(1)</f>
        <v>388130.0227953617</v>
      </c>
      <c r="E10" s="28">
        <f>'Table A3'!E10*'Table A0'!$J10/(0.5)</f>
        <v>627698.4058893309</v>
      </c>
      <c r="F10" s="28">
        <f>'Table A3'!F10*'Table A0'!$J10/(0.1)</f>
        <v>1838451.5467619286</v>
      </c>
      <c r="G10" s="28">
        <f>'Table A3'!G10*'Table A0'!$J10/(0.01)</f>
        <v>7363846.2972665876</v>
      </c>
      <c r="H10" s="28"/>
      <c r="I10" s="28">
        <f>(100-'Table A3'!B10)*'Table A0'!$J10/(90)</f>
        <v>14464.785770206632</v>
      </c>
      <c r="J10" s="28">
        <f>'Table A3'!I10*'Table A0'!$J10/(5)</f>
        <v>43178.718985111707</v>
      </c>
      <c r="K10" s="28">
        <f>'Table A3'!J10*'Table A0'!$J10/(4)</f>
        <v>70594.51747247875</v>
      </c>
      <c r="L10" s="28">
        <f>'Table A3'!K10*'Table A0'!$J10/(0.5)</f>
        <v>148561.63970139253</v>
      </c>
      <c r="M10" s="28">
        <f>'Table A3'!L10*'Table A0'!$J10/(0.4)</f>
        <v>325010.12067118142</v>
      </c>
      <c r="N10" s="28">
        <f>'Table A3'!M10*'Table A0'!$J10/(0.09)</f>
        <v>1224518.7967058555</v>
      </c>
      <c r="O10" s="28"/>
      <c r="P10" s="28">
        <f>'Table Thresholds_nominal'!P10*'Table A0'!$L10</f>
        <v>34427.12761763679</v>
      </c>
      <c r="Q10" s="28">
        <f>'Table Thresholds_nominal'!Q10*'Table A0'!$L10</f>
        <v>48735.339351408038</v>
      </c>
      <c r="R10" s="28">
        <f>'Table Thresholds_nominal'!R10*'Table A0'!$L10</f>
        <v>119766.80682637094</v>
      </c>
      <c r="S10" s="28">
        <f>'Table Thresholds_nominal'!S10*'Table A0'!$L10</f>
        <v>194605.55732197783</v>
      </c>
      <c r="T10" s="28">
        <f>'Table Thresholds_nominal'!T10*'Table A0'!$L10</f>
        <v>669285.56670666754</v>
      </c>
      <c r="U10" s="28">
        <f>'Table Thresholds_nominal'!U10*'Table A0'!$L10</f>
        <v>3079203.9346807422</v>
      </c>
      <c r="W10" s="28"/>
      <c r="X10" s="28"/>
      <c r="Y10" s="28"/>
      <c r="Z10" s="28"/>
      <c r="AA10" s="28"/>
      <c r="AB10" s="28"/>
    </row>
    <row r="11" spans="1:28" ht="12" customHeight="1">
      <c r="A11" s="27">
        <v>1918</v>
      </c>
      <c r="B11" s="28">
        <f>'Table A3'!B11*'Table A0'!$J11/(10)</f>
        <v>82951.370680877328</v>
      </c>
      <c r="C11" s="28">
        <f>'Table A3'!C11*'Table A0'!$J11/(5)</f>
        <v>121999.38058588639</v>
      </c>
      <c r="D11" s="28">
        <f>'Table A3'!D11*'Table A0'!$J11/(1)</f>
        <v>330123.05459506629</v>
      </c>
      <c r="E11" s="28">
        <f>'Table A3'!E11*'Table A0'!$J11/(0.5)</f>
        <v>514146.85107616178</v>
      </c>
      <c r="F11" s="28">
        <f>'Table A3'!F11*'Table A0'!$J11/(0.1)</f>
        <v>1389136.0040212495</v>
      </c>
      <c r="G11" s="28">
        <f>'Table A3'!G11*'Table A0'!$J11/(0.01)</f>
        <v>5075953.5585265718</v>
      </c>
      <c r="H11" s="28"/>
      <c r="I11" s="28">
        <f>(100-'Table A3'!B11)*'Table A0'!$J11/(90)</f>
        <v>13763.729370249546</v>
      </c>
      <c r="J11" s="28">
        <f>'Table A3'!I11*'Table A0'!$J11/(5)</f>
        <v>43903.360775868248</v>
      </c>
      <c r="K11" s="28">
        <f>'Table A3'!J11*'Table A0'!$J11/(4)</f>
        <v>69968.46208359141</v>
      </c>
      <c r="L11" s="28">
        <f>'Table A3'!K11*'Table A0'!$J11/(0.5)</f>
        <v>146099.25811397086</v>
      </c>
      <c r="M11" s="28">
        <f>'Table A3'!L11*'Table A0'!$J11/(0.4)</f>
        <v>295399.56283988978</v>
      </c>
      <c r="N11" s="28">
        <f>'Table A3'!M11*'Table A0'!$J11/(0.09)</f>
        <v>979489.60907621391</v>
      </c>
      <c r="O11" s="28"/>
      <c r="P11" s="28">
        <f>'Table Thresholds_nominal'!P11*'Table A0'!$L11</f>
        <v>36731.261595914722</v>
      </c>
      <c r="Q11" s="28">
        <f>'Table Thresholds_nominal'!Q11*'Table A0'!$L11</f>
        <v>49465.833175845364</v>
      </c>
      <c r="R11" s="28">
        <f>'Table Thresholds_nominal'!R11*'Table A0'!$L11</f>
        <v>119577.4789047466</v>
      </c>
      <c r="S11" s="28">
        <f>'Table Thresholds_nominal'!S11*'Table A0'!$L11</f>
        <v>186143.11711491761</v>
      </c>
      <c r="T11" s="28">
        <f>'Table Thresholds_nominal'!T11*'Table A0'!$L11</f>
        <v>564427.66685935121</v>
      </c>
      <c r="U11" s="28">
        <f>'Table Thresholds_nominal'!U11*'Table A0'!$L11</f>
        <v>2306179.8210343998</v>
      </c>
      <c r="W11" s="28"/>
      <c r="X11" s="28"/>
      <c r="Y11" s="28"/>
      <c r="Z11" s="28"/>
      <c r="AA11" s="28"/>
      <c r="AB11" s="28"/>
    </row>
    <row r="12" spans="1:28" ht="12" customHeight="1">
      <c r="A12" s="27">
        <v>1919</v>
      </c>
      <c r="B12" s="28">
        <f>'Table A3'!B12*'Table A0'!$J12/(10)</f>
        <v>82704.846896770934</v>
      </c>
      <c r="C12" s="28">
        <f>'Table A3'!C12*'Table A0'!$J12/(5)</f>
        <v>123774.05254490962</v>
      </c>
      <c r="D12" s="28">
        <f>'Table A3'!D12*'Table A0'!$J12/(1)</f>
        <v>336656.19109084661</v>
      </c>
      <c r="E12" s="28">
        <f>'Table A3'!E12*'Table A0'!$J12/(0.5)</f>
        <v>518532.33521847409</v>
      </c>
      <c r="F12" s="28">
        <f>'Table A3'!F12*'Table A0'!$J12/(0.1)</f>
        <v>1360042.3789210711</v>
      </c>
      <c r="G12" s="28">
        <f>'Table A3'!G12*'Table A0'!$J12/(0.01)</f>
        <v>4690663.4636158254</v>
      </c>
      <c r="H12" s="28"/>
      <c r="I12" s="28">
        <f>(100-'Table A3'!B12)*'Table A0'!$J12/(90)</f>
        <v>13604.277232857514</v>
      </c>
      <c r="J12" s="28">
        <f>'Table A3'!I12*'Table A0'!$J12/(5)</f>
        <v>41635.641248632259</v>
      </c>
      <c r="K12" s="28">
        <f>'Table A3'!J12*'Table A0'!$J12/(4)</f>
        <v>70553.517908425376</v>
      </c>
      <c r="L12" s="28">
        <f>'Table A3'!K12*'Table A0'!$J12/(0.5)</f>
        <v>154780.04696321912</v>
      </c>
      <c r="M12" s="28">
        <f>'Table A3'!L12*'Table A0'!$J12/(0.4)</f>
        <v>308154.82429282489</v>
      </c>
      <c r="N12" s="28">
        <f>'Table A3'!M12*'Table A0'!$J12/(0.09)</f>
        <v>989973.36951054272</v>
      </c>
      <c r="O12" s="28"/>
      <c r="P12" s="28">
        <f>'Table Thresholds_nominal'!P12*'Table A0'!$L12</f>
        <v>35098.955844346929</v>
      </c>
      <c r="Q12" s="28">
        <f>'Table Thresholds_nominal'!Q12*'Table A0'!$L12</f>
        <v>49745.684850593287</v>
      </c>
      <c r="R12" s="28">
        <f>'Table Thresholds_nominal'!R12*'Table A0'!$L12</f>
        <v>126589.14887238909</v>
      </c>
      <c r="S12" s="28">
        <f>'Table Thresholds_nominal'!S12*'Table A0'!$L12</f>
        <v>197124.93809081113</v>
      </c>
      <c r="T12" s="28">
        <f>'Table Thresholds_nominal'!T12*'Table A0'!$L12</f>
        <v>620298.60538579687</v>
      </c>
      <c r="U12" s="28">
        <f>'Table Thresholds_nominal'!U12*'Table A0'!$L12</f>
        <v>2216283.1697187782</v>
      </c>
      <c r="W12" s="28"/>
      <c r="X12" s="28"/>
      <c r="Y12" s="28"/>
      <c r="Z12" s="28"/>
      <c r="AA12" s="28"/>
      <c r="AB12" s="28"/>
    </row>
    <row r="13" spans="1:28" ht="12" customHeight="1">
      <c r="A13" s="27">
        <v>1920</v>
      </c>
      <c r="B13" s="28">
        <f>'Table A3'!B13*'Table A0'!$J13/(10)</f>
        <v>71380.668585006191</v>
      </c>
      <c r="C13" s="28">
        <f>'Table A3'!C13*'Table A0'!$J13/(5)</f>
        <v>103643.90063148926</v>
      </c>
      <c r="D13" s="28">
        <f>'Table A3'!D13*'Table A0'!$J13/(1)</f>
        <v>271328.07145651808</v>
      </c>
      <c r="E13" s="28">
        <f>'Table A3'!E13*'Table A0'!$J13/(0.5)</f>
        <v>407747.01462837105</v>
      </c>
      <c r="F13" s="28">
        <f>'Table A3'!F13*'Table A0'!$J13/(0.1)</f>
        <v>980163.99347705219</v>
      </c>
      <c r="G13" s="28">
        <f>'Table A3'!G13*'Table A0'!$J13/(0.01)</f>
        <v>3042457.488307436</v>
      </c>
      <c r="H13" s="28"/>
      <c r="I13" s="28">
        <f>(100-'Table A3'!B13)*'Table A0'!$J13/(90)</f>
        <v>12397.830586605578</v>
      </c>
      <c r="J13" s="28">
        <f>'Table A3'!I13*'Table A0'!$J13/(5)</f>
        <v>39117.436538523129</v>
      </c>
      <c r="K13" s="28">
        <f>'Table A3'!J13*'Table A0'!$J13/(4)</f>
        <v>61722.857925232041</v>
      </c>
      <c r="L13" s="28">
        <f>'Table A3'!K13*'Table A0'!$J13/(0.5)</f>
        <v>134909.12828466514</v>
      </c>
      <c r="M13" s="28">
        <f>'Table A3'!L13*'Table A0'!$J13/(0.4)</f>
        <v>264642.76991620072</v>
      </c>
      <c r="N13" s="28">
        <f>'Table A3'!M13*'Table A0'!$J13/(0.09)</f>
        <v>751020.27182923176</v>
      </c>
      <c r="O13" s="28"/>
      <c r="P13" s="28">
        <f>'Table Thresholds_nominal'!P13*'Table A0'!$L13</f>
        <v>35911.586377218686</v>
      </c>
      <c r="Q13" s="28">
        <f>'Table Thresholds_nominal'!Q13*'Table A0'!$L13</f>
        <v>44867.864504750236</v>
      </c>
      <c r="R13" s="28">
        <f>'Table Thresholds_nominal'!R13*'Table A0'!$L13</f>
        <v>110038.26275095226</v>
      </c>
      <c r="S13" s="28">
        <f>'Table Thresholds_nominal'!S13*'Table A0'!$L13</f>
        <v>173216.66917833849</v>
      </c>
      <c r="T13" s="28">
        <f>'Table Thresholds_nominal'!T13*'Table A0'!$L13</f>
        <v>478030.88209943037</v>
      </c>
      <c r="U13" s="28">
        <f>'Table Thresholds_nominal'!U13*'Table A0'!$L13</f>
        <v>1545489.0694000646</v>
      </c>
      <c r="W13" s="28"/>
      <c r="X13" s="28"/>
      <c r="Y13" s="28"/>
      <c r="Z13" s="28"/>
      <c r="AA13" s="28"/>
      <c r="AB13" s="28"/>
    </row>
    <row r="14" spans="1:28" ht="12" customHeight="1">
      <c r="A14" s="27">
        <v>1921</v>
      </c>
      <c r="B14" s="28">
        <f>'Table A3'!B14*'Table A0'!$J14/(10)</f>
        <v>69002.426984199003</v>
      </c>
      <c r="C14" s="28">
        <f>'Table A3'!C14*'Table A0'!$J14/(5)</f>
        <v>98448.694726426227</v>
      </c>
      <c r="D14" s="28">
        <f>'Table A3'!D14*'Table A0'!$J14/(1)</f>
        <v>249890.63084206762</v>
      </c>
      <c r="E14" s="28">
        <f>'Table A3'!E14*'Table A0'!$J14/(0.5)</f>
        <v>373866.38187415537</v>
      </c>
      <c r="F14" s="28">
        <f>'Table A3'!F14*'Table A0'!$J14/(0.1)</f>
        <v>895180.34597772313</v>
      </c>
      <c r="G14" s="28">
        <f>'Table A3'!G14*'Table A0'!$J14/(0.01)</f>
        <v>2698023.8400832191</v>
      </c>
      <c r="H14" s="28"/>
      <c r="I14" s="28">
        <f>(100-'Table A3'!B14)*'Table A0'!$J14/(90)</f>
        <v>10088.387238363957</v>
      </c>
      <c r="J14" s="28">
        <f>'Table A3'!I14*'Table A0'!$J14/(5)</f>
        <v>39556.159241971778</v>
      </c>
      <c r="K14" s="28">
        <f>'Table A3'!J14*'Table A0'!$J14/(4)</f>
        <v>60588.210697515875</v>
      </c>
      <c r="L14" s="28">
        <f>'Table A3'!K14*'Table A0'!$J14/(0.5)</f>
        <v>125914.87980997984</v>
      </c>
      <c r="M14" s="28">
        <f>'Table A3'!L14*'Table A0'!$J14/(0.4)</f>
        <v>243537.89084826343</v>
      </c>
      <c r="N14" s="28">
        <f>'Table A3'!M14*'Table A0'!$J14/(0.09)</f>
        <v>694864.40218822355</v>
      </c>
      <c r="O14" s="28"/>
      <c r="P14" s="28">
        <f>'Table Thresholds_nominal'!P14*'Table A0'!$L14</f>
        <v>34594.543050212924</v>
      </c>
      <c r="Q14" s="28">
        <f>'Table Thresholds_nominal'!Q14*'Table A0'!$L14</f>
        <v>43768.239778113697</v>
      </c>
      <c r="R14" s="28">
        <f>'Table Thresholds_nominal'!R14*'Table A0'!$L14</f>
        <v>103752.08576112817</v>
      </c>
      <c r="S14" s="28">
        <f>'Table Thresholds_nominal'!S14*'Table A0'!$L14</f>
        <v>160031.85754089142</v>
      </c>
      <c r="T14" s="28">
        <f>'Table Thresholds_nominal'!T14*'Table A0'!$L14</f>
        <v>442260.06332648906</v>
      </c>
      <c r="U14" s="28">
        <f>'Table Thresholds_nominal'!U14*'Table A0'!$L14</f>
        <v>1413639.2384325941</v>
      </c>
      <c r="W14" s="28"/>
      <c r="X14" s="28"/>
      <c r="Y14" s="28"/>
      <c r="Z14" s="28"/>
      <c r="AA14" s="28"/>
      <c r="AB14" s="28"/>
    </row>
    <row r="15" spans="1:28" ht="12" customHeight="1">
      <c r="A15" s="27">
        <v>1922</v>
      </c>
      <c r="B15" s="28">
        <f>'Table A3'!B15*'Table A0'!$J15/(10)</f>
        <v>79795.287088808807</v>
      </c>
      <c r="C15" s="28">
        <f>'Table A3'!C15*'Table A0'!$J15/(5)</f>
        <v>116604.44104026673</v>
      </c>
      <c r="D15" s="28">
        <f>'Table A3'!D15*'Table A0'!$J15/(1)</f>
        <v>311315.72613611026</v>
      </c>
      <c r="E15" s="28">
        <f>'Table A3'!E15*'Table A0'!$J15/(0.5)</f>
        <v>476631.27315709111</v>
      </c>
      <c r="F15" s="28">
        <f>'Table A3'!F15*'Table A0'!$J15/(0.1)</f>
        <v>1211023.9655216127</v>
      </c>
      <c r="G15" s="28">
        <f>'Table A3'!G15*'Table A0'!$J15/(0.01)</f>
        <v>4150530.1023076279</v>
      </c>
      <c r="H15" s="28"/>
      <c r="I15" s="28">
        <f>(100-'Table A3'!B15)*'Table A0'!$J15/(90)</f>
        <v>11412.547199341252</v>
      </c>
      <c r="J15" s="28">
        <f>'Table A3'!I15*'Table A0'!$J15/(5)</f>
        <v>42986.133137350887</v>
      </c>
      <c r="K15" s="28">
        <f>'Table A3'!J15*'Table A0'!$J15/(4)</f>
        <v>67926.619766305826</v>
      </c>
      <c r="L15" s="28">
        <f>'Table A3'!K15*'Table A0'!$J15/(0.5)</f>
        <v>146000.17911512943</v>
      </c>
      <c r="M15" s="28">
        <f>'Table A3'!L15*'Table A0'!$J15/(0.4)</f>
        <v>293033.10006596072</v>
      </c>
      <c r="N15" s="28">
        <f>'Table A3'!M15*'Table A0'!$J15/(0.09)</f>
        <v>884412.17254538869</v>
      </c>
      <c r="O15" s="28"/>
      <c r="P15" s="28">
        <f>'Table Thresholds_nominal'!P15*'Table A0'!$L15</f>
        <v>36956.876727907598</v>
      </c>
      <c r="Q15" s="28">
        <f>'Table Thresholds_nominal'!Q15*'Table A0'!$L15</f>
        <v>48921.731580699205</v>
      </c>
      <c r="R15" s="28">
        <f>'Table Thresholds_nominal'!R15*'Table A0'!$L15</f>
        <v>118071.14492141217</v>
      </c>
      <c r="S15" s="28">
        <f>'Table Thresholds_nominal'!S15*'Table A0'!$L15</f>
        <v>187285.36514682823</v>
      </c>
      <c r="T15" s="28">
        <f>'Table Thresholds_nominal'!T15*'Table A0'!$L15</f>
        <v>546527.9624105806</v>
      </c>
      <c r="U15" s="28">
        <f>'Table Thresholds_nominal'!U15*'Table A0'!$L15</f>
        <v>1874077.2135476135</v>
      </c>
      <c r="W15" s="28"/>
      <c r="X15" s="28"/>
      <c r="Y15" s="28"/>
      <c r="Z15" s="28"/>
      <c r="AA15" s="28"/>
      <c r="AB15" s="28"/>
    </row>
    <row r="16" spans="1:28" ht="12" customHeight="1">
      <c r="A16" s="27">
        <v>1923</v>
      </c>
      <c r="B16" s="28">
        <f>'Table A3'!B16*'Table A0'!$J16/(10)</f>
        <v>84226.171441816143</v>
      </c>
      <c r="C16" s="28">
        <f>'Table A3'!C16*'Table A0'!$J16/(5)</f>
        <v>120979.97327759241</v>
      </c>
      <c r="D16" s="28">
        <f>'Table A3'!D16*'Table A0'!$J16/(1)</f>
        <v>317768.34668880078</v>
      </c>
      <c r="E16" s="28">
        <f>'Table A3'!E16*'Table A0'!$J16/(0.5)</f>
        <v>483802.92829941236</v>
      </c>
      <c r="F16" s="28">
        <f>'Table A3'!F16*'Table A0'!$J16/(0.1)</f>
        <v>1199853.6999865</v>
      </c>
      <c r="G16" s="28">
        <f>'Table A3'!G16*'Table A0'!$J16/(0.01)</f>
        <v>4058755.7143244455</v>
      </c>
      <c r="H16" s="28"/>
      <c r="I16" s="28">
        <f>(100-'Table A3'!B16)*'Table A0'!$J16/(90)</f>
        <v>13213.126515585425</v>
      </c>
      <c r="J16" s="28">
        <f>'Table A3'!I16*'Table A0'!$J16/(5)</f>
        <v>47472.369606039872</v>
      </c>
      <c r="K16" s="28">
        <f>'Table A3'!J16*'Table A0'!$J16/(4)</f>
        <v>71782.879924790308</v>
      </c>
      <c r="L16" s="28">
        <f>'Table A3'!K16*'Table A0'!$J16/(0.5)</f>
        <v>151733.76507818926</v>
      </c>
      <c r="M16" s="28">
        <f>'Table A3'!L16*'Table A0'!$J16/(0.4)</f>
        <v>304790.23537764041</v>
      </c>
      <c r="N16" s="28">
        <f>'Table A3'!M16*'Table A0'!$J16/(0.09)</f>
        <v>882197.92061561719</v>
      </c>
      <c r="O16" s="28"/>
      <c r="P16" s="28">
        <f>'Table Thresholds_nominal'!P16*'Table A0'!$L16</f>
        <v>40290.887107181006</v>
      </c>
      <c r="Q16" s="28">
        <f>'Table Thresholds_nominal'!Q16*'Table A0'!$L16</f>
        <v>55326.403875732947</v>
      </c>
      <c r="R16" s="28">
        <f>'Table Thresholds_nominal'!R16*'Table A0'!$L16</f>
        <v>121626.8965516086</v>
      </c>
      <c r="S16" s="28">
        <f>'Table Thresholds_nominal'!S16*'Table A0'!$L16</f>
        <v>195257.40861075203</v>
      </c>
      <c r="T16" s="28">
        <f>'Table Thresholds_nominal'!T16*'Table A0'!$L16</f>
        <v>555961.25664655585</v>
      </c>
      <c r="U16" s="28">
        <f>'Table Thresholds_nominal'!U16*'Table A0'!$L16</f>
        <v>1859137.010117847</v>
      </c>
      <c r="W16" s="28"/>
      <c r="X16" s="28"/>
      <c r="Y16" s="28"/>
      <c r="Z16" s="28"/>
      <c r="AA16" s="28"/>
      <c r="AB16" s="28"/>
    </row>
    <row r="17" spans="1:28" ht="12" customHeight="1">
      <c r="A17" s="27">
        <v>1924</v>
      </c>
      <c r="B17" s="28">
        <f>'Table A3'!B17*'Table A0'!$J17/(10)</f>
        <v>89786.701298239801</v>
      </c>
      <c r="C17" s="28">
        <f>'Table A3'!C17*'Table A0'!$J17/(5)</f>
        <v>129854.9589120881</v>
      </c>
      <c r="D17" s="28">
        <f>'Table A3'!D17*'Table A0'!$J17/(1)</f>
        <v>352277.65843072254</v>
      </c>
      <c r="E17" s="28">
        <f>'Table A3'!E17*'Table A0'!$J17/(0.5)</f>
        <v>541896.20903925865</v>
      </c>
      <c r="F17" s="28">
        <f>'Table A3'!F17*'Table A0'!$J17/(0.1)</f>
        <v>1372269.5766528933</v>
      </c>
      <c r="G17" s="28">
        <f>'Table A3'!G17*'Table A0'!$J17/(0.01)</f>
        <v>4700822.135656693</v>
      </c>
      <c r="H17" s="28"/>
      <c r="I17" s="28">
        <f>(100-'Table A3'!B17)*'Table A0'!$J17/(90)</f>
        <v>12489.280824284435</v>
      </c>
      <c r="J17" s="28">
        <f>'Table A3'!I17*'Table A0'!$J17/(5)</f>
        <v>49718.443684391532</v>
      </c>
      <c r="K17" s="28">
        <f>'Table A3'!J17*'Table A0'!$J17/(4)</f>
        <v>74249.284032429481</v>
      </c>
      <c r="L17" s="28">
        <f>'Table A3'!K17*'Table A0'!$J17/(0.5)</f>
        <v>162659.10782218643</v>
      </c>
      <c r="M17" s="28">
        <f>'Table A3'!L17*'Table A0'!$J17/(0.4)</f>
        <v>334302.86713584984</v>
      </c>
      <c r="N17" s="28">
        <f>'Table A3'!M17*'Table A0'!$J17/(0.09)</f>
        <v>1002430.4034302493</v>
      </c>
      <c r="O17" s="28"/>
      <c r="P17" s="28">
        <f>'Table Thresholds_nominal'!P17*'Table A0'!$L17</f>
        <v>41892.816810826953</v>
      </c>
      <c r="Q17" s="28">
        <f>'Table Thresholds_nominal'!Q17*'Table A0'!$L17</f>
        <v>56574.173383569272</v>
      </c>
      <c r="R17" s="28">
        <f>'Table Thresholds_nominal'!R17*'Table A0'!$L17</f>
        <v>130418.75857659135</v>
      </c>
      <c r="S17" s="28">
        <f>'Table Thresholds_nominal'!S17*'Table A0'!$L17</f>
        <v>211093.21247201526</v>
      </c>
      <c r="T17" s="28">
        <f>'Table Thresholds_nominal'!T17*'Table A0'!$L17</f>
        <v>614398.33811314113</v>
      </c>
      <c r="U17" s="28">
        <f>'Table Thresholds_nominal'!U17*'Table A0'!$L17</f>
        <v>2170155.2746361494</v>
      </c>
      <c r="W17" s="28"/>
      <c r="X17" s="28"/>
      <c r="Y17" s="28"/>
      <c r="Z17" s="28"/>
      <c r="AA17" s="28"/>
      <c r="AB17" s="28"/>
    </row>
    <row r="18" spans="1:28" ht="12" customHeight="1">
      <c r="A18" s="27">
        <v>1925</v>
      </c>
      <c r="B18" s="28">
        <f>'Table A3'!B18*'Table A0'!$J18/(10)</f>
        <v>97308.740687868703</v>
      </c>
      <c r="C18" s="28">
        <f>'Table A3'!C18*'Table A0'!$J18/(5)</f>
        <v>146987.39954732818</v>
      </c>
      <c r="D18" s="28">
        <f>'Table A3'!D18*'Table A0'!$J18/(1)</f>
        <v>424982.52671665908</v>
      </c>
      <c r="E18" s="28">
        <f>'Table A3'!E18*'Table A0'!$J18/(0.5)</f>
        <v>665909.05953824986</v>
      </c>
      <c r="F18" s="28">
        <f>'Table A3'!F18*'Table A0'!$J18/(0.1)</f>
        <v>1789379.5668688002</v>
      </c>
      <c r="G18" s="28">
        <f>'Table A3'!G18*'Table A0'!$J18/(0.01)</f>
        <v>6950294.7288120892</v>
      </c>
      <c r="H18" s="28"/>
      <c r="I18" s="28">
        <f>(100-'Table A3'!B18)*'Table A0'!$J18/(90)</f>
        <v>12512.904449733287</v>
      </c>
      <c r="J18" s="28">
        <f>'Table A3'!I18*'Table A0'!$J18/(5)</f>
        <v>47630.081828409187</v>
      </c>
      <c r="K18" s="28">
        <f>'Table A3'!J18*'Table A0'!$J18/(4)</f>
        <v>77488.617754995474</v>
      </c>
      <c r="L18" s="28">
        <f>'Table A3'!K18*'Table A0'!$J18/(0.5)</f>
        <v>184055.99389506833</v>
      </c>
      <c r="M18" s="28">
        <f>'Table A3'!L18*'Table A0'!$J18/(0.4)</f>
        <v>385041.43270561221</v>
      </c>
      <c r="N18" s="28">
        <f>'Table A3'!M18*'Table A0'!$J18/(0.09)</f>
        <v>1215944.5488751014</v>
      </c>
      <c r="O18" s="28"/>
      <c r="P18" s="28">
        <f>'Table Thresholds_nominal'!P18*'Table A0'!$L18</f>
        <v>42937.334463791085</v>
      </c>
      <c r="Q18" s="28">
        <f>'Table Thresholds_nominal'!Q18*'Table A0'!$L18</f>
        <v>57402.678790296646</v>
      </c>
      <c r="R18" s="28">
        <f>'Table Thresholds_nominal'!R18*'Table A0'!$L18</f>
        <v>146004.83465598282</v>
      </c>
      <c r="S18" s="28">
        <f>'Table Thresholds_nominal'!S18*'Table A0'!$L18</f>
        <v>241630.29218005383</v>
      </c>
      <c r="T18" s="28">
        <f>'Table Thresholds_nominal'!T18*'Table A0'!$L18</f>
        <v>722327.09981975774</v>
      </c>
      <c r="U18" s="28">
        <f>'Table Thresholds_nominal'!U18*'Table A0'!$L18</f>
        <v>2868506.8585368129</v>
      </c>
      <c r="W18" s="28"/>
      <c r="X18" s="28"/>
      <c r="Y18" s="28"/>
      <c r="Z18" s="28"/>
      <c r="AA18" s="28"/>
      <c r="AB18" s="28"/>
    </row>
    <row r="19" spans="1:28" ht="12" customHeight="1">
      <c r="A19" s="27">
        <v>1926</v>
      </c>
      <c r="B19" s="28">
        <f>'Table A3'!B19*'Table A0'!$J19/(10)</f>
        <v>95901.983164123143</v>
      </c>
      <c r="C19" s="28">
        <f>'Table A3'!C19*'Table A0'!$J19/(5)</f>
        <v>145241.70095730841</v>
      </c>
      <c r="D19" s="28">
        <f>'Table A3'!D19*'Table A0'!$J19/(1)</f>
        <v>417698.38311730773</v>
      </c>
      <c r="E19" s="28">
        <f>'Table A3'!E19*'Table A0'!$J19/(0.5)</f>
        <v>652393.82886237337</v>
      </c>
      <c r="F19" s="28">
        <f>'Table A3'!F19*'Table A0'!$J19/(0.1)</f>
        <v>1774726.751140906</v>
      </c>
      <c r="G19" s="28">
        <f>'Table A3'!G19*'Table A0'!$J19/(0.01)</f>
        <v>7057818.5658573583</v>
      </c>
      <c r="H19" s="28"/>
      <c r="I19" s="28">
        <f>(100-'Table A3'!B19)*'Table A0'!$J19/(90)</f>
        <v>12655.697125318109</v>
      </c>
      <c r="J19" s="28">
        <f>'Table A3'!I19*'Table A0'!$J19/(5)</f>
        <v>46562.265370937865</v>
      </c>
      <c r="K19" s="28">
        <f>'Table A3'!J19*'Table A0'!$J19/(4)</f>
        <v>77127.53041730859</v>
      </c>
      <c r="L19" s="28">
        <f>'Table A3'!K19*'Table A0'!$J19/(0.5)</f>
        <v>183002.93737224213</v>
      </c>
      <c r="M19" s="28">
        <f>'Table A3'!L19*'Table A0'!$J19/(0.4)</f>
        <v>371810.59829274018</v>
      </c>
      <c r="N19" s="28">
        <f>'Table A3'!M19*'Table A0'!$J19/(0.09)</f>
        <v>1187716.5495057451</v>
      </c>
      <c r="O19" s="28"/>
      <c r="P19" s="28">
        <f>'Table Thresholds_nominal'!P19*'Table A0'!$L19</f>
        <v>41872.397870899156</v>
      </c>
      <c r="Q19" s="28">
        <f>'Table Thresholds_nominal'!Q19*'Table A0'!$L19</f>
        <v>55310.447449829589</v>
      </c>
      <c r="R19" s="28">
        <f>'Table Thresholds_nominal'!R19*'Table A0'!$L19</f>
        <v>146561.75670793213</v>
      </c>
      <c r="S19" s="28">
        <f>'Table Thresholds_nominal'!S19*'Table A0'!$L19</f>
        <v>236816.39022183281</v>
      </c>
      <c r="T19" s="28">
        <f>'Table Thresholds_nominal'!T19*'Table A0'!$L19</f>
        <v>699474.65862175263</v>
      </c>
      <c r="U19" s="28">
        <f>'Table Thresholds_nominal'!U19*'Table A0'!$L19</f>
        <v>2835343.7541236775</v>
      </c>
      <c r="W19" s="28"/>
      <c r="X19" s="28"/>
      <c r="Y19" s="28"/>
      <c r="Z19" s="28"/>
      <c r="AA19" s="28"/>
      <c r="AB19" s="28"/>
    </row>
    <row r="20" spans="1:28" ht="12" customHeight="1">
      <c r="A20" s="27">
        <v>1927</v>
      </c>
      <c r="B20" s="28">
        <f>'Table A3'!B20*'Table A0'!$J20/(10)</f>
        <v>99548.270897406139</v>
      </c>
      <c r="C20" s="28">
        <f>'Table A3'!C20*'Table A0'!$J20/(5)</f>
        <v>152264.7395651078</v>
      </c>
      <c r="D20" s="28">
        <f>'Table A3'!D20*'Table A0'!$J20/(1)</f>
        <v>448484.03887766646</v>
      </c>
      <c r="E20" s="28">
        <f>'Table A3'!E20*'Table A0'!$J20/(0.5)</f>
        <v>708056.39502575982</v>
      </c>
      <c r="F20" s="28">
        <f>'Table A3'!F20*'Table A0'!$J20/(0.1)</f>
        <v>1973954.1054676175</v>
      </c>
      <c r="G20" s="28">
        <f>'Table A3'!G20*'Table A0'!$J20/(0.01)</f>
        <v>8008096.7978631789</v>
      </c>
      <c r="H20" s="28"/>
      <c r="I20" s="28">
        <f>(100-'Table A3'!B20)*'Table A0'!$J20/(90)</f>
        <v>12640.14145103734</v>
      </c>
      <c r="J20" s="28">
        <f>'Table A3'!I20*'Table A0'!$J20/(5)</f>
        <v>46831.802229704503</v>
      </c>
      <c r="K20" s="28">
        <f>'Table A3'!J20*'Table A0'!$J20/(4)</f>
        <v>78209.914736968101</v>
      </c>
      <c r="L20" s="28">
        <f>'Table A3'!K20*'Table A0'!$J20/(0.5)</f>
        <v>188911.68272957313</v>
      </c>
      <c r="M20" s="28">
        <f>'Table A3'!L20*'Table A0'!$J20/(0.4)</f>
        <v>391581.96741529542</v>
      </c>
      <c r="N20" s="28">
        <f>'Table A3'!M20*'Table A0'!$J20/(0.09)</f>
        <v>1303493.8063125554</v>
      </c>
      <c r="O20" s="28"/>
      <c r="P20" s="28">
        <f>'Table Thresholds_nominal'!P20*'Table A0'!$L20</f>
        <v>42887.922557131496</v>
      </c>
      <c r="Q20" s="28">
        <f>'Table Thresholds_nominal'!Q20*'Table A0'!$L20</f>
        <v>57047.003952848034</v>
      </c>
      <c r="R20" s="28">
        <f>'Table Thresholds_nominal'!R20*'Table A0'!$L20</f>
        <v>150674.28651734983</v>
      </c>
      <c r="S20" s="28">
        <f>'Table Thresholds_nominal'!S20*'Table A0'!$L20</f>
        <v>245295.99662928979</v>
      </c>
      <c r="T20" s="28">
        <f>'Table Thresholds_nominal'!T20*'Table A0'!$L20</f>
        <v>749334.93995715049</v>
      </c>
      <c r="U20" s="28">
        <f>'Table Thresholds_nominal'!U20*'Table A0'!$L20</f>
        <v>3267050.911330062</v>
      </c>
      <c r="W20" s="28"/>
      <c r="X20" s="28"/>
      <c r="Y20" s="28"/>
      <c r="Z20" s="28"/>
      <c r="AA20" s="28"/>
      <c r="AB20" s="28"/>
    </row>
    <row r="21" spans="1:28" ht="12" customHeight="1">
      <c r="A21" s="27">
        <v>1928</v>
      </c>
      <c r="B21" s="28">
        <f>'Table A3'!B21*'Table A0'!$J21/(10)</f>
        <v>110678.21389951911</v>
      </c>
      <c r="C21" s="28">
        <f>'Table A3'!C21*'Table A0'!$J21/(5)</f>
        <v>173190.14468556171</v>
      </c>
      <c r="D21" s="28">
        <f>'Table A3'!D21*'Table A0'!$J21/(1)</f>
        <v>537580.3038101634</v>
      </c>
      <c r="E21" s="28">
        <f>'Table A3'!E21*'Table A0'!$J21/(0.5)</f>
        <v>871212.860202273</v>
      </c>
      <c r="F21" s="28">
        <f>'Table A3'!F21*'Table A0'!$J21/(0.1)</f>
        <v>2591518.647906777</v>
      </c>
      <c r="G21" s="28">
        <f>'Table A3'!G21*'Table A0'!$J21/(0.01)</f>
        <v>11282591.130295331</v>
      </c>
      <c r="H21" s="28"/>
      <c r="I21" s="28">
        <f>(100-'Table A3'!B21)*'Table A0'!$J21/(90)</f>
        <v>12652.513555656144</v>
      </c>
      <c r="J21" s="28">
        <f>'Table A3'!I21*'Table A0'!$J21/(5)</f>
        <v>48166.2831134765</v>
      </c>
      <c r="K21" s="28">
        <f>'Table A3'!J21*'Table A0'!$J21/(4)</f>
        <v>82092.604904411273</v>
      </c>
      <c r="L21" s="28">
        <f>'Table A3'!K21*'Table A0'!$J21/(0.5)</f>
        <v>203947.74741805365</v>
      </c>
      <c r="M21" s="28">
        <f>'Table A3'!L21*'Table A0'!$J21/(0.4)</f>
        <v>441136.41327614704</v>
      </c>
      <c r="N21" s="28">
        <f>'Table A3'!M21*'Table A0'!$J21/(0.09)</f>
        <v>1625843.9276413822</v>
      </c>
      <c r="O21" s="28"/>
      <c r="P21" s="28">
        <f>'Table Thresholds_nominal'!P21*'Table A0'!$L21</f>
        <v>44104.707212627647</v>
      </c>
      <c r="Q21" s="28">
        <f>'Table Thresholds_nominal'!Q21*'Table A0'!$L21</f>
        <v>59054.5890156104</v>
      </c>
      <c r="R21" s="28">
        <f>'Table Thresholds_nominal'!R21*'Table A0'!$L21</f>
        <v>161154.57374294152</v>
      </c>
      <c r="S21" s="28">
        <f>'Table Thresholds_nominal'!S21*'Table A0'!$L21</f>
        <v>268026.40493287909</v>
      </c>
      <c r="T21" s="28">
        <f>'Table Thresholds_nominal'!T21*'Table A0'!$L21</f>
        <v>886912.89440324577</v>
      </c>
      <c r="U21" s="28">
        <f>'Table Thresholds_nominal'!U21*'Table A0'!$L21</f>
        <v>4391817.6969281416</v>
      </c>
      <c r="W21" s="28"/>
      <c r="X21" s="28"/>
      <c r="Y21" s="28"/>
      <c r="Z21" s="28"/>
      <c r="AA21" s="28"/>
      <c r="AB21" s="28"/>
    </row>
    <row r="22" spans="1:28" ht="12" customHeight="1">
      <c r="A22" s="27">
        <v>1929</v>
      </c>
      <c r="B22" s="28">
        <f>'Table A3'!B22*'Table A0'!$J22/(10)</f>
        <v>108152.64652758022</v>
      </c>
      <c r="C22" s="28">
        <f>'Table A3'!C22*'Table A0'!$J22/(5)</f>
        <v>168947.60012326212</v>
      </c>
      <c r="D22" s="28">
        <f>'Table A3'!D22*'Table A0'!$J22/(1)</f>
        <v>517564.72837546666</v>
      </c>
      <c r="E22" s="28">
        <f>'Table A3'!E22*'Table A0'!$J22/(0.5)</f>
        <v>836633.22621547664</v>
      </c>
      <c r="F22" s="28">
        <f>'Table A3'!F22*'Table A0'!$J22/(0.1)</f>
        <v>2526984.2159936419</v>
      </c>
      <c r="G22" s="28">
        <f>'Table A3'!G22*'Table A0'!$J22/(0.01)</f>
        <v>11554591.684722135</v>
      </c>
      <c r="H22" s="28"/>
      <c r="I22" s="28">
        <f>(100-'Table A3'!B22)*'Table A0'!$J22/(90)</f>
        <v>13710.007262615225</v>
      </c>
      <c r="J22" s="28">
        <f>'Table A3'!I22*'Table A0'!$J22/(5)</f>
        <v>47357.692931898302</v>
      </c>
      <c r="K22" s="28">
        <f>'Table A3'!J22*'Table A0'!$J22/(4)</f>
        <v>81793.318060210979</v>
      </c>
      <c r="L22" s="28">
        <f>'Table A3'!K22*'Table A0'!$J22/(0.5)</f>
        <v>198496.23053545668</v>
      </c>
      <c r="M22" s="28">
        <f>'Table A3'!L22*'Table A0'!$J22/(0.4)</f>
        <v>414045.47877093527</v>
      </c>
      <c r="N22" s="28">
        <f>'Table A3'!M22*'Table A0'!$J22/(0.09)</f>
        <v>1523916.7194682539</v>
      </c>
      <c r="O22" s="28"/>
      <c r="P22" s="28">
        <f>'Table Thresholds_nominal'!P22*'Table A0'!$L22</f>
        <v>42925.123014246681</v>
      </c>
      <c r="Q22" s="28">
        <f>'Table Thresholds_nominal'!Q22*'Table A0'!$L22</f>
        <v>57924.329023556711</v>
      </c>
      <c r="R22" s="28">
        <f>'Table Thresholds_nominal'!R22*'Table A0'!$L22</f>
        <v>159263.5404590088</v>
      </c>
      <c r="S22" s="28">
        <f>'Table Thresholds_nominal'!S22*'Table A0'!$L22</f>
        <v>257205.22296426352</v>
      </c>
      <c r="T22" s="28">
        <f>'Table Thresholds_nominal'!T22*'Table A0'!$L22</f>
        <v>807667.82716525067</v>
      </c>
      <c r="U22" s="28">
        <f>'Table Thresholds_nominal'!U22*'Table A0'!$L22</f>
        <v>4167910.981899716</v>
      </c>
      <c r="W22" s="28"/>
      <c r="X22" s="28"/>
      <c r="Y22" s="28"/>
      <c r="Z22" s="28"/>
      <c r="AA22" s="28"/>
      <c r="AB22" s="28"/>
    </row>
    <row r="23" spans="1:28" ht="12" customHeight="1">
      <c r="A23" s="27">
        <v>1930</v>
      </c>
      <c r="B23" s="28">
        <f>'Table A3'!B23*'Table A0'!$J23/(10)</f>
        <v>87673.581055360002</v>
      </c>
      <c r="C23" s="28">
        <f>'Table A3'!C23*'Table A0'!$J23/(5)</f>
        <v>128168.50634250398</v>
      </c>
      <c r="D23" s="28">
        <f>'Table A3'!D23*'Table A0'!$J23/(1)</f>
        <v>344240.36733402911</v>
      </c>
      <c r="E23" s="28">
        <f>'Table A3'!E23*'Table A0'!$J23/(0.5)</f>
        <v>527823.18403661228</v>
      </c>
      <c r="F23" s="28">
        <f>'Table A3'!F23*'Table A0'!$J23/(0.1)</f>
        <v>1413926.6485200033</v>
      </c>
      <c r="G23" s="28">
        <f>'Table A3'!G23*'Table A0'!$J23/(0.01)</f>
        <v>5685386.9173886869</v>
      </c>
      <c r="H23" s="28"/>
      <c r="I23" s="28">
        <f>(100-'Table A3'!B23)*'Table A0'!$J23/(90)</f>
        <v>12466.191813566391</v>
      </c>
      <c r="J23" s="28">
        <f>'Table A3'!I23*'Table A0'!$J23/(5)</f>
        <v>47178.655768215991</v>
      </c>
      <c r="K23" s="28">
        <f>'Table A3'!J23*'Table A0'!$J23/(4)</f>
        <v>74150.541094622706</v>
      </c>
      <c r="L23" s="28">
        <f>'Table A3'!K23*'Table A0'!$J23/(0.5)</f>
        <v>160657.55063144604</v>
      </c>
      <c r="M23" s="28">
        <f>'Table A3'!L23*'Table A0'!$J23/(0.4)</f>
        <v>306297.31791576446</v>
      </c>
      <c r="N23" s="28">
        <f>'Table A3'!M23*'Table A0'!$J23/(0.09)</f>
        <v>939319.95197903842</v>
      </c>
      <c r="O23" s="28"/>
      <c r="P23" s="28">
        <f>'Table Thresholds_nominal'!P23*'Table A0'!$L23</f>
        <v>41875.529660809276</v>
      </c>
      <c r="Q23" s="28">
        <f>'Table Thresholds_nominal'!Q23*'Table A0'!$L23</f>
        <v>54263.754319643624</v>
      </c>
      <c r="R23" s="28">
        <f>'Table Thresholds_nominal'!R23*'Table A0'!$L23</f>
        <v>132159.48552806745</v>
      </c>
      <c r="S23" s="28">
        <f>'Table Thresholds_nominal'!S23*'Table A0'!$L23</f>
        <v>201470.18428466964</v>
      </c>
      <c r="T23" s="28">
        <f>'Table Thresholds_nominal'!T23*'Table A0'!$L23</f>
        <v>556960.41185739706</v>
      </c>
      <c r="U23" s="28">
        <f>'Table Thresholds_nominal'!U23*'Table A0'!$L23</f>
        <v>2243171.7160810051</v>
      </c>
      <c r="W23" s="28"/>
      <c r="X23" s="28"/>
      <c r="Y23" s="28"/>
      <c r="Z23" s="28"/>
      <c r="AA23" s="28"/>
      <c r="AB23" s="28"/>
    </row>
    <row r="24" spans="1:28" ht="12" customHeight="1">
      <c r="A24" s="27">
        <v>1931</v>
      </c>
      <c r="B24" s="28">
        <f>'Table A3'!B24*'Table A0'!$J24/(10)</f>
        <v>79581.377670470189</v>
      </c>
      <c r="C24" s="28">
        <f>'Table A3'!C24*'Table A0'!$J24/(5)</f>
        <v>111594.83029495168</v>
      </c>
      <c r="D24" s="28">
        <f>'Table A3'!D24*'Table A0'!$J24/(1)</f>
        <v>276897.19177833095</v>
      </c>
      <c r="E24" s="28">
        <f>'Table A3'!E24*'Table A0'!$J24/(0.5)</f>
        <v>413270.97967718006</v>
      </c>
      <c r="F24" s="28">
        <f>'Table A3'!F24*'Table A0'!$J24/(0.1)</f>
        <v>1052920.8457477507</v>
      </c>
      <c r="G24" s="28">
        <f>'Table A3'!G24*'Table A0'!$J24/(0.01)</f>
        <v>4019698.9002229869</v>
      </c>
      <c r="H24" s="28"/>
      <c r="I24" s="28">
        <f>(100-'Table A3'!B24)*'Table A0'!$J24/(90)</f>
        <v>11008.859671247039</v>
      </c>
      <c r="J24" s="28">
        <f>'Table A3'!I24*'Table A0'!$J24/(5)</f>
        <v>47567.925045988719</v>
      </c>
      <c r="K24" s="28">
        <f>'Table A3'!J24*'Table A0'!$J24/(4)</f>
        <v>70269.239924106849</v>
      </c>
      <c r="L24" s="28">
        <f>'Table A3'!K24*'Table A0'!$J24/(0.5)</f>
        <v>140523.40387948189</v>
      </c>
      <c r="M24" s="28">
        <f>'Table A3'!L24*'Table A0'!$J24/(0.4)</f>
        <v>253358.5131595374</v>
      </c>
      <c r="N24" s="28">
        <f>'Table A3'!M24*'Table A0'!$J24/(0.09)</f>
        <v>723278.83969494666</v>
      </c>
      <c r="O24" s="28"/>
      <c r="P24" s="28">
        <f>'Table Thresholds_nominal'!P24*'Table A0'!$L24</f>
        <v>40847.388230746139</v>
      </c>
      <c r="Q24" s="28">
        <f>'Table Thresholds_nominal'!Q24*'Table A0'!$L24</f>
        <v>51535.606886398811</v>
      </c>
      <c r="R24" s="28">
        <f>'Table Thresholds_nominal'!R24*'Table A0'!$L24</f>
        <v>117144.6747010723</v>
      </c>
      <c r="S24" s="28">
        <f>'Table Thresholds_nominal'!S24*'Table A0'!$L24</f>
        <v>174022.48413166625</v>
      </c>
      <c r="T24" s="28">
        <f>'Table Thresholds_nominal'!T24*'Table A0'!$L24</f>
        <v>439092.67135014676</v>
      </c>
      <c r="U24" s="28">
        <f>'Table Thresholds_nominal'!U24*'Table A0'!$L24</f>
        <v>1659292.0483017175</v>
      </c>
      <c r="W24" s="28"/>
      <c r="X24" s="28"/>
      <c r="Y24" s="28"/>
      <c r="Z24" s="28"/>
      <c r="AA24" s="28"/>
      <c r="AB24" s="28"/>
    </row>
    <row r="25" spans="1:28" ht="12" customHeight="1">
      <c r="A25" s="27">
        <v>1932</v>
      </c>
      <c r="B25" s="28">
        <f>'Table A3'!B25*'Table A0'!$J25/(10)</f>
        <v>69175.374580080126</v>
      </c>
      <c r="C25" s="28">
        <f>'Table A3'!C25*'Table A0'!$J25/(5)</f>
        <v>97469.02506104816</v>
      </c>
      <c r="D25" s="28">
        <f>'Table A3'!D25*'Table A0'!$J25/(1)</f>
        <v>232064.34619341418</v>
      </c>
      <c r="E25" s="28">
        <f>'Table A3'!E25*'Table A0'!$J25/(0.5)</f>
        <v>346785.49241327605</v>
      </c>
      <c r="F25" s="28">
        <f>'Table A3'!F25*'Table A0'!$J25/(0.1)</f>
        <v>890535.13397279254</v>
      </c>
      <c r="G25" s="28">
        <f>'Table A3'!G25*'Table A0'!$J25/(0.01)</f>
        <v>2967901.6278238441</v>
      </c>
      <c r="H25" s="28"/>
      <c r="I25" s="28">
        <f>(100-'Table A3'!B25)*'Table A0'!$J25/(90)</f>
        <v>8889.4729486597371</v>
      </c>
      <c r="J25" s="28">
        <f>'Table A3'!I25*'Table A0'!$J25/(5)</f>
        <v>40881.724099112078</v>
      </c>
      <c r="K25" s="28">
        <f>'Table A3'!J25*'Table A0'!$J25/(4)</f>
        <v>63820.194777956662</v>
      </c>
      <c r="L25" s="28">
        <f>'Table A3'!K25*'Table A0'!$J25/(0.5)</f>
        <v>117343.19997355228</v>
      </c>
      <c r="M25" s="28">
        <f>'Table A3'!L25*'Table A0'!$J25/(0.4)</f>
        <v>210848.08202339688</v>
      </c>
      <c r="N25" s="28">
        <f>'Table A3'!M25*'Table A0'!$J25/(0.09)</f>
        <v>659716.63465600915</v>
      </c>
      <c r="O25" s="28"/>
      <c r="P25" s="28">
        <f>'Table Thresholds_nominal'!P25*'Table A0'!$L25</f>
        <v>27967.383395894874</v>
      </c>
      <c r="Q25" s="28">
        <f>'Table Thresholds_nominal'!Q25*'Table A0'!$L25</f>
        <v>47790.3187111269</v>
      </c>
      <c r="R25" s="28">
        <f>'Table Thresholds_nominal'!R25*'Table A0'!$L25</f>
        <v>99934.303553532518</v>
      </c>
      <c r="S25" s="28">
        <f>'Table Thresholds_nominal'!S25*'Table A0'!$L25</f>
        <v>143415.82995683441</v>
      </c>
      <c r="T25" s="28">
        <f>'Table Thresholds_nominal'!T25*'Table A0'!$L25</f>
        <v>379050.60926406266</v>
      </c>
      <c r="U25" s="28">
        <f>'Table Thresholds_nominal'!U25*'Table A0'!$L25</f>
        <v>1472515.5164571768</v>
      </c>
      <c r="W25" s="28"/>
      <c r="X25" s="28"/>
      <c r="Y25" s="28"/>
      <c r="Z25" s="28"/>
      <c r="AA25" s="28"/>
      <c r="AB25" s="28"/>
    </row>
    <row r="26" spans="1:28" ht="12" customHeight="1">
      <c r="A26" s="27">
        <v>1933</v>
      </c>
      <c r="B26" s="28">
        <f>'Table A3'!B26*'Table A0'!$J26/(10)</f>
        <v>67157.314075589966</v>
      </c>
      <c r="C26" s="28">
        <f>'Table A3'!C26*'Table A0'!$J26/(5)</f>
        <v>97747.499984575144</v>
      </c>
      <c r="D26" s="28">
        <f>'Table A3'!D26*'Table A0'!$J26/(1)</f>
        <v>242405.98091994214</v>
      </c>
      <c r="E26" s="28">
        <f>'Table A3'!E26*'Table A0'!$J26/(0.5)</f>
        <v>367131.46703338239</v>
      </c>
      <c r="F26" s="28">
        <f>'Table A3'!F26*'Table A0'!$J26/(0.1)</f>
        <v>973280.89844037686</v>
      </c>
      <c r="G26" s="28">
        <f>'Table A3'!G26*'Table A0'!$J26/(0.01)</f>
        <v>3452369.970276495</v>
      </c>
      <c r="H26" s="28"/>
      <c r="I26" s="28">
        <f>(100-'Table A3'!B26)*'Table A0'!$J26/(90)</f>
        <v>8901.2930712117486</v>
      </c>
      <c r="J26" s="28">
        <f>'Table A3'!I26*'Table A0'!$J26/(5)</f>
        <v>36567.128166604773</v>
      </c>
      <c r="K26" s="28">
        <f>'Table A3'!J26*'Table A0'!$J26/(4)</f>
        <v>61582.879750733395</v>
      </c>
      <c r="L26" s="28">
        <f>'Table A3'!K26*'Table A0'!$J26/(0.5)</f>
        <v>117680.4948065019</v>
      </c>
      <c r="M26" s="28">
        <f>'Table A3'!L26*'Table A0'!$J26/(0.4)</f>
        <v>215594.10918163374</v>
      </c>
      <c r="N26" s="28">
        <f>'Table A3'!M26*'Table A0'!$J26/(0.09)</f>
        <v>697826.5571252529</v>
      </c>
      <c r="O26" s="28"/>
      <c r="P26" s="28">
        <f>'Table Thresholds_nominal'!P26*'Table A0'!$L26</f>
        <v>27313.432268511315</v>
      </c>
      <c r="Q26" s="28">
        <f>'Table Thresholds_nominal'!Q26*'Table A0'!$L26</f>
        <v>44519.047960590295</v>
      </c>
      <c r="R26" s="28">
        <f>'Table Thresholds_nominal'!R26*'Table A0'!$L26</f>
        <v>98524.150845972545</v>
      </c>
      <c r="S26" s="28">
        <f>'Table Thresholds_nominal'!S26*'Table A0'!$L26</f>
        <v>144659.97329168519</v>
      </c>
      <c r="T26" s="28">
        <f>'Table Thresholds_nominal'!T26*'Table A0'!$L26</f>
        <v>393852.0392830745</v>
      </c>
      <c r="U26" s="28">
        <f>'Table Thresholds_nominal'!U26*'Table A0'!$L26</f>
        <v>1589413.569991973</v>
      </c>
      <c r="W26" s="28"/>
      <c r="X26" s="28"/>
      <c r="Y26" s="28"/>
      <c r="Z26" s="28"/>
      <c r="AA26" s="28"/>
      <c r="AB26" s="28"/>
    </row>
    <row r="27" spans="1:28" ht="12" customHeight="1">
      <c r="A27" s="27">
        <v>1934</v>
      </c>
      <c r="B27" s="28">
        <f>'Table A3'!B27*'Table A0'!$J27/(10)</f>
        <v>73615.561755890405</v>
      </c>
      <c r="C27" s="28">
        <f>'Table A3'!C27*'Table A0'!$J27/(5)</f>
        <v>108416.10004849022</v>
      </c>
      <c r="D27" s="28">
        <f>'Table A3'!D27*'Table A0'!$J27/(1)</f>
        <v>263647.92007291742</v>
      </c>
      <c r="E27" s="28">
        <f>'Table A3'!E27*'Table A0'!$J27/(0.5)</f>
        <v>395385.54773007723</v>
      </c>
      <c r="F27" s="28">
        <f>'Table A3'!F27*'Table A0'!$J27/(0.1)</f>
        <v>985503.08371898229</v>
      </c>
      <c r="G27" s="28">
        <f>'Table A3'!G27*'Table A0'!$J27/(0.01)</f>
        <v>3333577.2515484225</v>
      </c>
      <c r="H27" s="28"/>
      <c r="I27" s="28">
        <f>(100-'Table A3'!B27)*'Table A0'!$J27/(90)</f>
        <v>9686.0983523139657</v>
      </c>
      <c r="J27" s="28">
        <f>'Table A3'!I27*'Table A0'!$J27/(5)</f>
        <v>38815.023463290585</v>
      </c>
      <c r="K27" s="28">
        <f>'Table A3'!J27*'Table A0'!$J27/(4)</f>
        <v>69608.145042383418</v>
      </c>
      <c r="L27" s="28">
        <f>'Table A3'!K27*'Table A0'!$J27/(0.5)</f>
        <v>131910.29241575755</v>
      </c>
      <c r="M27" s="28">
        <f>'Table A3'!L27*'Table A0'!$J27/(0.4)</f>
        <v>247856.16373285092</v>
      </c>
      <c r="N27" s="28">
        <f>'Table A3'!M27*'Table A0'!$J27/(0.09)</f>
        <v>724605.95396015584</v>
      </c>
      <c r="O27" s="28"/>
      <c r="P27" s="28">
        <f>'Table Thresholds_nominal'!P27*'Table A0'!$L27</f>
        <v>32978.549322604442</v>
      </c>
      <c r="Q27" s="28">
        <f>'Table Thresholds_nominal'!Q27*'Table A0'!$L27</f>
        <v>47617.789737535531</v>
      </c>
      <c r="R27" s="28">
        <f>'Table Thresholds_nominal'!R27*'Table A0'!$L27</f>
        <v>109708.84435775719</v>
      </c>
      <c r="S27" s="28">
        <f>'Table Thresholds_nominal'!S27*'Table A0'!$L27</f>
        <v>166211.71290181595</v>
      </c>
      <c r="T27" s="28">
        <f>'Table Thresholds_nominal'!T27*'Table A0'!$L27</f>
        <v>452451.9956704271</v>
      </c>
      <c r="U27" s="28">
        <f>'Table Thresholds_nominal'!U27*'Table A0'!$L27</f>
        <v>1598696.7892478679</v>
      </c>
      <c r="W27" s="28"/>
      <c r="X27" s="28"/>
      <c r="Y27" s="28"/>
      <c r="Z27" s="28"/>
      <c r="AA27" s="28"/>
      <c r="AB27" s="28"/>
    </row>
    <row r="28" spans="1:28" ht="12" customHeight="1">
      <c r="A28" s="27">
        <v>1935</v>
      </c>
      <c r="B28" s="28">
        <f>'Table A3'!B28*'Table A0'!$J28/(10)</f>
        <v>78249.259125606142</v>
      </c>
      <c r="C28" s="28">
        <f>'Table A3'!C28*'Table A0'!$J28/(5)</f>
        <v>113555.09615280209</v>
      </c>
      <c r="D28" s="28">
        <f>'Table A3'!D28*'Table A0'!$J28/(1)</f>
        <v>293277.1758013803</v>
      </c>
      <c r="E28" s="28">
        <f>'Table A3'!E28*'Table A0'!$J28/(0.5)</f>
        <v>444379.91475313599</v>
      </c>
      <c r="F28" s="28">
        <f>'Table A3'!F28*'Table A0'!$J28/(0.1)</f>
        <v>1124178.4592528448</v>
      </c>
      <c r="G28" s="28">
        <f>'Table A3'!G28*'Table A0'!$J28/(0.01)</f>
        <v>3847830.51219146</v>
      </c>
      <c r="H28" s="28"/>
      <c r="I28" s="28">
        <f>(100-'Table A3'!B28)*'Table A0'!$J28/(90)</f>
        <v>10846.172560847626</v>
      </c>
      <c r="J28" s="28">
        <f>'Table A3'!I28*'Table A0'!$J28/(5)</f>
        <v>42943.422098410207</v>
      </c>
      <c r="K28" s="28">
        <f>'Table A3'!J28*'Table A0'!$J28/(4)</f>
        <v>68624.576240657523</v>
      </c>
      <c r="L28" s="28">
        <f>'Table A3'!K28*'Table A0'!$J28/(0.5)</f>
        <v>142174.43684962465</v>
      </c>
      <c r="M28" s="28">
        <f>'Table A3'!L28*'Table A0'!$J28/(0.4)</f>
        <v>274430.27862820873</v>
      </c>
      <c r="N28" s="28">
        <f>'Table A3'!M28*'Table A0'!$J28/(0.09)</f>
        <v>821550.45337077673</v>
      </c>
      <c r="O28" s="28"/>
      <c r="P28" s="28">
        <f>'Table Thresholds_nominal'!P28*'Table A0'!$L28</f>
        <v>36285.915240886992</v>
      </c>
      <c r="Q28" s="28">
        <f>'Table Thresholds_nominal'!Q28*'Table A0'!$L28</f>
        <v>53148.267913772717</v>
      </c>
      <c r="R28" s="28">
        <f>'Table Thresholds_nominal'!R28*'Table A0'!$L28</f>
        <v>117777.26854684933</v>
      </c>
      <c r="S28" s="28">
        <f>'Table Thresholds_nominal'!S28*'Table A0'!$L28</f>
        <v>180620.5244002059</v>
      </c>
      <c r="T28" s="28">
        <f>'Table Thresholds_nominal'!T28*'Table A0'!$L28</f>
        <v>503397.93056688388</v>
      </c>
      <c r="U28" s="28">
        <f>'Table Thresholds_nominal'!U28*'Table A0'!$L28</f>
        <v>1834844.0416358532</v>
      </c>
      <c r="W28" s="28"/>
      <c r="X28" s="28"/>
      <c r="Y28" s="28"/>
      <c r="Z28" s="28"/>
      <c r="AA28" s="28"/>
      <c r="AB28" s="28"/>
    </row>
    <row r="29" spans="1:28" ht="12" customHeight="1">
      <c r="A29" s="27">
        <v>1936</v>
      </c>
      <c r="B29" s="28">
        <f>'Table A3'!B29*'Table A0'!$J29/(10)</f>
        <v>91375.250545748859</v>
      </c>
      <c r="C29" s="28">
        <f>'Table A3'!C29*'Table A0'!$J29/(5)</f>
        <v>135860.27717200338</v>
      </c>
      <c r="D29" s="28">
        <f>'Table A3'!D29*'Table A0'!$J29/(1)</f>
        <v>378262.577131973</v>
      </c>
      <c r="E29" s="28">
        <f>'Table A3'!E29*'Table A0'!$J29/(0.5)</f>
        <v>582772.13526649051</v>
      </c>
      <c r="F29" s="28">
        <f>'Table A3'!F29*'Table A0'!$J29/(0.1)</f>
        <v>1483620.9744592318</v>
      </c>
      <c r="G29" s="28">
        <f>'Table A3'!G29*'Table A0'!$J29/(0.01)</f>
        <v>4975160.3307597684</v>
      </c>
      <c r="H29" s="28"/>
      <c r="I29" s="28">
        <f>(100-'Table A3'!B29)*'Table A0'!$J29/(90)</f>
        <v>11637.241650007867</v>
      </c>
      <c r="J29" s="28">
        <f>'Table A3'!I29*'Table A0'!$J29/(5)</f>
        <v>46890.223919494332</v>
      </c>
      <c r="K29" s="28">
        <f>'Table A3'!J29*'Table A0'!$J29/(4)</f>
        <v>75259.702182010995</v>
      </c>
      <c r="L29" s="28">
        <f>'Table A3'!K29*'Table A0'!$J29/(0.5)</f>
        <v>173753.01899745539</v>
      </c>
      <c r="M29" s="28">
        <f>'Table A3'!L29*'Table A0'!$J29/(0.4)</f>
        <v>357559.92546830518</v>
      </c>
      <c r="N29" s="28">
        <f>'Table A3'!M29*'Table A0'!$J29/(0.09)</f>
        <v>1095672.1570925056</v>
      </c>
      <c r="O29" s="28"/>
      <c r="P29" s="28">
        <f>'Table Thresholds_nominal'!P29*'Table A0'!$L29</f>
        <v>39897.835372694564</v>
      </c>
      <c r="Q29" s="28">
        <f>'Table Thresholds_nominal'!Q29*'Table A0'!$L29</f>
        <v>58929.935511696625</v>
      </c>
      <c r="R29" s="28">
        <f>'Table Thresholds_nominal'!R29*'Table A0'!$L29</f>
        <v>141601.58978829018</v>
      </c>
      <c r="S29" s="28">
        <f>'Table Thresholds_nominal'!S29*'Table A0'!$L29</f>
        <v>227311.82467509227</v>
      </c>
      <c r="T29" s="28">
        <f>'Table Thresholds_nominal'!T29*'Table A0'!$L29</f>
        <v>665924.55182197865</v>
      </c>
      <c r="U29" s="28">
        <f>'Table Thresholds_nominal'!U29*'Table A0'!$L29</f>
        <v>2423601.034400058</v>
      </c>
      <c r="W29" s="28"/>
      <c r="X29" s="28"/>
      <c r="Y29" s="28"/>
      <c r="Z29" s="28"/>
      <c r="AA29" s="28"/>
      <c r="AB29" s="28"/>
    </row>
    <row r="30" spans="1:28" ht="12" customHeight="1">
      <c r="A30" s="27">
        <v>1937</v>
      </c>
      <c r="B30" s="28">
        <f>'Table A3'!B30*'Table A0'!$J30/(10)</f>
        <v>88810.279201560828</v>
      </c>
      <c r="C30" s="28">
        <f>'Table A3'!C30*'Table A0'!$J30/(5)</f>
        <v>129581.78652122</v>
      </c>
      <c r="D30" s="28">
        <f>'Table A3'!D30*'Table A0'!$J30/(1)</f>
        <v>344333.98240501364</v>
      </c>
      <c r="E30" s="28">
        <f>'Table A3'!E30*'Table A0'!$J30/(0.5)</f>
        <v>522992.06035282259</v>
      </c>
      <c r="F30" s="28">
        <f>'Table A3'!F30*'Table A0'!$J30/(0.1)</f>
        <v>1303993.8958745652</v>
      </c>
      <c r="G30" s="28">
        <f>'Table A3'!G30*'Table A0'!$J30/(0.01)</f>
        <v>4365844.9400127977</v>
      </c>
      <c r="H30" s="28"/>
      <c r="I30" s="28">
        <f>(100-'Table A3'!B30)*'Table A0'!$J30/(90)</f>
        <v>12441.695706684284</v>
      </c>
      <c r="J30" s="28">
        <f>'Table A3'!I30*'Table A0'!$J30/(5)</f>
        <v>48038.771881901659</v>
      </c>
      <c r="K30" s="28">
        <f>'Table A3'!J30*'Table A0'!$J30/(4)</f>
        <v>75893.737550271573</v>
      </c>
      <c r="L30" s="28">
        <f>'Table A3'!K30*'Table A0'!$J30/(0.5)</f>
        <v>165675.90445720471</v>
      </c>
      <c r="M30" s="28">
        <f>'Table A3'!L30*'Table A0'!$J30/(0.4)</f>
        <v>327741.6014723868</v>
      </c>
      <c r="N30" s="28">
        <f>'Table A3'!M30*'Table A0'!$J30/(0.09)</f>
        <v>963788.22430365067</v>
      </c>
      <c r="O30" s="28"/>
      <c r="P30" s="28">
        <f>'Table Thresholds_nominal'!P30*'Table A0'!$L30</f>
        <v>41820.591219947579</v>
      </c>
      <c r="Q30" s="28">
        <f>'Table Thresholds_nominal'!Q30*'Table A0'!$L30</f>
        <v>56894.36593754925</v>
      </c>
      <c r="R30" s="28">
        <f>'Table Thresholds_nominal'!R30*'Table A0'!$L30</f>
        <v>136166.54315141329</v>
      </c>
      <c r="S30" s="28">
        <f>'Table Thresholds_nominal'!S30*'Table A0'!$L30</f>
        <v>213123.68264510689</v>
      </c>
      <c r="T30" s="28">
        <f>'Table Thresholds_nominal'!T30*'Table A0'!$L30</f>
        <v>596337.79978997598</v>
      </c>
      <c r="U30" s="28">
        <f>'Table Thresholds_nominal'!U30*'Table A0'!$L30</f>
        <v>2107014.4444106203</v>
      </c>
      <c r="W30" s="28"/>
      <c r="X30" s="28"/>
      <c r="Y30" s="28"/>
      <c r="Z30" s="28"/>
      <c r="AA30" s="28"/>
      <c r="AB30" s="28"/>
    </row>
    <row r="31" spans="1:28" ht="12" customHeight="1">
      <c r="A31" s="27">
        <v>1938</v>
      </c>
      <c r="B31" s="28">
        <f>'Table A3'!B31*'Table A0'!$J31/(10)</f>
        <v>81770.749178135738</v>
      </c>
      <c r="C31" s="28">
        <f>'Table A3'!C31*'Table A0'!$J31/(5)</f>
        <v>116305.85641262482</v>
      </c>
      <c r="D31" s="28">
        <f>'Table A3'!D31*'Table A0'!$J31/(1)</f>
        <v>292296.45364337682</v>
      </c>
      <c r="E31" s="28">
        <f>'Table A3'!E31*'Table A0'!$J31/(0.5)</f>
        <v>436948.80969485815</v>
      </c>
      <c r="F31" s="28">
        <f>'Table A3'!F31*'Table A0'!$J31/(0.1)</f>
        <v>1091615.8021610747</v>
      </c>
      <c r="G31" s="28">
        <f>'Table A3'!G31*'Table A0'!$J31/(0.01)</f>
        <v>4071413.8291455004</v>
      </c>
      <c r="H31" s="28"/>
      <c r="I31" s="28">
        <f>(100-'Table A3'!B31)*'Table A0'!$J31/(90)</f>
        <v>11528.478686088016</v>
      </c>
      <c r="J31" s="28">
        <f>'Table A3'!I31*'Table A0'!$J31/(5)</f>
        <v>47235.641943646639</v>
      </c>
      <c r="K31" s="28">
        <f>'Table A3'!J31*'Table A0'!$J31/(4)</f>
        <v>72308.207104936824</v>
      </c>
      <c r="L31" s="28">
        <f>'Table A3'!K31*'Table A0'!$J31/(0.5)</f>
        <v>147644.09759189544</v>
      </c>
      <c r="M31" s="28">
        <f>'Table A3'!L31*'Table A0'!$J31/(0.4)</f>
        <v>273282.06157830398</v>
      </c>
      <c r="N31" s="28">
        <f>'Table A3'!M31*'Table A0'!$J31/(0.09)</f>
        <v>760527.13249613869</v>
      </c>
      <c r="O31" s="28"/>
      <c r="P31" s="28">
        <f>'Table Thresholds_nominal'!P31*'Table A0'!$L31</f>
        <v>40887.986915339323</v>
      </c>
      <c r="Q31" s="28">
        <f>'Table Thresholds_nominal'!Q31*'Table A0'!$L31</f>
        <v>55173.510463812978</v>
      </c>
      <c r="R31" s="28">
        <f>'Table Thresholds_nominal'!R31*'Table A0'!$L31</f>
        <v>123695.49349417535</v>
      </c>
      <c r="S31" s="28">
        <f>'Table Thresholds_nominal'!S31*'Table A0'!$L31</f>
        <v>185675.60518905724</v>
      </c>
      <c r="T31" s="28">
        <f>'Table Thresholds_nominal'!T31*'Table A0'!$L31</f>
        <v>481362.81372669025</v>
      </c>
      <c r="U31" s="28">
        <f>'Table Thresholds_nominal'!U31*'Table A0'!$L31</f>
        <v>1803010.4523598433</v>
      </c>
      <c r="W31" s="28"/>
      <c r="X31" s="28"/>
      <c r="Y31" s="28"/>
      <c r="Z31" s="28"/>
      <c r="AA31" s="28"/>
      <c r="AB31" s="28"/>
    </row>
    <row r="32" spans="1:28" ht="12" customHeight="1">
      <c r="A32" s="27">
        <v>1939</v>
      </c>
      <c r="B32" s="28">
        <f>'Table A3'!B32*'Table A0'!$J32/(10)</f>
        <v>89715.665206224337</v>
      </c>
      <c r="C32" s="28">
        <f>'Table A3'!C32*'Table A0'!$J32/(5)</f>
        <v>127242.56367040383</v>
      </c>
      <c r="D32" s="28">
        <f>'Table A3'!D32*'Table A0'!$J32/(1)</f>
        <v>318817.95517261251</v>
      </c>
      <c r="E32" s="28">
        <f>'Table A3'!E32*'Table A0'!$J32/(0.5)</f>
        <v>475316.61079110415</v>
      </c>
      <c r="F32" s="28">
        <f>'Table A3'!F32*'Table A0'!$J32/(0.1)</f>
        <v>1157297.4633642037</v>
      </c>
      <c r="G32" s="28">
        <f>'Table A3'!G32*'Table A0'!$J32/(0.01)</f>
        <v>3869938.7263402296</v>
      </c>
      <c r="H32" s="28"/>
      <c r="I32" s="28">
        <f>(100-'Table A3'!B32)*'Table A0'!$J32/(90)</f>
        <v>11931.571421692835</v>
      </c>
      <c r="J32" s="28">
        <f>'Table A3'!I32*'Table A0'!$J32/(5)</f>
        <v>52188.76674204482</v>
      </c>
      <c r="K32" s="28">
        <f>'Table A3'!J32*'Table A0'!$J32/(4)</f>
        <v>79348.715794851683</v>
      </c>
      <c r="L32" s="28">
        <f>'Table A3'!K32*'Table A0'!$J32/(0.5)</f>
        <v>162319.29955412089</v>
      </c>
      <c r="M32" s="28">
        <f>'Table A3'!L32*'Table A0'!$J32/(0.4)</f>
        <v>304821.39764782926</v>
      </c>
      <c r="N32" s="28">
        <f>'Table A3'!M32*'Table A0'!$J32/(0.09)</f>
        <v>855892.87858908973</v>
      </c>
      <c r="O32" s="28"/>
      <c r="P32" s="28">
        <f>'Table Thresholds_nominal'!P32*'Table A0'!$L32</f>
        <v>46144.955941040753</v>
      </c>
      <c r="Q32" s="28">
        <f>'Table Thresholds_nominal'!Q32*'Table A0'!$L32</f>
        <v>61938.486033103756</v>
      </c>
      <c r="R32" s="28">
        <f>'Table Thresholds_nominal'!R32*'Table A0'!$L32</f>
        <v>135659.08092079184</v>
      </c>
      <c r="S32" s="28">
        <f>'Table Thresholds_nominal'!S32*'Table A0'!$L32</f>
        <v>204364.21472395884</v>
      </c>
      <c r="T32" s="28">
        <f>'Table Thresholds_nominal'!T32*'Table A0'!$L32</f>
        <v>536055.86695859092</v>
      </c>
      <c r="U32" s="28">
        <f>'Table Thresholds_nominal'!U32*'Table A0'!$L32</f>
        <v>1888169.1508309599</v>
      </c>
      <c r="W32" s="28"/>
      <c r="X32" s="28"/>
      <c r="Y32" s="28"/>
      <c r="Z32" s="28"/>
      <c r="AA32" s="28"/>
      <c r="AB32" s="28"/>
    </row>
    <row r="33" spans="1:28" ht="12" customHeight="1">
      <c r="A33" s="27">
        <v>1940</v>
      </c>
      <c r="B33" s="28">
        <f>'Table A3'!B33*'Table A0'!$J33/(10)</f>
        <v>93362.985304566726</v>
      </c>
      <c r="C33" s="28">
        <f>'Table A3'!C33*'Table A0'!$J33/(5)</f>
        <v>132839.76949426875</v>
      </c>
      <c r="D33" s="28">
        <f>'Table A3'!D33*'Table A0'!$J33/(1)</f>
        <v>339663.44850574591</v>
      </c>
      <c r="E33" s="28">
        <f>'Table A3'!E33*'Table A0'!$J33/(0.5)</f>
        <v>508454.78020552854</v>
      </c>
      <c r="F33" s="28">
        <f>'Table A3'!F33*'Table A0'!$J33/(0.1)</f>
        <v>1237850.3901307497</v>
      </c>
      <c r="G33" s="28">
        <f>'Table A3'!G33*'Table A0'!$J33/(0.01)</f>
        <v>4212512.347027936</v>
      </c>
      <c r="H33" s="28"/>
      <c r="I33" s="28">
        <f>(100-'Table A3'!B33)*'Table A0'!$J33/(90)</f>
        <v>12529.729978852012</v>
      </c>
      <c r="J33" s="28">
        <f>'Table A3'!I33*'Table A0'!$J33/(5)</f>
        <v>53886.201114864692</v>
      </c>
      <c r="K33" s="28">
        <f>'Table A3'!J33*'Table A0'!$J33/(4)</f>
        <v>81133.849741399463</v>
      </c>
      <c r="L33" s="28">
        <f>'Table A3'!K33*'Table A0'!$J33/(0.5)</f>
        <v>170872.11680596331</v>
      </c>
      <c r="M33" s="28">
        <f>'Table A3'!L33*'Table A0'!$J33/(0.4)</f>
        <v>326105.87772422325</v>
      </c>
      <c r="N33" s="28">
        <f>'Table A3'!M33*'Table A0'!$J33/(0.09)</f>
        <v>907332.39491995133</v>
      </c>
      <c r="O33" s="28"/>
      <c r="P33" s="28">
        <f>'Table Thresholds_nominal'!P33*'Table A0'!$L33</f>
        <v>51043.977272241362</v>
      </c>
      <c r="Q33" s="28">
        <f>'Table Thresholds_nominal'!Q33*'Table A0'!$L33</f>
        <v>61180.026720155765</v>
      </c>
      <c r="R33" s="28">
        <f>'Table Thresholds_nominal'!R33*'Table A0'!$L33</f>
        <v>141702.14474357772</v>
      </c>
      <c r="S33" s="28">
        <f>'Table Thresholds_nominal'!S33*'Table A0'!$L33</f>
        <v>220102.26472196498</v>
      </c>
      <c r="T33" s="28">
        <f>'Table Thresholds_nominal'!T33*'Table A0'!$L33</f>
        <v>576384.14085229917</v>
      </c>
      <c r="U33" s="28">
        <f>'Table Thresholds_nominal'!U33*'Table A0'!$L33</f>
        <v>2035247.4181867947</v>
      </c>
      <c r="W33" s="28"/>
      <c r="X33" s="28"/>
      <c r="Y33" s="28"/>
      <c r="Z33" s="28"/>
      <c r="AA33" s="28"/>
      <c r="AB33" s="28"/>
    </row>
    <row r="34" spans="1:28" ht="12" customHeight="1">
      <c r="A34" s="27">
        <v>1941</v>
      </c>
      <c r="B34" s="28">
        <f>'Table A3'!B34*'Table A0'!$J34/(10)</f>
        <v>101046.14128328663</v>
      </c>
      <c r="C34" s="28">
        <f>'Table A3'!C34*'Table A0'!$J34/(5)</f>
        <v>144552.5662206366</v>
      </c>
      <c r="D34" s="28">
        <f>'Table A3'!D34*'Table A0'!$J34/(1)</f>
        <v>380409.66341081087</v>
      </c>
      <c r="E34" s="28">
        <f>'Table A3'!E34*'Table A0'!$J34/(0.5)</f>
        <v>571709.30864565307</v>
      </c>
      <c r="F34" s="28">
        <f>'Table A3'!F34*'Table A0'!$J34/(0.1)</f>
        <v>1399283.9674486748</v>
      </c>
      <c r="G34" s="28">
        <f>'Table A3'!G34*'Table A0'!$J34/(0.01)</f>
        <v>4764717.8949885406</v>
      </c>
      <c r="H34" s="28"/>
      <c r="I34" s="28">
        <f>(100-'Table A3'!B34)*'Table A0'!$J34/(90)</f>
        <v>15548.844889252017</v>
      </c>
      <c r="J34" s="28">
        <f>'Table A3'!I34*'Table A0'!$J34/(5)</f>
        <v>57539.716345936678</v>
      </c>
      <c r="K34" s="28">
        <f>'Table A3'!J34*'Table A0'!$J34/(4)</f>
        <v>85588.291923093013</v>
      </c>
      <c r="L34" s="28">
        <f>'Table A3'!K34*'Table A0'!$J34/(0.5)</f>
        <v>189110.01817596858</v>
      </c>
      <c r="M34" s="28">
        <f>'Table A3'!L34*'Table A0'!$J34/(0.4)</f>
        <v>364815.64394489763</v>
      </c>
      <c r="N34" s="28">
        <f>'Table A3'!M34*'Table A0'!$J34/(0.09)</f>
        <v>1025346.8643886897</v>
      </c>
      <c r="O34" s="28"/>
      <c r="P34" s="28">
        <f>'Table Thresholds_nominal'!P34*'Table A0'!$L34</f>
        <v>52700.366002372975</v>
      </c>
      <c r="Q34" s="28">
        <f>'Table Thresholds_nominal'!Q34*'Table A0'!$L34</f>
        <v>66473.673096842715</v>
      </c>
      <c r="R34" s="28">
        <f>'Table Thresholds_nominal'!R34*'Table A0'!$L34</f>
        <v>154620.10867420945</v>
      </c>
      <c r="S34" s="28">
        <f>'Table Thresholds_nominal'!S34*'Table A0'!$L34</f>
        <v>244194.79169160544</v>
      </c>
      <c r="T34" s="28">
        <f>'Table Thresholds_nominal'!T34*'Table A0'!$L34</f>
        <v>651835.49888869445</v>
      </c>
      <c r="U34" s="28">
        <f>'Table Thresholds_nominal'!U34*'Table A0'!$L34</f>
        <v>2352888.9918558332</v>
      </c>
      <c r="W34" s="28"/>
      <c r="X34" s="28"/>
      <c r="Y34" s="28"/>
      <c r="Z34" s="28"/>
      <c r="AA34" s="28"/>
      <c r="AB34" s="28"/>
    </row>
    <row r="35" spans="1:28" ht="12" customHeight="1">
      <c r="A35" s="27">
        <v>1942</v>
      </c>
      <c r="B35" s="28">
        <f>'Table A3'!B35*'Table A0'!$J35/(10)</f>
        <v>100669.19572367377</v>
      </c>
      <c r="C35" s="28">
        <f>'Table A3'!C35*'Table A0'!$J35/(5)</f>
        <v>143798.30474341233</v>
      </c>
      <c r="D35" s="28">
        <f>'Table A3'!D35*'Table A0'!$J35/(1)</f>
        <v>374185.77787559043</v>
      </c>
      <c r="E35" s="28">
        <f>'Table A3'!E35*'Table A0'!$J35/(0.5)</f>
        <v>561014.81777429732</v>
      </c>
      <c r="F35" s="28">
        <f>'Table A3'!F35*'Table A0'!$J35/(0.1)</f>
        <v>1340735.817839307</v>
      </c>
      <c r="G35" s="28">
        <f>'Table A3'!G35*'Table A0'!$J35/(0.01)</f>
        <v>4307245.3115656255</v>
      </c>
      <c r="H35" s="28"/>
      <c r="I35" s="28">
        <f>(100-'Table A3'!B35)*'Table A0'!$J35/(90)</f>
        <v>19775.308583925729</v>
      </c>
      <c r="J35" s="28">
        <f>'Table A3'!I35*'Table A0'!$J35/(5)</f>
        <v>57540.086703935209</v>
      </c>
      <c r="K35" s="28">
        <f>'Table A3'!J35*'Table A0'!$J35/(4)</f>
        <v>86201.436460367782</v>
      </c>
      <c r="L35" s="28">
        <f>'Table A3'!K35*'Table A0'!$J35/(0.5)</f>
        <v>187356.7379768836</v>
      </c>
      <c r="M35" s="28">
        <f>'Table A3'!L35*'Table A0'!$J35/(0.4)</f>
        <v>366084.56775804487</v>
      </c>
      <c r="N35" s="28">
        <f>'Table A3'!M35*'Table A0'!$J35/(0.09)</f>
        <v>1011123.6518697162</v>
      </c>
      <c r="O35" s="28"/>
      <c r="P35" s="28">
        <f>'Table Thresholds_nominal'!P35*'Table A0'!$L35</f>
        <v>53434.127427444815</v>
      </c>
      <c r="Q35" s="28">
        <f>'Table Thresholds_nominal'!Q35*'Table A0'!$L35</f>
        <v>66128.104700075914</v>
      </c>
      <c r="R35" s="28">
        <f>'Table Thresholds_nominal'!R35*'Table A0'!$L35</f>
        <v>151995.67000308231</v>
      </c>
      <c r="S35" s="28">
        <f>'Table Thresholds_nominal'!S35*'Table A0'!$L35</f>
        <v>241611.60138102574</v>
      </c>
      <c r="T35" s="28">
        <f>'Table Thresholds_nominal'!T35*'Table A0'!$L35</f>
        <v>643431.9448812278</v>
      </c>
      <c r="U35" s="28">
        <f>'Table Thresholds_nominal'!U35*'Table A0'!$L35</f>
        <v>2230752.7974957102</v>
      </c>
      <c r="W35" s="28"/>
      <c r="X35" s="28"/>
      <c r="Y35" s="28"/>
      <c r="Z35" s="28"/>
      <c r="AA35" s="28"/>
      <c r="AB35" s="28"/>
    </row>
    <row r="36" spans="1:28" ht="12" customHeight="1">
      <c r="A36" s="27">
        <v>1943</v>
      </c>
      <c r="B36" s="28">
        <f>'Table A3'!B36*'Table A0'!$J36/(10)</f>
        <v>109241.41501066038</v>
      </c>
      <c r="C36" s="28">
        <f>'Table A3'!C36*'Table A0'!$J36/(5)</f>
        <v>156178.37788410144</v>
      </c>
      <c r="D36" s="28">
        <f>'Table A3'!D36*'Table A0'!$J36/(1)</f>
        <v>399141.67242212489</v>
      </c>
      <c r="E36" s="28">
        <f>'Table A3'!E36*'Table A0'!$J36/(0.5)</f>
        <v>593247.00777006254</v>
      </c>
      <c r="F36" s="28">
        <f>'Table A3'!F36*'Table A0'!$J36/(0.1)</f>
        <v>1382260.6799135546</v>
      </c>
      <c r="G36" s="28">
        <f>'Table A3'!G36*'Table A0'!$J36/(0.01)</f>
        <v>4004962.1359643242</v>
      </c>
      <c r="H36" s="28"/>
      <c r="I36" s="28">
        <f>(100-'Table A3'!B36)*'Table A0'!$J36/(90)</f>
        <v>23890.471848363697</v>
      </c>
      <c r="J36" s="28">
        <f>'Table A3'!I36*'Table A0'!$J36/(5)</f>
        <v>62304.452137219298</v>
      </c>
      <c r="K36" s="28">
        <f>'Table A3'!J36*'Table A0'!$J36/(4)</f>
        <v>95437.554249595574</v>
      </c>
      <c r="L36" s="28">
        <f>'Table A3'!K36*'Table A0'!$J36/(0.5)</f>
        <v>205036.33707418723</v>
      </c>
      <c r="M36" s="28">
        <f>'Table A3'!L36*'Table A0'!$J36/(0.4)</f>
        <v>395993.5897341895</v>
      </c>
      <c r="N36" s="28">
        <f>'Table A3'!M36*'Table A0'!$J36/(0.09)</f>
        <v>1090849.4070190249</v>
      </c>
      <c r="O36" s="28"/>
      <c r="P36" s="28">
        <f>'Table Thresholds_nominal'!P36*'Table A0'!$L36</f>
        <v>55002.660200920007</v>
      </c>
      <c r="Q36" s="28">
        <f>'Table Thresholds_nominal'!Q36*'Table A0'!$L36</f>
        <v>73043.576833806335</v>
      </c>
      <c r="R36" s="28">
        <f>'Table Thresholds_nominal'!R36*'Table A0'!$L36</f>
        <v>166465.72570288571</v>
      </c>
      <c r="S36" s="28">
        <f>'Table Thresholds_nominal'!S36*'Table A0'!$L36</f>
        <v>266920.02020382957</v>
      </c>
      <c r="T36" s="28">
        <f>'Table Thresholds_nominal'!T36*'Table A0'!$L36</f>
        <v>697799.86016003927</v>
      </c>
      <c r="U36" s="28">
        <f>'Table Thresholds_nominal'!U36*'Table A0'!$L36</f>
        <v>2134726.9700604314</v>
      </c>
      <c r="W36" s="28"/>
      <c r="X36" s="28"/>
      <c r="Y36" s="28"/>
      <c r="Z36" s="28"/>
      <c r="AA36" s="28"/>
      <c r="AB36" s="28"/>
    </row>
    <row r="37" spans="1:28" ht="12" customHeight="1">
      <c r="A37" s="27">
        <v>1944</v>
      </c>
      <c r="B37" s="28">
        <f>'Table A3'!B37*'Table A0'!$J37/(10)</f>
        <v>104193.83344267929</v>
      </c>
      <c r="C37" s="28">
        <f>'Table A3'!C37*'Table A0'!$J37/(5)</f>
        <v>145911.94188960263</v>
      </c>
      <c r="D37" s="28">
        <f>'Table A3'!D37*'Table A0'!$J37/(1)</f>
        <v>361523.31355950725</v>
      </c>
      <c r="E37" s="28">
        <f>'Table A3'!E37*'Table A0'!$J37/(0.5)</f>
        <v>529260.51673865947</v>
      </c>
      <c r="F37" s="28">
        <f>'Table A3'!F37*'Table A0'!$J37/(0.1)</f>
        <v>1203570.5711455301</v>
      </c>
      <c r="G37" s="28">
        <f>'Table A3'!G37*'Table A0'!$J37/(0.01)</f>
        <v>3731063.7215917734</v>
      </c>
      <c r="H37" s="28"/>
      <c r="I37" s="28">
        <f>(100-'Table A3'!B37)*'Table A0'!$J37/(90)</f>
        <v>24031.001424976512</v>
      </c>
      <c r="J37" s="28">
        <f>'Table A3'!I37*'Table A0'!$J37/(5)</f>
        <v>62475.72499575594</v>
      </c>
      <c r="K37" s="28">
        <f>'Table A3'!J37*'Table A0'!$J37/(4)</f>
        <v>92009.098972126492</v>
      </c>
      <c r="L37" s="28">
        <f>'Table A3'!K37*'Table A0'!$J37/(0.5)</f>
        <v>193786.11038035506</v>
      </c>
      <c r="M37" s="28">
        <f>'Table A3'!L37*'Table A0'!$J37/(0.4)</f>
        <v>360683.00313694176</v>
      </c>
      <c r="N37" s="28">
        <f>'Table A3'!M37*'Table A0'!$J37/(0.09)</f>
        <v>922737.99887372565</v>
      </c>
      <c r="O37" s="28"/>
      <c r="P37" s="28">
        <f>'Table Thresholds_nominal'!P37*'Table A0'!$L37</f>
        <v>59984.97255300176</v>
      </c>
      <c r="Q37" s="28">
        <f>'Table Thresholds_nominal'!Q37*'Table A0'!$L37</f>
        <v>73136.067725815592</v>
      </c>
      <c r="R37" s="28">
        <f>'Table Thresholds_nominal'!R37*'Table A0'!$L37</f>
        <v>170410.12337752199</v>
      </c>
      <c r="S37" s="28">
        <f>'Table Thresholds_nominal'!S37*'Table A0'!$L37</f>
        <v>263589.77918486542</v>
      </c>
      <c r="T37" s="28">
        <f>'Table Thresholds_nominal'!T37*'Table A0'!$L37</f>
        <v>660878.91837346158</v>
      </c>
      <c r="U37" s="28">
        <f>'Table Thresholds_nominal'!U37*'Table A0'!$L37</f>
        <v>2142285.24153854</v>
      </c>
      <c r="W37" s="28"/>
      <c r="X37" s="28"/>
      <c r="Y37" s="28"/>
      <c r="Z37" s="28"/>
      <c r="AA37" s="28"/>
      <c r="AB37" s="28"/>
    </row>
    <row r="38" spans="1:28" ht="12" customHeight="1">
      <c r="A38" s="27">
        <v>1945</v>
      </c>
      <c r="B38" s="28">
        <f>'Table A3'!B38*'Table A0'!$J38/(10)</f>
        <v>110057.61821352768</v>
      </c>
      <c r="C38" s="28">
        <f>'Table A3'!C38*'Table A0'!$J38/(5)</f>
        <v>158545.62994976717</v>
      </c>
      <c r="D38" s="28">
        <f>'Table A3'!D38*'Table A0'!$J38/(1)</f>
        <v>400152.72794282</v>
      </c>
      <c r="E38" s="28">
        <f>'Table A3'!E38*'Table A0'!$J38/(0.5)</f>
        <v>584321.16075830557</v>
      </c>
      <c r="F38" s="28">
        <f>'Table A3'!F38*'Table A0'!$J38/(0.1)</f>
        <v>1329766.254906103</v>
      </c>
      <c r="G38" s="28">
        <f>'Table A3'!G38*'Table A0'!$J38/(0.01)</f>
        <v>4039293.5459583714</v>
      </c>
      <c r="H38" s="28"/>
      <c r="I38" s="28">
        <f>(100-'Table A3'!B38)*'Table A0'!$J38/(90)</f>
        <v>23295.629780859945</v>
      </c>
      <c r="J38" s="28">
        <f>'Table A3'!I38*'Table A0'!$J38/(5)</f>
        <v>61569.60647728818</v>
      </c>
      <c r="K38" s="28">
        <f>'Table A3'!J38*'Table A0'!$J38/(4)</f>
        <v>98143.855451503972</v>
      </c>
      <c r="L38" s="28">
        <f>'Table A3'!K38*'Table A0'!$J38/(0.5)</f>
        <v>215984.29512733439</v>
      </c>
      <c r="M38" s="28">
        <f>'Table A3'!L38*'Table A0'!$J38/(0.4)</f>
        <v>397959.88722135616</v>
      </c>
      <c r="N38" s="28">
        <f>'Table A3'!M38*'Table A0'!$J38/(0.09)</f>
        <v>1028707.6670114065</v>
      </c>
      <c r="O38" s="28"/>
      <c r="P38" s="28">
        <f>'Table Thresholds_nominal'!P38*'Table A0'!$L38</f>
        <v>58419.380303798745</v>
      </c>
      <c r="Q38" s="28">
        <f>'Table Thresholds_nominal'!Q38*'Table A0'!$L38</f>
        <v>74830.114654976234</v>
      </c>
      <c r="R38" s="28">
        <f>'Table Thresholds_nominal'!R38*'Table A0'!$L38</f>
        <v>189675.96566443398</v>
      </c>
      <c r="S38" s="28">
        <f>'Table Thresholds_nominal'!S38*'Table A0'!$L38</f>
        <v>300901.12602406333</v>
      </c>
      <c r="T38" s="28">
        <f>'Table Thresholds_nominal'!T38*'Table A0'!$L38</f>
        <v>725793.10016184393</v>
      </c>
      <c r="U38" s="28">
        <f>'Table Thresholds_nominal'!U38*'Table A0'!$L38</f>
        <v>2265137.8049418484</v>
      </c>
      <c r="W38" s="28"/>
      <c r="X38" s="28"/>
      <c r="Y38" s="28"/>
      <c r="Z38" s="28"/>
      <c r="AA38" s="28"/>
      <c r="AB38" s="28"/>
    </row>
    <row r="39" spans="1:28" ht="12" customHeight="1">
      <c r="A39" s="27">
        <v>1946</v>
      </c>
      <c r="B39" s="28">
        <f>'Table A3'!B39*'Table A0'!$J39/(10)</f>
        <v>119440.65058188901</v>
      </c>
      <c r="C39" s="28">
        <f>'Table A3'!C39*'Table A0'!$J39/(5)</f>
        <v>174218.76061691035</v>
      </c>
      <c r="D39" s="28">
        <f>'Table A3'!D39*'Table A0'!$J39/(1)</f>
        <v>432108.76955128508</v>
      </c>
      <c r="E39" s="28">
        <f>'Table A3'!E39*'Table A0'!$J39/(0.5)</f>
        <v>625683.47111340275</v>
      </c>
      <c r="F39" s="28">
        <f>'Table A3'!F39*'Table A0'!$J39/(0.1)</f>
        <v>1429315.3613303113</v>
      </c>
      <c r="G39" s="28">
        <f>'Table A3'!G39*'Table A0'!$J39/(0.01)</f>
        <v>4793428.0970202144</v>
      </c>
      <c r="H39" s="28"/>
      <c r="I39" s="28">
        <f>(100-'Table A3'!B39)*'Table A0'!$J39/(90)</f>
        <v>22890.521457152645</v>
      </c>
      <c r="J39" s="28">
        <f>'Table A3'!I39*'Table A0'!$J39/(5)</f>
        <v>64662.540546867705</v>
      </c>
      <c r="K39" s="28">
        <f>'Table A3'!J39*'Table A0'!$J39/(4)</f>
        <v>109746.25838331667</v>
      </c>
      <c r="L39" s="28">
        <f>'Table A3'!K39*'Table A0'!$J39/(0.5)</f>
        <v>238534.06798916735</v>
      </c>
      <c r="M39" s="28">
        <f>'Table A3'!L39*'Table A0'!$J39/(0.4)</f>
        <v>424775.49855917564</v>
      </c>
      <c r="N39" s="28">
        <f>'Table A3'!M39*'Table A0'!$J39/(0.09)</f>
        <v>1055525.0573647665</v>
      </c>
      <c r="O39" s="28"/>
      <c r="P39" s="28">
        <f>'Table Thresholds_nominal'!P39*'Table A0'!$L39</f>
        <v>58225.551688333428</v>
      </c>
      <c r="Q39" s="28">
        <f>'Table Thresholds_nominal'!Q39*'Table A0'!$L39</f>
        <v>78074.791641410484</v>
      </c>
      <c r="R39" s="28">
        <f>'Table Thresholds_nominal'!R39*'Table A0'!$L39</f>
        <v>198077.99501086914</v>
      </c>
      <c r="S39" s="28">
        <f>'Table Thresholds_nominal'!S39*'Table A0'!$L39</f>
        <v>302588.30771266844</v>
      </c>
      <c r="T39" s="28">
        <f>'Table Thresholds_nominal'!T39*'Table A0'!$L39</f>
        <v>727128.78963003529</v>
      </c>
      <c r="U39" s="28">
        <f>'Table Thresholds_nominal'!U39*'Table A0'!$L39</f>
        <v>2442206.9643286583</v>
      </c>
      <c r="W39" s="28"/>
      <c r="X39" s="28"/>
      <c r="Y39" s="28"/>
      <c r="Z39" s="28"/>
      <c r="AA39" s="28"/>
      <c r="AB39" s="28"/>
    </row>
    <row r="40" spans="1:28" ht="12" customHeight="1">
      <c r="A40" s="27">
        <v>1947</v>
      </c>
      <c r="B40" s="28">
        <f>'Table A3'!B40*'Table A0'!$J40/(10)</f>
        <v>106179.72412927698</v>
      </c>
      <c r="C40" s="28">
        <f>'Table A3'!C40*'Table A0'!$J40/(5)</f>
        <v>152576.08204088357</v>
      </c>
      <c r="D40" s="28">
        <f>'Table A3'!D40*'Table A0'!$J40/(1)</f>
        <v>369567.04158359376</v>
      </c>
      <c r="E40" s="28">
        <f>'Table A3'!E40*'Table A0'!$J40/(0.5)</f>
        <v>532548.80584662256</v>
      </c>
      <c r="F40" s="28">
        <f>'Table A3'!F40*'Table A0'!$J40/(0.1)</f>
        <v>1211237.812170411</v>
      </c>
      <c r="G40" s="28">
        <f>'Table A3'!G40*'Table A0'!$J40/(0.01)</f>
        <v>4029564.2366240872</v>
      </c>
      <c r="H40" s="28"/>
      <c r="I40" s="28">
        <f>(100-'Table A3'!B40)*'Table A0'!$J40/(90)</f>
        <v>22550.069695581544</v>
      </c>
      <c r="J40" s="28">
        <f>'Table A3'!I40*'Table A0'!$J40/(5)</f>
        <v>59783.366217670366</v>
      </c>
      <c r="K40" s="28">
        <f>'Table A3'!J40*'Table A0'!$J40/(4)</f>
        <v>98328.342155206032</v>
      </c>
      <c r="L40" s="28">
        <f>'Table A3'!K40*'Table A0'!$J40/(0.5)</f>
        <v>206585.2773205649</v>
      </c>
      <c r="M40" s="28">
        <f>'Table A3'!L40*'Table A0'!$J40/(0.4)</f>
        <v>362876.55426567543</v>
      </c>
      <c r="N40" s="28">
        <f>'Table A3'!M40*'Table A0'!$J40/(0.09)</f>
        <v>898090.43167555833</v>
      </c>
      <c r="O40" s="28"/>
      <c r="P40" s="28">
        <f>'Table Thresholds_nominal'!P40*'Table A0'!$L40</f>
        <v>52869.325665565688</v>
      </c>
      <c r="Q40" s="28">
        <f>'Table Thresholds_nominal'!Q40*'Table A0'!$L40</f>
        <v>69051.304472741613</v>
      </c>
      <c r="R40" s="28">
        <f>'Table Thresholds_nominal'!R40*'Table A0'!$L40</f>
        <v>171333.57189322577</v>
      </c>
      <c r="S40" s="28">
        <f>'Table Thresholds_nominal'!S40*'Table A0'!$L40</f>
        <v>258757.71957464158</v>
      </c>
      <c r="T40" s="28">
        <f>'Table Thresholds_nominal'!T40*'Table A0'!$L40</f>
        <v>610591.08110262628</v>
      </c>
      <c r="U40" s="28">
        <f>'Table Thresholds_nominal'!U40*'Table A0'!$L40</f>
        <v>2019711.0948427666</v>
      </c>
      <c r="W40" s="28"/>
      <c r="X40" s="28"/>
      <c r="Y40" s="28"/>
      <c r="Z40" s="28"/>
      <c r="AA40" s="28"/>
      <c r="AB40" s="28"/>
    </row>
    <row r="41" spans="1:28" ht="12" customHeight="1">
      <c r="A41" s="27">
        <v>1948</v>
      </c>
      <c r="B41" s="28">
        <f>'Table A3'!B41*'Table A0'!$J41/(10)</f>
        <v>109899.08486661622</v>
      </c>
      <c r="C41" s="28">
        <f>'Table A3'!C41*'Table A0'!$J41/(5)</f>
        <v>157284.75684132421</v>
      </c>
      <c r="D41" s="28">
        <f>'Table A3'!D41*'Table A0'!$J41/(1)</f>
        <v>384266.13107827969</v>
      </c>
      <c r="E41" s="28">
        <f>'Table A3'!E41*'Table A0'!$J41/(0.5)</f>
        <v>558718.91550105461</v>
      </c>
      <c r="F41" s="28">
        <f>'Table A3'!F41*'Table A0'!$J41/(0.1)</f>
        <v>1272812.9959804865</v>
      </c>
      <c r="G41" s="28">
        <f>'Table A3'!G41*'Table A0'!$J41/(0.01)</f>
        <v>4097651.9577027224</v>
      </c>
      <c r="H41" s="28"/>
      <c r="I41" s="28">
        <f>(100-'Table A3'!B41)*'Table A0'!$J41/(90)</f>
        <v>22664.128798397651</v>
      </c>
      <c r="J41" s="28">
        <f>'Table A3'!I41*'Table A0'!$J41/(5)</f>
        <v>62513.412891908258</v>
      </c>
      <c r="K41" s="28">
        <f>'Table A3'!J41*'Table A0'!$J41/(4)</f>
        <v>100539.41328208533</v>
      </c>
      <c r="L41" s="28">
        <f>'Table A3'!K41*'Table A0'!$J41/(0.5)</f>
        <v>209813.34665550475</v>
      </c>
      <c r="M41" s="28">
        <f>'Table A3'!L41*'Table A0'!$J41/(0.4)</f>
        <v>380195.39538119663</v>
      </c>
      <c r="N41" s="28">
        <f>'Table A3'!M41*'Table A0'!$J41/(0.09)</f>
        <v>958942.00023357151</v>
      </c>
      <c r="O41" s="28"/>
      <c r="P41" s="28">
        <f>'Table Thresholds_nominal'!P41*'Table A0'!$L41</f>
        <v>55396.070910786701</v>
      </c>
      <c r="Q41" s="28">
        <f>'Table Thresholds_nominal'!Q41*'Table A0'!$L41</f>
        <v>75091.082426351233</v>
      </c>
      <c r="R41" s="28">
        <f>'Table Thresholds_nominal'!R41*'Table A0'!$L41</f>
        <v>174391.91464850534</v>
      </c>
      <c r="S41" s="28">
        <f>'Table Thresholds_nominal'!S41*'Table A0'!$L41</f>
        <v>268942.523642393</v>
      </c>
      <c r="T41" s="28">
        <f>'Table Thresholds_nominal'!T41*'Table A0'!$L41</f>
        <v>642597.40185888438</v>
      </c>
      <c r="U41" s="28">
        <f>'Table Thresholds_nominal'!U41*'Table A0'!$L41</f>
        <v>2150513.419689294</v>
      </c>
      <c r="W41" s="28"/>
      <c r="X41" s="28"/>
      <c r="Y41" s="28"/>
      <c r="Z41" s="28"/>
      <c r="AA41" s="28"/>
      <c r="AB41" s="28"/>
    </row>
    <row r="42" spans="1:28" ht="12" customHeight="1">
      <c r="A42" s="27">
        <v>1949</v>
      </c>
      <c r="B42" s="28">
        <f>'Table A3'!B42*'Table A0'!$J42/(10)</f>
        <v>106966.05655208242</v>
      </c>
      <c r="C42" s="28">
        <f>'Table A3'!C42*'Table A0'!$J42/(5)</f>
        <v>150858.81738985685</v>
      </c>
      <c r="D42" s="28">
        <f>'Table A3'!D42*'Table A0'!$J42/(1)</f>
        <v>360964.2343511933</v>
      </c>
      <c r="E42" s="28">
        <f>'Table A3'!E42*'Table A0'!$J42/(0.5)</f>
        <v>521804.66664924042</v>
      </c>
      <c r="F42" s="28">
        <f>'Table A3'!F42*'Table A0'!$J42/(0.1)</f>
        <v>1179323.0035068656</v>
      </c>
      <c r="G42" s="28">
        <f>'Table A3'!G42*'Table A0'!$J42/(0.01)</f>
        <v>3824504.4625326246</v>
      </c>
      <c r="H42" s="28"/>
      <c r="I42" s="28">
        <f>(100-'Table A3'!B42)*'Table A0'!$J42/(90)</f>
        <v>22315.678782842653</v>
      </c>
      <c r="J42" s="28">
        <f>'Table A3'!I42*'Table A0'!$J42/(5)</f>
        <v>63073.295714307962</v>
      </c>
      <c r="K42" s="28">
        <f>'Table A3'!J42*'Table A0'!$J42/(4)</f>
        <v>98332.463149522751</v>
      </c>
      <c r="L42" s="28">
        <f>'Table A3'!K42*'Table A0'!$J42/(0.5)</f>
        <v>200123.80205314621</v>
      </c>
      <c r="M42" s="28">
        <f>'Table A3'!L42*'Table A0'!$J42/(0.4)</f>
        <v>357425.0824348341</v>
      </c>
      <c r="N42" s="28">
        <f>'Table A3'!M42*'Table A0'!$J42/(0.09)</f>
        <v>885413.95250400342</v>
      </c>
      <c r="O42" s="28"/>
      <c r="P42" s="28">
        <f>'Table Thresholds_nominal'!P42*'Table A0'!$L42</f>
        <v>55987.569777607037</v>
      </c>
      <c r="Q42" s="28">
        <f>'Table Thresholds_nominal'!Q42*'Table A0'!$L42</f>
        <v>75168.041055304318</v>
      </c>
      <c r="R42" s="28">
        <f>'Table Thresholds_nominal'!R42*'Table A0'!$L42</f>
        <v>165752.98348516278</v>
      </c>
      <c r="S42" s="28">
        <f>'Table Thresholds_nominal'!S42*'Table A0'!$L42</f>
        <v>251257.78859292125</v>
      </c>
      <c r="T42" s="28">
        <f>'Table Thresholds_nominal'!T42*'Table A0'!$L42</f>
        <v>596317.54273895279</v>
      </c>
      <c r="U42" s="28">
        <f>'Table Thresholds_nominal'!U42*'Table A0'!$L42</f>
        <v>1961872.4112311935</v>
      </c>
      <c r="W42" s="28"/>
      <c r="X42" s="28"/>
      <c r="Y42" s="28"/>
      <c r="Z42" s="28"/>
      <c r="AA42" s="28"/>
      <c r="AB42" s="28"/>
    </row>
    <row r="43" spans="1:28" ht="12" customHeight="1">
      <c r="A43" s="27">
        <v>1950</v>
      </c>
      <c r="B43" s="28">
        <f>'Table A3'!B43*'Table A0'!$J43/(10)</f>
        <v>119637.43887218744</v>
      </c>
      <c r="C43" s="28">
        <f>'Table A3'!C43*'Table A0'!$J43/(5)</f>
        <v>171792.26879903016</v>
      </c>
      <c r="D43" s="28">
        <f>'Table A3'!D43*'Table A0'!$J43/(1)</f>
        <v>431257.35012640984</v>
      </c>
      <c r="E43" s="28">
        <f>'Table A3'!E43*'Table A0'!$J43/(0.5)</f>
        <v>630420.94538559765</v>
      </c>
      <c r="F43" s="28">
        <f>'Table A3'!F43*'Table A0'!$J43/(0.1)</f>
        <v>1476974.4255590551</v>
      </c>
      <c r="G43" s="28">
        <f>'Table A3'!G43*'Table A0'!$J43/(0.01)</f>
        <v>4103438.5724213701</v>
      </c>
      <c r="H43" s="28"/>
      <c r="I43" s="28">
        <f>(100-'Table A3'!B43)*'Table A0'!$J43/(90)</f>
        <v>24085.438988081511</v>
      </c>
      <c r="J43" s="28">
        <f>'Table A3'!I43*'Table A0'!$J43/(5)</f>
        <v>67482.60894534472</v>
      </c>
      <c r="K43" s="28">
        <f>'Table A3'!J43*'Table A0'!$J43/(4)</f>
        <v>106925.99846718524</v>
      </c>
      <c r="L43" s="28">
        <f>'Table A3'!K43*'Table A0'!$J43/(0.5)</f>
        <v>232093.75486722196</v>
      </c>
      <c r="M43" s="28">
        <f>'Table A3'!L43*'Table A0'!$J43/(0.4)</f>
        <v>418782.57534223329</v>
      </c>
      <c r="N43" s="28">
        <f>'Table A3'!M43*'Table A0'!$J43/(0.09)</f>
        <v>1185145.0759076867</v>
      </c>
      <c r="O43" s="28"/>
      <c r="P43" s="28">
        <f>'Table Thresholds_nominal'!P43*'Table A0'!$L43</f>
        <v>61776.426325728695</v>
      </c>
      <c r="Q43" s="28">
        <f>'Table Thresholds_nominal'!Q43*'Table A0'!$L43</f>
        <v>77860.902418871061</v>
      </c>
      <c r="R43" s="28">
        <f>'Table Thresholds_nominal'!R43*'Table A0'!$L43</f>
        <v>188632.65915453868</v>
      </c>
      <c r="S43" s="28">
        <f>'Table Thresholds_nominal'!S43*'Table A0'!$L43</f>
        <v>294158.06676465768</v>
      </c>
      <c r="T43" s="28">
        <f>'Table Thresholds_nominal'!T43*'Table A0'!$L43</f>
        <v>720829.1547224063</v>
      </c>
      <c r="U43" s="28">
        <f>'Table Thresholds_nominal'!U43*'Table A0'!$L43</f>
        <v>2016629.9255068649</v>
      </c>
      <c r="W43" s="28"/>
      <c r="X43" s="28"/>
      <c r="Y43" s="28"/>
      <c r="Z43" s="28"/>
      <c r="AA43" s="28"/>
      <c r="AB43" s="28"/>
    </row>
    <row r="44" spans="1:28" ht="12" customHeight="1">
      <c r="A44" s="27">
        <v>1951</v>
      </c>
      <c r="B44" s="28">
        <f>'Table A3'!B44*'Table A0'!$J44/(10)</f>
        <v>118259.0789971607</v>
      </c>
      <c r="C44" s="28">
        <f>'Table A3'!C44*'Table A0'!$J44/(5)</f>
        <v>167281.66381142492</v>
      </c>
      <c r="D44" s="28">
        <f>'Table A3'!D44*'Table A0'!$J44/(1)</f>
        <v>407373.44955860602</v>
      </c>
      <c r="E44" s="28">
        <f>'Table A3'!E44*'Table A0'!$J44/(0.5)</f>
        <v>589544.97225884488</v>
      </c>
      <c r="F44" s="28">
        <f>'Table A3'!F44*'Table A0'!$J44/(0.1)</f>
        <v>1344560.9184142263</v>
      </c>
      <c r="G44" s="28">
        <f>'Table A3'!G44*'Table A0'!$J44/(0.01)</f>
        <v>4427497.6874872819</v>
      </c>
      <c r="H44" s="28"/>
      <c r="I44" s="28">
        <f>(100-'Table A3'!B44)*'Table A0'!$J44/(90)</f>
        <v>25261.14827419728</v>
      </c>
      <c r="J44" s="28">
        <f>'Table A3'!I44*'Table A0'!$J44/(5)</f>
        <v>69236.494182896509</v>
      </c>
      <c r="K44" s="28">
        <f>'Table A3'!J44*'Table A0'!$J44/(4)</f>
        <v>107258.71737462965</v>
      </c>
      <c r="L44" s="28">
        <f>'Table A3'!K44*'Table A0'!$J44/(0.5)</f>
        <v>225201.92685836714</v>
      </c>
      <c r="M44" s="28">
        <f>'Table A3'!L44*'Table A0'!$J44/(0.4)</f>
        <v>400790.98571999947</v>
      </c>
      <c r="N44" s="28">
        <f>'Table A3'!M44*'Table A0'!$J44/(0.09)</f>
        <v>1002012.3885172203</v>
      </c>
      <c r="O44" s="28"/>
      <c r="P44" s="28">
        <f>'Table Thresholds_nominal'!P44*'Table A0'!$L44</f>
        <v>62019.34512437549</v>
      </c>
      <c r="Q44" s="28">
        <f>'Table Thresholds_nominal'!Q44*'Table A0'!$L44</f>
        <v>78987.641531311907</v>
      </c>
      <c r="R44" s="28">
        <f>'Table Thresholds_nominal'!R44*'Table A0'!$L44</f>
        <v>189573.65254108643</v>
      </c>
      <c r="S44" s="28">
        <f>'Table Thresholds_nominal'!S44*'Table A0'!$L44</f>
        <v>283326.82832705631</v>
      </c>
      <c r="T44" s="28">
        <f>'Table Thresholds_nominal'!T44*'Table A0'!$L44</f>
        <v>676091.68308343575</v>
      </c>
      <c r="U44" s="28">
        <f>'Table Thresholds_nominal'!U44*'Table A0'!$L44</f>
        <v>2269236.6120308656</v>
      </c>
      <c r="W44" s="28"/>
      <c r="X44" s="28"/>
      <c r="Y44" s="28"/>
      <c r="Z44" s="28"/>
      <c r="AA44" s="28"/>
      <c r="AB44" s="28"/>
    </row>
    <row r="45" spans="1:28" ht="12" customHeight="1">
      <c r="A45" s="27">
        <v>1952</v>
      </c>
      <c r="B45" s="28">
        <f>'Table A3'!B45*'Table A0'!$J45/(10)</f>
        <v>117735.68227285205</v>
      </c>
      <c r="C45" s="28">
        <f>'Table A3'!C45*'Table A0'!$J45/(5)</f>
        <v>163560.74209658473</v>
      </c>
      <c r="D45" s="28">
        <f>'Table A3'!D45*'Table A0'!$J45/(1)</f>
        <v>382539.42190735176</v>
      </c>
      <c r="E45" s="28">
        <f>'Table A3'!E45*'Table A0'!$J45/(0.5)</f>
        <v>548512.75006714172</v>
      </c>
      <c r="F45" s="28">
        <f>'Table A3'!F45*'Table A0'!$J45/(0.1)</f>
        <v>1215294.8954309372</v>
      </c>
      <c r="G45" s="28">
        <f>'Table A3'!G45*'Table A0'!$J45/(0.01)</f>
        <v>3858652.5271544405</v>
      </c>
      <c r="H45" s="28"/>
      <c r="I45" s="28">
        <f>(100-'Table A3'!B45)*'Table A0'!$J45/(90)</f>
        <v>26307.441748213521</v>
      </c>
      <c r="J45" s="28">
        <f>'Table A3'!I45*'Table A0'!$J45/(5)</f>
        <v>71910.622449119357</v>
      </c>
      <c r="K45" s="28">
        <f>'Table A3'!J45*'Table A0'!$J45/(4)</f>
        <v>108816.07214389298</v>
      </c>
      <c r="L45" s="28">
        <f>'Table A3'!K45*'Table A0'!$J45/(0.5)</f>
        <v>216566.09374756186</v>
      </c>
      <c r="M45" s="28">
        <f>'Table A3'!L45*'Table A0'!$J45/(0.4)</f>
        <v>381817.21372619277</v>
      </c>
      <c r="N45" s="28">
        <f>'Table A3'!M45*'Table A0'!$J45/(0.09)</f>
        <v>921588.49190610345</v>
      </c>
      <c r="O45" s="28"/>
      <c r="P45" s="28">
        <f>'Table Thresholds_nominal'!P45*'Table A0'!$L45</f>
        <v>66190.459432956719</v>
      </c>
      <c r="Q45" s="28">
        <f>'Table Thresholds_nominal'!Q45*'Table A0'!$L45</f>
        <v>83258.690532708963</v>
      </c>
      <c r="R45" s="28">
        <f>'Table Thresholds_nominal'!R45*'Table A0'!$L45</f>
        <v>184136.26718895353</v>
      </c>
      <c r="S45" s="28">
        <f>'Table Thresholds_nominal'!S45*'Table A0'!$L45</f>
        <v>278785.21468447638</v>
      </c>
      <c r="T45" s="28">
        <f>'Table Thresholds_nominal'!T45*'Table A0'!$L45</f>
        <v>633869.01712178043</v>
      </c>
      <c r="U45" s="28">
        <f>'Table Thresholds_nominal'!U45*'Table A0'!$L45</f>
        <v>1987581.7403504325</v>
      </c>
      <c r="W45" s="28"/>
      <c r="X45" s="28"/>
      <c r="Y45" s="28"/>
      <c r="Z45" s="28"/>
      <c r="AA45" s="28"/>
      <c r="AB45" s="28"/>
    </row>
    <row r="46" spans="1:28" ht="12" customHeight="1">
      <c r="A46" s="27">
        <v>1953</v>
      </c>
      <c r="B46" s="28">
        <f>'Table A3'!B46*'Table A0'!$J46/(10)</f>
        <v>119029.2449052694</v>
      </c>
      <c r="C46" s="28">
        <f>'Table A3'!C46*'Table A0'!$J46/(5)</f>
        <v>162206.36728859835</v>
      </c>
      <c r="D46" s="28">
        <f>'Table A3'!D46*'Table A0'!$J46/(1)</f>
        <v>364817.43406547577</v>
      </c>
      <c r="E46" s="28">
        <f>'Table A3'!E46*'Table A0'!$J46/(0.5)</f>
        <v>517444.13902764861</v>
      </c>
      <c r="F46" s="28">
        <f>'Table A3'!F46*'Table A0'!$J46/(0.1)</f>
        <v>1125617.7745814563</v>
      </c>
      <c r="G46" s="28">
        <f>'Table A3'!G46*'Table A0'!$J46/(0.01)</f>
        <v>3561841.5370335341</v>
      </c>
      <c r="H46" s="28"/>
      <c r="I46" s="28">
        <f>(100-'Table A3'!B46)*'Table A0'!$J46/(90)</f>
        <v>27711.451270215963</v>
      </c>
      <c r="J46" s="28">
        <f>'Table A3'!I46*'Table A0'!$J46/(5)</f>
        <v>75852.122521940473</v>
      </c>
      <c r="K46" s="28">
        <f>'Table A3'!J46*'Table A0'!$J46/(4)</f>
        <v>111553.60059437898</v>
      </c>
      <c r="L46" s="28">
        <f>'Table A3'!K46*'Table A0'!$J46/(0.5)</f>
        <v>212190.72910330296</v>
      </c>
      <c r="M46" s="28">
        <f>'Table A3'!L46*'Table A0'!$J46/(0.4)</f>
        <v>365400.73013919668</v>
      </c>
      <c r="N46" s="28">
        <f>'Table A3'!M46*'Table A0'!$J46/(0.09)</f>
        <v>854926.24542011437</v>
      </c>
      <c r="O46" s="28"/>
      <c r="P46" s="28">
        <f>'Table Thresholds_nominal'!P46*'Table A0'!$L46</f>
        <v>67923.244768542179</v>
      </c>
      <c r="Q46" s="28">
        <f>'Table Thresholds_nominal'!Q46*'Table A0'!$L46</f>
        <v>85233.988426679338</v>
      </c>
      <c r="R46" s="28">
        <f>'Table Thresholds_nominal'!R46*'Table A0'!$L46</f>
        <v>181757.22593872066</v>
      </c>
      <c r="S46" s="28">
        <f>'Table Thresholds_nominal'!S46*'Table A0'!$L46</f>
        <v>270049.590171683</v>
      </c>
      <c r="T46" s="28">
        <f>'Table Thresholds_nominal'!T46*'Table A0'!$L46</f>
        <v>592939.32254145481</v>
      </c>
      <c r="U46" s="28">
        <f>'Table Thresholds_nominal'!U46*'Table A0'!$L46</f>
        <v>1785580.3119192969</v>
      </c>
      <c r="W46" s="28"/>
      <c r="X46" s="28"/>
      <c r="Y46" s="28"/>
      <c r="Z46" s="28"/>
      <c r="AA46" s="28"/>
      <c r="AB46" s="28"/>
    </row>
    <row r="47" spans="1:28" ht="12" customHeight="1">
      <c r="A47" s="27">
        <v>1954</v>
      </c>
      <c r="B47" s="28">
        <f>'Table A3'!B47*'Table A0'!$J47/(10)</f>
        <v>123753.56934987663</v>
      </c>
      <c r="C47" s="28">
        <f>'Table A3'!C47*'Table A0'!$J47/(5)</f>
        <v>171433.0955754781</v>
      </c>
      <c r="D47" s="28">
        <f>'Table A3'!D47*'Table A0'!$J47/(1)</f>
        <v>396379.57673369191</v>
      </c>
      <c r="E47" s="28">
        <f>'Table A3'!E47*'Table A0'!$J47/(0.5)</f>
        <v>567539.88726193272</v>
      </c>
      <c r="F47" s="28">
        <f>'Table A3'!F47*'Table A0'!$J47/(0.1)</f>
        <v>1284379.1287426583</v>
      </c>
      <c r="G47" s="28">
        <f>'Table A3'!G47*'Table A0'!$J47/(0.01)</f>
        <v>4300045.0366854612</v>
      </c>
      <c r="H47" s="28"/>
      <c r="I47" s="28">
        <f>(100-'Table A3'!B47)*'Table A0'!$J47/(90)</f>
        <v>27129.468387290875</v>
      </c>
      <c r="J47" s="28">
        <f>'Table A3'!I47*'Table A0'!$J47/(5)</f>
        <v>76074.043124275195</v>
      </c>
      <c r="K47" s="28">
        <f>'Table A3'!J47*'Table A0'!$J47/(4)</f>
        <v>115196.47528592464</v>
      </c>
      <c r="L47" s="28">
        <f>'Table A3'!K47*'Table A0'!$J47/(0.5)</f>
        <v>225219.26620545107</v>
      </c>
      <c r="M47" s="28">
        <f>'Table A3'!L47*'Table A0'!$J47/(0.4)</f>
        <v>388330.07689175126</v>
      </c>
      <c r="N47" s="28">
        <f>'Table A3'!M47*'Table A0'!$J47/(0.09)</f>
        <v>949305.13897123584</v>
      </c>
      <c r="O47" s="28"/>
      <c r="P47" s="28">
        <f>'Table Thresholds_nominal'!P47*'Table A0'!$L47</f>
        <v>68119.122299792609</v>
      </c>
      <c r="Q47" s="28">
        <f>'Table Thresholds_nominal'!Q47*'Table A0'!$L47</f>
        <v>87372.41150679854</v>
      </c>
      <c r="R47" s="28">
        <f>'Table Thresholds_nominal'!R47*'Table A0'!$L47</f>
        <v>191781.70195371183</v>
      </c>
      <c r="S47" s="28">
        <f>'Table Thresholds_nominal'!S47*'Table A0'!$L47</f>
        <v>283869.87647360581</v>
      </c>
      <c r="T47" s="28">
        <f>'Table Thresholds_nominal'!T47*'Table A0'!$L47</f>
        <v>662183.15541960928</v>
      </c>
      <c r="U47" s="28">
        <f>'Table Thresholds_nominal'!U47*'Table A0'!$L47</f>
        <v>2106822.0557342111</v>
      </c>
      <c r="W47" s="28"/>
      <c r="X47" s="28"/>
      <c r="Y47" s="28"/>
      <c r="Z47" s="28"/>
      <c r="AA47" s="28"/>
      <c r="AB47" s="28"/>
    </row>
    <row r="48" spans="1:28" ht="12" customHeight="1">
      <c r="A48" s="27">
        <v>1955</v>
      </c>
      <c r="B48" s="28">
        <f>'Table A3'!B48*'Table A0'!$J48/(10)</f>
        <v>134620.82601587437</v>
      </c>
      <c r="C48" s="28">
        <f>'Table A3'!C48*'Table A0'!$J48/(5)</f>
        <v>187196.9024588583</v>
      </c>
      <c r="D48" s="28">
        <f>'Table A3'!D48*'Table A0'!$J48/(1)</f>
        <v>438618.87944326288</v>
      </c>
      <c r="E48" s="28">
        <f>'Table A3'!E48*'Table A0'!$J48/(0.5)</f>
        <v>631688.88963593356</v>
      </c>
      <c r="F48" s="28">
        <f>'Table A3'!F48*'Table A0'!$J48/(0.1)</f>
        <v>1473614.036835517</v>
      </c>
      <c r="G48" s="28">
        <f>'Table A3'!G48*'Table A0'!$J48/(0.01)</f>
        <v>5222304.8870686358</v>
      </c>
      <c r="H48" s="28"/>
      <c r="I48" s="28">
        <f>(100-'Table A3'!B48)*'Table A0'!$J48/(90)</f>
        <v>29116.496639520308</v>
      </c>
      <c r="J48" s="28">
        <f>'Table A3'!I48*'Table A0'!$J48/(5)</f>
        <v>82044.749572890447</v>
      </c>
      <c r="K48" s="28">
        <f>'Table A3'!J48*'Table A0'!$J48/(4)</f>
        <v>124341.40821275716</v>
      </c>
      <c r="L48" s="28">
        <f>'Table A3'!K48*'Table A0'!$J48/(0.5)</f>
        <v>245548.86925059219</v>
      </c>
      <c r="M48" s="28">
        <f>'Table A3'!L48*'Table A0'!$J48/(0.4)</f>
        <v>421207.60283603775</v>
      </c>
      <c r="N48" s="28">
        <f>'Table A3'!M48*'Table A0'!$J48/(0.09)</f>
        <v>1057092.8312540594</v>
      </c>
      <c r="O48" s="28"/>
      <c r="P48" s="28">
        <f>'Table Thresholds_nominal'!P48*'Table A0'!$L48</f>
        <v>74570.4560631567</v>
      </c>
      <c r="Q48" s="28">
        <f>'Table Thresholds_nominal'!Q48*'Table A0'!$L48</f>
        <v>96229.207494489165</v>
      </c>
      <c r="R48" s="28">
        <f>'Table Thresholds_nominal'!R48*'Table A0'!$L48</f>
        <v>207365.65333410137</v>
      </c>
      <c r="S48" s="28">
        <f>'Table Thresholds_nominal'!S48*'Table A0'!$L48</f>
        <v>309517.56507258903</v>
      </c>
      <c r="T48" s="28">
        <f>'Table Thresholds_nominal'!T48*'Table A0'!$L48</f>
        <v>729569.6042792697</v>
      </c>
      <c r="U48" s="28">
        <f>'Table Thresholds_nominal'!U48*'Table A0'!$L48</f>
        <v>2411980.1306414902</v>
      </c>
      <c r="W48" s="28"/>
      <c r="X48" s="28"/>
      <c r="Y48" s="28"/>
      <c r="Z48" s="28"/>
      <c r="AA48" s="28"/>
      <c r="AB48" s="28"/>
    </row>
    <row r="49" spans="1:28" ht="12" customHeight="1">
      <c r="A49" s="27">
        <v>1956</v>
      </c>
      <c r="B49" s="28">
        <f>'Table A3'!B49*'Table A0'!$J49/(10)</f>
        <v>139007.48942445798</v>
      </c>
      <c r="C49" s="28">
        <f>'Table A3'!C49*'Table A0'!$J49/(5)</f>
        <v>192146.27836362805</v>
      </c>
      <c r="D49" s="28">
        <f>'Table A3'!D49*'Table A0'!$J49/(1)</f>
        <v>443336.647366972</v>
      </c>
      <c r="E49" s="28">
        <f>'Table A3'!E49*'Table A0'!$J49/(0.5)</f>
        <v>640080.91065337358</v>
      </c>
      <c r="F49" s="28">
        <f>'Table A3'!F49*'Table A0'!$J49/(0.1)</f>
        <v>1448272.976660717</v>
      </c>
      <c r="G49" s="28">
        <f>'Table A3'!G49*'Table A0'!$J49/(0.01)</f>
        <v>4975061.9135024296</v>
      </c>
      <c r="H49" s="28"/>
      <c r="I49" s="28">
        <f>(100-'Table A3'!B49)*'Table A0'!$J49/(90)</f>
        <v>30712.19183555694</v>
      </c>
      <c r="J49" s="28">
        <f>'Table A3'!I49*'Table A0'!$J49/(5)</f>
        <v>85868.700485287933</v>
      </c>
      <c r="K49" s="28">
        <f>'Table A3'!J49*'Table A0'!$J49/(4)</f>
        <v>129348.68611279206</v>
      </c>
      <c r="L49" s="28">
        <f>'Table A3'!K49*'Table A0'!$J49/(0.5)</f>
        <v>246592.38408057039</v>
      </c>
      <c r="M49" s="28">
        <f>'Table A3'!L49*'Table A0'!$J49/(0.4)</f>
        <v>438032.89415153768</v>
      </c>
      <c r="N49" s="28">
        <f>'Table A3'!M49*'Table A0'!$J49/(0.09)</f>
        <v>1056407.5392338603</v>
      </c>
      <c r="O49" s="28"/>
      <c r="P49" s="28">
        <f>'Table Thresholds_nominal'!P49*'Table A0'!$L49</f>
        <v>76811.912123747097</v>
      </c>
      <c r="Q49" s="28">
        <f>'Table Thresholds_nominal'!Q49*'Table A0'!$L49</f>
        <v>98786.117589309535</v>
      </c>
      <c r="R49" s="28">
        <f>'Table Thresholds_nominal'!R49*'Table A0'!$L49</f>
        <v>208257.8820713289</v>
      </c>
      <c r="S49" s="28">
        <f>'Table Thresholds_nominal'!S49*'Table A0'!$L49</f>
        <v>314530.5569789561</v>
      </c>
      <c r="T49" s="28">
        <f>'Table Thresholds_nominal'!T49*'Table A0'!$L49</f>
        <v>745755.92605322448</v>
      </c>
      <c r="U49" s="28">
        <f>'Table Thresholds_nominal'!U49*'Table A0'!$L49</f>
        <v>2327883.8310842477</v>
      </c>
      <c r="W49" s="28"/>
      <c r="X49" s="28"/>
      <c r="Y49" s="28"/>
      <c r="Z49" s="28"/>
      <c r="AA49" s="28"/>
      <c r="AB49" s="28"/>
    </row>
    <row r="50" spans="1:28" ht="12" customHeight="1">
      <c r="A50" s="27">
        <v>1957</v>
      </c>
      <c r="B50" s="28">
        <f>'Table A3'!B50*'Table A0'!$J50/(10)</f>
        <v>136527.74121984834</v>
      </c>
      <c r="C50" s="28">
        <f>'Table A3'!C50*'Table A0'!$J50/(5)</f>
        <v>187103.42348505664</v>
      </c>
      <c r="D50" s="28">
        <f>'Table A3'!D50*'Table A0'!$J50/(1)</f>
        <v>420525.46922214405</v>
      </c>
      <c r="E50" s="28">
        <f>'Table A3'!E50*'Table A0'!$J50/(0.5)</f>
        <v>598359.77964319789</v>
      </c>
      <c r="F50" s="28">
        <f>'Table A3'!F50*'Table A0'!$J50/(0.1)</f>
        <v>1317456.8322607211</v>
      </c>
      <c r="G50" s="28">
        <f>'Table A3'!G50*'Table A0'!$J50/(0.01)</f>
        <v>4357433.8165924698</v>
      </c>
      <c r="H50" s="28"/>
      <c r="I50" s="28">
        <f>(100-'Table A3'!B50)*'Table A0'!$J50/(90)</f>
        <v>30815.087438405248</v>
      </c>
      <c r="J50" s="28">
        <f>'Table A3'!I50*'Table A0'!$J50/(5)</f>
        <v>85952.05895464003</v>
      </c>
      <c r="K50" s="28">
        <f>'Table A3'!J50*'Table A0'!$J50/(4)</f>
        <v>128747.91205078477</v>
      </c>
      <c r="L50" s="28">
        <f>'Table A3'!K50*'Table A0'!$J50/(0.5)</f>
        <v>242691.15880109018</v>
      </c>
      <c r="M50" s="28">
        <f>'Table A3'!L50*'Table A0'!$J50/(0.4)</f>
        <v>418585.51648881705</v>
      </c>
      <c r="N50" s="28">
        <f>'Table A3'!M50*'Table A0'!$J50/(0.09)</f>
        <v>979681.61177941598</v>
      </c>
      <c r="O50" s="28"/>
      <c r="P50" s="28">
        <f>'Table Thresholds_nominal'!P50*'Table A0'!$L50</f>
        <v>77785.945929695416</v>
      </c>
      <c r="Q50" s="28">
        <f>'Table Thresholds_nominal'!Q50*'Table A0'!$L50</f>
        <v>99926.429916494948</v>
      </c>
      <c r="R50" s="28">
        <f>'Table Thresholds_nominal'!R50*'Table A0'!$L50</f>
        <v>204865.61687683826</v>
      </c>
      <c r="S50" s="28">
        <f>'Table Thresholds_nominal'!S50*'Table A0'!$L50</f>
        <v>302948.18073088094</v>
      </c>
      <c r="T50" s="28">
        <f>'Table Thresholds_nominal'!T50*'Table A0'!$L50</f>
        <v>700208.43637974397</v>
      </c>
      <c r="U50" s="28">
        <f>'Table Thresholds_nominal'!U50*'Table A0'!$L50</f>
        <v>2122375.6743439059</v>
      </c>
      <c r="W50" s="28"/>
      <c r="X50" s="28"/>
      <c r="Y50" s="28"/>
      <c r="Z50" s="28"/>
      <c r="AA50" s="28"/>
      <c r="AB50" s="28"/>
    </row>
    <row r="51" spans="1:28" ht="12" customHeight="1">
      <c r="A51" s="27">
        <v>1958</v>
      </c>
      <c r="B51" s="28">
        <f>'Table A3'!B51*'Table A0'!$J51/(10)</f>
        <v>135403.22483702007</v>
      </c>
      <c r="C51" s="28">
        <f>'Table A3'!C51*'Table A0'!$J51/(5)</f>
        <v>184994.28623401327</v>
      </c>
      <c r="D51" s="28">
        <f>'Table A3'!D51*'Table A0'!$J51/(1)</f>
        <v>411748.39749540488</v>
      </c>
      <c r="E51" s="28">
        <f>'Table A3'!E51*'Table A0'!$J51/(0.5)</f>
        <v>586472.85258199705</v>
      </c>
      <c r="F51" s="28">
        <f>'Table A3'!F51*'Table A0'!$J51/(0.1)</f>
        <v>1298475.8155150809</v>
      </c>
      <c r="G51" s="28">
        <f>'Table A3'!G51*'Table A0'!$J51/(0.01)</f>
        <v>4363140.0556750307</v>
      </c>
      <c r="H51" s="28"/>
      <c r="I51" s="28">
        <f>(100-'Table A3'!B51)*'Table A0'!$J51/(90)</f>
        <v>29782.713419346826</v>
      </c>
      <c r="J51" s="28">
        <f>'Table A3'!I51*'Table A0'!$J51/(5)</f>
        <v>85812.163440026838</v>
      </c>
      <c r="K51" s="28">
        <f>'Table A3'!J51*'Table A0'!$J51/(4)</f>
        <v>128305.75841866537</v>
      </c>
      <c r="L51" s="28">
        <f>'Table A3'!K51*'Table A0'!$J51/(0.5)</f>
        <v>237023.94240881267</v>
      </c>
      <c r="M51" s="28">
        <f>'Table A3'!L51*'Table A0'!$J51/(0.4)</f>
        <v>408472.11184872605</v>
      </c>
      <c r="N51" s="28">
        <f>'Table A3'!M51*'Table A0'!$J51/(0.09)</f>
        <v>957957.56660841999</v>
      </c>
      <c r="O51" s="28"/>
      <c r="P51" s="28">
        <f>'Table Thresholds_nominal'!P51*'Table A0'!$L51</f>
        <v>77662.218594207778</v>
      </c>
      <c r="Q51" s="28">
        <f>'Table Thresholds_nominal'!Q51*'Table A0'!$L51</f>
        <v>101176.19394979546</v>
      </c>
      <c r="R51" s="28">
        <f>'Table Thresholds_nominal'!R51*'Table A0'!$L51</f>
        <v>201543.74425516769</v>
      </c>
      <c r="S51" s="28">
        <f>'Table Thresholds_nominal'!S51*'Table A0'!$L51</f>
        <v>297459.5079384119</v>
      </c>
      <c r="T51" s="28">
        <f>'Table Thresholds_nominal'!T51*'Table A0'!$L51</f>
        <v>685018.06305956875</v>
      </c>
      <c r="U51" s="28">
        <f>'Table Thresholds_nominal'!U51*'Table A0'!$L51</f>
        <v>2135531.5536639807</v>
      </c>
      <c r="W51" s="28"/>
      <c r="X51" s="28"/>
      <c r="Y51" s="28"/>
      <c r="Z51" s="28"/>
      <c r="AA51" s="28"/>
      <c r="AB51" s="28"/>
    </row>
    <row r="52" spans="1:28" ht="12" customHeight="1">
      <c r="A52" s="27">
        <v>1959</v>
      </c>
      <c r="B52" s="28">
        <f>'Table A3'!B52*'Table A0'!$J52/(10)</f>
        <v>146906.4466824953</v>
      </c>
      <c r="C52" s="28">
        <f>'Table A3'!C52*'Table A0'!$J52/(5)</f>
        <v>202102.75604099483</v>
      </c>
      <c r="D52" s="28">
        <f>'Table A3'!D52*'Table A0'!$J52/(1)</f>
        <v>460003.36900235125</v>
      </c>
      <c r="E52" s="28">
        <f>'Table A3'!E52*'Table A0'!$J52/(0.5)</f>
        <v>666689.02197737386</v>
      </c>
      <c r="F52" s="28">
        <f>'Table A3'!F52*'Table A0'!$J52/(0.1)</f>
        <v>1490427.1977306933</v>
      </c>
      <c r="G52" s="28">
        <f>'Table A3'!G52*'Table A0'!$J52/(0.01)</f>
        <v>5158998.3752965843</v>
      </c>
      <c r="H52" s="28"/>
      <c r="I52" s="28">
        <f>(100-'Table A3'!B52)*'Table A0'!$J52/(90)</f>
        <v>31680.584703554228</v>
      </c>
      <c r="J52" s="28">
        <f>'Table A3'!I52*'Table A0'!$J52/(5)</f>
        <v>91710.137323995776</v>
      </c>
      <c r="K52" s="28">
        <f>'Table A3'!J52*'Table A0'!$J52/(4)</f>
        <v>137627.60280065573</v>
      </c>
      <c r="L52" s="28">
        <f>'Table A3'!K52*'Table A0'!$J52/(0.5)</f>
        <v>253317.71602732863</v>
      </c>
      <c r="M52" s="28">
        <f>'Table A3'!L52*'Table A0'!$J52/(0.4)</f>
        <v>460754.47803904396</v>
      </c>
      <c r="N52" s="28">
        <f>'Table A3'!M52*'Table A0'!$J52/(0.09)</f>
        <v>1082808.17800115</v>
      </c>
      <c r="O52" s="28"/>
      <c r="P52" s="28">
        <f>'Table Thresholds_nominal'!P52*'Table A0'!$L52</f>
        <v>81714.987018993823</v>
      </c>
      <c r="Q52" s="28">
        <f>'Table Thresholds_nominal'!Q52*'Table A0'!$L52</f>
        <v>111298.41921613914</v>
      </c>
      <c r="R52" s="28">
        <f>'Table Thresholds_nominal'!R52*'Table A0'!$L52</f>
        <v>220373.61710908797</v>
      </c>
      <c r="S52" s="28">
        <f>'Table Thresholds_nominal'!S52*'Table A0'!$L52</f>
        <v>346124.46791483153</v>
      </c>
      <c r="T52" s="28">
        <f>'Table Thresholds_nominal'!T52*'Table A0'!$L52</f>
        <v>782797.61168860877</v>
      </c>
      <c r="U52" s="28">
        <f>'Table Thresholds_nominal'!U52*'Table A0'!$L52</f>
        <v>2437573.0486816908</v>
      </c>
      <c r="W52" s="28"/>
      <c r="X52" s="28"/>
      <c r="Y52" s="28"/>
      <c r="Z52" s="28"/>
      <c r="AA52" s="28"/>
      <c r="AB52" s="28"/>
    </row>
    <row r="53" spans="1:28" ht="12" customHeight="1">
      <c r="A53" s="27">
        <v>1960</v>
      </c>
      <c r="B53" s="28">
        <f>'Table A3'!B53*'Table A0'!$J53/(10)</f>
        <v>145209.20514502001</v>
      </c>
      <c r="C53" s="28">
        <f>'Table A3'!C53*'Table A0'!$J53/(5)</f>
        <v>195846.9627646817</v>
      </c>
      <c r="D53" s="28">
        <f>'Table A3'!D53*'Table A0'!$J53/(1)</f>
        <v>435282.80810056417</v>
      </c>
      <c r="E53" s="28">
        <f>'Table A3'!E53*'Table A0'!$J53/(0.5)</f>
        <v>618509.64731057</v>
      </c>
      <c r="F53" s="28">
        <f>'Table A3'!F53*'Table A0'!$J53/(0.1)</f>
        <v>1409380.0568596497</v>
      </c>
      <c r="G53" s="28">
        <f>'Table A3'!G53*'Table A0'!$J53/(0.01)</f>
        <v>5096617.9662522599</v>
      </c>
      <c r="H53" s="28"/>
      <c r="I53" s="28">
        <f>(100-'Table A3'!B53)*'Table A0'!$J53/(90)</f>
        <v>32063.731548672848</v>
      </c>
      <c r="J53" s="28">
        <f>'Table A3'!I53*'Table A0'!$J53/(5)</f>
        <v>94571.447525358366</v>
      </c>
      <c r="K53" s="28">
        <f>'Table A3'!J53*'Table A0'!$J53/(4)</f>
        <v>135988.00143071104</v>
      </c>
      <c r="L53" s="28">
        <f>'Table A3'!K53*'Table A0'!$J53/(0.5)</f>
        <v>252055.9688905584</v>
      </c>
      <c r="M53" s="28">
        <f>'Table A3'!L53*'Table A0'!$J53/(0.4)</f>
        <v>420792.04492330004</v>
      </c>
      <c r="N53" s="28">
        <f>'Table A3'!M53*'Table A0'!$J53/(0.09)</f>
        <v>999686.95581602631</v>
      </c>
      <c r="O53" s="28"/>
      <c r="P53" s="28">
        <f>'Table Thresholds_nominal'!P53*'Table A0'!$L53</f>
        <v>83693.822038656857</v>
      </c>
      <c r="Q53" s="28">
        <f>'Table Thresholds_nominal'!Q53*'Table A0'!$L53</f>
        <v>101162.71922308287</v>
      </c>
      <c r="R53" s="28">
        <f>'Table Thresholds_nominal'!R53*'Table A0'!$L53</f>
        <v>215570.73259722334</v>
      </c>
      <c r="S53" s="28">
        <f>'Table Thresholds_nominal'!S53*'Table A0'!$L53</f>
        <v>313522.74131298723</v>
      </c>
      <c r="T53" s="28">
        <f>'Table Thresholds_nominal'!T53*'Table A0'!$L53</f>
        <v>717749.55713995418</v>
      </c>
      <c r="U53" s="28">
        <f>'Table Thresholds_nominal'!U53*'Table A0'!$L53</f>
        <v>2411414.4313167147</v>
      </c>
      <c r="W53" s="28"/>
      <c r="X53" s="28"/>
      <c r="Y53" s="28"/>
      <c r="Z53" s="28"/>
      <c r="AA53" s="28"/>
      <c r="AB53" s="28"/>
    </row>
    <row r="54" spans="1:28" ht="12" customHeight="1">
      <c r="A54" s="27">
        <v>1961</v>
      </c>
      <c r="B54" s="28">
        <f>'Table A3'!B54*'Table A0'!$J54/(10)</f>
        <v>152172.94006707513</v>
      </c>
      <c r="C54" s="28">
        <f>'Table A3'!C54*'Table A0'!$J54/(5)</f>
        <v>208804.30892717044</v>
      </c>
      <c r="D54" s="28">
        <f>'Table A3'!D54*'Table A0'!$J54/(1)</f>
        <v>472699.07182521257</v>
      </c>
      <c r="E54" s="28">
        <f>'Table A3'!E54*'Table A0'!$J54/(0.5)</f>
        <v>680248.53392141836</v>
      </c>
      <c r="F54" s="28">
        <f>'Table A3'!F54*'Table A0'!$J54/(0.1)</f>
        <v>1622040.4989320184</v>
      </c>
      <c r="G54" s="28">
        <f>'Table A3'!G54*'Table A0'!$J54/(0.01)</f>
        <v>6140679.4057492632</v>
      </c>
      <c r="H54" s="28"/>
      <c r="I54" s="28">
        <f>(100-'Table A3'!B54)*'Table A0'!$J54/(90)</f>
        <v>32451.745481694219</v>
      </c>
      <c r="J54" s="28">
        <f>'Table A3'!I54*'Table A0'!$J54/(5)</f>
        <v>95541.571206979846</v>
      </c>
      <c r="K54" s="28">
        <f>'Table A3'!J54*'Table A0'!$J54/(4)</f>
        <v>142830.61820265991</v>
      </c>
      <c r="L54" s="28">
        <f>'Table A3'!K54*'Table A0'!$J54/(0.5)</f>
        <v>265149.60972900683</v>
      </c>
      <c r="M54" s="28">
        <f>'Table A3'!L54*'Table A0'!$J54/(0.4)</f>
        <v>444800.5426687682</v>
      </c>
      <c r="N54" s="28">
        <f>'Table A3'!M54*'Table A0'!$J54/(0.09)</f>
        <v>1119969.5092856581</v>
      </c>
      <c r="O54" s="28"/>
      <c r="P54" s="28">
        <f>'Table Thresholds_nominal'!P54*'Table A0'!$L54</f>
        <v>85307.996632922004</v>
      </c>
      <c r="Q54" s="28">
        <f>'Table Thresholds_nominal'!Q54*'Table A0'!$L54</f>
        <v>111197.69390565988</v>
      </c>
      <c r="R54" s="28">
        <f>'Table Thresholds_nominal'!R54*'Table A0'!$L54</f>
        <v>223716.42579975451</v>
      </c>
      <c r="S54" s="28">
        <f>'Table Thresholds_nominal'!S54*'Table A0'!$L54</f>
        <v>326757.60245975101</v>
      </c>
      <c r="T54" s="28">
        <f>'Table Thresholds_nominal'!T54*'Table A0'!$L54</f>
        <v>788949.60502565664</v>
      </c>
      <c r="U54" s="28">
        <f>'Table Thresholds_nominal'!U54*'Table A0'!$L54</f>
        <v>2857503.9396248031</v>
      </c>
      <c r="W54" s="28"/>
      <c r="X54" s="28"/>
      <c r="Y54" s="28"/>
      <c r="Z54" s="28"/>
      <c r="AA54" s="28"/>
      <c r="AB54" s="28"/>
    </row>
    <row r="55" spans="1:28" ht="12" customHeight="1">
      <c r="A55" s="27">
        <v>1962</v>
      </c>
      <c r="B55" s="28">
        <f>'Table A3'!B55*'Table A0'!$J55/(10)</f>
        <v>153151.37982925214</v>
      </c>
      <c r="C55" s="28">
        <f>'Table A3'!C55*'Table A0'!$J55/(5)</f>
        <v>207279.47317286331</v>
      </c>
      <c r="D55" s="28">
        <f>'Table A3'!D55*'Table A0'!$J55/(1)</f>
        <v>452166.45299810619</v>
      </c>
      <c r="E55" s="28">
        <f>'Table A3'!E55*'Table A0'!$J55/(0.5)</f>
        <v>641280.37347219361</v>
      </c>
      <c r="F55" s="28">
        <f>'Table A3'!F55*'Table A0'!$J55/(0.1)</f>
        <v>1451616.9674210532</v>
      </c>
      <c r="G55" s="28">
        <f>'Table A3'!G55*'Table A0'!$J55/(0.01)</f>
        <v>5274901.6631547306</v>
      </c>
      <c r="H55" s="28"/>
      <c r="I55" s="28">
        <f>(100-'Table A3'!B55)*'Table A0'!$J55/(90)</f>
        <v>33476.838699789187</v>
      </c>
      <c r="J55" s="28">
        <f>'Table A3'!I55*'Table A0'!$J55/(5)</f>
        <v>99023.286485640958</v>
      </c>
      <c r="K55" s="28">
        <f>'Table A3'!J55*'Table A0'!$J55/(4)</f>
        <v>146057.72821655258</v>
      </c>
      <c r="L55" s="28">
        <f>'Table A3'!K55*'Table A0'!$J55/(0.5)</f>
        <v>263052.53252401872</v>
      </c>
      <c r="M55" s="28">
        <f>'Table A3'!L55*'Table A0'!$J55/(0.4)</f>
        <v>438696.22498497867</v>
      </c>
      <c r="N55" s="28">
        <f>'Table A3'!M55*'Table A0'!$J55/(0.09)</f>
        <v>1026807.5567839779</v>
      </c>
      <c r="O55" s="28"/>
      <c r="P55" s="28">
        <f>'Table Thresholds_nominal'!P55*'Table A0'!$L55</f>
        <v>89227.217765738926</v>
      </c>
      <c r="Q55" s="28">
        <f>'Table Thresholds_nominal'!Q55*'Table A0'!$L55</f>
        <v>113064.4350017882</v>
      </c>
      <c r="R55" s="28">
        <f>'Table Thresholds_nominal'!R55*'Table A0'!$L55</f>
        <v>224864.26683268856</v>
      </c>
      <c r="S55" s="28">
        <f>'Table Thresholds_nominal'!S55*'Table A0'!$L55</f>
        <v>328712.61285776767</v>
      </c>
      <c r="T55" s="28">
        <f>'Table Thresholds_nominal'!T55*'Table A0'!$L55</f>
        <v>751126.58652475197</v>
      </c>
      <c r="U55" s="28">
        <f>'Table Thresholds_nominal'!U55*'Table A0'!$L55</f>
        <v>2448488.3382532499</v>
      </c>
      <c r="W55" s="28"/>
      <c r="X55" s="28"/>
      <c r="Y55" s="28"/>
      <c r="Z55" s="28"/>
      <c r="AA55" s="28"/>
      <c r="AB55" s="28"/>
    </row>
    <row r="56" spans="1:28" ht="12" customHeight="1">
      <c r="A56" s="27">
        <v>1963</v>
      </c>
      <c r="B56" s="28">
        <f>'Table A3'!B56*'Table A0'!$J56/(10)</f>
        <v>157739.16836379562</v>
      </c>
      <c r="C56" s="28">
        <f>'Table A3'!C56*'Table A0'!$J56/(5)</f>
        <v>213313.27372824299</v>
      </c>
      <c r="D56" s="28">
        <f>'Table A3'!D56*'Table A0'!$J56/(1)</f>
        <v>462995.6344174454</v>
      </c>
      <c r="E56" s="28">
        <f>'Table A3'!E56*'Table A0'!$J56/(0.5)</f>
        <v>653443.82898263994</v>
      </c>
      <c r="F56" s="28">
        <f>'Table A3'!F56*'Table A0'!$J56/(0.1)</f>
        <v>1468802.0069906267</v>
      </c>
      <c r="G56" s="28">
        <f>'Table A3'!G56*'Table A0'!$J56/(0.01)</f>
        <v>5352001.9415122466</v>
      </c>
      <c r="H56" s="28"/>
      <c r="I56" s="28">
        <f>(100-'Table A3'!B56)*'Table A0'!$J56/(90)</f>
        <v>34350.505319232674</v>
      </c>
      <c r="J56" s="28">
        <f>'Table A3'!I56*'Table A0'!$J56/(5)</f>
        <v>102165.06299934827</v>
      </c>
      <c r="K56" s="28">
        <f>'Table A3'!J56*'Table A0'!$J56/(4)</f>
        <v>150892.68355594238</v>
      </c>
      <c r="L56" s="28">
        <f>'Table A3'!K56*'Table A0'!$J56/(0.5)</f>
        <v>272547.43985225086</v>
      </c>
      <c r="M56" s="28">
        <f>'Table A3'!L56*'Table A0'!$J56/(0.4)</f>
        <v>449604.28448064323</v>
      </c>
      <c r="N56" s="28">
        <f>'Table A3'!M56*'Table A0'!$J56/(0.09)</f>
        <v>1037335.3475993357</v>
      </c>
      <c r="O56" s="28"/>
      <c r="P56" s="28">
        <f>'Table Thresholds_nominal'!P56*'Table A0'!$L56</f>
        <v>92503.665610787953</v>
      </c>
      <c r="Q56" s="28">
        <f>'Table Thresholds_nominal'!Q56*'Table A0'!$L56</f>
        <v>118176.18283856382</v>
      </c>
      <c r="R56" s="28">
        <f>'Table Thresholds_nominal'!R56*'Table A0'!$L56</f>
        <v>232963.31597530723</v>
      </c>
      <c r="S56" s="28">
        <f>'Table Thresholds_nominal'!S56*'Table A0'!$L56</f>
        <v>337173.0460304055</v>
      </c>
      <c r="T56" s="28">
        <f>'Table Thresholds_nominal'!T56*'Table A0'!$L56</f>
        <v>764464.73238621315</v>
      </c>
      <c r="U56" s="28">
        <f>'Table Thresholds_nominal'!U56*'Table A0'!$L56</f>
        <v>2442080.167377105</v>
      </c>
      <c r="W56" s="28"/>
      <c r="X56" s="28"/>
      <c r="Y56" s="28"/>
      <c r="Z56" s="28"/>
      <c r="AA56" s="28"/>
      <c r="AB56" s="28"/>
    </row>
    <row r="57" spans="1:28" ht="12" customHeight="1">
      <c r="A57" s="27">
        <v>1964</v>
      </c>
      <c r="B57" s="28">
        <f>'Table A3'!B57*'Table A0'!$J57/(10)</f>
        <v>169322.16501864584</v>
      </c>
      <c r="C57" s="28">
        <f>'Table A3'!C57*'Table A0'!$J57/(5)</f>
        <v>231197.89505123565</v>
      </c>
      <c r="D57" s="28">
        <f>'Table A3'!D57*'Table A0'!$J57/(1)</f>
        <v>515450.80070727703</v>
      </c>
      <c r="E57" s="28">
        <f>'Table A3'!E57*'Table A0'!$J57/(0.5)</f>
        <v>726538.75531068654</v>
      </c>
      <c r="F57" s="28">
        <f>'Table A3'!F57*'Table A0'!$J57/(0.1)</f>
        <v>1658866.2055190194</v>
      </c>
      <c r="G57" s="28">
        <f>'Table A3'!G57*'Table A0'!$J57/(0.01)</f>
        <v>6405152.4949356662</v>
      </c>
      <c r="H57" s="28"/>
      <c r="I57" s="28">
        <f>(100-'Table A3'!B57)*'Table A0'!$J57/(90)</f>
        <v>35840.253148844386</v>
      </c>
      <c r="J57" s="28">
        <f>'Table A3'!I57*'Table A0'!$J57/(5)</f>
        <v>107446.43498605602</v>
      </c>
      <c r="K57" s="28">
        <f>'Table A3'!J57*'Table A0'!$J57/(4)</f>
        <v>160134.66863722535</v>
      </c>
      <c r="L57" s="28">
        <f>'Table A3'!K57*'Table A0'!$J57/(0.5)</f>
        <v>304362.84610386752</v>
      </c>
      <c r="M57" s="28">
        <f>'Table A3'!L57*'Table A0'!$J57/(0.4)</f>
        <v>493456.89275860327</v>
      </c>
      <c r="N57" s="28">
        <f>'Table A3'!M57*'Table A0'!$J57/(0.09)</f>
        <v>1131501.0622505033</v>
      </c>
      <c r="O57" s="28"/>
      <c r="P57" s="28">
        <f>'Table Thresholds_nominal'!P57*'Table A0'!$L57</f>
        <v>97699.382981822069</v>
      </c>
      <c r="Q57" s="28">
        <f>'Table Thresholds_nominal'!Q57*'Table A0'!$L57</f>
        <v>121915.95854035918</v>
      </c>
      <c r="R57" s="28">
        <f>'Table Thresholds_nominal'!R57*'Table A0'!$L57</f>
        <v>263190.94025921047</v>
      </c>
      <c r="S57" s="28">
        <f>'Table Thresholds_nominal'!S57*'Table A0'!$L57</f>
        <v>368155.14040254534</v>
      </c>
      <c r="T57" s="28">
        <f>'Table Thresholds_nominal'!T57*'Table A0'!$L57</f>
        <v>788341.76884944667</v>
      </c>
      <c r="U57" s="28">
        <f>'Table Thresholds_nominal'!U57*'Table A0'!$L57</f>
        <v>2872858.0890320609</v>
      </c>
      <c r="W57" s="28"/>
      <c r="X57" s="28"/>
      <c r="Y57" s="28"/>
      <c r="Z57" s="28"/>
      <c r="AA57" s="28"/>
      <c r="AB57" s="28"/>
    </row>
    <row r="58" spans="1:28" ht="12" customHeight="1">
      <c r="A58" s="27">
        <v>1965</v>
      </c>
      <c r="B58" s="28">
        <f>'Table A3'!B58*'Table A0'!$J58/(10)</f>
        <v>179432.26402063426</v>
      </c>
      <c r="C58" s="28">
        <f>'Table A3'!C58*'Table A0'!$J58/(5)</f>
        <v>246352.39582996778</v>
      </c>
      <c r="D58" s="28">
        <f>'Table A3'!D58*'Table A0'!$J58/(1)</f>
        <v>561904.26066265628</v>
      </c>
      <c r="E58" s="28">
        <f>'Table A3'!E58*'Table A0'!$J58/(0.5)</f>
        <v>797056.0976849224</v>
      </c>
      <c r="F58" s="28">
        <f>'Table A3'!F58*'Table A0'!$J58/(0.1)</f>
        <v>1885656.6755344127</v>
      </c>
      <c r="G58" s="28">
        <f>'Table A3'!G58*'Table A0'!$J58/(0.01)</f>
        <v>7683434.0386656923</v>
      </c>
      <c r="H58" s="28"/>
      <c r="I58" s="28">
        <f>(100-'Table A3'!B58)*'Table A0'!$J58/(90)</f>
        <v>37384.333014653304</v>
      </c>
      <c r="J58" s="28">
        <f>'Table A3'!I58*'Table A0'!$J58/(5)</f>
        <v>112512.1322113007</v>
      </c>
      <c r="K58" s="28">
        <f>'Table A3'!J58*'Table A0'!$J58/(4)</f>
        <v>167464.42962179566</v>
      </c>
      <c r="L58" s="28">
        <f>'Table A3'!K58*'Table A0'!$J58/(0.5)</f>
        <v>326752.42364039004</v>
      </c>
      <c r="M58" s="28">
        <f>'Table A3'!L58*'Table A0'!$J58/(0.4)</f>
        <v>524905.95322254964</v>
      </c>
      <c r="N58" s="28">
        <f>'Table A3'!M58*'Table A0'!$J58/(0.09)</f>
        <v>1241459.1907420487</v>
      </c>
      <c r="O58" s="28"/>
      <c r="P58" s="28">
        <f>'Table Thresholds_nominal'!P58*'Table A0'!$L58</f>
        <v>103050.7733065432</v>
      </c>
      <c r="Q58" s="28">
        <f>'Table Thresholds_nominal'!Q58*'Table A0'!$L58</f>
        <v>128484.89096334614</v>
      </c>
      <c r="R58" s="28">
        <f>'Table Thresholds_nominal'!R58*'Table A0'!$L58</f>
        <v>281402.79340118653</v>
      </c>
      <c r="S58" s="28">
        <f>'Table Thresholds_nominal'!S58*'Table A0'!$L58</f>
        <v>391376.03095925984</v>
      </c>
      <c r="T58" s="28">
        <f>'Table Thresholds_nominal'!T58*'Table A0'!$L58</f>
        <v>819888.26781643869</v>
      </c>
      <c r="U58" s="28">
        <f>'Table Thresholds_nominal'!U58*'Table A0'!$L58</f>
        <v>3300987.88785276</v>
      </c>
      <c r="W58" s="28"/>
      <c r="X58" s="28"/>
      <c r="Y58" s="28"/>
      <c r="Z58" s="28"/>
      <c r="AA58" s="28"/>
      <c r="AB58" s="28"/>
    </row>
    <row r="59" spans="1:28" ht="12" customHeight="1">
      <c r="A59" s="27">
        <v>1966</v>
      </c>
      <c r="B59" s="28">
        <f>'Table A3'!B59*'Table A0'!$J59/(10)</f>
        <v>180576.32250210718</v>
      </c>
      <c r="C59" s="28">
        <f>'Table A3'!C59*'Table A0'!$J59/(5)</f>
        <v>245831.16113556718</v>
      </c>
      <c r="D59" s="28">
        <f>'Table A3'!D59*'Table A0'!$J59/(1)</f>
        <v>545678.73460493574</v>
      </c>
      <c r="E59" s="28">
        <f>'Table A3'!E59*'Table A0'!$J59/(0.5)</f>
        <v>774271.50543722929</v>
      </c>
      <c r="F59" s="28">
        <f>'Table A3'!F59*'Table A0'!$J59/(0.1)</f>
        <v>1815461.9116043218</v>
      </c>
      <c r="G59" s="28">
        <f>'Table A3'!G59*'Table A0'!$J59/(0.01)</f>
        <v>6917364.3574733241</v>
      </c>
      <c r="H59" s="28"/>
      <c r="I59" s="28">
        <f>(100-'Table A3'!B59)*'Table A0'!$J59/(90)</f>
        <v>39522.637633122205</v>
      </c>
      <c r="J59" s="28">
        <f>'Table A3'!I59*'Table A0'!$J59/(5)</f>
        <v>115321.48386864721</v>
      </c>
      <c r="K59" s="28">
        <f>'Table A3'!J59*'Table A0'!$J59/(4)</f>
        <v>170869.26776822502</v>
      </c>
      <c r="L59" s="28">
        <f>'Table A3'!K59*'Table A0'!$J59/(0.5)</f>
        <v>317085.96377264219</v>
      </c>
      <c r="M59" s="28">
        <f>'Table A3'!L59*'Table A0'!$J59/(0.4)</f>
        <v>513973.90389545617</v>
      </c>
      <c r="N59" s="28">
        <f>'Table A3'!M59*'Table A0'!$J59/(0.09)</f>
        <v>1248583.8620633215</v>
      </c>
      <c r="O59" s="28"/>
      <c r="P59" s="28">
        <f>'Table Thresholds_nominal'!P59*'Table A0'!$L59</f>
        <v>103932.76470349361</v>
      </c>
      <c r="Q59" s="28">
        <f>'Table Thresholds_nominal'!Q59*'Table A0'!$L59</f>
        <v>132396.06926332475</v>
      </c>
      <c r="R59" s="28">
        <f>'Table Thresholds_nominal'!R59*'Table A0'!$L59</f>
        <v>270154.06802441168</v>
      </c>
      <c r="S59" s="28">
        <f>'Table Thresholds_nominal'!S59*'Table A0'!$L59</f>
        <v>391260.08670243307</v>
      </c>
      <c r="T59" s="28">
        <f>'Table Thresholds_nominal'!T59*'Table A0'!$L59</f>
        <v>853602.13347033295</v>
      </c>
      <c r="U59" s="28">
        <f>'Table Thresholds_nominal'!U59*'Table A0'!$L59</f>
        <v>3136314.3913805881</v>
      </c>
      <c r="W59" s="28"/>
      <c r="X59" s="28"/>
      <c r="Y59" s="28"/>
      <c r="Z59" s="28"/>
      <c r="AA59" s="28"/>
      <c r="AB59" s="28"/>
    </row>
    <row r="60" spans="1:28" ht="12" customHeight="1">
      <c r="A60" s="27">
        <v>1967</v>
      </c>
      <c r="B60" s="28">
        <f>'Table A3'!B60*'Table A0'!$J60/(10)</f>
        <v>191393.18409463318</v>
      </c>
      <c r="C60" s="28">
        <f>'Table A3'!C60*'Table A0'!$J60/(5)</f>
        <v>263405.23511241534</v>
      </c>
      <c r="D60" s="28">
        <f>'Table A3'!D60*'Table A0'!$J60/(1)</f>
        <v>596637.63045490871</v>
      </c>
      <c r="E60" s="28">
        <f>'Table A3'!E60*'Table A0'!$J60/(0.5)</f>
        <v>852911.51199258759</v>
      </c>
      <c r="F60" s="28">
        <f>'Table A3'!F60*'Table A0'!$J60/(0.1)</f>
        <v>2043149.0437031435</v>
      </c>
      <c r="G60" s="28">
        <f>'Table A3'!G60*'Table A0'!$J60/(0.01)</f>
        <v>7870017.2286626287</v>
      </c>
      <c r="H60" s="28"/>
      <c r="I60" s="28">
        <f>(100-'Table A3'!B60)*'Table A0'!$J60/(90)</f>
        <v>40473.612211213243</v>
      </c>
      <c r="J60" s="28">
        <f>'Table A3'!I60*'Table A0'!$J60/(5)</f>
        <v>119381.13307685102</v>
      </c>
      <c r="K60" s="28">
        <f>'Table A3'!J60*'Table A0'!$J60/(4)</f>
        <v>180097.13627679201</v>
      </c>
      <c r="L60" s="28">
        <f>'Table A3'!K60*'Table A0'!$J60/(0.5)</f>
        <v>340363.74891722976</v>
      </c>
      <c r="M60" s="28">
        <f>'Table A3'!L60*'Table A0'!$J60/(0.4)</f>
        <v>555352.12906494865</v>
      </c>
      <c r="N60" s="28">
        <f>'Table A3'!M60*'Table A0'!$J60/(0.09)</f>
        <v>1395719.2453743122</v>
      </c>
      <c r="O60" s="28"/>
      <c r="P60" s="28">
        <f>'Table Thresholds_nominal'!P60*'Table A0'!$L60</f>
        <v>106879.89939062217</v>
      </c>
      <c r="Q60" s="28">
        <f>'Table Thresholds_nominal'!Q60*'Table A0'!$L60</f>
        <v>138648.15931178723</v>
      </c>
      <c r="R60" s="28">
        <f>'Table Thresholds_nominal'!R60*'Table A0'!$L60</f>
        <v>290677.01713009068</v>
      </c>
      <c r="S60" s="28">
        <f>'Table Thresholds_nominal'!S60*'Table A0'!$L60</f>
        <v>417267.68287449761</v>
      </c>
      <c r="T60" s="28">
        <f>'Table Thresholds_nominal'!T60*'Table A0'!$L60</f>
        <v>944882.21382461733</v>
      </c>
      <c r="U60" s="28">
        <f>'Table Thresholds_nominal'!U60*'Table A0'!$L60</f>
        <v>3614501.5063271946</v>
      </c>
      <c r="W60" s="28"/>
      <c r="X60" s="28"/>
      <c r="Y60" s="28"/>
      <c r="Z60" s="28"/>
      <c r="AA60" s="28"/>
      <c r="AB60" s="28"/>
    </row>
    <row r="61" spans="1:28" ht="12" customHeight="1">
      <c r="A61" s="27">
        <v>1968</v>
      </c>
      <c r="B61" s="28">
        <f>'Table A3'!B61*'Table A0'!$J61/(10)</f>
        <v>202126.30343148421</v>
      </c>
      <c r="C61" s="28">
        <f>'Table A3'!C61*'Table A0'!$J61/(5)</f>
        <v>280167.88949292805</v>
      </c>
      <c r="D61" s="28">
        <f>'Table A3'!D61*'Table A0'!$J61/(1)</f>
        <v>650385.56350246526</v>
      </c>
      <c r="E61" s="28">
        <f>'Table A3'!E61*'Table A0'!$J61/(0.5)</f>
        <v>944184.59185255622</v>
      </c>
      <c r="F61" s="28">
        <f>'Table A3'!F61*'Table A0'!$J61/(0.1)</f>
        <v>2333405.9707663571</v>
      </c>
      <c r="G61" s="28">
        <f>'Table A3'!G61*'Table A0'!$J61/(0.01)</f>
        <v>9367175.0548374988</v>
      </c>
      <c r="H61" s="28"/>
      <c r="I61" s="28">
        <f>(100-'Table A3'!B61)*'Table A0'!$J61/(90)</f>
        <v>41990.021773963133</v>
      </c>
      <c r="J61" s="28">
        <f>'Table A3'!I61*'Table A0'!$J61/(5)</f>
        <v>124084.71737004032</v>
      </c>
      <c r="K61" s="28">
        <f>'Table A3'!J61*'Table A0'!$J61/(4)</f>
        <v>187613.47099054378</v>
      </c>
      <c r="L61" s="28">
        <f>'Table A3'!K61*'Table A0'!$J61/(0.5)</f>
        <v>356586.53515237424</v>
      </c>
      <c r="M61" s="28">
        <f>'Table A3'!L61*'Table A0'!$J61/(0.4)</f>
        <v>596879.24712410592</v>
      </c>
      <c r="N61" s="28">
        <f>'Table A3'!M61*'Table A0'!$J61/(0.09)</f>
        <v>1551876.0725362306</v>
      </c>
      <c r="O61" s="28"/>
      <c r="P61" s="28">
        <f>'Table Thresholds_nominal'!P61*'Table A0'!$L61</f>
        <v>111580.7873653719</v>
      </c>
      <c r="Q61" s="28">
        <f>'Table Thresholds_nominal'!Q61*'Table A0'!$L61</f>
        <v>144802.61362366556</v>
      </c>
      <c r="R61" s="28">
        <f>'Table Thresholds_nominal'!R61*'Table A0'!$L61</f>
        <v>306685.35703994316</v>
      </c>
      <c r="S61" s="28">
        <f>'Table Thresholds_nominal'!S61*'Table A0'!$L61</f>
        <v>442393.05324349302</v>
      </c>
      <c r="T61" s="28">
        <f>'Table Thresholds_nominal'!T61*'Table A0'!$L61</f>
        <v>1048153.71205351</v>
      </c>
      <c r="U61" s="28">
        <f>'Table Thresholds_nominal'!U61*'Table A0'!$L61</f>
        <v>4139002.3322513187</v>
      </c>
      <c r="W61" s="28"/>
      <c r="X61" s="28"/>
      <c r="Y61" s="28"/>
      <c r="Z61" s="28"/>
      <c r="AA61" s="28"/>
      <c r="AB61" s="28"/>
    </row>
    <row r="62" spans="1:28" ht="12" customHeight="1">
      <c r="A62" s="27">
        <v>1969</v>
      </c>
      <c r="B62" s="28">
        <f>'Table A3'!B62*'Table A0'!$J62/(10)</f>
        <v>196609.13301435323</v>
      </c>
      <c r="C62" s="28">
        <f>'Table A3'!C62*'Table A0'!$J62/(5)</f>
        <v>267528.27397884039</v>
      </c>
      <c r="D62" s="28">
        <f>'Table A3'!D62*'Table A0'!$J62/(1)</f>
        <v>599834.89428465394</v>
      </c>
      <c r="E62" s="28">
        <f>'Table A3'!E62*'Table A0'!$J62/(0.5)</f>
        <v>862918.68481052888</v>
      </c>
      <c r="F62" s="28">
        <f>'Table A3'!F62*'Table A0'!$J62/(0.1)</f>
        <v>2140374.3412791556</v>
      </c>
      <c r="G62" s="28">
        <f>'Table A3'!G62*'Table A0'!$J62/(0.01)</f>
        <v>9029079.2467858624</v>
      </c>
      <c r="H62" s="28"/>
      <c r="I62" s="28">
        <f>(100-'Table A3'!B62)*'Table A0'!$J62/(90)</f>
        <v>42539.740091371394</v>
      </c>
      <c r="J62" s="28">
        <f>'Table A3'!I62*'Table A0'!$J62/(5)</f>
        <v>125689.99204986605</v>
      </c>
      <c r="K62" s="28">
        <f>'Table A3'!J62*'Table A0'!$J62/(4)</f>
        <v>184451.61890238698</v>
      </c>
      <c r="L62" s="28">
        <f>'Table A3'!K62*'Table A0'!$J62/(0.5)</f>
        <v>336751.10375877901</v>
      </c>
      <c r="M62" s="28">
        <f>'Table A3'!L62*'Table A0'!$J62/(0.4)</f>
        <v>543554.77069337212</v>
      </c>
      <c r="N62" s="28">
        <f>'Table A3'!M62*'Table A0'!$J62/(0.09)</f>
        <v>1374962.6851117439</v>
      </c>
      <c r="O62" s="28"/>
      <c r="P62" s="28">
        <f>'Table Thresholds_nominal'!P62*'Table A0'!$L62</f>
        <v>113229.32742085114</v>
      </c>
      <c r="Q62" s="28">
        <f>'Table Thresholds_nominal'!Q62*'Table A0'!$L62</f>
        <v>144687.24109148947</v>
      </c>
      <c r="R62" s="28">
        <f>'Table Thresholds_nominal'!R62*'Table A0'!$L62</f>
        <v>289100.0032304551</v>
      </c>
      <c r="S62" s="28">
        <f>'Table Thresholds_nominal'!S62*'Table A0'!$L62</f>
        <v>414383.85972209892</v>
      </c>
      <c r="T62" s="28">
        <f>'Table Thresholds_nominal'!T62*'Table A0'!$L62</f>
        <v>927908.71252534352</v>
      </c>
      <c r="U62" s="28">
        <f>'Table Thresholds_nominal'!U62*'Table A0'!$L62</f>
        <v>3830545.6689116871</v>
      </c>
      <c r="W62" s="28"/>
      <c r="X62" s="28"/>
      <c r="Y62" s="28"/>
      <c r="Z62" s="28"/>
      <c r="AA62" s="28"/>
      <c r="AB62" s="28"/>
    </row>
    <row r="63" spans="1:28" ht="12" customHeight="1">
      <c r="A63" s="27">
        <v>1970</v>
      </c>
      <c r="B63" s="28">
        <f>'Table A3'!B63*'Table A0'!$J63/(10)</f>
        <v>186246.46521744988</v>
      </c>
      <c r="C63" s="28">
        <f>'Table A3'!C63*'Table A0'!$J63/(5)</f>
        <v>247316.16979291296</v>
      </c>
      <c r="D63" s="28">
        <f>'Table A3'!D63*'Table A0'!$J63/(1)</f>
        <v>515192.33316619368</v>
      </c>
      <c r="E63" s="28">
        <f>'Table A3'!E63*'Table A0'!$J63/(0.5)</f>
        <v>713658.3510335926</v>
      </c>
      <c r="F63" s="28">
        <f>'Table A3'!F63*'Table A0'!$J63/(0.1)</f>
        <v>1584255.881996755</v>
      </c>
      <c r="G63" s="28">
        <f>'Table A3'!G63*'Table A0'!$J63/(0.01)</f>
        <v>5687058.3675742876</v>
      </c>
      <c r="H63" s="28"/>
      <c r="I63" s="28">
        <f>(100-'Table A3'!B63)*'Table A0'!$J63/(90)</f>
        <v>42731.73829891107</v>
      </c>
      <c r="J63" s="28">
        <f>'Table A3'!I63*'Table A0'!$J63/(5)</f>
        <v>125176.76064198678</v>
      </c>
      <c r="K63" s="28">
        <f>'Table A3'!J63*'Table A0'!$J63/(4)</f>
        <v>180347.12894959279</v>
      </c>
      <c r="L63" s="28">
        <f>'Table A3'!K63*'Table A0'!$J63/(0.5)</f>
        <v>316726.31529879471</v>
      </c>
      <c r="M63" s="28">
        <f>'Table A3'!L63*'Table A0'!$J63/(0.4)</f>
        <v>496008.96829280193</v>
      </c>
      <c r="N63" s="28">
        <f>'Table A3'!M63*'Table A0'!$J63/(0.09)</f>
        <v>1128388.9391548072</v>
      </c>
      <c r="O63" s="28"/>
      <c r="P63" s="28">
        <f>'Table Thresholds_nominal'!P63*'Table A0'!$L63</f>
        <v>112744.31430421928</v>
      </c>
      <c r="Q63" s="28">
        <f>'Table Thresholds_nominal'!Q63*'Table A0'!$L63</f>
        <v>142942.0604619894</v>
      </c>
      <c r="R63" s="28">
        <f>'Table Thresholds_nominal'!R63*'Table A0'!$L63</f>
        <v>273703.11926878366</v>
      </c>
      <c r="S63" s="28">
        <f>'Table Thresholds_nominal'!S63*'Table A0'!$L63</f>
        <v>381424.00916019111</v>
      </c>
      <c r="T63" s="28">
        <f>'Table Thresholds_nominal'!T63*'Table A0'!$L63</f>
        <v>797393.20524338156</v>
      </c>
      <c r="U63" s="28">
        <f>'Table Thresholds_nominal'!U63*'Table A0'!$L63</f>
        <v>2693375.5952646718</v>
      </c>
      <c r="W63" s="28"/>
      <c r="X63" s="28"/>
      <c r="Y63" s="28"/>
      <c r="Z63" s="28"/>
      <c r="AA63" s="28"/>
      <c r="AB63" s="28"/>
    </row>
    <row r="64" spans="1:28" ht="12" customHeight="1">
      <c r="A64" s="27">
        <v>1971</v>
      </c>
      <c r="B64" s="28">
        <f>'Table A3'!B64*'Table A0'!$J64/(10)</f>
        <v>191628.26097657066</v>
      </c>
      <c r="C64" s="28">
        <f>'Table A3'!C64*'Table A0'!$J64/(5)</f>
        <v>255883.25490809674</v>
      </c>
      <c r="D64" s="28">
        <f>'Table A3'!D64*'Table A0'!$J64/(1)</f>
        <v>540278.69648799708</v>
      </c>
      <c r="E64" s="28">
        <f>'Table A3'!E64*'Table A0'!$J64/(0.5)</f>
        <v>754594.29071391735</v>
      </c>
      <c r="F64" s="28">
        <f>'Table A3'!F64*'Table A0'!$J64/(0.1)</f>
        <v>1717417.0020425299</v>
      </c>
      <c r="G64" s="28">
        <f>'Table A3'!G64*'Table A0'!$J64/(0.01)</f>
        <v>6401863.6715284754</v>
      </c>
      <c r="H64" s="28"/>
      <c r="I64" s="28">
        <f>(100-'Table A3'!B64)*'Table A0'!$J64/(90)</f>
        <v>42577.114382378546</v>
      </c>
      <c r="J64" s="28">
        <f>'Table A3'!I64*'Table A0'!$J64/(5)</f>
        <v>127373.26704504457</v>
      </c>
      <c r="K64" s="28">
        <f>'Table A3'!J64*'Table A0'!$J64/(4)</f>
        <v>184784.39451312163</v>
      </c>
      <c r="L64" s="28">
        <f>'Table A3'!K64*'Table A0'!$J64/(0.5)</f>
        <v>325963.10226207675</v>
      </c>
      <c r="M64" s="28">
        <f>'Table A3'!L64*'Table A0'!$J64/(0.4)</f>
        <v>513888.61288176419</v>
      </c>
      <c r="N64" s="28">
        <f>'Table A3'!M64*'Table A0'!$J64/(0.09)</f>
        <v>1196922.9276552028</v>
      </c>
      <c r="O64" s="28"/>
      <c r="P64" s="28">
        <f>'Table Thresholds_nominal'!P64*'Table A0'!$L64</f>
        <v>114417.95732658163</v>
      </c>
      <c r="Q64" s="28">
        <f>'Table Thresholds_nominal'!Q64*'Table A0'!$L64</f>
        <v>146526.18749157945</v>
      </c>
      <c r="R64" s="28">
        <f>'Table Thresholds_nominal'!R64*'Table A0'!$L64</f>
        <v>283598.05555814994</v>
      </c>
      <c r="S64" s="28">
        <f>'Table Thresholds_nominal'!S64*'Table A0'!$L64</f>
        <v>393737.23228585394</v>
      </c>
      <c r="T64" s="28">
        <f>'Table Thresholds_nominal'!T64*'Table A0'!$L64</f>
        <v>836590.58308071166</v>
      </c>
      <c r="U64" s="28">
        <f>'Table Thresholds_nominal'!U64*'Table A0'!$L64</f>
        <v>2960672.7236478198</v>
      </c>
      <c r="W64" s="28"/>
      <c r="X64" s="28"/>
      <c r="Y64" s="28"/>
      <c r="Z64" s="28"/>
      <c r="AA64" s="28"/>
      <c r="AB64" s="28"/>
    </row>
    <row r="65" spans="1:28" ht="12" customHeight="1">
      <c r="A65" s="27">
        <v>1972</v>
      </c>
      <c r="B65" s="28">
        <f>'Table A3'!B65*'Table A0'!$J65/(10)</f>
        <v>202470.21237696536</v>
      </c>
      <c r="C65" s="28">
        <f>'Table A3'!C65*'Table A0'!$J65/(5)</f>
        <v>271501.99515611347</v>
      </c>
      <c r="D65" s="28">
        <f>'Table A3'!D65*'Table A0'!$J65/(1)</f>
        <v>581001.76222416142</v>
      </c>
      <c r="E65" s="28">
        <f>'Table A3'!E65*'Table A0'!$J65/(0.5)</f>
        <v>817463.46677264664</v>
      </c>
      <c r="F65" s="28">
        <f>'Table A3'!F65*'Table A0'!$J65/(0.1)</f>
        <v>1884384.6187151247</v>
      </c>
      <c r="G65" s="28">
        <f>'Table A3'!G65*'Table A0'!$J65/(0.01)</f>
        <v>7102430.43794744</v>
      </c>
      <c r="H65" s="28"/>
      <c r="I65" s="28">
        <f>(100-'Table A3'!B65)*'Table A0'!$J65/(90)</f>
        <v>44485.780097204035</v>
      </c>
      <c r="J65" s="28">
        <f>'Table A3'!I65*'Table A0'!$J65/(5)</f>
        <v>133438.42959781724</v>
      </c>
      <c r="K65" s="28">
        <f>'Table A3'!J65*'Table A0'!$J65/(4)</f>
        <v>194127.05338910149</v>
      </c>
      <c r="L65" s="28">
        <f>'Table A3'!K65*'Table A0'!$J65/(0.5)</f>
        <v>344540.05767567636</v>
      </c>
      <c r="M65" s="28">
        <f>'Table A3'!L65*'Table A0'!$J65/(0.4)</f>
        <v>550733.17878702702</v>
      </c>
      <c r="N65" s="28">
        <f>'Table A3'!M65*'Table A0'!$J65/(0.09)</f>
        <v>1304601.7499115339</v>
      </c>
      <c r="O65" s="28"/>
      <c r="P65" s="28">
        <f>'Table Thresholds_nominal'!P65*'Table A0'!$L65</f>
        <v>120378.33615911656</v>
      </c>
      <c r="Q65" s="28">
        <f>'Table Thresholds_nominal'!Q65*'Table A0'!$L65</f>
        <v>154018.08961073044</v>
      </c>
      <c r="R65" s="28">
        <f>'Table Thresholds_nominal'!R65*'Table A0'!$L65</f>
        <v>299963.82963536098</v>
      </c>
      <c r="S65" s="28">
        <f>'Table Thresholds_nominal'!S65*'Table A0'!$L65</f>
        <v>423312.48528174497</v>
      </c>
      <c r="T65" s="28">
        <f>'Table Thresholds_nominal'!T65*'Table A0'!$L65</f>
        <v>908925.08651561639</v>
      </c>
      <c r="U65" s="28">
        <f>'Table Thresholds_nominal'!U65*'Table A0'!$L65</f>
        <v>3246370.9503712277</v>
      </c>
      <c r="W65" s="28"/>
      <c r="X65" s="28"/>
      <c r="Y65" s="28"/>
      <c r="Z65" s="28"/>
      <c r="AA65" s="28"/>
      <c r="AB65" s="28"/>
    </row>
    <row r="66" spans="1:28" ht="12" customHeight="1">
      <c r="A66" s="27">
        <v>1973</v>
      </c>
      <c r="B66" s="28">
        <f>'Table A3'!B66*'Table A0'!$J66/(10)</f>
        <v>204101.47065319162</v>
      </c>
      <c r="C66" s="28">
        <f>'Table A3'!C66*'Table A0'!$J66/(5)</f>
        <v>272035.13324058027</v>
      </c>
      <c r="D66" s="28">
        <f>'Table A3'!D66*'Table A0'!$J66/(1)</f>
        <v>561032.21906436316</v>
      </c>
      <c r="E66" s="28">
        <f>'Table A3'!E66*'Table A0'!$J66/(0.5)</f>
        <v>771989.60547605809</v>
      </c>
      <c r="F66" s="28">
        <f>'Table A3'!F66*'Table A0'!$J66/(0.1)</f>
        <v>1690044.55751007</v>
      </c>
      <c r="G66" s="28">
        <f>'Table A3'!G66*'Table A0'!$J66/(0.01)</f>
        <v>5764316.6061423216</v>
      </c>
      <c r="H66" s="28"/>
      <c r="I66" s="28">
        <f>(100-'Table A3'!B66)*'Table A0'!$J66/(90)</f>
        <v>45357.168680919363</v>
      </c>
      <c r="J66" s="28">
        <f>'Table A3'!I66*'Table A0'!$J66/(5)</f>
        <v>136167.80806580296</v>
      </c>
      <c r="K66" s="28">
        <f>'Table A3'!J66*'Table A0'!$J66/(4)</f>
        <v>199785.86178463459</v>
      </c>
      <c r="L66" s="28">
        <f>'Table A3'!K66*'Table A0'!$J66/(0.5)</f>
        <v>350074.83265266818</v>
      </c>
      <c r="M66" s="28">
        <f>'Table A3'!L66*'Table A0'!$J66/(0.4)</f>
        <v>542475.86746755498</v>
      </c>
      <c r="N66" s="28">
        <f>'Table A3'!M66*'Table A0'!$J66/(0.09)</f>
        <v>1237347.6632175979</v>
      </c>
      <c r="O66" s="28"/>
      <c r="P66" s="28">
        <f>'Table Thresholds_nominal'!P66*'Table A0'!$L66</f>
        <v>122242.85824068719</v>
      </c>
      <c r="Q66" s="28">
        <f>'Table Thresholds_nominal'!Q66*'Table A0'!$L66</f>
        <v>157443.5716994644</v>
      </c>
      <c r="R66" s="28">
        <f>'Table Thresholds_nominal'!R66*'Table A0'!$L66</f>
        <v>306381.16934490099</v>
      </c>
      <c r="S66" s="28">
        <f>'Table Thresholds_nominal'!S66*'Table A0'!$L66</f>
        <v>418588.86843198724</v>
      </c>
      <c r="T66" s="28">
        <f>'Table Thresholds_nominal'!T66*'Table A0'!$L66</f>
        <v>873715.4006621188</v>
      </c>
      <c r="U66" s="28">
        <f>'Table Thresholds_nominal'!U66*'Table A0'!$L66</f>
        <v>2904309.0520272483</v>
      </c>
      <c r="W66" s="28"/>
      <c r="X66" s="28"/>
      <c r="Y66" s="28"/>
      <c r="Z66" s="28"/>
      <c r="AA66" s="28"/>
      <c r="AB66" s="28"/>
    </row>
    <row r="67" spans="1:28" ht="12" customHeight="1">
      <c r="A67" s="27">
        <v>1974</v>
      </c>
      <c r="B67" s="28">
        <f>'Table A3'!B67*'Table A0'!$J67/(10)</f>
        <v>195823.38336980849</v>
      </c>
      <c r="C67" s="28">
        <f>'Table A3'!C67*'Table A0'!$J67/(5)</f>
        <v>260063.49789278558</v>
      </c>
      <c r="D67" s="28">
        <f>'Table A3'!D67*'Table A0'!$J67/(1)</f>
        <v>536311.47788426501</v>
      </c>
      <c r="E67" s="28">
        <f>'Table A3'!E67*'Table A0'!$J67/(0.5)</f>
        <v>741565.66849203419</v>
      </c>
      <c r="F67" s="28">
        <f>'Table A3'!F67*'Table A0'!$J67/(0.1)</f>
        <v>1603939.7011390829</v>
      </c>
      <c r="G67" s="28">
        <f>'Table A3'!G67*'Table A0'!$J67/(0.01)</f>
        <v>5166821.2379272524</v>
      </c>
      <c r="H67" s="28"/>
      <c r="I67" s="28">
        <f>(100-'Table A3'!B67)*'Table A0'!$J67/(90)</f>
        <v>43564.539174136131</v>
      </c>
      <c r="J67" s="28">
        <f>'Table A3'!I67*'Table A0'!$J67/(5)</f>
        <v>131583.2688468314</v>
      </c>
      <c r="K67" s="28">
        <f>'Table A3'!J67*'Table A0'!$J67/(4)</f>
        <v>191001.50289491573</v>
      </c>
      <c r="L67" s="28">
        <f>'Table A3'!K67*'Table A0'!$J67/(0.5)</f>
        <v>331057.28727649571</v>
      </c>
      <c r="M67" s="28">
        <f>'Table A3'!L67*'Table A0'!$J67/(0.4)</f>
        <v>525972.16033027193</v>
      </c>
      <c r="N67" s="28">
        <f>'Table A3'!M67*'Table A0'!$J67/(0.09)</f>
        <v>1208063.9748292863</v>
      </c>
      <c r="O67" s="28"/>
      <c r="P67" s="28">
        <f>'Table Thresholds_nominal'!P67*'Table A0'!$L67</f>
        <v>118533.01609948382</v>
      </c>
      <c r="Q67" s="28">
        <f>'Table Thresholds_nominal'!Q67*'Table A0'!$L67</f>
        <v>153684.85437574435</v>
      </c>
      <c r="R67" s="28">
        <f>'Table Thresholds_nominal'!R67*'Table A0'!$L67</f>
        <v>288854.62803676631</v>
      </c>
      <c r="S67" s="28">
        <f>'Table Thresholds_nominal'!S67*'Table A0'!$L67</f>
        <v>400990.57767430745</v>
      </c>
      <c r="T67" s="28">
        <f>'Table Thresholds_nominal'!T67*'Table A0'!$L67</f>
        <v>869047.74640793703</v>
      </c>
      <c r="U67" s="28">
        <f>'Table Thresholds_nominal'!U67*'Table A0'!$L67</f>
        <v>2717272.8006751603</v>
      </c>
      <c r="W67" s="28"/>
      <c r="X67" s="28"/>
      <c r="Y67" s="28"/>
      <c r="Z67" s="28"/>
      <c r="AA67" s="28"/>
      <c r="AB67" s="28"/>
    </row>
    <row r="68" spans="1:28" ht="12" customHeight="1">
      <c r="A68" s="27">
        <v>1975</v>
      </c>
      <c r="B68" s="28">
        <f>'Table A3'!B68*'Table A0'!$J68/(10)</f>
        <v>186075.11807187952</v>
      </c>
      <c r="C68" s="28">
        <f>'Table A3'!C68*'Table A0'!$J68/(5)</f>
        <v>244679.13643679823</v>
      </c>
      <c r="D68" s="28">
        <f>'Table A3'!D68*'Table A0'!$J68/(1)</f>
        <v>493819.81212032802</v>
      </c>
      <c r="E68" s="28">
        <f>'Table A3'!E68*'Table A0'!$J68/(0.5)</f>
        <v>675433.3909454759</v>
      </c>
      <c r="F68" s="28">
        <f>'Table A3'!F68*'Table A0'!$J68/(0.1)</f>
        <v>1427311.8815439953</v>
      </c>
      <c r="G68" s="28">
        <f>'Table A3'!G68*'Table A0'!$J68/(0.01)</f>
        <v>4711755.970561143</v>
      </c>
      <c r="H68" s="28"/>
      <c r="I68" s="28">
        <f>(100-'Table A3'!B68)*'Table A0'!$J68/(90)</f>
        <v>41165.280629619003</v>
      </c>
      <c r="J68" s="28">
        <f>'Table A3'!I68*'Table A0'!$J68/(5)</f>
        <v>127471.0997069608</v>
      </c>
      <c r="K68" s="28">
        <f>'Table A3'!J68*'Table A0'!$J68/(4)</f>
        <v>182393.96751591578</v>
      </c>
      <c r="L68" s="28">
        <f>'Table A3'!K68*'Table A0'!$J68/(0.5)</f>
        <v>312206.23329518008</v>
      </c>
      <c r="M68" s="28">
        <f>'Table A3'!L68*'Table A0'!$J68/(0.4)</f>
        <v>487463.76829584606</v>
      </c>
      <c r="N68" s="28">
        <f>'Table A3'!M68*'Table A0'!$J68/(0.09)</f>
        <v>1062373.649430979</v>
      </c>
      <c r="O68" s="28"/>
      <c r="P68" s="28">
        <f>'Table Thresholds_nominal'!P68*'Table A0'!$L68</f>
        <v>114623.3543131664</v>
      </c>
      <c r="Q68" s="28">
        <f>'Table Thresholds_nominal'!Q68*'Table A0'!$L68</f>
        <v>145875.97044019672</v>
      </c>
      <c r="R68" s="28">
        <f>'Table Thresholds_nominal'!R68*'Table A0'!$L68</f>
        <v>272251.52363785071</v>
      </c>
      <c r="S68" s="28">
        <f>'Table Thresholds_nominal'!S68*'Table A0'!$L68</f>
        <v>374004.98493109777</v>
      </c>
      <c r="T68" s="28">
        <f>'Table Thresholds_nominal'!T68*'Table A0'!$L68</f>
        <v>754758.71897082962</v>
      </c>
      <c r="U68" s="28">
        <f>'Table Thresholds_nominal'!U68*'Table A0'!$L68</f>
        <v>2356633.9257936147</v>
      </c>
      <c r="W68" s="28"/>
      <c r="X68" s="28"/>
      <c r="Y68" s="28"/>
      <c r="Z68" s="28"/>
      <c r="AA68" s="28"/>
      <c r="AB68" s="28"/>
    </row>
    <row r="69" spans="1:28" ht="12" customHeight="1">
      <c r="A69" s="27">
        <v>1976</v>
      </c>
      <c r="B69" s="28">
        <f>'Table A3'!B69*'Table A0'!$J69/(10)</f>
        <v>191475.7543845445</v>
      </c>
      <c r="C69" s="28">
        <f>'Table A3'!C69*'Table A0'!$J69/(5)</f>
        <v>251849.134155042</v>
      </c>
      <c r="D69" s="28">
        <f>'Table A3'!D69*'Table A0'!$J69/(1)</f>
        <v>507770.48563153885</v>
      </c>
      <c r="E69" s="28">
        <f>'Table A3'!E69*'Table A0'!$J69/(0.5)</f>
        <v>695552.94515445759</v>
      </c>
      <c r="F69" s="28">
        <f>'Table A3'!F69*'Table A0'!$J69/(0.1)</f>
        <v>1486910.9183168532</v>
      </c>
      <c r="G69" s="28">
        <f>'Table A3'!G69*'Table A0'!$J69/(0.01)</f>
        <v>4927857.8111568829</v>
      </c>
      <c r="H69" s="28"/>
      <c r="I69" s="28">
        <f>(100-'Table A3'!B69)*'Table A0'!$J69/(90)</f>
        <v>42396.820243410519</v>
      </c>
      <c r="J69" s="28">
        <f>'Table A3'!I69*'Table A0'!$J69/(5)</f>
        <v>131102.37461404706</v>
      </c>
      <c r="K69" s="28">
        <f>'Table A3'!J69*'Table A0'!$J69/(4)</f>
        <v>187868.79628591778</v>
      </c>
      <c r="L69" s="28">
        <f>'Table A3'!K69*'Table A0'!$J69/(0.5)</f>
        <v>319988.02610862005</v>
      </c>
      <c r="M69" s="28">
        <f>'Table A3'!L69*'Table A0'!$J69/(0.4)</f>
        <v>497713.45186385867</v>
      </c>
      <c r="N69" s="28">
        <f>'Table A3'!M69*'Table A0'!$J69/(0.09)</f>
        <v>1104583.4857790724</v>
      </c>
      <c r="O69" s="28"/>
      <c r="P69" s="28">
        <f>'Table Thresholds_nominal'!P69*'Table A0'!$L69</f>
        <v>117993.4043963018</v>
      </c>
      <c r="Q69" s="28">
        <f>'Table Thresholds_nominal'!Q69*'Table A0'!$L69</f>
        <v>150366.3183009029</v>
      </c>
      <c r="R69" s="28">
        <f>'Table Thresholds_nominal'!R69*'Table A0'!$L69</f>
        <v>279210.33144495299</v>
      </c>
      <c r="S69" s="28">
        <f>'Table Thresholds_nominal'!S69*'Table A0'!$L69</f>
        <v>380906.65182749275</v>
      </c>
      <c r="T69" s="28">
        <f>'Table Thresholds_nominal'!T69*'Table A0'!$L69</f>
        <v>780026.75783756666</v>
      </c>
      <c r="U69" s="28">
        <f>'Table Thresholds_nominal'!U69*'Table A0'!$L69</f>
        <v>2453141.3729240322</v>
      </c>
      <c r="W69" s="28"/>
      <c r="X69" s="28"/>
      <c r="Y69" s="28"/>
      <c r="Z69" s="28"/>
      <c r="AA69" s="28"/>
      <c r="AB69" s="28"/>
    </row>
    <row r="70" spans="1:28" ht="12" customHeight="1">
      <c r="A70" s="27">
        <v>1977</v>
      </c>
      <c r="B70" s="28">
        <f>'Table A3'!B70*'Table A0'!$J70/(10)</f>
        <v>194539.26182380106</v>
      </c>
      <c r="C70" s="28">
        <f>'Table A3'!C70*'Table A0'!$J70/(5)</f>
        <v>256321.30281693046</v>
      </c>
      <c r="D70" s="28">
        <f>'Table A3'!D70*'Table A0'!$J70/(1)</f>
        <v>522800.5957351175</v>
      </c>
      <c r="E70" s="28">
        <f>'Table A3'!E70*'Table A0'!$J70/(0.5)</f>
        <v>720274.98918604618</v>
      </c>
      <c r="F70" s="28">
        <f>'Table A3'!F70*'Table A0'!$J70/(0.1)</f>
        <v>1568631.7283927314</v>
      </c>
      <c r="G70" s="28">
        <f>'Table A3'!G70*'Table A0'!$J70/(0.01)</f>
        <v>5350334.6690366156</v>
      </c>
      <c r="H70" s="28"/>
      <c r="I70" s="28">
        <f>(100-'Table A3'!B70)*'Table A0'!$J70/(90)</f>
        <v>42748.178910553266</v>
      </c>
      <c r="J70" s="28">
        <f>'Table A3'!I70*'Table A0'!$J70/(5)</f>
        <v>132757.22083067166</v>
      </c>
      <c r="K70" s="28">
        <f>'Table A3'!J70*'Table A0'!$J70/(4)</f>
        <v>189701.47958738371</v>
      </c>
      <c r="L70" s="28">
        <f>'Table A3'!K70*'Table A0'!$J70/(0.5)</f>
        <v>325326.20228418882</v>
      </c>
      <c r="M70" s="28">
        <f>'Table A3'!L70*'Table A0'!$J70/(0.4)</f>
        <v>508185.80438437482</v>
      </c>
      <c r="N70" s="28">
        <f>'Table A3'!M70*'Table A0'!$J70/(0.09)</f>
        <v>1148442.5127656334</v>
      </c>
      <c r="O70" s="28"/>
      <c r="P70" s="28">
        <f>'Table Thresholds_nominal'!P70*'Table A0'!$L70</f>
        <v>119296.59231321531</v>
      </c>
      <c r="Q70" s="28">
        <f>'Table Thresholds_nominal'!Q70*'Table A0'!$L70</f>
        <v>152560.10827837826</v>
      </c>
      <c r="R70" s="28">
        <f>'Table Thresholds_nominal'!R70*'Table A0'!$L70</f>
        <v>283580.21288474411</v>
      </c>
      <c r="S70" s="28">
        <f>'Table Thresholds_nominal'!S70*'Table A0'!$L70</f>
        <v>387735.26465439732</v>
      </c>
      <c r="T70" s="28">
        <f>'Table Thresholds_nominal'!T70*'Table A0'!$L70</f>
        <v>803629.65828901599</v>
      </c>
      <c r="U70" s="28">
        <f>'Table Thresholds_nominal'!U70*'Table A0'!$L70</f>
        <v>2621727.1394471098</v>
      </c>
      <c r="W70" s="28"/>
      <c r="X70" s="28"/>
      <c r="Y70" s="28"/>
      <c r="Z70" s="28"/>
      <c r="AA70" s="28"/>
      <c r="AB70" s="28"/>
    </row>
    <row r="71" spans="1:28" ht="12" customHeight="1">
      <c r="A71" s="27">
        <v>1978</v>
      </c>
      <c r="B71" s="28">
        <f>'Table A3'!B71*'Table A0'!$J71/(10)</f>
        <v>197673.75321269469</v>
      </c>
      <c r="C71" s="28">
        <f>'Table A3'!C71*'Table A0'!$J71/(5)</f>
        <v>260163.8950670397</v>
      </c>
      <c r="D71" s="28">
        <f>'Table A3'!D71*'Table A0'!$J71/(1)</f>
        <v>528363.8538581538</v>
      </c>
      <c r="E71" s="28">
        <f>'Table A3'!E71*'Table A0'!$J71/(0.5)</f>
        <v>727420.96702334972</v>
      </c>
      <c r="F71" s="28">
        <f>'Table A3'!F71*'Table A0'!$J71/(0.1)</f>
        <v>1563138.0583282553</v>
      </c>
      <c r="G71" s="28">
        <f>'Table A3'!G71*'Table A0'!$J71/(0.01)</f>
        <v>5055329.65042073</v>
      </c>
      <c r="H71" s="28"/>
      <c r="I71" s="28">
        <f>(100-'Table A3'!B71)*'Table A0'!$J71/(90)</f>
        <v>43626.948584491009</v>
      </c>
      <c r="J71" s="28">
        <f>'Table A3'!I71*'Table A0'!$J71/(5)</f>
        <v>135183.61135834968</v>
      </c>
      <c r="K71" s="28">
        <f>'Table A3'!J71*'Table A0'!$J71/(4)</f>
        <v>193113.90536926116</v>
      </c>
      <c r="L71" s="28">
        <f>'Table A3'!K71*'Table A0'!$J71/(0.5)</f>
        <v>329306.74069295794</v>
      </c>
      <c r="M71" s="28">
        <f>'Table A3'!L71*'Table A0'!$J71/(0.4)</f>
        <v>518491.69419712329</v>
      </c>
      <c r="N71" s="28">
        <f>'Table A3'!M71*'Table A0'!$J71/(0.09)</f>
        <v>1175116.7703179803</v>
      </c>
      <c r="O71" s="28"/>
      <c r="P71" s="28">
        <f>'Table Thresholds_nominal'!P71*'Table A0'!$L71</f>
        <v>121470.7257783091</v>
      </c>
      <c r="Q71" s="28">
        <f>'Table Thresholds_nominal'!Q71*'Table A0'!$L71</f>
        <v>154846.87508431086</v>
      </c>
      <c r="R71" s="28">
        <f>'Table Thresholds_nominal'!R71*'Table A0'!$L71</f>
        <v>287592.4311783053</v>
      </c>
      <c r="S71" s="28">
        <f>'Table Thresholds_nominal'!S71*'Table A0'!$L71</f>
        <v>394712.28810288542</v>
      </c>
      <c r="T71" s="28">
        <f>'Table Thresholds_nominal'!T71*'Table A0'!$L71</f>
        <v>822692.09297446185</v>
      </c>
      <c r="U71" s="28">
        <f>'Table Thresholds_nominal'!U71*'Table A0'!$L71</f>
        <v>2573159.4346103822</v>
      </c>
      <c r="W71" s="28"/>
      <c r="X71" s="28"/>
      <c r="Y71" s="28"/>
      <c r="Z71" s="28"/>
      <c r="AA71" s="28"/>
      <c r="AB71" s="28"/>
    </row>
    <row r="72" spans="1:28" ht="12" customHeight="1">
      <c r="A72" s="27">
        <v>1979</v>
      </c>
      <c r="B72" s="28">
        <f>'Table A3'!B72*'Table A0'!$J72/(10)</f>
        <v>204214.23313666321</v>
      </c>
      <c r="C72" s="28">
        <f>'Table A3'!C72*'Table A0'!$J72/(5)</f>
        <v>273755.76448664116</v>
      </c>
      <c r="D72" s="28">
        <f>'Table A3'!D72*'Table A0'!$J72/(1)</f>
        <v>594378.30183241516</v>
      </c>
      <c r="E72" s="28">
        <f>'Table A3'!E72*'Table A0'!$J72/(0.5)</f>
        <v>848623.76089249889</v>
      </c>
      <c r="F72" s="28">
        <f>'Table A3'!F72*'Table A0'!$J72/(0.1)</f>
        <v>2052908.3510310028</v>
      </c>
      <c r="G72" s="28">
        <f>'Table A3'!G72*'Table A0'!$J72/(0.01)</f>
        <v>8194626.3798050722</v>
      </c>
      <c r="H72" s="28"/>
      <c r="I72" s="28">
        <f>(100-'Table A3'!B72)*'Table A0'!$J72/(90)</f>
        <v>43632.117877656456</v>
      </c>
      <c r="J72" s="28">
        <f>'Table A3'!I72*'Table A0'!$J72/(5)</f>
        <v>134672.70178668527</v>
      </c>
      <c r="K72" s="28">
        <f>'Table A3'!J72*'Table A0'!$J72/(4)</f>
        <v>193600.13015019763</v>
      </c>
      <c r="L72" s="28">
        <f>'Table A3'!K72*'Table A0'!$J72/(0.5)</f>
        <v>340132.84277233138</v>
      </c>
      <c r="M72" s="28">
        <f>'Table A3'!L72*'Table A0'!$J72/(0.4)</f>
        <v>547552.61335787282</v>
      </c>
      <c r="N72" s="28">
        <f>'Table A3'!M72*'Table A0'!$J72/(0.09)</f>
        <v>1370495.2367227729</v>
      </c>
      <c r="O72" s="28"/>
      <c r="P72" s="28">
        <f>'Table Thresholds_nominal'!P72*'Table A0'!$L72</f>
        <v>121440.7970337672</v>
      </c>
      <c r="Q72" s="28">
        <f>'Table Thresholds_nominal'!Q72*'Table A0'!$L72</f>
        <v>155829.85960975752</v>
      </c>
      <c r="R72" s="28">
        <f>'Table Thresholds_nominal'!R72*'Table A0'!$L72</f>
        <v>294853.06289011973</v>
      </c>
      <c r="S72" s="28">
        <f>'Table Thresholds_nominal'!S72*'Table A0'!$L72</f>
        <v>415417.17320038762</v>
      </c>
      <c r="T72" s="28">
        <f>'Table Thresholds_nominal'!T72*'Table A0'!$L72</f>
        <v>929412.11359733995</v>
      </c>
      <c r="U72" s="28">
        <f>'Table Thresholds_nominal'!U72*'Table A0'!$L72</f>
        <v>3705072.9077424696</v>
      </c>
      <c r="W72" s="28"/>
      <c r="X72" s="28"/>
      <c r="Y72" s="28"/>
      <c r="Z72" s="28"/>
      <c r="AA72" s="28"/>
      <c r="AB72" s="28"/>
    </row>
    <row r="73" spans="1:28" ht="12" customHeight="1">
      <c r="A73" s="27">
        <v>1980</v>
      </c>
      <c r="B73" s="28">
        <f>'Table A3'!B73*'Table A0'!$J73/(10)</f>
        <v>200547.3828139891</v>
      </c>
      <c r="C73" s="28">
        <f>'Table A3'!C73*'Table A0'!$J73/(5)</f>
        <v>268311.68632924615</v>
      </c>
      <c r="D73" s="28">
        <f>'Table A3'!D73*'Table A0'!$J73/(1)</f>
        <v>580280.01600257703</v>
      </c>
      <c r="E73" s="28">
        <f>'Table A3'!E73*'Table A0'!$J73/(0.5)</f>
        <v>827948.63667932805</v>
      </c>
      <c r="F73" s="28">
        <f>'Table A3'!F73*'Table A0'!$J73/(0.1)</f>
        <v>1974323.4420702758</v>
      </c>
      <c r="G73" s="28">
        <f>'Table A3'!G73*'Table A0'!$J73/(0.01)</f>
        <v>7391607.4700138168</v>
      </c>
      <c r="H73" s="28"/>
      <c r="I73" s="28">
        <f>(100-'Table A3'!B73)*'Table A0'!$J73/(90)</f>
        <v>42057.245211781534</v>
      </c>
      <c r="J73" s="28">
        <f>'Table A3'!I73*'Table A0'!$J73/(5)</f>
        <v>132783.07929873205</v>
      </c>
      <c r="K73" s="28">
        <f>'Table A3'!J73*'Table A0'!$J73/(4)</f>
        <v>190319.60391091343</v>
      </c>
      <c r="L73" s="28">
        <f>'Table A3'!K73*'Table A0'!$J73/(0.5)</f>
        <v>332611.39532582602</v>
      </c>
      <c r="M73" s="28">
        <f>'Table A3'!L73*'Table A0'!$J73/(0.4)</f>
        <v>541354.93533159106</v>
      </c>
      <c r="N73" s="28">
        <f>'Table A3'!M73*'Table A0'!$J73/(0.09)</f>
        <v>1372402.9945209939</v>
      </c>
      <c r="O73" s="28"/>
      <c r="P73" s="28">
        <f>'Table Thresholds_nominal'!P73*'Table A0'!$L73</f>
        <v>119891.41969526179</v>
      </c>
      <c r="Q73" s="28">
        <f>'Table Thresholds_nominal'!Q73*'Table A0'!$L73</f>
        <v>153219.77320925205</v>
      </c>
      <c r="R73" s="28">
        <f>'Table Thresholds_nominal'!R73*'Table A0'!$L73</f>
        <v>290106.39638898568</v>
      </c>
      <c r="S73" s="28">
        <f>'Table Thresholds_nominal'!S73*'Table A0'!$L73</f>
        <v>407997.37600455678</v>
      </c>
      <c r="T73" s="28">
        <f>'Table Thresholds_nominal'!T73*'Table A0'!$L73</f>
        <v>932184.25443805556</v>
      </c>
      <c r="U73" s="28">
        <f>'Table Thresholds_nominal'!U73*'Table A0'!$L73</f>
        <v>3536862.5463728099</v>
      </c>
      <c r="W73" s="28"/>
      <c r="X73" s="28"/>
      <c r="Y73" s="28"/>
      <c r="Z73" s="28"/>
      <c r="AA73" s="28"/>
      <c r="AB73" s="28"/>
    </row>
    <row r="74" spans="1:28" ht="12" customHeight="1">
      <c r="A74" s="27">
        <v>1981</v>
      </c>
      <c r="B74" s="28">
        <f>'Table A3'!B74*'Table A0'!$J74/(10)</f>
        <v>197799.01083596318</v>
      </c>
      <c r="C74" s="28">
        <f>'Table A3'!C74*'Table A0'!$J74/(5)</f>
        <v>263816.18647841382</v>
      </c>
      <c r="D74" s="28">
        <f>'Table A3'!D74*'Table A0'!$J74/(1)</f>
        <v>573583.98868729849</v>
      </c>
      <c r="E74" s="28">
        <f>'Table A3'!E74*'Table A0'!$J74/(0.5)</f>
        <v>828375.88134970644</v>
      </c>
      <c r="F74" s="28">
        <f>'Table A3'!F74*'Table A0'!$J74/(0.1)</f>
        <v>2042034.5020381077</v>
      </c>
      <c r="G74" s="28">
        <f>'Table A3'!G74*'Table A0'!$J74/(0.01)</f>
        <v>7821070.4227942843</v>
      </c>
      <c r="H74" s="28"/>
      <c r="I74" s="28">
        <f>(100-'Table A3'!B74)*'Table A0'!$J74/(90)</f>
        <v>41645.569089375014</v>
      </c>
      <c r="J74" s="28">
        <f>'Table A3'!I74*'Table A0'!$J74/(5)</f>
        <v>131781.83519351252</v>
      </c>
      <c r="K74" s="28">
        <f>'Table A3'!J74*'Table A0'!$J74/(4)</f>
        <v>186374.23592619269</v>
      </c>
      <c r="L74" s="28">
        <f>'Table A3'!K74*'Table A0'!$J74/(0.5)</f>
        <v>318792.09602489049</v>
      </c>
      <c r="M74" s="28">
        <f>'Table A3'!L74*'Table A0'!$J74/(0.4)</f>
        <v>524961.22617760603</v>
      </c>
      <c r="N74" s="28">
        <f>'Table A3'!M74*'Table A0'!$J74/(0.09)</f>
        <v>1399919.3997318661</v>
      </c>
      <c r="O74" s="28"/>
      <c r="P74" s="28">
        <f>'Table Thresholds_nominal'!P74*'Table A0'!$L74</f>
        <v>118259.09700835313</v>
      </c>
      <c r="Q74" s="28">
        <f>'Table Thresholds_nominal'!Q74*'Table A0'!$L74</f>
        <v>150918.08063670545</v>
      </c>
      <c r="R74" s="28">
        <f>'Table Thresholds_nominal'!R74*'Table A0'!$L74</f>
        <v>277664.00966881873</v>
      </c>
      <c r="S74" s="28">
        <f>'Table Thresholds_nominal'!S74*'Table A0'!$L74</f>
        <v>389605.99380605709</v>
      </c>
      <c r="T74" s="28">
        <f>'Table Thresholds_nominal'!T74*'Table A0'!$L74</f>
        <v>937326.34440104559</v>
      </c>
      <c r="U74" s="28">
        <f>'Table Thresholds_nominal'!U74*'Table A0'!$L74</f>
        <v>3671970.0562809086</v>
      </c>
      <c r="W74" s="28"/>
      <c r="X74" s="28"/>
      <c r="Y74" s="28"/>
      <c r="Z74" s="28"/>
      <c r="AA74" s="28"/>
      <c r="AB74" s="28"/>
    </row>
    <row r="75" spans="1:28" ht="12" customHeight="1">
      <c r="A75" s="27">
        <v>1982</v>
      </c>
      <c r="B75" s="28">
        <f>'Table A3'!B75*'Table A0'!$J75/(10)</f>
        <v>198748.24767188155</v>
      </c>
      <c r="C75" s="28">
        <f>'Table A3'!C75*'Table A0'!$J75/(5)</f>
        <v>268103.66804431396</v>
      </c>
      <c r="D75" s="28">
        <f>'Table A3'!D75*'Table A0'!$J75/(1)</f>
        <v>607278.29123190255</v>
      </c>
      <c r="E75" s="28">
        <f>'Table A3'!E75*'Table A0'!$J75/(0.5)</f>
        <v>896088.38858063985</v>
      </c>
      <c r="F75" s="28">
        <f>'Table A3'!F75*'Table A0'!$J75/(0.1)</f>
        <v>2348927.2144886232</v>
      </c>
      <c r="G75" s="28">
        <f>'Table A3'!G75*'Table A0'!$J75/(0.01)</f>
        <v>9752821.1812196691</v>
      </c>
      <c r="H75" s="28"/>
      <c r="I75" s="28">
        <f>(100-'Table A3'!B75)*'Table A0'!$J75/(90)</f>
        <v>40418.375460317853</v>
      </c>
      <c r="J75" s="28">
        <f>'Table A3'!I75*'Table A0'!$J75/(5)</f>
        <v>129392.82729944908</v>
      </c>
      <c r="K75" s="28">
        <f>'Table A3'!J75*'Table A0'!$J75/(4)</f>
        <v>183310.01224741686</v>
      </c>
      <c r="L75" s="28">
        <f>'Table A3'!K75*'Table A0'!$J75/(0.5)</f>
        <v>318468.19388316519</v>
      </c>
      <c r="M75" s="28">
        <f>'Table A3'!L75*'Table A0'!$J75/(0.4)</f>
        <v>532878.68210364389</v>
      </c>
      <c r="N75" s="28">
        <f>'Table A3'!M75*'Table A0'!$J75/(0.09)</f>
        <v>1526272.3292962848</v>
      </c>
      <c r="O75" s="28"/>
      <c r="P75" s="28">
        <f>'Table Thresholds_nominal'!P75*'Table A0'!$L75</f>
        <v>117059.40664791845</v>
      </c>
      <c r="Q75" s="28">
        <f>'Table Thresholds_nominal'!Q75*'Table A0'!$L75</f>
        <v>148527.09091595554</v>
      </c>
      <c r="R75" s="28">
        <f>'Table Thresholds_nominal'!R75*'Table A0'!$L75</f>
        <v>277297.37066355371</v>
      </c>
      <c r="S75" s="28">
        <f>'Table Thresholds_nominal'!S75*'Table A0'!$L75</f>
        <v>392369.68671567249</v>
      </c>
      <c r="T75" s="28">
        <f>'Table Thresholds_nominal'!T75*'Table A0'!$L75</f>
        <v>985505.15928615991</v>
      </c>
      <c r="U75" s="28">
        <f>'Table Thresholds_nominal'!U75*'Table A0'!$L75</f>
        <v>4411334.5891214907</v>
      </c>
      <c r="W75" s="28"/>
      <c r="X75" s="28"/>
      <c r="Y75" s="28"/>
      <c r="Z75" s="28"/>
      <c r="AA75" s="28"/>
      <c r="AB75" s="28"/>
    </row>
    <row r="76" spans="1:28" ht="12" customHeight="1">
      <c r="A76" s="27">
        <v>1983</v>
      </c>
      <c r="B76" s="28">
        <f>'Table A3'!B76*'Table A0'!$J76/(10)</f>
        <v>205764.98851364263</v>
      </c>
      <c r="C76" s="28">
        <f>'Table A3'!C76*'Table A0'!$J76/(5)</f>
        <v>281106.37607633584</v>
      </c>
      <c r="D76" s="28">
        <f>'Table A3'!D76*'Table A0'!$J76/(1)</f>
        <v>653528.96504707739</v>
      </c>
      <c r="E76" s="28">
        <f>'Table A3'!E76*'Table A0'!$J76/(0.5)</f>
        <v>976234.69465803308</v>
      </c>
      <c r="F76" s="28">
        <f>'Table A3'!F76*'Table A0'!$J76/(0.1)</f>
        <v>2613426.3682415392</v>
      </c>
      <c r="G76" s="28">
        <f>'Table A3'!G76*'Table A0'!$J76/(0.01)</f>
        <v>10656280.503137378</v>
      </c>
      <c r="H76" s="28"/>
      <c r="I76" s="28">
        <f>(100-'Table A3'!B76)*'Table A0'!$J76/(90)</f>
        <v>39978.327821226012</v>
      </c>
      <c r="J76" s="28">
        <f>'Table A3'!I76*'Table A0'!$J76/(5)</f>
        <v>130423.60095094943</v>
      </c>
      <c r="K76" s="28">
        <f>'Table A3'!J76*'Table A0'!$J76/(4)</f>
        <v>188000.72883365044</v>
      </c>
      <c r="L76" s="28">
        <f>'Table A3'!K76*'Table A0'!$J76/(0.5)</f>
        <v>330823.23543612182</v>
      </c>
      <c r="M76" s="28">
        <f>'Table A3'!L76*'Table A0'!$J76/(0.4)</f>
        <v>566936.77626215643</v>
      </c>
      <c r="N76" s="28">
        <f>'Table A3'!M76*'Table A0'!$J76/(0.09)</f>
        <v>1719775.9088086684</v>
      </c>
      <c r="O76" s="28"/>
      <c r="P76" s="28">
        <f>'Table Thresholds_nominal'!P76*'Table A0'!$L76</f>
        <v>117803.0303070689</v>
      </c>
      <c r="Q76" s="28">
        <f>'Table Thresholds_nominal'!Q76*'Table A0'!$L76</f>
        <v>151513.17753222727</v>
      </c>
      <c r="R76" s="28">
        <f>'Table Thresholds_nominal'!R76*'Table A0'!$L76</f>
        <v>287887.37127605238</v>
      </c>
      <c r="S76" s="28">
        <f>'Table Thresholds_nominal'!S76*'Table A0'!$L76</f>
        <v>413001.61633646127</v>
      </c>
      <c r="T76" s="28">
        <f>'Table Thresholds_nominal'!T76*'Table A0'!$L76</f>
        <v>1081211.0941658239</v>
      </c>
      <c r="U76" s="28">
        <f>'Table Thresholds_nominal'!U76*'Table A0'!$L76</f>
        <v>4747274.9115156271</v>
      </c>
      <c r="W76" s="28"/>
      <c r="X76" s="28"/>
      <c r="Y76" s="28"/>
      <c r="Z76" s="28"/>
      <c r="AA76" s="28"/>
      <c r="AB76" s="28"/>
    </row>
    <row r="77" spans="1:28" ht="12" customHeight="1">
      <c r="A77" s="27">
        <v>1984</v>
      </c>
      <c r="B77" s="28">
        <f>'Table A3'!B77*'Table A0'!$J77/(10)</f>
        <v>215028.61857418311</v>
      </c>
      <c r="C77" s="28">
        <f>'Table A3'!C77*'Table A0'!$J77/(5)</f>
        <v>296025.21888423461</v>
      </c>
      <c r="D77" s="28">
        <f>'Table A3'!D77*'Table A0'!$J77/(1)</f>
        <v>701787.12854894192</v>
      </c>
      <c r="E77" s="28">
        <f>'Table A3'!E77*'Table A0'!$J77/(0.5)</f>
        <v>1058201.0618783385</v>
      </c>
      <c r="F77" s="28">
        <f>'Table A3'!F77*'Table A0'!$J77/(0.1)</f>
        <v>2915650.2012761291</v>
      </c>
      <c r="G77" s="28">
        <f>'Table A3'!G77*'Table A0'!$J77/(0.01)</f>
        <v>12605568.626957253</v>
      </c>
      <c r="H77" s="28"/>
      <c r="I77" s="28">
        <f>(100-'Table A3'!B77)*'Table A0'!$J77/(90)</f>
        <v>41145.958664561644</v>
      </c>
      <c r="J77" s="28">
        <f>'Table A3'!I77*'Table A0'!$J77/(5)</f>
        <v>134032.01826413162</v>
      </c>
      <c r="K77" s="28">
        <f>'Table A3'!J77*'Table A0'!$J77/(4)</f>
        <v>194584.74146805779</v>
      </c>
      <c r="L77" s="28">
        <f>'Table A3'!K77*'Table A0'!$J77/(0.5)</f>
        <v>345373.19521954539</v>
      </c>
      <c r="M77" s="28">
        <f>'Table A3'!L77*'Table A0'!$J77/(0.4)</f>
        <v>593838.77702889068</v>
      </c>
      <c r="N77" s="28">
        <f>'Table A3'!M77*'Table A0'!$J77/(0.09)</f>
        <v>1838992.5984226707</v>
      </c>
      <c r="O77" s="28"/>
      <c r="P77" s="28">
        <f>'Table Thresholds_nominal'!P77*'Table A0'!$L77</f>
        <v>120901.02732207684</v>
      </c>
      <c r="Q77" s="28">
        <f>'Table Thresholds_nominal'!Q77*'Table A0'!$L77</f>
        <v>157030.66456283009</v>
      </c>
      <c r="R77" s="28">
        <f>'Table Thresholds_nominal'!R77*'Table A0'!$L77</f>
        <v>301500.30355849129</v>
      </c>
      <c r="S77" s="28">
        <f>'Table Thresholds_nominal'!S77*'Table A0'!$L77</f>
        <v>429141.136759085</v>
      </c>
      <c r="T77" s="28">
        <f>'Table Thresholds_nominal'!T77*'Table A0'!$L77</f>
        <v>1121011.2506231121</v>
      </c>
      <c r="U77" s="28">
        <f>'Table Thresholds_nominal'!U77*'Table A0'!$L77</f>
        <v>5527481.6278823763</v>
      </c>
      <c r="W77" s="28"/>
      <c r="X77" s="28"/>
      <c r="Y77" s="28"/>
      <c r="Z77" s="28"/>
      <c r="AA77" s="28"/>
      <c r="AB77" s="28"/>
    </row>
    <row r="78" spans="1:28" ht="12" customHeight="1">
      <c r="A78" s="27">
        <v>1985</v>
      </c>
      <c r="B78" s="28">
        <f>'Table A3'!B78*'Table A0'!$J78/(10)</f>
        <v>225939.20909031216</v>
      </c>
      <c r="C78" s="28">
        <f>'Table A3'!C78*'Table A0'!$J78/(5)</f>
        <v>314202.63349253259</v>
      </c>
      <c r="D78" s="28">
        <f>'Table A3'!D78*'Table A0'!$J78/(1)</f>
        <v>762073.9356101962</v>
      </c>
      <c r="E78" s="28">
        <f>'Table A3'!E78*'Table A0'!$J78/(0.5)</f>
        <v>1157960.4703541703</v>
      </c>
      <c r="F78" s="28">
        <f>'Table A3'!F78*'Table A0'!$J78/(0.1)</f>
        <v>3198944.8947758838</v>
      </c>
      <c r="G78" s="28">
        <f>'Table A3'!G78*'Table A0'!$J78/(0.01)</f>
        <v>13451267.690194421</v>
      </c>
      <c r="H78" s="28"/>
      <c r="I78" s="28">
        <f>(100-'Table A3'!B78)*'Table A0'!$J78/(90)</f>
        <v>41732.121328980393</v>
      </c>
      <c r="J78" s="28">
        <f>'Table A3'!I78*'Table A0'!$J78/(5)</f>
        <v>137675.78468809172</v>
      </c>
      <c r="K78" s="28">
        <f>'Table A3'!J78*'Table A0'!$J78/(4)</f>
        <v>202234.80796311668</v>
      </c>
      <c r="L78" s="28">
        <f>'Table A3'!K78*'Table A0'!$J78/(0.5)</f>
        <v>366187.40086622222</v>
      </c>
      <c r="M78" s="28">
        <f>'Table A3'!L78*'Table A0'!$J78/(0.4)</f>
        <v>647714.36424874177</v>
      </c>
      <c r="N78" s="28">
        <f>'Table A3'!M78*'Table A0'!$J78/(0.09)</f>
        <v>2059797.9175071577</v>
      </c>
      <c r="O78" s="28"/>
      <c r="P78" s="28">
        <f>'Table Thresholds_nominal'!P78*'Table A0'!$L78</f>
        <v>123777.22396893424</v>
      </c>
      <c r="Q78" s="28">
        <f>'Table Thresholds_nominal'!Q78*'Table A0'!$L78</f>
        <v>162668.45452488444</v>
      </c>
      <c r="R78" s="28">
        <f>'Table Thresholds_nominal'!R78*'Table A0'!$L78</f>
        <v>320686.17013094097</v>
      </c>
      <c r="S78" s="28">
        <f>'Table Thresholds_nominal'!S78*'Table A0'!$L78</f>
        <v>456633.70571252011</v>
      </c>
      <c r="T78" s="28">
        <f>'Table Thresholds_nominal'!T78*'Table A0'!$L78</f>
        <v>1287503.8003282526</v>
      </c>
      <c r="U78" s="28">
        <f>'Table Thresholds_nominal'!U78*'Table A0'!$L78</f>
        <v>5907101.6044393349</v>
      </c>
      <c r="W78" s="28"/>
      <c r="X78" s="28"/>
      <c r="Y78" s="28"/>
      <c r="Z78" s="28"/>
      <c r="AA78" s="28"/>
      <c r="AB78" s="28"/>
    </row>
    <row r="79" spans="1:28" ht="12" customHeight="1">
      <c r="A79" s="27">
        <v>1986</v>
      </c>
      <c r="B79" s="28">
        <f>'Table A3'!B79*'Table A0'!$J79/(10)</f>
        <v>261884.48287943369</v>
      </c>
      <c r="C79" s="28">
        <f>'Table A3'!C79*'Table A0'!$J79/(5)</f>
        <v>380139.60051756597</v>
      </c>
      <c r="D79" s="28">
        <f>'Table A3'!D79*'Table A0'!$J79/(1)</f>
        <v>1025976.4377830437</v>
      </c>
      <c r="E79" s="28">
        <f>'Table A3'!E79*'Table A0'!$J79/(0.5)</f>
        <v>1627173.9212371425</v>
      </c>
      <c r="F79" s="28">
        <f>'Table A3'!F79*'Table A0'!$J79/(0.1)</f>
        <v>4768511.3656778075</v>
      </c>
      <c r="G79" s="28">
        <f>'Table A3'!G79*'Table A0'!$J79/(0.01)</f>
        <v>21557663.467013188</v>
      </c>
      <c r="H79" s="28"/>
      <c r="I79" s="28">
        <f>(100-'Table A3'!B79)*'Table A0'!$J79/(90)</f>
        <v>42521.355620544571</v>
      </c>
      <c r="J79" s="28">
        <f>'Table A3'!I79*'Table A0'!$J79/(5)</f>
        <v>143629.36524130139</v>
      </c>
      <c r="K79" s="28">
        <f>'Table A3'!J79*'Table A0'!$J79/(4)</f>
        <v>218680.39120119647</v>
      </c>
      <c r="L79" s="28">
        <f>'Table A3'!K79*'Table A0'!$J79/(0.5)</f>
        <v>424778.95432894496</v>
      </c>
      <c r="M79" s="28">
        <f>'Table A3'!L79*'Table A0'!$J79/(0.4)</f>
        <v>841839.56012697611</v>
      </c>
      <c r="N79" s="28">
        <f>'Table A3'!M79*'Table A0'!$J79/(0.09)</f>
        <v>2903050.0210849885</v>
      </c>
      <c r="O79" s="28"/>
      <c r="P79" s="28">
        <f>'Table Thresholds_nominal'!P79*'Table A0'!$L79</f>
        <v>128850.85188407487</v>
      </c>
      <c r="Q79" s="28">
        <f>'Table Thresholds_nominal'!Q79*'Table A0'!$L79</f>
        <v>173903.4737205065</v>
      </c>
      <c r="R79" s="28">
        <f>'Table Thresholds_nominal'!R79*'Table A0'!$L79</f>
        <v>365342.43209504004</v>
      </c>
      <c r="S79" s="28">
        <f>'Table Thresholds_nominal'!S79*'Table A0'!$L79</f>
        <v>589491.16132822435</v>
      </c>
      <c r="T79" s="28">
        <f>'Table Thresholds_nominal'!T79*'Table A0'!$L79</f>
        <v>1647089.7698634274</v>
      </c>
      <c r="U79" s="28">
        <f>'Table Thresholds_nominal'!U79*'Table A0'!$L79</f>
        <v>8922218.7286764439</v>
      </c>
      <c r="W79" s="28"/>
      <c r="X79" s="28"/>
      <c r="Y79" s="28"/>
      <c r="Z79" s="28"/>
      <c r="AA79" s="28"/>
      <c r="AB79" s="28"/>
    </row>
    <row r="80" spans="1:28" ht="12" customHeight="1">
      <c r="A80" s="27">
        <v>1987</v>
      </c>
      <c r="B80" s="28">
        <f>'Table A3'!B80*'Table A0'!$J80/(10)</f>
        <v>234877.3086127922</v>
      </c>
      <c r="C80" s="28">
        <f>'Table A3'!C80*'Table A0'!$J80/(5)</f>
        <v>325964.57923033001</v>
      </c>
      <c r="D80" s="28">
        <f>'Table A3'!D80*'Table A0'!$J80/(1)</f>
        <v>777615.81437985809</v>
      </c>
      <c r="E80" s="28">
        <f>'Table A3'!E80*'Table A0'!$J80/(0.5)</f>
        <v>1160502.8391068329</v>
      </c>
      <c r="F80" s="28">
        <f>'Table A3'!F80*'Table A0'!$J80/(0.1)</f>
        <v>3008620.622427904</v>
      </c>
      <c r="G80" s="28">
        <f>'Table A3'!G80*'Table A0'!$J80/(0.01)</f>
        <v>11716293.08098831</v>
      </c>
      <c r="H80" s="28"/>
      <c r="I80" s="28">
        <f>(100-'Table A3'!B80)*'Table A0'!$J80/(90)</f>
        <v>42138.755192133343</v>
      </c>
      <c r="J80" s="28">
        <f>'Table A3'!I80*'Table A0'!$J80/(5)</f>
        <v>143790.03799525439</v>
      </c>
      <c r="K80" s="28">
        <f>'Table A3'!J80*'Table A0'!$J80/(4)</f>
        <v>213051.77044294798</v>
      </c>
      <c r="L80" s="28">
        <f>'Table A3'!K80*'Table A0'!$J80/(0.5)</f>
        <v>394728.78965288337</v>
      </c>
      <c r="M80" s="28">
        <f>'Table A3'!L80*'Table A0'!$J80/(0.4)</f>
        <v>698473.39327656489</v>
      </c>
      <c r="N80" s="28">
        <f>'Table A3'!M80*'Table A0'!$J80/(0.09)</f>
        <v>2041101.4603656372</v>
      </c>
      <c r="O80" s="28"/>
      <c r="P80" s="28">
        <f>'Table Thresholds_nominal'!P80*'Table A0'!$L80</f>
        <v>128717.51644530719</v>
      </c>
      <c r="Q80" s="28">
        <f>'Table Thresholds_nominal'!Q80*'Table A0'!$L80</f>
        <v>166558.02495709769</v>
      </c>
      <c r="R80" s="28">
        <f>'Table Thresholds_nominal'!R80*'Table A0'!$L80</f>
        <v>337052.06067447388</v>
      </c>
      <c r="S80" s="28">
        <f>'Table Thresholds_nominal'!S80*'Table A0'!$L80</f>
        <v>488762.85516874917</v>
      </c>
      <c r="T80" s="28">
        <f>'Table Thresholds_nominal'!T80*'Table A0'!$L80</f>
        <v>1230626.1490997048</v>
      </c>
      <c r="U80" s="28">
        <f>'Table Thresholds_nominal'!U80*'Table A0'!$L80</f>
        <v>4999730.1239739023</v>
      </c>
      <c r="W80" s="28"/>
      <c r="X80" s="28"/>
      <c r="Y80" s="28"/>
      <c r="Z80" s="28"/>
      <c r="AA80" s="28"/>
      <c r="AB80" s="28"/>
    </row>
    <row r="81" spans="1:28" ht="12" customHeight="1">
      <c r="A81" s="27">
        <v>1988</v>
      </c>
      <c r="B81" s="28">
        <f>'Table A3'!B81*'Table A0'!$J81/(10)</f>
        <v>262111.50953897397</v>
      </c>
      <c r="C81" s="28">
        <f>'Table A3'!C81*'Table A0'!$J81/(5)</f>
        <v>377914.06058410986</v>
      </c>
      <c r="D81" s="28">
        <f>'Table A3'!D81*'Table A0'!$J81/(1)</f>
        <v>999534.44711154432</v>
      </c>
      <c r="E81" s="28">
        <f>'Table A3'!E81*'Table A0'!$J81/(0.5)</f>
        <v>1560132.5033306419</v>
      </c>
      <c r="F81" s="28">
        <f>'Table A3'!F81*'Table A0'!$J81/(0.1)</f>
        <v>4386314.2197206868</v>
      </c>
      <c r="G81" s="28">
        <f>'Table A3'!G81*'Table A0'!$J81/(0.01)</f>
        <v>18467530.946930118</v>
      </c>
      <c r="H81" s="28"/>
      <c r="I81" s="28">
        <f>(100-'Table A3'!B81)*'Table A0'!$J81/(90)</f>
        <v>42558.518920669369</v>
      </c>
      <c r="J81" s="28">
        <f>'Table A3'!I81*'Table A0'!$J81/(5)</f>
        <v>146308.95849383809</v>
      </c>
      <c r="K81" s="28">
        <f>'Table A3'!J81*'Table A0'!$J81/(4)</f>
        <v>222508.96395225122</v>
      </c>
      <c r="L81" s="28">
        <f>'Table A3'!K81*'Table A0'!$J81/(0.5)</f>
        <v>438936.39089244656</v>
      </c>
      <c r="M81" s="28">
        <f>'Table A3'!L81*'Table A0'!$J81/(0.4)</f>
        <v>853587.07423313078</v>
      </c>
      <c r="N81" s="28">
        <f>'Table A3'!M81*'Table A0'!$J81/(0.09)</f>
        <v>2821734.5833640834</v>
      </c>
      <c r="O81" s="28"/>
      <c r="P81" s="28">
        <f>'Table Thresholds_nominal'!P81*'Table A0'!$L81</f>
        <v>130332.22033878777</v>
      </c>
      <c r="Q81" s="28">
        <f>'Table Thresholds_nominal'!Q81*'Table A0'!$L81</f>
        <v>171089.52612851732</v>
      </c>
      <c r="R81" s="28">
        <f>'Table Thresholds_nominal'!R81*'Table A0'!$L81</f>
        <v>366791.76311063219</v>
      </c>
      <c r="S81" s="28">
        <f>'Table Thresholds_nominal'!S81*'Table A0'!$L81</f>
        <v>559663.29845461424</v>
      </c>
      <c r="T81" s="28">
        <f>'Table Thresholds_nominal'!T81*'Table A0'!$L81</f>
        <v>1594068.8462198502</v>
      </c>
      <c r="U81" s="28">
        <f>'Table Thresholds_nominal'!U81*'Table A0'!$L81</f>
        <v>7386212.1557726394</v>
      </c>
      <c r="W81" s="28"/>
      <c r="X81" s="28"/>
      <c r="Y81" s="28"/>
      <c r="Z81" s="28"/>
      <c r="AA81" s="28"/>
      <c r="AB81" s="28"/>
    </row>
    <row r="82" spans="1:28" ht="12" customHeight="1">
      <c r="A82" s="27">
        <v>1989</v>
      </c>
      <c r="B82" s="28">
        <f>'Table A3'!B82*'Table A0'!$J82/(10)</f>
        <v>256380.31798210894</v>
      </c>
      <c r="C82" s="28">
        <f>'Table A3'!C82*'Table A0'!$J82/(5)</f>
        <v>365183.9254243804</v>
      </c>
      <c r="D82" s="28">
        <f>'Table A3'!D82*'Table A0'!$J82/(1)</f>
        <v>926554.29152200767</v>
      </c>
      <c r="E82" s="28">
        <f>'Table A3'!E82*'Table A0'!$J82/(0.5)</f>
        <v>1417218.3544709401</v>
      </c>
      <c r="F82" s="28">
        <f>'Table A3'!F82*'Table A0'!$J82/(0.1)</f>
        <v>3837226.5665543131</v>
      </c>
      <c r="G82" s="28">
        <f>'Table A3'!G82*'Table A0'!$J82/(0.01)</f>
        <v>15700253.381786216</v>
      </c>
      <c r="H82" s="28"/>
      <c r="I82" s="28">
        <f>(100-'Table A3'!B82)*'Table A0'!$J82/(90)</f>
        <v>42580.067114789308</v>
      </c>
      <c r="J82" s="28">
        <f>'Table A3'!I82*'Table A0'!$J82/(5)</f>
        <v>147576.71053983748</v>
      </c>
      <c r="K82" s="28">
        <f>'Table A3'!J82*'Table A0'!$J82/(4)</f>
        <v>224841.33389997363</v>
      </c>
      <c r="L82" s="28">
        <f>'Table A3'!K82*'Table A0'!$J82/(0.5)</f>
        <v>435890.2285730752</v>
      </c>
      <c r="M82" s="28">
        <f>'Table A3'!L82*'Table A0'!$J82/(0.4)</f>
        <v>812216.30145009677</v>
      </c>
      <c r="N82" s="28">
        <f>'Table A3'!M82*'Table A0'!$J82/(0.09)</f>
        <v>2519112.475972991</v>
      </c>
      <c r="O82" s="28"/>
      <c r="P82" s="28">
        <f>'Table Thresholds_nominal'!P82*'Table A0'!$L82</f>
        <v>131103.78444046696</v>
      </c>
      <c r="Q82" s="28">
        <f>'Table Thresholds_nominal'!Q82*'Table A0'!$L82</f>
        <v>173236.08644541565</v>
      </c>
      <c r="R82" s="28">
        <f>'Table Thresholds_nominal'!R82*'Table A0'!$L82</f>
        <v>365758.89424459526</v>
      </c>
      <c r="S82" s="28">
        <f>'Table Thresholds_nominal'!S82*'Table A0'!$L82</f>
        <v>553804.42744379386</v>
      </c>
      <c r="T82" s="28">
        <f>'Table Thresholds_nominal'!T82*'Table A0'!$L82</f>
        <v>1473367.7491321831</v>
      </c>
      <c r="U82" s="28">
        <f>'Table Thresholds_nominal'!U82*'Table A0'!$L82</f>
        <v>6373802.1997677116</v>
      </c>
      <c r="W82" s="28"/>
      <c r="X82" s="28"/>
      <c r="Y82" s="28"/>
      <c r="Z82" s="28"/>
      <c r="AA82" s="28"/>
      <c r="AB82" s="28"/>
    </row>
    <row r="83" spans="1:28" ht="12" customHeight="1">
      <c r="A83" s="27">
        <v>1990</v>
      </c>
      <c r="B83" s="28">
        <f>'Table A3'!B83*'Table A0'!$J83/(10)</f>
        <v>250954.65498857625</v>
      </c>
      <c r="C83" s="28">
        <f>'Table A3'!C83*'Table A0'!$J83/(5)</f>
        <v>356649.53563672071</v>
      </c>
      <c r="D83" s="28">
        <f>'Table A3'!D83*'Table A0'!$J83/(1)</f>
        <v>899570.09488338919</v>
      </c>
      <c r="E83" s="28">
        <f>'Table A3'!E83*'Table A0'!$J83/(0.5)</f>
        <v>1374094.3476080764</v>
      </c>
      <c r="F83" s="28">
        <f>'Table A3'!F83*'Table A0'!$J83/(0.1)</f>
        <v>3656447.7984168804</v>
      </c>
      <c r="G83" s="28">
        <f>'Table A3'!G83*'Table A0'!$J83/(0.01)</f>
        <v>14649143.855070084</v>
      </c>
      <c r="H83" s="28"/>
      <c r="I83" s="28">
        <f>(100-'Table A3'!B83)*'Table A0'!$J83/(90)</f>
        <v>41868.232501019869</v>
      </c>
      <c r="J83" s="28">
        <f>'Table A3'!I83*'Table A0'!$J83/(5)</f>
        <v>145259.77434043176</v>
      </c>
      <c r="K83" s="28">
        <f>'Table A3'!J83*'Table A0'!$J83/(4)</f>
        <v>220919.39582505357</v>
      </c>
      <c r="L83" s="28">
        <f>'Table A3'!K83*'Table A0'!$J83/(0.5)</f>
        <v>425045.84215870191</v>
      </c>
      <c r="M83" s="28">
        <f>'Table A3'!L83*'Table A0'!$J83/(0.4)</f>
        <v>803505.98490587529</v>
      </c>
      <c r="N83" s="28">
        <f>'Table A3'!M83*'Table A0'!$J83/(0.09)</f>
        <v>2435037.1254554135</v>
      </c>
      <c r="O83" s="28"/>
      <c r="P83" s="28">
        <f>'Table Thresholds_nominal'!P83*'Table A0'!$L83</f>
        <v>129017.42539961162</v>
      </c>
      <c r="Q83" s="28">
        <f>'Table Thresholds_nominal'!Q83*'Table A0'!$L83</f>
        <v>169640.92400037294</v>
      </c>
      <c r="R83" s="28">
        <f>'Table Thresholds_nominal'!R83*'Table A0'!$L83</f>
        <v>355592.6321124385</v>
      </c>
      <c r="S83" s="28">
        <f>'Table Thresholds_nominal'!S83*'Table A0'!$L83</f>
        <v>539308.18433822365</v>
      </c>
      <c r="T83" s="28">
        <f>'Table Thresholds_nominal'!T83*'Table A0'!$L83</f>
        <v>1435305.1556351017</v>
      </c>
      <c r="U83" s="28">
        <f>'Table Thresholds_nominal'!U83*'Table A0'!$L83</f>
        <v>6050774.7511117784</v>
      </c>
      <c r="W83" s="28"/>
      <c r="X83" s="28"/>
      <c r="Y83" s="28"/>
      <c r="Z83" s="28"/>
      <c r="AA83" s="28"/>
      <c r="AB83" s="28"/>
    </row>
    <row r="84" spans="1:28" ht="12" customHeight="1">
      <c r="A84" s="27">
        <v>1991</v>
      </c>
      <c r="B84" s="28">
        <f>'Table A3'!B84*'Table A0'!$J84/(10)</f>
        <v>239966.41677880101</v>
      </c>
      <c r="C84" s="28">
        <f>'Table A3'!C84*'Table A0'!$J84/(5)</f>
        <v>336451.30517859798</v>
      </c>
      <c r="D84" s="28">
        <f>'Table A3'!D84*'Table A0'!$J84/(1)</f>
        <v>810741.28180710669</v>
      </c>
      <c r="E84" s="28">
        <f>'Table A3'!E84*'Table A0'!$J84/(0.5)</f>
        <v>1211880.0900547605</v>
      </c>
      <c r="F84" s="28">
        <f>'Table A3'!F84*'Table A0'!$J84/(0.1)</f>
        <v>3108584.0502813323</v>
      </c>
      <c r="G84" s="28">
        <f>'Table A3'!G84*'Table A0'!$J84/(0.01)</f>
        <v>11875464.705894113</v>
      </c>
      <c r="H84" s="28"/>
      <c r="I84" s="28">
        <f>(100-'Table A3'!B84)*'Table A0'!$J84/(90)</f>
        <v>40760.500930584341</v>
      </c>
      <c r="J84" s="28">
        <f>'Table A3'!I84*'Table A0'!$J84/(5)</f>
        <v>143481.52837900407</v>
      </c>
      <c r="K84" s="28">
        <f>'Table A3'!J84*'Table A0'!$J84/(4)</f>
        <v>217878.81102147081</v>
      </c>
      <c r="L84" s="28">
        <f>'Table A3'!K84*'Table A0'!$J84/(0.5)</f>
        <v>409602.47355945298</v>
      </c>
      <c r="M84" s="28">
        <f>'Table A3'!L84*'Table A0'!$J84/(0.4)</f>
        <v>737704.09999811731</v>
      </c>
      <c r="N84" s="28">
        <f>'Table A3'!M84*'Table A0'!$J84/(0.09)</f>
        <v>2134486.1996576907</v>
      </c>
      <c r="O84" s="28"/>
      <c r="P84" s="28">
        <f>'Table Thresholds_nominal'!P84*'Table A0'!$L84</f>
        <v>129101.2888337585</v>
      </c>
      <c r="Q84" s="28">
        <f>'Table Thresholds_nominal'!Q84*'Table A0'!$L84</f>
        <v>171262.7248780478</v>
      </c>
      <c r="R84" s="28">
        <f>'Table Thresholds_nominal'!R84*'Table A0'!$L84</f>
        <v>344970.31788824941</v>
      </c>
      <c r="S84" s="28">
        <f>'Table Thresholds_nominal'!S84*'Table A0'!$L84</f>
        <v>515654.83254631818</v>
      </c>
      <c r="T84" s="28">
        <f>'Table Thresholds_nominal'!T84*'Table A0'!$L84</f>
        <v>1297525.7820050884</v>
      </c>
      <c r="U84" s="28">
        <f>'Table Thresholds_nominal'!U84*'Table A0'!$L84</f>
        <v>5223958.2677753381</v>
      </c>
      <c r="W84" s="28"/>
      <c r="X84" s="28"/>
      <c r="Y84" s="28"/>
      <c r="Z84" s="28"/>
      <c r="AA84" s="28"/>
      <c r="AB84" s="28"/>
    </row>
    <row r="85" spans="1:28" ht="12" customHeight="1">
      <c r="A85" s="27">
        <v>1992</v>
      </c>
      <c r="B85" s="28">
        <f>'Table A3'!B85*'Table A0'!$J85/(10)</f>
        <v>250495.42770327575</v>
      </c>
      <c r="C85" s="28">
        <f>'Table A3'!C85*'Table A0'!$J85/(5)</f>
        <v>356692.41314666648</v>
      </c>
      <c r="D85" s="28">
        <f>'Table A3'!D85*'Table A0'!$J85/(1)</f>
        <v>900230.7762745074</v>
      </c>
      <c r="E85" s="28">
        <f>'Table A3'!E85*'Table A0'!$J85/(0.5)</f>
        <v>1374390.8224256919</v>
      </c>
      <c r="F85" s="28">
        <f>'Table A3'!F85*'Table A0'!$J85/(0.1)</f>
        <v>3701045.6506221113</v>
      </c>
      <c r="G85" s="28">
        <f>'Table A3'!G85*'Table A0'!$J85/(0.01)</f>
        <v>15113940.412416544</v>
      </c>
      <c r="H85" s="28"/>
      <c r="I85" s="28">
        <f>(100-'Table A3'!B85)*'Table A0'!$J85/(90)</f>
        <v>40347.059037027138</v>
      </c>
      <c r="J85" s="28">
        <f>'Table A3'!I85*'Table A0'!$J85/(5)</f>
        <v>144298.44225988505</v>
      </c>
      <c r="K85" s="28">
        <f>'Table A3'!J85*'Table A0'!$J85/(4)</f>
        <v>220807.82236470623</v>
      </c>
      <c r="L85" s="28">
        <f>'Table A3'!K85*'Table A0'!$J85/(0.5)</f>
        <v>426070.73012332298</v>
      </c>
      <c r="M85" s="28">
        <f>'Table A3'!L85*'Table A0'!$J85/(0.4)</f>
        <v>792727.11537658679</v>
      </c>
      <c r="N85" s="28">
        <f>'Table A3'!M85*'Table A0'!$J85/(0.09)</f>
        <v>2432946.2326449524</v>
      </c>
      <c r="O85" s="28"/>
      <c r="P85" s="28">
        <f>'Table Thresholds_nominal'!P85*'Table A0'!$L85</f>
        <v>128876.09454738859</v>
      </c>
      <c r="Q85" s="28">
        <f>'Table Thresholds_nominal'!Q85*'Table A0'!$L85</f>
        <v>169695.45643925964</v>
      </c>
      <c r="R85" s="28">
        <f>'Table Thresholds_nominal'!R85*'Table A0'!$L85</f>
        <v>359078.30986782414</v>
      </c>
      <c r="S85" s="28">
        <f>'Table Thresholds_nominal'!S85*'Table A0'!$L85</f>
        <v>544808.47014428489</v>
      </c>
      <c r="T85" s="28">
        <f>'Table Thresholds_nominal'!T85*'Table A0'!$L85</f>
        <v>1425788.5303889636</v>
      </c>
      <c r="U85" s="28">
        <f>'Table Thresholds_nominal'!U85*'Table A0'!$L85</f>
        <v>6285934.0911344383</v>
      </c>
      <c r="W85" s="28"/>
      <c r="X85" s="28"/>
      <c r="Y85" s="28"/>
      <c r="Z85" s="28"/>
      <c r="AA85" s="28"/>
      <c r="AB85" s="28"/>
    </row>
    <row r="86" spans="1:28" ht="12" customHeight="1">
      <c r="A86" s="27">
        <v>1993</v>
      </c>
      <c r="B86" s="28">
        <f>'Table A3'!B86*'Table A0'!$J86/(10)</f>
        <v>247436.38978647318</v>
      </c>
      <c r="C86" s="28">
        <f>'Table A3'!C86*'Table A0'!$J86/(5)</f>
        <v>350710.64699239988</v>
      </c>
      <c r="D86" s="28">
        <f>'Table A3'!D86*'Table A0'!$J86/(1)</f>
        <v>865856.56780413201</v>
      </c>
      <c r="E86" s="28">
        <f>'Table A3'!E86*'Table A0'!$J86/(0.5)</f>
        <v>1310830.9663401963</v>
      </c>
      <c r="F86" s="28">
        <f>'Table A3'!F86*'Table A0'!$J86/(0.1)</f>
        <v>3485278.2866015551</v>
      </c>
      <c r="G86" s="28">
        <f>'Table A3'!G86*'Table A0'!$J86/(0.01)</f>
        <v>14097715.615656022</v>
      </c>
      <c r="H86" s="28"/>
      <c r="I86" s="28">
        <f>(100-'Table A3'!B86)*'Table A0'!$J86/(90)</f>
        <v>40082.358444246151</v>
      </c>
      <c r="J86" s="28">
        <f>'Table A3'!I86*'Table A0'!$J86/(5)</f>
        <v>144162.13258054655</v>
      </c>
      <c r="K86" s="28">
        <f>'Table A3'!J86*'Table A0'!$J86/(4)</f>
        <v>221924.16678946684</v>
      </c>
      <c r="L86" s="28">
        <f>'Table A3'!K86*'Table A0'!$J86/(0.5)</f>
        <v>420882.16926806764</v>
      </c>
      <c r="M86" s="28">
        <f>'Table A3'!L86*'Table A0'!$J86/(0.4)</f>
        <v>767219.13627485663</v>
      </c>
      <c r="N86" s="28">
        <f>'Table A3'!M86*'Table A0'!$J86/(0.09)</f>
        <v>2306118.5833732812</v>
      </c>
      <c r="O86" s="28"/>
      <c r="P86" s="28">
        <f>'Table Thresholds_nominal'!P86*'Table A0'!$L86</f>
        <v>128896.03147785083</v>
      </c>
      <c r="Q86" s="28">
        <f>'Table Thresholds_nominal'!Q86*'Table A0'!$L86</f>
        <v>169981.6415114158</v>
      </c>
      <c r="R86" s="28">
        <f>'Table Thresholds_nominal'!R86*'Table A0'!$L86</f>
        <v>360103.28794124571</v>
      </c>
      <c r="S86" s="28">
        <f>'Table Thresholds_nominal'!S86*'Table A0'!$L86</f>
        <v>528876.52915755659</v>
      </c>
      <c r="T86" s="28">
        <f>'Table Thresholds_nominal'!T86*'Table A0'!$L86</f>
        <v>1363478.3329766409</v>
      </c>
      <c r="U86" s="28">
        <f>'Table Thresholds_nominal'!U86*'Table A0'!$L86</f>
        <v>5832545.4243727494</v>
      </c>
      <c r="W86" s="28"/>
      <c r="X86" s="28"/>
      <c r="Y86" s="28"/>
      <c r="Z86" s="28"/>
      <c r="AA86" s="28"/>
      <c r="AB86" s="28"/>
    </row>
    <row r="87" spans="1:28" ht="12" customHeight="1">
      <c r="A87" s="27">
        <v>1994</v>
      </c>
      <c r="B87" s="28">
        <f>'Table A3'!B87*'Table A0'!$J87/(10)</f>
        <v>251863.8527776617</v>
      </c>
      <c r="C87" s="28">
        <f>'Table A3'!C87*'Table A0'!$J87/(5)</f>
        <v>356873.01736668369</v>
      </c>
      <c r="D87" s="28">
        <f>'Table A3'!D87*'Table A0'!$J87/(1)</f>
        <v>878944.44518523163</v>
      </c>
      <c r="E87" s="28">
        <f>'Table A3'!E87*'Table A0'!$J87/(0.5)</f>
        <v>1325863.3408804678</v>
      </c>
      <c r="F87" s="28">
        <f>'Table A3'!F87*'Table A0'!$J87/(0.1)</f>
        <v>3522709.6173258857</v>
      </c>
      <c r="G87" s="28">
        <f>'Table A3'!G87*'Table A0'!$J87/(0.01)</f>
        <v>14172015.560073141</v>
      </c>
      <c r="H87" s="28"/>
      <c r="I87" s="28">
        <f>(100-'Table A3'!B87)*'Table A0'!$J87/(90)</f>
        <v>40635.826139823163</v>
      </c>
      <c r="J87" s="28">
        <f>'Table A3'!I87*'Table A0'!$J87/(5)</f>
        <v>146854.68818863973</v>
      </c>
      <c r="K87" s="28">
        <f>'Table A3'!J87*'Table A0'!$J87/(4)</f>
        <v>226355.16041204668</v>
      </c>
      <c r="L87" s="28">
        <f>'Table A3'!K87*'Table A0'!$J87/(0.5)</f>
        <v>432025.54948999564</v>
      </c>
      <c r="M87" s="28">
        <f>'Table A3'!L87*'Table A0'!$J87/(0.4)</f>
        <v>776651.77176911302</v>
      </c>
      <c r="N87" s="28">
        <f>'Table A3'!M87*'Table A0'!$J87/(0.09)</f>
        <v>2339453.4014650797</v>
      </c>
      <c r="O87" s="28"/>
      <c r="P87" s="28">
        <f>'Table Thresholds_nominal'!P87*'Table A0'!$L87</f>
        <v>130818.82556914425</v>
      </c>
      <c r="Q87" s="28">
        <f>'Table Thresholds_nominal'!Q87*'Table A0'!$L87</f>
        <v>173892.59536305512</v>
      </c>
      <c r="R87" s="28">
        <f>'Table Thresholds_nominal'!R87*'Table A0'!$L87</f>
        <v>369203.74109066493</v>
      </c>
      <c r="S87" s="28">
        <f>'Table Thresholds_nominal'!S87*'Table A0'!$L87</f>
        <v>539802.69196856313</v>
      </c>
      <c r="T87" s="28">
        <f>'Table Thresholds_nominal'!T87*'Table A0'!$L87</f>
        <v>1390825.2041513724</v>
      </c>
      <c r="U87" s="28">
        <f>'Table Thresholds_nominal'!U87*'Table A0'!$L87</f>
        <v>5973921.6440364532</v>
      </c>
      <c r="W87" s="28"/>
      <c r="X87" s="28"/>
      <c r="Y87" s="28"/>
      <c r="Z87" s="28"/>
      <c r="AA87" s="28"/>
      <c r="AB87" s="28"/>
    </row>
    <row r="88" spans="1:28" ht="12" customHeight="1">
      <c r="A88" s="27">
        <v>1995</v>
      </c>
      <c r="B88" s="28">
        <f>'Table A3'!B88*'Table A0'!$J88/(10)</f>
        <v>268787.54637658957</v>
      </c>
      <c r="C88" s="28">
        <f>'Table A3'!C88*'Table A0'!$J88/(5)</f>
        <v>385802.09914451465</v>
      </c>
      <c r="D88" s="28">
        <f>'Table A3'!D88*'Table A0'!$J88/(1)</f>
        <v>972291.75131808093</v>
      </c>
      <c r="E88" s="28">
        <f>'Table A3'!E88*'Table A0'!$J88/(0.5)</f>
        <v>1476882.7048378885</v>
      </c>
      <c r="F88" s="28">
        <f>'Table A3'!F88*'Table A0'!$J88/(0.1)</f>
        <v>3960904.955152954</v>
      </c>
      <c r="G88" s="28">
        <f>'Table A3'!G88*'Table A0'!$J88/(0.01)</f>
        <v>15719801.65088902</v>
      </c>
      <c r="H88" s="28"/>
      <c r="I88" s="28">
        <f>(100-'Table A3'!B88)*'Table A0'!$J88/(90)</f>
        <v>41050.049098360709</v>
      </c>
      <c r="J88" s="28">
        <f>'Table A3'!I88*'Table A0'!$J88/(5)</f>
        <v>151772.99360866455</v>
      </c>
      <c r="K88" s="28">
        <f>'Table A3'!J88*'Table A0'!$J88/(4)</f>
        <v>239179.68610112305</v>
      </c>
      <c r="L88" s="28">
        <f>'Table A3'!K88*'Table A0'!$J88/(0.5)</f>
        <v>467700.79779827339</v>
      </c>
      <c r="M88" s="28">
        <f>'Table A3'!L88*'Table A0'!$J88/(0.4)</f>
        <v>855877.14225912199</v>
      </c>
      <c r="N88" s="28">
        <f>'Table A3'!M88*'Table A0'!$J88/(0.09)</f>
        <v>2654360.877848947</v>
      </c>
      <c r="O88" s="28"/>
      <c r="P88" s="28">
        <f>'Table Thresholds_nominal'!P88*'Table A0'!$L88</f>
        <v>134246.61579012786</v>
      </c>
      <c r="Q88" s="28">
        <f>'Table Thresholds_nominal'!Q88*'Table A0'!$L88</f>
        <v>179361.33477983953</v>
      </c>
      <c r="R88" s="28">
        <f>'Table Thresholds_nominal'!R88*'Table A0'!$L88</f>
        <v>387412.78108109196</v>
      </c>
      <c r="S88" s="28">
        <f>'Table Thresholds_nominal'!S88*'Table A0'!$L88</f>
        <v>575342.63910054811</v>
      </c>
      <c r="T88" s="28">
        <f>'Table Thresholds_nominal'!T88*'Table A0'!$L88</f>
        <v>1518265.2976264465</v>
      </c>
      <c r="U88" s="28">
        <f>'Table Thresholds_nominal'!U88*'Table A0'!$L88</f>
        <v>6787425.7122805631</v>
      </c>
      <c r="W88" s="28"/>
      <c r="X88" s="28"/>
      <c r="Y88" s="28"/>
      <c r="Z88" s="28"/>
      <c r="AA88" s="28"/>
      <c r="AB88" s="28"/>
    </row>
    <row r="89" spans="1:28" ht="12" customHeight="1">
      <c r="A89" s="27">
        <v>1996</v>
      </c>
      <c r="B89" s="28">
        <f>'Table A3'!B89*'Table A0'!$J89/(10)</f>
        <v>288491.32352098974</v>
      </c>
      <c r="C89" s="28">
        <f>'Table A3'!C89*'Table A0'!$J89/(5)</f>
        <v>421378.8502003529</v>
      </c>
      <c r="D89" s="28">
        <f>'Table A3'!D89*'Table A0'!$J89/(1)</f>
        <v>1107086.4491755029</v>
      </c>
      <c r="E89" s="28">
        <f>'Table A3'!E89*'Table A0'!$J89/(0.5)</f>
        <v>1712610.391263644</v>
      </c>
      <c r="F89" s="28">
        <f>'Table A3'!F89*'Table A0'!$J89/(0.1)</f>
        <v>4803323.4805720858</v>
      </c>
      <c r="G89" s="28">
        <f>'Table A3'!G89*'Table A0'!$J89/(0.01)</f>
        <v>20288070.723189831</v>
      </c>
      <c r="H89" s="28"/>
      <c r="I89" s="28">
        <f>(100-'Table A3'!B89)*'Table A0'!$J89/(90)</f>
        <v>41661.238463476366</v>
      </c>
      <c r="J89" s="28">
        <f>'Table A3'!I89*'Table A0'!$J89/(5)</f>
        <v>155603.79684162667</v>
      </c>
      <c r="K89" s="28">
        <f>'Table A3'!J89*'Table A0'!$J89/(4)</f>
        <v>249951.95045656539</v>
      </c>
      <c r="L89" s="28">
        <f>'Table A3'!K89*'Table A0'!$J89/(0.5)</f>
        <v>501562.50708736165</v>
      </c>
      <c r="M89" s="28">
        <f>'Table A3'!L89*'Table A0'!$J89/(0.4)</f>
        <v>939932.11893653346</v>
      </c>
      <c r="N89" s="28">
        <f>'Table A3'!M89*'Table A0'!$J89/(0.09)</f>
        <v>3082796.0091701145</v>
      </c>
      <c r="O89" s="28"/>
      <c r="P89" s="28">
        <f>'Table Thresholds_nominal'!P89*'Table A0'!$L89</f>
        <v>133104.74768041351</v>
      </c>
      <c r="Q89" s="28">
        <f>'Table Thresholds_nominal'!Q89*'Table A0'!$L89</f>
        <v>181451.42916792695</v>
      </c>
      <c r="R89" s="28">
        <f>'Table Thresholds_nominal'!R89*'Table A0'!$L89</f>
        <v>412343.51582782931</v>
      </c>
      <c r="S89" s="28">
        <f>'Table Thresholds_nominal'!S89*'Table A0'!$L89</f>
        <v>623139.13327163889</v>
      </c>
      <c r="T89" s="28">
        <f>'Table Thresholds_nominal'!T89*'Table A0'!$L89</f>
        <v>1702000.0668943832</v>
      </c>
      <c r="U89" s="28">
        <f>'Table Thresholds_nominal'!U89*'Table A0'!$L89</f>
        <v>8206955.9798233295</v>
      </c>
      <c r="W89" s="28"/>
      <c r="X89" s="28"/>
      <c r="Y89" s="28"/>
      <c r="Z89" s="28"/>
      <c r="AA89" s="28"/>
      <c r="AB89" s="28"/>
    </row>
    <row r="90" spans="1:28" ht="12" customHeight="1">
      <c r="A90" s="27">
        <v>1997</v>
      </c>
      <c r="B90" s="28">
        <f>'Table A3'!B90*'Table A0'!$J90/(10)</f>
        <v>313319.56995514303</v>
      </c>
      <c r="C90" s="28">
        <f>'Table A3'!C90*'Table A0'!$J90/(5)</f>
        <v>465178.92070080619</v>
      </c>
      <c r="D90" s="28">
        <f>'Table A3'!D90*'Table A0'!$J90/(1)</f>
        <v>1264324.8930969229</v>
      </c>
      <c r="E90" s="28">
        <f>'Table A3'!E90*'Table A0'!$J90/(0.5)</f>
        <v>1987407.844724877</v>
      </c>
      <c r="F90" s="28">
        <f>'Table A3'!F90*'Table A0'!$J90/(0.1)</f>
        <v>5744379.2672763318</v>
      </c>
      <c r="G90" s="28">
        <f>'Table A3'!G90*'Table A0'!$J90/(0.01)</f>
        <v>24746098.101913679</v>
      </c>
      <c r="H90" s="28"/>
      <c r="I90" s="28">
        <f>(100-'Table A3'!B90)*'Table A0'!$J90/(90)</f>
        <v>43166.477800766806</v>
      </c>
      <c r="J90" s="28">
        <f>'Table A3'!I90*'Table A0'!$J90/(5)</f>
        <v>161460.21920947992</v>
      </c>
      <c r="K90" s="28">
        <f>'Table A3'!J90*'Table A0'!$J90/(4)</f>
        <v>265392.42760177702</v>
      </c>
      <c r="L90" s="28">
        <f>'Table A3'!K90*'Table A0'!$J90/(0.5)</f>
        <v>541241.94146896852</v>
      </c>
      <c r="M90" s="28">
        <f>'Table A3'!L90*'Table A0'!$J90/(0.4)</f>
        <v>1048164.9890870131</v>
      </c>
      <c r="N90" s="28">
        <f>'Table A3'!M90*'Table A0'!$J90/(0.09)</f>
        <v>3633077.1745388503</v>
      </c>
      <c r="O90" s="28"/>
      <c r="P90" s="28">
        <f>'Table Thresholds_nominal'!P90*'Table A0'!$L90</f>
        <v>138390.78200858177</v>
      </c>
      <c r="Q90" s="28">
        <f>'Table Thresholds_nominal'!Q90*'Table A0'!$L90</f>
        <v>189532.83006298801</v>
      </c>
      <c r="R90" s="28">
        <f>'Table Thresholds_nominal'!R90*'Table A0'!$L90</f>
        <v>444334.03997500503</v>
      </c>
      <c r="S90" s="28">
        <f>'Table Thresholds_nominal'!S90*'Table A0'!$L90</f>
        <v>678136.64857069089</v>
      </c>
      <c r="T90" s="28">
        <f>'Table Thresholds_nominal'!T90*'Table A0'!$L90</f>
        <v>1956233.3347508404</v>
      </c>
      <c r="U90" s="28">
        <f>'Table Thresholds_nominal'!U90*'Table A0'!$L90</f>
        <v>9847364.0826311633</v>
      </c>
      <c r="W90" s="28"/>
      <c r="X90" s="28"/>
      <c r="Y90" s="28"/>
      <c r="Z90" s="28"/>
      <c r="AA90" s="28"/>
      <c r="AB90" s="28"/>
    </row>
    <row r="91" spans="1:28" ht="12" customHeight="1">
      <c r="A91" s="27">
        <v>1998</v>
      </c>
      <c r="B91" s="28">
        <f>'Table A3'!B91*'Table A0'!$J91/(10)</f>
        <v>337946.70905079221</v>
      </c>
      <c r="C91" s="28">
        <f>'Table A3'!C91*'Table A0'!$J91/(5)</f>
        <v>507690.64550623519</v>
      </c>
      <c r="D91" s="28">
        <f>'Table A3'!D91*'Table A0'!$J91/(1)</f>
        <v>1421146.6551434256</v>
      </c>
      <c r="E91" s="28">
        <f>'Table A3'!E91*'Table A0'!$J91/(0.5)</f>
        <v>2260224.7567500058</v>
      </c>
      <c r="F91" s="28">
        <f>'Table A3'!F91*'Table A0'!$J91/(0.1)</f>
        <v>6697734.3407744421</v>
      </c>
      <c r="G91" s="28">
        <f>'Table A3'!G91*'Table A0'!$J91/(0.01)</f>
        <v>29207660.981389657</v>
      </c>
      <c r="H91" s="28"/>
      <c r="I91" s="28">
        <f>(100-'Table A3'!B91)*'Table A0'!$J91/(90)</f>
        <v>45175.210539912987</v>
      </c>
      <c r="J91" s="28">
        <f>'Table A3'!I91*'Table A0'!$J91/(5)</f>
        <v>168202.77259534926</v>
      </c>
      <c r="K91" s="28">
        <f>'Table A3'!J91*'Table A0'!$J91/(4)</f>
        <v>279326.64309693762</v>
      </c>
      <c r="L91" s="28">
        <f>'Table A3'!K91*'Table A0'!$J91/(0.5)</f>
        <v>582068.55353684525</v>
      </c>
      <c r="M91" s="28">
        <f>'Table A3'!L91*'Table A0'!$J91/(0.4)</f>
        <v>1150847.3607438966</v>
      </c>
      <c r="N91" s="28">
        <f>'Table A3'!M91*'Table A0'!$J91/(0.09)</f>
        <v>4196631.3807060849</v>
      </c>
      <c r="O91" s="28"/>
      <c r="P91" s="28">
        <f>'Table Thresholds_nominal'!P91*'Table A0'!$L91</f>
        <v>143568.00002493573</v>
      </c>
      <c r="Q91" s="28">
        <f>'Table Thresholds_nominal'!Q91*'Table A0'!$L91</f>
        <v>198667.84566957509</v>
      </c>
      <c r="R91" s="28">
        <f>'Table Thresholds_nominal'!R91*'Table A0'!$L91</f>
        <v>470000.06962078554</v>
      </c>
      <c r="S91" s="28">
        <f>'Table Thresholds_nominal'!S91*'Table A0'!$L91</f>
        <v>735255.71118053223</v>
      </c>
      <c r="T91" s="28">
        <f>'Table Thresholds_nominal'!T91*'Table A0'!$L91</f>
        <v>2189421.8620513091</v>
      </c>
      <c r="U91" s="28">
        <f>'Table Thresholds_nominal'!U91*'Table A0'!$L91</f>
        <v>11574015.738241037</v>
      </c>
      <c r="W91" s="28"/>
      <c r="X91" s="28"/>
      <c r="Y91" s="28"/>
      <c r="Z91" s="28"/>
      <c r="AA91" s="28"/>
      <c r="AB91" s="28"/>
    </row>
    <row r="92" spans="1:28" ht="12" customHeight="1">
      <c r="A92" s="27">
        <v>1999</v>
      </c>
      <c r="B92" s="28">
        <f>'Table A3'!B92*'Table A0'!$J92/(10)</f>
        <v>362353.41684208141</v>
      </c>
      <c r="C92" s="28">
        <f>'Table A3'!C92*'Table A0'!$J92/(5)</f>
        <v>549226.37805537367</v>
      </c>
      <c r="D92" s="28">
        <f>'Table A3'!D92*'Table A0'!$J92/(1)</f>
        <v>1562980.0269389658</v>
      </c>
      <c r="E92" s="28">
        <f>'Table A3'!E92*'Table A0'!$J92/(0.5)</f>
        <v>2500892.8070238731</v>
      </c>
      <c r="F92" s="28">
        <f>'Table A3'!F92*'Table A0'!$J92/(0.1)</f>
        <v>7502990.3308754377</v>
      </c>
      <c r="G92" s="28">
        <f>'Table A3'!G92*'Table A0'!$J92/(0.01)</f>
        <v>32859697.832372788</v>
      </c>
      <c r="H92" s="28"/>
      <c r="I92" s="28">
        <f>(100-'Table A3'!B92)*'Table A0'!$J92/(90)</f>
        <v>46380.121411821645</v>
      </c>
      <c r="J92" s="28">
        <f>'Table A3'!I92*'Table A0'!$J92/(5)</f>
        <v>175480.45562878912</v>
      </c>
      <c r="K92" s="28">
        <f>'Table A3'!J92*'Table A0'!$J92/(4)</f>
        <v>295787.9658344757</v>
      </c>
      <c r="L92" s="28">
        <f>'Table A3'!K92*'Table A0'!$J92/(0.5)</f>
        <v>625067.24685405835</v>
      </c>
      <c r="M92" s="28">
        <f>'Table A3'!L92*'Table A0'!$J92/(0.4)</f>
        <v>1250368.4260609818</v>
      </c>
      <c r="N92" s="28">
        <f>'Table A3'!M92*'Table A0'!$J92/(0.09)</f>
        <v>4685578.3862646213</v>
      </c>
      <c r="P92" s="28">
        <f>'Table Thresholds_nominal'!P92*'Table A0'!$L92</f>
        <v>149030.01093225874</v>
      </c>
      <c r="Q92" s="28">
        <f>'Table Thresholds_nominal'!Q92*'Table A0'!$L92</f>
        <v>206727.54610167182</v>
      </c>
      <c r="R92" s="28">
        <f>'Table Thresholds_nominal'!R92*'Table A0'!$L92</f>
        <v>504497.76299501874</v>
      </c>
      <c r="S92" s="28">
        <f>'Table Thresholds_nominal'!S92*'Table A0'!$L92</f>
        <v>789147.71846627991</v>
      </c>
      <c r="T92" s="28">
        <f>'Table Thresholds_nominal'!T92*'Table A0'!$L92</f>
        <v>2418447.0739310952</v>
      </c>
      <c r="U92" s="28">
        <f>'Table Thresholds_nominal'!U92*'Table A0'!$L92</f>
        <v>12965563.528474862</v>
      </c>
      <c r="W92" s="28"/>
      <c r="X92" s="28"/>
      <c r="Y92" s="28"/>
      <c r="Z92" s="28"/>
      <c r="AA92" s="28"/>
      <c r="AB92" s="28"/>
    </row>
    <row r="93" spans="1:28" ht="12" customHeight="1">
      <c r="A93" s="27">
        <v>2000</v>
      </c>
      <c r="B93" s="28">
        <f>'Table A3'!B93*'Table A0'!$J93/(10)</f>
        <v>380661.85046286037</v>
      </c>
      <c r="C93" s="28">
        <f>'Table A3'!C93*'Table A0'!$J93/(5)</f>
        <v>585397.42886732914</v>
      </c>
      <c r="D93" s="28">
        <f>'Table A3'!D93*'Table A0'!$J93/(1)</f>
        <v>1720802.3365915136</v>
      </c>
      <c r="E93" s="28">
        <f>'Table A3'!E93*'Table A0'!$J93/(0.5)</f>
        <v>2791376.3101347396</v>
      </c>
      <c r="F93" s="28">
        <f>'Table A3'!F93*'Table A0'!$J93/(0.1)</f>
        <v>8697164.1722530983</v>
      </c>
      <c r="G93" s="28">
        <f>'Table A3'!G93*'Table A0'!$J93/(0.01)</f>
        <v>40563311.433152489</v>
      </c>
      <c r="H93" s="28"/>
      <c r="I93" s="28">
        <f>(100-'Table A3'!B93)*'Table A0'!$J93/(90)</f>
        <v>46547.814703488155</v>
      </c>
      <c r="J93" s="28">
        <f>'Table A3'!I93*'Table A0'!$J93/(5)</f>
        <v>175926.27205839165</v>
      </c>
      <c r="K93" s="28">
        <f>'Table A3'!J93*'Table A0'!$J93/(4)</f>
        <v>301546.20193628297</v>
      </c>
      <c r="L93" s="28">
        <f>'Table A3'!K93*'Table A0'!$J93/(0.5)</f>
        <v>650228.36304828757</v>
      </c>
      <c r="M93" s="28">
        <f>'Table A3'!L93*'Table A0'!$J93/(0.4)</f>
        <v>1314929.3446051497</v>
      </c>
      <c r="N93" s="28">
        <f>'Table A3'!M93*'Table A0'!$J93/(0.09)</f>
        <v>5156481.1432642769</v>
      </c>
      <c r="P93" s="28">
        <f>'Table Thresholds_nominal'!P93*'Table A0'!$L93</f>
        <v>152912.49296444698</v>
      </c>
      <c r="Q93" s="28">
        <f>'Table Thresholds_nominal'!Q93*'Table A0'!$L93</f>
        <v>216733.44307957258</v>
      </c>
      <c r="R93" s="28">
        <f>'Table Thresholds_nominal'!R93*'Table A0'!$L93</f>
        <v>533111.597087509</v>
      </c>
      <c r="S93" s="28">
        <f>'Table Thresholds_nominal'!S93*'Table A0'!$L93</f>
        <v>820673.03362065542</v>
      </c>
      <c r="T93" s="28">
        <f>'Table Thresholds_nominal'!T93*'Table A0'!$L93</f>
        <v>2629982.0970395515</v>
      </c>
      <c r="U93" s="28">
        <f>'Table Thresholds_nominal'!U93*'Table A0'!$L93</f>
        <v>14873740.746219525</v>
      </c>
      <c r="W93" s="28"/>
      <c r="X93" s="28"/>
      <c r="Y93" s="28"/>
      <c r="Z93" s="28"/>
      <c r="AA93" s="28"/>
      <c r="AB93" s="28"/>
    </row>
    <row r="94" spans="1:28" ht="12" customHeight="1">
      <c r="A94" s="27">
        <v>2001</v>
      </c>
      <c r="B94" s="28">
        <f>'Table A3'!B94*'Table A0'!$J94/(10)</f>
        <v>333556.61000159959</v>
      </c>
      <c r="C94" s="28">
        <f>'Table A3'!C94*'Table A0'!$J94/(5)</f>
        <v>496416.89177401568</v>
      </c>
      <c r="D94" s="28">
        <f>'Table A3'!D94*'Table A0'!$J94/(1)</f>
        <v>1355866.7278471196</v>
      </c>
      <c r="E94" s="28">
        <f>'Table A3'!E94*'Table A0'!$J94/(0.5)</f>
        <v>2131880.9011725732</v>
      </c>
      <c r="F94" s="28">
        <f>'Table A3'!F94*'Table A0'!$J94/(0.1)</f>
        <v>6227908.1478334498</v>
      </c>
      <c r="G94" s="28">
        <f>'Table A3'!G94*'Table A0'!$J94/(0.01)</f>
        <v>27534066.37230704</v>
      </c>
      <c r="H94" s="28"/>
      <c r="I94" s="28">
        <f>(100-'Table A3'!B94)*'Table A0'!$J94/(90)</f>
        <v>45623.038445188758</v>
      </c>
      <c r="J94" s="28">
        <f>'Table A3'!I94*'Table A0'!$J94/(5)</f>
        <v>170696.32822918351</v>
      </c>
      <c r="K94" s="28">
        <f>'Table A3'!J94*'Table A0'!$J94/(4)</f>
        <v>281554.43275573972</v>
      </c>
      <c r="L94" s="28">
        <f>'Table A3'!K94*'Table A0'!$J94/(0.5)</f>
        <v>579852.55452166602</v>
      </c>
      <c r="M94" s="28">
        <f>'Table A3'!L94*'Table A0'!$J94/(0.4)</f>
        <v>1107874.0895073542</v>
      </c>
      <c r="N94" s="28">
        <f>'Table A3'!M94*'Table A0'!$J94/(0.09)</f>
        <v>3860557.2340030503</v>
      </c>
      <c r="P94" s="28">
        <f>'Table Thresholds_nominal'!P94*'Table A0'!$L94</f>
        <v>148759.96042222879</v>
      </c>
      <c r="Q94" s="28">
        <f>'Table Thresholds_nominal'!Q94*'Table A0'!$L94</f>
        <v>207299.67356375535</v>
      </c>
      <c r="R94" s="28">
        <f>'Table Thresholds_nominal'!R94*'Table A0'!$L94</f>
        <v>479883.68822000542</v>
      </c>
      <c r="S94" s="28">
        <f>'Table Thresholds_nominal'!S94*'Table A0'!$L94</f>
        <v>724314.46037687839</v>
      </c>
      <c r="T94" s="28">
        <f>'Table Thresholds_nominal'!T94*'Table A0'!$L94</f>
        <v>2097835.0058972426</v>
      </c>
      <c r="U94" s="28">
        <f>'Table Thresholds_nominal'!U94*'Table A0'!$L94</f>
        <v>10338067.15744962</v>
      </c>
      <c r="W94" s="28"/>
      <c r="X94" s="28"/>
      <c r="Y94" s="28"/>
      <c r="Z94" s="28"/>
      <c r="AA94" s="28"/>
      <c r="AB94" s="28"/>
    </row>
    <row r="95" spans="1:28" ht="12" customHeight="1">
      <c r="A95" s="27">
        <v>2002</v>
      </c>
      <c r="B95" s="28">
        <f>'Table A3'!B95*'Table A0'!$J95/(10)</f>
        <v>309293.96241355001</v>
      </c>
      <c r="C95" s="28">
        <f>'Table A3'!C95*'Table A0'!$J95/(5)</f>
        <v>452704.15703514998</v>
      </c>
      <c r="D95" s="28">
        <f>'Table A3'!D95*'Table A0'!$J95/(1)</f>
        <v>1190379.433159407</v>
      </c>
      <c r="E95" s="28">
        <f>'Table A3'!E95*'Table A0'!$J95/(0.5)</f>
        <v>1840517.8831345805</v>
      </c>
      <c r="F95" s="28">
        <f>'Table A3'!F95*'Table A0'!$J95/(0.1)</f>
        <v>5181485.5729755154</v>
      </c>
      <c r="G95" s="28">
        <f>'Table A3'!G95*'Table A0'!$J95/(0.01)</f>
        <v>22177125.283052813</v>
      </c>
      <c r="H95" s="28"/>
      <c r="I95" s="28">
        <f>(100-'Table A3'!B95)*'Table A0'!$J95/(90)</f>
        <v>44059.371186148492</v>
      </c>
      <c r="J95" s="28">
        <f>'Table A3'!I95*'Table A0'!$J95/(5)</f>
        <v>165883.76779195009</v>
      </c>
      <c r="K95" s="28">
        <f>'Table A3'!J95*'Table A0'!$J95/(4)</f>
        <v>268285.33800408582</v>
      </c>
      <c r="L95" s="28">
        <f>'Table A3'!K95*'Table A0'!$J95/(0.5)</f>
        <v>540240.98318423342</v>
      </c>
      <c r="M95" s="28">
        <f>'Table A3'!L95*'Table A0'!$J95/(0.4)</f>
        <v>1005275.9606743465</v>
      </c>
      <c r="N95" s="28">
        <f>'Table A3'!M95*'Table A0'!$J95/(0.09)</f>
        <v>3293081.1607447048</v>
      </c>
      <c r="O95" s="28"/>
      <c r="P95" s="28">
        <f>'Table Thresholds_nominal'!P95*'Table A0'!$L95</f>
        <v>144508.09033779858</v>
      </c>
      <c r="Q95" s="28">
        <f>'Table Thresholds_nominal'!Q95*'Table A0'!$L95</f>
        <v>199232.34175297568</v>
      </c>
      <c r="R95" s="28">
        <f>'Table Thresholds_nominal'!R95*'Table A0'!$L95</f>
        <v>448328.92935281858</v>
      </c>
      <c r="S95" s="28">
        <f>'Table Thresholds_nominal'!S95*'Table A0'!$L95</f>
        <v>673048.02647852805</v>
      </c>
      <c r="T95" s="28">
        <f>'Table Thresholds_nominal'!T95*'Table A0'!$L95</f>
        <v>1842100.1341599228</v>
      </c>
      <c r="U95" s="28">
        <f>'Table Thresholds_nominal'!U95*'Table A0'!$L95</f>
        <v>8644575.7189212739</v>
      </c>
      <c r="W95" s="28"/>
      <c r="X95" s="28"/>
      <c r="Y95" s="28"/>
      <c r="Z95" s="28"/>
      <c r="AA95" s="28"/>
      <c r="AB95" s="28"/>
    </row>
    <row r="96" spans="1:28" ht="12" customHeight="1">
      <c r="A96" s="27">
        <f t="shared" ref="A96:A101" si="0">A95+1</f>
        <v>2003</v>
      </c>
      <c r="B96" s="28">
        <f>'Table A3'!B96*'Table A0'!$J96/(10)</f>
        <v>312470.36887919082</v>
      </c>
      <c r="C96" s="28">
        <f>'Table A3'!C96*'Table A0'!$J96/(5)</f>
        <v>459859.93380765326</v>
      </c>
      <c r="D96" s="28">
        <f>'Table A3'!D96*'Table A0'!$J96/(1)</f>
        <v>1230035.8491958715</v>
      </c>
      <c r="E96" s="28">
        <f>'Table A3'!E96*'Table A0'!$J96/(0.5)</f>
        <v>1918738.0299357325</v>
      </c>
      <c r="F96" s="28">
        <f>'Table A3'!F96*'Table A0'!$J96/(0.1)</f>
        <v>5520705.1720811957</v>
      </c>
      <c r="G96" s="28">
        <f>'Table A3'!G96*'Table A0'!$J96/(0.01)</f>
        <v>24505278.328343127</v>
      </c>
      <c r="H96" s="28"/>
      <c r="I96" s="28">
        <f>(100-'Table A3'!B96)*'Table A0'!$J96/(90)</f>
        <v>43253.827946677433</v>
      </c>
      <c r="J96" s="28">
        <f>'Table A3'!I96*'Table A0'!$J96/(5)</f>
        <v>165080.80395072844</v>
      </c>
      <c r="K96" s="28">
        <f>'Table A3'!J96*'Table A0'!$J96/(4)</f>
        <v>267315.95496059873</v>
      </c>
      <c r="L96" s="28">
        <f>'Table A3'!K96*'Table A0'!$J96/(0.5)</f>
        <v>541333.6684560104</v>
      </c>
      <c r="M96" s="28">
        <f>'Table A3'!L96*'Table A0'!$J96/(0.4)</f>
        <v>1018246.2443993663</v>
      </c>
      <c r="N96" s="28">
        <f>'Table A3'!M96*'Table A0'!$J96/(0.09)</f>
        <v>3411308.1547187599</v>
      </c>
      <c r="O96" s="28"/>
      <c r="P96" s="28">
        <f>'Table Thresholds_nominal'!P96*'Table A0'!$L96</f>
        <v>143571.68616984398</v>
      </c>
      <c r="Q96" s="28">
        <f>'Table Thresholds_nominal'!Q96*'Table A0'!$L96</f>
        <v>198145.35636351994</v>
      </c>
      <c r="R96" s="28">
        <f>'Table Thresholds_nominal'!R96*'Table A0'!$L96</f>
        <v>448551.86045752454</v>
      </c>
      <c r="S96" s="28">
        <f>'Table Thresholds_nominal'!S96*'Table A0'!$L96</f>
        <v>675413.10400304489</v>
      </c>
      <c r="T96" s="28">
        <f>'Table Thresholds_nominal'!T96*'Table A0'!$L96</f>
        <v>1878679.609553908</v>
      </c>
      <c r="U96" s="28">
        <f>'Table Thresholds_nominal'!U96*'Table A0'!$L96</f>
        <v>9082352.9268340934</v>
      </c>
      <c r="W96" s="28"/>
      <c r="X96" s="28"/>
      <c r="Y96" s="28"/>
      <c r="Z96" s="28"/>
      <c r="AA96" s="28"/>
      <c r="AB96" s="28"/>
    </row>
    <row r="97" spans="1:28" ht="12" customHeight="1">
      <c r="A97" s="27">
        <f t="shared" si="0"/>
        <v>2004</v>
      </c>
      <c r="B97" s="28">
        <f>'Table A3'!B97*'Table A0'!$J97/(10)</f>
        <v>342260.41689429281</v>
      </c>
      <c r="C97" s="28">
        <f>'Table A3'!C97*'Table A0'!$J97/(5)</f>
        <v>515614.6283521427</v>
      </c>
      <c r="D97" s="28">
        <f>'Table A3'!D97*'Table A0'!$J97/(1)</f>
        <v>1457072.3539112837</v>
      </c>
      <c r="E97" s="28">
        <f>'Table A3'!E97*'Table A0'!$J97/(0.5)</f>
        <v>2322405.001293113</v>
      </c>
      <c r="F97" s="28">
        <f>'Table A3'!F97*'Table A0'!$J97/(0.1)</f>
        <v>6981820.3967854492</v>
      </c>
      <c r="G97" s="28">
        <f>'Table A3'!G97*'Table A0'!$J97/(0.01)</f>
        <v>32028593.938555121</v>
      </c>
      <c r="H97" s="28"/>
      <c r="I97" s="28">
        <f>(100-'Table A3'!B97)*'Table A0'!$J97/(90)</f>
        <v>43931.743275001107</v>
      </c>
      <c r="J97" s="28">
        <f>'Table A3'!I97*'Table A0'!$J97/(5)</f>
        <v>168906.20543644292</v>
      </c>
      <c r="K97" s="28">
        <f>'Table A3'!J97*'Table A0'!$J97/(4)</f>
        <v>280250.19696235738</v>
      </c>
      <c r="L97" s="28">
        <f>'Table A3'!K97*'Table A0'!$J97/(0.5)</f>
        <v>591739.70652945456</v>
      </c>
      <c r="M97" s="28">
        <f>'Table A3'!L97*'Table A0'!$J97/(0.4)</f>
        <v>1157551.1524200283</v>
      </c>
      <c r="N97" s="28">
        <f>'Table A3'!M97*'Table A0'!$J97/(0.09)</f>
        <v>4198845.5588110425</v>
      </c>
      <c r="O97" s="28"/>
      <c r="P97" s="28">
        <f>'Table Thresholds_nominal'!P97*'Table A0'!$L97</f>
        <v>145968.86543344148</v>
      </c>
      <c r="Q97" s="28">
        <f>'Table Thresholds_nominal'!Q97*'Table A0'!$L97</f>
        <v>204043.13313579347</v>
      </c>
      <c r="R97" s="28">
        <f>'Table Thresholds_nominal'!R97*'Table A0'!$L97</f>
        <v>487127.88089963666</v>
      </c>
      <c r="S97" s="28">
        <f>'Table Thresholds_nominal'!S97*'Table A0'!$L97</f>
        <v>743647.4819563186</v>
      </c>
      <c r="T97" s="28">
        <f>'Table Thresholds_nominal'!T97*'Table A0'!$L97</f>
        <v>2233119.2819312187</v>
      </c>
      <c r="U97" s="28">
        <f>'Table Thresholds_nominal'!U97*'Table A0'!$L97</f>
        <v>11661612.908697512</v>
      </c>
      <c r="W97" s="28"/>
      <c r="X97" s="28"/>
      <c r="Y97" s="28"/>
      <c r="Z97" s="28"/>
      <c r="AA97" s="28"/>
      <c r="AB97" s="28"/>
    </row>
    <row r="98" spans="1:28" ht="12" customHeight="1">
      <c r="A98" s="27">
        <f t="shared" si="0"/>
        <v>2005</v>
      </c>
      <c r="B98" s="28">
        <f>'Table A3'!B98*'Table A0'!$J98/(10)</f>
        <v>372180.34550362371</v>
      </c>
      <c r="C98" s="28">
        <f>'Table A3'!C98*'Table A0'!$J98/(5)</f>
        <v>572261.73950300622</v>
      </c>
      <c r="D98" s="28">
        <f>'Table A3'!D98*'Table A0'!$J98/(1)</f>
        <v>1687570.747725704</v>
      </c>
      <c r="E98" s="28">
        <f>'Table A3'!E98*'Table A0'!$J98/(0.5)</f>
        <v>2736796.8386414936</v>
      </c>
      <c r="F98" s="28">
        <f>'Table A3'!F98*'Table A0'!$J98/(0.1)</f>
        <v>8457874.1983113382</v>
      </c>
      <c r="G98" s="28">
        <f>'Table A3'!G98*'Table A0'!$J98/(0.01)</f>
        <v>39486506.635961898</v>
      </c>
      <c r="H98" s="28"/>
      <c r="I98" s="28">
        <f>(100-'Table A3'!B98)*'Table A0'!$J98/(90)</f>
        <v>44204.148289426397</v>
      </c>
      <c r="J98" s="28">
        <f>'Table A3'!I98*'Table A0'!$J98/(5)</f>
        <v>172098.95150424118</v>
      </c>
      <c r="K98" s="28">
        <f>'Table A3'!J98*'Table A0'!$J98/(4)</f>
        <v>293434.48744733189</v>
      </c>
      <c r="L98" s="28">
        <f>'Table A3'!K98*'Table A0'!$J98/(0.5)</f>
        <v>638344.65680991439</v>
      </c>
      <c r="M98" s="28">
        <f>'Table A3'!L98*'Table A0'!$J98/(0.4)</f>
        <v>1306527.4987240317</v>
      </c>
      <c r="N98" s="28">
        <f>'Table A3'!M98*'Table A0'!$J98/(0.09)</f>
        <v>5010248.3719057217</v>
      </c>
      <c r="O98" s="28"/>
      <c r="P98" s="28">
        <f>'Table Thresholds_nominal'!P98*'Table A0'!$L98</f>
        <v>148760.85323665521</v>
      </c>
      <c r="Q98" s="28">
        <f>'Table Thresholds_nominal'!Q98*'Table A0'!$L98</f>
        <v>210060.20678181178</v>
      </c>
      <c r="R98" s="28">
        <f>'Table Thresholds_nominal'!R98*'Table A0'!$L98</f>
        <v>525433.09571619495</v>
      </c>
      <c r="S98" s="28">
        <f>'Table Thresholds_nominal'!S98*'Table A0'!$L98</f>
        <v>818403.56017138157</v>
      </c>
      <c r="T98" s="28">
        <f>'Table Thresholds_nominal'!T98*'Table A0'!$L98</f>
        <v>2582823.8489188929</v>
      </c>
      <c r="U98" s="28">
        <f>'Table Thresholds_nominal'!U98*'Table A0'!$L98</f>
        <v>14369849.59464369</v>
      </c>
      <c r="W98" s="28"/>
      <c r="X98" s="28"/>
      <c r="Y98" s="28"/>
      <c r="Z98" s="28"/>
      <c r="AA98" s="28"/>
      <c r="AB98" s="28"/>
    </row>
    <row r="99" spans="1:28" ht="12" customHeight="1">
      <c r="A99" s="27">
        <f t="shared" si="0"/>
        <v>2006</v>
      </c>
      <c r="B99" s="28">
        <f>'Table A3'!B99*'Table A0'!$J99/(10)</f>
        <v>389760.19117343827</v>
      </c>
      <c r="C99" s="28">
        <f>'Table A3'!C99*'Table A0'!$J99/(5)</f>
        <v>601915.54584177001</v>
      </c>
      <c r="D99" s="28">
        <f>'Table A3'!D99*'Table A0'!$J99/(1)</f>
        <v>1803628.7192115535</v>
      </c>
      <c r="E99" s="28">
        <f>'Table A3'!E99*'Table A0'!$J99/(0.5)</f>
        <v>2942167.8664612947</v>
      </c>
      <c r="F99" s="28">
        <f>'Table A3'!F99*'Table A0'!$J99/(0.1)</f>
        <v>9157625.9029152505</v>
      </c>
      <c r="G99" s="28">
        <f>'Table A3'!G99*'Table A0'!$J99/(0.01)</f>
        <v>43148634.30265557</v>
      </c>
      <c r="H99" s="28"/>
      <c r="I99" s="28">
        <f>(100-'Table A3'!B99)*'Table A0'!$J99/(90)</f>
        <v>44500.870705302899</v>
      </c>
      <c r="J99" s="28">
        <f>'Table A3'!I99*'Table A0'!$J99/(5)</f>
        <v>177604.8365051065</v>
      </c>
      <c r="K99" s="28">
        <f>'Table A3'!J99*'Table A0'!$J99/(4)</f>
        <v>301487.25249932415</v>
      </c>
      <c r="L99" s="28">
        <f>'Table A3'!K99*'Table A0'!$J99/(0.5)</f>
        <v>665089.57196181221</v>
      </c>
      <c r="M99" s="28">
        <f>'Table A3'!L99*'Table A0'!$J99/(0.4)</f>
        <v>1388303.3573478053</v>
      </c>
      <c r="N99" s="28">
        <f>'Table A3'!M99*'Table A0'!$J99/(0.09)</f>
        <v>5380847.1918329941</v>
      </c>
      <c r="O99" s="28"/>
      <c r="P99" s="28">
        <f>'Table Thresholds_nominal'!P99*'Table A0'!$L99</f>
        <v>151487.39147308096</v>
      </c>
      <c r="Q99" s="28">
        <f>'Table Thresholds_nominal'!Q99*'Table A0'!$L99</f>
        <v>214588.51031934554</v>
      </c>
      <c r="R99" s="28">
        <f>'Table Thresholds_nominal'!R99*'Table A0'!$L99</f>
        <v>546313.18080462283</v>
      </c>
      <c r="S99" s="28">
        <f>'Table Thresholds_nominal'!S99*'Table A0'!$L99</f>
        <v>860277.28058617841</v>
      </c>
      <c r="T99" s="28">
        <f>'Table Thresholds_nominal'!T99*'Table A0'!$L99</f>
        <v>2772181.8152221614</v>
      </c>
      <c r="U99" s="28">
        <f>'Table Thresholds_nominal'!U99*'Table A0'!$L99</f>
        <v>15215171.461787332</v>
      </c>
      <c r="W99" s="28"/>
      <c r="X99" s="28"/>
      <c r="Y99" s="28"/>
      <c r="Z99" s="28"/>
      <c r="AA99" s="28"/>
      <c r="AB99" s="28"/>
    </row>
    <row r="100" spans="1:28" ht="12" customHeight="1">
      <c r="A100" s="27">
        <f t="shared" si="0"/>
        <v>2007</v>
      </c>
      <c r="B100" s="28">
        <f>'Table A3'!B100*'Table A0'!$J100/(10)</f>
        <v>407589.26525238244</v>
      </c>
      <c r="C100" s="28">
        <f>'Table A3'!C100*'Table A0'!$J100/(5)</f>
        <v>633721.82182465319</v>
      </c>
      <c r="D100" s="28">
        <f>'Table A3'!D100*'Table A0'!$J100/(1)</f>
        <v>1925928.9306849104</v>
      </c>
      <c r="E100" s="28">
        <f>'Table A3'!E100*'Table A0'!$J100/(0.5)</f>
        <v>3165331.3506572233</v>
      </c>
      <c r="F100" s="28">
        <f>'Table A3'!F100*'Table A0'!$J100/(0.1)</f>
        <v>10058621.29266786</v>
      </c>
      <c r="G100" s="28">
        <f>'Table A3'!G100*'Table A0'!$J100/(0.01)</f>
        <v>49461375.252581023</v>
      </c>
      <c r="H100" s="28"/>
      <c r="I100" s="28">
        <f>(100-'Table A3'!B100)*'Table A0'!$J100/(90)</f>
        <v>45761.150139804187</v>
      </c>
      <c r="J100" s="28">
        <f>'Table A3'!I100*'Table A0'!$J100/(5)</f>
        <v>181456.70868011174</v>
      </c>
      <c r="K100" s="28">
        <f>'Table A3'!J100*'Table A0'!$J100/(4)</f>
        <v>310670.0446095888</v>
      </c>
      <c r="L100" s="28">
        <f>'Table A3'!K100*'Table A0'!$J100/(0.5)</f>
        <v>686526.51071259752</v>
      </c>
      <c r="M100" s="28">
        <f>'Table A3'!L100*'Table A0'!$J100/(0.4)</f>
        <v>1442008.8651545637</v>
      </c>
      <c r="N100" s="28">
        <f>'Table A3'!M100*'Table A0'!$J100/(0.09)</f>
        <v>5680537.5193441771</v>
      </c>
      <c r="O100" s="28"/>
      <c r="P100" s="28">
        <f>'Table Thresholds_nominal'!P100*'Table A0'!$L100</f>
        <v>154738.35411680088</v>
      </c>
      <c r="Q100" s="28">
        <f>'Table Thresholds_nominal'!Q100*'Table A0'!$L100</f>
        <v>219288.65192601053</v>
      </c>
      <c r="R100" s="28">
        <f>'Table Thresholds_nominal'!R100*'Table A0'!$L100</f>
        <v>563044.07646063052</v>
      </c>
      <c r="S100" s="28">
        <f>'Table Thresholds_nominal'!S100*'Table A0'!$L100</f>
        <v>892179.59885220719</v>
      </c>
      <c r="T100" s="28">
        <f>'Table Thresholds_nominal'!T100*'Table A0'!$L100</f>
        <v>2897793.6121904193</v>
      </c>
      <c r="U100" s="28">
        <f>'Table Thresholds_nominal'!U100*'Table A0'!$L100</f>
        <v>16198826.168212771</v>
      </c>
      <c r="W100" s="28"/>
      <c r="X100" s="28"/>
      <c r="Y100" s="28"/>
      <c r="Z100" s="28"/>
      <c r="AA100" s="28"/>
      <c r="AB100" s="28"/>
    </row>
    <row r="101" spans="1:28" ht="12" customHeight="1">
      <c r="A101" s="27">
        <f t="shared" si="0"/>
        <v>2008</v>
      </c>
      <c r="B101" s="28">
        <f>'Table A3'!B101*'Table A0'!$J101/(10)</f>
        <v>356061.85596313112</v>
      </c>
      <c r="C101" s="28">
        <f>'Table A3'!C101*'Table A0'!$J101/(5)</f>
        <v>539246.03880623495</v>
      </c>
      <c r="D101" s="28">
        <f>'Table A3'!D101*'Table A0'!$J101/(1)</f>
        <v>1546419.4316587346</v>
      </c>
      <c r="E101" s="28">
        <f>'Table A3'!E101*'Table A0'!$J101/(0.5)</f>
        <v>2490542.9727669125</v>
      </c>
      <c r="F101" s="28">
        <f>'Table A3'!F101*'Table A0'!$J101/(0.1)</f>
        <v>7678202.0859595342</v>
      </c>
      <c r="G101" s="28">
        <f>'Table A3'!G101*'Table A0'!$J101/(0.01)</f>
        <v>37165451.250692584</v>
      </c>
      <c r="H101" s="28"/>
      <c r="I101" s="28">
        <f>(100-'Table A3'!B101)*'Table A0'!$J101/(90)</f>
        <v>42469.645127595824</v>
      </c>
      <c r="J101" s="28">
        <f>'Table A3'!I101*'Table A0'!$J101/(5)</f>
        <v>172877.67312002732</v>
      </c>
      <c r="K101" s="28">
        <f>'Table A3'!J101*'Table A0'!$J101/(4)</f>
        <v>287452.69059311005</v>
      </c>
      <c r="L101" s="28">
        <f>'Table A3'!K101*'Table A0'!$J101/(0.5)</f>
        <v>602295.89055055659</v>
      </c>
      <c r="M101" s="28">
        <f>'Table A3'!L101*'Table A0'!$J101/(0.4)</f>
        <v>1193628.1944687574</v>
      </c>
      <c r="N101" s="28">
        <f>'Table A3'!M101*'Table A0'!$J101/(0.09)</f>
        <v>4401841.0676558614</v>
      </c>
      <c r="O101" s="28"/>
      <c r="P101" s="28">
        <f>'Table Thresholds_nominal'!P101*'Table A0'!$L101</f>
        <v>148244.71475017603</v>
      </c>
      <c r="Q101" s="28">
        <f>'Table Thresholds_nominal'!Q101*'Table A0'!$L101</f>
        <v>207595.8840378444</v>
      </c>
      <c r="R101" s="28">
        <f>'Table Thresholds_nominal'!R101*'Table A0'!$L101</f>
        <v>500534.900058456</v>
      </c>
      <c r="S101" s="28">
        <f>'Table Thresholds_nominal'!S101*'Table A0'!$L101</f>
        <v>759459.54130225803</v>
      </c>
      <c r="T101" s="28">
        <f>'Table Thresholds_nominal'!T101*'Table A0'!$L101</f>
        <v>2304147.6663068202</v>
      </c>
      <c r="U101" s="28">
        <f>'Table Thresholds_nominal'!U101*'Table A0'!$L101</f>
        <v>12425346.170317451</v>
      </c>
      <c r="W101" s="28"/>
      <c r="X101" s="28"/>
      <c r="Y101" s="28"/>
      <c r="Z101" s="28"/>
      <c r="AA101" s="28"/>
      <c r="AB101" s="28"/>
    </row>
    <row r="102" spans="1:28" ht="12" customHeight="1">
      <c r="A102" s="27">
        <f t="shared" ref="A102:A115" si="1">A101+1</f>
        <v>2009</v>
      </c>
      <c r="B102" s="28">
        <f>'Table A3'!B102*'Table A0'!$J102/(10)</f>
        <v>314641.26806298515</v>
      </c>
      <c r="C102" s="28">
        <f>'Table A3'!C102*'Table A0'!$J102/(5)</f>
        <v>461629.93322578009</v>
      </c>
      <c r="D102" s="28">
        <f>'Table A3'!D102*'Table A0'!$J102/(1)</f>
        <v>1225965.5791220223</v>
      </c>
      <c r="E102" s="28">
        <f>'Table A3'!E102*'Table A0'!$J102/(0.5)</f>
        <v>1915101.8130950781</v>
      </c>
      <c r="F102" s="28">
        <f>'Table A3'!F102*'Table A0'!$J102/(0.1)</f>
        <v>5612552.8333888045</v>
      </c>
      <c r="G102" s="28">
        <f>'Table A3'!G102*'Table A0'!$J102/(0.01)</f>
        <v>26347535.543358658</v>
      </c>
      <c r="H102" s="28"/>
      <c r="I102" s="28">
        <f>(100-'Table A3'!B102)*'Table A0'!$J102/(90)</f>
        <v>40219.724262358082</v>
      </c>
      <c r="J102" s="28">
        <f>'Table A3'!I102*'Table A0'!$J102/(5)</f>
        <v>167652.60290019028</v>
      </c>
      <c r="K102" s="28">
        <f>'Table A3'!J102*'Table A0'!$J102/(4)</f>
        <v>270546.02175171953</v>
      </c>
      <c r="L102" s="28">
        <f>'Table A3'!K102*'Table A0'!$J102/(0.5)</f>
        <v>536829.34514896665</v>
      </c>
      <c r="M102" s="28">
        <f>'Table A3'!L102*'Table A0'!$J102/(0.4)</f>
        <v>990739.05802164634</v>
      </c>
      <c r="N102" s="28">
        <f>'Table A3'!M102*'Table A0'!$J102/(0.09)</f>
        <v>3308665.8656143765</v>
      </c>
      <c r="O102" s="28"/>
      <c r="P102" s="28">
        <f>'Table Thresholds_nominal'!P102*'Table A0'!$L102</f>
        <v>144753.94801529413</v>
      </c>
      <c r="Q102" s="28">
        <f>'Table Thresholds_nominal'!Q102*'Table A0'!$L102</f>
        <v>199751.30863474106</v>
      </c>
      <c r="R102" s="28">
        <f>'Table Thresholds_nominal'!R102*'Table A0'!$L102</f>
        <v>449032.57155009574</v>
      </c>
      <c r="S102" s="28">
        <f>'Table Thresholds_nominal'!S102*'Table A0'!$L102</f>
        <v>662753.86728962522</v>
      </c>
      <c r="T102" s="28">
        <f>'Table Thresholds_nominal'!T102*'Table A0'!$L102</f>
        <v>1820290.2746402724</v>
      </c>
      <c r="U102" s="28">
        <f>'Table Thresholds_nominal'!U102*'Table A0'!$L102</f>
        <v>8904220.964495305</v>
      </c>
      <c r="W102" s="28"/>
      <c r="X102" s="28"/>
      <c r="Y102" s="28"/>
      <c r="Z102" s="28"/>
      <c r="AA102" s="28"/>
      <c r="AB102" s="28"/>
    </row>
    <row r="103" spans="1:28" ht="12" customHeight="1">
      <c r="A103" s="27">
        <f t="shared" si="1"/>
        <v>2010</v>
      </c>
      <c r="B103" s="28">
        <f>'Table A3'!B103*'Table A0'!$J103/(10)</f>
        <v>331852.91732533509</v>
      </c>
      <c r="C103" s="28">
        <f>'Table A3'!C103*'Table A0'!$J103/(5)</f>
        <v>495289.25304197957</v>
      </c>
      <c r="D103" s="28">
        <f>'Table A3'!D103*'Table A0'!$J103/(1)</f>
        <v>1372019.7524786401</v>
      </c>
      <c r="E103" s="28">
        <f>'Table A3'!E103*'Table A0'!$J103/(0.5)</f>
        <v>2186749.2988958764</v>
      </c>
      <c r="F103" s="28">
        <f>'Table A3'!F103*'Table A0'!$J103/(0.1)</f>
        <v>6671180.9743939508</v>
      </c>
      <c r="G103" s="28">
        <f>'Table A3'!G103*'Table A0'!$J103/(0.01)</f>
        <v>33010534.144366015</v>
      </c>
      <c r="H103" s="28"/>
      <c r="I103" s="28">
        <f>(100-'Table A3'!B103)*'Table A0'!$J103/(90)</f>
        <v>39876.504209128478</v>
      </c>
      <c r="J103" s="28">
        <f>'Table A3'!I103*'Table A0'!$J103/(5)</f>
        <v>168416.58160869058</v>
      </c>
      <c r="K103" s="28">
        <f>'Table A3'!J103*'Table A0'!$J103/(4)</f>
        <v>276106.62818281446</v>
      </c>
      <c r="L103" s="28">
        <f>'Table A3'!K103*'Table A0'!$J103/(0.5)</f>
        <v>557290.20606140385</v>
      </c>
      <c r="M103" s="28">
        <f>'Table A3'!L103*'Table A0'!$J103/(0.4)</f>
        <v>1065641.3800213574</v>
      </c>
      <c r="N103" s="28">
        <f>'Table A3'!M103*'Table A0'!$J103/(0.09)</f>
        <v>3744586.1777303889</v>
      </c>
      <c r="O103" s="28"/>
      <c r="P103" s="28">
        <f>'Table Thresholds_nominal'!P103*'Table A0'!$L103</f>
        <v>144765.24936451452</v>
      </c>
      <c r="Q103" s="28">
        <f>'Table Thresholds_nominal'!Q103*'Table A0'!$L103</f>
        <v>201689.46213751126</v>
      </c>
      <c r="R103" s="28">
        <f>'Table Thresholds_nominal'!R103*'Table A0'!$L103</f>
        <v>465285.04580016155</v>
      </c>
      <c r="S103" s="28">
        <f>'Table Thresholds_nominal'!S103*'Table A0'!$L103</f>
        <v>694976.27092385199</v>
      </c>
      <c r="T103" s="28">
        <f>'Table Thresholds_nominal'!T103*'Table A0'!$L103</f>
        <v>1989269.9910288448</v>
      </c>
      <c r="U103" s="28">
        <f>'Table Thresholds_nominal'!U103*'Table A0'!$L103</f>
        <v>10543428.766448595</v>
      </c>
      <c r="W103" s="28"/>
      <c r="X103" s="28"/>
      <c r="Y103" s="28"/>
      <c r="Z103" s="28"/>
      <c r="AA103" s="28"/>
      <c r="AB103" s="28"/>
    </row>
    <row r="104" spans="1:28" ht="12" customHeight="1">
      <c r="A104" s="27">
        <f t="shared" si="1"/>
        <v>2011</v>
      </c>
      <c r="B104" s="28">
        <f>'Table A3'!B104*'Table A0'!$J104/(10)</f>
        <v>329931.59118772729</v>
      </c>
      <c r="C104" s="28">
        <f>'Table A3'!C104*'Table A0'!$J104/(5)</f>
        <v>492004.45269994985</v>
      </c>
      <c r="D104" s="28">
        <f>'Table A3'!D104*'Table A0'!$J104/(1)</f>
        <v>1346859.6185308506</v>
      </c>
      <c r="E104" s="28">
        <f>'Table A3'!E104*'Table A0'!$J104/(0.5)</f>
        <v>2131585.1264110692</v>
      </c>
      <c r="F104" s="28">
        <f>'Table A3'!F104*'Table A0'!$J104/(0.1)</f>
        <v>6352115.4503521472</v>
      </c>
      <c r="G104" s="28">
        <f>'Table A3'!G104*'Table A0'!$J104/(0.01)</f>
        <v>29628580.807707727</v>
      </c>
      <c r="H104" s="28"/>
      <c r="I104" s="28">
        <f>(100-'Table A3'!B104)*'Table A0'!$J104/(90)</f>
        <v>39510.86800497237</v>
      </c>
      <c r="J104" s="28">
        <f>'Table A3'!I104*'Table A0'!$J104/(5)</f>
        <v>167858.72967550476</v>
      </c>
      <c r="K104" s="28">
        <f>'Table A3'!J104*'Table A0'!$J104/(4)</f>
        <v>278290.66124222468</v>
      </c>
      <c r="L104" s="28">
        <f>'Table A3'!K104*'Table A0'!$J104/(0.5)</f>
        <v>562134.11065063218</v>
      </c>
      <c r="M104" s="28">
        <f>'Table A3'!L104*'Table A0'!$J104/(0.4)</f>
        <v>1076452.5454257997</v>
      </c>
      <c r="N104" s="28">
        <f>'Table A3'!M104*'Table A0'!$J104/(0.09)</f>
        <v>3765841.5217570825</v>
      </c>
      <c r="O104" s="28"/>
      <c r="P104" s="28">
        <f>'Table Thresholds_nominal'!P104*'Table A0'!$L104</f>
        <v>143848.33009203133</v>
      </c>
      <c r="Q104" s="28">
        <f>'Table Thresholds_nominal'!Q104*'Table A0'!$L104</f>
        <v>201738.16265457368</v>
      </c>
      <c r="R104" s="28">
        <f>'Table Thresholds_nominal'!R104*'Table A0'!$L104</f>
        <v>469720.14404730691</v>
      </c>
      <c r="S104" s="28">
        <f>'Table Thresholds_nominal'!S104*'Table A0'!$L104</f>
        <v>704712.9222833747</v>
      </c>
      <c r="T104" s="28">
        <f>'Table Thresholds_nominal'!T104*'Table A0'!$L104</f>
        <v>2016720.6975662613</v>
      </c>
      <c r="U104" s="28">
        <f>'Table Thresholds_nominal'!U104*'Table A0'!$L104</f>
        <v>10351183.447462901</v>
      </c>
      <c r="W104" s="28"/>
      <c r="X104" s="28"/>
      <c r="Y104" s="28"/>
      <c r="Z104" s="28"/>
      <c r="AA104" s="28"/>
      <c r="AB104" s="28"/>
    </row>
    <row r="105" spans="1:28" ht="12" customHeight="1">
      <c r="A105" s="27">
        <f t="shared" si="1"/>
        <v>2012</v>
      </c>
      <c r="B105" s="28">
        <f>'Table A3'!B105*'Table A0'!$J105/(10)</f>
        <v>366102.36474704591</v>
      </c>
      <c r="C105" s="28">
        <f>'Table A3'!C105*'Table A0'!$J105/(5)</f>
        <v>561706.16565019474</v>
      </c>
      <c r="D105" s="28">
        <f>'Table A3'!D105*'Table A0'!$J105/(1)</f>
        <v>1651591.7913216006</v>
      </c>
      <c r="E105" s="28">
        <f>'Table A3'!E105*'Table A0'!$J105/(0.5)</f>
        <v>2689805.4852704778</v>
      </c>
      <c r="F105" s="28">
        <f>'Table A3'!F105*'Table A0'!$J105/(0.1)</f>
        <v>8473560.1278949473</v>
      </c>
      <c r="G105" s="28">
        <f>'Table A3'!G105*'Table A0'!$J105/(0.01)</f>
        <v>42042228.400954187</v>
      </c>
      <c r="H105" s="28"/>
      <c r="I105" s="28">
        <f>(100-'Table A3'!B105)*'Table A0'!$J105/(90)</f>
        <v>39710.166514662516</v>
      </c>
      <c r="J105" s="28">
        <f>'Table A3'!I105*'Table A0'!$J105/(5)</f>
        <v>170498.56384389708</v>
      </c>
      <c r="K105" s="28">
        <f>'Table A3'!J105*'Table A0'!$J105/(4)</f>
        <v>289234.75923234317</v>
      </c>
      <c r="L105" s="28">
        <f>'Table A3'!K105*'Table A0'!$J105/(0.5)</f>
        <v>613378.09737272351</v>
      </c>
      <c r="M105" s="28">
        <f>'Table A3'!L105*'Table A0'!$J105/(0.4)</f>
        <v>1243866.8246143602</v>
      </c>
      <c r="N105" s="28">
        <f>'Table A3'!M105*'Table A0'!$J105/(0.09)</f>
        <v>4743708.0975550329</v>
      </c>
      <c r="O105" s="28"/>
      <c r="P105" s="28">
        <f>'Table Thresholds_nominal'!P105*'Table A0'!$L105</f>
        <v>145439.02432119311</v>
      </c>
      <c r="Q105" s="28">
        <f>'Table Thresholds_nominal'!Q105*'Table A0'!$L105</f>
        <v>205960.01358298317</v>
      </c>
      <c r="R105" s="28">
        <f>'Table Thresholds_nominal'!R105*'Table A0'!$L105</f>
        <v>505964.64780065196</v>
      </c>
      <c r="S105" s="28">
        <f>'Table Thresholds_nominal'!S105*'Table A0'!$L105</f>
        <v>786747.3671474742</v>
      </c>
      <c r="T105" s="28">
        <f>'Table Thresholds_nominal'!T105*'Table A0'!$L105</f>
        <v>2441234.1751091061</v>
      </c>
      <c r="U105" s="28">
        <f>'Table Thresholds_nominal'!U105*'Table A0'!$L105</f>
        <v>13600651.967634797</v>
      </c>
      <c r="W105" s="28"/>
      <c r="X105" s="28"/>
      <c r="Y105" s="28"/>
      <c r="Z105" s="28"/>
      <c r="AA105" s="28"/>
      <c r="AB105" s="28"/>
    </row>
    <row r="106" spans="1:28" ht="12" customHeight="1">
      <c r="A106" s="27">
        <f t="shared" si="1"/>
        <v>2013</v>
      </c>
      <c r="B106" s="28">
        <f>'Table A3'!B106*'Table A0'!$J106/(10)</f>
        <v>341759.02755187842</v>
      </c>
      <c r="C106" s="28">
        <f>'Table A3'!C106*'Table A0'!$J106/(5)</f>
        <v>512150.14348242758</v>
      </c>
      <c r="D106" s="28">
        <f>'Table A3'!D106*'Table A0'!$J106/(1)</f>
        <v>1405883.0640106266</v>
      </c>
      <c r="E106" s="28">
        <f>'Table A3'!E106*'Table A0'!$J106/(0.5)</f>
        <v>2221612.8754189718</v>
      </c>
      <c r="F106" s="28">
        <f>'Table A3'!F106*'Table A0'!$J106/(0.1)</f>
        <v>6627453.3523364067</v>
      </c>
      <c r="G106" s="28">
        <f>'Table A3'!G106*'Table A0'!$J106/(0.01)</f>
        <v>31383953.63326731</v>
      </c>
      <c r="H106" s="28"/>
      <c r="I106" s="28">
        <f>(100-'Table A3'!B106)*'Table A0'!$J106/(90)</f>
        <v>40107.965026621932</v>
      </c>
      <c r="J106" s="28">
        <f>'Table A3'!I106*'Table A0'!$J106/(5)</f>
        <v>171367.91162132935</v>
      </c>
      <c r="K106" s="28">
        <f>'Table A3'!J106*'Table A0'!$J106/(4)</f>
        <v>288716.91335037781</v>
      </c>
      <c r="L106" s="28">
        <f>'Table A3'!K106*'Table A0'!$J106/(0.5)</f>
        <v>590153.2526022814</v>
      </c>
      <c r="M106" s="28">
        <f>'Table A3'!L106*'Table A0'!$J106/(0.4)</f>
        <v>1120152.7561896127</v>
      </c>
      <c r="N106" s="28">
        <f>'Table A3'!M106*'Table A0'!$J106/(0.09)</f>
        <v>3876731.0988996411</v>
      </c>
      <c r="O106" s="28"/>
      <c r="P106" s="28">
        <f>'Table Thresholds_nominal'!P106*'Table A0'!$L106</f>
        <v>146078.09636235755</v>
      </c>
      <c r="Q106" s="28">
        <f>'Table Thresholds_nominal'!Q106*'Table A0'!$L106</f>
        <v>207170.09693082544</v>
      </c>
      <c r="R106" s="28">
        <f>'Table Thresholds_nominal'!R106*'Table A0'!$L106</f>
        <v>497065.018814018</v>
      </c>
      <c r="S106" s="28">
        <f>'Table Thresholds_nominal'!S106*'Table A0'!$L106</f>
        <v>742412.90511921607</v>
      </c>
      <c r="T106" s="28">
        <f>'Table Thresholds_nominal'!T106*'Table A0'!$L106</f>
        <v>2093434.2946184436</v>
      </c>
      <c r="U106" s="28">
        <f>'Table Thresholds_nominal'!U106*'Table A0'!$L106</f>
        <v>10613525.947001873</v>
      </c>
      <c r="W106" s="28"/>
      <c r="X106" s="28"/>
      <c r="Y106" s="28"/>
      <c r="Z106" s="28"/>
      <c r="AA106" s="28"/>
      <c r="AB106" s="28"/>
    </row>
    <row r="107" spans="1:28" ht="12" customHeight="1">
      <c r="A107" s="27">
        <f t="shared" si="1"/>
        <v>2014</v>
      </c>
      <c r="B107" s="28">
        <f>'Table A3'!B107*'Table A0'!$J107/(10)</f>
        <v>366750.10375398258</v>
      </c>
      <c r="C107" s="28">
        <f>'Table A3'!C107*'Table A0'!$J107/(5)</f>
        <v>557679.05151471985</v>
      </c>
      <c r="D107" s="28">
        <f>'Table A3'!D107*'Table A0'!$J107/(1)</f>
        <v>1582861.143312684</v>
      </c>
      <c r="E107" s="28">
        <f>'Table A3'!E107*'Table A0'!$J107/(0.5)</f>
        <v>2534637.3140592515</v>
      </c>
      <c r="F107" s="28">
        <f>'Table A3'!F107*'Table A0'!$J107/(0.1)</f>
        <v>7775290.4953338206</v>
      </c>
      <c r="G107" s="28">
        <f>'Table A3'!G107*'Table A0'!$J107/(0.01)</f>
        <v>37703281.694334656</v>
      </c>
      <c r="H107" s="28"/>
      <c r="I107" s="28">
        <f>(100-'Table A3'!B107)*'Table A0'!$J107/(90)</f>
        <v>40975.574144677485</v>
      </c>
      <c r="J107" s="28">
        <f>'Table A3'!I107*'Table A0'!$J107/(5)</f>
        <v>175821.15599324543</v>
      </c>
      <c r="K107" s="28">
        <f>'Table A3'!J107*'Table A0'!$J107/(4)</f>
        <v>301383.52856522868</v>
      </c>
      <c r="L107" s="28">
        <f>'Table A3'!K107*'Table A0'!$J107/(0.5)</f>
        <v>631084.97256611648</v>
      </c>
      <c r="M107" s="28">
        <f>'Table A3'!L107*'Table A0'!$J107/(0.4)</f>
        <v>1224474.0187406091</v>
      </c>
      <c r="N107" s="28">
        <f>'Table A3'!M107*'Table A0'!$J107/(0.09)</f>
        <v>4449958.1398892831</v>
      </c>
      <c r="O107" s="28"/>
      <c r="P107" s="28">
        <f>'Table Thresholds_nominal'!P107*'Table A0'!$L107</f>
        <v>149185.57709854018</v>
      </c>
      <c r="Q107" s="28">
        <f>'Table Thresholds_nominal'!Q107*'Table A0'!$L107</f>
        <v>213641.46034280505</v>
      </c>
      <c r="R107" s="28">
        <f>'Table Thresholds_nominal'!R107*'Table A0'!$L107</f>
        <v>526513.3339578989</v>
      </c>
      <c r="S107" s="28">
        <f>'Table Thresholds_nominal'!S107*'Table A0'!$L107</f>
        <v>799183.72458289901</v>
      </c>
      <c r="T107" s="28">
        <f>'Table Thresholds_nominal'!T107*'Table A0'!$L107</f>
        <v>2341748.7462526076</v>
      </c>
      <c r="U107" s="28">
        <f>'Table Thresholds_nominal'!U107*'Table A0'!$L107</f>
        <v>12477046.98090459</v>
      </c>
      <c r="W107" s="28"/>
      <c r="X107" s="28"/>
      <c r="Y107" s="28"/>
      <c r="Z107" s="28"/>
      <c r="AA107" s="28"/>
      <c r="AB107" s="28"/>
    </row>
    <row r="108" spans="1:28" ht="12" customHeight="1">
      <c r="A108" s="27">
        <f t="shared" si="1"/>
        <v>2015</v>
      </c>
      <c r="B108" s="28">
        <f>'Table A3'!B108*'Table A0'!$J108/(10)</f>
        <v>378707.23168902833</v>
      </c>
      <c r="C108" s="28">
        <f>'Table A3'!C108*'Table A0'!$J108/(5)</f>
        <v>576263.63238063967</v>
      </c>
      <c r="D108" s="28">
        <f>'Table A3'!D108*'Table A0'!$J108/(1)</f>
        <v>1635707.2859994329</v>
      </c>
      <c r="E108" s="28">
        <f>'Table A3'!E108*'Table A0'!$J108/(0.5)</f>
        <v>2620041.4676510887</v>
      </c>
      <c r="F108" s="28">
        <f>'Table A3'!F108*'Table A0'!$J108/(0.1)</f>
        <v>8036076.9795348784</v>
      </c>
      <c r="G108" s="28">
        <f>'Table A3'!G108*'Table A0'!$J108/(0.01)</f>
        <v>38752001.577879645</v>
      </c>
      <c r="H108" s="28"/>
      <c r="I108" s="28">
        <f>(100-'Table A3'!B108)*'Table A0'!$J108/(90)</f>
        <v>42117.311409426708</v>
      </c>
      <c r="J108" s="28">
        <f>'Table A3'!I108*'Table A0'!$J108/(5)</f>
        <v>181150.83099741698</v>
      </c>
      <c r="K108" s="28">
        <f>'Table A3'!J108*'Table A0'!$J108/(4)</f>
        <v>311402.71897594142</v>
      </c>
      <c r="L108" s="28">
        <f>'Table A3'!K108*'Table A0'!$J108/(0.5)</f>
        <v>651373.10434777732</v>
      </c>
      <c r="M108" s="28">
        <f>'Table A3'!L108*'Table A0'!$J108/(0.4)</f>
        <v>1266032.5896801411</v>
      </c>
      <c r="N108" s="28">
        <f>'Table A3'!M108*'Table A0'!$J108/(0.09)</f>
        <v>4623196.4686076818</v>
      </c>
      <c r="O108" s="28"/>
      <c r="P108" s="28">
        <f>'Table Thresholds_nominal'!P108*'Table A0'!$L108</f>
        <v>153355.00039478784</v>
      </c>
      <c r="Q108" s="28">
        <f>'Table Thresholds_nominal'!Q108*'Table A0'!$L108</f>
        <v>220673.15354715363</v>
      </c>
      <c r="R108" s="28">
        <f>'Table Thresholds_nominal'!R108*'Table A0'!$L108</f>
        <v>541162.87900988408</v>
      </c>
      <c r="S108" s="28">
        <f>'Table Thresholds_nominal'!S108*'Table A0'!$L108</f>
        <v>823733.66677435429</v>
      </c>
      <c r="T108" s="28">
        <f>'Table Thresholds_nominal'!T108*'Table A0'!$L108</f>
        <v>2428244.313819563</v>
      </c>
      <c r="U108" s="28">
        <f>'Table Thresholds_nominal'!U108*'Table A0'!$L108</f>
        <v>12990724.308804853</v>
      </c>
      <c r="W108" s="28"/>
      <c r="X108" s="28"/>
      <c r="Y108" s="28"/>
      <c r="Z108" s="28"/>
      <c r="AA108" s="28"/>
      <c r="AB108" s="28"/>
    </row>
    <row r="109" spans="1:28" ht="12" customHeight="1">
      <c r="A109" s="27">
        <f t="shared" si="1"/>
        <v>2016</v>
      </c>
      <c r="B109" s="28">
        <f>'Table A3'!B109*'Table A0'!$J109/(10)</f>
        <v>366266.54524698172</v>
      </c>
      <c r="C109" s="28">
        <f>'Table A3'!C109*'Table A0'!$J109/(5)</f>
        <v>553033.62012782297</v>
      </c>
      <c r="D109" s="28">
        <f>'Table A3'!D109*'Table A0'!$J109/(1)</f>
        <v>1535003.9230082133</v>
      </c>
      <c r="E109" s="28">
        <f>'Table A3'!E109*'Table A0'!$J109/(0.5)</f>
        <v>2439458.0449446379</v>
      </c>
      <c r="F109" s="28">
        <f>'Table A3'!F109*'Table A0'!$J109/(0.1)</f>
        <v>7361594.9193205228</v>
      </c>
      <c r="G109" s="28">
        <f>'Table A3'!G109*'Table A0'!$J109/(0.01)</f>
        <v>35264903.780599467</v>
      </c>
      <c r="H109" s="28"/>
      <c r="I109" s="28">
        <f>(100-'Table A3'!B109)*'Table A0'!$J109/(90)</f>
        <v>41535.042321512861</v>
      </c>
      <c r="J109" s="28">
        <f>'Table A3'!I109*'Table A0'!$J109/(5)</f>
        <v>179499.47036614054</v>
      </c>
      <c r="K109" s="28">
        <f>'Table A3'!J109*'Table A0'!$J109/(4)</f>
        <v>307541.04440772528</v>
      </c>
      <c r="L109" s="28">
        <f>'Table A3'!K109*'Table A0'!$J109/(0.5)</f>
        <v>630549.80107178877</v>
      </c>
      <c r="M109" s="28">
        <f>'Table A3'!L109*'Table A0'!$J109/(0.4)</f>
        <v>1208923.8263506663</v>
      </c>
      <c r="N109" s="28">
        <f>'Table A3'!M109*'Table A0'!$J109/(0.09)</f>
        <v>4261227.2680673068</v>
      </c>
      <c r="O109" s="28"/>
      <c r="P109" s="28">
        <f>'Table Thresholds_nominal'!P109*'Table A0'!$L109</f>
        <v>151907.86519321759</v>
      </c>
      <c r="Q109" s="28">
        <f>'Table Thresholds_nominal'!Q109*'Table A0'!$L109</f>
        <v>218777.56600551531</v>
      </c>
      <c r="R109" s="28">
        <f>'Table Thresholds_nominal'!R109*'Table A0'!$L109</f>
        <v>530153.32821245096</v>
      </c>
      <c r="S109" s="28">
        <f>'Table Thresholds_nominal'!S109*'Table A0'!$L109</f>
        <v>798302.77944571862</v>
      </c>
      <c r="T109" s="28">
        <f>'Table Thresholds_nominal'!T109*'Table A0'!$L109</f>
        <v>2276423.1299503767</v>
      </c>
      <c r="U109" s="28">
        <f>'Table Thresholds_nominal'!U109*'Table A0'!$L109</f>
        <v>11742436.521196704</v>
      </c>
      <c r="W109" s="28"/>
      <c r="X109" s="28"/>
      <c r="Y109" s="28"/>
      <c r="Z109" s="28"/>
      <c r="AA109" s="28"/>
      <c r="AB109" s="28"/>
    </row>
    <row r="110" spans="1:28" ht="12" customHeight="1">
      <c r="A110" s="27">
        <f t="shared" si="1"/>
        <v>2017</v>
      </c>
      <c r="B110" s="28">
        <f>'Table A3'!B110*'Table A0'!$J110/(10)</f>
        <v>390970.33355561871</v>
      </c>
      <c r="C110" s="28">
        <f>'Table A3'!C110*'Table A0'!$J110/(5)</f>
        <v>597438.68366673007</v>
      </c>
      <c r="D110" s="28">
        <f>'Table A3'!D110*'Table A0'!$J110/(1)</f>
        <v>1705163.4258622846</v>
      </c>
      <c r="E110" s="28">
        <f>'Table A3'!E110*'Table A0'!$J110/(0.5)</f>
        <v>2741340.5737723284</v>
      </c>
      <c r="F110" s="28">
        <f>'Table A3'!F110*'Table A0'!$J110/(0.1)</f>
        <v>8486688.3280181754</v>
      </c>
      <c r="G110" s="28">
        <f>'Table A3'!G110*'Table A0'!$J110/(0.01)</f>
        <v>41910432.909933642</v>
      </c>
      <c r="H110" s="28"/>
      <c r="I110" s="28">
        <f>(100-'Table A3'!B110)*'Table A0'!$J110/(90)</f>
        <v>42650.823869497799</v>
      </c>
      <c r="J110" s="28">
        <f>'Table A3'!I110*'Table A0'!$J110/(5)</f>
        <v>184501.98344450738</v>
      </c>
      <c r="K110" s="28">
        <f>'Table A3'!J110*'Table A0'!$J110/(4)</f>
        <v>320507.49811784149</v>
      </c>
      <c r="L110" s="28">
        <f>'Table A3'!K110*'Table A0'!$J110/(0.5)</f>
        <v>668986.2779522409</v>
      </c>
      <c r="M110" s="28">
        <f>'Table A3'!L110*'Table A0'!$J110/(0.4)</f>
        <v>1305003.6352108661</v>
      </c>
      <c r="N110" s="28">
        <f>'Table A3'!M110*'Table A0'!$J110/(0.09)</f>
        <v>4772938.9300275696</v>
      </c>
      <c r="O110" s="28"/>
      <c r="P110" s="28">
        <f>'Table Thresholds_nominal'!P110*'Table A0'!$L110</f>
        <v>155282.16675946023</v>
      </c>
      <c r="Q110" s="28">
        <f>'Table Thresholds_nominal'!Q110*'Table A0'!$L110</f>
        <v>226249.1973006129</v>
      </c>
      <c r="R110" s="28">
        <f>'Table Thresholds_nominal'!R110*'Table A0'!$L110</f>
        <v>556608.84317438374</v>
      </c>
      <c r="S110" s="28">
        <f>'Table Thresholds_nominal'!S110*'Table A0'!$L110</f>
        <v>850613.40694892698</v>
      </c>
      <c r="T110" s="28">
        <f>'Table Thresholds_nominal'!T110*'Table A0'!$L110</f>
        <v>2501277.4055133723</v>
      </c>
      <c r="U110" s="28">
        <f>'Table Thresholds_nominal'!U110*'Table A0'!$L110</f>
        <v>13406608.108119167</v>
      </c>
      <c r="W110" s="28"/>
      <c r="X110" s="28"/>
      <c r="Y110" s="28"/>
      <c r="Z110" s="28"/>
      <c r="AA110" s="28"/>
      <c r="AB110" s="28"/>
    </row>
    <row r="111" spans="1:28" ht="12" customHeight="1">
      <c r="A111" s="27">
        <f t="shared" si="1"/>
        <v>2018</v>
      </c>
      <c r="B111" s="28">
        <f>'Table A3'!B111*'Table A0'!$J111/(10)</f>
        <v>398410.29180664284</v>
      </c>
      <c r="C111" s="28">
        <f>'Table A3'!C111*'Table A0'!$J111/(5)</f>
        <v>608832.93722619046</v>
      </c>
      <c r="D111" s="28">
        <f>'Table A3'!D111*'Table A0'!$J111/(1)</f>
        <v>1730125.9963123412</v>
      </c>
      <c r="E111" s="28">
        <f>'Table A3'!E111*'Table A0'!$J111/(0.5)</f>
        <v>2775385.8353629471</v>
      </c>
      <c r="F111" s="28">
        <f>'Table A3'!F111*'Table A0'!$J111/(0.1)</f>
        <v>8530498.7542987484</v>
      </c>
      <c r="G111" s="28">
        <f>'Table A3'!G111*'Table A0'!$J111/(0.01)</f>
        <v>40899759.47208339</v>
      </c>
      <c r="H111" s="28"/>
      <c r="I111" s="28">
        <f>(100-'Table A3'!B111)*'Table A0'!$J111/(90)</f>
        <v>43259.495637481799</v>
      </c>
      <c r="J111" s="28">
        <f>'Table A3'!I111*'Table A0'!$J111/(5)</f>
        <v>187987.64638709518</v>
      </c>
      <c r="K111" s="28">
        <f>'Table A3'!J111*'Table A0'!$J111/(4)</f>
        <v>328509.67245465278</v>
      </c>
      <c r="L111" s="28">
        <f>'Table A3'!K111*'Table A0'!$J111/(0.5)</f>
        <v>684866.15726173553</v>
      </c>
      <c r="M111" s="28">
        <f>'Table A3'!L111*'Table A0'!$J111/(0.4)</f>
        <v>1336607.6056289959</v>
      </c>
      <c r="N111" s="28">
        <f>'Table A3'!M111*'Table A0'!$J111/(0.09)</f>
        <v>4933914.2301004557</v>
      </c>
      <c r="O111" s="28"/>
      <c r="P111" s="28">
        <f>'Table Thresholds_nominal'!P111*'Table A0'!$L111</f>
        <v>157504.5282642089</v>
      </c>
      <c r="Q111" s="28">
        <f>'Table Thresholds_nominal'!Q111*'Table A0'!$L111</f>
        <v>231699.72043010753</v>
      </c>
      <c r="R111" s="28">
        <f>'Table Thresholds_nominal'!R111*'Table A0'!$L111</f>
        <v>567268.04792626726</v>
      </c>
      <c r="S111" s="28">
        <f>'Table Thresholds_nominal'!S111*'Table A0'!$L111</f>
        <v>869456.69738863292</v>
      </c>
      <c r="T111" s="28">
        <f>'Table Thresholds_nominal'!T111*'Table A0'!$L111</f>
        <v>2582496.1797235021</v>
      </c>
      <c r="U111" s="28">
        <f>'Table Thresholds_nominal'!U111*'Table A0'!$L111</f>
        <v>13722497.526881721</v>
      </c>
      <c r="W111" s="28"/>
      <c r="X111" s="28"/>
      <c r="Y111" s="28"/>
      <c r="Z111" s="28"/>
      <c r="AA111" s="28"/>
      <c r="AB111" s="28"/>
    </row>
    <row r="112" spans="1:28" ht="12" customHeight="1">
      <c r="A112" s="27">
        <f t="shared" si="1"/>
        <v>2019</v>
      </c>
      <c r="B112" s="28">
        <f>'Table A3'!B112*'Table A0'!$J112/(10)</f>
        <v>394038.18341266958</v>
      </c>
      <c r="C112" s="28">
        <f>'Table A3'!C112*'Table A0'!$J112/(5)</f>
        <v>601296.53390281484</v>
      </c>
      <c r="D112" s="28">
        <f>'Table A3'!D112*'Table A0'!$J112/(1)</f>
        <v>1665297.2958931148</v>
      </c>
      <c r="E112" s="28">
        <f>'Table A3'!E112*'Table A0'!$J112/(0.5)</f>
        <v>2644249.1991545027</v>
      </c>
      <c r="F112" s="28">
        <f>'Table A3'!F112*'Table A0'!$J112/(0.1)</f>
        <v>7918885.2163408101</v>
      </c>
      <c r="G112" s="28">
        <f>'Table A3'!G112*'Table A0'!$J112/(0.01)</f>
        <v>36451761.270365298</v>
      </c>
      <c r="H112" s="28"/>
      <c r="I112" s="28">
        <f>(100-'Table A3'!B112)*'Table A0'!$J112/(90)</f>
        <v>43733.011961074968</v>
      </c>
      <c r="J112" s="28">
        <f>'Table A3'!I112*'Table A0'!$J112/(5)</f>
        <v>186779.83292252434</v>
      </c>
      <c r="K112" s="28">
        <f>'Table A3'!J112*'Table A0'!$J112/(4)</f>
        <v>335296.34340523998</v>
      </c>
      <c r="L112" s="28">
        <f>'Table A3'!K112*'Table A0'!$J112/(0.5)</f>
        <v>686345.39263172669</v>
      </c>
      <c r="M112" s="28">
        <f>'Table A3'!L112*'Table A0'!$J112/(0.4)</f>
        <v>1325590.1948579256</v>
      </c>
      <c r="N112" s="28">
        <f>'Table A3'!M112*'Table A0'!$J112/(0.09)</f>
        <v>4748565.6547825336</v>
      </c>
      <c r="O112" s="28"/>
      <c r="P112" s="28">
        <f>'Table Thresholds_nominal'!P112*'Table A0'!$L112</f>
        <v>158497.25797691327</v>
      </c>
      <c r="Q112" s="28">
        <f>'Table Thresholds_nominal'!Q112*'Table A0'!$L112</f>
        <v>233762.27828589818</v>
      </c>
      <c r="R112" s="28">
        <f>'Table Thresholds_nominal'!R112*'Table A0'!$L112</f>
        <v>569095.13074694818</v>
      </c>
      <c r="S112" s="28">
        <f>'Table Thresholds_nominal'!S112*'Table A0'!$L112</f>
        <v>870784.80530866631</v>
      </c>
      <c r="T112" s="28">
        <f>'Table Thresholds_nominal'!T112*'Table A0'!$L112</f>
        <v>2525928.4230236663</v>
      </c>
      <c r="U112" s="28">
        <f>'Table Thresholds_nominal'!U112*'Table A0'!$L112</f>
        <v>12892926.596807556</v>
      </c>
      <c r="W112" s="28"/>
      <c r="X112" s="28"/>
      <c r="Y112" s="28"/>
      <c r="Z112" s="28"/>
      <c r="AA112" s="28"/>
      <c r="AB112" s="28"/>
    </row>
    <row r="113" spans="1:28" ht="12" customHeight="1">
      <c r="A113" s="27">
        <f t="shared" si="1"/>
        <v>2020</v>
      </c>
      <c r="B113" s="28">
        <f>'Table A3'!B113*'Table A0'!$J113/(10)</f>
        <v>416522.60962060938</v>
      </c>
      <c r="C113" s="28">
        <f>'Table A3'!C113*'Table A0'!$J113/(5)</f>
        <v>644523.6669409707</v>
      </c>
      <c r="D113" s="28">
        <f>'Table A3'!D113*'Table A0'!$J113/(1)</f>
        <v>1862136.412960693</v>
      </c>
      <c r="E113" s="28">
        <f>'Table A3'!E113*'Table A0'!$J113/(0.5)</f>
        <v>3011033.4799724347</v>
      </c>
      <c r="F113" s="28">
        <f>'Table A3'!F113*'Table A0'!$J113/(0.1)</f>
        <v>9469548.5414609779</v>
      </c>
      <c r="G113" s="28">
        <f>'Table A3'!G113*'Table A0'!$J113/(0.01)</f>
        <v>46569217.933634996</v>
      </c>
      <c r="H113" s="28"/>
      <c r="I113" s="28">
        <f>(100-'Table A3'!B113)*'Table A0'!$J113/(90)</f>
        <v>41539.763473615239</v>
      </c>
      <c r="J113" s="28">
        <f>'Table A3'!I113*'Table A0'!$J113/(5)</f>
        <v>188521.552300248</v>
      </c>
      <c r="K113" s="28">
        <f>'Table A3'!J113*'Table A0'!$J113/(4)</f>
        <v>340120.48043604009</v>
      </c>
      <c r="L113" s="28">
        <f>'Table A3'!K113*'Table A0'!$J113/(0.5)</f>
        <v>713239.34594895144</v>
      </c>
      <c r="M113" s="28">
        <f>'Table A3'!L113*'Table A0'!$J113/(0.4)</f>
        <v>1396404.7146002988</v>
      </c>
      <c r="N113" s="28">
        <f>'Table A3'!M113*'Table A0'!$J113/(0.09)</f>
        <v>5347363.0534416437</v>
      </c>
      <c r="O113" s="28"/>
      <c r="P113" s="28">
        <f>'Table Thresholds_nominal'!P113*'Table A0'!$L113</f>
        <v>159291.05421327628</v>
      </c>
      <c r="Q113" s="28">
        <f>'Table Thresholds_nominal'!Q113*'Table A0'!$L113</f>
        <v>236386.70322485559</v>
      </c>
      <c r="R113" s="28">
        <f>'Table Thresholds_nominal'!R113*'Table A0'!$L113</f>
        <v>584594.88974034006</v>
      </c>
      <c r="S113" s="28">
        <f>'Table Thresholds_nominal'!S113*'Table A0'!$L113</f>
        <v>900519.69726960303</v>
      </c>
      <c r="T113" s="28">
        <f>'Table Thresholds_nominal'!T113*'Table A0'!$L113</f>
        <v>2738716.0737172938</v>
      </c>
      <c r="U113" s="28">
        <f>'Table Thresholds_nominal'!U113*'Table A0'!$L113</f>
        <v>15016576.985534955</v>
      </c>
      <c r="W113" s="28"/>
      <c r="X113" s="28"/>
      <c r="Y113" s="28"/>
      <c r="Z113" s="28"/>
      <c r="AA113" s="28"/>
      <c r="AB113" s="28"/>
    </row>
    <row r="114" spans="1:28" ht="12" customHeight="1">
      <c r="A114" s="27">
        <f t="shared" si="1"/>
        <v>2021</v>
      </c>
      <c r="B114" s="28">
        <f>'Table A3'!B114*'Table A0'!$J114/(10)</f>
        <v>497123.61472429486</v>
      </c>
      <c r="C114" s="28">
        <f>'Table A3'!C114*'Table A0'!$J114/(5)</f>
        <v>794322.12970198132</v>
      </c>
      <c r="D114" s="28">
        <f>'Table A3'!D114*'Table A0'!$J114/(1)</f>
        <v>2468286.1094822115</v>
      </c>
      <c r="E114" s="28">
        <f>'Table A3'!E114*'Table A0'!$J114/(0.5)</f>
        <v>4096239.9782741927</v>
      </c>
      <c r="F114" s="28">
        <f>'Table A3'!F114*'Table A0'!$J114/(0.1)</f>
        <v>13418871.204728106</v>
      </c>
      <c r="G114" s="28">
        <f>'Table A3'!G114*'Table A0'!$J114/(0.01)</f>
        <v>67746538.179396302</v>
      </c>
      <c r="H114" s="28"/>
      <c r="I114" s="28">
        <f>(100-'Table A3'!B114)*'Table A0'!$J114/(90)</f>
        <v>44030.733182195589</v>
      </c>
      <c r="J114" s="28">
        <f>'Table A3'!I114*'Table A0'!$J114/(5)</f>
        <v>199925.09974660823</v>
      </c>
      <c r="K114" s="28">
        <f>'Table A3'!J114*'Table A0'!$J114/(4)</f>
        <v>375831.13475692383</v>
      </c>
      <c r="L114" s="28">
        <f>'Table A3'!K114*'Table A0'!$J114/(0.5)</f>
        <v>840332.24069023016</v>
      </c>
      <c r="M114" s="28">
        <f>'Table A3'!L114*'Table A0'!$J114/(0.4)</f>
        <v>1765582.1716607141</v>
      </c>
      <c r="N114" s="28">
        <f>'Table A3'!M114*'Table A0'!$J114/(0.09)</f>
        <v>7382463.7630983079</v>
      </c>
      <c r="O114" s="28"/>
      <c r="P114" s="28">
        <f>'Table Thresholds_nominal'!P114*'Table A0'!$L114</f>
        <v>166507.94520262672</v>
      </c>
      <c r="Q114" s="28">
        <f>'Table Thresholds_nominal'!Q114*'Table A0'!$L114</f>
        <v>253893.02560960947</v>
      </c>
      <c r="R114" s="28">
        <f>'Table Thresholds_nominal'!R114*'Table A0'!$L114</f>
        <v>679769.73931720352</v>
      </c>
      <c r="S114" s="28">
        <f>'Table Thresholds_nominal'!S114*'Table A0'!$L114</f>
        <v>1075934.8776695128</v>
      </c>
      <c r="T114" s="28">
        <f>'Table Thresholds_nominal'!T114*'Table A0'!$L114</f>
        <v>3675875.9259073753</v>
      </c>
      <c r="U114" s="28">
        <f>'Table Thresholds_nominal'!U114*'Table A0'!$L114</f>
        <v>20814303.171466708</v>
      </c>
      <c r="W114" s="28"/>
      <c r="X114" s="28"/>
      <c r="Y114" s="28"/>
      <c r="Z114" s="28"/>
      <c r="AA114" s="28"/>
      <c r="AB114" s="28"/>
    </row>
    <row r="115" spans="1:28" ht="12" customHeight="1">
      <c r="A115" s="27">
        <f t="shared" si="1"/>
        <v>2022</v>
      </c>
      <c r="B115" s="28">
        <f>'Table A3'!B115*'Table A0'!$J115/(10)</f>
        <v>430356.63418183353</v>
      </c>
      <c r="C115" s="28">
        <f>'Table A3'!C115*'Table A0'!$J115/(5)</f>
        <v>665945.06344145699</v>
      </c>
      <c r="D115" s="28">
        <f>'Table A3'!D115*'Table A0'!$J115/(1)</f>
        <v>1933809.9038108331</v>
      </c>
      <c r="E115" s="28">
        <f>'Table A3'!E115*'Table A0'!$J115/(0.5)</f>
        <v>3120329.7968277521</v>
      </c>
      <c r="F115" s="28">
        <f>'Table A3'!F115*'Table A0'!$J115/(0.1)</f>
        <v>9667818.2635442875</v>
      </c>
      <c r="G115" s="28">
        <f>'Table A3'!G115*'Table A0'!$J115/(0.01)</f>
        <v>45498995.274941415</v>
      </c>
      <c r="H115" s="28"/>
      <c r="I115" s="28">
        <f>(100-'Table A3'!B115)*'Table A0'!$J115/(90)</f>
        <v>43386.708044665698</v>
      </c>
      <c r="J115" s="28">
        <f>'Table A3'!I115*'Table A0'!$J115/(5)</f>
        <v>194768.20492221002</v>
      </c>
      <c r="K115" s="28">
        <f>'Table A3'!J115*'Table A0'!$J115/(4)</f>
        <v>348978.85334911308</v>
      </c>
      <c r="L115" s="28">
        <f>'Table A3'!K115*'Table A0'!$J115/(0.5)</f>
        <v>747290.01079391409</v>
      </c>
      <c r="M115" s="28">
        <f>'Table A3'!L115*'Table A0'!$J115/(0.4)</f>
        <v>1483457.6801486176</v>
      </c>
      <c r="N115" s="28">
        <f>'Table A3'!M115*'Table A0'!$J115/(0.09)</f>
        <v>5686576.3733890541</v>
      </c>
      <c r="O115" s="28"/>
      <c r="P115" s="28">
        <f>'Table Thresholds_nominal'!P115*'Table A0'!$L115</f>
        <v>160800</v>
      </c>
      <c r="Q115" s="28">
        <f>'Table Thresholds_nominal'!Q115*'Table A0'!$L115</f>
        <v>241300</v>
      </c>
      <c r="R115" s="28">
        <f>'Table Thresholds_nominal'!R115*'Table A0'!$L115</f>
        <v>613650</v>
      </c>
      <c r="S115" s="28">
        <f>'Table Thresholds_nominal'!S115*'Table A0'!$L115</f>
        <v>941360</v>
      </c>
      <c r="T115" s="28">
        <f>'Table Thresholds_nominal'!T115*'Table A0'!$L115</f>
        <v>2942200</v>
      </c>
      <c r="U115" s="28">
        <f>'Table Thresholds_nominal'!U115*'Table A0'!$L115</f>
        <v>15532000</v>
      </c>
      <c r="W115" s="28"/>
      <c r="X115" s="28"/>
      <c r="Y115" s="28"/>
      <c r="Z115" s="28"/>
      <c r="AA115" s="28"/>
      <c r="AB115" s="28"/>
    </row>
    <row r="116" spans="1:28" ht="12" customHeight="1">
      <c r="A116" s="94"/>
      <c r="B116" s="94"/>
      <c r="C116" s="94"/>
      <c r="D116" s="94"/>
      <c r="E116" s="94"/>
      <c r="F116" s="94"/>
      <c r="G116" s="94"/>
      <c r="H116" s="94"/>
      <c r="I116" s="94"/>
      <c r="J116" s="31"/>
      <c r="K116" s="31"/>
      <c r="L116" s="31"/>
      <c r="M116" s="31"/>
      <c r="N116" s="31"/>
      <c r="O116" s="94"/>
      <c r="P116" s="94"/>
      <c r="Q116" s="94"/>
      <c r="R116" s="94"/>
      <c r="S116" s="94"/>
      <c r="T116" s="94"/>
      <c r="U116" s="94"/>
    </row>
    <row r="117" spans="1:28" ht="12" customHeight="1">
      <c r="J117" s="29"/>
      <c r="K117" s="29"/>
      <c r="L117" s="29"/>
      <c r="M117" s="29"/>
      <c r="N117" s="29"/>
    </row>
    <row r="118" spans="1:28" ht="12" customHeight="1">
      <c r="J118" s="29"/>
      <c r="K118" s="29"/>
      <c r="L118" s="29"/>
      <c r="M118" s="29"/>
      <c r="N118" s="29"/>
    </row>
    <row r="119" spans="1:28" ht="12" customHeight="1">
      <c r="J119" s="29"/>
      <c r="K119" s="29"/>
      <c r="L119" s="29"/>
      <c r="M119" s="29"/>
      <c r="N119" s="29"/>
    </row>
    <row r="120" spans="1:28" ht="12" customHeight="1">
      <c r="J120" s="29"/>
      <c r="K120" s="29"/>
      <c r="L120" s="29"/>
      <c r="M120" s="29"/>
      <c r="N120" s="29"/>
    </row>
    <row r="121" spans="1:28" ht="12" customHeight="1">
      <c r="J121" s="29"/>
      <c r="K121" s="29"/>
      <c r="L121" s="29"/>
      <c r="M121" s="29"/>
      <c r="N121" s="29"/>
    </row>
    <row r="122" spans="1:28" ht="12" customHeight="1">
      <c r="J122" s="29"/>
      <c r="K122" s="29"/>
      <c r="L122" s="29"/>
      <c r="M122" s="29"/>
      <c r="N122" s="29"/>
    </row>
    <row r="123" spans="1:28" ht="12" customHeight="1">
      <c r="J123" s="29"/>
      <c r="K123" s="29"/>
      <c r="L123" s="29"/>
      <c r="M123" s="29"/>
      <c r="N123" s="29"/>
    </row>
    <row r="124" spans="1:28" ht="12" customHeight="1">
      <c r="J124" s="29"/>
      <c r="K124" s="29"/>
      <c r="L124" s="29"/>
      <c r="M124" s="29"/>
      <c r="N124" s="29"/>
    </row>
    <row r="125" spans="1:28" ht="12" customHeight="1">
      <c r="J125" s="29"/>
      <c r="K125" s="29"/>
      <c r="L125" s="29"/>
      <c r="M125" s="29"/>
      <c r="N125" s="29"/>
    </row>
    <row r="126" spans="1:28" ht="12" customHeight="1">
      <c r="J126" s="29"/>
      <c r="K126" s="29"/>
      <c r="L126" s="29"/>
      <c r="M126" s="29"/>
      <c r="N126" s="29"/>
    </row>
    <row r="127" spans="1:28" ht="12" customHeight="1">
      <c r="J127" s="29"/>
      <c r="K127" s="29"/>
      <c r="L127" s="29"/>
      <c r="M127" s="29"/>
      <c r="N127" s="29"/>
    </row>
    <row r="128" spans="1:28" ht="12" customHeight="1">
      <c r="J128" s="29"/>
      <c r="K128" s="29"/>
      <c r="L128" s="29"/>
      <c r="M128" s="29"/>
      <c r="N128" s="29"/>
    </row>
    <row r="129" spans="10:14" ht="12" customHeight="1">
      <c r="J129" s="29"/>
      <c r="K129" s="29"/>
      <c r="L129" s="29"/>
      <c r="M129" s="29"/>
      <c r="N129" s="29"/>
    </row>
    <row r="130" spans="10:14" ht="12" customHeight="1">
      <c r="J130" s="29"/>
      <c r="K130" s="29"/>
      <c r="L130" s="29"/>
      <c r="M130" s="29"/>
      <c r="N130" s="29"/>
    </row>
    <row r="131" spans="10:14" ht="12" customHeight="1">
      <c r="J131" s="29"/>
      <c r="K131" s="29"/>
      <c r="L131" s="29"/>
      <c r="M131" s="29"/>
      <c r="N131" s="29"/>
    </row>
    <row r="132" spans="10:14" ht="12" customHeight="1">
      <c r="J132" s="29"/>
      <c r="K132" s="29"/>
      <c r="L132" s="29"/>
      <c r="M132" s="29"/>
      <c r="N132" s="29"/>
    </row>
    <row r="133" spans="10:14" ht="12" customHeight="1">
      <c r="J133" s="29"/>
      <c r="K133" s="29"/>
      <c r="L133" s="29"/>
      <c r="M133" s="29"/>
      <c r="N133" s="29"/>
    </row>
    <row r="134" spans="10:14" ht="12" customHeight="1">
      <c r="J134" s="29"/>
      <c r="K134" s="29"/>
      <c r="L134" s="29"/>
      <c r="M134" s="29"/>
      <c r="N134" s="29"/>
    </row>
    <row r="135" spans="10:14" ht="12" customHeight="1">
      <c r="J135" s="29"/>
      <c r="K135" s="29"/>
      <c r="L135" s="29"/>
      <c r="M135" s="29"/>
      <c r="N135" s="29"/>
    </row>
    <row r="136" spans="10:14" ht="12" customHeight="1">
      <c r="J136" s="29"/>
      <c r="K136" s="29"/>
      <c r="L136" s="29"/>
      <c r="M136" s="29"/>
      <c r="N136" s="29"/>
    </row>
    <row r="137" spans="10:14" ht="12" customHeight="1">
      <c r="J137" s="29"/>
      <c r="K137" s="29"/>
      <c r="L137" s="29"/>
      <c r="M137" s="29"/>
      <c r="N137" s="29"/>
    </row>
    <row r="138" spans="10:14" ht="12" customHeight="1">
      <c r="J138" s="29"/>
      <c r="K138" s="29"/>
      <c r="L138" s="29"/>
      <c r="M138" s="29"/>
      <c r="N138" s="29"/>
    </row>
    <row r="139" spans="10:14" ht="12" customHeight="1">
      <c r="J139" s="29"/>
      <c r="K139" s="29"/>
      <c r="L139" s="29"/>
      <c r="M139" s="29"/>
      <c r="N139" s="29"/>
    </row>
    <row r="140" spans="10:14" ht="12" customHeight="1">
      <c r="J140" s="29"/>
      <c r="K140" s="29"/>
      <c r="L140" s="29"/>
      <c r="M140" s="29"/>
      <c r="N140" s="29"/>
    </row>
    <row r="141" spans="10:14" ht="12" customHeight="1">
      <c r="J141" s="29"/>
      <c r="K141" s="29"/>
      <c r="L141" s="29"/>
      <c r="M141" s="29"/>
      <c r="N141" s="29"/>
    </row>
    <row r="142" spans="10:14" ht="12" customHeight="1">
      <c r="J142" s="29"/>
      <c r="K142" s="29"/>
      <c r="L142" s="29"/>
      <c r="M142" s="29"/>
      <c r="N142" s="29"/>
    </row>
    <row r="143" spans="10:14" ht="12" customHeight="1">
      <c r="J143" s="29"/>
      <c r="K143" s="29"/>
      <c r="L143" s="29"/>
      <c r="M143" s="29"/>
      <c r="N143" s="29"/>
    </row>
    <row r="144" spans="10:14" ht="12" customHeight="1">
      <c r="J144" s="29"/>
      <c r="K144" s="29"/>
      <c r="L144" s="29"/>
      <c r="M144" s="29"/>
      <c r="N144" s="29"/>
    </row>
    <row r="145" spans="10:14" ht="12" customHeight="1">
      <c r="J145" s="29"/>
      <c r="K145" s="29"/>
      <c r="L145" s="29"/>
      <c r="M145" s="29"/>
      <c r="N145" s="29"/>
    </row>
    <row r="146" spans="10:14" ht="12" customHeight="1">
      <c r="J146" s="29"/>
      <c r="K146" s="29"/>
      <c r="L146" s="29"/>
      <c r="M146" s="29"/>
      <c r="N146" s="29"/>
    </row>
    <row r="147" spans="10:14" ht="12" customHeight="1">
      <c r="J147" s="29"/>
      <c r="K147" s="29"/>
      <c r="L147" s="29"/>
      <c r="M147" s="29"/>
      <c r="N147" s="29"/>
    </row>
    <row r="148" spans="10:14" ht="12" customHeight="1">
      <c r="J148" s="29"/>
      <c r="K148" s="29"/>
      <c r="L148" s="29"/>
      <c r="M148" s="29"/>
      <c r="N148" s="29"/>
    </row>
    <row r="149" spans="10:14" ht="12" customHeight="1">
      <c r="J149" s="29"/>
      <c r="K149" s="29"/>
      <c r="L149" s="29"/>
      <c r="M149" s="29"/>
      <c r="N149" s="29"/>
    </row>
    <row r="150" spans="10:14" ht="12" customHeight="1">
      <c r="J150" s="29"/>
      <c r="K150" s="29"/>
      <c r="L150" s="29"/>
      <c r="M150" s="29"/>
      <c r="N150" s="29"/>
    </row>
    <row r="151" spans="10:14" ht="12" customHeight="1">
      <c r="J151" s="29"/>
      <c r="K151" s="29"/>
      <c r="L151" s="29"/>
      <c r="M151" s="29"/>
      <c r="N151" s="29"/>
    </row>
    <row r="152" spans="10:14" ht="12" customHeight="1">
      <c r="J152" s="29"/>
      <c r="K152" s="29"/>
      <c r="L152" s="29"/>
      <c r="M152" s="29"/>
      <c r="N152" s="29"/>
    </row>
    <row r="153" spans="10:14" ht="12" customHeight="1">
      <c r="J153" s="29"/>
      <c r="K153" s="29"/>
      <c r="L153" s="29"/>
      <c r="M153" s="29"/>
      <c r="N153" s="29"/>
    </row>
    <row r="154" spans="10:14" ht="12" customHeight="1">
      <c r="J154" s="29"/>
      <c r="K154" s="29"/>
      <c r="L154" s="29"/>
      <c r="M154" s="29"/>
      <c r="N154" s="29"/>
    </row>
    <row r="155" spans="10:14" ht="12" customHeight="1">
      <c r="J155" s="29"/>
      <c r="K155" s="29"/>
      <c r="L155" s="29"/>
      <c r="M155" s="29"/>
      <c r="N155" s="29"/>
    </row>
    <row r="156" spans="10:14" ht="12" customHeight="1">
      <c r="J156" s="29"/>
      <c r="K156" s="29"/>
      <c r="L156" s="29"/>
      <c r="M156" s="29"/>
      <c r="N156" s="29"/>
    </row>
    <row r="157" spans="10:14" ht="12" customHeight="1">
      <c r="J157" s="29"/>
      <c r="K157" s="29"/>
      <c r="L157" s="29"/>
      <c r="M157" s="29"/>
      <c r="N157" s="29"/>
    </row>
    <row r="158" spans="10:14" ht="12" customHeight="1">
      <c r="J158" s="29"/>
      <c r="K158" s="29"/>
      <c r="L158" s="29"/>
      <c r="M158" s="29"/>
      <c r="N158" s="29"/>
    </row>
    <row r="159" spans="10:14" ht="12" customHeight="1">
      <c r="J159" s="29"/>
      <c r="K159" s="29"/>
      <c r="L159" s="29"/>
      <c r="M159" s="29"/>
      <c r="N159" s="29"/>
    </row>
    <row r="160" spans="10:14" ht="12" customHeight="1">
      <c r="J160" s="29"/>
      <c r="K160" s="29"/>
      <c r="L160" s="29"/>
      <c r="M160" s="29"/>
      <c r="N160" s="29"/>
    </row>
    <row r="161" spans="10:14" ht="12" customHeight="1">
      <c r="J161" s="29"/>
      <c r="K161" s="29"/>
      <c r="L161" s="29"/>
      <c r="M161" s="29"/>
      <c r="N161" s="29"/>
    </row>
    <row r="162" spans="10:14" ht="12" customHeight="1">
      <c r="J162" s="29"/>
      <c r="K162" s="29"/>
      <c r="L162" s="29"/>
      <c r="M162" s="29"/>
      <c r="N162" s="29"/>
    </row>
    <row r="163" spans="10:14" ht="12" customHeight="1">
      <c r="J163" s="29"/>
      <c r="K163" s="29"/>
      <c r="L163" s="29"/>
      <c r="M163" s="29"/>
      <c r="N163" s="29"/>
    </row>
    <row r="164" spans="10:14" ht="12" customHeight="1">
      <c r="J164" s="29"/>
      <c r="K164" s="29"/>
      <c r="L164" s="29"/>
      <c r="M164" s="29"/>
      <c r="N164" s="29"/>
    </row>
    <row r="165" spans="10:14" ht="12" customHeight="1">
      <c r="J165" s="29"/>
      <c r="K165" s="29"/>
      <c r="L165" s="29"/>
      <c r="M165" s="29"/>
      <c r="N165" s="29"/>
    </row>
    <row r="166" spans="10:14" ht="12" customHeight="1">
      <c r="J166" s="29"/>
      <c r="K166" s="29"/>
      <c r="L166" s="29"/>
      <c r="M166" s="29"/>
      <c r="N166" s="29"/>
    </row>
    <row r="167" spans="10:14" ht="12" customHeight="1">
      <c r="J167" s="29"/>
      <c r="K167" s="29"/>
      <c r="L167" s="29"/>
      <c r="M167" s="29"/>
      <c r="N167" s="29"/>
    </row>
    <row r="168" spans="10:14" ht="12" customHeight="1">
      <c r="J168" s="29"/>
      <c r="K168" s="29"/>
      <c r="L168" s="29"/>
      <c r="M168" s="29"/>
      <c r="N168" s="29"/>
    </row>
    <row r="169" spans="10:14" ht="12" customHeight="1">
      <c r="J169" s="29"/>
      <c r="K169" s="29"/>
      <c r="L169" s="29"/>
      <c r="M169" s="29"/>
      <c r="N169" s="29"/>
    </row>
    <row r="170" spans="10:14" ht="12" customHeight="1">
      <c r="J170" s="29"/>
      <c r="K170" s="29"/>
      <c r="L170" s="29"/>
      <c r="M170" s="29"/>
      <c r="N170" s="29"/>
    </row>
    <row r="171" spans="10:14" ht="12" customHeight="1">
      <c r="J171" s="29"/>
      <c r="K171" s="29"/>
      <c r="L171" s="29"/>
      <c r="M171" s="29"/>
      <c r="N171" s="29"/>
    </row>
    <row r="172" spans="10:14" ht="12" customHeight="1">
      <c r="J172" s="29"/>
      <c r="K172" s="29"/>
      <c r="L172" s="29"/>
      <c r="M172" s="29"/>
      <c r="N172" s="29"/>
    </row>
    <row r="173" spans="10:14" ht="12" customHeight="1">
      <c r="J173" s="29"/>
      <c r="K173" s="29"/>
      <c r="L173" s="29"/>
      <c r="M173" s="29"/>
      <c r="N173" s="29"/>
    </row>
    <row r="174" spans="10:14" ht="12" customHeight="1">
      <c r="J174" s="29"/>
      <c r="K174" s="29"/>
      <c r="L174" s="29"/>
      <c r="M174" s="29"/>
      <c r="N174" s="29"/>
    </row>
    <row r="175" spans="10:14" ht="12" customHeight="1">
      <c r="J175" s="29"/>
      <c r="K175" s="29"/>
      <c r="L175" s="29"/>
      <c r="M175" s="29"/>
      <c r="N175" s="29"/>
    </row>
    <row r="176" spans="10:14" ht="12" customHeight="1">
      <c r="J176" s="29"/>
      <c r="K176" s="29"/>
      <c r="L176" s="29"/>
      <c r="M176" s="29"/>
      <c r="N176" s="29"/>
    </row>
    <row r="177" spans="10:14" ht="12" customHeight="1">
      <c r="J177" s="29"/>
      <c r="K177" s="29"/>
      <c r="L177" s="29"/>
      <c r="M177" s="29"/>
      <c r="N177" s="29"/>
    </row>
    <row r="178" spans="10:14" ht="12" customHeight="1">
      <c r="J178" s="29"/>
      <c r="K178" s="29"/>
      <c r="L178" s="29"/>
      <c r="M178" s="29"/>
      <c r="N178" s="29"/>
    </row>
    <row r="179" spans="10:14" ht="12" customHeight="1">
      <c r="J179" s="29"/>
      <c r="K179" s="29"/>
      <c r="L179" s="29"/>
      <c r="M179" s="29"/>
      <c r="N179" s="29"/>
    </row>
    <row r="180" spans="10:14" ht="12" customHeight="1">
      <c r="J180" s="29"/>
      <c r="K180" s="29"/>
      <c r="L180" s="29"/>
      <c r="M180" s="29"/>
      <c r="N180" s="29"/>
    </row>
    <row r="181" spans="10:14" ht="12" customHeight="1">
      <c r="J181" s="29"/>
      <c r="K181" s="29"/>
      <c r="L181" s="29"/>
      <c r="M181" s="29"/>
      <c r="N181" s="29"/>
    </row>
    <row r="182" spans="10:14" ht="12" customHeight="1">
      <c r="J182" s="29"/>
      <c r="K182" s="29"/>
      <c r="L182" s="29"/>
      <c r="M182" s="29"/>
      <c r="N182" s="29"/>
    </row>
    <row r="183" spans="10:14" ht="12" customHeight="1">
      <c r="J183" s="29"/>
      <c r="K183" s="29"/>
      <c r="L183" s="29"/>
      <c r="M183" s="29"/>
      <c r="N183" s="29"/>
    </row>
    <row r="184" spans="10:14" ht="12" customHeight="1">
      <c r="J184" s="29"/>
      <c r="K184" s="29"/>
      <c r="L184" s="29"/>
      <c r="M184" s="29"/>
      <c r="N184" s="29"/>
    </row>
    <row r="185" spans="10:14" ht="12" customHeight="1">
      <c r="J185" s="29"/>
      <c r="K185" s="29"/>
      <c r="L185" s="29"/>
      <c r="M185" s="29"/>
      <c r="N185" s="29"/>
    </row>
    <row r="186" spans="10:14" ht="12" customHeight="1">
      <c r="J186" s="29"/>
      <c r="K186" s="29"/>
      <c r="L186" s="29"/>
      <c r="M186" s="29"/>
      <c r="N186" s="29"/>
    </row>
    <row r="187" spans="10:14" ht="12" customHeight="1">
      <c r="J187" s="29"/>
      <c r="K187" s="29"/>
      <c r="L187" s="29"/>
      <c r="M187" s="29"/>
      <c r="N187" s="29"/>
    </row>
    <row r="188" spans="10:14" ht="12" customHeight="1">
      <c r="J188" s="29"/>
      <c r="K188" s="29"/>
      <c r="L188" s="29"/>
      <c r="M188" s="29"/>
      <c r="N188" s="29"/>
    </row>
    <row r="189" spans="10:14" ht="12" customHeight="1">
      <c r="J189" s="29"/>
      <c r="K189" s="29"/>
      <c r="L189" s="29"/>
      <c r="M189" s="29"/>
      <c r="N189" s="29"/>
    </row>
    <row r="190" spans="10:14" ht="12" customHeight="1">
      <c r="J190" s="29"/>
      <c r="K190" s="29"/>
      <c r="L190" s="29"/>
      <c r="M190" s="29"/>
      <c r="N190" s="29"/>
    </row>
  </sheetData>
  <mergeCells count="2">
    <mergeCell ref="A2:U2"/>
    <mergeCell ref="A1:U1"/>
  </mergeCells>
  <phoneticPr fontId="4" type="noConversion"/>
  <printOptions horizontalCentered="1" verticalCentered="1"/>
  <pageMargins left="0.78740157480314965" right="0.78740157480314965" top="0.59055118110236227" bottom="0.78740157480314965" header="0.51181102362204722" footer="0.51181102362204722"/>
  <pageSetup scale="78" fitToHeight="2" orientation="landscape" verticalDpi="120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U176"/>
  <sheetViews>
    <sheetView topLeftCell="A55" workbookViewId="0">
      <selection activeCell="I6" sqref="I6:J9"/>
    </sheetView>
  </sheetViews>
  <sheetFormatPr baseColWidth="10" defaultColWidth="5.28515625" defaultRowHeight="12" customHeight="1"/>
  <cols>
    <col min="1" max="3" width="5.28515625" style="26" customWidth="1"/>
    <col min="4" max="4" width="5.85546875" style="26" customWidth="1"/>
    <col min="5" max="5" width="6.28515625" style="26" customWidth="1"/>
    <col min="6" max="6" width="6" style="26" customWidth="1"/>
    <col min="7" max="7" width="6.7109375" style="26" customWidth="1"/>
    <col min="8" max="8" width="2.28515625" style="26" customWidth="1"/>
    <col min="9" max="12" width="5.28515625" style="26" customWidth="1"/>
    <col min="13" max="13" width="6.5703125" style="26" customWidth="1"/>
    <col min="14" max="14" width="6.28515625" style="26" customWidth="1"/>
    <col min="15" max="19" width="5.28515625" style="26" customWidth="1"/>
    <col min="20" max="20" width="6" style="26" customWidth="1"/>
    <col min="21" max="21" width="6.28515625" style="26" customWidth="1"/>
    <col min="22" max="16384" width="5.28515625" style="26"/>
  </cols>
  <sheetData>
    <row r="1" spans="1:21" ht="12" customHeight="1">
      <c r="A1" s="238" t="s">
        <v>359</v>
      </c>
      <c r="B1" s="239"/>
      <c r="C1" s="239"/>
      <c r="D1" s="239"/>
      <c r="E1" s="239"/>
      <c r="F1" s="239"/>
      <c r="G1" s="239"/>
      <c r="H1" s="239"/>
      <c r="I1" s="239"/>
      <c r="J1" s="239"/>
      <c r="K1" s="239"/>
      <c r="L1" s="239"/>
      <c r="M1" s="239"/>
      <c r="N1" s="239"/>
    </row>
    <row r="2" spans="1:21" ht="12" customHeight="1">
      <c r="A2" s="235" t="s">
        <v>379</v>
      </c>
      <c r="B2" s="236"/>
      <c r="C2" s="236"/>
      <c r="D2" s="236"/>
      <c r="E2" s="236"/>
      <c r="F2" s="236"/>
      <c r="G2" s="236"/>
      <c r="H2" s="236"/>
      <c r="I2" s="236"/>
      <c r="J2" s="236"/>
      <c r="K2" s="236"/>
      <c r="L2" s="236"/>
      <c r="M2" s="236"/>
      <c r="N2" s="236"/>
    </row>
    <row r="3" spans="1:21" ht="12" customHeight="1">
      <c r="A3" s="131"/>
      <c r="B3" s="26" t="s">
        <v>358</v>
      </c>
      <c r="H3" s="132"/>
      <c r="I3" s="26" t="s">
        <v>357</v>
      </c>
      <c r="J3" s="132"/>
      <c r="K3" s="132"/>
      <c r="L3" s="132"/>
      <c r="M3" s="132"/>
      <c r="N3" s="132"/>
      <c r="P3" s="132"/>
      <c r="Q3" s="132"/>
      <c r="R3" s="132"/>
      <c r="S3" s="132"/>
      <c r="T3" s="132"/>
      <c r="U3" s="132"/>
    </row>
    <row r="4" spans="1:21" ht="12" customHeight="1">
      <c r="B4" s="58" t="s">
        <v>74</v>
      </c>
      <c r="C4" s="58" t="s">
        <v>75</v>
      </c>
      <c r="D4" s="58" t="s">
        <v>76</v>
      </c>
      <c r="E4" s="58" t="s">
        <v>87</v>
      </c>
      <c r="F4" s="58" t="s">
        <v>88</v>
      </c>
      <c r="G4" s="58" t="s">
        <v>89</v>
      </c>
      <c r="H4" s="93"/>
      <c r="I4" s="58" t="s">
        <v>74</v>
      </c>
      <c r="J4" s="58" t="s">
        <v>75</v>
      </c>
      <c r="K4" s="58" t="s">
        <v>76</v>
      </c>
      <c r="L4" s="58" t="s">
        <v>87</v>
      </c>
      <c r="M4" s="58" t="s">
        <v>88</v>
      </c>
      <c r="N4" s="58" t="s">
        <v>89</v>
      </c>
      <c r="P4" s="58"/>
      <c r="Q4" s="58"/>
      <c r="R4" s="58"/>
      <c r="S4" s="58"/>
      <c r="T4" s="58"/>
      <c r="U4" s="58"/>
    </row>
    <row r="5" spans="1:21" ht="12" customHeight="1">
      <c r="A5" s="30"/>
      <c r="B5" s="32" t="s">
        <v>49</v>
      </c>
      <c r="C5" s="32" t="s">
        <v>50</v>
      </c>
      <c r="D5" s="32" t="s">
        <v>51</v>
      </c>
      <c r="E5" s="32" t="s">
        <v>53</v>
      </c>
      <c r="F5" s="32" t="s">
        <v>54</v>
      </c>
      <c r="G5" s="32" t="s">
        <v>56</v>
      </c>
      <c r="H5" s="94"/>
      <c r="I5" s="32" t="s">
        <v>57</v>
      </c>
      <c r="J5" s="32" t="s">
        <v>58</v>
      </c>
      <c r="K5" s="32" t="s">
        <v>86</v>
      </c>
      <c r="L5" s="32" t="s">
        <v>101</v>
      </c>
      <c r="M5" s="32" t="s">
        <v>102</v>
      </c>
      <c r="N5" s="32" t="s">
        <v>123</v>
      </c>
      <c r="P5" s="137"/>
      <c r="Q5" s="137"/>
      <c r="R5" s="137"/>
      <c r="S5" s="137"/>
      <c r="T5" s="137"/>
      <c r="U5" s="137"/>
    </row>
    <row r="6" spans="1:21" ht="12" customHeight="1">
      <c r="A6" s="27">
        <v>1913</v>
      </c>
      <c r="B6" s="190"/>
      <c r="C6" s="190"/>
      <c r="D6" s="190">
        <f>'Table A6'!D6/'Table A6'!R6</f>
        <v>3.4918597917519061</v>
      </c>
      <c r="E6" s="190">
        <f>'Table A6'!E6/'Table A6'!S6</f>
        <v>3.4918597917519074</v>
      </c>
      <c r="F6" s="190">
        <f>'Table A6'!F6/'Table A6'!T6</f>
        <v>3.2313851635857422</v>
      </c>
      <c r="G6" s="190">
        <f>'Table A6'!G6/'Table A6'!U6</f>
        <v>2.4563461457990261</v>
      </c>
      <c r="H6" s="28"/>
      <c r="I6" s="190"/>
      <c r="J6" s="190"/>
      <c r="K6" s="190">
        <f t="shared" ref="K6:K69" si="0">D6/(D6-1)</f>
        <v>1.4013066880046845</v>
      </c>
      <c r="L6" s="190">
        <f t="shared" ref="L6:L69" si="1">E6/(E6-1)</f>
        <v>1.4013066880046843</v>
      </c>
      <c r="M6" s="190">
        <f t="shared" ref="M6:M69" si="2">F6/(F6-1)</f>
        <v>1.4481521237655994</v>
      </c>
      <c r="N6" s="190">
        <f t="shared" ref="N6:N69" si="3">G6/(G6-1)</f>
        <v>1.6866499443724958</v>
      </c>
      <c r="P6" s="28"/>
      <c r="Q6" s="28"/>
      <c r="R6" s="28"/>
      <c r="S6" s="28"/>
      <c r="T6" s="28"/>
      <c r="U6" s="28"/>
    </row>
    <row r="7" spans="1:21" ht="12" customHeight="1">
      <c r="A7" s="27">
        <v>1914</v>
      </c>
      <c r="B7" s="190"/>
      <c r="C7" s="190"/>
      <c r="D7" s="190">
        <f>'Table A6'!D7/'Table A6'!R7</f>
        <v>3.7321912883905282</v>
      </c>
      <c r="E7" s="190">
        <f>'Table A6'!E7/'Table A6'!S7</f>
        <v>3.7321912883905282</v>
      </c>
      <c r="F7" s="190">
        <f>'Table A6'!F7/'Table A6'!T7</f>
        <v>3.2911388463276912</v>
      </c>
      <c r="G7" s="190">
        <f>'Table A6'!G7/'Table A6'!U7</f>
        <v>2.3926789639282973</v>
      </c>
      <c r="H7" s="28"/>
      <c r="I7" s="190"/>
      <c r="J7" s="190"/>
      <c r="K7" s="190">
        <f t="shared" si="0"/>
        <v>1.3660065838907924</v>
      </c>
      <c r="L7" s="190">
        <f t="shared" si="1"/>
        <v>1.3660065838907924</v>
      </c>
      <c r="M7" s="190">
        <f t="shared" si="2"/>
        <v>1.4364641634891884</v>
      </c>
      <c r="N7" s="190">
        <f t="shared" si="3"/>
        <v>1.71804057209231</v>
      </c>
      <c r="P7" s="28"/>
      <c r="Q7" s="28"/>
      <c r="R7" s="28"/>
      <c r="S7" s="28"/>
      <c r="T7" s="28"/>
      <c r="U7" s="28"/>
    </row>
    <row r="8" spans="1:21" ht="12" customHeight="1">
      <c r="A8" s="27">
        <v>1915</v>
      </c>
      <c r="B8" s="190"/>
      <c r="C8" s="190"/>
      <c r="D8" s="190">
        <f>'Table A6'!D8/'Table A6'!R8</f>
        <v>4.327250058468354</v>
      </c>
      <c r="E8" s="190">
        <f>'Table A6'!E8/'Table A6'!S8</f>
        <v>3.7722300733305887</v>
      </c>
      <c r="F8" s="190">
        <f>'Table A6'!F8/'Table A6'!T8</f>
        <v>3.2365419976630228</v>
      </c>
      <c r="G8" s="190">
        <f>'Table A6'!G8/'Table A6'!U8</f>
        <v>3.016700903568573</v>
      </c>
      <c r="H8" s="28"/>
      <c r="I8" s="190"/>
      <c r="J8" s="190"/>
      <c r="K8" s="190">
        <f t="shared" si="0"/>
        <v>1.3005484957329398</v>
      </c>
      <c r="L8" s="190">
        <f t="shared" si="1"/>
        <v>1.3607204213027633</v>
      </c>
      <c r="M8" s="190">
        <f t="shared" si="2"/>
        <v>1.4471188115603939</v>
      </c>
      <c r="N8" s="190">
        <f t="shared" si="3"/>
        <v>1.4958593504026749</v>
      </c>
      <c r="P8" s="28"/>
      <c r="Q8" s="28"/>
      <c r="R8" s="28"/>
      <c r="S8" s="28"/>
      <c r="T8" s="28"/>
      <c r="U8" s="28"/>
    </row>
    <row r="9" spans="1:21" ht="12" customHeight="1">
      <c r="A9" s="27">
        <v>1916</v>
      </c>
      <c r="B9" s="190"/>
      <c r="C9" s="190"/>
      <c r="D9" s="190">
        <f>'Table A6'!D9/'Table A6'!R9</f>
        <v>4.354708681040667</v>
      </c>
      <c r="E9" s="190">
        <f>'Table A6'!E9/'Table A6'!S9</f>
        <v>4.0060671507015222</v>
      </c>
      <c r="F9" s="190">
        <f>'Table A6'!F9/'Table A6'!T9</f>
        <v>3.3333849432862119</v>
      </c>
      <c r="G9" s="190">
        <f>'Table A6'!G9/'Table A6'!U9</f>
        <v>2.6767157781944797</v>
      </c>
      <c r="H9" s="28"/>
      <c r="I9" s="190"/>
      <c r="J9" s="190"/>
      <c r="K9" s="190">
        <f t="shared" si="0"/>
        <v>1.2980884765498593</v>
      </c>
      <c r="L9" s="190">
        <f t="shared" si="1"/>
        <v>1.3326605660710644</v>
      </c>
      <c r="M9" s="190">
        <f t="shared" si="2"/>
        <v>1.4285619494019939</v>
      </c>
      <c r="N9" s="190">
        <f t="shared" si="3"/>
        <v>1.5964040018021537</v>
      </c>
      <c r="P9" s="28"/>
      <c r="Q9" s="28"/>
      <c r="R9" s="28"/>
      <c r="S9" s="28"/>
      <c r="T9" s="28"/>
      <c r="U9" s="28"/>
    </row>
    <row r="10" spans="1:21" ht="12" customHeight="1">
      <c r="A10" s="27">
        <v>1917</v>
      </c>
      <c r="B10" s="190">
        <f>'Table A6'!B10/'Table A6'!P10</f>
        <v>2.574718685379775</v>
      </c>
      <c r="C10" s="190">
        <f>'Table A6'!C10/'Table A6'!Q10</f>
        <v>2.7516299326472415</v>
      </c>
      <c r="D10" s="190">
        <f>'Table A6'!D10/'Table A6'!R10</f>
        <v>3.2407144607106702</v>
      </c>
      <c r="E10" s="190">
        <f>'Table A6'!E10/'Table A6'!S10</f>
        <v>3.2254906515891242</v>
      </c>
      <c r="F10" s="190">
        <f>'Table A6'!F10/'Table A6'!T10</f>
        <v>2.74688658804991</v>
      </c>
      <c r="G10" s="190">
        <f>'Table A6'!G10/'Table A6'!U10</f>
        <v>2.3914772952607586</v>
      </c>
      <c r="H10" s="28"/>
      <c r="I10" s="190">
        <f t="shared" ref="I10:I70" si="4">B10/(B10-1)</f>
        <v>1.6350340599145363</v>
      </c>
      <c r="J10" s="190">
        <f t="shared" ref="J10:J69" si="5">C10/(C10-1)</f>
        <v>1.570896843769219</v>
      </c>
      <c r="K10" s="190">
        <f t="shared" si="0"/>
        <v>1.4462862259044098</v>
      </c>
      <c r="L10" s="190">
        <f t="shared" si="1"/>
        <v>1.4493391150782613</v>
      </c>
      <c r="M10" s="190">
        <f t="shared" si="2"/>
        <v>1.5724470076310582</v>
      </c>
      <c r="N10" s="190">
        <f t="shared" si="3"/>
        <v>1.7186606661897441</v>
      </c>
      <c r="P10" s="28"/>
      <c r="Q10" s="28"/>
      <c r="R10" s="28"/>
      <c r="S10" s="28"/>
      <c r="T10" s="28"/>
      <c r="U10" s="28"/>
    </row>
    <row r="11" spans="1:21" ht="12" customHeight="1">
      <c r="A11" s="27">
        <v>1918</v>
      </c>
      <c r="B11" s="190">
        <f>'Table A6'!B11/'Table A6'!P11</f>
        <v>2.2583316520253485</v>
      </c>
      <c r="C11" s="190">
        <f>'Table A6'!C11/'Table A6'!Q11</f>
        <v>2.4663363124238216</v>
      </c>
      <c r="D11" s="190">
        <f>'Table A6'!D11/'Table A6'!R11</f>
        <v>2.7607460670586366</v>
      </c>
      <c r="E11" s="190">
        <f>'Table A6'!E11/'Table A6'!S11</f>
        <v>2.762105089057616</v>
      </c>
      <c r="F11" s="190">
        <f>'Table A6'!F11/'Table A6'!T11</f>
        <v>2.4611408787787257</v>
      </c>
      <c r="G11" s="190">
        <f>'Table A6'!G11/'Table A6'!U11</f>
        <v>2.201022449433208</v>
      </c>
      <c r="H11" s="28"/>
      <c r="I11" s="190">
        <f t="shared" si="4"/>
        <v>1.7947030485885413</v>
      </c>
      <c r="J11" s="190">
        <f t="shared" si="5"/>
        <v>1.6819717901870834</v>
      </c>
      <c r="K11" s="190">
        <f t="shared" si="0"/>
        <v>1.5679410669765239</v>
      </c>
      <c r="L11" s="190">
        <f t="shared" si="1"/>
        <v>1.5675030429285042</v>
      </c>
      <c r="M11" s="190">
        <f t="shared" si="2"/>
        <v>1.6843967029625755</v>
      </c>
      <c r="N11" s="190">
        <f t="shared" si="3"/>
        <v>1.8326239034681862</v>
      </c>
      <c r="P11" s="28"/>
      <c r="Q11" s="28"/>
      <c r="R11" s="28"/>
      <c r="S11" s="28"/>
      <c r="T11" s="28"/>
      <c r="U11" s="28"/>
    </row>
    <row r="12" spans="1:21" ht="12" customHeight="1">
      <c r="A12" s="27">
        <v>1919</v>
      </c>
      <c r="B12" s="190">
        <f>'Table A6'!B12/'Table A6'!P12</f>
        <v>2.3563335406198829</v>
      </c>
      <c r="C12" s="190">
        <f>'Table A6'!C12/'Table A6'!Q12</f>
        <v>2.4881364668443888</v>
      </c>
      <c r="D12" s="190">
        <f>'Table A6'!D12/'Table A6'!R12</f>
        <v>2.6594395656314909</v>
      </c>
      <c r="E12" s="190">
        <f>'Table A6'!E12/'Table A6'!S12</f>
        <v>2.6304755767613615</v>
      </c>
      <c r="F12" s="190">
        <f>'Table A6'!F12/'Table A6'!T12</f>
        <v>2.1925607555980045</v>
      </c>
      <c r="G12" s="190">
        <f>'Table A6'!G12/'Table A6'!U12</f>
        <v>2.116454940282301</v>
      </c>
      <c r="H12" s="28"/>
      <c r="I12" s="190">
        <f t="shared" si="4"/>
        <v>1.7372817747638767</v>
      </c>
      <c r="J12" s="190">
        <f t="shared" si="5"/>
        <v>1.671981382272361</v>
      </c>
      <c r="K12" s="190">
        <f t="shared" si="0"/>
        <v>1.6026130874006583</v>
      </c>
      <c r="L12" s="190">
        <f t="shared" si="1"/>
        <v>1.6133179878635873</v>
      </c>
      <c r="M12" s="190">
        <f t="shared" si="2"/>
        <v>1.8385317018909904</v>
      </c>
      <c r="N12" s="190">
        <f t="shared" si="3"/>
        <v>1.8956922164249148</v>
      </c>
      <c r="P12" s="28"/>
      <c r="Q12" s="28"/>
      <c r="R12" s="28"/>
      <c r="S12" s="28"/>
      <c r="T12" s="28"/>
      <c r="U12" s="28"/>
    </row>
    <row r="13" spans="1:21" ht="12" customHeight="1">
      <c r="A13" s="27">
        <v>1920</v>
      </c>
      <c r="B13" s="190">
        <f>'Table A6'!B13/'Table A6'!P13</f>
        <v>1.9876779553879054</v>
      </c>
      <c r="C13" s="190">
        <f>'Table A6'!C13/'Table A6'!Q13</f>
        <v>2.309980690534454</v>
      </c>
      <c r="D13" s="190">
        <f>'Table A6'!D13/'Table A6'!R13</f>
        <v>2.4657611332033689</v>
      </c>
      <c r="E13" s="190">
        <f>'Table A6'!E13/'Table A6'!S13</f>
        <v>2.3539709922984802</v>
      </c>
      <c r="F13" s="190">
        <f>'Table A6'!F13/'Table A6'!T13</f>
        <v>2.050419816335586</v>
      </c>
      <c r="G13" s="190">
        <f>'Table A6'!G13/'Table A6'!U13</f>
        <v>1.9686049863092669</v>
      </c>
      <c r="H13" s="28"/>
      <c r="I13" s="190">
        <f t="shared" si="4"/>
        <v>2.0124757716266486</v>
      </c>
      <c r="J13" s="190">
        <f t="shared" si="5"/>
        <v>1.7633700307384026</v>
      </c>
      <c r="K13" s="190">
        <f t="shared" si="0"/>
        <v>1.6822394026880325</v>
      </c>
      <c r="L13" s="190">
        <f t="shared" si="1"/>
        <v>1.7385682600942693</v>
      </c>
      <c r="M13" s="190">
        <f t="shared" si="2"/>
        <v>1.9520003187758999</v>
      </c>
      <c r="N13" s="190">
        <f t="shared" si="3"/>
        <v>2.0324126079614349</v>
      </c>
      <c r="P13" s="28"/>
      <c r="Q13" s="28"/>
      <c r="R13" s="28"/>
      <c r="S13" s="28"/>
      <c r="T13" s="28"/>
      <c r="U13" s="28"/>
    </row>
    <row r="14" spans="1:21" ht="12" customHeight="1">
      <c r="A14" s="27">
        <v>1921</v>
      </c>
      <c r="B14" s="190">
        <f>'Table A6'!B14/'Table A6'!P14</f>
        <v>1.9946043768823334</v>
      </c>
      <c r="C14" s="190">
        <f>'Table A6'!C14/'Table A6'!Q14</f>
        <v>2.2493181180124928</v>
      </c>
      <c r="D14" s="190">
        <f>'Table A6'!D14/'Table A6'!R14</f>
        <v>2.4085359731215332</v>
      </c>
      <c r="E14" s="190">
        <f>'Table A6'!E14/'Table A6'!S14</f>
        <v>2.3361997268489172</v>
      </c>
      <c r="F14" s="190">
        <f>'Table A6'!F14/'Table A6'!T14</f>
        <v>2.0241039610146196</v>
      </c>
      <c r="G14" s="190">
        <f>'Table A6'!G14/'Table A6'!U14</f>
        <v>1.9085660377358489</v>
      </c>
      <c r="H14" s="28"/>
      <c r="I14" s="190">
        <f t="shared" si="4"/>
        <v>2.0054248938000652</v>
      </c>
      <c r="J14" s="190">
        <f t="shared" si="5"/>
        <v>1.8004366426630181</v>
      </c>
      <c r="K14" s="190">
        <f t="shared" si="0"/>
        <v>1.7099570185515713</v>
      </c>
      <c r="L14" s="190">
        <f t="shared" si="1"/>
        <v>1.7483911124261657</v>
      </c>
      <c r="M14" s="190">
        <f t="shared" si="2"/>
        <v>1.9764633651150623</v>
      </c>
      <c r="N14" s="190">
        <f t="shared" si="3"/>
        <v>2.1006354612285585</v>
      </c>
      <c r="P14" s="28"/>
      <c r="Q14" s="28"/>
      <c r="R14" s="28"/>
      <c r="S14" s="28"/>
      <c r="T14" s="28"/>
      <c r="U14" s="28"/>
    </row>
    <row r="15" spans="1:21" ht="12" customHeight="1">
      <c r="A15" s="27">
        <v>1922</v>
      </c>
      <c r="B15" s="190">
        <f>'Table A6'!B15/'Table A6'!P15</f>
        <v>2.159145851969472</v>
      </c>
      <c r="C15" s="190">
        <f>'Table A6'!C15/'Table A6'!Q15</f>
        <v>2.3834896532213095</v>
      </c>
      <c r="D15" s="190">
        <f>'Table A6'!D15/'Table A6'!R15</f>
        <v>2.6366791508909411</v>
      </c>
      <c r="E15" s="190">
        <f>'Table A6'!E15/'Table A6'!S15</f>
        <v>2.5449467062384779</v>
      </c>
      <c r="F15" s="190">
        <f>'Table A6'!F15/'Table A6'!T15</f>
        <v>2.2158499634311988</v>
      </c>
      <c r="G15" s="190">
        <f>'Table A6'!G15/'Table A6'!U15</f>
        <v>2.2147060282808235</v>
      </c>
      <c r="H15" s="28"/>
      <c r="I15" s="190">
        <f t="shared" si="4"/>
        <v>1.8627042043940616</v>
      </c>
      <c r="J15" s="190">
        <f t="shared" si="5"/>
        <v>1.7228098870646453</v>
      </c>
      <c r="K15" s="190">
        <f t="shared" si="0"/>
        <v>1.6109933027836525</v>
      </c>
      <c r="L15" s="190">
        <f t="shared" si="1"/>
        <v>1.6472715181449373</v>
      </c>
      <c r="M15" s="190">
        <f t="shared" si="2"/>
        <v>1.8224699017779646</v>
      </c>
      <c r="N15" s="190">
        <f t="shared" si="3"/>
        <v>1.8232444531581871</v>
      </c>
      <c r="P15" s="28"/>
      <c r="Q15" s="28"/>
      <c r="R15" s="28"/>
      <c r="S15" s="28"/>
      <c r="T15" s="28"/>
      <c r="U15" s="28"/>
    </row>
    <row r="16" spans="1:21" ht="12" customHeight="1">
      <c r="A16" s="27">
        <v>1923</v>
      </c>
      <c r="B16" s="190">
        <f>'Table A6'!B16/'Table A6'!P16</f>
        <v>2.0904521466047492</v>
      </c>
      <c r="C16" s="190">
        <f>'Table A6'!C16/'Table A6'!Q16</f>
        <v>2.1866588970669785</v>
      </c>
      <c r="D16" s="190">
        <f>'Table A6'!D16/'Table A6'!R16</f>
        <v>2.61264864678978</v>
      </c>
      <c r="E16" s="190">
        <f>'Table A6'!E16/'Table A6'!S16</f>
        <v>2.4777698922752749</v>
      </c>
      <c r="F16" s="190">
        <f>'Table A6'!F16/'Table A6'!T16</f>
        <v>2.1581606373504716</v>
      </c>
      <c r="G16" s="190">
        <f>'Table A6'!G16/'Table A6'!U16</f>
        <v>2.1831396461023433</v>
      </c>
      <c r="H16" s="28"/>
      <c r="I16" s="190">
        <f t="shared" si="4"/>
        <v>1.9170507877063816</v>
      </c>
      <c r="J16" s="190">
        <f t="shared" si="5"/>
        <v>1.8427021467345532</v>
      </c>
      <c r="K16" s="190">
        <f t="shared" si="0"/>
        <v>1.6200978756225981</v>
      </c>
      <c r="L16" s="190">
        <f t="shared" si="1"/>
        <v>1.6766953402064053</v>
      </c>
      <c r="M16" s="190">
        <f t="shared" si="2"/>
        <v>1.8634380825510559</v>
      </c>
      <c r="N16" s="190">
        <f t="shared" si="3"/>
        <v>1.8452087657567164</v>
      </c>
      <c r="P16" s="28"/>
      <c r="Q16" s="28"/>
      <c r="R16" s="28"/>
      <c r="S16" s="28"/>
      <c r="T16" s="28"/>
      <c r="U16" s="28"/>
    </row>
    <row r="17" spans="1:21" ht="12" customHeight="1">
      <c r="A17" s="27">
        <v>1924</v>
      </c>
      <c r="B17" s="190">
        <f>'Table A6'!B17/'Table A6'!P17</f>
        <v>2.14324813019102</v>
      </c>
      <c r="C17" s="190">
        <f>'Table A6'!C17/'Table A6'!Q17</f>
        <v>2.295304573549485</v>
      </c>
      <c r="D17" s="190">
        <f>'Table A6'!D17/'Table A6'!R17</f>
        <v>2.7011272172464329</v>
      </c>
      <c r="E17" s="190">
        <f>'Table A6'!E17/'Table A6'!S17</f>
        <v>2.5670944256964119</v>
      </c>
      <c r="F17" s="190">
        <f>'Table A6'!F17/'Table A6'!T17</f>
        <v>2.2335177221787839</v>
      </c>
      <c r="G17" s="190">
        <f>'Table A6'!G17/'Table A6'!U17</f>
        <v>2.1661224846894136</v>
      </c>
      <c r="H17" s="28"/>
      <c r="I17" s="190">
        <f t="shared" si="4"/>
        <v>1.8747007526991666</v>
      </c>
      <c r="J17" s="190">
        <f t="shared" si="5"/>
        <v>1.7720191995151606</v>
      </c>
      <c r="K17" s="190">
        <f t="shared" si="0"/>
        <v>1.5878455120003736</v>
      </c>
      <c r="L17" s="190">
        <f t="shared" si="1"/>
        <v>1.6381236405429769</v>
      </c>
      <c r="M17" s="190">
        <f t="shared" si="2"/>
        <v>1.8106896090910494</v>
      </c>
      <c r="N17" s="190">
        <f t="shared" si="3"/>
        <v>1.857542850883577</v>
      </c>
      <c r="P17" s="28"/>
      <c r="Q17" s="28"/>
      <c r="R17" s="28"/>
      <c r="S17" s="28"/>
      <c r="T17" s="28"/>
      <c r="U17" s="28"/>
    </row>
    <row r="18" spans="1:21" ht="12" customHeight="1">
      <c r="A18" s="27">
        <v>1925</v>
      </c>
      <c r="B18" s="190">
        <f>'Table A6'!B18/'Table A6'!P18</f>
        <v>2.2662967299455641</v>
      </c>
      <c r="C18" s="190">
        <f>'Table A6'!C18/'Table A6'!Q18</f>
        <v>2.5606365877854285</v>
      </c>
      <c r="D18" s="190">
        <f>'Table A6'!D18/'Table A6'!R18</f>
        <v>2.9107428375094879</v>
      </c>
      <c r="E18" s="190">
        <f>'Table A6'!E18/'Table A6'!S18</f>
        <v>2.7559005683030811</v>
      </c>
      <c r="F18" s="190">
        <f>'Table A6'!F18/'Table A6'!T18</f>
        <v>2.4772427440633256</v>
      </c>
      <c r="G18" s="190">
        <f>'Table A6'!G18/'Table A6'!U18</f>
        <v>2.4229660487398457</v>
      </c>
      <c r="H18" s="28"/>
      <c r="I18" s="190">
        <f t="shared" si="4"/>
        <v>1.7897043215479109</v>
      </c>
      <c r="J18" s="190">
        <f t="shared" si="5"/>
        <v>1.64076416497387</v>
      </c>
      <c r="K18" s="190">
        <f t="shared" si="0"/>
        <v>1.5233566654649489</v>
      </c>
      <c r="L18" s="190">
        <f t="shared" si="1"/>
        <v>1.5695083298289547</v>
      </c>
      <c r="M18" s="190">
        <f t="shared" si="2"/>
        <v>1.6769368162536276</v>
      </c>
      <c r="N18" s="190">
        <f t="shared" si="3"/>
        <v>1.7027574557281833</v>
      </c>
      <c r="P18" s="28"/>
      <c r="Q18" s="28"/>
      <c r="R18" s="28"/>
      <c r="S18" s="28"/>
      <c r="T18" s="28"/>
      <c r="U18" s="28"/>
    </row>
    <row r="19" spans="1:21" ht="12" customHeight="1">
      <c r="A19" s="27">
        <v>1926</v>
      </c>
      <c r="B19" s="190">
        <f>'Table A6'!B19/'Table A6'!P19</f>
        <v>2.2903389354440087</v>
      </c>
      <c r="C19" s="190">
        <f>'Table A6'!C19/'Table A6'!Q19</f>
        <v>2.6259361052729271</v>
      </c>
      <c r="D19" s="190">
        <f>'Table A6'!D19/'Table A6'!R19</f>
        <v>2.84998209969396</v>
      </c>
      <c r="E19" s="190">
        <f>'Table A6'!E19/'Table A6'!S19</f>
        <v>2.7548508287422888</v>
      </c>
      <c r="F19" s="190">
        <f>'Table A6'!F19/'Table A6'!T19</f>
        <v>2.5372280886313079</v>
      </c>
      <c r="G19" s="190">
        <f>'Table A6'!G19/'Table A6'!U19</f>
        <v>2.4892285302593673</v>
      </c>
      <c r="H19" s="28"/>
      <c r="I19" s="190">
        <f t="shared" si="4"/>
        <v>1.7749901770234482</v>
      </c>
      <c r="J19" s="190">
        <f t="shared" si="5"/>
        <v>1.6150303180776846</v>
      </c>
      <c r="K19" s="190">
        <f t="shared" si="0"/>
        <v>1.5405457707755272</v>
      </c>
      <c r="L19" s="190">
        <f t="shared" si="1"/>
        <v>1.5698490057509364</v>
      </c>
      <c r="M19" s="190">
        <f t="shared" si="2"/>
        <v>1.650521550702579</v>
      </c>
      <c r="N19" s="190">
        <f t="shared" si="3"/>
        <v>1.6714886128496598</v>
      </c>
      <c r="P19" s="28"/>
      <c r="Q19" s="28"/>
      <c r="R19" s="28"/>
      <c r="S19" s="28"/>
      <c r="T19" s="28"/>
      <c r="U19" s="28"/>
    </row>
    <row r="20" spans="1:21" ht="12" customHeight="1">
      <c r="A20" s="27">
        <v>1927</v>
      </c>
      <c r="B20" s="190">
        <f>'Table A6'!B20/'Table A6'!P20</f>
        <v>2.3211259711821373</v>
      </c>
      <c r="C20" s="190">
        <f>'Table A6'!C20/'Table A6'!Q20</f>
        <v>2.6691101900980039</v>
      </c>
      <c r="D20" s="190">
        <f>'Table A6'!D20/'Table A6'!R20</f>
        <v>2.9765134399758679</v>
      </c>
      <c r="E20" s="190">
        <f>'Table A6'!E20/'Table A6'!S20</f>
        <v>2.8865387317993174</v>
      </c>
      <c r="F20" s="190">
        <f>'Table A6'!F20/'Table A6'!T20</f>
        <v>2.6342747417870238</v>
      </c>
      <c r="G20" s="190">
        <f>'Table A6'!G20/'Table A6'!U20</f>
        <v>2.451169882321476</v>
      </c>
      <c r="H20" s="28"/>
      <c r="I20" s="190">
        <f t="shared" si="4"/>
        <v>1.7569300897969666</v>
      </c>
      <c r="J20" s="190">
        <f t="shared" si="5"/>
        <v>1.5991216193709079</v>
      </c>
      <c r="K20" s="190">
        <f t="shared" si="0"/>
        <v>1.5059414116669045</v>
      </c>
      <c r="L20" s="190">
        <f t="shared" si="1"/>
        <v>1.5300712798227225</v>
      </c>
      <c r="M20" s="190">
        <f t="shared" si="2"/>
        <v>1.6118922200966859</v>
      </c>
      <c r="N20" s="190">
        <f t="shared" si="3"/>
        <v>1.6890991965739206</v>
      </c>
      <c r="P20" s="28"/>
      <c r="Q20" s="28"/>
      <c r="R20" s="28"/>
      <c r="S20" s="28"/>
      <c r="T20" s="28"/>
      <c r="U20" s="28"/>
    </row>
    <row r="21" spans="1:21" ht="12" customHeight="1">
      <c r="A21" s="27">
        <v>1928</v>
      </c>
      <c r="B21" s="190">
        <f>'Table A6'!B21/'Table A6'!P21</f>
        <v>2.5094422091034936</v>
      </c>
      <c r="C21" s="190">
        <f>'Table A6'!C21/'Table A6'!Q21</f>
        <v>2.9327127251665557</v>
      </c>
      <c r="D21" s="190">
        <f>'Table A6'!D21/'Table A6'!R21</f>
        <v>3.3358054402331794</v>
      </c>
      <c r="E21" s="190">
        <f>'Table A6'!E21/'Table A6'!S21</f>
        <v>3.2504739987108651</v>
      </c>
      <c r="F21" s="190">
        <f>'Table A6'!F21/'Table A6'!T21</f>
        <v>2.9219539644312706</v>
      </c>
      <c r="G21" s="190">
        <f>'Table A6'!G21/'Table A6'!U21</f>
        <v>2.5690026109660571</v>
      </c>
      <c r="H21" s="28"/>
      <c r="I21" s="190">
        <f t="shared" si="4"/>
        <v>1.6624963804304453</v>
      </c>
      <c r="J21" s="190">
        <f t="shared" si="5"/>
        <v>1.5174074692936184</v>
      </c>
      <c r="K21" s="190">
        <f t="shared" si="0"/>
        <v>1.4281178486767168</v>
      </c>
      <c r="L21" s="190">
        <f t="shared" si="1"/>
        <v>1.4443508347898391</v>
      </c>
      <c r="M21" s="190">
        <f t="shared" si="2"/>
        <v>1.5203038254331509</v>
      </c>
      <c r="N21" s="190">
        <f t="shared" si="3"/>
        <v>1.6373475690931361</v>
      </c>
      <c r="P21" s="28"/>
      <c r="Q21" s="28"/>
      <c r="R21" s="28"/>
      <c r="S21" s="28"/>
      <c r="T21" s="28"/>
      <c r="U21" s="28"/>
    </row>
    <row r="22" spans="1:21" ht="12" customHeight="1">
      <c r="A22" s="27">
        <v>1929</v>
      </c>
      <c r="B22" s="190">
        <f>'Table A6'!B22/'Table A6'!P22</f>
        <v>2.5195652087399907</v>
      </c>
      <c r="C22" s="190">
        <f>'Table A6'!C22/'Table A6'!Q22</f>
        <v>2.9166949876027806</v>
      </c>
      <c r="D22" s="190">
        <f>'Table A6'!D22/'Table A6'!R22</f>
        <v>3.2497376793446162</v>
      </c>
      <c r="E22" s="190">
        <f>'Table A6'!E22/'Table A6'!S22</f>
        <v>3.2527847474221772</v>
      </c>
      <c r="F22" s="190">
        <f>'Table A6'!F22/'Table A6'!T22</f>
        <v>3.1287419543042105</v>
      </c>
      <c r="G22" s="190">
        <f>'Table A6'!G22/'Table A6'!U22</f>
        <v>2.7722741044377108</v>
      </c>
      <c r="H22" s="28"/>
      <c r="I22" s="190">
        <f t="shared" si="4"/>
        <v>1.6580829794261944</v>
      </c>
      <c r="J22" s="190">
        <f t="shared" si="5"/>
        <v>1.5217314212579565</v>
      </c>
      <c r="K22" s="190">
        <f t="shared" si="0"/>
        <v>1.4444962669120232</v>
      </c>
      <c r="L22" s="190">
        <f t="shared" si="1"/>
        <v>1.4438950508450854</v>
      </c>
      <c r="M22" s="190">
        <f t="shared" si="2"/>
        <v>1.4697610238657859</v>
      </c>
      <c r="N22" s="190">
        <f t="shared" si="3"/>
        <v>1.5642468044282969</v>
      </c>
      <c r="P22" s="28"/>
      <c r="Q22" s="28"/>
      <c r="R22" s="28"/>
      <c r="S22" s="28"/>
      <c r="T22" s="28"/>
      <c r="U22" s="28"/>
    </row>
    <row r="23" spans="1:21" ht="12" customHeight="1">
      <c r="A23" s="27">
        <v>1930</v>
      </c>
      <c r="B23" s="190">
        <f>'Table A6'!B23/'Table A6'!P23</f>
        <v>2.0936709759975285</v>
      </c>
      <c r="C23" s="190">
        <f>'Table A6'!C23/'Table A6'!Q23</f>
        <v>2.3619542722296796</v>
      </c>
      <c r="D23" s="190">
        <f>'Table A6'!D23/'Table A6'!R23</f>
        <v>2.6047344688014911</v>
      </c>
      <c r="E23" s="190">
        <f>'Table A6'!E23/'Table A6'!S23</f>
        <v>2.6198575531693482</v>
      </c>
      <c r="F23" s="190">
        <f>'Table A6'!F23/'Table A6'!T23</f>
        <v>2.5386483822157579</v>
      </c>
      <c r="G23" s="190">
        <f>'Table A6'!G23/'Table A6'!U23</f>
        <v>2.5345304047081596</v>
      </c>
      <c r="H23" s="28"/>
      <c r="I23" s="190">
        <f t="shared" si="4"/>
        <v>1.9143517766738831</v>
      </c>
      <c r="J23" s="190">
        <f t="shared" si="5"/>
        <v>1.7342390419341189</v>
      </c>
      <c r="K23" s="190">
        <f t="shared" si="0"/>
        <v>1.623156054438625</v>
      </c>
      <c r="L23" s="190">
        <f t="shared" si="1"/>
        <v>1.6173382332560293</v>
      </c>
      <c r="M23" s="190">
        <f t="shared" si="2"/>
        <v>1.6499210680999985</v>
      </c>
      <c r="N23" s="190">
        <f t="shared" si="3"/>
        <v>1.6516651588862994</v>
      </c>
      <c r="P23" s="28"/>
      <c r="Q23" s="28"/>
      <c r="R23" s="28"/>
      <c r="S23" s="28"/>
      <c r="T23" s="28"/>
      <c r="U23" s="28"/>
    </row>
    <row r="24" spans="1:21" ht="12" customHeight="1">
      <c r="A24" s="27">
        <v>1931</v>
      </c>
      <c r="B24" s="190">
        <f>'Table A6'!B24/'Table A6'!P24</f>
        <v>1.9482611035231057</v>
      </c>
      <c r="C24" s="190">
        <f>'Table A6'!C24/'Table A6'!Q24</f>
        <v>2.1653927650632481</v>
      </c>
      <c r="D24" s="190">
        <f>'Table A6'!D24/'Table A6'!R24</f>
        <v>2.3637198403163633</v>
      </c>
      <c r="E24" s="190">
        <f>'Table A6'!E24/'Table A6'!S24</f>
        <v>2.3748137014553663</v>
      </c>
      <c r="F24" s="190">
        <f>'Table A6'!F24/'Table A6'!T24</f>
        <v>2.3979467534954995</v>
      </c>
      <c r="G24" s="190">
        <f>'Table A6'!G24/'Table A6'!U24</f>
        <v>2.4225385183621784</v>
      </c>
      <c r="H24" s="28"/>
      <c r="I24" s="190">
        <f t="shared" si="4"/>
        <v>2.0545618672796628</v>
      </c>
      <c r="J24" s="190">
        <f t="shared" si="5"/>
        <v>1.8580798079227205</v>
      </c>
      <c r="K24" s="190">
        <f t="shared" si="0"/>
        <v>1.7332884441778118</v>
      </c>
      <c r="L24" s="190">
        <f t="shared" si="1"/>
        <v>1.7273712786986399</v>
      </c>
      <c r="M24" s="190">
        <f t="shared" si="2"/>
        <v>1.7153348276674685</v>
      </c>
      <c r="N24" s="190">
        <f t="shared" si="3"/>
        <v>1.7029686627757097</v>
      </c>
      <c r="P24" s="28"/>
      <c r="Q24" s="28"/>
      <c r="R24" s="28"/>
      <c r="S24" s="28"/>
      <c r="T24" s="28"/>
      <c r="U24" s="28"/>
    </row>
    <row r="25" spans="1:21" ht="12" customHeight="1">
      <c r="A25" s="27">
        <v>1932</v>
      </c>
      <c r="B25" s="190">
        <f>'Table A6'!B25/'Table A6'!P25</f>
        <v>2.4734303385076011</v>
      </c>
      <c r="C25" s="190">
        <f>'Table A6'!C25/'Table A6'!Q25</f>
        <v>2.0395140206159517</v>
      </c>
      <c r="D25" s="190">
        <f>'Table A6'!D25/'Table A6'!R25</f>
        <v>2.3221690444773313</v>
      </c>
      <c r="E25" s="190">
        <f>'Table A6'!E25/'Table A6'!S25</f>
        <v>2.4180419450046222</v>
      </c>
      <c r="F25" s="190">
        <f>'Table A6'!F25/'Table A6'!T25</f>
        <v>2.3493832016304932</v>
      </c>
      <c r="G25" s="190">
        <f>'Table A6'!G25/'Table A6'!U25</f>
        <v>2.0155316495166833</v>
      </c>
      <c r="H25" s="28"/>
      <c r="I25" s="190">
        <f t="shared" si="4"/>
        <v>1.6786883464153954</v>
      </c>
      <c r="J25" s="190">
        <f t="shared" si="5"/>
        <v>1.9619879868551093</v>
      </c>
      <c r="K25" s="190">
        <f t="shared" si="0"/>
        <v>1.7563329395563876</v>
      </c>
      <c r="L25" s="190">
        <f t="shared" si="1"/>
        <v>1.705197757741038</v>
      </c>
      <c r="M25" s="190">
        <f t="shared" si="2"/>
        <v>1.7410793307576937</v>
      </c>
      <c r="N25" s="190">
        <f t="shared" si="3"/>
        <v>1.984705893189961</v>
      </c>
      <c r="P25" s="28"/>
      <c r="Q25" s="28"/>
      <c r="R25" s="28"/>
      <c r="S25" s="28"/>
      <c r="T25" s="28"/>
      <c r="U25" s="28"/>
    </row>
    <row r="26" spans="1:21" ht="12" customHeight="1">
      <c r="A26" s="27">
        <v>1933</v>
      </c>
      <c r="B26" s="190">
        <f>'Table A6'!B26/'Table A6'!P26</f>
        <v>2.4587651019243468</v>
      </c>
      <c r="C26" s="190">
        <f>'Table A6'!C26/'Table A6'!Q26</f>
        <v>2.1956332056135701</v>
      </c>
      <c r="D26" s="190">
        <f>'Table A6'!D26/'Table A6'!R26</f>
        <v>2.4603711763921403</v>
      </c>
      <c r="E26" s="190">
        <f>'Table A6'!E26/'Table A6'!S26</f>
        <v>2.5378925398604677</v>
      </c>
      <c r="F26" s="190">
        <f>'Table A6'!F26/'Table A6'!T26</f>
        <v>2.4711841030759465</v>
      </c>
      <c r="G26" s="190">
        <f>'Table A6'!G26/'Table A6'!U26</f>
        <v>2.1721029916045893</v>
      </c>
      <c r="H26" s="28"/>
      <c r="I26" s="190">
        <f t="shared" si="4"/>
        <v>1.6855113264505974</v>
      </c>
      <c r="J26" s="190">
        <f t="shared" si="5"/>
        <v>1.8363769049779979</v>
      </c>
      <c r="K26" s="190">
        <f t="shared" si="0"/>
        <v>1.6847574206925315</v>
      </c>
      <c r="L26" s="190">
        <f t="shared" si="1"/>
        <v>1.6502404908542763</v>
      </c>
      <c r="M26" s="190">
        <f t="shared" si="2"/>
        <v>1.6797245823341915</v>
      </c>
      <c r="N26" s="190">
        <f t="shared" si="3"/>
        <v>1.8531673472064232</v>
      </c>
      <c r="P26" s="28"/>
      <c r="Q26" s="28"/>
      <c r="R26" s="28"/>
      <c r="S26" s="28"/>
      <c r="T26" s="28"/>
      <c r="U26" s="28"/>
    </row>
    <row r="27" spans="1:21" ht="12" customHeight="1">
      <c r="A27" s="27">
        <v>1934</v>
      </c>
      <c r="B27" s="190">
        <f>'Table A6'!B27/'Table A6'!P27</f>
        <v>2.2322255911187758</v>
      </c>
      <c r="C27" s="190">
        <f>'Table A6'!C27/'Table A6'!Q27</f>
        <v>2.2767982438090648</v>
      </c>
      <c r="D27" s="190">
        <f>'Table A6'!D27/'Table A6'!R27</f>
        <v>2.4031601245672554</v>
      </c>
      <c r="E27" s="190">
        <f>'Table A6'!E27/'Table A6'!S27</f>
        <v>2.3788067689527881</v>
      </c>
      <c r="F27" s="190">
        <f>'Table A6'!F27/'Table A6'!T27</f>
        <v>2.1781384393248158</v>
      </c>
      <c r="G27" s="190">
        <f>'Table A6'!G27/'Table A6'!U27</f>
        <v>2.0851841787439609</v>
      </c>
      <c r="H27" s="28"/>
      <c r="I27" s="190">
        <f t="shared" si="4"/>
        <v>1.8115397109161391</v>
      </c>
      <c r="J27" s="190">
        <f t="shared" si="5"/>
        <v>1.7832090973251231</v>
      </c>
      <c r="K27" s="190">
        <f t="shared" si="0"/>
        <v>1.7126770369906337</v>
      </c>
      <c r="L27" s="190">
        <f t="shared" si="1"/>
        <v>1.7252647887415768</v>
      </c>
      <c r="M27" s="190">
        <f t="shared" si="2"/>
        <v>1.8487966834976493</v>
      </c>
      <c r="N27" s="190">
        <f t="shared" si="3"/>
        <v>1.9215025611204941</v>
      </c>
      <c r="P27" s="28"/>
      <c r="Q27" s="28"/>
      <c r="R27" s="28"/>
      <c r="S27" s="28"/>
      <c r="T27" s="28"/>
      <c r="U27" s="28"/>
    </row>
    <row r="28" spans="1:21" ht="12" customHeight="1">
      <c r="A28" s="27">
        <v>1935</v>
      </c>
      <c r="B28" s="190">
        <f>'Table A6'!B28/'Table A6'!P28</f>
        <v>2.1564637024074518</v>
      </c>
      <c r="C28" s="190">
        <f>'Table A6'!C28/'Table A6'!Q28</f>
        <v>2.1365719074238294</v>
      </c>
      <c r="D28" s="190">
        <f>'Table A6'!D28/'Table A6'!R28</f>
        <v>2.490099994845107</v>
      </c>
      <c r="E28" s="190">
        <f>'Table A6'!E28/'Table A6'!S28</f>
        <v>2.4602957843733808</v>
      </c>
      <c r="F28" s="190">
        <f>'Table A6'!F28/'Table A6'!T28</f>
        <v>2.2331805337119497</v>
      </c>
      <c r="G28" s="190">
        <f>'Table A6'!G28/'Table A6'!U28</f>
        <v>2.0970885943858919</v>
      </c>
      <c r="H28" s="28"/>
      <c r="I28" s="190">
        <f t="shared" si="4"/>
        <v>1.8647050468754569</v>
      </c>
      <c r="J28" s="190">
        <f t="shared" si="5"/>
        <v>1.8798387444456679</v>
      </c>
      <c r="K28" s="190">
        <f t="shared" si="0"/>
        <v>1.671095901925661</v>
      </c>
      <c r="L28" s="190">
        <f t="shared" si="1"/>
        <v>1.6847927732867518</v>
      </c>
      <c r="M28" s="190">
        <f t="shared" si="2"/>
        <v>1.8109112758939991</v>
      </c>
      <c r="N28" s="190">
        <f t="shared" si="3"/>
        <v>1.9115034146898242</v>
      </c>
      <c r="P28" s="28"/>
      <c r="Q28" s="28"/>
      <c r="R28" s="28"/>
      <c r="S28" s="28"/>
      <c r="T28" s="28"/>
      <c r="U28" s="28"/>
    </row>
    <row r="29" spans="1:21" ht="12" customHeight="1">
      <c r="A29" s="27">
        <v>1936</v>
      </c>
      <c r="B29" s="190">
        <f>'Table A6'!B29/'Table A6'!P29</f>
        <v>2.2902307779906428</v>
      </c>
      <c r="C29" s="190">
        <f>'Table A6'!C29/'Table A6'!Q29</f>
        <v>2.3054543669920924</v>
      </c>
      <c r="D29" s="190">
        <f>'Table A6'!D29/'Table A6'!R29</f>
        <v>2.6713158919862185</v>
      </c>
      <c r="E29" s="190">
        <f>'Table A6'!E29/'Table A6'!S29</f>
        <v>2.5637563558317953</v>
      </c>
      <c r="F29" s="190">
        <f>'Table A6'!F29/'Table A6'!T29</f>
        <v>2.2279115109962904</v>
      </c>
      <c r="G29" s="190">
        <f>'Table A6'!G29/'Table A6'!U29</f>
        <v>2.0527967516697019</v>
      </c>
      <c r="H29" s="28"/>
      <c r="I29" s="190">
        <f t="shared" si="4"/>
        <v>1.7750551428926247</v>
      </c>
      <c r="J29" s="190">
        <f t="shared" si="5"/>
        <v>1.766016817810421</v>
      </c>
      <c r="K29" s="190">
        <f t="shared" si="0"/>
        <v>1.598330934801071</v>
      </c>
      <c r="L29" s="190">
        <f t="shared" si="1"/>
        <v>1.6394858100948078</v>
      </c>
      <c r="M29" s="190">
        <f t="shared" si="2"/>
        <v>1.8143909321190663</v>
      </c>
      <c r="N29" s="190">
        <f t="shared" si="3"/>
        <v>1.9498509550053531</v>
      </c>
      <c r="P29" s="28"/>
      <c r="Q29" s="28"/>
      <c r="R29" s="28"/>
      <c r="S29" s="28"/>
      <c r="T29" s="28"/>
      <c r="U29" s="28"/>
    </row>
    <row r="30" spans="1:21" ht="12" customHeight="1">
      <c r="A30" s="27">
        <v>1937</v>
      </c>
      <c r="B30" s="190">
        <f>'Table A6'!B30/'Table A6'!P30</f>
        <v>2.123601714152719</v>
      </c>
      <c r="C30" s="190">
        <f>'Table A6'!C30/'Table A6'!Q30</f>
        <v>2.2775855638053324</v>
      </c>
      <c r="D30" s="190">
        <f>'Table A6'!D30/'Table A6'!R30</f>
        <v>2.5287708304537344</v>
      </c>
      <c r="E30" s="190">
        <f>'Table A6'!E30/'Table A6'!S30</f>
        <v>2.4539368589257529</v>
      </c>
      <c r="F30" s="190">
        <f>'Table A6'!F30/'Table A6'!T30</f>
        <v>2.1866698645194358</v>
      </c>
      <c r="G30" s="190">
        <f>'Table A6'!G30/'Table A6'!U30</f>
        <v>2.0720526864893056</v>
      </c>
      <c r="H30" s="28"/>
      <c r="I30" s="190">
        <f t="shared" si="4"/>
        <v>1.8899950822468048</v>
      </c>
      <c r="J30" s="190">
        <f t="shared" si="5"/>
        <v>1.7827264398804459</v>
      </c>
      <c r="K30" s="190">
        <f t="shared" si="0"/>
        <v>1.6541202775979205</v>
      </c>
      <c r="L30" s="190">
        <f t="shared" si="1"/>
        <v>1.6877877769319736</v>
      </c>
      <c r="M30" s="190">
        <f t="shared" si="2"/>
        <v>1.8426943583040838</v>
      </c>
      <c r="N30" s="190">
        <f t="shared" si="3"/>
        <v>1.9327899762788157</v>
      </c>
      <c r="P30" s="28"/>
      <c r="Q30" s="28"/>
      <c r="R30" s="28"/>
      <c r="S30" s="28"/>
      <c r="T30" s="28"/>
      <c r="U30" s="28"/>
    </row>
    <row r="31" spans="1:21" ht="12" customHeight="1">
      <c r="A31" s="27">
        <v>1938</v>
      </c>
      <c r="B31" s="190">
        <f>'Table A6'!B31/'Table A6'!P31</f>
        <v>1.9998722203527963</v>
      </c>
      <c r="C31" s="190">
        <f>'Table A6'!C31/'Table A6'!Q31</f>
        <v>2.108001746397977</v>
      </c>
      <c r="D31" s="190">
        <f>'Table A6'!D31/'Table A6'!R31</f>
        <v>2.3630323578210284</v>
      </c>
      <c r="E31" s="190">
        <f>'Table A6'!E31/'Table A6'!S31</f>
        <v>2.353291425925077</v>
      </c>
      <c r="F31" s="190">
        <f>'Table A6'!F31/'Table A6'!T31</f>
        <v>2.2677609716251905</v>
      </c>
      <c r="G31" s="190">
        <f>'Table A6'!G31/'Table A6'!U31</f>
        <v>2.2581199259364753</v>
      </c>
      <c r="H31" s="28"/>
      <c r="I31" s="190">
        <f t="shared" si="4"/>
        <v>2.0001277959769284</v>
      </c>
      <c r="J31" s="190">
        <f t="shared" si="5"/>
        <v>1.9025256532770982</v>
      </c>
      <c r="K31" s="190">
        <f t="shared" si="0"/>
        <v>1.7336582981776167</v>
      </c>
      <c r="L31" s="190">
        <f t="shared" si="1"/>
        <v>1.738939138195178</v>
      </c>
      <c r="M31" s="190">
        <f t="shared" si="2"/>
        <v>1.78879222691172</v>
      </c>
      <c r="N31" s="190">
        <f t="shared" si="3"/>
        <v>1.7948367873242728</v>
      </c>
      <c r="P31" s="28"/>
      <c r="Q31" s="28"/>
      <c r="R31" s="28"/>
      <c r="S31" s="28"/>
      <c r="T31" s="28"/>
      <c r="U31" s="28"/>
    </row>
    <row r="32" spans="1:21" ht="12" customHeight="1">
      <c r="A32" s="27">
        <v>1939</v>
      </c>
      <c r="B32" s="190">
        <f>'Table A6'!B32/'Table A6'!P32</f>
        <v>1.9442139097684636</v>
      </c>
      <c r="C32" s="190">
        <f>'Table A6'!C32/'Table A6'!Q32</f>
        <v>2.0543376472327326</v>
      </c>
      <c r="D32" s="190">
        <f>'Table A6'!D32/'Table A6'!R32</f>
        <v>2.3501409047490367</v>
      </c>
      <c r="E32" s="190">
        <f>'Table A6'!E32/'Table A6'!S32</f>
        <v>2.3258309260901142</v>
      </c>
      <c r="F32" s="190">
        <f>'Table A6'!F32/'Table A6'!T32</f>
        <v>2.1589120364083287</v>
      </c>
      <c r="G32" s="190">
        <f>'Table A6'!G32/'Table A6'!U32</f>
        <v>2.0495720548326495</v>
      </c>
      <c r="H32" s="28"/>
      <c r="I32" s="190">
        <f t="shared" si="4"/>
        <v>2.0590820466150683</v>
      </c>
      <c r="J32" s="190">
        <f t="shared" si="5"/>
        <v>1.9484627648691575</v>
      </c>
      <c r="K32" s="190">
        <f t="shared" si="0"/>
        <v>1.7406634348182195</v>
      </c>
      <c r="L32" s="190">
        <f t="shared" si="1"/>
        <v>1.7542439841473663</v>
      </c>
      <c r="M32" s="190">
        <f t="shared" si="2"/>
        <v>1.8628782587323669</v>
      </c>
      <c r="N32" s="190">
        <f t="shared" si="3"/>
        <v>1.95276926952809</v>
      </c>
      <c r="P32" s="28"/>
      <c r="Q32" s="28"/>
      <c r="R32" s="28"/>
      <c r="S32" s="28"/>
      <c r="T32" s="28"/>
      <c r="U32" s="28"/>
    </row>
    <row r="33" spans="1:21" ht="12" customHeight="1">
      <c r="A33" s="27">
        <v>1940</v>
      </c>
      <c r="B33" s="190">
        <f>'Table A6'!B33/'Table A6'!P33</f>
        <v>1.8290695649874291</v>
      </c>
      <c r="C33" s="190">
        <f>'Table A6'!C33/'Table A6'!Q33</f>
        <v>2.1712930937721326</v>
      </c>
      <c r="D33" s="190">
        <f>'Table A6'!D33/'Table A6'!R33</f>
        <v>2.3970240473099138</v>
      </c>
      <c r="E33" s="190">
        <f>'Table A6'!E33/'Table A6'!S33</f>
        <v>2.3100842730892062</v>
      </c>
      <c r="F33" s="190">
        <f>'Table A6'!F33/'Table A6'!T33</f>
        <v>2.1476135486662429</v>
      </c>
      <c r="G33" s="190">
        <f>'Table A6'!G33/'Table A6'!U33</f>
        <v>2.0697789906943451</v>
      </c>
      <c r="H33" s="28"/>
      <c r="I33" s="190">
        <f t="shared" si="4"/>
        <v>2.2061714025350367</v>
      </c>
      <c r="J33" s="190">
        <f t="shared" si="5"/>
        <v>1.8537572750296976</v>
      </c>
      <c r="K33" s="190">
        <f t="shared" si="0"/>
        <v>1.7158072918827585</v>
      </c>
      <c r="L33" s="190">
        <f t="shared" si="1"/>
        <v>1.7633096744547425</v>
      </c>
      <c r="M33" s="190">
        <f t="shared" si="2"/>
        <v>1.8713734698951581</v>
      </c>
      <c r="N33" s="190">
        <f t="shared" si="3"/>
        <v>1.9347725172196037</v>
      </c>
      <c r="P33" s="28"/>
      <c r="Q33" s="28"/>
      <c r="R33" s="28"/>
      <c r="S33" s="28"/>
      <c r="T33" s="28"/>
      <c r="U33" s="28"/>
    </row>
    <row r="34" spans="1:21" ht="12" customHeight="1">
      <c r="A34" s="27">
        <v>1941</v>
      </c>
      <c r="B34" s="190">
        <f>'Table A6'!B34/'Table A6'!P34</f>
        <v>1.9173707689001014</v>
      </c>
      <c r="C34" s="190">
        <f>'Table A6'!C34/'Table A6'!Q34</f>
        <v>2.1745837033865123</v>
      </c>
      <c r="D34" s="190">
        <f>'Table A6'!D34/'Table A6'!R34</f>
        <v>2.4602858365101059</v>
      </c>
      <c r="E34" s="190">
        <f>'Table A6'!E34/'Table A6'!S34</f>
        <v>2.34120189331338</v>
      </c>
      <c r="F34" s="190">
        <f>'Table A6'!F34/'Table A6'!T34</f>
        <v>2.1466826673820241</v>
      </c>
      <c r="G34" s="190">
        <f>'Table A6'!G34/'Table A6'!U34</f>
        <v>2.0250500178635225</v>
      </c>
      <c r="H34" s="28"/>
      <c r="I34" s="190">
        <f t="shared" si="4"/>
        <v>2.0900717941982916</v>
      </c>
      <c r="J34" s="190">
        <f t="shared" si="5"/>
        <v>1.8513654643060689</v>
      </c>
      <c r="K34" s="190">
        <f t="shared" si="0"/>
        <v>1.6847974382808988</v>
      </c>
      <c r="L34" s="190">
        <f t="shared" si="1"/>
        <v>1.7455999018384505</v>
      </c>
      <c r="M34" s="190">
        <f t="shared" si="2"/>
        <v>1.8720808541417013</v>
      </c>
      <c r="N34" s="190">
        <f t="shared" si="3"/>
        <v>1.9755621506980379</v>
      </c>
      <c r="P34" s="28"/>
      <c r="Q34" s="28"/>
      <c r="R34" s="28"/>
      <c r="S34" s="28"/>
      <c r="T34" s="28"/>
      <c r="U34" s="28"/>
    </row>
    <row r="35" spans="1:21" ht="12" customHeight="1">
      <c r="A35" s="27">
        <v>1942</v>
      </c>
      <c r="B35" s="190">
        <f>'Table A6'!B35/'Table A6'!P35</f>
        <v>1.8839868932147676</v>
      </c>
      <c r="C35" s="190">
        <f>'Table A6'!C35/'Table A6'!Q35</f>
        <v>2.1745414509550769</v>
      </c>
      <c r="D35" s="190">
        <f>'Table A6'!D35/'Table A6'!R35</f>
        <v>2.461818668044967</v>
      </c>
      <c r="E35" s="190">
        <f>'Table A6'!E35/'Table A6'!S35</f>
        <v>2.3219697008239564</v>
      </c>
      <c r="F35" s="190">
        <f>'Table A6'!F35/'Table A6'!T35</f>
        <v>2.0837259146136979</v>
      </c>
      <c r="G35" s="190">
        <f>'Table A6'!G35/'Table A6'!U35</f>
        <v>1.9308483290488436</v>
      </c>
      <c r="H35" s="28"/>
      <c r="I35" s="190">
        <f t="shared" si="4"/>
        <v>2.1312384919682814</v>
      </c>
      <c r="J35" s="190">
        <f t="shared" si="5"/>
        <v>1.8513960909483878</v>
      </c>
      <c r="K35" s="190">
        <f t="shared" si="0"/>
        <v>1.6840793744530556</v>
      </c>
      <c r="L35" s="190">
        <f t="shared" si="1"/>
        <v>1.7564469891985577</v>
      </c>
      <c r="M35" s="190">
        <f t="shared" si="2"/>
        <v>1.9227425371261491</v>
      </c>
      <c r="N35" s="190">
        <f t="shared" si="3"/>
        <v>2.0742888704777682</v>
      </c>
      <c r="P35" s="28"/>
      <c r="Q35" s="28"/>
      <c r="R35" s="28"/>
      <c r="S35" s="28"/>
      <c r="T35" s="28"/>
      <c r="U35" s="28"/>
    </row>
    <row r="36" spans="1:21" ht="12" customHeight="1">
      <c r="A36" s="27">
        <v>1943</v>
      </c>
      <c r="B36" s="190">
        <f>'Table A6'!B36/'Table A6'!P36</f>
        <v>1.9861114828193918</v>
      </c>
      <c r="C36" s="190">
        <f>'Table A6'!C36/'Table A6'!Q36</f>
        <v>2.1381534784290341</v>
      </c>
      <c r="D36" s="190">
        <f>'Table A6'!D36/'Table A6'!R36</f>
        <v>2.3977408606894128</v>
      </c>
      <c r="E36" s="190">
        <f>'Table A6'!E36/'Table A6'!S36</f>
        <v>2.2225646743059517</v>
      </c>
      <c r="F36" s="190">
        <f>'Table A6'!F36/'Table A6'!T36</f>
        <v>1.9808841457728801</v>
      </c>
      <c r="G36" s="190">
        <f>'Table A6'!G36/'Table A6'!U36</f>
        <v>1.8761004063442122</v>
      </c>
      <c r="H36" s="28"/>
      <c r="I36" s="190">
        <f t="shared" si="4"/>
        <v>2.0140841247897243</v>
      </c>
      <c r="J36" s="190">
        <f t="shared" si="5"/>
        <v>1.8786161259905614</v>
      </c>
      <c r="K36" s="190">
        <f t="shared" si="0"/>
        <v>1.7154401993419341</v>
      </c>
      <c r="L36" s="190">
        <f t="shared" si="1"/>
        <v>1.8179526376121562</v>
      </c>
      <c r="M36" s="190">
        <f t="shared" si="2"/>
        <v>2.0194883914777293</v>
      </c>
      <c r="N36" s="190">
        <f t="shared" si="3"/>
        <v>2.1414216826731032</v>
      </c>
      <c r="P36" s="28"/>
      <c r="Q36" s="28"/>
      <c r="R36" s="28"/>
      <c r="S36" s="28"/>
      <c r="T36" s="28"/>
      <c r="U36" s="28"/>
    </row>
    <row r="37" spans="1:21" ht="12" customHeight="1">
      <c r="A37" s="27">
        <v>1944</v>
      </c>
      <c r="B37" s="190">
        <f>'Table A6'!B37/'Table A6'!P37</f>
        <v>1.7369989350351922</v>
      </c>
      <c r="C37" s="190">
        <f>'Table A6'!C37/'Table A6'!Q37</f>
        <v>1.9950750214876345</v>
      </c>
      <c r="D37" s="190">
        <f>'Table A6'!D37/'Table A6'!R37</f>
        <v>2.1214896532795664</v>
      </c>
      <c r="E37" s="190">
        <f>'Table A6'!E37/'Table A6'!S37</f>
        <v>2.0078946853529902</v>
      </c>
      <c r="F37" s="190">
        <f>'Table A6'!F37/'Table A6'!T37</f>
        <v>1.8211665369924757</v>
      </c>
      <c r="G37" s="190">
        <f>'Table A6'!G37/'Table A6'!U37</f>
        <v>1.7416278884095795</v>
      </c>
      <c r="H37" s="28"/>
      <c r="I37" s="190">
        <f t="shared" si="4"/>
        <v>2.3568540637745281</v>
      </c>
      <c r="J37" s="190">
        <f t="shared" si="5"/>
        <v>2.004949353974339</v>
      </c>
      <c r="K37" s="190">
        <f t="shared" si="0"/>
        <v>1.8916711777729782</v>
      </c>
      <c r="L37" s="190">
        <f t="shared" si="1"/>
        <v>1.9921671525133349</v>
      </c>
      <c r="M37" s="190">
        <f t="shared" si="2"/>
        <v>2.2177797742008609</v>
      </c>
      <c r="N37" s="190">
        <f t="shared" si="3"/>
        <v>2.3483851074485607</v>
      </c>
      <c r="P37" s="28"/>
      <c r="Q37" s="28"/>
      <c r="R37" s="28"/>
      <c r="S37" s="28"/>
      <c r="T37" s="28"/>
      <c r="U37" s="28"/>
    </row>
    <row r="38" spans="1:21" ht="12" customHeight="1">
      <c r="A38" s="27">
        <v>1945</v>
      </c>
      <c r="B38" s="190">
        <f>'Table A6'!B38/'Table A6'!P38</f>
        <v>1.8839230687007327</v>
      </c>
      <c r="C38" s="190">
        <f>'Table A6'!C38/'Table A6'!Q38</f>
        <v>2.1187409732135674</v>
      </c>
      <c r="D38" s="190">
        <f>'Table A6'!D38/'Table A6'!R38</f>
        <v>2.1096649042544056</v>
      </c>
      <c r="E38" s="190">
        <f>'Table A6'!E38/'Table A6'!S38</f>
        <v>1.9419042011546905</v>
      </c>
      <c r="F38" s="190">
        <f>'Table A6'!F38/'Table A6'!T38</f>
        <v>1.8321560987691667</v>
      </c>
      <c r="G38" s="190">
        <f>'Table A6'!G38/'Table A6'!U38</f>
        <v>1.7832440645093863</v>
      </c>
      <c r="H38" s="28"/>
      <c r="I38" s="190">
        <f t="shared" si="4"/>
        <v>2.1313201741299581</v>
      </c>
      <c r="J38" s="190">
        <f t="shared" si="5"/>
        <v>1.8938619608500744</v>
      </c>
      <c r="K38" s="190">
        <f t="shared" si="0"/>
        <v>1.9011729542549691</v>
      </c>
      <c r="L38" s="190">
        <f t="shared" si="1"/>
        <v>2.0616790951501112</v>
      </c>
      <c r="M38" s="190">
        <f t="shared" si="2"/>
        <v>2.2016976159630257</v>
      </c>
      <c r="N38" s="190">
        <f t="shared" si="3"/>
        <v>2.2767412423691797</v>
      </c>
      <c r="P38" s="28"/>
      <c r="Q38" s="28"/>
      <c r="R38" s="28"/>
      <c r="S38" s="28"/>
      <c r="T38" s="28"/>
      <c r="U38" s="28"/>
    </row>
    <row r="39" spans="1:21" ht="12" customHeight="1">
      <c r="A39" s="27">
        <v>1946</v>
      </c>
      <c r="B39" s="190">
        <f>'Table A6'!B39/'Table A6'!P39</f>
        <v>2.0513442486766711</v>
      </c>
      <c r="C39" s="190">
        <f>'Table A6'!C39/'Table A6'!Q39</f>
        <v>2.2314342050002423</v>
      </c>
      <c r="D39" s="190">
        <f>'Table A6'!D39/'Table A6'!R39</f>
        <v>2.1815081959385441</v>
      </c>
      <c r="E39" s="190">
        <f>'Table A6'!E39/'Table A6'!S39</f>
        <v>2.0677714741956876</v>
      </c>
      <c r="F39" s="190">
        <f>'Table A6'!F39/'Table A6'!T39</f>
        <v>1.9656976614246702</v>
      </c>
      <c r="G39" s="190">
        <f>'Table A6'!G39/'Table A6'!U39</f>
        <v>1.9627444221697594</v>
      </c>
      <c r="H39" s="28"/>
      <c r="I39" s="190">
        <f t="shared" si="4"/>
        <v>1.951163238167424</v>
      </c>
      <c r="J39" s="190">
        <f t="shared" si="5"/>
        <v>1.8120612501581466</v>
      </c>
      <c r="K39" s="190">
        <f t="shared" si="0"/>
        <v>1.8463758469365834</v>
      </c>
      <c r="L39" s="190">
        <f t="shared" si="1"/>
        <v>1.93652998246021</v>
      </c>
      <c r="M39" s="190">
        <f t="shared" si="2"/>
        <v>2.035520784553547</v>
      </c>
      <c r="N39" s="190">
        <f t="shared" si="3"/>
        <v>2.0386972668678536</v>
      </c>
      <c r="P39" s="28"/>
      <c r="Q39" s="28"/>
      <c r="R39" s="28"/>
      <c r="S39" s="28"/>
      <c r="T39" s="28"/>
      <c r="U39" s="28"/>
    </row>
    <row r="40" spans="1:21" ht="12" customHeight="1">
      <c r="A40" s="27">
        <v>1947</v>
      </c>
      <c r="B40" s="190">
        <f>'Table A6'!B40/'Table A6'!P40</f>
        <v>2.0083426976340815</v>
      </c>
      <c r="C40" s="190">
        <f>'Table A6'!C40/'Table A6'!Q40</f>
        <v>2.2096046295709568</v>
      </c>
      <c r="D40" s="190">
        <f>'Table A6'!D40/'Table A6'!R40</f>
        <v>2.1570030759290195</v>
      </c>
      <c r="E40" s="190">
        <f>'Table A6'!E40/'Table A6'!S40</f>
        <v>2.0580982346035976</v>
      </c>
      <c r="F40" s="190">
        <f>'Table A6'!F40/'Table A6'!T40</f>
        <v>1.9837135681430464</v>
      </c>
      <c r="G40" s="190">
        <f>'Table A6'!G40/'Table A6'!U40</f>
        <v>1.9951191271431752</v>
      </c>
      <c r="H40" s="28"/>
      <c r="I40" s="190">
        <f t="shared" si="4"/>
        <v>1.9917263271171037</v>
      </c>
      <c r="J40" s="190">
        <f t="shared" si="5"/>
        <v>1.8267164125807762</v>
      </c>
      <c r="K40" s="190">
        <f t="shared" si="0"/>
        <v>1.8643019373107947</v>
      </c>
      <c r="L40" s="190">
        <f t="shared" si="1"/>
        <v>1.9450918329663753</v>
      </c>
      <c r="M40" s="190">
        <f t="shared" si="2"/>
        <v>2.0165560711820794</v>
      </c>
      <c r="N40" s="190">
        <f t="shared" si="3"/>
        <v>2.0049048126236273</v>
      </c>
      <c r="P40" s="28"/>
      <c r="Q40" s="28"/>
      <c r="R40" s="28"/>
      <c r="S40" s="28"/>
      <c r="T40" s="28"/>
      <c r="U40" s="28"/>
    </row>
    <row r="41" spans="1:21" ht="12" customHeight="1">
      <c r="A41" s="27">
        <v>1948</v>
      </c>
      <c r="B41" s="190">
        <f>'Table A6'!B41/'Table A6'!P41</f>
        <v>1.9838786949999501</v>
      </c>
      <c r="C41" s="190">
        <f>'Table A6'!C41/'Table A6'!Q41</f>
        <v>2.0945863577820698</v>
      </c>
      <c r="D41" s="190">
        <f>'Table A6'!D41/'Table A6'!R41</f>
        <v>2.2034629979995644</v>
      </c>
      <c r="E41" s="190">
        <f>'Table A6'!E41/'Table A6'!S41</f>
        <v>2.0774658761065652</v>
      </c>
      <c r="F41" s="190">
        <f>'Table A6'!F41/'Table A6'!T41</f>
        <v>1.9807316249622788</v>
      </c>
      <c r="G41" s="190">
        <f>'Table A6'!G41/'Table A6'!U41</f>
        <v>1.9054296151728971</v>
      </c>
      <c r="H41" s="28"/>
      <c r="I41" s="190">
        <f t="shared" si="4"/>
        <v>2.0163854599982476</v>
      </c>
      <c r="J41" s="190">
        <f t="shared" si="5"/>
        <v>1.9135871216468223</v>
      </c>
      <c r="K41" s="190">
        <f t="shared" si="0"/>
        <v>1.8309353936616521</v>
      </c>
      <c r="L41" s="190">
        <f t="shared" si="1"/>
        <v>1.928103638524044</v>
      </c>
      <c r="M41" s="190">
        <f t="shared" si="2"/>
        <v>2.0196469396390295</v>
      </c>
      <c r="N41" s="190">
        <f t="shared" si="3"/>
        <v>2.1044480799416352</v>
      </c>
      <c r="P41" s="28"/>
      <c r="Q41" s="28"/>
      <c r="R41" s="28"/>
      <c r="S41" s="28"/>
      <c r="T41" s="28"/>
      <c r="U41" s="28"/>
    </row>
    <row r="42" spans="1:21" ht="12" customHeight="1">
      <c r="A42" s="27">
        <v>1949</v>
      </c>
      <c r="B42" s="190">
        <f>'Table A6'!B42/'Table A6'!P42</f>
        <v>1.9105322302248757</v>
      </c>
      <c r="C42" s="190">
        <f>'Table A6'!C42/'Table A6'!Q42</f>
        <v>2.0069542224582335</v>
      </c>
      <c r="D42" s="190">
        <f>'Table A6'!D42/'Table A6'!R42</f>
        <v>2.1777239043392824</v>
      </c>
      <c r="E42" s="190">
        <f>'Table A6'!E42/'Table A6'!S42</f>
        <v>2.0767701155511218</v>
      </c>
      <c r="F42" s="190">
        <f>'Table A6'!F42/'Table A6'!T42</f>
        <v>1.977676185896031</v>
      </c>
      <c r="G42" s="190">
        <f>'Table A6'!G42/'Table A6'!U42</f>
        <v>1.9494154872856981</v>
      </c>
      <c r="H42" s="28"/>
      <c r="I42" s="190">
        <f t="shared" si="4"/>
        <v>2.0982587620792161</v>
      </c>
      <c r="J42" s="190">
        <f t="shared" si="5"/>
        <v>1.9930938047598068</v>
      </c>
      <c r="K42" s="190">
        <f t="shared" si="0"/>
        <v>1.8490954427566046</v>
      </c>
      <c r="L42" s="190">
        <f t="shared" si="1"/>
        <v>1.928703337469736</v>
      </c>
      <c r="M42" s="190">
        <f t="shared" si="2"/>
        <v>2.022833545938842</v>
      </c>
      <c r="N42" s="190">
        <f t="shared" si="3"/>
        <v>2.0532796371996405</v>
      </c>
      <c r="P42" s="28"/>
      <c r="Q42" s="28"/>
      <c r="R42" s="28"/>
      <c r="S42" s="28"/>
      <c r="T42" s="28"/>
      <c r="U42" s="28"/>
    </row>
    <row r="43" spans="1:21" ht="12" customHeight="1">
      <c r="A43" s="27">
        <v>1950</v>
      </c>
      <c r="B43" s="190">
        <f>'Table A6'!B43/'Table A6'!P43</f>
        <v>1.9366196134650921</v>
      </c>
      <c r="C43" s="190">
        <f>'Table A6'!C43/'Table A6'!Q43</f>
        <v>2.206399662244257</v>
      </c>
      <c r="D43" s="190">
        <f>'Table A6'!D43/'Table A6'!R43</f>
        <v>2.2862284402888005</v>
      </c>
      <c r="E43" s="190">
        <f>'Table A6'!E43/'Table A6'!S43</f>
        <v>2.1431366894655599</v>
      </c>
      <c r="F43" s="190">
        <f>'Table A6'!F43/'Table A6'!T43</f>
        <v>2.0489937398936684</v>
      </c>
      <c r="G43" s="190">
        <f>'Table A6'!G43/'Table A6'!U43</f>
        <v>2.0348000000000006</v>
      </c>
      <c r="H43" s="28"/>
      <c r="I43" s="190">
        <f t="shared" si="4"/>
        <v>2.067669292446725</v>
      </c>
      <c r="J43" s="190">
        <f t="shared" si="5"/>
        <v>1.8289126989141451</v>
      </c>
      <c r="K43" s="190">
        <f t="shared" si="0"/>
        <v>1.7774668703294005</v>
      </c>
      <c r="L43" s="190">
        <f t="shared" si="1"/>
        <v>1.8747860244670485</v>
      </c>
      <c r="M43" s="190">
        <f t="shared" si="2"/>
        <v>1.9532945354863274</v>
      </c>
      <c r="N43" s="190">
        <f t="shared" si="3"/>
        <v>1.9663703131039809</v>
      </c>
      <c r="P43" s="28"/>
      <c r="Q43" s="28"/>
      <c r="R43" s="28"/>
      <c r="S43" s="28"/>
      <c r="T43" s="28"/>
      <c r="U43" s="28"/>
    </row>
    <row r="44" spans="1:21" ht="12" customHeight="1">
      <c r="A44" s="27">
        <v>1951</v>
      </c>
      <c r="B44" s="190">
        <f>'Table A6'!B44/'Table A6'!P44</f>
        <v>1.9068095407973162</v>
      </c>
      <c r="C44" s="190">
        <f>'Table A6'!C44/'Table A6'!Q44</f>
        <v>2.1178207193983876</v>
      </c>
      <c r="D44" s="190">
        <f>'Table A6'!D44/'Table A6'!R44</f>
        <v>2.1488927606662833</v>
      </c>
      <c r="E44" s="190">
        <f>'Table A6'!E44/'Table A6'!S44</f>
        <v>2.0807947335587573</v>
      </c>
      <c r="F44" s="190">
        <f>'Table A6'!F44/'Table A6'!T44</f>
        <v>1.9887257187991403</v>
      </c>
      <c r="G44" s="190">
        <f>'Table A6'!G44/'Table A6'!U44</f>
        <v>1.9510956521739127</v>
      </c>
      <c r="H44" s="28"/>
      <c r="I44" s="190">
        <f t="shared" si="4"/>
        <v>2.1027674004408308</v>
      </c>
      <c r="J44" s="190">
        <f t="shared" si="5"/>
        <v>1.8945978390329008</v>
      </c>
      <c r="K44" s="190">
        <f t="shared" si="0"/>
        <v>1.8704032562796069</v>
      </c>
      <c r="L44" s="190">
        <f t="shared" si="1"/>
        <v>1.9252450710111044</v>
      </c>
      <c r="M44" s="190">
        <f t="shared" si="2"/>
        <v>2.0114028400257991</v>
      </c>
      <c r="N44" s="190">
        <f t="shared" si="3"/>
        <v>2.0514189584552374</v>
      </c>
      <c r="P44" s="28"/>
      <c r="Q44" s="28"/>
      <c r="R44" s="28"/>
      <c r="S44" s="28"/>
      <c r="T44" s="28"/>
      <c r="U44" s="28"/>
    </row>
    <row r="45" spans="1:21" ht="12" customHeight="1">
      <c r="A45" s="27">
        <v>1952</v>
      </c>
      <c r="B45" s="190">
        <f>'Table A6'!B45/'Table A6'!P45</f>
        <v>1.7787409738725968</v>
      </c>
      <c r="C45" s="190">
        <f>'Table A6'!C45/'Table A6'!Q45</f>
        <v>1.964488524261961</v>
      </c>
      <c r="D45" s="190">
        <f>'Table A6'!D45/'Table A6'!R45</f>
        <v>2.0774800518509728</v>
      </c>
      <c r="E45" s="190">
        <f>'Table A6'!E45/'Table A6'!S45</f>
        <v>1.9675101876831511</v>
      </c>
      <c r="F45" s="190">
        <f>'Table A6'!F45/'Table A6'!T45</f>
        <v>1.9172650225897565</v>
      </c>
      <c r="G45" s="190">
        <f>'Table A6'!G45/'Table A6'!U45</f>
        <v>1.9413805474355574</v>
      </c>
      <c r="H45" s="28"/>
      <c r="I45" s="190">
        <f t="shared" si="4"/>
        <v>2.2841240329593875</v>
      </c>
      <c r="J45" s="190">
        <f t="shared" si="5"/>
        <v>2.0368189717604084</v>
      </c>
      <c r="K45" s="190">
        <f t="shared" si="0"/>
        <v>1.9280914280335195</v>
      </c>
      <c r="L45" s="190">
        <f t="shared" si="1"/>
        <v>2.0335808477579453</v>
      </c>
      <c r="M45" s="190">
        <f t="shared" si="2"/>
        <v>2.0901974624265667</v>
      </c>
      <c r="N45" s="190">
        <f t="shared" si="3"/>
        <v>2.0622696663152107</v>
      </c>
      <c r="P45" s="28"/>
      <c r="Q45" s="28"/>
      <c r="R45" s="28"/>
      <c r="S45" s="28"/>
      <c r="T45" s="28"/>
      <c r="U45" s="28"/>
    </row>
    <row r="46" spans="1:21" ht="12" customHeight="1">
      <c r="A46" s="27">
        <v>1953</v>
      </c>
      <c r="B46" s="190">
        <f>'Table A6'!B46/'Table A6'!P46</f>
        <v>1.7524081087539025</v>
      </c>
      <c r="C46" s="190">
        <f>'Table A6'!C46/'Table A6'!Q46</f>
        <v>1.9030714188405347</v>
      </c>
      <c r="D46" s="190">
        <f>'Table A6'!D46/'Table A6'!R46</f>
        <v>2.0071688054288073</v>
      </c>
      <c r="E46" s="190">
        <f>'Table A6'!E46/'Table A6'!S46</f>
        <v>1.916107847816712</v>
      </c>
      <c r="F46" s="190">
        <f>'Table A6'!F46/'Table A6'!T46</f>
        <v>1.8983692458729784</v>
      </c>
      <c r="G46" s="190">
        <f>'Table A6'!G46/'Table A6'!U46</f>
        <v>1.9947809198259794</v>
      </c>
      <c r="H46" s="28"/>
      <c r="I46" s="190">
        <f t="shared" si="4"/>
        <v>2.3290659528592079</v>
      </c>
      <c r="J46" s="190">
        <f t="shared" si="5"/>
        <v>2.1073321324728815</v>
      </c>
      <c r="K46" s="190">
        <f t="shared" si="0"/>
        <v>1.9928822205471752</v>
      </c>
      <c r="L46" s="190">
        <f t="shared" si="1"/>
        <v>2.0915745371936523</v>
      </c>
      <c r="M46" s="190">
        <f t="shared" si="2"/>
        <v>2.113128042387808</v>
      </c>
      <c r="N46" s="190">
        <f t="shared" si="3"/>
        <v>2.0052464618791981</v>
      </c>
      <c r="P46" s="28"/>
      <c r="Q46" s="28"/>
      <c r="R46" s="28"/>
      <c r="S46" s="28"/>
      <c r="T46" s="28"/>
      <c r="U46" s="28"/>
    </row>
    <row r="47" spans="1:21" ht="12" customHeight="1">
      <c r="A47" s="27">
        <v>1954</v>
      </c>
      <c r="B47" s="190">
        <f>'Table A6'!B47/'Table A6'!P47</f>
        <v>1.8167228991183495</v>
      </c>
      <c r="C47" s="190">
        <f>'Table A6'!C47/'Table A6'!Q47</f>
        <v>1.9620964171526696</v>
      </c>
      <c r="D47" s="190">
        <f>'Table A6'!D47/'Table A6'!R47</f>
        <v>2.0668268802274032</v>
      </c>
      <c r="E47" s="190">
        <f>'Table A6'!E47/'Table A6'!S47</f>
        <v>1.9992959249929518</v>
      </c>
      <c r="F47" s="190">
        <f>'Table A6'!F47/'Table A6'!T47</f>
        <v>1.939613108897007</v>
      </c>
      <c r="G47" s="190">
        <f>'Table A6'!G47/'Table A6'!U47</f>
        <v>2.0410100724842319</v>
      </c>
      <c r="H47" s="28"/>
      <c r="I47" s="190">
        <f t="shared" si="4"/>
        <v>2.2244054881765867</v>
      </c>
      <c r="J47" s="190">
        <f t="shared" si="5"/>
        <v>2.0393968651910237</v>
      </c>
      <c r="K47" s="190">
        <f t="shared" si="0"/>
        <v>1.9373592084470552</v>
      </c>
      <c r="L47" s="190">
        <f t="shared" si="1"/>
        <v>2.000704571077935</v>
      </c>
      <c r="M47" s="190">
        <f t="shared" si="2"/>
        <v>2.0642678252689342</v>
      </c>
      <c r="N47" s="190">
        <f t="shared" si="3"/>
        <v>1.9606054988628814</v>
      </c>
      <c r="P47" s="28"/>
      <c r="Q47" s="28"/>
      <c r="R47" s="28"/>
      <c r="S47" s="28"/>
      <c r="T47" s="28"/>
      <c r="U47" s="28"/>
    </row>
    <row r="48" spans="1:21" ht="12" customHeight="1">
      <c r="A48" s="27">
        <v>1955</v>
      </c>
      <c r="B48" s="190">
        <f>'Table A6'!B48/'Table A6'!P48</f>
        <v>1.8052836622302351</v>
      </c>
      <c r="C48" s="190">
        <f>'Table A6'!C48/'Table A6'!Q48</f>
        <v>1.945323123123285</v>
      </c>
      <c r="D48" s="190">
        <f>'Table A6'!D48/'Table A6'!R48</f>
        <v>2.1151954163622904</v>
      </c>
      <c r="E48" s="190">
        <f>'Table A6'!E48/'Table A6'!S48</f>
        <v>2.0408822015893926</v>
      </c>
      <c r="F48" s="190">
        <f>'Table A6'!F48/'Table A6'!T48</f>
        <v>2.0198402293517659</v>
      </c>
      <c r="G48" s="190">
        <f>'Table A6'!G48/'Table A6'!U48</f>
        <v>2.1651525320317262</v>
      </c>
      <c r="H48" s="28"/>
      <c r="I48" s="190">
        <f t="shared" si="4"/>
        <v>2.2417984455694748</v>
      </c>
      <c r="J48" s="190">
        <f t="shared" si="5"/>
        <v>2.0578393520049167</v>
      </c>
      <c r="K48" s="190">
        <f t="shared" si="0"/>
        <v>1.8967038290580032</v>
      </c>
      <c r="L48" s="190">
        <f t="shared" si="1"/>
        <v>1.9607235078792136</v>
      </c>
      <c r="M48" s="190">
        <f t="shared" si="2"/>
        <v>1.9805457474800963</v>
      </c>
      <c r="N48" s="190">
        <f t="shared" si="3"/>
        <v>1.8582567282038664</v>
      </c>
      <c r="P48" s="28"/>
      <c r="Q48" s="28"/>
      <c r="R48" s="28"/>
      <c r="S48" s="28"/>
      <c r="T48" s="28"/>
      <c r="U48" s="28"/>
    </row>
    <row r="49" spans="1:21" ht="12" customHeight="1">
      <c r="A49" s="27">
        <v>1956</v>
      </c>
      <c r="B49" s="190">
        <f>'Table A6'!B49/'Table A6'!P49</f>
        <v>1.8097126549917322</v>
      </c>
      <c r="C49" s="190">
        <f>'Table A6'!C49/'Table A6'!Q49</f>
        <v>1.9450736910468662</v>
      </c>
      <c r="D49" s="190">
        <f>'Table A6'!D49/'Table A6'!R49</f>
        <v>2.1287868817139319</v>
      </c>
      <c r="E49" s="190">
        <f>'Table A6'!E49/'Table A6'!S49</f>
        <v>2.0350356951048121</v>
      </c>
      <c r="F49" s="190">
        <f>'Table A6'!F49/'Table A6'!T49</f>
        <v>1.9420200712657214</v>
      </c>
      <c r="G49" s="190">
        <f>'Table A6'!G49/'Table A6'!U49</f>
        <v>2.1371607324516781</v>
      </c>
      <c r="H49" s="28"/>
      <c r="I49" s="190">
        <f t="shared" si="4"/>
        <v>2.2350060158195388</v>
      </c>
      <c r="J49" s="190">
        <f t="shared" si="5"/>
        <v>2.0581185461763214</v>
      </c>
      <c r="K49" s="190">
        <f t="shared" si="0"/>
        <v>1.8859068228022069</v>
      </c>
      <c r="L49" s="190">
        <f t="shared" si="1"/>
        <v>1.9661502542660965</v>
      </c>
      <c r="M49" s="190">
        <f t="shared" si="2"/>
        <v>2.0615485067705355</v>
      </c>
      <c r="N49" s="190">
        <f t="shared" si="3"/>
        <v>1.8793831614674519</v>
      </c>
      <c r="P49" s="28"/>
      <c r="Q49" s="28"/>
      <c r="R49" s="28"/>
      <c r="S49" s="28"/>
      <c r="T49" s="28"/>
      <c r="U49" s="28"/>
    </row>
    <row r="50" spans="1:21" ht="12" customHeight="1">
      <c r="A50" s="27">
        <v>1957</v>
      </c>
      <c r="B50" s="190">
        <f>'Table A6'!B50/'Table A6'!P50</f>
        <v>1.7551723462133506</v>
      </c>
      <c r="C50" s="190">
        <f>'Table A6'!C50/'Table A6'!Q50</f>
        <v>1.8724117697531322</v>
      </c>
      <c r="D50" s="190">
        <f>'Table A6'!D50/'Table A6'!R50</f>
        <v>2.0526893464751423</v>
      </c>
      <c r="E50" s="190">
        <f>'Table A6'!E50/'Table A6'!S50</f>
        <v>1.9751225381173061</v>
      </c>
      <c r="F50" s="190">
        <f>'Table A6'!F50/'Table A6'!T50</f>
        <v>1.8815209354978764</v>
      </c>
      <c r="G50" s="190">
        <f>'Table A6'!G50/'Table A6'!U50</f>
        <v>2.053092611862644</v>
      </c>
      <c r="H50" s="28"/>
      <c r="I50" s="190">
        <f t="shared" si="4"/>
        <v>2.324201031743661</v>
      </c>
      <c r="J50" s="190">
        <f t="shared" si="5"/>
        <v>2.1462477177296355</v>
      </c>
      <c r="K50" s="190">
        <f t="shared" si="0"/>
        <v>1.9499478676671622</v>
      </c>
      <c r="L50" s="190">
        <f t="shared" si="1"/>
        <v>2.0255121391519935</v>
      </c>
      <c r="M50" s="190">
        <f t="shared" si="2"/>
        <v>2.1344030070428306</v>
      </c>
      <c r="N50" s="190">
        <f t="shared" si="3"/>
        <v>1.9495840999503955</v>
      </c>
      <c r="P50" s="28"/>
      <c r="Q50" s="28"/>
      <c r="R50" s="28"/>
      <c r="S50" s="28"/>
      <c r="T50" s="28"/>
      <c r="U50" s="28"/>
    </row>
    <row r="51" spans="1:21" ht="12" customHeight="1">
      <c r="A51" s="27">
        <v>1958</v>
      </c>
      <c r="B51" s="190">
        <f>'Table A6'!B51/'Table A6'!P51</f>
        <v>1.7434890129074776</v>
      </c>
      <c r="C51" s="190">
        <f>'Table A6'!C51/'Table A6'!Q51</f>
        <v>1.8284368981680523</v>
      </c>
      <c r="D51" s="190">
        <f>'Table A6'!D51/'Table A6'!R51</f>
        <v>2.0429728494777999</v>
      </c>
      <c r="E51" s="190">
        <f>'Table A6'!E51/'Table A6'!S51</f>
        <v>1.9716056704545633</v>
      </c>
      <c r="F51" s="190">
        <f>'Table A6'!F51/'Table A6'!T51</f>
        <v>1.8955351479573559</v>
      </c>
      <c r="G51" s="190">
        <f>'Table A6'!G51/'Table A6'!U51</f>
        <v>2.043116641469938</v>
      </c>
      <c r="H51" s="28"/>
      <c r="I51" s="190">
        <f t="shared" si="4"/>
        <v>2.3450097884962875</v>
      </c>
      <c r="J51" s="190">
        <f t="shared" si="5"/>
        <v>2.207092540435283</v>
      </c>
      <c r="K51" s="190">
        <f t="shared" si="0"/>
        <v>1.95879772949093</v>
      </c>
      <c r="L51" s="190">
        <f t="shared" si="1"/>
        <v>2.0292241290977158</v>
      </c>
      <c r="M51" s="190">
        <f t="shared" si="2"/>
        <v>2.1166507560098786</v>
      </c>
      <c r="N51" s="190">
        <f t="shared" si="3"/>
        <v>1.9586655607284926</v>
      </c>
      <c r="P51" s="28"/>
      <c r="Q51" s="28"/>
      <c r="R51" s="28"/>
      <c r="S51" s="28"/>
      <c r="T51" s="28"/>
      <c r="U51" s="28"/>
    </row>
    <row r="52" spans="1:21" ht="12" customHeight="1">
      <c r="A52" s="27">
        <v>1959</v>
      </c>
      <c r="B52" s="190">
        <f>'Table A6'!B52/'Table A6'!P52</f>
        <v>1.7977907363351644</v>
      </c>
      <c r="C52" s="190">
        <f>'Table A6'!C52/'Table A6'!Q52</f>
        <v>1.8158636705209228</v>
      </c>
      <c r="D52" s="190">
        <f>'Table A6'!D52/'Table A6'!R52</f>
        <v>2.0873794923220927</v>
      </c>
      <c r="E52" s="190">
        <f>'Table A6'!E52/'Table A6'!S52</f>
        <v>1.9261539815249971</v>
      </c>
      <c r="F52" s="190">
        <f>'Table A6'!F52/'Table A6'!T52</f>
        <v>1.9039751469292607</v>
      </c>
      <c r="G52" s="190">
        <f>'Table A6'!G52/'Table A6'!U52</f>
        <v>2.1164487267721959</v>
      </c>
      <c r="H52" s="28"/>
      <c r="I52" s="190">
        <f t="shared" si="4"/>
        <v>2.2534615337773043</v>
      </c>
      <c r="J52" s="190">
        <f t="shared" si="5"/>
        <v>2.2256949734770117</v>
      </c>
      <c r="K52" s="190">
        <f t="shared" si="0"/>
        <v>1.9196421369548782</v>
      </c>
      <c r="L52" s="190">
        <f t="shared" si="1"/>
        <v>2.0797340614499209</v>
      </c>
      <c r="M52" s="190">
        <f t="shared" si="2"/>
        <v>2.10622510297648</v>
      </c>
      <c r="N52" s="190">
        <f t="shared" si="3"/>
        <v>1.8956972013315248</v>
      </c>
      <c r="P52" s="28"/>
      <c r="Q52" s="28"/>
      <c r="R52" s="28"/>
      <c r="S52" s="28"/>
      <c r="T52" s="28"/>
      <c r="U52" s="28"/>
    </row>
    <row r="53" spans="1:21" ht="12" customHeight="1">
      <c r="A53" s="27">
        <v>1960</v>
      </c>
      <c r="B53" s="190">
        <f>'Table A6'!B53/'Table A6'!P53</f>
        <v>1.7350050649849658</v>
      </c>
      <c r="C53" s="190">
        <f>'Table A6'!C53/'Table A6'!Q53</f>
        <v>1.9359598503160262</v>
      </c>
      <c r="D53" s="190">
        <f>'Table A6'!D53/'Table A6'!R53</f>
        <v>2.0192110629129569</v>
      </c>
      <c r="E53" s="190">
        <f>'Table A6'!E53/'Table A6'!S53</f>
        <v>1.9727744300791143</v>
      </c>
      <c r="F53" s="190">
        <f>'Table A6'!F53/'Table A6'!T53</f>
        <v>1.9636097895701443</v>
      </c>
      <c r="G53" s="190">
        <f>'Table A6'!G53/'Table A6'!U53</f>
        <v>2.1135388011546952</v>
      </c>
      <c r="H53" s="28"/>
      <c r="I53" s="190">
        <f t="shared" si="4"/>
        <v>2.3605348420564347</v>
      </c>
      <c r="J53" s="190">
        <f t="shared" si="5"/>
        <v>2.0684218982922724</v>
      </c>
      <c r="K53" s="190">
        <f t="shared" si="0"/>
        <v>1.9811510455370738</v>
      </c>
      <c r="L53" s="190">
        <f t="shared" si="1"/>
        <v>2.0279875468341322</v>
      </c>
      <c r="M53" s="190">
        <f t="shared" si="2"/>
        <v>2.0377644673432478</v>
      </c>
      <c r="N53" s="190">
        <f t="shared" si="3"/>
        <v>1.8980378581896205</v>
      </c>
      <c r="P53" s="28"/>
      <c r="Q53" s="28"/>
      <c r="R53" s="28"/>
      <c r="S53" s="28"/>
      <c r="T53" s="28"/>
      <c r="U53" s="28"/>
    </row>
    <row r="54" spans="1:21" ht="12" customHeight="1">
      <c r="A54" s="27">
        <v>1961</v>
      </c>
      <c r="B54" s="190">
        <f>'Table A6'!B54/'Table A6'!P54</f>
        <v>1.7838062792855303</v>
      </c>
      <c r="C54" s="190">
        <f>'Table A6'!C54/'Table A6'!Q54</f>
        <v>1.8777755328659964</v>
      </c>
      <c r="D54" s="190">
        <f>'Table A6'!D54/'Table A6'!R54</f>
        <v>2.1129386013359563</v>
      </c>
      <c r="E54" s="190">
        <f>'Table A6'!E54/'Table A6'!S54</f>
        <v>2.081813946487165</v>
      </c>
      <c r="F54" s="190">
        <f>'Table A6'!F54/'Table A6'!T54</f>
        <v>2.0559494403692233</v>
      </c>
      <c r="G54" s="190">
        <f>'Table A6'!G54/'Table A6'!U54</f>
        <v>2.1489662080940293</v>
      </c>
      <c r="H54" s="28"/>
      <c r="I54" s="190">
        <f t="shared" si="4"/>
        <v>2.2758254512984237</v>
      </c>
      <c r="J54" s="190">
        <f t="shared" si="5"/>
        <v>2.1392434199378201</v>
      </c>
      <c r="K54" s="190">
        <f t="shared" si="0"/>
        <v>1.8985221635763316</v>
      </c>
      <c r="L54" s="190">
        <f t="shared" si="1"/>
        <v>1.9243733668318579</v>
      </c>
      <c r="M54" s="190">
        <f t="shared" si="2"/>
        <v>1.9470150385707292</v>
      </c>
      <c r="N54" s="190">
        <f t="shared" si="3"/>
        <v>1.8703476159310699</v>
      </c>
      <c r="P54" s="28"/>
      <c r="Q54" s="28"/>
      <c r="R54" s="28"/>
      <c r="S54" s="28"/>
      <c r="T54" s="28"/>
      <c r="U54" s="28"/>
    </row>
    <row r="55" spans="1:21" ht="12" customHeight="1">
      <c r="A55" s="27">
        <v>1962</v>
      </c>
      <c r="B55" s="190">
        <f>'Table A6'!B55/'Table A6'!P55</f>
        <v>1.7164199855625055</v>
      </c>
      <c r="C55" s="190">
        <f>'Table A6'!C55/'Table A6'!Q55</f>
        <v>1.8332862422174137</v>
      </c>
      <c r="D55" s="190">
        <f>'Table A6'!D55/'Table A6'!R55</f>
        <v>2.0108417374048275</v>
      </c>
      <c r="E55" s="190">
        <f>'Table A6'!E55/'Table A6'!S55</f>
        <v>1.9508845976338378</v>
      </c>
      <c r="F55" s="190">
        <f>'Table A6'!F55/'Table A6'!T55</f>
        <v>1.9325863222832653</v>
      </c>
      <c r="G55" s="190">
        <f>'Table A6'!G55/'Table A6'!U55</f>
        <v>2.1543503314856882</v>
      </c>
      <c r="H55" s="28"/>
      <c r="I55" s="190">
        <f t="shared" si="4"/>
        <v>2.3958292902937908</v>
      </c>
      <c r="J55" s="190">
        <f t="shared" si="5"/>
        <v>2.2000678150391075</v>
      </c>
      <c r="K55" s="190">
        <f t="shared" si="0"/>
        <v>1.9892745451600942</v>
      </c>
      <c r="L55" s="190">
        <f t="shared" si="1"/>
        <v>2.0516523271997253</v>
      </c>
      <c r="M55" s="190">
        <f t="shared" si="2"/>
        <v>2.072286796520546</v>
      </c>
      <c r="N55" s="190">
        <f t="shared" si="3"/>
        <v>1.8662881386389572</v>
      </c>
      <c r="P55" s="28"/>
      <c r="Q55" s="28"/>
      <c r="R55" s="28"/>
      <c r="S55" s="28"/>
      <c r="T55" s="28"/>
      <c r="U55" s="28"/>
    </row>
    <row r="56" spans="1:21" ht="12" customHeight="1">
      <c r="A56" s="27">
        <v>1963</v>
      </c>
      <c r="B56" s="190">
        <f>'Table A6'!B56/'Table A6'!P56</f>
        <v>1.7052207317652477</v>
      </c>
      <c r="C56" s="190">
        <f>'Table A6'!C56/'Table A6'!Q56</f>
        <v>1.805044541163108</v>
      </c>
      <c r="D56" s="190">
        <f>'Table A6'!D56/'Table A6'!R56</f>
        <v>1.9874186306075772</v>
      </c>
      <c r="E56" s="190">
        <f>'Table A6'!E56/'Table A6'!S56</f>
        <v>1.9380073130866868</v>
      </c>
      <c r="F56" s="190">
        <f>'Table A6'!F56/'Table A6'!T56</f>
        <v>1.9213469827520797</v>
      </c>
      <c r="G56" s="190">
        <f>'Table A6'!G56/'Table A6'!U56</f>
        <v>2.1915750404134022</v>
      </c>
      <c r="H56" s="28"/>
      <c r="I56" s="190">
        <f t="shared" si="4"/>
        <v>2.4179957493547959</v>
      </c>
      <c r="J56" s="190">
        <f t="shared" si="5"/>
        <v>2.2421672949365328</v>
      </c>
      <c r="K56" s="190">
        <f t="shared" si="0"/>
        <v>2.0127416771391902</v>
      </c>
      <c r="L56" s="190">
        <f t="shared" si="1"/>
        <v>2.0660897692890203</v>
      </c>
      <c r="M56" s="190">
        <f t="shared" si="2"/>
        <v>2.08536742261095</v>
      </c>
      <c r="N56" s="190">
        <f t="shared" si="3"/>
        <v>1.839225366497323</v>
      </c>
      <c r="P56" s="28"/>
      <c r="Q56" s="28"/>
      <c r="R56" s="28"/>
      <c r="S56" s="28"/>
      <c r="T56" s="28"/>
      <c r="U56" s="28"/>
    </row>
    <row r="57" spans="1:21" ht="12" customHeight="1">
      <c r="A57" s="27">
        <v>1964</v>
      </c>
      <c r="B57" s="190">
        <f>'Table A6'!B57/'Table A6'!P57</f>
        <v>1.7330934940515428</v>
      </c>
      <c r="C57" s="190">
        <f>'Table A6'!C57/'Table A6'!Q57</f>
        <v>1.8963710560886062</v>
      </c>
      <c r="D57" s="190">
        <f>'Table A6'!D57/'Table A6'!R57</f>
        <v>1.958467112126359</v>
      </c>
      <c r="E57" s="190">
        <f>'Table A6'!E57/'Table A6'!S57</f>
        <v>1.9734581310375843</v>
      </c>
      <c r="F57" s="190">
        <f>'Table A6'!F57/'Table A6'!T57</f>
        <v>2.1042475117613879</v>
      </c>
      <c r="G57" s="190">
        <f>'Table A6'!G57/'Table A6'!U57</f>
        <v>2.2295401639883039</v>
      </c>
      <c r="H57" s="28"/>
      <c r="I57" s="190">
        <f t="shared" si="4"/>
        <v>2.3640824916796919</v>
      </c>
      <c r="J57" s="190">
        <f t="shared" si="5"/>
        <v>2.11560942670727</v>
      </c>
      <c r="K57" s="190">
        <f t="shared" si="0"/>
        <v>2.0433326165793004</v>
      </c>
      <c r="L57" s="190">
        <f t="shared" si="1"/>
        <v>2.0272655475527492</v>
      </c>
      <c r="M57" s="190">
        <f t="shared" si="2"/>
        <v>1.9055940713915647</v>
      </c>
      <c r="N57" s="190">
        <f t="shared" si="3"/>
        <v>1.8133121871808269</v>
      </c>
      <c r="P57" s="28"/>
      <c r="Q57" s="28"/>
      <c r="R57" s="28"/>
      <c r="S57" s="28"/>
      <c r="T57" s="28"/>
      <c r="U57" s="28"/>
    </row>
    <row r="58" spans="1:21" ht="12" customHeight="1">
      <c r="A58" s="27">
        <v>1965</v>
      </c>
      <c r="B58" s="190">
        <f>'Table A6'!B58/'Table A6'!P58</f>
        <v>1.7412024991494288</v>
      </c>
      <c r="C58" s="190">
        <f>'Table A6'!C58/'Table A6'!Q58</f>
        <v>1.9173647110012848</v>
      </c>
      <c r="D58" s="190">
        <f>'Table A6'!D58/'Table A6'!R58</f>
        <v>1.9967970249021949</v>
      </c>
      <c r="E58" s="190">
        <f>'Table A6'!E58/'Table A6'!S58</f>
        <v>2.0365480628216899</v>
      </c>
      <c r="F58" s="190">
        <f>'Table A6'!F58/'Table A6'!T58</f>
        <v>2.2998946924272667</v>
      </c>
      <c r="G58" s="190">
        <f>'Table A6'!G58/'Table A6'!U58</f>
        <v>2.3276165498636967</v>
      </c>
      <c r="H58" s="28"/>
      <c r="I58" s="190">
        <f t="shared" si="4"/>
        <v>2.3491589695765405</v>
      </c>
      <c r="J58" s="190">
        <f t="shared" si="5"/>
        <v>2.0900789925835719</v>
      </c>
      <c r="K58" s="190">
        <f t="shared" si="0"/>
        <v>2.0032132671123484</v>
      </c>
      <c r="L58" s="190">
        <f t="shared" si="1"/>
        <v>1.9647405999465197</v>
      </c>
      <c r="M58" s="190">
        <f t="shared" si="2"/>
        <v>1.7692930864520422</v>
      </c>
      <c r="N58" s="190">
        <f t="shared" si="3"/>
        <v>1.7532295376271618</v>
      </c>
      <c r="P58" s="28"/>
      <c r="Q58" s="28"/>
      <c r="R58" s="28"/>
      <c r="S58" s="28"/>
      <c r="T58" s="28"/>
      <c r="U58" s="28"/>
    </row>
    <row r="59" spans="1:21" ht="12" customHeight="1">
      <c r="A59" s="27">
        <v>1966</v>
      </c>
      <c r="B59" s="190">
        <f>'Table A6'!B59/'Table A6'!P59</f>
        <v>1.7374340326389612</v>
      </c>
      <c r="C59" s="190">
        <f>'Table A6'!C59/'Table A6'!Q59</f>
        <v>1.8567859491857683</v>
      </c>
      <c r="D59" s="190">
        <f>'Table A6'!D59/'Table A6'!R59</f>
        <v>2.0198797619276534</v>
      </c>
      <c r="E59" s="190">
        <f>'Table A6'!E59/'Table A6'!S59</f>
        <v>1.9789176860917321</v>
      </c>
      <c r="F59" s="190">
        <f>'Table A6'!F59/'Table A6'!T59</f>
        <v>2.1268244776094134</v>
      </c>
      <c r="G59" s="190">
        <f>'Table A6'!G59/'Table A6'!U59</f>
        <v>2.2055710921341465</v>
      </c>
      <c r="H59" s="28"/>
      <c r="I59" s="190">
        <f t="shared" si="4"/>
        <v>2.3560534986721828</v>
      </c>
      <c r="J59" s="190">
        <f t="shared" si="5"/>
        <v>2.1671526604169133</v>
      </c>
      <c r="K59" s="190">
        <f t="shared" si="0"/>
        <v>1.9805077395691439</v>
      </c>
      <c r="L59" s="190">
        <f t="shared" si="1"/>
        <v>2.0215363499993932</v>
      </c>
      <c r="M59" s="190">
        <f t="shared" si="2"/>
        <v>1.887449660413417</v>
      </c>
      <c r="N59" s="190">
        <f t="shared" si="3"/>
        <v>1.8294823976160237</v>
      </c>
      <c r="P59" s="28"/>
      <c r="Q59" s="28"/>
      <c r="R59" s="28"/>
      <c r="S59" s="28"/>
      <c r="T59" s="28"/>
      <c r="U59" s="28"/>
    </row>
    <row r="60" spans="1:21" ht="12" customHeight="1">
      <c r="A60" s="27">
        <v>1967</v>
      </c>
      <c r="B60" s="190">
        <f>'Table A6'!B60/'Table A6'!P60</f>
        <v>1.7907313272735579</v>
      </c>
      <c r="C60" s="190">
        <f>'Table A6'!C60/'Table A6'!Q60</f>
        <v>1.8998105450507905</v>
      </c>
      <c r="D60" s="190">
        <f>'Table A6'!D60/'Table A6'!R60</f>
        <v>2.0525793072518259</v>
      </c>
      <c r="E60" s="190">
        <f>'Table A6'!E60/'Table A6'!S60</f>
        <v>2.0440392270903938</v>
      </c>
      <c r="F60" s="190">
        <f>'Table A6'!F60/'Table A6'!T60</f>
        <v>2.1623319963162935</v>
      </c>
      <c r="G60" s="190">
        <f>'Table A6'!G60/'Table A6'!U60</f>
        <v>2.1773451234938324</v>
      </c>
      <c r="H60" s="28"/>
      <c r="I60" s="190">
        <f t="shared" si="4"/>
        <v>2.2646520575427314</v>
      </c>
      <c r="J60" s="190">
        <f t="shared" si="5"/>
        <v>2.1113450553566855</v>
      </c>
      <c r="K60" s="190">
        <f t="shared" si="0"/>
        <v>1.9500471775479751</v>
      </c>
      <c r="L60" s="190">
        <f t="shared" si="1"/>
        <v>1.9578184172129953</v>
      </c>
      <c r="M60" s="190">
        <f t="shared" si="2"/>
        <v>1.8603393894078781</v>
      </c>
      <c r="N60" s="190">
        <f t="shared" si="3"/>
        <v>1.8493686176169384</v>
      </c>
      <c r="P60" s="28"/>
      <c r="Q60" s="28"/>
      <c r="R60" s="28"/>
      <c r="S60" s="28"/>
      <c r="T60" s="28"/>
      <c r="U60" s="28"/>
    </row>
    <row r="61" spans="1:21" ht="12" customHeight="1">
      <c r="A61" s="27">
        <v>1968</v>
      </c>
      <c r="B61" s="190">
        <f>'Table A6'!B61/'Table A6'!P61</f>
        <v>1.8114794509346892</v>
      </c>
      <c r="C61" s="190">
        <f>'Table A6'!C61/'Table A6'!Q61</f>
        <v>1.9348261918881504</v>
      </c>
      <c r="D61" s="190">
        <f>'Table A6'!D61/'Table A6'!R61</f>
        <v>2.1206932400680549</v>
      </c>
      <c r="E61" s="190">
        <f>'Table A6'!E61/'Table A6'!S61</f>
        <v>2.1342663157345676</v>
      </c>
      <c r="F61" s="190">
        <f>'Table A6'!F61/'Table A6'!T61</f>
        <v>2.2262058932127626</v>
      </c>
      <c r="G61" s="190">
        <f>'Table A6'!G61/'Table A6'!U61</f>
        <v>2.2631480494340361</v>
      </c>
      <c r="H61" s="28"/>
      <c r="I61" s="190">
        <f t="shared" si="4"/>
        <v>2.2323170954583835</v>
      </c>
      <c r="J61" s="190">
        <f t="shared" si="5"/>
        <v>2.069717567476594</v>
      </c>
      <c r="K61" s="190">
        <f t="shared" si="0"/>
        <v>1.8923048379762462</v>
      </c>
      <c r="L61" s="190">
        <f t="shared" si="1"/>
        <v>1.8816271682654926</v>
      </c>
      <c r="M61" s="190">
        <f t="shared" si="2"/>
        <v>1.815523726916624</v>
      </c>
      <c r="N61" s="190">
        <f t="shared" si="3"/>
        <v>1.7916728371215538</v>
      </c>
      <c r="P61" s="28"/>
      <c r="Q61" s="28"/>
      <c r="R61" s="28"/>
      <c r="S61" s="28"/>
      <c r="T61" s="28"/>
      <c r="U61" s="28"/>
    </row>
    <row r="62" spans="1:21" ht="12" customHeight="1">
      <c r="A62" s="27">
        <v>1969</v>
      </c>
      <c r="B62" s="190">
        <f>'Table A6'!B62/'Table A6'!P62</f>
        <v>1.7363799423058988</v>
      </c>
      <c r="C62" s="190">
        <f>'Table A6'!C62/'Table A6'!Q62</f>
        <v>1.8490108178210085</v>
      </c>
      <c r="D62" s="190">
        <f>'Table A6'!D62/'Table A6'!R62</f>
        <v>2.0748353081355644</v>
      </c>
      <c r="E62" s="190">
        <f>'Table A6'!E62/'Table A6'!S62</f>
        <v>2.0824138406096075</v>
      </c>
      <c r="F62" s="190">
        <f>'Table A6'!F62/'Table A6'!T62</f>
        <v>2.3066647746565874</v>
      </c>
      <c r="G62" s="190">
        <f>'Table A6'!G62/'Table A6'!U62</f>
        <v>2.3571261191492732</v>
      </c>
      <c r="H62" s="28"/>
      <c r="I62" s="190">
        <f t="shared" si="4"/>
        <v>2.3579946200986979</v>
      </c>
      <c r="J62" s="190">
        <f t="shared" si="5"/>
        <v>2.1778412936675013</v>
      </c>
      <c r="K62" s="190">
        <f t="shared" si="0"/>
        <v>1.93037509321742</v>
      </c>
      <c r="L62" s="190">
        <f t="shared" si="1"/>
        <v>1.9238610617144432</v>
      </c>
      <c r="M62" s="190">
        <f t="shared" si="2"/>
        <v>1.7653072305885158</v>
      </c>
      <c r="N62" s="190">
        <f t="shared" si="3"/>
        <v>1.7368511930393464</v>
      </c>
      <c r="P62" s="28"/>
      <c r="Q62" s="28"/>
      <c r="R62" s="28"/>
      <c r="S62" s="28"/>
      <c r="T62" s="28"/>
      <c r="U62" s="28"/>
    </row>
    <row r="63" spans="1:21" ht="12" customHeight="1">
      <c r="A63" s="27">
        <v>1970</v>
      </c>
      <c r="B63" s="190">
        <f>'Table A6'!B63/'Table A6'!P63</f>
        <v>1.6519366530084958</v>
      </c>
      <c r="C63" s="190">
        <f>'Table A6'!C63/'Table A6'!Q63</f>
        <v>1.7301847265499459</v>
      </c>
      <c r="D63" s="190">
        <f>'Table A6'!D63/'Table A6'!R63</f>
        <v>1.8823034773683425</v>
      </c>
      <c r="E63" s="190">
        <f>'Table A6'!E63/'Table A6'!S63</f>
        <v>1.8710367829358878</v>
      </c>
      <c r="F63" s="190">
        <f>'Table A6'!F63/'Table A6'!T63</f>
        <v>1.9867938070944635</v>
      </c>
      <c r="G63" s="190">
        <f>'Table A6'!G63/'Table A6'!U63</f>
        <v>2.1114984399401724</v>
      </c>
      <c r="H63" s="28"/>
      <c r="I63" s="190">
        <f t="shared" si="4"/>
        <v>2.5338913610475715</v>
      </c>
      <c r="J63" s="190">
        <f t="shared" si="5"/>
        <v>2.3695164574653673</v>
      </c>
      <c r="K63" s="190">
        <f t="shared" si="0"/>
        <v>2.1333968704087085</v>
      </c>
      <c r="L63" s="190">
        <f t="shared" si="1"/>
        <v>2.1480571424658246</v>
      </c>
      <c r="M63" s="190">
        <f t="shared" si="2"/>
        <v>2.013382930466924</v>
      </c>
      <c r="N63" s="190">
        <f t="shared" si="3"/>
        <v>1.899686372977569</v>
      </c>
      <c r="P63" s="28"/>
      <c r="Q63" s="28"/>
      <c r="R63" s="28"/>
      <c r="S63" s="28"/>
      <c r="T63" s="28"/>
      <c r="U63" s="28"/>
    </row>
    <row r="64" spans="1:21" ht="12" customHeight="1">
      <c r="A64" s="27">
        <v>1971</v>
      </c>
      <c r="B64" s="190">
        <f>'Table A6'!B64/'Table A6'!P64</f>
        <v>1.6748093171215135</v>
      </c>
      <c r="C64" s="190">
        <f>'Table A6'!C64/'Table A6'!Q64</f>
        <v>1.7463312141578913</v>
      </c>
      <c r="D64" s="190">
        <f>'Table A6'!D64/'Table A6'!R64</f>
        <v>1.905086039552258</v>
      </c>
      <c r="E64" s="190">
        <f>'Table A6'!E64/'Table A6'!S64</f>
        <v>1.9164920887290653</v>
      </c>
      <c r="F64" s="190">
        <f>'Table A6'!F64/'Table A6'!T64</f>
        <v>2.052876325380343</v>
      </c>
      <c r="G64" s="190">
        <f>'Table A6'!G64/'Table A6'!U64</f>
        <v>2.162300351671695</v>
      </c>
      <c r="H64" s="28"/>
      <c r="I64" s="190">
        <f t="shared" si="4"/>
        <v>2.4819001081159184</v>
      </c>
      <c r="J64" s="190">
        <f t="shared" si="5"/>
        <v>2.3398876812734293</v>
      </c>
      <c r="K64" s="190">
        <f t="shared" si="0"/>
        <v>2.1048673344853439</v>
      </c>
      <c r="L64" s="190">
        <f t="shared" si="1"/>
        <v>2.0911168926583299</v>
      </c>
      <c r="M64" s="190">
        <f t="shared" si="2"/>
        <v>1.9497791676897647</v>
      </c>
      <c r="N64" s="190">
        <f t="shared" si="3"/>
        <v>1.8603628129009302</v>
      </c>
      <c r="P64" s="28"/>
      <c r="Q64" s="28"/>
      <c r="R64" s="28"/>
      <c r="S64" s="28"/>
      <c r="T64" s="28"/>
      <c r="U64" s="28"/>
    </row>
    <row r="65" spans="1:21" ht="12" customHeight="1">
      <c r="A65" s="27">
        <v>1972</v>
      </c>
      <c r="B65" s="190">
        <f>'Table A6'!B65/'Table A6'!P65</f>
        <v>1.6819489190259236</v>
      </c>
      <c r="C65" s="190">
        <f>'Table A6'!C65/'Table A6'!Q65</f>
        <v>1.7627929020695885</v>
      </c>
      <c r="D65" s="190">
        <f>'Table A6'!D65/'Table A6'!R65</f>
        <v>1.9369060694098783</v>
      </c>
      <c r="E65" s="190">
        <f>'Table A6'!E65/'Table A6'!S65</f>
        <v>1.9311111653807371</v>
      </c>
      <c r="F65" s="190">
        <f>'Table A6'!F65/'Table A6'!T65</f>
        <v>2.0732012425126838</v>
      </c>
      <c r="G65" s="190">
        <f>'Table A6'!G65/'Table A6'!U65</f>
        <v>2.1878061831274289</v>
      </c>
      <c r="H65" s="28"/>
      <c r="I65" s="190">
        <f t="shared" si="4"/>
        <v>2.4663854903214326</v>
      </c>
      <c r="J65" s="190">
        <f t="shared" si="5"/>
        <v>2.3109718211677479</v>
      </c>
      <c r="K65" s="190">
        <f t="shared" si="0"/>
        <v>2.0673428560771967</v>
      </c>
      <c r="L65" s="190">
        <f t="shared" si="1"/>
        <v>2.0739856175938924</v>
      </c>
      <c r="M65" s="190">
        <f t="shared" si="2"/>
        <v>1.931791690492924</v>
      </c>
      <c r="N65" s="190">
        <f t="shared" si="3"/>
        <v>1.8418881920340358</v>
      </c>
      <c r="P65" s="28"/>
      <c r="Q65" s="28"/>
      <c r="R65" s="28"/>
      <c r="S65" s="28"/>
      <c r="T65" s="28"/>
      <c r="U65" s="28"/>
    </row>
    <row r="66" spans="1:21" ht="12" customHeight="1">
      <c r="A66" s="27">
        <v>1973</v>
      </c>
      <c r="B66" s="190">
        <f>'Table A6'!B66/'Table A6'!P66</f>
        <v>1.66963922138773</v>
      </c>
      <c r="C66" s="190">
        <f>'Table A6'!C66/'Table A6'!Q66</f>
        <v>1.7278262319903004</v>
      </c>
      <c r="D66" s="190">
        <f>'Table A6'!D66/'Table A6'!R66</f>
        <v>1.8311576402164425</v>
      </c>
      <c r="E66" s="190">
        <f>'Table A6'!E66/'Table A6'!S66</f>
        <v>1.8442669256062449</v>
      </c>
      <c r="F66" s="190">
        <f>'Table A6'!F66/'Table A6'!T66</f>
        <v>1.9343192946230785</v>
      </c>
      <c r="G66" s="190">
        <f>'Table A6'!G66/'Table A6'!U66</f>
        <v>1.9847462865974088</v>
      </c>
      <c r="H66" s="28"/>
      <c r="I66" s="190">
        <f t="shared" si="4"/>
        <v>2.4933414412728769</v>
      </c>
      <c r="J66" s="190">
        <f t="shared" si="5"/>
        <v>2.3739543259734099</v>
      </c>
      <c r="K66" s="190">
        <f t="shared" si="0"/>
        <v>2.2031411992309775</v>
      </c>
      <c r="L66" s="190">
        <f t="shared" si="1"/>
        <v>2.1844595230139183</v>
      </c>
      <c r="M66" s="190">
        <f t="shared" si="2"/>
        <v>2.0702979225141855</v>
      </c>
      <c r="N66" s="190">
        <f t="shared" si="3"/>
        <v>2.0154899933213226</v>
      </c>
      <c r="P66" s="28"/>
      <c r="Q66" s="28"/>
      <c r="R66" s="28"/>
      <c r="S66" s="28"/>
      <c r="T66" s="28"/>
      <c r="U66" s="28"/>
    </row>
    <row r="67" spans="1:21" ht="12" customHeight="1">
      <c r="A67" s="27">
        <v>1974</v>
      </c>
      <c r="B67" s="190">
        <f>'Table A6'!B67/'Table A6'!P67</f>
        <v>1.6520577119665585</v>
      </c>
      <c r="C67" s="190">
        <f>'Table A6'!C67/'Table A6'!Q67</f>
        <v>1.6921869038373547</v>
      </c>
      <c r="D67" s="190">
        <f>'Table A6'!D67/'Table A6'!R67</f>
        <v>1.8566830018593354</v>
      </c>
      <c r="E67" s="190">
        <f>'Table A6'!E67/'Table A6'!S67</f>
        <v>1.8493343978130794</v>
      </c>
      <c r="F67" s="190">
        <f>'Table A6'!F67/'Table A6'!T67</f>
        <v>1.8456289746664649</v>
      </c>
      <c r="G67" s="190">
        <f>'Table A6'!G67/'Table A6'!U67</f>
        <v>1.901473137567731</v>
      </c>
      <c r="H67" s="28"/>
      <c r="I67" s="190">
        <f t="shared" si="4"/>
        <v>2.5336065836627757</v>
      </c>
      <c r="J67" s="190">
        <f t="shared" si="5"/>
        <v>2.4446965038722737</v>
      </c>
      <c r="K67" s="190">
        <f t="shared" si="0"/>
        <v>2.1672929167844011</v>
      </c>
      <c r="L67" s="190">
        <f t="shared" si="1"/>
        <v>2.1773925588965479</v>
      </c>
      <c r="M67" s="190">
        <f t="shared" si="2"/>
        <v>2.1825517218049706</v>
      </c>
      <c r="N67" s="190">
        <f t="shared" si="3"/>
        <v>2.1092953947558604</v>
      </c>
      <c r="P67" s="28"/>
      <c r="Q67" s="28"/>
      <c r="R67" s="28"/>
      <c r="S67" s="28"/>
      <c r="T67" s="28"/>
      <c r="U67" s="28"/>
    </row>
    <row r="68" spans="1:21" ht="12" customHeight="1">
      <c r="A68" s="27">
        <v>1975</v>
      </c>
      <c r="B68" s="190">
        <f>'Table A6'!B68/'Table A6'!P68</f>
        <v>1.6233613052667897</v>
      </c>
      <c r="C68" s="190">
        <f>'Table A6'!C68/'Table A6'!Q68</f>
        <v>1.6773093998857531</v>
      </c>
      <c r="D68" s="190">
        <f>'Table A6'!D68/'Table A6'!R68</f>
        <v>1.8138367253995893</v>
      </c>
      <c r="E68" s="190">
        <f>'Table A6'!E68/'Table A6'!S68</f>
        <v>1.8059475626238235</v>
      </c>
      <c r="F68" s="190">
        <f>'Table A6'!F68/'Table A6'!T68</f>
        <v>1.8910836611337762</v>
      </c>
      <c r="G68" s="190">
        <f>'Table A6'!G68/'Table A6'!U68</f>
        <v>1.9993584574126941</v>
      </c>
      <c r="H68" s="28"/>
      <c r="I68" s="190">
        <f t="shared" si="4"/>
        <v>2.6042060865039005</v>
      </c>
      <c r="J68" s="190">
        <f t="shared" si="5"/>
        <v>2.4764301221401586</v>
      </c>
      <c r="K68" s="190">
        <f t="shared" si="0"/>
        <v>2.2287476944580078</v>
      </c>
      <c r="L68" s="190">
        <f t="shared" si="1"/>
        <v>2.2407755124222026</v>
      </c>
      <c r="M68" s="190">
        <f t="shared" si="2"/>
        <v>2.1222290831005064</v>
      </c>
      <c r="N68" s="190">
        <f t="shared" si="3"/>
        <v>2.0006419544284109</v>
      </c>
      <c r="P68" s="28"/>
      <c r="Q68" s="28"/>
      <c r="R68" s="28"/>
      <c r="S68" s="28"/>
      <c r="T68" s="28"/>
      <c r="U68" s="28"/>
    </row>
    <row r="69" spans="1:21" ht="12" customHeight="1">
      <c r="A69" s="27">
        <v>1976</v>
      </c>
      <c r="B69" s="190">
        <f>'Table A6'!B69/'Table A6'!P69</f>
        <v>1.6227665890666159</v>
      </c>
      <c r="C69" s="190">
        <f>'Table A6'!C69/'Table A6'!Q69</f>
        <v>1.6749039080085646</v>
      </c>
      <c r="D69" s="190">
        <f>'Table A6'!D69/'Table A6'!R69</f>
        <v>1.8185949030028894</v>
      </c>
      <c r="E69" s="190">
        <f>'Table A6'!E69/'Table A6'!S69</f>
        <v>1.8260456776414178</v>
      </c>
      <c r="F69" s="190">
        <f>'Table A6'!F69/'Table A6'!T69</f>
        <v>1.9062306560340956</v>
      </c>
      <c r="G69" s="190">
        <f>'Table A6'!G69/'Table A6'!U69</f>
        <v>2.008794872381571</v>
      </c>
      <c r="H69" s="28"/>
      <c r="I69" s="190">
        <f t="shared" si="4"/>
        <v>2.6057380366194187</v>
      </c>
      <c r="J69" s="190">
        <f t="shared" si="5"/>
        <v>2.4816924129994962</v>
      </c>
      <c r="K69" s="190">
        <f t="shared" si="0"/>
        <v>2.2216054562905949</v>
      </c>
      <c r="L69" s="190">
        <f t="shared" si="1"/>
        <v>2.2105868078085811</v>
      </c>
      <c r="M69" s="190">
        <f t="shared" si="2"/>
        <v>2.1034718295409074</v>
      </c>
      <c r="N69" s="190">
        <f t="shared" si="3"/>
        <v>1.9912818030480191</v>
      </c>
      <c r="P69" s="28"/>
      <c r="Q69" s="28"/>
      <c r="R69" s="28"/>
      <c r="S69" s="28"/>
      <c r="T69" s="28"/>
      <c r="U69" s="28"/>
    </row>
    <row r="70" spans="1:21" ht="12" customHeight="1">
      <c r="A70" s="27">
        <v>1977</v>
      </c>
      <c r="B70" s="190">
        <f>'Table A6'!B70/'Table A6'!P70</f>
        <v>1.6307193529303401</v>
      </c>
      <c r="C70" s="190">
        <f>'Table A6'!C70/'Table A6'!Q70</f>
        <v>1.6801331993630857</v>
      </c>
      <c r="D70" s="190">
        <f>'Table A6'!D70/'Table A6'!R70</f>
        <v>1.8435721957356739</v>
      </c>
      <c r="E70" s="190">
        <f>'Table A6'!E70/'Table A6'!S70</f>
        <v>1.8576463242982393</v>
      </c>
      <c r="F70" s="190">
        <f>'Table A6'!F70/'Table A6'!T70</f>
        <v>1.9519335955475543</v>
      </c>
      <c r="G70" s="190">
        <f>'Table A6'!G70/'Table A6'!U70</f>
        <v>2.0407671677705315</v>
      </c>
      <c r="H70" s="28"/>
      <c r="I70" s="190">
        <f t="shared" si="4"/>
        <v>2.5854912257789007</v>
      </c>
      <c r="J70" s="190">
        <f t="shared" ref="J70:J100" si="6">C70/(C70-1)</f>
        <v>2.4703002308025184</v>
      </c>
      <c r="K70" s="190">
        <f t="shared" ref="K70:K100" si="7">D70/(D70-1)</f>
        <v>2.1854349930629309</v>
      </c>
      <c r="L70" s="190">
        <f t="shared" ref="L70:L100" si="8">E70/(E70-1)</f>
        <v>2.1659817942066506</v>
      </c>
      <c r="M70" s="190">
        <f t="shared" ref="M70:M100" si="9">F70/(F70-1)</f>
        <v>2.0504934426910291</v>
      </c>
      <c r="N70" s="190">
        <f t="shared" ref="N70:N100" si="10">G70/(G70-1)</f>
        <v>1.9608296946397143</v>
      </c>
      <c r="P70" s="28"/>
      <c r="Q70" s="28"/>
      <c r="R70" s="28"/>
      <c r="S70" s="28"/>
      <c r="T70" s="28"/>
      <c r="U70" s="28"/>
    </row>
    <row r="71" spans="1:21" ht="12" customHeight="1">
      <c r="A71" s="27">
        <v>1978</v>
      </c>
      <c r="B71" s="190">
        <f>'Table A6'!B71/'Table A6'!P71</f>
        <v>1.6273365615140918</v>
      </c>
      <c r="C71" s="190">
        <f>'Table A6'!C71/'Table A6'!Q71</f>
        <v>1.680136553775373</v>
      </c>
      <c r="D71" s="190">
        <f>'Table A6'!D71/'Table A6'!R71</f>
        <v>1.8371966594996094</v>
      </c>
      <c r="E71" s="190">
        <f>'Table A6'!E71/'Table A6'!S71</f>
        <v>1.8429144188025397</v>
      </c>
      <c r="F71" s="190">
        <f>'Table A6'!F71/'Table A6'!T71</f>
        <v>1.9000280562764307</v>
      </c>
      <c r="G71" s="190">
        <f>'Table A6'!G71/'Table A6'!U71</f>
        <v>1.9646391056938872</v>
      </c>
      <c r="H71" s="28"/>
      <c r="I71" s="190">
        <f t="shared" ref="I71:I100" si="11">B71/(B71-1)</f>
        <v>2.5940406814270096</v>
      </c>
      <c r="J71" s="190">
        <f t="shared" si="6"/>
        <v>2.4702929793276005</v>
      </c>
      <c r="K71" s="190">
        <f t="shared" si="7"/>
        <v>2.1944624822054326</v>
      </c>
      <c r="L71" s="190">
        <f t="shared" si="8"/>
        <v>2.1863600594478134</v>
      </c>
      <c r="M71" s="190">
        <f t="shared" si="9"/>
        <v>2.111076474812541</v>
      </c>
      <c r="N71" s="190">
        <f t="shared" si="10"/>
        <v>2.0366571229565453</v>
      </c>
      <c r="P71" s="28"/>
      <c r="Q71" s="28"/>
      <c r="R71" s="28"/>
      <c r="S71" s="28"/>
      <c r="T71" s="28"/>
      <c r="U71" s="28"/>
    </row>
    <row r="72" spans="1:21" ht="12" customHeight="1">
      <c r="A72" s="27">
        <v>1979</v>
      </c>
      <c r="B72" s="190">
        <f>'Table A6'!B72/'Table A6'!P72</f>
        <v>1.6815949674628738</v>
      </c>
      <c r="C72" s="190">
        <f>'Table A6'!C72/'Table A6'!Q72</f>
        <v>1.7567606437700951</v>
      </c>
      <c r="D72" s="190">
        <f>'Table A6'!D72/'Table A6'!R72</f>
        <v>2.0158457775760561</v>
      </c>
      <c r="E72" s="190">
        <f>'Table A6'!E72/'Table A6'!S72</f>
        <v>2.0428230117562869</v>
      </c>
      <c r="F72" s="190">
        <f>'Table A6'!F72/'Table A6'!T72</f>
        <v>2.2088246118130628</v>
      </c>
      <c r="G72" s="190">
        <f>'Table A6'!G72/'Table A6'!U72</f>
        <v>2.2117314783956905</v>
      </c>
      <c r="H72" s="28"/>
      <c r="I72" s="190">
        <f t="shared" si="11"/>
        <v>2.4671469827929289</v>
      </c>
      <c r="J72" s="190">
        <f t="shared" si="6"/>
        <v>2.3214217840638676</v>
      </c>
      <c r="K72" s="190">
        <f t="shared" si="7"/>
        <v>1.9844013944578613</v>
      </c>
      <c r="L72" s="190">
        <f t="shared" si="8"/>
        <v>1.9589354940641692</v>
      </c>
      <c r="M72" s="190">
        <f t="shared" si="9"/>
        <v>1.827249867538802</v>
      </c>
      <c r="N72" s="190">
        <f t="shared" si="10"/>
        <v>1.8252653478343082</v>
      </c>
      <c r="P72" s="28"/>
      <c r="Q72" s="28"/>
      <c r="R72" s="28"/>
      <c r="S72" s="28"/>
      <c r="T72" s="28"/>
      <c r="U72" s="28"/>
    </row>
    <row r="73" spans="1:21" ht="12" customHeight="1">
      <c r="A73" s="27">
        <v>1980</v>
      </c>
      <c r="B73" s="190">
        <f>'Table A6'!B73/'Table A6'!P73</f>
        <v>1.6727417468550911</v>
      </c>
      <c r="C73" s="190">
        <f>'Table A6'!C73/'Table A6'!Q73</f>
        <v>1.7511557464767502</v>
      </c>
      <c r="D73" s="190">
        <f>'Table A6'!D73/'Table A6'!R73</f>
        <v>2.0002317192086849</v>
      </c>
      <c r="E73" s="190">
        <f>'Table A6'!E73/'Table A6'!S73</f>
        <v>2.0292989253687774</v>
      </c>
      <c r="F73" s="190">
        <f>'Table A6'!F73/'Table A6'!T73</f>
        <v>2.1179540768583869</v>
      </c>
      <c r="G73" s="190">
        <f>'Table A6'!G73/'Table A6'!U73</f>
        <v>2.089876938416563</v>
      </c>
      <c r="H73" s="28"/>
      <c r="I73" s="190">
        <f t="shared" si="11"/>
        <v>2.4864545045327779</v>
      </c>
      <c r="J73" s="190">
        <f t="shared" si="6"/>
        <v>2.3312818342806247</v>
      </c>
      <c r="K73" s="190">
        <f t="shared" si="7"/>
        <v>1.9997683344726678</v>
      </c>
      <c r="L73" s="190">
        <f t="shared" si="8"/>
        <v>1.9715350665908058</v>
      </c>
      <c r="M73" s="190">
        <f t="shared" si="9"/>
        <v>1.8944911250828345</v>
      </c>
      <c r="N73" s="190">
        <f t="shared" si="10"/>
        <v>1.9175347828286546</v>
      </c>
      <c r="P73" s="28"/>
      <c r="Q73" s="28"/>
      <c r="R73" s="28"/>
      <c r="S73" s="28"/>
      <c r="T73" s="28"/>
      <c r="U73" s="28"/>
    </row>
    <row r="74" spans="1:21" ht="12" customHeight="1">
      <c r="A74" s="27">
        <v>1981</v>
      </c>
      <c r="B74" s="190">
        <f>'Table A6'!B74/'Table A6'!P74</f>
        <v>1.6725902348298145</v>
      </c>
      <c r="C74" s="190">
        <f>'Table A6'!C74/'Table A6'!Q74</f>
        <v>1.7480754152544524</v>
      </c>
      <c r="D74" s="190">
        <f>'Table A6'!D74/'Table A6'!R74</f>
        <v>2.0657484179222063</v>
      </c>
      <c r="E74" s="190">
        <f>'Table A6'!E74/'Table A6'!S74</f>
        <v>2.1261887509925366</v>
      </c>
      <c r="F74" s="190">
        <f>'Table A6'!F74/'Table A6'!T74</f>
        <v>2.1785736784587808</v>
      </c>
      <c r="G74" s="190">
        <f>'Table A6'!G74/'Table A6'!U74</f>
        <v>2.1299385079179323</v>
      </c>
      <c r="H74" s="28"/>
      <c r="I74" s="190">
        <f t="shared" si="11"/>
        <v>2.4867893528859066</v>
      </c>
      <c r="J74" s="190">
        <f t="shared" si="6"/>
        <v>2.3367636198281656</v>
      </c>
      <c r="K74" s="190">
        <f t="shared" si="7"/>
        <v>1.9383077499187003</v>
      </c>
      <c r="L74" s="190">
        <f t="shared" si="8"/>
        <v>1.8879506202833909</v>
      </c>
      <c r="M74" s="190">
        <f t="shared" si="9"/>
        <v>1.848483228734328</v>
      </c>
      <c r="N74" s="190">
        <f t="shared" si="10"/>
        <v>1.8850039121532711</v>
      </c>
      <c r="P74" s="28"/>
      <c r="Q74" s="28"/>
      <c r="R74" s="28"/>
      <c r="S74" s="28"/>
      <c r="T74" s="28"/>
      <c r="U74" s="28"/>
    </row>
    <row r="75" spans="1:21" ht="12" customHeight="1">
      <c r="A75" s="27">
        <v>1982</v>
      </c>
      <c r="B75" s="190">
        <f>'Table A6'!B75/'Table A6'!P75</f>
        <v>1.6978408943218035</v>
      </c>
      <c r="C75" s="190">
        <f>'Table A6'!C75/'Table A6'!Q75</f>
        <v>1.8050826040619159</v>
      </c>
      <c r="D75" s="190">
        <f>'Table A6'!D75/'Table A6'!R75</f>
        <v>2.189989359721396</v>
      </c>
      <c r="E75" s="190">
        <f>'Table A6'!E75/'Table A6'!S75</f>
        <v>2.2837859776613758</v>
      </c>
      <c r="F75" s="190">
        <f>'Table A6'!F75/'Table A6'!T75</f>
        <v>2.3834753094443903</v>
      </c>
      <c r="G75" s="190">
        <f>'Table A6'!G75/'Table A6'!U75</f>
        <v>2.2108550109235594</v>
      </c>
      <c r="H75" s="28"/>
      <c r="I75" s="190">
        <f t="shared" si="11"/>
        <v>2.4329913998116286</v>
      </c>
      <c r="J75" s="190">
        <f t="shared" si="6"/>
        <v>2.2421085674372536</v>
      </c>
      <c r="K75" s="190">
        <f t="shared" si="7"/>
        <v>1.8403436483113791</v>
      </c>
      <c r="L75" s="190">
        <f t="shared" si="8"/>
        <v>1.7789460372683474</v>
      </c>
      <c r="M75" s="190">
        <f t="shared" si="9"/>
        <v>1.7228173811078742</v>
      </c>
      <c r="N75" s="190">
        <f t="shared" si="10"/>
        <v>1.8258627093901745</v>
      </c>
      <c r="P75" s="28"/>
      <c r="Q75" s="28"/>
      <c r="R75" s="28"/>
      <c r="S75" s="28"/>
      <c r="T75" s="28"/>
      <c r="U75" s="28"/>
    </row>
    <row r="76" spans="1:21" ht="12" customHeight="1">
      <c r="A76" s="27">
        <v>1983</v>
      </c>
      <c r="B76" s="190">
        <f>'Table A6'!B76/'Table A6'!P76</f>
        <v>1.7466867191556064</v>
      </c>
      <c r="C76" s="190">
        <f>'Table A6'!C76/'Table A6'!Q76</f>
        <v>1.8553262538272866</v>
      </c>
      <c r="D76" s="190">
        <f>'Table A6'!D76/'Table A6'!R76</f>
        <v>2.2700855621082972</v>
      </c>
      <c r="E76" s="190">
        <f>'Table A6'!E76/'Table A6'!S76</f>
        <v>2.3637551429404602</v>
      </c>
      <c r="F76" s="190">
        <f>'Table A6'!F76/'Table A6'!T76</f>
        <v>2.417128701641607</v>
      </c>
      <c r="G76" s="190">
        <f>'Table A6'!G76/'Table A6'!U76</f>
        <v>2.2447152738696623</v>
      </c>
      <c r="H76" s="28"/>
      <c r="I76" s="190">
        <f t="shared" si="11"/>
        <v>2.3392497473784641</v>
      </c>
      <c r="J76" s="190">
        <f t="shared" si="6"/>
        <v>2.1691445171071844</v>
      </c>
      <c r="K76" s="190">
        <f t="shared" si="7"/>
        <v>1.7873485297636447</v>
      </c>
      <c r="L76" s="190">
        <f t="shared" si="8"/>
        <v>1.7332694620266291</v>
      </c>
      <c r="M76" s="190">
        <f t="shared" si="9"/>
        <v>1.7056522098815701</v>
      </c>
      <c r="N76" s="190">
        <f t="shared" si="10"/>
        <v>1.8033965847395177</v>
      </c>
      <c r="P76" s="28"/>
      <c r="Q76" s="28"/>
      <c r="R76" s="28"/>
      <c r="S76" s="28"/>
      <c r="T76" s="28"/>
      <c r="U76" s="28"/>
    </row>
    <row r="77" spans="1:21" ht="12" customHeight="1">
      <c r="A77" s="27">
        <v>1984</v>
      </c>
      <c r="B77" s="190">
        <f>'Table A6'!B77/'Table A6'!P77</f>
        <v>1.7785507975987094</v>
      </c>
      <c r="C77" s="190">
        <f>'Table A6'!C77/'Table A6'!Q77</f>
        <v>1.8851427503561951</v>
      </c>
      <c r="D77" s="190">
        <f>'Table A6'!D77/'Table A6'!R77</f>
        <v>2.3276498241163286</v>
      </c>
      <c r="E77" s="190">
        <f>'Table A6'!E77/'Table A6'!S77</f>
        <v>2.4658578990352087</v>
      </c>
      <c r="F77" s="190">
        <f>'Table A6'!F77/'Table A6'!T77</f>
        <v>2.6009107398837168</v>
      </c>
      <c r="G77" s="190">
        <f>'Table A6'!G77/'Table A6'!U77</f>
        <v>2.2805265536063932</v>
      </c>
      <c r="H77" s="28"/>
      <c r="I77" s="190">
        <f t="shared" si="11"/>
        <v>2.2844377053935441</v>
      </c>
      <c r="J77" s="190">
        <f t="shared" si="6"/>
        <v>2.1297612725151787</v>
      </c>
      <c r="K77" s="190">
        <f t="shared" si="7"/>
        <v>1.7532106597954704</v>
      </c>
      <c r="L77" s="190">
        <f t="shared" si="8"/>
        <v>1.6821943659465048</v>
      </c>
      <c r="M77" s="190">
        <f t="shared" si="9"/>
        <v>1.6246444446194643</v>
      </c>
      <c r="N77" s="190">
        <f t="shared" si="10"/>
        <v>1.7809287493364849</v>
      </c>
      <c r="P77" s="28"/>
      <c r="Q77" s="28"/>
      <c r="R77" s="28"/>
      <c r="S77" s="28"/>
      <c r="T77" s="28"/>
      <c r="U77" s="28"/>
    </row>
    <row r="78" spans="1:21" ht="12" customHeight="1">
      <c r="A78" s="27">
        <v>1985</v>
      </c>
      <c r="B78" s="190">
        <f>'Table A6'!B78/'Table A6'!P78</f>
        <v>1.8253698204365827</v>
      </c>
      <c r="C78" s="190">
        <f>'Table A6'!C78/'Table A6'!Q78</f>
        <v>1.9315523369927081</v>
      </c>
      <c r="D78" s="190">
        <f>'Table A6'!D78/'Table A6'!R78</f>
        <v>2.3763854091338894</v>
      </c>
      <c r="E78" s="190">
        <f>'Table A6'!E78/'Table A6'!S78</f>
        <v>2.5358628937548904</v>
      </c>
      <c r="F78" s="190">
        <f>'Table A6'!F78/'Table A6'!T78</f>
        <v>2.4846100601491847</v>
      </c>
      <c r="G78" s="190">
        <f>'Table A6'!G78/'Table A6'!U78</f>
        <v>2.27713497937558</v>
      </c>
      <c r="H78" s="28"/>
      <c r="I78" s="190">
        <f t="shared" si="11"/>
        <v>2.2115781014031333</v>
      </c>
      <c r="J78" s="190">
        <f t="shared" si="6"/>
        <v>2.0734769913500068</v>
      </c>
      <c r="K78" s="190">
        <f t="shared" si="7"/>
        <v>1.7265406864704158</v>
      </c>
      <c r="L78" s="190">
        <f t="shared" si="8"/>
        <v>1.6510997850564588</v>
      </c>
      <c r="M78" s="190">
        <f t="shared" si="9"/>
        <v>1.6735775452710542</v>
      </c>
      <c r="N78" s="190">
        <f t="shared" si="10"/>
        <v>1.7830025926381896</v>
      </c>
      <c r="P78" s="28"/>
      <c r="Q78" s="28"/>
      <c r="R78" s="28"/>
      <c r="S78" s="28"/>
      <c r="T78" s="28"/>
      <c r="U78" s="28"/>
    </row>
    <row r="79" spans="1:21" ht="12" customHeight="1">
      <c r="A79" s="27">
        <v>1986</v>
      </c>
      <c r="B79" s="190">
        <f>'Table A6'!B79/'Table A6'!P79</f>
        <v>2.0324621766183366</v>
      </c>
      <c r="C79" s="190">
        <f>'Table A6'!C79/'Table A6'!Q79</f>
        <v>2.1859229858083067</v>
      </c>
      <c r="D79" s="190">
        <f>'Table A6'!D79/'Table A6'!R79</f>
        <v>2.8082597247180603</v>
      </c>
      <c r="E79" s="190">
        <f>'Table A6'!E79/'Table A6'!S79</f>
        <v>2.7603024913398899</v>
      </c>
      <c r="F79" s="190">
        <f>'Table A6'!F79/'Table A6'!T79</f>
        <v>2.8951132190403932</v>
      </c>
      <c r="G79" s="190">
        <f>'Table A6'!G79/'Table A6'!U79</f>
        <v>2.4161774243132834</v>
      </c>
      <c r="H79" s="28"/>
      <c r="I79" s="190">
        <f t="shared" si="11"/>
        <v>1.9685584834452132</v>
      </c>
      <c r="J79" s="190">
        <f t="shared" si="6"/>
        <v>1.843225076136302</v>
      </c>
      <c r="K79" s="190">
        <f t="shared" si="7"/>
        <v>1.553017902423236</v>
      </c>
      <c r="L79" s="190">
        <f t="shared" si="8"/>
        <v>1.5680841815083895</v>
      </c>
      <c r="M79" s="190">
        <f t="shared" si="9"/>
        <v>1.527672959036378</v>
      </c>
      <c r="N79" s="190">
        <f t="shared" si="10"/>
        <v>1.7061262118939007</v>
      </c>
      <c r="P79" s="28"/>
      <c r="Q79" s="28"/>
      <c r="R79" s="28"/>
      <c r="S79" s="28"/>
      <c r="T79" s="28"/>
      <c r="U79" s="28"/>
    </row>
    <row r="80" spans="1:21" ht="12" customHeight="1">
      <c r="A80" s="27">
        <v>1987</v>
      </c>
      <c r="B80" s="190">
        <f>'Table A6'!B80/'Table A6'!P80</f>
        <v>1.8247501591020279</v>
      </c>
      <c r="C80" s="190">
        <f>'Table A6'!C80/'Table A6'!Q80</f>
        <v>1.9570631875245432</v>
      </c>
      <c r="D80" s="190">
        <f>'Table A6'!D80/'Table A6'!R80</f>
        <v>2.3071089161234419</v>
      </c>
      <c r="E80" s="190">
        <f>'Table A6'!E80/'Table A6'!S80</f>
        <v>2.3743679103972832</v>
      </c>
      <c r="F80" s="190">
        <f>'Table A6'!F80/'Table A6'!T80</f>
        <v>2.4447884718108219</v>
      </c>
      <c r="G80" s="190">
        <f>'Table A6'!G80/'Table A6'!U80</f>
        <v>2.3433851008893911</v>
      </c>
      <c r="H80" s="28"/>
      <c r="I80" s="190">
        <f t="shared" si="11"/>
        <v>2.2124883990186563</v>
      </c>
      <c r="J80" s="190">
        <f t="shared" si="6"/>
        <v>2.0448630905828833</v>
      </c>
      <c r="K80" s="190">
        <f t="shared" si="7"/>
        <v>1.7650471874721425</v>
      </c>
      <c r="L80" s="190">
        <f t="shared" si="8"/>
        <v>1.7276072094195898</v>
      </c>
      <c r="M80" s="190">
        <f t="shared" si="9"/>
        <v>1.6921428427143059</v>
      </c>
      <c r="N80" s="190">
        <f t="shared" si="10"/>
        <v>1.7443881872278826</v>
      </c>
      <c r="P80" s="28"/>
      <c r="Q80" s="28"/>
      <c r="R80" s="28"/>
      <c r="S80" s="28"/>
      <c r="T80" s="28"/>
      <c r="U80" s="28"/>
    </row>
    <row r="81" spans="1:21" ht="12" customHeight="1">
      <c r="A81" s="27">
        <v>1988</v>
      </c>
      <c r="B81" s="190">
        <f>'Table A6'!B81/'Table A6'!P81</f>
        <v>2.0111029249531458</v>
      </c>
      <c r="C81" s="190">
        <f>'Table A6'!C81/'Table A6'!Q81</f>
        <v>2.2088673055312116</v>
      </c>
      <c r="D81" s="190">
        <f>'Table A6'!D81/'Table A6'!R81</f>
        <v>2.725073318535955</v>
      </c>
      <c r="E81" s="190">
        <f>'Table A6'!E81/'Table A6'!S81</f>
        <v>2.7876269672115375</v>
      </c>
      <c r="F81" s="190">
        <f>'Table A6'!F81/'Table A6'!T81</f>
        <v>2.7516466620135782</v>
      </c>
      <c r="G81" s="190">
        <f>'Table A6'!G81/'Table A6'!U81</f>
        <v>2.5002708502621274</v>
      </c>
      <c r="H81" s="28"/>
      <c r="I81" s="190">
        <f t="shared" si="11"/>
        <v>1.9890189963067704</v>
      </c>
      <c r="J81" s="190">
        <f t="shared" si="6"/>
        <v>1.8272206514515428</v>
      </c>
      <c r="K81" s="190">
        <f t="shared" si="7"/>
        <v>1.5796855062651398</v>
      </c>
      <c r="L81" s="190">
        <f t="shared" si="8"/>
        <v>1.559400824859936</v>
      </c>
      <c r="M81" s="190">
        <f t="shared" si="9"/>
        <v>1.5708913913325793</v>
      </c>
      <c r="N81" s="190">
        <f t="shared" si="10"/>
        <v>1.6665463105047198</v>
      </c>
      <c r="P81" s="28"/>
      <c r="Q81" s="28"/>
      <c r="R81" s="28"/>
      <c r="S81" s="28"/>
      <c r="T81" s="28"/>
      <c r="U81" s="28"/>
    </row>
    <row r="82" spans="1:21" ht="12" customHeight="1">
      <c r="A82" s="27">
        <v>1989</v>
      </c>
      <c r="B82" s="190">
        <f>'Table A6'!B82/'Table A6'!P82</f>
        <v>1.955552382231414</v>
      </c>
      <c r="C82" s="190">
        <f>'Table A6'!C82/'Table A6'!Q82</f>
        <v>2.1080130180581338</v>
      </c>
      <c r="D82" s="190">
        <f>'Table A6'!D82/'Table A6'!R82</f>
        <v>2.5332378955148243</v>
      </c>
      <c r="E82" s="190">
        <f>'Table A6'!E82/'Table A6'!S82</f>
        <v>2.5590592711806641</v>
      </c>
      <c r="F82" s="190">
        <f>'Table A6'!F82/'Table A6'!T82</f>
        <v>2.6043915843919132</v>
      </c>
      <c r="G82" s="190">
        <f>'Table A6'!G82/'Table A6'!U82</f>
        <v>2.4632476643781636</v>
      </c>
      <c r="H82" s="28"/>
      <c r="I82" s="190">
        <f t="shared" si="11"/>
        <v>2.0465151033005555</v>
      </c>
      <c r="J82" s="190">
        <f t="shared" si="6"/>
        <v>1.9025164720109211</v>
      </c>
      <c r="K82" s="190">
        <f t="shared" si="7"/>
        <v>1.6522145082151287</v>
      </c>
      <c r="L82" s="190">
        <f t="shared" si="8"/>
        <v>1.6414124327952633</v>
      </c>
      <c r="M82" s="190">
        <f t="shared" si="9"/>
        <v>1.6232892329580586</v>
      </c>
      <c r="N82" s="190">
        <f t="shared" si="10"/>
        <v>1.6834113078355537</v>
      </c>
      <c r="P82" s="28"/>
      <c r="Q82" s="28"/>
      <c r="R82" s="28"/>
      <c r="S82" s="28"/>
      <c r="T82" s="28"/>
      <c r="U82" s="28"/>
    </row>
    <row r="83" spans="1:21" ht="12" customHeight="1">
      <c r="A83" s="27">
        <v>1990</v>
      </c>
      <c r="B83" s="190">
        <f>'Table A6'!B83/'Table A6'!P83</f>
        <v>1.9451221740883671</v>
      </c>
      <c r="C83" s="190">
        <f>'Table A6'!C83/'Table A6'!Q83</f>
        <v>2.102379114817464</v>
      </c>
      <c r="D83" s="190">
        <f>'Table A6'!D83/'Table A6'!R83</f>
        <v>2.5297770922287977</v>
      </c>
      <c r="E83" s="190">
        <f>'Table A6'!E83/'Table A6'!S83</f>
        <v>2.5478833578136872</v>
      </c>
      <c r="F83" s="190">
        <f>'Table A6'!F83/'Table A6'!T83</f>
        <v>2.5475055141141434</v>
      </c>
      <c r="G83" s="190">
        <f>'Table A6'!G83/'Table A6'!U83</f>
        <v>2.4210360586267781</v>
      </c>
      <c r="H83" s="28"/>
      <c r="I83" s="190">
        <f t="shared" si="11"/>
        <v>2.0580642666272921</v>
      </c>
      <c r="J83" s="190">
        <f t="shared" si="6"/>
        <v>1.9071289419026989</v>
      </c>
      <c r="K83" s="190">
        <f t="shared" si="7"/>
        <v>1.653690008224046</v>
      </c>
      <c r="L83" s="190">
        <f t="shared" si="8"/>
        <v>1.6460435115811654</v>
      </c>
      <c r="M83" s="190">
        <f t="shared" si="9"/>
        <v>1.6462012515492985</v>
      </c>
      <c r="N83" s="190">
        <f t="shared" si="10"/>
        <v>1.7037119107071446</v>
      </c>
      <c r="P83" s="28"/>
      <c r="Q83" s="28"/>
      <c r="R83" s="28"/>
      <c r="S83" s="28"/>
      <c r="T83" s="28"/>
      <c r="U83" s="28"/>
    </row>
    <row r="84" spans="1:21" ht="12" customHeight="1">
      <c r="A84" s="27">
        <v>1991</v>
      </c>
      <c r="B84" s="190">
        <f>'Table A6'!B84/'Table A6'!P84</f>
        <v>1.8587453227349389</v>
      </c>
      <c r="C84" s="190">
        <f>'Table A6'!C84/'Table A6'!Q84</f>
        <v>1.9645331780057635</v>
      </c>
      <c r="D84" s="190">
        <f>'Table A6'!D84/'Table A6'!R84</f>
        <v>2.3501769275979862</v>
      </c>
      <c r="E84" s="190">
        <f>'Table A6'!E84/'Table A6'!S84</f>
        <v>2.3501769275979867</v>
      </c>
      <c r="F84" s="190">
        <f>'Table A6'!F84/'Table A6'!T84</f>
        <v>2.3957782522653117</v>
      </c>
      <c r="G84" s="190">
        <f>'Table A6'!G84/'Table A6'!U84</f>
        <v>2.2732694438141765</v>
      </c>
      <c r="H84" s="28"/>
      <c r="I84" s="190">
        <f t="shared" si="11"/>
        <v>2.1644896030585552</v>
      </c>
      <c r="J84" s="190">
        <f t="shared" si="6"/>
        <v>2.0367709714947977</v>
      </c>
      <c r="K84" s="190">
        <f t="shared" si="7"/>
        <v>1.7406436738472759</v>
      </c>
      <c r="L84" s="190">
        <f t="shared" si="8"/>
        <v>1.7406436738472757</v>
      </c>
      <c r="M84" s="190">
        <f t="shared" si="9"/>
        <v>1.716446182176163</v>
      </c>
      <c r="N84" s="190">
        <f t="shared" si="10"/>
        <v>1.7853797205754214</v>
      </c>
      <c r="P84" s="28"/>
      <c r="Q84" s="28"/>
      <c r="R84" s="28"/>
      <c r="S84" s="28"/>
      <c r="T84" s="28"/>
      <c r="U84" s="28"/>
    </row>
    <row r="85" spans="1:21" ht="12" customHeight="1">
      <c r="A85" s="27">
        <v>1992</v>
      </c>
      <c r="B85" s="190">
        <f>'Table A6'!B85/'Table A6'!P85</f>
        <v>1.9436919514283304</v>
      </c>
      <c r="C85" s="190">
        <f>'Table A6'!C85/'Table A6'!Q85</f>
        <v>2.1019561786224963</v>
      </c>
      <c r="D85" s="190">
        <f>'Table A6'!D85/'Table A6'!R85</f>
        <v>2.5070597458417363</v>
      </c>
      <c r="E85" s="190">
        <f>'Table A6'!E85/'Table A6'!S85</f>
        <v>2.5227045792105685</v>
      </c>
      <c r="F85" s="190">
        <f>'Table A6'!F85/'Table A6'!T85</f>
        <v>2.595788626250517</v>
      </c>
      <c r="G85" s="190">
        <f>'Table A6'!G85/'Table A6'!U85</f>
        <v>2.4044064403622936</v>
      </c>
      <c r="H85" s="28"/>
      <c r="I85" s="190">
        <f t="shared" si="11"/>
        <v>2.0596678275007476</v>
      </c>
      <c r="J85" s="190">
        <f t="shared" si="6"/>
        <v>1.9074771024470802</v>
      </c>
      <c r="K85" s="190">
        <f t="shared" si="7"/>
        <v>1.6635437000816919</v>
      </c>
      <c r="L85" s="190">
        <f t="shared" si="8"/>
        <v>1.6567262052357132</v>
      </c>
      <c r="M85" s="190">
        <f t="shared" si="9"/>
        <v>1.6266494092952719</v>
      </c>
      <c r="N85" s="190">
        <f t="shared" si="10"/>
        <v>1.7120445842885987</v>
      </c>
      <c r="P85" s="28"/>
      <c r="Q85" s="28"/>
      <c r="R85" s="28"/>
      <c r="S85" s="28"/>
      <c r="T85" s="28"/>
      <c r="U85" s="28"/>
    </row>
    <row r="86" spans="1:21" ht="12" customHeight="1">
      <c r="A86" s="27">
        <v>1993</v>
      </c>
      <c r="B86" s="190">
        <f>'Table A6'!B86/'Table A6'!P86</f>
        <v>1.9196587121380229</v>
      </c>
      <c r="C86" s="190">
        <f>'Table A6'!C86/'Table A6'!Q86</f>
        <v>2.0632266159686807</v>
      </c>
      <c r="D86" s="190">
        <f>'Table A6'!D86/'Table A6'!R86</f>
        <v>2.4044672648071037</v>
      </c>
      <c r="E86" s="190">
        <f>'Table A6'!E86/'Table A6'!S86</f>
        <v>2.4785198322720219</v>
      </c>
      <c r="F86" s="190">
        <f>'Table A6'!F86/'Table A6'!T86</f>
        <v>2.5561669755270433</v>
      </c>
      <c r="G86" s="190">
        <f>'Table A6'!G86/'Table A6'!U86</f>
        <v>2.4170777233461727</v>
      </c>
      <c r="H86" s="28"/>
      <c r="I86" s="190">
        <f t="shared" si="11"/>
        <v>2.0873598942755618</v>
      </c>
      <c r="J86" s="190">
        <f t="shared" si="6"/>
        <v>1.9405332644808968</v>
      </c>
      <c r="K86" s="190">
        <f t="shared" si="7"/>
        <v>1.7120137471750505</v>
      </c>
      <c r="L86" s="190">
        <f t="shared" si="8"/>
        <v>1.6763521044308978</v>
      </c>
      <c r="M86" s="190">
        <f t="shared" si="9"/>
        <v>1.642604563473222</v>
      </c>
      <c r="N86" s="190">
        <f t="shared" si="10"/>
        <v>1.7056775951841801</v>
      </c>
      <c r="P86" s="28"/>
      <c r="Q86" s="28"/>
      <c r="R86" s="28"/>
      <c r="S86" s="28"/>
      <c r="T86" s="28"/>
      <c r="U86" s="28"/>
    </row>
    <row r="87" spans="1:21" ht="12" customHeight="1">
      <c r="A87" s="27">
        <v>1994</v>
      </c>
      <c r="B87" s="190">
        <f>'Table A6'!B87/'Table A6'!P87</f>
        <v>1.9252875240386496</v>
      </c>
      <c r="C87" s="190">
        <f>'Table A6'!C87/'Table A6'!Q87</f>
        <v>2.0522611478746393</v>
      </c>
      <c r="D87" s="190">
        <f>'Table A6'!D87/'Table A6'!R87</f>
        <v>2.3806488054231019</v>
      </c>
      <c r="E87" s="190">
        <f>'Table A6'!E87/'Table A6'!S87</f>
        <v>2.456199942325747</v>
      </c>
      <c r="F87" s="190">
        <f>'Table A6'!F87/'Table A6'!T87</f>
        <v>2.5328198013749015</v>
      </c>
      <c r="G87" s="190">
        <f>'Table A6'!G87/'Table A6'!U87</f>
        <v>2.3723135997641589</v>
      </c>
      <c r="H87" s="28"/>
      <c r="I87" s="190">
        <f t="shared" si="11"/>
        <v>2.080745145719948</v>
      </c>
      <c r="J87" s="190">
        <f t="shared" si="6"/>
        <v>1.9503344317328484</v>
      </c>
      <c r="K87" s="190">
        <f t="shared" si="7"/>
        <v>1.7242971536802572</v>
      </c>
      <c r="L87" s="190">
        <f t="shared" si="8"/>
        <v>1.6867188844980077</v>
      </c>
      <c r="M87" s="190">
        <f t="shared" si="9"/>
        <v>1.6523924071851268</v>
      </c>
      <c r="N87" s="190">
        <f t="shared" si="10"/>
        <v>1.7286964147056887</v>
      </c>
      <c r="P87" s="28"/>
      <c r="Q87" s="28"/>
      <c r="R87" s="28"/>
      <c r="S87" s="28"/>
      <c r="T87" s="28"/>
      <c r="U87" s="28"/>
    </row>
    <row r="88" spans="1:21" ht="12" customHeight="1">
      <c r="A88" s="27">
        <v>1995</v>
      </c>
      <c r="B88" s="190">
        <f>'Table A6'!B88/'Table A6'!P88</f>
        <v>2.0021923442509264</v>
      </c>
      <c r="C88" s="190">
        <f>'Table A6'!C88/'Table A6'!Q88</f>
        <v>2.1509769628893247</v>
      </c>
      <c r="D88" s="190">
        <f>'Table A6'!D88/'Table A6'!R88</f>
        <v>2.509704890491375</v>
      </c>
      <c r="E88" s="190">
        <f>'Table A6'!E88/'Table A6'!S88</f>
        <v>2.5669620230941814</v>
      </c>
      <c r="F88" s="190">
        <f>'Table A6'!F88/'Table A6'!T88</f>
        <v>2.6088358611272784</v>
      </c>
      <c r="G88" s="190">
        <f>'Table A6'!G88/'Table A6'!U88</f>
        <v>2.3160182250609407</v>
      </c>
      <c r="H88" s="28"/>
      <c r="I88" s="190">
        <f t="shared" si="11"/>
        <v>1.9978124516082139</v>
      </c>
      <c r="J88" s="190">
        <f t="shared" si="6"/>
        <v>1.8688271201273015</v>
      </c>
      <c r="K88" s="190">
        <f t="shared" si="7"/>
        <v>1.6623811092474652</v>
      </c>
      <c r="L88" s="190">
        <f t="shared" si="8"/>
        <v>1.6381775596739498</v>
      </c>
      <c r="M88" s="190">
        <f t="shared" si="9"/>
        <v>1.6215674477191977</v>
      </c>
      <c r="N88" s="190">
        <f t="shared" si="10"/>
        <v>1.7598678961711895</v>
      </c>
      <c r="P88" s="28"/>
      <c r="Q88" s="28"/>
      <c r="R88" s="28"/>
      <c r="S88" s="28"/>
      <c r="T88" s="28"/>
      <c r="U88" s="28"/>
    </row>
    <row r="89" spans="1:21" ht="12" customHeight="1">
      <c r="A89" s="27">
        <v>1996</v>
      </c>
      <c r="B89" s="190">
        <f>'Table A6'!B89/'Table A6'!P89</f>
        <v>2.1674007016914358</v>
      </c>
      <c r="C89" s="190">
        <f>'Table A6'!C89/'Table A6'!Q89</f>
        <v>2.3222680148216495</v>
      </c>
      <c r="D89" s="190">
        <f>'Table A6'!D89/'Table A6'!R89</f>
        <v>2.684864455678158</v>
      </c>
      <c r="E89" s="190">
        <f>'Table A6'!E89/'Table A6'!S89</f>
        <v>2.7483595553885438</v>
      </c>
      <c r="F89" s="190">
        <f>'Table A6'!F89/'Table A6'!T89</f>
        <v>2.8221640962309986</v>
      </c>
      <c r="G89" s="190">
        <f>'Table A6'!G89/'Table A6'!U89</f>
        <v>2.472057943659955</v>
      </c>
      <c r="H89" s="28"/>
      <c r="I89" s="190">
        <f t="shared" si="11"/>
        <v>1.8566039051981975</v>
      </c>
      <c r="J89" s="190">
        <f t="shared" si="6"/>
        <v>1.7562763288461472</v>
      </c>
      <c r="K89" s="190">
        <f t="shared" si="7"/>
        <v>1.5935195538311122</v>
      </c>
      <c r="L89" s="190">
        <f t="shared" si="8"/>
        <v>1.5719647294047401</v>
      </c>
      <c r="M89" s="190">
        <f t="shared" si="9"/>
        <v>1.5487979935881848</v>
      </c>
      <c r="N89" s="190">
        <f t="shared" si="10"/>
        <v>1.6793210853600744</v>
      </c>
      <c r="P89" s="28"/>
      <c r="Q89" s="28"/>
      <c r="R89" s="28"/>
      <c r="S89" s="28"/>
      <c r="T89" s="28"/>
      <c r="U89" s="28"/>
    </row>
    <row r="90" spans="1:21" ht="12" customHeight="1">
      <c r="A90" s="27">
        <v>1997</v>
      </c>
      <c r="B90" s="190">
        <f>'Table A6'!B90/'Table A6'!P90</f>
        <v>2.2640205178962987</v>
      </c>
      <c r="C90" s="190">
        <f>'Table A6'!C90/'Table A6'!Q90</f>
        <v>2.4543448253593421</v>
      </c>
      <c r="D90" s="190">
        <f>'Table A6'!D90/'Table A6'!R90</f>
        <v>2.8454378448431377</v>
      </c>
      <c r="E90" s="190">
        <f>'Table A6'!E90/'Table A6'!S90</f>
        <v>2.9306893366016098</v>
      </c>
      <c r="F90" s="190">
        <f>'Table A6'!F90/'Table A6'!T90</f>
        <v>2.9364489221363645</v>
      </c>
      <c r="G90" s="190">
        <f>'Table A6'!G90/'Table A6'!U90</f>
        <v>2.5129667080717559</v>
      </c>
      <c r="H90" s="28"/>
      <c r="I90" s="190">
        <f t="shared" si="11"/>
        <v>1.7911263985368637</v>
      </c>
      <c r="J90" s="190">
        <f t="shared" si="6"/>
        <v>1.6875948417205102</v>
      </c>
      <c r="K90" s="190">
        <f t="shared" si="7"/>
        <v>1.5418768249466566</v>
      </c>
      <c r="L90" s="190">
        <f t="shared" si="8"/>
        <v>1.5179497193267744</v>
      </c>
      <c r="M90" s="190">
        <f t="shared" si="9"/>
        <v>1.5164091800039641</v>
      </c>
      <c r="N90" s="190">
        <f t="shared" si="10"/>
        <v>1.6609530762738851</v>
      </c>
      <c r="P90" s="28"/>
      <c r="Q90" s="28"/>
      <c r="R90" s="28"/>
      <c r="S90" s="28"/>
      <c r="T90" s="28"/>
      <c r="U90" s="28"/>
    </row>
    <row r="91" spans="1:21" ht="12" customHeight="1">
      <c r="A91" s="27">
        <v>1998</v>
      </c>
      <c r="B91" s="190">
        <f>'Table A6'!B91/'Table A6'!P91</f>
        <v>2.3539138874407644</v>
      </c>
      <c r="C91" s="190">
        <f>'Table A6'!C91/'Table A6'!Q91</f>
        <v>2.5554746607089487</v>
      </c>
      <c r="D91" s="190">
        <f>'Table A6'!D91/'Table A6'!R91</f>
        <v>3.0237158396381991</v>
      </c>
      <c r="E91" s="190">
        <f>'Table A6'!E91/'Table A6'!S91</f>
        <v>3.0740662362499318</v>
      </c>
      <c r="F91" s="190">
        <f>'Table A6'!F91/'Table A6'!T91</f>
        <v>3.0591337635128997</v>
      </c>
      <c r="G91" s="190">
        <f>'Table A6'!G91/'Table A6'!U91</f>
        <v>2.5235546280524148</v>
      </c>
      <c r="H91" s="28"/>
      <c r="I91" s="190">
        <f t="shared" si="11"/>
        <v>1.7385994111414649</v>
      </c>
      <c r="J91" s="190">
        <f t="shared" si="6"/>
        <v>1.6428905756293217</v>
      </c>
      <c r="K91" s="190">
        <f t="shared" si="7"/>
        <v>1.4941405213188332</v>
      </c>
      <c r="L91" s="190">
        <f t="shared" si="8"/>
        <v>1.4821446791439388</v>
      </c>
      <c r="M91" s="190">
        <f t="shared" si="9"/>
        <v>1.4856411068186224</v>
      </c>
      <c r="N91" s="190">
        <f t="shared" si="10"/>
        <v>1.6563597928078999</v>
      </c>
      <c r="P91" s="28"/>
      <c r="Q91" s="28"/>
      <c r="R91" s="28"/>
      <c r="S91" s="28"/>
      <c r="T91" s="28"/>
      <c r="U91" s="28"/>
    </row>
    <row r="92" spans="1:21" ht="12" customHeight="1">
      <c r="A92" s="27">
        <v>1999</v>
      </c>
      <c r="B92" s="190">
        <f>'Table A6'!B92/'Table A6'!P92</f>
        <v>2.4314124019408974</v>
      </c>
      <c r="C92" s="190">
        <f>'Table A6'!C92/'Table A6'!Q92</f>
        <v>2.6567643664925797</v>
      </c>
      <c r="D92" s="190">
        <f>'Table A6'!D92/'Table A6'!R92</f>
        <v>3.0980910949141278</v>
      </c>
      <c r="E92" s="190">
        <f>'Table A6'!E92/'Table A6'!S92</f>
        <v>3.1691060475780057</v>
      </c>
      <c r="F92" s="190">
        <f>'Table A6'!F92/'Table A6'!T92</f>
        <v>3.1024000532207667</v>
      </c>
      <c r="G92" s="190">
        <f>'Table A6'!G92/'Table A6'!U92</f>
        <v>2.5343825403505678</v>
      </c>
      <c r="H92" s="28"/>
      <c r="I92" s="190">
        <f t="shared" si="11"/>
        <v>1.698610685951909</v>
      </c>
      <c r="J92" s="190">
        <f t="shared" si="6"/>
        <v>1.603586134651743</v>
      </c>
      <c r="K92" s="190">
        <f t="shared" si="7"/>
        <v>1.4766237283138217</v>
      </c>
      <c r="L92" s="190">
        <f t="shared" si="8"/>
        <v>1.4610194144802586</v>
      </c>
      <c r="M92" s="190">
        <f t="shared" si="9"/>
        <v>1.4756468677158052</v>
      </c>
      <c r="N92" s="190">
        <f t="shared" si="10"/>
        <v>1.6517279581215289</v>
      </c>
      <c r="P92" s="28"/>
      <c r="Q92" s="28"/>
      <c r="R92" s="28"/>
      <c r="S92" s="28"/>
      <c r="T92" s="28"/>
      <c r="U92" s="28"/>
    </row>
    <row r="93" spans="1:21" ht="12" customHeight="1">
      <c r="A93" s="27">
        <v>2000</v>
      </c>
      <c r="B93" s="190">
        <f>'Table A6'!B93/'Table A6'!P93</f>
        <v>2.4894097472556829</v>
      </c>
      <c r="C93" s="190">
        <f>'Table A6'!C93/'Table A6'!Q93</f>
        <v>2.7010018414758608</v>
      </c>
      <c r="D93" s="190">
        <f>'Table A6'!D93/'Table A6'!R93</f>
        <v>3.2278463758668674</v>
      </c>
      <c r="E93" s="190">
        <f>'Table A6'!E93/'Table A6'!S93</f>
        <v>3.4013257360482667</v>
      </c>
      <c r="F93" s="190">
        <f>'Table A6'!F93/'Table A6'!T93</f>
        <v>3.3069290403319065</v>
      </c>
      <c r="G93" s="190">
        <f>'Table A6'!G93/'Table A6'!U93</f>
        <v>2.7271761774832943</v>
      </c>
      <c r="H93" s="28"/>
      <c r="I93" s="190">
        <f t="shared" si="11"/>
        <v>1.6714069125991378</v>
      </c>
      <c r="J93" s="190">
        <f t="shared" si="6"/>
        <v>1.5878888403391485</v>
      </c>
      <c r="K93" s="190">
        <f t="shared" si="7"/>
        <v>1.4488639839948096</v>
      </c>
      <c r="L93" s="190">
        <f t="shared" si="8"/>
        <v>1.4164366312275678</v>
      </c>
      <c r="M93" s="190">
        <f t="shared" si="9"/>
        <v>1.4334767054023154</v>
      </c>
      <c r="N93" s="190">
        <f t="shared" si="10"/>
        <v>1.5789797317938472</v>
      </c>
      <c r="P93" s="28"/>
      <c r="Q93" s="28"/>
      <c r="R93" s="28"/>
      <c r="S93" s="28"/>
      <c r="T93" s="28"/>
      <c r="U93" s="28"/>
    </row>
    <row r="94" spans="1:21" ht="12" customHeight="1">
      <c r="A94" s="27">
        <v>2001</v>
      </c>
      <c r="B94" s="190">
        <f>'Table A6'!B94/'Table A6'!P94</f>
        <v>2.2422472354446605</v>
      </c>
      <c r="C94" s="190">
        <f>'Table A6'!C94/'Table A6'!Q94</f>
        <v>2.3946824577190751</v>
      </c>
      <c r="D94" s="190">
        <f>'Table A6'!D94/'Table A6'!R94</f>
        <v>2.8254069915906679</v>
      </c>
      <c r="E94" s="190">
        <f>'Table A6'!E94/'Table A6'!S94</f>
        <v>2.9433084907117606</v>
      </c>
      <c r="F94" s="190">
        <f>'Table A6'!F94/'Table A6'!T94</f>
        <v>2.9687311587070107</v>
      </c>
      <c r="G94" s="190">
        <f>'Table A6'!G94/'Table A6'!U94</f>
        <v>2.6633669478985702</v>
      </c>
      <c r="H94" s="28"/>
      <c r="I94" s="190">
        <f t="shared" si="11"/>
        <v>1.8049927353165343</v>
      </c>
      <c r="J94" s="190">
        <f t="shared" si="6"/>
        <v>1.7170090901089012</v>
      </c>
      <c r="K94" s="190">
        <f t="shared" si="7"/>
        <v>1.5478230359622955</v>
      </c>
      <c r="L94" s="190">
        <f t="shared" si="8"/>
        <v>1.5145863380825026</v>
      </c>
      <c r="M94" s="190">
        <f t="shared" si="9"/>
        <v>1.5079413690271264</v>
      </c>
      <c r="N94" s="190">
        <f t="shared" si="10"/>
        <v>1.601190255261089</v>
      </c>
      <c r="P94" s="28"/>
      <c r="Q94" s="28"/>
      <c r="R94" s="28"/>
      <c r="S94" s="28"/>
      <c r="T94" s="28"/>
      <c r="U94" s="28"/>
    </row>
    <row r="95" spans="1:21" ht="12" customHeight="1">
      <c r="A95" s="27">
        <v>2002</v>
      </c>
      <c r="B95" s="190">
        <f>'Table A6'!B95/'Table A6'!P95</f>
        <v>2.1403228130034244</v>
      </c>
      <c r="C95" s="190">
        <f>'Table A6'!C95/'Table A6'!Q95</f>
        <v>2.2722423129295399</v>
      </c>
      <c r="D95" s="190">
        <f>'Table A6'!D95/'Table A6'!R95</f>
        <v>2.6551474937782156</v>
      </c>
      <c r="E95" s="190">
        <f>'Table A6'!E95/'Table A6'!S95</f>
        <v>2.7346011142241982</v>
      </c>
      <c r="F95" s="190">
        <f>'Table A6'!F95/'Table A6'!T95</f>
        <v>2.8128142856568958</v>
      </c>
      <c r="G95" s="190">
        <f>'Table A6'!G95/'Table A6'!U95</f>
        <v>2.5654382591052389</v>
      </c>
      <c r="H95" s="28"/>
      <c r="I95" s="190">
        <f t="shared" si="11"/>
        <v>1.8769446586499159</v>
      </c>
      <c r="J95" s="190">
        <f t="shared" si="6"/>
        <v>1.7860137882832565</v>
      </c>
      <c r="K95" s="190">
        <f t="shared" si="7"/>
        <v>1.6041757630416935</v>
      </c>
      <c r="L95" s="190">
        <f t="shared" si="8"/>
        <v>1.5765014168385629</v>
      </c>
      <c r="M95" s="190">
        <f t="shared" si="9"/>
        <v>1.5516284861124854</v>
      </c>
      <c r="N95" s="190">
        <f t="shared" si="10"/>
        <v>1.6387987480078405</v>
      </c>
      <c r="P95" s="28"/>
      <c r="Q95" s="28"/>
      <c r="R95" s="28"/>
      <c r="S95" s="28"/>
      <c r="T95" s="28"/>
      <c r="U95" s="28"/>
    </row>
    <row r="96" spans="1:21" ht="12" customHeight="1">
      <c r="A96" s="27">
        <f t="shared" ref="A96:A101" si="12">A95+1</f>
        <v>2003</v>
      </c>
      <c r="B96" s="190">
        <f>'Table A6'!B96/'Table A6'!P96</f>
        <v>2.176406624559255</v>
      </c>
      <c r="C96" s="190">
        <f>'Table A6'!C96/'Table A6'!Q96</f>
        <v>2.3208211499238391</v>
      </c>
      <c r="D96" s="190">
        <f>'Table A6'!D96/'Table A6'!R96</f>
        <v>2.7422377602920438</v>
      </c>
      <c r="E96" s="190">
        <f>'Table A6'!E96/'Table A6'!S96</f>
        <v>2.8408362505313227</v>
      </c>
      <c r="F96" s="190">
        <f>'Table A6'!F96/'Table A6'!T96</f>
        <v>2.9386091933962524</v>
      </c>
      <c r="G96" s="190">
        <f>'Table A6'!G96/'Table A6'!U96</f>
        <v>2.6981200274591313</v>
      </c>
      <c r="H96" s="28"/>
      <c r="I96" s="190">
        <f t="shared" si="11"/>
        <v>1.8500462162686764</v>
      </c>
      <c r="J96" s="190">
        <f t="shared" si="6"/>
        <v>1.7571047753571041</v>
      </c>
      <c r="K96" s="190">
        <f t="shared" si="7"/>
        <v>1.5739744728253247</v>
      </c>
      <c r="L96" s="190">
        <f t="shared" si="8"/>
        <v>1.5432313709116543</v>
      </c>
      <c r="M96" s="190">
        <f t="shared" si="9"/>
        <v>1.5158337242010591</v>
      </c>
      <c r="N96" s="190">
        <f t="shared" si="10"/>
        <v>1.5888865238202763</v>
      </c>
      <c r="P96" s="28"/>
      <c r="Q96" s="28"/>
      <c r="R96" s="28"/>
      <c r="S96" s="28"/>
      <c r="T96" s="28"/>
      <c r="U96" s="28"/>
    </row>
    <row r="97" spans="1:21" ht="12" customHeight="1">
      <c r="A97" s="27">
        <f t="shared" si="12"/>
        <v>2004</v>
      </c>
      <c r="B97" s="190">
        <f>'Table A6'!B97/'Table A6'!P97</f>
        <v>2.344749449671895</v>
      </c>
      <c r="C97" s="190">
        <f>'Table A6'!C97/'Table A6'!Q97</f>
        <v>2.5269883893078342</v>
      </c>
      <c r="D97" s="190">
        <f>'Table A6'!D97/'Table A6'!R97</f>
        <v>2.991149574974719</v>
      </c>
      <c r="E97" s="190">
        <f>'Table A6'!E97/'Table A6'!S97</f>
        <v>3.1229918175525131</v>
      </c>
      <c r="F97" s="190">
        <f>'Table A6'!F97/'Table A6'!T97</f>
        <v>3.1264878921951351</v>
      </c>
      <c r="G97" s="190">
        <f>'Table A6'!G97/'Table A6'!U97</f>
        <v>2.7464977777359962</v>
      </c>
      <c r="H97" s="28"/>
      <c r="I97" s="190">
        <f t="shared" si="11"/>
        <v>1.7436329497989307</v>
      </c>
      <c r="J97" s="190">
        <f t="shared" si="6"/>
        <v>1.6548838268857355</v>
      </c>
      <c r="K97" s="190">
        <f t="shared" si="7"/>
        <v>1.5022224410301757</v>
      </c>
      <c r="L97" s="190">
        <f t="shared" si="8"/>
        <v>1.4710333745670523</v>
      </c>
      <c r="M97" s="190">
        <f t="shared" si="9"/>
        <v>1.4702589672249289</v>
      </c>
      <c r="N97" s="190">
        <f t="shared" si="10"/>
        <v>1.5725744474157366</v>
      </c>
      <c r="P97" s="28"/>
      <c r="Q97" s="28"/>
      <c r="R97" s="28"/>
      <c r="S97" s="28"/>
      <c r="T97" s="28"/>
      <c r="U97" s="28"/>
    </row>
    <row r="98" spans="1:21" ht="12" customHeight="1">
      <c r="A98" s="27">
        <f t="shared" si="12"/>
        <v>2005</v>
      </c>
      <c r="B98" s="190">
        <f>'Table A6'!B98/'Table A6'!P98</f>
        <v>2.5018701990875454</v>
      </c>
      <c r="C98" s="190">
        <f>'Table A6'!C98/'Table A6'!Q98</f>
        <v>2.7242748556246585</v>
      </c>
      <c r="D98" s="190">
        <f>'Table A6'!D98/'Table A6'!R98</f>
        <v>3.2117709399813306</v>
      </c>
      <c r="E98" s="190">
        <f>'Table A6'!E98/'Table A6'!S98</f>
        <v>3.3440676114219028</v>
      </c>
      <c r="F98" s="190">
        <f>'Table A6'!F98/'Table A6'!T98</f>
        <v>3.2746616467288692</v>
      </c>
      <c r="G98" s="190">
        <f>'Table A6'!G98/'Table A6'!U98</f>
        <v>2.7478719506347757</v>
      </c>
      <c r="H98" s="28"/>
      <c r="I98" s="190">
        <f t="shared" si="11"/>
        <v>1.6658365021208528</v>
      </c>
      <c r="J98" s="190">
        <f t="shared" si="6"/>
        <v>1.5799539422256013</v>
      </c>
      <c r="K98" s="190">
        <f t="shared" si="7"/>
        <v>1.4521263852071593</v>
      </c>
      <c r="L98" s="190">
        <f t="shared" si="8"/>
        <v>1.4266088551061049</v>
      </c>
      <c r="M98" s="190">
        <f t="shared" si="9"/>
        <v>1.4396258236639605</v>
      </c>
      <c r="N98" s="190">
        <f t="shared" si="10"/>
        <v>1.5721242907049509</v>
      </c>
      <c r="P98" s="28"/>
      <c r="Q98" s="28"/>
      <c r="R98" s="28"/>
      <c r="S98" s="28"/>
      <c r="T98" s="28"/>
      <c r="U98" s="28"/>
    </row>
    <row r="99" spans="1:21" ht="12" customHeight="1">
      <c r="A99" s="27">
        <f t="shared" si="12"/>
        <v>2006</v>
      </c>
      <c r="B99" s="190">
        <f>'Table A6'!B99/'Table A6'!P99</f>
        <v>2.5728886568272444</v>
      </c>
      <c r="C99" s="190">
        <f>'Table A6'!C99/'Table A6'!Q99</f>
        <v>2.8049756482582109</v>
      </c>
      <c r="D99" s="190">
        <f>'Table A6'!D99/'Table A6'!R99</f>
        <v>3.3014556166393914</v>
      </c>
      <c r="E99" s="190">
        <f>'Table A6'!E99/'Table A6'!S99</f>
        <v>3.4200227448254257</v>
      </c>
      <c r="F99" s="190">
        <f>'Table A6'!F99/'Table A6'!T99</f>
        <v>3.3034001783830917</v>
      </c>
      <c r="G99" s="190">
        <f>'Table A6'!G99/'Table A6'!U99</f>
        <v>2.8358953700273899</v>
      </c>
      <c r="H99" s="28"/>
      <c r="I99" s="190">
        <f t="shared" si="11"/>
        <v>1.6357729109809667</v>
      </c>
      <c r="J99" s="190">
        <f t="shared" si="6"/>
        <v>1.5540240949870947</v>
      </c>
      <c r="K99" s="190">
        <f t="shared" si="7"/>
        <v>1.4345076189043393</v>
      </c>
      <c r="L99" s="190">
        <f t="shared" si="8"/>
        <v>1.4132192567769182</v>
      </c>
      <c r="M99" s="190">
        <f t="shared" si="9"/>
        <v>1.4341408016656341</v>
      </c>
      <c r="N99" s="190">
        <f t="shared" si="10"/>
        <v>1.5446933503542095</v>
      </c>
      <c r="P99" s="28"/>
      <c r="Q99" s="28"/>
      <c r="R99" s="28"/>
      <c r="S99" s="28"/>
      <c r="T99" s="28"/>
      <c r="U99" s="28"/>
    </row>
    <row r="100" spans="1:21" ht="12" customHeight="1">
      <c r="A100" s="27">
        <f t="shared" si="12"/>
        <v>2007</v>
      </c>
      <c r="B100" s="190">
        <f>'Table A6'!B100/'Table A6'!P100</f>
        <v>2.6340545469723851</v>
      </c>
      <c r="C100" s="190">
        <f>'Table A6'!C100/'Table A6'!Q100</f>
        <v>2.889897932513513</v>
      </c>
      <c r="D100" s="190">
        <f>'Table A6'!D100/'Table A6'!R100</f>
        <v>3.420565123056714</v>
      </c>
      <c r="E100" s="190">
        <f>'Table A6'!E100/'Table A6'!S100</f>
        <v>3.5478634063471475</v>
      </c>
      <c r="F100" s="190">
        <f>'Table A6'!F100/'Table A6'!T100</f>
        <v>3.4711310185629913</v>
      </c>
      <c r="G100" s="190">
        <f>'Table A6'!G100/'Table A6'!U100</f>
        <v>3.0533925569026668</v>
      </c>
      <c r="H100" s="28"/>
      <c r="I100" s="190">
        <f t="shared" si="11"/>
        <v>1.6119746748068011</v>
      </c>
      <c r="J100" s="190">
        <f t="shared" si="6"/>
        <v>1.5291291041680897</v>
      </c>
      <c r="K100" s="190">
        <f t="shared" si="7"/>
        <v>1.413126666361775</v>
      </c>
      <c r="L100" s="190">
        <f t="shared" si="8"/>
        <v>1.3924857186255886</v>
      </c>
      <c r="M100" s="190">
        <f t="shared" si="9"/>
        <v>1.4046729989175235</v>
      </c>
      <c r="N100" s="190">
        <f t="shared" si="10"/>
        <v>1.4869989406742556</v>
      </c>
      <c r="P100" s="28"/>
      <c r="Q100" s="28"/>
      <c r="R100" s="28"/>
      <c r="S100" s="28"/>
      <c r="T100" s="28"/>
      <c r="U100" s="28"/>
    </row>
    <row r="101" spans="1:21" ht="12" customHeight="1">
      <c r="A101" s="27">
        <f t="shared" si="12"/>
        <v>2008</v>
      </c>
      <c r="B101" s="190">
        <f>'Table A6'!B101/'Table A6'!P101</f>
        <v>2.4018519416572208</v>
      </c>
      <c r="C101" s="190">
        <f>'Table A6'!C101/'Table A6'!Q101</f>
        <v>2.5975757723015898</v>
      </c>
      <c r="D101" s="190">
        <f>'Table A6'!D101/'Table A6'!R101</f>
        <v>3.0895336798255881</v>
      </c>
      <c r="E101" s="190">
        <f>'Table A6'!E101/'Table A6'!S101</f>
        <v>3.2793622797816679</v>
      </c>
      <c r="F101" s="190">
        <f>'Table A6'!F101/'Table A6'!T101</f>
        <v>3.3323394148025516</v>
      </c>
      <c r="G101" s="190">
        <f>'Table A6'!G101/'Table A6'!U101</f>
        <v>2.9910998648452991</v>
      </c>
      <c r="H101" s="28"/>
      <c r="I101" s="190">
        <f t="shared" ref="I101:N101" si="13">B101/(B101-1)</f>
        <v>1.7133420943283315</v>
      </c>
      <c r="J101" s="190">
        <f t="shared" si="13"/>
        <v>1.625948400907034</v>
      </c>
      <c r="K101" s="190">
        <f t="shared" si="13"/>
        <v>1.4785756791838212</v>
      </c>
      <c r="L101" s="190">
        <f t="shared" si="13"/>
        <v>1.4387192018005082</v>
      </c>
      <c r="M101" s="190">
        <f t="shared" si="13"/>
        <v>1.4287540628320843</v>
      </c>
      <c r="N101" s="190">
        <f t="shared" si="13"/>
        <v>1.5022349795989245</v>
      </c>
      <c r="P101" s="28"/>
      <c r="Q101" s="28"/>
      <c r="R101" s="28"/>
      <c r="S101" s="28"/>
      <c r="T101" s="28"/>
      <c r="U101" s="28"/>
    </row>
    <row r="102" spans="1:21" ht="12" customHeight="1">
      <c r="A102" s="94"/>
      <c r="B102" s="94"/>
      <c r="C102" s="94"/>
      <c r="D102" s="94"/>
      <c r="E102" s="94"/>
      <c r="F102" s="94"/>
      <c r="G102" s="94"/>
      <c r="H102" s="94"/>
      <c r="I102" s="94"/>
      <c r="J102" s="31"/>
      <c r="K102" s="31"/>
      <c r="L102" s="31"/>
      <c r="M102" s="31"/>
      <c r="N102" s="31"/>
    </row>
    <row r="103" spans="1:21" ht="12" customHeight="1">
      <c r="J103" s="29"/>
      <c r="K103" s="29"/>
      <c r="L103" s="29"/>
      <c r="M103" s="29"/>
      <c r="N103" s="29"/>
    </row>
    <row r="104" spans="1:21" ht="12" customHeight="1">
      <c r="J104" s="29"/>
      <c r="K104" s="29"/>
      <c r="L104" s="29"/>
      <c r="M104" s="29"/>
      <c r="N104" s="29"/>
    </row>
    <row r="105" spans="1:21" ht="12" customHeight="1">
      <c r="J105" s="29"/>
      <c r="K105" s="29"/>
      <c r="L105" s="29"/>
      <c r="M105" s="29"/>
      <c r="N105" s="29"/>
    </row>
    <row r="106" spans="1:21" ht="12" customHeight="1">
      <c r="J106" s="29"/>
      <c r="K106" s="29"/>
      <c r="L106" s="29"/>
      <c r="M106" s="29"/>
      <c r="N106" s="29"/>
    </row>
    <row r="107" spans="1:21" ht="12" customHeight="1">
      <c r="J107" s="29"/>
      <c r="K107" s="29"/>
      <c r="L107" s="29"/>
      <c r="M107" s="29"/>
      <c r="N107" s="29"/>
    </row>
    <row r="108" spans="1:21" ht="12" customHeight="1">
      <c r="J108" s="29"/>
      <c r="K108" s="29"/>
      <c r="L108" s="29"/>
      <c r="M108" s="29"/>
      <c r="N108" s="29"/>
    </row>
    <row r="109" spans="1:21" ht="12" customHeight="1">
      <c r="J109" s="29"/>
      <c r="K109" s="29"/>
      <c r="L109" s="29"/>
      <c r="M109" s="29"/>
      <c r="N109" s="29"/>
    </row>
    <row r="110" spans="1:21" ht="12" customHeight="1">
      <c r="J110" s="29"/>
      <c r="K110" s="29"/>
      <c r="L110" s="29"/>
      <c r="M110" s="29"/>
      <c r="N110" s="29"/>
    </row>
    <row r="111" spans="1:21" ht="12" customHeight="1">
      <c r="J111" s="29"/>
      <c r="K111" s="29"/>
      <c r="L111" s="29"/>
      <c r="M111" s="29"/>
      <c r="N111" s="29"/>
    </row>
    <row r="112" spans="1:21" ht="12" customHeight="1">
      <c r="J112" s="29"/>
      <c r="K112" s="29"/>
      <c r="L112" s="29"/>
      <c r="M112" s="29"/>
      <c r="N112" s="29"/>
    </row>
    <row r="113" spans="10:14" ht="12" customHeight="1">
      <c r="J113" s="29"/>
      <c r="K113" s="29"/>
      <c r="L113" s="29"/>
      <c r="M113" s="29"/>
      <c r="N113" s="29"/>
    </row>
    <row r="114" spans="10:14" ht="12" customHeight="1">
      <c r="J114" s="29"/>
      <c r="K114" s="29"/>
      <c r="L114" s="29"/>
      <c r="M114" s="29"/>
      <c r="N114" s="29"/>
    </row>
    <row r="115" spans="10:14" ht="12" customHeight="1">
      <c r="J115" s="29"/>
      <c r="K115" s="29"/>
      <c r="L115" s="29"/>
      <c r="M115" s="29"/>
      <c r="N115" s="29"/>
    </row>
    <row r="116" spans="10:14" ht="12" customHeight="1">
      <c r="J116" s="29"/>
      <c r="K116" s="29"/>
      <c r="L116" s="29"/>
      <c r="M116" s="29"/>
      <c r="N116" s="29"/>
    </row>
    <row r="117" spans="10:14" ht="12" customHeight="1">
      <c r="J117" s="29"/>
      <c r="K117" s="29"/>
      <c r="L117" s="29"/>
      <c r="M117" s="29"/>
      <c r="N117" s="29"/>
    </row>
    <row r="118" spans="10:14" ht="12" customHeight="1">
      <c r="J118" s="29"/>
      <c r="K118" s="29"/>
      <c r="L118" s="29"/>
      <c r="M118" s="29"/>
      <c r="N118" s="29"/>
    </row>
    <row r="119" spans="10:14" ht="12" customHeight="1">
      <c r="J119" s="29"/>
      <c r="K119" s="29"/>
      <c r="L119" s="29"/>
      <c r="M119" s="29"/>
      <c r="N119" s="29"/>
    </row>
    <row r="120" spans="10:14" ht="12" customHeight="1">
      <c r="J120" s="29"/>
      <c r="K120" s="29"/>
      <c r="L120" s="29"/>
      <c r="M120" s="29"/>
      <c r="N120" s="29"/>
    </row>
    <row r="121" spans="10:14" ht="12" customHeight="1">
      <c r="J121" s="29"/>
      <c r="K121" s="29"/>
      <c r="L121" s="29"/>
      <c r="M121" s="29"/>
      <c r="N121" s="29"/>
    </row>
    <row r="122" spans="10:14" ht="12" customHeight="1">
      <c r="J122" s="29"/>
      <c r="K122" s="29"/>
      <c r="L122" s="29"/>
      <c r="M122" s="29"/>
      <c r="N122" s="29"/>
    </row>
    <row r="123" spans="10:14" ht="12" customHeight="1">
      <c r="J123" s="29"/>
      <c r="K123" s="29"/>
      <c r="L123" s="29"/>
      <c r="M123" s="29"/>
      <c r="N123" s="29"/>
    </row>
    <row r="124" spans="10:14" ht="12" customHeight="1">
      <c r="J124" s="29"/>
      <c r="K124" s="29"/>
      <c r="L124" s="29"/>
      <c r="M124" s="29"/>
      <c r="N124" s="29"/>
    </row>
    <row r="125" spans="10:14" ht="12" customHeight="1">
      <c r="J125" s="29"/>
      <c r="K125" s="29"/>
      <c r="L125" s="29"/>
      <c r="M125" s="29"/>
      <c r="N125" s="29"/>
    </row>
    <row r="126" spans="10:14" ht="12" customHeight="1">
      <c r="J126" s="29"/>
      <c r="K126" s="29"/>
      <c r="L126" s="29"/>
      <c r="M126" s="29"/>
      <c r="N126" s="29"/>
    </row>
    <row r="127" spans="10:14" ht="12" customHeight="1">
      <c r="J127" s="29"/>
      <c r="K127" s="29"/>
      <c r="L127" s="29"/>
      <c r="M127" s="29"/>
      <c r="N127" s="29"/>
    </row>
    <row r="128" spans="10:14" ht="12" customHeight="1">
      <c r="J128" s="29"/>
      <c r="K128" s="29"/>
      <c r="L128" s="29"/>
      <c r="M128" s="29"/>
      <c r="N128" s="29"/>
    </row>
    <row r="129" spans="10:14" ht="12" customHeight="1">
      <c r="J129" s="29"/>
      <c r="K129" s="29"/>
      <c r="L129" s="29"/>
      <c r="M129" s="29"/>
      <c r="N129" s="29"/>
    </row>
    <row r="130" spans="10:14" ht="12" customHeight="1">
      <c r="J130" s="29"/>
      <c r="K130" s="29"/>
      <c r="L130" s="29"/>
      <c r="M130" s="29"/>
      <c r="N130" s="29"/>
    </row>
    <row r="131" spans="10:14" ht="12" customHeight="1">
      <c r="J131" s="29"/>
      <c r="K131" s="29"/>
      <c r="L131" s="29"/>
      <c r="M131" s="29"/>
      <c r="N131" s="29"/>
    </row>
    <row r="132" spans="10:14" ht="12" customHeight="1">
      <c r="J132" s="29"/>
      <c r="K132" s="29"/>
      <c r="L132" s="29"/>
      <c r="M132" s="29"/>
      <c r="N132" s="29"/>
    </row>
    <row r="133" spans="10:14" ht="12" customHeight="1">
      <c r="J133" s="29"/>
      <c r="K133" s="29"/>
      <c r="L133" s="29"/>
      <c r="M133" s="29"/>
      <c r="N133" s="29"/>
    </row>
    <row r="134" spans="10:14" ht="12" customHeight="1">
      <c r="J134" s="29"/>
      <c r="K134" s="29"/>
      <c r="L134" s="29"/>
      <c r="M134" s="29"/>
      <c r="N134" s="29"/>
    </row>
    <row r="135" spans="10:14" ht="12" customHeight="1">
      <c r="J135" s="29"/>
      <c r="K135" s="29"/>
      <c r="L135" s="29"/>
      <c r="M135" s="29"/>
      <c r="N135" s="29"/>
    </row>
    <row r="136" spans="10:14" ht="12" customHeight="1">
      <c r="J136" s="29"/>
      <c r="K136" s="29"/>
      <c r="L136" s="29"/>
      <c r="M136" s="29"/>
      <c r="N136" s="29"/>
    </row>
    <row r="137" spans="10:14" ht="12" customHeight="1">
      <c r="J137" s="29"/>
      <c r="K137" s="29"/>
      <c r="L137" s="29"/>
      <c r="M137" s="29"/>
      <c r="N137" s="29"/>
    </row>
    <row r="138" spans="10:14" ht="12" customHeight="1">
      <c r="J138" s="29"/>
      <c r="K138" s="29"/>
      <c r="L138" s="29"/>
      <c r="M138" s="29"/>
      <c r="N138" s="29"/>
    </row>
    <row r="139" spans="10:14" ht="12" customHeight="1">
      <c r="J139" s="29"/>
      <c r="K139" s="29"/>
      <c r="L139" s="29"/>
      <c r="M139" s="29"/>
      <c r="N139" s="29"/>
    </row>
    <row r="140" spans="10:14" ht="12" customHeight="1">
      <c r="J140" s="29"/>
      <c r="K140" s="29"/>
      <c r="L140" s="29"/>
      <c r="M140" s="29"/>
      <c r="N140" s="29"/>
    </row>
    <row r="141" spans="10:14" ht="12" customHeight="1">
      <c r="J141" s="29"/>
      <c r="K141" s="29"/>
      <c r="L141" s="29"/>
      <c r="M141" s="29"/>
      <c r="N141" s="29"/>
    </row>
    <row r="142" spans="10:14" ht="12" customHeight="1">
      <c r="J142" s="29"/>
      <c r="K142" s="29"/>
      <c r="L142" s="29"/>
      <c r="M142" s="29"/>
      <c r="N142" s="29"/>
    </row>
    <row r="143" spans="10:14" ht="12" customHeight="1">
      <c r="J143" s="29"/>
      <c r="K143" s="29"/>
      <c r="L143" s="29"/>
      <c r="M143" s="29"/>
      <c r="N143" s="29"/>
    </row>
    <row r="144" spans="10:14" ht="12" customHeight="1">
      <c r="J144" s="29"/>
      <c r="K144" s="29"/>
      <c r="L144" s="29"/>
      <c r="M144" s="29"/>
      <c r="N144" s="29"/>
    </row>
    <row r="145" spans="10:14" ht="12" customHeight="1">
      <c r="J145" s="29"/>
      <c r="K145" s="29"/>
      <c r="L145" s="29"/>
      <c r="M145" s="29"/>
      <c r="N145" s="29"/>
    </row>
    <row r="146" spans="10:14" ht="12" customHeight="1">
      <c r="J146" s="29"/>
      <c r="K146" s="29"/>
      <c r="L146" s="29"/>
      <c r="M146" s="29"/>
      <c r="N146" s="29"/>
    </row>
    <row r="147" spans="10:14" ht="12" customHeight="1">
      <c r="J147" s="29"/>
      <c r="K147" s="29"/>
      <c r="L147" s="29"/>
      <c r="M147" s="29"/>
      <c r="N147" s="29"/>
    </row>
    <row r="148" spans="10:14" ht="12" customHeight="1">
      <c r="J148" s="29"/>
      <c r="K148" s="29"/>
      <c r="L148" s="29"/>
      <c r="M148" s="29"/>
      <c r="N148" s="29"/>
    </row>
    <row r="149" spans="10:14" ht="12" customHeight="1">
      <c r="J149" s="29"/>
      <c r="K149" s="29"/>
      <c r="L149" s="29"/>
      <c r="M149" s="29"/>
      <c r="N149" s="29"/>
    </row>
    <row r="150" spans="10:14" ht="12" customHeight="1">
      <c r="J150" s="29"/>
      <c r="K150" s="29"/>
      <c r="L150" s="29"/>
      <c r="M150" s="29"/>
      <c r="N150" s="29"/>
    </row>
    <row r="151" spans="10:14" ht="12" customHeight="1">
      <c r="J151" s="29"/>
      <c r="K151" s="29"/>
      <c r="L151" s="29"/>
      <c r="M151" s="29"/>
      <c r="N151" s="29"/>
    </row>
    <row r="152" spans="10:14" ht="12" customHeight="1">
      <c r="J152" s="29"/>
      <c r="K152" s="29"/>
      <c r="L152" s="29"/>
      <c r="M152" s="29"/>
      <c r="N152" s="29"/>
    </row>
    <row r="153" spans="10:14" ht="12" customHeight="1">
      <c r="J153" s="29"/>
      <c r="K153" s="29"/>
      <c r="L153" s="29"/>
      <c r="M153" s="29"/>
      <c r="N153" s="29"/>
    </row>
    <row r="154" spans="10:14" ht="12" customHeight="1">
      <c r="J154" s="29"/>
      <c r="K154" s="29"/>
      <c r="L154" s="29"/>
      <c r="M154" s="29"/>
      <c r="N154" s="29"/>
    </row>
    <row r="155" spans="10:14" ht="12" customHeight="1">
      <c r="J155" s="29"/>
      <c r="K155" s="29"/>
      <c r="L155" s="29"/>
      <c r="M155" s="29"/>
      <c r="N155" s="29"/>
    </row>
    <row r="156" spans="10:14" ht="12" customHeight="1">
      <c r="J156" s="29"/>
      <c r="K156" s="29"/>
      <c r="L156" s="29"/>
      <c r="M156" s="29"/>
      <c r="N156" s="29"/>
    </row>
    <row r="157" spans="10:14" ht="12" customHeight="1">
      <c r="J157" s="29"/>
      <c r="K157" s="29"/>
      <c r="L157" s="29"/>
      <c r="M157" s="29"/>
      <c r="N157" s="29"/>
    </row>
    <row r="158" spans="10:14" ht="12" customHeight="1">
      <c r="J158" s="29"/>
      <c r="K158" s="29"/>
      <c r="L158" s="29"/>
      <c r="M158" s="29"/>
      <c r="N158" s="29"/>
    </row>
    <row r="159" spans="10:14" ht="12" customHeight="1">
      <c r="J159" s="29"/>
      <c r="K159" s="29"/>
      <c r="L159" s="29"/>
      <c r="M159" s="29"/>
      <c r="N159" s="29"/>
    </row>
    <row r="160" spans="10:14" ht="12" customHeight="1">
      <c r="J160" s="29"/>
      <c r="K160" s="29"/>
      <c r="L160" s="29"/>
      <c r="M160" s="29"/>
      <c r="N160" s="29"/>
    </row>
    <row r="161" spans="10:14" ht="12" customHeight="1">
      <c r="J161" s="29"/>
      <c r="K161" s="29"/>
      <c r="L161" s="29"/>
      <c r="M161" s="29"/>
      <c r="N161" s="29"/>
    </row>
    <row r="162" spans="10:14" ht="12" customHeight="1">
      <c r="J162" s="29"/>
      <c r="K162" s="29"/>
      <c r="L162" s="29"/>
      <c r="M162" s="29"/>
      <c r="N162" s="29"/>
    </row>
    <row r="163" spans="10:14" ht="12" customHeight="1">
      <c r="J163" s="29"/>
      <c r="K163" s="29"/>
      <c r="L163" s="29"/>
      <c r="M163" s="29"/>
      <c r="N163" s="29"/>
    </row>
    <row r="164" spans="10:14" ht="12" customHeight="1">
      <c r="J164" s="29"/>
      <c r="K164" s="29"/>
      <c r="L164" s="29"/>
      <c r="M164" s="29"/>
      <c r="N164" s="29"/>
    </row>
    <row r="165" spans="10:14" ht="12" customHeight="1">
      <c r="J165" s="29"/>
      <c r="K165" s="29"/>
      <c r="L165" s="29"/>
      <c r="M165" s="29"/>
      <c r="N165" s="29"/>
    </row>
    <row r="166" spans="10:14" ht="12" customHeight="1">
      <c r="J166" s="29"/>
      <c r="K166" s="29"/>
      <c r="L166" s="29"/>
      <c r="M166" s="29"/>
      <c r="N166" s="29"/>
    </row>
    <row r="167" spans="10:14" ht="12" customHeight="1">
      <c r="J167" s="29"/>
      <c r="K167" s="29"/>
      <c r="L167" s="29"/>
      <c r="M167" s="29"/>
      <c r="N167" s="29"/>
    </row>
    <row r="168" spans="10:14" ht="12" customHeight="1">
      <c r="J168" s="29"/>
      <c r="K168" s="29"/>
      <c r="L168" s="29"/>
      <c r="M168" s="29"/>
      <c r="N168" s="29"/>
    </row>
    <row r="169" spans="10:14" ht="12" customHeight="1">
      <c r="J169" s="29"/>
      <c r="K169" s="29"/>
      <c r="L169" s="29"/>
      <c r="M169" s="29"/>
      <c r="N169" s="29"/>
    </row>
    <row r="170" spans="10:14" ht="12" customHeight="1">
      <c r="J170" s="29"/>
      <c r="K170" s="29"/>
      <c r="L170" s="29"/>
      <c r="M170" s="29"/>
      <c r="N170" s="29"/>
    </row>
    <row r="171" spans="10:14" ht="12" customHeight="1">
      <c r="J171" s="29"/>
      <c r="K171" s="29"/>
      <c r="L171" s="29"/>
      <c r="M171" s="29"/>
      <c r="N171" s="29"/>
    </row>
    <row r="172" spans="10:14" ht="12" customHeight="1">
      <c r="J172" s="29"/>
      <c r="K172" s="29"/>
      <c r="L172" s="29"/>
      <c r="M172" s="29"/>
      <c r="N172" s="29"/>
    </row>
    <row r="173" spans="10:14" ht="12" customHeight="1">
      <c r="J173" s="29"/>
      <c r="K173" s="29"/>
      <c r="L173" s="29"/>
      <c r="M173" s="29"/>
      <c r="N173" s="29"/>
    </row>
    <row r="174" spans="10:14" ht="12" customHeight="1">
      <c r="J174" s="29"/>
      <c r="K174" s="29"/>
      <c r="L174" s="29"/>
      <c r="M174" s="29"/>
      <c r="N174" s="29"/>
    </row>
    <row r="175" spans="10:14" ht="12" customHeight="1">
      <c r="J175" s="29"/>
      <c r="K175" s="29"/>
      <c r="L175" s="29"/>
      <c r="M175" s="29"/>
      <c r="N175" s="29"/>
    </row>
    <row r="176" spans="10:14" ht="12" customHeight="1">
      <c r="J176" s="29"/>
      <c r="K176" s="29"/>
      <c r="L176" s="29"/>
      <c r="M176" s="29"/>
      <c r="N176" s="29"/>
    </row>
  </sheetData>
  <mergeCells count="2">
    <mergeCell ref="A2:N2"/>
    <mergeCell ref="A1:N1"/>
  </mergeCells>
  <phoneticPr fontId="4" type="noConversion"/>
  <printOptions horizontalCentered="1" verticalCentered="1"/>
  <pageMargins left="0.78740157480314965" right="0.78740157480314965" top="0.59055118110236227" bottom="0.78740157480314965" header="0.51181102362204722" footer="0.51181102362204722"/>
  <pageSetup scale="85" fitToHeight="2" orientation="landscape" verticalDpi="120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148"/>
  <sheetViews>
    <sheetView topLeftCell="A50" zoomScale="75" workbookViewId="0">
      <selection activeCell="K101" sqref="K101"/>
    </sheetView>
  </sheetViews>
  <sheetFormatPr baseColWidth="10" defaultColWidth="8.85546875" defaultRowHeight="16"/>
  <cols>
    <col min="1" max="1" width="13.7109375" style="11" customWidth="1"/>
    <col min="2" max="8" width="8.85546875" style="11"/>
    <col min="9" max="9" width="5.42578125" style="11" customWidth="1"/>
    <col min="10" max="10" width="8.85546875" style="11"/>
    <col min="11" max="11" width="9.28515625" style="11" bestFit="1" customWidth="1"/>
    <col min="12" max="16384" width="8.85546875" style="11"/>
  </cols>
  <sheetData>
    <row r="1" spans="1:16" s="140" customFormat="1" ht="13">
      <c r="B1" s="140" t="s">
        <v>337</v>
      </c>
    </row>
    <row r="2" spans="1:16" s="140" customFormat="1" ht="13">
      <c r="A2" s="140" t="s">
        <v>288</v>
      </c>
      <c r="B2" s="140" t="s">
        <v>276</v>
      </c>
      <c r="C2" s="140" t="s">
        <v>43</v>
      </c>
      <c r="D2" s="140" t="s">
        <v>111</v>
      </c>
      <c r="E2" s="140" t="s">
        <v>46</v>
      </c>
      <c r="F2" s="140" t="s">
        <v>80</v>
      </c>
      <c r="G2" s="140" t="s">
        <v>81</v>
      </c>
      <c r="H2" s="140" t="s">
        <v>82</v>
      </c>
      <c r="J2" s="140" t="s">
        <v>143</v>
      </c>
      <c r="K2" s="140" t="s">
        <v>277</v>
      </c>
      <c r="L2" s="140" t="s">
        <v>44</v>
      </c>
      <c r="M2" s="140" t="s">
        <v>45</v>
      </c>
      <c r="N2" s="140" t="s">
        <v>78</v>
      </c>
      <c r="O2" s="140" t="s">
        <v>79</v>
      </c>
      <c r="P2" s="140" t="s">
        <v>83</v>
      </c>
    </row>
    <row r="3" spans="1:16" s="140" customFormat="1" ht="13"/>
    <row r="4" spans="1:16" s="140" customFormat="1" ht="13">
      <c r="B4" s="152"/>
      <c r="C4" s="152"/>
      <c r="D4" s="152"/>
      <c r="E4" s="152"/>
      <c r="F4" s="152"/>
      <c r="G4" s="152"/>
      <c r="H4" s="152"/>
      <c r="I4" s="152"/>
      <c r="J4" s="152"/>
      <c r="K4" s="152"/>
      <c r="L4" s="152"/>
      <c r="M4" s="152"/>
      <c r="N4" s="152"/>
      <c r="O4" s="152"/>
      <c r="P4" s="152"/>
    </row>
    <row r="5" spans="1:16" s="140" customFormat="1" ht="13">
      <c r="A5" s="140">
        <f>'Table A6'!A6</f>
        <v>1913</v>
      </c>
      <c r="B5" s="152">
        <f>'Table A0'!G6</f>
        <v>19847.768343771171</v>
      </c>
      <c r="C5" s="152"/>
      <c r="D5" s="152"/>
      <c r="E5" s="152">
        <f>'Table A4'!D6</f>
        <v>356466.75031878252</v>
      </c>
      <c r="F5" s="152">
        <f>'Table A4'!E6</f>
        <v>584574.61140135676</v>
      </c>
      <c r="G5" s="152">
        <f>'Table A4'!F6</f>
        <v>1710204.428961006</v>
      </c>
      <c r="H5" s="152">
        <f>'Table A4'!G6</f>
        <v>5468092.3429122344</v>
      </c>
      <c r="I5" s="152"/>
      <c r="J5" s="152"/>
      <c r="K5" s="152">
        <f>(1-'Table A1'!D6/100)*'Table A0'!J6/0.99</f>
        <v>16447.576606649847</v>
      </c>
      <c r="L5" s="152"/>
      <c r="M5" s="152"/>
      <c r="N5" s="152">
        <f>'Table A4'!L6</f>
        <v>128358.88923620833</v>
      </c>
      <c r="O5" s="152">
        <f>'Table A4'!M6</f>
        <v>303167.15701144433</v>
      </c>
      <c r="P5" s="152">
        <f>'Table A4'!N6</f>
        <v>1292661.3274108698</v>
      </c>
    </row>
    <row r="6" spans="1:16" s="140" customFormat="1" ht="13">
      <c r="A6" s="140">
        <f>'Table A6'!A7</f>
        <v>1914</v>
      </c>
      <c r="B6" s="152">
        <f>'Table A0'!G7</f>
        <v>19390.944612692067</v>
      </c>
      <c r="C6" s="152"/>
      <c r="D6" s="152"/>
      <c r="E6" s="152">
        <f>'Table A4'!D7</f>
        <v>352099.62935979076</v>
      </c>
      <c r="F6" s="152">
        <f>'Table A4'!E7</f>
        <v>584841.05979853473</v>
      </c>
      <c r="G6" s="152">
        <f>'Table A4'!F7</f>
        <v>1668269.067093651</v>
      </c>
      <c r="H6" s="152">
        <f>'Table A4'!G7</f>
        <v>5292193.0349123478</v>
      </c>
      <c r="I6" s="152"/>
      <c r="J6" s="152"/>
      <c r="K6" s="152">
        <f>(1-'Table A1'!D7/100)*'Table A0'!J7/0.99</f>
        <v>16030.250827367838</v>
      </c>
      <c r="L6" s="152"/>
      <c r="M6" s="152"/>
      <c r="N6" s="152">
        <f>'Table A4'!L7</f>
        <v>119358.19892104673</v>
      </c>
      <c r="O6" s="152">
        <f>'Table A4'!M7</f>
        <v>313984.05797475576</v>
      </c>
      <c r="P6" s="152">
        <f>'Table A4'!N7</f>
        <v>1265610.8484471291</v>
      </c>
    </row>
    <row r="7" spans="1:16" s="140" customFormat="1" ht="13">
      <c r="A7" s="140">
        <f>'Table A6'!A8</f>
        <v>1915</v>
      </c>
      <c r="B7" s="152">
        <f>'Table A0'!G8</f>
        <v>19578.313256292309</v>
      </c>
      <c r="C7" s="152"/>
      <c r="D7" s="152"/>
      <c r="E7" s="152">
        <f>'Table A4'!D8</f>
        <v>344142.20638296072</v>
      </c>
      <c r="F7" s="152">
        <f>'Table A4'!E8</f>
        <v>570807.68081852782</v>
      </c>
      <c r="G7" s="152">
        <f>'Table A4'!F8</f>
        <v>1804895.3316277035</v>
      </c>
      <c r="H7" s="152">
        <f>'Table A4'!G8</f>
        <v>8536829.8207074162</v>
      </c>
      <c r="I7" s="152"/>
      <c r="J7" s="152"/>
      <c r="K7" s="152">
        <f>(1-'Table A1'!D8/100)*'Table A0'!J8/0.99</f>
        <v>16299.890093396669</v>
      </c>
      <c r="L7" s="152"/>
      <c r="M7" s="152"/>
      <c r="N7" s="152">
        <f>'Table A4'!L8</f>
        <v>117476.73194739353</v>
      </c>
      <c r="O7" s="152">
        <f>'Table A4'!M8</f>
        <v>262285.76811623393</v>
      </c>
      <c r="P7" s="152">
        <f>'Table A4'!N8</f>
        <v>1056902.6106188465</v>
      </c>
    </row>
    <row r="8" spans="1:16" s="140" customFormat="1" ht="13">
      <c r="A8" s="140">
        <f>'Table A6'!A9</f>
        <v>1916</v>
      </c>
      <c r="B8" s="152">
        <f>'Table A0'!G9</f>
        <v>21299.303784190408</v>
      </c>
      <c r="C8" s="152"/>
      <c r="D8" s="152"/>
      <c r="E8" s="152">
        <f>'Table A4'!D9</f>
        <v>395593.3914534314</v>
      </c>
      <c r="F8" s="152">
        <f>'Table A4'!E9</f>
        <v>664693.54769664328</v>
      </c>
      <c r="G8" s="152">
        <f>'Table A4'!F9</f>
        <v>2101502.289248656</v>
      </c>
      <c r="H8" s="152">
        <f>'Table A4'!G9</f>
        <v>9382202.9639694877</v>
      </c>
      <c r="I8" s="152"/>
      <c r="J8" s="152"/>
      <c r="K8" s="152">
        <f>(1-'Table A1'!D9/100)*'Table A0'!J9/0.99</f>
        <v>17798.997734082262</v>
      </c>
      <c r="L8" s="152"/>
      <c r="M8" s="152"/>
      <c r="N8" s="152">
        <f>'Table A4'!L9</f>
        <v>126493.23521021956</v>
      </c>
      <c r="O8" s="152">
        <f>'Table A4'!M9</f>
        <v>305491.36230863997</v>
      </c>
      <c r="P8" s="152">
        <f>'Table A4'!N9</f>
        <v>1292535.5476130086</v>
      </c>
    </row>
    <row r="9" spans="1:16" s="140" customFormat="1" ht="13">
      <c r="A9" s="140">
        <f>'Table A6'!A10</f>
        <v>1917</v>
      </c>
      <c r="B9" s="152">
        <f>'Table A0'!G10</f>
        <v>21692.412513227864</v>
      </c>
      <c r="C9" s="152">
        <f>'Table A4'!B10</f>
        <v>87392.31312950133</v>
      </c>
      <c r="D9" s="152">
        <f>'Table A4'!C10</f>
        <v>131605.90727389097</v>
      </c>
      <c r="E9" s="152">
        <f>'Table A4'!D10</f>
        <v>381775.34196455107</v>
      </c>
      <c r="F9" s="152">
        <f>'Table A4'!E10</f>
        <v>617547.91963163728</v>
      </c>
      <c r="G9" s="152">
        <f>'Table A4'!F10</f>
        <v>1813025.9909252054</v>
      </c>
      <c r="H9" s="152">
        <f>'Table A4'!G10</f>
        <v>7225241.8128948733</v>
      </c>
      <c r="I9" s="152"/>
      <c r="J9" s="152">
        <f>'Table A4'!I10</f>
        <v>14392.423555864145</v>
      </c>
      <c r="K9" s="152">
        <f>('Table A4'!I10*0.9+'Table A4'!J10*0.05+'Table A4'!K10*0.04)/0.99</f>
        <v>18055.211205638741</v>
      </c>
      <c r="L9" s="152">
        <f>'Table A4'!J10</f>
        <v>43178.718985111715</v>
      </c>
      <c r="M9" s="152">
        <f>'Table A4'!K10</f>
        <v>69063.548601225935</v>
      </c>
      <c r="N9" s="152">
        <f>'Table A4'!L10</f>
        <v>146002.76429746486</v>
      </c>
      <c r="O9" s="152">
        <f>'Table A4'!M10</f>
        <v>318678.40180824522</v>
      </c>
      <c r="P9" s="152">
        <f>'Table A4'!N10</f>
        <v>1211668.6773730202</v>
      </c>
    </row>
    <row r="10" spans="1:16" s="140" customFormat="1" ht="13">
      <c r="A10" s="140">
        <f>'Table A6'!A11</f>
        <v>1918</v>
      </c>
      <c r="B10" s="152">
        <f>'Table A0'!G11</f>
        <v>20530.916950358816</v>
      </c>
      <c r="C10" s="152">
        <f>'Table A4'!B11</f>
        <v>81926.011555908379</v>
      </c>
      <c r="D10" s="152">
        <f>'Table A4'!C11</f>
        <v>120302.74867012662</v>
      </c>
      <c r="E10" s="152">
        <f>'Table A4'!D11</f>
        <v>326097.07966648566</v>
      </c>
      <c r="F10" s="152">
        <f>'Table A4'!E11</f>
        <v>508571.14148734399</v>
      </c>
      <c r="G10" s="152">
        <f>'Table A4'!F11</f>
        <v>1384022.8357571608</v>
      </c>
      <c r="H10" s="152">
        <f>'Table A4'!G11</f>
        <v>5026302.9805645682</v>
      </c>
      <c r="I10" s="152"/>
      <c r="J10" s="152">
        <f>'Table A4'!I11</f>
        <v>13709.239771964421</v>
      </c>
      <c r="K10" s="152">
        <f>('Table A4'!I11*0.9+'Table A4'!J11*0.05+'Table A4'!K11*0.04)/0.99</f>
        <v>17444.390054236323</v>
      </c>
      <c r="L10" s="152">
        <f>'Table A4'!J11</f>
        <v>43549.274441690126</v>
      </c>
      <c r="M10" s="152">
        <f>'Table A4'!K11</f>
        <v>68854.165921036853</v>
      </c>
      <c r="N10" s="152">
        <f>'Table A4'!L11</f>
        <v>143623.01784562739</v>
      </c>
      <c r="O10" s="152">
        <f>'Table A4'!M11</f>
        <v>289708.21791988984</v>
      </c>
      <c r="P10" s="152">
        <f>'Table A4'!N11</f>
        <v>979325.04188967077</v>
      </c>
    </row>
    <row r="11" spans="1:16" s="140" customFormat="1" ht="13">
      <c r="A11" s="140">
        <f>'Table A6'!A12</f>
        <v>1919</v>
      </c>
      <c r="B11" s="152">
        <f>'Table A0'!G12</f>
        <v>20108.050319221085</v>
      </c>
      <c r="C11" s="152">
        <f>'Table A4'!B12</f>
        <v>79389.244996991489</v>
      </c>
      <c r="D11" s="152">
        <f>'Table A4'!C12</f>
        <v>117863.93840010271</v>
      </c>
      <c r="E11" s="152">
        <f>'Table A4'!D12</f>
        <v>319062.77633069822</v>
      </c>
      <c r="F11" s="152">
        <f>'Table A4'!E12</f>
        <v>492002.37519767939</v>
      </c>
      <c r="G11" s="152">
        <f>'Table A4'!F12</f>
        <v>1297769.3144095291</v>
      </c>
      <c r="H11" s="152">
        <f>'Table A4'!G12</f>
        <v>4464402.5873266943</v>
      </c>
      <c r="I11" s="152"/>
      <c r="J11" s="152">
        <f>'Table A4'!I12</f>
        <v>13521.250910579931</v>
      </c>
      <c r="K11" s="152">
        <f>('Table A4'!I12*0.9+'Table A4'!J12*0.05+'Table A4'!K12*0.04)/0.99</f>
        <v>17088.305612034448</v>
      </c>
      <c r="L11" s="152">
        <f>'Table A4'!J12</f>
        <v>40914.551593880278</v>
      </c>
      <c r="M11" s="152">
        <f>'Table A4'!K12</f>
        <v>67564.228917453816</v>
      </c>
      <c r="N11" s="152">
        <f>'Table A4'!L12</f>
        <v>146123.17746371709</v>
      </c>
      <c r="O11" s="152">
        <f>'Table A4'!M12</f>
        <v>290560.64039471693</v>
      </c>
      <c r="P11" s="152">
        <f>'Table A4'!N12</f>
        <v>945921.17297428881</v>
      </c>
    </row>
    <row r="12" spans="1:16" s="140" customFormat="1" ht="13">
      <c r="A12" s="140">
        <f>'Table A6'!A13</f>
        <v>1920</v>
      </c>
      <c r="B12" s="152">
        <f>'Table A0'!G13</f>
        <v>17932.193731629959</v>
      </c>
      <c r="C12" s="152">
        <f>'Table A4'!B13</f>
        <v>68322.352878423859</v>
      </c>
      <c r="D12" s="152">
        <f>'Table A4'!C13</f>
        <v>98517.50101084284</v>
      </c>
      <c r="E12" s="152">
        <f>'Table A4'!D13</f>
        <v>259282.34331192411</v>
      </c>
      <c r="F12" s="152">
        <f>'Table A4'!E13</f>
        <v>392832.06649097346</v>
      </c>
      <c r="G12" s="152">
        <f>'Table A4'!F13</f>
        <v>963215.77790163981</v>
      </c>
      <c r="H12" s="152">
        <f>'Table A4'!G13</f>
        <v>2997614.769828652</v>
      </c>
      <c r="I12" s="152"/>
      <c r="J12" s="152">
        <f>'Table A4'!I13</f>
        <v>12333.28715976397</v>
      </c>
      <c r="K12" s="152">
        <f>('Table A4'!I13*0.9+'Table A4'!J13*0.05+'Table A4'!K13*0.04)/0.99</f>
        <v>15494.313432839108</v>
      </c>
      <c r="L12" s="152">
        <f>'Table A4'!J13</f>
        <v>38127.204746004863</v>
      </c>
      <c r="M12" s="152">
        <f>'Table A4'!K13</f>
        <v>58326.29043557254</v>
      </c>
      <c r="N12" s="152">
        <f>'Table A4'!L13</f>
        <v>125732.62013287473</v>
      </c>
      <c r="O12" s="152">
        <f>'Table A4'!M13</f>
        <v>250236.13863830687</v>
      </c>
      <c r="P12" s="152">
        <f>'Table A4'!N13</f>
        <v>737171.44546530524</v>
      </c>
    </row>
    <row r="13" spans="1:16" s="140" customFormat="1" ht="13">
      <c r="A13" s="140">
        <f>'Table A6'!A14</f>
        <v>1921</v>
      </c>
      <c r="B13" s="152">
        <f>'Table A0'!G14</f>
        <v>15820.840383497089</v>
      </c>
      <c r="C13" s="152">
        <f>'Table A4'!B14</f>
        <v>67807.689405134151</v>
      </c>
      <c r="D13" s="152">
        <f>'Table A4'!C14</f>
        <v>96371.259677981245</v>
      </c>
      <c r="E13" s="152">
        <f>'Table A4'!D14</f>
        <v>244794.75558099223</v>
      </c>
      <c r="F13" s="152">
        <f>'Table A4'!E14</f>
        <v>367006.57176344335</v>
      </c>
      <c r="G13" s="152">
        <f>'Table A4'!F14</f>
        <v>886309.58399761014</v>
      </c>
      <c r="H13" s="152">
        <f>'Table A4'!G14</f>
        <v>2672472.7926396555</v>
      </c>
      <c r="I13" s="152"/>
      <c r="J13" s="152">
        <f>'Table A4'!I14</f>
        <v>10044.523825537415</v>
      </c>
      <c r="K13" s="152">
        <f>('Table A4'!I14*0.9+'Table A4'!J14*0.05+'Table A4'!K14*0.04)/0.99</f>
        <v>13507.972553219361</v>
      </c>
      <c r="L13" s="152">
        <f>'Table A4'!J14</f>
        <v>39244.119132287044</v>
      </c>
      <c r="M13" s="152">
        <f>'Table A4'!K14</f>
        <v>59265.385702228508</v>
      </c>
      <c r="N13" s="152">
        <f>'Table A4'!L14</f>
        <v>122582.93939854104</v>
      </c>
      <c r="O13" s="152">
        <f>'Table A4'!M14</f>
        <v>237180.81870490167</v>
      </c>
      <c r="P13" s="152">
        <f>'Table A4'!N14</f>
        <v>687847.00525960512</v>
      </c>
    </row>
    <row r="14" spans="1:16" s="140" customFormat="1" ht="13">
      <c r="A14" s="140">
        <f>'Table A6'!A15</f>
        <v>1922</v>
      </c>
      <c r="B14" s="152">
        <f>'Table A0'!G15</f>
        <v>17863.312019250807</v>
      </c>
      <c r="C14" s="152">
        <f>'Table A4'!B15</f>
        <v>76720.341065359826</v>
      </c>
      <c r="D14" s="152">
        <f>'Table A4'!C15</f>
        <v>110941.11777121625</v>
      </c>
      <c r="E14" s="152">
        <f>'Table A4'!D15</f>
        <v>291034.78657494555</v>
      </c>
      <c r="F14" s="152">
        <f>'Table A4'!E15</f>
        <v>442160.75510398555</v>
      </c>
      <c r="G14" s="152">
        <f>'Table A4'!F15</f>
        <v>1101903.4403253577</v>
      </c>
      <c r="H14" s="152">
        <f>'Table A4'!G15</f>
        <v>3589311.6666724184</v>
      </c>
      <c r="I14" s="152"/>
      <c r="J14" s="152">
        <f>'Table A4'!I15</f>
        <v>11323.642125238694</v>
      </c>
      <c r="K14" s="152">
        <f>('Table A4'!I15*0.9+'Table A4'!J15*0.05+'Table A4'!K15*0.04)/0.99</f>
        <v>15104.004195455909</v>
      </c>
      <c r="L14" s="152">
        <f>'Table A4'!J15</f>
        <v>42499.564359503391</v>
      </c>
      <c r="M14" s="152">
        <f>'Table A4'!K15</f>
        <v>65917.700570283938</v>
      </c>
      <c r="N14" s="152">
        <f>'Table A4'!L15</f>
        <v>139908.81804590553</v>
      </c>
      <c r="O14" s="152">
        <f>'Table A4'!M15</f>
        <v>277225.0837986425</v>
      </c>
      <c r="P14" s="152">
        <f>'Table A4'!N15</f>
        <v>825524.74850901763</v>
      </c>
    </row>
    <row r="15" spans="1:16" s="140" customFormat="1" ht="13">
      <c r="A15" s="140">
        <f>'Table A6'!A16</f>
        <v>1923</v>
      </c>
      <c r="B15" s="152">
        <f>'Table A0'!G16</f>
        <v>19870.014219131277</v>
      </c>
      <c r="C15" s="152">
        <f>'Table A4'!B16</f>
        <v>80651.497677481748</v>
      </c>
      <c r="D15" s="152">
        <f>'Table A4'!C16</f>
        <v>115042.04944106874</v>
      </c>
      <c r="E15" s="152">
        <f>'Table A4'!D16</f>
        <v>297871.47619102494</v>
      </c>
      <c r="F15" s="152">
        <f>'Table A4'!E16</f>
        <v>449981.96001056448</v>
      </c>
      <c r="G15" s="152">
        <f>'Table A4'!F16</f>
        <v>1093618.8027848459</v>
      </c>
      <c r="H15" s="152">
        <f>'Table A4'!G16</f>
        <v>3480426.3623591848</v>
      </c>
      <c r="I15" s="152"/>
      <c r="J15" s="152">
        <f>'Table A4'!I16</f>
        <v>13116.516057092336</v>
      </c>
      <c r="K15" s="152">
        <f>('Table A4'!I16*0.9+'Table A4'!J16*0.05+'Table A4'!K16*0.04)/0.99</f>
        <v>17061.918643657606</v>
      </c>
      <c r="L15" s="152">
        <f>'Table A4'!J16</f>
        <v>46260.945913894786</v>
      </c>
      <c r="M15" s="152">
        <f>'Table A4'!K16</f>
        <v>69334.692753579671</v>
      </c>
      <c r="N15" s="152">
        <f>'Table A4'!L16</f>
        <v>145760.99237148539</v>
      </c>
      <c r="O15" s="152">
        <f>'Table A4'!M16</f>
        <v>289072.7493169941</v>
      </c>
      <c r="P15" s="152">
        <f>'Table A4'!N16</f>
        <v>828417.96283214167</v>
      </c>
    </row>
    <row r="16" spans="1:16" s="140" customFormat="1" ht="13">
      <c r="A16" s="140">
        <f>'Table A6'!A17</f>
        <v>1924</v>
      </c>
      <c r="B16" s="152">
        <f>'Table A0'!G17</f>
        <v>19631.811180755325</v>
      </c>
      <c r="C16" s="152">
        <f>'Table A4'!B17</f>
        <v>84934.900345506365</v>
      </c>
      <c r="D16" s="152">
        <f>'Table A4'!C17</f>
        <v>121434.04881284844</v>
      </c>
      <c r="E16" s="152">
        <f>'Table A4'!D17</f>
        <v>320310.802896754</v>
      </c>
      <c r="F16" s="152">
        <f>'Table A4'!E17</f>
        <v>487512.53251543955</v>
      </c>
      <c r="G16" s="152">
        <f>'Table A4'!F17</f>
        <v>1205418.4325547859</v>
      </c>
      <c r="H16" s="152">
        <f>'Table A4'!G17</f>
        <v>3943468.5586452438</v>
      </c>
      <c r="I16" s="152"/>
      <c r="J16" s="152">
        <f>'Table A4'!I17</f>
        <v>12375.912384671876</v>
      </c>
      <c r="K16" s="152">
        <f>('Table A4'!I17*0.9+'Table A4'!J17*0.05+'Table A4'!K17*0.04)/0.99</f>
        <v>16594.649648270493</v>
      </c>
      <c r="L16" s="152">
        <f>'Table A4'!J17</f>
        <v>48435.751878164294</v>
      </c>
      <c r="M16" s="152">
        <f>'Table A4'!K17</f>
        <v>71714.860291872057</v>
      </c>
      <c r="N16" s="152">
        <f>'Table A4'!L17</f>
        <v>153109.07327806845</v>
      </c>
      <c r="O16" s="152">
        <f>'Table A4'!M17</f>
        <v>308036.05750560295</v>
      </c>
      <c r="P16" s="152">
        <f>'Table A4'!N17</f>
        <v>901190.64076695719</v>
      </c>
    </row>
    <row r="17" spans="1:16" s="140" customFormat="1" ht="13">
      <c r="A17" s="140">
        <f>'Table A6'!A18</f>
        <v>1925</v>
      </c>
      <c r="B17" s="152">
        <f>'Table A0'!G18</f>
        <v>19825.531313683055</v>
      </c>
      <c r="C17" s="152">
        <f>'Table A4'!B18</f>
        <v>87563.04617404053</v>
      </c>
      <c r="D17" s="152">
        <f>'Table A4'!C18</f>
        <v>128729.17977311388</v>
      </c>
      <c r="E17" s="152">
        <f>'Table A4'!D18</f>
        <v>348984.99323646305</v>
      </c>
      <c r="F17" s="152">
        <f>'Table A4'!E18</f>
        <v>531859.18921184156</v>
      </c>
      <c r="G17" s="152">
        <f>'Table A4'!F18</f>
        <v>1338625.6593204057</v>
      </c>
      <c r="H17" s="152">
        <f>'Table A4'!G18</f>
        <v>4649242.5100835925</v>
      </c>
      <c r="I17" s="152"/>
      <c r="J17" s="152">
        <f>'Table A4'!I18</f>
        <v>12299.140773643336</v>
      </c>
      <c r="K17" s="152">
        <f>('Table A4'!I18*0.9+'Table A4'!J18*0.05+'Table A4'!K18*0.04)/0.99</f>
        <v>16500.688263958004</v>
      </c>
      <c r="L17" s="152">
        <f>'Table A4'!J18</f>
        <v>46396.912574967166</v>
      </c>
      <c r="M17" s="152">
        <f>'Table A4'!K18</f>
        <v>73665.226407276597</v>
      </c>
      <c r="N17" s="152">
        <f>'Table A4'!L18</f>
        <v>166110.79726108458</v>
      </c>
      <c r="O17" s="152">
        <f>'Table A4'!M18</f>
        <v>330167.57168470044</v>
      </c>
      <c r="P17" s="152">
        <f>'Table A4'!N18</f>
        <v>970779.34256894048</v>
      </c>
    </row>
    <row r="18" spans="1:16" s="140" customFormat="1" ht="13">
      <c r="A18" s="140">
        <f>'Table A6'!A19</f>
        <v>1926</v>
      </c>
      <c r="B18" s="152">
        <f>'Table A0'!G19</f>
        <v>20042.085401662938</v>
      </c>
      <c r="C18" s="152">
        <f>'Table A4'!B19</f>
        <v>88323.436654345845</v>
      </c>
      <c r="D18" s="152">
        <f>'Table A4'!C19</f>
        <v>131285.0921782986</v>
      </c>
      <c r="E18" s="152">
        <f>'Table A4'!D19</f>
        <v>360987.96137260745</v>
      </c>
      <c r="F18" s="152">
        <f>'Table A4'!E19</f>
        <v>551066.33122708427</v>
      </c>
      <c r="G18" s="152">
        <f>'Table A4'!F19</f>
        <v>1416609.4238598319</v>
      </c>
      <c r="H18" s="152">
        <f>'Table A4'!G19</f>
        <v>5088242.4930124357</v>
      </c>
      <c r="I18" s="152"/>
      <c r="J18" s="152">
        <f>'Table A4'!I19</f>
        <v>12455.268595809282</v>
      </c>
      <c r="K18" s="152">
        <f>('Table A4'!I19*0.9+'Table A4'!J19*0.05+'Table A4'!K19*0.04)/0.99</f>
        <v>16598.187664582692</v>
      </c>
      <c r="L18" s="152">
        <f>'Table A4'!J19</f>
        <v>45361.781130393094</v>
      </c>
      <c r="M18" s="152">
        <f>'Table A4'!K19</f>
        <v>73859.374879721392</v>
      </c>
      <c r="N18" s="152">
        <f>'Table A4'!L19</f>
        <v>170909.59151813062</v>
      </c>
      <c r="O18" s="152">
        <f>'Table A4'!M19</f>
        <v>334680.55806889734</v>
      </c>
      <c r="P18" s="152">
        <f>'Table A4'!N19</f>
        <v>1008650.1939539872</v>
      </c>
    </row>
    <row r="19" spans="1:16" s="140" customFormat="1" ht="13">
      <c r="A19" s="140">
        <f>'Table A6'!A20</f>
        <v>1927</v>
      </c>
      <c r="B19" s="152">
        <f>'Table A0'!G20</f>
        <v>20189.594350568168</v>
      </c>
      <c r="C19" s="152">
        <f>'Table A4'!B20</f>
        <v>90178.303709296422</v>
      </c>
      <c r="D19" s="152">
        <f>'Table A4'!C20</f>
        <v>134994.28708935351</v>
      </c>
      <c r="E19" s="152">
        <f>'Table A4'!D20</f>
        <v>377119.12621785584</v>
      </c>
      <c r="F19" s="152">
        <f>'Table A4'!E20</f>
        <v>578756.06073352555</v>
      </c>
      <c r="G19" s="152">
        <f>'Table A4'!F20</f>
        <v>1508688.8168204029</v>
      </c>
      <c r="H19" s="152">
        <f>'Table A4'!G20</f>
        <v>5568562.441463382</v>
      </c>
      <c r="I19" s="152"/>
      <c r="J19" s="152">
        <f>'Table A4'!I20</f>
        <v>12413.071088487251</v>
      </c>
      <c r="K19" s="152">
        <f>('Table A4'!I20*0.9+'Table A4'!J20*0.05+'Table A4'!K20*0.04)/0.99</f>
        <v>16584.245543827888</v>
      </c>
      <c r="L19" s="152">
        <f>'Table A4'!J20</f>
        <v>45362.320329239301</v>
      </c>
      <c r="M19" s="152">
        <f>'Table A4'!K20</f>
        <v>74463.077307227941</v>
      </c>
      <c r="N19" s="152">
        <f>'Table A4'!L20</f>
        <v>175482.19170218619</v>
      </c>
      <c r="O19" s="152">
        <f>'Table A4'!M20</f>
        <v>346272.87171180622</v>
      </c>
      <c r="P19" s="152">
        <f>'Table A4'!N20</f>
        <v>1057591.7474156276</v>
      </c>
    </row>
    <row r="20" spans="1:16" s="140" customFormat="1" ht="13">
      <c r="A20" s="140">
        <f>'Table A6'!A21</f>
        <v>1928</v>
      </c>
      <c r="B20" s="152">
        <f>'Table A0'!G21</f>
        <v>20612.85382350611</v>
      </c>
      <c r="C20" s="152">
        <f>'Table A4'!B21</f>
        <v>95011.202593193171</v>
      </c>
      <c r="D20" s="152">
        <f>'Table A4'!C21</f>
        <v>143347.6483192335</v>
      </c>
      <c r="E20" s="152">
        <f>'Table A4'!D21</f>
        <v>403985.50848931901</v>
      </c>
      <c r="F20" s="152">
        <f>'Table A4'!E21</f>
        <v>625596.53175855777</v>
      </c>
      <c r="G20" s="152">
        <f>'Table A4'!F21</f>
        <v>1688535.3697077353</v>
      </c>
      <c r="H20" s="152">
        <f>'Table A4'!G21</f>
        <v>6648652.0055342084</v>
      </c>
      <c r="I20" s="152"/>
      <c r="J20" s="152">
        <f>'Table A4'!I21</f>
        <v>12346.370626874213</v>
      </c>
      <c r="K20" s="152">
        <f>('Table A4'!I21*0.9+'Table A4'!J21*0.05+'Table A4'!K21*0.04)/0.99</f>
        <v>16740.402766275678</v>
      </c>
      <c r="L20" s="152">
        <f>'Table A4'!J21</f>
        <v>46674.756867152828</v>
      </c>
      <c r="M20" s="152">
        <f>'Table A4'!K21</f>
        <v>78188.183276712152</v>
      </c>
      <c r="N20" s="152">
        <f>'Table A4'!L21</f>
        <v>182374.48522008021</v>
      </c>
      <c r="O20" s="152">
        <f>'Table A4'!M21</f>
        <v>359861.82227126329</v>
      </c>
      <c r="P20" s="152">
        <f>'Table A4'!N21</f>
        <v>1137411.2990603498</v>
      </c>
    </row>
    <row r="21" spans="1:16" s="140" customFormat="1" ht="13">
      <c r="A21" s="140">
        <f>'Table A6'!A22</f>
        <v>1929</v>
      </c>
      <c r="B21" s="152">
        <f>'Table A0'!G22</f>
        <v>21490.409804938208</v>
      </c>
      <c r="C21" s="152">
        <f>'Table A4'!B22</f>
        <v>94038.602584843597</v>
      </c>
      <c r="D21" s="152">
        <f>'Table A4'!C22</f>
        <v>142044.59211755122</v>
      </c>
      <c r="E21" s="152">
        <f>'Table A4'!D22</f>
        <v>395808.31083956663</v>
      </c>
      <c r="F21" s="152">
        <f>'Table A4'!E22</f>
        <v>610891.77146280208</v>
      </c>
      <c r="G21" s="152">
        <f>'Table A4'!F22</f>
        <v>1637969.1301105625</v>
      </c>
      <c r="H21" s="152">
        <f>'Table A4'!G22</f>
        <v>6459547.1079707034</v>
      </c>
      <c r="I21" s="152"/>
      <c r="J21" s="152">
        <f>'Table A4'!I22</f>
        <v>13429.499496059834</v>
      </c>
      <c r="K21" s="152">
        <f>('Table A4'!I22*0.9+'Table A4'!J22*0.05+'Table A4'!K22*0.04)/0.99</f>
        <v>17709.420905598527</v>
      </c>
      <c r="L21" s="152">
        <f>'Table A4'!J22</f>
        <v>46032.613052135937</v>
      </c>
      <c r="M21" s="152">
        <f>'Table A4'!K22</f>
        <v>78603.662437047387</v>
      </c>
      <c r="N21" s="152">
        <f>'Table A4'!L22</f>
        <v>180724.85021633122</v>
      </c>
      <c r="O21" s="152">
        <f>'Table A4'!M22</f>
        <v>354122.43180086178</v>
      </c>
      <c r="P21" s="152">
        <f>'Table A4'!N22</f>
        <v>1102238.2436816578</v>
      </c>
    </row>
    <row r="22" spans="1:16" s="140" customFormat="1" ht="13">
      <c r="A22" s="140">
        <f>'Table A6'!A23</f>
        <v>1930</v>
      </c>
      <c r="B22" s="152">
        <f>'Table A0'!G23</f>
        <v>19478.023080258215</v>
      </c>
      <c r="C22" s="152">
        <f>'Table A4'!B23</f>
        <v>83898.6131497858</v>
      </c>
      <c r="D22" s="152">
        <f>'Table A4'!C23</f>
        <v>121467.61744822111</v>
      </c>
      <c r="E22" s="152">
        <f>'Table A4'!D23</f>
        <v>319884.03615849384</v>
      </c>
      <c r="F22" s="152">
        <f>'Table A4'!E23</f>
        <v>483727.2279790148</v>
      </c>
      <c r="G22" s="152">
        <f>'Table A4'!F23</f>
        <v>1246929.089790442</v>
      </c>
      <c r="H22" s="152">
        <f>'Table A4'!G23</f>
        <v>4652820.2606052207</v>
      </c>
      <c r="I22" s="152"/>
      <c r="J22" s="152">
        <f>'Table A4'!I23</f>
        <v>12320.179739199597</v>
      </c>
      <c r="K22" s="152">
        <f>('Table A4'!I23*0.9+'Table A4'!J23*0.05+'Table A4'!K23*0.04)/0.99</f>
        <v>16443.618907750784</v>
      </c>
      <c r="L22" s="152">
        <f>'Table A4'!J23</f>
        <v>46329.608851350466</v>
      </c>
      <c r="M22" s="152">
        <f>'Table A4'!K23</f>
        <v>71863.512770652917</v>
      </c>
      <c r="N22" s="152">
        <f>'Table A4'!L23</f>
        <v>156040.8443379729</v>
      </c>
      <c r="O22" s="152">
        <f>'Table A4'!M23</f>
        <v>292926.76252615795</v>
      </c>
      <c r="P22" s="152">
        <f>'Table A4'!N23</f>
        <v>868496.73747768893</v>
      </c>
    </row>
    <row r="23" spans="1:16" s="140" customFormat="1" ht="13">
      <c r="A23" s="140">
        <f>'Table A6'!A24</f>
        <v>1931</v>
      </c>
      <c r="B23" s="152">
        <f>'Table A0'!G24</f>
        <v>17672.730006095313</v>
      </c>
      <c r="C23" s="152">
        <f>'Table A4'!B24</f>
        <v>78475.746705108351</v>
      </c>
      <c r="D23" s="152">
        <f>'Table A4'!C24</f>
        <v>109614.12590904578</v>
      </c>
      <c r="E23" s="152">
        <f>'Table A4'!D24</f>
        <v>269873.08557624463</v>
      </c>
      <c r="F23" s="152">
        <f>'Table A4'!E24</f>
        <v>400243.90700548724</v>
      </c>
      <c r="G23" s="152">
        <f>'Table A4'!F24</f>
        <v>1002952.9709827878</v>
      </c>
      <c r="H23" s="152">
        <f>'Table A4'!G24</f>
        <v>3666054.6876199441</v>
      </c>
      <c r="I23" s="152"/>
      <c r="J23" s="152">
        <f>'Table A4'!I24</f>
        <v>10916.83926176053</v>
      </c>
      <c r="K23" s="152">
        <f>('Table A4'!I24*0.9+'Table A4'!J24*0.05+'Table A4'!K24*0.04)/0.99</f>
        <v>15125.251667002896</v>
      </c>
      <c r="L23" s="152">
        <f>'Table A4'!J24</f>
        <v>47337.367501170942</v>
      </c>
      <c r="M23" s="152">
        <f>'Table A4'!K24</f>
        <v>69549.385992246069</v>
      </c>
      <c r="N23" s="152">
        <f>'Table A4'!L24</f>
        <v>139502.26414700205</v>
      </c>
      <c r="O23" s="152">
        <f>'Table A4'!M24</f>
        <v>249566.64101116214</v>
      </c>
      <c r="P23" s="152">
        <f>'Table A4'!N24</f>
        <v>707052.78024532599</v>
      </c>
    </row>
    <row r="24" spans="1:16" s="140" customFormat="1" ht="13">
      <c r="A24" s="140">
        <f>'Table A6'!A25</f>
        <v>1932</v>
      </c>
      <c r="B24" s="152">
        <f>'Table A0'!G25</f>
        <v>14865.121969052094</v>
      </c>
      <c r="C24" s="152">
        <f>'Table A4'!B25</f>
        <v>68826.296430441769</v>
      </c>
      <c r="D24" s="152">
        <f>'Table A4'!C25</f>
        <v>96893.258757426884</v>
      </c>
      <c r="E24" s="152">
        <f>'Table A4'!D25</f>
        <v>230089.30924202624</v>
      </c>
      <c r="F24" s="152">
        <f>'Table A4'!E25</f>
        <v>343353.45696471934</v>
      </c>
      <c r="G24" s="152">
        <f>'Table A4'!F25</f>
        <v>876480.96294031548</v>
      </c>
      <c r="H24" s="152">
        <f>'Table A4'!G25</f>
        <v>2863744.2663116418</v>
      </c>
      <c r="I24" s="152"/>
      <c r="J24" s="152">
        <f>'Table A4'!I25</f>
        <v>8869.4359177865736</v>
      </c>
      <c r="K24" s="152">
        <f>('Table A4'!I25*0.9+'Table A4'!J25*0.05+'Table A4'!K25*0.04)/0.99</f>
        <v>12691.140279426096</v>
      </c>
      <c r="L24" s="152">
        <f>'Table A4'!J25</f>
        <v>40759.334103456684</v>
      </c>
      <c r="M24" s="152">
        <f>'Table A4'!K25</f>
        <v>63594.246136277041</v>
      </c>
      <c r="N24" s="152">
        <f>'Table A4'!L25</f>
        <v>116825.1615193332</v>
      </c>
      <c r="O24" s="152">
        <f>'Table A4'!M25</f>
        <v>210071.58047082025</v>
      </c>
      <c r="P24" s="152">
        <f>'Table A4'!N25</f>
        <v>655673.92923239025</v>
      </c>
    </row>
    <row r="25" spans="1:16" s="140" customFormat="1" ht="13">
      <c r="A25" s="140">
        <f>'Table A6'!A26</f>
        <v>1933</v>
      </c>
      <c r="B25" s="152">
        <f>'Table A0'!G26</f>
        <v>14482.724871658316</v>
      </c>
      <c r="C25" s="152">
        <f>'Table A4'!B26</f>
        <v>65210.539048422208</v>
      </c>
      <c r="D25" s="152">
        <f>'Table A4'!C26</f>
        <v>94098.365781470668</v>
      </c>
      <c r="E25" s="152">
        <f>'Table A4'!D26</f>
        <v>228405.7965286999</v>
      </c>
      <c r="F25" s="152">
        <f>'Table A4'!E26</f>
        <v>341174.86173695279</v>
      </c>
      <c r="G25" s="152">
        <f>'Table A4'!F26</f>
        <v>876853.42731663934</v>
      </c>
      <c r="H25" s="152">
        <f>'Table A4'!G26</f>
        <v>2961158.7153638685</v>
      </c>
      <c r="I25" s="152"/>
      <c r="J25" s="152">
        <f>'Table A4'!I26</f>
        <v>8846.3010742401057</v>
      </c>
      <c r="K25" s="152">
        <f>('Table A4'!I26*0.9+'Table A4'!J26*0.05+'Table A4'!K26*0.04)/0.99</f>
        <v>12321.885764011433</v>
      </c>
      <c r="L25" s="152">
        <f>'Table A4'!J26</f>
        <v>36322.712315373763</v>
      </c>
      <c r="M25" s="152">
        <f>'Table A4'!K26</f>
        <v>60521.508094663353</v>
      </c>
      <c r="N25" s="152">
        <f>'Table A4'!L26</f>
        <v>115636.73132044701</v>
      </c>
      <c r="O25" s="152">
        <f>'Table A4'!M26</f>
        <v>207255.22034203116</v>
      </c>
      <c r="P25" s="152">
        <f>'Table A4'!N26</f>
        <v>645263.9508669473</v>
      </c>
    </row>
    <row r="26" spans="1:16" s="140" customFormat="1" ht="13">
      <c r="A26" s="140">
        <f>'Table A6'!A27</f>
        <v>1934</v>
      </c>
      <c r="B26" s="152">
        <f>'Table A0'!G27</f>
        <v>15914.485941807399</v>
      </c>
      <c r="C26" s="152">
        <f>'Table A4'!B27</f>
        <v>71861.983244992865</v>
      </c>
      <c r="D26" s="152">
        <f>'Table A4'!C27</f>
        <v>105018.55627906106</v>
      </c>
      <c r="E26" s="152">
        <f>'Table A4'!D27</f>
        <v>252534.00832064584</v>
      </c>
      <c r="F26" s="152">
        <f>'Table A4'!E27</f>
        <v>375454.26918203145</v>
      </c>
      <c r="G26" s="152">
        <f>'Table A4'!F27</f>
        <v>926808.83495512069</v>
      </c>
      <c r="H26" s="152">
        <f>'Table A4'!G27</f>
        <v>3058595.4765116218</v>
      </c>
      <c r="I26" s="152"/>
      <c r="J26" s="152">
        <f>'Table A4'!I27</f>
        <v>9698.0973525645695</v>
      </c>
      <c r="K26" s="152">
        <f>('Table A4'!I27*0.9+'Table A4'!J27*0.05+'Table A4'!K27*0.04)/0.99</f>
        <v>13524.389756162567</v>
      </c>
      <c r="L26" s="152">
        <f>'Table A4'!J27</f>
        <v>38705.410210924689</v>
      </c>
      <c r="M26" s="152">
        <f>'Table A4'!K27</f>
        <v>68139.693268664851</v>
      </c>
      <c r="N26" s="152">
        <f>'Table A4'!L27</f>
        <v>129613.74745926024</v>
      </c>
      <c r="O26" s="152">
        <f>'Table A4'!M27</f>
        <v>237615.62773875913</v>
      </c>
      <c r="P26" s="152">
        <f>'Table A4'!N27</f>
        <v>689943.65255995409</v>
      </c>
    </row>
    <row r="27" spans="1:16" s="140" customFormat="1" ht="13">
      <c r="A27" s="140">
        <f>'Table A6'!A28</f>
        <v>1935</v>
      </c>
      <c r="B27" s="152">
        <f>'Table A0'!G28</f>
        <v>17232.467923370386</v>
      </c>
      <c r="C27" s="152">
        <f>'Table A4'!B28</f>
        <v>74776.826127720298</v>
      </c>
      <c r="D27" s="152">
        <f>'Table A4'!C28</f>
        <v>106807.47677598475</v>
      </c>
      <c r="E27" s="152">
        <f>'Table A4'!D28</f>
        <v>269314.38507206511</v>
      </c>
      <c r="F27" s="152">
        <f>'Table A4'!E28</f>
        <v>402223.94820206903</v>
      </c>
      <c r="G27" s="152">
        <f>'Table A4'!F28</f>
        <v>998944.08318803797</v>
      </c>
      <c r="H27" s="152">
        <f>'Table A4'!G28</f>
        <v>3354019.1387165757</v>
      </c>
      <c r="I27" s="152"/>
      <c r="J27" s="152">
        <f>'Table A4'!I28</f>
        <v>10838.650345109285</v>
      </c>
      <c r="K27" s="152">
        <f>('Table A4'!I28*0.9+'Table A4'!J28*0.05+'Table A4'!K28*0.04)/0.99</f>
        <v>14686.18593196943</v>
      </c>
      <c r="L27" s="152">
        <f>'Table A4'!J28</f>
        <v>42746.175479455858</v>
      </c>
      <c r="M27" s="152">
        <f>'Table A4'!K28</f>
        <v>66180.749701964654</v>
      </c>
      <c r="N27" s="152">
        <f>'Table A4'!L28</f>
        <v>136404.82194206121</v>
      </c>
      <c r="O27" s="152">
        <f>'Table A4'!M28</f>
        <v>253043.91445557674</v>
      </c>
      <c r="P27" s="152">
        <f>'Table A4'!N28</f>
        <v>737269.07701820054</v>
      </c>
    </row>
    <row r="28" spans="1:16" s="140" customFormat="1" ht="13">
      <c r="A28" s="140">
        <f>'Table A6'!A29</f>
        <v>1936</v>
      </c>
      <c r="B28" s="152">
        <f>'Table A0'!G29</f>
        <v>18918.662151842917</v>
      </c>
      <c r="C28" s="152">
        <f>'Table A4'!B29</f>
        <v>84703.328468145541</v>
      </c>
      <c r="D28" s="152">
        <f>'Table A4'!C29</f>
        <v>123556.92244928214</v>
      </c>
      <c r="E28" s="152">
        <f>'Table A4'!D29</f>
        <v>333674.91788233584</v>
      </c>
      <c r="F28" s="152">
        <f>'Table A4'!E29</f>
        <v>505852.17133235047</v>
      </c>
      <c r="G28" s="152">
        <f>'Table A4'!F29</f>
        <v>1265175.9616783482</v>
      </c>
      <c r="H28" s="152">
        <f>'Table A4'!G29</f>
        <v>4226667.444095091</v>
      </c>
      <c r="I28" s="152"/>
      <c r="J28" s="152">
        <f>'Table A4'!I29</f>
        <v>11609.254783364848</v>
      </c>
      <c r="K28" s="152">
        <f>('Table A4'!I29*0.9+'Table A4'!J29*0.05+'Table A4'!K29*0.04)/0.99</f>
        <v>15739.306033353088</v>
      </c>
      <c r="L28" s="152">
        <f>'Table A4'!J29</f>
        <v>45849.734487008944</v>
      </c>
      <c r="M28" s="152">
        <f>'Table A4'!K29</f>
        <v>71027.423591018727</v>
      </c>
      <c r="N28" s="152">
        <f>'Table A4'!L29</f>
        <v>161497.66443232127</v>
      </c>
      <c r="O28" s="152">
        <f>'Table A4'!M29</f>
        <v>316021.22374585102</v>
      </c>
      <c r="P28" s="152">
        <f>'Table A4'!N29</f>
        <v>936121.35252093244</v>
      </c>
    </row>
    <row r="29" spans="1:16" s="140" customFormat="1" ht="13">
      <c r="A29" s="140">
        <f>'Table A6'!A30</f>
        <v>1937</v>
      </c>
      <c r="B29" s="152">
        <f>'Table A0'!G30</f>
        <v>19836.94676246052</v>
      </c>
      <c r="C29" s="152">
        <f>'Table A4'!B30</f>
        <v>85988.958491634548</v>
      </c>
      <c r="D29" s="152">
        <f>'Table A4'!C30</f>
        <v>124493.79949814154</v>
      </c>
      <c r="E29" s="152">
        <f>'Table A4'!D30</f>
        <v>326326.38916643412</v>
      </c>
      <c r="F29" s="152">
        <f>'Table A4'!E30</f>
        <v>492558.88970560592</v>
      </c>
      <c r="G29" s="152">
        <f>'Table A4'!F30</f>
        <v>1222190.3509520057</v>
      </c>
      <c r="H29" s="152">
        <f>'Table A4'!G30</f>
        <v>3998212.1150453733</v>
      </c>
      <c r="I29" s="152"/>
      <c r="J29" s="152">
        <f>'Table A4'!I30</f>
        <v>12486.723236996741</v>
      </c>
      <c r="K29" s="152">
        <f>('Table A4'!I30*0.9+'Table A4'!J30*0.05+'Table A4'!K30*0.04)/0.99</f>
        <v>16741.093808885031</v>
      </c>
      <c r="L29" s="152">
        <f>'Table A4'!J30</f>
        <v>47484.117485127565</v>
      </c>
      <c r="M29" s="152">
        <f>'Table A4'!K30</f>
        <v>74035.652081068372</v>
      </c>
      <c r="N29" s="152">
        <f>'Table A4'!L30</f>
        <v>160093.88862726244</v>
      </c>
      <c r="O29" s="152">
        <f>'Table A4'!M30</f>
        <v>310151.02439400594</v>
      </c>
      <c r="P29" s="152">
        <f>'Table A4'!N30</f>
        <v>913743.48827496474</v>
      </c>
    </row>
    <row r="30" spans="1:16" s="140" customFormat="1" ht="13">
      <c r="A30" s="140">
        <f>'Table A6'!A31</f>
        <v>1938</v>
      </c>
      <c r="B30" s="152">
        <f>'Table A0'!G31</f>
        <v>18239.041568013436</v>
      </c>
      <c r="C30" s="152">
        <f>'Table A4'!B31</f>
        <v>78429.502915455872</v>
      </c>
      <c r="D30" s="152">
        <f>'Table A4'!C31</f>
        <v>110098.85099297944</v>
      </c>
      <c r="E30" s="152">
        <f>'Table A4'!D31</f>
        <v>268649.82927191682</v>
      </c>
      <c r="F30" s="152">
        <f>'Table A4'!E31</f>
        <v>394560.32455899613</v>
      </c>
      <c r="G30" s="152">
        <f>'Table A4'!F31</f>
        <v>940353.96945581504</v>
      </c>
      <c r="H30" s="152">
        <f>'Table A4'!G31</f>
        <v>3039468.8405548264</v>
      </c>
      <c r="I30" s="152"/>
      <c r="J30" s="152">
        <f>'Table A4'!I31</f>
        <v>11551.21252940872</v>
      </c>
      <c r="K30" s="152">
        <f>('Table A4'!I31*0.9+'Table A4'!J31*0.05+'Table A4'!K31*0.04)/0.99</f>
        <v>15709.639672014413</v>
      </c>
      <c r="L30" s="152">
        <f>'Table A4'!J31</f>
        <v>46760.154837932307</v>
      </c>
      <c r="M30" s="152">
        <f>'Table A4'!K31</f>
        <v>70461.106423245088</v>
      </c>
      <c r="N30" s="152">
        <f>'Table A4'!L31</f>
        <v>142739.33398483752</v>
      </c>
      <c r="O30" s="152">
        <f>'Table A4'!M31</f>
        <v>258111.91333479134</v>
      </c>
      <c r="P30" s="152">
        <f>'Table A4'!N31</f>
        <v>707118.98377814714</v>
      </c>
    </row>
    <row r="31" spans="1:16" s="140" customFormat="1" ht="13">
      <c r="A31" s="140">
        <f>'Table A6'!A32</f>
        <v>1939</v>
      </c>
      <c r="B31" s="152">
        <f>'Table A0'!G32</f>
        <v>19437.128159060219</v>
      </c>
      <c r="C31" s="152">
        <f>'Table A4'!B32</f>
        <v>86629.138569599745</v>
      </c>
      <c r="D31" s="152">
        <f>'Table A4'!C32</f>
        <v>121624.36850296054</v>
      </c>
      <c r="E31" s="152">
        <f>'Table A4'!D32</f>
        <v>299196.41257870966</v>
      </c>
      <c r="F31" s="152">
        <f>'Table A4'!E32</f>
        <v>441818.45337247482</v>
      </c>
      <c r="G31" s="152">
        <f>'Table A4'!F32</f>
        <v>1059511.0515073785</v>
      </c>
      <c r="H31" s="152">
        <f>'Table A4'!G32</f>
        <v>3384509.957920094</v>
      </c>
      <c r="I31" s="152"/>
      <c r="J31" s="152">
        <f>'Table A4'!I32</f>
        <v>11971.349224555828</v>
      </c>
      <c r="K31" s="152">
        <f>('Table A4'!I32*0.9+'Table A4'!J32*0.05+'Table A4'!K32*0.04)/0.99</f>
        <v>16611.276801285981</v>
      </c>
      <c r="L31" s="152">
        <f>'Table A4'!J32</f>
        <v>51633.908636238935</v>
      </c>
      <c r="M31" s="152">
        <f>'Table A4'!K32</f>
        <v>77231.357484023261</v>
      </c>
      <c r="N31" s="152">
        <f>'Table A4'!L32</f>
        <v>156574.37178494455</v>
      </c>
      <c r="O31" s="152">
        <f>'Table A4'!M32</f>
        <v>287395.30383874889</v>
      </c>
      <c r="P31" s="152">
        <f>'Table A4'!N32</f>
        <v>801177.83968374319</v>
      </c>
    </row>
    <row r="32" spans="1:16" s="140" customFormat="1" ht="13">
      <c r="A32" s="140">
        <f>'Table A6'!A33</f>
        <v>1940</v>
      </c>
      <c r="B32" s="152">
        <f>'Table A0'!G33</f>
        <v>20358.946152039294</v>
      </c>
      <c r="C32" s="152">
        <f>'Table A4'!B33</f>
        <v>90447.952067523496</v>
      </c>
      <c r="D32" s="152">
        <f>'Table A4'!C33</f>
        <v>127398.75099213861</v>
      </c>
      <c r="E32" s="152">
        <f>'Table A4'!D33</f>
        <v>320327.41596829955</v>
      </c>
      <c r="F32" s="152">
        <f>'Table A4'!E33</f>
        <v>474823.72632114781</v>
      </c>
      <c r="G32" s="152">
        <f>'Table A4'!F33</f>
        <v>1134644.0149527804</v>
      </c>
      <c r="H32" s="152">
        <f>'Table A4'!G33</f>
        <v>3611754.0976509247</v>
      </c>
      <c r="I32" s="152"/>
      <c r="J32" s="152">
        <f>'Table A4'!I33</f>
        <v>12571.278828096605</v>
      </c>
      <c r="K32" s="152">
        <f>('Table A4'!I33*0.9+'Table A4'!J33*0.05+'Table A4'!K33*0.04)/0.99</f>
        <v>17328.961608440706</v>
      </c>
      <c r="L32" s="152">
        <f>'Table A4'!J33</f>
        <v>53497.15314290837</v>
      </c>
      <c r="M32" s="152">
        <f>'Table A4'!K33</f>
        <v>79166.584748098379</v>
      </c>
      <c r="N32" s="152">
        <f>'Table A4'!L33</f>
        <v>165831.10561545123</v>
      </c>
      <c r="O32" s="152">
        <f>'Table A4'!M33</f>
        <v>309868.65416323964</v>
      </c>
      <c r="P32" s="152">
        <f>'Table A4'!N33</f>
        <v>859409.56131965341</v>
      </c>
    </row>
    <row r="33" spans="1:16" s="140" customFormat="1" ht="13">
      <c r="A33" s="140">
        <f>'Table A6'!A34</f>
        <v>1941</v>
      </c>
      <c r="B33" s="152">
        <f>'Table A0'!G34</f>
        <v>23795.52130843369</v>
      </c>
      <c r="C33" s="152">
        <f>'Table A4'!B34</f>
        <v>97607.597405895503</v>
      </c>
      <c r="D33" s="152">
        <f>'Table A4'!C34</f>
        <v>138095.90930247749</v>
      </c>
      <c r="E33" s="152">
        <f>'Table A4'!D34</f>
        <v>357122.66929013311</v>
      </c>
      <c r="F33" s="152">
        <f>'Table A4'!E34</f>
        <v>530562.66254132369</v>
      </c>
      <c r="G33" s="152">
        <f>'Table A4'!F34</f>
        <v>1258637.7391855232</v>
      </c>
      <c r="H33" s="152">
        <f>'Table A4'!G34</f>
        <v>3876404.8184987674</v>
      </c>
      <c r="I33" s="152"/>
      <c r="J33" s="152">
        <f>'Table A4'!I34</f>
        <v>15594.179519826823</v>
      </c>
      <c r="K33" s="152">
        <f>('Table A4'!I34*0.9+'Table A4'!J34*0.05+'Table A4'!K34*0.04)/0.99</f>
        <v>20428.58041972966</v>
      </c>
      <c r="L33" s="152">
        <f>'Table A4'!J34</f>
        <v>57119.285509313479</v>
      </c>
      <c r="M33" s="152">
        <f>'Table A4'!K34</f>
        <v>83339.219305563587</v>
      </c>
      <c r="N33" s="152">
        <f>'Table A4'!L34</f>
        <v>183682.67603894259</v>
      </c>
      <c r="O33" s="152">
        <f>'Table A4'!M34</f>
        <v>348543.89338027377</v>
      </c>
      <c r="P33" s="152">
        <f>'Table A4'!N34</f>
        <v>967774.73037294054</v>
      </c>
    </row>
    <row r="34" spans="1:16" s="140" customFormat="1" ht="13">
      <c r="A34" s="140">
        <f>'Table A6'!A35</f>
        <v>1942</v>
      </c>
      <c r="B34" s="152">
        <f>'Table A0'!G35</f>
        <v>27655.972254870485</v>
      </c>
      <c r="C34" s="152">
        <f>'Table A4'!B35</f>
        <v>98162.61435584916</v>
      </c>
      <c r="D34" s="152">
        <f>'Table A4'!C35</f>
        <v>138873.90174418071</v>
      </c>
      <c r="E34" s="152">
        <f>'Table A4'!D35</f>
        <v>356912.51999285986</v>
      </c>
      <c r="F34" s="152">
        <f>'Table A4'!E35</f>
        <v>530719.23463082709</v>
      </c>
      <c r="G34" s="152">
        <f>'Table A4'!F35</f>
        <v>1238178.3080889066</v>
      </c>
      <c r="H34" s="152">
        <f>'Table A4'!G35</f>
        <v>3655287.3427992328</v>
      </c>
      <c r="I34" s="152"/>
      <c r="J34" s="152">
        <f>'Table A4'!I35</f>
        <v>19821.900910317298</v>
      </c>
      <c r="K34" s="152">
        <f>('Table A4'!I35*0.9+'Table A4'!J35*0.05+'Table A4'!K35*0.04)/0.99</f>
        <v>24330.148540345337</v>
      </c>
      <c r="L34" s="152">
        <f>'Table A4'!J35</f>
        <v>57451.326967517598</v>
      </c>
      <c r="M34" s="152">
        <f>'Table A4'!K35</f>
        <v>84364.247182010949</v>
      </c>
      <c r="N34" s="152">
        <f>'Table A4'!L35</f>
        <v>183105.8053548926</v>
      </c>
      <c r="O34" s="152">
        <f>'Table A4'!M35</f>
        <v>353854.46626630728</v>
      </c>
      <c r="P34" s="152">
        <f>'Table A4'!N35</f>
        <v>969610.63756553701</v>
      </c>
    </row>
    <row r="35" spans="1:16" s="140" customFormat="1" ht="13">
      <c r="A35" s="140">
        <f>'Table A6'!A36</f>
        <v>1943</v>
      </c>
      <c r="B35" s="152">
        <f>'Table A0'!G36</f>
        <v>31966.312497631774</v>
      </c>
      <c r="C35" s="152">
        <f>'Table A4'!B36</f>
        <v>104433.69742489191</v>
      </c>
      <c r="D35" s="152">
        <f>'Table A4'!C36</f>
        <v>147177.77608920826</v>
      </c>
      <c r="E35" s="152">
        <f>'Table A4'!D36</f>
        <v>367122.02978474821</v>
      </c>
      <c r="F35" s="152">
        <f>'Table A4'!E36</f>
        <v>538879.26907898381</v>
      </c>
      <c r="G35" s="152">
        <f>'Table A4'!F36</f>
        <v>1209371.4924893896</v>
      </c>
      <c r="H35" s="152">
        <f>'Table A4'!G36</f>
        <v>3109270.1069744988</v>
      </c>
      <c r="I35" s="152"/>
      <c r="J35" s="152">
        <f>'Table A4'!I36</f>
        <v>23914.380839047313</v>
      </c>
      <c r="K35" s="152">
        <f>('Table A4'!I36*0.9+'Table A4'!J36*0.05+'Table A4'!K36*0.04)/0.99</f>
        <v>28580.901211903325</v>
      </c>
      <c r="L35" s="152">
        <f>'Table A4'!J36</f>
        <v>61689.618760575562</v>
      </c>
      <c r="M35" s="152">
        <f>'Table A4'!K36</f>
        <v>92191.71266532327</v>
      </c>
      <c r="N35" s="152">
        <f>'Table A4'!L36</f>
        <v>195364.79049051271</v>
      </c>
      <c r="O35" s="152">
        <f>'Table A4'!M36</f>
        <v>371256.21322638227</v>
      </c>
      <c r="P35" s="152">
        <f>'Table A4'!N36</f>
        <v>998271.64643548871</v>
      </c>
    </row>
    <row r="36" spans="1:16" s="140" customFormat="1" ht="13">
      <c r="A36" s="140">
        <f>'Table A6'!A37</f>
        <v>1944</v>
      </c>
      <c r="B36" s="152">
        <f>'Table A0'!G37</f>
        <v>31585.959434626144</v>
      </c>
      <c r="C36" s="152">
        <f>'Table A4'!B37</f>
        <v>99650.132642461816</v>
      </c>
      <c r="D36" s="152">
        <f>'Table A4'!C37</f>
        <v>137451.25441947099</v>
      </c>
      <c r="E36" s="152">
        <f>'Table A4'!D37</f>
        <v>332874.00312305847</v>
      </c>
      <c r="F36" s="152">
        <f>'Table A4'!E37</f>
        <v>480335.17156421224</v>
      </c>
      <c r="G36" s="152">
        <f>'Table A4'!F37</f>
        <v>1050998.4453526884</v>
      </c>
      <c r="H36" s="152">
        <f>'Table A4'!G37</f>
        <v>2918830.5138598117</v>
      </c>
      <c r="I36" s="152"/>
      <c r="J36" s="152">
        <f>'Table A4'!I37</f>
        <v>24023.273522644402</v>
      </c>
      <c r="K36" s="152">
        <f>('Table A4'!I37*0.9+'Table A4'!J37*0.05+'Table A4'!K37*0.04)/0.99</f>
        <v>28542.645862015714</v>
      </c>
      <c r="L36" s="152">
        <f>'Table A4'!J37</f>
        <v>61849.010865452597</v>
      </c>
      <c r="M36" s="152">
        <f>'Table A4'!K37</f>
        <v>88595.567243574158</v>
      </c>
      <c r="N36" s="152">
        <f>'Table A4'!L37</f>
        <v>185412.83468190476</v>
      </c>
      <c r="O36" s="152">
        <f>'Table A4'!M37</f>
        <v>337669.35311709315</v>
      </c>
      <c r="P36" s="152">
        <f>'Table A4'!N37</f>
        <v>843461.54885189689</v>
      </c>
    </row>
    <row r="37" spans="1:16" s="140" customFormat="1" ht="13">
      <c r="A37" s="140">
        <f>'Table A6'!A38</f>
        <v>1945</v>
      </c>
      <c r="B37" s="152">
        <f>'Table A0'!G38</f>
        <v>30917.360188670202</v>
      </c>
      <c r="C37" s="152">
        <f>'Table A4'!B38</f>
        <v>100928.45072408124</v>
      </c>
      <c r="D37" s="152">
        <f>'Table A4'!C38</f>
        <v>141622.72914139554</v>
      </c>
      <c r="E37" s="152">
        <f>'Table A4'!D38</f>
        <v>342292.09103398281</v>
      </c>
      <c r="F37" s="152">
        <f>'Table A4'!E38</f>
        <v>486566.81908904167</v>
      </c>
      <c r="G37" s="152">
        <f>'Table A4'!F38</f>
        <v>1026106.9047078253</v>
      </c>
      <c r="H37" s="152">
        <f>'Table A4'!G38</f>
        <v>2612251.5825906293</v>
      </c>
      <c r="I37" s="152"/>
      <c r="J37" s="152">
        <f>'Table A4'!I38</f>
        <v>23138.350129180089</v>
      </c>
      <c r="K37" s="152">
        <f>('Table A4'!I38*0.9+'Table A4'!J38*0.05+'Table A4'!K38*0.04)/0.99</f>
        <v>27772.160887202404</v>
      </c>
      <c r="L37" s="152">
        <f>'Table A4'!J38</f>
        <v>60234.172306766952</v>
      </c>
      <c r="M37" s="152">
        <f>'Table A4'!K38</f>
        <v>91455.388668248735</v>
      </c>
      <c r="N37" s="152">
        <f>'Table A4'!L38</f>
        <v>198017.36297892401</v>
      </c>
      <c r="O37" s="152">
        <f>'Table A4'!M38</f>
        <v>351681.79768434569</v>
      </c>
      <c r="P37" s="152">
        <f>'Table A4'!N38</f>
        <v>849868.60716529132</v>
      </c>
    </row>
    <row r="38" spans="1:16" s="140" customFormat="1" ht="13">
      <c r="A38" s="140">
        <f>'Table A6'!A39</f>
        <v>1946</v>
      </c>
      <c r="B38" s="152">
        <f>'Table A0'!G39</f>
        <v>31115.865672953547</v>
      </c>
      <c r="C38" s="152">
        <f>'Table A4'!B39</f>
        <v>107711.90679308637</v>
      </c>
      <c r="D38" s="152">
        <f>'Table A4'!C39</f>
        <v>153449.38649760827</v>
      </c>
      <c r="E38" s="152">
        <f>'Table A4'!D39</f>
        <v>365998.06026444712</v>
      </c>
      <c r="F38" s="152">
        <f>'Table A4'!E39</f>
        <v>515325.36753316835</v>
      </c>
      <c r="G38" s="152">
        <f>'Table A4'!F39</f>
        <v>1067932.8411981829</v>
      </c>
      <c r="H38" s="152">
        <f>'Table A4'!G39</f>
        <v>2851403.6862017363</v>
      </c>
      <c r="I38" s="152"/>
      <c r="J38" s="152">
        <f>'Table A4'!I39</f>
        <v>22605.19443738323</v>
      </c>
      <c r="K38" s="152">
        <f>('Table A4'!I39*0.9+'Table A4'!J39*0.05+'Table A4'!K39*0.04)/0.99</f>
        <v>27733.217242736442</v>
      </c>
      <c r="L38" s="152">
        <f>'Table A4'!J39</f>
        <v>61974.427088564451</v>
      </c>
      <c r="M38" s="152">
        <f>'Table A4'!K39</f>
        <v>100312.21805589857</v>
      </c>
      <c r="N38" s="152">
        <f>'Table A4'!L39</f>
        <v>216670.75299572592</v>
      </c>
      <c r="O38" s="152">
        <f>'Table A4'!M39</f>
        <v>377173.49911691458</v>
      </c>
      <c r="P38" s="152">
        <f>'Table A4'!N39</f>
        <v>869769.41397556581</v>
      </c>
    </row>
    <row r="39" spans="1:16" s="140" customFormat="1" ht="13">
      <c r="A39" s="140">
        <f>'Table A6'!A40</f>
        <v>1947</v>
      </c>
      <c r="B39" s="152">
        <f>'Table A0'!G40</f>
        <v>30049.516546593444</v>
      </c>
      <c r="C39" s="152">
        <f>'Table A4'!B40</f>
        <v>99215.022441575682</v>
      </c>
      <c r="D39" s="152">
        <f>'Table A4'!C40</f>
        <v>140027.51767262563</v>
      </c>
      <c r="E39" s="152">
        <f>'Table A4'!D40</f>
        <v>329157.47384312912</v>
      </c>
      <c r="F39" s="152">
        <f>'Table A4'!E40</f>
        <v>463213.22134287114</v>
      </c>
      <c r="G39" s="152">
        <f>'Table A4'!F40</f>
        <v>972311.16853580438</v>
      </c>
      <c r="H39" s="152">
        <f>'Table A4'!G40</f>
        <v>2713152.9664249108</v>
      </c>
      <c r="I39" s="152"/>
      <c r="J39" s="152">
        <f>'Table A4'!I40</f>
        <v>22364.460336039865</v>
      </c>
      <c r="K39" s="152">
        <f>('Table A4'!I40*0.9+'Table A4'!J40*0.05+'Table A4'!K40*0.04)/0.99</f>
        <v>27028.224048648644</v>
      </c>
      <c r="L39" s="152">
        <f>'Table A4'!J40</f>
        <v>58402.527210525775</v>
      </c>
      <c r="M39" s="152">
        <f>'Table A4'!K40</f>
        <v>92745.028629999739</v>
      </c>
      <c r="N39" s="152">
        <f>'Table A4'!L40</f>
        <v>195101.72634338713</v>
      </c>
      <c r="O39" s="152">
        <f>'Table A4'!M40</f>
        <v>335938.73454463773</v>
      </c>
      <c r="P39" s="152">
        <f>'Table A4'!N40</f>
        <v>778884.30210368161</v>
      </c>
    </row>
    <row r="40" spans="1:16" s="140" customFormat="1" ht="13">
      <c r="A40" s="140">
        <f>'Table A6'!A41</f>
        <v>1948</v>
      </c>
      <c r="B40" s="152">
        <f>'Table A0'!G41</f>
        <v>30587.44474387274</v>
      </c>
      <c r="C40" s="152">
        <f>'Table A4'!B41</f>
        <v>103142.81407007961</v>
      </c>
      <c r="D40" s="152">
        <f>'Table A4'!C41</f>
        <v>144959.89104907849</v>
      </c>
      <c r="E40" s="152">
        <f>'Table A4'!D41</f>
        <v>344716.60157337028</v>
      </c>
      <c r="F40" s="152">
        <f>'Table A4'!E41</f>
        <v>490992.63852325443</v>
      </c>
      <c r="G40" s="152">
        <f>'Table A4'!F41</f>
        <v>1051334.5155135284</v>
      </c>
      <c r="H40" s="152">
        <f>'Table A4'!G41</f>
        <v>2917587.0435238522</v>
      </c>
      <c r="I40" s="152"/>
      <c r="J40" s="152">
        <f>'Table A4'!I41</f>
        <v>22525.737040960867</v>
      </c>
      <c r="K40" s="152">
        <f>('Table A4'!I41*0.9+'Table A4'!J41*0.05+'Table A4'!K41*0.04)/0.99</f>
        <v>27414.422957716204</v>
      </c>
      <c r="L40" s="152">
        <f>'Table A4'!J41</f>
        <v>61325.737091080729</v>
      </c>
      <c r="M40" s="152">
        <f>'Table A4'!K41</f>
        <v>95020.713418005529</v>
      </c>
      <c r="N40" s="152">
        <f>'Table A4'!L41</f>
        <v>198440.56462348616</v>
      </c>
      <c r="O40" s="152">
        <f>'Table A4'!M41</f>
        <v>350907.16927568585</v>
      </c>
      <c r="P40" s="152">
        <f>'Table A4'!N41</f>
        <v>843973.12351238122</v>
      </c>
    </row>
    <row r="41" spans="1:16" s="140" customFormat="1" ht="13">
      <c r="A41" s="140">
        <f>'Table A6'!A42</f>
        <v>1949</v>
      </c>
      <c r="B41" s="152">
        <f>'Table A0'!G42</f>
        <v>30205.728542937421</v>
      </c>
      <c r="C41" s="152">
        <f>'Table A4'!B42</f>
        <v>101983.89758320412</v>
      </c>
      <c r="D41" s="152">
        <f>'Table A4'!C42</f>
        <v>141736.84779081639</v>
      </c>
      <c r="E41" s="152">
        <f>'Table A4'!D42</f>
        <v>330633.85914062487</v>
      </c>
      <c r="F41" s="152">
        <f>'Table A4'!E42</f>
        <v>469398.34882251598</v>
      </c>
      <c r="G41" s="152">
        <f>'Table A4'!F42</f>
        <v>1007890.3488541064</v>
      </c>
      <c r="H41" s="152">
        <f>'Table A4'!G42</f>
        <v>2882927.5097064078</v>
      </c>
      <c r="I41" s="152"/>
      <c r="J41" s="152">
        <f>'Table A4'!I42</f>
        <v>22230.376427352232</v>
      </c>
      <c r="K41" s="152">
        <f>('Table A4'!I42*0.9+'Table A4'!J42*0.05+'Table A4'!K42*0.04)/0.99</f>
        <v>27171.100961142598</v>
      </c>
      <c r="L41" s="152">
        <f>'Table A4'!J42</f>
        <v>62230.94737559183</v>
      </c>
      <c r="M41" s="152">
        <f>'Table A4'!K42</f>
        <v>94512.594953364271</v>
      </c>
      <c r="N41" s="152">
        <f>'Table A4'!L42</f>
        <v>191869.36945873377</v>
      </c>
      <c r="O41" s="152">
        <f>'Table A4'!M42</f>
        <v>334775.34881461831</v>
      </c>
      <c r="P41" s="152">
        <f>'Table A4'!N42</f>
        <v>799552.88653718412</v>
      </c>
    </row>
    <row r="42" spans="1:16" s="140" customFormat="1" ht="13">
      <c r="A42" s="140">
        <f>'Table A6'!A43</f>
        <v>1950</v>
      </c>
      <c r="B42" s="152">
        <f>'Table A0'!G43</f>
        <v>32609.161159526808</v>
      </c>
      <c r="C42" s="152">
        <f>'Table A4'!B43</f>
        <v>110450.81784550517</v>
      </c>
      <c r="D42" s="152">
        <f>'Table A4'!C43</f>
        <v>155684.54588207198</v>
      </c>
      <c r="E42" s="152">
        <f>'Table A4'!D43</f>
        <v>370442.20661628962</v>
      </c>
      <c r="F42" s="152">
        <f>'Table A4'!E43</f>
        <v>530572.95354287641</v>
      </c>
      <c r="G42" s="152">
        <f>'Table A4'!F43</f>
        <v>1151690.8189723552</v>
      </c>
      <c r="H42" s="152">
        <f>'Table A4'!G43</f>
        <v>2696462.3171347547</v>
      </c>
      <c r="I42" s="152"/>
      <c r="J42" s="152">
        <f>'Table A4'!I43</f>
        <v>23960.088194418102</v>
      </c>
      <c r="K42" s="152">
        <f>('Table A4'!I43*0.9+'Table A4'!J43*0.05+'Table A4'!K43*0.04)/0.99</f>
        <v>29196.706154913045</v>
      </c>
      <c r="L42" s="152">
        <f>'Table A4'!J43</f>
        <v>65217.08980893837</v>
      </c>
      <c r="M42" s="152">
        <f>'Table A4'!K43</f>
        <v>101995.13069851755</v>
      </c>
      <c r="N42" s="152">
        <f>'Table A4'!L43</f>
        <v>210311.45968970284</v>
      </c>
      <c r="O42" s="152">
        <f>'Table A4'!M43</f>
        <v>375293.48718550667</v>
      </c>
      <c r="P42" s="152">
        <f>'Table A4'!N43</f>
        <v>980049.54139875527</v>
      </c>
    </row>
    <row r="43" spans="1:16" s="140" customFormat="1" ht="13">
      <c r="A43" s="140">
        <f>'Table A6'!A44</f>
        <v>1951</v>
      </c>
      <c r="B43" s="152">
        <f>'Table A0'!G44</f>
        <v>33596.798519740361</v>
      </c>
      <c r="C43" s="152">
        <f>'Table A4'!B44</f>
        <v>110264.57549460322</v>
      </c>
      <c r="D43" s="152">
        <f>'Table A4'!C44</f>
        <v>152328.98858091788</v>
      </c>
      <c r="E43" s="152">
        <f>'Table A4'!D44</f>
        <v>353382.40042851184</v>
      </c>
      <c r="F43" s="152">
        <f>'Table A4'!E44</f>
        <v>497952.86915800831</v>
      </c>
      <c r="G43" s="152">
        <f>'Table A4'!F44</f>
        <v>1047242.8249949106</v>
      </c>
      <c r="H43" s="152">
        <f>'Table A4'!G44</f>
        <v>2906691.9786792356</v>
      </c>
      <c r="I43" s="152"/>
      <c r="J43" s="152">
        <f>'Table A4'!I44</f>
        <v>25078.156633644488</v>
      </c>
      <c r="K43" s="152">
        <f>('Table A4'!I44*0.9+'Table A4'!J44*0.05+'Table A4'!K44*0.04)/0.99</f>
        <v>30366.640924702271</v>
      </c>
      <c r="L43" s="152">
        <f>'Table A4'!J44</f>
        <v>68200.162408288583</v>
      </c>
      <c r="M43" s="152">
        <f>'Table A4'!K44</f>
        <v>102065.63561901939</v>
      </c>
      <c r="N43" s="152">
        <f>'Table A4'!L44</f>
        <v>208811.9316990154</v>
      </c>
      <c r="O43" s="152">
        <f>'Table A4'!M44</f>
        <v>360630.38019878272</v>
      </c>
      <c r="P43" s="152">
        <f>'Table A4'!N44</f>
        <v>840637.36347443017</v>
      </c>
    </row>
    <row r="44" spans="1:16" s="140" customFormat="1" ht="13">
      <c r="A44" s="140">
        <f>'Table A6'!A45</f>
        <v>1952</v>
      </c>
      <c r="B44" s="152">
        <f>'Table A0'!G45</f>
        <v>34669.133025251664</v>
      </c>
      <c r="C44" s="152">
        <f>'Table A4'!B45</f>
        <v>111197.64586077261</v>
      </c>
      <c r="D44" s="152">
        <f>'Table A4'!C45</f>
        <v>151482.54939264731</v>
      </c>
      <c r="E44" s="152">
        <f>'Table A4'!D45</f>
        <v>338312.50169073895</v>
      </c>
      <c r="F44" s="152">
        <f>'Table A4'!E45</f>
        <v>472041.41265865031</v>
      </c>
      <c r="G44" s="152">
        <f>'Table A4'!F45</f>
        <v>955450.98678338865</v>
      </c>
      <c r="H44" s="152">
        <f>'Table A4'!G45</f>
        <v>2585336.0004676869</v>
      </c>
      <c r="I44" s="152"/>
      <c r="J44" s="152">
        <f>'Table A4'!I45</f>
        <v>26165.964932416002</v>
      </c>
      <c r="K44" s="152">
        <f>('Table A4'!I45*0.9+'Table A4'!J45*0.05+'Table A4'!K45*0.04)/0.99</f>
        <v>31602.028291256844</v>
      </c>
      <c r="L44" s="152">
        <f>'Table A4'!J45</f>
        <v>70912.74232889789</v>
      </c>
      <c r="M44" s="152">
        <f>'Table A4'!K45</f>
        <v>104775.0613181244</v>
      </c>
      <c r="N44" s="152">
        <f>'Table A4'!L45</f>
        <v>204583.59072282759</v>
      </c>
      <c r="O44" s="152">
        <f>'Table A4'!M45</f>
        <v>351189.01912746573</v>
      </c>
      <c r="P44" s="152">
        <f>'Table A4'!N45</f>
        <v>774352.65192957781</v>
      </c>
    </row>
    <row r="45" spans="1:16" s="140" customFormat="1" ht="13">
      <c r="A45" s="140">
        <f>'Table A6'!A46</f>
        <v>1953</v>
      </c>
      <c r="B45" s="152">
        <f>'Table A0'!G46</f>
        <v>36213.628860204488</v>
      </c>
      <c r="C45" s="152">
        <f>'Table A4'!B46</f>
        <v>113639.93131535857</v>
      </c>
      <c r="D45" s="152">
        <f>'Table A4'!C46</f>
        <v>152150.42084870479</v>
      </c>
      <c r="E45" s="152">
        <f>'Table A4'!D46</f>
        <v>328859.21458489739</v>
      </c>
      <c r="F45" s="152">
        <f>'Table A4'!E46</f>
        <v>453608.05230308138</v>
      </c>
      <c r="G45" s="152">
        <f>'Table A4'!F46</f>
        <v>907629.89706347068</v>
      </c>
      <c r="H45" s="152">
        <f>'Table A4'!G46</f>
        <v>2435890.4489947562</v>
      </c>
      <c r="I45" s="152"/>
      <c r="J45" s="152">
        <f>'Table A4'!I46</f>
        <v>27610.706365187369</v>
      </c>
      <c r="K45" s="152">
        <f>('Table A4'!I46*0.9+'Table A4'!J46*0.05+'Table A4'!K46*0.04)/0.99</f>
        <v>33257.612842783354</v>
      </c>
      <c r="L45" s="152">
        <f>'Table A4'!J46</f>
        <v>75129.441782012334</v>
      </c>
      <c r="M45" s="152">
        <f>'Table A4'!K46</f>
        <v>107973.22241465663</v>
      </c>
      <c r="N45" s="152">
        <f>'Table A4'!L46</f>
        <v>204110.37686671343</v>
      </c>
      <c r="O45" s="152">
        <f>'Table A4'!M46</f>
        <v>340102.591112984</v>
      </c>
      <c r="P45" s="152">
        <f>'Table A4'!N46</f>
        <v>737823.16907110577</v>
      </c>
    </row>
    <row r="46" spans="1:16" s="140" customFormat="1" ht="13">
      <c r="A46" s="140">
        <f>'Table A6'!A47</f>
        <v>1954</v>
      </c>
      <c r="B46" s="152">
        <f>'Table A0'!G47</f>
        <v>35774.243369383279</v>
      </c>
      <c r="C46" s="152">
        <f>'Table A4'!B47</f>
        <v>114904.40389671453</v>
      </c>
      <c r="D46" s="152">
        <f>'Table A4'!C47</f>
        <v>154263.42189563165</v>
      </c>
      <c r="E46" s="152">
        <f>'Table A4'!D47</f>
        <v>335936.45523766044</v>
      </c>
      <c r="F46" s="152">
        <f>'Table A4'!E47</f>
        <v>462863.9882579227</v>
      </c>
      <c r="G46" s="152">
        <f>'Table A4'!F47</f>
        <v>918087.30643548258</v>
      </c>
      <c r="H46" s="152">
        <f>'Table A4'!G47</f>
        <v>2525241.1935009086</v>
      </c>
      <c r="I46" s="152"/>
      <c r="J46" s="152">
        <f>'Table A4'!I47</f>
        <v>26982.003310790922</v>
      </c>
      <c r="K46" s="152">
        <f>('Table A4'!I47*0.9+'Table A4'!J47*0.05+'Table A4'!K47*0.04)/0.99</f>
        <v>32742.301835360278</v>
      </c>
      <c r="L46" s="152">
        <f>'Table A4'!J47</f>
        <v>75545.385897797416</v>
      </c>
      <c r="M46" s="152">
        <f>'Table A4'!K47</f>
        <v>108845.16356012445</v>
      </c>
      <c r="N46" s="152">
        <f>'Table A4'!L47</f>
        <v>209008.92221739818</v>
      </c>
      <c r="O46" s="152">
        <f>'Table A4'!M47</f>
        <v>349058.15871353273</v>
      </c>
      <c r="P46" s="152">
        <f>'Table A4'!N47</f>
        <v>739514.65231710195</v>
      </c>
    </row>
    <row r="47" spans="1:16" s="140" customFormat="1" ht="13">
      <c r="A47" s="140">
        <f>'Table A6'!A48</f>
        <v>1955</v>
      </c>
      <c r="B47" s="152">
        <f>'Table A0'!G48</f>
        <v>38232.856836324434</v>
      </c>
      <c r="C47" s="152">
        <f>'Table A4'!B48</f>
        <v>121473.71787131012</v>
      </c>
      <c r="D47" s="152">
        <f>'Table A4'!C48</f>
        <v>163467.14939282645</v>
      </c>
      <c r="E47" s="152">
        <f>'Table A4'!D48</f>
        <v>350997.82293588179</v>
      </c>
      <c r="F47" s="152">
        <f>'Table A4'!E48</f>
        <v>480584.50668324024</v>
      </c>
      <c r="G47" s="152">
        <f>'Table A4'!F48</f>
        <v>950892.75473582768</v>
      </c>
      <c r="H47" s="152">
        <f>'Table A4'!G48</f>
        <v>2755104.1468088925</v>
      </c>
      <c r="I47" s="152"/>
      <c r="J47" s="152">
        <f>'Table A4'!I48</f>
        <v>28983.872276881575</v>
      </c>
      <c r="K47" s="152">
        <f>('Table A4'!I48*0.9+'Table A4'!J48*0.05+'Table A4'!K48*0.04)/0.99</f>
        <v>35073.614754510723</v>
      </c>
      <c r="L47" s="152">
        <f>'Table A4'!J48</f>
        <v>79480.286349793809</v>
      </c>
      <c r="M47" s="152">
        <f>'Table A4'!K48</f>
        <v>116584.48100706263</v>
      </c>
      <c r="N47" s="152">
        <f>'Table A4'!L48</f>
        <v>221411.13918852329</v>
      </c>
      <c r="O47" s="152">
        <f>'Table A4'!M48</f>
        <v>363007.4446700933</v>
      </c>
      <c r="P47" s="152">
        <f>'Table A4'!N48</f>
        <v>750424.82228326506</v>
      </c>
    </row>
    <row r="48" spans="1:16" s="140" customFormat="1" ht="13">
      <c r="A48" s="140">
        <f>'Table A6'!A49</f>
        <v>1956</v>
      </c>
      <c r="B48" s="152">
        <f>'Table A0'!G49</f>
        <v>40219.384604991828</v>
      </c>
      <c r="C48" s="152">
        <f>'Table A4'!B49</f>
        <v>127921.87116168253</v>
      </c>
      <c r="D48" s="152">
        <f>'Table A4'!C49</f>
        <v>171717.05981161312</v>
      </c>
      <c r="E48" s="152">
        <f>'Table A4'!D49</f>
        <v>365472.5728935129</v>
      </c>
      <c r="F48" s="152">
        <f>'Table A4'!E49</f>
        <v>494215.50147747528</v>
      </c>
      <c r="G48" s="152">
        <f>'Table A4'!F49</f>
        <v>958393.88049815607</v>
      </c>
      <c r="H48" s="152">
        <f>'Table A4'!G49</f>
        <v>2739555.9051730065</v>
      </c>
      <c r="I48" s="152"/>
      <c r="J48" s="152">
        <f>'Table A4'!I49</f>
        <v>30474.66387647064</v>
      </c>
      <c r="K48" s="152">
        <f>('Table A4'!I49*0.9+'Table A4'!J49*0.05+'Table A4'!K49*0.04)/0.99</f>
        <v>36933.998864703739</v>
      </c>
      <c r="L48" s="152">
        <f>'Table A4'!J49</f>
        <v>84126.682511751977</v>
      </c>
      <c r="M48" s="152">
        <f>'Table A4'!K49</f>
        <v>123278.18154113815</v>
      </c>
      <c r="N48" s="152">
        <f>'Table A4'!L49</f>
        <v>236729.64430955049</v>
      </c>
      <c r="O48" s="152">
        <f>'Table A4'!M49</f>
        <v>378170.90672230505</v>
      </c>
      <c r="P48" s="152">
        <f>'Table A4'!N49</f>
        <v>760486.98886761721</v>
      </c>
    </row>
    <row r="49" spans="1:21" s="140" customFormat="1" ht="13">
      <c r="A49" s="140">
        <f>'Table A6'!A50</f>
        <v>1957</v>
      </c>
      <c r="B49" s="152">
        <f>'Table A0'!G50</f>
        <v>40403.139922209339</v>
      </c>
      <c r="C49" s="152">
        <f>'Table A4'!B50</f>
        <v>128026.67944992676</v>
      </c>
      <c r="D49" s="152">
        <f>'Table A4'!C50</f>
        <v>171046.69132077901</v>
      </c>
      <c r="E49" s="152">
        <f>'Table A4'!D50</f>
        <v>362896.36274741188</v>
      </c>
      <c r="F49" s="152">
        <f>'Table A4'!E50</f>
        <v>491298.06293201621</v>
      </c>
      <c r="G49" s="152">
        <f>'Table A4'!F50</f>
        <v>953166.03015424695</v>
      </c>
      <c r="H49" s="152">
        <f>'Table A4'!G50</f>
        <v>2679053.5126794782</v>
      </c>
      <c r="I49" s="152"/>
      <c r="J49" s="152">
        <f>'Table A4'!I50</f>
        <v>30667.19108579629</v>
      </c>
      <c r="K49" s="152">
        <f>('Table A4'!I50*0.9+'Table A4'!J50*0.05+'Table A4'!K50*0.04)/0.99</f>
        <v>37145.632620944663</v>
      </c>
      <c r="L49" s="152">
        <f>'Table A4'!J50</f>
        <v>85006.667579074536</v>
      </c>
      <c r="M49" s="152">
        <f>'Table A4'!K50</f>
        <v>123084.27346412079</v>
      </c>
      <c r="N49" s="152">
        <f>'Table A4'!L50</f>
        <v>234494.66256280759</v>
      </c>
      <c r="O49" s="152">
        <f>'Table A4'!M50</f>
        <v>375831.07112645847</v>
      </c>
      <c r="P49" s="152">
        <f>'Table A4'!N50</f>
        <v>761400.75431811018</v>
      </c>
    </row>
    <row r="50" spans="1:21" s="140" customFormat="1" ht="13">
      <c r="A50" s="140">
        <f>'Table A6'!A51</f>
        <v>1958</v>
      </c>
      <c r="B50" s="152">
        <f>'Table A0'!G51</f>
        <v>39165.419772722104</v>
      </c>
      <c r="C50" s="152">
        <f>'Table A4'!B51</f>
        <v>125769.04990357789</v>
      </c>
      <c r="D50" s="152">
        <f>'Table A4'!C51</f>
        <v>166531.50521484442</v>
      </c>
      <c r="E50" s="152">
        <f>'Table A4'!D51</f>
        <v>345970.61422835436</v>
      </c>
      <c r="F50" s="152">
        <f>'Table A4'!E51</f>
        <v>465462.89605996164</v>
      </c>
      <c r="G50" s="152">
        <f>'Table A4'!F51</f>
        <v>897959.07135545684</v>
      </c>
      <c r="H50" s="152">
        <f>'Table A4'!G51</f>
        <v>2516134.3170473618</v>
      </c>
      <c r="I50" s="152"/>
      <c r="J50" s="152">
        <f>'Table A4'!I51</f>
        <v>29542.794202627014</v>
      </c>
      <c r="K50" s="152">
        <f>('Table A4'!I51*0.9+'Table A4'!J51*0.05+'Table A4'!K51*0.04)/0.99</f>
        <v>36066.377404483392</v>
      </c>
      <c r="L50" s="152">
        <f>'Table A4'!J51</f>
        <v>85006.594592311361</v>
      </c>
      <c r="M50" s="152">
        <f>'Table A4'!K51</f>
        <v>121671.72796146692</v>
      </c>
      <c r="N50" s="152">
        <f>'Table A4'!L51</f>
        <v>226478.33239674699</v>
      </c>
      <c r="O50" s="152">
        <f>'Table A4'!M51</f>
        <v>357338.85223608784</v>
      </c>
      <c r="P50" s="152">
        <f>'Table A4'!N51</f>
        <v>718161.82183413417</v>
      </c>
    </row>
    <row r="51" spans="1:21" s="140" customFormat="1" ht="13">
      <c r="A51" s="140">
        <f>'Table A6'!A52</f>
        <v>1959</v>
      </c>
      <c r="B51" s="152">
        <f>'Table A0'!G52</f>
        <v>41520.267271372853</v>
      </c>
      <c r="C51" s="152">
        <f>'Table A4'!B52</f>
        <v>133003.06771828415</v>
      </c>
      <c r="D51" s="152">
        <f>'Table A4'!C52</f>
        <v>174591.25205314084</v>
      </c>
      <c r="E51" s="152">
        <f>'Table A4'!D52</f>
        <v>363213.15635086276</v>
      </c>
      <c r="F51" s="152">
        <f>'Table A4'!E52</f>
        <v>489967.84619855724</v>
      </c>
      <c r="G51" s="152">
        <f>'Table A4'!F52</f>
        <v>909821.96197569033</v>
      </c>
      <c r="H51" s="152">
        <f>'Table A4'!G52</f>
        <v>2558382.0325912433</v>
      </c>
      <c r="I51" s="152"/>
      <c r="J51" s="152">
        <f>'Table A4'!I52</f>
        <v>31355.511666160484</v>
      </c>
      <c r="K51" s="152">
        <f>('Table A4'!I52*0.9+'Table A4'!J52*0.05+'Table A4'!K52*0.04)/0.99</f>
        <v>38270.844149357807</v>
      </c>
      <c r="L51" s="152">
        <f>'Table A4'!J52</f>
        <v>91414.88338342747</v>
      </c>
      <c r="M51" s="152">
        <f>'Table A4'!K52</f>
        <v>127435.77597871037</v>
      </c>
      <c r="N51" s="152">
        <f>'Table A4'!L52</f>
        <v>236458.46650316825</v>
      </c>
      <c r="O51" s="152">
        <f>'Table A4'!M52</f>
        <v>385004.31725427398</v>
      </c>
      <c r="P51" s="152">
        <f>'Table A4'!N52</f>
        <v>726648.62079618452</v>
      </c>
    </row>
    <row r="52" spans="1:21" s="140" customFormat="1" ht="13">
      <c r="A52" s="140">
        <f>'Table A6'!A53</f>
        <v>1960</v>
      </c>
      <c r="B52" s="152">
        <f>'Table A0'!G53</f>
        <v>41989.712975472612</v>
      </c>
      <c r="C52" s="152">
        <f>'Table A4'!B53</f>
        <v>132928.67177807045</v>
      </c>
      <c r="D52" s="152">
        <f>'Table A4'!C53</f>
        <v>172254.66573172348</v>
      </c>
      <c r="E52" s="152">
        <f>'Table A4'!D53</f>
        <v>350890.81942245888</v>
      </c>
      <c r="F52" s="152">
        <f>'Table A4'!E53</f>
        <v>463648.67653505958</v>
      </c>
      <c r="G52" s="152">
        <f>'Table A4'!F53</f>
        <v>880295.3459019406</v>
      </c>
      <c r="H52" s="152">
        <f>'Table A4'!G53</f>
        <v>2504154.0279222382</v>
      </c>
      <c r="I52" s="152"/>
      <c r="J52" s="152">
        <f>'Table A4'!I53</f>
        <v>31885.384219628406</v>
      </c>
      <c r="K52" s="152">
        <f>('Table A4'!I53*0.9+'Table A4'!J53*0.05+'Table A4'!K53*0.04)/0.99</f>
        <v>38869.499779038408</v>
      </c>
      <c r="L52" s="152">
        <f>'Table A4'!J53</f>
        <v>93602.67782441742</v>
      </c>
      <c r="M52" s="152">
        <f>'Table A4'!K53</f>
        <v>127595.62730903963</v>
      </c>
      <c r="N52" s="152">
        <f>'Table A4'!L53</f>
        <v>238132.96230985824</v>
      </c>
      <c r="O52" s="152">
        <f>'Table A4'!M53</f>
        <v>359487.00919333933</v>
      </c>
      <c r="P52" s="152">
        <f>'Table A4'!N53</f>
        <v>699866.60345524084</v>
      </c>
    </row>
    <row r="53" spans="1:21" s="140" customFormat="1" ht="13">
      <c r="A53" s="140">
        <f>'Table A6'!A54</f>
        <v>1961</v>
      </c>
      <c r="B53" s="152">
        <f>'Table A0'!G54</f>
        <v>42480.779426615809</v>
      </c>
      <c r="C53" s="152">
        <f>'Table A4'!B54</f>
        <v>135497.59241696735</v>
      </c>
      <c r="D53" s="152">
        <f>'Table A4'!C54</f>
        <v>177627.9565151757</v>
      </c>
      <c r="E53" s="152">
        <f>'Table A4'!D54</f>
        <v>354187.76941862103</v>
      </c>
      <c r="F53" s="152">
        <f>'Table A4'!E54</f>
        <v>459583.98779883306</v>
      </c>
      <c r="G53" s="152">
        <f>'Table A4'!F54</f>
        <v>872300.25170853222</v>
      </c>
      <c r="H53" s="152">
        <f>'Table A4'!G54</f>
        <v>2493781.3370706029</v>
      </c>
      <c r="I53" s="152"/>
      <c r="J53" s="152">
        <f>'Table A4'!I54</f>
        <v>32145.577983243416</v>
      </c>
      <c r="K53" s="152">
        <f>('Table A4'!I54*0.9+'Table A4'!J54*0.05+'Table A4'!K54*0.04)/0.99</f>
        <v>39332.223972151114</v>
      </c>
      <c r="L53" s="152">
        <f>'Table A4'!J54</f>
        <v>93367.228318759022</v>
      </c>
      <c r="M53" s="152">
        <f>'Table A4'!K54</f>
        <v>133488.00328931434</v>
      </c>
      <c r="N53" s="152">
        <f>'Table A4'!L54</f>
        <v>248791.551038409</v>
      </c>
      <c r="O53" s="152">
        <f>'Table A4'!M54</f>
        <v>356404.92182140826</v>
      </c>
      <c r="P53" s="152">
        <f>'Table A4'!N54</f>
        <v>692135.68666830228</v>
      </c>
    </row>
    <row r="54" spans="1:21" s="140" customFormat="1" ht="13">
      <c r="A54" s="140">
        <f>'Table A6'!A55</f>
        <v>1962</v>
      </c>
      <c r="B54" s="152">
        <f>'Table A0'!G55</f>
        <v>44031.558985507465</v>
      </c>
      <c r="C54" s="152">
        <f>'Table A4'!B55</f>
        <v>141093.96015216204</v>
      </c>
      <c r="D54" s="152">
        <f>'Table A4'!C55</f>
        <v>184428.93429353926</v>
      </c>
      <c r="E54" s="152">
        <f>'Table A4'!D55</f>
        <v>364302.83375859522</v>
      </c>
      <c r="F54" s="152">
        <f>'Table A4'!E55</f>
        <v>475466.64599463809</v>
      </c>
      <c r="G54" s="152">
        <f>'Table A4'!F55</f>
        <v>873637.80264685606</v>
      </c>
      <c r="H54" s="152">
        <f>'Table A4'!G55</f>
        <v>2472902.9727887269</v>
      </c>
      <c r="I54" s="152"/>
      <c r="J54" s="152">
        <f>'Table A4'!I55</f>
        <v>33246.847744768063</v>
      </c>
      <c r="K54" s="152">
        <f>('Table A4'!I55*0.9+'Table A4'!J55*0.05+'Table A4'!K55*0.04)/0.99</f>
        <v>40796.495603961121</v>
      </c>
      <c r="L54" s="152">
        <f>'Table A4'!J55</f>
        <v>97758.986010784793</v>
      </c>
      <c r="M54" s="152">
        <f>'Table A4'!K55</f>
        <v>139460.45942727529</v>
      </c>
      <c r="N54" s="152">
        <f>'Table A4'!L55</f>
        <v>253139.0215225523</v>
      </c>
      <c r="O54" s="152">
        <f>'Table A4'!M55</f>
        <v>375923.8568315836</v>
      </c>
      <c r="P54" s="152">
        <f>'Table A4'!N55</f>
        <v>695941.67263109272</v>
      </c>
    </row>
    <row r="55" spans="1:21" s="140" customFormat="1" ht="13">
      <c r="A55" s="140">
        <f>'Table A6'!A56</f>
        <v>1963</v>
      </c>
      <c r="B55" s="152">
        <f>'Table A0'!G56</f>
        <v>45136.330139505888</v>
      </c>
      <c r="C55" s="152">
        <f>'Table A4'!B56</f>
        <v>144479.68807667549</v>
      </c>
      <c r="D55" s="152">
        <f>'Table A4'!C56</f>
        <v>188625.27626008229</v>
      </c>
      <c r="E55" s="152">
        <f>'Table A4'!D56</f>
        <v>368490.14021606237</v>
      </c>
      <c r="F55" s="152">
        <f>'Table A4'!E56</f>
        <v>481125.69117717032</v>
      </c>
      <c r="G55" s="152">
        <f>'Table A4'!F56</f>
        <v>886277.43421621574</v>
      </c>
      <c r="H55" s="152">
        <f>'Table A4'!G56</f>
        <v>2563758.6477787597</v>
      </c>
      <c r="I55" s="152"/>
      <c r="J55" s="152">
        <f>'Table A4'!I56</f>
        <v>34098.179257598153</v>
      </c>
      <c r="K55" s="152">
        <f>('Table A4'!I56*0.9+'Table A4'!J56*0.05+'Table A4'!K56*0.04)/0.99</f>
        <v>41870.130037722491</v>
      </c>
      <c r="L55" s="152">
        <f>'Table A4'!J56</f>
        <v>100334.09989326874</v>
      </c>
      <c r="M55" s="152">
        <f>'Table A4'!K56</f>
        <v>143659.06027108725</v>
      </c>
      <c r="N55" s="152">
        <f>'Table A4'!L56</f>
        <v>255854.58925495439</v>
      </c>
      <c r="O55" s="152">
        <f>'Table A4'!M56</f>
        <v>379837.75541740895</v>
      </c>
      <c r="P55" s="152">
        <f>'Table A4'!N56</f>
        <v>699890.6327092665</v>
      </c>
    </row>
    <row r="56" spans="1:21" s="140" customFormat="1" ht="13">
      <c r="A56" s="140">
        <f>'Table A6'!A57</f>
        <v>1964</v>
      </c>
      <c r="B56" s="152">
        <f>'Table A0'!G57</f>
        <v>47311.687972428605</v>
      </c>
      <c r="C56" s="152">
        <f>'Table A4'!B57</f>
        <v>149690.95355401028</v>
      </c>
      <c r="D56" s="152">
        <f>'Table A4'!C57</f>
        <v>195142.39599308031</v>
      </c>
      <c r="E56" s="152">
        <f>'Table A4'!D57</f>
        <v>379475.27080550382</v>
      </c>
      <c r="F56" s="152">
        <f>'Table A4'!E57</f>
        <v>504647.28539066092</v>
      </c>
      <c r="G56" s="152">
        <f>'Table A4'!F57</f>
        <v>931560.54896503047</v>
      </c>
      <c r="H56" s="152">
        <f>'Table A4'!G57</f>
        <v>2513618.4858337943</v>
      </c>
      <c r="I56" s="152"/>
      <c r="J56" s="152">
        <f>'Table A4'!I57</f>
        <v>35936.214018919534</v>
      </c>
      <c r="K56" s="152">
        <f>('Table A4'!I57*0.9+'Table A4'!J57*0.05+'Table A4'!K57*0.04)/0.99</f>
        <v>43956.500267044008</v>
      </c>
      <c r="L56" s="152">
        <f>'Table A4'!J57</f>
        <v>104239.51111494022</v>
      </c>
      <c r="M56" s="152">
        <f>'Table A4'!K57</f>
        <v>149059.17728997444</v>
      </c>
      <c r="N56" s="152">
        <f>'Table A4'!L57</f>
        <v>254303.25622034667</v>
      </c>
      <c r="O56" s="152">
        <f>'Table A4'!M57</f>
        <v>397918.96949706849</v>
      </c>
      <c r="P56" s="152">
        <f>'Table A4'!N57</f>
        <v>755776.33375739015</v>
      </c>
    </row>
    <row r="57" spans="1:21" s="140" customFormat="1" ht="13">
      <c r="A57" s="140">
        <f>'Table A6'!A58</f>
        <v>1965</v>
      </c>
      <c r="B57" s="152">
        <f>'Table A0'!G58</f>
        <v>49251.011857274389</v>
      </c>
      <c r="C57" s="152">
        <f>'Table A4'!B58</f>
        <v>155230.26653235388</v>
      </c>
      <c r="D57" s="152">
        <f>'Table A4'!C58</f>
        <v>203898.13594219051</v>
      </c>
      <c r="E57" s="152">
        <f>'Table A4'!D58</f>
        <v>397212.59689365269</v>
      </c>
      <c r="F57" s="152">
        <f>'Table A4'!E58</f>
        <v>534069.10357302194</v>
      </c>
      <c r="G57" s="152">
        <f>'Table A4'!F58</f>
        <v>1003336.3200210596</v>
      </c>
      <c r="H57" s="152">
        <f>'Table A4'!G58</f>
        <v>2649047.0219821692</v>
      </c>
      <c r="I57" s="152"/>
      <c r="J57" s="152">
        <f>'Table A4'!I58</f>
        <v>37475.539115598884</v>
      </c>
      <c r="K57" s="152">
        <f>('Table A4'!I58*0.9+'Table A4'!J58*0.05+'Table A4'!K58*0.04)/0.99</f>
        <v>45736.248372058442</v>
      </c>
      <c r="L57" s="152">
        <f>'Table A4'!J58</f>
        <v>106562.39712251726</v>
      </c>
      <c r="M57" s="152">
        <f>'Table A4'!K58</f>
        <v>155569.52070432497</v>
      </c>
      <c r="N57" s="152">
        <f>'Table A4'!L58</f>
        <v>260356.09021428341</v>
      </c>
      <c r="O57" s="152">
        <f>'Table A4'!M58</f>
        <v>416752.29946101247</v>
      </c>
      <c r="P57" s="152">
        <f>'Table A4'!N58</f>
        <v>820479.57535871433</v>
      </c>
    </row>
    <row r="58" spans="1:21" s="140" customFormat="1" ht="13">
      <c r="A58" s="140">
        <f>'Table A6'!A59</f>
        <v>1966</v>
      </c>
      <c r="B58" s="152">
        <f>'Table A0'!G59</f>
        <v>51430.717800772967</v>
      </c>
      <c r="C58" s="152">
        <f>'Table A4'!B59</f>
        <v>164483.3825023915</v>
      </c>
      <c r="D58" s="152">
        <f>'Table A4'!C59</f>
        <v>215927.33041336131</v>
      </c>
      <c r="E58" s="152">
        <f>'Table A4'!D59</f>
        <v>430381.72527566826</v>
      </c>
      <c r="F58" s="152">
        <f>'Table A4'!E59</f>
        <v>574528.55443111702</v>
      </c>
      <c r="G58" s="152">
        <f>'Table A4'!F59</f>
        <v>1107906.9719046548</v>
      </c>
      <c r="H58" s="152">
        <f>'Table A4'!G59</f>
        <v>3100997.9962809673</v>
      </c>
      <c r="I58" s="152"/>
      <c r="J58" s="152">
        <f>'Table A4'!I59</f>
        <v>38869.310611704248</v>
      </c>
      <c r="K58" s="152">
        <f>('Table A4'!I59*0.9+'Table A4'!J59*0.05+'Table A4'!K59*0.04)/0.99</f>
        <v>47602.9298464811</v>
      </c>
      <c r="L58" s="152">
        <f>'Table A4'!J59</f>
        <v>113039.43459142167</v>
      </c>
      <c r="M58" s="152">
        <f>'Table A4'!K59</f>
        <v>162313.73169778459</v>
      </c>
      <c r="N58" s="152">
        <f>'Table A4'!L59</f>
        <v>286234.89612021938</v>
      </c>
      <c r="O58" s="152">
        <f>'Table A4'!M59</f>
        <v>441183.9500627325</v>
      </c>
      <c r="P58" s="152">
        <f>'Table A4'!N59</f>
        <v>886452.4136406203</v>
      </c>
    </row>
    <row r="59" spans="1:21" s="140" customFormat="1" ht="13">
      <c r="A59" s="140">
        <f>'Table A6'!A60</f>
        <v>1967</v>
      </c>
      <c r="B59" s="152">
        <f>'Table A0'!G60</f>
        <v>52679.617584775835</v>
      </c>
      <c r="C59" s="152">
        <f>'Table A4'!B60</f>
        <v>168816.24369558596</v>
      </c>
      <c r="D59" s="152">
        <f>'Table A4'!C60</f>
        <v>222023.17258626485</v>
      </c>
      <c r="E59" s="152">
        <f>'Table A4'!D60</f>
        <v>443843.26529126766</v>
      </c>
      <c r="F59" s="152">
        <f>'Table A4'!E60</f>
        <v>593098.8548236849</v>
      </c>
      <c r="G59" s="152">
        <f>'Table A4'!F60</f>
        <v>1137880.9442974832</v>
      </c>
      <c r="H59" s="152">
        <f>'Table A4'!G60</f>
        <v>3142190.0172069813</v>
      </c>
      <c r="I59" s="152"/>
      <c r="J59" s="152">
        <f>'Table A4'!I60</f>
        <v>39775.54801690804</v>
      </c>
      <c r="K59" s="152">
        <f>('Table A4'!I60*0.9+'Table A4'!J60*0.05+'Table A4'!K60*0.04)/0.99</f>
        <v>48728.469628144601</v>
      </c>
      <c r="L59" s="152">
        <f>'Table A4'!J60</f>
        <v>115609.31480490707</v>
      </c>
      <c r="M59" s="152">
        <f>'Table A4'!K60</f>
        <v>166568.14941001413</v>
      </c>
      <c r="N59" s="152">
        <f>'Table A4'!L60</f>
        <v>294587.6757588503</v>
      </c>
      <c r="O59" s="152">
        <f>'Table A4'!M60</f>
        <v>456903.33245523536</v>
      </c>
      <c r="P59" s="152">
        <f>'Table A4'!N60</f>
        <v>915179.93619642803</v>
      </c>
    </row>
    <row r="60" spans="1:21" s="140" customFormat="1" ht="13">
      <c r="A60" s="140">
        <f>'Table A6'!A61</f>
        <v>1968</v>
      </c>
      <c r="B60" s="152">
        <f>'Table A0'!G61</f>
        <v>54406.095460384975</v>
      </c>
      <c r="C60" s="152">
        <f>'Table A4'!B61</f>
        <v>174004.94137691421</v>
      </c>
      <c r="D60" s="152">
        <f>'Table A4'!C61</f>
        <v>228247.84870093121</v>
      </c>
      <c r="E60" s="152">
        <f>'Table A4'!D61</f>
        <v>454396.52576178749</v>
      </c>
      <c r="F60" s="152">
        <f>'Table A4'!E61</f>
        <v>607011.76652366365</v>
      </c>
      <c r="G60" s="152">
        <f>'Table A4'!F61</f>
        <v>1167256.4860623127</v>
      </c>
      <c r="H60" s="152">
        <f>'Table A4'!G61</f>
        <v>3164107.1650046315</v>
      </c>
      <c r="I60" s="152"/>
      <c r="J60" s="152">
        <f>'Table A4'!I61</f>
        <v>41117.334802992838</v>
      </c>
      <c r="K60" s="152">
        <f>('Table A4'!I61*0.9+'Table A4'!J61*0.05+'Table A4'!K61*0.04)/0.99</f>
        <v>50365.788083603133</v>
      </c>
      <c r="L60" s="152">
        <f>'Table A4'!J61</f>
        <v>119762.03405289724</v>
      </c>
      <c r="M60" s="152">
        <f>'Table A4'!K61</f>
        <v>171710.67943571715</v>
      </c>
      <c r="N60" s="152">
        <f>'Table A4'!L61</f>
        <v>301781.28499991144</v>
      </c>
      <c r="O60" s="152">
        <f>'Table A4'!M61</f>
        <v>466950.58663900133</v>
      </c>
      <c r="P60" s="152">
        <f>'Table A4'!N61</f>
        <v>945384.18840205518</v>
      </c>
    </row>
    <row r="61" spans="1:21" s="140" customFormat="1" ht="13">
      <c r="A61" s="140">
        <f>'Table A6'!A62</f>
        <v>1969</v>
      </c>
      <c r="B61" s="152">
        <f>'Table A0'!G62</f>
        <v>55201.289480574611</v>
      </c>
      <c r="C61" s="152">
        <f>'Table A4'!B62</f>
        <v>175655.33713237505</v>
      </c>
      <c r="D61" s="152">
        <f>'Table A4'!C62</f>
        <v>228312.67492230044</v>
      </c>
      <c r="E61" s="152">
        <f>'Table A4'!D62</f>
        <v>442572.03389250627</v>
      </c>
      <c r="F61" s="152">
        <f>'Table A4'!E62</f>
        <v>585527.66801352368</v>
      </c>
      <c r="G61" s="152">
        <f>'Table A4'!F62</f>
        <v>1104663.2339908471</v>
      </c>
      <c r="H61" s="152">
        <f>'Table A4'!G62</f>
        <v>3020225.7637730888</v>
      </c>
      <c r="I61" s="152"/>
      <c r="J61" s="152">
        <f>'Table A4'!I62</f>
        <v>41817.506408152345</v>
      </c>
      <c r="K61" s="152">
        <f>('Table A4'!I62*0.9+'Table A4'!J62*0.05+'Table A4'!K62*0.04)/0.99</f>
        <v>51288.453678433892</v>
      </c>
      <c r="L61" s="152">
        <f>'Table A4'!J62</f>
        <v>122997.99934244956</v>
      </c>
      <c r="M61" s="152">
        <f>'Table A4'!K62</f>
        <v>174747.83517974903</v>
      </c>
      <c r="N61" s="152">
        <f>'Table A4'!L62</f>
        <v>299616.39977148891</v>
      </c>
      <c r="O61" s="152">
        <f>'Table A4'!M62</f>
        <v>455743.77651919273</v>
      </c>
      <c r="P61" s="152">
        <f>'Table A4'!N62</f>
        <v>891822.95290393138</v>
      </c>
    </row>
    <row r="62" spans="1:21">
      <c r="A62" s="140">
        <f>'Table A6'!A63</f>
        <v>1970</v>
      </c>
      <c r="B62" s="152">
        <f>'Table A0'!G63</f>
        <v>55503.835157492467</v>
      </c>
      <c r="C62" s="152">
        <f>'Table A4'!B63</f>
        <v>174912.89868159519</v>
      </c>
      <c r="D62" s="152">
        <f>'Table A4'!C63</f>
        <v>226319.07986145926</v>
      </c>
      <c r="E62" s="152">
        <f>'Table A4'!D63</f>
        <v>433143.37567558739</v>
      </c>
      <c r="F62" s="152">
        <f>'Table A4'!E63</f>
        <v>572363.77301395836</v>
      </c>
      <c r="G62" s="152">
        <f>'Table A4'!F63</f>
        <v>1075538.2494972122</v>
      </c>
      <c r="H62" s="152">
        <f>'Table A4'!G63</f>
        <v>2915834.6395082395</v>
      </c>
      <c r="I62" s="152"/>
      <c r="J62" s="152">
        <f>'Table A4'!I63</f>
        <v>42236.161432592169</v>
      </c>
      <c r="K62" s="152">
        <f>('Table A4'!I63*0.9+'Table A4'!J63*0.05+'Table A4'!K63*0.04)/0.99</f>
        <v>51689.294344178394</v>
      </c>
      <c r="L62" s="152">
        <f>'Table A4'!J63</f>
        <v>123506.71750173115</v>
      </c>
      <c r="M62" s="152">
        <f>'Table A4'!K63</f>
        <v>174613.0059079272</v>
      </c>
      <c r="N62" s="152">
        <f>'Table A4'!L63</f>
        <v>293922.97833721648</v>
      </c>
      <c r="O62" s="152">
        <f>'Table A4'!M63</f>
        <v>446570.15389314474</v>
      </c>
      <c r="P62" s="152">
        <f>'Table A4'!N63</f>
        <v>871060.87282932049</v>
      </c>
      <c r="Q62" s="140"/>
      <c r="R62" s="140"/>
      <c r="S62" s="140"/>
      <c r="T62" s="140"/>
      <c r="U62" s="140"/>
    </row>
    <row r="63" spans="1:21">
      <c r="A63" s="140">
        <f>'Table A6'!A64</f>
        <v>1971</v>
      </c>
      <c r="B63" s="152">
        <f>'Table A0'!G64</f>
        <v>55352.674348774592</v>
      </c>
      <c r="C63" s="152">
        <f>'Table A4'!B64</f>
        <v>175766.24328321181</v>
      </c>
      <c r="D63" s="152">
        <f>'Table A4'!C64</f>
        <v>226901.91038765028</v>
      </c>
      <c r="E63" s="152">
        <f>'Table A4'!D64</f>
        <v>430980.44291613722</v>
      </c>
      <c r="F63" s="152">
        <f>'Table A4'!E64</f>
        <v>567140.42364858172</v>
      </c>
      <c r="G63" s="152">
        <f>'Table A4'!F64</f>
        <v>1059682.7746599335</v>
      </c>
      <c r="H63" s="152">
        <f>'Table A4'!G64</f>
        <v>2867525.6963895936</v>
      </c>
      <c r="I63" s="152"/>
      <c r="J63" s="152">
        <f>'Table A4'!I64</f>
        <v>41973.3889116149</v>
      </c>
      <c r="K63" s="152">
        <f>('Table A4'!I64*0.9+'Table A4'!J64*0.05+'Table A4'!K64*0.04)/0.99</f>
        <v>51558.454464255781</v>
      </c>
      <c r="L63" s="152">
        <f>'Table A4'!J64</f>
        <v>124630.57617877334</v>
      </c>
      <c r="M63" s="152">
        <f>'Table A4'!K64</f>
        <v>175882.27725552855</v>
      </c>
      <c r="N63" s="152">
        <f>'Table A4'!L64</f>
        <v>294820.46218369273</v>
      </c>
      <c r="O63" s="152">
        <f>'Table A4'!M64</f>
        <v>444004.83589574363</v>
      </c>
      <c r="P63" s="152">
        <f>'Table A4'!N64</f>
        <v>858811.33891219366</v>
      </c>
      <c r="Q63" s="140"/>
      <c r="R63" s="140"/>
      <c r="S63" s="140"/>
      <c r="T63" s="140"/>
      <c r="U63" s="140"/>
    </row>
    <row r="64" spans="1:21">
      <c r="A64" s="140">
        <f>'Table A6'!A65</f>
        <v>1972</v>
      </c>
      <c r="B64" s="152">
        <f>'Table A0'!G65</f>
        <v>57648.053142763158</v>
      </c>
      <c r="C64" s="152">
        <f>'Table A4'!B65</f>
        <v>182302.55397593026</v>
      </c>
      <c r="D64" s="152">
        <f>'Table A4'!C65</f>
        <v>234850.6153120934</v>
      </c>
      <c r="E64" s="152">
        <f>'Table A4'!D65</f>
        <v>447010.3184454295</v>
      </c>
      <c r="F64" s="152">
        <f>'Table A4'!E65</f>
        <v>587892.02268477099</v>
      </c>
      <c r="G64" s="152">
        <f>'Table A4'!F65</f>
        <v>1104317.1184097466</v>
      </c>
      <c r="H64" s="152">
        <f>'Table A4'!G65</f>
        <v>3000327.5244161398</v>
      </c>
      <c r="I64" s="152"/>
      <c r="J64" s="152">
        <f>'Table A4'!I65</f>
        <v>43797.553050189039</v>
      </c>
      <c r="K64" s="152">
        <f>('Table A4'!I65*0.9+'Table A4'!J65*0.05+'Table A4'!K65*0.04)/0.99</f>
        <v>53715.100967988757</v>
      </c>
      <c r="L64" s="152">
        <f>'Table A4'!J65</f>
        <v>129754.49263976709</v>
      </c>
      <c r="M64" s="152">
        <f>'Table A4'!K65</f>
        <v>181810.68952875939</v>
      </c>
      <c r="N64" s="152">
        <f>'Table A4'!L65</f>
        <v>306128.61420608795</v>
      </c>
      <c r="O64" s="152">
        <f>'Table A4'!M65</f>
        <v>458785.74875352706</v>
      </c>
      <c r="P64" s="152">
        <f>'Table A4'!N65</f>
        <v>893649.29552014743</v>
      </c>
      <c r="Q64" s="140"/>
      <c r="R64" s="140"/>
      <c r="S64" s="140"/>
      <c r="T64" s="140"/>
      <c r="U64" s="140"/>
    </row>
    <row r="65" spans="1:21">
      <c r="A65" s="140">
        <f>'Table A6'!A66</f>
        <v>1973</v>
      </c>
      <c r="B65" s="152">
        <f>'Table A0'!G66</f>
        <v>58845.78268806592</v>
      </c>
      <c r="C65" s="152">
        <f>'Table A4'!B66</f>
        <v>187445.07298646512</v>
      </c>
      <c r="D65" s="152">
        <f>'Table A4'!C66</f>
        <v>242099.43223578221</v>
      </c>
      <c r="E65" s="152">
        <f>'Table A4'!D66</f>
        <v>455583.82404771872</v>
      </c>
      <c r="F65" s="152">
        <f>'Table A4'!E66</f>
        <v>596757.89832052833</v>
      </c>
      <c r="G65" s="152">
        <f>'Table A4'!F66</f>
        <v>1110037.886171835</v>
      </c>
      <c r="H65" s="152">
        <f>'Table A4'!G66</f>
        <v>2914159.1510599186</v>
      </c>
      <c r="I65" s="152"/>
      <c r="J65" s="152">
        <f>'Table A4'!I66</f>
        <v>44556.97265491046</v>
      </c>
      <c r="K65" s="152">
        <f>('Table A4'!I66*0.9+'Table A4'!J66*0.05+'Table A4'!K66*0.04)/0.99</f>
        <v>54838.327724837116</v>
      </c>
      <c r="L65" s="152">
        <f>'Table A4'!J66</f>
        <v>132790.71373714803</v>
      </c>
      <c r="M65" s="152">
        <f>'Table A4'!K66</f>
        <v>188728.33428279811</v>
      </c>
      <c r="N65" s="152">
        <f>'Table A4'!L66</f>
        <v>314409.74977490905</v>
      </c>
      <c r="O65" s="152">
        <f>'Table A4'!M66</f>
        <v>468437.90135770169</v>
      </c>
      <c r="P65" s="152">
        <f>'Table A4'!N66</f>
        <v>909579.96785093693</v>
      </c>
      <c r="Q65" s="140"/>
      <c r="R65" s="140"/>
      <c r="S65" s="140"/>
      <c r="T65" s="140"/>
      <c r="U65" s="140"/>
    </row>
    <row r="66" spans="1:21">
      <c r="A66" s="140">
        <f>'Table A6'!A67</f>
        <v>1974</v>
      </c>
      <c r="B66" s="152">
        <f>'Table A0'!G67</f>
        <v>57083.261870233713</v>
      </c>
      <c r="C66" s="152">
        <f>'Table A4'!B67</f>
        <v>184719.080883054</v>
      </c>
      <c r="D66" s="152">
        <f>'Table A4'!C67</f>
        <v>240166.88787747617</v>
      </c>
      <c r="E66" s="152">
        <f>'Table A4'!D67</f>
        <v>463722.66597799212</v>
      </c>
      <c r="F66" s="152">
        <f>'Table A4'!E67</f>
        <v>617542.75944376329</v>
      </c>
      <c r="G66" s="152">
        <f>'Table A4'!F67</f>
        <v>1202676.4305814293</v>
      </c>
      <c r="H66" s="152">
        <f>'Table A4'!G67</f>
        <v>3213583.1954788007</v>
      </c>
      <c r="I66" s="152"/>
      <c r="J66" s="152">
        <f>'Table A4'!I67</f>
        <v>42901.504202142576</v>
      </c>
      <c r="K66" s="152">
        <f>('Table A4'!I67*0.9+'Table A4'!J67*0.05+'Table A4'!K67*0.04)/0.99</f>
        <v>52975.793141872527</v>
      </c>
      <c r="L66" s="152">
        <f>'Table A4'!J67</f>
        <v>129271.27388863184</v>
      </c>
      <c r="M66" s="152">
        <f>'Table A4'!K67</f>
        <v>184277.94335234718</v>
      </c>
      <c r="N66" s="152">
        <f>'Table A4'!L67</f>
        <v>309902.57251222088</v>
      </c>
      <c r="O66" s="152">
        <f>'Table A4'!M67</f>
        <v>471259.34165934683</v>
      </c>
      <c r="P66" s="152">
        <f>'Table A4'!N67</f>
        <v>979242.34559283277</v>
      </c>
      <c r="Q66" s="140"/>
      <c r="R66" s="140"/>
      <c r="S66" s="140"/>
      <c r="T66" s="140"/>
      <c r="U66" s="140"/>
    </row>
    <row r="67" spans="1:21">
      <c r="A67" s="140">
        <f>'Table A6'!A68</f>
        <v>1975</v>
      </c>
      <c r="B67" s="152">
        <f>'Table A0'!G68</f>
        <v>54073.23664422919</v>
      </c>
      <c r="C67" s="152">
        <f>'Table A4'!B68</f>
        <v>176392.86351278611</v>
      </c>
      <c r="D67" s="152">
        <f>'Table A4'!C68</f>
        <v>227380.35492270059</v>
      </c>
      <c r="E67" s="152">
        <f>'Table A4'!D68</f>
        <v>432903.85190502368</v>
      </c>
      <c r="F67" s="152">
        <f>'Table A4'!E68</f>
        <v>574090.22060256184</v>
      </c>
      <c r="G67" s="152">
        <f>'Table A4'!F68</f>
        <v>1102030.2896970157</v>
      </c>
      <c r="H67" s="152">
        <f>'Table A4'!G68</f>
        <v>3026525.1085749837</v>
      </c>
      <c r="I67" s="152"/>
      <c r="J67" s="152">
        <f>'Table A4'!I68</f>
        <v>40482.166992167309</v>
      </c>
      <c r="K67" s="152">
        <f>('Table A4'!I68*0.9+'Table A4'!J68*0.05+'Table A4'!K68*0.04)/0.99</f>
        <v>50246.664772908029</v>
      </c>
      <c r="L67" s="152">
        <f>'Table A4'!J68</f>
        <v>125405.37210287165</v>
      </c>
      <c r="M67" s="152">
        <f>'Table A4'!K68</f>
        <v>175999.48067711978</v>
      </c>
      <c r="N67" s="152">
        <f>'Table A4'!L68</f>
        <v>291717.48320748552</v>
      </c>
      <c r="O67" s="152">
        <f>'Table A4'!M68</f>
        <v>442105.20332894829</v>
      </c>
      <c r="P67" s="152">
        <f>'Table A4'!N68</f>
        <v>888197.53204390826</v>
      </c>
      <c r="Q67" s="140"/>
      <c r="R67" s="140"/>
      <c r="S67" s="140"/>
      <c r="T67" s="140"/>
      <c r="U67" s="140"/>
    </row>
    <row r="68" spans="1:21">
      <c r="A68" s="140">
        <f>'Table A6'!A69</f>
        <v>1976</v>
      </c>
      <c r="B68" s="152">
        <f>'Table A0'!G69</f>
        <v>55373.268604337289</v>
      </c>
      <c r="C68" s="152">
        <f>'Table A4'!B69</f>
        <v>179507.2004035711</v>
      </c>
      <c r="D68" s="152">
        <f>'Table A4'!C69</f>
        <v>230860.75537031968</v>
      </c>
      <c r="E68" s="152">
        <f>'Table A4'!D69</f>
        <v>436850.58018743637</v>
      </c>
      <c r="F68" s="152">
        <f>'Table A4'!E69</f>
        <v>579288.82180312858</v>
      </c>
      <c r="G68" s="152">
        <f>'Table A4'!F69</f>
        <v>1118088.6320730676</v>
      </c>
      <c r="H68" s="152">
        <f>'Table A4'!G69</f>
        <v>3111610.0360792931</v>
      </c>
      <c r="I68" s="152"/>
      <c r="J68" s="152">
        <f>'Table A4'!I69</f>
        <v>41580.609515533535</v>
      </c>
      <c r="K68" s="152">
        <f>('Table A4'!I69*0.9+'Table A4'!J69*0.05+'Table A4'!K69*0.04)/0.99</f>
        <v>51519.962426730235</v>
      </c>
      <c r="L68" s="152">
        <f>'Table A4'!J69</f>
        <v>128153.64543682252</v>
      </c>
      <c r="M68" s="152">
        <f>'Table A4'!K69</f>
        <v>179363.2991660405</v>
      </c>
      <c r="N68" s="152">
        <f>'Table A4'!L69</f>
        <v>294412.33857174427</v>
      </c>
      <c r="O68" s="152">
        <f>'Table A4'!M69</f>
        <v>444588.86923564371</v>
      </c>
      <c r="P68" s="152">
        <f>'Table A4'!N69</f>
        <v>896586.25385015376</v>
      </c>
      <c r="Q68" s="140"/>
      <c r="R68" s="140"/>
      <c r="S68" s="140"/>
      <c r="T68" s="140"/>
      <c r="U68" s="140"/>
    </row>
    <row r="69" spans="1:21">
      <c r="A69" s="140">
        <f>'Table A6'!A70</f>
        <v>1977</v>
      </c>
      <c r="B69" s="152">
        <f>'Table A0'!G70</f>
        <v>55922.042528854727</v>
      </c>
      <c r="C69" s="152">
        <f>'Table A4'!B70</f>
        <v>181381.94393338717</v>
      </c>
      <c r="D69" s="152">
        <f>'Table A4'!C70</f>
        <v>233008.25540890876</v>
      </c>
      <c r="E69" s="152">
        <f>'Table A4'!D70</f>
        <v>441740.87230391294</v>
      </c>
      <c r="F69" s="152">
        <f>'Table A4'!E70</f>
        <v>587367.65029835817</v>
      </c>
      <c r="G69" s="152">
        <f>'Table A4'!F70</f>
        <v>1141712.4966450378</v>
      </c>
      <c r="H69" s="152">
        <f>'Table A4'!G70</f>
        <v>3166338.6230292618</v>
      </c>
      <c r="I69" s="152"/>
      <c r="J69" s="152">
        <f>'Table A4'!I70</f>
        <v>41982.053483906675</v>
      </c>
      <c r="K69" s="152">
        <f>('Table A4'!I70*0.9+'Table A4'!J70*0.05+'Table A4'!K70*0.04)/0.99</f>
        <v>52024.882632136963</v>
      </c>
      <c r="L69" s="152">
        <f>'Table A4'!J70</f>
        <v>129755.63245786556</v>
      </c>
      <c r="M69" s="152">
        <f>'Table A4'!K70</f>
        <v>180825.10118515772</v>
      </c>
      <c r="N69" s="152">
        <f>'Table A4'!L70</f>
        <v>296114.09430946771</v>
      </c>
      <c r="O69" s="152">
        <f>'Table A4'!M70</f>
        <v>448781.43871168821</v>
      </c>
      <c r="P69" s="152">
        <f>'Table A4'!N70</f>
        <v>916754.03815790184</v>
      </c>
      <c r="Q69" s="140"/>
      <c r="R69" s="140"/>
      <c r="S69" s="140"/>
      <c r="T69" s="140"/>
      <c r="U69" s="140"/>
    </row>
    <row r="70" spans="1:21">
      <c r="A70" s="140">
        <f>'Table A6'!A71</f>
        <v>1978</v>
      </c>
      <c r="B70" s="152">
        <f>'Table A0'!G71</f>
        <v>56968.382202596957</v>
      </c>
      <c r="C70" s="152">
        <f>'Table A4'!B71</f>
        <v>184807.40051764008</v>
      </c>
      <c r="D70" s="152">
        <f>'Table A4'!C71</f>
        <v>237695.75377348228</v>
      </c>
      <c r="E70" s="152">
        <f>'Table A4'!D71</f>
        <v>453047.26825926325</v>
      </c>
      <c r="F70" s="152">
        <f>'Table A4'!E71</f>
        <v>604103.54860705673</v>
      </c>
      <c r="G70" s="152">
        <f>'Table A4'!F71</f>
        <v>1184512.9808062171</v>
      </c>
      <c r="H70" s="152">
        <f>'Table A4'!G71</f>
        <v>3307337.2859219518</v>
      </c>
      <c r="I70" s="152"/>
      <c r="J70" s="152">
        <f>'Table A4'!I71</f>
        <v>42764.046834258836</v>
      </c>
      <c r="K70" s="152">
        <f>('Table A4'!I71*0.9+'Table A4'!J71*0.05+'Table A4'!K71*0.04)/0.99</f>
        <v>52967.585373741742</v>
      </c>
      <c r="L70" s="152">
        <f>'Table A4'!J71</f>
        <v>131919.04726179785</v>
      </c>
      <c r="M70" s="152">
        <f>'Table A4'!K71</f>
        <v>183857.87515203704</v>
      </c>
      <c r="N70" s="152">
        <f>'Table A4'!L71</f>
        <v>301990.98791146977</v>
      </c>
      <c r="O70" s="152">
        <f>'Table A4'!M71</f>
        <v>459001.19055726659</v>
      </c>
      <c r="P70" s="152">
        <f>'Table A4'!N71</f>
        <v>948643.61357113544</v>
      </c>
      <c r="Q70" s="140"/>
      <c r="R70" s="140"/>
      <c r="S70" s="140"/>
      <c r="T70" s="140"/>
      <c r="U70" s="140"/>
    </row>
    <row r="71" spans="1:21">
      <c r="A71" s="140">
        <f>'Table A6'!A72</f>
        <v>1979</v>
      </c>
      <c r="B71" s="152">
        <f>'Table A0'!G72</f>
        <v>56911.656710631301</v>
      </c>
      <c r="C71" s="152">
        <f>'Table A4'!B72</f>
        <v>184084.21326822697</v>
      </c>
      <c r="D71" s="152">
        <f>'Table A4'!C72</f>
        <v>237093.5567476587</v>
      </c>
      <c r="E71" s="152">
        <f>'Table A4'!D72</f>
        <v>457137.74930917862</v>
      </c>
      <c r="F71" s="152">
        <f>'Table A4'!E72</f>
        <v>612932.47732616158</v>
      </c>
      <c r="G71" s="152">
        <f>'Table A4'!F72</f>
        <v>1228077.8176569799</v>
      </c>
      <c r="H71" s="152">
        <f>'Table A4'!G72</f>
        <v>3501914.9438618687</v>
      </c>
      <c r="I71" s="152"/>
      <c r="J71" s="152">
        <f>'Table A4'!I72</f>
        <v>42781.372648676224</v>
      </c>
      <c r="K71" s="152">
        <f>('Table A4'!I72*0.9+'Table A4'!J72*0.05+'Table A4'!K72*0.04)/0.99</f>
        <v>52868.96890660558</v>
      </c>
      <c r="L71" s="152">
        <f>'Table A4'!J72</f>
        <v>131074.86978879524</v>
      </c>
      <c r="M71" s="152">
        <f>'Table A4'!K72</f>
        <v>182082.50860727869</v>
      </c>
      <c r="N71" s="152">
        <f>'Table A4'!L72</f>
        <v>301343.0212921956</v>
      </c>
      <c r="O71" s="152">
        <f>'Table A4'!M72</f>
        <v>459146.14224345697</v>
      </c>
      <c r="P71" s="152">
        <f>'Table A4'!N72</f>
        <v>975429.24807865906</v>
      </c>
      <c r="Q71" s="140"/>
      <c r="R71" s="140"/>
      <c r="S71" s="140"/>
      <c r="T71" s="140"/>
      <c r="U71" s="140"/>
    </row>
    <row r="72" spans="1:21">
      <c r="A72" s="140">
        <f>'Table A6'!A73</f>
        <v>1980</v>
      </c>
      <c r="B72" s="152">
        <f>'Table A0'!G73</f>
        <v>55386.853731765565</v>
      </c>
      <c r="C72" s="152">
        <f>'Table A4'!B73</f>
        <v>182031.69418040832</v>
      </c>
      <c r="D72" s="152">
        <f>'Table A4'!C73</f>
        <v>234502.26379891188</v>
      </c>
      <c r="E72" s="152">
        <f>'Table A4'!D73</f>
        <v>452882.49696164863</v>
      </c>
      <c r="F72" s="152">
        <f>'Table A4'!E73</f>
        <v>609939.83766617207</v>
      </c>
      <c r="G72" s="152">
        <f>'Table A4'!F73</f>
        <v>1235757.4327770621</v>
      </c>
      <c r="H72" s="152">
        <f>'Table A4'!G73</f>
        <v>3626810.0852521784</v>
      </c>
      <c r="I72" s="152"/>
      <c r="J72" s="152">
        <f>'Table A4'!I73</f>
        <v>41315.204793027486</v>
      </c>
      <c r="K72" s="152">
        <f>('Table A4'!I73*0.9+'Table A4'!J73*0.05+'Table A4'!K73*0.04)/0.99</f>
        <v>51371.746224393013</v>
      </c>
      <c r="L72" s="152">
        <f>'Table A4'!J73</f>
        <v>129561.12456190473</v>
      </c>
      <c r="M72" s="152">
        <f>'Table A4'!K73</f>
        <v>179907.20550822772</v>
      </c>
      <c r="N72" s="152">
        <f>'Table A4'!L73</f>
        <v>295825.15625712508</v>
      </c>
      <c r="O72" s="152">
        <f>'Table A4'!M73</f>
        <v>453485.43888844957</v>
      </c>
      <c r="P72" s="152">
        <f>'Table A4'!N73</f>
        <v>970084.91583538277</v>
      </c>
      <c r="Q72" s="140"/>
      <c r="R72" s="140"/>
      <c r="S72" s="140"/>
      <c r="T72" s="140"/>
      <c r="U72" s="140"/>
    </row>
    <row r="73" spans="1:21">
      <c r="A73" s="140">
        <f>'Table A6'!A74</f>
        <v>1981</v>
      </c>
      <c r="B73" s="152">
        <f>'Table A0'!G74</f>
        <v>54908.546430493305</v>
      </c>
      <c r="C73" s="152">
        <f>'Table A4'!B74</f>
        <v>179646.11274401285</v>
      </c>
      <c r="D73" s="152">
        <f>'Table A4'!C74</f>
        <v>230275.8635493436</v>
      </c>
      <c r="E73" s="152">
        <f>'Table A4'!D74</f>
        <v>440700.14182314189</v>
      </c>
      <c r="F73" s="152">
        <f>'Table A4'!E74</f>
        <v>595541.24414890411</v>
      </c>
      <c r="G73" s="152">
        <f>'Table A4'!F74</f>
        <v>1221901.6955910451</v>
      </c>
      <c r="H73" s="152">
        <f>'Table A4'!G74</f>
        <v>3601793.5899032024</v>
      </c>
      <c r="I73" s="152"/>
      <c r="J73" s="152">
        <f>'Table A4'!I74</f>
        <v>41048.816840102249</v>
      </c>
      <c r="K73" s="152">
        <f>('Table A4'!I74*0.9+'Table A4'!J74*0.05+'Table A4'!K74*0.04)/0.99</f>
        <v>51011.661628547372</v>
      </c>
      <c r="L73" s="152">
        <f>'Table A4'!J74</f>
        <v>129016.36193868215</v>
      </c>
      <c r="M73" s="152">
        <f>'Table A4'!K74</f>
        <v>177669.793980894</v>
      </c>
      <c r="N73" s="152">
        <f>'Table A4'!L74</f>
        <v>285859.03949737962</v>
      </c>
      <c r="O73" s="152">
        <f>'Table A4'!M74</f>
        <v>438951.1312883689</v>
      </c>
      <c r="P73" s="152">
        <f>'Table A4'!N74</f>
        <v>957469.26288969431</v>
      </c>
      <c r="Q73" s="140"/>
      <c r="R73" s="140"/>
      <c r="S73" s="140"/>
      <c r="T73" s="140"/>
      <c r="U73" s="140"/>
    </row>
    <row r="74" spans="1:21">
      <c r="A74" s="140">
        <f>'Table A6'!A75</f>
        <v>1982</v>
      </c>
      <c r="B74" s="152">
        <f>'Table A0'!G75</f>
        <v>53808.405636544892</v>
      </c>
      <c r="C74" s="152">
        <f>'Table A4'!B75</f>
        <v>178740.86377739103</v>
      </c>
      <c r="D74" s="152">
        <f>'Table A4'!C75</f>
        <v>230253.3625296067</v>
      </c>
      <c r="E74" s="152">
        <f>'Table A4'!D75</f>
        <v>451449.19102730899</v>
      </c>
      <c r="F74" s="152">
        <f>'Table A4'!E75</f>
        <v>616856.2208061011</v>
      </c>
      <c r="G74" s="152">
        <f>'Table A4'!F75</f>
        <v>1318460.9018648707</v>
      </c>
      <c r="H74" s="152">
        <f>'Table A4'!G75</f>
        <v>4168691.4949536286</v>
      </c>
      <c r="I74" s="152"/>
      <c r="J74" s="152">
        <f>'Table A4'!I75</f>
        <v>39927.021398673096</v>
      </c>
      <c r="K74" s="152">
        <f>('Table A4'!I75*0.9+'Table A4'!J75*0.05+'Table A4'!K75*0.04)/0.99</f>
        <v>49791.83204673919</v>
      </c>
      <c r="L74" s="152">
        <f>'Table A4'!J75</f>
        <v>127228.36502517542</v>
      </c>
      <c r="M74" s="152">
        <f>'Table A4'!K75</f>
        <v>174954.40540518108</v>
      </c>
      <c r="N74" s="152">
        <f>'Table A4'!L75</f>
        <v>286042.16124851693</v>
      </c>
      <c r="O74" s="152">
        <f>'Table A4'!M75</f>
        <v>441455.05054140859</v>
      </c>
      <c r="P74" s="152">
        <f>'Table A4'!N75</f>
        <v>1001768.6137438979</v>
      </c>
      <c r="Q74" s="140"/>
      <c r="R74" s="140"/>
      <c r="S74" s="140"/>
      <c r="T74" s="140"/>
      <c r="U74" s="140"/>
    </row>
    <row r="75" spans="1:21">
      <c r="A75" s="140">
        <f>'Table A6'!A76</f>
        <v>1983</v>
      </c>
      <c r="B75" s="152">
        <f>'Table A0'!G76</f>
        <v>53276.520134195984</v>
      </c>
      <c r="C75" s="152">
        <f>'Table A4'!B76</f>
        <v>179495.99185595303</v>
      </c>
      <c r="D75" s="152">
        <f>'Table A4'!C76</f>
        <v>232140.47235094296</v>
      </c>
      <c r="E75" s="152">
        <f>'Table A4'!D76</f>
        <v>457799.95098783821</v>
      </c>
      <c r="F75" s="152">
        <f>'Table A4'!E76</f>
        <v>632552.69141759025</v>
      </c>
      <c r="G75" s="152">
        <f>'Table A4'!F76</f>
        <v>1389728.3045482421</v>
      </c>
      <c r="H75" s="152">
        <f>'Table A4'!G76</f>
        <v>4643000.724341264</v>
      </c>
      <c r="I75" s="152"/>
      <c r="J75" s="152">
        <f>'Table A4'!I76</f>
        <v>39252.134387334081</v>
      </c>
      <c r="K75" s="152">
        <f>('Table A4'!I76*0.9+'Table A4'!J76*0.05+'Table A4'!K76*0.04)/0.99</f>
        <v>49190.424873048083</v>
      </c>
      <c r="L75" s="152">
        <f>'Table A4'!J76</f>
        <v>126851.51136096314</v>
      </c>
      <c r="M75" s="152">
        <f>'Table A4'!K76</f>
        <v>175725.60269171913</v>
      </c>
      <c r="N75" s="152">
        <f>'Table A4'!L76</f>
        <v>283047.21055808617</v>
      </c>
      <c r="O75" s="152">
        <f>'Table A4'!M76</f>
        <v>443258.78813492722</v>
      </c>
      <c r="P75" s="152">
        <f>'Table A4'!N76</f>
        <v>1028253.5912379065</v>
      </c>
      <c r="Q75" s="140"/>
      <c r="R75" s="140"/>
      <c r="S75" s="140"/>
      <c r="T75" s="140"/>
      <c r="U75" s="140"/>
    </row>
    <row r="76" spans="1:21">
      <c r="A76" s="140">
        <f>'Table A6'!A77</f>
        <v>1984</v>
      </c>
      <c r="B76" s="152">
        <f>'Table A0'!G77</f>
        <v>55069.438304311712</v>
      </c>
      <c r="C76" s="152">
        <f>'Table A4'!B77</f>
        <v>186945.1951130871</v>
      </c>
      <c r="D76" s="152">
        <f>'Table A4'!C77</f>
        <v>243371.53304947424</v>
      </c>
      <c r="E76" s="152">
        <f>'Table A4'!D77</f>
        <v>489367.44423885451</v>
      </c>
      <c r="F76" s="152">
        <f>'Table A4'!E77</f>
        <v>684697.0388014277</v>
      </c>
      <c r="G76" s="152">
        <f>'Table A4'!F77</f>
        <v>1558372.3215775022</v>
      </c>
      <c r="H76" s="152">
        <f>'Table A4'!G77</f>
        <v>5401654.9980499418</v>
      </c>
      <c r="I76" s="152"/>
      <c r="J76" s="152">
        <f>'Table A4'!I77</f>
        <v>40416.576436670002</v>
      </c>
      <c r="K76" s="152">
        <f>('Table A4'!I77*0.9+'Table A4'!J77*0.05+'Table A4'!K77*0.04)/0.99</f>
        <v>50682.589759518349</v>
      </c>
      <c r="L76" s="152">
        <f>'Table A4'!J77</f>
        <v>130518.85717669995</v>
      </c>
      <c r="M76" s="152">
        <f>'Table A4'!K77</f>
        <v>181872.55525212915</v>
      </c>
      <c r="N76" s="152">
        <f>'Table A4'!L77</f>
        <v>294037.84967628139</v>
      </c>
      <c r="O76" s="152">
        <f>'Table A4'!M77</f>
        <v>466278.21810740908</v>
      </c>
      <c r="P76" s="152">
        <f>'Table A4'!N77</f>
        <v>1131340.9130805645</v>
      </c>
      <c r="Q76" s="140"/>
      <c r="R76" s="140"/>
      <c r="S76" s="140"/>
      <c r="T76" s="140"/>
      <c r="U76" s="140"/>
    </row>
    <row r="77" spans="1:21">
      <c r="A77" s="140">
        <f>'Table A6'!A78</f>
        <v>1985</v>
      </c>
      <c r="B77" s="152">
        <f>'Table A0'!G78</f>
        <v>56044.660471711722</v>
      </c>
      <c r="C77" s="152">
        <f>'Table A4'!B78</f>
        <v>191962.87906870566</v>
      </c>
      <c r="D77" s="152">
        <f>'Table A4'!C78</f>
        <v>250824.45686951675</v>
      </c>
      <c r="E77" s="152">
        <f>'Table A4'!D78</f>
        <v>509701.55981825932</v>
      </c>
      <c r="F77" s="152">
        <f>'Table A4'!E78</f>
        <v>716806.44797568477</v>
      </c>
      <c r="G77" s="152">
        <f>'Table A4'!F78</f>
        <v>1631364.1285141062</v>
      </c>
      <c r="H77" s="152">
        <f>'Table A4'!G78</f>
        <v>5438990.7749196319</v>
      </c>
      <c r="I77" s="152"/>
      <c r="J77" s="152">
        <f>'Table A4'!I78</f>
        <v>40942.636183156843</v>
      </c>
      <c r="K77" s="152">
        <f>('Table A4'!I78*0.9+'Table A4'!J78*0.05+'Table A4'!K78*0.04)/0.99</f>
        <v>51462.267549019329</v>
      </c>
      <c r="L77" s="152">
        <f>'Table A4'!J78</f>
        <v>133101.30126789454</v>
      </c>
      <c r="M77" s="152">
        <f>'Table A4'!K78</f>
        <v>186105.18113233111</v>
      </c>
      <c r="N77" s="152">
        <f>'Table A4'!L78</f>
        <v>302596.67166083393</v>
      </c>
      <c r="O77" s="152">
        <f>'Table A4'!M78</f>
        <v>488167.0278410794</v>
      </c>
      <c r="P77" s="152">
        <f>'Table A4'!N78</f>
        <v>1208294.5011357146</v>
      </c>
      <c r="Q77" s="140"/>
      <c r="R77" s="140"/>
      <c r="S77" s="140"/>
      <c r="T77" s="140"/>
      <c r="U77" s="140"/>
    </row>
    <row r="78" spans="1:21">
      <c r="A78" s="140">
        <f>'Table A6'!A79</f>
        <v>1986</v>
      </c>
      <c r="B78" s="152">
        <f>'Table A0'!G79</f>
        <v>56794.950474271522</v>
      </c>
      <c r="C78" s="152">
        <f>'Table A4'!B79</f>
        <v>196332.07228020372</v>
      </c>
      <c r="D78" s="152">
        <f>'Table A4'!C79</f>
        <v>256582.88202426973</v>
      </c>
      <c r="E78" s="152">
        <f>'Table A4'!D79</f>
        <v>518498.08849243913</v>
      </c>
      <c r="F78" s="152">
        <f>'Table A4'!E79</f>
        <v>724713.43676001031</v>
      </c>
      <c r="G78" s="152">
        <f>'Table A4'!F79</f>
        <v>1628625.2463102399</v>
      </c>
      <c r="H78" s="152">
        <f>'Table A4'!G79</f>
        <v>5662165.8061405439</v>
      </c>
      <c r="I78" s="152"/>
      <c r="J78" s="152">
        <f>'Table A4'!I79</f>
        <v>41290.825829167938</v>
      </c>
      <c r="K78" s="152">
        <f>('Table A4'!I79*0.9+'Table A4'!J79*0.05+'Table A4'!K79*0.04)/0.99</f>
        <v>52131.282413481938</v>
      </c>
      <c r="L78" s="152">
        <f>'Table A4'!J79</f>
        <v>136081.26253613768</v>
      </c>
      <c r="M78" s="152">
        <f>'Table A4'!K79</f>
        <v>191104.08040722739</v>
      </c>
      <c r="N78" s="152">
        <f>'Table A4'!L79</f>
        <v>312282.74022486794</v>
      </c>
      <c r="O78" s="152">
        <f>'Table A4'!M79</f>
        <v>498735.48437245283</v>
      </c>
      <c r="P78" s="152">
        <f>'Table A4'!N79</f>
        <v>1180454.0729957619</v>
      </c>
      <c r="Q78" s="140"/>
      <c r="R78" s="140"/>
      <c r="S78" s="140"/>
      <c r="T78" s="140"/>
      <c r="U78" s="140"/>
    </row>
    <row r="79" spans="1:21">
      <c r="A79" s="140">
        <f>'Table A6'!A80</f>
        <v>1987</v>
      </c>
      <c r="B79" s="152">
        <f>'Table A0'!G80</f>
        <v>58392.31507220745</v>
      </c>
      <c r="C79" s="152">
        <f>'Table A4'!B80</f>
        <v>213031.99644870762</v>
      </c>
      <c r="D79" s="152">
        <f>'Table A4'!C80</f>
        <v>285997.28769404226</v>
      </c>
      <c r="E79" s="152">
        <f>'Table A4'!D80</f>
        <v>627499.03674805677</v>
      </c>
      <c r="F79" s="152">
        <f>'Table A4'!E80</f>
        <v>906509.52452613285</v>
      </c>
      <c r="G79" s="152">
        <f>'Table A4'!F80</f>
        <v>2175752.6736545162</v>
      </c>
      <c r="H79" s="152">
        <f>'Table A4'!G80</f>
        <v>7596934.373339978</v>
      </c>
      <c r="I79" s="152"/>
      <c r="J79" s="152">
        <f>'Table A4'!I80</f>
        <v>41210.128252596318</v>
      </c>
      <c r="K79" s="152">
        <f>('Table A4'!I80*0.9+'Table A4'!J80*0.05+'Table A4'!K80*0.04)/0.99</f>
        <v>52643.762328006953</v>
      </c>
      <c r="L79" s="152">
        <f>'Table A4'!J80</f>
        <v>140066.70520337301</v>
      </c>
      <c r="M79" s="152">
        <f>'Table A4'!K80</f>
        <v>200621.85043053865</v>
      </c>
      <c r="N79" s="152">
        <f>'Table A4'!L80</f>
        <v>348488.54896998068</v>
      </c>
      <c r="O79" s="152">
        <f>'Table A4'!M80</f>
        <v>589198.73724403686</v>
      </c>
      <c r="P79" s="152">
        <f>'Table A4'!N80</f>
        <v>1573399.151467243</v>
      </c>
      <c r="Q79" s="140"/>
      <c r="R79" s="140"/>
      <c r="S79" s="140"/>
      <c r="T79" s="140"/>
      <c r="U79" s="140"/>
    </row>
    <row r="80" spans="1:21">
      <c r="A80" s="140">
        <f>'Table A6'!A81</f>
        <v>1988</v>
      </c>
      <c r="B80" s="152">
        <f>'Table A0'!G81</f>
        <v>61287.194076157291</v>
      </c>
      <c r="C80" s="152">
        <f>'Table A4'!B81</f>
        <v>236732.04617403913</v>
      </c>
      <c r="D80" s="152">
        <f>'Table A4'!C81</f>
        <v>330320.13570249965</v>
      </c>
      <c r="E80" s="152">
        <f>'Table A4'!D81</f>
        <v>806875.37661601405</v>
      </c>
      <c r="F80" s="152">
        <f>'Table A4'!E81</f>
        <v>1221139.2183228137</v>
      </c>
      <c r="G80" s="152">
        <f>'Table A4'!F81</f>
        <v>3195015.912847911</v>
      </c>
      <c r="H80" s="152">
        <f>'Table A4'!G81</f>
        <v>12198071.710717695</v>
      </c>
      <c r="I80" s="152"/>
      <c r="J80" s="152">
        <f>'Table A4'!I81</f>
        <v>41793.321620837087</v>
      </c>
      <c r="K80" s="152">
        <f>('Table A4'!I81*0.9+'Table A4'!J81*0.05+'Table A4'!K81*0.04)/0.99</f>
        <v>53756.000313128439</v>
      </c>
      <c r="L80" s="152">
        <f>'Table A4'!J81</f>
        <v>143143.95664557864</v>
      </c>
      <c r="M80" s="152">
        <f>'Table A4'!K81</f>
        <v>211181.32547412105</v>
      </c>
      <c r="N80" s="152">
        <f>'Table A4'!L81</f>
        <v>392611.53490921436</v>
      </c>
      <c r="O80" s="152">
        <f>'Table A4'!M81</f>
        <v>727670.04469153914</v>
      </c>
      <c r="P80" s="152">
        <f>'Table A4'!N81</f>
        <v>2194676.3797512688</v>
      </c>
      <c r="Q80" s="140"/>
      <c r="R80" s="140"/>
      <c r="S80" s="140"/>
      <c r="T80" s="140"/>
      <c r="U80" s="140"/>
    </row>
    <row r="81" spans="1:21">
      <c r="A81" s="140">
        <f>'Table A6'!A82</f>
        <v>1989</v>
      </c>
      <c r="B81" s="152">
        <f>'Table A0'!G82</f>
        <v>61097.081468814278</v>
      </c>
      <c r="C81" s="152">
        <f>'Table A4'!B82</f>
        <v>235044.93060260196</v>
      </c>
      <c r="D81" s="152">
        <f>'Table A4'!C82</f>
        <v>325811.79027647816</v>
      </c>
      <c r="E81" s="152">
        <f>'Table A4'!D82</f>
        <v>770525.50560798985</v>
      </c>
      <c r="F81" s="152">
        <f>'Table A4'!E82</f>
        <v>1145190.4138571341</v>
      </c>
      <c r="G81" s="152">
        <f>'Table A4'!F82</f>
        <v>2895732.8019524091</v>
      </c>
      <c r="H81" s="152">
        <f>'Table A4'!G82</f>
        <v>10633696.861690063</v>
      </c>
      <c r="I81" s="152"/>
      <c r="J81" s="152">
        <f>'Table A4'!I82</f>
        <v>41769.542676171201</v>
      </c>
      <c r="K81" s="152">
        <f>('Table A4'!I82*0.9+'Table A4'!J82*0.05+'Table A4'!K82*0.04)/0.99</f>
        <v>53931.137790640794</v>
      </c>
      <c r="L81" s="152">
        <f>'Table A4'!J82</f>
        <v>144278.07092872573</v>
      </c>
      <c r="M81" s="152">
        <f>'Table A4'!K82</f>
        <v>214633.36144360027</v>
      </c>
      <c r="N81" s="152">
        <f>'Table A4'!L82</f>
        <v>395860.59735884558</v>
      </c>
      <c r="O81" s="152">
        <f>'Table A4'!M82</f>
        <v>707554.81683331542</v>
      </c>
      <c r="P81" s="152">
        <f>'Table A4'!N82</f>
        <v>2035959.0175371142</v>
      </c>
      <c r="Q81" s="140"/>
      <c r="R81" s="140"/>
      <c r="S81" s="140"/>
      <c r="T81" s="140"/>
      <c r="U81" s="140"/>
    </row>
    <row r="82" spans="1:21">
      <c r="A82" s="140">
        <f>'Table A6'!A83</f>
        <v>1990</v>
      </c>
      <c r="B82" s="152">
        <f>'Table A0'!G83</f>
        <v>60667.353558196621</v>
      </c>
      <c r="C82" s="152">
        <f>'Table A4'!B83</f>
        <v>235612.86424835338</v>
      </c>
      <c r="D82" s="152">
        <f>'Table A4'!C83</f>
        <v>328258.54130234837</v>
      </c>
      <c r="E82" s="152">
        <f>'Table A4'!D83</f>
        <v>787562.18363478896</v>
      </c>
      <c r="F82" s="152">
        <f>'Table A4'!E83</f>
        <v>1178603.5657007743</v>
      </c>
      <c r="G82" s="152">
        <f>'Table A4'!F83</f>
        <v>2971752.2954892237</v>
      </c>
      <c r="H82" s="152">
        <f>'Table A4'!G83</f>
        <v>11075898.540696898</v>
      </c>
      <c r="I82" s="152"/>
      <c r="J82" s="152">
        <f>'Table A4'!I83</f>
        <v>41228.963481512539</v>
      </c>
      <c r="K82" s="152">
        <f>('Table A4'!I83*0.9+'Table A4'!J83*0.05+'Table A4'!K83*0.04)/0.99</f>
        <v>53324.981537220941</v>
      </c>
      <c r="L82" s="152">
        <f>'Table A4'!J83</f>
        <v>142967.18719435838</v>
      </c>
      <c r="M82" s="152">
        <f>'Table A4'!K83</f>
        <v>213432.63071923819</v>
      </c>
      <c r="N82" s="152">
        <f>'Table A4'!L83</f>
        <v>396520.80156880355</v>
      </c>
      <c r="O82" s="152">
        <f>'Table A4'!M83</f>
        <v>730316.38325366203</v>
      </c>
      <c r="P82" s="152">
        <f>'Table A4'!N83</f>
        <v>2071291.6015772598</v>
      </c>
      <c r="Q82" s="140"/>
      <c r="R82" s="140"/>
      <c r="S82" s="140"/>
      <c r="T82" s="140"/>
      <c r="U82" s="140"/>
    </row>
    <row r="83" spans="1:21">
      <c r="A83" s="140">
        <f>'Table A6'!A84</f>
        <v>1991</v>
      </c>
      <c r="B83" s="152">
        <f>'Table A0'!G84</f>
        <v>58931.417644545974</v>
      </c>
      <c r="C83" s="152">
        <f>'Table A4'!B84</f>
        <v>226184.56357589684</v>
      </c>
      <c r="D83" s="152">
        <f>'Table A4'!C84</f>
        <v>311508.11918195221</v>
      </c>
      <c r="E83" s="152">
        <f>'Table A4'!D84</f>
        <v>717040.91991194</v>
      </c>
      <c r="F83" s="152">
        <f>'Table A4'!E84</f>
        <v>1049084.8847647777</v>
      </c>
      <c r="G83" s="152">
        <f>'Table A4'!F84</f>
        <v>2567717.5980987237</v>
      </c>
      <c r="H83" s="152">
        <f>'Table A4'!G84</f>
        <v>9475877.9729860164</v>
      </c>
      <c r="I83" s="152"/>
      <c r="J83" s="152">
        <f>'Table A4'!I84</f>
        <v>40347.734763284767</v>
      </c>
      <c r="K83" s="152">
        <f>('Table A4'!I84*0.9+'Table A4'!J84*0.05+'Table A4'!K84*0.04)/0.99</f>
        <v>52283.846914572299</v>
      </c>
      <c r="L83" s="152">
        <f>'Table A4'!J84</f>
        <v>140861.00796984151</v>
      </c>
      <c r="M83" s="152">
        <f>'Table A4'!K84</f>
        <v>210124.91899945523</v>
      </c>
      <c r="N83" s="152">
        <f>'Table A4'!L84</f>
        <v>384996.95505910233</v>
      </c>
      <c r="O83" s="152">
        <f>'Table A4'!M84</f>
        <v>669426.70643129118</v>
      </c>
      <c r="P83" s="152">
        <f>'Table A4'!N84</f>
        <v>1800144.2231112467</v>
      </c>
      <c r="Q83" s="140"/>
      <c r="R83" s="140"/>
      <c r="S83" s="140"/>
      <c r="T83" s="140"/>
      <c r="U83" s="140"/>
    </row>
    <row r="84" spans="1:21">
      <c r="A84" s="140">
        <f>'Table A6'!A85</f>
        <v>1992</v>
      </c>
      <c r="B84" s="152">
        <f>'Table A0'!G85</f>
        <v>59424.922653215777</v>
      </c>
      <c r="C84" s="152">
        <f>'Table A4'!B85</f>
        <v>236617.56596683874</v>
      </c>
      <c r="D84" s="152">
        <f>'Table A4'!C85</f>
        <v>331359.68803651637</v>
      </c>
      <c r="E84" s="152">
        <f>'Table A4'!D85</f>
        <v>801032.7957779374</v>
      </c>
      <c r="F84" s="152">
        <f>'Table A4'!E85</f>
        <v>1201783.8849357057</v>
      </c>
      <c r="G84" s="152">
        <f>'Table A4'!F85</f>
        <v>3098337.2358386018</v>
      </c>
      <c r="H84" s="152">
        <f>'Table A4'!G85</f>
        <v>11984919.080994967</v>
      </c>
      <c r="I84" s="152"/>
      <c r="J84" s="152">
        <f>'Table A4'!I85</f>
        <v>39736.85117392434</v>
      </c>
      <c r="K84" s="152">
        <f>('Table A4'!I85*0.9+'Table A4'!J85*0.05+'Table A4'!K85*0.04)/0.99</f>
        <v>51933.934035794358</v>
      </c>
      <c r="L84" s="152">
        <f>'Table A4'!J85</f>
        <v>141875.44389716111</v>
      </c>
      <c r="M84" s="152">
        <f>'Table A4'!K85</f>
        <v>213941.41110116109</v>
      </c>
      <c r="N84" s="152">
        <f>'Table A4'!L85</f>
        <v>400281.70662016922</v>
      </c>
      <c r="O84" s="152">
        <f>'Table A4'!M85</f>
        <v>727645.5472099816</v>
      </c>
      <c r="P84" s="152">
        <f>'Table A4'!N85</f>
        <v>2110939.2530434509</v>
      </c>
      <c r="Q84" s="140"/>
      <c r="R84" s="140"/>
      <c r="S84" s="140"/>
      <c r="T84" s="140"/>
      <c r="U84" s="140"/>
    </row>
    <row r="85" spans="1:21">
      <c r="A85" s="140">
        <f>'Table A6'!A86</f>
        <v>1993</v>
      </c>
      <c r="B85" s="152">
        <f>'Table A0'!G86</f>
        <v>58549.086778125849</v>
      </c>
      <c r="C85" s="152">
        <f>'Table A4'!B86</f>
        <v>231161.68854719066</v>
      </c>
      <c r="D85" s="152">
        <f>'Table A4'!C86</f>
        <v>320986.00196340954</v>
      </c>
      <c r="E85" s="152">
        <f>'Table A4'!D86</f>
        <v>750673.05967146356</v>
      </c>
      <c r="F85" s="152">
        <f>'Table A4'!E86</f>
        <v>1106808.3101261202</v>
      </c>
      <c r="G85" s="152">
        <f>'Table A4'!F86</f>
        <v>2761046.1176487855</v>
      </c>
      <c r="H85" s="152">
        <f>'Table A4'!G86</f>
        <v>10173476.370037569</v>
      </c>
      <c r="I85" s="152"/>
      <c r="J85" s="152">
        <f>'Table A4'!I86</f>
        <v>39369.908803785322</v>
      </c>
      <c r="K85" s="152">
        <f>('Table A4'!I86*0.9+'Table A4'!J86*0.05+'Table A4'!K86*0.04)/0.99</f>
        <v>51557.935536779012</v>
      </c>
      <c r="L85" s="152">
        <f>'Table A4'!J86</f>
        <v>141337.37513097175</v>
      </c>
      <c r="M85" s="152">
        <f>'Table A4'!K86</f>
        <v>213564.23753639602</v>
      </c>
      <c r="N85" s="152">
        <f>'Table A4'!L86</f>
        <v>394537.80921680696</v>
      </c>
      <c r="O85" s="152">
        <f>'Table A4'!M86</f>
        <v>693248.8582454538</v>
      </c>
      <c r="P85" s="152">
        <f>'Table A4'!N86</f>
        <v>1937442.7562722538</v>
      </c>
      <c r="Q85" s="140"/>
      <c r="R85" s="140"/>
      <c r="S85" s="140"/>
      <c r="T85" s="140"/>
      <c r="U85" s="140"/>
    </row>
    <row r="86" spans="1:21">
      <c r="A86" s="140">
        <f>'Table A6'!A87</f>
        <v>1994</v>
      </c>
      <c r="B86" s="152">
        <f>'Table A0'!G87</f>
        <v>59580.695531399288</v>
      </c>
      <c r="C86" s="152">
        <f>'Table A4'!B87</f>
        <v>235920.79817332569</v>
      </c>
      <c r="D86" s="152">
        <f>'Table A4'!C87</f>
        <v>327729.15513525356</v>
      </c>
      <c r="E86" s="152">
        <f>'Table A4'!D87</f>
        <v>765738.23991926736</v>
      </c>
      <c r="F86" s="152">
        <f>'Table A4'!E87</f>
        <v>1125845.5590987692</v>
      </c>
      <c r="G86" s="152">
        <f>'Table A4'!F87</f>
        <v>2803125.7173830373</v>
      </c>
      <c r="H86" s="152">
        <f>'Table A4'!G87</f>
        <v>10320869.39590152</v>
      </c>
      <c r="I86" s="152"/>
      <c r="J86" s="152">
        <f>'Table A4'!I87</f>
        <v>39987.350793407466</v>
      </c>
      <c r="K86" s="152">
        <f>('Table A4'!I87*0.9+'Table A4'!J87*0.05+'Table A4'!K87*0.04)/0.99</f>
        <v>52447.791042632947</v>
      </c>
      <c r="L86" s="152">
        <f>'Table A4'!J87</f>
        <v>144112.44121139788</v>
      </c>
      <c r="M86" s="152">
        <f>'Table A4'!K87</f>
        <v>218226.88393925008</v>
      </c>
      <c r="N86" s="152">
        <f>'Table A4'!L87</f>
        <v>405630.92073976569</v>
      </c>
      <c r="O86" s="152">
        <f>'Table A4'!M87</f>
        <v>706525.51952770213</v>
      </c>
      <c r="P86" s="152">
        <f>'Table A4'!N87</f>
        <v>1967820.8642143169</v>
      </c>
      <c r="Q86" s="140"/>
      <c r="R86" s="140"/>
      <c r="S86" s="140"/>
      <c r="T86" s="140"/>
      <c r="U86" s="140"/>
    </row>
    <row r="87" spans="1:21">
      <c r="A87" s="140">
        <f>'Table A6'!A88</f>
        <v>1995</v>
      </c>
      <c r="B87" s="152">
        <f>'Table A0'!G88</f>
        <v>61290.884177544736</v>
      </c>
      <c r="C87" s="152">
        <f>'Table A4'!B88</f>
        <v>248485.50263260189</v>
      </c>
      <c r="D87" s="152">
        <f>'Table A4'!C88</f>
        <v>348879.9709154201</v>
      </c>
      <c r="E87" s="152">
        <f>'Table A4'!D88</f>
        <v>829143.08115382527</v>
      </c>
      <c r="F87" s="152">
        <f>'Table A4'!E88</f>
        <v>1224346.7023306335</v>
      </c>
      <c r="G87" s="152">
        <f>'Table A4'!F88</f>
        <v>3054124.7585670538</v>
      </c>
      <c r="H87" s="152">
        <f>'Table A4'!G88</f>
        <v>11124295.478224369</v>
      </c>
      <c r="I87" s="152"/>
      <c r="J87" s="152">
        <f>'Table A4'!I88</f>
        <v>40491.482126982832</v>
      </c>
      <c r="K87" s="152">
        <f>('Table A4'!I88*0.9+'Table A4'!J88*0.05+'Table A4'!K88*0.04)/0.99</f>
        <v>53534.801379804529</v>
      </c>
      <c r="L87" s="152">
        <f>'Table A4'!J88</f>
        <v>148091.03434978361</v>
      </c>
      <c r="M87" s="152">
        <f>'Table A4'!K88</f>
        <v>228814.19335581886</v>
      </c>
      <c r="N87" s="152">
        <f>'Table A4'!L88</f>
        <v>433939.45997701684</v>
      </c>
      <c r="O87" s="152">
        <f>'Table A4'!M88</f>
        <v>766902.18827152834</v>
      </c>
      <c r="P87" s="152">
        <f>'Table A4'!N88</f>
        <v>2157439.1230495744</v>
      </c>
      <c r="Q87" s="140"/>
      <c r="R87" s="140"/>
      <c r="S87" s="140"/>
      <c r="T87" s="140"/>
      <c r="U87" s="140"/>
    </row>
    <row r="88" spans="1:21">
      <c r="A88" s="140">
        <f>'Table A6'!A89</f>
        <v>1996</v>
      </c>
      <c r="B88" s="152">
        <f>'Table A0'!G89</f>
        <v>62712.7797180985</v>
      </c>
      <c r="C88" s="152">
        <f>'Table A4'!B89</f>
        <v>258094.44492983437</v>
      </c>
      <c r="D88" s="152">
        <f>'Table A4'!C89</f>
        <v>365740.93131595047</v>
      </c>
      <c r="E88" s="152">
        <f>'Table A4'!D89</f>
        <v>884689.18348321551</v>
      </c>
      <c r="F88" s="152">
        <f>'Table A4'!E89</f>
        <v>1315212.4162479618</v>
      </c>
      <c r="G88" s="152">
        <f>'Table A4'!F89</f>
        <v>3339455.519988745</v>
      </c>
      <c r="H88" s="152">
        <f>'Table A4'!G89</f>
        <v>12373231.438380834</v>
      </c>
      <c r="I88" s="152"/>
      <c r="J88" s="152">
        <f>'Table A4'!I89</f>
        <v>41003.705805683399</v>
      </c>
      <c r="K88" s="152">
        <f>('Table A4'!I89*0.9+'Table A4'!J89*0.05+'Table A4'!K89*0.04)/0.99</f>
        <v>54409.98776087509</v>
      </c>
      <c r="L88" s="152">
        <f>'Table A4'!J89</f>
        <v>150447.9585437183</v>
      </c>
      <c r="M88" s="152">
        <f>'Table A4'!K89</f>
        <v>236003.86827413421</v>
      </c>
      <c r="N88" s="152">
        <f>'Table A4'!L89</f>
        <v>454165.95071846916</v>
      </c>
      <c r="O88" s="152">
        <f>'Table A4'!M89</f>
        <v>809151.64031276596</v>
      </c>
      <c r="P88" s="152">
        <f>'Table A4'!N89</f>
        <v>2335702.6401674021</v>
      </c>
      <c r="Q88" s="140"/>
      <c r="R88" s="140"/>
      <c r="S88" s="140"/>
      <c r="T88" s="140"/>
      <c r="U88" s="140"/>
    </row>
    <row r="89" spans="1:21">
      <c r="A89" s="140">
        <f>'Table A6'!A90</f>
        <v>1997</v>
      </c>
      <c r="B89" s="152">
        <f>'Table A0'!G90</f>
        <v>65195.568453412423</v>
      </c>
      <c r="C89" s="152">
        <f>'Table A4'!B90</f>
        <v>272028.50937186333</v>
      </c>
      <c r="D89" s="152">
        <f>'Table A4'!C90</f>
        <v>389243.62189425353</v>
      </c>
      <c r="E89" s="152">
        <f>'Table A4'!D90</f>
        <v>963003.74162535497</v>
      </c>
      <c r="F89" s="152">
        <f>'Table A4'!E90</f>
        <v>1450210.2246777059</v>
      </c>
      <c r="G89" s="152">
        <f>'Table A4'!F90</f>
        <v>3785254.7044051252</v>
      </c>
      <c r="H89" s="152">
        <f>'Table A4'!G90</f>
        <v>14310427.275524026</v>
      </c>
      <c r="I89" s="152"/>
      <c r="J89" s="152">
        <f>'Table A4'!I90</f>
        <v>42214.130573584545</v>
      </c>
      <c r="K89" s="152">
        <f>('Table A4'!I90*0.9+'Table A4'!J90*0.05+'Table A4'!K90*0.04)/0.99</f>
        <v>56126.799027433211</v>
      </c>
      <c r="L89" s="152">
        <f>'Table A4'!J90</f>
        <v>154813.39684947315</v>
      </c>
      <c r="M89" s="152">
        <f>'Table A4'!K90</f>
        <v>245803.59196147817</v>
      </c>
      <c r="N89" s="152">
        <f>'Table A4'!L90</f>
        <v>475797.25857300399</v>
      </c>
      <c r="O89" s="152">
        <f>'Table A4'!M90</f>
        <v>866449.10474585101</v>
      </c>
      <c r="P89" s="152">
        <f>'Table A4'!N90</f>
        <v>2615791.0853919145</v>
      </c>
      <c r="Q89" s="140"/>
      <c r="R89" s="140"/>
      <c r="S89" s="140"/>
      <c r="T89" s="140"/>
      <c r="U89" s="140"/>
    </row>
    <row r="90" spans="1:21">
      <c r="A90" s="140">
        <f>'Table A6'!A91</f>
        <v>1998</v>
      </c>
      <c r="B90" s="152">
        <f>'Table A0'!G91</f>
        <v>68365.708228989257</v>
      </c>
      <c r="C90" s="152">
        <f>'Table A4'!B91</f>
        <v>287983.70934379438</v>
      </c>
      <c r="D90" s="152">
        <f>'Table A4'!C91</f>
        <v>415089.23408313119</v>
      </c>
      <c r="E90" s="152">
        <f>'Table A4'!D91</f>
        <v>1045585.1416541617</v>
      </c>
      <c r="F90" s="152">
        <f>'Table A4'!E91</f>
        <v>1587451.7450771304</v>
      </c>
      <c r="G90" s="152">
        <f>'Table A4'!F91</f>
        <v>4238673.9101973334</v>
      </c>
      <c r="H90" s="152">
        <f>'Table A4'!G91</f>
        <v>16448789.399894815</v>
      </c>
      <c r="I90" s="152"/>
      <c r="J90" s="152">
        <f>'Table A4'!I91</f>
        <v>43963.708105122023</v>
      </c>
      <c r="K90" s="152">
        <f>('Table A4'!I91*0.9+'Table A4'!J91*0.05+'Table A4'!K91*0.04)/0.99</f>
        <v>58494.804861058226</v>
      </c>
      <c r="L90" s="152">
        <f>'Table A4'!J91</f>
        <v>160878.18460445752</v>
      </c>
      <c r="M90" s="152">
        <f>'Table A4'!K91</f>
        <v>257465.25719037355</v>
      </c>
      <c r="N90" s="152">
        <f>'Table A4'!L91</f>
        <v>503718.53823119297</v>
      </c>
      <c r="O90" s="152">
        <f>'Table A4'!M91</f>
        <v>924646.20379707951</v>
      </c>
      <c r="P90" s="152">
        <f>'Table A4'!N91</f>
        <v>2881994.4113420583</v>
      </c>
      <c r="Q90" s="140"/>
      <c r="R90" s="140"/>
      <c r="S90" s="140"/>
      <c r="T90" s="140"/>
      <c r="U90" s="140"/>
    </row>
    <row r="91" spans="1:21">
      <c r="A91" s="140">
        <f>'Table A6'!A92</f>
        <v>1999</v>
      </c>
      <c r="B91" s="152">
        <f>'Table A0'!G92</f>
        <v>71053.961219401564</v>
      </c>
      <c r="C91" s="152">
        <f>'Table A4'!B92</f>
        <v>303173.04173094255</v>
      </c>
      <c r="D91" s="152">
        <f>'Table A4'!C92</f>
        <v>440079.81420848554</v>
      </c>
      <c r="E91" s="152">
        <f>'Table A4'!D92</f>
        <v>1127839.526435561</v>
      </c>
      <c r="F91" s="152">
        <f>'Table A4'!E92</f>
        <v>1727463.9051660909</v>
      </c>
      <c r="G91" s="152">
        <f>'Table A4'!F92</f>
        <v>4714430.3269072929</v>
      </c>
      <c r="H91" s="152">
        <f>'Table A4'!G92</f>
        <v>18708507.98906843</v>
      </c>
      <c r="I91" s="152"/>
      <c r="J91" s="152">
        <f>'Table A4'!I92</f>
        <v>45262.952273674782</v>
      </c>
      <c r="K91" s="152">
        <f>('Table A4'!I92*0.9+'Table A4'!J92*0.05+'Table A4'!K92*0.04)/0.99</f>
        <v>60379.359550551468</v>
      </c>
      <c r="L91" s="152">
        <f>'Table A4'!J92</f>
        <v>166266.26925339963</v>
      </c>
      <c r="M91" s="152">
        <f>'Table A4'!K92</f>
        <v>268139.88615171664</v>
      </c>
      <c r="N91" s="152">
        <f>'Table A4'!L92</f>
        <v>528215.14770503109</v>
      </c>
      <c r="O91" s="152">
        <f>'Table A4'!M92</f>
        <v>980722.2997307902</v>
      </c>
      <c r="P91" s="152">
        <f>'Table A4'!N92</f>
        <v>3159532.808889389</v>
      </c>
      <c r="Q91" s="140"/>
      <c r="R91" s="140"/>
      <c r="S91" s="140"/>
      <c r="T91" s="140"/>
      <c r="U91" s="140"/>
    </row>
    <row r="92" spans="1:21">
      <c r="A92" s="140">
        <f>'Table A6'!A93</f>
        <v>2000</v>
      </c>
      <c r="B92" s="152">
        <f>'Table A0'!G93</f>
        <v>72190.253863698992</v>
      </c>
      <c r="C92" s="152">
        <f>'Table A4'!B93</f>
        <v>311197.7463556336</v>
      </c>
      <c r="D92" s="152">
        <f>'Table A4'!C93</f>
        <v>454957.41789980384</v>
      </c>
      <c r="E92" s="152">
        <f>'Table A4'!D93</f>
        <v>1190706.0472278511</v>
      </c>
      <c r="F92" s="152">
        <f>'Table A4'!E93</f>
        <v>1845616.0302793283</v>
      </c>
      <c r="G92" s="152">
        <f>'Table A4'!F93</f>
        <v>5144999.3928658264</v>
      </c>
      <c r="H92" s="152">
        <f>'Table A4'!G93</f>
        <v>20509251.122676883</v>
      </c>
      <c r="I92" s="152"/>
      <c r="J92" s="152">
        <f>'Table A4'!I93</f>
        <v>45633.865809039591</v>
      </c>
      <c r="K92" s="152">
        <f>('Table A4'!I93*0.9+'Table A4'!J93*0.05+'Table A4'!K93*0.04)/0.99</f>
        <v>60892.114536788373</v>
      </c>
      <c r="L92" s="152">
        <f>'Table A4'!J93</f>
        <v>167438.07481146342</v>
      </c>
      <c r="M92" s="152">
        <f>'Table A4'!K93</f>
        <v>271020.26056779193</v>
      </c>
      <c r="N92" s="152">
        <f>'Table A4'!L93</f>
        <v>535796.064176374</v>
      </c>
      <c r="O92" s="152">
        <f>'Table A4'!M93</f>
        <v>1020770.1896327037</v>
      </c>
      <c r="P92" s="152">
        <f>'Table A4'!N93</f>
        <v>3437860.3117757095</v>
      </c>
      <c r="Q92" s="140"/>
      <c r="R92" s="140"/>
      <c r="S92" s="140"/>
      <c r="T92" s="140"/>
      <c r="U92" s="140"/>
    </row>
    <row r="93" spans="1:21">
      <c r="A93" s="140">
        <f>'Table A6'!A94</f>
        <v>2001</v>
      </c>
      <c r="B93" s="152">
        <f>'Table A0'!G94</f>
        <v>70495.437486489362</v>
      </c>
      <c r="C93" s="152">
        <f>'Table A4'!B94</f>
        <v>297695.18296169594</v>
      </c>
      <c r="D93" s="152">
        <f>'Table A4'!C94</f>
        <v>428598.16083035804</v>
      </c>
      <c r="E93" s="152">
        <f>'Table A4'!D94</f>
        <v>1083585.3696048281</v>
      </c>
      <c r="F93" s="152">
        <f>'Table A4'!E94</f>
        <v>1650721.164183635</v>
      </c>
      <c r="G93" s="152">
        <f>'Table A4'!F94</f>
        <v>4411604.4779045042</v>
      </c>
      <c r="H93" s="152">
        <f>'Table A4'!G94</f>
        <v>16933004.084254745</v>
      </c>
      <c r="I93" s="152"/>
      <c r="J93" s="152">
        <f>'Table A4'!I94</f>
        <v>45251.021322577522</v>
      </c>
      <c r="K93" s="152">
        <f>('Table A4'!I94*0.9+'Table A4'!J94*0.05+'Table A4'!K94*0.04)/0.99</f>
        <v>60262.205848930389</v>
      </c>
      <c r="L93" s="152">
        <f>'Table A4'!J94</f>
        <v>166792.20509303379</v>
      </c>
      <c r="M93" s="152">
        <f>'Table A4'!K94</f>
        <v>264851.35863674054</v>
      </c>
      <c r="N93" s="152">
        <f>'Table A4'!L94</f>
        <v>516449.57502602111</v>
      </c>
      <c r="O93" s="152">
        <f>'Table A4'!M94</f>
        <v>960500.33575341757</v>
      </c>
      <c r="P93" s="152">
        <f>'Table A4'!N94</f>
        <v>3020337.8549767002</v>
      </c>
      <c r="Q93" s="140"/>
      <c r="R93" s="140"/>
      <c r="S93" s="140"/>
      <c r="T93" s="140"/>
      <c r="U93" s="140"/>
    </row>
    <row r="94" spans="1:21">
      <c r="A94" s="140">
        <f>'Table A6'!A95</f>
        <v>2002</v>
      </c>
      <c r="B94" s="152">
        <f>'Table A0'!G95</f>
        <v>67807.17672450628</v>
      </c>
      <c r="C94" s="152">
        <f>'Table A4'!B95</f>
        <v>287258.32347569836</v>
      </c>
      <c r="D94" s="152">
        <f>'Table A4'!C95</f>
        <v>411752.29994189192</v>
      </c>
      <c r="E94" s="152">
        <f>'Table A4'!D95</f>
        <v>1016361.7719236247</v>
      </c>
      <c r="F94" s="152">
        <f>'Table A4'!E95</f>
        <v>1527288.8485427795</v>
      </c>
      <c r="G94" s="152">
        <f>'Table A4'!F95</f>
        <v>4024355.9385994473</v>
      </c>
      <c r="H94" s="152">
        <f>'Table A4'!G95</f>
        <v>15602431.364308897</v>
      </c>
      <c r="I94" s="152"/>
      <c r="J94" s="152">
        <f>'Table A4'!I95</f>
        <v>43423.715974373823</v>
      </c>
      <c r="K94" s="152">
        <f>('Table A4'!I95*0.9+'Table A4'!J95*0.05+'Table A4'!K95*0.04)/0.99</f>
        <v>58225.81717704043</v>
      </c>
      <c r="L94" s="152">
        <f>'Table A4'!J95</f>
        <v>162764.34700950485</v>
      </c>
      <c r="M94" s="152">
        <f>'Table A4'!K95</f>
        <v>260599.93194645873</v>
      </c>
      <c r="N94" s="152">
        <f>'Table A4'!L95</f>
        <v>505434.69530446985</v>
      </c>
      <c r="O94" s="152">
        <f>'Table A4'!M95</f>
        <v>903022.07602861244</v>
      </c>
      <c r="P94" s="152">
        <f>'Table A4'!N95</f>
        <v>2737903.1135206199</v>
      </c>
      <c r="Q94" s="140"/>
      <c r="R94" s="140"/>
      <c r="S94" s="140"/>
      <c r="T94" s="140"/>
      <c r="U94" s="140"/>
    </row>
    <row r="95" spans="1:21">
      <c r="A95" s="140">
        <f>'Table A6'!A96</f>
        <v>2003</v>
      </c>
      <c r="B95" s="152">
        <f>'Table A0'!G96</f>
        <v>66877.08303204579</v>
      </c>
      <c r="C95" s="152">
        <f>'Table A4'!B96</f>
        <v>285979.78246163426</v>
      </c>
      <c r="D95" s="152">
        <f>'Table A4'!C96</f>
        <v>410023.39606947277</v>
      </c>
      <c r="E95" s="152">
        <f>'Table A4'!D96</f>
        <v>1017467.9412495447</v>
      </c>
      <c r="F95" s="152">
        <f>'Table A4'!E96</f>
        <v>1533625.268090874</v>
      </c>
      <c r="G95" s="152">
        <f>'Table A4'!F96</f>
        <v>4085521.0024276772</v>
      </c>
      <c r="H95" s="152">
        <f>'Table A4'!G96</f>
        <v>16304632.843212765</v>
      </c>
      <c r="I95" s="152"/>
      <c r="J95" s="152">
        <f>'Table A4'!I96</f>
        <v>42532.338650980411</v>
      </c>
      <c r="K95" s="152">
        <f>('Table A4'!I96*0.9+'Table A4'!J96*0.05+'Table A4'!K96*0.04)/0.99</f>
        <v>57275.155171262981</v>
      </c>
      <c r="L95" s="152">
        <f>'Table A4'!J96</f>
        <v>161936.16885379568</v>
      </c>
      <c r="M95" s="152">
        <f>'Table A4'!K96</f>
        <v>258162.25977445478</v>
      </c>
      <c r="N95" s="152">
        <f>'Table A4'!L96</f>
        <v>501310.61440821539</v>
      </c>
      <c r="O95" s="152">
        <f>'Table A4'!M96</f>
        <v>895651.33450667316</v>
      </c>
      <c r="P95" s="152">
        <f>'Table A4'!N96</f>
        <v>2727841.909007112</v>
      </c>
      <c r="Q95" s="140"/>
      <c r="R95" s="140"/>
      <c r="S95" s="140"/>
      <c r="T95" s="140"/>
      <c r="U95" s="140"/>
    </row>
    <row r="96" spans="1:21">
      <c r="A96" s="140">
        <f>'Table A6'!A97</f>
        <v>2004</v>
      </c>
      <c r="B96" s="152">
        <f>'Table A0'!G97</f>
        <v>68688.39318829948</v>
      </c>
      <c r="C96" s="152">
        <f>'Table A4'!B97</f>
        <v>299776.75439169543</v>
      </c>
      <c r="D96" s="152">
        <f>'Table A4'!C97</f>
        <v>435594.31424292002</v>
      </c>
      <c r="E96" s="152">
        <f>'Table A4'!D97</f>
        <v>1122162.2795172485</v>
      </c>
      <c r="F96" s="152">
        <f>'Table A4'!E97</f>
        <v>1718446.2207848765</v>
      </c>
      <c r="G96" s="152">
        <f>'Table A4'!F97</f>
        <v>4742933.5496520791</v>
      </c>
      <c r="H96" s="152">
        <f>'Table A4'!G97</f>
        <v>19713568.845041953</v>
      </c>
      <c r="I96" s="152"/>
      <c r="J96" s="152">
        <f>'Table A4'!I97</f>
        <v>43011.908610144375</v>
      </c>
      <c r="K96" s="152">
        <f>('Table A4'!I97*0.9+'Table A4'!J97*0.05+'Table A4'!K97*0.04)/0.99</f>
        <v>58047.242821340398</v>
      </c>
      <c r="L96" s="152">
        <f>'Table A4'!J97</f>
        <v>163959.1945404709</v>
      </c>
      <c r="M96" s="152">
        <f>'Table A4'!K97</f>
        <v>263952.32292433782</v>
      </c>
      <c r="N96" s="152">
        <f>'Table A4'!L97</f>
        <v>525878.33824962075</v>
      </c>
      <c r="O96" s="152">
        <f>'Table A4'!M97</f>
        <v>962324.38856807561</v>
      </c>
      <c r="P96" s="152">
        <f>'Table A4'!N97</f>
        <v>3079529.6279420936</v>
      </c>
      <c r="Q96" s="140"/>
      <c r="R96" s="140"/>
      <c r="S96" s="140"/>
      <c r="T96" s="140"/>
      <c r="U96" s="140"/>
    </row>
    <row r="97" spans="1:21">
      <c r="A97" s="140">
        <f>'Table A6'!A98</f>
        <v>2005</v>
      </c>
      <c r="B97" s="152">
        <f>'Table A0'!G98</f>
        <v>70188.110566328251</v>
      </c>
      <c r="C97" s="152">
        <f>'Table A4'!B98</f>
        <v>315418.35007402254</v>
      </c>
      <c r="D97" s="152">
        <f>'Table A4'!C98</f>
        <v>464968.15725769813</v>
      </c>
      <c r="E97" s="152">
        <f>'Table A4'!D98</f>
        <v>1240995.9829232499</v>
      </c>
      <c r="F97" s="152">
        <f>'Table A4'!E98</f>
        <v>1926242.5063823124</v>
      </c>
      <c r="G97" s="152">
        <f>'Table A4'!F98</f>
        <v>5447299.2610527351</v>
      </c>
      <c r="H97" s="152">
        <f>'Table A4'!G98</f>
        <v>23077850.754208729</v>
      </c>
      <c r="I97" s="152"/>
      <c r="J97" s="152">
        <f>'Table A4'!I98</f>
        <v>42940.30617658444</v>
      </c>
      <c r="K97" s="152">
        <f>('Table A4'!I98*0.9+'Table A4'!J98*0.05+'Table A4'!K98*0.04)/0.99</f>
        <v>58361.768421308843</v>
      </c>
      <c r="L97" s="152">
        <f>'Table A4'!J98</f>
        <v>165868.54289034696</v>
      </c>
      <c r="M97" s="152">
        <f>'Table A4'!K98</f>
        <v>270961.20084131014</v>
      </c>
      <c r="N97" s="152">
        <f>'Table A4'!L98</f>
        <v>555749.45946418727</v>
      </c>
      <c r="O97" s="152">
        <f>'Table A4'!M98</f>
        <v>1045978.3177147066</v>
      </c>
      <c r="P97" s="152">
        <f>'Table A4'!N98</f>
        <v>3488349.0951465145</v>
      </c>
      <c r="Q97" s="140"/>
      <c r="R97" s="140"/>
      <c r="S97" s="140"/>
      <c r="T97" s="140"/>
      <c r="U97" s="140"/>
    </row>
    <row r="98" spans="1:21">
      <c r="A98" s="140">
        <f>'Table A6'!A99</f>
        <v>2006</v>
      </c>
      <c r="B98" s="152">
        <f>'Table A0'!G99</f>
        <v>71483.214332131</v>
      </c>
      <c r="C98" s="152">
        <f>'Table A4'!B99</f>
        <v>325234.32856832963</v>
      </c>
      <c r="D98" s="152">
        <f>'Table A4'!C99</f>
        <v>480209.93724038964</v>
      </c>
      <c r="E98" s="152">
        <f>'Table A4'!D99</f>
        <v>1290915.3676239538</v>
      </c>
      <c r="F98" s="152">
        <f>'Table A4'!E99</f>
        <v>2006390.8598742529</v>
      </c>
      <c r="G98" s="152">
        <f>'Table A4'!F99</f>
        <v>5660040.9108181316</v>
      </c>
      <c r="H98" s="152">
        <f>'Table A4'!G99</f>
        <v>23753872.122567128</v>
      </c>
      <c r="I98" s="152"/>
      <c r="J98" s="152">
        <f>'Table A4'!I99</f>
        <v>43288.646083664484</v>
      </c>
      <c r="K98" s="152">
        <f>('Table A4'!I99*0.9+'Table A4'!J99*0.05+'Table A4'!K99*0.04)/0.99</f>
        <v>59165.717834233794</v>
      </c>
      <c r="L98" s="152">
        <f>'Table A4'!J99</f>
        <v>170258.71989626958</v>
      </c>
      <c r="M98" s="152">
        <f>'Table A4'!K99</f>
        <v>277533.57964449859</v>
      </c>
      <c r="N98" s="152">
        <f>'Table A4'!L99</f>
        <v>575439.87537365465</v>
      </c>
      <c r="O98" s="152">
        <f>'Table A4'!M99</f>
        <v>1092978.3471382831</v>
      </c>
      <c r="P98" s="152">
        <f>'Table A4'!N99</f>
        <v>3649615.2206238001</v>
      </c>
      <c r="Q98" s="140">
        <f>E98/B98</f>
        <v>18.059000000000001</v>
      </c>
      <c r="R98" s="140"/>
      <c r="S98" s="140"/>
      <c r="T98" s="140"/>
      <c r="U98" s="140"/>
    </row>
    <row r="99" spans="1:21">
      <c r="A99" s="140">
        <f>'Table A6'!A100</f>
        <v>2007</v>
      </c>
      <c r="B99" s="152">
        <f>'Table A0'!G100</f>
        <v>73508.879231656363</v>
      </c>
      <c r="C99" s="152">
        <f>'Table A4'!B100</f>
        <v>335685.64789928193</v>
      </c>
      <c r="D99" s="152">
        <f>'Table A4'!C100</f>
        <v>497566.90174323565</v>
      </c>
      <c r="E99" s="152">
        <f>'Table A4'!D100</f>
        <v>1347197.2296785663</v>
      </c>
      <c r="F99" s="152">
        <f>'Table A4'!E100</f>
        <v>2104559.2124023214</v>
      </c>
      <c r="G99" s="152">
        <f>'Table A4'!F100</f>
        <v>5999059.6340954751</v>
      </c>
      <c r="H99" s="152">
        <f>'Table A4'!G100</f>
        <v>25941283.480851531</v>
      </c>
      <c r="I99" s="152"/>
      <c r="J99" s="152">
        <f>'Table A4'!I100</f>
        <v>44378.127157475748</v>
      </c>
      <c r="K99" s="152">
        <f>('Table A4'!I100*0.9+'Table A4'!J100*0.05+'Table A4'!K100*0.04)/0.99</f>
        <v>60643.340338253241</v>
      </c>
      <c r="L99" s="152">
        <f>'Table A4'!J100</f>
        <v>173804.39405532824</v>
      </c>
      <c r="M99" s="152">
        <f>'Table A4'!K100</f>
        <v>285159.31975940295</v>
      </c>
      <c r="N99" s="152">
        <f>'Table A4'!L100</f>
        <v>589835.24695481104</v>
      </c>
      <c r="O99" s="152">
        <f>'Table A4'!M100</f>
        <v>1130934.106979033</v>
      </c>
      <c r="P99" s="152">
        <f>'Table A4'!N100</f>
        <v>3783256.9844559142</v>
      </c>
      <c r="Q99" s="140">
        <f>E99/B99</f>
        <v>18.327000000000002</v>
      </c>
      <c r="R99" s="140"/>
      <c r="S99" s="140"/>
      <c r="T99" s="140"/>
      <c r="U99" s="140"/>
    </row>
    <row r="100" spans="1:21">
      <c r="A100" s="140">
        <f>'Table A6'!A101</f>
        <v>2008</v>
      </c>
      <c r="B100" s="152">
        <f>'Table A0'!G101</f>
        <v>69669.096037895608</v>
      </c>
      <c r="C100" s="152">
        <f>'Table A4'!B101</f>
        <v>320220.06611897959</v>
      </c>
      <c r="D100" s="152">
        <f>'Table A4'!C101</f>
        <v>470642.61137439997</v>
      </c>
      <c r="E100" s="152">
        <f>'Table A4'!D101</f>
        <v>1246519.4663100282</v>
      </c>
      <c r="F100" s="152">
        <f>'Table A4'!E101</f>
        <v>1931784.6949387696</v>
      </c>
      <c r="G100" s="152">
        <f>'Table A4'!F101</f>
        <v>5445336.5463219211</v>
      </c>
      <c r="H100" s="152">
        <f>'Table A4'!G101</f>
        <v>23499386.093582191</v>
      </c>
      <c r="I100" s="152"/>
      <c r="J100" s="152">
        <f>'Table A4'!I101</f>
        <v>41830.099362219611</v>
      </c>
      <c r="K100" s="152">
        <f>('Table A4'!I101*0.9+'Table A4'!J101*0.05+'Table A4'!K101*0.04)/0.99</f>
        <v>57781.71856039932</v>
      </c>
      <c r="L100" s="152">
        <f>'Table A4'!J101</f>
        <v>169797.52086355916</v>
      </c>
      <c r="M100" s="152">
        <f>'Table A4'!K101</f>
        <v>276673.39764049294</v>
      </c>
      <c r="N100" s="152">
        <f>'Table A4'!L101</f>
        <v>561254.23768128688</v>
      </c>
      <c r="O100" s="152">
        <f>'Table A4'!M101</f>
        <v>1053396.7320929817</v>
      </c>
      <c r="P100" s="152">
        <f>'Table A4'!N101</f>
        <v>3439331.0410707798</v>
      </c>
      <c r="Q100" s="140">
        <f>E100/B100</f>
        <v>17.891999999999999</v>
      </c>
      <c r="R100" s="140"/>
      <c r="S100" s="140"/>
      <c r="T100" s="140"/>
      <c r="U100" s="140"/>
    </row>
    <row r="101" spans="1:21">
      <c r="A101" s="140">
        <f>'Table A6'!A102</f>
        <v>2009</v>
      </c>
      <c r="B101" s="152">
        <f>'Table A0'!G102</f>
        <v>65607.942076444699</v>
      </c>
      <c r="C101" s="152">
        <f>'Table A4'!B102</f>
        <v>298306.19103317882</v>
      </c>
      <c r="D101" s="152">
        <f>'Table A4'!C102</f>
        <v>430493.07272879954</v>
      </c>
      <c r="E101" s="152">
        <f>'Table A4'!D102</f>
        <v>1094274.865893021</v>
      </c>
      <c r="F101" s="152">
        <f>'Table A4'!E102</f>
        <v>1667885.1034673771</v>
      </c>
      <c r="G101" s="152">
        <f>'Table A4'!F102</f>
        <v>4618143.0427609412</v>
      </c>
      <c r="H101" s="152">
        <f>'Table A4'!G102</f>
        <v>20108834.246430296</v>
      </c>
      <c r="I101" s="152"/>
      <c r="J101" s="152">
        <f>'Table A4'!I102</f>
        <v>39752.581081252021</v>
      </c>
      <c r="K101" s="152">
        <f>('Table A4'!I102*0.9+'Table A4'!J102*0.05+'Table A4'!K102*0.04)/0.99</f>
        <v>55217.367088398474</v>
      </c>
      <c r="L101" s="152">
        <f>'Table A4'!J102</f>
        <v>166119.30933755802</v>
      </c>
      <c r="M101" s="152">
        <f>'Table A4'!K102</f>
        <v>264547.62443774415</v>
      </c>
      <c r="N101" s="152">
        <f>'Table A4'!L102</f>
        <v>520664.62831866491</v>
      </c>
      <c r="O101" s="152">
        <f>'Table A4'!M102</f>
        <v>930320.61864398594</v>
      </c>
      <c r="P101" s="152">
        <f>'Table A4'!N102</f>
        <v>2896955.1312421244</v>
      </c>
      <c r="Q101" s="140">
        <f>E101/B101</f>
        <v>16.678999999999998</v>
      </c>
      <c r="R101" s="140"/>
      <c r="S101" s="140"/>
      <c r="T101" s="140"/>
      <c r="U101" s="140"/>
    </row>
    <row r="102" spans="1:21">
      <c r="A102" s="140">
        <f>'Table A6'!A103</f>
        <v>2010</v>
      </c>
      <c r="B102" s="152">
        <f>'Table A0'!G103</f>
        <v>65947.556643462711</v>
      </c>
      <c r="C102" s="152">
        <f>'Table A4'!B103</f>
        <v>305680.11455377832</v>
      </c>
      <c r="D102" s="152">
        <f>'Table A4'!C103</f>
        <v>444908.59613945679</v>
      </c>
      <c r="E102" s="152">
        <f>'Table A4'!D103</f>
        <v>1150850.8109850679</v>
      </c>
      <c r="F102" s="152">
        <f>'Table A4'!E103</f>
        <v>1766998.8327049399</v>
      </c>
      <c r="G102" s="152">
        <f>'Table A4'!F103</f>
        <v>4956618.3573226565</v>
      </c>
      <c r="H102" s="152">
        <f>'Table A4'!G103</f>
        <v>21828641.248986155</v>
      </c>
      <c r="I102" s="152"/>
      <c r="J102" s="152">
        <f>'Table A4'!I103</f>
        <v>39310.605764538755</v>
      </c>
      <c r="K102" s="152">
        <f>('Table A4'!I103*0.9+'Table A4'!J103*0.05+'Table A4'!K103*0.04)/0.99</f>
        <v>54988.937912739428</v>
      </c>
      <c r="L102" s="152">
        <f>'Table A4'!J103</f>
        <v>166451.63296809985</v>
      </c>
      <c r="M102" s="152">
        <f>'Table A4'!K103</f>
        <v>268423.04242805409</v>
      </c>
      <c r="N102" s="152">
        <f>'Table A4'!L103</f>
        <v>534702.78926519572</v>
      </c>
      <c r="O102" s="152">
        <f>'Table A4'!M103</f>
        <v>969593.95155051048</v>
      </c>
      <c r="P102" s="152">
        <f>'Table A4'!N103</f>
        <v>3081949.1471378235</v>
      </c>
      <c r="Q102" s="140">
        <f>E102/B102</f>
        <v>17.451000000000001</v>
      </c>
      <c r="R102" s="140"/>
      <c r="S102" s="140"/>
      <c r="T102" s="140"/>
      <c r="U102" s="140"/>
    </row>
    <row r="103" spans="1:21">
      <c r="A103" s="140">
        <f>'Table A6'!A104</f>
        <v>2011</v>
      </c>
      <c r="B103" s="152">
        <f>'Table A0'!G104</f>
        <v>65470.045796261664</v>
      </c>
      <c r="C103" s="152">
        <f>'Table A4'!B104</f>
        <v>305286.82354796818</v>
      </c>
      <c r="D103" s="152">
        <f>'Table A4'!C104</f>
        <v>444895.14920391643</v>
      </c>
      <c r="E103" s="152">
        <f>'Table A4'!D104</f>
        <v>1143565.2899233024</v>
      </c>
      <c r="F103" s="152">
        <f>'Table A4'!E104</f>
        <v>1750276.2043172594</v>
      </c>
      <c r="G103" s="152">
        <f>'Table A4'!F104</f>
        <v>4831034.6793061476</v>
      </c>
      <c r="H103" s="152">
        <f>'Table A4'!G104</f>
        <v>20675440.46245943</v>
      </c>
      <c r="I103" s="152"/>
      <c r="J103" s="152">
        <f>'Table A4'!I104</f>
        <v>38823.737157183168</v>
      </c>
      <c r="K103" s="152">
        <f>('Table A4'!I104*0.9+'Table A4'!J104*0.05+'Table A4'!K104*0.04)/0.99</f>
        <v>54580.194845483478</v>
      </c>
      <c r="L103" s="152">
        <f>'Table A4'!J104</f>
        <v>165678.49789201986</v>
      </c>
      <c r="M103" s="152">
        <f>'Table A4'!K104</f>
        <v>270227.61402406998</v>
      </c>
      <c r="N103" s="152">
        <f>'Table A4'!L104</f>
        <v>536854.37552934536</v>
      </c>
      <c r="O103" s="152">
        <f>'Table A4'!M104</f>
        <v>980086.58557003725</v>
      </c>
      <c r="P103" s="152">
        <f>'Table A4'!N104</f>
        <v>3070545.1478446727</v>
      </c>
      <c r="Q103" s="140"/>
      <c r="R103" s="140"/>
      <c r="S103" s="140"/>
      <c r="T103" s="140"/>
      <c r="U103" s="140"/>
    </row>
    <row r="104" spans="1:21">
      <c r="A104" s="140">
        <f>'Table A6'!A105</f>
        <v>2012</v>
      </c>
      <c r="B104" s="152">
        <f>'Table A0'!G105</f>
        <v>67425.684580070229</v>
      </c>
      <c r="C104" s="152">
        <f>'Table A4'!B105</f>
        <v>322018.32698595745</v>
      </c>
      <c r="D104" s="152">
        <f>'Table A4'!C105</f>
        <v>476672.61970726447</v>
      </c>
      <c r="E104" s="152">
        <f>'Table A4'!D105</f>
        <v>1272659.7964488256</v>
      </c>
      <c r="F104" s="152">
        <f>'Table A4'!E105</f>
        <v>1982584.829392385</v>
      </c>
      <c r="G104" s="152">
        <f>'Table A4'!F105</f>
        <v>5634090.2035106681</v>
      </c>
      <c r="H104" s="152">
        <f>'Table A4'!G105</f>
        <v>24576662.029435597</v>
      </c>
      <c r="I104" s="152"/>
      <c r="J104" s="152">
        <f>'Table A4'!I105</f>
        <v>39137.61320163832</v>
      </c>
      <c r="K104" s="152">
        <f>('Table A4'!I105*0.9+'Table A4'!J105*0.05+'Table A4'!K105*0.04)/0.99</f>
        <v>55251.602642001999</v>
      </c>
      <c r="L104" s="152">
        <f>'Table A4'!J105</f>
        <v>167364.03426465034</v>
      </c>
      <c r="M104" s="152">
        <f>'Table A4'!K105</f>
        <v>277675.82552187418</v>
      </c>
      <c r="N104" s="152">
        <f>'Table A4'!L105</f>
        <v>562734.76350526616</v>
      </c>
      <c r="O104" s="152">
        <f>'Table A4'!M105</f>
        <v>1069708.4858628141</v>
      </c>
      <c r="P104" s="152">
        <f>'Table A4'!N105</f>
        <v>3529360.0006301207</v>
      </c>
      <c r="Q104" s="140"/>
      <c r="R104" s="140"/>
      <c r="S104" s="140"/>
      <c r="T104" s="140"/>
      <c r="U104" s="140"/>
    </row>
    <row r="105" spans="1:21">
      <c r="A105" s="140">
        <f>'Table A6'!A106</f>
        <v>2013</v>
      </c>
      <c r="B105" s="152">
        <f>'Table A0'!G106</f>
        <v>66547.295479008622</v>
      </c>
      <c r="C105" s="152">
        <f>'Table A4'!B106</f>
        <v>310762.56042787444</v>
      </c>
      <c r="D105" s="152">
        <f>'Table A4'!C106</f>
        <v>453812.6267895514</v>
      </c>
      <c r="E105" s="152">
        <f>'Table A4'!D106</f>
        <v>1159586.6237217253</v>
      </c>
      <c r="F105" s="152">
        <f>'Table A4'!E106</f>
        <v>1773352.3299246219</v>
      </c>
      <c r="G105" s="152">
        <f>'Table A4'!F106</f>
        <v>4870596.5561086405</v>
      </c>
      <c r="H105" s="152">
        <f>'Table A4'!G106</f>
        <v>20569769.032561567</v>
      </c>
      <c r="I105" s="152"/>
      <c r="J105" s="152">
        <f>'Table A4'!I106</f>
        <v>39412.266040245748</v>
      </c>
      <c r="K105" s="152">
        <f>('Table A4'!I106*0.9+'Table A4'!J106*0.05+'Table A4'!K106*0.04)/0.99</f>
        <v>55506.494183627641</v>
      </c>
      <c r="L105" s="152">
        <f>'Table A4'!J106</f>
        <v>167712.49406619751</v>
      </c>
      <c r="M105" s="152">
        <f>'Table A4'!K106</f>
        <v>277369.12755650794</v>
      </c>
      <c r="N105" s="152">
        <f>'Table A4'!L106</f>
        <v>545820.91751882888</v>
      </c>
      <c r="O105" s="152">
        <f>'Table A4'!M106</f>
        <v>999041.2733786169</v>
      </c>
      <c r="P105" s="152">
        <f>'Table A4'!N106</f>
        <v>3126244.0587249827</v>
      </c>
      <c r="Q105" s="140"/>
      <c r="R105" s="140"/>
      <c r="S105" s="140"/>
      <c r="T105" s="140"/>
      <c r="U105" s="140"/>
    </row>
    <row r="106" spans="1:21">
      <c r="A106" s="140">
        <f>'Table A6'!A107</f>
        <v>2014</v>
      </c>
      <c r="B106" s="152">
        <f>'Table A0'!G107</f>
        <v>68404.031159285252</v>
      </c>
      <c r="C106" s="152">
        <f>'Table A4'!B107</f>
        <v>320513.92839994701</v>
      </c>
      <c r="D106" s="152">
        <f>'Table A4'!C107</f>
        <v>470824.94646936038</v>
      </c>
      <c r="E106" s="152">
        <f>'Table A4'!D107</f>
        <v>1217728.5626975959</v>
      </c>
      <c r="F106" s="152">
        <f>'Table A4'!E107</f>
        <v>1870303.0199571773</v>
      </c>
      <c r="G106" s="152">
        <f>'Table A4'!F107</f>
        <v>5159716.0703448858</v>
      </c>
      <c r="H106" s="152">
        <f>'Table A4'!G107</f>
        <v>21622514.249450065</v>
      </c>
      <c r="I106" s="152"/>
      <c r="J106" s="152">
        <f>'Table A4'!I107</f>
        <v>40391.820354767282</v>
      </c>
      <c r="K106" s="152">
        <f>('Table A4'!I107*0.9+'Table A4'!J107*0.05+'Table A4'!K107*0.04)/0.99</f>
        <v>56794.692456878074</v>
      </c>
      <c r="L106" s="152">
        <f>'Table A4'!J107</f>
        <v>170202.91033053357</v>
      </c>
      <c r="M106" s="152">
        <f>'Table A4'!K107</f>
        <v>284099.04241230147</v>
      </c>
      <c r="N106" s="152">
        <f>'Table A4'!L107</f>
        <v>565154.10543801484</v>
      </c>
      <c r="O106" s="152">
        <f>'Table A4'!M107</f>
        <v>1047949.75736025</v>
      </c>
      <c r="P106" s="152">
        <f>'Table A4'!N107</f>
        <v>3330516.272666533</v>
      </c>
      <c r="Q106" s="140"/>
      <c r="R106" s="140"/>
      <c r="S106" s="140"/>
      <c r="T106" s="140"/>
      <c r="U106" s="140"/>
    </row>
    <row r="107" spans="1:21">
      <c r="A107" s="140"/>
      <c r="B107" s="152"/>
      <c r="C107" s="152"/>
      <c r="D107" s="152"/>
      <c r="E107" s="152"/>
      <c r="F107" s="152"/>
      <c r="G107" s="152"/>
      <c r="H107" s="152"/>
      <c r="I107" s="152"/>
      <c r="J107" s="152"/>
      <c r="K107" s="152"/>
      <c r="L107" s="152"/>
      <c r="M107" s="152"/>
      <c r="N107" s="152"/>
      <c r="O107" s="152"/>
      <c r="P107" s="152"/>
      <c r="Q107" s="140"/>
      <c r="R107" s="140"/>
      <c r="S107" s="140"/>
      <c r="T107" s="140"/>
      <c r="U107" s="140"/>
    </row>
    <row r="108" spans="1:21" s="140" customFormat="1" ht="13">
      <c r="B108" s="140" t="s">
        <v>276</v>
      </c>
      <c r="C108" s="140" t="s">
        <v>43</v>
      </c>
      <c r="D108" s="140" t="s">
        <v>111</v>
      </c>
      <c r="E108" s="140" t="s">
        <v>46</v>
      </c>
      <c r="F108" s="140" t="s">
        <v>80</v>
      </c>
      <c r="G108" s="140" t="s">
        <v>81</v>
      </c>
      <c r="H108" s="140" t="s">
        <v>82</v>
      </c>
      <c r="J108" s="140" t="s">
        <v>143</v>
      </c>
      <c r="K108" s="140" t="s">
        <v>277</v>
      </c>
      <c r="L108" s="140" t="s">
        <v>44</v>
      </c>
      <c r="M108" s="140" t="s">
        <v>45</v>
      </c>
      <c r="N108" s="140" t="s">
        <v>78</v>
      </c>
      <c r="O108" s="140" t="s">
        <v>79</v>
      </c>
      <c r="P108" s="140" t="s">
        <v>83</v>
      </c>
    </row>
    <row r="109" spans="1:21" s="46" customFormat="1" ht="15" customHeight="1">
      <c r="B109" s="154">
        <f>B101/B99-1</f>
        <v>-0.10748275905979465</v>
      </c>
      <c r="C109" s="154"/>
      <c r="D109" s="154"/>
      <c r="E109" s="154"/>
      <c r="F109" s="154"/>
      <c r="G109" s="154"/>
      <c r="H109" s="154"/>
      <c r="I109" s="154"/>
      <c r="J109" s="154"/>
      <c r="K109" s="154"/>
      <c r="L109" s="154"/>
    </row>
    <row r="110" spans="1:21" s="46" customFormat="1" ht="15" customHeight="1">
      <c r="A110" s="153" t="s">
        <v>279</v>
      </c>
      <c r="B110" s="154"/>
      <c r="C110" s="154"/>
      <c r="D110" s="154"/>
      <c r="E110" s="154"/>
      <c r="F110" s="154"/>
      <c r="G110" s="154"/>
      <c r="H110" s="154"/>
      <c r="I110" s="154"/>
      <c r="J110" s="154"/>
      <c r="K110" s="154"/>
      <c r="L110" s="154"/>
    </row>
    <row r="111" spans="1:21" s="46" customFormat="1" ht="15" customHeight="1">
      <c r="A111" s="46" t="s">
        <v>307</v>
      </c>
      <c r="B111" s="154">
        <f t="shared" ref="B111:H111" si="0">B21/B15-1</f>
        <v>8.1549794979350221E-2</v>
      </c>
      <c r="C111" s="154">
        <f t="shared" si="0"/>
        <v>0.16598705904874467</v>
      </c>
      <c r="D111" s="154">
        <f t="shared" si="0"/>
        <v>0.23471889459266593</v>
      </c>
      <c r="E111" s="154">
        <f t="shared" si="0"/>
        <v>0.32878889882606566</v>
      </c>
      <c r="F111" s="154">
        <f t="shared" si="0"/>
        <v>0.35759169422805259</v>
      </c>
      <c r="G111" s="154">
        <f t="shared" si="0"/>
        <v>0.49775143399103561</v>
      </c>
      <c r="H111" s="154">
        <f t="shared" si="0"/>
        <v>0.85596430880730967</v>
      </c>
      <c r="I111" s="154"/>
      <c r="J111" s="154">
        <f t="shared" ref="J111:P111" si="1">J21/J15-1</f>
        <v>2.3861781406371518E-2</v>
      </c>
      <c r="K111" s="154">
        <f t="shared" si="1"/>
        <v>3.7950143560297356E-2</v>
      </c>
      <c r="L111" s="154">
        <f t="shared" si="1"/>
        <v>-4.9357586025984279E-3</v>
      </c>
      <c r="M111" s="154">
        <f t="shared" si="1"/>
        <v>0.13368444158843085</v>
      </c>
      <c r="N111" s="154">
        <f t="shared" si="1"/>
        <v>0.2398711567202918</v>
      </c>
      <c r="O111" s="154">
        <f t="shared" si="1"/>
        <v>0.22502876053714393</v>
      </c>
      <c r="P111" s="154">
        <f t="shared" si="1"/>
        <v>0.33053397335011558</v>
      </c>
    </row>
    <row r="112" spans="1:21" s="46" customFormat="1" ht="15" customHeight="1">
      <c r="A112" s="153" t="s">
        <v>306</v>
      </c>
      <c r="B112" s="154">
        <f t="shared" ref="B112:H112" si="2">(B21/B15)^(1/6)-1</f>
        <v>1.3151565637147478E-2</v>
      </c>
      <c r="C112" s="154">
        <f t="shared" si="2"/>
        <v>2.5925020742809224E-2</v>
      </c>
      <c r="D112" s="154">
        <f t="shared" si="2"/>
        <v>3.5765280291628176E-2</v>
      </c>
      <c r="E112" s="154">
        <f t="shared" si="2"/>
        <v>4.8518260981458949E-2</v>
      </c>
      <c r="F112" s="154">
        <f t="shared" si="2"/>
        <v>5.2272438580675651E-2</v>
      </c>
      <c r="G112" s="154">
        <f t="shared" si="2"/>
        <v>6.9645718992922045E-2</v>
      </c>
      <c r="H112" s="154">
        <f t="shared" si="2"/>
        <v>0.10856612465584914</v>
      </c>
      <c r="I112" s="154"/>
      <c r="J112" s="154">
        <f t="shared" ref="J112:P112" si="3">(J21/J15)^(1/6)-1</f>
        <v>3.9379899879448121E-3</v>
      </c>
      <c r="K112" s="154">
        <f t="shared" si="3"/>
        <v>6.2272680352175591E-3</v>
      </c>
      <c r="L112" s="154">
        <f t="shared" si="3"/>
        <v>-8.2432334022641829E-4</v>
      </c>
      <c r="M112" s="154">
        <f t="shared" si="3"/>
        <v>2.1132340604289146E-2</v>
      </c>
      <c r="N112" s="154">
        <f t="shared" si="3"/>
        <v>3.6484375050507056E-2</v>
      </c>
      <c r="O112" s="154">
        <f t="shared" si="3"/>
        <v>3.4406039337468108E-2</v>
      </c>
      <c r="P112" s="154">
        <f t="shared" si="3"/>
        <v>4.8747635523576305E-2</v>
      </c>
    </row>
    <row r="113" spans="1:16" s="46" customFormat="1" ht="15" customHeight="1">
      <c r="A113" s="153" t="s">
        <v>330</v>
      </c>
      <c r="B113" s="155">
        <f t="shared" ref="B113:H113" si="4">(B65/B25)^(1/40)-1</f>
        <v>3.5670549087247316E-2</v>
      </c>
      <c r="C113" s="155">
        <f t="shared" si="4"/>
        <v>2.6748095547969086E-2</v>
      </c>
      <c r="D113" s="155">
        <f t="shared" si="4"/>
        <v>2.3906481697096194E-2</v>
      </c>
      <c r="E113" s="155">
        <f t="shared" si="4"/>
        <v>1.7411235557440508E-2</v>
      </c>
      <c r="F113" s="155">
        <f t="shared" si="4"/>
        <v>1.4076056833798756E-2</v>
      </c>
      <c r="G113" s="155">
        <f t="shared" si="4"/>
        <v>5.9126505371458471E-3</v>
      </c>
      <c r="H113" s="155">
        <f t="shared" si="4"/>
        <v>-3.9990320078020503E-4</v>
      </c>
      <c r="I113" s="154"/>
      <c r="J113" s="155">
        <f t="shared" ref="J113:P113" si="5">(J65/J25)^(1/40)-1</f>
        <v>4.124720582999597E-2</v>
      </c>
      <c r="K113" s="155">
        <f t="shared" si="5"/>
        <v>3.8030646341474572E-2</v>
      </c>
      <c r="L113" s="155">
        <f t="shared" si="5"/>
        <v>3.2939144487684313E-2</v>
      </c>
      <c r="M113" s="155">
        <f t="shared" si="5"/>
        <v>2.8840813528755671E-2</v>
      </c>
      <c r="N113" s="155">
        <f t="shared" si="5"/>
        <v>2.5321360099966439E-2</v>
      </c>
      <c r="O113" s="155">
        <f t="shared" si="5"/>
        <v>2.0595534294541418E-2</v>
      </c>
      <c r="P113" s="155">
        <f t="shared" si="5"/>
        <v>8.6200267967111444E-3</v>
      </c>
    </row>
    <row r="114" spans="1:16" s="46" customFormat="1" ht="15" customHeight="1">
      <c r="A114" s="153" t="s">
        <v>332</v>
      </c>
      <c r="B114" s="155">
        <f t="shared" ref="B114:H114" si="6">(B65/B20)^(1/45)-1</f>
        <v>2.3585059579866563E-2</v>
      </c>
      <c r="C114" s="155">
        <f t="shared" si="6"/>
        <v>1.5214379122287625E-2</v>
      </c>
      <c r="D114" s="155">
        <f t="shared" si="6"/>
        <v>1.1714207547039557E-2</v>
      </c>
      <c r="E114" s="155">
        <f t="shared" si="6"/>
        <v>2.6746977268363725E-3</v>
      </c>
      <c r="F114" s="155">
        <f t="shared" si="6"/>
        <v>-1.0482090149472878E-3</v>
      </c>
      <c r="G114" s="155">
        <f t="shared" si="6"/>
        <v>-9.2781864494878574E-3</v>
      </c>
      <c r="H114" s="155">
        <f t="shared" si="6"/>
        <v>-1.816265215815438E-2</v>
      </c>
      <c r="I114" s="154"/>
      <c r="J114" s="155">
        <f t="shared" ref="J114:P114" si="7">(J65/J20)^(1/45)-1</f>
        <v>2.8930738119236299E-2</v>
      </c>
      <c r="K114" s="155">
        <f t="shared" si="7"/>
        <v>2.6718808086696688E-2</v>
      </c>
      <c r="L114" s="155">
        <f t="shared" si="7"/>
        <v>2.3506940540794607E-2</v>
      </c>
      <c r="M114" s="155">
        <f t="shared" si="7"/>
        <v>1.977498654796439E-2</v>
      </c>
      <c r="N114" s="155">
        <f t="shared" si="7"/>
        <v>1.2176535130203225E-2</v>
      </c>
      <c r="O114" s="155">
        <f t="shared" si="7"/>
        <v>5.8768326514877511E-3</v>
      </c>
      <c r="P114" s="155">
        <f t="shared" si="7"/>
        <v>-4.9549557221225671E-3</v>
      </c>
    </row>
    <row r="115" spans="1:16" s="153" customFormat="1" ht="15" customHeight="1">
      <c r="A115" s="153" t="s">
        <v>311</v>
      </c>
      <c r="B115" s="155">
        <f t="shared" ref="B115:H115" si="8">(B98/B65)^(1/33)-1</f>
        <v>5.912637970763468E-3</v>
      </c>
      <c r="C115" s="155">
        <f t="shared" si="8"/>
        <v>1.6838994276229924E-2</v>
      </c>
      <c r="D115" s="155">
        <f t="shared" si="8"/>
        <v>2.0970640971043064E-2</v>
      </c>
      <c r="E115" s="155">
        <f t="shared" si="8"/>
        <v>3.206477078547576E-2</v>
      </c>
      <c r="F115" s="155">
        <f t="shared" si="8"/>
        <v>3.7428326354521868E-2</v>
      </c>
      <c r="G115" s="155">
        <f t="shared" si="8"/>
        <v>5.0603495609116589E-2</v>
      </c>
      <c r="H115" s="155">
        <f t="shared" si="8"/>
        <v>6.5645516464945652E-2</v>
      </c>
      <c r="I115" s="166"/>
      <c r="J115" s="155">
        <f t="shared" ref="J115:P115" si="9">(J98/J65)^(1/33)-1</f>
        <v>-8.7471627977619981E-4</v>
      </c>
      <c r="K115" s="155">
        <f t="shared" si="9"/>
        <v>2.304254450289589E-3</v>
      </c>
      <c r="L115" s="155">
        <f t="shared" si="9"/>
        <v>7.5600965510884688E-3</v>
      </c>
      <c r="M115" s="155">
        <f t="shared" si="9"/>
        <v>1.1754405100806276E-2</v>
      </c>
      <c r="N115" s="155">
        <f t="shared" si="9"/>
        <v>1.8485065429768799E-2</v>
      </c>
      <c r="O115" s="155">
        <f t="shared" si="9"/>
        <v>2.6006917430145604E-2</v>
      </c>
      <c r="P115" s="155">
        <f t="shared" si="9"/>
        <v>4.3001747634396459E-2</v>
      </c>
    </row>
    <row r="116" spans="1:16" s="46" customFormat="1" ht="15" customHeight="1">
      <c r="A116" s="46" t="s">
        <v>280</v>
      </c>
      <c r="B116" s="154">
        <f t="shared" ref="B116:H116" si="10">B92/B85-1</f>
        <v>0.23298684635794409</v>
      </c>
      <c r="C116" s="154">
        <f t="shared" si="10"/>
        <v>0.3462340940294002</v>
      </c>
      <c r="D116" s="154">
        <f t="shared" si="10"/>
        <v>0.41737463664121477</v>
      </c>
      <c r="E116" s="154">
        <f t="shared" si="10"/>
        <v>0.58618460045571719</v>
      </c>
      <c r="F116" s="154">
        <f t="shared" si="10"/>
        <v>0.66751190192005461</v>
      </c>
      <c r="G116" s="154">
        <f t="shared" si="10"/>
        <v>0.86342392471413554</v>
      </c>
      <c r="H116" s="154">
        <f t="shared" si="10"/>
        <v>1.0159530898483964</v>
      </c>
      <c r="I116" s="154"/>
      <c r="J116" s="154">
        <f t="shared" ref="J116:P116" si="11">J92/J85-1</f>
        <v>0.15910519469255169</v>
      </c>
      <c r="K116" s="154">
        <f t="shared" si="11"/>
        <v>0.18104252823216305</v>
      </c>
      <c r="L116" s="154">
        <f t="shared" si="11"/>
        <v>0.18466948078174772</v>
      </c>
      <c r="M116" s="154">
        <f t="shared" si="11"/>
        <v>0.26903391548224054</v>
      </c>
      <c r="N116" s="154">
        <f t="shared" si="11"/>
        <v>0.35803477299166175</v>
      </c>
      <c r="O116" s="154">
        <f t="shared" si="11"/>
        <v>0.47244409780374519</v>
      </c>
      <c r="P116" s="154">
        <f t="shared" si="11"/>
        <v>0.77443194161273765</v>
      </c>
    </row>
    <row r="117" spans="1:16" s="153" customFormat="1" ht="15" customHeight="1">
      <c r="A117" s="153" t="s">
        <v>281</v>
      </c>
      <c r="B117" s="155">
        <f t="shared" ref="B117:H117" si="12">(B92/B85)^(1/7)-1</f>
        <v>3.0372035551815113E-2</v>
      </c>
      <c r="C117" s="155">
        <f t="shared" si="12"/>
        <v>4.3387904553334522E-2</v>
      </c>
      <c r="D117" s="155">
        <f t="shared" si="12"/>
        <v>5.109184184682336E-2</v>
      </c>
      <c r="E117" s="155">
        <f t="shared" si="12"/>
        <v>6.812470793733616E-2</v>
      </c>
      <c r="F117" s="155">
        <f t="shared" si="12"/>
        <v>7.5781656285842658E-2</v>
      </c>
      <c r="G117" s="155">
        <f t="shared" si="12"/>
        <v>9.2989405894460919E-2</v>
      </c>
      <c r="H117" s="155">
        <f t="shared" si="12"/>
        <v>0.10534335097989711</v>
      </c>
      <c r="I117" s="155"/>
      <c r="J117" s="155">
        <f t="shared" ref="J117:P117" si="13">(J92/J85)^(1/7)-1</f>
        <v>2.1316639206133692E-2</v>
      </c>
      <c r="K117" s="155">
        <f t="shared" si="13"/>
        <v>2.4055862274756645E-2</v>
      </c>
      <c r="L117" s="155">
        <f t="shared" si="13"/>
        <v>2.4504536442281566E-2</v>
      </c>
      <c r="M117" s="155">
        <f t="shared" si="13"/>
        <v>3.4622431023327183E-2</v>
      </c>
      <c r="N117" s="155">
        <f t="shared" si="13"/>
        <v>4.4689597050313834E-2</v>
      </c>
      <c r="O117" s="155">
        <f t="shared" si="13"/>
        <v>5.6831002754798687E-2</v>
      </c>
      <c r="P117" s="155">
        <f t="shared" si="13"/>
        <v>8.5375231498260762E-2</v>
      </c>
    </row>
    <row r="118" spans="1:16" s="46" customFormat="1" ht="15" customHeight="1">
      <c r="A118" s="46" t="s">
        <v>282</v>
      </c>
      <c r="B118" s="156">
        <f t="shared" ref="B118:H118" si="14">B98/B94-1</f>
        <v>5.421310523751921E-2</v>
      </c>
      <c r="C118" s="156">
        <f t="shared" si="14"/>
        <v>0.13220158299727736</v>
      </c>
      <c r="D118" s="156">
        <f t="shared" si="14"/>
        <v>0.16625927118842743</v>
      </c>
      <c r="E118" s="156">
        <f t="shared" si="14"/>
        <v>0.27013372923372869</v>
      </c>
      <c r="F118" s="156">
        <f t="shared" si="14"/>
        <v>0.31369443428372801</v>
      </c>
      <c r="G118" s="156">
        <f t="shared" si="14"/>
        <v>0.40644639718124287</v>
      </c>
      <c r="H118" s="156">
        <f t="shared" si="14"/>
        <v>0.52244682690320521</v>
      </c>
      <c r="I118" s="156"/>
      <c r="J118" s="156">
        <f t="shared" ref="J118:P118" si="15">J98/J94-1</f>
        <v>-3.1105097221308942E-3</v>
      </c>
      <c r="K118" s="156">
        <f t="shared" si="15"/>
        <v>1.6142335183300549E-2</v>
      </c>
      <c r="L118" s="156">
        <f t="shared" si="15"/>
        <v>4.604431513694518E-2</v>
      </c>
      <c r="M118" s="156">
        <f t="shared" si="15"/>
        <v>6.4979478588347961E-2</v>
      </c>
      <c r="N118" s="156">
        <f t="shared" si="15"/>
        <v>0.1385048963190274</v>
      </c>
      <c r="O118" s="156">
        <f t="shared" si="15"/>
        <v>0.21035617639058901</v>
      </c>
      <c r="P118" s="156">
        <f t="shared" si="15"/>
        <v>0.33299648281959326</v>
      </c>
    </row>
    <row r="119" spans="1:16" s="153" customFormat="1" ht="15" customHeight="1">
      <c r="A119" s="153" t="s">
        <v>283</v>
      </c>
      <c r="B119" s="155">
        <f t="shared" ref="B119:H119" si="16">(B98/B94)^(1/4)-1</f>
        <v>1.3286140918590927E-2</v>
      </c>
      <c r="C119" s="155">
        <f t="shared" si="16"/>
        <v>3.1527806175559947E-2</v>
      </c>
      <c r="D119" s="155">
        <f t="shared" si="16"/>
        <v>3.9199136742862351E-2</v>
      </c>
      <c r="E119" s="155">
        <f t="shared" si="16"/>
        <v>6.1603550365981308E-2</v>
      </c>
      <c r="F119" s="155">
        <f t="shared" si="16"/>
        <v>7.0591004563132387E-2</v>
      </c>
      <c r="G119" s="155">
        <f t="shared" si="16"/>
        <v>8.9007313104273456E-2</v>
      </c>
      <c r="H119" s="155">
        <f t="shared" si="16"/>
        <v>0.11079913616774251</v>
      </c>
      <c r="I119" s="155"/>
      <c r="J119" s="155">
        <f t="shared" ref="J119:P119" si="17">(J98/J94)^(1/4)-1</f>
        <v>-7.7853613651324149E-4</v>
      </c>
      <c r="K119" s="155">
        <f t="shared" si="17"/>
        <v>4.011382400043173E-3</v>
      </c>
      <c r="L119" s="155">
        <f t="shared" si="17"/>
        <v>1.1317496483022271E-2</v>
      </c>
      <c r="M119" s="155">
        <f t="shared" si="17"/>
        <v>1.5863391073418498E-2</v>
      </c>
      <c r="N119" s="155">
        <f t="shared" si="17"/>
        <v>3.2960526373446264E-2</v>
      </c>
      <c r="O119" s="155">
        <f t="shared" si="17"/>
        <v>4.8886021666312951E-2</v>
      </c>
      <c r="P119" s="155">
        <f t="shared" si="17"/>
        <v>7.4502056123916471E-2</v>
      </c>
    </row>
    <row r="120" spans="1:16" s="46" customFormat="1" ht="15" customHeight="1">
      <c r="A120" s="46" t="s">
        <v>284</v>
      </c>
      <c r="B120" s="156">
        <f t="shared" ref="B120:H120" si="18">B98/B85-1</f>
        <v>0.22091083338361117</v>
      </c>
      <c r="C120" s="156">
        <f t="shared" si="18"/>
        <v>0.4069560168571551</v>
      </c>
      <c r="D120" s="156">
        <f t="shared" si="18"/>
        <v>0.49604635187527801</v>
      </c>
      <c r="E120" s="156">
        <f t="shared" si="18"/>
        <v>0.71967722964366199</v>
      </c>
      <c r="F120" s="156">
        <f t="shared" si="18"/>
        <v>0.8127717704302615</v>
      </c>
      <c r="G120" s="156">
        <f t="shared" si="18"/>
        <v>1.0499624669935006</v>
      </c>
      <c r="H120" s="156">
        <f t="shared" si="18"/>
        <v>1.3348825178899402</v>
      </c>
      <c r="I120" s="156"/>
      <c r="J120" s="156">
        <f t="shared" ref="J120:P120" si="19">J98/J85-1</f>
        <v>9.9536356546052973E-2</v>
      </c>
      <c r="K120" s="156">
        <f t="shared" si="19"/>
        <v>0.14755793105850312</v>
      </c>
      <c r="L120" s="156">
        <f t="shared" si="19"/>
        <v>0.20462630453195807</v>
      </c>
      <c r="M120" s="156">
        <f t="shared" si="19"/>
        <v>0.29953208854642988</v>
      </c>
      <c r="N120" s="156">
        <f t="shared" si="19"/>
        <v>0.45851642588058805</v>
      </c>
      <c r="O120" s="156">
        <f t="shared" si="19"/>
        <v>0.57660316946573298</v>
      </c>
      <c r="P120" s="156">
        <f t="shared" si="19"/>
        <v>0.88372802696161212</v>
      </c>
    </row>
    <row r="121" spans="1:16" s="153" customFormat="1" ht="15" customHeight="1">
      <c r="A121" s="153" t="s">
        <v>285</v>
      </c>
      <c r="B121" s="155">
        <f t="shared" ref="B121:H121" si="20">(B98/B85)^(1/13)-1</f>
        <v>1.5472100570013136E-2</v>
      </c>
      <c r="C121" s="155">
        <f t="shared" si="20"/>
        <v>2.6611663232631866E-2</v>
      </c>
      <c r="D121" s="155">
        <f t="shared" si="20"/>
        <v>3.1471687067774257E-2</v>
      </c>
      <c r="E121" s="155">
        <f t="shared" si="20"/>
        <v>4.2584593890905076E-2</v>
      </c>
      <c r="F121" s="155">
        <f t="shared" si="20"/>
        <v>4.682129430695281E-2</v>
      </c>
      <c r="G121" s="155">
        <f t="shared" si="20"/>
        <v>5.6769948226937039E-2</v>
      </c>
      <c r="H121" s="155">
        <f t="shared" si="20"/>
        <v>6.7402165378066314E-2</v>
      </c>
      <c r="I121" s="155"/>
      <c r="J121" s="155">
        <f t="shared" ref="J121:P121" si="21">(J98/J85)^(1/13)-1</f>
        <v>7.3258263669380153E-3</v>
      </c>
      <c r="K121" s="155">
        <f t="shared" si="21"/>
        <v>1.0643640661885057E-2</v>
      </c>
      <c r="L121" s="155">
        <f t="shared" si="21"/>
        <v>1.4423755732554611E-2</v>
      </c>
      <c r="M121" s="155">
        <f t="shared" si="21"/>
        <v>2.0358641128057853E-2</v>
      </c>
      <c r="N121" s="155">
        <f t="shared" si="21"/>
        <v>2.9457835324865567E-2</v>
      </c>
      <c r="O121" s="155">
        <f t="shared" si="21"/>
        <v>3.5641428359265648E-2</v>
      </c>
      <c r="P121" s="155">
        <f t="shared" si="21"/>
        <v>4.9917672902820343E-2</v>
      </c>
    </row>
    <row r="122" spans="1:16" s="153" customFormat="1" ht="15" customHeight="1">
      <c r="A122" s="46" t="s">
        <v>286</v>
      </c>
      <c r="B122" s="156">
        <f t="shared" ref="B122:H122" si="22">(B94/B92)^0.5-1</f>
        <v>-3.0833159608461114E-2</v>
      </c>
      <c r="C122" s="156">
        <f t="shared" si="22"/>
        <v>-3.9232974729896286E-2</v>
      </c>
      <c r="D122" s="156">
        <f t="shared" si="22"/>
        <v>-4.8666825299715111E-2</v>
      </c>
      <c r="E122" s="156">
        <f t="shared" si="22"/>
        <v>-7.6106564777280838E-2</v>
      </c>
      <c r="F122" s="156">
        <f t="shared" si="22"/>
        <v>-9.0317346019920031E-2</v>
      </c>
      <c r="G122" s="156">
        <f t="shared" si="22"/>
        <v>-0.11558616277793543</v>
      </c>
      <c r="H122" s="156">
        <f t="shared" si="22"/>
        <v>-0.12778964373364321</v>
      </c>
      <c r="I122" s="156"/>
      <c r="J122" s="156">
        <f t="shared" ref="J122:P122" si="23">(J94/J92)^0.5-1</f>
        <v>-2.4516647453485363E-2</v>
      </c>
      <c r="K122" s="156">
        <f t="shared" si="23"/>
        <v>-2.213867829180638E-2</v>
      </c>
      <c r="L122" s="156">
        <f t="shared" si="23"/>
        <v>-1.4055362670814087E-2</v>
      </c>
      <c r="M122" s="156">
        <f t="shared" si="23"/>
        <v>-1.941268753308234E-2</v>
      </c>
      <c r="N122" s="156">
        <f t="shared" si="23"/>
        <v>-2.8746122272778507E-2</v>
      </c>
      <c r="O122" s="156">
        <f t="shared" si="23"/>
        <v>-5.9442838523680153E-2</v>
      </c>
      <c r="P122" s="156">
        <f t="shared" si="23"/>
        <v>-0.10758897979196558</v>
      </c>
    </row>
    <row r="123" spans="1:16" s="153" customFormat="1" ht="15" customHeight="1">
      <c r="A123" s="153" t="s">
        <v>278</v>
      </c>
      <c r="B123" s="155">
        <f t="shared" ref="B123:H123" si="24">(1+B117)^7*(1+B122)^2*(1+B119)^4/(1+B121)^13</f>
        <v>1</v>
      </c>
      <c r="C123" s="155">
        <f t="shared" si="24"/>
        <v>0.99999999999999967</v>
      </c>
      <c r="D123" s="155">
        <f t="shared" si="24"/>
        <v>1.0000000000000011</v>
      </c>
      <c r="E123" s="155">
        <f t="shared" si="24"/>
        <v>1.0000000000000007</v>
      </c>
      <c r="F123" s="155">
        <f t="shared" si="24"/>
        <v>1.0000000000000013</v>
      </c>
      <c r="G123" s="155">
        <f t="shared" si="24"/>
        <v>0.99999999999999845</v>
      </c>
      <c r="H123" s="155">
        <f t="shared" si="24"/>
        <v>0.99999999999999889</v>
      </c>
      <c r="I123" s="155"/>
      <c r="J123" s="155">
        <f t="shared" ref="J123:P123" si="25">(1+J117)^7*(1+J122)^2*(1+J119)^4/(1+J121)^13</f>
        <v>1.0000000000000002</v>
      </c>
      <c r="K123" s="155">
        <f t="shared" si="25"/>
        <v>1.0000000000000016</v>
      </c>
      <c r="L123" s="155">
        <f t="shared" si="25"/>
        <v>1.0000000000000024</v>
      </c>
      <c r="M123" s="155">
        <f t="shared" si="25"/>
        <v>1.0000000000000022</v>
      </c>
      <c r="N123" s="155">
        <f t="shared" si="25"/>
        <v>1.0000000000000002</v>
      </c>
      <c r="O123" s="155">
        <f t="shared" si="25"/>
        <v>1.0000000000000009</v>
      </c>
      <c r="P123" s="155">
        <f t="shared" si="25"/>
        <v>0.99999999999999845</v>
      </c>
    </row>
    <row r="124" spans="1:16">
      <c r="A124" s="140" t="s">
        <v>291</v>
      </c>
      <c r="B124" s="157">
        <f t="shared" ref="B124:H127" si="26">B95/B94-1</f>
        <v>-1.3716744117504898E-2</v>
      </c>
      <c r="C124" s="157">
        <f t="shared" si="26"/>
        <v>-4.4508406182780513E-3</v>
      </c>
      <c r="D124" s="157">
        <f t="shared" si="26"/>
        <v>-4.1988930545454606E-3</v>
      </c>
      <c r="E124" s="157">
        <f t="shared" si="26"/>
        <v>1.0883617984041027E-3</v>
      </c>
      <c r="F124" s="157">
        <f t="shared" si="26"/>
        <v>4.1488023396099027E-3</v>
      </c>
      <c r="G124" s="157">
        <f t="shared" si="26"/>
        <v>1.5198721177112517E-2</v>
      </c>
      <c r="H124" s="157">
        <f t="shared" si="26"/>
        <v>4.5005900843773539E-2</v>
      </c>
      <c r="I124" s="157"/>
      <c r="J124" s="157">
        <f t="shared" ref="J124:P127" si="27">J95/J94-1</f>
        <v>-2.0527430768924826E-2</v>
      </c>
      <c r="K124" s="157">
        <f t="shared" si="27"/>
        <v>-1.6327156094467221E-2</v>
      </c>
      <c r="L124" s="157">
        <f t="shared" si="27"/>
        <v>-5.0882037185994156E-3</v>
      </c>
      <c r="M124" s="157">
        <f t="shared" si="27"/>
        <v>-9.3540783138224004E-3</v>
      </c>
      <c r="N124" s="157">
        <f t="shared" si="27"/>
        <v>-8.1594732901549838E-3</v>
      </c>
      <c r="O124" s="157">
        <f t="shared" si="27"/>
        <v>-8.1623049066030795E-3</v>
      </c>
      <c r="P124" s="157">
        <f t="shared" si="27"/>
        <v>-3.6747847152890367E-3</v>
      </c>
    </row>
    <row r="125" spans="1:16">
      <c r="A125" s="140" t="s">
        <v>290</v>
      </c>
      <c r="B125" s="157">
        <f t="shared" si="26"/>
        <v>2.7084168060765412E-2</v>
      </c>
      <c r="C125" s="157">
        <f t="shared" si="26"/>
        <v>4.8244571036807793E-2</v>
      </c>
      <c r="D125" s="157">
        <f t="shared" si="26"/>
        <v>6.236453436211864E-2</v>
      </c>
      <c r="E125" s="157">
        <f t="shared" si="26"/>
        <v>0.1028969405553255</v>
      </c>
      <c r="F125" s="157">
        <f t="shared" si="26"/>
        <v>0.12051245929462029</v>
      </c>
      <c r="G125" s="157">
        <f t="shared" si="26"/>
        <v>0.1609127812178075</v>
      </c>
      <c r="H125" s="157">
        <f t="shared" si="26"/>
        <v>0.20907775321345246</v>
      </c>
      <c r="I125" s="157"/>
      <c r="J125" s="157">
        <f t="shared" si="27"/>
        <v>1.1275419466098668E-2</v>
      </c>
      <c r="K125" s="157">
        <f t="shared" si="27"/>
        <v>1.3480324021274859E-2</v>
      </c>
      <c r="L125" s="157">
        <f t="shared" si="27"/>
        <v>1.2492735261025567E-2</v>
      </c>
      <c r="M125" s="157">
        <f t="shared" si="27"/>
        <v>2.2427999952206568E-2</v>
      </c>
      <c r="N125" s="157">
        <f t="shared" si="27"/>
        <v>4.900698915064261E-2</v>
      </c>
      <c r="O125" s="157">
        <f t="shared" si="27"/>
        <v>7.4440858281226374E-2</v>
      </c>
      <c r="P125" s="157">
        <f t="shared" si="27"/>
        <v>0.12892525691233692</v>
      </c>
    </row>
    <row r="126" spans="1:16">
      <c r="A126" s="140" t="s">
        <v>289</v>
      </c>
      <c r="B126" s="157">
        <f t="shared" si="26"/>
        <v>2.1833636054311434E-2</v>
      </c>
      <c r="C126" s="157">
        <f t="shared" si="26"/>
        <v>5.217748025215263E-2</v>
      </c>
      <c r="D126" s="157">
        <f t="shared" si="26"/>
        <v>6.7433944967419945E-2</v>
      </c>
      <c r="E126" s="157">
        <f t="shared" si="26"/>
        <v>0.10589707529389014</v>
      </c>
      <c r="F126" s="157">
        <f t="shared" si="26"/>
        <v>0.12092102917397551</v>
      </c>
      <c r="G126" s="157">
        <f t="shared" si="26"/>
        <v>0.14850845031390447</v>
      </c>
      <c r="H126" s="157">
        <f t="shared" si="26"/>
        <v>0.1706581865319079</v>
      </c>
      <c r="I126" s="157"/>
      <c r="J126" s="157">
        <f t="shared" si="27"/>
        <v>-1.6647118408283923E-3</v>
      </c>
      <c r="K126" s="157">
        <f t="shared" si="27"/>
        <v>5.4184416809683889E-3</v>
      </c>
      <c r="L126" s="157">
        <f t="shared" si="27"/>
        <v>1.1645265489546919E-2</v>
      </c>
      <c r="M126" s="157">
        <f t="shared" si="27"/>
        <v>2.6553575431050191E-2</v>
      </c>
      <c r="N126" s="157">
        <f t="shared" si="27"/>
        <v>5.6802341990339844E-2</v>
      </c>
      <c r="O126" s="157">
        <f t="shared" si="27"/>
        <v>8.6929033640212428E-2</v>
      </c>
      <c r="P126" s="157">
        <f t="shared" si="27"/>
        <v>0.13275386717990956</v>
      </c>
    </row>
    <row r="127" spans="1:16">
      <c r="A127" s="140" t="s">
        <v>287</v>
      </c>
      <c r="B127" s="157">
        <f t="shared" si="26"/>
        <v>1.8451896700921511E-2</v>
      </c>
      <c r="C127" s="157">
        <f t="shared" si="26"/>
        <v>3.1120505487405747E-2</v>
      </c>
      <c r="D127" s="157">
        <f t="shared" si="26"/>
        <v>3.2780266228519706E-2</v>
      </c>
      <c r="E127" s="157">
        <f t="shared" si="26"/>
        <v>4.0225258894968752E-2</v>
      </c>
      <c r="F127" s="157">
        <f t="shared" si="26"/>
        <v>4.1608651676193986E-2</v>
      </c>
      <c r="G127" s="157">
        <f t="shared" si="26"/>
        <v>3.9054518499922253E-2</v>
      </c>
      <c r="H127" s="157">
        <f t="shared" si="26"/>
        <v>2.92930817327135E-2</v>
      </c>
      <c r="I127" s="157"/>
      <c r="J127" s="157">
        <f t="shared" si="27"/>
        <v>8.1121896440969898E-3</v>
      </c>
      <c r="K127" s="157">
        <f t="shared" si="27"/>
        <v>1.3775275058858893E-2</v>
      </c>
      <c r="L127" s="157">
        <f t="shared" si="27"/>
        <v>2.6467809564257871E-2</v>
      </c>
      <c r="M127" s="157">
        <f t="shared" si="27"/>
        <v>2.4255793016792815E-2</v>
      </c>
      <c r="N127" s="157">
        <f t="shared" si="27"/>
        <v>3.5430382475677868E-2</v>
      </c>
      <c r="O127" s="157">
        <f t="shared" si="27"/>
        <v>4.493403795048434E-2</v>
      </c>
      <c r="P127" s="157">
        <f t="shared" si="27"/>
        <v>4.622992741800469E-2</v>
      </c>
    </row>
    <row r="128" spans="1:16">
      <c r="A128" s="140" t="s">
        <v>3</v>
      </c>
      <c r="B128" s="157">
        <f>B100/B99-1</f>
        <v>-5.2235637842607208E-2</v>
      </c>
      <c r="C128" s="157">
        <f t="shared" ref="C128:H128" si="28">C100/C99-1</f>
        <v>-4.6071620508907118E-2</v>
      </c>
      <c r="D128" s="157">
        <f t="shared" si="28"/>
        <v>-5.4111899876189251E-2</v>
      </c>
      <c r="E128" s="157">
        <f t="shared" si="28"/>
        <v>-7.4731272563972828E-2</v>
      </c>
      <c r="F128" s="157">
        <f t="shared" si="28"/>
        <v>-8.2095346353468712E-2</v>
      </c>
      <c r="G128" s="157">
        <f t="shared" si="28"/>
        <v>-9.2301647515968255E-2</v>
      </c>
      <c r="H128" s="157">
        <f t="shared" si="28"/>
        <v>-9.4131710525110268E-2</v>
      </c>
      <c r="I128" s="157"/>
      <c r="J128" s="157">
        <f t="shared" ref="J128:P128" si="29">J100/J99-1</f>
        <v>-5.7416298488993545E-2</v>
      </c>
      <c r="K128" s="157">
        <f t="shared" si="29"/>
        <v>-4.7187733424519762E-2</v>
      </c>
      <c r="L128" s="157">
        <f t="shared" si="29"/>
        <v>-2.3053923426662903E-2</v>
      </c>
      <c r="M128" s="157">
        <f t="shared" si="29"/>
        <v>-2.9758529814385204E-2</v>
      </c>
      <c r="N128" s="157">
        <f t="shared" si="29"/>
        <v>-4.8455919548859749E-2</v>
      </c>
      <c r="O128" s="157">
        <f t="shared" si="29"/>
        <v>-6.8560470859942657E-2</v>
      </c>
      <c r="P128" s="157">
        <f t="shared" si="29"/>
        <v>-9.0907370236335105E-2</v>
      </c>
    </row>
    <row r="129" spans="1:16">
      <c r="A129" s="140" t="s">
        <v>385</v>
      </c>
      <c r="B129" s="157">
        <f t="shared" ref="B129:H129" si="30">B101/B100-1</f>
        <v>-5.8292043279015715E-2</v>
      </c>
      <c r="C129" s="157">
        <f t="shared" si="30"/>
        <v>-6.8433797267590801E-2</v>
      </c>
      <c r="D129" s="157">
        <f t="shared" si="30"/>
        <v>-8.5307912363381755E-2</v>
      </c>
      <c r="E129" s="157">
        <f t="shared" si="30"/>
        <v>-0.12213575843118174</v>
      </c>
      <c r="F129" s="157">
        <f t="shared" si="30"/>
        <v>-0.13660921538658177</v>
      </c>
      <c r="G129" s="157">
        <f t="shared" si="30"/>
        <v>-0.15190860960094588</v>
      </c>
      <c r="H129" s="157">
        <f t="shared" si="30"/>
        <v>-0.1442825711978013</v>
      </c>
      <c r="I129" s="157"/>
      <c r="J129" s="157">
        <f t="shared" ref="J129:P129" si="31">J101/J100-1</f>
        <v>-4.96656310322795E-2</v>
      </c>
      <c r="K129" s="157">
        <f t="shared" si="31"/>
        <v>-4.4379979271823244E-2</v>
      </c>
      <c r="L129" s="157">
        <f t="shared" si="31"/>
        <v>-2.1662339398681563E-2</v>
      </c>
      <c r="M129" s="157">
        <f t="shared" si="31"/>
        <v>-4.3827029653587868E-2</v>
      </c>
      <c r="N129" s="157">
        <f t="shared" si="31"/>
        <v>-7.2319470638315453E-2</v>
      </c>
      <c r="O129" s="157">
        <f t="shared" si="31"/>
        <v>-0.11683737921272763</v>
      </c>
      <c r="P129" s="157">
        <f t="shared" si="31"/>
        <v>-0.15769808237470373</v>
      </c>
    </row>
    <row r="130" spans="1:16">
      <c r="A130" s="140" t="s">
        <v>386</v>
      </c>
      <c r="B130" s="157">
        <f t="shared" ref="B130:H130" si="32">B102/B101-1</f>
        <v>5.1764246258829694E-3</v>
      </c>
      <c r="C130" s="157">
        <f t="shared" si="32"/>
        <v>2.4719311037628922E-2</v>
      </c>
      <c r="D130" s="157">
        <f t="shared" si="32"/>
        <v>3.3486075209713473E-2</v>
      </c>
      <c r="E130" s="157">
        <f t="shared" si="32"/>
        <v>5.1701767860560466E-2</v>
      </c>
      <c r="F130" s="157">
        <f t="shared" si="32"/>
        <v>5.9424794328766684E-2</v>
      </c>
      <c r="G130" s="157">
        <f t="shared" si="32"/>
        <v>7.3292514204878145E-2</v>
      </c>
      <c r="H130" s="157">
        <f t="shared" si="32"/>
        <v>8.5524947964656706E-2</v>
      </c>
      <c r="I130" s="157"/>
      <c r="J130" s="157">
        <f t="shared" ref="J130:P130" si="33">J102/J101-1</f>
        <v>-1.1118153958604382E-2</v>
      </c>
      <c r="K130" s="157">
        <f t="shared" si="33"/>
        <v>-4.1369081451013701E-3</v>
      </c>
      <c r="L130" s="157">
        <f t="shared" si="33"/>
        <v>2.0005117518671067E-3</v>
      </c>
      <c r="M130" s="157">
        <f t="shared" si="33"/>
        <v>1.464922619716047E-2</v>
      </c>
      <c r="N130" s="157">
        <f t="shared" si="33"/>
        <v>2.6962002377351801E-2</v>
      </c>
      <c r="O130" s="157">
        <f t="shared" si="33"/>
        <v>4.2214836605221517E-2</v>
      </c>
      <c r="P130" s="157">
        <f t="shared" si="33"/>
        <v>6.3858088066548468E-2</v>
      </c>
    </row>
    <row r="132" spans="1:16" s="140" customFormat="1" ht="13">
      <c r="A132" s="140" t="s">
        <v>302</v>
      </c>
      <c r="B132" s="140" t="s">
        <v>276</v>
      </c>
      <c r="C132" s="140" t="s">
        <v>43</v>
      </c>
      <c r="D132" s="140" t="s">
        <v>111</v>
      </c>
      <c r="E132" s="140" t="s">
        <v>46</v>
      </c>
      <c r="F132" s="140" t="s">
        <v>80</v>
      </c>
      <c r="G132" s="140" t="s">
        <v>81</v>
      </c>
      <c r="H132" s="140" t="s">
        <v>82</v>
      </c>
      <c r="J132" s="140" t="s">
        <v>143</v>
      </c>
      <c r="K132" s="140" t="s">
        <v>277</v>
      </c>
      <c r="L132" s="140" t="s">
        <v>44</v>
      </c>
      <c r="M132" s="140" t="s">
        <v>45</v>
      </c>
      <c r="N132" s="140" t="s">
        <v>78</v>
      </c>
      <c r="O132" s="140" t="s">
        <v>79</v>
      </c>
      <c r="P132" s="140" t="s">
        <v>83</v>
      </c>
    </row>
    <row r="133" spans="1:16" s="140" customFormat="1" ht="13">
      <c r="A133" s="140" t="s">
        <v>303</v>
      </c>
      <c r="B133" s="140">
        <v>1</v>
      </c>
      <c r="C133" s="140">
        <v>0.1</v>
      </c>
      <c r="D133" s="140">
        <v>0.05</v>
      </c>
      <c r="E133" s="140">
        <v>0.01</v>
      </c>
      <c r="F133" s="140">
        <v>5.0000000000000001E-3</v>
      </c>
      <c r="G133" s="140">
        <v>1E-3</v>
      </c>
      <c r="H133" s="140">
        <v>1E-4</v>
      </c>
      <c r="J133" s="140">
        <v>0.9</v>
      </c>
      <c r="K133" s="140">
        <v>0.99</v>
      </c>
      <c r="L133" s="140">
        <v>0.05</v>
      </c>
      <c r="M133" s="140">
        <v>0.04</v>
      </c>
      <c r="N133" s="140">
        <v>5.0000000000000001E-3</v>
      </c>
      <c r="O133" s="140">
        <v>4.0000000000000001E-3</v>
      </c>
      <c r="P133" s="140">
        <v>8.9999999999999998E-4</v>
      </c>
    </row>
    <row r="134" spans="1:16">
      <c r="A134" s="11" t="s">
        <v>284</v>
      </c>
      <c r="B134" s="167">
        <f t="shared" ref="B134:H134" si="34">B$133*(B98-B85)/($B98-$B85)</f>
        <v>1</v>
      </c>
      <c r="C134" s="167">
        <f t="shared" si="34"/>
        <v>0.72732110943199002</v>
      </c>
      <c r="D134" s="167">
        <f t="shared" si="34"/>
        <v>0.61551865254210836</v>
      </c>
      <c r="E134" s="168">
        <f t="shared" si="34"/>
        <v>0.41768747501272341</v>
      </c>
      <c r="F134" s="167">
        <f t="shared" si="34"/>
        <v>0.34775540367605634</v>
      </c>
      <c r="G134" s="167">
        <f t="shared" si="34"/>
        <v>0.22413531806183951</v>
      </c>
      <c r="H134" s="167">
        <f t="shared" si="34"/>
        <v>0.10499661222472086</v>
      </c>
      <c r="I134" s="167"/>
      <c r="J134" s="167">
        <f t="shared" ref="J134:P134" si="35">J$133*(J98-J85)/($B98-$B85)</f>
        <v>0.27267889056800942</v>
      </c>
      <c r="K134" s="168">
        <f t="shared" si="35"/>
        <v>0.58231252498727559</v>
      </c>
      <c r="L134" s="167">
        <f t="shared" si="35"/>
        <v>0.11180245688988169</v>
      </c>
      <c r="M134" s="167">
        <f t="shared" si="35"/>
        <v>0.197831177529385</v>
      </c>
      <c r="N134" s="167">
        <f t="shared" si="35"/>
        <v>6.9932071336666998E-2</v>
      </c>
      <c r="O134" s="167">
        <f t="shared" si="35"/>
        <v>0.12362008561421679</v>
      </c>
      <c r="P134" s="167">
        <f t="shared" si="35"/>
        <v>0.11913870583711873</v>
      </c>
    </row>
    <row r="135" spans="1:16">
      <c r="A135" s="11" t="s">
        <v>280</v>
      </c>
      <c r="B135" s="167">
        <f t="shared" ref="B135:H135" si="36">B$133*(B92-B85)/($B92-$B85)</f>
        <v>1</v>
      </c>
      <c r="C135" s="167">
        <f t="shared" si="36"/>
        <v>0.58672441519383511</v>
      </c>
      <c r="D135" s="167">
        <f t="shared" si="36"/>
        <v>0.49105554933815776</v>
      </c>
      <c r="E135" s="168">
        <f t="shared" si="36"/>
        <v>0.32257722876348688</v>
      </c>
      <c r="F135" s="167">
        <f t="shared" si="36"/>
        <v>0.270800773686941</v>
      </c>
      <c r="G135" s="167">
        <f t="shared" si="36"/>
        <v>0.17476167986669575</v>
      </c>
      <c r="H135" s="167">
        <f t="shared" si="36"/>
        <v>7.5768991669124847E-2</v>
      </c>
      <c r="I135" s="167"/>
      <c r="J135" s="167">
        <f t="shared" ref="J135:P135" si="37">J$133*(J92-J85)/($B92-$B85)</f>
        <v>0.41327558480616444</v>
      </c>
      <c r="K135" s="168">
        <f t="shared" si="37"/>
        <v>0.67742277123651307</v>
      </c>
      <c r="L135" s="167">
        <f t="shared" si="37"/>
        <v>9.5668865855677743E-2</v>
      </c>
      <c r="M135" s="167">
        <f t="shared" si="37"/>
        <v>0.16847832057467058</v>
      </c>
      <c r="N135" s="167">
        <f t="shared" si="37"/>
        <v>5.1776455076545956E-2</v>
      </c>
      <c r="O135" s="167">
        <f t="shared" si="37"/>
        <v>9.6039093820245169E-2</v>
      </c>
      <c r="P135" s="167">
        <f t="shared" si="37"/>
        <v>9.8992688197570983E-2</v>
      </c>
    </row>
    <row r="136" spans="1:16">
      <c r="A136" s="11" t="s">
        <v>304</v>
      </c>
      <c r="B136" s="167">
        <f t="shared" ref="B136:H136" si="38">B$133*(B98-B94)/($B98-$B94)</f>
        <v>1</v>
      </c>
      <c r="C136" s="167">
        <f t="shared" si="38"/>
        <v>1.0330690038062358</v>
      </c>
      <c r="D136" s="167">
        <f t="shared" si="38"/>
        <v>0.93113352753118039</v>
      </c>
      <c r="E136" s="168">
        <f t="shared" si="38"/>
        <v>0.74687374016756225</v>
      </c>
      <c r="F136" s="167">
        <f t="shared" si="38"/>
        <v>0.65165548134999418</v>
      </c>
      <c r="G136" s="167">
        <f t="shared" si="38"/>
        <v>0.44495871555448702</v>
      </c>
      <c r="H136" s="167">
        <f t="shared" si="38"/>
        <v>0.22174530373004819</v>
      </c>
      <c r="I136" s="167"/>
      <c r="J136" s="167">
        <f t="shared" ref="J136:P136" si="39">J$133*(J98-J94)/($B98-$B94)</f>
        <v>-3.3069003806235127E-2</v>
      </c>
      <c r="K136" s="168">
        <f t="shared" si="39"/>
        <v>0.25312625983243853</v>
      </c>
      <c r="L136" s="167">
        <f t="shared" si="39"/>
        <v>0.10193547627505418</v>
      </c>
      <c r="M136" s="167">
        <f t="shared" si="39"/>
        <v>0.18425978736361817</v>
      </c>
      <c r="N136" s="167">
        <f t="shared" si="39"/>
        <v>9.5218258817567999E-2</v>
      </c>
      <c r="O136" s="167">
        <f t="shared" si="39"/>
        <v>0.20669676579550703</v>
      </c>
      <c r="P136" s="167">
        <f t="shared" si="39"/>
        <v>0.22321341182443905</v>
      </c>
    </row>
    <row r="137" spans="1:16">
      <c r="A137" s="11" t="s">
        <v>3</v>
      </c>
      <c r="B137" s="167">
        <f>B$133*(B100-B99)/($B100-$B99)</f>
        <v>1</v>
      </c>
      <c r="C137" s="167">
        <f t="shared" ref="C137:P137" si="40">C$133*(C100-C99)/($B100-$B99)</f>
        <v>0.40277226603398564</v>
      </c>
      <c r="D137" s="167">
        <f t="shared" si="40"/>
        <v>0.35059649217415223</v>
      </c>
      <c r="E137" s="168">
        <f t="shared" si="40"/>
        <v>0.26219647904113158</v>
      </c>
      <c r="F137" s="167">
        <f t="shared" si="40"/>
        <v>0.2249795219483906</v>
      </c>
      <c r="G137" s="167">
        <f t="shared" si="40"/>
        <v>0.14420686268779342</v>
      </c>
      <c r="H137" s="167">
        <f t="shared" si="40"/>
        <v>6.3594668345784922E-2</v>
      </c>
      <c r="I137" s="167"/>
      <c r="J137" s="167">
        <f t="shared" si="40"/>
        <v>0.59722773396601503</v>
      </c>
      <c r="K137" s="168">
        <f t="shared" si="40"/>
        <v>0.73780352095887047</v>
      </c>
      <c r="L137" s="167">
        <f t="shared" si="40"/>
        <v>5.2175773859834559E-2</v>
      </c>
      <c r="M137" s="167">
        <f t="shared" si="40"/>
        <v>8.8400013133020011E-2</v>
      </c>
      <c r="N137" s="167">
        <f t="shared" si="40"/>
        <v>3.7216957092740685E-2</v>
      </c>
      <c r="O137" s="167">
        <f t="shared" si="40"/>
        <v>8.0772659260597193E-2</v>
      </c>
      <c r="P137" s="167">
        <f t="shared" si="40"/>
        <v>8.0612194342008725E-2</v>
      </c>
    </row>
    <row r="138" spans="1:16">
      <c r="A138" s="11" t="s">
        <v>385</v>
      </c>
      <c r="B138" s="167">
        <f>B$133*(B101-B100)/($B101-$B100)</f>
        <v>1</v>
      </c>
      <c r="C138" s="167">
        <f t="shared" ref="C138:H138" si="41">C$133*(C101-C100)/($B101-$B100)</f>
        <v>0.53959724979182278</v>
      </c>
      <c r="D138" s="167">
        <f t="shared" si="41"/>
        <v>0.49431194959247987</v>
      </c>
      <c r="E138" s="168">
        <f t="shared" si="41"/>
        <v>0.37488014948986448</v>
      </c>
      <c r="F138" s="167">
        <f t="shared" si="41"/>
        <v>0.32490714951509775</v>
      </c>
      <c r="G138" s="167">
        <f t="shared" si="41"/>
        <v>0.20368434967322743</v>
      </c>
      <c r="H138" s="167">
        <f t="shared" si="41"/>
        <v>8.3487399870468548E-2</v>
      </c>
      <c r="I138" s="167"/>
      <c r="J138" s="167">
        <f t="shared" ref="J138:P138" si="42">J$133*(J101-J100)/($B101-$B100)</f>
        <v>0.46040275020817684</v>
      </c>
      <c r="K138" s="168">
        <f t="shared" si="42"/>
        <v>0.62511985051013563</v>
      </c>
      <c r="L138" s="167">
        <f t="shared" si="42"/>
        <v>4.5285300199343306E-2</v>
      </c>
      <c r="M138" s="167">
        <f t="shared" si="42"/>
        <v>0.11943180010261593</v>
      </c>
      <c r="N138" s="167">
        <f t="shared" si="42"/>
        <v>4.9972999974766667E-2</v>
      </c>
      <c r="O138" s="167">
        <f t="shared" si="42"/>
        <v>0.1212227998418705</v>
      </c>
      <c r="P138" s="167">
        <f t="shared" si="42"/>
        <v>0.12019694980275877</v>
      </c>
    </row>
    <row r="139" spans="1:16">
      <c r="A139" s="11" t="s">
        <v>386</v>
      </c>
      <c r="B139" s="167">
        <f t="shared" ref="B139:P139" si="43">B$133*(B102-B101)/($B102-$B101)</f>
        <v>1</v>
      </c>
      <c r="C139" s="167">
        <f t="shared" si="43"/>
        <v>2.1712624359273729</v>
      </c>
      <c r="D139" s="167">
        <f t="shared" si="43"/>
        <v>2.122335849317778</v>
      </c>
      <c r="E139" s="168">
        <f t="shared" si="43"/>
        <v>1.6658868784343472</v>
      </c>
      <c r="F139" s="167">
        <f t="shared" si="43"/>
        <v>1.4592090396450226</v>
      </c>
      <c r="G139" s="167">
        <f t="shared" si="43"/>
        <v>0.99664545468028654</v>
      </c>
      <c r="H139" s="167">
        <f t="shared" si="43"/>
        <v>0.50639965701607992</v>
      </c>
      <c r="I139" s="167"/>
      <c r="J139" s="167">
        <f t="shared" si="43"/>
        <v>-1.1712624359273796</v>
      </c>
      <c r="K139" s="168">
        <f t="shared" si="43"/>
        <v>-0.66588687843434557</v>
      </c>
      <c r="L139" s="167">
        <f t="shared" si="43"/>
        <v>4.8926586609607872E-2</v>
      </c>
      <c r="M139" s="167">
        <f t="shared" si="43"/>
        <v>0.45644897088344299</v>
      </c>
      <c r="N139" s="167">
        <f t="shared" si="43"/>
        <v>0.20667783878932189</v>
      </c>
      <c r="O139" s="167">
        <f t="shared" si="43"/>
        <v>0.46256358496473554</v>
      </c>
      <c r="P139" s="167">
        <f t="shared" si="43"/>
        <v>0.49024579766420573</v>
      </c>
    </row>
    <row r="140" spans="1:16">
      <c r="A140" s="11" t="s">
        <v>305</v>
      </c>
      <c r="B140" s="167"/>
      <c r="C140" s="167"/>
      <c r="D140" s="167"/>
      <c r="E140" s="167"/>
      <c r="F140" s="167"/>
      <c r="G140" s="167"/>
      <c r="H140" s="167"/>
      <c r="I140" s="167"/>
      <c r="J140" s="167"/>
      <c r="K140" s="167"/>
      <c r="L140" s="167"/>
      <c r="M140" s="167"/>
      <c r="N140" s="167"/>
      <c r="O140" s="167"/>
      <c r="P140" s="167"/>
    </row>
    <row r="141" spans="1:16">
      <c r="A141" s="11" t="s">
        <v>307</v>
      </c>
      <c r="B141" s="167">
        <f t="shared" ref="B141:P141" si="44">B$133*(B21-B15)/($B21-$B15)</f>
        <v>1</v>
      </c>
      <c r="C141" s="167">
        <f t="shared" si="44"/>
        <v>0.82616276078629802</v>
      </c>
      <c r="D141" s="167">
        <f t="shared" si="44"/>
        <v>0.83320835088043155</v>
      </c>
      <c r="E141" s="168">
        <f t="shared" si="44"/>
        <v>0.60440077414658422</v>
      </c>
      <c r="F141" s="167">
        <f t="shared" si="44"/>
        <v>0.49651397739431347</v>
      </c>
      <c r="G141" s="167">
        <f t="shared" si="44"/>
        <v>0.33593668860473896</v>
      </c>
      <c r="H141" s="167">
        <f t="shared" si="44"/>
        <v>0.18385144786283555</v>
      </c>
      <c r="I141" s="167">
        <f t="shared" si="44"/>
        <v>0</v>
      </c>
      <c r="J141" s="167">
        <f t="shared" si="44"/>
        <v>0.17383723921370317</v>
      </c>
      <c r="K141" s="168">
        <f t="shared" si="44"/>
        <v>0.39559922585341434</v>
      </c>
      <c r="L141" s="167">
        <f t="shared" si="44"/>
        <v>-7.0455900941356394E-3</v>
      </c>
      <c r="M141" s="167">
        <f t="shared" si="44"/>
        <v>0.22880757673384841</v>
      </c>
      <c r="N141" s="167">
        <f t="shared" si="44"/>
        <v>0.10788679675227079</v>
      </c>
      <c r="O141" s="167">
        <f t="shared" si="44"/>
        <v>0.16057728878957414</v>
      </c>
      <c r="P141" s="167">
        <f t="shared" si="44"/>
        <v>0.1520852407419033</v>
      </c>
    </row>
    <row r="142" spans="1:16">
      <c r="B142" s="167"/>
      <c r="C142" s="167"/>
      <c r="D142" s="167"/>
      <c r="E142" s="168"/>
      <c r="F142" s="167"/>
      <c r="G142" s="167"/>
      <c r="H142" s="167"/>
      <c r="I142" s="167"/>
      <c r="J142" s="167"/>
      <c r="K142" s="168"/>
      <c r="L142" s="167"/>
      <c r="M142" s="167"/>
      <c r="N142" s="167"/>
      <c r="O142" s="167"/>
      <c r="P142" s="167"/>
    </row>
    <row r="143" spans="1:16">
      <c r="A143" s="11" t="s">
        <v>312</v>
      </c>
      <c r="B143" s="167">
        <f t="shared" ref="B143:H143" si="45">B$133*(B98-B65)/($B98-$B65)</f>
        <v>1</v>
      </c>
      <c r="C143" s="167">
        <f t="shared" si="45"/>
        <v>1.0903264164959856</v>
      </c>
      <c r="D143" s="167">
        <f t="shared" si="45"/>
        <v>0.94208424508642674</v>
      </c>
      <c r="E143" s="168">
        <f t="shared" si="45"/>
        <v>0.66099787290919365</v>
      </c>
      <c r="F143" s="167">
        <f t="shared" si="45"/>
        <v>0.55772130020411648</v>
      </c>
      <c r="G143" s="167">
        <f t="shared" si="45"/>
        <v>0.36004175158352819</v>
      </c>
      <c r="H143" s="167">
        <f t="shared" si="45"/>
        <v>0.16490465435114079</v>
      </c>
      <c r="I143" s="167"/>
      <c r="J143" s="167">
        <f t="shared" ref="J143:P143" si="46">J$133*(J98-J65)/($B98-$B65)</f>
        <v>-9.0326416495986245E-2</v>
      </c>
      <c r="K143" s="168">
        <f t="shared" si="46"/>
        <v>0.33900212709080502</v>
      </c>
      <c r="L143" s="167">
        <f t="shared" si="46"/>
        <v>0.14824217140955875</v>
      </c>
      <c r="M143" s="167">
        <f t="shared" si="46"/>
        <v>0.28108637217723309</v>
      </c>
      <c r="N143" s="167">
        <f t="shared" si="46"/>
        <v>0.10327657270507699</v>
      </c>
      <c r="O143" s="167">
        <f t="shared" si="46"/>
        <v>0.1976795486205884</v>
      </c>
      <c r="P143" s="167">
        <f t="shared" si="46"/>
        <v>0.19513709723238737</v>
      </c>
    </row>
    <row r="144" spans="1:16">
      <c r="B144" s="167"/>
      <c r="C144" s="167"/>
      <c r="D144" s="167"/>
      <c r="E144" s="167"/>
      <c r="F144" s="167"/>
      <c r="G144" s="167"/>
      <c r="H144" s="167"/>
      <c r="I144" s="167"/>
      <c r="J144" s="167"/>
      <c r="K144" s="167"/>
      <c r="L144" s="167"/>
      <c r="M144" s="167"/>
      <c r="N144" s="167"/>
      <c r="O144" s="167"/>
      <c r="P144" s="167"/>
    </row>
    <row r="145" spans="1:16">
      <c r="A145" s="11" t="s">
        <v>329</v>
      </c>
      <c r="B145" s="167">
        <f t="shared" ref="B145:H145" si="47">B$133*(B65-B25)/($B65-$B25)</f>
        <v>1</v>
      </c>
      <c r="C145" s="167">
        <f t="shared" si="47"/>
        <v>0.27553225578791074</v>
      </c>
      <c r="D145" s="167">
        <f t="shared" si="47"/>
        <v>0.16680665596451921</v>
      </c>
      <c r="E145" s="168">
        <f t="shared" si="47"/>
        <v>5.1208829756319775E-2</v>
      </c>
      <c r="F145" s="167">
        <f t="shared" si="47"/>
        <v>2.8805840846372926E-2</v>
      </c>
      <c r="G145" s="167">
        <f t="shared" si="47"/>
        <v>5.2562756115732134E-3</v>
      </c>
      <c r="H145" s="167">
        <f t="shared" si="47"/>
        <v>-1.059430224545235E-4</v>
      </c>
      <c r="I145" s="167"/>
      <c r="J145" s="167">
        <f t="shared" ref="J145:P145" si="48">J$133*(J65-J25)/($B65-$B25)</f>
        <v>0.72446774421208959</v>
      </c>
      <c r="K145" s="168">
        <f t="shared" si="48"/>
        <v>0.94879117024368065</v>
      </c>
      <c r="L145" s="167">
        <f t="shared" si="48"/>
        <v>0.10872559982339153</v>
      </c>
      <c r="M145" s="167">
        <f t="shared" si="48"/>
        <v>0.11559782620819946</v>
      </c>
      <c r="N145" s="167">
        <f t="shared" si="48"/>
        <v>2.2402988909946849E-2</v>
      </c>
      <c r="O145" s="167">
        <f t="shared" si="48"/>
        <v>2.3549565234799716E-2</v>
      </c>
      <c r="P145" s="167">
        <f t="shared" si="48"/>
        <v>5.3622186340277359E-3</v>
      </c>
    </row>
    <row r="146" spans="1:16">
      <c r="A146" s="11" t="s">
        <v>331</v>
      </c>
      <c r="B146" s="167">
        <f t="shared" ref="B146:H146" si="49">B$133*(B65-B20)/($B65-$B20)</f>
        <v>1</v>
      </c>
      <c r="C146" s="167">
        <f t="shared" si="49"/>
        <v>0.24176507826726806</v>
      </c>
      <c r="D146" s="167">
        <f t="shared" si="49"/>
        <v>0.12914493716447542</v>
      </c>
      <c r="E146" s="168">
        <f t="shared" si="49"/>
        <v>1.349577892428456E-2</v>
      </c>
      <c r="F146" s="167">
        <f t="shared" si="49"/>
        <v>-3.7714392141117844E-3</v>
      </c>
      <c r="G146" s="167">
        <f t="shared" si="49"/>
        <v>-1.5130870187456163E-2</v>
      </c>
      <c r="H146" s="167">
        <f t="shared" si="49"/>
        <v>-9.7677393947602983E-3</v>
      </c>
      <c r="I146" s="167"/>
      <c r="J146" s="167">
        <f t="shared" ref="J146:P146" si="50">J$133*(J65-J20)/($B65-$B20)</f>
        <v>0.7582349217327321</v>
      </c>
      <c r="K146" s="168">
        <f t="shared" si="50"/>
        <v>0.98650422107571556</v>
      </c>
      <c r="L146" s="167">
        <f t="shared" si="50"/>
        <v>0.11262014110279266</v>
      </c>
      <c r="M146" s="167">
        <f t="shared" si="50"/>
        <v>0.11564915824019087</v>
      </c>
      <c r="N146" s="167">
        <f t="shared" si="50"/>
        <v>1.726721813839634E-2</v>
      </c>
      <c r="O146" s="167">
        <f t="shared" si="50"/>
        <v>1.1359430973344393E-2</v>
      </c>
      <c r="P146" s="167">
        <f t="shared" si="50"/>
        <v>-5.3631307926958732E-3</v>
      </c>
    </row>
    <row r="148" spans="1:16" s="167" customFormat="1">
      <c r="A148" s="167" t="s">
        <v>336</v>
      </c>
      <c r="B148" s="167">
        <f t="shared" ref="B148:H148" si="51">B$133*(B97-B72)/($B97-$B72)</f>
        <v>1</v>
      </c>
      <c r="C148" s="167">
        <f t="shared" si="51"/>
        <v>0.90118465873884845</v>
      </c>
      <c r="D148" s="167">
        <f t="shared" si="51"/>
        <v>0.77853487725657577</v>
      </c>
      <c r="E148" s="168">
        <f t="shared" si="51"/>
        <v>0.53246389463444965</v>
      </c>
      <c r="F148" s="167">
        <f t="shared" si="51"/>
        <v>0.44465908653190112</v>
      </c>
      <c r="G148" s="167">
        <f t="shared" si="51"/>
        <v>0.2845394735966762</v>
      </c>
      <c r="H148" s="167">
        <f t="shared" si="51"/>
        <v>0.13141479055708344</v>
      </c>
      <c r="J148" s="167">
        <f t="shared" ref="J148:P148" si="52">J$133*(J97-J72)/($B97-$B72)</f>
        <v>9.8815341261151213E-2</v>
      </c>
      <c r="K148" s="168">
        <f t="shared" si="52"/>
        <v>0.46753610536555035</v>
      </c>
      <c r="L148" s="167">
        <f t="shared" si="52"/>
        <v>0.1226497814822729</v>
      </c>
      <c r="M148" s="167">
        <f t="shared" si="52"/>
        <v>0.2460709826221259</v>
      </c>
      <c r="N148" s="167">
        <f t="shared" si="52"/>
        <v>8.7804808102548496E-2</v>
      </c>
      <c r="O148" s="167">
        <f t="shared" si="52"/>
        <v>0.16011961293522484</v>
      </c>
      <c r="P148" s="167">
        <f t="shared" si="52"/>
        <v>0.15312468303959284</v>
      </c>
    </row>
  </sheetData>
  <phoneticPr fontId="0" type="noConversion"/>
  <pageMargins left="0.75" right="0.75" top="1" bottom="1" header="0.5" footer="0.5"/>
  <pageSetup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A2424"/>
  <sheetViews>
    <sheetView topLeftCell="J95" zoomScale="125" zoomScaleNormal="125" workbookViewId="0">
      <selection activeCell="W112" sqref="W112:AA113"/>
    </sheetView>
  </sheetViews>
  <sheetFormatPr baseColWidth="10" defaultColWidth="8.85546875" defaultRowHeight="13"/>
  <cols>
    <col min="1" max="28" width="3.7109375" style="96" customWidth="1"/>
    <col min="29" max="16384" width="8.85546875" style="96"/>
  </cols>
  <sheetData>
    <row r="1" spans="1:79">
      <c r="C1" s="97"/>
    </row>
    <row r="2" spans="1:79">
      <c r="A2" s="242" t="s">
        <v>345</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row>
    <row r="3" spans="1:79" ht="16">
      <c r="A3" s="242" t="s">
        <v>149</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row>
    <row r="4" spans="1:79" ht="16">
      <c r="A4" s="241"/>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row>
    <row r="5" spans="1:79">
      <c r="A5" s="245" t="s">
        <v>43</v>
      </c>
      <c r="B5" s="246"/>
      <c r="C5" s="246"/>
      <c r="D5" s="246"/>
      <c r="E5" s="246"/>
      <c r="F5" s="246"/>
      <c r="G5" s="246"/>
      <c r="H5" s="245" t="s">
        <v>111</v>
      </c>
      <c r="I5" s="246"/>
      <c r="J5" s="246"/>
      <c r="K5" s="246"/>
      <c r="L5" s="246"/>
      <c r="M5" s="246"/>
      <c r="N5" s="246"/>
      <c r="O5" s="245" t="s">
        <v>46</v>
      </c>
      <c r="P5" s="246"/>
      <c r="Q5" s="246"/>
      <c r="R5" s="246"/>
      <c r="S5" s="246"/>
      <c r="T5" s="246"/>
      <c r="U5" s="246"/>
      <c r="V5" s="245" t="s">
        <v>80</v>
      </c>
      <c r="W5" s="246"/>
      <c r="X5" s="246"/>
      <c r="Y5" s="246"/>
      <c r="Z5" s="246"/>
      <c r="AA5" s="246"/>
      <c r="AB5" s="246"/>
    </row>
    <row r="6" spans="1:79" s="102" customFormat="1" ht="11">
      <c r="A6" s="98"/>
      <c r="B6" s="99" t="s">
        <v>91</v>
      </c>
      <c r="C6" s="99" t="s">
        <v>92</v>
      </c>
      <c r="D6" s="99" t="s">
        <v>146</v>
      </c>
      <c r="E6" s="99" t="s">
        <v>145</v>
      </c>
      <c r="F6" s="99" t="s">
        <v>147</v>
      </c>
      <c r="G6" s="100"/>
      <c r="H6" s="98"/>
      <c r="I6" s="99" t="s">
        <v>91</v>
      </c>
      <c r="J6" s="99" t="s">
        <v>92</v>
      </c>
      <c r="K6" s="99" t="s">
        <v>146</v>
      </c>
      <c r="L6" s="99" t="s">
        <v>145</v>
      </c>
      <c r="M6" s="99" t="s">
        <v>147</v>
      </c>
      <c r="N6" s="100"/>
      <c r="O6" s="98"/>
      <c r="P6" s="99" t="s">
        <v>91</v>
      </c>
      <c r="Q6" s="99" t="s">
        <v>92</v>
      </c>
      <c r="R6" s="99" t="s">
        <v>146</v>
      </c>
      <c r="S6" s="99" t="s">
        <v>145</v>
      </c>
      <c r="T6" s="99" t="s">
        <v>147</v>
      </c>
      <c r="U6" s="100"/>
      <c r="V6" s="98"/>
      <c r="W6" s="99" t="s">
        <v>91</v>
      </c>
      <c r="X6" s="99" t="s">
        <v>92</v>
      </c>
      <c r="Y6" s="99" t="s">
        <v>146</v>
      </c>
      <c r="Z6" s="99" t="s">
        <v>145</v>
      </c>
      <c r="AA6" s="99" t="s">
        <v>147</v>
      </c>
      <c r="AB6" s="101"/>
    </row>
    <row r="7" spans="1:79">
      <c r="A7" s="34">
        <v>1916</v>
      </c>
      <c r="B7" s="34"/>
      <c r="C7" s="34"/>
      <c r="D7" s="34"/>
      <c r="E7" s="34"/>
      <c r="F7" s="34"/>
      <c r="G7" s="35"/>
      <c r="H7" s="34">
        <v>1916</v>
      </c>
      <c r="I7" s="34"/>
      <c r="J7" s="34"/>
      <c r="K7" s="34"/>
      <c r="L7" s="34"/>
      <c r="M7" s="34"/>
      <c r="N7" s="35"/>
      <c r="O7" s="34">
        <v>1916</v>
      </c>
      <c r="P7" s="35">
        <v>19.485416343402076</v>
      </c>
      <c r="Q7" s="35">
        <v>32.782703633199127</v>
      </c>
      <c r="R7" s="35">
        <v>32.395369350420211</v>
      </c>
      <c r="S7" s="35">
        <v>9.3079251280783506</v>
      </c>
      <c r="T7" s="35">
        <v>6.0285285668184958</v>
      </c>
      <c r="U7" s="35"/>
      <c r="V7" s="34">
        <v>1916</v>
      </c>
      <c r="W7" s="35">
        <v>16.482153997242378</v>
      </c>
      <c r="X7" s="35">
        <v>31.700661079430169</v>
      </c>
      <c r="Y7" s="35">
        <v>36.728611817163781</v>
      </c>
      <c r="Z7" s="35">
        <v>9.5034480873944833</v>
      </c>
      <c r="AA7" s="35">
        <v>5.5850354381007001</v>
      </c>
      <c r="AB7" s="35"/>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row>
    <row r="8" spans="1:79">
      <c r="A8" s="34">
        <v>1917</v>
      </c>
      <c r="B8" s="35"/>
      <c r="C8" s="35"/>
      <c r="D8" s="35"/>
      <c r="E8" s="35"/>
      <c r="F8" s="35"/>
      <c r="G8" s="35"/>
      <c r="H8" s="34">
        <v>1917</v>
      </c>
      <c r="I8" s="35">
        <v>31.416962035541957</v>
      </c>
      <c r="J8" s="35">
        <v>31.418143289083797</v>
      </c>
      <c r="K8" s="35">
        <v>23.536732098899648</v>
      </c>
      <c r="L8" s="35">
        <v>7.745257117768193</v>
      </c>
      <c r="M8" s="35">
        <v>5.8829424463138809</v>
      </c>
      <c r="N8" s="35"/>
      <c r="O8" s="34">
        <v>1917</v>
      </c>
      <c r="P8" s="35">
        <v>24.373827191635041</v>
      </c>
      <c r="Q8" s="35">
        <v>22.224942308127325</v>
      </c>
      <c r="R8" s="35">
        <v>37.344322015846132</v>
      </c>
      <c r="S8" s="35">
        <v>11.429625673532998</v>
      </c>
      <c r="T8" s="35">
        <v>4.6273445087298288</v>
      </c>
      <c r="U8" s="35"/>
      <c r="V8" s="34">
        <v>1917</v>
      </c>
      <c r="W8" s="35">
        <v>21.712129500546364</v>
      </c>
      <c r="X8" s="35">
        <v>19.030634000195551</v>
      </c>
      <c r="Y8" s="35">
        <v>43.11255230389925</v>
      </c>
      <c r="Z8" s="35">
        <v>12.03514479436307</v>
      </c>
      <c r="AA8" s="35">
        <v>4.1096275779464628</v>
      </c>
      <c r="AB8" s="35"/>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row>
    <row r="9" spans="1:79">
      <c r="A9" s="34">
        <v>1918</v>
      </c>
      <c r="B9" s="35">
        <v>46.101319150069919</v>
      </c>
      <c r="C9" s="35">
        <v>25.812515908418312</v>
      </c>
      <c r="D9" s="35">
        <v>14.417128906978295</v>
      </c>
      <c r="E9" s="35">
        <v>8.0467409368306004</v>
      </c>
      <c r="F9" s="35">
        <v>5.6255420593540899</v>
      </c>
      <c r="G9" s="35"/>
      <c r="H9" s="34">
        <v>1918</v>
      </c>
      <c r="I9" s="35">
        <v>38.154410552612205</v>
      </c>
      <c r="J9" s="35">
        <v>28.215557675902186</v>
      </c>
      <c r="K9" s="35">
        <v>18.981883417552918</v>
      </c>
      <c r="L9" s="35">
        <v>8.9876718314558524</v>
      </c>
      <c r="M9" s="35">
        <v>5.6650952458527533</v>
      </c>
      <c r="N9" s="35"/>
      <c r="O9" s="34">
        <v>1918</v>
      </c>
      <c r="P9" s="35">
        <v>27.607133963896626</v>
      </c>
      <c r="Q9" s="35">
        <v>26.74381006138492</v>
      </c>
      <c r="R9" s="35">
        <v>29.777259538923552</v>
      </c>
      <c r="S9" s="35">
        <v>10.895558890715899</v>
      </c>
      <c r="T9" s="35">
        <v>4.9844762957788369</v>
      </c>
      <c r="U9" s="35"/>
      <c r="V9" s="34">
        <v>1918</v>
      </c>
      <c r="W9" s="35">
        <v>25.724412557566811</v>
      </c>
      <c r="X9" s="35">
        <v>24.157831826779066</v>
      </c>
      <c r="Y9" s="35">
        <v>34.508915323154874</v>
      </c>
      <c r="Z9" s="35">
        <v>11.316926753136206</v>
      </c>
      <c r="AA9" s="35">
        <v>4.3024575824058191</v>
      </c>
      <c r="AB9" s="35"/>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row>
    <row r="10" spans="1:79">
      <c r="A10" s="34">
        <v>1919</v>
      </c>
      <c r="B10" s="35">
        <v>47.663893974832462</v>
      </c>
      <c r="C10" s="35">
        <v>28.331294844452909</v>
      </c>
      <c r="D10" s="35">
        <v>12.102305088707492</v>
      </c>
      <c r="E10" s="35">
        <v>7.0555932838857629</v>
      </c>
      <c r="F10" s="35">
        <v>4.8469413420408936</v>
      </c>
      <c r="G10" s="35"/>
      <c r="H10" s="34">
        <v>1919</v>
      </c>
      <c r="I10" s="35">
        <v>39.410445653647692</v>
      </c>
      <c r="J10" s="35">
        <v>31.66248456775725</v>
      </c>
      <c r="K10" s="35">
        <v>15.750885135675116</v>
      </c>
      <c r="L10" s="35">
        <v>8.1708756680660279</v>
      </c>
      <c r="M10" s="35">
        <v>5.00535874430616</v>
      </c>
      <c r="N10" s="35"/>
      <c r="O10" s="34">
        <v>1919</v>
      </c>
      <c r="P10" s="35">
        <v>28.685937364860301</v>
      </c>
      <c r="Q10" s="35">
        <v>31.822528069838981</v>
      </c>
      <c r="R10" s="35">
        <v>24.862355190143553</v>
      </c>
      <c r="S10" s="35">
        <v>10.237066545066774</v>
      </c>
      <c r="T10" s="35">
        <v>4.3922086539620988</v>
      </c>
      <c r="U10" s="35"/>
      <c r="V10" s="34">
        <v>1919</v>
      </c>
      <c r="W10" s="35">
        <v>26.003625294664761</v>
      </c>
      <c r="X10" s="35">
        <v>30.445904758947602</v>
      </c>
      <c r="Y10" s="35">
        <v>28.716173305832243</v>
      </c>
      <c r="Z10" s="35">
        <v>10.791313496769925</v>
      </c>
      <c r="AA10" s="35">
        <v>4.0430755702713892</v>
      </c>
      <c r="AB10" s="35"/>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row>
    <row r="11" spans="1:79">
      <c r="A11" s="34">
        <v>1920</v>
      </c>
      <c r="B11" s="35">
        <v>52.045352030141935</v>
      </c>
      <c r="C11" s="35">
        <v>22.444274339236372</v>
      </c>
      <c r="D11" s="35">
        <v>13.78488578074146</v>
      </c>
      <c r="E11" s="35">
        <v>7.3699877636053319</v>
      </c>
      <c r="F11" s="35">
        <v>4.3555132611093557</v>
      </c>
      <c r="G11" s="35"/>
      <c r="H11" s="34">
        <v>1920</v>
      </c>
      <c r="I11" s="35">
        <v>44.665050895192024</v>
      </c>
      <c r="J11" s="35">
        <v>25.373221723227484</v>
      </c>
      <c r="K11" s="35">
        <v>17.109867186380139</v>
      </c>
      <c r="L11" s="35">
        <v>8.2010148182725047</v>
      </c>
      <c r="M11" s="35">
        <v>4.6508658472656723</v>
      </c>
      <c r="N11" s="35"/>
      <c r="O11" s="34">
        <v>1920</v>
      </c>
      <c r="P11" s="35">
        <v>32.056092739019292</v>
      </c>
      <c r="Q11" s="35">
        <v>26.577029204780633</v>
      </c>
      <c r="R11" s="35">
        <v>27.331265419277383</v>
      </c>
      <c r="S11" s="35">
        <v>9.5981287648252334</v>
      </c>
      <c r="T11" s="35">
        <v>4.4375026901282988</v>
      </c>
      <c r="U11" s="35"/>
      <c r="V11" s="34">
        <v>1920</v>
      </c>
      <c r="W11" s="35">
        <v>28.787255198508205</v>
      </c>
      <c r="X11" s="35">
        <v>25.802385543676174</v>
      </c>
      <c r="Y11" s="35">
        <v>31.248167442292683</v>
      </c>
      <c r="Z11" s="35">
        <v>10.005259283835628</v>
      </c>
      <c r="AA11" s="35">
        <v>4.1569179076311586</v>
      </c>
      <c r="AB11" s="35"/>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row>
    <row r="12" spans="1:79">
      <c r="A12" s="34">
        <v>1921</v>
      </c>
      <c r="B12" s="35">
        <v>57.981625225507244</v>
      </c>
      <c r="C12" s="35">
        <v>17.624200292924225</v>
      </c>
      <c r="D12" s="35">
        <v>11.93604527609889</v>
      </c>
      <c r="E12" s="35">
        <v>7.4470832113244763</v>
      </c>
      <c r="F12" s="35">
        <v>5.0110276147061645</v>
      </c>
      <c r="G12" s="35"/>
      <c r="H12" s="34">
        <v>1921</v>
      </c>
      <c r="I12" s="35">
        <v>48.963857092896305</v>
      </c>
      <c r="J12" s="35">
        <v>20.543561593915108</v>
      </c>
      <c r="K12" s="35">
        <v>16.436206599807701</v>
      </c>
      <c r="L12" s="35">
        <v>8.6627273659346802</v>
      </c>
      <c r="M12" s="35">
        <v>5.3936224051419712</v>
      </c>
      <c r="N12" s="35"/>
      <c r="O12" s="34">
        <v>1921</v>
      </c>
      <c r="P12" s="35">
        <v>35.507459058955121</v>
      </c>
      <c r="Q12" s="35">
        <v>22.462196407246402</v>
      </c>
      <c r="R12" s="35">
        <v>26.359937293994484</v>
      </c>
      <c r="S12" s="35">
        <v>10.246436689944685</v>
      </c>
      <c r="T12" s="35">
        <v>5.4239491118701819</v>
      </c>
      <c r="U12" s="35"/>
      <c r="V12" s="34">
        <v>1921</v>
      </c>
      <c r="W12" s="35">
        <v>31.519203337645727</v>
      </c>
      <c r="X12" s="35">
        <v>21.97040804171548</v>
      </c>
      <c r="Y12" s="35">
        <v>30.676584858242407</v>
      </c>
      <c r="Z12" s="35">
        <v>10.650382457073542</v>
      </c>
      <c r="AA12" s="35">
        <v>5.1834168221660812</v>
      </c>
      <c r="AB12" s="35"/>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row>
    <row r="13" spans="1:79">
      <c r="A13" s="34">
        <v>1922</v>
      </c>
      <c r="B13" s="35">
        <v>54.32867483870897</v>
      </c>
      <c r="C13" s="35">
        <v>19.096697162380082</v>
      </c>
      <c r="D13" s="35">
        <v>12.551359951109673</v>
      </c>
      <c r="E13" s="35">
        <v>7.6887889591424523</v>
      </c>
      <c r="F13" s="35">
        <v>6.3344458407187849</v>
      </c>
      <c r="G13" s="35"/>
      <c r="H13" s="34">
        <v>1922</v>
      </c>
      <c r="I13" s="35">
        <v>45.673630584542039</v>
      </c>
      <c r="J13" s="35">
        <v>21.606384755903793</v>
      </c>
      <c r="K13" s="35">
        <v>16.89515373561218</v>
      </c>
      <c r="L13" s="35">
        <v>8.8235586406652224</v>
      </c>
      <c r="M13" s="35">
        <v>7.0012780290930499</v>
      </c>
      <c r="N13" s="35"/>
      <c r="O13" s="34">
        <v>1922</v>
      </c>
      <c r="P13" s="35">
        <v>32.000507827040238</v>
      </c>
      <c r="Q13" s="35">
        <v>22.149340144268159</v>
      </c>
      <c r="R13" s="35">
        <v>27.353429958696573</v>
      </c>
      <c r="S13" s="35">
        <v>10.519427163168016</v>
      </c>
      <c r="T13" s="35">
        <v>7.9772667262487715</v>
      </c>
      <c r="U13" s="35"/>
      <c r="V13" s="34">
        <v>1922</v>
      </c>
      <c r="W13" s="35">
        <v>28.033384373518103</v>
      </c>
      <c r="X13" s="35">
        <v>21.207634675519699</v>
      </c>
      <c r="Y13" s="35">
        <v>31.943242140140935</v>
      </c>
      <c r="Z13" s="35">
        <v>10.85091734023565</v>
      </c>
      <c r="AA13" s="35">
        <v>7.9648025946850014</v>
      </c>
      <c r="AB13" s="35"/>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row>
    <row r="14" spans="1:79">
      <c r="A14" s="34">
        <v>1923</v>
      </c>
      <c r="B14" s="35">
        <v>45.64433211060004</v>
      </c>
      <c r="C14" s="35">
        <v>24.349315785452671</v>
      </c>
      <c r="D14" s="35">
        <v>13.961782361927037</v>
      </c>
      <c r="E14" s="35">
        <v>8.3292572257049908</v>
      </c>
      <c r="F14" s="35">
        <v>7.7153025565297737</v>
      </c>
      <c r="G14" s="35"/>
      <c r="H14" s="34">
        <v>1923</v>
      </c>
      <c r="I14" s="35">
        <v>39.643433500793307</v>
      </c>
      <c r="J14" s="35">
        <v>25.445924538958177</v>
      </c>
      <c r="K14" s="35">
        <v>17.833925470833847</v>
      </c>
      <c r="L14" s="35">
        <v>9.1123206178897291</v>
      </c>
      <c r="M14" s="35">
        <v>7.9643807575431529</v>
      </c>
      <c r="N14" s="35"/>
      <c r="O14" s="34">
        <v>1923</v>
      </c>
      <c r="P14" s="35">
        <v>32.181410763118002</v>
      </c>
      <c r="Q14" s="35">
        <v>20.934475111606233</v>
      </c>
      <c r="R14" s="35">
        <v>29.002889432930694</v>
      </c>
      <c r="S14" s="35">
        <v>9.9010112639609016</v>
      </c>
      <c r="T14" s="35">
        <v>7.9801709337197364</v>
      </c>
      <c r="U14" s="35"/>
      <c r="V14" s="34">
        <v>1923</v>
      </c>
      <c r="W14" s="35">
        <v>28.12758735099446</v>
      </c>
      <c r="X14" s="35">
        <v>20.004572413320115</v>
      </c>
      <c r="Y14" s="35">
        <v>33.963772184626521</v>
      </c>
      <c r="Z14" s="35">
        <v>10.107118308099169</v>
      </c>
      <c r="AA14" s="35">
        <v>7.7968847066662734</v>
      </c>
      <c r="AB14" s="35"/>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row>
    <row r="15" spans="1:79">
      <c r="A15" s="34">
        <v>1924</v>
      </c>
      <c r="B15" s="35">
        <v>44.305686257696934</v>
      </c>
      <c r="C15" s="35">
        <v>25.085696195865488</v>
      </c>
      <c r="D15" s="35">
        <v>13.755408516236759</v>
      </c>
      <c r="E15" s="35">
        <v>8.570874913598729</v>
      </c>
      <c r="F15" s="35">
        <v>8.2823341166020708</v>
      </c>
      <c r="G15" s="35"/>
      <c r="H15" s="34">
        <v>1924</v>
      </c>
      <c r="I15" s="35">
        <v>39.352285153301615</v>
      </c>
      <c r="J15" s="35">
        <v>25.745759473417589</v>
      </c>
      <c r="K15" s="35">
        <v>17.43907494691403</v>
      </c>
      <c r="L15" s="35">
        <v>9.1571921438037691</v>
      </c>
      <c r="M15" s="35">
        <v>8.3056882825630023</v>
      </c>
      <c r="N15" s="35"/>
      <c r="O15" s="34">
        <v>1924</v>
      </c>
      <c r="P15" s="35">
        <v>31.437353482036265</v>
      </c>
      <c r="Q15" s="35">
        <v>22.338548274232934</v>
      </c>
      <c r="R15" s="35">
        <v>28.966065822470178</v>
      </c>
      <c r="S15" s="35">
        <v>9.7773398625391614</v>
      </c>
      <c r="T15" s="35">
        <v>7.4806925587215005</v>
      </c>
      <c r="U15" s="35"/>
      <c r="V15" s="34">
        <v>1924</v>
      </c>
      <c r="W15" s="35">
        <v>27.556596414311056</v>
      </c>
      <c r="X15" s="35">
        <v>20.548449616083353</v>
      </c>
      <c r="Y15" s="35">
        <v>34.469791637346511</v>
      </c>
      <c r="Z15" s="35">
        <v>10.14969950278387</v>
      </c>
      <c r="AA15" s="35">
        <v>7.2754628294752193</v>
      </c>
      <c r="AB15" s="35"/>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row>
    <row r="16" spans="1:79">
      <c r="A16" s="34">
        <v>1925</v>
      </c>
      <c r="B16" s="35">
        <v>43.185052723884496</v>
      </c>
      <c r="C16" s="35">
        <v>25.688002587617401</v>
      </c>
      <c r="D16" s="35">
        <v>14.756435421972872</v>
      </c>
      <c r="E16" s="35">
        <v>8.2514022847680071</v>
      </c>
      <c r="F16" s="35">
        <v>8.1191057608446737</v>
      </c>
      <c r="G16" s="35"/>
      <c r="H16" s="34">
        <v>1925</v>
      </c>
      <c r="I16" s="35">
        <v>39.256012548616035</v>
      </c>
      <c r="J16" s="35">
        <v>25.988370504519388</v>
      </c>
      <c r="K16" s="35">
        <v>18.285650742082002</v>
      </c>
      <c r="L16" s="35">
        <v>8.5548072513441742</v>
      </c>
      <c r="M16" s="35">
        <v>7.9151573681701217</v>
      </c>
      <c r="N16" s="35"/>
      <c r="O16" s="34">
        <v>1925</v>
      </c>
      <c r="P16" s="35">
        <v>29.739134831078921</v>
      </c>
      <c r="Q16" s="35">
        <v>23.672149284483304</v>
      </c>
      <c r="R16" s="35">
        <v>29.533967160007258</v>
      </c>
      <c r="S16" s="35">
        <v>9.5335134195104736</v>
      </c>
      <c r="T16" s="35">
        <v>7.5212317330818559</v>
      </c>
      <c r="U16" s="35"/>
      <c r="V16" s="34">
        <v>1925</v>
      </c>
      <c r="W16" s="35">
        <v>25.897496315586643</v>
      </c>
      <c r="X16" s="35">
        <v>22.170707418528735</v>
      </c>
      <c r="Y16" s="35">
        <v>34.8377530915498</v>
      </c>
      <c r="Z16" s="35">
        <v>9.8084219533550119</v>
      </c>
      <c r="AA16" s="35">
        <v>7.2856222194817395</v>
      </c>
      <c r="AB16" s="35"/>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row>
    <row r="17" spans="1:79">
      <c r="A17" s="34">
        <v>1926</v>
      </c>
      <c r="B17" s="35">
        <v>43.21479835266026</v>
      </c>
      <c r="C17" s="35">
        <v>23.705558408145443</v>
      </c>
      <c r="D17" s="35">
        <v>16.665714110385167</v>
      </c>
      <c r="E17" s="35">
        <v>8.5797591186406272</v>
      </c>
      <c r="F17" s="35">
        <v>7.8341618544668856</v>
      </c>
      <c r="G17" s="35"/>
      <c r="H17" s="34">
        <v>1926</v>
      </c>
      <c r="I17" s="35">
        <v>39.149083637440327</v>
      </c>
      <c r="J17" s="35">
        <v>24.166025019337564</v>
      </c>
      <c r="K17" s="35">
        <v>20.277246908870488</v>
      </c>
      <c r="L17" s="35">
        <v>8.8451832471922049</v>
      </c>
      <c r="M17" s="35">
        <v>7.562450729047443</v>
      </c>
      <c r="N17" s="35"/>
      <c r="O17" s="34">
        <v>1926</v>
      </c>
      <c r="P17" s="35">
        <v>29.385879191237002</v>
      </c>
      <c r="Q17" s="35">
        <v>21.344522032536936</v>
      </c>
      <c r="R17" s="35">
        <v>32.214807929602621</v>
      </c>
      <c r="S17" s="35">
        <v>9.8816270049273083</v>
      </c>
      <c r="T17" s="35">
        <v>7.1731443954568022</v>
      </c>
      <c r="U17" s="35"/>
      <c r="V17" s="34">
        <v>1926</v>
      </c>
      <c r="W17" s="35">
        <v>25.680421987076951</v>
      </c>
      <c r="X17" s="35">
        <v>19.440555814499564</v>
      </c>
      <c r="Y17" s="35">
        <v>37.795189910962755</v>
      </c>
      <c r="Z17" s="35">
        <v>10.096924440861661</v>
      </c>
      <c r="AA17" s="35">
        <v>6.9868821390426286</v>
      </c>
      <c r="AB17" s="35"/>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row>
    <row r="18" spans="1:79">
      <c r="A18" s="34">
        <v>1927</v>
      </c>
      <c r="B18" s="35">
        <v>44.171540744282908</v>
      </c>
      <c r="C18" s="35">
        <v>22.483979707213781</v>
      </c>
      <c r="D18" s="35">
        <v>17.212023039178305</v>
      </c>
      <c r="E18" s="35">
        <v>8.9833333658206094</v>
      </c>
      <c r="F18" s="35">
        <v>7.1491229910206853</v>
      </c>
      <c r="G18" s="35"/>
      <c r="H18" s="34">
        <v>1927</v>
      </c>
      <c r="I18" s="35">
        <v>39.791583171119257</v>
      </c>
      <c r="J18" s="35">
        <v>22.811462171286824</v>
      </c>
      <c r="K18" s="35">
        <v>20.981981024170594</v>
      </c>
      <c r="L18" s="35">
        <v>9.3819485093962545</v>
      </c>
      <c r="M18" s="35">
        <v>7.0330249338156205</v>
      </c>
      <c r="N18" s="35"/>
      <c r="O18" s="34">
        <v>1927</v>
      </c>
      <c r="P18" s="35">
        <v>29.185900771221252</v>
      </c>
      <c r="Q18" s="35">
        <v>20.674618168461123</v>
      </c>
      <c r="R18" s="35">
        <v>32.791555974560737</v>
      </c>
      <c r="S18" s="35">
        <v>10.337795049649367</v>
      </c>
      <c r="T18" s="35">
        <v>7.0101297549839208</v>
      </c>
      <c r="U18" s="35"/>
      <c r="V18" s="34">
        <v>1927</v>
      </c>
      <c r="W18" s="35">
        <v>25.275656930744251</v>
      </c>
      <c r="X18" s="35">
        <v>19.081824094927743</v>
      </c>
      <c r="Y18" s="35">
        <v>38.339559676774734</v>
      </c>
      <c r="Z18" s="35">
        <v>10.500289802611825</v>
      </c>
      <c r="AA18" s="35">
        <v>6.8026691255883955</v>
      </c>
      <c r="AB18" s="35"/>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row>
    <row r="19" spans="1:79">
      <c r="A19" s="34">
        <v>1928</v>
      </c>
      <c r="B19" s="35">
        <v>45.504385545454497</v>
      </c>
      <c r="C19" s="35">
        <v>20.914140622997337</v>
      </c>
      <c r="D19" s="35">
        <v>18.234506815838962</v>
      </c>
      <c r="E19" s="35">
        <v>8.90754431535591</v>
      </c>
      <c r="F19" s="35">
        <v>6.4394227003533118</v>
      </c>
      <c r="G19" s="35"/>
      <c r="H19" s="34">
        <v>1928</v>
      </c>
      <c r="I19" s="35">
        <v>40.568989530980538</v>
      </c>
      <c r="J19" s="35">
        <v>21.431836997996079</v>
      </c>
      <c r="K19" s="35">
        <v>22.245313038758489</v>
      </c>
      <c r="L19" s="35">
        <v>9.278677126280515</v>
      </c>
      <c r="M19" s="35">
        <v>6.4751833059843831</v>
      </c>
      <c r="N19" s="35"/>
      <c r="O19" s="34">
        <v>1928</v>
      </c>
      <c r="P19" s="35">
        <v>28.586480830190226</v>
      </c>
      <c r="Q19" s="35">
        <v>21.344237575655054</v>
      </c>
      <c r="R19" s="35">
        <v>32.916919064934376</v>
      </c>
      <c r="S19" s="35">
        <v>10.473099693473381</v>
      </c>
      <c r="T19" s="35">
        <v>6.6792628357469592</v>
      </c>
      <c r="U19" s="35"/>
      <c r="V19" s="34">
        <v>1928</v>
      </c>
      <c r="W19" s="35">
        <v>24.484074790972443</v>
      </c>
      <c r="X19" s="35">
        <v>20.167300480148999</v>
      </c>
      <c r="Y19" s="35">
        <v>38.213811092637933</v>
      </c>
      <c r="Z19" s="35">
        <v>10.710433712858002</v>
      </c>
      <c r="AA19" s="35">
        <v>6.4243799233826238</v>
      </c>
      <c r="AB19" s="35"/>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row>
    <row r="20" spans="1:79">
      <c r="A20" s="34">
        <v>1929</v>
      </c>
      <c r="B20" s="35">
        <v>45.216239100144413</v>
      </c>
      <c r="C20" s="35">
        <v>20.209933333071064</v>
      </c>
      <c r="D20" s="35">
        <v>18.974341824728519</v>
      </c>
      <c r="E20" s="35">
        <v>8.7677156394647167</v>
      </c>
      <c r="F20" s="35">
        <v>6.8317693171551266</v>
      </c>
      <c r="G20" s="35"/>
      <c r="H20" s="34">
        <v>1929</v>
      </c>
      <c r="I20" s="35">
        <v>40.444879023454021</v>
      </c>
      <c r="J20" s="35">
        <v>20.671621030006538</v>
      </c>
      <c r="K20" s="35">
        <v>22.984159731359423</v>
      </c>
      <c r="L20" s="35">
        <v>9.1289525646685998</v>
      </c>
      <c r="M20" s="35">
        <v>6.7703866510388773</v>
      </c>
      <c r="N20" s="35"/>
      <c r="O20" s="34">
        <v>1929</v>
      </c>
      <c r="P20" s="35">
        <v>28.37230195878174</v>
      </c>
      <c r="Q20" s="35">
        <v>20.335508616934732</v>
      </c>
      <c r="R20" s="35">
        <v>33.815055140913337</v>
      </c>
      <c r="S20" s="35">
        <v>10.427707819492058</v>
      </c>
      <c r="T20" s="35">
        <v>7.0494249028372611</v>
      </c>
      <c r="U20" s="35"/>
      <c r="V20" s="34">
        <v>1929</v>
      </c>
      <c r="W20" s="35">
        <v>24.172021403155291</v>
      </c>
      <c r="X20" s="35">
        <v>18.856349585403159</v>
      </c>
      <c r="Y20" s="35">
        <v>39.251717750136201</v>
      </c>
      <c r="Z20" s="35">
        <v>10.775761598549702</v>
      </c>
      <c r="AA20" s="35">
        <v>6.9441476225155521</v>
      </c>
      <c r="AB20" s="35"/>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row>
    <row r="21" spans="1:79">
      <c r="A21" s="34">
        <v>1930</v>
      </c>
      <c r="B21" s="35">
        <v>49.1392088013828</v>
      </c>
      <c r="C21" s="35">
        <v>15.770709408966674</v>
      </c>
      <c r="D21" s="35">
        <v>19.122471333264681</v>
      </c>
      <c r="E21" s="35">
        <v>9.3688865103385996</v>
      </c>
      <c r="F21" s="35">
        <v>6.5987239460472376</v>
      </c>
      <c r="G21" s="35"/>
      <c r="H21" s="34">
        <v>1930</v>
      </c>
      <c r="I21" s="35">
        <v>44.469159952621332</v>
      </c>
      <c r="J21" s="35">
        <v>15.578225053025729</v>
      </c>
      <c r="K21" s="35">
        <v>23.777090323749526</v>
      </c>
      <c r="L21" s="35">
        <v>9.5411866975018196</v>
      </c>
      <c r="M21" s="35">
        <v>6.6343379731015863</v>
      </c>
      <c r="N21" s="35"/>
      <c r="O21" s="34">
        <v>1930</v>
      </c>
      <c r="P21" s="35">
        <v>32.442943398561283</v>
      </c>
      <c r="Q21" s="35">
        <v>15.500935578391196</v>
      </c>
      <c r="R21" s="35">
        <v>34.93082593121887</v>
      </c>
      <c r="S21" s="35">
        <v>10.25798110944285</v>
      </c>
      <c r="T21" s="35">
        <v>6.8673139823857969</v>
      </c>
      <c r="U21" s="35"/>
      <c r="V21" s="34">
        <v>1930</v>
      </c>
      <c r="W21" s="35">
        <v>27.803005450489607</v>
      </c>
      <c r="X21" s="35">
        <v>13.878474944721185</v>
      </c>
      <c r="Y21" s="35">
        <v>40.865301448773174</v>
      </c>
      <c r="Z21" s="35">
        <v>10.56850657340326</v>
      </c>
      <c r="AA21" s="35">
        <v>6.8847115826127592</v>
      </c>
      <c r="AB21" s="35"/>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row>
    <row r="22" spans="1:79">
      <c r="A22" s="34">
        <v>1931</v>
      </c>
      <c r="B22" s="35">
        <v>51.574598108935028</v>
      </c>
      <c r="C22" s="35">
        <v>13.992826458388992</v>
      </c>
      <c r="D22" s="35">
        <v>18.114876090728441</v>
      </c>
      <c r="E22" s="35">
        <v>9.5793990948393475</v>
      </c>
      <c r="F22" s="35">
        <v>6.7383526911023859</v>
      </c>
      <c r="G22" s="35"/>
      <c r="H22" s="34">
        <v>1931</v>
      </c>
      <c r="I22" s="35">
        <v>47.212911871135972</v>
      </c>
      <c r="J22" s="35">
        <v>13.762385395959322</v>
      </c>
      <c r="K22" s="35">
        <v>22.360495306396984</v>
      </c>
      <c r="L22" s="35">
        <v>9.9454941761133124</v>
      </c>
      <c r="M22" s="35">
        <v>6.7187812274302106</v>
      </c>
      <c r="N22" s="35"/>
      <c r="O22" s="34">
        <v>1931</v>
      </c>
      <c r="P22" s="35">
        <v>36.970376859588356</v>
      </c>
      <c r="Q22" s="35">
        <v>14.295677212034928</v>
      </c>
      <c r="R22" s="35">
        <v>31.35964676474088</v>
      </c>
      <c r="S22" s="35">
        <v>10.511342442804146</v>
      </c>
      <c r="T22" s="35">
        <v>6.8630437537792348</v>
      </c>
      <c r="U22" s="35"/>
      <c r="V22" s="34">
        <v>1931</v>
      </c>
      <c r="W22" s="35">
        <v>31.643107876339062</v>
      </c>
      <c r="X22" s="35">
        <v>13.132006914328795</v>
      </c>
      <c r="Y22" s="35">
        <v>37.216832009754192</v>
      </c>
      <c r="Z22" s="35">
        <v>10.932680072861702</v>
      </c>
      <c r="AA22" s="35">
        <v>7.0754553742327913</v>
      </c>
      <c r="AB22" s="35"/>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row>
    <row r="23" spans="1:79">
      <c r="A23" s="34">
        <v>1932</v>
      </c>
      <c r="B23" s="35">
        <v>58.124025583157554</v>
      </c>
      <c r="C23" s="35">
        <v>11.294510173962651</v>
      </c>
      <c r="D23" s="35">
        <v>15.406806820043755</v>
      </c>
      <c r="E23" s="35">
        <v>8.9004101674515717</v>
      </c>
      <c r="F23" s="35">
        <v>6.2742375168355364</v>
      </c>
      <c r="G23" s="35"/>
      <c r="H23" s="34">
        <v>1932</v>
      </c>
      <c r="I23" s="35">
        <v>53.16758977743342</v>
      </c>
      <c r="J23" s="35">
        <v>11.367358530311956</v>
      </c>
      <c r="K23" s="35">
        <v>18.783661417950928</v>
      </c>
      <c r="L23" s="35">
        <v>9.9098163093631477</v>
      </c>
      <c r="M23" s="35">
        <v>6.7715592254217363</v>
      </c>
      <c r="N23" s="35"/>
      <c r="O23" s="34">
        <v>1932</v>
      </c>
      <c r="P23" s="35">
        <v>43.328633945269907</v>
      </c>
      <c r="Q23" s="35">
        <v>12.225377182291478</v>
      </c>
      <c r="R23" s="35">
        <v>27.147943612213954</v>
      </c>
      <c r="S23" s="35">
        <v>10.355663033178077</v>
      </c>
      <c r="T23" s="35">
        <v>6.9423673746790246</v>
      </c>
      <c r="U23" s="35"/>
      <c r="V23" s="34">
        <v>1932</v>
      </c>
      <c r="W23" s="35">
        <v>36.671718187496118</v>
      </c>
      <c r="X23" s="35">
        <v>12.075408818325723</v>
      </c>
      <c r="Y23" s="35">
        <v>32.438826989480596</v>
      </c>
      <c r="Z23" s="35">
        <v>11.29012312871849</v>
      </c>
      <c r="AA23" s="35">
        <v>7.5239006567445932</v>
      </c>
      <c r="AB23" s="35"/>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row>
    <row r="24" spans="1:79">
      <c r="A24" s="34">
        <v>1933</v>
      </c>
      <c r="B24" s="35">
        <v>59.045108300777358</v>
      </c>
      <c r="C24" s="35">
        <v>15.571088163574398</v>
      </c>
      <c r="D24" s="35">
        <v>11.674881625754669</v>
      </c>
      <c r="E24" s="35">
        <v>7.965653772383785</v>
      </c>
      <c r="F24" s="35">
        <v>5.7429107733952849</v>
      </c>
      <c r="G24" s="35"/>
      <c r="H24" s="34">
        <v>1933</v>
      </c>
      <c r="I24" s="35">
        <v>53.767469181705216</v>
      </c>
      <c r="J24" s="35">
        <v>15.73371147560175</v>
      </c>
      <c r="K24" s="35">
        <v>15.074949595724251</v>
      </c>
      <c r="L24" s="35">
        <v>8.7918016391553806</v>
      </c>
      <c r="M24" s="35">
        <v>6.6314782881881236</v>
      </c>
      <c r="N24" s="35"/>
      <c r="O24" s="34">
        <v>1933</v>
      </c>
      <c r="P24" s="35">
        <v>44.335826570649523</v>
      </c>
      <c r="Q24" s="35">
        <v>16.550341438475183</v>
      </c>
      <c r="R24" s="35">
        <v>23.15542807312351</v>
      </c>
      <c r="S24" s="35">
        <v>9.4658646260200712</v>
      </c>
      <c r="T24" s="35">
        <v>6.4919513168531431</v>
      </c>
      <c r="U24" s="35"/>
      <c r="V24" s="34">
        <v>1933</v>
      </c>
      <c r="W24" s="35">
        <v>37.92729155209328</v>
      </c>
      <c r="X24" s="35">
        <v>17.225037715108588</v>
      </c>
      <c r="Y24" s="35">
        <v>28.001214261089419</v>
      </c>
      <c r="Z24" s="35">
        <v>10.078935178468635</v>
      </c>
      <c r="AA24" s="35">
        <v>6.7665968733863506</v>
      </c>
      <c r="AB24" s="35"/>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row>
    <row r="25" spans="1:79">
      <c r="A25" s="34">
        <v>1934</v>
      </c>
      <c r="B25" s="35">
        <v>60.235869052562776</v>
      </c>
      <c r="C25" s="35">
        <v>15.362529361426308</v>
      </c>
      <c r="D25" s="35">
        <v>12.385085434227207</v>
      </c>
      <c r="E25" s="35">
        <v>6.5349000595663158</v>
      </c>
      <c r="F25" s="35">
        <v>5.4815579252886542</v>
      </c>
      <c r="G25" s="35"/>
      <c r="H25" s="34">
        <v>1934</v>
      </c>
      <c r="I25" s="35">
        <v>52.857840837185236</v>
      </c>
      <c r="J25" s="35">
        <v>16.333024767417299</v>
      </c>
      <c r="K25" s="35">
        <v>16.685541177626945</v>
      </c>
      <c r="L25" s="35">
        <v>7.6209360632454555</v>
      </c>
      <c r="M25" s="35">
        <v>6.5025458554754669</v>
      </c>
      <c r="N25" s="35"/>
      <c r="O25" s="34">
        <v>1934</v>
      </c>
      <c r="P25" s="35">
        <v>42.64100974940429</v>
      </c>
      <c r="Q25" s="35">
        <v>17.075056139475418</v>
      </c>
      <c r="R25" s="35">
        <v>26.111549003314174</v>
      </c>
      <c r="S25" s="35">
        <v>7.8393576723542315</v>
      </c>
      <c r="T25" s="35">
        <v>6.3328909745731528</v>
      </c>
      <c r="U25" s="35"/>
      <c r="V25" s="34">
        <v>1934</v>
      </c>
      <c r="W25" s="35">
        <v>36.307295369152897</v>
      </c>
      <c r="X25" s="35">
        <v>16.757174923911315</v>
      </c>
      <c r="Y25" s="35">
        <v>31.509077747651443</v>
      </c>
      <c r="Z25" s="35">
        <v>8.8483770848599512</v>
      </c>
      <c r="AA25" s="35">
        <v>6.577882038267389</v>
      </c>
      <c r="AB25" s="35"/>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row>
    <row r="26" spans="1:79">
      <c r="A26" s="34">
        <v>1935</v>
      </c>
      <c r="B26" s="35">
        <v>60.042619142886451</v>
      </c>
      <c r="C26" s="35">
        <v>15.852001535510775</v>
      </c>
      <c r="D26" s="35">
        <v>12.5328733963429</v>
      </c>
      <c r="E26" s="35">
        <v>5.9766318426235934</v>
      </c>
      <c r="F26" s="35">
        <v>5.5959429211517886</v>
      </c>
      <c r="G26" s="35"/>
      <c r="H26" s="34">
        <v>1935</v>
      </c>
      <c r="I26" s="35">
        <v>52.428407179792821</v>
      </c>
      <c r="J26" s="35">
        <v>17.316406933367329</v>
      </c>
      <c r="K26" s="35">
        <v>16.892160777659729</v>
      </c>
      <c r="L26" s="35">
        <v>6.7573433033811616</v>
      </c>
      <c r="M26" s="35">
        <v>6.6057869739413348</v>
      </c>
      <c r="N26" s="35"/>
      <c r="O26" s="34">
        <v>1935</v>
      </c>
      <c r="P26" s="35">
        <v>41.749494570516489</v>
      </c>
      <c r="Q26" s="35">
        <v>18.380053690794313</v>
      </c>
      <c r="R26" s="35">
        <v>26.638334069390144</v>
      </c>
      <c r="S26" s="35">
        <v>6.8028472176284929</v>
      </c>
      <c r="T26" s="35">
        <v>6.4294051030480377</v>
      </c>
      <c r="U26" s="35"/>
      <c r="V26" s="34">
        <v>1935</v>
      </c>
      <c r="W26" s="35">
        <v>35.743145120266696</v>
      </c>
      <c r="X26" s="35">
        <v>17.425061045397733</v>
      </c>
      <c r="Y26" s="35">
        <v>32.408682215470925</v>
      </c>
      <c r="Z26" s="35">
        <v>7.7399259710914619</v>
      </c>
      <c r="AA26" s="35">
        <v>6.6832906136734875</v>
      </c>
      <c r="AB26" s="35"/>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row>
    <row r="27" spans="1:79">
      <c r="A27" s="34">
        <v>1936</v>
      </c>
      <c r="B27" s="35">
        <v>56.47938319689171</v>
      </c>
      <c r="C27" s="35">
        <v>17.013152554850258</v>
      </c>
      <c r="D27" s="35">
        <v>15.691375537378754</v>
      </c>
      <c r="E27" s="35">
        <v>4.697182822925166</v>
      </c>
      <c r="F27" s="35">
        <v>6.1189354667799627</v>
      </c>
      <c r="G27" s="35"/>
      <c r="H27" s="34">
        <v>1936</v>
      </c>
      <c r="I27" s="35">
        <v>48.030035345657524</v>
      </c>
      <c r="J27" s="35">
        <v>18.496275500780921</v>
      </c>
      <c r="K27" s="35">
        <v>21.512237765672687</v>
      </c>
      <c r="L27" s="35">
        <v>5.0118287565532018</v>
      </c>
      <c r="M27" s="35">
        <v>6.9496597667591207</v>
      </c>
      <c r="N27" s="35"/>
      <c r="O27" s="34">
        <v>1936</v>
      </c>
      <c r="P27" s="35">
        <v>36.126582156477127</v>
      </c>
      <c r="Q27" s="35">
        <v>19.017908430946637</v>
      </c>
      <c r="R27" s="35">
        <v>33.670776845039363</v>
      </c>
      <c r="S27" s="35">
        <v>4.7727387572727542</v>
      </c>
      <c r="T27" s="35">
        <v>6.4120408508040079</v>
      </c>
      <c r="U27" s="35"/>
      <c r="V27" s="34">
        <v>1936</v>
      </c>
      <c r="W27" s="35">
        <v>30.709415829500415</v>
      </c>
      <c r="X27" s="35">
        <v>17.621872432168566</v>
      </c>
      <c r="Y27" s="35">
        <v>39.777847744725442</v>
      </c>
      <c r="Z27" s="35">
        <v>5.4208661137344087</v>
      </c>
      <c r="AA27" s="35">
        <v>6.4700598064110615</v>
      </c>
      <c r="AB27" s="35"/>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row>
    <row r="28" spans="1:79">
      <c r="A28" s="34">
        <v>1937</v>
      </c>
      <c r="B28" s="35">
        <v>59.595747531296148</v>
      </c>
      <c r="C28" s="35">
        <v>15.841364405412904</v>
      </c>
      <c r="D28" s="35">
        <v>15.747672549578972</v>
      </c>
      <c r="E28" s="35">
        <v>3.7900627413092964</v>
      </c>
      <c r="F28" s="35">
        <v>5.0250654877610827</v>
      </c>
      <c r="G28" s="35"/>
      <c r="H28" s="34">
        <v>1937</v>
      </c>
      <c r="I28" s="35">
        <v>53.78986393676778</v>
      </c>
      <c r="J28" s="35">
        <v>16.75748123664486</v>
      </c>
      <c r="K28" s="35">
        <v>20.336878720468786</v>
      </c>
      <c r="L28" s="35">
        <v>3.9093937776716143</v>
      </c>
      <c r="M28" s="35">
        <v>5.206331064419853</v>
      </c>
      <c r="N28" s="35"/>
      <c r="O28" s="34">
        <v>1937</v>
      </c>
      <c r="P28" s="35">
        <v>36.269824844092511</v>
      </c>
      <c r="Q28" s="35">
        <v>18.420335974071804</v>
      </c>
      <c r="R28" s="35">
        <v>34.004763590700826</v>
      </c>
      <c r="S28" s="35">
        <v>4.8743266745208915</v>
      </c>
      <c r="T28" s="35">
        <v>6.4306489201554147</v>
      </c>
      <c r="U28" s="35"/>
      <c r="V28" s="34">
        <v>1937</v>
      </c>
      <c r="W28" s="35">
        <v>31.662153361292297</v>
      </c>
      <c r="X28" s="35">
        <v>16.757414837351373</v>
      </c>
      <c r="Y28" s="35">
        <v>40.100295179273871</v>
      </c>
      <c r="Z28" s="35">
        <v>4.9655706163753042</v>
      </c>
      <c r="AA28" s="35">
        <v>6.5144055587599343</v>
      </c>
      <c r="AB28" s="35"/>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row>
    <row r="29" spans="1:79">
      <c r="A29" s="34">
        <v>1938</v>
      </c>
      <c r="B29" s="35">
        <v>63.087585391069965</v>
      </c>
      <c r="C29" s="35">
        <v>16.59057965482976</v>
      </c>
      <c r="D29" s="35">
        <v>11.501560719176293</v>
      </c>
      <c r="E29" s="35">
        <v>3.9014057781787099</v>
      </c>
      <c r="F29" s="35">
        <v>4.9188684567452965</v>
      </c>
      <c r="G29" s="35"/>
      <c r="H29" s="34">
        <v>1938</v>
      </c>
      <c r="I29" s="35">
        <v>58.21640159600075</v>
      </c>
      <c r="J29" s="35">
        <v>17.361196704314171</v>
      </c>
      <c r="K29" s="35">
        <v>15.306318471193492</v>
      </c>
      <c r="L29" s="35">
        <v>4.0416666759852955</v>
      </c>
      <c r="M29" s="35">
        <v>5.0744165525062899</v>
      </c>
      <c r="N29" s="35"/>
      <c r="O29" s="34">
        <v>1938</v>
      </c>
      <c r="P29" s="35">
        <v>42.296358670992348</v>
      </c>
      <c r="Q29" s="35">
        <v>20.082372955633772</v>
      </c>
      <c r="R29" s="35">
        <v>26.165871821899525</v>
      </c>
      <c r="S29" s="35">
        <v>5.1516193382457471</v>
      </c>
      <c r="T29" s="35">
        <v>6.3037772132286127</v>
      </c>
      <c r="U29" s="35"/>
      <c r="V29" s="34">
        <v>1938</v>
      </c>
      <c r="W29" s="35">
        <v>37.928457028910564</v>
      </c>
      <c r="X29" s="35">
        <v>19.009559684565421</v>
      </c>
      <c r="Y29" s="35">
        <v>31.354150039958633</v>
      </c>
      <c r="Z29" s="35">
        <v>5.319308634127518</v>
      </c>
      <c r="AA29" s="35">
        <v>6.3885246124378732</v>
      </c>
      <c r="AB29" s="35"/>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row>
    <row r="30" spans="1:79">
      <c r="A30" s="34">
        <v>1939</v>
      </c>
      <c r="B30" s="35">
        <v>62.413037084167009</v>
      </c>
      <c r="C30" s="35">
        <v>16.750411912313968</v>
      </c>
      <c r="D30" s="35">
        <v>12.849668049659453</v>
      </c>
      <c r="E30" s="35">
        <v>3.3929028940424382</v>
      </c>
      <c r="F30" s="35">
        <v>4.5939800598171425</v>
      </c>
      <c r="G30" s="35"/>
      <c r="H30" s="34">
        <v>1939</v>
      </c>
      <c r="I30" s="35">
        <v>56.354438552450766</v>
      </c>
      <c r="J30" s="35">
        <v>18.356199314656159</v>
      </c>
      <c r="K30" s="35">
        <v>16.57409772564332</v>
      </c>
      <c r="L30" s="35">
        <v>3.704432280210229</v>
      </c>
      <c r="M30" s="35">
        <v>5.0108321270395209</v>
      </c>
      <c r="N30" s="35"/>
      <c r="O30" s="34">
        <v>1939</v>
      </c>
      <c r="P30" s="35">
        <v>39.546469353461724</v>
      </c>
      <c r="Q30" s="35">
        <v>21.19073489162659</v>
      </c>
      <c r="R30" s="35">
        <v>28.197244592863914</v>
      </c>
      <c r="S30" s="35">
        <v>4.7460689723559248</v>
      </c>
      <c r="T30" s="35">
        <v>6.3194821896918523</v>
      </c>
      <c r="U30" s="35"/>
      <c r="V30" s="34">
        <v>1939</v>
      </c>
      <c r="W30" s="35">
        <v>35.079589451293096</v>
      </c>
      <c r="X30" s="35">
        <v>19.83415512129227</v>
      </c>
      <c r="Y30" s="35">
        <v>33.78054867871812</v>
      </c>
      <c r="Z30" s="35">
        <v>4.8878265023823637</v>
      </c>
      <c r="AA30" s="35">
        <v>6.4178802463141515</v>
      </c>
      <c r="AB30" s="35"/>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row>
    <row r="31" spans="1:79">
      <c r="A31" s="34">
        <v>1940</v>
      </c>
      <c r="B31" s="35">
        <v>63.381100716783401</v>
      </c>
      <c r="C31" s="35">
        <v>16.795005371371655</v>
      </c>
      <c r="D31" s="35">
        <v>12.680135632301768</v>
      </c>
      <c r="E31" s="35">
        <v>2.8317063990610754</v>
      </c>
      <c r="F31" s="35">
        <v>4.3120518804821142</v>
      </c>
      <c r="G31" s="35"/>
      <c r="H31" s="34">
        <v>1940</v>
      </c>
      <c r="I31" s="35">
        <v>55.169384089376308</v>
      </c>
      <c r="J31" s="35">
        <v>19.630743553444702</v>
      </c>
      <c r="K31" s="35">
        <v>16.85612190429228</v>
      </c>
      <c r="L31" s="35">
        <v>3.3615868322075202</v>
      </c>
      <c r="M31" s="35">
        <v>4.9821636206791888</v>
      </c>
      <c r="N31" s="35"/>
      <c r="O31" s="34">
        <v>1940</v>
      </c>
      <c r="P31" s="35">
        <v>39.371912062907739</v>
      </c>
      <c r="Q31" s="35">
        <v>22.411305233081535</v>
      </c>
      <c r="R31" s="35">
        <v>27.939168617825697</v>
      </c>
      <c r="S31" s="35">
        <v>4.0956521120026066</v>
      </c>
      <c r="T31" s="35">
        <v>6.1819619741824177</v>
      </c>
      <c r="U31" s="35"/>
      <c r="V31" s="34">
        <v>1940</v>
      </c>
      <c r="W31" s="35">
        <v>35.36622209908208</v>
      </c>
      <c r="X31" s="35">
        <v>21.03037077964267</v>
      </c>
      <c r="Y31" s="35">
        <v>33.178112712383978</v>
      </c>
      <c r="Z31" s="35">
        <v>4.1749150150886418</v>
      </c>
      <c r="AA31" s="35">
        <v>6.2503793938026346</v>
      </c>
      <c r="AB31" s="35"/>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row>
    <row r="32" spans="1:79">
      <c r="A32" s="34">
        <v>1941</v>
      </c>
      <c r="B32" s="35">
        <v>61.385505197564733</v>
      </c>
      <c r="C32" s="35">
        <v>20.949744629541815</v>
      </c>
      <c r="D32" s="35">
        <v>11.48164298685481</v>
      </c>
      <c r="E32" s="35">
        <v>2.2913933563863043</v>
      </c>
      <c r="F32" s="35">
        <v>3.8917138296523044</v>
      </c>
      <c r="G32" s="35"/>
      <c r="H32" s="34">
        <v>1941</v>
      </c>
      <c r="I32" s="35">
        <v>52.154761448190513</v>
      </c>
      <c r="J32" s="35">
        <v>24.69334525894568</v>
      </c>
      <c r="K32" s="35">
        <v>15.648401854384286</v>
      </c>
      <c r="L32" s="35">
        <v>2.8164977559478341</v>
      </c>
      <c r="M32" s="35">
        <v>4.6869936825316882</v>
      </c>
      <c r="N32" s="35"/>
      <c r="O32" s="34">
        <v>1941</v>
      </c>
      <c r="P32" s="35">
        <v>38.3529566107565</v>
      </c>
      <c r="Q32" s="35">
        <v>28.894260812941873</v>
      </c>
      <c r="R32" s="35">
        <v>24.292306304379977</v>
      </c>
      <c r="S32" s="35">
        <v>3.1518036268731167</v>
      </c>
      <c r="T32" s="35">
        <v>5.3086726450485306</v>
      </c>
      <c r="U32" s="35"/>
      <c r="V32" s="34">
        <v>1941</v>
      </c>
      <c r="W32" s="35">
        <v>35.216660566284311</v>
      </c>
      <c r="X32" s="35">
        <v>28.094368797735299</v>
      </c>
      <c r="Y32" s="35">
        <v>28.273655014295038</v>
      </c>
      <c r="Z32" s="35">
        <v>3.1222059361809453</v>
      </c>
      <c r="AA32" s="35">
        <v>5.2931096855044091</v>
      </c>
      <c r="AB32" s="35"/>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row>
    <row r="33" spans="1:79">
      <c r="A33" s="34">
        <v>1942</v>
      </c>
      <c r="B33" s="35">
        <v>60.138684071629804</v>
      </c>
      <c r="C33" s="35">
        <v>25.387800813367576</v>
      </c>
      <c r="D33" s="35">
        <v>8.9198307235757408</v>
      </c>
      <c r="E33" s="35">
        <v>1.8111715854241479</v>
      </c>
      <c r="F33" s="35">
        <v>3.7425128060027104</v>
      </c>
      <c r="G33" s="35"/>
      <c r="H33" s="34">
        <v>1942</v>
      </c>
      <c r="I33" s="35">
        <v>51.985350358366105</v>
      </c>
      <c r="J33" s="35">
        <v>29.884101972676962</v>
      </c>
      <c r="K33" s="35">
        <v>11.813998515912756</v>
      </c>
      <c r="L33" s="35">
        <v>2.2802633730283324</v>
      </c>
      <c r="M33" s="35">
        <v>4.0362857800158434</v>
      </c>
      <c r="N33" s="35"/>
      <c r="O33" s="34">
        <v>1942</v>
      </c>
      <c r="P33" s="35">
        <v>35.710586657504692</v>
      </c>
      <c r="Q33" s="35">
        <v>37.761268637823939</v>
      </c>
      <c r="R33" s="35">
        <v>19.007406426145394</v>
      </c>
      <c r="S33" s="35">
        <v>2.8002803599877621</v>
      </c>
      <c r="T33" s="35">
        <v>4.7204579185382185</v>
      </c>
      <c r="U33" s="35"/>
      <c r="V33" s="34">
        <v>1942</v>
      </c>
      <c r="W33" s="35">
        <v>32.703774541009416</v>
      </c>
      <c r="X33" s="35">
        <v>38.039194879976414</v>
      </c>
      <c r="Y33" s="35">
        <v>21.866980851662479</v>
      </c>
      <c r="Z33" s="35">
        <v>2.7805682931958704</v>
      </c>
      <c r="AA33" s="35">
        <v>4.6094814341558337</v>
      </c>
      <c r="AB33" s="35"/>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row>
    <row r="34" spans="1:79">
      <c r="A34" s="34">
        <v>1943</v>
      </c>
      <c r="B34" s="35">
        <v>57.007848210074748</v>
      </c>
      <c r="C34" s="35">
        <v>30.039126204198457</v>
      </c>
      <c r="D34" s="35">
        <v>7.8996823736680684</v>
      </c>
      <c r="E34" s="35">
        <v>1.572918350306173</v>
      </c>
      <c r="F34" s="35">
        <v>3.4804248617525593</v>
      </c>
      <c r="G34" s="35"/>
      <c r="H34" s="34">
        <v>1943</v>
      </c>
      <c r="I34" s="35">
        <v>47.683881874994221</v>
      </c>
      <c r="J34" s="35">
        <v>36.173582020623215</v>
      </c>
      <c r="K34" s="35">
        <v>10.550405213651283</v>
      </c>
      <c r="L34" s="35">
        <v>1.9821323577515877</v>
      </c>
      <c r="M34" s="35">
        <v>3.6099985329796915</v>
      </c>
      <c r="N34" s="35"/>
      <c r="O34" s="34">
        <v>1943</v>
      </c>
      <c r="P34" s="35">
        <v>30.002174610142603</v>
      </c>
      <c r="Q34" s="35">
        <v>46.561227377452262</v>
      </c>
      <c r="R34" s="35">
        <v>16.84490278569719</v>
      </c>
      <c r="S34" s="35">
        <v>2.5220331214130152</v>
      </c>
      <c r="T34" s="35">
        <v>4.0696621052949311</v>
      </c>
      <c r="U34" s="35"/>
      <c r="V34" s="34">
        <v>1943</v>
      </c>
      <c r="W34" s="35">
        <v>27.341473076793989</v>
      </c>
      <c r="X34" s="35">
        <v>46.988662969074298</v>
      </c>
      <c r="Y34" s="35">
        <v>19.237755630766394</v>
      </c>
      <c r="Z34" s="35">
        <v>2.5415101485194422</v>
      </c>
      <c r="AA34" s="35">
        <v>3.8905981748458904</v>
      </c>
      <c r="AB34" s="35"/>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row>
    <row r="35" spans="1:79">
      <c r="A35" s="34">
        <v>1944</v>
      </c>
      <c r="B35" s="35">
        <v>61.053374085200488</v>
      </c>
      <c r="C35" s="35">
        <v>27.59443640551514</v>
      </c>
      <c r="D35" s="35">
        <v>6.8727171383718391</v>
      </c>
      <c r="E35" s="35">
        <v>1.5381416277649362</v>
      </c>
      <c r="F35" s="35">
        <v>2.9401131312691207</v>
      </c>
      <c r="G35" s="35"/>
      <c r="H35" s="34">
        <v>1944</v>
      </c>
      <c r="I35" s="35">
        <v>48.877637194394516</v>
      </c>
      <c r="J35" s="35">
        <v>35.99858640327259</v>
      </c>
      <c r="K35" s="35">
        <v>9.6231955317693298</v>
      </c>
      <c r="L35" s="35">
        <v>1.9291311484790468</v>
      </c>
      <c r="M35" s="35">
        <v>3.5697491147099449</v>
      </c>
      <c r="N35" s="35"/>
      <c r="O35" s="34">
        <v>1944</v>
      </c>
      <c r="P35" s="35">
        <v>30.796966555438765</v>
      </c>
      <c r="Q35" s="35">
        <v>46.803668686647512</v>
      </c>
      <c r="R35" s="35">
        <v>15.721107744262898</v>
      </c>
      <c r="S35" s="35">
        <v>2.435877615358677</v>
      </c>
      <c r="T35" s="35">
        <v>4.2388663790834586</v>
      </c>
      <c r="U35" s="35"/>
      <c r="V35" s="34">
        <v>1944</v>
      </c>
      <c r="W35" s="35">
        <v>28.121343548654927</v>
      </c>
      <c r="X35" s="35">
        <v>46.86433538138207</v>
      </c>
      <c r="Y35" s="35">
        <v>18.316785462427525</v>
      </c>
      <c r="Z35" s="35">
        <v>2.4896790716907553</v>
      </c>
      <c r="AA35" s="35">
        <v>4.202854337481611</v>
      </c>
      <c r="AB35" s="35"/>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row>
    <row r="36" spans="1:79">
      <c r="A36" s="34">
        <v>1945</v>
      </c>
      <c r="B36" s="35">
        <v>57.386995173577546</v>
      </c>
      <c r="C36" s="35">
        <v>31.257245568526628</v>
      </c>
      <c r="D36" s="35">
        <v>6.809401515594895</v>
      </c>
      <c r="E36" s="35">
        <v>1.5368089854645355</v>
      </c>
      <c r="F36" s="35">
        <v>3.0095438433232991</v>
      </c>
      <c r="G36" s="35"/>
      <c r="H36" s="34">
        <v>1945</v>
      </c>
      <c r="I36" s="35">
        <v>45.216012552019038</v>
      </c>
      <c r="J36" s="35">
        <v>39.797654022950177</v>
      </c>
      <c r="K36" s="35">
        <v>9.4465550050204108</v>
      </c>
      <c r="L36" s="35">
        <v>1.9293656961062275</v>
      </c>
      <c r="M36" s="35">
        <v>3.610411211794152</v>
      </c>
      <c r="N36" s="35"/>
      <c r="O36" s="34">
        <v>1945</v>
      </c>
      <c r="P36" s="35">
        <v>29.676729550265918</v>
      </c>
      <c r="Q36" s="35">
        <v>48.697143250711527</v>
      </c>
      <c r="R36" s="35">
        <v>14.976388146213234</v>
      </c>
      <c r="S36" s="35">
        <v>2.4477534777174506</v>
      </c>
      <c r="T36" s="35">
        <v>4.201924555914248</v>
      </c>
      <c r="U36" s="35"/>
      <c r="V36" s="34">
        <v>1945</v>
      </c>
      <c r="W36" s="35">
        <v>27.357771799478435</v>
      </c>
      <c r="X36" s="35">
        <v>48.198275996894189</v>
      </c>
      <c r="Y36" s="35">
        <v>17.650848201553643</v>
      </c>
      <c r="Z36" s="35">
        <v>2.556414698095216</v>
      </c>
      <c r="AA36" s="35">
        <v>4.2365876423724877</v>
      </c>
      <c r="AB36" s="35"/>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row>
    <row r="37" spans="1:79">
      <c r="A37" s="34">
        <v>1946</v>
      </c>
      <c r="B37" s="35">
        <v>53.971420818592229</v>
      </c>
      <c r="C37" s="35">
        <v>33.554456526726455</v>
      </c>
      <c r="D37" s="35">
        <v>7.8430298401480671</v>
      </c>
      <c r="E37" s="35">
        <v>1.5173179012258124</v>
      </c>
      <c r="F37" s="35">
        <v>3.1139853104363939</v>
      </c>
      <c r="G37" s="35"/>
      <c r="H37" s="34">
        <v>1946</v>
      </c>
      <c r="I37" s="35">
        <v>43.360497609549455</v>
      </c>
      <c r="J37" s="35">
        <v>40.594221278327097</v>
      </c>
      <c r="K37" s="35">
        <v>10.509169667330355</v>
      </c>
      <c r="L37" s="35">
        <v>1.8920468533973054</v>
      </c>
      <c r="M37" s="35">
        <v>3.6443604769213738</v>
      </c>
      <c r="N37" s="35"/>
      <c r="O37" s="34">
        <v>1946</v>
      </c>
      <c r="P37" s="35">
        <v>31.511674231489529</v>
      </c>
      <c r="Q37" s="35">
        <v>45.2406371790413</v>
      </c>
      <c r="R37" s="35">
        <v>16.638833676335793</v>
      </c>
      <c r="S37" s="35">
        <v>2.3775901513352586</v>
      </c>
      <c r="T37" s="35">
        <v>4.2328846552045931</v>
      </c>
      <c r="U37" s="35"/>
      <c r="V37" s="34">
        <v>1946</v>
      </c>
      <c r="W37" s="35">
        <v>29.255190651496097</v>
      </c>
      <c r="X37" s="35">
        <v>44.115432066389289</v>
      </c>
      <c r="Y37" s="35">
        <v>19.795052364993097</v>
      </c>
      <c r="Z37" s="35">
        <v>2.5224929168553025</v>
      </c>
      <c r="AA37" s="35">
        <v>4.314163431992843</v>
      </c>
      <c r="AB37" s="35"/>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row>
    <row r="38" spans="1:79">
      <c r="A38" s="34">
        <v>1947</v>
      </c>
      <c r="B38" s="35">
        <v>56.434261396511303</v>
      </c>
      <c r="C38" s="35">
        <v>30.291221114733073</v>
      </c>
      <c r="D38" s="35">
        <v>8.5391232180878269</v>
      </c>
      <c r="E38" s="35">
        <v>1.4068047373026831</v>
      </c>
      <c r="F38" s="35">
        <v>3.3285605117103452</v>
      </c>
      <c r="G38" s="35"/>
      <c r="H38" s="34">
        <v>1947</v>
      </c>
      <c r="I38" s="35">
        <v>45.926185478388895</v>
      </c>
      <c r="J38" s="35">
        <v>36.626288333556133</v>
      </c>
      <c r="K38" s="35">
        <v>11.691046898489445</v>
      </c>
      <c r="L38" s="35">
        <v>1.7683259048587192</v>
      </c>
      <c r="M38" s="35">
        <v>3.9881202209625011</v>
      </c>
      <c r="N38" s="35"/>
      <c r="O38" s="34">
        <v>1947</v>
      </c>
      <c r="P38" s="35">
        <v>34.401760599960816</v>
      </c>
      <c r="Q38" s="35">
        <v>39.384126958111885</v>
      </c>
      <c r="R38" s="35">
        <v>19.210046157326687</v>
      </c>
      <c r="S38" s="35">
        <v>2.2302104357327335</v>
      </c>
      <c r="T38" s="35">
        <v>4.7738241241934825</v>
      </c>
      <c r="U38" s="35"/>
      <c r="V38" s="34">
        <v>1947</v>
      </c>
      <c r="W38" s="35">
        <v>31.913151412801291</v>
      </c>
      <c r="X38" s="35">
        <v>37.666908963276114</v>
      </c>
      <c r="Y38" s="35">
        <v>23.115637022629073</v>
      </c>
      <c r="Z38" s="35">
        <v>2.3426791254603372</v>
      </c>
      <c r="AA38" s="35">
        <v>4.9616052045320282</v>
      </c>
      <c r="AB38" s="35"/>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row>
    <row r="39" spans="1:79">
      <c r="A39" s="34">
        <v>1948</v>
      </c>
      <c r="B39" s="35">
        <v>59.662760428049886</v>
      </c>
      <c r="C39" s="35">
        <v>27.044494159014238</v>
      </c>
      <c r="D39" s="35">
        <v>8.6178323689697152</v>
      </c>
      <c r="E39" s="35">
        <v>1.3882383987720484</v>
      </c>
      <c r="F39" s="35">
        <v>3.2892994453622042</v>
      </c>
      <c r="G39" s="35"/>
      <c r="H39" s="34">
        <v>1948</v>
      </c>
      <c r="I39" s="35">
        <v>49.062690591439178</v>
      </c>
      <c r="J39" s="35">
        <v>33.353361784365767</v>
      </c>
      <c r="K39" s="35">
        <v>11.901429475532314</v>
      </c>
      <c r="L39" s="35">
        <v>1.7264720043876136</v>
      </c>
      <c r="M39" s="35">
        <v>3.9598145018270707</v>
      </c>
      <c r="N39" s="35"/>
      <c r="O39" s="34">
        <v>1948</v>
      </c>
      <c r="P39" s="35">
        <v>35.135233497582448</v>
      </c>
      <c r="Q39" s="35">
        <v>37.647549932704926</v>
      </c>
      <c r="R39" s="35">
        <v>20.081881446606623</v>
      </c>
      <c r="S39" s="35">
        <v>2.2138475842817482</v>
      </c>
      <c r="T39" s="35">
        <v>4.9238750280809072</v>
      </c>
      <c r="U39" s="35"/>
      <c r="V39" s="34">
        <v>1948</v>
      </c>
      <c r="W39" s="35">
        <v>32.381350306969907</v>
      </c>
      <c r="X39" s="35">
        <v>35.698677860622226</v>
      </c>
      <c r="Y39" s="35">
        <v>24.459263224905911</v>
      </c>
      <c r="Z39" s="35">
        <v>2.3209738016948842</v>
      </c>
      <c r="AA39" s="35">
        <v>5.143167749563518</v>
      </c>
      <c r="AB39" s="35"/>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row>
    <row r="40" spans="1:79">
      <c r="A40" s="34">
        <v>1949</v>
      </c>
      <c r="B40" s="35">
        <v>62.917370443208654</v>
      </c>
      <c r="C40" s="35">
        <v>23.068902932425949</v>
      </c>
      <c r="D40" s="35">
        <v>8.875285534612809</v>
      </c>
      <c r="E40" s="35">
        <v>1.5578588481221425</v>
      </c>
      <c r="F40" s="35">
        <v>3.582412230863135</v>
      </c>
      <c r="G40" s="35"/>
      <c r="H40" s="34">
        <v>1949</v>
      </c>
      <c r="I40" s="35">
        <v>53.026165469613112</v>
      </c>
      <c r="J40" s="35">
        <v>28.488866227682074</v>
      </c>
      <c r="K40" s="35">
        <v>12.281758135097862</v>
      </c>
      <c r="L40" s="35">
        <v>1.8825189883325937</v>
      </c>
      <c r="M40" s="35">
        <v>4.3233442789906604</v>
      </c>
      <c r="N40" s="35"/>
      <c r="O40" s="34">
        <v>1949</v>
      </c>
      <c r="P40" s="35">
        <v>37.585300041288114</v>
      </c>
      <c r="Q40" s="35">
        <v>33.323824918160902</v>
      </c>
      <c r="R40" s="35">
        <v>21.142758545477104</v>
      </c>
      <c r="S40" s="35">
        <v>2.4815450653536106</v>
      </c>
      <c r="T40" s="35">
        <v>5.4665619614749295</v>
      </c>
      <c r="U40" s="35"/>
      <c r="V40" s="34">
        <v>1949</v>
      </c>
      <c r="W40" s="35">
        <v>34.431949888606795</v>
      </c>
      <c r="X40" s="35">
        <v>31.612864005775542</v>
      </c>
      <c r="Y40" s="35">
        <v>25.670147649419352</v>
      </c>
      <c r="Z40" s="35">
        <v>2.5886320334022668</v>
      </c>
      <c r="AA40" s="35">
        <v>5.696362719069092</v>
      </c>
      <c r="AB40" s="35"/>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row>
    <row r="41" spans="1:79">
      <c r="A41" s="34">
        <v>1950</v>
      </c>
      <c r="B41" s="35">
        <v>63.09225747834757</v>
      </c>
      <c r="C41" s="35">
        <v>23.00570863749595</v>
      </c>
      <c r="D41" s="35">
        <v>8.8526133452358948</v>
      </c>
      <c r="E41" s="35">
        <v>1.5279168821101847</v>
      </c>
      <c r="F41" s="35">
        <v>3.5224335641731175</v>
      </c>
      <c r="G41" s="35"/>
      <c r="H41" s="34">
        <v>1950</v>
      </c>
      <c r="I41" s="35">
        <v>52.708212993696698</v>
      </c>
      <c r="J41" s="35">
        <v>28.794341804546704</v>
      </c>
      <c r="K41" s="35">
        <v>12.335152546108528</v>
      </c>
      <c r="L41" s="35">
        <v>1.8856132350384431</v>
      </c>
      <c r="M41" s="35">
        <v>4.2780310038036893</v>
      </c>
      <c r="N41" s="35"/>
      <c r="O41" s="34">
        <v>1950</v>
      </c>
      <c r="P41" s="35">
        <v>35.974823753389359</v>
      </c>
      <c r="Q41" s="35">
        <v>34.587429397556008</v>
      </c>
      <c r="R41" s="35">
        <v>21.455658708231724</v>
      </c>
      <c r="S41" s="35">
        <v>2.4718069820477915</v>
      </c>
      <c r="T41" s="35">
        <v>5.5102762500521658</v>
      </c>
      <c r="U41" s="35"/>
      <c r="V41" s="34">
        <v>1950</v>
      </c>
      <c r="W41" s="35">
        <v>32.671887839967425</v>
      </c>
      <c r="X41" s="35">
        <v>33.137807939793298</v>
      </c>
      <c r="Y41" s="35">
        <v>25.88336640795411</v>
      </c>
      <c r="Z41" s="35">
        <v>2.5684613498198554</v>
      </c>
      <c r="AA41" s="35">
        <v>5.7384537387547772</v>
      </c>
      <c r="AB41" s="35"/>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row>
    <row r="42" spans="1:79">
      <c r="A42" s="34">
        <v>1951</v>
      </c>
      <c r="B42" s="35">
        <v>64.03239636861575</v>
      </c>
      <c r="C42" s="35">
        <v>22.466049197574606</v>
      </c>
      <c r="D42" s="35">
        <v>8.646616389526427</v>
      </c>
      <c r="E42" s="35">
        <v>1.466027543354951</v>
      </c>
      <c r="F42" s="35">
        <v>3.3889105009282599</v>
      </c>
      <c r="G42" s="35"/>
      <c r="H42" s="34">
        <v>1951</v>
      </c>
      <c r="I42" s="35">
        <v>53.374095013483711</v>
      </c>
      <c r="J42" s="35">
        <v>28.502668181943815</v>
      </c>
      <c r="K42" s="35">
        <v>12.131437992011222</v>
      </c>
      <c r="L42" s="35">
        <v>1.8493196435760975</v>
      </c>
      <c r="M42" s="35">
        <v>4.1424791689851572</v>
      </c>
      <c r="N42" s="35"/>
      <c r="O42" s="34">
        <v>1951</v>
      </c>
      <c r="P42" s="35">
        <v>37.070975757061547</v>
      </c>
      <c r="Q42" s="35">
        <v>34.40077836749095</v>
      </c>
      <c r="R42" s="35">
        <v>20.854671262213611</v>
      </c>
      <c r="S42" s="35">
        <v>2.3553988627634945</v>
      </c>
      <c r="T42" s="35">
        <v>5.318175750470405</v>
      </c>
      <c r="U42" s="35"/>
      <c r="V42" s="34">
        <v>1951</v>
      </c>
      <c r="W42" s="35">
        <v>33.788140334776344</v>
      </c>
      <c r="X42" s="35">
        <v>33.270674057688822</v>
      </c>
      <c r="Y42" s="35">
        <v>24.974223257605097</v>
      </c>
      <c r="Z42" s="35">
        <v>2.4354356553954002</v>
      </c>
      <c r="AA42" s="35">
        <v>5.5315266945343353</v>
      </c>
      <c r="AB42" s="35"/>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row>
    <row r="43" spans="1:79">
      <c r="A43" s="34">
        <v>1952</v>
      </c>
      <c r="B43" s="35">
        <v>65.735587808185812</v>
      </c>
      <c r="C43" s="35">
        <v>21.593708097240469</v>
      </c>
      <c r="D43" s="35">
        <v>8.0058097740889878</v>
      </c>
      <c r="E43" s="35">
        <v>1.4685109275268238</v>
      </c>
      <c r="F43" s="35">
        <v>3.1963833929579013</v>
      </c>
      <c r="G43" s="35"/>
      <c r="H43" s="34">
        <v>1952</v>
      </c>
      <c r="I43" s="35">
        <v>55.730126261061848</v>
      </c>
      <c r="J43" s="35">
        <v>27.299845258844311</v>
      </c>
      <c r="K43" s="35">
        <v>11.174578038852145</v>
      </c>
      <c r="L43" s="35">
        <v>1.8774343198189518</v>
      </c>
      <c r="M43" s="35">
        <v>3.9180161214227458</v>
      </c>
      <c r="N43" s="35"/>
      <c r="O43" s="34">
        <v>1952</v>
      </c>
      <c r="P43" s="35">
        <v>37.665248849919323</v>
      </c>
      <c r="Q43" s="35">
        <v>34.398326427159589</v>
      </c>
      <c r="R43" s="35">
        <v>20.026745166145545</v>
      </c>
      <c r="S43" s="35">
        <v>2.5163032823846896</v>
      </c>
      <c r="T43" s="35">
        <v>5.3933762743908611</v>
      </c>
      <c r="U43" s="35"/>
      <c r="V43" s="34">
        <v>1952</v>
      </c>
      <c r="W43" s="35">
        <v>34.710616791532765</v>
      </c>
      <c r="X43" s="35">
        <v>32.725069915516258</v>
      </c>
      <c r="Y43" s="35">
        <v>24.379531330908257</v>
      </c>
      <c r="Z43" s="35">
        <v>2.5739196561380524</v>
      </c>
      <c r="AA43" s="35">
        <v>5.6108623059046714</v>
      </c>
      <c r="AB43" s="35"/>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row>
    <row r="44" spans="1:79">
      <c r="A44" s="34">
        <v>1953</v>
      </c>
      <c r="B44" s="35">
        <v>68.201364756093753</v>
      </c>
      <c r="C44" s="35">
        <v>19.890047283069226</v>
      </c>
      <c r="D44" s="35">
        <v>7.4149842964231691</v>
      </c>
      <c r="E44" s="35">
        <v>1.4787213367686098</v>
      </c>
      <c r="F44" s="35">
        <v>3.0148823276452403</v>
      </c>
      <c r="G44" s="35"/>
      <c r="H44" s="34">
        <v>1953</v>
      </c>
      <c r="I44" s="35">
        <v>58.144882426707355</v>
      </c>
      <c r="J44" s="35">
        <v>25.659480849573757</v>
      </c>
      <c r="K44" s="35">
        <v>10.524813097523994</v>
      </c>
      <c r="L44" s="35">
        <v>1.8780235597227344</v>
      </c>
      <c r="M44" s="35">
        <v>3.7928000664721555</v>
      </c>
      <c r="N44" s="35"/>
      <c r="O44" s="34">
        <v>1953</v>
      </c>
      <c r="P44" s="35">
        <v>40.437801560835261</v>
      </c>
      <c r="Q44" s="35">
        <v>32.707466996750128</v>
      </c>
      <c r="R44" s="35">
        <v>19.123015531605741</v>
      </c>
      <c r="S44" s="35">
        <v>2.5606539414959344</v>
      </c>
      <c r="T44" s="35">
        <v>5.1710619693129374</v>
      </c>
      <c r="U44" s="35"/>
      <c r="V44" s="34">
        <v>1953</v>
      </c>
      <c r="W44" s="35">
        <v>37.475364169422157</v>
      </c>
      <c r="X44" s="35">
        <v>30.960045653372774</v>
      </c>
      <c r="Y44" s="35">
        <v>23.439844142434755</v>
      </c>
      <c r="Z44" s="35">
        <v>2.6694857219419288</v>
      </c>
      <c r="AA44" s="35">
        <v>5.4552603128283677</v>
      </c>
      <c r="AB44" s="35"/>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row>
    <row r="45" spans="1:79">
      <c r="A45" s="34">
        <v>1954</v>
      </c>
      <c r="B45" s="35">
        <v>67.003021130560001</v>
      </c>
      <c r="C45" s="35">
        <v>20.549439872635528</v>
      </c>
      <c r="D45" s="35">
        <v>7.6580986613257229</v>
      </c>
      <c r="E45" s="35">
        <v>1.4792297614099514</v>
      </c>
      <c r="F45" s="35">
        <v>3.3102105740687691</v>
      </c>
      <c r="G45" s="35"/>
      <c r="H45" s="34">
        <v>1954</v>
      </c>
      <c r="I45" s="35">
        <v>58.347020060461602</v>
      </c>
      <c r="J45" s="35">
        <v>25.08613712718677</v>
      </c>
      <c r="K45" s="35">
        <v>10.888828573192706</v>
      </c>
      <c r="L45" s="35">
        <v>1.7997267985494898</v>
      </c>
      <c r="M45" s="35">
        <v>3.8782874406094234</v>
      </c>
      <c r="N45" s="35"/>
      <c r="O45" s="34">
        <v>1954</v>
      </c>
      <c r="P45" s="35">
        <v>39.399161018096372</v>
      </c>
      <c r="Q45" s="35">
        <v>32.907480356303829</v>
      </c>
      <c r="R45" s="35">
        <v>19.79200052468725</v>
      </c>
      <c r="S45" s="35">
        <v>2.8696809165570887</v>
      </c>
      <c r="T45" s="35">
        <v>5.0316771843554555</v>
      </c>
      <c r="U45" s="35"/>
      <c r="V45" s="34">
        <v>1954</v>
      </c>
      <c r="W45" s="35">
        <v>36.36532500725847</v>
      </c>
      <c r="X45" s="35">
        <v>31.141583176815605</v>
      </c>
      <c r="Y45" s="35">
        <v>24.147620721295482</v>
      </c>
      <c r="Z45" s="35">
        <v>3.0041197095686849</v>
      </c>
      <c r="AA45" s="35">
        <v>5.3413513850617536</v>
      </c>
      <c r="AB45" s="35"/>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row>
    <row r="46" spans="1:79">
      <c r="A46" s="34">
        <v>1955</v>
      </c>
      <c r="B46" s="35">
        <v>67.602752885083959</v>
      </c>
      <c r="C46" s="35">
        <v>20.425095704494186</v>
      </c>
      <c r="D46" s="35">
        <v>7.9751370877002881</v>
      </c>
      <c r="E46" s="35">
        <v>1.463689263735479</v>
      </c>
      <c r="F46" s="35">
        <v>2.5333250589860801</v>
      </c>
      <c r="G46" s="35"/>
      <c r="H46" s="34">
        <v>1955</v>
      </c>
      <c r="I46" s="35">
        <v>60.013894669113242</v>
      </c>
      <c r="J46" s="35">
        <v>24.434520589083018</v>
      </c>
      <c r="K46" s="35">
        <v>10.944615230905095</v>
      </c>
      <c r="L46" s="35">
        <v>1.7299254883780819</v>
      </c>
      <c r="M46" s="35">
        <v>2.877044022520554</v>
      </c>
      <c r="N46" s="35"/>
      <c r="O46" s="34">
        <v>1955</v>
      </c>
      <c r="P46" s="35">
        <v>39.15639532533249</v>
      </c>
      <c r="Q46" s="35">
        <v>33.19633233159756</v>
      </c>
      <c r="R46" s="35">
        <v>21.39665847262809</v>
      </c>
      <c r="S46" s="35">
        <v>2.8729599818610017</v>
      </c>
      <c r="T46" s="35">
        <v>3.37765388858086</v>
      </c>
      <c r="U46" s="35"/>
      <c r="V46" s="34">
        <v>1955</v>
      </c>
      <c r="W46" s="35">
        <v>36.772633372279884</v>
      </c>
      <c r="X46" s="35">
        <v>30.646625437542166</v>
      </c>
      <c r="Y46" s="35">
        <v>26.494660225902749</v>
      </c>
      <c r="Z46" s="35">
        <v>2.9805154621231473</v>
      </c>
      <c r="AA46" s="35">
        <v>3.1055655021520483</v>
      </c>
      <c r="AB46" s="35"/>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row>
    <row r="47" spans="1:79">
      <c r="A47" s="34">
        <v>1956</v>
      </c>
      <c r="B47" s="35">
        <v>66.986380605024792</v>
      </c>
      <c r="C47" s="35">
        <v>20.832815021887782</v>
      </c>
      <c r="D47" s="35">
        <v>7.8842794711710305</v>
      </c>
      <c r="E47" s="35">
        <v>1.4846258812423401</v>
      </c>
      <c r="F47" s="35">
        <v>2.8118990206740553</v>
      </c>
      <c r="G47" s="35"/>
      <c r="H47" s="34">
        <v>1956</v>
      </c>
      <c r="I47" s="35">
        <v>58.575265154247681</v>
      </c>
      <c r="J47" s="35">
        <v>25.267418255031846</v>
      </c>
      <c r="K47" s="35">
        <v>11.071577553661729</v>
      </c>
      <c r="L47" s="35">
        <v>1.9229562641323679</v>
      </c>
      <c r="M47" s="35">
        <v>3.162782772926378</v>
      </c>
      <c r="N47" s="35"/>
      <c r="O47" s="34">
        <v>1956</v>
      </c>
      <c r="P47" s="35">
        <v>39.33567718928699</v>
      </c>
      <c r="Q47" s="35">
        <v>31.963597246658676</v>
      </c>
      <c r="R47" s="35">
        <v>21.571187881877165</v>
      </c>
      <c r="S47" s="35">
        <v>2.9153801769840633</v>
      </c>
      <c r="T47" s="35">
        <v>4.2141575051931044</v>
      </c>
      <c r="U47" s="35"/>
      <c r="V47" s="34">
        <v>1956</v>
      </c>
      <c r="W47" s="35">
        <v>36.365576127399365</v>
      </c>
      <c r="X47" s="35">
        <v>28.089257978613283</v>
      </c>
      <c r="Y47" s="35">
        <v>28.149235005814948</v>
      </c>
      <c r="Z47" s="35">
        <v>2.9921726586695803</v>
      </c>
      <c r="AA47" s="35">
        <v>4.4037582295028201</v>
      </c>
      <c r="AB47" s="35"/>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row>
    <row r="48" spans="1:79">
      <c r="A48" s="34">
        <v>1957</v>
      </c>
      <c r="B48" s="35">
        <v>67.929958896880208</v>
      </c>
      <c r="C48" s="35">
        <v>19.654418560019273</v>
      </c>
      <c r="D48" s="35">
        <v>8.2810391782588493</v>
      </c>
      <c r="E48" s="35">
        <v>1.8894539998694138</v>
      </c>
      <c r="F48" s="35">
        <v>2.2451293649722466</v>
      </c>
      <c r="G48" s="35"/>
      <c r="H48" s="34">
        <v>1957</v>
      </c>
      <c r="I48" s="35">
        <v>57.488545006070645</v>
      </c>
      <c r="J48" s="35">
        <v>25.374002580611204</v>
      </c>
      <c r="K48" s="35">
        <v>11.802431568591487</v>
      </c>
      <c r="L48" s="35">
        <v>2.4091164895535173</v>
      </c>
      <c r="M48" s="35">
        <v>2.925904355173143</v>
      </c>
      <c r="N48" s="35"/>
      <c r="O48" s="34">
        <v>1957</v>
      </c>
      <c r="P48" s="35">
        <v>40.171140737685775</v>
      </c>
      <c r="Q48" s="35">
        <v>31.755059635718744</v>
      </c>
      <c r="R48" s="35">
        <v>21.100228496020637</v>
      </c>
      <c r="S48" s="35">
        <v>3.0763398794173291</v>
      </c>
      <c r="T48" s="35">
        <v>3.8972312511575149</v>
      </c>
      <c r="U48" s="35"/>
      <c r="V48" s="34">
        <v>1957</v>
      </c>
      <c r="W48" s="35">
        <v>36.5272921610702</v>
      </c>
      <c r="X48" s="35">
        <v>28.654563962282786</v>
      </c>
      <c r="Y48" s="35">
        <v>27.630152502818017</v>
      </c>
      <c r="Z48" s="35">
        <v>3.21900257043175</v>
      </c>
      <c r="AA48" s="35">
        <v>3.9689888033972367</v>
      </c>
      <c r="AB48" s="35"/>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row>
    <row r="49" spans="1:79">
      <c r="A49" s="34">
        <v>1958</v>
      </c>
      <c r="B49" s="35">
        <v>68.94123601850481</v>
      </c>
      <c r="C49" s="35">
        <v>19.071104126725576</v>
      </c>
      <c r="D49" s="35">
        <v>7.7868105648433295</v>
      </c>
      <c r="E49" s="35">
        <v>2.0094099629587534</v>
      </c>
      <c r="F49" s="35">
        <v>2.1914393269675223</v>
      </c>
      <c r="G49" s="35"/>
      <c r="H49" s="34">
        <v>1958</v>
      </c>
      <c r="I49" s="35">
        <v>58.498422300332166</v>
      </c>
      <c r="J49" s="35">
        <v>24.688271135397674</v>
      </c>
      <c r="K49" s="35">
        <v>11.345449476658787</v>
      </c>
      <c r="L49" s="35">
        <v>2.5612923732538682</v>
      </c>
      <c r="M49" s="35">
        <v>2.9065647143575082</v>
      </c>
      <c r="N49" s="35"/>
      <c r="O49" s="34">
        <v>1958</v>
      </c>
      <c r="P49" s="35">
        <v>40.823013706202367</v>
      </c>
      <c r="Q49" s="35">
        <v>31.648752668202192</v>
      </c>
      <c r="R49" s="35">
        <v>20.210055814220738</v>
      </c>
      <c r="S49" s="35">
        <v>3.3301329458578133</v>
      </c>
      <c r="T49" s="35">
        <v>3.9880448655168874</v>
      </c>
      <c r="U49" s="35"/>
      <c r="V49" s="34">
        <v>1958</v>
      </c>
      <c r="W49" s="35">
        <v>37.149335811130079</v>
      </c>
      <c r="X49" s="35">
        <v>28.349248610128324</v>
      </c>
      <c r="Y49" s="35">
        <v>26.918013381049789</v>
      </c>
      <c r="Z49" s="35">
        <v>3.4666091313276342</v>
      </c>
      <c r="AA49" s="35">
        <v>4.1167930663641776</v>
      </c>
      <c r="AB49" s="35"/>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row>
    <row r="50" spans="1:79">
      <c r="A50" s="34">
        <v>1959</v>
      </c>
      <c r="B50" s="35">
        <v>68.579979548755261</v>
      </c>
      <c r="C50" s="35">
        <v>19.174704595962982</v>
      </c>
      <c r="D50" s="35">
        <v>8.0580217295506333</v>
      </c>
      <c r="E50" s="35">
        <v>2.1623897226587747</v>
      </c>
      <c r="F50" s="35">
        <v>2.0249044030723429</v>
      </c>
      <c r="G50" s="35"/>
      <c r="H50" s="34">
        <v>1959</v>
      </c>
      <c r="I50" s="35">
        <v>57.534203744920788</v>
      </c>
      <c r="J50" s="35">
        <v>25.372237640161632</v>
      </c>
      <c r="K50" s="35">
        <v>11.612577177532426</v>
      </c>
      <c r="L50" s="35">
        <v>2.7644373334927481</v>
      </c>
      <c r="M50" s="35">
        <v>2.716544103892411</v>
      </c>
      <c r="N50" s="35"/>
      <c r="O50" s="34">
        <v>1959</v>
      </c>
      <c r="P50" s="35">
        <v>40.631403063440544</v>
      </c>
      <c r="Q50" s="35">
        <v>32.16958898701764</v>
      </c>
      <c r="R50" s="35">
        <v>19.993966663149028</v>
      </c>
      <c r="S50" s="35">
        <v>3.5396561004112965</v>
      </c>
      <c r="T50" s="35">
        <v>3.6653851859814854</v>
      </c>
      <c r="U50" s="35"/>
      <c r="V50" s="34">
        <v>1959</v>
      </c>
      <c r="W50" s="35">
        <v>36.626347741131099</v>
      </c>
      <c r="X50" s="35">
        <v>29.380507534981319</v>
      </c>
      <c r="Y50" s="35">
        <v>26.437456913180274</v>
      </c>
      <c r="Z50" s="35">
        <v>3.696037025453093</v>
      </c>
      <c r="AA50" s="35">
        <v>3.8596507852541988</v>
      </c>
      <c r="AB50" s="35"/>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row>
    <row r="51" spans="1:79">
      <c r="A51" s="34">
        <v>1960</v>
      </c>
      <c r="B51" s="35">
        <v>70.080722247511588</v>
      </c>
      <c r="C51" s="35">
        <v>17.745276841041619</v>
      </c>
      <c r="D51" s="35">
        <v>7.8055021854801065</v>
      </c>
      <c r="E51" s="35">
        <v>2.3162627883745062</v>
      </c>
      <c r="F51" s="35">
        <v>2.0522359375921702</v>
      </c>
      <c r="G51" s="35"/>
      <c r="H51" s="34">
        <v>1960</v>
      </c>
      <c r="I51" s="35">
        <v>59.042642679408623</v>
      </c>
      <c r="J51" s="35">
        <v>23.74055298843097</v>
      </c>
      <c r="K51" s="35">
        <v>11.391609734334827</v>
      </c>
      <c r="L51" s="35">
        <v>2.9813665922351511</v>
      </c>
      <c r="M51" s="35">
        <v>2.8438280055904332</v>
      </c>
      <c r="N51" s="35"/>
      <c r="O51" s="34">
        <v>1960</v>
      </c>
      <c r="P51" s="35">
        <v>42.472646003226075</v>
      </c>
      <c r="Q51" s="35">
        <v>30.085221305840967</v>
      </c>
      <c r="R51" s="35">
        <v>19.661657379906675</v>
      </c>
      <c r="S51" s="35">
        <v>3.7805839836354669</v>
      </c>
      <c r="T51" s="35">
        <v>3.9998913273908197</v>
      </c>
      <c r="U51" s="35"/>
      <c r="V51" s="34">
        <v>1960</v>
      </c>
      <c r="W51" s="35">
        <v>38.185217278498712</v>
      </c>
      <c r="X51" s="35">
        <v>26.741740144625069</v>
      </c>
      <c r="Y51" s="35">
        <v>26.786274281843472</v>
      </c>
      <c r="Z51" s="35">
        <v>3.9939566792299392</v>
      </c>
      <c r="AA51" s="35">
        <v>4.2928116158028145</v>
      </c>
      <c r="AB51" s="35"/>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row>
    <row r="52" spans="1:79">
      <c r="A52" s="34">
        <v>1961</v>
      </c>
      <c r="B52" s="35">
        <v>70.584768968445999</v>
      </c>
      <c r="C52" s="35">
        <v>17.597299108587411</v>
      </c>
      <c r="D52" s="35">
        <v>7.4478956732670474</v>
      </c>
      <c r="E52" s="35">
        <v>2.4713189864930798</v>
      </c>
      <c r="F52" s="35">
        <v>1.8987172632064808</v>
      </c>
      <c r="G52" s="35"/>
      <c r="H52" s="34">
        <v>1961</v>
      </c>
      <c r="I52" s="35">
        <v>61.09318700624771</v>
      </c>
      <c r="J52" s="35">
        <v>22.883797028745896</v>
      </c>
      <c r="K52" s="35">
        <v>10.500619747715444</v>
      </c>
      <c r="L52" s="35">
        <v>3.0523701402218251</v>
      </c>
      <c r="M52" s="35">
        <v>2.4700260770691123</v>
      </c>
      <c r="N52" s="35"/>
      <c r="O52" s="34">
        <v>1961</v>
      </c>
      <c r="P52" s="35">
        <v>41.985182242384752</v>
      </c>
      <c r="Q52" s="35">
        <v>30.855489717746735</v>
      </c>
      <c r="R52" s="35">
        <v>19.734500029486178</v>
      </c>
      <c r="S52" s="35">
        <v>3.9161881536143288</v>
      </c>
      <c r="T52" s="35">
        <v>3.5086398567680024</v>
      </c>
      <c r="U52" s="35"/>
      <c r="V52" s="34">
        <v>1961</v>
      </c>
      <c r="W52" s="35">
        <v>37.781521452017998</v>
      </c>
      <c r="X52" s="35">
        <v>27.572075202005305</v>
      </c>
      <c r="Y52" s="35">
        <v>26.891409254178249</v>
      </c>
      <c r="Z52" s="35">
        <v>4.0797688407540234</v>
      </c>
      <c r="AA52" s="35">
        <v>3.6752252510444232</v>
      </c>
      <c r="AB52" s="35"/>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row>
    <row r="53" spans="1:79">
      <c r="A53" s="34">
        <v>1962</v>
      </c>
      <c r="B53" s="35">
        <v>70.704800271243528</v>
      </c>
      <c r="C53" s="35">
        <v>17.506197622616696</v>
      </c>
      <c r="D53" s="35">
        <v>7.248889264650173</v>
      </c>
      <c r="E53" s="35">
        <v>2.7208926375230615</v>
      </c>
      <c r="F53" s="35">
        <v>1.8192202039665364</v>
      </c>
      <c r="G53" s="35"/>
      <c r="H53" s="34">
        <v>1962</v>
      </c>
      <c r="I53" s="35">
        <v>60.984019420426868</v>
      </c>
      <c r="J53" s="35">
        <v>22.948684791699694</v>
      </c>
      <c r="K53" s="35">
        <v>10.340252584269951</v>
      </c>
      <c r="L53" s="35">
        <v>3.3400181550764194</v>
      </c>
      <c r="M53" s="35">
        <v>2.3870250485270703</v>
      </c>
      <c r="N53" s="35"/>
      <c r="O53" s="34">
        <v>1962</v>
      </c>
      <c r="P53" s="35">
        <v>42.13721784300018</v>
      </c>
      <c r="Q53" s="35">
        <v>30.821984992180372</v>
      </c>
      <c r="R53" s="35">
        <v>19.365494130150907</v>
      </c>
      <c r="S53" s="35">
        <v>4.264713881137201</v>
      </c>
      <c r="T53" s="35">
        <v>3.4105891535313453</v>
      </c>
      <c r="U53" s="35"/>
      <c r="V53" s="34">
        <v>1962</v>
      </c>
      <c r="W53" s="35">
        <v>38.062490936783291</v>
      </c>
      <c r="X53" s="35">
        <v>27.121684105157549</v>
      </c>
      <c r="Y53" s="35">
        <v>26.801092255282423</v>
      </c>
      <c r="Z53" s="35">
        <v>4.4013844759790333</v>
      </c>
      <c r="AA53" s="35">
        <v>3.6133482267976951</v>
      </c>
      <c r="AB53" s="35"/>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row>
    <row r="54" spans="1:79">
      <c r="A54" s="34">
        <v>1963</v>
      </c>
      <c r="B54" s="35">
        <v>70.782952463106923</v>
      </c>
      <c r="C54" s="35">
        <v>16.978444534962712</v>
      </c>
      <c r="D54" s="35">
        <v>7.3865772545577695</v>
      </c>
      <c r="E54" s="35">
        <v>3.1392477682611521</v>
      </c>
      <c r="F54" s="35">
        <v>1.7127779791114366</v>
      </c>
      <c r="G54" s="35"/>
      <c r="H54" s="34">
        <v>1963</v>
      </c>
      <c r="I54" s="35">
        <v>61.512148440241155</v>
      </c>
      <c r="J54" s="35">
        <v>22.103679200254625</v>
      </c>
      <c r="K54" s="35">
        <v>10.387566064657857</v>
      </c>
      <c r="L54" s="35">
        <v>3.7469958730761528</v>
      </c>
      <c r="M54" s="35">
        <v>2.2496104217702015</v>
      </c>
      <c r="N54" s="35"/>
      <c r="O54" s="34">
        <v>1963</v>
      </c>
      <c r="P54" s="35">
        <v>42.383951698832924</v>
      </c>
      <c r="Q54" s="35">
        <v>29.940394884655298</v>
      </c>
      <c r="R54" s="35">
        <v>19.856667339985325</v>
      </c>
      <c r="S54" s="35">
        <v>4.614872359561911</v>
      </c>
      <c r="T54" s="35">
        <v>3.2041137169645317</v>
      </c>
      <c r="U54" s="35"/>
      <c r="V54" s="34">
        <v>1963</v>
      </c>
      <c r="W54" s="35">
        <v>37.857694873006061</v>
      </c>
      <c r="X54" s="35">
        <v>26.593465284921685</v>
      </c>
      <c r="Y54" s="35">
        <v>27.335954841714287</v>
      </c>
      <c r="Z54" s="35">
        <v>4.7894749532089325</v>
      </c>
      <c r="AA54" s="35">
        <v>3.4234100471490252</v>
      </c>
      <c r="AB54" s="35"/>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row>
    <row r="55" spans="1:79">
      <c r="A55" s="34">
        <v>1964</v>
      </c>
      <c r="B55" s="35">
        <v>68.953836860608817</v>
      </c>
      <c r="C55" s="35">
        <v>18.413999705892369</v>
      </c>
      <c r="D55" s="35">
        <v>8.0201959067929671</v>
      </c>
      <c r="E55" s="35">
        <v>3.2900203716655261</v>
      </c>
      <c r="F55" s="35">
        <v>1.3219471550403186</v>
      </c>
      <c r="G55" s="35"/>
      <c r="H55" s="34">
        <v>1964</v>
      </c>
      <c r="I55" s="35">
        <v>59.77065070128031</v>
      </c>
      <c r="J55" s="35">
        <v>23.631736093258109</v>
      </c>
      <c r="K55" s="35">
        <v>11.006867686551603</v>
      </c>
      <c r="L55" s="35">
        <v>3.880122193623909</v>
      </c>
      <c r="M55" s="35">
        <v>1.7106233252860767</v>
      </c>
      <c r="N55" s="35"/>
      <c r="O55" s="34">
        <v>1964</v>
      </c>
      <c r="P55" s="35">
        <v>42.680575536615741</v>
      </c>
      <c r="Q55" s="35">
        <v>28.455241136676062</v>
      </c>
      <c r="R55" s="35">
        <v>21.813522336304711</v>
      </c>
      <c r="S55" s="35">
        <v>4.6896924079976428</v>
      </c>
      <c r="T55" s="35">
        <v>2.3609685824058366</v>
      </c>
      <c r="U55" s="35"/>
      <c r="V55" s="34">
        <v>1964</v>
      </c>
      <c r="W55" s="35">
        <v>37.599562924982877</v>
      </c>
      <c r="X55" s="35">
        <v>26.966940608483405</v>
      </c>
      <c r="Y55" s="35">
        <v>28.135365765607208</v>
      </c>
      <c r="Z55" s="35">
        <v>4.8222039817170597</v>
      </c>
      <c r="AA55" s="35">
        <v>2.4759267192094394</v>
      </c>
      <c r="AB55" s="35"/>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row>
    <row r="56" spans="1:79">
      <c r="A56" s="34">
        <v>1965</v>
      </c>
      <c r="B56" s="35">
        <v>68.10356880166853</v>
      </c>
      <c r="C56" s="35">
        <v>19.406724692985634</v>
      </c>
      <c r="D56" s="35">
        <v>7.7969856048244077</v>
      </c>
      <c r="E56" s="35">
        <v>3.4910550957520199</v>
      </c>
      <c r="F56" s="35">
        <v>1.201665804769426</v>
      </c>
      <c r="G56" s="35"/>
      <c r="H56" s="34">
        <v>1965</v>
      </c>
      <c r="I56" s="35">
        <v>59.854696087301051</v>
      </c>
      <c r="J56" s="35">
        <v>23.948712601816833</v>
      </c>
      <c r="K56" s="35">
        <v>10.676149964220238</v>
      </c>
      <c r="L56" s="35">
        <v>4.0299118401395493</v>
      </c>
      <c r="M56" s="35">
        <v>1.4905295065223398</v>
      </c>
      <c r="N56" s="35"/>
      <c r="O56" s="34">
        <v>1965</v>
      </c>
      <c r="P56" s="35">
        <v>42.312589121122237</v>
      </c>
      <c r="Q56" s="35">
        <v>28.837706604948192</v>
      </c>
      <c r="R56" s="35">
        <v>21.86738048290038</v>
      </c>
      <c r="S56" s="35">
        <v>4.9047492814174367</v>
      </c>
      <c r="T56" s="35">
        <v>2.0775745096117504</v>
      </c>
      <c r="U56" s="35"/>
      <c r="V56" s="34">
        <v>1965</v>
      </c>
      <c r="W56" s="35">
        <v>37.487498232801983</v>
      </c>
      <c r="X56" s="35">
        <v>27.674880726413843</v>
      </c>
      <c r="Y56" s="35">
        <v>27.619722386057568</v>
      </c>
      <c r="Z56" s="35">
        <v>5.0489213596729785</v>
      </c>
      <c r="AA56" s="35">
        <v>2.1689772950536113</v>
      </c>
      <c r="AB56" s="35"/>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row>
    <row r="57" spans="1:79">
      <c r="A57" s="34">
        <v>1966</v>
      </c>
      <c r="B57" s="35">
        <v>69.922258714413601</v>
      </c>
      <c r="C57" s="35">
        <v>18.048825489656551</v>
      </c>
      <c r="D57" s="35">
        <v>6.9391647011209843</v>
      </c>
      <c r="E57" s="35">
        <v>3.4206424361873302</v>
      </c>
      <c r="F57" s="35">
        <v>1.6691086586215285</v>
      </c>
      <c r="G57" s="35"/>
      <c r="H57" s="34">
        <v>1966</v>
      </c>
      <c r="I57" s="35">
        <v>60.188245321038117</v>
      </c>
      <c r="J57" s="35">
        <v>23.679801710234091</v>
      </c>
      <c r="K57" s="35">
        <v>9.8896229577781991</v>
      </c>
      <c r="L57" s="35">
        <v>4.0310103175903942</v>
      </c>
      <c r="M57" s="35">
        <v>2.2113196933592052</v>
      </c>
      <c r="N57" s="35"/>
      <c r="O57" s="34">
        <v>1966</v>
      </c>
      <c r="P57" s="35">
        <v>40.873218318560355</v>
      </c>
      <c r="Q57" s="35">
        <v>32.56384780639069</v>
      </c>
      <c r="R57" s="35">
        <v>18.490361869411164</v>
      </c>
      <c r="S57" s="35">
        <v>4.8848579221270239</v>
      </c>
      <c r="T57" s="35">
        <v>3.1897393148217503</v>
      </c>
      <c r="U57" s="35"/>
      <c r="V57" s="34">
        <v>1966</v>
      </c>
      <c r="W57" s="35">
        <v>37.160127969136866</v>
      </c>
      <c r="X57" s="35">
        <v>31.551537274112594</v>
      </c>
      <c r="Y57" s="35">
        <v>22.927229884487527</v>
      </c>
      <c r="Z57" s="35">
        <v>4.9101520332652804</v>
      </c>
      <c r="AA57" s="35">
        <v>3.4524744231419033</v>
      </c>
      <c r="AB57" s="35"/>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row>
    <row r="58" spans="1:79">
      <c r="A58" s="34">
        <v>1967</v>
      </c>
      <c r="B58" s="35">
        <v>70.266743983763419</v>
      </c>
      <c r="C58" s="35">
        <v>17.961728037112206</v>
      </c>
      <c r="D58" s="35">
        <v>6.7459166908282597</v>
      </c>
      <c r="E58" s="35">
        <v>3.5614187687252348</v>
      </c>
      <c r="F58" s="35">
        <v>1.4690248381173285</v>
      </c>
      <c r="G58" s="35"/>
      <c r="H58" s="34">
        <v>1967</v>
      </c>
      <c r="I58" s="35">
        <v>60.877581120943958</v>
      </c>
      <c r="J58" s="35">
        <v>23.565634218289084</v>
      </c>
      <c r="K58" s="35">
        <v>9.4026548672566381</v>
      </c>
      <c r="L58" s="35">
        <v>4.2441002949852509</v>
      </c>
      <c r="M58" s="35">
        <v>1.9100294985250736</v>
      </c>
      <c r="N58" s="35"/>
      <c r="O58" s="34">
        <v>1967</v>
      </c>
      <c r="P58" s="35">
        <v>41.754287320775937</v>
      </c>
      <c r="Q58" s="35">
        <v>33.078436885015464</v>
      </c>
      <c r="R58" s="35">
        <v>17.50726267453847</v>
      </c>
      <c r="S58" s="35">
        <v>5.0117139911910797</v>
      </c>
      <c r="T58" s="35">
        <v>2.6501733670696277</v>
      </c>
      <c r="U58" s="35"/>
      <c r="V58" s="34">
        <v>1967</v>
      </c>
      <c r="W58" s="35">
        <v>37.984704716045883</v>
      </c>
      <c r="X58" s="35">
        <v>32.464240192607278</v>
      </c>
      <c r="Y58" s="35">
        <v>21.669735164990794</v>
      </c>
      <c r="Z58" s="35">
        <v>5.0361138648916581</v>
      </c>
      <c r="AA58" s="35">
        <v>2.8452060614643822</v>
      </c>
      <c r="AB58" s="35"/>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row>
    <row r="59" spans="1:79">
      <c r="A59" s="34">
        <v>1968</v>
      </c>
      <c r="B59" s="35">
        <v>70.752202394398012</v>
      </c>
      <c r="C59" s="35">
        <v>17.339055793991417</v>
      </c>
      <c r="D59" s="35">
        <v>6.6862435057601086</v>
      </c>
      <c r="E59" s="35">
        <v>3.7768240343347639</v>
      </c>
      <c r="F59" s="35">
        <v>1.4456742715156989</v>
      </c>
      <c r="G59" s="35"/>
      <c r="H59" s="34">
        <v>1968</v>
      </c>
      <c r="I59" s="35">
        <v>61.249134948096888</v>
      </c>
      <c r="J59" s="35">
        <v>22.823529411764703</v>
      </c>
      <c r="K59" s="35">
        <v>9.5397923875432511</v>
      </c>
      <c r="L59" s="35">
        <v>4.5051903114186844</v>
      </c>
      <c r="M59" s="35">
        <v>1.8823529411764706</v>
      </c>
      <c r="N59" s="35"/>
      <c r="O59" s="34">
        <v>1968</v>
      </c>
      <c r="P59" s="35">
        <v>41.966766355801731</v>
      </c>
      <c r="Q59" s="35">
        <v>31.53303013679237</v>
      </c>
      <c r="R59" s="35">
        <v>18.338671716009838</v>
      </c>
      <c r="S59" s="35">
        <v>5.4150666265550624</v>
      </c>
      <c r="T59" s="35">
        <v>2.7446955352244777</v>
      </c>
      <c r="U59" s="35"/>
      <c r="V59" s="34">
        <v>1968</v>
      </c>
      <c r="W59" s="35">
        <v>37.284572224379659</v>
      </c>
      <c r="X59" s="35">
        <v>31.139440523856074</v>
      </c>
      <c r="Y59" s="35">
        <v>23.171793189335403</v>
      </c>
      <c r="Z59" s="35">
        <v>5.618865246327517</v>
      </c>
      <c r="AA59" s="35">
        <v>2.7853288161013428</v>
      </c>
      <c r="AB59" s="35"/>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row>
    <row r="60" spans="1:79">
      <c r="A60" s="34">
        <v>1969</v>
      </c>
      <c r="B60" s="35">
        <v>72.183694181326103</v>
      </c>
      <c r="C60" s="35">
        <v>16.546853856562922</v>
      </c>
      <c r="D60" s="35">
        <v>6.0977672530446547</v>
      </c>
      <c r="E60" s="35">
        <v>3.8396481732070362</v>
      </c>
      <c r="F60" s="35">
        <v>1.3320365358592692</v>
      </c>
      <c r="G60" s="35"/>
      <c r="H60" s="34">
        <v>1969</v>
      </c>
      <c r="I60" s="35">
        <v>63.274769773365556</v>
      </c>
      <c r="J60" s="35">
        <v>21.850303703219904</v>
      </c>
      <c r="K60" s="35">
        <v>8.6277839461824826</v>
      </c>
      <c r="L60" s="35">
        <v>4.5359545424857943</v>
      </c>
      <c r="M60" s="35">
        <v>1.7079224087257527</v>
      </c>
      <c r="N60" s="35"/>
      <c r="O60" s="34">
        <v>1969</v>
      </c>
      <c r="P60" s="35">
        <v>43.857603402153785</v>
      </c>
      <c r="Q60" s="35">
        <v>31.118389464297962</v>
      </c>
      <c r="R60" s="35">
        <v>16.576925715069621</v>
      </c>
      <c r="S60" s="35">
        <v>5.9331915769257151</v>
      </c>
      <c r="T60" s="35">
        <v>2.5156046368063651</v>
      </c>
      <c r="U60" s="35"/>
      <c r="V60" s="34">
        <v>1969</v>
      </c>
      <c r="W60" s="35">
        <v>39.928892853863005</v>
      </c>
      <c r="X60" s="35">
        <v>29.740367080802379</v>
      </c>
      <c r="Y60" s="35">
        <v>21.018590189312938</v>
      </c>
      <c r="Z60" s="35">
        <v>6.482295370163861</v>
      </c>
      <c r="AA60" s="35">
        <v>2.8285425658921848</v>
      </c>
      <c r="AB60" s="35"/>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row>
    <row r="61" spans="1:79">
      <c r="A61" s="34">
        <v>1970</v>
      </c>
      <c r="B61" s="35">
        <v>73.703184458241537</v>
      </c>
      <c r="C61" s="35">
        <v>15.157220108151414</v>
      </c>
      <c r="D61" s="35">
        <v>5.6158622070899265</v>
      </c>
      <c r="E61" s="35">
        <v>4.1978770278389748</v>
      </c>
      <c r="F61" s="35">
        <v>1.3258561986781494</v>
      </c>
      <c r="G61" s="35"/>
      <c r="H61" s="34">
        <v>1970</v>
      </c>
      <c r="I61" s="35">
        <v>65.176076020122977</v>
      </c>
      <c r="J61" s="35">
        <v>20.169554686044346</v>
      </c>
      <c r="K61" s="35">
        <v>7.8597602633376811</v>
      </c>
      <c r="L61" s="35">
        <v>5.0338488292652626</v>
      </c>
      <c r="M61" s="35">
        <v>1.7607602012297374</v>
      </c>
      <c r="N61" s="35"/>
      <c r="O61" s="34">
        <v>1970</v>
      </c>
      <c r="P61" s="35">
        <v>45.613285805805148</v>
      </c>
      <c r="Q61" s="35">
        <v>30.047472772968447</v>
      </c>
      <c r="R61" s="35">
        <v>14.925176996238317</v>
      </c>
      <c r="S61" s="35">
        <v>6.5032770997256764</v>
      </c>
      <c r="T61" s="35">
        <v>2.9107873252624143</v>
      </c>
      <c r="U61" s="35"/>
      <c r="V61" s="34">
        <v>1970</v>
      </c>
      <c r="W61" s="35">
        <v>40.965562199907225</v>
      </c>
      <c r="X61" s="35">
        <v>29.984830819762557</v>
      </c>
      <c r="Y61" s="35">
        <v>18.788471423019544</v>
      </c>
      <c r="Z61" s="35">
        <v>7.0354908671505765</v>
      </c>
      <c r="AA61" s="35">
        <v>3.2243910389007984</v>
      </c>
      <c r="AB61" s="35"/>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row>
    <row r="62" spans="1:79">
      <c r="A62" s="34">
        <v>1971</v>
      </c>
      <c r="B62" s="35">
        <v>74.830738629843552</v>
      </c>
      <c r="C62" s="35">
        <v>14.313582985885324</v>
      </c>
      <c r="D62" s="35">
        <v>5.1409555139042959</v>
      </c>
      <c r="E62" s="35">
        <v>4.3874077190835026</v>
      </c>
      <c r="F62" s="35">
        <v>1.3234900355735761</v>
      </c>
      <c r="G62" s="35"/>
      <c r="H62" s="34">
        <v>1971</v>
      </c>
      <c r="I62" s="35">
        <v>66.343350193394826</v>
      </c>
      <c r="J62" s="35">
        <v>19.152038083903598</v>
      </c>
      <c r="K62" s="35">
        <v>7.4085093722106521</v>
      </c>
      <c r="L62" s="35">
        <v>5.2662897947039573</v>
      </c>
      <c r="M62" s="35">
        <v>1.8298125557869682</v>
      </c>
      <c r="N62" s="35"/>
      <c r="O62" s="34">
        <v>1971</v>
      </c>
      <c r="P62" s="35">
        <v>47.564834396018504</v>
      </c>
      <c r="Q62" s="35">
        <v>28.7608719848627</v>
      </c>
      <c r="R62" s="35">
        <v>13.955891940023216</v>
      </c>
      <c r="S62" s="35">
        <v>6.7577236806538297</v>
      </c>
      <c r="T62" s="35">
        <v>2.9590879458110062</v>
      </c>
      <c r="U62" s="35"/>
      <c r="V62" s="34">
        <v>1971</v>
      </c>
      <c r="W62" s="35">
        <v>42.45808010544043</v>
      </c>
      <c r="X62" s="35">
        <v>29.116936369627297</v>
      </c>
      <c r="Y62" s="35">
        <v>17.782089770813503</v>
      </c>
      <c r="Z62" s="35">
        <v>7.1538405213443648</v>
      </c>
      <c r="AA62" s="35">
        <v>3.4890532327744008</v>
      </c>
      <c r="AB62" s="35"/>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row>
    <row r="63" spans="1:79">
      <c r="A63" s="34">
        <v>1972</v>
      </c>
      <c r="B63" s="35">
        <v>74.585121602288979</v>
      </c>
      <c r="C63" s="35">
        <v>14.499284692417739</v>
      </c>
      <c r="D63" s="35">
        <v>5.0822603719599426</v>
      </c>
      <c r="E63" s="35">
        <v>4.4134477825464948</v>
      </c>
      <c r="F63" s="35">
        <v>1.4198855507868384</v>
      </c>
      <c r="G63" s="35"/>
      <c r="H63" s="34">
        <v>1972</v>
      </c>
      <c r="I63" s="35">
        <v>66.21248850622753</v>
      </c>
      <c r="J63" s="35">
        <v>19.323469586781464</v>
      </c>
      <c r="K63" s="35">
        <v>7.1776867563877502</v>
      </c>
      <c r="L63" s="35">
        <v>5.3331104238067368</v>
      </c>
      <c r="M63" s="35">
        <v>1.9504583577140626</v>
      </c>
      <c r="N63" s="35"/>
      <c r="O63" s="34">
        <v>1972</v>
      </c>
      <c r="P63" s="35">
        <v>49.267702781385758</v>
      </c>
      <c r="Q63" s="35">
        <v>27.224138188441497</v>
      </c>
      <c r="R63" s="35">
        <v>13.630731102850062</v>
      </c>
      <c r="S63" s="35">
        <v>6.6466609934160426</v>
      </c>
      <c r="T63" s="35">
        <v>3.2292739732162854</v>
      </c>
      <c r="U63" s="35"/>
      <c r="V63" s="34">
        <v>1972</v>
      </c>
      <c r="W63" s="35">
        <v>46.2125660598943</v>
      </c>
      <c r="X63" s="35">
        <v>26.440076911563217</v>
      </c>
      <c r="Y63" s="35">
        <v>16.856067147939619</v>
      </c>
      <c r="Z63" s="35">
        <v>6.9842147076094081</v>
      </c>
      <c r="AA63" s="35">
        <v>3.5070751729934484</v>
      </c>
      <c r="AB63" s="35"/>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row>
    <row r="64" spans="1:79">
      <c r="A64" s="34">
        <v>1973</v>
      </c>
      <c r="B64" s="35">
        <v>73.209305377825899</v>
      </c>
      <c r="C64" s="35">
        <v>15.375529087508614</v>
      </c>
      <c r="D64" s="35">
        <v>5.1186140368146464</v>
      </c>
      <c r="E64" s="35">
        <v>4.7511237982741088</v>
      </c>
      <c r="F64" s="35">
        <v>1.54542769957673</v>
      </c>
      <c r="G64" s="35"/>
      <c r="H64" s="34">
        <v>1973</v>
      </c>
      <c r="I64" s="35">
        <v>64.923563790419323</v>
      </c>
      <c r="J64" s="35">
        <v>20.166909118750482</v>
      </c>
      <c r="K64" s="35">
        <v>7.1204348824745427</v>
      </c>
      <c r="L64" s="35">
        <v>5.678483015593498</v>
      </c>
      <c r="M64" s="35">
        <v>2.108057065564148</v>
      </c>
      <c r="N64" s="35"/>
      <c r="O64" s="34">
        <v>1973</v>
      </c>
      <c r="P64" s="35">
        <v>49.126227015069823</v>
      </c>
      <c r="Q64" s="35">
        <v>27.240425826074937</v>
      </c>
      <c r="R64" s="35">
        <v>13.341628646481405</v>
      </c>
      <c r="S64" s="35">
        <v>7.1229088898105903</v>
      </c>
      <c r="T64" s="35">
        <v>3.1674270703719065</v>
      </c>
      <c r="U64" s="35"/>
      <c r="V64" s="34">
        <v>1973</v>
      </c>
      <c r="W64" s="35">
        <v>45.657536440813715</v>
      </c>
      <c r="X64" s="35">
        <v>26.708313310908217</v>
      </c>
      <c r="Y64" s="35">
        <v>16.640504031181589</v>
      </c>
      <c r="Z64" s="35">
        <v>7.5102781782262804</v>
      </c>
      <c r="AA64" s="35">
        <v>3.4844359015430615</v>
      </c>
      <c r="AB64" s="35"/>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row>
    <row r="65" spans="1:79">
      <c r="A65" s="34">
        <v>1974</v>
      </c>
      <c r="B65" s="35">
        <v>72.656085293497583</v>
      </c>
      <c r="C65" s="35">
        <v>14.923350299671718</v>
      </c>
      <c r="D65" s="35">
        <v>5.2465138692286848</v>
      </c>
      <c r="E65" s="35">
        <v>5.3790320151793516</v>
      </c>
      <c r="F65" s="35">
        <v>1.798030298467006</v>
      </c>
      <c r="G65" s="35"/>
      <c r="H65" s="34">
        <v>1974</v>
      </c>
      <c r="I65" s="35">
        <v>64.816491399122498</v>
      </c>
      <c r="J65" s="35">
        <v>19.520857998467861</v>
      </c>
      <c r="K65" s="35">
        <v>7.0269517375861827</v>
      </c>
      <c r="L65" s="35">
        <v>6.272488799127145</v>
      </c>
      <c r="M65" s="35">
        <v>2.3608886412702836</v>
      </c>
      <c r="N65" s="35"/>
      <c r="O65" s="34">
        <v>1974</v>
      </c>
      <c r="P65" s="35">
        <v>49.382941434204767</v>
      </c>
      <c r="Q65" s="35">
        <v>26.152572902974537</v>
      </c>
      <c r="R65" s="35">
        <v>12.949710335426706</v>
      </c>
      <c r="S65" s="35">
        <v>7.9085730977070252</v>
      </c>
      <c r="T65" s="35">
        <v>3.6062022296869674</v>
      </c>
      <c r="U65" s="35"/>
      <c r="V65" s="34">
        <v>1974</v>
      </c>
      <c r="W65" s="35">
        <v>45.599992631346254</v>
      </c>
      <c r="X65" s="35">
        <v>25.546201458993444</v>
      </c>
      <c r="Y65" s="35">
        <v>16.072875985557438</v>
      </c>
      <c r="Z65" s="35">
        <v>8.6019821678579333</v>
      </c>
      <c r="AA65" s="35">
        <v>4.1789477562449342</v>
      </c>
      <c r="AB65" s="35"/>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row>
    <row r="66" spans="1:79">
      <c r="A66" s="34">
        <v>1975</v>
      </c>
      <c r="B66" s="35">
        <v>75.463070155128506</v>
      </c>
      <c r="C66" s="35">
        <v>13.003588793702244</v>
      </c>
      <c r="D66" s="35">
        <v>4.8535540634406109</v>
      </c>
      <c r="E66" s="35">
        <v>5.0358879370224594</v>
      </c>
      <c r="F66" s="35">
        <v>1.6467932391757352</v>
      </c>
      <c r="G66" s="35"/>
      <c r="H66" s="34">
        <v>1975</v>
      </c>
      <c r="I66" s="35">
        <v>68.114540219542917</v>
      </c>
      <c r="J66" s="35">
        <v>17.106802231419831</v>
      </c>
      <c r="K66" s="35">
        <v>6.750494871333454</v>
      </c>
      <c r="L66" s="35">
        <v>5.7697498650350907</v>
      </c>
      <c r="M66" s="35">
        <v>2.2561633975166453</v>
      </c>
      <c r="N66" s="35"/>
      <c r="O66" s="34">
        <v>1975</v>
      </c>
      <c r="P66" s="35">
        <v>52.858691637775955</v>
      </c>
      <c r="Q66" s="35">
        <v>23.410414954072696</v>
      </c>
      <c r="R66" s="35">
        <v>12.672599687861133</v>
      </c>
      <c r="S66" s="35">
        <v>7.3269237642517604</v>
      </c>
      <c r="T66" s="35">
        <v>3.7313699560384577</v>
      </c>
      <c r="U66" s="35"/>
      <c r="V66" s="34">
        <v>1975</v>
      </c>
      <c r="W66" s="35">
        <v>49.665292812174457</v>
      </c>
      <c r="X66" s="35">
        <v>22.598849585579057</v>
      </c>
      <c r="Y66" s="35">
        <v>15.71900901308936</v>
      </c>
      <c r="Z66" s="35">
        <v>7.6860365052765074</v>
      </c>
      <c r="AA66" s="35">
        <v>4.332623760134064</v>
      </c>
      <c r="AB66" s="35"/>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row>
    <row r="67" spans="1:79">
      <c r="A67" s="34">
        <v>1976</v>
      </c>
      <c r="B67" s="35">
        <v>76.109160548994581</v>
      </c>
      <c r="C67" s="35">
        <v>12.440153207788063</v>
      </c>
      <c r="D67" s="35">
        <v>4.9047771039472288</v>
      </c>
      <c r="E67" s="35">
        <v>5.072348122140653</v>
      </c>
      <c r="F67" s="35">
        <v>1.4762208745611236</v>
      </c>
      <c r="G67" s="35"/>
      <c r="H67" s="34">
        <v>1976</v>
      </c>
      <c r="I67" s="35">
        <v>69.221519643412464</v>
      </c>
      <c r="J67" s="35">
        <v>16.160464393075568</v>
      </c>
      <c r="K67" s="35">
        <v>6.8373587643827092</v>
      </c>
      <c r="L67" s="35">
        <v>5.8132061780864515</v>
      </c>
      <c r="M67" s="35">
        <v>1.9653778376697417</v>
      </c>
      <c r="N67" s="35"/>
      <c r="O67" s="34">
        <v>1976</v>
      </c>
      <c r="P67" s="35">
        <v>54.700646532636618</v>
      </c>
      <c r="Q67" s="35">
        <v>21.973253033389426</v>
      </c>
      <c r="R67" s="35">
        <v>12.776769108139227</v>
      </c>
      <c r="S67" s="35">
        <v>6.9524399964573558</v>
      </c>
      <c r="T67" s="35">
        <v>3.5968913293773803</v>
      </c>
      <c r="U67" s="35"/>
      <c r="V67" s="34">
        <v>1976</v>
      </c>
      <c r="W67" s="35">
        <v>51.989030678768806</v>
      </c>
      <c r="X67" s="35">
        <v>20.93340175139009</v>
      </c>
      <c r="Y67" s="35">
        <v>15.902150962759828</v>
      </c>
      <c r="Z67" s="35">
        <v>7.0232256870546861</v>
      </c>
      <c r="AA67" s="35">
        <v>4.1521909200265821</v>
      </c>
      <c r="AB67" s="35"/>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row>
    <row r="68" spans="1:79">
      <c r="A68" s="34">
        <v>1977</v>
      </c>
      <c r="B68" s="35">
        <v>76.625290341916639</v>
      </c>
      <c r="C68" s="35">
        <v>11.943355228652065</v>
      </c>
      <c r="D68" s="35">
        <v>4.9776467943754845</v>
      </c>
      <c r="E68" s="35">
        <v>5.0850420839681316</v>
      </c>
      <c r="F68" s="35">
        <v>1.3686655510876897</v>
      </c>
      <c r="G68" s="35"/>
      <c r="H68" s="34">
        <v>1977</v>
      </c>
      <c r="I68" s="35">
        <v>69.81146759538494</v>
      </c>
      <c r="J68" s="35">
        <v>15.6429363581532</v>
      </c>
      <c r="K68" s="35">
        <v>6.9070179193338133</v>
      </c>
      <c r="L68" s="35">
        <v>5.7493628032764565</v>
      </c>
      <c r="M68" s="35">
        <v>1.88726968500107</v>
      </c>
      <c r="N68" s="35"/>
      <c r="O68" s="34">
        <v>1977</v>
      </c>
      <c r="P68" s="35">
        <v>56.064</v>
      </c>
      <c r="Q68" s="35">
        <v>21.004387096774192</v>
      </c>
      <c r="R68" s="35">
        <v>12.819612903225806</v>
      </c>
      <c r="S68" s="35">
        <v>6.7313548387096782</v>
      </c>
      <c r="T68" s="35">
        <v>3.3796129032258064</v>
      </c>
      <c r="U68" s="35"/>
      <c r="V68" s="34">
        <v>1977</v>
      </c>
      <c r="W68" s="35">
        <v>53.271444659951193</v>
      </c>
      <c r="X68" s="35">
        <v>20.104955264969028</v>
      </c>
      <c r="Y68" s="35">
        <v>15.70887818306951</v>
      </c>
      <c r="Z68" s="35">
        <v>6.8870049427516733</v>
      </c>
      <c r="AA68" s="35">
        <v>4.0277169492585871</v>
      </c>
      <c r="AB68" s="35"/>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row>
    <row r="69" spans="1:79">
      <c r="A69" s="34">
        <v>1978</v>
      </c>
      <c r="B69" s="35">
        <v>76.918515815640049</v>
      </c>
      <c r="C69" s="35">
        <v>11.854318228465871</v>
      </c>
      <c r="D69" s="35">
        <v>4.8689821888754592</v>
      </c>
      <c r="E69" s="35">
        <v>4.9693265524869439</v>
      </c>
      <c r="F69" s="35">
        <v>1.3888572145316884</v>
      </c>
      <c r="G69" s="35"/>
      <c r="H69" s="34">
        <v>1978</v>
      </c>
      <c r="I69" s="35">
        <v>70.483252909452162</v>
      </c>
      <c r="J69" s="35">
        <v>15.22317627022424</v>
      </c>
      <c r="K69" s="35">
        <v>6.725447062162929</v>
      </c>
      <c r="L69" s="35">
        <v>5.6805279591257456</v>
      </c>
      <c r="M69" s="35">
        <v>1.889369855237014</v>
      </c>
      <c r="N69" s="35"/>
      <c r="O69" s="34">
        <v>1978</v>
      </c>
      <c r="P69" s="35">
        <v>58.102356385814915</v>
      </c>
      <c r="Q69" s="35">
        <v>19.596636139979982</v>
      </c>
      <c r="R69" s="35">
        <v>12.3965164030271</v>
      </c>
      <c r="S69" s="35">
        <v>6.486375244384992</v>
      </c>
      <c r="T69" s="35">
        <v>3.4171803818486262</v>
      </c>
      <c r="U69" s="35"/>
      <c r="V69" s="34">
        <v>1978</v>
      </c>
      <c r="W69" s="35">
        <v>54.973784944562766</v>
      </c>
      <c r="X69" s="35">
        <v>18.864226532041801</v>
      </c>
      <c r="Y69" s="35">
        <v>15.431858544834467</v>
      </c>
      <c r="Z69" s="35">
        <v>6.6956294089760915</v>
      </c>
      <c r="AA69" s="35">
        <v>4.0345005695848757</v>
      </c>
      <c r="AB69" s="35"/>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row>
    <row r="70" spans="1:79">
      <c r="A70" s="34">
        <v>1979</v>
      </c>
      <c r="B70" s="35">
        <v>77.490705543255771</v>
      </c>
      <c r="C70" s="35">
        <v>10.56226241697648</v>
      </c>
      <c r="D70" s="35">
        <v>4.9229291114917082</v>
      </c>
      <c r="E70" s="35">
        <v>5.6957266385396217</v>
      </c>
      <c r="F70" s="35">
        <v>1.3304649317014077</v>
      </c>
      <c r="G70" s="35"/>
      <c r="H70" s="34">
        <v>1979</v>
      </c>
      <c r="I70" s="35">
        <v>71.013245893123823</v>
      </c>
      <c r="J70" s="35">
        <v>13.57217063827024</v>
      </c>
      <c r="K70" s="35">
        <v>6.8015063956885919</v>
      </c>
      <c r="L70" s="35">
        <v>6.6667748847477428</v>
      </c>
      <c r="M70" s="35">
        <v>1.9463021881695994</v>
      </c>
      <c r="N70" s="35"/>
      <c r="O70" s="34">
        <v>1979</v>
      </c>
      <c r="P70" s="35">
        <v>59.031135422576348</v>
      </c>
      <c r="Q70" s="35">
        <v>16.997891563714571</v>
      </c>
      <c r="R70" s="35">
        <v>12.499894154804949</v>
      </c>
      <c r="S70" s="35">
        <v>8.0137514077410934</v>
      </c>
      <c r="T70" s="35">
        <v>3.4581742127234389</v>
      </c>
      <c r="U70" s="35"/>
      <c r="V70" s="34">
        <v>1979</v>
      </c>
      <c r="W70" s="35">
        <v>56.324938328265738</v>
      </c>
      <c r="X70" s="35">
        <v>15.70573499321133</v>
      </c>
      <c r="Y70" s="35">
        <v>15.555300581977193</v>
      </c>
      <c r="Z70" s="35">
        <v>8.3064017491187467</v>
      </c>
      <c r="AA70" s="35">
        <v>4.1069869134810908</v>
      </c>
      <c r="AB70" s="35"/>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row>
    <row r="71" spans="1:79">
      <c r="A71" s="34">
        <v>1980</v>
      </c>
      <c r="B71" s="35">
        <v>78.140119623604704</v>
      </c>
      <c r="C71" s="35">
        <v>8.2536477580098282</v>
      </c>
      <c r="D71" s="35">
        <v>5.0973370414111017</v>
      </c>
      <c r="E71" s="35">
        <v>7.1602727722960875</v>
      </c>
      <c r="F71" s="35">
        <v>1.3486228046782736</v>
      </c>
      <c r="G71" s="35"/>
      <c r="H71" s="34">
        <v>1980</v>
      </c>
      <c r="I71" s="35">
        <v>72.34432505136202</v>
      </c>
      <c r="J71" s="35">
        <v>10.330047149592799</v>
      </c>
      <c r="K71" s="35">
        <v>7.0000147804366142</v>
      </c>
      <c r="L71" s="35">
        <v>8.4292830010198507</v>
      </c>
      <c r="M71" s="35">
        <v>1.8963300175887197</v>
      </c>
      <c r="N71" s="35"/>
      <c r="O71" s="34">
        <v>1980</v>
      </c>
      <c r="P71" s="35">
        <v>60.503968131426994</v>
      </c>
      <c r="Q71" s="35">
        <v>13.337244850693267</v>
      </c>
      <c r="R71" s="35">
        <v>12.542846555291357</v>
      </c>
      <c r="S71" s="35">
        <v>10.043850168298183</v>
      </c>
      <c r="T71" s="35">
        <v>3.5713182842849647</v>
      </c>
      <c r="U71" s="35"/>
      <c r="V71" s="34">
        <v>1980</v>
      </c>
      <c r="W71" s="35">
        <v>57.705744892529097</v>
      </c>
      <c r="X71" s="35">
        <v>12.501446056315219</v>
      </c>
      <c r="Y71" s="35">
        <v>15.268040998588649</v>
      </c>
      <c r="Z71" s="35">
        <v>10.324263668124292</v>
      </c>
      <c r="AA71" s="35">
        <v>4.2531408343166515</v>
      </c>
      <c r="AB71" s="35"/>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row>
    <row r="72" spans="1:79">
      <c r="A72" s="34">
        <v>1981</v>
      </c>
      <c r="B72" s="35">
        <v>79.005592450192225</v>
      </c>
      <c r="C72" s="35">
        <v>5.6553652569031803</v>
      </c>
      <c r="D72" s="35">
        <v>4.9598042642432718</v>
      </c>
      <c r="E72" s="35">
        <v>9.2555050681579871</v>
      </c>
      <c r="F72" s="35">
        <v>1.1254806011883955</v>
      </c>
      <c r="G72" s="35"/>
      <c r="H72" s="34">
        <v>1981</v>
      </c>
      <c r="I72" s="35">
        <v>73.842453397474443</v>
      </c>
      <c r="J72" s="35">
        <v>6.7867490296834863</v>
      </c>
      <c r="K72" s="35">
        <v>6.8769474662439185</v>
      </c>
      <c r="L72" s="35">
        <v>10.756846881320724</v>
      </c>
      <c r="M72" s="35">
        <v>1.7370032252774286</v>
      </c>
      <c r="N72" s="35"/>
      <c r="O72" s="34">
        <v>1981</v>
      </c>
      <c r="P72" s="35">
        <v>62.692221491212216</v>
      </c>
      <c r="Q72" s="35">
        <v>7.8385158729584941</v>
      </c>
      <c r="R72" s="35">
        <v>12.407730069333487</v>
      </c>
      <c r="S72" s="35">
        <v>13.328079700976742</v>
      </c>
      <c r="T72" s="35">
        <v>3.7334528655190615</v>
      </c>
      <c r="U72" s="35"/>
      <c r="V72" s="34">
        <v>1981</v>
      </c>
      <c r="W72" s="35">
        <v>59.755582279715277</v>
      </c>
      <c r="X72" s="35">
        <v>6.5811854692798555</v>
      </c>
      <c r="Y72" s="35">
        <v>15.078926555508607</v>
      </c>
      <c r="Z72" s="35">
        <v>13.95759525898961</v>
      </c>
      <c r="AA72" s="35">
        <v>4.6261687305662988</v>
      </c>
      <c r="AB72" s="35"/>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row>
    <row r="73" spans="1:79">
      <c r="A73" s="34">
        <v>1982</v>
      </c>
      <c r="B73" s="35">
        <v>79.351699672920773</v>
      </c>
      <c r="C73" s="35">
        <v>5.0721689746635645</v>
      </c>
      <c r="D73" s="35">
        <v>5.3406668510894511</v>
      </c>
      <c r="E73" s="35">
        <v>9.0036287894813931</v>
      </c>
      <c r="F73" s="35">
        <v>1.2302084519876979</v>
      </c>
      <c r="G73" s="35"/>
      <c r="H73" s="34">
        <v>1982</v>
      </c>
      <c r="I73" s="35">
        <v>73.913318650160761</v>
      </c>
      <c r="J73" s="35">
        <v>6.4707222601959442</v>
      </c>
      <c r="K73" s="35">
        <v>7.1833624465203405</v>
      </c>
      <c r="L73" s="35">
        <v>10.546568441305283</v>
      </c>
      <c r="M73" s="35">
        <v>1.8860282018176755</v>
      </c>
      <c r="N73" s="35"/>
      <c r="O73" s="34">
        <v>1982</v>
      </c>
      <c r="P73" s="35">
        <v>62.610687724411363</v>
      </c>
      <c r="Q73" s="35">
        <v>8.2169840425881073</v>
      </c>
      <c r="R73" s="35">
        <v>12.343855641545723</v>
      </c>
      <c r="S73" s="35">
        <v>12.92872005933978</v>
      </c>
      <c r="T73" s="35">
        <v>3.8997525321150301</v>
      </c>
      <c r="U73" s="35"/>
      <c r="V73" s="34">
        <v>1982</v>
      </c>
      <c r="W73" s="35">
        <v>59.337613993195596</v>
      </c>
      <c r="X73" s="35">
        <v>7.6013259368190145</v>
      </c>
      <c r="Y73" s="35">
        <v>14.948821362531122</v>
      </c>
      <c r="Z73" s="35">
        <v>13.090471406453993</v>
      </c>
      <c r="AA73" s="35">
        <v>5.0212819654149863</v>
      </c>
      <c r="AB73" s="35"/>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row>
    <row r="74" spans="1:79">
      <c r="A74" s="34">
        <v>1983</v>
      </c>
      <c r="B74" s="35">
        <v>81.042735042735046</v>
      </c>
      <c r="C74" s="35">
        <v>5.9129759129759139</v>
      </c>
      <c r="D74" s="35">
        <v>4.596736596736597</v>
      </c>
      <c r="E74" s="35">
        <v>7.6689976689976689</v>
      </c>
      <c r="F74" s="35">
        <v>0.7785547785547785</v>
      </c>
      <c r="G74" s="35"/>
      <c r="H74" s="34">
        <v>1983</v>
      </c>
      <c r="I74" s="35">
        <v>76.410850188756626</v>
      </c>
      <c r="J74" s="35">
        <v>7.2873321995875093</v>
      </c>
      <c r="K74" s="35">
        <v>6.2536937197718032</v>
      </c>
      <c r="L74" s="35">
        <v>8.7744690089372934</v>
      </c>
      <c r="M74" s="35">
        <v>1.2736548829467742</v>
      </c>
      <c r="N74" s="35"/>
      <c r="O74" s="34">
        <v>1983</v>
      </c>
      <c r="P74" s="35">
        <v>65.527563295697206</v>
      </c>
      <c r="Q74" s="35">
        <v>9.8091892264241931</v>
      </c>
      <c r="R74" s="35">
        <v>11.005279077194762</v>
      </c>
      <c r="S74" s="35">
        <v>10.684651850181918</v>
      </c>
      <c r="T74" s="35">
        <v>2.9739427755546788</v>
      </c>
      <c r="U74" s="35"/>
      <c r="V74" s="34">
        <v>1983</v>
      </c>
      <c r="W74" s="35">
        <v>61.806620449015199</v>
      </c>
      <c r="X74" s="35">
        <v>9.9550066571782736</v>
      </c>
      <c r="Y74" s="35">
        <v>13.021899820944858</v>
      </c>
      <c r="Z74" s="35">
        <v>11.28736054359304</v>
      </c>
      <c r="AA74" s="35">
        <v>3.9286534135255491</v>
      </c>
      <c r="AB74" s="35"/>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row>
    <row r="75" spans="1:79">
      <c r="A75" s="34">
        <v>1984</v>
      </c>
      <c r="B75" s="35">
        <v>80.579685091548185</v>
      </c>
      <c r="C75" s="35">
        <v>6.1641960902948849</v>
      </c>
      <c r="D75" s="35">
        <v>4.0969791261506545</v>
      </c>
      <c r="E75" s="35">
        <v>8.575709120244321</v>
      </c>
      <c r="F75" s="35">
        <v>0.58487114107495286</v>
      </c>
      <c r="G75" s="35"/>
      <c r="H75" s="34">
        <v>1984</v>
      </c>
      <c r="I75" s="35">
        <v>75.524553323098147</v>
      </c>
      <c r="J75" s="35">
        <v>7.7453663529359407</v>
      </c>
      <c r="K75" s="35">
        <v>5.5503637941392432</v>
      </c>
      <c r="L75" s="35">
        <v>10.069421266938122</v>
      </c>
      <c r="M75" s="35">
        <v>1.1102952628885479</v>
      </c>
      <c r="N75" s="35"/>
      <c r="O75" s="34">
        <v>1984</v>
      </c>
      <c r="P75" s="35">
        <v>66.073409867989042</v>
      </c>
      <c r="Q75" s="35">
        <v>9.8968593619092911</v>
      </c>
      <c r="R75" s="35">
        <v>8.9452709281525262</v>
      </c>
      <c r="S75" s="35">
        <v>12.430654620383578</v>
      </c>
      <c r="T75" s="35">
        <v>2.6532391368340016</v>
      </c>
      <c r="U75" s="35"/>
      <c r="V75" s="34">
        <v>1984</v>
      </c>
      <c r="W75" s="35">
        <v>63.543453752267048</v>
      </c>
      <c r="X75" s="35">
        <v>10.044850742610656</v>
      </c>
      <c r="Y75" s="35">
        <v>10.271555315915887</v>
      </c>
      <c r="Z75" s="35">
        <v>12.901736842965216</v>
      </c>
      <c r="AA75" s="35">
        <v>3.2384033462411974</v>
      </c>
      <c r="AB75" s="35"/>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row>
    <row r="76" spans="1:79">
      <c r="A76" s="34">
        <v>1985</v>
      </c>
      <c r="B76" s="35">
        <v>80.318067192711297</v>
      </c>
      <c r="C76" s="35">
        <v>6.5769136907182952</v>
      </c>
      <c r="D76" s="35">
        <v>4.192087637951138</v>
      </c>
      <c r="E76" s="35">
        <v>8.2892703164402501</v>
      </c>
      <c r="F76" s="35">
        <v>0.6236611621790179</v>
      </c>
      <c r="G76" s="35"/>
      <c r="H76" s="34">
        <v>1985</v>
      </c>
      <c r="I76" s="35">
        <v>75.183599487483988</v>
      </c>
      <c r="J76" s="35">
        <v>8.3627613362917597</v>
      </c>
      <c r="K76" s="35">
        <v>5.6668437555340265</v>
      </c>
      <c r="L76" s="35">
        <v>9.6096753023531978</v>
      </c>
      <c r="M76" s="35">
        <v>1.176078419117264</v>
      </c>
      <c r="N76" s="35"/>
      <c r="O76" s="34">
        <v>1985</v>
      </c>
      <c r="P76" s="35">
        <v>63.645517568600582</v>
      </c>
      <c r="Q76" s="35">
        <v>11.001924242823629</v>
      </c>
      <c r="R76" s="35">
        <v>9.6444104699897188</v>
      </c>
      <c r="S76" s="35">
        <v>12.30302870548541</v>
      </c>
      <c r="T76" s="35">
        <v>3.4051190131006668</v>
      </c>
      <c r="U76" s="35"/>
      <c r="V76" s="34">
        <v>1985</v>
      </c>
      <c r="W76" s="35">
        <v>59.287345198312494</v>
      </c>
      <c r="X76" s="35">
        <v>11.684030665477145</v>
      </c>
      <c r="Y76" s="35">
        <v>11.169537144844481</v>
      </c>
      <c r="Z76" s="35">
        <v>13.165514947151951</v>
      </c>
      <c r="AA76" s="35">
        <v>4.6931940181150109</v>
      </c>
      <c r="AB76" s="35"/>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row>
    <row r="77" spans="1:79">
      <c r="A77" s="34">
        <v>1986</v>
      </c>
      <c r="B77" s="35">
        <v>81.19444734915821</v>
      </c>
      <c r="C77" s="35">
        <v>7.081982641430514</v>
      </c>
      <c r="D77" s="35">
        <v>4.5814597929520025</v>
      </c>
      <c r="E77" s="35">
        <v>6.9434277946251175</v>
      </c>
      <c r="F77" s="35">
        <v>0.19868242183415247</v>
      </c>
      <c r="G77" s="35"/>
      <c r="H77" s="34">
        <v>1986</v>
      </c>
      <c r="I77" s="35">
        <v>76.398516846687087</v>
      </c>
      <c r="J77" s="35">
        <v>8.8223440270836697</v>
      </c>
      <c r="K77" s="35">
        <v>6.1180074157665647</v>
      </c>
      <c r="L77" s="35">
        <v>8.0847976785426408</v>
      </c>
      <c r="M77" s="35">
        <v>0.57532645494115753</v>
      </c>
      <c r="N77" s="35"/>
      <c r="O77" s="34">
        <v>1986</v>
      </c>
      <c r="P77" s="35">
        <v>65.742805343113758</v>
      </c>
      <c r="Q77" s="35">
        <v>11.13687040240065</v>
      </c>
      <c r="R77" s="35">
        <v>10.765936607831287</v>
      </c>
      <c r="S77" s="35">
        <v>10.626315460437201</v>
      </c>
      <c r="T77" s="35">
        <v>1.7280721862171005</v>
      </c>
      <c r="U77" s="35"/>
      <c r="V77" s="34">
        <v>1986</v>
      </c>
      <c r="W77" s="35">
        <v>61.486381056405293</v>
      </c>
      <c r="X77" s="35">
        <v>11.25518060275766</v>
      </c>
      <c r="Y77" s="35">
        <v>13.051503468958247</v>
      </c>
      <c r="Z77" s="35">
        <v>11.733946315825529</v>
      </c>
      <c r="AA77" s="35">
        <v>2.4729885560532656</v>
      </c>
      <c r="AB77" s="35"/>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row>
    <row r="78" spans="1:79">
      <c r="A78" s="34">
        <v>1987</v>
      </c>
      <c r="B78" s="35">
        <v>79.480131744188796</v>
      </c>
      <c r="C78" s="35">
        <v>9.7339051726180603</v>
      </c>
      <c r="D78" s="35">
        <v>3.98668341113191</v>
      </c>
      <c r="E78" s="35">
        <v>6.6867284316280831</v>
      </c>
      <c r="F78" s="35">
        <v>0.11255124043314456</v>
      </c>
      <c r="G78" s="35"/>
      <c r="H78" s="34">
        <v>1987</v>
      </c>
      <c r="I78" s="35">
        <v>74.1685183539241</v>
      </c>
      <c r="J78" s="35">
        <v>12.457559328059729</v>
      </c>
      <c r="K78" s="35">
        <v>5.0564394276064348</v>
      </c>
      <c r="L78" s="35">
        <v>7.8713003288596566</v>
      </c>
      <c r="M78" s="35">
        <v>0.44618256155008446</v>
      </c>
      <c r="N78" s="35"/>
      <c r="O78" s="34">
        <v>1987</v>
      </c>
      <c r="P78" s="35">
        <v>63.884552126034215</v>
      </c>
      <c r="Q78" s="35">
        <v>17.232022842448885</v>
      </c>
      <c r="R78" s="35">
        <v>7.1624769363066365</v>
      </c>
      <c r="S78" s="35">
        <v>10.363007923057014</v>
      </c>
      <c r="T78" s="35">
        <v>1.3583576145670704</v>
      </c>
      <c r="U78" s="35"/>
      <c r="V78" s="34">
        <v>1987</v>
      </c>
      <c r="W78" s="35">
        <v>61.237735227894014</v>
      </c>
      <c r="X78" s="35">
        <v>17.777379321697108</v>
      </c>
      <c r="Y78" s="35">
        <v>7.9543918025173275</v>
      </c>
      <c r="Z78" s="35">
        <v>11.292996513835899</v>
      </c>
      <c r="AA78" s="35">
        <v>1.7377910770659786</v>
      </c>
      <c r="AB78" s="35"/>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row>
    <row r="79" spans="1:79">
      <c r="A79" s="34">
        <v>1988</v>
      </c>
      <c r="B79" s="35">
        <v>76.30322487703485</v>
      </c>
      <c r="C79" s="35">
        <v>12.260500915807453</v>
      </c>
      <c r="D79" s="35">
        <v>4.2940050626659261</v>
      </c>
      <c r="E79" s="35">
        <v>6.8284250169784535</v>
      </c>
      <c r="F79" s="35">
        <v>0.31384412751332552</v>
      </c>
      <c r="G79" s="35"/>
      <c r="H79" s="34">
        <v>1988</v>
      </c>
      <c r="I79" s="35">
        <v>70.507337463833338</v>
      </c>
      <c r="J79" s="35">
        <v>15.545159058960037</v>
      </c>
      <c r="K79" s="35">
        <v>5.3113866430638099</v>
      </c>
      <c r="L79" s="35">
        <v>7.9838151836783267</v>
      </c>
      <c r="M79" s="35">
        <v>0.65304543797927816</v>
      </c>
      <c r="N79" s="35"/>
      <c r="O79" s="34">
        <v>1988</v>
      </c>
      <c r="P79" s="35">
        <v>59.763471177944858</v>
      </c>
      <c r="Q79" s="35">
        <v>21.17512531328321</v>
      </c>
      <c r="R79" s="35">
        <v>7.621553884711779</v>
      </c>
      <c r="S79" s="35">
        <v>9.9868421052631575</v>
      </c>
      <c r="T79" s="35">
        <v>1.4526942355889723</v>
      </c>
      <c r="U79" s="35"/>
      <c r="V79" s="34">
        <v>1988</v>
      </c>
      <c r="W79" s="35">
        <v>56.935073727143752</v>
      </c>
      <c r="X79" s="35">
        <v>22.50030819763931</v>
      </c>
      <c r="Y79" s="35">
        <v>8.4508837436715005</v>
      </c>
      <c r="Z79" s="35">
        <v>10.469317096715553</v>
      </c>
      <c r="AA79" s="35">
        <v>1.6442082872778103</v>
      </c>
      <c r="AB79" s="35"/>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row>
    <row r="80" spans="1:79">
      <c r="A80" s="34">
        <v>1989</v>
      </c>
      <c r="B80" s="35">
        <v>74.975960346964058</v>
      </c>
      <c r="C80" s="35">
        <v>12.469888475836431</v>
      </c>
      <c r="D80" s="35">
        <v>4.1972738537794303</v>
      </c>
      <c r="E80" s="35">
        <v>7.8869888475836429</v>
      </c>
      <c r="F80" s="35">
        <v>0.46889714993804216</v>
      </c>
      <c r="G80" s="35"/>
      <c r="H80" s="34">
        <v>1989</v>
      </c>
      <c r="I80" s="35">
        <v>68.8275315886101</v>
      </c>
      <c r="J80" s="35">
        <v>15.904100219590337</v>
      </c>
      <c r="K80" s="35">
        <v>5.2161704884985065</v>
      </c>
      <c r="L80" s="35">
        <v>9.1385579034522468</v>
      </c>
      <c r="M80" s="35">
        <v>0.91435976817020048</v>
      </c>
      <c r="N80" s="35"/>
      <c r="O80" s="34">
        <v>1989</v>
      </c>
      <c r="P80" s="35">
        <v>56.724612302256233</v>
      </c>
      <c r="Q80" s="35">
        <v>22.320546656155649</v>
      </c>
      <c r="R80" s="35">
        <v>7.3532481857583978</v>
      </c>
      <c r="S80" s="35">
        <v>11.772239065474723</v>
      </c>
      <c r="T80" s="35">
        <v>1.8296653818709823</v>
      </c>
      <c r="U80" s="35"/>
      <c r="V80" s="34">
        <v>1989</v>
      </c>
      <c r="W80" s="35">
        <v>52.904423751995495</v>
      </c>
      <c r="X80" s="35">
        <v>23.802597424594655</v>
      </c>
      <c r="Y80" s="35">
        <v>8.2292712051728305</v>
      </c>
      <c r="Z80" s="35">
        <v>12.834046841719703</v>
      </c>
      <c r="AA80" s="35">
        <v>2.2296607765173166</v>
      </c>
      <c r="AB80" s="35"/>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row>
    <row r="81" spans="1:79">
      <c r="A81" s="34">
        <v>1990</v>
      </c>
      <c r="B81" s="35">
        <v>75.605347392204862</v>
      </c>
      <c r="C81" s="35">
        <v>12.338542647335718</v>
      </c>
      <c r="D81" s="35">
        <v>3.8825080022594616</v>
      </c>
      <c r="E81" s="35">
        <v>7.5899077386556204</v>
      </c>
      <c r="F81" s="35">
        <v>0.58086989267557898</v>
      </c>
      <c r="G81" s="35"/>
      <c r="H81" s="34">
        <v>1990</v>
      </c>
      <c r="I81" s="35">
        <v>69.796381628131414</v>
      </c>
      <c r="J81" s="35">
        <v>15.726732727099728</v>
      </c>
      <c r="K81" s="35">
        <v>4.7268550612350309</v>
      </c>
      <c r="L81" s="35">
        <v>8.7869890850765948</v>
      </c>
      <c r="M81" s="35">
        <v>0.96372113254223923</v>
      </c>
      <c r="N81" s="35"/>
      <c r="O81" s="34">
        <v>1990</v>
      </c>
      <c r="P81" s="35">
        <v>57.859836734929438</v>
      </c>
      <c r="Q81" s="35">
        <v>22.296733832920218</v>
      </c>
      <c r="R81" s="35">
        <v>6.7617363000753121</v>
      </c>
      <c r="S81" s="35">
        <v>11.10566060602563</v>
      </c>
      <c r="T81" s="35">
        <v>1.9763210822009909</v>
      </c>
      <c r="U81" s="35"/>
      <c r="V81" s="34">
        <v>1990</v>
      </c>
      <c r="W81" s="35">
        <v>54.065436013149444</v>
      </c>
      <c r="X81" s="35">
        <v>23.994047734832421</v>
      </c>
      <c r="Y81" s="35">
        <v>7.5405084712793471</v>
      </c>
      <c r="Z81" s="35">
        <v>12.097298138458248</v>
      </c>
      <c r="AA81" s="35">
        <v>2.302515123811006</v>
      </c>
      <c r="AB81" s="35"/>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row>
    <row r="82" spans="1:79">
      <c r="A82" s="34">
        <v>1991</v>
      </c>
      <c r="B82" s="35">
        <v>76.181813170153532</v>
      </c>
      <c r="C82" s="35">
        <v>12.461754734143719</v>
      </c>
      <c r="D82" s="35">
        <v>3.6697079118314546</v>
      </c>
      <c r="E82" s="35">
        <v>7.0159963982836722</v>
      </c>
      <c r="F82" s="35">
        <v>0.67072778558762181</v>
      </c>
      <c r="G82" s="35"/>
      <c r="H82" s="34">
        <v>1991</v>
      </c>
      <c r="I82" s="35">
        <v>70.129499648387238</v>
      </c>
      <c r="J82" s="35">
        <v>16.018283864290737</v>
      </c>
      <c r="K82" s="35">
        <v>4.5298340122334704</v>
      </c>
      <c r="L82" s="35">
        <v>8.2184510462138594</v>
      </c>
      <c r="M82" s="35">
        <v>1.1039314288747064</v>
      </c>
      <c r="N82" s="35"/>
      <c r="O82" s="34">
        <v>1991</v>
      </c>
      <c r="P82" s="35">
        <v>57.356189652031333</v>
      </c>
      <c r="Q82" s="35">
        <v>22.977204408817634</v>
      </c>
      <c r="R82" s="35">
        <v>6.5762206230643114</v>
      </c>
      <c r="S82" s="35">
        <v>10.995001366369101</v>
      </c>
      <c r="T82" s="35">
        <v>2.0956686099471673</v>
      </c>
      <c r="U82" s="35"/>
      <c r="V82" s="34">
        <v>1991</v>
      </c>
      <c r="W82" s="35">
        <v>53.051151545018442</v>
      </c>
      <c r="X82" s="35">
        <v>24.843111135066877</v>
      </c>
      <c r="Y82" s="35">
        <v>7.2756007977269403</v>
      </c>
      <c r="Z82" s="35">
        <v>12.436570698165074</v>
      </c>
      <c r="AA82" s="35">
        <v>2.3933733223479043</v>
      </c>
      <c r="AB82" s="35"/>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row>
    <row r="83" spans="1:79">
      <c r="A83" s="34">
        <v>1992</v>
      </c>
      <c r="B83" s="35">
        <v>78.103466368183561</v>
      </c>
      <c r="C83" s="35">
        <v>12.984889293084752</v>
      </c>
      <c r="D83" s="35">
        <v>3.2608695652173911</v>
      </c>
      <c r="E83" s="35">
        <v>4.7745636433593335</v>
      </c>
      <c r="F83" s="35">
        <v>0.87621113015495466</v>
      </c>
      <c r="G83" s="35"/>
      <c r="H83" s="34">
        <v>1992</v>
      </c>
      <c r="I83" s="35">
        <v>72.572809455838524</v>
      </c>
      <c r="J83" s="35">
        <v>16.735532016127014</v>
      </c>
      <c r="K83" s="35">
        <v>3.9522450103924069</v>
      </c>
      <c r="L83" s="35">
        <v>5.4315979265269325</v>
      </c>
      <c r="M83" s="35">
        <v>1.3078155911151177</v>
      </c>
      <c r="N83" s="35"/>
      <c r="O83" s="34">
        <v>1992</v>
      </c>
      <c r="P83" s="35">
        <v>61.585769877997471</v>
      </c>
      <c r="Q83" s="35">
        <v>23.589082877576779</v>
      </c>
      <c r="R83" s="35">
        <v>5.4414703407656715</v>
      </c>
      <c r="S83" s="35">
        <v>7.1318889356331514</v>
      </c>
      <c r="T83" s="35">
        <v>2.2517879680269246</v>
      </c>
      <c r="U83" s="35"/>
      <c r="V83" s="34">
        <v>1992</v>
      </c>
      <c r="W83" s="35">
        <v>58.589193430940753</v>
      </c>
      <c r="X83" s="35">
        <v>25.133968653455966</v>
      </c>
      <c r="Y83" s="35">
        <v>5.944991551844808</v>
      </c>
      <c r="Z83" s="35">
        <v>7.8601423814607179</v>
      </c>
      <c r="AA83" s="35">
        <v>2.4717039822977571</v>
      </c>
      <c r="AB83" s="35"/>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row>
    <row r="84" spans="1:79">
      <c r="A84" s="34">
        <v>1993</v>
      </c>
      <c r="B84" s="35">
        <v>78.812263549229826</v>
      </c>
      <c r="C84" s="35">
        <v>13.112806130027174</v>
      </c>
      <c r="D84" s="35">
        <v>3.1978191921574797</v>
      </c>
      <c r="E84" s="35">
        <v>3.9029121123954815</v>
      </c>
      <c r="F84" s="35">
        <v>0.97332529509929844</v>
      </c>
      <c r="G84" s="35"/>
      <c r="H84" s="34">
        <v>1993</v>
      </c>
      <c r="I84" s="35">
        <v>73.43000353517499</v>
      </c>
      <c r="J84" s="35">
        <v>16.757360739356596</v>
      </c>
      <c r="K84" s="35">
        <v>3.8394525529013683</v>
      </c>
      <c r="L84" s="35">
        <v>4.5401747386495632</v>
      </c>
      <c r="M84" s="35">
        <v>1.4336397151659006</v>
      </c>
      <c r="N84" s="35"/>
      <c r="O84" s="34">
        <v>1993</v>
      </c>
      <c r="P84" s="35">
        <v>62.074343715650777</v>
      </c>
      <c r="Q84" s="35">
        <v>23.823046497030031</v>
      </c>
      <c r="R84" s="35">
        <v>5.327299290881232</v>
      </c>
      <c r="S84" s="35">
        <v>6.1877259682198575</v>
      </c>
      <c r="T84" s="35">
        <v>2.5875845282181031</v>
      </c>
      <c r="U84" s="35"/>
      <c r="V84" s="34">
        <v>1993</v>
      </c>
      <c r="W84" s="35">
        <v>58.692176028106843</v>
      </c>
      <c r="X84" s="35">
        <v>25.700043541582211</v>
      </c>
      <c r="Y84" s="35">
        <v>5.8188069606474189</v>
      </c>
      <c r="Z84" s="35">
        <v>6.8367791240634812</v>
      </c>
      <c r="AA84" s="35">
        <v>2.9521943456000481</v>
      </c>
      <c r="AB84" s="35"/>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row>
    <row r="85" spans="1:79">
      <c r="A85" s="34">
        <v>1994</v>
      </c>
      <c r="B85" s="35">
        <v>77.876887379359047</v>
      </c>
      <c r="C85" s="35">
        <v>14.08598715405051</v>
      </c>
      <c r="D85" s="35">
        <v>3.1887883781148063</v>
      </c>
      <c r="E85" s="35">
        <v>3.7041396240373947</v>
      </c>
      <c r="F85" s="35">
        <v>1.144197464438242</v>
      </c>
      <c r="G85" s="35"/>
      <c r="H85" s="34">
        <v>1994</v>
      </c>
      <c r="I85" s="35">
        <v>71.964817928531104</v>
      </c>
      <c r="J85" s="35">
        <v>18.151302331510291</v>
      </c>
      <c r="K85" s="35">
        <v>3.8963719247555284</v>
      </c>
      <c r="L85" s="35">
        <v>4.3795487516920293</v>
      </c>
      <c r="M85" s="35">
        <v>1.608566069575035</v>
      </c>
      <c r="N85" s="35"/>
      <c r="O85" s="34">
        <v>1994</v>
      </c>
      <c r="P85" s="35">
        <v>59.117976565486153</v>
      </c>
      <c r="Q85" s="35">
        <v>26.79706343662269</v>
      </c>
      <c r="R85" s="35">
        <v>5.3161286921221542</v>
      </c>
      <c r="S85" s="35">
        <v>6.0597593283336186</v>
      </c>
      <c r="T85" s="35">
        <v>2.709071977435384</v>
      </c>
      <c r="U85" s="35"/>
      <c r="V85" s="34">
        <v>1994</v>
      </c>
      <c r="W85" s="35">
        <v>54.692757104286507</v>
      </c>
      <c r="X85" s="35">
        <v>29.283476156506506</v>
      </c>
      <c r="Y85" s="35">
        <v>5.9830418175415154</v>
      </c>
      <c r="Z85" s="35">
        <v>6.940032327099682</v>
      </c>
      <c r="AA85" s="35">
        <v>3.1005119962435552</v>
      </c>
      <c r="AB85" s="35"/>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row>
    <row r="86" spans="1:79">
      <c r="A86" s="34">
        <f>A85+1</f>
        <v>1995</v>
      </c>
      <c r="B86" s="35">
        <v>77.640756090164771</v>
      </c>
      <c r="C86" s="35">
        <v>14.363691499039726</v>
      </c>
      <c r="D86" s="35">
        <v>3.1032042858586881</v>
      </c>
      <c r="E86" s="35">
        <v>3.7804508238148187</v>
      </c>
      <c r="F86" s="35">
        <v>1.1118973011220057</v>
      </c>
      <c r="G86" s="35"/>
      <c r="H86" s="34">
        <f t="shared" ref="H86:H97" si="0">H85+1</f>
        <v>1995</v>
      </c>
      <c r="I86" s="35">
        <v>71.696202531645568</v>
      </c>
      <c r="J86" s="35">
        <v>18.592405063291139</v>
      </c>
      <c r="K86" s="35">
        <v>3.7367088607594936</v>
      </c>
      <c r="L86" s="35">
        <v>4.4253164556962021</v>
      </c>
      <c r="M86" s="35">
        <v>1.549367088607595</v>
      </c>
      <c r="N86" s="35"/>
      <c r="O86" s="34">
        <f t="shared" ref="O86:O97" si="1">O85+1</f>
        <v>1995</v>
      </c>
      <c r="P86" s="35">
        <v>59.239296247330408</v>
      </c>
      <c r="Q86" s="35">
        <v>27.255161191904808</v>
      </c>
      <c r="R86" s="35">
        <v>5.1255974778806053</v>
      </c>
      <c r="S86" s="35">
        <v>5.9391843791314951</v>
      </c>
      <c r="T86" s="35">
        <v>2.4407607037526691</v>
      </c>
      <c r="U86" s="35"/>
      <c r="V86" s="34">
        <f t="shared" ref="V86:V97" si="2">V85+1</f>
        <v>1995</v>
      </c>
      <c r="W86" s="35">
        <v>55.535186882574592</v>
      </c>
      <c r="X86" s="35">
        <v>29.595681841328034</v>
      </c>
      <c r="Y86" s="35">
        <v>5.6421224157246153</v>
      </c>
      <c r="Z86" s="35">
        <v>6.5281596903961701</v>
      </c>
      <c r="AA86" s="35">
        <v>2.6988491699765755</v>
      </c>
      <c r="AB86" s="35"/>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row>
    <row r="87" spans="1:79">
      <c r="A87" s="34">
        <f t="shared" ref="A87:A96" si="3">A86+1</f>
        <v>1996</v>
      </c>
      <c r="B87" s="35">
        <v>77.119757453259211</v>
      </c>
      <c r="C87" s="35">
        <v>14.633653360282969</v>
      </c>
      <c r="D87" s="35">
        <v>3.2137443153107625</v>
      </c>
      <c r="E87" s="35">
        <v>3.8201111672561892</v>
      </c>
      <c r="F87" s="35">
        <v>1.2127337038908537</v>
      </c>
      <c r="G87" s="35"/>
      <c r="H87" s="34">
        <f t="shared" si="0"/>
        <v>1996</v>
      </c>
      <c r="I87" s="35">
        <v>71.47338595426028</v>
      </c>
      <c r="J87" s="35">
        <v>18.76138433515483</v>
      </c>
      <c r="K87" s="35">
        <v>3.815017202995346</v>
      </c>
      <c r="L87" s="35">
        <v>4.3209876543209882</v>
      </c>
      <c r="M87" s="35">
        <v>1.6292248532685694</v>
      </c>
      <c r="N87" s="35"/>
      <c r="O87" s="34">
        <f t="shared" si="1"/>
        <v>1996</v>
      </c>
      <c r="P87" s="35">
        <v>59.664292980671426</v>
      </c>
      <c r="Q87" s="35">
        <v>27.049847405900309</v>
      </c>
      <c r="R87" s="35">
        <v>5.1881993896236018</v>
      </c>
      <c r="S87" s="35">
        <v>5.676500508647</v>
      </c>
      <c r="T87" s="35">
        <v>2.4211597151576809</v>
      </c>
      <c r="U87" s="35"/>
      <c r="V87" s="34">
        <f t="shared" si="2"/>
        <v>1996</v>
      </c>
      <c r="W87" s="35">
        <v>56.133564084291955</v>
      </c>
      <c r="X87" s="35">
        <v>29.308765143031653</v>
      </c>
      <c r="Y87" s="35">
        <v>5.5787437646340212</v>
      </c>
      <c r="Z87" s="35">
        <v>6.2506362618344689</v>
      </c>
      <c r="AA87" s="35">
        <v>2.7282907462078789</v>
      </c>
      <c r="AB87" s="35"/>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row>
    <row r="88" spans="1:79">
      <c r="A88" s="34">
        <f t="shared" si="3"/>
        <v>1997</v>
      </c>
      <c r="B88" s="35">
        <v>76.919186810963893</v>
      </c>
      <c r="C88" s="35">
        <v>14.736522706584402</v>
      </c>
      <c r="D88" s="35">
        <v>3.4388591079194901</v>
      </c>
      <c r="E88" s="35">
        <v>3.651259229290988</v>
      </c>
      <c r="F88" s="35">
        <v>1.2541721452412258</v>
      </c>
      <c r="G88" s="35"/>
      <c r="H88" s="34">
        <f t="shared" si="0"/>
        <v>1997</v>
      </c>
      <c r="I88" s="35">
        <v>71.27519497619771</v>
      </c>
      <c r="J88" s="35">
        <v>18.717714980249163</v>
      </c>
      <c r="K88" s="35">
        <v>4.0514534589283908</v>
      </c>
      <c r="L88" s="35">
        <v>4.2641547655221306</v>
      </c>
      <c r="M88" s="35">
        <v>1.6914818191026031</v>
      </c>
      <c r="N88" s="35"/>
      <c r="O88" s="34">
        <f t="shared" si="1"/>
        <v>1997</v>
      </c>
      <c r="P88" s="35">
        <v>60.280801709227795</v>
      </c>
      <c r="Q88" s="35">
        <v>26.686336351612574</v>
      </c>
      <c r="R88" s="35">
        <v>5.1378573608708917</v>
      </c>
      <c r="S88" s="35">
        <v>5.3820327601994098</v>
      </c>
      <c r="T88" s="35">
        <v>2.5129718180893277</v>
      </c>
      <c r="U88" s="35"/>
      <c r="V88" s="34">
        <f t="shared" si="2"/>
        <v>1997</v>
      </c>
      <c r="W88" s="35">
        <v>56.886532776022015</v>
      </c>
      <c r="X88" s="35">
        <v>28.91222346824345</v>
      </c>
      <c r="Y88" s="35">
        <v>5.5153430522989089</v>
      </c>
      <c r="Z88" s="35">
        <v>5.9027423794474458</v>
      </c>
      <c r="AA88" s="35">
        <v>2.7831583239881739</v>
      </c>
      <c r="AB88" s="35"/>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row>
    <row r="89" spans="1:79">
      <c r="A89" s="34">
        <f t="shared" si="3"/>
        <v>1998</v>
      </c>
      <c r="B89" s="35">
        <v>77.071739350399682</v>
      </c>
      <c r="C89" s="35">
        <v>15.056157037336844</v>
      </c>
      <c r="D89" s="35">
        <v>3.136699382778509</v>
      </c>
      <c r="E89" s="35">
        <v>3.5110796316907829</v>
      </c>
      <c r="F89" s="35">
        <v>1.2243245977941923</v>
      </c>
      <c r="G89" s="35"/>
      <c r="H89" s="34">
        <f t="shared" si="0"/>
        <v>1998</v>
      </c>
      <c r="I89" s="35">
        <v>71.606690319310687</v>
      </c>
      <c r="J89" s="35">
        <v>19.026862645717181</v>
      </c>
      <c r="K89" s="35">
        <v>3.6898124683223514</v>
      </c>
      <c r="L89" s="35">
        <v>4.0344652812975159</v>
      </c>
      <c r="M89" s="35">
        <v>1.6421692853522554</v>
      </c>
      <c r="N89" s="35"/>
      <c r="O89" s="34">
        <f t="shared" si="1"/>
        <v>1998</v>
      </c>
      <c r="P89" s="35">
        <v>61.100356597045341</v>
      </c>
      <c r="Q89" s="35">
        <v>26.622516556291394</v>
      </c>
      <c r="R89" s="35">
        <v>4.7478349465104435</v>
      </c>
      <c r="S89" s="35">
        <v>5.1553744268976054</v>
      </c>
      <c r="T89" s="35">
        <v>2.3739174732552217</v>
      </c>
      <c r="U89" s="35"/>
      <c r="V89" s="34">
        <f t="shared" si="2"/>
        <v>1998</v>
      </c>
      <c r="W89" s="35">
        <v>58.130039808104513</v>
      </c>
      <c r="X89" s="35">
        <v>28.580177605389402</v>
      </c>
      <c r="Y89" s="35">
        <v>5.0831887312442587</v>
      </c>
      <c r="Z89" s="35">
        <v>5.675206695927324</v>
      </c>
      <c r="AA89" s="35">
        <v>2.5313871593344897</v>
      </c>
      <c r="AB89" s="35"/>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row>
    <row r="90" spans="1:79">
      <c r="A90" s="34">
        <f t="shared" si="3"/>
        <v>1999</v>
      </c>
      <c r="B90" s="35">
        <v>77.071095807170337</v>
      </c>
      <c r="C90" s="35">
        <v>15.191411788535548</v>
      </c>
      <c r="D90" s="35">
        <v>3.2104516913105128</v>
      </c>
      <c r="E90" s="35">
        <v>3.2610897306056312</v>
      </c>
      <c r="F90" s="35">
        <v>1.2659509823779624</v>
      </c>
      <c r="G90" s="35"/>
      <c r="H90" s="34">
        <f t="shared" si="0"/>
        <v>1999</v>
      </c>
      <c r="I90" s="35">
        <v>71.926977687626774</v>
      </c>
      <c r="J90" s="35">
        <v>18.874239350912777</v>
      </c>
      <c r="K90" s="35">
        <v>3.7728194726166326</v>
      </c>
      <c r="L90" s="35">
        <v>3.7829614604462471</v>
      </c>
      <c r="M90" s="35">
        <v>1.6430020283975657</v>
      </c>
      <c r="N90" s="35"/>
      <c r="O90" s="34">
        <f t="shared" si="1"/>
        <v>1999</v>
      </c>
      <c r="P90" s="35">
        <v>62.143439282803591</v>
      </c>
      <c r="Q90" s="35">
        <v>26.079869600651996</v>
      </c>
      <c r="R90" s="35">
        <v>4.7269763651181744</v>
      </c>
      <c r="S90" s="35">
        <v>4.7881010594947027</v>
      </c>
      <c r="T90" s="35">
        <v>2.2616136919315406</v>
      </c>
      <c r="U90" s="35"/>
      <c r="V90" s="34">
        <f t="shared" si="2"/>
        <v>1999</v>
      </c>
      <c r="W90" s="35">
        <v>59.509954058192953</v>
      </c>
      <c r="X90" s="35">
        <v>27.861153649821336</v>
      </c>
      <c r="Y90" s="35">
        <v>4.9821337417049509</v>
      </c>
      <c r="Z90" s="35">
        <v>5.2271567126084735</v>
      </c>
      <c r="AA90" s="35">
        <v>2.4196018376722819</v>
      </c>
      <c r="AB90" s="35"/>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row>
    <row r="91" spans="1:79">
      <c r="A91" s="34">
        <f t="shared" si="3"/>
        <v>2000</v>
      </c>
      <c r="B91" s="35">
        <v>76.9100508018727</v>
      </c>
      <c r="C91" s="35">
        <v>14.762426536507622</v>
      </c>
      <c r="D91" s="35">
        <v>3.4465584221536014</v>
      </c>
      <c r="E91" s="35">
        <v>3.6158979978085473</v>
      </c>
      <c r="F91" s="35">
        <v>1.2650662416575358</v>
      </c>
      <c r="G91" s="35"/>
      <c r="H91" s="34">
        <f t="shared" si="0"/>
        <v>2000</v>
      </c>
      <c r="I91" s="35">
        <v>72.21004384216819</v>
      </c>
      <c r="J91" s="35">
        <v>18.134715025906736</v>
      </c>
      <c r="K91" s="35">
        <v>3.945795137504982</v>
      </c>
      <c r="L91" s="35">
        <v>4.0952570745316867</v>
      </c>
      <c r="M91" s="35">
        <v>1.6141889198884019</v>
      </c>
      <c r="N91" s="35"/>
      <c r="O91" s="34">
        <f t="shared" si="1"/>
        <v>2000</v>
      </c>
      <c r="P91" s="35">
        <v>63.006300630063002</v>
      </c>
      <c r="Q91" s="35">
        <v>24.68246824682468</v>
      </c>
      <c r="R91" s="35">
        <v>5.0105010501050105</v>
      </c>
      <c r="S91" s="35">
        <v>5.1305130513051305</v>
      </c>
      <c r="T91" s="35">
        <v>2.1702170217021699</v>
      </c>
      <c r="U91" s="35"/>
      <c r="V91" s="34">
        <f t="shared" si="2"/>
        <v>2000</v>
      </c>
      <c r="W91" s="35">
        <v>60.876541971717977</v>
      </c>
      <c r="X91" s="35">
        <v>26.085648380302878</v>
      </c>
      <c r="Y91" s="35">
        <v>5.2351820278808541</v>
      </c>
      <c r="Z91" s="35">
        <v>5.5260254738742347</v>
      </c>
      <c r="AA91" s="35">
        <v>2.2766021462240498</v>
      </c>
      <c r="AB91" s="35"/>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row>
    <row r="92" spans="1:79">
      <c r="A92" s="34">
        <f t="shared" si="3"/>
        <v>2001</v>
      </c>
      <c r="B92" s="35">
        <v>77.63262863980853</v>
      </c>
      <c r="C92" s="35">
        <v>14.928201037096132</v>
      </c>
      <c r="D92" s="35">
        <v>2.7024331870761871</v>
      </c>
      <c r="E92" s="35">
        <v>3.400478659752693</v>
      </c>
      <c r="F92" s="35">
        <v>1.336258476266454</v>
      </c>
      <c r="G92" s="35"/>
      <c r="H92" s="34">
        <f t="shared" si="0"/>
        <v>2001</v>
      </c>
      <c r="I92" s="35">
        <v>72.34021338119453</v>
      </c>
      <c r="J92" s="35">
        <v>18.795493070096722</v>
      </c>
      <c r="K92" s="35">
        <v>3.2007179180376903</v>
      </c>
      <c r="L92" s="35">
        <v>3.9186359557283876</v>
      </c>
      <c r="M92" s="35">
        <v>1.7449396749426662</v>
      </c>
      <c r="N92" s="35"/>
      <c r="O92" s="34">
        <f t="shared" si="1"/>
        <v>2001</v>
      </c>
      <c r="P92" s="35">
        <v>61.676167616761681</v>
      </c>
      <c r="Q92" s="35">
        <v>26.522652265226522</v>
      </c>
      <c r="R92" s="35">
        <v>4.2304230423042313</v>
      </c>
      <c r="S92" s="35">
        <v>5.0805080508050811</v>
      </c>
      <c r="T92" s="35">
        <v>2.4902490249024907</v>
      </c>
      <c r="U92" s="35"/>
      <c r="V92" s="34">
        <f t="shared" si="2"/>
        <v>2001</v>
      </c>
      <c r="W92" s="35">
        <v>58.239775461106653</v>
      </c>
      <c r="X92" s="35">
        <v>28.849238171611866</v>
      </c>
      <c r="Y92" s="35">
        <v>4.6010425020048116</v>
      </c>
      <c r="Z92" s="35">
        <v>5.6034482758620685</v>
      </c>
      <c r="AA92" s="35">
        <v>2.7064955894145948</v>
      </c>
      <c r="AB92" s="35"/>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row>
    <row r="93" spans="1:79">
      <c r="A93" s="34">
        <f t="shared" si="3"/>
        <v>2002</v>
      </c>
      <c r="B93" s="35">
        <v>77.77</v>
      </c>
      <c r="C93" s="35">
        <v>15.17</v>
      </c>
      <c r="D93" s="35">
        <v>2.62</v>
      </c>
      <c r="E93" s="35">
        <v>2.96</v>
      </c>
      <c r="F93" s="35">
        <v>1.48</v>
      </c>
      <c r="G93" s="35"/>
      <c r="H93" s="34">
        <f t="shared" si="0"/>
        <v>2002</v>
      </c>
      <c r="I93" s="35">
        <v>72.930000000000007</v>
      </c>
      <c r="J93" s="35">
        <v>18.77</v>
      </c>
      <c r="K93" s="35">
        <v>3.07</v>
      </c>
      <c r="L93" s="35">
        <v>3.39</v>
      </c>
      <c r="M93" s="35">
        <v>1.85</v>
      </c>
      <c r="N93" s="35"/>
      <c r="O93" s="34">
        <f t="shared" si="1"/>
        <v>2002</v>
      </c>
      <c r="P93" s="35">
        <v>61.15</v>
      </c>
      <c r="Q93" s="35">
        <v>27.4</v>
      </c>
      <c r="R93" s="35">
        <v>4.21</v>
      </c>
      <c r="S93" s="35">
        <v>4.58</v>
      </c>
      <c r="T93" s="35">
        <v>2.65</v>
      </c>
      <c r="U93" s="35"/>
      <c r="V93" s="34">
        <f t="shared" si="2"/>
        <v>2002</v>
      </c>
      <c r="W93" s="35">
        <v>56.91</v>
      </c>
      <c r="X93" s="35">
        <v>30.26</v>
      </c>
      <c r="Y93" s="35">
        <v>4.7300000000000004</v>
      </c>
      <c r="Z93" s="35">
        <v>5.19</v>
      </c>
      <c r="AA93" s="35">
        <v>2.9</v>
      </c>
      <c r="AB93" s="35"/>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row>
    <row r="94" spans="1:79">
      <c r="A94" s="34">
        <f t="shared" si="3"/>
        <v>2003</v>
      </c>
      <c r="B94" s="35">
        <v>77.56</v>
      </c>
      <c r="C94" s="35">
        <v>15.34</v>
      </c>
      <c r="D94" s="35">
        <v>3</v>
      </c>
      <c r="E94" s="35">
        <v>2.57</v>
      </c>
      <c r="F94" s="35">
        <v>1.53</v>
      </c>
      <c r="G94" s="35"/>
      <c r="H94" s="34">
        <f t="shared" si="0"/>
        <v>2003</v>
      </c>
      <c r="I94" s="35">
        <v>72.56</v>
      </c>
      <c r="J94" s="35">
        <v>18.97</v>
      </c>
      <c r="K94" s="35">
        <v>3.59</v>
      </c>
      <c r="L94" s="35">
        <v>2.98</v>
      </c>
      <c r="M94" s="35">
        <v>1.91</v>
      </c>
      <c r="N94" s="35"/>
      <c r="O94" s="34">
        <f t="shared" si="1"/>
        <v>2003</v>
      </c>
      <c r="P94" s="35">
        <v>60.16</v>
      </c>
      <c r="Q94" s="35">
        <v>27.71</v>
      </c>
      <c r="R94" s="35">
        <v>5.19</v>
      </c>
      <c r="S94" s="35">
        <v>4.18</v>
      </c>
      <c r="T94" s="35">
        <v>2.77</v>
      </c>
      <c r="U94" s="35"/>
      <c r="V94" s="34">
        <f t="shared" si="2"/>
        <v>2003</v>
      </c>
      <c r="W94" s="35">
        <v>55.58</v>
      </c>
      <c r="X94" s="35">
        <v>30.68</v>
      </c>
      <c r="Y94" s="35">
        <v>5.93</v>
      </c>
      <c r="Z94" s="35">
        <v>4.78</v>
      </c>
      <c r="AA94" s="35">
        <v>3.04</v>
      </c>
      <c r="AB94" s="35"/>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row>
    <row r="95" spans="1:79">
      <c r="A95" s="34">
        <f t="shared" si="3"/>
        <v>2004</v>
      </c>
      <c r="B95" s="35">
        <v>75.84</v>
      </c>
      <c r="C95" s="35">
        <v>16.39</v>
      </c>
      <c r="D95" s="35">
        <v>3.74</v>
      </c>
      <c r="E95" s="35">
        <v>2.52</v>
      </c>
      <c r="F95" s="35">
        <v>1.5</v>
      </c>
      <c r="G95" s="35"/>
      <c r="H95" s="34">
        <f t="shared" si="0"/>
        <v>2004</v>
      </c>
      <c r="I95" s="35">
        <v>70.680000000000007</v>
      </c>
      <c r="J95" s="35">
        <v>20.059999999999999</v>
      </c>
      <c r="K95" s="35">
        <v>4.4800000000000004</v>
      </c>
      <c r="L95" s="35">
        <v>2.94</v>
      </c>
      <c r="M95" s="35">
        <v>1.84</v>
      </c>
      <c r="N95" s="35"/>
      <c r="O95" s="34">
        <f t="shared" si="1"/>
        <v>2004</v>
      </c>
      <c r="P95" s="35">
        <v>58.4</v>
      </c>
      <c r="Q95" s="35">
        <v>28.44</v>
      </c>
      <c r="R95" s="35">
        <v>6.49</v>
      </c>
      <c r="S95" s="35">
        <v>4.0999999999999996</v>
      </c>
      <c r="T95" s="35">
        <v>2.57</v>
      </c>
      <c r="U95" s="35"/>
      <c r="V95" s="34">
        <f t="shared" si="2"/>
        <v>2004</v>
      </c>
      <c r="W95" s="35">
        <v>53.36</v>
      </c>
      <c r="X95" s="35">
        <v>31.6</v>
      </c>
      <c r="Y95" s="35">
        <v>7.53</v>
      </c>
      <c r="Z95" s="35">
        <v>4.71</v>
      </c>
      <c r="AA95" s="35">
        <v>2.8</v>
      </c>
      <c r="AB95" s="35"/>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row>
    <row r="96" spans="1:79">
      <c r="A96" s="34">
        <f t="shared" si="3"/>
        <v>2005</v>
      </c>
      <c r="B96" s="35">
        <v>72.989999999999995</v>
      </c>
      <c r="C96" s="35">
        <v>18.28</v>
      </c>
      <c r="D96" s="35">
        <v>3.96</v>
      </c>
      <c r="E96" s="35">
        <v>3.2</v>
      </c>
      <c r="F96" s="35">
        <v>1.57</v>
      </c>
      <c r="G96" s="35"/>
      <c r="H96" s="34">
        <f t="shared" si="0"/>
        <v>2005</v>
      </c>
      <c r="I96" s="35">
        <v>67.53</v>
      </c>
      <c r="J96" s="35">
        <v>22.17</v>
      </c>
      <c r="K96" s="35">
        <v>4.6900000000000004</v>
      </c>
      <c r="L96" s="35">
        <v>3.72</v>
      </c>
      <c r="M96" s="35">
        <v>1.89</v>
      </c>
      <c r="N96" s="35"/>
      <c r="O96" s="34">
        <f t="shared" si="1"/>
        <v>2005</v>
      </c>
      <c r="P96" s="35">
        <v>54.75</v>
      </c>
      <c r="Q96" s="35">
        <v>30.88</v>
      </c>
      <c r="R96" s="35">
        <v>6.55</v>
      </c>
      <c r="S96" s="35">
        <v>5.2</v>
      </c>
      <c r="T96" s="35">
        <v>2.61</v>
      </c>
      <c r="U96" s="35"/>
      <c r="V96" s="34">
        <f t="shared" si="2"/>
        <v>2005</v>
      </c>
      <c r="W96" s="35">
        <v>49.59</v>
      </c>
      <c r="X96" s="35">
        <v>34.159999999999997</v>
      </c>
      <c r="Y96" s="35">
        <v>7.43</v>
      </c>
      <c r="Z96" s="35">
        <v>5.95</v>
      </c>
      <c r="AA96" s="35">
        <v>2.87</v>
      </c>
      <c r="AB96" s="35"/>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row>
    <row r="97" spans="1:79">
      <c r="A97" s="34">
        <v>2006</v>
      </c>
      <c r="B97" s="35">
        <v>72.22</v>
      </c>
      <c r="C97" s="35">
        <v>17.66</v>
      </c>
      <c r="D97" s="35">
        <v>4.5</v>
      </c>
      <c r="E97" s="35">
        <v>4.13</v>
      </c>
      <c r="F97" s="35">
        <v>1.49</v>
      </c>
      <c r="G97" s="35"/>
      <c r="H97" s="34">
        <f t="shared" si="0"/>
        <v>2006</v>
      </c>
      <c r="I97" s="35">
        <v>66.47</v>
      </c>
      <c r="J97" s="35">
        <v>21.6</v>
      </c>
      <c r="K97" s="35">
        <v>5.33</v>
      </c>
      <c r="L97" s="35">
        <v>4.8</v>
      </c>
      <c r="M97" s="35">
        <v>1.8</v>
      </c>
      <c r="N97" s="35"/>
      <c r="O97" s="34">
        <f t="shared" si="1"/>
        <v>2006</v>
      </c>
      <c r="P97" s="35">
        <v>53.48</v>
      </c>
      <c r="Q97" s="35">
        <v>30.08</v>
      </c>
      <c r="R97" s="35">
        <v>7.38</v>
      </c>
      <c r="S97" s="35">
        <v>6.66</v>
      </c>
      <c r="T97" s="35">
        <v>2.4</v>
      </c>
      <c r="U97" s="35"/>
      <c r="V97" s="34">
        <f t="shared" si="2"/>
        <v>2006</v>
      </c>
      <c r="W97" s="35">
        <v>48.37</v>
      </c>
      <c r="X97" s="35">
        <v>33.11</v>
      </c>
      <c r="Y97" s="35">
        <v>8.33</v>
      </c>
      <c r="Z97" s="35">
        <v>7.61</v>
      </c>
      <c r="AA97" s="35">
        <v>2.57</v>
      </c>
      <c r="AB97" s="35"/>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row>
    <row r="98" spans="1:79">
      <c r="A98" s="34">
        <f t="shared" ref="A98:A103" si="4">A97+1</f>
        <v>2007</v>
      </c>
      <c r="B98" s="35">
        <v>72.25</v>
      </c>
      <c r="C98" s="35">
        <v>16.54</v>
      </c>
      <c r="D98" s="35">
        <v>5.09</v>
      </c>
      <c r="E98" s="35">
        <v>4.6900000000000004</v>
      </c>
      <c r="F98" s="35">
        <v>1.44</v>
      </c>
      <c r="G98" s="35"/>
      <c r="H98" s="34">
        <f t="shared" ref="H98:H114" si="5">H97+1</f>
        <v>2007</v>
      </c>
      <c r="I98" s="35">
        <v>66.430000000000007</v>
      </c>
      <c r="J98" s="35">
        <v>20.29</v>
      </c>
      <c r="K98" s="35">
        <v>6.06</v>
      </c>
      <c r="L98" s="35">
        <v>5.46</v>
      </c>
      <c r="M98" s="35">
        <v>1.76</v>
      </c>
      <c r="N98" s="35"/>
      <c r="O98" s="34">
        <f t="shared" ref="O98:O114" si="6">O97+1</f>
        <v>2007</v>
      </c>
      <c r="P98" s="35">
        <v>54.28</v>
      </c>
      <c r="Q98" s="35">
        <v>27.65</v>
      </c>
      <c r="R98" s="35">
        <v>8.35</v>
      </c>
      <c r="S98" s="35">
        <v>7.46</v>
      </c>
      <c r="T98" s="35">
        <v>2.2599999999999998</v>
      </c>
      <c r="U98" s="35"/>
      <c r="V98" s="34">
        <f t="shared" ref="V98:V114" si="7">V97+1</f>
        <v>2007</v>
      </c>
      <c r="W98" s="35">
        <v>49.83</v>
      </c>
      <c r="X98" s="35">
        <v>29.93</v>
      </c>
      <c r="Y98" s="35">
        <v>9.3800000000000008</v>
      </c>
      <c r="Z98" s="35">
        <v>8.4600000000000009</v>
      </c>
      <c r="AA98" s="35">
        <v>2.4</v>
      </c>
      <c r="AB98" s="35"/>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row>
    <row r="99" spans="1:79">
      <c r="A99" s="34">
        <f t="shared" si="4"/>
        <v>2008</v>
      </c>
      <c r="B99" s="35">
        <v>74.099999999999994</v>
      </c>
      <c r="C99" s="35">
        <v>16.2</v>
      </c>
      <c r="D99" s="35">
        <v>4.3899999999999997</v>
      </c>
      <c r="E99" s="35">
        <v>3.54</v>
      </c>
      <c r="F99" s="35">
        <v>1.76</v>
      </c>
      <c r="G99" s="35"/>
      <c r="H99" s="34">
        <f t="shared" si="5"/>
        <v>2008</v>
      </c>
      <c r="I99" s="35">
        <v>68.45</v>
      </c>
      <c r="J99" s="35">
        <v>20.04</v>
      </c>
      <c r="K99" s="35">
        <v>5.28</v>
      </c>
      <c r="L99" s="35">
        <v>4.0999999999999996</v>
      </c>
      <c r="M99" s="35">
        <v>2.13</v>
      </c>
      <c r="N99" s="35"/>
      <c r="O99" s="34">
        <f t="shared" si="6"/>
        <v>2008</v>
      </c>
      <c r="P99" s="35">
        <v>55.71</v>
      </c>
      <c r="Q99" s="35">
        <v>28.33</v>
      </c>
      <c r="R99" s="35">
        <v>7.52</v>
      </c>
      <c r="S99" s="35">
        <v>5.56</v>
      </c>
      <c r="T99" s="35">
        <v>2.89</v>
      </c>
      <c r="U99" s="35"/>
      <c r="V99" s="34">
        <f t="shared" si="7"/>
        <v>2008</v>
      </c>
      <c r="W99" s="35">
        <v>50.2</v>
      </c>
      <c r="X99" s="35">
        <v>31.69</v>
      </c>
      <c r="Y99" s="35">
        <v>8.66</v>
      </c>
      <c r="Z99" s="35">
        <v>6.29</v>
      </c>
      <c r="AA99" s="35">
        <v>3.17</v>
      </c>
      <c r="AB99" s="35"/>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02"/>
    </row>
    <row r="100" spans="1:79">
      <c r="A100" s="34">
        <f t="shared" si="4"/>
        <v>2009</v>
      </c>
      <c r="B100" s="35">
        <v>76.28</v>
      </c>
      <c r="C100" s="35">
        <v>16.2</v>
      </c>
      <c r="D100" s="35">
        <v>3.34</v>
      </c>
      <c r="E100" s="35">
        <v>2.7</v>
      </c>
      <c r="F100" s="35">
        <v>1.48</v>
      </c>
      <c r="G100" s="35"/>
      <c r="H100" s="34">
        <f t="shared" si="5"/>
        <v>2009</v>
      </c>
      <c r="I100" s="35">
        <v>70.709999999999994</v>
      </c>
      <c r="J100" s="35">
        <v>20.329999999999998</v>
      </c>
      <c r="K100" s="35">
        <v>4.03</v>
      </c>
      <c r="L100" s="35">
        <v>3.13</v>
      </c>
      <c r="M100" s="35">
        <v>1.8</v>
      </c>
      <c r="N100" s="35"/>
      <c r="O100" s="34">
        <f t="shared" si="6"/>
        <v>2009</v>
      </c>
      <c r="P100" s="35">
        <v>56.37</v>
      </c>
      <c r="Q100" s="35">
        <v>30.67</v>
      </c>
      <c r="R100" s="35">
        <v>6.02</v>
      </c>
      <c r="S100" s="35">
        <v>4.3899999999999997</v>
      </c>
      <c r="T100" s="35">
        <v>2.56</v>
      </c>
      <c r="U100" s="35"/>
      <c r="V100" s="34">
        <f t="shared" si="7"/>
        <v>2009</v>
      </c>
      <c r="W100" s="35">
        <v>50.34</v>
      </c>
      <c r="X100" s="35">
        <v>34.78</v>
      </c>
      <c r="Y100" s="35">
        <v>7</v>
      </c>
      <c r="Z100" s="35">
        <v>5.04</v>
      </c>
      <c r="AA100" s="35">
        <v>2.83</v>
      </c>
      <c r="AB100" s="35"/>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A100" s="102"/>
    </row>
    <row r="101" spans="1:79">
      <c r="A101" s="34">
        <f t="shared" si="4"/>
        <v>2010</v>
      </c>
      <c r="B101" s="35">
        <v>76.44</v>
      </c>
      <c r="C101" s="35">
        <v>15.93</v>
      </c>
      <c r="D101" s="35">
        <v>3.74</v>
      </c>
      <c r="E101" s="35">
        <v>2.31</v>
      </c>
      <c r="F101" s="35">
        <v>1.58</v>
      </c>
      <c r="G101" s="35"/>
      <c r="H101" s="34">
        <f t="shared" si="5"/>
        <v>2010</v>
      </c>
      <c r="I101" s="35">
        <v>70.92</v>
      </c>
      <c r="J101" s="35">
        <v>19.829999999999998</v>
      </c>
      <c r="K101" s="35">
        <v>4.59</v>
      </c>
      <c r="L101" s="35">
        <v>2.76</v>
      </c>
      <c r="M101" s="35">
        <v>1.91</v>
      </c>
      <c r="N101" s="35"/>
      <c r="O101" s="34">
        <f t="shared" si="6"/>
        <v>2010</v>
      </c>
      <c r="P101" s="35">
        <v>57.17</v>
      </c>
      <c r="Q101" s="35">
        <v>29.2</v>
      </c>
      <c r="R101" s="35">
        <v>6.97</v>
      </c>
      <c r="S101" s="35">
        <v>4.04</v>
      </c>
      <c r="T101" s="35">
        <v>2.63</v>
      </c>
      <c r="U101" s="35"/>
      <c r="V101" s="34">
        <f t="shared" si="7"/>
        <v>2010</v>
      </c>
      <c r="W101" s="35">
        <v>51.39</v>
      </c>
      <c r="X101" s="35">
        <v>32.82</v>
      </c>
      <c r="Y101" s="35">
        <v>8.19</v>
      </c>
      <c r="Z101" s="35">
        <v>4.71</v>
      </c>
      <c r="AA101" s="35">
        <v>2.89</v>
      </c>
      <c r="AB101" s="35"/>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c r="BX101" s="102"/>
      <c r="BY101" s="102"/>
      <c r="BZ101" s="102"/>
      <c r="CA101" s="102"/>
    </row>
    <row r="102" spans="1:79">
      <c r="A102" s="34">
        <f t="shared" si="4"/>
        <v>2011</v>
      </c>
      <c r="B102" s="35">
        <v>76.819999999999993</v>
      </c>
      <c r="C102" s="35">
        <v>15.94</v>
      </c>
      <c r="D102" s="35">
        <v>3.62</v>
      </c>
      <c r="E102" s="35">
        <v>1.95</v>
      </c>
      <c r="F102" s="35">
        <v>1.67</v>
      </c>
      <c r="G102" s="35"/>
      <c r="H102" s="34">
        <f t="shared" si="5"/>
        <v>2011</v>
      </c>
      <c r="I102" s="35">
        <v>71.459999999999994</v>
      </c>
      <c r="J102" s="35">
        <v>19.82</v>
      </c>
      <c r="K102" s="35">
        <v>4.3600000000000003</v>
      </c>
      <c r="L102" s="35">
        <v>2.34</v>
      </c>
      <c r="M102" s="35">
        <v>2.0099999999999998</v>
      </c>
      <c r="N102" s="35"/>
      <c r="O102" s="34">
        <f t="shared" si="6"/>
        <v>2011</v>
      </c>
      <c r="P102" s="35">
        <v>58.39</v>
      </c>
      <c r="Q102" s="35">
        <v>29.04</v>
      </c>
      <c r="R102" s="35">
        <v>6.43</v>
      </c>
      <c r="S102" s="35">
        <v>3.46</v>
      </c>
      <c r="T102" s="35">
        <v>2.68</v>
      </c>
      <c r="U102" s="35"/>
      <c r="V102" s="34">
        <f t="shared" si="7"/>
        <v>2011</v>
      </c>
      <c r="W102" s="35">
        <v>53.1</v>
      </c>
      <c r="X102" s="35">
        <v>32.479999999999997</v>
      </c>
      <c r="Y102" s="35">
        <v>7.46</v>
      </c>
      <c r="Z102" s="35">
        <v>4.04</v>
      </c>
      <c r="AA102" s="35">
        <v>2.92</v>
      </c>
      <c r="AB102" s="35"/>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row>
    <row r="103" spans="1:79">
      <c r="A103" s="34">
        <f t="shared" si="4"/>
        <v>2012</v>
      </c>
      <c r="B103" s="35">
        <v>74.31</v>
      </c>
      <c r="C103" s="35">
        <v>17.14</v>
      </c>
      <c r="D103" s="35">
        <v>4.9400000000000004</v>
      </c>
      <c r="E103" s="35">
        <v>1.81</v>
      </c>
      <c r="F103" s="35">
        <v>1.8</v>
      </c>
      <c r="G103" s="35"/>
      <c r="H103" s="34">
        <f t="shared" si="5"/>
        <v>2012</v>
      </c>
      <c r="I103" s="35">
        <v>68.430000000000007</v>
      </c>
      <c r="J103" s="35">
        <v>21.17</v>
      </c>
      <c r="K103" s="35">
        <v>6.05</v>
      </c>
      <c r="L103" s="35">
        <v>2.19</v>
      </c>
      <c r="M103" s="35">
        <v>2.15</v>
      </c>
      <c r="N103" s="35"/>
      <c r="O103" s="34">
        <f t="shared" si="6"/>
        <v>2012</v>
      </c>
      <c r="P103" s="35">
        <v>54.87</v>
      </c>
      <c r="Q103" s="35">
        <v>29.96</v>
      </c>
      <c r="R103" s="35">
        <v>9.15</v>
      </c>
      <c r="S103" s="35">
        <v>3.2</v>
      </c>
      <c r="T103" s="35">
        <v>2.81</v>
      </c>
      <c r="U103" s="35"/>
      <c r="V103" s="34">
        <f t="shared" si="7"/>
        <v>2012</v>
      </c>
      <c r="W103" s="35">
        <v>49.94</v>
      </c>
      <c r="X103" s="35">
        <v>32.69</v>
      </c>
      <c r="Y103" s="35">
        <v>10.68</v>
      </c>
      <c r="Z103" s="35">
        <v>3.69</v>
      </c>
      <c r="AA103" s="35">
        <v>3.01</v>
      </c>
      <c r="AB103" s="35"/>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row>
    <row r="104" spans="1:79">
      <c r="A104" s="34">
        <v>2013</v>
      </c>
      <c r="B104" s="35">
        <v>75.489999999999995</v>
      </c>
      <c r="C104" s="35">
        <v>17.14</v>
      </c>
      <c r="D104" s="35">
        <v>3.88</v>
      </c>
      <c r="E104" s="35">
        <v>1.68</v>
      </c>
      <c r="F104" s="35">
        <v>1.82</v>
      </c>
      <c r="G104" s="35"/>
      <c r="H104" s="34">
        <f t="shared" si="5"/>
        <v>2013</v>
      </c>
      <c r="I104" s="35">
        <v>69.73</v>
      </c>
      <c r="J104" s="35">
        <v>21.36</v>
      </c>
      <c r="K104" s="35">
        <v>4.66</v>
      </c>
      <c r="L104" s="35">
        <v>2.06</v>
      </c>
      <c r="M104" s="35">
        <v>2.19</v>
      </c>
      <c r="N104" s="35"/>
      <c r="O104" s="34">
        <f t="shared" si="6"/>
        <v>2013</v>
      </c>
      <c r="P104" s="35">
        <v>56.69</v>
      </c>
      <c r="Q104" s="35">
        <v>30.57</v>
      </c>
      <c r="R104" s="35">
        <v>6.65</v>
      </c>
      <c r="S104" s="35">
        <v>3.12</v>
      </c>
      <c r="T104" s="35">
        <v>2.97</v>
      </c>
      <c r="U104" s="35"/>
      <c r="V104" s="34">
        <f t="shared" si="7"/>
        <v>2013</v>
      </c>
      <c r="W104" s="35">
        <v>50.98</v>
      </c>
      <c r="X104" s="35">
        <v>34.36</v>
      </c>
      <c r="Y104" s="35">
        <v>7.67</v>
      </c>
      <c r="Z104" s="35">
        <v>3.71</v>
      </c>
      <c r="AA104" s="35">
        <v>3.28</v>
      </c>
      <c r="AB104" s="35"/>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row>
    <row r="105" spans="1:79">
      <c r="A105" s="34">
        <v>2014</v>
      </c>
      <c r="B105" s="35">
        <v>75.099999999999994</v>
      </c>
      <c r="C105" s="35">
        <v>16.89</v>
      </c>
      <c r="D105" s="35">
        <v>4.49</v>
      </c>
      <c r="E105" s="35">
        <v>1.52</v>
      </c>
      <c r="F105" s="35">
        <v>2</v>
      </c>
      <c r="G105" s="35"/>
      <c r="H105" s="34">
        <f t="shared" si="5"/>
        <v>2014</v>
      </c>
      <c r="I105" s="35">
        <v>69.239999999999995</v>
      </c>
      <c r="J105" s="35">
        <v>21.08</v>
      </c>
      <c r="K105" s="35">
        <v>5.4</v>
      </c>
      <c r="L105" s="35">
        <v>1.85</v>
      </c>
      <c r="M105" s="35">
        <v>2.42</v>
      </c>
      <c r="N105" s="35"/>
      <c r="O105" s="34">
        <f t="shared" si="6"/>
        <v>2014</v>
      </c>
      <c r="P105" s="35">
        <v>55.99</v>
      </c>
      <c r="Q105" s="35">
        <v>30.26</v>
      </c>
      <c r="R105" s="35">
        <v>7.66</v>
      </c>
      <c r="S105" s="35">
        <v>2.79</v>
      </c>
      <c r="T105" s="35">
        <v>3.3</v>
      </c>
      <c r="U105" s="35"/>
      <c r="V105" s="34">
        <f t="shared" si="7"/>
        <v>2014</v>
      </c>
      <c r="W105" s="35">
        <v>50.76</v>
      </c>
      <c r="X105" s="35">
        <v>33.58</v>
      </c>
      <c r="Y105" s="35">
        <v>8.74</v>
      </c>
      <c r="Z105" s="35">
        <v>3.3</v>
      </c>
      <c r="AA105" s="35">
        <v>3.62</v>
      </c>
      <c r="AB105" s="35"/>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row>
    <row r="106" spans="1:79">
      <c r="A106" s="34">
        <v>2015</v>
      </c>
      <c r="B106" s="35">
        <v>74.98</v>
      </c>
      <c r="C106" s="35">
        <v>17.57</v>
      </c>
      <c r="D106" s="35">
        <v>4.3600000000000003</v>
      </c>
      <c r="E106" s="35">
        <v>1.48</v>
      </c>
      <c r="F106" s="35">
        <v>1.62</v>
      </c>
      <c r="G106" s="35"/>
      <c r="H106" s="34">
        <f t="shared" si="5"/>
        <v>2015</v>
      </c>
      <c r="I106" s="35">
        <v>69.08</v>
      </c>
      <c r="J106" s="35">
        <v>21.94</v>
      </c>
      <c r="K106" s="35">
        <v>5.26</v>
      </c>
      <c r="L106" s="35">
        <v>1.79</v>
      </c>
      <c r="M106" s="35">
        <v>1.93</v>
      </c>
      <c r="N106" s="35"/>
      <c r="O106" s="34">
        <f t="shared" si="6"/>
        <v>2015</v>
      </c>
      <c r="P106" s="35">
        <v>56.06</v>
      </c>
      <c r="Q106" s="35">
        <v>31.2</v>
      </c>
      <c r="R106" s="35">
        <v>7.5</v>
      </c>
      <c r="S106" s="35">
        <v>2.7</v>
      </c>
      <c r="T106" s="35">
        <v>2.54</v>
      </c>
      <c r="U106" s="35"/>
      <c r="V106" s="34">
        <f t="shared" si="7"/>
        <v>2015</v>
      </c>
      <c r="W106" s="35">
        <v>51.05</v>
      </c>
      <c r="X106" s="35">
        <v>34.409999999999997</v>
      </c>
      <c r="Y106" s="35">
        <v>8.61</v>
      </c>
      <c r="Z106" s="35">
        <v>3.19</v>
      </c>
      <c r="AA106" s="35">
        <v>2.74</v>
      </c>
      <c r="AB106" s="35"/>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2"/>
      <c r="BZ106" s="102"/>
      <c r="CA106" s="102"/>
    </row>
    <row r="107" spans="1:79">
      <c r="A107" s="34">
        <f>A106+1</f>
        <v>2016</v>
      </c>
      <c r="B107" s="35">
        <v>75.569999999999993</v>
      </c>
      <c r="C107" s="35">
        <v>17.32</v>
      </c>
      <c r="D107" s="35">
        <v>4.16</v>
      </c>
      <c r="E107" s="35">
        <v>1.48</v>
      </c>
      <c r="F107" s="35">
        <v>1.48</v>
      </c>
      <c r="G107" s="35"/>
      <c r="H107" s="34">
        <f t="shared" si="5"/>
        <v>2016</v>
      </c>
      <c r="I107" s="35">
        <v>69.680000000000007</v>
      </c>
      <c r="J107" s="35">
        <v>21.73</v>
      </c>
      <c r="K107" s="35">
        <v>5.03</v>
      </c>
      <c r="L107" s="35">
        <v>1.79</v>
      </c>
      <c r="M107" s="35">
        <v>1.77</v>
      </c>
      <c r="N107" s="35"/>
      <c r="O107" s="34">
        <f t="shared" si="6"/>
        <v>2016</v>
      </c>
      <c r="P107" s="35">
        <v>56.17</v>
      </c>
      <c r="Q107" s="35">
        <v>31.52</v>
      </c>
      <c r="R107" s="35">
        <v>7.2</v>
      </c>
      <c r="S107" s="35">
        <v>2.75</v>
      </c>
      <c r="T107" s="35">
        <v>2.36</v>
      </c>
      <c r="U107" s="35"/>
      <c r="V107" s="34">
        <f t="shared" si="7"/>
        <v>2016</v>
      </c>
      <c r="W107" s="35">
        <v>50.83</v>
      </c>
      <c r="X107" s="35">
        <v>35.03</v>
      </c>
      <c r="Y107" s="35">
        <v>8.27</v>
      </c>
      <c r="Z107" s="35">
        <v>3.26</v>
      </c>
      <c r="AA107" s="35">
        <v>2.61</v>
      </c>
      <c r="AB107" s="35"/>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BY107" s="102"/>
      <c r="BZ107" s="102"/>
      <c r="CA107" s="102"/>
    </row>
    <row r="108" spans="1:79">
      <c r="A108" s="34">
        <f>A107+1</f>
        <v>2017</v>
      </c>
      <c r="B108" s="35">
        <v>74.7</v>
      </c>
      <c r="C108" s="35">
        <v>17.7</v>
      </c>
      <c r="D108" s="35">
        <v>4.4400000000000004</v>
      </c>
      <c r="E108" s="35">
        <v>1.57</v>
      </c>
      <c r="F108" s="35">
        <v>1.59</v>
      </c>
      <c r="G108" s="35"/>
      <c r="H108" s="34">
        <f t="shared" si="5"/>
        <v>2017</v>
      </c>
      <c r="I108" s="35">
        <v>68.55</v>
      </c>
      <c r="J108" s="35">
        <v>22.23</v>
      </c>
      <c r="K108" s="35">
        <v>5.36</v>
      </c>
      <c r="L108" s="35">
        <v>1.94</v>
      </c>
      <c r="M108" s="35">
        <v>1.91</v>
      </c>
      <c r="N108" s="35"/>
      <c r="O108" s="34">
        <f t="shared" si="6"/>
        <v>2017</v>
      </c>
      <c r="P108" s="35">
        <v>54.93</v>
      </c>
      <c r="Q108" s="35">
        <v>32</v>
      </c>
      <c r="R108" s="35">
        <v>7.51</v>
      </c>
      <c r="S108" s="35">
        <v>2.98</v>
      </c>
      <c r="T108" s="35">
        <v>2.58</v>
      </c>
      <c r="U108" s="35"/>
      <c r="V108" s="34">
        <f t="shared" si="7"/>
        <v>2017</v>
      </c>
      <c r="W108" s="35">
        <v>50.17</v>
      </c>
      <c r="X108" s="35">
        <v>35.03</v>
      </c>
      <c r="Y108" s="35">
        <v>8.4600000000000009</v>
      </c>
      <c r="Z108" s="35">
        <v>3.51</v>
      </c>
      <c r="AA108" s="35">
        <v>2.83</v>
      </c>
      <c r="AB108" s="35"/>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2"/>
      <c r="BR108" s="102"/>
      <c r="BS108" s="102"/>
      <c r="BT108" s="102"/>
      <c r="BU108" s="102"/>
      <c r="BV108" s="102"/>
      <c r="BW108" s="102"/>
      <c r="BX108" s="102"/>
      <c r="BY108" s="102"/>
      <c r="BZ108" s="102"/>
      <c r="CA108" s="102"/>
    </row>
    <row r="109" spans="1:79">
      <c r="A109" s="34">
        <f>A108+1</f>
        <v>2018</v>
      </c>
      <c r="B109" s="35">
        <v>74.61</v>
      </c>
      <c r="C109" s="35">
        <v>16.920000000000002</v>
      </c>
      <c r="D109" s="35">
        <v>4.9400000000000004</v>
      </c>
      <c r="E109" s="35">
        <v>1.86</v>
      </c>
      <c r="F109" s="35">
        <v>1.66</v>
      </c>
      <c r="G109" s="35"/>
      <c r="H109" s="34">
        <f t="shared" si="5"/>
        <v>2018</v>
      </c>
      <c r="I109" s="35">
        <v>68.31</v>
      </c>
      <c r="J109" s="35">
        <v>21.3</v>
      </c>
      <c r="K109" s="35">
        <v>6.07</v>
      </c>
      <c r="L109" s="35">
        <v>2.29</v>
      </c>
      <c r="M109" s="35">
        <v>2.0299999999999998</v>
      </c>
      <c r="N109" s="35"/>
      <c r="O109" s="34">
        <f t="shared" si="6"/>
        <v>2018</v>
      </c>
      <c r="P109" s="35">
        <v>54.76</v>
      </c>
      <c r="Q109" s="35">
        <v>30.34</v>
      </c>
      <c r="R109" s="35">
        <v>8.66</v>
      </c>
      <c r="S109" s="35">
        <v>3.54</v>
      </c>
      <c r="T109" s="35">
        <v>2.7</v>
      </c>
      <c r="U109" s="35"/>
      <c r="V109" s="34">
        <f t="shared" si="7"/>
        <v>2018</v>
      </c>
      <c r="W109" s="35">
        <v>50.21</v>
      </c>
      <c r="X109" s="35">
        <v>32.89</v>
      </c>
      <c r="Y109" s="35">
        <v>9.81</v>
      </c>
      <c r="Z109" s="35">
        <v>4.1500000000000004</v>
      </c>
      <c r="AA109" s="35">
        <v>2.93</v>
      </c>
      <c r="AB109" s="35"/>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A109" s="102"/>
    </row>
    <row r="110" spans="1:79">
      <c r="A110" s="34">
        <f t="shared" ref="A110:A114" si="8">A109+1</f>
        <v>2019</v>
      </c>
      <c r="B110" s="35">
        <v>74.739999999999995</v>
      </c>
      <c r="C110" s="35">
        <v>16.73</v>
      </c>
      <c r="D110" s="35">
        <v>4.87</v>
      </c>
      <c r="E110" s="35">
        <v>2.0499999999999998</v>
      </c>
      <c r="F110" s="35">
        <v>1.61</v>
      </c>
      <c r="G110" s="35"/>
      <c r="H110" s="34">
        <f t="shared" si="5"/>
        <v>2019</v>
      </c>
      <c r="I110" s="35">
        <v>68.78</v>
      </c>
      <c r="J110" s="35">
        <v>20.87</v>
      </c>
      <c r="K110" s="35">
        <v>5.91</v>
      </c>
      <c r="L110" s="35">
        <v>2.4900000000000002</v>
      </c>
      <c r="M110" s="35">
        <v>1.95</v>
      </c>
      <c r="N110" s="35"/>
      <c r="O110" s="34">
        <f t="shared" si="6"/>
        <v>2019</v>
      </c>
      <c r="P110" s="35">
        <v>54.78</v>
      </c>
      <c r="Q110" s="35">
        <v>30.38</v>
      </c>
      <c r="R110" s="35">
        <v>8.41</v>
      </c>
      <c r="S110" s="35">
        <v>3.8</v>
      </c>
      <c r="T110" s="35">
        <v>2.63</v>
      </c>
      <c r="U110" s="35"/>
      <c r="V110" s="34">
        <f t="shared" si="7"/>
        <v>2019</v>
      </c>
      <c r="W110" s="35">
        <v>50.25</v>
      </c>
      <c r="X110" s="35">
        <v>32.909999999999997</v>
      </c>
      <c r="Y110" s="35">
        <v>9.5299999999999994</v>
      </c>
      <c r="Z110" s="35">
        <v>4.47</v>
      </c>
      <c r="AA110" s="35">
        <v>2.85</v>
      </c>
      <c r="AB110" s="35"/>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c r="BY110" s="102"/>
      <c r="BZ110" s="102"/>
      <c r="CA110" s="102"/>
    </row>
    <row r="111" spans="1:79">
      <c r="A111" s="34">
        <f t="shared" si="8"/>
        <v>2020</v>
      </c>
      <c r="B111" s="35">
        <v>75.12</v>
      </c>
      <c r="C111" s="35">
        <v>17.3</v>
      </c>
      <c r="D111" s="35">
        <v>4.6100000000000003</v>
      </c>
      <c r="E111" s="35">
        <v>1.58</v>
      </c>
      <c r="F111" s="35">
        <v>1.39</v>
      </c>
      <c r="G111" s="35"/>
      <c r="H111" s="34">
        <f t="shared" si="5"/>
        <v>2020</v>
      </c>
      <c r="I111" s="35">
        <v>69.36</v>
      </c>
      <c r="J111" s="35">
        <v>21.53</v>
      </c>
      <c r="K111" s="35">
        <v>5.57</v>
      </c>
      <c r="L111" s="35">
        <v>1.9</v>
      </c>
      <c r="M111" s="35">
        <v>1.65</v>
      </c>
      <c r="N111" s="35"/>
      <c r="O111" s="34">
        <f t="shared" si="6"/>
        <v>2020</v>
      </c>
      <c r="P111" s="35">
        <v>55.35</v>
      </c>
      <c r="Q111" s="35">
        <v>31.75</v>
      </c>
      <c r="R111" s="35">
        <v>7.95</v>
      </c>
      <c r="S111" s="35">
        <v>2.84</v>
      </c>
      <c r="T111" s="35">
        <v>2.12</v>
      </c>
      <c r="U111" s="35"/>
      <c r="V111" s="34">
        <f t="shared" si="7"/>
        <v>2020</v>
      </c>
      <c r="W111" s="35">
        <v>50.55</v>
      </c>
      <c r="X111" s="35">
        <v>34.85</v>
      </c>
      <c r="Y111" s="35">
        <v>8.99</v>
      </c>
      <c r="Z111" s="35">
        <v>3.3</v>
      </c>
      <c r="AA111" s="35">
        <v>2.31</v>
      </c>
      <c r="AB111" s="35"/>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row>
    <row r="112" spans="1:79">
      <c r="A112" s="34">
        <f t="shared" si="8"/>
        <v>2021</v>
      </c>
      <c r="B112" s="35">
        <v>72.64</v>
      </c>
      <c r="C112" s="35">
        <v>19.420000000000002</v>
      </c>
      <c r="D112" s="35">
        <v>5.0999999999999996</v>
      </c>
      <c r="E112" s="35">
        <v>1.26</v>
      </c>
      <c r="F112" s="35">
        <v>1.58</v>
      </c>
      <c r="G112" s="35"/>
      <c r="H112" s="34">
        <f t="shared" si="5"/>
        <v>2021</v>
      </c>
      <c r="I112" s="35">
        <v>67.11</v>
      </c>
      <c r="J112" s="35">
        <v>23.52</v>
      </c>
      <c r="K112" s="35">
        <v>6.02</v>
      </c>
      <c r="L112" s="35">
        <v>1.5</v>
      </c>
      <c r="M112" s="35">
        <v>1.84</v>
      </c>
      <c r="N112" s="35"/>
      <c r="O112" s="34">
        <f t="shared" si="6"/>
        <v>2021</v>
      </c>
      <c r="P112" s="35">
        <v>53.49</v>
      </c>
      <c r="Q112" s="35">
        <v>33.53</v>
      </c>
      <c r="R112" s="35">
        <v>8.31</v>
      </c>
      <c r="S112" s="35">
        <v>2.23</v>
      </c>
      <c r="T112" s="35">
        <v>2.4500000000000002</v>
      </c>
      <c r="U112" s="35"/>
      <c r="V112" s="34">
        <f t="shared" si="7"/>
        <v>2021</v>
      </c>
      <c r="W112" s="35">
        <v>48.11</v>
      </c>
      <c r="X112" s="35">
        <v>37.19</v>
      </c>
      <c r="Y112" s="35">
        <v>9.32</v>
      </c>
      <c r="Z112" s="35">
        <v>2.65</v>
      </c>
      <c r="AA112" s="35">
        <v>2.74</v>
      </c>
      <c r="AB112" s="35"/>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02"/>
    </row>
    <row r="113" spans="1:79">
      <c r="A113" s="34">
        <f t="shared" si="8"/>
        <v>2022</v>
      </c>
      <c r="B113" s="35">
        <v>72.03</v>
      </c>
      <c r="C113" s="35">
        <v>19.41</v>
      </c>
      <c r="D113" s="35">
        <v>5.14</v>
      </c>
      <c r="E113" s="35">
        <v>1.53</v>
      </c>
      <c r="F113" s="35">
        <v>1.88</v>
      </c>
      <c r="G113" s="35"/>
      <c r="H113" s="34">
        <f t="shared" si="5"/>
        <v>2022</v>
      </c>
      <c r="I113" s="35">
        <v>65.41</v>
      </c>
      <c r="J113" s="35">
        <v>24.27</v>
      </c>
      <c r="K113" s="35">
        <v>6.21</v>
      </c>
      <c r="L113" s="35">
        <v>1.86</v>
      </c>
      <c r="M113" s="35">
        <v>2.25</v>
      </c>
      <c r="N113" s="35"/>
      <c r="O113" s="34">
        <f t="shared" si="6"/>
        <v>2022</v>
      </c>
      <c r="P113" s="35">
        <v>50.49</v>
      </c>
      <c r="Q113" s="35">
        <v>34.9</v>
      </c>
      <c r="R113" s="35">
        <v>8.74</v>
      </c>
      <c r="S113" s="35">
        <v>2.8</v>
      </c>
      <c r="T113" s="35">
        <v>3.08</v>
      </c>
      <c r="U113" s="35"/>
      <c r="V113" s="34">
        <f t="shared" si="7"/>
        <v>2022</v>
      </c>
      <c r="W113" s="35">
        <v>44.18</v>
      </c>
      <c r="X113" s="35">
        <v>39.130000000000003</v>
      </c>
      <c r="Y113" s="35">
        <v>10</v>
      </c>
      <c r="Z113" s="35">
        <v>3.3</v>
      </c>
      <c r="AA113" s="35">
        <v>3.4</v>
      </c>
      <c r="AB113" s="35"/>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c r="BY113" s="102"/>
      <c r="BZ113" s="102"/>
      <c r="CA113" s="102"/>
    </row>
    <row r="114" spans="1:79">
      <c r="A114" s="34">
        <f t="shared" si="8"/>
        <v>2023</v>
      </c>
      <c r="B114" s="35"/>
      <c r="C114" s="35"/>
      <c r="D114" s="35"/>
      <c r="E114" s="35"/>
      <c r="F114" s="35"/>
      <c r="G114" s="35"/>
      <c r="H114" s="34">
        <f t="shared" si="5"/>
        <v>2023</v>
      </c>
      <c r="I114" s="35"/>
      <c r="J114" s="35"/>
      <c r="K114" s="35"/>
      <c r="L114" s="35"/>
      <c r="M114" s="35"/>
      <c r="N114" s="35"/>
      <c r="O114" s="34">
        <f t="shared" si="6"/>
        <v>2023</v>
      </c>
      <c r="P114" s="35"/>
      <c r="Q114" s="35"/>
      <c r="R114" s="35"/>
      <c r="S114" s="35"/>
      <c r="T114" s="35"/>
      <c r="U114" s="35"/>
      <c r="V114" s="34">
        <f t="shared" si="7"/>
        <v>2023</v>
      </c>
      <c r="W114" s="35"/>
      <c r="X114" s="35"/>
      <c r="Y114" s="35"/>
      <c r="Z114" s="35"/>
      <c r="AA114" s="35"/>
      <c r="AB114" s="35"/>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row>
    <row r="115" spans="1:79">
      <c r="A115" s="34"/>
      <c r="B115" s="35"/>
      <c r="C115" s="35"/>
      <c r="D115" s="35"/>
      <c r="E115" s="35"/>
      <c r="F115" s="35"/>
      <c r="G115" s="35"/>
      <c r="H115" s="34"/>
      <c r="I115" s="35"/>
      <c r="J115" s="35"/>
      <c r="K115" s="35"/>
      <c r="L115" s="35"/>
      <c r="M115" s="35"/>
      <c r="N115" s="35"/>
      <c r="O115" s="34"/>
      <c r="P115" s="35"/>
      <c r="Q115" s="35"/>
      <c r="R115" s="35"/>
      <c r="S115" s="35"/>
      <c r="T115" s="35"/>
      <c r="U115" s="35"/>
      <c r="V115" s="34"/>
      <c r="W115" s="35"/>
      <c r="X115" s="35"/>
      <c r="Y115" s="35"/>
      <c r="Z115" s="35"/>
      <c r="AA115" s="35"/>
      <c r="AB115" s="35"/>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c r="BY115" s="102"/>
      <c r="BZ115" s="102"/>
      <c r="CA115" s="102"/>
    </row>
    <row r="116" spans="1:79" ht="7.5" customHeight="1">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34"/>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c r="BN116" s="102"/>
      <c r="BO116" s="102"/>
      <c r="BP116" s="102"/>
      <c r="BQ116" s="102"/>
      <c r="BR116" s="102"/>
      <c r="BS116" s="102"/>
      <c r="BT116" s="102"/>
      <c r="BU116" s="102"/>
      <c r="BV116" s="102"/>
      <c r="BW116" s="102"/>
      <c r="BX116" s="102"/>
      <c r="BY116" s="102"/>
      <c r="BZ116" s="102"/>
      <c r="CA116" s="102"/>
    </row>
    <row r="117" spans="1:79">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row>
    <row r="118" spans="1:79">
      <c r="A118" s="57" t="s">
        <v>162</v>
      </c>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02"/>
      <c r="BH118" s="102"/>
      <c r="BI118" s="102"/>
      <c r="BJ118" s="102"/>
      <c r="BK118" s="102"/>
      <c r="BL118" s="102"/>
      <c r="BM118" s="102"/>
      <c r="BN118" s="102"/>
      <c r="BO118" s="102"/>
      <c r="BP118" s="102"/>
      <c r="BQ118" s="102"/>
      <c r="BR118" s="102"/>
      <c r="BS118" s="102"/>
      <c r="BT118" s="102"/>
      <c r="BU118" s="102"/>
      <c r="BV118" s="102"/>
      <c r="BW118" s="102"/>
      <c r="BX118" s="102"/>
      <c r="BY118" s="102"/>
      <c r="BZ118" s="102"/>
      <c r="CA118" s="102"/>
    </row>
    <row r="119" spans="1:79">
      <c r="A119" s="57" t="s">
        <v>224</v>
      </c>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BY119" s="102"/>
      <c r="BZ119" s="102"/>
      <c r="CA119" s="102"/>
    </row>
    <row r="120" spans="1:79">
      <c r="A120" s="57" t="s">
        <v>225</v>
      </c>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row>
    <row r="121" spans="1:79">
      <c r="A121" s="57" t="s">
        <v>226</v>
      </c>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c r="BS121" s="102"/>
      <c r="BT121" s="102"/>
      <c r="BU121" s="102"/>
      <c r="BV121" s="102"/>
      <c r="BW121" s="102"/>
      <c r="BX121" s="102"/>
      <c r="BY121" s="102"/>
      <c r="BZ121" s="102"/>
      <c r="CA121" s="102"/>
    </row>
    <row r="122" spans="1:79">
      <c r="A122" s="57" t="s">
        <v>227</v>
      </c>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A122" s="102"/>
    </row>
    <row r="123" spans="1:79">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c r="BN123" s="102"/>
      <c r="BO123" s="102"/>
      <c r="BP123" s="102"/>
      <c r="BQ123" s="102"/>
      <c r="BR123" s="102"/>
      <c r="BS123" s="102"/>
      <c r="BT123" s="102"/>
      <c r="BU123" s="102"/>
      <c r="BV123" s="102"/>
      <c r="BW123" s="102"/>
      <c r="BX123" s="102"/>
      <c r="BY123" s="102"/>
      <c r="BZ123" s="102"/>
      <c r="CA123" s="102"/>
    </row>
    <row r="124" spans="1:79">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c r="BM124" s="102"/>
      <c r="BN124" s="102"/>
      <c r="BO124" s="102"/>
      <c r="BP124" s="102"/>
      <c r="BQ124" s="102"/>
      <c r="BR124" s="102"/>
      <c r="BS124" s="102"/>
      <c r="BT124" s="102"/>
      <c r="BU124" s="102"/>
      <c r="BV124" s="102"/>
      <c r="BW124" s="102"/>
      <c r="BX124" s="102"/>
      <c r="BY124" s="102"/>
      <c r="BZ124" s="102"/>
      <c r="CA124" s="102"/>
    </row>
    <row r="125" spans="1:79">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102"/>
      <c r="AD125" s="102"/>
      <c r="AE125" s="102"/>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c r="BJ125" s="102"/>
      <c r="BK125" s="102"/>
      <c r="BL125" s="102"/>
      <c r="BM125" s="102"/>
      <c r="BN125" s="102"/>
      <c r="BO125" s="102"/>
      <c r="BP125" s="102"/>
      <c r="BQ125" s="102"/>
      <c r="BR125" s="102"/>
      <c r="BS125" s="102"/>
      <c r="BT125" s="102"/>
      <c r="BU125" s="102"/>
      <c r="BV125" s="102"/>
      <c r="BW125" s="102"/>
      <c r="BX125" s="102"/>
      <c r="BY125" s="102"/>
      <c r="BZ125" s="102"/>
      <c r="CA125" s="102"/>
    </row>
    <row r="126" spans="1:79">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102"/>
      <c r="BT126" s="102"/>
      <c r="BU126" s="102"/>
      <c r="BV126" s="102"/>
      <c r="BW126" s="102"/>
      <c r="BX126" s="102"/>
      <c r="BY126" s="102"/>
      <c r="BZ126" s="102"/>
      <c r="CA126" s="102"/>
    </row>
    <row r="127" spans="1:79">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102"/>
      <c r="BN127" s="102"/>
      <c r="BO127" s="102"/>
      <c r="BP127" s="102"/>
      <c r="BQ127" s="102"/>
      <c r="BR127" s="102"/>
      <c r="BS127" s="102"/>
      <c r="BT127" s="102"/>
      <c r="BU127" s="102"/>
      <c r="BV127" s="102"/>
      <c r="BW127" s="102"/>
      <c r="BX127" s="102"/>
      <c r="BY127" s="102"/>
      <c r="BZ127" s="102"/>
      <c r="CA127" s="102"/>
    </row>
    <row r="128" spans="1:79">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c r="BX128" s="102"/>
      <c r="BY128" s="102"/>
      <c r="BZ128" s="102"/>
      <c r="CA128" s="102"/>
    </row>
    <row r="129" spans="1:79">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c r="CA129" s="102"/>
    </row>
    <row r="130" spans="1:79">
      <c r="A130" s="34"/>
      <c r="B130" s="34"/>
      <c r="C130" s="34"/>
      <c r="D130" s="34"/>
      <c r="E130" s="34"/>
      <c r="F130" s="34"/>
      <c r="G130" s="34"/>
      <c r="H130" s="102"/>
      <c r="I130" s="102"/>
      <c r="J130" s="102"/>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c r="BC130" s="102"/>
      <c r="BD130" s="102"/>
      <c r="BE130" s="102"/>
      <c r="BF130" s="102"/>
      <c r="BG130" s="102"/>
      <c r="BH130" s="102"/>
      <c r="BI130" s="102"/>
      <c r="BJ130" s="102"/>
      <c r="BK130" s="102"/>
      <c r="BL130" s="102"/>
      <c r="BM130" s="102"/>
      <c r="BN130" s="102"/>
      <c r="BO130" s="102"/>
      <c r="BP130" s="102"/>
      <c r="BQ130" s="102"/>
      <c r="BR130" s="102"/>
      <c r="BS130" s="102"/>
      <c r="BT130" s="102"/>
      <c r="BU130" s="102"/>
      <c r="BV130" s="102"/>
      <c r="BW130" s="102"/>
      <c r="BX130" s="102"/>
      <c r="BY130" s="102"/>
      <c r="BZ130" s="102"/>
      <c r="CA130" s="102"/>
    </row>
    <row r="131" spans="1:79">
      <c r="A131" s="34"/>
      <c r="B131" s="34"/>
      <c r="C131" s="34"/>
      <c r="D131" s="34"/>
      <c r="E131" s="34"/>
      <c r="F131" s="34"/>
      <c r="G131" s="34"/>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102"/>
      <c r="BW131" s="102"/>
      <c r="BX131" s="102"/>
      <c r="BY131" s="102"/>
      <c r="BZ131" s="102"/>
      <c r="CA131" s="102"/>
    </row>
    <row r="132" spans="1:79">
      <c r="A132" s="34"/>
      <c r="B132" s="34"/>
      <c r="C132" s="34"/>
      <c r="D132" s="34"/>
      <c r="E132" s="34"/>
      <c r="F132" s="34"/>
      <c r="G132" s="34"/>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A132" s="102"/>
    </row>
    <row r="133" spans="1:79">
      <c r="A133" s="34"/>
      <c r="B133" s="34"/>
      <c r="C133" s="34"/>
      <c r="D133" s="34"/>
      <c r="E133" s="34"/>
      <c r="F133" s="34"/>
      <c r="G133" s="34"/>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c r="AD133" s="102"/>
      <c r="AE133" s="102"/>
      <c r="AF133" s="102"/>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02"/>
      <c r="BB133" s="102"/>
      <c r="BC133" s="102"/>
      <c r="BD133" s="102"/>
      <c r="BE133" s="102"/>
      <c r="BF133" s="102"/>
      <c r="BG133" s="102"/>
      <c r="BH133" s="102"/>
      <c r="BI133" s="102"/>
      <c r="BJ133" s="102"/>
      <c r="BK133" s="102"/>
      <c r="BL133" s="102"/>
      <c r="BM133" s="102"/>
      <c r="BN133" s="102"/>
      <c r="BO133" s="102"/>
      <c r="BP133" s="102"/>
      <c r="BQ133" s="102"/>
      <c r="BR133" s="102"/>
      <c r="BS133" s="102"/>
      <c r="BT133" s="102"/>
      <c r="BU133" s="102"/>
      <c r="BV133" s="102"/>
      <c r="BW133" s="102"/>
      <c r="BX133" s="102"/>
      <c r="BY133" s="102"/>
      <c r="BZ133" s="102"/>
      <c r="CA133" s="102"/>
    </row>
    <row r="134" spans="1:79">
      <c r="A134" s="34"/>
      <c r="B134" s="34"/>
      <c r="C134" s="34"/>
      <c r="D134" s="34"/>
      <c r="E134" s="34"/>
      <c r="F134" s="34"/>
      <c r="G134" s="34"/>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02"/>
    </row>
    <row r="135" spans="1:79">
      <c r="A135" s="34"/>
      <c r="B135" s="34"/>
      <c r="C135" s="34"/>
      <c r="D135" s="34"/>
      <c r="E135" s="34"/>
      <c r="F135" s="34"/>
      <c r="G135" s="34"/>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c r="BY135" s="102"/>
      <c r="BZ135" s="102"/>
      <c r="CA135" s="102"/>
    </row>
    <row r="136" spans="1:79">
      <c r="A136" s="34"/>
      <c r="B136" s="34"/>
      <c r="C136" s="34"/>
      <c r="D136" s="34"/>
      <c r="E136" s="34"/>
      <c r="F136" s="34"/>
      <c r="G136" s="34"/>
      <c r="H136" s="102"/>
      <c r="I136" s="102"/>
      <c r="J136" s="102"/>
      <c r="K136" s="102"/>
      <c r="L136" s="102"/>
      <c r="M136" s="102"/>
      <c r="N136" s="102"/>
      <c r="O136" s="102"/>
      <c r="P136" s="102"/>
      <c r="Q136" s="102"/>
      <c r="R136" s="102"/>
      <c r="S136" s="102"/>
      <c r="T136" s="102"/>
      <c r="U136" s="102"/>
      <c r="V136" s="102"/>
      <c r="W136" s="102"/>
      <c r="X136" s="102"/>
      <c r="Y136" s="102"/>
      <c r="Z136" s="102"/>
      <c r="AA136" s="102"/>
      <c r="AB136" s="102"/>
      <c r="AC136" s="102"/>
      <c r="AD136" s="102"/>
      <c r="AE136" s="102"/>
      <c r="AF136" s="102"/>
      <c r="AG136" s="102"/>
      <c r="AH136" s="102"/>
      <c r="AI136" s="102"/>
      <c r="AJ136" s="102"/>
      <c r="AK136" s="102"/>
      <c r="AL136" s="102"/>
      <c r="AM136" s="102"/>
      <c r="AN136" s="102"/>
      <c r="AO136" s="102"/>
      <c r="AP136" s="102"/>
      <c r="AQ136" s="102"/>
      <c r="AR136" s="102"/>
      <c r="AS136" s="102"/>
      <c r="AT136" s="102"/>
      <c r="AU136" s="102"/>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c r="BX136" s="102"/>
      <c r="BY136" s="102"/>
      <c r="BZ136" s="102"/>
      <c r="CA136" s="102"/>
    </row>
    <row r="137" spans="1:79">
      <c r="A137" s="34"/>
      <c r="B137" s="34"/>
      <c r="C137" s="34"/>
      <c r="D137" s="34"/>
      <c r="E137" s="34"/>
      <c r="F137" s="34"/>
      <c r="G137" s="34"/>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102"/>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A137" s="102"/>
    </row>
    <row r="138" spans="1:79">
      <c r="A138" s="34"/>
      <c r="B138" s="34"/>
      <c r="C138" s="34"/>
      <c r="D138" s="34"/>
      <c r="E138" s="34"/>
      <c r="F138" s="34"/>
      <c r="G138" s="34"/>
      <c r="H138" s="102"/>
      <c r="I138" s="102"/>
      <c r="J138" s="102"/>
      <c r="K138" s="102"/>
      <c r="L138" s="102"/>
      <c r="M138" s="102"/>
      <c r="N138" s="102"/>
      <c r="O138" s="102"/>
      <c r="P138" s="102"/>
      <c r="Q138" s="102"/>
      <c r="R138" s="102"/>
      <c r="S138" s="102"/>
      <c r="T138" s="102"/>
      <c r="U138" s="102"/>
      <c r="V138" s="102"/>
      <c r="W138" s="102"/>
      <c r="X138" s="102"/>
      <c r="Y138" s="102"/>
      <c r="Z138" s="102"/>
      <c r="AA138" s="102"/>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c r="CA138" s="102"/>
    </row>
    <row r="139" spans="1:79">
      <c r="A139" s="34"/>
      <c r="B139" s="34"/>
      <c r="C139" s="34"/>
      <c r="D139" s="34"/>
      <c r="E139" s="34"/>
      <c r="F139" s="34"/>
      <c r="G139" s="34"/>
      <c r="H139" s="102"/>
      <c r="I139" s="102"/>
      <c r="J139" s="102"/>
      <c r="K139" s="102"/>
      <c r="L139" s="102"/>
      <c r="M139" s="102"/>
      <c r="N139" s="102"/>
      <c r="O139" s="102"/>
      <c r="P139" s="102"/>
      <c r="Q139" s="102"/>
      <c r="R139" s="102"/>
      <c r="S139" s="102"/>
      <c r="T139" s="102"/>
      <c r="U139" s="102"/>
      <c r="V139" s="102"/>
      <c r="W139" s="102"/>
      <c r="X139" s="102"/>
      <c r="Y139" s="102"/>
      <c r="Z139" s="102"/>
      <c r="AA139" s="102"/>
      <c r="AB139" s="102"/>
      <c r="AC139" s="102"/>
      <c r="AD139" s="102"/>
      <c r="AE139" s="102"/>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c r="CA139" s="102"/>
    </row>
    <row r="140" spans="1:79">
      <c r="A140" s="34"/>
      <c r="B140" s="34"/>
      <c r="C140" s="34"/>
      <c r="D140" s="34"/>
      <c r="E140" s="34"/>
      <c r="F140" s="34"/>
      <c r="G140" s="34"/>
      <c r="H140" s="102"/>
      <c r="I140" s="102"/>
      <c r="J140" s="102"/>
      <c r="K140" s="102"/>
      <c r="L140" s="102"/>
      <c r="M140" s="102"/>
      <c r="N140" s="102"/>
      <c r="O140" s="102"/>
      <c r="P140" s="102"/>
      <c r="Q140" s="102"/>
      <c r="R140" s="102"/>
      <c r="S140" s="102"/>
      <c r="T140" s="102"/>
      <c r="U140" s="102"/>
      <c r="V140" s="102"/>
      <c r="W140" s="102"/>
      <c r="X140" s="102"/>
      <c r="Y140" s="102"/>
      <c r="Z140" s="102"/>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row>
    <row r="141" spans="1:79">
      <c r="A141" s="34"/>
      <c r="B141" s="34"/>
      <c r="C141" s="34"/>
      <c r="D141" s="34"/>
      <c r="E141" s="34"/>
      <c r="F141" s="34"/>
      <c r="G141" s="34"/>
      <c r="H141" s="102"/>
      <c r="I141" s="102"/>
      <c r="J141" s="102"/>
      <c r="K141" s="102"/>
      <c r="L141" s="102"/>
      <c r="M141" s="102"/>
      <c r="N141" s="102"/>
      <c r="O141" s="102"/>
      <c r="P141" s="102"/>
      <c r="Q141" s="102"/>
      <c r="R141" s="102"/>
      <c r="S141" s="102"/>
      <c r="T141" s="102"/>
      <c r="U141" s="102"/>
      <c r="V141" s="102"/>
      <c r="W141" s="102"/>
      <c r="X141" s="102"/>
      <c r="Y141" s="102"/>
      <c r="Z141" s="102"/>
      <c r="AA141" s="102"/>
      <c r="AB141" s="102"/>
      <c r="AC141" s="102"/>
      <c r="AD141" s="102"/>
      <c r="AE141" s="102"/>
      <c r="AF141" s="102"/>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c r="BY141" s="102"/>
      <c r="BZ141" s="102"/>
      <c r="CA141" s="102"/>
    </row>
    <row r="142" spans="1:79">
      <c r="A142" s="34"/>
      <c r="B142" s="34"/>
      <c r="C142" s="34"/>
      <c r="D142" s="34"/>
      <c r="E142" s="34"/>
      <c r="F142" s="34"/>
      <c r="G142" s="34"/>
      <c r="H142" s="102"/>
      <c r="I142" s="102"/>
      <c r="J142" s="102"/>
      <c r="K142" s="102"/>
      <c r="L142" s="102"/>
      <c r="M142" s="102"/>
      <c r="N142" s="102"/>
      <c r="O142" s="102"/>
      <c r="P142" s="102"/>
      <c r="Q142" s="102"/>
      <c r="R142" s="102"/>
      <c r="S142" s="102"/>
      <c r="T142" s="102"/>
      <c r="U142" s="102"/>
      <c r="V142" s="102"/>
      <c r="W142" s="102"/>
      <c r="X142" s="102"/>
      <c r="Y142" s="102"/>
      <c r="Z142" s="102"/>
      <c r="AA142" s="102"/>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02"/>
      <c r="BP142" s="102"/>
      <c r="BQ142" s="102"/>
      <c r="BR142" s="102"/>
      <c r="BS142" s="102"/>
      <c r="BT142" s="102"/>
      <c r="BU142" s="102"/>
      <c r="BV142" s="102"/>
      <c r="BW142" s="102"/>
      <c r="BX142" s="102"/>
      <c r="BY142" s="102"/>
      <c r="BZ142" s="102"/>
      <c r="CA142" s="102"/>
    </row>
    <row r="143" spans="1:79">
      <c r="A143" s="34"/>
      <c r="B143" s="34"/>
      <c r="C143" s="34"/>
      <c r="D143" s="34"/>
      <c r="E143" s="34"/>
      <c r="F143" s="34"/>
      <c r="G143" s="34"/>
      <c r="H143" s="102"/>
      <c r="I143" s="102"/>
      <c r="J143" s="102"/>
      <c r="K143" s="102"/>
      <c r="L143" s="102"/>
      <c r="M143" s="102"/>
      <c r="N143" s="102"/>
      <c r="O143" s="102"/>
      <c r="P143" s="102"/>
      <c r="Q143" s="102"/>
      <c r="R143" s="102"/>
      <c r="S143" s="102"/>
      <c r="T143" s="102"/>
      <c r="U143" s="102"/>
      <c r="V143" s="102"/>
      <c r="W143" s="102"/>
      <c r="X143" s="102"/>
      <c r="Y143" s="102"/>
      <c r="Z143" s="102"/>
      <c r="AA143" s="102"/>
      <c r="AB143" s="102"/>
      <c r="AC143" s="102"/>
      <c r="AD143" s="102"/>
      <c r="AE143" s="102"/>
      <c r="AF143" s="102"/>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02"/>
      <c r="BB143" s="102"/>
      <c r="BC143" s="102"/>
      <c r="BD143" s="102"/>
      <c r="BE143" s="102"/>
      <c r="BF143" s="102"/>
      <c r="BG143" s="102"/>
      <c r="BH143" s="102"/>
      <c r="BI143" s="102"/>
      <c r="BJ143" s="102"/>
      <c r="BK143" s="102"/>
      <c r="BL143" s="102"/>
      <c r="BM143" s="102"/>
      <c r="BN143" s="102"/>
      <c r="BO143" s="102"/>
      <c r="BP143" s="102"/>
      <c r="BQ143" s="102"/>
      <c r="BR143" s="102"/>
      <c r="BS143" s="102"/>
      <c r="BT143" s="102"/>
      <c r="BU143" s="102"/>
      <c r="BV143" s="102"/>
      <c r="BW143" s="102"/>
      <c r="BX143" s="102"/>
      <c r="BY143" s="102"/>
      <c r="BZ143" s="102"/>
      <c r="CA143" s="102"/>
    </row>
    <row r="144" spans="1:79">
      <c r="A144" s="34"/>
      <c r="B144" s="34"/>
      <c r="C144" s="34"/>
      <c r="D144" s="34"/>
      <c r="E144" s="34"/>
      <c r="F144" s="34"/>
      <c r="G144" s="34"/>
      <c r="H144" s="102"/>
      <c r="I144" s="102"/>
      <c r="J144" s="102"/>
      <c r="K144" s="102"/>
      <c r="L144" s="102"/>
      <c r="M144" s="102"/>
      <c r="N144" s="102"/>
      <c r="O144" s="102"/>
      <c r="P144" s="102"/>
      <c r="Q144" s="102"/>
      <c r="R144" s="102"/>
      <c r="S144" s="102"/>
      <c r="T144" s="102"/>
      <c r="U144" s="102"/>
      <c r="V144" s="102"/>
      <c r="W144" s="102"/>
      <c r="X144" s="102"/>
      <c r="Y144" s="102"/>
      <c r="Z144" s="102"/>
      <c r="AA144" s="102"/>
      <c r="AB144" s="102"/>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c r="BJ144" s="102"/>
      <c r="BK144" s="102"/>
      <c r="BL144" s="102"/>
      <c r="BM144" s="102"/>
      <c r="BN144" s="102"/>
      <c r="BO144" s="102"/>
      <c r="BP144" s="102"/>
      <c r="BQ144" s="102"/>
      <c r="BR144" s="102"/>
      <c r="BS144" s="102"/>
      <c r="BT144" s="102"/>
      <c r="BU144" s="102"/>
      <c r="BV144" s="102"/>
      <c r="BW144" s="102"/>
      <c r="BX144" s="102"/>
      <c r="BY144" s="102"/>
      <c r="BZ144" s="102"/>
      <c r="CA144" s="102"/>
    </row>
    <row r="145" spans="1:79">
      <c r="A145" s="34"/>
      <c r="B145" s="34"/>
      <c r="C145" s="34"/>
      <c r="D145" s="34"/>
      <c r="E145" s="34"/>
      <c r="F145" s="34"/>
      <c r="G145" s="34"/>
      <c r="H145" s="102"/>
      <c r="I145" s="102"/>
      <c r="J145" s="102"/>
      <c r="K145" s="102"/>
      <c r="L145" s="102"/>
      <c r="M145" s="102"/>
      <c r="N145" s="102"/>
      <c r="O145" s="102"/>
      <c r="P145" s="102"/>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row>
    <row r="146" spans="1:79">
      <c r="A146" s="34"/>
      <c r="B146" s="34"/>
      <c r="C146" s="34"/>
      <c r="D146" s="34"/>
      <c r="E146" s="34"/>
      <c r="F146" s="34"/>
      <c r="G146" s="34"/>
      <c r="H146" s="102"/>
      <c r="I146" s="102"/>
      <c r="J146" s="102"/>
      <c r="K146" s="102"/>
      <c r="L146" s="102"/>
      <c r="M146" s="102"/>
      <c r="N146" s="102"/>
      <c r="O146" s="102"/>
      <c r="P146" s="102"/>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row>
    <row r="147" spans="1:79">
      <c r="A147" s="34"/>
      <c r="B147" s="34"/>
      <c r="C147" s="34"/>
      <c r="D147" s="34"/>
      <c r="E147" s="34"/>
      <c r="F147" s="34"/>
      <c r="G147" s="34"/>
      <c r="H147" s="102"/>
      <c r="I147" s="102"/>
      <c r="J147" s="102"/>
      <c r="K147" s="102"/>
      <c r="L147" s="102"/>
      <c r="M147" s="102"/>
      <c r="N147" s="102"/>
      <c r="O147" s="102"/>
      <c r="P147" s="102"/>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row>
    <row r="148" spans="1:79">
      <c r="A148" s="34"/>
      <c r="B148" s="34"/>
      <c r="C148" s="34"/>
      <c r="D148" s="34"/>
      <c r="E148" s="34"/>
      <c r="F148" s="34"/>
      <c r="G148" s="34"/>
      <c r="H148" s="102"/>
      <c r="I148" s="102"/>
      <c r="J148" s="102"/>
      <c r="K148" s="102"/>
      <c r="L148" s="102"/>
      <c r="M148" s="102"/>
      <c r="N148" s="102"/>
      <c r="O148" s="102"/>
      <c r="P148" s="102"/>
      <c r="Q148" s="102"/>
      <c r="R148" s="102"/>
      <c r="S148" s="102"/>
      <c r="T148" s="102"/>
      <c r="U148" s="102"/>
      <c r="V148" s="102"/>
      <c r="W148" s="102"/>
      <c r="X148" s="102"/>
      <c r="Y148" s="102"/>
      <c r="Z148" s="102"/>
      <c r="AA148" s="102"/>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c r="CA148" s="102"/>
    </row>
    <row r="149" spans="1:79">
      <c r="A149" s="34"/>
      <c r="B149" s="34"/>
      <c r="C149" s="34"/>
      <c r="D149" s="34"/>
      <c r="E149" s="34"/>
      <c r="F149" s="34"/>
      <c r="G149" s="34"/>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A149" s="102"/>
    </row>
    <row r="150" spans="1:79">
      <c r="A150" s="34"/>
      <c r="B150" s="34"/>
      <c r="C150" s="34"/>
      <c r="D150" s="34"/>
      <c r="E150" s="34"/>
      <c r="F150" s="34"/>
      <c r="G150" s="34"/>
      <c r="H150" s="102"/>
      <c r="I150" s="102"/>
      <c r="J150" s="102"/>
      <c r="K150" s="102"/>
      <c r="L150" s="102"/>
      <c r="M150" s="102"/>
      <c r="N150" s="102"/>
      <c r="O150" s="102"/>
      <c r="P150" s="102"/>
      <c r="Q150" s="102"/>
      <c r="R150" s="102"/>
      <c r="S150" s="102"/>
      <c r="T150" s="102"/>
      <c r="U150" s="102"/>
      <c r="V150" s="102"/>
      <c r="W150" s="102"/>
      <c r="X150" s="102"/>
      <c r="Y150" s="102"/>
      <c r="Z150" s="102"/>
      <c r="AA150" s="102"/>
      <c r="AB150" s="102"/>
      <c r="AC150" s="102"/>
      <c r="AD150" s="102"/>
      <c r="AE150" s="102"/>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c r="BR150" s="102"/>
      <c r="BS150" s="102"/>
      <c r="BT150" s="102"/>
      <c r="BU150" s="102"/>
      <c r="BV150" s="102"/>
      <c r="BW150" s="102"/>
      <c r="BX150" s="102"/>
      <c r="BY150" s="102"/>
      <c r="BZ150" s="102"/>
      <c r="CA150" s="102"/>
    </row>
    <row r="151" spans="1:79">
      <c r="A151" s="34"/>
      <c r="B151" s="34"/>
      <c r="C151" s="34"/>
      <c r="D151" s="34"/>
      <c r="E151" s="34"/>
      <c r="F151" s="34"/>
      <c r="G151" s="34"/>
      <c r="H151" s="102"/>
      <c r="I151" s="102"/>
      <c r="J151" s="102"/>
      <c r="K151" s="102"/>
      <c r="L151" s="102"/>
      <c r="M151" s="102"/>
      <c r="N151" s="102"/>
      <c r="O151" s="102"/>
      <c r="P151" s="102"/>
      <c r="Q151" s="102"/>
      <c r="R151" s="102"/>
      <c r="S151" s="102"/>
      <c r="T151" s="102"/>
      <c r="U151" s="102"/>
      <c r="V151" s="102"/>
      <c r="W151" s="102"/>
      <c r="X151" s="102"/>
      <c r="Y151" s="102"/>
      <c r="Z151" s="102"/>
      <c r="AA151" s="102"/>
      <c r="AB151" s="102"/>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02"/>
    </row>
    <row r="152" spans="1:79">
      <c r="A152" s="34"/>
      <c r="B152" s="34"/>
      <c r="C152" s="34"/>
      <c r="D152" s="34"/>
      <c r="E152" s="34"/>
      <c r="F152" s="34"/>
      <c r="G152" s="34"/>
      <c r="H152" s="102"/>
      <c r="I152" s="102"/>
      <c r="J152" s="102"/>
      <c r="K152" s="102"/>
      <c r="L152" s="102"/>
      <c r="M152" s="102"/>
      <c r="N152" s="102"/>
      <c r="O152" s="102"/>
      <c r="P152" s="102"/>
      <c r="Q152" s="102"/>
      <c r="R152" s="102"/>
      <c r="S152" s="102"/>
      <c r="T152" s="102"/>
      <c r="U152" s="102"/>
      <c r="V152" s="102"/>
      <c r="W152" s="102"/>
      <c r="X152" s="102"/>
      <c r="Y152" s="102"/>
      <c r="Z152" s="102"/>
      <c r="AA152" s="102"/>
      <c r="AB152" s="102"/>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BM152" s="102"/>
      <c r="BN152" s="102"/>
      <c r="BO152" s="102"/>
      <c r="BP152" s="102"/>
      <c r="BQ152" s="102"/>
      <c r="BR152" s="102"/>
      <c r="BS152" s="102"/>
      <c r="BT152" s="102"/>
      <c r="BU152" s="102"/>
      <c r="BV152" s="102"/>
      <c r="BW152" s="102"/>
      <c r="BX152" s="102"/>
      <c r="BY152" s="102"/>
      <c r="BZ152" s="102"/>
      <c r="CA152" s="102"/>
    </row>
    <row r="153" spans="1:79">
      <c r="A153" s="34"/>
      <c r="B153" s="34"/>
      <c r="C153" s="34"/>
      <c r="D153" s="34"/>
      <c r="E153" s="34"/>
      <c r="F153" s="34"/>
      <c r="G153" s="34"/>
      <c r="H153" s="102"/>
      <c r="I153" s="102"/>
      <c r="J153" s="102"/>
      <c r="K153" s="102"/>
      <c r="L153" s="102"/>
      <c r="M153" s="102"/>
      <c r="N153" s="102"/>
      <c r="O153" s="102"/>
      <c r="P153" s="102"/>
      <c r="Q153" s="102"/>
      <c r="R153" s="102"/>
      <c r="S153" s="102"/>
      <c r="T153" s="102"/>
      <c r="U153" s="102"/>
      <c r="V153" s="102"/>
      <c r="W153" s="102"/>
      <c r="X153" s="102"/>
      <c r="Y153" s="102"/>
      <c r="Z153" s="102"/>
      <c r="AA153" s="102"/>
      <c r="AB153" s="102"/>
      <c r="AC153" s="102"/>
      <c r="AD153" s="102"/>
      <c r="AE153" s="102"/>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c r="BU153" s="102"/>
      <c r="BV153" s="102"/>
      <c r="BW153" s="102"/>
      <c r="BX153" s="102"/>
      <c r="BY153" s="102"/>
      <c r="BZ153" s="102"/>
      <c r="CA153" s="102"/>
    </row>
    <row r="154" spans="1:79">
      <c r="A154" s="34"/>
      <c r="B154" s="34"/>
      <c r="C154" s="34"/>
      <c r="D154" s="34"/>
      <c r="E154" s="34"/>
      <c r="F154" s="34"/>
      <c r="G154" s="34"/>
      <c r="H154" s="102"/>
      <c r="I154" s="102"/>
      <c r="J154" s="102"/>
      <c r="K154" s="102"/>
      <c r="L154" s="102"/>
      <c r="M154" s="102"/>
      <c r="N154" s="102"/>
      <c r="O154" s="102"/>
      <c r="P154" s="102"/>
      <c r="Q154" s="102"/>
      <c r="R154" s="102"/>
      <c r="S154" s="102"/>
      <c r="T154" s="102"/>
      <c r="U154" s="102"/>
      <c r="V154" s="102"/>
      <c r="W154" s="102"/>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c r="CA154" s="102"/>
    </row>
    <row r="155" spans="1:79">
      <c r="A155" s="34"/>
      <c r="B155" s="34"/>
      <c r="C155" s="34"/>
      <c r="D155" s="34"/>
      <c r="E155" s="34"/>
      <c r="F155" s="34"/>
      <c r="G155" s="34"/>
      <c r="H155" s="102"/>
      <c r="I155" s="102"/>
      <c r="J155" s="102"/>
      <c r="K155" s="102"/>
      <c r="L155" s="102"/>
      <c r="M155" s="102"/>
      <c r="N155" s="102"/>
      <c r="O155" s="102"/>
      <c r="P155" s="102"/>
      <c r="Q155" s="102"/>
      <c r="R155" s="102"/>
      <c r="S155" s="102"/>
      <c r="T155" s="102"/>
      <c r="U155" s="102"/>
      <c r="V155" s="102"/>
      <c r="W155" s="102"/>
      <c r="X155" s="102"/>
      <c r="Y155" s="102"/>
      <c r="Z155" s="102"/>
      <c r="AA155" s="102"/>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02"/>
    </row>
    <row r="156" spans="1:79">
      <c r="A156" s="34"/>
      <c r="B156" s="34"/>
      <c r="C156" s="34"/>
      <c r="D156" s="34"/>
      <c r="E156" s="34"/>
      <c r="F156" s="34"/>
      <c r="G156" s="34"/>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A156" s="102"/>
    </row>
    <row r="157" spans="1:79">
      <c r="A157" s="34"/>
      <c r="B157" s="34"/>
      <c r="C157" s="34"/>
      <c r="D157" s="34"/>
      <c r="E157" s="34"/>
      <c r="F157" s="34"/>
      <c r="G157" s="34"/>
      <c r="H157" s="102"/>
      <c r="I157" s="102"/>
      <c r="J157" s="102"/>
      <c r="K157" s="102"/>
      <c r="L157" s="102"/>
      <c r="M157" s="102"/>
      <c r="N157" s="102"/>
      <c r="O157" s="102"/>
      <c r="P157" s="102"/>
      <c r="Q157" s="102"/>
      <c r="R157" s="102"/>
      <c r="S157" s="102"/>
      <c r="T157" s="102"/>
      <c r="U157" s="102"/>
      <c r="V157" s="102"/>
      <c r="W157" s="102"/>
      <c r="X157" s="102"/>
      <c r="Y157" s="102"/>
      <c r="Z157" s="102"/>
      <c r="AA157" s="102"/>
      <c r="AB157" s="102"/>
      <c r="AC157" s="102"/>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2"/>
      <c r="BG157" s="102"/>
      <c r="BH157" s="102"/>
      <c r="BI157" s="102"/>
      <c r="BJ157" s="102"/>
      <c r="BK157" s="102"/>
      <c r="BL157" s="102"/>
      <c r="BM157" s="102"/>
      <c r="BN157" s="102"/>
      <c r="BO157" s="102"/>
      <c r="BP157" s="102"/>
      <c r="BQ157" s="102"/>
      <c r="BR157" s="102"/>
      <c r="BS157" s="102"/>
      <c r="BT157" s="102"/>
      <c r="BU157" s="102"/>
      <c r="BV157" s="102"/>
      <c r="BW157" s="102"/>
      <c r="BX157" s="102"/>
      <c r="BY157" s="102"/>
      <c r="BZ157" s="102"/>
      <c r="CA157" s="102"/>
    </row>
    <row r="158" spans="1:79">
      <c r="A158" s="34"/>
      <c r="B158" s="34"/>
      <c r="C158" s="34"/>
      <c r="D158" s="34"/>
      <c r="E158" s="34"/>
      <c r="F158" s="34"/>
      <c r="G158" s="34"/>
      <c r="H158" s="102"/>
      <c r="I158" s="102"/>
      <c r="J158" s="102"/>
      <c r="K158" s="102"/>
      <c r="L158" s="102"/>
      <c r="M158" s="102"/>
      <c r="N158" s="102"/>
      <c r="O158" s="102"/>
      <c r="P158" s="102"/>
      <c r="Q158" s="102"/>
      <c r="R158" s="102"/>
      <c r="S158" s="102"/>
      <c r="T158" s="102"/>
      <c r="U158" s="102"/>
      <c r="V158" s="102"/>
      <c r="W158" s="102"/>
      <c r="X158" s="102"/>
      <c r="Y158" s="102"/>
      <c r="Z158" s="102"/>
      <c r="AA158" s="102"/>
      <c r="AB158" s="102"/>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c r="BI158" s="102"/>
      <c r="BJ158" s="102"/>
      <c r="BK158" s="102"/>
      <c r="BL158" s="102"/>
      <c r="BM158" s="102"/>
      <c r="BN158" s="102"/>
      <c r="BO158" s="102"/>
      <c r="BP158" s="102"/>
      <c r="BQ158" s="102"/>
      <c r="BR158" s="102"/>
      <c r="BS158" s="102"/>
      <c r="BT158" s="102"/>
      <c r="BU158" s="102"/>
      <c r="BV158" s="102"/>
      <c r="BW158" s="102"/>
      <c r="BX158" s="102"/>
      <c r="BY158" s="102"/>
      <c r="BZ158" s="102"/>
      <c r="CA158" s="102"/>
    </row>
    <row r="159" spans="1:79">
      <c r="A159" s="34"/>
      <c r="B159" s="34"/>
      <c r="C159" s="34"/>
      <c r="D159" s="34"/>
      <c r="E159" s="34"/>
      <c r="F159" s="34"/>
      <c r="G159" s="34"/>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c r="BS159" s="102"/>
      <c r="BT159" s="102"/>
      <c r="BU159" s="102"/>
      <c r="BV159" s="102"/>
      <c r="BW159" s="102"/>
      <c r="BX159" s="102"/>
      <c r="BY159" s="102"/>
      <c r="BZ159" s="102"/>
      <c r="CA159" s="102"/>
    </row>
    <row r="160" spans="1:79">
      <c r="A160" s="34"/>
      <c r="B160" s="34"/>
      <c r="C160" s="34"/>
      <c r="D160" s="34"/>
      <c r="E160" s="34"/>
      <c r="F160" s="34"/>
      <c r="G160" s="34"/>
      <c r="H160" s="102"/>
      <c r="I160" s="102"/>
      <c r="J160" s="102"/>
      <c r="K160" s="102"/>
      <c r="L160" s="102"/>
      <c r="M160" s="102"/>
      <c r="N160" s="102"/>
      <c r="O160" s="102"/>
      <c r="P160" s="102"/>
      <c r="Q160" s="102"/>
      <c r="R160" s="102"/>
      <c r="S160" s="102"/>
      <c r="T160" s="102"/>
      <c r="U160" s="102"/>
      <c r="V160" s="102"/>
      <c r="W160" s="102"/>
      <c r="X160" s="102"/>
      <c r="Y160" s="102"/>
      <c r="Z160" s="102"/>
      <c r="AA160" s="102"/>
      <c r="AB160" s="102"/>
      <c r="AC160" s="102"/>
      <c r="AD160" s="102"/>
      <c r="AE160" s="102"/>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2"/>
      <c r="BG160" s="102"/>
      <c r="BH160" s="102"/>
      <c r="BI160" s="102"/>
      <c r="BJ160" s="102"/>
      <c r="BK160" s="102"/>
      <c r="BL160" s="102"/>
      <c r="BM160" s="102"/>
      <c r="BN160" s="102"/>
      <c r="BO160" s="102"/>
      <c r="BP160" s="102"/>
      <c r="BQ160" s="102"/>
      <c r="BR160" s="102"/>
      <c r="BS160" s="102"/>
      <c r="BT160" s="102"/>
      <c r="BU160" s="102"/>
      <c r="BV160" s="102"/>
      <c r="BW160" s="102"/>
      <c r="BX160" s="102"/>
      <c r="BY160" s="102"/>
      <c r="BZ160" s="102"/>
      <c r="CA160" s="102"/>
    </row>
    <row r="161" spans="1:79">
      <c r="A161" s="34"/>
      <c r="B161" s="34"/>
      <c r="C161" s="34"/>
      <c r="D161" s="34"/>
      <c r="E161" s="34"/>
      <c r="F161" s="34"/>
      <c r="G161" s="34"/>
      <c r="H161" s="102"/>
      <c r="I161" s="102"/>
      <c r="J161" s="102"/>
      <c r="K161" s="102"/>
      <c r="L161" s="102"/>
      <c r="M161" s="102"/>
      <c r="N161" s="102"/>
      <c r="O161" s="102"/>
      <c r="P161" s="102"/>
      <c r="Q161" s="102"/>
      <c r="R161" s="102"/>
      <c r="S161" s="102"/>
      <c r="T161" s="102"/>
      <c r="U161" s="102"/>
      <c r="V161" s="102"/>
      <c r="W161" s="102"/>
      <c r="X161" s="102"/>
      <c r="Y161" s="102"/>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row>
    <row r="162" spans="1:79">
      <c r="A162" s="34"/>
      <c r="B162" s="34"/>
      <c r="C162" s="34"/>
      <c r="D162" s="34"/>
      <c r="E162" s="34"/>
      <c r="F162" s="34"/>
      <c r="G162" s="34"/>
      <c r="H162" s="102"/>
      <c r="I162" s="102"/>
      <c r="J162" s="102"/>
      <c r="K162" s="102"/>
      <c r="L162" s="102"/>
      <c r="M162" s="102"/>
      <c r="N162" s="102"/>
      <c r="O162" s="102"/>
      <c r="P162" s="102"/>
      <c r="Q162" s="102"/>
      <c r="R162" s="102"/>
      <c r="S162" s="102"/>
      <c r="T162" s="102"/>
      <c r="U162" s="102"/>
      <c r="V162" s="102"/>
      <c r="W162" s="102"/>
      <c r="X162" s="102"/>
      <c r="Y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row>
    <row r="163" spans="1:79">
      <c r="A163" s="34"/>
      <c r="B163" s="34"/>
      <c r="C163" s="34"/>
      <c r="D163" s="34"/>
      <c r="E163" s="34"/>
      <c r="F163" s="34"/>
      <c r="G163" s="34"/>
      <c r="H163" s="102"/>
      <c r="I163" s="102"/>
      <c r="J163" s="102"/>
      <c r="K163" s="102"/>
      <c r="L163" s="102"/>
      <c r="M163" s="102"/>
      <c r="N163" s="102"/>
      <c r="O163" s="102"/>
      <c r="P163" s="102"/>
      <c r="Q163" s="102"/>
      <c r="R163" s="102"/>
      <c r="S163" s="102"/>
      <c r="T163" s="102"/>
      <c r="U163" s="102"/>
      <c r="V163" s="102"/>
      <c r="W163" s="102"/>
      <c r="X163" s="102"/>
      <c r="Y163" s="102"/>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row>
    <row r="164" spans="1:79">
      <c r="A164" s="34"/>
      <c r="B164" s="34"/>
      <c r="C164" s="34"/>
      <c r="D164" s="34"/>
      <c r="E164" s="34"/>
      <c r="F164" s="34"/>
      <c r="G164" s="34"/>
      <c r="H164" s="102"/>
      <c r="I164" s="102"/>
      <c r="J164" s="102"/>
      <c r="K164" s="102"/>
      <c r="L164" s="102"/>
      <c r="M164" s="102"/>
      <c r="N164" s="102"/>
      <c r="O164" s="102"/>
      <c r="P164" s="102"/>
      <c r="Q164" s="102"/>
      <c r="R164" s="102"/>
      <c r="S164" s="102"/>
      <c r="T164" s="102"/>
      <c r="U164" s="102"/>
      <c r="V164" s="102"/>
      <c r="W164" s="102"/>
      <c r="X164" s="102"/>
      <c r="Y164" s="102"/>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row>
    <row r="165" spans="1:79">
      <c r="A165" s="34"/>
      <c r="B165" s="34"/>
      <c r="C165" s="34"/>
      <c r="D165" s="34"/>
      <c r="E165" s="34"/>
      <c r="F165" s="34"/>
      <c r="G165" s="34"/>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row>
    <row r="166" spans="1:79">
      <c r="A166" s="34"/>
      <c r="B166" s="34"/>
      <c r="C166" s="34"/>
      <c r="D166" s="34"/>
      <c r="E166" s="34"/>
      <c r="F166" s="34"/>
      <c r="G166" s="34"/>
      <c r="H166" s="102"/>
      <c r="I166" s="102"/>
      <c r="J166" s="102"/>
      <c r="K166" s="102"/>
      <c r="L166" s="102"/>
      <c r="M166" s="102"/>
      <c r="N166" s="102"/>
      <c r="O166" s="102"/>
      <c r="P166" s="102"/>
      <c r="Q166" s="102"/>
      <c r="R166" s="102"/>
      <c r="S166" s="102"/>
      <c r="T166" s="102"/>
      <c r="U166" s="102"/>
      <c r="V166" s="102"/>
      <c r="W166" s="102"/>
      <c r="X166" s="102"/>
      <c r="Y166" s="102"/>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row>
    <row r="167" spans="1:79">
      <c r="A167" s="34"/>
      <c r="B167" s="34"/>
      <c r="C167" s="34"/>
      <c r="D167" s="34"/>
      <c r="E167" s="34"/>
      <c r="F167" s="34"/>
      <c r="G167" s="34"/>
      <c r="H167" s="102"/>
      <c r="I167" s="102"/>
      <c r="J167" s="102"/>
      <c r="K167" s="102"/>
      <c r="L167" s="102"/>
      <c r="M167" s="102"/>
      <c r="N167" s="102"/>
      <c r="O167" s="102"/>
      <c r="P167" s="102"/>
      <c r="Q167" s="102"/>
      <c r="R167" s="102"/>
      <c r="S167" s="102"/>
      <c r="T167" s="102"/>
      <c r="U167" s="102"/>
      <c r="V167" s="102"/>
      <c r="W167" s="102"/>
      <c r="X167" s="102"/>
      <c r="Y167" s="102"/>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row>
    <row r="168" spans="1:79">
      <c r="A168" s="34"/>
      <c r="B168" s="34"/>
      <c r="C168" s="34"/>
      <c r="D168" s="34"/>
      <c r="E168" s="34"/>
      <c r="F168" s="34"/>
      <c r="G168" s="34"/>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row>
    <row r="169" spans="1:79">
      <c r="A169" s="34"/>
      <c r="B169" s="34"/>
      <c r="C169" s="34"/>
      <c r="D169" s="34"/>
      <c r="E169" s="34"/>
      <c r="F169" s="34"/>
      <c r="G169" s="34"/>
      <c r="H169" s="102"/>
      <c r="I169" s="102"/>
      <c r="J169" s="102"/>
      <c r="K169" s="102"/>
      <c r="L169" s="102"/>
      <c r="M169" s="102"/>
      <c r="N169" s="102"/>
      <c r="O169" s="102"/>
      <c r="P169" s="102"/>
      <c r="Q169" s="102"/>
      <c r="R169" s="102"/>
      <c r="S169" s="102"/>
      <c r="T169" s="102"/>
      <c r="U169" s="102"/>
      <c r="V169" s="102"/>
      <c r="W169" s="102"/>
      <c r="X169" s="102"/>
      <c r="Y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row>
    <row r="170" spans="1:79">
      <c r="A170" s="34"/>
      <c r="B170" s="34"/>
      <c r="C170" s="34"/>
      <c r="D170" s="34"/>
      <c r="E170" s="34"/>
      <c r="F170" s="34"/>
      <c r="G170" s="34"/>
      <c r="H170" s="102"/>
      <c r="I170" s="102"/>
      <c r="J170" s="102"/>
      <c r="K170" s="102"/>
      <c r="L170" s="102"/>
      <c r="M170" s="102"/>
      <c r="N170" s="102"/>
      <c r="O170" s="102"/>
      <c r="P170" s="102"/>
      <c r="Q170" s="102"/>
      <c r="R170" s="102"/>
      <c r="S170" s="102"/>
      <c r="T170" s="102"/>
      <c r="U170" s="102"/>
      <c r="V170" s="102"/>
      <c r="W170" s="102"/>
      <c r="X170" s="102"/>
      <c r="Y170" s="102"/>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row>
    <row r="171" spans="1:79">
      <c r="A171" s="34"/>
      <c r="B171" s="34"/>
      <c r="C171" s="34"/>
      <c r="D171" s="34"/>
      <c r="E171" s="34"/>
      <c r="F171" s="34"/>
      <c r="G171" s="34"/>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row>
    <row r="172" spans="1:79">
      <c r="A172" s="34"/>
      <c r="B172" s="34"/>
      <c r="C172" s="34"/>
      <c r="D172" s="34"/>
      <c r="E172" s="34"/>
      <c r="F172" s="34"/>
      <c r="G172" s="34"/>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row>
    <row r="173" spans="1:79">
      <c r="A173" s="34"/>
      <c r="B173" s="34"/>
      <c r="C173" s="34"/>
      <c r="D173" s="34"/>
      <c r="E173" s="34"/>
      <c r="F173" s="34"/>
      <c r="G173" s="34"/>
      <c r="H173" s="102"/>
      <c r="I173" s="102"/>
      <c r="J173" s="102"/>
      <c r="K173" s="102"/>
      <c r="L173" s="102"/>
      <c r="M173" s="102"/>
      <c r="N173" s="102"/>
      <c r="O173" s="102"/>
      <c r="P173" s="102"/>
      <c r="Q173" s="102"/>
      <c r="R173" s="102"/>
      <c r="S173" s="102"/>
      <c r="T173" s="102"/>
      <c r="U173" s="102"/>
      <c r="V173" s="102"/>
      <c r="W173" s="102"/>
      <c r="X173" s="102"/>
      <c r="Y173" s="102"/>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row>
    <row r="174" spans="1:79">
      <c r="A174" s="34"/>
      <c r="B174" s="34"/>
      <c r="C174" s="34"/>
      <c r="D174" s="34"/>
      <c r="E174" s="34"/>
      <c r="F174" s="34"/>
      <c r="G174" s="34"/>
      <c r="H174" s="102"/>
      <c r="I174" s="102"/>
      <c r="J174" s="102"/>
      <c r="K174" s="102"/>
      <c r="L174" s="102"/>
      <c r="M174" s="102"/>
      <c r="N174" s="102"/>
      <c r="O174" s="102"/>
      <c r="P174" s="102"/>
      <c r="Q174" s="102"/>
      <c r="R174" s="102"/>
      <c r="S174" s="102"/>
      <c r="T174" s="102"/>
      <c r="U174" s="102"/>
      <c r="V174" s="102"/>
      <c r="W174" s="102"/>
      <c r="X174" s="102"/>
      <c r="Y174" s="102"/>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row>
    <row r="175" spans="1:79">
      <c r="A175" s="34"/>
      <c r="B175" s="34"/>
      <c r="C175" s="34"/>
      <c r="D175" s="34"/>
      <c r="E175" s="34"/>
      <c r="F175" s="34"/>
      <c r="G175" s="34"/>
      <c r="H175" s="102"/>
      <c r="I175" s="102"/>
      <c r="J175" s="102"/>
      <c r="K175" s="102"/>
      <c r="L175" s="102"/>
      <c r="M175" s="102"/>
      <c r="N175" s="102"/>
      <c r="O175" s="102"/>
      <c r="P175" s="102"/>
      <c r="Q175" s="102"/>
      <c r="R175" s="102"/>
      <c r="S175" s="102"/>
      <c r="T175" s="102"/>
      <c r="U175" s="102"/>
      <c r="V175" s="102"/>
      <c r="W175" s="102"/>
      <c r="X175" s="102"/>
      <c r="Y175" s="102"/>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row>
    <row r="176" spans="1:79">
      <c r="A176" s="34"/>
      <c r="B176" s="34"/>
      <c r="C176" s="34"/>
      <c r="D176" s="34"/>
      <c r="E176" s="34"/>
      <c r="F176" s="34"/>
      <c r="G176" s="34"/>
      <c r="H176" s="102"/>
      <c r="I176" s="102"/>
      <c r="J176" s="102"/>
      <c r="K176" s="102"/>
      <c r="L176" s="102"/>
      <c r="M176" s="102"/>
      <c r="N176" s="102"/>
      <c r="O176" s="102"/>
      <c r="P176" s="102"/>
      <c r="Q176" s="102"/>
      <c r="R176" s="102"/>
      <c r="S176" s="102"/>
      <c r="T176" s="102"/>
      <c r="U176" s="102"/>
      <c r="V176" s="102"/>
      <c r="W176" s="102"/>
      <c r="X176" s="102"/>
      <c r="Y176" s="102"/>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row>
    <row r="177" spans="1:79">
      <c r="A177" s="34"/>
      <c r="B177" s="34"/>
      <c r="C177" s="34"/>
      <c r="D177" s="34"/>
      <c r="E177" s="34"/>
      <c r="F177" s="34"/>
      <c r="G177" s="34"/>
      <c r="H177" s="102"/>
      <c r="I177" s="102"/>
      <c r="J177" s="102"/>
      <c r="K177" s="102"/>
      <c r="L177" s="102"/>
      <c r="M177" s="102"/>
      <c r="N177" s="102"/>
      <c r="O177" s="102"/>
      <c r="P177" s="102"/>
      <c r="Q177" s="102"/>
      <c r="R177" s="102"/>
      <c r="S177" s="102"/>
      <c r="T177" s="102"/>
      <c r="U177" s="102"/>
      <c r="V177" s="102"/>
      <c r="W177" s="102"/>
      <c r="X177" s="102"/>
      <c r="Y177" s="102"/>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row>
    <row r="178" spans="1:79">
      <c r="A178" s="34"/>
      <c r="B178" s="34"/>
      <c r="C178" s="34"/>
      <c r="D178" s="34"/>
      <c r="E178" s="34"/>
      <c r="F178" s="34"/>
      <c r="G178" s="34"/>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row>
    <row r="179" spans="1:79">
      <c r="A179" s="34"/>
      <c r="B179" s="34"/>
      <c r="C179" s="34"/>
      <c r="D179" s="34"/>
      <c r="E179" s="34"/>
      <c r="F179" s="34"/>
      <c r="G179" s="34"/>
      <c r="H179" s="102"/>
      <c r="I179" s="102"/>
      <c r="J179" s="102"/>
      <c r="K179" s="102"/>
      <c r="L179" s="102"/>
      <c r="M179" s="102"/>
      <c r="N179" s="102"/>
      <c r="O179" s="102"/>
      <c r="P179" s="102"/>
      <c r="Q179" s="102"/>
      <c r="R179" s="102"/>
      <c r="S179" s="102"/>
      <c r="T179" s="102"/>
      <c r="U179" s="102"/>
      <c r="V179" s="102"/>
      <c r="W179" s="102"/>
      <c r="X179" s="102"/>
      <c r="Y179" s="102"/>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row>
    <row r="180" spans="1:79">
      <c r="A180" s="34"/>
      <c r="B180" s="34"/>
      <c r="C180" s="34"/>
      <c r="D180" s="34"/>
      <c r="E180" s="34"/>
      <c r="F180" s="34"/>
      <c r="G180" s="34"/>
      <c r="H180" s="102"/>
      <c r="I180" s="102"/>
      <c r="J180" s="102"/>
      <c r="K180" s="102"/>
      <c r="L180" s="102"/>
      <c r="M180" s="102"/>
      <c r="N180" s="102"/>
      <c r="O180" s="102"/>
      <c r="P180" s="102"/>
      <c r="Q180" s="102"/>
      <c r="R180" s="102"/>
      <c r="S180" s="102"/>
      <c r="T180" s="102"/>
      <c r="U180" s="102"/>
      <c r="V180" s="102"/>
      <c r="W180" s="102"/>
      <c r="X180" s="102"/>
      <c r="Y180" s="102"/>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row>
    <row r="181" spans="1:79">
      <c r="A181" s="34"/>
      <c r="B181" s="34"/>
      <c r="C181" s="34"/>
      <c r="D181" s="34"/>
      <c r="E181" s="34"/>
      <c r="F181" s="34"/>
      <c r="G181" s="34"/>
      <c r="H181" s="102"/>
      <c r="I181" s="102"/>
      <c r="J181" s="102"/>
      <c r="K181" s="102"/>
      <c r="L181" s="102"/>
      <c r="M181" s="102"/>
      <c r="N181" s="102"/>
      <c r="O181" s="102"/>
      <c r="P181" s="102"/>
      <c r="Q181" s="102"/>
      <c r="R181" s="102"/>
      <c r="S181" s="102"/>
      <c r="T181" s="102"/>
      <c r="U181" s="102"/>
      <c r="V181" s="102"/>
      <c r="W181" s="102"/>
      <c r="X181" s="102"/>
      <c r="Y181" s="102"/>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row>
    <row r="182" spans="1:79">
      <c r="A182" s="34"/>
      <c r="B182" s="34"/>
      <c r="C182" s="34"/>
      <c r="D182" s="34"/>
      <c r="E182" s="34"/>
      <c r="F182" s="34"/>
      <c r="G182" s="34"/>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row>
    <row r="183" spans="1:79">
      <c r="A183" s="34"/>
      <c r="B183" s="34"/>
      <c r="C183" s="34"/>
      <c r="D183" s="34"/>
      <c r="E183" s="34"/>
      <c r="F183" s="34"/>
      <c r="G183" s="34"/>
      <c r="H183" s="102"/>
      <c r="I183" s="102"/>
      <c r="J183" s="102"/>
      <c r="K183" s="102"/>
      <c r="L183" s="102"/>
      <c r="M183" s="102"/>
      <c r="N183" s="102"/>
      <c r="O183" s="102"/>
      <c r="P183" s="102"/>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row>
    <row r="184" spans="1:79">
      <c r="A184" s="34"/>
      <c r="B184" s="34"/>
      <c r="C184" s="34"/>
      <c r="D184" s="34"/>
      <c r="E184" s="34"/>
      <c r="F184" s="34"/>
      <c r="G184" s="34"/>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row>
    <row r="185" spans="1:79">
      <c r="A185" s="34"/>
      <c r="B185" s="34"/>
      <c r="C185" s="34"/>
      <c r="D185" s="34"/>
      <c r="E185" s="34"/>
      <c r="F185" s="34"/>
      <c r="G185" s="34"/>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row>
    <row r="186" spans="1:79">
      <c r="A186" s="34"/>
      <c r="B186" s="34"/>
      <c r="C186" s="34"/>
      <c r="D186" s="34"/>
      <c r="E186" s="34"/>
      <c r="F186" s="34"/>
      <c r="G186" s="34"/>
      <c r="H186" s="102"/>
      <c r="I186" s="102"/>
      <c r="J186" s="102"/>
      <c r="K186" s="102"/>
      <c r="L186" s="102"/>
      <c r="M186" s="102"/>
      <c r="N186" s="102"/>
      <c r="O186" s="102"/>
      <c r="P186" s="102"/>
      <c r="Q186" s="102"/>
      <c r="R186" s="102"/>
      <c r="S186" s="102"/>
      <c r="T186" s="102"/>
      <c r="U186" s="102"/>
      <c r="V186" s="102"/>
      <c r="W186" s="102"/>
      <c r="X186" s="102"/>
      <c r="Y186" s="102"/>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row>
    <row r="187" spans="1:79">
      <c r="A187" s="34"/>
      <c r="B187" s="34"/>
      <c r="C187" s="34"/>
      <c r="D187" s="34"/>
      <c r="E187" s="34"/>
      <c r="F187" s="34"/>
      <c r="G187" s="34"/>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row>
    <row r="188" spans="1:79">
      <c r="A188" s="34"/>
      <c r="B188" s="34"/>
      <c r="C188" s="34"/>
      <c r="D188" s="34"/>
      <c r="E188" s="34"/>
      <c r="F188" s="34"/>
      <c r="G188" s="34"/>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row>
    <row r="189" spans="1:79">
      <c r="A189" s="34"/>
      <c r="B189" s="34"/>
      <c r="C189" s="34"/>
      <c r="D189" s="34"/>
      <c r="E189" s="34"/>
      <c r="F189" s="34"/>
      <c r="G189" s="34"/>
      <c r="H189" s="102"/>
      <c r="I189" s="102"/>
      <c r="J189" s="102"/>
      <c r="K189" s="102"/>
      <c r="L189" s="102"/>
      <c r="M189" s="102"/>
      <c r="N189" s="102"/>
      <c r="O189" s="102"/>
      <c r="P189" s="102"/>
      <c r="Q189" s="102"/>
      <c r="R189" s="102"/>
      <c r="S189" s="102"/>
      <c r="T189" s="102"/>
      <c r="U189" s="102"/>
      <c r="V189" s="102"/>
      <c r="W189" s="102"/>
      <c r="X189" s="102"/>
      <c r="Y189" s="102"/>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row>
    <row r="190" spans="1:79">
      <c r="A190" s="34"/>
      <c r="B190" s="34"/>
      <c r="C190" s="34"/>
      <c r="D190" s="34"/>
      <c r="E190" s="34"/>
      <c r="F190" s="34"/>
      <c r="G190" s="34"/>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row>
    <row r="191" spans="1:79">
      <c r="A191" s="34"/>
      <c r="B191" s="34"/>
      <c r="C191" s="34"/>
      <c r="D191" s="34"/>
      <c r="E191" s="34"/>
      <c r="F191" s="34"/>
      <c r="G191" s="34"/>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row>
    <row r="192" spans="1:79">
      <c r="A192" s="34"/>
      <c r="B192" s="34"/>
      <c r="C192" s="34"/>
      <c r="D192" s="34"/>
      <c r="E192" s="34"/>
      <c r="F192" s="34"/>
      <c r="G192" s="34"/>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row>
    <row r="193" spans="1:79">
      <c r="A193" s="34"/>
      <c r="B193" s="34"/>
      <c r="C193" s="34"/>
      <c r="D193" s="34"/>
      <c r="E193" s="34"/>
      <c r="F193" s="34"/>
      <c r="G193" s="34"/>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row>
    <row r="194" spans="1:79">
      <c r="A194" s="34"/>
      <c r="B194" s="34"/>
      <c r="C194" s="34"/>
      <c r="D194" s="34"/>
      <c r="E194" s="34"/>
      <c r="F194" s="34"/>
      <c r="G194" s="34"/>
      <c r="H194" s="102"/>
      <c r="I194" s="102"/>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row>
    <row r="195" spans="1:79">
      <c r="A195" s="34"/>
      <c r="B195" s="34"/>
      <c r="C195" s="34"/>
      <c r="D195" s="34"/>
      <c r="E195" s="34"/>
      <c r="F195" s="34"/>
      <c r="G195" s="34"/>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row>
    <row r="196" spans="1:79">
      <c r="A196" s="34"/>
      <c r="B196" s="34"/>
      <c r="C196" s="34"/>
      <c r="D196" s="34"/>
      <c r="E196" s="34"/>
      <c r="F196" s="34"/>
      <c r="G196" s="34"/>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row>
    <row r="197" spans="1:79">
      <c r="A197" s="34"/>
      <c r="B197" s="34"/>
      <c r="C197" s="34"/>
      <c r="D197" s="34"/>
      <c r="E197" s="34"/>
      <c r="F197" s="34"/>
      <c r="G197" s="34"/>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row>
    <row r="198" spans="1:79">
      <c r="A198" s="34"/>
      <c r="B198" s="34"/>
      <c r="C198" s="34"/>
      <c r="D198" s="34"/>
      <c r="E198" s="34"/>
      <c r="F198" s="34"/>
      <c r="G198" s="34"/>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row>
    <row r="199" spans="1:79">
      <c r="A199" s="34"/>
      <c r="B199" s="34"/>
      <c r="C199" s="34"/>
      <c r="D199" s="34"/>
      <c r="E199" s="34"/>
      <c r="F199" s="34"/>
      <c r="G199" s="34"/>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row>
    <row r="200" spans="1:79">
      <c r="A200" s="34"/>
      <c r="B200" s="34"/>
      <c r="C200" s="34"/>
      <c r="D200" s="34"/>
      <c r="E200" s="34"/>
      <c r="F200" s="34"/>
      <c r="G200" s="34"/>
      <c r="H200" s="102"/>
      <c r="I200" s="102"/>
      <c r="J200" s="102"/>
      <c r="K200" s="102"/>
      <c r="L200" s="102"/>
      <c r="M200" s="102"/>
      <c r="N200" s="102"/>
      <c r="O200" s="102"/>
      <c r="P200" s="102"/>
      <c r="Q200" s="102"/>
      <c r="R200" s="102"/>
      <c r="S200" s="102"/>
      <c r="T200" s="102"/>
      <c r="U200" s="102"/>
      <c r="V200" s="102"/>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row>
    <row r="201" spans="1:79">
      <c r="A201" s="34"/>
      <c r="B201" s="34"/>
      <c r="C201" s="34"/>
      <c r="D201" s="34"/>
      <c r="E201" s="34"/>
      <c r="F201" s="34"/>
      <c r="G201" s="34"/>
      <c r="H201" s="102"/>
      <c r="I201" s="102"/>
      <c r="J201" s="102"/>
      <c r="K201" s="102"/>
      <c r="L201" s="102"/>
      <c r="M201" s="102"/>
      <c r="N201" s="102"/>
      <c r="O201" s="102"/>
      <c r="P201" s="102"/>
      <c r="Q201" s="102"/>
      <c r="R201" s="102"/>
      <c r="S201" s="102"/>
      <c r="T201" s="102"/>
      <c r="U201" s="102"/>
      <c r="V201" s="102"/>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row>
    <row r="202" spans="1:79">
      <c r="A202" s="34"/>
      <c r="B202" s="34"/>
      <c r="C202" s="34"/>
      <c r="D202" s="34"/>
      <c r="E202" s="34"/>
      <c r="F202" s="34"/>
      <c r="G202" s="34"/>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row>
    <row r="203" spans="1:79">
      <c r="A203" s="34"/>
      <c r="B203" s="34"/>
      <c r="C203" s="34"/>
      <c r="D203" s="34"/>
      <c r="E203" s="34"/>
      <c r="F203" s="34"/>
      <c r="G203" s="34"/>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row>
    <row r="204" spans="1:79">
      <c r="A204" s="34"/>
      <c r="B204" s="34"/>
      <c r="C204" s="34"/>
      <c r="D204" s="34"/>
      <c r="E204" s="34"/>
      <c r="F204" s="34"/>
      <c r="G204" s="34"/>
      <c r="H204" s="102"/>
      <c r="I204" s="102"/>
      <c r="J204" s="102"/>
      <c r="K204" s="102"/>
      <c r="L204" s="102"/>
      <c r="M204" s="102"/>
      <c r="N204" s="102"/>
      <c r="O204" s="102"/>
      <c r="P204" s="102"/>
      <c r="Q204" s="102"/>
      <c r="R204" s="102"/>
      <c r="S204" s="102"/>
      <c r="T204" s="102"/>
      <c r="U204" s="102"/>
      <c r="V204" s="102"/>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row>
    <row r="205" spans="1:79">
      <c r="A205" s="34"/>
      <c r="B205" s="34"/>
      <c r="C205" s="34"/>
      <c r="D205" s="34"/>
      <c r="E205" s="34"/>
      <c r="F205" s="34"/>
      <c r="G205" s="34"/>
      <c r="H205" s="102"/>
      <c r="I205" s="102"/>
      <c r="J205" s="102"/>
      <c r="K205" s="102"/>
      <c r="L205" s="102"/>
      <c r="M205" s="102"/>
      <c r="N205" s="102"/>
      <c r="O205" s="102"/>
      <c r="P205" s="102"/>
      <c r="Q205" s="102"/>
      <c r="R205" s="102"/>
      <c r="S205" s="102"/>
      <c r="T205" s="102"/>
      <c r="U205" s="102"/>
      <c r="V205" s="102"/>
      <c r="W205" s="102"/>
      <c r="X205" s="102"/>
      <c r="Y205" s="102"/>
      <c r="Z205" s="102"/>
      <c r="AA205" s="102"/>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row>
    <row r="206" spans="1:79">
      <c r="A206" s="34"/>
      <c r="B206" s="34"/>
      <c r="C206" s="34"/>
      <c r="D206" s="34"/>
      <c r="E206" s="34"/>
      <c r="F206" s="34"/>
      <c r="G206" s="34"/>
      <c r="H206" s="102"/>
      <c r="I206" s="102"/>
      <c r="J206" s="102"/>
      <c r="K206" s="102"/>
      <c r="L206" s="102"/>
      <c r="M206" s="102"/>
      <c r="N206" s="102"/>
      <c r="O206" s="102"/>
      <c r="P206" s="102"/>
      <c r="Q206" s="102"/>
      <c r="R206" s="102"/>
      <c r="S206" s="102"/>
      <c r="T206" s="102"/>
      <c r="U206" s="102"/>
      <c r="V206" s="102"/>
      <c r="W206" s="102"/>
      <c r="X206" s="102"/>
      <c r="Y206" s="102"/>
      <c r="Z206" s="102"/>
      <c r="AA206" s="102"/>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row>
    <row r="207" spans="1:79">
      <c r="A207" s="34"/>
      <c r="B207" s="34"/>
      <c r="C207" s="34"/>
      <c r="D207" s="34"/>
      <c r="E207" s="34"/>
      <c r="F207" s="34"/>
      <c r="G207" s="34"/>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row>
    <row r="208" spans="1:79">
      <c r="A208" s="34"/>
      <c r="B208" s="34"/>
      <c r="C208" s="34"/>
      <c r="D208" s="34"/>
      <c r="E208" s="34"/>
      <c r="F208" s="34"/>
      <c r="G208" s="34"/>
      <c r="H208" s="102"/>
      <c r="I208" s="102"/>
      <c r="J208" s="102"/>
      <c r="K208" s="102"/>
      <c r="L208" s="102"/>
      <c r="M208" s="102"/>
      <c r="N208" s="102"/>
      <c r="O208" s="102"/>
      <c r="P208" s="102"/>
      <c r="Q208" s="102"/>
      <c r="R208" s="102"/>
      <c r="S208" s="102"/>
      <c r="T208" s="102"/>
      <c r="U208" s="102"/>
      <c r="V208" s="102"/>
      <c r="W208" s="102"/>
      <c r="X208" s="102"/>
      <c r="Y208" s="102"/>
      <c r="Z208" s="102"/>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row>
    <row r="209" spans="1:79">
      <c r="A209" s="34"/>
      <c r="B209" s="34"/>
      <c r="C209" s="34"/>
      <c r="D209" s="34"/>
      <c r="E209" s="34"/>
      <c r="F209" s="34"/>
      <c r="G209" s="34"/>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row>
    <row r="210" spans="1:79">
      <c r="A210" s="34"/>
      <c r="B210" s="34"/>
      <c r="C210" s="34"/>
      <c r="D210" s="34"/>
      <c r="E210" s="34"/>
      <c r="F210" s="34"/>
      <c r="G210" s="34"/>
      <c r="H210" s="102"/>
      <c r="I210" s="102"/>
      <c r="J210" s="102"/>
      <c r="K210" s="102"/>
      <c r="L210" s="102"/>
      <c r="M210" s="102"/>
      <c r="N210" s="102"/>
      <c r="O210" s="102"/>
      <c r="P210" s="102"/>
      <c r="Q210" s="102"/>
      <c r="R210" s="102"/>
      <c r="S210" s="102"/>
      <c r="T210" s="102"/>
      <c r="U210" s="102"/>
      <c r="V210" s="102"/>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row>
    <row r="211" spans="1:79">
      <c r="A211" s="34"/>
      <c r="B211" s="34"/>
      <c r="C211" s="34"/>
      <c r="D211" s="34"/>
      <c r="E211" s="34"/>
      <c r="F211" s="34"/>
      <c r="G211" s="34"/>
      <c r="H211" s="102"/>
      <c r="I211" s="102"/>
      <c r="J211" s="102"/>
      <c r="K211" s="102"/>
      <c r="L211" s="102"/>
      <c r="M211" s="102"/>
      <c r="N211" s="102"/>
      <c r="O211" s="102"/>
      <c r="P211" s="102"/>
      <c r="Q211" s="102"/>
      <c r="R211" s="102"/>
      <c r="S211" s="102"/>
      <c r="T211" s="102"/>
      <c r="U211" s="102"/>
      <c r="V211" s="102"/>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row>
    <row r="212" spans="1:79">
      <c r="A212" s="34"/>
      <c r="B212" s="34"/>
      <c r="C212" s="34"/>
      <c r="D212" s="34"/>
      <c r="E212" s="34"/>
      <c r="F212" s="34"/>
      <c r="G212" s="34"/>
      <c r="H212" s="102"/>
      <c r="I212" s="102"/>
      <c r="J212" s="102"/>
      <c r="K212" s="102"/>
      <c r="L212" s="102"/>
      <c r="M212" s="102"/>
      <c r="N212" s="102"/>
      <c r="O212" s="102"/>
      <c r="P212" s="102"/>
      <c r="Q212" s="102"/>
      <c r="R212" s="102"/>
      <c r="S212" s="102"/>
      <c r="T212" s="102"/>
      <c r="U212" s="102"/>
      <c r="V212" s="102"/>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row>
    <row r="213" spans="1:79">
      <c r="A213" s="34"/>
      <c r="B213" s="34"/>
      <c r="C213" s="34"/>
      <c r="D213" s="34"/>
      <c r="E213" s="34"/>
      <c r="F213" s="34"/>
      <c r="G213" s="34"/>
      <c r="H213" s="102"/>
      <c r="I213" s="102"/>
      <c r="J213" s="102"/>
      <c r="K213" s="102"/>
      <c r="L213" s="102"/>
      <c r="M213" s="102"/>
      <c r="N213" s="102"/>
      <c r="O213" s="102"/>
      <c r="P213" s="102"/>
      <c r="Q213" s="102"/>
      <c r="R213" s="102"/>
      <c r="S213" s="102"/>
      <c r="T213" s="102"/>
      <c r="U213" s="102"/>
      <c r="V213" s="102"/>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row>
    <row r="214" spans="1:79">
      <c r="A214" s="34"/>
      <c r="B214" s="34"/>
      <c r="C214" s="34"/>
      <c r="D214" s="34"/>
      <c r="E214" s="34"/>
      <c r="F214" s="34"/>
      <c r="G214" s="34"/>
      <c r="H214" s="102"/>
      <c r="I214" s="102"/>
      <c r="J214" s="102"/>
      <c r="K214" s="102"/>
      <c r="L214" s="102"/>
      <c r="M214" s="102"/>
      <c r="N214" s="102"/>
      <c r="O214" s="102"/>
      <c r="P214" s="102"/>
      <c r="Q214" s="102"/>
      <c r="R214" s="102"/>
      <c r="S214" s="102"/>
      <c r="T214" s="102"/>
      <c r="U214" s="102"/>
      <c r="V214" s="102"/>
      <c r="W214" s="102"/>
      <c r="X214" s="102"/>
      <c r="Y214" s="102"/>
      <c r="Z214" s="102"/>
      <c r="AA214" s="102"/>
      <c r="AB214" s="102"/>
      <c r="AC214" s="102"/>
      <c r="AD214" s="102"/>
      <c r="AE214" s="102"/>
      <c r="AF214" s="102"/>
      <c r="AG214" s="102"/>
      <c r="AH214" s="102"/>
      <c r="AI214" s="102"/>
      <c r="AJ214" s="102"/>
      <c r="AK214" s="102"/>
      <c r="AL214" s="102"/>
      <c r="AM214" s="102"/>
      <c r="AN214" s="102"/>
      <c r="AO214" s="102"/>
      <c r="AP214" s="102"/>
      <c r="AQ214" s="102"/>
      <c r="AR214" s="102"/>
      <c r="AS214" s="102"/>
      <c r="AT214" s="102"/>
      <c r="AU214" s="102"/>
      <c r="AV214" s="102"/>
      <c r="AW214" s="102"/>
      <c r="AX214" s="102"/>
      <c r="AY214" s="102"/>
      <c r="AZ214" s="102"/>
      <c r="BA214" s="102"/>
      <c r="BB214" s="102"/>
      <c r="BC214" s="102"/>
      <c r="BD214" s="102"/>
      <c r="BE214" s="102"/>
      <c r="BF214" s="102"/>
      <c r="BG214" s="102"/>
      <c r="BH214" s="102"/>
      <c r="BI214" s="102"/>
      <c r="BJ214" s="102"/>
      <c r="BK214" s="102"/>
      <c r="BL214" s="102"/>
      <c r="BM214" s="102"/>
      <c r="BN214" s="102"/>
      <c r="BO214" s="102"/>
      <c r="BP214" s="102"/>
      <c r="BQ214" s="102"/>
      <c r="BR214" s="102"/>
      <c r="BS214" s="102"/>
      <c r="BT214" s="102"/>
      <c r="BU214" s="102"/>
      <c r="BV214" s="102"/>
      <c r="BW214" s="102"/>
      <c r="BX214" s="102"/>
      <c r="BY214" s="102"/>
      <c r="BZ214" s="102"/>
      <c r="CA214" s="102"/>
    </row>
    <row r="215" spans="1:79">
      <c r="A215" s="34"/>
      <c r="B215" s="34"/>
      <c r="C215" s="34"/>
      <c r="D215" s="34"/>
      <c r="E215" s="34"/>
      <c r="F215" s="34"/>
      <c r="G215" s="34"/>
      <c r="H215" s="102"/>
      <c r="I215" s="102"/>
      <c r="J215" s="102"/>
      <c r="K215" s="102"/>
      <c r="L215" s="102"/>
      <c r="M215" s="102"/>
      <c r="N215" s="102"/>
      <c r="O215" s="102"/>
      <c r="P215" s="102"/>
      <c r="Q215" s="102"/>
      <c r="R215" s="102"/>
      <c r="S215" s="102"/>
      <c r="T215" s="102"/>
      <c r="U215" s="102"/>
      <c r="V215" s="102"/>
      <c r="W215" s="102"/>
      <c r="X215" s="102"/>
      <c r="Y215" s="102"/>
      <c r="Z215" s="102"/>
      <c r="AA215" s="102"/>
      <c r="AB215" s="102"/>
      <c r="AC215" s="102"/>
      <c r="AD215" s="102"/>
      <c r="AE215" s="102"/>
      <c r="AF215" s="102"/>
      <c r="AG215" s="102"/>
      <c r="AH215" s="102"/>
      <c r="AI215" s="102"/>
      <c r="AJ215" s="102"/>
      <c r="AK215" s="102"/>
      <c r="AL215" s="102"/>
      <c r="AM215" s="102"/>
      <c r="AN215" s="102"/>
      <c r="AO215" s="102"/>
      <c r="AP215" s="102"/>
      <c r="AQ215" s="102"/>
      <c r="AR215" s="102"/>
      <c r="AS215" s="102"/>
      <c r="AT215" s="102"/>
      <c r="AU215" s="102"/>
      <c r="AV215" s="102"/>
      <c r="AW215" s="102"/>
      <c r="AX215" s="102"/>
      <c r="AY215" s="102"/>
      <c r="AZ215" s="102"/>
      <c r="BA215" s="102"/>
      <c r="BB215" s="102"/>
      <c r="BC215" s="102"/>
      <c r="BD215" s="102"/>
      <c r="BE215" s="102"/>
      <c r="BF215" s="102"/>
      <c r="BG215" s="102"/>
      <c r="BH215" s="102"/>
      <c r="BI215" s="102"/>
      <c r="BJ215" s="102"/>
      <c r="BK215" s="102"/>
      <c r="BL215" s="102"/>
      <c r="BM215" s="102"/>
      <c r="BN215" s="102"/>
      <c r="BO215" s="102"/>
      <c r="BP215" s="102"/>
      <c r="BQ215" s="102"/>
      <c r="BR215" s="102"/>
      <c r="BS215" s="102"/>
      <c r="BT215" s="102"/>
      <c r="BU215" s="102"/>
      <c r="BV215" s="102"/>
      <c r="BW215" s="102"/>
      <c r="BX215" s="102"/>
      <c r="BY215" s="102"/>
      <c r="BZ215" s="102"/>
      <c r="CA215" s="102"/>
    </row>
    <row r="216" spans="1:79">
      <c r="A216" s="34"/>
      <c r="B216" s="34"/>
      <c r="C216" s="34"/>
      <c r="D216" s="34"/>
      <c r="E216" s="34"/>
      <c r="F216" s="34"/>
      <c r="G216" s="34"/>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c r="BC216" s="102"/>
      <c r="BD216" s="102"/>
      <c r="BE216" s="102"/>
      <c r="BF216" s="102"/>
      <c r="BG216" s="102"/>
      <c r="BH216" s="102"/>
      <c r="BI216" s="102"/>
      <c r="BJ216" s="102"/>
      <c r="BK216" s="102"/>
      <c r="BL216" s="102"/>
      <c r="BM216" s="102"/>
      <c r="BN216" s="102"/>
      <c r="BO216" s="102"/>
      <c r="BP216" s="102"/>
      <c r="BQ216" s="102"/>
      <c r="BR216" s="102"/>
      <c r="BS216" s="102"/>
      <c r="BT216" s="102"/>
      <c r="BU216" s="102"/>
      <c r="BV216" s="102"/>
      <c r="BW216" s="102"/>
      <c r="BX216" s="102"/>
      <c r="BY216" s="102"/>
      <c r="BZ216" s="102"/>
      <c r="CA216" s="102"/>
    </row>
    <row r="217" spans="1:79">
      <c r="A217" s="34"/>
      <c r="B217" s="34"/>
      <c r="C217" s="34"/>
      <c r="D217" s="34"/>
      <c r="E217" s="34"/>
      <c r="F217" s="34"/>
      <c r="G217" s="34"/>
      <c r="H217" s="102"/>
      <c r="I217" s="102"/>
      <c r="J217" s="102"/>
      <c r="K217" s="102"/>
      <c r="L217" s="102"/>
      <c r="M217" s="102"/>
      <c r="N217" s="102"/>
      <c r="O217" s="102"/>
      <c r="P217" s="102"/>
      <c r="Q217" s="102"/>
      <c r="R217" s="102"/>
      <c r="S217" s="102"/>
      <c r="T217" s="102"/>
      <c r="U217" s="102"/>
      <c r="V217" s="102"/>
      <c r="W217" s="102"/>
      <c r="X217" s="102"/>
      <c r="Y217" s="102"/>
      <c r="Z217" s="102"/>
      <c r="AA217" s="102"/>
      <c r="AB217" s="102"/>
      <c r="AC217" s="102"/>
      <c r="AD217" s="102"/>
      <c r="AE217" s="102"/>
      <c r="AF217" s="102"/>
      <c r="AG217" s="102"/>
      <c r="AH217" s="102"/>
      <c r="AI217" s="102"/>
      <c r="AJ217" s="102"/>
      <c r="AK217" s="102"/>
      <c r="AL217" s="102"/>
      <c r="AM217" s="102"/>
      <c r="AN217" s="102"/>
      <c r="AO217" s="102"/>
      <c r="AP217" s="102"/>
      <c r="AQ217" s="102"/>
      <c r="AR217" s="102"/>
      <c r="AS217" s="102"/>
      <c r="AT217" s="102"/>
      <c r="AU217" s="102"/>
      <c r="AV217" s="102"/>
      <c r="AW217" s="102"/>
      <c r="AX217" s="102"/>
      <c r="AY217" s="102"/>
      <c r="AZ217" s="102"/>
      <c r="BA217" s="102"/>
      <c r="BB217" s="102"/>
      <c r="BC217" s="102"/>
      <c r="BD217" s="102"/>
      <c r="BE217" s="102"/>
      <c r="BF217" s="102"/>
      <c r="BG217" s="102"/>
      <c r="BH217" s="102"/>
      <c r="BI217" s="102"/>
      <c r="BJ217" s="102"/>
      <c r="BK217" s="102"/>
      <c r="BL217" s="102"/>
      <c r="BM217" s="102"/>
      <c r="BN217" s="102"/>
      <c r="BO217" s="102"/>
      <c r="BP217" s="102"/>
      <c r="BQ217" s="102"/>
      <c r="BR217" s="102"/>
      <c r="BS217" s="102"/>
      <c r="BT217" s="102"/>
      <c r="BU217" s="102"/>
      <c r="BV217" s="102"/>
      <c r="BW217" s="102"/>
      <c r="BX217" s="102"/>
      <c r="BY217" s="102"/>
      <c r="BZ217" s="102"/>
      <c r="CA217" s="102"/>
    </row>
    <row r="218" spans="1:79">
      <c r="A218" s="34"/>
      <c r="B218" s="34"/>
      <c r="C218" s="34"/>
      <c r="D218" s="34"/>
      <c r="E218" s="34"/>
      <c r="F218" s="34"/>
      <c r="G218" s="34"/>
      <c r="H218" s="102"/>
      <c r="I218" s="102"/>
      <c r="J218" s="102"/>
      <c r="K218" s="102"/>
      <c r="L218" s="102"/>
      <c r="M218" s="102"/>
      <c r="N218" s="102"/>
      <c r="O218" s="102"/>
      <c r="P218" s="102"/>
      <c r="Q218" s="102"/>
      <c r="R218" s="102"/>
      <c r="S218" s="102"/>
      <c r="T218" s="102"/>
      <c r="U218" s="102"/>
      <c r="V218" s="102"/>
      <c r="W218" s="102"/>
      <c r="X218" s="102"/>
      <c r="Y218" s="102"/>
      <c r="Z218" s="102"/>
      <c r="AA218" s="102"/>
      <c r="AB218" s="102"/>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02"/>
      <c r="BB218" s="102"/>
      <c r="BC218" s="102"/>
      <c r="BD218" s="102"/>
      <c r="BE218" s="102"/>
      <c r="BF218" s="102"/>
      <c r="BG218" s="102"/>
      <c r="BH218" s="102"/>
      <c r="BI218" s="102"/>
      <c r="BJ218" s="102"/>
      <c r="BK218" s="102"/>
      <c r="BL218" s="102"/>
      <c r="BM218" s="102"/>
      <c r="BN218" s="102"/>
      <c r="BO218" s="102"/>
      <c r="BP218" s="102"/>
      <c r="BQ218" s="102"/>
      <c r="BR218" s="102"/>
      <c r="BS218" s="102"/>
      <c r="BT218" s="102"/>
      <c r="BU218" s="102"/>
      <c r="BV218" s="102"/>
      <c r="BW218" s="102"/>
      <c r="BX218" s="102"/>
      <c r="BY218" s="102"/>
      <c r="BZ218" s="102"/>
      <c r="CA218" s="102"/>
    </row>
    <row r="219" spans="1:79">
      <c r="A219" s="34"/>
      <c r="B219" s="34"/>
      <c r="C219" s="34"/>
      <c r="D219" s="34"/>
      <c r="E219" s="34"/>
      <c r="F219" s="34"/>
      <c r="G219" s="34"/>
      <c r="H219" s="102"/>
      <c r="I219" s="102"/>
      <c r="J219" s="102"/>
      <c r="K219" s="102"/>
      <c r="L219" s="102"/>
      <c r="M219" s="102"/>
      <c r="N219" s="102"/>
      <c r="O219" s="102"/>
      <c r="P219" s="102"/>
      <c r="Q219" s="102"/>
      <c r="R219" s="102"/>
      <c r="S219" s="102"/>
      <c r="T219" s="102"/>
      <c r="U219" s="102"/>
      <c r="V219" s="102"/>
      <c r="W219" s="102"/>
      <c r="X219" s="102"/>
      <c r="Y219" s="102"/>
      <c r="Z219" s="102"/>
      <c r="AA219" s="102"/>
      <c r="AB219" s="102"/>
      <c r="AC219" s="102"/>
      <c r="AD219" s="102"/>
      <c r="AE219" s="102"/>
      <c r="AF219" s="102"/>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02"/>
      <c r="BB219" s="102"/>
      <c r="BC219" s="102"/>
      <c r="BD219" s="102"/>
      <c r="BE219" s="102"/>
      <c r="BF219" s="102"/>
      <c r="BG219" s="102"/>
      <c r="BH219" s="102"/>
      <c r="BI219" s="102"/>
      <c r="BJ219" s="102"/>
      <c r="BK219" s="102"/>
      <c r="BL219" s="102"/>
      <c r="BM219" s="102"/>
      <c r="BN219" s="102"/>
      <c r="BO219" s="102"/>
      <c r="BP219" s="102"/>
      <c r="BQ219" s="102"/>
      <c r="BR219" s="102"/>
      <c r="BS219" s="102"/>
      <c r="BT219" s="102"/>
      <c r="BU219" s="102"/>
      <c r="BV219" s="102"/>
      <c r="BW219" s="102"/>
      <c r="BX219" s="102"/>
      <c r="BY219" s="102"/>
      <c r="BZ219" s="102"/>
      <c r="CA219" s="102"/>
    </row>
    <row r="220" spans="1:79">
      <c r="A220" s="34"/>
      <c r="B220" s="34"/>
      <c r="C220" s="34"/>
      <c r="D220" s="34"/>
      <c r="E220" s="34"/>
      <c r="F220" s="34"/>
      <c r="G220" s="34"/>
      <c r="H220" s="102"/>
      <c r="I220" s="102"/>
      <c r="J220" s="102"/>
      <c r="K220" s="102"/>
      <c r="L220" s="102"/>
      <c r="M220" s="102"/>
      <c r="N220" s="102"/>
      <c r="O220" s="102"/>
      <c r="P220" s="102"/>
      <c r="Q220" s="102"/>
      <c r="R220" s="102"/>
      <c r="S220" s="102"/>
      <c r="T220" s="102"/>
      <c r="U220" s="102"/>
      <c r="V220" s="102"/>
      <c r="W220" s="102"/>
      <c r="X220" s="102"/>
      <c r="Y220" s="102"/>
      <c r="Z220" s="102"/>
      <c r="AA220" s="102"/>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102"/>
      <c r="BN220" s="102"/>
      <c r="BO220" s="102"/>
      <c r="BP220" s="102"/>
      <c r="BQ220" s="102"/>
      <c r="BR220" s="102"/>
      <c r="BS220" s="102"/>
      <c r="BT220" s="102"/>
      <c r="BU220" s="102"/>
      <c r="BV220" s="102"/>
      <c r="BW220" s="102"/>
      <c r="BX220" s="102"/>
      <c r="BY220" s="102"/>
      <c r="BZ220" s="102"/>
      <c r="CA220" s="102"/>
    </row>
    <row r="221" spans="1:79">
      <c r="A221" s="34"/>
      <c r="B221" s="34"/>
      <c r="C221" s="34"/>
      <c r="D221" s="34"/>
      <c r="E221" s="34"/>
      <c r="F221" s="34"/>
      <c r="G221" s="34"/>
      <c r="H221" s="102"/>
      <c r="I221" s="102"/>
      <c r="J221" s="102"/>
      <c r="K221" s="102"/>
      <c r="L221" s="102"/>
      <c r="M221" s="102"/>
      <c r="N221" s="102"/>
      <c r="O221" s="102"/>
      <c r="P221" s="102"/>
      <c r="Q221" s="102"/>
      <c r="R221" s="102"/>
      <c r="S221" s="102"/>
      <c r="T221" s="102"/>
      <c r="U221" s="102"/>
      <c r="V221" s="102"/>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row>
    <row r="222" spans="1:79">
      <c r="A222" s="34"/>
      <c r="B222" s="34"/>
      <c r="C222" s="34"/>
      <c r="D222" s="34"/>
      <c r="E222" s="34"/>
      <c r="F222" s="34"/>
      <c r="G222" s="34"/>
      <c r="H222" s="102"/>
      <c r="I222" s="102"/>
      <c r="J222" s="102"/>
      <c r="K222" s="102"/>
      <c r="L222" s="102"/>
      <c r="M222" s="102"/>
      <c r="N222" s="102"/>
      <c r="O222" s="102"/>
      <c r="P222" s="102"/>
      <c r="Q222" s="102"/>
      <c r="R222" s="102"/>
      <c r="S222" s="102"/>
      <c r="T222" s="102"/>
      <c r="U222" s="102"/>
      <c r="V222" s="102"/>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row>
    <row r="223" spans="1:79">
      <c r="A223" s="34"/>
      <c r="B223" s="34"/>
      <c r="C223" s="34"/>
      <c r="D223" s="34"/>
      <c r="E223" s="34"/>
      <c r="F223" s="34"/>
      <c r="G223" s="34"/>
      <c r="H223" s="102"/>
      <c r="I223" s="102"/>
      <c r="J223" s="102"/>
      <c r="K223" s="102"/>
      <c r="L223" s="102"/>
      <c r="M223" s="102"/>
      <c r="N223" s="102"/>
      <c r="O223" s="102"/>
      <c r="P223" s="102"/>
      <c r="Q223" s="102"/>
      <c r="R223" s="102"/>
      <c r="S223" s="102"/>
      <c r="T223" s="102"/>
      <c r="U223" s="102"/>
      <c r="V223" s="102"/>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row>
    <row r="224" spans="1:79">
      <c r="A224" s="34"/>
      <c r="B224" s="34"/>
      <c r="C224" s="34"/>
      <c r="D224" s="34"/>
      <c r="E224" s="34"/>
      <c r="F224" s="34"/>
      <c r="G224" s="34"/>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row>
    <row r="225" spans="1:79">
      <c r="A225" s="34"/>
      <c r="B225" s="34"/>
      <c r="C225" s="34"/>
      <c r="D225" s="34"/>
      <c r="E225" s="34"/>
      <c r="F225" s="34"/>
      <c r="G225" s="34"/>
      <c r="H225" s="102"/>
      <c r="I225" s="102"/>
      <c r="J225" s="102"/>
      <c r="K225" s="102"/>
      <c r="L225" s="102"/>
      <c r="M225" s="102"/>
      <c r="N225" s="102"/>
      <c r="O225" s="102"/>
      <c r="P225" s="102"/>
      <c r="Q225" s="102"/>
      <c r="R225" s="102"/>
      <c r="S225" s="102"/>
      <c r="T225" s="102"/>
      <c r="U225" s="102"/>
      <c r="V225" s="102"/>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row>
    <row r="226" spans="1:79">
      <c r="A226" s="34"/>
      <c r="B226" s="34"/>
      <c r="C226" s="34"/>
      <c r="D226" s="34"/>
      <c r="E226" s="34"/>
      <c r="F226" s="34"/>
      <c r="G226" s="34"/>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2"/>
      <c r="AT226" s="102"/>
      <c r="AU226" s="102"/>
      <c r="AV226" s="102"/>
      <c r="AW226" s="102"/>
      <c r="AX226" s="102"/>
      <c r="AY226" s="102"/>
      <c r="AZ226" s="102"/>
      <c r="BA226" s="102"/>
      <c r="BB226" s="102"/>
      <c r="BC226" s="102"/>
      <c r="BD226" s="102"/>
      <c r="BE226" s="102"/>
      <c r="BF226" s="102"/>
      <c r="BG226" s="102"/>
      <c r="BH226" s="102"/>
      <c r="BI226" s="102"/>
      <c r="BJ226" s="102"/>
      <c r="BK226" s="102"/>
      <c r="BL226" s="102"/>
      <c r="BM226" s="102"/>
      <c r="BN226" s="102"/>
      <c r="BO226" s="102"/>
      <c r="BP226" s="102"/>
      <c r="BQ226" s="102"/>
      <c r="BR226" s="102"/>
      <c r="BS226" s="102"/>
      <c r="BT226" s="102"/>
      <c r="BU226" s="102"/>
      <c r="BV226" s="102"/>
      <c r="BW226" s="102"/>
      <c r="BX226" s="102"/>
      <c r="BY226" s="102"/>
      <c r="BZ226" s="102"/>
      <c r="CA226" s="102"/>
    </row>
    <row r="227" spans="1:79">
      <c r="A227" s="34"/>
      <c r="B227" s="34"/>
      <c r="C227" s="34"/>
      <c r="D227" s="34"/>
      <c r="E227" s="34"/>
      <c r="F227" s="34"/>
      <c r="G227" s="34"/>
      <c r="H227" s="102"/>
      <c r="I227" s="102"/>
      <c r="J227" s="102"/>
      <c r="K227" s="102"/>
      <c r="L227" s="102"/>
      <c r="M227" s="102"/>
      <c r="N227" s="102"/>
      <c r="O227" s="102"/>
      <c r="P227" s="102"/>
      <c r="Q227" s="102"/>
      <c r="R227" s="102"/>
      <c r="S227" s="102"/>
      <c r="T227" s="102"/>
      <c r="U227" s="102"/>
      <c r="V227" s="102"/>
      <c r="W227" s="102"/>
      <c r="X227" s="102"/>
      <c r="Y227" s="102"/>
      <c r="Z227" s="102"/>
      <c r="AA227" s="102"/>
      <c r="AB227" s="102"/>
      <c r="AC227" s="102"/>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102"/>
      <c r="AY227" s="102"/>
      <c r="AZ227" s="102"/>
      <c r="BA227" s="102"/>
      <c r="BB227" s="102"/>
      <c r="BC227" s="102"/>
      <c r="BD227" s="102"/>
      <c r="BE227" s="102"/>
      <c r="BF227" s="102"/>
      <c r="BG227" s="102"/>
      <c r="BH227" s="102"/>
      <c r="BI227" s="102"/>
      <c r="BJ227" s="102"/>
      <c r="BK227" s="102"/>
      <c r="BL227" s="102"/>
      <c r="BM227" s="102"/>
      <c r="BN227" s="102"/>
      <c r="BO227" s="102"/>
      <c r="BP227" s="102"/>
      <c r="BQ227" s="102"/>
      <c r="BR227" s="102"/>
      <c r="BS227" s="102"/>
      <c r="BT227" s="102"/>
      <c r="BU227" s="102"/>
      <c r="BV227" s="102"/>
      <c r="BW227" s="102"/>
      <c r="BX227" s="102"/>
      <c r="BY227" s="102"/>
      <c r="BZ227" s="102"/>
      <c r="CA227" s="102"/>
    </row>
    <row r="228" spans="1:79">
      <c r="A228" s="34"/>
      <c r="B228" s="34"/>
      <c r="C228" s="34"/>
      <c r="D228" s="34"/>
      <c r="E228" s="34"/>
      <c r="F228" s="34"/>
      <c r="G228" s="34"/>
      <c r="H228" s="102"/>
      <c r="I228" s="102"/>
      <c r="J228" s="102"/>
      <c r="K228" s="102"/>
      <c r="L228" s="102"/>
      <c r="M228" s="102"/>
      <c r="N228" s="102"/>
      <c r="O228" s="102"/>
      <c r="P228" s="102"/>
      <c r="Q228" s="102"/>
      <c r="R228" s="102"/>
      <c r="S228" s="102"/>
      <c r="T228" s="102"/>
      <c r="U228" s="102"/>
      <c r="V228" s="102"/>
      <c r="W228" s="102"/>
      <c r="X228" s="102"/>
      <c r="Y228" s="102"/>
      <c r="Z228" s="102"/>
      <c r="AA228" s="102"/>
      <c r="AB228" s="102"/>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102"/>
      <c r="BC228" s="102"/>
      <c r="BD228" s="102"/>
      <c r="BE228" s="102"/>
      <c r="BF228" s="102"/>
      <c r="BG228" s="102"/>
      <c r="BH228" s="102"/>
      <c r="BI228" s="102"/>
      <c r="BJ228" s="102"/>
      <c r="BK228" s="102"/>
      <c r="BL228" s="102"/>
      <c r="BM228" s="102"/>
      <c r="BN228" s="102"/>
      <c r="BO228" s="102"/>
      <c r="BP228" s="102"/>
      <c r="BQ228" s="102"/>
      <c r="BR228" s="102"/>
      <c r="BS228" s="102"/>
      <c r="BT228" s="102"/>
      <c r="BU228" s="102"/>
      <c r="BV228" s="102"/>
      <c r="BW228" s="102"/>
      <c r="BX228" s="102"/>
      <c r="BY228" s="102"/>
      <c r="BZ228" s="102"/>
      <c r="CA228" s="102"/>
    </row>
    <row r="229" spans="1:79">
      <c r="A229" s="34"/>
      <c r="B229" s="34"/>
      <c r="C229" s="34"/>
      <c r="D229" s="34"/>
      <c r="E229" s="34"/>
      <c r="F229" s="34"/>
      <c r="G229" s="34"/>
      <c r="H229" s="102"/>
      <c r="I229" s="102"/>
      <c r="J229" s="102"/>
      <c r="K229" s="102"/>
      <c r="L229" s="102"/>
      <c r="M229" s="102"/>
      <c r="N229" s="102"/>
      <c r="O229" s="102"/>
      <c r="P229" s="102"/>
      <c r="Q229" s="102"/>
      <c r="R229" s="102"/>
      <c r="S229" s="102"/>
      <c r="T229" s="102"/>
      <c r="U229" s="102"/>
      <c r="V229" s="102"/>
      <c r="W229" s="102"/>
      <c r="X229" s="102"/>
      <c r="Y229" s="102"/>
      <c r="Z229" s="102"/>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row>
    <row r="230" spans="1:79">
      <c r="A230" s="34"/>
      <c r="B230" s="34"/>
      <c r="C230" s="34"/>
      <c r="D230" s="34"/>
      <c r="E230" s="34"/>
      <c r="F230" s="34"/>
      <c r="G230" s="34"/>
      <c r="H230" s="102"/>
      <c r="I230" s="102"/>
      <c r="J230" s="102"/>
      <c r="K230" s="102"/>
      <c r="L230" s="102"/>
      <c r="M230" s="102"/>
      <c r="N230" s="102"/>
      <c r="O230" s="102"/>
      <c r="P230" s="102"/>
      <c r="Q230" s="102"/>
      <c r="R230" s="102"/>
      <c r="S230" s="102"/>
      <c r="T230" s="102"/>
      <c r="U230" s="102"/>
      <c r="V230" s="102"/>
      <c r="W230" s="102"/>
      <c r="X230" s="102"/>
      <c r="Y230" s="102"/>
      <c r="Z230" s="102"/>
      <c r="AA230" s="102"/>
      <c r="AB230" s="102"/>
      <c r="AC230" s="102"/>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row>
    <row r="231" spans="1:79">
      <c r="A231" s="34"/>
      <c r="B231" s="34"/>
      <c r="C231" s="34"/>
      <c r="D231" s="34"/>
      <c r="E231" s="34"/>
      <c r="F231" s="34"/>
      <c r="G231" s="34"/>
      <c r="H231" s="102"/>
      <c r="I231" s="102"/>
      <c r="J231" s="102"/>
      <c r="K231" s="102"/>
      <c r="L231" s="102"/>
      <c r="M231" s="102"/>
      <c r="N231" s="102"/>
      <c r="O231" s="102"/>
      <c r="P231" s="102"/>
      <c r="Q231" s="102"/>
      <c r="R231" s="102"/>
      <c r="S231" s="102"/>
      <c r="T231" s="102"/>
      <c r="U231" s="102"/>
      <c r="V231" s="102"/>
      <c r="W231" s="102"/>
      <c r="X231" s="102"/>
      <c r="Y231" s="102"/>
      <c r="Z231" s="102"/>
      <c r="AA231" s="102"/>
      <c r="AB231" s="102"/>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row>
    <row r="232" spans="1:79">
      <c r="A232" s="34"/>
      <c r="B232" s="34"/>
      <c r="C232" s="34"/>
      <c r="D232" s="34"/>
      <c r="E232" s="34"/>
      <c r="F232" s="34"/>
      <c r="G232" s="34"/>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row>
    <row r="233" spans="1:79">
      <c r="A233" s="34"/>
      <c r="B233" s="34"/>
      <c r="C233" s="34"/>
      <c r="D233" s="34"/>
      <c r="E233" s="34"/>
      <c r="F233" s="34"/>
      <c r="G233" s="34"/>
      <c r="H233" s="102"/>
      <c r="I233" s="102"/>
      <c r="J233" s="102"/>
      <c r="K233" s="102"/>
      <c r="L233" s="102"/>
      <c r="M233" s="102"/>
      <c r="N233" s="102"/>
      <c r="O233" s="102"/>
      <c r="P233" s="102"/>
      <c r="Q233" s="102"/>
      <c r="R233" s="102"/>
      <c r="S233" s="102"/>
      <c r="T233" s="102"/>
      <c r="U233" s="102"/>
      <c r="V233" s="102"/>
      <c r="W233" s="102"/>
      <c r="X233" s="102"/>
      <c r="Y233" s="102"/>
      <c r="Z233" s="102"/>
      <c r="AA233" s="102"/>
      <c r="AB233" s="102"/>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row>
    <row r="234" spans="1:79">
      <c r="A234" s="34"/>
      <c r="B234" s="34"/>
      <c r="C234" s="34"/>
      <c r="D234" s="34"/>
      <c r="E234" s="34"/>
      <c r="F234" s="34"/>
      <c r="G234" s="34"/>
      <c r="H234" s="102"/>
      <c r="I234" s="102"/>
      <c r="J234" s="102"/>
      <c r="K234" s="102"/>
      <c r="L234" s="102"/>
      <c r="M234" s="102"/>
      <c r="N234" s="102"/>
      <c r="O234" s="102"/>
      <c r="P234" s="102"/>
      <c r="Q234" s="102"/>
      <c r="R234" s="102"/>
      <c r="S234" s="102"/>
      <c r="T234" s="102"/>
      <c r="U234" s="102"/>
      <c r="V234" s="102"/>
      <c r="W234" s="102"/>
      <c r="X234" s="102"/>
      <c r="Y234" s="102"/>
      <c r="Z234" s="102"/>
      <c r="AA234" s="102"/>
      <c r="AB234" s="102"/>
      <c r="AC234" s="102"/>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c r="BU234" s="102"/>
      <c r="BV234" s="102"/>
      <c r="BW234" s="102"/>
      <c r="BX234" s="102"/>
      <c r="BY234" s="102"/>
      <c r="BZ234" s="102"/>
      <c r="CA234" s="102"/>
    </row>
    <row r="235" spans="1:79">
      <c r="A235" s="34"/>
      <c r="B235" s="34"/>
      <c r="C235" s="34"/>
      <c r="D235" s="34"/>
      <c r="E235" s="34"/>
      <c r="F235" s="34"/>
      <c r="G235" s="34"/>
      <c r="H235" s="102"/>
      <c r="I235" s="102"/>
      <c r="J235" s="102"/>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row>
    <row r="236" spans="1:79">
      <c r="A236" s="34"/>
      <c r="B236" s="34"/>
      <c r="C236" s="34"/>
      <c r="D236" s="34"/>
      <c r="E236" s="34"/>
      <c r="F236" s="34"/>
      <c r="G236" s="34"/>
      <c r="H236" s="102"/>
      <c r="I236" s="102"/>
      <c r="J236" s="102"/>
      <c r="K236" s="102"/>
      <c r="L236" s="102"/>
      <c r="M236" s="102"/>
      <c r="N236" s="102"/>
      <c r="O236" s="102"/>
      <c r="P236" s="102"/>
      <c r="Q236" s="102"/>
      <c r="R236" s="102"/>
      <c r="S236" s="102"/>
      <c r="T236" s="102"/>
      <c r="U236" s="102"/>
      <c r="V236" s="102"/>
      <c r="W236" s="102"/>
      <c r="X236" s="102"/>
      <c r="Y236" s="102"/>
      <c r="Z236" s="102"/>
      <c r="AA236" s="102"/>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102"/>
    </row>
    <row r="237" spans="1:79">
      <c r="A237" s="34"/>
      <c r="B237" s="34"/>
      <c r="C237" s="34"/>
      <c r="D237" s="34"/>
      <c r="E237" s="34"/>
      <c r="F237" s="34"/>
      <c r="G237" s="34"/>
      <c r="H237" s="102"/>
      <c r="I237" s="102"/>
      <c r="J237" s="102"/>
      <c r="K237" s="102"/>
      <c r="L237" s="102"/>
      <c r="M237" s="102"/>
      <c r="N237" s="102"/>
      <c r="O237" s="102"/>
      <c r="P237" s="102"/>
      <c r="Q237" s="102"/>
      <c r="R237" s="102"/>
      <c r="S237" s="102"/>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row>
    <row r="238" spans="1:79">
      <c r="A238" s="34"/>
      <c r="B238" s="34"/>
      <c r="C238" s="34"/>
      <c r="D238" s="34"/>
      <c r="E238" s="34"/>
      <c r="F238" s="34"/>
      <c r="G238" s="34"/>
      <c r="H238" s="102"/>
      <c r="I238" s="102"/>
      <c r="J238" s="102"/>
      <c r="K238" s="102"/>
      <c r="L238" s="102"/>
      <c r="M238" s="102"/>
      <c r="N238" s="102"/>
      <c r="O238" s="102"/>
      <c r="P238" s="102"/>
      <c r="Q238" s="102"/>
      <c r="R238" s="102"/>
      <c r="S238" s="102"/>
      <c r="T238" s="102"/>
      <c r="U238" s="102"/>
      <c r="V238" s="102"/>
      <c r="W238" s="102"/>
      <c r="X238" s="102"/>
      <c r="Y238" s="102"/>
      <c r="Z238" s="102"/>
      <c r="AA238" s="102"/>
      <c r="AB238" s="102"/>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row>
    <row r="239" spans="1:79">
      <c r="A239" s="34"/>
      <c r="B239" s="34"/>
      <c r="C239" s="34"/>
      <c r="D239" s="34"/>
      <c r="E239" s="34"/>
      <c r="F239" s="34"/>
      <c r="G239" s="34"/>
      <c r="H239" s="102"/>
      <c r="I239" s="102"/>
      <c r="J239" s="102"/>
      <c r="K239" s="102"/>
      <c r="L239" s="102"/>
      <c r="M239" s="102"/>
      <c r="N239" s="102"/>
      <c r="O239" s="102"/>
      <c r="P239" s="102"/>
      <c r="Q239" s="102"/>
      <c r="R239" s="102"/>
      <c r="S239" s="102"/>
      <c r="T239" s="102"/>
      <c r="U239" s="102"/>
      <c r="V239" s="102"/>
      <c r="W239" s="102"/>
      <c r="X239" s="102"/>
      <c r="Y239" s="102"/>
      <c r="Z239" s="102"/>
      <c r="AA239" s="102"/>
      <c r="AB239" s="102"/>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row>
    <row r="240" spans="1:79">
      <c r="A240" s="34"/>
      <c r="B240" s="34"/>
      <c r="C240" s="34"/>
      <c r="D240" s="34"/>
      <c r="E240" s="34"/>
      <c r="F240" s="34"/>
      <c r="G240" s="34"/>
      <c r="H240" s="102"/>
      <c r="I240" s="102"/>
      <c r="J240" s="102"/>
      <c r="K240" s="102"/>
      <c r="L240" s="102"/>
      <c r="M240" s="102"/>
      <c r="N240" s="102"/>
      <c r="O240" s="102"/>
      <c r="P240" s="102"/>
      <c r="Q240" s="102"/>
      <c r="R240" s="102"/>
      <c r="S240" s="102"/>
      <c r="T240" s="102"/>
      <c r="U240" s="102"/>
      <c r="V240" s="102"/>
      <c r="W240" s="102"/>
      <c r="X240" s="102"/>
      <c r="Y240" s="102"/>
      <c r="Z240" s="102"/>
      <c r="AA240" s="102"/>
      <c r="AB240" s="102"/>
      <c r="AC240" s="102"/>
      <c r="AD240" s="102"/>
      <c r="AE240" s="102"/>
      <c r="AF240" s="102"/>
      <c r="AG240" s="10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row>
    <row r="241" spans="1:79">
      <c r="A241" s="34"/>
      <c r="B241" s="34"/>
      <c r="C241" s="34"/>
      <c r="D241" s="34"/>
      <c r="E241" s="34"/>
      <c r="F241" s="34"/>
      <c r="G241" s="34"/>
      <c r="H241" s="102"/>
      <c r="I241" s="102"/>
      <c r="J241" s="102"/>
      <c r="K241" s="102"/>
      <c r="L241" s="102"/>
      <c r="M241" s="102"/>
      <c r="N241" s="102"/>
      <c r="O241" s="102"/>
      <c r="P241" s="102"/>
      <c r="Q241" s="102"/>
      <c r="R241" s="102"/>
      <c r="S241" s="102"/>
      <c r="T241" s="102"/>
      <c r="U241" s="102"/>
      <c r="V241" s="102"/>
      <c r="W241" s="102"/>
      <c r="X241" s="102"/>
      <c r="Y241" s="102"/>
      <c r="Z241" s="102"/>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row>
    <row r="242" spans="1:79">
      <c r="A242" s="34"/>
      <c r="B242" s="34"/>
      <c r="C242" s="34"/>
      <c r="D242" s="34"/>
      <c r="E242" s="34"/>
      <c r="F242" s="34"/>
      <c r="G242" s="34"/>
      <c r="H242" s="102"/>
      <c r="I242" s="102"/>
      <c r="J242" s="102"/>
      <c r="K242" s="102"/>
      <c r="L242" s="102"/>
      <c r="M242" s="102"/>
      <c r="N242" s="102"/>
      <c r="O242" s="102"/>
      <c r="P242" s="102"/>
      <c r="Q242" s="102"/>
      <c r="R242" s="102"/>
      <c r="S242" s="102"/>
      <c r="T242" s="102"/>
      <c r="U242" s="102"/>
      <c r="V242" s="102"/>
      <c r="W242" s="102"/>
      <c r="X242" s="102"/>
      <c r="Y242" s="102"/>
      <c r="Z242" s="10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row>
    <row r="243" spans="1:79">
      <c r="A243" s="34"/>
      <c r="B243" s="34"/>
      <c r="C243" s="34"/>
      <c r="D243" s="34"/>
      <c r="E243" s="34"/>
      <c r="F243" s="34"/>
      <c r="G243" s="34"/>
      <c r="H243" s="102"/>
      <c r="I243" s="102"/>
      <c r="J243" s="102"/>
      <c r="K243" s="102"/>
      <c r="L243" s="102"/>
      <c r="M243" s="102"/>
      <c r="N243" s="102"/>
      <c r="O243" s="102"/>
      <c r="P243" s="102"/>
      <c r="Q243" s="102"/>
      <c r="R243" s="102"/>
      <c r="S243" s="102"/>
      <c r="T243" s="102"/>
      <c r="U243" s="102"/>
      <c r="V243" s="102"/>
      <c r="W243" s="102"/>
      <c r="X243" s="102"/>
      <c r="Y243" s="102"/>
      <c r="Z243" s="102"/>
      <c r="AA243" s="102"/>
      <c r="AB243" s="102"/>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row>
    <row r="244" spans="1:79">
      <c r="A244" s="34"/>
      <c r="B244" s="34"/>
      <c r="C244" s="34"/>
      <c r="D244" s="34"/>
      <c r="E244" s="34"/>
      <c r="F244" s="34"/>
      <c r="G244" s="34"/>
      <c r="H244" s="102"/>
      <c r="I244" s="102"/>
      <c r="J244" s="102"/>
      <c r="K244" s="102"/>
      <c r="L244" s="102"/>
      <c r="M244" s="102"/>
      <c r="N244" s="102"/>
      <c r="O244" s="102"/>
      <c r="P244" s="102"/>
      <c r="Q244" s="102"/>
      <c r="R244" s="102"/>
      <c r="S244" s="102"/>
      <c r="T244" s="102"/>
      <c r="U244" s="102"/>
      <c r="V244" s="102"/>
      <c r="W244" s="102"/>
      <c r="X244" s="102"/>
      <c r="Y244" s="102"/>
      <c r="Z244" s="102"/>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row>
    <row r="245" spans="1:79">
      <c r="A245" s="34"/>
      <c r="B245" s="34"/>
      <c r="C245" s="34"/>
      <c r="D245" s="34"/>
      <c r="E245" s="34"/>
      <c r="F245" s="34"/>
      <c r="G245" s="34"/>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row>
    <row r="246" spans="1:79">
      <c r="A246" s="34"/>
      <c r="B246" s="34"/>
      <c r="C246" s="34"/>
      <c r="D246" s="34"/>
      <c r="E246" s="34"/>
      <c r="F246" s="34"/>
      <c r="G246" s="34"/>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c r="AD246" s="102"/>
      <c r="AE246" s="102"/>
      <c r="AF246" s="102"/>
      <c r="AG246" s="10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row>
    <row r="247" spans="1:79">
      <c r="A247" s="34"/>
      <c r="B247" s="34"/>
      <c r="C247" s="34"/>
      <c r="D247" s="34"/>
      <c r="E247" s="34"/>
      <c r="F247" s="34"/>
      <c r="G247" s="34"/>
      <c r="H247" s="102"/>
      <c r="I247" s="102"/>
      <c r="J247" s="102"/>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A247" s="102"/>
    </row>
    <row r="248" spans="1:79">
      <c r="A248" s="34"/>
      <c r="B248" s="34"/>
      <c r="C248" s="34"/>
      <c r="D248" s="34"/>
      <c r="E248" s="34"/>
      <c r="F248" s="34"/>
      <c r="G248" s="34"/>
      <c r="H248" s="102"/>
      <c r="I248" s="102"/>
      <c r="J248" s="102"/>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row>
    <row r="249" spans="1:79">
      <c r="A249" s="34"/>
      <c r="B249" s="34"/>
      <c r="C249" s="34"/>
      <c r="D249" s="34"/>
      <c r="E249" s="34"/>
      <c r="F249" s="34"/>
      <c r="G249" s="34"/>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c r="CA249" s="102"/>
    </row>
    <row r="250" spans="1:79">
      <c r="A250" s="34"/>
      <c r="B250" s="34"/>
      <c r="C250" s="34"/>
      <c r="D250" s="34"/>
      <c r="E250" s="34"/>
      <c r="F250" s="34"/>
      <c r="G250" s="34"/>
      <c r="H250" s="102"/>
      <c r="I250" s="102"/>
      <c r="J250" s="102"/>
      <c r="K250" s="102"/>
      <c r="L250" s="102"/>
      <c r="M250" s="102"/>
      <c r="N250" s="102"/>
      <c r="O250" s="102"/>
      <c r="P250" s="102"/>
      <c r="Q250" s="102"/>
      <c r="R250" s="102"/>
      <c r="S250" s="102"/>
      <c r="T250" s="102"/>
      <c r="U250" s="102"/>
      <c r="V250" s="102"/>
      <c r="W250" s="102"/>
      <c r="X250" s="102"/>
      <c r="Y250" s="102"/>
      <c r="Z250" s="102"/>
      <c r="AA250" s="102"/>
      <c r="AB250" s="102"/>
      <c r="AC250" s="102"/>
      <c r="AD250" s="102"/>
      <c r="AE250" s="102"/>
      <c r="AF250" s="102"/>
      <c r="AG250" s="102"/>
      <c r="AH250" s="102"/>
      <c r="AI250" s="102"/>
      <c r="AJ250" s="102"/>
      <c r="AK250" s="102"/>
      <c r="AL250" s="102"/>
      <c r="AM250" s="102"/>
      <c r="AN250" s="102"/>
      <c r="AO250" s="102"/>
      <c r="AP250" s="102"/>
      <c r="AQ250" s="102"/>
      <c r="AR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102"/>
    </row>
    <row r="251" spans="1:79">
      <c r="A251" s="34"/>
      <c r="B251" s="34"/>
      <c r="C251" s="34"/>
      <c r="D251" s="34"/>
      <c r="E251" s="34"/>
      <c r="F251" s="34"/>
      <c r="G251" s="34"/>
      <c r="H251" s="102"/>
      <c r="I251" s="102"/>
      <c r="J251" s="102"/>
      <c r="K251" s="102"/>
      <c r="L251" s="102"/>
      <c r="M251" s="102"/>
      <c r="N251" s="102"/>
      <c r="O251" s="102"/>
      <c r="P251" s="102"/>
      <c r="Q251" s="102"/>
      <c r="R251" s="102"/>
      <c r="S251" s="102"/>
      <c r="T251" s="102"/>
      <c r="U251" s="102"/>
      <c r="V251" s="102"/>
      <c r="W251" s="102"/>
      <c r="X251" s="102"/>
      <c r="Y251" s="102"/>
      <c r="Z251" s="102"/>
      <c r="AA251" s="102"/>
      <c r="AB251" s="102"/>
      <c r="AC251" s="102"/>
      <c r="AD251" s="102"/>
      <c r="AE251" s="102"/>
      <c r="AF251" s="102"/>
      <c r="AG251" s="102"/>
      <c r="AH251" s="102"/>
      <c r="AI251" s="102"/>
      <c r="AJ251" s="102"/>
      <c r="AK251" s="102"/>
      <c r="AL251" s="102"/>
      <c r="AM251" s="102"/>
      <c r="AN251" s="102"/>
      <c r="AO251" s="102"/>
      <c r="AP251" s="102"/>
      <c r="AQ251" s="102"/>
      <c r="AR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102"/>
      <c r="CA251" s="102"/>
    </row>
    <row r="252" spans="1:79">
      <c r="A252" s="34"/>
      <c r="B252" s="34"/>
      <c r="C252" s="34"/>
      <c r="D252" s="34"/>
      <c r="E252" s="34"/>
      <c r="F252" s="34"/>
      <c r="G252" s="34"/>
      <c r="H252" s="102"/>
      <c r="I252" s="102"/>
      <c r="J252" s="102"/>
      <c r="K252" s="102"/>
      <c r="L252" s="102"/>
      <c r="M252" s="102"/>
      <c r="N252" s="102"/>
      <c r="O252" s="102"/>
      <c r="P252" s="102"/>
      <c r="Q252" s="102"/>
      <c r="R252" s="102"/>
      <c r="S252" s="102"/>
      <c r="T252" s="102"/>
      <c r="U252" s="102"/>
      <c r="V252" s="102"/>
      <c r="W252" s="102"/>
      <c r="X252" s="102"/>
      <c r="Y252" s="102"/>
      <c r="Z252" s="102"/>
      <c r="AA252" s="102"/>
      <c r="AB252" s="102"/>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A252" s="102"/>
    </row>
    <row r="253" spans="1:79">
      <c r="A253" s="34"/>
      <c r="B253" s="34"/>
      <c r="C253" s="34"/>
      <c r="D253" s="34"/>
      <c r="E253" s="34"/>
      <c r="F253" s="34"/>
      <c r="G253" s="34"/>
      <c r="H253" s="102"/>
      <c r="I253" s="102"/>
      <c r="J253" s="102"/>
      <c r="K253" s="102"/>
      <c r="L253" s="102"/>
      <c r="M253" s="102"/>
      <c r="N253" s="102"/>
      <c r="O253" s="102"/>
      <c r="P253" s="102"/>
      <c r="Q253" s="102"/>
      <c r="R253" s="102"/>
      <c r="S253" s="102"/>
      <c r="T253" s="102"/>
      <c r="U253" s="102"/>
      <c r="V253" s="102"/>
      <c r="W253" s="102"/>
      <c r="X253" s="102"/>
      <c r="Y253" s="102"/>
      <c r="Z253" s="102"/>
      <c r="AA253" s="102"/>
      <c r="AB253" s="102"/>
      <c r="AC253" s="102"/>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c r="CA253" s="102"/>
    </row>
    <row r="254" spans="1:79">
      <c r="A254" s="34"/>
      <c r="B254" s="34"/>
      <c r="C254" s="34"/>
      <c r="D254" s="34"/>
      <c r="E254" s="34"/>
      <c r="F254" s="34"/>
      <c r="G254" s="34"/>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c r="CA254" s="102"/>
    </row>
    <row r="255" spans="1:79">
      <c r="A255" s="34"/>
      <c r="B255" s="34"/>
      <c r="C255" s="34"/>
      <c r="D255" s="34"/>
      <c r="E255" s="34"/>
      <c r="F255" s="34"/>
      <c r="G255" s="34"/>
      <c r="H255" s="102"/>
      <c r="I255" s="102"/>
      <c r="J255" s="102"/>
      <c r="K255" s="102"/>
      <c r="L255" s="102"/>
      <c r="M255" s="102"/>
      <c r="N255" s="102"/>
      <c r="O255" s="102"/>
      <c r="P255" s="102"/>
      <c r="Q255" s="102"/>
      <c r="R255" s="102"/>
      <c r="S255" s="102"/>
      <c r="T255" s="102"/>
      <c r="U255" s="102"/>
      <c r="V255" s="102"/>
      <c r="W255" s="102"/>
      <c r="X255" s="102"/>
      <c r="Y255" s="102"/>
      <c r="Z255" s="102"/>
      <c r="AA255" s="102"/>
      <c r="AB255" s="102"/>
      <c r="AC255" s="102"/>
      <c r="AD255" s="102"/>
      <c r="AE255" s="102"/>
      <c r="AF255" s="102"/>
      <c r="AG255" s="102"/>
      <c r="AH255" s="102"/>
      <c r="AI255" s="102"/>
      <c r="AJ255" s="102"/>
      <c r="AK255" s="102"/>
      <c r="AL255" s="102"/>
      <c r="AM255" s="102"/>
      <c r="AN255" s="102"/>
      <c r="AO255" s="102"/>
      <c r="AP255" s="102"/>
      <c r="AQ255" s="102"/>
      <c r="AR255" s="102"/>
      <c r="AS255" s="102"/>
      <c r="AT255" s="102"/>
      <c r="AU255" s="102"/>
      <c r="AV255" s="102"/>
      <c r="AW255" s="102"/>
      <c r="AX255" s="102"/>
      <c r="AY255" s="102"/>
      <c r="AZ255" s="102"/>
      <c r="BA255" s="102"/>
      <c r="BB255" s="102"/>
      <c r="BC255" s="102"/>
      <c r="BD255" s="102"/>
      <c r="BE255" s="102"/>
      <c r="BF255" s="102"/>
      <c r="BG255" s="102"/>
      <c r="BH255" s="102"/>
      <c r="BI255" s="102"/>
      <c r="BJ255" s="102"/>
      <c r="BK255" s="102"/>
      <c r="BL255" s="102"/>
      <c r="BM255" s="102"/>
      <c r="BN255" s="102"/>
      <c r="BO255" s="102"/>
      <c r="BP255" s="102"/>
      <c r="BQ255" s="102"/>
      <c r="BR255" s="102"/>
      <c r="BS255" s="102"/>
      <c r="BT255" s="102"/>
      <c r="BU255" s="102"/>
      <c r="BV255" s="102"/>
      <c r="BW255" s="102"/>
      <c r="BX255" s="102"/>
      <c r="BY255" s="102"/>
      <c r="BZ255" s="102"/>
      <c r="CA255" s="102"/>
    </row>
    <row r="256" spans="1:79">
      <c r="A256" s="34"/>
      <c r="B256" s="34"/>
      <c r="C256" s="34"/>
      <c r="D256" s="34"/>
      <c r="E256" s="34"/>
      <c r="F256" s="34"/>
      <c r="G256" s="34"/>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row>
    <row r="257" spans="1:79">
      <c r="A257" s="34"/>
      <c r="B257" s="34"/>
      <c r="C257" s="34"/>
      <c r="D257" s="34"/>
      <c r="E257" s="34"/>
      <c r="F257" s="34"/>
      <c r="G257" s="34"/>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c r="CA257" s="102"/>
    </row>
    <row r="258" spans="1:79">
      <c r="A258" s="34"/>
      <c r="B258" s="34"/>
      <c r="C258" s="34"/>
      <c r="D258" s="34"/>
      <c r="E258" s="34"/>
      <c r="F258" s="34"/>
      <c r="G258" s="34"/>
      <c r="H258" s="102"/>
      <c r="I258" s="102"/>
      <c r="J258" s="102"/>
      <c r="K258" s="102"/>
      <c r="L258" s="102"/>
      <c r="M258" s="102"/>
      <c r="N258" s="102"/>
      <c r="O258" s="102"/>
      <c r="P258" s="102"/>
      <c r="Q258" s="102"/>
      <c r="R258" s="102"/>
      <c r="S258" s="102"/>
      <c r="T258" s="102"/>
      <c r="U258" s="102"/>
      <c r="V258" s="102"/>
      <c r="W258" s="102"/>
      <c r="X258" s="102"/>
      <c r="Y258" s="102"/>
      <c r="Z258" s="102"/>
      <c r="AA258" s="102"/>
      <c r="AB258" s="102"/>
      <c r="AC258" s="102"/>
      <c r="AD258" s="102"/>
      <c r="AE258" s="102"/>
      <c r="AF258" s="102"/>
      <c r="AG258" s="102"/>
      <c r="AH258" s="102"/>
      <c r="AI258" s="102"/>
      <c r="AJ258" s="102"/>
      <c r="AK258" s="102"/>
      <c r="AL258" s="102"/>
      <c r="AM258" s="102"/>
      <c r="AN258" s="102"/>
      <c r="AO258" s="102"/>
      <c r="AP258" s="102"/>
      <c r="AQ258" s="102"/>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c r="CA258" s="102"/>
    </row>
    <row r="259" spans="1:79">
      <c r="A259" s="34"/>
      <c r="B259" s="34"/>
      <c r="C259" s="34"/>
      <c r="D259" s="34"/>
      <c r="E259" s="34"/>
      <c r="F259" s="34"/>
      <c r="G259" s="34"/>
      <c r="H259" s="102"/>
      <c r="I259" s="102"/>
      <c r="J259" s="102"/>
      <c r="K259" s="102"/>
      <c r="L259" s="102"/>
      <c r="M259" s="102"/>
      <c r="N259" s="102"/>
      <c r="O259" s="102"/>
      <c r="P259" s="102"/>
      <c r="Q259" s="102"/>
      <c r="R259" s="102"/>
      <c r="S259" s="102"/>
      <c r="T259" s="102"/>
      <c r="U259" s="102"/>
      <c r="V259" s="102"/>
      <c r="W259" s="102"/>
      <c r="X259" s="102"/>
      <c r="Y259" s="102"/>
      <c r="Z259" s="102"/>
      <c r="AA259" s="102"/>
      <c r="AB259" s="102"/>
      <c r="AC259" s="102"/>
      <c r="AD259" s="102"/>
      <c r="AE259" s="102"/>
      <c r="AF259" s="102"/>
      <c r="AG259" s="102"/>
      <c r="AH259" s="102"/>
      <c r="AI259" s="102"/>
      <c r="AJ259" s="102"/>
      <c r="AK259" s="102"/>
      <c r="AL259" s="102"/>
      <c r="AM259" s="102"/>
      <c r="AN259" s="102"/>
      <c r="AO259" s="102"/>
      <c r="AP259" s="102"/>
      <c r="AQ259" s="102"/>
      <c r="AR259" s="102"/>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c r="BU259" s="102"/>
      <c r="BV259" s="102"/>
      <c r="BW259" s="102"/>
      <c r="BX259" s="102"/>
      <c r="BY259" s="102"/>
      <c r="BZ259" s="102"/>
      <c r="CA259" s="102"/>
    </row>
    <row r="260" spans="1:79">
      <c r="A260" s="34"/>
      <c r="B260" s="34"/>
      <c r="C260" s="34"/>
      <c r="D260" s="34"/>
      <c r="E260" s="34"/>
      <c r="F260" s="34"/>
      <c r="G260" s="34"/>
      <c r="H260" s="102"/>
      <c r="I260" s="102"/>
      <c r="J260" s="102"/>
      <c r="K260" s="102"/>
      <c r="L260" s="102"/>
      <c r="M260" s="102"/>
      <c r="N260" s="102"/>
      <c r="O260" s="102"/>
      <c r="P260" s="102"/>
      <c r="Q260" s="102"/>
      <c r="R260" s="102"/>
      <c r="S260" s="102"/>
      <c r="T260" s="102"/>
      <c r="U260" s="102"/>
      <c r="V260" s="102"/>
      <c r="W260" s="102"/>
      <c r="X260" s="102"/>
      <c r="Y260" s="102"/>
      <c r="Z260" s="102"/>
      <c r="AA260" s="102"/>
      <c r="AB260" s="102"/>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c r="CA260" s="102"/>
    </row>
    <row r="261" spans="1:79">
      <c r="A261" s="34"/>
      <c r="B261" s="34"/>
      <c r="C261" s="34"/>
      <c r="D261" s="34"/>
      <c r="E261" s="34"/>
      <c r="F261" s="34"/>
      <c r="G261" s="34"/>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A261" s="102"/>
    </row>
    <row r="262" spans="1:79">
      <c r="A262" s="34"/>
      <c r="B262" s="34"/>
      <c r="C262" s="34"/>
      <c r="D262" s="34"/>
      <c r="E262" s="34"/>
      <c r="F262" s="34"/>
      <c r="G262" s="34"/>
      <c r="H262" s="102"/>
      <c r="I262" s="102"/>
      <c r="J262" s="102"/>
      <c r="K262" s="102"/>
      <c r="L262" s="102"/>
      <c r="M262" s="102"/>
      <c r="N262" s="102"/>
      <c r="O262" s="102"/>
      <c r="P262" s="102"/>
      <c r="Q262" s="102"/>
      <c r="R262" s="102"/>
      <c r="S262" s="102"/>
      <c r="T262" s="102"/>
      <c r="U262" s="102"/>
      <c r="V262" s="102"/>
      <c r="W262" s="102"/>
      <c r="X262" s="102"/>
      <c r="Y262" s="102"/>
      <c r="Z262" s="102"/>
      <c r="AA262" s="102"/>
      <c r="AB262" s="102"/>
      <c r="AC262" s="102"/>
      <c r="AD262" s="102"/>
      <c r="AE262" s="102"/>
      <c r="AF262" s="102"/>
      <c r="AG262" s="102"/>
      <c r="AH262" s="102"/>
      <c r="AI262" s="102"/>
      <c r="AJ262" s="102"/>
      <c r="AK262" s="102"/>
      <c r="AL262" s="102"/>
      <c r="AM262" s="102"/>
      <c r="AN262" s="102"/>
      <c r="AO262" s="102"/>
      <c r="AP262" s="102"/>
      <c r="AQ262" s="102"/>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c r="BU262" s="102"/>
      <c r="BV262" s="102"/>
      <c r="BW262" s="102"/>
      <c r="BX262" s="102"/>
      <c r="BY262" s="102"/>
      <c r="BZ262" s="102"/>
      <c r="CA262" s="102"/>
    </row>
    <row r="263" spans="1:79">
      <c r="A263" s="34"/>
      <c r="B263" s="34"/>
      <c r="C263" s="34"/>
      <c r="D263" s="34"/>
      <c r="E263" s="34"/>
      <c r="F263" s="34"/>
      <c r="G263" s="34"/>
      <c r="H263" s="102"/>
      <c r="I263" s="102"/>
      <c r="J263" s="102"/>
      <c r="K263" s="102"/>
      <c r="L263" s="102"/>
      <c r="M263" s="102"/>
      <c r="N263" s="102"/>
      <c r="O263" s="102"/>
      <c r="P263" s="102"/>
      <c r="Q263" s="102"/>
      <c r="R263" s="102"/>
      <c r="S263" s="102"/>
      <c r="T263" s="102"/>
      <c r="U263" s="102"/>
      <c r="V263" s="102"/>
      <c r="W263" s="102"/>
      <c r="X263" s="102"/>
      <c r="Y263" s="102"/>
      <c r="Z263" s="102"/>
      <c r="AA263" s="102"/>
      <c r="AB263" s="102"/>
      <c r="AC263" s="102"/>
      <c r="AD263" s="102"/>
      <c r="AE263" s="102"/>
      <c r="AF263" s="102"/>
      <c r="AG263" s="102"/>
      <c r="AH263" s="102"/>
      <c r="AI263" s="102"/>
      <c r="AJ263" s="102"/>
      <c r="AK263" s="102"/>
      <c r="AL263" s="102"/>
      <c r="AM263" s="102"/>
      <c r="AN263" s="102"/>
      <c r="AO263" s="102"/>
      <c r="AP263" s="102"/>
      <c r="AQ263" s="102"/>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c r="BU263" s="102"/>
      <c r="BV263" s="102"/>
      <c r="BW263" s="102"/>
      <c r="BX263" s="102"/>
      <c r="BY263" s="102"/>
      <c r="BZ263" s="102"/>
      <c r="CA263" s="102"/>
    </row>
    <row r="264" spans="1:79">
      <c r="A264" s="34"/>
      <c r="B264" s="34"/>
      <c r="C264" s="34"/>
      <c r="D264" s="34"/>
      <c r="E264" s="34"/>
      <c r="F264" s="34"/>
      <c r="G264" s="34"/>
      <c r="H264" s="102"/>
      <c r="I264" s="102"/>
      <c r="J264" s="102"/>
      <c r="K264" s="102"/>
      <c r="L264" s="102"/>
      <c r="M264" s="102"/>
      <c r="N264" s="102"/>
      <c r="O264" s="102"/>
      <c r="P264" s="102"/>
      <c r="Q264" s="102"/>
      <c r="R264" s="102"/>
      <c r="S264" s="102"/>
      <c r="T264" s="102"/>
      <c r="U264" s="102"/>
      <c r="V264" s="102"/>
      <c r="W264" s="102"/>
      <c r="X264" s="102"/>
      <c r="Y264" s="102"/>
      <c r="Z264" s="102"/>
      <c r="AA264" s="102"/>
      <c r="AB264" s="102"/>
      <c r="AC264" s="102"/>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A264" s="102"/>
    </row>
    <row r="265" spans="1:79">
      <c r="A265" s="34"/>
      <c r="B265" s="34"/>
      <c r="C265" s="34"/>
      <c r="D265" s="34"/>
      <c r="E265" s="34"/>
      <c r="F265" s="34"/>
      <c r="G265" s="34"/>
      <c r="H265" s="102"/>
      <c r="I265" s="102"/>
      <c r="J265" s="102"/>
      <c r="K265" s="102"/>
      <c r="L265" s="102"/>
      <c r="M265" s="102"/>
      <c r="N265" s="102"/>
      <c r="O265" s="102"/>
      <c r="P265" s="102"/>
      <c r="Q265" s="102"/>
      <c r="R265" s="102"/>
      <c r="S265" s="102"/>
      <c r="T265" s="102"/>
      <c r="U265" s="102"/>
      <c r="V265" s="102"/>
      <c r="W265" s="102"/>
      <c r="X265" s="102"/>
      <c r="Y265" s="102"/>
      <c r="Z265" s="102"/>
      <c r="AA265" s="102"/>
      <c r="AB265" s="102"/>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c r="CA265" s="102"/>
    </row>
    <row r="266" spans="1:79">
      <c r="A266" s="34"/>
      <c r="B266" s="34"/>
      <c r="C266" s="34"/>
      <c r="D266" s="34"/>
      <c r="E266" s="34"/>
      <c r="F266" s="34"/>
      <c r="G266" s="34"/>
      <c r="H266" s="102"/>
      <c r="I266" s="102"/>
      <c r="J266" s="102"/>
      <c r="K266" s="102"/>
      <c r="L266" s="102"/>
      <c r="M266" s="102"/>
      <c r="N266" s="102"/>
      <c r="O266" s="102"/>
      <c r="P266" s="102"/>
      <c r="Q266" s="102"/>
      <c r="R266" s="102"/>
      <c r="S266" s="102"/>
      <c r="T266" s="102"/>
      <c r="U266" s="102"/>
      <c r="V266" s="102"/>
      <c r="W266" s="102"/>
      <c r="X266" s="102"/>
      <c r="Y266" s="102"/>
      <c r="Z266" s="102"/>
      <c r="AA266" s="102"/>
      <c r="AB266" s="102"/>
      <c r="AC266" s="102"/>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c r="CA266" s="102"/>
    </row>
    <row r="267" spans="1:79">
      <c r="A267" s="34"/>
      <c r="B267" s="34"/>
      <c r="C267" s="34"/>
      <c r="D267" s="34"/>
      <c r="E267" s="34"/>
      <c r="F267" s="34"/>
      <c r="G267" s="34"/>
      <c r="H267" s="102"/>
      <c r="I267" s="102"/>
      <c r="J267" s="102"/>
      <c r="K267" s="102"/>
      <c r="L267" s="102"/>
      <c r="M267" s="102"/>
      <c r="N267" s="102"/>
      <c r="O267" s="102"/>
      <c r="P267" s="102"/>
      <c r="Q267" s="102"/>
      <c r="R267" s="102"/>
      <c r="S267" s="102"/>
      <c r="T267" s="102"/>
      <c r="U267" s="102"/>
      <c r="V267" s="102"/>
      <c r="W267" s="102"/>
      <c r="X267" s="102"/>
      <c r="Y267" s="102"/>
      <c r="Z267" s="102"/>
      <c r="AA267" s="102"/>
      <c r="AB267" s="102"/>
      <c r="AC267" s="102"/>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c r="BA267" s="102"/>
      <c r="BB267" s="102"/>
      <c r="BC267" s="102"/>
      <c r="BD267" s="102"/>
      <c r="BE267" s="102"/>
      <c r="BF267" s="102"/>
      <c r="BG267" s="102"/>
      <c r="BH267" s="102"/>
      <c r="BI267" s="102"/>
      <c r="BJ267" s="102"/>
      <c r="BK267" s="102"/>
      <c r="BL267" s="102"/>
      <c r="BM267" s="102"/>
      <c r="BN267" s="102"/>
      <c r="BO267" s="102"/>
      <c r="BP267" s="102"/>
      <c r="BQ267" s="102"/>
      <c r="BR267" s="102"/>
      <c r="BS267" s="102"/>
      <c r="BT267" s="102"/>
      <c r="BU267" s="102"/>
      <c r="BV267" s="102"/>
      <c r="BW267" s="102"/>
      <c r="BX267" s="102"/>
      <c r="BY267" s="102"/>
      <c r="BZ267" s="102"/>
      <c r="CA267" s="102"/>
    </row>
    <row r="268" spans="1:79">
      <c r="A268" s="34"/>
      <c r="B268" s="34"/>
      <c r="C268" s="34"/>
      <c r="D268" s="34"/>
      <c r="E268" s="34"/>
      <c r="F268" s="34"/>
      <c r="G268" s="34"/>
      <c r="H268" s="102"/>
      <c r="I268" s="102"/>
      <c r="J268" s="102"/>
      <c r="K268" s="102"/>
      <c r="L268" s="102"/>
      <c r="M268" s="102"/>
      <c r="N268" s="102"/>
      <c r="O268" s="102"/>
      <c r="P268" s="102"/>
      <c r="Q268" s="102"/>
      <c r="R268" s="102"/>
      <c r="S268" s="102"/>
      <c r="T268" s="102"/>
      <c r="U268" s="102"/>
      <c r="V268" s="102"/>
      <c r="W268" s="102"/>
      <c r="X268" s="102"/>
      <c r="Y268" s="102"/>
      <c r="Z268" s="102"/>
      <c r="AA268" s="102"/>
      <c r="AB268" s="102"/>
      <c r="AC268" s="102"/>
      <c r="AD268" s="102"/>
      <c r="AE268" s="102"/>
      <c r="AF268" s="102"/>
      <c r="AG268" s="102"/>
      <c r="AH268" s="102"/>
      <c r="AI268" s="102"/>
      <c r="AJ268" s="102"/>
      <c r="AK268" s="102"/>
      <c r="AL268" s="102"/>
      <c r="AM268" s="102"/>
      <c r="AN268" s="102"/>
      <c r="AO268" s="102"/>
      <c r="AP268" s="102"/>
      <c r="AQ268" s="102"/>
      <c r="AR268" s="102"/>
      <c r="AS268" s="102"/>
      <c r="AT268" s="102"/>
      <c r="AU268" s="102"/>
      <c r="AV268" s="102"/>
      <c r="AW268" s="102"/>
      <c r="AX268" s="102"/>
      <c r="AY268" s="102"/>
      <c r="AZ268" s="102"/>
      <c r="BA268" s="102"/>
      <c r="BB268" s="102"/>
      <c r="BC268" s="102"/>
      <c r="BD268" s="102"/>
      <c r="BE268" s="102"/>
      <c r="BF268" s="102"/>
      <c r="BG268" s="102"/>
      <c r="BH268" s="102"/>
      <c r="BI268" s="102"/>
      <c r="BJ268" s="102"/>
      <c r="BK268" s="102"/>
      <c r="BL268" s="102"/>
      <c r="BM268" s="102"/>
      <c r="BN268" s="102"/>
      <c r="BO268" s="102"/>
      <c r="BP268" s="102"/>
      <c r="BQ268" s="102"/>
      <c r="BR268" s="102"/>
      <c r="BS268" s="102"/>
      <c r="BT268" s="102"/>
      <c r="BU268" s="102"/>
      <c r="BV268" s="102"/>
      <c r="BW268" s="102"/>
      <c r="BX268" s="102"/>
      <c r="BY268" s="102"/>
      <c r="BZ268" s="102"/>
      <c r="CA268" s="102"/>
    </row>
    <row r="269" spans="1:79">
      <c r="A269" s="34"/>
      <c r="B269" s="34"/>
      <c r="C269" s="34"/>
      <c r="D269" s="34"/>
      <c r="E269" s="34"/>
      <c r="F269" s="34"/>
      <c r="G269" s="34"/>
      <c r="H269" s="102"/>
      <c r="I269" s="102"/>
      <c r="J269" s="102"/>
      <c r="K269" s="102"/>
      <c r="L269" s="102"/>
      <c r="M269" s="102"/>
      <c r="N269" s="102"/>
      <c r="O269" s="102"/>
      <c r="P269" s="102"/>
      <c r="Q269" s="102"/>
      <c r="R269" s="102"/>
      <c r="S269" s="102"/>
      <c r="T269" s="102"/>
      <c r="U269" s="102"/>
      <c r="V269" s="102"/>
      <c r="W269" s="102"/>
      <c r="X269" s="102"/>
      <c r="Y269" s="102"/>
      <c r="Z269" s="102"/>
      <c r="AA269" s="102"/>
      <c r="AB269" s="102"/>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102"/>
      <c r="BC269" s="102"/>
      <c r="BD269" s="102"/>
      <c r="BE269" s="102"/>
      <c r="BF269" s="102"/>
      <c r="BG269" s="102"/>
      <c r="BH269" s="102"/>
      <c r="BI269" s="102"/>
      <c r="BJ269" s="102"/>
      <c r="BK269" s="102"/>
      <c r="BL269" s="102"/>
      <c r="BM269" s="102"/>
      <c r="BN269" s="102"/>
      <c r="BO269" s="102"/>
      <c r="BP269" s="102"/>
      <c r="BQ269" s="102"/>
      <c r="BR269" s="102"/>
      <c r="BS269" s="102"/>
      <c r="BT269" s="102"/>
      <c r="BU269" s="102"/>
      <c r="BV269" s="102"/>
      <c r="BW269" s="102"/>
      <c r="BX269" s="102"/>
      <c r="BY269" s="102"/>
      <c r="BZ269" s="102"/>
      <c r="CA269" s="102"/>
    </row>
    <row r="270" spans="1:79">
      <c r="A270" s="34"/>
      <c r="B270" s="34"/>
      <c r="C270" s="34"/>
      <c r="D270" s="34"/>
      <c r="E270" s="34"/>
      <c r="F270" s="34"/>
      <c r="G270" s="34"/>
      <c r="H270" s="102"/>
      <c r="I270" s="102"/>
      <c r="J270" s="102"/>
      <c r="K270" s="102"/>
      <c r="L270" s="102"/>
      <c r="M270" s="102"/>
      <c r="N270" s="102"/>
      <c r="O270" s="102"/>
      <c r="P270" s="102"/>
      <c r="Q270" s="102"/>
      <c r="R270" s="102"/>
      <c r="S270" s="102"/>
      <c r="T270" s="102"/>
      <c r="U270" s="102"/>
      <c r="V270" s="102"/>
      <c r="W270" s="102"/>
      <c r="X270" s="102"/>
      <c r="Y270" s="102"/>
      <c r="Z270" s="102"/>
      <c r="AA270" s="102"/>
      <c r="AB270" s="102"/>
      <c r="AC270" s="102"/>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102"/>
      <c r="AY270" s="102"/>
      <c r="AZ270" s="102"/>
      <c r="BA270" s="102"/>
      <c r="BB270" s="102"/>
      <c r="BC270" s="102"/>
      <c r="BD270" s="102"/>
      <c r="BE270" s="102"/>
      <c r="BF270" s="102"/>
      <c r="BG270" s="102"/>
      <c r="BH270" s="102"/>
      <c r="BI270" s="102"/>
      <c r="BJ270" s="102"/>
      <c r="BK270" s="102"/>
      <c r="BL270" s="102"/>
      <c r="BM270" s="102"/>
      <c r="BN270" s="102"/>
      <c r="BO270" s="102"/>
      <c r="BP270" s="102"/>
      <c r="BQ270" s="102"/>
      <c r="BR270" s="102"/>
      <c r="BS270" s="102"/>
      <c r="BT270" s="102"/>
      <c r="BU270" s="102"/>
      <c r="BV270" s="102"/>
      <c r="BW270" s="102"/>
      <c r="BX270" s="102"/>
      <c r="BY270" s="102"/>
      <c r="BZ270" s="102"/>
      <c r="CA270" s="102"/>
    </row>
    <row r="271" spans="1:79">
      <c r="A271" s="34"/>
      <c r="B271" s="34"/>
      <c r="C271" s="34"/>
      <c r="D271" s="34"/>
      <c r="E271" s="34"/>
      <c r="F271" s="34"/>
      <c r="G271" s="34"/>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102"/>
      <c r="AD271" s="102"/>
      <c r="AE271" s="102"/>
      <c r="AF271" s="102"/>
      <c r="AG271" s="102"/>
      <c r="AH271" s="102"/>
      <c r="AI271" s="102"/>
      <c r="AJ271" s="102"/>
      <c r="AK271" s="102"/>
      <c r="AL271" s="102"/>
      <c r="AM271" s="102"/>
      <c r="AN271" s="102"/>
      <c r="AO271" s="102"/>
      <c r="AP271" s="102"/>
      <c r="AQ271" s="102"/>
      <c r="AR271" s="102"/>
      <c r="AS271" s="102"/>
      <c r="AT271" s="102"/>
      <c r="AU271" s="102"/>
      <c r="AV271" s="102"/>
      <c r="AW271" s="102"/>
      <c r="AX271" s="102"/>
      <c r="AY271" s="102"/>
      <c r="AZ271" s="102"/>
      <c r="BA271" s="102"/>
      <c r="BB271" s="102"/>
      <c r="BC271" s="102"/>
      <c r="BD271" s="102"/>
      <c r="BE271" s="102"/>
      <c r="BF271" s="102"/>
      <c r="BG271" s="102"/>
      <c r="BH271" s="102"/>
      <c r="BI271" s="102"/>
      <c r="BJ271" s="102"/>
      <c r="BK271" s="102"/>
      <c r="BL271" s="102"/>
      <c r="BM271" s="102"/>
      <c r="BN271" s="102"/>
      <c r="BO271" s="102"/>
      <c r="BP271" s="102"/>
      <c r="BQ271" s="102"/>
      <c r="BR271" s="102"/>
      <c r="BS271" s="102"/>
      <c r="BT271" s="102"/>
      <c r="BU271" s="102"/>
      <c r="BV271" s="102"/>
      <c r="BW271" s="102"/>
      <c r="BX271" s="102"/>
      <c r="BY271" s="102"/>
      <c r="BZ271" s="102"/>
      <c r="CA271" s="102"/>
    </row>
    <row r="272" spans="1:79">
      <c r="A272" s="34"/>
      <c r="B272" s="34"/>
      <c r="C272" s="34"/>
      <c r="D272" s="34"/>
      <c r="E272" s="34"/>
      <c r="F272" s="34"/>
      <c r="G272" s="34"/>
      <c r="H272" s="102"/>
      <c r="I272" s="102"/>
      <c r="J272" s="102"/>
      <c r="K272" s="102"/>
      <c r="L272" s="102"/>
      <c r="M272" s="102"/>
      <c r="N272" s="102"/>
      <c r="O272" s="102"/>
      <c r="P272" s="102"/>
      <c r="Q272" s="102"/>
      <c r="R272" s="102"/>
      <c r="S272" s="102"/>
      <c r="T272" s="102"/>
      <c r="U272" s="102"/>
      <c r="V272" s="102"/>
      <c r="W272" s="102"/>
      <c r="X272" s="102"/>
      <c r="Y272" s="102"/>
      <c r="Z272" s="102"/>
      <c r="AA272" s="102"/>
      <c r="AB272" s="102"/>
      <c r="AC272" s="102"/>
      <c r="AD272" s="102"/>
      <c r="AE272" s="102"/>
      <c r="AF272" s="102"/>
      <c r="AG272" s="102"/>
      <c r="AH272" s="102"/>
      <c r="AI272" s="102"/>
      <c r="AJ272" s="102"/>
      <c r="AK272" s="102"/>
      <c r="AL272" s="102"/>
      <c r="AM272" s="102"/>
      <c r="AN272" s="102"/>
      <c r="AO272" s="102"/>
      <c r="AP272" s="102"/>
      <c r="AQ272" s="102"/>
      <c r="AR272" s="102"/>
      <c r="AS272" s="102"/>
      <c r="AT272" s="102"/>
      <c r="AU272" s="102"/>
      <c r="AV272" s="102"/>
      <c r="AW272" s="102"/>
      <c r="AX272" s="102"/>
      <c r="AY272" s="102"/>
      <c r="AZ272" s="102"/>
      <c r="BA272" s="102"/>
      <c r="BB272" s="102"/>
      <c r="BC272" s="102"/>
      <c r="BD272" s="102"/>
      <c r="BE272" s="102"/>
      <c r="BF272" s="102"/>
      <c r="BG272" s="102"/>
      <c r="BH272" s="102"/>
      <c r="BI272" s="102"/>
      <c r="BJ272" s="102"/>
      <c r="BK272" s="102"/>
      <c r="BL272" s="102"/>
      <c r="BM272" s="102"/>
      <c r="BN272" s="102"/>
      <c r="BO272" s="102"/>
      <c r="BP272" s="102"/>
      <c r="BQ272" s="102"/>
      <c r="BR272" s="102"/>
      <c r="BS272" s="102"/>
      <c r="BT272" s="102"/>
      <c r="BU272" s="102"/>
      <c r="BV272" s="102"/>
      <c r="BW272" s="102"/>
      <c r="BX272" s="102"/>
      <c r="BY272" s="102"/>
      <c r="BZ272" s="102"/>
      <c r="CA272" s="102"/>
    </row>
    <row r="273" spans="1:79">
      <c r="A273" s="34"/>
      <c r="B273" s="34"/>
      <c r="C273" s="34"/>
      <c r="D273" s="34"/>
      <c r="E273" s="34"/>
      <c r="F273" s="34"/>
      <c r="G273" s="34"/>
      <c r="H273" s="102"/>
      <c r="I273" s="102"/>
      <c r="J273" s="102"/>
      <c r="K273" s="102"/>
      <c r="L273" s="102"/>
      <c r="M273" s="102"/>
      <c r="N273" s="102"/>
      <c r="O273" s="102"/>
      <c r="P273" s="102"/>
      <c r="Q273" s="102"/>
      <c r="R273" s="102"/>
      <c r="S273" s="102"/>
      <c r="T273" s="102"/>
      <c r="U273" s="102"/>
      <c r="V273" s="102"/>
      <c r="W273" s="102"/>
      <c r="X273" s="102"/>
      <c r="Y273" s="102"/>
      <c r="Z273" s="102"/>
      <c r="AA273" s="102"/>
      <c r="AB273" s="102"/>
      <c r="AC273" s="102"/>
      <c r="AD273" s="102"/>
      <c r="AE273" s="102"/>
      <c r="AF273" s="102"/>
      <c r="AG273" s="102"/>
      <c r="AH273" s="102"/>
      <c r="AI273" s="102"/>
      <c r="AJ273" s="102"/>
      <c r="AK273" s="102"/>
      <c r="AL273" s="102"/>
      <c r="AM273" s="102"/>
      <c r="AN273" s="102"/>
      <c r="AO273" s="102"/>
      <c r="AP273" s="102"/>
      <c r="AQ273" s="102"/>
      <c r="AR273" s="102"/>
      <c r="AS273" s="102"/>
      <c r="AT273" s="102"/>
      <c r="AU273" s="102"/>
      <c r="AV273" s="102"/>
      <c r="AW273" s="102"/>
      <c r="AX273" s="102"/>
      <c r="AY273" s="102"/>
      <c r="AZ273" s="102"/>
      <c r="BA273" s="102"/>
      <c r="BB273" s="102"/>
      <c r="BC273" s="102"/>
      <c r="BD273" s="102"/>
      <c r="BE273" s="102"/>
      <c r="BF273" s="102"/>
      <c r="BG273" s="102"/>
      <c r="BH273" s="102"/>
      <c r="BI273" s="102"/>
      <c r="BJ273" s="102"/>
      <c r="BK273" s="102"/>
      <c r="BL273" s="102"/>
      <c r="BM273" s="102"/>
      <c r="BN273" s="102"/>
      <c r="BO273" s="102"/>
      <c r="BP273" s="102"/>
      <c r="BQ273" s="102"/>
      <c r="BR273" s="102"/>
      <c r="BS273" s="102"/>
      <c r="BT273" s="102"/>
      <c r="BU273" s="102"/>
      <c r="BV273" s="102"/>
      <c r="BW273" s="102"/>
      <c r="BX273" s="102"/>
      <c r="BY273" s="102"/>
      <c r="BZ273" s="102"/>
      <c r="CA273" s="102"/>
    </row>
    <row r="274" spans="1:79">
      <c r="A274" s="34"/>
      <c r="B274" s="34"/>
      <c r="C274" s="34"/>
      <c r="D274" s="34"/>
      <c r="E274" s="34"/>
      <c r="F274" s="34"/>
      <c r="G274" s="34"/>
      <c r="H274" s="102"/>
      <c r="I274" s="102"/>
      <c r="J274" s="102"/>
      <c r="K274" s="102"/>
      <c r="L274" s="102"/>
      <c r="M274" s="102"/>
      <c r="N274" s="102"/>
      <c r="O274" s="102"/>
      <c r="P274" s="102"/>
      <c r="Q274" s="102"/>
      <c r="R274" s="102"/>
      <c r="S274" s="102"/>
      <c r="T274" s="102"/>
      <c r="U274" s="102"/>
      <c r="V274" s="102"/>
      <c r="W274" s="102"/>
      <c r="X274" s="102"/>
      <c r="Y274" s="102"/>
      <c r="Z274" s="102"/>
      <c r="AA274" s="102"/>
      <c r="AB274" s="102"/>
      <c r="AC274" s="102"/>
      <c r="AD274" s="102"/>
      <c r="AE274" s="102"/>
      <c r="AF274" s="102"/>
      <c r="AG274" s="102"/>
      <c r="AH274" s="102"/>
      <c r="AI274" s="102"/>
      <c r="AJ274" s="102"/>
      <c r="AK274" s="102"/>
      <c r="AL274" s="102"/>
      <c r="AM274" s="102"/>
      <c r="AN274" s="102"/>
      <c r="AO274" s="102"/>
      <c r="AP274" s="102"/>
      <c r="AQ274" s="102"/>
      <c r="AR274" s="102"/>
      <c r="AS274" s="102"/>
      <c r="AT274" s="102"/>
      <c r="AU274" s="102"/>
      <c r="AV274" s="102"/>
      <c r="AW274" s="102"/>
      <c r="AX274" s="102"/>
      <c r="AY274" s="102"/>
      <c r="AZ274" s="102"/>
      <c r="BA274" s="102"/>
      <c r="BB274" s="102"/>
      <c r="BC274" s="102"/>
      <c r="BD274" s="102"/>
      <c r="BE274" s="102"/>
      <c r="BF274" s="102"/>
      <c r="BG274" s="102"/>
      <c r="BH274" s="102"/>
      <c r="BI274" s="102"/>
      <c r="BJ274" s="102"/>
      <c r="BK274" s="102"/>
      <c r="BL274" s="102"/>
      <c r="BM274" s="102"/>
      <c r="BN274" s="102"/>
      <c r="BO274" s="102"/>
      <c r="BP274" s="102"/>
      <c r="BQ274" s="102"/>
      <c r="BR274" s="102"/>
      <c r="BS274" s="102"/>
      <c r="BT274" s="102"/>
      <c r="BU274" s="102"/>
      <c r="BV274" s="102"/>
      <c r="BW274" s="102"/>
      <c r="BX274" s="102"/>
      <c r="BY274" s="102"/>
      <c r="BZ274" s="102"/>
      <c r="CA274" s="102"/>
    </row>
    <row r="275" spans="1:79">
      <c r="A275" s="34"/>
      <c r="B275" s="34"/>
      <c r="C275" s="34"/>
      <c r="D275" s="34"/>
      <c r="E275" s="34"/>
      <c r="F275" s="34"/>
      <c r="G275" s="34"/>
      <c r="H275" s="102"/>
      <c r="I275" s="102"/>
      <c r="J275" s="102"/>
      <c r="K275" s="102"/>
      <c r="L275" s="102"/>
      <c r="M275" s="102"/>
      <c r="N275" s="102"/>
      <c r="O275" s="102"/>
      <c r="P275" s="102"/>
      <c r="Q275" s="102"/>
      <c r="R275" s="102"/>
      <c r="S275" s="102"/>
      <c r="T275" s="102"/>
      <c r="U275" s="102"/>
      <c r="V275" s="102"/>
      <c r="W275" s="102"/>
      <c r="X275" s="102"/>
      <c r="Y275" s="102"/>
      <c r="Z275" s="102"/>
      <c r="AA275" s="102"/>
      <c r="AB275" s="102"/>
      <c r="AC275" s="102"/>
      <c r="AD275" s="102"/>
      <c r="AE275" s="102"/>
      <c r="AF275" s="102"/>
      <c r="AG275" s="102"/>
      <c r="AH275" s="102"/>
      <c r="AI275" s="102"/>
      <c r="AJ275" s="102"/>
      <c r="AK275" s="102"/>
      <c r="AL275" s="102"/>
      <c r="AM275" s="102"/>
      <c r="AN275" s="102"/>
      <c r="AO275" s="102"/>
      <c r="AP275" s="102"/>
      <c r="AQ275" s="102"/>
      <c r="AR275" s="102"/>
      <c r="AS275" s="102"/>
      <c r="AT275" s="102"/>
      <c r="AU275" s="102"/>
      <c r="AV275" s="102"/>
      <c r="AW275" s="102"/>
      <c r="AX275" s="102"/>
      <c r="AY275" s="102"/>
      <c r="AZ275" s="102"/>
      <c r="BA275" s="102"/>
      <c r="BB275" s="102"/>
      <c r="BC275" s="102"/>
      <c r="BD275" s="102"/>
      <c r="BE275" s="102"/>
      <c r="BF275" s="102"/>
      <c r="BG275" s="102"/>
      <c r="BH275" s="102"/>
      <c r="BI275" s="102"/>
      <c r="BJ275" s="102"/>
      <c r="BK275" s="102"/>
      <c r="BL275" s="102"/>
      <c r="BM275" s="102"/>
      <c r="BN275" s="102"/>
      <c r="BO275" s="102"/>
      <c r="BP275" s="102"/>
      <c r="BQ275" s="102"/>
      <c r="BR275" s="102"/>
      <c r="BS275" s="102"/>
      <c r="BT275" s="102"/>
      <c r="BU275" s="102"/>
      <c r="BV275" s="102"/>
      <c r="BW275" s="102"/>
      <c r="BX275" s="102"/>
      <c r="BY275" s="102"/>
      <c r="BZ275" s="102"/>
      <c r="CA275" s="102"/>
    </row>
    <row r="276" spans="1:79">
      <c r="A276" s="34"/>
      <c r="B276" s="34"/>
      <c r="C276" s="34"/>
      <c r="D276" s="34"/>
      <c r="E276" s="34"/>
      <c r="F276" s="34"/>
      <c r="G276" s="34"/>
      <c r="H276" s="102"/>
      <c r="I276" s="102"/>
      <c r="J276" s="102"/>
      <c r="K276" s="102"/>
      <c r="L276" s="102"/>
      <c r="M276" s="102"/>
      <c r="N276" s="102"/>
      <c r="O276" s="102"/>
      <c r="P276" s="102"/>
      <c r="Q276" s="102"/>
      <c r="R276" s="102"/>
      <c r="S276" s="102"/>
      <c r="T276" s="102"/>
      <c r="U276" s="102"/>
      <c r="V276" s="102"/>
      <c r="W276" s="102"/>
      <c r="X276" s="102"/>
      <c r="Y276" s="102"/>
      <c r="Z276" s="102"/>
      <c r="AA276" s="102"/>
      <c r="AB276" s="102"/>
      <c r="AC276" s="102"/>
      <c r="AD276" s="102"/>
      <c r="AE276" s="102"/>
      <c r="AF276" s="102"/>
      <c r="AG276" s="102"/>
      <c r="AH276" s="102"/>
      <c r="AI276" s="102"/>
      <c r="AJ276" s="102"/>
      <c r="AK276" s="102"/>
      <c r="AL276" s="102"/>
      <c r="AM276" s="102"/>
      <c r="AN276" s="102"/>
      <c r="AO276" s="102"/>
      <c r="AP276" s="102"/>
      <c r="AQ276" s="102"/>
      <c r="AR276" s="102"/>
      <c r="AS276" s="102"/>
      <c r="AT276" s="102"/>
      <c r="AU276" s="102"/>
      <c r="AV276" s="102"/>
      <c r="AW276" s="102"/>
      <c r="AX276" s="102"/>
      <c r="AY276" s="102"/>
      <c r="AZ276" s="102"/>
      <c r="BA276" s="102"/>
      <c r="BB276" s="102"/>
      <c r="BC276" s="102"/>
      <c r="BD276" s="102"/>
      <c r="BE276" s="102"/>
      <c r="BF276" s="102"/>
      <c r="BG276" s="102"/>
      <c r="BH276" s="102"/>
      <c r="BI276" s="102"/>
      <c r="BJ276" s="102"/>
      <c r="BK276" s="102"/>
      <c r="BL276" s="102"/>
      <c r="BM276" s="102"/>
      <c r="BN276" s="102"/>
      <c r="BO276" s="102"/>
      <c r="BP276" s="102"/>
      <c r="BQ276" s="102"/>
      <c r="BR276" s="102"/>
      <c r="BS276" s="102"/>
      <c r="BT276" s="102"/>
      <c r="BU276" s="102"/>
      <c r="BV276" s="102"/>
      <c r="BW276" s="102"/>
      <c r="BX276" s="102"/>
      <c r="BY276" s="102"/>
      <c r="BZ276" s="102"/>
      <c r="CA276" s="102"/>
    </row>
    <row r="277" spans="1:79">
      <c r="A277" s="34"/>
      <c r="B277" s="34"/>
      <c r="C277" s="34"/>
      <c r="D277" s="34"/>
      <c r="E277" s="34"/>
      <c r="F277" s="34"/>
      <c r="G277" s="34"/>
      <c r="H277" s="102"/>
      <c r="I277" s="102"/>
      <c r="J277" s="102"/>
      <c r="K277" s="102"/>
      <c r="L277" s="102"/>
      <c r="M277" s="102"/>
      <c r="N277" s="102"/>
      <c r="O277" s="102"/>
      <c r="P277" s="102"/>
      <c r="Q277" s="102"/>
      <c r="R277" s="102"/>
      <c r="S277" s="102"/>
      <c r="T277" s="102"/>
      <c r="U277" s="102"/>
      <c r="V277" s="102"/>
      <c r="W277" s="102"/>
      <c r="X277" s="102"/>
      <c r="Y277" s="102"/>
      <c r="Z277" s="102"/>
      <c r="AA277" s="102"/>
      <c r="AB277" s="102"/>
      <c r="AC277" s="102"/>
      <c r="AD277" s="102"/>
      <c r="AE277" s="102"/>
      <c r="AF277" s="102"/>
      <c r="AG277" s="102"/>
      <c r="AH277" s="102"/>
      <c r="AI277" s="102"/>
      <c r="AJ277" s="102"/>
      <c r="AK277" s="102"/>
      <c r="AL277" s="102"/>
      <c r="AM277" s="102"/>
      <c r="AN277" s="102"/>
      <c r="AO277" s="102"/>
      <c r="AP277" s="102"/>
      <c r="AQ277" s="102"/>
      <c r="AR277" s="102"/>
      <c r="AS277" s="102"/>
      <c r="AT277" s="102"/>
      <c r="AU277" s="102"/>
      <c r="AV277" s="102"/>
      <c r="AW277" s="102"/>
      <c r="AX277" s="102"/>
      <c r="AY277" s="102"/>
      <c r="AZ277" s="102"/>
      <c r="BA277" s="102"/>
      <c r="BB277" s="102"/>
      <c r="BC277" s="102"/>
      <c r="BD277" s="102"/>
      <c r="BE277" s="102"/>
      <c r="BF277" s="102"/>
      <c r="BG277" s="102"/>
      <c r="BH277" s="102"/>
      <c r="BI277" s="102"/>
      <c r="BJ277" s="102"/>
      <c r="BK277" s="102"/>
      <c r="BL277" s="102"/>
      <c r="BM277" s="102"/>
      <c r="BN277" s="102"/>
      <c r="BO277" s="102"/>
      <c r="BP277" s="102"/>
      <c r="BQ277" s="102"/>
      <c r="BR277" s="102"/>
      <c r="BS277" s="102"/>
      <c r="BT277" s="102"/>
      <c r="BU277" s="102"/>
      <c r="BV277" s="102"/>
      <c r="BW277" s="102"/>
      <c r="BX277" s="102"/>
      <c r="BY277" s="102"/>
      <c r="BZ277" s="102"/>
      <c r="CA277" s="102"/>
    </row>
    <row r="278" spans="1:79">
      <c r="A278" s="34"/>
      <c r="B278" s="34"/>
      <c r="C278" s="34"/>
      <c r="D278" s="34"/>
      <c r="E278" s="34"/>
      <c r="F278" s="34"/>
      <c r="G278" s="34"/>
      <c r="H278" s="102"/>
      <c r="I278" s="102"/>
      <c r="J278" s="102"/>
      <c r="K278" s="102"/>
      <c r="L278" s="102"/>
      <c r="M278" s="102"/>
      <c r="N278" s="102"/>
      <c r="O278" s="102"/>
      <c r="P278" s="102"/>
      <c r="Q278" s="102"/>
      <c r="R278" s="102"/>
      <c r="S278" s="102"/>
      <c r="T278" s="102"/>
      <c r="U278" s="102"/>
      <c r="V278" s="102"/>
      <c r="W278" s="102"/>
      <c r="X278" s="102"/>
      <c r="Y278" s="102"/>
      <c r="Z278" s="102"/>
      <c r="AA278" s="102"/>
      <c r="AB278" s="102"/>
      <c r="AC278" s="102"/>
      <c r="AD278" s="102"/>
      <c r="AE278" s="102"/>
      <c r="AF278" s="102"/>
      <c r="AG278" s="102"/>
      <c r="AH278" s="102"/>
      <c r="AI278" s="102"/>
      <c r="AJ278" s="102"/>
      <c r="AK278" s="102"/>
      <c r="AL278" s="102"/>
      <c r="AM278" s="102"/>
      <c r="AN278" s="102"/>
      <c r="AO278" s="102"/>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A278" s="102"/>
    </row>
    <row r="279" spans="1:79">
      <c r="A279" s="34"/>
      <c r="B279" s="34"/>
      <c r="C279" s="34"/>
      <c r="D279" s="34"/>
      <c r="E279" s="34"/>
      <c r="F279" s="34"/>
      <c r="G279" s="34"/>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c r="CA279" s="102"/>
    </row>
    <row r="280" spans="1:79">
      <c r="A280" s="34"/>
      <c r="B280" s="34"/>
      <c r="C280" s="34"/>
      <c r="D280" s="34"/>
      <c r="E280" s="34"/>
      <c r="F280" s="34"/>
      <c r="G280" s="34"/>
      <c r="H280" s="102"/>
      <c r="I280" s="102"/>
      <c r="J280" s="102"/>
      <c r="K280" s="102"/>
      <c r="L280" s="102"/>
      <c r="M280" s="102"/>
      <c r="N280" s="102"/>
      <c r="O280" s="102"/>
      <c r="P280" s="102"/>
      <c r="Q280" s="102"/>
      <c r="R280" s="102"/>
      <c r="S280" s="102"/>
      <c r="T280" s="102"/>
      <c r="U280" s="102"/>
      <c r="V280" s="102"/>
      <c r="W280" s="102"/>
      <c r="X280" s="102"/>
      <c r="Y280" s="102"/>
      <c r="Z280" s="102"/>
      <c r="AA280" s="102"/>
      <c r="AB280" s="102"/>
      <c r="AC280" s="102"/>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c r="CA280" s="102"/>
    </row>
    <row r="281" spans="1:79">
      <c r="A281" s="34"/>
      <c r="B281" s="34"/>
      <c r="C281" s="34"/>
      <c r="D281" s="34"/>
      <c r="E281" s="34"/>
      <c r="F281" s="34"/>
      <c r="G281" s="34"/>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row>
    <row r="282" spans="1:79">
      <c r="A282" s="34"/>
      <c r="B282" s="34"/>
      <c r="C282" s="34"/>
      <c r="D282" s="34"/>
      <c r="E282" s="34"/>
      <c r="F282" s="34"/>
      <c r="G282" s="34"/>
      <c r="H282" s="102"/>
      <c r="I282" s="102"/>
      <c r="J282" s="102"/>
      <c r="K282" s="102"/>
      <c r="L282" s="102"/>
      <c r="M282" s="102"/>
      <c r="N282" s="102"/>
      <c r="O282" s="102"/>
      <c r="P282" s="102"/>
      <c r="Q282" s="102"/>
      <c r="R282" s="102"/>
      <c r="S282" s="102"/>
      <c r="T282" s="102"/>
      <c r="U282" s="102"/>
      <c r="V282" s="102"/>
      <c r="W282" s="102"/>
      <c r="X282" s="102"/>
      <c r="Y282" s="102"/>
      <c r="Z282" s="102"/>
      <c r="AA282" s="102"/>
      <c r="AB282" s="102"/>
      <c r="AC282" s="102"/>
      <c r="AD282" s="102"/>
      <c r="AE282" s="102"/>
      <c r="AF282" s="102"/>
      <c r="AG282" s="102"/>
      <c r="AH282" s="102"/>
      <c r="AI282" s="102"/>
      <c r="AJ282" s="102"/>
      <c r="AK282" s="102"/>
      <c r="AL282" s="102"/>
      <c r="AM282" s="102"/>
      <c r="AN282" s="102"/>
      <c r="AO282" s="102"/>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c r="CA282" s="102"/>
    </row>
    <row r="283" spans="1:79">
      <c r="A283" s="34"/>
      <c r="B283" s="34"/>
      <c r="C283" s="34"/>
      <c r="D283" s="34"/>
      <c r="E283" s="34"/>
      <c r="F283" s="34"/>
      <c r="G283" s="34"/>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102"/>
      <c r="AD283" s="102"/>
      <c r="AE283" s="102"/>
      <c r="AF283" s="102"/>
      <c r="AG283" s="102"/>
      <c r="AH283" s="102"/>
      <c r="AI283" s="102"/>
      <c r="AJ283" s="102"/>
      <c r="AK283" s="102"/>
      <c r="AL283" s="102"/>
      <c r="AM283" s="102"/>
      <c r="AN283" s="102"/>
      <c r="AO283" s="102"/>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A283" s="102"/>
    </row>
    <row r="284" spans="1:79">
      <c r="A284" s="34"/>
      <c r="B284" s="34"/>
      <c r="C284" s="34"/>
      <c r="D284" s="34"/>
      <c r="E284" s="34"/>
      <c r="F284" s="34"/>
      <c r="G284" s="34"/>
      <c r="H284" s="102"/>
      <c r="I284" s="102"/>
      <c r="J284" s="102"/>
      <c r="K284" s="102"/>
      <c r="L284" s="102"/>
      <c r="M284" s="102"/>
      <c r="N284" s="102"/>
      <c r="O284" s="102"/>
      <c r="P284" s="102"/>
      <c r="Q284" s="102"/>
      <c r="R284" s="102"/>
      <c r="S284" s="102"/>
      <c r="T284" s="102"/>
      <c r="U284" s="102"/>
      <c r="V284" s="102"/>
      <c r="W284" s="102"/>
      <c r="X284" s="102"/>
      <c r="Y284" s="102"/>
      <c r="Z284" s="102"/>
      <c r="AA284" s="102"/>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A284" s="102"/>
    </row>
    <row r="285" spans="1:79">
      <c r="A285" s="34"/>
      <c r="B285" s="34"/>
      <c r="C285" s="34"/>
      <c r="D285" s="34"/>
      <c r="E285" s="34"/>
      <c r="F285" s="34"/>
      <c r="G285" s="34"/>
      <c r="H285" s="102"/>
      <c r="I285" s="102"/>
      <c r="J285" s="102"/>
      <c r="K285" s="102"/>
      <c r="L285" s="102"/>
      <c r="M285" s="102"/>
      <c r="N285" s="102"/>
      <c r="O285" s="102"/>
      <c r="P285" s="102"/>
      <c r="Q285" s="102"/>
      <c r="R285" s="102"/>
      <c r="S285" s="102"/>
      <c r="T285" s="102"/>
      <c r="U285" s="102"/>
      <c r="V285" s="102"/>
      <c r="W285" s="102"/>
      <c r="X285" s="102"/>
      <c r="Y285" s="102"/>
      <c r="Z285" s="102"/>
      <c r="AA285" s="102"/>
      <c r="AB285" s="102"/>
      <c r="AC285" s="102"/>
      <c r="AD285" s="102"/>
      <c r="AE285" s="102"/>
      <c r="AF285" s="102"/>
      <c r="AG285" s="102"/>
      <c r="AH285" s="102"/>
      <c r="AI285" s="102"/>
      <c r="AJ285" s="102"/>
      <c r="AK285" s="102"/>
      <c r="AL285" s="102"/>
      <c r="AM285" s="102"/>
      <c r="AN285" s="102"/>
      <c r="AO285" s="102"/>
      <c r="AP285" s="102"/>
      <c r="AQ285" s="102"/>
      <c r="AR285" s="102"/>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102"/>
      <c r="BU285" s="102"/>
      <c r="BV285" s="102"/>
      <c r="BW285" s="102"/>
      <c r="BX285" s="102"/>
      <c r="BY285" s="102"/>
      <c r="BZ285" s="102"/>
      <c r="CA285" s="102"/>
    </row>
    <row r="286" spans="1:79">
      <c r="A286" s="34"/>
      <c r="B286" s="34"/>
      <c r="C286" s="34"/>
      <c r="D286" s="34"/>
      <c r="E286" s="34"/>
      <c r="F286" s="34"/>
      <c r="G286" s="34"/>
      <c r="H286" s="102"/>
      <c r="I286" s="102"/>
      <c r="J286" s="102"/>
      <c r="K286" s="102"/>
      <c r="L286" s="102"/>
      <c r="M286" s="102"/>
      <c r="N286" s="102"/>
      <c r="O286" s="102"/>
      <c r="P286" s="102"/>
      <c r="Q286" s="102"/>
      <c r="R286" s="102"/>
      <c r="S286" s="102"/>
      <c r="T286" s="102"/>
      <c r="U286" s="102"/>
      <c r="V286" s="102"/>
      <c r="W286" s="102"/>
      <c r="X286" s="102"/>
      <c r="Y286" s="102"/>
      <c r="Z286" s="102"/>
      <c r="AA286" s="102"/>
      <c r="AB286" s="102"/>
      <c r="AC286" s="102"/>
      <c r="AD286" s="102"/>
      <c r="AE286" s="102"/>
      <c r="AF286" s="102"/>
      <c r="AG286" s="102"/>
      <c r="AH286" s="102"/>
      <c r="AI286" s="102"/>
      <c r="AJ286" s="102"/>
      <c r="AK286" s="102"/>
      <c r="AL286" s="102"/>
      <c r="AM286" s="102"/>
      <c r="AN286" s="102"/>
      <c r="AO286" s="102"/>
      <c r="AP286" s="102"/>
      <c r="AQ286" s="102"/>
      <c r="AR286" s="102"/>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c r="BN286" s="102"/>
      <c r="BO286" s="102"/>
      <c r="BP286" s="102"/>
      <c r="BQ286" s="102"/>
      <c r="BR286" s="102"/>
      <c r="BS286" s="102"/>
      <c r="BT286" s="102"/>
      <c r="BU286" s="102"/>
      <c r="BV286" s="102"/>
      <c r="BW286" s="102"/>
      <c r="BX286" s="102"/>
      <c r="BY286" s="102"/>
      <c r="BZ286" s="102"/>
      <c r="CA286" s="102"/>
    </row>
    <row r="287" spans="1:79">
      <c r="A287" s="34"/>
      <c r="B287" s="34"/>
      <c r="C287" s="34"/>
      <c r="D287" s="34"/>
      <c r="E287" s="34"/>
      <c r="F287" s="34"/>
      <c r="G287" s="34"/>
      <c r="H287" s="102"/>
      <c r="I287" s="102"/>
      <c r="J287" s="102"/>
      <c r="K287" s="102"/>
      <c r="L287" s="102"/>
      <c r="M287" s="102"/>
      <c r="N287" s="102"/>
      <c r="O287" s="102"/>
      <c r="P287" s="102"/>
      <c r="Q287" s="102"/>
      <c r="R287" s="102"/>
      <c r="S287" s="102"/>
      <c r="T287" s="102"/>
      <c r="U287" s="102"/>
      <c r="V287" s="102"/>
      <c r="W287" s="102"/>
      <c r="X287" s="102"/>
      <c r="Y287" s="102"/>
      <c r="Z287" s="102"/>
      <c r="AA287" s="102"/>
      <c r="AB287" s="102"/>
      <c r="AC287" s="102"/>
      <c r="AD287" s="102"/>
      <c r="AE287" s="102"/>
      <c r="AF287" s="102"/>
      <c r="AG287" s="102"/>
      <c r="AH287" s="102"/>
      <c r="AI287" s="102"/>
      <c r="AJ287" s="102"/>
      <c r="AK287" s="102"/>
      <c r="AL287" s="102"/>
      <c r="AM287" s="102"/>
      <c r="AN287" s="102"/>
      <c r="AO287" s="102"/>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A287" s="102"/>
    </row>
    <row r="288" spans="1:79">
      <c r="A288" s="34"/>
      <c r="B288" s="34"/>
      <c r="C288" s="34"/>
      <c r="D288" s="34"/>
      <c r="E288" s="34"/>
      <c r="F288" s="34"/>
      <c r="G288" s="34"/>
      <c r="H288" s="102"/>
      <c r="I288" s="102"/>
      <c r="J288" s="102"/>
      <c r="K288" s="102"/>
      <c r="L288" s="102"/>
      <c r="M288" s="102"/>
      <c r="N288" s="102"/>
      <c r="O288" s="102"/>
      <c r="P288" s="102"/>
      <c r="Q288" s="102"/>
      <c r="R288" s="102"/>
      <c r="S288" s="102"/>
      <c r="T288" s="102"/>
      <c r="U288" s="102"/>
      <c r="V288" s="102"/>
      <c r="W288" s="102"/>
      <c r="X288" s="102"/>
      <c r="Y288" s="102"/>
      <c r="Z288" s="102"/>
      <c r="AA288" s="102"/>
      <c r="AB288" s="102"/>
      <c r="AC288" s="102"/>
      <c r="AD288" s="102"/>
      <c r="AE288" s="102"/>
      <c r="AF288" s="102"/>
      <c r="AG288" s="102"/>
      <c r="AH288" s="102"/>
      <c r="AI288" s="102"/>
      <c r="AJ288" s="102"/>
      <c r="AK288" s="102"/>
      <c r="AL288" s="102"/>
      <c r="AM288" s="102"/>
      <c r="AN288" s="102"/>
      <c r="AO288" s="102"/>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A288" s="102"/>
    </row>
    <row r="289" spans="1:79">
      <c r="A289" s="34"/>
      <c r="B289" s="34"/>
      <c r="C289" s="34"/>
      <c r="D289" s="34"/>
      <c r="E289" s="34"/>
      <c r="F289" s="34"/>
      <c r="G289" s="34"/>
      <c r="H289" s="102"/>
      <c r="I289" s="102"/>
      <c r="J289" s="102"/>
      <c r="K289" s="102"/>
      <c r="L289" s="102"/>
      <c r="M289" s="102"/>
      <c r="N289" s="102"/>
      <c r="O289" s="102"/>
      <c r="P289" s="102"/>
      <c r="Q289" s="102"/>
      <c r="R289" s="102"/>
      <c r="S289" s="102"/>
      <c r="T289" s="102"/>
      <c r="U289" s="102"/>
      <c r="V289" s="102"/>
      <c r="W289" s="102"/>
      <c r="X289" s="102"/>
      <c r="Y289" s="102"/>
      <c r="Z289" s="102"/>
      <c r="AA289" s="102"/>
      <c r="AB289" s="102"/>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A289" s="102"/>
    </row>
    <row r="290" spans="1:79">
      <c r="A290" s="34"/>
      <c r="B290" s="34"/>
      <c r="C290" s="34"/>
      <c r="D290" s="34"/>
      <c r="E290" s="34"/>
      <c r="F290" s="34"/>
      <c r="G290" s="34"/>
      <c r="H290" s="102"/>
      <c r="I290" s="102"/>
      <c r="J290" s="102"/>
      <c r="K290" s="102"/>
      <c r="L290" s="102"/>
      <c r="M290" s="102"/>
      <c r="N290" s="102"/>
      <c r="O290" s="102"/>
      <c r="P290" s="102"/>
      <c r="Q290" s="102"/>
      <c r="R290" s="102"/>
      <c r="S290" s="102"/>
      <c r="T290" s="102"/>
      <c r="U290" s="102"/>
      <c r="V290" s="102"/>
      <c r="W290" s="102"/>
      <c r="X290" s="102"/>
      <c r="Y290" s="102"/>
      <c r="Z290" s="102"/>
      <c r="AA290" s="102"/>
      <c r="AB290" s="102"/>
      <c r="AC290" s="102"/>
      <c r="AD290" s="102"/>
      <c r="AE290" s="102"/>
      <c r="AF290" s="102"/>
      <c r="AG290" s="102"/>
      <c r="AH290" s="102"/>
      <c r="AI290" s="102"/>
      <c r="AJ290" s="102"/>
      <c r="AK290" s="102"/>
      <c r="AL290" s="102"/>
      <c r="AM290" s="102"/>
      <c r="AN290" s="102"/>
      <c r="AO290" s="102"/>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c r="BU290" s="102"/>
      <c r="BV290" s="102"/>
      <c r="BW290" s="102"/>
      <c r="BX290" s="102"/>
      <c r="BY290" s="102"/>
      <c r="BZ290" s="102"/>
      <c r="CA290" s="102"/>
    </row>
    <row r="291" spans="1:79">
      <c r="A291" s="34"/>
      <c r="B291" s="34"/>
      <c r="C291" s="34"/>
      <c r="D291" s="34"/>
      <c r="E291" s="34"/>
      <c r="F291" s="34"/>
      <c r="G291" s="34"/>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102"/>
      <c r="AD291" s="102"/>
      <c r="AE291" s="102"/>
      <c r="AF291" s="102"/>
      <c r="AG291" s="102"/>
      <c r="AH291" s="102"/>
      <c r="AI291" s="102"/>
      <c r="AJ291" s="102"/>
      <c r="AK291" s="102"/>
      <c r="AL291" s="102"/>
      <c r="AM291" s="102"/>
      <c r="AN291" s="102"/>
      <c r="AO291" s="102"/>
      <c r="AP291" s="102"/>
      <c r="AQ291" s="102"/>
      <c r="AR291" s="102"/>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c r="BN291" s="102"/>
      <c r="BO291" s="102"/>
      <c r="BP291" s="102"/>
      <c r="BQ291" s="102"/>
      <c r="BR291" s="102"/>
      <c r="BS291" s="102"/>
      <c r="BT291" s="102"/>
      <c r="BU291" s="102"/>
      <c r="BV291" s="102"/>
      <c r="BW291" s="102"/>
      <c r="BX291" s="102"/>
      <c r="BY291" s="102"/>
      <c r="BZ291" s="102"/>
      <c r="CA291" s="102"/>
    </row>
    <row r="292" spans="1:79">
      <c r="A292" s="34"/>
      <c r="B292" s="34"/>
      <c r="C292" s="34"/>
      <c r="D292" s="34"/>
      <c r="E292" s="34"/>
      <c r="F292" s="34"/>
      <c r="G292" s="34"/>
      <c r="H292" s="102"/>
      <c r="I292" s="102"/>
      <c r="J292" s="102"/>
      <c r="K292" s="102"/>
      <c r="L292" s="102"/>
      <c r="M292" s="102"/>
      <c r="N292" s="102"/>
      <c r="O292" s="102"/>
      <c r="P292" s="102"/>
      <c r="Q292" s="102"/>
      <c r="R292" s="102"/>
      <c r="S292" s="102"/>
      <c r="T292" s="102"/>
      <c r="U292" s="102"/>
      <c r="V292" s="102"/>
      <c r="W292" s="102"/>
      <c r="X292" s="102"/>
      <c r="Y292" s="102"/>
      <c r="Z292" s="102"/>
      <c r="AA292" s="102"/>
      <c r="AB292" s="102"/>
      <c r="AC292" s="102"/>
      <c r="AD292" s="102"/>
      <c r="AE292" s="102"/>
      <c r="AF292" s="102"/>
      <c r="AG292" s="102"/>
      <c r="AH292" s="102"/>
      <c r="AI292" s="102"/>
      <c r="AJ292" s="102"/>
      <c r="AK292" s="102"/>
      <c r="AL292" s="102"/>
      <c r="AM292" s="102"/>
      <c r="AN292" s="102"/>
      <c r="AO292" s="102"/>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102"/>
    </row>
    <row r="293" spans="1:79">
      <c r="A293" s="34"/>
      <c r="B293" s="34"/>
      <c r="C293" s="34"/>
      <c r="D293" s="34"/>
      <c r="E293" s="34"/>
      <c r="F293" s="34"/>
      <c r="G293" s="34"/>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102"/>
      <c r="AD293" s="102"/>
      <c r="AE293" s="102"/>
      <c r="AF293" s="102"/>
      <c r="AG293" s="102"/>
      <c r="AH293" s="102"/>
      <c r="AI293" s="102"/>
      <c r="AJ293" s="102"/>
      <c r="AK293" s="102"/>
      <c r="AL293" s="102"/>
      <c r="AM293" s="102"/>
      <c r="AN293" s="102"/>
      <c r="AO293" s="102"/>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row>
    <row r="294" spans="1:79">
      <c r="A294" s="34"/>
      <c r="B294" s="34"/>
      <c r="C294" s="34"/>
      <c r="D294" s="34"/>
      <c r="E294" s="34"/>
      <c r="F294" s="34"/>
      <c r="G294" s="34"/>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102"/>
    </row>
    <row r="295" spans="1:79">
      <c r="A295" s="34"/>
      <c r="B295" s="34"/>
      <c r="C295" s="34"/>
      <c r="D295" s="34"/>
      <c r="E295" s="34"/>
      <c r="F295" s="34"/>
      <c r="G295" s="34"/>
      <c r="H295" s="102"/>
      <c r="I295" s="102"/>
      <c r="J295" s="102"/>
      <c r="K295" s="102"/>
      <c r="L295" s="102"/>
      <c r="M295" s="102"/>
      <c r="N295" s="102"/>
      <c r="O295" s="102"/>
      <c r="P295" s="102"/>
      <c r="Q295" s="102"/>
      <c r="R295" s="102"/>
      <c r="S295" s="102"/>
      <c r="T295" s="102"/>
      <c r="U295" s="102"/>
      <c r="V295" s="102"/>
      <c r="W295" s="102"/>
      <c r="X295" s="102"/>
      <c r="Y295" s="102"/>
      <c r="Z295" s="102"/>
      <c r="AA295" s="102"/>
      <c r="AB295" s="102"/>
      <c r="AC295" s="102"/>
      <c r="AD295" s="102"/>
      <c r="AE295" s="102"/>
      <c r="AF295" s="102"/>
      <c r="AG295" s="102"/>
      <c r="AH295" s="102"/>
      <c r="AI295" s="102"/>
      <c r="AJ295" s="102"/>
      <c r="AK295" s="102"/>
      <c r="AL295" s="102"/>
      <c r="AM295" s="102"/>
      <c r="AN295" s="102"/>
      <c r="AO295" s="102"/>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c r="BU295" s="102"/>
      <c r="BV295" s="102"/>
      <c r="BW295" s="102"/>
      <c r="BX295" s="102"/>
      <c r="BY295" s="102"/>
      <c r="BZ295" s="102"/>
      <c r="CA295" s="102"/>
    </row>
    <row r="296" spans="1:79">
      <c r="A296" s="34"/>
      <c r="B296" s="34"/>
      <c r="C296" s="34"/>
      <c r="D296" s="34"/>
      <c r="E296" s="34"/>
      <c r="F296" s="34"/>
      <c r="G296" s="34"/>
      <c r="H296" s="102"/>
      <c r="I296" s="102"/>
      <c r="J296" s="102"/>
      <c r="K296" s="102"/>
      <c r="L296" s="102"/>
      <c r="M296" s="102"/>
      <c r="N296" s="102"/>
      <c r="O296" s="102"/>
      <c r="P296" s="102"/>
      <c r="Q296" s="102"/>
      <c r="R296" s="102"/>
      <c r="S296" s="102"/>
      <c r="T296" s="102"/>
      <c r="U296" s="102"/>
      <c r="V296" s="102"/>
      <c r="W296" s="102"/>
      <c r="X296" s="102"/>
      <c r="Y296" s="102"/>
      <c r="Z296" s="102"/>
      <c r="AA296" s="102"/>
      <c r="AB296" s="102"/>
      <c r="AC296" s="102"/>
      <c r="AD296" s="102"/>
      <c r="AE296" s="102"/>
      <c r="AF296" s="102"/>
      <c r="AG296" s="102"/>
      <c r="AH296" s="102"/>
      <c r="AI296" s="102"/>
      <c r="AJ296" s="102"/>
      <c r="AK296" s="102"/>
      <c r="AL296" s="102"/>
      <c r="AM296" s="102"/>
      <c r="AN296" s="102"/>
      <c r="AO296" s="102"/>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102"/>
      <c r="BY296" s="102"/>
      <c r="BZ296" s="102"/>
      <c r="CA296" s="102"/>
    </row>
    <row r="297" spans="1:79">
      <c r="A297" s="34"/>
      <c r="B297" s="34"/>
      <c r="C297" s="34"/>
      <c r="D297" s="34"/>
      <c r="E297" s="34"/>
      <c r="F297" s="34"/>
      <c r="G297" s="34"/>
      <c r="H297" s="102"/>
      <c r="I297" s="102"/>
      <c r="J297" s="102"/>
      <c r="K297" s="102"/>
      <c r="L297" s="102"/>
      <c r="M297" s="102"/>
      <c r="N297" s="102"/>
      <c r="O297" s="102"/>
      <c r="P297" s="102"/>
      <c r="Q297" s="102"/>
      <c r="R297" s="102"/>
      <c r="S297" s="102"/>
      <c r="T297" s="102"/>
      <c r="U297" s="102"/>
      <c r="V297" s="102"/>
      <c r="W297" s="102"/>
      <c r="X297" s="102"/>
      <c r="Y297" s="102"/>
      <c r="Z297" s="102"/>
      <c r="AA297" s="102"/>
      <c r="AB297" s="102"/>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row>
    <row r="298" spans="1:79">
      <c r="A298" s="34"/>
      <c r="B298" s="34"/>
      <c r="C298" s="34"/>
      <c r="D298" s="34"/>
      <c r="E298" s="34"/>
      <c r="F298" s="34"/>
      <c r="G298" s="34"/>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c r="AD298" s="102"/>
      <c r="AE298" s="102"/>
      <c r="AF298" s="102"/>
      <c r="AG298" s="102"/>
      <c r="AH298" s="102"/>
      <c r="AI298" s="102"/>
      <c r="AJ298" s="102"/>
      <c r="AK298" s="102"/>
      <c r="AL298" s="102"/>
      <c r="AM298" s="102"/>
      <c r="AN298" s="102"/>
      <c r="AO298" s="102"/>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A298" s="102"/>
    </row>
    <row r="299" spans="1:79">
      <c r="A299" s="34"/>
      <c r="B299" s="34"/>
      <c r="C299" s="34"/>
      <c r="D299" s="34"/>
      <c r="E299" s="34"/>
      <c r="F299" s="34"/>
      <c r="G299" s="34"/>
      <c r="H299" s="102"/>
      <c r="I299" s="102"/>
      <c r="J299" s="102"/>
      <c r="K299" s="102"/>
      <c r="L299" s="102"/>
      <c r="M299" s="102"/>
      <c r="N299" s="102"/>
      <c r="O299" s="102"/>
      <c r="P299" s="102"/>
      <c r="Q299" s="102"/>
      <c r="R299" s="102"/>
      <c r="S299" s="102"/>
      <c r="T299" s="102"/>
      <c r="U299" s="102"/>
      <c r="V299" s="102"/>
      <c r="W299" s="102"/>
      <c r="X299" s="102"/>
      <c r="Y299" s="102"/>
      <c r="Z299" s="102"/>
      <c r="AA299" s="102"/>
      <c r="AB299" s="102"/>
      <c r="AC299" s="102"/>
      <c r="AD299" s="102"/>
      <c r="AE299" s="102"/>
      <c r="AF299" s="102"/>
      <c r="AG299" s="102"/>
      <c r="AH299" s="102"/>
      <c r="AI299" s="102"/>
      <c r="AJ299" s="102"/>
      <c r="AK299" s="102"/>
      <c r="AL299" s="102"/>
      <c r="AM299" s="102"/>
      <c r="AN299" s="102"/>
      <c r="AO299" s="102"/>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c r="BN299" s="102"/>
      <c r="BO299" s="102"/>
      <c r="BP299" s="102"/>
      <c r="BQ299" s="102"/>
      <c r="BR299" s="102"/>
      <c r="BS299" s="102"/>
      <c r="BT299" s="102"/>
      <c r="BU299" s="102"/>
      <c r="BV299" s="102"/>
      <c r="BW299" s="102"/>
      <c r="BX299" s="102"/>
      <c r="BY299" s="102"/>
      <c r="BZ299" s="102"/>
      <c r="CA299" s="102"/>
    </row>
    <row r="300" spans="1:79">
      <c r="A300" s="34"/>
      <c r="B300" s="34"/>
      <c r="C300" s="34"/>
      <c r="D300" s="34"/>
      <c r="E300" s="34"/>
      <c r="F300" s="34"/>
      <c r="G300" s="34"/>
      <c r="H300" s="102"/>
      <c r="I300" s="102"/>
      <c r="J300" s="102"/>
      <c r="K300" s="102"/>
      <c r="L300" s="102"/>
      <c r="M300" s="102"/>
      <c r="N300" s="102"/>
      <c r="O300" s="102"/>
      <c r="P300" s="102"/>
      <c r="Q300" s="102"/>
      <c r="R300" s="102"/>
      <c r="S300" s="102"/>
      <c r="T300" s="102"/>
      <c r="U300" s="102"/>
      <c r="V300" s="102"/>
      <c r="W300" s="102"/>
      <c r="X300" s="102"/>
      <c r="Y300" s="102"/>
      <c r="Z300" s="102"/>
      <c r="AA300" s="102"/>
      <c r="AB300" s="102"/>
      <c r="AC300" s="102"/>
      <c r="AD300" s="102"/>
      <c r="AE300" s="102"/>
      <c r="AF300" s="102"/>
      <c r="AG300" s="102"/>
      <c r="AH300" s="102"/>
      <c r="AI300" s="102"/>
      <c r="AJ300" s="102"/>
      <c r="AK300" s="102"/>
      <c r="AL300" s="102"/>
      <c r="AM300" s="102"/>
      <c r="AN300" s="102"/>
      <c r="AO300" s="102"/>
      <c r="AP300" s="102"/>
      <c r="AQ300" s="102"/>
      <c r="AR300" s="102"/>
      <c r="AS300" s="102"/>
      <c r="AT300" s="102"/>
      <c r="AU300" s="102"/>
      <c r="AV300" s="102"/>
      <c r="AW300" s="102"/>
      <c r="AX300" s="102"/>
      <c r="AY300" s="102"/>
      <c r="AZ300" s="102"/>
      <c r="BA300" s="102"/>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row>
    <row r="301" spans="1:79">
      <c r="A301" s="34"/>
      <c r="B301" s="34"/>
      <c r="C301" s="34"/>
      <c r="D301" s="34"/>
      <c r="E301" s="34"/>
      <c r="F301" s="34"/>
      <c r="G301" s="34"/>
      <c r="H301" s="102"/>
      <c r="I301" s="102"/>
      <c r="J301" s="102"/>
      <c r="K301" s="102"/>
      <c r="L301" s="102"/>
      <c r="M301" s="102"/>
      <c r="N301" s="102"/>
      <c r="O301" s="102"/>
      <c r="P301" s="102"/>
      <c r="Q301" s="102"/>
      <c r="R301" s="102"/>
      <c r="S301" s="102"/>
      <c r="T301" s="102"/>
      <c r="U301" s="102"/>
      <c r="V301" s="102"/>
      <c r="W301" s="102"/>
      <c r="X301" s="102"/>
      <c r="Y301" s="102"/>
      <c r="Z301" s="102"/>
      <c r="AA301" s="102"/>
      <c r="AB301" s="102"/>
      <c r="AC301" s="102"/>
      <c r="AD301" s="102"/>
      <c r="AE301" s="102"/>
      <c r="AF301" s="102"/>
      <c r="AG301" s="102"/>
      <c r="AH301" s="102"/>
      <c r="AI301" s="102"/>
      <c r="AJ301" s="102"/>
      <c r="AK301" s="102"/>
      <c r="AL301" s="102"/>
      <c r="AM301" s="102"/>
      <c r="AN301" s="102"/>
      <c r="AO301" s="102"/>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A301" s="102"/>
    </row>
    <row r="302" spans="1:79">
      <c r="A302" s="34"/>
      <c r="B302" s="34"/>
      <c r="C302" s="34"/>
      <c r="D302" s="34"/>
      <c r="E302" s="34"/>
      <c r="F302" s="34"/>
      <c r="G302" s="34"/>
      <c r="H302" s="102"/>
      <c r="I302" s="102"/>
      <c r="J302" s="102"/>
      <c r="K302" s="102"/>
      <c r="L302" s="102"/>
      <c r="M302" s="102"/>
      <c r="N302" s="102"/>
      <c r="O302" s="102"/>
      <c r="P302" s="102"/>
      <c r="Q302" s="102"/>
      <c r="R302" s="102"/>
      <c r="S302" s="102"/>
      <c r="T302" s="102"/>
      <c r="U302" s="102"/>
      <c r="V302" s="102"/>
      <c r="W302" s="102"/>
      <c r="X302" s="102"/>
      <c r="Y302" s="102"/>
      <c r="Z302" s="102"/>
      <c r="AA302" s="102"/>
      <c r="AB302" s="102"/>
      <c r="AC302" s="102"/>
      <c r="AD302" s="102"/>
      <c r="AE302" s="102"/>
      <c r="AF302" s="102"/>
      <c r="AG302" s="102"/>
      <c r="AH302" s="102"/>
      <c r="AI302" s="102"/>
      <c r="AJ302" s="102"/>
      <c r="AK302" s="102"/>
      <c r="AL302" s="102"/>
      <c r="AM302" s="102"/>
      <c r="AN302" s="102"/>
      <c r="AO302" s="102"/>
      <c r="AP302" s="102"/>
      <c r="AQ302" s="102"/>
      <c r="AR302" s="102"/>
      <c r="AS302" s="102"/>
      <c r="AT302" s="102"/>
      <c r="AU302" s="102"/>
      <c r="AV302" s="102"/>
      <c r="AW302" s="102"/>
      <c r="AX302" s="102"/>
      <c r="AY302" s="102"/>
      <c r="AZ302" s="102"/>
      <c r="BA302" s="102"/>
      <c r="BB302" s="102"/>
      <c r="BC302" s="102"/>
      <c r="BD302" s="102"/>
      <c r="BE302" s="102"/>
      <c r="BF302" s="102"/>
      <c r="BG302" s="102"/>
      <c r="BH302" s="102"/>
      <c r="BI302" s="102"/>
      <c r="BJ302" s="102"/>
      <c r="BK302" s="102"/>
      <c r="BL302" s="102"/>
      <c r="BM302" s="102"/>
      <c r="BN302" s="102"/>
      <c r="BO302" s="102"/>
      <c r="BP302" s="102"/>
      <c r="BQ302" s="102"/>
      <c r="BR302" s="102"/>
      <c r="BS302" s="102"/>
      <c r="BT302" s="102"/>
      <c r="BU302" s="102"/>
      <c r="BV302" s="102"/>
      <c r="BW302" s="102"/>
      <c r="BX302" s="102"/>
      <c r="BY302" s="102"/>
      <c r="BZ302" s="102"/>
      <c r="CA302" s="102"/>
    </row>
    <row r="303" spans="1:79">
      <c r="A303" s="34"/>
      <c r="B303" s="34"/>
      <c r="C303" s="34"/>
      <c r="D303" s="34"/>
      <c r="E303" s="34"/>
      <c r="F303" s="34"/>
      <c r="G303" s="34"/>
      <c r="H303" s="102"/>
      <c r="I303" s="102"/>
      <c r="J303" s="102"/>
      <c r="K303" s="102"/>
      <c r="L303" s="102"/>
      <c r="M303" s="102"/>
      <c r="N303" s="102"/>
      <c r="O303" s="102"/>
      <c r="P303" s="102"/>
      <c r="Q303" s="102"/>
      <c r="R303" s="102"/>
      <c r="S303" s="102"/>
      <c r="T303" s="102"/>
      <c r="U303" s="102"/>
      <c r="V303" s="102"/>
      <c r="W303" s="102"/>
      <c r="X303" s="102"/>
      <c r="Y303" s="102"/>
      <c r="Z303" s="102"/>
      <c r="AA303" s="102"/>
      <c r="AB303" s="102"/>
      <c r="AC303" s="102"/>
      <c r="AD303" s="102"/>
      <c r="AE303" s="102"/>
      <c r="AF303" s="102"/>
      <c r="AG303" s="102"/>
      <c r="AH303" s="102"/>
      <c r="AI303" s="102"/>
      <c r="AJ303" s="102"/>
      <c r="AK303" s="102"/>
      <c r="AL303" s="102"/>
      <c r="AM303" s="102"/>
      <c r="AN303" s="102"/>
      <c r="AO303" s="102"/>
      <c r="AP303" s="102"/>
      <c r="AQ303" s="102"/>
      <c r="AR303" s="102"/>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c r="BN303" s="102"/>
      <c r="BO303" s="102"/>
      <c r="BP303" s="102"/>
      <c r="BQ303" s="102"/>
      <c r="BR303" s="102"/>
      <c r="BS303" s="102"/>
      <c r="BT303" s="102"/>
      <c r="BU303" s="102"/>
      <c r="BV303" s="102"/>
      <c r="BW303" s="102"/>
      <c r="BX303" s="102"/>
      <c r="BY303" s="102"/>
      <c r="BZ303" s="102"/>
      <c r="CA303" s="102"/>
    </row>
    <row r="304" spans="1:79">
      <c r="A304" s="34"/>
      <c r="B304" s="34"/>
      <c r="C304" s="34"/>
      <c r="D304" s="34"/>
      <c r="E304" s="34"/>
      <c r="F304" s="34"/>
      <c r="G304" s="34"/>
      <c r="H304" s="102"/>
      <c r="I304" s="102"/>
      <c r="J304" s="102"/>
      <c r="K304" s="102"/>
      <c r="L304" s="102"/>
      <c r="M304" s="102"/>
      <c r="N304" s="102"/>
      <c r="O304" s="102"/>
      <c r="P304" s="102"/>
      <c r="Q304" s="102"/>
      <c r="R304" s="102"/>
      <c r="S304" s="102"/>
      <c r="T304" s="102"/>
      <c r="U304" s="102"/>
      <c r="V304" s="102"/>
      <c r="W304" s="102"/>
      <c r="X304" s="102"/>
      <c r="Y304" s="102"/>
      <c r="Z304" s="102"/>
      <c r="AA304" s="102"/>
      <c r="AB304" s="102"/>
      <c r="AC304" s="102"/>
      <c r="AD304" s="102"/>
      <c r="AE304" s="102"/>
      <c r="AF304" s="102"/>
      <c r="AG304" s="102"/>
      <c r="AH304" s="102"/>
      <c r="AI304" s="102"/>
      <c r="AJ304" s="102"/>
      <c r="AK304" s="102"/>
      <c r="AL304" s="102"/>
      <c r="AM304" s="102"/>
      <c r="AN304" s="102"/>
      <c r="AO304" s="102"/>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c r="BS304" s="102"/>
      <c r="BT304" s="102"/>
      <c r="BU304" s="102"/>
      <c r="BV304" s="102"/>
      <c r="BW304" s="102"/>
      <c r="BX304" s="102"/>
      <c r="BY304" s="102"/>
      <c r="BZ304" s="102"/>
      <c r="CA304" s="102"/>
    </row>
    <row r="305" spans="1:79">
      <c r="A305" s="34"/>
      <c r="B305" s="34"/>
      <c r="C305" s="34"/>
      <c r="D305" s="34"/>
      <c r="E305" s="34"/>
      <c r="F305" s="34"/>
      <c r="G305" s="34"/>
      <c r="H305" s="102"/>
      <c r="I305" s="102"/>
      <c r="J305" s="102"/>
      <c r="K305" s="102"/>
      <c r="L305" s="102"/>
      <c r="M305" s="102"/>
      <c r="N305" s="102"/>
      <c r="O305" s="102"/>
      <c r="P305" s="102"/>
      <c r="Q305" s="102"/>
      <c r="R305" s="102"/>
      <c r="S305" s="102"/>
      <c r="T305" s="102"/>
      <c r="U305" s="102"/>
      <c r="V305" s="102"/>
      <c r="W305" s="102"/>
      <c r="X305" s="102"/>
      <c r="Y305" s="102"/>
      <c r="Z305" s="102"/>
      <c r="AA305" s="102"/>
      <c r="AB305" s="102"/>
      <c r="AC305" s="102"/>
      <c r="AD305" s="102"/>
      <c r="AE305" s="102"/>
      <c r="AF305" s="102"/>
      <c r="AG305" s="102"/>
      <c r="AH305" s="102"/>
      <c r="AI305" s="102"/>
      <c r="AJ305" s="102"/>
      <c r="AK305" s="102"/>
      <c r="AL305" s="102"/>
      <c r="AM305" s="102"/>
      <c r="AN305" s="102"/>
      <c r="AO305" s="102"/>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102"/>
      <c r="BU305" s="102"/>
      <c r="BV305" s="102"/>
      <c r="BW305" s="102"/>
      <c r="BX305" s="102"/>
      <c r="BY305" s="102"/>
      <c r="BZ305" s="102"/>
      <c r="CA305" s="102"/>
    </row>
    <row r="306" spans="1:79">
      <c r="A306" s="34"/>
      <c r="B306" s="34"/>
      <c r="C306" s="34"/>
      <c r="D306" s="34"/>
      <c r="E306" s="34"/>
      <c r="F306" s="34"/>
      <c r="G306" s="34"/>
      <c r="H306" s="102"/>
      <c r="I306" s="102"/>
      <c r="J306" s="102"/>
      <c r="K306" s="102"/>
      <c r="L306" s="102"/>
      <c r="M306" s="102"/>
      <c r="N306" s="102"/>
      <c r="O306" s="102"/>
      <c r="P306" s="102"/>
      <c r="Q306" s="102"/>
      <c r="R306" s="102"/>
      <c r="S306" s="102"/>
      <c r="T306" s="102"/>
      <c r="U306" s="102"/>
      <c r="V306" s="102"/>
      <c r="W306" s="102"/>
      <c r="X306" s="102"/>
      <c r="Y306" s="102"/>
      <c r="Z306" s="102"/>
      <c r="AA306" s="102"/>
      <c r="AB306" s="102"/>
      <c r="AC306" s="102"/>
      <c r="AD306" s="102"/>
      <c r="AE306" s="102"/>
      <c r="AF306" s="102"/>
      <c r="AG306" s="102"/>
      <c r="AH306" s="102"/>
      <c r="AI306" s="102"/>
      <c r="AJ306" s="102"/>
      <c r="AK306" s="102"/>
      <c r="AL306" s="102"/>
      <c r="AM306" s="102"/>
      <c r="AN306" s="102"/>
      <c r="AO306" s="102"/>
      <c r="AP306" s="102"/>
      <c r="AQ306" s="102"/>
      <c r="AR306" s="102"/>
      <c r="AS306" s="102"/>
      <c r="AT306" s="102"/>
      <c r="AU306" s="102"/>
      <c r="AV306" s="102"/>
      <c r="AW306" s="102"/>
      <c r="AX306" s="102"/>
      <c r="AY306" s="102"/>
      <c r="AZ306" s="102"/>
      <c r="BA306" s="102"/>
      <c r="BB306" s="102"/>
      <c r="BC306" s="102"/>
      <c r="BD306" s="102"/>
      <c r="BE306" s="102"/>
      <c r="BF306" s="102"/>
      <c r="BG306" s="102"/>
      <c r="BH306" s="102"/>
      <c r="BI306" s="102"/>
      <c r="BJ306" s="102"/>
      <c r="BK306" s="102"/>
      <c r="BL306" s="102"/>
      <c r="BM306" s="102"/>
      <c r="BN306" s="102"/>
      <c r="BO306" s="102"/>
      <c r="BP306" s="102"/>
      <c r="BQ306" s="102"/>
      <c r="BR306" s="102"/>
      <c r="BS306" s="102"/>
      <c r="BT306" s="102"/>
      <c r="BU306" s="102"/>
      <c r="BV306" s="102"/>
      <c r="BW306" s="102"/>
      <c r="BX306" s="102"/>
      <c r="BY306" s="102"/>
      <c r="BZ306" s="102"/>
      <c r="CA306" s="102"/>
    </row>
    <row r="307" spans="1:79">
      <c r="A307" s="34"/>
      <c r="B307" s="34"/>
      <c r="C307" s="34"/>
      <c r="D307" s="34"/>
      <c r="E307" s="34"/>
      <c r="F307" s="34"/>
      <c r="G307" s="34"/>
      <c r="H307" s="102"/>
      <c r="I307" s="102"/>
      <c r="J307" s="102"/>
      <c r="K307" s="102"/>
      <c r="L307" s="102"/>
      <c r="M307" s="102"/>
      <c r="N307" s="102"/>
      <c r="O307" s="102"/>
      <c r="P307" s="102"/>
      <c r="Q307" s="102"/>
      <c r="R307" s="102"/>
      <c r="S307" s="102"/>
      <c r="T307" s="102"/>
      <c r="U307" s="102"/>
      <c r="V307" s="102"/>
      <c r="W307" s="102"/>
      <c r="X307" s="102"/>
      <c r="Y307" s="102"/>
      <c r="Z307" s="102"/>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A307" s="102"/>
    </row>
    <row r="308" spans="1:79">
      <c r="A308" s="34"/>
      <c r="B308" s="34"/>
      <c r="C308" s="34"/>
      <c r="D308" s="34"/>
      <c r="E308" s="34"/>
      <c r="F308" s="34"/>
      <c r="G308" s="34"/>
      <c r="H308" s="102"/>
      <c r="I308" s="102"/>
      <c r="J308" s="102"/>
      <c r="K308" s="102"/>
      <c r="L308" s="102"/>
      <c r="M308" s="102"/>
      <c r="N308" s="102"/>
      <c r="O308" s="102"/>
      <c r="P308" s="102"/>
      <c r="Q308" s="102"/>
      <c r="R308" s="102"/>
      <c r="S308" s="102"/>
      <c r="T308" s="102"/>
      <c r="U308" s="102"/>
      <c r="V308" s="102"/>
      <c r="W308" s="102"/>
      <c r="X308" s="102"/>
      <c r="Y308" s="102"/>
      <c r="Z308" s="102"/>
      <c r="AA308" s="102"/>
      <c r="AB308" s="102"/>
      <c r="AC308" s="102"/>
      <c r="AD308" s="102"/>
      <c r="AE308" s="102"/>
      <c r="AF308" s="102"/>
      <c r="AG308" s="102"/>
      <c r="AH308" s="102"/>
      <c r="AI308" s="102"/>
      <c r="AJ308" s="102"/>
      <c r="AK308" s="102"/>
      <c r="AL308" s="102"/>
      <c r="AM308" s="102"/>
      <c r="AN308" s="102"/>
      <c r="AO308" s="102"/>
      <c r="AP308" s="102"/>
      <c r="AQ308" s="102"/>
      <c r="AR308" s="102"/>
      <c r="AS308" s="102"/>
      <c r="AT308" s="102"/>
      <c r="AU308" s="102"/>
      <c r="AV308" s="102"/>
      <c r="AW308" s="102"/>
      <c r="AX308" s="102"/>
      <c r="AY308" s="102"/>
      <c r="AZ308" s="102"/>
      <c r="BA308" s="102"/>
      <c r="BB308" s="102"/>
      <c r="BC308" s="102"/>
      <c r="BD308" s="102"/>
      <c r="BE308" s="102"/>
      <c r="BF308" s="102"/>
      <c r="BG308" s="102"/>
      <c r="BH308" s="102"/>
      <c r="BI308" s="102"/>
      <c r="BJ308" s="102"/>
      <c r="BK308" s="102"/>
      <c r="BL308" s="102"/>
      <c r="BM308" s="102"/>
      <c r="BN308" s="102"/>
      <c r="BO308" s="102"/>
      <c r="BP308" s="102"/>
      <c r="BQ308" s="102"/>
      <c r="BR308" s="102"/>
      <c r="BS308" s="102"/>
      <c r="BT308" s="102"/>
      <c r="BU308" s="102"/>
      <c r="BV308" s="102"/>
      <c r="BW308" s="102"/>
      <c r="BX308" s="102"/>
      <c r="BY308" s="102"/>
      <c r="BZ308" s="102"/>
      <c r="CA308" s="102"/>
    </row>
    <row r="309" spans="1:79">
      <c r="A309" s="34"/>
      <c r="B309" s="34"/>
      <c r="C309" s="34"/>
      <c r="D309" s="34"/>
      <c r="E309" s="34"/>
      <c r="F309" s="34"/>
      <c r="G309" s="34"/>
      <c r="H309" s="102"/>
      <c r="I309" s="102"/>
      <c r="J309" s="102"/>
      <c r="K309" s="102"/>
      <c r="L309" s="102"/>
      <c r="M309" s="102"/>
      <c r="N309" s="102"/>
      <c r="O309" s="102"/>
      <c r="P309" s="102"/>
      <c r="Q309" s="102"/>
      <c r="R309" s="102"/>
      <c r="S309" s="102"/>
      <c r="T309" s="102"/>
      <c r="U309" s="102"/>
      <c r="V309" s="102"/>
      <c r="W309" s="102"/>
      <c r="X309" s="102"/>
      <c r="Y309" s="102"/>
      <c r="Z309" s="102"/>
      <c r="AA309" s="102"/>
      <c r="AB309" s="102"/>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c r="BN309" s="102"/>
      <c r="BO309" s="102"/>
      <c r="BP309" s="102"/>
      <c r="BQ309" s="102"/>
      <c r="BR309" s="102"/>
      <c r="BS309" s="102"/>
      <c r="BT309" s="102"/>
      <c r="BU309" s="102"/>
      <c r="BV309" s="102"/>
      <c r="BW309" s="102"/>
      <c r="BX309" s="102"/>
      <c r="BY309" s="102"/>
      <c r="BZ309" s="102"/>
      <c r="CA309" s="102"/>
    </row>
    <row r="310" spans="1:79">
      <c r="A310" s="34"/>
      <c r="B310" s="34"/>
      <c r="C310" s="34"/>
      <c r="D310" s="34"/>
      <c r="E310" s="34"/>
      <c r="F310" s="34"/>
      <c r="G310" s="34"/>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c r="AD310" s="102"/>
      <c r="AE310" s="102"/>
      <c r="AF310" s="102"/>
      <c r="AG310" s="102"/>
      <c r="AH310" s="102"/>
      <c r="AI310" s="102"/>
      <c r="AJ310" s="102"/>
      <c r="AK310" s="102"/>
      <c r="AL310" s="102"/>
      <c r="AM310" s="102"/>
      <c r="AN310" s="102"/>
      <c r="AO310" s="102"/>
      <c r="AP310" s="102"/>
      <c r="AQ310" s="102"/>
      <c r="AR310" s="102"/>
      <c r="AS310" s="102"/>
      <c r="AT310" s="102"/>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c r="CA310" s="102"/>
    </row>
    <row r="311" spans="1:79">
      <c r="A311" s="34"/>
      <c r="B311" s="34"/>
      <c r="C311" s="34"/>
      <c r="D311" s="34"/>
      <c r="E311" s="34"/>
      <c r="F311" s="34"/>
      <c r="G311" s="34"/>
      <c r="H311" s="102"/>
      <c r="I311" s="102"/>
      <c r="J311" s="102"/>
      <c r="K311" s="102"/>
      <c r="L311" s="102"/>
      <c r="M311" s="102"/>
      <c r="N311" s="102"/>
      <c r="O311" s="102"/>
      <c r="P311" s="102"/>
      <c r="Q311" s="102"/>
      <c r="R311" s="102"/>
      <c r="S311" s="102"/>
      <c r="T311" s="102"/>
      <c r="U311" s="102"/>
      <c r="V311" s="102"/>
      <c r="W311" s="102"/>
      <c r="X311" s="102"/>
      <c r="Y311" s="102"/>
      <c r="Z311" s="102"/>
      <c r="AA311" s="102"/>
      <c r="AB311" s="102"/>
      <c r="AC311" s="102"/>
      <c r="AD311" s="102"/>
      <c r="AE311" s="102"/>
      <c r="AF311" s="102"/>
      <c r="AG311" s="102"/>
      <c r="AH311" s="102"/>
      <c r="AI311" s="102"/>
      <c r="AJ311" s="102"/>
      <c r="AK311" s="102"/>
      <c r="AL311" s="102"/>
      <c r="AM311" s="102"/>
      <c r="AN311" s="102"/>
      <c r="AO311" s="102"/>
      <c r="AP311" s="102"/>
      <c r="AQ311" s="102"/>
      <c r="AR311" s="102"/>
      <c r="AS311" s="102"/>
      <c r="AT311" s="102"/>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A311" s="102"/>
    </row>
    <row r="312" spans="1:79">
      <c r="A312" s="34"/>
      <c r="B312" s="34"/>
      <c r="C312" s="34"/>
      <c r="D312" s="34"/>
      <c r="E312" s="34"/>
      <c r="F312" s="34"/>
      <c r="G312" s="34"/>
      <c r="H312" s="102"/>
      <c r="I312" s="102"/>
      <c r="J312" s="102"/>
      <c r="K312" s="102"/>
      <c r="L312" s="102"/>
      <c r="M312" s="102"/>
      <c r="N312" s="102"/>
      <c r="O312" s="102"/>
      <c r="P312" s="102"/>
      <c r="Q312" s="102"/>
      <c r="R312" s="102"/>
      <c r="S312" s="102"/>
      <c r="T312" s="102"/>
      <c r="U312" s="102"/>
      <c r="V312" s="102"/>
      <c r="W312" s="102"/>
      <c r="X312" s="102"/>
      <c r="Y312" s="102"/>
      <c r="Z312" s="102"/>
      <c r="AA312" s="102"/>
      <c r="AB312" s="102"/>
      <c r="AC312" s="102"/>
      <c r="AD312" s="102"/>
      <c r="AE312" s="102"/>
      <c r="AF312" s="102"/>
      <c r="AG312" s="102"/>
      <c r="AH312" s="102"/>
      <c r="AI312" s="102"/>
      <c r="AJ312" s="102"/>
      <c r="AK312" s="102"/>
      <c r="AL312" s="102"/>
      <c r="AM312" s="102"/>
      <c r="AN312" s="102"/>
      <c r="AO312" s="102"/>
      <c r="AP312" s="102"/>
      <c r="AQ312" s="102"/>
      <c r="AR312" s="102"/>
      <c r="AS312" s="102"/>
      <c r="AT312" s="102"/>
      <c r="AU312" s="102"/>
      <c r="AV312" s="102"/>
      <c r="AW312" s="102"/>
      <c r="AX312" s="102"/>
      <c r="AY312" s="102"/>
      <c r="AZ312" s="102"/>
      <c r="BA312" s="102"/>
      <c r="BB312" s="102"/>
      <c r="BC312" s="102"/>
      <c r="BD312" s="102"/>
      <c r="BE312" s="102"/>
      <c r="BF312" s="102"/>
      <c r="BG312" s="102"/>
      <c r="BH312" s="102"/>
      <c r="BI312" s="102"/>
      <c r="BJ312" s="102"/>
      <c r="BK312" s="102"/>
      <c r="BL312" s="102"/>
      <c r="BM312" s="102"/>
      <c r="BN312" s="102"/>
      <c r="BO312" s="102"/>
      <c r="BP312" s="102"/>
      <c r="BQ312" s="102"/>
      <c r="BR312" s="102"/>
      <c r="BS312" s="102"/>
      <c r="BT312" s="102"/>
      <c r="BU312" s="102"/>
      <c r="BV312" s="102"/>
      <c r="BW312" s="102"/>
      <c r="BX312" s="102"/>
      <c r="BY312" s="102"/>
      <c r="BZ312" s="102"/>
      <c r="CA312" s="102"/>
    </row>
    <row r="313" spans="1:79">
      <c r="A313" s="34"/>
      <c r="B313" s="34"/>
      <c r="C313" s="34"/>
      <c r="D313" s="34"/>
      <c r="E313" s="34"/>
      <c r="F313" s="34"/>
      <c r="G313" s="34"/>
      <c r="H313" s="102"/>
      <c r="I313" s="102"/>
      <c r="J313" s="102"/>
      <c r="K313" s="102"/>
      <c r="L313" s="102"/>
      <c r="M313" s="102"/>
      <c r="N313" s="102"/>
      <c r="O313" s="102"/>
      <c r="P313" s="102"/>
      <c r="Q313" s="102"/>
      <c r="R313" s="102"/>
      <c r="S313" s="102"/>
      <c r="T313" s="102"/>
      <c r="U313" s="102"/>
      <c r="V313" s="102"/>
      <c r="W313" s="102"/>
      <c r="X313" s="102"/>
      <c r="Y313" s="102"/>
      <c r="Z313" s="102"/>
      <c r="AA313" s="102"/>
      <c r="AB313" s="102"/>
      <c r="AC313" s="102"/>
      <c r="AD313" s="102"/>
      <c r="AE313" s="102"/>
      <c r="AF313" s="102"/>
      <c r="AG313" s="102"/>
      <c r="AH313" s="102"/>
      <c r="AI313" s="102"/>
      <c r="AJ313" s="102"/>
      <c r="AK313" s="102"/>
      <c r="AL313" s="102"/>
      <c r="AM313" s="102"/>
      <c r="AN313" s="102"/>
      <c r="AO313" s="102"/>
      <c r="AP313" s="102"/>
      <c r="AQ313" s="102"/>
      <c r="AR313" s="102"/>
      <c r="AS313" s="102"/>
      <c r="AT313" s="102"/>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c r="CA313" s="102"/>
    </row>
    <row r="314" spans="1:79">
      <c r="A314" s="34"/>
      <c r="B314" s="34"/>
      <c r="C314" s="34"/>
      <c r="D314" s="34"/>
      <c r="E314" s="34"/>
      <c r="F314" s="34"/>
      <c r="G314" s="34"/>
      <c r="H314" s="102"/>
      <c r="I314" s="102"/>
      <c r="J314" s="102"/>
      <c r="K314" s="102"/>
      <c r="L314" s="102"/>
      <c r="M314" s="102"/>
      <c r="N314" s="102"/>
      <c r="O314" s="102"/>
      <c r="P314" s="102"/>
      <c r="Q314" s="102"/>
      <c r="R314" s="102"/>
      <c r="S314" s="102"/>
      <c r="T314" s="102"/>
      <c r="U314" s="102"/>
      <c r="V314" s="102"/>
      <c r="W314" s="102"/>
      <c r="X314" s="102"/>
      <c r="Y314" s="102"/>
      <c r="Z314" s="102"/>
      <c r="AA314" s="102"/>
      <c r="AB314" s="102"/>
      <c r="AC314" s="102"/>
      <c r="AD314" s="102"/>
      <c r="AE314" s="102"/>
      <c r="AF314" s="102"/>
      <c r="AG314" s="102"/>
      <c r="AH314" s="102"/>
      <c r="AI314" s="102"/>
      <c r="AJ314" s="102"/>
      <c r="AK314" s="102"/>
      <c r="AL314" s="102"/>
      <c r="AM314" s="102"/>
      <c r="AN314" s="102"/>
      <c r="AO314" s="102"/>
      <c r="AP314" s="102"/>
      <c r="AQ314" s="102"/>
      <c r="AR314" s="102"/>
      <c r="AS314" s="102"/>
      <c r="AT314" s="102"/>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A314" s="102"/>
    </row>
    <row r="315" spans="1:79">
      <c r="A315" s="34"/>
      <c r="B315" s="34"/>
      <c r="C315" s="34"/>
      <c r="D315" s="34"/>
      <c r="E315" s="34"/>
      <c r="F315" s="34"/>
      <c r="G315" s="34"/>
      <c r="H315" s="102"/>
      <c r="I315" s="102"/>
      <c r="J315" s="102"/>
      <c r="K315" s="102"/>
      <c r="L315" s="102"/>
      <c r="M315" s="102"/>
      <c r="N315" s="102"/>
      <c r="O315" s="102"/>
      <c r="P315" s="102"/>
      <c r="Q315" s="102"/>
      <c r="R315" s="102"/>
      <c r="S315" s="102"/>
      <c r="T315" s="102"/>
      <c r="U315" s="102"/>
      <c r="V315" s="102"/>
      <c r="W315" s="102"/>
      <c r="X315" s="102"/>
      <c r="Y315" s="102"/>
      <c r="Z315" s="102"/>
      <c r="AA315" s="102"/>
      <c r="AB315" s="102"/>
      <c r="AC315" s="102"/>
      <c r="AD315" s="102"/>
      <c r="AE315" s="102"/>
      <c r="AF315" s="102"/>
      <c r="AG315" s="102"/>
      <c r="AH315" s="102"/>
      <c r="AI315" s="102"/>
      <c r="AJ315" s="102"/>
      <c r="AK315" s="102"/>
      <c r="AL315" s="102"/>
      <c r="AM315" s="102"/>
      <c r="AN315" s="102"/>
      <c r="AO315" s="102"/>
      <c r="AP315" s="102"/>
      <c r="AQ315" s="102"/>
      <c r="AR315" s="102"/>
      <c r="AS315" s="102"/>
      <c r="AT315" s="102"/>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row>
    <row r="316" spans="1:79">
      <c r="A316" s="34"/>
      <c r="B316" s="34"/>
      <c r="C316" s="34"/>
      <c r="D316" s="34"/>
      <c r="E316" s="34"/>
      <c r="F316" s="34"/>
      <c r="G316" s="34"/>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c r="AD316" s="102"/>
      <c r="AE316" s="102"/>
      <c r="AF316" s="102"/>
      <c r="AG316" s="102"/>
      <c r="AH316" s="102"/>
      <c r="AI316" s="102"/>
      <c r="AJ316" s="102"/>
      <c r="AK316" s="102"/>
      <c r="AL316" s="102"/>
      <c r="AM316" s="102"/>
      <c r="AN316" s="102"/>
      <c r="AO316" s="102"/>
      <c r="AP316" s="102"/>
      <c r="AQ316" s="102"/>
      <c r="AR316" s="102"/>
      <c r="AS316" s="102"/>
      <c r="AT316" s="102"/>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A316" s="102"/>
    </row>
    <row r="317" spans="1:79">
      <c r="A317" s="34"/>
      <c r="B317" s="34"/>
      <c r="C317" s="34"/>
      <c r="D317" s="34"/>
      <c r="E317" s="34"/>
      <c r="F317" s="34"/>
      <c r="G317" s="34"/>
      <c r="H317" s="102"/>
      <c r="I317" s="102"/>
      <c r="J317" s="102"/>
      <c r="K317" s="102"/>
      <c r="L317" s="102"/>
      <c r="M317" s="102"/>
      <c r="N317" s="102"/>
      <c r="O317" s="102"/>
      <c r="P317" s="102"/>
      <c r="Q317" s="102"/>
      <c r="R317" s="102"/>
      <c r="S317" s="102"/>
      <c r="T317" s="102"/>
      <c r="U317" s="102"/>
      <c r="V317" s="102"/>
      <c r="W317" s="102"/>
      <c r="X317" s="102"/>
      <c r="Y317" s="102"/>
      <c r="Z317" s="102"/>
      <c r="AA317" s="102"/>
      <c r="AB317" s="102"/>
      <c r="AC317" s="102"/>
      <c r="AD317" s="102"/>
      <c r="AE317" s="102"/>
      <c r="AF317" s="102"/>
      <c r="AG317" s="102"/>
      <c r="AH317" s="102"/>
      <c r="AI317" s="102"/>
      <c r="AJ317" s="102"/>
      <c r="AK317" s="102"/>
      <c r="AL317" s="102"/>
      <c r="AM317" s="102"/>
      <c r="AN317" s="102"/>
      <c r="AO317" s="102"/>
      <c r="AP317" s="102"/>
      <c r="AQ317" s="102"/>
      <c r="AR317" s="102"/>
      <c r="AS317" s="102"/>
      <c r="AT317" s="102"/>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A317" s="102"/>
    </row>
    <row r="318" spans="1:79">
      <c r="A318" s="34"/>
      <c r="B318" s="34"/>
      <c r="C318" s="34"/>
      <c r="D318" s="34"/>
      <c r="E318" s="34"/>
      <c r="F318" s="34"/>
      <c r="G318" s="34"/>
      <c r="H318" s="102"/>
      <c r="I318" s="102"/>
      <c r="J318" s="102"/>
      <c r="K318" s="102"/>
      <c r="L318" s="102"/>
      <c r="M318" s="102"/>
      <c r="N318" s="102"/>
      <c r="O318" s="102"/>
      <c r="P318" s="102"/>
      <c r="Q318" s="102"/>
      <c r="R318" s="102"/>
      <c r="S318" s="102"/>
      <c r="T318" s="102"/>
      <c r="U318" s="102"/>
      <c r="V318" s="102"/>
      <c r="W318" s="102"/>
      <c r="X318" s="102"/>
      <c r="Y318" s="102"/>
      <c r="Z318" s="102"/>
      <c r="AA318" s="102"/>
      <c r="AB318" s="102"/>
      <c r="AC318" s="102"/>
      <c r="AD318" s="102"/>
      <c r="AE318" s="102"/>
      <c r="AF318" s="102"/>
      <c r="AG318" s="102"/>
      <c r="AH318" s="102"/>
      <c r="AI318" s="102"/>
      <c r="AJ318" s="102"/>
      <c r="AK318" s="102"/>
      <c r="AL318" s="102"/>
      <c r="AM318" s="102"/>
      <c r="AN318" s="102"/>
      <c r="AO318" s="102"/>
      <c r="AP318" s="102"/>
      <c r="AQ318" s="102"/>
      <c r="AR318" s="102"/>
      <c r="AS318" s="102"/>
      <c r="AT318" s="102"/>
      <c r="AU318" s="102"/>
      <c r="AV318" s="102"/>
      <c r="AW318" s="102"/>
      <c r="AX318" s="102"/>
      <c r="AY318" s="102"/>
      <c r="AZ318" s="102"/>
      <c r="BA318" s="102"/>
      <c r="BB318" s="102"/>
      <c r="BC318" s="102"/>
      <c r="BD318" s="102"/>
      <c r="BE318" s="102"/>
      <c r="BF318" s="102"/>
      <c r="BG318" s="102"/>
      <c r="BH318" s="102"/>
      <c r="BI318" s="102"/>
      <c r="BJ318" s="102"/>
      <c r="BK318" s="102"/>
      <c r="BL318" s="102"/>
      <c r="BM318" s="102"/>
      <c r="BN318" s="102"/>
      <c r="BO318" s="102"/>
      <c r="BP318" s="102"/>
      <c r="BQ318" s="102"/>
      <c r="BR318" s="102"/>
      <c r="BS318" s="102"/>
      <c r="BT318" s="102"/>
      <c r="BU318" s="102"/>
      <c r="BV318" s="102"/>
      <c r="BW318" s="102"/>
      <c r="BX318" s="102"/>
      <c r="BY318" s="102"/>
      <c r="BZ318" s="102"/>
      <c r="CA318" s="102"/>
    </row>
    <row r="319" spans="1:79">
      <c r="A319" s="34"/>
      <c r="B319" s="34"/>
      <c r="C319" s="34"/>
      <c r="D319" s="34"/>
      <c r="E319" s="34"/>
      <c r="F319" s="34"/>
      <c r="G319" s="34"/>
      <c r="H319" s="102"/>
      <c r="I319" s="102"/>
      <c r="J319" s="102"/>
      <c r="K319" s="102"/>
      <c r="L319" s="102"/>
      <c r="M319" s="102"/>
      <c r="N319" s="102"/>
      <c r="O319" s="102"/>
      <c r="P319" s="102"/>
      <c r="Q319" s="102"/>
      <c r="R319" s="102"/>
      <c r="S319" s="102"/>
      <c r="T319" s="102"/>
      <c r="U319" s="102"/>
      <c r="V319" s="102"/>
      <c r="W319" s="102"/>
      <c r="X319" s="102"/>
      <c r="Y319" s="102"/>
      <c r="Z319" s="102"/>
      <c r="AA319" s="102"/>
      <c r="AB319" s="102"/>
      <c r="AC319" s="102"/>
      <c r="AD319" s="102"/>
      <c r="AE319" s="102"/>
      <c r="AF319" s="102"/>
      <c r="AG319" s="102"/>
      <c r="AH319" s="102"/>
      <c r="AI319" s="102"/>
      <c r="AJ319" s="102"/>
      <c r="AK319" s="102"/>
      <c r="AL319" s="102"/>
      <c r="AM319" s="102"/>
      <c r="AN319" s="102"/>
      <c r="AO319" s="102"/>
      <c r="AP319" s="102"/>
      <c r="AQ319" s="102"/>
      <c r="AR319" s="102"/>
      <c r="AS319" s="102"/>
      <c r="AT319" s="102"/>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c r="CA319" s="102"/>
    </row>
    <row r="320" spans="1:79">
      <c r="A320" s="34"/>
      <c r="B320" s="34"/>
      <c r="C320" s="34"/>
      <c r="D320" s="34"/>
      <c r="E320" s="34"/>
      <c r="F320" s="34"/>
      <c r="G320" s="34"/>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A320" s="102"/>
    </row>
    <row r="321" spans="1:79">
      <c r="A321" s="34"/>
      <c r="B321" s="34"/>
      <c r="C321" s="34"/>
      <c r="D321" s="34"/>
      <c r="E321" s="34"/>
      <c r="F321" s="34"/>
      <c r="G321" s="34"/>
      <c r="H321" s="102"/>
      <c r="I321" s="102"/>
      <c r="J321" s="102"/>
      <c r="K321" s="102"/>
      <c r="L321" s="102"/>
      <c r="M321" s="102"/>
      <c r="N321" s="102"/>
      <c r="O321" s="102"/>
      <c r="P321" s="102"/>
      <c r="Q321" s="102"/>
      <c r="R321" s="102"/>
      <c r="S321" s="102"/>
      <c r="T321" s="102"/>
      <c r="U321" s="102"/>
      <c r="V321" s="102"/>
      <c r="W321" s="102"/>
      <c r="X321" s="102"/>
      <c r="Y321" s="102"/>
      <c r="Z321" s="102"/>
      <c r="AA321" s="102"/>
      <c r="AB321" s="102"/>
      <c r="AC321" s="102"/>
      <c r="AD321" s="102"/>
      <c r="AE321" s="102"/>
      <c r="AF321" s="102"/>
      <c r="AG321" s="102"/>
      <c r="AH321" s="102"/>
      <c r="AI321" s="102"/>
      <c r="AJ321" s="102"/>
      <c r="AK321" s="102"/>
      <c r="AL321" s="102"/>
      <c r="AM321" s="102"/>
      <c r="AN321" s="102"/>
      <c r="AO321" s="102"/>
      <c r="AP321" s="102"/>
      <c r="AQ321" s="102"/>
      <c r="AR321" s="102"/>
      <c r="AS321" s="102"/>
      <c r="AT321" s="102"/>
      <c r="AU321" s="102"/>
      <c r="AV321" s="102"/>
      <c r="AW321" s="102"/>
      <c r="AX321" s="102"/>
      <c r="AY321" s="102"/>
      <c r="AZ321" s="102"/>
      <c r="BA321" s="102"/>
      <c r="BB321" s="102"/>
      <c r="BC321" s="102"/>
      <c r="BD321" s="102"/>
      <c r="BE321" s="102"/>
      <c r="BF321" s="102"/>
      <c r="BG321" s="102"/>
      <c r="BH321" s="102"/>
      <c r="BI321" s="102"/>
      <c r="BJ321" s="102"/>
      <c r="BK321" s="102"/>
      <c r="BL321" s="102"/>
      <c r="BM321" s="102"/>
      <c r="BN321" s="102"/>
      <c r="BO321" s="102"/>
      <c r="BP321" s="102"/>
      <c r="BQ321" s="102"/>
      <c r="BR321" s="102"/>
      <c r="BS321" s="102"/>
      <c r="BT321" s="102"/>
      <c r="BU321" s="102"/>
      <c r="BV321" s="102"/>
      <c r="BW321" s="102"/>
      <c r="BX321" s="102"/>
      <c r="BY321" s="102"/>
      <c r="BZ321" s="102"/>
      <c r="CA321" s="102"/>
    </row>
    <row r="322" spans="1:79">
      <c r="A322" s="34"/>
      <c r="B322" s="34"/>
      <c r="C322" s="34"/>
      <c r="D322" s="34"/>
      <c r="E322" s="34"/>
      <c r="F322" s="34"/>
      <c r="G322" s="34"/>
      <c r="H322" s="102"/>
      <c r="I322" s="102"/>
      <c r="J322" s="102"/>
      <c r="K322" s="102"/>
      <c r="L322" s="102"/>
      <c r="M322" s="102"/>
      <c r="N322" s="102"/>
      <c r="O322" s="102"/>
      <c r="P322" s="102"/>
      <c r="Q322" s="102"/>
      <c r="R322" s="102"/>
      <c r="S322" s="102"/>
      <c r="T322" s="102"/>
      <c r="U322" s="102"/>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102"/>
      <c r="AT322" s="102"/>
      <c r="AU322" s="102"/>
      <c r="AV322" s="102"/>
      <c r="AW322" s="102"/>
      <c r="AX322" s="102"/>
      <c r="AY322" s="102"/>
      <c r="AZ322" s="102"/>
      <c r="BA322" s="102"/>
      <c r="BB322" s="102"/>
      <c r="BC322" s="102"/>
      <c r="BD322" s="102"/>
      <c r="BE322" s="102"/>
      <c r="BF322" s="102"/>
      <c r="BG322" s="102"/>
      <c r="BH322" s="102"/>
      <c r="BI322" s="102"/>
      <c r="BJ322" s="102"/>
      <c r="BK322" s="102"/>
      <c r="BL322" s="102"/>
      <c r="BM322" s="102"/>
      <c r="BN322" s="102"/>
      <c r="BO322" s="102"/>
      <c r="BP322" s="102"/>
      <c r="BQ322" s="102"/>
      <c r="BR322" s="102"/>
      <c r="BS322" s="102"/>
      <c r="BT322" s="102"/>
      <c r="BU322" s="102"/>
      <c r="BV322" s="102"/>
      <c r="BW322" s="102"/>
      <c r="BX322" s="102"/>
      <c r="BY322" s="102"/>
      <c r="BZ322" s="102"/>
      <c r="CA322" s="102"/>
    </row>
    <row r="323" spans="1:79">
      <c r="A323" s="34"/>
      <c r="B323" s="34"/>
      <c r="C323" s="34"/>
      <c r="D323" s="34"/>
      <c r="E323" s="34"/>
      <c r="F323" s="34"/>
      <c r="G323" s="34"/>
      <c r="H323" s="102"/>
      <c r="I323" s="102"/>
      <c r="J323" s="102"/>
      <c r="K323" s="102"/>
      <c r="L323" s="102"/>
      <c r="M323" s="102"/>
      <c r="N323" s="102"/>
      <c r="O323" s="102"/>
      <c r="P323" s="102"/>
      <c r="Q323" s="102"/>
      <c r="R323" s="102"/>
      <c r="S323" s="102"/>
      <c r="T323" s="102"/>
      <c r="U323" s="102"/>
      <c r="V323" s="102"/>
      <c r="W323" s="102"/>
      <c r="X323" s="102"/>
      <c r="Y323" s="102"/>
      <c r="Z323" s="102"/>
      <c r="AA323" s="102"/>
      <c r="AB323" s="102"/>
      <c r="AC323" s="102"/>
      <c r="AD323" s="102"/>
      <c r="AE323" s="102"/>
      <c r="AF323" s="102"/>
      <c r="AG323" s="102"/>
      <c r="AH323" s="102"/>
      <c r="AI323" s="102"/>
      <c r="AJ323" s="102"/>
      <c r="AK323" s="102"/>
      <c r="AL323" s="102"/>
      <c r="AM323" s="102"/>
      <c r="AN323" s="102"/>
      <c r="AO323" s="102"/>
      <c r="AP323" s="102"/>
      <c r="AQ323" s="102"/>
      <c r="AR323" s="102"/>
      <c r="AS323" s="102"/>
      <c r="AT323" s="102"/>
      <c r="AU323" s="102"/>
      <c r="AV323" s="102"/>
      <c r="AW323" s="102"/>
      <c r="AX323" s="102"/>
      <c r="AY323" s="102"/>
      <c r="AZ323" s="102"/>
      <c r="BA323" s="102"/>
      <c r="BB323" s="102"/>
      <c r="BC323" s="102"/>
      <c r="BD323" s="102"/>
      <c r="BE323" s="102"/>
      <c r="BF323" s="102"/>
      <c r="BG323" s="102"/>
      <c r="BH323" s="102"/>
      <c r="BI323" s="102"/>
      <c r="BJ323" s="102"/>
      <c r="BK323" s="102"/>
      <c r="BL323" s="102"/>
      <c r="BM323" s="102"/>
      <c r="BN323" s="102"/>
      <c r="BO323" s="102"/>
      <c r="BP323" s="102"/>
      <c r="BQ323" s="102"/>
      <c r="BR323" s="102"/>
      <c r="BS323" s="102"/>
      <c r="BT323" s="102"/>
      <c r="BU323" s="102"/>
      <c r="BV323" s="102"/>
      <c r="BW323" s="102"/>
      <c r="BX323" s="102"/>
      <c r="BY323" s="102"/>
      <c r="BZ323" s="102"/>
      <c r="CA323" s="102"/>
    </row>
    <row r="324" spans="1:79">
      <c r="A324" s="34"/>
      <c r="B324" s="34"/>
      <c r="C324" s="34"/>
      <c r="D324" s="34"/>
      <c r="E324" s="34"/>
      <c r="F324" s="34"/>
      <c r="G324" s="34"/>
      <c r="H324" s="102"/>
      <c r="I324" s="102"/>
      <c r="J324" s="102"/>
      <c r="K324" s="102"/>
      <c r="L324" s="102"/>
      <c r="M324" s="102"/>
      <c r="N324" s="102"/>
      <c r="O324" s="102"/>
      <c r="P324" s="102"/>
      <c r="Q324" s="102"/>
      <c r="R324" s="102"/>
      <c r="S324" s="102"/>
      <c r="T324" s="102"/>
      <c r="U324" s="102"/>
      <c r="V324" s="102"/>
      <c r="W324" s="102"/>
      <c r="X324" s="102"/>
      <c r="Y324" s="102"/>
      <c r="Z324" s="102"/>
      <c r="AA324" s="102"/>
      <c r="AB324" s="102"/>
      <c r="AC324" s="102"/>
      <c r="AD324" s="102"/>
      <c r="AE324" s="102"/>
      <c r="AF324" s="102"/>
      <c r="AG324" s="102"/>
      <c r="AH324" s="102"/>
      <c r="AI324" s="102"/>
      <c r="AJ324" s="102"/>
      <c r="AK324" s="102"/>
      <c r="AL324" s="102"/>
      <c r="AM324" s="102"/>
      <c r="AN324" s="102"/>
      <c r="AO324" s="102"/>
      <c r="AP324" s="102"/>
      <c r="AQ324" s="102"/>
      <c r="AR324" s="102"/>
      <c r="AS324" s="102"/>
      <c r="AT324" s="102"/>
      <c r="AU324" s="102"/>
      <c r="AV324" s="102"/>
      <c r="AW324" s="102"/>
      <c r="AX324" s="102"/>
      <c r="AY324" s="102"/>
      <c r="AZ324" s="102"/>
      <c r="BA324" s="102"/>
      <c r="BB324" s="102"/>
      <c r="BC324" s="102"/>
      <c r="BD324" s="102"/>
      <c r="BE324" s="102"/>
      <c r="BF324" s="102"/>
      <c r="BG324" s="102"/>
      <c r="BH324" s="102"/>
      <c r="BI324" s="102"/>
      <c r="BJ324" s="102"/>
      <c r="BK324" s="102"/>
      <c r="BL324" s="102"/>
      <c r="BM324" s="102"/>
      <c r="BN324" s="102"/>
      <c r="BO324" s="102"/>
      <c r="BP324" s="102"/>
      <c r="BQ324" s="102"/>
      <c r="BR324" s="102"/>
      <c r="BS324" s="102"/>
      <c r="BT324" s="102"/>
      <c r="BU324" s="102"/>
      <c r="BV324" s="102"/>
      <c r="BW324" s="102"/>
      <c r="BX324" s="102"/>
      <c r="BY324" s="102"/>
      <c r="BZ324" s="102"/>
      <c r="CA324" s="102"/>
    </row>
    <row r="325" spans="1:79">
      <c r="A325" s="34"/>
      <c r="B325" s="34"/>
      <c r="C325" s="34"/>
      <c r="D325" s="34"/>
      <c r="E325" s="34"/>
      <c r="F325" s="34"/>
      <c r="G325" s="34"/>
      <c r="H325" s="102"/>
      <c r="I325" s="102"/>
      <c r="J325" s="102"/>
      <c r="K325" s="102"/>
      <c r="L325" s="102"/>
      <c r="M325" s="102"/>
      <c r="N325" s="102"/>
      <c r="O325" s="102"/>
      <c r="P325" s="102"/>
      <c r="Q325" s="102"/>
      <c r="R325" s="102"/>
      <c r="S325" s="102"/>
      <c r="T325" s="102"/>
      <c r="U325" s="102"/>
      <c r="V325" s="102"/>
      <c r="W325" s="102"/>
      <c r="X325" s="102"/>
      <c r="Y325" s="102"/>
      <c r="Z325" s="102"/>
      <c r="AA325" s="102"/>
      <c r="AB325" s="102"/>
      <c r="AC325" s="102"/>
      <c r="AD325" s="102"/>
      <c r="AE325" s="102"/>
      <c r="AF325" s="102"/>
      <c r="AG325" s="102"/>
      <c r="AH325" s="102"/>
      <c r="AI325" s="102"/>
      <c r="AJ325" s="102"/>
      <c r="AK325" s="102"/>
      <c r="AL325" s="102"/>
      <c r="AM325" s="102"/>
      <c r="AN325" s="102"/>
      <c r="AO325" s="102"/>
      <c r="AP325" s="102"/>
      <c r="AQ325" s="102"/>
      <c r="AR325" s="102"/>
      <c r="AS325" s="102"/>
      <c r="AT325" s="102"/>
      <c r="AU325" s="102"/>
      <c r="AV325" s="102"/>
      <c r="AW325" s="102"/>
      <c r="AX325" s="102"/>
      <c r="AY325" s="102"/>
      <c r="AZ325" s="102"/>
      <c r="BA325" s="102"/>
      <c r="BB325" s="102"/>
      <c r="BC325" s="102"/>
      <c r="BD325" s="102"/>
      <c r="BE325" s="102"/>
      <c r="BF325" s="102"/>
      <c r="BG325" s="102"/>
      <c r="BH325" s="102"/>
      <c r="BI325" s="102"/>
      <c r="BJ325" s="102"/>
      <c r="BK325" s="102"/>
      <c r="BL325" s="102"/>
      <c r="BM325" s="102"/>
      <c r="BN325" s="102"/>
      <c r="BO325" s="102"/>
      <c r="BP325" s="102"/>
      <c r="BQ325" s="102"/>
      <c r="BR325" s="102"/>
      <c r="BS325" s="102"/>
      <c r="BT325" s="102"/>
      <c r="BU325" s="102"/>
      <c r="BV325" s="102"/>
      <c r="BW325" s="102"/>
      <c r="BX325" s="102"/>
      <c r="BY325" s="102"/>
      <c r="BZ325" s="102"/>
      <c r="CA325" s="102"/>
    </row>
    <row r="326" spans="1:79">
      <c r="A326" s="34"/>
      <c r="B326" s="34"/>
      <c r="C326" s="34"/>
      <c r="D326" s="34"/>
      <c r="E326" s="34"/>
      <c r="F326" s="34"/>
      <c r="G326" s="34"/>
      <c r="H326" s="102"/>
      <c r="I326" s="102"/>
      <c r="J326" s="102"/>
      <c r="K326" s="102"/>
      <c r="L326" s="102"/>
      <c r="M326" s="102"/>
      <c r="N326" s="102"/>
      <c r="O326" s="102"/>
      <c r="P326" s="102"/>
      <c r="Q326" s="102"/>
      <c r="R326" s="102"/>
      <c r="S326" s="102"/>
      <c r="T326" s="102"/>
      <c r="U326" s="102"/>
      <c r="V326" s="102"/>
      <c r="W326" s="102"/>
      <c r="X326" s="102"/>
      <c r="Y326" s="102"/>
      <c r="Z326" s="102"/>
      <c r="AA326" s="102"/>
      <c r="AB326" s="102"/>
      <c r="AC326" s="102"/>
      <c r="AD326" s="102"/>
      <c r="AE326" s="102"/>
      <c r="AF326" s="102"/>
      <c r="AG326" s="102"/>
      <c r="AH326" s="102"/>
      <c r="AI326" s="102"/>
      <c r="AJ326" s="102"/>
      <c r="AK326" s="102"/>
      <c r="AL326" s="102"/>
      <c r="AM326" s="102"/>
      <c r="AN326" s="102"/>
      <c r="AO326" s="102"/>
      <c r="AP326" s="102"/>
      <c r="AQ326" s="102"/>
      <c r="AR326" s="102"/>
      <c r="AS326" s="102"/>
      <c r="AT326" s="102"/>
      <c r="AU326" s="102"/>
      <c r="AV326" s="102"/>
      <c r="AW326" s="102"/>
      <c r="AX326" s="102"/>
      <c r="AY326" s="102"/>
      <c r="AZ326" s="102"/>
      <c r="BA326" s="102"/>
      <c r="BB326" s="102"/>
      <c r="BC326" s="102"/>
      <c r="BD326" s="102"/>
      <c r="BE326" s="102"/>
      <c r="BF326" s="102"/>
      <c r="BG326" s="102"/>
      <c r="BH326" s="102"/>
      <c r="BI326" s="102"/>
      <c r="BJ326" s="102"/>
      <c r="BK326" s="102"/>
      <c r="BL326" s="102"/>
      <c r="BM326" s="102"/>
      <c r="BN326" s="102"/>
      <c r="BO326" s="102"/>
      <c r="BP326" s="102"/>
      <c r="BQ326" s="102"/>
      <c r="BR326" s="102"/>
      <c r="BS326" s="102"/>
      <c r="BT326" s="102"/>
      <c r="BU326" s="102"/>
      <c r="BV326" s="102"/>
      <c r="BW326" s="102"/>
      <c r="BX326" s="102"/>
      <c r="BY326" s="102"/>
      <c r="BZ326" s="102"/>
      <c r="CA326" s="102"/>
    </row>
    <row r="327" spans="1:79">
      <c r="A327" s="34"/>
      <c r="B327" s="34"/>
      <c r="C327" s="34"/>
      <c r="D327" s="34"/>
      <c r="E327" s="34"/>
      <c r="F327" s="34"/>
      <c r="G327" s="34"/>
      <c r="H327" s="102"/>
      <c r="I327" s="102"/>
      <c r="J327" s="102"/>
      <c r="K327" s="102"/>
      <c r="L327" s="102"/>
      <c r="M327" s="102"/>
      <c r="N327" s="102"/>
      <c r="O327" s="102"/>
      <c r="P327" s="102"/>
      <c r="Q327" s="102"/>
      <c r="R327" s="102"/>
      <c r="S327" s="102"/>
      <c r="T327" s="102"/>
      <c r="U327" s="102"/>
      <c r="V327" s="102"/>
      <c r="W327" s="102"/>
      <c r="X327" s="102"/>
      <c r="Y327" s="102"/>
      <c r="Z327" s="102"/>
      <c r="AA327" s="102"/>
      <c r="AB327" s="102"/>
      <c r="AC327" s="102"/>
      <c r="AD327" s="102"/>
      <c r="AE327" s="102"/>
      <c r="AF327" s="102"/>
      <c r="AG327" s="102"/>
      <c r="AH327" s="102"/>
      <c r="AI327" s="102"/>
      <c r="AJ327" s="102"/>
      <c r="AK327" s="102"/>
      <c r="AL327" s="102"/>
      <c r="AM327" s="102"/>
      <c r="AN327" s="102"/>
      <c r="AO327" s="102"/>
      <c r="AP327" s="102"/>
      <c r="AQ327" s="102"/>
      <c r="AR327" s="102"/>
      <c r="AS327" s="102"/>
      <c r="AT327" s="102"/>
      <c r="AU327" s="102"/>
      <c r="AV327" s="102"/>
      <c r="AW327" s="102"/>
      <c r="AX327" s="102"/>
      <c r="AY327" s="102"/>
      <c r="AZ327" s="102"/>
      <c r="BA327" s="102"/>
      <c r="BB327" s="102"/>
      <c r="BC327" s="102"/>
      <c r="BD327" s="102"/>
      <c r="BE327" s="102"/>
      <c r="BF327" s="102"/>
      <c r="BG327" s="102"/>
      <c r="BH327" s="102"/>
      <c r="BI327" s="102"/>
      <c r="BJ327" s="102"/>
      <c r="BK327" s="102"/>
      <c r="BL327" s="102"/>
      <c r="BM327" s="102"/>
      <c r="BN327" s="102"/>
      <c r="BO327" s="102"/>
      <c r="BP327" s="102"/>
      <c r="BQ327" s="102"/>
      <c r="BR327" s="102"/>
      <c r="BS327" s="102"/>
      <c r="BT327" s="102"/>
      <c r="BU327" s="102"/>
      <c r="BV327" s="102"/>
      <c r="BW327" s="102"/>
      <c r="BX327" s="102"/>
      <c r="BY327" s="102"/>
      <c r="BZ327" s="102"/>
      <c r="CA327" s="102"/>
    </row>
    <row r="328" spans="1:79">
      <c r="A328" s="34"/>
      <c r="B328" s="34"/>
      <c r="C328" s="34"/>
      <c r="D328" s="34"/>
      <c r="E328" s="34"/>
      <c r="F328" s="34"/>
      <c r="G328" s="34"/>
      <c r="H328" s="102"/>
      <c r="I328" s="102"/>
      <c r="J328" s="102"/>
      <c r="K328" s="102"/>
      <c r="L328" s="102"/>
      <c r="M328" s="102"/>
      <c r="N328" s="102"/>
      <c r="O328" s="102"/>
      <c r="P328" s="102"/>
      <c r="Q328" s="102"/>
      <c r="R328" s="102"/>
      <c r="S328" s="102"/>
      <c r="T328" s="102"/>
      <c r="U328" s="102"/>
      <c r="V328" s="102"/>
      <c r="W328" s="102"/>
      <c r="X328" s="102"/>
      <c r="Y328" s="102"/>
      <c r="Z328" s="102"/>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102"/>
      <c r="BC328" s="102"/>
      <c r="BD328" s="102"/>
      <c r="BE328" s="102"/>
      <c r="BF328" s="102"/>
      <c r="BG328" s="102"/>
      <c r="BH328" s="102"/>
      <c r="BI328" s="102"/>
      <c r="BJ328" s="102"/>
      <c r="BK328" s="102"/>
      <c r="BL328" s="102"/>
      <c r="BM328" s="102"/>
      <c r="BN328" s="102"/>
      <c r="BO328" s="102"/>
      <c r="BP328" s="102"/>
      <c r="BQ328" s="102"/>
      <c r="BR328" s="102"/>
      <c r="BS328" s="102"/>
      <c r="BT328" s="102"/>
      <c r="BU328" s="102"/>
      <c r="BV328" s="102"/>
      <c r="BW328" s="102"/>
      <c r="BX328" s="102"/>
      <c r="BY328" s="102"/>
      <c r="BZ328" s="102"/>
      <c r="CA328" s="102"/>
    </row>
    <row r="329" spans="1:79">
      <c r="A329" s="34"/>
      <c r="B329" s="34"/>
      <c r="C329" s="34"/>
      <c r="D329" s="34"/>
      <c r="E329" s="34"/>
      <c r="F329" s="34"/>
      <c r="G329" s="34"/>
      <c r="H329" s="102"/>
      <c r="I329" s="102"/>
      <c r="J329" s="102"/>
      <c r="K329" s="102"/>
      <c r="L329" s="102"/>
      <c r="M329" s="102"/>
      <c r="N329" s="102"/>
      <c r="O329" s="102"/>
      <c r="P329" s="102"/>
      <c r="Q329" s="102"/>
      <c r="R329" s="102"/>
      <c r="S329" s="102"/>
      <c r="T329" s="102"/>
      <c r="U329" s="102"/>
      <c r="V329" s="102"/>
      <c r="W329" s="102"/>
      <c r="X329" s="102"/>
      <c r="Y329" s="102"/>
      <c r="Z329" s="102"/>
      <c r="AA329" s="102"/>
      <c r="AB329" s="102"/>
      <c r="AC329" s="102"/>
      <c r="AD329" s="102"/>
      <c r="AE329" s="102"/>
      <c r="AF329" s="102"/>
      <c r="AG329" s="102"/>
      <c r="AH329" s="102"/>
      <c r="AI329" s="102"/>
      <c r="AJ329" s="102"/>
      <c r="AK329" s="102"/>
      <c r="AL329" s="102"/>
      <c r="AM329" s="102"/>
      <c r="AN329" s="102"/>
      <c r="AO329" s="102"/>
      <c r="AP329" s="102"/>
      <c r="AQ329" s="102"/>
      <c r="AR329" s="102"/>
      <c r="AS329" s="102"/>
      <c r="AT329" s="102"/>
      <c r="AU329" s="102"/>
      <c r="AV329" s="102"/>
      <c r="AW329" s="102"/>
      <c r="AX329" s="102"/>
      <c r="AY329" s="102"/>
      <c r="AZ329" s="102"/>
      <c r="BA329" s="102"/>
      <c r="BB329" s="102"/>
      <c r="BC329" s="102"/>
      <c r="BD329" s="102"/>
      <c r="BE329" s="102"/>
      <c r="BF329" s="102"/>
      <c r="BG329" s="102"/>
      <c r="BH329" s="102"/>
      <c r="BI329" s="102"/>
      <c r="BJ329" s="102"/>
      <c r="BK329" s="102"/>
      <c r="BL329" s="102"/>
      <c r="BM329" s="102"/>
      <c r="BN329" s="102"/>
      <c r="BO329" s="102"/>
      <c r="BP329" s="102"/>
      <c r="BQ329" s="102"/>
      <c r="BR329" s="102"/>
      <c r="BS329" s="102"/>
      <c r="BT329" s="102"/>
      <c r="BU329" s="102"/>
      <c r="BV329" s="102"/>
      <c r="BW329" s="102"/>
      <c r="BX329" s="102"/>
      <c r="BY329" s="102"/>
      <c r="BZ329" s="102"/>
      <c r="CA329" s="102"/>
    </row>
    <row r="330" spans="1:79">
      <c r="A330" s="34"/>
      <c r="B330" s="34"/>
      <c r="C330" s="34"/>
      <c r="D330" s="34"/>
      <c r="E330" s="34"/>
      <c r="F330" s="34"/>
      <c r="G330" s="34"/>
      <c r="H330" s="102"/>
      <c r="I330" s="102"/>
      <c r="J330" s="102"/>
      <c r="K330" s="102"/>
      <c r="L330" s="102"/>
      <c r="M330" s="102"/>
      <c r="N330" s="102"/>
      <c r="O330" s="102"/>
      <c r="P330" s="102"/>
      <c r="Q330" s="102"/>
      <c r="R330" s="102"/>
      <c r="S330" s="102"/>
      <c r="T330" s="102"/>
      <c r="U330" s="102"/>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row>
    <row r="331" spans="1:79">
      <c r="A331" s="34"/>
      <c r="B331" s="34"/>
      <c r="C331" s="34"/>
      <c r="D331" s="34"/>
      <c r="E331" s="34"/>
      <c r="F331" s="34"/>
      <c r="G331" s="34"/>
      <c r="H331" s="102"/>
      <c r="I331" s="102"/>
      <c r="J331" s="102"/>
      <c r="K331" s="102"/>
      <c r="L331" s="102"/>
      <c r="M331" s="102"/>
      <c r="N331" s="102"/>
      <c r="O331" s="102"/>
      <c r="P331" s="102"/>
      <c r="Q331" s="102"/>
      <c r="R331" s="102"/>
      <c r="S331" s="102"/>
      <c r="T331" s="102"/>
      <c r="U331" s="102"/>
      <c r="V331" s="102"/>
      <c r="W331" s="102"/>
      <c r="X331" s="102"/>
      <c r="Y331" s="102"/>
      <c r="Z331" s="102"/>
      <c r="AA331" s="102"/>
      <c r="AB331" s="102"/>
      <c r="AC331" s="102"/>
      <c r="AD331" s="102"/>
      <c r="AE331" s="102"/>
      <c r="AF331" s="102"/>
      <c r="AG331" s="102"/>
      <c r="AH331" s="102"/>
      <c r="AI331" s="102"/>
      <c r="AJ331" s="102"/>
      <c r="AK331" s="102"/>
      <c r="AL331" s="102"/>
      <c r="AM331" s="102"/>
      <c r="AN331" s="102"/>
      <c r="AO331" s="102"/>
      <c r="AP331" s="102"/>
      <c r="AQ331" s="102"/>
      <c r="AR331" s="102"/>
      <c r="AS331" s="102"/>
      <c r="AT331" s="102"/>
      <c r="AU331" s="102"/>
      <c r="AV331" s="102"/>
      <c r="AW331" s="102"/>
      <c r="AX331" s="102"/>
      <c r="AY331" s="102"/>
      <c r="AZ331" s="102"/>
      <c r="BA331" s="102"/>
      <c r="BB331" s="102"/>
      <c r="BC331" s="102"/>
      <c r="BD331" s="102"/>
      <c r="BE331" s="102"/>
      <c r="BF331" s="102"/>
      <c r="BG331" s="102"/>
      <c r="BH331" s="102"/>
      <c r="BI331" s="102"/>
      <c r="BJ331" s="102"/>
      <c r="BK331" s="102"/>
      <c r="BL331" s="102"/>
      <c r="BM331" s="102"/>
      <c r="BN331" s="102"/>
      <c r="BO331" s="102"/>
      <c r="BP331" s="102"/>
      <c r="BQ331" s="102"/>
      <c r="BR331" s="102"/>
      <c r="BS331" s="102"/>
      <c r="BT331" s="102"/>
      <c r="BU331" s="102"/>
      <c r="BV331" s="102"/>
      <c r="BW331" s="102"/>
      <c r="BX331" s="102"/>
      <c r="BY331" s="102"/>
      <c r="BZ331" s="102"/>
      <c r="CA331" s="102"/>
    </row>
    <row r="332" spans="1:79">
      <c r="A332" s="34"/>
      <c r="B332" s="34"/>
      <c r="C332" s="34"/>
      <c r="D332" s="34"/>
      <c r="E332" s="34"/>
      <c r="F332" s="34"/>
      <c r="G332" s="34"/>
      <c r="H332" s="102"/>
      <c r="I332" s="102"/>
      <c r="J332" s="102"/>
      <c r="K332" s="102"/>
      <c r="L332" s="102"/>
      <c r="M332" s="102"/>
      <c r="N332" s="102"/>
      <c r="O332" s="102"/>
      <c r="P332" s="102"/>
      <c r="Q332" s="102"/>
      <c r="R332" s="102"/>
      <c r="S332" s="102"/>
      <c r="T332" s="102"/>
      <c r="U332" s="102"/>
      <c r="V332" s="102"/>
      <c r="W332" s="102"/>
      <c r="X332" s="102"/>
      <c r="Y332" s="102"/>
      <c r="Z332" s="102"/>
      <c r="AA332" s="102"/>
      <c r="AB332" s="102"/>
      <c r="AC332" s="102"/>
      <c r="AD332" s="102"/>
      <c r="AE332" s="102"/>
      <c r="AF332" s="102"/>
      <c r="AG332" s="102"/>
      <c r="AH332" s="102"/>
      <c r="AI332" s="102"/>
      <c r="AJ332" s="102"/>
      <c r="AK332" s="102"/>
      <c r="AL332" s="102"/>
      <c r="AM332" s="102"/>
      <c r="AN332" s="102"/>
      <c r="AO332" s="102"/>
      <c r="AP332" s="102"/>
      <c r="AQ332" s="102"/>
      <c r="AR332" s="102"/>
      <c r="AS332" s="102"/>
      <c r="AT332" s="102"/>
      <c r="AU332" s="102"/>
      <c r="AV332" s="102"/>
      <c r="AW332" s="102"/>
      <c r="AX332" s="102"/>
      <c r="AY332" s="102"/>
      <c r="AZ332" s="102"/>
      <c r="BA332" s="102"/>
      <c r="BB332" s="102"/>
      <c r="BC332" s="102"/>
      <c r="BD332" s="102"/>
      <c r="BE332" s="102"/>
      <c r="BF332" s="102"/>
      <c r="BG332" s="102"/>
      <c r="BH332" s="102"/>
      <c r="BI332" s="102"/>
      <c r="BJ332" s="102"/>
      <c r="BK332" s="102"/>
      <c r="BL332" s="102"/>
      <c r="BM332" s="102"/>
      <c r="BN332" s="102"/>
      <c r="BO332" s="102"/>
      <c r="BP332" s="102"/>
      <c r="BQ332" s="102"/>
      <c r="BR332" s="102"/>
      <c r="BS332" s="102"/>
      <c r="BT332" s="102"/>
      <c r="BU332" s="102"/>
      <c r="BV332" s="102"/>
      <c r="BW332" s="102"/>
      <c r="BX332" s="102"/>
      <c r="BY332" s="102"/>
      <c r="BZ332" s="102"/>
      <c r="CA332" s="102"/>
    </row>
    <row r="333" spans="1:79">
      <c r="A333" s="34"/>
      <c r="B333" s="34"/>
      <c r="C333" s="34"/>
      <c r="D333" s="34"/>
      <c r="E333" s="34"/>
      <c r="F333" s="34"/>
      <c r="G333" s="34"/>
      <c r="H333" s="102"/>
      <c r="I333" s="102"/>
      <c r="J333" s="102"/>
      <c r="K333" s="102"/>
      <c r="L333" s="102"/>
      <c r="M333" s="102"/>
      <c r="N333" s="102"/>
      <c r="O333" s="102"/>
      <c r="P333" s="102"/>
      <c r="Q333" s="102"/>
      <c r="R333" s="102"/>
      <c r="S333" s="102"/>
      <c r="T333" s="102"/>
      <c r="U333" s="102"/>
      <c r="V333" s="102"/>
      <c r="W333" s="102"/>
      <c r="X333" s="102"/>
      <c r="Y333" s="102"/>
      <c r="Z333" s="102"/>
      <c r="AA333" s="102"/>
      <c r="AB333" s="102"/>
      <c r="AC333" s="102"/>
      <c r="AD333" s="102"/>
      <c r="AE333" s="102"/>
      <c r="AF333" s="102"/>
      <c r="AG333" s="102"/>
      <c r="AH333" s="102"/>
      <c r="AI333" s="102"/>
      <c r="AJ333" s="102"/>
      <c r="AK333" s="102"/>
      <c r="AL333" s="102"/>
      <c r="AM333" s="102"/>
      <c r="AN333" s="102"/>
      <c r="AO333" s="102"/>
      <c r="AP333" s="102"/>
      <c r="AQ333" s="102"/>
      <c r="AR333" s="102"/>
      <c r="AS333" s="102"/>
      <c r="AT333" s="102"/>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row>
    <row r="334" spans="1:79">
      <c r="A334" s="34"/>
      <c r="B334" s="34"/>
      <c r="C334" s="34"/>
      <c r="D334" s="34"/>
      <c r="E334" s="34"/>
      <c r="F334" s="34"/>
      <c r="G334" s="34"/>
      <c r="H334" s="102"/>
      <c r="I334" s="102"/>
      <c r="J334" s="102"/>
      <c r="K334" s="102"/>
      <c r="L334" s="102"/>
      <c r="M334" s="102"/>
      <c r="N334" s="102"/>
      <c r="O334" s="102"/>
      <c r="P334" s="102"/>
      <c r="Q334" s="102"/>
      <c r="R334" s="102"/>
      <c r="S334" s="102"/>
      <c r="T334" s="102"/>
      <c r="U334" s="102"/>
      <c r="V334" s="102"/>
      <c r="W334" s="102"/>
      <c r="X334" s="102"/>
      <c r="Y334" s="102"/>
      <c r="Z334" s="102"/>
      <c r="AA334" s="102"/>
      <c r="AB334" s="102"/>
      <c r="AC334" s="102"/>
      <c r="AD334" s="102"/>
      <c r="AE334" s="102"/>
      <c r="AF334" s="102"/>
      <c r="AG334" s="102"/>
      <c r="AH334" s="102"/>
      <c r="AI334" s="102"/>
      <c r="AJ334" s="102"/>
      <c r="AK334" s="102"/>
      <c r="AL334" s="102"/>
      <c r="AM334" s="102"/>
      <c r="AN334" s="102"/>
      <c r="AO334" s="102"/>
      <c r="AP334" s="102"/>
      <c r="AQ334" s="102"/>
      <c r="AR334" s="102"/>
      <c r="AS334" s="102"/>
      <c r="AT334" s="102"/>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c r="CA334" s="102"/>
    </row>
    <row r="335" spans="1:79">
      <c r="A335" s="34"/>
      <c r="B335" s="34"/>
      <c r="C335" s="34"/>
      <c r="D335" s="34"/>
      <c r="E335" s="34"/>
      <c r="F335" s="34"/>
      <c r="G335" s="34"/>
      <c r="H335" s="102"/>
      <c r="I335" s="102"/>
      <c r="J335" s="102"/>
      <c r="K335" s="102"/>
      <c r="L335" s="102"/>
      <c r="M335" s="102"/>
      <c r="N335" s="102"/>
      <c r="O335" s="102"/>
      <c r="P335" s="102"/>
      <c r="Q335" s="102"/>
      <c r="R335" s="102"/>
      <c r="S335" s="102"/>
      <c r="T335" s="102"/>
      <c r="U335" s="102"/>
      <c r="V335" s="102"/>
      <c r="W335" s="102"/>
      <c r="X335" s="102"/>
      <c r="Y335" s="102"/>
      <c r="Z335" s="102"/>
      <c r="AA335" s="102"/>
      <c r="AB335" s="102"/>
      <c r="AC335" s="102"/>
      <c r="AD335" s="102"/>
      <c r="AE335" s="102"/>
      <c r="AF335" s="102"/>
      <c r="AG335" s="102"/>
      <c r="AH335" s="102"/>
      <c r="AI335" s="102"/>
      <c r="AJ335" s="102"/>
      <c r="AK335" s="102"/>
      <c r="AL335" s="102"/>
      <c r="AM335" s="102"/>
      <c r="AN335" s="102"/>
      <c r="AO335" s="102"/>
      <c r="AP335" s="102"/>
      <c r="AQ335" s="102"/>
      <c r="AR335" s="102"/>
      <c r="AS335" s="102"/>
      <c r="AT335" s="102"/>
      <c r="AU335" s="102"/>
      <c r="AV335" s="102"/>
      <c r="AW335" s="102"/>
      <c r="AX335" s="102"/>
      <c r="AY335" s="102"/>
      <c r="AZ335" s="102"/>
      <c r="BA335" s="102"/>
      <c r="BB335" s="102"/>
      <c r="BC335" s="102"/>
      <c r="BD335" s="102"/>
      <c r="BE335" s="102"/>
      <c r="BF335" s="102"/>
      <c r="BG335" s="102"/>
      <c r="BH335" s="102"/>
      <c r="BI335" s="102"/>
      <c r="BJ335" s="102"/>
      <c r="BK335" s="102"/>
      <c r="BL335" s="102"/>
      <c r="BM335" s="102"/>
      <c r="BN335" s="102"/>
      <c r="BO335" s="102"/>
      <c r="BP335" s="102"/>
      <c r="BQ335" s="102"/>
      <c r="BR335" s="102"/>
      <c r="BS335" s="102"/>
      <c r="BT335" s="102"/>
      <c r="BU335" s="102"/>
      <c r="BV335" s="102"/>
      <c r="BW335" s="102"/>
      <c r="BX335" s="102"/>
      <c r="BY335" s="102"/>
      <c r="BZ335" s="102"/>
      <c r="CA335" s="102"/>
    </row>
    <row r="336" spans="1:79">
      <c r="A336" s="34"/>
      <c r="B336" s="34"/>
      <c r="C336" s="34"/>
      <c r="D336" s="34"/>
      <c r="E336" s="34"/>
      <c r="F336" s="34"/>
      <c r="G336" s="34"/>
      <c r="H336" s="102"/>
      <c r="I336" s="102"/>
      <c r="J336" s="102"/>
      <c r="K336" s="102"/>
      <c r="L336" s="102"/>
      <c r="M336" s="102"/>
      <c r="N336" s="102"/>
      <c r="O336" s="102"/>
      <c r="P336" s="102"/>
      <c r="Q336" s="102"/>
      <c r="R336" s="102"/>
      <c r="S336" s="102"/>
      <c r="T336" s="102"/>
      <c r="U336" s="102"/>
      <c r="V336" s="102"/>
      <c r="W336" s="102"/>
      <c r="X336" s="102"/>
      <c r="Y336" s="102"/>
      <c r="Z336" s="102"/>
      <c r="AA336" s="102"/>
      <c r="AB336" s="102"/>
      <c r="AC336" s="102"/>
      <c r="AD336" s="102"/>
      <c r="AE336" s="102"/>
      <c r="AF336" s="102"/>
      <c r="AG336" s="102"/>
      <c r="AH336" s="102"/>
      <c r="AI336" s="102"/>
      <c r="AJ336" s="102"/>
      <c r="AK336" s="102"/>
      <c r="AL336" s="102"/>
      <c r="AM336" s="102"/>
      <c r="AN336" s="102"/>
      <c r="AO336" s="102"/>
      <c r="AP336" s="102"/>
      <c r="AQ336" s="102"/>
      <c r="AR336" s="102"/>
      <c r="AS336" s="102"/>
      <c r="AT336" s="102"/>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c r="BU336" s="102"/>
      <c r="BV336" s="102"/>
      <c r="BW336" s="102"/>
      <c r="BX336" s="102"/>
      <c r="BY336" s="102"/>
      <c r="BZ336" s="102"/>
      <c r="CA336" s="102"/>
    </row>
    <row r="337" spans="1:79">
      <c r="A337" s="34"/>
      <c r="B337" s="34"/>
      <c r="C337" s="34"/>
      <c r="D337" s="34"/>
      <c r="E337" s="34"/>
      <c r="F337" s="34"/>
      <c r="G337" s="34"/>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row>
    <row r="338" spans="1:79">
      <c r="A338" s="34"/>
      <c r="B338" s="34"/>
      <c r="C338" s="34"/>
      <c r="D338" s="34"/>
      <c r="E338" s="34"/>
      <c r="F338" s="34"/>
      <c r="G338" s="34"/>
      <c r="H338" s="102"/>
      <c r="I338" s="102"/>
      <c r="J338" s="102"/>
      <c r="K338" s="102"/>
      <c r="L338" s="102"/>
      <c r="M338" s="102"/>
      <c r="N338" s="102"/>
      <c r="O338" s="102"/>
      <c r="P338" s="102"/>
      <c r="Q338" s="102"/>
      <c r="R338" s="102"/>
      <c r="S338" s="102"/>
      <c r="T338" s="102"/>
      <c r="U338" s="102"/>
      <c r="V338" s="102"/>
      <c r="W338" s="102"/>
      <c r="X338" s="102"/>
      <c r="Y338" s="102"/>
      <c r="Z338" s="102"/>
      <c r="AA338" s="102"/>
      <c r="AB338" s="102"/>
      <c r="AC338" s="102"/>
      <c r="AD338" s="102"/>
      <c r="AE338" s="102"/>
      <c r="AF338" s="102"/>
      <c r="AG338" s="102"/>
      <c r="AH338" s="102"/>
      <c r="AI338" s="102"/>
      <c r="AJ338" s="102"/>
      <c r="AK338" s="102"/>
      <c r="AL338" s="102"/>
      <c r="AM338" s="102"/>
      <c r="AN338" s="102"/>
      <c r="AO338" s="102"/>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row>
    <row r="339" spans="1:79">
      <c r="A339" s="34"/>
      <c r="B339" s="34"/>
      <c r="C339" s="34"/>
      <c r="D339" s="34"/>
      <c r="E339" s="34"/>
      <c r="F339" s="34"/>
      <c r="G339" s="34"/>
      <c r="H339" s="102"/>
      <c r="I339" s="102"/>
      <c r="J339" s="102"/>
      <c r="K339" s="102"/>
      <c r="L339" s="102"/>
      <c r="M339" s="102"/>
      <c r="N339" s="102"/>
      <c r="O339" s="102"/>
      <c r="P339" s="102"/>
      <c r="Q339" s="102"/>
      <c r="R339" s="102"/>
      <c r="S339" s="102"/>
      <c r="T339" s="102"/>
      <c r="U339" s="102"/>
      <c r="V339" s="102"/>
      <c r="W339" s="102"/>
      <c r="X339" s="102"/>
      <c r="Y339" s="102"/>
      <c r="Z339" s="102"/>
      <c r="AA339" s="102"/>
      <c r="AB339" s="102"/>
      <c r="AC339" s="102"/>
      <c r="AD339" s="102"/>
      <c r="AE339" s="102"/>
      <c r="AF339" s="102"/>
      <c r="AG339" s="102"/>
      <c r="AH339" s="102"/>
      <c r="AI339" s="102"/>
      <c r="AJ339" s="102"/>
      <c r="AK339" s="102"/>
      <c r="AL339" s="102"/>
      <c r="AM339" s="102"/>
      <c r="AN339" s="102"/>
      <c r="AO339" s="102"/>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row>
    <row r="340" spans="1:79">
      <c r="A340" s="34"/>
      <c r="B340" s="34"/>
      <c r="C340" s="34"/>
      <c r="D340" s="34"/>
      <c r="E340" s="34"/>
      <c r="F340" s="34"/>
      <c r="G340" s="34"/>
      <c r="H340" s="102"/>
      <c r="I340" s="102"/>
      <c r="J340" s="102"/>
      <c r="K340" s="102"/>
      <c r="L340" s="102"/>
      <c r="M340" s="102"/>
      <c r="N340" s="102"/>
      <c r="O340" s="102"/>
      <c r="P340" s="102"/>
      <c r="Q340" s="102"/>
      <c r="R340" s="102"/>
      <c r="S340" s="102"/>
      <c r="T340" s="102"/>
      <c r="U340" s="102"/>
      <c r="V340" s="102"/>
      <c r="W340" s="102"/>
      <c r="X340" s="102"/>
      <c r="Y340" s="102"/>
      <c r="Z340" s="102"/>
      <c r="AA340" s="102"/>
      <c r="AB340" s="102"/>
      <c r="AC340" s="102"/>
      <c r="AD340" s="102"/>
      <c r="AE340" s="102"/>
      <c r="AF340" s="102"/>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row>
    <row r="341" spans="1:79">
      <c r="A341" s="34"/>
      <c r="B341" s="34"/>
      <c r="C341" s="34"/>
      <c r="D341" s="34"/>
      <c r="E341" s="34"/>
      <c r="F341" s="34"/>
      <c r="G341" s="34"/>
      <c r="H341" s="102"/>
      <c r="I341" s="102"/>
      <c r="J341" s="102"/>
      <c r="K341" s="102"/>
      <c r="L341" s="102"/>
      <c r="M341" s="102"/>
      <c r="N341" s="102"/>
      <c r="O341" s="102"/>
      <c r="P341" s="102"/>
      <c r="Q341" s="102"/>
      <c r="R341" s="102"/>
      <c r="S341" s="102"/>
      <c r="T341" s="102"/>
      <c r="U341" s="102"/>
      <c r="V341" s="102"/>
      <c r="W341" s="102"/>
      <c r="X341" s="102"/>
      <c r="Y341" s="102"/>
      <c r="Z341" s="102"/>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A341" s="102"/>
    </row>
    <row r="342" spans="1:79">
      <c r="A342" s="34"/>
      <c r="B342" s="34"/>
      <c r="C342" s="34"/>
      <c r="D342" s="34"/>
      <c r="E342" s="34"/>
      <c r="F342" s="34"/>
      <c r="G342" s="34"/>
      <c r="H342" s="102"/>
      <c r="I342" s="102"/>
      <c r="J342" s="102"/>
      <c r="K342" s="102"/>
      <c r="L342" s="102"/>
      <c r="M342" s="102"/>
      <c r="N342" s="102"/>
      <c r="O342" s="102"/>
      <c r="P342" s="102"/>
      <c r="Q342" s="102"/>
      <c r="R342" s="102"/>
      <c r="S342" s="102"/>
      <c r="T342" s="102"/>
      <c r="U342" s="102"/>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row>
    <row r="343" spans="1:79">
      <c r="A343" s="34"/>
      <c r="B343" s="34"/>
      <c r="C343" s="34"/>
      <c r="D343" s="34"/>
      <c r="E343" s="34"/>
      <c r="F343" s="34"/>
      <c r="G343" s="34"/>
      <c r="H343" s="102"/>
      <c r="I343" s="102"/>
      <c r="J343" s="102"/>
      <c r="K343" s="102"/>
      <c r="L343" s="102"/>
      <c r="M343" s="102"/>
      <c r="N343" s="102"/>
      <c r="O343" s="102"/>
      <c r="P343" s="102"/>
      <c r="Q343" s="102"/>
      <c r="R343" s="102"/>
      <c r="S343" s="102"/>
      <c r="T343" s="102"/>
      <c r="U343" s="102"/>
      <c r="V343" s="102"/>
      <c r="W343" s="102"/>
      <c r="X343" s="102"/>
      <c r="Y343" s="102"/>
      <c r="Z343" s="102"/>
      <c r="AA343" s="102"/>
      <c r="AB343" s="102"/>
      <c r="AC343" s="102"/>
      <c r="AD343" s="102"/>
      <c r="AE343" s="102"/>
      <c r="AF343" s="102"/>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row>
    <row r="344" spans="1:79">
      <c r="A344" s="34"/>
      <c r="B344" s="34"/>
      <c r="C344" s="34"/>
      <c r="D344" s="34"/>
      <c r="E344" s="34"/>
      <c r="F344" s="34"/>
      <c r="G344" s="34"/>
      <c r="H344" s="102"/>
      <c r="I344" s="102"/>
      <c r="J344" s="102"/>
      <c r="K344" s="102"/>
      <c r="L344" s="102"/>
      <c r="M344" s="102"/>
      <c r="N344" s="102"/>
      <c r="O344" s="102"/>
      <c r="P344" s="102"/>
      <c r="Q344" s="102"/>
      <c r="R344" s="102"/>
      <c r="S344" s="102"/>
      <c r="T344" s="102"/>
      <c r="U344" s="102"/>
      <c r="V344" s="102"/>
      <c r="W344" s="102"/>
      <c r="X344" s="102"/>
      <c r="Y344" s="102"/>
      <c r="Z344" s="102"/>
      <c r="AA344" s="102"/>
      <c r="AB344" s="102"/>
      <c r="AC344" s="102"/>
      <c r="AD344" s="102"/>
      <c r="AE344" s="102"/>
      <c r="AF344" s="102"/>
      <c r="AG344" s="102"/>
      <c r="AH344" s="102"/>
      <c r="AI344" s="102"/>
      <c r="AJ344" s="102"/>
      <c r="AK344" s="102"/>
      <c r="AL344" s="102"/>
      <c r="AM344" s="102"/>
      <c r="AN344" s="102"/>
      <c r="AO344" s="102"/>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row>
    <row r="345" spans="1:79">
      <c r="A345" s="34"/>
      <c r="B345" s="34"/>
      <c r="C345" s="34"/>
      <c r="D345" s="34"/>
      <c r="E345" s="34"/>
      <c r="F345" s="34"/>
      <c r="G345" s="34"/>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row>
    <row r="346" spans="1:79">
      <c r="A346" s="34"/>
      <c r="B346" s="34"/>
      <c r="C346" s="34"/>
      <c r="D346" s="34"/>
      <c r="E346" s="34"/>
      <c r="F346" s="34"/>
      <c r="G346" s="34"/>
      <c r="H346" s="102"/>
      <c r="I346" s="102"/>
      <c r="J346" s="102"/>
      <c r="K346" s="102"/>
      <c r="L346" s="102"/>
      <c r="M346" s="102"/>
      <c r="N346" s="102"/>
      <c r="O346" s="102"/>
      <c r="P346" s="102"/>
      <c r="Q346" s="102"/>
      <c r="R346" s="102"/>
      <c r="S346" s="102"/>
      <c r="T346" s="102"/>
      <c r="U346" s="102"/>
      <c r="V346" s="102"/>
      <c r="W346" s="102"/>
      <c r="X346" s="102"/>
      <c r="Y346" s="102"/>
      <c r="Z346" s="102"/>
      <c r="AA346" s="102"/>
      <c r="AB346" s="102"/>
      <c r="AC346" s="102"/>
      <c r="AD346" s="102"/>
      <c r="AE346" s="102"/>
      <c r="AF346" s="102"/>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row>
    <row r="347" spans="1:79">
      <c r="A347" s="34"/>
      <c r="B347" s="34"/>
      <c r="C347" s="34"/>
      <c r="D347" s="34"/>
      <c r="E347" s="34"/>
      <c r="F347" s="34"/>
      <c r="G347" s="34"/>
      <c r="H347" s="102"/>
      <c r="I347" s="102"/>
      <c r="J347" s="102"/>
      <c r="K347" s="102"/>
      <c r="L347" s="102"/>
      <c r="M347" s="102"/>
      <c r="N347" s="102"/>
      <c r="O347" s="102"/>
      <c r="P347" s="102"/>
      <c r="Q347" s="102"/>
      <c r="R347" s="102"/>
      <c r="S347" s="102"/>
      <c r="T347" s="102"/>
      <c r="U347" s="102"/>
      <c r="V347" s="102"/>
      <c r="W347" s="102"/>
      <c r="X347" s="102"/>
      <c r="Y347" s="102"/>
      <c r="Z347" s="102"/>
      <c r="AA347" s="102"/>
      <c r="AB347" s="102"/>
      <c r="AC347" s="102"/>
      <c r="AD347" s="102"/>
      <c r="AE347" s="102"/>
      <c r="AF347" s="102"/>
      <c r="AG347" s="102"/>
      <c r="AH347" s="102"/>
      <c r="AI347" s="102"/>
      <c r="AJ347" s="102"/>
      <c r="AK347" s="102"/>
      <c r="AL347" s="102"/>
      <c r="AM347" s="102"/>
      <c r="AN347" s="102"/>
      <c r="AO347" s="102"/>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102"/>
      <c r="BU347" s="102"/>
      <c r="BV347" s="102"/>
      <c r="BW347" s="102"/>
      <c r="BX347" s="102"/>
      <c r="BY347" s="102"/>
      <c r="BZ347" s="102"/>
      <c r="CA347" s="102"/>
    </row>
    <row r="348" spans="1:79">
      <c r="A348" s="34"/>
      <c r="B348" s="34"/>
      <c r="C348" s="34"/>
      <c r="D348" s="34"/>
      <c r="E348" s="34"/>
      <c r="F348" s="34"/>
      <c r="G348" s="34"/>
      <c r="H348" s="102"/>
      <c r="I348" s="102"/>
      <c r="J348" s="102"/>
      <c r="K348" s="102"/>
      <c r="L348" s="102"/>
      <c r="M348" s="102"/>
      <c r="N348" s="102"/>
      <c r="O348" s="102"/>
      <c r="P348" s="102"/>
      <c r="Q348" s="102"/>
      <c r="R348" s="102"/>
      <c r="S348" s="102"/>
      <c r="T348" s="102"/>
      <c r="U348" s="102"/>
      <c r="V348" s="102"/>
      <c r="W348" s="102"/>
      <c r="X348" s="102"/>
      <c r="Y348" s="102"/>
      <c r="Z348" s="102"/>
      <c r="AA348" s="102"/>
      <c r="AB348" s="102"/>
      <c r="AC348" s="102"/>
      <c r="AD348" s="102"/>
      <c r="AE348" s="102"/>
      <c r="AF348" s="102"/>
      <c r="AG348" s="102"/>
      <c r="AH348" s="102"/>
      <c r="AI348" s="102"/>
      <c r="AJ348" s="102"/>
      <c r="AK348" s="102"/>
      <c r="AL348" s="102"/>
      <c r="AM348" s="102"/>
      <c r="AN348" s="102"/>
      <c r="AO348" s="102"/>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A348" s="102"/>
    </row>
    <row r="349" spans="1:79">
      <c r="A349" s="34"/>
      <c r="B349" s="34"/>
      <c r="C349" s="34"/>
      <c r="D349" s="34"/>
      <c r="E349" s="34"/>
      <c r="F349" s="34"/>
      <c r="G349" s="34"/>
      <c r="H349" s="102"/>
      <c r="I349" s="102"/>
      <c r="J349" s="102"/>
      <c r="K349" s="102"/>
      <c r="L349" s="102"/>
      <c r="M349" s="102"/>
      <c r="N349" s="102"/>
      <c r="O349" s="102"/>
      <c r="P349" s="102"/>
      <c r="Q349" s="102"/>
      <c r="R349" s="102"/>
      <c r="S349" s="102"/>
      <c r="T349" s="102"/>
      <c r="U349" s="102"/>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c r="CA349" s="102"/>
    </row>
    <row r="350" spans="1:79">
      <c r="A350" s="34"/>
      <c r="B350" s="34"/>
      <c r="C350" s="34"/>
      <c r="D350" s="34"/>
      <c r="E350" s="34"/>
      <c r="F350" s="34"/>
      <c r="G350" s="34"/>
      <c r="H350" s="102"/>
      <c r="I350" s="102"/>
      <c r="J350" s="102"/>
      <c r="K350" s="102"/>
      <c r="L350" s="102"/>
      <c r="M350" s="102"/>
      <c r="N350" s="102"/>
      <c r="O350" s="102"/>
      <c r="P350" s="102"/>
      <c r="Q350" s="102"/>
      <c r="R350" s="102"/>
      <c r="S350" s="102"/>
      <c r="T350" s="102"/>
      <c r="U350" s="102"/>
      <c r="V350" s="102"/>
      <c r="W350" s="102"/>
      <c r="X350" s="102"/>
      <c r="Y350" s="102"/>
      <c r="Z350" s="102"/>
      <c r="AA350" s="102"/>
      <c r="AB350" s="102"/>
      <c r="AC350" s="102"/>
      <c r="AD350" s="102"/>
      <c r="AE350" s="102"/>
      <c r="AF350" s="102"/>
      <c r="AG350" s="102"/>
      <c r="AH350" s="102"/>
      <c r="AI350" s="102"/>
      <c r="AJ350" s="102"/>
      <c r="AK350" s="102"/>
      <c r="AL350" s="102"/>
      <c r="AM350" s="102"/>
      <c r="AN350" s="102"/>
      <c r="AO350" s="102"/>
      <c r="AP350" s="102"/>
      <c r="AQ350" s="102"/>
      <c r="AR350" s="102"/>
      <c r="AS350" s="102"/>
      <c r="AT350" s="102"/>
      <c r="AU350" s="102"/>
      <c r="AV350" s="102"/>
      <c r="AW350" s="102"/>
      <c r="AX350" s="102"/>
      <c r="AY350" s="102"/>
      <c r="AZ350" s="102"/>
      <c r="BA350" s="102"/>
      <c r="BB350" s="102"/>
      <c r="BC350" s="102"/>
      <c r="BD350" s="102"/>
      <c r="BE350" s="102"/>
      <c r="BF350" s="102"/>
      <c r="BG350" s="102"/>
      <c r="BH350" s="102"/>
      <c r="BI350" s="102"/>
      <c r="BJ350" s="102"/>
      <c r="BK350" s="102"/>
      <c r="BL350" s="102"/>
      <c r="BM350" s="102"/>
      <c r="BN350" s="102"/>
      <c r="BO350" s="102"/>
      <c r="BP350" s="102"/>
      <c r="BQ350" s="102"/>
      <c r="BR350" s="102"/>
      <c r="BS350" s="102"/>
      <c r="BT350" s="102"/>
      <c r="BU350" s="102"/>
      <c r="BV350" s="102"/>
      <c r="BW350" s="102"/>
      <c r="BX350" s="102"/>
      <c r="BY350" s="102"/>
      <c r="BZ350" s="102"/>
      <c r="CA350" s="102"/>
    </row>
    <row r="351" spans="1:79">
      <c r="A351" s="34"/>
      <c r="B351" s="34"/>
      <c r="C351" s="34"/>
      <c r="D351" s="34"/>
      <c r="E351" s="34"/>
      <c r="F351" s="34"/>
      <c r="G351" s="34"/>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row>
    <row r="352" spans="1:79">
      <c r="A352" s="34"/>
      <c r="B352" s="34"/>
      <c r="C352" s="34"/>
      <c r="D352" s="34"/>
      <c r="E352" s="34"/>
      <c r="F352" s="34"/>
      <c r="G352" s="34"/>
      <c r="H352" s="102"/>
      <c r="I352" s="102"/>
      <c r="J352" s="102"/>
      <c r="K352" s="102"/>
      <c r="L352" s="102"/>
      <c r="M352" s="102"/>
      <c r="N352" s="102"/>
      <c r="O352" s="102"/>
      <c r="P352" s="102"/>
      <c r="Q352" s="102"/>
      <c r="R352" s="102"/>
      <c r="S352" s="102"/>
      <c r="T352" s="102"/>
      <c r="U352" s="102"/>
      <c r="V352" s="102"/>
      <c r="W352" s="102"/>
      <c r="X352" s="102"/>
      <c r="Y352" s="102"/>
      <c r="Z352" s="102"/>
      <c r="AA352" s="102"/>
      <c r="AB352" s="102"/>
      <c r="AC352" s="102"/>
      <c r="AD352" s="102"/>
      <c r="AE352" s="102"/>
      <c r="AF352" s="102"/>
      <c r="AG352" s="102"/>
      <c r="AH352" s="102"/>
      <c r="AI352" s="102"/>
      <c r="AJ352" s="102"/>
      <c r="AK352" s="102"/>
      <c r="AL352" s="102"/>
      <c r="AM352" s="102"/>
      <c r="AN352" s="102"/>
      <c r="AO352" s="102"/>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c r="BU352" s="102"/>
      <c r="BV352" s="102"/>
      <c r="BW352" s="102"/>
      <c r="BX352" s="102"/>
      <c r="BY352" s="102"/>
      <c r="BZ352" s="102"/>
      <c r="CA352" s="102"/>
    </row>
    <row r="353" spans="1:79">
      <c r="A353" s="34"/>
      <c r="B353" s="34"/>
      <c r="C353" s="34"/>
      <c r="D353" s="34"/>
      <c r="E353" s="34"/>
      <c r="F353" s="34"/>
      <c r="G353" s="34"/>
      <c r="H353" s="102"/>
      <c r="I353" s="102"/>
      <c r="J353" s="102"/>
      <c r="K353" s="102"/>
      <c r="L353" s="102"/>
      <c r="M353" s="102"/>
      <c r="N353" s="102"/>
      <c r="O353" s="102"/>
      <c r="P353" s="102"/>
      <c r="Q353" s="102"/>
      <c r="R353" s="102"/>
      <c r="S353" s="102"/>
      <c r="T353" s="102"/>
      <c r="U353" s="102"/>
      <c r="V353" s="102"/>
      <c r="W353" s="102"/>
      <c r="X353" s="102"/>
      <c r="Y353" s="102"/>
      <c r="Z353" s="102"/>
      <c r="AA353" s="102"/>
      <c r="AB353" s="102"/>
      <c r="AC353" s="102"/>
      <c r="AD353" s="102"/>
      <c r="AE353" s="102"/>
      <c r="AF353" s="102"/>
      <c r="AG353" s="102"/>
      <c r="AH353" s="102"/>
      <c r="AI353" s="102"/>
      <c r="AJ353" s="102"/>
      <c r="AK353" s="102"/>
      <c r="AL353" s="102"/>
      <c r="AM353" s="102"/>
      <c r="AN353" s="102"/>
      <c r="AO353" s="102"/>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row>
    <row r="354" spans="1:79">
      <c r="A354" s="34"/>
      <c r="B354" s="34"/>
      <c r="C354" s="34"/>
      <c r="D354" s="34"/>
      <c r="E354" s="34"/>
      <c r="F354" s="34"/>
      <c r="G354" s="34"/>
      <c r="H354" s="102"/>
      <c r="I354" s="102"/>
      <c r="J354" s="102"/>
      <c r="K354" s="102"/>
      <c r="L354" s="102"/>
      <c r="M354" s="102"/>
      <c r="N354" s="102"/>
      <c r="O354" s="102"/>
      <c r="P354" s="102"/>
      <c r="Q354" s="102"/>
      <c r="R354" s="102"/>
      <c r="S354" s="102"/>
      <c r="T354" s="102"/>
      <c r="U354" s="102"/>
      <c r="V354" s="102"/>
      <c r="W354" s="102"/>
      <c r="X354" s="102"/>
      <c r="Y354" s="102"/>
      <c r="Z354" s="102"/>
      <c r="AA354" s="102"/>
      <c r="AB354" s="102"/>
      <c r="AC354" s="102"/>
      <c r="AD354" s="102"/>
      <c r="AE354" s="102"/>
      <c r="AF354" s="102"/>
      <c r="AG354" s="102"/>
      <c r="AH354" s="102"/>
      <c r="AI354" s="102"/>
      <c r="AJ354" s="102"/>
      <c r="AK354" s="102"/>
      <c r="AL354" s="102"/>
      <c r="AM354" s="102"/>
      <c r="AN354" s="102"/>
      <c r="AO354" s="102"/>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A354" s="102"/>
    </row>
    <row r="355" spans="1:79">
      <c r="A355" s="34"/>
      <c r="B355" s="34"/>
      <c r="C355" s="34"/>
      <c r="D355" s="34"/>
      <c r="E355" s="34"/>
      <c r="F355" s="34"/>
      <c r="G355" s="34"/>
      <c r="H355" s="102"/>
      <c r="I355" s="102"/>
      <c r="J355" s="102"/>
      <c r="K355" s="102"/>
      <c r="L355" s="102"/>
      <c r="M355" s="102"/>
      <c r="N355" s="102"/>
      <c r="O355" s="102"/>
      <c r="P355" s="102"/>
      <c r="Q355" s="102"/>
      <c r="R355" s="102"/>
      <c r="S355" s="102"/>
      <c r="T355" s="102"/>
      <c r="U355" s="102"/>
      <c r="V355" s="102"/>
      <c r="W355" s="102"/>
      <c r="X355" s="102"/>
      <c r="Y355" s="102"/>
      <c r="Z355" s="102"/>
      <c r="AA355" s="102"/>
      <c r="AB355" s="102"/>
      <c r="AC355" s="102"/>
      <c r="AD355" s="102"/>
      <c r="AE355" s="102"/>
      <c r="AF355" s="102"/>
      <c r="AG355" s="102"/>
      <c r="AH355" s="102"/>
      <c r="AI355" s="102"/>
      <c r="AJ355" s="102"/>
      <c r="AK355" s="102"/>
      <c r="AL355" s="102"/>
      <c r="AM355" s="102"/>
      <c r="AN355" s="102"/>
      <c r="AO355" s="102"/>
      <c r="AP355" s="102"/>
      <c r="AQ355" s="102"/>
      <c r="AR355" s="102"/>
      <c r="AS355" s="102"/>
      <c r="AT355" s="102"/>
      <c r="AU355" s="102"/>
      <c r="AV355" s="102"/>
      <c r="AW355" s="102"/>
      <c r="AX355" s="102"/>
      <c r="AY355" s="102"/>
      <c r="AZ355" s="102"/>
      <c r="BA355" s="102"/>
      <c r="BB355" s="102"/>
      <c r="BC355" s="102"/>
      <c r="BD355" s="102"/>
      <c r="BE355" s="102"/>
      <c r="BF355" s="102"/>
      <c r="BG355" s="102"/>
      <c r="BH355" s="102"/>
      <c r="BI355" s="102"/>
      <c r="BJ355" s="102"/>
      <c r="BK355" s="102"/>
      <c r="BL355" s="102"/>
      <c r="BM355" s="102"/>
      <c r="BN355" s="102"/>
      <c r="BO355" s="102"/>
      <c r="BP355" s="102"/>
      <c r="BQ355" s="102"/>
      <c r="BR355" s="102"/>
      <c r="BS355" s="102"/>
      <c r="BT355" s="102"/>
      <c r="BU355" s="102"/>
      <c r="BV355" s="102"/>
      <c r="BW355" s="102"/>
      <c r="BX355" s="102"/>
      <c r="BY355" s="102"/>
      <c r="BZ355" s="102"/>
      <c r="CA355" s="102"/>
    </row>
    <row r="356" spans="1:79">
      <c r="A356" s="34"/>
      <c r="B356" s="34"/>
      <c r="C356" s="34"/>
      <c r="D356" s="34"/>
      <c r="E356" s="34"/>
      <c r="F356" s="34"/>
      <c r="G356" s="34"/>
      <c r="H356" s="102"/>
      <c r="I356" s="102"/>
      <c r="J356" s="102"/>
      <c r="K356" s="102"/>
      <c r="L356" s="102"/>
      <c r="M356" s="102"/>
      <c r="N356" s="102"/>
      <c r="O356" s="102"/>
      <c r="P356" s="102"/>
      <c r="Q356" s="102"/>
      <c r="R356" s="102"/>
      <c r="S356" s="102"/>
      <c r="T356" s="102"/>
      <c r="U356" s="102"/>
      <c r="V356" s="102"/>
      <c r="W356" s="102"/>
      <c r="X356" s="102"/>
      <c r="Y356" s="102"/>
      <c r="Z356" s="102"/>
      <c r="AA356" s="102"/>
      <c r="AB356" s="102"/>
      <c r="AC356" s="102"/>
      <c r="AD356" s="102"/>
      <c r="AE356" s="102"/>
      <c r="AF356" s="102"/>
      <c r="AG356" s="102"/>
      <c r="AH356" s="102"/>
      <c r="AI356" s="102"/>
      <c r="AJ356" s="102"/>
      <c r="AK356" s="102"/>
      <c r="AL356" s="102"/>
      <c r="AM356" s="102"/>
      <c r="AN356" s="102"/>
      <c r="AO356" s="102"/>
      <c r="AP356" s="102"/>
      <c r="AQ356" s="102"/>
      <c r="AR356" s="102"/>
      <c r="AS356" s="102"/>
      <c r="AT356" s="102"/>
      <c r="AU356" s="102"/>
      <c r="AV356" s="102"/>
      <c r="AW356" s="102"/>
      <c r="AX356" s="102"/>
      <c r="AY356" s="102"/>
      <c r="AZ356" s="102"/>
      <c r="BA356" s="102"/>
      <c r="BB356" s="102"/>
      <c r="BC356" s="102"/>
      <c r="BD356" s="102"/>
      <c r="BE356" s="102"/>
      <c r="BF356" s="102"/>
      <c r="BG356" s="102"/>
      <c r="BH356" s="102"/>
      <c r="BI356" s="102"/>
      <c r="BJ356" s="102"/>
      <c r="BK356" s="102"/>
      <c r="BL356" s="102"/>
      <c r="BM356" s="102"/>
      <c r="BN356" s="102"/>
      <c r="BO356" s="102"/>
      <c r="BP356" s="102"/>
      <c r="BQ356" s="102"/>
      <c r="BR356" s="102"/>
      <c r="BS356" s="102"/>
      <c r="BT356" s="102"/>
      <c r="BU356" s="102"/>
      <c r="BV356" s="102"/>
      <c r="BW356" s="102"/>
      <c r="BX356" s="102"/>
      <c r="BY356" s="102"/>
      <c r="BZ356" s="102"/>
      <c r="CA356" s="102"/>
    </row>
    <row r="357" spans="1:79">
      <c r="A357" s="34"/>
      <c r="B357" s="34"/>
      <c r="C357" s="34"/>
      <c r="D357" s="34"/>
      <c r="E357" s="34"/>
      <c r="F357" s="34"/>
      <c r="G357" s="34"/>
      <c r="H357" s="102"/>
      <c r="I357" s="102"/>
      <c r="J357" s="102"/>
      <c r="K357" s="102"/>
      <c r="L357" s="102"/>
      <c r="M357" s="102"/>
      <c r="N357" s="102"/>
      <c r="O357" s="102"/>
      <c r="P357" s="102"/>
      <c r="Q357" s="102"/>
      <c r="R357" s="102"/>
      <c r="S357" s="102"/>
      <c r="T357" s="102"/>
      <c r="U357" s="102"/>
      <c r="V357" s="102"/>
      <c r="W357" s="102"/>
      <c r="X357" s="102"/>
      <c r="Y357" s="102"/>
      <c r="Z357" s="102"/>
      <c r="AA357" s="102"/>
      <c r="AB357" s="102"/>
      <c r="AC357" s="102"/>
      <c r="AD357" s="102"/>
      <c r="AE357" s="102"/>
      <c r="AF357" s="102"/>
      <c r="AG357" s="102"/>
      <c r="AH357" s="102"/>
      <c r="AI357" s="102"/>
      <c r="AJ357" s="102"/>
      <c r="AK357" s="102"/>
      <c r="AL357" s="102"/>
      <c r="AM357" s="102"/>
      <c r="AN357" s="102"/>
      <c r="AO357" s="102"/>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A357" s="102"/>
    </row>
    <row r="358" spans="1:79">
      <c r="A358" s="34"/>
      <c r="B358" s="34"/>
      <c r="C358" s="34"/>
      <c r="D358" s="34"/>
      <c r="E358" s="34"/>
      <c r="F358" s="34"/>
      <c r="G358" s="34"/>
      <c r="H358" s="102"/>
      <c r="I358" s="102"/>
      <c r="J358" s="102"/>
      <c r="K358" s="102"/>
      <c r="L358" s="102"/>
      <c r="M358" s="102"/>
      <c r="N358" s="102"/>
      <c r="O358" s="102"/>
      <c r="P358" s="102"/>
      <c r="Q358" s="102"/>
      <c r="R358" s="102"/>
      <c r="S358" s="102"/>
      <c r="T358" s="102"/>
      <c r="U358" s="102"/>
      <c r="V358" s="102"/>
      <c r="W358" s="102"/>
      <c r="X358" s="102"/>
      <c r="Y358" s="102"/>
      <c r="Z358" s="102"/>
      <c r="AA358" s="102"/>
      <c r="AB358" s="102"/>
      <c r="AC358" s="102"/>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A358" s="102"/>
    </row>
    <row r="359" spans="1:79">
      <c r="A359" s="34"/>
      <c r="B359" s="34"/>
      <c r="C359" s="34"/>
      <c r="D359" s="34"/>
      <c r="E359" s="34"/>
      <c r="F359" s="34"/>
      <c r="G359" s="34"/>
      <c r="H359" s="102"/>
      <c r="I359" s="102"/>
      <c r="J359" s="102"/>
      <c r="K359" s="102"/>
      <c r="L359" s="102"/>
      <c r="M359" s="102"/>
      <c r="N359" s="102"/>
      <c r="O359" s="102"/>
      <c r="P359" s="102"/>
      <c r="Q359" s="102"/>
      <c r="R359" s="102"/>
      <c r="S359" s="102"/>
      <c r="T359" s="102"/>
      <c r="U359" s="102"/>
      <c r="V359" s="102"/>
      <c r="W359" s="102"/>
      <c r="X359" s="102"/>
      <c r="Y359" s="102"/>
      <c r="Z359" s="102"/>
      <c r="AA359" s="102"/>
      <c r="AB359" s="102"/>
      <c r="AC359" s="102"/>
      <c r="AD359" s="102"/>
      <c r="AE359" s="102"/>
      <c r="AF359" s="102"/>
      <c r="AG359" s="102"/>
      <c r="AH359" s="102"/>
      <c r="AI359" s="102"/>
      <c r="AJ359" s="102"/>
      <c r="AK359" s="102"/>
      <c r="AL359" s="102"/>
      <c r="AM359" s="102"/>
      <c r="AN359" s="102"/>
      <c r="AO359" s="102"/>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A359" s="102"/>
    </row>
    <row r="360" spans="1:79">
      <c r="A360" s="34"/>
      <c r="B360" s="34"/>
      <c r="C360" s="34"/>
      <c r="D360" s="34"/>
      <c r="E360" s="34"/>
      <c r="F360" s="34"/>
      <c r="G360" s="34"/>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A360" s="102"/>
    </row>
    <row r="361" spans="1:79">
      <c r="A361" s="34"/>
      <c r="B361" s="34"/>
      <c r="C361" s="34"/>
      <c r="D361" s="34"/>
      <c r="E361" s="34"/>
      <c r="F361" s="34"/>
      <c r="G361" s="34"/>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S361" s="102"/>
      <c r="BT361" s="102"/>
      <c r="BU361" s="102"/>
      <c r="BV361" s="102"/>
      <c r="BW361" s="102"/>
      <c r="BX361" s="102"/>
      <c r="BY361" s="102"/>
      <c r="BZ361" s="102"/>
      <c r="CA361" s="102"/>
    </row>
    <row r="362" spans="1:79">
      <c r="A362" s="34"/>
      <c r="B362" s="34"/>
      <c r="C362" s="34"/>
      <c r="D362" s="34"/>
      <c r="E362" s="34"/>
      <c r="F362" s="34"/>
      <c r="G362" s="34"/>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S362" s="102"/>
      <c r="BT362" s="102"/>
      <c r="BU362" s="102"/>
      <c r="BV362" s="102"/>
      <c r="BW362" s="102"/>
      <c r="BX362" s="102"/>
      <c r="BY362" s="102"/>
      <c r="BZ362" s="102"/>
      <c r="CA362" s="102"/>
    </row>
    <row r="363" spans="1:79">
      <c r="A363" s="34"/>
      <c r="B363" s="34"/>
      <c r="C363" s="34"/>
      <c r="D363" s="34"/>
      <c r="E363" s="34"/>
      <c r="F363" s="34"/>
      <c r="G363" s="34"/>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S363" s="102"/>
      <c r="BT363" s="102"/>
      <c r="BU363" s="102"/>
      <c r="BV363" s="102"/>
      <c r="BW363" s="102"/>
      <c r="BX363" s="102"/>
      <c r="BY363" s="102"/>
      <c r="BZ363" s="102"/>
      <c r="CA363" s="102"/>
    </row>
    <row r="364" spans="1:79">
      <c r="A364" s="34"/>
      <c r="B364" s="34"/>
      <c r="C364" s="34"/>
      <c r="D364" s="34"/>
      <c r="E364" s="34"/>
      <c r="F364" s="34"/>
      <c r="G364" s="34"/>
      <c r="H364" s="102"/>
      <c r="I364" s="102"/>
      <c r="J364" s="102"/>
      <c r="K364" s="102"/>
      <c r="L364" s="102"/>
      <c r="M364" s="102"/>
      <c r="N364" s="102"/>
      <c r="O364" s="102"/>
      <c r="P364" s="102"/>
      <c r="Q364" s="102"/>
      <c r="R364" s="102"/>
      <c r="S364" s="102"/>
      <c r="T364" s="102"/>
      <c r="U364" s="102"/>
      <c r="V364" s="102"/>
      <c r="W364" s="102"/>
      <c r="X364" s="102"/>
      <c r="Y364" s="102"/>
      <c r="Z364" s="102"/>
      <c r="AA364" s="102"/>
      <c r="AB364" s="102"/>
      <c r="AC364" s="102"/>
      <c r="AD364" s="102"/>
      <c r="AE364" s="102"/>
      <c r="AF364" s="102"/>
      <c r="AG364" s="102"/>
      <c r="AH364" s="102"/>
      <c r="AI364" s="102"/>
      <c r="AJ364" s="102"/>
      <c r="AK364" s="102"/>
      <c r="AL364" s="102"/>
      <c r="AM364" s="102"/>
      <c r="AN364" s="102"/>
      <c r="AO364" s="102"/>
      <c r="AP364" s="102"/>
      <c r="AQ364" s="102"/>
      <c r="AR364" s="102"/>
      <c r="AS364" s="102"/>
      <c r="AT364" s="102"/>
      <c r="AU364" s="102"/>
      <c r="AV364" s="102"/>
      <c r="AW364" s="102"/>
      <c r="AX364" s="102"/>
      <c r="AY364" s="102"/>
      <c r="AZ364" s="102"/>
      <c r="BA364" s="102"/>
      <c r="BB364" s="102"/>
      <c r="BC364" s="102"/>
      <c r="BD364" s="102"/>
      <c r="BE364" s="102"/>
      <c r="BF364" s="102"/>
      <c r="BG364" s="102"/>
      <c r="BH364" s="102"/>
      <c r="BI364" s="102"/>
      <c r="BJ364" s="102"/>
      <c r="BK364" s="102"/>
      <c r="BL364" s="102"/>
      <c r="BM364" s="102"/>
      <c r="BN364" s="102"/>
      <c r="BO364" s="102"/>
      <c r="BP364" s="102"/>
      <c r="BQ364" s="102"/>
      <c r="BR364" s="102"/>
      <c r="BS364" s="102"/>
      <c r="BT364" s="102"/>
      <c r="BU364" s="102"/>
      <c r="BV364" s="102"/>
      <c r="BW364" s="102"/>
      <c r="BX364" s="102"/>
      <c r="BY364" s="102"/>
      <c r="BZ364" s="102"/>
      <c r="CA364" s="102"/>
    </row>
    <row r="365" spans="1:79">
      <c r="A365" s="34"/>
      <c r="B365" s="34"/>
      <c r="C365" s="34"/>
      <c r="D365" s="34"/>
      <c r="E365" s="34"/>
      <c r="F365" s="34"/>
      <c r="G365" s="34"/>
      <c r="H365" s="102"/>
      <c r="I365" s="102"/>
      <c r="J365" s="102"/>
      <c r="K365" s="102"/>
      <c r="L365" s="102"/>
      <c r="M365" s="102"/>
      <c r="N365" s="102"/>
      <c r="O365" s="102"/>
      <c r="P365" s="102"/>
      <c r="Q365" s="102"/>
      <c r="R365" s="102"/>
      <c r="S365" s="102"/>
      <c r="T365" s="102"/>
      <c r="U365" s="102"/>
      <c r="V365" s="102"/>
      <c r="W365" s="102"/>
      <c r="X365" s="102"/>
      <c r="Y365" s="102"/>
      <c r="Z365" s="102"/>
      <c r="AA365" s="102"/>
      <c r="AB365" s="102"/>
      <c r="AC365" s="102"/>
      <c r="AD365" s="102"/>
      <c r="AE365" s="102"/>
      <c r="AF365" s="102"/>
      <c r="AG365" s="102"/>
      <c r="AH365" s="102"/>
      <c r="AI365" s="102"/>
      <c r="AJ365" s="102"/>
      <c r="AK365" s="102"/>
      <c r="AL365" s="102"/>
      <c r="AM365" s="102"/>
      <c r="AN365" s="102"/>
      <c r="AO365" s="102"/>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A365" s="102"/>
    </row>
    <row r="366" spans="1:79">
      <c r="A366" s="34"/>
      <c r="B366" s="34"/>
      <c r="C366" s="34"/>
      <c r="D366" s="34"/>
      <c r="E366" s="34"/>
      <c r="F366" s="34"/>
      <c r="G366" s="34"/>
      <c r="H366" s="102"/>
      <c r="I366" s="102"/>
      <c r="J366" s="102"/>
      <c r="K366" s="102"/>
      <c r="L366" s="102"/>
      <c r="M366" s="102"/>
      <c r="N366" s="102"/>
      <c r="O366" s="102"/>
      <c r="P366" s="102"/>
      <c r="Q366" s="102"/>
      <c r="R366" s="102"/>
      <c r="S366" s="102"/>
      <c r="T366" s="102"/>
      <c r="U366" s="102"/>
      <c r="V366" s="102"/>
      <c r="W366" s="102"/>
      <c r="X366" s="102"/>
      <c r="Y366" s="102"/>
      <c r="Z366" s="102"/>
      <c r="AA366" s="102"/>
      <c r="AB366" s="102"/>
      <c r="AC366" s="102"/>
      <c r="AD366" s="102"/>
      <c r="AE366" s="102"/>
      <c r="AF366" s="102"/>
      <c r="AG366" s="102"/>
      <c r="AH366" s="102"/>
      <c r="AI366" s="102"/>
      <c r="AJ366" s="102"/>
      <c r="AK366" s="102"/>
      <c r="AL366" s="102"/>
      <c r="AM366" s="102"/>
      <c r="AN366" s="102"/>
      <c r="AO366" s="102"/>
      <c r="AP366" s="102"/>
      <c r="AQ366" s="102"/>
      <c r="AR366" s="102"/>
      <c r="AS366" s="102"/>
      <c r="AT366" s="102"/>
      <c r="AU366" s="102"/>
      <c r="AV366" s="102"/>
      <c r="AW366" s="102"/>
      <c r="AX366" s="102"/>
      <c r="AY366" s="102"/>
      <c r="AZ366" s="102"/>
      <c r="BA366" s="102"/>
      <c r="BB366" s="102"/>
      <c r="BC366" s="102"/>
      <c r="BD366" s="102"/>
      <c r="BE366" s="102"/>
      <c r="BF366" s="102"/>
      <c r="BG366" s="102"/>
      <c r="BH366" s="102"/>
      <c r="BI366" s="102"/>
      <c r="BJ366" s="102"/>
      <c r="BK366" s="102"/>
      <c r="BL366" s="102"/>
      <c r="BM366" s="102"/>
      <c r="BN366" s="102"/>
      <c r="BO366" s="102"/>
      <c r="BP366" s="102"/>
      <c r="BQ366" s="102"/>
      <c r="BR366" s="102"/>
      <c r="BS366" s="102"/>
      <c r="BT366" s="102"/>
      <c r="BU366" s="102"/>
      <c r="BV366" s="102"/>
      <c r="BW366" s="102"/>
      <c r="BX366" s="102"/>
      <c r="BY366" s="102"/>
      <c r="BZ366" s="102"/>
      <c r="CA366" s="102"/>
    </row>
    <row r="367" spans="1:79">
      <c r="A367" s="34"/>
      <c r="B367" s="34"/>
      <c r="C367" s="34"/>
      <c r="D367" s="34"/>
      <c r="E367" s="34"/>
      <c r="F367" s="34"/>
      <c r="G367" s="34"/>
      <c r="H367" s="102"/>
      <c r="I367" s="102"/>
      <c r="J367" s="102"/>
      <c r="K367" s="102"/>
      <c r="L367" s="102"/>
      <c r="M367" s="102"/>
      <c r="N367" s="102"/>
      <c r="O367" s="102"/>
      <c r="P367" s="102"/>
      <c r="Q367" s="102"/>
      <c r="R367" s="102"/>
      <c r="S367" s="102"/>
      <c r="T367" s="102"/>
      <c r="U367" s="102"/>
      <c r="V367" s="102"/>
      <c r="W367" s="102"/>
      <c r="X367" s="102"/>
      <c r="Y367" s="102"/>
      <c r="Z367" s="102"/>
      <c r="AA367" s="102"/>
      <c r="AB367" s="102"/>
      <c r="AC367" s="102"/>
      <c r="AD367" s="102"/>
      <c r="AE367" s="102"/>
      <c r="AF367" s="102"/>
      <c r="AG367" s="102"/>
      <c r="AH367" s="102"/>
      <c r="AI367" s="102"/>
      <c r="AJ367" s="102"/>
      <c r="AK367" s="102"/>
      <c r="AL367" s="102"/>
      <c r="AM367" s="102"/>
      <c r="AN367" s="102"/>
      <c r="AO367" s="102"/>
      <c r="AP367" s="102"/>
      <c r="AQ367" s="102"/>
      <c r="AR367" s="102"/>
      <c r="AS367" s="102"/>
      <c r="AT367" s="102"/>
      <c r="AU367" s="102"/>
      <c r="AV367" s="102"/>
      <c r="AW367" s="102"/>
      <c r="AX367" s="102"/>
      <c r="AY367" s="102"/>
      <c r="AZ367" s="102"/>
      <c r="BA367" s="102"/>
      <c r="BB367" s="102"/>
      <c r="BC367" s="102"/>
      <c r="BD367" s="102"/>
      <c r="BE367" s="102"/>
      <c r="BF367" s="102"/>
      <c r="BG367" s="102"/>
      <c r="BH367" s="102"/>
      <c r="BI367" s="102"/>
      <c r="BJ367" s="102"/>
      <c r="BK367" s="102"/>
      <c r="BL367" s="102"/>
      <c r="BM367" s="102"/>
      <c r="BN367" s="102"/>
      <c r="BO367" s="102"/>
      <c r="BP367" s="102"/>
      <c r="BQ367" s="102"/>
      <c r="BR367" s="102"/>
      <c r="BS367" s="102"/>
      <c r="BT367" s="102"/>
      <c r="BU367" s="102"/>
      <c r="BV367" s="102"/>
      <c r="BW367" s="102"/>
      <c r="BX367" s="102"/>
      <c r="BY367" s="102"/>
      <c r="BZ367" s="102"/>
      <c r="CA367" s="102"/>
    </row>
    <row r="368" spans="1:79">
      <c r="A368" s="34"/>
      <c r="B368" s="34"/>
      <c r="C368" s="34"/>
      <c r="D368" s="34"/>
      <c r="E368" s="34"/>
      <c r="F368" s="34"/>
      <c r="G368" s="34"/>
      <c r="H368" s="102"/>
      <c r="I368" s="102"/>
      <c r="J368" s="102"/>
      <c r="K368" s="102"/>
      <c r="L368" s="102"/>
      <c r="M368" s="102"/>
      <c r="N368" s="102"/>
      <c r="O368" s="102"/>
      <c r="P368" s="102"/>
      <c r="Q368" s="102"/>
      <c r="R368" s="102"/>
      <c r="S368" s="102"/>
      <c r="T368" s="102"/>
      <c r="U368" s="102"/>
      <c r="V368" s="102"/>
      <c r="W368" s="102"/>
      <c r="X368" s="102"/>
      <c r="Y368" s="102"/>
      <c r="Z368" s="102"/>
      <c r="AA368" s="102"/>
      <c r="AB368" s="102"/>
      <c r="AC368" s="102"/>
      <c r="AD368" s="102"/>
      <c r="AE368" s="102"/>
      <c r="AF368" s="102"/>
      <c r="AG368" s="102"/>
      <c r="AH368" s="102"/>
      <c r="AI368" s="102"/>
      <c r="AJ368" s="102"/>
      <c r="AK368" s="102"/>
      <c r="AL368" s="102"/>
      <c r="AM368" s="102"/>
      <c r="AN368" s="102"/>
      <c r="AO368" s="102"/>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A368" s="102"/>
    </row>
    <row r="369" spans="1:79">
      <c r="A369" s="34"/>
      <c r="B369" s="34"/>
      <c r="C369" s="34"/>
      <c r="D369" s="34"/>
      <c r="E369" s="34"/>
      <c r="F369" s="34"/>
      <c r="G369" s="34"/>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A369" s="102"/>
    </row>
    <row r="370" spans="1:79">
      <c r="A370" s="34"/>
      <c r="B370" s="34"/>
      <c r="C370" s="34"/>
      <c r="D370" s="34"/>
      <c r="E370" s="34"/>
      <c r="F370" s="34"/>
      <c r="G370" s="34"/>
      <c r="H370" s="102"/>
      <c r="I370" s="102"/>
      <c r="J370" s="102"/>
      <c r="K370" s="102"/>
      <c r="L370" s="102"/>
      <c r="M370" s="102"/>
      <c r="N370" s="102"/>
      <c r="O370" s="102"/>
      <c r="P370" s="102"/>
      <c r="Q370" s="102"/>
      <c r="R370" s="102"/>
      <c r="S370" s="102"/>
      <c r="T370" s="102"/>
      <c r="U370" s="102"/>
      <c r="V370" s="102"/>
      <c r="W370" s="102"/>
      <c r="X370" s="102"/>
      <c r="Y370" s="102"/>
      <c r="Z370" s="102"/>
      <c r="AA370" s="102"/>
      <c r="AB370" s="102"/>
      <c r="AC370" s="102"/>
      <c r="AD370" s="102"/>
      <c r="AE370" s="102"/>
      <c r="AF370" s="102"/>
      <c r="AG370" s="102"/>
      <c r="AH370" s="102"/>
      <c r="AI370" s="102"/>
      <c r="AJ370" s="102"/>
      <c r="AK370" s="102"/>
      <c r="AL370" s="102"/>
      <c r="AM370" s="102"/>
      <c r="AN370" s="102"/>
      <c r="AO370" s="102"/>
      <c r="AP370" s="102"/>
      <c r="AQ370" s="102"/>
      <c r="AR370" s="102"/>
      <c r="AS370" s="102"/>
      <c r="AT370" s="102"/>
      <c r="AU370" s="102"/>
      <c r="AV370" s="102"/>
      <c r="AW370" s="102"/>
      <c r="AX370" s="102"/>
      <c r="AY370" s="102"/>
      <c r="AZ370" s="102"/>
      <c r="BA370" s="102"/>
      <c r="BB370" s="102"/>
      <c r="BC370" s="102"/>
      <c r="BD370" s="102"/>
      <c r="BE370" s="102"/>
      <c r="BF370" s="102"/>
      <c r="BG370" s="102"/>
      <c r="BH370" s="102"/>
      <c r="BI370" s="102"/>
      <c r="BJ370" s="102"/>
      <c r="BK370" s="102"/>
      <c r="BL370" s="102"/>
      <c r="BM370" s="102"/>
      <c r="BN370" s="102"/>
      <c r="BO370" s="102"/>
      <c r="BP370" s="102"/>
      <c r="BQ370" s="102"/>
      <c r="BR370" s="102"/>
      <c r="BS370" s="102"/>
      <c r="BT370" s="102"/>
      <c r="BU370" s="102"/>
      <c r="BV370" s="102"/>
      <c r="BW370" s="102"/>
      <c r="BX370" s="102"/>
      <c r="BY370" s="102"/>
      <c r="BZ370" s="102"/>
      <c r="CA370" s="102"/>
    </row>
    <row r="371" spans="1:79">
      <c r="A371" s="34"/>
      <c r="B371" s="34"/>
      <c r="C371" s="34"/>
      <c r="D371" s="34"/>
      <c r="E371" s="34"/>
      <c r="F371" s="34"/>
      <c r="G371" s="34"/>
      <c r="H371" s="102"/>
      <c r="I371" s="102"/>
      <c r="J371" s="102"/>
      <c r="K371" s="102"/>
      <c r="L371" s="102"/>
      <c r="M371" s="102"/>
      <c r="N371" s="102"/>
      <c r="O371" s="102"/>
      <c r="P371" s="102"/>
      <c r="Q371" s="102"/>
      <c r="R371" s="102"/>
      <c r="S371" s="102"/>
      <c r="T371" s="102"/>
      <c r="U371" s="102"/>
      <c r="V371" s="102"/>
      <c r="W371" s="102"/>
      <c r="X371" s="102"/>
      <c r="Y371" s="102"/>
      <c r="Z371" s="102"/>
      <c r="AA371" s="102"/>
      <c r="AB371" s="102"/>
      <c r="AC371" s="102"/>
      <c r="AD371" s="102"/>
      <c r="AE371" s="102"/>
      <c r="AF371" s="102"/>
      <c r="AG371" s="102"/>
      <c r="AH371" s="102"/>
      <c r="AI371" s="102"/>
      <c r="AJ371" s="102"/>
      <c r="AK371" s="102"/>
      <c r="AL371" s="102"/>
      <c r="AM371" s="102"/>
      <c r="AN371" s="102"/>
      <c r="AO371" s="102"/>
      <c r="AP371" s="102"/>
      <c r="AQ371" s="102"/>
      <c r="AR371" s="102"/>
      <c r="AS371" s="102"/>
      <c r="AT371" s="102"/>
      <c r="AU371" s="102"/>
      <c r="AV371" s="102"/>
      <c r="AW371" s="102"/>
      <c r="AX371" s="102"/>
      <c r="AY371" s="102"/>
      <c r="AZ371" s="102"/>
      <c r="BA371" s="102"/>
      <c r="BB371" s="102"/>
      <c r="BC371" s="102"/>
      <c r="BD371" s="102"/>
      <c r="BE371" s="102"/>
      <c r="BF371" s="102"/>
      <c r="BG371" s="102"/>
      <c r="BH371" s="102"/>
      <c r="BI371" s="102"/>
      <c r="BJ371" s="102"/>
      <c r="BK371" s="102"/>
      <c r="BL371" s="102"/>
      <c r="BM371" s="102"/>
      <c r="BN371" s="102"/>
      <c r="BO371" s="102"/>
      <c r="BP371" s="102"/>
      <c r="BQ371" s="102"/>
      <c r="BR371" s="102"/>
      <c r="BS371" s="102"/>
      <c r="BT371" s="102"/>
      <c r="BU371" s="102"/>
      <c r="BV371" s="102"/>
      <c r="BW371" s="102"/>
      <c r="BX371" s="102"/>
      <c r="BY371" s="102"/>
      <c r="BZ371" s="102"/>
      <c r="CA371" s="102"/>
    </row>
    <row r="372" spans="1:79">
      <c r="A372" s="34"/>
      <c r="B372" s="34"/>
      <c r="C372" s="34"/>
      <c r="D372" s="34"/>
      <c r="E372" s="34"/>
      <c r="F372" s="34"/>
      <c r="G372" s="34"/>
      <c r="H372" s="102"/>
      <c r="I372" s="102"/>
      <c r="J372" s="102"/>
      <c r="K372" s="102"/>
      <c r="L372" s="102"/>
      <c r="M372" s="102"/>
      <c r="N372" s="102"/>
      <c r="O372" s="102"/>
      <c r="P372" s="102"/>
      <c r="Q372" s="102"/>
      <c r="R372" s="102"/>
      <c r="S372" s="102"/>
      <c r="T372" s="102"/>
      <c r="U372" s="102"/>
      <c r="V372" s="102"/>
      <c r="W372" s="102"/>
      <c r="X372" s="102"/>
      <c r="Y372" s="102"/>
      <c r="Z372" s="102"/>
      <c r="AA372" s="102"/>
      <c r="AB372" s="102"/>
      <c r="AC372" s="102"/>
      <c r="AD372" s="102"/>
      <c r="AE372" s="102"/>
      <c r="AF372" s="102"/>
      <c r="AG372" s="102"/>
      <c r="AH372" s="102"/>
      <c r="AI372" s="102"/>
      <c r="AJ372" s="102"/>
      <c r="AK372" s="102"/>
      <c r="AL372" s="102"/>
      <c r="AM372" s="102"/>
      <c r="AN372" s="102"/>
      <c r="AO372" s="102"/>
      <c r="AP372" s="102"/>
      <c r="AQ372" s="102"/>
      <c r="AR372" s="102"/>
      <c r="AS372" s="102"/>
      <c r="AT372" s="102"/>
      <c r="AU372" s="102"/>
      <c r="AV372" s="102"/>
      <c r="AW372" s="102"/>
      <c r="AX372" s="102"/>
      <c r="AY372" s="102"/>
      <c r="AZ372" s="102"/>
      <c r="BA372" s="102"/>
      <c r="BB372" s="102"/>
      <c r="BC372" s="102"/>
      <c r="BD372" s="102"/>
      <c r="BE372" s="102"/>
      <c r="BF372" s="102"/>
      <c r="BG372" s="102"/>
      <c r="BH372" s="102"/>
      <c r="BI372" s="102"/>
      <c r="BJ372" s="102"/>
      <c r="BK372" s="102"/>
      <c r="BL372" s="102"/>
      <c r="BM372" s="102"/>
      <c r="BN372" s="102"/>
      <c r="BO372" s="102"/>
      <c r="BP372" s="102"/>
      <c r="BQ372" s="102"/>
      <c r="BR372" s="102"/>
      <c r="BS372" s="102"/>
      <c r="BT372" s="102"/>
      <c r="BU372" s="102"/>
      <c r="BV372" s="102"/>
      <c r="BW372" s="102"/>
      <c r="BX372" s="102"/>
      <c r="BY372" s="102"/>
      <c r="BZ372" s="102"/>
      <c r="CA372" s="102"/>
    </row>
    <row r="373" spans="1:79">
      <c r="A373" s="34"/>
      <c r="B373" s="34"/>
      <c r="C373" s="34"/>
      <c r="D373" s="34"/>
      <c r="E373" s="34"/>
      <c r="F373" s="34"/>
      <c r="G373" s="34"/>
      <c r="H373" s="102"/>
      <c r="I373" s="102"/>
      <c r="J373" s="102"/>
      <c r="K373" s="102"/>
      <c r="L373" s="102"/>
      <c r="M373" s="102"/>
      <c r="N373" s="102"/>
      <c r="O373" s="102"/>
      <c r="P373" s="102"/>
      <c r="Q373" s="102"/>
      <c r="R373" s="102"/>
      <c r="S373" s="102"/>
      <c r="T373" s="102"/>
      <c r="U373" s="102"/>
      <c r="V373" s="102"/>
      <c r="W373" s="102"/>
      <c r="X373" s="102"/>
      <c r="Y373" s="102"/>
      <c r="Z373" s="102"/>
      <c r="AA373" s="102"/>
      <c r="AB373" s="102"/>
      <c r="AC373" s="102"/>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102"/>
      <c r="AY373" s="102"/>
      <c r="AZ373" s="102"/>
      <c r="BA373" s="102"/>
      <c r="BB373" s="102"/>
      <c r="BC373" s="102"/>
      <c r="BD373" s="102"/>
      <c r="BE373" s="102"/>
      <c r="BF373" s="102"/>
      <c r="BG373" s="102"/>
      <c r="BH373" s="102"/>
      <c r="BI373" s="102"/>
      <c r="BJ373" s="102"/>
      <c r="BK373" s="102"/>
      <c r="BL373" s="102"/>
      <c r="BM373" s="102"/>
      <c r="BN373" s="102"/>
      <c r="BO373" s="102"/>
      <c r="BP373" s="102"/>
      <c r="BQ373" s="102"/>
      <c r="BR373" s="102"/>
      <c r="BS373" s="102"/>
      <c r="BT373" s="102"/>
      <c r="BU373" s="102"/>
      <c r="BV373" s="102"/>
      <c r="BW373" s="102"/>
      <c r="BX373" s="102"/>
      <c r="BY373" s="102"/>
      <c r="BZ373" s="102"/>
      <c r="CA373" s="102"/>
    </row>
    <row r="374" spans="1:79">
      <c r="A374" s="34"/>
      <c r="B374" s="34"/>
      <c r="C374" s="34"/>
      <c r="D374" s="34"/>
      <c r="E374" s="34"/>
      <c r="F374" s="34"/>
      <c r="G374" s="34"/>
      <c r="H374" s="102"/>
      <c r="I374" s="102"/>
      <c r="J374" s="102"/>
      <c r="K374" s="102"/>
      <c r="L374" s="102"/>
      <c r="M374" s="102"/>
      <c r="N374" s="102"/>
      <c r="O374" s="102"/>
      <c r="P374" s="102"/>
      <c r="Q374" s="102"/>
      <c r="R374" s="102"/>
      <c r="S374" s="102"/>
      <c r="T374" s="102"/>
      <c r="U374" s="102"/>
      <c r="V374" s="102"/>
      <c r="W374" s="102"/>
      <c r="X374" s="102"/>
      <c r="Y374" s="102"/>
      <c r="Z374" s="102"/>
      <c r="AA374" s="102"/>
      <c r="AB374" s="102"/>
      <c r="AC374" s="102"/>
      <c r="AD374" s="102"/>
      <c r="AE374" s="102"/>
      <c r="AF374" s="102"/>
      <c r="AG374" s="102"/>
      <c r="AH374" s="102"/>
      <c r="AI374" s="102"/>
      <c r="AJ374" s="102"/>
      <c r="AK374" s="102"/>
      <c r="AL374" s="102"/>
      <c r="AM374" s="102"/>
      <c r="AN374" s="102"/>
      <c r="AO374" s="102"/>
      <c r="AP374" s="102"/>
      <c r="AQ374" s="102"/>
      <c r="AR374" s="102"/>
      <c r="AS374" s="102"/>
      <c r="AT374" s="102"/>
      <c r="AU374" s="102"/>
      <c r="AV374" s="102"/>
      <c r="AW374" s="102"/>
      <c r="AX374" s="102"/>
      <c r="AY374" s="102"/>
      <c r="AZ374" s="102"/>
      <c r="BA374" s="102"/>
      <c r="BB374" s="102"/>
      <c r="BC374" s="102"/>
      <c r="BD374" s="102"/>
      <c r="BE374" s="102"/>
      <c r="BF374" s="102"/>
      <c r="BG374" s="102"/>
      <c r="BH374" s="102"/>
      <c r="BI374" s="102"/>
      <c r="BJ374" s="102"/>
      <c r="BK374" s="102"/>
      <c r="BL374" s="102"/>
      <c r="BM374" s="102"/>
      <c r="BN374" s="102"/>
      <c r="BO374" s="102"/>
      <c r="BP374" s="102"/>
      <c r="BQ374" s="102"/>
      <c r="BR374" s="102"/>
      <c r="BS374" s="102"/>
      <c r="BT374" s="102"/>
      <c r="BU374" s="102"/>
      <c r="BV374" s="102"/>
      <c r="BW374" s="102"/>
      <c r="BX374" s="102"/>
      <c r="BY374" s="102"/>
      <c r="BZ374" s="102"/>
      <c r="CA374" s="102"/>
    </row>
    <row r="375" spans="1:79">
      <c r="A375" s="34"/>
      <c r="B375" s="34"/>
      <c r="C375" s="34"/>
      <c r="D375" s="34"/>
      <c r="E375" s="34"/>
      <c r="F375" s="34"/>
      <c r="G375" s="34"/>
      <c r="H375" s="102"/>
      <c r="I375" s="102"/>
      <c r="J375" s="102"/>
      <c r="K375" s="102"/>
      <c r="L375" s="102"/>
      <c r="M375" s="102"/>
      <c r="N375" s="102"/>
      <c r="O375" s="102"/>
      <c r="P375" s="102"/>
      <c r="Q375" s="102"/>
      <c r="R375" s="102"/>
      <c r="S375" s="102"/>
      <c r="T375" s="102"/>
      <c r="U375" s="102"/>
      <c r="V375" s="102"/>
      <c r="W375" s="102"/>
      <c r="X375" s="102"/>
      <c r="Y375" s="102"/>
      <c r="Z375" s="102"/>
      <c r="AA375" s="102"/>
      <c r="AB375" s="102"/>
      <c r="AC375" s="102"/>
      <c r="AD375" s="102"/>
      <c r="AE375" s="102"/>
      <c r="AF375" s="102"/>
      <c r="AG375" s="102"/>
      <c r="AH375" s="102"/>
      <c r="AI375" s="102"/>
      <c r="AJ375" s="102"/>
      <c r="AK375" s="102"/>
      <c r="AL375" s="102"/>
      <c r="AM375" s="102"/>
      <c r="AN375" s="102"/>
      <c r="AO375" s="102"/>
      <c r="AP375" s="102"/>
      <c r="AQ375" s="102"/>
      <c r="AR375" s="102"/>
      <c r="AS375" s="102"/>
      <c r="AT375" s="102"/>
      <c r="AU375" s="102"/>
      <c r="AV375" s="102"/>
      <c r="AW375" s="102"/>
      <c r="AX375" s="102"/>
      <c r="AY375" s="102"/>
      <c r="AZ375" s="102"/>
      <c r="BA375" s="102"/>
      <c r="BB375" s="102"/>
      <c r="BC375" s="102"/>
      <c r="BD375" s="102"/>
      <c r="BE375" s="102"/>
      <c r="BF375" s="102"/>
      <c r="BG375" s="102"/>
      <c r="BH375" s="102"/>
      <c r="BI375" s="102"/>
      <c r="BJ375" s="102"/>
      <c r="BK375" s="102"/>
      <c r="BL375" s="102"/>
      <c r="BM375" s="102"/>
      <c r="BN375" s="102"/>
      <c r="BO375" s="102"/>
      <c r="BP375" s="102"/>
      <c r="BQ375" s="102"/>
      <c r="BR375" s="102"/>
      <c r="BS375" s="102"/>
      <c r="BT375" s="102"/>
      <c r="BU375" s="102"/>
      <c r="BV375" s="102"/>
      <c r="BW375" s="102"/>
      <c r="BX375" s="102"/>
      <c r="BY375" s="102"/>
      <c r="BZ375" s="102"/>
      <c r="CA375" s="102"/>
    </row>
    <row r="376" spans="1:79">
      <c r="A376" s="34"/>
      <c r="B376" s="34"/>
      <c r="C376" s="34"/>
      <c r="D376" s="34"/>
      <c r="E376" s="34"/>
      <c r="F376" s="34"/>
      <c r="G376" s="34"/>
      <c r="H376" s="102"/>
      <c r="I376" s="102"/>
      <c r="J376" s="102"/>
      <c r="K376" s="102"/>
      <c r="L376" s="102"/>
      <c r="M376" s="102"/>
      <c r="N376" s="102"/>
      <c r="O376" s="102"/>
      <c r="P376" s="102"/>
      <c r="Q376" s="102"/>
      <c r="R376" s="102"/>
      <c r="S376" s="102"/>
      <c r="T376" s="102"/>
      <c r="U376" s="102"/>
      <c r="V376" s="102"/>
      <c r="W376" s="102"/>
      <c r="X376" s="102"/>
      <c r="Y376" s="102"/>
      <c r="Z376" s="102"/>
      <c r="AA376" s="102"/>
      <c r="AB376" s="102"/>
      <c r="AC376" s="102"/>
      <c r="AD376" s="102"/>
      <c r="AE376" s="102"/>
      <c r="AF376" s="102"/>
      <c r="AG376" s="102"/>
      <c r="AH376" s="102"/>
      <c r="AI376" s="102"/>
      <c r="AJ376" s="102"/>
      <c r="AK376" s="102"/>
      <c r="AL376" s="102"/>
      <c r="AM376" s="102"/>
      <c r="AN376" s="102"/>
      <c r="AO376" s="102"/>
      <c r="AP376" s="102"/>
      <c r="AQ376" s="102"/>
      <c r="AR376" s="102"/>
      <c r="AS376" s="102"/>
      <c r="AT376" s="102"/>
      <c r="AU376" s="102"/>
      <c r="AV376" s="102"/>
      <c r="AW376" s="102"/>
      <c r="AX376" s="102"/>
      <c r="AY376" s="102"/>
      <c r="AZ376" s="102"/>
      <c r="BA376" s="102"/>
      <c r="BB376" s="102"/>
      <c r="BC376" s="102"/>
      <c r="BD376" s="102"/>
      <c r="BE376" s="102"/>
      <c r="BF376" s="102"/>
      <c r="BG376" s="102"/>
      <c r="BH376" s="102"/>
      <c r="BI376" s="102"/>
      <c r="BJ376" s="102"/>
      <c r="BK376" s="102"/>
      <c r="BL376" s="102"/>
      <c r="BM376" s="102"/>
      <c r="BN376" s="102"/>
      <c r="BO376" s="102"/>
      <c r="BP376" s="102"/>
      <c r="BQ376" s="102"/>
      <c r="BR376" s="102"/>
      <c r="BS376" s="102"/>
      <c r="BT376" s="102"/>
      <c r="BU376" s="102"/>
      <c r="BV376" s="102"/>
      <c r="BW376" s="102"/>
      <c r="BX376" s="102"/>
      <c r="BY376" s="102"/>
      <c r="BZ376" s="102"/>
      <c r="CA376" s="102"/>
    </row>
    <row r="377" spans="1:79">
      <c r="A377" s="34"/>
      <c r="B377" s="34"/>
      <c r="C377" s="34"/>
      <c r="D377" s="34"/>
      <c r="E377" s="34"/>
      <c r="F377" s="34"/>
      <c r="G377" s="34"/>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A377" s="102"/>
    </row>
    <row r="378" spans="1:79">
      <c r="A378" s="34"/>
      <c r="B378" s="34"/>
      <c r="C378" s="34"/>
      <c r="D378" s="34"/>
      <c r="E378" s="34"/>
      <c r="F378" s="34"/>
      <c r="G378" s="34"/>
      <c r="H378" s="102"/>
      <c r="I378" s="102"/>
      <c r="J378" s="102"/>
      <c r="K378" s="102"/>
      <c r="L378" s="102"/>
      <c r="M378" s="102"/>
      <c r="N378" s="102"/>
      <c r="O378" s="102"/>
      <c r="P378" s="102"/>
      <c r="Q378" s="102"/>
      <c r="R378" s="102"/>
      <c r="S378" s="102"/>
      <c r="T378" s="102"/>
      <c r="U378" s="102"/>
      <c r="V378" s="102"/>
      <c r="W378" s="102"/>
      <c r="X378" s="102"/>
      <c r="Y378" s="102"/>
      <c r="Z378" s="102"/>
      <c r="AA378" s="102"/>
      <c r="AB378" s="102"/>
      <c r="AC378" s="102"/>
      <c r="AD378" s="102"/>
      <c r="AE378" s="102"/>
      <c r="AF378" s="102"/>
      <c r="AG378" s="102"/>
      <c r="AH378" s="102"/>
      <c r="AI378" s="102"/>
      <c r="AJ378" s="102"/>
      <c r="AK378" s="102"/>
      <c r="AL378" s="102"/>
      <c r="AM378" s="102"/>
      <c r="AN378" s="102"/>
      <c r="AO378" s="102"/>
      <c r="AP378" s="102"/>
      <c r="AQ378" s="102"/>
      <c r="AR378" s="102"/>
      <c r="AS378" s="102"/>
      <c r="AT378" s="102"/>
      <c r="AU378" s="102"/>
      <c r="AV378" s="102"/>
      <c r="AW378" s="102"/>
      <c r="AX378" s="102"/>
      <c r="AY378" s="102"/>
      <c r="AZ378" s="102"/>
      <c r="BA378" s="102"/>
      <c r="BB378" s="102"/>
      <c r="BC378" s="102"/>
      <c r="BD378" s="102"/>
      <c r="BE378" s="102"/>
      <c r="BF378" s="102"/>
      <c r="BG378" s="102"/>
      <c r="BH378" s="102"/>
      <c r="BI378" s="102"/>
      <c r="BJ378" s="102"/>
      <c r="BK378" s="102"/>
      <c r="BL378" s="102"/>
      <c r="BM378" s="102"/>
      <c r="BN378" s="102"/>
      <c r="BO378" s="102"/>
      <c r="BP378" s="102"/>
      <c r="BQ378" s="102"/>
      <c r="BR378" s="102"/>
      <c r="BS378" s="102"/>
      <c r="BT378" s="102"/>
      <c r="BU378" s="102"/>
      <c r="BV378" s="102"/>
      <c r="BW378" s="102"/>
      <c r="BX378" s="102"/>
      <c r="BY378" s="102"/>
      <c r="BZ378" s="102"/>
      <c r="CA378" s="102"/>
    </row>
    <row r="379" spans="1:79">
      <c r="A379" s="34"/>
      <c r="B379" s="34"/>
      <c r="C379" s="34"/>
      <c r="D379" s="34"/>
      <c r="E379" s="34"/>
      <c r="F379" s="34"/>
      <c r="G379" s="34"/>
      <c r="H379" s="102"/>
      <c r="I379" s="102"/>
      <c r="J379" s="102"/>
      <c r="K379" s="102"/>
      <c r="L379" s="102"/>
      <c r="M379" s="102"/>
      <c r="N379" s="102"/>
      <c r="O379" s="102"/>
      <c r="P379" s="102"/>
      <c r="Q379" s="102"/>
      <c r="R379" s="102"/>
      <c r="S379" s="102"/>
      <c r="T379" s="102"/>
      <c r="U379" s="102"/>
      <c r="V379" s="102"/>
      <c r="W379" s="102"/>
      <c r="X379" s="102"/>
      <c r="Y379" s="102"/>
      <c r="Z379" s="102"/>
      <c r="AA379" s="102"/>
      <c r="AB379" s="102"/>
      <c r="AC379" s="102"/>
      <c r="AD379" s="102"/>
      <c r="AE379" s="102"/>
      <c r="AF379" s="102"/>
      <c r="AG379" s="102"/>
      <c r="AH379" s="102"/>
      <c r="AI379" s="102"/>
      <c r="AJ379" s="102"/>
      <c r="AK379" s="102"/>
      <c r="AL379" s="102"/>
      <c r="AM379" s="102"/>
      <c r="AN379" s="102"/>
      <c r="AO379" s="102"/>
      <c r="AP379" s="102"/>
      <c r="AQ379" s="102"/>
      <c r="AR379" s="102"/>
      <c r="AS379" s="102"/>
      <c r="AT379" s="102"/>
      <c r="AU379" s="102"/>
      <c r="AV379" s="102"/>
      <c r="AW379" s="102"/>
      <c r="AX379" s="102"/>
      <c r="AY379" s="102"/>
      <c r="AZ379" s="102"/>
      <c r="BA379" s="102"/>
      <c r="BB379" s="102"/>
      <c r="BC379" s="102"/>
      <c r="BD379" s="102"/>
      <c r="BE379" s="102"/>
      <c r="BF379" s="102"/>
      <c r="BG379" s="102"/>
      <c r="BH379" s="102"/>
      <c r="BI379" s="102"/>
      <c r="BJ379" s="102"/>
      <c r="BK379" s="102"/>
      <c r="BL379" s="102"/>
      <c r="BM379" s="102"/>
      <c r="BN379" s="102"/>
      <c r="BO379" s="102"/>
      <c r="BP379" s="102"/>
      <c r="BQ379" s="102"/>
      <c r="BR379" s="102"/>
      <c r="BS379" s="102"/>
      <c r="BT379" s="102"/>
      <c r="BU379" s="102"/>
      <c r="BV379" s="102"/>
      <c r="BW379" s="102"/>
      <c r="BX379" s="102"/>
      <c r="BY379" s="102"/>
      <c r="BZ379" s="102"/>
      <c r="CA379" s="102"/>
    </row>
    <row r="380" spans="1:79">
      <c r="A380" s="34"/>
      <c r="B380" s="34"/>
      <c r="C380" s="34"/>
      <c r="D380" s="34"/>
      <c r="E380" s="34"/>
      <c r="F380" s="34"/>
      <c r="G380" s="34"/>
      <c r="H380" s="102"/>
      <c r="I380" s="102"/>
      <c r="J380" s="102"/>
      <c r="K380" s="102"/>
      <c r="L380" s="102"/>
      <c r="M380" s="102"/>
      <c r="N380" s="102"/>
      <c r="O380" s="102"/>
      <c r="P380" s="102"/>
      <c r="Q380" s="102"/>
      <c r="R380" s="102"/>
      <c r="S380" s="102"/>
      <c r="T380" s="102"/>
      <c r="U380" s="102"/>
      <c r="V380" s="102"/>
      <c r="W380" s="102"/>
      <c r="X380" s="102"/>
      <c r="Y380" s="102"/>
      <c r="Z380" s="102"/>
      <c r="AA380" s="102"/>
      <c r="AB380" s="102"/>
      <c r="AC380" s="102"/>
      <c r="AD380" s="102"/>
      <c r="AE380" s="102"/>
      <c r="AF380" s="102"/>
      <c r="AG380" s="102"/>
      <c r="AH380" s="102"/>
      <c r="AI380" s="102"/>
      <c r="AJ380" s="102"/>
      <c r="AK380" s="102"/>
      <c r="AL380" s="102"/>
      <c r="AM380" s="102"/>
      <c r="AN380" s="102"/>
      <c r="AO380" s="102"/>
      <c r="AP380" s="102"/>
      <c r="AQ380" s="102"/>
      <c r="AR380" s="102"/>
      <c r="AS380" s="102"/>
      <c r="AT380" s="102"/>
      <c r="AU380" s="102"/>
      <c r="AV380" s="102"/>
      <c r="AW380" s="102"/>
      <c r="AX380" s="102"/>
      <c r="AY380" s="102"/>
      <c r="AZ380" s="102"/>
      <c r="BA380" s="102"/>
      <c r="BB380" s="102"/>
      <c r="BC380" s="102"/>
      <c r="BD380" s="102"/>
      <c r="BE380" s="102"/>
      <c r="BF380" s="102"/>
      <c r="BG380" s="102"/>
      <c r="BH380" s="102"/>
      <c r="BI380" s="102"/>
      <c r="BJ380" s="102"/>
      <c r="BK380" s="102"/>
      <c r="BL380" s="102"/>
      <c r="BM380" s="102"/>
      <c r="BN380" s="102"/>
      <c r="BO380" s="102"/>
      <c r="BP380" s="102"/>
      <c r="BQ380" s="102"/>
      <c r="BR380" s="102"/>
      <c r="BS380" s="102"/>
      <c r="BT380" s="102"/>
      <c r="BU380" s="102"/>
      <c r="BV380" s="102"/>
      <c r="BW380" s="102"/>
      <c r="BX380" s="102"/>
      <c r="BY380" s="102"/>
      <c r="BZ380" s="102"/>
      <c r="CA380" s="102"/>
    </row>
    <row r="381" spans="1:79">
      <c r="A381" s="34"/>
      <c r="B381" s="34"/>
      <c r="C381" s="34"/>
      <c r="D381" s="34"/>
      <c r="E381" s="34"/>
      <c r="F381" s="34"/>
      <c r="G381" s="34"/>
      <c r="H381" s="102"/>
      <c r="I381" s="102"/>
      <c r="J381" s="102"/>
      <c r="K381" s="102"/>
      <c r="L381" s="102"/>
      <c r="M381" s="102"/>
      <c r="N381" s="102"/>
      <c r="O381" s="102"/>
      <c r="P381" s="102"/>
      <c r="Q381" s="102"/>
      <c r="R381" s="102"/>
      <c r="S381" s="102"/>
      <c r="T381" s="102"/>
      <c r="U381" s="102"/>
      <c r="V381" s="102"/>
      <c r="W381" s="102"/>
      <c r="X381" s="102"/>
      <c r="Y381" s="102"/>
      <c r="Z381" s="102"/>
      <c r="AA381" s="102"/>
      <c r="AB381" s="102"/>
      <c r="AC381" s="102"/>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102"/>
      <c r="BC381" s="102"/>
      <c r="BD381" s="102"/>
      <c r="BE381" s="102"/>
      <c r="BF381" s="102"/>
      <c r="BG381" s="102"/>
      <c r="BH381" s="102"/>
      <c r="BI381" s="102"/>
      <c r="BJ381" s="102"/>
      <c r="BK381" s="102"/>
      <c r="BL381" s="102"/>
      <c r="BM381" s="102"/>
      <c r="BN381" s="102"/>
      <c r="BO381" s="102"/>
      <c r="BP381" s="102"/>
      <c r="BQ381" s="102"/>
      <c r="BR381" s="102"/>
      <c r="BS381" s="102"/>
      <c r="BT381" s="102"/>
      <c r="BU381" s="102"/>
      <c r="BV381" s="102"/>
      <c r="BW381" s="102"/>
      <c r="BX381" s="102"/>
      <c r="BY381" s="102"/>
      <c r="BZ381" s="102"/>
      <c r="CA381" s="102"/>
    </row>
    <row r="382" spans="1:79">
      <c r="A382" s="34"/>
      <c r="B382" s="34"/>
      <c r="C382" s="34"/>
      <c r="D382" s="34"/>
      <c r="E382" s="34"/>
      <c r="F382" s="34"/>
      <c r="G382" s="34"/>
      <c r="H382" s="102"/>
      <c r="I382" s="102"/>
      <c r="J382" s="102"/>
      <c r="K382" s="102"/>
      <c r="L382" s="102"/>
      <c r="M382" s="102"/>
      <c r="N382" s="102"/>
      <c r="O382" s="102"/>
      <c r="P382" s="102"/>
      <c r="Q382" s="102"/>
      <c r="R382" s="102"/>
      <c r="S382" s="102"/>
      <c r="T382" s="102"/>
      <c r="U382" s="102"/>
      <c r="V382" s="102"/>
      <c r="W382" s="102"/>
      <c r="X382" s="102"/>
      <c r="Y382" s="102"/>
      <c r="Z382" s="102"/>
      <c r="AA382" s="102"/>
      <c r="AB382" s="102"/>
      <c r="AC382" s="102"/>
      <c r="AD382" s="102"/>
      <c r="AE382" s="102"/>
      <c r="AF382" s="102"/>
      <c r="AG382" s="102"/>
      <c r="AH382" s="102"/>
      <c r="AI382" s="102"/>
      <c r="AJ382" s="102"/>
      <c r="AK382" s="102"/>
      <c r="AL382" s="102"/>
      <c r="AM382" s="102"/>
      <c r="AN382" s="102"/>
      <c r="AO382" s="102"/>
      <c r="AP382" s="102"/>
      <c r="AQ382" s="102"/>
      <c r="AR382" s="102"/>
      <c r="AS382" s="102"/>
      <c r="AT382" s="102"/>
      <c r="AU382" s="102"/>
      <c r="AV382" s="102"/>
      <c r="AW382" s="102"/>
      <c r="AX382" s="102"/>
      <c r="AY382" s="102"/>
      <c r="AZ382" s="102"/>
      <c r="BA382" s="102"/>
      <c r="BB382" s="102"/>
      <c r="BC382" s="102"/>
      <c r="BD382" s="102"/>
      <c r="BE382" s="102"/>
      <c r="BF382" s="102"/>
      <c r="BG382" s="102"/>
      <c r="BH382" s="102"/>
      <c r="BI382" s="102"/>
      <c r="BJ382" s="102"/>
      <c r="BK382" s="102"/>
      <c r="BL382" s="102"/>
      <c r="BM382" s="102"/>
      <c r="BN382" s="102"/>
      <c r="BO382" s="102"/>
      <c r="BP382" s="102"/>
      <c r="BQ382" s="102"/>
      <c r="BR382" s="102"/>
      <c r="BS382" s="102"/>
      <c r="BT382" s="102"/>
      <c r="BU382" s="102"/>
      <c r="BV382" s="102"/>
      <c r="BW382" s="102"/>
      <c r="BX382" s="102"/>
      <c r="BY382" s="102"/>
      <c r="BZ382" s="102"/>
      <c r="CA382" s="102"/>
    </row>
    <row r="383" spans="1:79">
      <c r="A383" s="34"/>
      <c r="B383" s="34"/>
      <c r="C383" s="34"/>
      <c r="D383" s="34"/>
      <c r="E383" s="34"/>
      <c r="F383" s="34"/>
      <c r="G383" s="34"/>
      <c r="H383" s="102"/>
      <c r="I383" s="102"/>
      <c r="J383" s="102"/>
      <c r="K383" s="102"/>
      <c r="L383" s="102"/>
      <c r="M383" s="102"/>
      <c r="N383" s="102"/>
      <c r="O383" s="102"/>
      <c r="P383" s="102"/>
      <c r="Q383" s="102"/>
      <c r="R383" s="102"/>
      <c r="S383" s="102"/>
      <c r="T383" s="102"/>
      <c r="U383" s="102"/>
      <c r="V383" s="102"/>
      <c r="W383" s="102"/>
      <c r="X383" s="102"/>
      <c r="Y383" s="102"/>
      <c r="Z383" s="102"/>
      <c r="AA383" s="102"/>
      <c r="AB383" s="102"/>
      <c r="AC383" s="102"/>
      <c r="AD383" s="102"/>
      <c r="AE383" s="102"/>
      <c r="AF383" s="102"/>
      <c r="AG383" s="102"/>
      <c r="AH383" s="102"/>
      <c r="AI383" s="102"/>
      <c r="AJ383" s="102"/>
      <c r="AK383" s="102"/>
      <c r="AL383" s="102"/>
      <c r="AM383" s="102"/>
      <c r="AN383" s="102"/>
      <c r="AO383" s="102"/>
      <c r="AP383" s="102"/>
      <c r="AQ383" s="102"/>
      <c r="AR383" s="102"/>
      <c r="AS383" s="102"/>
      <c r="AT383" s="102"/>
      <c r="AU383" s="102"/>
      <c r="AV383" s="102"/>
      <c r="AW383" s="102"/>
      <c r="AX383" s="102"/>
      <c r="AY383" s="102"/>
      <c r="AZ383" s="102"/>
      <c r="BA383" s="102"/>
      <c r="BB383" s="102"/>
      <c r="BC383" s="102"/>
      <c r="BD383" s="102"/>
      <c r="BE383" s="102"/>
      <c r="BF383" s="102"/>
      <c r="BG383" s="102"/>
      <c r="BH383" s="102"/>
      <c r="BI383" s="102"/>
      <c r="BJ383" s="102"/>
      <c r="BK383" s="102"/>
      <c r="BL383" s="102"/>
      <c r="BM383" s="102"/>
      <c r="BN383" s="102"/>
      <c r="BO383" s="102"/>
      <c r="BP383" s="102"/>
      <c r="BQ383" s="102"/>
      <c r="BR383" s="102"/>
      <c r="BS383" s="102"/>
      <c r="BT383" s="102"/>
      <c r="BU383" s="102"/>
      <c r="BV383" s="102"/>
      <c r="BW383" s="102"/>
      <c r="BX383" s="102"/>
      <c r="BY383" s="102"/>
      <c r="BZ383" s="102"/>
      <c r="CA383" s="102"/>
    </row>
    <row r="384" spans="1:79">
      <c r="A384" s="34"/>
      <c r="B384" s="34"/>
      <c r="C384" s="34"/>
      <c r="D384" s="34"/>
      <c r="E384" s="34"/>
      <c r="F384" s="34"/>
      <c r="G384" s="34"/>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A384" s="102"/>
    </row>
    <row r="385" spans="1:79">
      <c r="A385" s="34"/>
      <c r="B385" s="34"/>
      <c r="C385" s="34"/>
      <c r="D385" s="34"/>
      <c r="E385" s="34"/>
      <c r="F385" s="34"/>
      <c r="G385" s="34"/>
      <c r="H385" s="102"/>
      <c r="I385" s="102"/>
      <c r="J385" s="102"/>
      <c r="K385" s="102"/>
      <c r="L385" s="102"/>
      <c r="M385" s="102"/>
      <c r="N385" s="102"/>
      <c r="O385" s="102"/>
      <c r="P385" s="102"/>
      <c r="Q385" s="102"/>
      <c r="R385" s="102"/>
      <c r="S385" s="102"/>
      <c r="T385" s="102"/>
      <c r="U385" s="102"/>
      <c r="V385" s="102"/>
      <c r="W385" s="102"/>
      <c r="X385" s="102"/>
      <c r="Y385" s="102"/>
      <c r="Z385" s="102"/>
      <c r="AA385" s="102"/>
      <c r="AB385" s="102"/>
      <c r="AC385" s="102"/>
      <c r="AD385" s="102"/>
      <c r="AE385" s="102"/>
      <c r="AF385" s="102"/>
      <c r="AG385" s="102"/>
      <c r="AH385" s="102"/>
      <c r="AI385" s="102"/>
      <c r="AJ385" s="102"/>
      <c r="AK385" s="102"/>
      <c r="AL385" s="102"/>
      <c r="AM385" s="102"/>
      <c r="AN385" s="102"/>
      <c r="AO385" s="102"/>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c r="BX385" s="102"/>
      <c r="BY385" s="102"/>
      <c r="BZ385" s="102"/>
      <c r="CA385" s="102"/>
    </row>
    <row r="386" spans="1:79">
      <c r="A386" s="34"/>
      <c r="B386" s="34"/>
      <c r="C386" s="34"/>
      <c r="D386" s="34"/>
      <c r="E386" s="34"/>
      <c r="F386" s="34"/>
      <c r="G386" s="34"/>
      <c r="H386" s="102"/>
      <c r="I386" s="102"/>
      <c r="J386" s="102"/>
      <c r="K386" s="102"/>
      <c r="L386" s="102"/>
      <c r="M386" s="102"/>
      <c r="N386" s="102"/>
      <c r="O386" s="102"/>
      <c r="P386" s="102"/>
      <c r="Q386" s="102"/>
      <c r="R386" s="102"/>
      <c r="S386" s="102"/>
      <c r="T386" s="102"/>
      <c r="U386" s="102"/>
      <c r="V386" s="102"/>
      <c r="W386" s="102"/>
      <c r="X386" s="102"/>
      <c r="Y386" s="102"/>
      <c r="Z386" s="102"/>
      <c r="AA386" s="102"/>
      <c r="AB386" s="102"/>
      <c r="AC386" s="102"/>
      <c r="AD386" s="102"/>
      <c r="AE386" s="102"/>
      <c r="AF386" s="102"/>
      <c r="AG386" s="102"/>
      <c r="AH386" s="102"/>
      <c r="AI386" s="102"/>
      <c r="AJ386" s="102"/>
      <c r="AK386" s="102"/>
      <c r="AL386" s="102"/>
      <c r="AM386" s="102"/>
      <c r="AN386" s="102"/>
      <c r="AO386" s="102"/>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c r="BX386" s="102"/>
      <c r="BY386" s="102"/>
      <c r="BZ386" s="102"/>
      <c r="CA386" s="102"/>
    </row>
    <row r="387" spans="1:79">
      <c r="A387" s="34"/>
      <c r="B387" s="34"/>
      <c r="C387" s="34"/>
      <c r="D387" s="34"/>
      <c r="E387" s="34"/>
      <c r="F387" s="34"/>
      <c r="G387" s="34"/>
      <c r="H387" s="102"/>
      <c r="I387" s="102"/>
      <c r="J387" s="102"/>
      <c r="K387" s="102"/>
      <c r="L387" s="102"/>
      <c r="M387" s="102"/>
      <c r="N387" s="102"/>
      <c r="O387" s="102"/>
      <c r="P387" s="102"/>
      <c r="Q387" s="102"/>
      <c r="R387" s="102"/>
      <c r="S387" s="102"/>
      <c r="T387" s="102"/>
      <c r="U387" s="102"/>
      <c r="V387" s="102"/>
      <c r="W387" s="102"/>
      <c r="X387" s="102"/>
      <c r="Y387" s="102"/>
      <c r="Z387" s="102"/>
      <c r="AA387" s="102"/>
      <c r="AB387" s="102"/>
      <c r="AC387" s="102"/>
      <c r="AD387" s="102"/>
      <c r="AE387" s="102"/>
      <c r="AF387" s="102"/>
      <c r="AG387" s="102"/>
      <c r="AH387" s="102"/>
      <c r="AI387" s="102"/>
      <c r="AJ387" s="102"/>
      <c r="AK387" s="102"/>
      <c r="AL387" s="102"/>
      <c r="AM387" s="102"/>
      <c r="AN387" s="102"/>
      <c r="AO387" s="102"/>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A387" s="102"/>
    </row>
    <row r="388" spans="1:79">
      <c r="A388" s="34"/>
      <c r="B388" s="34"/>
      <c r="C388" s="34"/>
      <c r="D388" s="34"/>
      <c r="E388" s="34"/>
      <c r="F388" s="34"/>
      <c r="G388" s="34"/>
      <c r="H388" s="102"/>
      <c r="I388" s="102"/>
      <c r="J388" s="102"/>
      <c r="K388" s="102"/>
      <c r="L388" s="102"/>
      <c r="M388" s="102"/>
      <c r="N388" s="102"/>
      <c r="O388" s="102"/>
      <c r="P388" s="102"/>
      <c r="Q388" s="102"/>
      <c r="R388" s="102"/>
      <c r="S388" s="102"/>
      <c r="T388" s="102"/>
      <c r="U388" s="102"/>
      <c r="V388" s="102"/>
      <c r="W388" s="102"/>
      <c r="X388" s="102"/>
      <c r="Y388" s="102"/>
      <c r="Z388" s="102"/>
      <c r="AA388" s="102"/>
      <c r="AB388" s="102"/>
      <c r="AC388" s="102"/>
      <c r="AD388" s="102"/>
      <c r="AE388" s="102"/>
      <c r="AF388" s="102"/>
      <c r="AG388" s="102"/>
      <c r="AH388" s="102"/>
      <c r="AI388" s="102"/>
      <c r="AJ388" s="102"/>
      <c r="AK388" s="102"/>
      <c r="AL388" s="102"/>
      <c r="AM388" s="102"/>
      <c r="AN388" s="102"/>
      <c r="AO388" s="102"/>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BQ388" s="102"/>
      <c r="BR388" s="102"/>
      <c r="BS388" s="102"/>
      <c r="BT388" s="102"/>
      <c r="BU388" s="102"/>
      <c r="BV388" s="102"/>
      <c r="BW388" s="102"/>
      <c r="BX388" s="102"/>
      <c r="BY388" s="102"/>
      <c r="BZ388" s="102"/>
      <c r="CA388" s="102"/>
    </row>
    <row r="389" spans="1:79">
      <c r="A389" s="34"/>
      <c r="B389" s="34"/>
      <c r="C389" s="34"/>
      <c r="D389" s="34"/>
      <c r="E389" s="34"/>
      <c r="F389" s="34"/>
      <c r="G389" s="34"/>
      <c r="H389" s="102"/>
      <c r="I389" s="102"/>
      <c r="J389" s="102"/>
      <c r="K389" s="102"/>
      <c r="L389" s="102"/>
      <c r="M389" s="102"/>
      <c r="N389" s="102"/>
      <c r="O389" s="102"/>
      <c r="P389" s="102"/>
      <c r="Q389" s="102"/>
      <c r="R389" s="102"/>
      <c r="S389" s="102"/>
      <c r="T389" s="102"/>
      <c r="U389" s="102"/>
      <c r="V389" s="102"/>
      <c r="W389" s="102"/>
      <c r="X389" s="102"/>
      <c r="Y389" s="102"/>
      <c r="Z389" s="102"/>
      <c r="AA389" s="102"/>
      <c r="AB389" s="102"/>
      <c r="AC389" s="102"/>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c r="CA389" s="102"/>
    </row>
    <row r="390" spans="1:79">
      <c r="A390" s="34"/>
      <c r="B390" s="34"/>
      <c r="C390" s="34"/>
      <c r="D390" s="34"/>
      <c r="E390" s="34"/>
      <c r="F390" s="34"/>
      <c r="G390" s="34"/>
      <c r="H390" s="102"/>
      <c r="I390" s="102"/>
      <c r="J390" s="102"/>
      <c r="K390" s="102"/>
      <c r="L390" s="102"/>
      <c r="M390" s="102"/>
      <c r="N390" s="102"/>
      <c r="O390" s="102"/>
      <c r="P390" s="102"/>
      <c r="Q390" s="102"/>
      <c r="R390" s="102"/>
      <c r="S390" s="102"/>
      <c r="T390" s="102"/>
      <c r="U390" s="102"/>
      <c r="V390" s="102"/>
      <c r="W390" s="102"/>
      <c r="X390" s="102"/>
      <c r="Y390" s="102"/>
      <c r="Z390" s="102"/>
      <c r="AA390" s="102"/>
      <c r="AB390" s="102"/>
      <c r="AC390" s="102"/>
      <c r="AD390" s="102"/>
      <c r="AE390" s="102"/>
      <c r="AF390" s="102"/>
      <c r="AG390" s="102"/>
      <c r="AH390" s="102"/>
      <c r="AI390" s="102"/>
      <c r="AJ390" s="102"/>
      <c r="AK390" s="102"/>
      <c r="AL390" s="102"/>
      <c r="AM390" s="102"/>
      <c r="AN390" s="102"/>
      <c r="AO390" s="102"/>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A390" s="102"/>
    </row>
    <row r="391" spans="1:79">
      <c r="A391" s="34"/>
      <c r="B391" s="34"/>
      <c r="C391" s="34"/>
      <c r="D391" s="34"/>
      <c r="E391" s="34"/>
      <c r="F391" s="34"/>
      <c r="G391" s="34"/>
      <c r="H391" s="102"/>
      <c r="I391" s="102"/>
      <c r="J391" s="102"/>
      <c r="K391" s="102"/>
      <c r="L391" s="102"/>
      <c r="M391" s="102"/>
      <c r="N391" s="102"/>
      <c r="O391" s="102"/>
      <c r="P391" s="102"/>
      <c r="Q391" s="102"/>
      <c r="R391" s="102"/>
      <c r="S391" s="102"/>
      <c r="T391" s="102"/>
      <c r="U391" s="102"/>
      <c r="V391" s="102"/>
      <c r="W391" s="102"/>
      <c r="X391" s="102"/>
      <c r="Y391" s="102"/>
      <c r="Z391" s="102"/>
      <c r="AA391" s="102"/>
      <c r="AB391" s="102"/>
      <c r="AC391" s="102"/>
      <c r="AD391" s="102"/>
      <c r="AE391" s="102"/>
      <c r="AF391" s="102"/>
      <c r="AG391" s="102"/>
      <c r="AH391" s="102"/>
      <c r="AI391" s="102"/>
      <c r="AJ391" s="102"/>
      <c r="AK391" s="102"/>
      <c r="AL391" s="102"/>
      <c r="AM391" s="102"/>
      <c r="AN391" s="102"/>
      <c r="AO391" s="102"/>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c r="BN391" s="102"/>
      <c r="BO391" s="102"/>
      <c r="BP391" s="102"/>
      <c r="BQ391" s="102"/>
      <c r="BR391" s="102"/>
      <c r="BS391" s="102"/>
      <c r="BT391" s="102"/>
      <c r="BU391" s="102"/>
      <c r="BV391" s="102"/>
      <c r="BW391" s="102"/>
      <c r="BX391" s="102"/>
      <c r="BY391" s="102"/>
      <c r="BZ391" s="102"/>
      <c r="CA391" s="102"/>
    </row>
    <row r="392" spans="1:79">
      <c r="A392" s="34"/>
      <c r="B392" s="34"/>
      <c r="C392" s="34"/>
      <c r="D392" s="34"/>
      <c r="E392" s="34"/>
      <c r="F392" s="34"/>
      <c r="G392" s="34"/>
      <c r="H392" s="102"/>
      <c r="I392" s="102"/>
      <c r="J392" s="102"/>
      <c r="K392" s="102"/>
      <c r="L392" s="102"/>
      <c r="M392" s="102"/>
      <c r="N392" s="102"/>
      <c r="O392" s="102"/>
      <c r="P392" s="102"/>
      <c r="Q392" s="102"/>
      <c r="R392" s="102"/>
      <c r="S392" s="102"/>
      <c r="T392" s="102"/>
      <c r="U392" s="102"/>
      <c r="V392" s="102"/>
      <c r="W392" s="102"/>
      <c r="X392" s="102"/>
      <c r="Y392" s="102"/>
      <c r="Z392" s="102"/>
      <c r="AA392" s="102"/>
      <c r="AB392" s="102"/>
      <c r="AC392" s="102"/>
      <c r="AD392" s="102"/>
      <c r="AE392" s="102"/>
      <c r="AF392" s="102"/>
      <c r="AG392" s="102"/>
      <c r="AH392" s="102"/>
      <c r="AI392" s="102"/>
      <c r="AJ392" s="102"/>
      <c r="AK392" s="102"/>
      <c r="AL392" s="102"/>
      <c r="AM392" s="102"/>
      <c r="AN392" s="102"/>
      <c r="AO392" s="102"/>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A392" s="102"/>
    </row>
    <row r="393" spans="1:79">
      <c r="A393" s="34"/>
      <c r="B393" s="34"/>
      <c r="C393" s="34"/>
      <c r="D393" s="34"/>
      <c r="E393" s="34"/>
      <c r="F393" s="34"/>
      <c r="G393" s="34"/>
      <c r="H393" s="102"/>
      <c r="I393" s="102"/>
      <c r="J393" s="102"/>
      <c r="K393" s="102"/>
      <c r="L393" s="102"/>
      <c r="M393" s="102"/>
      <c r="N393" s="102"/>
      <c r="O393" s="102"/>
      <c r="P393" s="102"/>
      <c r="Q393" s="102"/>
      <c r="R393" s="102"/>
      <c r="S393" s="102"/>
      <c r="T393" s="102"/>
      <c r="U393" s="102"/>
      <c r="V393" s="102"/>
      <c r="W393" s="102"/>
      <c r="X393" s="102"/>
      <c r="Y393" s="102"/>
      <c r="Z393" s="102"/>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row>
    <row r="394" spans="1:79">
      <c r="A394" s="34"/>
      <c r="B394" s="34"/>
      <c r="C394" s="34"/>
      <c r="D394" s="34"/>
      <c r="E394" s="34"/>
      <c r="F394" s="34"/>
      <c r="G394" s="34"/>
      <c r="H394" s="102"/>
      <c r="I394" s="102"/>
      <c r="J394" s="102"/>
      <c r="K394" s="102"/>
      <c r="L394" s="102"/>
      <c r="M394" s="102"/>
      <c r="N394" s="102"/>
      <c r="O394" s="102"/>
      <c r="P394" s="102"/>
      <c r="Q394" s="102"/>
      <c r="R394" s="102"/>
      <c r="S394" s="102"/>
      <c r="T394" s="102"/>
      <c r="U394" s="102"/>
      <c r="V394" s="102"/>
      <c r="W394" s="102"/>
      <c r="X394" s="102"/>
      <c r="Y394" s="102"/>
      <c r="Z394" s="102"/>
      <c r="AA394" s="102"/>
      <c r="AB394" s="102"/>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c r="CA394" s="102"/>
    </row>
    <row r="395" spans="1:79">
      <c r="A395" s="34"/>
      <c r="B395" s="34"/>
      <c r="C395" s="34"/>
      <c r="D395" s="34"/>
      <c r="E395" s="34"/>
      <c r="F395" s="34"/>
      <c r="G395" s="34"/>
      <c r="H395" s="102"/>
      <c r="I395" s="102"/>
      <c r="J395" s="102"/>
      <c r="K395" s="102"/>
      <c r="L395" s="102"/>
      <c r="M395" s="102"/>
      <c r="N395" s="102"/>
      <c r="O395" s="102"/>
      <c r="P395" s="102"/>
      <c r="Q395" s="102"/>
      <c r="R395" s="102"/>
      <c r="S395" s="102"/>
      <c r="T395" s="102"/>
      <c r="U395" s="102"/>
      <c r="V395" s="102"/>
      <c r="W395" s="102"/>
      <c r="X395" s="102"/>
      <c r="Y395" s="102"/>
      <c r="Z395" s="102"/>
      <c r="AA395" s="102"/>
      <c r="AB395" s="102"/>
      <c r="AC395" s="102"/>
      <c r="AD395" s="102"/>
      <c r="AE395" s="102"/>
      <c r="AF395" s="102"/>
      <c r="AG395" s="102"/>
      <c r="AH395" s="102"/>
      <c r="AI395" s="102"/>
      <c r="AJ395" s="102"/>
      <c r="AK395" s="102"/>
      <c r="AL395" s="102"/>
      <c r="AM395" s="102"/>
      <c r="AN395" s="102"/>
      <c r="AO395" s="102"/>
      <c r="AP395" s="102"/>
      <c r="AQ395" s="102"/>
      <c r="AR395" s="102"/>
      <c r="AS395" s="102"/>
      <c r="AT395" s="102"/>
      <c r="AU395" s="102"/>
      <c r="AV395" s="102"/>
      <c r="AW395" s="102"/>
      <c r="AX395" s="102"/>
      <c r="AY395" s="102"/>
      <c r="AZ395" s="102"/>
      <c r="BA395" s="102"/>
      <c r="BB395" s="102"/>
      <c r="BC395" s="102"/>
      <c r="BD395" s="102"/>
      <c r="BE395" s="102"/>
      <c r="BF395" s="102"/>
      <c r="BG395" s="102"/>
      <c r="BH395" s="102"/>
      <c r="BI395" s="102"/>
      <c r="BJ395" s="102"/>
      <c r="BK395" s="102"/>
      <c r="BL395" s="102"/>
      <c r="BM395" s="102"/>
      <c r="BN395" s="102"/>
      <c r="BO395" s="102"/>
      <c r="BP395" s="102"/>
      <c r="BQ395" s="102"/>
      <c r="BR395" s="102"/>
      <c r="BS395" s="102"/>
      <c r="BT395" s="102"/>
      <c r="BU395" s="102"/>
      <c r="BV395" s="102"/>
      <c r="BW395" s="102"/>
      <c r="BX395" s="102"/>
      <c r="BY395" s="102"/>
      <c r="BZ395" s="102"/>
      <c r="CA395" s="102"/>
    </row>
    <row r="396" spans="1:79">
      <c r="A396" s="34"/>
      <c r="B396" s="34"/>
      <c r="C396" s="34"/>
      <c r="D396" s="34"/>
      <c r="E396" s="34"/>
      <c r="F396" s="34"/>
      <c r="G396" s="34"/>
      <c r="H396" s="102"/>
      <c r="I396" s="102"/>
      <c r="J396" s="102"/>
      <c r="K396" s="102"/>
      <c r="L396" s="102"/>
      <c r="M396" s="102"/>
      <c r="N396" s="102"/>
      <c r="O396" s="102"/>
      <c r="P396" s="102"/>
      <c r="Q396" s="102"/>
      <c r="R396" s="102"/>
      <c r="S396" s="102"/>
      <c r="T396" s="102"/>
      <c r="U396" s="102"/>
      <c r="V396" s="102"/>
      <c r="W396" s="102"/>
      <c r="X396" s="102"/>
      <c r="Y396" s="102"/>
      <c r="Z396" s="102"/>
      <c r="AA396" s="102"/>
      <c r="AB396" s="102"/>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A396" s="102"/>
    </row>
    <row r="397" spans="1:79">
      <c r="A397" s="34"/>
      <c r="B397" s="34"/>
      <c r="C397" s="34"/>
      <c r="D397" s="34"/>
      <c r="E397" s="34"/>
      <c r="F397" s="34"/>
      <c r="G397" s="34"/>
      <c r="H397" s="102"/>
      <c r="I397" s="102"/>
      <c r="J397" s="102"/>
      <c r="K397" s="102"/>
      <c r="L397" s="102"/>
      <c r="M397" s="102"/>
      <c r="N397" s="102"/>
      <c r="O397" s="102"/>
      <c r="P397" s="102"/>
      <c r="Q397" s="102"/>
      <c r="R397" s="102"/>
      <c r="S397" s="102"/>
      <c r="T397" s="102"/>
      <c r="U397" s="102"/>
      <c r="V397" s="102"/>
      <c r="W397" s="102"/>
      <c r="X397" s="102"/>
      <c r="Y397" s="102"/>
      <c r="Z397" s="102"/>
      <c r="AA397" s="102"/>
      <c r="AB397" s="102"/>
      <c r="AC397" s="102"/>
      <c r="AD397" s="102"/>
      <c r="AE397" s="102"/>
      <c r="AF397" s="102"/>
      <c r="AG397" s="102"/>
      <c r="AH397" s="102"/>
      <c r="AI397" s="102"/>
      <c r="AJ397" s="102"/>
      <c r="AK397" s="102"/>
      <c r="AL397" s="102"/>
      <c r="AM397" s="102"/>
      <c r="AN397" s="102"/>
      <c r="AO397" s="102"/>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102"/>
      <c r="BU397" s="102"/>
      <c r="BV397" s="102"/>
      <c r="BW397" s="102"/>
      <c r="BX397" s="102"/>
      <c r="BY397" s="102"/>
      <c r="BZ397" s="102"/>
      <c r="CA397" s="102"/>
    </row>
    <row r="398" spans="1:79">
      <c r="A398" s="34"/>
      <c r="B398" s="34"/>
      <c r="C398" s="34"/>
      <c r="D398" s="34"/>
      <c r="E398" s="34"/>
      <c r="F398" s="34"/>
      <c r="G398" s="34"/>
      <c r="H398" s="102"/>
      <c r="I398" s="102"/>
      <c r="J398" s="102"/>
      <c r="K398" s="102"/>
      <c r="L398" s="102"/>
      <c r="M398" s="102"/>
      <c r="N398" s="102"/>
      <c r="O398" s="102"/>
      <c r="P398" s="102"/>
      <c r="Q398" s="102"/>
      <c r="R398" s="102"/>
      <c r="S398" s="102"/>
      <c r="T398" s="102"/>
      <c r="U398" s="102"/>
      <c r="V398" s="102"/>
      <c r="W398" s="102"/>
      <c r="X398" s="102"/>
      <c r="Y398" s="102"/>
      <c r="Z398" s="102"/>
      <c r="AA398" s="102"/>
      <c r="AB398" s="102"/>
      <c r="AC398" s="102"/>
      <c r="AD398" s="102"/>
      <c r="AE398" s="102"/>
      <c r="AF398" s="102"/>
      <c r="AG398" s="102"/>
      <c r="AH398" s="102"/>
      <c r="AI398" s="102"/>
      <c r="AJ398" s="102"/>
      <c r="AK398" s="102"/>
      <c r="AL398" s="102"/>
      <c r="AM398" s="102"/>
      <c r="AN398" s="102"/>
      <c r="AO398" s="102"/>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102"/>
      <c r="BU398" s="102"/>
      <c r="BV398" s="102"/>
      <c r="BW398" s="102"/>
      <c r="BX398" s="102"/>
      <c r="BY398" s="102"/>
      <c r="BZ398" s="102"/>
      <c r="CA398" s="102"/>
    </row>
    <row r="399" spans="1:79">
      <c r="A399" s="34"/>
      <c r="B399" s="34"/>
      <c r="C399" s="34"/>
      <c r="D399" s="34"/>
      <c r="E399" s="34"/>
      <c r="F399" s="34"/>
      <c r="G399" s="34"/>
      <c r="H399" s="102"/>
      <c r="I399" s="102"/>
      <c r="J399" s="102"/>
      <c r="K399" s="102"/>
      <c r="L399" s="102"/>
      <c r="M399" s="102"/>
      <c r="N399" s="102"/>
      <c r="O399" s="102"/>
      <c r="P399" s="102"/>
      <c r="Q399" s="102"/>
      <c r="R399" s="102"/>
      <c r="S399" s="102"/>
      <c r="T399" s="102"/>
      <c r="U399" s="102"/>
      <c r="V399" s="102"/>
      <c r="W399" s="102"/>
      <c r="X399" s="102"/>
      <c r="Y399" s="102"/>
      <c r="Z399" s="102"/>
      <c r="AA399" s="102"/>
      <c r="AB399" s="102"/>
      <c r="AC399" s="102"/>
      <c r="AD399" s="102"/>
      <c r="AE399" s="102"/>
      <c r="AF399" s="102"/>
      <c r="AG399" s="102"/>
      <c r="AH399" s="102"/>
      <c r="AI399" s="102"/>
      <c r="AJ399" s="102"/>
      <c r="AK399" s="102"/>
      <c r="AL399" s="102"/>
      <c r="AM399" s="102"/>
      <c r="AN399" s="102"/>
      <c r="AO399" s="102"/>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A399" s="102"/>
    </row>
    <row r="400" spans="1:79">
      <c r="A400" s="34"/>
      <c r="B400" s="34"/>
      <c r="C400" s="34"/>
      <c r="D400" s="34"/>
      <c r="E400" s="34"/>
      <c r="F400" s="34"/>
      <c r="G400" s="34"/>
      <c r="H400" s="102"/>
      <c r="I400" s="102"/>
      <c r="J400" s="102"/>
      <c r="K400" s="102"/>
      <c r="L400" s="102"/>
      <c r="M400" s="102"/>
      <c r="N400" s="102"/>
      <c r="O400" s="102"/>
      <c r="P400" s="102"/>
      <c r="Q400" s="102"/>
      <c r="R400" s="102"/>
      <c r="S400" s="102"/>
      <c r="T400" s="102"/>
      <c r="U400" s="102"/>
      <c r="V400" s="102"/>
      <c r="W400" s="102"/>
      <c r="X400" s="102"/>
      <c r="Y400" s="102"/>
      <c r="Z400" s="102"/>
      <c r="AA400" s="102"/>
      <c r="AB400" s="102"/>
      <c r="AC400" s="102"/>
      <c r="AD400" s="102"/>
      <c r="AE400" s="102"/>
      <c r="AF400" s="102"/>
      <c r="AG400" s="102"/>
      <c r="AH400" s="102"/>
      <c r="AI400" s="102"/>
      <c r="AJ400" s="102"/>
      <c r="AK400" s="102"/>
      <c r="AL400" s="102"/>
      <c r="AM400" s="102"/>
      <c r="AN400" s="102"/>
      <c r="AO400" s="102"/>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102"/>
      <c r="BU400" s="102"/>
      <c r="BV400" s="102"/>
      <c r="BW400" s="102"/>
      <c r="BX400" s="102"/>
      <c r="BY400" s="102"/>
      <c r="BZ400" s="102"/>
      <c r="CA400" s="102"/>
    </row>
    <row r="401" spans="1:79">
      <c r="A401" s="34"/>
      <c r="B401" s="34"/>
      <c r="C401" s="34"/>
      <c r="D401" s="34"/>
      <c r="E401" s="34"/>
      <c r="F401" s="34"/>
      <c r="G401" s="34"/>
      <c r="H401" s="102"/>
      <c r="I401" s="102"/>
      <c r="J401" s="102"/>
      <c r="K401" s="102"/>
      <c r="L401" s="102"/>
      <c r="M401" s="102"/>
      <c r="N401" s="102"/>
      <c r="O401" s="102"/>
      <c r="P401" s="102"/>
      <c r="Q401" s="102"/>
      <c r="R401" s="102"/>
      <c r="S401" s="102"/>
      <c r="T401" s="102"/>
      <c r="U401" s="102"/>
      <c r="V401" s="102"/>
      <c r="W401" s="102"/>
      <c r="X401" s="102"/>
      <c r="Y401" s="102"/>
      <c r="Z401" s="102"/>
      <c r="AA401" s="102"/>
      <c r="AB401" s="102"/>
      <c r="AC401" s="102"/>
      <c r="AD401" s="102"/>
      <c r="AE401" s="102"/>
      <c r="AF401" s="102"/>
      <c r="AG401" s="102"/>
      <c r="AH401" s="102"/>
      <c r="AI401" s="102"/>
      <c r="AJ401" s="102"/>
      <c r="AK401" s="102"/>
      <c r="AL401" s="102"/>
      <c r="AM401" s="102"/>
      <c r="AN401" s="102"/>
      <c r="AO401" s="102"/>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c r="BX401" s="102"/>
      <c r="BY401" s="102"/>
      <c r="BZ401" s="102"/>
      <c r="CA401" s="102"/>
    </row>
    <row r="402" spans="1:79">
      <c r="A402" s="34"/>
      <c r="B402" s="34"/>
      <c r="C402" s="34"/>
      <c r="D402" s="34"/>
      <c r="E402" s="34"/>
      <c r="F402" s="34"/>
      <c r="G402" s="34"/>
      <c r="H402" s="102"/>
      <c r="I402" s="102"/>
      <c r="J402" s="102"/>
      <c r="K402" s="102"/>
      <c r="L402" s="102"/>
      <c r="M402" s="102"/>
      <c r="N402" s="102"/>
      <c r="O402" s="102"/>
      <c r="P402" s="102"/>
      <c r="Q402" s="102"/>
      <c r="R402" s="102"/>
      <c r="S402" s="102"/>
      <c r="T402" s="102"/>
      <c r="U402" s="102"/>
      <c r="V402" s="102"/>
      <c r="W402" s="102"/>
      <c r="X402" s="102"/>
      <c r="Y402" s="102"/>
      <c r="Z402" s="102"/>
      <c r="AA402" s="102"/>
      <c r="AB402" s="102"/>
      <c r="AC402" s="102"/>
      <c r="AD402" s="102"/>
      <c r="AE402" s="102"/>
      <c r="AF402" s="102"/>
      <c r="AG402" s="102"/>
      <c r="AH402" s="102"/>
      <c r="AI402" s="102"/>
      <c r="AJ402" s="102"/>
      <c r="AK402" s="102"/>
      <c r="AL402" s="102"/>
      <c r="AM402" s="102"/>
      <c r="AN402" s="102"/>
      <c r="AO402" s="102"/>
      <c r="AP402" s="102"/>
      <c r="AQ402" s="102"/>
      <c r="AR402" s="102"/>
      <c r="AS402" s="102"/>
      <c r="AT402" s="102"/>
      <c r="AU402" s="102"/>
      <c r="AV402" s="102"/>
      <c r="AW402" s="102"/>
      <c r="AX402" s="102"/>
      <c r="AY402" s="102"/>
      <c r="AZ402" s="102"/>
      <c r="BA402" s="102"/>
      <c r="BB402" s="102"/>
      <c r="BC402" s="102"/>
      <c r="BD402" s="102"/>
      <c r="BE402" s="102"/>
      <c r="BF402" s="102"/>
      <c r="BG402" s="102"/>
      <c r="BH402" s="102"/>
      <c r="BI402" s="102"/>
      <c r="BJ402" s="102"/>
      <c r="BK402" s="102"/>
      <c r="BL402" s="102"/>
      <c r="BM402" s="102"/>
      <c r="BN402" s="102"/>
      <c r="BO402" s="102"/>
      <c r="BP402" s="102"/>
      <c r="BQ402" s="102"/>
      <c r="BR402" s="102"/>
      <c r="BS402" s="102"/>
      <c r="BT402" s="102"/>
      <c r="BU402" s="102"/>
      <c r="BV402" s="102"/>
      <c r="BW402" s="102"/>
      <c r="BX402" s="102"/>
      <c r="BY402" s="102"/>
      <c r="BZ402" s="102"/>
      <c r="CA402" s="102"/>
    </row>
    <row r="403" spans="1:79">
      <c r="A403" s="34"/>
      <c r="B403" s="34"/>
      <c r="C403" s="34"/>
      <c r="D403" s="34"/>
      <c r="E403" s="34"/>
      <c r="F403" s="34"/>
      <c r="G403" s="34"/>
      <c r="H403" s="102"/>
      <c r="I403" s="102"/>
      <c r="J403" s="102"/>
      <c r="K403" s="102"/>
      <c r="L403" s="102"/>
      <c r="M403" s="102"/>
      <c r="N403" s="102"/>
      <c r="O403" s="102"/>
      <c r="P403" s="102"/>
      <c r="Q403" s="102"/>
      <c r="R403" s="102"/>
      <c r="S403" s="102"/>
      <c r="T403" s="102"/>
      <c r="U403" s="102"/>
      <c r="V403" s="102"/>
      <c r="W403" s="102"/>
      <c r="X403" s="102"/>
      <c r="Y403" s="102"/>
      <c r="Z403" s="102"/>
      <c r="AA403" s="102"/>
      <c r="AB403" s="102"/>
      <c r="AC403" s="102"/>
      <c r="AD403" s="102"/>
      <c r="AE403" s="102"/>
      <c r="AF403" s="102"/>
      <c r="AG403" s="102"/>
      <c r="AH403" s="102"/>
      <c r="AI403" s="102"/>
      <c r="AJ403" s="102"/>
      <c r="AK403" s="102"/>
      <c r="AL403" s="102"/>
      <c r="AM403" s="102"/>
      <c r="AN403" s="102"/>
      <c r="AO403" s="102"/>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c r="CA403" s="102"/>
    </row>
    <row r="404" spans="1:79">
      <c r="A404" s="34"/>
      <c r="B404" s="34"/>
      <c r="C404" s="34"/>
      <c r="D404" s="34"/>
      <c r="E404" s="34"/>
      <c r="F404" s="34"/>
      <c r="G404" s="34"/>
      <c r="H404" s="102"/>
      <c r="I404" s="102"/>
      <c r="J404" s="102"/>
      <c r="K404" s="102"/>
      <c r="L404" s="102"/>
      <c r="M404" s="102"/>
      <c r="N404" s="102"/>
      <c r="O404" s="102"/>
      <c r="P404" s="102"/>
      <c r="Q404" s="102"/>
      <c r="R404" s="102"/>
      <c r="S404" s="102"/>
      <c r="T404" s="102"/>
      <c r="U404" s="102"/>
      <c r="V404" s="102"/>
      <c r="W404" s="102"/>
      <c r="X404" s="102"/>
      <c r="Y404" s="102"/>
      <c r="Z404" s="102"/>
      <c r="AA404" s="102"/>
      <c r="AB404" s="102"/>
      <c r="AC404" s="102"/>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A404" s="102"/>
    </row>
    <row r="405" spans="1:79">
      <c r="A405" s="34"/>
      <c r="B405" s="34"/>
      <c r="C405" s="34"/>
      <c r="D405" s="34"/>
      <c r="E405" s="34"/>
      <c r="F405" s="34"/>
      <c r="G405" s="34"/>
      <c r="H405" s="102"/>
      <c r="I405" s="102"/>
      <c r="J405" s="102"/>
      <c r="K405" s="102"/>
      <c r="L405" s="102"/>
      <c r="M405" s="102"/>
      <c r="N405" s="102"/>
      <c r="O405" s="102"/>
      <c r="P405" s="102"/>
      <c r="Q405" s="102"/>
      <c r="R405" s="102"/>
      <c r="S405" s="102"/>
      <c r="T405" s="102"/>
      <c r="U405" s="102"/>
      <c r="V405" s="102"/>
      <c r="W405" s="102"/>
      <c r="X405" s="102"/>
      <c r="Y405" s="102"/>
      <c r="Z405" s="102"/>
      <c r="AA405" s="102"/>
      <c r="AB405" s="102"/>
      <c r="AC405" s="102"/>
      <c r="AD405" s="102"/>
      <c r="AE405" s="102"/>
      <c r="AF405" s="102"/>
      <c r="AG405" s="102"/>
      <c r="AH405" s="102"/>
      <c r="AI405" s="102"/>
      <c r="AJ405" s="102"/>
      <c r="AK405" s="102"/>
      <c r="AL405" s="102"/>
      <c r="AM405" s="102"/>
      <c r="AN405" s="102"/>
      <c r="AO405" s="102"/>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c r="BX405" s="102"/>
      <c r="BY405" s="102"/>
      <c r="BZ405" s="102"/>
      <c r="CA405" s="102"/>
    </row>
    <row r="406" spans="1:79">
      <c r="A406" s="34"/>
      <c r="B406" s="34"/>
      <c r="C406" s="34"/>
      <c r="D406" s="34"/>
      <c r="E406" s="34"/>
      <c r="F406" s="34"/>
      <c r="G406" s="34"/>
      <c r="H406" s="102"/>
      <c r="I406" s="102"/>
      <c r="J406" s="102"/>
      <c r="K406" s="102"/>
      <c r="L406" s="102"/>
      <c r="M406" s="102"/>
      <c r="N406" s="102"/>
      <c r="O406" s="102"/>
      <c r="P406" s="102"/>
      <c r="Q406" s="102"/>
      <c r="R406" s="102"/>
      <c r="S406" s="102"/>
      <c r="T406" s="102"/>
      <c r="U406" s="102"/>
      <c r="V406" s="102"/>
      <c r="W406" s="102"/>
      <c r="X406" s="102"/>
      <c r="Y406" s="102"/>
      <c r="Z406" s="102"/>
      <c r="AA406" s="102"/>
      <c r="AB406" s="102"/>
      <c r="AC406" s="102"/>
      <c r="AD406" s="102"/>
      <c r="AE406" s="102"/>
      <c r="AF406" s="102"/>
      <c r="AG406" s="102"/>
      <c r="AH406" s="102"/>
      <c r="AI406" s="102"/>
      <c r="AJ406" s="102"/>
      <c r="AK406" s="102"/>
      <c r="AL406" s="102"/>
      <c r="AM406" s="102"/>
      <c r="AN406" s="102"/>
      <c r="AO406" s="102"/>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row>
    <row r="407" spans="1:79">
      <c r="A407" s="34"/>
      <c r="B407" s="34"/>
      <c r="C407" s="34"/>
      <c r="D407" s="34"/>
      <c r="E407" s="34"/>
      <c r="F407" s="34"/>
      <c r="G407" s="34"/>
      <c r="H407" s="102"/>
      <c r="I407" s="102"/>
      <c r="J407" s="102"/>
      <c r="K407" s="102"/>
      <c r="L407" s="102"/>
      <c r="M407" s="102"/>
      <c r="N407" s="102"/>
      <c r="O407" s="102"/>
      <c r="P407" s="102"/>
      <c r="Q407" s="102"/>
      <c r="R407" s="102"/>
      <c r="S407" s="102"/>
      <c r="T407" s="102"/>
      <c r="U407" s="102"/>
      <c r="V407" s="102"/>
      <c r="W407" s="102"/>
      <c r="X407" s="102"/>
      <c r="Y407" s="102"/>
      <c r="Z407" s="102"/>
      <c r="AA407" s="102"/>
      <c r="AB407" s="102"/>
      <c r="AC407" s="102"/>
      <c r="AD407" s="102"/>
      <c r="AE407" s="102"/>
      <c r="AF407" s="102"/>
      <c r="AG407" s="102"/>
      <c r="AH407" s="102"/>
      <c r="AI407" s="102"/>
      <c r="AJ407" s="102"/>
      <c r="AK407" s="102"/>
      <c r="AL407" s="102"/>
      <c r="AM407" s="102"/>
      <c r="AN407" s="102"/>
      <c r="AO407" s="102"/>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c r="BN407" s="102"/>
      <c r="BO407" s="102"/>
      <c r="BP407" s="102"/>
      <c r="BQ407" s="102"/>
      <c r="BR407" s="102"/>
      <c r="BS407" s="102"/>
      <c r="BT407" s="102"/>
      <c r="BU407" s="102"/>
      <c r="BV407" s="102"/>
      <c r="BW407" s="102"/>
      <c r="BX407" s="102"/>
      <c r="BY407" s="102"/>
      <c r="BZ407" s="102"/>
      <c r="CA407" s="102"/>
    </row>
    <row r="408" spans="1:79">
      <c r="A408" s="34"/>
      <c r="B408" s="34"/>
      <c r="C408" s="34"/>
      <c r="D408" s="34"/>
      <c r="E408" s="34"/>
      <c r="F408" s="34"/>
      <c r="G408" s="34"/>
      <c r="H408" s="102"/>
      <c r="I408" s="102"/>
      <c r="J408" s="102"/>
      <c r="K408" s="102"/>
      <c r="L408" s="102"/>
      <c r="M408" s="102"/>
      <c r="N408" s="102"/>
      <c r="O408" s="102"/>
      <c r="P408" s="102"/>
      <c r="Q408" s="102"/>
      <c r="R408" s="102"/>
      <c r="S408" s="102"/>
      <c r="T408" s="102"/>
      <c r="U408" s="102"/>
      <c r="V408" s="102"/>
      <c r="W408" s="102"/>
      <c r="X408" s="102"/>
      <c r="Y408" s="102"/>
      <c r="Z408" s="102"/>
      <c r="AA408" s="102"/>
      <c r="AB408" s="102"/>
      <c r="AC408" s="102"/>
      <c r="AD408" s="102"/>
      <c r="AE408" s="102"/>
      <c r="AF408" s="102"/>
      <c r="AG408" s="102"/>
      <c r="AH408" s="102"/>
      <c r="AI408" s="102"/>
      <c r="AJ408" s="102"/>
      <c r="AK408" s="102"/>
      <c r="AL408" s="102"/>
      <c r="AM408" s="102"/>
      <c r="AN408" s="102"/>
      <c r="AO408" s="102"/>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c r="BX408" s="102"/>
      <c r="BY408" s="102"/>
      <c r="BZ408" s="102"/>
      <c r="CA408" s="102"/>
    </row>
    <row r="409" spans="1:79">
      <c r="A409" s="34"/>
      <c r="B409" s="34"/>
      <c r="C409" s="34"/>
      <c r="D409" s="34"/>
      <c r="E409" s="34"/>
      <c r="F409" s="34"/>
      <c r="G409" s="34"/>
      <c r="H409" s="102"/>
      <c r="I409" s="102"/>
      <c r="J409" s="102"/>
      <c r="K409" s="102"/>
      <c r="L409" s="102"/>
      <c r="M409" s="102"/>
      <c r="N409" s="102"/>
      <c r="O409" s="102"/>
      <c r="P409" s="102"/>
      <c r="Q409" s="102"/>
      <c r="R409" s="102"/>
      <c r="S409" s="102"/>
      <c r="T409" s="102"/>
      <c r="U409" s="102"/>
      <c r="V409" s="102"/>
      <c r="W409" s="102"/>
      <c r="X409" s="102"/>
      <c r="Y409" s="102"/>
      <c r="Z409" s="102"/>
      <c r="AA409" s="102"/>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A409" s="102"/>
    </row>
    <row r="410" spans="1:79">
      <c r="A410" s="34"/>
      <c r="B410" s="34"/>
      <c r="C410" s="34"/>
      <c r="D410" s="34"/>
      <c r="E410" s="34"/>
      <c r="F410" s="34"/>
      <c r="G410" s="34"/>
      <c r="H410" s="102"/>
      <c r="I410" s="102"/>
      <c r="J410" s="102"/>
      <c r="K410" s="102"/>
      <c r="L410" s="102"/>
      <c r="M410" s="102"/>
      <c r="N410" s="102"/>
      <c r="O410" s="102"/>
      <c r="P410" s="102"/>
      <c r="Q410" s="102"/>
      <c r="R410" s="102"/>
      <c r="S410" s="102"/>
      <c r="T410" s="102"/>
      <c r="U410" s="102"/>
      <c r="V410" s="102"/>
      <c r="W410" s="102"/>
      <c r="X410" s="102"/>
      <c r="Y410" s="102"/>
      <c r="Z410" s="102"/>
      <c r="AA410" s="102"/>
      <c r="AB410" s="102"/>
      <c r="AC410" s="102"/>
      <c r="AD410" s="102"/>
      <c r="AE410" s="102"/>
      <c r="AF410" s="102"/>
      <c r="AG410" s="102"/>
      <c r="AH410" s="102"/>
      <c r="AI410" s="102"/>
      <c r="AJ410" s="102"/>
      <c r="AK410" s="102"/>
      <c r="AL410" s="102"/>
      <c r="AM410" s="102"/>
      <c r="AN410" s="102"/>
      <c r="AO410" s="102"/>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A410" s="102"/>
    </row>
    <row r="411" spans="1:79">
      <c r="A411" s="34"/>
      <c r="B411" s="34"/>
      <c r="C411" s="34"/>
      <c r="D411" s="34"/>
      <c r="E411" s="34"/>
      <c r="F411" s="34"/>
      <c r="G411" s="34"/>
      <c r="H411" s="102"/>
      <c r="I411" s="102"/>
      <c r="J411" s="102"/>
      <c r="K411" s="102"/>
      <c r="L411" s="102"/>
      <c r="M411" s="102"/>
      <c r="N411" s="102"/>
      <c r="O411" s="102"/>
      <c r="P411" s="102"/>
      <c r="Q411" s="102"/>
      <c r="R411" s="102"/>
      <c r="S411" s="102"/>
      <c r="T411" s="102"/>
      <c r="U411" s="102"/>
      <c r="V411" s="102"/>
      <c r="W411" s="102"/>
      <c r="X411" s="102"/>
      <c r="Y411" s="102"/>
      <c r="Z411" s="102"/>
      <c r="AA411" s="102"/>
      <c r="AB411" s="102"/>
      <c r="AC411" s="102"/>
      <c r="AD411" s="102"/>
      <c r="AE411" s="102"/>
      <c r="AF411" s="102"/>
      <c r="AG411" s="102"/>
      <c r="AH411" s="102"/>
      <c r="AI411" s="102"/>
      <c r="AJ411" s="102"/>
      <c r="AK411" s="102"/>
      <c r="AL411" s="102"/>
      <c r="AM411" s="102"/>
      <c r="AN411" s="102"/>
      <c r="AO411" s="102"/>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A411" s="102"/>
    </row>
    <row r="412" spans="1:79">
      <c r="A412" s="34"/>
      <c r="B412" s="34"/>
      <c r="C412" s="34"/>
      <c r="D412" s="34"/>
      <c r="E412" s="34"/>
      <c r="F412" s="34"/>
      <c r="G412" s="34"/>
      <c r="H412" s="102"/>
      <c r="I412" s="102"/>
      <c r="J412" s="102"/>
      <c r="K412" s="102"/>
      <c r="L412" s="102"/>
      <c r="M412" s="102"/>
      <c r="N412" s="102"/>
      <c r="O412" s="102"/>
      <c r="P412" s="102"/>
      <c r="Q412" s="102"/>
      <c r="R412" s="102"/>
      <c r="S412" s="102"/>
      <c r="T412" s="102"/>
      <c r="U412" s="102"/>
      <c r="V412" s="102"/>
      <c r="W412" s="102"/>
      <c r="X412" s="102"/>
      <c r="Y412" s="102"/>
      <c r="Z412" s="102"/>
      <c r="AA412" s="102"/>
      <c r="AB412" s="102"/>
      <c r="AC412" s="102"/>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A412" s="102"/>
    </row>
    <row r="413" spans="1:79">
      <c r="A413" s="34"/>
      <c r="B413" s="34"/>
      <c r="C413" s="34"/>
      <c r="D413" s="34"/>
      <c r="E413" s="34"/>
      <c r="F413" s="34"/>
      <c r="G413" s="34"/>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A413" s="102"/>
    </row>
    <row r="414" spans="1:79">
      <c r="A414" s="34"/>
      <c r="B414" s="34"/>
      <c r="C414" s="34"/>
      <c r="D414" s="34"/>
      <c r="E414" s="34"/>
      <c r="F414" s="34"/>
      <c r="G414" s="34"/>
      <c r="H414" s="102"/>
      <c r="I414" s="102"/>
      <c r="J414" s="102"/>
      <c r="K414" s="102"/>
      <c r="L414" s="102"/>
      <c r="M414" s="102"/>
      <c r="N414" s="102"/>
      <c r="O414" s="102"/>
      <c r="P414" s="102"/>
      <c r="Q414" s="102"/>
      <c r="R414" s="102"/>
      <c r="S414" s="102"/>
      <c r="T414" s="102"/>
      <c r="U414" s="102"/>
      <c r="V414" s="102"/>
      <c r="W414" s="102"/>
      <c r="X414" s="102"/>
      <c r="Y414" s="102"/>
      <c r="Z414" s="102"/>
      <c r="AA414" s="102"/>
      <c r="AB414" s="102"/>
      <c r="AC414" s="102"/>
      <c r="AD414" s="102"/>
      <c r="AE414" s="102"/>
      <c r="AF414" s="102"/>
      <c r="AG414" s="102"/>
      <c r="AH414" s="102"/>
      <c r="AI414" s="102"/>
      <c r="AJ414" s="102"/>
      <c r="AK414" s="102"/>
      <c r="AL414" s="102"/>
      <c r="AM414" s="102"/>
      <c r="AN414" s="102"/>
      <c r="AO414" s="102"/>
      <c r="AP414" s="102"/>
      <c r="AQ414" s="102"/>
      <c r="AR414" s="102"/>
      <c r="AS414" s="102"/>
      <c r="AT414" s="102"/>
      <c r="AU414" s="102"/>
      <c r="AV414" s="102"/>
      <c r="AW414" s="102"/>
      <c r="AX414" s="102"/>
      <c r="AY414" s="102"/>
      <c r="AZ414" s="102"/>
      <c r="BA414" s="102"/>
      <c r="BB414" s="102"/>
      <c r="BC414" s="102"/>
      <c r="BD414" s="102"/>
      <c r="BE414" s="102"/>
      <c r="BF414" s="102"/>
      <c r="BG414" s="102"/>
      <c r="BH414" s="102"/>
      <c r="BI414" s="102"/>
      <c r="BJ414" s="102"/>
      <c r="BK414" s="102"/>
      <c r="BL414" s="102"/>
      <c r="BM414" s="102"/>
      <c r="BN414" s="102"/>
      <c r="BO414" s="102"/>
      <c r="BP414" s="102"/>
      <c r="BQ414" s="102"/>
      <c r="BR414" s="102"/>
      <c r="BS414" s="102"/>
      <c r="BT414" s="102"/>
      <c r="BU414" s="102"/>
      <c r="BV414" s="102"/>
      <c r="BW414" s="102"/>
      <c r="BX414" s="102"/>
      <c r="BY414" s="102"/>
      <c r="BZ414" s="102"/>
      <c r="CA414" s="102"/>
    </row>
    <row r="415" spans="1:79">
      <c r="A415" s="34"/>
      <c r="B415" s="34"/>
      <c r="C415" s="34"/>
      <c r="D415" s="34"/>
      <c r="E415" s="34"/>
      <c r="F415" s="34"/>
      <c r="G415" s="34"/>
      <c r="H415" s="102"/>
      <c r="I415" s="102"/>
      <c r="J415" s="102"/>
      <c r="K415" s="102"/>
      <c r="L415" s="102"/>
      <c r="M415" s="102"/>
      <c r="N415" s="102"/>
      <c r="O415" s="102"/>
      <c r="P415" s="102"/>
      <c r="Q415" s="102"/>
      <c r="R415" s="102"/>
      <c r="S415" s="102"/>
      <c r="T415" s="102"/>
      <c r="U415" s="102"/>
      <c r="V415" s="102"/>
      <c r="W415" s="102"/>
      <c r="X415" s="102"/>
      <c r="Y415" s="102"/>
      <c r="Z415" s="102"/>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c r="CA415" s="102"/>
    </row>
    <row r="416" spans="1:79">
      <c r="A416" s="34"/>
      <c r="B416" s="34"/>
      <c r="C416" s="34"/>
      <c r="D416" s="34"/>
      <c r="E416" s="34"/>
      <c r="F416" s="34"/>
      <c r="G416" s="34"/>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c r="AD416" s="102"/>
      <c r="AE416" s="102"/>
      <c r="AF416" s="102"/>
      <c r="AG416" s="102"/>
      <c r="AH416" s="102"/>
      <c r="AI416" s="102"/>
      <c r="AJ416" s="102"/>
      <c r="AK416" s="102"/>
      <c r="AL416" s="102"/>
      <c r="AM416" s="102"/>
      <c r="AN416" s="102"/>
      <c r="AO416" s="102"/>
      <c r="AP416" s="102"/>
      <c r="AQ416" s="102"/>
      <c r="AR416" s="102"/>
      <c r="AS416" s="102"/>
      <c r="AT416" s="102"/>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A416" s="102"/>
    </row>
    <row r="417" spans="1:79">
      <c r="A417" s="34"/>
      <c r="B417" s="34"/>
      <c r="C417" s="34"/>
      <c r="D417" s="34"/>
      <c r="E417" s="34"/>
      <c r="F417" s="34"/>
      <c r="G417" s="34"/>
      <c r="H417" s="102"/>
      <c r="I417" s="102"/>
      <c r="J417" s="102"/>
      <c r="K417" s="102"/>
      <c r="L417" s="102"/>
      <c r="M417" s="102"/>
      <c r="N417" s="102"/>
      <c r="O417" s="102"/>
      <c r="P417" s="102"/>
      <c r="Q417" s="102"/>
      <c r="R417" s="102"/>
      <c r="S417" s="102"/>
      <c r="T417" s="102"/>
      <c r="U417" s="102"/>
      <c r="V417" s="102"/>
      <c r="W417" s="102"/>
      <c r="X417" s="102"/>
      <c r="Y417" s="102"/>
      <c r="Z417" s="102"/>
      <c r="AA417" s="102"/>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A417" s="102"/>
    </row>
    <row r="418" spans="1:79">
      <c r="A418" s="34"/>
      <c r="B418" s="34"/>
      <c r="C418" s="34"/>
      <c r="D418" s="34"/>
      <c r="E418" s="34"/>
      <c r="F418" s="34"/>
      <c r="G418" s="34"/>
      <c r="H418" s="102"/>
      <c r="I418" s="102"/>
      <c r="J418" s="102"/>
      <c r="K418" s="102"/>
      <c r="L418" s="102"/>
      <c r="M418" s="102"/>
      <c r="N418" s="102"/>
      <c r="O418" s="102"/>
      <c r="P418" s="102"/>
      <c r="Q418" s="102"/>
      <c r="R418" s="102"/>
      <c r="S418" s="102"/>
      <c r="T418" s="102"/>
      <c r="U418" s="102"/>
      <c r="V418" s="102"/>
      <c r="W418" s="102"/>
      <c r="X418" s="102"/>
      <c r="Y418" s="102"/>
      <c r="Z418" s="102"/>
      <c r="AA418" s="102"/>
      <c r="AB418" s="102"/>
      <c r="AC418" s="102"/>
      <c r="AD418" s="102"/>
      <c r="AE418" s="102"/>
      <c r="AF418" s="102"/>
      <c r="AG418" s="102"/>
      <c r="AH418" s="102"/>
      <c r="AI418" s="102"/>
      <c r="AJ418" s="102"/>
      <c r="AK418" s="102"/>
      <c r="AL418" s="102"/>
      <c r="AM418" s="102"/>
      <c r="AN418" s="102"/>
      <c r="AO418" s="102"/>
      <c r="AP418" s="102"/>
      <c r="AQ418" s="102"/>
      <c r="AR418" s="102"/>
      <c r="AS418" s="102"/>
      <c r="AT418" s="102"/>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c r="CA418" s="102"/>
    </row>
    <row r="419" spans="1:79">
      <c r="A419" s="34"/>
      <c r="B419" s="34"/>
      <c r="C419" s="34"/>
      <c r="D419" s="34"/>
      <c r="E419" s="34"/>
      <c r="F419" s="34"/>
      <c r="G419" s="34"/>
      <c r="H419" s="102"/>
      <c r="I419" s="102"/>
      <c r="J419" s="102"/>
      <c r="K419" s="102"/>
      <c r="L419" s="102"/>
      <c r="M419" s="102"/>
      <c r="N419" s="102"/>
      <c r="O419" s="102"/>
      <c r="P419" s="102"/>
      <c r="Q419" s="102"/>
      <c r="R419" s="102"/>
      <c r="S419" s="102"/>
      <c r="T419" s="102"/>
      <c r="U419" s="102"/>
      <c r="V419" s="102"/>
      <c r="W419" s="102"/>
      <c r="X419" s="102"/>
      <c r="Y419" s="102"/>
      <c r="Z419" s="102"/>
      <c r="AA419" s="102"/>
      <c r="AB419" s="102"/>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row>
    <row r="420" spans="1:79">
      <c r="A420" s="34"/>
      <c r="B420" s="34"/>
      <c r="C420" s="34"/>
      <c r="D420" s="34"/>
      <c r="E420" s="34"/>
      <c r="F420" s="34"/>
      <c r="G420" s="34"/>
      <c r="H420" s="102"/>
      <c r="I420" s="102"/>
      <c r="J420" s="102"/>
      <c r="K420" s="102"/>
      <c r="L420" s="102"/>
      <c r="M420" s="102"/>
      <c r="N420" s="102"/>
      <c r="O420" s="102"/>
      <c r="P420" s="102"/>
      <c r="Q420" s="102"/>
      <c r="R420" s="102"/>
      <c r="S420" s="102"/>
      <c r="T420" s="102"/>
      <c r="U420" s="102"/>
      <c r="V420" s="102"/>
      <c r="W420" s="102"/>
      <c r="X420" s="102"/>
      <c r="Y420" s="102"/>
      <c r="Z420" s="102"/>
      <c r="AA420" s="102"/>
      <c r="AB420" s="102"/>
      <c r="AC420" s="102"/>
      <c r="AD420" s="102"/>
      <c r="AE420" s="102"/>
      <c r="AF420" s="102"/>
      <c r="AG420" s="102"/>
      <c r="AH420" s="102"/>
      <c r="AI420" s="102"/>
      <c r="AJ420" s="102"/>
      <c r="AK420" s="102"/>
      <c r="AL420" s="102"/>
      <c r="AM420" s="102"/>
      <c r="AN420" s="102"/>
      <c r="AO420" s="102"/>
      <c r="AP420" s="102"/>
      <c r="AQ420" s="102"/>
      <c r="AR420" s="102"/>
      <c r="AS420" s="102"/>
      <c r="AT420" s="102"/>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A420" s="102"/>
    </row>
    <row r="421" spans="1:79">
      <c r="A421" s="34"/>
      <c r="B421" s="34"/>
      <c r="C421" s="34"/>
      <c r="D421" s="34"/>
      <c r="E421" s="34"/>
      <c r="F421" s="34"/>
      <c r="G421" s="34"/>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A421" s="102"/>
    </row>
    <row r="422" spans="1:79">
      <c r="A422" s="34"/>
      <c r="B422" s="34"/>
      <c r="C422" s="34"/>
      <c r="D422" s="34"/>
      <c r="E422" s="34"/>
      <c r="F422" s="34"/>
      <c r="G422" s="34"/>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c r="AD422" s="102"/>
      <c r="AE422" s="102"/>
      <c r="AF422" s="102"/>
      <c r="AG422" s="102"/>
      <c r="AH422" s="102"/>
      <c r="AI422" s="102"/>
      <c r="AJ422" s="102"/>
      <c r="AK422" s="102"/>
      <c r="AL422" s="102"/>
      <c r="AM422" s="102"/>
      <c r="AN422" s="102"/>
      <c r="AO422" s="102"/>
      <c r="AP422" s="102"/>
      <c r="AQ422" s="102"/>
      <c r="AR422" s="102"/>
      <c r="AS422" s="102"/>
      <c r="AT422" s="102"/>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c r="CA422" s="102"/>
    </row>
    <row r="423" spans="1:79">
      <c r="A423" s="34"/>
      <c r="B423" s="34"/>
      <c r="C423" s="34"/>
      <c r="D423" s="34"/>
      <c r="E423" s="34"/>
      <c r="F423" s="34"/>
      <c r="G423" s="34"/>
      <c r="H423" s="102"/>
      <c r="I423" s="102"/>
      <c r="J423" s="102"/>
      <c r="K423" s="102"/>
      <c r="L423" s="102"/>
      <c r="M423" s="102"/>
      <c r="N423" s="102"/>
      <c r="O423" s="102"/>
      <c r="P423" s="102"/>
      <c r="Q423" s="102"/>
      <c r="R423" s="102"/>
      <c r="S423" s="102"/>
      <c r="T423" s="102"/>
      <c r="U423" s="102"/>
      <c r="V423" s="102"/>
      <c r="W423" s="102"/>
      <c r="X423" s="102"/>
      <c r="Y423" s="102"/>
      <c r="Z423" s="102"/>
      <c r="AA423" s="102"/>
      <c r="AB423" s="102"/>
      <c r="AC423" s="102"/>
      <c r="AD423" s="102"/>
      <c r="AE423" s="102"/>
      <c r="AF423" s="102"/>
      <c r="AG423" s="102"/>
      <c r="AH423" s="102"/>
      <c r="AI423" s="102"/>
      <c r="AJ423" s="102"/>
      <c r="AK423" s="102"/>
      <c r="AL423" s="102"/>
      <c r="AM423" s="102"/>
      <c r="AN423" s="102"/>
      <c r="AO423" s="102"/>
      <c r="AP423" s="102"/>
      <c r="AQ423" s="102"/>
      <c r="AR423" s="102"/>
      <c r="AS423" s="102"/>
      <c r="AT423" s="102"/>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c r="CA423" s="102"/>
    </row>
    <row r="424" spans="1:79">
      <c r="A424" s="34"/>
      <c r="B424" s="34"/>
      <c r="C424" s="34"/>
      <c r="D424" s="34"/>
      <c r="E424" s="34"/>
      <c r="F424" s="34"/>
      <c r="G424" s="34"/>
      <c r="H424" s="102"/>
      <c r="I424" s="102"/>
      <c r="J424" s="102"/>
      <c r="K424" s="102"/>
      <c r="L424" s="102"/>
      <c r="M424" s="102"/>
      <c r="N424" s="102"/>
      <c r="O424" s="102"/>
      <c r="P424" s="102"/>
      <c r="Q424" s="102"/>
      <c r="R424" s="102"/>
      <c r="S424" s="102"/>
      <c r="T424" s="102"/>
      <c r="U424" s="102"/>
      <c r="V424" s="102"/>
      <c r="W424" s="102"/>
      <c r="X424" s="102"/>
      <c r="Y424" s="102"/>
      <c r="Z424" s="102"/>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A424" s="102"/>
    </row>
    <row r="425" spans="1:79">
      <c r="A425" s="34"/>
      <c r="B425" s="34"/>
      <c r="C425" s="34"/>
      <c r="D425" s="34"/>
      <c r="E425" s="34"/>
      <c r="F425" s="34"/>
      <c r="G425" s="34"/>
      <c r="H425" s="102"/>
      <c r="I425" s="102"/>
      <c r="J425" s="102"/>
      <c r="K425" s="102"/>
      <c r="L425" s="102"/>
      <c r="M425" s="102"/>
      <c r="N425" s="102"/>
      <c r="O425" s="102"/>
      <c r="P425" s="102"/>
      <c r="Q425" s="102"/>
      <c r="R425" s="102"/>
      <c r="S425" s="102"/>
      <c r="T425" s="102"/>
      <c r="U425" s="102"/>
      <c r="V425" s="102"/>
      <c r="W425" s="102"/>
      <c r="X425" s="102"/>
      <c r="Y425" s="102"/>
      <c r="Z425" s="102"/>
      <c r="AA425" s="102"/>
      <c r="AB425" s="102"/>
      <c r="AC425" s="102"/>
      <c r="AD425" s="102"/>
      <c r="AE425" s="102"/>
      <c r="AF425" s="102"/>
      <c r="AG425" s="102"/>
      <c r="AH425" s="102"/>
      <c r="AI425" s="102"/>
      <c r="AJ425" s="102"/>
      <c r="AK425" s="102"/>
      <c r="AL425" s="102"/>
      <c r="AM425" s="102"/>
      <c r="AN425" s="102"/>
      <c r="AO425" s="102"/>
      <c r="AP425" s="102"/>
      <c r="AQ425" s="102"/>
      <c r="AR425" s="102"/>
      <c r="AS425" s="102"/>
      <c r="AT425" s="102"/>
      <c r="AU425" s="102"/>
      <c r="AV425" s="102"/>
      <c r="AW425" s="102"/>
      <c r="AX425" s="102"/>
      <c r="AY425" s="102"/>
      <c r="AZ425" s="102"/>
      <c r="BA425" s="102"/>
      <c r="BB425" s="102"/>
      <c r="BC425" s="102"/>
      <c r="BD425" s="102"/>
      <c r="BE425" s="102"/>
      <c r="BF425" s="102"/>
      <c r="BG425" s="102"/>
      <c r="BH425" s="102"/>
      <c r="BI425" s="102"/>
      <c r="BJ425" s="102"/>
      <c r="BK425" s="102"/>
      <c r="BL425" s="102"/>
      <c r="BM425" s="102"/>
      <c r="BN425" s="102"/>
      <c r="BO425" s="102"/>
      <c r="BP425" s="102"/>
      <c r="BQ425" s="102"/>
      <c r="BR425" s="102"/>
      <c r="BS425" s="102"/>
      <c r="BT425" s="102"/>
      <c r="BU425" s="102"/>
      <c r="BV425" s="102"/>
      <c r="BW425" s="102"/>
      <c r="BX425" s="102"/>
      <c r="BY425" s="102"/>
      <c r="BZ425" s="102"/>
      <c r="CA425" s="102"/>
    </row>
    <row r="426" spans="1:79">
      <c r="A426" s="34"/>
      <c r="B426" s="34"/>
      <c r="C426" s="34"/>
      <c r="D426" s="34"/>
      <c r="E426" s="34"/>
      <c r="F426" s="34"/>
      <c r="G426" s="34"/>
      <c r="H426" s="102"/>
      <c r="I426" s="102"/>
      <c r="J426" s="102"/>
      <c r="K426" s="102"/>
      <c r="L426" s="102"/>
      <c r="M426" s="102"/>
      <c r="N426" s="102"/>
      <c r="O426" s="102"/>
      <c r="P426" s="102"/>
      <c r="Q426" s="102"/>
      <c r="R426" s="102"/>
      <c r="S426" s="102"/>
      <c r="T426" s="102"/>
      <c r="U426" s="102"/>
      <c r="V426" s="102"/>
      <c r="W426" s="102"/>
      <c r="X426" s="102"/>
      <c r="Y426" s="102"/>
      <c r="Z426" s="102"/>
      <c r="AA426" s="102"/>
      <c r="AB426" s="102"/>
      <c r="AC426" s="102"/>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c r="BI426" s="102"/>
      <c r="BJ426" s="102"/>
      <c r="BK426" s="102"/>
      <c r="BL426" s="102"/>
      <c r="BM426" s="102"/>
      <c r="BN426" s="102"/>
      <c r="BO426" s="102"/>
      <c r="BP426" s="102"/>
      <c r="BQ426" s="102"/>
      <c r="BR426" s="102"/>
      <c r="BS426" s="102"/>
      <c r="BT426" s="102"/>
      <c r="BU426" s="102"/>
      <c r="BV426" s="102"/>
      <c r="BW426" s="102"/>
      <c r="BX426" s="102"/>
      <c r="BY426" s="102"/>
      <c r="BZ426" s="102"/>
      <c r="CA426" s="102"/>
    </row>
    <row r="427" spans="1:79">
      <c r="A427" s="34"/>
      <c r="B427" s="34"/>
      <c r="C427" s="34"/>
      <c r="D427" s="34"/>
      <c r="E427" s="34"/>
      <c r="F427" s="34"/>
      <c r="G427" s="34"/>
      <c r="H427" s="102"/>
      <c r="I427" s="102"/>
      <c r="J427" s="102"/>
      <c r="K427" s="102"/>
      <c r="L427" s="102"/>
      <c r="M427" s="102"/>
      <c r="N427" s="102"/>
      <c r="O427" s="102"/>
      <c r="P427" s="102"/>
      <c r="Q427" s="102"/>
      <c r="R427" s="102"/>
      <c r="S427" s="102"/>
      <c r="T427" s="102"/>
      <c r="U427" s="102"/>
      <c r="V427" s="102"/>
      <c r="W427" s="102"/>
      <c r="X427" s="102"/>
      <c r="Y427" s="102"/>
      <c r="Z427" s="102"/>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c r="CA427" s="102"/>
    </row>
    <row r="428" spans="1:79">
      <c r="A428" s="34"/>
      <c r="B428" s="34"/>
      <c r="C428" s="34"/>
      <c r="D428" s="34"/>
      <c r="E428" s="34"/>
      <c r="F428" s="34"/>
      <c r="G428" s="34"/>
      <c r="H428" s="102"/>
      <c r="I428" s="102"/>
      <c r="J428" s="102"/>
      <c r="K428" s="102"/>
      <c r="L428" s="102"/>
      <c r="M428" s="102"/>
      <c r="N428" s="102"/>
      <c r="O428" s="102"/>
      <c r="P428" s="102"/>
      <c r="Q428" s="102"/>
      <c r="R428" s="102"/>
      <c r="S428" s="102"/>
      <c r="T428" s="102"/>
      <c r="U428" s="102"/>
      <c r="V428" s="102"/>
      <c r="W428" s="102"/>
      <c r="X428" s="102"/>
      <c r="Y428" s="102"/>
      <c r="Z428" s="102"/>
      <c r="AA428" s="102"/>
      <c r="AB428" s="102"/>
      <c r="AC428" s="102"/>
      <c r="AD428" s="102"/>
      <c r="AE428" s="102"/>
      <c r="AF428" s="102"/>
      <c r="AG428" s="102"/>
      <c r="AH428" s="102"/>
      <c r="AI428" s="102"/>
      <c r="AJ428" s="102"/>
      <c r="AK428" s="102"/>
      <c r="AL428" s="102"/>
      <c r="AM428" s="102"/>
      <c r="AN428" s="102"/>
      <c r="AO428" s="102"/>
      <c r="AP428" s="102"/>
      <c r="AQ428" s="102"/>
      <c r="AR428" s="102"/>
      <c r="AS428" s="102"/>
      <c r="AT428" s="102"/>
      <c r="AU428" s="102"/>
      <c r="AV428" s="102"/>
      <c r="AW428" s="102"/>
      <c r="AX428" s="102"/>
      <c r="AY428" s="102"/>
      <c r="AZ428" s="102"/>
      <c r="BA428" s="102"/>
      <c r="BB428" s="102"/>
      <c r="BC428" s="102"/>
      <c r="BD428" s="102"/>
      <c r="BE428" s="102"/>
      <c r="BF428" s="102"/>
      <c r="BG428" s="102"/>
      <c r="BH428" s="102"/>
      <c r="BI428" s="102"/>
      <c r="BJ428" s="102"/>
      <c r="BK428" s="102"/>
      <c r="BL428" s="102"/>
      <c r="BM428" s="102"/>
      <c r="BN428" s="102"/>
      <c r="BO428" s="102"/>
      <c r="BP428" s="102"/>
      <c r="BQ428" s="102"/>
      <c r="BR428" s="102"/>
      <c r="BS428" s="102"/>
      <c r="BT428" s="102"/>
      <c r="BU428" s="102"/>
      <c r="BV428" s="102"/>
      <c r="BW428" s="102"/>
      <c r="BX428" s="102"/>
      <c r="BY428" s="102"/>
      <c r="BZ428" s="102"/>
      <c r="CA428" s="102"/>
    </row>
    <row r="429" spans="1:79">
      <c r="A429" s="34"/>
      <c r="B429" s="34"/>
      <c r="C429" s="34"/>
      <c r="D429" s="34"/>
      <c r="E429" s="34"/>
      <c r="F429" s="34"/>
      <c r="G429" s="34"/>
      <c r="H429" s="102"/>
      <c r="I429" s="102"/>
      <c r="J429" s="102"/>
      <c r="K429" s="102"/>
      <c r="L429" s="102"/>
      <c r="M429" s="102"/>
      <c r="N429" s="102"/>
      <c r="O429" s="102"/>
      <c r="P429" s="102"/>
      <c r="Q429" s="102"/>
      <c r="R429" s="102"/>
      <c r="S429" s="102"/>
      <c r="T429" s="102"/>
      <c r="U429" s="102"/>
      <c r="V429" s="102"/>
      <c r="W429" s="102"/>
      <c r="X429" s="102"/>
      <c r="Y429" s="102"/>
      <c r="Z429" s="102"/>
      <c r="AA429" s="102"/>
      <c r="AB429" s="102"/>
      <c r="AC429" s="102"/>
      <c r="AD429" s="102"/>
      <c r="AE429" s="102"/>
      <c r="AF429" s="102"/>
      <c r="AG429" s="102"/>
      <c r="AH429" s="102"/>
      <c r="AI429" s="102"/>
      <c r="AJ429" s="102"/>
      <c r="AK429" s="102"/>
      <c r="AL429" s="102"/>
      <c r="AM429" s="102"/>
      <c r="AN429" s="102"/>
      <c r="AO429" s="102"/>
      <c r="AP429" s="102"/>
      <c r="AQ429" s="102"/>
      <c r="AR429" s="102"/>
      <c r="AS429" s="102"/>
      <c r="AT429" s="102"/>
      <c r="AU429" s="102"/>
      <c r="AV429" s="102"/>
      <c r="AW429" s="102"/>
      <c r="AX429" s="102"/>
      <c r="AY429" s="102"/>
      <c r="AZ429" s="102"/>
      <c r="BA429" s="102"/>
      <c r="BB429" s="102"/>
      <c r="BC429" s="102"/>
      <c r="BD429" s="102"/>
      <c r="BE429" s="102"/>
      <c r="BF429" s="102"/>
      <c r="BG429" s="102"/>
      <c r="BH429" s="102"/>
      <c r="BI429" s="102"/>
      <c r="BJ429" s="102"/>
      <c r="BK429" s="102"/>
      <c r="BL429" s="102"/>
      <c r="BM429" s="102"/>
      <c r="BN429" s="102"/>
      <c r="BO429" s="102"/>
      <c r="BP429" s="102"/>
      <c r="BQ429" s="102"/>
      <c r="BR429" s="102"/>
      <c r="BS429" s="102"/>
      <c r="BT429" s="102"/>
      <c r="BU429" s="102"/>
      <c r="BV429" s="102"/>
      <c r="BW429" s="102"/>
      <c r="BX429" s="102"/>
      <c r="BY429" s="102"/>
      <c r="BZ429" s="102"/>
      <c r="CA429" s="102"/>
    </row>
    <row r="430" spans="1:79">
      <c r="A430" s="34"/>
      <c r="B430" s="34"/>
      <c r="C430" s="34"/>
      <c r="D430" s="34"/>
      <c r="E430" s="34"/>
      <c r="F430" s="34"/>
      <c r="G430" s="34"/>
      <c r="H430" s="102"/>
      <c r="I430" s="102"/>
      <c r="J430" s="102"/>
      <c r="K430" s="102"/>
      <c r="L430" s="102"/>
      <c r="M430" s="102"/>
      <c r="N430" s="102"/>
      <c r="O430" s="102"/>
      <c r="P430" s="102"/>
      <c r="Q430" s="102"/>
      <c r="R430" s="102"/>
      <c r="S430" s="102"/>
      <c r="T430" s="102"/>
      <c r="U430" s="102"/>
      <c r="V430" s="102"/>
      <c r="W430" s="102"/>
      <c r="X430" s="102"/>
      <c r="Y430" s="102"/>
      <c r="Z430" s="102"/>
      <c r="AA430" s="102"/>
      <c r="AB430" s="102"/>
      <c r="AC430" s="102"/>
      <c r="AD430" s="102"/>
      <c r="AE430" s="102"/>
      <c r="AF430" s="102"/>
      <c r="AG430" s="102"/>
      <c r="AH430" s="102"/>
      <c r="AI430" s="102"/>
      <c r="AJ430" s="102"/>
      <c r="AK430" s="102"/>
      <c r="AL430" s="102"/>
      <c r="AM430" s="102"/>
      <c r="AN430" s="102"/>
      <c r="AO430" s="102"/>
      <c r="AP430" s="102"/>
      <c r="AQ430" s="102"/>
      <c r="AR430" s="102"/>
      <c r="AS430" s="102"/>
      <c r="AT430" s="102"/>
      <c r="AU430" s="102"/>
      <c r="AV430" s="102"/>
      <c r="AW430" s="102"/>
      <c r="AX430" s="102"/>
      <c r="AY430" s="102"/>
      <c r="AZ430" s="102"/>
      <c r="BA430" s="102"/>
      <c r="BB430" s="102"/>
      <c r="BC430" s="102"/>
      <c r="BD430" s="102"/>
      <c r="BE430" s="102"/>
      <c r="BF430" s="102"/>
      <c r="BG430" s="102"/>
      <c r="BH430" s="102"/>
      <c r="BI430" s="102"/>
      <c r="BJ430" s="102"/>
      <c r="BK430" s="102"/>
      <c r="BL430" s="102"/>
      <c r="BM430" s="102"/>
      <c r="BN430" s="102"/>
      <c r="BO430" s="102"/>
      <c r="BP430" s="102"/>
      <c r="BQ430" s="102"/>
      <c r="BR430" s="102"/>
      <c r="BS430" s="102"/>
      <c r="BT430" s="102"/>
      <c r="BU430" s="102"/>
      <c r="BV430" s="102"/>
      <c r="BW430" s="102"/>
      <c r="BX430" s="102"/>
      <c r="BY430" s="102"/>
      <c r="BZ430" s="102"/>
      <c r="CA430" s="102"/>
    </row>
    <row r="431" spans="1:79">
      <c r="A431" s="34"/>
      <c r="B431" s="34"/>
      <c r="C431" s="34"/>
      <c r="D431" s="34"/>
      <c r="E431" s="34"/>
      <c r="F431" s="34"/>
      <c r="G431" s="34"/>
      <c r="H431" s="102"/>
      <c r="I431" s="102"/>
      <c r="J431" s="102"/>
      <c r="K431" s="102"/>
      <c r="L431" s="102"/>
      <c r="M431" s="102"/>
      <c r="N431" s="102"/>
      <c r="O431" s="102"/>
      <c r="P431" s="102"/>
      <c r="Q431" s="102"/>
      <c r="R431" s="102"/>
      <c r="S431" s="102"/>
      <c r="T431" s="102"/>
      <c r="U431" s="102"/>
      <c r="V431" s="102"/>
      <c r="W431" s="102"/>
      <c r="X431" s="102"/>
      <c r="Y431" s="102"/>
      <c r="Z431" s="102"/>
      <c r="AA431" s="102"/>
      <c r="AB431" s="102"/>
      <c r="AC431" s="102"/>
      <c r="AD431" s="102"/>
      <c r="AE431" s="102"/>
      <c r="AF431" s="102"/>
      <c r="AG431" s="102"/>
      <c r="AH431" s="102"/>
      <c r="AI431" s="102"/>
      <c r="AJ431" s="102"/>
      <c r="AK431" s="102"/>
      <c r="AL431" s="102"/>
      <c r="AM431" s="102"/>
      <c r="AN431" s="102"/>
      <c r="AO431" s="102"/>
      <c r="AP431" s="102"/>
      <c r="AQ431" s="102"/>
      <c r="AR431" s="102"/>
      <c r="AS431" s="102"/>
      <c r="AT431" s="102"/>
      <c r="AU431" s="102"/>
      <c r="AV431" s="102"/>
      <c r="AW431" s="102"/>
      <c r="AX431" s="102"/>
      <c r="AY431" s="102"/>
      <c r="AZ431" s="102"/>
      <c r="BA431" s="102"/>
      <c r="BB431" s="102"/>
      <c r="BC431" s="102"/>
      <c r="BD431" s="102"/>
      <c r="BE431" s="102"/>
      <c r="BF431" s="102"/>
      <c r="BG431" s="102"/>
      <c r="BH431" s="102"/>
      <c r="BI431" s="102"/>
      <c r="BJ431" s="102"/>
      <c r="BK431" s="102"/>
      <c r="BL431" s="102"/>
      <c r="BM431" s="102"/>
      <c r="BN431" s="102"/>
      <c r="BO431" s="102"/>
      <c r="BP431" s="102"/>
      <c r="BQ431" s="102"/>
      <c r="BR431" s="102"/>
      <c r="BS431" s="102"/>
      <c r="BT431" s="102"/>
      <c r="BU431" s="102"/>
      <c r="BV431" s="102"/>
      <c r="BW431" s="102"/>
      <c r="BX431" s="102"/>
      <c r="BY431" s="102"/>
      <c r="BZ431" s="102"/>
      <c r="CA431" s="102"/>
    </row>
    <row r="432" spans="1:79">
      <c r="A432" s="34"/>
      <c r="B432" s="34"/>
      <c r="C432" s="34"/>
      <c r="D432" s="34"/>
      <c r="E432" s="34"/>
      <c r="F432" s="34"/>
      <c r="G432" s="34"/>
      <c r="H432" s="102"/>
      <c r="I432" s="102"/>
      <c r="J432" s="102"/>
      <c r="K432" s="102"/>
      <c r="L432" s="102"/>
      <c r="M432" s="102"/>
      <c r="N432" s="102"/>
      <c r="O432" s="102"/>
      <c r="P432" s="102"/>
      <c r="Q432" s="102"/>
      <c r="R432" s="102"/>
      <c r="S432" s="102"/>
      <c r="T432" s="102"/>
      <c r="U432" s="102"/>
      <c r="V432" s="102"/>
      <c r="W432" s="102"/>
      <c r="X432" s="102"/>
      <c r="Y432" s="102"/>
      <c r="Z432" s="102"/>
      <c r="AA432" s="102"/>
      <c r="AB432" s="102"/>
      <c r="AC432" s="102"/>
      <c r="AD432" s="102"/>
      <c r="AE432" s="102"/>
      <c r="AF432" s="102"/>
      <c r="AG432" s="102"/>
      <c r="AH432" s="102"/>
      <c r="AI432" s="102"/>
      <c r="AJ432" s="102"/>
      <c r="AK432" s="102"/>
      <c r="AL432" s="102"/>
      <c r="AM432" s="102"/>
      <c r="AN432" s="102"/>
      <c r="AO432" s="102"/>
      <c r="AP432" s="102"/>
      <c r="AQ432" s="102"/>
      <c r="AR432" s="102"/>
      <c r="AS432" s="102"/>
      <c r="AT432" s="102"/>
      <c r="AU432" s="102"/>
      <c r="AV432" s="102"/>
      <c r="AW432" s="102"/>
      <c r="AX432" s="102"/>
      <c r="AY432" s="102"/>
      <c r="AZ432" s="102"/>
      <c r="BA432" s="102"/>
      <c r="BB432" s="102"/>
      <c r="BC432" s="102"/>
      <c r="BD432" s="102"/>
      <c r="BE432" s="102"/>
      <c r="BF432" s="102"/>
      <c r="BG432" s="102"/>
      <c r="BH432" s="102"/>
      <c r="BI432" s="102"/>
      <c r="BJ432" s="102"/>
      <c r="BK432" s="102"/>
      <c r="BL432" s="102"/>
      <c r="BM432" s="102"/>
      <c r="BN432" s="102"/>
      <c r="BO432" s="102"/>
      <c r="BP432" s="102"/>
      <c r="BQ432" s="102"/>
      <c r="BR432" s="102"/>
      <c r="BS432" s="102"/>
      <c r="BT432" s="102"/>
      <c r="BU432" s="102"/>
      <c r="BV432" s="102"/>
      <c r="BW432" s="102"/>
      <c r="BX432" s="102"/>
      <c r="BY432" s="102"/>
      <c r="BZ432" s="102"/>
      <c r="CA432" s="102"/>
    </row>
    <row r="433" spans="1:79">
      <c r="A433" s="34"/>
      <c r="B433" s="34"/>
      <c r="C433" s="34"/>
      <c r="D433" s="34"/>
      <c r="E433" s="34"/>
      <c r="F433" s="34"/>
      <c r="G433" s="34"/>
      <c r="H433" s="102"/>
      <c r="I433" s="102"/>
      <c r="J433" s="102"/>
      <c r="K433" s="102"/>
      <c r="L433" s="102"/>
      <c r="M433" s="102"/>
      <c r="N433" s="102"/>
      <c r="O433" s="102"/>
      <c r="P433" s="102"/>
      <c r="Q433" s="102"/>
      <c r="R433" s="102"/>
      <c r="S433" s="102"/>
      <c r="T433" s="102"/>
      <c r="U433" s="102"/>
      <c r="V433" s="102"/>
      <c r="W433" s="102"/>
      <c r="X433" s="102"/>
      <c r="Y433" s="102"/>
      <c r="Z433" s="102"/>
      <c r="AA433" s="102"/>
      <c r="AB433" s="102"/>
      <c r="AC433" s="102"/>
      <c r="AD433" s="102"/>
      <c r="AE433" s="102"/>
      <c r="AF433" s="102"/>
      <c r="AG433" s="102"/>
      <c r="AH433" s="102"/>
      <c r="AI433" s="102"/>
      <c r="AJ433" s="102"/>
      <c r="AK433" s="102"/>
      <c r="AL433" s="102"/>
      <c r="AM433" s="102"/>
      <c r="AN433" s="102"/>
      <c r="AO433" s="102"/>
      <c r="AP433" s="102"/>
      <c r="AQ433" s="102"/>
      <c r="AR433" s="102"/>
      <c r="AS433" s="102"/>
      <c r="AT433" s="102"/>
      <c r="AU433" s="102"/>
      <c r="AV433" s="102"/>
      <c r="AW433" s="102"/>
      <c r="AX433" s="102"/>
      <c r="AY433" s="102"/>
      <c r="AZ433" s="102"/>
      <c r="BA433" s="102"/>
      <c r="BB433" s="102"/>
      <c r="BC433" s="102"/>
      <c r="BD433" s="102"/>
      <c r="BE433" s="102"/>
      <c r="BF433" s="102"/>
      <c r="BG433" s="102"/>
      <c r="BH433" s="102"/>
      <c r="BI433" s="102"/>
      <c r="BJ433" s="102"/>
      <c r="BK433" s="102"/>
      <c r="BL433" s="102"/>
      <c r="BM433" s="102"/>
      <c r="BN433" s="102"/>
      <c r="BO433" s="102"/>
      <c r="BP433" s="102"/>
      <c r="BQ433" s="102"/>
      <c r="BR433" s="102"/>
      <c r="BS433" s="102"/>
      <c r="BT433" s="102"/>
      <c r="BU433" s="102"/>
      <c r="BV433" s="102"/>
      <c r="BW433" s="102"/>
      <c r="BX433" s="102"/>
      <c r="BY433" s="102"/>
      <c r="BZ433" s="102"/>
      <c r="CA433" s="102"/>
    </row>
    <row r="434" spans="1:79">
      <c r="A434" s="34"/>
      <c r="B434" s="34"/>
      <c r="C434" s="34"/>
      <c r="D434" s="34"/>
      <c r="E434" s="34"/>
      <c r="F434" s="34"/>
      <c r="G434" s="34"/>
      <c r="H434" s="102"/>
      <c r="I434" s="102"/>
      <c r="J434" s="102"/>
      <c r="K434" s="102"/>
      <c r="L434" s="102"/>
      <c r="M434" s="102"/>
      <c r="N434" s="102"/>
      <c r="O434" s="102"/>
      <c r="P434" s="102"/>
      <c r="Q434" s="102"/>
      <c r="R434" s="102"/>
      <c r="S434" s="102"/>
      <c r="T434" s="102"/>
      <c r="U434" s="102"/>
      <c r="V434" s="102"/>
      <c r="W434" s="102"/>
      <c r="X434" s="102"/>
      <c r="Y434" s="102"/>
      <c r="Z434" s="102"/>
      <c r="AA434" s="102"/>
      <c r="AB434" s="102"/>
      <c r="AC434" s="102"/>
      <c r="AD434" s="102"/>
      <c r="AE434" s="102"/>
      <c r="AF434" s="102"/>
      <c r="AG434" s="102"/>
      <c r="AH434" s="102"/>
      <c r="AI434" s="102"/>
      <c r="AJ434" s="102"/>
      <c r="AK434" s="102"/>
      <c r="AL434" s="102"/>
      <c r="AM434" s="102"/>
      <c r="AN434" s="102"/>
      <c r="AO434" s="102"/>
      <c r="AP434" s="102"/>
      <c r="AQ434" s="102"/>
      <c r="AR434" s="102"/>
      <c r="AS434" s="102"/>
      <c r="AT434" s="102"/>
      <c r="AU434" s="102"/>
      <c r="AV434" s="102"/>
      <c r="AW434" s="102"/>
      <c r="AX434" s="102"/>
      <c r="AY434" s="102"/>
      <c r="AZ434" s="102"/>
      <c r="BA434" s="102"/>
      <c r="BB434" s="102"/>
      <c r="BC434" s="102"/>
      <c r="BD434" s="102"/>
      <c r="BE434" s="102"/>
      <c r="BF434" s="102"/>
      <c r="BG434" s="102"/>
      <c r="BH434" s="102"/>
      <c r="BI434" s="102"/>
      <c r="BJ434" s="102"/>
      <c r="BK434" s="102"/>
      <c r="BL434" s="102"/>
      <c r="BM434" s="102"/>
      <c r="BN434" s="102"/>
      <c r="BO434" s="102"/>
      <c r="BP434" s="102"/>
      <c r="BQ434" s="102"/>
      <c r="BR434" s="102"/>
      <c r="BS434" s="102"/>
      <c r="BT434" s="102"/>
      <c r="BU434" s="102"/>
      <c r="BV434" s="102"/>
      <c r="BW434" s="102"/>
      <c r="BX434" s="102"/>
      <c r="BY434" s="102"/>
      <c r="BZ434" s="102"/>
      <c r="CA434" s="102"/>
    </row>
    <row r="435" spans="1:79">
      <c r="A435" s="34"/>
      <c r="B435" s="34"/>
      <c r="C435" s="34"/>
      <c r="D435" s="34"/>
      <c r="E435" s="34"/>
      <c r="F435" s="34"/>
      <c r="G435" s="34"/>
      <c r="H435" s="102"/>
      <c r="I435" s="102"/>
      <c r="J435" s="102"/>
      <c r="K435" s="102"/>
      <c r="L435" s="102"/>
      <c r="M435" s="102"/>
      <c r="N435" s="102"/>
      <c r="O435" s="102"/>
      <c r="P435" s="102"/>
      <c r="Q435" s="102"/>
      <c r="R435" s="102"/>
      <c r="S435" s="102"/>
      <c r="T435" s="102"/>
      <c r="U435" s="102"/>
      <c r="V435" s="102"/>
      <c r="W435" s="102"/>
      <c r="X435" s="102"/>
      <c r="Y435" s="102"/>
      <c r="Z435" s="102"/>
      <c r="AA435" s="102"/>
      <c r="AB435" s="102"/>
      <c r="AC435" s="102"/>
      <c r="AD435" s="102"/>
      <c r="AE435" s="102"/>
      <c r="AF435" s="102"/>
      <c r="AG435" s="102"/>
      <c r="AH435" s="102"/>
      <c r="AI435" s="102"/>
      <c r="AJ435" s="102"/>
      <c r="AK435" s="102"/>
      <c r="AL435" s="102"/>
      <c r="AM435" s="102"/>
      <c r="AN435" s="102"/>
      <c r="AO435" s="102"/>
      <c r="AP435" s="102"/>
      <c r="AQ435" s="102"/>
      <c r="AR435" s="102"/>
      <c r="AS435" s="102"/>
      <c r="AT435" s="102"/>
      <c r="AU435" s="102"/>
      <c r="AV435" s="102"/>
      <c r="AW435" s="102"/>
      <c r="AX435" s="102"/>
      <c r="AY435" s="102"/>
      <c r="AZ435" s="102"/>
      <c r="BA435" s="102"/>
      <c r="BB435" s="102"/>
      <c r="BC435" s="102"/>
      <c r="BD435" s="102"/>
      <c r="BE435" s="102"/>
      <c r="BF435" s="102"/>
      <c r="BG435" s="102"/>
      <c r="BH435" s="102"/>
      <c r="BI435" s="102"/>
      <c r="BJ435" s="102"/>
      <c r="BK435" s="102"/>
      <c r="BL435" s="102"/>
      <c r="BM435" s="102"/>
      <c r="BN435" s="102"/>
      <c r="BO435" s="102"/>
      <c r="BP435" s="102"/>
      <c r="BQ435" s="102"/>
      <c r="BR435" s="102"/>
      <c r="BS435" s="102"/>
      <c r="BT435" s="102"/>
      <c r="BU435" s="102"/>
      <c r="BV435" s="102"/>
      <c r="BW435" s="102"/>
      <c r="BX435" s="102"/>
      <c r="BY435" s="102"/>
      <c r="BZ435" s="102"/>
      <c r="CA435" s="102"/>
    </row>
    <row r="436" spans="1:79">
      <c r="A436" s="34"/>
      <c r="B436" s="34"/>
      <c r="C436" s="34"/>
      <c r="D436" s="34"/>
      <c r="E436" s="34"/>
      <c r="F436" s="34"/>
      <c r="G436" s="34"/>
      <c r="H436" s="102"/>
      <c r="I436" s="102"/>
      <c r="J436" s="102"/>
      <c r="K436" s="102"/>
      <c r="L436" s="102"/>
      <c r="M436" s="102"/>
      <c r="N436" s="102"/>
      <c r="O436" s="102"/>
      <c r="P436" s="102"/>
      <c r="Q436" s="102"/>
      <c r="R436" s="102"/>
      <c r="S436" s="102"/>
      <c r="T436" s="102"/>
      <c r="U436" s="102"/>
      <c r="V436" s="102"/>
      <c r="W436" s="102"/>
      <c r="X436" s="102"/>
      <c r="Y436" s="102"/>
      <c r="Z436" s="102"/>
      <c r="AA436" s="102"/>
      <c r="AB436" s="102"/>
      <c r="AC436" s="102"/>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c r="BI436" s="102"/>
      <c r="BJ436" s="102"/>
      <c r="BK436" s="102"/>
      <c r="BL436" s="102"/>
      <c r="BM436" s="102"/>
      <c r="BN436" s="102"/>
      <c r="BO436" s="102"/>
      <c r="BP436" s="102"/>
      <c r="BQ436" s="102"/>
      <c r="BR436" s="102"/>
      <c r="BS436" s="102"/>
      <c r="BT436" s="102"/>
      <c r="BU436" s="102"/>
      <c r="BV436" s="102"/>
      <c r="BW436" s="102"/>
      <c r="BX436" s="102"/>
      <c r="BY436" s="102"/>
      <c r="BZ436" s="102"/>
      <c r="CA436" s="102"/>
    </row>
    <row r="437" spans="1:79">
      <c r="A437" s="34"/>
      <c r="B437" s="34"/>
      <c r="C437" s="34"/>
      <c r="D437" s="34"/>
      <c r="E437" s="34"/>
      <c r="F437" s="34"/>
      <c r="G437" s="34"/>
      <c r="H437" s="102"/>
      <c r="I437" s="102"/>
      <c r="J437" s="102"/>
      <c r="K437" s="102"/>
      <c r="L437" s="102"/>
      <c r="M437" s="102"/>
      <c r="N437" s="102"/>
      <c r="O437" s="102"/>
      <c r="P437" s="102"/>
      <c r="Q437" s="102"/>
      <c r="R437" s="102"/>
      <c r="S437" s="102"/>
      <c r="T437" s="102"/>
      <c r="U437" s="102"/>
      <c r="V437" s="102"/>
      <c r="W437" s="102"/>
      <c r="X437" s="102"/>
      <c r="Y437" s="102"/>
      <c r="Z437" s="102"/>
      <c r="AA437" s="102"/>
      <c r="AB437" s="102"/>
      <c r="AC437" s="102"/>
      <c r="AD437" s="102"/>
      <c r="AE437" s="102"/>
      <c r="AF437" s="102"/>
      <c r="AG437" s="102"/>
      <c r="AH437" s="102"/>
      <c r="AI437" s="102"/>
      <c r="AJ437" s="102"/>
      <c r="AK437" s="102"/>
      <c r="AL437" s="102"/>
      <c r="AM437" s="102"/>
      <c r="AN437" s="102"/>
      <c r="AO437" s="102"/>
      <c r="AP437" s="102"/>
      <c r="AQ437" s="102"/>
      <c r="AR437" s="102"/>
      <c r="AS437" s="102"/>
      <c r="AT437" s="102"/>
      <c r="AU437" s="102"/>
      <c r="AV437" s="102"/>
      <c r="AW437" s="102"/>
      <c r="AX437" s="102"/>
      <c r="AY437" s="102"/>
      <c r="AZ437" s="102"/>
      <c r="BA437" s="102"/>
      <c r="BB437" s="102"/>
      <c r="BC437" s="102"/>
      <c r="BD437" s="102"/>
      <c r="BE437" s="102"/>
      <c r="BF437" s="102"/>
      <c r="BG437" s="102"/>
      <c r="BH437" s="102"/>
      <c r="BI437" s="102"/>
      <c r="BJ437" s="102"/>
      <c r="BK437" s="102"/>
      <c r="BL437" s="102"/>
      <c r="BM437" s="102"/>
      <c r="BN437" s="102"/>
      <c r="BO437" s="102"/>
      <c r="BP437" s="102"/>
      <c r="BQ437" s="102"/>
      <c r="BR437" s="102"/>
      <c r="BS437" s="102"/>
      <c r="BT437" s="102"/>
      <c r="BU437" s="102"/>
      <c r="BV437" s="102"/>
      <c r="BW437" s="102"/>
      <c r="BX437" s="102"/>
      <c r="BY437" s="102"/>
      <c r="BZ437" s="102"/>
      <c r="CA437" s="102"/>
    </row>
    <row r="438" spans="1:79">
      <c r="A438" s="34"/>
      <c r="B438" s="34"/>
      <c r="C438" s="34"/>
      <c r="D438" s="34"/>
      <c r="E438" s="34"/>
      <c r="F438" s="34"/>
      <c r="G438" s="34"/>
      <c r="H438" s="102"/>
      <c r="I438" s="102"/>
      <c r="J438" s="102"/>
      <c r="K438" s="102"/>
      <c r="L438" s="102"/>
      <c r="M438" s="102"/>
      <c r="N438" s="102"/>
      <c r="O438" s="102"/>
      <c r="P438" s="102"/>
      <c r="Q438" s="102"/>
      <c r="R438" s="102"/>
      <c r="S438" s="102"/>
      <c r="T438" s="102"/>
      <c r="U438" s="102"/>
      <c r="V438" s="102"/>
      <c r="W438" s="102"/>
      <c r="X438" s="102"/>
      <c r="Y438" s="102"/>
      <c r="Z438" s="102"/>
      <c r="AA438" s="102"/>
      <c r="AB438" s="102"/>
      <c r="AC438" s="102"/>
      <c r="AD438" s="102"/>
      <c r="AE438" s="102"/>
      <c r="AF438" s="102"/>
      <c r="AG438" s="102"/>
      <c r="AH438" s="102"/>
      <c r="AI438" s="102"/>
      <c r="AJ438" s="102"/>
      <c r="AK438" s="102"/>
      <c r="AL438" s="102"/>
      <c r="AM438" s="102"/>
      <c r="AN438" s="102"/>
      <c r="AO438" s="102"/>
      <c r="AP438" s="102"/>
      <c r="AQ438" s="102"/>
      <c r="AR438" s="102"/>
      <c r="AS438" s="102"/>
      <c r="AT438" s="102"/>
      <c r="AU438" s="102"/>
      <c r="AV438" s="102"/>
      <c r="AW438" s="102"/>
      <c r="AX438" s="102"/>
      <c r="AY438" s="102"/>
      <c r="AZ438" s="102"/>
      <c r="BA438" s="102"/>
      <c r="BB438" s="102"/>
      <c r="BC438" s="102"/>
      <c r="BD438" s="102"/>
      <c r="BE438" s="102"/>
      <c r="BF438" s="102"/>
      <c r="BG438" s="102"/>
      <c r="BH438" s="102"/>
      <c r="BI438" s="102"/>
      <c r="BJ438" s="102"/>
      <c r="BK438" s="102"/>
      <c r="BL438" s="102"/>
      <c r="BM438" s="102"/>
      <c r="BN438" s="102"/>
      <c r="BO438" s="102"/>
      <c r="BP438" s="102"/>
      <c r="BQ438" s="102"/>
      <c r="BR438" s="102"/>
      <c r="BS438" s="102"/>
      <c r="BT438" s="102"/>
      <c r="BU438" s="102"/>
      <c r="BV438" s="102"/>
      <c r="BW438" s="102"/>
      <c r="BX438" s="102"/>
      <c r="BY438" s="102"/>
      <c r="BZ438" s="102"/>
      <c r="CA438" s="102"/>
    </row>
    <row r="439" spans="1:79">
      <c r="A439" s="34"/>
      <c r="B439" s="34"/>
      <c r="C439" s="34"/>
      <c r="D439" s="34"/>
      <c r="E439" s="34"/>
      <c r="F439" s="34"/>
      <c r="G439" s="34"/>
      <c r="H439" s="102"/>
      <c r="I439" s="102"/>
      <c r="J439" s="102"/>
      <c r="K439" s="102"/>
      <c r="L439" s="102"/>
      <c r="M439" s="102"/>
      <c r="N439" s="102"/>
      <c r="O439" s="102"/>
      <c r="P439" s="102"/>
      <c r="Q439" s="102"/>
      <c r="R439" s="102"/>
      <c r="S439" s="102"/>
      <c r="T439" s="102"/>
      <c r="U439" s="102"/>
      <c r="V439" s="102"/>
      <c r="W439" s="102"/>
      <c r="X439" s="102"/>
      <c r="Y439" s="102"/>
      <c r="Z439" s="102"/>
      <c r="AA439" s="102"/>
      <c r="AB439" s="102"/>
      <c r="AC439" s="102"/>
      <c r="AD439" s="102"/>
      <c r="AE439" s="102"/>
      <c r="AF439" s="102"/>
      <c r="AG439" s="102"/>
      <c r="AH439" s="102"/>
      <c r="AI439" s="102"/>
      <c r="AJ439" s="102"/>
      <c r="AK439" s="102"/>
      <c r="AL439" s="102"/>
      <c r="AM439" s="102"/>
      <c r="AN439" s="102"/>
      <c r="AO439" s="102"/>
      <c r="AP439" s="102"/>
      <c r="AQ439" s="102"/>
      <c r="AR439" s="102"/>
      <c r="AS439" s="102"/>
      <c r="AT439" s="102"/>
      <c r="AU439" s="102"/>
      <c r="AV439" s="102"/>
      <c r="AW439" s="102"/>
      <c r="AX439" s="102"/>
      <c r="AY439" s="102"/>
      <c r="AZ439" s="102"/>
      <c r="BA439" s="102"/>
      <c r="BB439" s="102"/>
      <c r="BC439" s="102"/>
      <c r="BD439" s="102"/>
      <c r="BE439" s="102"/>
      <c r="BF439" s="102"/>
      <c r="BG439" s="102"/>
      <c r="BH439" s="102"/>
      <c r="BI439" s="102"/>
      <c r="BJ439" s="102"/>
      <c r="BK439" s="102"/>
      <c r="BL439" s="102"/>
      <c r="BM439" s="102"/>
      <c r="BN439" s="102"/>
      <c r="BO439" s="102"/>
      <c r="BP439" s="102"/>
      <c r="BQ439" s="102"/>
      <c r="BR439" s="102"/>
      <c r="BS439" s="102"/>
      <c r="BT439" s="102"/>
      <c r="BU439" s="102"/>
      <c r="BV439" s="102"/>
      <c r="BW439" s="102"/>
      <c r="BX439" s="102"/>
      <c r="BY439" s="102"/>
      <c r="BZ439" s="102"/>
      <c r="CA439" s="102"/>
    </row>
    <row r="440" spans="1:79">
      <c r="A440" s="34"/>
      <c r="B440" s="34"/>
      <c r="C440" s="34"/>
      <c r="D440" s="34"/>
      <c r="E440" s="34"/>
      <c r="F440" s="34"/>
      <c r="G440" s="34"/>
      <c r="H440" s="102"/>
      <c r="I440" s="102"/>
      <c r="J440" s="102"/>
      <c r="K440" s="102"/>
      <c r="L440" s="102"/>
      <c r="M440" s="102"/>
      <c r="N440" s="102"/>
      <c r="O440" s="102"/>
      <c r="P440" s="102"/>
      <c r="Q440" s="102"/>
      <c r="R440" s="102"/>
      <c r="S440" s="102"/>
      <c r="T440" s="102"/>
      <c r="U440" s="102"/>
      <c r="V440" s="102"/>
      <c r="W440" s="102"/>
      <c r="X440" s="102"/>
      <c r="Y440" s="102"/>
      <c r="Z440" s="102"/>
      <c r="AA440" s="102"/>
      <c r="AB440" s="102"/>
      <c r="AC440" s="102"/>
      <c r="AD440" s="102"/>
      <c r="AE440" s="102"/>
      <c r="AF440" s="102"/>
      <c r="AG440" s="102"/>
      <c r="AH440" s="102"/>
      <c r="AI440" s="102"/>
      <c r="AJ440" s="102"/>
      <c r="AK440" s="102"/>
      <c r="AL440" s="102"/>
      <c r="AM440" s="102"/>
      <c r="AN440" s="102"/>
      <c r="AO440" s="102"/>
      <c r="AP440" s="102"/>
      <c r="AQ440" s="102"/>
      <c r="AR440" s="102"/>
      <c r="AS440" s="102"/>
      <c r="AT440" s="102"/>
      <c r="AU440" s="102"/>
      <c r="AV440" s="102"/>
      <c r="AW440" s="102"/>
      <c r="AX440" s="102"/>
      <c r="AY440" s="102"/>
      <c r="AZ440" s="102"/>
      <c r="BA440" s="102"/>
      <c r="BB440" s="102"/>
      <c r="BC440" s="102"/>
      <c r="BD440" s="102"/>
      <c r="BE440" s="102"/>
      <c r="BF440" s="102"/>
      <c r="BG440" s="102"/>
      <c r="BH440" s="102"/>
      <c r="BI440" s="102"/>
      <c r="BJ440" s="102"/>
      <c r="BK440" s="102"/>
      <c r="BL440" s="102"/>
      <c r="BM440" s="102"/>
      <c r="BN440" s="102"/>
      <c r="BO440" s="102"/>
      <c r="BP440" s="102"/>
      <c r="BQ440" s="102"/>
      <c r="BR440" s="102"/>
      <c r="BS440" s="102"/>
      <c r="BT440" s="102"/>
      <c r="BU440" s="102"/>
      <c r="BV440" s="102"/>
      <c r="BW440" s="102"/>
      <c r="BX440" s="102"/>
      <c r="BY440" s="102"/>
      <c r="BZ440" s="102"/>
      <c r="CA440" s="102"/>
    </row>
    <row r="441" spans="1:79">
      <c r="A441" s="34"/>
      <c r="B441" s="34"/>
      <c r="C441" s="34"/>
      <c r="D441" s="34"/>
      <c r="E441" s="34"/>
      <c r="F441" s="34"/>
      <c r="G441" s="34"/>
      <c r="H441" s="102"/>
      <c r="I441" s="102"/>
      <c r="J441" s="102"/>
      <c r="K441" s="102"/>
      <c r="L441" s="102"/>
      <c r="M441" s="102"/>
      <c r="N441" s="102"/>
      <c r="O441" s="102"/>
      <c r="P441" s="102"/>
      <c r="Q441" s="102"/>
      <c r="R441" s="102"/>
      <c r="S441" s="102"/>
      <c r="T441" s="102"/>
      <c r="U441" s="102"/>
      <c r="V441" s="102"/>
      <c r="W441" s="102"/>
      <c r="X441" s="102"/>
      <c r="Y441" s="102"/>
      <c r="Z441" s="102"/>
      <c r="AA441" s="102"/>
      <c r="AB441" s="102"/>
      <c r="AC441" s="102"/>
      <c r="AD441" s="102"/>
      <c r="AE441" s="102"/>
      <c r="AF441" s="102"/>
      <c r="AG441" s="102"/>
      <c r="AH441" s="102"/>
      <c r="AI441" s="102"/>
      <c r="AJ441" s="102"/>
      <c r="AK441" s="102"/>
      <c r="AL441" s="102"/>
      <c r="AM441" s="102"/>
      <c r="AN441" s="102"/>
      <c r="AO441" s="102"/>
      <c r="AP441" s="102"/>
      <c r="AQ441" s="102"/>
      <c r="AR441" s="102"/>
      <c r="AS441" s="102"/>
      <c r="AT441" s="102"/>
      <c r="AU441" s="102"/>
      <c r="AV441" s="102"/>
      <c r="AW441" s="102"/>
      <c r="AX441" s="102"/>
      <c r="AY441" s="102"/>
      <c r="AZ441" s="102"/>
      <c r="BA441" s="102"/>
      <c r="BB441" s="102"/>
      <c r="BC441" s="102"/>
      <c r="BD441" s="102"/>
      <c r="BE441" s="102"/>
      <c r="BF441" s="102"/>
      <c r="BG441" s="102"/>
      <c r="BH441" s="102"/>
      <c r="BI441" s="102"/>
      <c r="BJ441" s="102"/>
      <c r="BK441" s="102"/>
      <c r="BL441" s="102"/>
      <c r="BM441" s="102"/>
      <c r="BN441" s="102"/>
      <c r="BO441" s="102"/>
      <c r="BP441" s="102"/>
      <c r="BQ441" s="102"/>
      <c r="BR441" s="102"/>
      <c r="BS441" s="102"/>
      <c r="BT441" s="102"/>
      <c r="BU441" s="102"/>
      <c r="BV441" s="102"/>
      <c r="BW441" s="102"/>
      <c r="BX441" s="102"/>
      <c r="BY441" s="102"/>
      <c r="BZ441" s="102"/>
      <c r="CA441" s="102"/>
    </row>
    <row r="442" spans="1:79">
      <c r="A442" s="34"/>
      <c r="B442" s="34"/>
      <c r="C442" s="34"/>
      <c r="D442" s="34"/>
      <c r="E442" s="34"/>
      <c r="F442" s="34"/>
      <c r="G442" s="34"/>
      <c r="H442" s="102"/>
      <c r="I442" s="102"/>
      <c r="J442" s="102"/>
      <c r="K442" s="102"/>
      <c r="L442" s="102"/>
      <c r="M442" s="102"/>
      <c r="N442" s="102"/>
      <c r="O442" s="102"/>
      <c r="P442" s="102"/>
      <c r="Q442" s="102"/>
      <c r="R442" s="102"/>
      <c r="S442" s="102"/>
      <c r="T442" s="102"/>
      <c r="U442" s="102"/>
      <c r="V442" s="102"/>
      <c r="W442" s="102"/>
      <c r="X442" s="102"/>
      <c r="Y442" s="102"/>
      <c r="Z442" s="102"/>
      <c r="AA442" s="102"/>
      <c r="AB442" s="102"/>
      <c r="AC442" s="102"/>
      <c r="AD442" s="102"/>
      <c r="AE442" s="102"/>
      <c r="AF442" s="102"/>
      <c r="AG442" s="102"/>
      <c r="AH442" s="102"/>
      <c r="AI442" s="102"/>
      <c r="AJ442" s="102"/>
      <c r="AK442" s="102"/>
      <c r="AL442" s="102"/>
      <c r="AM442" s="102"/>
      <c r="AN442" s="102"/>
      <c r="AO442" s="102"/>
      <c r="AP442" s="102"/>
      <c r="AQ442" s="102"/>
      <c r="AR442" s="102"/>
      <c r="AS442" s="102"/>
      <c r="AT442" s="102"/>
      <c r="AU442" s="102"/>
      <c r="AV442" s="102"/>
      <c r="AW442" s="102"/>
      <c r="AX442" s="102"/>
      <c r="AY442" s="102"/>
      <c r="AZ442" s="102"/>
      <c r="BA442" s="102"/>
      <c r="BB442" s="102"/>
      <c r="BC442" s="102"/>
      <c r="BD442" s="102"/>
      <c r="BE442" s="102"/>
      <c r="BF442" s="102"/>
      <c r="BG442" s="102"/>
      <c r="BH442" s="102"/>
      <c r="BI442" s="102"/>
      <c r="BJ442" s="102"/>
      <c r="BK442" s="102"/>
      <c r="BL442" s="102"/>
      <c r="BM442" s="102"/>
      <c r="BN442" s="102"/>
      <c r="BO442" s="102"/>
      <c r="BP442" s="102"/>
      <c r="BQ442" s="102"/>
      <c r="BR442" s="102"/>
      <c r="BS442" s="102"/>
      <c r="BT442" s="102"/>
      <c r="BU442" s="102"/>
      <c r="BV442" s="102"/>
      <c r="BW442" s="102"/>
      <c r="BX442" s="102"/>
      <c r="BY442" s="102"/>
      <c r="BZ442" s="102"/>
      <c r="CA442" s="102"/>
    </row>
    <row r="443" spans="1:79">
      <c r="A443" s="34"/>
      <c r="B443" s="34"/>
      <c r="C443" s="34"/>
      <c r="D443" s="34"/>
      <c r="E443" s="34"/>
      <c r="F443" s="34"/>
      <c r="G443" s="34"/>
      <c r="H443" s="102"/>
      <c r="I443" s="102"/>
      <c r="J443" s="102"/>
      <c r="K443" s="102"/>
      <c r="L443" s="102"/>
      <c r="M443" s="102"/>
      <c r="N443" s="102"/>
      <c r="O443" s="102"/>
      <c r="P443" s="102"/>
      <c r="Q443" s="102"/>
      <c r="R443" s="102"/>
      <c r="S443" s="102"/>
      <c r="T443" s="102"/>
      <c r="U443" s="102"/>
      <c r="V443" s="102"/>
      <c r="W443" s="102"/>
      <c r="X443" s="102"/>
      <c r="Y443" s="102"/>
      <c r="Z443" s="102"/>
      <c r="AA443" s="102"/>
      <c r="AB443" s="102"/>
      <c r="AC443" s="102"/>
      <c r="AD443" s="102"/>
      <c r="AE443" s="102"/>
      <c r="AF443" s="102"/>
      <c r="AG443" s="102"/>
      <c r="AH443" s="102"/>
      <c r="AI443" s="102"/>
      <c r="AJ443" s="102"/>
      <c r="AK443" s="102"/>
      <c r="AL443" s="102"/>
      <c r="AM443" s="102"/>
      <c r="AN443" s="102"/>
      <c r="AO443" s="102"/>
      <c r="AP443" s="102"/>
      <c r="AQ443" s="102"/>
      <c r="AR443" s="102"/>
      <c r="AS443" s="102"/>
      <c r="AT443" s="102"/>
      <c r="AU443" s="102"/>
      <c r="AV443" s="102"/>
      <c r="AW443" s="102"/>
      <c r="AX443" s="102"/>
      <c r="AY443" s="102"/>
      <c r="AZ443" s="102"/>
      <c r="BA443" s="102"/>
      <c r="BB443" s="102"/>
      <c r="BC443" s="102"/>
      <c r="BD443" s="102"/>
      <c r="BE443" s="102"/>
      <c r="BF443" s="102"/>
      <c r="BG443" s="102"/>
      <c r="BH443" s="102"/>
      <c r="BI443" s="102"/>
      <c r="BJ443" s="102"/>
      <c r="BK443" s="102"/>
      <c r="BL443" s="102"/>
      <c r="BM443" s="102"/>
      <c r="BN443" s="102"/>
      <c r="BO443" s="102"/>
      <c r="BP443" s="102"/>
      <c r="BQ443" s="102"/>
      <c r="BR443" s="102"/>
      <c r="BS443" s="102"/>
      <c r="BT443" s="102"/>
      <c r="BU443" s="102"/>
      <c r="BV443" s="102"/>
      <c r="BW443" s="102"/>
      <c r="BX443" s="102"/>
      <c r="BY443" s="102"/>
      <c r="BZ443" s="102"/>
      <c r="CA443" s="102"/>
    </row>
    <row r="444" spans="1:79">
      <c r="A444" s="34"/>
      <c r="B444" s="34"/>
      <c r="C444" s="34"/>
      <c r="D444" s="34"/>
      <c r="E444" s="34"/>
      <c r="F444" s="34"/>
      <c r="G444" s="34"/>
      <c r="H444" s="102"/>
      <c r="I444" s="102"/>
      <c r="J444" s="102"/>
      <c r="K444" s="102"/>
      <c r="L444" s="102"/>
      <c r="M444" s="102"/>
      <c r="N444" s="102"/>
      <c r="O444" s="102"/>
      <c r="P444" s="102"/>
      <c r="Q444" s="102"/>
      <c r="R444" s="102"/>
      <c r="S444" s="102"/>
      <c r="T444" s="102"/>
      <c r="U444" s="102"/>
      <c r="V444" s="102"/>
      <c r="W444" s="102"/>
      <c r="X444" s="102"/>
      <c r="Y444" s="102"/>
      <c r="Z444" s="102"/>
      <c r="AA444" s="102"/>
      <c r="AB444" s="102"/>
      <c r="AC444" s="102"/>
      <c r="AD444" s="102"/>
      <c r="AE444" s="102"/>
      <c r="AF444" s="102"/>
      <c r="AG444" s="102"/>
      <c r="AH444" s="102"/>
      <c r="AI444" s="102"/>
      <c r="AJ444" s="102"/>
      <c r="AK444" s="102"/>
      <c r="AL444" s="102"/>
      <c r="AM444" s="102"/>
      <c r="AN444" s="102"/>
      <c r="AO444" s="102"/>
      <c r="AP444" s="102"/>
      <c r="AQ444" s="102"/>
      <c r="AR444" s="102"/>
      <c r="AS444" s="102"/>
      <c r="AT444" s="102"/>
      <c r="AU444" s="102"/>
      <c r="AV444" s="102"/>
      <c r="AW444" s="102"/>
      <c r="AX444" s="102"/>
      <c r="AY444" s="102"/>
      <c r="AZ444" s="102"/>
      <c r="BA444" s="102"/>
      <c r="BB444" s="102"/>
      <c r="BC444" s="102"/>
      <c r="BD444" s="102"/>
      <c r="BE444" s="102"/>
      <c r="BF444" s="102"/>
      <c r="BG444" s="102"/>
      <c r="BH444" s="102"/>
      <c r="BI444" s="102"/>
      <c r="BJ444" s="102"/>
      <c r="BK444" s="102"/>
      <c r="BL444" s="102"/>
      <c r="BM444" s="102"/>
      <c r="BN444" s="102"/>
      <c r="BO444" s="102"/>
      <c r="BP444" s="102"/>
      <c r="BQ444" s="102"/>
      <c r="BR444" s="102"/>
      <c r="BS444" s="102"/>
      <c r="BT444" s="102"/>
      <c r="BU444" s="102"/>
      <c r="BV444" s="102"/>
      <c r="BW444" s="102"/>
      <c r="BX444" s="102"/>
      <c r="BY444" s="102"/>
      <c r="BZ444" s="102"/>
      <c r="CA444" s="102"/>
    </row>
    <row r="445" spans="1:79">
      <c r="A445" s="34"/>
      <c r="B445" s="34"/>
      <c r="C445" s="34"/>
      <c r="D445" s="34"/>
      <c r="E445" s="34"/>
      <c r="F445" s="34"/>
      <c r="G445" s="34"/>
      <c r="H445" s="102"/>
      <c r="I445" s="102"/>
      <c r="J445" s="102"/>
      <c r="K445" s="102"/>
      <c r="L445" s="102"/>
      <c r="M445" s="102"/>
      <c r="N445" s="102"/>
      <c r="O445" s="102"/>
      <c r="P445" s="102"/>
      <c r="Q445" s="102"/>
      <c r="R445" s="102"/>
      <c r="S445" s="102"/>
      <c r="T445" s="102"/>
      <c r="U445" s="102"/>
      <c r="V445" s="102"/>
      <c r="W445" s="102"/>
      <c r="X445" s="102"/>
      <c r="Y445" s="102"/>
      <c r="Z445" s="102"/>
      <c r="AA445" s="102"/>
      <c r="AB445" s="102"/>
      <c r="AC445" s="102"/>
      <c r="AD445" s="102"/>
      <c r="AE445" s="102"/>
      <c r="AF445" s="102"/>
      <c r="AG445" s="102"/>
      <c r="AH445" s="102"/>
      <c r="AI445" s="102"/>
      <c r="AJ445" s="102"/>
      <c r="AK445" s="102"/>
      <c r="AL445" s="102"/>
      <c r="AM445" s="102"/>
      <c r="AN445" s="102"/>
      <c r="AO445" s="102"/>
      <c r="AP445" s="102"/>
      <c r="AQ445" s="102"/>
      <c r="AR445" s="102"/>
      <c r="AS445" s="102"/>
      <c r="AT445" s="102"/>
      <c r="AU445" s="102"/>
      <c r="AV445" s="102"/>
      <c r="AW445" s="102"/>
      <c r="AX445" s="102"/>
      <c r="AY445" s="102"/>
      <c r="AZ445" s="102"/>
      <c r="BA445" s="102"/>
      <c r="BB445" s="102"/>
      <c r="BC445" s="102"/>
      <c r="BD445" s="102"/>
      <c r="BE445" s="102"/>
      <c r="BF445" s="102"/>
      <c r="BG445" s="102"/>
      <c r="BH445" s="102"/>
      <c r="BI445" s="102"/>
      <c r="BJ445" s="102"/>
      <c r="BK445" s="102"/>
      <c r="BL445" s="102"/>
      <c r="BM445" s="102"/>
      <c r="BN445" s="102"/>
      <c r="BO445" s="102"/>
      <c r="BP445" s="102"/>
      <c r="BQ445" s="102"/>
      <c r="BR445" s="102"/>
      <c r="BS445" s="102"/>
      <c r="BT445" s="102"/>
      <c r="BU445" s="102"/>
      <c r="BV445" s="102"/>
      <c r="BW445" s="102"/>
      <c r="BX445" s="102"/>
      <c r="BY445" s="102"/>
      <c r="BZ445" s="102"/>
      <c r="CA445" s="102"/>
    </row>
    <row r="446" spans="1:79">
      <c r="A446" s="34"/>
      <c r="B446" s="34"/>
      <c r="C446" s="34"/>
      <c r="D446" s="34"/>
      <c r="E446" s="34"/>
      <c r="F446" s="34"/>
      <c r="G446" s="34"/>
      <c r="H446" s="102"/>
      <c r="I446" s="102"/>
      <c r="J446" s="102"/>
      <c r="K446" s="102"/>
      <c r="L446" s="102"/>
      <c r="M446" s="102"/>
      <c r="N446" s="102"/>
      <c r="O446" s="102"/>
      <c r="P446" s="102"/>
      <c r="Q446" s="102"/>
      <c r="R446" s="102"/>
      <c r="S446" s="102"/>
      <c r="T446" s="102"/>
      <c r="U446" s="102"/>
      <c r="V446" s="102"/>
      <c r="W446" s="102"/>
      <c r="X446" s="102"/>
      <c r="Y446" s="102"/>
      <c r="Z446" s="102"/>
      <c r="AA446" s="102"/>
      <c r="AB446" s="102"/>
      <c r="AC446" s="102"/>
      <c r="AD446" s="102"/>
      <c r="AE446" s="102"/>
      <c r="AF446" s="102"/>
      <c r="AG446" s="102"/>
      <c r="AH446" s="102"/>
      <c r="AI446" s="102"/>
      <c r="AJ446" s="102"/>
      <c r="AK446" s="102"/>
      <c r="AL446" s="102"/>
      <c r="AM446" s="102"/>
      <c r="AN446" s="102"/>
      <c r="AO446" s="102"/>
      <c r="AP446" s="102"/>
      <c r="AQ446" s="102"/>
      <c r="AR446" s="102"/>
      <c r="AS446" s="102"/>
      <c r="AT446" s="102"/>
      <c r="AU446" s="102"/>
      <c r="AV446" s="102"/>
      <c r="AW446" s="102"/>
      <c r="AX446" s="102"/>
      <c r="AY446" s="102"/>
      <c r="AZ446" s="102"/>
      <c r="BA446" s="102"/>
      <c r="BB446" s="102"/>
      <c r="BC446" s="102"/>
      <c r="BD446" s="102"/>
      <c r="BE446" s="102"/>
      <c r="BF446" s="102"/>
      <c r="BG446" s="102"/>
      <c r="BH446" s="102"/>
      <c r="BI446" s="102"/>
      <c r="BJ446" s="102"/>
      <c r="BK446" s="102"/>
      <c r="BL446" s="102"/>
      <c r="BM446" s="102"/>
      <c r="BN446" s="102"/>
      <c r="BO446" s="102"/>
      <c r="BP446" s="102"/>
      <c r="BQ446" s="102"/>
      <c r="BR446" s="102"/>
      <c r="BS446" s="102"/>
      <c r="BT446" s="102"/>
      <c r="BU446" s="102"/>
      <c r="BV446" s="102"/>
      <c r="BW446" s="102"/>
      <c r="BX446" s="102"/>
      <c r="BY446" s="102"/>
      <c r="BZ446" s="102"/>
      <c r="CA446" s="102"/>
    </row>
    <row r="447" spans="1:79">
      <c r="A447" s="34"/>
      <c r="B447" s="34"/>
      <c r="C447" s="34"/>
      <c r="D447" s="34"/>
      <c r="E447" s="34"/>
      <c r="F447" s="34"/>
      <c r="G447" s="34"/>
      <c r="H447" s="102"/>
      <c r="I447" s="102"/>
      <c r="J447" s="102"/>
      <c r="K447" s="102"/>
      <c r="L447" s="102"/>
      <c r="M447" s="102"/>
      <c r="N447" s="102"/>
      <c r="O447" s="102"/>
      <c r="P447" s="102"/>
      <c r="Q447" s="102"/>
      <c r="R447" s="102"/>
      <c r="S447" s="102"/>
      <c r="T447" s="102"/>
      <c r="U447" s="102"/>
      <c r="V447" s="102"/>
      <c r="W447" s="102"/>
      <c r="X447" s="102"/>
      <c r="Y447" s="102"/>
      <c r="Z447" s="102"/>
      <c r="AA447" s="102"/>
      <c r="AB447" s="102"/>
      <c r="AC447" s="102"/>
      <c r="AD447" s="102"/>
      <c r="AE447" s="102"/>
      <c r="AF447" s="102"/>
      <c r="AG447" s="102"/>
      <c r="AH447" s="102"/>
      <c r="AI447" s="102"/>
      <c r="AJ447" s="102"/>
      <c r="AK447" s="102"/>
      <c r="AL447" s="102"/>
      <c r="AM447" s="102"/>
      <c r="AN447" s="102"/>
      <c r="AO447" s="102"/>
      <c r="AP447" s="102"/>
      <c r="AQ447" s="102"/>
      <c r="AR447" s="102"/>
      <c r="AS447" s="102"/>
      <c r="AT447" s="102"/>
      <c r="AU447" s="102"/>
      <c r="AV447" s="102"/>
      <c r="AW447" s="102"/>
      <c r="AX447" s="102"/>
      <c r="AY447" s="102"/>
      <c r="AZ447" s="102"/>
      <c r="BA447" s="102"/>
      <c r="BB447" s="102"/>
      <c r="BC447" s="102"/>
      <c r="BD447" s="102"/>
      <c r="BE447" s="102"/>
      <c r="BF447" s="102"/>
      <c r="BG447" s="102"/>
      <c r="BH447" s="102"/>
      <c r="BI447" s="102"/>
      <c r="BJ447" s="102"/>
      <c r="BK447" s="102"/>
      <c r="BL447" s="102"/>
      <c r="BM447" s="102"/>
      <c r="BN447" s="102"/>
      <c r="BO447" s="102"/>
      <c r="BP447" s="102"/>
      <c r="BQ447" s="102"/>
      <c r="BR447" s="102"/>
      <c r="BS447" s="102"/>
      <c r="BT447" s="102"/>
      <c r="BU447" s="102"/>
      <c r="BV447" s="102"/>
      <c r="BW447" s="102"/>
      <c r="BX447" s="102"/>
      <c r="BY447" s="102"/>
      <c r="BZ447" s="102"/>
      <c r="CA447" s="102"/>
    </row>
    <row r="448" spans="1:79">
      <c r="A448" s="34"/>
      <c r="B448" s="34"/>
      <c r="C448" s="34"/>
      <c r="D448" s="34"/>
      <c r="E448" s="34"/>
      <c r="F448" s="34"/>
      <c r="G448" s="34"/>
      <c r="H448" s="102"/>
      <c r="I448" s="102"/>
      <c r="J448" s="102"/>
      <c r="K448" s="102"/>
      <c r="L448" s="102"/>
      <c r="M448" s="102"/>
      <c r="N448" s="102"/>
      <c r="O448" s="102"/>
      <c r="P448" s="102"/>
      <c r="Q448" s="102"/>
      <c r="R448" s="102"/>
      <c r="S448" s="102"/>
      <c r="T448" s="102"/>
      <c r="U448" s="102"/>
      <c r="V448" s="102"/>
      <c r="W448" s="102"/>
      <c r="X448" s="102"/>
      <c r="Y448" s="102"/>
      <c r="Z448" s="102"/>
      <c r="AA448" s="102"/>
      <c r="AB448" s="102"/>
      <c r="AC448" s="102"/>
      <c r="AD448" s="102"/>
      <c r="AE448" s="102"/>
      <c r="AF448" s="102"/>
      <c r="AG448" s="102"/>
      <c r="AH448" s="102"/>
      <c r="AI448" s="102"/>
      <c r="AJ448" s="102"/>
      <c r="AK448" s="102"/>
      <c r="AL448" s="102"/>
      <c r="AM448" s="102"/>
      <c r="AN448" s="102"/>
      <c r="AO448" s="102"/>
      <c r="AP448" s="102"/>
      <c r="AQ448" s="102"/>
      <c r="AR448" s="102"/>
      <c r="AS448" s="102"/>
      <c r="AT448" s="102"/>
      <c r="AU448" s="102"/>
      <c r="AV448" s="102"/>
      <c r="AW448" s="102"/>
      <c r="AX448" s="102"/>
      <c r="AY448" s="102"/>
      <c r="AZ448" s="102"/>
      <c r="BA448" s="102"/>
      <c r="BB448" s="102"/>
      <c r="BC448" s="102"/>
      <c r="BD448" s="102"/>
      <c r="BE448" s="102"/>
      <c r="BF448" s="102"/>
      <c r="BG448" s="102"/>
      <c r="BH448" s="102"/>
      <c r="BI448" s="102"/>
      <c r="BJ448" s="102"/>
      <c r="BK448" s="102"/>
      <c r="BL448" s="102"/>
      <c r="BM448" s="102"/>
      <c r="BN448" s="102"/>
      <c r="BO448" s="102"/>
      <c r="BP448" s="102"/>
      <c r="BQ448" s="102"/>
      <c r="BR448" s="102"/>
      <c r="BS448" s="102"/>
      <c r="BT448" s="102"/>
      <c r="BU448" s="102"/>
      <c r="BV448" s="102"/>
      <c r="BW448" s="102"/>
      <c r="BX448" s="102"/>
      <c r="BY448" s="102"/>
      <c r="BZ448" s="102"/>
      <c r="CA448" s="102"/>
    </row>
    <row r="449" spans="1:79">
      <c r="A449" s="34"/>
      <c r="B449" s="34"/>
      <c r="C449" s="34"/>
      <c r="D449" s="34"/>
      <c r="E449" s="34"/>
      <c r="F449" s="34"/>
      <c r="G449" s="34"/>
      <c r="H449" s="102"/>
      <c r="I449" s="102"/>
      <c r="J449" s="102"/>
      <c r="K449" s="102"/>
      <c r="L449" s="102"/>
      <c r="M449" s="102"/>
      <c r="N449" s="102"/>
      <c r="O449" s="102"/>
      <c r="P449" s="102"/>
      <c r="Q449" s="102"/>
      <c r="R449" s="102"/>
      <c r="S449" s="102"/>
      <c r="T449" s="102"/>
      <c r="U449" s="102"/>
      <c r="V449" s="102"/>
      <c r="W449" s="102"/>
      <c r="X449" s="102"/>
      <c r="Y449" s="102"/>
      <c r="Z449" s="102"/>
      <c r="AA449" s="102"/>
      <c r="AB449" s="102"/>
      <c r="AC449" s="102"/>
      <c r="AD449" s="102"/>
      <c r="AE449" s="102"/>
      <c r="AF449" s="102"/>
      <c r="AG449" s="102"/>
      <c r="AH449" s="102"/>
      <c r="AI449" s="102"/>
      <c r="AJ449" s="102"/>
      <c r="AK449" s="102"/>
      <c r="AL449" s="102"/>
      <c r="AM449" s="102"/>
      <c r="AN449" s="102"/>
      <c r="AO449" s="102"/>
      <c r="AP449" s="102"/>
      <c r="AQ449" s="102"/>
      <c r="AR449" s="102"/>
      <c r="AS449" s="102"/>
      <c r="AT449" s="102"/>
      <c r="AU449" s="102"/>
      <c r="AV449" s="102"/>
      <c r="AW449" s="102"/>
      <c r="AX449" s="102"/>
      <c r="AY449" s="102"/>
      <c r="AZ449" s="102"/>
      <c r="BA449" s="102"/>
      <c r="BB449" s="102"/>
      <c r="BC449" s="102"/>
      <c r="BD449" s="102"/>
      <c r="BE449" s="102"/>
      <c r="BF449" s="102"/>
      <c r="BG449" s="102"/>
      <c r="BH449" s="102"/>
      <c r="BI449" s="102"/>
      <c r="BJ449" s="102"/>
      <c r="BK449" s="102"/>
      <c r="BL449" s="102"/>
      <c r="BM449" s="102"/>
      <c r="BN449" s="102"/>
      <c r="BO449" s="102"/>
      <c r="BP449" s="102"/>
      <c r="BQ449" s="102"/>
      <c r="BR449" s="102"/>
      <c r="BS449" s="102"/>
      <c r="BT449" s="102"/>
      <c r="BU449" s="102"/>
      <c r="BV449" s="102"/>
      <c r="BW449" s="102"/>
      <c r="BX449" s="102"/>
      <c r="BY449" s="102"/>
      <c r="BZ449" s="102"/>
      <c r="CA449" s="102"/>
    </row>
    <row r="450" spans="1:79">
      <c r="A450" s="34"/>
      <c r="B450" s="34"/>
      <c r="C450" s="34"/>
      <c r="D450" s="34"/>
      <c r="E450" s="34"/>
      <c r="F450" s="34"/>
      <c r="G450" s="34"/>
      <c r="H450" s="102"/>
      <c r="I450" s="102"/>
      <c r="J450" s="102"/>
      <c r="K450" s="102"/>
      <c r="L450" s="102"/>
      <c r="M450" s="102"/>
      <c r="N450" s="102"/>
      <c r="O450" s="102"/>
      <c r="P450" s="102"/>
      <c r="Q450" s="102"/>
      <c r="R450" s="102"/>
      <c r="S450" s="102"/>
      <c r="T450" s="102"/>
      <c r="U450" s="102"/>
      <c r="V450" s="102"/>
      <c r="W450" s="102"/>
      <c r="X450" s="102"/>
      <c r="Y450" s="102"/>
      <c r="Z450" s="102"/>
      <c r="AA450" s="102"/>
      <c r="AB450" s="102"/>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c r="BI450" s="102"/>
      <c r="BJ450" s="102"/>
      <c r="BK450" s="102"/>
      <c r="BL450" s="102"/>
      <c r="BM450" s="102"/>
      <c r="BN450" s="102"/>
      <c r="BO450" s="102"/>
      <c r="BP450" s="102"/>
      <c r="BQ450" s="102"/>
      <c r="BR450" s="102"/>
      <c r="BS450" s="102"/>
      <c r="BT450" s="102"/>
      <c r="BU450" s="102"/>
      <c r="BV450" s="102"/>
      <c r="BW450" s="102"/>
      <c r="BX450" s="102"/>
      <c r="BY450" s="102"/>
      <c r="BZ450" s="102"/>
      <c r="CA450" s="102"/>
    </row>
    <row r="451" spans="1:79">
      <c r="A451" s="34"/>
      <c r="B451" s="34"/>
      <c r="C451" s="34"/>
      <c r="D451" s="34"/>
      <c r="E451" s="34"/>
      <c r="F451" s="34"/>
      <c r="G451" s="34"/>
      <c r="H451" s="102"/>
      <c r="I451" s="102"/>
      <c r="J451" s="102"/>
      <c r="K451" s="102"/>
      <c r="L451" s="102"/>
      <c r="M451" s="102"/>
      <c r="N451" s="102"/>
      <c r="O451" s="102"/>
      <c r="P451" s="102"/>
      <c r="Q451" s="102"/>
      <c r="R451" s="102"/>
      <c r="S451" s="102"/>
      <c r="T451" s="102"/>
      <c r="U451" s="102"/>
      <c r="V451" s="102"/>
      <c r="W451" s="102"/>
      <c r="X451" s="102"/>
      <c r="Y451" s="102"/>
      <c r="Z451" s="102"/>
      <c r="AA451" s="102"/>
      <c r="AB451" s="102"/>
      <c r="AC451" s="102"/>
      <c r="AD451" s="102"/>
      <c r="AE451" s="102"/>
      <c r="AF451" s="102"/>
      <c r="AG451" s="102"/>
      <c r="AH451" s="102"/>
      <c r="AI451" s="102"/>
      <c r="AJ451" s="102"/>
      <c r="AK451" s="102"/>
      <c r="AL451" s="102"/>
      <c r="AM451" s="102"/>
      <c r="AN451" s="102"/>
      <c r="AO451" s="102"/>
      <c r="AP451" s="102"/>
      <c r="AQ451" s="102"/>
      <c r="AR451" s="102"/>
      <c r="AS451" s="102"/>
      <c r="AT451" s="102"/>
      <c r="AU451" s="102"/>
      <c r="AV451" s="102"/>
      <c r="AW451" s="102"/>
      <c r="AX451" s="102"/>
      <c r="AY451" s="102"/>
      <c r="AZ451" s="102"/>
      <c r="BA451" s="102"/>
      <c r="BB451" s="102"/>
      <c r="BC451" s="102"/>
      <c r="BD451" s="102"/>
      <c r="BE451" s="102"/>
      <c r="BF451" s="102"/>
      <c r="BG451" s="102"/>
      <c r="BH451" s="102"/>
      <c r="BI451" s="102"/>
      <c r="BJ451" s="102"/>
      <c r="BK451" s="102"/>
      <c r="BL451" s="102"/>
      <c r="BM451" s="102"/>
      <c r="BN451" s="102"/>
      <c r="BO451" s="102"/>
      <c r="BP451" s="102"/>
      <c r="BQ451" s="102"/>
      <c r="BR451" s="102"/>
      <c r="BS451" s="102"/>
      <c r="BT451" s="102"/>
      <c r="BU451" s="102"/>
      <c r="BV451" s="102"/>
      <c r="BW451" s="102"/>
      <c r="BX451" s="102"/>
      <c r="BY451" s="102"/>
      <c r="BZ451" s="102"/>
      <c r="CA451" s="102"/>
    </row>
    <row r="452" spans="1:79">
      <c r="A452" s="34"/>
      <c r="B452" s="34"/>
      <c r="C452" s="34"/>
      <c r="D452" s="34"/>
      <c r="E452" s="34"/>
      <c r="F452" s="34"/>
      <c r="G452" s="34"/>
      <c r="H452" s="102"/>
      <c r="I452" s="102"/>
      <c r="J452" s="102"/>
      <c r="K452" s="102"/>
      <c r="L452" s="102"/>
      <c r="M452" s="102"/>
      <c r="N452" s="102"/>
      <c r="O452" s="102"/>
      <c r="P452" s="102"/>
      <c r="Q452" s="102"/>
      <c r="R452" s="102"/>
      <c r="S452" s="102"/>
      <c r="T452" s="102"/>
      <c r="U452" s="102"/>
      <c r="V452" s="102"/>
      <c r="W452" s="102"/>
      <c r="X452" s="102"/>
      <c r="Y452" s="102"/>
      <c r="Z452" s="102"/>
      <c r="AA452" s="102"/>
      <c r="AB452" s="102"/>
      <c r="AC452" s="102"/>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c r="BI452" s="102"/>
      <c r="BJ452" s="102"/>
      <c r="BK452" s="102"/>
      <c r="BL452" s="102"/>
      <c r="BM452" s="102"/>
      <c r="BN452" s="102"/>
      <c r="BO452" s="102"/>
      <c r="BP452" s="102"/>
      <c r="BQ452" s="102"/>
      <c r="BR452" s="102"/>
      <c r="BS452" s="102"/>
      <c r="BT452" s="102"/>
      <c r="BU452" s="102"/>
      <c r="BV452" s="102"/>
      <c r="BW452" s="102"/>
      <c r="BX452" s="102"/>
      <c r="BY452" s="102"/>
      <c r="BZ452" s="102"/>
      <c r="CA452" s="102"/>
    </row>
    <row r="453" spans="1:79">
      <c r="A453" s="34"/>
      <c r="B453" s="34"/>
      <c r="C453" s="34"/>
      <c r="D453" s="34"/>
      <c r="E453" s="34"/>
      <c r="F453" s="34"/>
      <c r="G453" s="34"/>
      <c r="H453" s="102"/>
      <c r="I453" s="102"/>
      <c r="J453" s="102"/>
      <c r="K453" s="102"/>
      <c r="L453" s="102"/>
      <c r="M453" s="102"/>
      <c r="N453" s="102"/>
      <c r="O453" s="102"/>
      <c r="P453" s="102"/>
      <c r="Q453" s="102"/>
      <c r="R453" s="102"/>
      <c r="S453" s="102"/>
      <c r="T453" s="102"/>
      <c r="U453" s="102"/>
      <c r="V453" s="102"/>
      <c r="W453" s="102"/>
      <c r="X453" s="102"/>
      <c r="Y453" s="102"/>
      <c r="Z453" s="102"/>
      <c r="AA453" s="102"/>
      <c r="AB453" s="102"/>
      <c r="AC453" s="102"/>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102"/>
      <c r="BC453" s="102"/>
      <c r="BD453" s="102"/>
      <c r="BE453" s="102"/>
      <c r="BF453" s="102"/>
      <c r="BG453" s="102"/>
      <c r="BH453" s="102"/>
      <c r="BI453" s="102"/>
      <c r="BJ453" s="102"/>
      <c r="BK453" s="102"/>
      <c r="BL453" s="102"/>
      <c r="BM453" s="102"/>
      <c r="BN453" s="102"/>
      <c r="BO453" s="102"/>
      <c r="BP453" s="102"/>
      <c r="BQ453" s="102"/>
      <c r="BR453" s="102"/>
      <c r="BS453" s="102"/>
      <c r="BT453" s="102"/>
      <c r="BU453" s="102"/>
      <c r="BV453" s="102"/>
      <c r="BW453" s="102"/>
      <c r="BX453" s="102"/>
      <c r="BY453" s="102"/>
      <c r="BZ453" s="102"/>
      <c r="CA453" s="102"/>
    </row>
    <row r="454" spans="1:79">
      <c r="A454" s="34"/>
      <c r="B454" s="34"/>
      <c r="C454" s="34"/>
      <c r="D454" s="34"/>
      <c r="E454" s="34"/>
      <c r="F454" s="34"/>
      <c r="G454" s="34"/>
      <c r="H454" s="102"/>
      <c r="I454" s="102"/>
      <c r="J454" s="102"/>
      <c r="K454" s="102"/>
      <c r="L454" s="102"/>
      <c r="M454" s="102"/>
      <c r="N454" s="102"/>
      <c r="O454" s="102"/>
      <c r="P454" s="102"/>
      <c r="Q454" s="102"/>
      <c r="R454" s="102"/>
      <c r="S454" s="102"/>
      <c r="T454" s="102"/>
      <c r="U454" s="102"/>
      <c r="V454" s="102"/>
      <c r="W454" s="102"/>
      <c r="X454" s="102"/>
      <c r="Y454" s="102"/>
      <c r="Z454" s="102"/>
      <c r="AA454" s="102"/>
      <c r="AB454" s="102"/>
      <c r="AC454" s="102"/>
      <c r="AD454" s="102"/>
      <c r="AE454" s="102"/>
      <c r="AF454" s="102"/>
      <c r="AG454" s="102"/>
      <c r="AH454" s="102"/>
      <c r="AI454" s="102"/>
      <c r="AJ454" s="102"/>
      <c r="AK454" s="102"/>
      <c r="AL454" s="102"/>
      <c r="AM454" s="102"/>
      <c r="AN454" s="102"/>
      <c r="AO454" s="102"/>
      <c r="AP454" s="102"/>
      <c r="AQ454" s="102"/>
      <c r="AR454" s="102"/>
      <c r="AS454" s="102"/>
      <c r="AT454" s="102"/>
      <c r="AU454" s="102"/>
      <c r="AV454" s="102"/>
      <c r="AW454" s="102"/>
      <c r="AX454" s="102"/>
      <c r="AY454" s="102"/>
      <c r="AZ454" s="102"/>
      <c r="BA454" s="102"/>
      <c r="BB454" s="102"/>
      <c r="BC454" s="102"/>
      <c r="BD454" s="102"/>
      <c r="BE454" s="102"/>
      <c r="BF454" s="102"/>
      <c r="BG454" s="102"/>
      <c r="BH454" s="102"/>
      <c r="BI454" s="102"/>
      <c r="BJ454" s="102"/>
      <c r="BK454" s="102"/>
      <c r="BL454" s="102"/>
      <c r="BM454" s="102"/>
      <c r="BN454" s="102"/>
      <c r="BO454" s="102"/>
      <c r="BP454" s="102"/>
      <c r="BQ454" s="102"/>
      <c r="BR454" s="102"/>
      <c r="BS454" s="102"/>
      <c r="BT454" s="102"/>
      <c r="BU454" s="102"/>
      <c r="BV454" s="102"/>
      <c r="BW454" s="102"/>
      <c r="BX454" s="102"/>
      <c r="BY454" s="102"/>
      <c r="BZ454" s="102"/>
      <c r="CA454" s="102"/>
    </row>
    <row r="455" spans="1:79">
      <c r="A455" s="34"/>
      <c r="B455" s="34"/>
      <c r="C455" s="34"/>
      <c r="D455" s="34"/>
      <c r="E455" s="34"/>
      <c r="F455" s="34"/>
      <c r="G455" s="34"/>
      <c r="H455" s="102"/>
      <c r="I455" s="102"/>
      <c r="J455" s="102"/>
      <c r="K455" s="102"/>
      <c r="L455" s="102"/>
      <c r="M455" s="102"/>
      <c r="N455" s="102"/>
      <c r="O455" s="102"/>
      <c r="P455" s="102"/>
      <c r="Q455" s="102"/>
      <c r="R455" s="102"/>
      <c r="S455" s="102"/>
      <c r="T455" s="102"/>
      <c r="U455" s="102"/>
      <c r="V455" s="102"/>
      <c r="W455" s="102"/>
      <c r="X455" s="102"/>
      <c r="Y455" s="102"/>
      <c r="Z455" s="102"/>
      <c r="AA455" s="102"/>
      <c r="AB455" s="102"/>
      <c r="AC455" s="102"/>
      <c r="AD455" s="102"/>
      <c r="AE455" s="102"/>
      <c r="AF455" s="102"/>
      <c r="AG455" s="102"/>
      <c r="AH455" s="102"/>
      <c r="AI455" s="102"/>
      <c r="AJ455" s="102"/>
      <c r="AK455" s="102"/>
      <c r="AL455" s="102"/>
      <c r="AM455" s="102"/>
      <c r="AN455" s="102"/>
      <c r="AO455" s="102"/>
      <c r="AP455" s="102"/>
      <c r="AQ455" s="102"/>
      <c r="AR455" s="102"/>
      <c r="AS455" s="102"/>
      <c r="AT455" s="102"/>
      <c r="AU455" s="102"/>
      <c r="AV455" s="102"/>
      <c r="AW455" s="102"/>
      <c r="AX455" s="102"/>
      <c r="AY455" s="102"/>
      <c r="AZ455" s="102"/>
      <c r="BA455" s="102"/>
      <c r="BB455" s="102"/>
      <c r="BC455" s="102"/>
      <c r="BD455" s="102"/>
      <c r="BE455" s="102"/>
      <c r="BF455" s="102"/>
      <c r="BG455" s="102"/>
      <c r="BH455" s="102"/>
      <c r="BI455" s="102"/>
      <c r="BJ455" s="102"/>
      <c r="BK455" s="102"/>
      <c r="BL455" s="102"/>
      <c r="BM455" s="102"/>
      <c r="BN455" s="102"/>
      <c r="BO455" s="102"/>
      <c r="BP455" s="102"/>
      <c r="BQ455" s="102"/>
      <c r="BR455" s="102"/>
      <c r="BS455" s="102"/>
      <c r="BT455" s="102"/>
      <c r="BU455" s="102"/>
      <c r="BV455" s="102"/>
      <c r="BW455" s="102"/>
      <c r="BX455" s="102"/>
      <c r="BY455" s="102"/>
      <c r="BZ455" s="102"/>
      <c r="CA455" s="102"/>
    </row>
    <row r="456" spans="1:79">
      <c r="A456" s="34"/>
      <c r="B456" s="34"/>
      <c r="C456" s="34"/>
      <c r="D456" s="34"/>
      <c r="E456" s="34"/>
      <c r="F456" s="34"/>
      <c r="G456" s="34"/>
      <c r="H456" s="102"/>
      <c r="I456" s="102"/>
      <c r="J456" s="102"/>
      <c r="K456" s="102"/>
      <c r="L456" s="102"/>
      <c r="M456" s="102"/>
      <c r="N456" s="102"/>
      <c r="O456" s="102"/>
      <c r="P456" s="102"/>
      <c r="Q456" s="102"/>
      <c r="R456" s="102"/>
      <c r="S456" s="102"/>
      <c r="T456" s="102"/>
      <c r="U456" s="102"/>
      <c r="V456" s="102"/>
      <c r="W456" s="102"/>
      <c r="X456" s="102"/>
      <c r="Y456" s="102"/>
      <c r="Z456" s="102"/>
      <c r="AA456" s="102"/>
      <c r="AB456" s="102"/>
      <c r="AC456" s="102"/>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2"/>
      <c r="BH456" s="102"/>
      <c r="BI456" s="102"/>
      <c r="BJ456" s="102"/>
      <c r="BK456" s="102"/>
      <c r="BL456" s="102"/>
      <c r="BM456" s="102"/>
      <c r="BN456" s="102"/>
      <c r="BO456" s="102"/>
      <c r="BP456" s="102"/>
      <c r="BQ456" s="102"/>
      <c r="BR456" s="102"/>
      <c r="BS456" s="102"/>
      <c r="BT456" s="102"/>
      <c r="BU456" s="102"/>
      <c r="BV456" s="102"/>
      <c r="BW456" s="102"/>
      <c r="BX456" s="102"/>
      <c r="BY456" s="102"/>
      <c r="BZ456" s="102"/>
      <c r="CA456" s="102"/>
    </row>
    <row r="457" spans="1:79">
      <c r="A457" s="34"/>
      <c r="B457" s="34"/>
      <c r="C457" s="34"/>
      <c r="D457" s="34"/>
      <c r="E457" s="34"/>
      <c r="F457" s="34"/>
      <c r="G457" s="34"/>
      <c r="H457" s="102"/>
      <c r="I457" s="102"/>
      <c r="J457" s="102"/>
      <c r="K457" s="102"/>
      <c r="L457" s="102"/>
      <c r="M457" s="102"/>
      <c r="N457" s="102"/>
      <c r="O457" s="102"/>
      <c r="P457" s="102"/>
      <c r="Q457" s="102"/>
      <c r="R457" s="102"/>
      <c r="S457" s="102"/>
      <c r="T457" s="102"/>
      <c r="U457" s="102"/>
      <c r="V457" s="102"/>
      <c r="W457" s="102"/>
      <c r="X457" s="102"/>
      <c r="Y457" s="102"/>
      <c r="Z457" s="102"/>
      <c r="AA457" s="102"/>
      <c r="AB457" s="102"/>
      <c r="AC457" s="102"/>
      <c r="AD457" s="102"/>
      <c r="AE457" s="102"/>
      <c r="AF457" s="102"/>
      <c r="AG457" s="102"/>
      <c r="AH457" s="102"/>
      <c r="AI457" s="102"/>
      <c r="AJ457" s="102"/>
      <c r="AK457" s="102"/>
      <c r="AL457" s="102"/>
      <c r="AM457" s="102"/>
      <c r="AN457" s="102"/>
      <c r="AO457" s="102"/>
      <c r="AP457" s="102"/>
      <c r="AQ457" s="102"/>
      <c r="AR457" s="102"/>
      <c r="AS457" s="102"/>
      <c r="AT457" s="102"/>
      <c r="AU457" s="102"/>
      <c r="AV457" s="102"/>
      <c r="AW457" s="102"/>
      <c r="AX457" s="102"/>
      <c r="AY457" s="102"/>
      <c r="AZ457" s="102"/>
      <c r="BA457" s="102"/>
      <c r="BB457" s="102"/>
      <c r="BC457" s="102"/>
      <c r="BD457" s="102"/>
      <c r="BE457" s="102"/>
      <c r="BF457" s="102"/>
      <c r="BG457" s="102"/>
      <c r="BH457" s="102"/>
      <c r="BI457" s="102"/>
      <c r="BJ457" s="102"/>
      <c r="BK457" s="102"/>
      <c r="BL457" s="102"/>
      <c r="BM457" s="102"/>
      <c r="BN457" s="102"/>
      <c r="BO457" s="102"/>
      <c r="BP457" s="102"/>
      <c r="BQ457" s="102"/>
      <c r="BR457" s="102"/>
      <c r="BS457" s="102"/>
      <c r="BT457" s="102"/>
      <c r="BU457" s="102"/>
      <c r="BV457" s="102"/>
      <c r="BW457" s="102"/>
      <c r="BX457" s="102"/>
      <c r="BY457" s="102"/>
      <c r="BZ457" s="102"/>
      <c r="CA457" s="102"/>
    </row>
    <row r="458" spans="1:79">
      <c r="A458" s="34"/>
      <c r="B458" s="34"/>
      <c r="C458" s="34"/>
      <c r="D458" s="34"/>
      <c r="E458" s="34"/>
      <c r="F458" s="34"/>
      <c r="G458" s="34"/>
      <c r="H458" s="102"/>
      <c r="I458" s="102"/>
      <c r="J458" s="102"/>
      <c r="K458" s="102"/>
      <c r="L458" s="102"/>
      <c r="M458" s="102"/>
      <c r="N458" s="102"/>
      <c r="O458" s="102"/>
      <c r="P458" s="102"/>
      <c r="Q458" s="102"/>
      <c r="R458" s="102"/>
      <c r="S458" s="102"/>
      <c r="T458" s="102"/>
      <c r="U458" s="102"/>
      <c r="V458" s="102"/>
      <c r="W458" s="102"/>
      <c r="X458" s="102"/>
      <c r="Y458" s="102"/>
      <c r="Z458" s="102"/>
      <c r="AA458" s="102"/>
      <c r="AB458" s="102"/>
      <c r="AC458" s="102"/>
      <c r="AD458" s="102"/>
      <c r="AE458" s="102"/>
      <c r="AF458" s="102"/>
      <c r="AG458" s="102"/>
      <c r="AH458" s="102"/>
      <c r="AI458" s="102"/>
      <c r="AJ458" s="102"/>
      <c r="AK458" s="102"/>
      <c r="AL458" s="102"/>
      <c r="AM458" s="102"/>
      <c r="AN458" s="102"/>
      <c r="AO458" s="102"/>
      <c r="AP458" s="102"/>
      <c r="AQ458" s="102"/>
      <c r="AR458" s="102"/>
      <c r="AS458" s="102"/>
      <c r="AT458" s="102"/>
      <c r="AU458" s="102"/>
      <c r="AV458" s="102"/>
      <c r="AW458" s="102"/>
      <c r="AX458" s="102"/>
      <c r="AY458" s="102"/>
      <c r="AZ458" s="102"/>
      <c r="BA458" s="102"/>
      <c r="BB458" s="102"/>
      <c r="BC458" s="102"/>
      <c r="BD458" s="102"/>
      <c r="BE458" s="102"/>
      <c r="BF458" s="102"/>
      <c r="BG458" s="102"/>
      <c r="BH458" s="102"/>
      <c r="BI458" s="102"/>
      <c r="BJ458" s="102"/>
      <c r="BK458" s="102"/>
      <c r="BL458" s="102"/>
      <c r="BM458" s="102"/>
      <c r="BN458" s="102"/>
      <c r="BO458" s="102"/>
      <c r="BP458" s="102"/>
      <c r="BQ458" s="102"/>
      <c r="BR458" s="102"/>
      <c r="BS458" s="102"/>
      <c r="BT458" s="102"/>
      <c r="BU458" s="102"/>
      <c r="BV458" s="102"/>
      <c r="BW458" s="102"/>
      <c r="BX458" s="102"/>
      <c r="BY458" s="102"/>
      <c r="BZ458" s="102"/>
      <c r="CA458" s="102"/>
    </row>
    <row r="459" spans="1:79">
      <c r="A459" s="34"/>
      <c r="B459" s="34"/>
      <c r="C459" s="34"/>
      <c r="D459" s="34"/>
      <c r="E459" s="34"/>
      <c r="F459" s="34"/>
      <c r="G459" s="34"/>
      <c r="H459" s="102"/>
      <c r="I459" s="102"/>
      <c r="J459" s="102"/>
      <c r="K459" s="102"/>
      <c r="L459" s="102"/>
      <c r="M459" s="102"/>
      <c r="N459" s="102"/>
      <c r="O459" s="102"/>
      <c r="P459" s="102"/>
      <c r="Q459" s="102"/>
      <c r="R459" s="102"/>
      <c r="S459" s="102"/>
      <c r="T459" s="102"/>
      <c r="U459" s="102"/>
      <c r="V459" s="102"/>
      <c r="W459" s="102"/>
      <c r="X459" s="102"/>
      <c r="Y459" s="102"/>
      <c r="Z459" s="102"/>
      <c r="AA459" s="102"/>
      <c r="AB459" s="102"/>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J459" s="102"/>
      <c r="BK459" s="102"/>
      <c r="BL459" s="102"/>
      <c r="BM459" s="102"/>
      <c r="BN459" s="102"/>
      <c r="BO459" s="102"/>
      <c r="BP459" s="102"/>
      <c r="BQ459" s="102"/>
      <c r="BR459" s="102"/>
      <c r="BS459" s="102"/>
      <c r="BT459" s="102"/>
      <c r="BU459" s="102"/>
      <c r="BV459" s="102"/>
      <c r="BW459" s="102"/>
      <c r="BX459" s="102"/>
      <c r="BY459" s="102"/>
      <c r="BZ459" s="102"/>
      <c r="CA459" s="102"/>
    </row>
    <row r="460" spans="1:79">
      <c r="A460" s="34"/>
      <c r="B460" s="34"/>
      <c r="C460" s="34"/>
      <c r="D460" s="34"/>
      <c r="E460" s="34"/>
      <c r="F460" s="34"/>
      <c r="G460" s="34"/>
      <c r="H460" s="102"/>
      <c r="I460" s="102"/>
      <c r="J460" s="102"/>
      <c r="K460" s="102"/>
      <c r="L460" s="102"/>
      <c r="M460" s="102"/>
      <c r="N460" s="102"/>
      <c r="O460" s="102"/>
      <c r="P460" s="102"/>
      <c r="Q460" s="102"/>
      <c r="R460" s="102"/>
      <c r="S460" s="102"/>
      <c r="T460" s="102"/>
      <c r="U460" s="102"/>
      <c r="V460" s="102"/>
      <c r="W460" s="102"/>
      <c r="X460" s="102"/>
      <c r="Y460" s="102"/>
      <c r="Z460" s="102"/>
      <c r="AA460" s="102"/>
      <c r="AB460" s="102"/>
      <c r="AC460" s="102"/>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c r="BI460" s="102"/>
      <c r="BJ460" s="102"/>
      <c r="BK460" s="102"/>
      <c r="BL460" s="102"/>
      <c r="BM460" s="102"/>
      <c r="BN460" s="102"/>
      <c r="BO460" s="102"/>
      <c r="BP460" s="102"/>
      <c r="BQ460" s="102"/>
      <c r="BR460" s="102"/>
      <c r="BS460" s="102"/>
      <c r="BT460" s="102"/>
      <c r="BU460" s="102"/>
      <c r="BV460" s="102"/>
      <c r="BW460" s="102"/>
      <c r="BX460" s="102"/>
      <c r="BY460" s="102"/>
      <c r="BZ460" s="102"/>
      <c r="CA460" s="102"/>
    </row>
    <row r="461" spans="1:79">
      <c r="A461" s="34"/>
      <c r="B461" s="34"/>
      <c r="C461" s="34"/>
      <c r="D461" s="34"/>
      <c r="E461" s="34"/>
      <c r="F461" s="34"/>
      <c r="G461" s="34"/>
      <c r="H461" s="102"/>
      <c r="I461" s="102"/>
      <c r="J461" s="102"/>
      <c r="K461" s="102"/>
      <c r="L461" s="102"/>
      <c r="M461" s="102"/>
      <c r="N461" s="102"/>
      <c r="O461" s="102"/>
      <c r="P461" s="102"/>
      <c r="Q461" s="102"/>
      <c r="R461" s="102"/>
      <c r="S461" s="102"/>
      <c r="T461" s="102"/>
      <c r="U461" s="102"/>
      <c r="V461" s="102"/>
      <c r="W461" s="102"/>
      <c r="X461" s="102"/>
      <c r="Y461" s="102"/>
      <c r="Z461" s="102"/>
      <c r="AA461" s="102"/>
      <c r="AB461" s="102"/>
      <c r="AC461" s="102"/>
      <c r="AD461" s="102"/>
      <c r="AE461" s="102"/>
      <c r="AF461" s="102"/>
      <c r="AG461" s="102"/>
      <c r="AH461" s="102"/>
      <c r="AI461" s="102"/>
      <c r="AJ461" s="102"/>
      <c r="AK461" s="102"/>
      <c r="AL461" s="102"/>
      <c r="AM461" s="102"/>
      <c r="AN461" s="102"/>
      <c r="AO461" s="102"/>
      <c r="AP461" s="102"/>
      <c r="AQ461" s="102"/>
      <c r="AR461" s="102"/>
      <c r="AS461" s="102"/>
      <c r="AT461" s="102"/>
      <c r="AU461" s="102"/>
      <c r="AV461" s="102"/>
      <c r="AW461" s="102"/>
      <c r="AX461" s="102"/>
      <c r="AY461" s="102"/>
      <c r="AZ461" s="102"/>
      <c r="BA461" s="102"/>
      <c r="BB461" s="102"/>
      <c r="BC461" s="102"/>
      <c r="BD461" s="102"/>
      <c r="BE461" s="102"/>
      <c r="BF461" s="102"/>
      <c r="BG461" s="102"/>
      <c r="BH461" s="102"/>
      <c r="BI461" s="102"/>
      <c r="BJ461" s="102"/>
      <c r="BK461" s="102"/>
      <c r="BL461" s="102"/>
      <c r="BM461" s="102"/>
      <c r="BN461" s="102"/>
      <c r="BO461" s="102"/>
      <c r="BP461" s="102"/>
      <c r="BQ461" s="102"/>
      <c r="BR461" s="102"/>
      <c r="BS461" s="102"/>
      <c r="BT461" s="102"/>
      <c r="BU461" s="102"/>
      <c r="BV461" s="102"/>
      <c r="BW461" s="102"/>
      <c r="BX461" s="102"/>
      <c r="BY461" s="102"/>
      <c r="BZ461" s="102"/>
      <c r="CA461" s="102"/>
    </row>
    <row r="462" spans="1:79">
      <c r="A462" s="34"/>
      <c r="B462" s="34"/>
      <c r="C462" s="34"/>
      <c r="D462" s="34"/>
      <c r="E462" s="34"/>
      <c r="F462" s="34"/>
      <c r="G462" s="34"/>
      <c r="H462" s="102"/>
      <c r="I462" s="102"/>
      <c r="J462" s="102"/>
      <c r="K462" s="102"/>
      <c r="L462" s="102"/>
      <c r="M462" s="102"/>
      <c r="N462" s="102"/>
      <c r="O462" s="102"/>
      <c r="P462" s="102"/>
      <c r="Q462" s="102"/>
      <c r="R462" s="102"/>
      <c r="S462" s="102"/>
      <c r="T462" s="102"/>
      <c r="U462" s="102"/>
      <c r="V462" s="102"/>
      <c r="W462" s="102"/>
      <c r="X462" s="102"/>
      <c r="Y462" s="102"/>
      <c r="Z462" s="102"/>
      <c r="AA462" s="102"/>
      <c r="AB462" s="102"/>
      <c r="AC462" s="102"/>
      <c r="AD462" s="102"/>
      <c r="AE462" s="102"/>
      <c r="AF462" s="102"/>
      <c r="AG462" s="102"/>
      <c r="AH462" s="102"/>
      <c r="AI462" s="102"/>
      <c r="AJ462" s="102"/>
      <c r="AK462" s="102"/>
      <c r="AL462" s="102"/>
      <c r="AM462" s="102"/>
      <c r="AN462" s="102"/>
      <c r="AO462" s="102"/>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c r="BX462" s="102"/>
      <c r="BY462" s="102"/>
      <c r="BZ462" s="102"/>
      <c r="CA462" s="102"/>
    </row>
    <row r="463" spans="1:79">
      <c r="A463" s="34"/>
      <c r="B463" s="34"/>
      <c r="C463" s="34"/>
      <c r="D463" s="34"/>
      <c r="E463" s="34"/>
      <c r="F463" s="34"/>
      <c r="G463" s="34"/>
      <c r="H463" s="102"/>
      <c r="I463" s="102"/>
      <c r="J463" s="102"/>
      <c r="K463" s="102"/>
      <c r="L463" s="102"/>
      <c r="M463" s="102"/>
      <c r="N463" s="102"/>
      <c r="O463" s="102"/>
      <c r="P463" s="102"/>
      <c r="Q463" s="102"/>
      <c r="R463" s="102"/>
      <c r="S463" s="102"/>
      <c r="T463" s="102"/>
      <c r="U463" s="102"/>
      <c r="V463" s="102"/>
      <c r="W463" s="102"/>
      <c r="X463" s="102"/>
      <c r="Y463" s="102"/>
      <c r="Z463" s="102"/>
      <c r="AA463" s="102"/>
      <c r="AB463" s="102"/>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A463" s="102"/>
    </row>
    <row r="464" spans="1:79">
      <c r="A464" s="34"/>
      <c r="B464" s="34"/>
      <c r="C464" s="34"/>
      <c r="D464" s="34"/>
      <c r="E464" s="34"/>
      <c r="F464" s="34"/>
      <c r="G464" s="34"/>
      <c r="H464" s="102"/>
      <c r="I464" s="102"/>
      <c r="J464" s="102"/>
      <c r="K464" s="102"/>
      <c r="L464" s="102"/>
      <c r="M464" s="102"/>
      <c r="N464" s="102"/>
      <c r="O464" s="102"/>
      <c r="P464" s="102"/>
      <c r="Q464" s="102"/>
      <c r="R464" s="102"/>
      <c r="S464" s="102"/>
      <c r="T464" s="102"/>
      <c r="U464" s="102"/>
      <c r="V464" s="102"/>
      <c r="W464" s="102"/>
      <c r="X464" s="102"/>
      <c r="Y464" s="102"/>
      <c r="Z464" s="102"/>
      <c r="AA464" s="102"/>
      <c r="AB464" s="102"/>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A464" s="102"/>
    </row>
    <row r="465" spans="1:79">
      <c r="A465" s="34"/>
      <c r="B465" s="34"/>
      <c r="C465" s="34"/>
      <c r="D465" s="34"/>
      <c r="E465" s="34"/>
      <c r="F465" s="34"/>
      <c r="G465" s="34"/>
      <c r="H465" s="102"/>
      <c r="I465" s="102"/>
      <c r="J465" s="102"/>
      <c r="K465" s="102"/>
      <c r="L465" s="102"/>
      <c r="M465" s="102"/>
      <c r="N465" s="102"/>
      <c r="O465" s="102"/>
      <c r="P465" s="102"/>
      <c r="Q465" s="102"/>
      <c r="R465" s="102"/>
      <c r="S465" s="102"/>
      <c r="T465" s="102"/>
      <c r="U465" s="102"/>
      <c r="V465" s="102"/>
      <c r="W465" s="102"/>
      <c r="X465" s="102"/>
      <c r="Y465" s="102"/>
      <c r="Z465" s="102"/>
      <c r="AA465" s="102"/>
      <c r="AB465" s="102"/>
      <c r="AC465" s="102"/>
      <c r="AD465" s="102"/>
      <c r="AE465" s="102"/>
      <c r="AF465" s="102"/>
      <c r="AG465" s="102"/>
      <c r="AH465" s="102"/>
      <c r="AI465" s="102"/>
      <c r="AJ465" s="102"/>
      <c r="AK465" s="102"/>
      <c r="AL465" s="102"/>
      <c r="AM465" s="102"/>
      <c r="AN465" s="102"/>
      <c r="AO465" s="102"/>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c r="CA465" s="102"/>
    </row>
    <row r="466" spans="1:79">
      <c r="A466" s="34"/>
      <c r="B466" s="34"/>
      <c r="C466" s="34"/>
      <c r="D466" s="34"/>
      <c r="E466" s="34"/>
      <c r="F466" s="34"/>
      <c r="G466" s="34"/>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A466" s="102"/>
    </row>
    <row r="467" spans="1:79">
      <c r="A467" s="34"/>
      <c r="B467" s="34"/>
      <c r="C467" s="34"/>
      <c r="D467" s="34"/>
      <c r="E467" s="34"/>
      <c r="F467" s="34"/>
      <c r="G467" s="34"/>
      <c r="H467" s="102"/>
      <c r="I467" s="102"/>
      <c r="J467" s="102"/>
      <c r="K467" s="102"/>
      <c r="L467" s="102"/>
      <c r="M467" s="102"/>
      <c r="N467" s="102"/>
      <c r="O467" s="102"/>
      <c r="P467" s="102"/>
      <c r="Q467" s="102"/>
      <c r="R467" s="102"/>
      <c r="S467" s="102"/>
      <c r="T467" s="102"/>
      <c r="U467" s="102"/>
      <c r="V467" s="102"/>
      <c r="W467" s="102"/>
      <c r="X467" s="102"/>
      <c r="Y467" s="102"/>
      <c r="Z467" s="102"/>
      <c r="AA467" s="102"/>
      <c r="AB467" s="102"/>
      <c r="AC467" s="102"/>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102"/>
      <c r="BC467" s="102"/>
      <c r="BD467" s="102"/>
      <c r="BE467" s="102"/>
      <c r="BF467" s="102"/>
      <c r="BG467" s="102"/>
      <c r="BH467" s="102"/>
      <c r="BI467" s="102"/>
      <c r="BJ467" s="102"/>
      <c r="BK467" s="102"/>
      <c r="BL467" s="102"/>
      <c r="BM467" s="102"/>
      <c r="BN467" s="102"/>
      <c r="BO467" s="102"/>
      <c r="BP467" s="102"/>
      <c r="BQ467" s="102"/>
      <c r="BR467" s="102"/>
      <c r="BS467" s="102"/>
      <c r="BT467" s="102"/>
      <c r="BU467" s="102"/>
      <c r="BV467" s="102"/>
      <c r="BW467" s="102"/>
      <c r="BX467" s="102"/>
      <c r="BY467" s="102"/>
      <c r="BZ467" s="102"/>
      <c r="CA467" s="102"/>
    </row>
    <row r="468" spans="1:79">
      <c r="A468" s="34"/>
      <c r="B468" s="34"/>
      <c r="C468" s="34"/>
      <c r="D468" s="34"/>
      <c r="E468" s="34"/>
      <c r="F468" s="34"/>
      <c r="G468" s="34"/>
      <c r="H468" s="102"/>
      <c r="I468" s="102"/>
      <c r="J468" s="102"/>
      <c r="K468" s="102"/>
      <c r="L468" s="102"/>
      <c r="M468" s="102"/>
      <c r="N468" s="102"/>
      <c r="O468" s="102"/>
      <c r="P468" s="102"/>
      <c r="Q468" s="102"/>
      <c r="R468" s="102"/>
      <c r="S468" s="102"/>
      <c r="T468" s="102"/>
      <c r="U468" s="102"/>
      <c r="V468" s="102"/>
      <c r="W468" s="102"/>
      <c r="X468" s="102"/>
      <c r="Y468" s="102"/>
      <c r="Z468" s="102"/>
      <c r="AA468" s="102"/>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c r="BU468" s="102"/>
      <c r="BV468" s="102"/>
      <c r="BW468" s="102"/>
      <c r="BX468" s="102"/>
      <c r="BY468" s="102"/>
      <c r="BZ468" s="102"/>
      <c r="CA468" s="102"/>
    </row>
    <row r="469" spans="1:79">
      <c r="A469" s="34"/>
      <c r="B469" s="34"/>
      <c r="C469" s="34"/>
      <c r="D469" s="34"/>
      <c r="E469" s="34"/>
      <c r="F469" s="34"/>
      <c r="G469" s="34"/>
      <c r="H469" s="102"/>
      <c r="I469" s="102"/>
      <c r="J469" s="102"/>
      <c r="K469" s="102"/>
      <c r="L469" s="102"/>
      <c r="M469" s="102"/>
      <c r="N469" s="102"/>
      <c r="O469" s="102"/>
      <c r="P469" s="102"/>
      <c r="Q469" s="102"/>
      <c r="R469" s="102"/>
      <c r="S469" s="102"/>
      <c r="T469" s="102"/>
      <c r="U469" s="102"/>
      <c r="V469" s="102"/>
      <c r="W469" s="102"/>
      <c r="X469" s="102"/>
      <c r="Y469" s="102"/>
      <c r="Z469" s="102"/>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c r="CA469" s="102"/>
    </row>
    <row r="470" spans="1:79">
      <c r="A470" s="34"/>
      <c r="B470" s="34"/>
      <c r="C470" s="34"/>
      <c r="D470" s="34"/>
      <c r="E470" s="34"/>
      <c r="F470" s="34"/>
      <c r="G470" s="34"/>
      <c r="H470" s="102"/>
      <c r="I470" s="102"/>
      <c r="J470" s="102"/>
      <c r="K470" s="102"/>
      <c r="L470" s="102"/>
      <c r="M470" s="102"/>
      <c r="N470" s="102"/>
      <c r="O470" s="102"/>
      <c r="P470" s="102"/>
      <c r="Q470" s="102"/>
      <c r="R470" s="102"/>
      <c r="S470" s="102"/>
      <c r="T470" s="102"/>
      <c r="U470" s="102"/>
      <c r="V470" s="102"/>
      <c r="W470" s="102"/>
      <c r="X470" s="102"/>
      <c r="Y470" s="102"/>
      <c r="Z470" s="102"/>
      <c r="AA470" s="102"/>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c r="BU470" s="102"/>
      <c r="BV470" s="102"/>
      <c r="BW470" s="102"/>
      <c r="BX470" s="102"/>
      <c r="BY470" s="102"/>
      <c r="BZ470" s="102"/>
      <c r="CA470" s="102"/>
    </row>
    <row r="471" spans="1:79">
      <c r="A471" s="34"/>
      <c r="B471" s="34"/>
      <c r="C471" s="34"/>
      <c r="D471" s="34"/>
      <c r="E471" s="34"/>
      <c r="F471" s="34"/>
      <c r="G471" s="34"/>
      <c r="H471" s="102"/>
      <c r="I471" s="102"/>
      <c r="J471" s="102"/>
      <c r="K471" s="102"/>
      <c r="L471" s="102"/>
      <c r="M471" s="102"/>
      <c r="N471" s="102"/>
      <c r="O471" s="102"/>
      <c r="P471" s="102"/>
      <c r="Q471" s="102"/>
      <c r="R471" s="102"/>
      <c r="S471" s="102"/>
      <c r="T471" s="102"/>
      <c r="U471" s="102"/>
      <c r="V471" s="102"/>
      <c r="W471" s="102"/>
      <c r="X471" s="102"/>
      <c r="Y471" s="102"/>
      <c r="Z471" s="102"/>
      <c r="AA471" s="102"/>
      <c r="AB471" s="102"/>
      <c r="AC471" s="102"/>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c r="CA471" s="102"/>
    </row>
    <row r="472" spans="1:79">
      <c r="A472" s="34"/>
      <c r="B472" s="34"/>
      <c r="C472" s="34"/>
      <c r="D472" s="34"/>
      <c r="E472" s="34"/>
      <c r="F472" s="34"/>
      <c r="G472" s="34"/>
      <c r="H472" s="102"/>
      <c r="I472" s="102"/>
      <c r="J472" s="102"/>
      <c r="K472" s="102"/>
      <c r="L472" s="102"/>
      <c r="M472" s="102"/>
      <c r="N472" s="102"/>
      <c r="O472" s="102"/>
      <c r="P472" s="102"/>
      <c r="Q472" s="102"/>
      <c r="R472" s="102"/>
      <c r="S472" s="102"/>
      <c r="T472" s="102"/>
      <c r="U472" s="102"/>
      <c r="V472" s="102"/>
      <c r="W472" s="102"/>
      <c r="X472" s="102"/>
      <c r="Y472" s="102"/>
      <c r="Z472" s="102"/>
      <c r="AA472" s="102"/>
      <c r="AB472" s="102"/>
      <c r="AC472" s="102"/>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A472" s="102"/>
    </row>
    <row r="473" spans="1:79">
      <c r="A473" s="34"/>
      <c r="B473" s="34"/>
      <c r="C473" s="34"/>
      <c r="D473" s="34"/>
      <c r="E473" s="34"/>
      <c r="F473" s="34"/>
      <c r="G473" s="34"/>
      <c r="H473" s="102"/>
      <c r="I473" s="102"/>
      <c r="J473" s="102"/>
      <c r="K473" s="102"/>
      <c r="L473" s="102"/>
      <c r="M473" s="102"/>
      <c r="N473" s="102"/>
      <c r="O473" s="102"/>
      <c r="P473" s="102"/>
      <c r="Q473" s="102"/>
      <c r="R473" s="102"/>
      <c r="S473" s="102"/>
      <c r="T473" s="102"/>
      <c r="U473" s="102"/>
      <c r="V473" s="102"/>
      <c r="W473" s="102"/>
      <c r="X473" s="102"/>
      <c r="Y473" s="102"/>
      <c r="Z473" s="102"/>
      <c r="AA473" s="102"/>
      <c r="AB473" s="102"/>
      <c r="AC473" s="102"/>
      <c r="AD473" s="102"/>
      <c r="AE473" s="102"/>
      <c r="AF473" s="102"/>
      <c r="AG473" s="102"/>
      <c r="AH473" s="102"/>
      <c r="AI473" s="102"/>
      <c r="AJ473" s="102"/>
      <c r="AK473" s="102"/>
      <c r="AL473" s="102"/>
      <c r="AM473" s="102"/>
      <c r="AN473" s="102"/>
      <c r="AO473" s="102"/>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c r="BX473" s="102"/>
      <c r="BY473" s="102"/>
      <c r="BZ473" s="102"/>
      <c r="CA473" s="102"/>
    </row>
    <row r="474" spans="1:79">
      <c r="A474" s="34"/>
      <c r="B474" s="34"/>
      <c r="C474" s="34"/>
      <c r="D474" s="34"/>
      <c r="E474" s="34"/>
      <c r="F474" s="34"/>
      <c r="G474" s="34"/>
      <c r="H474" s="102"/>
      <c r="I474" s="102"/>
      <c r="J474" s="102"/>
      <c r="K474" s="102"/>
      <c r="L474" s="102"/>
      <c r="M474" s="102"/>
      <c r="N474" s="102"/>
      <c r="O474" s="102"/>
      <c r="P474" s="102"/>
      <c r="Q474" s="102"/>
      <c r="R474" s="102"/>
      <c r="S474" s="102"/>
      <c r="T474" s="102"/>
      <c r="U474" s="102"/>
      <c r="V474" s="102"/>
      <c r="W474" s="102"/>
      <c r="X474" s="102"/>
      <c r="Y474" s="102"/>
      <c r="Z474" s="102"/>
      <c r="AA474" s="102"/>
      <c r="AB474" s="102"/>
      <c r="AC474" s="102"/>
      <c r="AD474" s="102"/>
      <c r="AE474" s="102"/>
      <c r="AF474" s="102"/>
      <c r="AG474" s="102"/>
      <c r="AH474" s="102"/>
      <c r="AI474" s="102"/>
      <c r="AJ474" s="102"/>
      <c r="AK474" s="102"/>
      <c r="AL474" s="102"/>
      <c r="AM474" s="102"/>
      <c r="AN474" s="102"/>
      <c r="AO474" s="102"/>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c r="BX474" s="102"/>
      <c r="BY474" s="102"/>
      <c r="BZ474" s="102"/>
      <c r="CA474" s="102"/>
    </row>
    <row r="475" spans="1:79">
      <c r="A475" s="34"/>
      <c r="B475" s="34"/>
      <c r="C475" s="34"/>
      <c r="D475" s="34"/>
      <c r="E475" s="34"/>
      <c r="F475" s="34"/>
      <c r="G475" s="34"/>
      <c r="H475" s="102"/>
      <c r="I475" s="102"/>
      <c r="J475" s="102"/>
      <c r="K475" s="102"/>
      <c r="L475" s="102"/>
      <c r="M475" s="102"/>
      <c r="N475" s="102"/>
      <c r="O475" s="102"/>
      <c r="P475" s="102"/>
      <c r="Q475" s="102"/>
      <c r="R475" s="102"/>
      <c r="S475" s="102"/>
      <c r="T475" s="102"/>
      <c r="U475" s="102"/>
      <c r="V475" s="102"/>
      <c r="W475" s="102"/>
      <c r="X475" s="102"/>
      <c r="Y475" s="102"/>
      <c r="Z475" s="102"/>
      <c r="AA475" s="102"/>
      <c r="AB475" s="102"/>
      <c r="AC475" s="102"/>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A475" s="102"/>
    </row>
    <row r="476" spans="1:79">
      <c r="A476" s="34"/>
      <c r="B476" s="34"/>
      <c r="C476" s="34"/>
      <c r="D476" s="34"/>
      <c r="E476" s="34"/>
      <c r="F476" s="34"/>
      <c r="G476" s="34"/>
      <c r="H476" s="102"/>
      <c r="I476" s="102"/>
      <c r="J476" s="102"/>
      <c r="K476" s="102"/>
      <c r="L476" s="102"/>
      <c r="M476" s="102"/>
      <c r="N476" s="102"/>
      <c r="O476" s="102"/>
      <c r="P476" s="102"/>
      <c r="Q476" s="102"/>
      <c r="R476" s="102"/>
      <c r="S476" s="102"/>
      <c r="T476" s="102"/>
      <c r="U476" s="102"/>
      <c r="V476" s="102"/>
      <c r="W476" s="102"/>
      <c r="X476" s="102"/>
      <c r="Y476" s="102"/>
      <c r="Z476" s="102"/>
      <c r="AA476" s="102"/>
      <c r="AB476" s="102"/>
      <c r="AC476" s="102"/>
      <c r="AD476" s="102"/>
      <c r="AE476" s="102"/>
      <c r="AF476" s="102"/>
      <c r="AG476" s="102"/>
      <c r="AH476" s="102"/>
      <c r="AI476" s="102"/>
      <c r="AJ476" s="102"/>
      <c r="AK476" s="102"/>
      <c r="AL476" s="102"/>
      <c r="AM476" s="102"/>
      <c r="AN476" s="102"/>
      <c r="AO476" s="102"/>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c r="BU476" s="102"/>
      <c r="BV476" s="102"/>
      <c r="BW476" s="102"/>
      <c r="BX476" s="102"/>
      <c r="BY476" s="102"/>
      <c r="BZ476" s="102"/>
      <c r="CA476" s="102"/>
    </row>
    <row r="477" spans="1:79">
      <c r="A477" s="34"/>
      <c r="B477" s="34"/>
      <c r="C477" s="34"/>
      <c r="D477" s="34"/>
      <c r="E477" s="34"/>
      <c r="F477" s="34"/>
      <c r="G477" s="34"/>
      <c r="H477" s="102"/>
      <c r="I477" s="102"/>
      <c r="J477" s="102"/>
      <c r="K477" s="102"/>
      <c r="L477" s="102"/>
      <c r="M477" s="102"/>
      <c r="N477" s="102"/>
      <c r="O477" s="102"/>
      <c r="P477" s="102"/>
      <c r="Q477" s="102"/>
      <c r="R477" s="102"/>
      <c r="S477" s="102"/>
      <c r="T477" s="102"/>
      <c r="U477" s="102"/>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A477" s="102"/>
    </row>
    <row r="478" spans="1:79">
      <c r="A478" s="34"/>
      <c r="B478" s="34"/>
      <c r="C478" s="34"/>
      <c r="D478" s="34"/>
      <c r="E478" s="34"/>
      <c r="F478" s="34"/>
      <c r="G478" s="34"/>
      <c r="H478" s="102"/>
      <c r="I478" s="102"/>
      <c r="J478" s="102"/>
      <c r="K478" s="102"/>
      <c r="L478" s="102"/>
      <c r="M478" s="102"/>
      <c r="N478" s="102"/>
      <c r="O478" s="102"/>
      <c r="P478" s="102"/>
      <c r="Q478" s="102"/>
      <c r="R478" s="102"/>
      <c r="S478" s="102"/>
      <c r="T478" s="102"/>
      <c r="U478" s="102"/>
      <c r="V478" s="102"/>
      <c r="W478" s="102"/>
      <c r="X478" s="102"/>
      <c r="Y478" s="102"/>
      <c r="Z478" s="102"/>
      <c r="AA478" s="102"/>
      <c r="AB478" s="102"/>
      <c r="AC478" s="102"/>
      <c r="AD478" s="102"/>
      <c r="AE478" s="102"/>
      <c r="AF478" s="102"/>
      <c r="AG478" s="102"/>
      <c r="AH478" s="102"/>
      <c r="AI478" s="102"/>
      <c r="AJ478" s="102"/>
      <c r="AK478" s="102"/>
      <c r="AL478" s="102"/>
      <c r="AM478" s="102"/>
      <c r="AN478" s="102"/>
      <c r="AO478" s="102"/>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c r="CA478" s="102"/>
    </row>
    <row r="479" spans="1:79">
      <c r="A479" s="34"/>
      <c r="B479" s="34"/>
      <c r="C479" s="34"/>
      <c r="D479" s="34"/>
      <c r="E479" s="34"/>
      <c r="F479" s="34"/>
      <c r="G479" s="34"/>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c r="AD479" s="102"/>
      <c r="AE479" s="102"/>
      <c r="AF479" s="102"/>
      <c r="AG479" s="102"/>
      <c r="AH479" s="102"/>
      <c r="AI479" s="102"/>
      <c r="AJ479" s="102"/>
      <c r="AK479" s="102"/>
      <c r="AL479" s="102"/>
      <c r="AM479" s="102"/>
      <c r="AN479" s="102"/>
      <c r="AO479" s="102"/>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A479" s="102"/>
    </row>
    <row r="480" spans="1:79">
      <c r="A480" s="34"/>
      <c r="B480" s="34"/>
      <c r="C480" s="34"/>
      <c r="D480" s="34"/>
      <c r="E480" s="34"/>
      <c r="F480" s="34"/>
      <c r="G480" s="34"/>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A480" s="102"/>
    </row>
    <row r="481" spans="1:79">
      <c r="A481" s="34"/>
      <c r="B481" s="34"/>
      <c r="C481" s="34"/>
      <c r="D481" s="34"/>
      <c r="E481" s="34"/>
      <c r="F481" s="34"/>
      <c r="G481" s="34"/>
      <c r="H481" s="102"/>
      <c r="I481" s="102"/>
      <c r="J481" s="102"/>
      <c r="K481" s="102"/>
      <c r="L481" s="102"/>
      <c r="M481" s="102"/>
      <c r="N481" s="102"/>
      <c r="O481" s="102"/>
      <c r="P481" s="102"/>
      <c r="Q481" s="102"/>
      <c r="R481" s="102"/>
      <c r="S481" s="102"/>
      <c r="T481" s="102"/>
      <c r="U481" s="102"/>
      <c r="V481" s="102"/>
      <c r="W481" s="102"/>
      <c r="X481" s="102"/>
      <c r="Y481" s="102"/>
      <c r="Z481" s="102"/>
      <c r="AA481" s="102"/>
      <c r="AB481" s="102"/>
      <c r="AC481" s="102"/>
      <c r="AD481" s="102"/>
      <c r="AE481" s="102"/>
      <c r="AF481" s="102"/>
      <c r="AG481" s="102"/>
      <c r="AH481" s="102"/>
      <c r="AI481" s="102"/>
      <c r="AJ481" s="102"/>
      <c r="AK481" s="102"/>
      <c r="AL481" s="102"/>
      <c r="AM481" s="102"/>
      <c r="AN481" s="102"/>
      <c r="AO481" s="102"/>
      <c r="AP481" s="102"/>
      <c r="AQ481" s="102"/>
      <c r="AR481" s="102"/>
      <c r="AS481" s="102"/>
      <c r="AT481" s="102"/>
      <c r="AU481" s="102"/>
      <c r="AV481" s="102"/>
      <c r="AW481" s="102"/>
      <c r="AX481" s="102"/>
      <c r="AY481" s="102"/>
      <c r="AZ481" s="102"/>
      <c r="BA481" s="102"/>
      <c r="BB481" s="102"/>
      <c r="BC481" s="102"/>
      <c r="BD481" s="102"/>
      <c r="BE481" s="102"/>
      <c r="BF481" s="102"/>
      <c r="BG481" s="102"/>
      <c r="BH481" s="102"/>
      <c r="BI481" s="102"/>
      <c r="BJ481" s="102"/>
      <c r="BK481" s="102"/>
      <c r="BL481" s="102"/>
      <c r="BM481" s="102"/>
      <c r="BN481" s="102"/>
      <c r="BO481" s="102"/>
      <c r="BP481" s="102"/>
      <c r="BQ481" s="102"/>
      <c r="BR481" s="102"/>
      <c r="BS481" s="102"/>
      <c r="BT481" s="102"/>
      <c r="BU481" s="102"/>
      <c r="BV481" s="102"/>
      <c r="BW481" s="102"/>
      <c r="BX481" s="102"/>
      <c r="BY481" s="102"/>
      <c r="BZ481" s="102"/>
      <c r="CA481" s="102"/>
    </row>
    <row r="482" spans="1:79">
      <c r="A482" s="34"/>
      <c r="B482" s="34"/>
      <c r="C482" s="34"/>
      <c r="D482" s="34"/>
      <c r="E482" s="34"/>
      <c r="F482" s="34"/>
      <c r="G482" s="34"/>
      <c r="H482" s="102"/>
      <c r="I482" s="102"/>
      <c r="J482" s="102"/>
      <c r="K482" s="102"/>
      <c r="L482" s="102"/>
      <c r="M482" s="102"/>
      <c r="N482" s="102"/>
      <c r="O482" s="102"/>
      <c r="P482" s="102"/>
      <c r="Q482" s="102"/>
      <c r="R482" s="102"/>
      <c r="S482" s="102"/>
      <c r="T482" s="102"/>
      <c r="U482" s="102"/>
      <c r="V482" s="102"/>
      <c r="W482" s="102"/>
      <c r="X482" s="102"/>
      <c r="Y482" s="102"/>
      <c r="Z482" s="102"/>
      <c r="AA482" s="102"/>
      <c r="AB482" s="102"/>
      <c r="AC482" s="102"/>
      <c r="AD482" s="102"/>
      <c r="AE482" s="102"/>
      <c r="AF482" s="102"/>
      <c r="AG482" s="102"/>
      <c r="AH482" s="102"/>
      <c r="AI482" s="102"/>
      <c r="AJ482" s="102"/>
      <c r="AK482" s="102"/>
      <c r="AL482" s="102"/>
      <c r="AM482" s="102"/>
      <c r="AN482" s="102"/>
      <c r="AO482" s="102"/>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A482" s="102"/>
    </row>
    <row r="483" spans="1:79">
      <c r="A483" s="34"/>
      <c r="B483" s="34"/>
      <c r="C483" s="34"/>
      <c r="D483" s="34"/>
      <c r="E483" s="34"/>
      <c r="F483" s="34"/>
      <c r="G483" s="34"/>
      <c r="H483" s="102"/>
      <c r="I483" s="102"/>
      <c r="J483" s="102"/>
      <c r="K483" s="102"/>
      <c r="L483" s="102"/>
      <c r="M483" s="102"/>
      <c r="N483" s="102"/>
      <c r="O483" s="102"/>
      <c r="P483" s="102"/>
      <c r="Q483" s="102"/>
      <c r="R483" s="102"/>
      <c r="S483" s="102"/>
      <c r="T483" s="102"/>
      <c r="U483" s="102"/>
      <c r="V483" s="102"/>
      <c r="W483" s="102"/>
      <c r="X483" s="102"/>
      <c r="Y483" s="102"/>
      <c r="Z483" s="102"/>
      <c r="AA483" s="102"/>
      <c r="AB483" s="102"/>
      <c r="AC483" s="102"/>
      <c r="AD483" s="102"/>
      <c r="AE483" s="102"/>
      <c r="AF483" s="102"/>
      <c r="AG483" s="102"/>
      <c r="AH483" s="102"/>
      <c r="AI483" s="102"/>
      <c r="AJ483" s="102"/>
      <c r="AK483" s="102"/>
      <c r="AL483" s="102"/>
      <c r="AM483" s="102"/>
      <c r="AN483" s="102"/>
      <c r="AO483" s="102"/>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A483" s="102"/>
    </row>
    <row r="484" spans="1:79">
      <c r="A484" s="34"/>
      <c r="B484" s="34"/>
      <c r="C484" s="34"/>
      <c r="D484" s="34"/>
      <c r="E484" s="34"/>
      <c r="F484" s="34"/>
      <c r="G484" s="34"/>
      <c r="H484" s="102"/>
      <c r="I484" s="102"/>
      <c r="J484" s="102"/>
      <c r="K484" s="102"/>
      <c r="L484" s="102"/>
      <c r="M484" s="102"/>
      <c r="N484" s="102"/>
      <c r="O484" s="102"/>
      <c r="P484" s="102"/>
      <c r="Q484" s="102"/>
      <c r="R484" s="102"/>
      <c r="S484" s="102"/>
      <c r="T484" s="102"/>
      <c r="U484" s="102"/>
      <c r="V484" s="102"/>
      <c r="W484" s="102"/>
      <c r="X484" s="102"/>
      <c r="Y484" s="102"/>
      <c r="Z484" s="102"/>
      <c r="AA484" s="102"/>
      <c r="AB484" s="102"/>
      <c r="AC484" s="102"/>
      <c r="AD484" s="102"/>
      <c r="AE484" s="102"/>
      <c r="AF484" s="102"/>
      <c r="AG484" s="102"/>
      <c r="AH484" s="102"/>
      <c r="AI484" s="102"/>
      <c r="AJ484" s="102"/>
      <c r="AK484" s="102"/>
      <c r="AL484" s="102"/>
      <c r="AM484" s="102"/>
      <c r="AN484" s="102"/>
      <c r="AO484" s="102"/>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c r="BN484" s="102"/>
      <c r="BO484" s="102"/>
      <c r="BP484" s="102"/>
      <c r="BQ484" s="102"/>
      <c r="BR484" s="102"/>
      <c r="BS484" s="102"/>
      <c r="BT484" s="102"/>
      <c r="BU484" s="102"/>
      <c r="BV484" s="102"/>
      <c r="BW484" s="102"/>
      <c r="BX484" s="102"/>
      <c r="BY484" s="102"/>
      <c r="BZ484" s="102"/>
      <c r="CA484" s="102"/>
    </row>
    <row r="485" spans="1:79">
      <c r="A485" s="34"/>
      <c r="B485" s="34"/>
      <c r="C485" s="34"/>
      <c r="D485" s="34"/>
      <c r="E485" s="34"/>
      <c r="F485" s="34"/>
      <c r="G485" s="34"/>
      <c r="H485" s="102"/>
      <c r="I485" s="102"/>
      <c r="J485" s="102"/>
      <c r="K485" s="102"/>
      <c r="L485" s="102"/>
      <c r="M485" s="102"/>
      <c r="N485" s="102"/>
      <c r="O485" s="102"/>
      <c r="P485" s="102"/>
      <c r="Q485" s="102"/>
      <c r="R485" s="102"/>
      <c r="S485" s="102"/>
      <c r="T485" s="102"/>
      <c r="U485" s="102"/>
      <c r="V485" s="102"/>
      <c r="W485" s="102"/>
      <c r="X485" s="102"/>
      <c r="Y485" s="102"/>
      <c r="Z485" s="102"/>
      <c r="AA485" s="102"/>
      <c r="AB485" s="102"/>
      <c r="AC485" s="102"/>
      <c r="AD485" s="102"/>
      <c r="AE485" s="102"/>
      <c r="AF485" s="102"/>
      <c r="AG485" s="102"/>
      <c r="AH485" s="102"/>
      <c r="AI485" s="102"/>
      <c r="AJ485" s="102"/>
      <c r="AK485" s="102"/>
      <c r="AL485" s="102"/>
      <c r="AM485" s="102"/>
      <c r="AN485" s="102"/>
      <c r="AO485" s="102"/>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A485" s="102"/>
    </row>
    <row r="486" spans="1:79">
      <c r="A486" s="34"/>
      <c r="B486" s="34"/>
      <c r="C486" s="34"/>
      <c r="D486" s="34"/>
      <c r="E486" s="34"/>
      <c r="F486" s="34"/>
      <c r="G486" s="34"/>
      <c r="H486" s="102"/>
      <c r="I486" s="102"/>
      <c r="J486" s="102"/>
      <c r="K486" s="102"/>
      <c r="L486" s="102"/>
      <c r="M486" s="102"/>
      <c r="N486" s="102"/>
      <c r="O486" s="102"/>
      <c r="P486" s="102"/>
      <c r="Q486" s="102"/>
      <c r="R486" s="102"/>
      <c r="S486" s="102"/>
      <c r="T486" s="102"/>
      <c r="U486" s="102"/>
      <c r="V486" s="102"/>
      <c r="W486" s="102"/>
      <c r="X486" s="102"/>
      <c r="Y486" s="102"/>
      <c r="Z486" s="102"/>
      <c r="AA486" s="102"/>
      <c r="AB486" s="102"/>
      <c r="AC486" s="102"/>
      <c r="AD486" s="102"/>
      <c r="AE486" s="102"/>
      <c r="AF486" s="102"/>
      <c r="AG486" s="102"/>
      <c r="AH486" s="102"/>
      <c r="AI486" s="102"/>
      <c r="AJ486" s="102"/>
      <c r="AK486" s="102"/>
      <c r="AL486" s="102"/>
      <c r="AM486" s="102"/>
      <c r="AN486" s="102"/>
      <c r="AO486" s="102"/>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A486" s="102"/>
    </row>
    <row r="487" spans="1:79">
      <c r="A487" s="34"/>
      <c r="B487" s="34"/>
      <c r="C487" s="34"/>
      <c r="D487" s="34"/>
      <c r="E487" s="34"/>
      <c r="F487" s="34"/>
      <c r="G487" s="34"/>
      <c r="H487" s="102"/>
      <c r="I487" s="102"/>
      <c r="J487" s="102"/>
      <c r="K487" s="102"/>
      <c r="L487" s="102"/>
      <c r="M487" s="102"/>
      <c r="N487" s="102"/>
      <c r="O487" s="102"/>
      <c r="P487" s="102"/>
      <c r="Q487" s="102"/>
      <c r="R487" s="102"/>
      <c r="S487" s="102"/>
      <c r="T487" s="102"/>
      <c r="U487" s="102"/>
      <c r="V487" s="102"/>
      <c r="W487" s="102"/>
      <c r="X487" s="102"/>
      <c r="Y487" s="102"/>
      <c r="Z487" s="102"/>
      <c r="AA487" s="102"/>
      <c r="AB487" s="102"/>
      <c r="AC487" s="102"/>
      <c r="AD487" s="102"/>
      <c r="AE487" s="102"/>
      <c r="AF487" s="102"/>
      <c r="AG487" s="102"/>
      <c r="AH487" s="102"/>
      <c r="AI487" s="102"/>
      <c r="AJ487" s="102"/>
      <c r="AK487" s="102"/>
      <c r="AL487" s="102"/>
      <c r="AM487" s="102"/>
      <c r="AN487" s="102"/>
      <c r="AO487" s="102"/>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c r="CA487" s="102"/>
    </row>
    <row r="488" spans="1:79">
      <c r="A488" s="34"/>
      <c r="B488" s="34"/>
      <c r="C488" s="34"/>
      <c r="D488" s="34"/>
      <c r="E488" s="34"/>
      <c r="F488" s="34"/>
      <c r="G488" s="34"/>
      <c r="H488" s="102"/>
      <c r="I488" s="102"/>
      <c r="J488" s="102"/>
      <c r="K488" s="102"/>
      <c r="L488" s="102"/>
      <c r="M488" s="102"/>
      <c r="N488" s="102"/>
      <c r="O488" s="102"/>
      <c r="P488" s="102"/>
      <c r="Q488" s="102"/>
      <c r="R488" s="102"/>
      <c r="S488" s="102"/>
      <c r="T488" s="102"/>
      <c r="U488" s="102"/>
      <c r="V488" s="102"/>
      <c r="W488" s="102"/>
      <c r="X488" s="102"/>
      <c r="Y488" s="102"/>
      <c r="Z488" s="102"/>
      <c r="AA488" s="102"/>
      <c r="AB488" s="102"/>
      <c r="AC488" s="102"/>
      <c r="AD488" s="102"/>
      <c r="AE488" s="102"/>
      <c r="AF488" s="102"/>
      <c r="AG488" s="102"/>
      <c r="AH488" s="102"/>
      <c r="AI488" s="102"/>
      <c r="AJ488" s="102"/>
      <c r="AK488" s="102"/>
      <c r="AL488" s="102"/>
      <c r="AM488" s="102"/>
      <c r="AN488" s="102"/>
      <c r="AO488" s="102"/>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A488" s="102"/>
    </row>
    <row r="489" spans="1:79">
      <c r="A489" s="34"/>
      <c r="B489" s="34"/>
      <c r="C489" s="34"/>
      <c r="D489" s="34"/>
      <c r="E489" s="34"/>
      <c r="F489" s="34"/>
      <c r="G489" s="34"/>
      <c r="H489" s="102"/>
      <c r="I489" s="102"/>
      <c r="J489" s="102"/>
      <c r="K489" s="102"/>
      <c r="L489" s="102"/>
      <c r="M489" s="102"/>
      <c r="N489" s="102"/>
      <c r="O489" s="102"/>
      <c r="P489" s="102"/>
      <c r="Q489" s="102"/>
      <c r="R489" s="102"/>
      <c r="S489" s="102"/>
      <c r="T489" s="102"/>
      <c r="U489" s="102"/>
      <c r="V489" s="102"/>
      <c r="W489" s="102"/>
      <c r="X489" s="102"/>
      <c r="Y489" s="102"/>
      <c r="Z489" s="102"/>
      <c r="AA489" s="102"/>
      <c r="AB489" s="102"/>
      <c r="AC489" s="102"/>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A489" s="102"/>
    </row>
    <row r="490" spans="1:79">
      <c r="A490" s="34"/>
      <c r="B490" s="34"/>
      <c r="C490" s="34"/>
      <c r="D490" s="34"/>
      <c r="E490" s="34"/>
      <c r="F490" s="34"/>
      <c r="G490" s="34"/>
      <c r="H490" s="102"/>
      <c r="I490" s="102"/>
      <c r="J490" s="102"/>
      <c r="K490" s="102"/>
      <c r="L490" s="102"/>
      <c r="M490" s="102"/>
      <c r="N490" s="102"/>
      <c r="O490" s="102"/>
      <c r="P490" s="102"/>
      <c r="Q490" s="102"/>
      <c r="R490" s="102"/>
      <c r="S490" s="102"/>
      <c r="T490" s="102"/>
      <c r="U490" s="102"/>
      <c r="V490" s="102"/>
      <c r="W490" s="102"/>
      <c r="X490" s="102"/>
      <c r="Y490" s="102"/>
      <c r="Z490" s="102"/>
      <c r="AA490" s="102"/>
      <c r="AB490" s="102"/>
      <c r="AC490" s="102"/>
      <c r="AD490" s="102"/>
      <c r="AE490" s="102"/>
      <c r="AF490" s="102"/>
      <c r="AG490" s="102"/>
      <c r="AH490" s="102"/>
      <c r="AI490" s="102"/>
      <c r="AJ490" s="102"/>
      <c r="AK490" s="102"/>
      <c r="AL490" s="102"/>
      <c r="AM490" s="102"/>
      <c r="AN490" s="102"/>
      <c r="AO490" s="102"/>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c r="BN490" s="102"/>
      <c r="BO490" s="102"/>
      <c r="BP490" s="102"/>
      <c r="BQ490" s="102"/>
      <c r="BR490" s="102"/>
      <c r="BS490" s="102"/>
      <c r="BT490" s="102"/>
      <c r="BU490" s="102"/>
      <c r="BV490" s="102"/>
      <c r="BW490" s="102"/>
      <c r="BX490" s="102"/>
      <c r="BY490" s="102"/>
      <c r="BZ490" s="102"/>
      <c r="CA490" s="102"/>
    </row>
    <row r="491" spans="1:79">
      <c r="A491" s="34"/>
      <c r="B491" s="34"/>
      <c r="C491" s="34"/>
      <c r="D491" s="34"/>
      <c r="E491" s="34"/>
      <c r="F491" s="34"/>
      <c r="G491" s="34"/>
      <c r="H491" s="102"/>
      <c r="I491" s="102"/>
      <c r="J491" s="102"/>
      <c r="K491" s="102"/>
      <c r="L491" s="102"/>
      <c r="M491" s="102"/>
      <c r="N491" s="102"/>
      <c r="O491" s="102"/>
      <c r="P491" s="102"/>
      <c r="Q491" s="102"/>
      <c r="R491" s="102"/>
      <c r="S491" s="102"/>
      <c r="T491" s="102"/>
      <c r="U491" s="102"/>
      <c r="V491" s="102"/>
      <c r="W491" s="102"/>
      <c r="X491" s="102"/>
      <c r="Y491" s="102"/>
      <c r="Z491" s="102"/>
      <c r="AA491" s="102"/>
      <c r="AB491" s="102"/>
      <c r="AC491" s="102"/>
      <c r="AD491" s="102"/>
      <c r="AE491" s="102"/>
      <c r="AF491" s="102"/>
      <c r="AG491" s="102"/>
      <c r="AH491" s="102"/>
      <c r="AI491" s="102"/>
      <c r="AJ491" s="102"/>
      <c r="AK491" s="102"/>
      <c r="AL491" s="102"/>
      <c r="AM491" s="102"/>
      <c r="AN491" s="102"/>
      <c r="AO491" s="102"/>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c r="CA491" s="102"/>
    </row>
    <row r="492" spans="1:79">
      <c r="A492" s="34"/>
      <c r="B492" s="34"/>
      <c r="C492" s="34"/>
      <c r="D492" s="34"/>
      <c r="E492" s="34"/>
      <c r="F492" s="34"/>
      <c r="G492" s="34"/>
      <c r="H492" s="102"/>
      <c r="I492" s="102"/>
      <c r="J492" s="102"/>
      <c r="K492" s="102"/>
      <c r="L492" s="102"/>
      <c r="M492" s="102"/>
      <c r="N492" s="102"/>
      <c r="O492" s="102"/>
      <c r="P492" s="102"/>
      <c r="Q492" s="102"/>
      <c r="R492" s="102"/>
      <c r="S492" s="102"/>
      <c r="T492" s="102"/>
      <c r="U492" s="102"/>
      <c r="V492" s="102"/>
      <c r="W492" s="102"/>
      <c r="X492" s="102"/>
      <c r="Y492" s="102"/>
      <c r="Z492" s="102"/>
      <c r="AA492" s="102"/>
      <c r="AB492" s="102"/>
      <c r="AC492" s="102"/>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A492" s="102"/>
    </row>
    <row r="493" spans="1:79">
      <c r="A493" s="34"/>
      <c r="B493" s="34"/>
      <c r="C493" s="34"/>
      <c r="D493" s="34"/>
      <c r="E493" s="34"/>
      <c r="F493" s="34"/>
      <c r="G493" s="34"/>
      <c r="H493" s="102"/>
      <c r="I493" s="102"/>
      <c r="J493" s="102"/>
      <c r="K493" s="102"/>
      <c r="L493" s="102"/>
      <c r="M493" s="102"/>
      <c r="N493" s="102"/>
      <c r="O493" s="102"/>
      <c r="P493" s="102"/>
      <c r="Q493" s="102"/>
      <c r="R493" s="102"/>
      <c r="S493" s="102"/>
      <c r="T493" s="102"/>
      <c r="U493" s="102"/>
      <c r="V493" s="102"/>
      <c r="W493" s="102"/>
      <c r="X493" s="102"/>
      <c r="Y493" s="102"/>
      <c r="Z493" s="102"/>
      <c r="AA493" s="102"/>
      <c r="AB493" s="102"/>
      <c r="AC493" s="102"/>
      <c r="AD493" s="102"/>
      <c r="AE493" s="102"/>
      <c r="AF493" s="102"/>
      <c r="AG493" s="102"/>
      <c r="AH493" s="102"/>
      <c r="AI493" s="102"/>
      <c r="AJ493" s="102"/>
      <c r="AK493" s="102"/>
      <c r="AL493" s="102"/>
      <c r="AM493" s="102"/>
      <c r="AN493" s="102"/>
      <c r="AO493" s="102"/>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c r="BN493" s="102"/>
      <c r="BO493" s="102"/>
      <c r="BP493" s="102"/>
      <c r="BQ493" s="102"/>
      <c r="BR493" s="102"/>
      <c r="BS493" s="102"/>
      <c r="BT493" s="102"/>
      <c r="BU493" s="102"/>
      <c r="BV493" s="102"/>
      <c r="BW493" s="102"/>
      <c r="BX493" s="102"/>
      <c r="BY493" s="102"/>
      <c r="BZ493" s="102"/>
      <c r="CA493" s="102"/>
    </row>
    <row r="494" spans="1:79">
      <c r="A494" s="34"/>
      <c r="B494" s="34"/>
      <c r="C494" s="34"/>
      <c r="D494" s="34"/>
      <c r="E494" s="34"/>
      <c r="F494" s="34"/>
      <c r="G494" s="34"/>
      <c r="H494" s="102"/>
      <c r="I494" s="102"/>
      <c r="J494" s="102"/>
      <c r="K494" s="102"/>
      <c r="L494" s="102"/>
      <c r="M494" s="102"/>
      <c r="N494" s="102"/>
      <c r="O494" s="102"/>
      <c r="P494" s="102"/>
      <c r="Q494" s="102"/>
      <c r="R494" s="102"/>
      <c r="S494" s="102"/>
      <c r="T494" s="102"/>
      <c r="U494" s="102"/>
      <c r="V494" s="102"/>
      <c r="W494" s="102"/>
      <c r="X494" s="102"/>
      <c r="Y494" s="102"/>
      <c r="Z494" s="102"/>
      <c r="AA494" s="102"/>
      <c r="AB494" s="102"/>
      <c r="AC494" s="102"/>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c r="CA494" s="102"/>
    </row>
    <row r="495" spans="1:79">
      <c r="A495" s="34"/>
      <c r="B495" s="34"/>
      <c r="C495" s="34"/>
      <c r="D495" s="34"/>
      <c r="E495" s="34"/>
      <c r="F495" s="34"/>
      <c r="G495" s="34"/>
      <c r="H495" s="102"/>
      <c r="I495" s="102"/>
      <c r="J495" s="102"/>
      <c r="K495" s="102"/>
      <c r="L495" s="102"/>
      <c r="M495" s="102"/>
      <c r="N495" s="102"/>
      <c r="O495" s="102"/>
      <c r="P495" s="102"/>
      <c r="Q495" s="102"/>
      <c r="R495" s="102"/>
      <c r="S495" s="102"/>
      <c r="T495" s="102"/>
      <c r="U495" s="102"/>
      <c r="V495" s="102"/>
      <c r="W495" s="102"/>
      <c r="X495" s="102"/>
      <c r="Y495" s="102"/>
      <c r="Z495" s="102"/>
      <c r="AA495" s="102"/>
      <c r="AB495" s="102"/>
      <c r="AC495" s="102"/>
      <c r="AD495" s="102"/>
      <c r="AE495" s="102"/>
      <c r="AF495" s="102"/>
      <c r="AG495" s="102"/>
      <c r="AH495" s="102"/>
      <c r="AI495" s="102"/>
      <c r="AJ495" s="102"/>
      <c r="AK495" s="102"/>
      <c r="AL495" s="102"/>
      <c r="AM495" s="102"/>
      <c r="AN495" s="102"/>
      <c r="AO495" s="102"/>
      <c r="AP495" s="102"/>
      <c r="AQ495" s="102"/>
      <c r="AR495" s="102"/>
      <c r="AS495" s="102"/>
      <c r="AT495" s="102"/>
      <c r="AU495" s="102"/>
      <c r="AV495" s="102"/>
      <c r="AW495" s="102"/>
      <c r="AX495" s="102"/>
      <c r="AY495" s="102"/>
      <c r="AZ495" s="102"/>
      <c r="BA495" s="102"/>
      <c r="BB495" s="102"/>
      <c r="BC495" s="102"/>
      <c r="BD495" s="102"/>
      <c r="BE495" s="102"/>
      <c r="BF495" s="102"/>
      <c r="BG495" s="102"/>
      <c r="BH495" s="102"/>
      <c r="BI495" s="102"/>
      <c r="BJ495" s="102"/>
      <c r="BK495" s="102"/>
      <c r="BL495" s="102"/>
      <c r="BM495" s="102"/>
      <c r="BN495" s="102"/>
      <c r="BO495" s="102"/>
      <c r="BP495" s="102"/>
      <c r="BQ495" s="102"/>
      <c r="BR495" s="102"/>
      <c r="BS495" s="102"/>
      <c r="BT495" s="102"/>
      <c r="BU495" s="102"/>
      <c r="BV495" s="102"/>
      <c r="BW495" s="102"/>
      <c r="BX495" s="102"/>
      <c r="BY495" s="102"/>
      <c r="BZ495" s="102"/>
      <c r="CA495" s="102"/>
    </row>
    <row r="496" spans="1:79">
      <c r="A496" s="34"/>
      <c r="B496" s="34"/>
      <c r="C496" s="34"/>
      <c r="D496" s="34"/>
      <c r="E496" s="34"/>
      <c r="F496" s="34"/>
      <c r="G496" s="34"/>
      <c r="H496" s="102"/>
      <c r="I496" s="102"/>
      <c r="J496" s="102"/>
      <c r="K496" s="102"/>
      <c r="L496" s="102"/>
      <c r="M496" s="102"/>
      <c r="N496" s="102"/>
      <c r="O496" s="102"/>
      <c r="P496" s="102"/>
      <c r="Q496" s="102"/>
      <c r="R496" s="102"/>
      <c r="S496" s="102"/>
      <c r="T496" s="102"/>
      <c r="U496" s="102"/>
      <c r="V496" s="102"/>
      <c r="W496" s="102"/>
      <c r="X496" s="102"/>
      <c r="Y496" s="102"/>
      <c r="Z496" s="102"/>
      <c r="AA496" s="102"/>
      <c r="AB496" s="102"/>
      <c r="AC496" s="102"/>
      <c r="AD496" s="102"/>
      <c r="AE496" s="102"/>
      <c r="AF496" s="102"/>
      <c r="AG496" s="102"/>
      <c r="AH496" s="102"/>
      <c r="AI496" s="102"/>
      <c r="AJ496" s="102"/>
      <c r="AK496" s="102"/>
      <c r="AL496" s="102"/>
      <c r="AM496" s="102"/>
      <c r="AN496" s="102"/>
      <c r="AO496" s="102"/>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c r="BN496" s="102"/>
      <c r="BO496" s="102"/>
      <c r="BP496" s="102"/>
      <c r="BQ496" s="102"/>
      <c r="BR496" s="102"/>
      <c r="BS496" s="102"/>
      <c r="BT496" s="102"/>
      <c r="BU496" s="102"/>
      <c r="BV496" s="102"/>
      <c r="BW496" s="102"/>
      <c r="BX496" s="102"/>
      <c r="BY496" s="102"/>
      <c r="BZ496" s="102"/>
      <c r="CA496" s="102"/>
    </row>
    <row r="497" spans="1:79">
      <c r="A497" s="34"/>
      <c r="B497" s="34"/>
      <c r="C497" s="34"/>
      <c r="D497" s="34"/>
      <c r="E497" s="34"/>
      <c r="F497" s="34"/>
      <c r="G497" s="34"/>
      <c r="H497" s="102"/>
      <c r="I497" s="102"/>
      <c r="J497" s="102"/>
      <c r="K497" s="102"/>
      <c r="L497" s="102"/>
      <c r="M497" s="102"/>
      <c r="N497" s="102"/>
      <c r="O497" s="102"/>
      <c r="P497" s="102"/>
      <c r="Q497" s="102"/>
      <c r="R497" s="102"/>
      <c r="S497" s="102"/>
      <c r="T497" s="102"/>
      <c r="U497" s="102"/>
      <c r="V497" s="102"/>
      <c r="W497" s="102"/>
      <c r="X497" s="102"/>
      <c r="Y497" s="102"/>
      <c r="Z497" s="102"/>
      <c r="AA497" s="102"/>
      <c r="AB497" s="102"/>
      <c r="AC497" s="102"/>
      <c r="AD497" s="102"/>
      <c r="AE497" s="102"/>
      <c r="AF497" s="102"/>
      <c r="AG497" s="102"/>
      <c r="AH497" s="102"/>
      <c r="AI497" s="102"/>
      <c r="AJ497" s="102"/>
      <c r="AK497" s="102"/>
      <c r="AL497" s="102"/>
      <c r="AM497" s="102"/>
      <c r="AN497" s="102"/>
      <c r="AO497" s="102"/>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A497" s="102"/>
    </row>
    <row r="498" spans="1:79">
      <c r="A498" s="34"/>
      <c r="B498" s="34"/>
      <c r="C498" s="34"/>
      <c r="D498" s="34"/>
      <c r="E498" s="34"/>
      <c r="F498" s="34"/>
      <c r="G498" s="34"/>
      <c r="H498" s="102"/>
      <c r="I498" s="102"/>
      <c r="J498" s="102"/>
      <c r="K498" s="102"/>
      <c r="L498" s="102"/>
      <c r="M498" s="102"/>
      <c r="N498" s="102"/>
      <c r="O498" s="102"/>
      <c r="P498" s="102"/>
      <c r="Q498" s="102"/>
      <c r="R498" s="102"/>
      <c r="S498" s="102"/>
      <c r="T498" s="102"/>
      <c r="U498" s="102"/>
      <c r="V498" s="102"/>
      <c r="W498" s="102"/>
      <c r="X498" s="102"/>
      <c r="Y498" s="102"/>
      <c r="Z498" s="102"/>
      <c r="AA498" s="102"/>
      <c r="AB498" s="102"/>
      <c r="AC498" s="102"/>
      <c r="AD498" s="102"/>
      <c r="AE498" s="102"/>
      <c r="AF498" s="102"/>
      <c r="AG498" s="102"/>
      <c r="AH498" s="102"/>
      <c r="AI498" s="102"/>
      <c r="AJ498" s="102"/>
      <c r="AK498" s="102"/>
      <c r="AL498" s="102"/>
      <c r="AM498" s="102"/>
      <c r="AN498" s="102"/>
      <c r="AO498" s="102"/>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102"/>
      <c r="BU498" s="102"/>
      <c r="BV498" s="102"/>
      <c r="BW498" s="102"/>
      <c r="BX498" s="102"/>
      <c r="BY498" s="102"/>
      <c r="BZ498" s="102"/>
      <c r="CA498" s="102"/>
    </row>
    <row r="499" spans="1:79">
      <c r="A499" s="34"/>
      <c r="B499" s="34"/>
      <c r="C499" s="34"/>
      <c r="D499" s="34"/>
      <c r="E499" s="34"/>
      <c r="F499" s="34"/>
      <c r="G499" s="34"/>
      <c r="H499" s="102"/>
      <c r="I499" s="102"/>
      <c r="J499" s="102"/>
      <c r="K499" s="102"/>
      <c r="L499" s="102"/>
      <c r="M499" s="102"/>
      <c r="N499" s="102"/>
      <c r="O499" s="102"/>
      <c r="P499" s="102"/>
      <c r="Q499" s="102"/>
      <c r="R499" s="102"/>
      <c r="S499" s="102"/>
      <c r="T499" s="102"/>
      <c r="U499" s="102"/>
      <c r="V499" s="102"/>
      <c r="W499" s="102"/>
      <c r="X499" s="102"/>
      <c r="Y499" s="102"/>
      <c r="Z499" s="102"/>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A499" s="102"/>
    </row>
    <row r="500" spans="1:79">
      <c r="A500" s="34"/>
      <c r="B500" s="34"/>
      <c r="C500" s="34"/>
      <c r="D500" s="34"/>
      <c r="E500" s="34"/>
      <c r="F500" s="34"/>
      <c r="G500" s="34"/>
      <c r="H500" s="102"/>
      <c r="I500" s="102"/>
      <c r="J500" s="102"/>
      <c r="K500" s="102"/>
      <c r="L500" s="102"/>
      <c r="M500" s="102"/>
      <c r="N500" s="102"/>
      <c r="O500" s="102"/>
      <c r="P500" s="102"/>
      <c r="Q500" s="102"/>
      <c r="R500" s="102"/>
      <c r="S500" s="102"/>
      <c r="T500" s="102"/>
      <c r="U500" s="102"/>
      <c r="V500" s="102"/>
      <c r="W500" s="102"/>
      <c r="X500" s="102"/>
      <c r="Y500" s="102"/>
      <c r="Z500" s="102"/>
      <c r="AA500" s="102"/>
      <c r="AB500" s="102"/>
      <c r="AC500" s="102"/>
      <c r="AD500" s="102"/>
      <c r="AE500" s="102"/>
      <c r="AF500" s="102"/>
      <c r="AG500" s="102"/>
      <c r="AH500" s="102"/>
      <c r="AI500" s="102"/>
      <c r="AJ500" s="102"/>
      <c r="AK500" s="102"/>
      <c r="AL500" s="102"/>
      <c r="AM500" s="102"/>
      <c r="AN500" s="102"/>
      <c r="AO500" s="102"/>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A500" s="102"/>
    </row>
    <row r="501" spans="1:79">
      <c r="A501" s="34"/>
      <c r="B501" s="34"/>
      <c r="C501" s="34"/>
      <c r="D501" s="34"/>
      <c r="E501" s="34"/>
      <c r="F501" s="34"/>
      <c r="G501" s="34"/>
      <c r="H501" s="102"/>
      <c r="I501" s="102"/>
      <c r="J501" s="102"/>
      <c r="K501" s="102"/>
      <c r="L501" s="102"/>
      <c r="M501" s="102"/>
      <c r="N501" s="102"/>
      <c r="O501" s="102"/>
      <c r="P501" s="102"/>
      <c r="Q501" s="102"/>
      <c r="R501" s="102"/>
      <c r="S501" s="102"/>
      <c r="T501" s="102"/>
      <c r="U501" s="102"/>
      <c r="V501" s="102"/>
      <c r="W501" s="102"/>
      <c r="X501" s="102"/>
      <c r="Y501" s="102"/>
      <c r="Z501" s="102"/>
      <c r="AA501" s="102"/>
      <c r="AB501" s="102"/>
      <c r="AC501" s="102"/>
      <c r="AD501" s="102"/>
      <c r="AE501" s="102"/>
      <c r="AF501" s="102"/>
      <c r="AG501" s="102"/>
      <c r="AH501" s="102"/>
      <c r="AI501" s="102"/>
      <c r="AJ501" s="102"/>
      <c r="AK501" s="102"/>
      <c r="AL501" s="102"/>
      <c r="AM501" s="102"/>
      <c r="AN501" s="102"/>
      <c r="AO501" s="102"/>
      <c r="AP501" s="102"/>
      <c r="AQ501" s="102"/>
      <c r="AR501" s="102"/>
      <c r="AS501" s="102"/>
      <c r="AT501" s="102"/>
      <c r="AU501" s="102"/>
      <c r="AV501" s="102"/>
      <c r="AW501" s="102"/>
      <c r="AX501" s="102"/>
      <c r="AY501" s="102"/>
      <c r="AZ501" s="102"/>
      <c r="BA501" s="102"/>
      <c r="BB501" s="102"/>
      <c r="BC501" s="102"/>
      <c r="BD501" s="102"/>
      <c r="BE501" s="102"/>
      <c r="BF501" s="102"/>
      <c r="BG501" s="102"/>
      <c r="BH501" s="102"/>
      <c r="BI501" s="102"/>
      <c r="BJ501" s="102"/>
      <c r="BK501" s="102"/>
      <c r="BL501" s="102"/>
      <c r="BM501" s="102"/>
      <c r="BN501" s="102"/>
      <c r="BO501" s="102"/>
      <c r="BP501" s="102"/>
      <c r="BQ501" s="102"/>
      <c r="BR501" s="102"/>
      <c r="BS501" s="102"/>
      <c r="BT501" s="102"/>
      <c r="BU501" s="102"/>
      <c r="BV501" s="102"/>
      <c r="BW501" s="102"/>
      <c r="BX501" s="102"/>
      <c r="BY501" s="102"/>
      <c r="BZ501" s="102"/>
      <c r="CA501" s="102"/>
    </row>
    <row r="502" spans="1:79">
      <c r="A502" s="34"/>
      <c r="B502" s="34"/>
      <c r="C502" s="34"/>
      <c r="D502" s="34"/>
      <c r="E502" s="34"/>
      <c r="F502" s="34"/>
      <c r="G502" s="34"/>
      <c r="H502" s="102"/>
      <c r="I502" s="102"/>
      <c r="J502" s="102"/>
      <c r="K502" s="102"/>
      <c r="L502" s="102"/>
      <c r="M502" s="102"/>
      <c r="N502" s="102"/>
      <c r="O502" s="102"/>
      <c r="P502" s="102"/>
      <c r="Q502" s="102"/>
      <c r="R502" s="102"/>
      <c r="S502" s="102"/>
      <c r="T502" s="102"/>
      <c r="U502" s="102"/>
      <c r="V502" s="102"/>
      <c r="W502" s="102"/>
      <c r="X502" s="102"/>
      <c r="Y502" s="102"/>
      <c r="Z502" s="102"/>
      <c r="AA502" s="102"/>
      <c r="AB502" s="102"/>
      <c r="AC502" s="102"/>
      <c r="AD502" s="102"/>
      <c r="AE502" s="102"/>
      <c r="AF502" s="102"/>
      <c r="AG502" s="102"/>
      <c r="AH502" s="102"/>
      <c r="AI502" s="102"/>
      <c r="AJ502" s="102"/>
      <c r="AK502" s="102"/>
      <c r="AL502" s="102"/>
      <c r="AM502" s="102"/>
      <c r="AN502" s="102"/>
      <c r="AO502" s="102"/>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A502" s="102"/>
    </row>
    <row r="503" spans="1:79">
      <c r="A503" s="34"/>
      <c r="B503" s="34"/>
      <c r="C503" s="34"/>
      <c r="D503" s="34"/>
      <c r="E503" s="34"/>
      <c r="F503" s="34"/>
      <c r="G503" s="34"/>
      <c r="H503" s="102"/>
      <c r="I503" s="102"/>
      <c r="J503" s="102"/>
      <c r="K503" s="102"/>
      <c r="L503" s="102"/>
      <c r="M503" s="102"/>
      <c r="N503" s="102"/>
      <c r="O503" s="102"/>
      <c r="P503" s="102"/>
      <c r="Q503" s="102"/>
      <c r="R503" s="102"/>
      <c r="S503" s="102"/>
      <c r="T503" s="102"/>
      <c r="U503" s="102"/>
      <c r="V503" s="102"/>
      <c r="W503" s="102"/>
      <c r="X503" s="102"/>
      <c r="Y503" s="102"/>
      <c r="Z503" s="102"/>
      <c r="AA503" s="102"/>
      <c r="AB503" s="102"/>
      <c r="AC503" s="102"/>
      <c r="AD503" s="102"/>
      <c r="AE503" s="102"/>
      <c r="AF503" s="102"/>
      <c r="AG503" s="102"/>
      <c r="AH503" s="102"/>
      <c r="AI503" s="102"/>
      <c r="AJ503" s="102"/>
      <c r="AK503" s="102"/>
      <c r="AL503" s="102"/>
      <c r="AM503" s="102"/>
      <c r="AN503" s="102"/>
      <c r="AO503" s="102"/>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A503" s="102"/>
    </row>
    <row r="504" spans="1:79">
      <c r="A504" s="34"/>
      <c r="B504" s="34"/>
      <c r="C504" s="34"/>
      <c r="D504" s="34"/>
      <c r="E504" s="34"/>
      <c r="F504" s="34"/>
      <c r="G504" s="34"/>
      <c r="H504" s="102"/>
      <c r="I504" s="102"/>
      <c r="J504" s="102"/>
      <c r="K504" s="102"/>
      <c r="L504" s="102"/>
      <c r="M504" s="102"/>
      <c r="N504" s="102"/>
      <c r="O504" s="102"/>
      <c r="P504" s="102"/>
      <c r="Q504" s="102"/>
      <c r="R504" s="102"/>
      <c r="S504" s="102"/>
      <c r="T504" s="102"/>
      <c r="U504" s="102"/>
      <c r="V504" s="102"/>
      <c r="W504" s="102"/>
      <c r="X504" s="102"/>
      <c r="Y504" s="102"/>
      <c r="Z504" s="102"/>
      <c r="AA504" s="102"/>
      <c r="AB504" s="102"/>
      <c r="AC504" s="102"/>
      <c r="AD504" s="102"/>
      <c r="AE504" s="102"/>
      <c r="AF504" s="102"/>
      <c r="AG504" s="102"/>
      <c r="AH504" s="102"/>
      <c r="AI504" s="102"/>
      <c r="AJ504" s="102"/>
      <c r="AK504" s="102"/>
      <c r="AL504" s="102"/>
      <c r="AM504" s="102"/>
      <c r="AN504" s="102"/>
      <c r="AO504" s="102"/>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c r="BN504" s="102"/>
      <c r="BO504" s="102"/>
      <c r="BP504" s="102"/>
      <c r="BQ504" s="102"/>
      <c r="BR504" s="102"/>
      <c r="BS504" s="102"/>
      <c r="BT504" s="102"/>
      <c r="BU504" s="102"/>
      <c r="BV504" s="102"/>
      <c r="BW504" s="102"/>
      <c r="BX504" s="102"/>
      <c r="BY504" s="102"/>
      <c r="BZ504" s="102"/>
      <c r="CA504" s="102"/>
    </row>
    <row r="505" spans="1:79">
      <c r="A505" s="34"/>
      <c r="B505" s="34"/>
      <c r="C505" s="34"/>
      <c r="D505" s="34"/>
      <c r="E505" s="34"/>
      <c r="F505" s="34"/>
      <c r="G505" s="34"/>
      <c r="H505" s="102"/>
      <c r="I505" s="102"/>
      <c r="J505" s="102"/>
      <c r="K505" s="102"/>
      <c r="L505" s="102"/>
      <c r="M505" s="102"/>
      <c r="N505" s="102"/>
      <c r="O505" s="102"/>
      <c r="P505" s="102"/>
      <c r="Q505" s="102"/>
      <c r="R505" s="102"/>
      <c r="S505" s="102"/>
      <c r="T505" s="102"/>
      <c r="U505" s="102"/>
      <c r="V505" s="102"/>
      <c r="W505" s="102"/>
      <c r="X505" s="102"/>
      <c r="Y505" s="102"/>
      <c r="Z505" s="102"/>
      <c r="AA505" s="102"/>
      <c r="AB505" s="102"/>
      <c r="AC505" s="102"/>
      <c r="AD505" s="102"/>
      <c r="AE505" s="102"/>
      <c r="AF505" s="102"/>
      <c r="AG505" s="102"/>
      <c r="AH505" s="102"/>
      <c r="AI505" s="102"/>
      <c r="AJ505" s="102"/>
      <c r="AK505" s="102"/>
      <c r="AL505" s="102"/>
      <c r="AM505" s="102"/>
      <c r="AN505" s="102"/>
      <c r="AO505" s="102"/>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c r="BN505" s="102"/>
      <c r="BO505" s="102"/>
      <c r="BP505" s="102"/>
      <c r="BQ505" s="102"/>
      <c r="BR505" s="102"/>
      <c r="BS505" s="102"/>
      <c r="BT505" s="102"/>
      <c r="BU505" s="102"/>
      <c r="BV505" s="102"/>
      <c r="BW505" s="102"/>
      <c r="BX505" s="102"/>
      <c r="BY505" s="102"/>
      <c r="BZ505" s="102"/>
      <c r="CA505" s="102"/>
    </row>
    <row r="506" spans="1:79">
      <c r="A506" s="34"/>
      <c r="B506" s="34"/>
      <c r="C506" s="34"/>
      <c r="D506" s="34"/>
      <c r="E506" s="34"/>
      <c r="F506" s="34"/>
      <c r="G506" s="34"/>
      <c r="H506" s="102"/>
      <c r="I506" s="102"/>
      <c r="J506" s="102"/>
      <c r="K506" s="102"/>
      <c r="L506" s="102"/>
      <c r="M506" s="102"/>
      <c r="N506" s="102"/>
      <c r="O506" s="102"/>
      <c r="P506" s="102"/>
      <c r="Q506" s="102"/>
      <c r="R506" s="102"/>
      <c r="S506" s="102"/>
      <c r="T506" s="102"/>
      <c r="U506" s="102"/>
      <c r="V506" s="102"/>
      <c r="W506" s="102"/>
      <c r="X506" s="102"/>
      <c r="Y506" s="102"/>
      <c r="Z506" s="102"/>
      <c r="AA506" s="102"/>
      <c r="AB506" s="102"/>
      <c r="AC506" s="102"/>
      <c r="AD506" s="102"/>
      <c r="AE506" s="102"/>
      <c r="AF506" s="102"/>
      <c r="AG506" s="102"/>
      <c r="AH506" s="102"/>
      <c r="AI506" s="102"/>
      <c r="AJ506" s="102"/>
      <c r="AK506" s="102"/>
      <c r="AL506" s="102"/>
      <c r="AM506" s="102"/>
      <c r="AN506" s="102"/>
      <c r="AO506" s="102"/>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A506" s="102"/>
    </row>
    <row r="507" spans="1:79">
      <c r="A507" s="34"/>
      <c r="B507" s="34"/>
      <c r="C507" s="34"/>
      <c r="D507" s="34"/>
      <c r="E507" s="34"/>
      <c r="F507" s="34"/>
      <c r="G507" s="34"/>
      <c r="H507" s="102"/>
      <c r="I507" s="102"/>
      <c r="J507" s="102"/>
      <c r="K507" s="102"/>
      <c r="L507" s="102"/>
      <c r="M507" s="102"/>
      <c r="N507" s="102"/>
      <c r="O507" s="102"/>
      <c r="P507" s="102"/>
      <c r="Q507" s="102"/>
      <c r="R507" s="102"/>
      <c r="S507" s="102"/>
      <c r="T507" s="102"/>
      <c r="U507" s="102"/>
      <c r="V507" s="102"/>
      <c r="W507" s="102"/>
      <c r="X507" s="102"/>
      <c r="Y507" s="102"/>
      <c r="Z507" s="102"/>
      <c r="AA507" s="102"/>
      <c r="AB507" s="102"/>
      <c r="AC507" s="102"/>
      <c r="AD507" s="102"/>
      <c r="AE507" s="102"/>
      <c r="AF507" s="102"/>
      <c r="AG507" s="102"/>
      <c r="AH507" s="102"/>
      <c r="AI507" s="102"/>
      <c r="AJ507" s="102"/>
      <c r="AK507" s="102"/>
      <c r="AL507" s="102"/>
      <c r="AM507" s="102"/>
      <c r="AN507" s="102"/>
      <c r="AO507" s="102"/>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c r="BT507" s="102"/>
      <c r="BU507" s="102"/>
      <c r="BV507" s="102"/>
      <c r="BW507" s="102"/>
      <c r="BX507" s="102"/>
      <c r="BY507" s="102"/>
      <c r="BZ507" s="102"/>
      <c r="CA507" s="102"/>
    </row>
    <row r="508" spans="1:79">
      <c r="A508" s="34"/>
      <c r="B508" s="34"/>
      <c r="C508" s="34"/>
      <c r="D508" s="34"/>
      <c r="E508" s="34"/>
      <c r="F508" s="34"/>
      <c r="G508" s="34"/>
      <c r="H508" s="102"/>
      <c r="I508" s="102"/>
      <c r="J508" s="102"/>
      <c r="K508" s="102"/>
      <c r="L508" s="102"/>
      <c r="M508" s="102"/>
      <c r="N508" s="102"/>
      <c r="O508" s="102"/>
      <c r="P508" s="102"/>
      <c r="Q508" s="102"/>
      <c r="R508" s="102"/>
      <c r="S508" s="102"/>
      <c r="T508" s="102"/>
      <c r="U508" s="102"/>
      <c r="V508" s="102"/>
      <c r="W508" s="102"/>
      <c r="X508" s="102"/>
      <c r="Y508" s="102"/>
      <c r="Z508" s="102"/>
      <c r="AA508" s="102"/>
      <c r="AB508" s="102"/>
      <c r="AC508" s="102"/>
      <c r="AD508" s="102"/>
      <c r="AE508" s="102"/>
      <c r="AF508" s="102"/>
      <c r="AG508" s="102"/>
      <c r="AH508" s="102"/>
      <c r="AI508" s="102"/>
      <c r="AJ508" s="102"/>
      <c r="AK508" s="102"/>
      <c r="AL508" s="102"/>
      <c r="AM508" s="102"/>
      <c r="AN508" s="102"/>
      <c r="AO508" s="102"/>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A508" s="102"/>
    </row>
    <row r="509" spans="1:79">
      <c r="A509" s="34"/>
      <c r="B509" s="34"/>
      <c r="C509" s="34"/>
      <c r="D509" s="34"/>
      <c r="E509" s="34"/>
      <c r="F509" s="34"/>
      <c r="G509" s="34"/>
      <c r="H509" s="102"/>
      <c r="I509" s="102"/>
      <c r="J509" s="102"/>
      <c r="K509" s="102"/>
      <c r="L509" s="102"/>
      <c r="M509" s="102"/>
      <c r="N509" s="102"/>
      <c r="O509" s="102"/>
      <c r="P509" s="102"/>
      <c r="Q509" s="102"/>
      <c r="R509" s="102"/>
      <c r="S509" s="102"/>
      <c r="T509" s="102"/>
      <c r="U509" s="102"/>
      <c r="V509" s="102"/>
      <c r="W509" s="102"/>
      <c r="X509" s="102"/>
      <c r="Y509" s="102"/>
      <c r="Z509" s="102"/>
      <c r="AA509" s="102"/>
      <c r="AB509" s="102"/>
      <c r="AC509" s="102"/>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A509" s="102"/>
    </row>
    <row r="510" spans="1:79">
      <c r="A510" s="34"/>
      <c r="B510" s="34"/>
      <c r="C510" s="34"/>
      <c r="D510" s="34"/>
      <c r="E510" s="34"/>
      <c r="F510" s="34"/>
      <c r="G510" s="34"/>
      <c r="H510" s="102"/>
      <c r="I510" s="102"/>
      <c r="J510" s="102"/>
      <c r="K510" s="102"/>
      <c r="L510" s="102"/>
      <c r="M510" s="102"/>
      <c r="N510" s="102"/>
      <c r="O510" s="102"/>
      <c r="P510" s="102"/>
      <c r="Q510" s="102"/>
      <c r="R510" s="102"/>
      <c r="S510" s="102"/>
      <c r="T510" s="102"/>
      <c r="U510" s="102"/>
      <c r="V510" s="102"/>
      <c r="W510" s="102"/>
      <c r="X510" s="102"/>
      <c r="Y510" s="102"/>
      <c r="Z510" s="102"/>
      <c r="AA510" s="102"/>
      <c r="AB510" s="102"/>
      <c r="AC510" s="102"/>
      <c r="AD510" s="102"/>
      <c r="AE510" s="102"/>
      <c r="AF510" s="102"/>
      <c r="AG510" s="102"/>
      <c r="AH510" s="102"/>
      <c r="AI510" s="102"/>
      <c r="AJ510" s="102"/>
      <c r="AK510" s="102"/>
      <c r="AL510" s="102"/>
      <c r="AM510" s="102"/>
      <c r="AN510" s="102"/>
      <c r="AO510" s="102"/>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c r="CA510" s="102"/>
    </row>
    <row r="511" spans="1:79">
      <c r="A511" s="34"/>
      <c r="B511" s="34"/>
      <c r="C511" s="34"/>
      <c r="D511" s="34"/>
      <c r="E511" s="34"/>
      <c r="F511" s="34"/>
      <c r="G511" s="34"/>
      <c r="H511" s="102"/>
      <c r="I511" s="102"/>
      <c r="J511" s="102"/>
      <c r="K511" s="102"/>
      <c r="L511" s="102"/>
      <c r="M511" s="102"/>
      <c r="N511" s="102"/>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c r="CA511" s="102"/>
    </row>
    <row r="512" spans="1:79">
      <c r="A512" s="34"/>
      <c r="B512" s="34"/>
      <c r="C512" s="34"/>
      <c r="D512" s="34"/>
      <c r="E512" s="34"/>
      <c r="F512" s="34"/>
      <c r="G512" s="34"/>
      <c r="H512" s="102"/>
      <c r="I512" s="102"/>
      <c r="J512" s="102"/>
      <c r="K512" s="102"/>
      <c r="L512" s="102"/>
      <c r="M512" s="102"/>
      <c r="N512" s="102"/>
      <c r="O512" s="102"/>
      <c r="P512" s="102"/>
      <c r="Q512" s="102"/>
      <c r="R512" s="102"/>
      <c r="S512" s="102"/>
      <c r="T512" s="102"/>
      <c r="U512" s="102"/>
      <c r="V512" s="102"/>
      <c r="W512" s="102"/>
      <c r="X512" s="102"/>
      <c r="Y512" s="102"/>
      <c r="Z512" s="10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A512" s="102"/>
    </row>
    <row r="513" spans="1:79">
      <c r="A513" s="34"/>
      <c r="B513" s="34"/>
      <c r="C513" s="34"/>
      <c r="D513" s="34"/>
      <c r="E513" s="34"/>
      <c r="F513" s="34"/>
      <c r="G513" s="34"/>
      <c r="H513" s="102"/>
      <c r="I513" s="102"/>
      <c r="J513" s="102"/>
      <c r="K513" s="102"/>
      <c r="L513" s="102"/>
      <c r="M513" s="102"/>
      <c r="N513" s="102"/>
      <c r="O513" s="102"/>
      <c r="P513" s="102"/>
      <c r="Q513" s="102"/>
      <c r="R513" s="102"/>
      <c r="S513" s="102"/>
      <c r="T513" s="102"/>
      <c r="U513" s="102"/>
      <c r="V513" s="102"/>
      <c r="W513" s="102"/>
      <c r="X513" s="102"/>
      <c r="Y513" s="102"/>
      <c r="Z513" s="102"/>
      <c r="AA513" s="102"/>
      <c r="AB513" s="102"/>
      <c r="AC513" s="102"/>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102"/>
      <c r="BU513" s="102"/>
      <c r="BV513" s="102"/>
      <c r="BW513" s="102"/>
      <c r="BX513" s="102"/>
      <c r="BY513" s="102"/>
      <c r="BZ513" s="102"/>
      <c r="CA513" s="102"/>
    </row>
    <row r="514" spans="1:79">
      <c r="A514" s="34"/>
      <c r="B514" s="34"/>
      <c r="C514" s="34"/>
      <c r="D514" s="34"/>
      <c r="E514" s="34"/>
      <c r="F514" s="34"/>
      <c r="G514" s="34"/>
      <c r="H514" s="102"/>
      <c r="I514" s="102"/>
      <c r="J514" s="102"/>
      <c r="K514" s="102"/>
      <c r="L514" s="102"/>
      <c r="M514" s="102"/>
      <c r="N514" s="102"/>
      <c r="O514" s="102"/>
      <c r="P514" s="102"/>
      <c r="Q514" s="102"/>
      <c r="R514" s="102"/>
      <c r="S514" s="102"/>
      <c r="T514" s="102"/>
      <c r="U514" s="102"/>
      <c r="V514" s="102"/>
      <c r="W514" s="102"/>
      <c r="X514" s="102"/>
      <c r="Y514" s="102"/>
      <c r="Z514" s="102"/>
      <c r="AA514" s="102"/>
      <c r="AB514" s="102"/>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c r="CA514" s="102"/>
    </row>
    <row r="515" spans="1:79">
      <c r="A515" s="34"/>
      <c r="B515" s="34"/>
      <c r="C515" s="34"/>
      <c r="D515" s="34"/>
      <c r="E515" s="34"/>
      <c r="F515" s="34"/>
      <c r="G515" s="34"/>
      <c r="H515" s="102"/>
      <c r="I515" s="102"/>
      <c r="J515" s="102"/>
      <c r="K515" s="102"/>
      <c r="L515" s="102"/>
      <c r="M515" s="102"/>
      <c r="N515" s="102"/>
      <c r="O515" s="102"/>
      <c r="P515" s="102"/>
      <c r="Q515" s="102"/>
      <c r="R515" s="102"/>
      <c r="S515" s="102"/>
      <c r="T515" s="102"/>
      <c r="U515" s="102"/>
      <c r="V515" s="102"/>
      <c r="W515" s="102"/>
      <c r="X515" s="102"/>
      <c r="Y515" s="102"/>
      <c r="Z515" s="102"/>
      <c r="AA515" s="102"/>
      <c r="AB515" s="102"/>
      <c r="AC515" s="102"/>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c r="BI515" s="102"/>
      <c r="BJ515" s="102"/>
      <c r="BK515" s="102"/>
      <c r="BL515" s="102"/>
      <c r="BM515" s="102"/>
      <c r="BN515" s="102"/>
      <c r="BO515" s="102"/>
      <c r="BP515" s="102"/>
      <c r="BQ515" s="102"/>
      <c r="BR515" s="102"/>
      <c r="BS515" s="102"/>
      <c r="BT515" s="102"/>
      <c r="BU515" s="102"/>
      <c r="BV515" s="102"/>
      <c r="BW515" s="102"/>
      <c r="BX515" s="102"/>
      <c r="BY515" s="102"/>
      <c r="BZ515" s="102"/>
      <c r="CA515" s="102"/>
    </row>
    <row r="516" spans="1:79">
      <c r="A516" s="34"/>
      <c r="B516" s="34"/>
      <c r="C516" s="34"/>
      <c r="D516" s="34"/>
      <c r="E516" s="34"/>
      <c r="F516" s="34"/>
      <c r="G516" s="34"/>
      <c r="H516" s="102"/>
      <c r="I516" s="102"/>
      <c r="J516" s="102"/>
      <c r="K516" s="102"/>
      <c r="L516" s="102"/>
      <c r="M516" s="102"/>
      <c r="N516" s="102"/>
      <c r="O516" s="102"/>
      <c r="P516" s="102"/>
      <c r="Q516" s="102"/>
      <c r="R516" s="102"/>
      <c r="S516" s="102"/>
      <c r="T516" s="102"/>
      <c r="U516" s="102"/>
      <c r="V516" s="102"/>
      <c r="W516" s="102"/>
      <c r="X516" s="102"/>
      <c r="Y516" s="102"/>
      <c r="Z516" s="102"/>
      <c r="AA516" s="102"/>
      <c r="AB516" s="102"/>
      <c r="AC516" s="102"/>
      <c r="AD516" s="102"/>
      <c r="AE516" s="102"/>
      <c r="AF516" s="102"/>
      <c r="AG516" s="102"/>
      <c r="AH516" s="102"/>
      <c r="AI516" s="102"/>
      <c r="AJ516" s="102"/>
      <c r="AK516" s="102"/>
      <c r="AL516" s="102"/>
      <c r="AM516" s="102"/>
      <c r="AN516" s="102"/>
      <c r="AO516" s="102"/>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A516" s="102"/>
    </row>
    <row r="517" spans="1:79">
      <c r="A517" s="33"/>
      <c r="B517" s="33"/>
      <c r="C517" s="33"/>
      <c r="D517" s="33"/>
      <c r="E517" s="33"/>
      <c r="F517" s="33"/>
      <c r="G517" s="33"/>
    </row>
    <row r="518" spans="1:79">
      <c r="A518" s="33"/>
      <c r="B518" s="33"/>
      <c r="C518" s="33"/>
      <c r="D518" s="33"/>
      <c r="E518" s="33"/>
      <c r="F518" s="33"/>
      <c r="G518" s="33"/>
    </row>
    <row r="519" spans="1:79">
      <c r="A519" s="33"/>
      <c r="B519" s="33"/>
      <c r="C519" s="33"/>
      <c r="D519" s="33"/>
      <c r="E519" s="33"/>
      <c r="F519" s="33"/>
      <c r="G519" s="33"/>
    </row>
    <row r="520" spans="1:79">
      <c r="A520" s="33"/>
      <c r="B520" s="33"/>
      <c r="C520" s="33"/>
      <c r="D520" s="33"/>
      <c r="E520" s="33"/>
      <c r="F520" s="33"/>
      <c r="G520" s="33"/>
    </row>
    <row r="521" spans="1:79">
      <c r="A521" s="33"/>
      <c r="B521" s="33"/>
      <c r="C521" s="33"/>
      <c r="D521" s="33"/>
      <c r="E521" s="33"/>
      <c r="F521" s="33"/>
      <c r="G521" s="33"/>
    </row>
    <row r="522" spans="1:79">
      <c r="A522" s="33"/>
      <c r="B522" s="33"/>
      <c r="C522" s="33"/>
      <c r="D522" s="33"/>
      <c r="E522" s="33"/>
      <c r="F522" s="33"/>
      <c r="G522" s="33"/>
    </row>
    <row r="523" spans="1:79">
      <c r="A523" s="33"/>
      <c r="B523" s="33"/>
      <c r="C523" s="33"/>
      <c r="D523" s="33"/>
      <c r="E523" s="33"/>
      <c r="F523" s="33"/>
      <c r="G523" s="33"/>
    </row>
    <row r="524" spans="1:79">
      <c r="A524" s="33"/>
      <c r="B524" s="33"/>
      <c r="C524" s="33"/>
      <c r="D524" s="33"/>
      <c r="E524" s="33"/>
      <c r="F524" s="33"/>
      <c r="G524" s="33"/>
    </row>
    <row r="525" spans="1:79">
      <c r="A525" s="33"/>
      <c r="B525" s="33"/>
      <c r="C525" s="33"/>
      <c r="D525" s="33"/>
      <c r="E525" s="33"/>
      <c r="F525" s="33"/>
      <c r="G525" s="33"/>
    </row>
    <row r="526" spans="1:79">
      <c r="A526" s="33"/>
      <c r="B526" s="33"/>
      <c r="C526" s="33"/>
      <c r="D526" s="33"/>
      <c r="E526" s="33"/>
      <c r="F526" s="33"/>
      <c r="G526" s="33"/>
    </row>
    <row r="527" spans="1:79">
      <c r="A527" s="33"/>
      <c r="B527" s="33"/>
      <c r="C527" s="33"/>
      <c r="D527" s="33"/>
      <c r="E527" s="33"/>
      <c r="F527" s="33"/>
      <c r="G527" s="33"/>
    </row>
    <row r="528" spans="1:79">
      <c r="A528" s="33"/>
      <c r="B528" s="33"/>
      <c r="C528" s="33"/>
      <c r="D528" s="33"/>
      <c r="E528" s="33"/>
      <c r="F528" s="33"/>
      <c r="G528" s="33"/>
    </row>
    <row r="529" spans="1:7">
      <c r="A529" s="33"/>
      <c r="B529" s="33"/>
      <c r="C529" s="33"/>
      <c r="D529" s="33"/>
      <c r="E529" s="33"/>
      <c r="F529" s="33"/>
      <c r="G529" s="33"/>
    </row>
    <row r="530" spans="1:7">
      <c r="A530" s="33"/>
      <c r="B530" s="33"/>
      <c r="C530" s="33"/>
      <c r="D530" s="33"/>
      <c r="E530" s="33"/>
      <c r="F530" s="33"/>
      <c r="G530" s="33"/>
    </row>
    <row r="531" spans="1:7">
      <c r="A531" s="33"/>
      <c r="B531" s="33"/>
      <c r="C531" s="33"/>
      <c r="D531" s="33"/>
      <c r="E531" s="33"/>
      <c r="F531" s="33"/>
      <c r="G531" s="33"/>
    </row>
    <row r="532" spans="1:7">
      <c r="A532" s="33"/>
      <c r="B532" s="33"/>
      <c r="C532" s="33"/>
      <c r="D532" s="33"/>
      <c r="E532" s="33"/>
      <c r="F532" s="33"/>
      <c r="G532" s="33"/>
    </row>
    <row r="533" spans="1:7">
      <c r="A533" s="33"/>
      <c r="B533" s="33"/>
      <c r="C533" s="33"/>
      <c r="D533" s="33"/>
      <c r="E533" s="33"/>
      <c r="F533" s="33"/>
      <c r="G533" s="33"/>
    </row>
    <row r="534" spans="1:7">
      <c r="A534" s="33"/>
      <c r="B534" s="33"/>
      <c r="C534" s="33"/>
      <c r="D534" s="33"/>
      <c r="E534" s="33"/>
      <c r="F534" s="33"/>
      <c r="G534" s="33"/>
    </row>
    <row r="535" spans="1:7">
      <c r="A535" s="33"/>
      <c r="B535" s="33"/>
      <c r="C535" s="33"/>
      <c r="D535" s="33"/>
      <c r="E535" s="33"/>
      <c r="F535" s="33"/>
      <c r="G535" s="33"/>
    </row>
    <row r="536" spans="1:7">
      <c r="A536" s="33"/>
      <c r="B536" s="33"/>
      <c r="C536" s="33"/>
      <c r="D536" s="33"/>
      <c r="E536" s="33"/>
      <c r="F536" s="33"/>
      <c r="G536" s="33"/>
    </row>
    <row r="537" spans="1:7">
      <c r="A537" s="33"/>
      <c r="B537" s="33"/>
      <c r="C537" s="33"/>
      <c r="D537" s="33"/>
      <c r="E537" s="33"/>
      <c r="F537" s="33"/>
      <c r="G537" s="33"/>
    </row>
    <row r="538" spans="1:7">
      <c r="A538" s="33"/>
      <c r="B538" s="33"/>
      <c r="C538" s="33"/>
      <c r="D538" s="33"/>
      <c r="E538" s="33"/>
      <c r="F538" s="33"/>
      <c r="G538" s="33"/>
    </row>
    <row r="539" spans="1:7">
      <c r="A539" s="33"/>
      <c r="B539" s="33"/>
      <c r="C539" s="33"/>
      <c r="D539" s="33"/>
      <c r="E539" s="33"/>
      <c r="F539" s="33"/>
      <c r="G539" s="33"/>
    </row>
    <row r="540" spans="1:7">
      <c r="A540" s="33"/>
      <c r="B540" s="33"/>
      <c r="C540" s="33"/>
      <c r="D540" s="33"/>
      <c r="E540" s="33"/>
      <c r="F540" s="33"/>
      <c r="G540" s="33"/>
    </row>
    <row r="541" spans="1:7">
      <c r="A541" s="33"/>
      <c r="B541" s="33"/>
      <c r="C541" s="33"/>
      <c r="D541" s="33"/>
      <c r="E541" s="33"/>
      <c r="F541" s="33"/>
      <c r="G541" s="33"/>
    </row>
    <row r="542" spans="1:7">
      <c r="A542" s="33"/>
      <c r="B542" s="33"/>
      <c r="C542" s="33"/>
      <c r="D542" s="33"/>
      <c r="E542" s="33"/>
      <c r="F542" s="33"/>
      <c r="G542" s="33"/>
    </row>
    <row r="543" spans="1:7">
      <c r="A543" s="33"/>
      <c r="B543" s="33"/>
      <c r="C543" s="33"/>
      <c r="D543" s="33"/>
      <c r="E543" s="33"/>
      <c r="F543" s="33"/>
      <c r="G543" s="33"/>
    </row>
    <row r="544" spans="1:7">
      <c r="A544" s="33"/>
      <c r="B544" s="33"/>
      <c r="C544" s="33"/>
      <c r="D544" s="33"/>
      <c r="E544" s="33"/>
      <c r="F544" s="33"/>
      <c r="G544" s="33"/>
    </row>
    <row r="545" spans="1:28">
      <c r="A545" s="33"/>
      <c r="B545" s="33"/>
      <c r="C545" s="33"/>
      <c r="D545" s="33"/>
      <c r="E545" s="33"/>
      <c r="F545" s="33"/>
      <c r="G545" s="33"/>
    </row>
    <row r="546" spans="1:28">
      <c r="A546" s="33"/>
      <c r="B546" s="33"/>
      <c r="C546" s="33"/>
      <c r="D546" s="33"/>
      <c r="E546" s="33"/>
      <c r="F546" s="33"/>
      <c r="G546" s="33"/>
    </row>
    <row r="547" spans="1:28">
      <c r="A547" s="33"/>
      <c r="B547" s="33"/>
      <c r="C547" s="33"/>
      <c r="D547" s="33"/>
      <c r="E547" s="33"/>
      <c r="F547" s="33"/>
      <c r="G547" s="33"/>
    </row>
    <row r="548" spans="1:28">
      <c r="A548" s="33"/>
      <c r="B548" s="33"/>
      <c r="C548" s="33"/>
      <c r="D548" s="33"/>
      <c r="E548" s="33"/>
      <c r="F548" s="33"/>
      <c r="G548" s="33"/>
    </row>
    <row r="549" spans="1:28">
      <c r="A549" s="33"/>
      <c r="B549" s="33"/>
      <c r="C549" s="33"/>
      <c r="D549" s="33"/>
      <c r="E549" s="33"/>
      <c r="F549" s="33"/>
      <c r="G549" s="33"/>
    </row>
    <row r="550" spans="1:28">
      <c r="A550" s="33"/>
      <c r="B550" s="33"/>
      <c r="C550" s="33"/>
      <c r="D550" s="33"/>
      <c r="E550" s="33"/>
      <c r="F550" s="33"/>
      <c r="G550" s="33"/>
    </row>
    <row r="551" spans="1:28">
      <c r="A551" s="33"/>
      <c r="B551" s="33"/>
      <c r="C551" s="33"/>
      <c r="D551" s="33"/>
      <c r="E551" s="33"/>
      <c r="F551" s="33"/>
      <c r="G551" s="33"/>
    </row>
    <row r="552" spans="1:28">
      <c r="A552" s="33"/>
      <c r="B552" s="33"/>
      <c r="C552" s="33"/>
      <c r="D552" s="33"/>
      <c r="E552" s="33"/>
      <c r="F552" s="33"/>
      <c r="G552" s="33"/>
    </row>
    <row r="553" spans="1:28">
      <c r="A553" s="33"/>
      <c r="B553" s="33"/>
      <c r="C553" s="33"/>
      <c r="D553" s="33"/>
      <c r="E553" s="33"/>
      <c r="F553" s="33"/>
      <c r="G553" s="33"/>
    </row>
    <row r="554" spans="1:28">
      <c r="A554" s="33"/>
      <c r="B554" s="33"/>
      <c r="C554" s="33"/>
      <c r="D554" s="33"/>
      <c r="E554" s="33"/>
      <c r="F554" s="33"/>
      <c r="G554" s="33"/>
    </row>
    <row r="555" spans="1:28">
      <c r="A555" s="33"/>
      <c r="B555" s="33"/>
      <c r="C555" s="33"/>
      <c r="D555" s="33"/>
      <c r="E555" s="33"/>
      <c r="F555" s="33"/>
      <c r="G555" s="33"/>
    </row>
    <row r="556" spans="1:28">
      <c r="A556" s="33"/>
      <c r="B556" s="33"/>
      <c r="C556" s="33"/>
      <c r="D556" s="33"/>
      <c r="E556" s="33"/>
      <c r="F556" s="33"/>
      <c r="G556" s="33"/>
    </row>
    <row r="557" spans="1:28">
      <c r="A557" s="33"/>
      <c r="B557" s="33"/>
      <c r="C557" s="33"/>
      <c r="D557" s="33"/>
      <c r="E557" s="33"/>
      <c r="F557" s="33"/>
      <c r="G557" s="33"/>
    </row>
    <row r="558" spans="1:28">
      <c r="A558" s="33"/>
      <c r="B558" s="33"/>
      <c r="C558" s="33"/>
      <c r="D558" s="33"/>
      <c r="E558" s="33"/>
      <c r="F558" s="33"/>
      <c r="G558" s="33"/>
    </row>
    <row r="559" spans="1:28">
      <c r="A559" s="33"/>
      <c r="B559" s="33"/>
      <c r="C559" s="33"/>
      <c r="D559" s="33"/>
      <c r="E559" s="33"/>
      <c r="F559" s="33"/>
      <c r="G559" s="33"/>
    </row>
    <row r="560" spans="1:28">
      <c r="A560" s="33"/>
      <c r="B560" s="33"/>
      <c r="C560" s="33"/>
      <c r="D560" s="33"/>
      <c r="E560" s="33"/>
      <c r="F560" s="33"/>
      <c r="G560" s="33"/>
      <c r="V560" s="33"/>
      <c r="W560" s="33"/>
      <c r="X560" s="33"/>
      <c r="Y560" s="33"/>
      <c r="Z560" s="33"/>
      <c r="AA560" s="33"/>
      <c r="AB560" s="33"/>
    </row>
    <row r="561" spans="1:28">
      <c r="A561" s="33"/>
      <c r="B561" s="33"/>
      <c r="C561" s="33"/>
      <c r="D561" s="33"/>
      <c r="E561" s="33"/>
      <c r="F561" s="33"/>
      <c r="G561" s="33"/>
      <c r="V561" s="33"/>
      <c r="W561" s="33"/>
      <c r="X561" s="33"/>
      <c r="Y561" s="33"/>
      <c r="Z561" s="33"/>
      <c r="AA561" s="33"/>
      <c r="AB561" s="33"/>
    </row>
    <row r="562" spans="1:28">
      <c r="A562" s="33"/>
      <c r="B562" s="33"/>
      <c r="C562" s="33"/>
      <c r="D562" s="33"/>
      <c r="E562" s="33"/>
      <c r="F562" s="33"/>
      <c r="G562" s="33"/>
      <c r="V562" s="33"/>
      <c r="W562" s="33"/>
      <c r="X562" s="33"/>
      <c r="Y562" s="33"/>
      <c r="Z562" s="33"/>
      <c r="AA562" s="33"/>
      <c r="AB562" s="33"/>
    </row>
    <row r="563" spans="1:28">
      <c r="A563" s="33"/>
      <c r="B563" s="33"/>
      <c r="C563" s="33"/>
      <c r="D563" s="33"/>
      <c r="E563" s="33"/>
      <c r="F563" s="33"/>
      <c r="G563" s="33"/>
      <c r="V563" s="33"/>
      <c r="W563" s="33"/>
      <c r="X563" s="33"/>
      <c r="Y563" s="33"/>
      <c r="Z563" s="33"/>
      <c r="AA563" s="33"/>
      <c r="AB563" s="33"/>
    </row>
    <row r="564" spans="1:28">
      <c r="A564" s="33"/>
      <c r="B564" s="33"/>
      <c r="C564" s="33"/>
      <c r="D564" s="33"/>
      <c r="E564" s="33"/>
      <c r="F564" s="33"/>
      <c r="G564" s="33"/>
      <c r="V564" s="33"/>
      <c r="W564" s="33"/>
      <c r="X564" s="33"/>
      <c r="Y564" s="33"/>
      <c r="Z564" s="33"/>
      <c r="AA564" s="33"/>
      <c r="AB564" s="33"/>
    </row>
    <row r="565" spans="1:28">
      <c r="A565" s="33"/>
      <c r="B565" s="33"/>
      <c r="C565" s="33"/>
      <c r="D565" s="33"/>
      <c r="E565" s="33"/>
      <c r="F565" s="33"/>
      <c r="G565" s="33"/>
      <c r="V565" s="33"/>
      <c r="W565" s="33"/>
      <c r="X565" s="33"/>
      <c r="Y565" s="33"/>
      <c r="Z565" s="33"/>
      <c r="AA565" s="33"/>
      <c r="AB565" s="33"/>
    </row>
    <row r="566" spans="1:28">
      <c r="A566" s="33"/>
      <c r="B566" s="33"/>
      <c r="C566" s="33"/>
      <c r="D566" s="33"/>
      <c r="E566" s="33"/>
      <c r="F566" s="33"/>
      <c r="G566" s="33"/>
      <c r="V566" s="33"/>
      <c r="W566" s="33"/>
      <c r="X566" s="33"/>
      <c r="Y566" s="33"/>
      <c r="Z566" s="33"/>
      <c r="AA566" s="33"/>
      <c r="AB566" s="33"/>
    </row>
    <row r="567" spans="1:28">
      <c r="A567" s="33"/>
      <c r="B567" s="33"/>
      <c r="C567" s="33"/>
      <c r="D567" s="33"/>
      <c r="E567" s="33"/>
      <c r="F567" s="33"/>
      <c r="G567" s="33"/>
      <c r="V567" s="33"/>
      <c r="W567" s="33"/>
      <c r="X567" s="33"/>
      <c r="Y567" s="33"/>
      <c r="Z567" s="33"/>
      <c r="AA567" s="33"/>
      <c r="AB567" s="33"/>
    </row>
    <row r="568" spans="1:28">
      <c r="A568" s="33"/>
      <c r="B568" s="33"/>
      <c r="C568" s="33"/>
      <c r="D568" s="33"/>
      <c r="E568" s="33"/>
      <c r="F568" s="33"/>
      <c r="G568" s="33"/>
      <c r="V568" s="33"/>
      <c r="W568" s="33"/>
      <c r="X568" s="33"/>
      <c r="Y568" s="33"/>
      <c r="Z568" s="33"/>
      <c r="AA568" s="33"/>
      <c r="AB568" s="33"/>
    </row>
    <row r="569" spans="1:28">
      <c r="A569" s="33"/>
      <c r="B569" s="33"/>
      <c r="C569" s="33"/>
      <c r="D569" s="33"/>
      <c r="E569" s="33"/>
      <c r="F569" s="33"/>
      <c r="G569" s="33"/>
      <c r="V569" s="33"/>
      <c r="W569" s="33"/>
      <c r="X569" s="33"/>
      <c r="Y569" s="33"/>
      <c r="Z569" s="33"/>
      <c r="AA569" s="33"/>
      <c r="AB569" s="33"/>
    </row>
    <row r="570" spans="1:28">
      <c r="A570" s="33"/>
      <c r="B570" s="33"/>
      <c r="C570" s="33"/>
      <c r="D570" s="33"/>
      <c r="E570" s="33"/>
      <c r="F570" s="33"/>
      <c r="G570" s="33"/>
      <c r="V570" s="33"/>
      <c r="W570" s="33"/>
      <c r="X570" s="33"/>
      <c r="Y570" s="33"/>
      <c r="Z570" s="33"/>
      <c r="AA570" s="33"/>
      <c r="AB570" s="33"/>
    </row>
    <row r="571" spans="1:28">
      <c r="A571" s="33"/>
      <c r="B571" s="33"/>
      <c r="C571" s="33"/>
      <c r="D571" s="33"/>
      <c r="E571" s="33"/>
      <c r="F571" s="33"/>
      <c r="G571" s="33"/>
      <c r="V571" s="33"/>
      <c r="W571" s="33"/>
      <c r="X571" s="33"/>
      <c r="Y571" s="33"/>
      <c r="Z571" s="33"/>
      <c r="AA571" s="33"/>
      <c r="AB571" s="33"/>
    </row>
    <row r="572" spans="1:28">
      <c r="A572" s="33"/>
      <c r="B572" s="33"/>
      <c r="C572" s="33"/>
      <c r="D572" s="33"/>
      <c r="E572" s="33"/>
      <c r="F572" s="33"/>
      <c r="G572" s="33"/>
      <c r="V572" s="33"/>
      <c r="W572" s="33"/>
      <c r="X572" s="33"/>
      <c r="Y572" s="33"/>
      <c r="Z572" s="33"/>
      <c r="AA572" s="33"/>
      <c r="AB572" s="33"/>
    </row>
    <row r="573" spans="1:28">
      <c r="A573" s="33"/>
      <c r="B573" s="33"/>
      <c r="C573" s="33"/>
      <c r="D573" s="33"/>
      <c r="E573" s="33"/>
      <c r="F573" s="33"/>
      <c r="G573" s="33"/>
      <c r="V573" s="33"/>
      <c r="W573" s="33"/>
      <c r="X573" s="33"/>
      <c r="Y573" s="33"/>
      <c r="Z573" s="33"/>
      <c r="AA573" s="33"/>
      <c r="AB573" s="33"/>
    </row>
    <row r="574" spans="1:28">
      <c r="A574" s="33"/>
      <c r="B574" s="33"/>
      <c r="C574" s="33"/>
      <c r="D574" s="33"/>
      <c r="E574" s="33"/>
      <c r="F574" s="33"/>
      <c r="G574" s="33"/>
      <c r="V574" s="33"/>
      <c r="W574" s="33"/>
      <c r="X574" s="33"/>
      <c r="Y574" s="33"/>
      <c r="Z574" s="33"/>
      <c r="AA574" s="33"/>
      <c r="AB574" s="33"/>
    </row>
    <row r="575" spans="1:28">
      <c r="A575" s="33"/>
      <c r="B575" s="33"/>
      <c r="C575" s="33"/>
      <c r="D575" s="33"/>
      <c r="E575" s="33"/>
      <c r="F575" s="33"/>
      <c r="G575" s="33"/>
      <c r="V575" s="33"/>
      <c r="W575" s="33"/>
      <c r="X575" s="33"/>
      <c r="Y575" s="33"/>
      <c r="Z575" s="33"/>
      <c r="AA575" s="33"/>
      <c r="AB575" s="33"/>
    </row>
    <row r="576" spans="1:28">
      <c r="A576" s="33"/>
      <c r="B576" s="33"/>
      <c r="C576" s="33"/>
      <c r="D576" s="33"/>
      <c r="E576" s="33"/>
      <c r="F576" s="33"/>
      <c r="G576" s="33"/>
      <c r="V576" s="33"/>
      <c r="W576" s="33"/>
      <c r="X576" s="33"/>
      <c r="Y576" s="33"/>
      <c r="Z576" s="33"/>
      <c r="AA576" s="33"/>
      <c r="AB576" s="33"/>
    </row>
    <row r="577" spans="1:28">
      <c r="A577" s="33"/>
      <c r="B577" s="33"/>
      <c r="C577" s="33"/>
      <c r="D577" s="33"/>
      <c r="E577" s="33"/>
      <c r="F577" s="33"/>
      <c r="G577" s="33"/>
      <c r="V577" s="33"/>
      <c r="W577" s="33"/>
      <c r="X577" s="33"/>
      <c r="Y577" s="33"/>
      <c r="Z577" s="33"/>
      <c r="AA577" s="33"/>
      <c r="AB577" s="33"/>
    </row>
    <row r="578" spans="1:28">
      <c r="A578" s="33"/>
      <c r="B578" s="33"/>
      <c r="C578" s="33"/>
      <c r="D578" s="33"/>
      <c r="E578" s="33"/>
      <c r="F578" s="33"/>
      <c r="G578" s="33"/>
      <c r="V578" s="33"/>
      <c r="W578" s="33"/>
      <c r="X578" s="33"/>
      <c r="Y578" s="33"/>
      <c r="Z578" s="33"/>
      <c r="AA578" s="33"/>
      <c r="AB578" s="33"/>
    </row>
    <row r="579" spans="1:28">
      <c r="A579" s="33"/>
      <c r="B579" s="33"/>
      <c r="C579" s="33"/>
      <c r="D579" s="33"/>
      <c r="E579" s="33"/>
      <c r="F579" s="33"/>
      <c r="G579" s="33"/>
      <c r="V579" s="33"/>
      <c r="W579" s="33"/>
      <c r="X579" s="33"/>
      <c r="Y579" s="33"/>
      <c r="Z579" s="33"/>
      <c r="AA579" s="33"/>
      <c r="AB579" s="33"/>
    </row>
    <row r="580" spans="1:28">
      <c r="A580" s="33"/>
      <c r="B580" s="33"/>
      <c r="C580" s="33"/>
      <c r="D580" s="33"/>
      <c r="E580" s="33"/>
      <c r="F580" s="33"/>
      <c r="G580" s="33"/>
      <c r="V580" s="33"/>
      <c r="W580" s="33"/>
      <c r="X580" s="33"/>
      <c r="Y580" s="33"/>
      <c r="Z580" s="33"/>
      <c r="AA580" s="33"/>
      <c r="AB580" s="33"/>
    </row>
    <row r="581" spans="1:28">
      <c r="A581" s="33"/>
      <c r="B581" s="33"/>
      <c r="C581" s="33"/>
      <c r="D581" s="33"/>
      <c r="E581" s="33"/>
      <c r="F581" s="33"/>
      <c r="G581" s="33"/>
      <c r="V581" s="33"/>
      <c r="W581" s="33"/>
      <c r="X581" s="33"/>
      <c r="Y581" s="33"/>
      <c r="Z581" s="33"/>
      <c r="AA581" s="33"/>
      <c r="AB581" s="33"/>
    </row>
    <row r="582" spans="1:28">
      <c r="A582" s="33"/>
      <c r="B582" s="33"/>
      <c r="C582" s="33"/>
      <c r="D582" s="33"/>
      <c r="E582" s="33"/>
      <c r="F582" s="33"/>
      <c r="G582" s="33"/>
      <c r="V582" s="33"/>
      <c r="W582" s="33"/>
      <c r="X582" s="33"/>
      <c r="Y582" s="33"/>
      <c r="Z582" s="33"/>
      <c r="AA582" s="33"/>
      <c r="AB582" s="33"/>
    </row>
    <row r="583" spans="1:28">
      <c r="A583" s="33"/>
      <c r="B583" s="33"/>
      <c r="C583" s="33"/>
      <c r="D583" s="33"/>
      <c r="E583" s="33"/>
      <c r="F583" s="33"/>
      <c r="G583" s="33"/>
      <c r="V583" s="33"/>
      <c r="W583" s="33"/>
      <c r="X583" s="33"/>
      <c r="Y583" s="33"/>
      <c r="Z583" s="33"/>
      <c r="AA583" s="33"/>
      <c r="AB583" s="33"/>
    </row>
    <row r="584" spans="1:28">
      <c r="A584" s="33"/>
      <c r="B584" s="33"/>
      <c r="C584" s="33"/>
      <c r="D584" s="33"/>
      <c r="E584" s="33"/>
      <c r="F584" s="33"/>
      <c r="G584" s="33"/>
      <c r="V584" s="33"/>
      <c r="W584" s="33"/>
      <c r="X584" s="33"/>
      <c r="Y584" s="33"/>
      <c r="Z584" s="33"/>
      <c r="AA584" s="33"/>
      <c r="AB584" s="33"/>
    </row>
    <row r="585" spans="1:28">
      <c r="A585" s="33"/>
      <c r="B585" s="33"/>
      <c r="C585" s="33"/>
      <c r="D585" s="33"/>
      <c r="E585" s="33"/>
      <c r="F585" s="33"/>
      <c r="G585" s="33"/>
      <c r="V585" s="33"/>
      <c r="W585" s="33"/>
      <c r="X585" s="33"/>
      <c r="Y585" s="33"/>
      <c r="Z585" s="33"/>
      <c r="AA585" s="33"/>
      <c r="AB585" s="33"/>
    </row>
    <row r="586" spans="1:28">
      <c r="A586" s="33"/>
      <c r="B586" s="33"/>
      <c r="C586" s="33"/>
      <c r="D586" s="33"/>
      <c r="E586" s="33"/>
      <c r="F586" s="33"/>
      <c r="G586" s="33"/>
      <c r="V586" s="33"/>
      <c r="W586" s="33"/>
      <c r="X586" s="33"/>
      <c r="Y586" s="33"/>
      <c r="Z586" s="33"/>
      <c r="AA586" s="33"/>
      <c r="AB586" s="33"/>
    </row>
    <row r="587" spans="1:28">
      <c r="A587" s="33"/>
      <c r="B587" s="33"/>
      <c r="C587" s="33"/>
      <c r="D587" s="33"/>
      <c r="E587" s="33"/>
      <c r="F587" s="33"/>
      <c r="G587" s="33"/>
      <c r="V587" s="33"/>
      <c r="W587" s="33"/>
      <c r="X587" s="33"/>
      <c r="Y587" s="33"/>
      <c r="Z587" s="33"/>
      <c r="AA587" s="33"/>
      <c r="AB587" s="33"/>
    </row>
    <row r="588" spans="1:28">
      <c r="A588" s="33"/>
      <c r="B588" s="33"/>
      <c r="C588" s="33"/>
      <c r="D588" s="33"/>
      <c r="E588" s="33"/>
      <c r="F588" s="33"/>
      <c r="G588" s="33"/>
      <c r="V588" s="33"/>
      <c r="W588" s="33"/>
      <c r="X588" s="33"/>
      <c r="Y588" s="33"/>
      <c r="Z588" s="33"/>
      <c r="AA588" s="33"/>
      <c r="AB588" s="33"/>
    </row>
    <row r="589" spans="1:28">
      <c r="A589" s="33"/>
      <c r="B589" s="33"/>
      <c r="C589" s="33"/>
      <c r="D589" s="33"/>
      <c r="E589" s="33"/>
      <c r="F589" s="33"/>
      <c r="G589" s="33"/>
      <c r="V589" s="33"/>
      <c r="W589" s="33"/>
      <c r="X589" s="33"/>
      <c r="Y589" s="33"/>
      <c r="Z589" s="33"/>
      <c r="AA589" s="33"/>
      <c r="AB589" s="33"/>
    </row>
    <row r="590" spans="1:28">
      <c r="A590" s="33"/>
      <c r="B590" s="33"/>
      <c r="C590" s="33"/>
      <c r="D590" s="33"/>
      <c r="E590" s="33"/>
      <c r="F590" s="33"/>
      <c r="G590" s="33"/>
      <c r="V590" s="33"/>
      <c r="W590" s="33"/>
      <c r="X590" s="33"/>
      <c r="Y590" s="33"/>
      <c r="Z590" s="33"/>
      <c r="AA590" s="33"/>
      <c r="AB590" s="33"/>
    </row>
    <row r="591" spans="1:28">
      <c r="A591" s="33"/>
      <c r="B591" s="33"/>
      <c r="C591" s="33"/>
      <c r="D591" s="33"/>
      <c r="E591" s="33"/>
      <c r="F591" s="33"/>
      <c r="G591" s="33"/>
      <c r="V591" s="33"/>
      <c r="W591" s="33"/>
      <c r="X591" s="33"/>
      <c r="Y591" s="33"/>
      <c r="Z591" s="33"/>
      <c r="AA591" s="33"/>
      <c r="AB591" s="33"/>
    </row>
    <row r="592" spans="1:28">
      <c r="A592" s="33"/>
      <c r="B592" s="33"/>
      <c r="C592" s="33"/>
      <c r="D592" s="33"/>
      <c r="E592" s="33"/>
      <c r="F592" s="33"/>
      <c r="G592" s="33"/>
      <c r="V592" s="33"/>
      <c r="W592" s="33"/>
      <c r="X592" s="33"/>
      <c r="Y592" s="33"/>
      <c r="Z592" s="33"/>
      <c r="AA592" s="33"/>
      <c r="AB592" s="33"/>
    </row>
    <row r="593" spans="1:28">
      <c r="A593" s="33"/>
      <c r="B593" s="33"/>
      <c r="C593" s="33"/>
      <c r="D593" s="33"/>
      <c r="E593" s="33"/>
      <c r="F593" s="33"/>
      <c r="G593" s="33"/>
      <c r="V593" s="33"/>
      <c r="W593" s="33"/>
      <c r="X593" s="33"/>
      <c r="Y593" s="33"/>
      <c r="Z593" s="33"/>
      <c r="AA593" s="33"/>
      <c r="AB593" s="33"/>
    </row>
    <row r="594" spans="1:28">
      <c r="A594" s="33"/>
      <c r="B594" s="33"/>
      <c r="C594" s="33"/>
      <c r="D594" s="33"/>
      <c r="E594" s="33"/>
      <c r="F594" s="33"/>
      <c r="G594" s="33"/>
      <c r="V594" s="33"/>
      <c r="W594" s="33"/>
      <c r="X594" s="33"/>
      <c r="Y594" s="33"/>
      <c r="Z594" s="33"/>
      <c r="AA594" s="33"/>
      <c r="AB594" s="33"/>
    </row>
    <row r="595" spans="1:28">
      <c r="A595" s="33"/>
      <c r="B595" s="33"/>
      <c r="C595" s="33"/>
      <c r="D595" s="33"/>
      <c r="E595" s="33"/>
      <c r="F595" s="33"/>
      <c r="G595" s="33"/>
      <c r="V595" s="33"/>
      <c r="W595" s="33"/>
      <c r="X595" s="33"/>
      <c r="Y595" s="33"/>
      <c r="Z595" s="33"/>
      <c r="AA595" s="33"/>
      <c r="AB595" s="33"/>
    </row>
    <row r="596" spans="1:28">
      <c r="A596" s="33"/>
      <c r="B596" s="33"/>
      <c r="C596" s="33"/>
      <c r="D596" s="33"/>
      <c r="E596" s="33"/>
      <c r="F596" s="33"/>
      <c r="G596" s="33"/>
      <c r="V596" s="33"/>
      <c r="W596" s="33"/>
      <c r="X596" s="33"/>
      <c r="Y596" s="33"/>
      <c r="Z596" s="33"/>
      <c r="AA596" s="33"/>
      <c r="AB596" s="33"/>
    </row>
    <row r="597" spans="1:28">
      <c r="A597" s="33"/>
      <c r="B597" s="33"/>
      <c r="C597" s="33"/>
      <c r="D597" s="33"/>
      <c r="E597" s="33"/>
      <c r="F597" s="33"/>
      <c r="G597" s="33"/>
      <c r="V597" s="33"/>
      <c r="W597" s="33"/>
      <c r="X597" s="33"/>
      <c r="Y597" s="33"/>
      <c r="Z597" s="33"/>
      <c r="AA597" s="33"/>
      <c r="AB597" s="33"/>
    </row>
    <row r="598" spans="1:28">
      <c r="A598" s="33"/>
      <c r="B598" s="33"/>
      <c r="C598" s="33"/>
      <c r="D598" s="33"/>
      <c r="E598" s="33"/>
      <c r="F598" s="33"/>
      <c r="G598" s="33"/>
      <c r="V598" s="33"/>
      <c r="W598" s="33"/>
      <c r="X598" s="33"/>
      <c r="Y598" s="33"/>
      <c r="Z598" s="33"/>
      <c r="AA598" s="33"/>
      <c r="AB598" s="33"/>
    </row>
    <row r="599" spans="1:28">
      <c r="A599" s="33"/>
      <c r="B599" s="33"/>
      <c r="C599" s="33"/>
      <c r="D599" s="33"/>
      <c r="E599" s="33"/>
      <c r="F599" s="33"/>
      <c r="G599" s="33"/>
      <c r="V599" s="33"/>
      <c r="W599" s="33"/>
      <c r="X599" s="33"/>
      <c r="Y599" s="33"/>
      <c r="Z599" s="33"/>
      <c r="AA599" s="33"/>
      <c r="AB599" s="33"/>
    </row>
    <row r="600" spans="1:28">
      <c r="A600" s="33"/>
      <c r="B600" s="33"/>
      <c r="C600" s="33"/>
      <c r="D600" s="33"/>
      <c r="E600" s="33"/>
      <c r="F600" s="33"/>
      <c r="G600" s="33"/>
      <c r="V600" s="33"/>
      <c r="W600" s="33"/>
      <c r="X600" s="33"/>
      <c r="Y600" s="33"/>
      <c r="Z600" s="33"/>
      <c r="AA600" s="33"/>
      <c r="AB600" s="33"/>
    </row>
    <row r="601" spans="1:28">
      <c r="A601" s="33"/>
      <c r="B601" s="33"/>
      <c r="C601" s="33"/>
      <c r="D601" s="33"/>
      <c r="E601" s="33"/>
      <c r="F601" s="33"/>
      <c r="G601" s="33"/>
      <c r="V601" s="33"/>
      <c r="W601" s="33"/>
      <c r="X601" s="33"/>
      <c r="Y601" s="33"/>
      <c r="Z601" s="33"/>
      <c r="AA601" s="33"/>
      <c r="AB601" s="33"/>
    </row>
    <row r="602" spans="1:28">
      <c r="A602" s="33"/>
      <c r="B602" s="33"/>
      <c r="C602" s="33"/>
      <c r="D602" s="33"/>
      <c r="E602" s="33"/>
      <c r="F602" s="33"/>
      <c r="G602" s="33"/>
      <c r="V602" s="33"/>
      <c r="W602" s="33"/>
      <c r="X602" s="33"/>
      <c r="Y602" s="33"/>
      <c r="Z602" s="33"/>
      <c r="AA602" s="33"/>
      <c r="AB602" s="33"/>
    </row>
    <row r="603" spans="1:28">
      <c r="A603" s="33"/>
      <c r="B603" s="33"/>
      <c r="C603" s="33"/>
      <c r="D603" s="33"/>
      <c r="E603" s="33"/>
      <c r="F603" s="33"/>
      <c r="G603" s="33"/>
      <c r="V603" s="33"/>
      <c r="W603" s="33"/>
      <c r="X603" s="33"/>
      <c r="Y603" s="33"/>
      <c r="Z603" s="33"/>
      <c r="AA603" s="33"/>
      <c r="AB603" s="33"/>
    </row>
    <row r="604" spans="1:28">
      <c r="A604" s="33"/>
      <c r="B604" s="33"/>
      <c r="C604" s="33"/>
      <c r="D604" s="33"/>
      <c r="E604" s="33"/>
      <c r="F604" s="33"/>
      <c r="G604" s="33"/>
      <c r="V604" s="33"/>
      <c r="W604" s="33"/>
      <c r="X604" s="33"/>
      <c r="Y604" s="33"/>
      <c r="Z604" s="33"/>
      <c r="AA604" s="33"/>
      <c r="AB604" s="33"/>
    </row>
    <row r="605" spans="1:28">
      <c r="A605" s="33"/>
      <c r="B605" s="33"/>
      <c r="C605" s="33"/>
      <c r="D605" s="33"/>
      <c r="E605" s="33"/>
      <c r="F605" s="33"/>
      <c r="G605" s="33"/>
      <c r="V605" s="33"/>
      <c r="W605" s="33"/>
      <c r="X605" s="33"/>
      <c r="Y605" s="33"/>
      <c r="Z605" s="33"/>
      <c r="AA605" s="33"/>
      <c r="AB605" s="33"/>
    </row>
    <row r="606" spans="1:28">
      <c r="A606" s="33"/>
      <c r="B606" s="33"/>
      <c r="C606" s="33"/>
      <c r="D606" s="33"/>
      <c r="E606" s="33"/>
      <c r="F606" s="33"/>
      <c r="G606" s="33"/>
      <c r="V606" s="33"/>
      <c r="W606" s="33"/>
      <c r="X606" s="33"/>
      <c r="Y606" s="33"/>
      <c r="Z606" s="33"/>
      <c r="AA606" s="33"/>
      <c r="AB606" s="33"/>
    </row>
    <row r="607" spans="1:28">
      <c r="A607" s="33"/>
      <c r="B607" s="33"/>
      <c r="C607" s="33"/>
      <c r="D607" s="33"/>
      <c r="E607" s="33"/>
      <c r="F607" s="33"/>
      <c r="G607" s="33"/>
      <c r="V607" s="33"/>
      <c r="W607" s="33"/>
      <c r="X607" s="33"/>
      <c r="Y607" s="33"/>
      <c r="Z607" s="33"/>
      <c r="AA607" s="33"/>
      <c r="AB607" s="33"/>
    </row>
    <row r="608" spans="1:28">
      <c r="A608" s="33"/>
      <c r="B608" s="33"/>
      <c r="C608" s="33"/>
      <c r="D608" s="33"/>
      <c r="E608" s="33"/>
      <c r="F608" s="33"/>
      <c r="G608" s="33"/>
      <c r="V608" s="33"/>
      <c r="W608" s="33"/>
      <c r="X608" s="33"/>
      <c r="Y608" s="33"/>
      <c r="Z608" s="33"/>
      <c r="AA608" s="33"/>
      <c r="AB608" s="33"/>
    </row>
    <row r="609" spans="1:28">
      <c r="A609" s="33"/>
      <c r="B609" s="33"/>
      <c r="C609" s="33"/>
      <c r="D609" s="33"/>
      <c r="E609" s="33"/>
      <c r="F609" s="33"/>
      <c r="G609" s="33"/>
      <c r="V609" s="33"/>
      <c r="W609" s="33"/>
      <c r="X609" s="33"/>
      <c r="Y609" s="33"/>
      <c r="Z609" s="33"/>
      <c r="AA609" s="33"/>
      <c r="AB609" s="33"/>
    </row>
    <row r="610" spans="1:28">
      <c r="A610" s="33"/>
      <c r="B610" s="33"/>
      <c r="C610" s="33"/>
      <c r="D610" s="33"/>
      <c r="E610" s="33"/>
      <c r="F610" s="33"/>
      <c r="G610" s="33"/>
      <c r="V610" s="33"/>
      <c r="W610" s="33"/>
      <c r="X610" s="33"/>
      <c r="Y610" s="33"/>
      <c r="Z610" s="33"/>
      <c r="AA610" s="33"/>
      <c r="AB610" s="33"/>
    </row>
    <row r="611" spans="1:28">
      <c r="A611" s="33"/>
      <c r="B611" s="33"/>
      <c r="C611" s="33"/>
      <c r="D611" s="33"/>
      <c r="E611" s="33"/>
      <c r="F611" s="33"/>
      <c r="G611" s="33"/>
      <c r="V611" s="33"/>
      <c r="W611" s="33"/>
      <c r="X611" s="33"/>
      <c r="Y611" s="33"/>
      <c r="Z611" s="33"/>
      <c r="AA611" s="33"/>
      <c r="AB611" s="33"/>
    </row>
    <row r="612" spans="1:28">
      <c r="A612" s="33"/>
      <c r="B612" s="33"/>
      <c r="C612" s="33"/>
      <c r="D612" s="33"/>
      <c r="E612" s="33"/>
      <c r="F612" s="33"/>
      <c r="G612" s="33"/>
      <c r="V612" s="33"/>
      <c r="W612" s="33"/>
      <c r="X612" s="33"/>
      <c r="Y612" s="33"/>
      <c r="Z612" s="33"/>
      <c r="AA612" s="33"/>
      <c r="AB612" s="33"/>
    </row>
    <row r="613" spans="1:28">
      <c r="A613" s="33"/>
      <c r="B613" s="33"/>
      <c r="C613" s="33"/>
      <c r="D613" s="33"/>
      <c r="E613" s="33"/>
      <c r="F613" s="33"/>
      <c r="G613" s="33"/>
      <c r="V613" s="33"/>
      <c r="W613" s="33"/>
      <c r="X613" s="33"/>
      <c r="Y613" s="33"/>
      <c r="Z613" s="33"/>
      <c r="AA613" s="33"/>
      <c r="AB613" s="33"/>
    </row>
    <row r="614" spans="1:28">
      <c r="A614" s="33"/>
      <c r="B614" s="33"/>
      <c r="C614" s="33"/>
      <c r="D614" s="33"/>
      <c r="E614" s="33"/>
      <c r="F614" s="33"/>
      <c r="G614" s="33"/>
      <c r="V614" s="33"/>
      <c r="W614" s="33"/>
      <c r="X614" s="33"/>
      <c r="Y614" s="33"/>
      <c r="Z614" s="33"/>
      <c r="AA614" s="33"/>
      <c r="AB614" s="33"/>
    </row>
    <row r="615" spans="1:28">
      <c r="A615" s="33"/>
      <c r="B615" s="33"/>
      <c r="C615" s="33"/>
      <c r="D615" s="33"/>
      <c r="E615" s="33"/>
      <c r="F615" s="33"/>
      <c r="G615" s="33"/>
      <c r="V615" s="33"/>
      <c r="W615" s="33"/>
      <c r="X615" s="33"/>
      <c r="Y615" s="33"/>
      <c r="Z615" s="33"/>
      <c r="AA615" s="33"/>
      <c r="AB615" s="33"/>
    </row>
    <row r="616" spans="1:28">
      <c r="A616" s="33"/>
      <c r="B616" s="33"/>
      <c r="C616" s="33"/>
      <c r="D616" s="33"/>
      <c r="E616" s="33"/>
      <c r="F616" s="33"/>
      <c r="G616" s="33"/>
      <c r="V616" s="33"/>
      <c r="W616" s="33"/>
      <c r="X616" s="33"/>
      <c r="Y616" s="33"/>
      <c r="Z616" s="33"/>
      <c r="AA616" s="33"/>
      <c r="AB616" s="33"/>
    </row>
    <row r="617" spans="1:28">
      <c r="A617" s="33"/>
      <c r="B617" s="33"/>
      <c r="C617" s="33"/>
      <c r="D617" s="33"/>
      <c r="E617" s="33"/>
      <c r="F617" s="33"/>
      <c r="G617" s="33"/>
      <c r="V617" s="33"/>
      <c r="W617" s="33"/>
      <c r="X617" s="33"/>
      <c r="Y617" s="33"/>
      <c r="Z617" s="33"/>
      <c r="AA617" s="33"/>
      <c r="AB617" s="33"/>
    </row>
    <row r="618" spans="1:28">
      <c r="A618" s="33"/>
      <c r="B618" s="33"/>
      <c r="C618" s="33"/>
      <c r="D618" s="33"/>
      <c r="E618" s="33"/>
      <c r="F618" s="33"/>
      <c r="G618" s="33"/>
      <c r="V618" s="33"/>
      <c r="W618" s="33"/>
      <c r="X618" s="33"/>
      <c r="Y618" s="33"/>
      <c r="Z618" s="33"/>
      <c r="AA618" s="33"/>
      <c r="AB618" s="33"/>
    </row>
    <row r="619" spans="1:28">
      <c r="A619" s="33"/>
      <c r="B619" s="33"/>
      <c r="C619" s="33"/>
      <c r="D619" s="33"/>
      <c r="E619" s="33"/>
      <c r="F619" s="33"/>
      <c r="G619" s="33"/>
      <c r="V619" s="33"/>
      <c r="W619" s="33"/>
      <c r="X619" s="33"/>
      <c r="Y619" s="33"/>
      <c r="Z619" s="33"/>
      <c r="AA619" s="33"/>
      <c r="AB619" s="33"/>
    </row>
    <row r="620" spans="1:28">
      <c r="A620" s="33"/>
      <c r="B620" s="33"/>
      <c r="C620" s="33"/>
      <c r="D620" s="33"/>
      <c r="E620" s="33"/>
      <c r="F620" s="33"/>
      <c r="G620" s="33"/>
      <c r="V620" s="33"/>
      <c r="W620" s="33"/>
      <c r="X620" s="33"/>
      <c r="Y620" s="33"/>
      <c r="Z620" s="33"/>
      <c r="AA620" s="33"/>
      <c r="AB620" s="33"/>
    </row>
    <row r="621" spans="1:28">
      <c r="A621" s="33"/>
      <c r="B621" s="33"/>
      <c r="C621" s="33"/>
      <c r="D621" s="33"/>
      <c r="E621" s="33"/>
      <c r="F621" s="33"/>
      <c r="G621" s="33"/>
      <c r="V621" s="33"/>
      <c r="W621" s="33"/>
      <c r="X621" s="33"/>
      <c r="Y621" s="33"/>
      <c r="Z621" s="33"/>
      <c r="AA621" s="33"/>
      <c r="AB621" s="33"/>
    </row>
    <row r="622" spans="1:28">
      <c r="A622" s="33"/>
      <c r="B622" s="33"/>
      <c r="C622" s="33"/>
      <c r="D622" s="33"/>
      <c r="E622" s="33"/>
      <c r="F622" s="33"/>
      <c r="G622" s="33"/>
      <c r="V622" s="33"/>
      <c r="W622" s="33"/>
      <c r="X622" s="33"/>
      <c r="Y622" s="33"/>
      <c r="Z622" s="33"/>
      <c r="AA622" s="33"/>
      <c r="AB622" s="33"/>
    </row>
    <row r="623" spans="1:28">
      <c r="A623" s="33"/>
      <c r="B623" s="33"/>
      <c r="C623" s="33"/>
      <c r="D623" s="33"/>
      <c r="E623" s="33"/>
      <c r="F623" s="33"/>
      <c r="G623" s="33"/>
      <c r="V623" s="33"/>
      <c r="W623" s="33"/>
      <c r="X623" s="33"/>
      <c r="Y623" s="33"/>
      <c r="Z623" s="33"/>
      <c r="AA623" s="33"/>
      <c r="AB623" s="33"/>
    </row>
    <row r="624" spans="1:28">
      <c r="A624" s="33"/>
      <c r="B624" s="33"/>
      <c r="C624" s="33"/>
      <c r="D624" s="33"/>
      <c r="E624" s="33"/>
      <c r="F624" s="33"/>
      <c r="G624" s="33"/>
      <c r="V624" s="33"/>
      <c r="W624" s="33"/>
      <c r="X624" s="33"/>
      <c r="Y624" s="33"/>
      <c r="Z624" s="33"/>
      <c r="AA624" s="33"/>
      <c r="AB624" s="33"/>
    </row>
    <row r="625" spans="1:28">
      <c r="A625" s="33"/>
      <c r="B625" s="33"/>
      <c r="C625" s="33"/>
      <c r="D625" s="33"/>
      <c r="E625" s="33"/>
      <c r="F625" s="33"/>
      <c r="G625" s="33"/>
      <c r="V625" s="33"/>
      <c r="W625" s="33"/>
      <c r="X625" s="33"/>
      <c r="Y625" s="33"/>
      <c r="Z625" s="33"/>
      <c r="AA625" s="33"/>
      <c r="AB625" s="33"/>
    </row>
    <row r="626" spans="1:28">
      <c r="A626" s="33"/>
      <c r="B626" s="33"/>
      <c r="C626" s="33"/>
      <c r="D626" s="33"/>
      <c r="E626" s="33"/>
      <c r="F626" s="33"/>
      <c r="G626" s="33"/>
      <c r="V626" s="33"/>
      <c r="W626" s="33"/>
      <c r="X626" s="33"/>
      <c r="Y626" s="33"/>
      <c r="Z626" s="33"/>
      <c r="AA626" s="33"/>
      <c r="AB626" s="33"/>
    </row>
    <row r="627" spans="1:28">
      <c r="A627" s="33"/>
      <c r="B627" s="33"/>
      <c r="C627" s="33"/>
      <c r="D627" s="33"/>
      <c r="E627" s="33"/>
      <c r="F627" s="33"/>
      <c r="G627" s="33"/>
      <c r="V627" s="33"/>
      <c r="W627" s="33"/>
      <c r="X627" s="33"/>
      <c r="Y627" s="33"/>
      <c r="Z627" s="33"/>
      <c r="AA627" s="33"/>
      <c r="AB627" s="33"/>
    </row>
    <row r="628" spans="1:28">
      <c r="A628" s="33"/>
      <c r="B628" s="33"/>
      <c r="C628" s="33"/>
      <c r="D628" s="33"/>
      <c r="E628" s="33"/>
      <c r="F628" s="33"/>
      <c r="G628" s="33"/>
      <c r="V628" s="33"/>
      <c r="W628" s="33"/>
      <c r="X628" s="33"/>
      <c r="Y628" s="33"/>
      <c r="Z628" s="33"/>
      <c r="AA628" s="33"/>
      <c r="AB628" s="33"/>
    </row>
    <row r="629" spans="1:28">
      <c r="A629" s="33"/>
      <c r="B629" s="33"/>
      <c r="C629" s="33"/>
      <c r="D629" s="33"/>
      <c r="E629" s="33"/>
      <c r="F629" s="33"/>
      <c r="G629" s="33"/>
      <c r="V629" s="33"/>
      <c r="W629" s="33"/>
      <c r="X629" s="33"/>
      <c r="Y629" s="33"/>
      <c r="Z629" s="33"/>
      <c r="AA629" s="33"/>
      <c r="AB629" s="33"/>
    </row>
    <row r="630" spans="1:28">
      <c r="A630" s="33"/>
      <c r="B630" s="33"/>
      <c r="C630" s="33"/>
      <c r="D630" s="33"/>
      <c r="E630" s="33"/>
      <c r="F630" s="33"/>
      <c r="G630" s="33"/>
      <c r="V630" s="33"/>
      <c r="W630" s="33"/>
      <c r="X630" s="33"/>
      <c r="Y630" s="33"/>
      <c r="Z630" s="33"/>
      <c r="AA630" s="33"/>
      <c r="AB630" s="33"/>
    </row>
    <row r="631" spans="1:28">
      <c r="A631" s="33"/>
      <c r="B631" s="33"/>
      <c r="C631" s="33"/>
      <c r="D631" s="33"/>
      <c r="E631" s="33"/>
      <c r="F631" s="33"/>
      <c r="G631" s="33"/>
      <c r="V631" s="33"/>
      <c r="W631" s="33"/>
      <c r="X631" s="33"/>
      <c r="Y631" s="33"/>
      <c r="Z631" s="33"/>
      <c r="AA631" s="33"/>
      <c r="AB631" s="33"/>
    </row>
    <row r="632" spans="1:28">
      <c r="A632" s="33"/>
      <c r="B632" s="33"/>
      <c r="C632" s="33"/>
      <c r="D632" s="33"/>
      <c r="E632" s="33"/>
      <c r="F632" s="33"/>
      <c r="G632" s="33"/>
      <c r="V632" s="33"/>
      <c r="W632" s="33"/>
      <c r="X632" s="33"/>
      <c r="Y632" s="33"/>
      <c r="Z632" s="33"/>
      <c r="AA632" s="33"/>
      <c r="AB632" s="33"/>
    </row>
    <row r="633" spans="1:28">
      <c r="A633" s="33"/>
      <c r="B633" s="33"/>
      <c r="C633" s="33"/>
      <c r="D633" s="33"/>
      <c r="E633" s="33"/>
      <c r="F633" s="33"/>
      <c r="G633" s="33"/>
      <c r="V633" s="33"/>
      <c r="W633" s="33"/>
      <c r="X633" s="33"/>
      <c r="Y633" s="33"/>
      <c r="Z633" s="33"/>
      <c r="AA633" s="33"/>
      <c r="AB633" s="33"/>
    </row>
    <row r="634" spans="1:28">
      <c r="A634" s="33"/>
      <c r="B634" s="33"/>
      <c r="C634" s="33"/>
      <c r="D634" s="33"/>
      <c r="E634" s="33"/>
      <c r="F634" s="33"/>
      <c r="G634" s="33"/>
      <c r="V634" s="33"/>
      <c r="W634" s="33"/>
      <c r="X634" s="33"/>
      <c r="Y634" s="33"/>
      <c r="Z634" s="33"/>
      <c r="AA634" s="33"/>
      <c r="AB634" s="33"/>
    </row>
    <row r="635" spans="1:28">
      <c r="A635" s="33"/>
      <c r="B635" s="33"/>
      <c r="C635" s="33"/>
      <c r="D635" s="33"/>
      <c r="E635" s="33"/>
      <c r="F635" s="33"/>
      <c r="G635" s="33"/>
      <c r="V635" s="33"/>
      <c r="W635" s="33"/>
      <c r="X635" s="33"/>
      <c r="Y635" s="33"/>
      <c r="Z635" s="33"/>
      <c r="AA635" s="33"/>
      <c r="AB635" s="33"/>
    </row>
    <row r="636" spans="1:28">
      <c r="A636" s="33"/>
      <c r="B636" s="33"/>
      <c r="C636" s="33"/>
      <c r="D636" s="33"/>
      <c r="E636" s="33"/>
      <c r="F636" s="33"/>
      <c r="G636" s="33"/>
      <c r="V636" s="33"/>
      <c r="W636" s="33"/>
      <c r="X636" s="33"/>
      <c r="Y636" s="33"/>
      <c r="Z636" s="33"/>
      <c r="AA636" s="33"/>
      <c r="AB636" s="33"/>
    </row>
    <row r="637" spans="1:28">
      <c r="A637" s="33"/>
      <c r="B637" s="33"/>
      <c r="C637" s="33"/>
      <c r="D637" s="33"/>
      <c r="E637" s="33"/>
      <c r="F637" s="33"/>
      <c r="G637" s="33"/>
      <c r="V637" s="33"/>
      <c r="W637" s="33"/>
      <c r="X637" s="33"/>
      <c r="Y637" s="33"/>
      <c r="Z637" s="33"/>
      <c r="AA637" s="33"/>
      <c r="AB637" s="33"/>
    </row>
    <row r="638" spans="1:28">
      <c r="A638" s="33"/>
      <c r="B638" s="33"/>
      <c r="C638" s="33"/>
      <c r="D638" s="33"/>
      <c r="E638" s="33"/>
      <c r="F638" s="33"/>
      <c r="G638" s="33"/>
      <c r="V638" s="33"/>
      <c r="W638" s="33"/>
      <c r="X638" s="33"/>
      <c r="Y638" s="33"/>
      <c r="Z638" s="33"/>
      <c r="AA638" s="33"/>
      <c r="AB638" s="33"/>
    </row>
    <row r="639" spans="1:28">
      <c r="A639" s="33"/>
      <c r="B639" s="33"/>
      <c r="C639" s="33"/>
      <c r="D639" s="33"/>
      <c r="E639" s="33"/>
      <c r="F639" s="33"/>
      <c r="G639" s="33"/>
      <c r="V639" s="33"/>
      <c r="W639" s="33"/>
      <c r="X639" s="33"/>
      <c r="Y639" s="33"/>
      <c r="Z639" s="33"/>
      <c r="AA639" s="33"/>
      <c r="AB639" s="33"/>
    </row>
    <row r="640" spans="1:28">
      <c r="A640" s="33"/>
      <c r="B640" s="33"/>
      <c r="C640" s="33"/>
      <c r="D640" s="33"/>
      <c r="E640" s="33"/>
      <c r="F640" s="33"/>
      <c r="G640" s="33"/>
      <c r="V640" s="33"/>
      <c r="W640" s="33"/>
      <c r="X640" s="33"/>
      <c r="Y640" s="33"/>
      <c r="Z640" s="33"/>
      <c r="AA640" s="33"/>
      <c r="AB640" s="33"/>
    </row>
    <row r="641" spans="1:28">
      <c r="A641" s="33"/>
      <c r="B641" s="33"/>
      <c r="C641" s="33"/>
      <c r="D641" s="33"/>
      <c r="E641" s="33"/>
      <c r="F641" s="33"/>
      <c r="G641" s="33"/>
      <c r="V641" s="33"/>
      <c r="W641" s="33"/>
      <c r="X641" s="33"/>
      <c r="Y641" s="33"/>
      <c r="Z641" s="33"/>
      <c r="AA641" s="33"/>
      <c r="AB641" s="33"/>
    </row>
    <row r="642" spans="1:28">
      <c r="A642" s="33"/>
      <c r="B642" s="33"/>
      <c r="C642" s="33"/>
      <c r="D642" s="33"/>
      <c r="E642" s="33"/>
      <c r="F642" s="33"/>
      <c r="G642" s="33"/>
      <c r="V642" s="33"/>
      <c r="W642" s="33"/>
      <c r="X642" s="33"/>
      <c r="Y642" s="33"/>
      <c r="Z642" s="33"/>
      <c r="AA642" s="33"/>
      <c r="AB642" s="33"/>
    </row>
    <row r="643" spans="1:28">
      <c r="A643" s="33"/>
      <c r="B643" s="33"/>
      <c r="C643" s="33"/>
      <c r="D643" s="33"/>
      <c r="E643" s="33"/>
      <c r="F643" s="33"/>
      <c r="G643" s="33"/>
      <c r="V643" s="33"/>
      <c r="W643" s="33"/>
      <c r="X643" s="33"/>
      <c r="Y643" s="33"/>
      <c r="Z643" s="33"/>
      <c r="AA643" s="33"/>
      <c r="AB643" s="33"/>
    </row>
    <row r="644" spans="1:28">
      <c r="A644" s="33"/>
      <c r="B644" s="33"/>
      <c r="C644" s="33"/>
      <c r="D644" s="33"/>
      <c r="E644" s="33"/>
      <c r="F644" s="33"/>
      <c r="G644" s="33"/>
      <c r="V644" s="33"/>
      <c r="W644" s="33"/>
      <c r="X644" s="33"/>
      <c r="Y644" s="33"/>
      <c r="Z644" s="33"/>
      <c r="AA644" s="33"/>
      <c r="AB644" s="33"/>
    </row>
    <row r="645" spans="1:28">
      <c r="A645" s="33"/>
      <c r="B645" s="33"/>
      <c r="C645" s="33"/>
      <c r="D645" s="33"/>
      <c r="E645" s="33"/>
      <c r="F645" s="33"/>
      <c r="G645" s="33"/>
      <c r="V645" s="33"/>
      <c r="W645" s="33"/>
      <c r="X645" s="33"/>
      <c r="Y645" s="33"/>
      <c r="Z645" s="33"/>
      <c r="AA645" s="33"/>
      <c r="AB645" s="33"/>
    </row>
    <row r="646" spans="1:28">
      <c r="A646" s="33"/>
      <c r="B646" s="33"/>
      <c r="C646" s="33"/>
      <c r="D646" s="33"/>
      <c r="E646" s="33"/>
      <c r="F646" s="33"/>
      <c r="G646" s="33"/>
      <c r="V646" s="33"/>
      <c r="W646" s="33"/>
      <c r="X646" s="33"/>
      <c r="Y646" s="33"/>
      <c r="Z646" s="33"/>
      <c r="AA646" s="33"/>
      <c r="AB646" s="33"/>
    </row>
    <row r="647" spans="1:28">
      <c r="A647" s="33"/>
      <c r="B647" s="33"/>
      <c r="C647" s="33"/>
      <c r="D647" s="33"/>
      <c r="E647" s="33"/>
      <c r="F647" s="33"/>
      <c r="G647" s="33"/>
      <c r="V647" s="33"/>
      <c r="W647" s="33"/>
      <c r="X647" s="33"/>
      <c r="Y647" s="33"/>
      <c r="Z647" s="33"/>
      <c r="AA647" s="33"/>
      <c r="AB647" s="33"/>
    </row>
    <row r="648" spans="1:28">
      <c r="A648" s="33"/>
      <c r="B648" s="33"/>
      <c r="C648" s="33"/>
      <c r="D648" s="33"/>
      <c r="E648" s="33"/>
      <c r="F648" s="33"/>
      <c r="G648" s="33"/>
      <c r="V648" s="33"/>
      <c r="W648" s="33"/>
      <c r="X648" s="33"/>
      <c r="Y648" s="33"/>
      <c r="Z648" s="33"/>
      <c r="AA648" s="33"/>
      <c r="AB648" s="33"/>
    </row>
    <row r="649" spans="1:28">
      <c r="A649" s="33"/>
      <c r="B649" s="33"/>
      <c r="C649" s="33"/>
      <c r="D649" s="33"/>
      <c r="E649" s="33"/>
      <c r="F649" s="33"/>
      <c r="G649" s="33"/>
      <c r="V649" s="33"/>
      <c r="W649" s="33"/>
      <c r="X649" s="33"/>
      <c r="Y649" s="33"/>
      <c r="Z649" s="33"/>
      <c r="AA649" s="33"/>
      <c r="AB649" s="33"/>
    </row>
    <row r="650" spans="1:28">
      <c r="A650" s="33"/>
      <c r="B650" s="33"/>
      <c r="C650" s="33"/>
      <c r="D650" s="33"/>
      <c r="E650" s="33"/>
      <c r="F650" s="33"/>
      <c r="G650" s="33"/>
      <c r="V650" s="33"/>
      <c r="W650" s="33"/>
      <c r="X650" s="33"/>
      <c r="Y650" s="33"/>
      <c r="Z650" s="33"/>
      <c r="AA650" s="33"/>
      <c r="AB650" s="33"/>
    </row>
    <row r="651" spans="1:28">
      <c r="A651" s="33"/>
      <c r="B651" s="33"/>
      <c r="C651" s="33"/>
      <c r="D651" s="33"/>
      <c r="E651" s="33"/>
      <c r="F651" s="33"/>
      <c r="G651" s="33"/>
      <c r="V651" s="33"/>
      <c r="W651" s="33"/>
      <c r="X651" s="33"/>
      <c r="Y651" s="33"/>
      <c r="Z651" s="33"/>
      <c r="AA651" s="33"/>
      <c r="AB651" s="33"/>
    </row>
    <row r="652" spans="1:28">
      <c r="A652" s="33"/>
      <c r="B652" s="33"/>
      <c r="C652" s="33"/>
      <c r="D652" s="33"/>
      <c r="E652" s="33"/>
      <c r="F652" s="33"/>
      <c r="G652" s="33"/>
      <c r="V652" s="33"/>
      <c r="W652" s="33"/>
      <c r="X652" s="33"/>
      <c r="Y652" s="33"/>
      <c r="Z652" s="33"/>
      <c r="AA652" s="33"/>
      <c r="AB652" s="33"/>
    </row>
    <row r="653" spans="1:28">
      <c r="A653" s="33"/>
      <c r="B653" s="33"/>
      <c r="C653" s="33"/>
      <c r="D653" s="33"/>
      <c r="E653" s="33"/>
      <c r="F653" s="33"/>
      <c r="G653" s="33"/>
      <c r="V653" s="33"/>
      <c r="W653" s="33"/>
      <c r="X653" s="33"/>
      <c r="Y653" s="33"/>
      <c r="Z653" s="33"/>
      <c r="AA653" s="33"/>
      <c r="AB653" s="33"/>
    </row>
    <row r="654" spans="1:28">
      <c r="A654" s="33"/>
      <c r="B654" s="33"/>
      <c r="C654" s="33"/>
      <c r="D654" s="33"/>
      <c r="E654" s="33"/>
      <c r="F654" s="33"/>
      <c r="G654" s="33"/>
      <c r="V654" s="33"/>
      <c r="W654" s="33"/>
      <c r="X654" s="33"/>
      <c r="Y654" s="33"/>
      <c r="Z654" s="33"/>
      <c r="AA654" s="33"/>
      <c r="AB654" s="33"/>
    </row>
    <row r="655" spans="1:28">
      <c r="A655" s="33"/>
      <c r="B655" s="33"/>
      <c r="C655" s="33"/>
      <c r="D655" s="33"/>
      <c r="E655" s="33"/>
      <c r="F655" s="33"/>
      <c r="G655" s="33"/>
      <c r="V655" s="33"/>
      <c r="W655" s="33"/>
      <c r="X655" s="33"/>
      <c r="Y655" s="33"/>
      <c r="Z655" s="33"/>
      <c r="AA655" s="33"/>
      <c r="AB655" s="33"/>
    </row>
    <row r="656" spans="1:28">
      <c r="A656" s="33"/>
      <c r="B656" s="33"/>
      <c r="C656" s="33"/>
      <c r="D656" s="33"/>
      <c r="E656" s="33"/>
      <c r="F656" s="33"/>
      <c r="G656" s="33"/>
      <c r="V656" s="33"/>
      <c r="W656" s="33"/>
      <c r="X656" s="33"/>
      <c r="Y656" s="33"/>
      <c r="Z656" s="33"/>
      <c r="AA656" s="33"/>
      <c r="AB656" s="33"/>
    </row>
    <row r="657" spans="1:28">
      <c r="A657" s="33"/>
      <c r="B657" s="33"/>
      <c r="C657" s="33"/>
      <c r="D657" s="33"/>
      <c r="E657" s="33"/>
      <c r="F657" s="33"/>
      <c r="G657" s="33"/>
      <c r="V657" s="33"/>
      <c r="W657" s="33"/>
      <c r="X657" s="33"/>
      <c r="Y657" s="33"/>
      <c r="Z657" s="33"/>
      <c r="AA657" s="33"/>
      <c r="AB657" s="33"/>
    </row>
    <row r="658" spans="1:28">
      <c r="A658" s="33"/>
      <c r="B658" s="33"/>
      <c r="C658" s="33"/>
      <c r="D658" s="33"/>
      <c r="E658" s="33"/>
      <c r="F658" s="33"/>
      <c r="G658" s="33"/>
      <c r="V658" s="33"/>
      <c r="W658" s="33"/>
      <c r="X658" s="33"/>
      <c r="Y658" s="33"/>
      <c r="Z658" s="33"/>
      <c r="AA658" s="33"/>
      <c r="AB658" s="33"/>
    </row>
    <row r="659" spans="1:28">
      <c r="A659" s="33"/>
      <c r="B659" s="33"/>
      <c r="C659" s="33"/>
      <c r="D659" s="33"/>
      <c r="E659" s="33"/>
      <c r="F659" s="33"/>
      <c r="G659" s="33"/>
      <c r="V659" s="33"/>
      <c r="W659" s="33"/>
      <c r="X659" s="33"/>
      <c r="Y659" s="33"/>
      <c r="Z659" s="33"/>
      <c r="AA659" s="33"/>
      <c r="AB659" s="33"/>
    </row>
    <row r="660" spans="1:28">
      <c r="A660" s="33"/>
      <c r="B660" s="33"/>
      <c r="C660" s="33"/>
      <c r="D660" s="33"/>
      <c r="E660" s="33"/>
      <c r="F660" s="33"/>
      <c r="G660" s="33"/>
      <c r="V660" s="33"/>
      <c r="W660" s="33"/>
      <c r="X660" s="33"/>
      <c r="Y660" s="33"/>
      <c r="Z660" s="33"/>
      <c r="AA660" s="33"/>
      <c r="AB660" s="33"/>
    </row>
    <row r="661" spans="1:28">
      <c r="A661" s="33"/>
      <c r="B661" s="33"/>
      <c r="C661" s="33"/>
      <c r="D661" s="33"/>
      <c r="E661" s="33"/>
      <c r="F661" s="33"/>
      <c r="G661" s="33"/>
      <c r="V661" s="33"/>
      <c r="W661" s="33"/>
      <c r="X661" s="33"/>
      <c r="Y661" s="33"/>
      <c r="Z661" s="33"/>
      <c r="AA661" s="33"/>
      <c r="AB661" s="33"/>
    </row>
    <row r="662" spans="1:28">
      <c r="A662" s="33"/>
      <c r="B662" s="33"/>
      <c r="C662" s="33"/>
      <c r="D662" s="33"/>
      <c r="E662" s="33"/>
      <c r="F662" s="33"/>
      <c r="G662" s="33"/>
      <c r="V662" s="33"/>
      <c r="W662" s="33"/>
      <c r="X662" s="33"/>
      <c r="Y662" s="33"/>
      <c r="Z662" s="33"/>
      <c r="AA662" s="33"/>
      <c r="AB662" s="33"/>
    </row>
    <row r="663" spans="1:28">
      <c r="A663" s="33"/>
      <c r="B663" s="33"/>
      <c r="C663" s="33"/>
      <c r="D663" s="33"/>
      <c r="E663" s="33"/>
      <c r="F663" s="33"/>
      <c r="G663" s="33"/>
      <c r="V663" s="33"/>
      <c r="W663" s="33"/>
      <c r="X663" s="33"/>
      <c r="Y663" s="33"/>
      <c r="Z663" s="33"/>
      <c r="AA663" s="33"/>
      <c r="AB663" s="33"/>
    </row>
    <row r="664" spans="1:28">
      <c r="A664" s="33"/>
      <c r="B664" s="33"/>
      <c r="C664" s="33"/>
      <c r="D664" s="33"/>
      <c r="E664" s="33"/>
      <c r="F664" s="33"/>
      <c r="G664" s="33"/>
      <c r="V664" s="33"/>
      <c r="W664" s="33"/>
      <c r="X664" s="33"/>
      <c r="Y664" s="33"/>
      <c r="Z664" s="33"/>
      <c r="AA664" s="33"/>
      <c r="AB664" s="33"/>
    </row>
    <row r="665" spans="1:28">
      <c r="A665" s="33"/>
      <c r="B665" s="33"/>
      <c r="C665" s="33"/>
      <c r="D665" s="33"/>
      <c r="E665" s="33"/>
      <c r="F665" s="33"/>
      <c r="G665" s="33"/>
      <c r="V665" s="33"/>
      <c r="W665" s="33"/>
      <c r="X665" s="33"/>
      <c r="Y665" s="33"/>
      <c r="Z665" s="33"/>
      <c r="AA665" s="33"/>
      <c r="AB665" s="33"/>
    </row>
    <row r="666" spans="1:28">
      <c r="A666" s="33"/>
      <c r="B666" s="33"/>
      <c r="C666" s="33"/>
      <c r="D666" s="33"/>
      <c r="E666" s="33"/>
      <c r="F666" s="33"/>
      <c r="G666" s="33"/>
      <c r="V666" s="33"/>
      <c r="W666" s="33"/>
      <c r="X666" s="33"/>
      <c r="Y666" s="33"/>
      <c r="Z666" s="33"/>
      <c r="AA666" s="33"/>
      <c r="AB666" s="33"/>
    </row>
    <row r="667" spans="1:28">
      <c r="A667" s="33"/>
      <c r="B667" s="33"/>
      <c r="C667" s="33"/>
      <c r="D667" s="33"/>
      <c r="E667" s="33"/>
      <c r="F667" s="33"/>
      <c r="G667" s="33"/>
      <c r="V667" s="33"/>
      <c r="W667" s="33"/>
      <c r="X667" s="33"/>
      <c r="Y667" s="33"/>
      <c r="Z667" s="33"/>
      <c r="AA667" s="33"/>
      <c r="AB667" s="33"/>
    </row>
    <row r="668" spans="1:28">
      <c r="A668" s="33"/>
      <c r="B668" s="33"/>
      <c r="C668" s="33"/>
      <c r="D668" s="33"/>
      <c r="E668" s="33"/>
      <c r="F668" s="33"/>
      <c r="G668" s="33"/>
      <c r="V668" s="33"/>
      <c r="W668" s="33"/>
      <c r="X668" s="33"/>
      <c r="Y668" s="33"/>
      <c r="Z668" s="33"/>
      <c r="AA668" s="33"/>
      <c r="AB668" s="33"/>
    </row>
    <row r="669" spans="1:28">
      <c r="A669" s="33"/>
      <c r="B669" s="33"/>
      <c r="C669" s="33"/>
      <c r="D669" s="33"/>
      <c r="E669" s="33"/>
      <c r="F669" s="33"/>
      <c r="G669" s="33"/>
      <c r="V669" s="33"/>
      <c r="W669" s="33"/>
      <c r="X669" s="33"/>
      <c r="Y669" s="33"/>
      <c r="Z669" s="33"/>
      <c r="AA669" s="33"/>
      <c r="AB669" s="33"/>
    </row>
    <row r="670" spans="1:28">
      <c r="A670" s="33"/>
      <c r="B670" s="33"/>
      <c r="C670" s="33"/>
      <c r="D670" s="33"/>
      <c r="E670" s="33"/>
      <c r="F670" s="33"/>
      <c r="G670" s="33"/>
      <c r="V670" s="33"/>
      <c r="W670" s="33"/>
      <c r="X670" s="33"/>
      <c r="Y670" s="33"/>
      <c r="Z670" s="33"/>
      <c r="AA670" s="33"/>
      <c r="AB670" s="33"/>
    </row>
    <row r="671" spans="1:28">
      <c r="A671" s="33"/>
      <c r="B671" s="33"/>
      <c r="C671" s="33"/>
      <c r="D671" s="33"/>
      <c r="E671" s="33"/>
      <c r="F671" s="33"/>
      <c r="G671" s="33"/>
      <c r="V671" s="33"/>
      <c r="W671" s="33"/>
      <c r="X671" s="33"/>
      <c r="Y671" s="33"/>
      <c r="Z671" s="33"/>
      <c r="AA671" s="33"/>
      <c r="AB671" s="33"/>
    </row>
    <row r="672" spans="1:28">
      <c r="A672" s="33"/>
      <c r="B672" s="33"/>
      <c r="C672" s="33"/>
      <c r="D672" s="33"/>
      <c r="E672" s="33"/>
      <c r="F672" s="33"/>
      <c r="G672" s="33"/>
      <c r="V672" s="33"/>
      <c r="W672" s="33"/>
      <c r="X672" s="33"/>
      <c r="Y672" s="33"/>
      <c r="Z672" s="33"/>
      <c r="AA672" s="33"/>
      <c r="AB672" s="33"/>
    </row>
    <row r="673" spans="1:28">
      <c r="A673" s="33"/>
      <c r="B673" s="33"/>
      <c r="C673" s="33"/>
      <c r="D673" s="33"/>
      <c r="E673" s="33"/>
      <c r="F673" s="33"/>
      <c r="G673" s="33"/>
      <c r="V673" s="33"/>
      <c r="W673" s="33"/>
      <c r="X673" s="33"/>
      <c r="Y673" s="33"/>
      <c r="Z673" s="33"/>
      <c r="AA673" s="33"/>
      <c r="AB673" s="33"/>
    </row>
    <row r="674" spans="1:28">
      <c r="A674" s="33"/>
      <c r="B674" s="33"/>
      <c r="C674" s="33"/>
      <c r="D674" s="33"/>
      <c r="E674" s="33"/>
      <c r="F674" s="33"/>
      <c r="G674" s="33"/>
      <c r="V674" s="33"/>
      <c r="W674" s="33"/>
      <c r="X674" s="33"/>
      <c r="Y674" s="33"/>
      <c r="Z674" s="33"/>
      <c r="AA674" s="33"/>
      <c r="AB674" s="33"/>
    </row>
    <row r="675" spans="1:28">
      <c r="A675" s="33"/>
      <c r="B675" s="33"/>
      <c r="C675" s="33"/>
      <c r="D675" s="33"/>
      <c r="E675" s="33"/>
      <c r="F675" s="33"/>
      <c r="G675" s="33"/>
      <c r="V675" s="33"/>
      <c r="W675" s="33"/>
      <c r="X675" s="33"/>
      <c r="Y675" s="33"/>
      <c r="Z675" s="33"/>
      <c r="AA675" s="33"/>
      <c r="AB675" s="33"/>
    </row>
    <row r="676" spans="1:28">
      <c r="A676" s="33"/>
      <c r="B676" s="33"/>
      <c r="C676" s="33"/>
      <c r="D676" s="33"/>
      <c r="E676" s="33"/>
      <c r="F676" s="33"/>
      <c r="G676" s="33"/>
      <c r="V676" s="33"/>
      <c r="W676" s="33"/>
      <c r="X676" s="33"/>
      <c r="Y676" s="33"/>
      <c r="Z676" s="33"/>
      <c r="AA676" s="33"/>
      <c r="AB676" s="33"/>
    </row>
    <row r="677" spans="1:28">
      <c r="A677" s="33"/>
      <c r="B677" s="33"/>
      <c r="C677" s="33"/>
      <c r="D677" s="33"/>
      <c r="E677" s="33"/>
      <c r="F677" s="33"/>
      <c r="G677" s="33"/>
      <c r="V677" s="33"/>
      <c r="W677" s="33"/>
      <c r="X677" s="33"/>
      <c r="Y677" s="33"/>
      <c r="Z677" s="33"/>
      <c r="AA677" s="33"/>
      <c r="AB677" s="33"/>
    </row>
    <row r="678" spans="1:28">
      <c r="A678" s="33"/>
      <c r="B678" s="33"/>
      <c r="C678" s="33"/>
      <c r="D678" s="33"/>
      <c r="E678" s="33"/>
      <c r="F678" s="33"/>
      <c r="G678" s="33"/>
      <c r="V678" s="33"/>
      <c r="W678" s="33"/>
      <c r="X678" s="33"/>
      <c r="Y678" s="33"/>
      <c r="Z678" s="33"/>
      <c r="AA678" s="33"/>
      <c r="AB678" s="33"/>
    </row>
    <row r="679" spans="1:28">
      <c r="A679" s="33"/>
      <c r="B679" s="33"/>
      <c r="C679" s="33"/>
      <c r="D679" s="33"/>
      <c r="E679" s="33"/>
      <c r="F679" s="33"/>
      <c r="G679" s="33"/>
      <c r="V679" s="33"/>
      <c r="W679" s="33"/>
      <c r="X679" s="33"/>
      <c r="Y679" s="33"/>
      <c r="Z679" s="33"/>
      <c r="AA679" s="33"/>
      <c r="AB679" s="33"/>
    </row>
    <row r="680" spans="1:28">
      <c r="A680" s="33"/>
      <c r="B680" s="33"/>
      <c r="C680" s="33"/>
      <c r="D680" s="33"/>
      <c r="E680" s="33"/>
      <c r="F680" s="33"/>
      <c r="G680" s="33"/>
      <c r="V680" s="33"/>
      <c r="W680" s="33"/>
      <c r="X680" s="33"/>
      <c r="Y680" s="33"/>
      <c r="Z680" s="33"/>
      <c r="AA680" s="33"/>
      <c r="AB680" s="33"/>
    </row>
    <row r="681" spans="1:28">
      <c r="A681" s="33"/>
      <c r="B681" s="33"/>
      <c r="C681" s="33"/>
      <c r="D681" s="33"/>
      <c r="E681" s="33"/>
      <c r="F681" s="33"/>
      <c r="G681" s="33"/>
      <c r="V681" s="33"/>
      <c r="W681" s="33"/>
      <c r="X681" s="33"/>
      <c r="Y681" s="33"/>
      <c r="Z681" s="33"/>
      <c r="AA681" s="33"/>
      <c r="AB681" s="33"/>
    </row>
    <row r="682" spans="1:28">
      <c r="A682" s="33"/>
      <c r="B682" s="33"/>
      <c r="C682" s="33"/>
      <c r="D682" s="33"/>
      <c r="E682" s="33"/>
      <c r="F682" s="33"/>
      <c r="G682" s="33"/>
      <c r="V682" s="33"/>
      <c r="W682" s="33"/>
      <c r="X682" s="33"/>
      <c r="Y682" s="33"/>
      <c r="Z682" s="33"/>
      <c r="AA682" s="33"/>
      <c r="AB682" s="33"/>
    </row>
    <row r="683" spans="1:28">
      <c r="A683" s="33"/>
      <c r="B683" s="33"/>
      <c r="C683" s="33"/>
      <c r="D683" s="33"/>
      <c r="E683" s="33"/>
      <c r="F683" s="33"/>
      <c r="G683" s="33"/>
      <c r="V683" s="33"/>
      <c r="W683" s="33"/>
      <c r="X683" s="33"/>
      <c r="Y683" s="33"/>
      <c r="Z683" s="33"/>
      <c r="AA683" s="33"/>
      <c r="AB683" s="33"/>
    </row>
    <row r="684" spans="1:28">
      <c r="A684" s="33"/>
      <c r="B684" s="33"/>
      <c r="C684" s="33"/>
      <c r="D684" s="33"/>
      <c r="E684" s="33"/>
      <c r="F684" s="33"/>
      <c r="G684" s="33"/>
      <c r="V684" s="33"/>
      <c r="W684" s="33"/>
      <c r="X684" s="33"/>
      <c r="Y684" s="33"/>
      <c r="Z684" s="33"/>
      <c r="AA684" s="33"/>
      <c r="AB684" s="33"/>
    </row>
    <row r="685" spans="1:28">
      <c r="A685" s="33"/>
      <c r="B685" s="33"/>
      <c r="C685" s="33"/>
      <c r="D685" s="33"/>
      <c r="E685" s="33"/>
      <c r="F685" s="33"/>
      <c r="G685" s="33"/>
      <c r="V685" s="33"/>
      <c r="W685" s="33"/>
      <c r="X685" s="33"/>
      <c r="Y685" s="33"/>
      <c r="Z685" s="33"/>
      <c r="AA685" s="33"/>
      <c r="AB685" s="33"/>
    </row>
    <row r="686" spans="1:28">
      <c r="A686" s="33"/>
      <c r="B686" s="33"/>
      <c r="C686" s="33"/>
      <c r="D686" s="33"/>
      <c r="E686" s="33"/>
      <c r="F686" s="33"/>
      <c r="G686" s="33"/>
      <c r="V686" s="33"/>
      <c r="W686" s="33"/>
      <c r="X686" s="33"/>
      <c r="Y686" s="33"/>
      <c r="Z686" s="33"/>
      <c r="AA686" s="33"/>
      <c r="AB686" s="33"/>
    </row>
    <row r="687" spans="1:28">
      <c r="A687" s="33"/>
      <c r="B687" s="33"/>
      <c r="C687" s="33"/>
      <c r="D687" s="33"/>
      <c r="E687" s="33"/>
      <c r="F687" s="33"/>
      <c r="G687" s="33"/>
      <c r="V687" s="33"/>
      <c r="W687" s="33"/>
      <c r="X687" s="33"/>
      <c r="Y687" s="33"/>
      <c r="Z687" s="33"/>
      <c r="AA687" s="33"/>
      <c r="AB687" s="33"/>
    </row>
    <row r="688" spans="1:28">
      <c r="A688" s="33"/>
      <c r="B688" s="33"/>
      <c r="C688" s="33"/>
      <c r="D688" s="33"/>
      <c r="E688" s="33"/>
      <c r="F688" s="33"/>
      <c r="G688" s="33"/>
      <c r="V688" s="33"/>
      <c r="W688" s="33"/>
      <c r="X688" s="33"/>
      <c r="Y688" s="33"/>
      <c r="Z688" s="33"/>
      <c r="AA688" s="33"/>
      <c r="AB688" s="33"/>
    </row>
    <row r="689" spans="1:28">
      <c r="A689" s="33"/>
      <c r="B689" s="33"/>
      <c r="C689" s="33"/>
      <c r="D689" s="33"/>
      <c r="E689" s="33"/>
      <c r="F689" s="33"/>
      <c r="G689" s="33"/>
      <c r="V689" s="33"/>
      <c r="W689" s="33"/>
      <c r="X689" s="33"/>
      <c r="Y689" s="33"/>
      <c r="Z689" s="33"/>
      <c r="AA689" s="33"/>
      <c r="AB689" s="33"/>
    </row>
    <row r="690" spans="1:28">
      <c r="A690" s="33"/>
      <c r="B690" s="33"/>
      <c r="C690" s="33"/>
      <c r="D690" s="33"/>
      <c r="E690" s="33"/>
      <c r="F690" s="33"/>
      <c r="G690" s="33"/>
      <c r="V690" s="33"/>
      <c r="W690" s="33"/>
      <c r="X690" s="33"/>
      <c r="Y690" s="33"/>
      <c r="Z690" s="33"/>
      <c r="AA690" s="33"/>
      <c r="AB690" s="33"/>
    </row>
    <row r="691" spans="1:28">
      <c r="A691" s="33"/>
      <c r="B691" s="33"/>
      <c r="C691" s="33"/>
      <c r="D691" s="33"/>
      <c r="E691" s="33"/>
      <c r="F691" s="33"/>
      <c r="G691" s="33"/>
      <c r="V691" s="33"/>
      <c r="W691" s="33"/>
      <c r="X691" s="33"/>
      <c r="Y691" s="33"/>
      <c r="Z691" s="33"/>
      <c r="AA691" s="33"/>
      <c r="AB691" s="33"/>
    </row>
    <row r="692" spans="1:28">
      <c r="A692" s="33"/>
      <c r="B692" s="33"/>
      <c r="C692" s="33"/>
      <c r="D692" s="33"/>
      <c r="E692" s="33"/>
      <c r="F692" s="33"/>
      <c r="G692" s="33"/>
      <c r="V692" s="33"/>
      <c r="W692" s="33"/>
      <c r="X692" s="33"/>
      <c r="Y692" s="33"/>
      <c r="Z692" s="33"/>
      <c r="AA692" s="33"/>
      <c r="AB692" s="33"/>
    </row>
    <row r="693" spans="1:28">
      <c r="A693" s="33"/>
      <c r="B693" s="33"/>
      <c r="C693" s="33"/>
      <c r="D693" s="33"/>
      <c r="E693" s="33"/>
      <c r="F693" s="33"/>
      <c r="G693" s="33"/>
      <c r="V693" s="33"/>
      <c r="W693" s="33"/>
      <c r="X693" s="33"/>
      <c r="Y693" s="33"/>
      <c r="Z693" s="33"/>
      <c r="AA693" s="33"/>
      <c r="AB693" s="33"/>
    </row>
    <row r="694" spans="1:28">
      <c r="A694" s="33"/>
      <c r="B694" s="33"/>
      <c r="C694" s="33"/>
      <c r="D694" s="33"/>
      <c r="E694" s="33"/>
      <c r="F694" s="33"/>
      <c r="G694" s="33"/>
      <c r="V694" s="33"/>
      <c r="W694" s="33"/>
      <c r="X694" s="33"/>
      <c r="Y694" s="33"/>
      <c r="Z694" s="33"/>
      <c r="AA694" s="33"/>
      <c r="AB694" s="33"/>
    </row>
    <row r="695" spans="1:28">
      <c r="A695" s="33"/>
      <c r="B695" s="33"/>
      <c r="C695" s="33"/>
      <c r="D695" s="33"/>
      <c r="E695" s="33"/>
      <c r="F695" s="33"/>
      <c r="G695" s="33"/>
      <c r="V695" s="33"/>
      <c r="W695" s="33"/>
      <c r="X695" s="33"/>
      <c r="Y695" s="33"/>
      <c r="Z695" s="33"/>
      <c r="AA695" s="33"/>
      <c r="AB695" s="33"/>
    </row>
    <row r="696" spans="1:28">
      <c r="A696" s="33"/>
      <c r="B696" s="33"/>
      <c r="C696" s="33"/>
      <c r="D696" s="33"/>
      <c r="E696" s="33"/>
      <c r="F696" s="33"/>
      <c r="G696" s="33"/>
      <c r="V696" s="33"/>
      <c r="W696" s="33"/>
      <c r="X696" s="33"/>
      <c r="Y696" s="33"/>
      <c r="Z696" s="33"/>
      <c r="AA696" s="33"/>
      <c r="AB696" s="33"/>
    </row>
    <row r="697" spans="1:28">
      <c r="A697" s="33"/>
      <c r="B697" s="33"/>
      <c r="C697" s="33"/>
      <c r="D697" s="33"/>
      <c r="E697" s="33"/>
      <c r="F697" s="33"/>
      <c r="G697" s="33"/>
      <c r="V697" s="33"/>
      <c r="W697" s="33"/>
      <c r="X697" s="33"/>
      <c r="Y697" s="33"/>
      <c r="Z697" s="33"/>
      <c r="AA697" s="33"/>
      <c r="AB697" s="33"/>
    </row>
    <row r="698" spans="1:28">
      <c r="A698" s="33"/>
      <c r="B698" s="33"/>
      <c r="C698" s="33"/>
      <c r="D698" s="33"/>
      <c r="E698" s="33"/>
      <c r="F698" s="33"/>
      <c r="G698" s="33"/>
      <c r="V698" s="33"/>
      <c r="W698" s="33"/>
      <c r="X698" s="33"/>
      <c r="Y698" s="33"/>
      <c r="Z698" s="33"/>
      <c r="AA698" s="33"/>
      <c r="AB698" s="33"/>
    </row>
    <row r="699" spans="1:28">
      <c r="A699" s="33"/>
      <c r="B699" s="33"/>
      <c r="C699" s="33"/>
      <c r="D699" s="33"/>
      <c r="E699" s="33"/>
      <c r="F699" s="33"/>
      <c r="G699" s="33"/>
      <c r="V699" s="33"/>
      <c r="W699" s="33"/>
      <c r="X699" s="33"/>
      <c r="Y699" s="33"/>
      <c r="Z699" s="33"/>
      <c r="AA699" s="33"/>
      <c r="AB699" s="33"/>
    </row>
    <row r="700" spans="1:28">
      <c r="A700" s="33"/>
      <c r="B700" s="33"/>
      <c r="C700" s="33"/>
      <c r="D700" s="33"/>
      <c r="E700" s="33"/>
      <c r="F700" s="33"/>
      <c r="G700" s="33"/>
      <c r="V700" s="33"/>
      <c r="W700" s="33"/>
      <c r="X700" s="33"/>
      <c r="Y700" s="33"/>
      <c r="Z700" s="33"/>
      <c r="AA700" s="33"/>
      <c r="AB700" s="33"/>
    </row>
    <row r="701" spans="1:28">
      <c r="A701" s="33"/>
      <c r="B701" s="33"/>
      <c r="C701" s="33"/>
      <c r="D701" s="33"/>
      <c r="E701" s="33"/>
      <c r="F701" s="33"/>
      <c r="G701" s="33"/>
      <c r="V701" s="33"/>
      <c r="W701" s="33"/>
      <c r="X701" s="33"/>
      <c r="Y701" s="33"/>
      <c r="Z701" s="33"/>
      <c r="AA701" s="33"/>
      <c r="AB701" s="33"/>
    </row>
    <row r="702" spans="1:28">
      <c r="A702" s="33"/>
      <c r="B702" s="33"/>
      <c r="C702" s="33"/>
      <c r="D702" s="33"/>
      <c r="E702" s="33"/>
      <c r="F702" s="33"/>
      <c r="G702" s="33"/>
      <c r="V702" s="33"/>
      <c r="W702" s="33"/>
      <c r="X702" s="33"/>
      <c r="Y702" s="33"/>
      <c r="Z702" s="33"/>
      <c r="AA702" s="33"/>
      <c r="AB702" s="33"/>
    </row>
    <row r="703" spans="1:28">
      <c r="A703" s="33"/>
      <c r="B703" s="33"/>
      <c r="C703" s="33"/>
      <c r="D703" s="33"/>
      <c r="E703" s="33"/>
      <c r="F703" s="33"/>
      <c r="G703" s="33"/>
      <c r="V703" s="33"/>
      <c r="W703" s="33"/>
      <c r="X703" s="33"/>
      <c r="Y703" s="33"/>
      <c r="Z703" s="33"/>
      <c r="AA703" s="33"/>
      <c r="AB703" s="33"/>
    </row>
    <row r="704" spans="1:28">
      <c r="A704" s="33"/>
      <c r="B704" s="33"/>
      <c r="C704" s="33"/>
      <c r="D704" s="33"/>
      <c r="E704" s="33"/>
      <c r="F704" s="33"/>
      <c r="G704" s="33"/>
      <c r="V704" s="33"/>
      <c r="W704" s="33"/>
      <c r="X704" s="33"/>
      <c r="Y704" s="33"/>
      <c r="Z704" s="33"/>
      <c r="AA704" s="33"/>
      <c r="AB704" s="33"/>
    </row>
    <row r="705" spans="1:28">
      <c r="A705" s="33"/>
      <c r="B705" s="33"/>
      <c r="C705" s="33"/>
      <c r="D705" s="33"/>
      <c r="E705" s="33"/>
      <c r="F705" s="33"/>
      <c r="G705" s="33"/>
      <c r="V705" s="33"/>
      <c r="W705" s="33"/>
      <c r="X705" s="33"/>
      <c r="Y705" s="33"/>
      <c r="Z705" s="33"/>
      <c r="AA705" s="33"/>
      <c r="AB705" s="33"/>
    </row>
    <row r="706" spans="1:28">
      <c r="A706" s="33"/>
      <c r="B706" s="33"/>
      <c r="C706" s="33"/>
      <c r="D706" s="33"/>
      <c r="E706" s="33"/>
      <c r="F706" s="33"/>
      <c r="G706" s="33"/>
      <c r="V706" s="33"/>
      <c r="W706" s="33"/>
      <c r="X706" s="33"/>
      <c r="Y706" s="33"/>
      <c r="Z706" s="33"/>
      <c r="AA706" s="33"/>
      <c r="AB706" s="33"/>
    </row>
    <row r="707" spans="1:28">
      <c r="A707" s="33"/>
      <c r="B707" s="33"/>
      <c r="C707" s="33"/>
      <c r="D707" s="33"/>
      <c r="E707" s="33"/>
      <c r="F707" s="33"/>
      <c r="G707" s="33"/>
      <c r="V707" s="33"/>
      <c r="W707" s="33"/>
      <c r="X707" s="33"/>
      <c r="Y707" s="33"/>
      <c r="Z707" s="33"/>
      <c r="AA707" s="33"/>
      <c r="AB707" s="33"/>
    </row>
    <row r="708" spans="1:28">
      <c r="A708" s="33"/>
      <c r="B708" s="33"/>
      <c r="C708" s="33"/>
      <c r="D708" s="33"/>
      <c r="E708" s="33"/>
      <c r="F708" s="33"/>
      <c r="G708" s="33"/>
      <c r="V708" s="33"/>
      <c r="W708" s="33"/>
      <c r="X708" s="33"/>
      <c r="Y708" s="33"/>
      <c r="Z708" s="33"/>
      <c r="AA708" s="33"/>
      <c r="AB708" s="33"/>
    </row>
    <row r="709" spans="1:28">
      <c r="A709" s="33"/>
      <c r="B709" s="33"/>
      <c r="C709" s="33"/>
      <c r="D709" s="33"/>
      <c r="E709" s="33"/>
      <c r="F709" s="33"/>
      <c r="G709" s="33"/>
      <c r="V709" s="33"/>
      <c r="W709" s="33"/>
      <c r="X709" s="33"/>
      <c r="Y709" s="33"/>
      <c r="Z709" s="33"/>
      <c r="AA709" s="33"/>
      <c r="AB709" s="33"/>
    </row>
    <row r="710" spans="1:28">
      <c r="A710" s="33"/>
      <c r="B710" s="33"/>
      <c r="C710" s="33"/>
      <c r="D710" s="33"/>
      <c r="E710" s="33"/>
      <c r="F710" s="33"/>
      <c r="G710" s="33"/>
      <c r="V710" s="33"/>
      <c r="W710" s="33"/>
      <c r="X710" s="33"/>
      <c r="Y710" s="33"/>
      <c r="Z710" s="33"/>
      <c r="AA710" s="33"/>
      <c r="AB710" s="33"/>
    </row>
    <row r="711" spans="1:28">
      <c r="A711" s="33"/>
      <c r="B711" s="33"/>
      <c r="C711" s="33"/>
      <c r="D711" s="33"/>
      <c r="E711" s="33"/>
      <c r="F711" s="33"/>
      <c r="G711" s="33"/>
      <c r="V711" s="33"/>
      <c r="W711" s="33"/>
      <c r="X711" s="33"/>
      <c r="Y711" s="33"/>
      <c r="Z711" s="33"/>
      <c r="AA711" s="33"/>
      <c r="AB711" s="33"/>
    </row>
    <row r="712" spans="1:28">
      <c r="A712" s="33"/>
      <c r="B712" s="33"/>
      <c r="C712" s="33"/>
      <c r="D712" s="33"/>
      <c r="E712" s="33"/>
      <c r="F712" s="33"/>
      <c r="G712" s="33"/>
      <c r="V712" s="33"/>
      <c r="W712" s="33"/>
      <c r="X712" s="33"/>
      <c r="Y712" s="33"/>
      <c r="Z712" s="33"/>
      <c r="AA712" s="33"/>
      <c r="AB712" s="33"/>
    </row>
    <row r="713" spans="1:28">
      <c r="A713" s="33"/>
      <c r="B713" s="33"/>
      <c r="C713" s="33"/>
      <c r="D713" s="33"/>
      <c r="E713" s="33"/>
      <c r="F713" s="33"/>
      <c r="G713" s="33"/>
      <c r="V713" s="33"/>
      <c r="W713" s="33"/>
      <c r="X713" s="33"/>
      <c r="Y713" s="33"/>
      <c r="Z713" s="33"/>
      <c r="AA713" s="33"/>
      <c r="AB713" s="33"/>
    </row>
    <row r="714" spans="1:28">
      <c r="A714" s="33"/>
      <c r="B714" s="33"/>
      <c r="C714" s="33"/>
      <c r="D714" s="33"/>
      <c r="E714" s="33"/>
      <c r="F714" s="33"/>
      <c r="G714" s="33"/>
      <c r="V714" s="33"/>
      <c r="W714" s="33"/>
      <c r="X714" s="33"/>
      <c r="Y714" s="33"/>
      <c r="Z714" s="33"/>
      <c r="AA714" s="33"/>
      <c r="AB714" s="33"/>
    </row>
    <row r="715" spans="1:28">
      <c r="A715" s="33"/>
      <c r="B715" s="33"/>
      <c r="C715" s="33"/>
      <c r="D715" s="33"/>
      <c r="E715" s="33"/>
      <c r="F715" s="33"/>
      <c r="G715" s="33"/>
      <c r="V715" s="33"/>
      <c r="W715" s="33"/>
      <c r="X715" s="33"/>
      <c r="Y715" s="33"/>
      <c r="Z715" s="33"/>
      <c r="AA715" s="33"/>
      <c r="AB715" s="33"/>
    </row>
    <row r="716" spans="1:28">
      <c r="A716" s="33"/>
      <c r="B716" s="33"/>
      <c r="C716" s="33"/>
      <c r="D716" s="33"/>
      <c r="E716" s="33"/>
      <c r="F716" s="33"/>
      <c r="G716" s="33"/>
      <c r="V716" s="33"/>
      <c r="W716" s="33"/>
      <c r="X716" s="33"/>
      <c r="Y716" s="33"/>
      <c r="Z716" s="33"/>
      <c r="AA716" s="33"/>
      <c r="AB716" s="33"/>
    </row>
    <row r="717" spans="1:28">
      <c r="A717" s="33"/>
      <c r="B717" s="33"/>
      <c r="C717" s="33"/>
      <c r="D717" s="33"/>
      <c r="E717" s="33"/>
      <c r="F717" s="33"/>
      <c r="G717" s="33"/>
      <c r="V717" s="33"/>
      <c r="W717" s="33"/>
      <c r="X717" s="33"/>
      <c r="Y717" s="33"/>
      <c r="Z717" s="33"/>
      <c r="AA717" s="33"/>
      <c r="AB717" s="33"/>
    </row>
    <row r="718" spans="1:28">
      <c r="A718" s="33"/>
      <c r="B718" s="33"/>
      <c r="C718" s="33"/>
      <c r="D718" s="33"/>
      <c r="E718" s="33"/>
      <c r="F718" s="33"/>
      <c r="G718" s="33"/>
      <c r="V718" s="33"/>
      <c r="W718" s="33"/>
      <c r="X718" s="33"/>
      <c r="Y718" s="33"/>
      <c r="Z718" s="33"/>
      <c r="AA718" s="33"/>
      <c r="AB718" s="33"/>
    </row>
    <row r="719" spans="1:28">
      <c r="A719" s="33"/>
      <c r="B719" s="33"/>
      <c r="C719" s="33"/>
      <c r="D719" s="33"/>
      <c r="E719" s="33"/>
      <c r="F719" s="33"/>
      <c r="G719" s="33"/>
      <c r="V719" s="33"/>
      <c r="W719" s="33"/>
      <c r="X719" s="33"/>
      <c r="Y719" s="33"/>
      <c r="Z719" s="33"/>
      <c r="AA719" s="33"/>
      <c r="AB719" s="33"/>
    </row>
    <row r="720" spans="1:28">
      <c r="A720" s="33"/>
      <c r="B720" s="33"/>
      <c r="C720" s="33"/>
      <c r="D720" s="33"/>
      <c r="E720" s="33"/>
      <c r="F720" s="33"/>
      <c r="G720" s="33"/>
      <c r="V720" s="33"/>
      <c r="W720" s="33"/>
      <c r="X720" s="33"/>
      <c r="Y720" s="33"/>
      <c r="Z720" s="33"/>
      <c r="AA720" s="33"/>
      <c r="AB720" s="33"/>
    </row>
    <row r="721" spans="1:28">
      <c r="A721" s="33"/>
      <c r="B721" s="33"/>
      <c r="C721" s="33"/>
      <c r="D721" s="33"/>
      <c r="E721" s="33"/>
      <c r="F721" s="33"/>
      <c r="G721" s="33"/>
      <c r="V721" s="33"/>
      <c r="W721" s="33"/>
      <c r="X721" s="33"/>
      <c r="Y721" s="33"/>
      <c r="Z721" s="33"/>
      <c r="AA721" s="33"/>
      <c r="AB721" s="33"/>
    </row>
    <row r="722" spans="1:28">
      <c r="A722" s="33"/>
      <c r="B722" s="33"/>
      <c r="C722" s="33"/>
      <c r="D722" s="33"/>
      <c r="E722" s="33"/>
      <c r="F722" s="33"/>
      <c r="G722" s="33"/>
      <c r="V722" s="33"/>
      <c r="W722" s="33"/>
      <c r="X722" s="33"/>
      <c r="Y722" s="33"/>
      <c r="Z722" s="33"/>
      <c r="AA722" s="33"/>
      <c r="AB722" s="33"/>
    </row>
    <row r="723" spans="1:28">
      <c r="A723" s="33"/>
      <c r="B723" s="33"/>
      <c r="C723" s="33"/>
      <c r="D723" s="33"/>
      <c r="E723" s="33"/>
      <c r="F723" s="33"/>
      <c r="G723" s="33"/>
      <c r="V723" s="33"/>
      <c r="W723" s="33"/>
      <c r="X723" s="33"/>
      <c r="Y723" s="33"/>
      <c r="Z723" s="33"/>
      <c r="AA723" s="33"/>
      <c r="AB723" s="33"/>
    </row>
    <row r="724" spans="1:28">
      <c r="A724" s="33"/>
      <c r="B724" s="33"/>
      <c r="C724" s="33"/>
      <c r="D724" s="33"/>
      <c r="E724" s="33"/>
      <c r="F724" s="33"/>
      <c r="G724" s="33"/>
      <c r="V724" s="33"/>
      <c r="W724" s="33"/>
      <c r="X724" s="33"/>
      <c r="Y724" s="33"/>
      <c r="Z724" s="33"/>
      <c r="AA724" s="33"/>
      <c r="AB724" s="33"/>
    </row>
    <row r="725" spans="1:28">
      <c r="A725" s="33"/>
      <c r="B725" s="33"/>
      <c r="C725" s="33"/>
      <c r="D725" s="33"/>
      <c r="E725" s="33"/>
      <c r="F725" s="33"/>
      <c r="G725" s="33"/>
      <c r="V725" s="33"/>
      <c r="W725" s="33"/>
      <c r="X725" s="33"/>
      <c r="Y725" s="33"/>
      <c r="Z725" s="33"/>
      <c r="AA725" s="33"/>
      <c r="AB725" s="33"/>
    </row>
    <row r="726" spans="1:28">
      <c r="A726" s="33"/>
      <c r="B726" s="33"/>
      <c r="C726" s="33"/>
      <c r="D726" s="33"/>
      <c r="E726" s="33"/>
      <c r="F726" s="33"/>
      <c r="G726" s="33"/>
      <c r="V726" s="33"/>
      <c r="W726" s="33"/>
      <c r="X726" s="33"/>
      <c r="Y726" s="33"/>
      <c r="Z726" s="33"/>
      <c r="AA726" s="33"/>
      <c r="AB726" s="33"/>
    </row>
    <row r="727" spans="1:28">
      <c r="A727" s="33"/>
      <c r="B727" s="33"/>
      <c r="C727" s="33"/>
      <c r="D727" s="33"/>
      <c r="E727" s="33"/>
      <c r="F727" s="33"/>
      <c r="G727" s="33"/>
      <c r="V727" s="33"/>
      <c r="W727" s="33"/>
      <c r="X727" s="33"/>
      <c r="Y727" s="33"/>
      <c r="Z727" s="33"/>
      <c r="AA727" s="33"/>
      <c r="AB727" s="33"/>
    </row>
    <row r="728" spans="1:28">
      <c r="A728" s="33"/>
      <c r="B728" s="33"/>
      <c r="C728" s="33"/>
      <c r="D728" s="33"/>
      <c r="E728" s="33"/>
      <c r="F728" s="33"/>
      <c r="G728" s="33"/>
      <c r="V728" s="33"/>
      <c r="W728" s="33"/>
      <c r="X728" s="33"/>
      <c r="Y728" s="33"/>
      <c r="Z728" s="33"/>
      <c r="AA728" s="33"/>
      <c r="AB728" s="33"/>
    </row>
    <row r="729" spans="1:28">
      <c r="A729" s="33"/>
      <c r="B729" s="33"/>
      <c r="C729" s="33"/>
      <c r="D729" s="33"/>
      <c r="E729" s="33"/>
      <c r="F729" s="33"/>
      <c r="G729" s="33"/>
      <c r="V729" s="33"/>
      <c r="W729" s="33"/>
      <c r="X729" s="33"/>
      <c r="Y729" s="33"/>
      <c r="Z729" s="33"/>
      <c r="AA729" s="33"/>
      <c r="AB729" s="33"/>
    </row>
    <row r="730" spans="1:28">
      <c r="A730" s="33"/>
      <c r="B730" s="33"/>
      <c r="C730" s="33"/>
      <c r="D730" s="33"/>
      <c r="E730" s="33"/>
      <c r="F730" s="33"/>
      <c r="G730" s="33"/>
      <c r="V730" s="33"/>
      <c r="W730" s="33"/>
      <c r="X730" s="33"/>
      <c r="Y730" s="33"/>
      <c r="Z730" s="33"/>
      <c r="AA730" s="33"/>
      <c r="AB730" s="33"/>
    </row>
    <row r="731" spans="1:28">
      <c r="A731" s="33"/>
      <c r="B731" s="33"/>
      <c r="C731" s="33"/>
      <c r="D731" s="33"/>
      <c r="E731" s="33"/>
      <c r="F731" s="33"/>
      <c r="G731" s="33"/>
      <c r="V731" s="33"/>
      <c r="W731" s="33"/>
      <c r="X731" s="33"/>
      <c r="Y731" s="33"/>
      <c r="Z731" s="33"/>
      <c r="AA731" s="33"/>
      <c r="AB731" s="33"/>
    </row>
    <row r="732" spans="1:28">
      <c r="A732" s="33"/>
      <c r="B732" s="33"/>
      <c r="C732" s="33"/>
      <c r="D732" s="33"/>
      <c r="E732" s="33"/>
      <c r="F732" s="33"/>
      <c r="G732" s="33"/>
      <c r="V732" s="33"/>
      <c r="W732" s="33"/>
      <c r="X732" s="33"/>
      <c r="Y732" s="33"/>
      <c r="Z732" s="33"/>
      <c r="AA732" s="33"/>
      <c r="AB732" s="33"/>
    </row>
    <row r="733" spans="1:28">
      <c r="A733" s="33"/>
      <c r="B733" s="33"/>
      <c r="C733" s="33"/>
      <c r="D733" s="33"/>
      <c r="E733" s="33"/>
      <c r="F733" s="33"/>
      <c r="G733" s="33"/>
      <c r="V733" s="33"/>
      <c r="W733" s="33"/>
      <c r="X733" s="33"/>
      <c r="Y733" s="33"/>
      <c r="Z733" s="33"/>
      <c r="AA733" s="33"/>
      <c r="AB733" s="33"/>
    </row>
    <row r="734" spans="1:28">
      <c r="A734" s="33"/>
      <c r="B734" s="33"/>
      <c r="C734" s="33"/>
      <c r="D734" s="33"/>
      <c r="E734" s="33"/>
      <c r="F734" s="33"/>
      <c r="G734" s="33"/>
      <c r="V734" s="33"/>
      <c r="W734" s="33"/>
      <c r="X734" s="33"/>
      <c r="Y734" s="33"/>
      <c r="Z734" s="33"/>
      <c r="AA734" s="33"/>
      <c r="AB734" s="33"/>
    </row>
    <row r="735" spans="1:28">
      <c r="A735" s="33"/>
      <c r="B735" s="33"/>
      <c r="C735" s="33"/>
      <c r="D735" s="33"/>
      <c r="E735" s="33"/>
      <c r="F735" s="33"/>
      <c r="G735" s="33"/>
      <c r="V735" s="33"/>
      <c r="W735" s="33"/>
      <c r="X735" s="33"/>
      <c r="Y735" s="33"/>
      <c r="Z735" s="33"/>
      <c r="AA735" s="33"/>
      <c r="AB735" s="33"/>
    </row>
    <row r="736" spans="1:28">
      <c r="A736" s="33"/>
      <c r="B736" s="33"/>
      <c r="C736" s="33"/>
      <c r="D736" s="33"/>
      <c r="E736" s="33"/>
      <c r="F736" s="33"/>
      <c r="G736" s="33"/>
      <c r="V736" s="33"/>
      <c r="W736" s="33"/>
      <c r="X736" s="33"/>
      <c r="Y736" s="33"/>
      <c r="Z736" s="33"/>
      <c r="AA736" s="33"/>
      <c r="AB736" s="33"/>
    </row>
    <row r="737" spans="1:28">
      <c r="A737" s="33"/>
      <c r="B737" s="33"/>
      <c r="C737" s="33"/>
      <c r="D737" s="33"/>
      <c r="E737" s="33"/>
      <c r="F737" s="33"/>
      <c r="G737" s="33"/>
      <c r="V737" s="33"/>
      <c r="W737" s="33"/>
      <c r="X737" s="33"/>
      <c r="Y737" s="33"/>
      <c r="Z737" s="33"/>
      <c r="AA737" s="33"/>
      <c r="AB737" s="33"/>
    </row>
    <row r="738" spans="1:28">
      <c r="A738" s="33"/>
      <c r="B738" s="33"/>
      <c r="C738" s="33"/>
      <c r="D738" s="33"/>
      <c r="E738" s="33"/>
      <c r="F738" s="33"/>
      <c r="G738" s="33"/>
      <c r="V738" s="33"/>
      <c r="W738" s="33"/>
      <c r="X738" s="33"/>
      <c r="Y738" s="33"/>
      <c r="Z738" s="33"/>
      <c r="AA738" s="33"/>
      <c r="AB738" s="33"/>
    </row>
    <row r="739" spans="1:28">
      <c r="A739" s="33"/>
      <c r="B739" s="33"/>
      <c r="C739" s="33"/>
      <c r="D739" s="33"/>
      <c r="E739" s="33"/>
      <c r="F739" s="33"/>
      <c r="G739" s="33"/>
      <c r="V739" s="33"/>
      <c r="W739" s="33"/>
      <c r="X739" s="33"/>
      <c r="Y739" s="33"/>
      <c r="Z739" s="33"/>
      <c r="AA739" s="33"/>
      <c r="AB739" s="33"/>
    </row>
    <row r="740" spans="1:28">
      <c r="A740" s="33"/>
      <c r="B740" s="33"/>
      <c r="C740" s="33"/>
      <c r="D740" s="33"/>
      <c r="E740" s="33"/>
      <c r="F740" s="33"/>
      <c r="G740" s="33"/>
      <c r="V740" s="33"/>
      <c r="W740" s="33"/>
      <c r="X740" s="33"/>
      <c r="Y740" s="33"/>
      <c r="Z740" s="33"/>
      <c r="AA740" s="33"/>
      <c r="AB740" s="33"/>
    </row>
    <row r="741" spans="1:28">
      <c r="A741" s="33"/>
      <c r="B741" s="33"/>
      <c r="C741" s="33"/>
      <c r="D741" s="33"/>
      <c r="E741" s="33"/>
      <c r="F741" s="33"/>
      <c r="G741" s="33"/>
      <c r="V741" s="33"/>
      <c r="W741" s="33"/>
      <c r="X741" s="33"/>
      <c r="Y741" s="33"/>
      <c r="Z741" s="33"/>
      <c r="AA741" s="33"/>
      <c r="AB741" s="33"/>
    </row>
    <row r="742" spans="1:28">
      <c r="A742" s="33"/>
      <c r="B742" s="33"/>
      <c r="C742" s="33"/>
      <c r="D742" s="33"/>
      <c r="E742" s="33"/>
      <c r="F742" s="33"/>
      <c r="G742" s="33"/>
      <c r="V742" s="33"/>
      <c r="W742" s="33"/>
      <c r="X742" s="33"/>
      <c r="Y742" s="33"/>
      <c r="Z742" s="33"/>
      <c r="AA742" s="33"/>
      <c r="AB742" s="33"/>
    </row>
    <row r="743" spans="1:28">
      <c r="A743" s="33"/>
      <c r="B743" s="33"/>
      <c r="C743" s="33"/>
      <c r="D743" s="33"/>
      <c r="E743" s="33"/>
      <c r="F743" s="33"/>
      <c r="G743" s="33"/>
      <c r="V743" s="33"/>
      <c r="W743" s="33"/>
      <c r="X743" s="33"/>
      <c r="Y743" s="33"/>
      <c r="Z743" s="33"/>
      <c r="AA743" s="33"/>
      <c r="AB743" s="33"/>
    </row>
    <row r="744" spans="1:28">
      <c r="A744" s="33"/>
      <c r="B744" s="33"/>
      <c r="C744" s="33"/>
      <c r="D744" s="33"/>
      <c r="E744" s="33"/>
      <c r="F744" s="33"/>
      <c r="G744" s="33"/>
      <c r="V744" s="33"/>
      <c r="W744" s="33"/>
      <c r="X744" s="33"/>
      <c r="Y744" s="33"/>
      <c r="Z744" s="33"/>
      <c r="AA744" s="33"/>
      <c r="AB744" s="33"/>
    </row>
    <row r="745" spans="1:28">
      <c r="A745" s="33"/>
      <c r="B745" s="33"/>
      <c r="C745" s="33"/>
      <c r="D745" s="33"/>
      <c r="E745" s="33"/>
      <c r="F745" s="33"/>
      <c r="G745" s="33"/>
      <c r="V745" s="33"/>
      <c r="W745" s="33"/>
      <c r="X745" s="33"/>
      <c r="Y745" s="33"/>
      <c r="Z745" s="33"/>
      <c r="AA745" s="33"/>
      <c r="AB745" s="33"/>
    </row>
    <row r="746" spans="1:28">
      <c r="A746" s="33"/>
      <c r="B746" s="33"/>
      <c r="C746" s="33"/>
      <c r="D746" s="33"/>
      <c r="E746" s="33"/>
      <c r="F746" s="33"/>
      <c r="G746" s="33"/>
      <c r="V746" s="33"/>
      <c r="W746" s="33"/>
      <c r="X746" s="33"/>
      <c r="Y746" s="33"/>
      <c r="Z746" s="33"/>
      <c r="AA746" s="33"/>
      <c r="AB746" s="33"/>
    </row>
    <row r="747" spans="1:28">
      <c r="A747" s="33"/>
      <c r="B747" s="33"/>
      <c r="C747" s="33"/>
      <c r="D747" s="33"/>
      <c r="E747" s="33"/>
      <c r="F747" s="33"/>
      <c r="G747" s="33"/>
      <c r="V747" s="33"/>
      <c r="W747" s="33"/>
      <c r="X747" s="33"/>
      <c r="Y747" s="33"/>
      <c r="Z747" s="33"/>
      <c r="AA747" s="33"/>
      <c r="AB747" s="33"/>
    </row>
    <row r="748" spans="1:28">
      <c r="A748" s="33"/>
      <c r="B748" s="33"/>
      <c r="C748" s="33"/>
      <c r="D748" s="33"/>
      <c r="E748" s="33"/>
      <c r="F748" s="33"/>
      <c r="G748" s="33"/>
      <c r="V748" s="33"/>
      <c r="W748" s="33"/>
      <c r="X748" s="33"/>
      <c r="Y748" s="33"/>
      <c r="Z748" s="33"/>
      <c r="AA748" s="33"/>
      <c r="AB748" s="33"/>
    </row>
    <row r="749" spans="1:28">
      <c r="A749" s="33"/>
      <c r="B749" s="33"/>
      <c r="C749" s="33"/>
      <c r="D749" s="33"/>
      <c r="E749" s="33"/>
      <c r="F749" s="33"/>
      <c r="G749" s="33"/>
      <c r="V749" s="33"/>
      <c r="W749" s="33"/>
      <c r="X749" s="33"/>
      <c r="Y749" s="33"/>
      <c r="Z749" s="33"/>
      <c r="AA749" s="33"/>
      <c r="AB749" s="33"/>
    </row>
    <row r="750" spans="1:28">
      <c r="A750" s="33"/>
      <c r="B750" s="33"/>
      <c r="C750" s="33"/>
      <c r="D750" s="33"/>
      <c r="E750" s="33"/>
      <c r="F750" s="33"/>
      <c r="G750" s="33"/>
      <c r="V750" s="33"/>
      <c r="W750" s="33"/>
      <c r="X750" s="33"/>
      <c r="Y750" s="33"/>
      <c r="Z750" s="33"/>
      <c r="AA750" s="33"/>
      <c r="AB750" s="33"/>
    </row>
    <row r="751" spans="1:28">
      <c r="A751" s="33"/>
      <c r="B751" s="33"/>
      <c r="C751" s="33"/>
      <c r="D751" s="33"/>
      <c r="E751" s="33"/>
      <c r="F751" s="33"/>
      <c r="G751" s="33"/>
      <c r="V751" s="33"/>
      <c r="W751" s="33"/>
      <c r="X751" s="33"/>
      <c r="Y751" s="33"/>
      <c r="Z751" s="33"/>
      <c r="AA751" s="33"/>
      <c r="AB751" s="33"/>
    </row>
    <row r="752" spans="1:28">
      <c r="A752" s="33"/>
      <c r="B752" s="33"/>
      <c r="C752" s="33"/>
      <c r="D752" s="33"/>
      <c r="E752" s="33"/>
      <c r="F752" s="33"/>
      <c r="G752" s="33"/>
      <c r="V752" s="33"/>
      <c r="W752" s="33"/>
      <c r="X752" s="33"/>
      <c r="Y752" s="33"/>
      <c r="Z752" s="33"/>
      <c r="AA752" s="33"/>
      <c r="AB752" s="33"/>
    </row>
    <row r="753" spans="1:28">
      <c r="A753" s="33"/>
      <c r="B753" s="33"/>
      <c r="C753" s="33"/>
      <c r="D753" s="33"/>
      <c r="E753" s="33"/>
      <c r="F753" s="33"/>
      <c r="G753" s="33"/>
      <c r="V753" s="33"/>
      <c r="W753" s="33"/>
      <c r="X753" s="33"/>
      <c r="Y753" s="33"/>
      <c r="Z753" s="33"/>
      <c r="AA753" s="33"/>
      <c r="AB753" s="33"/>
    </row>
    <row r="754" spans="1:28">
      <c r="A754" s="33"/>
      <c r="B754" s="33"/>
      <c r="C754" s="33"/>
      <c r="D754" s="33"/>
      <c r="E754" s="33"/>
      <c r="F754" s="33"/>
      <c r="G754" s="33"/>
      <c r="V754" s="33"/>
      <c r="W754" s="33"/>
      <c r="X754" s="33"/>
      <c r="Y754" s="33"/>
      <c r="Z754" s="33"/>
      <c r="AA754" s="33"/>
      <c r="AB754" s="33"/>
    </row>
    <row r="755" spans="1:28">
      <c r="A755" s="33"/>
      <c r="B755" s="33"/>
      <c r="C755" s="33"/>
      <c r="D755" s="33"/>
      <c r="E755" s="33"/>
      <c r="F755" s="33"/>
      <c r="G755" s="33"/>
      <c r="V755" s="33"/>
      <c r="W755" s="33"/>
      <c r="X755" s="33"/>
      <c r="Y755" s="33"/>
      <c r="Z755" s="33"/>
      <c r="AA755" s="33"/>
      <c r="AB755" s="33"/>
    </row>
    <row r="756" spans="1:28">
      <c r="A756" s="33"/>
      <c r="B756" s="33"/>
      <c r="C756" s="33"/>
      <c r="D756" s="33"/>
      <c r="E756" s="33"/>
      <c r="F756" s="33"/>
      <c r="G756" s="33"/>
      <c r="V756" s="33"/>
      <c r="W756" s="33"/>
      <c r="X756" s="33"/>
      <c r="Y756" s="33"/>
      <c r="Z756" s="33"/>
      <c r="AA756" s="33"/>
      <c r="AB756" s="33"/>
    </row>
    <row r="757" spans="1:28">
      <c r="A757" s="33"/>
      <c r="B757" s="33"/>
      <c r="C757" s="33"/>
      <c r="D757" s="33"/>
      <c r="E757" s="33"/>
      <c r="F757" s="33"/>
      <c r="G757" s="33"/>
      <c r="V757" s="33"/>
      <c r="W757" s="33"/>
      <c r="X757" s="33"/>
      <c r="Y757" s="33"/>
      <c r="Z757" s="33"/>
      <c r="AA757" s="33"/>
      <c r="AB757" s="33"/>
    </row>
    <row r="758" spans="1:28">
      <c r="A758" s="33"/>
      <c r="B758" s="33"/>
      <c r="C758" s="33"/>
      <c r="D758" s="33"/>
      <c r="E758" s="33"/>
      <c r="F758" s="33"/>
      <c r="G758" s="33"/>
      <c r="V758" s="33"/>
      <c r="W758" s="33"/>
      <c r="X758" s="33"/>
      <c r="Y758" s="33"/>
      <c r="Z758" s="33"/>
      <c r="AA758" s="33"/>
      <c r="AB758" s="33"/>
    </row>
    <row r="759" spans="1:28">
      <c r="A759" s="33"/>
      <c r="B759" s="33"/>
      <c r="C759" s="33"/>
      <c r="D759" s="33"/>
      <c r="E759" s="33"/>
      <c r="F759" s="33"/>
      <c r="G759" s="33"/>
      <c r="V759" s="33"/>
      <c r="W759" s="33"/>
      <c r="X759" s="33"/>
      <c r="Y759" s="33"/>
      <c r="Z759" s="33"/>
      <c r="AA759" s="33"/>
      <c r="AB759" s="33"/>
    </row>
    <row r="760" spans="1:28">
      <c r="A760" s="33"/>
      <c r="B760" s="33"/>
      <c r="C760" s="33"/>
      <c r="D760" s="33"/>
      <c r="E760" s="33"/>
      <c r="F760" s="33"/>
      <c r="G760" s="33"/>
      <c r="V760" s="33"/>
      <c r="W760" s="33"/>
      <c r="X760" s="33"/>
      <c r="Y760" s="33"/>
      <c r="Z760" s="33"/>
      <c r="AA760" s="33"/>
      <c r="AB760" s="33"/>
    </row>
    <row r="761" spans="1:28">
      <c r="A761" s="33"/>
      <c r="B761" s="33"/>
      <c r="C761" s="33"/>
      <c r="D761" s="33"/>
      <c r="E761" s="33"/>
      <c r="F761" s="33"/>
      <c r="G761" s="33"/>
      <c r="V761" s="33"/>
      <c r="W761" s="33"/>
      <c r="X761" s="33"/>
      <c r="Y761" s="33"/>
      <c r="Z761" s="33"/>
      <c r="AA761" s="33"/>
      <c r="AB761" s="33"/>
    </row>
    <row r="762" spans="1:28">
      <c r="A762" s="33"/>
      <c r="B762" s="33"/>
      <c r="C762" s="33"/>
      <c r="D762" s="33"/>
      <c r="E762" s="33"/>
      <c r="F762" s="33"/>
      <c r="G762" s="33"/>
      <c r="V762" s="33"/>
      <c r="W762" s="33"/>
      <c r="X762" s="33"/>
      <c r="Y762" s="33"/>
      <c r="Z762" s="33"/>
      <c r="AA762" s="33"/>
      <c r="AB762" s="33"/>
    </row>
    <row r="763" spans="1:28">
      <c r="A763" s="33"/>
      <c r="B763" s="33"/>
      <c r="C763" s="33"/>
      <c r="D763" s="33"/>
      <c r="E763" s="33"/>
      <c r="F763" s="33"/>
      <c r="G763" s="33"/>
      <c r="V763" s="33"/>
      <c r="W763" s="33"/>
      <c r="X763" s="33"/>
      <c r="Y763" s="33"/>
      <c r="Z763" s="33"/>
      <c r="AA763" s="33"/>
      <c r="AB763" s="33"/>
    </row>
    <row r="764" spans="1:28">
      <c r="A764" s="33"/>
      <c r="B764" s="33"/>
      <c r="C764" s="33"/>
      <c r="D764" s="33"/>
      <c r="E764" s="33"/>
      <c r="F764" s="33"/>
      <c r="G764" s="33"/>
      <c r="V764" s="33"/>
      <c r="W764" s="33"/>
      <c r="X764" s="33"/>
      <c r="Y764" s="33"/>
      <c r="Z764" s="33"/>
      <c r="AA764" s="33"/>
      <c r="AB764" s="33"/>
    </row>
    <row r="765" spans="1:28">
      <c r="A765" s="33"/>
      <c r="B765" s="33"/>
      <c r="C765" s="33"/>
      <c r="D765" s="33"/>
      <c r="E765" s="33"/>
      <c r="F765" s="33"/>
      <c r="G765" s="33"/>
      <c r="V765" s="33"/>
      <c r="W765" s="33"/>
      <c r="X765" s="33"/>
      <c r="Y765" s="33"/>
      <c r="Z765" s="33"/>
      <c r="AA765" s="33"/>
      <c r="AB765" s="33"/>
    </row>
    <row r="766" spans="1:28">
      <c r="A766" s="33"/>
      <c r="B766" s="33"/>
      <c r="C766" s="33"/>
      <c r="D766" s="33"/>
      <c r="E766" s="33"/>
      <c r="F766" s="33"/>
      <c r="G766" s="33"/>
      <c r="V766" s="33"/>
      <c r="W766" s="33"/>
      <c r="X766" s="33"/>
      <c r="Y766" s="33"/>
      <c r="Z766" s="33"/>
      <c r="AA766" s="33"/>
      <c r="AB766" s="33"/>
    </row>
    <row r="767" spans="1:28">
      <c r="A767" s="33"/>
      <c r="B767" s="33"/>
      <c r="C767" s="33"/>
      <c r="D767" s="33"/>
      <c r="E767" s="33"/>
      <c r="F767" s="33"/>
      <c r="G767" s="33"/>
      <c r="V767" s="33"/>
      <c r="W767" s="33"/>
      <c r="X767" s="33"/>
      <c r="Y767" s="33"/>
      <c r="Z767" s="33"/>
      <c r="AA767" s="33"/>
      <c r="AB767" s="33"/>
    </row>
    <row r="768" spans="1:28">
      <c r="A768" s="33"/>
      <c r="B768" s="33"/>
      <c r="C768" s="33"/>
      <c r="D768" s="33"/>
      <c r="E768" s="33"/>
      <c r="F768" s="33"/>
      <c r="G768" s="33"/>
      <c r="V768" s="33"/>
      <c r="W768" s="33"/>
      <c r="X768" s="33"/>
      <c r="Y768" s="33"/>
      <c r="Z768" s="33"/>
      <c r="AA768" s="33"/>
      <c r="AB768" s="33"/>
    </row>
    <row r="769" spans="1:28">
      <c r="A769" s="33"/>
      <c r="B769" s="33"/>
      <c r="C769" s="33"/>
      <c r="D769" s="33"/>
      <c r="E769" s="33"/>
      <c r="F769" s="33"/>
      <c r="G769" s="33"/>
      <c r="V769" s="33"/>
      <c r="W769" s="33"/>
      <c r="X769" s="33"/>
      <c r="Y769" s="33"/>
      <c r="Z769" s="33"/>
      <c r="AA769" s="33"/>
      <c r="AB769" s="33"/>
    </row>
    <row r="770" spans="1:28">
      <c r="A770" s="33"/>
      <c r="B770" s="33"/>
      <c r="C770" s="33"/>
      <c r="D770" s="33"/>
      <c r="E770" s="33"/>
      <c r="F770" s="33"/>
      <c r="G770" s="33"/>
      <c r="V770" s="33"/>
      <c r="W770" s="33"/>
      <c r="X770" s="33"/>
      <c r="Y770" s="33"/>
      <c r="Z770" s="33"/>
      <c r="AA770" s="33"/>
      <c r="AB770" s="33"/>
    </row>
    <row r="771" spans="1:28">
      <c r="A771" s="33"/>
      <c r="B771" s="33"/>
      <c r="C771" s="33"/>
      <c r="D771" s="33"/>
      <c r="E771" s="33"/>
      <c r="F771" s="33"/>
      <c r="G771" s="33"/>
      <c r="V771" s="33"/>
      <c r="W771" s="33"/>
      <c r="X771" s="33"/>
      <c r="Y771" s="33"/>
      <c r="Z771" s="33"/>
      <c r="AA771" s="33"/>
      <c r="AB771" s="33"/>
    </row>
    <row r="772" spans="1:28">
      <c r="A772" s="33"/>
      <c r="B772" s="33"/>
      <c r="C772" s="33"/>
      <c r="D772" s="33"/>
      <c r="E772" s="33"/>
      <c r="F772" s="33"/>
      <c r="G772" s="33"/>
      <c r="V772" s="33"/>
      <c r="W772" s="33"/>
      <c r="X772" s="33"/>
      <c r="Y772" s="33"/>
      <c r="Z772" s="33"/>
      <c r="AA772" s="33"/>
      <c r="AB772" s="33"/>
    </row>
    <row r="773" spans="1:28">
      <c r="A773" s="33"/>
      <c r="B773" s="33"/>
      <c r="C773" s="33"/>
      <c r="D773" s="33"/>
      <c r="E773" s="33"/>
      <c r="F773" s="33"/>
      <c r="G773" s="33"/>
      <c r="V773" s="33"/>
      <c r="W773" s="33"/>
      <c r="X773" s="33"/>
      <c r="Y773" s="33"/>
      <c r="Z773" s="33"/>
      <c r="AA773" s="33"/>
      <c r="AB773" s="33"/>
    </row>
    <row r="774" spans="1:28">
      <c r="A774" s="33"/>
      <c r="B774" s="33"/>
      <c r="C774" s="33"/>
      <c r="D774" s="33"/>
      <c r="E774" s="33"/>
      <c r="F774" s="33"/>
      <c r="G774" s="33"/>
      <c r="V774" s="33"/>
      <c r="W774" s="33"/>
      <c r="X774" s="33"/>
      <c r="Y774" s="33"/>
      <c r="Z774" s="33"/>
      <c r="AA774" s="33"/>
      <c r="AB774" s="33"/>
    </row>
    <row r="775" spans="1:28">
      <c r="A775" s="33"/>
      <c r="B775" s="33"/>
      <c r="C775" s="33"/>
      <c r="D775" s="33"/>
      <c r="E775" s="33"/>
      <c r="F775" s="33"/>
      <c r="G775" s="33"/>
      <c r="V775" s="33"/>
      <c r="W775" s="33"/>
      <c r="X775" s="33"/>
      <c r="Y775" s="33"/>
      <c r="Z775" s="33"/>
      <c r="AA775" s="33"/>
      <c r="AB775" s="33"/>
    </row>
    <row r="776" spans="1:28">
      <c r="A776" s="33"/>
      <c r="B776" s="33"/>
      <c r="C776" s="33"/>
      <c r="D776" s="33"/>
      <c r="E776" s="33"/>
      <c r="F776" s="33"/>
      <c r="G776" s="33"/>
      <c r="V776" s="33"/>
      <c r="W776" s="33"/>
      <c r="X776" s="33"/>
      <c r="Y776" s="33"/>
      <c r="Z776" s="33"/>
      <c r="AA776" s="33"/>
      <c r="AB776" s="33"/>
    </row>
    <row r="777" spans="1:28">
      <c r="A777" s="33"/>
      <c r="B777" s="33"/>
      <c r="C777" s="33"/>
      <c r="D777" s="33"/>
      <c r="E777" s="33"/>
      <c r="F777" s="33"/>
      <c r="G777" s="33"/>
      <c r="V777" s="33"/>
      <c r="W777" s="33"/>
      <c r="X777" s="33"/>
      <c r="Y777" s="33"/>
      <c r="Z777" s="33"/>
      <c r="AA777" s="33"/>
      <c r="AB777" s="33"/>
    </row>
    <row r="778" spans="1:28">
      <c r="A778" s="33"/>
      <c r="B778" s="33"/>
      <c r="C778" s="33"/>
      <c r="D778" s="33"/>
      <c r="E778" s="33"/>
      <c r="F778" s="33"/>
      <c r="G778" s="33"/>
      <c r="V778" s="33"/>
      <c r="W778" s="33"/>
      <c r="X778" s="33"/>
      <c r="Y778" s="33"/>
      <c r="Z778" s="33"/>
      <c r="AA778" s="33"/>
      <c r="AB778" s="33"/>
    </row>
    <row r="779" spans="1:28">
      <c r="A779" s="33"/>
      <c r="B779" s="33"/>
      <c r="C779" s="33"/>
      <c r="D779" s="33"/>
      <c r="E779" s="33"/>
      <c r="F779" s="33"/>
      <c r="G779" s="33"/>
      <c r="V779" s="33"/>
      <c r="W779" s="33"/>
      <c r="X779" s="33"/>
      <c r="Y779" s="33"/>
      <c r="Z779" s="33"/>
      <c r="AA779" s="33"/>
      <c r="AB779" s="33"/>
    </row>
    <row r="780" spans="1:28">
      <c r="A780" s="33"/>
      <c r="B780" s="33"/>
      <c r="C780" s="33"/>
      <c r="D780" s="33"/>
      <c r="E780" s="33"/>
      <c r="F780" s="33"/>
      <c r="G780" s="33"/>
      <c r="V780" s="33"/>
      <c r="W780" s="33"/>
      <c r="X780" s="33"/>
      <c r="Y780" s="33"/>
      <c r="Z780" s="33"/>
      <c r="AA780" s="33"/>
      <c r="AB780" s="33"/>
    </row>
    <row r="781" spans="1:28">
      <c r="A781" s="33"/>
      <c r="B781" s="33"/>
      <c r="C781" s="33"/>
      <c r="D781" s="33"/>
      <c r="E781" s="33"/>
      <c r="F781" s="33"/>
      <c r="G781" s="33"/>
      <c r="V781" s="33"/>
      <c r="W781" s="33"/>
      <c r="X781" s="33"/>
      <c r="Y781" s="33"/>
      <c r="Z781" s="33"/>
      <c r="AA781" s="33"/>
      <c r="AB781" s="33"/>
    </row>
    <row r="782" spans="1:28">
      <c r="A782" s="33"/>
      <c r="B782" s="33"/>
      <c r="C782" s="33"/>
      <c r="D782" s="33"/>
      <c r="E782" s="33"/>
      <c r="F782" s="33"/>
      <c r="G782" s="33"/>
      <c r="V782" s="33"/>
      <c r="W782" s="33"/>
      <c r="X782" s="33"/>
      <c r="Y782" s="33"/>
      <c r="Z782" s="33"/>
      <c r="AA782" s="33"/>
      <c r="AB782" s="33"/>
    </row>
    <row r="783" spans="1:28">
      <c r="A783" s="33"/>
      <c r="B783" s="33"/>
      <c r="C783" s="33"/>
      <c r="D783" s="33"/>
      <c r="E783" s="33"/>
      <c r="F783" s="33"/>
      <c r="G783" s="33"/>
      <c r="V783" s="33"/>
      <c r="W783" s="33"/>
      <c r="X783" s="33"/>
      <c r="Y783" s="33"/>
      <c r="Z783" s="33"/>
      <c r="AA783" s="33"/>
      <c r="AB783" s="33"/>
    </row>
    <row r="784" spans="1:28">
      <c r="A784" s="33"/>
      <c r="B784" s="33"/>
      <c r="C784" s="33"/>
      <c r="D784" s="33"/>
      <c r="E784" s="33"/>
      <c r="F784" s="33"/>
      <c r="G784" s="33"/>
      <c r="V784" s="33"/>
      <c r="W784" s="33"/>
      <c r="X784" s="33"/>
      <c r="Y784" s="33"/>
      <c r="Z784" s="33"/>
      <c r="AA784" s="33"/>
      <c r="AB784" s="33"/>
    </row>
    <row r="785" spans="1:28">
      <c r="A785" s="33"/>
      <c r="B785" s="33"/>
      <c r="C785" s="33"/>
      <c r="D785" s="33"/>
      <c r="E785" s="33"/>
      <c r="F785" s="33"/>
      <c r="G785" s="33"/>
      <c r="V785" s="33"/>
      <c r="W785" s="33"/>
      <c r="X785" s="33"/>
      <c r="Y785" s="33"/>
      <c r="Z785" s="33"/>
      <c r="AA785" s="33"/>
      <c r="AB785" s="33"/>
    </row>
    <row r="786" spans="1:28">
      <c r="A786" s="33"/>
      <c r="B786" s="33"/>
      <c r="C786" s="33"/>
      <c r="D786" s="33"/>
      <c r="E786" s="33"/>
      <c r="F786" s="33"/>
      <c r="G786" s="33"/>
      <c r="V786" s="33"/>
      <c r="W786" s="33"/>
      <c r="X786" s="33"/>
      <c r="Y786" s="33"/>
      <c r="Z786" s="33"/>
      <c r="AA786" s="33"/>
      <c r="AB786" s="33"/>
    </row>
    <row r="787" spans="1:28">
      <c r="A787" s="33"/>
      <c r="B787" s="33"/>
      <c r="C787" s="33"/>
      <c r="D787" s="33"/>
      <c r="E787" s="33"/>
      <c r="F787" s="33"/>
      <c r="G787" s="33"/>
      <c r="V787" s="33"/>
      <c r="W787" s="33"/>
      <c r="X787" s="33"/>
      <c r="Y787" s="33"/>
      <c r="Z787" s="33"/>
      <c r="AA787" s="33"/>
      <c r="AB787" s="33"/>
    </row>
    <row r="788" spans="1:28">
      <c r="A788" s="33"/>
      <c r="B788" s="33"/>
      <c r="C788" s="33"/>
      <c r="D788" s="33"/>
      <c r="E788" s="33"/>
      <c r="F788" s="33"/>
      <c r="G788" s="33"/>
      <c r="V788" s="33"/>
      <c r="W788" s="33"/>
      <c r="X788" s="33"/>
      <c r="Y788" s="33"/>
      <c r="Z788" s="33"/>
      <c r="AA788" s="33"/>
      <c r="AB788" s="33"/>
    </row>
    <row r="789" spans="1:28">
      <c r="A789" s="33"/>
      <c r="B789" s="33"/>
      <c r="C789" s="33"/>
      <c r="D789" s="33"/>
      <c r="E789" s="33"/>
      <c r="F789" s="33"/>
      <c r="G789" s="33"/>
      <c r="V789" s="33"/>
      <c r="W789" s="33"/>
      <c r="X789" s="33"/>
      <c r="Y789" s="33"/>
      <c r="Z789" s="33"/>
      <c r="AA789" s="33"/>
      <c r="AB789" s="33"/>
    </row>
    <row r="790" spans="1:28">
      <c r="A790" s="33"/>
      <c r="B790" s="33"/>
      <c r="C790" s="33"/>
      <c r="D790" s="33"/>
      <c r="E790" s="33"/>
      <c r="F790" s="33"/>
      <c r="G790" s="33"/>
      <c r="V790" s="33"/>
      <c r="W790" s="33"/>
      <c r="X790" s="33"/>
      <c r="Y790" s="33"/>
      <c r="Z790" s="33"/>
      <c r="AA790" s="33"/>
      <c r="AB790" s="33"/>
    </row>
    <row r="791" spans="1:28">
      <c r="A791" s="33"/>
      <c r="B791" s="33"/>
      <c r="C791" s="33"/>
      <c r="D791" s="33"/>
      <c r="E791" s="33"/>
      <c r="F791" s="33"/>
      <c r="G791" s="33"/>
      <c r="V791" s="33"/>
      <c r="W791" s="33"/>
      <c r="X791" s="33"/>
      <c r="Y791" s="33"/>
      <c r="Z791" s="33"/>
      <c r="AA791" s="33"/>
      <c r="AB791" s="33"/>
    </row>
    <row r="792" spans="1:28">
      <c r="A792" s="33"/>
      <c r="B792" s="33"/>
      <c r="C792" s="33"/>
      <c r="D792" s="33"/>
      <c r="E792" s="33"/>
      <c r="F792" s="33"/>
      <c r="G792" s="33"/>
      <c r="V792" s="33"/>
      <c r="W792" s="33"/>
      <c r="X792" s="33"/>
      <c r="Y792" s="33"/>
      <c r="Z792" s="33"/>
      <c r="AA792" s="33"/>
      <c r="AB792" s="33"/>
    </row>
    <row r="793" spans="1:28">
      <c r="A793" s="33"/>
      <c r="B793" s="33"/>
      <c r="C793" s="33"/>
      <c r="D793" s="33"/>
      <c r="E793" s="33"/>
      <c r="F793" s="33"/>
      <c r="G793" s="33"/>
      <c r="V793" s="33"/>
      <c r="W793" s="33"/>
      <c r="X793" s="33"/>
      <c r="Y793" s="33"/>
      <c r="Z793" s="33"/>
      <c r="AA793" s="33"/>
      <c r="AB793" s="33"/>
    </row>
    <row r="794" spans="1:28">
      <c r="A794" s="33"/>
      <c r="B794" s="33"/>
      <c r="C794" s="33"/>
      <c r="D794" s="33"/>
      <c r="E794" s="33"/>
      <c r="F794" s="33"/>
      <c r="G794" s="33"/>
      <c r="V794" s="33"/>
      <c r="W794" s="33"/>
      <c r="X794" s="33"/>
      <c r="Y794" s="33"/>
      <c r="Z794" s="33"/>
      <c r="AA794" s="33"/>
      <c r="AB794" s="33"/>
    </row>
    <row r="795" spans="1:28">
      <c r="A795" s="33"/>
      <c r="B795" s="33"/>
      <c r="C795" s="33"/>
      <c r="D795" s="33"/>
      <c r="E795" s="33"/>
      <c r="F795" s="33"/>
      <c r="G795" s="33"/>
      <c r="V795" s="33"/>
      <c r="W795" s="33"/>
      <c r="X795" s="33"/>
      <c r="Y795" s="33"/>
      <c r="Z795" s="33"/>
      <c r="AA795" s="33"/>
      <c r="AB795" s="33"/>
    </row>
    <row r="796" spans="1:28">
      <c r="A796" s="33"/>
      <c r="B796" s="33"/>
      <c r="C796" s="33"/>
      <c r="D796" s="33"/>
      <c r="E796" s="33"/>
      <c r="F796" s="33"/>
      <c r="G796" s="33"/>
      <c r="V796" s="33"/>
      <c r="W796" s="33"/>
      <c r="X796" s="33"/>
      <c r="Y796" s="33"/>
      <c r="Z796" s="33"/>
      <c r="AA796" s="33"/>
      <c r="AB796" s="33"/>
    </row>
    <row r="797" spans="1:28">
      <c r="A797" s="33"/>
      <c r="B797" s="33"/>
      <c r="C797" s="33"/>
      <c r="D797" s="33"/>
      <c r="E797" s="33"/>
      <c r="F797" s="33"/>
      <c r="G797" s="33"/>
      <c r="V797" s="33"/>
      <c r="W797" s="33"/>
      <c r="X797" s="33"/>
      <c r="Y797" s="33"/>
      <c r="Z797" s="33"/>
      <c r="AA797" s="33"/>
      <c r="AB797" s="33"/>
    </row>
    <row r="798" spans="1:28">
      <c r="A798" s="33"/>
      <c r="B798" s="33"/>
      <c r="C798" s="33"/>
      <c r="D798" s="33"/>
      <c r="E798" s="33"/>
      <c r="F798" s="33"/>
      <c r="G798" s="33"/>
      <c r="V798" s="33"/>
      <c r="W798" s="33"/>
      <c r="X798" s="33"/>
      <c r="Y798" s="33"/>
      <c r="Z798" s="33"/>
      <c r="AA798" s="33"/>
      <c r="AB798" s="33"/>
    </row>
    <row r="799" spans="1:28">
      <c r="A799" s="33"/>
      <c r="B799" s="33"/>
      <c r="C799" s="33"/>
      <c r="D799" s="33"/>
      <c r="E799" s="33"/>
      <c r="F799" s="33"/>
      <c r="G799" s="33"/>
      <c r="V799" s="33"/>
      <c r="W799" s="33"/>
      <c r="X799" s="33"/>
      <c r="Y799" s="33"/>
      <c r="Z799" s="33"/>
      <c r="AA799" s="33"/>
      <c r="AB799" s="33"/>
    </row>
    <row r="800" spans="1:28">
      <c r="A800" s="33"/>
      <c r="B800" s="33"/>
      <c r="C800" s="33"/>
      <c r="D800" s="33"/>
      <c r="E800" s="33"/>
      <c r="F800" s="33"/>
      <c r="G800" s="33"/>
      <c r="V800" s="33"/>
      <c r="W800" s="33"/>
      <c r="X800" s="33"/>
      <c r="Y800" s="33"/>
      <c r="Z800" s="33"/>
      <c r="AA800" s="33"/>
      <c r="AB800" s="33"/>
    </row>
    <row r="801" spans="1:28">
      <c r="A801" s="33"/>
      <c r="B801" s="33"/>
      <c r="C801" s="33"/>
      <c r="D801" s="33"/>
      <c r="E801" s="33"/>
      <c r="F801" s="33"/>
      <c r="G801" s="33"/>
      <c r="V801" s="33"/>
      <c r="W801" s="33"/>
      <c r="X801" s="33"/>
      <c r="Y801" s="33"/>
      <c r="Z801" s="33"/>
      <c r="AA801" s="33"/>
      <c r="AB801" s="33"/>
    </row>
    <row r="802" spans="1:28">
      <c r="A802" s="33"/>
      <c r="B802" s="33"/>
      <c r="C802" s="33"/>
      <c r="D802" s="33"/>
      <c r="E802" s="33"/>
      <c r="F802" s="33"/>
      <c r="G802" s="33"/>
      <c r="V802" s="33"/>
      <c r="W802" s="33"/>
      <c r="X802" s="33"/>
      <c r="Y802" s="33"/>
      <c r="Z802" s="33"/>
      <c r="AA802" s="33"/>
      <c r="AB802" s="33"/>
    </row>
    <row r="803" spans="1:28">
      <c r="A803" s="33"/>
      <c r="B803" s="33"/>
      <c r="C803" s="33"/>
      <c r="D803" s="33"/>
      <c r="E803" s="33"/>
      <c r="F803" s="33"/>
      <c r="G803" s="33"/>
      <c r="V803" s="33"/>
      <c r="W803" s="33"/>
      <c r="X803" s="33"/>
      <c r="Y803" s="33"/>
      <c r="Z803" s="33"/>
      <c r="AA803" s="33"/>
      <c r="AB803" s="33"/>
    </row>
    <row r="804" spans="1:28">
      <c r="A804" s="33"/>
      <c r="B804" s="33"/>
      <c r="C804" s="33"/>
      <c r="D804" s="33"/>
      <c r="E804" s="33"/>
      <c r="F804" s="33"/>
      <c r="G804" s="33"/>
      <c r="V804" s="33"/>
      <c r="W804" s="33"/>
      <c r="X804" s="33"/>
      <c r="Y804" s="33"/>
      <c r="Z804" s="33"/>
      <c r="AA804" s="33"/>
      <c r="AB804" s="33"/>
    </row>
    <row r="805" spans="1:28">
      <c r="A805" s="33"/>
      <c r="B805" s="33"/>
      <c r="C805" s="33"/>
      <c r="D805" s="33"/>
      <c r="E805" s="33"/>
      <c r="F805" s="33"/>
      <c r="G805" s="33"/>
      <c r="V805" s="33"/>
      <c r="W805" s="33"/>
      <c r="X805" s="33"/>
      <c r="Y805" s="33"/>
      <c r="Z805" s="33"/>
      <c r="AA805" s="33"/>
      <c r="AB805" s="33"/>
    </row>
    <row r="806" spans="1:28">
      <c r="A806" s="33"/>
      <c r="B806" s="33"/>
      <c r="C806" s="33"/>
      <c r="D806" s="33"/>
      <c r="E806" s="33"/>
      <c r="F806" s="33"/>
      <c r="G806" s="33"/>
      <c r="V806" s="33"/>
      <c r="W806" s="33"/>
      <c r="X806" s="33"/>
      <c r="Y806" s="33"/>
      <c r="Z806" s="33"/>
      <c r="AA806" s="33"/>
      <c r="AB806" s="33"/>
    </row>
    <row r="807" spans="1:28">
      <c r="A807" s="33"/>
      <c r="B807" s="33"/>
      <c r="C807" s="33"/>
      <c r="D807" s="33"/>
      <c r="E807" s="33"/>
      <c r="F807" s="33"/>
      <c r="G807" s="33"/>
      <c r="V807" s="33"/>
      <c r="W807" s="33"/>
      <c r="X807" s="33"/>
      <c r="Y807" s="33"/>
      <c r="Z807" s="33"/>
      <c r="AA807" s="33"/>
      <c r="AB807" s="33"/>
    </row>
    <row r="808" spans="1:28">
      <c r="A808" s="33"/>
      <c r="B808" s="33"/>
      <c r="C808" s="33"/>
      <c r="D808" s="33"/>
      <c r="E808" s="33"/>
      <c r="F808" s="33"/>
      <c r="G808" s="33"/>
      <c r="V808" s="33"/>
      <c r="W808" s="33"/>
      <c r="X808" s="33"/>
      <c r="Y808" s="33"/>
      <c r="Z808" s="33"/>
      <c r="AA808" s="33"/>
      <c r="AB808" s="33"/>
    </row>
    <row r="809" spans="1:28">
      <c r="A809" s="33"/>
      <c r="B809" s="33"/>
      <c r="C809" s="33"/>
      <c r="D809" s="33"/>
      <c r="E809" s="33"/>
      <c r="F809" s="33"/>
      <c r="G809" s="33"/>
      <c r="V809" s="33"/>
      <c r="W809" s="33"/>
      <c r="X809" s="33"/>
      <c r="Y809" s="33"/>
      <c r="Z809" s="33"/>
      <c r="AA809" s="33"/>
      <c r="AB809" s="33"/>
    </row>
    <row r="810" spans="1:28">
      <c r="A810" s="33"/>
      <c r="B810" s="33"/>
      <c r="C810" s="33"/>
      <c r="D810" s="33"/>
      <c r="E810" s="33"/>
      <c r="F810" s="33"/>
      <c r="G810" s="33"/>
      <c r="V810" s="33"/>
      <c r="W810" s="33"/>
      <c r="X810" s="33"/>
      <c r="Y810" s="33"/>
      <c r="Z810" s="33"/>
      <c r="AA810" s="33"/>
      <c r="AB810" s="33"/>
    </row>
    <row r="811" spans="1:28">
      <c r="A811" s="33"/>
      <c r="B811" s="33"/>
      <c r="C811" s="33"/>
      <c r="D811" s="33"/>
      <c r="E811" s="33"/>
      <c r="F811" s="33"/>
      <c r="G811" s="33"/>
      <c r="V811" s="33"/>
      <c r="W811" s="33"/>
      <c r="X811" s="33"/>
      <c r="Y811" s="33"/>
      <c r="Z811" s="33"/>
      <c r="AA811" s="33"/>
      <c r="AB811" s="33"/>
    </row>
    <row r="812" spans="1:28">
      <c r="A812" s="33"/>
      <c r="B812" s="33"/>
      <c r="C812" s="33"/>
      <c r="D812" s="33"/>
      <c r="E812" s="33"/>
      <c r="F812" s="33"/>
      <c r="G812" s="33"/>
      <c r="V812" s="33"/>
      <c r="W812" s="33"/>
      <c r="X812" s="33"/>
      <c r="Y812" s="33"/>
      <c r="Z812" s="33"/>
      <c r="AA812" s="33"/>
      <c r="AB812" s="33"/>
    </row>
    <row r="813" spans="1:28">
      <c r="A813" s="33"/>
      <c r="B813" s="33"/>
      <c r="C813" s="33"/>
      <c r="D813" s="33"/>
      <c r="E813" s="33"/>
      <c r="F813" s="33"/>
      <c r="G813" s="33"/>
      <c r="V813" s="33"/>
      <c r="W813" s="33"/>
      <c r="X813" s="33"/>
      <c r="Y813" s="33"/>
      <c r="Z813" s="33"/>
      <c r="AA813" s="33"/>
      <c r="AB813" s="33"/>
    </row>
    <row r="814" spans="1:28">
      <c r="A814" s="33"/>
      <c r="B814" s="33"/>
      <c r="C814" s="33"/>
      <c r="D814" s="33"/>
      <c r="E814" s="33"/>
      <c r="F814" s="33"/>
      <c r="G814" s="33"/>
      <c r="V814" s="33"/>
      <c r="W814" s="33"/>
      <c r="X814" s="33"/>
      <c r="Y814" s="33"/>
      <c r="Z814" s="33"/>
      <c r="AA814" s="33"/>
      <c r="AB814" s="33"/>
    </row>
    <row r="815" spans="1:28">
      <c r="A815" s="33"/>
      <c r="B815" s="33"/>
      <c r="C815" s="33"/>
      <c r="D815" s="33"/>
      <c r="E815" s="33"/>
      <c r="F815" s="33"/>
      <c r="G815" s="33"/>
      <c r="V815" s="33"/>
      <c r="W815" s="33"/>
      <c r="X815" s="33"/>
      <c r="Y815" s="33"/>
      <c r="Z815" s="33"/>
      <c r="AA815" s="33"/>
      <c r="AB815" s="33"/>
    </row>
    <row r="816" spans="1:28">
      <c r="A816" s="33"/>
      <c r="B816" s="33"/>
      <c r="C816" s="33"/>
      <c r="D816" s="33"/>
      <c r="E816" s="33"/>
      <c r="F816" s="33"/>
      <c r="G816" s="33"/>
      <c r="V816" s="33"/>
      <c r="W816" s="33"/>
      <c r="X816" s="33"/>
      <c r="Y816" s="33"/>
      <c r="Z816" s="33"/>
      <c r="AA816" s="33"/>
      <c r="AB816" s="33"/>
    </row>
    <row r="817" spans="1:28">
      <c r="A817" s="33"/>
      <c r="B817" s="33"/>
      <c r="C817" s="33"/>
      <c r="D817" s="33"/>
      <c r="E817" s="33"/>
      <c r="F817" s="33"/>
      <c r="G817" s="33"/>
      <c r="V817" s="33"/>
      <c r="W817" s="33"/>
      <c r="X817" s="33"/>
      <c r="Y817" s="33"/>
      <c r="Z817" s="33"/>
      <c r="AA817" s="33"/>
      <c r="AB817" s="33"/>
    </row>
    <row r="818" spans="1:28">
      <c r="A818" s="33"/>
      <c r="B818" s="33"/>
      <c r="C818" s="33"/>
      <c r="D818" s="33"/>
      <c r="E818" s="33"/>
      <c r="F818" s="33"/>
      <c r="G818" s="33"/>
      <c r="V818" s="33"/>
      <c r="W818" s="33"/>
      <c r="X818" s="33"/>
      <c r="Y818" s="33"/>
      <c r="Z818" s="33"/>
      <c r="AA818" s="33"/>
      <c r="AB818" s="33"/>
    </row>
    <row r="819" spans="1:28">
      <c r="A819" s="33"/>
      <c r="B819" s="33"/>
      <c r="C819" s="33"/>
      <c r="D819" s="33"/>
      <c r="E819" s="33"/>
      <c r="F819" s="33"/>
      <c r="G819" s="33"/>
      <c r="V819" s="33"/>
      <c r="W819" s="33"/>
      <c r="X819" s="33"/>
      <c r="Y819" s="33"/>
      <c r="Z819" s="33"/>
      <c r="AA819" s="33"/>
      <c r="AB819" s="33"/>
    </row>
    <row r="820" spans="1:28">
      <c r="A820" s="33"/>
      <c r="B820" s="33"/>
      <c r="C820" s="33"/>
      <c r="D820" s="33"/>
      <c r="E820" s="33"/>
      <c r="F820" s="33"/>
      <c r="G820" s="33"/>
      <c r="V820" s="33"/>
      <c r="W820" s="33"/>
      <c r="X820" s="33"/>
      <c r="Y820" s="33"/>
      <c r="Z820" s="33"/>
      <c r="AA820" s="33"/>
      <c r="AB820" s="33"/>
    </row>
    <row r="821" spans="1:28">
      <c r="A821" s="33"/>
      <c r="B821" s="33"/>
      <c r="C821" s="33"/>
      <c r="D821" s="33"/>
      <c r="E821" s="33"/>
      <c r="F821" s="33"/>
      <c r="G821" s="33"/>
      <c r="V821" s="33"/>
      <c r="W821" s="33"/>
      <c r="X821" s="33"/>
      <c r="Y821" s="33"/>
      <c r="Z821" s="33"/>
      <c r="AA821" s="33"/>
      <c r="AB821" s="33"/>
    </row>
    <row r="822" spans="1:28">
      <c r="A822" s="33"/>
      <c r="B822" s="33"/>
      <c r="C822" s="33"/>
      <c r="D822" s="33"/>
      <c r="E822" s="33"/>
      <c r="F822" s="33"/>
      <c r="G822" s="33"/>
      <c r="V822" s="33"/>
      <c r="W822" s="33"/>
      <c r="X822" s="33"/>
      <c r="Y822" s="33"/>
      <c r="Z822" s="33"/>
      <c r="AA822" s="33"/>
      <c r="AB822" s="33"/>
    </row>
    <row r="823" spans="1:28">
      <c r="A823" s="33"/>
      <c r="B823" s="33"/>
      <c r="C823" s="33"/>
      <c r="D823" s="33"/>
      <c r="E823" s="33"/>
      <c r="F823" s="33"/>
      <c r="G823" s="33"/>
      <c r="V823" s="33"/>
      <c r="W823" s="33"/>
      <c r="X823" s="33"/>
      <c r="Y823" s="33"/>
      <c r="Z823" s="33"/>
      <c r="AA823" s="33"/>
      <c r="AB823" s="33"/>
    </row>
    <row r="824" spans="1:28">
      <c r="A824" s="33"/>
      <c r="B824" s="33"/>
      <c r="C824" s="33"/>
      <c r="D824" s="33"/>
      <c r="E824" s="33"/>
      <c r="F824" s="33"/>
      <c r="G824" s="33"/>
      <c r="V824" s="33"/>
      <c r="W824" s="33"/>
      <c r="X824" s="33"/>
      <c r="Y824" s="33"/>
      <c r="Z824" s="33"/>
      <c r="AA824" s="33"/>
      <c r="AB824" s="33"/>
    </row>
    <row r="825" spans="1:28">
      <c r="A825" s="33"/>
      <c r="B825" s="33"/>
      <c r="C825" s="33"/>
      <c r="D825" s="33"/>
      <c r="E825" s="33"/>
      <c r="F825" s="33"/>
      <c r="G825" s="33"/>
      <c r="V825" s="33"/>
      <c r="W825" s="33"/>
      <c r="X825" s="33"/>
      <c r="Y825" s="33"/>
      <c r="Z825" s="33"/>
      <c r="AA825" s="33"/>
      <c r="AB825" s="33"/>
    </row>
    <row r="826" spans="1:28">
      <c r="A826" s="33"/>
      <c r="B826" s="33"/>
      <c r="C826" s="33"/>
      <c r="D826" s="33"/>
      <c r="E826" s="33"/>
      <c r="F826" s="33"/>
      <c r="G826" s="33"/>
      <c r="V826" s="33"/>
      <c r="W826" s="33"/>
      <c r="X826" s="33"/>
      <c r="Y826" s="33"/>
      <c r="Z826" s="33"/>
      <c r="AA826" s="33"/>
      <c r="AB826" s="33"/>
    </row>
    <row r="827" spans="1:28">
      <c r="A827" s="33"/>
      <c r="B827" s="33"/>
      <c r="C827" s="33"/>
      <c r="D827" s="33"/>
      <c r="E827" s="33"/>
      <c r="F827" s="33"/>
      <c r="G827" s="33"/>
      <c r="V827" s="33"/>
      <c r="W827" s="33"/>
      <c r="X827" s="33"/>
      <c r="Y827" s="33"/>
      <c r="Z827" s="33"/>
      <c r="AA827" s="33"/>
      <c r="AB827" s="33"/>
    </row>
    <row r="828" spans="1:28">
      <c r="A828" s="33"/>
      <c r="B828" s="33"/>
      <c r="C828" s="33"/>
      <c r="D828" s="33"/>
      <c r="E828" s="33"/>
      <c r="F828" s="33"/>
      <c r="G828" s="33"/>
      <c r="V828" s="33"/>
      <c r="W828" s="33"/>
      <c r="X828" s="33"/>
      <c r="Y828" s="33"/>
      <c r="Z828" s="33"/>
      <c r="AA828" s="33"/>
      <c r="AB828" s="33"/>
    </row>
    <row r="829" spans="1:28">
      <c r="A829" s="33"/>
      <c r="B829" s="33"/>
      <c r="C829" s="33"/>
      <c r="D829" s="33"/>
      <c r="E829" s="33"/>
      <c r="F829" s="33"/>
      <c r="G829" s="33"/>
      <c r="V829" s="33"/>
      <c r="W829" s="33"/>
      <c r="X829" s="33"/>
      <c r="Y829" s="33"/>
      <c r="Z829" s="33"/>
      <c r="AA829" s="33"/>
      <c r="AB829" s="33"/>
    </row>
    <row r="830" spans="1:28">
      <c r="A830" s="33"/>
      <c r="B830" s="33"/>
      <c r="C830" s="33"/>
      <c r="D830" s="33"/>
      <c r="E830" s="33"/>
      <c r="F830" s="33"/>
      <c r="G830" s="33"/>
      <c r="V830" s="33"/>
      <c r="W830" s="33"/>
      <c r="X830" s="33"/>
      <c r="Y830" s="33"/>
      <c r="Z830" s="33"/>
      <c r="AA830" s="33"/>
      <c r="AB830" s="33"/>
    </row>
    <row r="831" spans="1:28">
      <c r="A831" s="33"/>
      <c r="B831" s="33"/>
      <c r="C831" s="33"/>
      <c r="D831" s="33"/>
      <c r="E831" s="33"/>
      <c r="F831" s="33"/>
      <c r="G831" s="33"/>
      <c r="V831" s="33"/>
      <c r="W831" s="33"/>
      <c r="X831" s="33"/>
      <c r="Y831" s="33"/>
      <c r="Z831" s="33"/>
      <c r="AA831" s="33"/>
      <c r="AB831" s="33"/>
    </row>
    <row r="832" spans="1:28">
      <c r="A832" s="33"/>
      <c r="B832" s="33"/>
      <c r="C832" s="33"/>
      <c r="D832" s="33"/>
      <c r="E832" s="33"/>
      <c r="F832" s="33"/>
      <c r="G832" s="33"/>
      <c r="V832" s="33"/>
      <c r="W832" s="33"/>
      <c r="X832" s="33"/>
      <c r="Y832" s="33"/>
      <c r="Z832" s="33"/>
      <c r="AA832" s="33"/>
      <c r="AB832" s="33"/>
    </row>
    <row r="833" spans="1:28">
      <c r="A833" s="33"/>
      <c r="B833" s="33"/>
      <c r="C833" s="33"/>
      <c r="D833" s="33"/>
      <c r="E833" s="33"/>
      <c r="F833" s="33"/>
      <c r="G833" s="33"/>
      <c r="V833" s="33"/>
      <c r="W833" s="33"/>
      <c r="X833" s="33"/>
      <c r="Y833" s="33"/>
      <c r="Z833" s="33"/>
      <c r="AA833" s="33"/>
      <c r="AB833" s="33"/>
    </row>
    <row r="834" spans="1:28">
      <c r="A834" s="33"/>
      <c r="B834" s="33"/>
      <c r="C834" s="33"/>
      <c r="D834" s="33"/>
      <c r="E834" s="33"/>
      <c r="F834" s="33"/>
      <c r="G834" s="33"/>
      <c r="V834" s="33"/>
      <c r="W834" s="33"/>
      <c r="X834" s="33"/>
      <c r="Y834" s="33"/>
      <c r="Z834" s="33"/>
      <c r="AA834" s="33"/>
      <c r="AB834" s="33"/>
    </row>
    <row r="835" spans="1:28">
      <c r="A835" s="33"/>
      <c r="B835" s="33"/>
      <c r="C835" s="33"/>
      <c r="D835" s="33"/>
      <c r="E835" s="33"/>
      <c r="F835" s="33"/>
      <c r="G835" s="33"/>
      <c r="V835" s="33"/>
      <c r="W835" s="33"/>
      <c r="X835" s="33"/>
      <c r="Y835" s="33"/>
      <c r="Z835" s="33"/>
      <c r="AA835" s="33"/>
      <c r="AB835" s="33"/>
    </row>
    <row r="836" spans="1:28">
      <c r="A836" s="33"/>
      <c r="B836" s="33"/>
      <c r="C836" s="33"/>
      <c r="D836" s="33"/>
      <c r="E836" s="33"/>
      <c r="F836" s="33"/>
      <c r="G836" s="33"/>
      <c r="V836" s="33"/>
      <c r="W836" s="33"/>
      <c r="X836" s="33"/>
      <c r="Y836" s="33"/>
      <c r="Z836" s="33"/>
      <c r="AA836" s="33"/>
      <c r="AB836" s="33"/>
    </row>
    <row r="837" spans="1:28">
      <c r="A837" s="33"/>
      <c r="B837" s="33"/>
      <c r="C837" s="33"/>
      <c r="D837" s="33"/>
      <c r="E837" s="33"/>
      <c r="F837" s="33"/>
      <c r="G837" s="33"/>
      <c r="V837" s="33"/>
      <c r="W837" s="33"/>
      <c r="X837" s="33"/>
      <c r="Y837" s="33"/>
      <c r="Z837" s="33"/>
      <c r="AA837" s="33"/>
      <c r="AB837" s="33"/>
    </row>
    <row r="838" spans="1:28">
      <c r="A838" s="33"/>
      <c r="B838" s="33"/>
      <c r="C838" s="33"/>
      <c r="D838" s="33"/>
      <c r="E838" s="33"/>
      <c r="F838" s="33"/>
      <c r="G838" s="33"/>
      <c r="V838" s="33"/>
      <c r="W838" s="33"/>
      <c r="X838" s="33"/>
      <c r="Y838" s="33"/>
      <c r="Z838" s="33"/>
      <c r="AA838" s="33"/>
      <c r="AB838" s="33"/>
    </row>
    <row r="839" spans="1:28">
      <c r="A839" s="33"/>
      <c r="B839" s="33"/>
      <c r="C839" s="33"/>
      <c r="D839" s="33"/>
      <c r="E839" s="33"/>
      <c r="F839" s="33"/>
      <c r="G839" s="33"/>
      <c r="V839" s="33"/>
      <c r="W839" s="33"/>
      <c r="X839" s="33"/>
      <c r="Y839" s="33"/>
      <c r="Z839" s="33"/>
      <c r="AA839" s="33"/>
      <c r="AB839" s="33"/>
    </row>
    <row r="840" spans="1:28">
      <c r="A840" s="33"/>
      <c r="B840" s="33"/>
      <c r="C840" s="33"/>
      <c r="D840" s="33"/>
      <c r="E840" s="33"/>
      <c r="F840" s="33"/>
      <c r="G840" s="33"/>
      <c r="V840" s="33"/>
      <c r="W840" s="33"/>
      <c r="X840" s="33"/>
      <c r="Y840" s="33"/>
      <c r="Z840" s="33"/>
      <c r="AA840" s="33"/>
      <c r="AB840" s="33"/>
    </row>
    <row r="841" spans="1:28">
      <c r="A841" s="33"/>
      <c r="B841" s="33"/>
      <c r="C841" s="33"/>
      <c r="D841" s="33"/>
      <c r="E841" s="33"/>
      <c r="F841" s="33"/>
      <c r="G841" s="33"/>
      <c r="V841" s="33"/>
      <c r="W841" s="33"/>
      <c r="X841" s="33"/>
      <c r="Y841" s="33"/>
      <c r="Z841" s="33"/>
      <c r="AA841" s="33"/>
      <c r="AB841" s="33"/>
    </row>
    <row r="842" spans="1:28">
      <c r="A842" s="33"/>
      <c r="B842" s="33"/>
      <c r="C842" s="33"/>
      <c r="D842" s="33"/>
      <c r="E842" s="33"/>
      <c r="F842" s="33"/>
      <c r="G842" s="33"/>
      <c r="V842" s="33"/>
      <c r="W842" s="33"/>
      <c r="X842" s="33"/>
      <c r="Y842" s="33"/>
      <c r="Z842" s="33"/>
      <c r="AA842" s="33"/>
      <c r="AB842" s="33"/>
    </row>
    <row r="843" spans="1:28">
      <c r="A843" s="33"/>
      <c r="B843" s="33"/>
      <c r="C843" s="33"/>
      <c r="D843" s="33"/>
      <c r="E843" s="33"/>
      <c r="F843" s="33"/>
      <c r="G843" s="33"/>
      <c r="V843" s="33"/>
      <c r="W843" s="33"/>
      <c r="X843" s="33"/>
      <c r="Y843" s="33"/>
      <c r="Z843" s="33"/>
      <c r="AA843" s="33"/>
      <c r="AB843" s="33"/>
    </row>
    <row r="844" spans="1:28">
      <c r="A844" s="33"/>
      <c r="B844" s="33"/>
      <c r="C844" s="33"/>
      <c r="D844" s="33"/>
      <c r="E844" s="33"/>
      <c r="F844" s="33"/>
      <c r="G844" s="33"/>
      <c r="V844" s="33"/>
      <c r="W844" s="33"/>
      <c r="X844" s="33"/>
      <c r="Y844" s="33"/>
      <c r="Z844" s="33"/>
      <c r="AA844" s="33"/>
      <c r="AB844" s="33"/>
    </row>
    <row r="845" spans="1:28">
      <c r="A845" s="33"/>
      <c r="B845" s="33"/>
      <c r="C845" s="33"/>
      <c r="D845" s="33"/>
      <c r="E845" s="33"/>
      <c r="F845" s="33"/>
      <c r="G845" s="33"/>
      <c r="V845" s="33"/>
      <c r="W845" s="33"/>
      <c r="X845" s="33"/>
      <c r="Y845" s="33"/>
      <c r="Z845" s="33"/>
      <c r="AA845" s="33"/>
      <c r="AB845" s="33"/>
    </row>
    <row r="846" spans="1:28">
      <c r="A846" s="33"/>
      <c r="B846" s="33"/>
      <c r="C846" s="33"/>
      <c r="D846" s="33"/>
      <c r="E846" s="33"/>
      <c r="F846" s="33"/>
      <c r="G846" s="33"/>
      <c r="V846" s="33"/>
      <c r="W846" s="33"/>
      <c r="X846" s="33"/>
      <c r="Y846" s="33"/>
      <c r="Z846" s="33"/>
      <c r="AA846" s="33"/>
      <c r="AB846" s="33"/>
    </row>
    <row r="847" spans="1:28">
      <c r="A847" s="33"/>
      <c r="B847" s="33"/>
      <c r="C847" s="33"/>
      <c r="D847" s="33"/>
      <c r="E847" s="33"/>
      <c r="F847" s="33"/>
      <c r="G847" s="33"/>
      <c r="V847" s="33"/>
      <c r="W847" s="33"/>
      <c r="X847" s="33"/>
      <c r="Y847" s="33"/>
      <c r="Z847" s="33"/>
      <c r="AA847" s="33"/>
      <c r="AB847" s="33"/>
    </row>
    <row r="848" spans="1:28">
      <c r="A848" s="33"/>
      <c r="B848" s="33"/>
      <c r="C848" s="33"/>
      <c r="D848" s="33"/>
      <c r="E848" s="33"/>
      <c r="F848" s="33"/>
      <c r="G848" s="33"/>
      <c r="V848" s="33"/>
      <c r="W848" s="33"/>
      <c r="X848" s="33"/>
      <c r="Y848" s="33"/>
      <c r="Z848" s="33"/>
      <c r="AA848" s="33"/>
      <c r="AB848" s="33"/>
    </row>
    <row r="849" spans="1:28">
      <c r="A849" s="33"/>
      <c r="B849" s="33"/>
      <c r="C849" s="33"/>
      <c r="D849" s="33"/>
      <c r="E849" s="33"/>
      <c r="F849" s="33"/>
      <c r="G849" s="33"/>
      <c r="V849" s="33"/>
      <c r="W849" s="33"/>
      <c r="X849" s="33"/>
      <c r="Y849" s="33"/>
      <c r="Z849" s="33"/>
      <c r="AA849" s="33"/>
      <c r="AB849" s="33"/>
    </row>
    <row r="850" spans="1:28">
      <c r="A850" s="33"/>
      <c r="B850" s="33"/>
      <c r="C850" s="33"/>
      <c r="D850" s="33"/>
      <c r="E850" s="33"/>
      <c r="F850" s="33"/>
      <c r="G850" s="33"/>
      <c r="V850" s="33"/>
      <c r="W850" s="33"/>
      <c r="X850" s="33"/>
      <c r="Y850" s="33"/>
      <c r="Z850" s="33"/>
      <c r="AA850" s="33"/>
      <c r="AB850" s="33"/>
    </row>
    <row r="851" spans="1:28">
      <c r="A851" s="33"/>
      <c r="B851" s="33"/>
      <c r="C851" s="33"/>
      <c r="D851" s="33"/>
      <c r="E851" s="33"/>
      <c r="F851" s="33"/>
      <c r="G851" s="33"/>
      <c r="V851" s="33"/>
      <c r="W851" s="33"/>
      <c r="X851" s="33"/>
      <c r="Y851" s="33"/>
      <c r="Z851" s="33"/>
      <c r="AA851" s="33"/>
      <c r="AB851" s="33"/>
    </row>
    <row r="852" spans="1:28">
      <c r="A852" s="33"/>
      <c r="B852" s="33"/>
      <c r="C852" s="33"/>
      <c r="D852" s="33"/>
      <c r="E852" s="33"/>
      <c r="F852" s="33"/>
      <c r="G852" s="33"/>
      <c r="V852" s="33"/>
      <c r="W852" s="33"/>
      <c r="X852" s="33"/>
      <c r="Y852" s="33"/>
      <c r="Z852" s="33"/>
      <c r="AA852" s="33"/>
      <c r="AB852" s="33"/>
    </row>
    <row r="853" spans="1:28">
      <c r="A853" s="33"/>
      <c r="B853" s="33"/>
      <c r="C853" s="33"/>
      <c r="D853" s="33"/>
      <c r="E853" s="33"/>
      <c r="F853" s="33"/>
      <c r="G853" s="33"/>
      <c r="V853" s="33"/>
      <c r="W853" s="33"/>
      <c r="X853" s="33"/>
      <c r="Y853" s="33"/>
      <c r="Z853" s="33"/>
      <c r="AA853" s="33"/>
      <c r="AB853" s="33"/>
    </row>
    <row r="854" spans="1:28">
      <c r="A854" s="33"/>
      <c r="B854" s="33"/>
      <c r="C854" s="33"/>
      <c r="D854" s="33"/>
      <c r="E854" s="33"/>
      <c r="F854" s="33"/>
      <c r="G854" s="33"/>
      <c r="V854" s="33"/>
      <c r="W854" s="33"/>
      <c r="X854" s="33"/>
      <c r="Y854" s="33"/>
      <c r="Z854" s="33"/>
      <c r="AA854" s="33"/>
      <c r="AB854" s="33"/>
    </row>
    <row r="855" spans="1:28">
      <c r="A855" s="33"/>
      <c r="B855" s="33"/>
      <c r="C855" s="33"/>
      <c r="D855" s="33"/>
      <c r="E855" s="33"/>
      <c r="F855" s="33"/>
      <c r="G855" s="33"/>
      <c r="V855" s="33"/>
      <c r="W855" s="33"/>
      <c r="X855" s="33"/>
      <c r="Y855" s="33"/>
      <c r="Z855" s="33"/>
      <c r="AA855" s="33"/>
      <c r="AB855" s="33"/>
    </row>
    <row r="856" spans="1:28">
      <c r="A856" s="33"/>
      <c r="B856" s="33"/>
      <c r="C856" s="33"/>
      <c r="D856" s="33"/>
      <c r="E856" s="33"/>
      <c r="F856" s="33"/>
      <c r="G856" s="33"/>
      <c r="V856" s="33"/>
      <c r="W856" s="33"/>
      <c r="X856" s="33"/>
      <c r="Y856" s="33"/>
      <c r="Z856" s="33"/>
      <c r="AA856" s="33"/>
      <c r="AB856" s="33"/>
    </row>
    <row r="857" spans="1:28">
      <c r="A857" s="33"/>
      <c r="B857" s="33"/>
      <c r="C857" s="33"/>
      <c r="D857" s="33"/>
      <c r="E857" s="33"/>
      <c r="F857" s="33"/>
      <c r="G857" s="33"/>
      <c r="V857" s="33"/>
      <c r="W857" s="33"/>
      <c r="X857" s="33"/>
      <c r="Y857" s="33"/>
      <c r="Z857" s="33"/>
      <c r="AA857" s="33"/>
      <c r="AB857" s="33"/>
    </row>
    <row r="858" spans="1:28">
      <c r="A858" s="33"/>
      <c r="B858" s="33"/>
      <c r="C858" s="33"/>
      <c r="D858" s="33"/>
      <c r="E858" s="33"/>
      <c r="F858" s="33"/>
      <c r="G858" s="33"/>
      <c r="V858" s="33"/>
      <c r="W858" s="33"/>
      <c r="X858" s="33"/>
      <c r="Y858" s="33"/>
      <c r="Z858" s="33"/>
      <c r="AA858" s="33"/>
      <c r="AB858" s="33"/>
    </row>
    <row r="859" spans="1:28">
      <c r="A859" s="33"/>
      <c r="B859" s="33"/>
      <c r="C859" s="33"/>
      <c r="D859" s="33"/>
      <c r="E859" s="33"/>
      <c r="F859" s="33"/>
      <c r="G859" s="33"/>
      <c r="V859" s="33"/>
      <c r="W859" s="33"/>
      <c r="X859" s="33"/>
      <c r="Y859" s="33"/>
      <c r="Z859" s="33"/>
      <c r="AA859" s="33"/>
      <c r="AB859" s="33"/>
    </row>
    <row r="860" spans="1:28">
      <c r="A860" s="33"/>
      <c r="B860" s="33"/>
      <c r="C860" s="33"/>
      <c r="D860" s="33"/>
      <c r="E860" s="33"/>
      <c r="F860" s="33"/>
      <c r="G860" s="33"/>
      <c r="V860" s="33"/>
      <c r="W860" s="33"/>
      <c r="X860" s="33"/>
      <c r="Y860" s="33"/>
      <c r="Z860" s="33"/>
      <c r="AA860" s="33"/>
      <c r="AB860" s="33"/>
    </row>
    <row r="861" spans="1:28">
      <c r="A861" s="33"/>
      <c r="B861" s="33"/>
      <c r="C861" s="33"/>
      <c r="D861" s="33"/>
      <c r="E861" s="33"/>
      <c r="F861" s="33"/>
      <c r="G861" s="33"/>
      <c r="V861" s="33"/>
      <c r="W861" s="33"/>
      <c r="X861" s="33"/>
      <c r="Y861" s="33"/>
      <c r="Z861" s="33"/>
      <c r="AA861" s="33"/>
      <c r="AB861" s="33"/>
    </row>
    <row r="862" spans="1:28">
      <c r="A862" s="33"/>
      <c r="B862" s="33"/>
      <c r="C862" s="33"/>
      <c r="D862" s="33"/>
      <c r="E862" s="33"/>
      <c r="F862" s="33"/>
      <c r="G862" s="33"/>
      <c r="V862" s="33"/>
      <c r="W862" s="33"/>
      <c r="X862" s="33"/>
      <c r="Y862" s="33"/>
      <c r="Z862" s="33"/>
      <c r="AA862" s="33"/>
      <c r="AB862" s="33"/>
    </row>
    <row r="863" spans="1:28">
      <c r="A863" s="33"/>
      <c r="B863" s="33"/>
      <c r="C863" s="33"/>
      <c r="D863" s="33"/>
      <c r="E863" s="33"/>
      <c r="F863" s="33"/>
      <c r="G863" s="33"/>
      <c r="V863" s="33"/>
      <c r="W863" s="33"/>
      <c r="X863" s="33"/>
      <c r="Y863" s="33"/>
      <c r="Z863" s="33"/>
      <c r="AA863" s="33"/>
      <c r="AB863" s="33"/>
    </row>
    <row r="864" spans="1:28">
      <c r="A864" s="33"/>
      <c r="B864" s="33"/>
      <c r="C864" s="33"/>
      <c r="D864" s="33"/>
      <c r="E864" s="33"/>
      <c r="F864" s="33"/>
      <c r="G864" s="33"/>
      <c r="V864" s="33"/>
      <c r="W864" s="33"/>
      <c r="X864" s="33"/>
      <c r="Y864" s="33"/>
      <c r="Z864" s="33"/>
      <c r="AA864" s="33"/>
      <c r="AB864" s="33"/>
    </row>
    <row r="865" spans="1:28">
      <c r="A865" s="33"/>
      <c r="B865" s="33"/>
      <c r="C865" s="33"/>
      <c r="D865" s="33"/>
      <c r="E865" s="33"/>
      <c r="F865" s="33"/>
      <c r="G865" s="33"/>
      <c r="V865" s="33"/>
      <c r="W865" s="33"/>
      <c r="X865" s="33"/>
      <c r="Y865" s="33"/>
      <c r="Z865" s="33"/>
      <c r="AA865" s="33"/>
      <c r="AB865" s="33"/>
    </row>
    <row r="866" spans="1:28">
      <c r="A866" s="33"/>
      <c r="B866" s="33"/>
      <c r="C866" s="33"/>
      <c r="D866" s="33"/>
      <c r="E866" s="33"/>
      <c r="F866" s="33"/>
      <c r="G866" s="33"/>
      <c r="V866" s="33"/>
      <c r="W866" s="33"/>
      <c r="X866" s="33"/>
      <c r="Y866" s="33"/>
      <c r="Z866" s="33"/>
      <c r="AA866" s="33"/>
      <c r="AB866" s="33"/>
    </row>
    <row r="867" spans="1:28">
      <c r="A867" s="33"/>
      <c r="B867" s="33"/>
      <c r="C867" s="33"/>
      <c r="D867" s="33"/>
      <c r="E867" s="33"/>
      <c r="F867" s="33"/>
      <c r="G867" s="33"/>
      <c r="V867" s="33"/>
      <c r="W867" s="33"/>
      <c r="X867" s="33"/>
      <c r="Y867" s="33"/>
      <c r="Z867" s="33"/>
      <c r="AA867" s="33"/>
      <c r="AB867" s="33"/>
    </row>
    <row r="868" spans="1:28">
      <c r="A868" s="33"/>
      <c r="B868" s="33"/>
      <c r="C868" s="33"/>
      <c r="D868" s="33"/>
      <c r="E868" s="33"/>
      <c r="F868" s="33"/>
      <c r="G868" s="33"/>
      <c r="V868" s="33"/>
      <c r="W868" s="33"/>
      <c r="X868" s="33"/>
      <c r="Y868" s="33"/>
      <c r="Z868" s="33"/>
      <c r="AA868" s="33"/>
      <c r="AB868" s="33"/>
    </row>
    <row r="869" spans="1:28">
      <c r="A869" s="33"/>
      <c r="B869" s="33"/>
      <c r="C869" s="33"/>
      <c r="D869" s="33"/>
      <c r="E869" s="33"/>
      <c r="F869" s="33"/>
      <c r="G869" s="33"/>
      <c r="V869" s="33"/>
      <c r="W869" s="33"/>
      <c r="X869" s="33"/>
      <c r="Y869" s="33"/>
      <c r="Z869" s="33"/>
      <c r="AA869" s="33"/>
      <c r="AB869" s="33"/>
    </row>
    <row r="870" spans="1:28">
      <c r="A870" s="33"/>
      <c r="B870" s="33"/>
      <c r="C870" s="33"/>
      <c r="D870" s="33"/>
      <c r="E870" s="33"/>
      <c r="F870" s="33"/>
      <c r="G870" s="33"/>
      <c r="V870" s="33"/>
      <c r="W870" s="33"/>
      <c r="X870" s="33"/>
      <c r="Y870" s="33"/>
      <c r="Z870" s="33"/>
      <c r="AA870" s="33"/>
      <c r="AB870" s="33"/>
    </row>
    <row r="871" spans="1:28">
      <c r="A871" s="33"/>
      <c r="B871" s="33"/>
      <c r="C871" s="33"/>
      <c r="D871" s="33"/>
      <c r="E871" s="33"/>
      <c r="F871" s="33"/>
      <c r="G871" s="33"/>
      <c r="V871" s="33"/>
      <c r="W871" s="33"/>
      <c r="X871" s="33"/>
      <c r="Y871" s="33"/>
      <c r="Z871" s="33"/>
      <c r="AA871" s="33"/>
      <c r="AB871" s="33"/>
    </row>
    <row r="872" spans="1:28">
      <c r="A872" s="33"/>
      <c r="B872" s="33"/>
      <c r="C872" s="33"/>
      <c r="D872" s="33"/>
      <c r="E872" s="33"/>
      <c r="F872" s="33"/>
      <c r="G872" s="33"/>
      <c r="V872" s="33"/>
      <c r="W872" s="33"/>
      <c r="X872" s="33"/>
      <c r="Y872" s="33"/>
      <c r="Z872" s="33"/>
      <c r="AA872" s="33"/>
      <c r="AB872" s="33"/>
    </row>
    <row r="873" spans="1:28">
      <c r="A873" s="33"/>
      <c r="B873" s="33"/>
      <c r="C873" s="33"/>
      <c r="D873" s="33"/>
      <c r="E873" s="33"/>
      <c r="F873" s="33"/>
      <c r="G873" s="33"/>
      <c r="V873" s="33"/>
      <c r="W873" s="33"/>
      <c r="X873" s="33"/>
      <c r="Y873" s="33"/>
      <c r="Z873" s="33"/>
      <c r="AA873" s="33"/>
      <c r="AB873" s="33"/>
    </row>
    <row r="874" spans="1:28">
      <c r="A874" s="33"/>
      <c r="B874" s="33"/>
      <c r="C874" s="33"/>
      <c r="D874" s="33"/>
      <c r="E874" s="33"/>
      <c r="F874" s="33"/>
      <c r="G874" s="33"/>
      <c r="V874" s="33"/>
      <c r="W874" s="33"/>
      <c r="X874" s="33"/>
      <c r="Y874" s="33"/>
      <c r="Z874" s="33"/>
      <c r="AA874" s="33"/>
      <c r="AB874" s="33"/>
    </row>
    <row r="875" spans="1:28">
      <c r="A875" s="33"/>
      <c r="B875" s="33"/>
      <c r="C875" s="33"/>
      <c r="D875" s="33"/>
      <c r="E875" s="33"/>
      <c r="F875" s="33"/>
      <c r="G875" s="33"/>
      <c r="V875" s="33"/>
      <c r="W875" s="33"/>
      <c r="X875" s="33"/>
      <c r="Y875" s="33"/>
      <c r="Z875" s="33"/>
      <c r="AA875" s="33"/>
      <c r="AB875" s="33"/>
    </row>
    <row r="876" spans="1:28">
      <c r="A876" s="33"/>
      <c r="B876" s="33"/>
      <c r="C876" s="33"/>
      <c r="D876" s="33"/>
      <c r="E876" s="33"/>
      <c r="F876" s="33"/>
      <c r="G876" s="33"/>
      <c r="V876" s="33"/>
      <c r="W876" s="33"/>
      <c r="X876" s="33"/>
      <c r="Y876" s="33"/>
      <c r="Z876" s="33"/>
      <c r="AA876" s="33"/>
      <c r="AB876" s="33"/>
    </row>
    <row r="877" spans="1:28">
      <c r="A877" s="33"/>
      <c r="B877" s="33"/>
      <c r="C877" s="33"/>
      <c r="D877" s="33"/>
      <c r="E877" s="33"/>
      <c r="F877" s="33"/>
      <c r="G877" s="33"/>
      <c r="V877" s="33"/>
      <c r="W877" s="33"/>
      <c r="X877" s="33"/>
      <c r="Y877" s="33"/>
      <c r="Z877" s="33"/>
      <c r="AA877" s="33"/>
      <c r="AB877" s="33"/>
    </row>
    <row r="878" spans="1:28">
      <c r="A878" s="33"/>
      <c r="B878" s="33"/>
      <c r="C878" s="33"/>
      <c r="D878" s="33"/>
      <c r="E878" s="33"/>
      <c r="F878" s="33"/>
      <c r="G878" s="33"/>
      <c r="V878" s="33"/>
      <c r="W878" s="33"/>
      <c r="X878" s="33"/>
      <c r="Y878" s="33"/>
      <c r="Z878" s="33"/>
      <c r="AA878" s="33"/>
      <c r="AB878" s="33"/>
    </row>
    <row r="879" spans="1:28">
      <c r="A879" s="33"/>
      <c r="B879" s="33"/>
      <c r="C879" s="33"/>
      <c r="D879" s="33"/>
      <c r="E879" s="33"/>
      <c r="F879" s="33"/>
      <c r="G879" s="33"/>
      <c r="V879" s="33"/>
      <c r="W879" s="33"/>
      <c r="X879" s="33"/>
      <c r="Y879" s="33"/>
      <c r="Z879" s="33"/>
      <c r="AA879" s="33"/>
      <c r="AB879" s="33"/>
    </row>
    <row r="880" spans="1:28">
      <c r="A880" s="33"/>
      <c r="B880" s="33"/>
      <c r="C880" s="33"/>
      <c r="D880" s="33"/>
      <c r="E880" s="33"/>
      <c r="F880" s="33"/>
      <c r="G880" s="33"/>
      <c r="V880" s="33"/>
      <c r="W880" s="33"/>
      <c r="X880" s="33"/>
      <c r="Y880" s="33"/>
      <c r="Z880" s="33"/>
      <c r="AA880" s="33"/>
      <c r="AB880" s="33"/>
    </row>
    <row r="881" spans="1:28">
      <c r="A881" s="33"/>
      <c r="B881" s="33"/>
      <c r="C881" s="33"/>
      <c r="D881" s="33"/>
      <c r="E881" s="33"/>
      <c r="F881" s="33"/>
      <c r="G881" s="33"/>
      <c r="V881" s="33"/>
      <c r="W881" s="33"/>
      <c r="X881" s="33"/>
      <c r="Y881" s="33"/>
      <c r="Z881" s="33"/>
      <c r="AA881" s="33"/>
      <c r="AB881" s="33"/>
    </row>
    <row r="882" spans="1:28">
      <c r="A882" s="33"/>
      <c r="B882" s="33"/>
      <c r="C882" s="33"/>
      <c r="D882" s="33"/>
      <c r="E882" s="33"/>
      <c r="F882" s="33"/>
      <c r="G882" s="33"/>
      <c r="V882" s="33"/>
      <c r="W882" s="33"/>
      <c r="X882" s="33"/>
      <c r="Y882" s="33"/>
      <c r="Z882" s="33"/>
      <c r="AA882" s="33"/>
      <c r="AB882" s="33"/>
    </row>
    <row r="883" spans="1:28">
      <c r="A883" s="33"/>
      <c r="B883" s="33"/>
      <c r="C883" s="33"/>
      <c r="D883" s="33"/>
      <c r="E883" s="33"/>
      <c r="F883" s="33"/>
      <c r="G883" s="33"/>
      <c r="V883" s="33"/>
      <c r="W883" s="33"/>
      <c r="X883" s="33"/>
      <c r="Y883" s="33"/>
      <c r="Z883" s="33"/>
      <c r="AA883" s="33"/>
      <c r="AB883" s="33"/>
    </row>
    <row r="884" spans="1:28">
      <c r="A884" s="33"/>
      <c r="B884" s="33"/>
      <c r="C884" s="33"/>
      <c r="D884" s="33"/>
      <c r="E884" s="33"/>
      <c r="F884" s="33"/>
      <c r="G884" s="33"/>
      <c r="V884" s="33"/>
      <c r="W884" s="33"/>
      <c r="X884" s="33"/>
      <c r="Y884" s="33"/>
      <c r="Z884" s="33"/>
      <c r="AA884" s="33"/>
      <c r="AB884" s="33"/>
    </row>
    <row r="885" spans="1:28">
      <c r="A885" s="33"/>
      <c r="B885" s="33"/>
      <c r="C885" s="33"/>
      <c r="D885" s="33"/>
      <c r="E885" s="33"/>
      <c r="F885" s="33"/>
      <c r="G885" s="33"/>
      <c r="V885" s="33"/>
      <c r="W885" s="33"/>
      <c r="X885" s="33"/>
      <c r="Y885" s="33"/>
      <c r="Z885" s="33"/>
      <c r="AA885" s="33"/>
      <c r="AB885" s="33"/>
    </row>
    <row r="886" spans="1:28">
      <c r="A886" s="33"/>
      <c r="B886" s="33"/>
      <c r="C886" s="33"/>
      <c r="D886" s="33"/>
      <c r="E886" s="33"/>
      <c r="F886" s="33"/>
      <c r="G886" s="33"/>
      <c r="V886" s="33"/>
      <c r="W886" s="33"/>
      <c r="X886" s="33"/>
      <c r="Y886" s="33"/>
      <c r="Z886" s="33"/>
      <c r="AA886" s="33"/>
      <c r="AB886" s="33"/>
    </row>
    <row r="887" spans="1:28">
      <c r="A887" s="33"/>
      <c r="B887" s="33"/>
      <c r="C887" s="33"/>
      <c r="D887" s="33"/>
      <c r="E887" s="33"/>
      <c r="F887" s="33"/>
      <c r="G887" s="33"/>
      <c r="V887" s="33"/>
      <c r="W887" s="33"/>
      <c r="X887" s="33"/>
      <c r="Y887" s="33"/>
      <c r="Z887" s="33"/>
      <c r="AA887" s="33"/>
      <c r="AB887" s="33"/>
    </row>
    <row r="888" spans="1:28">
      <c r="A888" s="33"/>
      <c r="B888" s="33"/>
      <c r="C888" s="33"/>
      <c r="D888" s="33"/>
      <c r="E888" s="33"/>
      <c r="F888" s="33"/>
      <c r="G888" s="33"/>
      <c r="V888" s="33"/>
      <c r="W888" s="33"/>
      <c r="X888" s="33"/>
      <c r="Y888" s="33"/>
      <c r="Z888" s="33"/>
      <c r="AA888" s="33"/>
      <c r="AB888" s="33"/>
    </row>
    <row r="889" spans="1:28">
      <c r="A889" s="33"/>
      <c r="B889" s="33"/>
      <c r="C889" s="33"/>
      <c r="D889" s="33"/>
      <c r="E889" s="33"/>
      <c r="F889" s="33"/>
      <c r="G889" s="33"/>
      <c r="V889" s="33"/>
      <c r="W889" s="33"/>
      <c r="X889" s="33"/>
      <c r="Y889" s="33"/>
      <c r="Z889" s="33"/>
      <c r="AA889" s="33"/>
      <c r="AB889" s="33"/>
    </row>
    <row r="890" spans="1:28">
      <c r="A890" s="33"/>
      <c r="B890" s="33"/>
      <c r="C890" s="33"/>
      <c r="D890" s="33"/>
      <c r="E890" s="33"/>
      <c r="F890" s="33"/>
      <c r="G890" s="33"/>
      <c r="V890" s="33"/>
      <c r="W890" s="33"/>
      <c r="X890" s="33"/>
      <c r="Y890" s="33"/>
      <c r="Z890" s="33"/>
      <c r="AA890" s="33"/>
      <c r="AB890" s="33"/>
    </row>
    <row r="891" spans="1:28">
      <c r="A891" s="33"/>
      <c r="B891" s="33"/>
      <c r="C891" s="33"/>
      <c r="D891" s="33"/>
      <c r="E891" s="33"/>
      <c r="F891" s="33"/>
      <c r="G891" s="33"/>
      <c r="V891" s="33"/>
      <c r="W891" s="33"/>
      <c r="X891" s="33"/>
      <c r="Y891" s="33"/>
      <c r="Z891" s="33"/>
      <c r="AA891" s="33"/>
      <c r="AB891" s="33"/>
    </row>
    <row r="892" spans="1:28">
      <c r="A892" s="33"/>
      <c r="B892" s="33"/>
      <c r="C892" s="33"/>
      <c r="D892" s="33"/>
      <c r="E892" s="33"/>
      <c r="F892" s="33"/>
      <c r="G892" s="33"/>
      <c r="V892" s="33"/>
      <c r="W892" s="33"/>
      <c r="X892" s="33"/>
      <c r="Y892" s="33"/>
      <c r="Z892" s="33"/>
      <c r="AA892" s="33"/>
      <c r="AB892" s="33"/>
    </row>
    <row r="893" spans="1:28">
      <c r="A893" s="33"/>
      <c r="B893" s="33"/>
      <c r="C893" s="33"/>
      <c r="D893" s="33"/>
      <c r="E893" s="33"/>
      <c r="F893" s="33"/>
      <c r="G893" s="33"/>
      <c r="V893" s="33"/>
      <c r="W893" s="33"/>
      <c r="X893" s="33"/>
      <c r="Y893" s="33"/>
      <c r="Z893" s="33"/>
      <c r="AA893" s="33"/>
      <c r="AB893" s="33"/>
    </row>
    <row r="894" spans="1:28">
      <c r="A894" s="33"/>
      <c r="B894" s="33"/>
      <c r="C894" s="33"/>
      <c r="D894" s="33"/>
      <c r="E894" s="33"/>
      <c r="F894" s="33"/>
      <c r="G894" s="33"/>
      <c r="V894" s="33"/>
      <c r="W894" s="33"/>
      <c r="X894" s="33"/>
      <c r="Y894" s="33"/>
      <c r="Z894" s="33"/>
      <c r="AA894" s="33"/>
      <c r="AB894" s="33"/>
    </row>
    <row r="895" spans="1:28">
      <c r="A895" s="33"/>
      <c r="B895" s="33"/>
      <c r="C895" s="33"/>
      <c r="D895" s="33"/>
      <c r="E895" s="33"/>
      <c r="F895" s="33"/>
      <c r="G895" s="33"/>
      <c r="V895" s="33"/>
      <c r="W895" s="33"/>
      <c r="X895" s="33"/>
      <c r="Y895" s="33"/>
      <c r="Z895" s="33"/>
      <c r="AA895" s="33"/>
      <c r="AB895" s="33"/>
    </row>
    <row r="896" spans="1:28">
      <c r="A896" s="33"/>
      <c r="B896" s="33"/>
      <c r="C896" s="33"/>
      <c r="D896" s="33"/>
      <c r="E896" s="33"/>
      <c r="F896" s="33"/>
      <c r="G896" s="33"/>
      <c r="V896" s="33"/>
      <c r="W896" s="33"/>
      <c r="X896" s="33"/>
      <c r="Y896" s="33"/>
      <c r="Z896" s="33"/>
      <c r="AA896" s="33"/>
      <c r="AB896" s="33"/>
    </row>
    <row r="897" spans="1:28">
      <c r="A897" s="33"/>
      <c r="B897" s="33"/>
      <c r="C897" s="33"/>
      <c r="D897" s="33"/>
      <c r="E897" s="33"/>
      <c r="F897" s="33"/>
      <c r="G897" s="33"/>
      <c r="V897" s="33"/>
      <c r="W897" s="33"/>
      <c r="X897" s="33"/>
      <c r="Y897" s="33"/>
      <c r="Z897" s="33"/>
      <c r="AA897" s="33"/>
      <c r="AB897" s="33"/>
    </row>
    <row r="898" spans="1:28">
      <c r="A898" s="33"/>
      <c r="B898" s="33"/>
      <c r="C898" s="33"/>
      <c r="D898" s="33"/>
      <c r="E898" s="33"/>
      <c r="F898" s="33"/>
      <c r="G898" s="33"/>
      <c r="V898" s="33"/>
      <c r="W898" s="33"/>
      <c r="X898" s="33"/>
      <c r="Y898" s="33"/>
      <c r="Z898" s="33"/>
      <c r="AA898" s="33"/>
      <c r="AB898" s="33"/>
    </row>
    <row r="899" spans="1:28">
      <c r="A899" s="33"/>
      <c r="B899" s="33"/>
      <c r="C899" s="33"/>
      <c r="D899" s="33"/>
      <c r="E899" s="33"/>
      <c r="F899" s="33"/>
      <c r="G899" s="33"/>
      <c r="V899" s="33"/>
      <c r="W899" s="33"/>
      <c r="X899" s="33"/>
      <c r="Y899" s="33"/>
      <c r="Z899" s="33"/>
      <c r="AA899" s="33"/>
      <c r="AB899" s="33"/>
    </row>
    <row r="900" spans="1:28">
      <c r="A900" s="33"/>
      <c r="B900" s="33"/>
      <c r="C900" s="33"/>
      <c r="D900" s="33"/>
      <c r="E900" s="33"/>
      <c r="F900" s="33"/>
      <c r="G900" s="33"/>
      <c r="V900" s="33"/>
      <c r="W900" s="33"/>
      <c r="X900" s="33"/>
      <c r="Y900" s="33"/>
      <c r="Z900" s="33"/>
      <c r="AA900" s="33"/>
      <c r="AB900" s="33"/>
    </row>
    <row r="901" spans="1:28">
      <c r="A901" s="33"/>
      <c r="B901" s="33"/>
      <c r="C901" s="33"/>
      <c r="D901" s="33"/>
      <c r="E901" s="33"/>
      <c r="F901" s="33"/>
      <c r="G901" s="33"/>
      <c r="V901" s="33"/>
      <c r="W901" s="33"/>
      <c r="X901" s="33"/>
      <c r="Y901" s="33"/>
      <c r="Z901" s="33"/>
      <c r="AA901" s="33"/>
      <c r="AB901" s="33"/>
    </row>
    <row r="902" spans="1:28">
      <c r="A902" s="33"/>
      <c r="B902" s="33"/>
      <c r="C902" s="33"/>
      <c r="D902" s="33"/>
      <c r="E902" s="33"/>
      <c r="F902" s="33"/>
      <c r="G902" s="33"/>
      <c r="V902" s="33"/>
      <c r="W902" s="33"/>
      <c r="X902" s="33"/>
      <c r="Y902" s="33"/>
      <c r="Z902" s="33"/>
      <c r="AA902" s="33"/>
      <c r="AB902" s="33"/>
    </row>
    <row r="903" spans="1:28">
      <c r="A903" s="33"/>
      <c r="B903" s="33"/>
      <c r="C903" s="33"/>
      <c r="D903" s="33"/>
      <c r="E903" s="33"/>
      <c r="F903" s="33"/>
      <c r="G903" s="33"/>
      <c r="V903" s="33"/>
      <c r="W903" s="33"/>
      <c r="X903" s="33"/>
      <c r="Y903" s="33"/>
      <c r="Z903" s="33"/>
      <c r="AA903" s="33"/>
      <c r="AB903" s="33"/>
    </row>
    <row r="904" spans="1:28">
      <c r="A904" s="33"/>
      <c r="B904" s="33"/>
      <c r="C904" s="33"/>
      <c r="D904" s="33"/>
      <c r="E904" s="33"/>
      <c r="F904" s="33"/>
      <c r="G904" s="33"/>
      <c r="V904" s="33"/>
      <c r="W904" s="33"/>
      <c r="X904" s="33"/>
      <c r="Y904" s="33"/>
      <c r="Z904" s="33"/>
      <c r="AA904" s="33"/>
      <c r="AB904" s="33"/>
    </row>
    <row r="905" spans="1:28">
      <c r="A905" s="33"/>
      <c r="B905" s="33"/>
      <c r="C905" s="33"/>
      <c r="D905" s="33"/>
      <c r="E905" s="33"/>
      <c r="F905" s="33"/>
      <c r="G905" s="33"/>
      <c r="V905" s="33"/>
      <c r="W905" s="33"/>
      <c r="X905" s="33"/>
      <c r="Y905" s="33"/>
      <c r="Z905" s="33"/>
      <c r="AA905" s="33"/>
      <c r="AB905" s="33"/>
    </row>
    <row r="906" spans="1:28">
      <c r="A906" s="33"/>
      <c r="B906" s="33"/>
      <c r="C906" s="33"/>
      <c r="D906" s="33"/>
      <c r="E906" s="33"/>
      <c r="F906" s="33"/>
      <c r="G906" s="33"/>
      <c r="V906" s="33"/>
      <c r="W906" s="33"/>
      <c r="X906" s="33"/>
      <c r="Y906" s="33"/>
      <c r="Z906" s="33"/>
      <c r="AA906" s="33"/>
      <c r="AB906" s="33"/>
    </row>
    <row r="907" spans="1:28">
      <c r="A907" s="33"/>
      <c r="B907" s="33"/>
      <c r="C907" s="33"/>
      <c r="D907" s="33"/>
      <c r="E907" s="33"/>
      <c r="F907" s="33"/>
      <c r="G907" s="33"/>
      <c r="V907" s="33"/>
      <c r="W907" s="33"/>
      <c r="X907" s="33"/>
      <c r="Y907" s="33"/>
      <c r="Z907" s="33"/>
      <c r="AA907" s="33"/>
      <c r="AB907" s="33"/>
    </row>
    <row r="908" spans="1:28">
      <c r="A908" s="33"/>
      <c r="B908" s="33"/>
      <c r="C908" s="33"/>
      <c r="D908" s="33"/>
      <c r="E908" s="33"/>
      <c r="F908" s="33"/>
      <c r="G908" s="33"/>
      <c r="V908" s="33"/>
      <c r="W908" s="33"/>
      <c r="X908" s="33"/>
      <c r="Y908" s="33"/>
      <c r="Z908" s="33"/>
      <c r="AA908" s="33"/>
      <c r="AB908" s="33"/>
    </row>
    <row r="909" spans="1:28">
      <c r="A909" s="33"/>
      <c r="B909" s="33"/>
      <c r="C909" s="33"/>
      <c r="D909" s="33"/>
      <c r="E909" s="33"/>
      <c r="F909" s="33"/>
      <c r="G909" s="33"/>
      <c r="V909" s="33"/>
      <c r="W909" s="33"/>
      <c r="X909" s="33"/>
      <c r="Y909" s="33"/>
      <c r="Z909" s="33"/>
      <c r="AA909" s="33"/>
      <c r="AB909" s="33"/>
    </row>
    <row r="910" spans="1:28">
      <c r="A910" s="33"/>
      <c r="B910" s="33"/>
      <c r="C910" s="33"/>
      <c r="D910" s="33"/>
      <c r="E910" s="33"/>
      <c r="F910" s="33"/>
      <c r="G910" s="33"/>
      <c r="V910" s="33"/>
      <c r="W910" s="33"/>
      <c r="X910" s="33"/>
      <c r="Y910" s="33"/>
      <c r="Z910" s="33"/>
      <c r="AA910" s="33"/>
      <c r="AB910" s="33"/>
    </row>
    <row r="911" spans="1:28">
      <c r="A911" s="33"/>
      <c r="B911" s="33"/>
      <c r="C911" s="33"/>
      <c r="D911" s="33"/>
      <c r="E911" s="33"/>
      <c r="F911" s="33"/>
      <c r="G911" s="33"/>
      <c r="V911" s="33"/>
      <c r="W911" s="33"/>
      <c r="X911" s="33"/>
      <c r="Y911" s="33"/>
      <c r="Z911" s="33"/>
      <c r="AA911" s="33"/>
      <c r="AB911" s="33"/>
    </row>
    <row r="912" spans="1:28">
      <c r="A912" s="33"/>
      <c r="B912" s="33"/>
      <c r="C912" s="33"/>
      <c r="D912" s="33"/>
      <c r="E912" s="33"/>
      <c r="F912" s="33"/>
      <c r="G912" s="33"/>
      <c r="V912" s="33"/>
      <c r="W912" s="33"/>
      <c r="X912" s="33"/>
      <c r="Y912" s="33"/>
      <c r="Z912" s="33"/>
      <c r="AA912" s="33"/>
      <c r="AB912" s="33"/>
    </row>
    <row r="913" spans="1:28">
      <c r="A913" s="33"/>
      <c r="B913" s="33"/>
      <c r="C913" s="33"/>
      <c r="D913" s="33"/>
      <c r="E913" s="33"/>
      <c r="F913" s="33"/>
      <c r="G913" s="33"/>
      <c r="V913" s="33"/>
      <c r="W913" s="33"/>
      <c r="X913" s="33"/>
      <c r="Y913" s="33"/>
      <c r="Z913" s="33"/>
      <c r="AA913" s="33"/>
      <c r="AB913" s="33"/>
    </row>
    <row r="914" spans="1:28">
      <c r="A914" s="33"/>
      <c r="B914" s="33"/>
      <c r="C914" s="33"/>
      <c r="D914" s="33"/>
      <c r="E914" s="33"/>
      <c r="F914" s="33"/>
      <c r="G914" s="33"/>
      <c r="V914" s="33"/>
      <c r="W914" s="33"/>
      <c r="X914" s="33"/>
      <c r="Y914" s="33"/>
      <c r="Z914" s="33"/>
      <c r="AA914" s="33"/>
      <c r="AB914" s="33"/>
    </row>
    <row r="915" spans="1:28">
      <c r="A915" s="33"/>
      <c r="B915" s="33"/>
      <c r="C915" s="33"/>
      <c r="D915" s="33"/>
      <c r="E915" s="33"/>
      <c r="F915" s="33"/>
      <c r="G915" s="33"/>
      <c r="V915" s="33"/>
      <c r="W915" s="33"/>
      <c r="X915" s="33"/>
      <c r="Y915" s="33"/>
      <c r="Z915" s="33"/>
      <c r="AA915" s="33"/>
      <c r="AB915" s="33"/>
    </row>
    <row r="916" spans="1:28">
      <c r="A916" s="33"/>
      <c r="B916" s="33"/>
      <c r="C916" s="33"/>
      <c r="D916" s="33"/>
      <c r="E916" s="33"/>
      <c r="F916" s="33"/>
      <c r="G916" s="33"/>
      <c r="V916" s="33"/>
      <c r="W916" s="33"/>
      <c r="X916" s="33"/>
      <c r="Y916" s="33"/>
      <c r="Z916" s="33"/>
      <c r="AA916" s="33"/>
      <c r="AB916" s="33"/>
    </row>
    <row r="917" spans="1:28">
      <c r="A917" s="33"/>
      <c r="B917" s="33"/>
      <c r="C917" s="33"/>
      <c r="D917" s="33"/>
      <c r="E917" s="33"/>
      <c r="F917" s="33"/>
      <c r="G917" s="33"/>
      <c r="V917" s="33"/>
      <c r="W917" s="33"/>
      <c r="X917" s="33"/>
      <c r="Y917" s="33"/>
      <c r="Z917" s="33"/>
      <c r="AA917" s="33"/>
      <c r="AB917" s="33"/>
    </row>
    <row r="918" spans="1:28">
      <c r="A918" s="33"/>
      <c r="B918" s="33"/>
      <c r="C918" s="33"/>
      <c r="D918" s="33"/>
      <c r="E918" s="33"/>
      <c r="F918" s="33"/>
      <c r="G918" s="33"/>
      <c r="V918" s="33"/>
      <c r="W918" s="33"/>
      <c r="X918" s="33"/>
      <c r="Y918" s="33"/>
      <c r="Z918" s="33"/>
      <c r="AA918" s="33"/>
      <c r="AB918" s="33"/>
    </row>
    <row r="919" spans="1:28">
      <c r="A919" s="33"/>
      <c r="B919" s="33"/>
      <c r="C919" s="33"/>
      <c r="D919" s="33"/>
      <c r="E919" s="33"/>
      <c r="F919" s="33"/>
      <c r="G919" s="33"/>
      <c r="V919" s="33"/>
      <c r="W919" s="33"/>
      <c r="X919" s="33"/>
      <c r="Y919" s="33"/>
      <c r="Z919" s="33"/>
      <c r="AA919" s="33"/>
      <c r="AB919" s="33"/>
    </row>
    <row r="920" spans="1:28">
      <c r="A920" s="33"/>
      <c r="B920" s="33"/>
      <c r="C920" s="33"/>
      <c r="D920" s="33"/>
      <c r="E920" s="33"/>
      <c r="F920" s="33"/>
      <c r="G920" s="33"/>
      <c r="V920" s="33"/>
      <c r="W920" s="33"/>
      <c r="X920" s="33"/>
      <c r="Y920" s="33"/>
      <c r="Z920" s="33"/>
      <c r="AA920" s="33"/>
      <c r="AB920" s="33"/>
    </row>
    <row r="921" spans="1:28">
      <c r="A921" s="33"/>
      <c r="B921" s="33"/>
      <c r="C921" s="33"/>
      <c r="D921" s="33"/>
      <c r="E921" s="33"/>
      <c r="F921" s="33"/>
      <c r="G921" s="33"/>
      <c r="V921" s="33"/>
      <c r="W921" s="33"/>
      <c r="X921" s="33"/>
      <c r="Y921" s="33"/>
      <c r="Z921" s="33"/>
      <c r="AA921" s="33"/>
      <c r="AB921" s="33"/>
    </row>
    <row r="922" spans="1:28">
      <c r="A922" s="33"/>
      <c r="B922" s="33"/>
      <c r="C922" s="33"/>
      <c r="D922" s="33"/>
      <c r="E922" s="33"/>
      <c r="F922" s="33"/>
      <c r="G922" s="33"/>
      <c r="V922" s="33"/>
      <c r="W922" s="33"/>
      <c r="X922" s="33"/>
      <c r="Y922" s="33"/>
      <c r="Z922" s="33"/>
      <c r="AA922" s="33"/>
      <c r="AB922" s="33"/>
    </row>
    <row r="923" spans="1:28">
      <c r="A923" s="33"/>
      <c r="B923" s="33"/>
      <c r="C923" s="33"/>
      <c r="D923" s="33"/>
      <c r="E923" s="33"/>
      <c r="F923" s="33"/>
      <c r="G923" s="33"/>
      <c r="V923" s="33"/>
      <c r="W923" s="33"/>
      <c r="X923" s="33"/>
      <c r="Y923" s="33"/>
      <c r="Z923" s="33"/>
      <c r="AA923" s="33"/>
      <c r="AB923" s="33"/>
    </row>
    <row r="924" spans="1:28">
      <c r="A924" s="33"/>
      <c r="B924" s="33"/>
      <c r="C924" s="33"/>
      <c r="D924" s="33"/>
      <c r="E924" s="33"/>
      <c r="F924" s="33"/>
      <c r="G924" s="33"/>
      <c r="V924" s="33"/>
      <c r="W924" s="33"/>
      <c r="X924" s="33"/>
      <c r="Y924" s="33"/>
      <c r="Z924" s="33"/>
      <c r="AA924" s="33"/>
      <c r="AB924" s="33"/>
    </row>
    <row r="925" spans="1:28">
      <c r="A925" s="33"/>
      <c r="B925" s="33"/>
      <c r="C925" s="33"/>
      <c r="D925" s="33"/>
      <c r="E925" s="33"/>
      <c r="F925" s="33"/>
      <c r="G925" s="33"/>
      <c r="V925" s="33"/>
      <c r="W925" s="33"/>
      <c r="X925" s="33"/>
      <c r="Y925" s="33"/>
      <c r="Z925" s="33"/>
      <c r="AA925" s="33"/>
      <c r="AB925" s="33"/>
    </row>
    <row r="926" spans="1:28">
      <c r="A926" s="33"/>
      <c r="B926" s="33"/>
      <c r="C926" s="33"/>
      <c r="D926" s="33"/>
      <c r="E926" s="33"/>
      <c r="F926" s="33"/>
      <c r="G926" s="33"/>
      <c r="V926" s="33"/>
      <c r="W926" s="33"/>
      <c r="X926" s="33"/>
      <c r="Y926" s="33"/>
      <c r="Z926" s="33"/>
      <c r="AA926" s="33"/>
      <c r="AB926" s="33"/>
    </row>
    <row r="927" spans="1:28">
      <c r="A927" s="33"/>
      <c r="B927" s="33"/>
      <c r="C927" s="33"/>
      <c r="D927" s="33"/>
      <c r="E927" s="33"/>
      <c r="F927" s="33"/>
      <c r="G927" s="33"/>
      <c r="V927" s="33"/>
      <c r="W927" s="33"/>
      <c r="X927" s="33"/>
      <c r="Y927" s="33"/>
      <c r="Z927" s="33"/>
      <c r="AA927" s="33"/>
      <c r="AB927" s="33"/>
    </row>
    <row r="928" spans="1:28">
      <c r="A928" s="33"/>
      <c r="B928" s="33"/>
      <c r="C928" s="33"/>
      <c r="D928" s="33"/>
      <c r="E928" s="33"/>
      <c r="F928" s="33"/>
      <c r="G928" s="33"/>
      <c r="V928" s="33"/>
      <c r="W928" s="33"/>
      <c r="X928" s="33"/>
      <c r="Y928" s="33"/>
      <c r="Z928" s="33"/>
      <c r="AA928" s="33"/>
      <c r="AB928" s="33"/>
    </row>
    <row r="929" spans="1:28">
      <c r="A929" s="33"/>
      <c r="B929" s="33"/>
      <c r="C929" s="33"/>
      <c r="D929" s="33"/>
      <c r="E929" s="33"/>
      <c r="F929" s="33"/>
      <c r="G929" s="33"/>
      <c r="V929" s="33"/>
      <c r="W929" s="33"/>
      <c r="X929" s="33"/>
      <c r="Y929" s="33"/>
      <c r="Z929" s="33"/>
      <c r="AA929" s="33"/>
      <c r="AB929" s="33"/>
    </row>
    <row r="930" spans="1:28">
      <c r="A930" s="33"/>
      <c r="B930" s="33"/>
      <c r="C930" s="33"/>
      <c r="D930" s="33"/>
      <c r="E930" s="33"/>
      <c r="F930" s="33"/>
      <c r="G930" s="33"/>
      <c r="V930" s="33"/>
      <c r="W930" s="33"/>
      <c r="X930" s="33"/>
      <c r="Y930" s="33"/>
      <c r="Z930" s="33"/>
      <c r="AA930" s="33"/>
      <c r="AB930" s="33"/>
    </row>
    <row r="931" spans="1:28">
      <c r="A931" s="33"/>
      <c r="B931" s="33"/>
      <c r="C931" s="33"/>
      <c r="D931" s="33"/>
      <c r="E931" s="33"/>
      <c r="F931" s="33"/>
      <c r="G931" s="33"/>
      <c r="V931" s="33"/>
      <c r="W931" s="33"/>
      <c r="X931" s="33"/>
      <c r="Y931" s="33"/>
      <c r="Z931" s="33"/>
      <c r="AA931" s="33"/>
      <c r="AB931" s="33"/>
    </row>
    <row r="932" spans="1:28">
      <c r="A932" s="33"/>
      <c r="B932" s="33"/>
      <c r="C932" s="33"/>
      <c r="D932" s="33"/>
      <c r="E932" s="33"/>
      <c r="F932" s="33"/>
      <c r="G932" s="33"/>
      <c r="V932" s="33"/>
      <c r="W932" s="33"/>
      <c r="X932" s="33"/>
      <c r="Y932" s="33"/>
      <c r="Z932" s="33"/>
      <c r="AA932" s="33"/>
      <c r="AB932" s="33"/>
    </row>
    <row r="933" spans="1:28">
      <c r="A933" s="33"/>
      <c r="B933" s="33"/>
      <c r="C933" s="33"/>
      <c r="D933" s="33"/>
      <c r="E933" s="33"/>
      <c r="F933" s="33"/>
      <c r="G933" s="33"/>
      <c r="V933" s="33"/>
      <c r="W933" s="33"/>
      <c r="X933" s="33"/>
      <c r="Y933" s="33"/>
      <c r="Z933" s="33"/>
      <c r="AA933" s="33"/>
      <c r="AB933" s="33"/>
    </row>
    <row r="934" spans="1:28">
      <c r="A934" s="33"/>
      <c r="B934" s="33"/>
      <c r="C934" s="33"/>
      <c r="D934" s="33"/>
      <c r="E934" s="33"/>
      <c r="F934" s="33"/>
      <c r="G934" s="33"/>
      <c r="V934" s="33"/>
      <c r="W934" s="33"/>
      <c r="X934" s="33"/>
      <c r="Y934" s="33"/>
      <c r="Z934" s="33"/>
      <c r="AA934" s="33"/>
      <c r="AB934" s="33"/>
    </row>
    <row r="935" spans="1:28">
      <c r="A935" s="33"/>
      <c r="B935" s="33"/>
      <c r="C935" s="33"/>
      <c r="D935" s="33"/>
      <c r="E935" s="33"/>
      <c r="F935" s="33"/>
      <c r="G935" s="33"/>
      <c r="V935" s="33"/>
      <c r="W935" s="33"/>
      <c r="X935" s="33"/>
      <c r="Y935" s="33"/>
      <c r="Z935" s="33"/>
      <c r="AA935" s="33"/>
      <c r="AB935" s="33"/>
    </row>
    <row r="936" spans="1:28">
      <c r="A936" s="33"/>
      <c r="B936" s="33"/>
      <c r="C936" s="33"/>
      <c r="D936" s="33"/>
      <c r="E936" s="33"/>
      <c r="F936" s="33"/>
      <c r="G936" s="33"/>
      <c r="V936" s="33"/>
      <c r="W936" s="33"/>
      <c r="X936" s="33"/>
      <c r="Y936" s="33"/>
      <c r="Z936" s="33"/>
      <c r="AA936" s="33"/>
      <c r="AB936" s="33"/>
    </row>
    <row r="937" spans="1:28">
      <c r="A937" s="33"/>
      <c r="B937" s="33"/>
      <c r="C937" s="33"/>
      <c r="D937" s="33"/>
      <c r="E937" s="33"/>
      <c r="F937" s="33"/>
      <c r="G937" s="33"/>
      <c r="V937" s="33"/>
      <c r="W937" s="33"/>
      <c r="X937" s="33"/>
      <c r="Y937" s="33"/>
      <c r="Z937" s="33"/>
      <c r="AA937" s="33"/>
      <c r="AB937" s="33"/>
    </row>
    <row r="938" spans="1:28">
      <c r="A938" s="33"/>
      <c r="B938" s="33"/>
      <c r="C938" s="33"/>
      <c r="D938" s="33"/>
      <c r="E938" s="33"/>
      <c r="F938" s="33"/>
      <c r="G938" s="33"/>
      <c r="V938" s="33"/>
      <c r="W938" s="33"/>
      <c r="X938" s="33"/>
      <c r="Y938" s="33"/>
      <c r="Z938" s="33"/>
      <c r="AA938" s="33"/>
      <c r="AB938" s="33"/>
    </row>
    <row r="939" spans="1:28">
      <c r="A939" s="33"/>
      <c r="B939" s="33"/>
      <c r="C939" s="33"/>
      <c r="D939" s="33"/>
      <c r="E939" s="33"/>
      <c r="F939" s="33"/>
      <c r="G939" s="33"/>
      <c r="V939" s="33"/>
      <c r="W939" s="33"/>
      <c r="X939" s="33"/>
      <c r="Y939" s="33"/>
      <c r="Z939" s="33"/>
      <c r="AA939" s="33"/>
      <c r="AB939" s="33"/>
    </row>
    <row r="940" spans="1:28">
      <c r="A940" s="33"/>
      <c r="B940" s="33"/>
      <c r="C940" s="33"/>
      <c r="D940" s="33"/>
      <c r="E940" s="33"/>
      <c r="F940" s="33"/>
      <c r="G940" s="33"/>
      <c r="V940" s="33"/>
      <c r="W940" s="33"/>
      <c r="X940" s="33"/>
      <c r="Y940" s="33"/>
      <c r="Z940" s="33"/>
      <c r="AA940" s="33"/>
      <c r="AB940" s="33"/>
    </row>
    <row r="941" spans="1:28">
      <c r="A941" s="33"/>
      <c r="B941" s="33"/>
      <c r="C941" s="33"/>
      <c r="D941" s="33"/>
      <c r="E941" s="33"/>
      <c r="F941" s="33"/>
      <c r="G941" s="33"/>
      <c r="V941" s="33"/>
      <c r="W941" s="33"/>
      <c r="X941" s="33"/>
      <c r="Y941" s="33"/>
      <c r="Z941" s="33"/>
      <c r="AA941" s="33"/>
      <c r="AB941" s="33"/>
    </row>
    <row r="942" spans="1:28">
      <c r="A942" s="33"/>
      <c r="B942" s="33"/>
      <c r="C942" s="33"/>
      <c r="D942" s="33"/>
      <c r="E942" s="33"/>
      <c r="F942" s="33"/>
      <c r="G942" s="33"/>
      <c r="V942" s="33"/>
      <c r="W942" s="33"/>
      <c r="X942" s="33"/>
      <c r="Y942" s="33"/>
      <c r="Z942" s="33"/>
      <c r="AA942" s="33"/>
      <c r="AB942" s="33"/>
    </row>
    <row r="943" spans="1:28">
      <c r="A943" s="33"/>
      <c r="B943" s="33"/>
      <c r="C943" s="33"/>
      <c r="D943" s="33"/>
      <c r="E943" s="33"/>
      <c r="F943" s="33"/>
      <c r="G943" s="33"/>
      <c r="V943" s="33"/>
      <c r="W943" s="33"/>
      <c r="X943" s="33"/>
      <c r="Y943" s="33"/>
      <c r="Z943" s="33"/>
      <c r="AA943" s="33"/>
      <c r="AB943" s="33"/>
    </row>
    <row r="944" spans="1:28">
      <c r="A944" s="33"/>
      <c r="B944" s="33"/>
      <c r="C944" s="33"/>
      <c r="D944" s="33"/>
      <c r="E944" s="33"/>
      <c r="F944" s="33"/>
      <c r="G944" s="33"/>
      <c r="V944" s="33"/>
      <c r="W944" s="33"/>
      <c r="X944" s="33"/>
      <c r="Y944" s="33"/>
      <c r="Z944" s="33"/>
      <c r="AA944" s="33"/>
      <c r="AB944" s="33"/>
    </row>
    <row r="945" spans="1:28">
      <c r="A945" s="33"/>
      <c r="B945" s="33"/>
      <c r="C945" s="33"/>
      <c r="D945" s="33"/>
      <c r="E945" s="33"/>
      <c r="F945" s="33"/>
      <c r="G945" s="33"/>
      <c r="V945" s="33"/>
      <c r="W945" s="33"/>
      <c r="X945" s="33"/>
      <c r="Y945" s="33"/>
      <c r="Z945" s="33"/>
      <c r="AA945" s="33"/>
      <c r="AB945" s="33"/>
    </row>
    <row r="946" spans="1:28">
      <c r="A946" s="33"/>
      <c r="B946" s="33"/>
      <c r="C946" s="33"/>
      <c r="D946" s="33"/>
      <c r="E946" s="33"/>
      <c r="F946" s="33"/>
      <c r="G946" s="33"/>
      <c r="V946" s="33"/>
      <c r="W946" s="33"/>
      <c r="X946" s="33"/>
      <c r="Y946" s="33"/>
      <c r="Z946" s="33"/>
      <c r="AA946" s="33"/>
      <c r="AB946" s="33"/>
    </row>
    <row r="947" spans="1:28">
      <c r="A947" s="33"/>
      <c r="B947" s="33"/>
      <c r="C947" s="33"/>
      <c r="D947" s="33"/>
      <c r="E947" s="33"/>
      <c r="F947" s="33"/>
      <c r="G947" s="33"/>
      <c r="V947" s="33"/>
      <c r="W947" s="33"/>
      <c r="X947" s="33"/>
      <c r="Y947" s="33"/>
      <c r="Z947" s="33"/>
      <c r="AA947" s="33"/>
      <c r="AB947" s="33"/>
    </row>
    <row r="948" spans="1:28">
      <c r="A948" s="33"/>
      <c r="B948" s="33"/>
      <c r="C948" s="33"/>
      <c r="D948" s="33"/>
      <c r="E948" s="33"/>
      <c r="F948" s="33"/>
      <c r="G948" s="33"/>
      <c r="V948" s="33"/>
      <c r="W948" s="33"/>
      <c r="X948" s="33"/>
      <c r="Y948" s="33"/>
      <c r="Z948" s="33"/>
      <c r="AA948" s="33"/>
      <c r="AB948" s="33"/>
    </row>
    <row r="949" spans="1:28">
      <c r="A949" s="33"/>
      <c r="B949" s="33"/>
      <c r="C949" s="33"/>
      <c r="D949" s="33"/>
      <c r="E949" s="33"/>
      <c r="F949" s="33"/>
      <c r="G949" s="33"/>
      <c r="V949" s="33"/>
      <c r="W949" s="33"/>
      <c r="X949" s="33"/>
      <c r="Y949" s="33"/>
      <c r="Z949" s="33"/>
      <c r="AA949" s="33"/>
      <c r="AB949" s="33"/>
    </row>
    <row r="950" spans="1:28">
      <c r="A950" s="33"/>
      <c r="B950" s="33"/>
      <c r="C950" s="33"/>
      <c r="D950" s="33"/>
      <c r="E950" s="33"/>
      <c r="F950" s="33"/>
      <c r="G950" s="33"/>
      <c r="V950" s="33"/>
      <c r="W950" s="33"/>
      <c r="X950" s="33"/>
      <c r="Y950" s="33"/>
      <c r="Z950" s="33"/>
      <c r="AA950" s="33"/>
      <c r="AB950" s="33"/>
    </row>
    <row r="951" spans="1:28">
      <c r="A951" s="33"/>
      <c r="B951" s="33"/>
      <c r="C951" s="33"/>
      <c r="D951" s="33"/>
      <c r="E951" s="33"/>
      <c r="F951" s="33"/>
      <c r="G951" s="33"/>
      <c r="V951" s="33"/>
      <c r="W951" s="33"/>
      <c r="X951" s="33"/>
      <c r="Y951" s="33"/>
      <c r="Z951" s="33"/>
      <c r="AA951" s="33"/>
      <c r="AB951" s="33"/>
    </row>
    <row r="952" spans="1:28">
      <c r="A952" s="33"/>
      <c r="B952" s="33"/>
      <c r="C952" s="33"/>
      <c r="D952" s="33"/>
      <c r="E952" s="33"/>
      <c r="F952" s="33"/>
      <c r="G952" s="33"/>
      <c r="V952" s="33"/>
      <c r="W952" s="33"/>
      <c r="X952" s="33"/>
      <c r="Y952" s="33"/>
      <c r="Z952" s="33"/>
      <c r="AA952" s="33"/>
      <c r="AB952" s="33"/>
    </row>
    <row r="953" spans="1:28">
      <c r="A953" s="33"/>
      <c r="B953" s="33"/>
      <c r="C953" s="33"/>
      <c r="D953" s="33"/>
      <c r="E953" s="33"/>
      <c r="F953" s="33"/>
      <c r="G953" s="33"/>
      <c r="V953" s="33"/>
      <c r="W953" s="33"/>
      <c r="X953" s="33"/>
      <c r="Y953" s="33"/>
      <c r="Z953" s="33"/>
      <c r="AA953" s="33"/>
      <c r="AB953" s="33"/>
    </row>
    <row r="954" spans="1:28">
      <c r="A954" s="33"/>
      <c r="B954" s="33"/>
      <c r="C954" s="33"/>
      <c r="D954" s="33"/>
      <c r="E954" s="33"/>
      <c r="F954" s="33"/>
      <c r="G954" s="33"/>
      <c r="V954" s="33"/>
      <c r="W954" s="33"/>
      <c r="X954" s="33"/>
      <c r="Y954" s="33"/>
      <c r="Z954" s="33"/>
      <c r="AA954" s="33"/>
      <c r="AB954" s="33"/>
    </row>
    <row r="955" spans="1:28">
      <c r="A955" s="33"/>
      <c r="B955" s="33"/>
      <c r="C955" s="33"/>
      <c r="D955" s="33"/>
      <c r="E955" s="33"/>
      <c r="F955" s="33"/>
      <c r="G955" s="33"/>
      <c r="V955" s="33"/>
      <c r="W955" s="33"/>
      <c r="X955" s="33"/>
      <c r="Y955" s="33"/>
      <c r="Z955" s="33"/>
      <c r="AA955" s="33"/>
      <c r="AB955" s="33"/>
    </row>
    <row r="956" spans="1:28">
      <c r="A956" s="33"/>
      <c r="B956" s="33"/>
      <c r="C956" s="33"/>
      <c r="D956" s="33"/>
      <c r="E956" s="33"/>
      <c r="F956" s="33"/>
      <c r="G956" s="33"/>
      <c r="V956" s="33"/>
      <c r="W956" s="33"/>
      <c r="X956" s="33"/>
      <c r="Y956" s="33"/>
      <c r="Z956" s="33"/>
      <c r="AA956" s="33"/>
      <c r="AB956" s="33"/>
    </row>
    <row r="957" spans="1:28">
      <c r="A957" s="33"/>
      <c r="B957" s="33"/>
      <c r="C957" s="33"/>
      <c r="D957" s="33"/>
      <c r="E957" s="33"/>
      <c r="F957" s="33"/>
      <c r="G957" s="33"/>
      <c r="V957" s="33"/>
      <c r="W957" s="33"/>
      <c r="X957" s="33"/>
      <c r="Y957" s="33"/>
      <c r="Z957" s="33"/>
      <c r="AA957" s="33"/>
      <c r="AB957" s="33"/>
    </row>
    <row r="958" spans="1:28">
      <c r="A958" s="33"/>
      <c r="B958" s="33"/>
      <c r="C958" s="33"/>
      <c r="D958" s="33"/>
      <c r="E958" s="33"/>
      <c r="F958" s="33"/>
      <c r="G958" s="33"/>
      <c r="V958" s="33"/>
      <c r="W958" s="33"/>
      <c r="X958" s="33"/>
      <c r="Y958" s="33"/>
      <c r="Z958" s="33"/>
      <c r="AA958" s="33"/>
      <c r="AB958" s="33"/>
    </row>
    <row r="959" spans="1:28">
      <c r="A959" s="33"/>
      <c r="B959" s="33"/>
      <c r="C959" s="33"/>
      <c r="D959" s="33"/>
      <c r="E959" s="33"/>
      <c r="F959" s="33"/>
      <c r="G959" s="33"/>
      <c r="V959" s="33"/>
      <c r="W959" s="33"/>
      <c r="X959" s="33"/>
      <c r="Y959" s="33"/>
      <c r="Z959" s="33"/>
      <c r="AA959" s="33"/>
      <c r="AB959" s="33"/>
    </row>
    <row r="960" spans="1:28">
      <c r="A960" s="33"/>
      <c r="B960" s="33"/>
      <c r="C960" s="33"/>
      <c r="D960" s="33"/>
      <c r="E960" s="33"/>
      <c r="F960" s="33"/>
      <c r="G960" s="33"/>
      <c r="V960" s="33"/>
      <c r="W960" s="33"/>
      <c r="X960" s="33"/>
      <c r="Y960" s="33"/>
      <c r="Z960" s="33"/>
      <c r="AA960" s="33"/>
      <c r="AB960" s="33"/>
    </row>
    <row r="961" spans="1:28">
      <c r="A961" s="33"/>
      <c r="B961" s="33"/>
      <c r="C961" s="33"/>
      <c r="D961" s="33"/>
      <c r="E961" s="33"/>
      <c r="F961" s="33"/>
      <c r="G961" s="33"/>
      <c r="V961" s="33"/>
      <c r="W961" s="33"/>
      <c r="X961" s="33"/>
      <c r="Y961" s="33"/>
      <c r="Z961" s="33"/>
      <c r="AA961" s="33"/>
      <c r="AB961" s="33"/>
    </row>
    <row r="962" spans="1:28">
      <c r="A962" s="33"/>
      <c r="B962" s="33"/>
      <c r="C962" s="33"/>
      <c r="D962" s="33"/>
      <c r="E962" s="33"/>
      <c r="F962" s="33"/>
      <c r="G962" s="33"/>
      <c r="V962" s="33"/>
      <c r="W962" s="33"/>
      <c r="X962" s="33"/>
      <c r="Y962" s="33"/>
      <c r="Z962" s="33"/>
      <c r="AA962" s="33"/>
      <c r="AB962" s="33"/>
    </row>
    <row r="963" spans="1:28">
      <c r="A963" s="33"/>
      <c r="B963" s="33"/>
      <c r="C963" s="33"/>
      <c r="D963" s="33"/>
      <c r="E963" s="33"/>
      <c r="F963" s="33"/>
      <c r="G963" s="33"/>
      <c r="V963" s="33"/>
      <c r="W963" s="33"/>
      <c r="X963" s="33"/>
      <c r="Y963" s="33"/>
      <c r="Z963" s="33"/>
      <c r="AA963" s="33"/>
      <c r="AB963" s="33"/>
    </row>
    <row r="964" spans="1:28">
      <c r="A964" s="33"/>
      <c r="B964" s="33"/>
      <c r="C964" s="33"/>
      <c r="D964" s="33"/>
      <c r="E964" s="33"/>
      <c r="F964" s="33"/>
      <c r="G964" s="33"/>
      <c r="V964" s="33"/>
      <c r="W964" s="33"/>
      <c r="X964" s="33"/>
      <c r="Y964" s="33"/>
      <c r="Z964" s="33"/>
      <c r="AA964" s="33"/>
      <c r="AB964" s="33"/>
    </row>
    <row r="965" spans="1:28">
      <c r="A965" s="33"/>
      <c r="B965" s="33"/>
      <c r="C965" s="33"/>
      <c r="D965" s="33"/>
      <c r="E965" s="33"/>
      <c r="F965" s="33"/>
      <c r="G965" s="33"/>
      <c r="V965" s="33"/>
      <c r="W965" s="33"/>
      <c r="X965" s="33"/>
      <c r="Y965" s="33"/>
      <c r="Z965" s="33"/>
      <c r="AA965" s="33"/>
      <c r="AB965" s="33"/>
    </row>
    <row r="966" spans="1:28">
      <c r="A966" s="33"/>
      <c r="B966" s="33"/>
      <c r="C966" s="33"/>
      <c r="D966" s="33"/>
      <c r="E966" s="33"/>
      <c r="F966" s="33"/>
      <c r="G966" s="33"/>
      <c r="V966" s="33"/>
      <c r="W966" s="33"/>
      <c r="X966" s="33"/>
      <c r="Y966" s="33"/>
      <c r="Z966" s="33"/>
      <c r="AA966" s="33"/>
      <c r="AB966" s="33"/>
    </row>
    <row r="967" spans="1:28">
      <c r="A967" s="33"/>
      <c r="B967" s="33"/>
      <c r="C967" s="33"/>
      <c r="D967" s="33"/>
      <c r="E967" s="33"/>
      <c r="F967" s="33"/>
      <c r="G967" s="33"/>
      <c r="V967" s="33"/>
      <c r="W967" s="33"/>
      <c r="X967" s="33"/>
      <c r="Y967" s="33"/>
      <c r="Z967" s="33"/>
      <c r="AA967" s="33"/>
      <c r="AB967" s="33"/>
    </row>
    <row r="968" spans="1:28">
      <c r="A968" s="33"/>
      <c r="B968" s="33"/>
      <c r="C968" s="33"/>
      <c r="D968" s="33"/>
      <c r="E968" s="33"/>
      <c r="F968" s="33"/>
      <c r="G968" s="33"/>
      <c r="V968" s="33"/>
      <c r="W968" s="33"/>
      <c r="X968" s="33"/>
      <c r="Y968" s="33"/>
      <c r="Z968" s="33"/>
      <c r="AA968" s="33"/>
      <c r="AB968" s="33"/>
    </row>
    <row r="969" spans="1:28">
      <c r="A969" s="33"/>
      <c r="B969" s="33"/>
      <c r="C969" s="33"/>
      <c r="D969" s="33"/>
      <c r="E969" s="33"/>
      <c r="F969" s="33"/>
      <c r="G969" s="33"/>
      <c r="V969" s="33"/>
      <c r="W969" s="33"/>
      <c r="X969" s="33"/>
      <c r="Y969" s="33"/>
      <c r="Z969" s="33"/>
      <c r="AA969" s="33"/>
      <c r="AB969" s="33"/>
    </row>
    <row r="970" spans="1:28">
      <c r="A970" s="33"/>
      <c r="B970" s="33"/>
      <c r="C970" s="33"/>
      <c r="D970" s="33"/>
      <c r="E970" s="33"/>
      <c r="F970" s="33"/>
      <c r="G970" s="33"/>
      <c r="V970" s="33"/>
      <c r="W970" s="33"/>
      <c r="X970" s="33"/>
      <c r="Y970" s="33"/>
      <c r="Z970" s="33"/>
      <c r="AA970" s="33"/>
      <c r="AB970" s="33"/>
    </row>
    <row r="971" spans="1:28">
      <c r="A971" s="33"/>
      <c r="B971" s="33"/>
      <c r="C971" s="33"/>
      <c r="D971" s="33"/>
      <c r="E971" s="33"/>
      <c r="F971" s="33"/>
      <c r="G971" s="33"/>
      <c r="V971" s="33"/>
      <c r="W971" s="33"/>
      <c r="X971" s="33"/>
      <c r="Y971" s="33"/>
      <c r="Z971" s="33"/>
      <c r="AA971" s="33"/>
      <c r="AB971" s="33"/>
    </row>
    <row r="972" spans="1:28">
      <c r="A972" s="33"/>
      <c r="B972" s="33"/>
      <c r="C972" s="33"/>
      <c r="D972" s="33"/>
      <c r="E972" s="33"/>
      <c r="F972" s="33"/>
      <c r="G972" s="33"/>
      <c r="V972" s="33"/>
      <c r="W972" s="33"/>
      <c r="X972" s="33"/>
      <c r="Y972" s="33"/>
      <c r="Z972" s="33"/>
      <c r="AA972" s="33"/>
      <c r="AB972" s="33"/>
    </row>
    <row r="973" spans="1:28">
      <c r="A973" s="33"/>
      <c r="B973" s="33"/>
      <c r="C973" s="33"/>
      <c r="D973" s="33"/>
      <c r="E973" s="33"/>
      <c r="F973" s="33"/>
      <c r="G973" s="33"/>
      <c r="V973" s="33"/>
      <c r="W973" s="33"/>
      <c r="X973" s="33"/>
      <c r="Y973" s="33"/>
      <c r="Z973" s="33"/>
      <c r="AA973" s="33"/>
      <c r="AB973" s="33"/>
    </row>
    <row r="974" spans="1:28">
      <c r="A974" s="33"/>
      <c r="B974" s="33"/>
      <c r="C974" s="33"/>
      <c r="D974" s="33"/>
      <c r="E974" s="33"/>
      <c r="F974" s="33"/>
      <c r="G974" s="33"/>
      <c r="V974" s="33"/>
      <c r="W974" s="33"/>
      <c r="X974" s="33"/>
      <c r="Y974" s="33"/>
      <c r="Z974" s="33"/>
      <c r="AA974" s="33"/>
      <c r="AB974" s="33"/>
    </row>
    <row r="975" spans="1:28">
      <c r="A975" s="33"/>
      <c r="B975" s="33"/>
      <c r="C975" s="33"/>
      <c r="D975" s="33"/>
      <c r="E975" s="33"/>
      <c r="F975" s="33"/>
      <c r="G975" s="33"/>
      <c r="V975" s="33"/>
      <c r="W975" s="33"/>
      <c r="X975" s="33"/>
      <c r="Y975" s="33"/>
      <c r="Z975" s="33"/>
      <c r="AA975" s="33"/>
      <c r="AB975" s="33"/>
    </row>
    <row r="976" spans="1:28">
      <c r="A976" s="33"/>
      <c r="B976" s="33"/>
      <c r="C976" s="33"/>
      <c r="D976" s="33"/>
      <c r="E976" s="33"/>
      <c r="F976" s="33"/>
      <c r="G976" s="33"/>
      <c r="V976" s="33"/>
      <c r="W976" s="33"/>
      <c r="X976" s="33"/>
      <c r="Y976" s="33"/>
      <c r="Z976" s="33"/>
      <c r="AA976" s="33"/>
      <c r="AB976" s="33"/>
    </row>
    <row r="977" spans="1:28">
      <c r="A977" s="33"/>
      <c r="B977" s="33"/>
      <c r="C977" s="33"/>
      <c r="D977" s="33"/>
      <c r="E977" s="33"/>
      <c r="F977" s="33"/>
      <c r="G977" s="33"/>
      <c r="V977" s="33"/>
      <c r="W977" s="33"/>
      <c r="X977" s="33"/>
      <c r="Y977" s="33"/>
      <c r="Z977" s="33"/>
      <c r="AA977" s="33"/>
      <c r="AB977" s="33"/>
    </row>
    <row r="978" spans="1:28">
      <c r="A978" s="33"/>
      <c r="B978" s="33"/>
      <c r="C978" s="33"/>
      <c r="D978" s="33"/>
      <c r="E978" s="33"/>
      <c r="F978" s="33"/>
      <c r="G978" s="33"/>
      <c r="V978" s="33"/>
      <c r="W978" s="33"/>
      <c r="X978" s="33"/>
      <c r="Y978" s="33"/>
      <c r="Z978" s="33"/>
      <c r="AA978" s="33"/>
      <c r="AB978" s="33"/>
    </row>
    <row r="979" spans="1:28">
      <c r="A979" s="33"/>
      <c r="B979" s="33"/>
      <c r="C979" s="33"/>
      <c r="D979" s="33"/>
      <c r="E979" s="33"/>
      <c r="F979" s="33"/>
      <c r="G979" s="33"/>
      <c r="V979" s="33"/>
      <c r="W979" s="33"/>
      <c r="X979" s="33"/>
      <c r="Y979" s="33"/>
      <c r="Z979" s="33"/>
      <c r="AA979" s="33"/>
      <c r="AB979" s="33"/>
    </row>
    <row r="980" spans="1:28">
      <c r="A980" s="33"/>
      <c r="B980" s="33"/>
      <c r="C980" s="33"/>
      <c r="D980" s="33"/>
      <c r="E980" s="33"/>
      <c r="F980" s="33"/>
      <c r="G980" s="33"/>
      <c r="V980" s="33"/>
      <c r="W980" s="33"/>
      <c r="X980" s="33"/>
      <c r="Y980" s="33"/>
      <c r="Z980" s="33"/>
      <c r="AA980" s="33"/>
      <c r="AB980" s="33"/>
    </row>
    <row r="981" spans="1:28">
      <c r="A981" s="33"/>
      <c r="B981" s="33"/>
      <c r="C981" s="33"/>
      <c r="D981" s="33"/>
      <c r="E981" s="33"/>
      <c r="F981" s="33"/>
      <c r="G981" s="33"/>
      <c r="V981" s="33"/>
      <c r="W981" s="33"/>
      <c r="X981" s="33"/>
      <c r="Y981" s="33"/>
      <c r="Z981" s="33"/>
      <c r="AA981" s="33"/>
      <c r="AB981" s="33"/>
    </row>
    <row r="982" spans="1:28">
      <c r="A982" s="33"/>
      <c r="B982" s="33"/>
      <c r="C982" s="33"/>
      <c r="D982" s="33"/>
      <c r="E982" s="33"/>
      <c r="F982" s="33"/>
      <c r="G982" s="33"/>
      <c r="V982" s="33"/>
      <c r="W982" s="33"/>
      <c r="X982" s="33"/>
      <c r="Y982" s="33"/>
      <c r="Z982" s="33"/>
      <c r="AA982" s="33"/>
      <c r="AB982" s="33"/>
    </row>
    <row r="983" spans="1:28">
      <c r="A983" s="33"/>
      <c r="B983" s="33"/>
      <c r="C983" s="33"/>
      <c r="D983" s="33"/>
      <c r="E983" s="33"/>
      <c r="F983" s="33"/>
      <c r="G983" s="33"/>
      <c r="V983" s="33"/>
      <c r="W983" s="33"/>
      <c r="X983" s="33"/>
      <c r="Y983" s="33"/>
      <c r="Z983" s="33"/>
      <c r="AA983" s="33"/>
      <c r="AB983" s="33"/>
    </row>
    <row r="984" spans="1:28">
      <c r="A984" s="33"/>
      <c r="B984" s="33"/>
      <c r="C984" s="33"/>
      <c r="D984" s="33"/>
      <c r="E984" s="33"/>
      <c r="F984" s="33"/>
      <c r="G984" s="33"/>
      <c r="V984" s="33"/>
      <c r="W984" s="33"/>
      <c r="X984" s="33"/>
      <c r="Y984" s="33"/>
      <c r="Z984" s="33"/>
      <c r="AA984" s="33"/>
      <c r="AB984" s="33"/>
    </row>
    <row r="985" spans="1:28">
      <c r="A985" s="33"/>
      <c r="B985" s="33"/>
      <c r="C985" s="33"/>
      <c r="D985" s="33"/>
      <c r="E985" s="33"/>
      <c r="F985" s="33"/>
      <c r="G985" s="33"/>
      <c r="V985" s="33"/>
      <c r="W985" s="33"/>
      <c r="X985" s="33"/>
      <c r="Y985" s="33"/>
      <c r="Z985" s="33"/>
      <c r="AA985" s="33"/>
      <c r="AB985" s="33"/>
    </row>
    <row r="986" spans="1:28">
      <c r="A986" s="33"/>
      <c r="B986" s="33"/>
      <c r="C986" s="33"/>
      <c r="D986" s="33"/>
      <c r="E986" s="33"/>
      <c r="F986" s="33"/>
      <c r="G986" s="33"/>
      <c r="V986" s="33"/>
      <c r="W986" s="33"/>
      <c r="X986" s="33"/>
      <c r="Y986" s="33"/>
      <c r="Z986" s="33"/>
      <c r="AA986" s="33"/>
      <c r="AB986" s="33"/>
    </row>
    <row r="987" spans="1:28">
      <c r="A987" s="33"/>
      <c r="B987" s="33"/>
      <c r="C987" s="33"/>
      <c r="D987" s="33"/>
      <c r="E987" s="33"/>
      <c r="F987" s="33"/>
      <c r="G987" s="33"/>
      <c r="V987" s="33"/>
      <c r="W987" s="33"/>
      <c r="X987" s="33"/>
      <c r="Y987" s="33"/>
      <c r="Z987" s="33"/>
      <c r="AA987" s="33"/>
      <c r="AB987" s="33"/>
    </row>
    <row r="988" spans="1:28">
      <c r="A988" s="33"/>
      <c r="B988" s="33"/>
      <c r="C988" s="33"/>
      <c r="D988" s="33"/>
      <c r="E988" s="33"/>
      <c r="F988" s="33"/>
      <c r="G988" s="33"/>
      <c r="V988" s="33"/>
      <c r="W988" s="33"/>
      <c r="X988" s="33"/>
      <c r="Y988" s="33"/>
      <c r="Z988" s="33"/>
      <c r="AA988" s="33"/>
      <c r="AB988" s="33"/>
    </row>
    <row r="989" spans="1:28">
      <c r="A989" s="33"/>
      <c r="B989" s="33"/>
      <c r="C989" s="33"/>
      <c r="D989" s="33"/>
      <c r="E989" s="33"/>
      <c r="F989" s="33"/>
      <c r="G989" s="33"/>
      <c r="V989" s="33"/>
      <c r="W989" s="33"/>
      <c r="X989" s="33"/>
      <c r="Y989" s="33"/>
      <c r="Z989" s="33"/>
      <c r="AA989" s="33"/>
      <c r="AB989" s="33"/>
    </row>
    <row r="990" spans="1:28">
      <c r="A990" s="33"/>
      <c r="B990" s="33"/>
      <c r="C990" s="33"/>
      <c r="D990" s="33"/>
      <c r="E990" s="33"/>
      <c r="F990" s="33"/>
      <c r="G990" s="33"/>
      <c r="V990" s="33"/>
      <c r="W990" s="33"/>
      <c r="X990" s="33"/>
      <c r="Y990" s="33"/>
      <c r="Z990" s="33"/>
      <c r="AA990" s="33"/>
      <c r="AB990" s="33"/>
    </row>
    <row r="991" spans="1:28">
      <c r="A991" s="33"/>
      <c r="B991" s="33"/>
      <c r="C991" s="33"/>
      <c r="D991" s="33"/>
      <c r="E991" s="33"/>
      <c r="F991" s="33"/>
      <c r="G991" s="33"/>
      <c r="V991" s="33"/>
      <c r="W991" s="33"/>
      <c r="X991" s="33"/>
      <c r="Y991" s="33"/>
      <c r="Z991" s="33"/>
      <c r="AA991" s="33"/>
      <c r="AB991" s="33"/>
    </row>
    <row r="992" spans="1:28">
      <c r="A992" s="33"/>
      <c r="B992" s="33"/>
      <c r="C992" s="33"/>
      <c r="D992" s="33"/>
      <c r="E992" s="33"/>
      <c r="F992" s="33"/>
      <c r="G992" s="33"/>
      <c r="V992" s="33"/>
      <c r="W992" s="33"/>
      <c r="X992" s="33"/>
      <c r="Y992" s="33"/>
      <c r="Z992" s="33"/>
      <c r="AA992" s="33"/>
      <c r="AB992" s="33"/>
    </row>
    <row r="993" spans="1:28">
      <c r="A993" s="33"/>
      <c r="B993" s="33"/>
      <c r="C993" s="33"/>
      <c r="D993" s="33"/>
      <c r="E993" s="33"/>
      <c r="F993" s="33"/>
      <c r="G993" s="33"/>
      <c r="V993" s="33"/>
      <c r="W993" s="33"/>
      <c r="X993" s="33"/>
      <c r="Y993" s="33"/>
      <c r="Z993" s="33"/>
      <c r="AA993" s="33"/>
      <c r="AB993" s="33"/>
    </row>
    <row r="994" spans="1:28">
      <c r="A994" s="33"/>
      <c r="B994" s="33"/>
      <c r="C994" s="33"/>
      <c r="D994" s="33"/>
      <c r="E994" s="33"/>
      <c r="F994" s="33"/>
      <c r="G994" s="33"/>
      <c r="V994" s="33"/>
      <c r="W994" s="33"/>
      <c r="X994" s="33"/>
      <c r="Y994" s="33"/>
      <c r="Z994" s="33"/>
      <c r="AA994" s="33"/>
      <c r="AB994" s="33"/>
    </row>
    <row r="995" spans="1:28">
      <c r="A995" s="33"/>
      <c r="B995" s="33"/>
      <c r="C995" s="33"/>
      <c r="D995" s="33"/>
      <c r="E995" s="33"/>
      <c r="F995" s="33"/>
      <c r="G995" s="33"/>
      <c r="V995" s="33"/>
      <c r="W995" s="33"/>
      <c r="X995" s="33"/>
      <c r="Y995" s="33"/>
      <c r="Z995" s="33"/>
      <c r="AA995" s="33"/>
      <c r="AB995" s="33"/>
    </row>
    <row r="996" spans="1:28">
      <c r="A996" s="33"/>
      <c r="B996" s="33"/>
      <c r="C996" s="33"/>
      <c r="D996" s="33"/>
      <c r="E996" s="33"/>
      <c r="F996" s="33"/>
      <c r="G996" s="33"/>
      <c r="V996" s="33"/>
      <c r="W996" s="33"/>
      <c r="X996" s="33"/>
      <c r="Y996" s="33"/>
      <c r="Z996" s="33"/>
      <c r="AA996" s="33"/>
      <c r="AB996" s="33"/>
    </row>
    <row r="997" spans="1:28">
      <c r="A997" s="33"/>
      <c r="B997" s="33"/>
      <c r="C997" s="33"/>
      <c r="D997" s="33"/>
      <c r="E997" s="33"/>
      <c r="F997" s="33"/>
      <c r="G997" s="33"/>
      <c r="V997" s="33"/>
      <c r="W997" s="33"/>
      <c r="X997" s="33"/>
      <c r="Y997" s="33"/>
      <c r="Z997" s="33"/>
      <c r="AA997" s="33"/>
      <c r="AB997" s="33"/>
    </row>
    <row r="998" spans="1:28">
      <c r="A998" s="33"/>
      <c r="B998" s="33"/>
      <c r="C998" s="33"/>
      <c r="D998" s="33"/>
      <c r="E998" s="33"/>
      <c r="F998" s="33"/>
      <c r="G998" s="33"/>
      <c r="V998" s="33"/>
      <c r="W998" s="33"/>
      <c r="X998" s="33"/>
      <c r="Y998" s="33"/>
      <c r="Z998" s="33"/>
      <c r="AA998" s="33"/>
      <c r="AB998" s="33"/>
    </row>
    <row r="999" spans="1:28">
      <c r="A999" s="33"/>
      <c r="B999" s="33"/>
      <c r="C999" s="33"/>
      <c r="D999" s="33"/>
      <c r="E999" s="33"/>
      <c r="F999" s="33"/>
      <c r="G999" s="33"/>
      <c r="V999" s="33"/>
      <c r="W999" s="33"/>
      <c r="X999" s="33"/>
      <c r="Y999" s="33"/>
      <c r="Z999" s="33"/>
      <c r="AA999" s="33"/>
      <c r="AB999" s="33"/>
    </row>
    <row r="1000" spans="1:28">
      <c r="A1000" s="33"/>
      <c r="B1000" s="33"/>
      <c r="C1000" s="33"/>
      <c r="D1000" s="33"/>
      <c r="E1000" s="33"/>
      <c r="F1000" s="33"/>
      <c r="G1000" s="33"/>
      <c r="V1000" s="33"/>
      <c r="W1000" s="33"/>
      <c r="X1000" s="33"/>
      <c r="Y1000" s="33"/>
      <c r="Z1000" s="33"/>
      <c r="AA1000" s="33"/>
      <c r="AB1000" s="33"/>
    </row>
    <row r="1001" spans="1:28">
      <c r="A1001" s="33"/>
      <c r="B1001" s="33"/>
      <c r="C1001" s="33"/>
      <c r="D1001" s="33"/>
      <c r="E1001" s="33"/>
      <c r="F1001" s="33"/>
      <c r="G1001" s="33"/>
      <c r="V1001" s="33"/>
      <c r="W1001" s="33"/>
      <c r="X1001" s="33"/>
      <c r="Y1001" s="33"/>
      <c r="Z1001" s="33"/>
      <c r="AA1001" s="33"/>
      <c r="AB1001" s="33"/>
    </row>
    <row r="1002" spans="1:28">
      <c r="A1002" s="33"/>
      <c r="B1002" s="33"/>
      <c r="C1002" s="33"/>
      <c r="D1002" s="33"/>
      <c r="E1002" s="33"/>
      <c r="F1002" s="33"/>
      <c r="G1002" s="33"/>
      <c r="V1002" s="33"/>
      <c r="W1002" s="33"/>
      <c r="X1002" s="33"/>
      <c r="Y1002" s="33"/>
      <c r="Z1002" s="33"/>
      <c r="AA1002" s="33"/>
      <c r="AB1002" s="33"/>
    </row>
    <row r="1003" spans="1:28">
      <c r="A1003" s="33"/>
      <c r="B1003" s="33"/>
      <c r="C1003" s="33"/>
      <c r="D1003" s="33"/>
      <c r="E1003" s="33"/>
      <c r="F1003" s="33"/>
      <c r="G1003" s="33"/>
      <c r="V1003" s="33"/>
      <c r="W1003" s="33"/>
      <c r="X1003" s="33"/>
      <c r="Y1003" s="33"/>
      <c r="Z1003" s="33"/>
      <c r="AA1003" s="33"/>
      <c r="AB1003" s="33"/>
    </row>
    <row r="1004" spans="1:28">
      <c r="A1004" s="33"/>
      <c r="B1004" s="33"/>
      <c r="C1004" s="33"/>
      <c r="D1004" s="33"/>
      <c r="E1004" s="33"/>
      <c r="F1004" s="33"/>
      <c r="G1004" s="33"/>
      <c r="V1004" s="33"/>
      <c r="W1004" s="33"/>
      <c r="X1004" s="33"/>
      <c r="Y1004" s="33"/>
      <c r="Z1004" s="33"/>
      <c r="AA1004" s="33"/>
      <c r="AB1004" s="33"/>
    </row>
    <row r="1005" spans="1:28">
      <c r="A1005" s="33"/>
      <c r="B1005" s="33"/>
      <c r="C1005" s="33"/>
      <c r="D1005" s="33"/>
      <c r="E1005" s="33"/>
      <c r="F1005" s="33"/>
      <c r="G1005" s="33"/>
      <c r="V1005" s="33"/>
      <c r="W1005" s="33"/>
      <c r="X1005" s="33"/>
      <c r="Y1005" s="33"/>
      <c r="Z1005" s="33"/>
      <c r="AA1005" s="33"/>
      <c r="AB1005" s="33"/>
    </row>
    <row r="1006" spans="1:28">
      <c r="A1006" s="33"/>
      <c r="B1006" s="33"/>
      <c r="C1006" s="33"/>
      <c r="D1006" s="33"/>
      <c r="E1006" s="33"/>
      <c r="F1006" s="33"/>
      <c r="G1006" s="33"/>
      <c r="V1006" s="33"/>
      <c r="W1006" s="33"/>
      <c r="X1006" s="33"/>
      <c r="Y1006" s="33"/>
      <c r="Z1006" s="33"/>
      <c r="AA1006" s="33"/>
      <c r="AB1006" s="33"/>
    </row>
    <row r="1007" spans="1:28">
      <c r="A1007" s="33"/>
      <c r="B1007" s="33"/>
      <c r="C1007" s="33"/>
      <c r="D1007" s="33"/>
      <c r="E1007" s="33"/>
      <c r="F1007" s="33"/>
      <c r="G1007" s="33"/>
      <c r="V1007" s="33"/>
      <c r="W1007" s="33"/>
      <c r="X1007" s="33"/>
      <c r="Y1007" s="33"/>
      <c r="Z1007" s="33"/>
      <c r="AA1007" s="33"/>
      <c r="AB1007" s="33"/>
    </row>
    <row r="1008" spans="1:28">
      <c r="A1008" s="33"/>
      <c r="B1008" s="33"/>
      <c r="C1008" s="33"/>
      <c r="D1008" s="33"/>
      <c r="E1008" s="33"/>
      <c r="F1008" s="33"/>
      <c r="G1008" s="33"/>
      <c r="V1008" s="33"/>
      <c r="W1008" s="33"/>
      <c r="X1008" s="33"/>
      <c r="Y1008" s="33"/>
      <c r="Z1008" s="33"/>
      <c r="AA1008" s="33"/>
      <c r="AB1008" s="33"/>
    </row>
    <row r="1009" spans="1:28">
      <c r="A1009" s="33"/>
      <c r="B1009" s="33"/>
      <c r="C1009" s="33"/>
      <c r="D1009" s="33"/>
      <c r="E1009" s="33"/>
      <c r="F1009" s="33"/>
      <c r="G1009" s="33"/>
      <c r="V1009" s="33"/>
      <c r="W1009" s="33"/>
      <c r="X1009" s="33"/>
      <c r="Y1009" s="33"/>
      <c r="Z1009" s="33"/>
      <c r="AA1009" s="33"/>
      <c r="AB1009" s="33"/>
    </row>
    <row r="1010" spans="1:28">
      <c r="A1010" s="33"/>
      <c r="B1010" s="33"/>
      <c r="C1010" s="33"/>
      <c r="D1010" s="33"/>
      <c r="E1010" s="33"/>
      <c r="F1010" s="33"/>
      <c r="G1010" s="33"/>
      <c r="V1010" s="33"/>
      <c r="W1010" s="33"/>
      <c r="X1010" s="33"/>
      <c r="Y1010" s="33"/>
      <c r="Z1010" s="33"/>
      <c r="AA1010" s="33"/>
      <c r="AB1010" s="33"/>
    </row>
    <row r="1011" spans="1:28">
      <c r="A1011" s="33"/>
      <c r="B1011" s="33"/>
      <c r="C1011" s="33"/>
      <c r="D1011" s="33"/>
      <c r="E1011" s="33"/>
      <c r="F1011" s="33"/>
      <c r="G1011" s="33"/>
      <c r="V1011" s="33"/>
      <c r="W1011" s="33"/>
      <c r="X1011" s="33"/>
      <c r="Y1011" s="33"/>
      <c r="Z1011" s="33"/>
      <c r="AA1011" s="33"/>
      <c r="AB1011" s="33"/>
    </row>
    <row r="1012" spans="1:28">
      <c r="A1012" s="33"/>
      <c r="B1012" s="33"/>
      <c r="C1012" s="33"/>
      <c r="D1012" s="33"/>
      <c r="E1012" s="33"/>
      <c r="F1012" s="33"/>
      <c r="G1012" s="33"/>
      <c r="V1012" s="33"/>
      <c r="W1012" s="33"/>
      <c r="X1012" s="33"/>
      <c r="Y1012" s="33"/>
      <c r="Z1012" s="33"/>
      <c r="AA1012" s="33"/>
      <c r="AB1012" s="33"/>
    </row>
    <row r="1013" spans="1:28">
      <c r="A1013" s="33"/>
      <c r="B1013" s="33"/>
      <c r="C1013" s="33"/>
      <c r="D1013" s="33"/>
      <c r="E1013" s="33"/>
      <c r="F1013" s="33"/>
      <c r="G1013" s="33"/>
      <c r="V1013" s="33"/>
      <c r="W1013" s="33"/>
      <c r="X1013" s="33"/>
      <c r="Y1013" s="33"/>
      <c r="Z1013" s="33"/>
      <c r="AA1013" s="33"/>
      <c r="AB1013" s="33"/>
    </row>
    <row r="1014" spans="1:28">
      <c r="A1014" s="33"/>
      <c r="B1014" s="33"/>
      <c r="C1014" s="33"/>
      <c r="D1014" s="33"/>
      <c r="E1014" s="33"/>
      <c r="F1014" s="33"/>
      <c r="G1014" s="33"/>
      <c r="V1014" s="33"/>
      <c r="W1014" s="33"/>
      <c r="X1014" s="33"/>
      <c r="Y1014" s="33"/>
      <c r="Z1014" s="33"/>
      <c r="AA1014" s="33"/>
      <c r="AB1014" s="33"/>
    </row>
    <row r="1015" spans="1:28">
      <c r="A1015" s="33"/>
      <c r="B1015" s="33"/>
      <c r="C1015" s="33"/>
      <c r="D1015" s="33"/>
      <c r="E1015" s="33"/>
      <c r="F1015" s="33"/>
      <c r="G1015" s="33"/>
      <c r="V1015" s="33"/>
      <c r="W1015" s="33"/>
      <c r="X1015" s="33"/>
      <c r="Y1015" s="33"/>
      <c r="Z1015" s="33"/>
      <c r="AA1015" s="33"/>
      <c r="AB1015" s="33"/>
    </row>
    <row r="1016" spans="1:28">
      <c r="A1016" s="33"/>
      <c r="B1016" s="33"/>
      <c r="C1016" s="33"/>
      <c r="D1016" s="33"/>
      <c r="E1016" s="33"/>
      <c r="F1016" s="33"/>
      <c r="G1016" s="33"/>
      <c r="V1016" s="33"/>
      <c r="W1016" s="33"/>
      <c r="X1016" s="33"/>
      <c r="Y1016" s="33"/>
      <c r="Z1016" s="33"/>
      <c r="AA1016" s="33"/>
      <c r="AB1016" s="33"/>
    </row>
    <row r="1017" spans="1:28">
      <c r="A1017" s="33"/>
      <c r="B1017" s="33"/>
      <c r="C1017" s="33"/>
      <c r="D1017" s="33"/>
      <c r="E1017" s="33"/>
      <c r="F1017" s="33"/>
      <c r="G1017" s="33"/>
      <c r="V1017" s="33"/>
      <c r="W1017" s="33"/>
      <c r="X1017" s="33"/>
      <c r="Y1017" s="33"/>
      <c r="Z1017" s="33"/>
      <c r="AA1017" s="33"/>
      <c r="AB1017" s="33"/>
    </row>
    <row r="1018" spans="1:28">
      <c r="A1018" s="33"/>
      <c r="B1018" s="33"/>
      <c r="C1018" s="33"/>
      <c r="D1018" s="33"/>
      <c r="E1018" s="33"/>
      <c r="F1018" s="33"/>
      <c r="G1018" s="33"/>
      <c r="V1018" s="33"/>
      <c r="W1018" s="33"/>
      <c r="X1018" s="33"/>
      <c r="Y1018" s="33"/>
      <c r="Z1018" s="33"/>
      <c r="AA1018" s="33"/>
      <c r="AB1018" s="33"/>
    </row>
    <row r="1019" spans="1:28">
      <c r="A1019" s="33"/>
      <c r="B1019" s="33"/>
      <c r="C1019" s="33"/>
      <c r="D1019" s="33"/>
      <c r="E1019" s="33"/>
      <c r="F1019" s="33"/>
      <c r="G1019" s="33"/>
      <c r="V1019" s="33"/>
      <c r="W1019" s="33"/>
      <c r="X1019" s="33"/>
      <c r="Y1019" s="33"/>
      <c r="Z1019" s="33"/>
      <c r="AA1019" s="33"/>
      <c r="AB1019" s="33"/>
    </row>
    <row r="1020" spans="1:28">
      <c r="A1020" s="33"/>
      <c r="B1020" s="33"/>
      <c r="C1020" s="33"/>
      <c r="D1020" s="33"/>
      <c r="E1020" s="33"/>
      <c r="F1020" s="33"/>
      <c r="G1020" s="33"/>
      <c r="V1020" s="33"/>
      <c r="W1020" s="33"/>
      <c r="X1020" s="33"/>
      <c r="Y1020" s="33"/>
      <c r="Z1020" s="33"/>
      <c r="AA1020" s="33"/>
      <c r="AB1020" s="33"/>
    </row>
    <row r="1021" spans="1:28">
      <c r="A1021" s="33"/>
      <c r="B1021" s="33"/>
      <c r="C1021" s="33"/>
      <c r="D1021" s="33"/>
      <c r="E1021" s="33"/>
      <c r="F1021" s="33"/>
      <c r="G1021" s="33"/>
      <c r="V1021" s="33"/>
      <c r="W1021" s="33"/>
      <c r="X1021" s="33"/>
      <c r="Y1021" s="33"/>
      <c r="Z1021" s="33"/>
      <c r="AA1021" s="33"/>
      <c r="AB1021" s="33"/>
    </row>
    <row r="1022" spans="1:28">
      <c r="A1022" s="33"/>
      <c r="B1022" s="33"/>
      <c r="C1022" s="33"/>
      <c r="D1022" s="33"/>
      <c r="E1022" s="33"/>
      <c r="F1022" s="33"/>
      <c r="G1022" s="33"/>
      <c r="V1022" s="33"/>
      <c r="W1022" s="33"/>
      <c r="X1022" s="33"/>
      <c r="Y1022" s="33"/>
      <c r="Z1022" s="33"/>
      <c r="AA1022" s="33"/>
      <c r="AB1022" s="33"/>
    </row>
    <row r="1023" spans="1:28">
      <c r="A1023" s="33"/>
      <c r="B1023" s="33"/>
      <c r="C1023" s="33"/>
      <c r="D1023" s="33"/>
      <c r="E1023" s="33"/>
      <c r="F1023" s="33"/>
      <c r="G1023" s="33"/>
      <c r="V1023" s="33"/>
      <c r="W1023" s="33"/>
      <c r="X1023" s="33"/>
      <c r="Y1023" s="33"/>
      <c r="Z1023" s="33"/>
      <c r="AA1023" s="33"/>
      <c r="AB1023" s="33"/>
    </row>
    <row r="1024" spans="1:28">
      <c r="A1024" s="33"/>
      <c r="B1024" s="33"/>
      <c r="C1024" s="33"/>
      <c r="D1024" s="33"/>
      <c r="E1024" s="33"/>
      <c r="F1024" s="33"/>
      <c r="G1024" s="33"/>
      <c r="V1024" s="33"/>
      <c r="W1024" s="33"/>
      <c r="X1024" s="33"/>
      <c r="Y1024" s="33"/>
      <c r="Z1024" s="33"/>
      <c r="AA1024" s="33"/>
      <c r="AB1024" s="33"/>
    </row>
    <row r="1025" spans="1:28">
      <c r="A1025" s="33"/>
      <c r="B1025" s="33"/>
      <c r="C1025" s="33"/>
      <c r="D1025" s="33"/>
      <c r="E1025" s="33"/>
      <c r="F1025" s="33"/>
      <c r="G1025" s="33"/>
      <c r="V1025" s="33"/>
      <c r="W1025" s="33"/>
      <c r="X1025" s="33"/>
      <c r="Y1025" s="33"/>
      <c r="Z1025" s="33"/>
      <c r="AA1025" s="33"/>
      <c r="AB1025" s="33"/>
    </row>
    <row r="1026" spans="1:28">
      <c r="A1026" s="33"/>
      <c r="B1026" s="33"/>
      <c r="C1026" s="33"/>
      <c r="D1026" s="33"/>
      <c r="E1026" s="33"/>
      <c r="F1026" s="33"/>
      <c r="G1026" s="33"/>
      <c r="V1026" s="33"/>
      <c r="W1026" s="33"/>
      <c r="X1026" s="33"/>
      <c r="Y1026" s="33"/>
      <c r="Z1026" s="33"/>
      <c r="AA1026" s="33"/>
      <c r="AB1026" s="33"/>
    </row>
    <row r="1027" spans="1:28">
      <c r="A1027" s="33"/>
      <c r="B1027" s="33"/>
      <c r="C1027" s="33"/>
      <c r="D1027" s="33"/>
      <c r="E1027" s="33"/>
      <c r="F1027" s="33"/>
      <c r="G1027" s="33"/>
      <c r="V1027" s="33"/>
      <c r="W1027" s="33"/>
      <c r="X1027" s="33"/>
      <c r="Y1027" s="33"/>
      <c r="Z1027" s="33"/>
      <c r="AA1027" s="33"/>
      <c r="AB1027" s="33"/>
    </row>
    <row r="1028" spans="1:28">
      <c r="A1028" s="33"/>
      <c r="B1028" s="33"/>
      <c r="C1028" s="33"/>
      <c r="D1028" s="33"/>
      <c r="E1028" s="33"/>
      <c r="F1028" s="33"/>
      <c r="G1028" s="33"/>
      <c r="V1028" s="33"/>
      <c r="W1028" s="33"/>
      <c r="X1028" s="33"/>
      <c r="Y1028" s="33"/>
      <c r="Z1028" s="33"/>
      <c r="AA1028" s="33"/>
      <c r="AB1028" s="33"/>
    </row>
    <row r="1029" spans="1:28">
      <c r="A1029" s="33"/>
      <c r="B1029" s="33"/>
      <c r="C1029" s="33"/>
      <c r="D1029" s="33"/>
      <c r="E1029" s="33"/>
      <c r="F1029" s="33"/>
      <c r="G1029" s="33"/>
      <c r="V1029" s="33"/>
      <c r="W1029" s="33"/>
      <c r="X1029" s="33"/>
      <c r="Y1029" s="33"/>
      <c r="Z1029" s="33"/>
      <c r="AA1029" s="33"/>
      <c r="AB1029" s="33"/>
    </row>
    <row r="1030" spans="1:28">
      <c r="A1030" s="33"/>
      <c r="B1030" s="33"/>
      <c r="C1030" s="33"/>
      <c r="D1030" s="33"/>
      <c r="E1030" s="33"/>
      <c r="F1030" s="33"/>
      <c r="G1030" s="33"/>
      <c r="V1030" s="33"/>
      <c r="W1030" s="33"/>
      <c r="X1030" s="33"/>
      <c r="Y1030" s="33"/>
      <c r="Z1030" s="33"/>
      <c r="AA1030" s="33"/>
      <c r="AB1030" s="33"/>
    </row>
    <row r="1031" spans="1:28">
      <c r="A1031" s="33"/>
      <c r="B1031" s="33"/>
      <c r="C1031" s="33"/>
      <c r="D1031" s="33"/>
      <c r="E1031" s="33"/>
      <c r="F1031" s="33"/>
      <c r="G1031" s="33"/>
      <c r="V1031" s="33"/>
      <c r="W1031" s="33"/>
      <c r="X1031" s="33"/>
      <c r="Y1031" s="33"/>
      <c r="Z1031" s="33"/>
      <c r="AA1031" s="33"/>
      <c r="AB1031" s="33"/>
    </row>
    <row r="1032" spans="1:28">
      <c r="A1032" s="33"/>
      <c r="B1032" s="33"/>
      <c r="C1032" s="33"/>
      <c r="D1032" s="33"/>
      <c r="E1032" s="33"/>
      <c r="F1032" s="33"/>
      <c r="G1032" s="33"/>
      <c r="V1032" s="33"/>
      <c r="W1032" s="33"/>
      <c r="X1032" s="33"/>
      <c r="Y1032" s="33"/>
      <c r="Z1032" s="33"/>
      <c r="AA1032" s="33"/>
      <c r="AB1032" s="33"/>
    </row>
    <row r="1033" spans="1:28">
      <c r="A1033" s="33"/>
      <c r="B1033" s="33"/>
      <c r="C1033" s="33"/>
      <c r="D1033" s="33"/>
      <c r="E1033" s="33"/>
      <c r="F1033" s="33"/>
      <c r="G1033" s="33"/>
      <c r="V1033" s="33"/>
      <c r="W1033" s="33"/>
      <c r="X1033" s="33"/>
      <c r="Y1033" s="33"/>
      <c r="Z1033" s="33"/>
      <c r="AA1033" s="33"/>
      <c r="AB1033" s="33"/>
    </row>
    <row r="1034" spans="1:28">
      <c r="A1034" s="33"/>
      <c r="B1034" s="33"/>
      <c r="C1034" s="33"/>
      <c r="D1034" s="33"/>
      <c r="E1034" s="33"/>
      <c r="F1034" s="33"/>
      <c r="G1034" s="33"/>
      <c r="V1034" s="33"/>
      <c r="W1034" s="33"/>
      <c r="X1034" s="33"/>
      <c r="Y1034" s="33"/>
      <c r="Z1034" s="33"/>
      <c r="AA1034" s="33"/>
      <c r="AB1034" s="33"/>
    </row>
    <row r="1035" spans="1:28">
      <c r="A1035" s="33"/>
      <c r="B1035" s="33"/>
      <c r="C1035" s="33"/>
      <c r="D1035" s="33"/>
      <c r="E1035" s="33"/>
      <c r="F1035" s="33"/>
      <c r="G1035" s="33"/>
      <c r="V1035" s="33"/>
      <c r="W1035" s="33"/>
      <c r="X1035" s="33"/>
      <c r="Y1035" s="33"/>
      <c r="Z1035" s="33"/>
      <c r="AA1035" s="33"/>
      <c r="AB1035" s="33"/>
    </row>
    <row r="1036" spans="1:28">
      <c r="A1036" s="33"/>
      <c r="B1036" s="33"/>
      <c r="C1036" s="33"/>
      <c r="D1036" s="33"/>
      <c r="E1036" s="33"/>
      <c r="F1036" s="33"/>
      <c r="G1036" s="33"/>
      <c r="V1036" s="33"/>
      <c r="W1036" s="33"/>
      <c r="X1036" s="33"/>
      <c r="Y1036" s="33"/>
      <c r="Z1036" s="33"/>
      <c r="AA1036" s="33"/>
      <c r="AB1036" s="33"/>
    </row>
    <row r="1037" spans="1:28">
      <c r="A1037" s="33"/>
      <c r="B1037" s="33"/>
      <c r="C1037" s="33"/>
      <c r="D1037" s="33"/>
      <c r="E1037" s="33"/>
      <c r="F1037" s="33"/>
      <c r="G1037" s="33"/>
      <c r="V1037" s="33"/>
      <c r="W1037" s="33"/>
      <c r="X1037" s="33"/>
      <c r="Y1037" s="33"/>
      <c r="Z1037" s="33"/>
      <c r="AA1037" s="33"/>
      <c r="AB1037" s="33"/>
    </row>
    <row r="1038" spans="1:28">
      <c r="A1038" s="33"/>
      <c r="B1038" s="33"/>
      <c r="C1038" s="33"/>
      <c r="D1038" s="33"/>
      <c r="E1038" s="33"/>
      <c r="F1038" s="33"/>
      <c r="G1038" s="33"/>
      <c r="V1038" s="33"/>
      <c r="W1038" s="33"/>
      <c r="X1038" s="33"/>
      <c r="Y1038" s="33"/>
      <c r="Z1038" s="33"/>
      <c r="AA1038" s="33"/>
      <c r="AB1038" s="33"/>
    </row>
    <row r="1039" spans="1:28">
      <c r="A1039" s="33"/>
      <c r="B1039" s="33"/>
      <c r="C1039" s="33"/>
      <c r="D1039" s="33"/>
      <c r="E1039" s="33"/>
      <c r="F1039" s="33"/>
      <c r="G1039" s="33"/>
      <c r="V1039" s="33"/>
      <c r="W1039" s="33"/>
      <c r="X1039" s="33"/>
      <c r="Y1039" s="33"/>
      <c r="Z1039" s="33"/>
      <c r="AA1039" s="33"/>
      <c r="AB1039" s="33"/>
    </row>
    <row r="1040" spans="1:28">
      <c r="A1040" s="33"/>
      <c r="B1040" s="33"/>
      <c r="C1040" s="33"/>
      <c r="D1040" s="33"/>
      <c r="E1040" s="33"/>
      <c r="F1040" s="33"/>
      <c r="G1040" s="33"/>
      <c r="V1040" s="33"/>
      <c r="W1040" s="33"/>
      <c r="X1040" s="33"/>
      <c r="Y1040" s="33"/>
      <c r="Z1040" s="33"/>
      <c r="AA1040" s="33"/>
      <c r="AB1040" s="33"/>
    </row>
    <row r="1041" spans="1:28">
      <c r="A1041" s="33"/>
      <c r="B1041" s="33"/>
      <c r="C1041" s="33"/>
      <c r="D1041" s="33"/>
      <c r="E1041" s="33"/>
      <c r="F1041" s="33"/>
      <c r="G1041" s="33"/>
      <c r="V1041" s="33"/>
      <c r="W1041" s="33"/>
      <c r="X1041" s="33"/>
      <c r="Y1041" s="33"/>
      <c r="Z1041" s="33"/>
      <c r="AA1041" s="33"/>
      <c r="AB1041" s="33"/>
    </row>
    <row r="1042" spans="1:28">
      <c r="A1042" s="33"/>
      <c r="B1042" s="33"/>
      <c r="C1042" s="33"/>
      <c r="D1042" s="33"/>
      <c r="E1042" s="33"/>
      <c r="F1042" s="33"/>
      <c r="G1042" s="33"/>
      <c r="V1042" s="33"/>
      <c r="W1042" s="33"/>
      <c r="X1042" s="33"/>
      <c r="Y1042" s="33"/>
      <c r="Z1042" s="33"/>
      <c r="AA1042" s="33"/>
      <c r="AB1042" s="33"/>
    </row>
    <row r="1043" spans="1:28">
      <c r="A1043" s="33"/>
      <c r="B1043" s="33"/>
      <c r="C1043" s="33"/>
      <c r="D1043" s="33"/>
      <c r="E1043" s="33"/>
      <c r="F1043" s="33"/>
      <c r="G1043" s="33"/>
      <c r="V1043" s="33"/>
      <c r="W1043" s="33"/>
      <c r="X1043" s="33"/>
      <c r="Y1043" s="33"/>
      <c r="Z1043" s="33"/>
      <c r="AA1043" s="33"/>
      <c r="AB1043" s="33"/>
    </row>
    <row r="1044" spans="1:28">
      <c r="A1044" s="33"/>
      <c r="B1044" s="33"/>
      <c r="C1044" s="33"/>
      <c r="D1044" s="33"/>
      <c r="E1044" s="33"/>
      <c r="F1044" s="33"/>
      <c r="G1044" s="33"/>
      <c r="V1044" s="33"/>
      <c r="W1044" s="33"/>
      <c r="X1044" s="33"/>
      <c r="Y1044" s="33"/>
      <c r="Z1044" s="33"/>
      <c r="AA1044" s="33"/>
      <c r="AB1044" s="33"/>
    </row>
    <row r="1045" spans="1:28">
      <c r="A1045" s="33"/>
      <c r="B1045" s="33"/>
      <c r="C1045" s="33"/>
      <c r="D1045" s="33"/>
      <c r="E1045" s="33"/>
      <c r="F1045" s="33"/>
      <c r="G1045" s="33"/>
      <c r="V1045" s="33"/>
      <c r="W1045" s="33"/>
      <c r="X1045" s="33"/>
      <c r="Y1045" s="33"/>
      <c r="Z1045" s="33"/>
      <c r="AA1045" s="33"/>
      <c r="AB1045" s="33"/>
    </row>
    <row r="1046" spans="1:28">
      <c r="A1046" s="33"/>
      <c r="B1046" s="33"/>
      <c r="C1046" s="33"/>
      <c r="D1046" s="33"/>
      <c r="E1046" s="33"/>
      <c r="F1046" s="33"/>
      <c r="G1046" s="33"/>
      <c r="V1046" s="33"/>
      <c r="W1046" s="33"/>
      <c r="X1046" s="33"/>
      <c r="Y1046" s="33"/>
      <c r="Z1046" s="33"/>
      <c r="AA1046" s="33"/>
      <c r="AB1046" s="33"/>
    </row>
    <row r="1047" spans="1:28">
      <c r="A1047" s="33"/>
      <c r="B1047" s="33"/>
      <c r="C1047" s="33"/>
      <c r="D1047" s="33"/>
      <c r="E1047" s="33"/>
      <c r="F1047" s="33"/>
      <c r="G1047" s="33"/>
      <c r="V1047" s="33"/>
      <c r="W1047" s="33"/>
      <c r="X1047" s="33"/>
      <c r="Y1047" s="33"/>
      <c r="Z1047" s="33"/>
      <c r="AA1047" s="33"/>
      <c r="AB1047" s="33"/>
    </row>
    <row r="1048" spans="1:28">
      <c r="A1048" s="33"/>
      <c r="B1048" s="33"/>
      <c r="C1048" s="33"/>
      <c r="D1048" s="33"/>
      <c r="E1048" s="33"/>
      <c r="F1048" s="33"/>
      <c r="G1048" s="33"/>
      <c r="V1048" s="33"/>
      <c r="W1048" s="33"/>
      <c r="X1048" s="33"/>
      <c r="Y1048" s="33"/>
      <c r="Z1048" s="33"/>
      <c r="AA1048" s="33"/>
      <c r="AB1048" s="33"/>
    </row>
    <row r="1049" spans="1:28">
      <c r="A1049" s="33"/>
      <c r="B1049" s="33"/>
      <c r="C1049" s="33"/>
      <c r="D1049" s="33"/>
      <c r="E1049" s="33"/>
      <c r="F1049" s="33"/>
      <c r="G1049" s="33"/>
      <c r="V1049" s="33"/>
      <c r="W1049" s="33"/>
      <c r="X1049" s="33"/>
      <c r="Y1049" s="33"/>
      <c r="Z1049" s="33"/>
      <c r="AA1049" s="33"/>
      <c r="AB1049" s="33"/>
    </row>
    <row r="1050" spans="1:28">
      <c r="A1050" s="33"/>
      <c r="B1050" s="33"/>
      <c r="C1050" s="33"/>
      <c r="D1050" s="33"/>
      <c r="E1050" s="33"/>
      <c r="F1050" s="33"/>
      <c r="G1050" s="33"/>
      <c r="V1050" s="33"/>
      <c r="W1050" s="33"/>
      <c r="X1050" s="33"/>
      <c r="Y1050" s="33"/>
      <c r="Z1050" s="33"/>
      <c r="AA1050" s="33"/>
      <c r="AB1050" s="33"/>
    </row>
    <row r="1051" spans="1:28">
      <c r="A1051" s="33"/>
      <c r="B1051" s="33"/>
      <c r="C1051" s="33"/>
      <c r="D1051" s="33"/>
      <c r="E1051" s="33"/>
      <c r="F1051" s="33"/>
      <c r="G1051" s="33"/>
      <c r="V1051" s="33"/>
      <c r="W1051" s="33"/>
      <c r="X1051" s="33"/>
      <c r="Y1051" s="33"/>
      <c r="Z1051" s="33"/>
      <c r="AA1051" s="33"/>
      <c r="AB1051" s="33"/>
    </row>
    <row r="1052" spans="1:28">
      <c r="A1052" s="33"/>
      <c r="B1052" s="33"/>
      <c r="C1052" s="33"/>
      <c r="D1052" s="33"/>
      <c r="E1052" s="33"/>
      <c r="F1052" s="33"/>
      <c r="G1052" s="33"/>
      <c r="V1052" s="33"/>
      <c r="W1052" s="33"/>
      <c r="X1052" s="33"/>
      <c r="Y1052" s="33"/>
      <c r="Z1052" s="33"/>
      <c r="AA1052" s="33"/>
      <c r="AB1052" s="33"/>
    </row>
    <row r="1053" spans="1:28">
      <c r="A1053" s="33"/>
      <c r="B1053" s="33"/>
      <c r="C1053" s="33"/>
      <c r="D1053" s="33"/>
      <c r="E1053" s="33"/>
      <c r="F1053" s="33"/>
      <c r="G1053" s="33"/>
      <c r="V1053" s="33"/>
      <c r="W1053" s="33"/>
      <c r="X1053" s="33"/>
      <c r="Y1053" s="33"/>
      <c r="Z1053" s="33"/>
      <c r="AA1053" s="33"/>
      <c r="AB1053" s="33"/>
    </row>
    <row r="1054" spans="1:28">
      <c r="A1054" s="33"/>
      <c r="B1054" s="33"/>
      <c r="C1054" s="33"/>
      <c r="D1054" s="33"/>
      <c r="E1054" s="33"/>
      <c r="F1054" s="33"/>
      <c r="G1054" s="33"/>
      <c r="V1054" s="33"/>
      <c r="W1054" s="33"/>
      <c r="X1054" s="33"/>
      <c r="Y1054" s="33"/>
      <c r="Z1054" s="33"/>
      <c r="AA1054" s="33"/>
      <c r="AB1054" s="33"/>
    </row>
    <row r="1055" spans="1:28">
      <c r="A1055" s="33"/>
      <c r="B1055" s="33"/>
      <c r="C1055" s="33"/>
      <c r="D1055" s="33"/>
      <c r="E1055" s="33"/>
      <c r="F1055" s="33"/>
      <c r="G1055" s="33"/>
      <c r="V1055" s="33"/>
      <c r="W1055" s="33"/>
      <c r="X1055" s="33"/>
      <c r="Y1055" s="33"/>
      <c r="Z1055" s="33"/>
      <c r="AA1055" s="33"/>
      <c r="AB1055" s="33"/>
    </row>
    <row r="1056" spans="1:28">
      <c r="A1056" s="33"/>
      <c r="B1056" s="33"/>
      <c r="C1056" s="33"/>
      <c r="D1056" s="33"/>
      <c r="E1056" s="33"/>
      <c r="F1056" s="33"/>
      <c r="G1056" s="33"/>
      <c r="V1056" s="33"/>
      <c r="W1056" s="33"/>
      <c r="X1056" s="33"/>
      <c r="Y1056" s="33"/>
      <c r="Z1056" s="33"/>
      <c r="AA1056" s="33"/>
      <c r="AB1056" s="33"/>
    </row>
    <row r="1057" spans="1:28">
      <c r="A1057" s="33"/>
      <c r="B1057" s="33"/>
      <c r="C1057" s="33"/>
      <c r="D1057" s="33"/>
      <c r="E1057" s="33"/>
      <c r="F1057" s="33"/>
      <c r="G1057" s="33"/>
      <c r="V1057" s="33"/>
      <c r="W1057" s="33"/>
      <c r="X1057" s="33"/>
      <c r="Y1057" s="33"/>
      <c r="Z1057" s="33"/>
      <c r="AA1057" s="33"/>
      <c r="AB1057" s="33"/>
    </row>
    <row r="1058" spans="1:28">
      <c r="A1058" s="33"/>
      <c r="B1058" s="33"/>
      <c r="C1058" s="33"/>
      <c r="D1058" s="33"/>
      <c r="E1058" s="33"/>
      <c r="F1058" s="33"/>
      <c r="G1058" s="33"/>
      <c r="V1058" s="33"/>
      <c r="W1058" s="33"/>
      <c r="X1058" s="33"/>
      <c r="Y1058" s="33"/>
      <c r="Z1058" s="33"/>
      <c r="AA1058" s="33"/>
      <c r="AB1058" s="33"/>
    </row>
    <row r="1059" spans="1:28">
      <c r="A1059" s="33"/>
      <c r="B1059" s="33"/>
      <c r="C1059" s="33"/>
      <c r="D1059" s="33"/>
      <c r="E1059" s="33"/>
      <c r="F1059" s="33"/>
      <c r="G1059" s="33"/>
      <c r="V1059" s="33"/>
      <c r="W1059" s="33"/>
      <c r="X1059" s="33"/>
      <c r="Y1059" s="33"/>
      <c r="Z1059" s="33"/>
      <c r="AA1059" s="33"/>
      <c r="AB1059" s="33"/>
    </row>
    <row r="1060" spans="1:28">
      <c r="A1060" s="33"/>
      <c r="B1060" s="33"/>
      <c r="C1060" s="33"/>
      <c r="D1060" s="33"/>
      <c r="E1060" s="33"/>
      <c r="F1060" s="33"/>
      <c r="G1060" s="33"/>
      <c r="V1060" s="33"/>
      <c r="W1060" s="33"/>
      <c r="X1060" s="33"/>
      <c r="Y1060" s="33"/>
      <c r="Z1060" s="33"/>
      <c r="AA1060" s="33"/>
      <c r="AB1060" s="33"/>
    </row>
    <row r="1061" spans="1:28">
      <c r="A1061" s="33"/>
      <c r="B1061" s="33"/>
      <c r="C1061" s="33"/>
      <c r="D1061" s="33"/>
      <c r="E1061" s="33"/>
      <c r="F1061" s="33"/>
      <c r="G1061" s="33"/>
      <c r="V1061" s="33"/>
      <c r="W1061" s="33"/>
      <c r="X1061" s="33"/>
      <c r="Y1061" s="33"/>
      <c r="Z1061" s="33"/>
      <c r="AA1061" s="33"/>
      <c r="AB1061" s="33"/>
    </row>
    <row r="1062" spans="1:28">
      <c r="A1062" s="33"/>
      <c r="B1062" s="33"/>
      <c r="C1062" s="33"/>
      <c r="D1062" s="33"/>
      <c r="E1062" s="33"/>
      <c r="F1062" s="33"/>
      <c r="G1062" s="33"/>
      <c r="V1062" s="33"/>
      <c r="W1062" s="33"/>
      <c r="X1062" s="33"/>
      <c r="Y1062" s="33"/>
      <c r="Z1062" s="33"/>
      <c r="AA1062" s="33"/>
      <c r="AB1062" s="33"/>
    </row>
    <row r="1063" spans="1:28">
      <c r="A1063" s="33"/>
      <c r="B1063" s="33"/>
      <c r="C1063" s="33"/>
      <c r="D1063" s="33"/>
      <c r="E1063" s="33"/>
      <c r="F1063" s="33"/>
      <c r="G1063" s="33"/>
      <c r="V1063" s="33"/>
      <c r="W1063" s="33"/>
      <c r="X1063" s="33"/>
      <c r="Y1063" s="33"/>
      <c r="Z1063" s="33"/>
      <c r="AA1063" s="33"/>
      <c r="AB1063" s="33"/>
    </row>
    <row r="1064" spans="1:28">
      <c r="A1064" s="33"/>
      <c r="B1064" s="33"/>
      <c r="C1064" s="33"/>
      <c r="D1064" s="33"/>
      <c r="E1064" s="33"/>
      <c r="F1064" s="33"/>
      <c r="G1064" s="33"/>
      <c r="V1064" s="33"/>
      <c r="W1064" s="33"/>
      <c r="X1064" s="33"/>
      <c r="Y1064" s="33"/>
      <c r="Z1064" s="33"/>
      <c r="AA1064" s="33"/>
      <c r="AB1064" s="33"/>
    </row>
    <row r="1065" spans="1:28">
      <c r="A1065" s="33"/>
      <c r="B1065" s="33"/>
      <c r="C1065" s="33"/>
      <c r="D1065" s="33"/>
      <c r="E1065" s="33"/>
      <c r="F1065" s="33"/>
      <c r="G1065" s="33"/>
      <c r="V1065" s="33"/>
      <c r="W1065" s="33"/>
      <c r="X1065" s="33"/>
      <c r="Y1065" s="33"/>
      <c r="Z1065" s="33"/>
      <c r="AA1065" s="33"/>
      <c r="AB1065" s="33"/>
    </row>
    <row r="1066" spans="1:28">
      <c r="A1066" s="33"/>
      <c r="B1066" s="33"/>
      <c r="C1066" s="33"/>
      <c r="D1066" s="33"/>
      <c r="E1066" s="33"/>
      <c r="F1066" s="33"/>
      <c r="G1066" s="33"/>
      <c r="V1066" s="33"/>
      <c r="W1066" s="33"/>
      <c r="X1066" s="33"/>
      <c r="Y1066" s="33"/>
      <c r="Z1066" s="33"/>
      <c r="AA1066" s="33"/>
      <c r="AB1066" s="33"/>
    </row>
    <row r="1067" spans="1:28">
      <c r="A1067" s="33"/>
      <c r="B1067" s="33"/>
      <c r="C1067" s="33"/>
      <c r="D1067" s="33"/>
      <c r="E1067" s="33"/>
      <c r="F1067" s="33"/>
      <c r="G1067" s="33"/>
      <c r="V1067" s="33"/>
      <c r="W1067" s="33"/>
      <c r="X1067" s="33"/>
      <c r="Y1067" s="33"/>
      <c r="Z1067" s="33"/>
      <c r="AA1067" s="33"/>
      <c r="AB1067" s="33"/>
    </row>
    <row r="1068" spans="1:28">
      <c r="A1068" s="33"/>
      <c r="B1068" s="33"/>
      <c r="C1068" s="33"/>
      <c r="D1068" s="33"/>
      <c r="E1068" s="33"/>
      <c r="F1068" s="33"/>
      <c r="G1068" s="33"/>
      <c r="V1068" s="33"/>
      <c r="W1068" s="33"/>
      <c r="X1068" s="33"/>
      <c r="Y1068" s="33"/>
      <c r="Z1068" s="33"/>
      <c r="AA1068" s="33"/>
      <c r="AB1068" s="33"/>
    </row>
    <row r="1069" spans="1:28">
      <c r="A1069" s="33"/>
      <c r="B1069" s="33"/>
      <c r="C1069" s="33"/>
      <c r="D1069" s="33"/>
      <c r="E1069" s="33"/>
      <c r="F1069" s="33"/>
      <c r="G1069" s="33"/>
      <c r="V1069" s="33"/>
      <c r="W1069" s="33"/>
      <c r="X1069" s="33"/>
      <c r="Y1069" s="33"/>
      <c r="Z1069" s="33"/>
      <c r="AA1069" s="33"/>
      <c r="AB1069" s="33"/>
    </row>
    <row r="1070" spans="1:28">
      <c r="A1070" s="33"/>
      <c r="B1070" s="33"/>
      <c r="C1070" s="33"/>
      <c r="D1070" s="33"/>
      <c r="E1070" s="33"/>
      <c r="F1070" s="33"/>
      <c r="G1070" s="33"/>
      <c r="V1070" s="33"/>
      <c r="W1070" s="33"/>
      <c r="X1070" s="33"/>
      <c r="Y1070" s="33"/>
      <c r="Z1070" s="33"/>
      <c r="AA1070" s="33"/>
      <c r="AB1070" s="33"/>
    </row>
    <row r="1071" spans="1:28">
      <c r="A1071" s="33"/>
      <c r="B1071" s="33"/>
      <c r="C1071" s="33"/>
      <c r="D1071" s="33"/>
      <c r="E1071" s="33"/>
      <c r="F1071" s="33"/>
      <c r="G1071" s="33"/>
      <c r="V1071" s="33"/>
      <c r="W1071" s="33"/>
      <c r="X1071" s="33"/>
      <c r="Y1071" s="33"/>
      <c r="Z1071" s="33"/>
      <c r="AA1071" s="33"/>
      <c r="AB1071" s="33"/>
    </row>
    <row r="1072" spans="1:28">
      <c r="A1072" s="33"/>
      <c r="B1072" s="33"/>
      <c r="C1072" s="33"/>
      <c r="D1072" s="33"/>
      <c r="E1072" s="33"/>
      <c r="F1072" s="33"/>
      <c r="G1072" s="33"/>
      <c r="V1072" s="33"/>
      <c r="W1072" s="33"/>
      <c r="X1072" s="33"/>
      <c r="Y1072" s="33"/>
      <c r="Z1072" s="33"/>
      <c r="AA1072" s="33"/>
      <c r="AB1072" s="33"/>
    </row>
    <row r="1073" spans="1:28">
      <c r="A1073" s="33"/>
      <c r="B1073" s="33"/>
      <c r="C1073" s="33"/>
      <c r="D1073" s="33"/>
      <c r="E1073" s="33"/>
      <c r="F1073" s="33"/>
      <c r="G1073" s="33"/>
      <c r="V1073" s="33"/>
      <c r="W1073" s="33"/>
      <c r="X1073" s="33"/>
      <c r="Y1073" s="33"/>
      <c r="Z1073" s="33"/>
      <c r="AA1073" s="33"/>
      <c r="AB1073" s="33"/>
    </row>
    <row r="1074" spans="1:28">
      <c r="A1074" s="33"/>
      <c r="B1074" s="33"/>
      <c r="C1074" s="33"/>
      <c r="D1074" s="33"/>
      <c r="E1074" s="33"/>
      <c r="F1074" s="33"/>
      <c r="G1074" s="33"/>
      <c r="V1074" s="33"/>
      <c r="W1074" s="33"/>
      <c r="X1074" s="33"/>
      <c r="Y1074" s="33"/>
      <c r="Z1074" s="33"/>
      <c r="AA1074" s="33"/>
      <c r="AB1074" s="33"/>
    </row>
    <row r="1075" spans="1:28">
      <c r="A1075" s="33"/>
      <c r="B1075" s="33"/>
      <c r="C1075" s="33"/>
      <c r="D1075" s="33"/>
      <c r="E1075" s="33"/>
      <c r="F1075" s="33"/>
      <c r="G1075" s="33"/>
      <c r="V1075" s="33"/>
      <c r="W1075" s="33"/>
      <c r="X1075" s="33"/>
      <c r="Y1075" s="33"/>
      <c r="Z1075" s="33"/>
      <c r="AA1075" s="33"/>
      <c r="AB1075" s="33"/>
    </row>
    <row r="1076" spans="1:28">
      <c r="A1076" s="33"/>
      <c r="B1076" s="33"/>
      <c r="C1076" s="33"/>
      <c r="D1076" s="33"/>
      <c r="E1076" s="33"/>
      <c r="F1076" s="33"/>
      <c r="G1076" s="33"/>
      <c r="V1076" s="33"/>
      <c r="W1076" s="33"/>
      <c r="X1076" s="33"/>
      <c r="Y1076" s="33"/>
      <c r="Z1076" s="33"/>
      <c r="AA1076" s="33"/>
      <c r="AB1076" s="33"/>
    </row>
    <row r="1077" spans="1:28">
      <c r="A1077" s="33"/>
      <c r="B1077" s="33"/>
      <c r="C1077" s="33"/>
      <c r="D1077" s="33"/>
      <c r="E1077" s="33"/>
      <c r="F1077" s="33"/>
      <c r="G1077" s="33"/>
      <c r="V1077" s="33"/>
      <c r="W1077" s="33"/>
      <c r="X1077" s="33"/>
      <c r="Y1077" s="33"/>
      <c r="Z1077" s="33"/>
      <c r="AA1077" s="33"/>
      <c r="AB1077" s="33"/>
    </row>
    <row r="1078" spans="1:28">
      <c r="A1078" s="33"/>
      <c r="B1078" s="33"/>
      <c r="C1078" s="33"/>
      <c r="D1078" s="33"/>
      <c r="E1078" s="33"/>
      <c r="F1078" s="33"/>
      <c r="G1078" s="33"/>
      <c r="V1078" s="33"/>
      <c r="W1078" s="33"/>
      <c r="X1078" s="33"/>
      <c r="Y1078" s="33"/>
      <c r="Z1078" s="33"/>
      <c r="AA1078" s="33"/>
      <c r="AB1078" s="33"/>
    </row>
    <row r="1079" spans="1:28">
      <c r="A1079" s="33"/>
      <c r="B1079" s="33"/>
      <c r="C1079" s="33"/>
      <c r="D1079" s="33"/>
      <c r="E1079" s="33"/>
      <c r="F1079" s="33"/>
      <c r="G1079" s="33"/>
      <c r="V1079" s="33"/>
      <c r="W1079" s="33"/>
      <c r="X1079" s="33"/>
      <c r="Y1079" s="33"/>
      <c r="Z1079" s="33"/>
      <c r="AA1079" s="33"/>
      <c r="AB1079" s="33"/>
    </row>
    <row r="1080" spans="1:28">
      <c r="A1080" s="33"/>
      <c r="B1080" s="33"/>
      <c r="C1080" s="33"/>
      <c r="D1080" s="33"/>
      <c r="E1080" s="33"/>
      <c r="F1080" s="33"/>
      <c r="G1080" s="33"/>
      <c r="V1080" s="33"/>
      <c r="W1080" s="33"/>
      <c r="X1080" s="33"/>
      <c r="Y1080" s="33"/>
      <c r="Z1080" s="33"/>
      <c r="AA1080" s="33"/>
      <c r="AB1080" s="33"/>
    </row>
    <row r="1081" spans="1:28">
      <c r="A1081" s="33"/>
      <c r="B1081" s="33"/>
      <c r="C1081" s="33"/>
      <c r="D1081" s="33"/>
      <c r="E1081" s="33"/>
      <c r="F1081" s="33"/>
      <c r="G1081" s="33"/>
      <c r="V1081" s="33"/>
      <c r="W1081" s="33"/>
      <c r="X1081" s="33"/>
      <c r="Y1081" s="33"/>
      <c r="Z1081" s="33"/>
      <c r="AA1081" s="33"/>
      <c r="AB1081" s="33"/>
    </row>
    <row r="1082" spans="1:28">
      <c r="A1082" s="33"/>
      <c r="B1082" s="33"/>
      <c r="C1082" s="33"/>
      <c r="D1082" s="33"/>
      <c r="E1082" s="33"/>
      <c r="F1082" s="33"/>
      <c r="G1082" s="33"/>
      <c r="V1082" s="33"/>
      <c r="W1082" s="33"/>
      <c r="X1082" s="33"/>
      <c r="Y1082" s="33"/>
      <c r="Z1082" s="33"/>
      <c r="AA1082" s="33"/>
      <c r="AB1082" s="33"/>
    </row>
    <row r="1083" spans="1:28">
      <c r="A1083" s="33"/>
      <c r="B1083" s="33"/>
      <c r="C1083" s="33"/>
      <c r="D1083" s="33"/>
      <c r="E1083" s="33"/>
      <c r="F1083" s="33"/>
      <c r="G1083" s="33"/>
      <c r="V1083" s="33"/>
      <c r="W1083" s="33"/>
      <c r="X1083" s="33"/>
      <c r="Y1083" s="33"/>
      <c r="Z1083" s="33"/>
      <c r="AA1083" s="33"/>
      <c r="AB1083" s="33"/>
    </row>
    <row r="1084" spans="1:28">
      <c r="A1084" s="33"/>
      <c r="B1084" s="33"/>
      <c r="C1084" s="33"/>
      <c r="D1084" s="33"/>
      <c r="E1084" s="33"/>
      <c r="F1084" s="33"/>
      <c r="G1084" s="33"/>
      <c r="V1084" s="33"/>
      <c r="W1084" s="33"/>
      <c r="X1084" s="33"/>
      <c r="Y1084" s="33"/>
      <c r="Z1084" s="33"/>
      <c r="AA1084" s="33"/>
      <c r="AB1084" s="33"/>
    </row>
    <row r="1085" spans="1:28">
      <c r="A1085" s="33"/>
      <c r="B1085" s="33"/>
      <c r="C1085" s="33"/>
      <c r="D1085" s="33"/>
      <c r="E1085" s="33"/>
      <c r="F1085" s="33"/>
      <c r="G1085" s="33"/>
      <c r="V1085" s="33"/>
      <c r="W1085" s="33"/>
      <c r="X1085" s="33"/>
      <c r="Y1085" s="33"/>
      <c r="Z1085" s="33"/>
      <c r="AA1085" s="33"/>
      <c r="AB1085" s="33"/>
    </row>
    <row r="1086" spans="1:28">
      <c r="A1086" s="33"/>
      <c r="B1086" s="33"/>
      <c r="C1086" s="33"/>
      <c r="D1086" s="33"/>
      <c r="E1086" s="33"/>
      <c r="F1086" s="33"/>
      <c r="G1086" s="33"/>
      <c r="V1086" s="33"/>
      <c r="W1086" s="33"/>
      <c r="X1086" s="33"/>
      <c r="Y1086" s="33"/>
      <c r="Z1086" s="33"/>
      <c r="AA1086" s="33"/>
      <c r="AB1086" s="33"/>
    </row>
    <row r="1087" spans="1:28">
      <c r="A1087" s="33"/>
      <c r="B1087" s="33"/>
      <c r="C1087" s="33"/>
      <c r="D1087" s="33"/>
      <c r="E1087" s="33"/>
      <c r="F1087" s="33"/>
      <c r="G1087" s="33"/>
      <c r="V1087" s="33"/>
      <c r="W1087" s="33"/>
      <c r="X1087" s="33"/>
      <c r="Y1087" s="33"/>
      <c r="Z1087" s="33"/>
      <c r="AA1087" s="33"/>
      <c r="AB1087" s="33"/>
    </row>
    <row r="1088" spans="1:28">
      <c r="A1088" s="33"/>
      <c r="B1088" s="33"/>
      <c r="C1088" s="33"/>
      <c r="D1088" s="33"/>
      <c r="E1088" s="33"/>
      <c r="F1088" s="33"/>
      <c r="G1088" s="33"/>
      <c r="V1088" s="33"/>
      <c r="W1088" s="33"/>
      <c r="X1088" s="33"/>
      <c r="Y1088" s="33"/>
      <c r="Z1088" s="33"/>
      <c r="AA1088" s="33"/>
      <c r="AB1088" s="33"/>
    </row>
    <row r="1089" spans="1:28">
      <c r="A1089" s="33"/>
      <c r="B1089" s="33"/>
      <c r="C1089" s="33"/>
      <c r="D1089" s="33"/>
      <c r="E1089" s="33"/>
      <c r="F1089" s="33"/>
      <c r="G1089" s="33"/>
      <c r="V1089" s="33"/>
      <c r="W1089" s="33"/>
      <c r="X1089" s="33"/>
      <c r="Y1089" s="33"/>
      <c r="Z1089" s="33"/>
      <c r="AA1089" s="33"/>
      <c r="AB1089" s="33"/>
    </row>
    <row r="1090" spans="1:28">
      <c r="A1090" s="33"/>
      <c r="B1090" s="33"/>
      <c r="C1090" s="33"/>
      <c r="D1090" s="33"/>
      <c r="E1090" s="33"/>
      <c r="F1090" s="33"/>
      <c r="G1090" s="33"/>
      <c r="V1090" s="33"/>
      <c r="W1090" s="33"/>
      <c r="X1090" s="33"/>
      <c r="Y1090" s="33"/>
      <c r="Z1090" s="33"/>
      <c r="AA1090" s="33"/>
      <c r="AB1090" s="33"/>
    </row>
    <row r="1091" spans="1:28">
      <c r="A1091" s="33"/>
      <c r="B1091" s="33"/>
      <c r="C1091" s="33"/>
      <c r="D1091" s="33"/>
      <c r="E1091" s="33"/>
      <c r="F1091" s="33"/>
      <c r="G1091" s="33"/>
      <c r="V1091" s="33"/>
      <c r="W1091" s="33"/>
      <c r="X1091" s="33"/>
      <c r="Y1091" s="33"/>
      <c r="Z1091" s="33"/>
      <c r="AA1091" s="33"/>
      <c r="AB1091" s="33"/>
    </row>
    <row r="1092" spans="1:28">
      <c r="A1092" s="33"/>
      <c r="B1092" s="33"/>
      <c r="C1092" s="33"/>
      <c r="D1092" s="33"/>
      <c r="E1092" s="33"/>
      <c r="F1092" s="33"/>
      <c r="G1092" s="33"/>
      <c r="V1092" s="33"/>
      <c r="W1092" s="33"/>
      <c r="X1092" s="33"/>
      <c r="Y1092" s="33"/>
      <c r="Z1092" s="33"/>
      <c r="AA1092" s="33"/>
      <c r="AB1092" s="33"/>
    </row>
    <row r="1093" spans="1:28">
      <c r="A1093" s="33"/>
      <c r="B1093" s="33"/>
      <c r="C1093" s="33"/>
      <c r="D1093" s="33"/>
      <c r="E1093" s="33"/>
      <c r="F1093" s="33"/>
      <c r="G1093" s="33"/>
      <c r="V1093" s="33"/>
      <c r="W1093" s="33"/>
      <c r="X1093" s="33"/>
      <c r="Y1093" s="33"/>
      <c r="Z1093" s="33"/>
      <c r="AA1093" s="33"/>
      <c r="AB1093" s="33"/>
    </row>
    <row r="1094" spans="1:28">
      <c r="A1094" s="33"/>
      <c r="B1094" s="33"/>
      <c r="C1094" s="33"/>
      <c r="D1094" s="33"/>
      <c r="E1094" s="33"/>
      <c r="F1094" s="33"/>
      <c r="G1094" s="33"/>
      <c r="V1094" s="33"/>
      <c r="W1094" s="33"/>
      <c r="X1094" s="33"/>
      <c r="Y1094" s="33"/>
      <c r="Z1094" s="33"/>
      <c r="AA1094" s="33"/>
      <c r="AB1094" s="33"/>
    </row>
    <row r="1095" spans="1:28">
      <c r="A1095" s="33"/>
      <c r="B1095" s="33"/>
      <c r="C1095" s="33"/>
      <c r="D1095" s="33"/>
      <c r="E1095" s="33"/>
      <c r="F1095" s="33"/>
      <c r="G1095" s="33"/>
      <c r="V1095" s="33"/>
      <c r="W1095" s="33"/>
      <c r="X1095" s="33"/>
      <c r="Y1095" s="33"/>
      <c r="Z1095" s="33"/>
      <c r="AA1095" s="33"/>
      <c r="AB1095" s="33"/>
    </row>
    <row r="1096" spans="1:28">
      <c r="A1096" s="33"/>
      <c r="B1096" s="33"/>
      <c r="C1096" s="33"/>
      <c r="D1096" s="33"/>
      <c r="E1096" s="33"/>
      <c r="F1096" s="33"/>
      <c r="G1096" s="33"/>
      <c r="V1096" s="33"/>
      <c r="W1096" s="33"/>
      <c r="X1096" s="33"/>
      <c r="Y1096" s="33"/>
      <c r="Z1096" s="33"/>
      <c r="AA1096" s="33"/>
      <c r="AB1096" s="33"/>
    </row>
    <row r="1097" spans="1:28">
      <c r="A1097" s="33"/>
      <c r="B1097" s="33"/>
      <c r="C1097" s="33"/>
      <c r="D1097" s="33"/>
      <c r="E1097" s="33"/>
      <c r="F1097" s="33"/>
      <c r="G1097" s="33"/>
      <c r="V1097" s="33"/>
      <c r="W1097" s="33"/>
      <c r="X1097" s="33"/>
      <c r="Y1097" s="33"/>
      <c r="Z1097" s="33"/>
      <c r="AA1097" s="33"/>
      <c r="AB1097" s="33"/>
    </row>
    <row r="1098" spans="1:28">
      <c r="A1098" s="33"/>
      <c r="B1098" s="33"/>
      <c r="C1098" s="33"/>
      <c r="D1098" s="33"/>
      <c r="E1098" s="33"/>
      <c r="F1098" s="33"/>
      <c r="G1098" s="33"/>
      <c r="V1098" s="33"/>
      <c r="W1098" s="33"/>
      <c r="X1098" s="33"/>
      <c r="Y1098" s="33"/>
      <c r="Z1098" s="33"/>
      <c r="AA1098" s="33"/>
      <c r="AB1098" s="33"/>
    </row>
    <row r="1099" spans="1:28">
      <c r="A1099" s="33"/>
      <c r="B1099" s="33"/>
      <c r="C1099" s="33"/>
      <c r="D1099" s="33"/>
      <c r="E1099" s="33"/>
      <c r="F1099" s="33"/>
      <c r="G1099" s="33"/>
      <c r="V1099" s="33"/>
      <c r="W1099" s="33"/>
      <c r="X1099" s="33"/>
      <c r="Y1099" s="33"/>
      <c r="Z1099" s="33"/>
      <c r="AA1099" s="33"/>
      <c r="AB1099" s="33"/>
    </row>
    <row r="1100" spans="1:28">
      <c r="A1100" s="33"/>
      <c r="B1100" s="33"/>
      <c r="C1100" s="33"/>
      <c r="D1100" s="33"/>
      <c r="E1100" s="33"/>
      <c r="F1100" s="33"/>
      <c r="G1100" s="33"/>
      <c r="V1100" s="33"/>
      <c r="W1100" s="33"/>
      <c r="X1100" s="33"/>
      <c r="Y1100" s="33"/>
      <c r="Z1100" s="33"/>
      <c r="AA1100" s="33"/>
      <c r="AB1100" s="33"/>
    </row>
    <row r="1101" spans="1:28">
      <c r="A1101" s="33"/>
      <c r="B1101" s="33"/>
      <c r="C1101" s="33"/>
      <c r="D1101" s="33"/>
      <c r="E1101" s="33"/>
      <c r="F1101" s="33"/>
      <c r="G1101" s="33"/>
      <c r="V1101" s="33"/>
      <c r="W1101" s="33"/>
      <c r="X1101" s="33"/>
      <c r="Y1101" s="33"/>
      <c r="Z1101" s="33"/>
      <c r="AA1101" s="33"/>
      <c r="AB1101" s="33"/>
    </row>
    <row r="1102" spans="1:28">
      <c r="A1102" s="33"/>
      <c r="B1102" s="33"/>
      <c r="C1102" s="33"/>
      <c r="D1102" s="33"/>
      <c r="E1102" s="33"/>
      <c r="F1102" s="33"/>
      <c r="G1102" s="33"/>
      <c r="V1102" s="33"/>
      <c r="W1102" s="33"/>
      <c r="X1102" s="33"/>
      <c r="Y1102" s="33"/>
      <c r="Z1102" s="33"/>
      <c r="AA1102" s="33"/>
      <c r="AB1102" s="33"/>
    </row>
    <row r="1103" spans="1:28">
      <c r="A1103" s="33"/>
      <c r="B1103" s="33"/>
      <c r="C1103" s="33"/>
      <c r="D1103" s="33"/>
      <c r="E1103" s="33"/>
      <c r="F1103" s="33"/>
      <c r="G1103" s="33"/>
      <c r="V1103" s="33"/>
      <c r="W1103" s="33"/>
      <c r="X1103" s="33"/>
      <c r="Y1103" s="33"/>
      <c r="Z1103" s="33"/>
      <c r="AA1103" s="33"/>
      <c r="AB1103" s="33"/>
    </row>
    <row r="1104" spans="1:28">
      <c r="A1104" s="33"/>
      <c r="B1104" s="33"/>
      <c r="C1104" s="33"/>
      <c r="D1104" s="33"/>
      <c r="E1104" s="33"/>
      <c r="F1104" s="33"/>
      <c r="G1104" s="33"/>
      <c r="V1104" s="33"/>
      <c r="W1104" s="33"/>
      <c r="X1104" s="33"/>
      <c r="Y1104" s="33"/>
      <c r="Z1104" s="33"/>
      <c r="AA1104" s="33"/>
      <c r="AB1104" s="33"/>
    </row>
    <row r="1105" spans="1:28">
      <c r="A1105" s="33"/>
      <c r="B1105" s="33"/>
      <c r="C1105" s="33"/>
      <c r="D1105" s="33"/>
      <c r="E1105" s="33"/>
      <c r="F1105" s="33"/>
      <c r="G1105" s="33"/>
      <c r="V1105" s="33"/>
      <c r="W1105" s="33"/>
      <c r="X1105" s="33"/>
      <c r="Y1105" s="33"/>
      <c r="Z1105" s="33"/>
      <c r="AA1105" s="33"/>
      <c r="AB1105" s="33"/>
    </row>
    <row r="1106" spans="1:28">
      <c r="A1106" s="33"/>
      <c r="B1106" s="33"/>
      <c r="C1106" s="33"/>
      <c r="D1106" s="33"/>
      <c r="E1106" s="33"/>
      <c r="F1106" s="33"/>
      <c r="G1106" s="33"/>
      <c r="V1106" s="33"/>
      <c r="W1106" s="33"/>
      <c r="X1106" s="33"/>
      <c r="Y1106" s="33"/>
      <c r="Z1106" s="33"/>
      <c r="AA1106" s="33"/>
      <c r="AB1106" s="33"/>
    </row>
    <row r="1107" spans="1:28">
      <c r="A1107" s="33"/>
      <c r="B1107" s="33"/>
      <c r="C1107" s="33"/>
      <c r="D1107" s="33"/>
      <c r="E1107" s="33"/>
      <c r="F1107" s="33"/>
      <c r="G1107" s="33"/>
      <c r="V1107" s="33"/>
      <c r="W1107" s="33"/>
      <c r="X1107" s="33"/>
      <c r="Y1107" s="33"/>
      <c r="Z1107" s="33"/>
      <c r="AA1107" s="33"/>
      <c r="AB1107" s="33"/>
    </row>
    <row r="1108" spans="1:28">
      <c r="A1108" s="33"/>
      <c r="B1108" s="33"/>
      <c r="C1108" s="33"/>
      <c r="D1108" s="33"/>
      <c r="E1108" s="33"/>
      <c r="F1108" s="33"/>
      <c r="G1108" s="33"/>
      <c r="V1108" s="33"/>
      <c r="W1108" s="33"/>
      <c r="X1108" s="33"/>
      <c r="Y1108" s="33"/>
      <c r="Z1108" s="33"/>
      <c r="AA1108" s="33"/>
      <c r="AB1108" s="33"/>
    </row>
    <row r="1109" spans="1:28">
      <c r="A1109" s="33"/>
      <c r="B1109" s="33"/>
      <c r="C1109" s="33"/>
      <c r="D1109" s="33"/>
      <c r="E1109" s="33"/>
      <c r="F1109" s="33"/>
      <c r="G1109" s="33"/>
      <c r="V1109" s="33"/>
      <c r="W1109" s="33"/>
      <c r="X1109" s="33"/>
      <c r="Y1109" s="33"/>
      <c r="Z1109" s="33"/>
      <c r="AA1109" s="33"/>
      <c r="AB1109" s="33"/>
    </row>
    <row r="1110" spans="1:28">
      <c r="A1110" s="33"/>
      <c r="B1110" s="33"/>
      <c r="C1110" s="33"/>
      <c r="D1110" s="33"/>
      <c r="E1110" s="33"/>
      <c r="F1110" s="33"/>
      <c r="G1110" s="33"/>
      <c r="V1110" s="33"/>
      <c r="W1110" s="33"/>
      <c r="X1110" s="33"/>
      <c r="Y1110" s="33"/>
      <c r="Z1110" s="33"/>
      <c r="AA1110" s="33"/>
      <c r="AB1110" s="33"/>
    </row>
    <row r="1111" spans="1:28">
      <c r="A1111" s="33"/>
      <c r="B1111" s="33"/>
      <c r="C1111" s="33"/>
      <c r="D1111" s="33"/>
      <c r="E1111" s="33"/>
      <c r="F1111" s="33"/>
      <c r="G1111" s="33"/>
      <c r="V1111" s="33"/>
      <c r="W1111" s="33"/>
      <c r="X1111" s="33"/>
      <c r="Y1111" s="33"/>
      <c r="Z1111" s="33"/>
      <c r="AA1111" s="33"/>
      <c r="AB1111" s="33"/>
    </row>
    <row r="1112" spans="1:28">
      <c r="A1112" s="33"/>
      <c r="B1112" s="33"/>
      <c r="C1112" s="33"/>
      <c r="D1112" s="33"/>
      <c r="E1112" s="33"/>
      <c r="F1112" s="33"/>
      <c r="G1112" s="33"/>
      <c r="V1112" s="33"/>
      <c r="W1112" s="33"/>
      <c r="X1112" s="33"/>
      <c r="Y1112" s="33"/>
      <c r="Z1112" s="33"/>
      <c r="AA1112" s="33"/>
      <c r="AB1112" s="33"/>
    </row>
    <row r="1113" spans="1:28">
      <c r="A1113" s="33"/>
      <c r="B1113" s="33"/>
      <c r="C1113" s="33"/>
      <c r="D1113" s="33"/>
      <c r="E1113" s="33"/>
      <c r="F1113" s="33"/>
      <c r="G1113" s="33"/>
      <c r="V1113" s="33"/>
      <c r="W1113" s="33"/>
      <c r="X1113" s="33"/>
      <c r="Y1113" s="33"/>
      <c r="Z1113" s="33"/>
      <c r="AA1113" s="33"/>
      <c r="AB1113" s="33"/>
    </row>
    <row r="1114" spans="1:28">
      <c r="A1114" s="33"/>
      <c r="B1114" s="33"/>
      <c r="C1114" s="33"/>
      <c r="D1114" s="33"/>
      <c r="E1114" s="33"/>
      <c r="F1114" s="33"/>
      <c r="G1114" s="33"/>
      <c r="V1114" s="33"/>
      <c r="W1114" s="33"/>
      <c r="X1114" s="33"/>
      <c r="Y1114" s="33"/>
      <c r="Z1114" s="33"/>
      <c r="AA1114" s="33"/>
      <c r="AB1114" s="33"/>
    </row>
    <row r="1115" spans="1:28">
      <c r="A1115" s="33"/>
      <c r="B1115" s="33"/>
      <c r="C1115" s="33"/>
      <c r="D1115" s="33"/>
      <c r="E1115" s="33"/>
      <c r="F1115" s="33"/>
      <c r="G1115" s="33"/>
      <c r="V1115" s="33"/>
      <c r="W1115" s="33"/>
      <c r="X1115" s="33"/>
      <c r="Y1115" s="33"/>
      <c r="Z1115" s="33"/>
      <c r="AA1115" s="33"/>
      <c r="AB1115" s="33"/>
    </row>
    <row r="1116" spans="1:28">
      <c r="A1116" s="33"/>
      <c r="B1116" s="33"/>
      <c r="C1116" s="33"/>
      <c r="D1116" s="33"/>
      <c r="E1116" s="33"/>
      <c r="F1116" s="33"/>
      <c r="G1116" s="33"/>
      <c r="V1116" s="33"/>
      <c r="W1116" s="33"/>
      <c r="X1116" s="33"/>
      <c r="Y1116" s="33"/>
      <c r="Z1116" s="33"/>
      <c r="AA1116" s="33"/>
      <c r="AB1116" s="33"/>
    </row>
    <row r="1117" spans="1:28">
      <c r="A1117" s="33"/>
      <c r="B1117" s="33"/>
      <c r="C1117" s="33"/>
      <c r="D1117" s="33"/>
      <c r="E1117" s="33"/>
      <c r="F1117" s="33"/>
      <c r="G1117" s="33"/>
      <c r="V1117" s="33"/>
      <c r="W1117" s="33"/>
      <c r="X1117" s="33"/>
      <c r="Y1117" s="33"/>
      <c r="Z1117" s="33"/>
      <c r="AA1117" s="33"/>
      <c r="AB1117" s="33"/>
    </row>
    <row r="1118" spans="1:28">
      <c r="A1118" s="33"/>
      <c r="B1118" s="33"/>
      <c r="C1118" s="33"/>
      <c r="D1118" s="33"/>
      <c r="E1118" s="33"/>
      <c r="F1118" s="33"/>
      <c r="G1118" s="33"/>
      <c r="V1118" s="33"/>
      <c r="W1118" s="33"/>
      <c r="X1118" s="33"/>
      <c r="Y1118" s="33"/>
      <c r="Z1118" s="33"/>
      <c r="AA1118" s="33"/>
      <c r="AB1118" s="33"/>
    </row>
    <row r="1119" spans="1:28">
      <c r="A1119" s="33"/>
      <c r="B1119" s="33"/>
      <c r="C1119" s="33"/>
      <c r="D1119" s="33"/>
      <c r="E1119" s="33"/>
      <c r="F1119" s="33"/>
      <c r="G1119" s="33"/>
      <c r="V1119" s="33"/>
      <c r="W1119" s="33"/>
      <c r="X1119" s="33"/>
      <c r="Y1119" s="33"/>
      <c r="Z1119" s="33"/>
      <c r="AA1119" s="33"/>
      <c r="AB1119" s="33"/>
    </row>
    <row r="1120" spans="1:28">
      <c r="A1120" s="33"/>
      <c r="B1120" s="33"/>
      <c r="C1120" s="33"/>
      <c r="D1120" s="33"/>
      <c r="E1120" s="33"/>
      <c r="F1120" s="33"/>
      <c r="G1120" s="33"/>
      <c r="V1120" s="33"/>
      <c r="W1120" s="33"/>
      <c r="X1120" s="33"/>
      <c r="Y1120" s="33"/>
      <c r="Z1120" s="33"/>
      <c r="AA1120" s="33"/>
      <c r="AB1120" s="33"/>
    </row>
    <row r="1121" spans="1:28">
      <c r="A1121" s="33"/>
      <c r="B1121" s="33"/>
      <c r="C1121" s="33"/>
      <c r="D1121" s="33"/>
      <c r="E1121" s="33"/>
      <c r="F1121" s="33"/>
      <c r="G1121" s="33"/>
      <c r="V1121" s="33"/>
      <c r="W1121" s="33"/>
      <c r="X1121" s="33"/>
      <c r="Y1121" s="33"/>
      <c r="Z1121" s="33"/>
      <c r="AA1121" s="33"/>
      <c r="AB1121" s="33"/>
    </row>
    <row r="1122" spans="1:28">
      <c r="A1122" s="33"/>
      <c r="B1122" s="33"/>
      <c r="C1122" s="33"/>
      <c r="D1122" s="33"/>
      <c r="E1122" s="33"/>
      <c r="F1122" s="33"/>
      <c r="G1122" s="33"/>
      <c r="V1122" s="33"/>
      <c r="W1122" s="33"/>
      <c r="X1122" s="33"/>
      <c r="Y1122" s="33"/>
      <c r="Z1122" s="33"/>
      <c r="AA1122" s="33"/>
      <c r="AB1122" s="33"/>
    </row>
    <row r="1123" spans="1:28">
      <c r="A1123" s="33"/>
      <c r="B1123" s="33"/>
      <c r="C1123" s="33"/>
      <c r="D1123" s="33"/>
      <c r="E1123" s="33"/>
      <c r="F1123" s="33"/>
      <c r="G1123" s="33"/>
      <c r="V1123" s="33"/>
      <c r="W1123" s="33"/>
      <c r="X1123" s="33"/>
      <c r="Y1123" s="33"/>
      <c r="Z1123" s="33"/>
      <c r="AA1123" s="33"/>
      <c r="AB1123" s="33"/>
    </row>
    <row r="1124" spans="1:28">
      <c r="A1124" s="33"/>
      <c r="B1124" s="33"/>
      <c r="C1124" s="33"/>
      <c r="D1124" s="33"/>
      <c r="E1124" s="33"/>
      <c r="F1124" s="33"/>
      <c r="G1124" s="33"/>
      <c r="V1124" s="33"/>
      <c r="W1124" s="33"/>
      <c r="X1124" s="33"/>
      <c r="Y1124" s="33"/>
      <c r="Z1124" s="33"/>
      <c r="AA1124" s="33"/>
      <c r="AB1124" s="33"/>
    </row>
    <row r="1125" spans="1:28">
      <c r="A1125" s="33"/>
      <c r="B1125" s="33"/>
      <c r="C1125" s="33"/>
      <c r="D1125" s="33"/>
      <c r="E1125" s="33"/>
      <c r="F1125" s="33"/>
      <c r="G1125" s="33"/>
      <c r="V1125" s="33"/>
      <c r="W1125" s="33"/>
      <c r="X1125" s="33"/>
      <c r="Y1125" s="33"/>
      <c r="Z1125" s="33"/>
      <c r="AA1125" s="33"/>
      <c r="AB1125" s="33"/>
    </row>
    <row r="1126" spans="1:28">
      <c r="A1126" s="33"/>
      <c r="B1126" s="33"/>
      <c r="C1126" s="33"/>
      <c r="D1126" s="33"/>
      <c r="E1126" s="33"/>
      <c r="F1126" s="33"/>
      <c r="G1126" s="33"/>
      <c r="V1126" s="33"/>
      <c r="W1126" s="33"/>
      <c r="X1126" s="33"/>
      <c r="Y1126" s="33"/>
      <c r="Z1126" s="33"/>
      <c r="AA1126" s="33"/>
      <c r="AB1126" s="33"/>
    </row>
    <row r="1127" spans="1:28">
      <c r="A1127" s="33"/>
      <c r="B1127" s="33"/>
      <c r="C1127" s="33"/>
      <c r="D1127" s="33"/>
      <c r="E1127" s="33"/>
      <c r="F1127" s="33"/>
      <c r="G1127" s="33"/>
      <c r="V1127" s="33"/>
      <c r="W1127" s="33"/>
      <c r="X1127" s="33"/>
      <c r="Y1127" s="33"/>
      <c r="Z1127" s="33"/>
      <c r="AA1127" s="33"/>
      <c r="AB1127" s="33"/>
    </row>
    <row r="1128" spans="1:28">
      <c r="A1128" s="33"/>
      <c r="B1128" s="33"/>
      <c r="C1128" s="33"/>
      <c r="D1128" s="33"/>
      <c r="E1128" s="33"/>
      <c r="F1128" s="33"/>
      <c r="G1128" s="33"/>
      <c r="V1128" s="33"/>
      <c r="W1128" s="33"/>
      <c r="X1128" s="33"/>
      <c r="Y1128" s="33"/>
      <c r="Z1128" s="33"/>
      <c r="AA1128" s="33"/>
      <c r="AB1128" s="33"/>
    </row>
    <row r="1129" spans="1:28">
      <c r="A1129" s="33"/>
      <c r="B1129" s="33"/>
      <c r="C1129" s="33"/>
      <c r="D1129" s="33"/>
      <c r="E1129" s="33"/>
      <c r="F1129" s="33"/>
      <c r="G1129" s="33"/>
      <c r="V1129" s="33"/>
      <c r="W1129" s="33"/>
      <c r="X1129" s="33"/>
      <c r="Y1129" s="33"/>
      <c r="Z1129" s="33"/>
      <c r="AA1129" s="33"/>
      <c r="AB1129" s="33"/>
    </row>
    <row r="1130" spans="1:28">
      <c r="A1130" s="33"/>
      <c r="B1130" s="33"/>
      <c r="C1130" s="33"/>
      <c r="D1130" s="33"/>
      <c r="E1130" s="33"/>
      <c r="F1130" s="33"/>
      <c r="G1130" s="33"/>
      <c r="V1130" s="33"/>
      <c r="W1130" s="33"/>
      <c r="X1130" s="33"/>
      <c r="Y1130" s="33"/>
      <c r="Z1130" s="33"/>
      <c r="AA1130" s="33"/>
      <c r="AB1130" s="33"/>
    </row>
    <row r="1131" spans="1:28">
      <c r="A1131" s="33"/>
      <c r="B1131" s="33"/>
      <c r="C1131" s="33"/>
      <c r="D1131" s="33"/>
      <c r="E1131" s="33"/>
      <c r="F1131" s="33"/>
      <c r="G1131" s="33"/>
      <c r="V1131" s="33"/>
      <c r="W1131" s="33"/>
      <c r="X1131" s="33"/>
      <c r="Y1131" s="33"/>
      <c r="Z1131" s="33"/>
      <c r="AA1131" s="33"/>
      <c r="AB1131" s="33"/>
    </row>
    <row r="1132" spans="1:28">
      <c r="A1132" s="33"/>
      <c r="B1132" s="33"/>
      <c r="C1132" s="33"/>
      <c r="D1132" s="33"/>
      <c r="E1132" s="33"/>
      <c r="F1132" s="33"/>
      <c r="G1132" s="33"/>
      <c r="V1132" s="33"/>
      <c r="W1132" s="33"/>
      <c r="X1132" s="33"/>
      <c r="Y1132" s="33"/>
      <c r="Z1132" s="33"/>
      <c r="AA1132" s="33"/>
      <c r="AB1132" s="33"/>
    </row>
    <row r="1133" spans="1:28">
      <c r="A1133" s="33"/>
      <c r="B1133" s="33"/>
      <c r="C1133" s="33"/>
      <c r="D1133" s="33"/>
      <c r="E1133" s="33"/>
      <c r="F1133" s="33"/>
      <c r="G1133" s="33"/>
      <c r="V1133" s="33"/>
      <c r="W1133" s="33"/>
      <c r="X1133" s="33"/>
      <c r="Y1133" s="33"/>
      <c r="Z1133" s="33"/>
      <c r="AA1133" s="33"/>
      <c r="AB1133" s="33"/>
    </row>
    <row r="1134" spans="1:28">
      <c r="A1134" s="33"/>
      <c r="B1134" s="33"/>
      <c r="C1134" s="33"/>
      <c r="D1134" s="33"/>
      <c r="E1134" s="33"/>
      <c r="F1134" s="33"/>
      <c r="G1134" s="33"/>
      <c r="V1134" s="33"/>
      <c r="W1134" s="33"/>
      <c r="X1134" s="33"/>
      <c r="Y1134" s="33"/>
      <c r="Z1134" s="33"/>
      <c r="AA1134" s="33"/>
      <c r="AB1134" s="33"/>
    </row>
    <row r="1135" spans="1:28">
      <c r="A1135" s="33"/>
      <c r="B1135" s="33"/>
      <c r="C1135" s="33"/>
      <c r="D1135" s="33"/>
      <c r="E1135" s="33"/>
      <c r="F1135" s="33"/>
      <c r="G1135" s="33"/>
      <c r="V1135" s="33"/>
      <c r="W1135" s="33"/>
      <c r="X1135" s="33"/>
      <c r="Y1135" s="33"/>
      <c r="Z1135" s="33"/>
      <c r="AA1135" s="33"/>
      <c r="AB1135" s="33"/>
    </row>
    <row r="1136" spans="1:28">
      <c r="A1136" s="33"/>
      <c r="B1136" s="33"/>
      <c r="C1136" s="33"/>
      <c r="D1136" s="33"/>
      <c r="E1136" s="33"/>
      <c r="F1136" s="33"/>
      <c r="G1136" s="33"/>
      <c r="V1136" s="33"/>
      <c r="W1136" s="33"/>
      <c r="X1136" s="33"/>
      <c r="Y1136" s="33"/>
      <c r="Z1136" s="33"/>
      <c r="AA1136" s="33"/>
      <c r="AB1136" s="33"/>
    </row>
    <row r="1137" spans="1:28">
      <c r="A1137" s="33"/>
      <c r="B1137" s="33"/>
      <c r="C1137" s="33"/>
      <c r="D1137" s="33"/>
      <c r="E1137" s="33"/>
      <c r="F1137" s="33"/>
      <c r="G1137" s="33"/>
      <c r="V1137" s="33"/>
      <c r="W1137" s="33"/>
      <c r="X1137" s="33"/>
      <c r="Y1137" s="33"/>
      <c r="Z1137" s="33"/>
      <c r="AA1137" s="33"/>
      <c r="AB1137" s="33"/>
    </row>
    <row r="1138" spans="1:28">
      <c r="A1138" s="33"/>
      <c r="B1138" s="33"/>
      <c r="C1138" s="33"/>
      <c r="D1138" s="33"/>
      <c r="E1138" s="33"/>
      <c r="F1138" s="33"/>
      <c r="G1138" s="33"/>
      <c r="V1138" s="33"/>
      <c r="W1138" s="33"/>
      <c r="X1138" s="33"/>
      <c r="Y1138" s="33"/>
      <c r="Z1138" s="33"/>
      <c r="AA1138" s="33"/>
      <c r="AB1138" s="33"/>
    </row>
    <row r="1139" spans="1:28">
      <c r="A1139" s="33"/>
      <c r="B1139" s="33"/>
      <c r="C1139" s="33"/>
      <c r="D1139" s="33"/>
      <c r="E1139" s="33"/>
      <c r="F1139" s="33"/>
      <c r="G1139" s="33"/>
      <c r="V1139" s="33"/>
      <c r="W1139" s="33"/>
      <c r="X1139" s="33"/>
      <c r="Y1139" s="33"/>
      <c r="Z1139" s="33"/>
      <c r="AA1139" s="33"/>
      <c r="AB1139" s="33"/>
    </row>
    <row r="1140" spans="1:28">
      <c r="A1140" s="33"/>
      <c r="B1140" s="33"/>
      <c r="C1140" s="33"/>
      <c r="D1140" s="33"/>
      <c r="E1140" s="33"/>
      <c r="F1140" s="33"/>
      <c r="G1140" s="33"/>
      <c r="V1140" s="33"/>
      <c r="W1140" s="33"/>
      <c r="X1140" s="33"/>
      <c r="Y1140" s="33"/>
      <c r="Z1140" s="33"/>
      <c r="AA1140" s="33"/>
      <c r="AB1140" s="33"/>
    </row>
    <row r="1141" spans="1:28">
      <c r="A1141" s="33"/>
      <c r="B1141" s="33"/>
      <c r="C1141" s="33"/>
      <c r="D1141" s="33"/>
      <c r="E1141" s="33"/>
      <c r="F1141" s="33"/>
      <c r="G1141" s="33"/>
      <c r="V1141" s="33"/>
      <c r="W1141" s="33"/>
      <c r="X1141" s="33"/>
      <c r="Y1141" s="33"/>
      <c r="Z1141" s="33"/>
      <c r="AA1141" s="33"/>
      <c r="AB1141" s="33"/>
    </row>
    <row r="1142" spans="1:28">
      <c r="A1142" s="33"/>
      <c r="B1142" s="33"/>
      <c r="C1142" s="33"/>
      <c r="D1142" s="33"/>
      <c r="E1142" s="33"/>
      <c r="F1142" s="33"/>
      <c r="G1142" s="33"/>
      <c r="V1142" s="33"/>
      <c r="W1142" s="33"/>
      <c r="X1142" s="33"/>
      <c r="Y1142" s="33"/>
      <c r="Z1142" s="33"/>
      <c r="AA1142" s="33"/>
      <c r="AB1142" s="33"/>
    </row>
    <row r="1143" spans="1:28">
      <c r="A1143" s="33"/>
      <c r="B1143" s="33"/>
      <c r="C1143" s="33"/>
      <c r="D1143" s="33"/>
      <c r="E1143" s="33"/>
      <c r="F1143" s="33"/>
      <c r="G1143" s="33"/>
      <c r="V1143" s="33"/>
      <c r="W1143" s="33"/>
      <c r="X1143" s="33"/>
      <c r="Y1143" s="33"/>
      <c r="Z1143" s="33"/>
      <c r="AA1143" s="33"/>
      <c r="AB1143" s="33"/>
    </row>
    <row r="1144" spans="1:28">
      <c r="A1144" s="33"/>
      <c r="B1144" s="33"/>
      <c r="C1144" s="33"/>
      <c r="D1144" s="33"/>
      <c r="E1144" s="33"/>
      <c r="F1144" s="33"/>
      <c r="G1144" s="33"/>
      <c r="V1144" s="33"/>
      <c r="W1144" s="33"/>
      <c r="X1144" s="33"/>
      <c r="Y1144" s="33"/>
      <c r="Z1144" s="33"/>
      <c r="AA1144" s="33"/>
      <c r="AB1144" s="33"/>
    </row>
    <row r="1145" spans="1:28">
      <c r="A1145" s="33"/>
      <c r="B1145" s="33"/>
      <c r="C1145" s="33"/>
      <c r="D1145" s="33"/>
      <c r="E1145" s="33"/>
      <c r="F1145" s="33"/>
      <c r="G1145" s="33"/>
      <c r="V1145" s="33"/>
      <c r="W1145" s="33"/>
      <c r="X1145" s="33"/>
      <c r="Y1145" s="33"/>
      <c r="Z1145" s="33"/>
      <c r="AA1145" s="33"/>
      <c r="AB1145" s="33"/>
    </row>
    <row r="1146" spans="1:28">
      <c r="A1146" s="33"/>
      <c r="B1146" s="33"/>
      <c r="C1146" s="33"/>
      <c r="D1146" s="33"/>
      <c r="E1146" s="33"/>
      <c r="F1146" s="33"/>
      <c r="G1146" s="33"/>
      <c r="V1146" s="33"/>
      <c r="W1146" s="33"/>
      <c r="X1146" s="33"/>
      <c r="Y1146" s="33"/>
      <c r="Z1146" s="33"/>
      <c r="AA1146" s="33"/>
      <c r="AB1146" s="33"/>
    </row>
    <row r="1147" spans="1:28">
      <c r="A1147" s="33"/>
      <c r="B1147" s="33"/>
      <c r="C1147" s="33"/>
      <c r="D1147" s="33"/>
      <c r="E1147" s="33"/>
      <c r="F1147" s="33"/>
      <c r="G1147" s="33"/>
      <c r="V1147" s="33"/>
      <c r="W1147" s="33"/>
      <c r="X1147" s="33"/>
      <c r="Y1147" s="33"/>
      <c r="Z1147" s="33"/>
      <c r="AA1147" s="33"/>
      <c r="AB1147" s="33"/>
    </row>
    <row r="1148" spans="1:28">
      <c r="A1148" s="33"/>
      <c r="B1148" s="33"/>
      <c r="C1148" s="33"/>
      <c r="D1148" s="33"/>
      <c r="E1148" s="33"/>
      <c r="F1148" s="33"/>
      <c r="G1148" s="33"/>
      <c r="V1148" s="33"/>
      <c r="W1148" s="33"/>
      <c r="X1148" s="33"/>
      <c r="Y1148" s="33"/>
      <c r="Z1148" s="33"/>
      <c r="AA1148" s="33"/>
      <c r="AB1148" s="33"/>
    </row>
    <row r="1149" spans="1:28">
      <c r="A1149" s="33"/>
      <c r="B1149" s="33"/>
      <c r="C1149" s="33"/>
      <c r="D1149" s="33"/>
      <c r="E1149" s="33"/>
      <c r="F1149" s="33"/>
      <c r="G1149" s="33"/>
      <c r="V1149" s="33"/>
      <c r="W1149" s="33"/>
      <c r="X1149" s="33"/>
      <c r="Y1149" s="33"/>
      <c r="Z1149" s="33"/>
      <c r="AA1149" s="33"/>
      <c r="AB1149" s="33"/>
    </row>
    <row r="1150" spans="1:28">
      <c r="A1150" s="33"/>
      <c r="B1150" s="33"/>
      <c r="C1150" s="33"/>
      <c r="D1150" s="33"/>
      <c r="E1150" s="33"/>
      <c r="F1150" s="33"/>
      <c r="G1150" s="33"/>
      <c r="V1150" s="33"/>
      <c r="W1150" s="33"/>
      <c r="X1150" s="33"/>
      <c r="Y1150" s="33"/>
      <c r="Z1150" s="33"/>
      <c r="AA1150" s="33"/>
      <c r="AB1150" s="33"/>
    </row>
    <row r="1151" spans="1:28">
      <c r="A1151" s="33"/>
      <c r="B1151" s="33"/>
      <c r="C1151" s="33"/>
      <c r="D1151" s="33"/>
      <c r="E1151" s="33"/>
      <c r="F1151" s="33"/>
      <c r="G1151" s="33"/>
      <c r="V1151" s="33"/>
      <c r="W1151" s="33"/>
      <c r="X1151" s="33"/>
      <c r="Y1151" s="33"/>
      <c r="Z1151" s="33"/>
      <c r="AA1151" s="33"/>
      <c r="AB1151" s="33"/>
    </row>
    <row r="1152" spans="1:28">
      <c r="A1152" s="33"/>
      <c r="B1152" s="33"/>
      <c r="C1152" s="33"/>
      <c r="D1152" s="33"/>
      <c r="E1152" s="33"/>
      <c r="F1152" s="33"/>
      <c r="G1152" s="33"/>
      <c r="V1152" s="33"/>
      <c r="W1152" s="33"/>
      <c r="X1152" s="33"/>
      <c r="Y1152" s="33"/>
      <c r="Z1152" s="33"/>
      <c r="AA1152" s="33"/>
      <c r="AB1152" s="33"/>
    </row>
    <row r="1153" spans="1:28">
      <c r="A1153" s="33"/>
      <c r="B1153" s="33"/>
      <c r="C1153" s="33"/>
      <c r="D1153" s="33"/>
      <c r="E1153" s="33"/>
      <c r="F1153" s="33"/>
      <c r="G1153" s="33"/>
      <c r="V1153" s="33"/>
      <c r="W1153" s="33"/>
      <c r="X1153" s="33"/>
      <c r="Y1153" s="33"/>
      <c r="Z1153" s="33"/>
      <c r="AA1153" s="33"/>
      <c r="AB1153" s="33"/>
    </row>
    <row r="1154" spans="1:28">
      <c r="A1154" s="33"/>
      <c r="B1154" s="33"/>
      <c r="C1154" s="33"/>
      <c r="D1154" s="33"/>
      <c r="E1154" s="33"/>
      <c r="F1154" s="33"/>
      <c r="G1154" s="33"/>
      <c r="V1154" s="33"/>
      <c r="W1154" s="33"/>
      <c r="X1154" s="33"/>
      <c r="Y1154" s="33"/>
      <c r="Z1154" s="33"/>
      <c r="AA1154" s="33"/>
      <c r="AB1154" s="33"/>
    </row>
    <row r="1155" spans="1:28">
      <c r="A1155" s="33"/>
      <c r="B1155" s="33"/>
      <c r="C1155" s="33"/>
      <c r="D1155" s="33"/>
      <c r="E1155" s="33"/>
      <c r="F1155" s="33"/>
      <c r="G1155" s="33"/>
      <c r="V1155" s="33"/>
      <c r="W1155" s="33"/>
      <c r="X1155" s="33"/>
      <c r="Y1155" s="33"/>
      <c r="Z1155" s="33"/>
      <c r="AA1155" s="33"/>
      <c r="AB1155" s="33"/>
    </row>
    <row r="1156" spans="1:28">
      <c r="A1156" s="33"/>
      <c r="B1156" s="33"/>
      <c r="C1156" s="33"/>
      <c r="D1156" s="33"/>
      <c r="E1156" s="33"/>
      <c r="F1156" s="33"/>
      <c r="G1156" s="33"/>
      <c r="V1156" s="33"/>
      <c r="W1156" s="33"/>
      <c r="X1156" s="33"/>
      <c r="Y1156" s="33"/>
      <c r="Z1156" s="33"/>
      <c r="AA1156" s="33"/>
      <c r="AB1156" s="33"/>
    </row>
    <row r="1157" spans="1:28">
      <c r="A1157" s="33"/>
      <c r="B1157" s="33"/>
      <c r="C1157" s="33"/>
      <c r="D1157" s="33"/>
      <c r="E1157" s="33"/>
      <c r="F1157" s="33"/>
      <c r="G1157" s="33"/>
      <c r="V1157" s="33"/>
      <c r="W1157" s="33"/>
      <c r="X1157" s="33"/>
      <c r="Y1157" s="33"/>
      <c r="Z1157" s="33"/>
      <c r="AA1157" s="33"/>
      <c r="AB1157" s="33"/>
    </row>
    <row r="1158" spans="1:28">
      <c r="A1158" s="33"/>
      <c r="B1158" s="33"/>
      <c r="C1158" s="33"/>
      <c r="D1158" s="33"/>
      <c r="E1158" s="33"/>
      <c r="F1158" s="33"/>
      <c r="G1158" s="33"/>
      <c r="V1158" s="33"/>
      <c r="W1158" s="33"/>
      <c r="X1158" s="33"/>
      <c r="Y1158" s="33"/>
      <c r="Z1158" s="33"/>
      <c r="AA1158" s="33"/>
      <c r="AB1158" s="33"/>
    </row>
    <row r="1159" spans="1:28">
      <c r="A1159" s="33"/>
      <c r="B1159" s="33"/>
      <c r="C1159" s="33"/>
      <c r="D1159" s="33"/>
      <c r="E1159" s="33"/>
      <c r="F1159" s="33"/>
      <c r="G1159" s="33"/>
      <c r="V1159" s="33"/>
      <c r="W1159" s="33"/>
      <c r="X1159" s="33"/>
      <c r="Y1159" s="33"/>
      <c r="Z1159" s="33"/>
      <c r="AA1159" s="33"/>
      <c r="AB1159" s="33"/>
    </row>
    <row r="1160" spans="1:28">
      <c r="A1160" s="33"/>
      <c r="B1160" s="33"/>
      <c r="C1160" s="33"/>
      <c r="D1160" s="33"/>
      <c r="E1160" s="33"/>
      <c r="F1160" s="33"/>
      <c r="G1160" s="33"/>
      <c r="V1160" s="33"/>
      <c r="W1160" s="33"/>
      <c r="X1160" s="33"/>
      <c r="Y1160" s="33"/>
      <c r="Z1160" s="33"/>
      <c r="AA1160" s="33"/>
      <c r="AB1160" s="33"/>
    </row>
    <row r="1161" spans="1:28">
      <c r="A1161" s="33"/>
      <c r="B1161" s="33"/>
      <c r="C1161" s="33"/>
      <c r="D1161" s="33"/>
      <c r="E1161" s="33"/>
      <c r="F1161" s="33"/>
      <c r="G1161" s="33"/>
      <c r="V1161" s="33"/>
      <c r="W1161" s="33"/>
      <c r="X1161" s="33"/>
      <c r="Y1161" s="33"/>
      <c r="Z1161" s="33"/>
      <c r="AA1161" s="33"/>
      <c r="AB1161" s="33"/>
    </row>
    <row r="1162" spans="1:28">
      <c r="A1162" s="33"/>
      <c r="B1162" s="33"/>
      <c r="C1162" s="33"/>
      <c r="D1162" s="33"/>
      <c r="E1162" s="33"/>
      <c r="F1162" s="33"/>
      <c r="G1162" s="33"/>
      <c r="V1162" s="33"/>
      <c r="W1162" s="33"/>
      <c r="X1162" s="33"/>
      <c r="Y1162" s="33"/>
      <c r="Z1162" s="33"/>
      <c r="AA1162" s="33"/>
      <c r="AB1162" s="33"/>
    </row>
    <row r="1163" spans="1:28">
      <c r="A1163" s="33"/>
      <c r="B1163" s="33"/>
      <c r="C1163" s="33"/>
      <c r="D1163" s="33"/>
      <c r="E1163" s="33"/>
      <c r="F1163" s="33"/>
      <c r="G1163" s="33"/>
      <c r="V1163" s="33"/>
      <c r="W1163" s="33"/>
      <c r="X1163" s="33"/>
      <c r="Y1163" s="33"/>
      <c r="Z1163" s="33"/>
      <c r="AA1163" s="33"/>
      <c r="AB1163" s="33"/>
    </row>
    <row r="1164" spans="1:28">
      <c r="A1164" s="33"/>
      <c r="B1164" s="33"/>
      <c r="C1164" s="33"/>
      <c r="D1164" s="33"/>
      <c r="E1164" s="33"/>
      <c r="F1164" s="33"/>
      <c r="G1164" s="33"/>
      <c r="V1164" s="33"/>
      <c r="W1164" s="33"/>
      <c r="X1164" s="33"/>
      <c r="Y1164" s="33"/>
      <c r="Z1164" s="33"/>
      <c r="AA1164" s="33"/>
      <c r="AB1164" s="33"/>
    </row>
    <row r="1165" spans="1:28">
      <c r="A1165" s="33"/>
      <c r="B1165" s="33"/>
      <c r="C1165" s="33"/>
      <c r="D1165" s="33"/>
      <c r="E1165" s="33"/>
      <c r="F1165" s="33"/>
      <c r="G1165" s="33"/>
      <c r="V1165" s="33"/>
      <c r="W1165" s="33"/>
      <c r="X1165" s="33"/>
      <c r="Y1165" s="33"/>
      <c r="Z1165" s="33"/>
      <c r="AA1165" s="33"/>
      <c r="AB1165" s="33"/>
    </row>
    <row r="1166" spans="1:28">
      <c r="A1166" s="33"/>
      <c r="B1166" s="33"/>
      <c r="C1166" s="33"/>
      <c r="D1166" s="33"/>
      <c r="E1166" s="33"/>
      <c r="F1166" s="33"/>
      <c r="G1166" s="33"/>
      <c r="V1166" s="33"/>
      <c r="W1166" s="33"/>
      <c r="X1166" s="33"/>
      <c r="Y1166" s="33"/>
      <c r="Z1166" s="33"/>
      <c r="AA1166" s="33"/>
      <c r="AB1166" s="33"/>
    </row>
    <row r="1167" spans="1:28">
      <c r="A1167" s="33"/>
      <c r="B1167" s="33"/>
      <c r="C1167" s="33"/>
      <c r="D1167" s="33"/>
      <c r="E1167" s="33"/>
      <c r="F1167" s="33"/>
      <c r="G1167" s="33"/>
      <c r="V1167" s="33"/>
      <c r="W1167" s="33"/>
      <c r="X1167" s="33"/>
      <c r="Y1167" s="33"/>
      <c r="Z1167" s="33"/>
      <c r="AA1167" s="33"/>
      <c r="AB1167" s="33"/>
    </row>
    <row r="1168" spans="1:28">
      <c r="A1168" s="33"/>
      <c r="B1168" s="33"/>
      <c r="C1168" s="33"/>
      <c r="D1168" s="33"/>
      <c r="E1168" s="33"/>
      <c r="F1168" s="33"/>
      <c r="G1168" s="33"/>
      <c r="V1168" s="33"/>
      <c r="W1168" s="33"/>
      <c r="X1168" s="33"/>
      <c r="Y1168" s="33"/>
      <c r="Z1168" s="33"/>
      <c r="AA1168" s="33"/>
      <c r="AB1168" s="33"/>
    </row>
    <row r="1169" spans="1:28">
      <c r="A1169" s="33"/>
      <c r="B1169" s="33"/>
      <c r="C1169" s="33"/>
      <c r="D1169" s="33"/>
      <c r="E1169" s="33"/>
      <c r="F1169" s="33"/>
      <c r="G1169" s="33"/>
      <c r="V1169" s="33"/>
      <c r="W1169" s="33"/>
      <c r="X1169" s="33"/>
      <c r="Y1169" s="33"/>
      <c r="Z1169" s="33"/>
      <c r="AA1169" s="33"/>
      <c r="AB1169" s="33"/>
    </row>
    <row r="1170" spans="1:28">
      <c r="A1170" s="33"/>
      <c r="B1170" s="33"/>
      <c r="C1170" s="33"/>
      <c r="D1170" s="33"/>
      <c r="E1170" s="33"/>
      <c r="F1170" s="33"/>
      <c r="G1170" s="33"/>
      <c r="V1170" s="33"/>
      <c r="W1170" s="33"/>
      <c r="X1170" s="33"/>
      <c r="Y1170" s="33"/>
      <c r="Z1170" s="33"/>
      <c r="AA1170" s="33"/>
      <c r="AB1170" s="33"/>
    </row>
    <row r="1171" spans="1:28">
      <c r="A1171" s="33"/>
      <c r="B1171" s="33"/>
      <c r="C1171" s="33"/>
      <c r="D1171" s="33"/>
      <c r="E1171" s="33"/>
      <c r="F1171" s="33"/>
      <c r="G1171" s="33"/>
      <c r="V1171" s="33"/>
      <c r="W1171" s="33"/>
      <c r="X1171" s="33"/>
      <c r="Y1171" s="33"/>
      <c r="Z1171" s="33"/>
      <c r="AA1171" s="33"/>
      <c r="AB1171" s="33"/>
    </row>
    <row r="1172" spans="1:28">
      <c r="A1172" s="33"/>
      <c r="B1172" s="33"/>
      <c r="C1172" s="33"/>
      <c r="D1172" s="33"/>
      <c r="E1172" s="33"/>
      <c r="F1172" s="33"/>
      <c r="G1172" s="33"/>
      <c r="V1172" s="33"/>
      <c r="W1172" s="33"/>
      <c r="X1172" s="33"/>
      <c r="Y1172" s="33"/>
      <c r="Z1172" s="33"/>
      <c r="AA1172" s="33"/>
      <c r="AB1172" s="33"/>
    </row>
    <row r="1173" spans="1:28">
      <c r="A1173" s="33"/>
      <c r="B1173" s="33"/>
      <c r="C1173" s="33"/>
      <c r="D1173" s="33"/>
      <c r="E1173" s="33"/>
      <c r="F1173" s="33"/>
      <c r="G1173" s="33"/>
      <c r="V1173" s="33"/>
      <c r="W1173" s="33"/>
      <c r="X1173" s="33"/>
      <c r="Y1173" s="33"/>
      <c r="Z1173" s="33"/>
      <c r="AA1173" s="33"/>
      <c r="AB1173" s="33"/>
    </row>
    <row r="1174" spans="1:28">
      <c r="A1174" s="33"/>
      <c r="B1174" s="33"/>
      <c r="C1174" s="33"/>
      <c r="D1174" s="33"/>
      <c r="E1174" s="33"/>
      <c r="F1174" s="33"/>
      <c r="G1174" s="33"/>
      <c r="V1174" s="33"/>
      <c r="W1174" s="33"/>
      <c r="X1174" s="33"/>
      <c r="Y1174" s="33"/>
      <c r="Z1174" s="33"/>
      <c r="AA1174" s="33"/>
      <c r="AB1174" s="33"/>
    </row>
    <row r="1175" spans="1:28">
      <c r="A1175" s="33"/>
      <c r="B1175" s="33"/>
      <c r="C1175" s="33"/>
      <c r="D1175" s="33"/>
      <c r="E1175" s="33"/>
      <c r="F1175" s="33"/>
      <c r="G1175" s="33"/>
      <c r="V1175" s="33"/>
      <c r="W1175" s="33"/>
      <c r="X1175" s="33"/>
      <c r="Y1175" s="33"/>
      <c r="Z1175" s="33"/>
      <c r="AA1175" s="33"/>
      <c r="AB1175" s="33"/>
    </row>
    <row r="1176" spans="1:28">
      <c r="A1176" s="33"/>
      <c r="B1176" s="33"/>
      <c r="C1176" s="33"/>
      <c r="D1176" s="33"/>
      <c r="E1176" s="33"/>
      <c r="F1176" s="33"/>
      <c r="G1176" s="33"/>
      <c r="V1176" s="33"/>
      <c r="W1176" s="33"/>
      <c r="X1176" s="33"/>
      <c r="Y1176" s="33"/>
      <c r="Z1176" s="33"/>
      <c r="AA1176" s="33"/>
      <c r="AB1176" s="33"/>
    </row>
    <row r="1177" spans="1:28">
      <c r="A1177" s="33"/>
      <c r="B1177" s="33"/>
      <c r="C1177" s="33"/>
      <c r="D1177" s="33"/>
      <c r="E1177" s="33"/>
      <c r="F1177" s="33"/>
      <c r="G1177" s="33"/>
      <c r="V1177" s="33"/>
      <c r="W1177" s="33"/>
      <c r="X1177" s="33"/>
      <c r="Y1177" s="33"/>
      <c r="Z1177" s="33"/>
      <c r="AA1177" s="33"/>
      <c r="AB1177" s="33"/>
    </row>
    <row r="1178" spans="1:28">
      <c r="A1178" s="33"/>
      <c r="B1178" s="33"/>
      <c r="C1178" s="33"/>
      <c r="D1178" s="33"/>
      <c r="E1178" s="33"/>
      <c r="F1178" s="33"/>
      <c r="G1178" s="33"/>
      <c r="V1178" s="33"/>
      <c r="W1178" s="33"/>
      <c r="X1178" s="33"/>
      <c r="Y1178" s="33"/>
      <c r="Z1178" s="33"/>
      <c r="AA1178" s="33"/>
      <c r="AB1178" s="33"/>
    </row>
    <row r="1179" spans="1:28">
      <c r="A1179" s="33"/>
      <c r="B1179" s="33"/>
      <c r="C1179" s="33"/>
      <c r="D1179" s="33"/>
      <c r="E1179" s="33"/>
      <c r="F1179" s="33"/>
      <c r="G1179" s="33"/>
      <c r="V1179" s="33"/>
      <c r="W1179" s="33"/>
      <c r="X1179" s="33"/>
      <c r="Y1179" s="33"/>
      <c r="Z1179" s="33"/>
      <c r="AA1179" s="33"/>
      <c r="AB1179" s="33"/>
    </row>
    <row r="1180" spans="1:28">
      <c r="A1180" s="33"/>
      <c r="B1180" s="33"/>
      <c r="C1180" s="33"/>
      <c r="D1180" s="33"/>
      <c r="E1180" s="33"/>
      <c r="F1180" s="33"/>
      <c r="G1180" s="33"/>
      <c r="V1180" s="33"/>
      <c r="W1180" s="33"/>
      <c r="X1180" s="33"/>
      <c r="Y1180" s="33"/>
      <c r="Z1180" s="33"/>
      <c r="AA1180" s="33"/>
      <c r="AB1180" s="33"/>
    </row>
    <row r="1181" spans="1:28">
      <c r="A1181" s="33"/>
      <c r="B1181" s="33"/>
      <c r="C1181" s="33"/>
      <c r="D1181" s="33"/>
      <c r="E1181" s="33"/>
      <c r="F1181" s="33"/>
      <c r="G1181" s="33"/>
      <c r="V1181" s="33"/>
      <c r="W1181" s="33"/>
      <c r="X1181" s="33"/>
      <c r="Y1181" s="33"/>
      <c r="Z1181" s="33"/>
      <c r="AA1181" s="33"/>
      <c r="AB1181" s="33"/>
    </row>
    <row r="1182" spans="1:28">
      <c r="A1182" s="33"/>
      <c r="B1182" s="33"/>
      <c r="C1182" s="33"/>
      <c r="D1182" s="33"/>
      <c r="E1182" s="33"/>
      <c r="F1182" s="33"/>
      <c r="G1182" s="33"/>
      <c r="V1182" s="33"/>
      <c r="W1182" s="33"/>
      <c r="X1182" s="33"/>
      <c r="Y1182" s="33"/>
      <c r="Z1182" s="33"/>
      <c r="AA1182" s="33"/>
      <c r="AB1182" s="33"/>
    </row>
    <row r="1183" spans="1:28">
      <c r="A1183" s="33"/>
      <c r="B1183" s="33"/>
      <c r="C1183" s="33"/>
      <c r="D1183" s="33"/>
      <c r="E1183" s="33"/>
      <c r="F1183" s="33"/>
      <c r="G1183" s="33"/>
      <c r="V1183" s="33"/>
      <c r="W1183" s="33"/>
      <c r="X1183" s="33"/>
      <c r="Y1183" s="33"/>
      <c r="Z1183" s="33"/>
      <c r="AA1183" s="33"/>
      <c r="AB1183" s="33"/>
    </row>
    <row r="1184" spans="1:28">
      <c r="A1184" s="33"/>
      <c r="B1184" s="33"/>
      <c r="C1184" s="33"/>
      <c r="D1184" s="33"/>
      <c r="E1184" s="33"/>
      <c r="F1184" s="33"/>
      <c r="G1184" s="33"/>
      <c r="V1184" s="33"/>
      <c r="W1184" s="33"/>
      <c r="X1184" s="33"/>
      <c r="Y1184" s="33"/>
      <c r="Z1184" s="33"/>
      <c r="AA1184" s="33"/>
      <c r="AB1184" s="33"/>
    </row>
    <row r="1185" spans="1:28">
      <c r="A1185" s="33"/>
      <c r="B1185" s="33"/>
      <c r="C1185" s="33"/>
      <c r="D1185" s="33"/>
      <c r="E1185" s="33"/>
      <c r="F1185" s="33"/>
      <c r="G1185" s="33"/>
      <c r="V1185" s="33"/>
      <c r="W1185" s="33"/>
      <c r="X1185" s="33"/>
      <c r="Y1185" s="33"/>
      <c r="Z1185" s="33"/>
      <c r="AA1185" s="33"/>
      <c r="AB1185" s="33"/>
    </row>
    <row r="1186" spans="1:28">
      <c r="A1186" s="33"/>
      <c r="B1186" s="33"/>
      <c r="C1186" s="33"/>
      <c r="D1186" s="33"/>
      <c r="E1186" s="33"/>
      <c r="F1186" s="33"/>
      <c r="G1186" s="33"/>
      <c r="V1186" s="33"/>
      <c r="W1186" s="33"/>
      <c r="X1186" s="33"/>
      <c r="Y1186" s="33"/>
      <c r="Z1186" s="33"/>
      <c r="AA1186" s="33"/>
      <c r="AB1186" s="33"/>
    </row>
    <row r="1187" spans="1:28">
      <c r="A1187" s="33"/>
      <c r="B1187" s="33"/>
      <c r="C1187" s="33"/>
      <c r="D1187" s="33"/>
      <c r="E1187" s="33"/>
      <c r="F1187" s="33"/>
      <c r="G1187" s="33"/>
      <c r="V1187" s="33"/>
      <c r="W1187" s="33"/>
      <c r="X1187" s="33"/>
      <c r="Y1187" s="33"/>
      <c r="Z1187" s="33"/>
      <c r="AA1187" s="33"/>
      <c r="AB1187" s="33"/>
    </row>
    <row r="1188" spans="1:28">
      <c r="A1188" s="33"/>
      <c r="B1188" s="33"/>
      <c r="C1188" s="33"/>
      <c r="D1188" s="33"/>
      <c r="E1188" s="33"/>
      <c r="F1188" s="33"/>
      <c r="G1188" s="33"/>
      <c r="V1188" s="33"/>
      <c r="W1188" s="33"/>
      <c r="X1188" s="33"/>
      <c r="Y1188" s="33"/>
      <c r="Z1188" s="33"/>
      <c r="AA1188" s="33"/>
      <c r="AB1188" s="33"/>
    </row>
    <row r="1189" spans="1:28">
      <c r="A1189" s="33"/>
      <c r="B1189" s="33"/>
      <c r="C1189" s="33"/>
      <c r="D1189" s="33"/>
      <c r="E1189" s="33"/>
      <c r="F1189" s="33"/>
      <c r="G1189" s="33"/>
      <c r="V1189" s="33"/>
      <c r="W1189" s="33"/>
      <c r="X1189" s="33"/>
      <c r="Y1189" s="33"/>
      <c r="Z1189" s="33"/>
      <c r="AA1189" s="33"/>
      <c r="AB1189" s="33"/>
    </row>
    <row r="1190" spans="1:28">
      <c r="A1190" s="33"/>
      <c r="B1190" s="33"/>
      <c r="C1190" s="33"/>
      <c r="D1190" s="33"/>
      <c r="E1190" s="33"/>
      <c r="F1190" s="33"/>
      <c r="G1190" s="33"/>
      <c r="V1190" s="33"/>
      <c r="W1190" s="33"/>
      <c r="X1190" s="33"/>
      <c r="Y1190" s="33"/>
      <c r="Z1190" s="33"/>
      <c r="AA1190" s="33"/>
      <c r="AB1190" s="33"/>
    </row>
    <row r="1191" spans="1:28">
      <c r="A1191" s="33"/>
      <c r="B1191" s="33"/>
      <c r="C1191" s="33"/>
      <c r="D1191" s="33"/>
      <c r="E1191" s="33"/>
      <c r="F1191" s="33"/>
      <c r="G1191" s="33"/>
      <c r="V1191" s="33"/>
      <c r="W1191" s="33"/>
      <c r="X1191" s="33"/>
      <c r="Y1191" s="33"/>
      <c r="Z1191" s="33"/>
      <c r="AA1191" s="33"/>
      <c r="AB1191" s="33"/>
    </row>
    <row r="1192" spans="1:28">
      <c r="A1192" s="33"/>
      <c r="B1192" s="33"/>
      <c r="C1192" s="33"/>
      <c r="D1192" s="33"/>
      <c r="E1192" s="33"/>
      <c r="F1192" s="33"/>
      <c r="G1192" s="33"/>
      <c r="V1192" s="33"/>
      <c r="W1192" s="33"/>
      <c r="X1192" s="33"/>
      <c r="Y1192" s="33"/>
      <c r="Z1192" s="33"/>
      <c r="AA1192" s="33"/>
      <c r="AB1192" s="33"/>
    </row>
    <row r="1193" spans="1:28">
      <c r="A1193" s="33"/>
      <c r="B1193" s="33"/>
      <c r="C1193" s="33"/>
      <c r="D1193" s="33"/>
      <c r="E1193" s="33"/>
      <c r="F1193" s="33"/>
      <c r="G1193" s="33"/>
      <c r="V1193" s="33"/>
      <c r="W1193" s="33"/>
      <c r="X1193" s="33"/>
      <c r="Y1193" s="33"/>
      <c r="Z1193" s="33"/>
      <c r="AA1193" s="33"/>
      <c r="AB1193" s="33"/>
    </row>
    <row r="1194" spans="1:28">
      <c r="A1194" s="33"/>
      <c r="B1194" s="33"/>
      <c r="C1194" s="33"/>
      <c r="D1194" s="33"/>
      <c r="E1194" s="33"/>
      <c r="F1194" s="33"/>
      <c r="G1194" s="33"/>
      <c r="V1194" s="33"/>
      <c r="W1194" s="33"/>
      <c r="X1194" s="33"/>
      <c r="Y1194" s="33"/>
      <c r="Z1194" s="33"/>
      <c r="AA1194" s="33"/>
      <c r="AB1194" s="33"/>
    </row>
    <row r="1195" spans="1:28">
      <c r="A1195" s="33"/>
      <c r="B1195" s="33"/>
      <c r="C1195" s="33"/>
      <c r="D1195" s="33"/>
      <c r="E1195" s="33"/>
      <c r="F1195" s="33"/>
      <c r="G1195" s="33"/>
      <c r="V1195" s="33"/>
      <c r="W1195" s="33"/>
      <c r="X1195" s="33"/>
      <c r="Y1195" s="33"/>
      <c r="Z1195" s="33"/>
      <c r="AA1195" s="33"/>
      <c r="AB1195" s="33"/>
    </row>
    <row r="1196" spans="1:28">
      <c r="A1196" s="33"/>
      <c r="B1196" s="33"/>
      <c r="C1196" s="33"/>
      <c r="D1196" s="33"/>
      <c r="E1196" s="33"/>
      <c r="F1196" s="33"/>
      <c r="G1196" s="33"/>
      <c r="V1196" s="33"/>
      <c r="W1196" s="33"/>
      <c r="X1196" s="33"/>
      <c r="Y1196" s="33"/>
      <c r="Z1196" s="33"/>
      <c r="AA1196" s="33"/>
      <c r="AB1196" s="33"/>
    </row>
    <row r="1197" spans="1:28">
      <c r="A1197" s="33"/>
      <c r="B1197" s="33"/>
      <c r="C1197" s="33"/>
      <c r="D1197" s="33"/>
      <c r="E1197" s="33"/>
      <c r="F1197" s="33"/>
      <c r="G1197" s="33"/>
      <c r="V1197" s="33"/>
      <c r="W1197" s="33"/>
      <c r="X1197" s="33"/>
      <c r="Y1197" s="33"/>
      <c r="Z1197" s="33"/>
      <c r="AA1197" s="33"/>
      <c r="AB1197" s="33"/>
    </row>
    <row r="1198" spans="1:28">
      <c r="A1198" s="33"/>
      <c r="B1198" s="33"/>
      <c r="C1198" s="33"/>
      <c r="D1198" s="33"/>
      <c r="E1198" s="33"/>
      <c r="F1198" s="33"/>
      <c r="G1198" s="33"/>
      <c r="V1198" s="33"/>
      <c r="W1198" s="33"/>
      <c r="X1198" s="33"/>
      <c r="Y1198" s="33"/>
      <c r="Z1198" s="33"/>
      <c r="AA1198" s="33"/>
      <c r="AB1198" s="33"/>
    </row>
    <row r="1199" spans="1:28">
      <c r="A1199" s="33"/>
      <c r="B1199" s="33"/>
      <c r="C1199" s="33"/>
      <c r="D1199" s="33"/>
      <c r="E1199" s="33"/>
      <c r="F1199" s="33"/>
      <c r="G1199" s="33"/>
      <c r="V1199" s="33"/>
      <c r="W1199" s="33"/>
      <c r="X1199" s="33"/>
      <c r="Y1199" s="33"/>
      <c r="Z1199" s="33"/>
      <c r="AA1199" s="33"/>
      <c r="AB1199" s="33"/>
    </row>
    <row r="1200" spans="1:28">
      <c r="A1200" s="33"/>
      <c r="B1200" s="33"/>
      <c r="C1200" s="33"/>
      <c r="D1200" s="33"/>
      <c r="E1200" s="33"/>
      <c r="F1200" s="33"/>
      <c r="G1200" s="33"/>
      <c r="V1200" s="33"/>
      <c r="W1200" s="33"/>
      <c r="X1200" s="33"/>
      <c r="Y1200" s="33"/>
      <c r="Z1200" s="33"/>
      <c r="AA1200" s="33"/>
      <c r="AB1200" s="33"/>
    </row>
    <row r="1201" spans="1:28">
      <c r="A1201" s="33"/>
      <c r="B1201" s="33"/>
      <c r="C1201" s="33"/>
      <c r="D1201" s="33"/>
      <c r="E1201" s="33"/>
      <c r="F1201" s="33"/>
      <c r="G1201" s="33"/>
      <c r="V1201" s="33"/>
      <c r="W1201" s="33"/>
      <c r="X1201" s="33"/>
      <c r="Y1201" s="33"/>
      <c r="Z1201" s="33"/>
      <c r="AA1201" s="33"/>
      <c r="AB1201" s="33"/>
    </row>
    <row r="1202" spans="1:28">
      <c r="A1202" s="33"/>
      <c r="B1202" s="33"/>
      <c r="C1202" s="33"/>
      <c r="D1202" s="33"/>
      <c r="E1202" s="33"/>
      <c r="F1202" s="33"/>
      <c r="G1202" s="33"/>
      <c r="V1202" s="33"/>
      <c r="W1202" s="33"/>
      <c r="X1202" s="33"/>
      <c r="Y1202" s="33"/>
      <c r="Z1202" s="33"/>
      <c r="AA1202" s="33"/>
      <c r="AB1202" s="33"/>
    </row>
    <row r="1203" spans="1:28">
      <c r="A1203" s="33"/>
      <c r="B1203" s="33"/>
      <c r="C1203" s="33"/>
      <c r="D1203" s="33"/>
      <c r="E1203" s="33"/>
      <c r="F1203" s="33"/>
      <c r="G1203" s="33"/>
      <c r="V1203" s="33"/>
      <c r="W1203" s="33"/>
      <c r="X1203" s="33"/>
      <c r="Y1203" s="33"/>
      <c r="Z1203" s="33"/>
      <c r="AA1203" s="33"/>
      <c r="AB1203" s="33"/>
    </row>
    <row r="1204" spans="1:28">
      <c r="A1204" s="33"/>
      <c r="B1204" s="33"/>
      <c r="C1204" s="33"/>
      <c r="D1204" s="33"/>
      <c r="E1204" s="33"/>
      <c r="F1204" s="33"/>
      <c r="G1204" s="33"/>
      <c r="V1204" s="33"/>
      <c r="W1204" s="33"/>
      <c r="X1204" s="33"/>
      <c r="Y1204" s="33"/>
      <c r="Z1204" s="33"/>
      <c r="AA1204" s="33"/>
      <c r="AB1204" s="33"/>
    </row>
    <row r="1205" spans="1:28">
      <c r="A1205" s="33"/>
      <c r="B1205" s="33"/>
      <c r="C1205" s="33"/>
      <c r="D1205" s="33"/>
      <c r="E1205" s="33"/>
      <c r="F1205" s="33"/>
      <c r="G1205" s="33"/>
      <c r="V1205" s="33"/>
      <c r="W1205" s="33"/>
      <c r="X1205" s="33"/>
      <c r="Y1205" s="33"/>
      <c r="Z1205" s="33"/>
      <c r="AA1205" s="33"/>
      <c r="AB1205" s="33"/>
    </row>
    <row r="1206" spans="1:28">
      <c r="A1206" s="33"/>
      <c r="B1206" s="33"/>
      <c r="C1206" s="33"/>
      <c r="D1206" s="33"/>
      <c r="E1206" s="33"/>
      <c r="F1206" s="33"/>
      <c r="G1206" s="33"/>
      <c r="V1206" s="33"/>
      <c r="W1206" s="33"/>
      <c r="X1206" s="33"/>
      <c r="Y1206" s="33"/>
      <c r="Z1206" s="33"/>
      <c r="AA1206" s="33"/>
      <c r="AB1206" s="33"/>
    </row>
    <row r="1207" spans="1:28">
      <c r="A1207" s="33"/>
      <c r="B1207" s="33"/>
      <c r="C1207" s="33"/>
      <c r="D1207" s="33"/>
      <c r="E1207" s="33"/>
      <c r="F1207" s="33"/>
      <c r="G1207" s="33"/>
      <c r="V1207" s="33"/>
      <c r="W1207" s="33"/>
      <c r="X1207" s="33"/>
      <c r="Y1207" s="33"/>
      <c r="Z1207" s="33"/>
      <c r="AA1207" s="33"/>
      <c r="AB1207" s="33"/>
    </row>
    <row r="1208" spans="1:28">
      <c r="A1208" s="33"/>
      <c r="B1208" s="33"/>
      <c r="C1208" s="33"/>
      <c r="D1208" s="33"/>
      <c r="E1208" s="33"/>
      <c r="F1208" s="33"/>
      <c r="G1208" s="33"/>
      <c r="V1208" s="33"/>
      <c r="W1208" s="33"/>
      <c r="X1208" s="33"/>
      <c r="Y1208" s="33"/>
      <c r="Z1208" s="33"/>
      <c r="AA1208" s="33"/>
      <c r="AB1208" s="33"/>
    </row>
    <row r="1209" spans="1:28">
      <c r="A1209" s="33"/>
      <c r="B1209" s="33"/>
      <c r="C1209" s="33"/>
      <c r="D1209" s="33"/>
      <c r="E1209" s="33"/>
      <c r="F1209" s="33"/>
      <c r="G1209" s="33"/>
      <c r="V1209" s="33"/>
      <c r="W1209" s="33"/>
      <c r="X1209" s="33"/>
      <c r="Y1209" s="33"/>
      <c r="Z1209" s="33"/>
      <c r="AA1209" s="33"/>
      <c r="AB1209" s="33"/>
    </row>
    <row r="1210" spans="1:28">
      <c r="A1210" s="33"/>
      <c r="B1210" s="33"/>
      <c r="C1210" s="33"/>
      <c r="D1210" s="33"/>
      <c r="E1210" s="33"/>
      <c r="F1210" s="33"/>
      <c r="G1210" s="33"/>
      <c r="V1210" s="33"/>
      <c r="W1210" s="33"/>
      <c r="X1210" s="33"/>
      <c r="Y1210" s="33"/>
      <c r="Z1210" s="33"/>
      <c r="AA1210" s="33"/>
      <c r="AB1210" s="33"/>
    </row>
    <row r="1211" spans="1:28">
      <c r="A1211" s="33"/>
      <c r="B1211" s="33"/>
      <c r="C1211" s="33"/>
      <c r="D1211" s="33"/>
      <c r="E1211" s="33"/>
      <c r="F1211" s="33"/>
      <c r="G1211" s="33"/>
      <c r="V1211" s="33"/>
      <c r="W1211" s="33"/>
      <c r="X1211" s="33"/>
      <c r="Y1211" s="33"/>
      <c r="Z1211" s="33"/>
      <c r="AA1211" s="33"/>
      <c r="AB1211" s="33"/>
    </row>
    <row r="1212" spans="1:28">
      <c r="A1212" s="33"/>
      <c r="B1212" s="33"/>
      <c r="C1212" s="33"/>
      <c r="D1212" s="33"/>
      <c r="E1212" s="33"/>
      <c r="F1212" s="33"/>
      <c r="G1212" s="33"/>
      <c r="V1212" s="33"/>
      <c r="W1212" s="33"/>
      <c r="X1212" s="33"/>
      <c r="Y1212" s="33"/>
      <c r="Z1212" s="33"/>
      <c r="AA1212" s="33"/>
      <c r="AB1212" s="33"/>
    </row>
    <row r="1213" spans="1:28">
      <c r="A1213" s="33"/>
      <c r="B1213" s="33"/>
      <c r="C1213" s="33"/>
      <c r="D1213" s="33"/>
      <c r="E1213" s="33"/>
      <c r="F1213" s="33"/>
      <c r="G1213" s="33"/>
      <c r="V1213" s="33"/>
      <c r="W1213" s="33"/>
      <c r="X1213" s="33"/>
      <c r="Y1213" s="33"/>
      <c r="Z1213" s="33"/>
      <c r="AA1213" s="33"/>
      <c r="AB1213" s="33"/>
    </row>
    <row r="1214" spans="1:28">
      <c r="A1214" s="33"/>
      <c r="B1214" s="33"/>
      <c r="C1214" s="33"/>
      <c r="D1214" s="33"/>
      <c r="E1214" s="33"/>
      <c r="F1214" s="33"/>
      <c r="G1214" s="33"/>
      <c r="V1214" s="33"/>
      <c r="W1214" s="33"/>
      <c r="X1214" s="33"/>
      <c r="Y1214" s="33"/>
      <c r="Z1214" s="33"/>
      <c r="AA1214" s="33"/>
      <c r="AB1214" s="33"/>
    </row>
    <row r="1215" spans="1:28">
      <c r="A1215" s="33"/>
      <c r="B1215" s="33"/>
      <c r="C1215" s="33"/>
      <c r="D1215" s="33"/>
      <c r="E1215" s="33"/>
      <c r="F1215" s="33"/>
      <c r="G1215" s="33"/>
      <c r="V1215" s="33"/>
      <c r="W1215" s="33"/>
      <c r="X1215" s="33"/>
      <c r="Y1215" s="33"/>
      <c r="Z1215" s="33"/>
      <c r="AA1215" s="33"/>
      <c r="AB1215" s="33"/>
    </row>
    <row r="1216" spans="1:28">
      <c r="A1216" s="33"/>
      <c r="B1216" s="33"/>
      <c r="C1216" s="33"/>
      <c r="D1216" s="33"/>
      <c r="E1216" s="33"/>
      <c r="F1216" s="33"/>
      <c r="G1216" s="33"/>
      <c r="V1216" s="33"/>
      <c r="W1216" s="33"/>
      <c r="X1216" s="33"/>
      <c r="Y1216" s="33"/>
      <c r="Z1216" s="33"/>
      <c r="AA1216" s="33"/>
      <c r="AB1216" s="33"/>
    </row>
    <row r="1217" spans="1:28">
      <c r="A1217" s="33"/>
      <c r="B1217" s="33"/>
      <c r="C1217" s="33"/>
      <c r="D1217" s="33"/>
      <c r="E1217" s="33"/>
      <c r="F1217" s="33"/>
      <c r="G1217" s="33"/>
      <c r="V1217" s="33"/>
      <c r="W1217" s="33"/>
      <c r="X1217" s="33"/>
      <c r="Y1217" s="33"/>
      <c r="Z1217" s="33"/>
      <c r="AA1217" s="33"/>
      <c r="AB1217" s="33"/>
    </row>
    <row r="1218" spans="1:28">
      <c r="A1218" s="33"/>
      <c r="B1218" s="33"/>
      <c r="C1218" s="33"/>
      <c r="D1218" s="33"/>
      <c r="E1218" s="33"/>
      <c r="F1218" s="33"/>
      <c r="G1218" s="33"/>
      <c r="V1218" s="33"/>
      <c r="W1218" s="33"/>
      <c r="X1218" s="33"/>
      <c r="Y1218" s="33"/>
      <c r="Z1218" s="33"/>
      <c r="AA1218" s="33"/>
      <c r="AB1218" s="33"/>
    </row>
    <row r="1219" spans="1:28">
      <c r="A1219" s="33"/>
      <c r="B1219" s="33"/>
      <c r="C1219" s="33"/>
      <c r="D1219" s="33"/>
      <c r="E1219" s="33"/>
      <c r="F1219" s="33"/>
      <c r="G1219" s="33"/>
      <c r="V1219" s="33"/>
      <c r="W1219" s="33"/>
      <c r="X1219" s="33"/>
      <c r="Y1219" s="33"/>
      <c r="Z1219" s="33"/>
      <c r="AA1219" s="33"/>
      <c r="AB1219" s="33"/>
    </row>
    <row r="1220" spans="1:28">
      <c r="A1220" s="33"/>
      <c r="B1220" s="33"/>
      <c r="C1220" s="33"/>
      <c r="D1220" s="33"/>
      <c r="E1220" s="33"/>
      <c r="F1220" s="33"/>
      <c r="G1220" s="33"/>
      <c r="V1220" s="33"/>
      <c r="W1220" s="33"/>
      <c r="X1220" s="33"/>
      <c r="Y1220" s="33"/>
      <c r="Z1220" s="33"/>
      <c r="AA1220" s="33"/>
      <c r="AB1220" s="33"/>
    </row>
    <row r="1221" spans="1:28">
      <c r="A1221" s="33"/>
      <c r="B1221" s="33"/>
      <c r="C1221" s="33"/>
      <c r="D1221" s="33"/>
      <c r="E1221" s="33"/>
      <c r="F1221" s="33"/>
      <c r="G1221" s="33"/>
      <c r="V1221" s="33"/>
      <c r="W1221" s="33"/>
      <c r="X1221" s="33"/>
      <c r="Y1221" s="33"/>
      <c r="Z1221" s="33"/>
      <c r="AA1221" s="33"/>
      <c r="AB1221" s="33"/>
    </row>
    <row r="1222" spans="1:28">
      <c r="A1222" s="33"/>
      <c r="B1222" s="33"/>
      <c r="C1222" s="33"/>
      <c r="D1222" s="33"/>
      <c r="E1222" s="33"/>
      <c r="F1222" s="33"/>
      <c r="G1222" s="33"/>
      <c r="V1222" s="33"/>
      <c r="W1222" s="33"/>
      <c r="X1222" s="33"/>
      <c r="Y1222" s="33"/>
      <c r="Z1222" s="33"/>
      <c r="AA1222" s="33"/>
      <c r="AB1222" s="33"/>
    </row>
    <row r="1223" spans="1:28">
      <c r="A1223" s="33"/>
      <c r="B1223" s="33"/>
      <c r="C1223" s="33"/>
      <c r="D1223" s="33"/>
      <c r="E1223" s="33"/>
      <c r="F1223" s="33"/>
      <c r="G1223" s="33"/>
      <c r="V1223" s="33"/>
      <c r="W1223" s="33"/>
      <c r="X1223" s="33"/>
      <c r="Y1223" s="33"/>
      <c r="Z1223" s="33"/>
      <c r="AA1223" s="33"/>
      <c r="AB1223" s="33"/>
    </row>
    <row r="1224" spans="1:28">
      <c r="A1224" s="33"/>
      <c r="B1224" s="33"/>
      <c r="C1224" s="33"/>
      <c r="D1224" s="33"/>
      <c r="E1224" s="33"/>
      <c r="F1224" s="33"/>
      <c r="G1224" s="33"/>
      <c r="V1224" s="33"/>
      <c r="W1224" s="33"/>
      <c r="X1224" s="33"/>
      <c r="Y1224" s="33"/>
      <c r="Z1224" s="33"/>
      <c r="AA1224" s="33"/>
      <c r="AB1224" s="33"/>
    </row>
    <row r="1225" spans="1:28">
      <c r="A1225" s="33"/>
      <c r="B1225" s="33"/>
      <c r="C1225" s="33"/>
      <c r="D1225" s="33"/>
      <c r="E1225" s="33"/>
      <c r="F1225" s="33"/>
      <c r="G1225" s="33"/>
      <c r="V1225" s="33"/>
      <c r="W1225" s="33"/>
      <c r="X1225" s="33"/>
      <c r="Y1225" s="33"/>
      <c r="Z1225" s="33"/>
      <c r="AA1225" s="33"/>
      <c r="AB1225" s="33"/>
    </row>
    <row r="1226" spans="1:28">
      <c r="A1226" s="33"/>
      <c r="B1226" s="33"/>
      <c r="C1226" s="33"/>
      <c r="D1226" s="33"/>
      <c r="E1226" s="33"/>
      <c r="F1226" s="33"/>
      <c r="G1226" s="33"/>
      <c r="V1226" s="33"/>
      <c r="W1226" s="33"/>
      <c r="X1226" s="33"/>
      <c r="Y1226" s="33"/>
      <c r="Z1226" s="33"/>
      <c r="AA1226" s="33"/>
      <c r="AB1226" s="33"/>
    </row>
    <row r="1227" spans="1:28">
      <c r="A1227" s="33"/>
      <c r="B1227" s="33"/>
      <c r="C1227" s="33"/>
      <c r="D1227" s="33"/>
      <c r="E1227" s="33"/>
      <c r="F1227" s="33"/>
      <c r="G1227" s="33"/>
      <c r="V1227" s="33"/>
      <c r="W1227" s="33"/>
      <c r="X1227" s="33"/>
      <c r="Y1227" s="33"/>
      <c r="Z1227" s="33"/>
      <c r="AA1227" s="33"/>
      <c r="AB1227" s="33"/>
    </row>
    <row r="1228" spans="1:28">
      <c r="A1228" s="33"/>
      <c r="B1228" s="33"/>
      <c r="C1228" s="33"/>
      <c r="D1228" s="33"/>
      <c r="E1228" s="33"/>
      <c r="F1228" s="33"/>
      <c r="G1228" s="33"/>
      <c r="V1228" s="33"/>
      <c r="W1228" s="33"/>
      <c r="X1228" s="33"/>
      <c r="Y1228" s="33"/>
      <c r="Z1228" s="33"/>
      <c r="AA1228" s="33"/>
      <c r="AB1228" s="33"/>
    </row>
    <row r="1229" spans="1:28">
      <c r="A1229" s="33"/>
      <c r="B1229" s="33"/>
      <c r="C1229" s="33"/>
      <c r="D1229" s="33"/>
      <c r="E1229" s="33"/>
      <c r="F1229" s="33"/>
      <c r="G1229" s="33"/>
      <c r="V1229" s="33"/>
      <c r="W1229" s="33"/>
      <c r="X1229" s="33"/>
      <c r="Y1229" s="33"/>
      <c r="Z1229" s="33"/>
      <c r="AA1229" s="33"/>
      <c r="AB1229" s="33"/>
    </row>
    <row r="1230" spans="1:28">
      <c r="A1230" s="33"/>
      <c r="B1230" s="33"/>
      <c r="C1230" s="33"/>
      <c r="D1230" s="33"/>
      <c r="E1230" s="33"/>
      <c r="F1230" s="33"/>
      <c r="G1230" s="33"/>
      <c r="V1230" s="33"/>
      <c r="W1230" s="33"/>
      <c r="X1230" s="33"/>
      <c r="Y1230" s="33"/>
      <c r="Z1230" s="33"/>
      <c r="AA1230" s="33"/>
      <c r="AB1230" s="33"/>
    </row>
    <row r="1231" spans="1:28">
      <c r="A1231" s="33"/>
      <c r="B1231" s="33"/>
      <c r="C1231" s="33"/>
      <c r="D1231" s="33"/>
      <c r="E1231" s="33"/>
      <c r="F1231" s="33"/>
      <c r="G1231" s="33"/>
      <c r="V1231" s="33"/>
      <c r="W1231" s="33"/>
      <c r="X1231" s="33"/>
      <c r="Y1231" s="33"/>
      <c r="Z1231" s="33"/>
      <c r="AA1231" s="33"/>
      <c r="AB1231" s="33"/>
    </row>
    <row r="1232" spans="1:28">
      <c r="A1232" s="33"/>
      <c r="B1232" s="33"/>
      <c r="C1232" s="33"/>
      <c r="D1232" s="33"/>
      <c r="E1232" s="33"/>
      <c r="F1232" s="33"/>
      <c r="G1232" s="33"/>
      <c r="V1232" s="33"/>
      <c r="W1232" s="33"/>
      <c r="X1232" s="33"/>
      <c r="Y1232" s="33"/>
      <c r="Z1232" s="33"/>
      <c r="AA1232" s="33"/>
      <c r="AB1232" s="33"/>
    </row>
    <row r="1233" spans="1:28">
      <c r="A1233" s="33"/>
      <c r="B1233" s="33"/>
      <c r="C1233" s="33"/>
      <c r="D1233" s="33"/>
      <c r="E1233" s="33"/>
      <c r="F1233" s="33"/>
      <c r="G1233" s="33"/>
      <c r="V1233" s="33"/>
      <c r="W1233" s="33"/>
      <c r="X1233" s="33"/>
      <c r="Y1233" s="33"/>
      <c r="Z1233" s="33"/>
      <c r="AA1233" s="33"/>
      <c r="AB1233" s="33"/>
    </row>
    <row r="1234" spans="1:28">
      <c r="A1234" s="33"/>
      <c r="B1234" s="33"/>
      <c r="C1234" s="33"/>
      <c r="D1234" s="33"/>
      <c r="E1234" s="33"/>
      <c r="F1234" s="33"/>
      <c r="G1234" s="33"/>
      <c r="V1234" s="33"/>
      <c r="W1234" s="33"/>
      <c r="X1234" s="33"/>
      <c r="Y1234" s="33"/>
      <c r="Z1234" s="33"/>
      <c r="AA1234" s="33"/>
      <c r="AB1234" s="33"/>
    </row>
    <row r="1235" spans="1:28">
      <c r="A1235" s="33"/>
      <c r="B1235" s="33"/>
      <c r="C1235" s="33"/>
      <c r="D1235" s="33"/>
      <c r="E1235" s="33"/>
      <c r="F1235" s="33"/>
      <c r="G1235" s="33"/>
      <c r="V1235" s="33"/>
      <c r="W1235" s="33"/>
      <c r="X1235" s="33"/>
      <c r="Y1235" s="33"/>
      <c r="Z1235" s="33"/>
      <c r="AA1235" s="33"/>
      <c r="AB1235" s="33"/>
    </row>
    <row r="1236" spans="1:28">
      <c r="A1236" s="33"/>
      <c r="B1236" s="33"/>
      <c r="C1236" s="33"/>
      <c r="D1236" s="33"/>
      <c r="E1236" s="33"/>
      <c r="F1236" s="33"/>
      <c r="G1236" s="33"/>
      <c r="V1236" s="33"/>
      <c r="W1236" s="33"/>
      <c r="X1236" s="33"/>
      <c r="Y1236" s="33"/>
      <c r="Z1236" s="33"/>
      <c r="AA1236" s="33"/>
      <c r="AB1236" s="33"/>
    </row>
    <row r="1237" spans="1:28">
      <c r="A1237" s="33"/>
      <c r="B1237" s="33"/>
      <c r="C1237" s="33"/>
      <c r="D1237" s="33"/>
      <c r="E1237" s="33"/>
      <c r="F1237" s="33"/>
      <c r="G1237" s="33"/>
      <c r="V1237" s="33"/>
      <c r="W1237" s="33"/>
      <c r="X1237" s="33"/>
      <c r="Y1237" s="33"/>
      <c r="Z1237" s="33"/>
      <c r="AA1237" s="33"/>
      <c r="AB1237" s="33"/>
    </row>
    <row r="1238" spans="1:28">
      <c r="A1238" s="33"/>
      <c r="B1238" s="33"/>
      <c r="C1238" s="33"/>
      <c r="D1238" s="33"/>
      <c r="E1238" s="33"/>
      <c r="F1238" s="33"/>
      <c r="G1238" s="33"/>
      <c r="V1238" s="33"/>
      <c r="W1238" s="33"/>
      <c r="X1238" s="33"/>
      <c r="Y1238" s="33"/>
      <c r="Z1238" s="33"/>
      <c r="AA1238" s="33"/>
      <c r="AB1238" s="33"/>
    </row>
    <row r="1239" spans="1:28">
      <c r="A1239" s="33"/>
      <c r="B1239" s="33"/>
      <c r="C1239" s="33"/>
      <c r="D1239" s="33"/>
      <c r="E1239" s="33"/>
      <c r="F1239" s="33"/>
      <c r="G1239" s="33"/>
      <c r="V1239" s="33"/>
      <c r="W1239" s="33"/>
      <c r="X1239" s="33"/>
      <c r="Y1239" s="33"/>
      <c r="Z1239" s="33"/>
      <c r="AA1239" s="33"/>
      <c r="AB1239" s="33"/>
    </row>
    <row r="1240" spans="1:28">
      <c r="A1240" s="33"/>
      <c r="B1240" s="33"/>
      <c r="C1240" s="33"/>
      <c r="D1240" s="33"/>
      <c r="E1240" s="33"/>
      <c r="F1240" s="33"/>
      <c r="G1240" s="33"/>
      <c r="V1240" s="33"/>
      <c r="W1240" s="33"/>
      <c r="X1240" s="33"/>
      <c r="Y1240" s="33"/>
      <c r="Z1240" s="33"/>
      <c r="AA1240" s="33"/>
      <c r="AB1240" s="33"/>
    </row>
    <row r="1241" spans="1:28">
      <c r="A1241" s="33"/>
      <c r="B1241" s="33"/>
      <c r="C1241" s="33"/>
      <c r="D1241" s="33"/>
      <c r="E1241" s="33"/>
      <c r="F1241" s="33"/>
      <c r="G1241" s="33"/>
      <c r="V1241" s="33"/>
      <c r="W1241" s="33"/>
      <c r="X1241" s="33"/>
      <c r="Y1241" s="33"/>
      <c r="Z1241" s="33"/>
      <c r="AA1241" s="33"/>
      <c r="AB1241" s="33"/>
    </row>
    <row r="1242" spans="1:28">
      <c r="A1242" s="33"/>
      <c r="B1242" s="33"/>
      <c r="C1242" s="33"/>
      <c r="D1242" s="33"/>
      <c r="E1242" s="33"/>
      <c r="F1242" s="33"/>
      <c r="G1242" s="33"/>
      <c r="V1242" s="33"/>
      <c r="W1242" s="33"/>
      <c r="X1242" s="33"/>
      <c r="Y1242" s="33"/>
      <c r="Z1242" s="33"/>
      <c r="AA1242" s="33"/>
      <c r="AB1242" s="33"/>
    </row>
    <row r="1243" spans="1:28">
      <c r="A1243" s="33"/>
      <c r="B1243" s="33"/>
      <c r="C1243" s="33"/>
      <c r="D1243" s="33"/>
      <c r="E1243" s="33"/>
      <c r="F1243" s="33"/>
      <c r="G1243" s="33"/>
      <c r="V1243" s="33"/>
      <c r="W1243" s="33"/>
      <c r="X1243" s="33"/>
      <c r="Y1243" s="33"/>
      <c r="Z1243" s="33"/>
      <c r="AA1243" s="33"/>
      <c r="AB1243" s="33"/>
    </row>
    <row r="1244" spans="1:28">
      <c r="A1244" s="33"/>
      <c r="B1244" s="33"/>
      <c r="C1244" s="33"/>
      <c r="D1244" s="33"/>
      <c r="E1244" s="33"/>
      <c r="F1244" s="33"/>
      <c r="G1244" s="33"/>
      <c r="V1244" s="33"/>
      <c r="W1244" s="33"/>
      <c r="X1244" s="33"/>
      <c r="Y1244" s="33"/>
      <c r="Z1244" s="33"/>
      <c r="AA1244" s="33"/>
      <c r="AB1244" s="33"/>
    </row>
    <row r="1245" spans="1:28">
      <c r="A1245" s="33"/>
      <c r="B1245" s="33"/>
      <c r="C1245" s="33"/>
      <c r="D1245" s="33"/>
      <c r="E1245" s="33"/>
      <c r="F1245" s="33"/>
      <c r="G1245" s="33"/>
      <c r="V1245" s="33"/>
      <c r="W1245" s="33"/>
      <c r="X1245" s="33"/>
      <c r="Y1245" s="33"/>
      <c r="Z1245" s="33"/>
      <c r="AA1245" s="33"/>
      <c r="AB1245" s="33"/>
    </row>
    <row r="1246" spans="1:28">
      <c r="A1246" s="33"/>
      <c r="B1246" s="33"/>
      <c r="C1246" s="33"/>
      <c r="D1246" s="33"/>
      <c r="E1246" s="33"/>
      <c r="F1246" s="33"/>
      <c r="G1246" s="33"/>
      <c r="V1246" s="33"/>
      <c r="W1246" s="33"/>
      <c r="X1246" s="33"/>
      <c r="Y1246" s="33"/>
      <c r="Z1246" s="33"/>
      <c r="AA1246" s="33"/>
      <c r="AB1246" s="33"/>
    </row>
    <row r="1247" spans="1:28">
      <c r="A1247" s="33"/>
      <c r="B1247" s="33"/>
      <c r="C1247" s="33"/>
      <c r="D1247" s="33"/>
      <c r="E1247" s="33"/>
      <c r="F1247" s="33"/>
      <c r="G1247" s="33"/>
      <c r="V1247" s="33"/>
      <c r="W1247" s="33"/>
      <c r="X1247" s="33"/>
      <c r="Y1247" s="33"/>
      <c r="Z1247" s="33"/>
      <c r="AA1247" s="33"/>
      <c r="AB1247" s="33"/>
    </row>
    <row r="1248" spans="1:28">
      <c r="A1248" s="33"/>
      <c r="B1248" s="33"/>
      <c r="C1248" s="33"/>
      <c r="D1248" s="33"/>
      <c r="E1248" s="33"/>
      <c r="F1248" s="33"/>
      <c r="G1248" s="33"/>
      <c r="V1248" s="33"/>
      <c r="W1248" s="33"/>
      <c r="X1248" s="33"/>
      <c r="Y1248" s="33"/>
      <c r="Z1248" s="33"/>
      <c r="AA1248" s="33"/>
      <c r="AB1248" s="33"/>
    </row>
    <row r="1249" spans="1:28">
      <c r="A1249" s="33"/>
      <c r="B1249" s="33"/>
      <c r="C1249" s="33"/>
      <c r="D1249" s="33"/>
      <c r="E1249" s="33"/>
      <c r="F1249" s="33"/>
      <c r="G1249" s="33"/>
      <c r="V1249" s="33"/>
      <c r="W1249" s="33"/>
      <c r="X1249" s="33"/>
      <c r="Y1249" s="33"/>
      <c r="Z1249" s="33"/>
      <c r="AA1249" s="33"/>
      <c r="AB1249" s="33"/>
    </row>
    <row r="1250" spans="1:28">
      <c r="A1250" s="33"/>
      <c r="B1250" s="33"/>
      <c r="C1250" s="33"/>
      <c r="D1250" s="33"/>
      <c r="E1250" s="33"/>
      <c r="F1250" s="33"/>
      <c r="G1250" s="33"/>
      <c r="V1250" s="33"/>
      <c r="W1250" s="33"/>
      <c r="X1250" s="33"/>
      <c r="Y1250" s="33"/>
      <c r="Z1250" s="33"/>
      <c r="AA1250" s="33"/>
      <c r="AB1250" s="33"/>
    </row>
    <row r="1251" spans="1:28">
      <c r="A1251" s="33"/>
      <c r="B1251" s="33"/>
      <c r="C1251" s="33"/>
      <c r="D1251" s="33"/>
      <c r="E1251" s="33"/>
      <c r="F1251" s="33"/>
      <c r="G1251" s="33"/>
      <c r="V1251" s="33"/>
      <c r="W1251" s="33"/>
      <c r="X1251" s="33"/>
      <c r="Y1251" s="33"/>
      <c r="Z1251" s="33"/>
      <c r="AA1251" s="33"/>
      <c r="AB1251" s="33"/>
    </row>
    <row r="1252" spans="1:28">
      <c r="A1252" s="33"/>
      <c r="B1252" s="33"/>
      <c r="C1252" s="33"/>
      <c r="D1252" s="33"/>
      <c r="E1252" s="33"/>
      <c r="F1252" s="33"/>
      <c r="G1252" s="33"/>
      <c r="V1252" s="33"/>
      <c r="W1252" s="33"/>
      <c r="X1252" s="33"/>
      <c r="Y1252" s="33"/>
      <c r="Z1252" s="33"/>
      <c r="AA1252" s="33"/>
      <c r="AB1252" s="33"/>
    </row>
    <row r="1253" spans="1:28">
      <c r="A1253" s="33"/>
      <c r="B1253" s="33"/>
      <c r="C1253" s="33"/>
      <c r="D1253" s="33"/>
      <c r="E1253" s="33"/>
      <c r="F1253" s="33"/>
      <c r="G1253" s="33"/>
      <c r="V1253" s="33"/>
      <c r="W1253" s="33"/>
      <c r="X1253" s="33"/>
      <c r="Y1253" s="33"/>
      <c r="Z1253" s="33"/>
      <c r="AA1253" s="33"/>
      <c r="AB1253" s="33"/>
    </row>
    <row r="1254" spans="1:28">
      <c r="A1254" s="33"/>
      <c r="B1254" s="33"/>
      <c r="C1254" s="33"/>
      <c r="D1254" s="33"/>
      <c r="E1254" s="33"/>
      <c r="F1254" s="33"/>
      <c r="G1254" s="33"/>
      <c r="V1254" s="33"/>
      <c r="W1254" s="33"/>
      <c r="X1254" s="33"/>
      <c r="Y1254" s="33"/>
      <c r="Z1254" s="33"/>
      <c r="AA1254" s="33"/>
      <c r="AB1254" s="33"/>
    </row>
    <row r="1255" spans="1:28">
      <c r="A1255" s="33"/>
      <c r="B1255" s="33"/>
      <c r="C1255" s="33"/>
      <c r="D1255" s="33"/>
      <c r="E1255" s="33"/>
      <c r="F1255" s="33"/>
      <c r="G1255" s="33"/>
      <c r="V1255" s="33"/>
      <c r="W1255" s="33"/>
      <c r="X1255" s="33"/>
      <c r="Y1255" s="33"/>
      <c r="Z1255" s="33"/>
      <c r="AA1255" s="33"/>
      <c r="AB1255" s="33"/>
    </row>
    <row r="1256" spans="1:28">
      <c r="A1256" s="33"/>
      <c r="B1256" s="33"/>
      <c r="C1256" s="33"/>
      <c r="D1256" s="33"/>
      <c r="E1256" s="33"/>
      <c r="F1256" s="33"/>
      <c r="G1256" s="33"/>
      <c r="V1256" s="33"/>
      <c r="W1256" s="33"/>
      <c r="X1256" s="33"/>
      <c r="Y1256" s="33"/>
      <c r="Z1256" s="33"/>
      <c r="AA1256" s="33"/>
      <c r="AB1256" s="33"/>
    </row>
    <row r="1257" spans="1:28">
      <c r="A1257" s="33"/>
      <c r="B1257" s="33"/>
      <c r="C1257" s="33"/>
      <c r="D1257" s="33"/>
      <c r="E1257" s="33"/>
      <c r="F1257" s="33"/>
      <c r="G1257" s="33"/>
      <c r="V1257" s="33"/>
      <c r="W1257" s="33"/>
      <c r="X1257" s="33"/>
      <c r="Y1257" s="33"/>
      <c r="Z1257" s="33"/>
      <c r="AA1257" s="33"/>
      <c r="AB1257" s="33"/>
    </row>
    <row r="1258" spans="1:28">
      <c r="A1258" s="33"/>
      <c r="B1258" s="33"/>
      <c r="C1258" s="33"/>
      <c r="D1258" s="33"/>
      <c r="E1258" s="33"/>
      <c r="F1258" s="33"/>
      <c r="G1258" s="33"/>
      <c r="V1258" s="33"/>
      <c r="W1258" s="33"/>
      <c r="X1258" s="33"/>
      <c r="Y1258" s="33"/>
      <c r="Z1258" s="33"/>
      <c r="AA1258" s="33"/>
      <c r="AB1258" s="33"/>
    </row>
    <row r="1259" spans="1:28">
      <c r="A1259" s="33"/>
      <c r="B1259" s="33"/>
      <c r="C1259" s="33"/>
      <c r="D1259" s="33"/>
      <c r="E1259" s="33"/>
      <c r="F1259" s="33"/>
      <c r="G1259" s="33"/>
      <c r="V1259" s="33"/>
      <c r="W1259" s="33"/>
      <c r="X1259" s="33"/>
      <c r="Y1259" s="33"/>
      <c r="Z1259" s="33"/>
      <c r="AA1259" s="33"/>
      <c r="AB1259" s="33"/>
    </row>
    <row r="1260" spans="1:28">
      <c r="A1260" s="33"/>
      <c r="B1260" s="33"/>
      <c r="C1260" s="33"/>
      <c r="D1260" s="33"/>
      <c r="E1260" s="33"/>
      <c r="F1260" s="33"/>
      <c r="G1260" s="33"/>
      <c r="V1260" s="33"/>
      <c r="W1260" s="33"/>
      <c r="X1260" s="33"/>
      <c r="Y1260" s="33"/>
      <c r="Z1260" s="33"/>
      <c r="AA1260" s="33"/>
      <c r="AB1260" s="33"/>
    </row>
    <row r="1261" spans="1:28">
      <c r="A1261" s="33"/>
      <c r="B1261" s="33"/>
      <c r="C1261" s="33"/>
      <c r="D1261" s="33"/>
      <c r="E1261" s="33"/>
      <c r="F1261" s="33"/>
      <c r="G1261" s="33"/>
      <c r="V1261" s="33"/>
      <c r="W1261" s="33"/>
      <c r="X1261" s="33"/>
      <c r="Y1261" s="33"/>
      <c r="Z1261" s="33"/>
      <c r="AA1261" s="33"/>
      <c r="AB1261" s="33"/>
    </row>
    <row r="1262" spans="1:28">
      <c r="A1262" s="33"/>
      <c r="B1262" s="33"/>
      <c r="C1262" s="33"/>
      <c r="D1262" s="33"/>
      <c r="E1262" s="33"/>
      <c r="F1262" s="33"/>
      <c r="G1262" s="33"/>
      <c r="V1262" s="33"/>
      <c r="W1262" s="33"/>
      <c r="X1262" s="33"/>
      <c r="Y1262" s="33"/>
      <c r="Z1262" s="33"/>
      <c r="AA1262" s="33"/>
      <c r="AB1262" s="33"/>
    </row>
    <row r="1263" spans="1:28">
      <c r="A1263" s="33"/>
      <c r="B1263" s="33"/>
      <c r="C1263" s="33"/>
      <c r="D1263" s="33"/>
      <c r="E1263" s="33"/>
      <c r="F1263" s="33"/>
      <c r="G1263" s="33"/>
      <c r="V1263" s="33"/>
      <c r="W1263" s="33"/>
      <c r="X1263" s="33"/>
      <c r="Y1263" s="33"/>
      <c r="Z1263" s="33"/>
      <c r="AA1263" s="33"/>
      <c r="AB1263" s="33"/>
    </row>
    <row r="1264" spans="1:28">
      <c r="A1264" s="33"/>
      <c r="B1264" s="33"/>
      <c r="C1264" s="33"/>
      <c r="D1264" s="33"/>
      <c r="E1264" s="33"/>
      <c r="F1264" s="33"/>
      <c r="G1264" s="33"/>
      <c r="V1264" s="33"/>
      <c r="W1264" s="33"/>
      <c r="X1264" s="33"/>
      <c r="Y1264" s="33"/>
      <c r="Z1264" s="33"/>
      <c r="AA1264" s="33"/>
      <c r="AB1264" s="33"/>
    </row>
    <row r="1265" spans="1:28">
      <c r="A1265" s="33"/>
      <c r="B1265" s="33"/>
      <c r="C1265" s="33"/>
      <c r="D1265" s="33"/>
      <c r="E1265" s="33"/>
      <c r="F1265" s="33"/>
      <c r="G1265" s="33"/>
      <c r="V1265" s="33"/>
      <c r="W1265" s="33"/>
      <c r="X1265" s="33"/>
      <c r="Y1265" s="33"/>
      <c r="Z1265" s="33"/>
      <c r="AA1265" s="33"/>
      <c r="AB1265" s="33"/>
    </row>
    <row r="1266" spans="1:28">
      <c r="A1266" s="33"/>
      <c r="B1266" s="33"/>
      <c r="C1266" s="33"/>
      <c r="D1266" s="33"/>
      <c r="E1266" s="33"/>
      <c r="F1266" s="33"/>
      <c r="G1266" s="33"/>
      <c r="V1266" s="33"/>
      <c r="W1266" s="33"/>
      <c r="X1266" s="33"/>
      <c r="Y1266" s="33"/>
      <c r="Z1266" s="33"/>
      <c r="AA1266" s="33"/>
      <c r="AB1266" s="33"/>
    </row>
    <row r="1267" spans="1:28">
      <c r="A1267" s="33"/>
      <c r="B1267" s="33"/>
      <c r="C1267" s="33"/>
      <c r="D1267" s="33"/>
      <c r="E1267" s="33"/>
      <c r="F1267" s="33"/>
      <c r="G1267" s="33"/>
      <c r="V1267" s="33"/>
      <c r="W1267" s="33"/>
      <c r="X1267" s="33"/>
      <c r="Y1267" s="33"/>
      <c r="Z1267" s="33"/>
      <c r="AA1267" s="33"/>
      <c r="AB1267" s="33"/>
    </row>
    <row r="1268" spans="1:28">
      <c r="A1268" s="33"/>
      <c r="B1268" s="33"/>
      <c r="C1268" s="33"/>
      <c r="D1268" s="33"/>
      <c r="E1268" s="33"/>
      <c r="F1268" s="33"/>
      <c r="G1268" s="33"/>
      <c r="V1268" s="33"/>
      <c r="W1268" s="33"/>
      <c r="X1268" s="33"/>
      <c r="Y1268" s="33"/>
      <c r="Z1268" s="33"/>
      <c r="AA1268" s="33"/>
      <c r="AB1268" s="33"/>
    </row>
    <row r="1269" spans="1:28">
      <c r="A1269" s="33"/>
      <c r="B1269" s="33"/>
      <c r="C1269" s="33"/>
      <c r="D1269" s="33"/>
      <c r="E1269" s="33"/>
      <c r="F1269" s="33"/>
      <c r="G1269" s="33"/>
      <c r="V1269" s="33"/>
      <c r="W1269" s="33"/>
      <c r="X1269" s="33"/>
      <c r="Y1269" s="33"/>
      <c r="Z1269" s="33"/>
      <c r="AA1269" s="33"/>
      <c r="AB1269" s="33"/>
    </row>
    <row r="1270" spans="1:28">
      <c r="A1270" s="33"/>
      <c r="B1270" s="33"/>
      <c r="C1270" s="33"/>
      <c r="D1270" s="33"/>
      <c r="E1270" s="33"/>
      <c r="F1270" s="33"/>
      <c r="G1270" s="33"/>
      <c r="V1270" s="33"/>
      <c r="W1270" s="33"/>
      <c r="X1270" s="33"/>
      <c r="Y1270" s="33"/>
      <c r="Z1270" s="33"/>
      <c r="AA1270" s="33"/>
      <c r="AB1270" s="33"/>
    </row>
    <row r="1271" spans="1:28">
      <c r="A1271" s="33"/>
      <c r="B1271" s="33"/>
      <c r="C1271" s="33"/>
      <c r="D1271" s="33"/>
      <c r="E1271" s="33"/>
      <c r="F1271" s="33"/>
      <c r="G1271" s="33"/>
      <c r="V1271" s="33"/>
      <c r="W1271" s="33"/>
      <c r="X1271" s="33"/>
      <c r="Y1271" s="33"/>
      <c r="Z1271" s="33"/>
      <c r="AA1271" s="33"/>
      <c r="AB1271" s="33"/>
    </row>
    <row r="1272" spans="1:28">
      <c r="A1272" s="33"/>
      <c r="B1272" s="33"/>
      <c r="C1272" s="33"/>
      <c r="D1272" s="33"/>
      <c r="E1272" s="33"/>
      <c r="F1272" s="33"/>
      <c r="G1272" s="33"/>
      <c r="V1272" s="33"/>
      <c r="W1272" s="33"/>
      <c r="X1272" s="33"/>
      <c r="Y1272" s="33"/>
      <c r="Z1272" s="33"/>
      <c r="AA1272" s="33"/>
      <c r="AB1272" s="33"/>
    </row>
    <row r="1273" spans="1:28">
      <c r="A1273" s="33"/>
      <c r="B1273" s="33"/>
      <c r="C1273" s="33"/>
      <c r="D1273" s="33"/>
      <c r="E1273" s="33"/>
      <c r="F1273" s="33"/>
      <c r="G1273" s="33"/>
      <c r="V1273" s="33"/>
      <c r="W1273" s="33"/>
      <c r="X1273" s="33"/>
      <c r="Y1273" s="33"/>
      <c r="Z1273" s="33"/>
      <c r="AA1273" s="33"/>
      <c r="AB1273" s="33"/>
    </row>
    <row r="1274" spans="1:28">
      <c r="A1274" s="33"/>
      <c r="B1274" s="33"/>
      <c r="C1274" s="33"/>
      <c r="D1274" s="33"/>
      <c r="E1274" s="33"/>
      <c r="F1274" s="33"/>
      <c r="G1274" s="33"/>
      <c r="V1274" s="33"/>
      <c r="W1274" s="33"/>
      <c r="X1274" s="33"/>
      <c r="Y1274" s="33"/>
      <c r="Z1274" s="33"/>
      <c r="AA1274" s="33"/>
      <c r="AB1274" s="33"/>
    </row>
    <row r="1275" spans="1:28">
      <c r="A1275" s="33"/>
      <c r="B1275" s="33"/>
      <c r="C1275" s="33"/>
      <c r="D1275" s="33"/>
      <c r="E1275" s="33"/>
      <c r="F1275" s="33"/>
      <c r="G1275" s="33"/>
      <c r="V1275" s="33"/>
      <c r="W1275" s="33"/>
      <c r="X1275" s="33"/>
      <c r="Y1275" s="33"/>
      <c r="Z1275" s="33"/>
      <c r="AA1275" s="33"/>
      <c r="AB1275" s="33"/>
    </row>
    <row r="1276" spans="1:28">
      <c r="A1276" s="33"/>
      <c r="B1276" s="33"/>
      <c r="C1276" s="33"/>
      <c r="D1276" s="33"/>
      <c r="E1276" s="33"/>
      <c r="F1276" s="33"/>
      <c r="G1276" s="33"/>
      <c r="V1276" s="33"/>
      <c r="W1276" s="33"/>
      <c r="X1276" s="33"/>
      <c r="Y1276" s="33"/>
      <c r="Z1276" s="33"/>
      <c r="AA1276" s="33"/>
      <c r="AB1276" s="33"/>
    </row>
    <row r="1277" spans="1:28">
      <c r="A1277" s="33"/>
      <c r="B1277" s="33"/>
      <c r="C1277" s="33"/>
      <c r="D1277" s="33"/>
      <c r="E1277" s="33"/>
      <c r="F1277" s="33"/>
      <c r="G1277" s="33"/>
      <c r="V1277" s="33"/>
      <c r="W1277" s="33"/>
      <c r="X1277" s="33"/>
      <c r="Y1277" s="33"/>
      <c r="Z1277" s="33"/>
      <c r="AA1277" s="33"/>
      <c r="AB1277" s="33"/>
    </row>
    <row r="1278" spans="1:28">
      <c r="A1278" s="33"/>
      <c r="B1278" s="33"/>
      <c r="C1278" s="33"/>
      <c r="D1278" s="33"/>
      <c r="E1278" s="33"/>
      <c r="F1278" s="33"/>
      <c r="G1278" s="33"/>
      <c r="V1278" s="33"/>
      <c r="W1278" s="33"/>
      <c r="X1278" s="33"/>
      <c r="Y1278" s="33"/>
      <c r="Z1278" s="33"/>
      <c r="AA1278" s="33"/>
      <c r="AB1278" s="33"/>
    </row>
    <row r="1279" spans="1:28">
      <c r="A1279" s="33"/>
      <c r="B1279" s="33"/>
      <c r="C1279" s="33"/>
      <c r="D1279" s="33"/>
      <c r="E1279" s="33"/>
      <c r="F1279" s="33"/>
      <c r="G1279" s="33"/>
      <c r="V1279" s="33"/>
      <c r="W1279" s="33"/>
      <c r="X1279" s="33"/>
      <c r="Y1279" s="33"/>
      <c r="Z1279" s="33"/>
      <c r="AA1279" s="33"/>
      <c r="AB1279" s="33"/>
    </row>
    <row r="1280" spans="1:28">
      <c r="A1280" s="33"/>
      <c r="B1280" s="33"/>
      <c r="C1280" s="33"/>
      <c r="D1280" s="33"/>
      <c r="E1280" s="33"/>
      <c r="F1280" s="33"/>
      <c r="G1280" s="33"/>
      <c r="V1280" s="33"/>
      <c r="W1280" s="33"/>
      <c r="X1280" s="33"/>
      <c r="Y1280" s="33"/>
      <c r="Z1280" s="33"/>
      <c r="AA1280" s="33"/>
      <c r="AB1280" s="33"/>
    </row>
    <row r="1281" spans="1:28">
      <c r="A1281" s="33"/>
      <c r="B1281" s="33"/>
      <c r="C1281" s="33"/>
      <c r="D1281" s="33"/>
      <c r="E1281" s="33"/>
      <c r="F1281" s="33"/>
      <c r="G1281" s="33"/>
      <c r="V1281" s="33"/>
      <c r="W1281" s="33"/>
      <c r="X1281" s="33"/>
      <c r="Y1281" s="33"/>
      <c r="Z1281" s="33"/>
      <c r="AA1281" s="33"/>
      <c r="AB1281" s="33"/>
    </row>
    <row r="1282" spans="1:28">
      <c r="A1282" s="33"/>
      <c r="B1282" s="33"/>
      <c r="C1282" s="33"/>
      <c r="D1282" s="33"/>
      <c r="E1282" s="33"/>
      <c r="F1282" s="33"/>
      <c r="G1282" s="33"/>
      <c r="V1282" s="33"/>
      <c r="W1282" s="33"/>
      <c r="X1282" s="33"/>
      <c r="Y1282" s="33"/>
      <c r="Z1282" s="33"/>
      <c r="AA1282" s="33"/>
      <c r="AB1282" s="33"/>
    </row>
    <row r="1283" spans="1:28">
      <c r="A1283" s="33"/>
      <c r="B1283" s="33"/>
      <c r="C1283" s="33"/>
      <c r="D1283" s="33"/>
      <c r="E1283" s="33"/>
      <c r="F1283" s="33"/>
      <c r="G1283" s="33"/>
      <c r="V1283" s="33"/>
      <c r="W1283" s="33"/>
      <c r="X1283" s="33"/>
      <c r="Y1283" s="33"/>
      <c r="Z1283" s="33"/>
      <c r="AA1283" s="33"/>
      <c r="AB1283" s="33"/>
    </row>
    <row r="1284" spans="1:28">
      <c r="A1284" s="33"/>
      <c r="B1284" s="33"/>
      <c r="C1284" s="33"/>
      <c r="D1284" s="33"/>
      <c r="E1284" s="33"/>
      <c r="F1284" s="33"/>
      <c r="G1284" s="33"/>
      <c r="V1284" s="33"/>
      <c r="W1284" s="33"/>
      <c r="X1284" s="33"/>
      <c r="Y1284" s="33"/>
      <c r="Z1284" s="33"/>
      <c r="AA1284" s="33"/>
      <c r="AB1284" s="33"/>
    </row>
    <row r="1285" spans="1:28">
      <c r="A1285" s="33"/>
      <c r="B1285" s="33"/>
      <c r="C1285" s="33"/>
      <c r="D1285" s="33"/>
      <c r="E1285" s="33"/>
      <c r="F1285" s="33"/>
      <c r="G1285" s="33"/>
      <c r="V1285" s="33"/>
      <c r="W1285" s="33"/>
      <c r="X1285" s="33"/>
      <c r="Y1285" s="33"/>
      <c r="Z1285" s="33"/>
      <c r="AA1285" s="33"/>
      <c r="AB1285" s="33"/>
    </row>
    <row r="1286" spans="1:28">
      <c r="A1286" s="33"/>
      <c r="B1286" s="33"/>
      <c r="C1286" s="33"/>
      <c r="D1286" s="33"/>
      <c r="E1286" s="33"/>
      <c r="F1286" s="33"/>
      <c r="G1286" s="33"/>
      <c r="V1286" s="33"/>
      <c r="W1286" s="33"/>
      <c r="X1286" s="33"/>
      <c r="Y1286" s="33"/>
      <c r="Z1286" s="33"/>
      <c r="AA1286" s="33"/>
      <c r="AB1286" s="33"/>
    </row>
    <row r="1287" spans="1:28">
      <c r="A1287" s="33"/>
      <c r="B1287" s="33"/>
      <c r="C1287" s="33"/>
      <c r="D1287" s="33"/>
      <c r="E1287" s="33"/>
      <c r="F1287" s="33"/>
      <c r="G1287" s="33"/>
      <c r="V1287" s="33"/>
      <c r="W1287" s="33"/>
      <c r="X1287" s="33"/>
      <c r="Y1287" s="33"/>
      <c r="Z1287" s="33"/>
      <c r="AA1287" s="33"/>
      <c r="AB1287" s="33"/>
    </row>
    <row r="1288" spans="1:28">
      <c r="A1288" s="33"/>
      <c r="B1288" s="33"/>
      <c r="C1288" s="33"/>
      <c r="D1288" s="33"/>
      <c r="E1288" s="33"/>
      <c r="F1288" s="33"/>
      <c r="G1288" s="33"/>
      <c r="O1288" s="33"/>
      <c r="P1288" s="33"/>
      <c r="Q1288" s="33"/>
      <c r="R1288" s="33"/>
      <c r="S1288" s="33"/>
      <c r="T1288" s="33"/>
      <c r="U1288" s="33"/>
      <c r="V1288" s="33"/>
      <c r="W1288" s="33"/>
      <c r="X1288" s="33"/>
      <c r="Y1288" s="33"/>
      <c r="Z1288" s="33"/>
      <c r="AA1288" s="33"/>
      <c r="AB1288" s="33"/>
    </row>
    <row r="1289" spans="1:28">
      <c r="A1289" s="33"/>
      <c r="B1289" s="33"/>
      <c r="C1289" s="33"/>
      <c r="D1289" s="33"/>
      <c r="E1289" s="33"/>
      <c r="F1289" s="33"/>
      <c r="G1289" s="33"/>
      <c r="O1289" s="33"/>
      <c r="P1289" s="33"/>
      <c r="Q1289" s="33"/>
      <c r="R1289" s="33"/>
      <c r="S1289" s="33"/>
      <c r="T1289" s="33"/>
      <c r="U1289" s="33"/>
      <c r="V1289" s="33"/>
      <c r="W1289" s="33"/>
      <c r="X1289" s="33"/>
      <c r="Y1289" s="33"/>
      <c r="Z1289" s="33"/>
      <c r="AA1289" s="33"/>
      <c r="AB1289" s="33"/>
    </row>
    <row r="1290" spans="1:28">
      <c r="A1290" s="33"/>
      <c r="B1290" s="33"/>
      <c r="C1290" s="33"/>
      <c r="D1290" s="33"/>
      <c r="E1290" s="33"/>
      <c r="F1290" s="33"/>
      <c r="G1290" s="33"/>
      <c r="O1290" s="33"/>
      <c r="P1290" s="33"/>
      <c r="Q1290" s="33"/>
      <c r="R1290" s="33"/>
      <c r="S1290" s="33"/>
      <c r="T1290" s="33"/>
      <c r="U1290" s="33"/>
      <c r="V1290" s="33"/>
      <c r="W1290" s="33"/>
      <c r="X1290" s="33"/>
      <c r="Y1290" s="33"/>
      <c r="Z1290" s="33"/>
      <c r="AA1290" s="33"/>
      <c r="AB1290" s="33"/>
    </row>
    <row r="1291" spans="1:28">
      <c r="A1291" s="33"/>
      <c r="B1291" s="33"/>
      <c r="C1291" s="33"/>
      <c r="D1291" s="33"/>
      <c r="E1291" s="33"/>
      <c r="F1291" s="33"/>
      <c r="G1291" s="33"/>
      <c r="O1291" s="33"/>
      <c r="P1291" s="33"/>
      <c r="Q1291" s="33"/>
      <c r="R1291" s="33"/>
      <c r="S1291" s="33"/>
      <c r="T1291" s="33"/>
      <c r="U1291" s="33"/>
      <c r="V1291" s="33"/>
      <c r="W1291" s="33"/>
      <c r="X1291" s="33"/>
      <c r="Y1291" s="33"/>
      <c r="Z1291" s="33"/>
      <c r="AA1291" s="33"/>
      <c r="AB1291" s="33"/>
    </row>
    <row r="1292" spans="1:28">
      <c r="A1292" s="33"/>
      <c r="B1292" s="33"/>
      <c r="C1292" s="33"/>
      <c r="D1292" s="33"/>
      <c r="E1292" s="33"/>
      <c r="F1292" s="33"/>
      <c r="G1292" s="33"/>
      <c r="O1292" s="33"/>
      <c r="P1292" s="33"/>
      <c r="Q1292" s="33"/>
      <c r="R1292" s="33"/>
      <c r="S1292" s="33"/>
      <c r="T1292" s="33"/>
      <c r="U1292" s="33"/>
      <c r="V1292" s="33"/>
      <c r="W1292" s="33"/>
      <c r="X1292" s="33"/>
      <c r="Y1292" s="33"/>
      <c r="Z1292" s="33"/>
      <c r="AA1292" s="33"/>
      <c r="AB1292" s="33"/>
    </row>
    <row r="1293" spans="1:28">
      <c r="A1293" s="33"/>
      <c r="B1293" s="33"/>
      <c r="C1293" s="33"/>
      <c r="D1293" s="33"/>
      <c r="E1293" s="33"/>
      <c r="F1293" s="33"/>
      <c r="G1293" s="33"/>
      <c r="O1293" s="33"/>
      <c r="P1293" s="33"/>
      <c r="Q1293" s="33"/>
      <c r="R1293" s="33"/>
      <c r="S1293" s="33"/>
      <c r="T1293" s="33"/>
      <c r="U1293" s="33"/>
      <c r="V1293" s="33"/>
      <c r="W1293" s="33"/>
      <c r="X1293" s="33"/>
      <c r="Y1293" s="33"/>
      <c r="Z1293" s="33"/>
      <c r="AA1293" s="33"/>
      <c r="AB1293" s="33"/>
    </row>
    <row r="1294" spans="1:28">
      <c r="A1294" s="33"/>
      <c r="B1294" s="33"/>
      <c r="C1294" s="33"/>
      <c r="D1294" s="33"/>
      <c r="E1294" s="33"/>
      <c r="F1294" s="33"/>
      <c r="G1294" s="33"/>
      <c r="O1294" s="33"/>
      <c r="P1294" s="33"/>
      <c r="Q1294" s="33"/>
      <c r="R1294" s="33"/>
      <c r="S1294" s="33"/>
      <c r="T1294" s="33"/>
      <c r="U1294" s="33"/>
      <c r="V1294" s="33"/>
      <c r="W1294" s="33"/>
      <c r="X1294" s="33"/>
      <c r="Y1294" s="33"/>
      <c r="Z1294" s="33"/>
      <c r="AA1294" s="33"/>
      <c r="AB1294" s="33"/>
    </row>
    <row r="1295" spans="1:28">
      <c r="A1295" s="33"/>
      <c r="B1295" s="33"/>
      <c r="C1295" s="33"/>
      <c r="D1295" s="33"/>
      <c r="E1295" s="33"/>
      <c r="F1295" s="33"/>
      <c r="G1295" s="33"/>
      <c r="O1295" s="33"/>
      <c r="P1295" s="33"/>
      <c r="Q1295" s="33"/>
      <c r="R1295" s="33"/>
      <c r="S1295" s="33"/>
      <c r="T1295" s="33"/>
      <c r="U1295" s="33"/>
      <c r="V1295" s="33"/>
      <c r="W1295" s="33"/>
      <c r="X1295" s="33"/>
      <c r="Y1295" s="33"/>
      <c r="Z1295" s="33"/>
      <c r="AA1295" s="33"/>
      <c r="AB1295" s="33"/>
    </row>
    <row r="1296" spans="1:28">
      <c r="A1296" s="33"/>
      <c r="B1296" s="33"/>
      <c r="C1296" s="33"/>
      <c r="D1296" s="33"/>
      <c r="E1296" s="33"/>
      <c r="F1296" s="33"/>
      <c r="G1296" s="33"/>
      <c r="O1296" s="33"/>
      <c r="P1296" s="33"/>
      <c r="Q1296" s="33"/>
      <c r="R1296" s="33"/>
      <c r="S1296" s="33"/>
      <c r="T1296" s="33"/>
      <c r="U1296" s="33"/>
      <c r="V1296" s="33"/>
      <c r="W1296" s="33"/>
      <c r="X1296" s="33"/>
      <c r="Y1296" s="33"/>
      <c r="Z1296" s="33"/>
      <c r="AA1296" s="33"/>
      <c r="AB1296" s="33"/>
    </row>
    <row r="1297" spans="1:28">
      <c r="A1297" s="33"/>
      <c r="B1297" s="33"/>
      <c r="C1297" s="33"/>
      <c r="D1297" s="33"/>
      <c r="E1297" s="33"/>
      <c r="F1297" s="33"/>
      <c r="G1297" s="33"/>
      <c r="O1297" s="33"/>
      <c r="P1297" s="33"/>
      <c r="Q1297" s="33"/>
      <c r="R1297" s="33"/>
      <c r="S1297" s="33"/>
      <c r="T1297" s="33"/>
      <c r="U1297" s="33"/>
      <c r="V1297" s="33"/>
      <c r="W1297" s="33"/>
      <c r="X1297" s="33"/>
      <c r="Y1297" s="33"/>
      <c r="Z1297" s="33"/>
      <c r="AA1297" s="33"/>
      <c r="AB1297" s="33"/>
    </row>
    <row r="1298" spans="1:28">
      <c r="A1298" s="33"/>
      <c r="B1298" s="33"/>
      <c r="C1298" s="33"/>
      <c r="D1298" s="33"/>
      <c r="E1298" s="33"/>
      <c r="F1298" s="33"/>
      <c r="G1298" s="33"/>
      <c r="O1298" s="33"/>
      <c r="P1298" s="33"/>
      <c r="Q1298" s="33"/>
      <c r="R1298" s="33"/>
      <c r="S1298" s="33"/>
      <c r="T1298" s="33"/>
      <c r="U1298" s="33"/>
      <c r="V1298" s="33"/>
      <c r="W1298" s="33"/>
      <c r="X1298" s="33"/>
      <c r="Y1298" s="33"/>
      <c r="Z1298" s="33"/>
      <c r="AA1298" s="33"/>
      <c r="AB1298" s="33"/>
    </row>
    <row r="1299" spans="1:28">
      <c r="A1299" s="33"/>
      <c r="B1299" s="33"/>
      <c r="C1299" s="33"/>
      <c r="D1299" s="33"/>
      <c r="E1299" s="33"/>
      <c r="F1299" s="33"/>
      <c r="G1299" s="33"/>
      <c r="O1299" s="33"/>
      <c r="P1299" s="33"/>
      <c r="Q1299" s="33"/>
      <c r="R1299" s="33"/>
      <c r="S1299" s="33"/>
      <c r="T1299" s="33"/>
      <c r="U1299" s="33"/>
      <c r="V1299" s="33"/>
      <c r="W1299" s="33"/>
      <c r="X1299" s="33"/>
      <c r="Y1299" s="33"/>
      <c r="Z1299" s="33"/>
      <c r="AA1299" s="33"/>
      <c r="AB1299" s="33"/>
    </row>
    <row r="1300" spans="1:28">
      <c r="A1300" s="33"/>
      <c r="B1300" s="33"/>
      <c r="C1300" s="33"/>
      <c r="D1300" s="33"/>
      <c r="E1300" s="33"/>
      <c r="F1300" s="33"/>
      <c r="G1300" s="33"/>
      <c r="O1300" s="33"/>
      <c r="P1300" s="33"/>
      <c r="Q1300" s="33"/>
      <c r="R1300" s="33"/>
      <c r="S1300" s="33"/>
      <c r="T1300" s="33"/>
      <c r="U1300" s="33"/>
      <c r="V1300" s="33"/>
      <c r="W1300" s="33"/>
      <c r="X1300" s="33"/>
      <c r="Y1300" s="33"/>
      <c r="Z1300" s="33"/>
      <c r="AA1300" s="33"/>
      <c r="AB1300" s="33"/>
    </row>
    <row r="1301" spans="1:28">
      <c r="A1301" s="33"/>
      <c r="B1301" s="33"/>
      <c r="C1301" s="33"/>
      <c r="D1301" s="33"/>
      <c r="E1301" s="33"/>
      <c r="F1301" s="33"/>
      <c r="G1301" s="33"/>
      <c r="O1301" s="33"/>
      <c r="P1301" s="33"/>
      <c r="Q1301" s="33"/>
      <c r="R1301" s="33"/>
      <c r="S1301" s="33"/>
      <c r="T1301" s="33"/>
      <c r="U1301" s="33"/>
      <c r="V1301" s="33"/>
      <c r="W1301" s="33"/>
      <c r="X1301" s="33"/>
      <c r="Y1301" s="33"/>
      <c r="Z1301" s="33"/>
      <c r="AA1301" s="33"/>
      <c r="AB1301" s="33"/>
    </row>
    <row r="1302" spans="1:28">
      <c r="A1302" s="33"/>
      <c r="B1302" s="33"/>
      <c r="C1302" s="33"/>
      <c r="D1302" s="33"/>
      <c r="E1302" s="33"/>
      <c r="F1302" s="33"/>
      <c r="G1302" s="33"/>
      <c r="O1302" s="33"/>
      <c r="P1302" s="33"/>
      <c r="Q1302" s="33"/>
      <c r="R1302" s="33"/>
      <c r="S1302" s="33"/>
      <c r="T1302" s="33"/>
      <c r="U1302" s="33"/>
      <c r="V1302" s="33"/>
      <c r="W1302" s="33"/>
      <c r="X1302" s="33"/>
      <c r="Y1302" s="33"/>
      <c r="Z1302" s="33"/>
      <c r="AA1302" s="33"/>
      <c r="AB1302" s="33"/>
    </row>
    <row r="1303" spans="1:28">
      <c r="A1303" s="33"/>
      <c r="B1303" s="33"/>
      <c r="C1303" s="33"/>
      <c r="D1303" s="33"/>
      <c r="E1303" s="33"/>
      <c r="F1303" s="33"/>
      <c r="G1303" s="33"/>
      <c r="O1303" s="33"/>
      <c r="P1303" s="33"/>
      <c r="Q1303" s="33"/>
      <c r="R1303" s="33"/>
      <c r="S1303" s="33"/>
      <c r="T1303" s="33"/>
      <c r="U1303" s="33"/>
      <c r="V1303" s="33"/>
      <c r="W1303" s="33"/>
      <c r="X1303" s="33"/>
      <c r="Y1303" s="33"/>
      <c r="Z1303" s="33"/>
      <c r="AA1303" s="33"/>
      <c r="AB1303" s="33"/>
    </row>
    <row r="1304" spans="1:28">
      <c r="A1304" s="33"/>
      <c r="B1304" s="33"/>
      <c r="C1304" s="33"/>
      <c r="D1304" s="33"/>
      <c r="E1304" s="33"/>
      <c r="F1304" s="33"/>
      <c r="G1304" s="33"/>
      <c r="O1304" s="33"/>
      <c r="P1304" s="33"/>
      <c r="Q1304" s="33"/>
      <c r="R1304" s="33"/>
      <c r="S1304" s="33"/>
      <c r="T1304" s="33"/>
      <c r="U1304" s="33"/>
      <c r="V1304" s="33"/>
      <c r="W1304" s="33"/>
      <c r="X1304" s="33"/>
      <c r="Y1304" s="33"/>
      <c r="Z1304" s="33"/>
      <c r="AA1304" s="33"/>
      <c r="AB1304" s="33"/>
    </row>
    <row r="1305" spans="1:28">
      <c r="A1305" s="33"/>
      <c r="B1305" s="33"/>
      <c r="C1305" s="33"/>
      <c r="D1305" s="33"/>
      <c r="E1305" s="33"/>
      <c r="F1305" s="33"/>
      <c r="G1305" s="33"/>
      <c r="O1305" s="33"/>
      <c r="P1305" s="33"/>
      <c r="Q1305" s="33"/>
      <c r="R1305" s="33"/>
      <c r="S1305" s="33"/>
      <c r="T1305" s="33"/>
      <c r="U1305" s="33"/>
      <c r="V1305" s="33"/>
      <c r="W1305" s="33"/>
      <c r="X1305" s="33"/>
      <c r="Y1305" s="33"/>
      <c r="Z1305" s="33"/>
      <c r="AA1305" s="33"/>
      <c r="AB1305" s="33"/>
    </row>
    <row r="1306" spans="1:28">
      <c r="A1306" s="33"/>
      <c r="B1306" s="33"/>
      <c r="C1306" s="33"/>
      <c r="D1306" s="33"/>
      <c r="E1306" s="33"/>
      <c r="F1306" s="33"/>
      <c r="G1306" s="33"/>
      <c r="O1306" s="33"/>
      <c r="P1306" s="33"/>
      <c r="Q1306" s="33"/>
      <c r="R1306" s="33"/>
      <c r="S1306" s="33"/>
      <c r="T1306" s="33"/>
      <c r="U1306" s="33"/>
      <c r="V1306" s="33"/>
      <c r="W1306" s="33"/>
      <c r="X1306" s="33"/>
      <c r="Y1306" s="33"/>
      <c r="Z1306" s="33"/>
      <c r="AA1306" s="33"/>
      <c r="AB1306" s="33"/>
    </row>
    <row r="1307" spans="1:28">
      <c r="A1307" s="33"/>
      <c r="B1307" s="33"/>
      <c r="C1307" s="33"/>
      <c r="D1307" s="33"/>
      <c r="E1307" s="33"/>
      <c r="F1307" s="33"/>
      <c r="G1307" s="33"/>
      <c r="O1307" s="33"/>
      <c r="P1307" s="33"/>
      <c r="Q1307" s="33"/>
      <c r="R1307" s="33"/>
      <c r="S1307" s="33"/>
      <c r="T1307" s="33"/>
      <c r="U1307" s="33"/>
      <c r="V1307" s="33"/>
      <c r="W1307" s="33"/>
      <c r="X1307" s="33"/>
      <c r="Y1307" s="33"/>
      <c r="Z1307" s="33"/>
      <c r="AA1307" s="33"/>
      <c r="AB1307" s="33"/>
    </row>
    <row r="1308" spans="1:28">
      <c r="A1308" s="33"/>
      <c r="B1308" s="33"/>
      <c r="C1308" s="33"/>
      <c r="D1308" s="33"/>
      <c r="E1308" s="33"/>
      <c r="F1308" s="33"/>
      <c r="G1308" s="33"/>
      <c r="O1308" s="33"/>
      <c r="P1308" s="33"/>
      <c r="Q1308" s="33"/>
      <c r="R1308" s="33"/>
      <c r="S1308" s="33"/>
      <c r="T1308" s="33"/>
      <c r="U1308" s="33"/>
      <c r="V1308" s="33"/>
      <c r="W1308" s="33"/>
      <c r="X1308" s="33"/>
      <c r="Y1308" s="33"/>
      <c r="Z1308" s="33"/>
      <c r="AA1308" s="33"/>
      <c r="AB1308" s="33"/>
    </row>
    <row r="1309" spans="1:28">
      <c r="A1309" s="33"/>
      <c r="B1309" s="33"/>
      <c r="C1309" s="33"/>
      <c r="D1309" s="33"/>
      <c r="E1309" s="33"/>
      <c r="F1309" s="33"/>
      <c r="G1309" s="33"/>
      <c r="O1309" s="33"/>
      <c r="P1309" s="33"/>
      <c r="Q1309" s="33"/>
      <c r="R1309" s="33"/>
      <c r="S1309" s="33"/>
      <c r="T1309" s="33"/>
      <c r="U1309" s="33"/>
      <c r="V1309" s="33"/>
      <c r="W1309" s="33"/>
      <c r="X1309" s="33"/>
      <c r="Y1309" s="33"/>
      <c r="Z1309" s="33"/>
      <c r="AA1309" s="33"/>
      <c r="AB1309" s="33"/>
    </row>
    <row r="1310" spans="1:28">
      <c r="A1310" s="33"/>
      <c r="B1310" s="33"/>
      <c r="C1310" s="33"/>
      <c r="D1310" s="33"/>
      <c r="E1310" s="33"/>
      <c r="F1310" s="33"/>
      <c r="G1310" s="33"/>
      <c r="O1310" s="33"/>
      <c r="P1310" s="33"/>
      <c r="Q1310" s="33"/>
      <c r="R1310" s="33"/>
      <c r="S1310" s="33"/>
      <c r="T1310" s="33"/>
      <c r="U1310" s="33"/>
      <c r="V1310" s="33"/>
      <c r="W1310" s="33"/>
      <c r="X1310" s="33"/>
      <c r="Y1310" s="33"/>
      <c r="Z1310" s="33"/>
      <c r="AA1310" s="33"/>
      <c r="AB1310" s="33"/>
    </row>
    <row r="1311" spans="1:28">
      <c r="A1311" s="33"/>
      <c r="B1311" s="33"/>
      <c r="C1311" s="33"/>
      <c r="D1311" s="33"/>
      <c r="E1311" s="33"/>
      <c r="F1311" s="33"/>
      <c r="G1311" s="33"/>
      <c r="O1311" s="33"/>
      <c r="P1311" s="33"/>
      <c r="Q1311" s="33"/>
      <c r="R1311" s="33"/>
      <c r="S1311" s="33"/>
      <c r="T1311" s="33"/>
      <c r="U1311" s="33"/>
      <c r="V1311" s="33"/>
      <c r="W1311" s="33"/>
      <c r="X1311" s="33"/>
      <c r="Y1311" s="33"/>
      <c r="Z1311" s="33"/>
      <c r="AA1311" s="33"/>
      <c r="AB1311" s="33"/>
    </row>
    <row r="1312" spans="1:28">
      <c r="A1312" s="33"/>
      <c r="B1312" s="33"/>
      <c r="C1312" s="33"/>
      <c r="D1312" s="33"/>
      <c r="E1312" s="33"/>
      <c r="F1312" s="33"/>
      <c r="G1312" s="33"/>
      <c r="O1312" s="33"/>
      <c r="P1312" s="33"/>
      <c r="Q1312" s="33"/>
      <c r="R1312" s="33"/>
      <c r="S1312" s="33"/>
      <c r="T1312" s="33"/>
      <c r="U1312" s="33"/>
      <c r="V1312" s="33"/>
      <c r="W1312" s="33"/>
      <c r="X1312" s="33"/>
      <c r="Y1312" s="33"/>
      <c r="Z1312" s="33"/>
      <c r="AA1312" s="33"/>
      <c r="AB1312" s="33"/>
    </row>
    <row r="1313" spans="1:28">
      <c r="A1313" s="33"/>
      <c r="B1313" s="33"/>
      <c r="C1313" s="33"/>
      <c r="D1313" s="33"/>
      <c r="E1313" s="33"/>
      <c r="F1313" s="33"/>
      <c r="G1313" s="33"/>
      <c r="O1313" s="33"/>
      <c r="P1313" s="33"/>
      <c r="Q1313" s="33"/>
      <c r="R1313" s="33"/>
      <c r="S1313" s="33"/>
      <c r="T1313" s="33"/>
      <c r="U1313" s="33"/>
      <c r="V1313" s="33"/>
      <c r="W1313" s="33"/>
      <c r="X1313" s="33"/>
      <c r="Y1313" s="33"/>
      <c r="Z1313" s="33"/>
      <c r="AA1313" s="33"/>
      <c r="AB1313" s="33"/>
    </row>
    <row r="1314" spans="1:28">
      <c r="A1314" s="33"/>
      <c r="B1314" s="33"/>
      <c r="C1314" s="33"/>
      <c r="D1314" s="33"/>
      <c r="E1314" s="33"/>
      <c r="F1314" s="33"/>
      <c r="G1314" s="33"/>
      <c r="O1314" s="33"/>
      <c r="P1314" s="33"/>
      <c r="Q1314" s="33"/>
      <c r="R1314" s="33"/>
      <c r="S1314" s="33"/>
      <c r="T1314" s="33"/>
      <c r="U1314" s="33"/>
      <c r="V1314" s="33"/>
      <c r="W1314" s="33"/>
      <c r="X1314" s="33"/>
      <c r="Y1314" s="33"/>
      <c r="Z1314" s="33"/>
      <c r="AA1314" s="33"/>
      <c r="AB1314" s="33"/>
    </row>
    <row r="1315" spans="1:28">
      <c r="A1315" s="33"/>
      <c r="B1315" s="33"/>
      <c r="C1315" s="33"/>
      <c r="D1315" s="33"/>
      <c r="E1315" s="33"/>
      <c r="F1315" s="33"/>
      <c r="G1315" s="33"/>
      <c r="O1315" s="33"/>
      <c r="P1315" s="33"/>
      <c r="Q1315" s="33"/>
      <c r="R1315" s="33"/>
      <c r="S1315" s="33"/>
      <c r="T1315" s="33"/>
      <c r="U1315" s="33"/>
      <c r="V1315" s="33"/>
      <c r="W1315" s="33"/>
      <c r="X1315" s="33"/>
      <c r="Y1315" s="33"/>
      <c r="Z1315" s="33"/>
      <c r="AA1315" s="33"/>
      <c r="AB1315" s="33"/>
    </row>
    <row r="1316" spans="1:28">
      <c r="A1316" s="33"/>
      <c r="B1316" s="33"/>
      <c r="C1316" s="33"/>
      <c r="D1316" s="33"/>
      <c r="E1316" s="33"/>
      <c r="F1316" s="33"/>
      <c r="G1316" s="33"/>
      <c r="O1316" s="33"/>
      <c r="P1316" s="33"/>
      <c r="Q1316" s="33"/>
      <c r="R1316" s="33"/>
      <c r="S1316" s="33"/>
      <c r="T1316" s="33"/>
      <c r="U1316" s="33"/>
      <c r="V1316" s="33"/>
      <c r="W1316" s="33"/>
      <c r="X1316" s="33"/>
      <c r="Y1316" s="33"/>
      <c r="Z1316" s="33"/>
      <c r="AA1316" s="33"/>
      <c r="AB1316" s="33"/>
    </row>
    <row r="1317" spans="1:28">
      <c r="A1317" s="33"/>
      <c r="B1317" s="33"/>
      <c r="C1317" s="33"/>
      <c r="D1317" s="33"/>
      <c r="E1317" s="33"/>
      <c r="F1317" s="33"/>
      <c r="G1317" s="33"/>
      <c r="O1317" s="33"/>
      <c r="P1317" s="33"/>
      <c r="Q1317" s="33"/>
      <c r="R1317" s="33"/>
      <c r="S1317" s="33"/>
      <c r="T1317" s="33"/>
      <c r="U1317" s="33"/>
      <c r="V1317" s="33"/>
      <c r="W1317" s="33"/>
      <c r="X1317" s="33"/>
      <c r="Y1317" s="33"/>
      <c r="Z1317" s="33"/>
      <c r="AA1317" s="33"/>
      <c r="AB1317" s="33"/>
    </row>
    <row r="1318" spans="1:28">
      <c r="A1318" s="33"/>
      <c r="B1318" s="33"/>
      <c r="C1318" s="33"/>
      <c r="D1318" s="33"/>
      <c r="E1318" s="33"/>
      <c r="F1318" s="33"/>
      <c r="G1318" s="33"/>
      <c r="O1318" s="33"/>
      <c r="P1318" s="33"/>
      <c r="Q1318" s="33"/>
      <c r="R1318" s="33"/>
      <c r="S1318" s="33"/>
      <c r="T1318" s="33"/>
      <c r="U1318" s="33"/>
      <c r="V1318" s="33"/>
      <c r="W1318" s="33"/>
      <c r="X1318" s="33"/>
      <c r="Y1318" s="33"/>
      <c r="Z1318" s="33"/>
      <c r="AA1318" s="33"/>
      <c r="AB1318" s="33"/>
    </row>
    <row r="1319" spans="1:28">
      <c r="A1319" s="33"/>
      <c r="B1319" s="33"/>
      <c r="C1319" s="33"/>
      <c r="D1319" s="33"/>
      <c r="E1319" s="33"/>
      <c r="F1319" s="33"/>
      <c r="G1319" s="33"/>
      <c r="O1319" s="33"/>
      <c r="P1319" s="33"/>
      <c r="Q1319" s="33"/>
      <c r="R1319" s="33"/>
      <c r="S1319" s="33"/>
      <c r="T1319" s="33"/>
      <c r="U1319" s="33"/>
      <c r="V1319" s="33"/>
      <c r="W1319" s="33"/>
      <c r="X1319" s="33"/>
      <c r="Y1319" s="33"/>
      <c r="Z1319" s="33"/>
      <c r="AA1319" s="33"/>
      <c r="AB1319" s="33"/>
    </row>
    <row r="1320" spans="1:28">
      <c r="A1320" s="33"/>
      <c r="B1320" s="33"/>
      <c r="C1320" s="33"/>
      <c r="D1320" s="33"/>
      <c r="E1320" s="33"/>
      <c r="F1320" s="33"/>
      <c r="G1320" s="33"/>
      <c r="O1320" s="33"/>
      <c r="P1320" s="33"/>
      <c r="Q1320" s="33"/>
      <c r="R1320" s="33"/>
      <c r="S1320" s="33"/>
      <c r="T1320" s="33"/>
      <c r="U1320" s="33"/>
      <c r="V1320" s="33"/>
      <c r="W1320" s="33"/>
      <c r="X1320" s="33"/>
      <c r="Y1320" s="33"/>
      <c r="Z1320" s="33"/>
      <c r="AA1320" s="33"/>
      <c r="AB1320" s="33"/>
    </row>
    <row r="1321" spans="1:28">
      <c r="A1321" s="33"/>
      <c r="B1321" s="33"/>
      <c r="C1321" s="33"/>
      <c r="D1321" s="33"/>
      <c r="E1321" s="33"/>
      <c r="F1321" s="33"/>
      <c r="G1321" s="33"/>
      <c r="O1321" s="33"/>
      <c r="P1321" s="33"/>
      <c r="Q1321" s="33"/>
      <c r="R1321" s="33"/>
      <c r="S1321" s="33"/>
      <c r="T1321" s="33"/>
      <c r="U1321" s="33"/>
      <c r="V1321" s="33"/>
      <c r="W1321" s="33"/>
      <c r="X1321" s="33"/>
      <c r="Y1321" s="33"/>
      <c r="Z1321" s="33"/>
      <c r="AA1321" s="33"/>
      <c r="AB1321" s="33"/>
    </row>
    <row r="1322" spans="1:28">
      <c r="A1322" s="33"/>
      <c r="B1322" s="33"/>
      <c r="C1322" s="33"/>
      <c r="D1322" s="33"/>
      <c r="E1322" s="33"/>
      <c r="F1322" s="33"/>
      <c r="G1322" s="33"/>
      <c r="O1322" s="33"/>
      <c r="P1322" s="33"/>
      <c r="Q1322" s="33"/>
      <c r="R1322" s="33"/>
      <c r="S1322" s="33"/>
      <c r="T1322" s="33"/>
      <c r="U1322" s="33"/>
      <c r="V1322" s="33"/>
      <c r="W1322" s="33"/>
      <c r="X1322" s="33"/>
      <c r="Y1322" s="33"/>
      <c r="Z1322" s="33"/>
      <c r="AA1322" s="33"/>
      <c r="AB1322" s="33"/>
    </row>
    <row r="1323" spans="1:28">
      <c r="A1323" s="33"/>
      <c r="B1323" s="33"/>
      <c r="C1323" s="33"/>
      <c r="D1323" s="33"/>
      <c r="E1323" s="33"/>
      <c r="F1323" s="33"/>
      <c r="G1323" s="33"/>
      <c r="O1323" s="33"/>
      <c r="P1323" s="33"/>
      <c r="Q1323" s="33"/>
      <c r="R1323" s="33"/>
      <c r="S1323" s="33"/>
      <c r="T1323" s="33"/>
      <c r="U1323" s="33"/>
      <c r="V1323" s="33"/>
      <c r="W1323" s="33"/>
      <c r="X1323" s="33"/>
      <c r="Y1323" s="33"/>
      <c r="Z1323" s="33"/>
      <c r="AA1323" s="33"/>
      <c r="AB1323" s="33"/>
    </row>
    <row r="1324" spans="1:28">
      <c r="A1324" s="33"/>
      <c r="B1324" s="33"/>
      <c r="C1324" s="33"/>
      <c r="D1324" s="33"/>
      <c r="E1324" s="33"/>
      <c r="F1324" s="33"/>
      <c r="G1324" s="33"/>
      <c r="O1324" s="33"/>
      <c r="P1324" s="33"/>
      <c r="Q1324" s="33"/>
      <c r="R1324" s="33"/>
      <c r="S1324" s="33"/>
      <c r="T1324" s="33"/>
      <c r="U1324" s="33"/>
      <c r="V1324" s="33"/>
      <c r="W1324" s="33"/>
      <c r="X1324" s="33"/>
      <c r="Y1324" s="33"/>
      <c r="Z1324" s="33"/>
      <c r="AA1324" s="33"/>
      <c r="AB1324" s="33"/>
    </row>
    <row r="1325" spans="1:28">
      <c r="A1325" s="33"/>
      <c r="B1325" s="33"/>
      <c r="C1325" s="33"/>
      <c r="D1325" s="33"/>
      <c r="E1325" s="33"/>
      <c r="F1325" s="33"/>
      <c r="G1325" s="33"/>
      <c r="O1325" s="33"/>
      <c r="P1325" s="33"/>
      <c r="Q1325" s="33"/>
      <c r="R1325" s="33"/>
      <c r="S1325" s="33"/>
      <c r="T1325" s="33"/>
      <c r="U1325" s="33"/>
      <c r="V1325" s="33"/>
      <c r="W1325" s="33"/>
      <c r="X1325" s="33"/>
      <c r="Y1325" s="33"/>
      <c r="Z1325" s="33"/>
      <c r="AA1325" s="33"/>
      <c r="AB1325" s="33"/>
    </row>
    <row r="1326" spans="1:28">
      <c r="A1326" s="33"/>
      <c r="B1326" s="33"/>
      <c r="C1326" s="33"/>
      <c r="D1326" s="33"/>
      <c r="E1326" s="33"/>
      <c r="F1326" s="33"/>
      <c r="G1326" s="33"/>
      <c r="O1326" s="33"/>
      <c r="P1326" s="33"/>
      <c r="Q1326" s="33"/>
      <c r="R1326" s="33"/>
      <c r="S1326" s="33"/>
      <c r="T1326" s="33"/>
      <c r="U1326" s="33"/>
      <c r="V1326" s="33"/>
      <c r="W1326" s="33"/>
      <c r="X1326" s="33"/>
      <c r="Y1326" s="33"/>
      <c r="Z1326" s="33"/>
      <c r="AA1326" s="33"/>
      <c r="AB1326" s="33"/>
    </row>
    <row r="1327" spans="1:28">
      <c r="A1327" s="33"/>
      <c r="B1327" s="33"/>
      <c r="C1327" s="33"/>
      <c r="D1327" s="33"/>
      <c r="E1327" s="33"/>
      <c r="F1327" s="33"/>
      <c r="G1327" s="33"/>
      <c r="O1327" s="33"/>
      <c r="P1327" s="33"/>
      <c r="Q1327" s="33"/>
      <c r="R1327" s="33"/>
      <c r="S1327" s="33"/>
      <c r="T1327" s="33"/>
      <c r="U1327" s="33"/>
      <c r="V1327" s="33"/>
      <c r="W1327" s="33"/>
      <c r="X1327" s="33"/>
      <c r="Y1327" s="33"/>
      <c r="Z1327" s="33"/>
      <c r="AA1327" s="33"/>
      <c r="AB1327" s="33"/>
    </row>
    <row r="1328" spans="1:28">
      <c r="A1328" s="33"/>
      <c r="B1328" s="33"/>
      <c r="C1328" s="33"/>
      <c r="D1328" s="33"/>
      <c r="E1328" s="33"/>
      <c r="F1328" s="33"/>
      <c r="G1328" s="33"/>
      <c r="O1328" s="33"/>
      <c r="P1328" s="33"/>
      <c r="Q1328" s="33"/>
      <c r="R1328" s="33"/>
      <c r="S1328" s="33"/>
      <c r="T1328" s="33"/>
      <c r="U1328" s="33"/>
      <c r="V1328" s="33"/>
      <c r="W1328" s="33"/>
      <c r="X1328" s="33"/>
      <c r="Y1328" s="33"/>
      <c r="Z1328" s="33"/>
      <c r="AA1328" s="33"/>
      <c r="AB1328" s="33"/>
    </row>
    <row r="1329" spans="1:28">
      <c r="A1329" s="33"/>
      <c r="B1329" s="33"/>
      <c r="C1329" s="33"/>
      <c r="D1329" s="33"/>
      <c r="E1329" s="33"/>
      <c r="F1329" s="33"/>
      <c r="G1329" s="33"/>
      <c r="O1329" s="33"/>
      <c r="P1329" s="33"/>
      <c r="Q1329" s="33"/>
      <c r="R1329" s="33"/>
      <c r="S1329" s="33"/>
      <c r="T1329" s="33"/>
      <c r="U1329" s="33"/>
      <c r="V1329" s="33"/>
      <c r="W1329" s="33"/>
      <c r="X1329" s="33"/>
      <c r="Y1329" s="33"/>
      <c r="Z1329" s="33"/>
      <c r="AA1329" s="33"/>
      <c r="AB1329" s="33"/>
    </row>
    <row r="1330" spans="1:28">
      <c r="A1330" s="33"/>
      <c r="B1330" s="33"/>
      <c r="C1330" s="33"/>
      <c r="D1330" s="33"/>
      <c r="E1330" s="33"/>
      <c r="F1330" s="33"/>
      <c r="G1330" s="33"/>
      <c r="O1330" s="33"/>
      <c r="P1330" s="33"/>
      <c r="Q1330" s="33"/>
      <c r="R1330" s="33"/>
      <c r="S1330" s="33"/>
      <c r="T1330" s="33"/>
      <c r="U1330" s="33"/>
      <c r="V1330" s="33"/>
      <c r="W1330" s="33"/>
      <c r="X1330" s="33"/>
      <c r="Y1330" s="33"/>
      <c r="Z1330" s="33"/>
      <c r="AA1330" s="33"/>
      <c r="AB1330" s="33"/>
    </row>
    <row r="1331" spans="1:28">
      <c r="A1331" s="33"/>
      <c r="B1331" s="33"/>
      <c r="C1331" s="33"/>
      <c r="D1331" s="33"/>
      <c r="E1331" s="33"/>
      <c r="F1331" s="33"/>
      <c r="G1331" s="33"/>
      <c r="O1331" s="33"/>
      <c r="P1331" s="33"/>
      <c r="Q1331" s="33"/>
      <c r="R1331" s="33"/>
      <c r="S1331" s="33"/>
      <c r="T1331" s="33"/>
      <c r="U1331" s="33"/>
      <c r="V1331" s="33"/>
      <c r="W1331" s="33"/>
      <c r="X1331" s="33"/>
      <c r="Y1331" s="33"/>
      <c r="Z1331" s="33"/>
      <c r="AA1331" s="33"/>
      <c r="AB1331" s="33"/>
    </row>
    <row r="1332" spans="1:28">
      <c r="A1332" s="33"/>
      <c r="B1332" s="33"/>
      <c r="C1332" s="33"/>
      <c r="D1332" s="33"/>
      <c r="E1332" s="33"/>
      <c r="F1332" s="33"/>
      <c r="G1332" s="33"/>
      <c r="O1332" s="33"/>
      <c r="P1332" s="33"/>
      <c r="Q1332" s="33"/>
      <c r="R1332" s="33"/>
      <c r="S1332" s="33"/>
      <c r="T1332" s="33"/>
      <c r="U1332" s="33"/>
      <c r="V1332" s="33"/>
      <c r="W1332" s="33"/>
      <c r="X1332" s="33"/>
      <c r="Y1332" s="33"/>
      <c r="Z1332" s="33"/>
      <c r="AA1332" s="33"/>
      <c r="AB1332" s="33"/>
    </row>
    <row r="1333" spans="1:28">
      <c r="A1333" s="33"/>
      <c r="B1333" s="33"/>
      <c r="C1333" s="33"/>
      <c r="D1333" s="33"/>
      <c r="E1333" s="33"/>
      <c r="F1333" s="33"/>
      <c r="G1333" s="33"/>
      <c r="O1333" s="33"/>
      <c r="P1333" s="33"/>
      <c r="Q1333" s="33"/>
      <c r="R1333" s="33"/>
      <c r="S1333" s="33"/>
      <c r="T1333" s="33"/>
      <c r="U1333" s="33"/>
      <c r="V1333" s="33"/>
      <c r="W1333" s="33"/>
      <c r="X1333" s="33"/>
      <c r="Y1333" s="33"/>
      <c r="Z1333" s="33"/>
      <c r="AA1333" s="33"/>
      <c r="AB1333" s="33"/>
    </row>
    <row r="1334" spans="1:28">
      <c r="A1334" s="33"/>
      <c r="B1334" s="33"/>
      <c r="C1334" s="33"/>
      <c r="D1334" s="33"/>
      <c r="E1334" s="33"/>
      <c r="F1334" s="33"/>
      <c r="G1334" s="33"/>
      <c r="O1334" s="33"/>
      <c r="P1334" s="33"/>
      <c r="Q1334" s="33"/>
      <c r="R1334" s="33"/>
      <c r="S1334" s="33"/>
      <c r="T1334" s="33"/>
      <c r="U1334" s="33"/>
      <c r="V1334" s="33"/>
      <c r="W1334" s="33"/>
      <c r="X1334" s="33"/>
      <c r="Y1334" s="33"/>
      <c r="Z1334" s="33"/>
      <c r="AA1334" s="33"/>
      <c r="AB1334" s="33"/>
    </row>
    <row r="1335" spans="1:28">
      <c r="A1335" s="33"/>
      <c r="B1335" s="33"/>
      <c r="C1335" s="33"/>
      <c r="D1335" s="33"/>
      <c r="E1335" s="33"/>
      <c r="F1335" s="33"/>
      <c r="G1335" s="33"/>
      <c r="O1335" s="33"/>
      <c r="P1335" s="33"/>
      <c r="Q1335" s="33"/>
      <c r="R1335" s="33"/>
      <c r="S1335" s="33"/>
      <c r="T1335" s="33"/>
      <c r="U1335" s="33"/>
      <c r="V1335" s="33"/>
      <c r="W1335" s="33"/>
      <c r="X1335" s="33"/>
      <c r="Y1335" s="33"/>
      <c r="Z1335" s="33"/>
      <c r="AA1335" s="33"/>
      <c r="AB1335" s="33"/>
    </row>
    <row r="1336" spans="1:28">
      <c r="A1336" s="33"/>
      <c r="B1336" s="33"/>
      <c r="C1336" s="33"/>
      <c r="D1336" s="33"/>
      <c r="E1336" s="33"/>
      <c r="F1336" s="33"/>
      <c r="G1336" s="33"/>
      <c r="O1336" s="33"/>
      <c r="P1336" s="33"/>
      <c r="Q1336" s="33"/>
      <c r="R1336" s="33"/>
      <c r="S1336" s="33"/>
      <c r="T1336" s="33"/>
      <c r="U1336" s="33"/>
      <c r="V1336" s="33"/>
      <c r="W1336" s="33"/>
      <c r="X1336" s="33"/>
      <c r="Y1336" s="33"/>
      <c r="Z1336" s="33"/>
      <c r="AA1336" s="33"/>
      <c r="AB1336" s="33"/>
    </row>
    <row r="1337" spans="1:28">
      <c r="A1337" s="33"/>
      <c r="B1337" s="33"/>
      <c r="C1337" s="33"/>
      <c r="D1337" s="33"/>
      <c r="E1337" s="33"/>
      <c r="F1337" s="33"/>
      <c r="G1337" s="33"/>
      <c r="O1337" s="33"/>
      <c r="P1337" s="33"/>
      <c r="Q1337" s="33"/>
      <c r="R1337" s="33"/>
      <c r="S1337" s="33"/>
      <c r="T1337" s="33"/>
      <c r="U1337" s="33"/>
      <c r="V1337" s="33"/>
      <c r="W1337" s="33"/>
      <c r="X1337" s="33"/>
      <c r="Y1337" s="33"/>
      <c r="Z1337" s="33"/>
      <c r="AA1337" s="33"/>
      <c r="AB1337" s="33"/>
    </row>
    <row r="1338" spans="1:28">
      <c r="A1338" s="33"/>
      <c r="B1338" s="33"/>
      <c r="C1338" s="33"/>
      <c r="D1338" s="33"/>
      <c r="E1338" s="33"/>
      <c r="F1338" s="33"/>
      <c r="G1338" s="33"/>
      <c r="O1338" s="33"/>
      <c r="P1338" s="33"/>
      <c r="Q1338" s="33"/>
      <c r="R1338" s="33"/>
      <c r="S1338" s="33"/>
      <c r="T1338" s="33"/>
      <c r="U1338" s="33"/>
      <c r="V1338" s="33"/>
      <c r="W1338" s="33"/>
      <c r="X1338" s="33"/>
      <c r="Y1338" s="33"/>
      <c r="Z1338" s="33"/>
      <c r="AA1338" s="33"/>
      <c r="AB1338" s="33"/>
    </row>
    <row r="1339" spans="1:28">
      <c r="A1339" s="33"/>
      <c r="B1339" s="33"/>
      <c r="C1339" s="33"/>
      <c r="D1339" s="33"/>
      <c r="E1339" s="33"/>
      <c r="F1339" s="33"/>
      <c r="G1339" s="33"/>
      <c r="O1339" s="33"/>
      <c r="P1339" s="33"/>
      <c r="Q1339" s="33"/>
      <c r="R1339" s="33"/>
      <c r="S1339" s="33"/>
      <c r="T1339" s="33"/>
      <c r="U1339" s="33"/>
      <c r="V1339" s="33"/>
      <c r="W1339" s="33"/>
      <c r="X1339" s="33"/>
      <c r="Y1339" s="33"/>
      <c r="Z1339" s="33"/>
      <c r="AA1339" s="33"/>
      <c r="AB1339" s="33"/>
    </row>
    <row r="1340" spans="1:28">
      <c r="A1340" s="33"/>
      <c r="B1340" s="33"/>
      <c r="C1340" s="33"/>
      <c r="D1340" s="33"/>
      <c r="E1340" s="33"/>
      <c r="F1340" s="33"/>
      <c r="G1340" s="33"/>
      <c r="O1340" s="33"/>
      <c r="P1340" s="33"/>
      <c r="Q1340" s="33"/>
      <c r="R1340" s="33"/>
      <c r="S1340" s="33"/>
      <c r="T1340" s="33"/>
      <c r="U1340" s="33"/>
      <c r="V1340" s="33"/>
      <c r="W1340" s="33"/>
      <c r="X1340" s="33"/>
      <c r="Y1340" s="33"/>
      <c r="Z1340" s="33"/>
      <c r="AA1340" s="33"/>
      <c r="AB1340" s="33"/>
    </row>
    <row r="1341" spans="1:28">
      <c r="A1341" s="33"/>
      <c r="B1341" s="33"/>
      <c r="C1341" s="33"/>
      <c r="D1341" s="33"/>
      <c r="E1341" s="33"/>
      <c r="F1341" s="33"/>
      <c r="G1341" s="33"/>
      <c r="O1341" s="33"/>
      <c r="P1341" s="33"/>
      <c r="Q1341" s="33"/>
      <c r="R1341" s="33"/>
      <c r="S1341" s="33"/>
      <c r="T1341" s="33"/>
      <c r="U1341" s="33"/>
      <c r="V1341" s="33"/>
      <c r="W1341" s="33"/>
      <c r="X1341" s="33"/>
      <c r="Y1341" s="33"/>
      <c r="Z1341" s="33"/>
      <c r="AA1341" s="33"/>
      <c r="AB1341" s="33"/>
    </row>
    <row r="1342" spans="1:28">
      <c r="A1342" s="33"/>
      <c r="B1342" s="33"/>
      <c r="C1342" s="33"/>
      <c r="D1342" s="33"/>
      <c r="E1342" s="33"/>
      <c r="F1342" s="33"/>
      <c r="G1342" s="33"/>
      <c r="O1342" s="33"/>
      <c r="P1342" s="33"/>
      <c r="Q1342" s="33"/>
      <c r="R1342" s="33"/>
      <c r="S1342" s="33"/>
      <c r="T1342" s="33"/>
      <c r="U1342" s="33"/>
      <c r="V1342" s="33"/>
      <c r="W1342" s="33"/>
      <c r="X1342" s="33"/>
      <c r="Y1342" s="33"/>
      <c r="Z1342" s="33"/>
      <c r="AA1342" s="33"/>
      <c r="AB1342" s="33"/>
    </row>
    <row r="1343" spans="1:28">
      <c r="A1343" s="33"/>
      <c r="B1343" s="33"/>
      <c r="C1343" s="33"/>
      <c r="D1343" s="33"/>
      <c r="E1343" s="33"/>
      <c r="F1343" s="33"/>
      <c r="G1343" s="33"/>
      <c r="O1343" s="33"/>
      <c r="P1343" s="33"/>
      <c r="Q1343" s="33"/>
      <c r="R1343" s="33"/>
      <c r="S1343" s="33"/>
      <c r="T1343" s="33"/>
      <c r="U1343" s="33"/>
      <c r="V1343" s="33"/>
      <c r="W1343" s="33"/>
      <c r="X1343" s="33"/>
      <c r="Y1343" s="33"/>
      <c r="Z1343" s="33"/>
      <c r="AA1343" s="33"/>
      <c r="AB1343" s="33"/>
    </row>
    <row r="1344" spans="1:28">
      <c r="A1344" s="33"/>
      <c r="B1344" s="33"/>
      <c r="C1344" s="33"/>
      <c r="D1344" s="33"/>
      <c r="E1344" s="33"/>
      <c r="F1344" s="33"/>
      <c r="G1344" s="33"/>
      <c r="O1344" s="33"/>
      <c r="P1344" s="33"/>
      <c r="Q1344" s="33"/>
      <c r="R1344" s="33"/>
      <c r="S1344" s="33"/>
      <c r="T1344" s="33"/>
      <c r="U1344" s="33"/>
      <c r="V1344" s="33"/>
      <c r="W1344" s="33"/>
      <c r="X1344" s="33"/>
      <c r="Y1344" s="33"/>
      <c r="Z1344" s="33"/>
      <c r="AA1344" s="33"/>
      <c r="AB1344" s="33"/>
    </row>
    <row r="1345" spans="1:28">
      <c r="A1345" s="33"/>
      <c r="B1345" s="33"/>
      <c r="C1345" s="33"/>
      <c r="D1345" s="33"/>
      <c r="E1345" s="33"/>
      <c r="F1345" s="33"/>
      <c r="G1345" s="33"/>
      <c r="O1345" s="33"/>
      <c r="P1345" s="33"/>
      <c r="Q1345" s="33"/>
      <c r="R1345" s="33"/>
      <c r="S1345" s="33"/>
      <c r="T1345" s="33"/>
      <c r="U1345" s="33"/>
      <c r="V1345" s="33"/>
      <c r="W1345" s="33"/>
      <c r="X1345" s="33"/>
      <c r="Y1345" s="33"/>
      <c r="Z1345" s="33"/>
      <c r="AA1345" s="33"/>
      <c r="AB1345" s="33"/>
    </row>
    <row r="1346" spans="1:28">
      <c r="A1346" s="33"/>
      <c r="B1346" s="33"/>
      <c r="C1346" s="33"/>
      <c r="D1346" s="33"/>
      <c r="E1346" s="33"/>
      <c r="F1346" s="33"/>
      <c r="G1346" s="33"/>
      <c r="O1346" s="33"/>
      <c r="P1346" s="33"/>
      <c r="Q1346" s="33"/>
      <c r="R1346" s="33"/>
      <c r="S1346" s="33"/>
      <c r="T1346" s="33"/>
      <c r="U1346" s="33"/>
      <c r="V1346" s="33"/>
      <c r="W1346" s="33"/>
      <c r="X1346" s="33"/>
      <c r="Y1346" s="33"/>
      <c r="Z1346" s="33"/>
      <c r="AA1346" s="33"/>
      <c r="AB1346" s="33"/>
    </row>
    <row r="1347" spans="1:28">
      <c r="A1347" s="33"/>
      <c r="B1347" s="33"/>
      <c r="C1347" s="33"/>
      <c r="D1347" s="33"/>
      <c r="E1347" s="33"/>
      <c r="F1347" s="33"/>
      <c r="G1347" s="33"/>
      <c r="O1347" s="33"/>
      <c r="P1347" s="33"/>
      <c r="Q1347" s="33"/>
      <c r="R1347" s="33"/>
      <c r="S1347" s="33"/>
      <c r="T1347" s="33"/>
      <c r="U1347" s="33"/>
      <c r="V1347" s="33"/>
      <c r="W1347" s="33"/>
      <c r="X1347" s="33"/>
      <c r="Y1347" s="33"/>
      <c r="Z1347" s="33"/>
      <c r="AA1347" s="33"/>
      <c r="AB1347" s="33"/>
    </row>
    <row r="1348" spans="1:28">
      <c r="A1348" s="33"/>
      <c r="B1348" s="33"/>
      <c r="C1348" s="33"/>
      <c r="D1348" s="33"/>
      <c r="E1348" s="33"/>
      <c r="F1348" s="33"/>
      <c r="G1348" s="33"/>
      <c r="O1348" s="33"/>
      <c r="P1348" s="33"/>
      <c r="Q1348" s="33"/>
      <c r="R1348" s="33"/>
      <c r="S1348" s="33"/>
      <c r="T1348" s="33"/>
      <c r="U1348" s="33"/>
      <c r="V1348" s="33"/>
      <c r="W1348" s="33"/>
      <c r="X1348" s="33"/>
      <c r="Y1348" s="33"/>
      <c r="Z1348" s="33"/>
      <c r="AA1348" s="33"/>
      <c r="AB1348" s="33"/>
    </row>
    <row r="1349" spans="1:28">
      <c r="A1349" s="33"/>
      <c r="B1349" s="33"/>
      <c r="C1349" s="33"/>
      <c r="D1349" s="33"/>
      <c r="E1349" s="33"/>
      <c r="F1349" s="33"/>
      <c r="G1349" s="33"/>
      <c r="O1349" s="33"/>
      <c r="P1349" s="33"/>
      <c r="Q1349" s="33"/>
      <c r="R1349" s="33"/>
      <c r="S1349" s="33"/>
      <c r="T1349" s="33"/>
      <c r="U1349" s="33"/>
      <c r="V1349" s="33"/>
      <c r="W1349" s="33"/>
      <c r="X1349" s="33"/>
      <c r="Y1349" s="33"/>
      <c r="Z1349" s="33"/>
      <c r="AA1349" s="33"/>
      <c r="AB1349" s="33"/>
    </row>
    <row r="1350" spans="1:28">
      <c r="A1350" s="33"/>
      <c r="B1350" s="33"/>
      <c r="C1350" s="33"/>
      <c r="D1350" s="33"/>
      <c r="E1350" s="33"/>
      <c r="F1350" s="33"/>
      <c r="G1350" s="33"/>
      <c r="O1350" s="33"/>
      <c r="P1350" s="33"/>
      <c r="Q1350" s="33"/>
      <c r="R1350" s="33"/>
      <c r="S1350" s="33"/>
      <c r="T1350" s="33"/>
      <c r="U1350" s="33"/>
      <c r="V1350" s="33"/>
      <c r="W1350" s="33"/>
      <c r="X1350" s="33"/>
      <c r="Y1350" s="33"/>
      <c r="Z1350" s="33"/>
      <c r="AA1350" s="33"/>
      <c r="AB1350" s="33"/>
    </row>
    <row r="1351" spans="1:28">
      <c r="A1351" s="33"/>
      <c r="B1351" s="33"/>
      <c r="C1351" s="33"/>
      <c r="D1351" s="33"/>
      <c r="E1351" s="33"/>
      <c r="F1351" s="33"/>
      <c r="G1351" s="33"/>
      <c r="O1351" s="33"/>
      <c r="P1351" s="33"/>
      <c r="Q1351" s="33"/>
      <c r="R1351" s="33"/>
      <c r="S1351" s="33"/>
      <c r="T1351" s="33"/>
      <c r="U1351" s="33"/>
      <c r="V1351" s="33"/>
      <c r="W1351" s="33"/>
      <c r="X1351" s="33"/>
      <c r="Y1351" s="33"/>
      <c r="Z1351" s="33"/>
      <c r="AA1351" s="33"/>
      <c r="AB1351" s="33"/>
    </row>
    <row r="1352" spans="1:28">
      <c r="A1352" s="33"/>
      <c r="B1352" s="33"/>
      <c r="C1352" s="33"/>
      <c r="D1352" s="33"/>
      <c r="E1352" s="33"/>
      <c r="F1352" s="33"/>
      <c r="G1352" s="33"/>
      <c r="O1352" s="33"/>
      <c r="P1352" s="33"/>
      <c r="Q1352" s="33"/>
      <c r="R1352" s="33"/>
      <c r="S1352" s="33"/>
      <c r="T1352" s="33"/>
      <c r="U1352" s="33"/>
      <c r="V1352" s="33"/>
      <c r="W1352" s="33"/>
      <c r="X1352" s="33"/>
      <c r="Y1352" s="33"/>
      <c r="Z1352" s="33"/>
      <c r="AA1352" s="33"/>
      <c r="AB1352" s="33"/>
    </row>
    <row r="1353" spans="1:28">
      <c r="A1353" s="33"/>
      <c r="B1353" s="33"/>
      <c r="C1353" s="33"/>
      <c r="D1353" s="33"/>
      <c r="E1353" s="33"/>
      <c r="F1353" s="33"/>
      <c r="G1353" s="33"/>
      <c r="O1353" s="33"/>
      <c r="P1353" s="33"/>
      <c r="Q1353" s="33"/>
      <c r="R1353" s="33"/>
      <c r="S1353" s="33"/>
      <c r="T1353" s="33"/>
      <c r="U1353" s="33"/>
      <c r="V1353" s="33"/>
      <c r="W1353" s="33"/>
      <c r="X1353" s="33"/>
      <c r="Y1353" s="33"/>
      <c r="Z1353" s="33"/>
      <c r="AA1353" s="33"/>
      <c r="AB1353" s="33"/>
    </row>
    <row r="1354" spans="1:28">
      <c r="A1354" s="33"/>
      <c r="B1354" s="33"/>
      <c r="C1354" s="33"/>
      <c r="D1354" s="33"/>
      <c r="E1354" s="33"/>
      <c r="F1354" s="33"/>
      <c r="G1354" s="33"/>
      <c r="O1354" s="33"/>
      <c r="P1354" s="33"/>
      <c r="Q1354" s="33"/>
      <c r="R1354" s="33"/>
      <c r="S1354" s="33"/>
      <c r="T1354" s="33"/>
      <c r="U1354" s="33"/>
      <c r="V1354" s="33"/>
      <c r="W1354" s="33"/>
      <c r="X1354" s="33"/>
      <c r="Y1354" s="33"/>
      <c r="Z1354" s="33"/>
      <c r="AA1354" s="33"/>
      <c r="AB1354" s="33"/>
    </row>
    <row r="1355" spans="1:28">
      <c r="A1355" s="33"/>
      <c r="B1355" s="33"/>
      <c r="C1355" s="33"/>
      <c r="D1355" s="33"/>
      <c r="E1355" s="33"/>
      <c r="F1355" s="33"/>
      <c r="G1355" s="33"/>
      <c r="O1355" s="33"/>
      <c r="P1355" s="33"/>
      <c r="Q1355" s="33"/>
      <c r="R1355" s="33"/>
      <c r="S1355" s="33"/>
      <c r="T1355" s="33"/>
      <c r="U1355" s="33"/>
      <c r="V1355" s="33"/>
      <c r="W1355" s="33"/>
      <c r="X1355" s="33"/>
      <c r="Y1355" s="33"/>
      <c r="Z1355" s="33"/>
      <c r="AA1355" s="33"/>
      <c r="AB1355" s="33"/>
    </row>
    <row r="1356" spans="1:28">
      <c r="A1356" s="33"/>
      <c r="B1356" s="33"/>
      <c r="C1356" s="33"/>
      <c r="D1356" s="33"/>
      <c r="E1356" s="33"/>
      <c r="F1356" s="33"/>
      <c r="G1356" s="33"/>
      <c r="O1356" s="33"/>
      <c r="P1356" s="33"/>
      <c r="Q1356" s="33"/>
      <c r="R1356" s="33"/>
      <c r="S1356" s="33"/>
      <c r="T1356" s="33"/>
      <c r="U1356" s="33"/>
      <c r="V1356" s="33"/>
      <c r="W1356" s="33"/>
      <c r="X1356" s="33"/>
      <c r="Y1356" s="33"/>
      <c r="Z1356" s="33"/>
      <c r="AA1356" s="33"/>
      <c r="AB1356" s="33"/>
    </row>
    <row r="1357" spans="1:28">
      <c r="A1357" s="33"/>
      <c r="B1357" s="33"/>
      <c r="C1357" s="33"/>
      <c r="D1357" s="33"/>
      <c r="E1357" s="33"/>
      <c r="F1357" s="33"/>
      <c r="G1357" s="33"/>
      <c r="O1357" s="33"/>
      <c r="P1357" s="33"/>
      <c r="Q1357" s="33"/>
      <c r="R1357" s="33"/>
      <c r="S1357" s="33"/>
      <c r="T1357" s="33"/>
      <c r="U1357" s="33"/>
      <c r="V1357" s="33"/>
      <c r="W1357" s="33"/>
      <c r="X1357" s="33"/>
      <c r="Y1357" s="33"/>
      <c r="Z1357" s="33"/>
      <c r="AA1357" s="33"/>
      <c r="AB1357" s="33"/>
    </row>
    <row r="1358" spans="1:28">
      <c r="A1358" s="33"/>
      <c r="B1358" s="33"/>
      <c r="C1358" s="33"/>
      <c r="D1358" s="33"/>
      <c r="E1358" s="33"/>
      <c r="F1358" s="33"/>
      <c r="G1358" s="33"/>
      <c r="O1358" s="33"/>
      <c r="P1358" s="33"/>
      <c r="Q1358" s="33"/>
      <c r="R1358" s="33"/>
      <c r="S1358" s="33"/>
      <c r="T1358" s="33"/>
      <c r="U1358" s="33"/>
      <c r="V1358" s="33"/>
      <c r="W1358" s="33"/>
      <c r="X1358" s="33"/>
      <c r="Y1358" s="33"/>
      <c r="Z1358" s="33"/>
      <c r="AA1358" s="33"/>
      <c r="AB1358" s="33"/>
    </row>
    <row r="1359" spans="1:28">
      <c r="A1359" s="33"/>
      <c r="B1359" s="33"/>
      <c r="C1359" s="33"/>
      <c r="D1359" s="33"/>
      <c r="E1359" s="33"/>
      <c r="F1359" s="33"/>
      <c r="G1359" s="33"/>
      <c r="O1359" s="33"/>
      <c r="P1359" s="33"/>
      <c r="Q1359" s="33"/>
      <c r="R1359" s="33"/>
      <c r="S1359" s="33"/>
      <c r="T1359" s="33"/>
      <c r="U1359" s="33"/>
      <c r="V1359" s="33"/>
      <c r="W1359" s="33"/>
      <c r="X1359" s="33"/>
      <c r="Y1359" s="33"/>
      <c r="Z1359" s="33"/>
      <c r="AA1359" s="33"/>
      <c r="AB1359" s="33"/>
    </row>
    <row r="1360" spans="1:28">
      <c r="A1360" s="33"/>
      <c r="B1360" s="33"/>
      <c r="C1360" s="33"/>
      <c r="D1360" s="33"/>
      <c r="E1360" s="33"/>
      <c r="F1360" s="33"/>
      <c r="G1360" s="33"/>
      <c r="O1360" s="33"/>
      <c r="P1360" s="33"/>
      <c r="Q1360" s="33"/>
      <c r="R1360" s="33"/>
      <c r="S1360" s="33"/>
      <c r="T1360" s="33"/>
      <c r="U1360" s="33"/>
      <c r="V1360" s="33"/>
      <c r="W1360" s="33"/>
      <c r="X1360" s="33"/>
      <c r="Y1360" s="33"/>
      <c r="Z1360" s="33"/>
      <c r="AA1360" s="33"/>
      <c r="AB1360" s="33"/>
    </row>
    <row r="1361" spans="1:28">
      <c r="A1361" s="33"/>
      <c r="B1361" s="33"/>
      <c r="C1361" s="33"/>
      <c r="D1361" s="33"/>
      <c r="E1361" s="33"/>
      <c r="F1361" s="33"/>
      <c r="G1361" s="33"/>
      <c r="O1361" s="33"/>
      <c r="P1361" s="33"/>
      <c r="Q1361" s="33"/>
      <c r="R1361" s="33"/>
      <c r="S1361" s="33"/>
      <c r="T1361" s="33"/>
      <c r="U1361" s="33"/>
      <c r="V1361" s="33"/>
      <c r="W1361" s="33"/>
      <c r="X1361" s="33"/>
      <c r="Y1361" s="33"/>
      <c r="Z1361" s="33"/>
      <c r="AA1361" s="33"/>
      <c r="AB1361" s="33"/>
    </row>
    <row r="1362" spans="1:28">
      <c r="A1362" s="33"/>
      <c r="B1362" s="33"/>
      <c r="C1362" s="33"/>
      <c r="D1362" s="33"/>
      <c r="E1362" s="33"/>
      <c r="F1362" s="33"/>
      <c r="G1362" s="33"/>
      <c r="O1362" s="33"/>
      <c r="P1362" s="33"/>
      <c r="Q1362" s="33"/>
      <c r="R1362" s="33"/>
      <c r="S1362" s="33"/>
      <c r="T1362" s="33"/>
      <c r="U1362" s="33"/>
      <c r="V1362" s="33"/>
      <c r="W1362" s="33"/>
      <c r="X1362" s="33"/>
      <c r="Y1362" s="33"/>
      <c r="Z1362" s="33"/>
      <c r="AA1362" s="33"/>
      <c r="AB1362" s="33"/>
    </row>
    <row r="1363" spans="1:28">
      <c r="A1363" s="33"/>
      <c r="B1363" s="33"/>
      <c r="C1363" s="33"/>
      <c r="D1363" s="33"/>
      <c r="E1363" s="33"/>
      <c r="F1363" s="33"/>
      <c r="G1363" s="33"/>
      <c r="O1363" s="33"/>
      <c r="P1363" s="33"/>
      <c r="Q1363" s="33"/>
      <c r="R1363" s="33"/>
      <c r="S1363" s="33"/>
      <c r="T1363" s="33"/>
      <c r="U1363" s="33"/>
      <c r="V1363" s="33"/>
      <c r="W1363" s="33"/>
      <c r="X1363" s="33"/>
      <c r="Y1363" s="33"/>
      <c r="Z1363" s="33"/>
      <c r="AA1363" s="33"/>
      <c r="AB1363" s="33"/>
    </row>
    <row r="1364" spans="1:28">
      <c r="A1364" s="33"/>
      <c r="B1364" s="33"/>
      <c r="C1364" s="33"/>
      <c r="D1364" s="33"/>
      <c r="E1364" s="33"/>
      <c r="F1364" s="33"/>
      <c r="G1364" s="33"/>
      <c r="O1364" s="33"/>
      <c r="P1364" s="33"/>
      <c r="Q1364" s="33"/>
      <c r="R1364" s="33"/>
      <c r="S1364" s="33"/>
      <c r="T1364" s="33"/>
      <c r="U1364" s="33"/>
      <c r="V1364" s="33"/>
      <c r="W1364" s="33"/>
      <c r="X1364" s="33"/>
      <c r="Y1364" s="33"/>
      <c r="Z1364" s="33"/>
      <c r="AA1364" s="33"/>
      <c r="AB1364" s="33"/>
    </row>
    <row r="1365" spans="1:28">
      <c r="A1365" s="33"/>
      <c r="B1365" s="33"/>
      <c r="C1365" s="33"/>
      <c r="D1365" s="33"/>
      <c r="E1365" s="33"/>
      <c r="F1365" s="33"/>
      <c r="G1365" s="33"/>
      <c r="O1365" s="33"/>
      <c r="P1365" s="33"/>
      <c r="Q1365" s="33"/>
      <c r="R1365" s="33"/>
      <c r="S1365" s="33"/>
      <c r="T1365" s="33"/>
      <c r="U1365" s="33"/>
      <c r="V1365" s="33"/>
      <c r="W1365" s="33"/>
      <c r="X1365" s="33"/>
      <c r="Y1365" s="33"/>
      <c r="Z1365" s="33"/>
      <c r="AA1365" s="33"/>
      <c r="AB1365" s="33"/>
    </row>
    <row r="1366" spans="1:28">
      <c r="A1366" s="33"/>
      <c r="B1366" s="33"/>
      <c r="C1366" s="33"/>
      <c r="D1366" s="33"/>
      <c r="E1366" s="33"/>
      <c r="F1366" s="33"/>
      <c r="G1366" s="33"/>
      <c r="O1366" s="33"/>
      <c r="P1366" s="33"/>
      <c r="Q1366" s="33"/>
      <c r="R1366" s="33"/>
      <c r="S1366" s="33"/>
      <c r="T1366" s="33"/>
      <c r="U1366" s="33"/>
      <c r="V1366" s="33"/>
      <c r="W1366" s="33"/>
      <c r="X1366" s="33"/>
      <c r="Y1366" s="33"/>
      <c r="Z1366" s="33"/>
      <c r="AA1366" s="33"/>
      <c r="AB1366" s="33"/>
    </row>
    <row r="1367" spans="1:28">
      <c r="A1367" s="33"/>
      <c r="B1367" s="33"/>
      <c r="C1367" s="33"/>
      <c r="D1367" s="33"/>
      <c r="E1367" s="33"/>
      <c r="F1367" s="33"/>
      <c r="G1367" s="33"/>
      <c r="O1367" s="33"/>
      <c r="P1367" s="33"/>
      <c r="Q1367" s="33"/>
      <c r="R1367" s="33"/>
      <c r="S1367" s="33"/>
      <c r="T1367" s="33"/>
      <c r="U1367" s="33"/>
      <c r="V1367" s="33"/>
      <c r="W1367" s="33"/>
      <c r="X1367" s="33"/>
      <c r="Y1367" s="33"/>
      <c r="Z1367" s="33"/>
      <c r="AA1367" s="33"/>
      <c r="AB1367" s="33"/>
    </row>
    <row r="1368" spans="1:28">
      <c r="A1368" s="33"/>
      <c r="B1368" s="33"/>
      <c r="C1368" s="33"/>
      <c r="D1368" s="33"/>
      <c r="E1368" s="33"/>
      <c r="F1368" s="33"/>
      <c r="G1368" s="33"/>
      <c r="O1368" s="33"/>
      <c r="P1368" s="33"/>
      <c r="Q1368" s="33"/>
      <c r="R1368" s="33"/>
      <c r="S1368" s="33"/>
      <c r="T1368" s="33"/>
      <c r="U1368" s="33"/>
      <c r="V1368" s="33"/>
      <c r="W1368" s="33"/>
      <c r="X1368" s="33"/>
      <c r="Y1368" s="33"/>
      <c r="Z1368" s="33"/>
      <c r="AA1368" s="33"/>
      <c r="AB1368" s="33"/>
    </row>
    <row r="1369" spans="1:28">
      <c r="A1369" s="33"/>
      <c r="B1369" s="33"/>
      <c r="C1369" s="33"/>
      <c r="D1369" s="33"/>
      <c r="E1369" s="33"/>
      <c r="F1369" s="33"/>
      <c r="G1369" s="33"/>
      <c r="O1369" s="33"/>
      <c r="P1369" s="33"/>
      <c r="Q1369" s="33"/>
      <c r="R1369" s="33"/>
      <c r="S1369" s="33"/>
      <c r="T1369" s="33"/>
      <c r="U1369" s="33"/>
      <c r="V1369" s="33"/>
      <c r="W1369" s="33"/>
      <c r="X1369" s="33"/>
      <c r="Y1369" s="33"/>
      <c r="Z1369" s="33"/>
      <c r="AA1369" s="33"/>
      <c r="AB1369" s="33"/>
    </row>
    <row r="1370" spans="1:28">
      <c r="A1370" s="33"/>
      <c r="B1370" s="33"/>
      <c r="C1370" s="33"/>
      <c r="D1370" s="33"/>
      <c r="E1370" s="33"/>
      <c r="F1370" s="33"/>
      <c r="G1370" s="33"/>
      <c r="O1370" s="33"/>
      <c r="P1370" s="33"/>
      <c r="Q1370" s="33"/>
      <c r="R1370" s="33"/>
      <c r="S1370" s="33"/>
      <c r="T1370" s="33"/>
      <c r="U1370" s="33"/>
      <c r="V1370" s="33"/>
      <c r="W1370" s="33"/>
      <c r="X1370" s="33"/>
      <c r="Y1370" s="33"/>
      <c r="Z1370" s="33"/>
      <c r="AA1370" s="33"/>
      <c r="AB1370" s="33"/>
    </row>
    <row r="1371" spans="1:28">
      <c r="A1371" s="33"/>
      <c r="B1371" s="33"/>
      <c r="C1371" s="33"/>
      <c r="D1371" s="33"/>
      <c r="E1371" s="33"/>
      <c r="F1371" s="33"/>
      <c r="G1371" s="33"/>
      <c r="O1371" s="33"/>
      <c r="P1371" s="33"/>
      <c r="Q1371" s="33"/>
      <c r="R1371" s="33"/>
      <c r="S1371" s="33"/>
      <c r="T1371" s="33"/>
      <c r="U1371" s="33"/>
      <c r="V1371" s="33"/>
      <c r="W1371" s="33"/>
      <c r="X1371" s="33"/>
      <c r="Y1371" s="33"/>
      <c r="Z1371" s="33"/>
      <c r="AA1371" s="33"/>
      <c r="AB1371" s="33"/>
    </row>
    <row r="1372" spans="1:28">
      <c r="A1372" s="33"/>
      <c r="B1372" s="33"/>
      <c r="C1372" s="33"/>
      <c r="D1372" s="33"/>
      <c r="E1372" s="33"/>
      <c r="F1372" s="33"/>
      <c r="G1372" s="33"/>
      <c r="O1372" s="33"/>
      <c r="P1372" s="33"/>
      <c r="Q1372" s="33"/>
      <c r="R1372" s="33"/>
      <c r="S1372" s="33"/>
      <c r="T1372" s="33"/>
      <c r="U1372" s="33"/>
      <c r="V1372" s="33"/>
      <c r="W1372" s="33"/>
      <c r="X1372" s="33"/>
      <c r="Y1372" s="33"/>
      <c r="Z1372" s="33"/>
      <c r="AA1372" s="33"/>
      <c r="AB1372" s="33"/>
    </row>
    <row r="1373" spans="1:28">
      <c r="A1373" s="33"/>
      <c r="B1373" s="33"/>
      <c r="C1373" s="33"/>
      <c r="D1373" s="33"/>
      <c r="E1373" s="33"/>
      <c r="F1373" s="33"/>
      <c r="G1373" s="33"/>
      <c r="O1373" s="33"/>
      <c r="P1373" s="33"/>
      <c r="Q1373" s="33"/>
      <c r="R1373" s="33"/>
      <c r="S1373" s="33"/>
      <c r="T1373" s="33"/>
      <c r="U1373" s="33"/>
      <c r="V1373" s="33"/>
      <c r="W1373" s="33"/>
      <c r="X1373" s="33"/>
      <c r="Y1373" s="33"/>
      <c r="Z1373" s="33"/>
      <c r="AA1373" s="33"/>
      <c r="AB1373" s="33"/>
    </row>
    <row r="1374" spans="1:28">
      <c r="A1374" s="33"/>
      <c r="B1374" s="33"/>
      <c r="C1374" s="33"/>
      <c r="D1374" s="33"/>
      <c r="E1374" s="33"/>
      <c r="F1374" s="33"/>
      <c r="G1374" s="33"/>
      <c r="O1374" s="33"/>
      <c r="P1374" s="33"/>
      <c r="Q1374" s="33"/>
      <c r="R1374" s="33"/>
      <c r="S1374" s="33"/>
      <c r="T1374" s="33"/>
      <c r="U1374" s="33"/>
      <c r="V1374" s="33"/>
      <c r="W1374" s="33"/>
      <c r="X1374" s="33"/>
      <c r="Y1374" s="33"/>
      <c r="Z1374" s="33"/>
      <c r="AA1374" s="33"/>
      <c r="AB1374" s="33"/>
    </row>
    <row r="1375" spans="1:28">
      <c r="A1375" s="33"/>
      <c r="B1375" s="33"/>
      <c r="C1375" s="33"/>
      <c r="D1375" s="33"/>
      <c r="E1375" s="33"/>
      <c r="F1375" s="33"/>
      <c r="G1375" s="33"/>
      <c r="O1375" s="33"/>
      <c r="P1375" s="33"/>
      <c r="Q1375" s="33"/>
      <c r="R1375" s="33"/>
      <c r="S1375" s="33"/>
      <c r="T1375" s="33"/>
      <c r="U1375" s="33"/>
      <c r="V1375" s="33"/>
      <c r="W1375" s="33"/>
      <c r="X1375" s="33"/>
      <c r="Y1375" s="33"/>
      <c r="Z1375" s="33"/>
      <c r="AA1375" s="33"/>
      <c r="AB1375" s="33"/>
    </row>
    <row r="1376" spans="1:28">
      <c r="A1376" s="33"/>
      <c r="B1376" s="33"/>
      <c r="C1376" s="33"/>
      <c r="D1376" s="33"/>
      <c r="E1376" s="33"/>
      <c r="F1376" s="33"/>
      <c r="G1376" s="33"/>
      <c r="O1376" s="33"/>
      <c r="P1376" s="33"/>
      <c r="Q1376" s="33"/>
      <c r="R1376" s="33"/>
      <c r="S1376" s="33"/>
      <c r="T1376" s="33"/>
      <c r="U1376" s="33"/>
      <c r="V1376" s="33"/>
      <c r="W1376" s="33"/>
      <c r="X1376" s="33"/>
      <c r="Y1376" s="33"/>
      <c r="Z1376" s="33"/>
      <c r="AA1376" s="33"/>
      <c r="AB1376" s="33"/>
    </row>
    <row r="1377" spans="1:28">
      <c r="A1377" s="33"/>
      <c r="B1377" s="33"/>
      <c r="C1377" s="33"/>
      <c r="D1377" s="33"/>
      <c r="E1377" s="33"/>
      <c r="F1377" s="33"/>
      <c r="G1377" s="33"/>
      <c r="O1377" s="33"/>
      <c r="P1377" s="33"/>
      <c r="Q1377" s="33"/>
      <c r="R1377" s="33"/>
      <c r="S1377" s="33"/>
      <c r="T1377" s="33"/>
      <c r="U1377" s="33"/>
      <c r="V1377" s="33"/>
      <c r="W1377" s="33"/>
      <c r="X1377" s="33"/>
      <c r="Y1377" s="33"/>
      <c r="Z1377" s="33"/>
      <c r="AA1377" s="33"/>
      <c r="AB1377" s="33"/>
    </row>
    <row r="1378" spans="1:28">
      <c r="A1378" s="33"/>
      <c r="B1378" s="33"/>
      <c r="C1378" s="33"/>
      <c r="D1378" s="33"/>
      <c r="E1378" s="33"/>
      <c r="F1378" s="33"/>
      <c r="G1378" s="33"/>
      <c r="O1378" s="33"/>
      <c r="P1378" s="33"/>
      <c r="Q1378" s="33"/>
      <c r="R1378" s="33"/>
      <c r="S1378" s="33"/>
      <c r="T1378" s="33"/>
      <c r="U1378" s="33"/>
      <c r="V1378" s="33"/>
      <c r="W1378" s="33"/>
      <c r="X1378" s="33"/>
      <c r="Y1378" s="33"/>
      <c r="Z1378" s="33"/>
      <c r="AA1378" s="33"/>
      <c r="AB1378" s="33"/>
    </row>
    <row r="1379" spans="1:28">
      <c r="A1379" s="33"/>
      <c r="B1379" s="33"/>
      <c r="C1379" s="33"/>
      <c r="D1379" s="33"/>
      <c r="E1379" s="33"/>
      <c r="F1379" s="33"/>
      <c r="G1379" s="33"/>
      <c r="O1379" s="33"/>
      <c r="P1379" s="33"/>
      <c r="Q1379" s="33"/>
      <c r="R1379" s="33"/>
      <c r="S1379" s="33"/>
      <c r="T1379" s="33"/>
      <c r="U1379" s="33"/>
      <c r="V1379" s="33"/>
      <c r="W1379" s="33"/>
      <c r="X1379" s="33"/>
      <c r="Y1379" s="33"/>
      <c r="Z1379" s="33"/>
      <c r="AA1379" s="33"/>
      <c r="AB1379" s="33"/>
    </row>
    <row r="1380" spans="1:28">
      <c r="A1380" s="33"/>
      <c r="B1380" s="33"/>
      <c r="C1380" s="33"/>
      <c r="D1380" s="33"/>
      <c r="E1380" s="33"/>
      <c r="F1380" s="33"/>
      <c r="G1380" s="33"/>
      <c r="O1380" s="33"/>
      <c r="P1380" s="33"/>
      <c r="Q1380" s="33"/>
      <c r="R1380" s="33"/>
      <c r="S1380" s="33"/>
      <c r="T1380" s="33"/>
      <c r="U1380" s="33"/>
      <c r="V1380" s="33"/>
      <c r="W1380" s="33"/>
      <c r="X1380" s="33"/>
      <c r="Y1380" s="33"/>
      <c r="Z1380" s="33"/>
      <c r="AA1380" s="33"/>
      <c r="AB1380" s="33"/>
    </row>
    <row r="1381" spans="1:28">
      <c r="A1381" s="33"/>
      <c r="B1381" s="33"/>
      <c r="C1381" s="33"/>
      <c r="D1381" s="33"/>
      <c r="E1381" s="33"/>
      <c r="F1381" s="33"/>
      <c r="G1381" s="33"/>
      <c r="O1381" s="33"/>
      <c r="P1381" s="33"/>
      <c r="Q1381" s="33"/>
      <c r="R1381" s="33"/>
      <c r="S1381" s="33"/>
      <c r="T1381" s="33"/>
      <c r="U1381" s="33"/>
      <c r="V1381" s="33"/>
      <c r="W1381" s="33"/>
      <c r="X1381" s="33"/>
      <c r="Y1381" s="33"/>
      <c r="Z1381" s="33"/>
      <c r="AA1381" s="33"/>
      <c r="AB1381" s="33"/>
    </row>
    <row r="1382" spans="1:28">
      <c r="A1382" s="33"/>
      <c r="B1382" s="33"/>
      <c r="C1382" s="33"/>
      <c r="D1382" s="33"/>
      <c r="E1382" s="33"/>
      <c r="F1382" s="33"/>
      <c r="G1382" s="33"/>
      <c r="O1382" s="33"/>
      <c r="P1382" s="33"/>
      <c r="Q1382" s="33"/>
      <c r="R1382" s="33"/>
      <c r="S1382" s="33"/>
      <c r="T1382" s="33"/>
      <c r="U1382" s="33"/>
      <c r="V1382" s="33"/>
      <c r="W1382" s="33"/>
      <c r="X1382" s="33"/>
      <c r="Y1382" s="33"/>
      <c r="Z1382" s="33"/>
      <c r="AA1382" s="33"/>
      <c r="AB1382" s="33"/>
    </row>
    <row r="1383" spans="1:28">
      <c r="A1383" s="33"/>
      <c r="B1383" s="33"/>
      <c r="C1383" s="33"/>
      <c r="D1383" s="33"/>
      <c r="E1383" s="33"/>
      <c r="F1383" s="33"/>
      <c r="G1383" s="33"/>
      <c r="O1383" s="33"/>
      <c r="P1383" s="33"/>
      <c r="Q1383" s="33"/>
      <c r="R1383" s="33"/>
      <c r="S1383" s="33"/>
      <c r="T1383" s="33"/>
      <c r="U1383" s="33"/>
      <c r="V1383" s="33"/>
      <c r="W1383" s="33"/>
      <c r="X1383" s="33"/>
      <c r="Y1383" s="33"/>
      <c r="Z1383" s="33"/>
      <c r="AA1383" s="33"/>
      <c r="AB1383" s="33"/>
    </row>
    <row r="1384" spans="1:28">
      <c r="A1384" s="33"/>
      <c r="B1384" s="33"/>
      <c r="C1384" s="33"/>
      <c r="D1384" s="33"/>
      <c r="E1384" s="33"/>
      <c r="F1384" s="33"/>
      <c r="G1384" s="33"/>
      <c r="O1384" s="33"/>
      <c r="P1384" s="33"/>
      <c r="Q1384" s="33"/>
      <c r="R1384" s="33"/>
      <c r="S1384" s="33"/>
      <c r="T1384" s="33"/>
      <c r="U1384" s="33"/>
      <c r="V1384" s="33"/>
      <c r="W1384" s="33"/>
      <c r="X1384" s="33"/>
      <c r="Y1384" s="33"/>
      <c r="Z1384" s="33"/>
      <c r="AA1384" s="33"/>
      <c r="AB1384" s="33"/>
    </row>
    <row r="1385" spans="1:28">
      <c r="A1385" s="33"/>
      <c r="B1385" s="33"/>
      <c r="C1385" s="33"/>
      <c r="D1385" s="33"/>
      <c r="E1385" s="33"/>
      <c r="F1385" s="33"/>
      <c r="G1385" s="33"/>
      <c r="O1385" s="33"/>
      <c r="P1385" s="33"/>
      <c r="Q1385" s="33"/>
      <c r="R1385" s="33"/>
      <c r="S1385" s="33"/>
      <c r="T1385" s="33"/>
      <c r="U1385" s="33"/>
      <c r="V1385" s="33"/>
      <c r="W1385" s="33"/>
      <c r="X1385" s="33"/>
      <c r="Y1385" s="33"/>
      <c r="Z1385" s="33"/>
      <c r="AA1385" s="33"/>
      <c r="AB1385" s="33"/>
    </row>
    <row r="1386" spans="1:28">
      <c r="A1386" s="33"/>
      <c r="B1386" s="33"/>
      <c r="C1386" s="33"/>
      <c r="D1386" s="33"/>
      <c r="E1386" s="33"/>
      <c r="F1386" s="33"/>
      <c r="G1386" s="33"/>
      <c r="O1386" s="33"/>
      <c r="P1386" s="33"/>
      <c r="Q1386" s="33"/>
      <c r="R1386" s="33"/>
      <c r="S1386" s="33"/>
      <c r="T1386" s="33"/>
      <c r="U1386" s="33"/>
      <c r="V1386" s="33"/>
      <c r="W1386" s="33"/>
      <c r="X1386" s="33"/>
      <c r="Y1386" s="33"/>
      <c r="Z1386" s="33"/>
      <c r="AA1386" s="33"/>
      <c r="AB1386" s="33"/>
    </row>
    <row r="1387" spans="1:28">
      <c r="A1387" s="33"/>
      <c r="B1387" s="33"/>
      <c r="C1387" s="33"/>
      <c r="D1387" s="33"/>
      <c r="E1387" s="33"/>
      <c r="F1387" s="33"/>
      <c r="G1387" s="33"/>
      <c r="O1387" s="33"/>
      <c r="P1387" s="33"/>
      <c r="Q1387" s="33"/>
      <c r="R1387" s="33"/>
      <c r="S1387" s="33"/>
      <c r="T1387" s="33"/>
      <c r="U1387" s="33"/>
      <c r="V1387" s="33"/>
      <c r="W1387" s="33"/>
      <c r="X1387" s="33"/>
      <c r="Y1387" s="33"/>
      <c r="Z1387" s="33"/>
      <c r="AA1387" s="33"/>
      <c r="AB1387" s="33"/>
    </row>
    <row r="1388" spans="1:28">
      <c r="A1388" s="33"/>
      <c r="B1388" s="33"/>
      <c r="C1388" s="33"/>
      <c r="D1388" s="33"/>
      <c r="E1388" s="33"/>
      <c r="F1388" s="33"/>
      <c r="G1388" s="33"/>
      <c r="O1388" s="33"/>
      <c r="P1388" s="33"/>
      <c r="Q1388" s="33"/>
      <c r="R1388" s="33"/>
      <c r="S1388" s="33"/>
      <c r="T1388" s="33"/>
      <c r="U1388" s="33"/>
      <c r="V1388" s="33"/>
      <c r="W1388" s="33"/>
      <c r="X1388" s="33"/>
      <c r="Y1388" s="33"/>
      <c r="Z1388" s="33"/>
      <c r="AA1388" s="33"/>
      <c r="AB1388" s="33"/>
    </row>
    <row r="1389" spans="1:28">
      <c r="A1389" s="33"/>
      <c r="B1389" s="33"/>
      <c r="C1389" s="33"/>
      <c r="D1389" s="33"/>
      <c r="E1389" s="33"/>
      <c r="F1389" s="33"/>
      <c r="G1389" s="33"/>
      <c r="O1389" s="33"/>
      <c r="P1389" s="33"/>
      <c r="Q1389" s="33"/>
      <c r="R1389" s="33"/>
      <c r="S1389" s="33"/>
      <c r="T1389" s="33"/>
      <c r="U1389" s="33"/>
      <c r="V1389" s="33"/>
      <c r="W1389" s="33"/>
      <c r="X1389" s="33"/>
      <c r="Y1389" s="33"/>
      <c r="Z1389" s="33"/>
      <c r="AA1389" s="33"/>
      <c r="AB1389" s="33"/>
    </row>
    <row r="1390" spans="1:28">
      <c r="A1390" s="33"/>
      <c r="B1390" s="33"/>
      <c r="C1390" s="33"/>
      <c r="D1390" s="33"/>
      <c r="E1390" s="33"/>
      <c r="F1390" s="33"/>
      <c r="G1390" s="33"/>
      <c r="O1390" s="33"/>
      <c r="P1390" s="33"/>
      <c r="Q1390" s="33"/>
      <c r="R1390" s="33"/>
      <c r="S1390" s="33"/>
      <c r="T1390" s="33"/>
      <c r="U1390" s="33"/>
      <c r="V1390" s="33"/>
      <c r="W1390" s="33"/>
      <c r="X1390" s="33"/>
      <c r="Y1390" s="33"/>
      <c r="Z1390" s="33"/>
      <c r="AA1390" s="33"/>
      <c r="AB1390" s="33"/>
    </row>
    <row r="1391" spans="1:28">
      <c r="A1391" s="33"/>
      <c r="B1391" s="33"/>
      <c r="C1391" s="33"/>
      <c r="D1391" s="33"/>
      <c r="E1391" s="33"/>
      <c r="F1391" s="33"/>
      <c r="G1391" s="33"/>
      <c r="O1391" s="33"/>
      <c r="P1391" s="33"/>
      <c r="Q1391" s="33"/>
      <c r="R1391" s="33"/>
      <c r="S1391" s="33"/>
      <c r="T1391" s="33"/>
      <c r="U1391" s="33"/>
      <c r="V1391" s="33"/>
      <c r="W1391" s="33"/>
      <c r="X1391" s="33"/>
      <c r="Y1391" s="33"/>
      <c r="Z1391" s="33"/>
      <c r="AA1391" s="33"/>
      <c r="AB1391" s="33"/>
    </row>
    <row r="1392" spans="1:28">
      <c r="A1392" s="33"/>
      <c r="B1392" s="33"/>
      <c r="C1392" s="33"/>
      <c r="D1392" s="33"/>
      <c r="E1392" s="33"/>
      <c r="F1392" s="33"/>
      <c r="G1392" s="33"/>
      <c r="O1392" s="33"/>
      <c r="P1392" s="33"/>
      <c r="Q1392" s="33"/>
      <c r="R1392" s="33"/>
      <c r="S1392" s="33"/>
      <c r="T1392" s="33"/>
      <c r="U1392" s="33"/>
      <c r="V1392" s="33"/>
      <c r="W1392" s="33"/>
      <c r="X1392" s="33"/>
      <c r="Y1392" s="33"/>
      <c r="Z1392" s="33"/>
      <c r="AA1392" s="33"/>
      <c r="AB1392" s="33"/>
    </row>
    <row r="1393" spans="1:28">
      <c r="A1393" s="33"/>
      <c r="B1393" s="33"/>
      <c r="C1393" s="33"/>
      <c r="D1393" s="33"/>
      <c r="E1393" s="33"/>
      <c r="F1393" s="33"/>
      <c r="G1393" s="33"/>
      <c r="O1393" s="33"/>
      <c r="P1393" s="33"/>
      <c r="Q1393" s="33"/>
      <c r="R1393" s="33"/>
      <c r="S1393" s="33"/>
      <c r="T1393" s="33"/>
      <c r="U1393" s="33"/>
      <c r="V1393" s="33"/>
      <c r="W1393" s="33"/>
      <c r="X1393" s="33"/>
      <c r="Y1393" s="33"/>
      <c r="Z1393" s="33"/>
      <c r="AA1393" s="33"/>
      <c r="AB1393" s="33"/>
    </row>
    <row r="1394" spans="1:28">
      <c r="A1394" s="33"/>
      <c r="B1394" s="33"/>
      <c r="C1394" s="33"/>
      <c r="D1394" s="33"/>
      <c r="E1394" s="33"/>
      <c r="F1394" s="33"/>
      <c r="G1394" s="33"/>
      <c r="O1394" s="33"/>
      <c r="P1394" s="33"/>
      <c r="Q1394" s="33"/>
      <c r="R1394" s="33"/>
      <c r="S1394" s="33"/>
      <c r="T1394" s="33"/>
      <c r="U1394" s="33"/>
      <c r="V1394" s="33"/>
      <c r="W1394" s="33"/>
      <c r="X1394" s="33"/>
      <c r="Y1394" s="33"/>
      <c r="Z1394" s="33"/>
      <c r="AA1394" s="33"/>
      <c r="AB1394" s="33"/>
    </row>
    <row r="1395" spans="1:28">
      <c r="A1395" s="33"/>
      <c r="B1395" s="33"/>
      <c r="C1395" s="33"/>
      <c r="D1395" s="33"/>
      <c r="E1395" s="33"/>
      <c r="F1395" s="33"/>
      <c r="G1395" s="33"/>
      <c r="O1395" s="33"/>
      <c r="P1395" s="33"/>
      <c r="Q1395" s="33"/>
      <c r="R1395" s="33"/>
      <c r="S1395" s="33"/>
      <c r="T1395" s="33"/>
      <c r="U1395" s="33"/>
      <c r="V1395" s="33"/>
      <c r="W1395" s="33"/>
      <c r="X1395" s="33"/>
      <c r="Y1395" s="33"/>
      <c r="Z1395" s="33"/>
      <c r="AA1395" s="33"/>
      <c r="AB1395" s="33"/>
    </row>
    <row r="1396" spans="1:28">
      <c r="A1396" s="33"/>
      <c r="B1396" s="33"/>
      <c r="C1396" s="33"/>
      <c r="D1396" s="33"/>
      <c r="E1396" s="33"/>
      <c r="F1396" s="33"/>
      <c r="G1396" s="33"/>
      <c r="O1396" s="33"/>
      <c r="P1396" s="33"/>
      <c r="Q1396" s="33"/>
      <c r="R1396" s="33"/>
      <c r="S1396" s="33"/>
      <c r="T1396" s="33"/>
      <c r="U1396" s="33"/>
      <c r="V1396" s="33"/>
      <c r="W1396" s="33"/>
      <c r="X1396" s="33"/>
      <c r="Y1396" s="33"/>
      <c r="Z1396" s="33"/>
      <c r="AA1396" s="33"/>
      <c r="AB1396" s="33"/>
    </row>
    <row r="1397" spans="1:28">
      <c r="A1397" s="33"/>
      <c r="B1397" s="33"/>
      <c r="C1397" s="33"/>
      <c r="D1397" s="33"/>
      <c r="E1397" s="33"/>
      <c r="F1397" s="33"/>
      <c r="G1397" s="33"/>
      <c r="O1397" s="33"/>
      <c r="P1397" s="33"/>
      <c r="Q1397" s="33"/>
      <c r="R1397" s="33"/>
      <c r="S1397" s="33"/>
      <c r="T1397" s="33"/>
      <c r="U1397" s="33"/>
      <c r="V1397" s="33"/>
      <c r="W1397" s="33"/>
      <c r="X1397" s="33"/>
      <c r="Y1397" s="33"/>
      <c r="Z1397" s="33"/>
      <c r="AA1397" s="33"/>
      <c r="AB1397" s="33"/>
    </row>
    <row r="1398" spans="1:28">
      <c r="A1398" s="33"/>
      <c r="B1398" s="33"/>
      <c r="C1398" s="33"/>
      <c r="D1398" s="33"/>
      <c r="E1398" s="33"/>
      <c r="F1398" s="33"/>
      <c r="G1398" s="33"/>
      <c r="O1398" s="33"/>
      <c r="P1398" s="33"/>
      <c r="Q1398" s="33"/>
      <c r="R1398" s="33"/>
      <c r="S1398" s="33"/>
      <c r="T1398" s="33"/>
      <c r="U1398" s="33"/>
      <c r="V1398" s="33"/>
      <c r="W1398" s="33"/>
      <c r="X1398" s="33"/>
      <c r="Y1398" s="33"/>
      <c r="Z1398" s="33"/>
      <c r="AA1398" s="33"/>
      <c r="AB1398" s="33"/>
    </row>
    <row r="1399" spans="1:28">
      <c r="A1399" s="33"/>
      <c r="B1399" s="33"/>
      <c r="C1399" s="33"/>
      <c r="D1399" s="33"/>
      <c r="E1399" s="33"/>
      <c r="F1399" s="33"/>
      <c r="G1399" s="33"/>
      <c r="O1399" s="33"/>
      <c r="P1399" s="33"/>
      <c r="Q1399" s="33"/>
      <c r="R1399" s="33"/>
      <c r="S1399" s="33"/>
      <c r="T1399" s="33"/>
      <c r="U1399" s="33"/>
      <c r="V1399" s="33"/>
      <c r="W1399" s="33"/>
      <c r="X1399" s="33"/>
      <c r="Y1399" s="33"/>
      <c r="Z1399" s="33"/>
      <c r="AA1399" s="33"/>
      <c r="AB1399" s="33"/>
    </row>
    <row r="1400" spans="1:28">
      <c r="A1400" s="33"/>
      <c r="B1400" s="33"/>
      <c r="C1400" s="33"/>
      <c r="D1400" s="33"/>
      <c r="E1400" s="33"/>
      <c r="F1400" s="33"/>
      <c r="G1400" s="33"/>
      <c r="O1400" s="33"/>
      <c r="P1400" s="33"/>
      <c r="Q1400" s="33"/>
      <c r="R1400" s="33"/>
      <c r="S1400" s="33"/>
      <c r="T1400" s="33"/>
      <c r="U1400" s="33"/>
      <c r="V1400" s="33"/>
      <c r="W1400" s="33"/>
      <c r="X1400" s="33"/>
      <c r="Y1400" s="33"/>
      <c r="Z1400" s="33"/>
      <c r="AA1400" s="33"/>
      <c r="AB1400" s="33"/>
    </row>
    <row r="1401" spans="1:28">
      <c r="A1401" s="33"/>
      <c r="B1401" s="33"/>
      <c r="C1401" s="33"/>
      <c r="D1401" s="33"/>
      <c r="E1401" s="33"/>
      <c r="F1401" s="33"/>
      <c r="G1401" s="33"/>
      <c r="O1401" s="33"/>
      <c r="P1401" s="33"/>
      <c r="Q1401" s="33"/>
      <c r="R1401" s="33"/>
      <c r="S1401" s="33"/>
      <c r="T1401" s="33"/>
      <c r="U1401" s="33"/>
      <c r="V1401" s="33"/>
      <c r="W1401" s="33"/>
      <c r="X1401" s="33"/>
      <c r="Y1401" s="33"/>
      <c r="Z1401" s="33"/>
      <c r="AA1401" s="33"/>
      <c r="AB1401" s="33"/>
    </row>
    <row r="1402" spans="1:28">
      <c r="A1402" s="33"/>
      <c r="B1402" s="33"/>
      <c r="C1402" s="33"/>
      <c r="D1402" s="33"/>
      <c r="E1402" s="33"/>
      <c r="F1402" s="33"/>
      <c r="G1402" s="33"/>
      <c r="O1402" s="33"/>
      <c r="P1402" s="33"/>
      <c r="Q1402" s="33"/>
      <c r="R1402" s="33"/>
      <c r="S1402" s="33"/>
      <c r="T1402" s="33"/>
      <c r="U1402" s="33"/>
      <c r="V1402" s="33"/>
      <c r="W1402" s="33"/>
      <c r="X1402" s="33"/>
      <c r="Y1402" s="33"/>
      <c r="Z1402" s="33"/>
      <c r="AA1402" s="33"/>
      <c r="AB1402" s="33"/>
    </row>
    <row r="1403" spans="1:28">
      <c r="A1403" s="33"/>
      <c r="B1403" s="33"/>
      <c r="C1403" s="33"/>
      <c r="D1403" s="33"/>
      <c r="E1403" s="33"/>
      <c r="F1403" s="33"/>
      <c r="G1403" s="33"/>
      <c r="O1403" s="33"/>
      <c r="P1403" s="33"/>
      <c r="Q1403" s="33"/>
      <c r="R1403" s="33"/>
      <c r="S1403" s="33"/>
      <c r="T1403" s="33"/>
      <c r="U1403" s="33"/>
      <c r="V1403" s="33"/>
      <c r="W1403" s="33"/>
      <c r="X1403" s="33"/>
      <c r="Y1403" s="33"/>
      <c r="Z1403" s="33"/>
      <c r="AA1403" s="33"/>
      <c r="AB1403" s="33"/>
    </row>
    <row r="1404" spans="1:28">
      <c r="A1404" s="33"/>
      <c r="B1404" s="33"/>
      <c r="C1404" s="33"/>
      <c r="D1404" s="33"/>
      <c r="E1404" s="33"/>
      <c r="F1404" s="33"/>
      <c r="G1404" s="33"/>
      <c r="O1404" s="33"/>
      <c r="P1404" s="33"/>
      <c r="Q1404" s="33"/>
      <c r="R1404" s="33"/>
      <c r="S1404" s="33"/>
      <c r="T1404" s="33"/>
      <c r="U1404" s="33"/>
      <c r="V1404" s="33"/>
      <c r="W1404" s="33"/>
      <c r="X1404" s="33"/>
      <c r="Y1404" s="33"/>
      <c r="Z1404" s="33"/>
      <c r="AA1404" s="33"/>
      <c r="AB1404" s="33"/>
    </row>
    <row r="1405" spans="1:28">
      <c r="A1405" s="33"/>
      <c r="B1405" s="33"/>
      <c r="C1405" s="33"/>
      <c r="D1405" s="33"/>
      <c r="E1405" s="33"/>
      <c r="F1405" s="33"/>
      <c r="G1405" s="33"/>
      <c r="O1405" s="33"/>
      <c r="P1405" s="33"/>
      <c r="Q1405" s="33"/>
      <c r="R1405" s="33"/>
      <c r="S1405" s="33"/>
      <c r="T1405" s="33"/>
      <c r="U1405" s="33"/>
      <c r="V1405" s="33"/>
      <c r="W1405" s="33"/>
      <c r="X1405" s="33"/>
      <c r="Y1405" s="33"/>
      <c r="Z1405" s="33"/>
      <c r="AA1405" s="33"/>
      <c r="AB1405" s="33"/>
    </row>
    <row r="1406" spans="1:28">
      <c r="A1406" s="33"/>
      <c r="B1406" s="33"/>
      <c r="C1406" s="33"/>
      <c r="D1406" s="33"/>
      <c r="E1406" s="33"/>
      <c r="F1406" s="33"/>
      <c r="G1406" s="33"/>
      <c r="O1406" s="33"/>
      <c r="P1406" s="33"/>
      <c r="Q1406" s="33"/>
      <c r="R1406" s="33"/>
      <c r="S1406" s="33"/>
      <c r="T1406" s="33"/>
      <c r="U1406" s="33"/>
      <c r="V1406" s="33"/>
      <c r="W1406" s="33"/>
      <c r="X1406" s="33"/>
      <c r="Y1406" s="33"/>
      <c r="Z1406" s="33"/>
      <c r="AA1406" s="33"/>
      <c r="AB1406" s="33"/>
    </row>
    <row r="1407" spans="1:28">
      <c r="A1407" s="33"/>
      <c r="B1407" s="33"/>
      <c r="C1407" s="33"/>
      <c r="D1407" s="33"/>
      <c r="E1407" s="33"/>
      <c r="F1407" s="33"/>
      <c r="G1407" s="33"/>
      <c r="O1407" s="33"/>
      <c r="P1407" s="33"/>
      <c r="Q1407" s="33"/>
      <c r="R1407" s="33"/>
      <c r="S1407" s="33"/>
      <c r="T1407" s="33"/>
      <c r="U1407" s="33"/>
      <c r="V1407" s="33"/>
      <c r="W1407" s="33"/>
      <c r="X1407" s="33"/>
      <c r="Y1407" s="33"/>
      <c r="Z1407" s="33"/>
      <c r="AA1407" s="33"/>
      <c r="AB1407" s="33"/>
    </row>
    <row r="1408" spans="1:28">
      <c r="A1408" s="33"/>
      <c r="B1408" s="33"/>
      <c r="C1408" s="33"/>
      <c r="D1408" s="33"/>
      <c r="E1408" s="33"/>
      <c r="F1408" s="33"/>
      <c r="G1408" s="33"/>
      <c r="O1408" s="33"/>
      <c r="P1408" s="33"/>
      <c r="Q1408" s="33"/>
      <c r="R1408" s="33"/>
      <c r="S1408" s="33"/>
      <c r="T1408" s="33"/>
      <c r="U1408" s="33"/>
      <c r="V1408" s="33"/>
      <c r="W1408" s="33"/>
      <c r="X1408" s="33"/>
      <c r="Y1408" s="33"/>
      <c r="Z1408" s="33"/>
      <c r="AA1408" s="33"/>
      <c r="AB1408" s="33"/>
    </row>
    <row r="1409" spans="1:28">
      <c r="A1409" s="33"/>
      <c r="B1409" s="33"/>
      <c r="C1409" s="33"/>
      <c r="D1409" s="33"/>
      <c r="E1409" s="33"/>
      <c r="F1409" s="33"/>
      <c r="G1409" s="33"/>
      <c r="O1409" s="33"/>
      <c r="P1409" s="33"/>
      <c r="Q1409" s="33"/>
      <c r="R1409" s="33"/>
      <c r="S1409" s="33"/>
      <c r="T1409" s="33"/>
      <c r="U1409" s="33"/>
      <c r="V1409" s="33"/>
      <c r="W1409" s="33"/>
      <c r="X1409" s="33"/>
      <c r="Y1409" s="33"/>
      <c r="Z1409" s="33"/>
      <c r="AA1409" s="33"/>
      <c r="AB1409" s="33"/>
    </row>
    <row r="1410" spans="1:28">
      <c r="A1410" s="33"/>
      <c r="B1410" s="33"/>
      <c r="C1410" s="33"/>
      <c r="D1410" s="33"/>
      <c r="E1410" s="33"/>
      <c r="F1410" s="33"/>
      <c r="G1410" s="33"/>
      <c r="O1410" s="33"/>
      <c r="P1410" s="33"/>
      <c r="Q1410" s="33"/>
      <c r="R1410" s="33"/>
      <c r="S1410" s="33"/>
      <c r="T1410" s="33"/>
      <c r="U1410" s="33"/>
      <c r="V1410" s="33"/>
      <c r="W1410" s="33"/>
      <c r="X1410" s="33"/>
      <c r="Y1410" s="33"/>
      <c r="Z1410" s="33"/>
      <c r="AA1410" s="33"/>
      <c r="AB1410" s="33"/>
    </row>
    <row r="1411" spans="1:28">
      <c r="A1411" s="33"/>
      <c r="B1411" s="33"/>
      <c r="C1411" s="33"/>
      <c r="D1411" s="33"/>
      <c r="E1411" s="33"/>
      <c r="F1411" s="33"/>
      <c r="G1411" s="33"/>
      <c r="O1411" s="33"/>
      <c r="P1411" s="33"/>
      <c r="Q1411" s="33"/>
      <c r="R1411" s="33"/>
      <c r="S1411" s="33"/>
      <c r="T1411" s="33"/>
      <c r="U1411" s="33"/>
      <c r="V1411" s="33"/>
      <c r="W1411" s="33"/>
      <c r="X1411" s="33"/>
      <c r="Y1411" s="33"/>
      <c r="Z1411" s="33"/>
      <c r="AA1411" s="33"/>
      <c r="AB1411" s="33"/>
    </row>
    <row r="1412" spans="1:28">
      <c r="A1412" s="33"/>
      <c r="B1412" s="33"/>
      <c r="C1412" s="33"/>
      <c r="D1412" s="33"/>
      <c r="E1412" s="33"/>
      <c r="F1412" s="33"/>
      <c r="G1412" s="33"/>
      <c r="O1412" s="33"/>
      <c r="P1412" s="33"/>
      <c r="Q1412" s="33"/>
      <c r="R1412" s="33"/>
      <c r="S1412" s="33"/>
      <c r="T1412" s="33"/>
      <c r="U1412" s="33"/>
      <c r="V1412" s="33"/>
      <c r="W1412" s="33"/>
      <c r="X1412" s="33"/>
      <c r="Y1412" s="33"/>
      <c r="Z1412" s="33"/>
      <c r="AA1412" s="33"/>
      <c r="AB1412" s="33"/>
    </row>
    <row r="1413" spans="1:28">
      <c r="A1413" s="33"/>
      <c r="B1413" s="33"/>
      <c r="C1413" s="33"/>
      <c r="D1413" s="33"/>
      <c r="E1413" s="33"/>
      <c r="F1413" s="33"/>
      <c r="G1413" s="33"/>
      <c r="O1413" s="33"/>
      <c r="P1413" s="33"/>
      <c r="Q1413" s="33"/>
      <c r="R1413" s="33"/>
      <c r="S1413" s="33"/>
      <c r="T1413" s="33"/>
      <c r="U1413" s="33"/>
      <c r="V1413" s="33"/>
      <c r="W1413" s="33"/>
      <c r="X1413" s="33"/>
      <c r="Y1413" s="33"/>
      <c r="Z1413" s="33"/>
      <c r="AA1413" s="33"/>
      <c r="AB1413" s="33"/>
    </row>
    <row r="1414" spans="1:28">
      <c r="A1414" s="33"/>
      <c r="B1414" s="33"/>
      <c r="C1414" s="33"/>
      <c r="D1414" s="33"/>
      <c r="E1414" s="33"/>
      <c r="F1414" s="33"/>
      <c r="G1414" s="33"/>
      <c r="O1414" s="33"/>
      <c r="P1414" s="33"/>
      <c r="Q1414" s="33"/>
      <c r="R1414" s="33"/>
      <c r="S1414" s="33"/>
      <c r="T1414" s="33"/>
      <c r="U1414" s="33"/>
      <c r="V1414" s="33"/>
      <c r="W1414" s="33"/>
      <c r="X1414" s="33"/>
      <c r="Y1414" s="33"/>
      <c r="Z1414" s="33"/>
      <c r="AA1414" s="33"/>
      <c r="AB1414" s="33"/>
    </row>
    <row r="1415" spans="1:28">
      <c r="A1415" s="33"/>
      <c r="B1415" s="33"/>
      <c r="C1415" s="33"/>
      <c r="D1415" s="33"/>
      <c r="E1415" s="33"/>
      <c r="F1415" s="33"/>
      <c r="G1415" s="33"/>
      <c r="O1415" s="33"/>
      <c r="P1415" s="33"/>
      <c r="Q1415" s="33"/>
      <c r="R1415" s="33"/>
      <c r="S1415" s="33"/>
      <c r="T1415" s="33"/>
      <c r="U1415" s="33"/>
      <c r="V1415" s="33"/>
      <c r="W1415" s="33"/>
      <c r="X1415" s="33"/>
      <c r="Y1415" s="33"/>
      <c r="Z1415" s="33"/>
      <c r="AA1415" s="33"/>
      <c r="AB1415" s="33"/>
    </row>
    <row r="1416" spans="1:28">
      <c r="A1416" s="33"/>
      <c r="B1416" s="33"/>
      <c r="C1416" s="33"/>
      <c r="D1416" s="33"/>
      <c r="E1416" s="33"/>
      <c r="F1416" s="33"/>
      <c r="G1416" s="33"/>
      <c r="O1416" s="33"/>
      <c r="P1416" s="33"/>
      <c r="Q1416" s="33"/>
      <c r="R1416" s="33"/>
      <c r="S1416" s="33"/>
      <c r="T1416" s="33"/>
      <c r="U1416" s="33"/>
      <c r="V1416" s="33"/>
      <c r="W1416" s="33"/>
      <c r="X1416" s="33"/>
      <c r="Y1416" s="33"/>
      <c r="Z1416" s="33"/>
      <c r="AA1416" s="33"/>
      <c r="AB1416" s="33"/>
    </row>
    <row r="1417" spans="1:28">
      <c r="A1417" s="33"/>
      <c r="B1417" s="33"/>
      <c r="C1417" s="33"/>
      <c r="D1417" s="33"/>
      <c r="E1417" s="33"/>
      <c r="F1417" s="33"/>
      <c r="G1417" s="33"/>
      <c r="O1417" s="33"/>
      <c r="P1417" s="33"/>
      <c r="Q1417" s="33"/>
      <c r="R1417" s="33"/>
      <c r="S1417" s="33"/>
      <c r="T1417" s="33"/>
      <c r="U1417" s="33"/>
      <c r="V1417" s="33"/>
      <c r="W1417" s="33"/>
      <c r="X1417" s="33"/>
      <c r="Y1417" s="33"/>
      <c r="Z1417" s="33"/>
      <c r="AA1417" s="33"/>
      <c r="AB1417" s="33"/>
    </row>
    <row r="1418" spans="1:28">
      <c r="A1418" s="33"/>
      <c r="B1418" s="33"/>
      <c r="C1418" s="33"/>
      <c r="D1418" s="33"/>
      <c r="E1418" s="33"/>
      <c r="F1418" s="33"/>
      <c r="G1418" s="33"/>
      <c r="O1418" s="33"/>
      <c r="P1418" s="33"/>
      <c r="Q1418" s="33"/>
      <c r="R1418" s="33"/>
      <c r="S1418" s="33"/>
      <c r="T1418" s="33"/>
      <c r="U1418" s="33"/>
      <c r="V1418" s="33"/>
      <c r="W1418" s="33"/>
      <c r="X1418" s="33"/>
      <c r="Y1418" s="33"/>
      <c r="Z1418" s="33"/>
      <c r="AA1418" s="33"/>
      <c r="AB1418" s="33"/>
    </row>
    <row r="1419" spans="1:28">
      <c r="A1419" s="33"/>
      <c r="B1419" s="33"/>
      <c r="C1419" s="33"/>
      <c r="D1419" s="33"/>
      <c r="E1419" s="33"/>
      <c r="F1419" s="33"/>
      <c r="G1419" s="33"/>
      <c r="O1419" s="33"/>
      <c r="P1419" s="33"/>
      <c r="Q1419" s="33"/>
      <c r="R1419" s="33"/>
      <c r="S1419" s="33"/>
      <c r="T1419" s="33"/>
      <c r="U1419" s="33"/>
      <c r="V1419" s="33"/>
      <c r="W1419" s="33"/>
      <c r="X1419" s="33"/>
      <c r="Y1419" s="33"/>
      <c r="Z1419" s="33"/>
      <c r="AA1419" s="33"/>
      <c r="AB1419" s="33"/>
    </row>
    <row r="1420" spans="1:28">
      <c r="A1420" s="33"/>
      <c r="B1420" s="33"/>
      <c r="C1420" s="33"/>
      <c r="D1420" s="33"/>
      <c r="E1420" s="33"/>
      <c r="F1420" s="33"/>
      <c r="G1420" s="33"/>
      <c r="O1420" s="33"/>
      <c r="P1420" s="33"/>
      <c r="Q1420" s="33"/>
      <c r="R1420" s="33"/>
      <c r="S1420" s="33"/>
      <c r="T1420" s="33"/>
      <c r="U1420" s="33"/>
      <c r="V1420" s="33"/>
      <c r="W1420" s="33"/>
      <c r="X1420" s="33"/>
      <c r="Y1420" s="33"/>
      <c r="Z1420" s="33"/>
      <c r="AA1420" s="33"/>
      <c r="AB1420" s="33"/>
    </row>
    <row r="1421" spans="1:28">
      <c r="A1421" s="33"/>
      <c r="B1421" s="33"/>
      <c r="C1421" s="33"/>
      <c r="D1421" s="33"/>
      <c r="E1421" s="33"/>
      <c r="F1421" s="33"/>
      <c r="G1421" s="33"/>
      <c r="O1421" s="33"/>
      <c r="P1421" s="33"/>
      <c r="Q1421" s="33"/>
      <c r="R1421" s="33"/>
      <c r="S1421" s="33"/>
      <c r="T1421" s="33"/>
      <c r="U1421" s="33"/>
      <c r="V1421" s="33"/>
      <c r="W1421" s="33"/>
      <c r="X1421" s="33"/>
      <c r="Y1421" s="33"/>
      <c r="Z1421" s="33"/>
      <c r="AA1421" s="33"/>
      <c r="AB1421" s="33"/>
    </row>
    <row r="1422" spans="1:28">
      <c r="A1422" s="33"/>
      <c r="B1422" s="33"/>
      <c r="C1422" s="33"/>
      <c r="D1422" s="33"/>
      <c r="E1422" s="33"/>
      <c r="F1422" s="33"/>
      <c r="G1422" s="33"/>
      <c r="O1422" s="33"/>
      <c r="P1422" s="33"/>
      <c r="Q1422" s="33"/>
      <c r="R1422" s="33"/>
      <c r="S1422" s="33"/>
      <c r="T1422" s="33"/>
      <c r="U1422" s="33"/>
      <c r="V1422" s="33"/>
      <c r="W1422" s="33"/>
      <c r="X1422" s="33"/>
      <c r="Y1422" s="33"/>
      <c r="Z1422" s="33"/>
      <c r="AA1422" s="33"/>
      <c r="AB1422" s="33"/>
    </row>
    <row r="1423" spans="1:28">
      <c r="A1423" s="33"/>
      <c r="B1423" s="33"/>
      <c r="C1423" s="33"/>
      <c r="D1423" s="33"/>
      <c r="E1423" s="33"/>
      <c r="F1423" s="33"/>
      <c r="G1423" s="33"/>
      <c r="O1423" s="33"/>
      <c r="P1423" s="33"/>
      <c r="Q1423" s="33"/>
      <c r="R1423" s="33"/>
      <c r="S1423" s="33"/>
      <c r="T1423" s="33"/>
      <c r="U1423" s="33"/>
      <c r="V1423" s="33"/>
      <c r="W1423" s="33"/>
      <c r="X1423" s="33"/>
      <c r="Y1423" s="33"/>
      <c r="Z1423" s="33"/>
      <c r="AA1423" s="33"/>
      <c r="AB1423" s="33"/>
    </row>
    <row r="1424" spans="1:28">
      <c r="A1424" s="33"/>
      <c r="B1424" s="33"/>
      <c r="C1424" s="33"/>
      <c r="D1424" s="33"/>
      <c r="E1424" s="33"/>
      <c r="F1424" s="33"/>
      <c r="G1424" s="33"/>
      <c r="O1424" s="33"/>
      <c r="P1424" s="33"/>
      <c r="Q1424" s="33"/>
      <c r="R1424" s="33"/>
      <c r="S1424" s="33"/>
      <c r="T1424" s="33"/>
      <c r="U1424" s="33"/>
      <c r="V1424" s="33"/>
      <c r="W1424" s="33"/>
      <c r="X1424" s="33"/>
      <c r="Y1424" s="33"/>
      <c r="Z1424" s="33"/>
      <c r="AA1424" s="33"/>
      <c r="AB1424" s="33"/>
    </row>
    <row r="1425" spans="1:28">
      <c r="A1425" s="33"/>
      <c r="B1425" s="33"/>
      <c r="C1425" s="33"/>
      <c r="D1425" s="33"/>
      <c r="E1425" s="33"/>
      <c r="F1425" s="33"/>
      <c r="G1425" s="33"/>
      <c r="O1425" s="33"/>
      <c r="P1425" s="33"/>
      <c r="Q1425" s="33"/>
      <c r="R1425" s="33"/>
      <c r="S1425" s="33"/>
      <c r="T1425" s="33"/>
      <c r="U1425" s="33"/>
      <c r="V1425" s="33"/>
      <c r="W1425" s="33"/>
      <c r="X1425" s="33"/>
      <c r="Y1425" s="33"/>
      <c r="Z1425" s="33"/>
      <c r="AA1425" s="33"/>
      <c r="AB1425" s="33"/>
    </row>
    <row r="1426" spans="1:28">
      <c r="A1426" s="33"/>
      <c r="B1426" s="33"/>
      <c r="C1426" s="33"/>
      <c r="D1426" s="33"/>
      <c r="E1426" s="33"/>
      <c r="F1426" s="33"/>
      <c r="G1426" s="33"/>
      <c r="O1426" s="33"/>
      <c r="P1426" s="33"/>
      <c r="Q1426" s="33"/>
      <c r="R1426" s="33"/>
      <c r="S1426" s="33"/>
      <c r="T1426" s="33"/>
      <c r="U1426" s="33"/>
      <c r="V1426" s="33"/>
      <c r="W1426" s="33"/>
      <c r="X1426" s="33"/>
      <c r="Y1426" s="33"/>
      <c r="Z1426" s="33"/>
      <c r="AA1426" s="33"/>
      <c r="AB1426" s="33"/>
    </row>
    <row r="1427" spans="1:28">
      <c r="A1427" s="33"/>
      <c r="B1427" s="33"/>
      <c r="C1427" s="33"/>
      <c r="D1427" s="33"/>
      <c r="E1427" s="33"/>
      <c r="F1427" s="33"/>
      <c r="G1427" s="33"/>
      <c r="O1427" s="33"/>
      <c r="P1427" s="33"/>
      <c r="Q1427" s="33"/>
      <c r="R1427" s="33"/>
      <c r="S1427" s="33"/>
      <c r="T1427" s="33"/>
      <c r="U1427" s="33"/>
      <c r="V1427" s="33"/>
      <c r="W1427" s="33"/>
      <c r="X1427" s="33"/>
      <c r="Y1427" s="33"/>
      <c r="Z1427" s="33"/>
      <c r="AA1427" s="33"/>
      <c r="AB1427" s="33"/>
    </row>
    <row r="1428" spans="1:28">
      <c r="A1428" s="33"/>
      <c r="B1428" s="33"/>
      <c r="C1428" s="33"/>
      <c r="D1428" s="33"/>
      <c r="E1428" s="33"/>
      <c r="F1428" s="33"/>
      <c r="G1428" s="33"/>
      <c r="O1428" s="33"/>
      <c r="P1428" s="33"/>
      <c r="Q1428" s="33"/>
      <c r="R1428" s="33"/>
      <c r="S1428" s="33"/>
      <c r="T1428" s="33"/>
      <c r="U1428" s="33"/>
      <c r="V1428" s="33"/>
      <c r="W1428" s="33"/>
      <c r="X1428" s="33"/>
      <c r="Y1428" s="33"/>
      <c r="Z1428" s="33"/>
      <c r="AA1428" s="33"/>
      <c r="AB1428" s="33"/>
    </row>
    <row r="1429" spans="1:28">
      <c r="A1429" s="33"/>
      <c r="B1429" s="33"/>
      <c r="C1429" s="33"/>
      <c r="D1429" s="33"/>
      <c r="E1429" s="33"/>
      <c r="F1429" s="33"/>
      <c r="G1429" s="33"/>
      <c r="O1429" s="33"/>
      <c r="P1429" s="33"/>
      <c r="Q1429" s="33"/>
      <c r="R1429" s="33"/>
      <c r="S1429" s="33"/>
      <c r="T1429" s="33"/>
      <c r="U1429" s="33"/>
      <c r="V1429" s="33"/>
      <c r="W1429" s="33"/>
      <c r="X1429" s="33"/>
      <c r="Y1429" s="33"/>
      <c r="Z1429" s="33"/>
      <c r="AA1429" s="33"/>
      <c r="AB1429" s="33"/>
    </row>
    <row r="1430" spans="1:28">
      <c r="A1430" s="33"/>
      <c r="B1430" s="33"/>
      <c r="C1430" s="33"/>
      <c r="D1430" s="33"/>
      <c r="E1430" s="33"/>
      <c r="F1430" s="33"/>
      <c r="G1430" s="33"/>
      <c r="O1430" s="33"/>
      <c r="P1430" s="33"/>
      <c r="Q1430" s="33"/>
      <c r="R1430" s="33"/>
      <c r="S1430" s="33"/>
      <c r="T1430" s="33"/>
      <c r="U1430" s="33"/>
      <c r="V1430" s="33"/>
      <c r="W1430" s="33"/>
      <c r="X1430" s="33"/>
      <c r="Y1430" s="33"/>
      <c r="Z1430" s="33"/>
      <c r="AA1430" s="33"/>
      <c r="AB1430" s="33"/>
    </row>
    <row r="1431" spans="1:28">
      <c r="A1431" s="33"/>
      <c r="B1431" s="33"/>
      <c r="C1431" s="33"/>
      <c r="D1431" s="33"/>
      <c r="E1431" s="33"/>
      <c r="F1431" s="33"/>
      <c r="G1431" s="33"/>
      <c r="O1431" s="33"/>
      <c r="P1431" s="33"/>
      <c r="Q1431" s="33"/>
      <c r="R1431" s="33"/>
      <c r="S1431" s="33"/>
      <c r="T1431" s="33"/>
      <c r="U1431" s="33"/>
      <c r="V1431" s="33"/>
      <c r="W1431" s="33"/>
      <c r="X1431" s="33"/>
      <c r="Y1431" s="33"/>
      <c r="Z1431" s="33"/>
      <c r="AA1431" s="33"/>
      <c r="AB1431" s="33"/>
    </row>
    <row r="1432" spans="1:28">
      <c r="A1432" s="33"/>
      <c r="B1432" s="33"/>
      <c r="C1432" s="33"/>
      <c r="D1432" s="33"/>
      <c r="E1432" s="33"/>
      <c r="F1432" s="33"/>
      <c r="G1432" s="33"/>
      <c r="O1432" s="33"/>
      <c r="P1432" s="33"/>
      <c r="Q1432" s="33"/>
      <c r="R1432" s="33"/>
      <c r="S1432" s="33"/>
      <c r="T1432" s="33"/>
      <c r="U1432" s="33"/>
      <c r="V1432" s="33"/>
      <c r="W1432" s="33"/>
      <c r="X1432" s="33"/>
      <c r="Y1432" s="33"/>
      <c r="Z1432" s="33"/>
      <c r="AA1432" s="33"/>
      <c r="AB1432" s="33"/>
    </row>
    <row r="1433" spans="1:28">
      <c r="A1433" s="33"/>
      <c r="B1433" s="33"/>
      <c r="C1433" s="33"/>
      <c r="D1433" s="33"/>
      <c r="E1433" s="33"/>
      <c r="F1433" s="33"/>
      <c r="G1433" s="33"/>
      <c r="O1433" s="33"/>
      <c r="P1433" s="33"/>
      <c r="Q1433" s="33"/>
      <c r="R1433" s="33"/>
      <c r="S1433" s="33"/>
      <c r="T1433" s="33"/>
      <c r="U1433" s="33"/>
      <c r="V1433" s="33"/>
      <c r="W1433" s="33"/>
      <c r="X1433" s="33"/>
      <c r="Y1433" s="33"/>
      <c r="Z1433" s="33"/>
      <c r="AA1433" s="33"/>
      <c r="AB1433" s="33"/>
    </row>
    <row r="1434" spans="1:28">
      <c r="A1434" s="33"/>
      <c r="B1434" s="33"/>
      <c r="C1434" s="33"/>
      <c r="D1434" s="33"/>
      <c r="E1434" s="33"/>
      <c r="F1434" s="33"/>
      <c r="G1434" s="33"/>
      <c r="O1434" s="33"/>
      <c r="P1434" s="33"/>
      <c r="Q1434" s="33"/>
      <c r="R1434" s="33"/>
      <c r="S1434" s="33"/>
      <c r="T1434" s="33"/>
      <c r="U1434" s="33"/>
      <c r="V1434" s="33"/>
      <c r="W1434" s="33"/>
      <c r="X1434" s="33"/>
      <c r="Y1434" s="33"/>
      <c r="Z1434" s="33"/>
      <c r="AA1434" s="33"/>
      <c r="AB1434" s="33"/>
    </row>
    <row r="1435" spans="1:28">
      <c r="A1435" s="33"/>
      <c r="B1435" s="33"/>
      <c r="C1435" s="33"/>
      <c r="D1435" s="33"/>
      <c r="E1435" s="33"/>
      <c r="F1435" s="33"/>
      <c r="G1435" s="33"/>
      <c r="O1435" s="33"/>
      <c r="P1435" s="33"/>
      <c r="Q1435" s="33"/>
      <c r="R1435" s="33"/>
      <c r="S1435" s="33"/>
      <c r="T1435" s="33"/>
      <c r="U1435" s="33"/>
      <c r="V1435" s="33"/>
      <c r="W1435" s="33"/>
      <c r="X1435" s="33"/>
      <c r="Y1435" s="33"/>
      <c r="Z1435" s="33"/>
      <c r="AA1435" s="33"/>
      <c r="AB1435" s="33"/>
    </row>
    <row r="1436" spans="1:28">
      <c r="A1436" s="33"/>
      <c r="B1436" s="33"/>
      <c r="C1436" s="33"/>
      <c r="D1436" s="33"/>
      <c r="E1436" s="33"/>
      <c r="F1436" s="33"/>
      <c r="G1436" s="33"/>
      <c r="O1436" s="33"/>
      <c r="P1436" s="33"/>
      <c r="Q1436" s="33"/>
      <c r="R1436" s="33"/>
      <c r="S1436" s="33"/>
      <c r="T1436" s="33"/>
      <c r="U1436" s="33"/>
      <c r="V1436" s="33"/>
      <c r="W1436" s="33"/>
      <c r="X1436" s="33"/>
      <c r="Y1436" s="33"/>
      <c r="Z1436" s="33"/>
      <c r="AA1436" s="33"/>
      <c r="AB1436" s="33"/>
    </row>
    <row r="1437" spans="1:28">
      <c r="A1437" s="33"/>
      <c r="B1437" s="33"/>
      <c r="C1437" s="33"/>
      <c r="D1437" s="33"/>
      <c r="E1437" s="33"/>
      <c r="F1437" s="33"/>
      <c r="G1437" s="33"/>
      <c r="O1437" s="33"/>
      <c r="P1437" s="33"/>
      <c r="Q1437" s="33"/>
      <c r="R1437" s="33"/>
      <c r="S1437" s="33"/>
      <c r="T1437" s="33"/>
      <c r="U1437" s="33"/>
      <c r="V1437" s="33"/>
      <c r="W1437" s="33"/>
      <c r="X1437" s="33"/>
      <c r="Y1437" s="33"/>
      <c r="Z1437" s="33"/>
      <c r="AA1437" s="33"/>
      <c r="AB1437" s="33"/>
    </row>
    <row r="1438" spans="1:28">
      <c r="A1438" s="33"/>
      <c r="B1438" s="33"/>
      <c r="C1438" s="33"/>
      <c r="D1438" s="33"/>
      <c r="E1438" s="33"/>
      <c r="F1438" s="33"/>
      <c r="G1438" s="33"/>
      <c r="O1438" s="33"/>
      <c r="P1438" s="33"/>
      <c r="Q1438" s="33"/>
      <c r="R1438" s="33"/>
      <c r="S1438" s="33"/>
      <c r="T1438" s="33"/>
      <c r="U1438" s="33"/>
      <c r="V1438" s="33"/>
      <c r="W1438" s="33"/>
      <c r="X1438" s="33"/>
      <c r="Y1438" s="33"/>
      <c r="Z1438" s="33"/>
      <c r="AA1438" s="33"/>
      <c r="AB1438" s="33"/>
    </row>
    <row r="1439" spans="1:28">
      <c r="A1439" s="33"/>
      <c r="B1439" s="33"/>
      <c r="C1439" s="33"/>
      <c r="D1439" s="33"/>
      <c r="E1439" s="33"/>
      <c r="F1439" s="33"/>
      <c r="G1439" s="33"/>
      <c r="O1439" s="33"/>
      <c r="P1439" s="33"/>
      <c r="Q1439" s="33"/>
      <c r="R1439" s="33"/>
      <c r="S1439" s="33"/>
      <c r="T1439" s="33"/>
      <c r="U1439" s="33"/>
      <c r="V1439" s="33"/>
      <c r="W1439" s="33"/>
      <c r="X1439" s="33"/>
      <c r="Y1439" s="33"/>
      <c r="Z1439" s="33"/>
      <c r="AA1439" s="33"/>
      <c r="AB1439" s="33"/>
    </row>
    <row r="1440" spans="1:28">
      <c r="A1440" s="33"/>
      <c r="B1440" s="33"/>
      <c r="C1440" s="33"/>
      <c r="D1440" s="33"/>
      <c r="E1440" s="33"/>
      <c r="F1440" s="33"/>
      <c r="G1440" s="33"/>
      <c r="O1440" s="33"/>
      <c r="P1440" s="33"/>
      <c r="Q1440" s="33"/>
      <c r="R1440" s="33"/>
      <c r="S1440" s="33"/>
      <c r="T1440" s="33"/>
      <c r="U1440" s="33"/>
      <c r="V1440" s="33"/>
      <c r="W1440" s="33"/>
      <c r="X1440" s="33"/>
      <c r="Y1440" s="33"/>
      <c r="Z1440" s="33"/>
      <c r="AA1440" s="33"/>
      <c r="AB1440" s="33"/>
    </row>
    <row r="1441" spans="1:28">
      <c r="A1441" s="33"/>
      <c r="B1441" s="33"/>
      <c r="C1441" s="33"/>
      <c r="D1441" s="33"/>
      <c r="E1441" s="33"/>
      <c r="F1441" s="33"/>
      <c r="G1441" s="33"/>
      <c r="O1441" s="33"/>
      <c r="P1441" s="33"/>
      <c r="Q1441" s="33"/>
      <c r="R1441" s="33"/>
      <c r="S1441" s="33"/>
      <c r="T1441" s="33"/>
      <c r="U1441" s="33"/>
      <c r="V1441" s="33"/>
      <c r="W1441" s="33"/>
      <c r="X1441" s="33"/>
      <c r="Y1441" s="33"/>
      <c r="Z1441" s="33"/>
      <c r="AA1441" s="33"/>
      <c r="AB1441" s="33"/>
    </row>
    <row r="1442" spans="1:28">
      <c r="A1442" s="33"/>
      <c r="B1442" s="33"/>
      <c r="C1442" s="33"/>
      <c r="D1442" s="33"/>
      <c r="E1442" s="33"/>
      <c r="F1442" s="33"/>
      <c r="G1442" s="33"/>
      <c r="O1442" s="33"/>
      <c r="P1442" s="33"/>
      <c r="Q1442" s="33"/>
      <c r="R1442" s="33"/>
      <c r="S1442" s="33"/>
      <c r="T1442" s="33"/>
      <c r="U1442" s="33"/>
      <c r="V1442" s="33"/>
      <c r="W1442" s="33"/>
      <c r="X1442" s="33"/>
      <c r="Y1442" s="33"/>
      <c r="Z1442" s="33"/>
      <c r="AA1442" s="33"/>
      <c r="AB1442" s="33"/>
    </row>
    <row r="1443" spans="1:28">
      <c r="A1443" s="33"/>
      <c r="B1443" s="33"/>
      <c r="C1443" s="33"/>
      <c r="D1443" s="33"/>
      <c r="E1443" s="33"/>
      <c r="F1443" s="33"/>
      <c r="G1443" s="33"/>
      <c r="O1443" s="33"/>
      <c r="P1443" s="33"/>
      <c r="Q1443" s="33"/>
      <c r="R1443" s="33"/>
      <c r="S1443" s="33"/>
      <c r="T1443" s="33"/>
      <c r="U1443" s="33"/>
      <c r="V1443" s="33"/>
      <c r="W1443" s="33"/>
      <c r="X1443" s="33"/>
      <c r="Y1443" s="33"/>
      <c r="Z1443" s="33"/>
      <c r="AA1443" s="33"/>
      <c r="AB1443" s="33"/>
    </row>
    <row r="1444" spans="1:28">
      <c r="A1444" s="33"/>
      <c r="B1444" s="33"/>
      <c r="C1444" s="33"/>
      <c r="D1444" s="33"/>
      <c r="E1444" s="33"/>
      <c r="F1444" s="33"/>
      <c r="G1444" s="33"/>
      <c r="O1444" s="33"/>
      <c r="P1444" s="33"/>
      <c r="Q1444" s="33"/>
      <c r="R1444" s="33"/>
      <c r="S1444" s="33"/>
      <c r="T1444" s="33"/>
      <c r="U1444" s="33"/>
      <c r="V1444" s="33"/>
      <c r="W1444" s="33"/>
      <c r="X1444" s="33"/>
      <c r="Y1444" s="33"/>
      <c r="Z1444" s="33"/>
      <c r="AA1444" s="33"/>
      <c r="AB1444" s="33"/>
    </row>
    <row r="1445" spans="1:28">
      <c r="A1445" s="33"/>
      <c r="B1445" s="33"/>
      <c r="C1445" s="33"/>
      <c r="D1445" s="33"/>
      <c r="E1445" s="33"/>
      <c r="F1445" s="33"/>
      <c r="G1445" s="33"/>
      <c r="O1445" s="33"/>
      <c r="P1445" s="33"/>
      <c r="Q1445" s="33"/>
      <c r="R1445" s="33"/>
      <c r="S1445" s="33"/>
      <c r="T1445" s="33"/>
      <c r="U1445" s="33"/>
      <c r="V1445" s="33"/>
      <c r="W1445" s="33"/>
      <c r="X1445" s="33"/>
      <c r="Y1445" s="33"/>
      <c r="Z1445" s="33"/>
      <c r="AA1445" s="33"/>
      <c r="AB1445" s="33"/>
    </row>
    <row r="1446" spans="1:28">
      <c r="A1446" s="33"/>
      <c r="B1446" s="33"/>
      <c r="C1446" s="33"/>
      <c r="D1446" s="33"/>
      <c r="E1446" s="33"/>
      <c r="F1446" s="33"/>
      <c r="G1446" s="33"/>
      <c r="O1446" s="33"/>
      <c r="P1446" s="33"/>
      <c r="Q1446" s="33"/>
      <c r="R1446" s="33"/>
      <c r="S1446" s="33"/>
      <c r="T1446" s="33"/>
      <c r="U1446" s="33"/>
      <c r="V1446" s="33"/>
      <c r="W1446" s="33"/>
      <c r="X1446" s="33"/>
      <c r="Y1446" s="33"/>
      <c r="Z1446" s="33"/>
      <c r="AA1446" s="33"/>
      <c r="AB1446" s="33"/>
    </row>
    <row r="1447" spans="1:28">
      <c r="A1447" s="33"/>
      <c r="B1447" s="33"/>
      <c r="C1447" s="33"/>
      <c r="D1447" s="33"/>
      <c r="E1447" s="33"/>
      <c r="F1447" s="33"/>
      <c r="G1447" s="33"/>
      <c r="O1447" s="33"/>
      <c r="P1447" s="33"/>
      <c r="Q1447" s="33"/>
      <c r="R1447" s="33"/>
      <c r="S1447" s="33"/>
      <c r="T1447" s="33"/>
      <c r="U1447" s="33"/>
      <c r="V1447" s="33"/>
      <c r="W1447" s="33"/>
      <c r="X1447" s="33"/>
      <c r="Y1447" s="33"/>
      <c r="Z1447" s="33"/>
      <c r="AA1447" s="33"/>
      <c r="AB1447" s="33"/>
    </row>
    <row r="1448" spans="1:28">
      <c r="A1448" s="33"/>
      <c r="B1448" s="33"/>
      <c r="C1448" s="33"/>
      <c r="D1448" s="33"/>
      <c r="E1448" s="33"/>
      <c r="F1448" s="33"/>
      <c r="G1448" s="33"/>
      <c r="O1448" s="33"/>
      <c r="P1448" s="33"/>
      <c r="Q1448" s="33"/>
      <c r="R1448" s="33"/>
      <c r="S1448" s="33"/>
      <c r="T1448" s="33"/>
      <c r="U1448" s="33"/>
      <c r="V1448" s="33"/>
      <c r="W1448" s="33"/>
      <c r="X1448" s="33"/>
      <c r="Y1448" s="33"/>
      <c r="Z1448" s="33"/>
      <c r="AA1448" s="33"/>
      <c r="AB1448" s="33"/>
    </row>
    <row r="1449" spans="1:28">
      <c r="A1449" s="33"/>
      <c r="B1449" s="33"/>
      <c r="C1449" s="33"/>
      <c r="D1449" s="33"/>
      <c r="E1449" s="33"/>
      <c r="F1449" s="33"/>
      <c r="G1449" s="33"/>
      <c r="O1449" s="33"/>
      <c r="P1449" s="33"/>
      <c r="Q1449" s="33"/>
      <c r="R1449" s="33"/>
      <c r="S1449" s="33"/>
      <c r="T1449" s="33"/>
      <c r="U1449" s="33"/>
      <c r="V1449" s="33"/>
      <c r="W1449" s="33"/>
      <c r="X1449" s="33"/>
      <c r="Y1449" s="33"/>
      <c r="Z1449" s="33"/>
      <c r="AA1449" s="33"/>
      <c r="AB1449" s="33"/>
    </row>
    <row r="1450" spans="1:28">
      <c r="A1450" s="33"/>
      <c r="B1450" s="33"/>
      <c r="C1450" s="33"/>
      <c r="D1450" s="33"/>
      <c r="E1450" s="33"/>
      <c r="F1450" s="33"/>
      <c r="G1450" s="33"/>
      <c r="O1450" s="33"/>
      <c r="P1450" s="33"/>
      <c r="Q1450" s="33"/>
      <c r="R1450" s="33"/>
      <c r="S1450" s="33"/>
      <c r="T1450" s="33"/>
      <c r="U1450" s="33"/>
      <c r="V1450" s="33"/>
      <c r="W1450" s="33"/>
      <c r="X1450" s="33"/>
      <c r="Y1450" s="33"/>
      <c r="Z1450" s="33"/>
      <c r="AA1450" s="33"/>
      <c r="AB1450" s="33"/>
    </row>
    <row r="1451" spans="1:28">
      <c r="A1451" s="33"/>
      <c r="B1451" s="33"/>
      <c r="C1451" s="33"/>
      <c r="D1451" s="33"/>
      <c r="E1451" s="33"/>
      <c r="F1451" s="33"/>
      <c r="G1451" s="33"/>
      <c r="O1451" s="33"/>
      <c r="P1451" s="33"/>
      <c r="Q1451" s="33"/>
      <c r="R1451" s="33"/>
      <c r="S1451" s="33"/>
      <c r="T1451" s="33"/>
      <c r="U1451" s="33"/>
      <c r="V1451" s="33"/>
      <c r="W1451" s="33"/>
      <c r="X1451" s="33"/>
      <c r="Y1451" s="33"/>
      <c r="Z1451" s="33"/>
      <c r="AA1451" s="33"/>
      <c r="AB1451" s="33"/>
    </row>
    <row r="1452" spans="1:28">
      <c r="A1452" s="33"/>
      <c r="B1452" s="33"/>
      <c r="C1452" s="33"/>
      <c r="D1452" s="33"/>
      <c r="E1452" s="33"/>
      <c r="F1452" s="33"/>
      <c r="G1452" s="33"/>
      <c r="O1452" s="33"/>
      <c r="P1452" s="33"/>
      <c r="Q1452" s="33"/>
      <c r="R1452" s="33"/>
      <c r="S1452" s="33"/>
      <c r="T1452" s="33"/>
      <c r="U1452" s="33"/>
      <c r="V1452" s="33"/>
      <c r="W1452" s="33"/>
      <c r="X1452" s="33"/>
      <c r="Y1452" s="33"/>
      <c r="Z1452" s="33"/>
      <c r="AA1452" s="33"/>
      <c r="AB1452" s="33"/>
    </row>
    <row r="1453" spans="1:28">
      <c r="A1453" s="33"/>
      <c r="B1453" s="33"/>
      <c r="C1453" s="33"/>
      <c r="D1453" s="33"/>
      <c r="E1453" s="33"/>
      <c r="F1453" s="33"/>
      <c r="G1453" s="33"/>
      <c r="O1453" s="33"/>
      <c r="P1453" s="33"/>
      <c r="Q1453" s="33"/>
      <c r="R1453" s="33"/>
      <c r="S1453" s="33"/>
      <c r="T1453" s="33"/>
      <c r="U1453" s="33"/>
      <c r="V1453" s="33"/>
      <c r="W1453" s="33"/>
      <c r="X1453" s="33"/>
      <c r="Y1453" s="33"/>
      <c r="Z1453" s="33"/>
      <c r="AA1453" s="33"/>
      <c r="AB1453" s="33"/>
    </row>
    <row r="1454" spans="1:28">
      <c r="A1454" s="33"/>
      <c r="B1454" s="33"/>
      <c r="C1454" s="33"/>
      <c r="D1454" s="33"/>
      <c r="E1454" s="33"/>
      <c r="F1454" s="33"/>
      <c r="G1454" s="33"/>
      <c r="O1454" s="33"/>
      <c r="P1454" s="33"/>
      <c r="Q1454" s="33"/>
      <c r="R1454" s="33"/>
      <c r="S1454" s="33"/>
      <c r="T1454" s="33"/>
      <c r="U1454" s="33"/>
      <c r="V1454" s="33"/>
      <c r="W1454" s="33"/>
      <c r="X1454" s="33"/>
      <c r="Y1454" s="33"/>
      <c r="Z1454" s="33"/>
      <c r="AA1454" s="33"/>
      <c r="AB1454" s="33"/>
    </row>
    <row r="1455" spans="1:28">
      <c r="A1455" s="33"/>
      <c r="B1455" s="33"/>
      <c r="C1455" s="33"/>
      <c r="D1455" s="33"/>
      <c r="E1455" s="33"/>
      <c r="F1455" s="33"/>
      <c r="G1455" s="33"/>
      <c r="O1455" s="33"/>
      <c r="P1455" s="33"/>
      <c r="Q1455" s="33"/>
      <c r="R1455" s="33"/>
      <c r="S1455" s="33"/>
      <c r="T1455" s="33"/>
      <c r="U1455" s="33"/>
      <c r="V1455" s="33"/>
      <c r="W1455" s="33"/>
      <c r="X1455" s="33"/>
      <c r="Y1455" s="33"/>
      <c r="Z1455" s="33"/>
      <c r="AA1455" s="33"/>
      <c r="AB1455" s="33"/>
    </row>
    <row r="1456" spans="1:28">
      <c r="A1456" s="33"/>
      <c r="B1456" s="33"/>
      <c r="C1456" s="33"/>
      <c r="D1456" s="33"/>
      <c r="E1456" s="33"/>
      <c r="F1456" s="33"/>
      <c r="G1456" s="33"/>
      <c r="O1456" s="33"/>
      <c r="P1456" s="33"/>
      <c r="Q1456" s="33"/>
      <c r="R1456" s="33"/>
      <c r="S1456" s="33"/>
      <c r="T1456" s="33"/>
      <c r="U1456" s="33"/>
      <c r="V1456" s="33"/>
      <c r="W1456" s="33"/>
      <c r="X1456" s="33"/>
      <c r="Y1456" s="33"/>
      <c r="Z1456" s="33"/>
      <c r="AA1456" s="33"/>
      <c r="AB1456" s="33"/>
    </row>
    <row r="1457" spans="1:28">
      <c r="A1457" s="33"/>
      <c r="B1457" s="33"/>
      <c r="C1457" s="33"/>
      <c r="D1457" s="33"/>
      <c r="E1457" s="33"/>
      <c r="F1457" s="33"/>
      <c r="G1457" s="33"/>
      <c r="O1457" s="33"/>
      <c r="P1457" s="33"/>
      <c r="Q1457" s="33"/>
      <c r="R1457" s="33"/>
      <c r="S1457" s="33"/>
      <c r="T1457" s="33"/>
      <c r="U1457" s="33"/>
      <c r="V1457" s="33"/>
      <c r="W1457" s="33"/>
      <c r="X1457" s="33"/>
      <c r="Y1457" s="33"/>
      <c r="Z1457" s="33"/>
      <c r="AA1457" s="33"/>
      <c r="AB1457" s="33"/>
    </row>
    <row r="1458" spans="1:28">
      <c r="A1458" s="33"/>
      <c r="B1458" s="33"/>
      <c r="C1458" s="33"/>
      <c r="D1458" s="33"/>
      <c r="E1458" s="33"/>
      <c r="F1458" s="33"/>
      <c r="G1458" s="33"/>
      <c r="O1458" s="33"/>
      <c r="P1458" s="33"/>
      <c r="Q1458" s="33"/>
      <c r="R1458" s="33"/>
      <c r="S1458" s="33"/>
      <c r="T1458" s="33"/>
      <c r="U1458" s="33"/>
      <c r="V1458" s="33"/>
      <c r="W1458" s="33"/>
      <c r="X1458" s="33"/>
      <c r="Y1458" s="33"/>
      <c r="Z1458" s="33"/>
      <c r="AA1458" s="33"/>
      <c r="AB1458" s="33"/>
    </row>
    <row r="1459" spans="1:28">
      <c r="A1459" s="33"/>
      <c r="B1459" s="33"/>
      <c r="C1459" s="33"/>
      <c r="D1459" s="33"/>
      <c r="E1459" s="33"/>
      <c r="F1459" s="33"/>
      <c r="G1459" s="33"/>
      <c r="O1459" s="33"/>
      <c r="P1459" s="33"/>
      <c r="Q1459" s="33"/>
      <c r="R1459" s="33"/>
      <c r="S1459" s="33"/>
      <c r="T1459" s="33"/>
      <c r="U1459" s="33"/>
      <c r="V1459" s="33"/>
      <c r="W1459" s="33"/>
      <c r="X1459" s="33"/>
      <c r="Y1459" s="33"/>
      <c r="Z1459" s="33"/>
      <c r="AA1459" s="33"/>
      <c r="AB1459" s="33"/>
    </row>
    <row r="1460" spans="1:28">
      <c r="A1460" s="33"/>
      <c r="B1460" s="33"/>
      <c r="C1460" s="33"/>
      <c r="D1460" s="33"/>
      <c r="E1460" s="33"/>
      <c r="F1460" s="33"/>
      <c r="G1460" s="33"/>
      <c r="O1460" s="33"/>
      <c r="P1460" s="33"/>
      <c r="Q1460" s="33"/>
      <c r="R1460" s="33"/>
      <c r="S1460" s="33"/>
      <c r="T1460" s="33"/>
      <c r="U1460" s="33"/>
      <c r="V1460" s="33"/>
      <c r="W1460" s="33"/>
      <c r="X1460" s="33"/>
      <c r="Y1460" s="33"/>
      <c r="Z1460" s="33"/>
      <c r="AA1460" s="33"/>
      <c r="AB1460" s="33"/>
    </row>
    <row r="1461" spans="1:28">
      <c r="A1461" s="33"/>
      <c r="B1461" s="33"/>
      <c r="C1461" s="33"/>
      <c r="D1461" s="33"/>
      <c r="E1461" s="33"/>
      <c r="F1461" s="33"/>
      <c r="G1461" s="33"/>
      <c r="O1461" s="33"/>
      <c r="P1461" s="33"/>
      <c r="Q1461" s="33"/>
      <c r="R1461" s="33"/>
      <c r="S1461" s="33"/>
      <c r="T1461" s="33"/>
      <c r="U1461" s="33"/>
      <c r="V1461" s="33"/>
      <c r="W1461" s="33"/>
      <c r="X1461" s="33"/>
      <c r="Y1461" s="33"/>
      <c r="Z1461" s="33"/>
      <c r="AA1461" s="33"/>
      <c r="AB1461" s="33"/>
    </row>
    <row r="1462" spans="1:28">
      <c r="A1462" s="33"/>
      <c r="B1462" s="33"/>
      <c r="C1462" s="33"/>
      <c r="D1462" s="33"/>
      <c r="E1462" s="33"/>
      <c r="F1462" s="33"/>
      <c r="G1462" s="33"/>
      <c r="O1462" s="33"/>
      <c r="P1462" s="33"/>
      <c r="Q1462" s="33"/>
      <c r="R1462" s="33"/>
      <c r="S1462" s="33"/>
      <c r="T1462" s="33"/>
      <c r="U1462" s="33"/>
      <c r="V1462" s="33"/>
      <c r="W1462" s="33"/>
      <c r="X1462" s="33"/>
      <c r="Y1462" s="33"/>
      <c r="Z1462" s="33"/>
      <c r="AA1462" s="33"/>
      <c r="AB1462" s="33"/>
    </row>
    <row r="1463" spans="1:28">
      <c r="A1463" s="33"/>
      <c r="B1463" s="33"/>
      <c r="C1463" s="33"/>
      <c r="D1463" s="33"/>
      <c r="E1463" s="33"/>
      <c r="F1463" s="33"/>
      <c r="G1463" s="33"/>
      <c r="O1463" s="33"/>
      <c r="P1463" s="33"/>
      <c r="Q1463" s="33"/>
      <c r="R1463" s="33"/>
      <c r="S1463" s="33"/>
      <c r="T1463" s="33"/>
      <c r="U1463" s="33"/>
      <c r="V1463" s="33"/>
      <c r="W1463" s="33"/>
      <c r="X1463" s="33"/>
      <c r="Y1463" s="33"/>
      <c r="Z1463" s="33"/>
      <c r="AA1463" s="33"/>
      <c r="AB1463" s="33"/>
    </row>
    <row r="1464" spans="1:28">
      <c r="A1464" s="33"/>
      <c r="B1464" s="33"/>
      <c r="C1464" s="33"/>
      <c r="D1464" s="33"/>
      <c r="E1464" s="33"/>
      <c r="F1464" s="33"/>
      <c r="G1464" s="33"/>
      <c r="O1464" s="33"/>
      <c r="P1464" s="33"/>
      <c r="Q1464" s="33"/>
      <c r="R1464" s="33"/>
      <c r="S1464" s="33"/>
      <c r="T1464" s="33"/>
      <c r="U1464" s="33"/>
      <c r="V1464" s="33"/>
      <c r="W1464" s="33"/>
      <c r="X1464" s="33"/>
      <c r="Y1464" s="33"/>
      <c r="Z1464" s="33"/>
      <c r="AA1464" s="33"/>
      <c r="AB1464" s="33"/>
    </row>
    <row r="1465" spans="1:28">
      <c r="A1465" s="33"/>
      <c r="B1465" s="33"/>
      <c r="C1465" s="33"/>
      <c r="D1465" s="33"/>
      <c r="E1465" s="33"/>
      <c r="F1465" s="33"/>
      <c r="G1465" s="33"/>
      <c r="O1465" s="33"/>
      <c r="P1465" s="33"/>
      <c r="Q1465" s="33"/>
      <c r="R1465" s="33"/>
      <c r="S1465" s="33"/>
      <c r="T1465" s="33"/>
      <c r="U1465" s="33"/>
      <c r="V1465" s="33"/>
      <c r="W1465" s="33"/>
      <c r="X1465" s="33"/>
      <c r="Y1465" s="33"/>
      <c r="Z1465" s="33"/>
      <c r="AA1465" s="33"/>
      <c r="AB1465" s="33"/>
    </row>
    <row r="1466" spans="1:28">
      <c r="A1466" s="33"/>
      <c r="B1466" s="33"/>
      <c r="C1466" s="33"/>
      <c r="D1466" s="33"/>
      <c r="E1466" s="33"/>
      <c r="F1466" s="33"/>
      <c r="G1466" s="33"/>
      <c r="O1466" s="33"/>
      <c r="P1466" s="33"/>
      <c r="Q1466" s="33"/>
      <c r="R1466" s="33"/>
      <c r="S1466" s="33"/>
      <c r="T1466" s="33"/>
      <c r="U1466" s="33"/>
      <c r="V1466" s="33"/>
      <c r="W1466" s="33"/>
      <c r="X1466" s="33"/>
      <c r="Y1466" s="33"/>
      <c r="Z1466" s="33"/>
      <c r="AA1466" s="33"/>
      <c r="AB1466" s="33"/>
    </row>
    <row r="1467" spans="1:28">
      <c r="A1467" s="33"/>
      <c r="B1467" s="33"/>
      <c r="C1467" s="33"/>
      <c r="D1467" s="33"/>
      <c r="E1467" s="33"/>
      <c r="F1467" s="33"/>
      <c r="G1467" s="33"/>
      <c r="O1467" s="33"/>
      <c r="P1467" s="33"/>
      <c r="Q1467" s="33"/>
      <c r="R1467" s="33"/>
      <c r="S1467" s="33"/>
      <c r="T1467" s="33"/>
      <c r="U1467" s="33"/>
      <c r="V1467" s="33"/>
      <c r="W1467" s="33"/>
      <c r="X1467" s="33"/>
      <c r="Y1467" s="33"/>
      <c r="Z1467" s="33"/>
      <c r="AA1467" s="33"/>
      <c r="AB1467" s="33"/>
    </row>
    <row r="1468" spans="1:28">
      <c r="A1468" s="33"/>
      <c r="B1468" s="33"/>
      <c r="C1468" s="33"/>
      <c r="D1468" s="33"/>
      <c r="E1468" s="33"/>
      <c r="F1468" s="33"/>
      <c r="G1468" s="33"/>
      <c r="O1468" s="33"/>
      <c r="P1468" s="33"/>
      <c r="Q1468" s="33"/>
      <c r="R1468" s="33"/>
      <c r="S1468" s="33"/>
      <c r="T1468" s="33"/>
      <c r="U1468" s="33"/>
      <c r="V1468" s="33"/>
      <c r="W1468" s="33"/>
      <c r="X1468" s="33"/>
      <c r="Y1468" s="33"/>
      <c r="Z1468" s="33"/>
      <c r="AA1468" s="33"/>
      <c r="AB1468" s="33"/>
    </row>
    <row r="1469" spans="1:28">
      <c r="A1469" s="33"/>
      <c r="B1469" s="33"/>
      <c r="C1469" s="33"/>
      <c r="D1469" s="33"/>
      <c r="E1469" s="33"/>
      <c r="F1469" s="33"/>
      <c r="G1469" s="33"/>
      <c r="O1469" s="33"/>
      <c r="P1469" s="33"/>
      <c r="Q1469" s="33"/>
      <c r="R1469" s="33"/>
      <c r="S1469" s="33"/>
      <c r="T1469" s="33"/>
      <c r="U1469" s="33"/>
      <c r="V1469" s="33"/>
      <c r="W1469" s="33"/>
      <c r="X1469" s="33"/>
      <c r="Y1469" s="33"/>
      <c r="Z1469" s="33"/>
      <c r="AA1469" s="33"/>
      <c r="AB1469" s="33"/>
    </row>
    <row r="1470" spans="1:28">
      <c r="A1470" s="33"/>
      <c r="B1470" s="33"/>
      <c r="C1470" s="33"/>
      <c r="D1470" s="33"/>
      <c r="E1470" s="33"/>
      <c r="F1470" s="33"/>
      <c r="G1470" s="33"/>
      <c r="O1470" s="33"/>
      <c r="P1470" s="33"/>
      <c r="Q1470" s="33"/>
      <c r="R1470" s="33"/>
      <c r="S1470" s="33"/>
      <c r="T1470" s="33"/>
      <c r="U1470" s="33"/>
      <c r="V1470" s="33"/>
      <c r="W1470" s="33"/>
      <c r="X1470" s="33"/>
      <c r="Y1470" s="33"/>
      <c r="Z1470" s="33"/>
      <c r="AA1470" s="33"/>
      <c r="AB1470" s="33"/>
    </row>
    <row r="1471" spans="1:28">
      <c r="A1471" s="33"/>
      <c r="B1471" s="33"/>
      <c r="C1471" s="33"/>
      <c r="D1471" s="33"/>
      <c r="E1471" s="33"/>
      <c r="F1471" s="33"/>
      <c r="G1471" s="33"/>
      <c r="O1471" s="33"/>
      <c r="P1471" s="33"/>
      <c r="Q1471" s="33"/>
      <c r="R1471" s="33"/>
      <c r="S1471" s="33"/>
      <c r="T1471" s="33"/>
      <c r="U1471" s="33"/>
      <c r="V1471" s="33"/>
      <c r="W1471" s="33"/>
      <c r="X1471" s="33"/>
      <c r="Y1471" s="33"/>
      <c r="Z1471" s="33"/>
      <c r="AA1471" s="33"/>
      <c r="AB1471" s="33"/>
    </row>
    <row r="1472" spans="1:28">
      <c r="A1472" s="33"/>
      <c r="B1472" s="33"/>
      <c r="C1472" s="33"/>
      <c r="D1472" s="33"/>
      <c r="E1472" s="33"/>
      <c r="F1472" s="33"/>
      <c r="G1472" s="33"/>
      <c r="O1472" s="33"/>
      <c r="P1472" s="33"/>
      <c r="Q1472" s="33"/>
      <c r="R1472" s="33"/>
      <c r="S1472" s="33"/>
      <c r="T1472" s="33"/>
      <c r="U1472" s="33"/>
      <c r="V1472" s="33"/>
      <c r="W1472" s="33"/>
      <c r="X1472" s="33"/>
      <c r="Y1472" s="33"/>
      <c r="Z1472" s="33"/>
      <c r="AA1472" s="33"/>
      <c r="AB1472" s="33"/>
    </row>
    <row r="1473" spans="1:28">
      <c r="A1473" s="33"/>
      <c r="B1473" s="33"/>
      <c r="C1473" s="33"/>
      <c r="D1473" s="33"/>
      <c r="E1473" s="33"/>
      <c r="F1473" s="33"/>
      <c r="G1473" s="33"/>
      <c r="O1473" s="33"/>
      <c r="P1473" s="33"/>
      <c r="Q1473" s="33"/>
      <c r="R1473" s="33"/>
      <c r="S1473" s="33"/>
      <c r="T1473" s="33"/>
      <c r="U1473" s="33"/>
      <c r="V1473" s="33"/>
      <c r="W1473" s="33"/>
      <c r="X1473" s="33"/>
      <c r="Y1473" s="33"/>
      <c r="Z1473" s="33"/>
      <c r="AA1473" s="33"/>
      <c r="AB1473" s="33"/>
    </row>
    <row r="1474" spans="1:28">
      <c r="A1474" s="33"/>
      <c r="B1474" s="33"/>
      <c r="C1474" s="33"/>
      <c r="D1474" s="33"/>
      <c r="E1474" s="33"/>
      <c r="F1474" s="33"/>
      <c r="G1474" s="33"/>
      <c r="O1474" s="33"/>
      <c r="P1474" s="33"/>
      <c r="Q1474" s="33"/>
      <c r="R1474" s="33"/>
      <c r="S1474" s="33"/>
      <c r="T1474" s="33"/>
      <c r="U1474" s="33"/>
      <c r="V1474" s="33"/>
      <c r="W1474" s="33"/>
      <c r="X1474" s="33"/>
      <c r="Y1474" s="33"/>
      <c r="Z1474" s="33"/>
      <c r="AA1474" s="33"/>
      <c r="AB1474" s="33"/>
    </row>
    <row r="1475" spans="1:28">
      <c r="A1475" s="33"/>
      <c r="B1475" s="33"/>
      <c r="C1475" s="33"/>
      <c r="D1475" s="33"/>
      <c r="E1475" s="33"/>
      <c r="F1475" s="33"/>
      <c r="G1475" s="33"/>
      <c r="O1475" s="33"/>
      <c r="P1475" s="33"/>
      <c r="Q1475" s="33"/>
      <c r="R1475" s="33"/>
      <c r="S1475" s="33"/>
      <c r="T1475" s="33"/>
      <c r="U1475" s="33"/>
      <c r="V1475" s="33"/>
      <c r="W1475" s="33"/>
      <c r="X1475" s="33"/>
      <c r="Y1475" s="33"/>
      <c r="Z1475" s="33"/>
      <c r="AA1475" s="33"/>
      <c r="AB1475" s="33"/>
    </row>
    <row r="1476" spans="1:28">
      <c r="A1476" s="33"/>
      <c r="B1476" s="33"/>
      <c r="C1476" s="33"/>
      <c r="D1476" s="33"/>
      <c r="E1476" s="33"/>
      <c r="F1476" s="33"/>
      <c r="G1476" s="33"/>
      <c r="O1476" s="33"/>
      <c r="P1476" s="33"/>
      <c r="Q1476" s="33"/>
      <c r="R1476" s="33"/>
      <c r="S1476" s="33"/>
      <c r="T1476" s="33"/>
      <c r="U1476" s="33"/>
      <c r="V1476" s="33"/>
      <c r="W1476" s="33"/>
      <c r="X1476" s="33"/>
      <c r="Y1476" s="33"/>
      <c r="Z1476" s="33"/>
      <c r="AA1476" s="33"/>
      <c r="AB1476" s="33"/>
    </row>
    <row r="1477" spans="1:28">
      <c r="A1477" s="33"/>
      <c r="B1477" s="33"/>
      <c r="C1477" s="33"/>
      <c r="D1477" s="33"/>
      <c r="E1477" s="33"/>
      <c r="F1477" s="33"/>
      <c r="G1477" s="33"/>
      <c r="O1477" s="33"/>
      <c r="P1477" s="33"/>
      <c r="Q1477" s="33"/>
      <c r="R1477" s="33"/>
      <c r="S1477" s="33"/>
      <c r="T1477" s="33"/>
      <c r="U1477" s="33"/>
      <c r="V1477" s="33"/>
      <c r="W1477" s="33"/>
      <c r="X1477" s="33"/>
      <c r="Y1477" s="33"/>
      <c r="Z1477" s="33"/>
      <c r="AA1477" s="33"/>
      <c r="AB1477" s="33"/>
    </row>
    <row r="1478" spans="1:28">
      <c r="A1478" s="33"/>
      <c r="B1478" s="33"/>
      <c r="C1478" s="33"/>
      <c r="D1478" s="33"/>
      <c r="E1478" s="33"/>
      <c r="F1478" s="33"/>
      <c r="G1478" s="33"/>
      <c r="O1478" s="33"/>
      <c r="P1478" s="33"/>
      <c r="Q1478" s="33"/>
      <c r="R1478" s="33"/>
      <c r="S1478" s="33"/>
      <c r="T1478" s="33"/>
      <c r="U1478" s="33"/>
      <c r="V1478" s="33"/>
      <c r="W1478" s="33"/>
      <c r="X1478" s="33"/>
      <c r="Y1478" s="33"/>
      <c r="Z1478" s="33"/>
      <c r="AA1478" s="33"/>
      <c r="AB1478" s="33"/>
    </row>
    <row r="1479" spans="1:28">
      <c r="A1479" s="33"/>
      <c r="B1479" s="33"/>
      <c r="C1479" s="33"/>
      <c r="D1479" s="33"/>
      <c r="E1479" s="33"/>
      <c r="F1479" s="33"/>
      <c r="G1479" s="33"/>
      <c r="O1479" s="33"/>
      <c r="P1479" s="33"/>
      <c r="Q1479" s="33"/>
      <c r="R1479" s="33"/>
      <c r="S1479" s="33"/>
      <c r="T1479" s="33"/>
      <c r="U1479" s="33"/>
      <c r="V1479" s="33"/>
      <c r="W1479" s="33"/>
      <c r="X1479" s="33"/>
      <c r="Y1479" s="33"/>
      <c r="Z1479" s="33"/>
      <c r="AA1479" s="33"/>
      <c r="AB1479" s="33"/>
    </row>
    <row r="1480" spans="1:28">
      <c r="A1480" s="33"/>
      <c r="B1480" s="33"/>
      <c r="C1480" s="33"/>
      <c r="D1480" s="33"/>
      <c r="E1480" s="33"/>
      <c r="F1480" s="33"/>
      <c r="G1480" s="33"/>
      <c r="O1480" s="33"/>
      <c r="P1480" s="33"/>
      <c r="Q1480" s="33"/>
      <c r="R1480" s="33"/>
      <c r="S1480" s="33"/>
      <c r="T1480" s="33"/>
      <c r="U1480" s="33"/>
      <c r="V1480" s="33"/>
      <c r="W1480" s="33"/>
      <c r="X1480" s="33"/>
      <c r="Y1480" s="33"/>
      <c r="Z1480" s="33"/>
      <c r="AA1480" s="33"/>
      <c r="AB1480" s="33"/>
    </row>
    <row r="1481" spans="1:28">
      <c r="A1481" s="33"/>
      <c r="B1481" s="33"/>
      <c r="C1481" s="33"/>
      <c r="D1481" s="33"/>
      <c r="E1481" s="33"/>
      <c r="F1481" s="33"/>
      <c r="G1481" s="33"/>
      <c r="O1481" s="33"/>
      <c r="P1481" s="33"/>
      <c r="Q1481" s="33"/>
      <c r="R1481" s="33"/>
      <c r="S1481" s="33"/>
      <c r="T1481" s="33"/>
      <c r="U1481" s="33"/>
      <c r="V1481" s="33"/>
      <c r="W1481" s="33"/>
      <c r="X1481" s="33"/>
      <c r="Y1481" s="33"/>
      <c r="Z1481" s="33"/>
      <c r="AA1481" s="33"/>
      <c r="AB1481" s="33"/>
    </row>
    <row r="1482" spans="1:28">
      <c r="A1482" s="33"/>
      <c r="B1482" s="33"/>
      <c r="C1482" s="33"/>
      <c r="D1482" s="33"/>
      <c r="E1482" s="33"/>
      <c r="F1482" s="33"/>
      <c r="G1482" s="33"/>
      <c r="O1482" s="33"/>
      <c r="P1482" s="33"/>
      <c r="Q1482" s="33"/>
      <c r="R1482" s="33"/>
      <c r="S1482" s="33"/>
      <c r="T1482" s="33"/>
      <c r="U1482" s="33"/>
      <c r="V1482" s="33"/>
      <c r="W1482" s="33"/>
      <c r="X1482" s="33"/>
      <c r="Y1482" s="33"/>
      <c r="Z1482" s="33"/>
      <c r="AA1482" s="33"/>
      <c r="AB1482" s="33"/>
    </row>
    <row r="1483" spans="1:28">
      <c r="A1483" s="33"/>
      <c r="B1483" s="33"/>
      <c r="C1483" s="33"/>
      <c r="D1483" s="33"/>
      <c r="E1483" s="33"/>
      <c r="F1483" s="33"/>
      <c r="G1483" s="33"/>
      <c r="O1483" s="33"/>
      <c r="P1483" s="33"/>
      <c r="Q1483" s="33"/>
      <c r="R1483" s="33"/>
      <c r="S1483" s="33"/>
      <c r="T1483" s="33"/>
      <c r="U1483" s="33"/>
      <c r="V1483" s="33"/>
      <c r="W1483" s="33"/>
      <c r="X1483" s="33"/>
      <c r="Y1483" s="33"/>
      <c r="Z1483" s="33"/>
      <c r="AA1483" s="33"/>
      <c r="AB1483" s="33"/>
    </row>
    <row r="1484" spans="1:28">
      <c r="A1484" s="33"/>
      <c r="B1484" s="33"/>
      <c r="C1484" s="33"/>
      <c r="D1484" s="33"/>
      <c r="E1484" s="33"/>
      <c r="F1484" s="33"/>
      <c r="G1484" s="33"/>
      <c r="O1484" s="33"/>
      <c r="P1484" s="33"/>
      <c r="Q1484" s="33"/>
      <c r="R1484" s="33"/>
      <c r="S1484" s="33"/>
      <c r="T1484" s="33"/>
      <c r="U1484" s="33"/>
      <c r="V1484" s="33"/>
      <c r="W1484" s="33"/>
      <c r="X1484" s="33"/>
      <c r="Y1484" s="33"/>
      <c r="Z1484" s="33"/>
      <c r="AA1484" s="33"/>
      <c r="AB1484" s="33"/>
    </row>
    <row r="1485" spans="1:28">
      <c r="A1485" s="33"/>
      <c r="B1485" s="33"/>
      <c r="C1485" s="33"/>
      <c r="D1485" s="33"/>
      <c r="E1485" s="33"/>
      <c r="F1485" s="33"/>
      <c r="G1485" s="33"/>
      <c r="O1485" s="33"/>
      <c r="P1485" s="33"/>
      <c r="Q1485" s="33"/>
      <c r="R1485" s="33"/>
      <c r="S1485" s="33"/>
      <c r="T1485" s="33"/>
      <c r="U1485" s="33"/>
      <c r="V1485" s="33"/>
      <c r="W1485" s="33"/>
      <c r="X1485" s="33"/>
      <c r="Y1485" s="33"/>
      <c r="Z1485" s="33"/>
      <c r="AA1485" s="33"/>
      <c r="AB1485" s="33"/>
    </row>
    <row r="1486" spans="1:28">
      <c r="A1486" s="33"/>
      <c r="B1486" s="33"/>
      <c r="C1486" s="33"/>
      <c r="D1486" s="33"/>
      <c r="E1486" s="33"/>
      <c r="F1486" s="33"/>
      <c r="G1486" s="33"/>
      <c r="O1486" s="33"/>
      <c r="P1486" s="33"/>
      <c r="Q1486" s="33"/>
      <c r="R1486" s="33"/>
      <c r="S1486" s="33"/>
      <c r="T1486" s="33"/>
      <c r="U1486" s="33"/>
      <c r="V1486" s="33"/>
      <c r="W1486" s="33"/>
      <c r="X1486" s="33"/>
      <c r="Y1486" s="33"/>
      <c r="Z1486" s="33"/>
      <c r="AA1486" s="33"/>
      <c r="AB1486" s="33"/>
    </row>
    <row r="1487" spans="1:28">
      <c r="A1487" s="33"/>
      <c r="B1487" s="33"/>
      <c r="C1487" s="33"/>
      <c r="D1487" s="33"/>
      <c r="E1487" s="33"/>
      <c r="F1487" s="33"/>
      <c r="G1487" s="33"/>
      <c r="O1487" s="33"/>
      <c r="P1487" s="33"/>
      <c r="Q1487" s="33"/>
      <c r="R1487" s="33"/>
      <c r="S1487" s="33"/>
      <c r="T1487" s="33"/>
      <c r="U1487" s="33"/>
      <c r="V1487" s="33"/>
      <c r="W1487" s="33"/>
      <c r="X1487" s="33"/>
      <c r="Y1487" s="33"/>
      <c r="Z1487" s="33"/>
      <c r="AA1487" s="33"/>
      <c r="AB1487" s="33"/>
    </row>
    <row r="1488" spans="1:28">
      <c r="A1488" s="33"/>
      <c r="B1488" s="33"/>
      <c r="C1488" s="33"/>
      <c r="D1488" s="33"/>
      <c r="E1488" s="33"/>
      <c r="F1488" s="33"/>
      <c r="G1488" s="33"/>
      <c r="O1488" s="33"/>
      <c r="P1488" s="33"/>
      <c r="Q1488" s="33"/>
      <c r="R1488" s="33"/>
      <c r="S1488" s="33"/>
      <c r="T1488" s="33"/>
      <c r="U1488" s="33"/>
      <c r="V1488" s="33"/>
      <c r="W1488" s="33"/>
      <c r="X1488" s="33"/>
      <c r="Y1488" s="33"/>
      <c r="Z1488" s="33"/>
      <c r="AA1488" s="33"/>
      <c r="AB1488" s="33"/>
    </row>
    <row r="1489" spans="1:28">
      <c r="A1489" s="33"/>
      <c r="B1489" s="33"/>
      <c r="C1489" s="33"/>
      <c r="D1489" s="33"/>
      <c r="E1489" s="33"/>
      <c r="F1489" s="33"/>
      <c r="G1489" s="33"/>
      <c r="O1489" s="33"/>
      <c r="P1489" s="33"/>
      <c r="Q1489" s="33"/>
      <c r="R1489" s="33"/>
      <c r="S1489" s="33"/>
      <c r="T1489" s="33"/>
      <c r="U1489" s="33"/>
      <c r="V1489" s="33"/>
      <c r="W1489" s="33"/>
      <c r="X1489" s="33"/>
      <c r="Y1489" s="33"/>
      <c r="Z1489" s="33"/>
      <c r="AA1489" s="33"/>
      <c r="AB1489" s="33"/>
    </row>
    <row r="1490" spans="1:28">
      <c r="A1490" s="33"/>
      <c r="B1490" s="33"/>
      <c r="C1490" s="33"/>
      <c r="D1490" s="33"/>
      <c r="E1490" s="33"/>
      <c r="F1490" s="33"/>
      <c r="G1490" s="33"/>
      <c r="O1490" s="33"/>
      <c r="P1490" s="33"/>
      <c r="Q1490" s="33"/>
      <c r="R1490" s="33"/>
      <c r="S1490" s="33"/>
      <c r="T1490" s="33"/>
      <c r="U1490" s="33"/>
      <c r="V1490" s="33"/>
      <c r="W1490" s="33"/>
      <c r="X1490" s="33"/>
      <c r="Y1490" s="33"/>
      <c r="Z1490" s="33"/>
      <c r="AA1490" s="33"/>
      <c r="AB1490" s="33"/>
    </row>
    <row r="1491" spans="1:28">
      <c r="A1491" s="33"/>
      <c r="B1491" s="33"/>
      <c r="C1491" s="33"/>
      <c r="D1491" s="33"/>
      <c r="E1491" s="33"/>
      <c r="F1491" s="33"/>
      <c r="G1491" s="33"/>
      <c r="O1491" s="33"/>
      <c r="P1491" s="33"/>
      <c r="Q1491" s="33"/>
      <c r="R1491" s="33"/>
      <c r="S1491" s="33"/>
      <c r="T1491" s="33"/>
      <c r="U1491" s="33"/>
      <c r="V1491" s="33"/>
      <c r="W1491" s="33"/>
      <c r="X1491" s="33"/>
      <c r="Y1491" s="33"/>
      <c r="Z1491" s="33"/>
      <c r="AA1491" s="33"/>
      <c r="AB1491" s="33"/>
    </row>
    <row r="1492" spans="1:28">
      <c r="A1492" s="33"/>
      <c r="B1492" s="33"/>
      <c r="C1492" s="33"/>
      <c r="D1492" s="33"/>
      <c r="E1492" s="33"/>
      <c r="F1492" s="33"/>
      <c r="G1492" s="33"/>
      <c r="O1492" s="33"/>
      <c r="P1492" s="33"/>
      <c r="Q1492" s="33"/>
      <c r="R1492" s="33"/>
      <c r="S1492" s="33"/>
      <c r="T1492" s="33"/>
      <c r="U1492" s="33"/>
      <c r="V1492" s="33"/>
      <c r="W1492" s="33"/>
      <c r="X1492" s="33"/>
      <c r="Y1492" s="33"/>
      <c r="Z1492" s="33"/>
      <c r="AA1492" s="33"/>
      <c r="AB1492" s="33"/>
    </row>
    <row r="1493" spans="1:28">
      <c r="A1493" s="33"/>
      <c r="B1493" s="33"/>
      <c r="C1493" s="33"/>
      <c r="D1493" s="33"/>
      <c r="E1493" s="33"/>
      <c r="F1493" s="33"/>
      <c r="G1493" s="33"/>
      <c r="O1493" s="33"/>
      <c r="P1493" s="33"/>
      <c r="Q1493" s="33"/>
      <c r="R1493" s="33"/>
      <c r="S1493" s="33"/>
      <c r="T1493" s="33"/>
      <c r="U1493" s="33"/>
      <c r="V1493" s="33"/>
      <c r="W1493" s="33"/>
      <c r="X1493" s="33"/>
      <c r="Y1493" s="33"/>
      <c r="Z1493" s="33"/>
      <c r="AA1493" s="33"/>
      <c r="AB1493" s="33"/>
    </row>
    <row r="1494" spans="1:28">
      <c r="A1494" s="33"/>
      <c r="B1494" s="33"/>
      <c r="C1494" s="33"/>
      <c r="D1494" s="33"/>
      <c r="E1494" s="33"/>
      <c r="F1494" s="33"/>
      <c r="G1494" s="33"/>
      <c r="O1494" s="33"/>
      <c r="P1494" s="33"/>
      <c r="Q1494" s="33"/>
      <c r="R1494" s="33"/>
      <c r="S1494" s="33"/>
      <c r="T1494" s="33"/>
      <c r="U1494" s="33"/>
      <c r="V1494" s="33"/>
      <c r="W1494" s="33"/>
      <c r="X1494" s="33"/>
      <c r="Y1494" s="33"/>
      <c r="Z1494" s="33"/>
      <c r="AA1494" s="33"/>
      <c r="AB1494" s="33"/>
    </row>
    <row r="1495" spans="1:28">
      <c r="A1495" s="33"/>
      <c r="B1495" s="33"/>
      <c r="C1495" s="33"/>
      <c r="D1495" s="33"/>
      <c r="E1495" s="33"/>
      <c r="F1495" s="33"/>
      <c r="G1495" s="33"/>
      <c r="O1495" s="33"/>
      <c r="P1495" s="33"/>
      <c r="Q1495" s="33"/>
      <c r="R1495" s="33"/>
      <c r="S1495" s="33"/>
      <c r="T1495" s="33"/>
      <c r="U1495" s="33"/>
      <c r="V1495" s="33"/>
      <c r="W1495" s="33"/>
      <c r="X1495" s="33"/>
      <c r="Y1495" s="33"/>
      <c r="Z1495" s="33"/>
      <c r="AA1495" s="33"/>
      <c r="AB1495" s="33"/>
    </row>
    <row r="1496" spans="1:28">
      <c r="A1496" s="33"/>
      <c r="B1496" s="33"/>
      <c r="C1496" s="33"/>
      <c r="D1496" s="33"/>
      <c r="E1496" s="33"/>
      <c r="F1496" s="33"/>
      <c r="G1496" s="33"/>
      <c r="O1496" s="33"/>
      <c r="P1496" s="33"/>
      <c r="Q1496" s="33"/>
      <c r="R1496" s="33"/>
      <c r="S1496" s="33"/>
      <c r="T1496" s="33"/>
      <c r="U1496" s="33"/>
      <c r="V1496" s="33"/>
      <c r="W1496" s="33"/>
      <c r="X1496" s="33"/>
      <c r="Y1496" s="33"/>
      <c r="Z1496" s="33"/>
      <c r="AA1496" s="33"/>
      <c r="AB1496" s="33"/>
    </row>
    <row r="1497" spans="1:28">
      <c r="A1497" s="33"/>
      <c r="B1497" s="33"/>
      <c r="C1497" s="33"/>
      <c r="D1497" s="33"/>
      <c r="E1497" s="33"/>
      <c r="F1497" s="33"/>
      <c r="G1497" s="33"/>
      <c r="O1497" s="33"/>
      <c r="P1497" s="33"/>
      <c r="Q1497" s="33"/>
      <c r="R1497" s="33"/>
      <c r="S1497" s="33"/>
      <c r="T1497" s="33"/>
      <c r="U1497" s="33"/>
      <c r="V1497" s="33"/>
      <c r="W1497" s="33"/>
      <c r="X1497" s="33"/>
      <c r="Y1497" s="33"/>
      <c r="Z1497" s="33"/>
      <c r="AA1497" s="33"/>
      <c r="AB1497" s="33"/>
    </row>
    <row r="1498" spans="1:28">
      <c r="A1498" s="33"/>
      <c r="B1498" s="33"/>
      <c r="C1498" s="33"/>
      <c r="D1498" s="33"/>
      <c r="E1498" s="33"/>
      <c r="F1498" s="33"/>
      <c r="G1498" s="33"/>
      <c r="O1498" s="33"/>
      <c r="P1498" s="33"/>
      <c r="Q1498" s="33"/>
      <c r="R1498" s="33"/>
      <c r="S1498" s="33"/>
      <c r="T1498" s="33"/>
      <c r="U1498" s="33"/>
      <c r="V1498" s="33"/>
      <c r="W1498" s="33"/>
      <c r="X1498" s="33"/>
      <c r="Y1498" s="33"/>
      <c r="Z1498" s="33"/>
      <c r="AA1498" s="33"/>
      <c r="AB1498" s="33"/>
    </row>
    <row r="1499" spans="1:28">
      <c r="A1499" s="33"/>
      <c r="B1499" s="33"/>
      <c r="C1499" s="33"/>
      <c r="D1499" s="33"/>
      <c r="E1499" s="33"/>
      <c r="F1499" s="33"/>
      <c r="G1499" s="33"/>
      <c r="O1499" s="33"/>
      <c r="P1499" s="33"/>
      <c r="Q1499" s="33"/>
      <c r="R1499" s="33"/>
      <c r="S1499" s="33"/>
      <c r="T1499" s="33"/>
      <c r="U1499" s="33"/>
      <c r="V1499" s="33"/>
      <c r="W1499" s="33"/>
      <c r="X1499" s="33"/>
      <c r="Y1499" s="33"/>
      <c r="Z1499" s="33"/>
      <c r="AA1499" s="33"/>
      <c r="AB1499" s="33"/>
    </row>
    <row r="1500" spans="1:28">
      <c r="A1500" s="33"/>
      <c r="B1500" s="33"/>
      <c r="C1500" s="33"/>
      <c r="D1500" s="33"/>
      <c r="E1500" s="33"/>
      <c r="F1500" s="33"/>
      <c r="G1500" s="33"/>
      <c r="O1500" s="33"/>
      <c r="P1500" s="33"/>
      <c r="Q1500" s="33"/>
      <c r="R1500" s="33"/>
      <c r="S1500" s="33"/>
      <c r="T1500" s="33"/>
      <c r="U1500" s="33"/>
      <c r="V1500" s="33"/>
      <c r="W1500" s="33"/>
      <c r="X1500" s="33"/>
      <c r="Y1500" s="33"/>
      <c r="Z1500" s="33"/>
      <c r="AA1500" s="33"/>
      <c r="AB1500" s="33"/>
    </row>
    <row r="1501" spans="1:28">
      <c r="A1501" s="33"/>
      <c r="B1501" s="33"/>
      <c r="C1501" s="33"/>
      <c r="D1501" s="33"/>
      <c r="E1501" s="33"/>
      <c r="F1501" s="33"/>
      <c r="G1501" s="33"/>
      <c r="O1501" s="33"/>
      <c r="P1501" s="33"/>
      <c r="Q1501" s="33"/>
      <c r="R1501" s="33"/>
      <c r="S1501" s="33"/>
      <c r="T1501" s="33"/>
      <c r="U1501" s="33"/>
      <c r="V1501" s="33"/>
      <c r="W1501" s="33"/>
      <c r="X1501" s="33"/>
      <c r="Y1501" s="33"/>
      <c r="Z1501" s="33"/>
      <c r="AA1501" s="33"/>
      <c r="AB1501" s="33"/>
    </row>
    <row r="1502" spans="1:28">
      <c r="A1502" s="33"/>
      <c r="B1502" s="33"/>
      <c r="C1502" s="33"/>
      <c r="D1502" s="33"/>
      <c r="E1502" s="33"/>
      <c r="F1502" s="33"/>
      <c r="G1502" s="33"/>
      <c r="O1502" s="33"/>
      <c r="P1502" s="33"/>
      <c r="Q1502" s="33"/>
      <c r="R1502" s="33"/>
      <c r="S1502" s="33"/>
      <c r="T1502" s="33"/>
      <c r="U1502" s="33"/>
      <c r="V1502" s="33"/>
      <c r="W1502" s="33"/>
      <c r="X1502" s="33"/>
      <c r="Y1502" s="33"/>
      <c r="Z1502" s="33"/>
      <c r="AA1502" s="33"/>
      <c r="AB1502" s="33"/>
    </row>
    <row r="1503" spans="1:28">
      <c r="A1503" s="33"/>
      <c r="B1503" s="33"/>
      <c r="C1503" s="33"/>
      <c r="D1503" s="33"/>
      <c r="E1503" s="33"/>
      <c r="F1503" s="33"/>
      <c r="G1503" s="33"/>
      <c r="O1503" s="33"/>
      <c r="P1503" s="33"/>
      <c r="Q1503" s="33"/>
      <c r="R1503" s="33"/>
      <c r="S1503" s="33"/>
      <c r="T1503" s="33"/>
      <c r="U1503" s="33"/>
      <c r="V1503" s="33"/>
      <c r="W1503" s="33"/>
      <c r="X1503" s="33"/>
      <c r="Y1503" s="33"/>
      <c r="Z1503" s="33"/>
      <c r="AA1503" s="33"/>
      <c r="AB1503" s="33"/>
    </row>
    <row r="1504" spans="1:28">
      <c r="A1504" s="33"/>
      <c r="B1504" s="33"/>
      <c r="C1504" s="33"/>
      <c r="D1504" s="33"/>
      <c r="E1504" s="33"/>
      <c r="F1504" s="33"/>
      <c r="G1504" s="33"/>
      <c r="O1504" s="33"/>
      <c r="P1504" s="33"/>
      <c r="Q1504" s="33"/>
      <c r="R1504" s="33"/>
      <c r="S1504" s="33"/>
      <c r="T1504" s="33"/>
      <c r="U1504" s="33"/>
      <c r="V1504" s="33"/>
      <c r="W1504" s="33"/>
      <c r="X1504" s="33"/>
      <c r="Y1504" s="33"/>
      <c r="Z1504" s="33"/>
      <c r="AA1504" s="33"/>
      <c r="AB1504" s="33"/>
    </row>
    <row r="1505" spans="1:28">
      <c r="A1505" s="33"/>
      <c r="B1505" s="33"/>
      <c r="C1505" s="33"/>
      <c r="D1505" s="33"/>
      <c r="E1505" s="33"/>
      <c r="F1505" s="33"/>
      <c r="G1505" s="33"/>
      <c r="O1505" s="33"/>
      <c r="P1505" s="33"/>
      <c r="Q1505" s="33"/>
      <c r="R1505" s="33"/>
      <c r="S1505" s="33"/>
      <c r="T1505" s="33"/>
      <c r="U1505" s="33"/>
      <c r="V1505" s="33"/>
      <c r="W1505" s="33"/>
      <c r="X1505" s="33"/>
      <c r="Y1505" s="33"/>
      <c r="Z1505" s="33"/>
      <c r="AA1505" s="33"/>
      <c r="AB1505" s="33"/>
    </row>
    <row r="1506" spans="1:28">
      <c r="A1506" s="33"/>
      <c r="B1506" s="33"/>
      <c r="C1506" s="33"/>
      <c r="D1506" s="33"/>
      <c r="E1506" s="33"/>
      <c r="F1506" s="33"/>
      <c r="G1506" s="33"/>
      <c r="O1506" s="33"/>
      <c r="P1506" s="33"/>
      <c r="Q1506" s="33"/>
      <c r="R1506" s="33"/>
      <c r="S1506" s="33"/>
      <c r="T1506" s="33"/>
      <c r="U1506" s="33"/>
      <c r="V1506" s="33"/>
      <c r="W1506" s="33"/>
      <c r="X1506" s="33"/>
      <c r="Y1506" s="33"/>
      <c r="Z1506" s="33"/>
      <c r="AA1506" s="33"/>
      <c r="AB1506" s="33"/>
    </row>
    <row r="1507" spans="1:28">
      <c r="A1507" s="33"/>
      <c r="B1507" s="33"/>
      <c r="C1507" s="33"/>
      <c r="D1507" s="33"/>
      <c r="E1507" s="33"/>
      <c r="F1507" s="33"/>
      <c r="G1507" s="33"/>
      <c r="O1507" s="33"/>
      <c r="P1507" s="33"/>
      <c r="Q1507" s="33"/>
      <c r="R1507" s="33"/>
      <c r="S1507" s="33"/>
      <c r="T1507" s="33"/>
      <c r="U1507" s="33"/>
      <c r="V1507" s="33"/>
      <c r="W1507" s="33"/>
      <c r="X1507" s="33"/>
      <c r="Y1507" s="33"/>
      <c r="Z1507" s="33"/>
      <c r="AA1507" s="33"/>
      <c r="AB1507" s="33"/>
    </row>
    <row r="1508" spans="1:28">
      <c r="A1508" s="33"/>
      <c r="B1508" s="33"/>
      <c r="C1508" s="33"/>
      <c r="D1508" s="33"/>
      <c r="E1508" s="33"/>
      <c r="F1508" s="33"/>
      <c r="G1508" s="33"/>
      <c r="O1508" s="33"/>
      <c r="P1508" s="33"/>
      <c r="Q1508" s="33"/>
      <c r="R1508" s="33"/>
      <c r="S1508" s="33"/>
      <c r="T1508" s="33"/>
      <c r="U1508" s="33"/>
      <c r="V1508" s="33"/>
      <c r="W1508" s="33"/>
      <c r="X1508" s="33"/>
      <c r="Y1508" s="33"/>
      <c r="Z1508" s="33"/>
      <c r="AA1508" s="33"/>
      <c r="AB1508" s="33"/>
    </row>
    <row r="1509" spans="1:28">
      <c r="A1509" s="33"/>
      <c r="B1509" s="33"/>
      <c r="C1509" s="33"/>
      <c r="D1509" s="33"/>
      <c r="E1509" s="33"/>
      <c r="F1509" s="33"/>
      <c r="G1509" s="33"/>
      <c r="O1509" s="33"/>
      <c r="P1509" s="33"/>
      <c r="Q1509" s="33"/>
      <c r="R1509" s="33"/>
      <c r="S1509" s="33"/>
      <c r="T1509" s="33"/>
      <c r="U1509" s="33"/>
      <c r="V1509" s="33"/>
      <c r="W1509" s="33"/>
      <c r="X1509" s="33"/>
      <c r="Y1509" s="33"/>
      <c r="Z1509" s="33"/>
      <c r="AA1509" s="33"/>
      <c r="AB1509" s="33"/>
    </row>
    <row r="1510" spans="1:28">
      <c r="A1510" s="33"/>
      <c r="B1510" s="33"/>
      <c r="C1510" s="33"/>
      <c r="D1510" s="33"/>
      <c r="E1510" s="33"/>
      <c r="F1510" s="33"/>
      <c r="G1510" s="33"/>
      <c r="O1510" s="33"/>
      <c r="P1510" s="33"/>
      <c r="Q1510" s="33"/>
      <c r="R1510" s="33"/>
      <c r="S1510" s="33"/>
      <c r="T1510" s="33"/>
      <c r="U1510" s="33"/>
      <c r="V1510" s="33"/>
      <c r="W1510" s="33"/>
      <c r="X1510" s="33"/>
      <c r="Y1510" s="33"/>
      <c r="Z1510" s="33"/>
      <c r="AA1510" s="33"/>
      <c r="AB1510" s="33"/>
    </row>
    <row r="1511" spans="1:28">
      <c r="A1511" s="33"/>
      <c r="B1511" s="33"/>
      <c r="C1511" s="33"/>
      <c r="D1511" s="33"/>
      <c r="E1511" s="33"/>
      <c r="F1511" s="33"/>
      <c r="G1511" s="33"/>
      <c r="O1511" s="33"/>
      <c r="P1511" s="33"/>
      <c r="Q1511" s="33"/>
      <c r="R1511" s="33"/>
      <c r="S1511" s="33"/>
      <c r="T1511" s="33"/>
      <c r="U1511" s="33"/>
      <c r="V1511" s="33"/>
      <c r="W1511" s="33"/>
      <c r="X1511" s="33"/>
      <c r="Y1511" s="33"/>
      <c r="Z1511" s="33"/>
      <c r="AA1511" s="33"/>
      <c r="AB1511" s="33"/>
    </row>
    <row r="1512" spans="1:28">
      <c r="A1512" s="33"/>
      <c r="B1512" s="33"/>
      <c r="C1512" s="33"/>
      <c r="D1512" s="33"/>
      <c r="E1512" s="33"/>
      <c r="F1512" s="33"/>
      <c r="G1512" s="33"/>
      <c r="O1512" s="33"/>
      <c r="P1512" s="33"/>
      <c r="Q1512" s="33"/>
      <c r="R1512" s="33"/>
      <c r="S1512" s="33"/>
      <c r="T1512" s="33"/>
      <c r="U1512" s="33"/>
      <c r="V1512" s="33"/>
      <c r="W1512" s="33"/>
      <c r="X1512" s="33"/>
      <c r="Y1512" s="33"/>
      <c r="Z1512" s="33"/>
      <c r="AA1512" s="33"/>
      <c r="AB1512" s="33"/>
    </row>
    <row r="1513" spans="1:28">
      <c r="A1513" s="33"/>
      <c r="B1513" s="33"/>
      <c r="C1513" s="33"/>
      <c r="D1513" s="33"/>
      <c r="E1513" s="33"/>
      <c r="F1513" s="33"/>
      <c r="G1513" s="33"/>
      <c r="O1513" s="33"/>
      <c r="P1513" s="33"/>
      <c r="Q1513" s="33"/>
      <c r="R1513" s="33"/>
      <c r="S1513" s="33"/>
      <c r="T1513" s="33"/>
      <c r="U1513" s="33"/>
      <c r="V1513" s="33"/>
      <c r="W1513" s="33"/>
      <c r="X1513" s="33"/>
      <c r="Y1513" s="33"/>
      <c r="Z1513" s="33"/>
      <c r="AA1513" s="33"/>
      <c r="AB1513" s="33"/>
    </row>
    <row r="1514" spans="1:28">
      <c r="A1514" s="33"/>
      <c r="B1514" s="33"/>
      <c r="C1514" s="33"/>
      <c r="D1514" s="33"/>
      <c r="E1514" s="33"/>
      <c r="F1514" s="33"/>
      <c r="G1514" s="33"/>
      <c r="O1514" s="33"/>
      <c r="P1514" s="33"/>
      <c r="Q1514" s="33"/>
      <c r="R1514" s="33"/>
      <c r="S1514" s="33"/>
      <c r="T1514" s="33"/>
      <c r="U1514" s="33"/>
      <c r="V1514" s="33"/>
      <c r="W1514" s="33"/>
      <c r="X1514" s="33"/>
      <c r="Y1514" s="33"/>
      <c r="Z1514" s="33"/>
      <c r="AA1514" s="33"/>
      <c r="AB1514" s="33"/>
    </row>
    <row r="1515" spans="1:28">
      <c r="A1515" s="33"/>
      <c r="B1515" s="33"/>
      <c r="C1515" s="33"/>
      <c r="D1515" s="33"/>
      <c r="E1515" s="33"/>
      <c r="F1515" s="33"/>
      <c r="G1515" s="33"/>
      <c r="O1515" s="33"/>
      <c r="P1515" s="33"/>
      <c r="Q1515" s="33"/>
      <c r="R1515" s="33"/>
      <c r="S1515" s="33"/>
      <c r="T1515" s="33"/>
      <c r="U1515" s="33"/>
      <c r="V1515" s="33"/>
      <c r="W1515" s="33"/>
      <c r="X1515" s="33"/>
      <c r="Y1515" s="33"/>
      <c r="Z1515" s="33"/>
      <c r="AA1515" s="33"/>
      <c r="AB1515" s="33"/>
    </row>
    <row r="1516" spans="1:28">
      <c r="A1516" s="33"/>
      <c r="B1516" s="33"/>
      <c r="C1516" s="33"/>
      <c r="D1516" s="33"/>
      <c r="E1516" s="33"/>
      <c r="F1516" s="33"/>
      <c r="G1516" s="33"/>
      <c r="O1516" s="33"/>
      <c r="P1516" s="33"/>
      <c r="Q1516" s="33"/>
      <c r="R1516" s="33"/>
      <c r="S1516" s="33"/>
      <c r="T1516" s="33"/>
      <c r="U1516" s="33"/>
      <c r="V1516" s="33"/>
      <c r="W1516" s="33"/>
      <c r="X1516" s="33"/>
      <c r="Y1516" s="33"/>
      <c r="Z1516" s="33"/>
      <c r="AA1516" s="33"/>
      <c r="AB1516" s="33"/>
    </row>
    <row r="1517" spans="1:28">
      <c r="A1517" s="33"/>
      <c r="B1517" s="33"/>
      <c r="C1517" s="33"/>
      <c r="D1517" s="33"/>
      <c r="E1517" s="33"/>
      <c r="F1517" s="33"/>
      <c r="G1517" s="33"/>
      <c r="O1517" s="33"/>
      <c r="P1517" s="33"/>
      <c r="Q1517" s="33"/>
      <c r="R1517" s="33"/>
      <c r="S1517" s="33"/>
      <c r="T1517" s="33"/>
      <c r="U1517" s="33"/>
      <c r="V1517" s="33"/>
      <c r="W1517" s="33"/>
      <c r="X1517" s="33"/>
      <c r="Y1517" s="33"/>
      <c r="Z1517" s="33"/>
      <c r="AA1517" s="33"/>
      <c r="AB1517" s="33"/>
    </row>
    <row r="1518" spans="1:28">
      <c r="A1518" s="33"/>
      <c r="B1518" s="33"/>
      <c r="C1518" s="33"/>
      <c r="D1518" s="33"/>
      <c r="E1518" s="33"/>
      <c r="F1518" s="33"/>
      <c r="G1518" s="33"/>
      <c r="O1518" s="33"/>
      <c r="P1518" s="33"/>
      <c r="Q1518" s="33"/>
      <c r="R1518" s="33"/>
      <c r="S1518" s="33"/>
      <c r="T1518" s="33"/>
      <c r="U1518" s="33"/>
      <c r="V1518" s="33"/>
      <c r="W1518" s="33"/>
      <c r="X1518" s="33"/>
      <c r="Y1518" s="33"/>
      <c r="Z1518" s="33"/>
      <c r="AA1518" s="33"/>
      <c r="AB1518" s="33"/>
    </row>
    <row r="1519" spans="1:28">
      <c r="A1519" s="33"/>
      <c r="B1519" s="33"/>
      <c r="C1519" s="33"/>
      <c r="D1519" s="33"/>
      <c r="E1519" s="33"/>
      <c r="F1519" s="33"/>
      <c r="G1519" s="33"/>
      <c r="O1519" s="33"/>
      <c r="P1519" s="33"/>
      <c r="Q1519" s="33"/>
      <c r="R1519" s="33"/>
      <c r="S1519" s="33"/>
      <c r="T1519" s="33"/>
      <c r="U1519" s="33"/>
      <c r="V1519" s="33"/>
      <c r="W1519" s="33"/>
      <c r="X1519" s="33"/>
      <c r="Y1519" s="33"/>
      <c r="Z1519" s="33"/>
      <c r="AA1519" s="33"/>
      <c r="AB1519" s="33"/>
    </row>
    <row r="1520" spans="1:28">
      <c r="A1520" s="33"/>
      <c r="B1520" s="33"/>
      <c r="C1520" s="33"/>
      <c r="D1520" s="33"/>
      <c r="E1520" s="33"/>
      <c r="F1520" s="33"/>
      <c r="G1520" s="33"/>
      <c r="O1520" s="33"/>
      <c r="P1520" s="33"/>
      <c r="Q1520" s="33"/>
      <c r="R1520" s="33"/>
      <c r="S1520" s="33"/>
      <c r="T1520" s="33"/>
      <c r="U1520" s="33"/>
      <c r="V1520" s="33"/>
      <c r="W1520" s="33"/>
      <c r="X1520" s="33"/>
      <c r="Y1520" s="33"/>
      <c r="Z1520" s="33"/>
      <c r="AA1520" s="33"/>
      <c r="AB1520" s="33"/>
    </row>
    <row r="1521" spans="1:28">
      <c r="A1521" s="33"/>
      <c r="B1521" s="33"/>
      <c r="C1521" s="33"/>
      <c r="D1521" s="33"/>
      <c r="E1521" s="33"/>
      <c r="F1521" s="33"/>
      <c r="G1521" s="33"/>
      <c r="O1521" s="33"/>
      <c r="P1521" s="33"/>
      <c r="Q1521" s="33"/>
      <c r="R1521" s="33"/>
      <c r="S1521" s="33"/>
      <c r="T1521" s="33"/>
      <c r="U1521" s="33"/>
      <c r="V1521" s="33"/>
      <c r="W1521" s="33"/>
      <c r="X1521" s="33"/>
      <c r="Y1521" s="33"/>
      <c r="Z1521" s="33"/>
      <c r="AA1521" s="33"/>
      <c r="AB1521" s="33"/>
    </row>
    <row r="1522" spans="1:28">
      <c r="A1522" s="33"/>
      <c r="B1522" s="33"/>
      <c r="C1522" s="33"/>
      <c r="D1522" s="33"/>
      <c r="E1522" s="33"/>
      <c r="F1522" s="33"/>
      <c r="G1522" s="33"/>
      <c r="O1522" s="33"/>
      <c r="P1522" s="33"/>
      <c r="Q1522" s="33"/>
      <c r="R1522" s="33"/>
      <c r="S1522" s="33"/>
      <c r="T1522" s="33"/>
      <c r="U1522" s="33"/>
      <c r="V1522" s="33"/>
      <c r="W1522" s="33"/>
      <c r="X1522" s="33"/>
      <c r="Y1522" s="33"/>
      <c r="Z1522" s="33"/>
      <c r="AA1522" s="33"/>
      <c r="AB1522" s="33"/>
    </row>
    <row r="1523" spans="1:28">
      <c r="A1523" s="33"/>
      <c r="B1523" s="33"/>
      <c r="C1523" s="33"/>
      <c r="D1523" s="33"/>
      <c r="E1523" s="33"/>
      <c r="F1523" s="33"/>
      <c r="G1523" s="33"/>
      <c r="O1523" s="33"/>
      <c r="P1523" s="33"/>
      <c r="Q1523" s="33"/>
      <c r="R1523" s="33"/>
      <c r="S1523" s="33"/>
      <c r="T1523" s="33"/>
      <c r="U1523" s="33"/>
      <c r="V1523" s="33"/>
      <c r="W1523" s="33"/>
      <c r="X1523" s="33"/>
      <c r="Y1523" s="33"/>
      <c r="Z1523" s="33"/>
      <c r="AA1523" s="33"/>
      <c r="AB1523" s="33"/>
    </row>
    <row r="1524" spans="1:28">
      <c r="A1524" s="33"/>
      <c r="B1524" s="33"/>
      <c r="C1524" s="33"/>
      <c r="D1524" s="33"/>
      <c r="E1524" s="33"/>
      <c r="F1524" s="33"/>
      <c r="G1524" s="33"/>
      <c r="O1524" s="33"/>
      <c r="P1524" s="33"/>
      <c r="Q1524" s="33"/>
      <c r="R1524" s="33"/>
      <c r="S1524" s="33"/>
      <c r="T1524" s="33"/>
      <c r="U1524" s="33"/>
      <c r="V1524" s="33"/>
      <c r="W1524" s="33"/>
      <c r="X1524" s="33"/>
      <c r="Y1524" s="33"/>
      <c r="Z1524" s="33"/>
      <c r="AA1524" s="33"/>
      <c r="AB1524" s="33"/>
    </row>
    <row r="1525" spans="1:28">
      <c r="A1525" s="33"/>
      <c r="B1525" s="33"/>
      <c r="C1525" s="33"/>
      <c r="D1525" s="33"/>
      <c r="E1525" s="33"/>
      <c r="F1525" s="33"/>
      <c r="G1525" s="33"/>
      <c r="O1525" s="33"/>
      <c r="P1525" s="33"/>
      <c r="Q1525" s="33"/>
      <c r="R1525" s="33"/>
      <c r="S1525" s="33"/>
      <c r="T1525" s="33"/>
      <c r="U1525" s="33"/>
      <c r="V1525" s="33"/>
      <c r="W1525" s="33"/>
      <c r="X1525" s="33"/>
      <c r="Y1525" s="33"/>
      <c r="Z1525" s="33"/>
      <c r="AA1525" s="33"/>
      <c r="AB1525" s="33"/>
    </row>
    <row r="1526" spans="1:28">
      <c r="A1526" s="33"/>
      <c r="B1526" s="33"/>
      <c r="C1526" s="33"/>
      <c r="D1526" s="33"/>
      <c r="E1526" s="33"/>
      <c r="F1526" s="33"/>
      <c r="G1526" s="33"/>
      <c r="O1526" s="33"/>
      <c r="P1526" s="33"/>
      <c r="Q1526" s="33"/>
      <c r="R1526" s="33"/>
      <c r="S1526" s="33"/>
      <c r="T1526" s="33"/>
      <c r="U1526" s="33"/>
      <c r="V1526" s="33"/>
      <c r="W1526" s="33"/>
      <c r="X1526" s="33"/>
      <c r="Y1526" s="33"/>
      <c r="Z1526" s="33"/>
      <c r="AA1526" s="33"/>
      <c r="AB1526" s="33"/>
    </row>
    <row r="1527" spans="1:28">
      <c r="A1527" s="33"/>
      <c r="B1527" s="33"/>
      <c r="C1527" s="33"/>
      <c r="D1527" s="33"/>
      <c r="E1527" s="33"/>
      <c r="F1527" s="33"/>
      <c r="G1527" s="33"/>
      <c r="O1527" s="33"/>
      <c r="P1527" s="33"/>
      <c r="Q1527" s="33"/>
      <c r="R1527" s="33"/>
      <c r="S1527" s="33"/>
      <c r="T1527" s="33"/>
      <c r="U1527" s="33"/>
      <c r="V1527" s="33"/>
      <c r="W1527" s="33"/>
      <c r="X1527" s="33"/>
      <c r="Y1527" s="33"/>
      <c r="Z1527" s="33"/>
      <c r="AA1527" s="33"/>
      <c r="AB1527" s="33"/>
    </row>
    <row r="1528" spans="1:28">
      <c r="A1528" s="33"/>
      <c r="B1528" s="33"/>
      <c r="C1528" s="33"/>
      <c r="D1528" s="33"/>
      <c r="E1528" s="33"/>
      <c r="F1528" s="33"/>
      <c r="G1528" s="33"/>
      <c r="O1528" s="33"/>
      <c r="P1528" s="33"/>
      <c r="Q1528" s="33"/>
      <c r="R1528" s="33"/>
      <c r="S1528" s="33"/>
      <c r="T1528" s="33"/>
      <c r="U1528" s="33"/>
      <c r="V1528" s="33"/>
      <c r="W1528" s="33"/>
      <c r="X1528" s="33"/>
      <c r="Y1528" s="33"/>
      <c r="Z1528" s="33"/>
      <c r="AA1528" s="33"/>
      <c r="AB1528" s="33"/>
    </row>
    <row r="1529" spans="1:28">
      <c r="A1529" s="33"/>
      <c r="B1529" s="33"/>
      <c r="C1529" s="33"/>
      <c r="D1529" s="33"/>
      <c r="E1529" s="33"/>
      <c r="F1529" s="33"/>
      <c r="G1529" s="33"/>
      <c r="O1529" s="33"/>
      <c r="P1529" s="33"/>
      <c r="Q1529" s="33"/>
      <c r="R1529" s="33"/>
      <c r="S1529" s="33"/>
      <c r="T1529" s="33"/>
      <c r="U1529" s="33"/>
      <c r="V1529" s="33"/>
      <c r="W1529" s="33"/>
      <c r="X1529" s="33"/>
      <c r="Y1529" s="33"/>
      <c r="Z1529" s="33"/>
      <c r="AA1529" s="33"/>
      <c r="AB1529" s="33"/>
    </row>
    <row r="1530" spans="1:28">
      <c r="A1530" s="33"/>
      <c r="B1530" s="33"/>
      <c r="C1530" s="33"/>
      <c r="D1530" s="33"/>
      <c r="E1530" s="33"/>
      <c r="F1530" s="33"/>
      <c r="G1530" s="33"/>
      <c r="O1530" s="33"/>
      <c r="P1530" s="33"/>
      <c r="Q1530" s="33"/>
      <c r="R1530" s="33"/>
      <c r="S1530" s="33"/>
      <c r="T1530" s="33"/>
      <c r="U1530" s="33"/>
      <c r="V1530" s="33"/>
      <c r="W1530" s="33"/>
      <c r="X1530" s="33"/>
      <c r="Y1530" s="33"/>
      <c r="Z1530" s="33"/>
      <c r="AA1530" s="33"/>
      <c r="AB1530" s="33"/>
    </row>
    <row r="1531" spans="1:28">
      <c r="A1531" s="33"/>
      <c r="B1531" s="33"/>
      <c r="C1531" s="33"/>
      <c r="D1531" s="33"/>
      <c r="E1531" s="33"/>
      <c r="F1531" s="33"/>
      <c r="G1531" s="33"/>
      <c r="O1531" s="33"/>
      <c r="P1531" s="33"/>
      <c r="Q1531" s="33"/>
      <c r="R1531" s="33"/>
      <c r="S1531" s="33"/>
      <c r="T1531" s="33"/>
      <c r="U1531" s="33"/>
      <c r="V1531" s="33"/>
      <c r="W1531" s="33"/>
      <c r="X1531" s="33"/>
      <c r="Y1531" s="33"/>
      <c r="Z1531" s="33"/>
      <c r="AA1531" s="33"/>
      <c r="AB1531" s="33"/>
    </row>
    <row r="1532" spans="1:28">
      <c r="A1532" s="33"/>
      <c r="B1532" s="33"/>
      <c r="C1532" s="33"/>
      <c r="D1532" s="33"/>
      <c r="E1532" s="33"/>
      <c r="F1532" s="33"/>
      <c r="G1532" s="33"/>
      <c r="O1532" s="33"/>
      <c r="P1532" s="33"/>
      <c r="Q1532" s="33"/>
      <c r="R1532" s="33"/>
      <c r="S1532" s="33"/>
      <c r="T1532" s="33"/>
      <c r="U1532" s="33"/>
      <c r="V1532" s="33"/>
      <c r="W1532" s="33"/>
      <c r="X1532" s="33"/>
      <c r="Y1532" s="33"/>
      <c r="Z1532" s="33"/>
      <c r="AA1532" s="33"/>
      <c r="AB1532" s="33"/>
    </row>
    <row r="1533" spans="1:28">
      <c r="A1533" s="33"/>
      <c r="B1533" s="33"/>
      <c r="C1533" s="33"/>
      <c r="D1533" s="33"/>
      <c r="E1533" s="33"/>
      <c r="F1533" s="33"/>
      <c r="G1533" s="33"/>
      <c r="O1533" s="33"/>
      <c r="P1533" s="33"/>
      <c r="Q1533" s="33"/>
      <c r="R1533" s="33"/>
      <c r="S1533" s="33"/>
      <c r="T1533" s="33"/>
      <c r="U1533" s="33"/>
      <c r="V1533" s="33"/>
      <c r="W1533" s="33"/>
      <c r="X1533" s="33"/>
      <c r="Y1533" s="33"/>
      <c r="Z1533" s="33"/>
      <c r="AA1533" s="33"/>
      <c r="AB1533" s="33"/>
    </row>
    <row r="1534" spans="1:28">
      <c r="A1534" s="33"/>
      <c r="B1534" s="33"/>
      <c r="C1534" s="33"/>
      <c r="D1534" s="33"/>
      <c r="E1534" s="33"/>
      <c r="F1534" s="33"/>
      <c r="G1534" s="33"/>
      <c r="O1534" s="33"/>
      <c r="P1534" s="33"/>
      <c r="Q1534" s="33"/>
      <c r="R1534" s="33"/>
      <c r="S1534" s="33"/>
      <c r="T1534" s="33"/>
      <c r="U1534" s="33"/>
      <c r="V1534" s="33"/>
      <c r="W1534" s="33"/>
      <c r="X1534" s="33"/>
      <c r="Y1534" s="33"/>
      <c r="Z1534" s="33"/>
      <c r="AA1534" s="33"/>
      <c r="AB1534" s="33"/>
    </row>
    <row r="1535" spans="1:28">
      <c r="A1535" s="33"/>
      <c r="B1535" s="33"/>
      <c r="C1535" s="33"/>
      <c r="D1535" s="33"/>
      <c r="E1535" s="33"/>
      <c r="F1535" s="33"/>
      <c r="G1535" s="33"/>
      <c r="O1535" s="33"/>
      <c r="P1535" s="33"/>
      <c r="Q1535" s="33"/>
      <c r="R1535" s="33"/>
      <c r="S1535" s="33"/>
      <c r="T1535" s="33"/>
      <c r="U1535" s="33"/>
      <c r="V1535" s="33"/>
      <c r="W1535" s="33"/>
      <c r="X1535" s="33"/>
      <c r="Y1535" s="33"/>
      <c r="Z1535" s="33"/>
      <c r="AA1535" s="33"/>
      <c r="AB1535" s="33"/>
    </row>
    <row r="1536" spans="1:28">
      <c r="A1536" s="33"/>
      <c r="B1536" s="33"/>
      <c r="C1536" s="33"/>
      <c r="D1536" s="33"/>
      <c r="E1536" s="33"/>
      <c r="F1536" s="33"/>
      <c r="G1536" s="33"/>
      <c r="O1536" s="33"/>
      <c r="P1536" s="33"/>
      <c r="Q1536" s="33"/>
      <c r="R1536" s="33"/>
      <c r="S1536" s="33"/>
      <c r="T1536" s="33"/>
      <c r="U1536" s="33"/>
      <c r="V1536" s="33"/>
      <c r="W1536" s="33"/>
      <c r="X1536" s="33"/>
      <c r="Y1536" s="33"/>
      <c r="Z1536" s="33"/>
      <c r="AA1536" s="33"/>
      <c r="AB1536" s="33"/>
    </row>
    <row r="1537" spans="1:28">
      <c r="A1537" s="33"/>
      <c r="B1537" s="33"/>
      <c r="C1537" s="33"/>
      <c r="D1537" s="33"/>
      <c r="E1537" s="33"/>
      <c r="F1537" s="33"/>
      <c r="G1537" s="33"/>
      <c r="O1537" s="33"/>
      <c r="P1537" s="33"/>
      <c r="Q1537" s="33"/>
      <c r="R1537" s="33"/>
      <c r="S1537" s="33"/>
      <c r="T1537" s="33"/>
      <c r="U1537" s="33"/>
      <c r="V1537" s="33"/>
      <c r="W1537" s="33"/>
      <c r="X1537" s="33"/>
      <c r="Y1537" s="33"/>
      <c r="Z1537" s="33"/>
      <c r="AA1537" s="33"/>
      <c r="AB1537" s="33"/>
    </row>
    <row r="1538" spans="1:28">
      <c r="A1538" s="33"/>
      <c r="B1538" s="33"/>
      <c r="C1538" s="33"/>
      <c r="D1538" s="33"/>
      <c r="E1538" s="33"/>
      <c r="F1538" s="33"/>
      <c r="G1538" s="33"/>
      <c r="O1538" s="33"/>
      <c r="P1538" s="33"/>
      <c r="Q1538" s="33"/>
      <c r="R1538" s="33"/>
      <c r="S1538" s="33"/>
      <c r="T1538" s="33"/>
      <c r="U1538" s="33"/>
      <c r="V1538" s="33"/>
      <c r="W1538" s="33"/>
      <c r="X1538" s="33"/>
      <c r="Y1538" s="33"/>
      <c r="Z1538" s="33"/>
      <c r="AA1538" s="33"/>
      <c r="AB1538" s="33"/>
    </row>
    <row r="1539" spans="1:28">
      <c r="A1539" s="33"/>
      <c r="B1539" s="33"/>
      <c r="C1539" s="33"/>
      <c r="D1539" s="33"/>
      <c r="E1539" s="33"/>
      <c r="F1539" s="33"/>
      <c r="G1539" s="33"/>
      <c r="O1539" s="33"/>
      <c r="P1539" s="33"/>
      <c r="Q1539" s="33"/>
      <c r="R1539" s="33"/>
      <c r="S1539" s="33"/>
      <c r="T1539" s="33"/>
      <c r="U1539" s="33"/>
      <c r="V1539" s="33"/>
      <c r="W1539" s="33"/>
      <c r="X1539" s="33"/>
      <c r="Y1539" s="33"/>
      <c r="Z1539" s="33"/>
      <c r="AA1539" s="33"/>
      <c r="AB1539" s="33"/>
    </row>
    <row r="1540" spans="1:28">
      <c r="A1540" s="33"/>
      <c r="B1540" s="33"/>
      <c r="C1540" s="33"/>
      <c r="D1540" s="33"/>
      <c r="E1540" s="33"/>
      <c r="F1540" s="33"/>
      <c r="G1540" s="33"/>
      <c r="O1540" s="33"/>
      <c r="P1540" s="33"/>
      <c r="Q1540" s="33"/>
      <c r="R1540" s="33"/>
      <c r="S1540" s="33"/>
      <c r="T1540" s="33"/>
      <c r="U1540" s="33"/>
      <c r="V1540" s="33"/>
      <c r="W1540" s="33"/>
      <c r="X1540" s="33"/>
      <c r="Y1540" s="33"/>
      <c r="Z1540" s="33"/>
      <c r="AA1540" s="33"/>
      <c r="AB1540" s="33"/>
    </row>
    <row r="1541" spans="1:28">
      <c r="A1541" s="33"/>
      <c r="B1541" s="33"/>
      <c r="C1541" s="33"/>
      <c r="D1541" s="33"/>
      <c r="E1541" s="33"/>
      <c r="F1541" s="33"/>
      <c r="G1541" s="33"/>
      <c r="O1541" s="33"/>
      <c r="P1541" s="33"/>
      <c r="Q1541" s="33"/>
      <c r="R1541" s="33"/>
      <c r="S1541" s="33"/>
      <c r="T1541" s="33"/>
      <c r="U1541" s="33"/>
      <c r="V1541" s="33"/>
      <c r="W1541" s="33"/>
      <c r="X1541" s="33"/>
      <c r="Y1541" s="33"/>
      <c r="Z1541" s="33"/>
      <c r="AA1541" s="33"/>
      <c r="AB1541" s="33"/>
    </row>
    <row r="1542" spans="1:28">
      <c r="A1542" s="33"/>
      <c r="B1542" s="33"/>
      <c r="C1542" s="33"/>
      <c r="D1542" s="33"/>
      <c r="E1542" s="33"/>
      <c r="F1542" s="33"/>
      <c r="G1542" s="33"/>
      <c r="O1542" s="33"/>
      <c r="P1542" s="33"/>
      <c r="Q1542" s="33"/>
      <c r="R1542" s="33"/>
      <c r="S1542" s="33"/>
      <c r="T1542" s="33"/>
      <c r="U1542" s="33"/>
      <c r="V1542" s="33"/>
      <c r="W1542" s="33"/>
      <c r="X1542" s="33"/>
      <c r="Y1542" s="33"/>
      <c r="Z1542" s="33"/>
      <c r="AA1542" s="33"/>
      <c r="AB1542" s="33"/>
    </row>
    <row r="1543" spans="1:28">
      <c r="A1543" s="33"/>
      <c r="B1543" s="33"/>
      <c r="C1543" s="33"/>
      <c r="D1543" s="33"/>
      <c r="E1543" s="33"/>
      <c r="F1543" s="33"/>
      <c r="G1543" s="33"/>
      <c r="O1543" s="33"/>
      <c r="P1543" s="33"/>
      <c r="Q1543" s="33"/>
      <c r="R1543" s="33"/>
      <c r="S1543" s="33"/>
      <c r="T1543" s="33"/>
      <c r="U1543" s="33"/>
      <c r="V1543" s="33"/>
      <c r="W1543" s="33"/>
      <c r="X1543" s="33"/>
      <c r="Y1543" s="33"/>
      <c r="Z1543" s="33"/>
      <c r="AA1543" s="33"/>
      <c r="AB1543" s="33"/>
    </row>
    <row r="1544" spans="1:28">
      <c r="A1544" s="33"/>
      <c r="B1544" s="33"/>
      <c r="C1544" s="33"/>
      <c r="D1544" s="33"/>
      <c r="E1544" s="33"/>
      <c r="F1544" s="33"/>
      <c r="G1544" s="33"/>
      <c r="O1544" s="33"/>
      <c r="P1544" s="33"/>
      <c r="Q1544" s="33"/>
      <c r="R1544" s="33"/>
      <c r="S1544" s="33"/>
      <c r="T1544" s="33"/>
      <c r="U1544" s="33"/>
      <c r="V1544" s="33"/>
      <c r="W1544" s="33"/>
      <c r="X1544" s="33"/>
      <c r="Y1544" s="33"/>
      <c r="Z1544" s="33"/>
      <c r="AA1544" s="33"/>
      <c r="AB1544" s="33"/>
    </row>
    <row r="1545" spans="1:28">
      <c r="A1545" s="33"/>
      <c r="B1545" s="33"/>
      <c r="C1545" s="33"/>
      <c r="D1545" s="33"/>
      <c r="E1545" s="33"/>
      <c r="F1545" s="33"/>
      <c r="G1545" s="33"/>
      <c r="O1545" s="33"/>
      <c r="P1545" s="33"/>
      <c r="Q1545" s="33"/>
      <c r="R1545" s="33"/>
      <c r="S1545" s="33"/>
      <c r="T1545" s="33"/>
      <c r="U1545" s="33"/>
      <c r="V1545" s="33"/>
      <c r="W1545" s="33"/>
      <c r="X1545" s="33"/>
      <c r="Y1545" s="33"/>
      <c r="Z1545" s="33"/>
      <c r="AA1545" s="33"/>
      <c r="AB1545" s="33"/>
    </row>
    <row r="1546" spans="1:28">
      <c r="A1546" s="33"/>
      <c r="B1546" s="33"/>
      <c r="C1546" s="33"/>
      <c r="D1546" s="33"/>
      <c r="E1546" s="33"/>
      <c r="F1546" s="33"/>
      <c r="G1546" s="33"/>
      <c r="O1546" s="33"/>
      <c r="P1546" s="33"/>
      <c r="Q1546" s="33"/>
      <c r="R1546" s="33"/>
      <c r="S1546" s="33"/>
      <c r="T1546" s="33"/>
      <c r="U1546" s="33"/>
      <c r="V1546" s="33"/>
      <c r="W1546" s="33"/>
      <c r="X1546" s="33"/>
      <c r="Y1546" s="33"/>
      <c r="Z1546" s="33"/>
      <c r="AA1546" s="33"/>
      <c r="AB1546" s="33"/>
    </row>
    <row r="1547" spans="1:28">
      <c r="A1547" s="33"/>
      <c r="B1547" s="33"/>
      <c r="C1547" s="33"/>
      <c r="D1547" s="33"/>
      <c r="E1547" s="33"/>
      <c r="F1547" s="33"/>
      <c r="G1547" s="33"/>
      <c r="O1547" s="33"/>
      <c r="P1547" s="33"/>
      <c r="Q1547" s="33"/>
      <c r="R1547" s="33"/>
      <c r="S1547" s="33"/>
      <c r="T1547" s="33"/>
      <c r="U1547" s="33"/>
      <c r="V1547" s="33"/>
      <c r="W1547" s="33"/>
      <c r="X1547" s="33"/>
      <c r="Y1547" s="33"/>
      <c r="Z1547" s="33"/>
      <c r="AA1547" s="33"/>
      <c r="AB1547" s="33"/>
    </row>
    <row r="1548" spans="1:28">
      <c r="A1548" s="33"/>
      <c r="B1548" s="33"/>
      <c r="C1548" s="33"/>
      <c r="D1548" s="33"/>
      <c r="E1548" s="33"/>
      <c r="F1548" s="33"/>
      <c r="G1548" s="33"/>
      <c r="O1548" s="33"/>
      <c r="P1548" s="33"/>
      <c r="Q1548" s="33"/>
      <c r="R1548" s="33"/>
      <c r="S1548" s="33"/>
      <c r="T1548" s="33"/>
      <c r="U1548" s="33"/>
      <c r="V1548" s="33"/>
      <c r="W1548" s="33"/>
      <c r="X1548" s="33"/>
      <c r="Y1548" s="33"/>
      <c r="Z1548" s="33"/>
      <c r="AA1548" s="33"/>
      <c r="AB1548" s="33"/>
    </row>
    <row r="1549" spans="1:28">
      <c r="A1549" s="33"/>
      <c r="B1549" s="33"/>
      <c r="C1549" s="33"/>
      <c r="D1549" s="33"/>
      <c r="E1549" s="33"/>
      <c r="F1549" s="33"/>
      <c r="G1549" s="33"/>
      <c r="O1549" s="33"/>
      <c r="P1549" s="33"/>
      <c r="Q1549" s="33"/>
      <c r="R1549" s="33"/>
      <c r="S1549" s="33"/>
      <c r="T1549" s="33"/>
      <c r="U1549" s="33"/>
      <c r="V1549" s="33"/>
      <c r="W1549" s="33"/>
      <c r="X1549" s="33"/>
      <c r="Y1549" s="33"/>
      <c r="Z1549" s="33"/>
      <c r="AA1549" s="33"/>
      <c r="AB1549" s="33"/>
    </row>
    <row r="1550" spans="1:28">
      <c r="A1550" s="33"/>
      <c r="B1550" s="33"/>
      <c r="C1550" s="33"/>
      <c r="D1550" s="33"/>
      <c r="E1550" s="33"/>
      <c r="F1550" s="33"/>
      <c r="G1550" s="33"/>
      <c r="O1550" s="33"/>
      <c r="P1550" s="33"/>
      <c r="Q1550" s="33"/>
      <c r="R1550" s="33"/>
      <c r="S1550" s="33"/>
      <c r="T1550" s="33"/>
      <c r="U1550" s="33"/>
      <c r="V1550" s="33"/>
      <c r="W1550" s="33"/>
      <c r="X1550" s="33"/>
      <c r="Y1550" s="33"/>
      <c r="Z1550" s="33"/>
      <c r="AA1550" s="33"/>
      <c r="AB1550" s="33"/>
    </row>
    <row r="1551" spans="1:28">
      <c r="A1551" s="33"/>
      <c r="B1551" s="33"/>
      <c r="C1551" s="33"/>
      <c r="D1551" s="33"/>
      <c r="E1551" s="33"/>
      <c r="F1551" s="33"/>
      <c r="G1551" s="33"/>
      <c r="O1551" s="33"/>
      <c r="P1551" s="33"/>
      <c r="Q1551" s="33"/>
      <c r="R1551" s="33"/>
      <c r="S1551" s="33"/>
      <c r="T1551" s="33"/>
      <c r="U1551" s="33"/>
      <c r="V1551" s="33"/>
      <c r="W1551" s="33"/>
      <c r="X1551" s="33"/>
      <c r="Y1551" s="33"/>
      <c r="Z1551" s="33"/>
      <c r="AA1551" s="33"/>
      <c r="AB1551" s="33"/>
    </row>
    <row r="1552" spans="1:28">
      <c r="A1552" s="33"/>
      <c r="B1552" s="33"/>
      <c r="C1552" s="33"/>
      <c r="D1552" s="33"/>
      <c r="E1552" s="33"/>
      <c r="F1552" s="33"/>
      <c r="G1552" s="33"/>
      <c r="O1552" s="33"/>
      <c r="P1552" s="33"/>
      <c r="Q1552" s="33"/>
      <c r="R1552" s="33"/>
      <c r="S1552" s="33"/>
      <c r="T1552" s="33"/>
      <c r="U1552" s="33"/>
      <c r="V1552" s="33"/>
      <c r="W1552" s="33"/>
      <c r="X1552" s="33"/>
      <c r="Y1552" s="33"/>
      <c r="Z1552" s="33"/>
      <c r="AA1552" s="33"/>
      <c r="AB1552" s="33"/>
    </row>
    <row r="1553" spans="1:28">
      <c r="A1553" s="33"/>
      <c r="B1553" s="33"/>
      <c r="C1553" s="33"/>
      <c r="D1553" s="33"/>
      <c r="E1553" s="33"/>
      <c r="F1553" s="33"/>
      <c r="G1553" s="33"/>
      <c r="O1553" s="33"/>
      <c r="P1553" s="33"/>
      <c r="Q1553" s="33"/>
      <c r="R1553" s="33"/>
      <c r="S1553" s="33"/>
      <c r="T1553" s="33"/>
      <c r="U1553" s="33"/>
      <c r="V1553" s="33"/>
      <c r="W1553" s="33"/>
      <c r="X1553" s="33"/>
      <c r="Y1553" s="33"/>
      <c r="Z1553" s="33"/>
      <c r="AA1553" s="33"/>
      <c r="AB1553" s="33"/>
    </row>
    <row r="1554" spans="1:28">
      <c r="A1554" s="33"/>
      <c r="B1554" s="33"/>
      <c r="C1554" s="33"/>
      <c r="D1554" s="33"/>
      <c r="E1554" s="33"/>
      <c r="F1554" s="33"/>
      <c r="G1554" s="33"/>
      <c r="O1554" s="33"/>
      <c r="P1554" s="33"/>
      <c r="Q1554" s="33"/>
      <c r="R1554" s="33"/>
      <c r="S1554" s="33"/>
      <c r="T1554" s="33"/>
      <c r="U1554" s="33"/>
      <c r="V1554" s="33"/>
      <c r="W1554" s="33"/>
      <c r="X1554" s="33"/>
      <c r="Y1554" s="33"/>
      <c r="Z1554" s="33"/>
      <c r="AA1554" s="33"/>
      <c r="AB1554" s="33"/>
    </row>
    <row r="1555" spans="1:28">
      <c r="A1555" s="33"/>
      <c r="B1555" s="33"/>
      <c r="C1555" s="33"/>
      <c r="D1555" s="33"/>
      <c r="E1555" s="33"/>
      <c r="F1555" s="33"/>
      <c r="G1555" s="33"/>
      <c r="O1555" s="33"/>
      <c r="P1555" s="33"/>
      <c r="Q1555" s="33"/>
      <c r="R1555" s="33"/>
      <c r="S1555" s="33"/>
      <c r="T1555" s="33"/>
      <c r="U1555" s="33"/>
      <c r="V1555" s="33"/>
      <c r="W1555" s="33"/>
      <c r="X1555" s="33"/>
      <c r="Y1555" s="33"/>
      <c r="Z1555" s="33"/>
      <c r="AA1555" s="33"/>
      <c r="AB1555" s="33"/>
    </row>
    <row r="1556" spans="1:28">
      <c r="A1556" s="33"/>
      <c r="B1556" s="33"/>
      <c r="C1556" s="33"/>
      <c r="D1556" s="33"/>
      <c r="E1556" s="33"/>
      <c r="F1556" s="33"/>
      <c r="G1556" s="33"/>
      <c r="O1556" s="33"/>
      <c r="P1556" s="33"/>
      <c r="Q1556" s="33"/>
      <c r="R1556" s="33"/>
      <c r="S1556" s="33"/>
      <c r="T1556" s="33"/>
      <c r="U1556" s="33"/>
      <c r="V1556" s="33"/>
      <c r="W1556" s="33"/>
      <c r="X1556" s="33"/>
      <c r="Y1556" s="33"/>
      <c r="Z1556" s="33"/>
      <c r="AA1556" s="33"/>
      <c r="AB1556" s="33"/>
    </row>
    <row r="1557" spans="1:28">
      <c r="A1557" s="33"/>
      <c r="B1557" s="33"/>
      <c r="C1557" s="33"/>
      <c r="D1557" s="33"/>
      <c r="E1557" s="33"/>
      <c r="F1557" s="33"/>
      <c r="G1557" s="33"/>
      <c r="O1557" s="33"/>
      <c r="P1557" s="33"/>
      <c r="Q1557" s="33"/>
      <c r="R1557" s="33"/>
      <c r="S1557" s="33"/>
      <c r="T1557" s="33"/>
      <c r="U1557" s="33"/>
      <c r="V1557" s="33"/>
      <c r="W1557" s="33"/>
      <c r="X1557" s="33"/>
      <c r="Y1557" s="33"/>
      <c r="Z1557" s="33"/>
      <c r="AA1557" s="33"/>
      <c r="AB1557" s="33"/>
    </row>
    <row r="1558" spans="1:28">
      <c r="A1558" s="33"/>
      <c r="B1558" s="33"/>
      <c r="C1558" s="33"/>
      <c r="D1558" s="33"/>
      <c r="E1558" s="33"/>
      <c r="F1558" s="33"/>
      <c r="G1558" s="33"/>
      <c r="O1558" s="33"/>
      <c r="P1558" s="33"/>
      <c r="Q1558" s="33"/>
      <c r="R1558" s="33"/>
      <c r="S1558" s="33"/>
      <c r="T1558" s="33"/>
      <c r="U1558" s="33"/>
      <c r="V1558" s="33"/>
      <c r="W1558" s="33"/>
      <c r="X1558" s="33"/>
      <c r="Y1558" s="33"/>
      <c r="Z1558" s="33"/>
      <c r="AA1558" s="33"/>
      <c r="AB1558" s="33"/>
    </row>
    <row r="1559" spans="1:28">
      <c r="A1559" s="33"/>
      <c r="B1559" s="33"/>
      <c r="C1559" s="33"/>
      <c r="D1559" s="33"/>
      <c r="E1559" s="33"/>
      <c r="F1559" s="33"/>
      <c r="G1559" s="33"/>
      <c r="O1559" s="33"/>
      <c r="P1559" s="33"/>
      <c r="Q1559" s="33"/>
      <c r="R1559" s="33"/>
      <c r="S1559" s="33"/>
      <c r="T1559" s="33"/>
      <c r="U1559" s="33"/>
      <c r="V1559" s="33"/>
      <c r="W1559" s="33"/>
      <c r="X1559" s="33"/>
      <c r="Y1559" s="33"/>
      <c r="Z1559" s="33"/>
      <c r="AA1559" s="33"/>
      <c r="AB1559" s="33"/>
    </row>
    <row r="1560" spans="1:28">
      <c r="A1560" s="33"/>
      <c r="B1560" s="33"/>
      <c r="C1560" s="33"/>
      <c r="D1560" s="33"/>
      <c r="E1560" s="33"/>
      <c r="F1560" s="33"/>
      <c r="G1560" s="33"/>
      <c r="O1560" s="33"/>
      <c r="P1560" s="33"/>
      <c r="Q1560" s="33"/>
      <c r="R1560" s="33"/>
      <c r="S1560" s="33"/>
      <c r="T1560" s="33"/>
      <c r="U1560" s="33"/>
      <c r="V1560" s="33"/>
      <c r="W1560" s="33"/>
      <c r="X1560" s="33"/>
      <c r="Y1560" s="33"/>
      <c r="Z1560" s="33"/>
      <c r="AA1560" s="33"/>
      <c r="AB1560" s="33"/>
    </row>
    <row r="1561" spans="1:28">
      <c r="A1561" s="33"/>
      <c r="B1561" s="33"/>
      <c r="C1561" s="33"/>
      <c r="D1561" s="33"/>
      <c r="E1561" s="33"/>
      <c r="F1561" s="33"/>
      <c r="G1561" s="33"/>
      <c r="O1561" s="33"/>
      <c r="P1561" s="33"/>
      <c r="Q1561" s="33"/>
      <c r="R1561" s="33"/>
      <c r="S1561" s="33"/>
      <c r="T1561" s="33"/>
      <c r="U1561" s="33"/>
      <c r="V1561" s="33"/>
      <c r="W1561" s="33"/>
      <c r="X1561" s="33"/>
      <c r="Y1561" s="33"/>
      <c r="Z1561" s="33"/>
      <c r="AA1561" s="33"/>
      <c r="AB1561" s="33"/>
    </row>
    <row r="1562" spans="1:28">
      <c r="A1562" s="33"/>
      <c r="B1562" s="33"/>
      <c r="C1562" s="33"/>
      <c r="D1562" s="33"/>
      <c r="E1562" s="33"/>
      <c r="F1562" s="33"/>
      <c r="G1562" s="33"/>
      <c r="O1562" s="33"/>
      <c r="P1562" s="33"/>
      <c r="Q1562" s="33"/>
      <c r="R1562" s="33"/>
      <c r="S1562" s="33"/>
      <c r="T1562" s="33"/>
      <c r="U1562" s="33"/>
      <c r="V1562" s="33"/>
      <c r="W1562" s="33"/>
      <c r="X1562" s="33"/>
      <c r="Y1562" s="33"/>
      <c r="Z1562" s="33"/>
      <c r="AA1562" s="33"/>
      <c r="AB1562" s="33"/>
    </row>
    <row r="1563" spans="1:28">
      <c r="A1563" s="33"/>
      <c r="B1563" s="33"/>
      <c r="C1563" s="33"/>
      <c r="D1563" s="33"/>
      <c r="E1563" s="33"/>
      <c r="F1563" s="33"/>
      <c r="G1563" s="33"/>
      <c r="O1563" s="33"/>
      <c r="P1563" s="33"/>
      <c r="Q1563" s="33"/>
      <c r="R1563" s="33"/>
      <c r="S1563" s="33"/>
      <c r="T1563" s="33"/>
      <c r="U1563" s="33"/>
      <c r="V1563" s="33"/>
      <c r="W1563" s="33"/>
      <c r="X1563" s="33"/>
      <c r="Y1563" s="33"/>
      <c r="Z1563" s="33"/>
      <c r="AA1563" s="33"/>
      <c r="AB1563" s="33"/>
    </row>
    <row r="1564" spans="1:28">
      <c r="A1564" s="33"/>
      <c r="B1564" s="33"/>
      <c r="C1564" s="33"/>
      <c r="D1564" s="33"/>
      <c r="E1564" s="33"/>
      <c r="F1564" s="33"/>
      <c r="G1564" s="33"/>
      <c r="O1564" s="33"/>
      <c r="P1564" s="33"/>
      <c r="Q1564" s="33"/>
      <c r="R1564" s="33"/>
      <c r="S1564" s="33"/>
      <c r="T1564" s="33"/>
      <c r="U1564" s="33"/>
      <c r="V1564" s="33"/>
      <c r="W1564" s="33"/>
      <c r="X1564" s="33"/>
      <c r="Y1564" s="33"/>
      <c r="Z1564" s="33"/>
      <c r="AA1564" s="33"/>
      <c r="AB1564" s="33"/>
    </row>
    <row r="1565" spans="1:28">
      <c r="A1565" s="33"/>
      <c r="B1565" s="33"/>
      <c r="C1565" s="33"/>
      <c r="D1565" s="33"/>
      <c r="E1565" s="33"/>
      <c r="F1565" s="33"/>
      <c r="G1565" s="33"/>
      <c r="O1565" s="33"/>
      <c r="P1565" s="33"/>
      <c r="Q1565" s="33"/>
      <c r="R1565" s="33"/>
      <c r="S1565" s="33"/>
      <c r="T1565" s="33"/>
      <c r="U1565" s="33"/>
      <c r="V1565" s="33"/>
      <c r="W1565" s="33"/>
      <c r="X1565" s="33"/>
      <c r="Y1565" s="33"/>
      <c r="Z1565" s="33"/>
      <c r="AA1565" s="33"/>
      <c r="AB1565" s="33"/>
    </row>
    <row r="1566" spans="1:28">
      <c r="A1566" s="33"/>
      <c r="B1566" s="33"/>
      <c r="C1566" s="33"/>
      <c r="D1566" s="33"/>
      <c r="E1566" s="33"/>
      <c r="F1566" s="33"/>
      <c r="G1566" s="33"/>
      <c r="O1566" s="33"/>
      <c r="P1566" s="33"/>
      <c r="Q1566" s="33"/>
      <c r="R1566" s="33"/>
      <c r="S1566" s="33"/>
      <c r="T1566" s="33"/>
      <c r="U1566" s="33"/>
      <c r="V1566" s="33"/>
      <c r="W1566" s="33"/>
      <c r="X1566" s="33"/>
      <c r="Y1566" s="33"/>
      <c r="Z1566" s="33"/>
      <c r="AA1566" s="33"/>
      <c r="AB1566" s="33"/>
    </row>
    <row r="1567" spans="1:28">
      <c r="A1567" s="33"/>
      <c r="B1567" s="33"/>
      <c r="C1567" s="33"/>
      <c r="D1567" s="33"/>
      <c r="E1567" s="33"/>
      <c r="F1567" s="33"/>
      <c r="G1567" s="33"/>
      <c r="O1567" s="33"/>
      <c r="P1567" s="33"/>
      <c r="Q1567" s="33"/>
      <c r="R1567" s="33"/>
      <c r="S1567" s="33"/>
      <c r="T1567" s="33"/>
      <c r="U1567" s="33"/>
      <c r="V1567" s="33"/>
      <c r="W1567" s="33"/>
      <c r="X1567" s="33"/>
      <c r="Y1567" s="33"/>
      <c r="Z1567" s="33"/>
      <c r="AA1567" s="33"/>
      <c r="AB1567" s="33"/>
    </row>
    <row r="1568" spans="1:28">
      <c r="A1568" s="33"/>
      <c r="B1568" s="33"/>
      <c r="C1568" s="33"/>
      <c r="D1568" s="33"/>
      <c r="E1568" s="33"/>
      <c r="F1568" s="33"/>
      <c r="G1568" s="33"/>
      <c r="O1568" s="33"/>
      <c r="P1568" s="33"/>
      <c r="Q1568" s="33"/>
      <c r="R1568" s="33"/>
      <c r="S1568" s="33"/>
      <c r="T1568" s="33"/>
      <c r="U1568" s="33"/>
      <c r="V1568" s="33"/>
      <c r="W1568" s="33"/>
      <c r="X1568" s="33"/>
      <c r="Y1568" s="33"/>
      <c r="Z1568" s="33"/>
      <c r="AA1568" s="33"/>
      <c r="AB1568" s="33"/>
    </row>
    <row r="1569" spans="1:28">
      <c r="A1569" s="33"/>
      <c r="B1569" s="33"/>
      <c r="C1569" s="33"/>
      <c r="D1569" s="33"/>
      <c r="E1569" s="33"/>
      <c r="F1569" s="33"/>
      <c r="G1569" s="33"/>
      <c r="O1569" s="33"/>
      <c r="P1569" s="33"/>
      <c r="Q1569" s="33"/>
      <c r="R1569" s="33"/>
      <c r="S1569" s="33"/>
      <c r="T1569" s="33"/>
      <c r="U1569" s="33"/>
      <c r="V1569" s="33"/>
      <c r="W1569" s="33"/>
      <c r="X1569" s="33"/>
      <c r="Y1569" s="33"/>
      <c r="Z1569" s="33"/>
      <c r="AA1569" s="33"/>
      <c r="AB1569" s="33"/>
    </row>
    <row r="1570" spans="1:28">
      <c r="A1570" s="33"/>
      <c r="B1570" s="33"/>
      <c r="C1570" s="33"/>
      <c r="D1570" s="33"/>
      <c r="E1570" s="33"/>
      <c r="F1570" s="33"/>
      <c r="G1570" s="33"/>
      <c r="O1570" s="33"/>
      <c r="P1570" s="33"/>
      <c r="Q1570" s="33"/>
      <c r="R1570" s="33"/>
      <c r="S1570" s="33"/>
      <c r="T1570" s="33"/>
      <c r="U1570" s="33"/>
      <c r="V1570" s="33"/>
      <c r="W1570" s="33"/>
      <c r="X1570" s="33"/>
      <c r="Y1570" s="33"/>
      <c r="Z1570" s="33"/>
      <c r="AA1570" s="33"/>
      <c r="AB1570" s="33"/>
    </row>
    <row r="1571" spans="1:28">
      <c r="A1571" s="33"/>
      <c r="B1571" s="33"/>
      <c r="C1571" s="33"/>
      <c r="D1571" s="33"/>
      <c r="E1571" s="33"/>
      <c r="F1571" s="33"/>
      <c r="G1571" s="33"/>
      <c r="O1571" s="33"/>
      <c r="P1571" s="33"/>
      <c r="Q1571" s="33"/>
      <c r="R1571" s="33"/>
      <c r="S1571" s="33"/>
      <c r="T1571" s="33"/>
      <c r="U1571" s="33"/>
      <c r="V1571" s="33"/>
      <c r="W1571" s="33"/>
      <c r="X1571" s="33"/>
      <c r="Y1571" s="33"/>
      <c r="Z1571" s="33"/>
      <c r="AA1571" s="33"/>
      <c r="AB1571" s="33"/>
    </row>
    <row r="1572" spans="1:28">
      <c r="A1572" s="33"/>
      <c r="B1572" s="33"/>
      <c r="C1572" s="33"/>
      <c r="D1572" s="33"/>
      <c r="E1572" s="33"/>
      <c r="F1572" s="33"/>
      <c r="G1572" s="33"/>
      <c r="O1572" s="33"/>
      <c r="P1572" s="33"/>
      <c r="Q1572" s="33"/>
      <c r="R1572" s="33"/>
      <c r="S1572" s="33"/>
      <c r="T1572" s="33"/>
      <c r="U1572" s="33"/>
      <c r="V1572" s="33"/>
      <c r="W1572" s="33"/>
      <c r="X1572" s="33"/>
      <c r="Y1572" s="33"/>
      <c r="Z1572" s="33"/>
      <c r="AA1572" s="33"/>
      <c r="AB1572" s="33"/>
    </row>
    <row r="1573" spans="1:28">
      <c r="A1573" s="33"/>
      <c r="B1573" s="33"/>
      <c r="C1573" s="33"/>
      <c r="D1573" s="33"/>
      <c r="E1573" s="33"/>
      <c r="F1573" s="33"/>
      <c r="G1573" s="33"/>
      <c r="O1573" s="33"/>
      <c r="P1573" s="33"/>
      <c r="Q1573" s="33"/>
      <c r="R1573" s="33"/>
      <c r="S1573" s="33"/>
      <c r="T1573" s="33"/>
      <c r="U1573" s="33"/>
      <c r="V1573" s="33"/>
      <c r="W1573" s="33"/>
      <c r="X1573" s="33"/>
      <c r="Y1573" s="33"/>
      <c r="Z1573" s="33"/>
      <c r="AA1573" s="33"/>
      <c r="AB1573" s="33"/>
    </row>
    <row r="1574" spans="1:28">
      <c r="A1574" s="33"/>
      <c r="B1574" s="33"/>
      <c r="C1574" s="33"/>
      <c r="D1574" s="33"/>
      <c r="E1574" s="33"/>
      <c r="F1574" s="33"/>
      <c r="G1574" s="33"/>
      <c r="O1574" s="33"/>
      <c r="P1574" s="33"/>
      <c r="Q1574" s="33"/>
      <c r="R1574" s="33"/>
      <c r="S1574" s="33"/>
      <c r="T1574" s="33"/>
      <c r="U1574" s="33"/>
      <c r="V1574" s="33"/>
      <c r="W1574" s="33"/>
      <c r="X1574" s="33"/>
      <c r="Y1574" s="33"/>
      <c r="Z1574" s="33"/>
      <c r="AA1574" s="33"/>
      <c r="AB1574" s="33"/>
    </row>
    <row r="1575" spans="1:28">
      <c r="A1575" s="33"/>
      <c r="B1575" s="33"/>
      <c r="C1575" s="33"/>
      <c r="D1575" s="33"/>
      <c r="E1575" s="33"/>
      <c r="F1575" s="33"/>
      <c r="G1575" s="33"/>
      <c r="O1575" s="33"/>
      <c r="P1575" s="33"/>
      <c r="Q1575" s="33"/>
      <c r="R1575" s="33"/>
      <c r="S1575" s="33"/>
      <c r="T1575" s="33"/>
      <c r="U1575" s="33"/>
      <c r="V1575" s="33"/>
      <c r="W1575" s="33"/>
      <c r="X1575" s="33"/>
      <c r="Y1575" s="33"/>
      <c r="Z1575" s="33"/>
      <c r="AA1575" s="33"/>
      <c r="AB1575" s="33"/>
    </row>
    <row r="1576" spans="1:28">
      <c r="A1576" s="33"/>
      <c r="B1576" s="33"/>
      <c r="C1576" s="33"/>
      <c r="D1576" s="33"/>
      <c r="E1576" s="33"/>
      <c r="F1576" s="33"/>
      <c r="G1576" s="33"/>
      <c r="O1576" s="33"/>
      <c r="P1576" s="33"/>
      <c r="Q1576" s="33"/>
      <c r="R1576" s="33"/>
      <c r="S1576" s="33"/>
      <c r="T1576" s="33"/>
      <c r="U1576" s="33"/>
      <c r="V1576" s="33"/>
      <c r="W1576" s="33"/>
      <c r="X1576" s="33"/>
      <c r="Y1576" s="33"/>
      <c r="Z1576" s="33"/>
      <c r="AA1576" s="33"/>
      <c r="AB1576" s="33"/>
    </row>
    <row r="1577" spans="1:28">
      <c r="A1577" s="33"/>
      <c r="B1577" s="33"/>
      <c r="C1577" s="33"/>
      <c r="D1577" s="33"/>
      <c r="E1577" s="33"/>
      <c r="F1577" s="33"/>
      <c r="G1577" s="33"/>
      <c r="O1577" s="33"/>
      <c r="P1577" s="33"/>
      <c r="Q1577" s="33"/>
      <c r="R1577" s="33"/>
      <c r="S1577" s="33"/>
      <c r="T1577" s="33"/>
      <c r="U1577" s="33"/>
      <c r="V1577" s="33"/>
      <c r="W1577" s="33"/>
      <c r="X1577" s="33"/>
      <c r="Y1577" s="33"/>
      <c r="Z1577" s="33"/>
      <c r="AA1577" s="33"/>
      <c r="AB1577" s="33"/>
    </row>
    <row r="1578" spans="1:28">
      <c r="A1578" s="33"/>
      <c r="B1578" s="33"/>
      <c r="C1578" s="33"/>
      <c r="D1578" s="33"/>
      <c r="E1578" s="33"/>
      <c r="F1578" s="33"/>
      <c r="G1578" s="33"/>
      <c r="O1578" s="33"/>
      <c r="P1578" s="33"/>
      <c r="Q1578" s="33"/>
      <c r="R1578" s="33"/>
      <c r="S1578" s="33"/>
      <c r="T1578" s="33"/>
      <c r="U1578" s="33"/>
      <c r="V1578" s="33"/>
      <c r="W1578" s="33"/>
      <c r="X1578" s="33"/>
      <c r="Y1578" s="33"/>
      <c r="Z1578" s="33"/>
      <c r="AA1578" s="33"/>
      <c r="AB1578" s="33"/>
    </row>
    <row r="1579" spans="1:28">
      <c r="A1579" s="33"/>
      <c r="B1579" s="33"/>
      <c r="C1579" s="33"/>
      <c r="D1579" s="33"/>
      <c r="E1579" s="33"/>
      <c r="F1579" s="33"/>
      <c r="G1579" s="33"/>
      <c r="O1579" s="33"/>
      <c r="P1579" s="33"/>
      <c r="Q1579" s="33"/>
      <c r="R1579" s="33"/>
      <c r="S1579" s="33"/>
      <c r="T1579" s="33"/>
      <c r="U1579" s="33"/>
      <c r="V1579" s="33"/>
      <c r="W1579" s="33"/>
      <c r="X1579" s="33"/>
      <c r="Y1579" s="33"/>
      <c r="Z1579" s="33"/>
      <c r="AA1579" s="33"/>
      <c r="AB1579" s="33"/>
    </row>
    <row r="1580" spans="1:28">
      <c r="A1580" s="33"/>
      <c r="B1580" s="33"/>
      <c r="C1580" s="33"/>
      <c r="D1580" s="33"/>
      <c r="E1580" s="33"/>
      <c r="F1580" s="33"/>
      <c r="G1580" s="33"/>
      <c r="O1580" s="33"/>
      <c r="P1580" s="33"/>
      <c r="Q1580" s="33"/>
      <c r="R1580" s="33"/>
      <c r="S1580" s="33"/>
      <c r="T1580" s="33"/>
      <c r="U1580" s="33"/>
      <c r="V1580" s="33"/>
      <c r="W1580" s="33"/>
      <c r="X1580" s="33"/>
      <c r="Y1580" s="33"/>
      <c r="Z1580" s="33"/>
      <c r="AA1580" s="33"/>
      <c r="AB1580" s="33"/>
    </row>
    <row r="1581" spans="1:28">
      <c r="A1581" s="33"/>
      <c r="B1581" s="33"/>
      <c r="C1581" s="33"/>
      <c r="D1581" s="33"/>
      <c r="E1581" s="33"/>
      <c r="F1581" s="33"/>
      <c r="G1581" s="33"/>
      <c r="O1581" s="33"/>
      <c r="P1581" s="33"/>
      <c r="Q1581" s="33"/>
      <c r="R1581" s="33"/>
      <c r="S1581" s="33"/>
      <c r="T1581" s="33"/>
      <c r="U1581" s="33"/>
      <c r="V1581" s="33"/>
      <c r="W1581" s="33"/>
      <c r="X1581" s="33"/>
      <c r="Y1581" s="33"/>
      <c r="Z1581" s="33"/>
      <c r="AA1581" s="33"/>
      <c r="AB1581" s="33"/>
    </row>
    <row r="1582" spans="1:28">
      <c r="A1582" s="33"/>
      <c r="B1582" s="33"/>
      <c r="C1582" s="33"/>
      <c r="D1582" s="33"/>
      <c r="E1582" s="33"/>
      <c r="F1582" s="33"/>
      <c r="G1582" s="33"/>
      <c r="O1582" s="33"/>
      <c r="P1582" s="33"/>
      <c r="Q1582" s="33"/>
      <c r="R1582" s="33"/>
      <c r="S1582" s="33"/>
      <c r="T1582" s="33"/>
      <c r="U1582" s="33"/>
      <c r="V1582" s="33"/>
      <c r="W1582" s="33"/>
      <c r="X1582" s="33"/>
      <c r="Y1582" s="33"/>
      <c r="Z1582" s="33"/>
      <c r="AA1582" s="33"/>
      <c r="AB1582" s="33"/>
    </row>
    <row r="1583" spans="1:28">
      <c r="A1583" s="33"/>
      <c r="B1583" s="33"/>
      <c r="C1583" s="33"/>
      <c r="D1583" s="33"/>
      <c r="E1583" s="33"/>
      <c r="F1583" s="33"/>
      <c r="G1583" s="33"/>
      <c r="O1583" s="33"/>
      <c r="P1583" s="33"/>
      <c r="Q1583" s="33"/>
      <c r="R1583" s="33"/>
      <c r="S1583" s="33"/>
      <c r="T1583" s="33"/>
      <c r="U1583" s="33"/>
      <c r="V1583" s="33"/>
      <c r="W1583" s="33"/>
      <c r="X1583" s="33"/>
      <c r="Y1583" s="33"/>
      <c r="Z1583" s="33"/>
      <c r="AA1583" s="33"/>
      <c r="AB1583" s="33"/>
    </row>
    <row r="1584" spans="1:28">
      <c r="A1584" s="33"/>
      <c r="B1584" s="33"/>
      <c r="C1584" s="33"/>
      <c r="D1584" s="33"/>
      <c r="E1584" s="33"/>
      <c r="F1584" s="33"/>
      <c r="G1584" s="33"/>
      <c r="O1584" s="33"/>
      <c r="P1584" s="33"/>
      <c r="Q1584" s="33"/>
      <c r="R1584" s="33"/>
      <c r="S1584" s="33"/>
      <c r="T1584" s="33"/>
      <c r="U1584" s="33"/>
      <c r="V1584" s="33"/>
      <c r="W1584" s="33"/>
      <c r="X1584" s="33"/>
      <c r="Y1584" s="33"/>
      <c r="Z1584" s="33"/>
      <c r="AA1584" s="33"/>
      <c r="AB1584" s="33"/>
    </row>
    <row r="1585" spans="1:28">
      <c r="A1585" s="33"/>
      <c r="B1585" s="33"/>
      <c r="C1585" s="33"/>
      <c r="D1585" s="33"/>
      <c r="E1585" s="33"/>
      <c r="F1585" s="33"/>
      <c r="G1585" s="33"/>
      <c r="O1585" s="33"/>
      <c r="P1585" s="33"/>
      <c r="Q1585" s="33"/>
      <c r="R1585" s="33"/>
      <c r="S1585" s="33"/>
      <c r="T1585" s="33"/>
      <c r="U1585" s="33"/>
      <c r="V1585" s="33"/>
      <c r="W1585" s="33"/>
      <c r="X1585" s="33"/>
      <c r="Y1585" s="33"/>
      <c r="Z1585" s="33"/>
      <c r="AA1585" s="33"/>
      <c r="AB1585" s="33"/>
    </row>
    <row r="1586" spans="1:28">
      <c r="A1586" s="33"/>
      <c r="B1586" s="33"/>
      <c r="C1586" s="33"/>
      <c r="D1586" s="33"/>
      <c r="E1586" s="33"/>
      <c r="F1586" s="33"/>
      <c r="G1586" s="33"/>
      <c r="O1586" s="33"/>
      <c r="P1586" s="33"/>
      <c r="Q1586" s="33"/>
      <c r="R1586" s="33"/>
      <c r="S1586" s="33"/>
      <c r="T1586" s="33"/>
      <c r="U1586" s="33"/>
      <c r="V1586" s="33"/>
      <c r="W1586" s="33"/>
      <c r="X1586" s="33"/>
      <c r="Y1586" s="33"/>
      <c r="Z1586" s="33"/>
      <c r="AA1586" s="33"/>
      <c r="AB1586" s="33"/>
    </row>
    <row r="1587" spans="1:28">
      <c r="A1587" s="33"/>
      <c r="B1587" s="33"/>
      <c r="C1587" s="33"/>
      <c r="D1587" s="33"/>
      <c r="E1587" s="33"/>
      <c r="F1587" s="33"/>
      <c r="G1587" s="33"/>
      <c r="O1587" s="33"/>
      <c r="P1587" s="33"/>
      <c r="Q1587" s="33"/>
      <c r="R1587" s="33"/>
      <c r="S1587" s="33"/>
      <c r="T1587" s="33"/>
      <c r="U1587" s="33"/>
      <c r="V1587" s="33"/>
      <c r="W1587" s="33"/>
      <c r="X1587" s="33"/>
      <c r="Y1587" s="33"/>
      <c r="Z1587" s="33"/>
      <c r="AA1587" s="33"/>
      <c r="AB1587" s="33"/>
    </row>
    <row r="1588" spans="1:28">
      <c r="A1588" s="33"/>
      <c r="B1588" s="33"/>
      <c r="C1588" s="33"/>
      <c r="D1588" s="33"/>
      <c r="E1588" s="33"/>
      <c r="F1588" s="33"/>
      <c r="G1588" s="33"/>
      <c r="O1588" s="33"/>
      <c r="P1588" s="33"/>
      <c r="Q1588" s="33"/>
      <c r="R1588" s="33"/>
      <c r="S1588" s="33"/>
      <c r="T1588" s="33"/>
      <c r="U1588" s="33"/>
      <c r="V1588" s="33"/>
      <c r="W1588" s="33"/>
      <c r="X1588" s="33"/>
      <c r="Y1588" s="33"/>
      <c r="Z1588" s="33"/>
      <c r="AA1588" s="33"/>
      <c r="AB1588" s="33"/>
    </row>
    <row r="1589" spans="1:28">
      <c r="A1589" s="33"/>
      <c r="B1589" s="33"/>
      <c r="C1589" s="33"/>
      <c r="D1589" s="33"/>
      <c r="E1589" s="33"/>
      <c r="F1589" s="33"/>
      <c r="G1589" s="33"/>
      <c r="O1589" s="33"/>
      <c r="P1589" s="33"/>
      <c r="Q1589" s="33"/>
      <c r="R1589" s="33"/>
      <c r="S1589" s="33"/>
      <c r="T1589" s="33"/>
      <c r="U1589" s="33"/>
      <c r="V1589" s="33"/>
      <c r="W1589" s="33"/>
      <c r="X1589" s="33"/>
      <c r="Y1589" s="33"/>
      <c r="Z1589" s="33"/>
      <c r="AA1589" s="33"/>
      <c r="AB1589" s="33"/>
    </row>
    <row r="1590" spans="1:28">
      <c r="A1590" s="33"/>
      <c r="B1590" s="33"/>
      <c r="C1590" s="33"/>
      <c r="D1590" s="33"/>
      <c r="E1590" s="33"/>
      <c r="F1590" s="33"/>
      <c r="G1590" s="33"/>
      <c r="O1590" s="33"/>
      <c r="P1590" s="33"/>
      <c r="Q1590" s="33"/>
      <c r="R1590" s="33"/>
      <c r="S1590" s="33"/>
      <c r="T1590" s="33"/>
      <c r="U1590" s="33"/>
      <c r="V1590" s="33"/>
      <c r="W1590" s="33"/>
      <c r="X1590" s="33"/>
      <c r="Y1590" s="33"/>
      <c r="Z1590" s="33"/>
      <c r="AA1590" s="33"/>
      <c r="AB1590" s="33"/>
    </row>
    <row r="1591" spans="1:28">
      <c r="A1591" s="33"/>
      <c r="B1591" s="33"/>
      <c r="C1591" s="33"/>
      <c r="D1591" s="33"/>
      <c r="E1591" s="33"/>
      <c r="F1591" s="33"/>
      <c r="G1591" s="33"/>
      <c r="O1591" s="33"/>
      <c r="P1591" s="33"/>
      <c r="Q1591" s="33"/>
      <c r="R1591" s="33"/>
      <c r="S1591" s="33"/>
      <c r="T1591" s="33"/>
      <c r="U1591" s="33"/>
      <c r="V1591" s="33"/>
      <c r="W1591" s="33"/>
      <c r="X1591" s="33"/>
      <c r="Y1591" s="33"/>
      <c r="Z1591" s="33"/>
      <c r="AA1591" s="33"/>
      <c r="AB1591" s="33"/>
    </row>
    <row r="1592" spans="1:28">
      <c r="A1592" s="33"/>
      <c r="B1592" s="33"/>
      <c r="C1592" s="33"/>
      <c r="D1592" s="33"/>
      <c r="E1592" s="33"/>
      <c r="F1592" s="33"/>
      <c r="G1592" s="33"/>
      <c r="O1592" s="33"/>
      <c r="P1592" s="33"/>
      <c r="Q1592" s="33"/>
      <c r="R1592" s="33"/>
      <c r="S1592" s="33"/>
      <c r="T1592" s="33"/>
      <c r="U1592" s="33"/>
      <c r="V1592" s="33"/>
      <c r="W1592" s="33"/>
      <c r="X1592" s="33"/>
      <c r="Y1592" s="33"/>
      <c r="Z1592" s="33"/>
      <c r="AA1592" s="33"/>
      <c r="AB1592" s="33"/>
    </row>
    <row r="1593" spans="1:28">
      <c r="A1593" s="33"/>
      <c r="B1593" s="33"/>
      <c r="C1593" s="33"/>
      <c r="D1593" s="33"/>
      <c r="E1593" s="33"/>
      <c r="F1593" s="33"/>
      <c r="G1593" s="33"/>
      <c r="O1593" s="33"/>
      <c r="P1593" s="33"/>
      <c r="Q1593" s="33"/>
      <c r="R1593" s="33"/>
      <c r="S1593" s="33"/>
      <c r="T1593" s="33"/>
      <c r="U1593" s="33"/>
      <c r="V1593" s="33"/>
      <c r="W1593" s="33"/>
      <c r="X1593" s="33"/>
      <c r="Y1593" s="33"/>
      <c r="Z1593" s="33"/>
      <c r="AA1593" s="33"/>
      <c r="AB1593" s="33"/>
    </row>
    <row r="1594" spans="1:28">
      <c r="A1594" s="33"/>
      <c r="B1594" s="33"/>
      <c r="C1594" s="33"/>
      <c r="D1594" s="33"/>
      <c r="E1594" s="33"/>
      <c r="F1594" s="33"/>
      <c r="G1594" s="33"/>
      <c r="O1594" s="33"/>
      <c r="P1594" s="33"/>
      <c r="Q1594" s="33"/>
      <c r="R1594" s="33"/>
      <c r="S1594" s="33"/>
      <c r="T1594" s="33"/>
      <c r="U1594" s="33"/>
      <c r="V1594" s="33"/>
      <c r="W1594" s="33"/>
      <c r="X1594" s="33"/>
      <c r="Y1594" s="33"/>
      <c r="Z1594" s="33"/>
      <c r="AA1594" s="33"/>
      <c r="AB1594" s="33"/>
    </row>
    <row r="1595" spans="1:28">
      <c r="A1595" s="33"/>
      <c r="B1595" s="33"/>
      <c r="C1595" s="33"/>
      <c r="D1595" s="33"/>
      <c r="E1595" s="33"/>
      <c r="F1595" s="33"/>
      <c r="G1595" s="33"/>
      <c r="O1595" s="33"/>
      <c r="P1595" s="33"/>
      <c r="Q1595" s="33"/>
      <c r="R1595" s="33"/>
      <c r="S1595" s="33"/>
      <c r="T1595" s="33"/>
      <c r="U1595" s="33"/>
      <c r="V1595" s="33"/>
      <c r="W1595" s="33"/>
      <c r="X1595" s="33"/>
      <c r="Y1595" s="33"/>
      <c r="Z1595" s="33"/>
      <c r="AA1595" s="33"/>
      <c r="AB1595" s="33"/>
    </row>
    <row r="1596" spans="1:28">
      <c r="A1596" s="33"/>
      <c r="B1596" s="33"/>
      <c r="C1596" s="33"/>
      <c r="D1596" s="33"/>
      <c r="E1596" s="33"/>
      <c r="F1596" s="33"/>
      <c r="G1596" s="33"/>
      <c r="O1596" s="33"/>
      <c r="P1596" s="33"/>
      <c r="Q1596" s="33"/>
      <c r="R1596" s="33"/>
      <c r="S1596" s="33"/>
      <c r="T1596" s="33"/>
      <c r="U1596" s="33"/>
      <c r="V1596" s="33"/>
      <c r="W1596" s="33"/>
      <c r="X1596" s="33"/>
      <c r="Y1596" s="33"/>
      <c r="Z1596" s="33"/>
      <c r="AA1596" s="33"/>
      <c r="AB1596" s="33"/>
    </row>
    <row r="1597" spans="1:28">
      <c r="A1597" s="33"/>
      <c r="B1597" s="33"/>
      <c r="C1597" s="33"/>
      <c r="D1597" s="33"/>
      <c r="E1597" s="33"/>
      <c r="F1597" s="33"/>
      <c r="G1597" s="33"/>
      <c r="O1597" s="33"/>
      <c r="P1597" s="33"/>
      <c r="Q1597" s="33"/>
      <c r="R1597" s="33"/>
      <c r="S1597" s="33"/>
      <c r="T1597" s="33"/>
      <c r="U1597" s="33"/>
      <c r="V1597" s="33"/>
      <c r="W1597" s="33"/>
      <c r="X1597" s="33"/>
      <c r="Y1597" s="33"/>
      <c r="Z1597" s="33"/>
      <c r="AA1597" s="33"/>
      <c r="AB1597" s="33"/>
    </row>
    <row r="1598" spans="1:28">
      <c r="A1598" s="33"/>
      <c r="B1598" s="33"/>
      <c r="C1598" s="33"/>
      <c r="D1598" s="33"/>
      <c r="E1598" s="33"/>
      <c r="F1598" s="33"/>
      <c r="G1598" s="33"/>
      <c r="O1598" s="33"/>
      <c r="P1598" s="33"/>
      <c r="Q1598" s="33"/>
      <c r="R1598" s="33"/>
      <c r="S1598" s="33"/>
      <c r="T1598" s="33"/>
      <c r="U1598" s="33"/>
      <c r="V1598" s="33"/>
      <c r="W1598" s="33"/>
      <c r="X1598" s="33"/>
      <c r="Y1598" s="33"/>
      <c r="Z1598" s="33"/>
      <c r="AA1598" s="33"/>
      <c r="AB1598" s="33"/>
    </row>
    <row r="1599" spans="1:28">
      <c r="A1599" s="33"/>
      <c r="B1599" s="33"/>
      <c r="C1599" s="33"/>
      <c r="D1599" s="33"/>
      <c r="E1599" s="33"/>
      <c r="F1599" s="33"/>
      <c r="G1599" s="33"/>
      <c r="O1599" s="33"/>
      <c r="P1599" s="33"/>
      <c r="Q1599" s="33"/>
      <c r="R1599" s="33"/>
      <c r="S1599" s="33"/>
      <c r="T1599" s="33"/>
      <c r="U1599" s="33"/>
      <c r="V1599" s="33"/>
      <c r="W1599" s="33"/>
      <c r="X1599" s="33"/>
      <c r="Y1599" s="33"/>
      <c r="Z1599" s="33"/>
      <c r="AA1599" s="33"/>
      <c r="AB1599" s="33"/>
    </row>
    <row r="1600" spans="1:28">
      <c r="A1600" s="33"/>
      <c r="B1600" s="33"/>
      <c r="C1600" s="33"/>
      <c r="D1600" s="33"/>
      <c r="E1600" s="33"/>
      <c r="F1600" s="33"/>
      <c r="G1600" s="33"/>
      <c r="O1600" s="33"/>
      <c r="P1600" s="33"/>
      <c r="Q1600" s="33"/>
      <c r="R1600" s="33"/>
      <c r="S1600" s="33"/>
      <c r="T1600" s="33"/>
      <c r="U1600" s="33"/>
      <c r="V1600" s="33"/>
      <c r="W1600" s="33"/>
      <c r="X1600" s="33"/>
      <c r="Y1600" s="33"/>
      <c r="Z1600" s="33"/>
      <c r="AA1600" s="33"/>
      <c r="AB1600" s="33"/>
    </row>
    <row r="1601" spans="1:28">
      <c r="A1601" s="33"/>
      <c r="B1601" s="33"/>
      <c r="C1601" s="33"/>
      <c r="D1601" s="33"/>
      <c r="E1601" s="33"/>
      <c r="F1601" s="33"/>
      <c r="G1601" s="33"/>
      <c r="O1601" s="33"/>
      <c r="P1601" s="33"/>
      <c r="Q1601" s="33"/>
      <c r="R1601" s="33"/>
      <c r="S1601" s="33"/>
      <c r="T1601" s="33"/>
      <c r="U1601" s="33"/>
      <c r="V1601" s="33"/>
      <c r="W1601" s="33"/>
      <c r="X1601" s="33"/>
      <c r="Y1601" s="33"/>
      <c r="Z1601" s="33"/>
      <c r="AA1601" s="33"/>
      <c r="AB1601" s="33"/>
    </row>
    <row r="1602" spans="1:28">
      <c r="A1602" s="33"/>
      <c r="B1602" s="33"/>
      <c r="C1602" s="33"/>
      <c r="D1602" s="33"/>
      <c r="E1602" s="33"/>
      <c r="F1602" s="33"/>
      <c r="G1602" s="33"/>
      <c r="O1602" s="33"/>
      <c r="P1602" s="33"/>
      <c r="Q1602" s="33"/>
      <c r="R1602" s="33"/>
      <c r="S1602" s="33"/>
      <c r="T1602" s="33"/>
      <c r="U1602" s="33"/>
      <c r="V1602" s="33"/>
      <c r="W1602" s="33"/>
      <c r="X1602" s="33"/>
      <c r="Y1602" s="33"/>
      <c r="Z1602" s="33"/>
      <c r="AA1602" s="33"/>
      <c r="AB1602" s="33"/>
    </row>
    <row r="1603" spans="1:28">
      <c r="A1603" s="33"/>
      <c r="B1603" s="33"/>
      <c r="C1603" s="33"/>
      <c r="D1603" s="33"/>
      <c r="E1603" s="33"/>
      <c r="F1603" s="33"/>
      <c r="G1603" s="33"/>
      <c r="O1603" s="33"/>
      <c r="P1603" s="33"/>
      <c r="Q1603" s="33"/>
      <c r="R1603" s="33"/>
      <c r="S1603" s="33"/>
      <c r="T1603" s="33"/>
      <c r="U1603" s="33"/>
      <c r="V1603" s="33"/>
      <c r="W1603" s="33"/>
      <c r="X1603" s="33"/>
      <c r="Y1603" s="33"/>
      <c r="Z1603" s="33"/>
      <c r="AA1603" s="33"/>
      <c r="AB1603" s="33"/>
    </row>
    <row r="1604" spans="1:28">
      <c r="A1604" s="33"/>
      <c r="B1604" s="33"/>
      <c r="C1604" s="33"/>
      <c r="D1604" s="33"/>
      <c r="E1604" s="33"/>
      <c r="F1604" s="33"/>
      <c r="G1604" s="33"/>
      <c r="O1604" s="33"/>
      <c r="P1604" s="33"/>
      <c r="Q1604" s="33"/>
      <c r="R1604" s="33"/>
      <c r="S1604" s="33"/>
      <c r="T1604" s="33"/>
      <c r="U1604" s="33"/>
      <c r="V1604" s="33"/>
      <c r="W1604" s="33"/>
      <c r="X1604" s="33"/>
      <c r="Y1604" s="33"/>
      <c r="Z1604" s="33"/>
      <c r="AA1604" s="33"/>
      <c r="AB1604" s="33"/>
    </row>
    <row r="1605" spans="1:28">
      <c r="A1605" s="33"/>
      <c r="B1605" s="33"/>
      <c r="C1605" s="33"/>
      <c r="D1605" s="33"/>
      <c r="E1605" s="33"/>
      <c r="F1605" s="33"/>
      <c r="G1605" s="33"/>
      <c r="O1605" s="33"/>
      <c r="P1605" s="33"/>
      <c r="Q1605" s="33"/>
      <c r="R1605" s="33"/>
      <c r="S1605" s="33"/>
      <c r="T1605" s="33"/>
      <c r="U1605" s="33"/>
      <c r="V1605" s="33"/>
      <c r="W1605" s="33"/>
      <c r="X1605" s="33"/>
      <c r="Y1605" s="33"/>
      <c r="Z1605" s="33"/>
      <c r="AA1605" s="33"/>
      <c r="AB1605" s="33"/>
    </row>
    <row r="1606" spans="1:28">
      <c r="A1606" s="33"/>
      <c r="B1606" s="33"/>
      <c r="C1606" s="33"/>
      <c r="D1606" s="33"/>
      <c r="E1606" s="33"/>
      <c r="F1606" s="33"/>
      <c r="G1606" s="33"/>
      <c r="O1606" s="33"/>
      <c r="P1606" s="33"/>
      <c r="Q1606" s="33"/>
      <c r="R1606" s="33"/>
      <c r="S1606" s="33"/>
      <c r="T1606" s="33"/>
      <c r="U1606" s="33"/>
      <c r="V1606" s="33"/>
      <c r="W1606" s="33"/>
      <c r="X1606" s="33"/>
      <c r="Y1606" s="33"/>
      <c r="Z1606" s="33"/>
      <c r="AA1606" s="33"/>
      <c r="AB1606" s="33"/>
    </row>
    <row r="1607" spans="1:28">
      <c r="A1607" s="33"/>
      <c r="B1607" s="33"/>
      <c r="C1607" s="33"/>
      <c r="D1607" s="33"/>
      <c r="E1607" s="33"/>
      <c r="F1607" s="33"/>
      <c r="G1607" s="33"/>
      <c r="O1607" s="33"/>
      <c r="P1607" s="33"/>
      <c r="Q1607" s="33"/>
      <c r="R1607" s="33"/>
      <c r="S1607" s="33"/>
      <c r="T1607" s="33"/>
      <c r="U1607" s="33"/>
      <c r="V1607" s="33"/>
      <c r="W1607" s="33"/>
      <c r="X1607" s="33"/>
      <c r="Y1607" s="33"/>
      <c r="Z1607" s="33"/>
      <c r="AA1607" s="33"/>
      <c r="AB1607" s="33"/>
    </row>
    <row r="1608" spans="1:28">
      <c r="A1608" s="33"/>
      <c r="B1608" s="33"/>
      <c r="C1608" s="33"/>
      <c r="D1608" s="33"/>
      <c r="E1608" s="33"/>
      <c r="F1608" s="33"/>
      <c r="G1608" s="33"/>
      <c r="O1608" s="33"/>
      <c r="P1608" s="33"/>
      <c r="Q1608" s="33"/>
      <c r="R1608" s="33"/>
      <c r="S1608" s="33"/>
      <c r="T1608" s="33"/>
      <c r="U1608" s="33"/>
      <c r="V1608" s="33"/>
      <c r="W1608" s="33"/>
      <c r="X1608" s="33"/>
      <c r="Y1608" s="33"/>
      <c r="Z1608" s="33"/>
      <c r="AA1608" s="33"/>
      <c r="AB1608" s="33"/>
    </row>
    <row r="1609" spans="1:28">
      <c r="A1609" s="33"/>
      <c r="B1609" s="33"/>
      <c r="C1609" s="33"/>
      <c r="D1609" s="33"/>
      <c r="E1609" s="33"/>
      <c r="F1609" s="33"/>
      <c r="G1609" s="33"/>
      <c r="O1609" s="33"/>
      <c r="P1609" s="33"/>
      <c r="Q1609" s="33"/>
      <c r="R1609" s="33"/>
      <c r="S1609" s="33"/>
      <c r="T1609" s="33"/>
      <c r="U1609" s="33"/>
      <c r="V1609" s="33"/>
      <c r="W1609" s="33"/>
      <c r="X1609" s="33"/>
      <c r="Y1609" s="33"/>
      <c r="Z1609" s="33"/>
      <c r="AA1609" s="33"/>
      <c r="AB1609" s="33"/>
    </row>
    <row r="1610" spans="1:28">
      <c r="A1610" s="33"/>
      <c r="B1610" s="33"/>
      <c r="C1610" s="33"/>
      <c r="D1610" s="33"/>
      <c r="E1610" s="33"/>
      <c r="F1610" s="33"/>
      <c r="G1610" s="33"/>
      <c r="O1610" s="33"/>
      <c r="P1610" s="33"/>
      <c r="Q1610" s="33"/>
      <c r="R1610" s="33"/>
      <c r="S1610" s="33"/>
      <c r="T1610" s="33"/>
      <c r="U1610" s="33"/>
      <c r="V1610" s="33"/>
      <c r="W1610" s="33"/>
      <c r="X1610" s="33"/>
      <c r="Y1610" s="33"/>
      <c r="Z1610" s="33"/>
      <c r="AA1610" s="33"/>
      <c r="AB1610" s="33"/>
    </row>
    <row r="1611" spans="1:28">
      <c r="A1611" s="33"/>
      <c r="B1611" s="33"/>
      <c r="C1611" s="33"/>
      <c r="D1611" s="33"/>
      <c r="E1611" s="33"/>
      <c r="F1611" s="33"/>
      <c r="G1611" s="33"/>
      <c r="O1611" s="33"/>
      <c r="P1611" s="33"/>
      <c r="Q1611" s="33"/>
      <c r="R1611" s="33"/>
      <c r="S1611" s="33"/>
      <c r="T1611" s="33"/>
      <c r="U1611" s="33"/>
      <c r="V1611" s="33"/>
      <c r="W1611" s="33"/>
      <c r="X1611" s="33"/>
      <c r="Y1611" s="33"/>
      <c r="Z1611" s="33"/>
      <c r="AA1611" s="33"/>
      <c r="AB1611" s="33"/>
    </row>
    <row r="1612" spans="1:28">
      <c r="A1612" s="33"/>
      <c r="B1612" s="33"/>
      <c r="C1612" s="33"/>
      <c r="D1612" s="33"/>
      <c r="E1612" s="33"/>
      <c r="F1612" s="33"/>
      <c r="G1612" s="33"/>
      <c r="O1612" s="33"/>
      <c r="P1612" s="33"/>
      <c r="Q1612" s="33"/>
      <c r="R1612" s="33"/>
      <c r="S1612" s="33"/>
      <c r="T1612" s="33"/>
      <c r="U1612" s="33"/>
      <c r="V1612" s="33"/>
      <c r="W1612" s="33"/>
      <c r="X1612" s="33"/>
      <c r="Y1612" s="33"/>
      <c r="Z1612" s="33"/>
      <c r="AA1612" s="33"/>
      <c r="AB1612" s="33"/>
    </row>
    <row r="1613" spans="1:28">
      <c r="A1613" s="33"/>
      <c r="B1613" s="33"/>
      <c r="C1613" s="33"/>
      <c r="D1613" s="33"/>
      <c r="E1613" s="33"/>
      <c r="F1613" s="33"/>
      <c r="G1613" s="33"/>
      <c r="O1613" s="33"/>
      <c r="P1613" s="33"/>
      <c r="Q1613" s="33"/>
      <c r="R1613" s="33"/>
      <c r="S1613" s="33"/>
      <c r="T1613" s="33"/>
      <c r="U1613" s="33"/>
      <c r="V1613" s="33"/>
      <c r="W1613" s="33"/>
      <c r="X1613" s="33"/>
      <c r="Y1613" s="33"/>
      <c r="Z1613" s="33"/>
      <c r="AA1613" s="33"/>
      <c r="AB1613" s="33"/>
    </row>
    <row r="1614" spans="1:28">
      <c r="A1614" s="33"/>
      <c r="B1614" s="33"/>
      <c r="C1614" s="33"/>
      <c r="D1614" s="33"/>
      <c r="E1614" s="33"/>
      <c r="F1614" s="33"/>
      <c r="G1614" s="33"/>
      <c r="O1614" s="33"/>
      <c r="P1614" s="33"/>
      <c r="Q1614" s="33"/>
      <c r="R1614" s="33"/>
      <c r="S1614" s="33"/>
      <c r="T1614" s="33"/>
      <c r="U1614" s="33"/>
      <c r="V1614" s="33"/>
      <c r="W1614" s="33"/>
      <c r="X1614" s="33"/>
      <c r="Y1614" s="33"/>
      <c r="Z1614" s="33"/>
      <c r="AA1614" s="33"/>
      <c r="AB1614" s="33"/>
    </row>
    <row r="1615" spans="1:28">
      <c r="A1615" s="33"/>
      <c r="B1615" s="33"/>
      <c r="C1615" s="33"/>
      <c r="D1615" s="33"/>
      <c r="E1615" s="33"/>
      <c r="F1615" s="33"/>
      <c r="G1615" s="33"/>
      <c r="O1615" s="33"/>
      <c r="P1615" s="33"/>
      <c r="Q1615" s="33"/>
      <c r="R1615" s="33"/>
      <c r="S1615" s="33"/>
      <c r="T1615" s="33"/>
      <c r="U1615" s="33"/>
      <c r="V1615" s="33"/>
      <c r="W1615" s="33"/>
      <c r="X1615" s="33"/>
      <c r="Y1615" s="33"/>
      <c r="Z1615" s="33"/>
      <c r="AA1615" s="33"/>
      <c r="AB1615" s="33"/>
    </row>
    <row r="1616" spans="1:28">
      <c r="A1616" s="33"/>
      <c r="B1616" s="33"/>
      <c r="C1616" s="33"/>
      <c r="D1616" s="33"/>
      <c r="E1616" s="33"/>
      <c r="F1616" s="33"/>
      <c r="G1616" s="33"/>
      <c r="O1616" s="33"/>
      <c r="P1616" s="33"/>
      <c r="Q1616" s="33"/>
      <c r="R1616" s="33"/>
      <c r="S1616" s="33"/>
      <c r="T1616" s="33"/>
      <c r="U1616" s="33"/>
      <c r="V1616" s="33"/>
      <c r="W1616" s="33"/>
      <c r="X1616" s="33"/>
      <c r="Y1616" s="33"/>
      <c r="Z1616" s="33"/>
      <c r="AA1616" s="33"/>
      <c r="AB1616" s="33"/>
    </row>
    <row r="1617" spans="1:28">
      <c r="A1617" s="33"/>
      <c r="B1617" s="33"/>
      <c r="C1617" s="33"/>
      <c r="D1617" s="33"/>
      <c r="E1617" s="33"/>
      <c r="F1617" s="33"/>
      <c r="G1617" s="33"/>
      <c r="O1617" s="33"/>
      <c r="P1617" s="33"/>
      <c r="Q1617" s="33"/>
      <c r="R1617" s="33"/>
      <c r="S1617" s="33"/>
      <c r="T1617" s="33"/>
      <c r="U1617" s="33"/>
      <c r="V1617" s="33"/>
      <c r="W1617" s="33"/>
      <c r="X1617" s="33"/>
      <c r="Y1617" s="33"/>
      <c r="Z1617" s="33"/>
      <c r="AA1617" s="33"/>
      <c r="AB1617" s="33"/>
    </row>
    <row r="1618" spans="1:28">
      <c r="A1618" s="33"/>
      <c r="B1618" s="33"/>
      <c r="C1618" s="33"/>
      <c r="D1618" s="33"/>
      <c r="E1618" s="33"/>
      <c r="F1618" s="33"/>
      <c r="G1618" s="33"/>
      <c r="O1618" s="33"/>
      <c r="P1618" s="33"/>
      <c r="Q1618" s="33"/>
      <c r="R1618" s="33"/>
      <c r="S1618" s="33"/>
      <c r="T1618" s="33"/>
      <c r="U1618" s="33"/>
      <c r="V1618" s="33"/>
      <c r="W1618" s="33"/>
      <c r="X1618" s="33"/>
      <c r="Y1618" s="33"/>
      <c r="Z1618" s="33"/>
      <c r="AA1618" s="33"/>
      <c r="AB1618" s="33"/>
    </row>
    <row r="1619" spans="1:28">
      <c r="A1619" s="33"/>
      <c r="B1619" s="33"/>
      <c r="C1619" s="33"/>
      <c r="D1619" s="33"/>
      <c r="E1619" s="33"/>
      <c r="F1619" s="33"/>
      <c r="G1619" s="33"/>
      <c r="O1619" s="33"/>
      <c r="P1619" s="33"/>
      <c r="Q1619" s="33"/>
      <c r="R1619" s="33"/>
      <c r="S1619" s="33"/>
      <c r="T1619" s="33"/>
      <c r="U1619" s="33"/>
      <c r="V1619" s="33"/>
      <c r="W1619" s="33"/>
      <c r="X1619" s="33"/>
      <c r="Y1619" s="33"/>
      <c r="Z1619" s="33"/>
      <c r="AA1619" s="33"/>
      <c r="AB1619" s="33"/>
    </row>
    <row r="1620" spans="1:28">
      <c r="A1620" s="33"/>
      <c r="B1620" s="33"/>
      <c r="C1620" s="33"/>
      <c r="D1620" s="33"/>
      <c r="E1620" s="33"/>
      <c r="F1620" s="33"/>
      <c r="G1620" s="33"/>
      <c r="O1620" s="33"/>
      <c r="P1620" s="33"/>
      <c r="Q1620" s="33"/>
      <c r="R1620" s="33"/>
      <c r="S1620" s="33"/>
      <c r="T1620" s="33"/>
      <c r="U1620" s="33"/>
      <c r="V1620" s="33"/>
      <c r="W1620" s="33"/>
      <c r="X1620" s="33"/>
      <c r="Y1620" s="33"/>
      <c r="Z1620" s="33"/>
      <c r="AA1620" s="33"/>
      <c r="AB1620" s="33"/>
    </row>
    <row r="1621" spans="1:28">
      <c r="A1621" s="33"/>
      <c r="B1621" s="33"/>
      <c r="C1621" s="33"/>
      <c r="D1621" s="33"/>
      <c r="E1621" s="33"/>
      <c r="F1621" s="33"/>
      <c r="G1621" s="33"/>
      <c r="O1621" s="33"/>
      <c r="P1621" s="33"/>
      <c r="Q1621" s="33"/>
      <c r="R1621" s="33"/>
      <c r="S1621" s="33"/>
      <c r="T1621" s="33"/>
      <c r="U1621" s="33"/>
      <c r="V1621" s="33"/>
      <c r="W1621" s="33"/>
      <c r="X1621" s="33"/>
      <c r="Y1621" s="33"/>
      <c r="Z1621" s="33"/>
      <c r="AA1621" s="33"/>
      <c r="AB1621" s="33"/>
    </row>
    <row r="1622" spans="1:28">
      <c r="A1622" s="33"/>
      <c r="B1622" s="33"/>
      <c r="C1622" s="33"/>
      <c r="D1622" s="33"/>
      <c r="E1622" s="33"/>
      <c r="F1622" s="33"/>
      <c r="G1622" s="33"/>
      <c r="O1622" s="33"/>
      <c r="P1622" s="33"/>
      <c r="Q1622" s="33"/>
      <c r="R1622" s="33"/>
      <c r="S1622" s="33"/>
      <c r="T1622" s="33"/>
      <c r="U1622" s="33"/>
      <c r="V1622" s="33"/>
      <c r="W1622" s="33"/>
      <c r="X1622" s="33"/>
      <c r="Y1622" s="33"/>
      <c r="Z1622" s="33"/>
      <c r="AA1622" s="33"/>
      <c r="AB1622" s="33"/>
    </row>
    <row r="1623" spans="1:28">
      <c r="A1623" s="33"/>
      <c r="B1623" s="33"/>
      <c r="C1623" s="33"/>
      <c r="D1623" s="33"/>
      <c r="E1623" s="33"/>
      <c r="F1623" s="33"/>
      <c r="G1623" s="33"/>
      <c r="O1623" s="33"/>
      <c r="P1623" s="33"/>
      <c r="Q1623" s="33"/>
      <c r="R1623" s="33"/>
      <c r="S1623" s="33"/>
      <c r="T1623" s="33"/>
      <c r="U1623" s="33"/>
      <c r="V1623" s="33"/>
      <c r="W1623" s="33"/>
      <c r="X1623" s="33"/>
      <c r="Y1623" s="33"/>
      <c r="Z1623" s="33"/>
      <c r="AA1623" s="33"/>
      <c r="AB1623" s="33"/>
    </row>
    <row r="1624" spans="1:28">
      <c r="A1624" s="33"/>
      <c r="B1624" s="33"/>
      <c r="C1624" s="33"/>
      <c r="D1624" s="33"/>
      <c r="E1624" s="33"/>
      <c r="F1624" s="33"/>
      <c r="G1624" s="33"/>
      <c r="O1624" s="33"/>
      <c r="P1624" s="33"/>
      <c r="Q1624" s="33"/>
      <c r="R1624" s="33"/>
      <c r="S1624" s="33"/>
      <c r="T1624" s="33"/>
      <c r="U1624" s="33"/>
      <c r="V1624" s="33"/>
      <c r="W1624" s="33"/>
      <c r="X1624" s="33"/>
      <c r="Y1624" s="33"/>
      <c r="Z1624" s="33"/>
      <c r="AA1624" s="33"/>
      <c r="AB1624" s="33"/>
    </row>
    <row r="1625" spans="1:28">
      <c r="A1625" s="33"/>
      <c r="B1625" s="33"/>
      <c r="C1625" s="33"/>
      <c r="D1625" s="33"/>
      <c r="E1625" s="33"/>
      <c r="F1625" s="33"/>
      <c r="G1625" s="33"/>
      <c r="O1625" s="33"/>
      <c r="P1625" s="33"/>
      <c r="Q1625" s="33"/>
      <c r="R1625" s="33"/>
      <c r="S1625" s="33"/>
      <c r="T1625" s="33"/>
      <c r="U1625" s="33"/>
      <c r="V1625" s="33"/>
      <c r="W1625" s="33"/>
      <c r="X1625" s="33"/>
      <c r="Y1625" s="33"/>
      <c r="Z1625" s="33"/>
      <c r="AA1625" s="33"/>
      <c r="AB1625" s="33"/>
    </row>
    <row r="1626" spans="1:28">
      <c r="A1626" s="33"/>
      <c r="B1626" s="33"/>
      <c r="C1626" s="33"/>
      <c r="D1626" s="33"/>
      <c r="E1626" s="33"/>
      <c r="F1626" s="33"/>
      <c r="G1626" s="33"/>
      <c r="O1626" s="33"/>
      <c r="P1626" s="33"/>
      <c r="Q1626" s="33"/>
      <c r="R1626" s="33"/>
      <c r="S1626" s="33"/>
      <c r="T1626" s="33"/>
      <c r="U1626" s="33"/>
      <c r="V1626" s="33"/>
      <c r="W1626" s="33"/>
      <c r="X1626" s="33"/>
      <c r="Y1626" s="33"/>
      <c r="Z1626" s="33"/>
      <c r="AA1626" s="33"/>
      <c r="AB1626" s="33"/>
    </row>
    <row r="1627" spans="1:28">
      <c r="A1627" s="33"/>
      <c r="B1627" s="33"/>
      <c r="C1627" s="33"/>
      <c r="D1627" s="33"/>
      <c r="E1627" s="33"/>
      <c r="F1627" s="33"/>
      <c r="G1627" s="33"/>
      <c r="O1627" s="33"/>
      <c r="P1627" s="33"/>
      <c r="Q1627" s="33"/>
      <c r="R1627" s="33"/>
      <c r="S1627" s="33"/>
      <c r="T1627" s="33"/>
      <c r="U1627" s="33"/>
      <c r="V1627" s="33"/>
      <c r="W1627" s="33"/>
      <c r="X1627" s="33"/>
      <c r="Y1627" s="33"/>
      <c r="Z1627" s="33"/>
      <c r="AA1627" s="33"/>
      <c r="AB1627" s="33"/>
    </row>
    <row r="1628" spans="1:28">
      <c r="A1628" s="33"/>
      <c r="B1628" s="33"/>
      <c r="C1628" s="33"/>
      <c r="D1628" s="33"/>
      <c r="E1628" s="33"/>
      <c r="F1628" s="33"/>
      <c r="G1628" s="33"/>
      <c r="O1628" s="33"/>
      <c r="P1628" s="33"/>
      <c r="Q1628" s="33"/>
      <c r="R1628" s="33"/>
      <c r="S1628" s="33"/>
      <c r="T1628" s="33"/>
      <c r="U1628" s="33"/>
      <c r="V1628" s="33"/>
      <c r="W1628" s="33"/>
      <c r="X1628" s="33"/>
      <c r="Y1628" s="33"/>
      <c r="Z1628" s="33"/>
      <c r="AA1628" s="33"/>
      <c r="AB1628" s="33"/>
    </row>
    <row r="1629" spans="1:28">
      <c r="A1629" s="33"/>
      <c r="B1629" s="33"/>
      <c r="C1629" s="33"/>
      <c r="D1629" s="33"/>
      <c r="E1629" s="33"/>
      <c r="F1629" s="33"/>
      <c r="G1629" s="33"/>
      <c r="O1629" s="33"/>
      <c r="P1629" s="33"/>
      <c r="Q1629" s="33"/>
      <c r="R1629" s="33"/>
      <c r="S1629" s="33"/>
      <c r="T1629" s="33"/>
      <c r="U1629" s="33"/>
      <c r="V1629" s="33"/>
      <c r="W1629" s="33"/>
      <c r="X1629" s="33"/>
      <c r="Y1629" s="33"/>
      <c r="Z1629" s="33"/>
      <c r="AA1629" s="33"/>
      <c r="AB1629" s="33"/>
    </row>
    <row r="1630" spans="1:28">
      <c r="A1630" s="33"/>
      <c r="B1630" s="33"/>
      <c r="C1630" s="33"/>
      <c r="D1630" s="33"/>
      <c r="E1630" s="33"/>
      <c r="F1630" s="33"/>
      <c r="G1630" s="33"/>
      <c r="O1630" s="33"/>
      <c r="P1630" s="33"/>
      <c r="Q1630" s="33"/>
      <c r="R1630" s="33"/>
      <c r="S1630" s="33"/>
      <c r="T1630" s="33"/>
      <c r="U1630" s="33"/>
      <c r="V1630" s="33"/>
      <c r="W1630" s="33"/>
      <c r="X1630" s="33"/>
      <c r="Y1630" s="33"/>
      <c r="Z1630" s="33"/>
      <c r="AA1630" s="33"/>
      <c r="AB1630" s="33"/>
    </row>
    <row r="1631" spans="1:28">
      <c r="A1631" s="33"/>
      <c r="B1631" s="33"/>
      <c r="C1631" s="33"/>
      <c r="D1631" s="33"/>
      <c r="E1631" s="33"/>
      <c r="F1631" s="33"/>
      <c r="G1631" s="33"/>
      <c r="O1631" s="33"/>
      <c r="P1631" s="33"/>
      <c r="Q1631" s="33"/>
      <c r="R1631" s="33"/>
      <c r="S1631" s="33"/>
      <c r="T1631" s="33"/>
      <c r="U1631" s="33"/>
      <c r="V1631" s="33"/>
      <c r="W1631" s="33"/>
      <c r="X1631" s="33"/>
      <c r="Y1631" s="33"/>
      <c r="Z1631" s="33"/>
      <c r="AA1631" s="33"/>
      <c r="AB1631" s="33"/>
    </row>
    <row r="1632" spans="1:28">
      <c r="A1632" s="33"/>
      <c r="B1632" s="33"/>
      <c r="C1632" s="33"/>
      <c r="D1632" s="33"/>
      <c r="E1632" s="33"/>
      <c r="F1632" s="33"/>
      <c r="G1632" s="33"/>
      <c r="O1632" s="33"/>
      <c r="P1632" s="33"/>
      <c r="Q1632" s="33"/>
      <c r="R1632" s="33"/>
      <c r="S1632" s="33"/>
      <c r="T1632" s="33"/>
      <c r="U1632" s="33"/>
      <c r="V1632" s="33"/>
      <c r="W1632" s="33"/>
      <c r="X1632" s="33"/>
      <c r="Y1632" s="33"/>
      <c r="Z1632" s="33"/>
      <c r="AA1632" s="33"/>
      <c r="AB1632" s="33"/>
    </row>
    <row r="1633" spans="1:28">
      <c r="A1633" s="33"/>
      <c r="B1633" s="33"/>
      <c r="C1633" s="33"/>
      <c r="D1633" s="33"/>
      <c r="E1633" s="33"/>
      <c r="F1633" s="33"/>
      <c r="G1633" s="33"/>
      <c r="O1633" s="33"/>
      <c r="P1633" s="33"/>
      <c r="Q1633" s="33"/>
      <c r="R1633" s="33"/>
      <c r="S1633" s="33"/>
      <c r="T1633" s="33"/>
      <c r="U1633" s="33"/>
      <c r="V1633" s="33"/>
      <c r="W1633" s="33"/>
      <c r="X1633" s="33"/>
      <c r="Y1633" s="33"/>
      <c r="Z1633" s="33"/>
      <c r="AA1633" s="33"/>
      <c r="AB1633" s="33"/>
    </row>
    <row r="1634" spans="1:28">
      <c r="A1634" s="33"/>
      <c r="B1634" s="33"/>
      <c r="C1634" s="33"/>
      <c r="D1634" s="33"/>
      <c r="E1634" s="33"/>
      <c r="F1634" s="33"/>
      <c r="G1634" s="33"/>
      <c r="O1634" s="33"/>
      <c r="P1634" s="33"/>
      <c r="Q1634" s="33"/>
      <c r="R1634" s="33"/>
      <c r="S1634" s="33"/>
      <c r="T1634" s="33"/>
      <c r="U1634" s="33"/>
      <c r="V1634" s="33"/>
      <c r="W1634" s="33"/>
      <c r="X1634" s="33"/>
      <c r="Y1634" s="33"/>
      <c r="Z1634" s="33"/>
      <c r="AA1634" s="33"/>
      <c r="AB1634" s="33"/>
    </row>
    <row r="1635" spans="1:28">
      <c r="A1635" s="33"/>
      <c r="B1635" s="33"/>
      <c r="C1635" s="33"/>
      <c r="D1635" s="33"/>
      <c r="E1635" s="33"/>
      <c r="F1635" s="33"/>
      <c r="G1635" s="33"/>
      <c r="O1635" s="33"/>
      <c r="P1635" s="33"/>
      <c r="Q1635" s="33"/>
      <c r="R1635" s="33"/>
      <c r="S1635" s="33"/>
      <c r="T1635" s="33"/>
      <c r="U1635" s="33"/>
      <c r="V1635" s="33"/>
      <c r="W1635" s="33"/>
      <c r="X1635" s="33"/>
      <c r="Y1635" s="33"/>
      <c r="Z1635" s="33"/>
      <c r="AA1635" s="33"/>
      <c r="AB1635" s="33"/>
    </row>
    <row r="1636" spans="1:28">
      <c r="A1636" s="33"/>
      <c r="B1636" s="33"/>
      <c r="C1636" s="33"/>
      <c r="D1636" s="33"/>
      <c r="E1636" s="33"/>
      <c r="F1636" s="33"/>
      <c r="G1636" s="33"/>
      <c r="O1636" s="33"/>
      <c r="P1636" s="33"/>
      <c r="Q1636" s="33"/>
      <c r="R1636" s="33"/>
      <c r="S1636" s="33"/>
      <c r="T1636" s="33"/>
      <c r="U1636" s="33"/>
      <c r="V1636" s="33"/>
      <c r="W1636" s="33"/>
      <c r="X1636" s="33"/>
      <c r="Y1636" s="33"/>
      <c r="Z1636" s="33"/>
      <c r="AA1636" s="33"/>
      <c r="AB1636" s="33"/>
    </row>
    <row r="1637" spans="1:28">
      <c r="A1637" s="33"/>
      <c r="B1637" s="33"/>
      <c r="C1637" s="33"/>
      <c r="D1637" s="33"/>
      <c r="E1637" s="33"/>
      <c r="F1637" s="33"/>
      <c r="G1637" s="33"/>
      <c r="O1637" s="33"/>
      <c r="P1637" s="33"/>
      <c r="Q1637" s="33"/>
      <c r="R1637" s="33"/>
      <c r="S1637" s="33"/>
      <c r="T1637" s="33"/>
      <c r="U1637" s="33"/>
      <c r="V1637" s="33"/>
      <c r="W1637" s="33"/>
      <c r="X1637" s="33"/>
      <c r="Y1637" s="33"/>
      <c r="Z1637" s="33"/>
      <c r="AA1637" s="33"/>
      <c r="AB1637" s="33"/>
    </row>
    <row r="1638" spans="1:28">
      <c r="A1638" s="33"/>
      <c r="B1638" s="33"/>
      <c r="C1638" s="33"/>
      <c r="D1638" s="33"/>
      <c r="E1638" s="33"/>
      <c r="F1638" s="33"/>
      <c r="G1638" s="33"/>
      <c r="O1638" s="33"/>
      <c r="P1638" s="33"/>
      <c r="Q1638" s="33"/>
      <c r="R1638" s="33"/>
      <c r="S1638" s="33"/>
      <c r="T1638" s="33"/>
      <c r="U1638" s="33"/>
      <c r="V1638" s="33"/>
      <c r="W1638" s="33"/>
      <c r="X1638" s="33"/>
      <c r="Y1638" s="33"/>
      <c r="Z1638" s="33"/>
      <c r="AA1638" s="33"/>
      <c r="AB1638" s="33"/>
    </row>
    <row r="1639" spans="1:28">
      <c r="A1639" s="33"/>
      <c r="B1639" s="33"/>
      <c r="C1639" s="33"/>
      <c r="D1639" s="33"/>
      <c r="E1639" s="33"/>
      <c r="F1639" s="33"/>
      <c r="G1639" s="33"/>
      <c r="O1639" s="33"/>
      <c r="P1639" s="33"/>
      <c r="Q1639" s="33"/>
      <c r="R1639" s="33"/>
      <c r="S1639" s="33"/>
      <c r="T1639" s="33"/>
      <c r="U1639" s="33"/>
      <c r="V1639" s="33"/>
      <c r="W1639" s="33"/>
      <c r="X1639" s="33"/>
      <c r="Y1639" s="33"/>
      <c r="Z1639" s="33"/>
      <c r="AA1639" s="33"/>
      <c r="AB1639" s="33"/>
    </row>
    <row r="1640" spans="1:28">
      <c r="A1640" s="33"/>
      <c r="B1640" s="33"/>
      <c r="C1640" s="33"/>
      <c r="D1640" s="33"/>
      <c r="E1640" s="33"/>
      <c r="F1640" s="33"/>
      <c r="G1640" s="33"/>
      <c r="O1640" s="33"/>
      <c r="P1640" s="33"/>
      <c r="Q1640" s="33"/>
      <c r="R1640" s="33"/>
      <c r="S1640" s="33"/>
      <c r="T1640" s="33"/>
      <c r="U1640" s="33"/>
      <c r="V1640" s="33"/>
      <c r="W1640" s="33"/>
      <c r="X1640" s="33"/>
      <c r="Y1640" s="33"/>
      <c r="Z1640" s="33"/>
      <c r="AA1640" s="33"/>
      <c r="AB1640" s="33"/>
    </row>
    <row r="1641" spans="1:28">
      <c r="A1641" s="33"/>
      <c r="B1641" s="33"/>
      <c r="C1641" s="33"/>
      <c r="D1641" s="33"/>
      <c r="E1641" s="33"/>
      <c r="F1641" s="33"/>
      <c r="G1641" s="33"/>
      <c r="O1641" s="33"/>
      <c r="P1641" s="33"/>
      <c r="Q1641" s="33"/>
      <c r="R1641" s="33"/>
      <c r="S1641" s="33"/>
      <c r="T1641" s="33"/>
      <c r="U1641" s="33"/>
      <c r="V1641" s="33"/>
      <c r="W1641" s="33"/>
      <c r="X1641" s="33"/>
      <c r="Y1641" s="33"/>
      <c r="Z1641" s="33"/>
      <c r="AA1641" s="33"/>
      <c r="AB1641" s="33"/>
    </row>
    <row r="1642" spans="1:28">
      <c r="A1642" s="33"/>
      <c r="B1642" s="33"/>
      <c r="C1642" s="33"/>
      <c r="D1642" s="33"/>
      <c r="E1642" s="33"/>
      <c r="F1642" s="33"/>
      <c r="G1642" s="33"/>
      <c r="O1642" s="33"/>
      <c r="P1642" s="33"/>
      <c r="Q1642" s="33"/>
      <c r="R1642" s="33"/>
      <c r="S1642" s="33"/>
      <c r="T1642" s="33"/>
      <c r="U1642" s="33"/>
      <c r="V1642" s="33"/>
      <c r="W1642" s="33"/>
      <c r="X1642" s="33"/>
      <c r="Y1642" s="33"/>
      <c r="Z1642" s="33"/>
      <c r="AA1642" s="33"/>
      <c r="AB1642" s="33"/>
    </row>
    <row r="1643" spans="1:28">
      <c r="A1643" s="33"/>
      <c r="B1643" s="33"/>
      <c r="C1643" s="33"/>
      <c r="D1643" s="33"/>
      <c r="E1643" s="33"/>
      <c r="F1643" s="33"/>
      <c r="G1643" s="33"/>
      <c r="O1643" s="33"/>
      <c r="P1643" s="33"/>
      <c r="Q1643" s="33"/>
      <c r="R1643" s="33"/>
      <c r="S1643" s="33"/>
      <c r="T1643" s="33"/>
      <c r="U1643" s="33"/>
      <c r="V1643" s="33"/>
      <c r="W1643" s="33"/>
      <c r="X1643" s="33"/>
      <c r="Y1643" s="33"/>
      <c r="Z1643" s="33"/>
      <c r="AA1643" s="33"/>
      <c r="AB1643" s="33"/>
    </row>
    <row r="1644" spans="1:28">
      <c r="A1644" s="33"/>
      <c r="B1644" s="33"/>
      <c r="C1644" s="33"/>
      <c r="D1644" s="33"/>
      <c r="E1644" s="33"/>
      <c r="F1644" s="33"/>
      <c r="G1644" s="33"/>
      <c r="O1644" s="33"/>
      <c r="P1644" s="33"/>
      <c r="Q1644" s="33"/>
      <c r="R1644" s="33"/>
      <c r="S1644" s="33"/>
      <c r="T1644" s="33"/>
      <c r="U1644" s="33"/>
      <c r="V1644" s="33"/>
      <c r="W1644" s="33"/>
      <c r="X1644" s="33"/>
      <c r="Y1644" s="33"/>
      <c r="Z1644" s="33"/>
      <c r="AA1644" s="33"/>
      <c r="AB1644" s="33"/>
    </row>
    <row r="1645" spans="1:28">
      <c r="A1645" s="33"/>
      <c r="B1645" s="33"/>
      <c r="C1645" s="33"/>
      <c r="D1645" s="33"/>
      <c r="E1645" s="33"/>
      <c r="F1645" s="33"/>
      <c r="G1645" s="33"/>
      <c r="O1645" s="33"/>
      <c r="P1645" s="33"/>
      <c r="Q1645" s="33"/>
      <c r="R1645" s="33"/>
      <c r="S1645" s="33"/>
      <c r="T1645" s="33"/>
      <c r="U1645" s="33"/>
      <c r="V1645" s="33"/>
      <c r="W1645" s="33"/>
      <c r="X1645" s="33"/>
      <c r="Y1645" s="33"/>
      <c r="Z1645" s="33"/>
      <c r="AA1645" s="33"/>
      <c r="AB1645" s="33"/>
    </row>
    <row r="1646" spans="1:28">
      <c r="A1646" s="33"/>
      <c r="B1646" s="33"/>
      <c r="C1646" s="33"/>
      <c r="D1646" s="33"/>
      <c r="E1646" s="33"/>
      <c r="F1646" s="33"/>
      <c r="G1646" s="33"/>
      <c r="O1646" s="33"/>
      <c r="P1646" s="33"/>
      <c r="Q1646" s="33"/>
      <c r="R1646" s="33"/>
      <c r="S1646" s="33"/>
      <c r="T1646" s="33"/>
      <c r="U1646" s="33"/>
      <c r="V1646" s="33"/>
      <c r="W1646" s="33"/>
      <c r="X1646" s="33"/>
      <c r="Y1646" s="33"/>
      <c r="Z1646" s="33"/>
      <c r="AA1646" s="33"/>
      <c r="AB1646" s="33"/>
    </row>
    <row r="1647" spans="1:28">
      <c r="A1647" s="33"/>
      <c r="B1647" s="33"/>
      <c r="C1647" s="33"/>
      <c r="D1647" s="33"/>
      <c r="E1647" s="33"/>
      <c r="F1647" s="33"/>
      <c r="G1647" s="33"/>
      <c r="O1647" s="33"/>
      <c r="P1647" s="33"/>
      <c r="Q1647" s="33"/>
      <c r="R1647" s="33"/>
      <c r="S1647" s="33"/>
      <c r="T1647" s="33"/>
      <c r="U1647" s="33"/>
      <c r="V1647" s="33"/>
      <c r="W1647" s="33"/>
      <c r="X1647" s="33"/>
      <c r="Y1647" s="33"/>
      <c r="Z1647" s="33"/>
      <c r="AA1647" s="33"/>
      <c r="AB1647" s="33"/>
    </row>
    <row r="1648" spans="1:28">
      <c r="A1648" s="33"/>
      <c r="B1648" s="33"/>
      <c r="C1648" s="33"/>
      <c r="D1648" s="33"/>
      <c r="E1648" s="33"/>
      <c r="F1648" s="33"/>
      <c r="G1648" s="33"/>
      <c r="O1648" s="33"/>
      <c r="P1648" s="33"/>
      <c r="Q1648" s="33"/>
      <c r="R1648" s="33"/>
      <c r="S1648" s="33"/>
      <c r="T1648" s="33"/>
      <c r="U1648" s="33"/>
      <c r="V1648" s="33"/>
      <c r="W1648" s="33"/>
      <c r="X1648" s="33"/>
      <c r="Y1648" s="33"/>
      <c r="Z1648" s="33"/>
      <c r="AA1648" s="33"/>
      <c r="AB1648" s="33"/>
    </row>
    <row r="1649" spans="1:28">
      <c r="A1649" s="33"/>
      <c r="B1649" s="33"/>
      <c r="C1649" s="33"/>
      <c r="D1649" s="33"/>
      <c r="E1649" s="33"/>
      <c r="F1649" s="33"/>
      <c r="G1649" s="33"/>
      <c r="O1649" s="33"/>
      <c r="P1649" s="33"/>
      <c r="Q1649" s="33"/>
      <c r="R1649" s="33"/>
      <c r="S1649" s="33"/>
      <c r="T1649" s="33"/>
      <c r="U1649" s="33"/>
      <c r="V1649" s="33"/>
      <c r="W1649" s="33"/>
      <c r="X1649" s="33"/>
      <c r="Y1649" s="33"/>
      <c r="Z1649" s="33"/>
      <c r="AA1649" s="33"/>
      <c r="AB1649" s="33"/>
    </row>
    <row r="1650" spans="1:28">
      <c r="A1650" s="33"/>
      <c r="B1650" s="33"/>
      <c r="C1650" s="33"/>
      <c r="D1650" s="33"/>
      <c r="E1650" s="33"/>
      <c r="F1650" s="33"/>
      <c r="G1650" s="33"/>
      <c r="O1650" s="33"/>
      <c r="P1650" s="33"/>
      <c r="Q1650" s="33"/>
      <c r="R1650" s="33"/>
      <c r="S1650" s="33"/>
      <c r="T1650" s="33"/>
      <c r="U1650" s="33"/>
      <c r="V1650" s="33"/>
      <c r="W1650" s="33"/>
      <c r="X1650" s="33"/>
      <c r="Y1650" s="33"/>
      <c r="Z1650" s="33"/>
      <c r="AA1650" s="33"/>
      <c r="AB1650" s="33"/>
    </row>
    <row r="1651" spans="1:28">
      <c r="A1651" s="33"/>
      <c r="B1651" s="33"/>
      <c r="C1651" s="33"/>
      <c r="D1651" s="33"/>
      <c r="E1651" s="33"/>
      <c r="F1651" s="33"/>
      <c r="G1651" s="33"/>
      <c r="O1651" s="33"/>
      <c r="P1651" s="33"/>
      <c r="Q1651" s="33"/>
      <c r="R1651" s="33"/>
      <c r="S1651" s="33"/>
      <c r="T1651" s="33"/>
      <c r="U1651" s="33"/>
      <c r="V1651" s="33"/>
      <c r="W1651" s="33"/>
      <c r="X1651" s="33"/>
      <c r="Y1651" s="33"/>
      <c r="Z1651" s="33"/>
      <c r="AA1651" s="33"/>
      <c r="AB1651" s="33"/>
    </row>
    <row r="1652" spans="1:28">
      <c r="A1652" s="33"/>
      <c r="B1652" s="33"/>
      <c r="C1652" s="33"/>
      <c r="D1652" s="33"/>
      <c r="E1652" s="33"/>
      <c r="F1652" s="33"/>
      <c r="G1652" s="33"/>
      <c r="O1652" s="33"/>
      <c r="P1652" s="33"/>
      <c r="Q1652" s="33"/>
      <c r="R1652" s="33"/>
      <c r="S1652" s="33"/>
      <c r="T1652" s="33"/>
      <c r="U1652" s="33"/>
      <c r="V1652" s="33"/>
      <c r="W1652" s="33"/>
      <c r="X1652" s="33"/>
      <c r="Y1652" s="33"/>
      <c r="Z1652" s="33"/>
      <c r="AA1652" s="33"/>
      <c r="AB1652" s="33"/>
    </row>
    <row r="1653" spans="1:28">
      <c r="A1653" s="33"/>
      <c r="B1653" s="33"/>
      <c r="C1653" s="33"/>
      <c r="D1653" s="33"/>
      <c r="E1653" s="33"/>
      <c r="F1653" s="33"/>
      <c r="G1653" s="33"/>
      <c r="O1653" s="33"/>
      <c r="P1653" s="33"/>
      <c r="Q1653" s="33"/>
      <c r="R1653" s="33"/>
      <c r="S1653" s="33"/>
      <c r="T1653" s="33"/>
      <c r="U1653" s="33"/>
      <c r="V1653" s="33"/>
      <c r="W1653" s="33"/>
      <c r="X1653" s="33"/>
      <c r="Y1653" s="33"/>
      <c r="Z1653" s="33"/>
      <c r="AA1653" s="33"/>
      <c r="AB1653" s="33"/>
    </row>
    <row r="1654" spans="1:28">
      <c r="A1654" s="33"/>
      <c r="B1654" s="33"/>
      <c r="C1654" s="33"/>
      <c r="D1654" s="33"/>
      <c r="E1654" s="33"/>
      <c r="F1654" s="33"/>
      <c r="G1654" s="33"/>
      <c r="O1654" s="33"/>
      <c r="P1654" s="33"/>
      <c r="Q1654" s="33"/>
      <c r="R1654" s="33"/>
      <c r="S1654" s="33"/>
      <c r="T1654" s="33"/>
      <c r="U1654" s="33"/>
      <c r="V1654" s="33"/>
      <c r="W1654" s="33"/>
      <c r="X1654" s="33"/>
      <c r="Y1654" s="33"/>
      <c r="Z1654" s="33"/>
      <c r="AA1654" s="33"/>
      <c r="AB1654" s="33"/>
    </row>
    <row r="1655" spans="1:28">
      <c r="A1655" s="33"/>
      <c r="B1655" s="33"/>
      <c r="C1655" s="33"/>
      <c r="D1655" s="33"/>
      <c r="E1655" s="33"/>
      <c r="F1655" s="33"/>
      <c r="G1655" s="33"/>
      <c r="O1655" s="33"/>
      <c r="P1655" s="33"/>
      <c r="Q1655" s="33"/>
      <c r="R1655" s="33"/>
      <c r="S1655" s="33"/>
      <c r="T1655" s="33"/>
      <c r="U1655" s="33"/>
      <c r="V1655" s="33"/>
      <c r="W1655" s="33"/>
      <c r="X1655" s="33"/>
      <c r="Y1655" s="33"/>
      <c r="Z1655" s="33"/>
      <c r="AA1655" s="33"/>
      <c r="AB1655" s="33"/>
    </row>
    <row r="1656" spans="1:28">
      <c r="A1656" s="33"/>
      <c r="B1656" s="33"/>
      <c r="C1656" s="33"/>
      <c r="D1656" s="33"/>
      <c r="E1656" s="33"/>
      <c r="F1656" s="33"/>
      <c r="G1656" s="33"/>
      <c r="O1656" s="33"/>
      <c r="P1656" s="33"/>
      <c r="Q1656" s="33"/>
      <c r="R1656" s="33"/>
      <c r="S1656" s="33"/>
      <c r="T1656" s="33"/>
      <c r="U1656" s="33"/>
      <c r="V1656" s="33"/>
      <c r="W1656" s="33"/>
      <c r="X1656" s="33"/>
      <c r="Y1656" s="33"/>
      <c r="Z1656" s="33"/>
      <c r="AA1656" s="33"/>
      <c r="AB1656" s="33"/>
    </row>
    <row r="1657" spans="1:28">
      <c r="A1657" s="33"/>
      <c r="B1657" s="33"/>
      <c r="C1657" s="33"/>
      <c r="D1657" s="33"/>
      <c r="E1657" s="33"/>
      <c r="F1657" s="33"/>
      <c r="G1657" s="33"/>
      <c r="O1657" s="33"/>
      <c r="P1657" s="33"/>
      <c r="Q1657" s="33"/>
      <c r="R1657" s="33"/>
      <c r="S1657" s="33"/>
      <c r="T1657" s="33"/>
      <c r="U1657" s="33"/>
      <c r="V1657" s="33"/>
      <c r="W1657" s="33"/>
      <c r="X1657" s="33"/>
      <c r="Y1657" s="33"/>
      <c r="Z1657" s="33"/>
      <c r="AA1657" s="33"/>
      <c r="AB1657" s="33"/>
    </row>
    <row r="1658" spans="1:28">
      <c r="A1658" s="33"/>
      <c r="B1658" s="33"/>
      <c r="C1658" s="33"/>
      <c r="D1658" s="33"/>
      <c r="E1658" s="33"/>
      <c r="F1658" s="33"/>
      <c r="G1658" s="33"/>
      <c r="O1658" s="33"/>
      <c r="P1658" s="33"/>
      <c r="Q1658" s="33"/>
      <c r="R1658" s="33"/>
      <c r="S1658" s="33"/>
      <c r="T1658" s="33"/>
      <c r="U1658" s="33"/>
      <c r="V1658" s="33"/>
      <c r="W1658" s="33"/>
      <c r="X1658" s="33"/>
      <c r="Y1658" s="33"/>
      <c r="Z1658" s="33"/>
      <c r="AA1658" s="33"/>
      <c r="AB1658" s="33"/>
    </row>
    <row r="1659" spans="1:28">
      <c r="A1659" s="33"/>
      <c r="B1659" s="33"/>
      <c r="C1659" s="33"/>
      <c r="D1659" s="33"/>
      <c r="E1659" s="33"/>
      <c r="F1659" s="33"/>
      <c r="G1659" s="33"/>
      <c r="O1659" s="33"/>
      <c r="P1659" s="33"/>
      <c r="Q1659" s="33"/>
      <c r="R1659" s="33"/>
      <c r="S1659" s="33"/>
      <c r="T1659" s="33"/>
      <c r="U1659" s="33"/>
      <c r="V1659" s="33"/>
      <c r="W1659" s="33"/>
      <c r="X1659" s="33"/>
      <c r="Y1659" s="33"/>
      <c r="Z1659" s="33"/>
      <c r="AA1659" s="33"/>
      <c r="AB1659" s="33"/>
    </row>
    <row r="1660" spans="1:28">
      <c r="A1660" s="33"/>
      <c r="B1660" s="33"/>
      <c r="C1660" s="33"/>
      <c r="D1660" s="33"/>
      <c r="E1660" s="33"/>
      <c r="F1660" s="33"/>
      <c r="G1660" s="33"/>
      <c r="O1660" s="33"/>
      <c r="P1660" s="33"/>
      <c r="Q1660" s="33"/>
      <c r="R1660" s="33"/>
      <c r="S1660" s="33"/>
      <c r="T1660" s="33"/>
      <c r="U1660" s="33"/>
      <c r="V1660" s="33"/>
      <c r="W1660" s="33"/>
      <c r="X1660" s="33"/>
      <c r="Y1660" s="33"/>
      <c r="Z1660" s="33"/>
      <c r="AA1660" s="33"/>
      <c r="AB1660" s="33"/>
    </row>
    <row r="1661" spans="1:28">
      <c r="A1661" s="33"/>
      <c r="B1661" s="33"/>
      <c r="C1661" s="33"/>
      <c r="D1661" s="33"/>
      <c r="E1661" s="33"/>
      <c r="F1661" s="33"/>
      <c r="G1661" s="33"/>
      <c r="O1661" s="33"/>
      <c r="P1661" s="33"/>
      <c r="Q1661" s="33"/>
      <c r="R1661" s="33"/>
      <c r="S1661" s="33"/>
      <c r="T1661" s="33"/>
      <c r="U1661" s="33"/>
      <c r="V1661" s="33"/>
      <c r="W1661" s="33"/>
      <c r="X1661" s="33"/>
      <c r="Y1661" s="33"/>
      <c r="Z1661" s="33"/>
      <c r="AA1661" s="33"/>
      <c r="AB1661" s="33"/>
    </row>
    <row r="1662" spans="1:28">
      <c r="A1662" s="33"/>
      <c r="B1662" s="33"/>
      <c r="C1662" s="33"/>
      <c r="D1662" s="33"/>
      <c r="E1662" s="33"/>
      <c r="F1662" s="33"/>
      <c r="G1662" s="33"/>
      <c r="O1662" s="33"/>
      <c r="P1662" s="33"/>
      <c r="Q1662" s="33"/>
      <c r="R1662" s="33"/>
      <c r="S1662" s="33"/>
      <c r="T1662" s="33"/>
      <c r="U1662" s="33"/>
      <c r="V1662" s="33"/>
      <c r="W1662" s="33"/>
      <c r="X1662" s="33"/>
      <c r="Y1662" s="33"/>
      <c r="Z1662" s="33"/>
      <c r="AA1662" s="33"/>
      <c r="AB1662" s="33"/>
    </row>
    <row r="1663" spans="1:28">
      <c r="A1663" s="33"/>
      <c r="B1663" s="33"/>
      <c r="C1663" s="33"/>
      <c r="D1663" s="33"/>
      <c r="E1663" s="33"/>
      <c r="F1663" s="33"/>
      <c r="G1663" s="33"/>
      <c r="O1663" s="33"/>
      <c r="P1663" s="33"/>
      <c r="Q1663" s="33"/>
      <c r="R1663" s="33"/>
      <c r="S1663" s="33"/>
      <c r="T1663" s="33"/>
      <c r="U1663" s="33"/>
      <c r="V1663" s="33"/>
      <c r="W1663" s="33"/>
      <c r="X1663" s="33"/>
      <c r="Y1663" s="33"/>
      <c r="Z1663" s="33"/>
      <c r="AA1663" s="33"/>
      <c r="AB1663" s="33"/>
    </row>
    <row r="1664" spans="1:28">
      <c r="A1664" s="33"/>
      <c r="B1664" s="33"/>
      <c r="C1664" s="33"/>
      <c r="D1664" s="33"/>
      <c r="E1664" s="33"/>
      <c r="F1664" s="33"/>
      <c r="G1664" s="33"/>
      <c r="O1664" s="33"/>
      <c r="P1664" s="33"/>
      <c r="Q1664" s="33"/>
      <c r="R1664" s="33"/>
      <c r="S1664" s="33"/>
      <c r="T1664" s="33"/>
      <c r="U1664" s="33"/>
      <c r="V1664" s="33"/>
      <c r="W1664" s="33"/>
      <c r="X1664" s="33"/>
      <c r="Y1664" s="33"/>
      <c r="Z1664" s="33"/>
      <c r="AA1664" s="33"/>
      <c r="AB1664" s="33"/>
    </row>
    <row r="1665" spans="1:28">
      <c r="A1665" s="33"/>
      <c r="B1665" s="33"/>
      <c r="C1665" s="33"/>
      <c r="D1665" s="33"/>
      <c r="E1665" s="33"/>
      <c r="F1665" s="33"/>
      <c r="G1665" s="33"/>
      <c r="O1665" s="33"/>
      <c r="P1665" s="33"/>
      <c r="Q1665" s="33"/>
      <c r="R1665" s="33"/>
      <c r="S1665" s="33"/>
      <c r="T1665" s="33"/>
      <c r="U1665" s="33"/>
      <c r="V1665" s="33"/>
      <c r="W1665" s="33"/>
      <c r="X1665" s="33"/>
      <c r="Y1665" s="33"/>
      <c r="Z1665" s="33"/>
      <c r="AA1665" s="33"/>
      <c r="AB1665" s="33"/>
    </row>
    <row r="1666" spans="1:28">
      <c r="A1666" s="33"/>
      <c r="B1666" s="33"/>
      <c r="C1666" s="33"/>
      <c r="D1666" s="33"/>
      <c r="E1666" s="33"/>
      <c r="F1666" s="33"/>
      <c r="G1666" s="33"/>
      <c r="O1666" s="33"/>
      <c r="P1666" s="33"/>
      <c r="Q1666" s="33"/>
      <c r="R1666" s="33"/>
      <c r="S1666" s="33"/>
      <c r="T1666" s="33"/>
      <c r="U1666" s="33"/>
      <c r="V1666" s="33"/>
      <c r="W1666" s="33"/>
      <c r="X1666" s="33"/>
      <c r="Y1666" s="33"/>
      <c r="Z1666" s="33"/>
      <c r="AA1666" s="33"/>
      <c r="AB1666" s="33"/>
    </row>
    <row r="1667" spans="1:28">
      <c r="A1667" s="33"/>
      <c r="B1667" s="33"/>
      <c r="C1667" s="33"/>
      <c r="D1667" s="33"/>
      <c r="E1667" s="33"/>
      <c r="F1667" s="33"/>
      <c r="G1667" s="33"/>
      <c r="O1667" s="33"/>
      <c r="P1667" s="33"/>
      <c r="Q1667" s="33"/>
      <c r="R1667" s="33"/>
      <c r="S1667" s="33"/>
      <c r="T1667" s="33"/>
      <c r="U1667" s="33"/>
      <c r="V1667" s="33"/>
      <c r="W1667" s="33"/>
      <c r="X1667" s="33"/>
      <c r="Y1667" s="33"/>
      <c r="Z1667" s="33"/>
      <c r="AA1667" s="33"/>
      <c r="AB1667" s="33"/>
    </row>
    <row r="1668" spans="1:28">
      <c r="A1668" s="33"/>
      <c r="B1668" s="33"/>
      <c r="C1668" s="33"/>
      <c r="D1668" s="33"/>
      <c r="E1668" s="33"/>
      <c r="F1668" s="33"/>
      <c r="G1668" s="33"/>
      <c r="O1668" s="33"/>
      <c r="P1668" s="33"/>
      <c r="Q1668" s="33"/>
      <c r="R1668" s="33"/>
      <c r="S1668" s="33"/>
      <c r="T1668" s="33"/>
      <c r="U1668" s="33"/>
      <c r="V1668" s="33"/>
      <c r="W1668" s="33"/>
      <c r="X1668" s="33"/>
      <c r="Y1668" s="33"/>
      <c r="Z1668" s="33"/>
      <c r="AA1668" s="33"/>
      <c r="AB1668" s="33"/>
    </row>
    <row r="1669" spans="1:28">
      <c r="A1669" s="33"/>
      <c r="B1669" s="33"/>
      <c r="C1669" s="33"/>
      <c r="D1669" s="33"/>
      <c r="E1669" s="33"/>
      <c r="F1669" s="33"/>
      <c r="G1669" s="33"/>
      <c r="O1669" s="33"/>
      <c r="P1669" s="33"/>
      <c r="Q1669" s="33"/>
      <c r="R1669" s="33"/>
      <c r="S1669" s="33"/>
      <c r="T1669" s="33"/>
      <c r="U1669" s="33"/>
      <c r="V1669" s="33"/>
      <c r="W1669" s="33"/>
      <c r="X1669" s="33"/>
      <c r="Y1669" s="33"/>
      <c r="Z1669" s="33"/>
      <c r="AA1669" s="33"/>
      <c r="AB1669" s="33"/>
    </row>
    <row r="1670" spans="1:28">
      <c r="A1670" s="33"/>
      <c r="B1670" s="33"/>
      <c r="C1670" s="33"/>
      <c r="D1670" s="33"/>
      <c r="E1670" s="33"/>
      <c r="F1670" s="33"/>
      <c r="G1670" s="33"/>
      <c r="O1670" s="33"/>
      <c r="P1670" s="33"/>
      <c r="Q1670" s="33"/>
      <c r="R1670" s="33"/>
      <c r="S1670" s="33"/>
      <c r="T1670" s="33"/>
      <c r="U1670" s="33"/>
      <c r="V1670" s="33"/>
      <c r="W1670" s="33"/>
      <c r="X1670" s="33"/>
      <c r="Y1670" s="33"/>
      <c r="Z1670" s="33"/>
      <c r="AA1670" s="33"/>
      <c r="AB1670" s="33"/>
    </row>
    <row r="1671" spans="1:28">
      <c r="A1671" s="33"/>
      <c r="B1671" s="33"/>
      <c r="C1671" s="33"/>
      <c r="D1671" s="33"/>
      <c r="E1671" s="33"/>
      <c r="F1671" s="33"/>
      <c r="G1671" s="33"/>
      <c r="O1671" s="33"/>
      <c r="P1671" s="33"/>
      <c r="Q1671" s="33"/>
      <c r="R1671" s="33"/>
      <c r="S1671" s="33"/>
      <c r="T1671" s="33"/>
      <c r="U1671" s="33"/>
      <c r="V1671" s="33"/>
      <c r="W1671" s="33"/>
      <c r="X1671" s="33"/>
      <c r="Y1671" s="33"/>
      <c r="Z1671" s="33"/>
      <c r="AA1671" s="33"/>
      <c r="AB1671" s="33"/>
    </row>
    <row r="1672" spans="1:28">
      <c r="A1672" s="33"/>
      <c r="B1672" s="33"/>
      <c r="C1672" s="33"/>
      <c r="D1672" s="33"/>
      <c r="E1672" s="33"/>
      <c r="F1672" s="33"/>
      <c r="G1672" s="33"/>
      <c r="O1672" s="33"/>
      <c r="P1672" s="33"/>
      <c r="Q1672" s="33"/>
      <c r="R1672" s="33"/>
      <c r="S1672" s="33"/>
      <c r="T1672" s="33"/>
      <c r="U1672" s="33"/>
      <c r="V1672" s="33"/>
      <c r="W1672" s="33"/>
      <c r="X1672" s="33"/>
      <c r="Y1672" s="33"/>
      <c r="Z1672" s="33"/>
      <c r="AA1672" s="33"/>
      <c r="AB1672" s="33"/>
    </row>
    <row r="1673" spans="1:28">
      <c r="A1673" s="33"/>
      <c r="B1673" s="33"/>
      <c r="C1673" s="33"/>
      <c r="D1673" s="33"/>
      <c r="E1673" s="33"/>
      <c r="F1673" s="33"/>
      <c r="G1673" s="33"/>
      <c r="O1673" s="33"/>
      <c r="P1673" s="33"/>
      <c r="Q1673" s="33"/>
      <c r="R1673" s="33"/>
      <c r="S1673" s="33"/>
      <c r="T1673" s="33"/>
      <c r="U1673" s="33"/>
      <c r="V1673" s="33"/>
      <c r="W1673" s="33"/>
      <c r="X1673" s="33"/>
      <c r="Y1673" s="33"/>
      <c r="Z1673" s="33"/>
      <c r="AA1673" s="33"/>
      <c r="AB1673" s="33"/>
    </row>
    <row r="1674" spans="1:28">
      <c r="A1674" s="33"/>
      <c r="B1674" s="33"/>
      <c r="C1674" s="33"/>
      <c r="D1674" s="33"/>
      <c r="E1674" s="33"/>
      <c r="F1674" s="33"/>
      <c r="G1674" s="33"/>
      <c r="O1674" s="33"/>
      <c r="P1674" s="33"/>
      <c r="Q1674" s="33"/>
      <c r="R1674" s="33"/>
      <c r="S1674" s="33"/>
      <c r="T1674" s="33"/>
      <c r="U1674" s="33"/>
      <c r="V1674" s="33"/>
      <c r="W1674" s="33"/>
      <c r="X1674" s="33"/>
      <c r="Y1674" s="33"/>
      <c r="Z1674" s="33"/>
      <c r="AA1674" s="33"/>
      <c r="AB1674" s="33"/>
    </row>
    <row r="1675" spans="1:28">
      <c r="A1675" s="33"/>
      <c r="B1675" s="33"/>
      <c r="C1675" s="33"/>
      <c r="D1675" s="33"/>
      <c r="E1675" s="33"/>
      <c r="F1675" s="33"/>
      <c r="G1675" s="33"/>
      <c r="O1675" s="33"/>
      <c r="P1675" s="33"/>
      <c r="Q1675" s="33"/>
      <c r="R1675" s="33"/>
      <c r="S1675" s="33"/>
      <c r="T1675" s="33"/>
      <c r="U1675" s="33"/>
      <c r="V1675" s="33"/>
      <c r="W1675" s="33"/>
      <c r="X1675" s="33"/>
      <c r="Y1675" s="33"/>
      <c r="Z1675" s="33"/>
      <c r="AA1675" s="33"/>
      <c r="AB1675" s="33"/>
    </row>
    <row r="1676" spans="1:28">
      <c r="A1676" s="33"/>
      <c r="B1676" s="33"/>
      <c r="C1676" s="33"/>
      <c r="D1676" s="33"/>
      <c r="E1676" s="33"/>
      <c r="F1676" s="33"/>
      <c r="G1676" s="33"/>
      <c r="O1676" s="33"/>
      <c r="P1676" s="33"/>
      <c r="Q1676" s="33"/>
      <c r="R1676" s="33"/>
      <c r="S1676" s="33"/>
      <c r="T1676" s="33"/>
      <c r="U1676" s="33"/>
      <c r="V1676" s="33"/>
      <c r="W1676" s="33"/>
      <c r="X1676" s="33"/>
      <c r="Y1676" s="33"/>
      <c r="Z1676" s="33"/>
      <c r="AA1676" s="33"/>
      <c r="AB1676" s="33"/>
    </row>
    <row r="1677" spans="1:28">
      <c r="A1677" s="33"/>
      <c r="B1677" s="33"/>
      <c r="C1677" s="33"/>
      <c r="D1677" s="33"/>
      <c r="E1677" s="33"/>
      <c r="F1677" s="33"/>
      <c r="G1677" s="33"/>
      <c r="O1677" s="33"/>
      <c r="P1677" s="33"/>
      <c r="Q1677" s="33"/>
      <c r="R1677" s="33"/>
      <c r="S1677" s="33"/>
      <c r="T1677" s="33"/>
      <c r="U1677" s="33"/>
      <c r="V1677" s="33"/>
      <c r="W1677" s="33"/>
      <c r="X1677" s="33"/>
      <c r="Y1677" s="33"/>
      <c r="Z1677" s="33"/>
      <c r="AA1677" s="33"/>
      <c r="AB1677" s="33"/>
    </row>
    <row r="1678" spans="1:28">
      <c r="A1678" s="33"/>
      <c r="B1678" s="33"/>
      <c r="C1678" s="33"/>
      <c r="D1678" s="33"/>
      <c r="E1678" s="33"/>
      <c r="F1678" s="33"/>
      <c r="G1678" s="33"/>
      <c r="O1678" s="33"/>
      <c r="P1678" s="33"/>
      <c r="Q1678" s="33"/>
      <c r="R1678" s="33"/>
      <c r="S1678" s="33"/>
      <c r="T1678" s="33"/>
      <c r="U1678" s="33"/>
      <c r="V1678" s="33"/>
      <c r="W1678" s="33"/>
      <c r="X1678" s="33"/>
      <c r="Y1678" s="33"/>
      <c r="Z1678" s="33"/>
      <c r="AA1678" s="33"/>
      <c r="AB1678" s="33"/>
    </row>
    <row r="1679" spans="1:28">
      <c r="A1679" s="33"/>
      <c r="B1679" s="33"/>
      <c r="C1679" s="33"/>
      <c r="D1679" s="33"/>
      <c r="E1679" s="33"/>
      <c r="F1679" s="33"/>
      <c r="G1679" s="33"/>
      <c r="O1679" s="33"/>
      <c r="P1679" s="33"/>
      <c r="Q1679" s="33"/>
      <c r="R1679" s="33"/>
      <c r="S1679" s="33"/>
      <c r="T1679" s="33"/>
      <c r="U1679" s="33"/>
      <c r="V1679" s="33"/>
      <c r="W1679" s="33"/>
      <c r="X1679" s="33"/>
      <c r="Y1679" s="33"/>
      <c r="Z1679" s="33"/>
      <c r="AA1679" s="33"/>
      <c r="AB1679" s="33"/>
    </row>
    <row r="1680" spans="1:28">
      <c r="A1680" s="33"/>
      <c r="B1680" s="33"/>
      <c r="C1680" s="33"/>
      <c r="D1680" s="33"/>
      <c r="E1680" s="33"/>
      <c r="F1680" s="33"/>
      <c r="G1680" s="33"/>
      <c r="O1680" s="33"/>
      <c r="P1680" s="33"/>
      <c r="Q1680" s="33"/>
      <c r="R1680" s="33"/>
      <c r="S1680" s="33"/>
      <c r="T1680" s="33"/>
      <c r="U1680" s="33"/>
      <c r="V1680" s="33"/>
      <c r="W1680" s="33"/>
      <c r="X1680" s="33"/>
      <c r="Y1680" s="33"/>
      <c r="Z1680" s="33"/>
      <c r="AA1680" s="33"/>
      <c r="AB1680" s="33"/>
    </row>
    <row r="1681" spans="1:28">
      <c r="A1681" s="33"/>
      <c r="B1681" s="33"/>
      <c r="C1681" s="33"/>
      <c r="D1681" s="33"/>
      <c r="E1681" s="33"/>
      <c r="F1681" s="33"/>
      <c r="G1681" s="33"/>
      <c r="O1681" s="33"/>
      <c r="P1681" s="33"/>
      <c r="Q1681" s="33"/>
      <c r="R1681" s="33"/>
      <c r="S1681" s="33"/>
      <c r="T1681" s="33"/>
      <c r="U1681" s="33"/>
      <c r="V1681" s="33"/>
      <c r="W1681" s="33"/>
      <c r="X1681" s="33"/>
      <c r="Y1681" s="33"/>
      <c r="Z1681" s="33"/>
      <c r="AA1681" s="33"/>
      <c r="AB1681" s="33"/>
    </row>
    <row r="1682" spans="1:28">
      <c r="A1682" s="33"/>
      <c r="B1682" s="33"/>
      <c r="C1682" s="33"/>
      <c r="D1682" s="33"/>
      <c r="E1682" s="33"/>
      <c r="F1682" s="33"/>
      <c r="G1682" s="33"/>
      <c r="O1682" s="33"/>
      <c r="P1682" s="33"/>
      <c r="Q1682" s="33"/>
      <c r="R1682" s="33"/>
      <c r="S1682" s="33"/>
      <c r="T1682" s="33"/>
      <c r="U1682" s="33"/>
      <c r="V1682" s="33"/>
      <c r="W1682" s="33"/>
      <c r="X1682" s="33"/>
      <c r="Y1682" s="33"/>
      <c r="Z1682" s="33"/>
      <c r="AA1682" s="33"/>
      <c r="AB1682" s="33"/>
    </row>
    <row r="1683" spans="1:28">
      <c r="A1683" s="33"/>
      <c r="B1683" s="33"/>
      <c r="C1683" s="33"/>
      <c r="D1683" s="33"/>
      <c r="E1683" s="33"/>
      <c r="F1683" s="33"/>
      <c r="G1683" s="33"/>
      <c r="O1683" s="33"/>
      <c r="P1683" s="33"/>
      <c r="Q1683" s="33"/>
      <c r="R1683" s="33"/>
      <c r="S1683" s="33"/>
      <c r="T1683" s="33"/>
      <c r="U1683" s="33"/>
      <c r="V1683" s="33"/>
      <c r="W1683" s="33"/>
      <c r="X1683" s="33"/>
      <c r="Y1683" s="33"/>
      <c r="Z1683" s="33"/>
      <c r="AA1683" s="33"/>
      <c r="AB1683" s="33"/>
    </row>
    <row r="1684" spans="1:28">
      <c r="A1684" s="33"/>
      <c r="B1684" s="33"/>
      <c r="C1684" s="33"/>
      <c r="D1684" s="33"/>
      <c r="E1684" s="33"/>
      <c r="F1684" s="33"/>
      <c r="G1684" s="33"/>
      <c r="O1684" s="33"/>
      <c r="P1684" s="33"/>
      <c r="Q1684" s="33"/>
      <c r="R1684" s="33"/>
      <c r="S1684" s="33"/>
      <c r="T1684" s="33"/>
      <c r="U1684" s="33"/>
      <c r="V1684" s="33"/>
      <c r="W1684" s="33"/>
      <c r="X1684" s="33"/>
      <c r="Y1684" s="33"/>
      <c r="Z1684" s="33"/>
      <c r="AA1684" s="33"/>
      <c r="AB1684" s="33"/>
    </row>
    <row r="1685" spans="1:28">
      <c r="A1685" s="33"/>
      <c r="B1685" s="33"/>
      <c r="C1685" s="33"/>
      <c r="D1685" s="33"/>
      <c r="E1685" s="33"/>
      <c r="F1685" s="33"/>
      <c r="G1685" s="33"/>
      <c r="O1685" s="33"/>
      <c r="P1685" s="33"/>
      <c r="Q1685" s="33"/>
      <c r="R1685" s="33"/>
      <c r="S1685" s="33"/>
      <c r="T1685" s="33"/>
      <c r="U1685" s="33"/>
      <c r="V1685" s="33"/>
      <c r="W1685" s="33"/>
      <c r="X1685" s="33"/>
      <c r="Y1685" s="33"/>
      <c r="Z1685" s="33"/>
      <c r="AA1685" s="33"/>
      <c r="AB1685" s="33"/>
    </row>
    <row r="1686" spans="1:28">
      <c r="A1686" s="33"/>
      <c r="B1686" s="33"/>
      <c r="C1686" s="33"/>
      <c r="D1686" s="33"/>
      <c r="E1686" s="33"/>
      <c r="F1686" s="33"/>
      <c r="G1686" s="33"/>
      <c r="O1686" s="33"/>
      <c r="P1686" s="33"/>
      <c r="Q1686" s="33"/>
      <c r="R1686" s="33"/>
      <c r="S1686" s="33"/>
      <c r="T1686" s="33"/>
      <c r="U1686" s="33"/>
      <c r="V1686" s="33"/>
      <c r="W1686" s="33"/>
      <c r="X1686" s="33"/>
      <c r="Y1686" s="33"/>
      <c r="Z1686" s="33"/>
      <c r="AA1686" s="33"/>
      <c r="AB1686" s="33"/>
    </row>
    <row r="1687" spans="1:28">
      <c r="A1687" s="33"/>
      <c r="B1687" s="33"/>
      <c r="C1687" s="33"/>
      <c r="D1687" s="33"/>
      <c r="E1687" s="33"/>
      <c r="F1687" s="33"/>
      <c r="G1687" s="33"/>
      <c r="O1687" s="33"/>
      <c r="P1687" s="33"/>
      <c r="Q1687" s="33"/>
      <c r="R1687" s="33"/>
      <c r="S1687" s="33"/>
      <c r="T1687" s="33"/>
      <c r="U1687" s="33"/>
      <c r="V1687" s="33"/>
      <c r="W1687" s="33"/>
      <c r="X1687" s="33"/>
      <c r="Y1687" s="33"/>
      <c r="Z1687" s="33"/>
      <c r="AA1687" s="33"/>
      <c r="AB1687" s="33"/>
    </row>
    <row r="1688" spans="1:28">
      <c r="A1688" s="33"/>
      <c r="B1688" s="33"/>
      <c r="C1688" s="33"/>
      <c r="D1688" s="33"/>
      <c r="E1688" s="33"/>
      <c r="F1688" s="33"/>
      <c r="G1688" s="33"/>
      <c r="O1688" s="33"/>
      <c r="P1688" s="33"/>
      <c r="Q1688" s="33"/>
      <c r="R1688" s="33"/>
      <c r="S1688" s="33"/>
      <c r="T1688" s="33"/>
      <c r="U1688" s="33"/>
      <c r="V1688" s="33"/>
      <c r="W1688" s="33"/>
      <c r="X1688" s="33"/>
      <c r="Y1688" s="33"/>
      <c r="Z1688" s="33"/>
      <c r="AA1688" s="33"/>
      <c r="AB1688" s="33"/>
    </row>
    <row r="1689" spans="1:28">
      <c r="A1689" s="33"/>
      <c r="B1689" s="33"/>
      <c r="C1689" s="33"/>
      <c r="D1689" s="33"/>
      <c r="E1689" s="33"/>
      <c r="F1689" s="33"/>
      <c r="G1689" s="33"/>
      <c r="O1689" s="33"/>
      <c r="P1689" s="33"/>
      <c r="Q1689" s="33"/>
      <c r="R1689" s="33"/>
      <c r="S1689" s="33"/>
      <c r="T1689" s="33"/>
      <c r="U1689" s="33"/>
      <c r="V1689" s="33"/>
      <c r="W1689" s="33"/>
      <c r="X1689" s="33"/>
      <c r="Y1689" s="33"/>
      <c r="Z1689" s="33"/>
      <c r="AA1689" s="33"/>
      <c r="AB1689" s="33"/>
    </row>
    <row r="1690" spans="1:28">
      <c r="A1690" s="33"/>
      <c r="B1690" s="33"/>
      <c r="C1690" s="33"/>
      <c r="D1690" s="33"/>
      <c r="E1690" s="33"/>
      <c r="F1690" s="33"/>
      <c r="G1690" s="33"/>
      <c r="O1690" s="33"/>
      <c r="P1690" s="33"/>
      <c r="Q1690" s="33"/>
      <c r="R1690" s="33"/>
      <c r="S1690" s="33"/>
      <c r="T1690" s="33"/>
      <c r="U1690" s="33"/>
      <c r="V1690" s="33"/>
      <c r="W1690" s="33"/>
      <c r="X1690" s="33"/>
      <c r="Y1690" s="33"/>
      <c r="Z1690" s="33"/>
      <c r="AA1690" s="33"/>
      <c r="AB1690" s="33"/>
    </row>
    <row r="1691" spans="1:28">
      <c r="A1691" s="33"/>
      <c r="B1691" s="33"/>
      <c r="C1691" s="33"/>
      <c r="D1691" s="33"/>
      <c r="E1691" s="33"/>
      <c r="F1691" s="33"/>
      <c r="G1691" s="33"/>
      <c r="O1691" s="33"/>
      <c r="P1691" s="33"/>
      <c r="Q1691" s="33"/>
      <c r="R1691" s="33"/>
      <c r="S1691" s="33"/>
      <c r="T1691" s="33"/>
      <c r="U1691" s="33"/>
      <c r="V1691" s="33"/>
      <c r="W1691" s="33"/>
      <c r="X1691" s="33"/>
      <c r="Y1691" s="33"/>
      <c r="Z1691" s="33"/>
      <c r="AA1691" s="33"/>
      <c r="AB1691" s="33"/>
    </row>
    <row r="1692" spans="1:28">
      <c r="A1692" s="33"/>
      <c r="B1692" s="33"/>
      <c r="C1692" s="33"/>
      <c r="D1692" s="33"/>
      <c r="E1692" s="33"/>
      <c r="F1692" s="33"/>
      <c r="G1692" s="33"/>
      <c r="O1692" s="33"/>
      <c r="P1692" s="33"/>
      <c r="Q1692" s="33"/>
      <c r="R1692" s="33"/>
      <c r="S1692" s="33"/>
      <c r="T1692" s="33"/>
      <c r="U1692" s="33"/>
      <c r="V1692" s="33"/>
      <c r="W1692" s="33"/>
      <c r="X1692" s="33"/>
      <c r="Y1692" s="33"/>
      <c r="Z1692" s="33"/>
      <c r="AA1692" s="33"/>
      <c r="AB1692" s="33"/>
    </row>
    <row r="1693" spans="1:28">
      <c r="A1693" s="33"/>
      <c r="B1693" s="33"/>
      <c r="C1693" s="33"/>
      <c r="D1693" s="33"/>
      <c r="E1693" s="33"/>
      <c r="F1693" s="33"/>
      <c r="G1693" s="33"/>
      <c r="O1693" s="33"/>
      <c r="P1693" s="33"/>
      <c r="Q1693" s="33"/>
      <c r="R1693" s="33"/>
      <c r="S1693" s="33"/>
      <c r="T1693" s="33"/>
      <c r="U1693" s="33"/>
      <c r="V1693" s="33"/>
      <c r="W1693" s="33"/>
      <c r="X1693" s="33"/>
      <c r="Y1693" s="33"/>
      <c r="Z1693" s="33"/>
      <c r="AA1693" s="33"/>
      <c r="AB1693" s="33"/>
    </row>
    <row r="1694" spans="1:28">
      <c r="A1694" s="33"/>
      <c r="B1694" s="33"/>
      <c r="C1694" s="33"/>
      <c r="D1694" s="33"/>
      <c r="E1694" s="33"/>
      <c r="F1694" s="33"/>
      <c r="G1694" s="33"/>
      <c r="O1694" s="33"/>
      <c r="P1694" s="33"/>
      <c r="Q1694" s="33"/>
      <c r="R1694" s="33"/>
      <c r="S1694" s="33"/>
      <c r="T1694" s="33"/>
      <c r="U1694" s="33"/>
      <c r="V1694" s="33"/>
      <c r="W1694" s="33"/>
      <c r="X1694" s="33"/>
      <c r="Y1694" s="33"/>
      <c r="Z1694" s="33"/>
      <c r="AA1694" s="33"/>
      <c r="AB1694" s="33"/>
    </row>
    <row r="1695" spans="1:28">
      <c r="A1695" s="33"/>
      <c r="B1695" s="33"/>
      <c r="C1695" s="33"/>
      <c r="D1695" s="33"/>
      <c r="E1695" s="33"/>
      <c r="F1695" s="33"/>
      <c r="G1695" s="33"/>
      <c r="O1695" s="33"/>
      <c r="P1695" s="33"/>
      <c r="Q1695" s="33"/>
      <c r="R1695" s="33"/>
      <c r="S1695" s="33"/>
      <c r="T1695" s="33"/>
      <c r="U1695" s="33"/>
      <c r="V1695" s="33"/>
      <c r="W1695" s="33"/>
      <c r="X1695" s="33"/>
      <c r="Y1695" s="33"/>
      <c r="Z1695" s="33"/>
      <c r="AA1695" s="33"/>
      <c r="AB1695" s="33"/>
    </row>
    <row r="1696" spans="1:28">
      <c r="A1696" s="33"/>
      <c r="B1696" s="33"/>
      <c r="C1696" s="33"/>
      <c r="D1696" s="33"/>
      <c r="E1696" s="33"/>
      <c r="F1696" s="33"/>
      <c r="G1696" s="33"/>
      <c r="O1696" s="33"/>
      <c r="P1696" s="33"/>
      <c r="Q1696" s="33"/>
      <c r="R1696" s="33"/>
      <c r="S1696" s="33"/>
      <c r="T1696" s="33"/>
      <c r="U1696" s="33"/>
      <c r="V1696" s="33"/>
      <c r="W1696" s="33"/>
      <c r="X1696" s="33"/>
      <c r="Y1696" s="33"/>
      <c r="Z1696" s="33"/>
      <c r="AA1696" s="33"/>
      <c r="AB1696" s="33"/>
    </row>
    <row r="1697" spans="1:28">
      <c r="A1697" s="33"/>
      <c r="B1697" s="33"/>
      <c r="C1697" s="33"/>
      <c r="D1697" s="33"/>
      <c r="E1697" s="33"/>
      <c r="F1697" s="33"/>
      <c r="G1697" s="33"/>
      <c r="O1697" s="33"/>
      <c r="P1697" s="33"/>
      <c r="Q1697" s="33"/>
      <c r="R1697" s="33"/>
      <c r="S1697" s="33"/>
      <c r="T1697" s="33"/>
      <c r="U1697" s="33"/>
      <c r="V1697" s="33"/>
      <c r="W1697" s="33"/>
      <c r="X1697" s="33"/>
      <c r="Y1697" s="33"/>
      <c r="Z1697" s="33"/>
      <c r="AA1697" s="33"/>
      <c r="AB1697" s="33"/>
    </row>
    <row r="1698" spans="1:28">
      <c r="A1698" s="33"/>
      <c r="B1698" s="33"/>
      <c r="C1698" s="33"/>
      <c r="D1698" s="33"/>
      <c r="E1698" s="33"/>
      <c r="F1698" s="33"/>
      <c r="G1698" s="33"/>
      <c r="O1698" s="33"/>
      <c r="P1698" s="33"/>
      <c r="Q1698" s="33"/>
      <c r="R1698" s="33"/>
      <c r="S1698" s="33"/>
      <c r="T1698" s="33"/>
      <c r="U1698" s="33"/>
      <c r="V1698" s="33"/>
      <c r="W1698" s="33"/>
      <c r="X1698" s="33"/>
      <c r="Y1698" s="33"/>
      <c r="Z1698" s="33"/>
      <c r="AA1698" s="33"/>
      <c r="AB1698" s="33"/>
    </row>
    <row r="1699" spans="1:28">
      <c r="A1699" s="33"/>
      <c r="B1699" s="33"/>
      <c r="C1699" s="33"/>
      <c r="D1699" s="33"/>
      <c r="E1699" s="33"/>
      <c r="F1699" s="33"/>
      <c r="G1699" s="33"/>
      <c r="O1699" s="33"/>
      <c r="P1699" s="33"/>
      <c r="Q1699" s="33"/>
      <c r="R1699" s="33"/>
      <c r="S1699" s="33"/>
      <c r="T1699" s="33"/>
      <c r="U1699" s="33"/>
      <c r="V1699" s="33"/>
      <c r="W1699" s="33"/>
      <c r="X1699" s="33"/>
      <c r="Y1699" s="33"/>
      <c r="Z1699" s="33"/>
      <c r="AA1699" s="33"/>
      <c r="AB1699" s="33"/>
    </row>
    <row r="1700" spans="1:28">
      <c r="A1700" s="33"/>
      <c r="B1700" s="33"/>
      <c r="C1700" s="33"/>
      <c r="D1700" s="33"/>
      <c r="E1700" s="33"/>
      <c r="F1700" s="33"/>
      <c r="G1700" s="33"/>
      <c r="O1700" s="33"/>
      <c r="P1700" s="33"/>
      <c r="Q1700" s="33"/>
      <c r="R1700" s="33"/>
      <c r="S1700" s="33"/>
      <c r="T1700" s="33"/>
      <c r="U1700" s="33"/>
      <c r="V1700" s="33"/>
      <c r="W1700" s="33"/>
      <c r="X1700" s="33"/>
      <c r="Y1700" s="33"/>
      <c r="Z1700" s="33"/>
      <c r="AA1700" s="33"/>
      <c r="AB1700" s="33"/>
    </row>
    <row r="1701" spans="1:28">
      <c r="A1701" s="33"/>
      <c r="B1701" s="33"/>
      <c r="C1701" s="33"/>
      <c r="D1701" s="33"/>
      <c r="E1701" s="33"/>
      <c r="F1701" s="33"/>
      <c r="G1701" s="33"/>
      <c r="O1701" s="33"/>
      <c r="P1701" s="33"/>
      <c r="Q1701" s="33"/>
      <c r="R1701" s="33"/>
      <c r="S1701" s="33"/>
      <c r="T1701" s="33"/>
      <c r="U1701" s="33"/>
      <c r="V1701" s="33"/>
      <c r="W1701" s="33"/>
      <c r="X1701" s="33"/>
      <c r="Y1701" s="33"/>
      <c r="Z1701" s="33"/>
      <c r="AA1701" s="33"/>
      <c r="AB1701" s="33"/>
    </row>
    <row r="1702" spans="1:28">
      <c r="A1702" s="33"/>
      <c r="B1702" s="33"/>
      <c r="C1702" s="33"/>
      <c r="D1702" s="33"/>
      <c r="E1702" s="33"/>
      <c r="F1702" s="33"/>
      <c r="G1702" s="33"/>
      <c r="O1702" s="33"/>
      <c r="P1702" s="33"/>
      <c r="Q1702" s="33"/>
      <c r="R1702" s="33"/>
      <c r="S1702" s="33"/>
      <c r="T1702" s="33"/>
      <c r="U1702" s="33"/>
      <c r="V1702" s="33"/>
      <c r="W1702" s="33"/>
      <c r="X1702" s="33"/>
      <c r="Y1702" s="33"/>
      <c r="Z1702" s="33"/>
      <c r="AA1702" s="33"/>
      <c r="AB1702" s="33"/>
    </row>
    <row r="1703" spans="1:28">
      <c r="A1703" s="33"/>
      <c r="B1703" s="33"/>
      <c r="C1703" s="33"/>
      <c r="D1703" s="33"/>
      <c r="E1703" s="33"/>
      <c r="F1703" s="33"/>
      <c r="G1703" s="33"/>
      <c r="O1703" s="33"/>
      <c r="P1703" s="33"/>
      <c r="Q1703" s="33"/>
      <c r="R1703" s="33"/>
      <c r="S1703" s="33"/>
      <c r="T1703" s="33"/>
      <c r="U1703" s="33"/>
      <c r="V1703" s="33"/>
      <c r="W1703" s="33"/>
      <c r="X1703" s="33"/>
      <c r="Y1703" s="33"/>
      <c r="Z1703" s="33"/>
      <c r="AA1703" s="33"/>
      <c r="AB1703" s="33"/>
    </row>
    <row r="1704" spans="1:28">
      <c r="A1704" s="33"/>
      <c r="B1704" s="33"/>
      <c r="C1704" s="33"/>
      <c r="D1704" s="33"/>
      <c r="E1704" s="33"/>
      <c r="F1704" s="33"/>
      <c r="G1704" s="33"/>
      <c r="O1704" s="33"/>
      <c r="P1704" s="33"/>
      <c r="Q1704" s="33"/>
      <c r="R1704" s="33"/>
      <c r="S1704" s="33"/>
      <c r="T1704" s="33"/>
      <c r="U1704" s="33"/>
      <c r="V1704" s="33"/>
      <c r="W1704" s="33"/>
      <c r="X1704" s="33"/>
      <c r="Y1704" s="33"/>
      <c r="Z1704" s="33"/>
      <c r="AA1704" s="33"/>
      <c r="AB1704" s="33"/>
    </row>
    <row r="1705" spans="1:28">
      <c r="A1705" s="33"/>
      <c r="B1705" s="33"/>
      <c r="C1705" s="33"/>
      <c r="D1705" s="33"/>
      <c r="E1705" s="33"/>
      <c r="F1705" s="33"/>
      <c r="G1705" s="33"/>
      <c r="O1705" s="33"/>
      <c r="P1705" s="33"/>
      <c r="Q1705" s="33"/>
      <c r="R1705" s="33"/>
      <c r="S1705" s="33"/>
      <c r="T1705" s="33"/>
      <c r="U1705" s="33"/>
      <c r="V1705" s="33"/>
      <c r="W1705" s="33"/>
      <c r="X1705" s="33"/>
      <c r="Y1705" s="33"/>
      <c r="Z1705" s="33"/>
      <c r="AA1705" s="33"/>
      <c r="AB1705" s="33"/>
    </row>
    <row r="1706" spans="1:28">
      <c r="A1706" s="33"/>
      <c r="B1706" s="33"/>
      <c r="C1706" s="33"/>
      <c r="D1706" s="33"/>
      <c r="E1706" s="33"/>
      <c r="F1706" s="33"/>
      <c r="G1706" s="33"/>
      <c r="O1706" s="33"/>
      <c r="P1706" s="33"/>
      <c r="Q1706" s="33"/>
      <c r="R1706" s="33"/>
      <c r="S1706" s="33"/>
      <c r="T1706" s="33"/>
      <c r="U1706" s="33"/>
      <c r="V1706" s="33"/>
      <c r="W1706" s="33"/>
      <c r="X1706" s="33"/>
      <c r="Y1706" s="33"/>
      <c r="Z1706" s="33"/>
      <c r="AA1706" s="33"/>
      <c r="AB1706" s="33"/>
    </row>
    <row r="1707" spans="1:28">
      <c r="A1707" s="33"/>
      <c r="B1707" s="33"/>
      <c r="C1707" s="33"/>
      <c r="D1707" s="33"/>
      <c r="E1707" s="33"/>
      <c r="F1707" s="33"/>
      <c r="G1707" s="33"/>
      <c r="O1707" s="33"/>
      <c r="P1707" s="33"/>
      <c r="Q1707" s="33"/>
      <c r="R1707" s="33"/>
      <c r="S1707" s="33"/>
      <c r="T1707" s="33"/>
      <c r="U1707" s="33"/>
      <c r="V1707" s="33"/>
      <c r="W1707" s="33"/>
      <c r="X1707" s="33"/>
      <c r="Y1707" s="33"/>
      <c r="Z1707" s="33"/>
      <c r="AA1707" s="33"/>
      <c r="AB1707" s="33"/>
    </row>
    <row r="1708" spans="1:28">
      <c r="A1708" s="33"/>
      <c r="B1708" s="33"/>
      <c r="C1708" s="33"/>
      <c r="D1708" s="33"/>
      <c r="E1708" s="33"/>
      <c r="F1708" s="33"/>
      <c r="G1708" s="33"/>
      <c r="O1708" s="33"/>
      <c r="P1708" s="33"/>
      <c r="Q1708" s="33"/>
      <c r="R1708" s="33"/>
      <c r="S1708" s="33"/>
      <c r="T1708" s="33"/>
      <c r="U1708" s="33"/>
      <c r="V1708" s="33"/>
      <c r="W1708" s="33"/>
      <c r="X1708" s="33"/>
      <c r="Y1708" s="33"/>
      <c r="Z1708" s="33"/>
      <c r="AA1708" s="33"/>
      <c r="AB1708" s="33"/>
    </row>
    <row r="1709" spans="1:28">
      <c r="A1709" s="33"/>
      <c r="B1709" s="33"/>
      <c r="C1709" s="33"/>
      <c r="D1709" s="33"/>
      <c r="E1709" s="33"/>
      <c r="F1709" s="33"/>
      <c r="G1709" s="33"/>
      <c r="O1709" s="33"/>
      <c r="P1709" s="33"/>
      <c r="Q1709" s="33"/>
      <c r="R1709" s="33"/>
      <c r="S1709" s="33"/>
      <c r="T1709" s="33"/>
      <c r="U1709" s="33"/>
      <c r="V1709" s="33"/>
      <c r="W1709" s="33"/>
      <c r="X1709" s="33"/>
      <c r="Y1709" s="33"/>
      <c r="Z1709" s="33"/>
      <c r="AA1709" s="33"/>
      <c r="AB1709" s="33"/>
    </row>
    <row r="1710" spans="1:28">
      <c r="A1710" s="33"/>
      <c r="B1710" s="33"/>
      <c r="C1710" s="33"/>
      <c r="D1710" s="33"/>
      <c r="E1710" s="33"/>
      <c r="F1710" s="33"/>
      <c r="G1710" s="33"/>
      <c r="O1710" s="33"/>
      <c r="P1710" s="33"/>
      <c r="Q1710" s="33"/>
      <c r="R1710" s="33"/>
      <c r="S1710" s="33"/>
      <c r="T1710" s="33"/>
      <c r="U1710" s="33"/>
      <c r="V1710" s="33"/>
      <c r="W1710" s="33"/>
      <c r="X1710" s="33"/>
      <c r="Y1710" s="33"/>
      <c r="Z1710" s="33"/>
      <c r="AA1710" s="33"/>
      <c r="AB1710" s="33"/>
    </row>
    <row r="1711" spans="1:28">
      <c r="A1711" s="33"/>
      <c r="B1711" s="33"/>
      <c r="C1711" s="33"/>
      <c r="D1711" s="33"/>
      <c r="E1711" s="33"/>
      <c r="F1711" s="33"/>
      <c r="G1711" s="33"/>
      <c r="O1711" s="33"/>
      <c r="P1711" s="33"/>
      <c r="Q1711" s="33"/>
      <c r="R1711" s="33"/>
      <c r="S1711" s="33"/>
      <c r="T1711" s="33"/>
      <c r="U1711" s="33"/>
      <c r="V1711" s="33"/>
      <c r="W1711" s="33"/>
      <c r="X1711" s="33"/>
      <c r="Y1711" s="33"/>
      <c r="Z1711" s="33"/>
      <c r="AA1711" s="33"/>
      <c r="AB1711" s="33"/>
    </row>
    <row r="1712" spans="1:28">
      <c r="A1712" s="33"/>
      <c r="B1712" s="33"/>
      <c r="C1712" s="33"/>
      <c r="D1712" s="33"/>
      <c r="E1712" s="33"/>
      <c r="F1712" s="33"/>
      <c r="G1712" s="33"/>
      <c r="O1712" s="33"/>
      <c r="P1712" s="33"/>
      <c r="Q1712" s="33"/>
      <c r="R1712" s="33"/>
      <c r="S1712" s="33"/>
      <c r="T1712" s="33"/>
      <c r="U1712" s="33"/>
      <c r="V1712" s="33"/>
      <c r="W1712" s="33"/>
      <c r="X1712" s="33"/>
      <c r="Y1712" s="33"/>
      <c r="Z1712" s="33"/>
      <c r="AA1712" s="33"/>
      <c r="AB1712" s="33"/>
    </row>
    <row r="1713" spans="1:28">
      <c r="A1713" s="33"/>
      <c r="B1713" s="33"/>
      <c r="C1713" s="33"/>
      <c r="D1713" s="33"/>
      <c r="E1713" s="33"/>
      <c r="F1713" s="33"/>
      <c r="G1713" s="33"/>
      <c r="O1713" s="33"/>
      <c r="P1713" s="33"/>
      <c r="Q1713" s="33"/>
      <c r="R1713" s="33"/>
      <c r="S1713" s="33"/>
      <c r="T1713" s="33"/>
      <c r="U1713" s="33"/>
      <c r="V1713" s="33"/>
      <c r="W1713" s="33"/>
      <c r="X1713" s="33"/>
      <c r="Y1713" s="33"/>
      <c r="Z1713" s="33"/>
      <c r="AA1713" s="33"/>
      <c r="AB1713" s="33"/>
    </row>
    <row r="1714" spans="1:28">
      <c r="A1714" s="33"/>
      <c r="B1714" s="33"/>
      <c r="C1714" s="33"/>
      <c r="D1714" s="33"/>
      <c r="E1714" s="33"/>
      <c r="F1714" s="33"/>
      <c r="G1714" s="33"/>
      <c r="O1714" s="33"/>
      <c r="P1714" s="33"/>
      <c r="Q1714" s="33"/>
      <c r="R1714" s="33"/>
      <c r="S1714" s="33"/>
      <c r="T1714" s="33"/>
      <c r="U1714" s="33"/>
      <c r="V1714" s="33"/>
      <c r="W1714" s="33"/>
      <c r="X1714" s="33"/>
      <c r="Y1714" s="33"/>
      <c r="Z1714" s="33"/>
      <c r="AA1714" s="33"/>
      <c r="AB1714" s="33"/>
    </row>
    <row r="1715" spans="1:28">
      <c r="A1715" s="33"/>
      <c r="B1715" s="33"/>
      <c r="C1715" s="33"/>
      <c r="D1715" s="33"/>
      <c r="E1715" s="33"/>
      <c r="F1715" s="33"/>
      <c r="G1715" s="33"/>
      <c r="O1715" s="33"/>
      <c r="P1715" s="33"/>
      <c r="Q1715" s="33"/>
      <c r="R1715" s="33"/>
      <c r="S1715" s="33"/>
      <c r="T1715" s="33"/>
      <c r="U1715" s="33"/>
      <c r="V1715" s="33"/>
      <c r="W1715" s="33"/>
      <c r="X1715" s="33"/>
      <c r="Y1715" s="33"/>
      <c r="Z1715" s="33"/>
      <c r="AA1715" s="33"/>
      <c r="AB1715" s="33"/>
    </row>
    <row r="1716" spans="1:28">
      <c r="A1716" s="33"/>
      <c r="B1716" s="33"/>
      <c r="C1716" s="33"/>
      <c r="D1716" s="33"/>
      <c r="E1716" s="33"/>
      <c r="F1716" s="33"/>
      <c r="G1716" s="33"/>
      <c r="O1716" s="33"/>
      <c r="P1716" s="33"/>
      <c r="Q1716" s="33"/>
      <c r="R1716" s="33"/>
      <c r="S1716" s="33"/>
      <c r="T1716" s="33"/>
      <c r="U1716" s="33"/>
      <c r="V1716" s="33"/>
      <c r="W1716" s="33"/>
      <c r="X1716" s="33"/>
      <c r="Y1716" s="33"/>
      <c r="Z1716" s="33"/>
      <c r="AA1716" s="33"/>
      <c r="AB1716" s="33"/>
    </row>
    <row r="1717" spans="1:28">
      <c r="A1717" s="33"/>
      <c r="B1717" s="33"/>
      <c r="C1717" s="33"/>
      <c r="D1717" s="33"/>
      <c r="E1717" s="33"/>
      <c r="F1717" s="33"/>
      <c r="G1717" s="33"/>
      <c r="O1717" s="33"/>
      <c r="P1717" s="33"/>
      <c r="Q1717" s="33"/>
      <c r="R1717" s="33"/>
      <c r="S1717" s="33"/>
      <c r="T1717" s="33"/>
      <c r="U1717" s="33"/>
      <c r="V1717" s="33"/>
      <c r="W1717" s="33"/>
      <c r="X1717" s="33"/>
      <c r="Y1717" s="33"/>
      <c r="Z1717" s="33"/>
      <c r="AA1717" s="33"/>
      <c r="AB1717" s="33"/>
    </row>
    <row r="1718" spans="1:28">
      <c r="A1718" s="33"/>
      <c r="B1718" s="33"/>
      <c r="C1718" s="33"/>
      <c r="D1718" s="33"/>
      <c r="E1718" s="33"/>
      <c r="F1718" s="33"/>
      <c r="G1718" s="33"/>
      <c r="O1718" s="33"/>
      <c r="P1718" s="33"/>
      <c r="Q1718" s="33"/>
      <c r="R1718" s="33"/>
      <c r="S1718" s="33"/>
      <c r="T1718" s="33"/>
      <c r="U1718" s="33"/>
      <c r="V1718" s="33"/>
      <c r="W1718" s="33"/>
      <c r="X1718" s="33"/>
      <c r="Y1718" s="33"/>
      <c r="Z1718" s="33"/>
      <c r="AA1718" s="33"/>
      <c r="AB1718" s="33"/>
    </row>
    <row r="1719" spans="1:28">
      <c r="A1719" s="33"/>
      <c r="B1719" s="33"/>
      <c r="C1719" s="33"/>
      <c r="D1719" s="33"/>
      <c r="E1719" s="33"/>
      <c r="F1719" s="33"/>
      <c r="G1719" s="33"/>
      <c r="O1719" s="33"/>
      <c r="P1719" s="33"/>
      <c r="Q1719" s="33"/>
      <c r="R1719" s="33"/>
      <c r="S1719" s="33"/>
      <c r="T1719" s="33"/>
      <c r="U1719" s="33"/>
      <c r="V1719" s="33"/>
      <c r="W1719" s="33"/>
      <c r="X1719" s="33"/>
      <c r="Y1719" s="33"/>
      <c r="Z1719" s="33"/>
      <c r="AA1719" s="33"/>
      <c r="AB1719" s="33"/>
    </row>
    <row r="1720" spans="1:28">
      <c r="A1720" s="33"/>
      <c r="B1720" s="33"/>
      <c r="C1720" s="33"/>
      <c r="D1720" s="33"/>
      <c r="E1720" s="33"/>
      <c r="F1720" s="33"/>
      <c r="G1720" s="33"/>
      <c r="O1720" s="33"/>
      <c r="P1720" s="33"/>
      <c r="Q1720" s="33"/>
      <c r="R1720" s="33"/>
      <c r="S1720" s="33"/>
      <c r="T1720" s="33"/>
      <c r="U1720" s="33"/>
      <c r="V1720" s="33"/>
      <c r="W1720" s="33"/>
      <c r="X1720" s="33"/>
      <c r="Y1720" s="33"/>
      <c r="Z1720" s="33"/>
      <c r="AA1720" s="33"/>
      <c r="AB1720" s="33"/>
    </row>
    <row r="1721" spans="1:28">
      <c r="A1721" s="33"/>
      <c r="B1721" s="33"/>
      <c r="C1721" s="33"/>
      <c r="D1721" s="33"/>
      <c r="E1721" s="33"/>
      <c r="F1721" s="33"/>
      <c r="G1721" s="33"/>
      <c r="O1721" s="33"/>
      <c r="P1721" s="33"/>
      <c r="Q1721" s="33"/>
      <c r="R1721" s="33"/>
      <c r="S1721" s="33"/>
      <c r="T1721" s="33"/>
      <c r="U1721" s="33"/>
      <c r="V1721" s="33"/>
      <c r="W1721" s="33"/>
      <c r="X1721" s="33"/>
      <c r="Y1721" s="33"/>
      <c r="Z1721" s="33"/>
      <c r="AA1721" s="33"/>
      <c r="AB1721" s="33"/>
    </row>
    <row r="1722" spans="1:28">
      <c r="A1722" s="33"/>
      <c r="B1722" s="33"/>
      <c r="C1722" s="33"/>
      <c r="D1722" s="33"/>
      <c r="E1722" s="33"/>
      <c r="F1722" s="33"/>
      <c r="G1722" s="33"/>
      <c r="O1722" s="33"/>
      <c r="P1722" s="33"/>
      <c r="Q1722" s="33"/>
      <c r="R1722" s="33"/>
      <c r="S1722" s="33"/>
      <c r="T1722" s="33"/>
      <c r="U1722" s="33"/>
      <c r="V1722" s="33"/>
      <c r="W1722" s="33"/>
      <c r="X1722" s="33"/>
      <c r="Y1722" s="33"/>
      <c r="Z1722" s="33"/>
      <c r="AA1722" s="33"/>
      <c r="AB1722" s="33"/>
    </row>
    <row r="1723" spans="1:28">
      <c r="A1723" s="33"/>
      <c r="B1723" s="33"/>
      <c r="C1723" s="33"/>
      <c r="D1723" s="33"/>
      <c r="E1723" s="33"/>
      <c r="F1723" s="33"/>
      <c r="G1723" s="33"/>
      <c r="O1723" s="33"/>
      <c r="P1723" s="33"/>
      <c r="Q1723" s="33"/>
      <c r="R1723" s="33"/>
      <c r="S1723" s="33"/>
      <c r="T1723" s="33"/>
      <c r="U1723" s="33"/>
      <c r="V1723" s="33"/>
      <c r="W1723" s="33"/>
      <c r="X1723" s="33"/>
      <c r="Y1723" s="33"/>
      <c r="Z1723" s="33"/>
      <c r="AA1723" s="33"/>
      <c r="AB1723" s="33"/>
    </row>
    <row r="1724" spans="1:28">
      <c r="A1724" s="33"/>
      <c r="B1724" s="33"/>
      <c r="C1724" s="33"/>
      <c r="D1724" s="33"/>
      <c r="E1724" s="33"/>
      <c r="F1724" s="33"/>
      <c r="G1724" s="33"/>
      <c r="O1724" s="33"/>
      <c r="P1724" s="33"/>
      <c r="Q1724" s="33"/>
      <c r="R1724" s="33"/>
      <c r="S1724" s="33"/>
      <c r="T1724" s="33"/>
      <c r="U1724" s="33"/>
      <c r="V1724" s="33"/>
      <c r="W1724" s="33"/>
      <c r="X1724" s="33"/>
      <c r="Y1724" s="33"/>
      <c r="Z1724" s="33"/>
      <c r="AA1724" s="33"/>
      <c r="AB1724" s="33"/>
    </row>
    <row r="1725" spans="1:28">
      <c r="A1725" s="33"/>
      <c r="B1725" s="33"/>
      <c r="C1725" s="33"/>
      <c r="D1725" s="33"/>
      <c r="E1725" s="33"/>
      <c r="F1725" s="33"/>
      <c r="G1725" s="33"/>
      <c r="O1725" s="33"/>
      <c r="P1725" s="33"/>
      <c r="Q1725" s="33"/>
      <c r="R1725" s="33"/>
      <c r="S1725" s="33"/>
      <c r="T1725" s="33"/>
      <c r="U1725" s="33"/>
      <c r="V1725" s="33"/>
      <c r="W1725" s="33"/>
      <c r="X1725" s="33"/>
      <c r="Y1725" s="33"/>
      <c r="Z1725" s="33"/>
      <c r="AA1725" s="33"/>
      <c r="AB1725" s="33"/>
    </row>
    <row r="1726" spans="1:28">
      <c r="A1726" s="33"/>
      <c r="B1726" s="33"/>
      <c r="C1726" s="33"/>
      <c r="D1726" s="33"/>
      <c r="E1726" s="33"/>
      <c r="F1726" s="33"/>
      <c r="G1726" s="33"/>
      <c r="O1726" s="33"/>
      <c r="P1726" s="33"/>
      <c r="Q1726" s="33"/>
      <c r="R1726" s="33"/>
      <c r="S1726" s="33"/>
      <c r="T1726" s="33"/>
      <c r="U1726" s="33"/>
      <c r="V1726" s="33"/>
      <c r="W1726" s="33"/>
      <c r="X1726" s="33"/>
      <c r="Y1726" s="33"/>
      <c r="Z1726" s="33"/>
      <c r="AA1726" s="33"/>
      <c r="AB1726" s="33"/>
    </row>
    <row r="1727" spans="1:28">
      <c r="A1727" s="33"/>
      <c r="B1727" s="33"/>
      <c r="C1727" s="33"/>
      <c r="D1727" s="33"/>
      <c r="E1727" s="33"/>
      <c r="F1727" s="33"/>
      <c r="G1727" s="33"/>
      <c r="O1727" s="33"/>
      <c r="P1727" s="33"/>
      <c r="Q1727" s="33"/>
      <c r="R1727" s="33"/>
      <c r="S1727" s="33"/>
      <c r="T1727" s="33"/>
      <c r="U1727" s="33"/>
      <c r="V1727" s="33"/>
      <c r="W1727" s="33"/>
      <c r="X1727" s="33"/>
      <c r="Y1727" s="33"/>
      <c r="Z1727" s="33"/>
      <c r="AA1727" s="33"/>
      <c r="AB1727" s="33"/>
    </row>
    <row r="1728" spans="1:28">
      <c r="A1728" s="33"/>
      <c r="B1728" s="33"/>
      <c r="C1728" s="33"/>
      <c r="D1728" s="33"/>
      <c r="E1728" s="33"/>
      <c r="F1728" s="33"/>
      <c r="G1728" s="33"/>
      <c r="O1728" s="33"/>
      <c r="P1728" s="33"/>
      <c r="Q1728" s="33"/>
      <c r="R1728" s="33"/>
      <c r="S1728" s="33"/>
      <c r="T1728" s="33"/>
      <c r="U1728" s="33"/>
      <c r="V1728" s="33"/>
      <c r="W1728" s="33"/>
      <c r="X1728" s="33"/>
      <c r="Y1728" s="33"/>
      <c r="Z1728" s="33"/>
      <c r="AA1728" s="33"/>
      <c r="AB1728" s="33"/>
    </row>
    <row r="1729" spans="1:28">
      <c r="A1729" s="33"/>
      <c r="B1729" s="33"/>
      <c r="C1729" s="33"/>
      <c r="D1729" s="33"/>
      <c r="E1729" s="33"/>
      <c r="F1729" s="33"/>
      <c r="G1729" s="33"/>
      <c r="O1729" s="33"/>
      <c r="P1729" s="33"/>
      <c r="Q1729" s="33"/>
      <c r="R1729" s="33"/>
      <c r="S1729" s="33"/>
      <c r="T1729" s="33"/>
      <c r="U1729" s="33"/>
      <c r="V1729" s="33"/>
      <c r="W1729" s="33"/>
      <c r="X1729" s="33"/>
      <c r="Y1729" s="33"/>
      <c r="Z1729" s="33"/>
      <c r="AA1729" s="33"/>
      <c r="AB1729" s="33"/>
    </row>
    <row r="1730" spans="1:28">
      <c r="A1730" s="33"/>
      <c r="B1730" s="33"/>
      <c r="C1730" s="33"/>
      <c r="D1730" s="33"/>
      <c r="E1730" s="33"/>
      <c r="F1730" s="33"/>
      <c r="G1730" s="33"/>
      <c r="O1730" s="33"/>
      <c r="P1730" s="33"/>
      <c r="Q1730" s="33"/>
      <c r="R1730" s="33"/>
      <c r="S1730" s="33"/>
      <c r="T1730" s="33"/>
      <c r="U1730" s="33"/>
      <c r="V1730" s="33"/>
      <c r="W1730" s="33"/>
      <c r="X1730" s="33"/>
      <c r="Y1730" s="33"/>
      <c r="Z1730" s="33"/>
      <c r="AA1730" s="33"/>
      <c r="AB1730" s="33"/>
    </row>
    <row r="1731" spans="1:28">
      <c r="A1731" s="33"/>
      <c r="B1731" s="33"/>
      <c r="C1731" s="33"/>
      <c r="D1731" s="33"/>
      <c r="E1731" s="33"/>
      <c r="F1731" s="33"/>
      <c r="G1731" s="33"/>
      <c r="O1731" s="33"/>
      <c r="P1731" s="33"/>
      <c r="Q1731" s="33"/>
      <c r="R1731" s="33"/>
      <c r="S1731" s="33"/>
      <c r="T1731" s="33"/>
      <c r="U1731" s="33"/>
      <c r="V1731" s="33"/>
      <c r="W1731" s="33"/>
      <c r="X1731" s="33"/>
      <c r="Y1731" s="33"/>
      <c r="Z1731" s="33"/>
      <c r="AA1731" s="33"/>
      <c r="AB1731" s="33"/>
    </row>
    <row r="1732" spans="1:28">
      <c r="A1732" s="33"/>
      <c r="B1732" s="33"/>
      <c r="C1732" s="33"/>
      <c r="D1732" s="33"/>
      <c r="E1732" s="33"/>
      <c r="F1732" s="33"/>
      <c r="G1732" s="33"/>
      <c r="O1732" s="33"/>
      <c r="P1732" s="33"/>
      <c r="Q1732" s="33"/>
      <c r="R1732" s="33"/>
      <c r="S1732" s="33"/>
      <c r="T1732" s="33"/>
      <c r="U1732" s="33"/>
      <c r="V1732" s="33"/>
      <c r="W1732" s="33"/>
      <c r="X1732" s="33"/>
      <c r="Y1732" s="33"/>
      <c r="Z1732" s="33"/>
      <c r="AA1732" s="33"/>
      <c r="AB1732" s="33"/>
    </row>
    <row r="1733" spans="1:28">
      <c r="A1733" s="33"/>
      <c r="B1733" s="33"/>
      <c r="C1733" s="33"/>
      <c r="D1733" s="33"/>
      <c r="E1733" s="33"/>
      <c r="F1733" s="33"/>
      <c r="G1733" s="33"/>
      <c r="O1733" s="33"/>
      <c r="P1733" s="33"/>
      <c r="Q1733" s="33"/>
      <c r="R1733" s="33"/>
      <c r="S1733" s="33"/>
      <c r="T1733" s="33"/>
      <c r="U1733" s="33"/>
      <c r="V1733" s="33"/>
      <c r="W1733" s="33"/>
      <c r="X1733" s="33"/>
      <c r="Y1733" s="33"/>
      <c r="Z1733" s="33"/>
      <c r="AA1733" s="33"/>
      <c r="AB1733" s="33"/>
    </row>
    <row r="1734" spans="1:28">
      <c r="A1734" s="33"/>
      <c r="B1734" s="33"/>
      <c r="C1734" s="33"/>
      <c r="D1734" s="33"/>
      <c r="E1734" s="33"/>
      <c r="F1734" s="33"/>
      <c r="G1734" s="33"/>
      <c r="O1734" s="33"/>
      <c r="P1734" s="33"/>
      <c r="Q1734" s="33"/>
      <c r="R1734" s="33"/>
      <c r="S1734" s="33"/>
      <c r="T1734" s="33"/>
      <c r="U1734" s="33"/>
      <c r="V1734" s="33"/>
      <c r="W1734" s="33"/>
      <c r="X1734" s="33"/>
      <c r="Y1734" s="33"/>
      <c r="Z1734" s="33"/>
      <c r="AA1734" s="33"/>
      <c r="AB1734" s="33"/>
    </row>
    <row r="1735" spans="1:28">
      <c r="A1735" s="33"/>
      <c r="B1735" s="33"/>
      <c r="C1735" s="33"/>
      <c r="D1735" s="33"/>
      <c r="E1735" s="33"/>
      <c r="F1735" s="33"/>
      <c r="G1735" s="33"/>
      <c r="O1735" s="33"/>
      <c r="P1735" s="33"/>
      <c r="Q1735" s="33"/>
      <c r="R1735" s="33"/>
      <c r="S1735" s="33"/>
      <c r="T1735" s="33"/>
      <c r="U1735" s="33"/>
      <c r="V1735" s="33"/>
      <c r="W1735" s="33"/>
      <c r="X1735" s="33"/>
      <c r="Y1735" s="33"/>
      <c r="Z1735" s="33"/>
      <c r="AA1735" s="33"/>
      <c r="AB1735" s="33"/>
    </row>
    <row r="1736" spans="1:28">
      <c r="A1736" s="33"/>
      <c r="B1736" s="33"/>
      <c r="C1736" s="33"/>
      <c r="D1736" s="33"/>
      <c r="E1736" s="33"/>
      <c r="F1736" s="33"/>
      <c r="G1736" s="33"/>
      <c r="O1736" s="33"/>
      <c r="P1736" s="33"/>
      <c r="Q1736" s="33"/>
      <c r="R1736" s="33"/>
      <c r="S1736" s="33"/>
      <c r="T1736" s="33"/>
      <c r="U1736" s="33"/>
      <c r="V1736" s="33"/>
      <c r="W1736" s="33"/>
      <c r="X1736" s="33"/>
      <c r="Y1736" s="33"/>
      <c r="Z1736" s="33"/>
      <c r="AA1736" s="33"/>
      <c r="AB1736" s="33"/>
    </row>
    <row r="1737" spans="1:28">
      <c r="A1737" s="33"/>
      <c r="B1737" s="33"/>
      <c r="C1737" s="33"/>
      <c r="D1737" s="33"/>
      <c r="E1737" s="33"/>
      <c r="F1737" s="33"/>
      <c r="G1737" s="33"/>
      <c r="O1737" s="33"/>
      <c r="P1737" s="33"/>
      <c r="Q1737" s="33"/>
      <c r="R1737" s="33"/>
      <c r="S1737" s="33"/>
      <c r="T1737" s="33"/>
      <c r="U1737" s="33"/>
      <c r="V1737" s="33"/>
      <c r="W1737" s="33"/>
      <c r="X1737" s="33"/>
      <c r="Y1737" s="33"/>
      <c r="Z1737" s="33"/>
      <c r="AA1737" s="33"/>
      <c r="AB1737" s="33"/>
    </row>
    <row r="1738" spans="1:28">
      <c r="A1738" s="33"/>
      <c r="B1738" s="33"/>
      <c r="C1738" s="33"/>
      <c r="D1738" s="33"/>
      <c r="E1738" s="33"/>
      <c r="F1738" s="33"/>
      <c r="G1738" s="33"/>
      <c r="O1738" s="33"/>
      <c r="P1738" s="33"/>
      <c r="Q1738" s="33"/>
      <c r="R1738" s="33"/>
      <c r="S1738" s="33"/>
      <c r="T1738" s="33"/>
      <c r="U1738" s="33"/>
      <c r="V1738" s="33"/>
      <c r="W1738" s="33"/>
      <c r="X1738" s="33"/>
      <c r="Y1738" s="33"/>
      <c r="Z1738" s="33"/>
      <c r="AA1738" s="33"/>
      <c r="AB1738" s="33"/>
    </row>
    <row r="1739" spans="1:28">
      <c r="A1739" s="33"/>
      <c r="B1739" s="33"/>
      <c r="C1739" s="33"/>
      <c r="D1739" s="33"/>
      <c r="E1739" s="33"/>
      <c r="F1739" s="33"/>
      <c r="G1739" s="33"/>
      <c r="O1739" s="33"/>
      <c r="P1739" s="33"/>
      <c r="Q1739" s="33"/>
      <c r="R1739" s="33"/>
      <c r="S1739" s="33"/>
      <c r="T1739" s="33"/>
      <c r="U1739" s="33"/>
      <c r="V1739" s="33"/>
      <c r="W1739" s="33"/>
      <c r="X1739" s="33"/>
      <c r="Y1739" s="33"/>
      <c r="Z1739" s="33"/>
      <c r="AA1739" s="33"/>
      <c r="AB1739" s="33"/>
    </row>
    <row r="1740" spans="1:28">
      <c r="A1740" s="33"/>
      <c r="B1740" s="33"/>
      <c r="C1740" s="33"/>
      <c r="D1740" s="33"/>
      <c r="E1740" s="33"/>
      <c r="F1740" s="33"/>
      <c r="G1740" s="33"/>
      <c r="O1740" s="33"/>
      <c r="P1740" s="33"/>
      <c r="Q1740" s="33"/>
      <c r="R1740" s="33"/>
      <c r="S1740" s="33"/>
      <c r="T1740" s="33"/>
      <c r="U1740" s="33"/>
      <c r="V1740" s="33"/>
      <c r="W1740" s="33"/>
      <c r="X1740" s="33"/>
      <c r="Y1740" s="33"/>
      <c r="Z1740" s="33"/>
      <c r="AA1740" s="33"/>
      <c r="AB1740" s="33"/>
    </row>
    <row r="1741" spans="1:28">
      <c r="A1741" s="33"/>
      <c r="B1741" s="33"/>
      <c r="C1741" s="33"/>
      <c r="D1741" s="33"/>
      <c r="E1741" s="33"/>
      <c r="F1741" s="33"/>
      <c r="G1741" s="33"/>
      <c r="O1741" s="33"/>
      <c r="P1741" s="33"/>
      <c r="Q1741" s="33"/>
      <c r="R1741" s="33"/>
      <c r="S1741" s="33"/>
      <c r="T1741" s="33"/>
      <c r="U1741" s="33"/>
      <c r="V1741" s="33"/>
      <c r="W1741" s="33"/>
      <c r="X1741" s="33"/>
      <c r="Y1741" s="33"/>
      <c r="Z1741" s="33"/>
      <c r="AA1741" s="33"/>
      <c r="AB1741" s="33"/>
    </row>
    <row r="1742" spans="1:28">
      <c r="A1742" s="33"/>
      <c r="B1742" s="33"/>
      <c r="C1742" s="33"/>
      <c r="D1742" s="33"/>
      <c r="E1742" s="33"/>
      <c r="F1742" s="33"/>
      <c r="G1742" s="33"/>
      <c r="O1742" s="33"/>
      <c r="P1742" s="33"/>
      <c r="Q1742" s="33"/>
      <c r="R1742" s="33"/>
      <c r="S1742" s="33"/>
      <c r="T1742" s="33"/>
      <c r="U1742" s="33"/>
      <c r="V1742" s="33"/>
      <c r="W1742" s="33"/>
      <c r="X1742" s="33"/>
      <c r="Y1742" s="33"/>
      <c r="Z1742" s="33"/>
      <c r="AA1742" s="33"/>
      <c r="AB1742" s="33"/>
    </row>
    <row r="1743" spans="1:28">
      <c r="A1743" s="33"/>
      <c r="B1743" s="33"/>
      <c r="C1743" s="33"/>
      <c r="D1743" s="33"/>
      <c r="E1743" s="33"/>
      <c r="F1743" s="33"/>
      <c r="G1743" s="33"/>
      <c r="O1743" s="33"/>
      <c r="P1743" s="33"/>
      <c r="Q1743" s="33"/>
      <c r="R1743" s="33"/>
      <c r="S1743" s="33"/>
      <c r="T1743" s="33"/>
      <c r="U1743" s="33"/>
      <c r="V1743" s="33"/>
      <c r="W1743" s="33"/>
      <c r="X1743" s="33"/>
      <c r="Y1743" s="33"/>
      <c r="Z1743" s="33"/>
      <c r="AA1743" s="33"/>
      <c r="AB1743" s="33"/>
    </row>
    <row r="1744" spans="1:28">
      <c r="A1744" s="33"/>
      <c r="B1744" s="33"/>
      <c r="C1744" s="33"/>
      <c r="D1744" s="33"/>
      <c r="E1744" s="33"/>
      <c r="F1744" s="33"/>
      <c r="G1744" s="33"/>
      <c r="O1744" s="33"/>
      <c r="P1744" s="33"/>
      <c r="Q1744" s="33"/>
      <c r="R1744" s="33"/>
      <c r="S1744" s="33"/>
      <c r="T1744" s="33"/>
      <c r="U1744" s="33"/>
      <c r="V1744" s="33"/>
      <c r="W1744" s="33"/>
      <c r="X1744" s="33"/>
      <c r="Y1744" s="33"/>
      <c r="Z1744" s="33"/>
      <c r="AA1744" s="33"/>
      <c r="AB1744" s="33"/>
    </row>
    <row r="1745" spans="1:28">
      <c r="A1745" s="33"/>
      <c r="B1745" s="33"/>
      <c r="C1745" s="33"/>
      <c r="D1745" s="33"/>
      <c r="E1745" s="33"/>
      <c r="F1745" s="33"/>
      <c r="G1745" s="33"/>
      <c r="O1745" s="33"/>
      <c r="P1745" s="33"/>
      <c r="Q1745" s="33"/>
      <c r="R1745" s="33"/>
      <c r="S1745" s="33"/>
      <c r="T1745" s="33"/>
      <c r="U1745" s="33"/>
      <c r="V1745" s="33"/>
      <c r="W1745" s="33"/>
      <c r="X1745" s="33"/>
      <c r="Y1745" s="33"/>
      <c r="Z1745" s="33"/>
      <c r="AA1745" s="33"/>
      <c r="AB1745" s="33"/>
    </row>
    <row r="1746" spans="1:28">
      <c r="A1746" s="33"/>
      <c r="B1746" s="33"/>
      <c r="C1746" s="33"/>
      <c r="D1746" s="33"/>
      <c r="E1746" s="33"/>
      <c r="F1746" s="33"/>
      <c r="G1746" s="33"/>
      <c r="O1746" s="33"/>
      <c r="P1746" s="33"/>
      <c r="Q1746" s="33"/>
      <c r="R1746" s="33"/>
      <c r="S1746" s="33"/>
      <c r="T1746" s="33"/>
      <c r="U1746" s="33"/>
      <c r="V1746" s="33"/>
      <c r="W1746" s="33"/>
      <c r="X1746" s="33"/>
      <c r="Y1746" s="33"/>
      <c r="Z1746" s="33"/>
      <c r="AA1746" s="33"/>
      <c r="AB1746" s="33"/>
    </row>
    <row r="1747" spans="1:28">
      <c r="A1747" s="33"/>
      <c r="B1747" s="33"/>
      <c r="C1747" s="33"/>
      <c r="D1747" s="33"/>
      <c r="E1747" s="33"/>
      <c r="F1747" s="33"/>
      <c r="G1747" s="33"/>
      <c r="O1747" s="33"/>
      <c r="P1747" s="33"/>
      <c r="Q1747" s="33"/>
      <c r="R1747" s="33"/>
      <c r="S1747" s="33"/>
      <c r="T1747" s="33"/>
      <c r="U1747" s="33"/>
      <c r="V1747" s="33"/>
      <c r="W1747" s="33"/>
      <c r="X1747" s="33"/>
      <c r="Y1747" s="33"/>
      <c r="Z1747" s="33"/>
      <c r="AA1747" s="33"/>
      <c r="AB1747" s="33"/>
    </row>
    <row r="1748" spans="1:28">
      <c r="A1748" s="33"/>
      <c r="B1748" s="33"/>
      <c r="C1748" s="33"/>
      <c r="D1748" s="33"/>
      <c r="E1748" s="33"/>
      <c r="F1748" s="33"/>
      <c r="G1748" s="33"/>
      <c r="O1748" s="33"/>
      <c r="P1748" s="33"/>
      <c r="Q1748" s="33"/>
      <c r="R1748" s="33"/>
      <c r="S1748" s="33"/>
      <c r="T1748" s="33"/>
      <c r="U1748" s="33"/>
      <c r="V1748" s="33"/>
      <c r="W1748" s="33"/>
      <c r="X1748" s="33"/>
      <c r="Y1748" s="33"/>
      <c r="Z1748" s="33"/>
      <c r="AA1748" s="33"/>
      <c r="AB1748" s="33"/>
    </row>
    <row r="1749" spans="1:28">
      <c r="A1749" s="33"/>
      <c r="B1749" s="33"/>
      <c r="C1749" s="33"/>
      <c r="D1749" s="33"/>
      <c r="E1749" s="33"/>
      <c r="F1749" s="33"/>
      <c r="G1749" s="33"/>
      <c r="O1749" s="33"/>
      <c r="P1749" s="33"/>
      <c r="Q1749" s="33"/>
      <c r="R1749" s="33"/>
      <c r="S1749" s="33"/>
      <c r="T1749" s="33"/>
      <c r="U1749" s="33"/>
      <c r="V1749" s="33"/>
      <c r="W1749" s="33"/>
      <c r="X1749" s="33"/>
      <c r="Y1749" s="33"/>
      <c r="Z1749" s="33"/>
      <c r="AA1749" s="33"/>
      <c r="AB1749" s="33"/>
    </row>
    <row r="1750" spans="1:28">
      <c r="A1750" s="33"/>
      <c r="B1750" s="33"/>
      <c r="C1750" s="33"/>
      <c r="D1750" s="33"/>
      <c r="E1750" s="33"/>
      <c r="F1750" s="33"/>
      <c r="G1750" s="33"/>
      <c r="O1750" s="33"/>
      <c r="P1750" s="33"/>
      <c r="Q1750" s="33"/>
      <c r="R1750" s="33"/>
      <c r="S1750" s="33"/>
      <c r="T1750" s="33"/>
      <c r="U1750" s="33"/>
      <c r="V1750" s="33"/>
      <c r="W1750" s="33"/>
      <c r="X1750" s="33"/>
      <c r="Y1750" s="33"/>
      <c r="Z1750" s="33"/>
      <c r="AA1750" s="33"/>
      <c r="AB1750" s="33"/>
    </row>
    <row r="1751" spans="1:28">
      <c r="A1751" s="33"/>
      <c r="B1751" s="33"/>
      <c r="C1751" s="33"/>
      <c r="D1751" s="33"/>
      <c r="E1751" s="33"/>
      <c r="F1751" s="33"/>
      <c r="G1751" s="33"/>
      <c r="O1751" s="33"/>
      <c r="P1751" s="33"/>
      <c r="Q1751" s="33"/>
      <c r="R1751" s="33"/>
      <c r="S1751" s="33"/>
      <c r="T1751" s="33"/>
      <c r="U1751" s="33"/>
      <c r="V1751" s="33"/>
      <c r="W1751" s="33"/>
      <c r="X1751" s="33"/>
      <c r="Y1751" s="33"/>
      <c r="Z1751" s="33"/>
      <c r="AA1751" s="33"/>
      <c r="AB1751" s="33"/>
    </row>
    <row r="1752" spans="1:28">
      <c r="A1752" s="33"/>
      <c r="B1752" s="33"/>
      <c r="C1752" s="33"/>
      <c r="D1752" s="33"/>
      <c r="E1752" s="33"/>
      <c r="F1752" s="33"/>
      <c r="G1752" s="33"/>
      <c r="O1752" s="33"/>
      <c r="P1752" s="33"/>
      <c r="Q1752" s="33"/>
      <c r="R1752" s="33"/>
      <c r="S1752" s="33"/>
      <c r="T1752" s="33"/>
      <c r="U1752" s="33"/>
      <c r="V1752" s="33"/>
      <c r="W1752" s="33"/>
      <c r="X1752" s="33"/>
      <c r="Y1752" s="33"/>
      <c r="Z1752" s="33"/>
      <c r="AA1752" s="33"/>
      <c r="AB1752" s="33"/>
    </row>
    <row r="1753" spans="1:28">
      <c r="A1753" s="33"/>
      <c r="B1753" s="33"/>
      <c r="C1753" s="33"/>
      <c r="D1753" s="33"/>
      <c r="E1753" s="33"/>
      <c r="F1753" s="33"/>
      <c r="G1753" s="33"/>
      <c r="O1753" s="33"/>
      <c r="P1753" s="33"/>
      <c r="Q1753" s="33"/>
      <c r="R1753" s="33"/>
      <c r="S1753" s="33"/>
      <c r="T1753" s="33"/>
      <c r="U1753" s="33"/>
      <c r="V1753" s="33"/>
      <c r="W1753" s="33"/>
      <c r="X1753" s="33"/>
      <c r="Y1753" s="33"/>
      <c r="Z1753" s="33"/>
      <c r="AA1753" s="33"/>
      <c r="AB1753" s="33"/>
    </row>
    <row r="1754" spans="1:28">
      <c r="A1754" s="33"/>
      <c r="B1754" s="33"/>
      <c r="C1754" s="33"/>
      <c r="D1754" s="33"/>
      <c r="E1754" s="33"/>
      <c r="F1754" s="33"/>
      <c r="G1754" s="33"/>
      <c r="O1754" s="33"/>
      <c r="P1754" s="33"/>
      <c r="Q1754" s="33"/>
      <c r="R1754" s="33"/>
      <c r="S1754" s="33"/>
      <c r="T1754" s="33"/>
      <c r="U1754" s="33"/>
      <c r="V1754" s="33"/>
      <c r="W1754" s="33"/>
      <c r="X1754" s="33"/>
      <c r="Y1754" s="33"/>
      <c r="Z1754" s="33"/>
      <c r="AA1754" s="33"/>
      <c r="AB1754" s="33"/>
    </row>
    <row r="1755" spans="1:28">
      <c r="A1755" s="33"/>
      <c r="B1755" s="33"/>
      <c r="C1755" s="33"/>
      <c r="D1755" s="33"/>
      <c r="E1755" s="33"/>
      <c r="F1755" s="33"/>
      <c r="G1755" s="33"/>
      <c r="O1755" s="33"/>
      <c r="P1755" s="33"/>
      <c r="Q1755" s="33"/>
      <c r="R1755" s="33"/>
      <c r="S1755" s="33"/>
      <c r="T1755" s="33"/>
      <c r="U1755" s="33"/>
      <c r="V1755" s="33"/>
      <c r="W1755" s="33"/>
      <c r="X1755" s="33"/>
      <c r="Y1755" s="33"/>
      <c r="Z1755" s="33"/>
      <c r="AA1755" s="33"/>
      <c r="AB1755" s="33"/>
    </row>
    <row r="1756" spans="1:28">
      <c r="A1756" s="33"/>
      <c r="B1756" s="33"/>
      <c r="C1756" s="33"/>
      <c r="D1756" s="33"/>
      <c r="E1756" s="33"/>
      <c r="F1756" s="33"/>
      <c r="G1756" s="33"/>
      <c r="O1756" s="33"/>
      <c r="P1756" s="33"/>
      <c r="Q1756" s="33"/>
      <c r="R1756" s="33"/>
      <c r="S1756" s="33"/>
      <c r="T1756" s="33"/>
      <c r="U1756" s="33"/>
      <c r="V1756" s="33"/>
      <c r="W1756" s="33"/>
      <c r="X1756" s="33"/>
      <c r="Y1756" s="33"/>
      <c r="Z1756" s="33"/>
      <c r="AA1756" s="33"/>
      <c r="AB1756" s="33"/>
    </row>
    <row r="1757" spans="1:28">
      <c r="A1757" s="33"/>
      <c r="B1757" s="33"/>
      <c r="C1757" s="33"/>
      <c r="D1757" s="33"/>
      <c r="E1757" s="33"/>
      <c r="F1757" s="33"/>
      <c r="G1757" s="33"/>
      <c r="O1757" s="33"/>
      <c r="P1757" s="33"/>
      <c r="Q1757" s="33"/>
      <c r="R1757" s="33"/>
      <c r="S1757" s="33"/>
      <c r="T1757" s="33"/>
      <c r="U1757" s="33"/>
      <c r="V1757" s="33"/>
      <c r="W1757" s="33"/>
      <c r="X1757" s="33"/>
      <c r="Y1757" s="33"/>
      <c r="Z1757" s="33"/>
      <c r="AA1757" s="33"/>
      <c r="AB1757" s="33"/>
    </row>
    <row r="1758" spans="1:28">
      <c r="A1758" s="33"/>
      <c r="B1758" s="33"/>
      <c r="C1758" s="33"/>
      <c r="D1758" s="33"/>
      <c r="E1758" s="33"/>
      <c r="F1758" s="33"/>
      <c r="G1758" s="33"/>
      <c r="O1758" s="33"/>
      <c r="P1758" s="33"/>
      <c r="Q1758" s="33"/>
      <c r="R1758" s="33"/>
      <c r="S1758" s="33"/>
      <c r="T1758" s="33"/>
      <c r="U1758" s="33"/>
      <c r="V1758" s="33"/>
      <c r="W1758" s="33"/>
      <c r="X1758" s="33"/>
      <c r="Y1758" s="33"/>
      <c r="Z1758" s="33"/>
      <c r="AA1758" s="33"/>
      <c r="AB1758" s="33"/>
    </row>
    <row r="1759" spans="1:28">
      <c r="A1759" s="33"/>
      <c r="B1759" s="33"/>
      <c r="C1759" s="33"/>
      <c r="D1759" s="33"/>
      <c r="E1759" s="33"/>
      <c r="F1759" s="33"/>
      <c r="G1759" s="33"/>
      <c r="O1759" s="33"/>
      <c r="P1759" s="33"/>
      <c r="Q1759" s="33"/>
      <c r="R1759" s="33"/>
      <c r="S1759" s="33"/>
      <c r="T1759" s="33"/>
      <c r="U1759" s="33"/>
      <c r="V1759" s="33"/>
      <c r="W1759" s="33"/>
      <c r="X1759" s="33"/>
      <c r="Y1759" s="33"/>
      <c r="Z1759" s="33"/>
      <c r="AA1759" s="33"/>
      <c r="AB1759" s="33"/>
    </row>
    <row r="1760" spans="1:28">
      <c r="A1760" s="33"/>
      <c r="B1760" s="33"/>
      <c r="C1760" s="33"/>
      <c r="D1760" s="33"/>
      <c r="E1760" s="33"/>
      <c r="F1760" s="33"/>
      <c r="G1760" s="33"/>
      <c r="O1760" s="33"/>
      <c r="P1760" s="33"/>
      <c r="Q1760" s="33"/>
      <c r="R1760" s="33"/>
      <c r="S1760" s="33"/>
      <c r="T1760" s="33"/>
      <c r="U1760" s="33"/>
      <c r="V1760" s="33"/>
      <c r="W1760" s="33"/>
      <c r="X1760" s="33"/>
      <c r="Y1760" s="33"/>
      <c r="Z1760" s="33"/>
      <c r="AA1760" s="33"/>
      <c r="AB1760" s="33"/>
    </row>
    <row r="1761" spans="1:28">
      <c r="A1761" s="33"/>
      <c r="B1761" s="33"/>
      <c r="C1761" s="33"/>
      <c r="D1761" s="33"/>
      <c r="E1761" s="33"/>
      <c r="F1761" s="33"/>
      <c r="G1761" s="33"/>
      <c r="O1761" s="33"/>
      <c r="P1761" s="33"/>
      <c r="Q1761" s="33"/>
      <c r="R1761" s="33"/>
      <c r="S1761" s="33"/>
      <c r="T1761" s="33"/>
      <c r="U1761" s="33"/>
      <c r="V1761" s="33"/>
      <c r="W1761" s="33"/>
      <c r="X1761" s="33"/>
      <c r="Y1761" s="33"/>
      <c r="Z1761" s="33"/>
      <c r="AA1761" s="33"/>
      <c r="AB1761" s="33"/>
    </row>
    <row r="1762" spans="1:28">
      <c r="A1762" s="33"/>
      <c r="B1762" s="33"/>
      <c r="C1762" s="33"/>
      <c r="D1762" s="33"/>
      <c r="E1762" s="33"/>
      <c r="F1762" s="33"/>
      <c r="G1762" s="33"/>
      <c r="O1762" s="33"/>
      <c r="P1762" s="33"/>
      <c r="Q1762" s="33"/>
      <c r="R1762" s="33"/>
      <c r="S1762" s="33"/>
      <c r="T1762" s="33"/>
      <c r="U1762" s="33"/>
      <c r="V1762" s="33"/>
      <c r="W1762" s="33"/>
      <c r="X1762" s="33"/>
      <c r="Y1762" s="33"/>
      <c r="Z1762" s="33"/>
      <c r="AA1762" s="33"/>
      <c r="AB1762" s="33"/>
    </row>
    <row r="1763" spans="1:28">
      <c r="A1763" s="33"/>
      <c r="B1763" s="33"/>
      <c r="C1763" s="33"/>
      <c r="D1763" s="33"/>
      <c r="E1763" s="33"/>
      <c r="F1763" s="33"/>
      <c r="G1763" s="33"/>
      <c r="O1763" s="33"/>
      <c r="P1763" s="33"/>
      <c r="Q1763" s="33"/>
      <c r="R1763" s="33"/>
      <c r="S1763" s="33"/>
      <c r="T1763" s="33"/>
      <c r="U1763" s="33"/>
      <c r="V1763" s="33"/>
      <c r="W1763" s="33"/>
      <c r="X1763" s="33"/>
      <c r="Y1763" s="33"/>
      <c r="Z1763" s="33"/>
      <c r="AA1763" s="33"/>
      <c r="AB1763" s="33"/>
    </row>
    <row r="1764" spans="1:28">
      <c r="A1764" s="33"/>
      <c r="B1764" s="33"/>
      <c r="C1764" s="33"/>
      <c r="D1764" s="33"/>
      <c r="E1764" s="33"/>
      <c r="F1764" s="33"/>
      <c r="G1764" s="33"/>
      <c r="O1764" s="33"/>
      <c r="P1764" s="33"/>
      <c r="Q1764" s="33"/>
      <c r="R1764" s="33"/>
      <c r="S1764" s="33"/>
      <c r="T1764" s="33"/>
      <c r="U1764" s="33"/>
      <c r="V1764" s="33"/>
      <c r="W1764" s="33"/>
      <c r="X1764" s="33"/>
      <c r="Y1764" s="33"/>
      <c r="Z1764" s="33"/>
      <c r="AA1764" s="33"/>
      <c r="AB1764" s="33"/>
    </row>
    <row r="1765" spans="1:28">
      <c r="A1765" s="33"/>
      <c r="B1765" s="33"/>
      <c r="C1765" s="33"/>
      <c r="D1765" s="33"/>
      <c r="E1765" s="33"/>
      <c r="F1765" s="33"/>
      <c r="G1765" s="33"/>
      <c r="O1765" s="33"/>
      <c r="P1765" s="33"/>
      <c r="Q1765" s="33"/>
      <c r="R1765" s="33"/>
      <c r="S1765" s="33"/>
      <c r="T1765" s="33"/>
      <c r="U1765" s="33"/>
      <c r="V1765" s="33"/>
      <c r="W1765" s="33"/>
      <c r="X1765" s="33"/>
      <c r="Y1765" s="33"/>
      <c r="Z1765" s="33"/>
      <c r="AA1765" s="33"/>
      <c r="AB1765" s="33"/>
    </row>
    <row r="1766" spans="1:28">
      <c r="A1766" s="33"/>
      <c r="B1766" s="33"/>
      <c r="C1766" s="33"/>
      <c r="D1766" s="33"/>
      <c r="E1766" s="33"/>
      <c r="F1766" s="33"/>
      <c r="G1766" s="33"/>
      <c r="O1766" s="33"/>
      <c r="P1766" s="33"/>
      <c r="Q1766" s="33"/>
      <c r="R1766" s="33"/>
      <c r="S1766" s="33"/>
      <c r="T1766" s="33"/>
      <c r="U1766" s="33"/>
      <c r="V1766" s="33"/>
      <c r="W1766" s="33"/>
      <c r="X1766" s="33"/>
      <c r="Y1766" s="33"/>
      <c r="Z1766" s="33"/>
      <c r="AA1766" s="33"/>
      <c r="AB1766" s="33"/>
    </row>
    <row r="1767" spans="1:28">
      <c r="A1767" s="33"/>
      <c r="B1767" s="33"/>
      <c r="C1767" s="33"/>
      <c r="D1767" s="33"/>
      <c r="E1767" s="33"/>
      <c r="F1767" s="33"/>
      <c r="G1767" s="33"/>
      <c r="O1767" s="33"/>
      <c r="P1767" s="33"/>
      <c r="Q1767" s="33"/>
      <c r="R1767" s="33"/>
      <c r="S1767" s="33"/>
      <c r="T1767" s="33"/>
      <c r="U1767" s="33"/>
      <c r="V1767" s="33"/>
      <c r="W1767" s="33"/>
      <c r="X1767" s="33"/>
      <c r="Y1767" s="33"/>
      <c r="Z1767" s="33"/>
      <c r="AA1767" s="33"/>
      <c r="AB1767" s="33"/>
    </row>
    <row r="1768" spans="1:28">
      <c r="A1768" s="33"/>
      <c r="B1768" s="33"/>
      <c r="C1768" s="33"/>
      <c r="D1768" s="33"/>
      <c r="E1768" s="33"/>
      <c r="F1768" s="33"/>
      <c r="G1768" s="33"/>
      <c r="O1768" s="33"/>
      <c r="P1768" s="33"/>
      <c r="Q1768" s="33"/>
      <c r="R1768" s="33"/>
      <c r="S1768" s="33"/>
      <c r="T1768" s="33"/>
      <c r="U1768" s="33"/>
      <c r="V1768" s="33"/>
      <c r="W1768" s="33"/>
      <c r="X1768" s="33"/>
      <c r="Y1768" s="33"/>
      <c r="Z1768" s="33"/>
      <c r="AA1768" s="33"/>
      <c r="AB1768" s="33"/>
    </row>
    <row r="1769" spans="1:28">
      <c r="A1769" s="33"/>
      <c r="B1769" s="33"/>
      <c r="C1769" s="33"/>
      <c r="D1769" s="33"/>
      <c r="E1769" s="33"/>
      <c r="F1769" s="33"/>
      <c r="G1769" s="33"/>
      <c r="O1769" s="33"/>
      <c r="P1769" s="33"/>
      <c r="Q1769" s="33"/>
      <c r="R1769" s="33"/>
      <c r="S1769" s="33"/>
      <c r="T1769" s="33"/>
      <c r="U1769" s="33"/>
      <c r="V1769" s="33"/>
      <c r="W1769" s="33"/>
      <c r="X1769" s="33"/>
      <c r="Y1769" s="33"/>
      <c r="Z1769" s="33"/>
      <c r="AA1769" s="33"/>
      <c r="AB1769" s="33"/>
    </row>
    <row r="1770" spans="1:28">
      <c r="A1770" s="33"/>
      <c r="B1770" s="33"/>
      <c r="C1770" s="33"/>
      <c r="D1770" s="33"/>
      <c r="E1770" s="33"/>
      <c r="F1770" s="33"/>
      <c r="G1770" s="33"/>
      <c r="O1770" s="33"/>
      <c r="P1770" s="33"/>
      <c r="Q1770" s="33"/>
      <c r="R1770" s="33"/>
      <c r="S1770" s="33"/>
      <c r="T1770" s="33"/>
      <c r="U1770" s="33"/>
      <c r="V1770" s="33"/>
      <c r="W1770" s="33"/>
      <c r="X1770" s="33"/>
      <c r="Y1770" s="33"/>
      <c r="Z1770" s="33"/>
      <c r="AA1770" s="33"/>
      <c r="AB1770" s="33"/>
    </row>
    <row r="1771" spans="1:28">
      <c r="A1771" s="33"/>
      <c r="B1771" s="33"/>
      <c r="C1771" s="33"/>
      <c r="D1771" s="33"/>
      <c r="E1771" s="33"/>
      <c r="F1771" s="33"/>
      <c r="G1771" s="33"/>
      <c r="O1771" s="33"/>
      <c r="P1771" s="33"/>
      <c r="Q1771" s="33"/>
      <c r="R1771" s="33"/>
      <c r="S1771" s="33"/>
      <c r="T1771" s="33"/>
      <c r="U1771" s="33"/>
      <c r="V1771" s="33"/>
      <c r="W1771" s="33"/>
      <c r="X1771" s="33"/>
      <c r="Y1771" s="33"/>
      <c r="Z1771" s="33"/>
      <c r="AA1771" s="33"/>
      <c r="AB1771" s="33"/>
    </row>
    <row r="1772" spans="1:28">
      <c r="A1772" s="33"/>
      <c r="B1772" s="33"/>
      <c r="C1772" s="33"/>
      <c r="D1772" s="33"/>
      <c r="E1772" s="33"/>
      <c r="F1772" s="33"/>
      <c r="G1772" s="33"/>
      <c r="O1772" s="33"/>
      <c r="P1772" s="33"/>
      <c r="Q1772" s="33"/>
      <c r="R1772" s="33"/>
      <c r="S1772" s="33"/>
      <c r="T1772" s="33"/>
      <c r="U1772" s="33"/>
      <c r="V1772" s="33"/>
      <c r="W1772" s="33"/>
      <c r="X1772" s="33"/>
      <c r="Y1772" s="33"/>
      <c r="Z1772" s="33"/>
      <c r="AA1772" s="33"/>
      <c r="AB1772" s="33"/>
    </row>
    <row r="1773" spans="1:28">
      <c r="A1773" s="33"/>
      <c r="B1773" s="33"/>
      <c r="C1773" s="33"/>
      <c r="D1773" s="33"/>
      <c r="E1773" s="33"/>
      <c r="F1773" s="33"/>
      <c r="G1773" s="33"/>
      <c r="O1773" s="33"/>
      <c r="P1773" s="33"/>
      <c r="Q1773" s="33"/>
      <c r="R1773" s="33"/>
      <c r="S1773" s="33"/>
      <c r="T1773" s="33"/>
      <c r="U1773" s="33"/>
      <c r="V1773" s="33"/>
      <c r="W1773" s="33"/>
      <c r="X1773" s="33"/>
      <c r="Y1773" s="33"/>
      <c r="Z1773" s="33"/>
      <c r="AA1773" s="33"/>
      <c r="AB1773" s="33"/>
    </row>
    <row r="1774" spans="1:28">
      <c r="A1774" s="33"/>
      <c r="B1774" s="33"/>
      <c r="C1774" s="33"/>
      <c r="D1774" s="33"/>
      <c r="E1774" s="33"/>
      <c r="F1774" s="33"/>
      <c r="G1774" s="33"/>
      <c r="O1774" s="33"/>
      <c r="P1774" s="33"/>
      <c r="Q1774" s="33"/>
      <c r="R1774" s="33"/>
      <c r="S1774" s="33"/>
      <c r="T1774" s="33"/>
      <c r="U1774" s="33"/>
      <c r="V1774" s="33"/>
      <c r="W1774" s="33"/>
      <c r="X1774" s="33"/>
      <c r="Y1774" s="33"/>
      <c r="Z1774" s="33"/>
      <c r="AA1774" s="33"/>
      <c r="AB1774" s="33"/>
    </row>
    <row r="1775" spans="1:28">
      <c r="A1775" s="33"/>
      <c r="B1775" s="33"/>
      <c r="C1775" s="33"/>
      <c r="D1775" s="33"/>
      <c r="E1775" s="33"/>
      <c r="F1775" s="33"/>
      <c r="G1775" s="33"/>
      <c r="O1775" s="33"/>
      <c r="P1775" s="33"/>
      <c r="Q1775" s="33"/>
      <c r="R1775" s="33"/>
      <c r="S1775" s="33"/>
      <c r="T1775" s="33"/>
      <c r="U1775" s="33"/>
      <c r="V1775" s="33"/>
      <c r="W1775" s="33"/>
      <c r="X1775" s="33"/>
      <c r="Y1775" s="33"/>
      <c r="Z1775" s="33"/>
      <c r="AA1775" s="33"/>
      <c r="AB1775" s="33"/>
    </row>
    <row r="1776" spans="1:28">
      <c r="A1776" s="33"/>
      <c r="B1776" s="33"/>
      <c r="C1776" s="33"/>
      <c r="D1776" s="33"/>
      <c r="E1776" s="33"/>
      <c r="F1776" s="33"/>
      <c r="G1776" s="33"/>
      <c r="O1776" s="33"/>
      <c r="P1776" s="33"/>
      <c r="Q1776" s="33"/>
      <c r="R1776" s="33"/>
      <c r="S1776" s="33"/>
      <c r="T1776" s="33"/>
      <c r="U1776" s="33"/>
      <c r="V1776" s="33"/>
      <c r="W1776" s="33"/>
      <c r="X1776" s="33"/>
      <c r="Y1776" s="33"/>
      <c r="Z1776" s="33"/>
      <c r="AA1776" s="33"/>
      <c r="AB1776" s="33"/>
    </row>
    <row r="1777" spans="1:28">
      <c r="A1777" s="33"/>
      <c r="B1777" s="33"/>
      <c r="C1777" s="33"/>
      <c r="D1777" s="33"/>
      <c r="E1777" s="33"/>
      <c r="F1777" s="33"/>
      <c r="G1777" s="33"/>
      <c r="O1777" s="33"/>
      <c r="P1777" s="33"/>
      <c r="Q1777" s="33"/>
      <c r="R1777" s="33"/>
      <c r="S1777" s="33"/>
      <c r="T1777" s="33"/>
      <c r="U1777" s="33"/>
      <c r="V1777" s="33"/>
      <c r="W1777" s="33"/>
      <c r="X1777" s="33"/>
      <c r="Y1777" s="33"/>
      <c r="Z1777" s="33"/>
      <c r="AA1777" s="33"/>
      <c r="AB1777" s="33"/>
    </row>
    <row r="1778" spans="1:28">
      <c r="A1778" s="33"/>
      <c r="B1778" s="33"/>
      <c r="C1778" s="33"/>
      <c r="D1778" s="33"/>
      <c r="E1778" s="33"/>
      <c r="F1778" s="33"/>
      <c r="G1778" s="33"/>
      <c r="O1778" s="33"/>
      <c r="P1778" s="33"/>
      <c r="Q1778" s="33"/>
      <c r="R1778" s="33"/>
      <c r="S1778" s="33"/>
      <c r="T1778" s="33"/>
      <c r="U1778" s="33"/>
      <c r="V1778" s="33"/>
      <c r="W1778" s="33"/>
      <c r="X1778" s="33"/>
      <c r="Y1778" s="33"/>
      <c r="Z1778" s="33"/>
      <c r="AA1778" s="33"/>
      <c r="AB1778" s="33"/>
    </row>
    <row r="1779" spans="1:28">
      <c r="A1779" s="33"/>
      <c r="B1779" s="33"/>
      <c r="C1779" s="33"/>
      <c r="D1779" s="33"/>
      <c r="E1779" s="33"/>
      <c r="F1779" s="33"/>
      <c r="G1779" s="33"/>
      <c r="O1779" s="33"/>
      <c r="P1779" s="33"/>
      <c r="Q1779" s="33"/>
      <c r="R1779" s="33"/>
      <c r="S1779" s="33"/>
      <c r="T1779" s="33"/>
      <c r="U1779" s="33"/>
      <c r="V1779" s="33"/>
      <c r="W1779" s="33"/>
      <c r="X1779" s="33"/>
      <c r="Y1779" s="33"/>
      <c r="Z1779" s="33"/>
      <c r="AA1779" s="33"/>
      <c r="AB1779" s="33"/>
    </row>
    <row r="1780" spans="1:28">
      <c r="A1780" s="33"/>
      <c r="B1780" s="33"/>
      <c r="C1780" s="33"/>
      <c r="D1780" s="33"/>
      <c r="E1780" s="33"/>
      <c r="F1780" s="33"/>
      <c r="G1780" s="33"/>
      <c r="O1780" s="33"/>
      <c r="P1780" s="33"/>
      <c r="Q1780" s="33"/>
      <c r="R1780" s="33"/>
      <c r="S1780" s="33"/>
      <c r="T1780" s="33"/>
      <c r="U1780" s="33"/>
      <c r="V1780" s="33"/>
      <c r="W1780" s="33"/>
      <c r="X1780" s="33"/>
      <c r="Y1780" s="33"/>
      <c r="Z1780" s="33"/>
      <c r="AA1780" s="33"/>
      <c r="AB1780" s="33"/>
    </row>
    <row r="1781" spans="1:28">
      <c r="A1781" s="33"/>
      <c r="B1781" s="33"/>
      <c r="C1781" s="33"/>
      <c r="D1781" s="33"/>
      <c r="E1781" s="33"/>
      <c r="F1781" s="33"/>
      <c r="G1781" s="33"/>
      <c r="O1781" s="33"/>
      <c r="P1781" s="33"/>
      <c r="Q1781" s="33"/>
      <c r="R1781" s="33"/>
      <c r="S1781" s="33"/>
      <c r="T1781" s="33"/>
      <c r="U1781" s="33"/>
      <c r="V1781" s="33"/>
      <c r="W1781" s="33"/>
      <c r="X1781" s="33"/>
      <c r="Y1781" s="33"/>
      <c r="Z1781" s="33"/>
      <c r="AA1781" s="33"/>
      <c r="AB1781" s="33"/>
    </row>
    <row r="1782" spans="1:28">
      <c r="A1782" s="33"/>
      <c r="B1782" s="33"/>
      <c r="C1782" s="33"/>
      <c r="D1782" s="33"/>
      <c r="E1782" s="33"/>
      <c r="F1782" s="33"/>
      <c r="G1782" s="33"/>
      <c r="H1782" s="33"/>
      <c r="I1782" s="33"/>
      <c r="J1782" s="33"/>
      <c r="K1782" s="33"/>
      <c r="L1782" s="33"/>
      <c r="M1782" s="33"/>
      <c r="N1782" s="33"/>
      <c r="O1782" s="33"/>
      <c r="P1782" s="33"/>
      <c r="Q1782" s="33"/>
      <c r="R1782" s="33"/>
      <c r="S1782" s="33"/>
      <c r="T1782" s="33"/>
      <c r="U1782" s="33"/>
      <c r="V1782" s="33"/>
      <c r="W1782" s="33"/>
      <c r="X1782" s="33"/>
      <c r="Y1782" s="33"/>
      <c r="Z1782" s="33"/>
      <c r="AA1782" s="33"/>
      <c r="AB1782" s="33"/>
    </row>
    <row r="1783" spans="1:28">
      <c r="A1783" s="33"/>
      <c r="B1783" s="33"/>
      <c r="C1783" s="33"/>
      <c r="D1783" s="33"/>
      <c r="E1783" s="33"/>
      <c r="F1783" s="33"/>
      <c r="G1783" s="33"/>
      <c r="H1783" s="33"/>
      <c r="I1783" s="33"/>
      <c r="J1783" s="33"/>
      <c r="K1783" s="33"/>
      <c r="L1783" s="33"/>
      <c r="M1783" s="33"/>
      <c r="N1783" s="33"/>
      <c r="O1783" s="33"/>
      <c r="P1783" s="33"/>
      <c r="Q1783" s="33"/>
      <c r="R1783" s="33"/>
      <c r="S1783" s="33"/>
      <c r="T1783" s="33"/>
      <c r="U1783" s="33"/>
      <c r="V1783" s="33"/>
      <c r="W1783" s="33"/>
      <c r="X1783" s="33"/>
      <c r="Y1783" s="33"/>
      <c r="Z1783" s="33"/>
      <c r="AA1783" s="33"/>
      <c r="AB1783" s="33"/>
    </row>
    <row r="1784" spans="1:28">
      <c r="A1784" s="33"/>
      <c r="B1784" s="33"/>
      <c r="C1784" s="33"/>
      <c r="D1784" s="33"/>
      <c r="E1784" s="33"/>
      <c r="F1784" s="33"/>
      <c r="G1784" s="33"/>
      <c r="H1784" s="33"/>
      <c r="I1784" s="33"/>
      <c r="J1784" s="33"/>
      <c r="K1784" s="33"/>
      <c r="L1784" s="33"/>
      <c r="M1784" s="33"/>
      <c r="N1784" s="33"/>
      <c r="O1784" s="33"/>
      <c r="P1784" s="33"/>
      <c r="Q1784" s="33"/>
      <c r="R1784" s="33"/>
      <c r="S1784" s="33"/>
      <c r="T1784" s="33"/>
      <c r="U1784" s="33"/>
      <c r="V1784" s="33"/>
      <c r="W1784" s="33"/>
      <c r="X1784" s="33"/>
      <c r="Y1784" s="33"/>
      <c r="Z1784" s="33"/>
      <c r="AA1784" s="33"/>
      <c r="AB1784" s="33"/>
    </row>
    <row r="1785" spans="1:28">
      <c r="A1785" s="33"/>
      <c r="B1785" s="33"/>
      <c r="C1785" s="33"/>
      <c r="D1785" s="33"/>
      <c r="E1785" s="33"/>
      <c r="F1785" s="33"/>
      <c r="G1785" s="33"/>
      <c r="H1785" s="33"/>
      <c r="I1785" s="33"/>
      <c r="J1785" s="33"/>
      <c r="K1785" s="33"/>
      <c r="L1785" s="33"/>
      <c r="M1785" s="33"/>
      <c r="N1785" s="33"/>
      <c r="O1785" s="33"/>
      <c r="P1785" s="33"/>
      <c r="Q1785" s="33"/>
      <c r="R1785" s="33"/>
      <c r="S1785" s="33"/>
      <c r="T1785" s="33"/>
      <c r="U1785" s="33"/>
      <c r="V1785" s="33"/>
      <c r="W1785" s="33"/>
      <c r="X1785" s="33"/>
      <c r="Y1785" s="33"/>
      <c r="Z1785" s="33"/>
      <c r="AA1785" s="33"/>
      <c r="AB1785" s="33"/>
    </row>
    <row r="1786" spans="1:28">
      <c r="A1786" s="33"/>
      <c r="B1786" s="33"/>
      <c r="C1786" s="33"/>
      <c r="D1786" s="33"/>
      <c r="E1786" s="33"/>
      <c r="F1786" s="33"/>
      <c r="G1786" s="33"/>
      <c r="H1786" s="33"/>
      <c r="I1786" s="33"/>
      <c r="J1786" s="33"/>
      <c r="K1786" s="33"/>
      <c r="L1786" s="33"/>
      <c r="M1786" s="33"/>
      <c r="N1786" s="33"/>
      <c r="O1786" s="33"/>
      <c r="P1786" s="33"/>
      <c r="Q1786" s="33"/>
      <c r="R1786" s="33"/>
      <c r="S1786" s="33"/>
      <c r="T1786" s="33"/>
      <c r="U1786" s="33"/>
      <c r="V1786" s="33"/>
      <c r="W1786" s="33"/>
      <c r="X1786" s="33"/>
      <c r="Y1786" s="33"/>
      <c r="Z1786" s="33"/>
      <c r="AA1786" s="33"/>
      <c r="AB1786" s="33"/>
    </row>
    <row r="1787" spans="1:28">
      <c r="A1787" s="33"/>
      <c r="B1787" s="33"/>
      <c r="C1787" s="33"/>
      <c r="D1787" s="33"/>
      <c r="E1787" s="33"/>
      <c r="F1787" s="33"/>
      <c r="G1787" s="33"/>
      <c r="H1787" s="33"/>
      <c r="I1787" s="33"/>
      <c r="J1787" s="33"/>
      <c r="K1787" s="33"/>
      <c r="L1787" s="33"/>
      <c r="M1787" s="33"/>
      <c r="N1787" s="33"/>
      <c r="O1787" s="33"/>
      <c r="P1787" s="33"/>
      <c r="Q1787" s="33"/>
      <c r="R1787" s="33"/>
      <c r="S1787" s="33"/>
      <c r="T1787" s="33"/>
      <c r="U1787" s="33"/>
      <c r="V1787" s="33"/>
      <c r="W1787" s="33"/>
      <c r="X1787" s="33"/>
      <c r="Y1787" s="33"/>
      <c r="Z1787" s="33"/>
      <c r="AA1787" s="33"/>
      <c r="AB1787" s="33"/>
    </row>
    <row r="1788" spans="1:28">
      <c r="A1788" s="33"/>
      <c r="B1788" s="33"/>
      <c r="C1788" s="33"/>
      <c r="D1788" s="33"/>
      <c r="E1788" s="33"/>
      <c r="F1788" s="33"/>
      <c r="G1788" s="33"/>
      <c r="H1788" s="33"/>
      <c r="I1788" s="33"/>
      <c r="J1788" s="33"/>
      <c r="K1788" s="33"/>
      <c r="L1788" s="33"/>
      <c r="M1788" s="33"/>
      <c r="N1788" s="33"/>
      <c r="O1788" s="33"/>
      <c r="P1788" s="33"/>
      <c r="Q1788" s="33"/>
      <c r="R1788" s="33"/>
      <c r="S1788" s="33"/>
      <c r="T1788" s="33"/>
      <c r="U1788" s="33"/>
      <c r="V1788" s="33"/>
      <c r="W1788" s="33"/>
      <c r="X1788" s="33"/>
      <c r="Y1788" s="33"/>
      <c r="Z1788" s="33"/>
      <c r="AA1788" s="33"/>
      <c r="AB1788" s="33"/>
    </row>
    <row r="1789" spans="1:28">
      <c r="A1789" s="33"/>
      <c r="B1789" s="33"/>
      <c r="C1789" s="33"/>
      <c r="D1789" s="33"/>
      <c r="E1789" s="33"/>
      <c r="F1789" s="33"/>
      <c r="G1789" s="33"/>
      <c r="H1789" s="33"/>
      <c r="I1789" s="33"/>
      <c r="J1789" s="33"/>
      <c r="K1789" s="33"/>
      <c r="L1789" s="33"/>
      <c r="M1789" s="33"/>
      <c r="N1789" s="33"/>
      <c r="O1789" s="33"/>
      <c r="P1789" s="33"/>
      <c r="Q1789" s="33"/>
      <c r="R1789" s="33"/>
      <c r="S1789" s="33"/>
      <c r="T1789" s="33"/>
      <c r="U1789" s="33"/>
      <c r="V1789" s="33"/>
      <c r="W1789" s="33"/>
      <c r="X1789" s="33"/>
      <c r="Y1789" s="33"/>
      <c r="Z1789" s="33"/>
      <c r="AA1789" s="33"/>
      <c r="AB1789" s="33"/>
    </row>
    <row r="1790" spans="1:28">
      <c r="A1790" s="33"/>
      <c r="B1790" s="33"/>
      <c r="C1790" s="33"/>
      <c r="D1790" s="33"/>
      <c r="E1790" s="33"/>
      <c r="F1790" s="33"/>
      <c r="G1790" s="33"/>
      <c r="H1790" s="33"/>
      <c r="I1790" s="33"/>
      <c r="J1790" s="33"/>
      <c r="K1790" s="33"/>
      <c r="L1790" s="33"/>
      <c r="M1790" s="33"/>
      <c r="N1790" s="33"/>
      <c r="O1790" s="33"/>
      <c r="P1790" s="33"/>
      <c r="Q1790" s="33"/>
      <c r="R1790" s="33"/>
      <c r="S1790" s="33"/>
      <c r="T1790" s="33"/>
      <c r="U1790" s="33"/>
      <c r="V1790" s="33"/>
      <c r="W1790" s="33"/>
      <c r="X1790" s="33"/>
      <c r="Y1790" s="33"/>
      <c r="Z1790" s="33"/>
      <c r="AA1790" s="33"/>
      <c r="AB1790" s="33"/>
    </row>
    <row r="1791" spans="1:28">
      <c r="A1791" s="33"/>
      <c r="B1791" s="33"/>
      <c r="C1791" s="33"/>
      <c r="D1791" s="33"/>
      <c r="E1791" s="33"/>
      <c r="F1791" s="33"/>
      <c r="G1791" s="33"/>
      <c r="H1791" s="33"/>
      <c r="I1791" s="33"/>
      <c r="J1791" s="33"/>
      <c r="K1791" s="33"/>
      <c r="L1791" s="33"/>
      <c r="M1791" s="33"/>
      <c r="N1791" s="33"/>
      <c r="O1791" s="33"/>
      <c r="P1791" s="33"/>
      <c r="Q1791" s="33"/>
      <c r="R1791" s="33"/>
      <c r="S1791" s="33"/>
      <c r="T1791" s="33"/>
      <c r="U1791" s="33"/>
      <c r="V1791" s="33"/>
      <c r="W1791" s="33"/>
      <c r="X1791" s="33"/>
      <c r="Y1791" s="33"/>
      <c r="Z1791" s="33"/>
      <c r="AA1791" s="33"/>
      <c r="AB1791" s="33"/>
    </row>
    <row r="1792" spans="1:28">
      <c r="A1792" s="33"/>
      <c r="B1792" s="33"/>
      <c r="C1792" s="33"/>
      <c r="D1792" s="33"/>
      <c r="E1792" s="33"/>
      <c r="F1792" s="33"/>
      <c r="G1792" s="33"/>
      <c r="H1792" s="33"/>
      <c r="I1792" s="33"/>
      <c r="J1792" s="33"/>
      <c r="K1792" s="33"/>
      <c r="L1792" s="33"/>
      <c r="M1792" s="33"/>
      <c r="N1792" s="33"/>
      <c r="O1792" s="33"/>
      <c r="P1792" s="33"/>
      <c r="Q1792" s="33"/>
      <c r="R1792" s="33"/>
      <c r="S1792" s="33"/>
      <c r="T1792" s="33"/>
      <c r="U1792" s="33"/>
      <c r="V1792" s="33"/>
      <c r="W1792" s="33"/>
      <c r="X1792" s="33"/>
      <c r="Y1792" s="33"/>
      <c r="Z1792" s="33"/>
      <c r="AA1792" s="33"/>
      <c r="AB1792" s="33"/>
    </row>
    <row r="1793" spans="1:28">
      <c r="A1793" s="33"/>
      <c r="B1793" s="33"/>
      <c r="C1793" s="33"/>
      <c r="D1793" s="33"/>
      <c r="E1793" s="33"/>
      <c r="F1793" s="33"/>
      <c r="G1793" s="33"/>
      <c r="H1793" s="33"/>
      <c r="I1793" s="33"/>
      <c r="J1793" s="33"/>
      <c r="K1793" s="33"/>
      <c r="L1793" s="33"/>
      <c r="M1793" s="33"/>
      <c r="N1793" s="33"/>
      <c r="O1793" s="33"/>
      <c r="P1793" s="33"/>
      <c r="Q1793" s="33"/>
      <c r="R1793" s="33"/>
      <c r="S1793" s="33"/>
      <c r="T1793" s="33"/>
      <c r="U1793" s="33"/>
      <c r="V1793" s="33"/>
      <c r="W1793" s="33"/>
      <c r="X1793" s="33"/>
      <c r="Y1793" s="33"/>
      <c r="Z1793" s="33"/>
      <c r="AA1793" s="33"/>
      <c r="AB1793" s="33"/>
    </row>
    <row r="1794" spans="1:28">
      <c r="A1794" s="33"/>
      <c r="B1794" s="33"/>
      <c r="C1794" s="33"/>
      <c r="D1794" s="33"/>
      <c r="E1794" s="33"/>
      <c r="F1794" s="33"/>
      <c r="G1794" s="33"/>
      <c r="H1794" s="33"/>
      <c r="I1794" s="33"/>
      <c r="J1794" s="33"/>
      <c r="K1794" s="33"/>
      <c r="L1794" s="33"/>
      <c r="M1794" s="33"/>
      <c r="N1794" s="33"/>
      <c r="O1794" s="33"/>
      <c r="P1794" s="33"/>
      <c r="Q1794" s="33"/>
      <c r="R1794" s="33"/>
      <c r="S1794" s="33"/>
      <c r="T1794" s="33"/>
      <c r="U1794" s="33"/>
      <c r="V1794" s="33"/>
      <c r="W1794" s="33"/>
      <c r="X1794" s="33"/>
      <c r="Y1794" s="33"/>
      <c r="Z1794" s="33"/>
      <c r="AA1794" s="33"/>
      <c r="AB1794" s="33"/>
    </row>
    <row r="1795" spans="1:28">
      <c r="A1795" s="33"/>
      <c r="B1795" s="33"/>
      <c r="C1795" s="33"/>
      <c r="D1795" s="33"/>
      <c r="E1795" s="33"/>
      <c r="F1795" s="33"/>
      <c r="G1795" s="33"/>
      <c r="H1795" s="33"/>
      <c r="I1795" s="33"/>
      <c r="J1795" s="33"/>
      <c r="K1795" s="33"/>
      <c r="L1795" s="33"/>
      <c r="M1795" s="33"/>
      <c r="N1795" s="33"/>
      <c r="O1795" s="33"/>
      <c r="P1795" s="33"/>
      <c r="Q1795" s="33"/>
      <c r="R1795" s="33"/>
      <c r="S1795" s="33"/>
      <c r="T1795" s="33"/>
      <c r="U1795" s="33"/>
      <c r="V1795" s="33"/>
      <c r="W1795" s="33"/>
      <c r="X1795" s="33"/>
      <c r="Y1795" s="33"/>
      <c r="Z1795" s="33"/>
      <c r="AA1795" s="33"/>
      <c r="AB1795" s="33"/>
    </row>
    <row r="1796" spans="1:28">
      <c r="A1796" s="33"/>
      <c r="B1796" s="33"/>
      <c r="C1796" s="33"/>
      <c r="D1796" s="33"/>
      <c r="E1796" s="33"/>
      <c r="F1796" s="33"/>
      <c r="G1796" s="33"/>
      <c r="H1796" s="33"/>
      <c r="I1796" s="33"/>
      <c r="J1796" s="33"/>
      <c r="K1796" s="33"/>
      <c r="L1796" s="33"/>
      <c r="M1796" s="33"/>
      <c r="N1796" s="33"/>
      <c r="O1796" s="33"/>
      <c r="P1796" s="33"/>
      <c r="Q1796" s="33"/>
      <c r="R1796" s="33"/>
      <c r="S1796" s="33"/>
      <c r="T1796" s="33"/>
      <c r="U1796" s="33"/>
      <c r="V1796" s="33"/>
      <c r="W1796" s="33"/>
      <c r="X1796" s="33"/>
      <c r="Y1796" s="33"/>
      <c r="Z1796" s="33"/>
      <c r="AA1796" s="33"/>
      <c r="AB1796" s="33"/>
    </row>
    <row r="1797" spans="1:28">
      <c r="A1797" s="33"/>
      <c r="B1797" s="33"/>
      <c r="C1797" s="33"/>
      <c r="D1797" s="33"/>
      <c r="E1797" s="33"/>
      <c r="F1797" s="33"/>
      <c r="G1797" s="33"/>
      <c r="H1797" s="33"/>
      <c r="I1797" s="33"/>
      <c r="J1797" s="33"/>
      <c r="K1797" s="33"/>
      <c r="L1797" s="33"/>
      <c r="M1797" s="33"/>
      <c r="N1797" s="33"/>
      <c r="O1797" s="33"/>
      <c r="P1797" s="33"/>
      <c r="Q1797" s="33"/>
      <c r="R1797" s="33"/>
      <c r="S1797" s="33"/>
      <c r="T1797" s="33"/>
      <c r="U1797" s="33"/>
      <c r="V1797" s="33"/>
      <c r="W1797" s="33"/>
      <c r="X1797" s="33"/>
      <c r="Y1797" s="33"/>
      <c r="Z1797" s="33"/>
      <c r="AA1797" s="33"/>
      <c r="AB1797" s="33"/>
    </row>
    <row r="1798" spans="1:28">
      <c r="A1798" s="33"/>
      <c r="B1798" s="33"/>
      <c r="C1798" s="33"/>
      <c r="D1798" s="33"/>
      <c r="E1798" s="33"/>
      <c r="F1798" s="33"/>
      <c r="G1798" s="33"/>
      <c r="H1798" s="33"/>
      <c r="I1798" s="33"/>
      <c r="J1798" s="33"/>
      <c r="K1798" s="33"/>
      <c r="L1798" s="33"/>
      <c r="M1798" s="33"/>
      <c r="N1798" s="33"/>
      <c r="O1798" s="33"/>
      <c r="P1798" s="33"/>
      <c r="Q1798" s="33"/>
      <c r="R1798" s="33"/>
      <c r="S1798" s="33"/>
      <c r="T1798" s="33"/>
      <c r="U1798" s="33"/>
      <c r="V1798" s="33"/>
      <c r="W1798" s="33"/>
      <c r="X1798" s="33"/>
      <c r="Y1798" s="33"/>
      <c r="Z1798" s="33"/>
      <c r="AA1798" s="33"/>
      <c r="AB1798" s="33"/>
    </row>
    <row r="1799" spans="1:28">
      <c r="A1799" s="33"/>
      <c r="B1799" s="33"/>
      <c r="C1799" s="33"/>
      <c r="D1799" s="33"/>
      <c r="E1799" s="33"/>
      <c r="F1799" s="33"/>
      <c r="G1799" s="33"/>
      <c r="H1799" s="33"/>
      <c r="I1799" s="33"/>
      <c r="J1799" s="33"/>
      <c r="K1799" s="33"/>
      <c r="L1799" s="33"/>
      <c r="M1799" s="33"/>
      <c r="N1799" s="33"/>
      <c r="O1799" s="33"/>
      <c r="P1799" s="33"/>
      <c r="Q1799" s="33"/>
      <c r="R1799" s="33"/>
      <c r="S1799" s="33"/>
      <c r="T1799" s="33"/>
      <c r="U1799" s="33"/>
      <c r="V1799" s="33"/>
      <c r="W1799" s="33"/>
      <c r="X1799" s="33"/>
      <c r="Y1799" s="33"/>
      <c r="Z1799" s="33"/>
      <c r="AA1799" s="33"/>
      <c r="AB1799" s="33"/>
    </row>
    <row r="1800" spans="1:28">
      <c r="A1800" s="33"/>
      <c r="B1800" s="33"/>
      <c r="C1800" s="33"/>
      <c r="D1800" s="33"/>
      <c r="E1800" s="33"/>
      <c r="F1800" s="33"/>
      <c r="G1800" s="33"/>
      <c r="H1800" s="33"/>
      <c r="I1800" s="33"/>
      <c r="J1800" s="33"/>
      <c r="K1800" s="33"/>
      <c r="L1800" s="33"/>
      <c r="M1800" s="33"/>
      <c r="N1800" s="33"/>
      <c r="O1800" s="33"/>
      <c r="P1800" s="33"/>
      <c r="Q1800" s="33"/>
      <c r="R1800" s="33"/>
      <c r="S1800" s="33"/>
      <c r="T1800" s="33"/>
      <c r="U1800" s="33"/>
      <c r="V1800" s="33"/>
      <c r="W1800" s="33"/>
      <c r="X1800" s="33"/>
      <c r="Y1800" s="33"/>
      <c r="Z1800" s="33"/>
      <c r="AA1800" s="33"/>
      <c r="AB1800" s="33"/>
    </row>
    <row r="1801" spans="1:28">
      <c r="A1801" s="33"/>
      <c r="B1801" s="33"/>
      <c r="C1801" s="33"/>
      <c r="D1801" s="33"/>
      <c r="E1801" s="33"/>
      <c r="F1801" s="33"/>
      <c r="G1801" s="33"/>
      <c r="H1801" s="33"/>
      <c r="I1801" s="33"/>
      <c r="J1801" s="33"/>
      <c r="K1801" s="33"/>
      <c r="L1801" s="33"/>
      <c r="M1801" s="33"/>
      <c r="N1801" s="33"/>
      <c r="O1801" s="33"/>
      <c r="P1801" s="33"/>
      <c r="Q1801" s="33"/>
      <c r="R1801" s="33"/>
      <c r="S1801" s="33"/>
      <c r="T1801" s="33"/>
      <c r="U1801" s="33"/>
      <c r="V1801" s="33"/>
      <c r="W1801" s="33"/>
      <c r="X1801" s="33"/>
      <c r="Y1801" s="33"/>
      <c r="Z1801" s="33"/>
      <c r="AA1801" s="33"/>
      <c r="AB1801" s="33"/>
    </row>
    <row r="1802" spans="1:28">
      <c r="A1802" s="33"/>
      <c r="B1802" s="33"/>
      <c r="C1802" s="33"/>
      <c r="D1802" s="33"/>
      <c r="E1802" s="33"/>
      <c r="F1802" s="33"/>
      <c r="G1802" s="33"/>
      <c r="H1802" s="33"/>
      <c r="I1802" s="33"/>
      <c r="J1802" s="33"/>
      <c r="K1802" s="33"/>
      <c r="L1802" s="33"/>
      <c r="M1802" s="33"/>
      <c r="N1802" s="33"/>
      <c r="O1802" s="33"/>
      <c r="P1802" s="33"/>
      <c r="Q1802" s="33"/>
      <c r="R1802" s="33"/>
      <c r="S1802" s="33"/>
      <c r="T1802" s="33"/>
      <c r="U1802" s="33"/>
      <c r="V1802" s="33"/>
      <c r="W1802" s="33"/>
      <c r="X1802" s="33"/>
      <c r="Y1802" s="33"/>
      <c r="Z1802" s="33"/>
      <c r="AA1802" s="33"/>
      <c r="AB1802" s="33"/>
    </row>
    <row r="1803" spans="1:28">
      <c r="A1803" s="33"/>
      <c r="B1803" s="33"/>
      <c r="C1803" s="33"/>
      <c r="D1803" s="33"/>
      <c r="E1803" s="33"/>
      <c r="F1803" s="33"/>
      <c r="G1803" s="33"/>
      <c r="H1803" s="33"/>
      <c r="I1803" s="33"/>
      <c r="J1803" s="33"/>
      <c r="K1803" s="33"/>
      <c r="L1803" s="33"/>
      <c r="M1803" s="33"/>
      <c r="N1803" s="33"/>
      <c r="O1803" s="33"/>
      <c r="P1803" s="33"/>
      <c r="Q1803" s="33"/>
      <c r="R1803" s="33"/>
      <c r="S1803" s="33"/>
      <c r="T1803" s="33"/>
      <c r="U1803" s="33"/>
      <c r="V1803" s="33"/>
      <c r="W1803" s="33"/>
      <c r="X1803" s="33"/>
      <c r="Y1803" s="33"/>
      <c r="Z1803" s="33"/>
      <c r="AA1803" s="33"/>
      <c r="AB1803" s="33"/>
    </row>
    <row r="1804" spans="1:28">
      <c r="A1804" s="33"/>
      <c r="B1804" s="33"/>
      <c r="C1804" s="33"/>
      <c r="D1804" s="33"/>
      <c r="E1804" s="33"/>
      <c r="F1804" s="33"/>
      <c r="G1804" s="33"/>
      <c r="H1804" s="33"/>
      <c r="I1804" s="33"/>
      <c r="J1804" s="33"/>
      <c r="K1804" s="33"/>
      <c r="L1804" s="33"/>
      <c r="M1804" s="33"/>
      <c r="N1804" s="33"/>
      <c r="O1804" s="33"/>
      <c r="P1804" s="33"/>
      <c r="Q1804" s="33"/>
      <c r="R1804" s="33"/>
      <c r="S1804" s="33"/>
      <c r="T1804" s="33"/>
      <c r="U1804" s="33"/>
      <c r="V1804" s="33"/>
      <c r="W1804" s="33"/>
      <c r="X1804" s="33"/>
      <c r="Y1804" s="33"/>
      <c r="Z1804" s="33"/>
      <c r="AA1804" s="33"/>
      <c r="AB1804" s="33"/>
    </row>
    <row r="1805" spans="1:28">
      <c r="A1805" s="33"/>
      <c r="B1805" s="33"/>
      <c r="C1805" s="33"/>
      <c r="D1805" s="33"/>
      <c r="E1805" s="33"/>
      <c r="F1805" s="33"/>
      <c r="G1805" s="33"/>
      <c r="H1805" s="33"/>
      <c r="I1805" s="33"/>
      <c r="J1805" s="33"/>
      <c r="K1805" s="33"/>
      <c r="L1805" s="33"/>
      <c r="M1805" s="33"/>
      <c r="N1805" s="33"/>
      <c r="O1805" s="33"/>
      <c r="P1805" s="33"/>
      <c r="Q1805" s="33"/>
      <c r="R1805" s="33"/>
      <c r="S1805" s="33"/>
      <c r="T1805" s="33"/>
      <c r="U1805" s="33"/>
      <c r="V1805" s="33"/>
      <c r="W1805" s="33"/>
      <c r="X1805" s="33"/>
      <c r="Y1805" s="33"/>
      <c r="Z1805" s="33"/>
      <c r="AA1805" s="33"/>
      <c r="AB1805" s="33"/>
    </row>
    <row r="1806" spans="1:28">
      <c r="A1806" s="33"/>
      <c r="B1806" s="33"/>
      <c r="C1806" s="33"/>
      <c r="D1806" s="33"/>
      <c r="E1806" s="33"/>
      <c r="F1806" s="33"/>
      <c r="G1806" s="33"/>
      <c r="H1806" s="33"/>
      <c r="I1806" s="33"/>
      <c r="J1806" s="33"/>
      <c r="K1806" s="33"/>
      <c r="L1806" s="33"/>
      <c r="M1806" s="33"/>
      <c r="N1806" s="33"/>
      <c r="O1806" s="33"/>
      <c r="P1806" s="33"/>
      <c r="Q1806" s="33"/>
      <c r="R1806" s="33"/>
      <c r="S1806" s="33"/>
      <c r="T1806" s="33"/>
      <c r="U1806" s="33"/>
      <c r="V1806" s="33"/>
      <c r="W1806" s="33"/>
      <c r="X1806" s="33"/>
      <c r="Y1806" s="33"/>
      <c r="Z1806" s="33"/>
      <c r="AA1806" s="33"/>
      <c r="AB1806" s="33"/>
    </row>
    <row r="1807" spans="1:28">
      <c r="A1807" s="33"/>
      <c r="B1807" s="33"/>
      <c r="C1807" s="33"/>
      <c r="D1807" s="33"/>
      <c r="E1807" s="33"/>
      <c r="F1807" s="33"/>
      <c r="G1807" s="33"/>
      <c r="H1807" s="33"/>
      <c r="I1807" s="33"/>
      <c r="J1807" s="33"/>
      <c r="K1807" s="33"/>
      <c r="L1807" s="33"/>
      <c r="M1807" s="33"/>
      <c r="N1807" s="33"/>
      <c r="O1807" s="33"/>
      <c r="P1807" s="33"/>
      <c r="Q1807" s="33"/>
      <c r="R1807" s="33"/>
      <c r="S1807" s="33"/>
      <c r="T1807" s="33"/>
      <c r="U1807" s="33"/>
      <c r="V1807" s="33"/>
      <c r="W1807" s="33"/>
      <c r="X1807" s="33"/>
      <c r="Y1807" s="33"/>
      <c r="Z1807" s="33"/>
      <c r="AA1807" s="33"/>
      <c r="AB1807" s="33"/>
    </row>
    <row r="1808" spans="1:28">
      <c r="A1808" s="33"/>
      <c r="B1808" s="33"/>
      <c r="C1808" s="33"/>
      <c r="D1808" s="33"/>
      <c r="E1808" s="33"/>
      <c r="F1808" s="33"/>
      <c r="G1808" s="33"/>
      <c r="H1808" s="33"/>
      <c r="I1808" s="33"/>
      <c r="J1808" s="33"/>
      <c r="K1808" s="33"/>
      <c r="L1808" s="33"/>
      <c r="M1808" s="33"/>
      <c r="N1808" s="33"/>
      <c r="O1808" s="33"/>
      <c r="P1808" s="33"/>
      <c r="Q1808" s="33"/>
      <c r="R1808" s="33"/>
      <c r="S1808" s="33"/>
      <c r="T1808" s="33"/>
      <c r="U1808" s="33"/>
      <c r="V1808" s="33"/>
      <c r="W1808" s="33"/>
      <c r="X1808" s="33"/>
      <c r="Y1808" s="33"/>
      <c r="Z1808" s="33"/>
      <c r="AA1808" s="33"/>
      <c r="AB1808" s="33"/>
    </row>
    <row r="1809" spans="1:28">
      <c r="A1809" s="33"/>
      <c r="B1809" s="33"/>
      <c r="C1809" s="33"/>
      <c r="D1809" s="33"/>
      <c r="E1809" s="33"/>
      <c r="F1809" s="33"/>
      <c r="G1809" s="33"/>
      <c r="H1809" s="33"/>
      <c r="I1809" s="33"/>
      <c r="J1809" s="33"/>
      <c r="K1809" s="33"/>
      <c r="L1809" s="33"/>
      <c r="M1809" s="33"/>
      <c r="N1809" s="33"/>
      <c r="O1809" s="33"/>
      <c r="P1809" s="33"/>
      <c r="Q1809" s="33"/>
      <c r="R1809" s="33"/>
      <c r="S1809" s="33"/>
      <c r="T1809" s="33"/>
      <c r="U1809" s="33"/>
      <c r="V1809" s="33"/>
      <c r="W1809" s="33"/>
      <c r="X1809" s="33"/>
      <c r="Y1809" s="33"/>
      <c r="Z1809" s="33"/>
      <c r="AA1809" s="33"/>
      <c r="AB1809" s="33"/>
    </row>
    <row r="1810" spans="1:28">
      <c r="A1810" s="33"/>
      <c r="B1810" s="33"/>
      <c r="C1810" s="33"/>
      <c r="D1810" s="33"/>
      <c r="E1810" s="33"/>
      <c r="F1810" s="33"/>
      <c r="G1810" s="33"/>
      <c r="H1810" s="33"/>
      <c r="I1810" s="33"/>
      <c r="J1810" s="33"/>
      <c r="K1810" s="33"/>
      <c r="L1810" s="33"/>
      <c r="M1810" s="33"/>
      <c r="N1810" s="33"/>
      <c r="O1810" s="33"/>
      <c r="P1810" s="33"/>
      <c r="Q1810" s="33"/>
      <c r="R1810" s="33"/>
      <c r="S1810" s="33"/>
      <c r="T1810" s="33"/>
      <c r="U1810" s="33"/>
      <c r="V1810" s="33"/>
      <c r="W1810" s="33"/>
      <c r="X1810" s="33"/>
      <c r="Y1810" s="33"/>
      <c r="Z1810" s="33"/>
      <c r="AA1810" s="33"/>
      <c r="AB1810" s="33"/>
    </row>
    <row r="1811" spans="1:28">
      <c r="A1811" s="33"/>
      <c r="B1811" s="33"/>
      <c r="C1811" s="33"/>
      <c r="D1811" s="33"/>
      <c r="E1811" s="33"/>
      <c r="F1811" s="33"/>
      <c r="G1811" s="33"/>
      <c r="H1811" s="33"/>
      <c r="I1811" s="33"/>
      <c r="J1811" s="33"/>
      <c r="K1811" s="33"/>
      <c r="L1811" s="33"/>
      <c r="M1811" s="33"/>
      <c r="N1811" s="33"/>
      <c r="O1811" s="33"/>
      <c r="P1811" s="33"/>
      <c r="Q1811" s="33"/>
      <c r="R1811" s="33"/>
      <c r="S1811" s="33"/>
      <c r="T1811" s="33"/>
      <c r="U1811" s="33"/>
      <c r="V1811" s="33"/>
      <c r="W1811" s="33"/>
      <c r="X1811" s="33"/>
      <c r="Y1811" s="33"/>
      <c r="Z1811" s="33"/>
      <c r="AA1811" s="33"/>
      <c r="AB1811" s="33"/>
    </row>
    <row r="1812" spans="1:28">
      <c r="A1812" s="33"/>
      <c r="B1812" s="33"/>
      <c r="C1812" s="33"/>
      <c r="D1812" s="33"/>
      <c r="E1812" s="33"/>
      <c r="F1812" s="33"/>
      <c r="G1812" s="33"/>
      <c r="H1812" s="33"/>
      <c r="I1812" s="33"/>
      <c r="J1812" s="33"/>
      <c r="K1812" s="33"/>
      <c r="L1812" s="33"/>
      <c r="M1812" s="33"/>
      <c r="N1812" s="33"/>
      <c r="O1812" s="33"/>
      <c r="P1812" s="33"/>
      <c r="Q1812" s="33"/>
      <c r="R1812" s="33"/>
      <c r="S1812" s="33"/>
      <c r="T1812" s="33"/>
      <c r="U1812" s="33"/>
      <c r="V1812" s="33"/>
      <c r="W1812" s="33"/>
      <c r="X1812" s="33"/>
      <c r="Y1812" s="33"/>
      <c r="Z1812" s="33"/>
      <c r="AA1812" s="33"/>
      <c r="AB1812" s="33"/>
    </row>
    <row r="1813" spans="1:28">
      <c r="A1813" s="33"/>
      <c r="B1813" s="33"/>
      <c r="C1813" s="33"/>
      <c r="D1813" s="33"/>
      <c r="E1813" s="33"/>
      <c r="F1813" s="33"/>
      <c r="G1813" s="33"/>
      <c r="H1813" s="33"/>
      <c r="I1813" s="33"/>
      <c r="J1813" s="33"/>
      <c r="K1813" s="33"/>
      <c r="L1813" s="33"/>
      <c r="M1813" s="33"/>
      <c r="N1813" s="33"/>
      <c r="O1813" s="33"/>
      <c r="P1813" s="33"/>
      <c r="Q1813" s="33"/>
      <c r="R1813" s="33"/>
      <c r="S1813" s="33"/>
      <c r="T1813" s="33"/>
      <c r="U1813" s="33"/>
      <c r="V1813" s="33"/>
      <c r="W1813" s="33"/>
      <c r="X1813" s="33"/>
      <c r="Y1813" s="33"/>
      <c r="Z1813" s="33"/>
      <c r="AA1813" s="33"/>
      <c r="AB1813" s="33"/>
    </row>
    <row r="1814" spans="1:28">
      <c r="A1814" s="33"/>
      <c r="B1814" s="33"/>
      <c r="C1814" s="33"/>
      <c r="D1814" s="33"/>
      <c r="E1814" s="33"/>
      <c r="F1814" s="33"/>
      <c r="G1814" s="33"/>
      <c r="H1814" s="33"/>
      <c r="I1814" s="33"/>
      <c r="J1814" s="33"/>
      <c r="K1814" s="33"/>
      <c r="L1814" s="33"/>
      <c r="M1814" s="33"/>
      <c r="N1814" s="33"/>
      <c r="O1814" s="33"/>
      <c r="P1814" s="33"/>
      <c r="Q1814" s="33"/>
      <c r="R1814" s="33"/>
      <c r="S1814" s="33"/>
      <c r="T1814" s="33"/>
      <c r="U1814" s="33"/>
      <c r="V1814" s="33"/>
      <c r="W1814" s="33"/>
      <c r="X1814" s="33"/>
      <c r="Y1814" s="33"/>
      <c r="Z1814" s="33"/>
      <c r="AA1814" s="33"/>
      <c r="AB1814" s="33"/>
    </row>
    <row r="1815" spans="1:28">
      <c r="A1815" s="33"/>
      <c r="B1815" s="33"/>
      <c r="C1815" s="33"/>
      <c r="D1815" s="33"/>
      <c r="E1815" s="33"/>
      <c r="F1815" s="33"/>
      <c r="G1815" s="33"/>
      <c r="H1815" s="33"/>
      <c r="I1815" s="33"/>
      <c r="J1815" s="33"/>
      <c r="K1815" s="33"/>
      <c r="L1815" s="33"/>
      <c r="M1815" s="33"/>
      <c r="N1815" s="33"/>
      <c r="O1815" s="33"/>
      <c r="P1815" s="33"/>
      <c r="Q1815" s="33"/>
      <c r="R1815" s="33"/>
      <c r="S1815" s="33"/>
      <c r="T1815" s="33"/>
      <c r="U1815" s="33"/>
      <c r="V1815" s="33"/>
      <c r="W1815" s="33"/>
      <c r="X1815" s="33"/>
      <c r="Y1815" s="33"/>
      <c r="Z1815" s="33"/>
      <c r="AA1815" s="33"/>
      <c r="AB1815" s="33"/>
    </row>
    <row r="1816" spans="1:28">
      <c r="A1816" s="33"/>
      <c r="B1816" s="33"/>
      <c r="C1816" s="33"/>
      <c r="D1816" s="33"/>
      <c r="E1816" s="33"/>
      <c r="F1816" s="33"/>
      <c r="G1816" s="33"/>
      <c r="H1816" s="33"/>
      <c r="I1816" s="33"/>
      <c r="J1816" s="33"/>
      <c r="K1816" s="33"/>
      <c r="L1816" s="33"/>
      <c r="M1816" s="33"/>
      <c r="N1816" s="33"/>
      <c r="O1816" s="33"/>
      <c r="P1816" s="33"/>
      <c r="Q1816" s="33"/>
      <c r="R1816" s="33"/>
      <c r="S1816" s="33"/>
      <c r="T1816" s="33"/>
      <c r="U1816" s="33"/>
      <c r="V1816" s="33"/>
      <c r="W1816" s="33"/>
      <c r="X1816" s="33"/>
      <c r="Y1816" s="33"/>
      <c r="Z1816" s="33"/>
      <c r="AA1816" s="33"/>
      <c r="AB1816" s="33"/>
    </row>
    <row r="1817" spans="1:28">
      <c r="A1817" s="33"/>
      <c r="B1817" s="33"/>
      <c r="C1817" s="33"/>
      <c r="D1817" s="33"/>
      <c r="E1817" s="33"/>
      <c r="F1817" s="33"/>
      <c r="G1817" s="33"/>
      <c r="H1817" s="33"/>
      <c r="I1817" s="33"/>
      <c r="J1817" s="33"/>
      <c r="K1817" s="33"/>
      <c r="L1817" s="33"/>
      <c r="M1817" s="33"/>
      <c r="N1817" s="33"/>
      <c r="O1817" s="33"/>
      <c r="P1817" s="33"/>
      <c r="Q1817" s="33"/>
      <c r="R1817" s="33"/>
      <c r="S1817" s="33"/>
      <c r="T1817" s="33"/>
      <c r="U1817" s="33"/>
      <c r="V1817" s="33"/>
      <c r="W1817" s="33"/>
      <c r="X1817" s="33"/>
      <c r="Y1817" s="33"/>
      <c r="Z1817" s="33"/>
      <c r="AA1817" s="33"/>
      <c r="AB1817" s="33"/>
    </row>
    <row r="1818" spans="1:28">
      <c r="A1818" s="33"/>
      <c r="B1818" s="33"/>
      <c r="C1818" s="33"/>
      <c r="D1818" s="33"/>
      <c r="E1818" s="33"/>
      <c r="F1818" s="33"/>
      <c r="G1818" s="33"/>
      <c r="H1818" s="33"/>
      <c r="I1818" s="33"/>
      <c r="J1818" s="33"/>
      <c r="K1818" s="33"/>
      <c r="L1818" s="33"/>
      <c r="M1818" s="33"/>
      <c r="N1818" s="33"/>
      <c r="O1818" s="33"/>
      <c r="P1818" s="33"/>
      <c r="Q1818" s="33"/>
      <c r="R1818" s="33"/>
      <c r="S1818" s="33"/>
      <c r="T1818" s="33"/>
      <c r="U1818" s="33"/>
      <c r="V1818" s="33"/>
      <c r="W1818" s="33"/>
      <c r="X1818" s="33"/>
      <c r="Y1818" s="33"/>
      <c r="Z1818" s="33"/>
      <c r="AA1818" s="33"/>
      <c r="AB1818" s="33"/>
    </row>
    <row r="1819" spans="1:28">
      <c r="A1819" s="33"/>
      <c r="B1819" s="33"/>
      <c r="C1819" s="33"/>
      <c r="D1819" s="33"/>
      <c r="E1819" s="33"/>
      <c r="F1819" s="33"/>
      <c r="G1819" s="33"/>
      <c r="H1819" s="33"/>
      <c r="I1819" s="33"/>
      <c r="J1819" s="33"/>
      <c r="K1819" s="33"/>
      <c r="L1819" s="33"/>
      <c r="M1819" s="33"/>
      <c r="N1819" s="33"/>
      <c r="O1819" s="33"/>
      <c r="P1819" s="33"/>
      <c r="Q1819" s="33"/>
      <c r="R1819" s="33"/>
      <c r="S1819" s="33"/>
      <c r="T1819" s="33"/>
      <c r="U1819" s="33"/>
      <c r="V1819" s="33"/>
      <c r="W1819" s="33"/>
      <c r="X1819" s="33"/>
      <c r="Y1819" s="33"/>
      <c r="Z1819" s="33"/>
      <c r="AA1819" s="33"/>
      <c r="AB1819" s="33"/>
    </row>
    <row r="1820" spans="1:28">
      <c r="A1820" s="33"/>
      <c r="B1820" s="33"/>
      <c r="C1820" s="33"/>
      <c r="D1820" s="33"/>
      <c r="E1820" s="33"/>
      <c r="F1820" s="33"/>
      <c r="G1820" s="33"/>
      <c r="H1820" s="33"/>
      <c r="I1820" s="33"/>
      <c r="J1820" s="33"/>
      <c r="K1820" s="33"/>
      <c r="L1820" s="33"/>
      <c r="M1820" s="33"/>
      <c r="N1820" s="33"/>
      <c r="O1820" s="33"/>
      <c r="P1820" s="33"/>
      <c r="Q1820" s="33"/>
      <c r="R1820" s="33"/>
      <c r="S1820" s="33"/>
      <c r="T1820" s="33"/>
      <c r="U1820" s="33"/>
      <c r="V1820" s="33"/>
      <c r="W1820" s="33"/>
      <c r="X1820" s="33"/>
      <c r="Y1820" s="33"/>
      <c r="Z1820" s="33"/>
      <c r="AA1820" s="33"/>
      <c r="AB1820" s="33"/>
    </row>
    <row r="1821" spans="1:28">
      <c r="A1821" s="33"/>
      <c r="B1821" s="33"/>
      <c r="C1821" s="33"/>
      <c r="D1821" s="33"/>
      <c r="E1821" s="33"/>
      <c r="F1821" s="33"/>
      <c r="G1821" s="33"/>
      <c r="H1821" s="33"/>
      <c r="I1821" s="33"/>
      <c r="J1821" s="33"/>
      <c r="K1821" s="33"/>
      <c r="L1821" s="33"/>
      <c r="M1821" s="33"/>
      <c r="N1821" s="33"/>
      <c r="O1821" s="33"/>
      <c r="P1821" s="33"/>
      <c r="Q1821" s="33"/>
      <c r="R1821" s="33"/>
      <c r="S1821" s="33"/>
      <c r="T1821" s="33"/>
      <c r="U1821" s="33"/>
      <c r="V1821" s="33"/>
      <c r="W1821" s="33"/>
      <c r="X1821" s="33"/>
      <c r="Y1821" s="33"/>
      <c r="Z1821" s="33"/>
      <c r="AA1821" s="33"/>
      <c r="AB1821" s="33"/>
    </row>
    <row r="1822" spans="1:28">
      <c r="A1822" s="33"/>
      <c r="B1822" s="33"/>
      <c r="C1822" s="33"/>
      <c r="D1822" s="33"/>
      <c r="E1822" s="33"/>
      <c r="F1822" s="33"/>
      <c r="G1822" s="33"/>
      <c r="H1822" s="33"/>
      <c r="I1822" s="33"/>
      <c r="J1822" s="33"/>
      <c r="K1822" s="33"/>
      <c r="L1822" s="33"/>
      <c r="M1822" s="33"/>
      <c r="N1822" s="33"/>
      <c r="O1822" s="33"/>
      <c r="P1822" s="33"/>
      <c r="Q1822" s="33"/>
      <c r="R1822" s="33"/>
      <c r="S1822" s="33"/>
      <c r="T1822" s="33"/>
      <c r="U1822" s="33"/>
      <c r="V1822" s="33"/>
      <c r="W1822" s="33"/>
      <c r="X1822" s="33"/>
      <c r="Y1822" s="33"/>
      <c r="Z1822" s="33"/>
      <c r="AA1822" s="33"/>
      <c r="AB1822" s="33"/>
    </row>
    <row r="1823" spans="1:28">
      <c r="A1823" s="33"/>
      <c r="B1823" s="33"/>
      <c r="C1823" s="33"/>
      <c r="D1823" s="33"/>
      <c r="E1823" s="33"/>
      <c r="F1823" s="33"/>
      <c r="G1823" s="33"/>
      <c r="H1823" s="33"/>
      <c r="I1823" s="33"/>
      <c r="J1823" s="33"/>
      <c r="K1823" s="33"/>
      <c r="L1823" s="33"/>
      <c r="M1823" s="33"/>
      <c r="N1823" s="33"/>
      <c r="O1823" s="33"/>
      <c r="P1823" s="33"/>
      <c r="Q1823" s="33"/>
      <c r="R1823" s="33"/>
      <c r="S1823" s="33"/>
      <c r="T1823" s="33"/>
      <c r="U1823" s="33"/>
      <c r="V1823" s="33"/>
      <c r="W1823" s="33"/>
      <c r="X1823" s="33"/>
      <c r="Y1823" s="33"/>
      <c r="Z1823" s="33"/>
      <c r="AA1823" s="33"/>
      <c r="AB1823" s="33"/>
    </row>
    <row r="1824" spans="1:28">
      <c r="A1824" s="33"/>
      <c r="B1824" s="33"/>
      <c r="C1824" s="33"/>
      <c r="D1824" s="33"/>
      <c r="E1824" s="33"/>
      <c r="F1824" s="33"/>
      <c r="G1824" s="33"/>
      <c r="H1824" s="33"/>
      <c r="I1824" s="33"/>
      <c r="J1824" s="33"/>
      <c r="K1824" s="33"/>
      <c r="L1824" s="33"/>
      <c r="M1824" s="33"/>
      <c r="N1824" s="33"/>
      <c r="O1824" s="33"/>
      <c r="P1824" s="33"/>
      <c r="Q1824" s="33"/>
      <c r="R1824" s="33"/>
      <c r="S1824" s="33"/>
      <c r="T1824" s="33"/>
      <c r="U1824" s="33"/>
      <c r="V1824" s="33"/>
      <c r="W1824" s="33"/>
      <c r="X1824" s="33"/>
      <c r="Y1824" s="33"/>
      <c r="Z1824" s="33"/>
      <c r="AA1824" s="33"/>
      <c r="AB1824" s="33"/>
    </row>
    <row r="1825" spans="1:28">
      <c r="A1825" s="33"/>
      <c r="B1825" s="33"/>
      <c r="C1825" s="33"/>
      <c r="D1825" s="33"/>
      <c r="E1825" s="33"/>
      <c r="F1825" s="33"/>
      <c r="G1825" s="33"/>
      <c r="H1825" s="33"/>
      <c r="I1825" s="33"/>
      <c r="J1825" s="33"/>
      <c r="K1825" s="33"/>
      <c r="L1825" s="33"/>
      <c r="M1825" s="33"/>
      <c r="N1825" s="33"/>
      <c r="O1825" s="33"/>
      <c r="P1825" s="33"/>
      <c r="Q1825" s="33"/>
      <c r="R1825" s="33"/>
      <c r="S1825" s="33"/>
      <c r="T1825" s="33"/>
      <c r="U1825" s="33"/>
      <c r="V1825" s="33"/>
      <c r="W1825" s="33"/>
      <c r="X1825" s="33"/>
      <c r="Y1825" s="33"/>
      <c r="Z1825" s="33"/>
      <c r="AA1825" s="33"/>
      <c r="AB1825" s="33"/>
    </row>
    <row r="1826" spans="1:28">
      <c r="A1826" s="33"/>
      <c r="B1826" s="33"/>
      <c r="C1826" s="33"/>
      <c r="D1826" s="33"/>
      <c r="E1826" s="33"/>
      <c r="F1826" s="33"/>
      <c r="G1826" s="33"/>
      <c r="H1826" s="33"/>
      <c r="I1826" s="33"/>
      <c r="J1826" s="33"/>
      <c r="K1826" s="33"/>
      <c r="L1826" s="33"/>
      <c r="M1826" s="33"/>
      <c r="N1826" s="33"/>
      <c r="O1826" s="33"/>
      <c r="P1826" s="33"/>
      <c r="Q1826" s="33"/>
      <c r="R1826" s="33"/>
      <c r="S1826" s="33"/>
      <c r="T1826" s="33"/>
      <c r="U1826" s="33"/>
      <c r="V1826" s="33"/>
      <c r="W1826" s="33"/>
      <c r="X1826" s="33"/>
      <c r="Y1826" s="33"/>
      <c r="Z1826" s="33"/>
      <c r="AA1826" s="33"/>
      <c r="AB1826" s="33"/>
    </row>
    <row r="1827" spans="1:28">
      <c r="A1827" s="33"/>
      <c r="B1827" s="33"/>
      <c r="C1827" s="33"/>
      <c r="D1827" s="33"/>
      <c r="E1827" s="33"/>
      <c r="F1827" s="33"/>
      <c r="G1827" s="33"/>
      <c r="H1827" s="33"/>
      <c r="I1827" s="33"/>
      <c r="J1827" s="33"/>
      <c r="K1827" s="33"/>
      <c r="L1827" s="33"/>
      <c r="M1827" s="33"/>
      <c r="N1827" s="33"/>
      <c r="O1827" s="33"/>
      <c r="P1827" s="33"/>
      <c r="Q1827" s="33"/>
      <c r="R1827" s="33"/>
      <c r="S1827" s="33"/>
      <c r="T1827" s="33"/>
      <c r="U1827" s="33"/>
      <c r="V1827" s="33"/>
      <c r="W1827" s="33"/>
      <c r="X1827" s="33"/>
      <c r="Y1827" s="33"/>
      <c r="Z1827" s="33"/>
      <c r="AA1827" s="33"/>
      <c r="AB1827" s="33"/>
    </row>
    <row r="1828" spans="1:28">
      <c r="A1828" s="33"/>
      <c r="B1828" s="33"/>
      <c r="C1828" s="33"/>
      <c r="D1828" s="33"/>
      <c r="E1828" s="33"/>
      <c r="F1828" s="33"/>
      <c r="G1828" s="33"/>
      <c r="H1828" s="33"/>
      <c r="I1828" s="33"/>
      <c r="J1828" s="33"/>
      <c r="K1828" s="33"/>
      <c r="L1828" s="33"/>
      <c r="M1828" s="33"/>
      <c r="N1828" s="33"/>
      <c r="O1828" s="33"/>
      <c r="P1828" s="33"/>
      <c r="Q1828" s="33"/>
      <c r="R1828" s="33"/>
      <c r="S1828" s="33"/>
      <c r="T1828" s="33"/>
      <c r="U1828" s="33"/>
      <c r="V1828" s="33"/>
      <c r="W1828" s="33"/>
      <c r="X1828" s="33"/>
      <c r="Y1828" s="33"/>
      <c r="Z1828" s="33"/>
      <c r="AA1828" s="33"/>
      <c r="AB1828" s="33"/>
    </row>
    <row r="1829" spans="1:28">
      <c r="A1829" s="33"/>
      <c r="B1829" s="33"/>
      <c r="C1829" s="33"/>
      <c r="D1829" s="33"/>
      <c r="E1829" s="33"/>
      <c r="F1829" s="33"/>
      <c r="G1829" s="33"/>
      <c r="H1829" s="33"/>
      <c r="I1829" s="33"/>
      <c r="J1829" s="33"/>
      <c r="K1829" s="33"/>
      <c r="L1829" s="33"/>
      <c r="M1829" s="33"/>
      <c r="N1829" s="33"/>
      <c r="O1829" s="33"/>
      <c r="P1829" s="33"/>
      <c r="Q1829" s="33"/>
      <c r="R1829" s="33"/>
      <c r="S1829" s="33"/>
      <c r="T1829" s="33"/>
      <c r="U1829" s="33"/>
      <c r="V1829" s="33"/>
      <c r="W1829" s="33"/>
      <c r="X1829" s="33"/>
      <c r="Y1829" s="33"/>
      <c r="Z1829" s="33"/>
      <c r="AA1829" s="33"/>
      <c r="AB1829" s="33"/>
    </row>
    <row r="1830" spans="1:28">
      <c r="A1830" s="33"/>
      <c r="B1830" s="33"/>
      <c r="C1830" s="33"/>
      <c r="D1830" s="33"/>
      <c r="E1830" s="33"/>
      <c r="F1830" s="33"/>
      <c r="G1830" s="33"/>
      <c r="H1830" s="33"/>
      <c r="I1830" s="33"/>
      <c r="J1830" s="33"/>
      <c r="K1830" s="33"/>
      <c r="L1830" s="33"/>
      <c r="M1830" s="33"/>
      <c r="N1830" s="33"/>
      <c r="O1830" s="33"/>
      <c r="P1830" s="33"/>
      <c r="Q1830" s="33"/>
      <c r="R1830" s="33"/>
      <c r="S1830" s="33"/>
      <c r="T1830" s="33"/>
      <c r="U1830" s="33"/>
      <c r="V1830" s="33"/>
      <c r="W1830" s="33"/>
      <c r="X1830" s="33"/>
      <c r="Y1830" s="33"/>
      <c r="Z1830" s="33"/>
      <c r="AA1830" s="33"/>
      <c r="AB1830" s="33"/>
    </row>
    <row r="1831" spans="1:28">
      <c r="A1831" s="33"/>
      <c r="B1831" s="33"/>
      <c r="C1831" s="33"/>
      <c r="D1831" s="33"/>
      <c r="E1831" s="33"/>
      <c r="F1831" s="33"/>
      <c r="G1831" s="33"/>
      <c r="H1831" s="33"/>
      <c r="I1831" s="33"/>
      <c r="J1831" s="33"/>
      <c r="K1831" s="33"/>
      <c r="L1831" s="33"/>
      <c r="M1831" s="33"/>
      <c r="N1831" s="33"/>
      <c r="O1831" s="33"/>
      <c r="P1831" s="33"/>
      <c r="Q1831" s="33"/>
      <c r="R1831" s="33"/>
      <c r="S1831" s="33"/>
      <c r="T1831" s="33"/>
      <c r="U1831" s="33"/>
      <c r="V1831" s="33"/>
      <c r="W1831" s="33"/>
      <c r="X1831" s="33"/>
      <c r="Y1831" s="33"/>
      <c r="Z1831" s="33"/>
      <c r="AA1831" s="33"/>
      <c r="AB1831" s="33"/>
    </row>
    <row r="1832" spans="1:28">
      <c r="A1832" s="33"/>
      <c r="B1832" s="33"/>
      <c r="C1832" s="33"/>
      <c r="D1832" s="33"/>
      <c r="E1832" s="33"/>
      <c r="F1832" s="33"/>
      <c r="G1832" s="33"/>
      <c r="H1832" s="33"/>
      <c r="I1832" s="33"/>
      <c r="J1832" s="33"/>
      <c r="K1832" s="33"/>
      <c r="L1832" s="33"/>
      <c r="M1832" s="33"/>
      <c r="N1832" s="33"/>
      <c r="O1832" s="33"/>
      <c r="P1832" s="33"/>
      <c r="Q1832" s="33"/>
      <c r="R1832" s="33"/>
      <c r="S1832" s="33"/>
      <c r="T1832" s="33"/>
      <c r="U1832" s="33"/>
      <c r="V1832" s="33"/>
      <c r="W1832" s="33"/>
      <c r="X1832" s="33"/>
      <c r="Y1832" s="33"/>
      <c r="Z1832" s="33"/>
      <c r="AA1832" s="33"/>
      <c r="AB1832" s="33"/>
    </row>
    <row r="1833" spans="1:28">
      <c r="A1833" s="33"/>
      <c r="B1833" s="33"/>
      <c r="C1833" s="33"/>
      <c r="D1833" s="33"/>
      <c r="E1833" s="33"/>
      <c r="F1833" s="33"/>
      <c r="G1833" s="33"/>
      <c r="H1833" s="33"/>
      <c r="I1833" s="33"/>
      <c r="J1833" s="33"/>
      <c r="K1833" s="33"/>
      <c r="L1833" s="33"/>
      <c r="M1833" s="33"/>
      <c r="N1833" s="33"/>
      <c r="O1833" s="33"/>
      <c r="P1833" s="33"/>
      <c r="Q1833" s="33"/>
      <c r="R1833" s="33"/>
      <c r="S1833" s="33"/>
      <c r="T1833" s="33"/>
      <c r="U1833" s="33"/>
      <c r="V1833" s="33"/>
      <c r="W1833" s="33"/>
      <c r="X1833" s="33"/>
      <c r="Y1833" s="33"/>
      <c r="Z1833" s="33"/>
      <c r="AA1833" s="33"/>
      <c r="AB1833" s="33"/>
    </row>
    <row r="1834" spans="1:28">
      <c r="A1834" s="33"/>
      <c r="B1834" s="33"/>
      <c r="C1834" s="33"/>
      <c r="D1834" s="33"/>
      <c r="E1834" s="33"/>
      <c r="F1834" s="33"/>
      <c r="G1834" s="33"/>
      <c r="H1834" s="33"/>
      <c r="I1834" s="33"/>
      <c r="J1834" s="33"/>
      <c r="K1834" s="33"/>
      <c r="L1834" s="33"/>
      <c r="M1834" s="33"/>
      <c r="N1834" s="33"/>
      <c r="O1834" s="33"/>
      <c r="P1834" s="33"/>
      <c r="Q1834" s="33"/>
      <c r="R1834" s="33"/>
      <c r="S1834" s="33"/>
      <c r="T1834" s="33"/>
      <c r="U1834" s="33"/>
      <c r="V1834" s="33"/>
      <c r="W1834" s="33"/>
      <c r="X1834" s="33"/>
      <c r="Y1834" s="33"/>
      <c r="Z1834" s="33"/>
      <c r="AA1834" s="33"/>
      <c r="AB1834" s="33"/>
    </row>
    <row r="1835" spans="1:28">
      <c r="A1835" s="33"/>
      <c r="B1835" s="33"/>
      <c r="C1835" s="33"/>
      <c r="D1835" s="33"/>
      <c r="E1835" s="33"/>
      <c r="F1835" s="33"/>
      <c r="G1835" s="33"/>
      <c r="H1835" s="33"/>
      <c r="I1835" s="33"/>
      <c r="J1835" s="33"/>
      <c r="K1835" s="33"/>
      <c r="L1835" s="33"/>
      <c r="M1835" s="33"/>
      <c r="N1835" s="33"/>
      <c r="O1835" s="33"/>
      <c r="P1835" s="33"/>
      <c r="Q1835" s="33"/>
      <c r="R1835" s="33"/>
      <c r="S1835" s="33"/>
      <c r="T1835" s="33"/>
      <c r="U1835" s="33"/>
      <c r="V1835" s="33"/>
      <c r="W1835" s="33"/>
      <c r="X1835" s="33"/>
      <c r="Y1835" s="33"/>
      <c r="Z1835" s="33"/>
      <c r="AA1835" s="33"/>
      <c r="AB1835" s="33"/>
    </row>
    <row r="1836" spans="1:28">
      <c r="A1836" s="33"/>
      <c r="B1836" s="33"/>
      <c r="C1836" s="33"/>
      <c r="D1836" s="33"/>
      <c r="E1836" s="33"/>
      <c r="F1836" s="33"/>
      <c r="G1836" s="33"/>
      <c r="H1836" s="33"/>
      <c r="I1836" s="33"/>
      <c r="J1836" s="33"/>
      <c r="K1836" s="33"/>
      <c r="L1836" s="33"/>
      <c r="M1836" s="33"/>
      <c r="N1836" s="33"/>
      <c r="O1836" s="33"/>
      <c r="P1836" s="33"/>
      <c r="Q1836" s="33"/>
      <c r="R1836" s="33"/>
      <c r="S1836" s="33"/>
      <c r="T1836" s="33"/>
      <c r="U1836" s="33"/>
      <c r="V1836" s="33"/>
      <c r="W1836" s="33"/>
      <c r="X1836" s="33"/>
      <c r="Y1836" s="33"/>
      <c r="Z1836" s="33"/>
      <c r="AA1836" s="33"/>
      <c r="AB1836" s="33"/>
    </row>
    <row r="1837" spans="1:28">
      <c r="A1837" s="33"/>
      <c r="B1837" s="33"/>
      <c r="C1837" s="33"/>
      <c r="D1837" s="33"/>
      <c r="E1837" s="33"/>
      <c r="F1837" s="33"/>
      <c r="G1837" s="33"/>
      <c r="H1837" s="33"/>
      <c r="I1837" s="33"/>
      <c r="J1837" s="33"/>
      <c r="K1837" s="33"/>
      <c r="L1837" s="33"/>
      <c r="M1837" s="33"/>
      <c r="N1837" s="33"/>
      <c r="O1837" s="33"/>
      <c r="P1837" s="33"/>
      <c r="Q1837" s="33"/>
      <c r="R1837" s="33"/>
      <c r="S1837" s="33"/>
      <c r="T1837" s="33"/>
      <c r="U1837" s="33"/>
      <c r="V1837" s="33"/>
      <c r="W1837" s="33"/>
      <c r="X1837" s="33"/>
      <c r="Y1837" s="33"/>
      <c r="Z1837" s="33"/>
      <c r="AA1837" s="33"/>
      <c r="AB1837" s="33"/>
    </row>
    <row r="1838" spans="1:28">
      <c r="A1838" s="33"/>
      <c r="B1838" s="33"/>
      <c r="C1838" s="33"/>
      <c r="D1838" s="33"/>
      <c r="E1838" s="33"/>
      <c r="F1838" s="33"/>
      <c r="G1838" s="33"/>
      <c r="H1838" s="33"/>
      <c r="I1838" s="33"/>
      <c r="J1838" s="33"/>
      <c r="K1838" s="33"/>
      <c r="L1838" s="33"/>
      <c r="M1838" s="33"/>
      <c r="N1838" s="33"/>
      <c r="O1838" s="33"/>
      <c r="P1838" s="33"/>
      <c r="Q1838" s="33"/>
      <c r="R1838" s="33"/>
      <c r="S1838" s="33"/>
      <c r="T1838" s="33"/>
      <c r="U1838" s="33"/>
      <c r="V1838" s="33"/>
      <c r="W1838" s="33"/>
      <c r="X1838" s="33"/>
      <c r="Y1838" s="33"/>
      <c r="Z1838" s="33"/>
      <c r="AA1838" s="33"/>
      <c r="AB1838" s="33"/>
    </row>
    <row r="1839" spans="1:28">
      <c r="A1839" s="33"/>
      <c r="B1839" s="33"/>
      <c r="C1839" s="33"/>
      <c r="D1839" s="33"/>
      <c r="E1839" s="33"/>
      <c r="F1839" s="33"/>
      <c r="G1839" s="33"/>
      <c r="H1839" s="33"/>
      <c r="I1839" s="33"/>
      <c r="J1839" s="33"/>
      <c r="K1839" s="33"/>
      <c r="L1839" s="33"/>
      <c r="M1839" s="33"/>
      <c r="N1839" s="33"/>
      <c r="O1839" s="33"/>
      <c r="P1839" s="33"/>
      <c r="Q1839" s="33"/>
      <c r="R1839" s="33"/>
      <c r="S1839" s="33"/>
      <c r="T1839" s="33"/>
      <c r="U1839" s="33"/>
      <c r="V1839" s="33"/>
      <c r="W1839" s="33"/>
      <c r="X1839" s="33"/>
      <c r="Y1839" s="33"/>
      <c r="Z1839" s="33"/>
      <c r="AA1839" s="33"/>
      <c r="AB1839" s="33"/>
    </row>
    <row r="1840" spans="1:28">
      <c r="A1840" s="33"/>
      <c r="B1840" s="33"/>
      <c r="C1840" s="33"/>
      <c r="D1840" s="33"/>
      <c r="E1840" s="33"/>
      <c r="F1840" s="33"/>
      <c r="G1840" s="33"/>
      <c r="H1840" s="33"/>
      <c r="I1840" s="33"/>
      <c r="J1840" s="33"/>
      <c r="K1840" s="33"/>
      <c r="L1840" s="33"/>
      <c r="M1840" s="33"/>
      <c r="N1840" s="33"/>
      <c r="O1840" s="33"/>
      <c r="P1840" s="33"/>
      <c r="Q1840" s="33"/>
      <c r="R1840" s="33"/>
      <c r="S1840" s="33"/>
      <c r="T1840" s="33"/>
      <c r="U1840" s="33"/>
      <c r="V1840" s="33"/>
      <c r="W1840" s="33"/>
      <c r="X1840" s="33"/>
      <c r="Y1840" s="33"/>
      <c r="Z1840" s="33"/>
      <c r="AA1840" s="33"/>
      <c r="AB1840" s="33"/>
    </row>
    <row r="1841" spans="1:28">
      <c r="A1841" s="33"/>
      <c r="B1841" s="33"/>
      <c r="C1841" s="33"/>
      <c r="D1841" s="33"/>
      <c r="E1841" s="33"/>
      <c r="F1841" s="33"/>
      <c r="G1841" s="33"/>
      <c r="H1841" s="33"/>
      <c r="I1841" s="33"/>
      <c r="J1841" s="33"/>
      <c r="K1841" s="33"/>
      <c r="L1841" s="33"/>
      <c r="M1841" s="33"/>
      <c r="N1841" s="33"/>
      <c r="O1841" s="33"/>
      <c r="P1841" s="33"/>
      <c r="Q1841" s="33"/>
      <c r="R1841" s="33"/>
      <c r="S1841" s="33"/>
      <c r="T1841" s="33"/>
      <c r="U1841" s="33"/>
      <c r="V1841" s="33"/>
      <c r="W1841" s="33"/>
      <c r="X1841" s="33"/>
      <c r="Y1841" s="33"/>
      <c r="Z1841" s="33"/>
      <c r="AA1841" s="33"/>
      <c r="AB1841" s="33"/>
    </row>
    <row r="1842" spans="1:28">
      <c r="A1842" s="33"/>
      <c r="B1842" s="33"/>
      <c r="C1842" s="33"/>
      <c r="D1842" s="33"/>
      <c r="E1842" s="33"/>
      <c r="F1842" s="33"/>
      <c r="G1842" s="33"/>
      <c r="H1842" s="33"/>
      <c r="I1842" s="33"/>
      <c r="J1842" s="33"/>
      <c r="K1842" s="33"/>
      <c r="L1842" s="33"/>
      <c r="M1842" s="33"/>
      <c r="N1842" s="33"/>
      <c r="O1842" s="33"/>
      <c r="P1842" s="33"/>
      <c r="Q1842" s="33"/>
      <c r="R1842" s="33"/>
      <c r="S1842" s="33"/>
      <c r="T1842" s="33"/>
      <c r="U1842" s="33"/>
      <c r="V1842" s="33"/>
      <c r="W1842" s="33"/>
      <c r="X1842" s="33"/>
      <c r="Y1842" s="33"/>
      <c r="Z1842" s="33"/>
      <c r="AA1842" s="33"/>
      <c r="AB1842" s="33"/>
    </row>
    <row r="1843" spans="1:28">
      <c r="A1843" s="33"/>
      <c r="B1843" s="33"/>
      <c r="C1843" s="33"/>
      <c r="D1843" s="33"/>
      <c r="E1843" s="33"/>
      <c r="F1843" s="33"/>
      <c r="G1843" s="33"/>
      <c r="H1843" s="33"/>
      <c r="I1843" s="33"/>
      <c r="J1843" s="33"/>
      <c r="K1843" s="33"/>
      <c r="L1843" s="33"/>
      <c r="M1843" s="33"/>
      <c r="N1843" s="33"/>
      <c r="O1843" s="33"/>
      <c r="P1843" s="33"/>
      <c r="Q1843" s="33"/>
      <c r="R1843" s="33"/>
      <c r="S1843" s="33"/>
      <c r="T1843" s="33"/>
      <c r="U1843" s="33"/>
      <c r="V1843" s="33"/>
      <c r="W1843" s="33"/>
      <c r="X1843" s="33"/>
      <c r="Y1843" s="33"/>
      <c r="Z1843" s="33"/>
      <c r="AA1843" s="33"/>
      <c r="AB1843" s="33"/>
    </row>
    <row r="1844" spans="1:28">
      <c r="A1844" s="33"/>
      <c r="B1844" s="33"/>
      <c r="C1844" s="33"/>
      <c r="D1844" s="33"/>
      <c r="E1844" s="33"/>
      <c r="F1844" s="33"/>
      <c r="G1844" s="33"/>
      <c r="H1844" s="33"/>
      <c r="I1844" s="33"/>
      <c r="J1844" s="33"/>
      <c r="K1844" s="33"/>
      <c r="L1844" s="33"/>
      <c r="M1844" s="33"/>
      <c r="N1844" s="33"/>
      <c r="O1844" s="33"/>
      <c r="P1844" s="33"/>
      <c r="Q1844" s="33"/>
      <c r="R1844" s="33"/>
      <c r="S1844" s="33"/>
      <c r="T1844" s="33"/>
      <c r="U1844" s="33"/>
      <c r="V1844" s="33"/>
      <c r="W1844" s="33"/>
      <c r="X1844" s="33"/>
      <c r="Y1844" s="33"/>
      <c r="Z1844" s="33"/>
      <c r="AA1844" s="33"/>
      <c r="AB1844" s="33"/>
    </row>
    <row r="1845" spans="1:28">
      <c r="A1845" s="33"/>
      <c r="B1845" s="33"/>
      <c r="C1845" s="33"/>
      <c r="D1845" s="33"/>
      <c r="E1845" s="33"/>
      <c r="F1845" s="33"/>
      <c r="G1845" s="33"/>
      <c r="H1845" s="33"/>
      <c r="I1845" s="33"/>
      <c r="J1845" s="33"/>
      <c r="K1845" s="33"/>
      <c r="L1845" s="33"/>
      <c r="M1845" s="33"/>
      <c r="N1845" s="33"/>
      <c r="O1845" s="33"/>
      <c r="P1845" s="33"/>
      <c r="Q1845" s="33"/>
      <c r="R1845" s="33"/>
      <c r="S1845" s="33"/>
      <c r="T1845" s="33"/>
      <c r="U1845" s="33"/>
      <c r="V1845" s="33"/>
      <c r="W1845" s="33"/>
      <c r="X1845" s="33"/>
      <c r="Y1845" s="33"/>
      <c r="Z1845" s="33"/>
      <c r="AA1845" s="33"/>
      <c r="AB1845" s="33"/>
    </row>
    <row r="1846" spans="1:28">
      <c r="A1846" s="33"/>
      <c r="B1846" s="33"/>
      <c r="C1846" s="33"/>
      <c r="D1846" s="33"/>
      <c r="E1846" s="33"/>
      <c r="F1846" s="33"/>
      <c r="G1846" s="33"/>
      <c r="H1846" s="33"/>
      <c r="I1846" s="33"/>
      <c r="J1846" s="33"/>
      <c r="K1846" s="33"/>
      <c r="L1846" s="33"/>
      <c r="M1846" s="33"/>
      <c r="N1846" s="33"/>
      <c r="O1846" s="33"/>
      <c r="P1846" s="33"/>
      <c r="Q1846" s="33"/>
      <c r="R1846" s="33"/>
      <c r="S1846" s="33"/>
      <c r="T1846" s="33"/>
      <c r="U1846" s="33"/>
      <c r="V1846" s="33"/>
      <c r="W1846" s="33"/>
      <c r="X1846" s="33"/>
      <c r="Y1846" s="33"/>
      <c r="Z1846" s="33"/>
      <c r="AA1846" s="33"/>
      <c r="AB1846" s="33"/>
    </row>
    <row r="1847" spans="1:28">
      <c r="A1847" s="33"/>
      <c r="B1847" s="33"/>
      <c r="C1847" s="33"/>
      <c r="D1847" s="33"/>
      <c r="E1847" s="33"/>
      <c r="F1847" s="33"/>
      <c r="G1847" s="33"/>
      <c r="H1847" s="33"/>
      <c r="I1847" s="33"/>
      <c r="J1847" s="33"/>
      <c r="K1847" s="33"/>
      <c r="L1847" s="33"/>
      <c r="M1847" s="33"/>
      <c r="N1847" s="33"/>
      <c r="O1847" s="33"/>
      <c r="P1847" s="33"/>
      <c r="Q1847" s="33"/>
      <c r="R1847" s="33"/>
      <c r="S1847" s="33"/>
      <c r="T1847" s="33"/>
      <c r="U1847" s="33"/>
      <c r="V1847" s="33"/>
      <c r="W1847" s="33"/>
      <c r="X1847" s="33"/>
      <c r="Y1847" s="33"/>
      <c r="Z1847" s="33"/>
      <c r="AA1847" s="33"/>
      <c r="AB1847" s="33"/>
    </row>
    <row r="1848" spans="1:28">
      <c r="A1848" s="33"/>
      <c r="B1848" s="33"/>
      <c r="C1848" s="33"/>
      <c r="D1848" s="33"/>
      <c r="E1848" s="33"/>
      <c r="F1848" s="33"/>
      <c r="G1848" s="33"/>
      <c r="H1848" s="33"/>
      <c r="I1848" s="33"/>
      <c r="J1848" s="33"/>
      <c r="K1848" s="33"/>
      <c r="L1848" s="33"/>
      <c r="M1848" s="33"/>
      <c r="N1848" s="33"/>
      <c r="O1848" s="33"/>
      <c r="P1848" s="33"/>
      <c r="Q1848" s="33"/>
      <c r="R1848" s="33"/>
      <c r="S1848" s="33"/>
      <c r="T1848" s="33"/>
      <c r="U1848" s="33"/>
      <c r="V1848" s="33"/>
      <c r="W1848" s="33"/>
      <c r="X1848" s="33"/>
      <c r="Y1848" s="33"/>
      <c r="Z1848" s="33"/>
      <c r="AA1848" s="33"/>
      <c r="AB1848" s="33"/>
    </row>
    <row r="1849" spans="1:28">
      <c r="A1849" s="33"/>
      <c r="B1849" s="33"/>
      <c r="C1849" s="33"/>
      <c r="D1849" s="33"/>
      <c r="E1849" s="33"/>
      <c r="F1849" s="33"/>
      <c r="G1849" s="33"/>
      <c r="H1849" s="33"/>
      <c r="I1849" s="33"/>
      <c r="J1849" s="33"/>
      <c r="K1849" s="33"/>
      <c r="L1849" s="33"/>
      <c r="M1849" s="33"/>
      <c r="N1849" s="33"/>
      <c r="O1849" s="33"/>
      <c r="P1849" s="33"/>
      <c r="Q1849" s="33"/>
      <c r="R1849" s="33"/>
      <c r="S1849" s="33"/>
      <c r="T1849" s="33"/>
      <c r="U1849" s="33"/>
      <c r="V1849" s="33"/>
      <c r="W1849" s="33"/>
      <c r="X1849" s="33"/>
      <c r="Y1849" s="33"/>
      <c r="Z1849" s="33"/>
      <c r="AA1849" s="33"/>
      <c r="AB1849" s="33"/>
    </row>
    <row r="1850" spans="1:28">
      <c r="A1850" s="33"/>
      <c r="B1850" s="33"/>
      <c r="C1850" s="33"/>
      <c r="D1850" s="33"/>
      <c r="E1850" s="33"/>
      <c r="F1850" s="33"/>
      <c r="G1850" s="33"/>
      <c r="H1850" s="33"/>
      <c r="I1850" s="33"/>
      <c r="J1850" s="33"/>
      <c r="K1850" s="33"/>
      <c r="L1850" s="33"/>
      <c r="M1850" s="33"/>
      <c r="N1850" s="33"/>
      <c r="O1850" s="33"/>
      <c r="P1850" s="33"/>
      <c r="Q1850" s="33"/>
      <c r="R1850" s="33"/>
      <c r="S1850" s="33"/>
      <c r="T1850" s="33"/>
      <c r="U1850" s="33"/>
      <c r="V1850" s="33"/>
      <c r="W1850" s="33"/>
      <c r="X1850" s="33"/>
      <c r="Y1850" s="33"/>
      <c r="Z1850" s="33"/>
      <c r="AA1850" s="33"/>
      <c r="AB1850" s="33"/>
    </row>
    <row r="1851" spans="1:28">
      <c r="A1851" s="33"/>
      <c r="B1851" s="33"/>
      <c r="C1851" s="33"/>
      <c r="D1851" s="33"/>
      <c r="E1851" s="33"/>
      <c r="F1851" s="33"/>
      <c r="G1851" s="33"/>
      <c r="H1851" s="33"/>
      <c r="I1851" s="33"/>
      <c r="J1851" s="33"/>
      <c r="K1851" s="33"/>
      <c r="L1851" s="33"/>
      <c r="M1851" s="33"/>
      <c r="N1851" s="33"/>
      <c r="O1851" s="33"/>
      <c r="P1851" s="33"/>
      <c r="Q1851" s="33"/>
      <c r="R1851" s="33"/>
      <c r="S1851" s="33"/>
      <c r="T1851" s="33"/>
      <c r="U1851" s="33"/>
      <c r="V1851" s="33"/>
      <c r="W1851" s="33"/>
      <c r="X1851" s="33"/>
      <c r="Y1851" s="33"/>
      <c r="Z1851" s="33"/>
      <c r="AA1851" s="33"/>
      <c r="AB1851" s="33"/>
    </row>
    <row r="1852" spans="1:28">
      <c r="A1852" s="33"/>
      <c r="B1852" s="33"/>
      <c r="C1852" s="33"/>
      <c r="D1852" s="33"/>
      <c r="E1852" s="33"/>
      <c r="F1852" s="33"/>
      <c r="G1852" s="33"/>
      <c r="H1852" s="33"/>
      <c r="I1852" s="33"/>
      <c r="J1852" s="33"/>
      <c r="K1852" s="33"/>
      <c r="L1852" s="33"/>
      <c r="M1852" s="33"/>
      <c r="N1852" s="33"/>
      <c r="O1852" s="33"/>
      <c r="P1852" s="33"/>
      <c r="Q1852" s="33"/>
      <c r="R1852" s="33"/>
      <c r="S1852" s="33"/>
      <c r="T1852" s="33"/>
      <c r="U1852" s="33"/>
      <c r="V1852" s="33"/>
      <c r="W1852" s="33"/>
      <c r="X1852" s="33"/>
      <c r="Y1852" s="33"/>
      <c r="Z1852" s="33"/>
      <c r="AA1852" s="33"/>
      <c r="AB1852" s="33"/>
    </row>
    <row r="1853" spans="1:28">
      <c r="A1853" s="33"/>
      <c r="B1853" s="33"/>
      <c r="C1853" s="33"/>
      <c r="D1853" s="33"/>
      <c r="E1853" s="33"/>
      <c r="F1853" s="33"/>
      <c r="G1853" s="33"/>
      <c r="H1853" s="33"/>
      <c r="I1853" s="33"/>
      <c r="J1853" s="33"/>
      <c r="K1853" s="33"/>
      <c r="L1853" s="33"/>
      <c r="M1853" s="33"/>
      <c r="N1853" s="33"/>
      <c r="O1853" s="33"/>
      <c r="P1853" s="33"/>
      <c r="Q1853" s="33"/>
      <c r="R1853" s="33"/>
      <c r="S1853" s="33"/>
      <c r="T1853" s="33"/>
      <c r="U1853" s="33"/>
      <c r="V1853" s="33"/>
      <c r="W1853" s="33"/>
      <c r="X1853" s="33"/>
      <c r="Y1853" s="33"/>
      <c r="Z1853" s="33"/>
      <c r="AA1853" s="33"/>
      <c r="AB1853" s="33"/>
    </row>
    <row r="1854" spans="1:28">
      <c r="A1854" s="33"/>
      <c r="B1854" s="33"/>
      <c r="C1854" s="33"/>
      <c r="D1854" s="33"/>
      <c r="E1854" s="33"/>
      <c r="F1854" s="33"/>
      <c r="G1854" s="33"/>
      <c r="H1854" s="33"/>
      <c r="I1854" s="33"/>
      <c r="J1854" s="33"/>
      <c r="K1854" s="33"/>
      <c r="L1854" s="33"/>
      <c r="M1854" s="33"/>
      <c r="N1854" s="33"/>
      <c r="O1854" s="33"/>
      <c r="P1854" s="33"/>
      <c r="Q1854" s="33"/>
      <c r="R1854" s="33"/>
      <c r="S1854" s="33"/>
      <c r="T1854" s="33"/>
      <c r="U1854" s="33"/>
      <c r="V1854" s="33"/>
      <c r="W1854" s="33"/>
      <c r="X1854" s="33"/>
      <c r="Y1854" s="33"/>
      <c r="Z1854" s="33"/>
      <c r="AA1854" s="33"/>
      <c r="AB1854" s="33"/>
    </row>
    <row r="1855" spans="1:28">
      <c r="A1855" s="33"/>
      <c r="B1855" s="33"/>
      <c r="C1855" s="33"/>
      <c r="D1855" s="33"/>
      <c r="E1855" s="33"/>
      <c r="F1855" s="33"/>
      <c r="G1855" s="33"/>
      <c r="H1855" s="33"/>
      <c r="I1855" s="33"/>
      <c r="J1855" s="33"/>
      <c r="K1855" s="33"/>
      <c r="L1855" s="33"/>
      <c r="M1855" s="33"/>
      <c r="N1855" s="33"/>
      <c r="O1855" s="33"/>
      <c r="P1855" s="33"/>
      <c r="Q1855" s="33"/>
      <c r="R1855" s="33"/>
      <c r="S1855" s="33"/>
      <c r="T1855" s="33"/>
      <c r="U1855" s="33"/>
      <c r="V1855" s="33"/>
      <c r="W1855" s="33"/>
      <c r="X1855" s="33"/>
      <c r="Y1855" s="33"/>
      <c r="Z1855" s="33"/>
      <c r="AA1855" s="33"/>
      <c r="AB1855" s="33"/>
    </row>
    <row r="1856" spans="1:28">
      <c r="A1856" s="33"/>
      <c r="B1856" s="33"/>
      <c r="C1856" s="33"/>
      <c r="D1856" s="33"/>
      <c r="E1856" s="33"/>
      <c r="F1856" s="33"/>
      <c r="G1856" s="33"/>
      <c r="H1856" s="33"/>
      <c r="I1856" s="33"/>
      <c r="J1856" s="33"/>
      <c r="K1856" s="33"/>
      <c r="L1856" s="33"/>
      <c r="M1856" s="33"/>
      <c r="N1856" s="33"/>
      <c r="O1856" s="33"/>
      <c r="P1856" s="33"/>
      <c r="Q1856" s="33"/>
      <c r="R1856" s="33"/>
      <c r="S1856" s="33"/>
      <c r="T1856" s="33"/>
      <c r="U1856" s="33"/>
      <c r="V1856" s="33"/>
      <c r="W1856" s="33"/>
      <c r="X1856" s="33"/>
      <c r="Y1856" s="33"/>
      <c r="Z1856" s="33"/>
      <c r="AA1856" s="33"/>
      <c r="AB1856" s="33"/>
    </row>
    <row r="1857" spans="1:28">
      <c r="A1857" s="33"/>
      <c r="B1857" s="33"/>
      <c r="C1857" s="33"/>
      <c r="D1857" s="33"/>
      <c r="E1857" s="33"/>
      <c r="F1857" s="33"/>
      <c r="G1857" s="33"/>
      <c r="H1857" s="33"/>
      <c r="I1857" s="33"/>
      <c r="J1857" s="33"/>
      <c r="K1857" s="33"/>
      <c r="L1857" s="33"/>
      <c r="M1857" s="33"/>
      <c r="N1857" s="33"/>
      <c r="O1857" s="33"/>
      <c r="P1857" s="33"/>
      <c r="Q1857" s="33"/>
      <c r="R1857" s="33"/>
      <c r="S1857" s="33"/>
      <c r="T1857" s="33"/>
      <c r="U1857" s="33"/>
      <c r="V1857" s="33"/>
      <c r="W1857" s="33"/>
      <c r="X1857" s="33"/>
      <c r="Y1857" s="33"/>
      <c r="Z1857" s="33"/>
      <c r="AA1857" s="33"/>
      <c r="AB1857" s="33"/>
    </row>
    <row r="1858" spans="1:28">
      <c r="A1858" s="33"/>
      <c r="B1858" s="33"/>
      <c r="C1858" s="33"/>
      <c r="D1858" s="33"/>
      <c r="E1858" s="33"/>
      <c r="F1858" s="33"/>
      <c r="G1858" s="33"/>
      <c r="H1858" s="33"/>
      <c r="I1858" s="33"/>
      <c r="J1858" s="33"/>
      <c r="K1858" s="33"/>
      <c r="L1858" s="33"/>
      <c r="M1858" s="33"/>
      <c r="N1858" s="33"/>
      <c r="O1858" s="33"/>
      <c r="P1858" s="33"/>
      <c r="Q1858" s="33"/>
      <c r="R1858" s="33"/>
      <c r="S1858" s="33"/>
      <c r="T1858" s="33"/>
      <c r="U1858" s="33"/>
      <c r="V1858" s="33"/>
      <c r="W1858" s="33"/>
      <c r="X1858" s="33"/>
      <c r="Y1858" s="33"/>
      <c r="Z1858" s="33"/>
      <c r="AA1858" s="33"/>
      <c r="AB1858" s="33"/>
    </row>
    <row r="1859" spans="1:28">
      <c r="A1859" s="33"/>
      <c r="B1859" s="33"/>
      <c r="C1859" s="33"/>
      <c r="D1859" s="33"/>
      <c r="E1859" s="33"/>
      <c r="F1859" s="33"/>
      <c r="G1859" s="33"/>
      <c r="H1859" s="33"/>
      <c r="I1859" s="33"/>
      <c r="J1859" s="33"/>
      <c r="K1859" s="33"/>
      <c r="L1859" s="33"/>
      <c r="M1859" s="33"/>
      <c r="N1859" s="33"/>
      <c r="O1859" s="33"/>
      <c r="P1859" s="33"/>
      <c r="Q1859" s="33"/>
      <c r="R1859" s="33"/>
      <c r="S1859" s="33"/>
      <c r="T1859" s="33"/>
      <c r="U1859" s="33"/>
      <c r="V1859" s="33"/>
      <c r="W1859" s="33"/>
      <c r="X1859" s="33"/>
      <c r="Y1859" s="33"/>
      <c r="Z1859" s="33"/>
      <c r="AA1859" s="33"/>
      <c r="AB1859" s="33"/>
    </row>
    <row r="1860" spans="1:28">
      <c r="A1860" s="33"/>
      <c r="B1860" s="33"/>
      <c r="C1860" s="33"/>
      <c r="D1860" s="33"/>
      <c r="E1860" s="33"/>
      <c r="F1860" s="33"/>
      <c r="G1860" s="33"/>
      <c r="H1860" s="33"/>
      <c r="I1860" s="33"/>
      <c r="J1860" s="33"/>
      <c r="K1860" s="33"/>
      <c r="L1860" s="33"/>
      <c r="M1860" s="33"/>
      <c r="N1860" s="33"/>
      <c r="O1860" s="33"/>
      <c r="P1860" s="33"/>
      <c r="Q1860" s="33"/>
      <c r="R1860" s="33"/>
      <c r="S1860" s="33"/>
      <c r="T1860" s="33"/>
      <c r="U1860" s="33"/>
      <c r="V1860" s="33"/>
      <c r="W1860" s="33"/>
      <c r="X1860" s="33"/>
      <c r="Y1860" s="33"/>
      <c r="Z1860" s="33"/>
      <c r="AA1860" s="33"/>
      <c r="AB1860" s="33"/>
    </row>
    <row r="1861" spans="1:28">
      <c r="A1861" s="33"/>
      <c r="B1861" s="33"/>
      <c r="C1861" s="33"/>
      <c r="D1861" s="33"/>
      <c r="E1861" s="33"/>
      <c r="F1861" s="33"/>
      <c r="G1861" s="33"/>
      <c r="H1861" s="33"/>
      <c r="I1861" s="33"/>
      <c r="J1861" s="33"/>
      <c r="K1861" s="33"/>
      <c r="L1861" s="33"/>
      <c r="M1861" s="33"/>
      <c r="N1861" s="33"/>
      <c r="O1861" s="33"/>
      <c r="P1861" s="33"/>
      <c r="Q1861" s="33"/>
      <c r="R1861" s="33"/>
      <c r="S1861" s="33"/>
      <c r="T1861" s="33"/>
      <c r="U1861" s="33"/>
      <c r="V1861" s="33"/>
      <c r="W1861" s="33"/>
      <c r="X1861" s="33"/>
      <c r="Y1861" s="33"/>
      <c r="Z1861" s="33"/>
      <c r="AA1861" s="33"/>
      <c r="AB1861" s="33"/>
    </row>
    <row r="1862" spans="1:28">
      <c r="A1862" s="33"/>
      <c r="B1862" s="33"/>
      <c r="C1862" s="33"/>
      <c r="D1862" s="33"/>
      <c r="E1862" s="33"/>
      <c r="F1862" s="33"/>
      <c r="G1862" s="33"/>
      <c r="H1862" s="33"/>
      <c r="I1862" s="33"/>
      <c r="J1862" s="33"/>
      <c r="K1862" s="33"/>
      <c r="L1862" s="33"/>
      <c r="M1862" s="33"/>
      <c r="N1862" s="33"/>
      <c r="O1862" s="33"/>
      <c r="P1862" s="33"/>
      <c r="Q1862" s="33"/>
      <c r="R1862" s="33"/>
      <c r="S1862" s="33"/>
      <c r="T1862" s="33"/>
      <c r="U1862" s="33"/>
      <c r="V1862" s="33"/>
      <c r="W1862" s="33"/>
      <c r="X1862" s="33"/>
      <c r="Y1862" s="33"/>
      <c r="Z1862" s="33"/>
      <c r="AA1862" s="33"/>
      <c r="AB1862" s="33"/>
    </row>
    <row r="1863" spans="1:28">
      <c r="A1863" s="33"/>
      <c r="B1863" s="33"/>
      <c r="C1863" s="33"/>
      <c r="D1863" s="33"/>
      <c r="E1863" s="33"/>
      <c r="F1863" s="33"/>
      <c r="G1863" s="33"/>
      <c r="H1863" s="33"/>
      <c r="I1863" s="33"/>
      <c r="J1863" s="33"/>
      <c r="K1863" s="33"/>
      <c r="L1863" s="33"/>
      <c r="M1863" s="33"/>
      <c r="N1863" s="33"/>
      <c r="O1863" s="33"/>
      <c r="P1863" s="33"/>
      <c r="Q1863" s="33"/>
      <c r="R1863" s="33"/>
      <c r="S1863" s="33"/>
      <c r="T1863" s="33"/>
      <c r="U1863" s="33"/>
      <c r="V1863" s="33"/>
      <c r="W1863" s="33"/>
      <c r="X1863" s="33"/>
      <c r="Y1863" s="33"/>
      <c r="Z1863" s="33"/>
      <c r="AA1863" s="33"/>
      <c r="AB1863" s="33"/>
    </row>
    <row r="1864" spans="1:28">
      <c r="A1864" s="33"/>
      <c r="B1864" s="33"/>
      <c r="C1864" s="33"/>
      <c r="D1864" s="33"/>
      <c r="E1864" s="33"/>
      <c r="F1864" s="33"/>
      <c r="G1864" s="33"/>
      <c r="H1864" s="33"/>
      <c r="I1864" s="33"/>
      <c r="J1864" s="33"/>
      <c r="K1864" s="33"/>
      <c r="L1864" s="33"/>
      <c r="M1864" s="33"/>
      <c r="N1864" s="33"/>
      <c r="O1864" s="33"/>
      <c r="P1864" s="33"/>
      <c r="Q1864" s="33"/>
      <c r="R1864" s="33"/>
      <c r="S1864" s="33"/>
      <c r="T1864" s="33"/>
      <c r="U1864" s="33"/>
      <c r="V1864" s="33"/>
      <c r="W1864" s="33"/>
      <c r="X1864" s="33"/>
      <c r="Y1864" s="33"/>
      <c r="Z1864" s="33"/>
      <c r="AA1864" s="33"/>
      <c r="AB1864" s="33"/>
    </row>
    <row r="1865" spans="1:28">
      <c r="A1865" s="33"/>
      <c r="B1865" s="33"/>
      <c r="C1865" s="33"/>
      <c r="D1865" s="33"/>
      <c r="E1865" s="33"/>
      <c r="F1865" s="33"/>
      <c r="G1865" s="33"/>
      <c r="H1865" s="33"/>
      <c r="I1865" s="33"/>
      <c r="J1865" s="33"/>
      <c r="K1865" s="33"/>
      <c r="L1865" s="33"/>
      <c r="M1865" s="33"/>
      <c r="N1865" s="33"/>
      <c r="O1865" s="33"/>
      <c r="P1865" s="33"/>
      <c r="Q1865" s="33"/>
      <c r="R1865" s="33"/>
      <c r="S1865" s="33"/>
      <c r="T1865" s="33"/>
      <c r="U1865" s="33"/>
      <c r="V1865" s="33"/>
      <c r="W1865" s="33"/>
      <c r="X1865" s="33"/>
      <c r="Y1865" s="33"/>
      <c r="Z1865" s="33"/>
      <c r="AA1865" s="33"/>
      <c r="AB1865" s="33"/>
    </row>
    <row r="1866" spans="1:28">
      <c r="A1866" s="33"/>
      <c r="B1866" s="33"/>
      <c r="C1866" s="33"/>
      <c r="D1866" s="33"/>
      <c r="E1866" s="33"/>
      <c r="F1866" s="33"/>
      <c r="G1866" s="33"/>
      <c r="H1866" s="33"/>
      <c r="I1866" s="33"/>
      <c r="J1866" s="33"/>
      <c r="K1866" s="33"/>
      <c r="L1866" s="33"/>
      <c r="M1866" s="33"/>
      <c r="N1866" s="33"/>
      <c r="O1866" s="33"/>
      <c r="P1866" s="33"/>
      <c r="Q1866" s="33"/>
      <c r="R1866" s="33"/>
      <c r="S1866" s="33"/>
      <c r="T1866" s="33"/>
      <c r="U1866" s="33"/>
      <c r="V1866" s="33"/>
      <c r="W1866" s="33"/>
      <c r="X1866" s="33"/>
      <c r="Y1866" s="33"/>
      <c r="Z1866" s="33"/>
      <c r="AA1866" s="33"/>
      <c r="AB1866" s="33"/>
    </row>
    <row r="1867" spans="1:28">
      <c r="A1867" s="33"/>
      <c r="B1867" s="33"/>
      <c r="C1867" s="33"/>
      <c r="D1867" s="33"/>
      <c r="E1867" s="33"/>
      <c r="F1867" s="33"/>
      <c r="G1867" s="33"/>
      <c r="H1867" s="33"/>
      <c r="I1867" s="33"/>
      <c r="J1867" s="33"/>
      <c r="K1867" s="33"/>
      <c r="L1867" s="33"/>
      <c r="M1867" s="33"/>
      <c r="N1867" s="33"/>
      <c r="O1867" s="33"/>
      <c r="P1867" s="33"/>
      <c r="Q1867" s="33"/>
      <c r="R1867" s="33"/>
      <c r="S1867" s="33"/>
      <c r="T1867" s="33"/>
      <c r="U1867" s="33"/>
      <c r="V1867" s="33"/>
      <c r="W1867" s="33"/>
      <c r="X1867" s="33"/>
      <c r="Y1867" s="33"/>
      <c r="Z1867" s="33"/>
      <c r="AA1867" s="33"/>
      <c r="AB1867" s="33"/>
    </row>
    <row r="1868" spans="1:28">
      <c r="A1868" s="33"/>
      <c r="B1868" s="33"/>
      <c r="C1868" s="33"/>
      <c r="D1868" s="33"/>
      <c r="E1868" s="33"/>
      <c r="F1868" s="33"/>
      <c r="G1868" s="33"/>
      <c r="H1868" s="33"/>
      <c r="I1868" s="33"/>
      <c r="J1868" s="33"/>
      <c r="K1868" s="33"/>
      <c r="L1868" s="33"/>
      <c r="M1868" s="33"/>
      <c r="N1868" s="33"/>
      <c r="O1868" s="33"/>
      <c r="P1868" s="33"/>
      <c r="Q1868" s="33"/>
      <c r="R1868" s="33"/>
      <c r="S1868" s="33"/>
      <c r="T1868" s="33"/>
      <c r="U1868" s="33"/>
      <c r="V1868" s="33"/>
      <c r="W1868" s="33"/>
      <c r="X1868" s="33"/>
      <c r="Y1868" s="33"/>
      <c r="Z1868" s="33"/>
      <c r="AA1868" s="33"/>
      <c r="AB1868" s="33"/>
    </row>
    <row r="1869" spans="1:28">
      <c r="A1869" s="33"/>
      <c r="B1869" s="33"/>
      <c r="C1869" s="33"/>
      <c r="D1869" s="33"/>
      <c r="E1869" s="33"/>
      <c r="F1869" s="33"/>
      <c r="G1869" s="33"/>
      <c r="H1869" s="33"/>
      <c r="I1869" s="33"/>
      <c r="J1869" s="33"/>
      <c r="K1869" s="33"/>
      <c r="L1869" s="33"/>
      <c r="M1869" s="33"/>
      <c r="N1869" s="33"/>
      <c r="O1869" s="33"/>
      <c r="P1869" s="33"/>
      <c r="Q1869" s="33"/>
      <c r="R1869" s="33"/>
      <c r="S1869" s="33"/>
      <c r="T1869" s="33"/>
      <c r="U1869" s="33"/>
      <c r="V1869" s="33"/>
      <c r="W1869" s="33"/>
      <c r="X1869" s="33"/>
      <c r="Y1869" s="33"/>
      <c r="Z1869" s="33"/>
      <c r="AA1869" s="33"/>
      <c r="AB1869" s="33"/>
    </row>
    <row r="1870" spans="1:28">
      <c r="A1870" s="33"/>
      <c r="B1870" s="33"/>
      <c r="C1870" s="33"/>
      <c r="D1870" s="33"/>
      <c r="E1870" s="33"/>
      <c r="F1870" s="33"/>
      <c r="G1870" s="33"/>
      <c r="H1870" s="33"/>
      <c r="I1870" s="33"/>
      <c r="J1870" s="33"/>
      <c r="K1870" s="33"/>
      <c r="L1870" s="33"/>
      <c r="M1870" s="33"/>
      <c r="N1870" s="33"/>
      <c r="O1870" s="33"/>
      <c r="P1870" s="33"/>
      <c r="Q1870" s="33"/>
      <c r="R1870" s="33"/>
      <c r="S1870" s="33"/>
      <c r="T1870" s="33"/>
      <c r="U1870" s="33"/>
      <c r="V1870" s="33"/>
      <c r="W1870" s="33"/>
      <c r="X1870" s="33"/>
      <c r="Y1870" s="33"/>
      <c r="Z1870" s="33"/>
      <c r="AA1870" s="33"/>
      <c r="AB1870" s="33"/>
    </row>
    <row r="1871" spans="1:28">
      <c r="A1871" s="33"/>
      <c r="B1871" s="33"/>
      <c r="C1871" s="33"/>
      <c r="D1871" s="33"/>
      <c r="E1871" s="33"/>
      <c r="F1871" s="33"/>
      <c r="G1871" s="33"/>
      <c r="H1871" s="33"/>
      <c r="I1871" s="33"/>
      <c r="J1871" s="33"/>
      <c r="K1871" s="33"/>
      <c r="L1871" s="33"/>
      <c r="M1871" s="33"/>
      <c r="N1871" s="33"/>
      <c r="O1871" s="33"/>
      <c r="P1871" s="33"/>
      <c r="Q1871" s="33"/>
      <c r="R1871" s="33"/>
      <c r="S1871" s="33"/>
      <c r="T1871" s="33"/>
      <c r="U1871" s="33"/>
      <c r="V1871" s="33"/>
      <c r="W1871" s="33"/>
      <c r="X1871" s="33"/>
      <c r="Y1871" s="33"/>
      <c r="Z1871" s="33"/>
      <c r="AA1871" s="33"/>
      <c r="AB1871" s="33"/>
    </row>
    <row r="1872" spans="1:28">
      <c r="A1872" s="33"/>
      <c r="B1872" s="33"/>
      <c r="C1872" s="33"/>
      <c r="D1872" s="33"/>
      <c r="E1872" s="33"/>
      <c r="F1872" s="33"/>
      <c r="G1872" s="33"/>
      <c r="H1872" s="33"/>
      <c r="I1872" s="33"/>
      <c r="J1872" s="33"/>
      <c r="K1872" s="33"/>
      <c r="L1872" s="33"/>
      <c r="M1872" s="33"/>
      <c r="N1872" s="33"/>
      <c r="O1872" s="33"/>
      <c r="P1872" s="33"/>
      <c r="Q1872" s="33"/>
      <c r="R1872" s="33"/>
      <c r="S1872" s="33"/>
      <c r="T1872" s="33"/>
      <c r="U1872" s="33"/>
      <c r="V1872" s="33"/>
      <c r="W1872" s="33"/>
      <c r="X1872" s="33"/>
      <c r="Y1872" s="33"/>
      <c r="Z1872" s="33"/>
      <c r="AA1872" s="33"/>
      <c r="AB1872" s="33"/>
    </row>
    <row r="1873" spans="1:28">
      <c r="A1873" s="33"/>
      <c r="B1873" s="33"/>
      <c r="C1873" s="33"/>
      <c r="D1873" s="33"/>
      <c r="E1873" s="33"/>
      <c r="F1873" s="33"/>
      <c r="G1873" s="33"/>
      <c r="H1873" s="33"/>
      <c r="I1873" s="33"/>
      <c r="J1873" s="33"/>
      <c r="K1873" s="33"/>
      <c r="L1873" s="33"/>
      <c r="M1873" s="33"/>
      <c r="N1873" s="33"/>
      <c r="O1873" s="33"/>
      <c r="P1873" s="33"/>
      <c r="Q1873" s="33"/>
      <c r="R1873" s="33"/>
      <c r="S1873" s="33"/>
      <c r="T1873" s="33"/>
      <c r="U1873" s="33"/>
      <c r="V1873" s="33"/>
      <c r="W1873" s="33"/>
      <c r="X1873" s="33"/>
      <c r="Y1873" s="33"/>
      <c r="Z1873" s="33"/>
      <c r="AA1873" s="33"/>
      <c r="AB1873" s="33"/>
    </row>
    <row r="1874" spans="1:28">
      <c r="A1874" s="33"/>
      <c r="B1874" s="33"/>
      <c r="C1874" s="33"/>
      <c r="D1874" s="33"/>
      <c r="E1874" s="33"/>
      <c r="F1874" s="33"/>
      <c r="G1874" s="33"/>
      <c r="H1874" s="33"/>
      <c r="I1874" s="33"/>
      <c r="J1874" s="33"/>
      <c r="K1874" s="33"/>
      <c r="L1874" s="33"/>
      <c r="M1874" s="33"/>
      <c r="N1874" s="33"/>
      <c r="O1874" s="33"/>
      <c r="P1874" s="33"/>
      <c r="Q1874" s="33"/>
      <c r="R1874" s="33"/>
      <c r="S1874" s="33"/>
      <c r="T1874" s="33"/>
      <c r="U1874" s="33"/>
      <c r="V1874" s="33"/>
      <c r="W1874" s="33"/>
      <c r="X1874" s="33"/>
      <c r="Y1874" s="33"/>
      <c r="Z1874" s="33"/>
      <c r="AA1874" s="33"/>
      <c r="AB1874" s="33"/>
    </row>
    <row r="1875" spans="1:28">
      <c r="A1875" s="33"/>
      <c r="B1875" s="33"/>
      <c r="C1875" s="33"/>
      <c r="D1875" s="33"/>
      <c r="E1875" s="33"/>
      <c r="F1875" s="33"/>
      <c r="G1875" s="33"/>
      <c r="H1875" s="33"/>
      <c r="I1875" s="33"/>
      <c r="J1875" s="33"/>
      <c r="K1875" s="33"/>
      <c r="L1875" s="33"/>
      <c r="M1875" s="33"/>
      <c r="N1875" s="33"/>
      <c r="O1875" s="33"/>
      <c r="P1875" s="33"/>
      <c r="Q1875" s="33"/>
      <c r="R1875" s="33"/>
      <c r="S1875" s="33"/>
      <c r="T1875" s="33"/>
      <c r="U1875" s="33"/>
      <c r="V1875" s="33"/>
      <c r="W1875" s="33"/>
      <c r="X1875" s="33"/>
      <c r="Y1875" s="33"/>
      <c r="Z1875" s="33"/>
      <c r="AA1875" s="33"/>
      <c r="AB1875" s="33"/>
    </row>
    <row r="1876" spans="1:28">
      <c r="A1876" s="33"/>
      <c r="B1876" s="33"/>
      <c r="C1876" s="33"/>
      <c r="D1876" s="33"/>
      <c r="E1876" s="33"/>
      <c r="F1876" s="33"/>
      <c r="G1876" s="33"/>
      <c r="H1876" s="33"/>
      <c r="I1876" s="33"/>
      <c r="J1876" s="33"/>
      <c r="K1876" s="33"/>
      <c r="L1876" s="33"/>
      <c r="M1876" s="33"/>
      <c r="N1876" s="33"/>
      <c r="O1876" s="33"/>
      <c r="P1876" s="33"/>
      <c r="Q1876" s="33"/>
      <c r="R1876" s="33"/>
      <c r="S1876" s="33"/>
      <c r="T1876" s="33"/>
      <c r="U1876" s="33"/>
      <c r="V1876" s="33"/>
      <c r="W1876" s="33"/>
      <c r="X1876" s="33"/>
      <c r="Y1876" s="33"/>
      <c r="Z1876" s="33"/>
      <c r="AA1876" s="33"/>
      <c r="AB1876" s="33"/>
    </row>
    <row r="1877" spans="1:28">
      <c r="A1877" s="33"/>
      <c r="B1877" s="33"/>
      <c r="C1877" s="33"/>
      <c r="D1877" s="33"/>
      <c r="E1877" s="33"/>
      <c r="F1877" s="33"/>
      <c r="G1877" s="33"/>
      <c r="H1877" s="33"/>
      <c r="I1877" s="33"/>
      <c r="J1877" s="33"/>
      <c r="K1877" s="33"/>
      <c r="L1877" s="33"/>
      <c r="M1877" s="33"/>
      <c r="N1877" s="33"/>
      <c r="O1877" s="33"/>
      <c r="P1877" s="33"/>
      <c r="Q1877" s="33"/>
      <c r="R1877" s="33"/>
      <c r="S1877" s="33"/>
      <c r="T1877" s="33"/>
      <c r="U1877" s="33"/>
      <c r="V1877" s="33"/>
      <c r="W1877" s="33"/>
      <c r="X1877" s="33"/>
      <c r="Y1877" s="33"/>
      <c r="Z1877" s="33"/>
      <c r="AA1877" s="33"/>
      <c r="AB1877" s="33"/>
    </row>
    <row r="1878" spans="1:28">
      <c r="A1878" s="33"/>
      <c r="B1878" s="33"/>
      <c r="C1878" s="33"/>
      <c r="D1878" s="33"/>
      <c r="E1878" s="33"/>
      <c r="F1878" s="33"/>
      <c r="G1878" s="33"/>
      <c r="H1878" s="33"/>
      <c r="I1878" s="33"/>
      <c r="J1878" s="33"/>
      <c r="K1878" s="33"/>
      <c r="L1878" s="33"/>
      <c r="M1878" s="33"/>
      <c r="N1878" s="33"/>
      <c r="O1878" s="33"/>
      <c r="P1878" s="33"/>
      <c r="Q1878" s="33"/>
      <c r="R1878" s="33"/>
      <c r="S1878" s="33"/>
      <c r="T1878" s="33"/>
      <c r="U1878" s="33"/>
      <c r="V1878" s="33"/>
      <c r="W1878" s="33"/>
      <c r="X1878" s="33"/>
      <c r="Y1878" s="33"/>
      <c r="Z1878" s="33"/>
      <c r="AA1878" s="33"/>
      <c r="AB1878" s="33"/>
    </row>
    <row r="1879" spans="1:28">
      <c r="A1879" s="33"/>
      <c r="B1879" s="33"/>
      <c r="C1879" s="33"/>
      <c r="D1879" s="33"/>
      <c r="E1879" s="33"/>
      <c r="F1879" s="33"/>
      <c r="G1879" s="33"/>
      <c r="H1879" s="33"/>
      <c r="I1879" s="33"/>
      <c r="J1879" s="33"/>
      <c r="K1879" s="33"/>
      <c r="L1879" s="33"/>
      <c r="M1879" s="33"/>
      <c r="N1879" s="33"/>
      <c r="O1879" s="33"/>
      <c r="P1879" s="33"/>
      <c r="Q1879" s="33"/>
      <c r="R1879" s="33"/>
      <c r="S1879" s="33"/>
      <c r="T1879" s="33"/>
      <c r="U1879" s="33"/>
      <c r="V1879" s="33"/>
      <c r="W1879" s="33"/>
      <c r="X1879" s="33"/>
      <c r="Y1879" s="33"/>
      <c r="Z1879" s="33"/>
      <c r="AA1879" s="33"/>
      <c r="AB1879" s="33"/>
    </row>
    <row r="1880" spans="1:28">
      <c r="A1880" s="33"/>
      <c r="B1880" s="33"/>
      <c r="C1880" s="33"/>
      <c r="D1880" s="33"/>
      <c r="E1880" s="33"/>
      <c r="F1880" s="33"/>
      <c r="G1880" s="33"/>
      <c r="H1880" s="33"/>
      <c r="I1880" s="33"/>
      <c r="J1880" s="33"/>
      <c r="K1880" s="33"/>
      <c r="L1880" s="33"/>
      <c r="M1880" s="33"/>
      <c r="N1880" s="33"/>
      <c r="O1880" s="33"/>
      <c r="P1880" s="33"/>
      <c r="Q1880" s="33"/>
      <c r="R1880" s="33"/>
      <c r="S1880" s="33"/>
      <c r="T1880" s="33"/>
      <c r="U1880" s="33"/>
      <c r="V1880" s="33"/>
      <c r="W1880" s="33"/>
      <c r="X1880" s="33"/>
      <c r="Y1880" s="33"/>
      <c r="Z1880" s="33"/>
      <c r="AA1880" s="33"/>
      <c r="AB1880" s="33"/>
    </row>
    <row r="1881" spans="1:28">
      <c r="A1881" s="33"/>
      <c r="B1881" s="33"/>
      <c r="C1881" s="33"/>
      <c r="D1881" s="33"/>
      <c r="E1881" s="33"/>
      <c r="F1881" s="33"/>
      <c r="G1881" s="33"/>
      <c r="H1881" s="33"/>
      <c r="I1881" s="33"/>
      <c r="J1881" s="33"/>
      <c r="K1881" s="33"/>
      <c r="L1881" s="33"/>
      <c r="M1881" s="33"/>
      <c r="N1881" s="33"/>
      <c r="O1881" s="33"/>
      <c r="P1881" s="33"/>
      <c r="Q1881" s="33"/>
      <c r="R1881" s="33"/>
      <c r="S1881" s="33"/>
      <c r="T1881" s="33"/>
      <c r="U1881" s="33"/>
      <c r="V1881" s="33"/>
      <c r="W1881" s="33"/>
      <c r="X1881" s="33"/>
      <c r="Y1881" s="33"/>
      <c r="Z1881" s="33"/>
      <c r="AA1881" s="33"/>
      <c r="AB1881" s="33"/>
    </row>
    <row r="1882" spans="1:28">
      <c r="A1882" s="33"/>
      <c r="B1882" s="33"/>
      <c r="C1882" s="33"/>
      <c r="D1882" s="33"/>
      <c r="E1882" s="33"/>
      <c r="F1882" s="33"/>
      <c r="G1882" s="33"/>
      <c r="H1882" s="33"/>
      <c r="I1882" s="33"/>
      <c r="J1882" s="33"/>
      <c r="K1882" s="33"/>
      <c r="L1882" s="33"/>
      <c r="M1882" s="33"/>
      <c r="N1882" s="33"/>
      <c r="O1882" s="33"/>
      <c r="P1882" s="33"/>
      <c r="Q1882" s="33"/>
      <c r="R1882" s="33"/>
      <c r="S1882" s="33"/>
      <c r="T1882" s="33"/>
      <c r="U1882" s="33"/>
      <c r="V1882" s="33"/>
      <c r="W1882" s="33"/>
      <c r="X1882" s="33"/>
      <c r="Y1882" s="33"/>
      <c r="Z1882" s="33"/>
      <c r="AA1882" s="33"/>
      <c r="AB1882" s="33"/>
    </row>
    <row r="1883" spans="1:28">
      <c r="A1883" s="33"/>
      <c r="B1883" s="33"/>
      <c r="C1883" s="33"/>
      <c r="D1883" s="33"/>
      <c r="E1883" s="33"/>
      <c r="F1883" s="33"/>
      <c r="G1883" s="33"/>
      <c r="H1883" s="33"/>
      <c r="I1883" s="33"/>
      <c r="J1883" s="33"/>
      <c r="K1883" s="33"/>
      <c r="L1883" s="33"/>
      <c r="M1883" s="33"/>
      <c r="N1883" s="33"/>
      <c r="O1883" s="33"/>
      <c r="P1883" s="33"/>
      <c r="Q1883" s="33"/>
      <c r="R1883" s="33"/>
      <c r="S1883" s="33"/>
      <c r="T1883" s="33"/>
      <c r="U1883" s="33"/>
      <c r="V1883" s="33"/>
      <c r="W1883" s="33"/>
      <c r="X1883" s="33"/>
      <c r="Y1883" s="33"/>
      <c r="Z1883" s="33"/>
      <c r="AA1883" s="33"/>
      <c r="AB1883" s="33"/>
    </row>
    <row r="1884" spans="1:28">
      <c r="A1884" s="33"/>
      <c r="B1884" s="33"/>
      <c r="C1884" s="33"/>
      <c r="D1884" s="33"/>
      <c r="E1884" s="33"/>
      <c r="F1884" s="33"/>
      <c r="G1884" s="33"/>
      <c r="H1884" s="33"/>
      <c r="I1884" s="33"/>
      <c r="J1884" s="33"/>
      <c r="K1884" s="33"/>
      <c r="L1884" s="33"/>
      <c r="M1884" s="33"/>
      <c r="N1884" s="33"/>
      <c r="O1884" s="33"/>
      <c r="P1884" s="33"/>
      <c r="Q1884" s="33"/>
      <c r="R1884" s="33"/>
      <c r="S1884" s="33"/>
      <c r="T1884" s="33"/>
      <c r="U1884" s="33"/>
      <c r="V1884" s="33"/>
      <c r="W1884" s="33"/>
      <c r="X1884" s="33"/>
      <c r="Y1884" s="33"/>
      <c r="Z1884" s="33"/>
      <c r="AA1884" s="33"/>
      <c r="AB1884" s="33"/>
    </row>
    <row r="1885" spans="1:28">
      <c r="A1885" s="33"/>
      <c r="B1885" s="33"/>
      <c r="C1885" s="33"/>
      <c r="D1885" s="33"/>
      <c r="E1885" s="33"/>
      <c r="F1885" s="33"/>
      <c r="G1885" s="33"/>
      <c r="H1885" s="33"/>
      <c r="I1885" s="33"/>
      <c r="J1885" s="33"/>
      <c r="K1885" s="33"/>
      <c r="L1885" s="33"/>
      <c r="M1885" s="33"/>
      <c r="N1885" s="33"/>
      <c r="O1885" s="33"/>
      <c r="P1885" s="33"/>
      <c r="Q1885" s="33"/>
      <c r="R1885" s="33"/>
      <c r="S1885" s="33"/>
      <c r="T1885" s="33"/>
      <c r="U1885" s="33"/>
      <c r="V1885" s="33"/>
      <c r="W1885" s="33"/>
      <c r="X1885" s="33"/>
      <c r="Y1885" s="33"/>
      <c r="Z1885" s="33"/>
      <c r="AA1885" s="33"/>
      <c r="AB1885" s="33"/>
    </row>
    <row r="1886" spans="1:28">
      <c r="A1886" s="33"/>
      <c r="B1886" s="33"/>
      <c r="C1886" s="33"/>
      <c r="D1886" s="33"/>
      <c r="E1886" s="33"/>
      <c r="F1886" s="33"/>
      <c r="G1886" s="33"/>
      <c r="H1886" s="33"/>
      <c r="I1886" s="33"/>
      <c r="J1886" s="33"/>
      <c r="K1886" s="33"/>
      <c r="L1886" s="33"/>
      <c r="M1886" s="33"/>
      <c r="N1886" s="33"/>
      <c r="O1886" s="33"/>
      <c r="P1886" s="33"/>
      <c r="Q1886" s="33"/>
      <c r="R1886" s="33"/>
      <c r="S1886" s="33"/>
      <c r="T1886" s="33"/>
      <c r="U1886" s="33"/>
      <c r="V1886" s="33"/>
      <c r="W1886" s="33"/>
      <c r="X1886" s="33"/>
      <c r="Y1886" s="33"/>
      <c r="Z1886" s="33"/>
      <c r="AA1886" s="33"/>
      <c r="AB1886" s="33"/>
    </row>
    <row r="1887" spans="1:28">
      <c r="A1887" s="33"/>
      <c r="B1887" s="33"/>
      <c r="C1887" s="33"/>
      <c r="D1887" s="33"/>
      <c r="E1887" s="33"/>
      <c r="F1887" s="33"/>
      <c r="G1887" s="33"/>
      <c r="H1887" s="33"/>
      <c r="I1887" s="33"/>
      <c r="J1887" s="33"/>
      <c r="K1887" s="33"/>
      <c r="L1887" s="33"/>
      <c r="M1887" s="33"/>
      <c r="N1887" s="33"/>
      <c r="O1887" s="33"/>
      <c r="P1887" s="33"/>
      <c r="Q1887" s="33"/>
      <c r="R1887" s="33"/>
      <c r="S1887" s="33"/>
      <c r="T1887" s="33"/>
      <c r="U1887" s="33"/>
      <c r="V1887" s="33"/>
      <c r="W1887" s="33"/>
      <c r="X1887" s="33"/>
      <c r="Y1887" s="33"/>
      <c r="Z1887" s="33"/>
      <c r="AA1887" s="33"/>
      <c r="AB1887" s="33"/>
    </row>
    <row r="1888" spans="1:28">
      <c r="A1888" s="33"/>
      <c r="B1888" s="33"/>
      <c r="C1888" s="33"/>
      <c r="D1888" s="33"/>
      <c r="E1888" s="33"/>
      <c r="F1888" s="33"/>
      <c r="G1888" s="33"/>
      <c r="H1888" s="33"/>
      <c r="I1888" s="33"/>
      <c r="J1888" s="33"/>
      <c r="K1888" s="33"/>
      <c r="L1888" s="33"/>
      <c r="M1888" s="33"/>
      <c r="N1888" s="33"/>
      <c r="O1888" s="33"/>
      <c r="P1888" s="33"/>
      <c r="Q1888" s="33"/>
      <c r="R1888" s="33"/>
      <c r="S1888" s="33"/>
      <c r="T1888" s="33"/>
      <c r="U1888" s="33"/>
      <c r="V1888" s="33"/>
      <c r="W1888" s="33"/>
      <c r="X1888" s="33"/>
      <c r="Y1888" s="33"/>
      <c r="Z1888" s="33"/>
      <c r="AA1888" s="33"/>
      <c r="AB1888" s="33"/>
    </row>
    <row r="1889" spans="1:28">
      <c r="A1889" s="33"/>
      <c r="B1889" s="33"/>
      <c r="C1889" s="33"/>
      <c r="D1889" s="33"/>
      <c r="E1889" s="33"/>
      <c r="F1889" s="33"/>
      <c r="G1889" s="33"/>
      <c r="H1889" s="33"/>
      <c r="I1889" s="33"/>
      <c r="J1889" s="33"/>
      <c r="K1889" s="33"/>
      <c r="L1889" s="33"/>
      <c r="M1889" s="33"/>
      <c r="N1889" s="33"/>
      <c r="O1889" s="33"/>
      <c r="P1889" s="33"/>
      <c r="Q1889" s="33"/>
      <c r="R1889" s="33"/>
      <c r="S1889" s="33"/>
      <c r="T1889" s="33"/>
      <c r="U1889" s="33"/>
      <c r="V1889" s="33"/>
      <c r="W1889" s="33"/>
      <c r="X1889" s="33"/>
      <c r="Y1889" s="33"/>
      <c r="Z1889" s="33"/>
      <c r="AA1889" s="33"/>
      <c r="AB1889" s="33"/>
    </row>
    <row r="1890" spans="1:28">
      <c r="A1890" s="33"/>
      <c r="B1890" s="33"/>
      <c r="C1890" s="33"/>
      <c r="D1890" s="33"/>
      <c r="E1890" s="33"/>
      <c r="F1890" s="33"/>
      <c r="G1890" s="33"/>
      <c r="H1890" s="33"/>
      <c r="I1890" s="33"/>
      <c r="J1890" s="33"/>
      <c r="K1890" s="33"/>
      <c r="L1890" s="33"/>
      <c r="M1890" s="33"/>
      <c r="N1890" s="33"/>
      <c r="O1890" s="33"/>
      <c r="P1890" s="33"/>
      <c r="Q1890" s="33"/>
      <c r="R1890" s="33"/>
      <c r="S1890" s="33"/>
      <c r="T1890" s="33"/>
      <c r="U1890" s="33"/>
      <c r="V1890" s="33"/>
      <c r="W1890" s="33"/>
      <c r="X1890" s="33"/>
      <c r="Y1890" s="33"/>
      <c r="Z1890" s="33"/>
      <c r="AA1890" s="33"/>
      <c r="AB1890" s="33"/>
    </row>
    <row r="1891" spans="1:28">
      <c r="A1891" s="33"/>
      <c r="B1891" s="33"/>
      <c r="C1891" s="33"/>
      <c r="D1891" s="33"/>
      <c r="E1891" s="33"/>
      <c r="F1891" s="33"/>
      <c r="G1891" s="33"/>
      <c r="H1891" s="33"/>
      <c r="I1891" s="33"/>
      <c r="J1891" s="33"/>
      <c r="K1891" s="33"/>
      <c r="L1891" s="33"/>
      <c r="M1891" s="33"/>
      <c r="N1891" s="33"/>
      <c r="O1891" s="33"/>
      <c r="P1891" s="33"/>
      <c r="Q1891" s="33"/>
      <c r="R1891" s="33"/>
      <c r="S1891" s="33"/>
      <c r="T1891" s="33"/>
      <c r="U1891" s="33"/>
      <c r="V1891" s="33"/>
      <c r="W1891" s="33"/>
      <c r="X1891" s="33"/>
      <c r="Y1891" s="33"/>
      <c r="Z1891" s="33"/>
      <c r="AA1891" s="33"/>
      <c r="AB1891" s="33"/>
    </row>
    <row r="1892" spans="1:28">
      <c r="A1892" s="33"/>
      <c r="B1892" s="33"/>
      <c r="C1892" s="33"/>
      <c r="D1892" s="33"/>
      <c r="E1892" s="33"/>
      <c r="F1892" s="33"/>
      <c r="G1892" s="33"/>
      <c r="H1892" s="33"/>
      <c r="I1892" s="33"/>
      <c r="J1892" s="33"/>
      <c r="K1892" s="33"/>
      <c r="L1892" s="33"/>
      <c r="M1892" s="33"/>
      <c r="N1892" s="33"/>
      <c r="O1892" s="33"/>
      <c r="P1892" s="33"/>
      <c r="Q1892" s="33"/>
      <c r="R1892" s="33"/>
      <c r="S1892" s="33"/>
      <c r="T1892" s="33"/>
      <c r="U1892" s="33"/>
      <c r="V1892" s="33"/>
      <c r="W1892" s="33"/>
      <c r="X1892" s="33"/>
      <c r="Y1892" s="33"/>
      <c r="Z1892" s="33"/>
      <c r="AA1892" s="33"/>
      <c r="AB1892" s="33"/>
    </row>
    <row r="1893" spans="1:28">
      <c r="A1893" s="33"/>
      <c r="B1893" s="33"/>
      <c r="C1893" s="33"/>
      <c r="D1893" s="33"/>
      <c r="E1893" s="33"/>
      <c r="F1893" s="33"/>
      <c r="G1893" s="33"/>
      <c r="H1893" s="33"/>
      <c r="I1893" s="33"/>
      <c r="J1893" s="33"/>
      <c r="K1893" s="33"/>
      <c r="L1893" s="33"/>
      <c r="M1893" s="33"/>
      <c r="N1893" s="33"/>
      <c r="O1893" s="33"/>
      <c r="P1893" s="33"/>
      <c r="Q1893" s="33"/>
      <c r="R1893" s="33"/>
      <c r="S1893" s="33"/>
      <c r="T1893" s="33"/>
      <c r="U1893" s="33"/>
      <c r="V1893" s="33"/>
      <c r="W1893" s="33"/>
      <c r="X1893" s="33"/>
      <c r="Y1893" s="33"/>
      <c r="Z1893" s="33"/>
      <c r="AA1893" s="33"/>
      <c r="AB1893" s="33"/>
    </row>
    <row r="1894" spans="1:28">
      <c r="A1894" s="33"/>
      <c r="B1894" s="33"/>
      <c r="C1894" s="33"/>
      <c r="D1894" s="33"/>
      <c r="E1894" s="33"/>
      <c r="F1894" s="33"/>
      <c r="G1894" s="33"/>
      <c r="H1894" s="33"/>
      <c r="I1894" s="33"/>
      <c r="J1894" s="33"/>
      <c r="K1894" s="33"/>
      <c r="L1894" s="33"/>
      <c r="M1894" s="33"/>
      <c r="N1894" s="33"/>
      <c r="O1894" s="33"/>
      <c r="P1894" s="33"/>
      <c r="Q1894" s="33"/>
      <c r="R1894" s="33"/>
      <c r="S1894" s="33"/>
      <c r="T1894" s="33"/>
      <c r="U1894" s="33"/>
      <c r="V1894" s="33"/>
      <c r="W1894" s="33"/>
      <c r="X1894" s="33"/>
      <c r="Y1894" s="33"/>
      <c r="Z1894" s="33"/>
      <c r="AA1894" s="33"/>
      <c r="AB1894" s="33"/>
    </row>
    <row r="1895" spans="1:28">
      <c r="A1895" s="33"/>
      <c r="B1895" s="33"/>
      <c r="C1895" s="33"/>
      <c r="D1895" s="33"/>
      <c r="E1895" s="33"/>
      <c r="F1895" s="33"/>
      <c r="G1895" s="33"/>
      <c r="H1895" s="33"/>
      <c r="I1895" s="33"/>
      <c r="J1895" s="33"/>
      <c r="K1895" s="33"/>
      <c r="L1895" s="33"/>
      <c r="M1895" s="33"/>
      <c r="N1895" s="33"/>
      <c r="O1895" s="33"/>
      <c r="P1895" s="33"/>
      <c r="Q1895" s="33"/>
      <c r="R1895" s="33"/>
      <c r="S1895" s="33"/>
      <c r="T1895" s="33"/>
      <c r="U1895" s="33"/>
      <c r="V1895" s="33"/>
      <c r="W1895" s="33"/>
      <c r="X1895" s="33"/>
      <c r="Y1895" s="33"/>
      <c r="Z1895" s="33"/>
      <c r="AA1895" s="33"/>
      <c r="AB1895" s="33"/>
    </row>
    <row r="1896" spans="1:28">
      <c r="A1896" s="33"/>
      <c r="B1896" s="33"/>
      <c r="C1896" s="33"/>
      <c r="D1896" s="33"/>
      <c r="E1896" s="33"/>
      <c r="F1896" s="33"/>
      <c r="G1896" s="33"/>
      <c r="H1896" s="33"/>
      <c r="I1896" s="33"/>
      <c r="J1896" s="33"/>
      <c r="K1896" s="33"/>
      <c r="L1896" s="33"/>
      <c r="M1896" s="33"/>
      <c r="N1896" s="33"/>
      <c r="O1896" s="33"/>
      <c r="P1896" s="33"/>
      <c r="Q1896" s="33"/>
      <c r="R1896" s="33"/>
      <c r="S1896" s="33"/>
      <c r="T1896" s="33"/>
      <c r="U1896" s="33"/>
      <c r="V1896" s="33"/>
      <c r="W1896" s="33"/>
      <c r="X1896" s="33"/>
      <c r="Y1896" s="33"/>
      <c r="Z1896" s="33"/>
      <c r="AA1896" s="33"/>
      <c r="AB1896" s="33"/>
    </row>
    <row r="1897" spans="1:28">
      <c r="A1897" s="33"/>
      <c r="B1897" s="33"/>
      <c r="C1897" s="33"/>
      <c r="D1897" s="33"/>
      <c r="E1897" s="33"/>
      <c r="F1897" s="33"/>
      <c r="G1897" s="33"/>
      <c r="H1897" s="33"/>
      <c r="I1897" s="33"/>
      <c r="J1897" s="33"/>
      <c r="K1897" s="33"/>
      <c r="L1897" s="33"/>
      <c r="M1897" s="33"/>
      <c r="N1897" s="33"/>
      <c r="O1897" s="33"/>
      <c r="P1897" s="33"/>
      <c r="Q1897" s="33"/>
      <c r="R1897" s="33"/>
      <c r="S1897" s="33"/>
      <c r="T1897" s="33"/>
      <c r="U1897" s="33"/>
      <c r="V1897" s="33"/>
      <c r="W1897" s="33"/>
      <c r="X1897" s="33"/>
      <c r="Y1897" s="33"/>
      <c r="Z1897" s="33"/>
      <c r="AA1897" s="33"/>
      <c r="AB1897" s="33"/>
    </row>
    <row r="1898" spans="1:28">
      <c r="A1898" s="33"/>
      <c r="B1898" s="33"/>
      <c r="C1898" s="33"/>
      <c r="D1898" s="33"/>
      <c r="E1898" s="33"/>
      <c r="F1898" s="33"/>
      <c r="G1898" s="33"/>
      <c r="H1898" s="33"/>
      <c r="I1898" s="33"/>
      <c r="J1898" s="33"/>
      <c r="K1898" s="33"/>
      <c r="L1898" s="33"/>
      <c r="M1898" s="33"/>
      <c r="N1898" s="33"/>
      <c r="O1898" s="33"/>
      <c r="P1898" s="33"/>
      <c r="Q1898" s="33"/>
      <c r="R1898" s="33"/>
      <c r="S1898" s="33"/>
      <c r="T1898" s="33"/>
      <c r="U1898" s="33"/>
      <c r="V1898" s="33"/>
      <c r="W1898" s="33"/>
      <c r="X1898" s="33"/>
      <c r="Y1898" s="33"/>
      <c r="Z1898" s="33"/>
      <c r="AA1898" s="33"/>
      <c r="AB1898" s="33"/>
    </row>
    <row r="1899" spans="1:28">
      <c r="A1899" s="33"/>
      <c r="B1899" s="33"/>
      <c r="C1899" s="33"/>
      <c r="D1899" s="33"/>
      <c r="E1899" s="33"/>
      <c r="F1899" s="33"/>
      <c r="G1899" s="33"/>
      <c r="H1899" s="33"/>
      <c r="I1899" s="33"/>
      <c r="J1899" s="33"/>
      <c r="K1899" s="33"/>
      <c r="L1899" s="33"/>
      <c r="M1899" s="33"/>
      <c r="N1899" s="33"/>
      <c r="O1899" s="33"/>
      <c r="P1899" s="33"/>
      <c r="Q1899" s="33"/>
      <c r="R1899" s="33"/>
      <c r="S1899" s="33"/>
      <c r="T1899" s="33"/>
      <c r="U1899" s="33"/>
      <c r="V1899" s="33"/>
      <c r="W1899" s="33"/>
      <c r="X1899" s="33"/>
      <c r="Y1899" s="33"/>
      <c r="Z1899" s="33"/>
      <c r="AA1899" s="33"/>
      <c r="AB1899" s="33"/>
    </row>
    <row r="1900" spans="1:28">
      <c r="A1900" s="33"/>
      <c r="B1900" s="33"/>
      <c r="C1900" s="33"/>
      <c r="D1900" s="33"/>
      <c r="E1900" s="33"/>
      <c r="F1900" s="33"/>
      <c r="G1900" s="33"/>
      <c r="H1900" s="33"/>
      <c r="I1900" s="33"/>
      <c r="J1900" s="33"/>
      <c r="K1900" s="33"/>
      <c r="L1900" s="33"/>
      <c r="M1900" s="33"/>
      <c r="N1900" s="33"/>
      <c r="O1900" s="33"/>
      <c r="P1900" s="33"/>
      <c r="Q1900" s="33"/>
      <c r="R1900" s="33"/>
      <c r="S1900" s="33"/>
      <c r="T1900" s="33"/>
      <c r="U1900" s="33"/>
      <c r="V1900" s="33"/>
      <c r="W1900" s="33"/>
      <c r="X1900" s="33"/>
      <c r="Y1900" s="33"/>
      <c r="Z1900" s="33"/>
      <c r="AA1900" s="33"/>
      <c r="AB1900" s="33"/>
    </row>
    <row r="1901" spans="1:28">
      <c r="A1901" s="33"/>
      <c r="B1901" s="33"/>
      <c r="C1901" s="33"/>
      <c r="D1901" s="33"/>
      <c r="E1901" s="33"/>
      <c r="F1901" s="33"/>
      <c r="G1901" s="33"/>
      <c r="H1901" s="33"/>
      <c r="I1901" s="33"/>
      <c r="J1901" s="33"/>
      <c r="K1901" s="33"/>
      <c r="L1901" s="33"/>
      <c r="M1901" s="33"/>
      <c r="N1901" s="33"/>
      <c r="O1901" s="33"/>
      <c r="P1901" s="33"/>
      <c r="Q1901" s="33"/>
      <c r="R1901" s="33"/>
      <c r="S1901" s="33"/>
      <c r="T1901" s="33"/>
      <c r="U1901" s="33"/>
      <c r="V1901" s="33"/>
      <c r="W1901" s="33"/>
      <c r="X1901" s="33"/>
      <c r="Y1901" s="33"/>
      <c r="Z1901" s="33"/>
      <c r="AA1901" s="33"/>
      <c r="AB1901" s="33"/>
    </row>
    <row r="1902" spans="1:28">
      <c r="A1902" s="33"/>
      <c r="B1902" s="33"/>
      <c r="C1902" s="33"/>
      <c r="D1902" s="33"/>
      <c r="E1902" s="33"/>
      <c r="F1902" s="33"/>
      <c r="G1902" s="33"/>
      <c r="H1902" s="33"/>
      <c r="I1902" s="33"/>
      <c r="J1902" s="33"/>
      <c r="K1902" s="33"/>
      <c r="L1902" s="33"/>
      <c r="M1902" s="33"/>
      <c r="N1902" s="33"/>
      <c r="O1902" s="33"/>
      <c r="P1902" s="33"/>
      <c r="Q1902" s="33"/>
      <c r="R1902" s="33"/>
      <c r="S1902" s="33"/>
      <c r="T1902" s="33"/>
      <c r="U1902" s="33"/>
      <c r="V1902" s="33"/>
      <c r="W1902" s="33"/>
      <c r="X1902" s="33"/>
      <c r="Y1902" s="33"/>
      <c r="Z1902" s="33"/>
      <c r="AA1902" s="33"/>
      <c r="AB1902" s="33"/>
    </row>
    <row r="1903" spans="1:28">
      <c r="A1903" s="33"/>
      <c r="B1903" s="33"/>
      <c r="C1903" s="33"/>
      <c r="D1903" s="33"/>
      <c r="E1903" s="33"/>
      <c r="F1903" s="33"/>
      <c r="G1903" s="33"/>
      <c r="H1903" s="33"/>
      <c r="I1903" s="33"/>
      <c r="J1903" s="33"/>
      <c r="K1903" s="33"/>
      <c r="L1903" s="33"/>
      <c r="M1903" s="33"/>
      <c r="N1903" s="33"/>
      <c r="O1903" s="33"/>
      <c r="P1903" s="33"/>
      <c r="Q1903" s="33"/>
      <c r="R1903" s="33"/>
      <c r="S1903" s="33"/>
      <c r="T1903" s="33"/>
      <c r="U1903" s="33"/>
      <c r="V1903" s="33"/>
      <c r="W1903" s="33"/>
      <c r="X1903" s="33"/>
      <c r="Y1903" s="33"/>
      <c r="Z1903" s="33"/>
      <c r="AA1903" s="33"/>
      <c r="AB1903" s="33"/>
    </row>
    <row r="1904" spans="1:28">
      <c r="A1904" s="33"/>
      <c r="B1904" s="33"/>
      <c r="C1904" s="33"/>
      <c r="D1904" s="33"/>
      <c r="E1904" s="33"/>
      <c r="F1904" s="33"/>
      <c r="G1904" s="33"/>
      <c r="H1904" s="33"/>
      <c r="I1904" s="33"/>
      <c r="J1904" s="33"/>
      <c r="K1904" s="33"/>
      <c r="L1904" s="33"/>
      <c r="M1904" s="33"/>
      <c r="N1904" s="33"/>
      <c r="O1904" s="33"/>
      <c r="P1904" s="33"/>
      <c r="Q1904" s="33"/>
      <c r="R1904" s="33"/>
      <c r="S1904" s="33"/>
      <c r="T1904" s="33"/>
      <c r="U1904" s="33"/>
      <c r="V1904" s="33"/>
      <c r="W1904" s="33"/>
      <c r="X1904" s="33"/>
      <c r="Y1904" s="33"/>
      <c r="Z1904" s="33"/>
      <c r="AA1904" s="33"/>
      <c r="AB1904" s="33"/>
    </row>
    <row r="1905" spans="1:28">
      <c r="A1905" s="33"/>
      <c r="B1905" s="33"/>
      <c r="C1905" s="33"/>
      <c r="D1905" s="33"/>
      <c r="E1905" s="33"/>
      <c r="F1905" s="33"/>
      <c r="G1905" s="33"/>
      <c r="H1905" s="33"/>
      <c r="I1905" s="33"/>
      <c r="J1905" s="33"/>
      <c r="K1905" s="33"/>
      <c r="L1905" s="33"/>
      <c r="M1905" s="33"/>
      <c r="N1905" s="33"/>
      <c r="O1905" s="33"/>
      <c r="P1905" s="33"/>
      <c r="Q1905" s="33"/>
      <c r="R1905" s="33"/>
      <c r="S1905" s="33"/>
      <c r="T1905" s="33"/>
      <c r="U1905" s="33"/>
      <c r="V1905" s="33"/>
      <c r="W1905" s="33"/>
      <c r="X1905" s="33"/>
      <c r="Y1905" s="33"/>
      <c r="Z1905" s="33"/>
      <c r="AA1905" s="33"/>
      <c r="AB1905" s="33"/>
    </row>
    <row r="1906" spans="1:28">
      <c r="A1906" s="33"/>
      <c r="B1906" s="33"/>
      <c r="C1906" s="33"/>
      <c r="D1906" s="33"/>
      <c r="E1906" s="33"/>
      <c r="F1906" s="33"/>
      <c r="G1906" s="33"/>
      <c r="H1906" s="33"/>
      <c r="I1906" s="33"/>
      <c r="J1906" s="33"/>
      <c r="K1906" s="33"/>
      <c r="L1906" s="33"/>
      <c r="M1906" s="33"/>
      <c r="N1906" s="33"/>
      <c r="O1906" s="33"/>
      <c r="P1906" s="33"/>
      <c r="Q1906" s="33"/>
      <c r="R1906" s="33"/>
      <c r="S1906" s="33"/>
      <c r="T1906" s="33"/>
      <c r="U1906" s="33"/>
      <c r="V1906" s="33"/>
      <c r="W1906" s="33"/>
      <c r="X1906" s="33"/>
      <c r="Y1906" s="33"/>
      <c r="Z1906" s="33"/>
      <c r="AA1906" s="33"/>
      <c r="AB1906" s="33"/>
    </row>
    <row r="1907" spans="1:28">
      <c r="A1907" s="33"/>
      <c r="B1907" s="33"/>
      <c r="C1907" s="33"/>
      <c r="D1907" s="33"/>
      <c r="E1907" s="33"/>
      <c r="F1907" s="33"/>
      <c r="G1907" s="33"/>
      <c r="H1907" s="33"/>
      <c r="I1907" s="33"/>
      <c r="J1907" s="33"/>
      <c r="K1907" s="33"/>
      <c r="L1907" s="33"/>
      <c r="M1907" s="33"/>
      <c r="N1907" s="33"/>
      <c r="O1907" s="33"/>
      <c r="P1907" s="33"/>
      <c r="Q1907" s="33"/>
      <c r="R1907" s="33"/>
      <c r="S1907" s="33"/>
      <c r="T1907" s="33"/>
      <c r="U1907" s="33"/>
      <c r="V1907" s="33"/>
      <c r="W1907" s="33"/>
      <c r="X1907" s="33"/>
      <c r="Y1907" s="33"/>
      <c r="Z1907" s="33"/>
      <c r="AA1907" s="33"/>
      <c r="AB1907" s="33"/>
    </row>
    <row r="1908" spans="1:28">
      <c r="A1908" s="33"/>
      <c r="B1908" s="33"/>
      <c r="C1908" s="33"/>
      <c r="D1908" s="33"/>
      <c r="E1908" s="33"/>
      <c r="F1908" s="33"/>
      <c r="G1908" s="33"/>
      <c r="H1908" s="33"/>
      <c r="I1908" s="33"/>
      <c r="J1908" s="33"/>
      <c r="K1908" s="33"/>
      <c r="L1908" s="33"/>
      <c r="M1908" s="33"/>
      <c r="N1908" s="33"/>
      <c r="O1908" s="33"/>
      <c r="P1908" s="33"/>
      <c r="Q1908" s="33"/>
      <c r="R1908" s="33"/>
      <c r="S1908" s="33"/>
      <c r="T1908" s="33"/>
      <c r="U1908" s="33"/>
      <c r="V1908" s="33"/>
      <c r="W1908" s="33"/>
      <c r="X1908" s="33"/>
      <c r="Y1908" s="33"/>
      <c r="Z1908" s="33"/>
      <c r="AA1908" s="33"/>
      <c r="AB1908" s="33"/>
    </row>
    <row r="1909" spans="1:28">
      <c r="A1909" s="33"/>
      <c r="B1909" s="33"/>
      <c r="C1909" s="33"/>
      <c r="D1909" s="33"/>
      <c r="E1909" s="33"/>
      <c r="F1909" s="33"/>
      <c r="G1909" s="33"/>
      <c r="H1909" s="33"/>
      <c r="I1909" s="33"/>
      <c r="J1909" s="33"/>
      <c r="K1909" s="33"/>
      <c r="L1909" s="33"/>
      <c r="M1909" s="33"/>
      <c r="N1909" s="33"/>
      <c r="O1909" s="33"/>
      <c r="P1909" s="33"/>
      <c r="Q1909" s="33"/>
      <c r="R1909" s="33"/>
      <c r="S1909" s="33"/>
      <c r="T1909" s="33"/>
      <c r="U1909" s="33"/>
      <c r="V1909" s="33"/>
      <c r="W1909" s="33"/>
      <c r="X1909" s="33"/>
      <c r="Y1909" s="33"/>
      <c r="Z1909" s="33"/>
      <c r="AA1909" s="33"/>
      <c r="AB1909" s="33"/>
    </row>
    <row r="1910" spans="1:28">
      <c r="A1910" s="33"/>
      <c r="B1910" s="33"/>
      <c r="C1910" s="33"/>
      <c r="D1910" s="33"/>
      <c r="E1910" s="33"/>
      <c r="F1910" s="33"/>
      <c r="G1910" s="33"/>
      <c r="H1910" s="33"/>
      <c r="I1910" s="33"/>
      <c r="J1910" s="33"/>
      <c r="K1910" s="33"/>
      <c r="L1910" s="33"/>
      <c r="M1910" s="33"/>
      <c r="N1910" s="33"/>
      <c r="O1910" s="33"/>
      <c r="P1910" s="33"/>
      <c r="Q1910" s="33"/>
      <c r="R1910" s="33"/>
      <c r="S1910" s="33"/>
      <c r="T1910" s="33"/>
      <c r="U1910" s="33"/>
      <c r="V1910" s="33"/>
      <c r="W1910" s="33"/>
      <c r="X1910" s="33"/>
      <c r="Y1910" s="33"/>
      <c r="Z1910" s="33"/>
      <c r="AA1910" s="33"/>
      <c r="AB1910" s="33"/>
    </row>
    <row r="1911" spans="1:28">
      <c r="A1911" s="33"/>
      <c r="B1911" s="33"/>
      <c r="C1911" s="33"/>
      <c r="D1911" s="33"/>
      <c r="E1911" s="33"/>
      <c r="F1911" s="33"/>
      <c r="G1911" s="33"/>
      <c r="H1911" s="33"/>
      <c r="I1911" s="33"/>
      <c r="J1911" s="33"/>
      <c r="K1911" s="33"/>
      <c r="L1911" s="33"/>
      <c r="M1911" s="33"/>
      <c r="N1911" s="33"/>
      <c r="O1911" s="33"/>
      <c r="P1911" s="33"/>
      <c r="Q1911" s="33"/>
      <c r="R1911" s="33"/>
      <c r="S1911" s="33"/>
      <c r="T1911" s="33"/>
      <c r="U1911" s="33"/>
      <c r="V1911" s="33"/>
      <c r="W1911" s="33"/>
      <c r="X1911" s="33"/>
      <c r="Y1911" s="33"/>
      <c r="Z1911" s="33"/>
      <c r="AA1911" s="33"/>
      <c r="AB1911" s="33"/>
    </row>
    <row r="1912" spans="1:28">
      <c r="A1912" s="33"/>
      <c r="B1912" s="33"/>
      <c r="C1912" s="33"/>
      <c r="D1912" s="33"/>
      <c r="E1912" s="33"/>
      <c r="F1912" s="33"/>
      <c r="G1912" s="33"/>
      <c r="H1912" s="33"/>
      <c r="I1912" s="33"/>
      <c r="J1912" s="33"/>
      <c r="K1912" s="33"/>
      <c r="L1912" s="33"/>
      <c r="M1912" s="33"/>
      <c r="N1912" s="33"/>
      <c r="O1912" s="33"/>
      <c r="P1912" s="33"/>
      <c r="Q1912" s="33"/>
      <c r="R1912" s="33"/>
      <c r="S1912" s="33"/>
      <c r="T1912" s="33"/>
      <c r="U1912" s="33"/>
      <c r="V1912" s="33"/>
      <c r="W1912" s="33"/>
      <c r="X1912" s="33"/>
      <c r="Y1912" s="33"/>
      <c r="Z1912" s="33"/>
      <c r="AA1912" s="33"/>
      <c r="AB1912" s="33"/>
    </row>
    <row r="1913" spans="1:28">
      <c r="A1913" s="33"/>
      <c r="B1913" s="33"/>
      <c r="C1913" s="33"/>
      <c r="D1913" s="33"/>
      <c r="E1913" s="33"/>
      <c r="F1913" s="33"/>
      <c r="G1913" s="33"/>
      <c r="H1913" s="33"/>
      <c r="I1913" s="33"/>
      <c r="J1913" s="33"/>
      <c r="K1913" s="33"/>
      <c r="L1913" s="33"/>
      <c r="M1913" s="33"/>
      <c r="N1913" s="33"/>
      <c r="O1913" s="33"/>
      <c r="P1913" s="33"/>
      <c r="Q1913" s="33"/>
      <c r="R1913" s="33"/>
      <c r="S1913" s="33"/>
      <c r="T1913" s="33"/>
      <c r="U1913" s="33"/>
      <c r="V1913" s="33"/>
      <c r="W1913" s="33"/>
      <c r="X1913" s="33"/>
      <c r="Y1913" s="33"/>
      <c r="Z1913" s="33"/>
      <c r="AA1913" s="33"/>
      <c r="AB1913" s="33"/>
    </row>
    <row r="1914" spans="1:28">
      <c r="A1914" s="33"/>
      <c r="B1914" s="33"/>
      <c r="C1914" s="33"/>
      <c r="D1914" s="33"/>
      <c r="E1914" s="33"/>
      <c r="F1914" s="33"/>
      <c r="G1914" s="33"/>
      <c r="H1914" s="33"/>
      <c r="I1914" s="33"/>
      <c r="J1914" s="33"/>
      <c r="K1914" s="33"/>
      <c r="L1914" s="33"/>
      <c r="M1914" s="33"/>
      <c r="N1914" s="33"/>
      <c r="O1914" s="33"/>
      <c r="P1914" s="33"/>
      <c r="Q1914" s="33"/>
      <c r="R1914" s="33"/>
      <c r="S1914" s="33"/>
      <c r="T1914" s="33"/>
      <c r="U1914" s="33"/>
      <c r="V1914" s="33"/>
      <c r="W1914" s="33"/>
      <c r="X1914" s="33"/>
      <c r="Y1914" s="33"/>
      <c r="Z1914" s="33"/>
      <c r="AA1914" s="33"/>
      <c r="AB1914" s="33"/>
    </row>
    <row r="1915" spans="1:28">
      <c r="A1915" s="33"/>
      <c r="B1915" s="33"/>
      <c r="C1915" s="33"/>
      <c r="D1915" s="33"/>
      <c r="E1915" s="33"/>
      <c r="F1915" s="33"/>
      <c r="G1915" s="33"/>
      <c r="H1915" s="33"/>
      <c r="I1915" s="33"/>
      <c r="J1915" s="33"/>
      <c r="K1915" s="33"/>
      <c r="L1915" s="33"/>
      <c r="M1915" s="33"/>
      <c r="N1915" s="33"/>
      <c r="O1915" s="33"/>
      <c r="P1915" s="33"/>
      <c r="Q1915" s="33"/>
      <c r="R1915" s="33"/>
      <c r="S1915" s="33"/>
      <c r="T1915" s="33"/>
      <c r="U1915" s="33"/>
      <c r="V1915" s="33"/>
      <c r="W1915" s="33"/>
      <c r="X1915" s="33"/>
      <c r="Y1915" s="33"/>
      <c r="Z1915" s="33"/>
      <c r="AA1915" s="33"/>
      <c r="AB1915" s="33"/>
    </row>
    <row r="1916" spans="1:28">
      <c r="A1916" s="33"/>
      <c r="B1916" s="33"/>
      <c r="C1916" s="33"/>
      <c r="D1916" s="33"/>
      <c r="E1916" s="33"/>
      <c r="F1916" s="33"/>
      <c r="G1916" s="33"/>
      <c r="H1916" s="33"/>
      <c r="I1916" s="33"/>
      <c r="J1916" s="33"/>
      <c r="K1916" s="33"/>
      <c r="L1916" s="33"/>
      <c r="M1916" s="33"/>
      <c r="N1916" s="33"/>
      <c r="O1916" s="33"/>
      <c r="P1916" s="33"/>
      <c r="Q1916" s="33"/>
      <c r="R1916" s="33"/>
      <c r="S1916" s="33"/>
      <c r="T1916" s="33"/>
      <c r="U1916" s="33"/>
      <c r="V1916" s="33"/>
      <c r="W1916" s="33"/>
      <c r="X1916" s="33"/>
      <c r="Y1916" s="33"/>
      <c r="Z1916" s="33"/>
      <c r="AA1916" s="33"/>
      <c r="AB1916" s="33"/>
    </row>
    <row r="1917" spans="1:28">
      <c r="A1917" s="33"/>
      <c r="B1917" s="33"/>
      <c r="C1917" s="33"/>
      <c r="D1917" s="33"/>
      <c r="E1917" s="33"/>
      <c r="F1917" s="33"/>
      <c r="G1917" s="33"/>
      <c r="H1917" s="33"/>
      <c r="I1917" s="33"/>
      <c r="J1917" s="33"/>
      <c r="K1917" s="33"/>
      <c r="L1917" s="33"/>
      <c r="M1917" s="33"/>
      <c r="N1917" s="33"/>
      <c r="O1917" s="33"/>
      <c r="P1917" s="33"/>
      <c r="Q1917" s="33"/>
      <c r="R1917" s="33"/>
      <c r="S1917" s="33"/>
      <c r="T1917" s="33"/>
      <c r="U1917" s="33"/>
      <c r="V1917" s="33"/>
      <c r="W1917" s="33"/>
      <c r="X1917" s="33"/>
      <c r="Y1917" s="33"/>
      <c r="Z1917" s="33"/>
      <c r="AA1917" s="33"/>
      <c r="AB1917" s="33"/>
    </row>
    <row r="1918" spans="1:28">
      <c r="A1918" s="33"/>
      <c r="B1918" s="33"/>
      <c r="C1918" s="33"/>
      <c r="D1918" s="33"/>
      <c r="E1918" s="33"/>
      <c r="F1918" s="33"/>
      <c r="G1918" s="33"/>
      <c r="H1918" s="33"/>
      <c r="I1918" s="33"/>
      <c r="J1918" s="33"/>
      <c r="K1918" s="33"/>
      <c r="L1918" s="33"/>
      <c r="M1918" s="33"/>
      <c r="N1918" s="33"/>
      <c r="O1918" s="33"/>
      <c r="P1918" s="33"/>
      <c r="Q1918" s="33"/>
      <c r="R1918" s="33"/>
      <c r="S1918" s="33"/>
      <c r="T1918" s="33"/>
      <c r="U1918" s="33"/>
      <c r="V1918" s="33"/>
      <c r="W1918" s="33"/>
      <c r="X1918" s="33"/>
      <c r="Y1918" s="33"/>
      <c r="Z1918" s="33"/>
      <c r="AA1918" s="33"/>
      <c r="AB1918" s="33"/>
    </row>
    <row r="1919" spans="1:28">
      <c r="A1919" s="33"/>
      <c r="B1919" s="33"/>
      <c r="C1919" s="33"/>
      <c r="D1919" s="33"/>
      <c r="E1919" s="33"/>
      <c r="F1919" s="33"/>
      <c r="G1919" s="33"/>
      <c r="H1919" s="33"/>
      <c r="I1919" s="33"/>
      <c r="J1919" s="33"/>
      <c r="K1919" s="33"/>
      <c r="L1919" s="33"/>
      <c r="M1919" s="33"/>
      <c r="N1919" s="33"/>
      <c r="O1919" s="33"/>
      <c r="P1919" s="33"/>
      <c r="Q1919" s="33"/>
      <c r="R1919" s="33"/>
      <c r="S1919" s="33"/>
      <c r="T1919" s="33"/>
      <c r="U1919" s="33"/>
      <c r="V1919" s="33"/>
      <c r="W1919" s="33"/>
      <c r="X1919" s="33"/>
      <c r="Y1919" s="33"/>
      <c r="Z1919" s="33"/>
      <c r="AA1919" s="33"/>
      <c r="AB1919" s="33"/>
    </row>
    <row r="1920" spans="1:28">
      <c r="A1920" s="33"/>
      <c r="B1920" s="33"/>
      <c r="C1920" s="33"/>
      <c r="D1920" s="33"/>
      <c r="E1920" s="33"/>
      <c r="F1920" s="33"/>
      <c r="G1920" s="33"/>
      <c r="H1920" s="33"/>
      <c r="I1920" s="33"/>
      <c r="J1920" s="33"/>
      <c r="K1920" s="33"/>
      <c r="L1920" s="33"/>
      <c r="M1920" s="33"/>
      <c r="N1920" s="33"/>
      <c r="O1920" s="33"/>
      <c r="P1920" s="33"/>
      <c r="Q1920" s="33"/>
      <c r="R1920" s="33"/>
      <c r="S1920" s="33"/>
      <c r="T1920" s="33"/>
      <c r="U1920" s="33"/>
      <c r="V1920" s="33"/>
      <c r="W1920" s="33"/>
      <c r="X1920" s="33"/>
      <c r="Y1920" s="33"/>
      <c r="Z1920" s="33"/>
      <c r="AA1920" s="33"/>
      <c r="AB1920" s="33"/>
    </row>
    <row r="1921" spans="1:28">
      <c r="A1921" s="33"/>
      <c r="B1921" s="33"/>
      <c r="C1921" s="33"/>
      <c r="D1921" s="33"/>
      <c r="E1921" s="33"/>
      <c r="F1921" s="33"/>
      <c r="G1921" s="33"/>
      <c r="H1921" s="33"/>
      <c r="I1921" s="33"/>
      <c r="J1921" s="33"/>
      <c r="K1921" s="33"/>
      <c r="L1921" s="33"/>
      <c r="M1921" s="33"/>
      <c r="N1921" s="33"/>
      <c r="O1921" s="33"/>
      <c r="P1921" s="33"/>
      <c r="Q1921" s="33"/>
      <c r="R1921" s="33"/>
      <c r="S1921" s="33"/>
      <c r="T1921" s="33"/>
      <c r="U1921" s="33"/>
      <c r="V1921" s="33"/>
      <c r="W1921" s="33"/>
      <c r="X1921" s="33"/>
      <c r="Y1921" s="33"/>
      <c r="Z1921" s="33"/>
      <c r="AA1921" s="33"/>
      <c r="AB1921" s="33"/>
    </row>
    <row r="1922" spans="1:28">
      <c r="A1922" s="33"/>
      <c r="B1922" s="33"/>
      <c r="C1922" s="33"/>
      <c r="D1922" s="33"/>
      <c r="E1922" s="33"/>
      <c r="F1922" s="33"/>
      <c r="G1922" s="33"/>
      <c r="H1922" s="33"/>
      <c r="I1922" s="33"/>
      <c r="J1922" s="33"/>
      <c r="K1922" s="33"/>
      <c r="L1922" s="33"/>
      <c r="M1922" s="33"/>
      <c r="N1922" s="33"/>
      <c r="O1922" s="33"/>
      <c r="P1922" s="33"/>
      <c r="Q1922" s="33"/>
      <c r="R1922" s="33"/>
      <c r="S1922" s="33"/>
      <c r="T1922" s="33"/>
      <c r="U1922" s="33"/>
      <c r="V1922" s="33"/>
      <c r="W1922" s="33"/>
      <c r="X1922" s="33"/>
      <c r="Y1922" s="33"/>
      <c r="Z1922" s="33"/>
      <c r="AA1922" s="33"/>
      <c r="AB1922" s="33"/>
    </row>
    <row r="1923" spans="1:28">
      <c r="A1923" s="33"/>
      <c r="B1923" s="33"/>
      <c r="C1923" s="33"/>
      <c r="D1923" s="33"/>
      <c r="E1923" s="33"/>
      <c r="F1923" s="33"/>
      <c r="G1923" s="33"/>
      <c r="H1923" s="33"/>
      <c r="I1923" s="33"/>
      <c r="J1923" s="33"/>
      <c r="K1923" s="33"/>
      <c r="L1923" s="33"/>
      <c r="M1923" s="33"/>
      <c r="N1923" s="33"/>
      <c r="O1923" s="33"/>
      <c r="P1923" s="33"/>
      <c r="Q1923" s="33"/>
      <c r="R1923" s="33"/>
      <c r="S1923" s="33"/>
      <c r="T1923" s="33"/>
      <c r="U1923" s="33"/>
      <c r="V1923" s="33"/>
      <c r="W1923" s="33"/>
      <c r="X1923" s="33"/>
      <c r="Y1923" s="33"/>
      <c r="Z1923" s="33"/>
      <c r="AA1923" s="33"/>
      <c r="AB1923" s="33"/>
    </row>
    <row r="1924" spans="1:28">
      <c r="A1924" s="33"/>
      <c r="B1924" s="33"/>
      <c r="C1924" s="33"/>
      <c r="D1924" s="33"/>
      <c r="E1924" s="33"/>
      <c r="F1924" s="33"/>
      <c r="G1924" s="33"/>
      <c r="H1924" s="33"/>
      <c r="I1924" s="33"/>
      <c r="J1924" s="33"/>
      <c r="K1924" s="33"/>
      <c r="L1924" s="33"/>
      <c r="M1924" s="33"/>
      <c r="N1924" s="33"/>
      <c r="O1924" s="33"/>
      <c r="P1924" s="33"/>
      <c r="Q1924" s="33"/>
      <c r="R1924" s="33"/>
      <c r="S1924" s="33"/>
      <c r="T1924" s="33"/>
      <c r="U1924" s="33"/>
      <c r="V1924" s="33"/>
      <c r="W1924" s="33"/>
      <c r="X1924" s="33"/>
      <c r="Y1924" s="33"/>
      <c r="Z1924" s="33"/>
      <c r="AA1924" s="33"/>
      <c r="AB1924" s="33"/>
    </row>
    <row r="1925" spans="1:28">
      <c r="A1925" s="33"/>
      <c r="B1925" s="33"/>
      <c r="C1925" s="33"/>
      <c r="D1925" s="33"/>
      <c r="E1925" s="33"/>
      <c r="F1925" s="33"/>
      <c r="G1925" s="33"/>
      <c r="H1925" s="33"/>
      <c r="I1925" s="33"/>
      <c r="J1925" s="33"/>
      <c r="K1925" s="33"/>
      <c r="L1925" s="33"/>
      <c r="M1925" s="33"/>
      <c r="N1925" s="33"/>
      <c r="O1925" s="33"/>
      <c r="P1925" s="33"/>
      <c r="Q1925" s="33"/>
      <c r="R1925" s="33"/>
      <c r="S1925" s="33"/>
      <c r="T1925" s="33"/>
      <c r="U1925" s="33"/>
      <c r="V1925" s="33"/>
      <c r="W1925" s="33"/>
      <c r="X1925" s="33"/>
      <c r="Y1925" s="33"/>
      <c r="Z1925" s="33"/>
      <c r="AA1925" s="33"/>
      <c r="AB1925" s="33"/>
    </row>
    <row r="1926" spans="1:28">
      <c r="A1926" s="33"/>
      <c r="B1926" s="33"/>
      <c r="C1926" s="33"/>
      <c r="D1926" s="33"/>
      <c r="E1926" s="33"/>
      <c r="F1926" s="33"/>
      <c r="G1926" s="33"/>
      <c r="H1926" s="33"/>
      <c r="I1926" s="33"/>
      <c r="J1926" s="33"/>
      <c r="K1926" s="33"/>
      <c r="L1926" s="33"/>
      <c r="M1926" s="33"/>
      <c r="N1926" s="33"/>
      <c r="O1926" s="33"/>
      <c r="P1926" s="33"/>
      <c r="Q1926" s="33"/>
      <c r="R1926" s="33"/>
      <c r="S1926" s="33"/>
      <c r="T1926" s="33"/>
      <c r="U1926" s="33"/>
      <c r="V1926" s="33"/>
      <c r="W1926" s="33"/>
      <c r="X1926" s="33"/>
      <c r="Y1926" s="33"/>
      <c r="Z1926" s="33"/>
      <c r="AA1926" s="33"/>
      <c r="AB1926" s="33"/>
    </row>
    <row r="1927" spans="1:28">
      <c r="A1927" s="33"/>
      <c r="B1927" s="33"/>
      <c r="C1927" s="33"/>
      <c r="D1927" s="33"/>
      <c r="E1927" s="33"/>
      <c r="F1927" s="33"/>
      <c r="G1927" s="33"/>
      <c r="H1927" s="33"/>
      <c r="I1927" s="33"/>
      <c r="J1927" s="33"/>
      <c r="K1927" s="33"/>
      <c r="L1927" s="33"/>
      <c r="M1927" s="33"/>
      <c r="N1927" s="33"/>
      <c r="O1927" s="33"/>
      <c r="P1927" s="33"/>
      <c r="Q1927" s="33"/>
      <c r="R1927" s="33"/>
      <c r="S1927" s="33"/>
      <c r="T1927" s="33"/>
      <c r="U1927" s="33"/>
      <c r="V1927" s="33"/>
      <c r="W1927" s="33"/>
      <c r="X1927" s="33"/>
      <c r="Y1927" s="33"/>
      <c r="Z1927" s="33"/>
      <c r="AA1927" s="33"/>
      <c r="AB1927" s="33"/>
    </row>
    <row r="1928" spans="1:28">
      <c r="A1928" s="33"/>
      <c r="B1928" s="33"/>
      <c r="C1928" s="33"/>
      <c r="D1928" s="33"/>
      <c r="E1928" s="33"/>
      <c r="F1928" s="33"/>
      <c r="G1928" s="33"/>
      <c r="H1928" s="33"/>
      <c r="I1928" s="33"/>
      <c r="J1928" s="33"/>
      <c r="K1928" s="33"/>
      <c r="L1928" s="33"/>
      <c r="M1928" s="33"/>
      <c r="N1928" s="33"/>
      <c r="O1928" s="33"/>
      <c r="P1928" s="33"/>
      <c r="Q1928" s="33"/>
      <c r="R1928" s="33"/>
      <c r="S1928" s="33"/>
      <c r="T1928" s="33"/>
      <c r="U1928" s="33"/>
      <c r="V1928" s="33"/>
      <c r="W1928" s="33"/>
      <c r="X1928" s="33"/>
      <c r="Y1928" s="33"/>
      <c r="Z1928" s="33"/>
      <c r="AA1928" s="33"/>
      <c r="AB1928" s="33"/>
    </row>
    <row r="1929" spans="1:28">
      <c r="A1929" s="33"/>
      <c r="B1929" s="33"/>
      <c r="C1929" s="33"/>
      <c r="D1929" s="33"/>
      <c r="E1929" s="33"/>
      <c r="F1929" s="33"/>
      <c r="G1929" s="33"/>
      <c r="H1929" s="33"/>
      <c r="I1929" s="33"/>
      <c r="J1929" s="33"/>
      <c r="K1929" s="33"/>
      <c r="L1929" s="33"/>
      <c r="M1929" s="33"/>
      <c r="N1929" s="33"/>
      <c r="O1929" s="33"/>
      <c r="P1929" s="33"/>
      <c r="Q1929" s="33"/>
      <c r="R1929" s="33"/>
      <c r="S1929" s="33"/>
      <c r="T1929" s="33"/>
      <c r="U1929" s="33"/>
      <c r="V1929" s="33"/>
      <c r="W1929" s="33"/>
      <c r="X1929" s="33"/>
      <c r="Y1929" s="33"/>
      <c r="Z1929" s="33"/>
      <c r="AA1929" s="33"/>
      <c r="AB1929" s="33"/>
    </row>
    <row r="1930" spans="1:28">
      <c r="A1930" s="33"/>
      <c r="B1930" s="33"/>
      <c r="C1930" s="33"/>
      <c r="D1930" s="33"/>
      <c r="E1930" s="33"/>
      <c r="F1930" s="33"/>
      <c r="G1930" s="33"/>
      <c r="H1930" s="33"/>
      <c r="I1930" s="33"/>
      <c r="J1930" s="33"/>
      <c r="K1930" s="33"/>
      <c r="L1930" s="33"/>
      <c r="M1930" s="33"/>
      <c r="N1930" s="33"/>
      <c r="O1930" s="33"/>
      <c r="P1930" s="33"/>
      <c r="Q1930" s="33"/>
      <c r="R1930" s="33"/>
      <c r="S1930" s="33"/>
      <c r="T1930" s="33"/>
      <c r="U1930" s="33"/>
      <c r="V1930" s="33"/>
      <c r="W1930" s="33"/>
      <c r="X1930" s="33"/>
      <c r="Y1930" s="33"/>
      <c r="Z1930" s="33"/>
      <c r="AA1930" s="33"/>
      <c r="AB1930" s="33"/>
    </row>
    <row r="1931" spans="1:28">
      <c r="A1931" s="33"/>
      <c r="B1931" s="33"/>
      <c r="C1931" s="33"/>
      <c r="D1931" s="33"/>
      <c r="E1931" s="33"/>
      <c r="F1931" s="33"/>
      <c r="G1931" s="33"/>
      <c r="H1931" s="33"/>
      <c r="I1931" s="33"/>
      <c r="J1931" s="33"/>
      <c r="K1931" s="33"/>
      <c r="L1931" s="33"/>
      <c r="M1931" s="33"/>
      <c r="N1931" s="33"/>
      <c r="O1931" s="33"/>
      <c r="P1931" s="33"/>
      <c r="Q1931" s="33"/>
      <c r="R1931" s="33"/>
      <c r="S1931" s="33"/>
      <c r="T1931" s="33"/>
      <c r="U1931" s="33"/>
      <c r="V1931" s="33"/>
      <c r="W1931" s="33"/>
      <c r="X1931" s="33"/>
      <c r="Y1931" s="33"/>
      <c r="Z1931" s="33"/>
      <c r="AA1931" s="33"/>
      <c r="AB1931" s="33"/>
    </row>
    <row r="1932" spans="1:28">
      <c r="A1932" s="33"/>
      <c r="B1932" s="33"/>
      <c r="C1932" s="33"/>
      <c r="D1932" s="33"/>
      <c r="E1932" s="33"/>
      <c r="F1932" s="33"/>
      <c r="G1932" s="33"/>
      <c r="H1932" s="33"/>
      <c r="I1932" s="33"/>
      <c r="J1932" s="33"/>
      <c r="K1932" s="33"/>
      <c r="L1932" s="33"/>
      <c r="M1932" s="33"/>
      <c r="N1932" s="33"/>
      <c r="O1932" s="33"/>
      <c r="P1932" s="33"/>
      <c r="Q1932" s="33"/>
      <c r="R1932" s="33"/>
      <c r="S1932" s="33"/>
      <c r="T1932" s="33"/>
      <c r="U1932" s="33"/>
      <c r="V1932" s="33"/>
      <c r="W1932" s="33"/>
      <c r="X1932" s="33"/>
      <c r="Y1932" s="33"/>
      <c r="Z1932" s="33"/>
      <c r="AA1932" s="33"/>
      <c r="AB1932" s="33"/>
    </row>
    <row r="1933" spans="1:28">
      <c r="A1933" s="33"/>
      <c r="B1933" s="33"/>
      <c r="C1933" s="33"/>
      <c r="D1933" s="33"/>
      <c r="E1933" s="33"/>
      <c r="F1933" s="33"/>
      <c r="G1933" s="33"/>
      <c r="H1933" s="33"/>
      <c r="I1933" s="33"/>
      <c r="J1933" s="33"/>
      <c r="K1933" s="33"/>
      <c r="L1933" s="33"/>
      <c r="M1933" s="33"/>
      <c r="N1933" s="33"/>
      <c r="O1933" s="33"/>
      <c r="P1933" s="33"/>
      <c r="Q1933" s="33"/>
      <c r="R1933" s="33"/>
      <c r="S1933" s="33"/>
      <c r="T1933" s="33"/>
      <c r="U1933" s="33"/>
      <c r="V1933" s="33"/>
      <c r="W1933" s="33"/>
      <c r="X1933" s="33"/>
      <c r="Y1933" s="33"/>
      <c r="Z1933" s="33"/>
      <c r="AA1933" s="33"/>
      <c r="AB1933" s="33"/>
    </row>
    <row r="1934" spans="1:28">
      <c r="A1934" s="33"/>
      <c r="B1934" s="33"/>
      <c r="C1934" s="33"/>
      <c r="D1934" s="33"/>
      <c r="E1934" s="33"/>
      <c r="F1934" s="33"/>
      <c r="G1934" s="33"/>
      <c r="H1934" s="33"/>
      <c r="I1934" s="33"/>
      <c r="J1934" s="33"/>
      <c r="K1934" s="33"/>
      <c r="L1934" s="33"/>
      <c r="M1934" s="33"/>
      <c r="N1934" s="33"/>
      <c r="O1934" s="33"/>
      <c r="P1934" s="33"/>
      <c r="Q1934" s="33"/>
      <c r="R1934" s="33"/>
      <c r="S1934" s="33"/>
      <c r="T1934" s="33"/>
      <c r="U1934" s="33"/>
      <c r="V1934" s="33"/>
      <c r="W1934" s="33"/>
      <c r="X1934" s="33"/>
      <c r="Y1934" s="33"/>
      <c r="Z1934" s="33"/>
      <c r="AA1934" s="33"/>
      <c r="AB1934" s="33"/>
    </row>
    <row r="1935" spans="1:28">
      <c r="A1935" s="33"/>
      <c r="B1935" s="33"/>
      <c r="C1935" s="33"/>
      <c r="D1935" s="33"/>
      <c r="E1935" s="33"/>
      <c r="F1935" s="33"/>
      <c r="G1935" s="33"/>
      <c r="H1935" s="33"/>
      <c r="I1935" s="33"/>
      <c r="J1935" s="33"/>
      <c r="K1935" s="33"/>
      <c r="L1935" s="33"/>
      <c r="M1935" s="33"/>
      <c r="N1935" s="33"/>
      <c r="O1935" s="33"/>
      <c r="P1935" s="33"/>
      <c r="Q1935" s="33"/>
      <c r="R1935" s="33"/>
      <c r="S1935" s="33"/>
      <c r="T1935" s="33"/>
      <c r="U1935" s="33"/>
      <c r="V1935" s="33"/>
      <c r="W1935" s="33"/>
      <c r="X1935" s="33"/>
      <c r="Y1935" s="33"/>
      <c r="Z1935" s="33"/>
      <c r="AA1935" s="33"/>
      <c r="AB1935" s="33"/>
    </row>
    <row r="1936" spans="1:28">
      <c r="A1936" s="33"/>
      <c r="B1936" s="33"/>
      <c r="C1936" s="33"/>
      <c r="D1936" s="33"/>
      <c r="E1936" s="33"/>
      <c r="F1936" s="33"/>
      <c r="G1936" s="33"/>
      <c r="H1936" s="33"/>
      <c r="I1936" s="33"/>
      <c r="J1936" s="33"/>
      <c r="K1936" s="33"/>
      <c r="L1936" s="33"/>
      <c r="M1936" s="33"/>
      <c r="N1936" s="33"/>
      <c r="O1936" s="33"/>
      <c r="P1936" s="33"/>
      <c r="Q1936" s="33"/>
      <c r="R1936" s="33"/>
      <c r="S1936" s="33"/>
      <c r="T1936" s="33"/>
      <c r="U1936" s="33"/>
      <c r="V1936" s="33"/>
      <c r="W1936" s="33"/>
      <c r="X1936" s="33"/>
      <c r="Y1936" s="33"/>
      <c r="Z1936" s="33"/>
      <c r="AA1936" s="33"/>
      <c r="AB1936" s="33"/>
    </row>
    <row r="1937" spans="1:28">
      <c r="A1937" s="33"/>
      <c r="B1937" s="33"/>
      <c r="C1937" s="33"/>
      <c r="D1937" s="33"/>
      <c r="E1937" s="33"/>
      <c r="F1937" s="33"/>
      <c r="G1937" s="33"/>
      <c r="H1937" s="33"/>
      <c r="I1937" s="33"/>
      <c r="J1937" s="33"/>
      <c r="K1937" s="33"/>
      <c r="L1937" s="33"/>
      <c r="M1937" s="33"/>
      <c r="N1937" s="33"/>
      <c r="O1937" s="33"/>
      <c r="P1937" s="33"/>
      <c r="Q1937" s="33"/>
      <c r="R1937" s="33"/>
      <c r="S1937" s="33"/>
      <c r="T1937" s="33"/>
      <c r="U1937" s="33"/>
      <c r="V1937" s="33"/>
      <c r="W1937" s="33"/>
      <c r="X1937" s="33"/>
      <c r="Y1937" s="33"/>
      <c r="Z1937" s="33"/>
      <c r="AA1937" s="33"/>
      <c r="AB1937" s="33"/>
    </row>
    <row r="1938" spans="1:28">
      <c r="A1938" s="33"/>
      <c r="B1938" s="33"/>
      <c r="C1938" s="33"/>
      <c r="D1938" s="33"/>
      <c r="E1938" s="33"/>
      <c r="F1938" s="33"/>
      <c r="G1938" s="33"/>
      <c r="H1938" s="33"/>
      <c r="I1938" s="33"/>
      <c r="J1938" s="33"/>
      <c r="K1938" s="33"/>
      <c r="L1938" s="33"/>
      <c r="M1938" s="33"/>
      <c r="N1938" s="33"/>
      <c r="O1938" s="33"/>
      <c r="P1938" s="33"/>
      <c r="Q1938" s="33"/>
      <c r="R1938" s="33"/>
      <c r="S1938" s="33"/>
      <c r="T1938" s="33"/>
      <c r="U1938" s="33"/>
      <c r="V1938" s="33"/>
      <c r="W1938" s="33"/>
      <c r="X1938" s="33"/>
      <c r="Y1938" s="33"/>
      <c r="Z1938" s="33"/>
      <c r="AA1938" s="33"/>
      <c r="AB1938" s="33"/>
    </row>
    <row r="1939" spans="1:28">
      <c r="A1939" s="33"/>
      <c r="B1939" s="33"/>
      <c r="C1939" s="33"/>
      <c r="D1939" s="33"/>
      <c r="E1939" s="33"/>
      <c r="F1939" s="33"/>
      <c r="G1939" s="33"/>
      <c r="H1939" s="33"/>
      <c r="I1939" s="33"/>
      <c r="J1939" s="33"/>
      <c r="K1939" s="33"/>
      <c r="L1939" s="33"/>
      <c r="M1939" s="33"/>
      <c r="N1939" s="33"/>
      <c r="O1939" s="33"/>
      <c r="P1939" s="33"/>
      <c r="Q1939" s="33"/>
      <c r="R1939" s="33"/>
      <c r="S1939" s="33"/>
      <c r="T1939" s="33"/>
      <c r="U1939" s="33"/>
      <c r="V1939" s="33"/>
      <c r="W1939" s="33"/>
      <c r="X1939" s="33"/>
      <c r="Y1939" s="33"/>
      <c r="Z1939" s="33"/>
      <c r="AA1939" s="33"/>
      <c r="AB1939" s="33"/>
    </row>
    <row r="1940" spans="1:28">
      <c r="A1940" s="33"/>
      <c r="B1940" s="33"/>
      <c r="C1940" s="33"/>
      <c r="D1940" s="33"/>
      <c r="E1940" s="33"/>
      <c r="F1940" s="33"/>
      <c r="G1940" s="33"/>
      <c r="H1940" s="33"/>
      <c r="I1940" s="33"/>
      <c r="J1940" s="33"/>
      <c r="K1940" s="33"/>
      <c r="L1940" s="33"/>
      <c r="M1940" s="33"/>
      <c r="N1940" s="33"/>
      <c r="O1940" s="33"/>
      <c r="P1940" s="33"/>
      <c r="Q1940" s="33"/>
      <c r="R1940" s="33"/>
      <c r="S1940" s="33"/>
      <c r="T1940" s="33"/>
      <c r="U1940" s="33"/>
      <c r="V1940" s="33"/>
      <c r="W1940" s="33"/>
      <c r="X1940" s="33"/>
      <c r="Y1940" s="33"/>
      <c r="Z1940" s="33"/>
      <c r="AA1940" s="33"/>
      <c r="AB1940" s="33"/>
    </row>
    <row r="1941" spans="1:28">
      <c r="A1941" s="33"/>
      <c r="B1941" s="33"/>
      <c r="C1941" s="33"/>
      <c r="D1941" s="33"/>
      <c r="E1941" s="33"/>
      <c r="F1941" s="33"/>
      <c r="G1941" s="33"/>
      <c r="H1941" s="33"/>
      <c r="I1941" s="33"/>
      <c r="J1941" s="33"/>
      <c r="K1941" s="33"/>
      <c r="L1941" s="33"/>
      <c r="M1941" s="33"/>
      <c r="N1941" s="33"/>
      <c r="O1941" s="33"/>
      <c r="P1941" s="33"/>
      <c r="Q1941" s="33"/>
      <c r="R1941" s="33"/>
      <c r="S1941" s="33"/>
      <c r="T1941" s="33"/>
      <c r="U1941" s="33"/>
      <c r="V1941" s="33"/>
      <c r="W1941" s="33"/>
      <c r="X1941" s="33"/>
      <c r="Y1941" s="33"/>
      <c r="Z1941" s="33"/>
      <c r="AA1941" s="33"/>
      <c r="AB1941" s="33"/>
    </row>
    <row r="1942" spans="1:28">
      <c r="A1942" s="33"/>
      <c r="B1942" s="33"/>
      <c r="C1942" s="33"/>
      <c r="D1942" s="33"/>
      <c r="E1942" s="33"/>
      <c r="F1942" s="33"/>
      <c r="G1942" s="33"/>
      <c r="H1942" s="33"/>
      <c r="I1942" s="33"/>
      <c r="J1942" s="33"/>
      <c r="K1942" s="33"/>
      <c r="L1942" s="33"/>
      <c r="M1942" s="33"/>
      <c r="N1942" s="33"/>
      <c r="O1942" s="33"/>
      <c r="P1942" s="33"/>
      <c r="Q1942" s="33"/>
      <c r="R1942" s="33"/>
      <c r="S1942" s="33"/>
      <c r="T1942" s="33"/>
      <c r="U1942" s="33"/>
      <c r="V1942" s="33"/>
      <c r="W1942" s="33"/>
      <c r="X1942" s="33"/>
      <c r="Y1942" s="33"/>
      <c r="Z1942" s="33"/>
      <c r="AA1942" s="33"/>
      <c r="AB1942" s="33"/>
    </row>
    <row r="1943" spans="1:28">
      <c r="A1943" s="33"/>
      <c r="B1943" s="33"/>
      <c r="C1943" s="33"/>
      <c r="D1943" s="33"/>
      <c r="E1943" s="33"/>
      <c r="F1943" s="33"/>
      <c r="G1943" s="33"/>
      <c r="H1943" s="33"/>
      <c r="I1943" s="33"/>
      <c r="J1943" s="33"/>
      <c r="K1943" s="33"/>
      <c r="L1943" s="33"/>
      <c r="M1943" s="33"/>
      <c r="N1943" s="33"/>
      <c r="O1943" s="33"/>
      <c r="P1943" s="33"/>
      <c r="Q1943" s="33"/>
      <c r="R1943" s="33"/>
      <c r="S1943" s="33"/>
      <c r="T1943" s="33"/>
      <c r="U1943" s="33"/>
      <c r="V1943" s="33"/>
      <c r="W1943" s="33"/>
      <c r="X1943" s="33"/>
      <c r="Y1943" s="33"/>
      <c r="Z1943" s="33"/>
      <c r="AA1943" s="33"/>
      <c r="AB1943" s="33"/>
    </row>
    <row r="1944" spans="1:28">
      <c r="A1944" s="33"/>
      <c r="B1944" s="33"/>
      <c r="C1944" s="33"/>
      <c r="D1944" s="33"/>
      <c r="E1944" s="33"/>
      <c r="F1944" s="33"/>
      <c r="G1944" s="33"/>
      <c r="H1944" s="33"/>
      <c r="I1944" s="33"/>
      <c r="J1944" s="33"/>
      <c r="K1944" s="33"/>
      <c r="L1944" s="33"/>
      <c r="M1944" s="33"/>
      <c r="N1944" s="33"/>
      <c r="O1944" s="33"/>
      <c r="P1944" s="33"/>
      <c r="Q1944" s="33"/>
      <c r="R1944" s="33"/>
      <c r="S1944" s="33"/>
      <c r="T1944" s="33"/>
      <c r="U1944" s="33"/>
      <c r="V1944" s="33"/>
      <c r="W1944" s="33"/>
      <c r="X1944" s="33"/>
      <c r="Y1944" s="33"/>
      <c r="Z1944" s="33"/>
      <c r="AA1944" s="33"/>
      <c r="AB1944" s="33"/>
    </row>
    <row r="1945" spans="1:28">
      <c r="A1945" s="33"/>
      <c r="B1945" s="33"/>
      <c r="C1945" s="33"/>
      <c r="D1945" s="33"/>
      <c r="E1945" s="33"/>
      <c r="F1945" s="33"/>
      <c r="G1945" s="33"/>
      <c r="H1945" s="33"/>
      <c r="I1945" s="33"/>
      <c r="J1945" s="33"/>
      <c r="K1945" s="33"/>
      <c r="L1945" s="33"/>
      <c r="M1945" s="33"/>
      <c r="N1945" s="33"/>
      <c r="O1945" s="33"/>
      <c r="P1945" s="33"/>
      <c r="Q1945" s="33"/>
      <c r="R1945" s="33"/>
      <c r="S1945" s="33"/>
      <c r="T1945" s="33"/>
      <c r="U1945" s="33"/>
      <c r="V1945" s="33"/>
      <c r="W1945" s="33"/>
      <c r="X1945" s="33"/>
      <c r="Y1945" s="33"/>
      <c r="Z1945" s="33"/>
      <c r="AA1945" s="33"/>
      <c r="AB1945" s="33"/>
    </row>
    <row r="1946" spans="1:28">
      <c r="A1946" s="33"/>
      <c r="B1946" s="33"/>
      <c r="C1946" s="33"/>
      <c r="D1946" s="33"/>
      <c r="E1946" s="33"/>
      <c r="F1946" s="33"/>
      <c r="G1946" s="33"/>
      <c r="H1946" s="33"/>
      <c r="I1946" s="33"/>
      <c r="J1946" s="33"/>
      <c r="K1946" s="33"/>
      <c r="L1946" s="33"/>
      <c r="M1946" s="33"/>
      <c r="N1946" s="33"/>
      <c r="O1946" s="33"/>
      <c r="P1946" s="33"/>
      <c r="Q1946" s="33"/>
      <c r="R1946" s="33"/>
      <c r="S1946" s="33"/>
      <c r="T1946" s="33"/>
      <c r="U1946" s="33"/>
      <c r="V1946" s="33"/>
      <c r="W1946" s="33"/>
      <c r="X1946" s="33"/>
      <c r="Y1946" s="33"/>
      <c r="Z1946" s="33"/>
      <c r="AA1946" s="33"/>
      <c r="AB1946" s="33"/>
    </row>
    <row r="1947" spans="1:28">
      <c r="A1947" s="33"/>
      <c r="B1947" s="33"/>
      <c r="C1947" s="33"/>
      <c r="D1947" s="33"/>
      <c r="E1947" s="33"/>
      <c r="F1947" s="33"/>
      <c r="G1947" s="33"/>
      <c r="H1947" s="33"/>
      <c r="I1947" s="33"/>
      <c r="J1947" s="33"/>
      <c r="K1947" s="33"/>
      <c r="L1947" s="33"/>
      <c r="M1947" s="33"/>
      <c r="N1947" s="33"/>
      <c r="O1947" s="33"/>
      <c r="P1947" s="33"/>
      <c r="Q1947" s="33"/>
      <c r="R1947" s="33"/>
      <c r="S1947" s="33"/>
      <c r="T1947" s="33"/>
      <c r="U1947" s="33"/>
      <c r="V1947" s="33"/>
      <c r="W1947" s="33"/>
      <c r="X1947" s="33"/>
      <c r="Y1947" s="33"/>
      <c r="Z1947" s="33"/>
      <c r="AA1947" s="33"/>
      <c r="AB1947" s="33"/>
    </row>
    <row r="1948" spans="1:28">
      <c r="A1948" s="33"/>
      <c r="B1948" s="33"/>
      <c r="C1948" s="33"/>
      <c r="D1948" s="33"/>
      <c r="E1948" s="33"/>
      <c r="F1948" s="33"/>
      <c r="G1948" s="33"/>
      <c r="H1948" s="33"/>
      <c r="I1948" s="33"/>
      <c r="J1948" s="33"/>
      <c r="K1948" s="33"/>
      <c r="L1948" s="33"/>
      <c r="M1948" s="33"/>
      <c r="N1948" s="33"/>
      <c r="O1948" s="33"/>
      <c r="P1948" s="33"/>
      <c r="Q1948" s="33"/>
      <c r="R1948" s="33"/>
      <c r="S1948" s="33"/>
      <c r="T1948" s="33"/>
      <c r="U1948" s="33"/>
      <c r="V1948" s="33"/>
      <c r="W1948" s="33"/>
      <c r="X1948" s="33"/>
      <c r="Y1948" s="33"/>
      <c r="Z1948" s="33"/>
      <c r="AA1948" s="33"/>
      <c r="AB1948" s="33"/>
    </row>
    <row r="1949" spans="1:28">
      <c r="A1949" s="33"/>
      <c r="B1949" s="33"/>
      <c r="C1949" s="33"/>
      <c r="D1949" s="33"/>
      <c r="E1949" s="33"/>
      <c r="F1949" s="33"/>
      <c r="G1949" s="33"/>
      <c r="H1949" s="33"/>
      <c r="I1949" s="33"/>
      <c r="J1949" s="33"/>
      <c r="K1949" s="33"/>
      <c r="L1949" s="33"/>
      <c r="M1949" s="33"/>
      <c r="N1949" s="33"/>
      <c r="O1949" s="33"/>
      <c r="P1949" s="33"/>
      <c r="Q1949" s="33"/>
      <c r="R1949" s="33"/>
      <c r="S1949" s="33"/>
      <c r="T1949" s="33"/>
      <c r="U1949" s="33"/>
      <c r="V1949" s="33"/>
      <c r="W1949" s="33"/>
      <c r="X1949" s="33"/>
      <c r="Y1949" s="33"/>
      <c r="Z1949" s="33"/>
      <c r="AA1949" s="33"/>
      <c r="AB1949" s="33"/>
    </row>
    <row r="1950" spans="1:28">
      <c r="A1950" s="33"/>
      <c r="B1950" s="33"/>
      <c r="C1950" s="33"/>
      <c r="D1950" s="33"/>
      <c r="E1950" s="33"/>
      <c r="F1950" s="33"/>
      <c r="G1950" s="33"/>
      <c r="H1950" s="33"/>
      <c r="I1950" s="33"/>
      <c r="J1950" s="33"/>
      <c r="K1950" s="33"/>
      <c r="L1950" s="33"/>
      <c r="M1950" s="33"/>
      <c r="N1950" s="33"/>
      <c r="O1950" s="33"/>
      <c r="P1950" s="33"/>
      <c r="Q1950" s="33"/>
      <c r="R1950" s="33"/>
      <c r="S1950" s="33"/>
      <c r="T1950" s="33"/>
      <c r="U1950" s="33"/>
      <c r="V1950" s="33"/>
      <c r="W1950" s="33"/>
      <c r="X1950" s="33"/>
      <c r="Y1950" s="33"/>
      <c r="Z1950" s="33"/>
      <c r="AA1950" s="33"/>
      <c r="AB1950" s="33"/>
    </row>
    <row r="1951" spans="1:28">
      <c r="A1951" s="33"/>
      <c r="B1951" s="33"/>
      <c r="C1951" s="33"/>
      <c r="D1951" s="33"/>
      <c r="E1951" s="33"/>
      <c r="F1951" s="33"/>
      <c r="G1951" s="33"/>
      <c r="H1951" s="33"/>
      <c r="I1951" s="33"/>
      <c r="J1951" s="33"/>
      <c r="K1951" s="33"/>
      <c r="L1951" s="33"/>
      <c r="M1951" s="33"/>
      <c r="N1951" s="33"/>
      <c r="O1951" s="33"/>
      <c r="P1951" s="33"/>
      <c r="Q1951" s="33"/>
      <c r="R1951" s="33"/>
      <c r="S1951" s="33"/>
      <c r="T1951" s="33"/>
      <c r="U1951" s="33"/>
      <c r="V1951" s="33"/>
      <c r="W1951" s="33"/>
      <c r="X1951" s="33"/>
      <c r="Y1951" s="33"/>
      <c r="Z1951" s="33"/>
      <c r="AA1951" s="33"/>
      <c r="AB1951" s="33"/>
    </row>
    <row r="1952" spans="1:28">
      <c r="A1952" s="33"/>
      <c r="B1952" s="33"/>
      <c r="C1952" s="33"/>
      <c r="D1952" s="33"/>
      <c r="E1952" s="33"/>
      <c r="F1952" s="33"/>
      <c r="G1952" s="33"/>
      <c r="H1952" s="33"/>
      <c r="I1952" s="33"/>
      <c r="J1952" s="33"/>
      <c r="K1952" s="33"/>
      <c r="L1952" s="33"/>
      <c r="M1952" s="33"/>
      <c r="N1952" s="33"/>
      <c r="O1952" s="33"/>
      <c r="P1952" s="33"/>
      <c r="Q1952" s="33"/>
      <c r="R1952" s="33"/>
      <c r="S1952" s="33"/>
      <c r="T1952" s="33"/>
      <c r="U1952" s="33"/>
      <c r="V1952" s="33"/>
      <c r="W1952" s="33"/>
      <c r="X1952" s="33"/>
      <c r="Y1952" s="33"/>
      <c r="Z1952" s="33"/>
      <c r="AA1952" s="33"/>
      <c r="AB1952" s="33"/>
    </row>
    <row r="1953" spans="1:28">
      <c r="A1953" s="33"/>
      <c r="B1953" s="33"/>
      <c r="C1953" s="33"/>
      <c r="D1953" s="33"/>
      <c r="E1953" s="33"/>
      <c r="F1953" s="33"/>
      <c r="G1953" s="33"/>
      <c r="H1953" s="33"/>
      <c r="I1953" s="33"/>
      <c r="J1953" s="33"/>
      <c r="K1953" s="33"/>
      <c r="L1953" s="33"/>
      <c r="M1953" s="33"/>
      <c r="N1953" s="33"/>
      <c r="O1953" s="33"/>
      <c r="P1953" s="33"/>
      <c r="Q1953" s="33"/>
      <c r="R1953" s="33"/>
      <c r="S1953" s="33"/>
      <c r="T1953" s="33"/>
      <c r="U1953" s="33"/>
      <c r="V1953" s="33"/>
      <c r="W1953" s="33"/>
      <c r="X1953" s="33"/>
      <c r="Y1953" s="33"/>
      <c r="Z1953" s="33"/>
      <c r="AA1953" s="33"/>
      <c r="AB1953" s="33"/>
    </row>
    <row r="1954" spans="1:28">
      <c r="A1954" s="33"/>
      <c r="B1954" s="33"/>
      <c r="C1954" s="33"/>
      <c r="D1954" s="33"/>
      <c r="E1954" s="33"/>
      <c r="F1954" s="33"/>
      <c r="G1954" s="33"/>
      <c r="H1954" s="33"/>
      <c r="I1954" s="33"/>
      <c r="J1954" s="33"/>
      <c r="K1954" s="33"/>
      <c r="L1954" s="33"/>
      <c r="M1954" s="33"/>
      <c r="N1954" s="33"/>
      <c r="O1954" s="33"/>
      <c r="P1954" s="33"/>
      <c r="Q1954" s="33"/>
      <c r="R1954" s="33"/>
      <c r="S1954" s="33"/>
      <c r="T1954" s="33"/>
      <c r="U1954" s="33"/>
      <c r="V1954" s="33"/>
      <c r="W1954" s="33"/>
      <c r="X1954" s="33"/>
      <c r="Y1954" s="33"/>
      <c r="Z1954" s="33"/>
      <c r="AA1954" s="33"/>
      <c r="AB1954" s="33"/>
    </row>
    <row r="1955" spans="1:28">
      <c r="A1955" s="33"/>
      <c r="B1955" s="33"/>
      <c r="C1955" s="33"/>
      <c r="D1955" s="33"/>
      <c r="E1955" s="33"/>
      <c r="F1955" s="33"/>
      <c r="G1955" s="33"/>
      <c r="H1955" s="33"/>
      <c r="I1955" s="33"/>
      <c r="J1955" s="33"/>
      <c r="K1955" s="33"/>
      <c r="L1955" s="33"/>
      <c r="M1955" s="33"/>
      <c r="N1955" s="33"/>
      <c r="O1955" s="33"/>
      <c r="P1955" s="33"/>
      <c r="Q1955" s="33"/>
      <c r="R1955" s="33"/>
      <c r="S1955" s="33"/>
      <c r="T1955" s="33"/>
      <c r="U1955" s="33"/>
      <c r="V1955" s="33"/>
      <c r="W1955" s="33"/>
      <c r="X1955" s="33"/>
      <c r="Y1955" s="33"/>
      <c r="Z1955" s="33"/>
      <c r="AA1955" s="33"/>
      <c r="AB1955" s="33"/>
    </row>
    <row r="1956" spans="1:28">
      <c r="A1956" s="33"/>
      <c r="B1956" s="33"/>
      <c r="C1956" s="33"/>
      <c r="D1956" s="33"/>
      <c r="E1956" s="33"/>
      <c r="F1956" s="33"/>
      <c r="G1956" s="33"/>
      <c r="H1956" s="33"/>
      <c r="I1956" s="33"/>
      <c r="J1956" s="33"/>
      <c r="K1956" s="33"/>
      <c r="L1956" s="33"/>
      <c r="M1956" s="33"/>
      <c r="N1956" s="33"/>
      <c r="O1956" s="33"/>
      <c r="P1956" s="33"/>
      <c r="Q1956" s="33"/>
      <c r="R1956" s="33"/>
      <c r="S1956" s="33"/>
      <c r="T1956" s="33"/>
      <c r="U1956" s="33"/>
      <c r="V1956" s="33"/>
      <c r="W1956" s="33"/>
      <c r="X1956" s="33"/>
      <c r="Y1956" s="33"/>
      <c r="Z1956" s="33"/>
      <c r="AA1956" s="33"/>
      <c r="AB1956" s="33"/>
    </row>
    <row r="1957" spans="1:28">
      <c r="A1957" s="33"/>
      <c r="B1957" s="33"/>
      <c r="C1957" s="33"/>
      <c r="D1957" s="33"/>
      <c r="E1957" s="33"/>
      <c r="F1957" s="33"/>
      <c r="G1957" s="33"/>
      <c r="H1957" s="33"/>
      <c r="I1957" s="33"/>
      <c r="J1957" s="33"/>
      <c r="K1957" s="33"/>
      <c r="L1957" s="33"/>
      <c r="M1957" s="33"/>
      <c r="N1957" s="33"/>
      <c r="O1957" s="33"/>
      <c r="P1957" s="33"/>
      <c r="Q1957" s="33"/>
      <c r="R1957" s="33"/>
      <c r="S1957" s="33"/>
      <c r="T1957" s="33"/>
      <c r="U1957" s="33"/>
      <c r="V1957" s="33"/>
      <c r="W1957" s="33"/>
      <c r="X1957" s="33"/>
      <c r="Y1957" s="33"/>
      <c r="Z1957" s="33"/>
      <c r="AA1957" s="33"/>
      <c r="AB1957" s="33"/>
    </row>
    <row r="1958" spans="1:28">
      <c r="A1958" s="33"/>
      <c r="B1958" s="33"/>
      <c r="C1958" s="33"/>
      <c r="D1958" s="33"/>
      <c r="E1958" s="33"/>
      <c r="F1958" s="33"/>
      <c r="G1958" s="33"/>
      <c r="H1958" s="33"/>
      <c r="I1958" s="33"/>
      <c r="J1958" s="33"/>
      <c r="K1958" s="33"/>
      <c r="L1958" s="33"/>
      <c r="M1958" s="33"/>
      <c r="N1958" s="33"/>
      <c r="O1958" s="33"/>
      <c r="P1958" s="33"/>
      <c r="Q1958" s="33"/>
      <c r="R1958" s="33"/>
      <c r="S1958" s="33"/>
      <c r="T1958" s="33"/>
      <c r="U1958" s="33"/>
      <c r="V1958" s="33"/>
      <c r="W1958" s="33"/>
      <c r="X1958" s="33"/>
      <c r="Y1958" s="33"/>
      <c r="Z1958" s="33"/>
      <c r="AA1958" s="33"/>
      <c r="AB1958" s="33"/>
    </row>
    <row r="1959" spans="1:28">
      <c r="A1959" s="33"/>
      <c r="B1959" s="33"/>
      <c r="C1959" s="33"/>
      <c r="D1959" s="33"/>
      <c r="E1959" s="33"/>
      <c r="F1959" s="33"/>
      <c r="G1959" s="33"/>
      <c r="H1959" s="33"/>
      <c r="I1959" s="33"/>
      <c r="J1959" s="33"/>
      <c r="K1959" s="33"/>
      <c r="L1959" s="33"/>
      <c r="M1959" s="33"/>
      <c r="N1959" s="33"/>
      <c r="O1959" s="33"/>
      <c r="P1959" s="33"/>
      <c r="Q1959" s="33"/>
      <c r="R1959" s="33"/>
      <c r="S1959" s="33"/>
      <c r="T1959" s="33"/>
      <c r="U1959" s="33"/>
      <c r="V1959" s="33"/>
      <c r="W1959" s="33"/>
      <c r="X1959" s="33"/>
      <c r="Y1959" s="33"/>
      <c r="Z1959" s="33"/>
      <c r="AA1959" s="33"/>
      <c r="AB1959" s="33"/>
    </row>
    <row r="1960" spans="1:28">
      <c r="A1960" s="33"/>
      <c r="B1960" s="33"/>
      <c r="C1960" s="33"/>
      <c r="D1960" s="33"/>
      <c r="E1960" s="33"/>
      <c r="F1960" s="33"/>
      <c r="G1960" s="33"/>
      <c r="H1960" s="33"/>
      <c r="I1960" s="33"/>
      <c r="J1960" s="33"/>
      <c r="K1960" s="33"/>
      <c r="L1960" s="33"/>
      <c r="M1960" s="33"/>
      <c r="N1960" s="33"/>
      <c r="O1960" s="33"/>
      <c r="P1960" s="33"/>
      <c r="Q1960" s="33"/>
      <c r="R1960" s="33"/>
      <c r="S1960" s="33"/>
      <c r="T1960" s="33"/>
      <c r="U1960" s="33"/>
      <c r="V1960" s="33"/>
      <c r="W1960" s="33"/>
      <c r="X1960" s="33"/>
      <c r="Y1960" s="33"/>
      <c r="Z1960" s="33"/>
      <c r="AA1960" s="33"/>
      <c r="AB1960" s="33"/>
    </row>
    <row r="1961" spans="1:28">
      <c r="A1961" s="33"/>
      <c r="B1961" s="33"/>
      <c r="C1961" s="33"/>
      <c r="D1961" s="33"/>
      <c r="E1961" s="33"/>
      <c r="F1961" s="33"/>
      <c r="G1961" s="33"/>
      <c r="H1961" s="33"/>
      <c r="I1961" s="33"/>
      <c r="J1961" s="33"/>
      <c r="K1961" s="33"/>
      <c r="L1961" s="33"/>
      <c r="M1961" s="33"/>
      <c r="N1961" s="33"/>
      <c r="O1961" s="33"/>
      <c r="P1961" s="33"/>
      <c r="Q1961" s="33"/>
      <c r="R1961" s="33"/>
      <c r="S1961" s="33"/>
      <c r="T1961" s="33"/>
      <c r="U1961" s="33"/>
      <c r="V1961" s="33"/>
      <c r="W1961" s="33"/>
      <c r="X1961" s="33"/>
      <c r="Y1961" s="33"/>
      <c r="Z1961" s="33"/>
      <c r="AA1961" s="33"/>
      <c r="AB1961" s="33"/>
    </row>
    <row r="1962" spans="1:28">
      <c r="A1962" s="33"/>
      <c r="B1962" s="33"/>
      <c r="C1962" s="33"/>
      <c r="D1962" s="33"/>
      <c r="E1962" s="33"/>
      <c r="F1962" s="33"/>
      <c r="G1962" s="33"/>
      <c r="H1962" s="33"/>
      <c r="I1962" s="33"/>
      <c r="J1962" s="33"/>
      <c r="K1962" s="33"/>
      <c r="L1962" s="33"/>
      <c r="M1962" s="33"/>
      <c r="N1962" s="33"/>
      <c r="O1962" s="33"/>
      <c r="P1962" s="33"/>
      <c r="Q1962" s="33"/>
      <c r="R1962" s="33"/>
      <c r="S1962" s="33"/>
      <c r="T1962" s="33"/>
      <c r="U1962" s="33"/>
      <c r="V1962" s="33"/>
      <c r="W1962" s="33"/>
      <c r="X1962" s="33"/>
      <c r="Y1962" s="33"/>
      <c r="Z1962" s="33"/>
      <c r="AA1962" s="33"/>
      <c r="AB1962" s="33"/>
    </row>
    <row r="1963" spans="1:28">
      <c r="A1963" s="33"/>
      <c r="B1963" s="33"/>
      <c r="C1963" s="33"/>
      <c r="D1963" s="33"/>
      <c r="E1963" s="33"/>
      <c r="F1963" s="33"/>
      <c r="G1963" s="33"/>
      <c r="H1963" s="33"/>
      <c r="I1963" s="33"/>
      <c r="J1963" s="33"/>
      <c r="K1963" s="33"/>
      <c r="L1963" s="33"/>
      <c r="M1963" s="33"/>
      <c r="N1963" s="33"/>
      <c r="O1963" s="33"/>
      <c r="P1963" s="33"/>
      <c r="Q1963" s="33"/>
      <c r="R1963" s="33"/>
      <c r="S1963" s="33"/>
      <c r="T1963" s="33"/>
      <c r="U1963" s="33"/>
      <c r="V1963" s="33"/>
      <c r="W1963" s="33"/>
      <c r="X1963" s="33"/>
      <c r="Y1963" s="33"/>
      <c r="Z1963" s="33"/>
      <c r="AA1963" s="33"/>
      <c r="AB1963" s="33"/>
    </row>
    <row r="1964" spans="1:28">
      <c r="A1964" s="33"/>
      <c r="B1964" s="33"/>
      <c r="C1964" s="33"/>
      <c r="D1964" s="33"/>
      <c r="E1964" s="33"/>
      <c r="F1964" s="33"/>
      <c r="G1964" s="33"/>
      <c r="H1964" s="33"/>
      <c r="I1964" s="33"/>
      <c r="J1964" s="33"/>
      <c r="K1964" s="33"/>
      <c r="L1964" s="33"/>
      <c r="M1964" s="33"/>
      <c r="N1964" s="33"/>
      <c r="O1964" s="33"/>
      <c r="P1964" s="33"/>
      <c r="Q1964" s="33"/>
      <c r="R1964" s="33"/>
      <c r="S1964" s="33"/>
      <c r="T1964" s="33"/>
      <c r="U1964" s="33"/>
      <c r="V1964" s="33"/>
      <c r="W1964" s="33"/>
      <c r="X1964" s="33"/>
      <c r="Y1964" s="33"/>
      <c r="Z1964" s="33"/>
      <c r="AA1964" s="33"/>
      <c r="AB1964" s="33"/>
    </row>
    <row r="1965" spans="1:28">
      <c r="A1965" s="33"/>
      <c r="B1965" s="33"/>
      <c r="C1965" s="33"/>
      <c r="D1965" s="33"/>
      <c r="E1965" s="33"/>
      <c r="F1965" s="33"/>
      <c r="G1965" s="33"/>
      <c r="H1965" s="33"/>
      <c r="I1965" s="33"/>
      <c r="J1965" s="33"/>
      <c r="K1965" s="33"/>
      <c r="L1965" s="33"/>
      <c r="M1965" s="33"/>
      <c r="N1965" s="33"/>
      <c r="O1965" s="33"/>
      <c r="P1965" s="33"/>
      <c r="Q1965" s="33"/>
      <c r="R1965" s="33"/>
      <c r="S1965" s="33"/>
      <c r="T1965" s="33"/>
      <c r="U1965" s="33"/>
      <c r="V1965" s="33"/>
      <c r="W1965" s="33"/>
      <c r="X1965" s="33"/>
      <c r="Y1965" s="33"/>
      <c r="Z1965" s="33"/>
      <c r="AA1965" s="33"/>
      <c r="AB1965" s="33"/>
    </row>
    <row r="1966" spans="1:28">
      <c r="A1966" s="33"/>
      <c r="B1966" s="33"/>
      <c r="C1966" s="33"/>
      <c r="D1966" s="33"/>
      <c r="E1966" s="33"/>
      <c r="F1966" s="33"/>
      <c r="G1966" s="33"/>
      <c r="H1966" s="33"/>
      <c r="I1966" s="33"/>
      <c r="J1966" s="33"/>
      <c r="K1966" s="33"/>
      <c r="L1966" s="33"/>
      <c r="M1966" s="33"/>
      <c r="N1966" s="33"/>
      <c r="O1966" s="33"/>
      <c r="P1966" s="33"/>
      <c r="Q1966" s="33"/>
      <c r="R1966" s="33"/>
      <c r="S1966" s="33"/>
      <c r="T1966" s="33"/>
      <c r="U1966" s="33"/>
      <c r="V1966" s="33"/>
      <c r="W1966" s="33"/>
      <c r="X1966" s="33"/>
      <c r="Y1966" s="33"/>
      <c r="Z1966" s="33"/>
      <c r="AA1966" s="33"/>
      <c r="AB1966" s="33"/>
    </row>
    <row r="1967" spans="1:28">
      <c r="A1967" s="33"/>
      <c r="B1967" s="33"/>
      <c r="C1967" s="33"/>
      <c r="D1967" s="33"/>
      <c r="E1967" s="33"/>
      <c r="F1967" s="33"/>
      <c r="G1967" s="33"/>
      <c r="H1967" s="33"/>
      <c r="I1967" s="33"/>
      <c r="J1967" s="33"/>
      <c r="K1967" s="33"/>
      <c r="L1967" s="33"/>
      <c r="M1967" s="33"/>
      <c r="N1967" s="33"/>
      <c r="O1967" s="33"/>
      <c r="P1967" s="33"/>
      <c r="Q1967" s="33"/>
      <c r="R1967" s="33"/>
      <c r="S1967" s="33"/>
      <c r="T1967" s="33"/>
      <c r="U1967" s="33"/>
      <c r="V1967" s="33"/>
      <c r="W1967" s="33"/>
      <c r="X1967" s="33"/>
      <c r="Y1967" s="33"/>
      <c r="Z1967" s="33"/>
      <c r="AA1967" s="33"/>
      <c r="AB1967" s="33"/>
    </row>
    <row r="1968" spans="1:28">
      <c r="A1968" s="33"/>
      <c r="B1968" s="33"/>
      <c r="C1968" s="33"/>
      <c r="D1968" s="33"/>
      <c r="E1968" s="33"/>
      <c r="F1968" s="33"/>
      <c r="G1968" s="33"/>
      <c r="H1968" s="33"/>
      <c r="I1968" s="33"/>
      <c r="J1968" s="33"/>
      <c r="K1968" s="33"/>
      <c r="L1968" s="33"/>
      <c r="M1968" s="33"/>
      <c r="N1968" s="33"/>
      <c r="O1968" s="33"/>
      <c r="P1968" s="33"/>
      <c r="Q1968" s="33"/>
      <c r="R1968" s="33"/>
      <c r="S1968" s="33"/>
      <c r="T1968" s="33"/>
      <c r="U1968" s="33"/>
      <c r="V1968" s="33"/>
      <c r="W1968" s="33"/>
      <c r="X1968" s="33"/>
      <c r="Y1968" s="33"/>
      <c r="Z1968" s="33"/>
      <c r="AA1968" s="33"/>
      <c r="AB1968" s="33"/>
    </row>
    <row r="1969" spans="1:28">
      <c r="A1969" s="33"/>
      <c r="B1969" s="33"/>
      <c r="C1969" s="33"/>
      <c r="D1969" s="33"/>
      <c r="E1969" s="33"/>
      <c r="F1969" s="33"/>
      <c r="G1969" s="33"/>
      <c r="H1969" s="33"/>
      <c r="I1969" s="33"/>
      <c r="J1969" s="33"/>
      <c r="K1969" s="33"/>
      <c r="L1969" s="33"/>
      <c r="M1969" s="33"/>
      <c r="N1969" s="33"/>
      <c r="O1969" s="33"/>
      <c r="P1969" s="33"/>
      <c r="Q1969" s="33"/>
      <c r="R1969" s="33"/>
      <c r="S1969" s="33"/>
      <c r="T1969" s="33"/>
      <c r="U1969" s="33"/>
      <c r="V1969" s="33"/>
      <c r="W1969" s="33"/>
      <c r="X1969" s="33"/>
      <c r="Y1969" s="33"/>
      <c r="Z1969" s="33"/>
      <c r="AA1969" s="33"/>
      <c r="AB1969" s="33"/>
    </row>
    <row r="1970" spans="1:28">
      <c r="A1970" s="33"/>
      <c r="B1970" s="33"/>
      <c r="C1970" s="33"/>
      <c r="D1970" s="33"/>
      <c r="E1970" s="33"/>
      <c r="F1970" s="33"/>
      <c r="G1970" s="33"/>
      <c r="H1970" s="33"/>
      <c r="I1970" s="33"/>
      <c r="J1970" s="33"/>
      <c r="K1970" s="33"/>
      <c r="L1970" s="33"/>
      <c r="M1970" s="33"/>
      <c r="N1970" s="33"/>
      <c r="O1970" s="33"/>
      <c r="P1970" s="33"/>
      <c r="Q1970" s="33"/>
      <c r="R1970" s="33"/>
      <c r="S1970" s="33"/>
      <c r="T1970" s="33"/>
      <c r="U1970" s="33"/>
      <c r="V1970" s="33"/>
      <c r="W1970" s="33"/>
      <c r="X1970" s="33"/>
      <c r="Y1970" s="33"/>
      <c r="Z1970" s="33"/>
      <c r="AA1970" s="33"/>
      <c r="AB1970" s="33"/>
    </row>
    <row r="1971" spans="1:28">
      <c r="A1971" s="33"/>
      <c r="B1971" s="33"/>
      <c r="C1971" s="33"/>
      <c r="D1971" s="33"/>
      <c r="E1971" s="33"/>
      <c r="F1971" s="33"/>
      <c r="G1971" s="33"/>
      <c r="H1971" s="33"/>
      <c r="I1971" s="33"/>
      <c r="J1971" s="33"/>
      <c r="K1971" s="33"/>
      <c r="L1971" s="33"/>
      <c r="M1971" s="33"/>
      <c r="N1971" s="33"/>
      <c r="O1971" s="33"/>
      <c r="P1971" s="33"/>
      <c r="Q1971" s="33"/>
      <c r="R1971" s="33"/>
      <c r="S1971" s="33"/>
      <c r="T1971" s="33"/>
      <c r="U1971" s="33"/>
      <c r="V1971" s="33"/>
      <c r="W1971" s="33"/>
      <c r="X1971" s="33"/>
      <c r="Y1971" s="33"/>
      <c r="Z1971" s="33"/>
      <c r="AA1971" s="33"/>
      <c r="AB1971" s="33"/>
    </row>
    <row r="1972" spans="1:28">
      <c r="A1972" s="33"/>
      <c r="B1972" s="33"/>
      <c r="C1972" s="33"/>
      <c r="D1972" s="33"/>
      <c r="E1972" s="33"/>
      <c r="F1972" s="33"/>
      <c r="G1972" s="33"/>
      <c r="H1972" s="33"/>
      <c r="I1972" s="33"/>
      <c r="J1972" s="33"/>
      <c r="K1972" s="33"/>
      <c r="L1972" s="33"/>
      <c r="M1972" s="33"/>
      <c r="N1972" s="33"/>
      <c r="O1972" s="33"/>
      <c r="P1972" s="33"/>
      <c r="Q1972" s="33"/>
      <c r="R1972" s="33"/>
      <c r="S1972" s="33"/>
      <c r="T1972" s="33"/>
      <c r="U1972" s="33"/>
      <c r="V1972" s="33"/>
      <c r="W1972" s="33"/>
      <c r="X1972" s="33"/>
      <c r="Y1972" s="33"/>
      <c r="Z1972" s="33"/>
      <c r="AA1972" s="33"/>
      <c r="AB1972" s="33"/>
    </row>
    <row r="1973" spans="1:28">
      <c r="A1973" s="33"/>
      <c r="B1973" s="33"/>
      <c r="C1973" s="33"/>
      <c r="D1973" s="33"/>
      <c r="E1973" s="33"/>
      <c r="F1973" s="33"/>
      <c r="G1973" s="33"/>
      <c r="H1973" s="33"/>
      <c r="I1973" s="33"/>
      <c r="J1973" s="33"/>
      <c r="K1973" s="33"/>
      <c r="L1973" s="33"/>
      <c r="M1973" s="33"/>
      <c r="N1973" s="33"/>
      <c r="O1973" s="33"/>
      <c r="P1973" s="33"/>
      <c r="Q1973" s="33"/>
      <c r="R1973" s="33"/>
      <c r="S1973" s="33"/>
      <c r="T1973" s="33"/>
      <c r="U1973" s="33"/>
      <c r="V1973" s="33"/>
      <c r="W1973" s="33"/>
      <c r="X1973" s="33"/>
      <c r="Y1973" s="33"/>
      <c r="Z1973" s="33"/>
      <c r="AA1973" s="33"/>
      <c r="AB1973" s="33"/>
    </row>
    <row r="1974" spans="1:28">
      <c r="A1974" s="33"/>
      <c r="B1974" s="33"/>
      <c r="C1974" s="33"/>
      <c r="D1974" s="33"/>
      <c r="E1974" s="33"/>
      <c r="F1974" s="33"/>
      <c r="G1974" s="33"/>
      <c r="H1974" s="33"/>
      <c r="I1974" s="33"/>
      <c r="J1974" s="33"/>
      <c r="K1974" s="33"/>
      <c r="L1974" s="33"/>
      <c r="M1974" s="33"/>
      <c r="N1974" s="33"/>
      <c r="O1974" s="33"/>
      <c r="P1974" s="33"/>
      <c r="Q1974" s="33"/>
      <c r="R1974" s="33"/>
      <c r="S1974" s="33"/>
      <c r="T1974" s="33"/>
      <c r="U1974" s="33"/>
      <c r="V1974" s="33"/>
      <c r="W1974" s="33"/>
      <c r="X1974" s="33"/>
      <c r="Y1974" s="33"/>
      <c r="Z1974" s="33"/>
      <c r="AA1974" s="33"/>
      <c r="AB1974" s="33"/>
    </row>
    <row r="1975" spans="1:28">
      <c r="A1975" s="33"/>
      <c r="B1975" s="33"/>
      <c r="C1975" s="33"/>
      <c r="D1975" s="33"/>
      <c r="E1975" s="33"/>
      <c r="F1975" s="33"/>
      <c r="G1975" s="33"/>
      <c r="H1975" s="33"/>
      <c r="I1975" s="33"/>
      <c r="J1975" s="33"/>
      <c r="K1975" s="33"/>
      <c r="L1975" s="33"/>
      <c r="M1975" s="33"/>
      <c r="N1975" s="33"/>
      <c r="O1975" s="33"/>
      <c r="P1975" s="33"/>
      <c r="Q1975" s="33"/>
      <c r="R1975" s="33"/>
      <c r="S1975" s="33"/>
      <c r="T1975" s="33"/>
      <c r="U1975" s="33"/>
      <c r="V1975" s="33"/>
      <c r="W1975" s="33"/>
      <c r="X1975" s="33"/>
      <c r="Y1975" s="33"/>
      <c r="Z1975" s="33"/>
      <c r="AA1975" s="33"/>
      <c r="AB1975" s="33"/>
    </row>
    <row r="1976" spans="1:28">
      <c r="A1976" s="33"/>
      <c r="B1976" s="33"/>
      <c r="C1976" s="33"/>
      <c r="D1976" s="33"/>
      <c r="E1976" s="33"/>
      <c r="F1976" s="33"/>
      <c r="G1976" s="33"/>
      <c r="H1976" s="33"/>
      <c r="I1976" s="33"/>
      <c r="J1976" s="33"/>
      <c r="K1976" s="33"/>
      <c r="L1976" s="33"/>
      <c r="M1976" s="33"/>
      <c r="N1976" s="33"/>
      <c r="O1976" s="33"/>
      <c r="P1976" s="33"/>
      <c r="Q1976" s="33"/>
      <c r="R1976" s="33"/>
      <c r="S1976" s="33"/>
      <c r="T1976" s="33"/>
      <c r="U1976" s="33"/>
      <c r="V1976" s="33"/>
      <c r="W1976" s="33"/>
      <c r="X1976" s="33"/>
      <c r="Y1976" s="33"/>
      <c r="Z1976" s="33"/>
      <c r="AA1976" s="33"/>
      <c r="AB1976" s="33"/>
    </row>
    <row r="1977" spans="1:28">
      <c r="A1977" s="33"/>
      <c r="B1977" s="33"/>
      <c r="C1977" s="33"/>
      <c r="D1977" s="33"/>
      <c r="E1977" s="33"/>
      <c r="F1977" s="33"/>
      <c r="G1977" s="33"/>
      <c r="H1977" s="33"/>
      <c r="I1977" s="33"/>
      <c r="J1977" s="33"/>
      <c r="K1977" s="33"/>
      <c r="L1977" s="33"/>
      <c r="M1977" s="33"/>
      <c r="N1977" s="33"/>
      <c r="O1977" s="33"/>
      <c r="P1977" s="33"/>
      <c r="Q1977" s="33"/>
      <c r="R1977" s="33"/>
      <c r="S1977" s="33"/>
      <c r="T1977" s="33"/>
      <c r="U1977" s="33"/>
      <c r="V1977" s="33"/>
      <c r="W1977" s="33"/>
      <c r="X1977" s="33"/>
      <c r="Y1977" s="33"/>
      <c r="Z1977" s="33"/>
      <c r="AA1977" s="33"/>
      <c r="AB1977" s="33"/>
    </row>
    <row r="1978" spans="1:28">
      <c r="A1978" s="33"/>
      <c r="B1978" s="33"/>
      <c r="C1978" s="33"/>
      <c r="D1978" s="33"/>
      <c r="E1978" s="33"/>
      <c r="F1978" s="33"/>
      <c r="G1978" s="33"/>
      <c r="H1978" s="33"/>
      <c r="I1978" s="33"/>
      <c r="J1978" s="33"/>
      <c r="K1978" s="33"/>
      <c r="L1978" s="33"/>
      <c r="M1978" s="33"/>
      <c r="N1978" s="33"/>
      <c r="O1978" s="33"/>
      <c r="P1978" s="33"/>
      <c r="Q1978" s="33"/>
      <c r="R1978" s="33"/>
      <c r="S1978" s="33"/>
      <c r="T1978" s="33"/>
      <c r="U1978" s="33"/>
      <c r="V1978" s="33"/>
      <c r="W1978" s="33"/>
      <c r="X1978" s="33"/>
      <c r="Y1978" s="33"/>
      <c r="Z1978" s="33"/>
      <c r="AA1978" s="33"/>
      <c r="AB1978" s="33"/>
    </row>
    <row r="1979" spans="1:28">
      <c r="A1979" s="33"/>
      <c r="B1979" s="33"/>
      <c r="C1979" s="33"/>
      <c r="D1979" s="33"/>
      <c r="E1979" s="33"/>
      <c r="F1979" s="33"/>
      <c r="G1979" s="33"/>
      <c r="H1979" s="33"/>
      <c r="I1979" s="33"/>
      <c r="J1979" s="33"/>
      <c r="K1979" s="33"/>
      <c r="L1979" s="33"/>
      <c r="M1979" s="33"/>
      <c r="N1979" s="33"/>
      <c r="O1979" s="33"/>
      <c r="P1979" s="33"/>
      <c r="Q1979" s="33"/>
      <c r="R1979" s="33"/>
      <c r="S1979" s="33"/>
      <c r="T1979" s="33"/>
      <c r="U1979" s="33"/>
      <c r="V1979" s="33"/>
      <c r="W1979" s="33"/>
      <c r="X1979" s="33"/>
      <c r="Y1979" s="33"/>
      <c r="Z1979" s="33"/>
      <c r="AA1979" s="33"/>
      <c r="AB1979" s="33"/>
    </row>
    <row r="1980" spans="1:28">
      <c r="A1980" s="33"/>
      <c r="B1980" s="33"/>
      <c r="C1980" s="33"/>
      <c r="D1980" s="33"/>
      <c r="E1980" s="33"/>
      <c r="F1980" s="33"/>
      <c r="G1980" s="33"/>
      <c r="H1980" s="33"/>
      <c r="I1980" s="33"/>
      <c r="J1980" s="33"/>
      <c r="K1980" s="33"/>
      <c r="L1980" s="33"/>
      <c r="M1980" s="33"/>
      <c r="N1980" s="33"/>
      <c r="O1980" s="33"/>
      <c r="P1980" s="33"/>
      <c r="Q1980" s="33"/>
      <c r="R1980" s="33"/>
      <c r="S1980" s="33"/>
      <c r="T1980" s="33"/>
      <c r="U1980" s="33"/>
      <c r="V1980" s="33"/>
      <c r="W1980" s="33"/>
      <c r="X1980" s="33"/>
      <c r="Y1980" s="33"/>
      <c r="Z1980" s="33"/>
      <c r="AA1980" s="33"/>
      <c r="AB1980" s="33"/>
    </row>
    <row r="1981" spans="1:28">
      <c r="A1981" s="33"/>
      <c r="B1981" s="33"/>
      <c r="C1981" s="33"/>
      <c r="D1981" s="33"/>
      <c r="E1981" s="33"/>
      <c r="F1981" s="33"/>
      <c r="G1981" s="33"/>
      <c r="H1981" s="33"/>
      <c r="I1981" s="33"/>
      <c r="J1981" s="33"/>
      <c r="K1981" s="33"/>
      <c r="L1981" s="33"/>
      <c r="M1981" s="33"/>
      <c r="N1981" s="33"/>
      <c r="O1981" s="33"/>
      <c r="P1981" s="33"/>
      <c r="Q1981" s="33"/>
      <c r="R1981" s="33"/>
      <c r="S1981" s="33"/>
      <c r="T1981" s="33"/>
      <c r="U1981" s="33"/>
      <c r="V1981" s="33"/>
      <c r="W1981" s="33"/>
      <c r="X1981" s="33"/>
      <c r="Y1981" s="33"/>
      <c r="Z1981" s="33"/>
      <c r="AA1981" s="33"/>
      <c r="AB1981" s="33"/>
    </row>
    <row r="1982" spans="1:28">
      <c r="A1982" s="33"/>
      <c r="B1982" s="33"/>
      <c r="C1982" s="33"/>
      <c r="D1982" s="33"/>
      <c r="E1982" s="33"/>
      <c r="F1982" s="33"/>
      <c r="G1982" s="33"/>
      <c r="H1982" s="33"/>
      <c r="I1982" s="33"/>
      <c r="J1982" s="33"/>
      <c r="K1982" s="33"/>
      <c r="L1982" s="33"/>
      <c r="M1982" s="33"/>
      <c r="N1982" s="33"/>
      <c r="O1982" s="33"/>
      <c r="P1982" s="33"/>
      <c r="Q1982" s="33"/>
      <c r="R1982" s="33"/>
      <c r="S1982" s="33"/>
      <c r="T1982" s="33"/>
      <c r="U1982" s="33"/>
      <c r="V1982" s="33"/>
      <c r="W1982" s="33"/>
      <c r="X1982" s="33"/>
      <c r="Y1982" s="33"/>
      <c r="Z1982" s="33"/>
      <c r="AA1982" s="33"/>
      <c r="AB1982" s="33"/>
    </row>
    <row r="1983" spans="1:28">
      <c r="A1983" s="33"/>
      <c r="B1983" s="33"/>
      <c r="C1983" s="33"/>
      <c r="D1983" s="33"/>
      <c r="E1983" s="33"/>
      <c r="F1983" s="33"/>
      <c r="G1983" s="33"/>
      <c r="H1983" s="33"/>
      <c r="I1983" s="33"/>
      <c r="J1983" s="33"/>
      <c r="K1983" s="33"/>
      <c r="L1983" s="33"/>
      <c r="M1983" s="33"/>
      <c r="N1983" s="33"/>
      <c r="O1983" s="33"/>
      <c r="P1983" s="33"/>
      <c r="Q1983" s="33"/>
      <c r="R1983" s="33"/>
      <c r="S1983" s="33"/>
      <c r="T1983" s="33"/>
      <c r="U1983" s="33"/>
      <c r="V1983" s="33"/>
      <c r="W1983" s="33"/>
      <c r="X1983" s="33"/>
      <c r="Y1983" s="33"/>
      <c r="Z1983" s="33"/>
      <c r="AA1983" s="33"/>
      <c r="AB1983" s="33"/>
    </row>
    <row r="1984" spans="1:28">
      <c r="A1984" s="33"/>
      <c r="B1984" s="33"/>
      <c r="C1984" s="33"/>
      <c r="D1984" s="33"/>
      <c r="E1984" s="33"/>
      <c r="F1984" s="33"/>
      <c r="G1984" s="33"/>
      <c r="H1984" s="33"/>
      <c r="I1984" s="33"/>
      <c r="J1984" s="33"/>
      <c r="K1984" s="33"/>
      <c r="L1984" s="33"/>
      <c r="M1984" s="33"/>
      <c r="N1984" s="33"/>
      <c r="O1984" s="33"/>
      <c r="P1984" s="33"/>
      <c r="Q1984" s="33"/>
      <c r="R1984" s="33"/>
      <c r="S1984" s="33"/>
      <c r="T1984" s="33"/>
      <c r="U1984" s="33"/>
      <c r="V1984" s="33"/>
      <c r="W1984" s="33"/>
      <c r="X1984" s="33"/>
      <c r="Y1984" s="33"/>
      <c r="Z1984" s="33"/>
      <c r="AA1984" s="33"/>
      <c r="AB1984" s="33"/>
    </row>
    <row r="1985" spans="1:28">
      <c r="A1985" s="33"/>
      <c r="B1985" s="33"/>
      <c r="C1985" s="33"/>
      <c r="D1985" s="33"/>
      <c r="E1985" s="33"/>
      <c r="F1985" s="33"/>
      <c r="G1985" s="33"/>
      <c r="H1985" s="33"/>
      <c r="I1985" s="33"/>
      <c r="J1985" s="33"/>
      <c r="K1985" s="33"/>
      <c r="L1985" s="33"/>
      <c r="M1985" s="33"/>
      <c r="N1985" s="33"/>
      <c r="O1985" s="33"/>
      <c r="P1985" s="33"/>
      <c r="Q1985" s="33"/>
      <c r="R1985" s="33"/>
      <c r="S1985" s="33"/>
      <c r="T1985" s="33"/>
      <c r="U1985" s="33"/>
      <c r="V1985" s="33"/>
      <c r="W1985" s="33"/>
      <c r="X1985" s="33"/>
      <c r="Y1985" s="33"/>
      <c r="Z1985" s="33"/>
      <c r="AA1985" s="33"/>
      <c r="AB1985" s="33"/>
    </row>
    <row r="1986" spans="1:28">
      <c r="A1986" s="33"/>
      <c r="B1986" s="33"/>
      <c r="C1986" s="33"/>
      <c r="D1986" s="33"/>
      <c r="E1986" s="33"/>
      <c r="F1986" s="33"/>
      <c r="G1986" s="33"/>
      <c r="H1986" s="33"/>
      <c r="I1986" s="33"/>
      <c r="J1986" s="33"/>
      <c r="K1986" s="33"/>
      <c r="L1986" s="33"/>
      <c r="M1986" s="33"/>
      <c r="N1986" s="33"/>
      <c r="O1986" s="33"/>
      <c r="P1986" s="33"/>
      <c r="Q1986" s="33"/>
      <c r="R1986" s="33"/>
      <c r="S1986" s="33"/>
      <c r="T1986" s="33"/>
      <c r="U1986" s="33"/>
      <c r="V1986" s="33"/>
      <c r="W1986" s="33"/>
      <c r="X1986" s="33"/>
      <c r="Y1986" s="33"/>
      <c r="Z1986" s="33"/>
      <c r="AA1986" s="33"/>
      <c r="AB1986" s="33"/>
    </row>
    <row r="1987" spans="1:28">
      <c r="A1987" s="33"/>
      <c r="B1987" s="33"/>
      <c r="C1987" s="33"/>
      <c r="D1987" s="33"/>
      <c r="E1987" s="33"/>
      <c r="F1987" s="33"/>
      <c r="G1987" s="33"/>
      <c r="H1987" s="33"/>
      <c r="I1987" s="33"/>
      <c r="J1987" s="33"/>
      <c r="K1987" s="33"/>
      <c r="L1987" s="33"/>
      <c r="M1987" s="33"/>
      <c r="N1987" s="33"/>
      <c r="O1987" s="33"/>
      <c r="P1987" s="33"/>
      <c r="Q1987" s="33"/>
      <c r="R1987" s="33"/>
      <c r="S1987" s="33"/>
      <c r="T1987" s="33"/>
      <c r="U1987" s="33"/>
      <c r="V1987" s="33"/>
      <c r="W1987" s="33"/>
      <c r="X1987" s="33"/>
      <c r="Y1987" s="33"/>
      <c r="Z1987" s="33"/>
      <c r="AA1987" s="33"/>
      <c r="AB1987" s="33"/>
    </row>
    <row r="1988" spans="1:28">
      <c r="A1988" s="33"/>
      <c r="B1988" s="33"/>
      <c r="C1988" s="33"/>
      <c r="D1988" s="33"/>
      <c r="E1988" s="33"/>
      <c r="F1988" s="33"/>
      <c r="G1988" s="33"/>
      <c r="H1988" s="33"/>
      <c r="I1988" s="33"/>
      <c r="J1988" s="33"/>
      <c r="K1988" s="33"/>
      <c r="L1988" s="33"/>
      <c r="M1988" s="33"/>
      <c r="N1988" s="33"/>
      <c r="O1988" s="33"/>
      <c r="P1988" s="33"/>
      <c r="Q1988" s="33"/>
      <c r="R1988" s="33"/>
      <c r="S1988" s="33"/>
      <c r="T1988" s="33"/>
      <c r="U1988" s="33"/>
      <c r="V1988" s="33"/>
      <c r="W1988" s="33"/>
      <c r="X1988" s="33"/>
      <c r="Y1988" s="33"/>
      <c r="Z1988" s="33"/>
      <c r="AA1988" s="33"/>
      <c r="AB1988" s="33"/>
    </row>
    <row r="1989" spans="1:28">
      <c r="A1989" s="33"/>
      <c r="B1989" s="33"/>
      <c r="C1989" s="33"/>
      <c r="D1989" s="33"/>
      <c r="E1989" s="33"/>
      <c r="F1989" s="33"/>
      <c r="G1989" s="33"/>
      <c r="H1989" s="33"/>
      <c r="I1989" s="33"/>
      <c r="J1989" s="33"/>
      <c r="K1989" s="33"/>
      <c r="L1989" s="33"/>
      <c r="M1989" s="33"/>
      <c r="N1989" s="33"/>
      <c r="O1989" s="33"/>
      <c r="P1989" s="33"/>
      <c r="Q1989" s="33"/>
      <c r="R1989" s="33"/>
      <c r="S1989" s="33"/>
      <c r="T1989" s="33"/>
      <c r="U1989" s="33"/>
      <c r="V1989" s="33"/>
      <c r="W1989" s="33"/>
      <c r="X1989" s="33"/>
      <c r="Y1989" s="33"/>
      <c r="Z1989" s="33"/>
      <c r="AA1989" s="33"/>
      <c r="AB1989" s="33"/>
    </row>
    <row r="1990" spans="1:28">
      <c r="A1990" s="33"/>
      <c r="B1990" s="33"/>
      <c r="C1990" s="33"/>
      <c r="D1990" s="33"/>
      <c r="E1990" s="33"/>
      <c r="F1990" s="33"/>
      <c r="G1990" s="33"/>
      <c r="H1990" s="33"/>
      <c r="I1990" s="33"/>
      <c r="J1990" s="33"/>
      <c r="K1990" s="33"/>
      <c r="L1990" s="33"/>
      <c r="M1990" s="33"/>
      <c r="N1990" s="33"/>
      <c r="O1990" s="33"/>
      <c r="P1990" s="33"/>
      <c r="Q1990" s="33"/>
      <c r="R1990" s="33"/>
      <c r="S1990" s="33"/>
      <c r="T1990" s="33"/>
      <c r="U1990" s="33"/>
      <c r="V1990" s="33"/>
      <c r="W1990" s="33"/>
      <c r="X1990" s="33"/>
      <c r="Y1990" s="33"/>
      <c r="Z1990" s="33"/>
      <c r="AA1990" s="33"/>
      <c r="AB1990" s="33"/>
    </row>
    <row r="1991" spans="1:28">
      <c r="A1991" s="33"/>
      <c r="B1991" s="33"/>
      <c r="C1991" s="33"/>
      <c r="D1991" s="33"/>
      <c r="E1991" s="33"/>
      <c r="F1991" s="33"/>
      <c r="G1991" s="33"/>
      <c r="H1991" s="33"/>
      <c r="I1991" s="33"/>
      <c r="J1991" s="33"/>
      <c r="K1991" s="33"/>
      <c r="L1991" s="33"/>
      <c r="M1991" s="33"/>
      <c r="N1991" s="33"/>
      <c r="O1991" s="33"/>
      <c r="P1991" s="33"/>
      <c r="Q1991" s="33"/>
      <c r="R1991" s="33"/>
      <c r="S1991" s="33"/>
      <c r="T1991" s="33"/>
      <c r="U1991" s="33"/>
      <c r="V1991" s="33"/>
      <c r="W1991" s="33"/>
      <c r="X1991" s="33"/>
      <c r="Y1991" s="33"/>
      <c r="Z1991" s="33"/>
      <c r="AA1991" s="33"/>
      <c r="AB1991" s="33"/>
    </row>
    <row r="1992" spans="1:28">
      <c r="A1992" s="33"/>
      <c r="B1992" s="33"/>
      <c r="C1992" s="33"/>
      <c r="D1992" s="33"/>
      <c r="E1992" s="33"/>
      <c r="F1992" s="33"/>
      <c r="G1992" s="33"/>
      <c r="H1992" s="33"/>
      <c r="I1992" s="33"/>
      <c r="J1992" s="33"/>
      <c r="K1992" s="33"/>
      <c r="L1992" s="33"/>
      <c r="M1992" s="33"/>
      <c r="N1992" s="33"/>
      <c r="O1992" s="33"/>
      <c r="P1992" s="33"/>
      <c r="Q1992" s="33"/>
      <c r="R1992" s="33"/>
      <c r="S1992" s="33"/>
      <c r="T1992" s="33"/>
      <c r="U1992" s="33"/>
      <c r="V1992" s="33"/>
      <c r="W1992" s="33"/>
      <c r="X1992" s="33"/>
      <c r="Y1992" s="33"/>
      <c r="Z1992" s="33"/>
      <c r="AA1992" s="33"/>
      <c r="AB1992" s="33"/>
    </row>
    <row r="1993" spans="1:28">
      <c r="A1993" s="33"/>
      <c r="B1993" s="33"/>
      <c r="C1993" s="33"/>
      <c r="D1993" s="33"/>
      <c r="E1993" s="33"/>
      <c r="F1993" s="33"/>
      <c r="G1993" s="33"/>
      <c r="H1993" s="33"/>
      <c r="I1993" s="33"/>
      <c r="J1993" s="33"/>
      <c r="K1993" s="33"/>
      <c r="L1993" s="33"/>
      <c r="M1993" s="33"/>
      <c r="N1993" s="33"/>
      <c r="O1993" s="33"/>
      <c r="P1993" s="33"/>
      <c r="Q1993" s="33"/>
      <c r="R1993" s="33"/>
      <c r="S1993" s="33"/>
      <c r="T1993" s="33"/>
      <c r="U1993" s="33"/>
      <c r="V1993" s="33"/>
      <c r="W1993" s="33"/>
      <c r="X1993" s="33"/>
      <c r="Y1993" s="33"/>
      <c r="Z1993" s="33"/>
      <c r="AA1993" s="33"/>
      <c r="AB1993" s="33"/>
    </row>
    <row r="1994" spans="1:28">
      <c r="A1994" s="33"/>
      <c r="B1994" s="33"/>
      <c r="C1994" s="33"/>
      <c r="D1994" s="33"/>
      <c r="E1994" s="33"/>
      <c r="F1994" s="33"/>
      <c r="G1994" s="33"/>
      <c r="H1994" s="33"/>
      <c r="I1994" s="33"/>
      <c r="J1994" s="33"/>
      <c r="K1994" s="33"/>
      <c r="L1994" s="33"/>
      <c r="M1994" s="33"/>
      <c r="N1994" s="33"/>
      <c r="O1994" s="33"/>
      <c r="P1994" s="33"/>
      <c r="Q1994" s="33"/>
      <c r="R1994" s="33"/>
      <c r="S1994" s="33"/>
      <c r="T1994" s="33"/>
      <c r="U1994" s="33"/>
      <c r="V1994" s="33"/>
      <c r="W1994" s="33"/>
      <c r="X1994" s="33"/>
      <c r="Y1994" s="33"/>
      <c r="Z1994" s="33"/>
      <c r="AA1994" s="33"/>
      <c r="AB1994" s="33"/>
    </row>
    <row r="1995" spans="1:28">
      <c r="A1995" s="33"/>
      <c r="B1995" s="33"/>
      <c r="C1995" s="33"/>
      <c r="D1995" s="33"/>
      <c r="E1995" s="33"/>
      <c r="F1995" s="33"/>
      <c r="G1995" s="33"/>
      <c r="H1995" s="33"/>
      <c r="I1995" s="33"/>
      <c r="J1995" s="33"/>
      <c r="K1995" s="33"/>
      <c r="L1995" s="33"/>
      <c r="M1995" s="33"/>
      <c r="N1995" s="33"/>
      <c r="O1995" s="33"/>
      <c r="P1995" s="33"/>
      <c r="Q1995" s="33"/>
      <c r="R1995" s="33"/>
      <c r="S1995" s="33"/>
      <c r="T1995" s="33"/>
      <c r="U1995" s="33"/>
      <c r="V1995" s="33"/>
      <c r="W1995" s="33"/>
      <c r="X1995" s="33"/>
      <c r="Y1995" s="33"/>
      <c r="Z1995" s="33"/>
      <c r="AA1995" s="33"/>
      <c r="AB1995" s="33"/>
    </row>
    <row r="1996" spans="1:28">
      <c r="A1996" s="33"/>
      <c r="B1996" s="33"/>
      <c r="C1996" s="33"/>
      <c r="D1996" s="33"/>
      <c r="E1996" s="33"/>
      <c r="F1996" s="33"/>
      <c r="G1996" s="33"/>
      <c r="H1996" s="33"/>
      <c r="I1996" s="33"/>
      <c r="J1996" s="33"/>
      <c r="K1996" s="33"/>
      <c r="L1996" s="33"/>
      <c r="M1996" s="33"/>
      <c r="N1996" s="33"/>
      <c r="O1996" s="33"/>
      <c r="P1996" s="33"/>
      <c r="Q1996" s="33"/>
      <c r="R1996" s="33"/>
      <c r="S1996" s="33"/>
      <c r="T1996" s="33"/>
      <c r="U1996" s="33"/>
      <c r="V1996" s="33"/>
      <c r="W1996" s="33"/>
      <c r="X1996" s="33"/>
      <c r="Y1996" s="33"/>
      <c r="Z1996" s="33"/>
      <c r="AA1996" s="33"/>
      <c r="AB1996" s="33"/>
    </row>
    <row r="1997" spans="1:28">
      <c r="A1997" s="33"/>
      <c r="B1997" s="33"/>
      <c r="C1997" s="33"/>
      <c r="D1997" s="33"/>
      <c r="E1997" s="33"/>
      <c r="F1997" s="33"/>
      <c r="G1997" s="33"/>
      <c r="H1997" s="33"/>
      <c r="I1997" s="33"/>
      <c r="J1997" s="33"/>
      <c r="K1997" s="33"/>
      <c r="L1997" s="33"/>
      <c r="M1997" s="33"/>
      <c r="N1997" s="33"/>
      <c r="O1997" s="33"/>
      <c r="P1997" s="33"/>
      <c r="Q1997" s="33"/>
      <c r="R1997" s="33"/>
      <c r="S1997" s="33"/>
      <c r="T1997" s="33"/>
      <c r="U1997" s="33"/>
      <c r="V1997" s="33"/>
      <c r="W1997" s="33"/>
      <c r="X1997" s="33"/>
      <c r="Y1997" s="33"/>
      <c r="Z1997" s="33"/>
      <c r="AA1997" s="33"/>
      <c r="AB1997" s="33"/>
    </row>
    <row r="1998" spans="1:28">
      <c r="A1998" s="33"/>
      <c r="B1998" s="33"/>
      <c r="C1998" s="33"/>
      <c r="D1998" s="33"/>
      <c r="E1998" s="33"/>
      <c r="F1998" s="33"/>
      <c r="G1998" s="33"/>
      <c r="H1998" s="33"/>
      <c r="I1998" s="33"/>
      <c r="J1998" s="33"/>
      <c r="K1998" s="33"/>
      <c r="L1998" s="33"/>
      <c r="M1998" s="33"/>
      <c r="N1998" s="33"/>
      <c r="O1998" s="33"/>
      <c r="P1998" s="33"/>
      <c r="Q1998" s="33"/>
      <c r="R1998" s="33"/>
      <c r="S1998" s="33"/>
      <c r="T1998" s="33"/>
      <c r="U1998" s="33"/>
      <c r="V1998" s="33"/>
      <c r="W1998" s="33"/>
      <c r="X1998" s="33"/>
      <c r="Y1998" s="33"/>
      <c r="Z1998" s="33"/>
      <c r="AA1998" s="33"/>
      <c r="AB1998" s="33"/>
    </row>
    <row r="1999" spans="1:28">
      <c r="A1999" s="33"/>
      <c r="B1999" s="33"/>
      <c r="C1999" s="33"/>
      <c r="D1999" s="33"/>
      <c r="E1999" s="33"/>
      <c r="F1999" s="33"/>
      <c r="G1999" s="33"/>
      <c r="H1999" s="33"/>
      <c r="I1999" s="33"/>
      <c r="J1999" s="33"/>
      <c r="K1999" s="33"/>
      <c r="L1999" s="33"/>
      <c r="M1999" s="33"/>
      <c r="N1999" s="33"/>
      <c r="O1999" s="33"/>
      <c r="P1999" s="33"/>
      <c r="Q1999" s="33"/>
      <c r="R1999" s="33"/>
      <c r="S1999" s="33"/>
      <c r="T1999" s="33"/>
      <c r="U1999" s="33"/>
      <c r="V1999" s="33"/>
      <c r="W1999" s="33"/>
      <c r="X1999" s="33"/>
      <c r="Y1999" s="33"/>
      <c r="Z1999" s="33"/>
      <c r="AA1999" s="33"/>
      <c r="AB1999" s="33"/>
    </row>
    <row r="2000" spans="1:28">
      <c r="A2000" s="33"/>
      <c r="B2000" s="33"/>
      <c r="C2000" s="33"/>
      <c r="D2000" s="33"/>
      <c r="E2000" s="33"/>
      <c r="F2000" s="33"/>
      <c r="G2000" s="33"/>
      <c r="H2000" s="33"/>
      <c r="I2000" s="33"/>
      <c r="J2000" s="33"/>
      <c r="K2000" s="33"/>
      <c r="L2000" s="33"/>
      <c r="M2000" s="33"/>
      <c r="N2000" s="33"/>
      <c r="O2000" s="33"/>
      <c r="P2000" s="33"/>
      <c r="Q2000" s="33"/>
      <c r="R2000" s="33"/>
      <c r="S2000" s="33"/>
      <c r="T2000" s="33"/>
      <c r="U2000" s="33"/>
      <c r="V2000" s="33"/>
      <c r="W2000" s="33"/>
      <c r="X2000" s="33"/>
      <c r="Y2000" s="33"/>
      <c r="Z2000" s="33"/>
      <c r="AA2000" s="33"/>
      <c r="AB2000" s="33"/>
    </row>
    <row r="2001" spans="1:28">
      <c r="A2001" s="33"/>
      <c r="B2001" s="33"/>
      <c r="C2001" s="33"/>
      <c r="D2001" s="33"/>
      <c r="E2001" s="33"/>
      <c r="F2001" s="33"/>
      <c r="G2001" s="33"/>
      <c r="H2001" s="33"/>
      <c r="I2001" s="33"/>
      <c r="J2001" s="33"/>
      <c r="K2001" s="33"/>
      <c r="L2001" s="33"/>
      <c r="M2001" s="33"/>
      <c r="N2001" s="33"/>
      <c r="O2001" s="33"/>
      <c r="P2001" s="33"/>
      <c r="Q2001" s="33"/>
      <c r="R2001" s="33"/>
      <c r="S2001" s="33"/>
      <c r="T2001" s="33"/>
      <c r="U2001" s="33"/>
      <c r="V2001" s="33"/>
      <c r="W2001" s="33"/>
      <c r="X2001" s="33"/>
      <c r="Y2001" s="33"/>
      <c r="Z2001" s="33"/>
      <c r="AA2001" s="33"/>
      <c r="AB2001" s="33"/>
    </row>
    <row r="2002" spans="1:28">
      <c r="A2002" s="33"/>
      <c r="B2002" s="33"/>
      <c r="C2002" s="33"/>
      <c r="D2002" s="33"/>
      <c r="E2002" s="33"/>
      <c r="F2002" s="33"/>
      <c r="G2002" s="33"/>
      <c r="H2002" s="33"/>
      <c r="I2002" s="33"/>
      <c r="J2002" s="33"/>
      <c r="K2002" s="33"/>
      <c r="L2002" s="33"/>
      <c r="M2002" s="33"/>
      <c r="N2002" s="33"/>
      <c r="O2002" s="33"/>
      <c r="P2002" s="33"/>
      <c r="Q2002" s="33"/>
      <c r="R2002" s="33"/>
      <c r="S2002" s="33"/>
      <c r="T2002" s="33"/>
      <c r="U2002" s="33"/>
      <c r="V2002" s="33"/>
      <c r="W2002" s="33"/>
      <c r="X2002" s="33"/>
      <c r="Y2002" s="33"/>
      <c r="Z2002" s="33"/>
      <c r="AA2002" s="33"/>
      <c r="AB2002" s="33"/>
    </row>
    <row r="2003" spans="1:28">
      <c r="A2003" s="33"/>
      <c r="B2003" s="33"/>
      <c r="C2003" s="33"/>
      <c r="D2003" s="33"/>
      <c r="E2003" s="33"/>
      <c r="F2003" s="33"/>
      <c r="G2003" s="33"/>
      <c r="H2003" s="33"/>
      <c r="I2003" s="33"/>
      <c r="J2003" s="33"/>
      <c r="K2003" s="33"/>
      <c r="L2003" s="33"/>
      <c r="M2003" s="33"/>
      <c r="N2003" s="33"/>
      <c r="O2003" s="33"/>
      <c r="P2003" s="33"/>
      <c r="Q2003" s="33"/>
      <c r="R2003" s="33"/>
      <c r="S2003" s="33"/>
      <c r="T2003" s="33"/>
      <c r="U2003" s="33"/>
      <c r="V2003" s="33"/>
      <c r="W2003" s="33"/>
      <c r="X2003" s="33"/>
      <c r="Y2003" s="33"/>
      <c r="Z2003" s="33"/>
      <c r="AA2003" s="33"/>
      <c r="AB2003" s="33"/>
    </row>
    <row r="2004" spans="1:28">
      <c r="A2004" s="33"/>
      <c r="B2004" s="33"/>
      <c r="C2004" s="33"/>
      <c r="D2004" s="33"/>
      <c r="E2004" s="33"/>
      <c r="F2004" s="33"/>
      <c r="G2004" s="33"/>
      <c r="H2004" s="33"/>
      <c r="I2004" s="33"/>
      <c r="J2004" s="33"/>
      <c r="K2004" s="33"/>
      <c r="L2004" s="33"/>
      <c r="M2004" s="33"/>
      <c r="N2004" s="33"/>
      <c r="O2004" s="33"/>
      <c r="P2004" s="33"/>
      <c r="Q2004" s="33"/>
      <c r="R2004" s="33"/>
      <c r="S2004" s="33"/>
      <c r="T2004" s="33"/>
      <c r="U2004" s="33"/>
      <c r="V2004" s="33"/>
      <c r="W2004" s="33"/>
      <c r="X2004" s="33"/>
      <c r="Y2004" s="33"/>
      <c r="Z2004" s="33"/>
      <c r="AA2004" s="33"/>
      <c r="AB2004" s="33"/>
    </row>
    <row r="2005" spans="1:28">
      <c r="A2005" s="33"/>
      <c r="B2005" s="33"/>
      <c r="C2005" s="33"/>
      <c r="D2005" s="33"/>
      <c r="E2005" s="33"/>
      <c r="F2005" s="33"/>
      <c r="G2005" s="33"/>
      <c r="H2005" s="33"/>
      <c r="I2005" s="33"/>
      <c r="J2005" s="33"/>
      <c r="K2005" s="33"/>
      <c r="L2005" s="33"/>
      <c r="M2005" s="33"/>
      <c r="N2005" s="33"/>
      <c r="O2005" s="33"/>
      <c r="P2005" s="33"/>
      <c r="Q2005" s="33"/>
      <c r="R2005" s="33"/>
      <c r="S2005" s="33"/>
      <c r="T2005" s="33"/>
      <c r="U2005" s="33"/>
      <c r="V2005" s="33"/>
      <c r="W2005" s="33"/>
      <c r="X2005" s="33"/>
      <c r="Y2005" s="33"/>
      <c r="Z2005" s="33"/>
      <c r="AA2005" s="33"/>
      <c r="AB2005" s="33"/>
    </row>
    <row r="2006" spans="1:28">
      <c r="A2006" s="33"/>
      <c r="B2006" s="33"/>
      <c r="C2006" s="33"/>
      <c r="D2006" s="33"/>
      <c r="E2006" s="33"/>
      <c r="F2006" s="33"/>
      <c r="G2006" s="33"/>
      <c r="H2006" s="33"/>
      <c r="I2006" s="33"/>
      <c r="J2006" s="33"/>
      <c r="K2006" s="33"/>
      <c r="L2006" s="33"/>
      <c r="M2006" s="33"/>
      <c r="N2006" s="33"/>
      <c r="O2006" s="33"/>
      <c r="P2006" s="33"/>
      <c r="Q2006" s="33"/>
      <c r="R2006" s="33"/>
      <c r="S2006" s="33"/>
      <c r="T2006" s="33"/>
      <c r="U2006" s="33"/>
      <c r="V2006" s="33"/>
      <c r="W2006" s="33"/>
      <c r="X2006" s="33"/>
      <c r="Y2006" s="33"/>
      <c r="Z2006" s="33"/>
      <c r="AA2006" s="33"/>
      <c r="AB2006" s="33"/>
    </row>
    <row r="2007" spans="1:28">
      <c r="A2007" s="33"/>
      <c r="B2007" s="33"/>
      <c r="C2007" s="33"/>
      <c r="D2007" s="33"/>
      <c r="E2007" s="33"/>
      <c r="F2007" s="33"/>
      <c r="G2007" s="33"/>
      <c r="H2007" s="33"/>
      <c r="I2007" s="33"/>
      <c r="J2007" s="33"/>
      <c r="K2007" s="33"/>
      <c r="L2007" s="33"/>
      <c r="M2007" s="33"/>
      <c r="N2007" s="33"/>
      <c r="O2007" s="33"/>
      <c r="P2007" s="33"/>
      <c r="Q2007" s="33"/>
      <c r="R2007" s="33"/>
      <c r="S2007" s="33"/>
      <c r="T2007" s="33"/>
      <c r="U2007" s="33"/>
      <c r="V2007" s="33"/>
      <c r="W2007" s="33"/>
      <c r="X2007" s="33"/>
      <c r="Y2007" s="33"/>
      <c r="Z2007" s="33"/>
      <c r="AA2007" s="33"/>
      <c r="AB2007" s="33"/>
    </row>
    <row r="2008" spans="1:28">
      <c r="A2008" s="33"/>
      <c r="B2008" s="33"/>
      <c r="C2008" s="33"/>
      <c r="D2008" s="33"/>
      <c r="E2008" s="33"/>
      <c r="F2008" s="33"/>
      <c r="G2008" s="33"/>
      <c r="H2008" s="33"/>
      <c r="I2008" s="33"/>
      <c r="J2008" s="33"/>
      <c r="K2008" s="33"/>
      <c r="L2008" s="33"/>
      <c r="M2008" s="33"/>
      <c r="N2008" s="33"/>
      <c r="O2008" s="33"/>
      <c r="P2008" s="33"/>
      <c r="Q2008" s="33"/>
      <c r="R2008" s="33"/>
      <c r="S2008" s="33"/>
      <c r="T2008" s="33"/>
      <c r="U2008" s="33"/>
      <c r="V2008" s="33"/>
      <c r="W2008" s="33"/>
      <c r="X2008" s="33"/>
      <c r="Y2008" s="33"/>
      <c r="Z2008" s="33"/>
      <c r="AA2008" s="33"/>
      <c r="AB2008" s="33"/>
    </row>
    <row r="2009" spans="1:28">
      <c r="A2009" s="33"/>
      <c r="B2009" s="33"/>
      <c r="C2009" s="33"/>
      <c r="D2009" s="33"/>
      <c r="E2009" s="33"/>
      <c r="F2009" s="33"/>
      <c r="G2009" s="33"/>
      <c r="H2009" s="33"/>
      <c r="I2009" s="33"/>
      <c r="J2009" s="33"/>
      <c r="K2009" s="33"/>
      <c r="L2009" s="33"/>
      <c r="M2009" s="33"/>
      <c r="N2009" s="33"/>
      <c r="O2009" s="33"/>
      <c r="P2009" s="33"/>
      <c r="Q2009" s="33"/>
      <c r="R2009" s="33"/>
      <c r="S2009" s="33"/>
      <c r="T2009" s="33"/>
      <c r="U2009" s="33"/>
      <c r="V2009" s="33"/>
      <c r="W2009" s="33"/>
      <c r="X2009" s="33"/>
      <c r="Y2009" s="33"/>
      <c r="Z2009" s="33"/>
      <c r="AA2009" s="33"/>
      <c r="AB2009" s="33"/>
    </row>
    <row r="2010" spans="1:28">
      <c r="A2010" s="33"/>
      <c r="B2010" s="33"/>
      <c r="C2010" s="33"/>
      <c r="D2010" s="33"/>
      <c r="E2010" s="33"/>
      <c r="F2010" s="33"/>
      <c r="G2010" s="33"/>
      <c r="H2010" s="33"/>
      <c r="I2010" s="33"/>
      <c r="J2010" s="33"/>
      <c r="K2010" s="33"/>
      <c r="L2010" s="33"/>
      <c r="M2010" s="33"/>
      <c r="N2010" s="33"/>
      <c r="O2010" s="33"/>
      <c r="P2010" s="33"/>
      <c r="Q2010" s="33"/>
      <c r="R2010" s="33"/>
      <c r="S2010" s="33"/>
      <c r="T2010" s="33"/>
      <c r="U2010" s="33"/>
      <c r="V2010" s="33"/>
      <c r="W2010" s="33"/>
      <c r="X2010" s="33"/>
      <c r="Y2010" s="33"/>
      <c r="Z2010" s="33"/>
      <c r="AA2010" s="33"/>
      <c r="AB2010" s="33"/>
    </row>
    <row r="2011" spans="1:28">
      <c r="A2011" s="33"/>
      <c r="B2011" s="33"/>
      <c r="C2011" s="33"/>
      <c r="D2011" s="33"/>
      <c r="E2011" s="33"/>
      <c r="F2011" s="33"/>
      <c r="G2011" s="33"/>
      <c r="H2011" s="33"/>
      <c r="I2011" s="33"/>
      <c r="J2011" s="33"/>
      <c r="K2011" s="33"/>
      <c r="L2011" s="33"/>
      <c r="M2011" s="33"/>
      <c r="N2011" s="33"/>
      <c r="O2011" s="33"/>
      <c r="P2011" s="33"/>
      <c r="Q2011" s="33"/>
      <c r="R2011" s="33"/>
      <c r="S2011" s="33"/>
      <c r="T2011" s="33"/>
      <c r="U2011" s="33"/>
      <c r="V2011" s="33"/>
      <c r="W2011" s="33"/>
      <c r="X2011" s="33"/>
      <c r="Y2011" s="33"/>
      <c r="Z2011" s="33"/>
      <c r="AA2011" s="33"/>
      <c r="AB2011" s="33"/>
    </row>
    <row r="2012" spans="1:28">
      <c r="A2012" s="33"/>
      <c r="B2012" s="33"/>
      <c r="C2012" s="33"/>
      <c r="D2012" s="33"/>
      <c r="E2012" s="33"/>
      <c r="F2012" s="33"/>
      <c r="G2012" s="33"/>
      <c r="H2012" s="33"/>
      <c r="I2012" s="33"/>
      <c r="J2012" s="33"/>
      <c r="K2012" s="33"/>
      <c r="L2012" s="33"/>
      <c r="M2012" s="33"/>
      <c r="N2012" s="33"/>
      <c r="O2012" s="33"/>
      <c r="P2012" s="33"/>
      <c r="Q2012" s="33"/>
      <c r="R2012" s="33"/>
      <c r="S2012" s="33"/>
      <c r="T2012" s="33"/>
      <c r="U2012" s="33"/>
      <c r="V2012" s="33"/>
      <c r="W2012" s="33"/>
      <c r="X2012" s="33"/>
      <c r="Y2012" s="33"/>
      <c r="Z2012" s="33"/>
      <c r="AA2012" s="33"/>
      <c r="AB2012" s="33"/>
    </row>
    <row r="2013" spans="1:28">
      <c r="A2013" s="33"/>
      <c r="B2013" s="33"/>
      <c r="C2013" s="33"/>
      <c r="D2013" s="33"/>
      <c r="E2013" s="33"/>
      <c r="F2013" s="33"/>
      <c r="G2013" s="33"/>
      <c r="H2013" s="33"/>
      <c r="I2013" s="33"/>
      <c r="J2013" s="33"/>
      <c r="K2013" s="33"/>
      <c r="L2013" s="33"/>
      <c r="M2013" s="33"/>
      <c r="N2013" s="33"/>
      <c r="O2013" s="33"/>
      <c r="P2013" s="33"/>
      <c r="Q2013" s="33"/>
      <c r="R2013" s="33"/>
      <c r="S2013" s="33"/>
      <c r="T2013" s="33"/>
      <c r="U2013" s="33"/>
      <c r="V2013" s="33"/>
      <c r="W2013" s="33"/>
      <c r="X2013" s="33"/>
      <c r="Y2013" s="33"/>
      <c r="Z2013" s="33"/>
      <c r="AA2013" s="33"/>
      <c r="AB2013" s="33"/>
    </row>
    <row r="2014" spans="1:28">
      <c r="A2014" s="33"/>
      <c r="B2014" s="33"/>
      <c r="C2014" s="33"/>
      <c r="D2014" s="33"/>
      <c r="E2014" s="33"/>
      <c r="F2014" s="33"/>
      <c r="G2014" s="33"/>
      <c r="H2014" s="33"/>
      <c r="I2014" s="33"/>
      <c r="J2014" s="33"/>
      <c r="K2014" s="33"/>
      <c r="L2014" s="33"/>
      <c r="M2014" s="33"/>
      <c r="N2014" s="33"/>
      <c r="O2014" s="33"/>
      <c r="P2014" s="33"/>
      <c r="Q2014" s="33"/>
      <c r="R2014" s="33"/>
      <c r="S2014" s="33"/>
      <c r="T2014" s="33"/>
      <c r="U2014" s="33"/>
      <c r="V2014" s="33"/>
      <c r="W2014" s="33"/>
      <c r="X2014" s="33"/>
      <c r="Y2014" s="33"/>
      <c r="Z2014" s="33"/>
      <c r="AA2014" s="33"/>
      <c r="AB2014" s="33"/>
    </row>
    <row r="2015" spans="1:28">
      <c r="A2015" s="33"/>
      <c r="B2015" s="33"/>
      <c r="C2015" s="33"/>
      <c r="D2015" s="33"/>
      <c r="E2015" s="33"/>
      <c r="F2015" s="33"/>
      <c r="G2015" s="33"/>
      <c r="H2015" s="33"/>
      <c r="I2015" s="33"/>
      <c r="J2015" s="33"/>
      <c r="K2015" s="33"/>
      <c r="L2015" s="33"/>
      <c r="M2015" s="33"/>
      <c r="N2015" s="33"/>
      <c r="O2015" s="33"/>
      <c r="P2015" s="33"/>
      <c r="Q2015" s="33"/>
      <c r="R2015" s="33"/>
      <c r="S2015" s="33"/>
      <c r="T2015" s="33"/>
      <c r="U2015" s="33"/>
      <c r="V2015" s="33"/>
      <c r="W2015" s="33"/>
      <c r="X2015" s="33"/>
      <c r="Y2015" s="33"/>
      <c r="Z2015" s="33"/>
      <c r="AA2015" s="33"/>
      <c r="AB2015" s="33"/>
    </row>
    <row r="2016" spans="1:28">
      <c r="A2016" s="33"/>
      <c r="B2016" s="33"/>
      <c r="C2016" s="33"/>
      <c r="D2016" s="33"/>
      <c r="E2016" s="33"/>
      <c r="F2016" s="33"/>
      <c r="G2016" s="33"/>
      <c r="H2016" s="33"/>
      <c r="I2016" s="33"/>
      <c r="J2016" s="33"/>
      <c r="K2016" s="33"/>
      <c r="L2016" s="33"/>
      <c r="M2016" s="33"/>
      <c r="N2016" s="33"/>
      <c r="O2016" s="33"/>
      <c r="P2016" s="33"/>
      <c r="Q2016" s="33"/>
      <c r="R2016" s="33"/>
      <c r="S2016" s="33"/>
      <c r="T2016" s="33"/>
      <c r="U2016" s="33"/>
      <c r="V2016" s="33"/>
      <c r="W2016" s="33"/>
      <c r="X2016" s="33"/>
      <c r="Y2016" s="33"/>
      <c r="Z2016" s="33"/>
      <c r="AA2016" s="33"/>
      <c r="AB2016" s="33"/>
    </row>
    <row r="2017" spans="1:28">
      <c r="A2017" s="33"/>
      <c r="B2017" s="33"/>
      <c r="C2017" s="33"/>
      <c r="D2017" s="33"/>
      <c r="E2017" s="33"/>
      <c r="F2017" s="33"/>
      <c r="G2017" s="33"/>
      <c r="H2017" s="33"/>
      <c r="I2017" s="33"/>
      <c r="J2017" s="33"/>
      <c r="K2017" s="33"/>
      <c r="L2017" s="33"/>
      <c r="M2017" s="33"/>
      <c r="N2017" s="33"/>
      <c r="O2017" s="33"/>
      <c r="P2017" s="33"/>
      <c r="Q2017" s="33"/>
      <c r="R2017" s="33"/>
      <c r="S2017" s="33"/>
      <c r="T2017" s="33"/>
      <c r="U2017" s="33"/>
      <c r="V2017" s="33"/>
      <c r="W2017" s="33"/>
      <c r="X2017" s="33"/>
      <c r="Y2017" s="33"/>
      <c r="Z2017" s="33"/>
      <c r="AA2017" s="33"/>
      <c r="AB2017" s="33"/>
    </row>
    <row r="2018" spans="1:28">
      <c r="A2018" s="33"/>
      <c r="B2018" s="33"/>
      <c r="C2018" s="33"/>
      <c r="D2018" s="33"/>
      <c r="E2018" s="33"/>
      <c r="F2018" s="33"/>
      <c r="G2018" s="33"/>
      <c r="H2018" s="33"/>
      <c r="I2018" s="33"/>
      <c r="J2018" s="33"/>
      <c r="K2018" s="33"/>
      <c r="L2018" s="33"/>
      <c r="M2018" s="33"/>
      <c r="N2018" s="33"/>
      <c r="O2018" s="33"/>
      <c r="P2018" s="33"/>
      <c r="Q2018" s="33"/>
      <c r="R2018" s="33"/>
      <c r="S2018" s="33"/>
      <c r="T2018" s="33"/>
      <c r="U2018" s="33"/>
      <c r="V2018" s="33"/>
      <c r="W2018" s="33"/>
      <c r="X2018" s="33"/>
      <c r="Y2018" s="33"/>
      <c r="Z2018" s="33"/>
      <c r="AA2018" s="33"/>
      <c r="AB2018" s="33"/>
    </row>
    <row r="2019" spans="1:28">
      <c r="A2019" s="33"/>
      <c r="B2019" s="33"/>
      <c r="C2019" s="33"/>
      <c r="D2019" s="33"/>
      <c r="E2019" s="33"/>
      <c r="F2019" s="33"/>
      <c r="G2019" s="33"/>
      <c r="H2019" s="33"/>
      <c r="I2019" s="33"/>
      <c r="J2019" s="33"/>
      <c r="K2019" s="33"/>
      <c r="L2019" s="33"/>
      <c r="M2019" s="33"/>
      <c r="N2019" s="33"/>
      <c r="O2019" s="33"/>
      <c r="P2019" s="33"/>
      <c r="Q2019" s="33"/>
      <c r="R2019" s="33"/>
      <c r="S2019" s="33"/>
      <c r="T2019" s="33"/>
      <c r="U2019" s="33"/>
      <c r="V2019" s="33"/>
      <c r="W2019" s="33"/>
      <c r="X2019" s="33"/>
      <c r="Y2019" s="33"/>
      <c r="Z2019" s="33"/>
      <c r="AA2019" s="33"/>
      <c r="AB2019" s="33"/>
    </row>
    <row r="2020" spans="1:28">
      <c r="A2020" s="33"/>
      <c r="B2020" s="33"/>
      <c r="C2020" s="33"/>
      <c r="D2020" s="33"/>
      <c r="E2020" s="33"/>
      <c r="F2020" s="33"/>
      <c r="G2020" s="33"/>
      <c r="H2020" s="33"/>
      <c r="I2020" s="33"/>
      <c r="J2020" s="33"/>
      <c r="K2020" s="33"/>
      <c r="L2020" s="33"/>
      <c r="M2020" s="33"/>
      <c r="N2020" s="33"/>
      <c r="O2020" s="33"/>
      <c r="P2020" s="33"/>
      <c r="Q2020" s="33"/>
      <c r="R2020" s="33"/>
      <c r="S2020" s="33"/>
      <c r="T2020" s="33"/>
      <c r="U2020" s="33"/>
      <c r="V2020" s="33"/>
      <c r="W2020" s="33"/>
      <c r="X2020" s="33"/>
      <c r="Y2020" s="33"/>
      <c r="Z2020" s="33"/>
      <c r="AA2020" s="33"/>
      <c r="AB2020" s="33"/>
    </row>
    <row r="2021" spans="1:28">
      <c r="A2021" s="33"/>
      <c r="B2021" s="33"/>
      <c r="C2021" s="33"/>
      <c r="D2021" s="33"/>
      <c r="E2021" s="33"/>
      <c r="F2021" s="33"/>
      <c r="G2021" s="33"/>
      <c r="H2021" s="33"/>
      <c r="I2021" s="33"/>
      <c r="J2021" s="33"/>
      <c r="K2021" s="33"/>
      <c r="L2021" s="33"/>
      <c r="M2021" s="33"/>
      <c r="N2021" s="33"/>
      <c r="O2021" s="33"/>
      <c r="P2021" s="33"/>
      <c r="Q2021" s="33"/>
      <c r="R2021" s="33"/>
      <c r="S2021" s="33"/>
      <c r="T2021" s="33"/>
      <c r="U2021" s="33"/>
      <c r="V2021" s="33"/>
      <c r="W2021" s="33"/>
      <c r="X2021" s="33"/>
      <c r="Y2021" s="33"/>
      <c r="Z2021" s="33"/>
      <c r="AA2021" s="33"/>
      <c r="AB2021" s="33"/>
    </row>
    <row r="2022" spans="1:28">
      <c r="A2022" s="33"/>
      <c r="B2022" s="33"/>
      <c r="C2022" s="33"/>
      <c r="D2022" s="33"/>
      <c r="E2022" s="33"/>
      <c r="F2022" s="33"/>
      <c r="G2022" s="33"/>
      <c r="H2022" s="33"/>
      <c r="I2022" s="33"/>
      <c r="J2022" s="33"/>
      <c r="K2022" s="33"/>
      <c r="L2022" s="33"/>
      <c r="M2022" s="33"/>
      <c r="N2022" s="33"/>
      <c r="O2022" s="33"/>
      <c r="P2022" s="33"/>
      <c r="Q2022" s="33"/>
      <c r="R2022" s="33"/>
      <c r="S2022" s="33"/>
      <c r="T2022" s="33"/>
      <c r="U2022" s="33"/>
      <c r="V2022" s="33"/>
      <c r="W2022" s="33"/>
      <c r="X2022" s="33"/>
      <c r="Y2022" s="33"/>
      <c r="Z2022" s="33"/>
      <c r="AA2022" s="33"/>
      <c r="AB2022" s="33"/>
    </row>
    <row r="2023" spans="1:28">
      <c r="A2023" s="33"/>
      <c r="B2023" s="33"/>
      <c r="C2023" s="33"/>
      <c r="D2023" s="33"/>
      <c r="E2023" s="33"/>
      <c r="F2023" s="33"/>
      <c r="G2023" s="33"/>
      <c r="H2023" s="33"/>
      <c r="I2023" s="33"/>
      <c r="J2023" s="33"/>
      <c r="K2023" s="33"/>
      <c r="L2023" s="33"/>
      <c r="M2023" s="33"/>
      <c r="N2023" s="33"/>
      <c r="O2023" s="33"/>
      <c r="P2023" s="33"/>
      <c r="Q2023" s="33"/>
      <c r="R2023" s="33"/>
      <c r="S2023" s="33"/>
      <c r="T2023" s="33"/>
      <c r="U2023" s="33"/>
      <c r="V2023" s="33"/>
      <c r="W2023" s="33"/>
      <c r="X2023" s="33"/>
      <c r="Y2023" s="33"/>
      <c r="Z2023" s="33"/>
      <c r="AA2023" s="33"/>
      <c r="AB2023" s="33"/>
    </row>
    <row r="2024" spans="1:28">
      <c r="A2024" s="33"/>
      <c r="B2024" s="33"/>
      <c r="C2024" s="33"/>
      <c r="D2024" s="33"/>
      <c r="E2024" s="33"/>
      <c r="F2024" s="33"/>
      <c r="G2024" s="33"/>
      <c r="H2024" s="33"/>
      <c r="I2024" s="33"/>
      <c r="J2024" s="33"/>
      <c r="K2024" s="33"/>
      <c r="L2024" s="33"/>
      <c r="M2024" s="33"/>
      <c r="N2024" s="33"/>
      <c r="O2024" s="33"/>
      <c r="P2024" s="33"/>
      <c r="Q2024" s="33"/>
      <c r="R2024" s="33"/>
      <c r="S2024" s="33"/>
      <c r="T2024" s="33"/>
      <c r="U2024" s="33"/>
      <c r="V2024" s="33"/>
      <c r="W2024" s="33"/>
      <c r="X2024" s="33"/>
      <c r="Y2024" s="33"/>
      <c r="Z2024" s="33"/>
      <c r="AA2024" s="33"/>
      <c r="AB2024" s="33"/>
    </row>
    <row r="2025" spans="1:28">
      <c r="A2025" s="33"/>
      <c r="B2025" s="33"/>
      <c r="C2025" s="33"/>
      <c r="D2025" s="33"/>
      <c r="E2025" s="33"/>
      <c r="F2025" s="33"/>
      <c r="G2025" s="33"/>
      <c r="H2025" s="33"/>
      <c r="I2025" s="33"/>
      <c r="J2025" s="33"/>
      <c r="K2025" s="33"/>
      <c r="L2025" s="33"/>
      <c r="M2025" s="33"/>
      <c r="N2025" s="33"/>
      <c r="O2025" s="33"/>
      <c r="P2025" s="33"/>
      <c r="Q2025" s="33"/>
      <c r="R2025" s="33"/>
      <c r="S2025" s="33"/>
      <c r="T2025" s="33"/>
      <c r="U2025" s="33"/>
      <c r="V2025" s="33"/>
      <c r="W2025" s="33"/>
      <c r="X2025" s="33"/>
      <c r="Y2025" s="33"/>
      <c r="Z2025" s="33"/>
      <c r="AA2025" s="33"/>
      <c r="AB2025" s="33"/>
    </row>
    <row r="2026" spans="1:28">
      <c r="A2026" s="33"/>
      <c r="B2026" s="33"/>
      <c r="C2026" s="33"/>
      <c r="D2026" s="33"/>
      <c r="E2026" s="33"/>
      <c r="F2026" s="33"/>
      <c r="G2026" s="33"/>
      <c r="H2026" s="33"/>
      <c r="I2026" s="33"/>
      <c r="J2026" s="33"/>
      <c r="K2026" s="33"/>
      <c r="L2026" s="33"/>
      <c r="M2026" s="33"/>
      <c r="N2026" s="33"/>
      <c r="O2026" s="33"/>
      <c r="P2026" s="33"/>
      <c r="Q2026" s="33"/>
      <c r="R2026" s="33"/>
      <c r="S2026" s="33"/>
      <c r="T2026" s="33"/>
      <c r="U2026" s="33"/>
      <c r="V2026" s="33"/>
      <c r="W2026" s="33"/>
      <c r="X2026" s="33"/>
      <c r="Y2026" s="33"/>
      <c r="Z2026" s="33"/>
      <c r="AA2026" s="33"/>
      <c r="AB2026" s="33"/>
    </row>
    <row r="2027" spans="1:28">
      <c r="A2027" s="33"/>
      <c r="B2027" s="33"/>
      <c r="C2027" s="33"/>
      <c r="D2027" s="33"/>
      <c r="E2027" s="33"/>
      <c r="F2027" s="33"/>
      <c r="G2027" s="33"/>
      <c r="H2027" s="33"/>
      <c r="I2027" s="33"/>
      <c r="J2027" s="33"/>
      <c r="K2027" s="33"/>
      <c r="L2027" s="33"/>
      <c r="M2027" s="33"/>
      <c r="N2027" s="33"/>
      <c r="O2027" s="33"/>
      <c r="P2027" s="33"/>
      <c r="Q2027" s="33"/>
      <c r="R2027" s="33"/>
      <c r="S2027" s="33"/>
      <c r="T2027" s="33"/>
      <c r="U2027" s="33"/>
      <c r="V2027" s="33"/>
      <c r="W2027" s="33"/>
      <c r="X2027" s="33"/>
      <c r="Y2027" s="33"/>
      <c r="Z2027" s="33"/>
      <c r="AA2027" s="33"/>
      <c r="AB2027" s="33"/>
    </row>
    <row r="2028" spans="1:28">
      <c r="A2028" s="33"/>
      <c r="B2028" s="33"/>
      <c r="C2028" s="33"/>
      <c r="D2028" s="33"/>
      <c r="E2028" s="33"/>
      <c r="F2028" s="33"/>
      <c r="G2028" s="33"/>
      <c r="H2028" s="33"/>
      <c r="I2028" s="33"/>
      <c r="J2028" s="33"/>
      <c r="K2028" s="33"/>
      <c r="L2028" s="33"/>
      <c r="M2028" s="33"/>
      <c r="N2028" s="33"/>
      <c r="O2028" s="33"/>
      <c r="P2028" s="33"/>
      <c r="Q2028" s="33"/>
      <c r="R2028" s="33"/>
      <c r="S2028" s="33"/>
      <c r="T2028" s="33"/>
      <c r="U2028" s="33"/>
      <c r="V2028" s="33"/>
      <c r="W2028" s="33"/>
      <c r="X2028" s="33"/>
      <c r="Y2028" s="33"/>
      <c r="Z2028" s="33"/>
      <c r="AA2028" s="33"/>
      <c r="AB2028" s="33"/>
    </row>
    <row r="2029" spans="1:28">
      <c r="A2029" s="33"/>
      <c r="B2029" s="33"/>
      <c r="C2029" s="33"/>
      <c r="D2029" s="33"/>
      <c r="E2029" s="33"/>
      <c r="F2029" s="33"/>
      <c r="G2029" s="33"/>
      <c r="H2029" s="33"/>
      <c r="I2029" s="33"/>
      <c r="J2029" s="33"/>
      <c r="K2029" s="33"/>
      <c r="L2029" s="33"/>
      <c r="M2029" s="33"/>
      <c r="N2029" s="33"/>
      <c r="O2029" s="33"/>
      <c r="P2029" s="33"/>
      <c r="Q2029" s="33"/>
      <c r="R2029" s="33"/>
      <c r="S2029" s="33"/>
      <c r="T2029" s="33"/>
      <c r="U2029" s="33"/>
      <c r="V2029" s="33"/>
      <c r="W2029" s="33"/>
      <c r="X2029" s="33"/>
      <c r="Y2029" s="33"/>
      <c r="Z2029" s="33"/>
      <c r="AA2029" s="33"/>
      <c r="AB2029" s="33"/>
    </row>
    <row r="2030" spans="1:28">
      <c r="A2030" s="33"/>
      <c r="B2030" s="33"/>
      <c r="C2030" s="33"/>
      <c r="D2030" s="33"/>
      <c r="E2030" s="33"/>
      <c r="F2030" s="33"/>
      <c r="G2030" s="33"/>
      <c r="H2030" s="33"/>
      <c r="I2030" s="33"/>
      <c r="J2030" s="33"/>
      <c r="K2030" s="33"/>
      <c r="L2030" s="33"/>
      <c r="M2030" s="33"/>
      <c r="N2030" s="33"/>
      <c r="O2030" s="33"/>
      <c r="P2030" s="33"/>
      <c r="Q2030" s="33"/>
      <c r="R2030" s="33"/>
      <c r="S2030" s="33"/>
      <c r="T2030" s="33"/>
      <c r="U2030" s="33"/>
      <c r="V2030" s="33"/>
      <c r="W2030" s="33"/>
      <c r="X2030" s="33"/>
      <c r="Y2030" s="33"/>
      <c r="Z2030" s="33"/>
      <c r="AA2030" s="33"/>
      <c r="AB2030" s="33"/>
    </row>
    <row r="2031" spans="1:28">
      <c r="A2031" s="33"/>
      <c r="B2031" s="33"/>
      <c r="C2031" s="33"/>
      <c r="D2031" s="33"/>
      <c r="E2031" s="33"/>
      <c r="F2031" s="33"/>
      <c r="G2031" s="33"/>
      <c r="H2031" s="33"/>
      <c r="I2031" s="33"/>
      <c r="J2031" s="33"/>
      <c r="K2031" s="33"/>
      <c r="L2031" s="33"/>
      <c r="M2031" s="33"/>
      <c r="N2031" s="33"/>
      <c r="O2031" s="33"/>
      <c r="P2031" s="33"/>
      <c r="Q2031" s="33"/>
      <c r="R2031" s="33"/>
      <c r="S2031" s="33"/>
      <c r="T2031" s="33"/>
      <c r="U2031" s="33"/>
      <c r="V2031" s="33"/>
      <c r="W2031" s="33"/>
      <c r="X2031" s="33"/>
      <c r="Y2031" s="33"/>
      <c r="Z2031" s="33"/>
      <c r="AA2031" s="33"/>
      <c r="AB2031" s="33"/>
    </row>
    <row r="2032" spans="1:28">
      <c r="A2032" s="33"/>
      <c r="B2032" s="33"/>
      <c r="C2032" s="33"/>
      <c r="D2032" s="33"/>
      <c r="E2032" s="33"/>
      <c r="F2032" s="33"/>
      <c r="G2032" s="33"/>
      <c r="H2032" s="33"/>
      <c r="I2032" s="33"/>
      <c r="J2032" s="33"/>
      <c r="K2032" s="33"/>
      <c r="L2032" s="33"/>
      <c r="M2032" s="33"/>
      <c r="N2032" s="33"/>
      <c r="O2032" s="33"/>
      <c r="P2032" s="33"/>
      <c r="Q2032" s="33"/>
      <c r="R2032" s="33"/>
      <c r="S2032" s="33"/>
      <c r="T2032" s="33"/>
      <c r="U2032" s="33"/>
      <c r="V2032" s="33"/>
      <c r="W2032" s="33"/>
      <c r="X2032" s="33"/>
      <c r="Y2032" s="33"/>
      <c r="Z2032" s="33"/>
      <c r="AA2032" s="33"/>
      <c r="AB2032" s="33"/>
    </row>
    <row r="2033" spans="1:28">
      <c r="A2033" s="33"/>
      <c r="B2033" s="33"/>
      <c r="C2033" s="33"/>
      <c r="D2033" s="33"/>
      <c r="E2033" s="33"/>
      <c r="F2033" s="33"/>
      <c r="G2033" s="33"/>
      <c r="H2033" s="33"/>
      <c r="I2033" s="33"/>
      <c r="J2033" s="33"/>
      <c r="K2033" s="33"/>
      <c r="L2033" s="33"/>
      <c r="M2033" s="33"/>
      <c r="N2033" s="33"/>
      <c r="O2033" s="33"/>
      <c r="P2033" s="33"/>
      <c r="Q2033" s="33"/>
      <c r="R2033" s="33"/>
      <c r="S2033" s="33"/>
      <c r="T2033" s="33"/>
      <c r="U2033" s="33"/>
      <c r="V2033" s="33"/>
      <c r="W2033" s="33"/>
      <c r="X2033" s="33"/>
      <c r="Y2033" s="33"/>
      <c r="Z2033" s="33"/>
      <c r="AA2033" s="33"/>
      <c r="AB2033" s="33"/>
    </row>
    <row r="2034" spans="1:28">
      <c r="A2034" s="33"/>
      <c r="B2034" s="33"/>
      <c r="C2034" s="33"/>
      <c r="D2034" s="33"/>
      <c r="E2034" s="33"/>
      <c r="F2034" s="33"/>
      <c r="G2034" s="33"/>
      <c r="H2034" s="33"/>
      <c r="I2034" s="33"/>
      <c r="J2034" s="33"/>
      <c r="K2034" s="33"/>
      <c r="L2034" s="33"/>
      <c r="M2034" s="33"/>
      <c r="N2034" s="33"/>
      <c r="O2034" s="33"/>
      <c r="P2034" s="33"/>
      <c r="Q2034" s="33"/>
      <c r="R2034" s="33"/>
      <c r="S2034" s="33"/>
      <c r="T2034" s="33"/>
      <c r="U2034" s="33"/>
      <c r="V2034" s="33"/>
      <c r="W2034" s="33"/>
      <c r="X2034" s="33"/>
      <c r="Y2034" s="33"/>
      <c r="Z2034" s="33"/>
      <c r="AA2034" s="33"/>
      <c r="AB2034" s="33"/>
    </row>
    <row r="2035" spans="1:28">
      <c r="A2035" s="33"/>
      <c r="B2035" s="33"/>
      <c r="C2035" s="33"/>
      <c r="D2035" s="33"/>
      <c r="E2035" s="33"/>
      <c r="F2035" s="33"/>
      <c r="G2035" s="33"/>
      <c r="H2035" s="33"/>
      <c r="I2035" s="33"/>
      <c r="J2035" s="33"/>
      <c r="K2035" s="33"/>
      <c r="L2035" s="33"/>
      <c r="M2035" s="33"/>
      <c r="N2035" s="33"/>
      <c r="O2035" s="33"/>
      <c r="P2035" s="33"/>
      <c r="Q2035" s="33"/>
      <c r="R2035" s="33"/>
      <c r="S2035" s="33"/>
      <c r="T2035" s="33"/>
      <c r="U2035" s="33"/>
      <c r="V2035" s="33"/>
      <c r="W2035" s="33"/>
      <c r="X2035" s="33"/>
      <c r="Y2035" s="33"/>
      <c r="Z2035" s="33"/>
      <c r="AA2035" s="33"/>
      <c r="AB2035" s="33"/>
    </row>
    <row r="2036" spans="1:28">
      <c r="A2036" s="33"/>
      <c r="B2036" s="33"/>
      <c r="C2036" s="33"/>
      <c r="D2036" s="33"/>
      <c r="E2036" s="33"/>
      <c r="F2036" s="33"/>
      <c r="G2036" s="33"/>
      <c r="H2036" s="33"/>
      <c r="I2036" s="33"/>
      <c r="J2036" s="33"/>
      <c r="K2036" s="33"/>
      <c r="L2036" s="33"/>
      <c r="M2036" s="33"/>
      <c r="N2036" s="33"/>
      <c r="O2036" s="33"/>
      <c r="P2036" s="33"/>
      <c r="Q2036" s="33"/>
      <c r="R2036" s="33"/>
      <c r="S2036" s="33"/>
      <c r="T2036" s="33"/>
      <c r="U2036" s="33"/>
      <c r="V2036" s="33"/>
      <c r="W2036" s="33"/>
      <c r="X2036" s="33"/>
      <c r="Y2036" s="33"/>
      <c r="Z2036" s="33"/>
      <c r="AA2036" s="33"/>
      <c r="AB2036" s="33"/>
    </row>
    <row r="2037" spans="1:28">
      <c r="A2037" s="33"/>
      <c r="B2037" s="33"/>
      <c r="C2037" s="33"/>
      <c r="D2037" s="33"/>
      <c r="E2037" s="33"/>
      <c r="F2037" s="33"/>
      <c r="G2037" s="33"/>
      <c r="H2037" s="33"/>
      <c r="I2037" s="33"/>
      <c r="J2037" s="33"/>
      <c r="K2037" s="33"/>
      <c r="L2037" s="33"/>
      <c r="M2037" s="33"/>
      <c r="N2037" s="33"/>
      <c r="O2037" s="33"/>
      <c r="P2037" s="33"/>
      <c r="Q2037" s="33"/>
      <c r="R2037" s="33"/>
      <c r="S2037" s="33"/>
      <c r="T2037" s="33"/>
      <c r="U2037" s="33"/>
      <c r="V2037" s="33"/>
      <c r="W2037" s="33"/>
      <c r="X2037" s="33"/>
      <c r="Y2037" s="33"/>
      <c r="Z2037" s="33"/>
      <c r="AA2037" s="33"/>
      <c r="AB2037" s="33"/>
    </row>
    <row r="2038" spans="1:28">
      <c r="A2038" s="33"/>
      <c r="B2038" s="33"/>
      <c r="C2038" s="33"/>
      <c r="D2038" s="33"/>
      <c r="E2038" s="33"/>
      <c r="F2038" s="33"/>
      <c r="G2038" s="33"/>
      <c r="H2038" s="33"/>
      <c r="I2038" s="33"/>
      <c r="J2038" s="33"/>
      <c r="K2038" s="33"/>
      <c r="L2038" s="33"/>
      <c r="M2038" s="33"/>
      <c r="N2038" s="33"/>
      <c r="O2038" s="33"/>
      <c r="P2038" s="33"/>
      <c r="Q2038" s="33"/>
      <c r="R2038" s="33"/>
      <c r="S2038" s="33"/>
      <c r="T2038" s="33"/>
      <c r="U2038" s="33"/>
      <c r="V2038" s="33"/>
      <c r="W2038" s="33"/>
      <c r="X2038" s="33"/>
      <c r="Y2038" s="33"/>
      <c r="Z2038" s="33"/>
      <c r="AA2038" s="33"/>
      <c r="AB2038" s="33"/>
    </row>
    <row r="2039" spans="1:28">
      <c r="A2039" s="33"/>
      <c r="B2039" s="33"/>
      <c r="C2039" s="33"/>
      <c r="D2039" s="33"/>
      <c r="E2039" s="33"/>
      <c r="F2039" s="33"/>
      <c r="G2039" s="33"/>
      <c r="H2039" s="33"/>
      <c r="I2039" s="33"/>
      <c r="J2039" s="33"/>
      <c r="K2039" s="33"/>
      <c r="L2039" s="33"/>
      <c r="M2039" s="33"/>
      <c r="N2039" s="33"/>
      <c r="O2039" s="33"/>
      <c r="P2039" s="33"/>
      <c r="Q2039" s="33"/>
      <c r="R2039" s="33"/>
      <c r="S2039" s="33"/>
      <c r="T2039" s="33"/>
      <c r="U2039" s="33"/>
      <c r="V2039" s="33"/>
      <c r="W2039" s="33"/>
      <c r="X2039" s="33"/>
      <c r="Y2039" s="33"/>
      <c r="Z2039" s="33"/>
      <c r="AA2039" s="33"/>
      <c r="AB2039" s="33"/>
    </row>
    <row r="2040" spans="1:28">
      <c r="A2040" s="33"/>
      <c r="B2040" s="33"/>
      <c r="C2040" s="33"/>
      <c r="D2040" s="33"/>
      <c r="E2040" s="33"/>
      <c r="F2040" s="33"/>
      <c r="G2040" s="33"/>
      <c r="H2040" s="33"/>
      <c r="I2040" s="33"/>
      <c r="J2040" s="33"/>
      <c r="K2040" s="33"/>
      <c r="L2040" s="33"/>
      <c r="M2040" s="33"/>
      <c r="N2040" s="33"/>
      <c r="O2040" s="33"/>
      <c r="P2040" s="33"/>
      <c r="Q2040" s="33"/>
      <c r="R2040" s="33"/>
      <c r="S2040" s="33"/>
      <c r="T2040" s="33"/>
      <c r="U2040" s="33"/>
      <c r="V2040" s="33"/>
      <c r="W2040" s="33"/>
      <c r="X2040" s="33"/>
      <c r="Y2040" s="33"/>
      <c r="Z2040" s="33"/>
      <c r="AA2040" s="33"/>
      <c r="AB2040" s="33"/>
    </row>
    <row r="2041" spans="1:28">
      <c r="A2041" s="33"/>
      <c r="B2041" s="33"/>
      <c r="C2041" s="33"/>
      <c r="D2041" s="33"/>
      <c r="E2041" s="33"/>
      <c r="F2041" s="33"/>
      <c r="G2041" s="33"/>
      <c r="H2041" s="33"/>
      <c r="I2041" s="33"/>
      <c r="J2041" s="33"/>
      <c r="K2041" s="33"/>
      <c r="L2041" s="33"/>
      <c r="M2041" s="33"/>
      <c r="N2041" s="33"/>
      <c r="O2041" s="33"/>
      <c r="P2041" s="33"/>
      <c r="Q2041" s="33"/>
      <c r="R2041" s="33"/>
      <c r="S2041" s="33"/>
      <c r="T2041" s="33"/>
      <c r="U2041" s="33"/>
      <c r="V2041" s="33"/>
      <c r="W2041" s="33"/>
      <c r="X2041" s="33"/>
      <c r="Y2041" s="33"/>
      <c r="Z2041" s="33"/>
      <c r="AA2041" s="33"/>
      <c r="AB2041" s="33"/>
    </row>
    <row r="2042" spans="1:28">
      <c r="A2042" s="33"/>
      <c r="B2042" s="33"/>
      <c r="C2042" s="33"/>
      <c r="D2042" s="33"/>
      <c r="E2042" s="33"/>
      <c r="F2042" s="33"/>
      <c r="G2042" s="33"/>
      <c r="H2042" s="33"/>
      <c r="I2042" s="33"/>
      <c r="J2042" s="33"/>
      <c r="K2042" s="33"/>
      <c r="L2042" s="33"/>
      <c r="M2042" s="33"/>
      <c r="N2042" s="33"/>
      <c r="O2042" s="33"/>
      <c r="P2042" s="33"/>
      <c r="Q2042" s="33"/>
      <c r="R2042" s="33"/>
      <c r="S2042" s="33"/>
      <c r="T2042" s="33"/>
      <c r="U2042" s="33"/>
      <c r="V2042" s="33"/>
      <c r="W2042" s="33"/>
      <c r="X2042" s="33"/>
      <c r="Y2042" s="33"/>
      <c r="Z2042" s="33"/>
      <c r="AA2042" s="33"/>
      <c r="AB2042" s="33"/>
    </row>
    <row r="2043" spans="1:28">
      <c r="A2043" s="33"/>
      <c r="B2043" s="33"/>
      <c r="C2043" s="33"/>
      <c r="D2043" s="33"/>
      <c r="E2043" s="33"/>
      <c r="F2043" s="33"/>
      <c r="G2043" s="33"/>
      <c r="H2043" s="33"/>
      <c r="I2043" s="33"/>
      <c r="J2043" s="33"/>
      <c r="K2043" s="33"/>
      <c r="L2043" s="33"/>
      <c r="M2043" s="33"/>
      <c r="N2043" s="33"/>
      <c r="O2043" s="33"/>
      <c r="P2043" s="33"/>
      <c r="Q2043" s="33"/>
      <c r="R2043" s="33"/>
      <c r="S2043" s="33"/>
      <c r="T2043" s="33"/>
      <c r="U2043" s="33"/>
      <c r="V2043" s="33"/>
      <c r="W2043" s="33"/>
      <c r="X2043" s="33"/>
      <c r="Y2043" s="33"/>
      <c r="Z2043" s="33"/>
      <c r="AA2043" s="33"/>
      <c r="AB2043" s="33"/>
    </row>
    <row r="2044" spans="1:28">
      <c r="A2044" s="33"/>
      <c r="B2044" s="33"/>
      <c r="C2044" s="33"/>
      <c r="D2044" s="33"/>
      <c r="E2044" s="33"/>
      <c r="F2044" s="33"/>
      <c r="G2044" s="33"/>
      <c r="H2044" s="33"/>
      <c r="I2044" s="33"/>
      <c r="J2044" s="33"/>
      <c r="K2044" s="33"/>
      <c r="L2044" s="33"/>
      <c r="M2044" s="33"/>
      <c r="N2044" s="33"/>
      <c r="O2044" s="33"/>
      <c r="P2044" s="33"/>
      <c r="Q2044" s="33"/>
      <c r="R2044" s="33"/>
      <c r="S2044" s="33"/>
      <c r="T2044" s="33"/>
      <c r="U2044" s="33"/>
      <c r="V2044" s="33"/>
      <c r="W2044" s="33"/>
      <c r="X2044" s="33"/>
      <c r="Y2044" s="33"/>
      <c r="Z2044" s="33"/>
      <c r="AA2044" s="33"/>
      <c r="AB2044" s="33"/>
    </row>
    <row r="2045" spans="1:28">
      <c r="A2045" s="33"/>
      <c r="B2045" s="33"/>
      <c r="C2045" s="33"/>
      <c r="D2045" s="33"/>
      <c r="E2045" s="33"/>
      <c r="F2045" s="33"/>
      <c r="G2045" s="33"/>
      <c r="H2045" s="33"/>
      <c r="I2045" s="33"/>
      <c r="J2045" s="33"/>
      <c r="K2045" s="33"/>
      <c r="L2045" s="33"/>
      <c r="M2045" s="33"/>
      <c r="N2045" s="33"/>
      <c r="O2045" s="33"/>
      <c r="P2045" s="33"/>
      <c r="Q2045" s="33"/>
      <c r="R2045" s="33"/>
      <c r="S2045" s="33"/>
      <c r="T2045" s="33"/>
      <c r="U2045" s="33"/>
      <c r="V2045" s="33"/>
      <c r="W2045" s="33"/>
      <c r="X2045" s="33"/>
      <c r="Y2045" s="33"/>
      <c r="Z2045" s="33"/>
      <c r="AA2045" s="33"/>
      <c r="AB2045" s="33"/>
    </row>
    <row r="2046" spans="1:28">
      <c r="A2046" s="33"/>
      <c r="B2046" s="33"/>
      <c r="C2046" s="33"/>
      <c r="D2046" s="33"/>
      <c r="E2046" s="33"/>
      <c r="F2046" s="33"/>
      <c r="G2046" s="33"/>
      <c r="H2046" s="33"/>
      <c r="I2046" s="33"/>
      <c r="J2046" s="33"/>
      <c r="K2046" s="33"/>
      <c r="L2046" s="33"/>
      <c r="M2046" s="33"/>
      <c r="N2046" s="33"/>
      <c r="O2046" s="33"/>
      <c r="P2046" s="33"/>
      <c r="Q2046" s="33"/>
      <c r="R2046" s="33"/>
      <c r="S2046" s="33"/>
      <c r="T2046" s="33"/>
      <c r="U2046" s="33"/>
      <c r="V2046" s="33"/>
      <c r="W2046" s="33"/>
      <c r="X2046" s="33"/>
      <c r="Y2046" s="33"/>
      <c r="Z2046" s="33"/>
      <c r="AA2046" s="33"/>
      <c r="AB2046" s="33"/>
    </row>
    <row r="2047" spans="1:28">
      <c r="A2047" s="33"/>
      <c r="B2047" s="33"/>
      <c r="C2047" s="33"/>
      <c r="D2047" s="33"/>
      <c r="E2047" s="33"/>
      <c r="F2047" s="33"/>
      <c r="G2047" s="33"/>
      <c r="H2047" s="33"/>
      <c r="I2047" s="33"/>
      <c r="J2047" s="33"/>
      <c r="K2047" s="33"/>
      <c r="L2047" s="33"/>
      <c r="M2047" s="33"/>
      <c r="N2047" s="33"/>
      <c r="O2047" s="33"/>
      <c r="P2047" s="33"/>
      <c r="Q2047" s="33"/>
      <c r="R2047" s="33"/>
      <c r="S2047" s="33"/>
      <c r="T2047" s="33"/>
      <c r="U2047" s="33"/>
      <c r="V2047" s="33"/>
      <c r="W2047" s="33"/>
      <c r="X2047" s="33"/>
      <c r="Y2047" s="33"/>
      <c r="Z2047" s="33"/>
      <c r="AA2047" s="33"/>
      <c r="AB2047" s="33"/>
    </row>
    <row r="2048" spans="1:28">
      <c r="A2048" s="33"/>
      <c r="B2048" s="33"/>
      <c r="C2048" s="33"/>
      <c r="D2048" s="33"/>
      <c r="E2048" s="33"/>
      <c r="F2048" s="33"/>
      <c r="G2048" s="33"/>
      <c r="H2048" s="33"/>
      <c r="I2048" s="33"/>
      <c r="J2048" s="33"/>
      <c r="K2048" s="33"/>
      <c r="L2048" s="33"/>
      <c r="M2048" s="33"/>
      <c r="N2048" s="33"/>
      <c r="O2048" s="33"/>
      <c r="P2048" s="33"/>
      <c r="Q2048" s="33"/>
      <c r="R2048" s="33"/>
      <c r="S2048" s="33"/>
      <c r="T2048" s="33"/>
      <c r="U2048" s="33"/>
      <c r="V2048" s="33"/>
      <c r="W2048" s="33"/>
      <c r="X2048" s="33"/>
      <c r="Y2048" s="33"/>
      <c r="Z2048" s="33"/>
      <c r="AA2048" s="33"/>
      <c r="AB2048" s="33"/>
    </row>
    <row r="2049" spans="1:28">
      <c r="A2049" s="33"/>
      <c r="B2049" s="33"/>
      <c r="C2049" s="33"/>
      <c r="D2049" s="33"/>
      <c r="E2049" s="33"/>
      <c r="F2049" s="33"/>
      <c r="G2049" s="33"/>
      <c r="H2049" s="33"/>
      <c r="I2049" s="33"/>
      <c r="J2049" s="33"/>
      <c r="K2049" s="33"/>
      <c r="L2049" s="33"/>
      <c r="M2049" s="33"/>
      <c r="N2049" s="33"/>
      <c r="O2049" s="33"/>
      <c r="P2049" s="33"/>
      <c r="Q2049" s="33"/>
      <c r="R2049" s="33"/>
      <c r="S2049" s="33"/>
      <c r="T2049" s="33"/>
      <c r="U2049" s="33"/>
      <c r="V2049" s="33"/>
      <c r="W2049" s="33"/>
      <c r="X2049" s="33"/>
      <c r="Y2049" s="33"/>
      <c r="Z2049" s="33"/>
      <c r="AA2049" s="33"/>
      <c r="AB2049" s="33"/>
    </row>
    <row r="2050" spans="1:28">
      <c r="A2050" s="33"/>
      <c r="B2050" s="33"/>
      <c r="C2050" s="33"/>
      <c r="D2050" s="33"/>
      <c r="E2050" s="33"/>
      <c r="F2050" s="33"/>
      <c r="G2050" s="33"/>
      <c r="H2050" s="33"/>
      <c r="I2050" s="33"/>
      <c r="J2050" s="33"/>
      <c r="K2050" s="33"/>
      <c r="L2050" s="33"/>
      <c r="M2050" s="33"/>
      <c r="N2050" s="33"/>
      <c r="O2050" s="33"/>
      <c r="P2050" s="33"/>
      <c r="Q2050" s="33"/>
      <c r="R2050" s="33"/>
      <c r="S2050" s="33"/>
      <c r="T2050" s="33"/>
      <c r="U2050" s="33"/>
      <c r="V2050" s="33"/>
      <c r="W2050" s="33"/>
      <c r="X2050" s="33"/>
      <c r="Y2050" s="33"/>
      <c r="Z2050" s="33"/>
      <c r="AA2050" s="33"/>
      <c r="AB2050" s="33"/>
    </row>
    <row r="2051" spans="1:28">
      <c r="A2051" s="33"/>
      <c r="B2051" s="33"/>
      <c r="C2051" s="33"/>
      <c r="D2051" s="33"/>
      <c r="E2051" s="33"/>
      <c r="F2051" s="33"/>
      <c r="G2051" s="33"/>
      <c r="H2051" s="33"/>
      <c r="I2051" s="33"/>
      <c r="J2051" s="33"/>
      <c r="K2051" s="33"/>
      <c r="L2051" s="33"/>
      <c r="M2051" s="33"/>
      <c r="N2051" s="33"/>
      <c r="O2051" s="33"/>
      <c r="P2051" s="33"/>
      <c r="Q2051" s="33"/>
      <c r="R2051" s="33"/>
      <c r="S2051" s="33"/>
      <c r="T2051" s="33"/>
      <c r="U2051" s="33"/>
      <c r="V2051" s="33"/>
      <c r="W2051" s="33"/>
      <c r="X2051" s="33"/>
      <c r="Y2051" s="33"/>
      <c r="Z2051" s="33"/>
      <c r="AA2051" s="33"/>
      <c r="AB2051" s="33"/>
    </row>
    <row r="2052" spans="1:28">
      <c r="A2052" s="33"/>
      <c r="B2052" s="33"/>
      <c r="C2052" s="33"/>
      <c r="D2052" s="33"/>
      <c r="E2052" s="33"/>
      <c r="F2052" s="33"/>
      <c r="G2052" s="33"/>
      <c r="H2052" s="33"/>
      <c r="I2052" s="33"/>
      <c r="J2052" s="33"/>
      <c r="K2052" s="33"/>
      <c r="L2052" s="33"/>
      <c r="M2052" s="33"/>
      <c r="N2052" s="33"/>
      <c r="O2052" s="33"/>
      <c r="P2052" s="33"/>
      <c r="Q2052" s="33"/>
      <c r="R2052" s="33"/>
      <c r="S2052" s="33"/>
      <c r="T2052" s="33"/>
      <c r="U2052" s="33"/>
      <c r="V2052" s="33"/>
      <c r="W2052" s="33"/>
      <c r="X2052" s="33"/>
      <c r="Y2052" s="33"/>
      <c r="Z2052" s="33"/>
      <c r="AA2052" s="33"/>
      <c r="AB2052" s="33"/>
    </row>
    <row r="2053" spans="1:28">
      <c r="A2053" s="33"/>
      <c r="B2053" s="33"/>
      <c r="C2053" s="33"/>
      <c r="D2053" s="33"/>
      <c r="E2053" s="33"/>
      <c r="F2053" s="33"/>
      <c r="G2053" s="33"/>
      <c r="H2053" s="33"/>
      <c r="I2053" s="33"/>
      <c r="J2053" s="33"/>
      <c r="K2053" s="33"/>
      <c r="L2053" s="33"/>
      <c r="M2053" s="33"/>
      <c r="N2053" s="33"/>
      <c r="O2053" s="33"/>
      <c r="P2053" s="33"/>
      <c r="Q2053" s="33"/>
      <c r="R2053" s="33"/>
      <c r="S2053" s="33"/>
      <c r="T2053" s="33"/>
      <c r="U2053" s="33"/>
      <c r="V2053" s="33"/>
      <c r="W2053" s="33"/>
      <c r="X2053" s="33"/>
      <c r="Y2053" s="33"/>
      <c r="Z2053" s="33"/>
      <c r="AA2053" s="33"/>
      <c r="AB2053" s="33"/>
    </row>
    <row r="2054" spans="1:28">
      <c r="A2054" s="33"/>
      <c r="B2054" s="33"/>
      <c r="C2054" s="33"/>
      <c r="D2054" s="33"/>
      <c r="E2054" s="33"/>
      <c r="F2054" s="33"/>
      <c r="G2054" s="33"/>
      <c r="H2054" s="33"/>
      <c r="I2054" s="33"/>
      <c r="J2054" s="33"/>
      <c r="K2054" s="33"/>
      <c r="L2054" s="33"/>
      <c r="M2054" s="33"/>
      <c r="N2054" s="33"/>
      <c r="O2054" s="33"/>
      <c r="P2054" s="33"/>
      <c r="Q2054" s="33"/>
      <c r="R2054" s="33"/>
      <c r="S2054" s="33"/>
      <c r="T2054" s="33"/>
      <c r="U2054" s="33"/>
      <c r="V2054" s="33"/>
      <c r="W2054" s="33"/>
      <c r="X2054" s="33"/>
      <c r="Y2054" s="33"/>
      <c r="Z2054" s="33"/>
      <c r="AA2054" s="33"/>
      <c r="AB2054" s="33"/>
    </row>
    <row r="2055" spans="1:28">
      <c r="A2055" s="33"/>
      <c r="B2055" s="33"/>
      <c r="C2055" s="33"/>
      <c r="D2055" s="33"/>
      <c r="E2055" s="33"/>
      <c r="F2055" s="33"/>
      <c r="G2055" s="33"/>
      <c r="H2055" s="33"/>
      <c r="I2055" s="33"/>
      <c r="J2055" s="33"/>
      <c r="K2055" s="33"/>
      <c r="L2055" s="33"/>
      <c r="M2055" s="33"/>
      <c r="N2055" s="33"/>
      <c r="O2055" s="33"/>
      <c r="P2055" s="33"/>
      <c r="Q2055" s="33"/>
      <c r="R2055" s="33"/>
      <c r="S2055" s="33"/>
      <c r="T2055" s="33"/>
      <c r="U2055" s="33"/>
      <c r="V2055" s="33"/>
      <c r="W2055" s="33"/>
      <c r="X2055" s="33"/>
      <c r="Y2055" s="33"/>
      <c r="Z2055" s="33"/>
      <c r="AA2055" s="33"/>
      <c r="AB2055" s="33"/>
    </row>
    <row r="2056" spans="1:28">
      <c r="A2056" s="33"/>
      <c r="B2056" s="33"/>
      <c r="C2056" s="33"/>
      <c r="D2056" s="33"/>
      <c r="E2056" s="33"/>
      <c r="F2056" s="33"/>
      <c r="G2056" s="33"/>
      <c r="H2056" s="33"/>
      <c r="I2056" s="33"/>
      <c r="J2056" s="33"/>
      <c r="K2056" s="33"/>
      <c r="L2056" s="33"/>
      <c r="M2056" s="33"/>
      <c r="N2056" s="33"/>
      <c r="O2056" s="33"/>
      <c r="P2056" s="33"/>
      <c r="Q2056" s="33"/>
      <c r="R2056" s="33"/>
      <c r="S2056" s="33"/>
      <c r="T2056" s="33"/>
      <c r="U2056" s="33"/>
      <c r="V2056" s="33"/>
      <c r="W2056" s="33"/>
      <c r="X2056" s="33"/>
      <c r="Y2056" s="33"/>
      <c r="Z2056" s="33"/>
      <c r="AA2056" s="33"/>
      <c r="AB2056" s="33"/>
    </row>
    <row r="2057" spans="1:28">
      <c r="A2057" s="33"/>
      <c r="B2057" s="33"/>
      <c r="C2057" s="33"/>
      <c r="D2057" s="33"/>
      <c r="E2057" s="33"/>
      <c r="F2057" s="33"/>
      <c r="G2057" s="33"/>
      <c r="H2057" s="33"/>
      <c r="I2057" s="33"/>
      <c r="J2057" s="33"/>
      <c r="K2057" s="33"/>
      <c r="L2057" s="33"/>
      <c r="M2057" s="33"/>
      <c r="N2057" s="33"/>
      <c r="O2057" s="33"/>
      <c r="P2057" s="33"/>
      <c r="Q2057" s="33"/>
      <c r="R2057" s="33"/>
      <c r="S2057" s="33"/>
      <c r="T2057" s="33"/>
      <c r="U2057" s="33"/>
      <c r="V2057" s="33"/>
      <c r="W2057" s="33"/>
      <c r="X2057" s="33"/>
      <c r="Y2057" s="33"/>
      <c r="Z2057" s="33"/>
      <c r="AA2057" s="33"/>
      <c r="AB2057" s="33"/>
    </row>
    <row r="2058" spans="1:28">
      <c r="A2058" s="33"/>
      <c r="B2058" s="33"/>
      <c r="C2058" s="33"/>
      <c r="D2058" s="33"/>
      <c r="E2058" s="33"/>
      <c r="F2058" s="33"/>
      <c r="G2058" s="33"/>
      <c r="H2058" s="33"/>
      <c r="I2058" s="33"/>
      <c r="J2058" s="33"/>
      <c r="K2058" s="33"/>
      <c r="L2058" s="33"/>
      <c r="M2058" s="33"/>
      <c r="N2058" s="33"/>
      <c r="O2058" s="33"/>
      <c r="P2058" s="33"/>
      <c r="Q2058" s="33"/>
      <c r="R2058" s="33"/>
      <c r="S2058" s="33"/>
      <c r="T2058" s="33"/>
      <c r="U2058" s="33"/>
      <c r="V2058" s="33"/>
      <c r="W2058" s="33"/>
      <c r="X2058" s="33"/>
      <c r="Y2058" s="33"/>
      <c r="Z2058" s="33"/>
      <c r="AA2058" s="33"/>
      <c r="AB2058" s="33"/>
    </row>
    <row r="2059" spans="1:28">
      <c r="A2059" s="33"/>
      <c r="B2059" s="33"/>
      <c r="C2059" s="33"/>
      <c r="D2059" s="33"/>
      <c r="E2059" s="33"/>
      <c r="F2059" s="33"/>
      <c r="G2059" s="33"/>
      <c r="H2059" s="33"/>
      <c r="I2059" s="33"/>
      <c r="J2059" s="33"/>
      <c r="K2059" s="33"/>
      <c r="L2059" s="33"/>
      <c r="M2059" s="33"/>
      <c r="N2059" s="33"/>
      <c r="O2059" s="33"/>
      <c r="P2059" s="33"/>
      <c r="Q2059" s="33"/>
      <c r="R2059" s="33"/>
      <c r="S2059" s="33"/>
      <c r="T2059" s="33"/>
      <c r="U2059" s="33"/>
      <c r="V2059" s="33"/>
      <c r="W2059" s="33"/>
      <c r="X2059" s="33"/>
      <c r="Y2059" s="33"/>
      <c r="Z2059" s="33"/>
      <c r="AA2059" s="33"/>
      <c r="AB2059" s="33"/>
    </row>
    <row r="2060" spans="1:28">
      <c r="A2060" s="33"/>
      <c r="B2060" s="33"/>
      <c r="C2060" s="33"/>
      <c r="D2060" s="33"/>
      <c r="E2060" s="33"/>
      <c r="F2060" s="33"/>
      <c r="G2060" s="33"/>
      <c r="H2060" s="33"/>
      <c r="I2060" s="33"/>
      <c r="J2060" s="33"/>
      <c r="K2060" s="33"/>
      <c r="L2060" s="33"/>
      <c r="M2060" s="33"/>
      <c r="N2060" s="33"/>
      <c r="O2060" s="33"/>
      <c r="P2060" s="33"/>
      <c r="Q2060" s="33"/>
      <c r="R2060" s="33"/>
      <c r="S2060" s="33"/>
      <c r="T2060" s="33"/>
      <c r="U2060" s="33"/>
      <c r="V2060" s="33"/>
      <c r="W2060" s="33"/>
      <c r="X2060" s="33"/>
      <c r="Y2060" s="33"/>
      <c r="Z2060" s="33"/>
      <c r="AA2060" s="33"/>
      <c r="AB2060" s="33"/>
    </row>
    <row r="2061" spans="1:28">
      <c r="A2061" s="33"/>
      <c r="B2061" s="33"/>
      <c r="C2061" s="33"/>
      <c r="D2061" s="33"/>
      <c r="E2061" s="33"/>
      <c r="F2061" s="33"/>
      <c r="G2061" s="33"/>
      <c r="H2061" s="33"/>
      <c r="I2061" s="33"/>
      <c r="J2061" s="33"/>
      <c r="K2061" s="33"/>
      <c r="L2061" s="33"/>
      <c r="M2061" s="33"/>
      <c r="N2061" s="33"/>
      <c r="O2061" s="33"/>
      <c r="P2061" s="33"/>
      <c r="Q2061" s="33"/>
      <c r="R2061" s="33"/>
      <c r="S2061" s="33"/>
      <c r="T2061" s="33"/>
      <c r="U2061" s="33"/>
      <c r="V2061" s="33"/>
      <c r="W2061" s="33"/>
      <c r="X2061" s="33"/>
      <c r="Y2061" s="33"/>
      <c r="Z2061" s="33"/>
      <c r="AA2061" s="33"/>
      <c r="AB2061" s="33"/>
    </row>
    <row r="2062" spans="1:28">
      <c r="A2062" s="33"/>
      <c r="B2062" s="33"/>
      <c r="C2062" s="33"/>
      <c r="D2062" s="33"/>
      <c r="E2062" s="33"/>
      <c r="F2062" s="33"/>
      <c r="G2062" s="33"/>
      <c r="H2062" s="33"/>
      <c r="I2062" s="33"/>
      <c r="J2062" s="33"/>
      <c r="K2062" s="33"/>
      <c r="L2062" s="33"/>
      <c r="M2062" s="33"/>
      <c r="N2062" s="33"/>
      <c r="O2062" s="33"/>
      <c r="P2062" s="33"/>
      <c r="Q2062" s="33"/>
      <c r="R2062" s="33"/>
      <c r="S2062" s="33"/>
      <c r="T2062" s="33"/>
      <c r="U2062" s="33"/>
      <c r="V2062" s="33"/>
      <c r="W2062" s="33"/>
      <c r="X2062" s="33"/>
      <c r="Y2062" s="33"/>
      <c r="Z2062" s="33"/>
      <c r="AA2062" s="33"/>
      <c r="AB2062" s="33"/>
    </row>
    <row r="2063" spans="1:28">
      <c r="A2063" s="33"/>
      <c r="B2063" s="33"/>
      <c r="C2063" s="33"/>
      <c r="D2063" s="33"/>
      <c r="E2063" s="33"/>
      <c r="F2063" s="33"/>
      <c r="G2063" s="33"/>
      <c r="H2063" s="33"/>
      <c r="I2063" s="33"/>
      <c r="J2063" s="33"/>
      <c r="K2063" s="33"/>
      <c r="L2063" s="33"/>
      <c r="M2063" s="33"/>
      <c r="N2063" s="33"/>
      <c r="O2063" s="33"/>
      <c r="P2063" s="33"/>
      <c r="Q2063" s="33"/>
      <c r="R2063" s="33"/>
      <c r="S2063" s="33"/>
      <c r="T2063" s="33"/>
      <c r="U2063" s="33"/>
      <c r="V2063" s="33"/>
      <c r="W2063" s="33"/>
      <c r="X2063" s="33"/>
      <c r="Y2063" s="33"/>
      <c r="Z2063" s="33"/>
      <c r="AA2063" s="33"/>
      <c r="AB2063" s="33"/>
    </row>
    <row r="2064" spans="1:28">
      <c r="A2064" s="33"/>
      <c r="B2064" s="33"/>
      <c r="C2064" s="33"/>
      <c r="D2064" s="33"/>
      <c r="E2064" s="33"/>
      <c r="F2064" s="33"/>
      <c r="G2064" s="33"/>
      <c r="H2064" s="33"/>
      <c r="I2064" s="33"/>
      <c r="J2064" s="33"/>
      <c r="K2064" s="33"/>
      <c r="L2064" s="33"/>
      <c r="M2064" s="33"/>
      <c r="N2064" s="33"/>
      <c r="O2064" s="33"/>
      <c r="P2064" s="33"/>
      <c r="Q2064" s="33"/>
      <c r="R2064" s="33"/>
      <c r="S2064" s="33"/>
      <c r="T2064" s="33"/>
      <c r="U2064" s="33"/>
      <c r="V2064" s="33"/>
      <c r="W2064" s="33"/>
      <c r="X2064" s="33"/>
      <c r="Y2064" s="33"/>
      <c r="Z2064" s="33"/>
      <c r="AA2064" s="33"/>
      <c r="AB2064" s="33"/>
    </row>
    <row r="2065" spans="1:28">
      <c r="A2065" s="33"/>
      <c r="B2065" s="33"/>
      <c r="C2065" s="33"/>
      <c r="D2065" s="33"/>
      <c r="E2065" s="33"/>
      <c r="F2065" s="33"/>
      <c r="G2065" s="33"/>
      <c r="H2065" s="33"/>
      <c r="I2065" s="33"/>
      <c r="J2065" s="33"/>
      <c r="K2065" s="33"/>
      <c r="L2065" s="33"/>
      <c r="M2065" s="33"/>
      <c r="N2065" s="33"/>
      <c r="O2065" s="33"/>
      <c r="P2065" s="33"/>
      <c r="Q2065" s="33"/>
      <c r="R2065" s="33"/>
      <c r="S2065" s="33"/>
      <c r="T2065" s="33"/>
      <c r="U2065" s="33"/>
      <c r="V2065" s="33"/>
      <c r="W2065" s="33"/>
      <c r="X2065" s="33"/>
      <c r="Y2065" s="33"/>
      <c r="Z2065" s="33"/>
      <c r="AA2065" s="33"/>
      <c r="AB2065" s="33"/>
    </row>
    <row r="2066" spans="1:28">
      <c r="A2066" s="33"/>
      <c r="B2066" s="33"/>
      <c r="C2066" s="33"/>
      <c r="D2066" s="33"/>
      <c r="E2066" s="33"/>
      <c r="F2066" s="33"/>
      <c r="G2066" s="33"/>
      <c r="H2066" s="33"/>
      <c r="I2066" s="33"/>
      <c r="J2066" s="33"/>
      <c r="K2066" s="33"/>
      <c r="L2066" s="33"/>
      <c r="M2066" s="33"/>
      <c r="N2066" s="33"/>
      <c r="O2066" s="33"/>
      <c r="P2066" s="33"/>
      <c r="Q2066" s="33"/>
      <c r="R2066" s="33"/>
      <c r="S2066" s="33"/>
      <c r="T2066" s="33"/>
      <c r="U2066" s="33"/>
      <c r="V2066" s="33"/>
      <c r="W2066" s="33"/>
      <c r="X2066" s="33"/>
      <c r="Y2066" s="33"/>
      <c r="Z2066" s="33"/>
      <c r="AA2066" s="33"/>
      <c r="AB2066" s="33"/>
    </row>
    <row r="2067" spans="1:28">
      <c r="A2067" s="33"/>
      <c r="B2067" s="33"/>
      <c r="C2067" s="33"/>
      <c r="D2067" s="33"/>
      <c r="E2067" s="33"/>
      <c r="F2067" s="33"/>
      <c r="G2067" s="33"/>
      <c r="H2067" s="33"/>
      <c r="I2067" s="33"/>
      <c r="J2067" s="33"/>
      <c r="K2067" s="33"/>
      <c r="L2067" s="33"/>
      <c r="M2067" s="33"/>
      <c r="N2067" s="33"/>
      <c r="O2067" s="33"/>
      <c r="P2067" s="33"/>
      <c r="Q2067" s="33"/>
      <c r="R2067" s="33"/>
      <c r="S2067" s="33"/>
      <c r="T2067" s="33"/>
      <c r="U2067" s="33"/>
      <c r="V2067" s="33"/>
      <c r="W2067" s="33"/>
      <c r="X2067" s="33"/>
      <c r="Y2067" s="33"/>
      <c r="Z2067" s="33"/>
      <c r="AA2067" s="33"/>
      <c r="AB2067" s="33"/>
    </row>
    <row r="2068" spans="1:28">
      <c r="A2068" s="33"/>
      <c r="B2068" s="33"/>
      <c r="C2068" s="33"/>
      <c r="D2068" s="33"/>
      <c r="E2068" s="33"/>
      <c r="F2068" s="33"/>
      <c r="G2068" s="33"/>
      <c r="H2068" s="33"/>
      <c r="I2068" s="33"/>
      <c r="J2068" s="33"/>
      <c r="K2068" s="33"/>
      <c r="L2068" s="33"/>
      <c r="M2068" s="33"/>
      <c r="N2068" s="33"/>
      <c r="O2068" s="33"/>
      <c r="P2068" s="33"/>
      <c r="Q2068" s="33"/>
      <c r="R2068" s="33"/>
      <c r="S2068" s="33"/>
      <c r="T2068" s="33"/>
      <c r="U2068" s="33"/>
      <c r="V2068" s="33"/>
      <c r="W2068" s="33"/>
      <c r="X2068" s="33"/>
      <c r="Y2068" s="33"/>
      <c r="Z2068" s="33"/>
      <c r="AA2068" s="33"/>
      <c r="AB2068" s="33"/>
    </row>
    <row r="2069" spans="1:28">
      <c r="A2069" s="33"/>
      <c r="B2069" s="33"/>
      <c r="C2069" s="33"/>
      <c r="D2069" s="33"/>
      <c r="E2069" s="33"/>
      <c r="F2069" s="33"/>
      <c r="G2069" s="33"/>
      <c r="H2069" s="33"/>
      <c r="I2069" s="33"/>
      <c r="J2069" s="33"/>
      <c r="K2069" s="33"/>
      <c r="L2069" s="33"/>
      <c r="M2069" s="33"/>
      <c r="N2069" s="33"/>
      <c r="O2069" s="33"/>
      <c r="P2069" s="33"/>
      <c r="Q2069" s="33"/>
      <c r="R2069" s="33"/>
      <c r="S2069" s="33"/>
      <c r="T2069" s="33"/>
      <c r="U2069" s="33"/>
      <c r="V2069" s="33"/>
      <c r="W2069" s="33"/>
      <c r="X2069" s="33"/>
      <c r="Y2069" s="33"/>
      <c r="Z2069" s="33"/>
      <c r="AA2069" s="33"/>
      <c r="AB2069" s="33"/>
    </row>
    <row r="2070" spans="1:28">
      <c r="A2070" s="33"/>
      <c r="B2070" s="33"/>
      <c r="C2070" s="33"/>
      <c r="D2070" s="33"/>
      <c r="E2070" s="33"/>
      <c r="F2070" s="33"/>
      <c r="G2070" s="33"/>
      <c r="H2070" s="33"/>
      <c r="I2070" s="33"/>
      <c r="J2070" s="33"/>
      <c r="K2070" s="33"/>
      <c r="L2070" s="33"/>
      <c r="M2070" s="33"/>
      <c r="N2070" s="33"/>
      <c r="O2070" s="33"/>
      <c r="P2070" s="33"/>
      <c r="Q2070" s="33"/>
      <c r="R2070" s="33"/>
      <c r="S2070" s="33"/>
      <c r="T2070" s="33"/>
      <c r="U2070" s="33"/>
      <c r="V2070" s="33"/>
      <c r="W2070" s="33"/>
      <c r="X2070" s="33"/>
      <c r="Y2070" s="33"/>
      <c r="Z2070" s="33"/>
      <c r="AA2070" s="33"/>
      <c r="AB2070" s="33"/>
    </row>
    <row r="2071" spans="1:28">
      <c r="A2071" s="33"/>
      <c r="B2071" s="33"/>
      <c r="C2071" s="33"/>
      <c r="D2071" s="33"/>
      <c r="E2071" s="33"/>
      <c r="F2071" s="33"/>
      <c r="G2071" s="33"/>
      <c r="H2071" s="33"/>
      <c r="I2071" s="33"/>
      <c r="J2071" s="33"/>
      <c r="K2071" s="33"/>
      <c r="L2071" s="33"/>
      <c r="M2071" s="33"/>
      <c r="N2071" s="33"/>
      <c r="O2071" s="33"/>
      <c r="P2071" s="33"/>
      <c r="Q2071" s="33"/>
      <c r="R2071" s="33"/>
      <c r="S2071" s="33"/>
      <c r="T2071" s="33"/>
      <c r="U2071" s="33"/>
      <c r="V2071" s="33"/>
      <c r="W2071" s="33"/>
      <c r="X2071" s="33"/>
      <c r="Y2071" s="33"/>
      <c r="Z2071" s="33"/>
      <c r="AA2071" s="33"/>
      <c r="AB2071" s="33"/>
    </row>
    <row r="2072" spans="1:28">
      <c r="A2072" s="33"/>
      <c r="B2072" s="33"/>
      <c r="C2072" s="33"/>
      <c r="D2072" s="33"/>
      <c r="E2072" s="33"/>
      <c r="F2072" s="33"/>
      <c r="G2072" s="33"/>
      <c r="H2072" s="33"/>
      <c r="I2072" s="33"/>
      <c r="J2072" s="33"/>
      <c r="K2072" s="33"/>
      <c r="L2072" s="33"/>
      <c r="M2072" s="33"/>
      <c r="N2072" s="33"/>
      <c r="O2072" s="33"/>
      <c r="P2072" s="33"/>
      <c r="Q2072" s="33"/>
      <c r="R2072" s="33"/>
      <c r="S2072" s="33"/>
      <c r="T2072" s="33"/>
      <c r="U2072" s="33"/>
      <c r="V2072" s="33"/>
      <c r="W2072" s="33"/>
      <c r="X2072" s="33"/>
      <c r="Y2072" s="33"/>
      <c r="Z2072" s="33"/>
      <c r="AA2072" s="33"/>
      <c r="AB2072" s="33"/>
    </row>
    <row r="2073" spans="1:28">
      <c r="A2073" s="33"/>
      <c r="B2073" s="33"/>
      <c r="C2073" s="33"/>
      <c r="D2073" s="33"/>
      <c r="E2073" s="33"/>
      <c r="F2073" s="33"/>
      <c r="G2073" s="33"/>
      <c r="H2073" s="33"/>
      <c r="I2073" s="33"/>
      <c r="J2073" s="33"/>
      <c r="K2073" s="33"/>
      <c r="L2073" s="33"/>
      <c r="M2073" s="33"/>
      <c r="N2073" s="33"/>
      <c r="O2073" s="33"/>
      <c r="P2073" s="33"/>
      <c r="Q2073" s="33"/>
      <c r="R2073" s="33"/>
      <c r="S2073" s="33"/>
      <c r="T2073" s="33"/>
      <c r="U2073" s="33"/>
      <c r="V2073" s="33"/>
      <c r="W2073" s="33"/>
      <c r="X2073" s="33"/>
      <c r="Y2073" s="33"/>
      <c r="Z2073" s="33"/>
      <c r="AA2073" s="33"/>
      <c r="AB2073" s="33"/>
    </row>
    <row r="2074" spans="1:28">
      <c r="A2074" s="33"/>
      <c r="B2074" s="33"/>
      <c r="C2074" s="33"/>
      <c r="D2074" s="33"/>
      <c r="E2074" s="33"/>
      <c r="F2074" s="33"/>
      <c r="G2074" s="33"/>
      <c r="H2074" s="33"/>
      <c r="I2074" s="33"/>
      <c r="J2074" s="33"/>
      <c r="K2074" s="33"/>
      <c r="L2074" s="33"/>
      <c r="M2074" s="33"/>
      <c r="N2074" s="33"/>
      <c r="O2074" s="33"/>
      <c r="P2074" s="33"/>
      <c r="Q2074" s="33"/>
      <c r="R2074" s="33"/>
      <c r="S2074" s="33"/>
      <c r="T2074" s="33"/>
      <c r="U2074" s="33"/>
      <c r="V2074" s="33"/>
      <c r="W2074" s="33"/>
      <c r="X2074" s="33"/>
      <c r="Y2074" s="33"/>
      <c r="Z2074" s="33"/>
      <c r="AA2074" s="33"/>
      <c r="AB2074" s="33"/>
    </row>
    <row r="2075" spans="1:28">
      <c r="A2075" s="33"/>
      <c r="B2075" s="33"/>
      <c r="C2075" s="33"/>
      <c r="D2075" s="33"/>
      <c r="E2075" s="33"/>
      <c r="F2075" s="33"/>
      <c r="G2075" s="33"/>
      <c r="H2075" s="33"/>
      <c r="I2075" s="33"/>
      <c r="J2075" s="33"/>
      <c r="K2075" s="33"/>
      <c r="L2075" s="33"/>
      <c r="M2075" s="33"/>
      <c r="N2075" s="33"/>
      <c r="O2075" s="33"/>
      <c r="P2075" s="33"/>
      <c r="Q2075" s="33"/>
      <c r="R2075" s="33"/>
      <c r="S2075" s="33"/>
      <c r="T2075" s="33"/>
      <c r="U2075" s="33"/>
      <c r="V2075" s="33"/>
      <c r="W2075" s="33"/>
      <c r="X2075" s="33"/>
      <c r="Y2075" s="33"/>
      <c r="Z2075" s="33"/>
      <c r="AA2075" s="33"/>
      <c r="AB2075" s="33"/>
    </row>
    <row r="2076" spans="1:28">
      <c r="A2076" s="33"/>
      <c r="B2076" s="33"/>
      <c r="C2076" s="33"/>
      <c r="D2076" s="33"/>
      <c r="E2076" s="33"/>
      <c r="F2076" s="33"/>
      <c r="G2076" s="33"/>
      <c r="H2076" s="33"/>
      <c r="I2076" s="33"/>
      <c r="J2076" s="33"/>
      <c r="K2076" s="33"/>
      <c r="L2076" s="33"/>
      <c r="M2076" s="33"/>
      <c r="N2076" s="33"/>
      <c r="O2076" s="33"/>
      <c r="P2076" s="33"/>
      <c r="Q2076" s="33"/>
      <c r="R2076" s="33"/>
      <c r="S2076" s="33"/>
      <c r="T2076" s="33"/>
      <c r="U2076" s="33"/>
      <c r="V2076" s="33"/>
      <c r="W2076" s="33"/>
      <c r="X2076" s="33"/>
      <c r="Y2076" s="33"/>
      <c r="Z2076" s="33"/>
      <c r="AA2076" s="33"/>
      <c r="AB2076" s="33"/>
    </row>
    <row r="2077" spans="1:28">
      <c r="A2077" s="33"/>
      <c r="B2077" s="33"/>
      <c r="C2077" s="33"/>
      <c r="D2077" s="33"/>
      <c r="E2077" s="33"/>
      <c r="F2077" s="33"/>
      <c r="G2077" s="33"/>
      <c r="H2077" s="33"/>
      <c r="I2077" s="33"/>
      <c r="J2077" s="33"/>
      <c r="K2077" s="33"/>
      <c r="L2077" s="33"/>
      <c r="M2077" s="33"/>
      <c r="N2077" s="33"/>
      <c r="O2077" s="33"/>
      <c r="P2077" s="33"/>
      <c r="Q2077" s="33"/>
      <c r="R2077" s="33"/>
      <c r="S2077" s="33"/>
      <c r="T2077" s="33"/>
      <c r="U2077" s="33"/>
      <c r="V2077" s="33"/>
      <c r="W2077" s="33"/>
      <c r="X2077" s="33"/>
      <c r="Y2077" s="33"/>
      <c r="Z2077" s="33"/>
      <c r="AA2077" s="33"/>
      <c r="AB2077" s="33"/>
    </row>
    <row r="2078" spans="1:28">
      <c r="A2078" s="33"/>
      <c r="B2078" s="33"/>
      <c r="C2078" s="33"/>
      <c r="D2078" s="33"/>
      <c r="E2078" s="33"/>
      <c r="F2078" s="33"/>
      <c r="G2078" s="33"/>
      <c r="H2078" s="33"/>
      <c r="I2078" s="33"/>
      <c r="J2078" s="33"/>
      <c r="K2078" s="33"/>
      <c r="L2078" s="33"/>
      <c r="M2078" s="33"/>
      <c r="N2078" s="33"/>
      <c r="O2078" s="33"/>
      <c r="P2078" s="33"/>
      <c r="Q2078" s="33"/>
      <c r="R2078" s="33"/>
      <c r="S2078" s="33"/>
      <c r="T2078" s="33"/>
      <c r="U2078" s="33"/>
      <c r="V2078" s="33"/>
      <c r="W2078" s="33"/>
      <c r="X2078" s="33"/>
      <c r="Y2078" s="33"/>
      <c r="Z2078" s="33"/>
      <c r="AA2078" s="33"/>
      <c r="AB2078" s="33"/>
    </row>
    <row r="2079" spans="1:28">
      <c r="A2079" s="33"/>
      <c r="B2079" s="33"/>
      <c r="C2079" s="33"/>
      <c r="D2079" s="33"/>
      <c r="E2079" s="33"/>
      <c r="F2079" s="33"/>
      <c r="G2079" s="33"/>
      <c r="H2079" s="33"/>
      <c r="I2079" s="33"/>
      <c r="J2079" s="33"/>
      <c r="K2079" s="33"/>
      <c r="L2079" s="33"/>
      <c r="M2079" s="33"/>
      <c r="N2079" s="33"/>
      <c r="O2079" s="33"/>
      <c r="P2079" s="33"/>
      <c r="Q2079" s="33"/>
      <c r="R2079" s="33"/>
      <c r="S2079" s="33"/>
      <c r="T2079" s="33"/>
      <c r="U2079" s="33"/>
      <c r="V2079" s="33"/>
      <c r="W2079" s="33"/>
      <c r="X2079" s="33"/>
      <c r="Y2079" s="33"/>
      <c r="Z2079" s="33"/>
      <c r="AA2079" s="33"/>
      <c r="AB2079" s="33"/>
    </row>
    <row r="2080" spans="1:28">
      <c r="A2080" s="33"/>
      <c r="B2080" s="33"/>
      <c r="C2080" s="33"/>
      <c r="D2080" s="33"/>
      <c r="E2080" s="33"/>
      <c r="F2080" s="33"/>
      <c r="G2080" s="33"/>
      <c r="H2080" s="33"/>
      <c r="I2080" s="33"/>
      <c r="J2080" s="33"/>
      <c r="K2080" s="33"/>
      <c r="L2080" s="33"/>
      <c r="M2080" s="33"/>
      <c r="N2080" s="33"/>
      <c r="O2080" s="33"/>
      <c r="P2080" s="33"/>
      <c r="Q2080" s="33"/>
      <c r="R2080" s="33"/>
      <c r="S2080" s="33"/>
      <c r="T2080" s="33"/>
      <c r="U2080" s="33"/>
      <c r="V2080" s="33"/>
      <c r="W2080" s="33"/>
      <c r="X2080" s="33"/>
      <c r="Y2080" s="33"/>
      <c r="Z2080" s="33"/>
      <c r="AA2080" s="33"/>
      <c r="AB2080" s="33"/>
    </row>
    <row r="2081" spans="1:28">
      <c r="A2081" s="33"/>
      <c r="B2081" s="33"/>
      <c r="C2081" s="33"/>
      <c r="D2081" s="33"/>
      <c r="E2081" s="33"/>
      <c r="F2081" s="33"/>
      <c r="G2081" s="33"/>
      <c r="H2081" s="33"/>
      <c r="I2081" s="33"/>
      <c r="J2081" s="33"/>
      <c r="K2081" s="33"/>
      <c r="L2081" s="33"/>
      <c r="M2081" s="33"/>
      <c r="N2081" s="33"/>
      <c r="O2081" s="33"/>
      <c r="P2081" s="33"/>
      <c r="Q2081" s="33"/>
      <c r="R2081" s="33"/>
      <c r="S2081" s="33"/>
      <c r="T2081" s="33"/>
      <c r="U2081" s="33"/>
      <c r="V2081" s="33"/>
      <c r="W2081" s="33"/>
      <c r="X2081" s="33"/>
      <c r="Y2081" s="33"/>
      <c r="Z2081" s="33"/>
      <c r="AA2081" s="33"/>
      <c r="AB2081" s="33"/>
    </row>
    <row r="2082" spans="1:28">
      <c r="A2082" s="33"/>
      <c r="B2082" s="33"/>
      <c r="C2082" s="33"/>
      <c r="D2082" s="33"/>
      <c r="E2082" s="33"/>
      <c r="F2082" s="33"/>
      <c r="G2082" s="33"/>
      <c r="H2082" s="33"/>
      <c r="I2082" s="33"/>
      <c r="J2082" s="33"/>
      <c r="K2082" s="33"/>
      <c r="L2082" s="33"/>
      <c r="M2082" s="33"/>
      <c r="N2082" s="33"/>
      <c r="O2082" s="33"/>
      <c r="P2082" s="33"/>
      <c r="Q2082" s="33"/>
      <c r="R2082" s="33"/>
      <c r="S2082" s="33"/>
      <c r="T2082" s="33"/>
      <c r="U2082" s="33"/>
      <c r="V2082" s="33"/>
      <c r="W2082" s="33"/>
      <c r="X2082" s="33"/>
      <c r="Y2082" s="33"/>
      <c r="Z2082" s="33"/>
      <c r="AA2082" s="33"/>
      <c r="AB2082" s="33"/>
    </row>
    <row r="2083" spans="1:28">
      <c r="A2083" s="33"/>
      <c r="B2083" s="33"/>
      <c r="C2083" s="33"/>
      <c r="D2083" s="33"/>
      <c r="E2083" s="33"/>
      <c r="F2083" s="33"/>
      <c r="G2083" s="33"/>
      <c r="H2083" s="33"/>
      <c r="I2083" s="33"/>
      <c r="J2083" s="33"/>
      <c r="K2083" s="33"/>
      <c r="L2083" s="33"/>
      <c r="M2083" s="33"/>
      <c r="N2083" s="33"/>
      <c r="O2083" s="33"/>
      <c r="P2083" s="33"/>
      <c r="Q2083" s="33"/>
      <c r="R2083" s="33"/>
      <c r="S2083" s="33"/>
      <c r="T2083" s="33"/>
      <c r="U2083" s="33"/>
      <c r="V2083" s="33"/>
      <c r="W2083" s="33"/>
      <c r="X2083" s="33"/>
      <c r="Y2083" s="33"/>
      <c r="Z2083" s="33"/>
      <c r="AA2083" s="33"/>
      <c r="AB2083" s="33"/>
    </row>
    <row r="2084" spans="1:28">
      <c r="A2084" s="33"/>
      <c r="B2084" s="33"/>
      <c r="C2084" s="33"/>
      <c r="D2084" s="33"/>
      <c r="E2084" s="33"/>
      <c r="F2084" s="33"/>
      <c r="G2084" s="33"/>
      <c r="H2084" s="33"/>
      <c r="I2084" s="33"/>
      <c r="J2084" s="33"/>
      <c r="K2084" s="33"/>
      <c r="L2084" s="33"/>
      <c r="M2084" s="33"/>
      <c r="N2084" s="33"/>
      <c r="O2084" s="33"/>
      <c r="P2084" s="33"/>
      <c r="Q2084" s="33"/>
      <c r="R2084" s="33"/>
      <c r="S2084" s="33"/>
      <c r="T2084" s="33"/>
      <c r="U2084" s="33"/>
      <c r="V2084" s="33"/>
      <c r="W2084" s="33"/>
      <c r="X2084" s="33"/>
      <c r="Y2084" s="33"/>
      <c r="Z2084" s="33"/>
      <c r="AA2084" s="33"/>
      <c r="AB2084" s="33"/>
    </row>
    <row r="2085" spans="1:28">
      <c r="A2085" s="33"/>
      <c r="B2085" s="33"/>
      <c r="C2085" s="33"/>
      <c r="D2085" s="33"/>
      <c r="E2085" s="33"/>
      <c r="F2085" s="33"/>
      <c r="G2085" s="33"/>
      <c r="H2085" s="33"/>
      <c r="I2085" s="33"/>
      <c r="J2085" s="33"/>
      <c r="K2085" s="33"/>
      <c r="L2085" s="33"/>
      <c r="M2085" s="33"/>
      <c r="N2085" s="33"/>
      <c r="O2085" s="33"/>
      <c r="P2085" s="33"/>
      <c r="Q2085" s="33"/>
      <c r="R2085" s="33"/>
      <c r="S2085" s="33"/>
      <c r="T2085" s="33"/>
      <c r="U2085" s="33"/>
      <c r="V2085" s="33"/>
      <c r="W2085" s="33"/>
      <c r="X2085" s="33"/>
      <c r="Y2085" s="33"/>
      <c r="Z2085" s="33"/>
      <c r="AA2085" s="33"/>
      <c r="AB2085" s="33"/>
    </row>
    <row r="2086" spans="1:28">
      <c r="A2086" s="33"/>
      <c r="B2086" s="33"/>
      <c r="C2086" s="33"/>
      <c r="D2086" s="33"/>
      <c r="E2086" s="33"/>
      <c r="F2086" s="33"/>
      <c r="G2086" s="33"/>
      <c r="H2086" s="33"/>
      <c r="I2086" s="33"/>
      <c r="J2086" s="33"/>
      <c r="K2086" s="33"/>
      <c r="L2086" s="33"/>
      <c r="M2086" s="33"/>
      <c r="N2086" s="33"/>
      <c r="O2086" s="33"/>
      <c r="P2086" s="33"/>
      <c r="Q2086" s="33"/>
      <c r="R2086" s="33"/>
      <c r="S2086" s="33"/>
      <c r="T2086" s="33"/>
      <c r="U2086" s="33"/>
      <c r="V2086" s="33"/>
      <c r="W2086" s="33"/>
      <c r="X2086" s="33"/>
      <c r="Y2086" s="33"/>
      <c r="Z2086" s="33"/>
      <c r="AA2086" s="33"/>
      <c r="AB2086" s="33"/>
    </row>
    <row r="2087" spans="1:28">
      <c r="A2087" s="33"/>
      <c r="B2087" s="33"/>
      <c r="C2087" s="33"/>
      <c r="D2087" s="33"/>
      <c r="E2087" s="33"/>
      <c r="F2087" s="33"/>
      <c r="G2087" s="33"/>
      <c r="H2087" s="33"/>
      <c r="I2087" s="33"/>
      <c r="J2087" s="33"/>
      <c r="K2087" s="33"/>
      <c r="L2087" s="33"/>
      <c r="M2087" s="33"/>
      <c r="N2087" s="33"/>
      <c r="O2087" s="33"/>
      <c r="P2087" s="33"/>
      <c r="Q2087" s="33"/>
      <c r="R2087" s="33"/>
      <c r="S2087" s="33"/>
      <c r="T2087" s="33"/>
      <c r="U2087" s="33"/>
      <c r="V2087" s="33"/>
      <c r="W2087" s="33"/>
      <c r="X2087" s="33"/>
      <c r="Y2087" s="33"/>
      <c r="Z2087" s="33"/>
      <c r="AA2087" s="33"/>
      <c r="AB2087" s="33"/>
    </row>
    <row r="2088" spans="1:28">
      <c r="A2088" s="33"/>
      <c r="B2088" s="33"/>
      <c r="C2088" s="33"/>
      <c r="D2088" s="33"/>
      <c r="E2088" s="33"/>
      <c r="F2088" s="33"/>
      <c r="G2088" s="33"/>
      <c r="H2088" s="33"/>
      <c r="I2088" s="33"/>
      <c r="J2088" s="33"/>
      <c r="K2088" s="33"/>
      <c r="L2088" s="33"/>
      <c r="M2088" s="33"/>
      <c r="N2088" s="33"/>
      <c r="O2088" s="33"/>
      <c r="P2088" s="33"/>
      <c r="Q2088" s="33"/>
      <c r="R2088" s="33"/>
      <c r="S2088" s="33"/>
      <c r="T2088" s="33"/>
      <c r="U2088" s="33"/>
      <c r="V2088" s="33"/>
      <c r="W2088" s="33"/>
      <c r="X2088" s="33"/>
      <c r="Y2088" s="33"/>
      <c r="Z2088" s="33"/>
      <c r="AA2088" s="33"/>
      <c r="AB2088" s="33"/>
    </row>
    <row r="2089" spans="1:28">
      <c r="A2089" s="33"/>
      <c r="B2089" s="33"/>
      <c r="C2089" s="33"/>
      <c r="D2089" s="33"/>
      <c r="E2089" s="33"/>
      <c r="F2089" s="33"/>
      <c r="G2089" s="33"/>
      <c r="H2089" s="33"/>
      <c r="I2089" s="33"/>
      <c r="J2089" s="33"/>
      <c r="K2089" s="33"/>
      <c r="L2089" s="33"/>
      <c r="M2089" s="33"/>
      <c r="N2089" s="33"/>
      <c r="O2089" s="33"/>
      <c r="P2089" s="33"/>
      <c r="Q2089" s="33"/>
      <c r="R2089" s="33"/>
      <c r="S2089" s="33"/>
      <c r="T2089" s="33"/>
      <c r="U2089" s="33"/>
      <c r="V2089" s="33"/>
      <c r="W2089" s="33"/>
      <c r="X2089" s="33"/>
      <c r="Y2089" s="33"/>
      <c r="Z2089" s="33"/>
      <c r="AA2089" s="33"/>
      <c r="AB2089" s="33"/>
    </row>
    <row r="2090" spans="1:28">
      <c r="A2090" s="33"/>
      <c r="B2090" s="33"/>
      <c r="C2090" s="33"/>
      <c r="D2090" s="33"/>
      <c r="E2090" s="33"/>
      <c r="F2090" s="33"/>
      <c r="G2090" s="33"/>
      <c r="H2090" s="33"/>
      <c r="I2090" s="33"/>
      <c r="J2090" s="33"/>
      <c r="K2090" s="33"/>
      <c r="L2090" s="33"/>
      <c r="M2090" s="33"/>
      <c r="N2090" s="33"/>
      <c r="O2090" s="33"/>
      <c r="P2090" s="33"/>
      <c r="Q2090" s="33"/>
      <c r="R2090" s="33"/>
      <c r="S2090" s="33"/>
      <c r="T2090" s="33"/>
      <c r="U2090" s="33"/>
      <c r="V2090" s="33"/>
      <c r="W2090" s="33"/>
      <c r="X2090" s="33"/>
      <c r="Y2090" s="33"/>
      <c r="Z2090" s="33"/>
      <c r="AA2090" s="33"/>
      <c r="AB2090" s="33"/>
    </row>
    <row r="2091" spans="1:28">
      <c r="A2091" s="33"/>
      <c r="B2091" s="33"/>
      <c r="C2091" s="33"/>
      <c r="D2091" s="33"/>
      <c r="E2091" s="33"/>
      <c r="F2091" s="33"/>
      <c r="G2091" s="33"/>
      <c r="H2091" s="33"/>
      <c r="I2091" s="33"/>
      <c r="J2091" s="33"/>
      <c r="K2091" s="33"/>
      <c r="L2091" s="33"/>
      <c r="M2091" s="33"/>
      <c r="N2091" s="33"/>
      <c r="O2091" s="33"/>
      <c r="P2091" s="33"/>
      <c r="Q2091" s="33"/>
      <c r="R2091" s="33"/>
      <c r="S2091" s="33"/>
      <c r="T2091" s="33"/>
      <c r="U2091" s="33"/>
      <c r="V2091" s="33"/>
      <c r="W2091" s="33"/>
      <c r="X2091" s="33"/>
      <c r="Y2091" s="33"/>
      <c r="Z2091" s="33"/>
      <c r="AA2091" s="33"/>
      <c r="AB2091" s="33"/>
    </row>
    <row r="2092" spans="1:28">
      <c r="A2092" s="33"/>
      <c r="B2092" s="33"/>
      <c r="C2092" s="33"/>
      <c r="D2092" s="33"/>
      <c r="E2092" s="33"/>
      <c r="F2092" s="33"/>
      <c r="G2092" s="33"/>
      <c r="H2092" s="33"/>
      <c r="I2092" s="33"/>
      <c r="J2092" s="33"/>
      <c r="K2092" s="33"/>
      <c r="L2092" s="33"/>
      <c r="M2092" s="33"/>
      <c r="N2092" s="33"/>
      <c r="O2092" s="33"/>
      <c r="P2092" s="33"/>
      <c r="Q2092" s="33"/>
      <c r="R2092" s="33"/>
      <c r="S2092" s="33"/>
      <c r="T2092" s="33"/>
      <c r="U2092" s="33"/>
      <c r="V2092" s="33"/>
      <c r="W2092" s="33"/>
      <c r="X2092" s="33"/>
      <c r="Y2092" s="33"/>
      <c r="Z2092" s="33"/>
      <c r="AA2092" s="33"/>
      <c r="AB2092" s="33"/>
    </row>
    <row r="2093" spans="1:28">
      <c r="A2093" s="33"/>
      <c r="B2093" s="33"/>
      <c r="C2093" s="33"/>
      <c r="D2093" s="33"/>
      <c r="E2093" s="33"/>
      <c r="F2093" s="33"/>
      <c r="G2093" s="33"/>
      <c r="H2093" s="33"/>
      <c r="I2093" s="33"/>
      <c r="J2093" s="33"/>
      <c r="K2093" s="33"/>
      <c r="L2093" s="33"/>
      <c r="M2093" s="33"/>
      <c r="N2093" s="33"/>
      <c r="O2093" s="33"/>
      <c r="P2093" s="33"/>
      <c r="Q2093" s="33"/>
      <c r="R2093" s="33"/>
      <c r="S2093" s="33"/>
      <c r="T2093" s="33"/>
      <c r="U2093" s="33"/>
      <c r="V2093" s="33"/>
      <c r="W2093" s="33"/>
      <c r="X2093" s="33"/>
      <c r="Y2093" s="33"/>
      <c r="Z2093" s="33"/>
      <c r="AA2093" s="33"/>
      <c r="AB2093" s="33"/>
    </row>
    <row r="2094" spans="1:28">
      <c r="A2094" s="33"/>
      <c r="B2094" s="33"/>
      <c r="C2094" s="33"/>
      <c r="D2094" s="33"/>
      <c r="E2094" s="33"/>
      <c r="F2094" s="33"/>
      <c r="G2094" s="33"/>
      <c r="H2094" s="33"/>
      <c r="I2094" s="33"/>
      <c r="J2094" s="33"/>
      <c r="K2094" s="33"/>
      <c r="L2094" s="33"/>
      <c r="M2094" s="33"/>
      <c r="N2094" s="33"/>
      <c r="O2094" s="33"/>
      <c r="P2094" s="33"/>
      <c r="Q2094" s="33"/>
      <c r="R2094" s="33"/>
      <c r="S2094" s="33"/>
      <c r="T2094" s="33"/>
      <c r="U2094" s="33"/>
      <c r="V2094" s="33"/>
      <c r="W2094" s="33"/>
      <c r="X2094" s="33"/>
      <c r="Y2094" s="33"/>
      <c r="Z2094" s="33"/>
      <c r="AA2094" s="33"/>
      <c r="AB2094" s="33"/>
    </row>
    <row r="2095" spans="1:28">
      <c r="A2095" s="33"/>
      <c r="B2095" s="33"/>
      <c r="C2095" s="33"/>
      <c r="D2095" s="33"/>
      <c r="E2095" s="33"/>
      <c r="F2095" s="33"/>
      <c r="G2095" s="33"/>
      <c r="H2095" s="33"/>
      <c r="I2095" s="33"/>
      <c r="J2095" s="33"/>
      <c r="K2095" s="33"/>
      <c r="L2095" s="33"/>
      <c r="M2095" s="33"/>
      <c r="N2095" s="33"/>
      <c r="O2095" s="33"/>
      <c r="P2095" s="33"/>
      <c r="Q2095" s="33"/>
      <c r="R2095" s="33"/>
      <c r="S2095" s="33"/>
      <c r="T2095" s="33"/>
      <c r="U2095" s="33"/>
      <c r="V2095" s="33"/>
      <c r="W2095" s="33"/>
      <c r="X2095" s="33"/>
      <c r="Y2095" s="33"/>
      <c r="Z2095" s="33"/>
      <c r="AA2095" s="33"/>
      <c r="AB2095" s="33"/>
    </row>
    <row r="2096" spans="1:28">
      <c r="A2096" s="33"/>
      <c r="B2096" s="33"/>
      <c r="C2096" s="33"/>
      <c r="D2096" s="33"/>
      <c r="E2096" s="33"/>
      <c r="F2096" s="33"/>
      <c r="G2096" s="33"/>
      <c r="H2096" s="33"/>
      <c r="I2096" s="33"/>
      <c r="J2096" s="33"/>
      <c r="K2096" s="33"/>
      <c r="L2096" s="33"/>
      <c r="M2096" s="33"/>
      <c r="N2096" s="33"/>
      <c r="O2096" s="33"/>
      <c r="P2096" s="33"/>
      <c r="Q2096" s="33"/>
      <c r="R2096" s="33"/>
      <c r="S2096" s="33"/>
      <c r="T2096" s="33"/>
      <c r="U2096" s="33"/>
      <c r="V2096" s="33"/>
      <c r="W2096" s="33"/>
      <c r="X2096" s="33"/>
      <c r="Y2096" s="33"/>
      <c r="Z2096" s="33"/>
      <c r="AA2096" s="33"/>
      <c r="AB2096" s="33"/>
    </row>
    <row r="2097" spans="1:28">
      <c r="A2097" s="33"/>
      <c r="B2097" s="33"/>
      <c r="C2097" s="33"/>
      <c r="D2097" s="33"/>
      <c r="E2097" s="33"/>
      <c r="F2097" s="33"/>
      <c r="G2097" s="33"/>
      <c r="H2097" s="33"/>
      <c r="I2097" s="33"/>
      <c r="J2097" s="33"/>
      <c r="K2097" s="33"/>
      <c r="L2097" s="33"/>
      <c r="M2097" s="33"/>
      <c r="N2097" s="33"/>
      <c r="O2097" s="33"/>
      <c r="P2097" s="33"/>
      <c r="Q2097" s="33"/>
      <c r="R2097" s="33"/>
      <c r="S2097" s="33"/>
      <c r="T2097" s="33"/>
      <c r="U2097" s="33"/>
      <c r="V2097" s="33"/>
      <c r="W2097" s="33"/>
      <c r="X2097" s="33"/>
      <c r="Y2097" s="33"/>
      <c r="Z2097" s="33"/>
      <c r="AA2097" s="33"/>
      <c r="AB2097" s="33"/>
    </row>
    <row r="2098" spans="1:28">
      <c r="A2098" s="33"/>
      <c r="B2098" s="33"/>
      <c r="C2098" s="33"/>
      <c r="D2098" s="33"/>
      <c r="E2098" s="33"/>
      <c r="F2098" s="33"/>
      <c r="G2098" s="33"/>
      <c r="H2098" s="33"/>
      <c r="I2098" s="33"/>
      <c r="J2098" s="33"/>
      <c r="K2098" s="33"/>
      <c r="L2098" s="33"/>
      <c r="M2098" s="33"/>
      <c r="N2098" s="33"/>
      <c r="O2098" s="33"/>
      <c r="P2098" s="33"/>
      <c r="Q2098" s="33"/>
      <c r="R2098" s="33"/>
      <c r="S2098" s="33"/>
      <c r="T2098" s="33"/>
      <c r="U2098" s="33"/>
      <c r="V2098" s="33"/>
      <c r="W2098" s="33"/>
      <c r="X2098" s="33"/>
      <c r="Y2098" s="33"/>
      <c r="Z2098" s="33"/>
      <c r="AA2098" s="33"/>
      <c r="AB2098" s="33"/>
    </row>
    <row r="2099" spans="1:28">
      <c r="A2099" s="33"/>
      <c r="B2099" s="33"/>
      <c r="C2099" s="33"/>
      <c r="D2099" s="33"/>
      <c r="E2099" s="33"/>
      <c r="F2099" s="33"/>
      <c r="G2099" s="33"/>
      <c r="H2099" s="33"/>
      <c r="I2099" s="33"/>
      <c r="J2099" s="33"/>
      <c r="K2099" s="33"/>
      <c r="L2099" s="33"/>
      <c r="M2099" s="33"/>
      <c r="N2099" s="33"/>
      <c r="O2099" s="33"/>
      <c r="P2099" s="33"/>
      <c r="Q2099" s="33"/>
      <c r="R2099" s="33"/>
      <c r="S2099" s="33"/>
      <c r="T2099" s="33"/>
      <c r="U2099" s="33"/>
      <c r="V2099" s="33"/>
      <c r="W2099" s="33"/>
      <c r="X2099" s="33"/>
      <c r="Y2099" s="33"/>
      <c r="Z2099" s="33"/>
      <c r="AA2099" s="33"/>
      <c r="AB2099" s="33"/>
    </row>
    <row r="2100" spans="1:28">
      <c r="A2100" s="33"/>
      <c r="B2100" s="33"/>
      <c r="C2100" s="33"/>
      <c r="D2100" s="33"/>
      <c r="E2100" s="33"/>
      <c r="F2100" s="33"/>
      <c r="G2100" s="33"/>
      <c r="H2100" s="33"/>
      <c r="I2100" s="33"/>
      <c r="J2100" s="33"/>
      <c r="K2100" s="33"/>
      <c r="L2100" s="33"/>
      <c r="M2100" s="33"/>
      <c r="N2100" s="33"/>
      <c r="O2100" s="33"/>
      <c r="P2100" s="33"/>
      <c r="Q2100" s="33"/>
      <c r="R2100" s="33"/>
      <c r="S2100" s="33"/>
      <c r="T2100" s="33"/>
      <c r="U2100" s="33"/>
      <c r="V2100" s="33"/>
      <c r="W2100" s="33"/>
      <c r="X2100" s="33"/>
      <c r="Y2100" s="33"/>
      <c r="Z2100" s="33"/>
      <c r="AA2100" s="33"/>
      <c r="AB2100" s="33"/>
    </row>
    <row r="2101" spans="1:28">
      <c r="A2101" s="33"/>
      <c r="B2101" s="33"/>
      <c r="C2101" s="33"/>
      <c r="D2101" s="33"/>
      <c r="E2101" s="33"/>
      <c r="F2101" s="33"/>
      <c r="G2101" s="33"/>
      <c r="H2101" s="33"/>
      <c r="I2101" s="33"/>
      <c r="J2101" s="33"/>
      <c r="K2101" s="33"/>
      <c r="L2101" s="33"/>
      <c r="M2101" s="33"/>
      <c r="N2101" s="33"/>
      <c r="O2101" s="33"/>
      <c r="P2101" s="33"/>
      <c r="Q2101" s="33"/>
      <c r="R2101" s="33"/>
      <c r="S2101" s="33"/>
      <c r="T2101" s="33"/>
      <c r="U2101" s="33"/>
      <c r="V2101" s="33"/>
      <c r="W2101" s="33"/>
      <c r="X2101" s="33"/>
      <c r="Y2101" s="33"/>
      <c r="Z2101" s="33"/>
      <c r="AA2101" s="33"/>
      <c r="AB2101" s="33"/>
    </row>
    <row r="2102" spans="1:28">
      <c r="A2102" s="33"/>
      <c r="B2102" s="33"/>
      <c r="C2102" s="33"/>
      <c r="D2102" s="33"/>
      <c r="E2102" s="33"/>
      <c r="F2102" s="33"/>
      <c r="G2102" s="33"/>
      <c r="H2102" s="33"/>
      <c r="I2102" s="33"/>
      <c r="J2102" s="33"/>
      <c r="K2102" s="33"/>
      <c r="L2102" s="33"/>
      <c r="M2102" s="33"/>
      <c r="N2102" s="33"/>
      <c r="O2102" s="33"/>
      <c r="P2102" s="33"/>
      <c r="Q2102" s="33"/>
      <c r="R2102" s="33"/>
      <c r="S2102" s="33"/>
      <c r="T2102" s="33"/>
      <c r="U2102" s="33"/>
      <c r="V2102" s="33"/>
      <c r="W2102" s="33"/>
      <c r="X2102" s="33"/>
      <c r="Y2102" s="33"/>
      <c r="Z2102" s="33"/>
      <c r="AA2102" s="33"/>
      <c r="AB2102" s="33"/>
    </row>
    <row r="2103" spans="1:28">
      <c r="A2103" s="33"/>
      <c r="B2103" s="33"/>
      <c r="C2103" s="33"/>
      <c r="D2103" s="33"/>
      <c r="E2103" s="33"/>
      <c r="F2103" s="33"/>
      <c r="G2103" s="33"/>
      <c r="H2103" s="33"/>
      <c r="I2103" s="33"/>
      <c r="J2103" s="33"/>
      <c r="K2103" s="33"/>
      <c r="L2103" s="33"/>
      <c r="M2103" s="33"/>
      <c r="N2103" s="33"/>
      <c r="O2103" s="33"/>
      <c r="P2103" s="33"/>
      <c r="Q2103" s="33"/>
      <c r="R2103" s="33"/>
      <c r="S2103" s="33"/>
      <c r="T2103" s="33"/>
      <c r="U2103" s="33"/>
      <c r="V2103" s="33"/>
      <c r="W2103" s="33"/>
      <c r="X2103" s="33"/>
      <c r="Y2103" s="33"/>
      <c r="Z2103" s="33"/>
      <c r="AA2103" s="33"/>
      <c r="AB2103" s="33"/>
    </row>
    <row r="2104" spans="1:28">
      <c r="A2104" s="33"/>
      <c r="B2104" s="33"/>
      <c r="C2104" s="33"/>
      <c r="D2104" s="33"/>
      <c r="E2104" s="33"/>
      <c r="F2104" s="33"/>
      <c r="G2104" s="33"/>
      <c r="H2104" s="33"/>
      <c r="I2104" s="33"/>
      <c r="J2104" s="33"/>
      <c r="K2104" s="33"/>
      <c r="L2104" s="33"/>
      <c r="M2104" s="33"/>
      <c r="N2104" s="33"/>
      <c r="O2104" s="33"/>
      <c r="P2104" s="33"/>
      <c r="Q2104" s="33"/>
      <c r="R2104" s="33"/>
      <c r="S2104" s="33"/>
      <c r="T2104" s="33"/>
      <c r="U2104" s="33"/>
      <c r="V2104" s="33"/>
      <c r="W2104" s="33"/>
      <c r="X2104" s="33"/>
      <c r="Y2104" s="33"/>
      <c r="Z2104" s="33"/>
      <c r="AA2104" s="33"/>
      <c r="AB2104" s="33"/>
    </row>
    <row r="2105" spans="1:28">
      <c r="A2105" s="33"/>
      <c r="B2105" s="33"/>
      <c r="C2105" s="33"/>
      <c r="D2105" s="33"/>
      <c r="E2105" s="33"/>
      <c r="F2105" s="33"/>
      <c r="G2105" s="33"/>
      <c r="H2105" s="33"/>
      <c r="I2105" s="33"/>
      <c r="J2105" s="33"/>
      <c r="K2105" s="33"/>
      <c r="L2105" s="33"/>
      <c r="M2105" s="33"/>
      <c r="N2105" s="33"/>
      <c r="O2105" s="33"/>
      <c r="P2105" s="33"/>
      <c r="Q2105" s="33"/>
      <c r="R2105" s="33"/>
      <c r="S2105" s="33"/>
      <c r="T2105" s="33"/>
      <c r="U2105" s="33"/>
      <c r="V2105" s="33"/>
      <c r="W2105" s="33"/>
      <c r="X2105" s="33"/>
      <c r="Y2105" s="33"/>
      <c r="Z2105" s="33"/>
      <c r="AA2105" s="33"/>
      <c r="AB2105" s="33"/>
    </row>
    <row r="2106" spans="1:28">
      <c r="A2106" s="33"/>
      <c r="B2106" s="33"/>
      <c r="C2106" s="33"/>
      <c r="D2106" s="33"/>
      <c r="E2106" s="33"/>
      <c r="F2106" s="33"/>
      <c r="G2106" s="33"/>
      <c r="H2106" s="33"/>
      <c r="I2106" s="33"/>
      <c r="J2106" s="33"/>
      <c r="K2106" s="33"/>
      <c r="L2106" s="33"/>
      <c r="M2106" s="33"/>
      <c r="N2106" s="33"/>
      <c r="O2106" s="33"/>
      <c r="P2106" s="33"/>
      <c r="Q2106" s="33"/>
      <c r="R2106" s="33"/>
      <c r="S2106" s="33"/>
      <c r="T2106" s="33"/>
      <c r="U2106" s="33"/>
      <c r="V2106" s="33"/>
      <c r="W2106" s="33"/>
      <c r="X2106" s="33"/>
      <c r="Y2106" s="33"/>
      <c r="Z2106" s="33"/>
      <c r="AA2106" s="33"/>
      <c r="AB2106" s="33"/>
    </row>
    <row r="2107" spans="1:28">
      <c r="A2107" s="33"/>
      <c r="B2107" s="33"/>
      <c r="C2107" s="33"/>
      <c r="D2107" s="33"/>
      <c r="E2107" s="33"/>
      <c r="F2107" s="33"/>
      <c r="G2107" s="33"/>
      <c r="H2107" s="33"/>
      <c r="I2107" s="33"/>
      <c r="J2107" s="33"/>
      <c r="K2107" s="33"/>
      <c r="L2107" s="33"/>
      <c r="M2107" s="33"/>
      <c r="N2107" s="33"/>
      <c r="O2107" s="33"/>
      <c r="P2107" s="33"/>
      <c r="Q2107" s="33"/>
      <c r="R2107" s="33"/>
      <c r="S2107" s="33"/>
      <c r="T2107" s="33"/>
      <c r="U2107" s="33"/>
      <c r="V2107" s="33"/>
      <c r="W2107" s="33"/>
      <c r="X2107" s="33"/>
      <c r="Y2107" s="33"/>
      <c r="Z2107" s="33"/>
      <c r="AA2107" s="33"/>
      <c r="AB2107" s="33"/>
    </row>
    <row r="2108" spans="1:28">
      <c r="A2108" s="33"/>
      <c r="B2108" s="33"/>
      <c r="C2108" s="33"/>
      <c r="D2108" s="33"/>
      <c r="E2108" s="33"/>
      <c r="F2108" s="33"/>
      <c r="G2108" s="33"/>
      <c r="H2108" s="33"/>
      <c r="I2108" s="33"/>
      <c r="J2108" s="33"/>
      <c r="K2108" s="33"/>
      <c r="L2108" s="33"/>
      <c r="M2108" s="33"/>
      <c r="N2108" s="33"/>
      <c r="O2108" s="33"/>
      <c r="P2108" s="33"/>
      <c r="Q2108" s="33"/>
      <c r="R2108" s="33"/>
      <c r="S2108" s="33"/>
      <c r="T2108" s="33"/>
      <c r="U2108" s="33"/>
      <c r="V2108" s="33"/>
      <c r="W2108" s="33"/>
      <c r="X2108" s="33"/>
      <c r="Y2108" s="33"/>
      <c r="Z2108" s="33"/>
      <c r="AA2108" s="33"/>
      <c r="AB2108" s="33"/>
    </row>
    <row r="2109" spans="1:28">
      <c r="A2109" s="33"/>
      <c r="B2109" s="33"/>
      <c r="C2109" s="33"/>
      <c r="D2109" s="33"/>
      <c r="E2109" s="33"/>
      <c r="F2109" s="33"/>
      <c r="G2109" s="33"/>
      <c r="H2109" s="33"/>
      <c r="I2109" s="33"/>
      <c r="J2109" s="33"/>
      <c r="K2109" s="33"/>
      <c r="L2109" s="33"/>
      <c r="M2109" s="33"/>
      <c r="N2109" s="33"/>
      <c r="O2109" s="33"/>
      <c r="P2109" s="33"/>
      <c r="Q2109" s="33"/>
      <c r="R2109" s="33"/>
      <c r="S2109" s="33"/>
      <c r="T2109" s="33"/>
      <c r="U2109" s="33"/>
      <c r="V2109" s="33"/>
      <c r="W2109" s="33"/>
      <c r="X2109" s="33"/>
      <c r="Y2109" s="33"/>
      <c r="Z2109" s="33"/>
      <c r="AA2109" s="33"/>
      <c r="AB2109" s="33"/>
    </row>
    <row r="2110" spans="1:28">
      <c r="A2110" s="33"/>
      <c r="B2110" s="33"/>
      <c r="C2110" s="33"/>
      <c r="D2110" s="33"/>
      <c r="E2110" s="33"/>
      <c r="F2110" s="33"/>
      <c r="G2110" s="33"/>
      <c r="H2110" s="33"/>
      <c r="I2110" s="33"/>
      <c r="J2110" s="33"/>
      <c r="K2110" s="33"/>
      <c r="L2110" s="33"/>
      <c r="M2110" s="33"/>
      <c r="N2110" s="33"/>
      <c r="O2110" s="33"/>
      <c r="P2110" s="33"/>
      <c r="Q2110" s="33"/>
      <c r="R2110" s="33"/>
      <c r="S2110" s="33"/>
      <c r="T2110" s="33"/>
      <c r="U2110" s="33"/>
      <c r="V2110" s="33"/>
      <c r="W2110" s="33"/>
      <c r="X2110" s="33"/>
      <c r="Y2110" s="33"/>
      <c r="Z2110" s="33"/>
      <c r="AA2110" s="33"/>
      <c r="AB2110" s="33"/>
    </row>
    <row r="2111" spans="1:28">
      <c r="A2111" s="33"/>
      <c r="B2111" s="33"/>
      <c r="C2111" s="33"/>
      <c r="D2111" s="33"/>
      <c r="E2111" s="33"/>
      <c r="F2111" s="33"/>
      <c r="G2111" s="33"/>
      <c r="H2111" s="33"/>
      <c r="I2111" s="33"/>
      <c r="J2111" s="33"/>
      <c r="K2111" s="33"/>
      <c r="L2111" s="33"/>
      <c r="M2111" s="33"/>
      <c r="N2111" s="33"/>
      <c r="O2111" s="33"/>
      <c r="P2111" s="33"/>
      <c r="Q2111" s="33"/>
      <c r="R2111" s="33"/>
      <c r="S2111" s="33"/>
      <c r="T2111" s="33"/>
      <c r="U2111" s="33"/>
      <c r="V2111" s="33"/>
      <c r="W2111" s="33"/>
      <c r="X2111" s="33"/>
      <c r="Y2111" s="33"/>
      <c r="Z2111" s="33"/>
      <c r="AA2111" s="33"/>
      <c r="AB2111" s="33"/>
    </row>
    <row r="2112" spans="1:28">
      <c r="A2112" s="33"/>
      <c r="B2112" s="33"/>
      <c r="C2112" s="33"/>
      <c r="D2112" s="33"/>
      <c r="E2112" s="33"/>
      <c r="F2112" s="33"/>
      <c r="G2112" s="33"/>
      <c r="H2112" s="33"/>
      <c r="I2112" s="33"/>
      <c r="J2112" s="33"/>
      <c r="K2112" s="33"/>
      <c r="L2112" s="33"/>
      <c r="M2112" s="33"/>
      <c r="N2112" s="33"/>
      <c r="O2112" s="33"/>
      <c r="P2112" s="33"/>
      <c r="Q2112" s="33"/>
      <c r="R2112" s="33"/>
      <c r="S2112" s="33"/>
      <c r="T2112" s="33"/>
      <c r="U2112" s="33"/>
      <c r="V2112" s="33"/>
      <c r="W2112" s="33"/>
      <c r="X2112" s="33"/>
      <c r="Y2112" s="33"/>
      <c r="Z2112" s="33"/>
      <c r="AA2112" s="33"/>
      <c r="AB2112" s="33"/>
    </row>
    <row r="2113" spans="1:28">
      <c r="A2113" s="33"/>
      <c r="B2113" s="33"/>
      <c r="C2113" s="33"/>
      <c r="D2113" s="33"/>
      <c r="E2113" s="33"/>
      <c r="F2113" s="33"/>
      <c r="G2113" s="33"/>
      <c r="H2113" s="33"/>
      <c r="I2113" s="33"/>
      <c r="J2113" s="33"/>
      <c r="K2113" s="33"/>
      <c r="L2113" s="33"/>
      <c r="M2113" s="33"/>
      <c r="N2113" s="33"/>
      <c r="O2113" s="33"/>
      <c r="P2113" s="33"/>
      <c r="Q2113" s="33"/>
      <c r="R2113" s="33"/>
      <c r="S2113" s="33"/>
      <c r="T2113" s="33"/>
      <c r="U2113" s="33"/>
      <c r="V2113" s="33"/>
      <c r="W2113" s="33"/>
      <c r="X2113" s="33"/>
      <c r="Y2113" s="33"/>
      <c r="Z2113" s="33"/>
      <c r="AA2113" s="33"/>
      <c r="AB2113" s="33"/>
    </row>
    <row r="2114" spans="1:28">
      <c r="A2114" s="33"/>
      <c r="B2114" s="33"/>
      <c r="C2114" s="33"/>
      <c r="D2114" s="33"/>
      <c r="E2114" s="33"/>
      <c r="F2114" s="33"/>
      <c r="G2114" s="33"/>
      <c r="H2114" s="33"/>
      <c r="I2114" s="33"/>
      <c r="J2114" s="33"/>
      <c r="K2114" s="33"/>
      <c r="L2114" s="33"/>
      <c r="M2114" s="33"/>
      <c r="N2114" s="33"/>
      <c r="O2114" s="33"/>
      <c r="P2114" s="33"/>
      <c r="Q2114" s="33"/>
      <c r="R2114" s="33"/>
      <c r="S2114" s="33"/>
      <c r="T2114" s="33"/>
      <c r="U2114" s="33"/>
      <c r="V2114" s="33"/>
      <c r="W2114" s="33"/>
      <c r="X2114" s="33"/>
      <c r="Y2114" s="33"/>
      <c r="Z2114" s="33"/>
      <c r="AA2114" s="33"/>
      <c r="AB2114" s="33"/>
    </row>
    <row r="2115" spans="1:28">
      <c r="A2115" s="33"/>
      <c r="B2115" s="33"/>
      <c r="C2115" s="33"/>
      <c r="D2115" s="33"/>
      <c r="E2115" s="33"/>
      <c r="F2115" s="33"/>
      <c r="G2115" s="33"/>
      <c r="H2115" s="33"/>
      <c r="I2115" s="33"/>
      <c r="J2115" s="33"/>
      <c r="K2115" s="33"/>
      <c r="L2115" s="33"/>
      <c r="M2115" s="33"/>
      <c r="N2115" s="33"/>
      <c r="O2115" s="33"/>
      <c r="P2115" s="33"/>
      <c r="Q2115" s="33"/>
      <c r="R2115" s="33"/>
      <c r="S2115" s="33"/>
      <c r="T2115" s="33"/>
      <c r="U2115" s="33"/>
      <c r="V2115" s="33"/>
      <c r="W2115" s="33"/>
      <c r="X2115" s="33"/>
      <c r="Y2115" s="33"/>
      <c r="Z2115" s="33"/>
      <c r="AA2115" s="33"/>
      <c r="AB2115" s="33"/>
    </row>
    <row r="2116" spans="1:28">
      <c r="A2116" s="33"/>
      <c r="B2116" s="33"/>
      <c r="C2116" s="33"/>
      <c r="D2116" s="33"/>
      <c r="E2116" s="33"/>
      <c r="F2116" s="33"/>
      <c r="G2116" s="33"/>
      <c r="H2116" s="33"/>
      <c r="I2116" s="33"/>
      <c r="J2116" s="33"/>
      <c r="K2116" s="33"/>
      <c r="L2116" s="33"/>
      <c r="M2116" s="33"/>
      <c r="N2116" s="33"/>
      <c r="O2116" s="33"/>
      <c r="P2116" s="33"/>
      <c r="Q2116" s="33"/>
      <c r="R2116" s="33"/>
      <c r="S2116" s="33"/>
      <c r="T2116" s="33"/>
      <c r="U2116" s="33"/>
      <c r="V2116" s="33"/>
      <c r="W2116" s="33"/>
      <c r="X2116" s="33"/>
      <c r="Y2116" s="33"/>
      <c r="Z2116" s="33"/>
      <c r="AA2116" s="33"/>
      <c r="AB2116" s="33"/>
    </row>
    <row r="2117" spans="1:28">
      <c r="A2117" s="33"/>
      <c r="B2117" s="33"/>
      <c r="C2117" s="33"/>
      <c r="D2117" s="33"/>
      <c r="E2117" s="33"/>
      <c r="F2117" s="33"/>
      <c r="G2117" s="33"/>
      <c r="H2117" s="33"/>
      <c r="I2117" s="33"/>
      <c r="J2117" s="33"/>
      <c r="K2117" s="33"/>
      <c r="L2117" s="33"/>
      <c r="M2117" s="33"/>
      <c r="N2117" s="33"/>
      <c r="O2117" s="33"/>
      <c r="P2117" s="33"/>
      <c r="Q2117" s="33"/>
      <c r="R2117" s="33"/>
      <c r="S2117" s="33"/>
      <c r="T2117" s="33"/>
      <c r="U2117" s="33"/>
      <c r="V2117" s="33"/>
      <c r="W2117" s="33"/>
      <c r="X2117" s="33"/>
      <c r="Y2117" s="33"/>
      <c r="Z2117" s="33"/>
      <c r="AA2117" s="33"/>
      <c r="AB2117" s="33"/>
    </row>
    <row r="2118" spans="1:28">
      <c r="A2118" s="33"/>
      <c r="B2118" s="33"/>
      <c r="C2118" s="33"/>
      <c r="D2118" s="33"/>
      <c r="E2118" s="33"/>
      <c r="F2118" s="33"/>
      <c r="G2118" s="33"/>
      <c r="H2118" s="33"/>
      <c r="I2118" s="33"/>
      <c r="J2118" s="33"/>
      <c r="K2118" s="33"/>
      <c r="L2118" s="33"/>
      <c r="M2118" s="33"/>
      <c r="N2118" s="33"/>
      <c r="O2118" s="33"/>
      <c r="P2118" s="33"/>
      <c r="Q2118" s="33"/>
      <c r="R2118" s="33"/>
      <c r="S2118" s="33"/>
      <c r="T2118" s="33"/>
      <c r="U2118" s="33"/>
      <c r="V2118" s="33"/>
      <c r="W2118" s="33"/>
      <c r="X2118" s="33"/>
      <c r="Y2118" s="33"/>
      <c r="Z2118" s="33"/>
      <c r="AA2118" s="33"/>
      <c r="AB2118" s="33"/>
    </row>
    <row r="2119" spans="1:28">
      <c r="A2119" s="33"/>
      <c r="B2119" s="33"/>
      <c r="C2119" s="33"/>
      <c r="D2119" s="33"/>
      <c r="E2119" s="33"/>
      <c r="F2119" s="33"/>
      <c r="G2119" s="33"/>
      <c r="H2119" s="33"/>
      <c r="I2119" s="33"/>
      <c r="J2119" s="33"/>
      <c r="K2119" s="33"/>
      <c r="L2119" s="33"/>
      <c r="M2119" s="33"/>
      <c r="N2119" s="33"/>
      <c r="O2119" s="33"/>
      <c r="P2119" s="33"/>
      <c r="Q2119" s="33"/>
      <c r="R2119" s="33"/>
      <c r="S2119" s="33"/>
      <c r="T2119" s="33"/>
      <c r="U2119" s="33"/>
      <c r="V2119" s="33"/>
      <c r="W2119" s="33"/>
      <c r="X2119" s="33"/>
      <c r="Y2119" s="33"/>
      <c r="Z2119" s="33"/>
      <c r="AA2119" s="33"/>
      <c r="AB2119" s="33"/>
    </row>
    <row r="2120" spans="1:28">
      <c r="A2120" s="33"/>
      <c r="B2120" s="33"/>
      <c r="C2120" s="33"/>
      <c r="D2120" s="33"/>
      <c r="E2120" s="33"/>
      <c r="F2120" s="33"/>
      <c r="G2120" s="33"/>
      <c r="H2120" s="33"/>
      <c r="I2120" s="33"/>
      <c r="J2120" s="33"/>
      <c r="K2120" s="33"/>
      <c r="L2120" s="33"/>
      <c r="M2120" s="33"/>
      <c r="N2120" s="33"/>
      <c r="O2120" s="33"/>
      <c r="P2120" s="33"/>
      <c r="Q2120" s="33"/>
      <c r="R2120" s="33"/>
      <c r="S2120" s="33"/>
      <c r="T2120" s="33"/>
      <c r="U2120" s="33"/>
      <c r="V2120" s="33"/>
      <c r="W2120" s="33"/>
      <c r="X2120" s="33"/>
      <c r="Y2120" s="33"/>
      <c r="Z2120" s="33"/>
      <c r="AA2120" s="33"/>
      <c r="AB2120" s="33"/>
    </row>
    <row r="2121" spans="1:28">
      <c r="A2121" s="33"/>
      <c r="B2121" s="33"/>
      <c r="C2121" s="33"/>
      <c r="D2121" s="33"/>
      <c r="E2121" s="33"/>
      <c r="F2121" s="33"/>
      <c r="G2121" s="33"/>
      <c r="H2121" s="33"/>
      <c r="I2121" s="33"/>
      <c r="J2121" s="33"/>
      <c r="K2121" s="33"/>
      <c r="L2121" s="33"/>
      <c r="M2121" s="33"/>
      <c r="N2121" s="33"/>
      <c r="O2121" s="33"/>
      <c r="P2121" s="33"/>
      <c r="Q2121" s="33"/>
      <c r="R2121" s="33"/>
      <c r="S2121" s="33"/>
      <c r="T2121" s="33"/>
      <c r="U2121" s="33"/>
      <c r="V2121" s="33"/>
      <c r="W2121" s="33"/>
      <c r="X2121" s="33"/>
      <c r="Y2121" s="33"/>
      <c r="Z2121" s="33"/>
      <c r="AA2121" s="33"/>
      <c r="AB2121" s="33"/>
    </row>
    <row r="2122" spans="1:28">
      <c r="A2122" s="33"/>
      <c r="B2122" s="33"/>
      <c r="C2122" s="33"/>
      <c r="D2122" s="33"/>
      <c r="E2122" s="33"/>
      <c r="F2122" s="33"/>
      <c r="G2122" s="33"/>
      <c r="H2122" s="33"/>
      <c r="I2122" s="33"/>
      <c r="J2122" s="33"/>
      <c r="K2122" s="33"/>
      <c r="L2122" s="33"/>
      <c r="M2122" s="33"/>
      <c r="N2122" s="33"/>
      <c r="O2122" s="33"/>
      <c r="P2122" s="33"/>
      <c r="Q2122" s="33"/>
      <c r="R2122" s="33"/>
      <c r="S2122" s="33"/>
      <c r="T2122" s="33"/>
      <c r="U2122" s="33"/>
      <c r="V2122" s="33"/>
      <c r="W2122" s="33"/>
      <c r="X2122" s="33"/>
      <c r="Y2122" s="33"/>
      <c r="Z2122" s="33"/>
      <c r="AA2122" s="33"/>
      <c r="AB2122" s="33"/>
    </row>
    <row r="2123" spans="1:28">
      <c r="A2123" s="33"/>
      <c r="B2123" s="33"/>
      <c r="C2123" s="33"/>
      <c r="D2123" s="33"/>
      <c r="E2123" s="33"/>
      <c r="F2123" s="33"/>
      <c r="G2123" s="33"/>
      <c r="H2123" s="33"/>
      <c r="I2123" s="33"/>
      <c r="J2123" s="33"/>
      <c r="K2123" s="33"/>
      <c r="L2123" s="33"/>
      <c r="M2123" s="33"/>
      <c r="N2123" s="33"/>
      <c r="O2123" s="33"/>
      <c r="P2123" s="33"/>
      <c r="Q2123" s="33"/>
      <c r="R2123" s="33"/>
      <c r="S2123" s="33"/>
      <c r="T2123" s="33"/>
      <c r="U2123" s="33"/>
      <c r="V2123" s="33"/>
      <c r="W2123" s="33"/>
      <c r="X2123" s="33"/>
      <c r="Y2123" s="33"/>
      <c r="Z2123" s="33"/>
      <c r="AA2123" s="33"/>
      <c r="AB2123" s="33"/>
    </row>
    <row r="2124" spans="1:28">
      <c r="A2124" s="33"/>
      <c r="B2124" s="33"/>
      <c r="C2124" s="33"/>
      <c r="D2124" s="33"/>
      <c r="E2124" s="33"/>
      <c r="F2124" s="33"/>
      <c r="G2124" s="33"/>
      <c r="H2124" s="33"/>
      <c r="I2124" s="33"/>
      <c r="J2124" s="33"/>
      <c r="K2124" s="33"/>
      <c r="L2124" s="33"/>
      <c r="M2124" s="33"/>
      <c r="N2124" s="33"/>
      <c r="O2124" s="33"/>
      <c r="P2124" s="33"/>
      <c r="Q2124" s="33"/>
      <c r="R2124" s="33"/>
      <c r="S2124" s="33"/>
      <c r="T2124" s="33"/>
      <c r="U2124" s="33"/>
      <c r="V2124" s="33"/>
      <c r="W2124" s="33"/>
      <c r="X2124" s="33"/>
      <c r="Y2124" s="33"/>
      <c r="Z2124" s="33"/>
      <c r="AA2124" s="33"/>
      <c r="AB2124" s="33"/>
    </row>
    <row r="2125" spans="1:28">
      <c r="A2125" s="33"/>
      <c r="B2125" s="33"/>
      <c r="C2125" s="33"/>
      <c r="D2125" s="33"/>
      <c r="E2125" s="33"/>
      <c r="F2125" s="33"/>
      <c r="G2125" s="33"/>
      <c r="H2125" s="33"/>
      <c r="I2125" s="33"/>
      <c r="J2125" s="33"/>
      <c r="K2125" s="33"/>
      <c r="L2125" s="33"/>
      <c r="M2125" s="33"/>
      <c r="N2125" s="33"/>
      <c r="O2125" s="33"/>
      <c r="P2125" s="33"/>
      <c r="Q2125" s="33"/>
      <c r="R2125" s="33"/>
      <c r="S2125" s="33"/>
      <c r="T2125" s="33"/>
      <c r="U2125" s="33"/>
      <c r="V2125" s="33"/>
      <c r="W2125" s="33"/>
      <c r="X2125" s="33"/>
      <c r="Y2125" s="33"/>
      <c r="Z2125" s="33"/>
      <c r="AA2125" s="33"/>
      <c r="AB2125" s="33"/>
    </row>
    <row r="2126" spans="1:28">
      <c r="A2126" s="33"/>
      <c r="B2126" s="33"/>
      <c r="C2126" s="33"/>
      <c r="D2126" s="33"/>
      <c r="E2126" s="33"/>
      <c r="F2126" s="33"/>
      <c r="G2126" s="33"/>
      <c r="H2126" s="33"/>
      <c r="I2126" s="33"/>
      <c r="J2126" s="33"/>
      <c r="K2126" s="33"/>
      <c r="L2126" s="33"/>
      <c r="M2126" s="33"/>
      <c r="N2126" s="33"/>
      <c r="O2126" s="33"/>
      <c r="P2126" s="33"/>
      <c r="Q2126" s="33"/>
      <c r="R2126" s="33"/>
      <c r="S2126" s="33"/>
      <c r="T2126" s="33"/>
      <c r="U2126" s="33"/>
      <c r="V2126" s="33"/>
      <c r="W2126" s="33"/>
      <c r="X2126" s="33"/>
      <c r="Y2126" s="33"/>
      <c r="Z2126" s="33"/>
      <c r="AA2126" s="33"/>
      <c r="AB2126" s="33"/>
    </row>
    <row r="2127" spans="1:28">
      <c r="A2127" s="33"/>
      <c r="B2127" s="33"/>
      <c r="C2127" s="33"/>
      <c r="D2127" s="33"/>
      <c r="E2127" s="33"/>
      <c r="F2127" s="33"/>
      <c r="G2127" s="33"/>
      <c r="H2127" s="33"/>
      <c r="I2127" s="33"/>
      <c r="J2127" s="33"/>
      <c r="K2127" s="33"/>
      <c r="L2127" s="33"/>
      <c r="M2127" s="33"/>
      <c r="N2127" s="33"/>
      <c r="O2127" s="33"/>
      <c r="P2127" s="33"/>
      <c r="Q2127" s="33"/>
      <c r="R2127" s="33"/>
      <c r="S2127" s="33"/>
      <c r="T2127" s="33"/>
      <c r="U2127" s="33"/>
      <c r="V2127" s="33"/>
      <c r="W2127" s="33"/>
      <c r="X2127" s="33"/>
      <c r="Y2127" s="33"/>
      <c r="Z2127" s="33"/>
      <c r="AA2127" s="33"/>
      <c r="AB2127" s="33"/>
    </row>
    <row r="2128" spans="1:28">
      <c r="A2128" s="33"/>
      <c r="B2128" s="33"/>
      <c r="C2128" s="33"/>
      <c r="D2128" s="33"/>
      <c r="E2128" s="33"/>
      <c r="F2128" s="33"/>
      <c r="G2128" s="33"/>
      <c r="H2128" s="33"/>
      <c r="I2128" s="33"/>
      <c r="J2128" s="33"/>
      <c r="K2128" s="33"/>
      <c r="L2128" s="33"/>
      <c r="M2128" s="33"/>
      <c r="N2128" s="33"/>
      <c r="O2128" s="33"/>
      <c r="P2128" s="33"/>
      <c r="Q2128" s="33"/>
      <c r="R2128" s="33"/>
      <c r="S2128" s="33"/>
      <c r="T2128" s="33"/>
      <c r="U2128" s="33"/>
      <c r="V2128" s="33"/>
      <c r="W2128" s="33"/>
      <c r="X2128" s="33"/>
      <c r="Y2128" s="33"/>
      <c r="Z2128" s="33"/>
      <c r="AA2128" s="33"/>
      <c r="AB2128" s="33"/>
    </row>
    <row r="2129" spans="1:28">
      <c r="A2129" s="33"/>
      <c r="B2129" s="33"/>
      <c r="C2129" s="33"/>
      <c r="D2129" s="33"/>
      <c r="E2129" s="33"/>
      <c r="F2129" s="33"/>
      <c r="G2129" s="33"/>
      <c r="H2129" s="33"/>
      <c r="I2129" s="33"/>
      <c r="J2129" s="33"/>
      <c r="K2129" s="33"/>
      <c r="L2129" s="33"/>
      <c r="M2129" s="33"/>
      <c r="N2129" s="33"/>
      <c r="O2129" s="33"/>
      <c r="P2129" s="33"/>
      <c r="Q2129" s="33"/>
      <c r="R2129" s="33"/>
      <c r="S2129" s="33"/>
      <c r="T2129" s="33"/>
      <c r="U2129" s="33"/>
      <c r="V2129" s="33"/>
      <c r="W2129" s="33"/>
      <c r="X2129" s="33"/>
      <c r="Y2129" s="33"/>
      <c r="Z2129" s="33"/>
      <c r="AA2129" s="33"/>
      <c r="AB2129" s="33"/>
    </row>
    <row r="2130" spans="1:28">
      <c r="A2130" s="33"/>
      <c r="B2130" s="33"/>
      <c r="C2130" s="33"/>
      <c r="D2130" s="33"/>
      <c r="E2130" s="33"/>
      <c r="F2130" s="33"/>
      <c r="G2130" s="33"/>
      <c r="H2130" s="33"/>
      <c r="I2130" s="33"/>
      <c r="J2130" s="33"/>
      <c r="K2130" s="33"/>
      <c r="L2130" s="33"/>
      <c r="M2130" s="33"/>
      <c r="N2130" s="33"/>
      <c r="O2130" s="33"/>
      <c r="P2130" s="33"/>
      <c r="Q2130" s="33"/>
      <c r="R2130" s="33"/>
      <c r="S2130" s="33"/>
      <c r="T2130" s="33"/>
      <c r="U2130" s="33"/>
      <c r="V2130" s="33"/>
      <c r="W2130" s="33"/>
      <c r="X2130" s="33"/>
      <c r="Y2130" s="33"/>
      <c r="Z2130" s="33"/>
      <c r="AA2130" s="33"/>
      <c r="AB2130" s="33"/>
    </row>
    <row r="2131" spans="1:28">
      <c r="A2131" s="33"/>
      <c r="B2131" s="33"/>
      <c r="C2131" s="33"/>
      <c r="D2131" s="33"/>
      <c r="E2131" s="33"/>
      <c r="F2131" s="33"/>
      <c r="G2131" s="33"/>
      <c r="H2131" s="33"/>
      <c r="I2131" s="33"/>
      <c r="J2131" s="33"/>
      <c r="K2131" s="33"/>
      <c r="L2131" s="33"/>
      <c r="M2131" s="33"/>
      <c r="N2131" s="33"/>
      <c r="O2131" s="33"/>
      <c r="P2131" s="33"/>
      <c r="Q2131" s="33"/>
      <c r="R2131" s="33"/>
      <c r="S2131" s="33"/>
      <c r="T2131" s="33"/>
      <c r="U2131" s="33"/>
      <c r="V2131" s="33"/>
      <c r="W2131" s="33"/>
      <c r="X2131" s="33"/>
      <c r="Y2131" s="33"/>
      <c r="Z2131" s="33"/>
      <c r="AA2131" s="33"/>
      <c r="AB2131" s="33"/>
    </row>
    <row r="2132" spans="1:28">
      <c r="A2132" s="33"/>
      <c r="B2132" s="33"/>
      <c r="C2132" s="33"/>
      <c r="D2132" s="33"/>
      <c r="E2132" s="33"/>
      <c r="F2132" s="33"/>
      <c r="G2132" s="33"/>
      <c r="H2132" s="33"/>
      <c r="I2132" s="33"/>
      <c r="J2132" s="33"/>
      <c r="K2132" s="33"/>
      <c r="L2132" s="33"/>
      <c r="M2132" s="33"/>
      <c r="N2132" s="33"/>
      <c r="O2132" s="33"/>
      <c r="P2132" s="33"/>
      <c r="Q2132" s="33"/>
      <c r="R2132" s="33"/>
      <c r="S2132" s="33"/>
      <c r="T2132" s="33"/>
      <c r="U2132" s="33"/>
      <c r="V2132" s="33"/>
      <c r="W2132" s="33"/>
      <c r="X2132" s="33"/>
      <c r="Y2132" s="33"/>
      <c r="Z2132" s="33"/>
      <c r="AA2132" s="33"/>
      <c r="AB2132" s="33"/>
    </row>
    <row r="2133" spans="1:28">
      <c r="A2133" s="33"/>
      <c r="B2133" s="33"/>
      <c r="C2133" s="33"/>
      <c r="D2133" s="33"/>
      <c r="E2133" s="33"/>
      <c r="F2133" s="33"/>
      <c r="G2133" s="33"/>
      <c r="H2133" s="33"/>
      <c r="I2133" s="33"/>
      <c r="J2133" s="33"/>
      <c r="K2133" s="33"/>
      <c r="L2133" s="33"/>
      <c r="M2133" s="33"/>
      <c r="N2133" s="33"/>
      <c r="O2133" s="33"/>
      <c r="P2133" s="33"/>
      <c r="Q2133" s="33"/>
      <c r="R2133" s="33"/>
      <c r="S2133" s="33"/>
      <c r="T2133" s="33"/>
      <c r="U2133" s="33"/>
      <c r="V2133" s="33"/>
      <c r="W2133" s="33"/>
      <c r="X2133" s="33"/>
      <c r="Y2133" s="33"/>
      <c r="Z2133" s="33"/>
      <c r="AA2133" s="33"/>
      <c r="AB2133" s="33"/>
    </row>
    <row r="2134" spans="1:28">
      <c r="A2134" s="33"/>
      <c r="B2134" s="33"/>
      <c r="C2134" s="33"/>
      <c r="D2134" s="33"/>
      <c r="E2134" s="33"/>
      <c r="F2134" s="33"/>
      <c r="G2134" s="33"/>
      <c r="H2134" s="33"/>
      <c r="I2134" s="33"/>
      <c r="J2134" s="33"/>
      <c r="K2134" s="33"/>
      <c r="L2134" s="33"/>
      <c r="M2134" s="33"/>
      <c r="N2134" s="33"/>
      <c r="O2134" s="33"/>
      <c r="P2134" s="33"/>
      <c r="Q2134" s="33"/>
      <c r="R2134" s="33"/>
      <c r="S2134" s="33"/>
      <c r="T2134" s="33"/>
      <c r="U2134" s="33"/>
      <c r="V2134" s="33"/>
      <c r="W2134" s="33"/>
      <c r="X2134" s="33"/>
      <c r="Y2134" s="33"/>
      <c r="Z2134" s="33"/>
      <c r="AA2134" s="33"/>
      <c r="AB2134" s="33"/>
    </row>
    <row r="2135" spans="1:28">
      <c r="A2135" s="33"/>
      <c r="B2135" s="33"/>
      <c r="C2135" s="33"/>
      <c r="D2135" s="33"/>
      <c r="E2135" s="33"/>
      <c r="F2135" s="33"/>
      <c r="G2135" s="33"/>
      <c r="H2135" s="33"/>
      <c r="I2135" s="33"/>
      <c r="J2135" s="33"/>
      <c r="K2135" s="33"/>
      <c r="L2135" s="33"/>
      <c r="M2135" s="33"/>
      <c r="N2135" s="33"/>
      <c r="O2135" s="33"/>
      <c r="P2135" s="33"/>
      <c r="Q2135" s="33"/>
      <c r="R2135" s="33"/>
      <c r="S2135" s="33"/>
      <c r="T2135" s="33"/>
      <c r="U2135" s="33"/>
      <c r="V2135" s="33"/>
      <c r="W2135" s="33"/>
      <c r="X2135" s="33"/>
      <c r="Y2135" s="33"/>
      <c r="Z2135" s="33"/>
      <c r="AA2135" s="33"/>
      <c r="AB2135" s="33"/>
    </row>
    <row r="2136" spans="1:28">
      <c r="A2136" s="33"/>
      <c r="B2136" s="33"/>
      <c r="C2136" s="33"/>
      <c r="D2136" s="33"/>
      <c r="E2136" s="33"/>
      <c r="F2136" s="33"/>
      <c r="G2136" s="33"/>
      <c r="H2136" s="33"/>
      <c r="I2136" s="33"/>
      <c r="J2136" s="33"/>
      <c r="K2136" s="33"/>
      <c r="L2136" s="33"/>
      <c r="M2136" s="33"/>
      <c r="N2136" s="33"/>
      <c r="O2136" s="33"/>
      <c r="P2136" s="33"/>
      <c r="Q2136" s="33"/>
      <c r="R2136" s="33"/>
      <c r="S2136" s="33"/>
      <c r="T2136" s="33"/>
      <c r="U2136" s="33"/>
      <c r="V2136" s="33"/>
      <c r="W2136" s="33"/>
      <c r="X2136" s="33"/>
      <c r="Y2136" s="33"/>
      <c r="Z2136" s="33"/>
      <c r="AA2136" s="33"/>
      <c r="AB2136" s="33"/>
    </row>
    <row r="2137" spans="1:28">
      <c r="A2137" s="33"/>
      <c r="B2137" s="33"/>
      <c r="C2137" s="33"/>
      <c r="D2137" s="33"/>
      <c r="E2137" s="33"/>
      <c r="F2137" s="33"/>
      <c r="G2137" s="33"/>
      <c r="H2137" s="33"/>
      <c r="I2137" s="33"/>
      <c r="J2137" s="33"/>
      <c r="K2137" s="33"/>
      <c r="L2137" s="33"/>
      <c r="M2137" s="33"/>
      <c r="N2137" s="33"/>
      <c r="O2137" s="33"/>
      <c r="P2137" s="33"/>
      <c r="Q2137" s="33"/>
      <c r="R2137" s="33"/>
      <c r="S2137" s="33"/>
      <c r="T2137" s="33"/>
      <c r="U2137" s="33"/>
      <c r="V2137" s="33"/>
      <c r="W2137" s="33"/>
      <c r="X2137" s="33"/>
      <c r="Y2137" s="33"/>
      <c r="Z2137" s="33"/>
      <c r="AA2137" s="33"/>
      <c r="AB2137" s="33"/>
    </row>
    <row r="2138" spans="1:28">
      <c r="A2138" s="33"/>
      <c r="B2138" s="33"/>
      <c r="C2138" s="33"/>
      <c r="D2138" s="33"/>
      <c r="E2138" s="33"/>
      <c r="F2138" s="33"/>
      <c r="G2138" s="33"/>
      <c r="H2138" s="33"/>
      <c r="I2138" s="33"/>
      <c r="J2138" s="33"/>
      <c r="K2138" s="33"/>
      <c r="L2138" s="33"/>
      <c r="M2138" s="33"/>
      <c r="N2138" s="33"/>
      <c r="O2138" s="33"/>
      <c r="P2138" s="33"/>
      <c r="Q2138" s="33"/>
      <c r="R2138" s="33"/>
      <c r="S2138" s="33"/>
      <c r="T2138" s="33"/>
      <c r="U2138" s="33"/>
      <c r="V2138" s="33"/>
      <c r="W2138" s="33"/>
      <c r="X2138" s="33"/>
      <c r="Y2138" s="33"/>
      <c r="Z2138" s="33"/>
      <c r="AA2138" s="33"/>
      <c r="AB2138" s="33"/>
    </row>
    <row r="2139" spans="1:28">
      <c r="A2139" s="33"/>
      <c r="B2139" s="33"/>
      <c r="C2139" s="33"/>
      <c r="D2139" s="33"/>
      <c r="E2139" s="33"/>
      <c r="F2139" s="33"/>
      <c r="G2139" s="33"/>
      <c r="H2139" s="33"/>
      <c r="I2139" s="33"/>
      <c r="J2139" s="33"/>
      <c r="K2139" s="33"/>
      <c r="L2139" s="33"/>
      <c r="M2139" s="33"/>
      <c r="N2139" s="33"/>
      <c r="O2139" s="33"/>
      <c r="P2139" s="33"/>
      <c r="Q2139" s="33"/>
      <c r="R2139" s="33"/>
      <c r="S2139" s="33"/>
      <c r="T2139" s="33"/>
      <c r="U2139" s="33"/>
      <c r="V2139" s="33"/>
      <c r="W2139" s="33"/>
      <c r="X2139" s="33"/>
      <c r="Y2139" s="33"/>
      <c r="Z2139" s="33"/>
      <c r="AA2139" s="33"/>
      <c r="AB2139" s="33"/>
    </row>
    <row r="2140" spans="1:28">
      <c r="A2140" s="33"/>
      <c r="B2140" s="33"/>
      <c r="C2140" s="33"/>
      <c r="D2140" s="33"/>
      <c r="E2140" s="33"/>
      <c r="F2140" s="33"/>
      <c r="G2140" s="33"/>
      <c r="H2140" s="33"/>
      <c r="I2140" s="33"/>
      <c r="J2140" s="33"/>
      <c r="K2140" s="33"/>
      <c r="L2140" s="33"/>
      <c r="M2140" s="33"/>
      <c r="N2140" s="33"/>
      <c r="O2140" s="33"/>
      <c r="P2140" s="33"/>
      <c r="Q2140" s="33"/>
      <c r="R2140" s="33"/>
      <c r="S2140" s="33"/>
      <c r="T2140" s="33"/>
      <c r="U2140" s="33"/>
      <c r="V2140" s="33"/>
      <c r="W2140" s="33"/>
      <c r="X2140" s="33"/>
      <c r="Y2140" s="33"/>
      <c r="Z2140" s="33"/>
      <c r="AA2140" s="33"/>
      <c r="AB2140" s="33"/>
    </row>
    <row r="2141" spans="1:28">
      <c r="A2141" s="33"/>
      <c r="B2141" s="33"/>
      <c r="C2141" s="33"/>
      <c r="D2141" s="33"/>
      <c r="E2141" s="33"/>
      <c r="F2141" s="33"/>
      <c r="G2141" s="33"/>
      <c r="H2141" s="33"/>
      <c r="I2141" s="33"/>
      <c r="J2141" s="33"/>
      <c r="K2141" s="33"/>
      <c r="L2141" s="33"/>
      <c r="M2141" s="33"/>
      <c r="N2141" s="33"/>
      <c r="O2141" s="33"/>
      <c r="P2141" s="33"/>
      <c r="Q2141" s="33"/>
      <c r="R2141" s="33"/>
      <c r="S2141" s="33"/>
      <c r="T2141" s="33"/>
      <c r="U2141" s="33"/>
      <c r="V2141" s="33"/>
      <c r="W2141" s="33"/>
      <c r="X2141" s="33"/>
      <c r="Y2141" s="33"/>
      <c r="Z2141" s="33"/>
      <c r="AA2141" s="33"/>
      <c r="AB2141" s="33"/>
    </row>
    <row r="2142" spans="1:28">
      <c r="A2142" s="33"/>
      <c r="B2142" s="33"/>
      <c r="C2142" s="33"/>
      <c r="D2142" s="33"/>
      <c r="E2142" s="33"/>
      <c r="F2142" s="33"/>
      <c r="G2142" s="33"/>
      <c r="H2142" s="33"/>
      <c r="I2142" s="33"/>
      <c r="J2142" s="33"/>
      <c r="K2142" s="33"/>
      <c r="L2142" s="33"/>
      <c r="M2142" s="33"/>
      <c r="N2142" s="33"/>
      <c r="O2142" s="33"/>
      <c r="P2142" s="33"/>
      <c r="Q2142" s="33"/>
      <c r="R2142" s="33"/>
      <c r="S2142" s="33"/>
      <c r="T2142" s="33"/>
      <c r="U2142" s="33"/>
      <c r="V2142" s="33"/>
      <c r="W2142" s="33"/>
      <c r="X2142" s="33"/>
      <c r="Y2142" s="33"/>
      <c r="Z2142" s="33"/>
      <c r="AA2142" s="33"/>
      <c r="AB2142" s="33"/>
    </row>
    <row r="2143" spans="1:28">
      <c r="A2143" s="33"/>
      <c r="B2143" s="33"/>
      <c r="C2143" s="33"/>
      <c r="D2143" s="33"/>
      <c r="E2143" s="33"/>
      <c r="F2143" s="33"/>
      <c r="G2143" s="33"/>
      <c r="H2143" s="33"/>
      <c r="I2143" s="33"/>
      <c r="J2143" s="33"/>
      <c r="K2143" s="33"/>
      <c r="L2143" s="33"/>
      <c r="M2143" s="33"/>
      <c r="N2143" s="33"/>
      <c r="O2143" s="33"/>
      <c r="P2143" s="33"/>
      <c r="Q2143" s="33"/>
      <c r="R2143" s="33"/>
      <c r="S2143" s="33"/>
      <c r="T2143" s="33"/>
      <c r="U2143" s="33"/>
      <c r="V2143" s="33"/>
      <c r="W2143" s="33"/>
      <c r="X2143" s="33"/>
      <c r="Y2143" s="33"/>
      <c r="Z2143" s="33"/>
      <c r="AA2143" s="33"/>
      <c r="AB2143" s="33"/>
    </row>
    <row r="2144" spans="1:28">
      <c r="A2144" s="33"/>
      <c r="B2144" s="33"/>
      <c r="C2144" s="33"/>
      <c r="D2144" s="33"/>
      <c r="E2144" s="33"/>
      <c r="F2144" s="33"/>
      <c r="G2144" s="33"/>
      <c r="H2144" s="33"/>
      <c r="I2144" s="33"/>
      <c r="J2144" s="33"/>
      <c r="K2144" s="33"/>
      <c r="L2144" s="33"/>
      <c r="M2144" s="33"/>
      <c r="N2144" s="33"/>
      <c r="O2144" s="33"/>
      <c r="P2144" s="33"/>
      <c r="Q2144" s="33"/>
      <c r="R2144" s="33"/>
      <c r="S2144" s="33"/>
      <c r="T2144" s="33"/>
      <c r="U2144" s="33"/>
      <c r="V2144" s="33"/>
      <c r="W2144" s="33"/>
      <c r="X2144" s="33"/>
      <c r="Y2144" s="33"/>
      <c r="Z2144" s="33"/>
      <c r="AA2144" s="33"/>
      <c r="AB2144" s="33"/>
    </row>
    <row r="2145" spans="1:28">
      <c r="A2145" s="33"/>
      <c r="B2145" s="33"/>
      <c r="C2145" s="33"/>
      <c r="D2145" s="33"/>
      <c r="E2145" s="33"/>
      <c r="F2145" s="33"/>
      <c r="G2145" s="33"/>
      <c r="H2145" s="33"/>
      <c r="I2145" s="33"/>
      <c r="J2145" s="33"/>
      <c r="K2145" s="33"/>
      <c r="L2145" s="33"/>
      <c r="M2145" s="33"/>
      <c r="N2145" s="33"/>
      <c r="O2145" s="33"/>
      <c r="P2145" s="33"/>
      <c r="Q2145" s="33"/>
      <c r="R2145" s="33"/>
      <c r="S2145" s="33"/>
      <c r="T2145" s="33"/>
      <c r="U2145" s="33"/>
      <c r="V2145" s="33"/>
      <c r="W2145" s="33"/>
      <c r="X2145" s="33"/>
      <c r="Y2145" s="33"/>
      <c r="Z2145" s="33"/>
      <c r="AA2145" s="33"/>
      <c r="AB2145" s="33"/>
    </row>
    <row r="2146" spans="1:28">
      <c r="A2146" s="33"/>
      <c r="B2146" s="33"/>
      <c r="C2146" s="33"/>
      <c r="D2146" s="33"/>
      <c r="E2146" s="33"/>
      <c r="F2146" s="33"/>
      <c r="G2146" s="33"/>
      <c r="H2146" s="33"/>
      <c r="I2146" s="33"/>
      <c r="J2146" s="33"/>
      <c r="K2146" s="33"/>
      <c r="L2146" s="33"/>
      <c r="M2146" s="33"/>
      <c r="N2146" s="33"/>
      <c r="O2146" s="33"/>
      <c r="P2146" s="33"/>
      <c r="Q2146" s="33"/>
      <c r="R2146" s="33"/>
      <c r="S2146" s="33"/>
      <c r="T2146" s="33"/>
      <c r="U2146" s="33"/>
      <c r="V2146" s="33"/>
      <c r="W2146" s="33"/>
      <c r="X2146" s="33"/>
      <c r="Y2146" s="33"/>
      <c r="Z2146" s="33"/>
      <c r="AA2146" s="33"/>
      <c r="AB2146" s="33"/>
    </row>
    <row r="2147" spans="1:28">
      <c r="A2147" s="33"/>
      <c r="B2147" s="33"/>
      <c r="C2147" s="33"/>
      <c r="D2147" s="33"/>
      <c r="E2147" s="33"/>
      <c r="F2147" s="33"/>
      <c r="G2147" s="33"/>
      <c r="H2147" s="33"/>
      <c r="I2147" s="33"/>
      <c r="J2147" s="33"/>
      <c r="K2147" s="33"/>
      <c r="L2147" s="33"/>
      <c r="M2147" s="33"/>
      <c r="N2147" s="33"/>
      <c r="O2147" s="33"/>
      <c r="P2147" s="33"/>
      <c r="Q2147" s="33"/>
      <c r="R2147" s="33"/>
      <c r="S2147" s="33"/>
      <c r="T2147" s="33"/>
      <c r="U2147" s="33"/>
      <c r="V2147" s="33"/>
      <c r="W2147" s="33"/>
      <c r="X2147" s="33"/>
      <c r="Y2147" s="33"/>
      <c r="Z2147" s="33"/>
      <c r="AA2147" s="33"/>
      <c r="AB2147" s="33"/>
    </row>
    <row r="2148" spans="1:28">
      <c r="A2148" s="33"/>
      <c r="B2148" s="33"/>
      <c r="C2148" s="33"/>
      <c r="D2148" s="33"/>
      <c r="E2148" s="33"/>
      <c r="F2148" s="33"/>
      <c r="G2148" s="33"/>
      <c r="H2148" s="33"/>
      <c r="I2148" s="33"/>
      <c r="J2148" s="33"/>
      <c r="K2148" s="33"/>
      <c r="L2148" s="33"/>
      <c r="M2148" s="33"/>
      <c r="N2148" s="33"/>
      <c r="O2148" s="33"/>
      <c r="P2148" s="33"/>
      <c r="Q2148" s="33"/>
      <c r="R2148" s="33"/>
      <c r="S2148" s="33"/>
      <c r="T2148" s="33"/>
      <c r="U2148" s="33"/>
      <c r="V2148" s="33"/>
      <c r="W2148" s="33"/>
      <c r="X2148" s="33"/>
      <c r="Y2148" s="33"/>
      <c r="Z2148" s="33"/>
      <c r="AA2148" s="33"/>
      <c r="AB2148" s="33"/>
    </row>
    <row r="2149" spans="1:28">
      <c r="A2149" s="33"/>
      <c r="B2149" s="33"/>
      <c r="C2149" s="33"/>
      <c r="D2149" s="33"/>
      <c r="E2149" s="33"/>
      <c r="F2149" s="33"/>
      <c r="G2149" s="33"/>
      <c r="H2149" s="33"/>
      <c r="I2149" s="33"/>
      <c r="J2149" s="33"/>
      <c r="K2149" s="33"/>
      <c r="L2149" s="33"/>
      <c r="M2149" s="33"/>
      <c r="N2149" s="33"/>
      <c r="O2149" s="33"/>
      <c r="P2149" s="33"/>
      <c r="Q2149" s="33"/>
      <c r="R2149" s="33"/>
      <c r="S2149" s="33"/>
      <c r="T2149" s="33"/>
      <c r="U2149" s="33"/>
      <c r="V2149" s="33"/>
      <c r="W2149" s="33"/>
      <c r="X2149" s="33"/>
      <c r="Y2149" s="33"/>
      <c r="Z2149" s="33"/>
      <c r="AA2149" s="33"/>
      <c r="AB2149" s="33"/>
    </row>
    <row r="2150" spans="1:28">
      <c r="A2150" s="33"/>
      <c r="B2150" s="33"/>
      <c r="C2150" s="33"/>
      <c r="D2150" s="33"/>
      <c r="E2150" s="33"/>
      <c r="F2150" s="33"/>
      <c r="G2150" s="33"/>
      <c r="H2150" s="33"/>
      <c r="I2150" s="33"/>
      <c r="J2150" s="33"/>
      <c r="K2150" s="33"/>
      <c r="L2150" s="33"/>
      <c r="M2150" s="33"/>
      <c r="N2150" s="33"/>
      <c r="O2150" s="33"/>
      <c r="P2150" s="33"/>
      <c r="Q2150" s="33"/>
      <c r="R2150" s="33"/>
      <c r="S2150" s="33"/>
      <c r="T2150" s="33"/>
      <c r="U2150" s="33"/>
      <c r="V2150" s="33"/>
      <c r="W2150" s="33"/>
      <c r="X2150" s="33"/>
      <c r="Y2150" s="33"/>
      <c r="Z2150" s="33"/>
      <c r="AA2150" s="33"/>
      <c r="AB2150" s="33"/>
    </row>
    <row r="2151" spans="1:28">
      <c r="A2151" s="33"/>
      <c r="B2151" s="33"/>
      <c r="C2151" s="33"/>
      <c r="D2151" s="33"/>
      <c r="E2151" s="33"/>
      <c r="F2151" s="33"/>
      <c r="G2151" s="33"/>
      <c r="H2151" s="33"/>
      <c r="I2151" s="33"/>
      <c r="J2151" s="33"/>
      <c r="K2151" s="33"/>
      <c r="L2151" s="33"/>
      <c r="M2151" s="33"/>
      <c r="N2151" s="33"/>
      <c r="O2151" s="33"/>
      <c r="P2151" s="33"/>
      <c r="Q2151" s="33"/>
      <c r="R2151" s="33"/>
      <c r="S2151" s="33"/>
      <c r="T2151" s="33"/>
      <c r="U2151" s="33"/>
      <c r="V2151" s="33"/>
      <c r="W2151" s="33"/>
      <c r="X2151" s="33"/>
      <c r="Y2151" s="33"/>
      <c r="Z2151" s="33"/>
      <c r="AA2151" s="33"/>
      <c r="AB2151" s="33"/>
    </row>
    <row r="2152" spans="1:28">
      <c r="A2152" s="33"/>
      <c r="B2152" s="33"/>
      <c r="C2152" s="33"/>
      <c r="D2152" s="33"/>
      <c r="E2152" s="33"/>
      <c r="F2152" s="33"/>
      <c r="G2152" s="33"/>
      <c r="H2152" s="33"/>
      <c r="I2152" s="33"/>
      <c r="J2152" s="33"/>
      <c r="K2152" s="33"/>
      <c r="L2152" s="33"/>
      <c r="M2152" s="33"/>
      <c r="N2152" s="33"/>
      <c r="O2152" s="33"/>
      <c r="P2152" s="33"/>
      <c r="Q2152" s="33"/>
      <c r="R2152" s="33"/>
      <c r="S2152" s="33"/>
      <c r="T2152" s="33"/>
      <c r="U2152" s="33"/>
      <c r="V2152" s="33"/>
      <c r="W2152" s="33"/>
      <c r="X2152" s="33"/>
      <c r="Y2152" s="33"/>
      <c r="Z2152" s="33"/>
      <c r="AA2152" s="33"/>
      <c r="AB2152" s="33"/>
    </row>
    <row r="2153" spans="1:28">
      <c r="A2153" s="33"/>
      <c r="B2153" s="33"/>
      <c r="C2153" s="33"/>
      <c r="D2153" s="33"/>
      <c r="E2153" s="33"/>
      <c r="F2153" s="33"/>
      <c r="G2153" s="33"/>
      <c r="H2153" s="33"/>
      <c r="I2153" s="33"/>
      <c r="J2153" s="33"/>
      <c r="K2153" s="33"/>
      <c r="L2153" s="33"/>
      <c r="M2153" s="33"/>
      <c r="N2153" s="33"/>
      <c r="O2153" s="33"/>
      <c r="P2153" s="33"/>
      <c r="Q2153" s="33"/>
      <c r="R2153" s="33"/>
      <c r="S2153" s="33"/>
      <c r="T2153" s="33"/>
      <c r="U2153" s="33"/>
      <c r="V2153" s="33"/>
      <c r="W2153" s="33"/>
      <c r="X2153" s="33"/>
      <c r="Y2153" s="33"/>
      <c r="Z2153" s="33"/>
      <c r="AA2153" s="33"/>
      <c r="AB2153" s="33"/>
    </row>
    <row r="2154" spans="1:28">
      <c r="A2154" s="33"/>
      <c r="B2154" s="33"/>
      <c r="C2154" s="33"/>
      <c r="D2154" s="33"/>
      <c r="E2154" s="33"/>
      <c r="F2154" s="33"/>
      <c r="G2154" s="33"/>
      <c r="H2154" s="33"/>
      <c r="I2154" s="33"/>
      <c r="J2154" s="33"/>
      <c r="K2154" s="33"/>
      <c r="L2154" s="33"/>
      <c r="M2154" s="33"/>
      <c r="N2154" s="33"/>
      <c r="O2154" s="33"/>
      <c r="P2154" s="33"/>
      <c r="Q2154" s="33"/>
      <c r="R2154" s="33"/>
      <c r="S2154" s="33"/>
      <c r="T2154" s="33"/>
      <c r="U2154" s="33"/>
      <c r="V2154" s="33"/>
      <c r="W2154" s="33"/>
      <c r="X2154" s="33"/>
      <c r="Y2154" s="33"/>
      <c r="Z2154" s="33"/>
      <c r="AA2154" s="33"/>
      <c r="AB2154" s="33"/>
    </row>
    <row r="2155" spans="1:28">
      <c r="A2155" s="33"/>
      <c r="B2155" s="33"/>
      <c r="C2155" s="33"/>
      <c r="D2155" s="33"/>
      <c r="E2155" s="33"/>
      <c r="F2155" s="33"/>
      <c r="G2155" s="33"/>
      <c r="H2155" s="33"/>
      <c r="I2155" s="33"/>
      <c r="J2155" s="33"/>
      <c r="K2155" s="33"/>
      <c r="L2155" s="33"/>
      <c r="M2155" s="33"/>
      <c r="N2155" s="33"/>
      <c r="O2155" s="33"/>
      <c r="P2155" s="33"/>
      <c r="Q2155" s="33"/>
      <c r="R2155" s="33"/>
      <c r="S2155" s="33"/>
      <c r="T2155" s="33"/>
      <c r="U2155" s="33"/>
      <c r="V2155" s="33"/>
      <c r="W2155" s="33"/>
      <c r="X2155" s="33"/>
      <c r="Y2155" s="33"/>
      <c r="Z2155" s="33"/>
      <c r="AA2155" s="33"/>
      <c r="AB2155" s="33"/>
    </row>
    <row r="2156" spans="1:28">
      <c r="A2156" s="33"/>
      <c r="B2156" s="33"/>
      <c r="C2156" s="33"/>
      <c r="D2156" s="33"/>
      <c r="E2156" s="33"/>
      <c r="F2156" s="33"/>
      <c r="G2156" s="33"/>
      <c r="H2156" s="33"/>
      <c r="I2156" s="33"/>
      <c r="J2156" s="33"/>
      <c r="K2156" s="33"/>
      <c r="L2156" s="33"/>
      <c r="M2156" s="33"/>
      <c r="N2156" s="33"/>
      <c r="O2156" s="33"/>
      <c r="P2156" s="33"/>
      <c r="Q2156" s="33"/>
      <c r="R2156" s="33"/>
      <c r="S2156" s="33"/>
      <c r="T2156" s="33"/>
      <c r="U2156" s="33"/>
      <c r="V2156" s="33"/>
      <c r="W2156" s="33"/>
      <c r="X2156" s="33"/>
      <c r="Y2156" s="33"/>
      <c r="Z2156" s="33"/>
      <c r="AA2156" s="33"/>
      <c r="AB2156" s="33"/>
    </row>
    <row r="2157" spans="1:28">
      <c r="A2157" s="33"/>
      <c r="B2157" s="33"/>
      <c r="C2157" s="33"/>
      <c r="D2157" s="33"/>
      <c r="E2157" s="33"/>
      <c r="F2157" s="33"/>
      <c r="G2157" s="33"/>
      <c r="H2157" s="33"/>
      <c r="I2157" s="33"/>
      <c r="J2157" s="33"/>
      <c r="K2157" s="33"/>
      <c r="L2157" s="33"/>
      <c r="M2157" s="33"/>
      <c r="N2157" s="33"/>
      <c r="O2157" s="33"/>
      <c r="P2157" s="33"/>
      <c r="Q2157" s="33"/>
      <c r="R2157" s="33"/>
      <c r="S2157" s="33"/>
      <c r="T2157" s="33"/>
      <c r="U2157" s="33"/>
      <c r="V2157" s="33"/>
      <c r="W2157" s="33"/>
      <c r="X2157" s="33"/>
      <c r="Y2157" s="33"/>
      <c r="Z2157" s="33"/>
      <c r="AA2157" s="33"/>
      <c r="AB2157" s="33"/>
    </row>
    <row r="2158" spans="1:28">
      <c r="A2158" s="33"/>
      <c r="B2158" s="33"/>
      <c r="C2158" s="33"/>
      <c r="D2158" s="33"/>
      <c r="E2158" s="33"/>
      <c r="F2158" s="33"/>
      <c r="G2158" s="33"/>
      <c r="H2158" s="33"/>
      <c r="I2158" s="33"/>
      <c r="J2158" s="33"/>
      <c r="K2158" s="33"/>
      <c r="L2158" s="33"/>
      <c r="M2158" s="33"/>
      <c r="N2158" s="33"/>
      <c r="O2158" s="33"/>
      <c r="P2158" s="33"/>
      <c r="Q2158" s="33"/>
      <c r="R2158" s="33"/>
      <c r="S2158" s="33"/>
      <c r="T2158" s="33"/>
      <c r="U2158" s="33"/>
      <c r="V2158" s="33"/>
      <c r="W2158" s="33"/>
      <c r="X2158" s="33"/>
      <c r="Y2158" s="33"/>
      <c r="Z2158" s="33"/>
      <c r="AA2158" s="33"/>
      <c r="AB2158" s="33"/>
    </row>
    <row r="2159" spans="1:28">
      <c r="A2159" s="33"/>
      <c r="B2159" s="33"/>
      <c r="C2159" s="33"/>
      <c r="D2159" s="33"/>
      <c r="E2159" s="33"/>
      <c r="F2159" s="33"/>
      <c r="G2159" s="33"/>
      <c r="H2159" s="33"/>
      <c r="I2159" s="33"/>
      <c r="J2159" s="33"/>
      <c r="K2159" s="33"/>
      <c r="L2159" s="33"/>
      <c r="M2159" s="33"/>
      <c r="N2159" s="33"/>
      <c r="O2159" s="33"/>
      <c r="P2159" s="33"/>
      <c r="Q2159" s="33"/>
      <c r="R2159" s="33"/>
      <c r="S2159" s="33"/>
      <c r="T2159" s="33"/>
      <c r="U2159" s="33"/>
      <c r="V2159" s="33"/>
      <c r="W2159" s="33"/>
      <c r="X2159" s="33"/>
      <c r="Y2159" s="33"/>
      <c r="Z2159" s="33"/>
      <c r="AA2159" s="33"/>
      <c r="AB2159" s="33"/>
    </row>
    <row r="2160" spans="1:28">
      <c r="A2160" s="33"/>
      <c r="B2160" s="33"/>
      <c r="C2160" s="33"/>
      <c r="D2160" s="33"/>
      <c r="E2160" s="33"/>
      <c r="F2160" s="33"/>
      <c r="G2160" s="33"/>
      <c r="H2160" s="33"/>
      <c r="I2160" s="33"/>
      <c r="J2160" s="33"/>
      <c r="K2160" s="33"/>
      <c r="L2160" s="33"/>
      <c r="M2160" s="33"/>
      <c r="N2160" s="33"/>
      <c r="O2160" s="33"/>
      <c r="P2160" s="33"/>
      <c r="Q2160" s="33"/>
      <c r="R2160" s="33"/>
      <c r="S2160" s="33"/>
      <c r="T2160" s="33"/>
      <c r="U2160" s="33"/>
      <c r="V2160" s="33"/>
      <c r="W2160" s="33"/>
      <c r="X2160" s="33"/>
      <c r="Y2160" s="33"/>
      <c r="Z2160" s="33"/>
      <c r="AA2160" s="33"/>
      <c r="AB2160" s="33"/>
    </row>
    <row r="2161" spans="1:28">
      <c r="A2161" s="33"/>
      <c r="B2161" s="33"/>
      <c r="C2161" s="33"/>
      <c r="D2161" s="33"/>
      <c r="E2161" s="33"/>
      <c r="F2161" s="33"/>
      <c r="G2161" s="33"/>
      <c r="H2161" s="33"/>
      <c r="I2161" s="33"/>
      <c r="J2161" s="33"/>
      <c r="K2161" s="33"/>
      <c r="L2161" s="33"/>
      <c r="M2161" s="33"/>
      <c r="N2161" s="33"/>
      <c r="O2161" s="33"/>
      <c r="P2161" s="33"/>
      <c r="Q2161" s="33"/>
      <c r="R2161" s="33"/>
      <c r="S2161" s="33"/>
      <c r="T2161" s="33"/>
      <c r="U2161" s="33"/>
      <c r="V2161" s="33"/>
      <c r="W2161" s="33"/>
      <c r="X2161" s="33"/>
      <c r="Y2161" s="33"/>
      <c r="Z2161" s="33"/>
      <c r="AA2161" s="33"/>
      <c r="AB2161" s="33"/>
    </row>
    <row r="2162" spans="1:28">
      <c r="A2162" s="33"/>
      <c r="B2162" s="33"/>
      <c r="C2162" s="33"/>
      <c r="D2162" s="33"/>
      <c r="E2162" s="33"/>
      <c r="F2162" s="33"/>
      <c r="G2162" s="33"/>
      <c r="H2162" s="33"/>
      <c r="I2162" s="33"/>
      <c r="J2162" s="33"/>
      <c r="K2162" s="33"/>
      <c r="L2162" s="33"/>
      <c r="M2162" s="33"/>
      <c r="N2162" s="33"/>
      <c r="O2162" s="33"/>
      <c r="P2162" s="33"/>
      <c r="Q2162" s="33"/>
      <c r="R2162" s="33"/>
      <c r="S2162" s="33"/>
      <c r="T2162" s="33"/>
      <c r="U2162" s="33"/>
      <c r="V2162" s="33"/>
      <c r="W2162" s="33"/>
      <c r="X2162" s="33"/>
      <c r="Y2162" s="33"/>
      <c r="Z2162" s="33"/>
      <c r="AA2162" s="33"/>
      <c r="AB2162" s="33"/>
    </row>
    <row r="2163" spans="1:28">
      <c r="A2163" s="33"/>
      <c r="B2163" s="33"/>
      <c r="C2163" s="33"/>
      <c r="D2163" s="33"/>
      <c r="E2163" s="33"/>
      <c r="F2163" s="33"/>
      <c r="G2163" s="33"/>
      <c r="H2163" s="33"/>
      <c r="I2163" s="33"/>
      <c r="J2163" s="33"/>
      <c r="K2163" s="33"/>
      <c r="L2163" s="33"/>
      <c r="M2163" s="33"/>
      <c r="N2163" s="33"/>
      <c r="O2163" s="33"/>
      <c r="P2163" s="33"/>
      <c r="Q2163" s="33"/>
      <c r="R2163" s="33"/>
      <c r="S2163" s="33"/>
      <c r="T2163" s="33"/>
      <c r="U2163" s="33"/>
      <c r="V2163" s="33"/>
      <c r="W2163" s="33"/>
      <c r="X2163" s="33"/>
      <c r="Y2163" s="33"/>
      <c r="Z2163" s="33"/>
      <c r="AA2163" s="33"/>
      <c r="AB2163" s="33"/>
    </row>
    <row r="2164" spans="1:28">
      <c r="A2164" s="33"/>
      <c r="B2164" s="33"/>
      <c r="C2164" s="33"/>
      <c r="D2164" s="33"/>
      <c r="E2164" s="33"/>
      <c r="F2164" s="33"/>
      <c r="G2164" s="33"/>
      <c r="H2164" s="33"/>
      <c r="I2164" s="33"/>
      <c r="J2164" s="33"/>
      <c r="K2164" s="33"/>
      <c r="L2164" s="33"/>
      <c r="M2164" s="33"/>
      <c r="N2164" s="33"/>
      <c r="O2164" s="33"/>
      <c r="P2164" s="33"/>
      <c r="Q2164" s="33"/>
      <c r="R2164" s="33"/>
      <c r="S2164" s="33"/>
      <c r="T2164" s="33"/>
      <c r="U2164" s="33"/>
      <c r="V2164" s="33"/>
      <c r="W2164" s="33"/>
      <c r="X2164" s="33"/>
      <c r="Y2164" s="33"/>
      <c r="Z2164" s="33"/>
      <c r="AA2164" s="33"/>
      <c r="AB2164" s="33"/>
    </row>
    <row r="2165" spans="1:28">
      <c r="A2165" s="33"/>
      <c r="B2165" s="33"/>
      <c r="C2165" s="33"/>
      <c r="D2165" s="33"/>
      <c r="E2165" s="33"/>
      <c r="F2165" s="33"/>
      <c r="G2165" s="33"/>
      <c r="H2165" s="33"/>
      <c r="I2165" s="33"/>
      <c r="J2165" s="33"/>
      <c r="K2165" s="33"/>
      <c r="L2165" s="33"/>
      <c r="M2165" s="33"/>
      <c r="N2165" s="33"/>
      <c r="O2165" s="33"/>
      <c r="P2165" s="33"/>
      <c r="Q2165" s="33"/>
      <c r="R2165" s="33"/>
      <c r="S2165" s="33"/>
      <c r="T2165" s="33"/>
      <c r="U2165" s="33"/>
      <c r="V2165" s="33"/>
      <c r="W2165" s="33"/>
      <c r="X2165" s="33"/>
      <c r="Y2165" s="33"/>
      <c r="Z2165" s="33"/>
      <c r="AA2165" s="33"/>
      <c r="AB2165" s="33"/>
    </row>
    <row r="2166" spans="1:28">
      <c r="A2166" s="33"/>
      <c r="B2166" s="33"/>
      <c r="C2166" s="33"/>
      <c r="D2166" s="33"/>
      <c r="E2166" s="33"/>
      <c r="F2166" s="33"/>
      <c r="G2166" s="33"/>
      <c r="H2166" s="33"/>
      <c r="I2166" s="33"/>
      <c r="J2166" s="33"/>
      <c r="K2166" s="33"/>
      <c r="L2166" s="33"/>
      <c r="M2166" s="33"/>
      <c r="N2166" s="33"/>
      <c r="O2166" s="33"/>
      <c r="P2166" s="33"/>
      <c r="Q2166" s="33"/>
      <c r="R2166" s="33"/>
      <c r="S2166" s="33"/>
      <c r="T2166" s="33"/>
      <c r="U2166" s="33"/>
      <c r="V2166" s="33"/>
      <c r="W2166" s="33"/>
      <c r="X2166" s="33"/>
      <c r="Y2166" s="33"/>
      <c r="Z2166" s="33"/>
      <c r="AA2166" s="33"/>
      <c r="AB2166" s="33"/>
    </row>
    <row r="2167" spans="1:28">
      <c r="A2167" s="33"/>
      <c r="B2167" s="33"/>
      <c r="C2167" s="33"/>
      <c r="D2167" s="33"/>
      <c r="E2167" s="33"/>
      <c r="F2167" s="33"/>
      <c r="G2167" s="33"/>
      <c r="H2167" s="33"/>
      <c r="I2167" s="33"/>
      <c r="J2167" s="33"/>
      <c r="K2167" s="33"/>
      <c r="L2167" s="33"/>
      <c r="M2167" s="33"/>
      <c r="N2167" s="33"/>
      <c r="O2167" s="33"/>
      <c r="P2167" s="33"/>
      <c r="Q2167" s="33"/>
      <c r="R2167" s="33"/>
      <c r="S2167" s="33"/>
      <c r="T2167" s="33"/>
      <c r="U2167" s="33"/>
      <c r="V2167" s="33"/>
      <c r="W2167" s="33"/>
      <c r="X2167" s="33"/>
      <c r="Y2167" s="33"/>
      <c r="Z2167" s="33"/>
      <c r="AA2167" s="33"/>
      <c r="AB2167" s="33"/>
    </row>
    <row r="2168" spans="1:28">
      <c r="A2168" s="33"/>
      <c r="B2168" s="33"/>
      <c r="C2168" s="33"/>
      <c r="D2168" s="33"/>
      <c r="E2168" s="33"/>
      <c r="F2168" s="33"/>
      <c r="G2168" s="33"/>
      <c r="H2168" s="33"/>
      <c r="I2168" s="33"/>
      <c r="J2168" s="33"/>
      <c r="K2168" s="33"/>
      <c r="L2168" s="33"/>
      <c r="M2168" s="33"/>
      <c r="N2168" s="33"/>
      <c r="O2168" s="33"/>
      <c r="P2168" s="33"/>
      <c r="Q2168" s="33"/>
      <c r="R2168" s="33"/>
      <c r="S2168" s="33"/>
      <c r="T2168" s="33"/>
      <c r="U2168" s="33"/>
      <c r="V2168" s="33"/>
      <c r="W2168" s="33"/>
      <c r="X2168" s="33"/>
      <c r="Y2168" s="33"/>
      <c r="Z2168" s="33"/>
      <c r="AA2168" s="33"/>
      <c r="AB2168" s="33"/>
    </row>
    <row r="2169" spans="1:28">
      <c r="A2169" s="33"/>
      <c r="B2169" s="33"/>
      <c r="C2169" s="33"/>
      <c r="D2169" s="33"/>
      <c r="E2169" s="33"/>
      <c r="F2169" s="33"/>
      <c r="G2169" s="33"/>
      <c r="H2169" s="33"/>
      <c r="I2169" s="33"/>
      <c r="J2169" s="33"/>
      <c r="K2169" s="33"/>
      <c r="L2169" s="33"/>
      <c r="M2169" s="33"/>
      <c r="N2169" s="33"/>
      <c r="O2169" s="33"/>
      <c r="P2169" s="33"/>
      <c r="Q2169" s="33"/>
      <c r="R2169" s="33"/>
      <c r="S2169" s="33"/>
      <c r="T2169" s="33"/>
      <c r="U2169" s="33"/>
      <c r="V2169" s="33"/>
      <c r="W2169" s="33"/>
      <c r="X2169" s="33"/>
      <c r="Y2169" s="33"/>
      <c r="Z2169" s="33"/>
      <c r="AA2169" s="33"/>
      <c r="AB2169" s="33"/>
    </row>
    <row r="2170" spans="1:28">
      <c r="A2170" s="33"/>
      <c r="B2170" s="33"/>
      <c r="C2170" s="33"/>
      <c r="D2170" s="33"/>
      <c r="E2170" s="33"/>
      <c r="F2170" s="33"/>
      <c r="G2170" s="33"/>
      <c r="H2170" s="33"/>
      <c r="I2170" s="33"/>
      <c r="J2170" s="33"/>
      <c r="K2170" s="33"/>
      <c r="L2170" s="33"/>
      <c r="M2170" s="33"/>
      <c r="N2170" s="33"/>
      <c r="O2170" s="33"/>
      <c r="P2170" s="33"/>
      <c r="Q2170" s="33"/>
      <c r="R2170" s="33"/>
      <c r="S2170" s="33"/>
      <c r="T2170" s="33"/>
      <c r="U2170" s="33"/>
      <c r="V2170" s="33"/>
      <c r="W2170" s="33"/>
      <c r="X2170" s="33"/>
      <c r="Y2170" s="33"/>
      <c r="Z2170" s="33"/>
      <c r="AA2170" s="33"/>
      <c r="AB2170" s="33"/>
    </row>
    <row r="2171" spans="1:28">
      <c r="A2171" s="33"/>
      <c r="B2171" s="33"/>
      <c r="C2171" s="33"/>
      <c r="D2171" s="33"/>
      <c r="E2171" s="33"/>
      <c r="F2171" s="33"/>
      <c r="G2171" s="33"/>
      <c r="H2171" s="33"/>
      <c r="I2171" s="33"/>
      <c r="J2171" s="33"/>
      <c r="K2171" s="33"/>
      <c r="L2171" s="33"/>
      <c r="M2171" s="33"/>
      <c r="N2171" s="33"/>
      <c r="O2171" s="33"/>
      <c r="P2171" s="33"/>
      <c r="Q2171" s="33"/>
      <c r="R2171" s="33"/>
      <c r="S2171" s="33"/>
      <c r="T2171" s="33"/>
      <c r="U2171" s="33"/>
      <c r="V2171" s="33"/>
      <c r="W2171" s="33"/>
      <c r="X2171" s="33"/>
      <c r="Y2171" s="33"/>
      <c r="Z2171" s="33"/>
      <c r="AA2171" s="33"/>
      <c r="AB2171" s="33"/>
    </row>
    <row r="2172" spans="1:28">
      <c r="A2172" s="33"/>
      <c r="B2172" s="33"/>
      <c r="C2172" s="33"/>
      <c r="D2172" s="33"/>
      <c r="E2172" s="33"/>
      <c r="F2172" s="33"/>
      <c r="G2172" s="33"/>
      <c r="H2172" s="33"/>
      <c r="I2172" s="33"/>
      <c r="J2172" s="33"/>
      <c r="K2172" s="33"/>
      <c r="L2172" s="33"/>
      <c r="M2172" s="33"/>
      <c r="N2172" s="33"/>
      <c r="O2172" s="33"/>
      <c r="P2172" s="33"/>
      <c r="Q2172" s="33"/>
      <c r="R2172" s="33"/>
      <c r="S2172" s="33"/>
      <c r="T2172" s="33"/>
      <c r="U2172" s="33"/>
      <c r="V2172" s="33"/>
      <c r="W2172" s="33"/>
      <c r="X2172" s="33"/>
      <c r="Y2172" s="33"/>
      <c r="Z2172" s="33"/>
      <c r="AA2172" s="33"/>
      <c r="AB2172" s="33"/>
    </row>
    <row r="2173" spans="1:28">
      <c r="A2173" s="33"/>
      <c r="B2173" s="33"/>
      <c r="C2173" s="33"/>
      <c r="D2173" s="33"/>
      <c r="E2173" s="33"/>
      <c r="F2173" s="33"/>
      <c r="G2173" s="33"/>
      <c r="H2173" s="33"/>
      <c r="I2173" s="33"/>
      <c r="J2173" s="33"/>
      <c r="K2173" s="33"/>
      <c r="L2173" s="33"/>
      <c r="M2173" s="33"/>
      <c r="N2173" s="33"/>
      <c r="O2173" s="33"/>
      <c r="P2173" s="33"/>
      <c r="Q2173" s="33"/>
      <c r="R2173" s="33"/>
      <c r="S2173" s="33"/>
      <c r="T2173" s="33"/>
      <c r="U2173" s="33"/>
      <c r="V2173" s="33"/>
      <c r="W2173" s="33"/>
      <c r="X2173" s="33"/>
      <c r="Y2173" s="33"/>
      <c r="Z2173" s="33"/>
      <c r="AA2173" s="33"/>
      <c r="AB2173" s="33"/>
    </row>
    <row r="2174" spans="1:28">
      <c r="A2174" s="33"/>
      <c r="B2174" s="33"/>
      <c r="C2174" s="33"/>
      <c r="D2174" s="33"/>
      <c r="E2174" s="33"/>
      <c r="F2174" s="33"/>
      <c r="G2174" s="33"/>
      <c r="H2174" s="33"/>
      <c r="I2174" s="33"/>
      <c r="J2174" s="33"/>
      <c r="K2174" s="33"/>
      <c r="L2174" s="33"/>
      <c r="M2174" s="33"/>
      <c r="N2174" s="33"/>
      <c r="O2174" s="33"/>
      <c r="P2174" s="33"/>
      <c r="Q2174" s="33"/>
      <c r="R2174" s="33"/>
      <c r="S2174" s="33"/>
      <c r="T2174" s="33"/>
      <c r="U2174" s="33"/>
      <c r="V2174" s="33"/>
      <c r="W2174" s="33"/>
      <c r="X2174" s="33"/>
      <c r="Y2174" s="33"/>
      <c r="Z2174" s="33"/>
      <c r="AA2174" s="33"/>
      <c r="AB2174" s="33"/>
    </row>
    <row r="2175" spans="1:28">
      <c r="A2175" s="33"/>
      <c r="B2175" s="33"/>
      <c r="C2175" s="33"/>
      <c r="D2175" s="33"/>
      <c r="E2175" s="33"/>
      <c r="F2175" s="33"/>
      <c r="G2175" s="33"/>
      <c r="H2175" s="33"/>
      <c r="I2175" s="33"/>
      <c r="J2175" s="33"/>
      <c r="K2175" s="33"/>
      <c r="L2175" s="33"/>
      <c r="M2175" s="33"/>
      <c r="N2175" s="33"/>
      <c r="O2175" s="33"/>
      <c r="P2175" s="33"/>
      <c r="Q2175" s="33"/>
      <c r="R2175" s="33"/>
      <c r="S2175" s="33"/>
      <c r="T2175" s="33"/>
      <c r="U2175" s="33"/>
      <c r="V2175" s="33"/>
      <c r="W2175" s="33"/>
      <c r="X2175" s="33"/>
      <c r="Y2175" s="33"/>
      <c r="Z2175" s="33"/>
      <c r="AA2175" s="33"/>
      <c r="AB2175" s="33"/>
    </row>
    <row r="2176" spans="1:28">
      <c r="A2176" s="33"/>
      <c r="B2176" s="33"/>
      <c r="C2176" s="33"/>
      <c r="D2176" s="33"/>
      <c r="E2176" s="33"/>
      <c r="F2176" s="33"/>
      <c r="G2176" s="33"/>
      <c r="H2176" s="33"/>
      <c r="I2176" s="33"/>
      <c r="J2176" s="33"/>
      <c r="K2176" s="33"/>
      <c r="L2176" s="33"/>
      <c r="M2176" s="33"/>
      <c r="N2176" s="33"/>
      <c r="O2176" s="33"/>
      <c r="P2176" s="33"/>
      <c r="Q2176" s="33"/>
      <c r="R2176" s="33"/>
      <c r="S2176" s="33"/>
      <c r="T2176" s="33"/>
      <c r="U2176" s="33"/>
      <c r="V2176" s="33"/>
      <c r="W2176" s="33"/>
      <c r="X2176" s="33"/>
      <c r="Y2176" s="33"/>
      <c r="Z2176" s="33"/>
      <c r="AA2176" s="33"/>
      <c r="AB2176" s="33"/>
    </row>
    <row r="2177" spans="1:28">
      <c r="A2177" s="33"/>
      <c r="B2177" s="33"/>
      <c r="C2177" s="33"/>
      <c r="D2177" s="33"/>
      <c r="E2177" s="33"/>
      <c r="F2177" s="33"/>
      <c r="G2177" s="33"/>
      <c r="H2177" s="33"/>
      <c r="I2177" s="33"/>
      <c r="J2177" s="33"/>
      <c r="K2177" s="33"/>
      <c r="L2177" s="33"/>
      <c r="M2177" s="33"/>
      <c r="N2177" s="33"/>
      <c r="O2177" s="33"/>
      <c r="P2177" s="33"/>
      <c r="Q2177" s="33"/>
      <c r="R2177" s="33"/>
      <c r="S2177" s="33"/>
      <c r="T2177" s="33"/>
      <c r="U2177" s="33"/>
      <c r="V2177" s="33"/>
      <c r="W2177" s="33"/>
      <c r="X2177" s="33"/>
      <c r="Y2177" s="33"/>
      <c r="Z2177" s="33"/>
      <c r="AA2177" s="33"/>
      <c r="AB2177" s="33"/>
    </row>
    <row r="2178" spans="1:28">
      <c r="A2178" s="33"/>
      <c r="B2178" s="33"/>
      <c r="C2178" s="33"/>
      <c r="D2178" s="33"/>
      <c r="E2178" s="33"/>
      <c r="F2178" s="33"/>
      <c r="G2178" s="33"/>
      <c r="H2178" s="33"/>
      <c r="I2178" s="33"/>
      <c r="J2178" s="33"/>
      <c r="K2178" s="33"/>
      <c r="L2178" s="33"/>
      <c r="M2178" s="33"/>
      <c r="N2178" s="33"/>
      <c r="O2178" s="33"/>
      <c r="P2178" s="33"/>
      <c r="Q2178" s="33"/>
      <c r="R2178" s="33"/>
      <c r="S2178" s="33"/>
      <c r="T2178" s="33"/>
      <c r="U2178" s="33"/>
      <c r="V2178" s="33"/>
      <c r="W2178" s="33"/>
      <c r="X2178" s="33"/>
      <c r="Y2178" s="33"/>
      <c r="Z2178" s="33"/>
      <c r="AA2178" s="33"/>
      <c r="AB2178" s="33"/>
    </row>
    <row r="2179" spans="1:28">
      <c r="A2179" s="33"/>
      <c r="B2179" s="33"/>
      <c r="C2179" s="33"/>
      <c r="D2179" s="33"/>
      <c r="E2179" s="33"/>
      <c r="F2179" s="33"/>
      <c r="G2179" s="33"/>
      <c r="H2179" s="33"/>
      <c r="I2179" s="33"/>
      <c r="J2179" s="33"/>
      <c r="K2179" s="33"/>
      <c r="L2179" s="33"/>
      <c r="M2179" s="33"/>
      <c r="N2179" s="33"/>
      <c r="O2179" s="33"/>
      <c r="P2179" s="33"/>
      <c r="Q2179" s="33"/>
      <c r="R2179" s="33"/>
      <c r="S2179" s="33"/>
      <c r="T2179" s="33"/>
      <c r="U2179" s="33"/>
      <c r="V2179" s="33"/>
      <c r="W2179" s="33"/>
      <c r="X2179" s="33"/>
      <c r="Y2179" s="33"/>
      <c r="Z2179" s="33"/>
      <c r="AA2179" s="33"/>
      <c r="AB2179" s="33"/>
    </row>
    <row r="2180" spans="1:28">
      <c r="A2180" s="33"/>
      <c r="B2180" s="33"/>
      <c r="C2180" s="33"/>
      <c r="D2180" s="33"/>
      <c r="E2180" s="33"/>
      <c r="F2180" s="33"/>
      <c r="G2180" s="33"/>
      <c r="H2180" s="33"/>
      <c r="I2180" s="33"/>
      <c r="J2180" s="33"/>
      <c r="K2180" s="33"/>
      <c r="L2180" s="33"/>
      <c r="M2180" s="33"/>
      <c r="N2180" s="33"/>
      <c r="O2180" s="33"/>
      <c r="P2180" s="33"/>
      <c r="Q2180" s="33"/>
      <c r="R2180" s="33"/>
      <c r="S2180" s="33"/>
      <c r="T2180" s="33"/>
      <c r="U2180" s="33"/>
      <c r="V2180" s="33"/>
      <c r="W2180" s="33"/>
      <c r="X2180" s="33"/>
      <c r="Y2180" s="33"/>
      <c r="Z2180" s="33"/>
      <c r="AA2180" s="33"/>
      <c r="AB2180" s="33"/>
    </row>
    <row r="2181" spans="1:28">
      <c r="A2181" s="33"/>
      <c r="B2181" s="33"/>
      <c r="C2181" s="33"/>
      <c r="D2181" s="33"/>
      <c r="E2181" s="33"/>
      <c r="F2181" s="33"/>
      <c r="G2181" s="33"/>
      <c r="H2181" s="33"/>
      <c r="I2181" s="33"/>
      <c r="J2181" s="33"/>
      <c r="K2181" s="33"/>
      <c r="L2181" s="33"/>
      <c r="M2181" s="33"/>
      <c r="N2181" s="33"/>
      <c r="O2181" s="33"/>
      <c r="P2181" s="33"/>
      <c r="Q2181" s="33"/>
      <c r="R2181" s="33"/>
      <c r="S2181" s="33"/>
      <c r="T2181" s="33"/>
      <c r="U2181" s="33"/>
      <c r="V2181" s="33"/>
      <c r="W2181" s="33"/>
      <c r="X2181" s="33"/>
      <c r="Y2181" s="33"/>
      <c r="Z2181" s="33"/>
      <c r="AA2181" s="33"/>
      <c r="AB2181" s="33"/>
    </row>
    <row r="2182" spans="1:28">
      <c r="A2182" s="33"/>
      <c r="B2182" s="33"/>
      <c r="C2182" s="33"/>
      <c r="D2182" s="33"/>
      <c r="E2182" s="33"/>
      <c r="F2182" s="33"/>
      <c r="G2182" s="33"/>
      <c r="H2182" s="33"/>
      <c r="I2182" s="33"/>
      <c r="J2182" s="33"/>
      <c r="K2182" s="33"/>
      <c r="L2182" s="33"/>
      <c r="M2182" s="33"/>
      <c r="N2182" s="33"/>
      <c r="O2182" s="33"/>
      <c r="P2182" s="33"/>
      <c r="Q2182" s="33"/>
      <c r="R2182" s="33"/>
      <c r="S2182" s="33"/>
      <c r="T2182" s="33"/>
      <c r="U2182" s="33"/>
      <c r="V2182" s="33"/>
      <c r="W2182" s="33"/>
      <c r="X2182" s="33"/>
      <c r="Y2182" s="33"/>
      <c r="Z2182" s="33"/>
      <c r="AA2182" s="33"/>
      <c r="AB2182" s="33"/>
    </row>
    <row r="2183" spans="1:28">
      <c r="A2183" s="33"/>
      <c r="B2183" s="33"/>
      <c r="C2183" s="33"/>
      <c r="D2183" s="33"/>
      <c r="E2183" s="33"/>
      <c r="F2183" s="33"/>
      <c r="G2183" s="33"/>
      <c r="H2183" s="33"/>
      <c r="I2183" s="33"/>
      <c r="J2183" s="33"/>
      <c r="K2183" s="33"/>
      <c r="L2183" s="33"/>
      <c r="M2183" s="33"/>
      <c r="N2183" s="33"/>
      <c r="O2183" s="33"/>
      <c r="P2183" s="33"/>
      <c r="Q2183" s="33"/>
      <c r="R2183" s="33"/>
      <c r="S2183" s="33"/>
      <c r="T2183" s="33"/>
      <c r="U2183" s="33"/>
      <c r="V2183" s="33"/>
      <c r="W2183" s="33"/>
      <c r="X2183" s="33"/>
      <c r="Y2183" s="33"/>
      <c r="Z2183" s="33"/>
      <c r="AA2183" s="33"/>
      <c r="AB2183" s="33"/>
    </row>
    <row r="2184" spans="1:28">
      <c r="A2184" s="33"/>
      <c r="B2184" s="33"/>
      <c r="C2184" s="33"/>
      <c r="D2184" s="33"/>
      <c r="E2184" s="33"/>
      <c r="F2184" s="33"/>
      <c r="G2184" s="33"/>
      <c r="H2184" s="33"/>
      <c r="I2184" s="33"/>
      <c r="J2184" s="33"/>
      <c r="K2184" s="33"/>
      <c r="L2184" s="33"/>
      <c r="M2184" s="33"/>
      <c r="N2184" s="33"/>
      <c r="O2184" s="33"/>
      <c r="P2184" s="33"/>
      <c r="Q2184" s="33"/>
      <c r="R2184" s="33"/>
      <c r="S2184" s="33"/>
      <c r="T2184" s="33"/>
      <c r="U2184" s="33"/>
      <c r="V2184" s="33"/>
      <c r="W2184" s="33"/>
      <c r="X2184" s="33"/>
      <c r="Y2184" s="33"/>
      <c r="Z2184" s="33"/>
      <c r="AA2184" s="33"/>
      <c r="AB2184" s="33"/>
    </row>
    <row r="2185" spans="1:28">
      <c r="A2185" s="33"/>
      <c r="B2185" s="33"/>
      <c r="C2185" s="33"/>
      <c r="D2185" s="33"/>
      <c r="E2185" s="33"/>
      <c r="F2185" s="33"/>
      <c r="G2185" s="33"/>
      <c r="H2185" s="33"/>
      <c r="I2185" s="33"/>
      <c r="J2185" s="33"/>
      <c r="K2185" s="33"/>
      <c r="L2185" s="33"/>
      <c r="M2185" s="33"/>
      <c r="N2185" s="33"/>
      <c r="O2185" s="33"/>
      <c r="P2185" s="33"/>
      <c r="Q2185" s="33"/>
      <c r="R2185" s="33"/>
      <c r="S2185" s="33"/>
      <c r="T2185" s="33"/>
      <c r="U2185" s="33"/>
      <c r="V2185" s="33"/>
      <c r="W2185" s="33"/>
      <c r="X2185" s="33"/>
      <c r="Y2185" s="33"/>
      <c r="Z2185" s="33"/>
      <c r="AA2185" s="33"/>
      <c r="AB2185" s="33"/>
    </row>
    <row r="2186" spans="1:28">
      <c r="A2186" s="33"/>
      <c r="B2186" s="33"/>
      <c r="C2186" s="33"/>
      <c r="D2186" s="33"/>
      <c r="E2186" s="33"/>
      <c r="F2186" s="33"/>
      <c r="G2186" s="33"/>
      <c r="H2186" s="33"/>
      <c r="I2186" s="33"/>
      <c r="J2186" s="33"/>
      <c r="K2186" s="33"/>
      <c r="L2186" s="33"/>
      <c r="M2186" s="33"/>
      <c r="N2186" s="33"/>
      <c r="O2186" s="33"/>
      <c r="P2186" s="33"/>
      <c r="Q2186" s="33"/>
      <c r="R2186" s="33"/>
      <c r="S2186" s="33"/>
      <c r="T2186" s="33"/>
      <c r="U2186" s="33"/>
      <c r="V2186" s="33"/>
      <c r="W2186" s="33"/>
      <c r="X2186" s="33"/>
      <c r="Y2186" s="33"/>
      <c r="Z2186" s="33"/>
      <c r="AA2186" s="33"/>
      <c r="AB2186" s="33"/>
    </row>
    <row r="2187" spans="1:28">
      <c r="A2187" s="33"/>
      <c r="B2187" s="33"/>
      <c r="C2187" s="33"/>
      <c r="D2187" s="33"/>
      <c r="E2187" s="33"/>
      <c r="F2187" s="33"/>
      <c r="G2187" s="33"/>
      <c r="H2187" s="33"/>
      <c r="I2187" s="33"/>
      <c r="J2187" s="33"/>
      <c r="K2187" s="33"/>
      <c r="L2187" s="33"/>
      <c r="M2187" s="33"/>
      <c r="N2187" s="33"/>
      <c r="O2187" s="33"/>
      <c r="P2187" s="33"/>
      <c r="Q2187" s="33"/>
      <c r="R2187" s="33"/>
      <c r="S2187" s="33"/>
      <c r="T2187" s="33"/>
      <c r="U2187" s="33"/>
      <c r="V2187" s="33"/>
      <c r="W2187" s="33"/>
      <c r="X2187" s="33"/>
      <c r="Y2187" s="33"/>
      <c r="Z2187" s="33"/>
      <c r="AA2187" s="33"/>
      <c r="AB2187" s="33"/>
    </row>
    <row r="2188" spans="1:28">
      <c r="A2188" s="33"/>
      <c r="B2188" s="33"/>
      <c r="C2188" s="33"/>
      <c r="D2188" s="33"/>
      <c r="E2188" s="33"/>
      <c r="F2188" s="33"/>
      <c r="G2188" s="33"/>
      <c r="H2188" s="33"/>
      <c r="I2188" s="33"/>
      <c r="J2188" s="33"/>
      <c r="K2188" s="33"/>
      <c r="L2188" s="33"/>
      <c r="M2188" s="33"/>
      <c r="N2188" s="33"/>
      <c r="O2188" s="33"/>
      <c r="P2188" s="33"/>
      <c r="Q2188" s="33"/>
      <c r="R2188" s="33"/>
      <c r="S2188" s="33"/>
      <c r="T2188" s="33"/>
      <c r="U2188" s="33"/>
      <c r="V2188" s="33"/>
      <c r="W2188" s="33"/>
      <c r="X2188" s="33"/>
      <c r="Y2188" s="33"/>
      <c r="Z2188" s="33"/>
      <c r="AA2188" s="33"/>
      <c r="AB2188" s="33"/>
    </row>
    <row r="2189" spans="1:28">
      <c r="A2189" s="33"/>
      <c r="B2189" s="33"/>
      <c r="C2189" s="33"/>
      <c r="D2189" s="33"/>
      <c r="E2189" s="33"/>
      <c r="F2189" s="33"/>
      <c r="G2189" s="33"/>
      <c r="H2189" s="33"/>
      <c r="I2189" s="33"/>
      <c r="J2189" s="33"/>
      <c r="K2189" s="33"/>
      <c r="L2189" s="33"/>
      <c r="M2189" s="33"/>
      <c r="N2189" s="33"/>
      <c r="O2189" s="33"/>
      <c r="P2189" s="33"/>
      <c r="Q2189" s="33"/>
      <c r="R2189" s="33"/>
      <c r="S2189" s="33"/>
      <c r="T2189" s="33"/>
      <c r="U2189" s="33"/>
      <c r="V2189" s="33"/>
      <c r="W2189" s="33"/>
      <c r="X2189" s="33"/>
      <c r="Y2189" s="33"/>
      <c r="Z2189" s="33"/>
      <c r="AA2189" s="33"/>
      <c r="AB2189" s="33"/>
    </row>
    <row r="2190" spans="1:28">
      <c r="A2190" s="33"/>
      <c r="B2190" s="33"/>
      <c r="C2190" s="33"/>
      <c r="D2190" s="33"/>
      <c r="E2190" s="33"/>
      <c r="F2190" s="33"/>
      <c r="G2190" s="33"/>
      <c r="H2190" s="33"/>
      <c r="I2190" s="33"/>
      <c r="J2190" s="33"/>
      <c r="K2190" s="33"/>
      <c r="L2190" s="33"/>
      <c r="M2190" s="33"/>
      <c r="N2190" s="33"/>
      <c r="O2190" s="33"/>
      <c r="P2190" s="33"/>
      <c r="Q2190" s="33"/>
      <c r="R2190" s="33"/>
      <c r="S2190" s="33"/>
      <c r="T2190" s="33"/>
      <c r="U2190" s="33"/>
      <c r="V2190" s="33"/>
      <c r="W2190" s="33"/>
      <c r="X2190" s="33"/>
      <c r="Y2190" s="33"/>
      <c r="Z2190" s="33"/>
      <c r="AA2190" s="33"/>
      <c r="AB2190" s="33"/>
    </row>
    <row r="2191" spans="1:28">
      <c r="A2191" s="33"/>
      <c r="B2191" s="33"/>
      <c r="C2191" s="33"/>
      <c r="D2191" s="33"/>
      <c r="E2191" s="33"/>
      <c r="F2191" s="33"/>
      <c r="G2191" s="33"/>
      <c r="H2191" s="33"/>
      <c r="I2191" s="33"/>
      <c r="J2191" s="33"/>
      <c r="K2191" s="33"/>
      <c r="L2191" s="33"/>
      <c r="M2191" s="33"/>
      <c r="N2191" s="33"/>
      <c r="O2191" s="33"/>
      <c r="P2191" s="33"/>
      <c r="Q2191" s="33"/>
      <c r="R2191" s="33"/>
      <c r="S2191" s="33"/>
      <c r="T2191" s="33"/>
      <c r="U2191" s="33"/>
      <c r="V2191" s="33"/>
      <c r="W2191" s="33"/>
      <c r="X2191" s="33"/>
      <c r="Y2191" s="33"/>
      <c r="Z2191" s="33"/>
      <c r="AA2191" s="33"/>
      <c r="AB2191" s="33"/>
    </row>
    <row r="2192" spans="1:28">
      <c r="A2192" s="33"/>
      <c r="B2192" s="33"/>
      <c r="C2192" s="33"/>
      <c r="D2192" s="33"/>
      <c r="E2192" s="33"/>
      <c r="F2192" s="33"/>
      <c r="G2192" s="33"/>
      <c r="H2192" s="33"/>
      <c r="I2192" s="33"/>
      <c r="J2192" s="33"/>
      <c r="K2192" s="33"/>
      <c r="L2192" s="33"/>
      <c r="M2192" s="33"/>
      <c r="N2192" s="33"/>
      <c r="O2192" s="33"/>
      <c r="P2192" s="33"/>
      <c r="Q2192" s="33"/>
      <c r="R2192" s="33"/>
      <c r="S2192" s="33"/>
      <c r="T2192" s="33"/>
      <c r="U2192" s="33"/>
      <c r="V2192" s="33"/>
      <c r="W2192" s="33"/>
      <c r="X2192" s="33"/>
      <c r="Y2192" s="33"/>
      <c r="Z2192" s="33"/>
      <c r="AA2192" s="33"/>
      <c r="AB2192" s="33"/>
    </row>
    <row r="2193" spans="1:28">
      <c r="A2193" s="33"/>
      <c r="B2193" s="33"/>
      <c r="C2193" s="33"/>
      <c r="D2193" s="33"/>
      <c r="E2193" s="33"/>
      <c r="F2193" s="33"/>
      <c r="G2193" s="33"/>
      <c r="H2193" s="33"/>
      <c r="I2193" s="33"/>
      <c r="J2193" s="33"/>
      <c r="K2193" s="33"/>
      <c r="L2193" s="33"/>
      <c r="M2193" s="33"/>
      <c r="N2193" s="33"/>
      <c r="O2193" s="33"/>
      <c r="P2193" s="33"/>
      <c r="Q2193" s="33"/>
      <c r="R2193" s="33"/>
      <c r="S2193" s="33"/>
      <c r="T2193" s="33"/>
      <c r="U2193" s="33"/>
      <c r="V2193" s="33"/>
      <c r="W2193" s="33"/>
      <c r="X2193" s="33"/>
      <c r="Y2193" s="33"/>
      <c r="Z2193" s="33"/>
      <c r="AA2193" s="33"/>
      <c r="AB2193" s="33"/>
    </row>
    <row r="2194" spans="1:28">
      <c r="A2194" s="33"/>
      <c r="B2194" s="33"/>
      <c r="C2194" s="33"/>
      <c r="D2194" s="33"/>
      <c r="E2194" s="33"/>
      <c r="F2194" s="33"/>
      <c r="G2194" s="33"/>
      <c r="H2194" s="33"/>
      <c r="I2194" s="33"/>
      <c r="J2194" s="33"/>
      <c r="K2194" s="33"/>
      <c r="L2194" s="33"/>
      <c r="M2194" s="33"/>
      <c r="N2194" s="33"/>
      <c r="O2194" s="33"/>
      <c r="P2194" s="33"/>
      <c r="Q2194" s="33"/>
      <c r="R2194" s="33"/>
      <c r="S2194" s="33"/>
      <c r="T2194" s="33"/>
      <c r="U2194" s="33"/>
      <c r="V2194" s="33"/>
      <c r="W2194" s="33"/>
      <c r="X2194" s="33"/>
      <c r="Y2194" s="33"/>
      <c r="Z2194" s="33"/>
      <c r="AA2194" s="33"/>
      <c r="AB2194" s="33"/>
    </row>
    <row r="2195" spans="1:28">
      <c r="A2195" s="33"/>
      <c r="B2195" s="33"/>
      <c r="C2195" s="33"/>
      <c r="D2195" s="33"/>
      <c r="E2195" s="33"/>
      <c r="F2195" s="33"/>
      <c r="G2195" s="33"/>
      <c r="H2195" s="33"/>
      <c r="I2195" s="33"/>
      <c r="J2195" s="33"/>
      <c r="K2195" s="33"/>
      <c r="L2195" s="33"/>
      <c r="M2195" s="33"/>
      <c r="N2195" s="33"/>
      <c r="O2195" s="33"/>
      <c r="P2195" s="33"/>
      <c r="Q2195" s="33"/>
      <c r="R2195" s="33"/>
      <c r="S2195" s="33"/>
      <c r="T2195" s="33"/>
      <c r="U2195" s="33"/>
      <c r="V2195" s="33"/>
      <c r="W2195" s="33"/>
      <c r="X2195" s="33"/>
      <c r="Y2195" s="33"/>
      <c r="Z2195" s="33"/>
      <c r="AA2195" s="33"/>
      <c r="AB2195" s="33"/>
    </row>
    <row r="2196" spans="1:28">
      <c r="A2196" s="33"/>
      <c r="B2196" s="33"/>
      <c r="C2196" s="33"/>
      <c r="D2196" s="33"/>
      <c r="E2196" s="33"/>
      <c r="F2196" s="33"/>
      <c r="G2196" s="33"/>
      <c r="H2196" s="33"/>
      <c r="I2196" s="33"/>
      <c r="J2196" s="33"/>
      <c r="K2196" s="33"/>
      <c r="L2196" s="33"/>
      <c r="M2196" s="33"/>
      <c r="N2196" s="33"/>
      <c r="O2196" s="33"/>
      <c r="P2196" s="33"/>
      <c r="Q2196" s="33"/>
      <c r="R2196" s="33"/>
      <c r="S2196" s="33"/>
      <c r="T2196" s="33"/>
      <c r="U2196" s="33"/>
      <c r="V2196" s="33"/>
      <c r="W2196" s="33"/>
      <c r="X2196" s="33"/>
      <c r="Y2196" s="33"/>
      <c r="Z2196" s="33"/>
      <c r="AA2196" s="33"/>
      <c r="AB2196" s="33"/>
    </row>
    <row r="2197" spans="1:28">
      <c r="A2197" s="33"/>
      <c r="B2197" s="33"/>
      <c r="C2197" s="33"/>
      <c r="D2197" s="33"/>
      <c r="E2197" s="33"/>
      <c r="F2197" s="33"/>
      <c r="G2197" s="33"/>
      <c r="H2197" s="33"/>
      <c r="I2197" s="33"/>
      <c r="J2197" s="33"/>
      <c r="K2197" s="33"/>
      <c r="L2197" s="33"/>
      <c r="M2197" s="33"/>
      <c r="N2197" s="33"/>
      <c r="O2197" s="33"/>
      <c r="P2197" s="33"/>
      <c r="Q2197" s="33"/>
      <c r="R2197" s="33"/>
      <c r="S2197" s="33"/>
      <c r="T2197" s="33"/>
      <c r="U2197" s="33"/>
      <c r="V2197" s="33"/>
      <c r="W2197" s="33"/>
      <c r="X2197" s="33"/>
      <c r="Y2197" s="33"/>
      <c r="Z2197" s="33"/>
      <c r="AA2197" s="33"/>
      <c r="AB2197" s="33"/>
    </row>
    <row r="2198" spans="1:28">
      <c r="A2198" s="33"/>
      <c r="B2198" s="33"/>
      <c r="C2198" s="33"/>
      <c r="D2198" s="33"/>
      <c r="E2198" s="33"/>
      <c r="F2198" s="33"/>
      <c r="G2198" s="33"/>
      <c r="H2198" s="33"/>
      <c r="I2198" s="33"/>
      <c r="J2198" s="33"/>
      <c r="K2198" s="33"/>
      <c r="L2198" s="33"/>
      <c r="M2198" s="33"/>
      <c r="N2198" s="33"/>
      <c r="O2198" s="33"/>
      <c r="P2198" s="33"/>
      <c r="Q2198" s="33"/>
      <c r="R2198" s="33"/>
      <c r="S2198" s="33"/>
      <c r="T2198" s="33"/>
      <c r="U2198" s="33"/>
      <c r="V2198" s="33"/>
      <c r="W2198" s="33"/>
      <c r="X2198" s="33"/>
      <c r="Y2198" s="33"/>
      <c r="Z2198" s="33"/>
      <c r="AA2198" s="33"/>
      <c r="AB2198" s="33"/>
    </row>
    <row r="2199" spans="1:28">
      <c r="A2199" s="33"/>
      <c r="B2199" s="33"/>
      <c r="C2199" s="33"/>
      <c r="D2199" s="33"/>
      <c r="E2199" s="33"/>
      <c r="F2199" s="33"/>
      <c r="G2199" s="33"/>
      <c r="H2199" s="33"/>
      <c r="I2199" s="33"/>
      <c r="J2199" s="33"/>
      <c r="K2199" s="33"/>
      <c r="L2199" s="33"/>
      <c r="M2199" s="33"/>
      <c r="N2199" s="33"/>
      <c r="O2199" s="33"/>
      <c r="P2199" s="33"/>
      <c r="Q2199" s="33"/>
      <c r="R2199" s="33"/>
      <c r="S2199" s="33"/>
      <c r="T2199" s="33"/>
      <c r="U2199" s="33"/>
      <c r="V2199" s="33"/>
      <c r="W2199" s="33"/>
      <c r="X2199" s="33"/>
      <c r="Y2199" s="33"/>
      <c r="Z2199" s="33"/>
      <c r="AA2199" s="33"/>
      <c r="AB2199" s="33"/>
    </row>
    <row r="2200" spans="1:28">
      <c r="A2200" s="33"/>
      <c r="B2200" s="33"/>
      <c r="C2200" s="33"/>
      <c r="D2200" s="33"/>
      <c r="E2200" s="33"/>
      <c r="F2200" s="33"/>
      <c r="G2200" s="33"/>
      <c r="H2200" s="33"/>
      <c r="I2200" s="33"/>
      <c r="J2200" s="33"/>
      <c r="K2200" s="33"/>
      <c r="L2200" s="33"/>
      <c r="M2200" s="33"/>
      <c r="N2200" s="33"/>
      <c r="O2200" s="33"/>
      <c r="P2200" s="33"/>
      <c r="Q2200" s="33"/>
      <c r="R2200" s="33"/>
      <c r="S2200" s="33"/>
      <c r="T2200" s="33"/>
      <c r="U2200" s="33"/>
      <c r="V2200" s="33"/>
      <c r="W2200" s="33"/>
      <c r="X2200" s="33"/>
      <c r="Y2200" s="33"/>
      <c r="Z2200" s="33"/>
      <c r="AA2200" s="33"/>
      <c r="AB2200" s="33"/>
    </row>
    <row r="2201" spans="1:28">
      <c r="A2201" s="33"/>
      <c r="B2201" s="33"/>
      <c r="C2201" s="33"/>
      <c r="D2201" s="33"/>
      <c r="E2201" s="33"/>
      <c r="F2201" s="33"/>
      <c r="G2201" s="33"/>
      <c r="H2201" s="33"/>
      <c r="I2201" s="33"/>
      <c r="J2201" s="33"/>
      <c r="K2201" s="33"/>
      <c r="L2201" s="33"/>
      <c r="M2201" s="33"/>
      <c r="N2201" s="33"/>
      <c r="O2201" s="33"/>
      <c r="P2201" s="33"/>
      <c r="Q2201" s="33"/>
      <c r="R2201" s="33"/>
      <c r="S2201" s="33"/>
      <c r="T2201" s="33"/>
      <c r="U2201" s="33"/>
      <c r="V2201" s="33"/>
      <c r="W2201" s="33"/>
      <c r="X2201" s="33"/>
      <c r="Y2201" s="33"/>
      <c r="Z2201" s="33"/>
      <c r="AA2201" s="33"/>
      <c r="AB2201" s="33"/>
    </row>
    <row r="2202" spans="1:28">
      <c r="A2202" s="33"/>
      <c r="B2202" s="33"/>
      <c r="C2202" s="33"/>
      <c r="D2202" s="33"/>
      <c r="E2202" s="33"/>
      <c r="F2202" s="33"/>
      <c r="G2202" s="33"/>
      <c r="H2202" s="33"/>
      <c r="I2202" s="33"/>
      <c r="J2202" s="33"/>
      <c r="K2202" s="33"/>
      <c r="L2202" s="33"/>
      <c r="M2202" s="33"/>
      <c r="N2202" s="33"/>
      <c r="O2202" s="33"/>
      <c r="P2202" s="33"/>
      <c r="Q2202" s="33"/>
      <c r="R2202" s="33"/>
      <c r="S2202" s="33"/>
      <c r="T2202" s="33"/>
      <c r="U2202" s="33"/>
      <c r="V2202" s="33"/>
      <c r="W2202" s="33"/>
      <c r="X2202" s="33"/>
      <c r="Y2202" s="33"/>
      <c r="Z2202" s="33"/>
      <c r="AA2202" s="33"/>
      <c r="AB2202" s="33"/>
    </row>
    <row r="2203" spans="1:28">
      <c r="A2203" s="33"/>
      <c r="B2203" s="33"/>
      <c r="C2203" s="33"/>
      <c r="D2203" s="33"/>
      <c r="E2203" s="33"/>
      <c r="F2203" s="33"/>
      <c r="G2203" s="33"/>
      <c r="H2203" s="33"/>
      <c r="I2203" s="33"/>
      <c r="J2203" s="33"/>
      <c r="K2203" s="33"/>
      <c r="L2203" s="33"/>
      <c r="M2203" s="33"/>
      <c r="N2203" s="33"/>
      <c r="O2203" s="33"/>
      <c r="P2203" s="33"/>
      <c r="Q2203" s="33"/>
      <c r="R2203" s="33"/>
      <c r="S2203" s="33"/>
      <c r="T2203" s="33"/>
      <c r="U2203" s="33"/>
      <c r="V2203" s="33"/>
      <c r="W2203" s="33"/>
      <c r="X2203" s="33"/>
      <c r="Y2203" s="33"/>
      <c r="Z2203" s="33"/>
      <c r="AA2203" s="33"/>
      <c r="AB2203" s="33"/>
    </row>
    <row r="2204" spans="1:28">
      <c r="A2204" s="33"/>
      <c r="B2204" s="33"/>
      <c r="C2204" s="33"/>
      <c r="D2204" s="33"/>
      <c r="E2204" s="33"/>
      <c r="F2204" s="33"/>
      <c r="G2204" s="33"/>
      <c r="H2204" s="33"/>
      <c r="I2204" s="33"/>
      <c r="J2204" s="33"/>
      <c r="K2204" s="33"/>
      <c r="L2204" s="33"/>
      <c r="M2204" s="33"/>
      <c r="N2204" s="33"/>
      <c r="O2204" s="33"/>
      <c r="P2204" s="33"/>
      <c r="Q2204" s="33"/>
      <c r="R2204" s="33"/>
      <c r="S2204" s="33"/>
      <c r="T2204" s="33"/>
      <c r="U2204" s="33"/>
      <c r="V2204" s="33"/>
      <c r="W2204" s="33"/>
      <c r="X2204" s="33"/>
      <c r="Y2204" s="33"/>
      <c r="Z2204" s="33"/>
      <c r="AA2204" s="33"/>
      <c r="AB2204" s="33"/>
    </row>
    <row r="2205" spans="1:28">
      <c r="A2205" s="33"/>
      <c r="B2205" s="33"/>
      <c r="C2205" s="33"/>
      <c r="D2205" s="33"/>
      <c r="E2205" s="33"/>
      <c r="F2205" s="33"/>
      <c r="G2205" s="33"/>
      <c r="H2205" s="33"/>
      <c r="I2205" s="33"/>
      <c r="J2205" s="33"/>
      <c r="K2205" s="33"/>
      <c r="L2205" s="33"/>
      <c r="M2205" s="33"/>
      <c r="N2205" s="33"/>
      <c r="O2205" s="33"/>
      <c r="P2205" s="33"/>
      <c r="Q2205" s="33"/>
      <c r="R2205" s="33"/>
      <c r="S2205" s="33"/>
      <c r="T2205" s="33"/>
      <c r="U2205" s="33"/>
      <c r="V2205" s="33"/>
      <c r="W2205" s="33"/>
      <c r="X2205" s="33"/>
      <c r="Y2205" s="33"/>
      <c r="Z2205" s="33"/>
      <c r="AA2205" s="33"/>
      <c r="AB2205" s="33"/>
    </row>
    <row r="2206" spans="1:28">
      <c r="A2206" s="33"/>
      <c r="B2206" s="33"/>
      <c r="C2206" s="33"/>
      <c r="D2206" s="33"/>
      <c r="E2206" s="33"/>
      <c r="F2206" s="33"/>
      <c r="G2206" s="33"/>
      <c r="H2206" s="33"/>
      <c r="I2206" s="33"/>
      <c r="J2206" s="33"/>
      <c r="K2206" s="33"/>
      <c r="L2206" s="33"/>
      <c r="M2206" s="33"/>
      <c r="N2206" s="33"/>
      <c r="O2206" s="33"/>
      <c r="P2206" s="33"/>
      <c r="Q2206" s="33"/>
      <c r="R2206" s="33"/>
      <c r="S2206" s="33"/>
      <c r="T2206" s="33"/>
      <c r="U2206" s="33"/>
      <c r="V2206" s="33"/>
      <c r="W2206" s="33"/>
      <c r="X2206" s="33"/>
      <c r="Y2206" s="33"/>
      <c r="Z2206" s="33"/>
      <c r="AA2206" s="33"/>
      <c r="AB2206" s="33"/>
    </row>
    <row r="2207" spans="1:28">
      <c r="A2207" s="33"/>
      <c r="B2207" s="33"/>
      <c r="C2207" s="33"/>
      <c r="D2207" s="33"/>
      <c r="E2207" s="33"/>
      <c r="F2207" s="33"/>
      <c r="G2207" s="33"/>
      <c r="H2207" s="33"/>
      <c r="I2207" s="33"/>
      <c r="J2207" s="33"/>
      <c r="K2207" s="33"/>
      <c r="L2207" s="33"/>
      <c r="M2207" s="33"/>
      <c r="N2207" s="33"/>
      <c r="O2207" s="33"/>
      <c r="P2207" s="33"/>
      <c r="Q2207" s="33"/>
      <c r="R2207" s="33"/>
      <c r="S2207" s="33"/>
      <c r="T2207" s="33"/>
      <c r="U2207" s="33"/>
      <c r="V2207" s="33"/>
      <c r="W2207" s="33"/>
      <c r="X2207" s="33"/>
      <c r="Y2207" s="33"/>
      <c r="Z2207" s="33"/>
      <c r="AA2207" s="33"/>
      <c r="AB2207" s="33"/>
    </row>
    <row r="2208" spans="1:28">
      <c r="A2208" s="33"/>
      <c r="B2208" s="33"/>
      <c r="C2208" s="33"/>
      <c r="D2208" s="33"/>
      <c r="E2208" s="33"/>
      <c r="F2208" s="33"/>
      <c r="G2208" s="33"/>
      <c r="H2208" s="33"/>
      <c r="I2208" s="33"/>
      <c r="J2208" s="33"/>
      <c r="K2208" s="33"/>
      <c r="L2208" s="33"/>
      <c r="M2208" s="33"/>
      <c r="N2208" s="33"/>
      <c r="O2208" s="33"/>
      <c r="P2208" s="33"/>
      <c r="Q2208" s="33"/>
      <c r="R2208" s="33"/>
      <c r="S2208" s="33"/>
      <c r="T2208" s="33"/>
      <c r="U2208" s="33"/>
      <c r="V2208" s="33"/>
      <c r="W2208" s="33"/>
      <c r="X2208" s="33"/>
      <c r="Y2208" s="33"/>
      <c r="Z2208" s="33"/>
      <c r="AA2208" s="33"/>
      <c r="AB2208" s="33"/>
    </row>
    <row r="2209" spans="1:28">
      <c r="A2209" s="33"/>
      <c r="B2209" s="33"/>
      <c r="C2209" s="33"/>
      <c r="D2209" s="33"/>
      <c r="E2209" s="33"/>
      <c r="F2209" s="33"/>
      <c r="G2209" s="33"/>
      <c r="H2209" s="33"/>
      <c r="I2209" s="33"/>
      <c r="J2209" s="33"/>
      <c r="K2209" s="33"/>
      <c r="L2209" s="33"/>
      <c r="M2209" s="33"/>
      <c r="N2209" s="33"/>
      <c r="O2209" s="33"/>
      <c r="P2209" s="33"/>
      <c r="Q2209" s="33"/>
      <c r="R2209" s="33"/>
      <c r="S2209" s="33"/>
      <c r="T2209" s="33"/>
      <c r="U2209" s="33"/>
      <c r="V2209" s="33"/>
      <c r="W2209" s="33"/>
      <c r="X2209" s="33"/>
      <c r="Y2209" s="33"/>
      <c r="Z2209" s="33"/>
      <c r="AA2209" s="33"/>
      <c r="AB2209" s="33"/>
    </row>
    <row r="2210" spans="1:28">
      <c r="A2210" s="33"/>
      <c r="B2210" s="33"/>
      <c r="C2210" s="33"/>
      <c r="D2210" s="33"/>
      <c r="E2210" s="33"/>
      <c r="F2210" s="33"/>
      <c r="G2210" s="33"/>
      <c r="H2210" s="33"/>
      <c r="I2210" s="33"/>
      <c r="J2210" s="33"/>
      <c r="K2210" s="33"/>
      <c r="L2210" s="33"/>
      <c r="M2210" s="33"/>
      <c r="N2210" s="33"/>
      <c r="O2210" s="33"/>
      <c r="P2210" s="33"/>
      <c r="Q2210" s="33"/>
      <c r="R2210" s="33"/>
      <c r="S2210" s="33"/>
      <c r="T2210" s="33"/>
      <c r="U2210" s="33"/>
      <c r="V2210" s="33"/>
      <c r="W2210" s="33"/>
      <c r="X2210" s="33"/>
      <c r="Y2210" s="33"/>
      <c r="Z2210" s="33"/>
      <c r="AA2210" s="33"/>
      <c r="AB2210" s="33"/>
    </row>
    <row r="2211" spans="1:28">
      <c r="A2211" s="33"/>
      <c r="B2211" s="33"/>
      <c r="C2211" s="33"/>
      <c r="D2211" s="33"/>
      <c r="E2211" s="33"/>
      <c r="F2211" s="33"/>
      <c r="G2211" s="33"/>
      <c r="H2211" s="33"/>
      <c r="I2211" s="33"/>
      <c r="J2211" s="33"/>
      <c r="K2211" s="33"/>
      <c r="L2211" s="33"/>
      <c r="M2211" s="33"/>
      <c r="N2211" s="33"/>
      <c r="O2211" s="33"/>
      <c r="P2211" s="33"/>
      <c r="Q2211" s="33"/>
      <c r="R2211" s="33"/>
      <c r="S2211" s="33"/>
      <c r="T2211" s="33"/>
      <c r="U2211" s="33"/>
      <c r="V2211" s="33"/>
      <c r="W2211" s="33"/>
      <c r="X2211" s="33"/>
      <c r="Y2211" s="33"/>
      <c r="Z2211" s="33"/>
      <c r="AA2211" s="33"/>
      <c r="AB2211" s="33"/>
    </row>
    <row r="2212" spans="1:28">
      <c r="A2212" s="33"/>
      <c r="B2212" s="33"/>
      <c r="C2212" s="33"/>
      <c r="D2212" s="33"/>
      <c r="E2212" s="33"/>
      <c r="F2212" s="33"/>
      <c r="G2212" s="33"/>
      <c r="H2212" s="33"/>
      <c r="I2212" s="33"/>
      <c r="J2212" s="33"/>
      <c r="K2212" s="33"/>
      <c r="L2212" s="33"/>
      <c r="M2212" s="33"/>
      <c r="N2212" s="33"/>
      <c r="O2212" s="33"/>
      <c r="P2212" s="33"/>
      <c r="Q2212" s="33"/>
      <c r="R2212" s="33"/>
      <c r="S2212" s="33"/>
      <c r="T2212" s="33"/>
      <c r="U2212" s="33"/>
      <c r="V2212" s="33"/>
      <c r="W2212" s="33"/>
      <c r="X2212" s="33"/>
      <c r="Y2212" s="33"/>
      <c r="Z2212" s="33"/>
      <c r="AA2212" s="33"/>
      <c r="AB2212" s="33"/>
    </row>
    <row r="2213" spans="1:28">
      <c r="A2213" s="33"/>
      <c r="B2213" s="33"/>
      <c r="C2213" s="33"/>
      <c r="D2213" s="33"/>
      <c r="E2213" s="33"/>
      <c r="F2213" s="33"/>
      <c r="G2213" s="33"/>
      <c r="H2213" s="33"/>
      <c r="I2213" s="33"/>
      <c r="J2213" s="33"/>
      <c r="K2213" s="33"/>
      <c r="L2213" s="33"/>
      <c r="M2213" s="33"/>
      <c r="N2213" s="33"/>
      <c r="O2213" s="33"/>
      <c r="P2213" s="33"/>
      <c r="Q2213" s="33"/>
      <c r="R2213" s="33"/>
      <c r="S2213" s="33"/>
      <c r="T2213" s="33"/>
      <c r="U2213" s="33"/>
      <c r="V2213" s="33"/>
      <c r="W2213" s="33"/>
      <c r="X2213" s="33"/>
      <c r="Y2213" s="33"/>
      <c r="Z2213" s="33"/>
      <c r="AA2213" s="33"/>
      <c r="AB2213" s="33"/>
    </row>
    <row r="2214" spans="1:28">
      <c r="A2214" s="33"/>
      <c r="B2214" s="33"/>
      <c r="C2214" s="33"/>
      <c r="D2214" s="33"/>
      <c r="E2214" s="33"/>
      <c r="F2214" s="33"/>
      <c r="G2214" s="33"/>
      <c r="H2214" s="33"/>
      <c r="I2214" s="33"/>
      <c r="J2214" s="33"/>
      <c r="K2214" s="33"/>
      <c r="L2214" s="33"/>
      <c r="M2214" s="33"/>
      <c r="N2214" s="33"/>
      <c r="O2214" s="33"/>
      <c r="P2214" s="33"/>
      <c r="Q2214" s="33"/>
      <c r="R2214" s="33"/>
      <c r="S2214" s="33"/>
      <c r="T2214" s="33"/>
      <c r="U2214" s="33"/>
      <c r="V2214" s="33"/>
      <c r="W2214" s="33"/>
      <c r="X2214" s="33"/>
      <c r="Y2214" s="33"/>
      <c r="Z2214" s="33"/>
      <c r="AA2214" s="33"/>
      <c r="AB2214" s="33"/>
    </row>
    <row r="2215" spans="1:28">
      <c r="A2215" s="33"/>
      <c r="B2215" s="33"/>
      <c r="C2215" s="33"/>
      <c r="D2215" s="33"/>
      <c r="E2215" s="33"/>
      <c r="F2215" s="33"/>
      <c r="G2215" s="33"/>
      <c r="H2215" s="33"/>
      <c r="I2215" s="33"/>
      <c r="J2215" s="33"/>
      <c r="K2215" s="33"/>
      <c r="L2215" s="33"/>
      <c r="M2215" s="33"/>
      <c r="N2215" s="33"/>
      <c r="O2215" s="33"/>
      <c r="P2215" s="33"/>
      <c r="Q2215" s="33"/>
      <c r="R2215" s="33"/>
      <c r="S2215" s="33"/>
      <c r="T2215" s="33"/>
      <c r="U2215" s="33"/>
      <c r="V2215" s="33"/>
      <c r="W2215" s="33"/>
      <c r="X2215" s="33"/>
      <c r="Y2215" s="33"/>
      <c r="Z2215" s="33"/>
      <c r="AA2215" s="33"/>
      <c r="AB2215" s="33"/>
    </row>
    <row r="2216" spans="1:28">
      <c r="A2216" s="33"/>
      <c r="B2216" s="33"/>
      <c r="C2216" s="33"/>
      <c r="D2216" s="33"/>
      <c r="E2216" s="33"/>
      <c r="F2216" s="33"/>
      <c r="G2216" s="33"/>
      <c r="H2216" s="33"/>
      <c r="I2216" s="33"/>
      <c r="J2216" s="33"/>
      <c r="K2216" s="33"/>
      <c r="L2216" s="33"/>
      <c r="M2216" s="33"/>
      <c r="N2216" s="33"/>
      <c r="O2216" s="33"/>
      <c r="P2216" s="33"/>
      <c r="Q2216" s="33"/>
      <c r="R2216" s="33"/>
      <c r="S2216" s="33"/>
      <c r="T2216" s="33"/>
      <c r="U2216" s="33"/>
      <c r="V2216" s="33"/>
      <c r="W2216" s="33"/>
      <c r="X2216" s="33"/>
      <c r="Y2216" s="33"/>
      <c r="Z2216" s="33"/>
      <c r="AA2216" s="33"/>
      <c r="AB2216" s="33"/>
    </row>
    <row r="2217" spans="1:28">
      <c r="A2217" s="33"/>
      <c r="B2217" s="33"/>
      <c r="C2217" s="33"/>
      <c r="D2217" s="33"/>
      <c r="E2217" s="33"/>
      <c r="F2217" s="33"/>
      <c r="G2217" s="33"/>
      <c r="H2217" s="33"/>
      <c r="I2217" s="33"/>
      <c r="J2217" s="33"/>
      <c r="K2217" s="33"/>
      <c r="L2217" s="33"/>
      <c r="M2217" s="33"/>
      <c r="N2217" s="33"/>
      <c r="O2217" s="33"/>
      <c r="P2217" s="33"/>
      <c r="Q2217" s="33"/>
      <c r="R2217" s="33"/>
      <c r="S2217" s="33"/>
      <c r="T2217" s="33"/>
      <c r="U2217" s="33"/>
      <c r="V2217" s="33"/>
      <c r="W2217" s="33"/>
      <c r="X2217" s="33"/>
      <c r="Y2217" s="33"/>
      <c r="Z2217" s="33"/>
      <c r="AA2217" s="33"/>
      <c r="AB2217" s="33"/>
    </row>
    <row r="2218" spans="1:28">
      <c r="A2218" s="33"/>
      <c r="B2218" s="33"/>
      <c r="C2218" s="33"/>
      <c r="D2218" s="33"/>
      <c r="E2218" s="33"/>
      <c r="F2218" s="33"/>
      <c r="G2218" s="33"/>
      <c r="H2218" s="33"/>
      <c r="I2218" s="33"/>
      <c r="J2218" s="33"/>
      <c r="K2218" s="33"/>
      <c r="L2218" s="33"/>
      <c r="M2218" s="33"/>
      <c r="N2218" s="33"/>
      <c r="O2218" s="33"/>
      <c r="P2218" s="33"/>
      <c r="Q2218" s="33"/>
      <c r="R2218" s="33"/>
      <c r="S2218" s="33"/>
      <c r="T2218" s="33"/>
      <c r="U2218" s="33"/>
      <c r="V2218" s="33"/>
      <c r="W2218" s="33"/>
      <c r="X2218" s="33"/>
      <c r="Y2218" s="33"/>
      <c r="Z2218" s="33"/>
      <c r="AA2218" s="33"/>
      <c r="AB2218" s="33"/>
    </row>
    <row r="2219" spans="1:28">
      <c r="A2219" s="33"/>
      <c r="B2219" s="33"/>
      <c r="C2219" s="33"/>
      <c r="D2219" s="33"/>
      <c r="E2219" s="33"/>
      <c r="F2219" s="33"/>
      <c r="G2219" s="33"/>
      <c r="H2219" s="33"/>
      <c r="I2219" s="33"/>
      <c r="J2219" s="33"/>
      <c r="K2219" s="33"/>
      <c r="L2219" s="33"/>
      <c r="M2219" s="33"/>
      <c r="N2219" s="33"/>
      <c r="O2219" s="33"/>
      <c r="P2219" s="33"/>
      <c r="Q2219" s="33"/>
      <c r="R2219" s="33"/>
      <c r="S2219" s="33"/>
      <c r="T2219" s="33"/>
      <c r="U2219" s="33"/>
      <c r="V2219" s="33"/>
      <c r="W2219" s="33"/>
      <c r="X2219" s="33"/>
      <c r="Y2219" s="33"/>
      <c r="Z2219" s="33"/>
      <c r="AA2219" s="33"/>
      <c r="AB2219" s="33"/>
    </row>
    <row r="2220" spans="1:28">
      <c r="A2220" s="33"/>
      <c r="B2220" s="33"/>
      <c r="C2220" s="33"/>
      <c r="D2220" s="33"/>
      <c r="E2220" s="33"/>
      <c r="F2220" s="33"/>
      <c r="G2220" s="33"/>
      <c r="H2220" s="33"/>
      <c r="I2220" s="33"/>
      <c r="J2220" s="33"/>
      <c r="K2220" s="33"/>
      <c r="L2220" s="33"/>
      <c r="M2220" s="33"/>
      <c r="N2220" s="33"/>
      <c r="O2220" s="33"/>
      <c r="P2220" s="33"/>
      <c r="Q2220" s="33"/>
      <c r="R2220" s="33"/>
      <c r="S2220" s="33"/>
      <c r="T2220" s="33"/>
      <c r="U2220" s="33"/>
      <c r="V2220" s="33"/>
      <c r="W2220" s="33"/>
      <c r="X2220" s="33"/>
      <c r="Y2220" s="33"/>
      <c r="Z2220" s="33"/>
      <c r="AA2220" s="33"/>
      <c r="AB2220" s="33"/>
    </row>
    <row r="2221" spans="1:28">
      <c r="A2221" s="33"/>
      <c r="B2221" s="33"/>
      <c r="C2221" s="33"/>
      <c r="D2221" s="33"/>
      <c r="E2221" s="33"/>
      <c r="F2221" s="33"/>
      <c r="G2221" s="33"/>
      <c r="H2221" s="33"/>
      <c r="I2221" s="33"/>
      <c r="J2221" s="33"/>
      <c r="K2221" s="33"/>
      <c r="L2221" s="33"/>
      <c r="M2221" s="33"/>
      <c r="N2221" s="33"/>
      <c r="O2221" s="33"/>
      <c r="P2221" s="33"/>
      <c r="Q2221" s="33"/>
      <c r="R2221" s="33"/>
      <c r="S2221" s="33"/>
      <c r="T2221" s="33"/>
      <c r="U2221" s="33"/>
      <c r="V2221" s="33"/>
      <c r="W2221" s="33"/>
      <c r="X2221" s="33"/>
      <c r="Y2221" s="33"/>
      <c r="Z2221" s="33"/>
      <c r="AA2221" s="33"/>
      <c r="AB2221" s="33"/>
    </row>
    <row r="2222" spans="1:28">
      <c r="A2222" s="33"/>
      <c r="B2222" s="33"/>
      <c r="C2222" s="33"/>
      <c r="D2222" s="33"/>
      <c r="E2222" s="33"/>
      <c r="F2222" s="33"/>
      <c r="G2222" s="33"/>
      <c r="H2222" s="33"/>
      <c r="I2222" s="33"/>
      <c r="J2222" s="33"/>
      <c r="K2222" s="33"/>
      <c r="L2222" s="33"/>
      <c r="M2222" s="33"/>
      <c r="N2222" s="33"/>
      <c r="O2222" s="33"/>
      <c r="P2222" s="33"/>
      <c r="Q2222" s="33"/>
      <c r="R2222" s="33"/>
      <c r="S2222" s="33"/>
      <c r="T2222" s="33"/>
      <c r="U2222" s="33"/>
      <c r="V2222" s="33"/>
      <c r="W2222" s="33"/>
      <c r="X2222" s="33"/>
      <c r="Y2222" s="33"/>
      <c r="Z2222" s="33"/>
      <c r="AA2222" s="33"/>
      <c r="AB2222" s="33"/>
    </row>
    <row r="2223" spans="1:28">
      <c r="A2223" s="33"/>
      <c r="B2223" s="33"/>
      <c r="C2223" s="33"/>
      <c r="D2223" s="33"/>
      <c r="E2223" s="33"/>
      <c r="F2223" s="33"/>
      <c r="G2223" s="33"/>
      <c r="H2223" s="33"/>
      <c r="I2223" s="33"/>
      <c r="J2223" s="33"/>
      <c r="K2223" s="33"/>
      <c r="L2223" s="33"/>
      <c r="M2223" s="33"/>
      <c r="N2223" s="33"/>
      <c r="O2223" s="33"/>
      <c r="P2223" s="33"/>
      <c r="Q2223" s="33"/>
      <c r="R2223" s="33"/>
      <c r="S2223" s="33"/>
      <c r="T2223" s="33"/>
      <c r="U2223" s="33"/>
      <c r="V2223" s="33"/>
      <c r="W2223" s="33"/>
      <c r="X2223" s="33"/>
      <c r="Y2223" s="33"/>
      <c r="Z2223" s="33"/>
      <c r="AA2223" s="33"/>
      <c r="AB2223" s="33"/>
    </row>
    <row r="2224" spans="1:28">
      <c r="A2224" s="33"/>
      <c r="B2224" s="33"/>
      <c r="C2224" s="33"/>
      <c r="D2224" s="33"/>
      <c r="E2224" s="33"/>
      <c r="F2224" s="33"/>
      <c r="G2224" s="33"/>
      <c r="H2224" s="33"/>
      <c r="I2224" s="33"/>
      <c r="J2224" s="33"/>
      <c r="K2224" s="33"/>
      <c r="L2224" s="33"/>
      <c r="M2224" s="33"/>
      <c r="N2224" s="33"/>
      <c r="O2224" s="33"/>
      <c r="P2224" s="33"/>
      <c r="Q2224" s="33"/>
      <c r="R2224" s="33"/>
      <c r="S2224" s="33"/>
      <c r="T2224" s="33"/>
      <c r="U2224" s="33"/>
      <c r="V2224" s="33"/>
      <c r="W2224" s="33"/>
      <c r="X2224" s="33"/>
      <c r="Y2224" s="33"/>
      <c r="Z2224" s="33"/>
      <c r="AA2224" s="33"/>
      <c r="AB2224" s="33"/>
    </row>
    <row r="2225" spans="1:28">
      <c r="A2225" s="33"/>
      <c r="B2225" s="33"/>
      <c r="C2225" s="33"/>
      <c r="D2225" s="33"/>
      <c r="E2225" s="33"/>
      <c r="F2225" s="33"/>
      <c r="G2225" s="33"/>
      <c r="H2225" s="33"/>
      <c r="I2225" s="33"/>
      <c r="J2225" s="33"/>
      <c r="K2225" s="33"/>
      <c r="L2225" s="33"/>
      <c r="M2225" s="33"/>
      <c r="N2225" s="33"/>
      <c r="O2225" s="33"/>
      <c r="P2225" s="33"/>
      <c r="Q2225" s="33"/>
      <c r="R2225" s="33"/>
      <c r="S2225" s="33"/>
      <c r="T2225" s="33"/>
      <c r="U2225" s="33"/>
      <c r="V2225" s="33"/>
      <c r="W2225" s="33"/>
      <c r="X2225" s="33"/>
      <c r="Y2225" s="33"/>
      <c r="Z2225" s="33"/>
      <c r="AA2225" s="33"/>
      <c r="AB2225" s="33"/>
    </row>
    <row r="2226" spans="1:28">
      <c r="A2226" s="33"/>
      <c r="B2226" s="33"/>
      <c r="C2226" s="33"/>
      <c r="D2226" s="33"/>
      <c r="E2226" s="33"/>
      <c r="F2226" s="33"/>
      <c r="G2226" s="33"/>
      <c r="H2226" s="33"/>
      <c r="I2226" s="33"/>
      <c r="J2226" s="33"/>
      <c r="K2226" s="33"/>
      <c r="L2226" s="33"/>
      <c r="M2226" s="33"/>
      <c r="N2226" s="33"/>
      <c r="O2226" s="33"/>
      <c r="P2226" s="33"/>
      <c r="Q2226" s="33"/>
      <c r="R2226" s="33"/>
      <c r="S2226" s="33"/>
      <c r="T2226" s="33"/>
      <c r="U2226" s="33"/>
      <c r="V2226" s="33"/>
      <c r="W2226" s="33"/>
      <c r="X2226" s="33"/>
      <c r="Y2226" s="33"/>
      <c r="Z2226" s="33"/>
      <c r="AA2226" s="33"/>
      <c r="AB2226" s="33"/>
    </row>
    <row r="2227" spans="1:28">
      <c r="A2227" s="33"/>
      <c r="B2227" s="33"/>
      <c r="C2227" s="33"/>
      <c r="D2227" s="33"/>
      <c r="E2227" s="33"/>
      <c r="F2227" s="33"/>
      <c r="G2227" s="33"/>
      <c r="H2227" s="33"/>
      <c r="I2227" s="33"/>
      <c r="J2227" s="33"/>
      <c r="K2227" s="33"/>
      <c r="L2227" s="33"/>
      <c r="M2227" s="33"/>
      <c r="N2227" s="33"/>
      <c r="O2227" s="33"/>
      <c r="P2227" s="33"/>
      <c r="Q2227" s="33"/>
      <c r="R2227" s="33"/>
      <c r="S2227" s="33"/>
      <c r="T2227" s="33"/>
      <c r="U2227" s="33"/>
      <c r="V2227" s="33"/>
      <c r="W2227" s="33"/>
      <c r="X2227" s="33"/>
      <c r="Y2227" s="33"/>
      <c r="Z2227" s="33"/>
      <c r="AA2227" s="33"/>
      <c r="AB2227" s="33"/>
    </row>
    <row r="2228" spans="1:28">
      <c r="A2228" s="33"/>
      <c r="B2228" s="33"/>
      <c r="C2228" s="33"/>
      <c r="D2228" s="33"/>
      <c r="E2228" s="33"/>
      <c r="F2228" s="33"/>
      <c r="G2228" s="33"/>
      <c r="H2228" s="33"/>
      <c r="I2228" s="33"/>
      <c r="J2228" s="33"/>
      <c r="K2228" s="33"/>
      <c r="L2228" s="33"/>
      <c r="M2228" s="33"/>
      <c r="N2228" s="33"/>
      <c r="O2228" s="33"/>
      <c r="P2228" s="33"/>
      <c r="Q2228" s="33"/>
      <c r="R2228" s="33"/>
      <c r="S2228" s="33"/>
      <c r="T2228" s="33"/>
      <c r="U2228" s="33"/>
      <c r="V2228" s="33"/>
      <c r="W2228" s="33"/>
      <c r="X2228" s="33"/>
      <c r="Y2228" s="33"/>
      <c r="Z2228" s="33"/>
      <c r="AA2228" s="33"/>
      <c r="AB2228" s="33"/>
    </row>
    <row r="2229" spans="1:28">
      <c r="A2229" s="33"/>
      <c r="B2229" s="33"/>
      <c r="C2229" s="33"/>
      <c r="D2229" s="33"/>
      <c r="E2229" s="33"/>
      <c r="F2229" s="33"/>
      <c r="G2229" s="33"/>
      <c r="H2229" s="33"/>
      <c r="I2229" s="33"/>
      <c r="J2229" s="33"/>
      <c r="K2229" s="33"/>
      <c r="L2229" s="33"/>
      <c r="M2229" s="33"/>
      <c r="N2229" s="33"/>
      <c r="O2229" s="33"/>
      <c r="P2229" s="33"/>
      <c r="Q2229" s="33"/>
      <c r="R2229" s="33"/>
      <c r="S2229" s="33"/>
      <c r="T2229" s="33"/>
      <c r="U2229" s="33"/>
      <c r="V2229" s="33"/>
      <c r="W2229" s="33"/>
      <c r="X2229" s="33"/>
      <c r="Y2229" s="33"/>
      <c r="Z2229" s="33"/>
      <c r="AA2229" s="33"/>
      <c r="AB2229" s="33"/>
    </row>
    <row r="2230" spans="1:28">
      <c r="A2230" s="33"/>
      <c r="B2230" s="33"/>
      <c r="C2230" s="33"/>
      <c r="D2230" s="33"/>
      <c r="E2230" s="33"/>
      <c r="F2230" s="33"/>
      <c r="G2230" s="33"/>
      <c r="H2230" s="33"/>
      <c r="I2230" s="33"/>
      <c r="J2230" s="33"/>
      <c r="K2230" s="33"/>
      <c r="L2230" s="33"/>
      <c r="M2230" s="33"/>
      <c r="N2230" s="33"/>
      <c r="O2230" s="33"/>
      <c r="P2230" s="33"/>
      <c r="Q2230" s="33"/>
      <c r="R2230" s="33"/>
      <c r="S2230" s="33"/>
      <c r="T2230" s="33"/>
      <c r="U2230" s="33"/>
      <c r="V2230" s="33"/>
      <c r="W2230" s="33"/>
      <c r="X2230" s="33"/>
      <c r="Y2230" s="33"/>
      <c r="Z2230" s="33"/>
      <c r="AA2230" s="33"/>
      <c r="AB2230" s="33"/>
    </row>
    <row r="2231" spans="1:28">
      <c r="A2231" s="33"/>
      <c r="B2231" s="33"/>
      <c r="C2231" s="33"/>
      <c r="D2231" s="33"/>
      <c r="E2231" s="33"/>
      <c r="F2231" s="33"/>
      <c r="G2231" s="33"/>
      <c r="H2231" s="33"/>
      <c r="I2231" s="33"/>
      <c r="J2231" s="33"/>
      <c r="K2231" s="33"/>
      <c r="L2231" s="33"/>
      <c r="M2231" s="33"/>
      <c r="N2231" s="33"/>
      <c r="O2231" s="33"/>
      <c r="P2231" s="33"/>
      <c r="Q2231" s="33"/>
      <c r="R2231" s="33"/>
      <c r="S2231" s="33"/>
      <c r="T2231" s="33"/>
      <c r="U2231" s="33"/>
      <c r="V2231" s="33"/>
      <c r="W2231" s="33"/>
      <c r="X2231" s="33"/>
      <c r="Y2231" s="33"/>
      <c r="Z2231" s="33"/>
      <c r="AA2231" s="33"/>
      <c r="AB2231" s="33"/>
    </row>
    <row r="2232" spans="1:28">
      <c r="A2232" s="33"/>
      <c r="B2232" s="33"/>
      <c r="C2232" s="33"/>
      <c r="D2232" s="33"/>
      <c r="E2232" s="33"/>
      <c r="F2232" s="33"/>
      <c r="G2232" s="33"/>
      <c r="H2232" s="33"/>
      <c r="I2232" s="33"/>
      <c r="J2232" s="33"/>
      <c r="K2232" s="33"/>
      <c r="L2232" s="33"/>
      <c r="M2232" s="33"/>
      <c r="N2232" s="33"/>
      <c r="O2232" s="33"/>
      <c r="P2232" s="33"/>
      <c r="Q2232" s="33"/>
      <c r="R2232" s="33"/>
      <c r="S2232" s="33"/>
      <c r="T2232" s="33"/>
      <c r="U2232" s="33"/>
      <c r="V2232" s="33"/>
      <c r="W2232" s="33"/>
      <c r="X2232" s="33"/>
      <c r="Y2232" s="33"/>
      <c r="Z2232" s="33"/>
      <c r="AA2232" s="33"/>
      <c r="AB2232" s="33"/>
    </row>
    <row r="2233" spans="1:28">
      <c r="A2233" s="33"/>
      <c r="B2233" s="33"/>
      <c r="C2233" s="33"/>
      <c r="D2233" s="33"/>
      <c r="E2233" s="33"/>
      <c r="F2233" s="33"/>
      <c r="G2233" s="33"/>
      <c r="H2233" s="33"/>
      <c r="I2233" s="33"/>
      <c r="J2233" s="33"/>
      <c r="K2233" s="33"/>
      <c r="L2233" s="33"/>
      <c r="M2233" s="33"/>
      <c r="N2233" s="33"/>
      <c r="O2233" s="33"/>
      <c r="P2233" s="33"/>
      <c r="Q2233" s="33"/>
      <c r="R2233" s="33"/>
      <c r="S2233" s="33"/>
      <c r="T2233" s="33"/>
      <c r="U2233" s="33"/>
      <c r="V2233" s="33"/>
      <c r="W2233" s="33"/>
      <c r="X2233" s="33"/>
      <c r="Y2233" s="33"/>
      <c r="Z2233" s="33"/>
      <c r="AA2233" s="33"/>
      <c r="AB2233" s="33"/>
    </row>
    <row r="2234" spans="1:28">
      <c r="A2234" s="33"/>
      <c r="B2234" s="33"/>
      <c r="C2234" s="33"/>
      <c r="D2234" s="33"/>
      <c r="E2234" s="33"/>
      <c r="F2234" s="33"/>
      <c r="G2234" s="33"/>
      <c r="H2234" s="33"/>
      <c r="I2234" s="33"/>
      <c r="J2234" s="33"/>
      <c r="K2234" s="33"/>
      <c r="L2234" s="33"/>
      <c r="M2234" s="33"/>
      <c r="N2234" s="33"/>
      <c r="O2234" s="33"/>
      <c r="P2234" s="33"/>
      <c r="Q2234" s="33"/>
      <c r="R2234" s="33"/>
      <c r="S2234" s="33"/>
      <c r="T2234" s="33"/>
      <c r="U2234" s="33"/>
      <c r="V2234" s="33"/>
      <c r="W2234" s="33"/>
      <c r="X2234" s="33"/>
      <c r="Y2234" s="33"/>
      <c r="Z2234" s="33"/>
      <c r="AA2234" s="33"/>
      <c r="AB2234" s="33"/>
    </row>
    <row r="2235" spans="1:28">
      <c r="A2235" s="33"/>
      <c r="B2235" s="33"/>
      <c r="C2235" s="33"/>
      <c r="D2235" s="33"/>
      <c r="E2235" s="33"/>
      <c r="F2235" s="33"/>
      <c r="G2235" s="33"/>
      <c r="H2235" s="33"/>
      <c r="I2235" s="33"/>
      <c r="J2235" s="33"/>
      <c r="K2235" s="33"/>
      <c r="L2235" s="33"/>
      <c r="M2235" s="33"/>
      <c r="N2235" s="33"/>
      <c r="O2235" s="33"/>
      <c r="P2235" s="33"/>
      <c r="Q2235" s="33"/>
      <c r="R2235" s="33"/>
      <c r="S2235" s="33"/>
      <c r="T2235" s="33"/>
      <c r="U2235" s="33"/>
      <c r="V2235" s="33"/>
      <c r="W2235" s="33"/>
      <c r="X2235" s="33"/>
      <c r="Y2235" s="33"/>
      <c r="Z2235" s="33"/>
      <c r="AA2235" s="33"/>
      <c r="AB2235" s="33"/>
    </row>
    <row r="2236" spans="1:28">
      <c r="A2236" s="33"/>
      <c r="B2236" s="33"/>
      <c r="C2236" s="33"/>
      <c r="D2236" s="33"/>
      <c r="E2236" s="33"/>
      <c r="F2236" s="33"/>
      <c r="G2236" s="33"/>
      <c r="H2236" s="33"/>
      <c r="I2236" s="33"/>
      <c r="J2236" s="33"/>
      <c r="K2236" s="33"/>
      <c r="L2236" s="33"/>
      <c r="M2236" s="33"/>
      <c r="N2236" s="33"/>
      <c r="O2236" s="33"/>
      <c r="P2236" s="33"/>
      <c r="Q2236" s="33"/>
      <c r="R2236" s="33"/>
      <c r="S2236" s="33"/>
      <c r="T2236" s="33"/>
      <c r="U2236" s="33"/>
      <c r="V2236" s="33"/>
      <c r="W2236" s="33"/>
      <c r="X2236" s="33"/>
      <c r="Y2236" s="33"/>
      <c r="Z2236" s="33"/>
      <c r="AA2236" s="33"/>
      <c r="AB2236" s="33"/>
    </row>
    <row r="2237" spans="1:28">
      <c r="A2237" s="33"/>
      <c r="B2237" s="33"/>
      <c r="C2237" s="33"/>
      <c r="D2237" s="33"/>
      <c r="E2237" s="33"/>
      <c r="F2237" s="33"/>
      <c r="G2237" s="33"/>
      <c r="H2237" s="33"/>
      <c r="I2237" s="33"/>
      <c r="J2237" s="33"/>
      <c r="K2237" s="33"/>
      <c r="L2237" s="33"/>
      <c r="M2237" s="33"/>
      <c r="N2237" s="33"/>
      <c r="O2237" s="33"/>
      <c r="P2237" s="33"/>
      <c r="Q2237" s="33"/>
      <c r="R2237" s="33"/>
      <c r="S2237" s="33"/>
      <c r="T2237" s="33"/>
      <c r="U2237" s="33"/>
      <c r="V2237" s="33"/>
      <c r="W2237" s="33"/>
      <c r="X2237" s="33"/>
      <c r="Y2237" s="33"/>
      <c r="Z2237" s="33"/>
      <c r="AA2237" s="33"/>
      <c r="AB2237" s="33"/>
    </row>
    <row r="2238" spans="1:28">
      <c r="A2238" s="33"/>
      <c r="B2238" s="33"/>
      <c r="C2238" s="33"/>
      <c r="D2238" s="33"/>
      <c r="E2238" s="33"/>
      <c r="F2238" s="33"/>
      <c r="G2238" s="33"/>
      <c r="H2238" s="33"/>
      <c r="I2238" s="33"/>
      <c r="J2238" s="33"/>
      <c r="K2238" s="33"/>
      <c r="L2238" s="33"/>
      <c r="M2238" s="33"/>
      <c r="N2238" s="33"/>
      <c r="O2238" s="33"/>
      <c r="P2238" s="33"/>
      <c r="Q2238" s="33"/>
      <c r="R2238" s="33"/>
      <c r="S2238" s="33"/>
      <c r="T2238" s="33"/>
      <c r="U2238" s="33"/>
      <c r="V2238" s="33"/>
      <c r="W2238" s="33"/>
      <c r="X2238" s="33"/>
      <c r="Y2238" s="33"/>
      <c r="Z2238" s="33"/>
      <c r="AA2238" s="33"/>
      <c r="AB2238" s="33"/>
    </row>
    <row r="2239" spans="1:28">
      <c r="A2239" s="33"/>
      <c r="B2239" s="33"/>
      <c r="C2239" s="33"/>
      <c r="D2239" s="33"/>
      <c r="E2239" s="33"/>
      <c r="F2239" s="33"/>
      <c r="G2239" s="33"/>
      <c r="H2239" s="33"/>
      <c r="I2239" s="33"/>
      <c r="J2239" s="33"/>
      <c r="K2239" s="33"/>
      <c r="L2239" s="33"/>
      <c r="M2239" s="33"/>
      <c r="N2239" s="33"/>
      <c r="O2239" s="33"/>
      <c r="P2239" s="33"/>
      <c r="Q2239" s="33"/>
      <c r="R2239" s="33"/>
      <c r="S2239" s="33"/>
      <c r="T2239" s="33"/>
      <c r="U2239" s="33"/>
      <c r="V2239" s="33"/>
      <c r="W2239" s="33"/>
      <c r="X2239" s="33"/>
      <c r="Y2239" s="33"/>
      <c r="Z2239" s="33"/>
      <c r="AA2239" s="33"/>
      <c r="AB2239" s="33"/>
    </row>
    <row r="2240" spans="1:28">
      <c r="A2240" s="33"/>
      <c r="B2240" s="33"/>
      <c r="C2240" s="33"/>
      <c r="D2240" s="33"/>
      <c r="E2240" s="33"/>
      <c r="F2240" s="33"/>
      <c r="G2240" s="33"/>
      <c r="H2240" s="33"/>
      <c r="I2240" s="33"/>
      <c r="J2240" s="33"/>
      <c r="K2240" s="33"/>
      <c r="L2240" s="33"/>
      <c r="M2240" s="33"/>
      <c r="N2240" s="33"/>
      <c r="O2240" s="33"/>
      <c r="P2240" s="33"/>
      <c r="Q2240" s="33"/>
      <c r="R2240" s="33"/>
      <c r="S2240" s="33"/>
      <c r="T2240" s="33"/>
      <c r="U2240" s="33"/>
      <c r="V2240" s="33"/>
      <c r="W2240" s="33"/>
      <c r="X2240" s="33"/>
      <c r="Y2240" s="33"/>
      <c r="Z2240" s="33"/>
      <c r="AA2240" s="33"/>
      <c r="AB2240" s="33"/>
    </row>
    <row r="2241" spans="1:28">
      <c r="A2241" s="33"/>
      <c r="B2241" s="33"/>
      <c r="C2241" s="33"/>
      <c r="D2241" s="33"/>
      <c r="E2241" s="33"/>
      <c r="F2241" s="33"/>
      <c r="G2241" s="33"/>
      <c r="H2241" s="33"/>
      <c r="I2241" s="33"/>
      <c r="J2241" s="33"/>
      <c r="K2241" s="33"/>
      <c r="L2241" s="33"/>
      <c r="M2241" s="33"/>
      <c r="N2241" s="33"/>
      <c r="O2241" s="33"/>
      <c r="P2241" s="33"/>
      <c r="Q2241" s="33"/>
      <c r="R2241" s="33"/>
      <c r="S2241" s="33"/>
      <c r="T2241" s="33"/>
      <c r="U2241" s="33"/>
      <c r="V2241" s="33"/>
      <c r="W2241" s="33"/>
      <c r="X2241" s="33"/>
      <c r="Y2241" s="33"/>
      <c r="Z2241" s="33"/>
      <c r="AA2241" s="33"/>
      <c r="AB2241" s="33"/>
    </row>
    <row r="2242" spans="1:28">
      <c r="A2242" s="33"/>
      <c r="B2242" s="33"/>
      <c r="C2242" s="33"/>
      <c r="D2242" s="33"/>
      <c r="E2242" s="33"/>
      <c r="F2242" s="33"/>
      <c r="G2242" s="33"/>
      <c r="H2242" s="33"/>
      <c r="I2242" s="33"/>
      <c r="J2242" s="33"/>
      <c r="K2242" s="33"/>
      <c r="L2242" s="33"/>
      <c r="M2242" s="33"/>
      <c r="N2242" s="33"/>
      <c r="O2242" s="33"/>
      <c r="P2242" s="33"/>
      <c r="Q2242" s="33"/>
      <c r="R2242" s="33"/>
      <c r="S2242" s="33"/>
      <c r="T2242" s="33"/>
      <c r="U2242" s="33"/>
      <c r="V2242" s="33"/>
      <c r="W2242" s="33"/>
      <c r="X2242" s="33"/>
      <c r="Y2242" s="33"/>
      <c r="Z2242" s="33"/>
      <c r="AA2242" s="33"/>
      <c r="AB2242" s="33"/>
    </row>
    <row r="2243" spans="1:28">
      <c r="A2243" s="33"/>
      <c r="B2243" s="33"/>
      <c r="C2243" s="33"/>
      <c r="D2243" s="33"/>
      <c r="E2243" s="33"/>
      <c r="F2243" s="33"/>
      <c r="G2243" s="33"/>
      <c r="H2243" s="33"/>
      <c r="I2243" s="33"/>
      <c r="J2243" s="33"/>
      <c r="K2243" s="33"/>
      <c r="L2243" s="33"/>
      <c r="M2243" s="33"/>
      <c r="N2243" s="33"/>
      <c r="O2243" s="33"/>
      <c r="P2243" s="33"/>
      <c r="Q2243" s="33"/>
      <c r="R2243" s="33"/>
      <c r="S2243" s="33"/>
      <c r="T2243" s="33"/>
      <c r="U2243" s="33"/>
      <c r="V2243" s="33"/>
      <c r="W2243" s="33"/>
      <c r="X2243" s="33"/>
      <c r="Y2243" s="33"/>
      <c r="Z2243" s="33"/>
      <c r="AA2243" s="33"/>
      <c r="AB2243" s="33"/>
    </row>
    <row r="2244" spans="1:28">
      <c r="A2244" s="33"/>
      <c r="B2244" s="33"/>
      <c r="C2244" s="33"/>
      <c r="D2244" s="33"/>
      <c r="E2244" s="33"/>
      <c r="F2244" s="33"/>
      <c r="G2244" s="33"/>
      <c r="H2244" s="33"/>
      <c r="I2244" s="33"/>
      <c r="J2244" s="33"/>
      <c r="K2244" s="33"/>
      <c r="L2244" s="33"/>
      <c r="M2244" s="33"/>
      <c r="N2244" s="33"/>
      <c r="O2244" s="33"/>
      <c r="P2244" s="33"/>
      <c r="Q2244" s="33"/>
      <c r="R2244" s="33"/>
      <c r="S2244" s="33"/>
      <c r="T2244" s="33"/>
      <c r="U2244" s="33"/>
      <c r="V2244" s="33"/>
      <c r="W2244" s="33"/>
      <c r="X2244" s="33"/>
      <c r="Y2244" s="33"/>
      <c r="Z2244" s="33"/>
      <c r="AA2244" s="33"/>
      <c r="AB2244" s="33"/>
    </row>
    <row r="2245" spans="1:28">
      <c r="A2245" s="33"/>
      <c r="B2245" s="33"/>
      <c r="C2245" s="33"/>
      <c r="D2245" s="33"/>
      <c r="E2245" s="33"/>
      <c r="F2245" s="33"/>
      <c r="G2245" s="33"/>
      <c r="H2245" s="33"/>
      <c r="I2245" s="33"/>
      <c r="J2245" s="33"/>
      <c r="K2245" s="33"/>
      <c r="L2245" s="33"/>
      <c r="M2245" s="33"/>
      <c r="N2245" s="33"/>
      <c r="O2245" s="33"/>
      <c r="P2245" s="33"/>
      <c r="Q2245" s="33"/>
      <c r="R2245" s="33"/>
      <c r="S2245" s="33"/>
      <c r="T2245" s="33"/>
      <c r="U2245" s="33"/>
      <c r="V2245" s="33"/>
      <c r="W2245" s="33"/>
      <c r="X2245" s="33"/>
      <c r="Y2245" s="33"/>
      <c r="Z2245" s="33"/>
      <c r="AA2245" s="33"/>
      <c r="AB2245" s="33"/>
    </row>
    <row r="2246" spans="1:28">
      <c r="A2246" s="33"/>
      <c r="B2246" s="33"/>
      <c r="C2246" s="33"/>
      <c r="D2246" s="33"/>
      <c r="E2246" s="33"/>
      <c r="F2246" s="33"/>
      <c r="G2246" s="33"/>
      <c r="H2246" s="33"/>
      <c r="I2246" s="33"/>
      <c r="J2246" s="33"/>
      <c r="K2246" s="33"/>
      <c r="L2246" s="33"/>
      <c r="M2246" s="33"/>
      <c r="N2246" s="33"/>
      <c r="O2246" s="33"/>
      <c r="P2246" s="33"/>
      <c r="Q2246" s="33"/>
      <c r="R2246" s="33"/>
      <c r="S2246" s="33"/>
      <c r="T2246" s="33"/>
      <c r="U2246" s="33"/>
      <c r="V2246" s="33"/>
      <c r="W2246" s="33"/>
      <c r="X2246" s="33"/>
      <c r="Y2246" s="33"/>
      <c r="Z2246" s="33"/>
      <c r="AA2246" s="33"/>
      <c r="AB2246" s="33"/>
    </row>
    <row r="2247" spans="1:28">
      <c r="A2247" s="33"/>
      <c r="B2247" s="33"/>
      <c r="C2247" s="33"/>
      <c r="D2247" s="33"/>
      <c r="E2247" s="33"/>
      <c r="F2247" s="33"/>
      <c r="G2247" s="33"/>
      <c r="H2247" s="33"/>
      <c r="I2247" s="33"/>
      <c r="J2247" s="33"/>
      <c r="K2247" s="33"/>
      <c r="L2247" s="33"/>
      <c r="M2247" s="33"/>
      <c r="N2247" s="33"/>
      <c r="O2247" s="33"/>
      <c r="P2247" s="33"/>
      <c r="Q2247" s="33"/>
      <c r="R2247" s="33"/>
      <c r="S2247" s="33"/>
      <c r="T2247" s="33"/>
      <c r="U2247" s="33"/>
      <c r="V2247" s="33"/>
      <c r="W2247" s="33"/>
      <c r="X2247" s="33"/>
      <c r="Y2247" s="33"/>
      <c r="Z2247" s="33"/>
      <c r="AA2247" s="33"/>
      <c r="AB2247" s="33"/>
    </row>
    <row r="2248" spans="1:28">
      <c r="A2248" s="33"/>
      <c r="B2248" s="33"/>
      <c r="C2248" s="33"/>
      <c r="D2248" s="33"/>
      <c r="E2248" s="33"/>
      <c r="F2248" s="33"/>
      <c r="G2248" s="33"/>
      <c r="H2248" s="33"/>
      <c r="I2248" s="33"/>
      <c r="J2248" s="33"/>
      <c r="K2248" s="33"/>
      <c r="L2248" s="33"/>
      <c r="M2248" s="33"/>
      <c r="N2248" s="33"/>
      <c r="O2248" s="33"/>
      <c r="P2248" s="33"/>
      <c r="Q2248" s="33"/>
      <c r="R2248" s="33"/>
      <c r="S2248" s="33"/>
      <c r="T2248" s="33"/>
      <c r="U2248" s="33"/>
      <c r="V2248" s="33"/>
      <c r="W2248" s="33"/>
      <c r="X2248" s="33"/>
      <c r="Y2248" s="33"/>
      <c r="Z2248" s="33"/>
      <c r="AA2248" s="33"/>
      <c r="AB2248" s="33"/>
    </row>
    <row r="2249" spans="1:28">
      <c r="A2249" s="33"/>
      <c r="B2249" s="33"/>
      <c r="C2249" s="33"/>
      <c r="D2249" s="33"/>
      <c r="E2249" s="33"/>
      <c r="F2249" s="33"/>
      <c r="G2249" s="33"/>
      <c r="H2249" s="33"/>
      <c r="I2249" s="33"/>
      <c r="J2249" s="33"/>
      <c r="K2249" s="33"/>
      <c r="L2249" s="33"/>
      <c r="M2249" s="33"/>
      <c r="N2249" s="33"/>
      <c r="O2249" s="33"/>
      <c r="P2249" s="33"/>
      <c r="Q2249" s="33"/>
      <c r="R2249" s="33"/>
      <c r="S2249" s="33"/>
      <c r="T2249" s="33"/>
      <c r="U2249" s="33"/>
      <c r="V2249" s="33"/>
      <c r="W2249" s="33"/>
      <c r="X2249" s="33"/>
      <c r="Y2249" s="33"/>
      <c r="Z2249" s="33"/>
      <c r="AA2249" s="33"/>
      <c r="AB2249" s="33"/>
    </row>
    <row r="2250" spans="1:28">
      <c r="A2250" s="33"/>
      <c r="B2250" s="33"/>
      <c r="C2250" s="33"/>
      <c r="D2250" s="33"/>
      <c r="E2250" s="33"/>
      <c r="F2250" s="33"/>
      <c r="G2250" s="33"/>
      <c r="H2250" s="33"/>
      <c r="I2250" s="33"/>
      <c r="J2250" s="33"/>
      <c r="K2250" s="33"/>
      <c r="L2250" s="33"/>
      <c r="M2250" s="33"/>
      <c r="N2250" s="33"/>
      <c r="O2250" s="33"/>
      <c r="P2250" s="33"/>
      <c r="Q2250" s="33"/>
      <c r="R2250" s="33"/>
      <c r="S2250" s="33"/>
      <c r="T2250" s="33"/>
      <c r="U2250" s="33"/>
      <c r="V2250" s="33"/>
      <c r="W2250" s="33"/>
      <c r="X2250" s="33"/>
      <c r="Y2250" s="33"/>
      <c r="Z2250" s="33"/>
      <c r="AA2250" s="33"/>
      <c r="AB2250" s="33"/>
    </row>
    <row r="2251" spans="1:28">
      <c r="A2251" s="33"/>
      <c r="B2251" s="33"/>
      <c r="C2251" s="33"/>
      <c r="D2251" s="33"/>
      <c r="E2251" s="33"/>
      <c r="F2251" s="33"/>
      <c r="G2251" s="33"/>
      <c r="H2251" s="33"/>
      <c r="I2251" s="33"/>
      <c r="J2251" s="33"/>
      <c r="K2251" s="33"/>
      <c r="L2251" s="33"/>
      <c r="M2251" s="33"/>
      <c r="N2251" s="33"/>
      <c r="O2251" s="33"/>
      <c r="P2251" s="33"/>
      <c r="Q2251" s="33"/>
      <c r="R2251" s="33"/>
      <c r="S2251" s="33"/>
      <c r="T2251" s="33"/>
      <c r="U2251" s="33"/>
      <c r="V2251" s="33"/>
      <c r="W2251" s="33"/>
      <c r="X2251" s="33"/>
      <c r="Y2251" s="33"/>
      <c r="Z2251" s="33"/>
      <c r="AA2251" s="33"/>
      <c r="AB2251" s="33"/>
    </row>
    <row r="2252" spans="1:28">
      <c r="A2252" s="33"/>
      <c r="B2252" s="33"/>
      <c r="C2252" s="33"/>
      <c r="D2252" s="33"/>
      <c r="E2252" s="33"/>
      <c r="F2252" s="33"/>
      <c r="G2252" s="33"/>
      <c r="H2252" s="33"/>
      <c r="I2252" s="33"/>
      <c r="J2252" s="33"/>
      <c r="K2252" s="33"/>
      <c r="L2252" s="33"/>
      <c r="M2252" s="33"/>
      <c r="N2252" s="33"/>
      <c r="O2252" s="33"/>
      <c r="P2252" s="33"/>
      <c r="Q2252" s="33"/>
      <c r="R2252" s="33"/>
      <c r="S2252" s="33"/>
      <c r="T2252" s="33"/>
      <c r="U2252" s="33"/>
      <c r="V2252" s="33"/>
      <c r="W2252" s="33"/>
      <c r="X2252" s="33"/>
      <c r="Y2252" s="33"/>
      <c r="Z2252" s="33"/>
      <c r="AA2252" s="33"/>
      <c r="AB2252" s="33"/>
    </row>
    <row r="2253" spans="1:28">
      <c r="A2253" s="33"/>
      <c r="B2253" s="33"/>
      <c r="C2253" s="33"/>
      <c r="D2253" s="33"/>
      <c r="E2253" s="33"/>
      <c r="F2253" s="33"/>
      <c r="G2253" s="33"/>
      <c r="H2253" s="33"/>
      <c r="I2253" s="33"/>
      <c r="J2253" s="33"/>
      <c r="K2253" s="33"/>
      <c r="L2253" s="33"/>
      <c r="M2253" s="33"/>
      <c r="N2253" s="33"/>
      <c r="O2253" s="33"/>
      <c r="P2253" s="33"/>
      <c r="Q2253" s="33"/>
      <c r="R2253" s="33"/>
      <c r="S2253" s="33"/>
      <c r="T2253" s="33"/>
      <c r="U2253" s="33"/>
      <c r="V2253" s="33"/>
      <c r="W2253" s="33"/>
      <c r="X2253" s="33"/>
      <c r="Y2253" s="33"/>
      <c r="Z2253" s="33"/>
      <c r="AA2253" s="33"/>
      <c r="AB2253" s="33"/>
    </row>
    <row r="2254" spans="1:28">
      <c r="A2254" s="33"/>
      <c r="B2254" s="33"/>
      <c r="C2254" s="33"/>
      <c r="D2254" s="33"/>
      <c r="E2254" s="33"/>
      <c r="F2254" s="33"/>
      <c r="G2254" s="33"/>
      <c r="H2254" s="33"/>
      <c r="I2254" s="33"/>
      <c r="J2254" s="33"/>
      <c r="K2254" s="33"/>
      <c r="L2254" s="33"/>
      <c r="M2254" s="33"/>
      <c r="N2254" s="33"/>
      <c r="O2254" s="33"/>
      <c r="P2254" s="33"/>
      <c r="Q2254" s="33"/>
      <c r="R2254" s="33"/>
      <c r="S2254" s="33"/>
      <c r="T2254" s="33"/>
      <c r="U2254" s="33"/>
      <c r="V2254" s="33"/>
      <c r="W2254" s="33"/>
      <c r="X2254" s="33"/>
      <c r="Y2254" s="33"/>
      <c r="Z2254" s="33"/>
      <c r="AA2254" s="33"/>
      <c r="AB2254" s="33"/>
    </row>
    <row r="2255" spans="1:28">
      <c r="A2255" s="33"/>
      <c r="B2255" s="33"/>
      <c r="C2255" s="33"/>
      <c r="D2255" s="33"/>
      <c r="E2255" s="33"/>
      <c r="F2255" s="33"/>
      <c r="G2255" s="33"/>
      <c r="H2255" s="33"/>
      <c r="I2255" s="33"/>
      <c r="J2255" s="33"/>
      <c r="K2255" s="33"/>
      <c r="L2255" s="33"/>
      <c r="M2255" s="33"/>
      <c r="N2255" s="33"/>
      <c r="O2255" s="33"/>
      <c r="P2255" s="33"/>
      <c r="Q2255" s="33"/>
      <c r="R2255" s="33"/>
      <c r="S2255" s="33"/>
      <c r="T2255" s="33"/>
      <c r="U2255" s="33"/>
      <c r="V2255" s="33"/>
      <c r="W2255" s="33"/>
      <c r="X2255" s="33"/>
      <c r="Y2255" s="33"/>
      <c r="Z2255" s="33"/>
      <c r="AA2255" s="33"/>
      <c r="AB2255" s="33"/>
    </row>
    <row r="2256" spans="1:28">
      <c r="A2256" s="33"/>
      <c r="B2256" s="33"/>
      <c r="C2256" s="33"/>
      <c r="D2256" s="33"/>
      <c r="E2256" s="33"/>
      <c r="F2256" s="33"/>
      <c r="G2256" s="33"/>
      <c r="H2256" s="33"/>
      <c r="I2256" s="33"/>
      <c r="J2256" s="33"/>
      <c r="K2256" s="33"/>
      <c r="L2256" s="33"/>
      <c r="M2256" s="33"/>
      <c r="N2256" s="33"/>
      <c r="O2256" s="33"/>
      <c r="P2256" s="33"/>
      <c r="Q2256" s="33"/>
      <c r="R2256" s="33"/>
      <c r="S2256" s="33"/>
      <c r="T2256" s="33"/>
      <c r="U2256" s="33"/>
      <c r="V2256" s="33"/>
      <c r="W2256" s="33"/>
      <c r="X2256" s="33"/>
      <c r="Y2256" s="33"/>
      <c r="Z2256" s="33"/>
      <c r="AA2256" s="33"/>
      <c r="AB2256" s="33"/>
    </row>
    <row r="2257" spans="1:28">
      <c r="A2257" s="33"/>
      <c r="B2257" s="33"/>
      <c r="C2257" s="33"/>
      <c r="D2257" s="33"/>
      <c r="E2257" s="33"/>
      <c r="F2257" s="33"/>
      <c r="G2257" s="33"/>
      <c r="H2257" s="33"/>
      <c r="I2257" s="33"/>
      <c r="J2257" s="33"/>
      <c r="K2257" s="33"/>
      <c r="L2257" s="33"/>
      <c r="M2257" s="33"/>
      <c r="N2257" s="33"/>
      <c r="O2257" s="33"/>
      <c r="P2257" s="33"/>
      <c r="Q2257" s="33"/>
      <c r="R2257" s="33"/>
      <c r="S2257" s="33"/>
      <c r="T2257" s="33"/>
      <c r="U2257" s="33"/>
      <c r="V2257" s="33"/>
      <c r="W2257" s="33"/>
      <c r="X2257" s="33"/>
      <c r="Y2257" s="33"/>
      <c r="Z2257" s="33"/>
      <c r="AA2257" s="33"/>
      <c r="AB2257" s="33"/>
    </row>
    <row r="2258" spans="1:28">
      <c r="A2258" s="33"/>
      <c r="B2258" s="33"/>
      <c r="C2258" s="33"/>
      <c r="D2258" s="33"/>
      <c r="E2258" s="33"/>
      <c r="F2258" s="33"/>
      <c r="G2258" s="33"/>
      <c r="H2258" s="33"/>
      <c r="I2258" s="33"/>
      <c r="J2258" s="33"/>
      <c r="K2258" s="33"/>
      <c r="L2258" s="33"/>
      <c r="M2258" s="33"/>
      <c r="N2258" s="33"/>
      <c r="O2258" s="33"/>
      <c r="P2258" s="33"/>
      <c r="Q2258" s="33"/>
      <c r="R2258" s="33"/>
      <c r="S2258" s="33"/>
      <c r="T2258" s="33"/>
      <c r="U2258" s="33"/>
      <c r="V2258" s="33"/>
      <c r="W2258" s="33"/>
      <c r="X2258" s="33"/>
      <c r="Y2258" s="33"/>
      <c r="Z2258" s="33"/>
      <c r="AA2258" s="33"/>
      <c r="AB2258" s="33"/>
    </row>
    <row r="2259" spans="1:28">
      <c r="A2259" s="33"/>
      <c r="B2259" s="33"/>
      <c r="C2259" s="33"/>
      <c r="D2259" s="33"/>
      <c r="E2259" s="33"/>
      <c r="F2259" s="33"/>
      <c r="G2259" s="33"/>
      <c r="H2259" s="33"/>
      <c r="I2259" s="33"/>
      <c r="J2259" s="33"/>
      <c r="K2259" s="33"/>
      <c r="L2259" s="33"/>
      <c r="M2259" s="33"/>
      <c r="N2259" s="33"/>
      <c r="O2259" s="33"/>
      <c r="P2259" s="33"/>
      <c r="Q2259" s="33"/>
      <c r="R2259" s="33"/>
      <c r="S2259" s="33"/>
      <c r="T2259" s="33"/>
      <c r="U2259" s="33"/>
      <c r="V2259" s="33"/>
      <c r="W2259" s="33"/>
      <c r="X2259" s="33"/>
      <c r="Y2259" s="33"/>
      <c r="Z2259" s="33"/>
      <c r="AA2259" s="33"/>
      <c r="AB2259" s="33"/>
    </row>
    <row r="2260" spans="1:28">
      <c r="A2260" s="33"/>
      <c r="B2260" s="33"/>
      <c r="C2260" s="33"/>
      <c r="D2260" s="33"/>
      <c r="E2260" s="33"/>
      <c r="F2260" s="33"/>
      <c r="G2260" s="33"/>
      <c r="H2260" s="33"/>
      <c r="I2260" s="33"/>
      <c r="J2260" s="33"/>
      <c r="K2260" s="33"/>
      <c r="L2260" s="33"/>
      <c r="M2260" s="33"/>
      <c r="N2260" s="33"/>
      <c r="O2260" s="33"/>
      <c r="P2260" s="33"/>
      <c r="Q2260" s="33"/>
      <c r="R2260" s="33"/>
      <c r="S2260" s="33"/>
      <c r="T2260" s="33"/>
      <c r="U2260" s="33"/>
      <c r="V2260" s="33"/>
      <c r="W2260" s="33"/>
      <c r="X2260" s="33"/>
      <c r="Y2260" s="33"/>
      <c r="Z2260" s="33"/>
      <c r="AA2260" s="33"/>
      <c r="AB2260" s="33"/>
    </row>
    <row r="2261" spans="1:28">
      <c r="A2261" s="33"/>
      <c r="B2261" s="33"/>
      <c r="C2261" s="33"/>
      <c r="D2261" s="33"/>
      <c r="E2261" s="33"/>
      <c r="F2261" s="33"/>
      <c r="G2261" s="33"/>
      <c r="H2261" s="33"/>
      <c r="I2261" s="33"/>
      <c r="J2261" s="33"/>
      <c r="K2261" s="33"/>
      <c r="L2261" s="33"/>
      <c r="M2261" s="33"/>
      <c r="N2261" s="33"/>
      <c r="O2261" s="33"/>
      <c r="P2261" s="33"/>
      <c r="Q2261" s="33"/>
      <c r="R2261" s="33"/>
      <c r="S2261" s="33"/>
      <c r="T2261" s="33"/>
      <c r="U2261" s="33"/>
      <c r="V2261" s="33"/>
      <c r="W2261" s="33"/>
      <c r="X2261" s="33"/>
      <c r="Y2261" s="33"/>
      <c r="Z2261" s="33"/>
      <c r="AA2261" s="33"/>
      <c r="AB2261" s="33"/>
    </row>
    <row r="2262" spans="1:28">
      <c r="A2262" s="33"/>
      <c r="B2262" s="33"/>
      <c r="C2262" s="33"/>
      <c r="D2262" s="33"/>
      <c r="E2262" s="33"/>
      <c r="F2262" s="33"/>
      <c r="G2262" s="33"/>
      <c r="H2262" s="33"/>
      <c r="I2262" s="33"/>
      <c r="J2262" s="33"/>
      <c r="K2262" s="33"/>
      <c r="L2262" s="33"/>
      <c r="M2262" s="33"/>
      <c r="N2262" s="33"/>
      <c r="O2262" s="33"/>
      <c r="P2262" s="33"/>
      <c r="Q2262" s="33"/>
      <c r="R2262" s="33"/>
      <c r="S2262" s="33"/>
      <c r="T2262" s="33"/>
      <c r="U2262" s="33"/>
      <c r="V2262" s="33"/>
      <c r="W2262" s="33"/>
      <c r="X2262" s="33"/>
      <c r="Y2262" s="33"/>
      <c r="Z2262" s="33"/>
      <c r="AA2262" s="33"/>
      <c r="AB2262" s="33"/>
    </row>
    <row r="2263" spans="1:28">
      <c r="A2263" s="33"/>
      <c r="B2263" s="33"/>
      <c r="C2263" s="33"/>
      <c r="D2263" s="33"/>
      <c r="E2263" s="33"/>
      <c r="F2263" s="33"/>
      <c r="G2263" s="33"/>
      <c r="H2263" s="33"/>
      <c r="I2263" s="33"/>
      <c r="J2263" s="33"/>
      <c r="K2263" s="33"/>
      <c r="L2263" s="33"/>
      <c r="M2263" s="33"/>
      <c r="N2263" s="33"/>
      <c r="O2263" s="33"/>
      <c r="P2263" s="33"/>
      <c r="Q2263" s="33"/>
      <c r="R2263" s="33"/>
      <c r="S2263" s="33"/>
      <c r="T2263" s="33"/>
      <c r="U2263" s="33"/>
      <c r="V2263" s="33"/>
      <c r="W2263" s="33"/>
      <c r="X2263" s="33"/>
      <c r="Y2263" s="33"/>
      <c r="Z2263" s="33"/>
      <c r="AA2263" s="33"/>
      <c r="AB2263" s="33"/>
    </row>
    <row r="2264" spans="1:28">
      <c r="A2264" s="33"/>
      <c r="B2264" s="33"/>
      <c r="C2264" s="33"/>
      <c r="D2264" s="33"/>
      <c r="E2264" s="33"/>
      <c r="F2264" s="33"/>
      <c r="G2264" s="33"/>
      <c r="H2264" s="33"/>
      <c r="I2264" s="33"/>
      <c r="J2264" s="33"/>
      <c r="K2264" s="33"/>
      <c r="L2264" s="33"/>
      <c r="M2264" s="33"/>
      <c r="N2264" s="33"/>
      <c r="O2264" s="33"/>
      <c r="P2264" s="33"/>
      <c r="Q2264" s="33"/>
      <c r="R2264" s="33"/>
      <c r="S2264" s="33"/>
      <c r="T2264" s="33"/>
      <c r="U2264" s="33"/>
      <c r="V2264" s="33"/>
      <c r="W2264" s="33"/>
      <c r="X2264" s="33"/>
      <c r="Y2264" s="33"/>
      <c r="Z2264" s="33"/>
      <c r="AA2264" s="33"/>
      <c r="AB2264" s="33"/>
    </row>
    <row r="2265" spans="1:28">
      <c r="A2265" s="33"/>
      <c r="B2265" s="33"/>
      <c r="C2265" s="33"/>
      <c r="D2265" s="33"/>
      <c r="E2265" s="33"/>
      <c r="F2265" s="33"/>
      <c r="G2265" s="33"/>
      <c r="H2265" s="33"/>
      <c r="I2265" s="33"/>
      <c r="J2265" s="33"/>
      <c r="K2265" s="33"/>
      <c r="L2265" s="33"/>
      <c r="M2265" s="33"/>
      <c r="N2265" s="33"/>
      <c r="O2265" s="33"/>
      <c r="P2265" s="33"/>
      <c r="Q2265" s="33"/>
      <c r="R2265" s="33"/>
      <c r="S2265" s="33"/>
      <c r="T2265" s="33"/>
      <c r="U2265" s="33"/>
      <c r="V2265" s="33"/>
      <c r="W2265" s="33"/>
      <c r="X2265" s="33"/>
      <c r="Y2265" s="33"/>
      <c r="Z2265" s="33"/>
      <c r="AA2265" s="33"/>
      <c r="AB2265" s="33"/>
    </row>
    <row r="2266" spans="1:28">
      <c r="A2266" s="33"/>
      <c r="B2266" s="33"/>
      <c r="C2266" s="33"/>
      <c r="D2266" s="33"/>
      <c r="E2266" s="33"/>
      <c r="F2266" s="33"/>
      <c r="G2266" s="33"/>
      <c r="H2266" s="33"/>
      <c r="I2266" s="33"/>
      <c r="J2266" s="33"/>
      <c r="K2266" s="33"/>
      <c r="L2266" s="33"/>
      <c r="M2266" s="33"/>
      <c r="N2266" s="33"/>
      <c r="O2266" s="33"/>
      <c r="P2266" s="33"/>
      <c r="Q2266" s="33"/>
      <c r="R2266" s="33"/>
      <c r="S2266" s="33"/>
      <c r="T2266" s="33"/>
      <c r="U2266" s="33"/>
      <c r="V2266" s="33"/>
      <c r="W2266" s="33"/>
      <c r="X2266" s="33"/>
      <c r="Y2266" s="33"/>
      <c r="Z2266" s="33"/>
      <c r="AA2266" s="33"/>
      <c r="AB2266" s="33"/>
    </row>
    <row r="2267" spans="1:28">
      <c r="A2267" s="33"/>
      <c r="B2267" s="33"/>
      <c r="C2267" s="33"/>
      <c r="D2267" s="33"/>
      <c r="E2267" s="33"/>
      <c r="F2267" s="33"/>
      <c r="G2267" s="33"/>
      <c r="H2267" s="33"/>
      <c r="I2267" s="33"/>
      <c r="J2267" s="33"/>
      <c r="K2267" s="33"/>
      <c r="L2267" s="33"/>
      <c r="M2267" s="33"/>
      <c r="N2267" s="33"/>
      <c r="O2267" s="33"/>
      <c r="P2267" s="33"/>
      <c r="Q2267" s="33"/>
      <c r="R2267" s="33"/>
      <c r="S2267" s="33"/>
      <c r="T2267" s="33"/>
      <c r="U2267" s="33"/>
      <c r="V2267" s="33"/>
      <c r="W2267" s="33"/>
      <c r="X2267" s="33"/>
      <c r="Y2267" s="33"/>
      <c r="Z2267" s="33"/>
      <c r="AA2267" s="33"/>
      <c r="AB2267" s="33"/>
    </row>
    <row r="2268" spans="1:28">
      <c r="A2268" s="33"/>
      <c r="B2268" s="33"/>
      <c r="C2268" s="33"/>
      <c r="D2268" s="33"/>
      <c r="E2268" s="33"/>
      <c r="F2268" s="33"/>
      <c r="G2268" s="33"/>
      <c r="H2268" s="33"/>
      <c r="I2268" s="33"/>
      <c r="J2268" s="33"/>
      <c r="K2268" s="33"/>
      <c r="L2268" s="33"/>
      <c r="M2268" s="33"/>
      <c r="N2268" s="33"/>
      <c r="O2268" s="33"/>
      <c r="P2268" s="33"/>
      <c r="Q2268" s="33"/>
      <c r="R2268" s="33"/>
      <c r="S2268" s="33"/>
      <c r="T2268" s="33"/>
      <c r="U2268" s="33"/>
      <c r="V2268" s="33"/>
      <c r="W2268" s="33"/>
      <c r="X2268" s="33"/>
      <c r="Y2268" s="33"/>
      <c r="Z2268" s="33"/>
      <c r="AA2268" s="33"/>
      <c r="AB2268" s="33"/>
    </row>
    <row r="2269" spans="1:28">
      <c r="A2269" s="33"/>
      <c r="B2269" s="33"/>
      <c r="C2269" s="33"/>
      <c r="D2269" s="33"/>
      <c r="E2269" s="33"/>
      <c r="F2269" s="33"/>
      <c r="G2269" s="33"/>
      <c r="H2269" s="33"/>
      <c r="I2269" s="33"/>
      <c r="J2269" s="33"/>
      <c r="K2269" s="33"/>
      <c r="L2269" s="33"/>
      <c r="M2269" s="33"/>
      <c r="N2269" s="33"/>
      <c r="O2269" s="33"/>
      <c r="P2269" s="33"/>
      <c r="Q2269" s="33"/>
      <c r="R2269" s="33"/>
      <c r="S2269" s="33"/>
      <c r="T2269" s="33"/>
      <c r="U2269" s="33"/>
      <c r="V2269" s="33"/>
      <c r="W2269" s="33"/>
      <c r="X2269" s="33"/>
      <c r="Y2269" s="33"/>
      <c r="Z2269" s="33"/>
      <c r="AA2269" s="33"/>
      <c r="AB2269" s="33"/>
    </row>
    <row r="2270" spans="1:28">
      <c r="A2270" s="33"/>
      <c r="B2270" s="33"/>
      <c r="C2270" s="33"/>
      <c r="D2270" s="33"/>
      <c r="E2270" s="33"/>
      <c r="F2270" s="33"/>
      <c r="G2270" s="33"/>
      <c r="H2270" s="33"/>
      <c r="I2270" s="33"/>
      <c r="J2270" s="33"/>
      <c r="K2270" s="33"/>
      <c r="L2270" s="33"/>
      <c r="M2270" s="33"/>
      <c r="N2270" s="33"/>
      <c r="O2270" s="33"/>
      <c r="P2270" s="33"/>
      <c r="Q2270" s="33"/>
      <c r="R2270" s="33"/>
      <c r="S2270" s="33"/>
      <c r="T2270" s="33"/>
      <c r="U2270" s="33"/>
      <c r="V2270" s="33"/>
      <c r="W2270" s="33"/>
      <c r="X2270" s="33"/>
      <c r="Y2270" s="33"/>
      <c r="Z2270" s="33"/>
      <c r="AA2270" s="33"/>
      <c r="AB2270" s="33"/>
    </row>
    <row r="2271" spans="1:28">
      <c r="A2271" s="33"/>
      <c r="B2271" s="33"/>
      <c r="C2271" s="33"/>
      <c r="D2271" s="33"/>
      <c r="E2271" s="33"/>
      <c r="F2271" s="33"/>
      <c r="G2271" s="33"/>
      <c r="H2271" s="33"/>
      <c r="I2271" s="33"/>
      <c r="J2271" s="33"/>
      <c r="K2271" s="33"/>
      <c r="L2271" s="33"/>
      <c r="M2271" s="33"/>
      <c r="N2271" s="33"/>
      <c r="O2271" s="33"/>
      <c r="P2271" s="33"/>
      <c r="Q2271" s="33"/>
      <c r="R2271" s="33"/>
      <c r="S2271" s="33"/>
      <c r="T2271" s="33"/>
      <c r="U2271" s="33"/>
      <c r="V2271" s="33"/>
      <c r="W2271" s="33"/>
      <c r="X2271" s="33"/>
      <c r="Y2271" s="33"/>
      <c r="Z2271" s="33"/>
      <c r="AA2271" s="33"/>
      <c r="AB2271" s="33"/>
    </row>
    <row r="2272" spans="1:28">
      <c r="A2272" s="33"/>
      <c r="B2272" s="33"/>
      <c r="C2272" s="33"/>
      <c r="D2272" s="33"/>
      <c r="E2272" s="33"/>
      <c r="F2272" s="33"/>
      <c r="G2272" s="33"/>
      <c r="H2272" s="33"/>
      <c r="I2272" s="33"/>
      <c r="J2272" s="33"/>
      <c r="K2272" s="33"/>
      <c r="L2272" s="33"/>
      <c r="M2272" s="33"/>
      <c r="N2272" s="33"/>
      <c r="O2272" s="33"/>
      <c r="P2272" s="33"/>
      <c r="Q2272" s="33"/>
      <c r="R2272" s="33"/>
      <c r="S2272" s="33"/>
      <c r="T2272" s="33"/>
      <c r="U2272" s="33"/>
      <c r="V2272" s="33"/>
      <c r="W2272" s="33"/>
      <c r="X2272" s="33"/>
      <c r="Y2272" s="33"/>
      <c r="Z2272" s="33"/>
      <c r="AA2272" s="33"/>
      <c r="AB2272" s="33"/>
    </row>
    <row r="2273" spans="1:28">
      <c r="A2273" s="33"/>
      <c r="B2273" s="33"/>
      <c r="C2273" s="33"/>
      <c r="D2273" s="33"/>
      <c r="E2273" s="33"/>
      <c r="F2273" s="33"/>
      <c r="G2273" s="33"/>
      <c r="H2273" s="33"/>
      <c r="I2273" s="33"/>
      <c r="J2273" s="33"/>
      <c r="K2273" s="33"/>
      <c r="L2273" s="33"/>
      <c r="M2273" s="33"/>
      <c r="N2273" s="33"/>
      <c r="O2273" s="33"/>
      <c r="P2273" s="33"/>
      <c r="Q2273" s="33"/>
      <c r="R2273" s="33"/>
      <c r="S2273" s="33"/>
      <c r="T2273" s="33"/>
      <c r="U2273" s="33"/>
      <c r="V2273" s="33"/>
      <c r="W2273" s="33"/>
      <c r="X2273" s="33"/>
      <c r="Y2273" s="33"/>
      <c r="Z2273" s="33"/>
      <c r="AA2273" s="33"/>
      <c r="AB2273" s="33"/>
    </row>
    <row r="2274" spans="1:28">
      <c r="A2274" s="33"/>
      <c r="B2274" s="33"/>
      <c r="C2274" s="33"/>
      <c r="D2274" s="33"/>
      <c r="E2274" s="33"/>
      <c r="F2274" s="33"/>
      <c r="G2274" s="33"/>
      <c r="H2274" s="33"/>
      <c r="I2274" s="33"/>
      <c r="J2274" s="33"/>
      <c r="K2274" s="33"/>
      <c r="L2274" s="33"/>
      <c r="M2274" s="33"/>
      <c r="N2274" s="33"/>
      <c r="O2274" s="33"/>
      <c r="P2274" s="33"/>
      <c r="Q2274" s="33"/>
      <c r="R2274" s="33"/>
      <c r="S2274" s="33"/>
      <c r="T2274" s="33"/>
      <c r="U2274" s="33"/>
      <c r="V2274" s="33"/>
      <c r="W2274" s="33"/>
      <c r="X2274" s="33"/>
      <c r="Y2274" s="33"/>
      <c r="Z2274" s="33"/>
      <c r="AA2274" s="33"/>
      <c r="AB2274" s="33"/>
    </row>
    <row r="2275" spans="1:28">
      <c r="A2275" s="33"/>
      <c r="B2275" s="33"/>
      <c r="C2275" s="33"/>
      <c r="D2275" s="33"/>
      <c r="E2275" s="33"/>
      <c r="F2275" s="33"/>
      <c r="G2275" s="33"/>
      <c r="H2275" s="33"/>
      <c r="I2275" s="33"/>
      <c r="J2275" s="33"/>
      <c r="K2275" s="33"/>
      <c r="L2275" s="33"/>
      <c r="M2275" s="33"/>
      <c r="N2275" s="33"/>
      <c r="O2275" s="33"/>
      <c r="P2275" s="33"/>
      <c r="Q2275" s="33"/>
      <c r="R2275" s="33"/>
      <c r="S2275" s="33"/>
      <c r="T2275" s="33"/>
      <c r="U2275" s="33"/>
      <c r="V2275" s="33"/>
      <c r="W2275" s="33"/>
      <c r="X2275" s="33"/>
      <c r="Y2275" s="33"/>
      <c r="Z2275" s="33"/>
      <c r="AA2275" s="33"/>
      <c r="AB2275" s="33"/>
    </row>
    <row r="2276" spans="1:28">
      <c r="A2276" s="33"/>
      <c r="B2276" s="33"/>
      <c r="C2276" s="33"/>
      <c r="D2276" s="33"/>
      <c r="E2276" s="33"/>
      <c r="F2276" s="33"/>
      <c r="G2276" s="33"/>
      <c r="H2276" s="33"/>
      <c r="I2276" s="33"/>
      <c r="J2276" s="33"/>
      <c r="K2276" s="33"/>
      <c r="L2276" s="33"/>
      <c r="M2276" s="33"/>
      <c r="N2276" s="33"/>
      <c r="O2276" s="33"/>
      <c r="P2276" s="33"/>
      <c r="Q2276" s="33"/>
      <c r="R2276" s="33"/>
      <c r="S2276" s="33"/>
      <c r="T2276" s="33"/>
      <c r="U2276" s="33"/>
      <c r="V2276" s="33"/>
      <c r="W2276" s="33"/>
      <c r="X2276" s="33"/>
      <c r="Y2276" s="33"/>
      <c r="Z2276" s="33"/>
      <c r="AA2276" s="33"/>
      <c r="AB2276" s="33"/>
    </row>
    <row r="2277" spans="1:28">
      <c r="A2277" s="33"/>
      <c r="B2277" s="33"/>
      <c r="C2277" s="33"/>
      <c r="D2277" s="33"/>
      <c r="E2277" s="33"/>
      <c r="F2277" s="33"/>
      <c r="G2277" s="33"/>
      <c r="H2277" s="33"/>
      <c r="I2277" s="33"/>
      <c r="J2277" s="33"/>
      <c r="K2277" s="33"/>
      <c r="L2277" s="33"/>
      <c r="M2277" s="33"/>
      <c r="N2277" s="33"/>
      <c r="O2277" s="33"/>
      <c r="P2277" s="33"/>
      <c r="Q2277" s="33"/>
      <c r="R2277" s="33"/>
      <c r="S2277" s="33"/>
      <c r="T2277" s="33"/>
      <c r="U2277" s="33"/>
      <c r="V2277" s="33"/>
      <c r="W2277" s="33"/>
      <c r="X2277" s="33"/>
      <c r="Y2277" s="33"/>
      <c r="Z2277" s="33"/>
      <c r="AA2277" s="33"/>
      <c r="AB2277" s="33"/>
    </row>
    <row r="2278" spans="1:28">
      <c r="A2278" s="33"/>
      <c r="B2278" s="33"/>
      <c r="C2278" s="33"/>
      <c r="D2278" s="33"/>
      <c r="E2278" s="33"/>
      <c r="F2278" s="33"/>
      <c r="G2278" s="33"/>
      <c r="H2278" s="33"/>
      <c r="I2278" s="33"/>
      <c r="J2278" s="33"/>
      <c r="K2278" s="33"/>
      <c r="L2278" s="33"/>
      <c r="M2278" s="33"/>
      <c r="N2278" s="33"/>
      <c r="O2278" s="33"/>
      <c r="P2278" s="33"/>
      <c r="Q2278" s="33"/>
      <c r="R2278" s="33"/>
      <c r="S2278" s="33"/>
      <c r="T2278" s="33"/>
      <c r="U2278" s="33"/>
      <c r="V2278" s="33"/>
      <c r="W2278" s="33"/>
      <c r="X2278" s="33"/>
      <c r="Y2278" s="33"/>
      <c r="Z2278" s="33"/>
      <c r="AA2278" s="33"/>
      <c r="AB2278" s="33"/>
    </row>
    <row r="2279" spans="1:28">
      <c r="A2279" s="33"/>
      <c r="B2279" s="33"/>
      <c r="C2279" s="33"/>
      <c r="D2279" s="33"/>
      <c r="E2279" s="33"/>
      <c r="F2279" s="33"/>
      <c r="G2279" s="33"/>
      <c r="H2279" s="33"/>
      <c r="I2279" s="33"/>
      <c r="J2279" s="33"/>
      <c r="K2279" s="33"/>
      <c r="L2279" s="33"/>
      <c r="M2279" s="33"/>
      <c r="N2279" s="33"/>
      <c r="O2279" s="33"/>
      <c r="P2279" s="33"/>
      <c r="Q2279" s="33"/>
      <c r="R2279" s="33"/>
      <c r="S2279" s="33"/>
      <c r="T2279" s="33"/>
      <c r="U2279" s="33"/>
      <c r="V2279" s="33"/>
      <c r="W2279" s="33"/>
      <c r="X2279" s="33"/>
      <c r="Y2279" s="33"/>
      <c r="Z2279" s="33"/>
      <c r="AA2279" s="33"/>
      <c r="AB2279" s="33"/>
    </row>
    <row r="2280" spans="1:28">
      <c r="A2280" s="33"/>
      <c r="B2280" s="33"/>
      <c r="C2280" s="33"/>
      <c r="D2280" s="33"/>
      <c r="E2280" s="33"/>
      <c r="F2280" s="33"/>
      <c r="G2280" s="33"/>
      <c r="H2280" s="33"/>
      <c r="I2280" s="33"/>
      <c r="J2280" s="33"/>
      <c r="K2280" s="33"/>
      <c r="L2280" s="33"/>
      <c r="M2280" s="33"/>
      <c r="N2280" s="33"/>
      <c r="O2280" s="33"/>
      <c r="P2280" s="33"/>
      <c r="Q2280" s="33"/>
      <c r="R2280" s="33"/>
      <c r="S2280" s="33"/>
      <c r="T2280" s="33"/>
      <c r="U2280" s="33"/>
      <c r="V2280" s="33"/>
      <c r="W2280" s="33"/>
      <c r="X2280" s="33"/>
      <c r="Y2280" s="33"/>
      <c r="Z2280" s="33"/>
      <c r="AA2280" s="33"/>
      <c r="AB2280" s="33"/>
    </row>
    <row r="2281" spans="1:28">
      <c r="A2281" s="33"/>
      <c r="B2281" s="33"/>
      <c r="C2281" s="33"/>
      <c r="D2281" s="33"/>
      <c r="E2281" s="33"/>
      <c r="F2281" s="33"/>
      <c r="G2281" s="33"/>
      <c r="H2281" s="33"/>
      <c r="I2281" s="33"/>
      <c r="J2281" s="33"/>
      <c r="K2281" s="33"/>
      <c r="L2281" s="33"/>
      <c r="M2281" s="33"/>
      <c r="N2281" s="33"/>
      <c r="O2281" s="33"/>
      <c r="P2281" s="33"/>
      <c r="Q2281" s="33"/>
      <c r="R2281" s="33"/>
      <c r="S2281" s="33"/>
      <c r="T2281" s="33"/>
      <c r="U2281" s="33"/>
      <c r="V2281" s="33"/>
      <c r="W2281" s="33"/>
      <c r="X2281" s="33"/>
      <c r="Y2281" s="33"/>
      <c r="Z2281" s="33"/>
      <c r="AA2281" s="33"/>
      <c r="AB2281" s="33"/>
    </row>
    <row r="2282" spans="1:28">
      <c r="A2282" s="33"/>
      <c r="B2282" s="33"/>
      <c r="C2282" s="33"/>
      <c r="D2282" s="33"/>
      <c r="E2282" s="33"/>
      <c r="F2282" s="33"/>
      <c r="G2282" s="33"/>
      <c r="H2282" s="33"/>
      <c r="I2282" s="33"/>
      <c r="J2282" s="33"/>
      <c r="K2282" s="33"/>
      <c r="L2282" s="33"/>
      <c r="M2282" s="33"/>
      <c r="N2282" s="33"/>
      <c r="O2282" s="33"/>
      <c r="P2282" s="33"/>
      <c r="Q2282" s="33"/>
      <c r="R2282" s="33"/>
      <c r="S2282" s="33"/>
      <c r="T2282" s="33"/>
      <c r="U2282" s="33"/>
      <c r="V2282" s="33"/>
      <c r="W2282" s="33"/>
      <c r="X2282" s="33"/>
      <c r="Y2282" s="33"/>
      <c r="Z2282" s="33"/>
      <c r="AA2282" s="33"/>
      <c r="AB2282" s="33"/>
    </row>
    <row r="2283" spans="1:28">
      <c r="A2283" s="33"/>
      <c r="B2283" s="33"/>
      <c r="C2283" s="33"/>
      <c r="D2283" s="33"/>
      <c r="E2283" s="33"/>
      <c r="F2283" s="33"/>
      <c r="G2283" s="33"/>
      <c r="H2283" s="33"/>
      <c r="I2283" s="33"/>
      <c r="J2283" s="33"/>
      <c r="K2283" s="33"/>
      <c r="L2283" s="33"/>
      <c r="M2283" s="33"/>
      <c r="N2283" s="33"/>
      <c r="O2283" s="33"/>
      <c r="P2283" s="33"/>
      <c r="Q2283" s="33"/>
      <c r="R2283" s="33"/>
      <c r="S2283" s="33"/>
      <c r="T2283" s="33"/>
      <c r="U2283" s="33"/>
      <c r="V2283" s="33"/>
      <c r="W2283" s="33"/>
      <c r="X2283" s="33"/>
      <c r="Y2283" s="33"/>
      <c r="Z2283" s="33"/>
      <c r="AA2283" s="33"/>
      <c r="AB2283" s="33"/>
    </row>
    <row r="2284" spans="1:28">
      <c r="A2284" s="33"/>
      <c r="B2284" s="33"/>
      <c r="C2284" s="33"/>
      <c r="D2284" s="33"/>
      <c r="E2284" s="33"/>
      <c r="F2284" s="33"/>
      <c r="G2284" s="33"/>
      <c r="H2284" s="33"/>
      <c r="I2284" s="33"/>
      <c r="J2284" s="33"/>
      <c r="K2284" s="33"/>
      <c r="L2284" s="33"/>
      <c r="M2284" s="33"/>
      <c r="N2284" s="33"/>
      <c r="O2284" s="33"/>
      <c r="P2284" s="33"/>
      <c r="Q2284" s="33"/>
      <c r="R2284" s="33"/>
      <c r="S2284" s="33"/>
      <c r="T2284" s="33"/>
      <c r="U2284" s="33"/>
      <c r="V2284" s="33"/>
      <c r="W2284" s="33"/>
      <c r="X2284" s="33"/>
      <c r="Y2284" s="33"/>
      <c r="Z2284" s="33"/>
      <c r="AA2284" s="33"/>
      <c r="AB2284" s="33"/>
    </row>
    <row r="2285" spans="1:28">
      <c r="A2285" s="33"/>
      <c r="B2285" s="33"/>
      <c r="C2285" s="33"/>
      <c r="D2285" s="33"/>
      <c r="E2285" s="33"/>
      <c r="F2285" s="33"/>
      <c r="G2285" s="33"/>
      <c r="H2285" s="33"/>
      <c r="I2285" s="33"/>
      <c r="J2285" s="33"/>
      <c r="K2285" s="33"/>
      <c r="L2285" s="33"/>
      <c r="M2285" s="33"/>
      <c r="N2285" s="33"/>
      <c r="O2285" s="33"/>
      <c r="P2285" s="33"/>
      <c r="Q2285" s="33"/>
      <c r="R2285" s="33"/>
      <c r="S2285" s="33"/>
      <c r="T2285" s="33"/>
      <c r="U2285" s="33"/>
      <c r="V2285" s="33"/>
      <c r="W2285" s="33"/>
      <c r="X2285" s="33"/>
      <c r="Y2285" s="33"/>
      <c r="Z2285" s="33"/>
      <c r="AA2285" s="33"/>
      <c r="AB2285" s="33"/>
    </row>
    <row r="2286" spans="1:28">
      <c r="A2286" s="33"/>
      <c r="B2286" s="33"/>
      <c r="C2286" s="33"/>
      <c r="D2286" s="33"/>
      <c r="E2286" s="33"/>
      <c r="F2286" s="33"/>
      <c r="G2286" s="33"/>
      <c r="H2286" s="33"/>
      <c r="I2286" s="33"/>
      <c r="J2286" s="33"/>
      <c r="K2286" s="33"/>
      <c r="L2286" s="33"/>
      <c r="M2286" s="33"/>
      <c r="N2286" s="33"/>
      <c r="O2286" s="33"/>
      <c r="P2286" s="33"/>
      <c r="Q2286" s="33"/>
      <c r="R2286" s="33"/>
      <c r="S2286" s="33"/>
      <c r="T2286" s="33"/>
      <c r="U2286" s="33"/>
      <c r="V2286" s="33"/>
      <c r="W2286" s="33"/>
      <c r="X2286" s="33"/>
      <c r="Y2286" s="33"/>
      <c r="Z2286" s="33"/>
      <c r="AA2286" s="33"/>
      <c r="AB2286" s="33"/>
    </row>
    <row r="2287" spans="1:28">
      <c r="A2287" s="33"/>
      <c r="B2287" s="33"/>
      <c r="C2287" s="33"/>
      <c r="D2287" s="33"/>
      <c r="E2287" s="33"/>
      <c r="F2287" s="33"/>
      <c r="G2287" s="33"/>
      <c r="H2287" s="33"/>
      <c r="I2287" s="33"/>
      <c r="J2287" s="33"/>
      <c r="K2287" s="33"/>
      <c r="L2287" s="33"/>
      <c r="M2287" s="33"/>
      <c r="N2287" s="33"/>
      <c r="O2287" s="33"/>
      <c r="P2287" s="33"/>
      <c r="Q2287" s="33"/>
      <c r="R2287" s="33"/>
      <c r="S2287" s="33"/>
      <c r="T2287" s="33"/>
      <c r="U2287" s="33"/>
      <c r="V2287" s="33"/>
      <c r="W2287" s="33"/>
      <c r="X2287" s="33"/>
      <c r="Y2287" s="33"/>
      <c r="Z2287" s="33"/>
      <c r="AA2287" s="33"/>
      <c r="AB2287" s="33"/>
    </row>
    <row r="2288" spans="1:28">
      <c r="A2288" s="33"/>
      <c r="B2288" s="33"/>
      <c r="C2288" s="33"/>
      <c r="D2288" s="33"/>
      <c r="E2288" s="33"/>
      <c r="F2288" s="33"/>
      <c r="G2288" s="33"/>
      <c r="H2288" s="33"/>
      <c r="I2288" s="33"/>
      <c r="J2288" s="33"/>
      <c r="K2288" s="33"/>
      <c r="L2288" s="33"/>
      <c r="M2288" s="33"/>
      <c r="N2288" s="33"/>
      <c r="O2288" s="33"/>
      <c r="P2288" s="33"/>
      <c r="Q2288" s="33"/>
      <c r="R2288" s="33"/>
      <c r="S2288" s="33"/>
      <c r="T2288" s="33"/>
      <c r="U2288" s="33"/>
      <c r="V2288" s="33"/>
      <c r="W2288" s="33"/>
      <c r="X2288" s="33"/>
      <c r="Y2288" s="33"/>
      <c r="Z2288" s="33"/>
      <c r="AA2288" s="33"/>
      <c r="AB2288" s="33"/>
    </row>
    <row r="2289" spans="1:28">
      <c r="A2289" s="33"/>
      <c r="B2289" s="33"/>
      <c r="C2289" s="33"/>
      <c r="D2289" s="33"/>
      <c r="E2289" s="33"/>
      <c r="F2289" s="33"/>
      <c r="G2289" s="33"/>
      <c r="H2289" s="33"/>
      <c r="I2289" s="33"/>
      <c r="J2289" s="33"/>
      <c r="K2289" s="33"/>
      <c r="L2289" s="33"/>
      <c r="M2289" s="33"/>
      <c r="N2289" s="33"/>
      <c r="O2289" s="33"/>
      <c r="P2289" s="33"/>
      <c r="Q2289" s="33"/>
      <c r="R2289" s="33"/>
      <c r="S2289" s="33"/>
      <c r="T2289" s="33"/>
      <c r="U2289" s="33"/>
      <c r="V2289" s="33"/>
      <c r="W2289" s="33"/>
      <c r="X2289" s="33"/>
      <c r="Y2289" s="33"/>
      <c r="Z2289" s="33"/>
      <c r="AA2289" s="33"/>
      <c r="AB2289" s="33"/>
    </row>
    <row r="2290" spans="1:28">
      <c r="A2290" s="33"/>
      <c r="B2290" s="33"/>
      <c r="C2290" s="33"/>
      <c r="D2290" s="33"/>
      <c r="E2290" s="33"/>
      <c r="F2290" s="33"/>
      <c r="G2290" s="33"/>
      <c r="H2290" s="33"/>
      <c r="I2290" s="33"/>
      <c r="J2290" s="33"/>
      <c r="K2290" s="33"/>
      <c r="L2290" s="33"/>
      <c r="M2290" s="33"/>
      <c r="N2290" s="33"/>
      <c r="O2290" s="33"/>
      <c r="P2290" s="33"/>
      <c r="Q2290" s="33"/>
      <c r="R2290" s="33"/>
      <c r="S2290" s="33"/>
      <c r="T2290" s="33"/>
      <c r="U2290" s="33"/>
      <c r="V2290" s="33"/>
      <c r="W2290" s="33"/>
      <c r="X2290" s="33"/>
      <c r="Y2290" s="33"/>
      <c r="Z2290" s="33"/>
      <c r="AA2290" s="33"/>
      <c r="AB2290" s="33"/>
    </row>
    <row r="2291" spans="1:28">
      <c r="A2291" s="33"/>
      <c r="B2291" s="33"/>
      <c r="C2291" s="33"/>
      <c r="D2291" s="33"/>
      <c r="E2291" s="33"/>
      <c r="F2291" s="33"/>
      <c r="G2291" s="33"/>
      <c r="H2291" s="33"/>
      <c r="I2291" s="33"/>
      <c r="J2291" s="33"/>
      <c r="K2291" s="33"/>
      <c r="L2291" s="33"/>
      <c r="M2291" s="33"/>
      <c r="N2291" s="33"/>
      <c r="O2291" s="33"/>
      <c r="P2291" s="33"/>
      <c r="Q2291" s="33"/>
      <c r="R2291" s="33"/>
      <c r="S2291" s="33"/>
      <c r="T2291" s="33"/>
      <c r="U2291" s="33"/>
      <c r="V2291" s="33"/>
      <c r="W2291" s="33"/>
      <c r="X2291" s="33"/>
      <c r="Y2291" s="33"/>
      <c r="Z2291" s="33"/>
      <c r="AA2291" s="33"/>
      <c r="AB2291" s="33"/>
    </row>
    <row r="2292" spans="1:28">
      <c r="A2292" s="33"/>
      <c r="B2292" s="33"/>
      <c r="C2292" s="33"/>
      <c r="D2292" s="33"/>
      <c r="E2292" s="33"/>
      <c r="F2292" s="33"/>
      <c r="G2292" s="33"/>
      <c r="H2292" s="33"/>
      <c r="I2292" s="33"/>
      <c r="J2292" s="33"/>
      <c r="K2292" s="33"/>
      <c r="L2292" s="33"/>
      <c r="M2292" s="33"/>
      <c r="N2292" s="33"/>
      <c r="O2292" s="33"/>
      <c r="P2292" s="33"/>
      <c r="Q2292" s="33"/>
      <c r="R2292" s="33"/>
      <c r="S2292" s="33"/>
      <c r="T2292" s="33"/>
      <c r="U2292" s="33"/>
      <c r="V2292" s="33"/>
      <c r="W2292" s="33"/>
      <c r="X2292" s="33"/>
      <c r="Y2292" s="33"/>
      <c r="Z2292" s="33"/>
      <c r="AA2292" s="33"/>
      <c r="AB2292" s="33"/>
    </row>
    <row r="2293" spans="1:28">
      <c r="A2293" s="33"/>
      <c r="B2293" s="33"/>
      <c r="C2293" s="33"/>
      <c r="D2293" s="33"/>
      <c r="E2293" s="33"/>
      <c r="F2293" s="33"/>
      <c r="G2293" s="33"/>
      <c r="H2293" s="33"/>
      <c r="I2293" s="33"/>
      <c r="J2293" s="33"/>
      <c r="K2293" s="33"/>
      <c r="L2293" s="33"/>
      <c r="M2293" s="33"/>
      <c r="N2293" s="33"/>
      <c r="O2293" s="33"/>
      <c r="P2293" s="33"/>
      <c r="Q2293" s="33"/>
      <c r="R2293" s="33"/>
      <c r="S2293" s="33"/>
      <c r="T2293" s="33"/>
      <c r="U2293" s="33"/>
      <c r="V2293" s="33"/>
      <c r="W2293" s="33"/>
      <c r="X2293" s="33"/>
      <c r="Y2293" s="33"/>
      <c r="Z2293" s="33"/>
      <c r="AA2293" s="33"/>
      <c r="AB2293" s="33"/>
    </row>
    <row r="2294" spans="1:28">
      <c r="A2294" s="33"/>
      <c r="B2294" s="33"/>
      <c r="C2294" s="33"/>
      <c r="D2294" s="33"/>
      <c r="E2294" s="33"/>
      <c r="F2294" s="33"/>
      <c r="G2294" s="33"/>
      <c r="H2294" s="33"/>
      <c r="I2294" s="33"/>
      <c r="J2294" s="33"/>
      <c r="K2294" s="33"/>
      <c r="L2294" s="33"/>
      <c r="M2294" s="33"/>
      <c r="N2294" s="33"/>
      <c r="O2294" s="33"/>
      <c r="P2294" s="33"/>
      <c r="Q2294" s="33"/>
      <c r="R2294" s="33"/>
      <c r="S2294" s="33"/>
      <c r="T2294" s="33"/>
      <c r="U2294" s="33"/>
      <c r="V2294" s="33"/>
      <c r="W2294" s="33"/>
      <c r="X2294" s="33"/>
      <c r="Y2294" s="33"/>
      <c r="Z2294" s="33"/>
      <c r="AA2294" s="33"/>
      <c r="AB2294" s="33"/>
    </row>
    <row r="2295" spans="1:28">
      <c r="A2295" s="33"/>
      <c r="B2295" s="33"/>
      <c r="C2295" s="33"/>
      <c r="D2295" s="33"/>
      <c r="E2295" s="33"/>
      <c r="F2295" s="33"/>
      <c r="G2295" s="33"/>
      <c r="H2295" s="33"/>
      <c r="I2295" s="33"/>
      <c r="J2295" s="33"/>
      <c r="K2295" s="33"/>
      <c r="L2295" s="33"/>
      <c r="M2295" s="33"/>
      <c r="N2295" s="33"/>
      <c r="O2295" s="33"/>
      <c r="P2295" s="33"/>
      <c r="Q2295" s="33"/>
      <c r="R2295" s="33"/>
      <c r="S2295" s="33"/>
      <c r="T2295" s="33"/>
      <c r="U2295" s="33"/>
      <c r="V2295" s="33"/>
      <c r="W2295" s="33"/>
      <c r="X2295" s="33"/>
      <c r="Y2295" s="33"/>
      <c r="Z2295" s="33"/>
      <c r="AA2295" s="33"/>
      <c r="AB2295" s="33"/>
    </row>
    <row r="2296" spans="1:28">
      <c r="A2296" s="33"/>
      <c r="B2296" s="33"/>
      <c r="C2296" s="33"/>
      <c r="D2296" s="33"/>
      <c r="E2296" s="33"/>
      <c r="F2296" s="33"/>
      <c r="G2296" s="33"/>
      <c r="H2296" s="33"/>
      <c r="I2296" s="33"/>
      <c r="J2296" s="33"/>
      <c r="K2296" s="33"/>
      <c r="L2296" s="33"/>
      <c r="M2296" s="33"/>
      <c r="N2296" s="33"/>
      <c r="O2296" s="33"/>
      <c r="P2296" s="33"/>
      <c r="Q2296" s="33"/>
      <c r="R2296" s="33"/>
      <c r="S2296" s="33"/>
      <c r="T2296" s="33"/>
      <c r="U2296" s="33"/>
      <c r="V2296" s="33"/>
      <c r="W2296" s="33"/>
      <c r="X2296" s="33"/>
      <c r="Y2296" s="33"/>
      <c r="Z2296" s="33"/>
      <c r="AA2296" s="33"/>
      <c r="AB2296" s="33"/>
    </row>
    <row r="2297" spans="1:28">
      <c r="A2297" s="33"/>
      <c r="B2297" s="33"/>
      <c r="C2297" s="33"/>
      <c r="D2297" s="33"/>
      <c r="E2297" s="33"/>
      <c r="F2297" s="33"/>
      <c r="G2297" s="33"/>
      <c r="H2297" s="33"/>
      <c r="I2297" s="33"/>
      <c r="J2297" s="33"/>
      <c r="K2297" s="33"/>
      <c r="L2297" s="33"/>
      <c r="M2297" s="33"/>
      <c r="N2297" s="33"/>
      <c r="O2297" s="33"/>
      <c r="P2297" s="33"/>
      <c r="Q2297" s="33"/>
      <c r="R2297" s="33"/>
      <c r="S2297" s="33"/>
      <c r="T2297" s="33"/>
      <c r="U2297" s="33"/>
      <c r="V2297" s="33"/>
      <c r="W2297" s="33"/>
      <c r="X2297" s="33"/>
      <c r="Y2297" s="33"/>
      <c r="Z2297" s="33"/>
      <c r="AA2297" s="33"/>
      <c r="AB2297" s="33"/>
    </row>
    <row r="2298" spans="1:28">
      <c r="A2298" s="33"/>
      <c r="B2298" s="33"/>
      <c r="C2298" s="33"/>
      <c r="D2298" s="33"/>
      <c r="E2298" s="33"/>
      <c r="F2298" s="33"/>
      <c r="G2298" s="33"/>
      <c r="H2298" s="33"/>
      <c r="I2298" s="33"/>
      <c r="J2298" s="33"/>
      <c r="K2298" s="33"/>
      <c r="L2298" s="33"/>
      <c r="M2298" s="33"/>
      <c r="N2298" s="33"/>
      <c r="O2298" s="33"/>
      <c r="P2298" s="33"/>
      <c r="Q2298" s="33"/>
      <c r="R2298" s="33"/>
      <c r="S2298" s="33"/>
      <c r="T2298" s="33"/>
      <c r="U2298" s="33"/>
      <c r="V2298" s="33"/>
      <c r="W2298" s="33"/>
      <c r="X2298" s="33"/>
      <c r="Y2298" s="33"/>
      <c r="Z2298" s="33"/>
      <c r="AA2298" s="33"/>
      <c r="AB2298" s="33"/>
    </row>
    <row r="2299" spans="1:28">
      <c r="A2299" s="33"/>
      <c r="B2299" s="33"/>
      <c r="C2299" s="33"/>
      <c r="D2299" s="33"/>
      <c r="E2299" s="33"/>
      <c r="F2299" s="33"/>
      <c r="G2299" s="33"/>
      <c r="H2299" s="33"/>
      <c r="I2299" s="33"/>
      <c r="J2299" s="33"/>
      <c r="K2299" s="33"/>
      <c r="L2299" s="33"/>
      <c r="M2299" s="33"/>
      <c r="N2299" s="33"/>
      <c r="O2299" s="33"/>
      <c r="P2299" s="33"/>
      <c r="Q2299" s="33"/>
      <c r="R2299" s="33"/>
      <c r="S2299" s="33"/>
      <c r="T2299" s="33"/>
      <c r="U2299" s="33"/>
      <c r="V2299" s="33"/>
      <c r="W2299" s="33"/>
      <c r="X2299" s="33"/>
      <c r="Y2299" s="33"/>
      <c r="Z2299" s="33"/>
      <c r="AA2299" s="33"/>
      <c r="AB2299" s="33"/>
    </row>
    <row r="2300" spans="1:28">
      <c r="A2300" s="33"/>
      <c r="B2300" s="33"/>
      <c r="C2300" s="33"/>
      <c r="D2300" s="33"/>
      <c r="E2300" s="33"/>
      <c r="F2300" s="33"/>
      <c r="G2300" s="33"/>
      <c r="H2300" s="33"/>
      <c r="I2300" s="33"/>
      <c r="J2300" s="33"/>
      <c r="K2300" s="33"/>
      <c r="L2300" s="33"/>
      <c r="M2300" s="33"/>
      <c r="N2300" s="33"/>
      <c r="O2300" s="33"/>
      <c r="P2300" s="33"/>
      <c r="Q2300" s="33"/>
      <c r="R2300" s="33"/>
      <c r="S2300" s="33"/>
      <c r="T2300" s="33"/>
      <c r="U2300" s="33"/>
      <c r="V2300" s="33"/>
      <c r="W2300" s="33"/>
      <c r="X2300" s="33"/>
      <c r="Y2300" s="33"/>
      <c r="Z2300" s="33"/>
      <c r="AA2300" s="33"/>
      <c r="AB2300" s="33"/>
    </row>
    <row r="2301" spans="1:28">
      <c r="A2301" s="33"/>
      <c r="B2301" s="33"/>
      <c r="C2301" s="33"/>
      <c r="D2301" s="33"/>
      <c r="E2301" s="33"/>
      <c r="F2301" s="33"/>
      <c r="G2301" s="33"/>
      <c r="H2301" s="33"/>
      <c r="I2301" s="33"/>
      <c r="J2301" s="33"/>
      <c r="K2301" s="33"/>
      <c r="L2301" s="33"/>
      <c r="M2301" s="33"/>
      <c r="N2301" s="33"/>
      <c r="O2301" s="33"/>
      <c r="P2301" s="33"/>
      <c r="Q2301" s="33"/>
      <c r="R2301" s="33"/>
      <c r="S2301" s="33"/>
      <c r="T2301" s="33"/>
      <c r="U2301" s="33"/>
      <c r="V2301" s="33"/>
      <c r="W2301" s="33"/>
      <c r="X2301" s="33"/>
      <c r="Y2301" s="33"/>
      <c r="Z2301" s="33"/>
      <c r="AA2301" s="33"/>
      <c r="AB2301" s="33"/>
    </row>
    <row r="2302" spans="1:28">
      <c r="A2302" s="33"/>
      <c r="B2302" s="33"/>
      <c r="C2302" s="33"/>
      <c r="D2302" s="33"/>
      <c r="E2302" s="33"/>
      <c r="F2302" s="33"/>
      <c r="G2302" s="33"/>
      <c r="H2302" s="33"/>
      <c r="I2302" s="33"/>
      <c r="J2302" s="33"/>
      <c r="K2302" s="33"/>
      <c r="L2302" s="33"/>
      <c r="M2302" s="33"/>
      <c r="N2302" s="33"/>
      <c r="O2302" s="33"/>
      <c r="P2302" s="33"/>
      <c r="Q2302" s="33"/>
      <c r="R2302" s="33"/>
      <c r="S2302" s="33"/>
      <c r="T2302" s="33"/>
      <c r="U2302" s="33"/>
      <c r="V2302" s="33"/>
      <c r="W2302" s="33"/>
      <c r="X2302" s="33"/>
      <c r="Y2302" s="33"/>
      <c r="Z2302" s="33"/>
      <c r="AA2302" s="33"/>
      <c r="AB2302" s="33"/>
    </row>
    <row r="2303" spans="1:28">
      <c r="A2303" s="33"/>
      <c r="B2303" s="33"/>
      <c r="C2303" s="33"/>
      <c r="D2303" s="33"/>
      <c r="E2303" s="33"/>
      <c r="F2303" s="33"/>
      <c r="G2303" s="33"/>
      <c r="H2303" s="33"/>
      <c r="I2303" s="33"/>
      <c r="J2303" s="33"/>
      <c r="K2303" s="33"/>
      <c r="L2303" s="33"/>
      <c r="M2303" s="33"/>
      <c r="N2303" s="33"/>
      <c r="O2303" s="33"/>
      <c r="P2303" s="33"/>
      <c r="Q2303" s="33"/>
      <c r="R2303" s="33"/>
      <c r="S2303" s="33"/>
      <c r="T2303" s="33"/>
      <c r="U2303" s="33"/>
      <c r="V2303" s="33"/>
      <c r="W2303" s="33"/>
      <c r="X2303" s="33"/>
      <c r="Y2303" s="33"/>
      <c r="Z2303" s="33"/>
      <c r="AA2303" s="33"/>
      <c r="AB2303" s="33"/>
    </row>
    <row r="2304" spans="1:28">
      <c r="A2304" s="33"/>
      <c r="B2304" s="33"/>
      <c r="C2304" s="33"/>
      <c r="D2304" s="33"/>
      <c r="E2304" s="33"/>
      <c r="F2304" s="33"/>
      <c r="G2304" s="33"/>
      <c r="H2304" s="33"/>
      <c r="I2304" s="33"/>
      <c r="J2304" s="33"/>
      <c r="K2304" s="33"/>
      <c r="L2304" s="33"/>
      <c r="M2304" s="33"/>
      <c r="N2304" s="33"/>
      <c r="O2304" s="33"/>
      <c r="P2304" s="33"/>
      <c r="Q2304" s="33"/>
      <c r="R2304" s="33"/>
      <c r="S2304" s="33"/>
      <c r="T2304" s="33"/>
      <c r="U2304" s="33"/>
      <c r="V2304" s="33"/>
      <c r="W2304" s="33"/>
      <c r="X2304" s="33"/>
      <c r="Y2304" s="33"/>
      <c r="Z2304" s="33"/>
      <c r="AA2304" s="33"/>
      <c r="AB2304" s="33"/>
    </row>
    <row r="2305" spans="1:28">
      <c r="A2305" s="33"/>
      <c r="B2305" s="33"/>
      <c r="C2305" s="33"/>
      <c r="D2305" s="33"/>
      <c r="E2305" s="33"/>
      <c r="F2305" s="33"/>
      <c r="G2305" s="33"/>
      <c r="H2305" s="33"/>
      <c r="I2305" s="33"/>
      <c r="J2305" s="33"/>
      <c r="K2305" s="33"/>
      <c r="L2305" s="33"/>
      <c r="M2305" s="33"/>
      <c r="N2305" s="33"/>
      <c r="O2305" s="33"/>
      <c r="P2305" s="33"/>
      <c r="Q2305" s="33"/>
      <c r="R2305" s="33"/>
      <c r="S2305" s="33"/>
      <c r="T2305" s="33"/>
      <c r="U2305" s="33"/>
      <c r="V2305" s="33"/>
      <c r="W2305" s="33"/>
      <c r="X2305" s="33"/>
      <c r="Y2305" s="33"/>
      <c r="Z2305" s="33"/>
      <c r="AA2305" s="33"/>
      <c r="AB2305" s="33"/>
    </row>
    <row r="2306" spans="1:28">
      <c r="A2306" s="33"/>
      <c r="B2306" s="33"/>
      <c r="C2306" s="33"/>
      <c r="D2306" s="33"/>
      <c r="E2306" s="33"/>
      <c r="F2306" s="33"/>
      <c r="G2306" s="33"/>
      <c r="H2306" s="33"/>
      <c r="I2306" s="33"/>
      <c r="J2306" s="33"/>
      <c r="K2306" s="33"/>
      <c r="L2306" s="33"/>
      <c r="M2306" s="33"/>
      <c r="N2306" s="33"/>
      <c r="O2306" s="33"/>
      <c r="P2306" s="33"/>
      <c r="Q2306" s="33"/>
      <c r="R2306" s="33"/>
      <c r="S2306" s="33"/>
      <c r="T2306" s="33"/>
      <c r="U2306" s="33"/>
      <c r="V2306" s="33"/>
      <c r="W2306" s="33"/>
      <c r="X2306" s="33"/>
      <c r="Y2306" s="33"/>
      <c r="Z2306" s="33"/>
      <c r="AA2306" s="33"/>
      <c r="AB2306" s="33"/>
    </row>
    <row r="2307" spans="1:28">
      <c r="A2307" s="33"/>
      <c r="B2307" s="33"/>
      <c r="C2307" s="33"/>
      <c r="D2307" s="33"/>
      <c r="E2307" s="33"/>
      <c r="F2307" s="33"/>
      <c r="G2307" s="33"/>
      <c r="H2307" s="33"/>
      <c r="I2307" s="33"/>
      <c r="J2307" s="33"/>
      <c r="K2307" s="33"/>
      <c r="L2307" s="33"/>
      <c r="M2307" s="33"/>
      <c r="N2307" s="33"/>
      <c r="O2307" s="33"/>
      <c r="P2307" s="33"/>
      <c r="Q2307" s="33"/>
      <c r="R2307" s="33"/>
      <c r="S2307" s="33"/>
      <c r="T2307" s="33"/>
      <c r="U2307" s="33"/>
      <c r="V2307" s="33"/>
      <c r="W2307" s="33"/>
      <c r="X2307" s="33"/>
      <c r="Y2307" s="33"/>
      <c r="Z2307" s="33"/>
      <c r="AA2307" s="33"/>
      <c r="AB2307" s="33"/>
    </row>
    <row r="2308" spans="1:28">
      <c r="A2308" s="33"/>
      <c r="B2308" s="33"/>
      <c r="C2308" s="33"/>
      <c r="D2308" s="33"/>
      <c r="E2308" s="33"/>
      <c r="F2308" s="33"/>
      <c r="G2308" s="33"/>
      <c r="H2308" s="33"/>
      <c r="I2308" s="33"/>
      <c r="J2308" s="33"/>
      <c r="K2308" s="33"/>
      <c r="L2308" s="33"/>
      <c r="M2308" s="33"/>
      <c r="N2308" s="33"/>
      <c r="O2308" s="33"/>
      <c r="P2308" s="33"/>
      <c r="Q2308" s="33"/>
      <c r="R2308" s="33"/>
      <c r="S2308" s="33"/>
      <c r="T2308" s="33"/>
      <c r="U2308" s="33"/>
      <c r="V2308" s="33"/>
      <c r="W2308" s="33"/>
      <c r="X2308" s="33"/>
      <c r="Y2308" s="33"/>
      <c r="Z2308" s="33"/>
      <c r="AA2308" s="33"/>
      <c r="AB2308" s="33"/>
    </row>
    <row r="2309" spans="1:28">
      <c r="A2309" s="33"/>
      <c r="B2309" s="33"/>
      <c r="C2309" s="33"/>
      <c r="D2309" s="33"/>
      <c r="E2309" s="33"/>
      <c r="F2309" s="33"/>
      <c r="G2309" s="33"/>
      <c r="H2309" s="33"/>
      <c r="I2309" s="33"/>
      <c r="J2309" s="33"/>
      <c r="K2309" s="33"/>
      <c r="L2309" s="33"/>
      <c r="M2309" s="33"/>
      <c r="N2309" s="33"/>
      <c r="O2309" s="33"/>
      <c r="P2309" s="33"/>
      <c r="Q2309" s="33"/>
      <c r="R2309" s="33"/>
      <c r="S2309" s="33"/>
      <c r="T2309" s="33"/>
      <c r="U2309" s="33"/>
      <c r="V2309" s="33"/>
      <c r="W2309" s="33"/>
      <c r="X2309" s="33"/>
      <c r="Y2309" s="33"/>
      <c r="Z2309" s="33"/>
      <c r="AA2309" s="33"/>
      <c r="AB2309" s="33"/>
    </row>
    <row r="2310" spans="1:28">
      <c r="A2310" s="33"/>
      <c r="B2310" s="33"/>
      <c r="C2310" s="33"/>
      <c r="D2310" s="33"/>
      <c r="E2310" s="33"/>
      <c r="F2310" s="33"/>
      <c r="G2310" s="33"/>
      <c r="H2310" s="33"/>
      <c r="I2310" s="33"/>
      <c r="J2310" s="33"/>
      <c r="K2310" s="33"/>
      <c r="L2310" s="33"/>
      <c r="M2310" s="33"/>
      <c r="N2310" s="33"/>
      <c r="O2310" s="33"/>
      <c r="P2310" s="33"/>
      <c r="Q2310" s="33"/>
      <c r="R2310" s="33"/>
      <c r="S2310" s="33"/>
      <c r="T2310" s="33"/>
      <c r="U2310" s="33"/>
      <c r="V2310" s="33"/>
      <c r="W2310" s="33"/>
      <c r="X2310" s="33"/>
      <c r="Y2310" s="33"/>
      <c r="Z2310" s="33"/>
      <c r="AA2310" s="33"/>
      <c r="AB2310" s="33"/>
    </row>
    <row r="2311" spans="1:28">
      <c r="A2311" s="33"/>
      <c r="B2311" s="33"/>
      <c r="C2311" s="33"/>
      <c r="D2311" s="33"/>
      <c r="E2311" s="33"/>
      <c r="F2311" s="33"/>
      <c r="G2311" s="33"/>
      <c r="H2311" s="33"/>
      <c r="I2311" s="33"/>
      <c r="J2311" s="33"/>
      <c r="K2311" s="33"/>
      <c r="L2311" s="33"/>
      <c r="M2311" s="33"/>
      <c r="N2311" s="33"/>
      <c r="O2311" s="33"/>
      <c r="P2311" s="33"/>
      <c r="Q2311" s="33"/>
      <c r="R2311" s="33"/>
      <c r="S2311" s="33"/>
      <c r="T2311" s="33"/>
      <c r="U2311" s="33"/>
      <c r="V2311" s="33"/>
      <c r="W2311" s="33"/>
      <c r="X2311" s="33"/>
      <c r="Y2311" s="33"/>
      <c r="Z2311" s="33"/>
      <c r="AA2311" s="33"/>
      <c r="AB2311" s="33"/>
    </row>
    <row r="2312" spans="1:28">
      <c r="A2312" s="33"/>
      <c r="B2312" s="33"/>
      <c r="C2312" s="33"/>
      <c r="D2312" s="33"/>
      <c r="E2312" s="33"/>
      <c r="F2312" s="33"/>
      <c r="G2312" s="33"/>
      <c r="H2312" s="33"/>
      <c r="I2312" s="33"/>
      <c r="J2312" s="33"/>
      <c r="K2312" s="33"/>
      <c r="L2312" s="33"/>
      <c r="M2312" s="33"/>
      <c r="N2312" s="33"/>
      <c r="O2312" s="33"/>
      <c r="P2312" s="33"/>
      <c r="Q2312" s="33"/>
      <c r="R2312" s="33"/>
      <c r="S2312" s="33"/>
      <c r="T2312" s="33"/>
      <c r="U2312" s="33"/>
      <c r="V2312" s="33"/>
      <c r="W2312" s="33"/>
      <c r="X2312" s="33"/>
      <c r="Y2312" s="33"/>
      <c r="Z2312" s="33"/>
      <c r="AA2312" s="33"/>
      <c r="AB2312" s="33"/>
    </row>
    <row r="2313" spans="1:28">
      <c r="A2313" s="33"/>
      <c r="B2313" s="33"/>
      <c r="C2313" s="33"/>
      <c r="D2313" s="33"/>
      <c r="E2313" s="33"/>
      <c r="F2313" s="33"/>
      <c r="G2313" s="33"/>
      <c r="H2313" s="33"/>
      <c r="I2313" s="33"/>
      <c r="J2313" s="33"/>
      <c r="K2313" s="33"/>
      <c r="L2313" s="33"/>
      <c r="M2313" s="33"/>
      <c r="N2313" s="33"/>
      <c r="O2313" s="33"/>
      <c r="P2313" s="33"/>
      <c r="Q2313" s="33"/>
      <c r="R2313" s="33"/>
      <c r="S2313" s="33"/>
      <c r="T2313" s="33"/>
      <c r="U2313" s="33"/>
      <c r="V2313" s="33"/>
      <c r="W2313" s="33"/>
      <c r="X2313" s="33"/>
      <c r="Y2313" s="33"/>
      <c r="Z2313" s="33"/>
      <c r="AA2313" s="33"/>
      <c r="AB2313" s="33"/>
    </row>
    <row r="2314" spans="1:28">
      <c r="A2314" s="33"/>
      <c r="B2314" s="33"/>
      <c r="C2314" s="33"/>
      <c r="D2314" s="33"/>
      <c r="E2314" s="33"/>
      <c r="F2314" s="33"/>
      <c r="G2314" s="33"/>
      <c r="H2314" s="33"/>
      <c r="I2314" s="33"/>
      <c r="J2314" s="33"/>
      <c r="K2314" s="33"/>
      <c r="L2314" s="33"/>
      <c r="M2314" s="33"/>
      <c r="N2314" s="33"/>
      <c r="O2314" s="33"/>
      <c r="P2314" s="33"/>
      <c r="Q2314" s="33"/>
      <c r="R2314" s="33"/>
      <c r="S2314" s="33"/>
      <c r="T2314" s="33"/>
      <c r="U2314" s="33"/>
      <c r="V2314" s="33"/>
      <c r="W2314" s="33"/>
      <c r="X2314" s="33"/>
      <c r="Y2314" s="33"/>
      <c r="Z2314" s="33"/>
      <c r="AA2314" s="33"/>
      <c r="AB2314" s="33"/>
    </row>
    <row r="2315" spans="1:28">
      <c r="A2315" s="33"/>
      <c r="B2315" s="33"/>
      <c r="C2315" s="33"/>
      <c r="D2315" s="33"/>
      <c r="E2315" s="33"/>
      <c r="F2315" s="33"/>
      <c r="G2315" s="33"/>
      <c r="H2315" s="33"/>
      <c r="I2315" s="33"/>
      <c r="J2315" s="33"/>
      <c r="K2315" s="33"/>
      <c r="L2315" s="33"/>
      <c r="M2315" s="33"/>
      <c r="N2315" s="33"/>
      <c r="O2315" s="33"/>
      <c r="P2315" s="33"/>
      <c r="Q2315" s="33"/>
      <c r="R2315" s="33"/>
      <c r="S2315" s="33"/>
      <c r="T2315" s="33"/>
      <c r="U2315" s="33"/>
      <c r="V2315" s="33"/>
      <c r="W2315" s="33"/>
      <c r="X2315" s="33"/>
      <c r="Y2315" s="33"/>
      <c r="Z2315" s="33"/>
      <c r="AA2315" s="33"/>
      <c r="AB2315" s="33"/>
    </row>
    <row r="2316" spans="1:28">
      <c r="A2316" s="33"/>
      <c r="B2316" s="33"/>
      <c r="C2316" s="33"/>
      <c r="D2316" s="33"/>
      <c r="E2316" s="33"/>
      <c r="F2316" s="33"/>
      <c r="G2316" s="33"/>
      <c r="H2316" s="33"/>
      <c r="I2316" s="33"/>
      <c r="J2316" s="33"/>
      <c r="K2316" s="33"/>
      <c r="L2316" s="33"/>
      <c r="M2316" s="33"/>
      <c r="N2316" s="33"/>
      <c r="O2316" s="33"/>
      <c r="P2316" s="33"/>
      <c r="Q2316" s="33"/>
      <c r="R2316" s="33"/>
      <c r="S2316" s="33"/>
      <c r="T2316" s="33"/>
      <c r="U2316" s="33"/>
      <c r="V2316" s="33"/>
      <c r="W2316" s="33"/>
      <c r="X2316" s="33"/>
      <c r="Y2316" s="33"/>
      <c r="Z2316" s="33"/>
      <c r="AA2316" s="33"/>
      <c r="AB2316" s="33"/>
    </row>
    <row r="2317" spans="1:28">
      <c r="A2317" s="33"/>
      <c r="B2317" s="33"/>
      <c r="C2317" s="33"/>
      <c r="D2317" s="33"/>
      <c r="E2317" s="33"/>
      <c r="F2317" s="33"/>
      <c r="G2317" s="33"/>
      <c r="H2317" s="33"/>
      <c r="I2317" s="33"/>
      <c r="J2317" s="33"/>
      <c r="K2317" s="33"/>
      <c r="L2317" s="33"/>
      <c r="M2317" s="33"/>
      <c r="N2317" s="33"/>
      <c r="O2317" s="33"/>
      <c r="P2317" s="33"/>
      <c r="Q2317" s="33"/>
      <c r="R2317" s="33"/>
      <c r="S2317" s="33"/>
      <c r="T2317" s="33"/>
      <c r="U2317" s="33"/>
      <c r="V2317" s="33"/>
      <c r="W2317" s="33"/>
      <c r="X2317" s="33"/>
      <c r="Y2317" s="33"/>
      <c r="Z2317" s="33"/>
      <c r="AA2317" s="33"/>
      <c r="AB2317" s="33"/>
    </row>
    <row r="2318" spans="1:28">
      <c r="A2318" s="33"/>
      <c r="B2318" s="33"/>
      <c r="C2318" s="33"/>
      <c r="D2318" s="33"/>
      <c r="E2318" s="33"/>
      <c r="F2318" s="33"/>
      <c r="G2318" s="33"/>
      <c r="H2318" s="33"/>
      <c r="I2318" s="33"/>
      <c r="J2318" s="33"/>
      <c r="K2318" s="33"/>
      <c r="L2318" s="33"/>
      <c r="M2318" s="33"/>
      <c r="N2318" s="33"/>
      <c r="O2318" s="33"/>
      <c r="P2318" s="33"/>
      <c r="Q2318" s="33"/>
      <c r="R2318" s="33"/>
      <c r="S2318" s="33"/>
      <c r="T2318" s="33"/>
      <c r="U2318" s="33"/>
      <c r="V2318" s="33"/>
      <c r="W2318" s="33"/>
      <c r="X2318" s="33"/>
      <c r="Y2318" s="33"/>
      <c r="Z2318" s="33"/>
      <c r="AA2318" s="33"/>
      <c r="AB2318" s="33"/>
    </row>
    <row r="2319" spans="1:28">
      <c r="A2319" s="33"/>
      <c r="B2319" s="33"/>
      <c r="C2319" s="33"/>
      <c r="D2319" s="33"/>
      <c r="E2319" s="33"/>
      <c r="F2319" s="33"/>
      <c r="G2319" s="33"/>
      <c r="H2319" s="33"/>
      <c r="I2319" s="33"/>
      <c r="J2319" s="33"/>
      <c r="K2319" s="33"/>
      <c r="L2319" s="33"/>
      <c r="M2319" s="33"/>
      <c r="N2319" s="33"/>
      <c r="O2319" s="33"/>
      <c r="P2319" s="33"/>
      <c r="Q2319" s="33"/>
      <c r="R2319" s="33"/>
      <c r="S2319" s="33"/>
      <c r="T2319" s="33"/>
      <c r="U2319" s="33"/>
      <c r="V2319" s="33"/>
      <c r="W2319" s="33"/>
      <c r="X2319" s="33"/>
      <c r="Y2319" s="33"/>
      <c r="Z2319" s="33"/>
      <c r="AA2319" s="33"/>
      <c r="AB2319" s="33"/>
    </row>
    <row r="2320" spans="1:28">
      <c r="A2320" s="33"/>
      <c r="B2320" s="33"/>
      <c r="C2320" s="33"/>
      <c r="D2320" s="33"/>
      <c r="E2320" s="33"/>
      <c r="F2320" s="33"/>
      <c r="G2320" s="33"/>
      <c r="H2320" s="33"/>
      <c r="I2320" s="33"/>
      <c r="J2320" s="33"/>
      <c r="K2320" s="33"/>
      <c r="L2320" s="33"/>
      <c r="M2320" s="33"/>
      <c r="N2320" s="33"/>
      <c r="O2320" s="33"/>
      <c r="P2320" s="33"/>
      <c r="Q2320" s="33"/>
      <c r="R2320" s="33"/>
      <c r="S2320" s="33"/>
      <c r="T2320" s="33"/>
      <c r="U2320" s="33"/>
      <c r="V2320" s="33"/>
      <c r="W2320" s="33"/>
      <c r="X2320" s="33"/>
      <c r="Y2320" s="33"/>
      <c r="Z2320" s="33"/>
      <c r="AA2320" s="33"/>
      <c r="AB2320" s="33"/>
    </row>
    <row r="2321" spans="1:28">
      <c r="A2321" s="33"/>
      <c r="B2321" s="33"/>
      <c r="C2321" s="33"/>
      <c r="D2321" s="33"/>
      <c r="E2321" s="33"/>
      <c r="F2321" s="33"/>
      <c r="G2321" s="33"/>
      <c r="H2321" s="33"/>
      <c r="I2321" s="33"/>
      <c r="J2321" s="33"/>
      <c r="K2321" s="33"/>
      <c r="L2321" s="33"/>
      <c r="M2321" s="33"/>
      <c r="N2321" s="33"/>
      <c r="O2321" s="33"/>
      <c r="P2321" s="33"/>
      <c r="Q2321" s="33"/>
      <c r="R2321" s="33"/>
      <c r="S2321" s="33"/>
      <c r="T2321" s="33"/>
      <c r="U2321" s="33"/>
      <c r="V2321" s="33"/>
      <c r="W2321" s="33"/>
      <c r="X2321" s="33"/>
      <c r="Y2321" s="33"/>
      <c r="Z2321" s="33"/>
      <c r="AA2321" s="33"/>
      <c r="AB2321" s="33"/>
    </row>
    <row r="2322" spans="1:28">
      <c r="A2322" s="33"/>
      <c r="B2322" s="33"/>
      <c r="C2322" s="33"/>
      <c r="D2322" s="33"/>
      <c r="E2322" s="33"/>
      <c r="F2322" s="33"/>
      <c r="G2322" s="33"/>
      <c r="H2322" s="33"/>
      <c r="I2322" s="33"/>
      <c r="J2322" s="33"/>
      <c r="K2322" s="33"/>
      <c r="L2322" s="33"/>
      <c r="M2322" s="33"/>
      <c r="N2322" s="33"/>
      <c r="O2322" s="33"/>
      <c r="P2322" s="33"/>
      <c r="Q2322" s="33"/>
      <c r="R2322" s="33"/>
      <c r="S2322" s="33"/>
      <c r="T2322" s="33"/>
      <c r="U2322" s="33"/>
      <c r="V2322" s="33"/>
      <c r="W2322" s="33"/>
      <c r="X2322" s="33"/>
      <c r="Y2322" s="33"/>
      <c r="Z2322" s="33"/>
      <c r="AA2322" s="33"/>
      <c r="AB2322" s="33"/>
    </row>
    <row r="2323" spans="1:28">
      <c r="A2323" s="33"/>
      <c r="B2323" s="33"/>
      <c r="C2323" s="33"/>
      <c r="D2323" s="33"/>
      <c r="E2323" s="33"/>
      <c r="F2323" s="33"/>
      <c r="G2323" s="33"/>
      <c r="H2323" s="33"/>
      <c r="I2323" s="33"/>
      <c r="J2323" s="33"/>
      <c r="K2323" s="33"/>
      <c r="L2323" s="33"/>
      <c r="M2323" s="33"/>
      <c r="N2323" s="33"/>
      <c r="O2323" s="33"/>
      <c r="P2323" s="33"/>
      <c r="Q2323" s="33"/>
      <c r="R2323" s="33"/>
      <c r="S2323" s="33"/>
      <c r="T2323" s="33"/>
      <c r="U2323" s="33"/>
      <c r="V2323" s="33"/>
      <c r="W2323" s="33"/>
      <c r="X2323" s="33"/>
      <c r="Y2323" s="33"/>
      <c r="Z2323" s="33"/>
      <c r="AA2323" s="33"/>
      <c r="AB2323" s="33"/>
    </row>
    <row r="2324" spans="1:28">
      <c r="A2324" s="33"/>
      <c r="B2324" s="33"/>
      <c r="C2324" s="33"/>
      <c r="D2324" s="33"/>
      <c r="E2324" s="33"/>
      <c r="F2324" s="33"/>
      <c r="G2324" s="33"/>
      <c r="H2324" s="33"/>
      <c r="I2324" s="33"/>
      <c r="J2324" s="33"/>
      <c r="K2324" s="33"/>
      <c r="L2324" s="33"/>
      <c r="M2324" s="33"/>
      <c r="N2324" s="33"/>
      <c r="O2324" s="33"/>
      <c r="P2324" s="33"/>
      <c r="Q2324" s="33"/>
      <c r="R2324" s="33"/>
      <c r="S2324" s="33"/>
      <c r="T2324" s="33"/>
      <c r="U2324" s="33"/>
      <c r="V2324" s="33"/>
      <c r="W2324" s="33"/>
      <c r="X2324" s="33"/>
      <c r="Y2324" s="33"/>
      <c r="Z2324" s="33"/>
      <c r="AA2324" s="33"/>
      <c r="AB2324" s="33"/>
    </row>
    <row r="2325" spans="1:28">
      <c r="A2325" s="33"/>
      <c r="B2325" s="33"/>
      <c r="C2325" s="33"/>
      <c r="D2325" s="33"/>
      <c r="E2325" s="33"/>
      <c r="F2325" s="33"/>
      <c r="G2325" s="33"/>
      <c r="H2325" s="33"/>
      <c r="I2325" s="33"/>
      <c r="J2325" s="33"/>
      <c r="K2325" s="33"/>
      <c r="L2325" s="33"/>
      <c r="M2325" s="33"/>
      <c r="N2325" s="33"/>
      <c r="O2325" s="33"/>
      <c r="P2325" s="33"/>
      <c r="Q2325" s="33"/>
      <c r="R2325" s="33"/>
      <c r="S2325" s="33"/>
      <c r="T2325" s="33"/>
      <c r="U2325" s="33"/>
      <c r="V2325" s="33"/>
      <c r="W2325" s="33"/>
      <c r="X2325" s="33"/>
      <c r="Y2325" s="33"/>
      <c r="Z2325" s="33"/>
      <c r="AA2325" s="33"/>
      <c r="AB2325" s="33"/>
    </row>
    <row r="2326" spans="1:28">
      <c r="A2326" s="33"/>
      <c r="B2326" s="33"/>
      <c r="C2326" s="33"/>
      <c r="D2326" s="33"/>
      <c r="E2326" s="33"/>
      <c r="F2326" s="33"/>
      <c r="G2326" s="33"/>
      <c r="H2326" s="33"/>
      <c r="I2326" s="33"/>
      <c r="J2326" s="33"/>
      <c r="K2326" s="33"/>
      <c r="L2326" s="33"/>
      <c r="M2326" s="33"/>
      <c r="N2326" s="33"/>
      <c r="O2326" s="33"/>
      <c r="P2326" s="33"/>
      <c r="Q2326" s="33"/>
      <c r="R2326" s="33"/>
      <c r="S2326" s="33"/>
      <c r="T2326" s="33"/>
      <c r="U2326" s="33"/>
      <c r="V2326" s="33"/>
      <c r="W2326" s="33"/>
      <c r="X2326" s="33"/>
      <c r="Y2326" s="33"/>
      <c r="Z2326" s="33"/>
      <c r="AA2326" s="33"/>
      <c r="AB2326" s="33"/>
    </row>
    <row r="2327" spans="1:28">
      <c r="A2327" s="33"/>
      <c r="B2327" s="33"/>
      <c r="C2327" s="33"/>
      <c r="D2327" s="33"/>
      <c r="E2327" s="33"/>
      <c r="F2327" s="33"/>
      <c r="G2327" s="33"/>
      <c r="H2327" s="33"/>
      <c r="I2327" s="33"/>
      <c r="J2327" s="33"/>
      <c r="K2327" s="33"/>
      <c r="L2327" s="33"/>
      <c r="M2327" s="33"/>
      <c r="N2327" s="33"/>
      <c r="O2327" s="33"/>
      <c r="P2327" s="33"/>
      <c r="Q2327" s="33"/>
      <c r="R2327" s="33"/>
      <c r="S2327" s="33"/>
      <c r="T2327" s="33"/>
      <c r="U2327" s="33"/>
      <c r="V2327" s="33"/>
      <c r="W2327" s="33"/>
      <c r="X2327" s="33"/>
      <c r="Y2327" s="33"/>
      <c r="Z2327" s="33"/>
      <c r="AA2327" s="33"/>
      <c r="AB2327" s="33"/>
    </row>
    <row r="2328" spans="1:28">
      <c r="A2328" s="33"/>
      <c r="B2328" s="33"/>
      <c r="C2328" s="33"/>
      <c r="D2328" s="33"/>
      <c r="E2328" s="33"/>
      <c r="F2328" s="33"/>
      <c r="G2328" s="33"/>
      <c r="H2328" s="33"/>
      <c r="I2328" s="33"/>
      <c r="J2328" s="33"/>
      <c r="K2328" s="33"/>
      <c r="L2328" s="33"/>
      <c r="M2328" s="33"/>
      <c r="N2328" s="33"/>
      <c r="O2328" s="33"/>
      <c r="P2328" s="33"/>
      <c r="Q2328" s="33"/>
      <c r="R2328" s="33"/>
      <c r="S2328" s="33"/>
      <c r="T2328" s="33"/>
      <c r="U2328" s="33"/>
      <c r="V2328" s="33"/>
      <c r="W2328" s="33"/>
      <c r="X2328" s="33"/>
      <c r="Y2328" s="33"/>
      <c r="Z2328" s="33"/>
      <c r="AA2328" s="33"/>
      <c r="AB2328" s="33"/>
    </row>
    <row r="2329" spans="1:28">
      <c r="A2329" s="33"/>
      <c r="B2329" s="33"/>
      <c r="C2329" s="33"/>
      <c r="D2329" s="33"/>
      <c r="E2329" s="33"/>
      <c r="F2329" s="33"/>
      <c r="G2329" s="33"/>
      <c r="H2329" s="33"/>
      <c r="I2329" s="33"/>
      <c r="J2329" s="33"/>
      <c r="K2329" s="33"/>
      <c r="L2329" s="33"/>
      <c r="M2329" s="33"/>
      <c r="N2329" s="33"/>
      <c r="O2329" s="33"/>
      <c r="P2329" s="33"/>
      <c r="Q2329" s="33"/>
      <c r="R2329" s="33"/>
      <c r="S2329" s="33"/>
      <c r="T2329" s="33"/>
      <c r="U2329" s="33"/>
      <c r="V2329" s="33"/>
      <c r="W2329" s="33"/>
      <c r="X2329" s="33"/>
      <c r="Y2329" s="33"/>
      <c r="Z2329" s="33"/>
      <c r="AA2329" s="33"/>
      <c r="AB2329" s="33"/>
    </row>
    <row r="2330" spans="1:28">
      <c r="A2330" s="33"/>
      <c r="B2330" s="33"/>
      <c r="C2330" s="33"/>
      <c r="D2330" s="33"/>
      <c r="E2330" s="33"/>
      <c r="F2330" s="33"/>
      <c r="G2330" s="33"/>
      <c r="H2330" s="33"/>
      <c r="I2330" s="33"/>
      <c r="J2330" s="33"/>
      <c r="K2330" s="33"/>
      <c r="L2330" s="33"/>
      <c r="M2330" s="33"/>
      <c r="N2330" s="33"/>
      <c r="O2330" s="33"/>
      <c r="P2330" s="33"/>
      <c r="Q2330" s="33"/>
      <c r="R2330" s="33"/>
      <c r="S2330" s="33"/>
      <c r="T2330" s="33"/>
      <c r="U2330" s="33"/>
      <c r="V2330" s="33"/>
      <c r="W2330" s="33"/>
      <c r="X2330" s="33"/>
      <c r="Y2330" s="33"/>
      <c r="Z2330" s="33"/>
      <c r="AA2330" s="33"/>
      <c r="AB2330" s="33"/>
    </row>
    <row r="2331" spans="1:28">
      <c r="A2331" s="33"/>
      <c r="B2331" s="33"/>
      <c r="C2331" s="33"/>
      <c r="D2331" s="33"/>
      <c r="E2331" s="33"/>
      <c r="F2331" s="33"/>
      <c r="G2331" s="33"/>
      <c r="H2331" s="33"/>
      <c r="I2331" s="33"/>
      <c r="J2331" s="33"/>
      <c r="K2331" s="33"/>
      <c r="L2331" s="33"/>
      <c r="M2331" s="33"/>
      <c r="N2331" s="33"/>
      <c r="O2331" s="33"/>
      <c r="P2331" s="33"/>
      <c r="Q2331" s="33"/>
      <c r="R2331" s="33"/>
      <c r="S2331" s="33"/>
      <c r="T2331" s="33"/>
      <c r="U2331" s="33"/>
      <c r="V2331" s="33"/>
      <c r="W2331" s="33"/>
      <c r="X2331" s="33"/>
      <c r="Y2331" s="33"/>
      <c r="Z2331" s="33"/>
      <c r="AA2331" s="33"/>
      <c r="AB2331" s="33"/>
    </row>
    <row r="2332" spans="1:28">
      <c r="A2332" s="33"/>
      <c r="B2332" s="33"/>
      <c r="C2332" s="33"/>
      <c r="D2332" s="33"/>
      <c r="E2332" s="33"/>
      <c r="F2332" s="33"/>
      <c r="G2332" s="33"/>
      <c r="H2332" s="33"/>
      <c r="I2332" s="33"/>
      <c r="J2332" s="33"/>
      <c r="K2332" s="33"/>
      <c r="L2332" s="33"/>
      <c r="M2332" s="33"/>
      <c r="N2332" s="33"/>
      <c r="O2332" s="33"/>
      <c r="P2332" s="33"/>
      <c r="Q2332" s="33"/>
      <c r="R2332" s="33"/>
      <c r="S2332" s="33"/>
      <c r="T2332" s="33"/>
      <c r="U2332" s="33"/>
      <c r="V2332" s="33"/>
      <c r="W2332" s="33"/>
      <c r="X2332" s="33"/>
      <c r="Y2332" s="33"/>
      <c r="Z2332" s="33"/>
      <c r="AA2332" s="33"/>
      <c r="AB2332" s="33"/>
    </row>
    <row r="2333" spans="1:28">
      <c r="A2333" s="33"/>
      <c r="B2333" s="33"/>
      <c r="C2333" s="33"/>
      <c r="D2333" s="33"/>
      <c r="E2333" s="33"/>
      <c r="F2333" s="33"/>
      <c r="G2333" s="33"/>
      <c r="H2333" s="33"/>
      <c r="I2333" s="33"/>
      <c r="J2333" s="33"/>
      <c r="K2333" s="33"/>
      <c r="L2333" s="33"/>
      <c r="M2333" s="33"/>
      <c r="N2333" s="33"/>
      <c r="O2333" s="33"/>
      <c r="P2333" s="33"/>
      <c r="Q2333" s="33"/>
      <c r="R2333" s="33"/>
      <c r="S2333" s="33"/>
      <c r="T2333" s="33"/>
      <c r="U2333" s="33"/>
      <c r="V2333" s="33"/>
      <c r="W2333" s="33"/>
      <c r="X2333" s="33"/>
      <c r="Y2333" s="33"/>
      <c r="Z2333" s="33"/>
      <c r="AA2333" s="33"/>
      <c r="AB2333" s="33"/>
    </row>
    <row r="2334" spans="1:28">
      <c r="A2334" s="33"/>
      <c r="B2334" s="33"/>
      <c r="C2334" s="33"/>
      <c r="D2334" s="33"/>
      <c r="E2334" s="33"/>
      <c r="F2334" s="33"/>
      <c r="G2334" s="33"/>
      <c r="H2334" s="33"/>
      <c r="I2334" s="33"/>
      <c r="J2334" s="33"/>
      <c r="K2334" s="33"/>
      <c r="L2334" s="33"/>
      <c r="M2334" s="33"/>
      <c r="N2334" s="33"/>
      <c r="O2334" s="33"/>
      <c r="P2334" s="33"/>
      <c r="Q2334" s="33"/>
      <c r="R2334" s="33"/>
      <c r="S2334" s="33"/>
      <c r="T2334" s="33"/>
      <c r="U2334" s="33"/>
      <c r="V2334" s="33"/>
      <c r="W2334" s="33"/>
      <c r="X2334" s="33"/>
      <c r="Y2334" s="33"/>
      <c r="Z2334" s="33"/>
      <c r="AA2334" s="33"/>
      <c r="AB2334" s="33"/>
    </row>
    <row r="2335" spans="1:28">
      <c r="A2335" s="33"/>
      <c r="B2335" s="33"/>
      <c r="C2335" s="33"/>
      <c r="D2335" s="33"/>
      <c r="E2335" s="33"/>
      <c r="F2335" s="33"/>
      <c r="G2335" s="33"/>
      <c r="H2335" s="33"/>
      <c r="I2335" s="33"/>
      <c r="J2335" s="33"/>
      <c r="K2335" s="33"/>
      <c r="L2335" s="33"/>
      <c r="M2335" s="33"/>
      <c r="N2335" s="33"/>
      <c r="O2335" s="33"/>
      <c r="P2335" s="33"/>
      <c r="Q2335" s="33"/>
      <c r="R2335" s="33"/>
      <c r="S2335" s="33"/>
      <c r="T2335" s="33"/>
      <c r="U2335" s="33"/>
      <c r="V2335" s="33"/>
      <c r="W2335" s="33"/>
      <c r="X2335" s="33"/>
      <c r="Y2335" s="33"/>
      <c r="Z2335" s="33"/>
      <c r="AA2335" s="33"/>
      <c r="AB2335" s="33"/>
    </row>
    <row r="2336" spans="1:28">
      <c r="A2336" s="33"/>
      <c r="B2336" s="33"/>
      <c r="C2336" s="33"/>
      <c r="D2336" s="33"/>
      <c r="E2336" s="33"/>
      <c r="F2336" s="33"/>
      <c r="G2336" s="33"/>
      <c r="H2336" s="33"/>
      <c r="I2336" s="33"/>
      <c r="J2336" s="33"/>
      <c r="K2336" s="33"/>
      <c r="L2336" s="33"/>
      <c r="M2336" s="33"/>
      <c r="N2336" s="33"/>
      <c r="O2336" s="33"/>
      <c r="P2336" s="33"/>
      <c r="Q2336" s="33"/>
      <c r="R2336" s="33"/>
      <c r="S2336" s="33"/>
      <c r="T2336" s="33"/>
      <c r="U2336" s="33"/>
      <c r="V2336" s="33"/>
      <c r="W2336" s="33"/>
      <c r="X2336" s="33"/>
      <c r="Y2336" s="33"/>
      <c r="Z2336" s="33"/>
      <c r="AA2336" s="33"/>
      <c r="AB2336" s="33"/>
    </row>
    <row r="2337" spans="1:28">
      <c r="A2337" s="33"/>
      <c r="B2337" s="33"/>
      <c r="C2337" s="33"/>
      <c r="D2337" s="33"/>
      <c r="E2337" s="33"/>
      <c r="F2337" s="33"/>
      <c r="G2337" s="33"/>
      <c r="H2337" s="33"/>
      <c r="I2337" s="33"/>
      <c r="J2337" s="33"/>
      <c r="K2337" s="33"/>
      <c r="L2337" s="33"/>
      <c r="M2337" s="33"/>
      <c r="N2337" s="33"/>
      <c r="O2337" s="33"/>
      <c r="P2337" s="33"/>
      <c r="Q2337" s="33"/>
      <c r="R2337" s="33"/>
      <c r="S2337" s="33"/>
      <c r="T2337" s="33"/>
      <c r="U2337" s="33"/>
      <c r="V2337" s="33"/>
      <c r="W2337" s="33"/>
      <c r="X2337" s="33"/>
      <c r="Y2337" s="33"/>
      <c r="Z2337" s="33"/>
      <c r="AA2337" s="33"/>
      <c r="AB2337" s="33"/>
    </row>
    <row r="2338" spans="1:28">
      <c r="A2338" s="33"/>
      <c r="B2338" s="33"/>
      <c r="C2338" s="33"/>
      <c r="D2338" s="33"/>
      <c r="E2338" s="33"/>
      <c r="F2338" s="33"/>
      <c r="G2338" s="33"/>
      <c r="H2338" s="33"/>
      <c r="I2338" s="33"/>
      <c r="J2338" s="33"/>
      <c r="K2338" s="33"/>
      <c r="L2338" s="33"/>
      <c r="M2338" s="33"/>
      <c r="N2338" s="33"/>
      <c r="O2338" s="33"/>
      <c r="P2338" s="33"/>
      <c r="Q2338" s="33"/>
      <c r="R2338" s="33"/>
      <c r="S2338" s="33"/>
      <c r="T2338" s="33"/>
      <c r="U2338" s="33"/>
      <c r="V2338" s="33"/>
      <c r="W2338" s="33"/>
      <c r="X2338" s="33"/>
      <c r="Y2338" s="33"/>
      <c r="Z2338" s="33"/>
      <c r="AA2338" s="33"/>
      <c r="AB2338" s="33"/>
    </row>
    <row r="2339" spans="1:28">
      <c r="A2339" s="33"/>
      <c r="B2339" s="33"/>
      <c r="C2339" s="33"/>
      <c r="D2339" s="33"/>
      <c r="E2339" s="33"/>
      <c r="F2339" s="33"/>
      <c r="G2339" s="33"/>
      <c r="H2339" s="33"/>
      <c r="I2339" s="33"/>
      <c r="J2339" s="33"/>
      <c r="K2339" s="33"/>
      <c r="L2339" s="33"/>
      <c r="M2339" s="33"/>
      <c r="N2339" s="33"/>
      <c r="O2339" s="33"/>
      <c r="P2339" s="33"/>
      <c r="Q2339" s="33"/>
      <c r="R2339" s="33"/>
      <c r="S2339" s="33"/>
      <c r="T2339" s="33"/>
      <c r="U2339" s="33"/>
      <c r="V2339" s="33"/>
      <c r="W2339" s="33"/>
      <c r="X2339" s="33"/>
      <c r="Y2339" s="33"/>
      <c r="Z2339" s="33"/>
      <c r="AA2339" s="33"/>
      <c r="AB2339" s="33"/>
    </row>
    <row r="2340" spans="1:28">
      <c r="A2340" s="33"/>
      <c r="B2340" s="33"/>
      <c r="C2340" s="33"/>
      <c r="D2340" s="33"/>
      <c r="E2340" s="33"/>
      <c r="F2340" s="33"/>
      <c r="G2340" s="33"/>
      <c r="H2340" s="33"/>
      <c r="I2340" s="33"/>
      <c r="J2340" s="33"/>
      <c r="K2340" s="33"/>
      <c r="L2340" s="33"/>
      <c r="M2340" s="33"/>
      <c r="N2340" s="33"/>
      <c r="O2340" s="33"/>
      <c r="P2340" s="33"/>
      <c r="Q2340" s="33"/>
      <c r="R2340" s="33"/>
      <c r="S2340" s="33"/>
      <c r="T2340" s="33"/>
      <c r="U2340" s="33"/>
      <c r="V2340" s="33"/>
      <c r="W2340" s="33"/>
      <c r="X2340" s="33"/>
      <c r="Y2340" s="33"/>
      <c r="Z2340" s="33"/>
      <c r="AA2340" s="33"/>
      <c r="AB2340" s="33"/>
    </row>
    <row r="2341" spans="1:28">
      <c r="A2341" s="33"/>
      <c r="B2341" s="33"/>
      <c r="C2341" s="33"/>
      <c r="D2341" s="33"/>
      <c r="E2341" s="33"/>
      <c r="F2341" s="33"/>
      <c r="G2341" s="33"/>
      <c r="H2341" s="33"/>
      <c r="I2341" s="33"/>
      <c r="J2341" s="33"/>
      <c r="K2341" s="33"/>
      <c r="L2341" s="33"/>
      <c r="M2341" s="33"/>
      <c r="N2341" s="33"/>
      <c r="O2341" s="33"/>
      <c r="P2341" s="33"/>
      <c r="Q2341" s="33"/>
      <c r="R2341" s="33"/>
      <c r="S2341" s="33"/>
      <c r="T2341" s="33"/>
      <c r="U2341" s="33"/>
      <c r="V2341" s="33"/>
      <c r="W2341" s="33"/>
      <c r="X2341" s="33"/>
      <c r="Y2341" s="33"/>
      <c r="Z2341" s="33"/>
      <c r="AA2341" s="33"/>
      <c r="AB2341" s="33"/>
    </row>
    <row r="2342" spans="1:28">
      <c r="A2342" s="33"/>
      <c r="B2342" s="33"/>
      <c r="C2342" s="33"/>
      <c r="D2342" s="33"/>
      <c r="E2342" s="33"/>
      <c r="F2342" s="33"/>
      <c r="G2342" s="33"/>
      <c r="H2342" s="33"/>
      <c r="I2342" s="33"/>
      <c r="J2342" s="33"/>
      <c r="K2342" s="33"/>
      <c r="L2342" s="33"/>
      <c r="M2342" s="33"/>
      <c r="N2342" s="33"/>
      <c r="O2342" s="33"/>
      <c r="P2342" s="33"/>
      <c r="Q2342" s="33"/>
      <c r="R2342" s="33"/>
      <c r="S2342" s="33"/>
      <c r="T2342" s="33"/>
      <c r="U2342" s="33"/>
      <c r="V2342" s="33"/>
      <c r="W2342" s="33"/>
      <c r="X2342" s="33"/>
      <c r="Y2342" s="33"/>
      <c r="Z2342" s="33"/>
      <c r="AA2342" s="33"/>
      <c r="AB2342" s="33"/>
    </row>
    <row r="2343" spans="1:28">
      <c r="A2343" s="33"/>
      <c r="B2343" s="33"/>
      <c r="C2343" s="33"/>
      <c r="D2343" s="33"/>
      <c r="E2343" s="33"/>
      <c r="F2343" s="33"/>
      <c r="G2343" s="33"/>
      <c r="H2343" s="33"/>
      <c r="I2343" s="33"/>
      <c r="J2343" s="33"/>
      <c r="K2343" s="33"/>
      <c r="L2343" s="33"/>
      <c r="M2343" s="33"/>
      <c r="N2343" s="33"/>
      <c r="O2343" s="33"/>
      <c r="P2343" s="33"/>
      <c r="Q2343" s="33"/>
      <c r="R2343" s="33"/>
      <c r="S2343" s="33"/>
      <c r="T2343" s="33"/>
      <c r="U2343" s="33"/>
      <c r="V2343" s="33"/>
      <c r="W2343" s="33"/>
      <c r="X2343" s="33"/>
      <c r="Y2343" s="33"/>
      <c r="Z2343" s="33"/>
      <c r="AA2343" s="33"/>
      <c r="AB2343" s="33"/>
    </row>
    <row r="2344" spans="1:28">
      <c r="A2344" s="33"/>
      <c r="B2344" s="33"/>
      <c r="C2344" s="33"/>
      <c r="D2344" s="33"/>
      <c r="E2344" s="33"/>
      <c r="F2344" s="33"/>
      <c r="G2344" s="33"/>
      <c r="H2344" s="33"/>
      <c r="I2344" s="33"/>
      <c r="J2344" s="33"/>
      <c r="K2344" s="33"/>
      <c r="L2344" s="33"/>
      <c r="M2344" s="33"/>
      <c r="N2344" s="33"/>
      <c r="O2344" s="33"/>
      <c r="P2344" s="33"/>
      <c r="Q2344" s="33"/>
      <c r="R2344" s="33"/>
      <c r="S2344" s="33"/>
      <c r="T2344" s="33"/>
      <c r="U2344" s="33"/>
      <c r="V2344" s="33"/>
      <c r="W2344" s="33"/>
      <c r="X2344" s="33"/>
      <c r="Y2344" s="33"/>
      <c r="Z2344" s="33"/>
      <c r="AA2344" s="33"/>
      <c r="AB2344" s="33"/>
    </row>
    <row r="2345" spans="1:28">
      <c r="A2345" s="33"/>
      <c r="B2345" s="33"/>
      <c r="C2345" s="33"/>
      <c r="D2345" s="33"/>
      <c r="E2345" s="33"/>
      <c r="F2345" s="33"/>
      <c r="G2345" s="33"/>
      <c r="H2345" s="33"/>
      <c r="I2345" s="33"/>
      <c r="J2345" s="33"/>
      <c r="K2345" s="33"/>
      <c r="L2345" s="33"/>
      <c r="M2345" s="33"/>
      <c r="N2345" s="33"/>
      <c r="O2345" s="33"/>
      <c r="P2345" s="33"/>
      <c r="Q2345" s="33"/>
      <c r="R2345" s="33"/>
      <c r="S2345" s="33"/>
      <c r="T2345" s="33"/>
      <c r="U2345" s="33"/>
      <c r="V2345" s="33"/>
      <c r="W2345" s="33"/>
      <c r="X2345" s="33"/>
      <c r="Y2345" s="33"/>
      <c r="Z2345" s="33"/>
      <c r="AA2345" s="33"/>
      <c r="AB2345" s="33"/>
    </row>
    <row r="2346" spans="1:28">
      <c r="A2346" s="33"/>
      <c r="B2346" s="33"/>
      <c r="C2346" s="33"/>
      <c r="D2346" s="33"/>
      <c r="E2346" s="33"/>
      <c r="F2346" s="33"/>
      <c r="G2346" s="33"/>
      <c r="H2346" s="33"/>
      <c r="I2346" s="33"/>
      <c r="J2346" s="33"/>
      <c r="K2346" s="33"/>
      <c r="L2346" s="33"/>
      <c r="M2346" s="33"/>
      <c r="N2346" s="33"/>
      <c r="O2346" s="33"/>
      <c r="P2346" s="33"/>
      <c r="Q2346" s="33"/>
      <c r="R2346" s="33"/>
      <c r="S2346" s="33"/>
      <c r="T2346" s="33"/>
      <c r="U2346" s="33"/>
      <c r="V2346" s="33"/>
      <c r="W2346" s="33"/>
      <c r="X2346" s="33"/>
      <c r="Y2346" s="33"/>
      <c r="Z2346" s="33"/>
      <c r="AA2346" s="33"/>
      <c r="AB2346" s="33"/>
    </row>
    <row r="2347" spans="1:28">
      <c r="A2347" s="33"/>
      <c r="B2347" s="33"/>
      <c r="C2347" s="33"/>
      <c r="D2347" s="33"/>
      <c r="E2347" s="33"/>
      <c r="F2347" s="33"/>
      <c r="G2347" s="33"/>
      <c r="H2347" s="33"/>
      <c r="I2347" s="33"/>
      <c r="J2347" s="33"/>
      <c r="K2347" s="33"/>
      <c r="L2347" s="33"/>
      <c r="M2347" s="33"/>
      <c r="N2347" s="33"/>
      <c r="O2347" s="33"/>
      <c r="P2347" s="33"/>
      <c r="Q2347" s="33"/>
      <c r="R2347" s="33"/>
      <c r="S2347" s="33"/>
      <c r="T2347" s="33"/>
      <c r="U2347" s="33"/>
      <c r="V2347" s="33"/>
      <c r="W2347" s="33"/>
      <c r="X2347" s="33"/>
      <c r="Y2347" s="33"/>
      <c r="Z2347" s="33"/>
      <c r="AA2347" s="33"/>
      <c r="AB2347" s="33"/>
    </row>
    <row r="2348" spans="1:28">
      <c r="A2348" s="33"/>
      <c r="B2348" s="33"/>
      <c r="C2348" s="33"/>
      <c r="D2348" s="33"/>
      <c r="E2348" s="33"/>
      <c r="F2348" s="33"/>
      <c r="G2348" s="33"/>
      <c r="H2348" s="33"/>
      <c r="I2348" s="33"/>
      <c r="J2348" s="33"/>
      <c r="K2348" s="33"/>
      <c r="L2348" s="33"/>
      <c r="M2348" s="33"/>
      <c r="N2348" s="33"/>
      <c r="O2348" s="33"/>
      <c r="P2348" s="33"/>
      <c r="Q2348" s="33"/>
      <c r="R2348" s="33"/>
      <c r="S2348" s="33"/>
      <c r="T2348" s="33"/>
      <c r="U2348" s="33"/>
      <c r="V2348" s="33"/>
      <c r="W2348" s="33"/>
      <c r="X2348" s="33"/>
      <c r="Y2348" s="33"/>
      <c r="Z2348" s="33"/>
      <c r="AA2348" s="33"/>
      <c r="AB2348" s="33"/>
    </row>
    <row r="2349" spans="1:28">
      <c r="A2349" s="33"/>
      <c r="B2349" s="33"/>
      <c r="C2349" s="33"/>
      <c r="D2349" s="33"/>
      <c r="E2349" s="33"/>
      <c r="F2349" s="33"/>
      <c r="G2349" s="33"/>
      <c r="H2349" s="33"/>
      <c r="I2349" s="33"/>
      <c r="J2349" s="33"/>
      <c r="K2349" s="33"/>
      <c r="L2349" s="33"/>
      <c r="M2349" s="33"/>
      <c r="N2349" s="33"/>
      <c r="O2349" s="33"/>
      <c r="P2349" s="33"/>
      <c r="Q2349" s="33"/>
      <c r="R2349" s="33"/>
      <c r="S2349" s="33"/>
      <c r="T2349" s="33"/>
      <c r="U2349" s="33"/>
      <c r="V2349" s="33"/>
      <c r="W2349" s="33"/>
      <c r="X2349" s="33"/>
      <c r="Y2349" s="33"/>
      <c r="Z2349" s="33"/>
      <c r="AA2349" s="33"/>
      <c r="AB2349" s="33"/>
    </row>
    <row r="2350" spans="1:28">
      <c r="A2350" s="33"/>
      <c r="B2350" s="33"/>
      <c r="C2350" s="33"/>
      <c r="D2350" s="33"/>
      <c r="E2350" s="33"/>
      <c r="F2350" s="33"/>
      <c r="G2350" s="33"/>
      <c r="H2350" s="33"/>
      <c r="I2350" s="33"/>
      <c r="J2350" s="33"/>
      <c r="K2350" s="33"/>
      <c r="L2350" s="33"/>
      <c r="M2350" s="33"/>
      <c r="N2350" s="33"/>
      <c r="O2350" s="33"/>
      <c r="P2350" s="33"/>
      <c r="Q2350" s="33"/>
      <c r="R2350" s="33"/>
      <c r="S2350" s="33"/>
      <c r="T2350" s="33"/>
      <c r="U2350" s="33"/>
      <c r="V2350" s="33"/>
      <c r="W2350" s="33"/>
      <c r="X2350" s="33"/>
      <c r="Y2350" s="33"/>
      <c r="Z2350" s="33"/>
      <c r="AA2350" s="33"/>
      <c r="AB2350" s="33"/>
    </row>
    <row r="2351" spans="1:28">
      <c r="A2351" s="33"/>
      <c r="B2351" s="33"/>
      <c r="C2351" s="33"/>
      <c r="D2351" s="33"/>
      <c r="E2351" s="33"/>
      <c r="F2351" s="33"/>
      <c r="G2351" s="33"/>
      <c r="H2351" s="33"/>
      <c r="I2351" s="33"/>
      <c r="J2351" s="33"/>
      <c r="K2351" s="33"/>
      <c r="L2351" s="33"/>
      <c r="M2351" s="33"/>
      <c r="N2351" s="33"/>
      <c r="O2351" s="33"/>
      <c r="P2351" s="33"/>
      <c r="Q2351" s="33"/>
      <c r="R2351" s="33"/>
      <c r="S2351" s="33"/>
      <c r="T2351" s="33"/>
      <c r="U2351" s="33"/>
      <c r="V2351" s="33"/>
      <c r="W2351" s="33"/>
      <c r="X2351" s="33"/>
      <c r="Y2351" s="33"/>
      <c r="Z2351" s="33"/>
      <c r="AA2351" s="33"/>
      <c r="AB2351" s="33"/>
    </row>
    <row r="2352" spans="1:28">
      <c r="A2352" s="33"/>
      <c r="B2352" s="33"/>
      <c r="C2352" s="33"/>
      <c r="D2352" s="33"/>
      <c r="E2352" s="33"/>
      <c r="F2352" s="33"/>
      <c r="G2352" s="33"/>
      <c r="H2352" s="33"/>
      <c r="I2352" s="33"/>
      <c r="J2352" s="33"/>
      <c r="K2352" s="33"/>
      <c r="L2352" s="33"/>
      <c r="M2352" s="33"/>
      <c r="N2352" s="33"/>
      <c r="O2352" s="33"/>
      <c r="P2352" s="33"/>
      <c r="Q2352" s="33"/>
      <c r="R2352" s="33"/>
      <c r="S2352" s="33"/>
      <c r="T2352" s="33"/>
      <c r="U2352" s="33"/>
      <c r="V2352" s="33"/>
      <c r="W2352" s="33"/>
      <c r="X2352" s="33"/>
      <c r="Y2352" s="33"/>
      <c r="Z2352" s="33"/>
      <c r="AA2352" s="33"/>
      <c r="AB2352" s="33"/>
    </row>
    <row r="2353" spans="1:28">
      <c r="A2353" s="33"/>
      <c r="B2353" s="33"/>
      <c r="C2353" s="33"/>
      <c r="D2353" s="33"/>
      <c r="E2353" s="33"/>
      <c r="F2353" s="33"/>
      <c r="G2353" s="33"/>
      <c r="H2353" s="33"/>
      <c r="I2353" s="33"/>
      <c r="J2353" s="33"/>
      <c r="K2353" s="33"/>
      <c r="L2353" s="33"/>
      <c r="M2353" s="33"/>
      <c r="N2353" s="33"/>
      <c r="O2353" s="33"/>
      <c r="P2353" s="33"/>
      <c r="Q2353" s="33"/>
      <c r="R2353" s="33"/>
      <c r="S2353" s="33"/>
      <c r="T2353" s="33"/>
      <c r="U2353" s="33"/>
      <c r="V2353" s="33"/>
      <c r="W2353" s="33"/>
      <c r="X2353" s="33"/>
      <c r="Y2353" s="33"/>
      <c r="Z2353" s="33"/>
      <c r="AA2353" s="33"/>
      <c r="AB2353" s="33"/>
    </row>
    <row r="2354" spans="1:28">
      <c r="A2354" s="33"/>
      <c r="B2354" s="33"/>
      <c r="C2354" s="33"/>
      <c r="D2354" s="33"/>
      <c r="E2354" s="33"/>
      <c r="F2354" s="33"/>
      <c r="G2354" s="33"/>
      <c r="H2354" s="33"/>
      <c r="I2354" s="33"/>
      <c r="J2354" s="33"/>
      <c r="K2354" s="33"/>
      <c r="L2354" s="33"/>
      <c r="M2354" s="33"/>
      <c r="N2354" s="33"/>
      <c r="O2354" s="33"/>
      <c r="P2354" s="33"/>
      <c r="Q2354" s="33"/>
      <c r="R2354" s="33"/>
      <c r="S2354" s="33"/>
      <c r="T2354" s="33"/>
      <c r="U2354" s="33"/>
      <c r="V2354" s="33"/>
      <c r="W2354" s="33"/>
      <c r="X2354" s="33"/>
      <c r="Y2354" s="33"/>
      <c r="Z2354" s="33"/>
      <c r="AA2354" s="33"/>
      <c r="AB2354" s="33"/>
    </row>
    <row r="2355" spans="1:28">
      <c r="A2355" s="33"/>
      <c r="B2355" s="33"/>
      <c r="C2355" s="33"/>
      <c r="D2355" s="33"/>
      <c r="E2355" s="33"/>
      <c r="F2355" s="33"/>
      <c r="G2355" s="33"/>
      <c r="H2355" s="33"/>
      <c r="I2355" s="33"/>
      <c r="J2355" s="33"/>
      <c r="K2355" s="33"/>
      <c r="L2355" s="33"/>
      <c r="M2355" s="33"/>
      <c r="N2355" s="33"/>
      <c r="O2355" s="33"/>
      <c r="P2355" s="33"/>
      <c r="Q2355" s="33"/>
      <c r="R2355" s="33"/>
      <c r="S2355" s="33"/>
      <c r="T2355" s="33"/>
      <c r="U2355" s="33"/>
      <c r="V2355" s="33"/>
      <c r="W2355" s="33"/>
      <c r="X2355" s="33"/>
      <c r="Y2355" s="33"/>
      <c r="Z2355" s="33"/>
      <c r="AA2355" s="33"/>
      <c r="AB2355" s="33"/>
    </row>
    <row r="2356" spans="1:28">
      <c r="A2356" s="33"/>
      <c r="B2356" s="33"/>
      <c r="C2356" s="33"/>
      <c r="D2356" s="33"/>
      <c r="E2356" s="33"/>
      <c r="F2356" s="33"/>
      <c r="G2356" s="33"/>
      <c r="H2356" s="33"/>
      <c r="I2356" s="33"/>
      <c r="J2356" s="33"/>
      <c r="K2356" s="33"/>
      <c r="L2356" s="33"/>
      <c r="M2356" s="33"/>
      <c r="N2356" s="33"/>
      <c r="O2356" s="33"/>
      <c r="P2356" s="33"/>
      <c r="Q2356" s="33"/>
      <c r="R2356" s="33"/>
      <c r="S2356" s="33"/>
      <c r="T2356" s="33"/>
      <c r="U2356" s="33"/>
      <c r="V2356" s="33"/>
      <c r="W2356" s="33"/>
      <c r="X2356" s="33"/>
      <c r="Y2356" s="33"/>
      <c r="Z2356" s="33"/>
      <c r="AA2356" s="33"/>
      <c r="AB2356" s="33"/>
    </row>
    <row r="2357" spans="1:28">
      <c r="A2357" s="33"/>
      <c r="B2357" s="33"/>
      <c r="C2357" s="33"/>
      <c r="D2357" s="33"/>
      <c r="E2357" s="33"/>
      <c r="F2357" s="33"/>
      <c r="G2357" s="33"/>
      <c r="H2357" s="33"/>
      <c r="I2357" s="33"/>
      <c r="J2357" s="33"/>
      <c r="K2357" s="33"/>
      <c r="L2357" s="33"/>
      <c r="M2357" s="33"/>
      <c r="N2357" s="33"/>
      <c r="O2357" s="33"/>
      <c r="P2357" s="33"/>
      <c r="Q2357" s="33"/>
      <c r="R2357" s="33"/>
      <c r="S2357" s="33"/>
      <c r="T2357" s="33"/>
      <c r="U2357" s="33"/>
      <c r="V2357" s="33"/>
      <c r="W2357" s="33"/>
      <c r="X2357" s="33"/>
      <c r="Y2357" s="33"/>
      <c r="Z2357" s="33"/>
      <c r="AA2357" s="33"/>
      <c r="AB2357" s="33"/>
    </row>
    <row r="2358" spans="1:28">
      <c r="A2358" s="33"/>
      <c r="B2358" s="33"/>
      <c r="C2358" s="33"/>
      <c r="D2358" s="33"/>
      <c r="E2358" s="33"/>
      <c r="F2358" s="33"/>
      <c r="G2358" s="33"/>
      <c r="H2358" s="33"/>
      <c r="I2358" s="33"/>
      <c r="J2358" s="33"/>
      <c r="K2358" s="33"/>
      <c r="L2358" s="33"/>
      <c r="M2358" s="33"/>
      <c r="N2358" s="33"/>
      <c r="O2358" s="33"/>
      <c r="P2358" s="33"/>
      <c r="Q2358" s="33"/>
      <c r="R2358" s="33"/>
      <c r="S2358" s="33"/>
      <c r="T2358" s="33"/>
      <c r="U2358" s="33"/>
      <c r="V2358" s="33"/>
      <c r="W2358" s="33"/>
      <c r="X2358" s="33"/>
      <c r="Y2358" s="33"/>
      <c r="Z2358" s="33"/>
      <c r="AA2358" s="33"/>
      <c r="AB2358" s="33"/>
    </row>
    <row r="2359" spans="1:28">
      <c r="A2359" s="33"/>
      <c r="B2359" s="33"/>
      <c r="C2359" s="33"/>
      <c r="D2359" s="33"/>
      <c r="E2359" s="33"/>
      <c r="F2359" s="33"/>
      <c r="G2359" s="33"/>
      <c r="H2359" s="33"/>
      <c r="I2359" s="33"/>
      <c r="J2359" s="33"/>
      <c r="K2359" s="33"/>
      <c r="L2359" s="33"/>
      <c r="M2359" s="33"/>
      <c r="N2359" s="33"/>
      <c r="O2359" s="33"/>
      <c r="P2359" s="33"/>
      <c r="Q2359" s="33"/>
      <c r="R2359" s="33"/>
      <c r="S2359" s="33"/>
      <c r="T2359" s="33"/>
      <c r="U2359" s="33"/>
      <c r="V2359" s="33"/>
      <c r="W2359" s="33"/>
      <c r="X2359" s="33"/>
      <c r="Y2359" s="33"/>
      <c r="Z2359" s="33"/>
      <c r="AA2359" s="33"/>
      <c r="AB2359" s="33"/>
    </row>
    <row r="2360" spans="1:28">
      <c r="A2360" s="33"/>
      <c r="B2360" s="33"/>
      <c r="C2360" s="33"/>
      <c r="D2360" s="33"/>
      <c r="E2360" s="33"/>
      <c r="F2360" s="33"/>
      <c r="G2360" s="33"/>
      <c r="H2360" s="33"/>
      <c r="I2360" s="33"/>
      <c r="J2360" s="33"/>
      <c r="K2360" s="33"/>
      <c r="L2360" s="33"/>
      <c r="M2360" s="33"/>
      <c r="N2360" s="33"/>
      <c r="O2360" s="33"/>
      <c r="P2360" s="33"/>
      <c r="Q2360" s="33"/>
      <c r="R2360" s="33"/>
      <c r="S2360" s="33"/>
      <c r="T2360" s="33"/>
      <c r="U2360" s="33"/>
      <c r="V2360" s="33"/>
      <c r="W2360" s="33"/>
      <c r="X2360" s="33"/>
      <c r="Y2360" s="33"/>
      <c r="Z2360" s="33"/>
      <c r="AA2360" s="33"/>
      <c r="AB2360" s="33"/>
    </row>
    <row r="2361" spans="1:28">
      <c r="A2361" s="33"/>
      <c r="B2361" s="33"/>
      <c r="C2361" s="33"/>
      <c r="D2361" s="33"/>
      <c r="E2361" s="33"/>
      <c r="F2361" s="33"/>
      <c r="G2361" s="33"/>
      <c r="H2361" s="33"/>
      <c r="I2361" s="33"/>
      <c r="J2361" s="33"/>
      <c r="K2361" s="33"/>
      <c r="L2361" s="33"/>
      <c r="M2361" s="33"/>
      <c r="N2361" s="33"/>
      <c r="O2361" s="33"/>
      <c r="P2361" s="33"/>
      <c r="Q2361" s="33"/>
      <c r="R2361" s="33"/>
      <c r="S2361" s="33"/>
      <c r="T2361" s="33"/>
      <c r="U2361" s="33"/>
      <c r="V2361" s="33"/>
      <c r="W2361" s="33"/>
      <c r="X2361" s="33"/>
      <c r="Y2361" s="33"/>
      <c r="Z2361" s="33"/>
      <c r="AA2361" s="33"/>
      <c r="AB2361" s="33"/>
    </row>
    <row r="2362" spans="1:28">
      <c r="A2362" s="33"/>
      <c r="B2362" s="33"/>
      <c r="C2362" s="33"/>
      <c r="D2362" s="33"/>
      <c r="E2362" s="33"/>
      <c r="F2362" s="33"/>
      <c r="G2362" s="33"/>
      <c r="H2362" s="33"/>
      <c r="I2362" s="33"/>
      <c r="J2362" s="33"/>
      <c r="K2362" s="33"/>
      <c r="L2362" s="33"/>
      <c r="M2362" s="33"/>
      <c r="N2362" s="33"/>
      <c r="O2362" s="33"/>
      <c r="P2362" s="33"/>
      <c r="Q2362" s="33"/>
      <c r="R2362" s="33"/>
      <c r="S2362" s="33"/>
      <c r="T2362" s="33"/>
      <c r="U2362" s="33"/>
      <c r="V2362" s="33"/>
      <c r="W2362" s="33"/>
      <c r="X2362" s="33"/>
      <c r="Y2362" s="33"/>
      <c r="Z2362" s="33"/>
      <c r="AA2362" s="33"/>
      <c r="AB2362" s="33"/>
    </row>
    <row r="2363" spans="1:28">
      <c r="A2363" s="33"/>
      <c r="B2363" s="33"/>
      <c r="C2363" s="33"/>
      <c r="D2363" s="33"/>
      <c r="E2363" s="33"/>
      <c r="F2363" s="33"/>
      <c r="G2363" s="33"/>
      <c r="H2363" s="33"/>
      <c r="I2363" s="33"/>
      <c r="J2363" s="33"/>
      <c r="K2363" s="33"/>
      <c r="L2363" s="33"/>
      <c r="M2363" s="33"/>
      <c r="N2363" s="33"/>
      <c r="O2363" s="33"/>
      <c r="P2363" s="33"/>
      <c r="Q2363" s="33"/>
      <c r="R2363" s="33"/>
      <c r="S2363" s="33"/>
      <c r="T2363" s="33"/>
      <c r="U2363" s="33"/>
      <c r="V2363" s="33"/>
      <c r="W2363" s="33"/>
      <c r="X2363" s="33"/>
      <c r="Y2363" s="33"/>
      <c r="Z2363" s="33"/>
      <c r="AA2363" s="33"/>
      <c r="AB2363" s="33"/>
    </row>
    <row r="2364" spans="1:28">
      <c r="A2364" s="33"/>
      <c r="B2364" s="33"/>
      <c r="C2364" s="33"/>
      <c r="D2364" s="33"/>
      <c r="E2364" s="33"/>
      <c r="F2364" s="33"/>
      <c r="G2364" s="33"/>
      <c r="H2364" s="33"/>
      <c r="I2364" s="33"/>
      <c r="J2364" s="33"/>
      <c r="K2364" s="33"/>
      <c r="L2364" s="33"/>
      <c r="M2364" s="33"/>
      <c r="N2364" s="33"/>
      <c r="O2364" s="33"/>
      <c r="P2364" s="33"/>
      <c r="Q2364" s="33"/>
      <c r="R2364" s="33"/>
      <c r="S2364" s="33"/>
      <c r="T2364" s="33"/>
      <c r="U2364" s="33"/>
      <c r="V2364" s="33"/>
      <c r="W2364" s="33"/>
      <c r="X2364" s="33"/>
      <c r="Y2364" s="33"/>
      <c r="Z2364" s="33"/>
      <c r="AA2364" s="33"/>
      <c r="AB2364" s="33"/>
    </row>
    <row r="2365" spans="1:28">
      <c r="A2365" s="33"/>
      <c r="B2365" s="33"/>
      <c r="C2365" s="33"/>
      <c r="D2365" s="33"/>
      <c r="E2365" s="33"/>
      <c r="F2365" s="33"/>
      <c r="G2365" s="33"/>
      <c r="H2365" s="33"/>
      <c r="I2365" s="33"/>
      <c r="J2365" s="33"/>
      <c r="K2365" s="33"/>
      <c r="L2365" s="33"/>
      <c r="M2365" s="33"/>
      <c r="N2365" s="33"/>
      <c r="O2365" s="33"/>
      <c r="P2365" s="33"/>
      <c r="Q2365" s="33"/>
      <c r="R2365" s="33"/>
      <c r="S2365" s="33"/>
      <c r="T2365" s="33"/>
      <c r="U2365" s="33"/>
      <c r="V2365" s="33"/>
      <c r="W2365" s="33"/>
      <c r="X2365" s="33"/>
      <c r="Y2365" s="33"/>
      <c r="Z2365" s="33"/>
      <c r="AA2365" s="33"/>
      <c r="AB2365" s="33"/>
    </row>
    <row r="2366" spans="1:28">
      <c r="A2366" s="33"/>
      <c r="B2366" s="33"/>
      <c r="C2366" s="33"/>
      <c r="D2366" s="33"/>
      <c r="E2366" s="33"/>
      <c r="F2366" s="33"/>
      <c r="G2366" s="33"/>
      <c r="H2366" s="33"/>
      <c r="I2366" s="33"/>
      <c r="J2366" s="33"/>
      <c r="K2366" s="33"/>
      <c r="L2366" s="33"/>
      <c r="M2366" s="33"/>
      <c r="N2366" s="33"/>
      <c r="O2366" s="33"/>
      <c r="P2366" s="33"/>
      <c r="Q2366" s="33"/>
      <c r="R2366" s="33"/>
      <c r="S2366" s="33"/>
      <c r="T2366" s="33"/>
      <c r="U2366" s="33"/>
      <c r="V2366" s="33"/>
      <c r="W2366" s="33"/>
      <c r="X2366" s="33"/>
      <c r="Y2366" s="33"/>
      <c r="Z2366" s="33"/>
      <c r="AA2366" s="33"/>
      <c r="AB2366" s="33"/>
    </row>
    <row r="2367" spans="1:28">
      <c r="A2367" s="33"/>
      <c r="B2367" s="33"/>
      <c r="C2367" s="33"/>
      <c r="D2367" s="33"/>
      <c r="E2367" s="33"/>
      <c r="F2367" s="33"/>
      <c r="G2367" s="33"/>
      <c r="H2367" s="33"/>
      <c r="I2367" s="33"/>
      <c r="J2367" s="33"/>
      <c r="K2367" s="33"/>
      <c r="L2367" s="33"/>
      <c r="M2367" s="33"/>
      <c r="N2367" s="33"/>
      <c r="O2367" s="33"/>
      <c r="P2367" s="33"/>
      <c r="Q2367" s="33"/>
      <c r="R2367" s="33"/>
      <c r="S2367" s="33"/>
      <c r="T2367" s="33"/>
      <c r="U2367" s="33"/>
      <c r="V2367" s="33"/>
      <c r="W2367" s="33"/>
      <c r="X2367" s="33"/>
      <c r="Y2367" s="33"/>
      <c r="Z2367" s="33"/>
      <c r="AA2367" s="33"/>
      <c r="AB2367" s="33"/>
    </row>
    <row r="2368" spans="1:28">
      <c r="A2368" s="33"/>
      <c r="B2368" s="33"/>
      <c r="C2368" s="33"/>
      <c r="D2368" s="33"/>
      <c r="E2368" s="33"/>
      <c r="F2368" s="33"/>
      <c r="G2368" s="33"/>
      <c r="H2368" s="33"/>
      <c r="I2368" s="33"/>
      <c r="J2368" s="33"/>
      <c r="K2368" s="33"/>
      <c r="L2368" s="33"/>
      <c r="M2368" s="33"/>
      <c r="N2368" s="33"/>
      <c r="O2368" s="33"/>
      <c r="P2368" s="33"/>
      <c r="Q2368" s="33"/>
      <c r="R2368" s="33"/>
      <c r="S2368" s="33"/>
      <c r="T2368" s="33"/>
      <c r="U2368" s="33"/>
      <c r="V2368" s="33"/>
      <c r="W2368" s="33"/>
      <c r="X2368" s="33"/>
      <c r="Y2368" s="33"/>
      <c r="Z2368" s="33"/>
      <c r="AA2368" s="33"/>
      <c r="AB2368" s="33"/>
    </row>
    <row r="2369" spans="1:28">
      <c r="A2369" s="33"/>
      <c r="B2369" s="33"/>
      <c r="C2369" s="33"/>
      <c r="D2369" s="33"/>
      <c r="E2369" s="33"/>
      <c r="F2369" s="33"/>
      <c r="G2369" s="33"/>
      <c r="H2369" s="33"/>
      <c r="I2369" s="33"/>
      <c r="J2369" s="33"/>
      <c r="K2369" s="33"/>
      <c r="L2369" s="33"/>
      <c r="M2369" s="33"/>
      <c r="N2369" s="33"/>
      <c r="O2369" s="33"/>
      <c r="P2369" s="33"/>
      <c r="Q2369" s="33"/>
      <c r="R2369" s="33"/>
      <c r="S2369" s="33"/>
      <c r="T2369" s="33"/>
      <c r="U2369" s="33"/>
      <c r="V2369" s="33"/>
      <c r="W2369" s="33"/>
      <c r="X2369" s="33"/>
      <c r="Y2369" s="33"/>
      <c r="Z2369" s="33"/>
      <c r="AA2369" s="33"/>
      <c r="AB2369" s="33"/>
    </row>
    <row r="2370" spans="1:28">
      <c r="A2370" s="33"/>
      <c r="B2370" s="33"/>
      <c r="C2370" s="33"/>
      <c r="D2370" s="33"/>
      <c r="E2370" s="33"/>
      <c r="F2370" s="33"/>
      <c r="G2370" s="33"/>
      <c r="H2370" s="33"/>
      <c r="I2370" s="33"/>
      <c r="J2370" s="33"/>
      <c r="K2370" s="33"/>
      <c r="L2370" s="33"/>
      <c r="M2370" s="33"/>
      <c r="N2370" s="33"/>
      <c r="O2370" s="33"/>
      <c r="P2370" s="33"/>
      <c r="Q2370" s="33"/>
      <c r="R2370" s="33"/>
      <c r="S2370" s="33"/>
      <c r="T2370" s="33"/>
      <c r="U2370" s="33"/>
      <c r="V2370" s="33"/>
      <c r="W2370" s="33"/>
      <c r="X2370" s="33"/>
      <c r="Y2370" s="33"/>
      <c r="Z2370" s="33"/>
      <c r="AA2370" s="33"/>
      <c r="AB2370" s="33"/>
    </row>
    <row r="2371" spans="1:28">
      <c r="A2371" s="33"/>
      <c r="B2371" s="33"/>
      <c r="C2371" s="33"/>
      <c r="D2371" s="33"/>
      <c r="E2371" s="33"/>
      <c r="F2371" s="33"/>
      <c r="G2371" s="33"/>
      <c r="H2371" s="33"/>
      <c r="I2371" s="33"/>
      <c r="J2371" s="33"/>
      <c r="K2371" s="33"/>
      <c r="L2371" s="33"/>
      <c r="M2371" s="33"/>
      <c r="N2371" s="33"/>
      <c r="O2371" s="33"/>
      <c r="P2371" s="33"/>
      <c r="Q2371" s="33"/>
      <c r="R2371" s="33"/>
      <c r="S2371" s="33"/>
      <c r="T2371" s="33"/>
      <c r="U2371" s="33"/>
      <c r="V2371" s="33"/>
      <c r="W2371" s="33"/>
      <c r="X2371" s="33"/>
      <c r="Y2371" s="33"/>
      <c r="Z2371" s="33"/>
      <c r="AA2371" s="33"/>
      <c r="AB2371" s="33"/>
    </row>
    <row r="2372" spans="1:28">
      <c r="A2372" s="33"/>
      <c r="B2372" s="33"/>
      <c r="C2372" s="33"/>
      <c r="D2372" s="33"/>
      <c r="E2372" s="33"/>
      <c r="F2372" s="33"/>
      <c r="G2372" s="33"/>
      <c r="H2372" s="33"/>
      <c r="I2372" s="33"/>
      <c r="J2372" s="33"/>
      <c r="K2372" s="33"/>
      <c r="L2372" s="33"/>
      <c r="M2372" s="33"/>
      <c r="N2372" s="33"/>
      <c r="O2372" s="33"/>
      <c r="P2372" s="33"/>
      <c r="Q2372" s="33"/>
      <c r="R2372" s="33"/>
      <c r="S2372" s="33"/>
      <c r="T2372" s="33"/>
      <c r="U2372" s="33"/>
      <c r="V2372" s="33"/>
      <c r="W2372" s="33"/>
      <c r="X2372" s="33"/>
      <c r="Y2372" s="33"/>
      <c r="Z2372" s="33"/>
      <c r="AA2372" s="33"/>
      <c r="AB2372" s="33"/>
    </row>
    <row r="2373" spans="1:28">
      <c r="A2373" s="33"/>
      <c r="B2373" s="33"/>
      <c r="C2373" s="33"/>
      <c r="D2373" s="33"/>
      <c r="E2373" s="33"/>
      <c r="F2373" s="33"/>
      <c r="G2373" s="33"/>
      <c r="H2373" s="33"/>
      <c r="I2373" s="33"/>
      <c r="J2373" s="33"/>
      <c r="K2373" s="33"/>
      <c r="L2373" s="33"/>
      <c r="M2373" s="33"/>
      <c r="N2373" s="33"/>
      <c r="O2373" s="33"/>
      <c r="P2373" s="33"/>
      <c r="Q2373" s="33"/>
      <c r="R2373" s="33"/>
      <c r="S2373" s="33"/>
      <c r="T2373" s="33"/>
      <c r="U2373" s="33"/>
      <c r="V2373" s="33"/>
      <c r="W2373" s="33"/>
      <c r="X2373" s="33"/>
      <c r="Y2373" s="33"/>
      <c r="Z2373" s="33"/>
      <c r="AA2373" s="33"/>
      <c r="AB2373" s="33"/>
    </row>
    <row r="2374" spans="1:28">
      <c r="A2374" s="33"/>
      <c r="B2374" s="33"/>
      <c r="C2374" s="33"/>
      <c r="D2374" s="33"/>
      <c r="E2374" s="33"/>
      <c r="F2374" s="33"/>
      <c r="G2374" s="33"/>
      <c r="H2374" s="33"/>
      <c r="I2374" s="33"/>
      <c r="J2374" s="33"/>
      <c r="K2374" s="33"/>
      <c r="L2374" s="33"/>
      <c r="M2374" s="33"/>
      <c r="N2374" s="33"/>
      <c r="O2374" s="33"/>
      <c r="P2374" s="33"/>
      <c r="Q2374" s="33"/>
      <c r="R2374" s="33"/>
      <c r="S2374" s="33"/>
      <c r="T2374" s="33"/>
      <c r="U2374" s="33"/>
      <c r="V2374" s="33"/>
      <c r="W2374" s="33"/>
      <c r="X2374" s="33"/>
      <c r="Y2374" s="33"/>
      <c r="Z2374" s="33"/>
      <c r="AA2374" s="33"/>
      <c r="AB2374" s="33"/>
    </row>
    <row r="2375" spans="1:28">
      <c r="A2375" s="33"/>
      <c r="B2375" s="33"/>
      <c r="C2375" s="33"/>
      <c r="D2375" s="33"/>
      <c r="E2375" s="33"/>
      <c r="F2375" s="33"/>
      <c r="G2375" s="33"/>
      <c r="H2375" s="33"/>
      <c r="I2375" s="33"/>
      <c r="J2375" s="33"/>
      <c r="K2375" s="33"/>
      <c r="L2375" s="33"/>
      <c r="M2375" s="33"/>
      <c r="N2375" s="33"/>
      <c r="O2375" s="33"/>
      <c r="P2375" s="33"/>
      <c r="Q2375" s="33"/>
      <c r="R2375" s="33"/>
      <c r="S2375" s="33"/>
      <c r="T2375" s="33"/>
      <c r="U2375" s="33"/>
      <c r="V2375" s="33"/>
      <c r="W2375" s="33"/>
      <c r="X2375" s="33"/>
      <c r="Y2375" s="33"/>
      <c r="Z2375" s="33"/>
      <c r="AA2375" s="33"/>
      <c r="AB2375" s="33"/>
    </row>
    <row r="2376" spans="1:28">
      <c r="A2376" s="33"/>
      <c r="B2376" s="33"/>
      <c r="C2376" s="33"/>
      <c r="D2376" s="33"/>
      <c r="E2376" s="33"/>
      <c r="F2376" s="33"/>
      <c r="G2376" s="33"/>
      <c r="H2376" s="33"/>
      <c r="I2376" s="33"/>
      <c r="J2376" s="33"/>
      <c r="K2376" s="33"/>
      <c r="L2376" s="33"/>
      <c r="M2376" s="33"/>
      <c r="N2376" s="33"/>
      <c r="O2376" s="33"/>
      <c r="P2376" s="33"/>
      <c r="Q2376" s="33"/>
      <c r="R2376" s="33"/>
      <c r="S2376" s="33"/>
      <c r="T2376" s="33"/>
      <c r="U2376" s="33"/>
      <c r="V2376" s="33"/>
      <c r="W2376" s="33"/>
      <c r="X2376" s="33"/>
      <c r="Y2376" s="33"/>
      <c r="Z2376" s="33"/>
      <c r="AA2376" s="33"/>
      <c r="AB2376" s="33"/>
    </row>
    <row r="2377" spans="1:28">
      <c r="A2377" s="33"/>
      <c r="B2377" s="33"/>
      <c r="C2377" s="33"/>
      <c r="D2377" s="33"/>
      <c r="E2377" s="33"/>
      <c r="F2377" s="33"/>
      <c r="G2377" s="33"/>
      <c r="H2377" s="33"/>
      <c r="I2377" s="33"/>
      <c r="J2377" s="33"/>
      <c r="K2377" s="33"/>
      <c r="L2377" s="33"/>
      <c r="M2377" s="33"/>
      <c r="N2377" s="33"/>
      <c r="O2377" s="33"/>
      <c r="P2377" s="33"/>
      <c r="Q2377" s="33"/>
      <c r="R2377" s="33"/>
      <c r="S2377" s="33"/>
      <c r="T2377" s="33"/>
      <c r="U2377" s="33"/>
      <c r="V2377" s="33"/>
      <c r="W2377" s="33"/>
      <c r="X2377" s="33"/>
      <c r="Y2377" s="33"/>
      <c r="Z2377" s="33"/>
      <c r="AA2377" s="33"/>
      <c r="AB2377" s="33"/>
    </row>
    <row r="2378" spans="1:28">
      <c r="A2378" s="33"/>
      <c r="B2378" s="33"/>
      <c r="C2378" s="33"/>
      <c r="D2378" s="33"/>
      <c r="E2378" s="33"/>
      <c r="F2378" s="33"/>
      <c r="G2378" s="33"/>
      <c r="H2378" s="33"/>
      <c r="I2378" s="33"/>
      <c r="J2378" s="33"/>
      <c r="K2378" s="33"/>
      <c r="L2378" s="33"/>
      <c r="M2378" s="33"/>
      <c r="N2378" s="33"/>
      <c r="O2378" s="33"/>
      <c r="P2378" s="33"/>
      <c r="Q2378" s="33"/>
      <c r="R2378" s="33"/>
      <c r="S2378" s="33"/>
      <c r="T2378" s="33"/>
      <c r="U2378" s="33"/>
      <c r="V2378" s="33"/>
      <c r="W2378" s="33"/>
      <c r="X2378" s="33"/>
      <c r="Y2378" s="33"/>
      <c r="Z2378" s="33"/>
      <c r="AA2378" s="33"/>
      <c r="AB2378" s="33"/>
    </row>
    <row r="2379" spans="1:28">
      <c r="A2379" s="33"/>
      <c r="B2379" s="33"/>
      <c r="C2379" s="33"/>
      <c r="D2379" s="33"/>
      <c r="E2379" s="33"/>
      <c r="F2379" s="33"/>
      <c r="G2379" s="33"/>
      <c r="H2379" s="33"/>
      <c r="I2379" s="33"/>
      <c r="J2379" s="33"/>
      <c r="K2379" s="33"/>
      <c r="L2379" s="33"/>
      <c r="M2379" s="33"/>
      <c r="N2379" s="33"/>
      <c r="O2379" s="33"/>
      <c r="P2379" s="33"/>
      <c r="Q2379" s="33"/>
      <c r="R2379" s="33"/>
      <c r="S2379" s="33"/>
      <c r="T2379" s="33"/>
      <c r="U2379" s="33"/>
      <c r="V2379" s="33"/>
      <c r="W2379" s="33"/>
      <c r="X2379" s="33"/>
      <c r="Y2379" s="33"/>
      <c r="Z2379" s="33"/>
      <c r="AA2379" s="33"/>
      <c r="AB2379" s="33"/>
    </row>
    <row r="2380" spans="1:28">
      <c r="A2380" s="33"/>
      <c r="B2380" s="33"/>
      <c r="C2380" s="33"/>
      <c r="D2380" s="33"/>
      <c r="E2380" s="33"/>
      <c r="F2380" s="33"/>
      <c r="G2380" s="33"/>
      <c r="H2380" s="33"/>
      <c r="I2380" s="33"/>
      <c r="J2380" s="33"/>
      <c r="K2380" s="33"/>
      <c r="L2380" s="33"/>
      <c r="M2380" s="33"/>
      <c r="N2380" s="33"/>
      <c r="O2380" s="33"/>
      <c r="P2380" s="33"/>
      <c r="Q2380" s="33"/>
      <c r="R2380" s="33"/>
      <c r="S2380" s="33"/>
      <c r="T2380" s="33"/>
      <c r="U2380" s="33"/>
      <c r="V2380" s="33"/>
      <c r="W2380" s="33"/>
      <c r="X2380" s="33"/>
      <c r="Y2380" s="33"/>
      <c r="Z2380" s="33"/>
      <c r="AA2380" s="33"/>
      <c r="AB2380" s="33"/>
    </row>
    <row r="2381" spans="1:28">
      <c r="A2381" s="33"/>
      <c r="B2381" s="33"/>
      <c r="C2381" s="33"/>
      <c r="D2381" s="33"/>
      <c r="E2381" s="33"/>
      <c r="F2381" s="33"/>
      <c r="G2381" s="33"/>
      <c r="H2381" s="33"/>
      <c r="I2381" s="33"/>
      <c r="J2381" s="33"/>
      <c r="K2381" s="33"/>
      <c r="L2381" s="33"/>
      <c r="M2381" s="33"/>
      <c r="N2381" s="33"/>
      <c r="O2381" s="33"/>
      <c r="P2381" s="33"/>
      <c r="Q2381" s="33"/>
      <c r="R2381" s="33"/>
      <c r="S2381" s="33"/>
      <c r="T2381" s="33"/>
      <c r="U2381" s="33"/>
      <c r="V2381" s="33"/>
      <c r="W2381" s="33"/>
      <c r="X2381" s="33"/>
      <c r="Y2381" s="33"/>
      <c r="Z2381" s="33"/>
      <c r="AA2381" s="33"/>
      <c r="AB2381" s="33"/>
    </row>
    <row r="2382" spans="1:28">
      <c r="A2382" s="33"/>
      <c r="B2382" s="33"/>
      <c r="C2382" s="33"/>
      <c r="D2382" s="33"/>
      <c r="E2382" s="33"/>
      <c r="F2382" s="33"/>
      <c r="G2382" s="33"/>
      <c r="H2382" s="33"/>
      <c r="I2382" s="33"/>
      <c r="J2382" s="33"/>
      <c r="K2382" s="33"/>
      <c r="L2382" s="33"/>
      <c r="M2382" s="33"/>
      <c r="N2382" s="33"/>
      <c r="O2382" s="33"/>
      <c r="P2382" s="33"/>
      <c r="Q2382" s="33"/>
      <c r="R2382" s="33"/>
      <c r="S2382" s="33"/>
      <c r="T2382" s="33"/>
      <c r="U2382" s="33"/>
      <c r="V2382" s="33"/>
      <c r="W2382" s="33"/>
      <c r="X2382" s="33"/>
      <c r="Y2382" s="33"/>
      <c r="Z2382" s="33"/>
      <c r="AA2382" s="33"/>
      <c r="AB2382" s="33"/>
    </row>
    <row r="2383" spans="1:28">
      <c r="A2383" s="33"/>
      <c r="B2383" s="33"/>
      <c r="C2383" s="33"/>
      <c r="D2383" s="33"/>
      <c r="E2383" s="33"/>
      <c r="F2383" s="33"/>
      <c r="G2383" s="33"/>
      <c r="H2383" s="33"/>
      <c r="I2383" s="33"/>
      <c r="J2383" s="33"/>
      <c r="K2383" s="33"/>
      <c r="L2383" s="33"/>
      <c r="M2383" s="33"/>
      <c r="N2383" s="33"/>
      <c r="O2383" s="33"/>
      <c r="P2383" s="33"/>
      <c r="Q2383" s="33"/>
      <c r="R2383" s="33"/>
      <c r="S2383" s="33"/>
      <c r="T2383" s="33"/>
      <c r="U2383" s="33"/>
      <c r="V2383" s="33"/>
      <c r="W2383" s="33"/>
      <c r="X2383" s="33"/>
      <c r="Y2383" s="33"/>
      <c r="Z2383" s="33"/>
      <c r="AA2383" s="33"/>
      <c r="AB2383" s="33"/>
    </row>
    <row r="2384" spans="1:28">
      <c r="A2384" s="33"/>
      <c r="B2384" s="33"/>
      <c r="C2384" s="33"/>
      <c r="D2384" s="33"/>
      <c r="E2384" s="33"/>
      <c r="F2384" s="33"/>
      <c r="G2384" s="33"/>
      <c r="H2384" s="33"/>
      <c r="I2384" s="33"/>
      <c r="J2384" s="33"/>
      <c r="K2384" s="33"/>
      <c r="L2384" s="33"/>
      <c r="M2384" s="33"/>
      <c r="N2384" s="33"/>
      <c r="O2384" s="33"/>
      <c r="P2384" s="33"/>
      <c r="Q2384" s="33"/>
      <c r="R2384" s="33"/>
      <c r="S2384" s="33"/>
      <c r="T2384" s="33"/>
      <c r="U2384" s="33"/>
      <c r="V2384" s="33"/>
      <c r="W2384" s="33"/>
      <c r="X2384" s="33"/>
      <c r="Y2384" s="33"/>
      <c r="Z2384" s="33"/>
      <c r="AA2384" s="33"/>
      <c r="AB2384" s="33"/>
    </row>
    <row r="2385" spans="1:28">
      <c r="A2385" s="33"/>
      <c r="B2385" s="33"/>
      <c r="C2385" s="33"/>
      <c r="D2385" s="33"/>
      <c r="E2385" s="33"/>
      <c r="F2385" s="33"/>
      <c r="G2385" s="33"/>
      <c r="H2385" s="33"/>
      <c r="I2385" s="33"/>
      <c r="J2385" s="33"/>
      <c r="K2385" s="33"/>
      <c r="L2385" s="33"/>
      <c r="M2385" s="33"/>
      <c r="N2385" s="33"/>
      <c r="O2385" s="33"/>
      <c r="P2385" s="33"/>
      <c r="Q2385" s="33"/>
      <c r="R2385" s="33"/>
      <c r="S2385" s="33"/>
      <c r="T2385" s="33"/>
      <c r="U2385" s="33"/>
      <c r="V2385" s="33"/>
      <c r="W2385" s="33"/>
      <c r="X2385" s="33"/>
      <c r="Y2385" s="33"/>
      <c r="Z2385" s="33"/>
      <c r="AA2385" s="33"/>
      <c r="AB2385" s="33"/>
    </row>
    <row r="2386" spans="1:28">
      <c r="A2386" s="33"/>
      <c r="B2386" s="33"/>
      <c r="C2386" s="33"/>
      <c r="D2386" s="33"/>
      <c r="E2386" s="33"/>
      <c r="F2386" s="33"/>
      <c r="G2386" s="33"/>
      <c r="H2386" s="33"/>
      <c r="I2386" s="33"/>
      <c r="J2386" s="33"/>
      <c r="K2386" s="33"/>
      <c r="L2386" s="33"/>
      <c r="M2386" s="33"/>
      <c r="N2386" s="33"/>
      <c r="O2386" s="33"/>
      <c r="P2386" s="33"/>
      <c r="Q2386" s="33"/>
      <c r="R2386" s="33"/>
      <c r="S2386" s="33"/>
      <c r="T2386" s="33"/>
      <c r="U2386" s="33"/>
      <c r="V2386" s="33"/>
      <c r="W2386" s="33"/>
      <c r="X2386" s="33"/>
      <c r="Y2386" s="33"/>
      <c r="Z2386" s="33"/>
      <c r="AA2386" s="33"/>
      <c r="AB2386" s="33"/>
    </row>
    <row r="2387" spans="1:28">
      <c r="A2387" s="33"/>
      <c r="B2387" s="33"/>
      <c r="C2387" s="33"/>
      <c r="D2387" s="33"/>
      <c r="E2387" s="33"/>
      <c r="F2387" s="33"/>
      <c r="G2387" s="33"/>
      <c r="H2387" s="33"/>
      <c r="I2387" s="33"/>
      <c r="J2387" s="33"/>
      <c r="K2387" s="33"/>
      <c r="L2387" s="33"/>
      <c r="M2387" s="33"/>
      <c r="N2387" s="33"/>
      <c r="O2387" s="33"/>
      <c r="P2387" s="33"/>
      <c r="Q2387" s="33"/>
      <c r="R2387" s="33"/>
      <c r="S2387" s="33"/>
      <c r="T2387" s="33"/>
      <c r="U2387" s="33"/>
      <c r="V2387" s="33"/>
      <c r="W2387" s="33"/>
      <c r="X2387" s="33"/>
      <c r="Y2387" s="33"/>
      <c r="Z2387" s="33"/>
      <c r="AA2387" s="33"/>
      <c r="AB2387" s="33"/>
    </row>
    <row r="2388" spans="1:28">
      <c r="A2388" s="33"/>
      <c r="B2388" s="33"/>
      <c r="C2388" s="33"/>
      <c r="D2388" s="33"/>
      <c r="E2388" s="33"/>
      <c r="F2388" s="33"/>
      <c r="G2388" s="33"/>
      <c r="H2388" s="33"/>
      <c r="I2388" s="33"/>
      <c r="J2388" s="33"/>
      <c r="K2388" s="33"/>
      <c r="L2388" s="33"/>
      <c r="M2388" s="33"/>
      <c r="N2388" s="33"/>
      <c r="O2388" s="33"/>
      <c r="P2388" s="33"/>
      <c r="Q2388" s="33"/>
      <c r="R2388" s="33"/>
      <c r="S2388" s="33"/>
      <c r="T2388" s="33"/>
      <c r="U2388" s="33"/>
      <c r="V2388" s="33"/>
      <c r="W2388" s="33"/>
      <c r="X2388" s="33"/>
      <c r="Y2388" s="33"/>
      <c r="Z2388" s="33"/>
      <c r="AA2388" s="33"/>
      <c r="AB2388" s="33"/>
    </row>
    <row r="2389" spans="1:28">
      <c r="A2389" s="33"/>
      <c r="B2389" s="33"/>
      <c r="C2389" s="33"/>
      <c r="D2389" s="33"/>
      <c r="E2389" s="33"/>
      <c r="F2389" s="33"/>
      <c r="G2389" s="33"/>
      <c r="H2389" s="33"/>
      <c r="I2389" s="33"/>
      <c r="J2389" s="33"/>
      <c r="K2389" s="33"/>
      <c r="L2389" s="33"/>
      <c r="M2389" s="33"/>
      <c r="N2389" s="33"/>
      <c r="O2389" s="33"/>
      <c r="P2389" s="33"/>
      <c r="Q2389" s="33"/>
      <c r="R2389" s="33"/>
      <c r="S2389" s="33"/>
      <c r="T2389" s="33"/>
      <c r="U2389" s="33"/>
      <c r="V2389" s="33"/>
      <c r="W2389" s="33"/>
      <c r="X2389" s="33"/>
      <c r="Y2389" s="33"/>
      <c r="Z2389" s="33"/>
      <c r="AA2389" s="33"/>
      <c r="AB2389" s="33"/>
    </row>
    <row r="2390" spans="1:28">
      <c r="A2390" s="33"/>
      <c r="B2390" s="33"/>
      <c r="C2390" s="33"/>
      <c r="D2390" s="33"/>
      <c r="E2390" s="33"/>
      <c r="F2390" s="33"/>
      <c r="G2390" s="33"/>
      <c r="H2390" s="33"/>
      <c r="I2390" s="33"/>
      <c r="J2390" s="33"/>
      <c r="K2390" s="33"/>
      <c r="L2390" s="33"/>
      <c r="M2390" s="33"/>
      <c r="N2390" s="33"/>
      <c r="O2390" s="33"/>
      <c r="P2390" s="33"/>
      <c r="Q2390" s="33"/>
      <c r="R2390" s="33"/>
      <c r="S2390" s="33"/>
      <c r="T2390" s="33"/>
      <c r="U2390" s="33"/>
      <c r="V2390" s="33"/>
      <c r="W2390" s="33"/>
      <c r="X2390" s="33"/>
      <c r="Y2390" s="33"/>
      <c r="Z2390" s="33"/>
      <c r="AA2390" s="33"/>
      <c r="AB2390" s="33"/>
    </row>
    <row r="2391" spans="1:28">
      <c r="A2391" s="33"/>
      <c r="B2391" s="33"/>
      <c r="C2391" s="33"/>
      <c r="D2391" s="33"/>
      <c r="E2391" s="33"/>
      <c r="F2391" s="33"/>
      <c r="G2391" s="33"/>
      <c r="H2391" s="33"/>
      <c r="I2391" s="33"/>
      <c r="J2391" s="33"/>
      <c r="K2391" s="33"/>
      <c r="L2391" s="33"/>
      <c r="M2391" s="33"/>
      <c r="N2391" s="33"/>
      <c r="O2391" s="33"/>
      <c r="P2391" s="33"/>
      <c r="Q2391" s="33"/>
      <c r="R2391" s="33"/>
      <c r="S2391" s="33"/>
      <c r="T2391" s="33"/>
      <c r="U2391" s="33"/>
      <c r="V2391" s="33"/>
      <c r="W2391" s="33"/>
      <c r="X2391" s="33"/>
      <c r="Y2391" s="33"/>
      <c r="Z2391" s="33"/>
      <c r="AA2391" s="33"/>
      <c r="AB2391" s="33"/>
    </row>
    <row r="2392" spans="1:28">
      <c r="A2392" s="33"/>
      <c r="B2392" s="33"/>
      <c r="C2392" s="33"/>
      <c r="D2392" s="33"/>
      <c r="E2392" s="33"/>
      <c r="F2392" s="33"/>
      <c r="G2392" s="33"/>
      <c r="H2392" s="33"/>
      <c r="I2392" s="33"/>
      <c r="J2392" s="33"/>
      <c r="K2392" s="33"/>
      <c r="L2392" s="33"/>
      <c r="M2392" s="33"/>
      <c r="N2392" s="33"/>
      <c r="O2392" s="33"/>
      <c r="P2392" s="33"/>
      <c r="Q2392" s="33"/>
      <c r="R2392" s="33"/>
      <c r="S2392" s="33"/>
      <c r="T2392" s="33"/>
      <c r="U2392" s="33"/>
      <c r="V2392" s="33"/>
      <c r="W2392" s="33"/>
      <c r="X2392" s="33"/>
      <c r="Y2392" s="33"/>
      <c r="Z2392" s="33"/>
      <c r="AA2392" s="33"/>
      <c r="AB2392" s="33"/>
    </row>
    <row r="2393" spans="1:28">
      <c r="A2393" s="33"/>
      <c r="B2393" s="33"/>
      <c r="C2393" s="33"/>
      <c r="D2393" s="33"/>
      <c r="E2393" s="33"/>
      <c r="F2393" s="33"/>
      <c r="G2393" s="33"/>
      <c r="H2393" s="33"/>
      <c r="I2393" s="33"/>
      <c r="J2393" s="33"/>
      <c r="K2393" s="33"/>
      <c r="L2393" s="33"/>
      <c r="M2393" s="33"/>
      <c r="N2393" s="33"/>
      <c r="O2393" s="33"/>
      <c r="P2393" s="33"/>
      <c r="Q2393" s="33"/>
      <c r="R2393" s="33"/>
      <c r="S2393" s="33"/>
      <c r="T2393" s="33"/>
      <c r="U2393" s="33"/>
      <c r="V2393" s="33"/>
      <c r="W2393" s="33"/>
      <c r="X2393" s="33"/>
      <c r="Y2393" s="33"/>
      <c r="Z2393" s="33"/>
      <c r="AA2393" s="33"/>
      <c r="AB2393" s="33"/>
    </row>
    <row r="2394" spans="1:28">
      <c r="A2394" s="33"/>
      <c r="B2394" s="33"/>
      <c r="C2394" s="33"/>
      <c r="D2394" s="33"/>
      <c r="E2394" s="33"/>
      <c r="F2394" s="33"/>
      <c r="G2394" s="33"/>
      <c r="H2394" s="33"/>
      <c r="I2394" s="33"/>
      <c r="J2394" s="33"/>
      <c r="K2394" s="33"/>
      <c r="L2394" s="33"/>
      <c r="M2394" s="33"/>
      <c r="N2394" s="33"/>
      <c r="O2394" s="33"/>
      <c r="P2394" s="33"/>
      <c r="Q2394" s="33"/>
      <c r="R2394" s="33"/>
      <c r="S2394" s="33"/>
      <c r="T2394" s="33"/>
      <c r="U2394" s="33"/>
      <c r="V2394" s="33"/>
      <c r="W2394" s="33"/>
      <c r="X2394" s="33"/>
      <c r="Y2394" s="33"/>
      <c r="Z2394" s="33"/>
      <c r="AA2394" s="33"/>
      <c r="AB2394" s="33"/>
    </row>
    <row r="2395" spans="1:28">
      <c r="A2395" s="33"/>
      <c r="B2395" s="33"/>
      <c r="C2395" s="33"/>
      <c r="D2395" s="33"/>
      <c r="E2395" s="33"/>
      <c r="F2395" s="33"/>
      <c r="G2395" s="33"/>
      <c r="H2395" s="33"/>
      <c r="I2395" s="33"/>
      <c r="J2395" s="33"/>
      <c r="K2395" s="33"/>
      <c r="L2395" s="33"/>
      <c r="M2395" s="33"/>
      <c r="N2395" s="33"/>
      <c r="O2395" s="33"/>
      <c r="P2395" s="33"/>
      <c r="Q2395" s="33"/>
      <c r="R2395" s="33"/>
      <c r="S2395" s="33"/>
      <c r="T2395" s="33"/>
      <c r="U2395" s="33"/>
      <c r="V2395" s="33"/>
      <c r="W2395" s="33"/>
      <c r="X2395" s="33"/>
      <c r="Y2395" s="33"/>
      <c r="Z2395" s="33"/>
      <c r="AA2395" s="33"/>
      <c r="AB2395" s="33"/>
    </row>
    <row r="2396" spans="1:28">
      <c r="A2396" s="33"/>
      <c r="B2396" s="33"/>
      <c r="C2396" s="33"/>
      <c r="D2396" s="33"/>
      <c r="E2396" s="33"/>
      <c r="F2396" s="33"/>
      <c r="G2396" s="33"/>
      <c r="H2396" s="33"/>
      <c r="I2396" s="33"/>
      <c r="J2396" s="33"/>
      <c r="K2396" s="33"/>
      <c r="L2396" s="33"/>
      <c r="M2396" s="33"/>
      <c r="N2396" s="33"/>
      <c r="O2396" s="33"/>
      <c r="P2396" s="33"/>
      <c r="Q2396" s="33"/>
      <c r="R2396" s="33"/>
      <c r="S2396" s="33"/>
      <c r="T2396" s="33"/>
      <c r="U2396" s="33"/>
      <c r="V2396" s="33"/>
      <c r="W2396" s="33"/>
      <c r="X2396" s="33"/>
      <c r="Y2396" s="33"/>
      <c r="Z2396" s="33"/>
      <c r="AA2396" s="33"/>
      <c r="AB2396" s="33"/>
    </row>
    <row r="2397" spans="1:28">
      <c r="A2397" s="33"/>
      <c r="B2397" s="33"/>
      <c r="C2397" s="33"/>
      <c r="D2397" s="33"/>
      <c r="E2397" s="33"/>
      <c r="F2397" s="33"/>
      <c r="G2397" s="33"/>
      <c r="H2397" s="33"/>
      <c r="I2397" s="33"/>
      <c r="J2397" s="33"/>
      <c r="K2397" s="33"/>
      <c r="L2397" s="33"/>
      <c r="M2397" s="33"/>
      <c r="N2397" s="33"/>
      <c r="O2397" s="33"/>
      <c r="P2397" s="33"/>
      <c r="Q2397" s="33"/>
      <c r="R2397" s="33"/>
      <c r="S2397" s="33"/>
      <c r="T2397" s="33"/>
      <c r="U2397" s="33"/>
      <c r="V2397" s="33"/>
      <c r="W2397" s="33"/>
      <c r="X2397" s="33"/>
      <c r="Y2397" s="33"/>
      <c r="Z2397" s="33"/>
      <c r="AA2397" s="33"/>
      <c r="AB2397" s="33"/>
    </row>
    <row r="2398" spans="1:28">
      <c r="A2398" s="33"/>
      <c r="B2398" s="33"/>
      <c r="C2398" s="33"/>
      <c r="D2398" s="33"/>
      <c r="E2398" s="33"/>
      <c r="F2398" s="33"/>
      <c r="G2398" s="33"/>
      <c r="H2398" s="33"/>
      <c r="I2398" s="33"/>
      <c r="J2398" s="33"/>
      <c r="K2398" s="33"/>
      <c r="L2398" s="33"/>
      <c r="M2398" s="33"/>
      <c r="N2398" s="33"/>
      <c r="O2398" s="33"/>
      <c r="P2398" s="33"/>
      <c r="Q2398" s="33"/>
      <c r="R2398" s="33"/>
      <c r="S2398" s="33"/>
      <c r="T2398" s="33"/>
      <c r="U2398" s="33"/>
      <c r="V2398" s="33"/>
      <c r="W2398" s="33"/>
      <c r="X2398" s="33"/>
      <c r="Y2398" s="33"/>
      <c r="Z2398" s="33"/>
      <c r="AA2398" s="33"/>
      <c r="AB2398" s="33"/>
    </row>
    <row r="2399" spans="1:28">
      <c r="A2399" s="33"/>
      <c r="B2399" s="33"/>
      <c r="C2399" s="33"/>
      <c r="D2399" s="33"/>
      <c r="E2399" s="33"/>
      <c r="F2399" s="33"/>
      <c r="G2399" s="33"/>
      <c r="H2399" s="33"/>
      <c r="I2399" s="33"/>
      <c r="J2399" s="33"/>
      <c r="K2399" s="33"/>
      <c r="L2399" s="33"/>
      <c r="M2399" s="33"/>
      <c r="N2399" s="33"/>
      <c r="O2399" s="33"/>
      <c r="P2399" s="33"/>
      <c r="Q2399" s="33"/>
      <c r="R2399" s="33"/>
      <c r="S2399" s="33"/>
      <c r="T2399" s="33"/>
      <c r="U2399" s="33"/>
      <c r="V2399" s="33"/>
      <c r="W2399" s="33"/>
      <c r="X2399" s="33"/>
      <c r="Y2399" s="33"/>
      <c r="Z2399" s="33"/>
      <c r="AA2399" s="33"/>
      <c r="AB2399" s="33"/>
    </row>
    <row r="2400" spans="1:28">
      <c r="A2400" s="33"/>
      <c r="B2400" s="33"/>
      <c r="C2400" s="33"/>
      <c r="D2400" s="33"/>
      <c r="E2400" s="33"/>
      <c r="F2400" s="33"/>
      <c r="G2400" s="33"/>
      <c r="H2400" s="33"/>
      <c r="I2400" s="33"/>
      <c r="J2400" s="33"/>
      <c r="K2400" s="33"/>
      <c r="L2400" s="33"/>
      <c r="M2400" s="33"/>
      <c r="N2400" s="33"/>
      <c r="O2400" s="33"/>
      <c r="P2400" s="33"/>
      <c r="Q2400" s="33"/>
      <c r="R2400" s="33"/>
      <c r="S2400" s="33"/>
      <c r="T2400" s="33"/>
      <c r="U2400" s="33"/>
      <c r="V2400" s="33"/>
      <c r="W2400" s="33"/>
      <c r="X2400" s="33"/>
      <c r="Y2400" s="33"/>
      <c r="Z2400" s="33"/>
      <c r="AA2400" s="33"/>
      <c r="AB2400" s="33"/>
    </row>
    <row r="2401" spans="1:28">
      <c r="A2401" s="33"/>
      <c r="B2401" s="33"/>
      <c r="C2401" s="33"/>
      <c r="D2401" s="33"/>
      <c r="E2401" s="33"/>
      <c r="F2401" s="33"/>
      <c r="G2401" s="33"/>
      <c r="H2401" s="33"/>
      <c r="I2401" s="33"/>
      <c r="J2401" s="33"/>
      <c r="K2401" s="33"/>
      <c r="L2401" s="33"/>
      <c r="M2401" s="33"/>
      <c r="N2401" s="33"/>
      <c r="O2401" s="33"/>
      <c r="P2401" s="33"/>
      <c r="Q2401" s="33"/>
      <c r="R2401" s="33"/>
      <c r="S2401" s="33"/>
      <c r="T2401" s="33"/>
      <c r="U2401" s="33"/>
      <c r="V2401" s="33"/>
      <c r="W2401" s="33"/>
      <c r="X2401" s="33"/>
      <c r="Y2401" s="33"/>
      <c r="Z2401" s="33"/>
      <c r="AA2401" s="33"/>
      <c r="AB2401" s="33"/>
    </row>
    <row r="2402" spans="1:28">
      <c r="A2402" s="33"/>
      <c r="B2402" s="33"/>
      <c r="C2402" s="33"/>
      <c r="D2402" s="33"/>
      <c r="E2402" s="33"/>
      <c r="F2402" s="33"/>
      <c r="G2402" s="33"/>
      <c r="H2402" s="33"/>
      <c r="I2402" s="33"/>
      <c r="J2402" s="33"/>
      <c r="K2402" s="33"/>
      <c r="L2402" s="33"/>
      <c r="M2402" s="33"/>
      <c r="N2402" s="33"/>
      <c r="O2402" s="33"/>
      <c r="P2402" s="33"/>
      <c r="Q2402" s="33"/>
      <c r="R2402" s="33"/>
      <c r="S2402" s="33"/>
      <c r="T2402" s="33"/>
      <c r="U2402" s="33"/>
      <c r="V2402" s="33"/>
      <c r="W2402" s="33"/>
      <c r="X2402" s="33"/>
      <c r="Y2402" s="33"/>
      <c r="Z2402" s="33"/>
      <c r="AA2402" s="33"/>
      <c r="AB2402" s="33"/>
    </row>
    <row r="2403" spans="1:28">
      <c r="A2403" s="33"/>
      <c r="B2403" s="33"/>
      <c r="C2403" s="33"/>
      <c r="D2403" s="33"/>
      <c r="E2403" s="33"/>
      <c r="F2403" s="33"/>
      <c r="G2403" s="33"/>
      <c r="H2403" s="33"/>
      <c r="I2403" s="33"/>
      <c r="J2403" s="33"/>
      <c r="K2403" s="33"/>
      <c r="L2403" s="33"/>
      <c r="M2403" s="33"/>
      <c r="N2403" s="33"/>
      <c r="O2403" s="33"/>
      <c r="P2403" s="33"/>
      <c r="Q2403" s="33"/>
      <c r="R2403" s="33"/>
      <c r="S2403" s="33"/>
      <c r="T2403" s="33"/>
      <c r="U2403" s="33"/>
      <c r="V2403" s="33"/>
      <c r="W2403" s="33"/>
      <c r="X2403" s="33"/>
      <c r="Y2403" s="33"/>
      <c r="Z2403" s="33"/>
      <c r="AA2403" s="33"/>
      <c r="AB2403" s="33"/>
    </row>
    <row r="2404" spans="1:28">
      <c r="A2404" s="33"/>
      <c r="B2404" s="33"/>
      <c r="C2404" s="33"/>
      <c r="D2404" s="33"/>
      <c r="E2404" s="33"/>
      <c r="F2404" s="33"/>
      <c r="G2404" s="33"/>
      <c r="H2404" s="33"/>
      <c r="I2404" s="33"/>
      <c r="J2404" s="33"/>
      <c r="K2404" s="33"/>
      <c r="L2404" s="33"/>
      <c r="M2404" s="33"/>
      <c r="N2404" s="33"/>
      <c r="O2404" s="33"/>
      <c r="P2404" s="33"/>
      <c r="Q2404" s="33"/>
      <c r="R2404" s="33"/>
      <c r="S2404" s="33"/>
      <c r="T2404" s="33"/>
      <c r="U2404" s="33"/>
      <c r="V2404" s="33"/>
      <c r="W2404" s="33"/>
      <c r="X2404" s="33"/>
      <c r="Y2404" s="33"/>
      <c r="Z2404" s="33"/>
      <c r="AA2404" s="33"/>
      <c r="AB2404" s="33"/>
    </row>
    <row r="2405" spans="1:28">
      <c r="A2405" s="33"/>
      <c r="B2405" s="33"/>
      <c r="C2405" s="33"/>
      <c r="D2405" s="33"/>
      <c r="E2405" s="33"/>
      <c r="F2405" s="33"/>
      <c r="G2405" s="33"/>
      <c r="H2405" s="33"/>
      <c r="I2405" s="33"/>
      <c r="J2405" s="33"/>
      <c r="K2405" s="33"/>
      <c r="L2405" s="33"/>
      <c r="M2405" s="33"/>
      <c r="N2405" s="33"/>
      <c r="O2405" s="33"/>
      <c r="P2405" s="33"/>
      <c r="Q2405" s="33"/>
      <c r="R2405" s="33"/>
      <c r="S2405" s="33"/>
      <c r="T2405" s="33"/>
      <c r="U2405" s="33"/>
      <c r="V2405" s="33"/>
      <c r="W2405" s="33"/>
      <c r="X2405" s="33"/>
      <c r="Y2405" s="33"/>
      <c r="Z2405" s="33"/>
      <c r="AA2405" s="33"/>
      <c r="AB2405" s="33"/>
    </row>
    <row r="2406" spans="1:28">
      <c r="A2406" s="33"/>
      <c r="B2406" s="33"/>
      <c r="C2406" s="33"/>
      <c r="D2406" s="33"/>
      <c r="E2406" s="33"/>
      <c r="F2406" s="33"/>
      <c r="G2406" s="33"/>
      <c r="H2406" s="33"/>
      <c r="I2406" s="33"/>
      <c r="J2406" s="33"/>
      <c r="K2406" s="33"/>
      <c r="L2406" s="33"/>
      <c r="M2406" s="33"/>
      <c r="N2406" s="33"/>
      <c r="O2406" s="33"/>
      <c r="P2406" s="33"/>
      <c r="Q2406" s="33"/>
      <c r="R2406" s="33"/>
      <c r="S2406" s="33"/>
      <c r="T2406" s="33"/>
      <c r="U2406" s="33"/>
      <c r="V2406" s="33"/>
      <c r="W2406" s="33"/>
      <c r="X2406" s="33"/>
      <c r="Y2406" s="33"/>
      <c r="Z2406" s="33"/>
      <c r="AA2406" s="33"/>
      <c r="AB2406" s="33"/>
    </row>
    <row r="2407" spans="1:28">
      <c r="A2407" s="33"/>
      <c r="B2407" s="33"/>
      <c r="C2407" s="33"/>
      <c r="D2407" s="33"/>
      <c r="E2407" s="33"/>
      <c r="F2407" s="33"/>
      <c r="G2407" s="33"/>
      <c r="H2407" s="33"/>
      <c r="I2407" s="33"/>
      <c r="J2407" s="33"/>
      <c r="K2407" s="33"/>
      <c r="L2407" s="33"/>
      <c r="M2407" s="33"/>
      <c r="N2407" s="33"/>
      <c r="O2407" s="33"/>
      <c r="P2407" s="33"/>
      <c r="Q2407" s="33"/>
      <c r="R2407" s="33"/>
      <c r="S2407" s="33"/>
      <c r="T2407" s="33"/>
      <c r="U2407" s="33"/>
      <c r="V2407" s="33"/>
      <c r="W2407" s="33"/>
      <c r="X2407" s="33"/>
      <c r="Y2407" s="33"/>
      <c r="Z2407" s="33"/>
      <c r="AA2407" s="33"/>
      <c r="AB2407" s="33"/>
    </row>
    <row r="2408" spans="1:28">
      <c r="A2408" s="33"/>
      <c r="B2408" s="33"/>
      <c r="C2408" s="33"/>
      <c r="D2408" s="33"/>
      <c r="E2408" s="33"/>
      <c r="F2408" s="33"/>
      <c r="G2408" s="33"/>
      <c r="H2408" s="33"/>
      <c r="I2408" s="33"/>
      <c r="J2408" s="33"/>
      <c r="K2408" s="33"/>
      <c r="L2408" s="33"/>
      <c r="M2408" s="33"/>
      <c r="N2408" s="33"/>
      <c r="O2408" s="33"/>
      <c r="P2408" s="33"/>
      <c r="Q2408" s="33"/>
      <c r="R2408" s="33"/>
      <c r="S2408" s="33"/>
      <c r="T2408" s="33"/>
      <c r="U2408" s="33"/>
      <c r="V2408" s="33"/>
      <c r="W2408" s="33"/>
      <c r="X2408" s="33"/>
      <c r="Y2408" s="33"/>
      <c r="Z2408" s="33"/>
      <c r="AA2408" s="33"/>
      <c r="AB2408" s="33"/>
    </row>
    <row r="2409" spans="1:28">
      <c r="A2409" s="33"/>
      <c r="B2409" s="33"/>
      <c r="C2409" s="33"/>
      <c r="D2409" s="33"/>
      <c r="E2409" s="33"/>
      <c r="F2409" s="33"/>
      <c r="G2409" s="33"/>
      <c r="H2409" s="33"/>
      <c r="I2409" s="33"/>
      <c r="J2409" s="33"/>
      <c r="K2409" s="33"/>
      <c r="L2409" s="33"/>
      <c r="M2409" s="33"/>
      <c r="N2409" s="33"/>
      <c r="O2409" s="33"/>
      <c r="P2409" s="33"/>
      <c r="Q2409" s="33"/>
      <c r="R2409" s="33"/>
      <c r="S2409" s="33"/>
      <c r="T2409" s="33"/>
      <c r="U2409" s="33"/>
      <c r="V2409" s="33"/>
      <c r="W2409" s="33"/>
      <c r="X2409" s="33"/>
      <c r="Y2409" s="33"/>
      <c r="Z2409" s="33"/>
      <c r="AA2409" s="33"/>
      <c r="AB2409" s="33"/>
    </row>
    <row r="2410" spans="1:28">
      <c r="A2410" s="33"/>
      <c r="B2410" s="33"/>
      <c r="C2410" s="33"/>
      <c r="D2410" s="33"/>
      <c r="E2410" s="33"/>
      <c r="F2410" s="33"/>
      <c r="G2410" s="33"/>
      <c r="H2410" s="33"/>
      <c r="I2410" s="33"/>
      <c r="J2410" s="33"/>
      <c r="K2410" s="33"/>
      <c r="L2410" s="33"/>
      <c r="M2410" s="33"/>
      <c r="N2410" s="33"/>
      <c r="O2410" s="33"/>
      <c r="P2410" s="33"/>
      <c r="Q2410" s="33"/>
      <c r="R2410" s="33"/>
      <c r="S2410" s="33"/>
      <c r="T2410" s="33"/>
      <c r="U2410" s="33"/>
      <c r="V2410" s="33"/>
      <c r="W2410" s="33"/>
      <c r="X2410" s="33"/>
      <c r="Y2410" s="33"/>
      <c r="Z2410" s="33"/>
      <c r="AA2410" s="33"/>
      <c r="AB2410" s="33"/>
    </row>
    <row r="2411" spans="1:28">
      <c r="A2411" s="33"/>
      <c r="B2411" s="33"/>
      <c r="C2411" s="33"/>
      <c r="D2411" s="33"/>
      <c r="E2411" s="33"/>
      <c r="F2411" s="33"/>
      <c r="G2411" s="33"/>
      <c r="H2411" s="33"/>
      <c r="I2411" s="33"/>
      <c r="J2411" s="33"/>
      <c r="K2411" s="33"/>
      <c r="L2411" s="33"/>
      <c r="M2411" s="33"/>
      <c r="N2411" s="33"/>
      <c r="O2411" s="33"/>
      <c r="P2411" s="33"/>
      <c r="Q2411" s="33"/>
      <c r="R2411" s="33"/>
      <c r="S2411" s="33"/>
      <c r="T2411" s="33"/>
      <c r="U2411" s="33"/>
      <c r="V2411" s="33"/>
      <c r="W2411" s="33"/>
      <c r="X2411" s="33"/>
      <c r="Y2411" s="33"/>
      <c r="Z2411" s="33"/>
      <c r="AA2411" s="33"/>
      <c r="AB2411" s="33"/>
    </row>
    <row r="2412" spans="1:28">
      <c r="A2412" s="33"/>
      <c r="B2412" s="33"/>
      <c r="C2412" s="33"/>
      <c r="D2412" s="33"/>
      <c r="E2412" s="33"/>
      <c r="F2412" s="33"/>
      <c r="G2412" s="33"/>
      <c r="H2412" s="33"/>
      <c r="I2412" s="33"/>
      <c r="J2412" s="33"/>
      <c r="K2412" s="33"/>
      <c r="L2412" s="33"/>
      <c r="M2412" s="33"/>
      <c r="N2412" s="33"/>
      <c r="O2412" s="33"/>
      <c r="P2412" s="33"/>
      <c r="Q2412" s="33"/>
      <c r="R2412" s="33"/>
      <c r="S2412" s="33"/>
      <c r="T2412" s="33"/>
      <c r="U2412" s="33"/>
      <c r="V2412" s="33"/>
      <c r="W2412" s="33"/>
      <c r="X2412" s="33"/>
      <c r="Y2412" s="33"/>
      <c r="Z2412" s="33"/>
      <c r="AA2412" s="33"/>
      <c r="AB2412" s="33"/>
    </row>
    <row r="2413" spans="1:28">
      <c r="A2413" s="33"/>
      <c r="B2413" s="33"/>
      <c r="C2413" s="33"/>
      <c r="D2413" s="33"/>
      <c r="E2413" s="33"/>
      <c r="F2413" s="33"/>
      <c r="G2413" s="33"/>
      <c r="H2413" s="33"/>
      <c r="I2413" s="33"/>
      <c r="J2413" s="33"/>
      <c r="K2413" s="33"/>
      <c r="L2413" s="33"/>
      <c r="M2413" s="33"/>
      <c r="N2413" s="33"/>
      <c r="O2413" s="33"/>
      <c r="P2413" s="33"/>
      <c r="Q2413" s="33"/>
      <c r="R2413" s="33"/>
      <c r="S2413" s="33"/>
      <c r="T2413" s="33"/>
      <c r="U2413" s="33"/>
      <c r="V2413" s="33"/>
      <c r="W2413" s="33"/>
      <c r="X2413" s="33"/>
      <c r="Y2413" s="33"/>
      <c r="Z2413" s="33"/>
      <c r="AA2413" s="33"/>
      <c r="AB2413" s="33"/>
    </row>
    <row r="2414" spans="1:28">
      <c r="A2414" s="33"/>
      <c r="B2414" s="33"/>
      <c r="C2414" s="33"/>
      <c r="D2414" s="33"/>
      <c r="E2414" s="33"/>
      <c r="F2414" s="33"/>
      <c r="G2414" s="33"/>
      <c r="H2414" s="33"/>
      <c r="I2414" s="33"/>
      <c r="J2414" s="33"/>
      <c r="K2414" s="33"/>
      <c r="L2414" s="33"/>
      <c r="M2414" s="33"/>
      <c r="N2414" s="33"/>
      <c r="O2414" s="33"/>
      <c r="P2414" s="33"/>
      <c r="Q2414" s="33"/>
      <c r="R2414" s="33"/>
      <c r="S2414" s="33"/>
      <c r="T2414" s="33"/>
      <c r="U2414" s="33"/>
      <c r="V2414" s="33"/>
      <c r="W2414" s="33"/>
      <c r="X2414" s="33"/>
      <c r="Y2414" s="33"/>
      <c r="Z2414" s="33"/>
      <c r="AA2414" s="33"/>
      <c r="AB2414" s="33"/>
    </row>
    <row r="2415" spans="1:28">
      <c r="A2415" s="33"/>
      <c r="B2415" s="33"/>
      <c r="C2415" s="33"/>
      <c r="D2415" s="33"/>
      <c r="E2415" s="33"/>
      <c r="F2415" s="33"/>
      <c r="G2415" s="33"/>
      <c r="H2415" s="33"/>
      <c r="I2415" s="33"/>
      <c r="J2415" s="33"/>
      <c r="K2415" s="33"/>
      <c r="L2415" s="33"/>
      <c r="M2415" s="33"/>
      <c r="N2415" s="33"/>
      <c r="O2415" s="33"/>
      <c r="P2415" s="33"/>
      <c r="Q2415" s="33"/>
      <c r="R2415" s="33"/>
      <c r="S2415" s="33"/>
      <c r="T2415" s="33"/>
      <c r="U2415" s="33"/>
      <c r="V2415" s="33"/>
      <c r="W2415" s="33"/>
      <c r="X2415" s="33"/>
      <c r="Y2415" s="33"/>
      <c r="Z2415" s="33"/>
      <c r="AA2415" s="33"/>
      <c r="AB2415" s="33"/>
    </row>
    <row r="2416" spans="1:28">
      <c r="A2416" s="33"/>
      <c r="B2416" s="33"/>
      <c r="C2416" s="33"/>
      <c r="D2416" s="33"/>
      <c r="E2416" s="33"/>
      <c r="F2416" s="33"/>
      <c r="G2416" s="33"/>
      <c r="H2416" s="33"/>
      <c r="I2416" s="33"/>
      <c r="J2416" s="33"/>
      <c r="K2416" s="33"/>
      <c r="L2416" s="33"/>
      <c r="M2416" s="33"/>
      <c r="N2416" s="33"/>
      <c r="O2416" s="33"/>
      <c r="P2416" s="33"/>
      <c r="Q2416" s="33"/>
      <c r="R2416" s="33"/>
      <c r="S2416" s="33"/>
      <c r="T2416" s="33"/>
      <c r="U2416" s="33"/>
      <c r="V2416" s="33"/>
      <c r="W2416" s="33"/>
      <c r="X2416" s="33"/>
      <c r="Y2416" s="33"/>
      <c r="Z2416" s="33"/>
      <c r="AA2416" s="33"/>
      <c r="AB2416" s="33"/>
    </row>
    <row r="2417" spans="1:28">
      <c r="A2417" s="33"/>
      <c r="B2417" s="33"/>
      <c r="C2417" s="33"/>
      <c r="D2417" s="33"/>
      <c r="E2417" s="33"/>
      <c r="F2417" s="33"/>
      <c r="G2417" s="33"/>
      <c r="H2417" s="33"/>
      <c r="I2417" s="33"/>
      <c r="J2417" s="33"/>
      <c r="K2417" s="33"/>
      <c r="L2417" s="33"/>
      <c r="M2417" s="33"/>
      <c r="N2417" s="33"/>
      <c r="O2417" s="33"/>
      <c r="P2417" s="33"/>
      <c r="Q2417" s="33"/>
      <c r="R2417" s="33"/>
      <c r="S2417" s="33"/>
      <c r="T2417" s="33"/>
      <c r="U2417" s="33"/>
      <c r="V2417" s="33"/>
      <c r="W2417" s="33"/>
      <c r="X2417" s="33"/>
      <c r="Y2417" s="33"/>
      <c r="Z2417" s="33"/>
      <c r="AA2417" s="33"/>
      <c r="AB2417" s="33"/>
    </row>
    <row r="2418" spans="1:28">
      <c r="A2418" s="33"/>
      <c r="B2418" s="33"/>
      <c r="C2418" s="33"/>
      <c r="D2418" s="33"/>
      <c r="E2418" s="33"/>
      <c r="F2418" s="33"/>
      <c r="G2418" s="33"/>
      <c r="H2418" s="33"/>
      <c r="I2418" s="33"/>
      <c r="J2418" s="33"/>
      <c r="K2418" s="33"/>
      <c r="L2418" s="33"/>
      <c r="M2418" s="33"/>
      <c r="N2418" s="33"/>
      <c r="O2418" s="33"/>
      <c r="P2418" s="33"/>
      <c r="Q2418" s="33"/>
      <c r="R2418" s="33"/>
      <c r="S2418" s="33"/>
      <c r="T2418" s="33"/>
      <c r="U2418" s="33"/>
      <c r="V2418" s="33"/>
      <c r="W2418" s="33"/>
      <c r="X2418" s="33"/>
      <c r="Y2418" s="33"/>
      <c r="Z2418" s="33"/>
      <c r="AA2418" s="33"/>
      <c r="AB2418" s="33"/>
    </row>
    <row r="2419" spans="1:28">
      <c r="A2419" s="33"/>
      <c r="B2419" s="33"/>
      <c r="C2419" s="33"/>
      <c r="D2419" s="33"/>
      <c r="E2419" s="33"/>
      <c r="F2419" s="33"/>
      <c r="G2419" s="33"/>
      <c r="H2419" s="33"/>
      <c r="I2419" s="33"/>
      <c r="J2419" s="33"/>
      <c r="K2419" s="33"/>
      <c r="L2419" s="33"/>
      <c r="M2419" s="33"/>
      <c r="N2419" s="33"/>
      <c r="O2419" s="33"/>
      <c r="P2419" s="33"/>
      <c r="Q2419" s="33"/>
      <c r="R2419" s="33"/>
      <c r="S2419" s="33"/>
      <c r="T2419" s="33"/>
      <c r="U2419" s="33"/>
      <c r="V2419" s="33"/>
      <c r="W2419" s="33"/>
      <c r="X2419" s="33"/>
      <c r="Y2419" s="33"/>
      <c r="Z2419" s="33"/>
      <c r="AA2419" s="33"/>
      <c r="AB2419" s="33"/>
    </row>
    <row r="2420" spans="1:28">
      <c r="A2420" s="33"/>
      <c r="B2420" s="33"/>
      <c r="C2420" s="33"/>
      <c r="D2420" s="33"/>
      <c r="E2420" s="33"/>
      <c r="F2420" s="33"/>
      <c r="G2420" s="33"/>
      <c r="H2420" s="33"/>
      <c r="I2420" s="33"/>
      <c r="J2420" s="33"/>
      <c r="K2420" s="33"/>
      <c r="L2420" s="33"/>
      <c r="M2420" s="33"/>
      <c r="N2420" s="33"/>
      <c r="O2420" s="33"/>
      <c r="P2420" s="33"/>
      <c r="Q2420" s="33"/>
      <c r="R2420" s="33"/>
      <c r="S2420" s="33"/>
      <c r="T2420" s="33"/>
      <c r="U2420" s="33"/>
      <c r="V2420" s="33"/>
      <c r="W2420" s="33"/>
      <c r="X2420" s="33"/>
      <c r="Y2420" s="33"/>
      <c r="Z2420" s="33"/>
      <c r="AA2420" s="33"/>
      <c r="AB2420" s="33"/>
    </row>
    <row r="2421" spans="1:28">
      <c r="A2421" s="33"/>
      <c r="B2421" s="33"/>
      <c r="C2421" s="33"/>
      <c r="D2421" s="33"/>
      <c r="E2421" s="33"/>
      <c r="F2421" s="33"/>
      <c r="G2421" s="33"/>
      <c r="H2421" s="33"/>
      <c r="I2421" s="33"/>
      <c r="J2421" s="33"/>
      <c r="K2421" s="33"/>
      <c r="L2421" s="33"/>
      <c r="M2421" s="33"/>
      <c r="N2421" s="33"/>
      <c r="O2421" s="33"/>
      <c r="P2421" s="33"/>
      <c r="Q2421" s="33"/>
      <c r="R2421" s="33"/>
      <c r="S2421" s="33"/>
      <c r="T2421" s="33"/>
      <c r="U2421" s="33"/>
      <c r="V2421" s="33"/>
      <c r="W2421" s="33"/>
      <c r="X2421" s="33"/>
      <c r="Y2421" s="33"/>
      <c r="Z2421" s="33"/>
      <c r="AA2421" s="33"/>
      <c r="AB2421" s="33"/>
    </row>
    <row r="2422" spans="1:28">
      <c r="A2422" s="33"/>
      <c r="B2422" s="33"/>
      <c r="C2422" s="33"/>
      <c r="D2422" s="33"/>
      <c r="E2422" s="33"/>
      <c r="F2422" s="33"/>
      <c r="G2422" s="33"/>
      <c r="H2422" s="33"/>
      <c r="I2422" s="33"/>
      <c r="J2422" s="33"/>
      <c r="K2422" s="33"/>
      <c r="L2422" s="33"/>
      <c r="M2422" s="33"/>
      <c r="N2422" s="33"/>
      <c r="O2422" s="33"/>
      <c r="P2422" s="33"/>
      <c r="Q2422" s="33"/>
      <c r="R2422" s="33"/>
      <c r="S2422" s="33"/>
      <c r="T2422" s="33"/>
      <c r="U2422" s="33"/>
      <c r="V2422" s="33"/>
      <c r="W2422" s="33"/>
      <c r="X2422" s="33"/>
      <c r="Y2422" s="33"/>
      <c r="Z2422" s="33"/>
      <c r="AA2422" s="33"/>
      <c r="AB2422" s="33"/>
    </row>
    <row r="2423" spans="1:28">
      <c r="A2423" s="33"/>
      <c r="B2423" s="33"/>
      <c r="C2423" s="33"/>
      <c r="D2423" s="33"/>
      <c r="E2423" s="33"/>
      <c r="F2423" s="33"/>
      <c r="G2423" s="33"/>
      <c r="H2423" s="33"/>
      <c r="I2423" s="33"/>
      <c r="J2423" s="33"/>
      <c r="K2423" s="33"/>
      <c r="L2423" s="33"/>
      <c r="M2423" s="33"/>
      <c r="N2423" s="33"/>
      <c r="O2423" s="33"/>
      <c r="P2423" s="33"/>
      <c r="Q2423" s="33"/>
      <c r="R2423" s="33"/>
      <c r="S2423" s="33"/>
      <c r="T2423" s="33"/>
      <c r="U2423" s="33"/>
      <c r="V2423" s="33"/>
      <c r="W2423" s="33"/>
      <c r="X2423" s="33"/>
      <c r="Y2423" s="33"/>
      <c r="Z2423" s="33"/>
      <c r="AA2423" s="33"/>
      <c r="AB2423" s="33"/>
    </row>
    <row r="2424" spans="1:28">
      <c r="A2424" s="33"/>
      <c r="B2424" s="33"/>
      <c r="C2424" s="33"/>
      <c r="D2424" s="33"/>
      <c r="E2424" s="33"/>
      <c r="F2424" s="33"/>
      <c r="G2424" s="33"/>
      <c r="H2424" s="33"/>
      <c r="I2424" s="33"/>
      <c r="J2424" s="33"/>
      <c r="K2424" s="33"/>
      <c r="L2424" s="33"/>
      <c r="M2424" s="33"/>
      <c r="N2424" s="33"/>
      <c r="O2424" s="33"/>
      <c r="P2424" s="33"/>
      <c r="Q2424" s="33"/>
      <c r="R2424" s="33"/>
      <c r="S2424" s="33"/>
      <c r="T2424" s="33"/>
      <c r="U2424" s="33"/>
      <c r="V2424" s="33"/>
      <c r="W2424" s="33"/>
      <c r="X2424" s="33"/>
      <c r="Y2424" s="33"/>
      <c r="Z2424" s="33"/>
      <c r="AA2424" s="33"/>
      <c r="AB2424" s="33"/>
    </row>
  </sheetData>
  <mergeCells count="7">
    <mergeCell ref="A4:AB4"/>
    <mergeCell ref="A2:AB2"/>
    <mergeCell ref="A3:AB3"/>
    <mergeCell ref="A5:G5"/>
    <mergeCell ref="H5:N5"/>
    <mergeCell ref="O5:U5"/>
    <mergeCell ref="V5:AB5"/>
  </mergeCells>
  <phoneticPr fontId="4" type="noConversion"/>
  <printOptions horizontalCentered="1" verticalCentered="1"/>
  <pageMargins left="0.78740157480314965" right="0.78740157480314965" top="0.59055118110236227" bottom="0.78740157480314965" header="0.51181102362204722" footer="0.51181102362204722"/>
  <pageSetup scale="76" fitToHeight="2" orientation="landscape" verticalDpi="120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CA2425"/>
  <sheetViews>
    <sheetView topLeftCell="A101" zoomScale="125" zoomScaleNormal="125" workbookViewId="0">
      <selection activeCell="W112" sqref="W112:AA113"/>
    </sheetView>
  </sheetViews>
  <sheetFormatPr baseColWidth="10" defaultColWidth="8.85546875" defaultRowHeight="13"/>
  <cols>
    <col min="1" max="38" width="3.7109375" style="96" customWidth="1"/>
    <col min="39" max="16384" width="8.85546875" style="96"/>
  </cols>
  <sheetData>
    <row r="1" spans="1:72">
      <c r="C1" s="97"/>
    </row>
    <row r="2" spans="1:72">
      <c r="A2" s="242" t="s">
        <v>344</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row>
    <row r="3" spans="1:72" ht="16">
      <c r="A3" s="242" t="s">
        <v>149</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row>
    <row r="4" spans="1:72" ht="16">
      <c r="A4" s="241"/>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row>
    <row r="5" spans="1:72">
      <c r="A5" s="245" t="s">
        <v>81</v>
      </c>
      <c r="B5" s="246"/>
      <c r="C5" s="246"/>
      <c r="D5" s="246"/>
      <c r="E5" s="246"/>
      <c r="F5" s="246"/>
      <c r="G5" s="246"/>
      <c r="H5" s="245" t="s">
        <v>82</v>
      </c>
      <c r="I5" s="246"/>
      <c r="J5" s="246"/>
      <c r="K5" s="246"/>
      <c r="L5" s="246"/>
      <c r="M5" s="246"/>
      <c r="N5" s="246"/>
      <c r="O5" s="245" t="s">
        <v>44</v>
      </c>
      <c r="P5" s="246"/>
      <c r="Q5" s="246"/>
      <c r="R5" s="246"/>
      <c r="S5" s="246"/>
      <c r="T5" s="246"/>
      <c r="U5" s="246"/>
      <c r="V5" s="245" t="s">
        <v>45</v>
      </c>
      <c r="W5" s="246"/>
      <c r="X5" s="246"/>
      <c r="Y5" s="246"/>
      <c r="Z5" s="246"/>
      <c r="AA5" s="246"/>
      <c r="AB5" s="246"/>
    </row>
    <row r="6" spans="1:72" s="102" customFormat="1" ht="11">
      <c r="A6" s="98"/>
      <c r="B6" s="99" t="s">
        <v>91</v>
      </c>
      <c r="C6" s="99" t="s">
        <v>92</v>
      </c>
      <c r="D6" s="99" t="s">
        <v>146</v>
      </c>
      <c r="E6" s="99" t="s">
        <v>145</v>
      </c>
      <c r="F6" s="99" t="s">
        <v>147</v>
      </c>
      <c r="G6" s="100"/>
      <c r="H6" s="98"/>
      <c r="I6" s="99" t="s">
        <v>91</v>
      </c>
      <c r="J6" s="99" t="s">
        <v>92</v>
      </c>
      <c r="K6" s="99" t="s">
        <v>146</v>
      </c>
      <c r="L6" s="99" t="s">
        <v>145</v>
      </c>
      <c r="M6" s="99" t="s">
        <v>147</v>
      </c>
      <c r="N6" s="101"/>
      <c r="O6" s="98"/>
      <c r="P6" s="99" t="s">
        <v>91</v>
      </c>
      <c r="Q6" s="99" t="s">
        <v>92</v>
      </c>
      <c r="R6" s="99" t="s">
        <v>146</v>
      </c>
      <c r="S6" s="99" t="s">
        <v>145</v>
      </c>
      <c r="T6" s="99" t="s">
        <v>147</v>
      </c>
      <c r="U6" s="100"/>
      <c r="V6" s="98"/>
      <c r="W6" s="99" t="s">
        <v>91</v>
      </c>
      <c r="X6" s="99" t="s">
        <v>92</v>
      </c>
      <c r="Y6" s="99" t="s">
        <v>146</v>
      </c>
      <c r="Z6" s="99" t="s">
        <v>145</v>
      </c>
      <c r="AA6" s="99" t="s">
        <v>147</v>
      </c>
    </row>
    <row r="7" spans="1:72">
      <c r="A7" s="34">
        <v>1916</v>
      </c>
      <c r="B7" s="35">
        <v>10.245646082247239</v>
      </c>
      <c r="C7" s="35">
        <v>28.293670071362811</v>
      </c>
      <c r="D7" s="35">
        <v>47.275139267104514</v>
      </c>
      <c r="E7" s="35">
        <v>9.5538670515982531</v>
      </c>
      <c r="F7" s="35">
        <v>4.6315249526857265</v>
      </c>
      <c r="G7" s="35"/>
      <c r="H7" s="34">
        <v>1916</v>
      </c>
      <c r="I7" s="35">
        <v>5.630358114648522</v>
      </c>
      <c r="J7" s="35">
        <v>24.278287748034867</v>
      </c>
      <c r="K7" s="35">
        <v>56.807498244337765</v>
      </c>
      <c r="L7" s="35">
        <v>9.3288047404628109</v>
      </c>
      <c r="M7" s="35">
        <v>3.9549109484789811</v>
      </c>
      <c r="N7" s="35"/>
      <c r="O7" s="34">
        <v>1916</v>
      </c>
      <c r="P7" s="35"/>
      <c r="Q7" s="35"/>
      <c r="R7" s="35"/>
      <c r="S7" s="35"/>
      <c r="T7" s="35"/>
      <c r="U7" s="35"/>
      <c r="V7" s="34">
        <v>1916</v>
      </c>
      <c r="W7" s="35"/>
      <c r="X7" s="35"/>
      <c r="Y7" s="35"/>
      <c r="Z7" s="35"/>
      <c r="AA7" s="35"/>
      <c r="AB7" s="35"/>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row>
    <row r="8" spans="1:72">
      <c r="A8" s="34">
        <v>1917</v>
      </c>
      <c r="B8" s="35">
        <v>15.40503961413247</v>
      </c>
      <c r="C8" s="35">
        <v>15.967103027264228</v>
      </c>
      <c r="D8" s="35">
        <v>52.652643789211595</v>
      </c>
      <c r="E8" s="35">
        <v>12.867356906928569</v>
      </c>
      <c r="F8" s="35">
        <v>3.1080063981090005</v>
      </c>
      <c r="G8" s="35"/>
      <c r="H8" s="34">
        <v>1917</v>
      </c>
      <c r="I8" s="35">
        <v>8.3719169252563201</v>
      </c>
      <c r="J8" s="35">
        <v>13.817795696005529</v>
      </c>
      <c r="K8" s="35">
        <v>61.152502018742531</v>
      </c>
      <c r="L8" s="35">
        <v>14.255526171847587</v>
      </c>
      <c r="M8" s="35">
        <v>2.4026189880508788</v>
      </c>
      <c r="N8" s="35"/>
      <c r="O8" s="34">
        <v>1917</v>
      </c>
      <c r="P8" s="35"/>
      <c r="Q8" s="35"/>
      <c r="R8" s="35"/>
      <c r="S8" s="35"/>
      <c r="T8" s="35"/>
      <c r="U8" s="35"/>
      <c r="V8" s="34">
        <v>1917</v>
      </c>
      <c r="W8" s="35">
        <v>41.339555191100381</v>
      </c>
      <c r="X8" s="35">
        <v>44.369818239653178</v>
      </c>
      <c r="Y8" s="35">
        <v>4.0841587432756654</v>
      </c>
      <c r="Z8" s="35">
        <v>2.5546011067429837</v>
      </c>
      <c r="AA8" s="35">
        <v>7.6518688942269133</v>
      </c>
      <c r="AB8" s="35"/>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row>
    <row r="9" spans="1:72">
      <c r="A9" s="34">
        <v>1918</v>
      </c>
      <c r="B9" s="35">
        <v>19.183210758906551</v>
      </c>
      <c r="C9" s="35">
        <v>22.505646751214389</v>
      </c>
      <c r="D9" s="35">
        <v>42.709069456683061</v>
      </c>
      <c r="E9" s="35">
        <v>12.436127999523768</v>
      </c>
      <c r="F9" s="35">
        <v>3.1761514268611717</v>
      </c>
      <c r="G9" s="35"/>
      <c r="H9" s="34">
        <v>1918</v>
      </c>
      <c r="I9" s="35">
        <v>10.136291459348953</v>
      </c>
      <c r="J9" s="35">
        <v>23.54436351099141</v>
      </c>
      <c r="K9" s="35">
        <v>49.500333443032567</v>
      </c>
      <c r="L9" s="35">
        <v>14.28409084000884</v>
      </c>
      <c r="M9" s="35">
        <v>2.5627838256777884</v>
      </c>
      <c r="N9" s="35"/>
      <c r="O9" s="34">
        <v>1918</v>
      </c>
      <c r="P9" s="35">
        <v>67.904773536380674</v>
      </c>
      <c r="Q9" s="35">
        <v>18.516149876987768</v>
      </c>
      <c r="R9" s="35">
        <v>2.4721635904941897</v>
      </c>
      <c r="S9" s="35">
        <v>5.5845303457747075</v>
      </c>
      <c r="T9" s="35">
        <v>5.5220400112618018</v>
      </c>
      <c r="U9" s="35"/>
      <c r="V9" s="34">
        <v>1918</v>
      </c>
      <c r="W9" s="35">
        <v>50.686461388909024</v>
      </c>
      <c r="X9" s="35">
        <v>29.822460675985674</v>
      </c>
      <c r="Y9" s="35">
        <v>6.1789492590001531</v>
      </c>
      <c r="Z9" s="35">
        <v>6.9045772783513693</v>
      </c>
      <c r="AA9" s="35">
        <v>6.4082176548849441</v>
      </c>
      <c r="AB9" s="35"/>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row>
    <row r="10" spans="1:72">
      <c r="A10" s="34">
        <v>1919</v>
      </c>
      <c r="B10" s="35">
        <v>18.999191139696908</v>
      </c>
      <c r="C10" s="35">
        <v>30.695121343365795</v>
      </c>
      <c r="D10" s="35">
        <v>35.402487495024445</v>
      </c>
      <c r="E10" s="35">
        <v>11.64469260377026</v>
      </c>
      <c r="F10" s="35">
        <v>3.258529940369181</v>
      </c>
      <c r="G10" s="35"/>
      <c r="H10" s="34">
        <v>1919</v>
      </c>
      <c r="I10" s="35">
        <v>9.9997428945757374</v>
      </c>
      <c r="J10" s="35">
        <v>31.798919147379202</v>
      </c>
      <c r="K10" s="35">
        <v>42.596630431218813</v>
      </c>
      <c r="L10" s="35">
        <v>12.933911115412124</v>
      </c>
      <c r="M10" s="35">
        <v>2.6707232523254891</v>
      </c>
      <c r="N10" s="35"/>
      <c r="O10" s="34">
        <v>1919</v>
      </c>
      <c r="P10" s="35">
        <v>71.166173032988397</v>
      </c>
      <c r="Q10" s="35">
        <v>18.238596967179003</v>
      </c>
      <c r="R10" s="35">
        <v>2.1625732843226744</v>
      </c>
      <c r="S10" s="35">
        <v>4.0172584680934991</v>
      </c>
      <c r="T10" s="35">
        <v>4.4153689299259957</v>
      </c>
      <c r="U10" s="35"/>
      <c r="V10" s="34">
        <v>1919</v>
      </c>
      <c r="W10" s="35">
        <v>52.091532293806914</v>
      </c>
      <c r="X10" s="35">
        <v>31.488826153492298</v>
      </c>
      <c r="Y10" s="35">
        <v>4.8200580079421487</v>
      </c>
      <c r="Z10" s="35">
        <v>5.9289137851936138</v>
      </c>
      <c r="AA10" s="35">
        <v>5.6706695567450351</v>
      </c>
      <c r="AB10" s="35"/>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row>
    <row r="11" spans="1:72">
      <c r="A11" s="34">
        <v>1920</v>
      </c>
      <c r="B11" s="35">
        <v>21.135937654778225</v>
      </c>
      <c r="C11" s="35">
        <v>25.473012316364557</v>
      </c>
      <c r="D11" s="35">
        <v>39.155823173811775</v>
      </c>
      <c r="E11" s="35">
        <v>10.50392891807191</v>
      </c>
      <c r="F11" s="35">
        <v>3.7312825605880389</v>
      </c>
      <c r="G11" s="35"/>
      <c r="H11" s="34">
        <v>1920</v>
      </c>
      <c r="I11" s="35">
        <v>11.588996520460068</v>
      </c>
      <c r="J11" s="35">
        <v>25.375648394221013</v>
      </c>
      <c r="K11" s="35">
        <v>48.673602318286584</v>
      </c>
      <c r="L11" s="35">
        <v>10.961071434519459</v>
      </c>
      <c r="M11" s="35">
        <v>3.4007860318372023</v>
      </c>
      <c r="N11" s="35"/>
      <c r="O11" s="34">
        <v>1920</v>
      </c>
      <c r="P11" s="35">
        <v>73.207539551662975</v>
      </c>
      <c r="Q11" s="35">
        <v>15.26734745882902</v>
      </c>
      <c r="R11" s="35">
        <v>2.5596241777327005</v>
      </c>
      <c r="S11" s="35">
        <v>5.3336861080735467</v>
      </c>
      <c r="T11" s="35">
        <v>3.6317980020476952</v>
      </c>
      <c r="U11" s="35"/>
      <c r="V11" s="34">
        <v>1920</v>
      </c>
      <c r="W11" s="35">
        <v>58.640496890484634</v>
      </c>
      <c r="X11" s="35">
        <v>24.139984498871367</v>
      </c>
      <c r="Y11" s="35">
        <v>5.5803503100570131</v>
      </c>
      <c r="Z11" s="35">
        <v>6.769745323807383</v>
      </c>
      <c r="AA11" s="35">
        <v>4.8694451398187182</v>
      </c>
      <c r="AB11" s="35"/>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row>
    <row r="12" spans="1:72">
      <c r="A12" s="34">
        <v>1921</v>
      </c>
      <c r="B12" s="35">
        <v>23.080569029450707</v>
      </c>
      <c r="C12" s="35">
        <v>21.650368159490945</v>
      </c>
      <c r="D12" s="35">
        <v>39.861733238709213</v>
      </c>
      <c r="E12" s="35">
        <v>10.880015856699526</v>
      </c>
      <c r="F12" s="35">
        <v>4.5272900878855147</v>
      </c>
      <c r="G12" s="35"/>
      <c r="H12" s="34">
        <v>1921</v>
      </c>
      <c r="I12" s="35">
        <v>13.506864886706053</v>
      </c>
      <c r="J12" s="35">
        <v>21.328140671841457</v>
      </c>
      <c r="K12" s="35">
        <v>50.967730091014012</v>
      </c>
      <c r="L12" s="35">
        <v>10.22596808261739</v>
      </c>
      <c r="M12" s="35">
        <v>3.971103699376032</v>
      </c>
      <c r="N12" s="35"/>
      <c r="O12" s="34">
        <v>1921</v>
      </c>
      <c r="P12" s="35">
        <v>79.017197259920877</v>
      </c>
      <c r="Q12" s="35">
        <v>10.81426306251411</v>
      </c>
      <c r="R12" s="35">
        <v>1.4386066306065934</v>
      </c>
      <c r="S12" s="35">
        <v>4.6113737756336644</v>
      </c>
      <c r="T12" s="35">
        <v>4.1185562009536341</v>
      </c>
      <c r="U12" s="35"/>
      <c r="V12" s="34">
        <v>1921</v>
      </c>
      <c r="W12" s="35">
        <v>62.800165369358979</v>
      </c>
      <c r="X12" s="35">
        <v>18.716522646048208</v>
      </c>
      <c r="Y12" s="35">
        <v>5.9639156833668237</v>
      </c>
      <c r="Z12" s="35">
        <v>7.1546245227248733</v>
      </c>
      <c r="AA12" s="35">
        <v>5.3647434991782177</v>
      </c>
      <c r="AB12" s="35"/>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row>
    <row r="13" spans="1:72">
      <c r="A13" s="34">
        <v>1922</v>
      </c>
      <c r="B13" s="35">
        <v>20.047801425517132</v>
      </c>
      <c r="C13" s="35">
        <v>19.993954486078216</v>
      </c>
      <c r="D13" s="35">
        <v>41.384513869378125</v>
      </c>
      <c r="E13" s="35">
        <v>10.941581246264619</v>
      </c>
      <c r="F13" s="35">
        <v>7.6321456670992118</v>
      </c>
      <c r="G13" s="35"/>
      <c r="H13" s="34">
        <v>1922</v>
      </c>
      <c r="I13" s="35">
        <v>11.15022469759692</v>
      </c>
      <c r="J13" s="35">
        <v>18.130791577706017</v>
      </c>
      <c r="K13" s="35">
        <v>52.643275773127662</v>
      </c>
      <c r="L13" s="35">
        <v>10.267018044544136</v>
      </c>
      <c r="M13" s="35">
        <v>7.8086477822248241</v>
      </c>
      <c r="N13" s="35"/>
      <c r="O13" s="34">
        <v>1922</v>
      </c>
      <c r="P13" s="35">
        <v>75.670431060678737</v>
      </c>
      <c r="Q13" s="35">
        <v>12.908266549966047</v>
      </c>
      <c r="R13" s="35">
        <v>1.8403589088298637</v>
      </c>
      <c r="S13" s="35">
        <v>4.8906544609298574</v>
      </c>
      <c r="T13" s="35">
        <v>4.6901596201839242</v>
      </c>
      <c r="U13" s="35"/>
      <c r="V13" s="34">
        <v>1922</v>
      </c>
      <c r="W13" s="35">
        <v>60.504857854128311</v>
      </c>
      <c r="X13" s="35">
        <v>21.058361286453831</v>
      </c>
      <c r="Y13" s="35">
        <v>5.3087811802373697</v>
      </c>
      <c r="Z13" s="35">
        <v>7.1118604581816101</v>
      </c>
      <c r="AA13" s="35">
        <v>6.016179209887123</v>
      </c>
      <c r="AB13" s="35"/>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row>
    <row r="14" spans="1:72">
      <c r="A14" s="34">
        <v>1923</v>
      </c>
      <c r="B14" s="35">
        <v>20.207673933717999</v>
      </c>
      <c r="C14" s="35">
        <v>17.680349770274837</v>
      </c>
      <c r="D14" s="35">
        <v>44.695563444267471</v>
      </c>
      <c r="E14" s="35">
        <v>10.126557011764989</v>
      </c>
      <c r="F14" s="35">
        <v>7.2897381957548459</v>
      </c>
      <c r="G14" s="35"/>
      <c r="H14" s="34">
        <v>1923</v>
      </c>
      <c r="I14" s="35">
        <v>12.173560648178817</v>
      </c>
      <c r="J14" s="35">
        <v>13.479668906432387</v>
      </c>
      <c r="K14" s="35">
        <v>57.561721690546463</v>
      </c>
      <c r="L14" s="35">
        <v>9.6674741568933911</v>
      </c>
      <c r="M14" s="35">
        <v>7.117272867573317</v>
      </c>
      <c r="N14" s="35"/>
      <c r="O14" s="34">
        <v>1923</v>
      </c>
      <c r="P14" s="35">
        <v>61.802392502861686</v>
      </c>
      <c r="Q14" s="35">
        <v>21.771631886361046</v>
      </c>
      <c r="R14" s="35">
        <v>2.8075656488549101</v>
      </c>
      <c r="S14" s="35">
        <v>6.4885917271393456</v>
      </c>
      <c r="T14" s="35">
        <v>7.1298203904295248</v>
      </c>
      <c r="U14" s="35"/>
      <c r="V14" s="34">
        <v>1923</v>
      </c>
      <c r="W14" s="35">
        <v>48.00805391611992</v>
      </c>
      <c r="X14" s="35">
        <v>29.877137869965274</v>
      </c>
      <c r="Y14" s="35">
        <v>5.8282917546980251</v>
      </c>
      <c r="Z14" s="35">
        <v>8.3376568294135396</v>
      </c>
      <c r="AA14" s="35">
        <v>7.9488714095388469</v>
      </c>
      <c r="AB14" s="35"/>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row>
    <row r="15" spans="1:72">
      <c r="A15" s="34">
        <v>1924</v>
      </c>
      <c r="B15" s="35">
        <v>20.113284193772419</v>
      </c>
      <c r="C15" s="35">
        <v>17.247703639234203</v>
      </c>
      <c r="D15" s="35">
        <v>45.821530122824498</v>
      </c>
      <c r="E15" s="35">
        <v>10.168449543782963</v>
      </c>
      <c r="F15" s="35">
        <v>6.6490325003859141</v>
      </c>
      <c r="G15" s="35"/>
      <c r="H15" s="34">
        <v>1924</v>
      </c>
      <c r="I15" s="35">
        <v>12.411694600256229</v>
      </c>
      <c r="J15" s="35">
        <v>13.525236336759034</v>
      </c>
      <c r="K15" s="35">
        <v>58.090165294498298</v>
      </c>
      <c r="L15" s="35">
        <v>9.4996439346456398</v>
      </c>
      <c r="M15" s="35">
        <v>6.4732598338407827</v>
      </c>
      <c r="N15" s="35"/>
      <c r="O15" s="34">
        <v>1924</v>
      </c>
      <c r="P15" s="35">
        <v>58.078251680510832</v>
      </c>
      <c r="Q15" s="35">
        <v>23.524005971008236</v>
      </c>
      <c r="R15" s="35">
        <v>2.9869978397097077</v>
      </c>
      <c r="S15" s="35">
        <v>7.1836656592491499</v>
      </c>
      <c r="T15" s="35">
        <v>8.2270788495220124</v>
      </c>
      <c r="U15" s="35"/>
      <c r="V15" s="34">
        <v>1924</v>
      </c>
      <c r="W15" s="35">
        <v>48.458048395439484</v>
      </c>
      <c r="X15" s="35">
        <v>29.219906391822008</v>
      </c>
      <c r="Y15" s="35">
        <v>4.6502924787639532</v>
      </c>
      <c r="Z15" s="35">
        <v>8.5248614310743474</v>
      </c>
      <c r="AA15" s="35">
        <v>9.1468913029001744</v>
      </c>
      <c r="AB15" s="35"/>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row>
    <row r="16" spans="1:72">
      <c r="A16" s="34">
        <v>1925</v>
      </c>
      <c r="B16" s="35">
        <v>18.655542520115024</v>
      </c>
      <c r="C16" s="35">
        <v>20.167680157086117</v>
      </c>
      <c r="D16" s="35">
        <v>45.265587426017127</v>
      </c>
      <c r="E16" s="35">
        <v>9.4914411229034918</v>
      </c>
      <c r="F16" s="35">
        <v>6.4197508547906308</v>
      </c>
      <c r="G16" s="35"/>
      <c r="H16" s="34">
        <v>1925</v>
      </c>
      <c r="I16" s="35">
        <v>10.721150525448982</v>
      </c>
      <c r="J16" s="35">
        <v>19.10808954334124</v>
      </c>
      <c r="K16" s="35">
        <v>56.473088295519773</v>
      </c>
      <c r="L16" s="35">
        <v>8.5837665931116085</v>
      </c>
      <c r="M16" s="35">
        <v>5.1139114340184255</v>
      </c>
      <c r="N16" s="35"/>
      <c r="O16" s="34">
        <v>1925</v>
      </c>
      <c r="P16" s="35">
        <v>56.046602519206658</v>
      </c>
      <c r="Q16" s="35">
        <v>24.642601649568967</v>
      </c>
      <c r="R16" s="35">
        <v>3.3671747288474161</v>
      </c>
      <c r="S16" s="35">
        <v>7.3770979911133967</v>
      </c>
      <c r="T16" s="35">
        <v>8.5665228511033504</v>
      </c>
      <c r="U16" s="35"/>
      <c r="V16" s="34">
        <v>1925</v>
      </c>
      <c r="W16" s="35">
        <v>50.50676557192913</v>
      </c>
      <c r="X16" s="35">
        <v>28.470570578035129</v>
      </c>
      <c r="Y16" s="35">
        <v>5.1793852866167933</v>
      </c>
      <c r="Z16" s="35">
        <v>7.5059676579762842</v>
      </c>
      <c r="AA16" s="35">
        <v>8.3373114491005218</v>
      </c>
      <c r="AB16" s="35"/>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row>
    <row r="17" spans="1:72">
      <c r="A17" s="34">
        <v>1926</v>
      </c>
      <c r="B17" s="35">
        <v>18.127021974898284</v>
      </c>
      <c r="C17" s="35">
        <v>16.321606193468504</v>
      </c>
      <c r="D17" s="35">
        <v>49.799911587360533</v>
      </c>
      <c r="E17" s="35">
        <v>9.6999645064197892</v>
      </c>
      <c r="F17" s="35">
        <v>6.0514436890327357</v>
      </c>
      <c r="G17" s="35"/>
      <c r="H17" s="34">
        <v>1926</v>
      </c>
      <c r="I17" s="35">
        <v>11.38893965557928</v>
      </c>
      <c r="J17" s="35">
        <v>13.275087295951526</v>
      </c>
      <c r="K17" s="35">
        <v>62.669231792967842</v>
      </c>
      <c r="L17" s="35">
        <v>8.1362276722724438</v>
      </c>
      <c r="M17" s="35">
        <v>4.5305131907499456</v>
      </c>
      <c r="N17" s="35"/>
      <c r="O17" s="34">
        <v>1926</v>
      </c>
      <c r="P17" s="35">
        <v>56.886963927166057</v>
      </c>
      <c r="Q17" s="35">
        <v>22.212295598917084</v>
      </c>
      <c r="R17" s="35">
        <v>4.6382347650516653</v>
      </c>
      <c r="S17" s="35">
        <v>7.7711988479775043</v>
      </c>
      <c r="T17" s="35">
        <v>8.4913050387793962</v>
      </c>
      <c r="U17" s="35"/>
      <c r="V17" s="34">
        <v>1926</v>
      </c>
      <c r="W17" s="35">
        <v>51.002034855981968</v>
      </c>
      <c r="X17" s="35">
        <v>27.289670293029022</v>
      </c>
      <c r="Y17" s="35">
        <v>6.0170968785181458</v>
      </c>
      <c r="Z17" s="35">
        <v>7.6977513073921653</v>
      </c>
      <c r="AA17" s="35">
        <v>7.9934461575929454</v>
      </c>
      <c r="AB17" s="35"/>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row>
    <row r="18" spans="1:72">
      <c r="A18" s="34">
        <v>1927</v>
      </c>
      <c r="B18" s="35">
        <v>17.559767714968348</v>
      </c>
      <c r="C18" s="35">
        <v>16.946052403644938</v>
      </c>
      <c r="D18" s="35">
        <v>49.831256756550616</v>
      </c>
      <c r="E18" s="35">
        <v>9.845341542430452</v>
      </c>
      <c r="F18" s="35">
        <v>5.8175808495909909</v>
      </c>
      <c r="G18" s="35"/>
      <c r="H18" s="34">
        <v>1927</v>
      </c>
      <c r="I18" s="35">
        <v>10.229974450192483</v>
      </c>
      <c r="J18" s="35">
        <v>16.260041735863084</v>
      </c>
      <c r="K18" s="35">
        <v>61.025388271725589</v>
      </c>
      <c r="L18" s="35">
        <v>8.4105675822687367</v>
      </c>
      <c r="M18" s="35">
        <v>4.0740273102788747</v>
      </c>
      <c r="N18" s="35"/>
      <c r="O18" s="34">
        <v>1927</v>
      </c>
      <c r="P18" s="35">
        <v>59.013349743410863</v>
      </c>
      <c r="Q18" s="35">
        <v>21.339633136134889</v>
      </c>
      <c r="R18" s="35">
        <v>4.4680806015227619</v>
      </c>
      <c r="S18" s="35">
        <v>7.7802220972834712</v>
      </c>
      <c r="T18" s="35">
        <v>7.3987143758315463</v>
      </c>
      <c r="U18" s="35"/>
      <c r="V18" s="34">
        <v>1927</v>
      </c>
      <c r="W18" s="35">
        <v>52.982734311166034</v>
      </c>
      <c r="X18" s="35">
        <v>25.257609942155756</v>
      </c>
      <c r="Y18" s="35">
        <v>6.4126763666663695</v>
      </c>
      <c r="Z18" s="35">
        <v>8.287745151247023</v>
      </c>
      <c r="AA18" s="35">
        <v>7.0592341426248488</v>
      </c>
      <c r="AB18" s="35"/>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row>
    <row r="19" spans="1:72">
      <c r="A19" s="34">
        <v>1928</v>
      </c>
      <c r="B19" s="35">
        <v>16.551147496578363</v>
      </c>
      <c r="C19" s="35">
        <v>20.343105962778509</v>
      </c>
      <c r="D19" s="35">
        <v>47.856146996746716</v>
      </c>
      <c r="E19" s="35">
        <v>10.105237963036796</v>
      </c>
      <c r="F19" s="35">
        <v>5.1443615808596244</v>
      </c>
      <c r="G19" s="35"/>
      <c r="H19" s="34">
        <v>1928</v>
      </c>
      <c r="I19" s="35">
        <v>9.3320385266745447</v>
      </c>
      <c r="J19" s="35">
        <v>24.077042090989842</v>
      </c>
      <c r="K19" s="35">
        <v>54.27570031304122</v>
      </c>
      <c r="L19" s="35">
        <v>9.2330232528590024</v>
      </c>
      <c r="M19" s="35">
        <v>3.0821958164354033</v>
      </c>
      <c r="N19" s="35"/>
      <c r="O19" s="34">
        <v>1928</v>
      </c>
      <c r="P19" s="35">
        <v>61.221660454544839</v>
      </c>
      <c r="Q19" s="35">
        <v>20.248850691760374</v>
      </c>
      <c r="R19" s="35">
        <v>4.5052470491792951</v>
      </c>
      <c r="S19" s="35">
        <v>7.7536023360319852</v>
      </c>
      <c r="T19" s="35">
        <v>6.27063946848358</v>
      </c>
      <c r="U19" s="35"/>
      <c r="V19" s="34">
        <v>1928</v>
      </c>
      <c r="W19" s="35">
        <v>55.506687079087712</v>
      </c>
      <c r="X19" s="35">
        <v>21.533364975242542</v>
      </c>
      <c r="Y19" s="35">
        <v>8.8269553831275758</v>
      </c>
      <c r="Z19" s="35">
        <v>7.8943380064112052</v>
      </c>
      <c r="AA19" s="35">
        <v>6.2386545561309399</v>
      </c>
      <c r="AB19" s="35"/>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row>
    <row r="20" spans="1:72">
      <c r="A20" s="34">
        <v>1929</v>
      </c>
      <c r="B20" s="35">
        <v>15.929681508235563</v>
      </c>
      <c r="C20" s="35">
        <v>18.028644641568555</v>
      </c>
      <c r="D20" s="35">
        <v>49.608457370939476</v>
      </c>
      <c r="E20" s="35">
        <v>10.616656944369181</v>
      </c>
      <c r="F20" s="35">
        <v>5.8165575375226899</v>
      </c>
      <c r="G20" s="35"/>
      <c r="H20" s="34">
        <v>1929</v>
      </c>
      <c r="I20" s="35">
        <v>8.8017811426318318</v>
      </c>
      <c r="J20" s="35">
        <v>20.583928425618151</v>
      </c>
      <c r="K20" s="35">
        <v>56.759586071591407</v>
      </c>
      <c r="L20" s="35">
        <v>10.183740161888746</v>
      </c>
      <c r="M20" s="35">
        <v>3.6709612554047353</v>
      </c>
      <c r="N20" s="35"/>
      <c r="O20" s="34">
        <v>1929</v>
      </c>
      <c r="P20" s="35">
        <v>59.731958210593845</v>
      </c>
      <c r="Q20" s="35">
        <v>19.807228229325272</v>
      </c>
      <c r="R20" s="35">
        <v>5.8037691018719393</v>
      </c>
      <c r="S20" s="35">
        <v>7.6839179838153076</v>
      </c>
      <c r="T20" s="35">
        <v>6.9731263084358606</v>
      </c>
      <c r="U20" s="35"/>
      <c r="V20" s="34">
        <v>1929</v>
      </c>
      <c r="W20" s="35">
        <v>55.106692427513494</v>
      </c>
      <c r="X20" s="35">
        <v>21.050849586617126</v>
      </c>
      <c r="Y20" s="35">
        <v>9.7233095869930111</v>
      </c>
      <c r="Z20" s="35">
        <v>7.6635943644884525</v>
      </c>
      <c r="AA20" s="35">
        <v>6.4555536685211097</v>
      </c>
      <c r="AB20" s="35"/>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row>
    <row r="21" spans="1:72">
      <c r="A21" s="34">
        <v>1930</v>
      </c>
      <c r="B21" s="35">
        <v>19.126360426693342</v>
      </c>
      <c r="C21" s="35">
        <v>10.745789347365829</v>
      </c>
      <c r="D21" s="35">
        <v>53.809720425429248</v>
      </c>
      <c r="E21" s="35">
        <v>10.114394963677469</v>
      </c>
      <c r="F21" s="35">
        <v>6.2037348368341156</v>
      </c>
      <c r="G21" s="35"/>
      <c r="H21" s="34">
        <v>1930</v>
      </c>
      <c r="I21" s="35">
        <v>12.182410557246135</v>
      </c>
      <c r="J21" s="35">
        <v>6.7223768316276953</v>
      </c>
      <c r="K21" s="35">
        <v>69.060027612575468</v>
      </c>
      <c r="L21" s="35">
        <v>8.1270962732226835</v>
      </c>
      <c r="M21" s="35">
        <v>3.9080887253280094</v>
      </c>
      <c r="N21" s="35"/>
      <c r="O21" s="34">
        <v>1930</v>
      </c>
      <c r="P21" s="35">
        <v>61.195834757861832</v>
      </c>
      <c r="Q21" s="35">
        <v>18.122352486048023</v>
      </c>
      <c r="R21" s="35">
        <v>5.3905164556032226</v>
      </c>
      <c r="S21" s="35">
        <v>8.8477635751947066</v>
      </c>
      <c r="T21" s="35">
        <v>6.4435327252921519</v>
      </c>
      <c r="U21" s="35"/>
      <c r="V21" s="34">
        <v>1930</v>
      </c>
      <c r="W21" s="35">
        <v>57.68636630616453</v>
      </c>
      <c r="X21" s="35">
        <v>15.656537442369878</v>
      </c>
      <c r="Y21" s="35">
        <v>11.443912072452381</v>
      </c>
      <c r="Z21" s="35">
        <v>8.8149056180525509</v>
      </c>
      <c r="AA21" s="35">
        <v>6.3982785609606365</v>
      </c>
      <c r="AB21" s="35"/>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row>
    <row r="22" spans="1:72">
      <c r="A22" s="34">
        <v>1931</v>
      </c>
      <c r="B22" s="35">
        <v>21.84719556119628</v>
      </c>
      <c r="C22" s="35">
        <v>10.354859583050102</v>
      </c>
      <c r="D22" s="35">
        <v>50.43890904925663</v>
      </c>
      <c r="E22" s="35">
        <v>10.563099786873741</v>
      </c>
      <c r="F22" s="35">
        <v>6.7960678553061626</v>
      </c>
      <c r="G22" s="35"/>
      <c r="H22" s="34">
        <v>1931</v>
      </c>
      <c r="I22" s="35">
        <v>12.860818730189971</v>
      </c>
      <c r="J22" s="35">
        <v>6.5083058615184006</v>
      </c>
      <c r="K22" s="35">
        <v>67.837847555189001</v>
      </c>
      <c r="L22" s="35">
        <v>8.4416194566709706</v>
      </c>
      <c r="M22" s="35">
        <v>4.3516617626955254</v>
      </c>
      <c r="N22" s="35"/>
      <c r="O22" s="34">
        <v>1931</v>
      </c>
      <c r="P22" s="35">
        <v>62.645445577083855</v>
      </c>
      <c r="Q22" s="35">
        <v>16.368064470941196</v>
      </c>
      <c r="R22" s="35">
        <v>5.5937816116726831</v>
      </c>
      <c r="S22" s="35">
        <v>8.6791012950943394</v>
      </c>
      <c r="T22" s="35">
        <v>6.713624847726245</v>
      </c>
      <c r="U22" s="35"/>
      <c r="V22" s="34">
        <v>1931</v>
      </c>
      <c r="W22" s="35">
        <v>58.342345335947854</v>
      </c>
      <c r="X22" s="35">
        <v>14.298476815062905</v>
      </c>
      <c r="Y22" s="35">
        <v>11.326458232732554</v>
      </c>
      <c r="Z22" s="35">
        <v>9.4422827399232396</v>
      </c>
      <c r="AA22" s="35">
        <v>6.5904879068602904</v>
      </c>
      <c r="AB22" s="35"/>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row>
    <row r="23" spans="1:72">
      <c r="A23" s="34">
        <v>1932</v>
      </c>
      <c r="B23" s="35">
        <v>25.661294786009698</v>
      </c>
      <c r="C23" s="35">
        <v>10.351870909114082</v>
      </c>
      <c r="D23" s="35">
        <v>44.921065715765309</v>
      </c>
      <c r="E23" s="35">
        <v>11.448713231739072</v>
      </c>
      <c r="F23" s="35">
        <v>7.6170105347187569</v>
      </c>
      <c r="G23" s="35"/>
      <c r="H23" s="34">
        <v>1932</v>
      </c>
      <c r="I23" s="35">
        <v>15.626509978050329</v>
      </c>
      <c r="J23" s="35">
        <v>6.8674360841199773</v>
      </c>
      <c r="K23" s="35">
        <v>63.973620698514154</v>
      </c>
      <c r="L23" s="35">
        <v>8.5432055839136165</v>
      </c>
      <c r="M23" s="35">
        <v>4.9890951110734152</v>
      </c>
      <c r="N23" s="35"/>
      <c r="O23" s="34">
        <v>1932</v>
      </c>
      <c r="P23" s="35">
        <v>71.379784762446107</v>
      </c>
      <c r="Q23" s="35">
        <v>12.132167076893673</v>
      </c>
      <c r="R23" s="35">
        <v>4.7332622162236575</v>
      </c>
      <c r="S23" s="35">
        <v>6.6093342999000537</v>
      </c>
      <c r="T23" s="35">
        <v>5.1454532568214528</v>
      </c>
      <c r="U23" s="35"/>
      <c r="V23" s="34">
        <v>1932</v>
      </c>
      <c r="W23" s="35">
        <v>64.603311682120349</v>
      </c>
      <c r="X23" s="35">
        <v>11.700436243534575</v>
      </c>
      <c r="Y23" s="35">
        <v>8.8675363659054707</v>
      </c>
      <c r="Z23" s="35">
        <v>8.1725165584511608</v>
      </c>
      <c r="AA23" s="35">
        <v>6.6561844454861339</v>
      </c>
      <c r="AB23" s="35"/>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row>
    <row r="24" spans="1:72">
      <c r="A24" s="34">
        <v>1933</v>
      </c>
      <c r="B24" s="35">
        <v>27.049083212657255</v>
      </c>
      <c r="C24" s="35">
        <v>16.630526896904065</v>
      </c>
      <c r="D24" s="35">
        <v>39.537162030043234</v>
      </c>
      <c r="E24" s="35">
        <v>10.175766907710809</v>
      </c>
      <c r="F24" s="35">
        <v>6.6058449182399279</v>
      </c>
      <c r="G24" s="35"/>
      <c r="H24" s="34">
        <v>1933</v>
      </c>
      <c r="I24" s="35">
        <v>15.645222899104519</v>
      </c>
      <c r="J24" s="35">
        <v>14.582368418767505</v>
      </c>
      <c r="K24" s="35">
        <v>57.435301782469182</v>
      </c>
      <c r="L24" s="35">
        <v>8.1752651824744564</v>
      </c>
      <c r="M24" s="35">
        <v>4.1567659336422418</v>
      </c>
      <c r="N24" s="35"/>
      <c r="O24" s="34">
        <v>1933</v>
      </c>
      <c r="P24" s="35">
        <v>71.525554255241502</v>
      </c>
      <c r="Q24" s="35">
        <v>16.177738612272542</v>
      </c>
      <c r="R24" s="35">
        <v>2.3034582766599079</v>
      </c>
      <c r="S24" s="35">
        <v>5.9332019371685032</v>
      </c>
      <c r="T24" s="35">
        <v>4.0602614311385841</v>
      </c>
      <c r="U24" s="35"/>
      <c r="V24" s="34">
        <v>1933</v>
      </c>
      <c r="W24" s="35">
        <v>65.576496578775888</v>
      </c>
      <c r="X24" s="35">
        <v>16.111310201453378</v>
      </c>
      <c r="Y24" s="35">
        <v>4.7108938438656169</v>
      </c>
      <c r="Z24" s="35">
        <v>6.8219567707802131</v>
      </c>
      <c r="AA24" s="35">
        <v>6.7787487945799461</v>
      </c>
      <c r="AB24" s="35"/>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row>
    <row r="25" spans="1:72">
      <c r="A25" s="34">
        <v>1934</v>
      </c>
      <c r="B25" s="35">
        <v>26.033122881587879</v>
      </c>
      <c r="C25" s="35">
        <v>13.602294337722347</v>
      </c>
      <c r="D25" s="35">
        <v>45.427358599173516</v>
      </c>
      <c r="E25" s="35">
        <v>8.5971802948039517</v>
      </c>
      <c r="F25" s="35">
        <v>6.3397924985473253</v>
      </c>
      <c r="G25" s="35"/>
      <c r="H25" s="34">
        <v>1934</v>
      </c>
      <c r="I25" s="35">
        <v>15.644165145270303</v>
      </c>
      <c r="J25" s="35">
        <v>9.2146291554491295</v>
      </c>
      <c r="K25" s="35">
        <v>64.644140932232673</v>
      </c>
      <c r="L25" s="35">
        <v>6.2985713944961477</v>
      </c>
      <c r="M25" s="35">
        <v>4.1982288875157749</v>
      </c>
      <c r="N25" s="35"/>
      <c r="O25" s="34">
        <v>1934</v>
      </c>
      <c r="P25" s="35">
        <v>74.470606984711338</v>
      </c>
      <c r="Q25" s="35">
        <v>14.951740252309559</v>
      </c>
      <c r="R25" s="35">
        <v>3.4098029917113375</v>
      </c>
      <c r="S25" s="35">
        <v>3.7792733878036238</v>
      </c>
      <c r="T25" s="35">
        <v>3.3886543403037699</v>
      </c>
      <c r="U25" s="35"/>
      <c r="V25" s="34">
        <v>1934</v>
      </c>
      <c r="W25" s="35">
        <v>65.881859514278972</v>
      </c>
      <c r="X25" s="35">
        <v>16.543189345083441</v>
      </c>
      <c r="Y25" s="35">
        <v>5.0465679594702566</v>
      </c>
      <c r="Z25" s="35">
        <v>5.9465217983177796</v>
      </c>
      <c r="AA25" s="35">
        <v>6.5817726772269776</v>
      </c>
      <c r="AB25" s="35"/>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row>
    <row r="26" spans="1:72">
      <c r="A26" s="34">
        <v>1935</v>
      </c>
      <c r="B26" s="35">
        <v>25.316190838688311</v>
      </c>
      <c r="C26" s="35">
        <v>14.871538645446913</v>
      </c>
      <c r="D26" s="35">
        <v>46.027581874498175</v>
      </c>
      <c r="E26" s="35">
        <v>7.3897573959628025</v>
      </c>
      <c r="F26" s="35">
        <v>6.3950112446635288</v>
      </c>
      <c r="G26" s="35"/>
      <c r="H26" s="34">
        <v>1935</v>
      </c>
      <c r="I26" s="35">
        <v>14.243511155079345</v>
      </c>
      <c r="J26" s="35">
        <v>11.419148788457916</v>
      </c>
      <c r="K26" s="35">
        <v>64.768747204396092</v>
      </c>
      <c r="L26" s="35">
        <v>5.1764937133329525</v>
      </c>
      <c r="M26" s="35">
        <v>4.392560606507506</v>
      </c>
      <c r="N26" s="35"/>
      <c r="O26" s="34">
        <v>1935</v>
      </c>
      <c r="P26" s="35">
        <v>73.786769762050454</v>
      </c>
      <c r="Q26" s="35">
        <v>14.963673927193392</v>
      </c>
      <c r="R26" s="35">
        <v>3.2003897578550089</v>
      </c>
      <c r="S26" s="35">
        <v>4.2356563612828397</v>
      </c>
      <c r="T26" s="35">
        <v>3.8134948662705606</v>
      </c>
      <c r="U26" s="35"/>
      <c r="V26" s="34">
        <v>1935</v>
      </c>
      <c r="W26" s="35">
        <v>66.233118803820773</v>
      </c>
      <c r="X26" s="35">
        <v>16.987918535840883</v>
      </c>
      <c r="Y26" s="35">
        <v>4.9919324931149376</v>
      </c>
      <c r="Z26" s="35">
        <v>5.1510078688396863</v>
      </c>
      <c r="AA26" s="35">
        <v>6.6360977612616558</v>
      </c>
      <c r="AB26" s="35"/>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row>
    <row r="27" spans="1:72">
      <c r="A27" s="34">
        <v>1936</v>
      </c>
      <c r="B27" s="35">
        <v>21.101184828756917</v>
      </c>
      <c r="C27" s="35">
        <v>14.523916590800749</v>
      </c>
      <c r="D27" s="35">
        <v>53.476847132940392</v>
      </c>
      <c r="E27" s="35">
        <v>4.8889915827191501</v>
      </c>
      <c r="F27" s="35">
        <v>6.009171945921203</v>
      </c>
      <c r="G27" s="35"/>
      <c r="H27" s="34">
        <v>1936</v>
      </c>
      <c r="I27" s="35">
        <v>10.789011557886392</v>
      </c>
      <c r="J27" s="35">
        <v>11.307524967044461</v>
      </c>
      <c r="K27" s="35">
        <v>70.282967067073457</v>
      </c>
      <c r="L27" s="35">
        <v>3.4074961863810826</v>
      </c>
      <c r="M27" s="35">
        <v>4.2131335507247778</v>
      </c>
      <c r="N27" s="35"/>
      <c r="O27" s="34">
        <v>1936</v>
      </c>
      <c r="P27" s="35">
        <v>72.245578974943555</v>
      </c>
      <c r="Q27" s="35">
        <v>15.869141359322004</v>
      </c>
      <c r="R27" s="35">
        <v>3.284542233341079</v>
      </c>
      <c r="S27" s="35">
        <v>3.9753579516255821</v>
      </c>
      <c r="T27" s="35">
        <v>4.6253904558314245</v>
      </c>
      <c r="U27" s="35"/>
      <c r="V27" s="34">
        <v>1936</v>
      </c>
      <c r="W27" s="35">
        <v>63.384653510945377</v>
      </c>
      <c r="X27" s="35">
        <v>18.585706994358109</v>
      </c>
      <c r="Y27" s="35">
        <v>6.9264846075057998</v>
      </c>
      <c r="Z27" s="35">
        <v>3.7177618925445395</v>
      </c>
      <c r="AA27" s="35">
        <v>7.3854186845689496</v>
      </c>
      <c r="AB27" s="35"/>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row>
    <row r="28" spans="1:72">
      <c r="A28" s="34">
        <v>1937</v>
      </c>
      <c r="B28" s="35">
        <v>22.598930545453378</v>
      </c>
      <c r="C28" s="35">
        <v>12.495906187310093</v>
      </c>
      <c r="D28" s="35">
        <v>54.300445175260812</v>
      </c>
      <c r="E28" s="35">
        <v>4.4346914976239002</v>
      </c>
      <c r="F28" s="35">
        <v>6.1697640281258739</v>
      </c>
      <c r="G28" s="35"/>
      <c r="H28" s="34">
        <v>1937</v>
      </c>
      <c r="I28" s="35">
        <v>12.464705060649683</v>
      </c>
      <c r="J28" s="35">
        <v>7.1968221397481322</v>
      </c>
      <c r="K28" s="35">
        <v>72.539947538063515</v>
      </c>
      <c r="L28" s="35">
        <v>3.1502350516490698</v>
      </c>
      <c r="M28" s="35">
        <v>4.6479379132773513</v>
      </c>
      <c r="N28" s="35"/>
      <c r="O28" s="34">
        <v>1937</v>
      </c>
      <c r="P28" s="35">
        <v>74.025740864530846</v>
      </c>
      <c r="Q28" s="35">
        <v>13.564439704476795</v>
      </c>
      <c r="R28" s="35">
        <v>4.3416198148687073</v>
      </c>
      <c r="S28" s="35">
        <v>3.4934763507762416</v>
      </c>
      <c r="T28" s="35">
        <v>4.5745464547587504</v>
      </c>
      <c r="U28" s="35"/>
      <c r="V28" s="34">
        <v>1937</v>
      </c>
      <c r="W28" s="35">
        <v>71.567754886664488</v>
      </c>
      <c r="X28" s="35">
        <v>15.070153369902005</v>
      </c>
      <c r="Y28" s="35">
        <v>6.4678362227088853</v>
      </c>
      <c r="Z28" s="35">
        <v>2.9302594433580418</v>
      </c>
      <c r="AA28" s="35">
        <v>3.9639942629923999</v>
      </c>
      <c r="AB28" s="35"/>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row>
    <row r="29" spans="1:72">
      <c r="A29" s="34">
        <v>1938</v>
      </c>
      <c r="B29" s="35">
        <v>29.365478120484283</v>
      </c>
      <c r="C29" s="35">
        <v>15.59806865349716</v>
      </c>
      <c r="D29" s="35">
        <v>44.246621474438733</v>
      </c>
      <c r="E29" s="35">
        <v>4.8356638419437727</v>
      </c>
      <c r="F29" s="35">
        <v>5.9541679096360642</v>
      </c>
      <c r="G29" s="35"/>
      <c r="H29" s="34">
        <v>1938</v>
      </c>
      <c r="I29" s="35">
        <v>18.942761711103095</v>
      </c>
      <c r="J29" s="35">
        <v>9.4617867717562678</v>
      </c>
      <c r="K29" s="35">
        <v>63.646094995713284</v>
      </c>
      <c r="L29" s="35">
        <v>3.3926983322156681</v>
      </c>
      <c r="M29" s="35">
        <v>4.5566581892116806</v>
      </c>
      <c r="N29" s="35"/>
      <c r="O29" s="34">
        <v>1938</v>
      </c>
      <c r="P29" s="35">
        <v>73.963886408990632</v>
      </c>
      <c r="Q29" s="35">
        <v>14.869958271539236</v>
      </c>
      <c r="R29" s="35">
        <v>3.006358659033443</v>
      </c>
      <c r="S29" s="35">
        <v>3.5882334960873528</v>
      </c>
      <c r="T29" s="35">
        <v>4.571563164349346</v>
      </c>
      <c r="U29" s="35"/>
      <c r="V29" s="34">
        <v>1938</v>
      </c>
      <c r="W29" s="35">
        <v>72.110775225297431</v>
      </c>
      <c r="X29" s="35">
        <v>14.986263437795765</v>
      </c>
      <c r="Y29" s="35">
        <v>5.8285367583712047</v>
      </c>
      <c r="Z29" s="35">
        <v>3.0729446019981026</v>
      </c>
      <c r="AA29" s="35">
        <v>4.0014799765374791</v>
      </c>
      <c r="AB29" s="35"/>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row>
    <row r="30" spans="1:72">
      <c r="A30" s="34">
        <v>1939</v>
      </c>
      <c r="B30" s="35">
        <v>26.540452098046718</v>
      </c>
      <c r="C30" s="35">
        <v>15.231333595154629</v>
      </c>
      <c r="D30" s="35">
        <v>47.687328687128215</v>
      </c>
      <c r="E30" s="35">
        <v>4.4110253987809438</v>
      </c>
      <c r="F30" s="35">
        <v>6.1298602208894915</v>
      </c>
      <c r="G30" s="35"/>
      <c r="H30" s="34">
        <v>1939</v>
      </c>
      <c r="I30" s="35">
        <v>16.313542546686175</v>
      </c>
      <c r="J30" s="35">
        <v>8.088174661694632</v>
      </c>
      <c r="K30" s="35">
        <v>67.830447489155105</v>
      </c>
      <c r="L30" s="35">
        <v>3.0574933077178499</v>
      </c>
      <c r="M30" s="35">
        <v>4.7103419947462433</v>
      </c>
      <c r="N30" s="35"/>
      <c r="O30" s="34">
        <v>1939</v>
      </c>
      <c r="P30" s="35">
        <v>75.971441685139396</v>
      </c>
      <c r="Q30" s="35">
        <v>13.156855549381875</v>
      </c>
      <c r="R30" s="35">
        <v>4.5148486701430945</v>
      </c>
      <c r="S30" s="35">
        <v>2.6957381222484251</v>
      </c>
      <c r="T30" s="35">
        <v>3.6611159730872109</v>
      </c>
      <c r="U30" s="35"/>
      <c r="V30" s="34">
        <v>1939</v>
      </c>
      <c r="W30" s="35">
        <v>71.329981601576236</v>
      </c>
      <c r="X30" s="35">
        <v>15.830688406428672</v>
      </c>
      <c r="Y30" s="35">
        <v>6.2181210924377339</v>
      </c>
      <c r="Z30" s="35">
        <v>2.776356143224282</v>
      </c>
      <c r="AA30" s="35">
        <v>3.8448527563330677</v>
      </c>
      <c r="AB30" s="35"/>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row>
    <row r="31" spans="1:72">
      <c r="A31" s="34">
        <v>1940</v>
      </c>
      <c r="B31" s="35">
        <v>27.181101604219634</v>
      </c>
      <c r="C31" s="35">
        <v>16.473607331917727</v>
      </c>
      <c r="D31" s="35">
        <v>46.629085989994188</v>
      </c>
      <c r="E31" s="35">
        <v>3.7439843988354302</v>
      </c>
      <c r="F31" s="35">
        <v>5.9722206750330074</v>
      </c>
      <c r="G31" s="35"/>
      <c r="H31" s="34">
        <v>1940</v>
      </c>
      <c r="I31" s="35">
        <v>16.309189138445785</v>
      </c>
      <c r="J31" s="35">
        <v>9.4474754554481244</v>
      </c>
      <c r="K31" s="35">
        <v>66.87905226554615</v>
      </c>
      <c r="L31" s="35">
        <v>2.7416653198922636</v>
      </c>
      <c r="M31" s="35">
        <v>4.6226178206676858</v>
      </c>
      <c r="N31" s="35"/>
      <c r="O31" s="34">
        <v>1940</v>
      </c>
      <c r="P31" s="35">
        <v>81.937439444580818</v>
      </c>
      <c r="Q31" s="35">
        <v>10.386976376037058</v>
      </c>
      <c r="R31" s="35">
        <v>3.2434953655082066</v>
      </c>
      <c r="S31" s="35">
        <v>1.634314763567901</v>
      </c>
      <c r="T31" s="35">
        <v>2.79777405030605</v>
      </c>
      <c r="U31" s="35"/>
      <c r="V31" s="34">
        <v>1940</v>
      </c>
      <c r="W31" s="35">
        <v>69.860940826056023</v>
      </c>
      <c r="X31" s="35">
        <v>17.04483742822563</v>
      </c>
      <c r="Y31" s="35">
        <v>6.5489531791739859</v>
      </c>
      <c r="Z31" s="35">
        <v>2.6789104085071531</v>
      </c>
      <c r="AA31" s="35">
        <v>3.8663581580372024</v>
      </c>
      <c r="AB31" s="35"/>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row>
    <row r="32" spans="1:72">
      <c r="A32" s="34">
        <v>1941</v>
      </c>
      <c r="B32" s="35">
        <v>27.975006896653724</v>
      </c>
      <c r="C32" s="35">
        <v>25.112309734816321</v>
      </c>
      <c r="D32" s="35">
        <v>39.094752822451753</v>
      </c>
      <c r="E32" s="35">
        <v>2.7506599585766107</v>
      </c>
      <c r="F32" s="35">
        <v>5.0672705875015991</v>
      </c>
      <c r="G32" s="35"/>
      <c r="H32" s="34">
        <v>1941</v>
      </c>
      <c r="I32" s="35">
        <v>16.756017630916059</v>
      </c>
      <c r="J32" s="35">
        <v>19.431995251915524</v>
      </c>
      <c r="K32" s="35">
        <v>57.380654179617927</v>
      </c>
      <c r="L32" s="35">
        <v>2.1928757533369136</v>
      </c>
      <c r="M32" s="35">
        <v>4.2384571842135763</v>
      </c>
      <c r="N32" s="35"/>
      <c r="O32" s="34">
        <v>1941</v>
      </c>
      <c r="P32" s="35">
        <v>83.347520140109694</v>
      </c>
      <c r="Q32" s="35">
        <v>12.042876971400815</v>
      </c>
      <c r="R32" s="35">
        <v>1.5679867317055045</v>
      </c>
      <c r="S32" s="35">
        <v>1.0420519183956525</v>
      </c>
      <c r="T32" s="35">
        <v>1.9995642383882148</v>
      </c>
      <c r="U32" s="35"/>
      <c r="V32" s="34">
        <v>1941</v>
      </c>
      <c r="W32" s="35">
        <v>65.728090971455984</v>
      </c>
      <c r="X32" s="35">
        <v>20.561971733133479</v>
      </c>
      <c r="Y32" s="35">
        <v>7.147588747014975</v>
      </c>
      <c r="Z32" s="35">
        <v>2.4867425441649291</v>
      </c>
      <c r="AA32" s="35">
        <v>4.0756060042306421</v>
      </c>
      <c r="AB32" s="35"/>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row>
    <row r="33" spans="1:72">
      <c r="A33" s="34">
        <v>1942</v>
      </c>
      <c r="B33" s="35">
        <v>25.275616476293212</v>
      </c>
      <c r="C33" s="35">
        <v>39.37379707503262</v>
      </c>
      <c r="D33" s="35">
        <v>28.758698772235256</v>
      </c>
      <c r="E33" s="35">
        <v>2.4336568028351131</v>
      </c>
      <c r="F33" s="35">
        <v>4.1582308736038032</v>
      </c>
      <c r="G33" s="35"/>
      <c r="H33" s="34">
        <v>1942</v>
      </c>
      <c r="I33" s="35">
        <v>13.272300792226684</v>
      </c>
      <c r="J33" s="35">
        <v>42.340273993344979</v>
      </c>
      <c r="K33" s="35">
        <v>39.290318270201169</v>
      </c>
      <c r="L33" s="35">
        <v>1.8544651099259453</v>
      </c>
      <c r="M33" s="35">
        <v>3.2426418343012178</v>
      </c>
      <c r="N33" s="35"/>
      <c r="O33" s="34">
        <v>1942</v>
      </c>
      <c r="P33" s="35">
        <v>79.480520455682424</v>
      </c>
      <c r="Q33" s="35">
        <v>14.721400489864056</v>
      </c>
      <c r="R33" s="35">
        <v>2.0541090597718457</v>
      </c>
      <c r="S33" s="35">
        <v>0.69836338646831075</v>
      </c>
      <c r="T33" s="35">
        <v>3.0456066082133324</v>
      </c>
      <c r="U33" s="35"/>
      <c r="V33" s="34">
        <v>1942</v>
      </c>
      <c r="W33" s="35">
        <v>68.392205121667956</v>
      </c>
      <c r="X33" s="35">
        <v>21.943001763980927</v>
      </c>
      <c r="Y33" s="35">
        <v>4.562206661624459</v>
      </c>
      <c r="Z33" s="35">
        <v>1.7560257658769842</v>
      </c>
      <c r="AA33" s="35">
        <v>3.34656068684966</v>
      </c>
      <c r="AB33" s="35"/>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row>
    <row r="34" spans="1:72">
      <c r="A34" s="34">
        <v>1943</v>
      </c>
      <c r="B34" s="35">
        <v>21.205105390478362</v>
      </c>
      <c r="C34" s="35">
        <v>46.76614012586213</v>
      </c>
      <c r="D34" s="35">
        <v>25.935576020000124</v>
      </c>
      <c r="E34" s="35">
        <v>2.4107514413527493</v>
      </c>
      <c r="F34" s="35">
        <v>3.6824270223066371</v>
      </c>
      <c r="G34" s="35"/>
      <c r="H34" s="34">
        <v>1943</v>
      </c>
      <c r="I34" s="35">
        <v>11.495142780318606</v>
      </c>
      <c r="J34" s="35">
        <v>44.763394026762583</v>
      </c>
      <c r="K34" s="35">
        <v>38.3475513034616</v>
      </c>
      <c r="L34" s="35">
        <v>2.2834888190677249</v>
      </c>
      <c r="M34" s="35">
        <v>3.1104230703894871</v>
      </c>
      <c r="N34" s="35"/>
      <c r="O34" s="34">
        <v>1943</v>
      </c>
      <c r="P34" s="35">
        <v>78.838830904831354</v>
      </c>
      <c r="Q34" s="35">
        <v>15.676011414063195</v>
      </c>
      <c r="R34" s="35">
        <v>1.6933231517833376</v>
      </c>
      <c r="S34" s="35">
        <v>0.61479134791865164</v>
      </c>
      <c r="T34" s="35">
        <v>3.1770431814034112</v>
      </c>
      <c r="U34" s="35"/>
      <c r="V34" s="34">
        <v>1943</v>
      </c>
      <c r="W34" s="35">
        <v>65.010669212620613</v>
      </c>
      <c r="X34" s="35">
        <v>25.994444941805085</v>
      </c>
      <c r="Y34" s="35">
        <v>4.3822553175806993</v>
      </c>
      <c r="Z34" s="35">
        <v>1.4530688699751912</v>
      </c>
      <c r="AA34" s="35">
        <v>3.1595616580184176</v>
      </c>
      <c r="AB34" s="35"/>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row>
    <row r="35" spans="1:72">
      <c r="A35" s="34">
        <v>1944</v>
      </c>
      <c r="B35" s="35">
        <v>22.082993470013761</v>
      </c>
      <c r="C35" s="35">
        <v>45.671615534102138</v>
      </c>
      <c r="D35" s="35">
        <v>25.698442932388893</v>
      </c>
      <c r="E35" s="35">
        <v>2.4817584512299167</v>
      </c>
      <c r="F35" s="35">
        <v>4.053816602314857</v>
      </c>
      <c r="G35" s="35"/>
      <c r="H35" s="34">
        <v>1944</v>
      </c>
      <c r="I35" s="35">
        <v>12.512566495764286</v>
      </c>
      <c r="J35" s="35">
        <v>39.575756542155119</v>
      </c>
      <c r="K35" s="35">
        <v>41.798348766429072</v>
      </c>
      <c r="L35" s="35">
        <v>2.4900978560032159</v>
      </c>
      <c r="M35" s="35">
        <v>3.6011825793577268</v>
      </c>
      <c r="N35" s="35"/>
      <c r="O35" s="34">
        <v>1944</v>
      </c>
      <c r="P35" s="35">
        <v>87.909511530928725</v>
      </c>
      <c r="Q35" s="35">
        <v>9.0573236641317916</v>
      </c>
      <c r="R35" s="35">
        <v>0.80596106134403156</v>
      </c>
      <c r="S35" s="35">
        <v>0.67573236232930034</v>
      </c>
      <c r="T35" s="35">
        <v>1.5513191170988863</v>
      </c>
      <c r="U35" s="35"/>
      <c r="V35" s="34">
        <v>1944</v>
      </c>
      <c r="W35" s="35">
        <v>65.598117694212092</v>
      </c>
      <c r="X35" s="35">
        <v>26.00635927709288</v>
      </c>
      <c r="Y35" s="35">
        <v>3.9840229438388857</v>
      </c>
      <c r="Z35" s="35">
        <v>1.4605066938331728</v>
      </c>
      <c r="AA35" s="35">
        <v>2.9509688496160411</v>
      </c>
      <c r="AB35" s="35"/>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row>
    <row r="36" spans="1:72">
      <c r="A36" s="34">
        <v>1945</v>
      </c>
      <c r="B36" s="35">
        <v>21.782801666232643</v>
      </c>
      <c r="C36" s="35">
        <v>45.557594454052982</v>
      </c>
      <c r="D36" s="35">
        <v>25.707924396343678</v>
      </c>
      <c r="E36" s="35">
        <v>2.74436409978698</v>
      </c>
      <c r="F36" s="35">
        <v>4.2077415759867192</v>
      </c>
      <c r="G36" s="35"/>
      <c r="H36" s="34">
        <v>1945</v>
      </c>
      <c r="I36" s="35">
        <v>13.378053115567599</v>
      </c>
      <c r="J36" s="35">
        <v>35.048661368269812</v>
      </c>
      <c r="K36" s="35">
        <v>44.525126656379719</v>
      </c>
      <c r="L36" s="35">
        <v>3.106424827259938</v>
      </c>
      <c r="M36" s="35">
        <v>3.9418830869689807</v>
      </c>
      <c r="N36" s="35"/>
      <c r="O36" s="34">
        <v>1945</v>
      </c>
      <c r="P36" s="35">
        <v>85.755142969152388</v>
      </c>
      <c r="Q36" s="35">
        <v>11.351246455478817</v>
      </c>
      <c r="R36" s="35">
        <v>0.66271950364906496</v>
      </c>
      <c r="S36" s="35">
        <v>0.62183711081057025</v>
      </c>
      <c r="T36" s="35">
        <v>1.6090411193997174</v>
      </c>
      <c r="U36" s="35"/>
      <c r="V36" s="34">
        <v>1945</v>
      </c>
      <c r="W36" s="35">
        <v>59.494830103590509</v>
      </c>
      <c r="X36" s="35">
        <v>31.620044864854282</v>
      </c>
      <c r="Y36" s="35">
        <v>4.3652730369387669</v>
      </c>
      <c r="Z36" s="35">
        <v>1.4530268229577388</v>
      </c>
      <c r="AA36" s="35">
        <v>3.0668783397138957</v>
      </c>
      <c r="AB36" s="35"/>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row>
    <row r="37" spans="1:72">
      <c r="A37" s="34">
        <v>1946</v>
      </c>
      <c r="B37" s="35">
        <v>23.89554670668609</v>
      </c>
      <c r="C37" s="35">
        <v>38.719799643202677</v>
      </c>
      <c r="D37" s="35">
        <v>29.95085895140733</v>
      </c>
      <c r="E37" s="35">
        <v>2.882934573295024</v>
      </c>
      <c r="F37" s="35">
        <v>4.5419594814110003</v>
      </c>
      <c r="G37" s="35"/>
      <c r="H37" s="34">
        <v>1946</v>
      </c>
      <c r="I37" s="35">
        <v>15.097252539892761</v>
      </c>
      <c r="J37" s="35">
        <v>24.408314908816422</v>
      </c>
      <c r="K37" s="35">
        <v>52.478113981141497</v>
      </c>
      <c r="L37" s="35">
        <v>3.5839410802304403</v>
      </c>
      <c r="M37" s="35">
        <v>4.438783324836451</v>
      </c>
      <c r="N37" s="35"/>
      <c r="O37" s="34">
        <v>1946</v>
      </c>
      <c r="P37" s="35">
        <v>80.003538427161189</v>
      </c>
      <c r="Q37" s="35">
        <v>16.283576289448924</v>
      </c>
      <c r="R37" s="35">
        <v>1.3021036478869679</v>
      </c>
      <c r="S37" s="35">
        <v>0.59798336622976289</v>
      </c>
      <c r="T37" s="35">
        <v>1.8127989349818043</v>
      </c>
      <c r="U37" s="35"/>
      <c r="V37" s="34">
        <v>1946</v>
      </c>
      <c r="W37" s="35">
        <v>53.960842342733507</v>
      </c>
      <c r="X37" s="35">
        <v>36.437385721767143</v>
      </c>
      <c r="Y37" s="35">
        <v>5.0253718655702642</v>
      </c>
      <c r="Z37" s="35">
        <v>1.457663946605076</v>
      </c>
      <c r="AA37" s="35">
        <v>3.1178475081174222</v>
      </c>
      <c r="AB37" s="35"/>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row>
    <row r="38" spans="1:72">
      <c r="A38" s="34">
        <v>1947</v>
      </c>
      <c r="B38" s="35">
        <v>25.728201954749256</v>
      </c>
      <c r="C38" s="35">
        <v>30.912179845518889</v>
      </c>
      <c r="D38" s="35">
        <v>35.359127221972201</v>
      </c>
      <c r="E38" s="35">
        <v>2.6131538261310596</v>
      </c>
      <c r="F38" s="35">
        <v>5.3874492431573344</v>
      </c>
      <c r="G38" s="35"/>
      <c r="H38" s="34">
        <v>1947</v>
      </c>
      <c r="I38" s="35">
        <v>15.024309460201831</v>
      </c>
      <c r="J38" s="35">
        <v>17.08779234305619</v>
      </c>
      <c r="K38" s="35">
        <v>59.619448374708888</v>
      </c>
      <c r="L38" s="35">
        <v>2.9864811577289019</v>
      </c>
      <c r="M38" s="35">
        <v>5.2818672177913903</v>
      </c>
      <c r="N38" s="35"/>
      <c r="O38" s="34">
        <v>1947</v>
      </c>
      <c r="P38" s="35">
        <v>81.418921403412142</v>
      </c>
      <c r="Q38" s="35">
        <v>15.228568178415246</v>
      </c>
      <c r="R38" s="35">
        <v>1.0449118956590577</v>
      </c>
      <c r="S38" s="35">
        <v>0.54722934718698923</v>
      </c>
      <c r="T38" s="35">
        <v>1.7603500021635172</v>
      </c>
      <c r="U38" s="35"/>
      <c r="V38" s="34">
        <v>1947</v>
      </c>
      <c r="W38" s="35">
        <v>55.970289131017864</v>
      </c>
      <c r="X38" s="35">
        <v>34.222696198202655</v>
      </c>
      <c r="Y38" s="35">
        <v>5.1378688686542056</v>
      </c>
      <c r="Z38" s="35">
        <v>1.3657707966790147</v>
      </c>
      <c r="AA38" s="35">
        <v>3.303340587481689</v>
      </c>
      <c r="AB38" s="35"/>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row>
    <row r="39" spans="1:72">
      <c r="A39" s="34">
        <v>1948</v>
      </c>
      <c r="B39" s="35">
        <v>26.102230358266276</v>
      </c>
      <c r="C39" s="35">
        <v>29.167383870740558</v>
      </c>
      <c r="D39" s="35">
        <v>36.819059708157127</v>
      </c>
      <c r="E39" s="35">
        <v>2.4546588624957923</v>
      </c>
      <c r="F39" s="35">
        <v>5.4648612841209543</v>
      </c>
      <c r="G39" s="35"/>
      <c r="H39" s="34">
        <v>1948</v>
      </c>
      <c r="I39" s="35">
        <v>15.624455406288757</v>
      </c>
      <c r="J39" s="35">
        <v>17.135554548231134</v>
      </c>
      <c r="K39" s="35">
        <v>59.413826916027361</v>
      </c>
      <c r="L39" s="35">
        <v>2.6553787290389281</v>
      </c>
      <c r="M39" s="35">
        <v>5.2018796793034481</v>
      </c>
      <c r="N39" s="35"/>
      <c r="O39" s="34">
        <v>1948</v>
      </c>
      <c r="P39" s="35">
        <v>84.516407262066338</v>
      </c>
      <c r="Q39" s="35">
        <v>12.252292758463648</v>
      </c>
      <c r="R39" s="35">
        <v>0.91888659883513646</v>
      </c>
      <c r="S39" s="35">
        <v>0.59519281407869984</v>
      </c>
      <c r="T39" s="35">
        <v>1.7171641040730909</v>
      </c>
      <c r="U39" s="35"/>
      <c r="V39" s="34">
        <v>1948</v>
      </c>
      <c r="W39" s="35">
        <v>61.479598110425222</v>
      </c>
      <c r="X39" s="35">
        <v>29.524914369469581</v>
      </c>
      <c r="Y39" s="35">
        <v>4.6082161556979973</v>
      </c>
      <c r="Z39" s="35">
        <v>1.2919563952727946</v>
      </c>
      <c r="AA39" s="35">
        <v>3.1003144282293529</v>
      </c>
      <c r="AB39" s="35"/>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row>
    <row r="40" spans="1:72">
      <c r="A40" s="34">
        <v>1949</v>
      </c>
      <c r="B40" s="35">
        <v>27.967283608788989</v>
      </c>
      <c r="C40" s="35">
        <v>24.755353563418442</v>
      </c>
      <c r="D40" s="35">
        <v>38.609249071026952</v>
      </c>
      <c r="E40" s="35">
        <v>2.7114556279722741</v>
      </c>
      <c r="F40" s="35">
        <v>5.9564768113229851</v>
      </c>
      <c r="G40" s="35"/>
      <c r="H40" s="34">
        <v>1949</v>
      </c>
      <c r="I40" s="35">
        <v>16.970535511010137</v>
      </c>
      <c r="J40" s="35">
        <v>13.552356696530046</v>
      </c>
      <c r="K40" s="35">
        <v>61.397846515988249</v>
      </c>
      <c r="L40" s="35">
        <v>2.664068654067111</v>
      </c>
      <c r="M40" s="35">
        <v>5.4146639067680837</v>
      </c>
      <c r="N40" s="35"/>
      <c r="O40" s="34">
        <v>1949</v>
      </c>
      <c r="P40" s="35">
        <v>85.276572683376997</v>
      </c>
      <c r="Q40" s="35">
        <v>10.817002807372869</v>
      </c>
      <c r="R40" s="35">
        <v>1.1749082799545767</v>
      </c>
      <c r="S40" s="35">
        <v>0.82396022265991786</v>
      </c>
      <c r="T40" s="35">
        <v>1.9075253435192796</v>
      </c>
      <c r="U40" s="35"/>
      <c r="V40" s="34">
        <v>1949</v>
      </c>
      <c r="W40" s="35">
        <v>66.313305759371715</v>
      </c>
      <c r="X40" s="35">
        <v>24.328297980145145</v>
      </c>
      <c r="Y40" s="35">
        <v>4.6567091307630477</v>
      </c>
      <c r="Z40" s="35">
        <v>1.3670463576339791</v>
      </c>
      <c r="AA40" s="35">
        <v>3.3395850590549578</v>
      </c>
      <c r="AB40" s="35"/>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row>
    <row r="41" spans="1:72">
      <c r="A41" s="34">
        <v>1950</v>
      </c>
      <c r="B41" s="35">
        <v>25.154103578038562</v>
      </c>
      <c r="C41" s="35">
        <v>26.660593425516961</v>
      </c>
      <c r="D41" s="35">
        <v>39.407159274977559</v>
      </c>
      <c r="E41" s="35">
        <v>2.6761719926823604</v>
      </c>
      <c r="F41" s="35">
        <v>6.1018753204584106</v>
      </c>
      <c r="G41" s="35"/>
      <c r="H41" s="34">
        <v>1950</v>
      </c>
      <c r="I41" s="35">
        <v>11.883779721835648</v>
      </c>
      <c r="J41" s="35">
        <v>15.001954327594801</v>
      </c>
      <c r="K41" s="35">
        <v>64.709623274929513</v>
      </c>
      <c r="L41" s="35">
        <v>2.6297715156454204</v>
      </c>
      <c r="M41" s="35">
        <v>5.7745791466230774</v>
      </c>
      <c r="N41" s="35"/>
      <c r="O41" s="34">
        <v>1950</v>
      </c>
      <c r="P41" s="35">
        <v>86.373362695589989</v>
      </c>
      <c r="Q41" s="35">
        <v>10.02754988390709</v>
      </c>
      <c r="R41" s="35">
        <v>1.0447344712064928</v>
      </c>
      <c r="S41" s="35">
        <v>0.72595898982110585</v>
      </c>
      <c r="T41" s="35">
        <v>1.8283784664777465</v>
      </c>
      <c r="U41" s="35"/>
      <c r="V41" s="34">
        <v>1950</v>
      </c>
      <c r="W41" s="35">
        <v>66.649108861240322</v>
      </c>
      <c r="X41" s="35">
        <v>23.96801345433029</v>
      </c>
      <c r="Y41" s="35">
        <v>4.736690283653318</v>
      </c>
      <c r="Z41" s="35">
        <v>1.3972443894983122</v>
      </c>
      <c r="AA41" s="35">
        <v>3.2514247129605964</v>
      </c>
      <c r="AB41" s="35"/>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row>
    <row r="42" spans="1:72">
      <c r="A42" s="34">
        <v>1951</v>
      </c>
      <c r="B42" s="35">
        <v>27.343872991407014</v>
      </c>
      <c r="C42" s="35">
        <v>26.835318101686585</v>
      </c>
      <c r="D42" s="35">
        <v>37.531951649771159</v>
      </c>
      <c r="E42" s="35">
        <v>2.4542463073466378</v>
      </c>
      <c r="F42" s="35">
        <v>5.8346109497885914</v>
      </c>
      <c r="G42" s="35"/>
      <c r="H42" s="34">
        <v>1951</v>
      </c>
      <c r="I42" s="35">
        <v>15.424286368075073</v>
      </c>
      <c r="J42" s="35">
        <v>15.044241903993152</v>
      </c>
      <c r="K42" s="35">
        <v>61.641167590072108</v>
      </c>
      <c r="L42" s="35">
        <v>2.3183867922924266</v>
      </c>
      <c r="M42" s="35">
        <v>5.5719173455672397</v>
      </c>
      <c r="N42" s="35"/>
      <c r="O42" s="34">
        <v>1951</v>
      </c>
      <c r="P42" s="35">
        <v>87.63825141014793</v>
      </c>
      <c r="Q42" s="35">
        <v>9.0962308805717456</v>
      </c>
      <c r="R42" s="35">
        <v>0.92848280961539098</v>
      </c>
      <c r="S42" s="35">
        <v>0.61711762282355576</v>
      </c>
      <c r="T42" s="35">
        <v>1.7199172768413618</v>
      </c>
      <c r="U42" s="35"/>
      <c r="V42" s="34">
        <v>1951</v>
      </c>
      <c r="W42" s="35">
        <v>67.230072003773245</v>
      </c>
      <c r="X42" s="35">
        <v>23.489880277264753</v>
      </c>
      <c r="Y42" s="35">
        <v>4.7175856137162349</v>
      </c>
      <c r="Z42" s="35">
        <v>1.4192042830715741</v>
      </c>
      <c r="AA42" s="35">
        <v>3.1432578221742093</v>
      </c>
      <c r="AB42" s="35"/>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row>
    <row r="43" spans="1:72">
      <c r="A43" s="34">
        <v>1952</v>
      </c>
      <c r="B43" s="35">
        <v>28.108409532060559</v>
      </c>
      <c r="C43" s="35">
        <v>24.512477208697426</v>
      </c>
      <c r="D43" s="35">
        <v>38.472127070067458</v>
      </c>
      <c r="E43" s="35">
        <v>2.6673339507841543</v>
      </c>
      <c r="F43" s="35">
        <v>6.2396522383904163</v>
      </c>
      <c r="G43" s="35"/>
      <c r="H43" s="34">
        <v>1952</v>
      </c>
      <c r="I43" s="35">
        <v>16.322381702840161</v>
      </c>
      <c r="J43" s="35">
        <v>11.494477198765441</v>
      </c>
      <c r="K43" s="35">
        <v>63.521203170247155</v>
      </c>
      <c r="L43" s="35">
        <v>2.6810608747913296</v>
      </c>
      <c r="M43" s="35">
        <v>5.9808770533559024</v>
      </c>
      <c r="N43" s="35"/>
      <c r="O43" s="34">
        <v>1952</v>
      </c>
      <c r="P43" s="35">
        <v>86.943925976493702</v>
      </c>
      <c r="Q43" s="35">
        <v>9.4985452716106273</v>
      </c>
      <c r="R43" s="35">
        <v>1.2890472719716599</v>
      </c>
      <c r="S43" s="35">
        <v>0.60172576746032302</v>
      </c>
      <c r="T43" s="35">
        <v>1.6667557124637067</v>
      </c>
      <c r="U43" s="35"/>
      <c r="V43" s="34">
        <v>1952</v>
      </c>
      <c r="W43" s="35">
        <v>70.060466430224878</v>
      </c>
      <c r="X43" s="35">
        <v>21.668827261256805</v>
      </c>
      <c r="Y43" s="35">
        <v>4.1524121375129868</v>
      </c>
      <c r="Z43" s="35">
        <v>1.3706382121719491</v>
      </c>
      <c r="AA43" s="35">
        <v>2.7476559588333926</v>
      </c>
      <c r="AB43" s="35"/>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row>
    <row r="44" spans="1:72">
      <c r="A44" s="34">
        <v>1953</v>
      </c>
      <c r="B44" s="35">
        <v>30.348238243344849</v>
      </c>
      <c r="C44" s="35">
        <v>24.205210389362104</v>
      </c>
      <c r="D44" s="35">
        <v>36.583750609992215</v>
      </c>
      <c r="E44" s="35">
        <v>2.8044734316176059</v>
      </c>
      <c r="F44" s="35">
        <v>6.0583273256832229</v>
      </c>
      <c r="G44" s="35"/>
      <c r="H44" s="34">
        <v>1953</v>
      </c>
      <c r="I44" s="35">
        <v>17.176215385919299</v>
      </c>
      <c r="J44" s="35">
        <v>11.283805946043843</v>
      </c>
      <c r="K44" s="35">
        <v>62.546090176459359</v>
      </c>
      <c r="L44" s="35">
        <v>2.8402621025204855</v>
      </c>
      <c r="M44" s="35">
        <v>6.1536263890570169</v>
      </c>
      <c r="N44" s="35"/>
      <c r="O44" s="34">
        <v>1953</v>
      </c>
      <c r="P44" s="35">
        <v>88.419659808558293</v>
      </c>
      <c r="Q44" s="35">
        <v>8.2907517926053185</v>
      </c>
      <c r="R44" s="35">
        <v>1.1627547191307062</v>
      </c>
      <c r="S44" s="35">
        <v>0.67593464711267814</v>
      </c>
      <c r="T44" s="35">
        <v>1.4508990325929729</v>
      </c>
      <c r="U44" s="35"/>
      <c r="V44" s="34">
        <v>1953</v>
      </c>
      <c r="W44" s="35">
        <v>71.401263929034059</v>
      </c>
      <c r="X44" s="35">
        <v>20.383015807266403</v>
      </c>
      <c r="Y44" s="35">
        <v>4.087780784642657</v>
      </c>
      <c r="Z44" s="35">
        <v>1.3669732723032235</v>
      </c>
      <c r="AA44" s="35">
        <v>2.7609662067536713</v>
      </c>
      <c r="AB44" s="35"/>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row>
    <row r="45" spans="1:72">
      <c r="A45" s="34">
        <v>1954</v>
      </c>
      <c r="B45" s="35">
        <v>29.600110760335287</v>
      </c>
      <c r="C45" s="35">
        <v>22.672733523347265</v>
      </c>
      <c r="D45" s="35">
        <v>38.668678747570326</v>
      </c>
      <c r="E45" s="35">
        <v>3.0637337197076646</v>
      </c>
      <c r="F45" s="35">
        <v>5.9947432490394634</v>
      </c>
      <c r="G45" s="35"/>
      <c r="H45" s="34">
        <v>1954</v>
      </c>
      <c r="I45" s="35">
        <v>18.213350398184811</v>
      </c>
      <c r="J45" s="35">
        <v>11.478492587161746</v>
      </c>
      <c r="K45" s="35">
        <v>60.976790667944897</v>
      </c>
      <c r="L45" s="35">
        <v>2.993894027298861</v>
      </c>
      <c r="M45" s="35">
        <v>6.337472319409696</v>
      </c>
      <c r="N45" s="35"/>
      <c r="O45" s="34">
        <v>1954</v>
      </c>
      <c r="P45" s="35">
        <v>84.532521789684523</v>
      </c>
      <c r="Q45" s="35">
        <v>11.362052201367549</v>
      </c>
      <c r="R45" s="35">
        <v>1.1154605931349755</v>
      </c>
      <c r="S45" s="35">
        <v>0.83018258843852655</v>
      </c>
      <c r="T45" s="35">
        <v>2.1597828273743485</v>
      </c>
      <c r="U45" s="35"/>
      <c r="V45" s="34">
        <v>1954</v>
      </c>
      <c r="W45" s="35">
        <v>72.689729358705065</v>
      </c>
      <c r="X45" s="35">
        <v>19.165718783024992</v>
      </c>
      <c r="Y45" s="35">
        <v>4.1495127039407578</v>
      </c>
      <c r="Z45" s="35">
        <v>0.98981783507612442</v>
      </c>
      <c r="AA45" s="35">
        <v>3.0052213192530641</v>
      </c>
      <c r="AB45" s="35"/>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row>
    <row r="46" spans="1:72">
      <c r="A46" s="34">
        <v>1955</v>
      </c>
      <c r="B46" s="35">
        <v>28.967508238975849</v>
      </c>
      <c r="C46" s="35">
        <v>19.866090124836482</v>
      </c>
      <c r="D46" s="35">
        <v>43.6248827838658</v>
      </c>
      <c r="E46" s="35">
        <v>2.8773479033972635</v>
      </c>
      <c r="F46" s="35">
        <v>4.6641709489246042</v>
      </c>
      <c r="G46" s="35"/>
      <c r="H46" s="34">
        <v>1955</v>
      </c>
      <c r="I46" s="35">
        <v>17.06115552096044</v>
      </c>
      <c r="J46" s="35">
        <v>9.251140687199868</v>
      </c>
      <c r="K46" s="35">
        <v>67.053525848961726</v>
      </c>
      <c r="L46" s="35">
        <v>2.682750070822888</v>
      </c>
      <c r="M46" s="35">
        <v>3.9514278720550871</v>
      </c>
      <c r="N46" s="35"/>
      <c r="O46" s="34">
        <v>1955</v>
      </c>
      <c r="P46" s="35">
        <v>83.072443004377632</v>
      </c>
      <c r="Q46" s="35">
        <v>12.251987345367988</v>
      </c>
      <c r="R46" s="35">
        <v>1.9219331162886548</v>
      </c>
      <c r="S46" s="35">
        <v>0.9209736434746929</v>
      </c>
      <c r="T46" s="35">
        <v>1.8326628904910864</v>
      </c>
      <c r="U46" s="35"/>
      <c r="V46" s="34">
        <v>1955</v>
      </c>
      <c r="W46" s="35">
        <v>75.388712236933486</v>
      </c>
      <c r="X46" s="35">
        <v>17.975872076891434</v>
      </c>
      <c r="Y46" s="35">
        <v>3.2400359137120982</v>
      </c>
      <c r="Z46" s="35">
        <v>0.88735339853328987</v>
      </c>
      <c r="AA46" s="35">
        <v>2.5080263739296575</v>
      </c>
      <c r="AB46" s="35"/>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row>
    <row r="47" spans="1:72">
      <c r="A47" s="34">
        <v>1956</v>
      </c>
      <c r="B47" s="35">
        <v>29.599455901228371</v>
      </c>
      <c r="C47" s="35">
        <v>17.946895004879096</v>
      </c>
      <c r="D47" s="35">
        <v>44.842949882648753</v>
      </c>
      <c r="E47" s="35">
        <v>3.0107356168452628</v>
      </c>
      <c r="F47" s="35">
        <v>4.5999635943985027</v>
      </c>
      <c r="G47" s="35"/>
      <c r="H47" s="34">
        <v>1956</v>
      </c>
      <c r="I47" s="35">
        <v>17.708559520689523</v>
      </c>
      <c r="J47" s="35">
        <v>6.7188179360753253</v>
      </c>
      <c r="K47" s="35">
        <v>68.700107164995217</v>
      </c>
      <c r="L47" s="35">
        <v>2.8840349074153639</v>
      </c>
      <c r="M47" s="35">
        <v>3.988480470824586</v>
      </c>
      <c r="N47" s="35"/>
      <c r="O47" s="34">
        <v>1956</v>
      </c>
      <c r="P47" s="35">
        <v>84.011204480375014</v>
      </c>
      <c r="Q47" s="35">
        <v>11.856795201073064</v>
      </c>
      <c r="R47" s="35">
        <v>1.4329129657175679</v>
      </c>
      <c r="S47" s="35">
        <v>0.59740734149110286</v>
      </c>
      <c r="T47" s="35">
        <v>2.1016800113432668</v>
      </c>
      <c r="U47" s="35"/>
      <c r="V47" s="34">
        <v>1956</v>
      </c>
      <c r="W47" s="35">
        <v>72.55435612612709</v>
      </c>
      <c r="X47" s="35">
        <v>20.40211160405698</v>
      </c>
      <c r="Y47" s="35">
        <v>3.4427755120215329</v>
      </c>
      <c r="Z47" s="35">
        <v>1.2018813541245057</v>
      </c>
      <c r="AA47" s="35">
        <v>2.3988754036698889</v>
      </c>
      <c r="AB47" s="35"/>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row>
    <row r="48" spans="1:72">
      <c r="A48" s="34">
        <v>1957</v>
      </c>
      <c r="B48" s="35">
        <v>28.937343827091027</v>
      </c>
      <c r="C48" s="35">
        <v>19.551613584403462</v>
      </c>
      <c r="D48" s="35">
        <v>43.914345095375189</v>
      </c>
      <c r="E48" s="35">
        <v>3.3299130401232255</v>
      </c>
      <c r="F48" s="35">
        <v>4.2667844530070855</v>
      </c>
      <c r="G48" s="35"/>
      <c r="H48" s="34">
        <v>1957</v>
      </c>
      <c r="I48" s="35">
        <v>17.619455497338244</v>
      </c>
      <c r="J48" s="35">
        <v>7.3391151107627763</v>
      </c>
      <c r="K48" s="35">
        <v>67.331260224108945</v>
      </c>
      <c r="L48" s="35">
        <v>3.275742399861219</v>
      </c>
      <c r="M48" s="35">
        <v>4.4344267679288141</v>
      </c>
      <c r="N48" s="35"/>
      <c r="O48" s="34">
        <v>1957</v>
      </c>
      <c r="P48" s="35">
        <v>88.792455441642133</v>
      </c>
      <c r="Q48" s="35">
        <v>8.2263875371227062</v>
      </c>
      <c r="R48" s="35">
        <v>1.2451111569849393</v>
      </c>
      <c r="S48" s="35">
        <v>0.85114089315313501</v>
      </c>
      <c r="T48" s="35">
        <v>0.88490497109704558</v>
      </c>
      <c r="U48" s="35"/>
      <c r="V48" s="34">
        <v>1957</v>
      </c>
      <c r="W48" s="35">
        <v>70.042170868077676</v>
      </c>
      <c r="X48" s="35">
        <v>20.748286068340189</v>
      </c>
      <c r="Y48" s="35">
        <v>5.0623299829887642</v>
      </c>
      <c r="Z48" s="35">
        <v>1.925437026227599</v>
      </c>
      <c r="AA48" s="35">
        <v>2.2217760543657556</v>
      </c>
      <c r="AB48" s="35"/>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row>
    <row r="49" spans="1:72">
      <c r="A49" s="34">
        <v>1958</v>
      </c>
      <c r="B49" s="35">
        <v>29.99850892658154</v>
      </c>
      <c r="C49" s="35">
        <v>18.944306226048575</v>
      </c>
      <c r="D49" s="35">
        <v>42.892436598202494</v>
      </c>
      <c r="E49" s="35">
        <v>3.6747941906614794</v>
      </c>
      <c r="F49" s="35">
        <v>4.4899540585059041</v>
      </c>
      <c r="G49" s="35"/>
      <c r="H49" s="34">
        <v>1958</v>
      </c>
      <c r="I49" s="35">
        <v>18.106622344363078</v>
      </c>
      <c r="J49" s="35">
        <v>7.4875103920201767</v>
      </c>
      <c r="K49" s="35">
        <v>66.144222867947292</v>
      </c>
      <c r="L49" s="35">
        <v>3.6785502359296967</v>
      </c>
      <c r="M49" s="35">
        <v>4.5830941597397441</v>
      </c>
      <c r="N49" s="35"/>
      <c r="O49" s="34">
        <v>1958</v>
      </c>
      <c r="P49" s="35">
        <v>89.252960051674151</v>
      </c>
      <c r="Q49" s="35">
        <v>8.1454715139534635</v>
      </c>
      <c r="R49" s="35">
        <v>0.86510407258751887</v>
      </c>
      <c r="S49" s="35">
        <v>0.93597482189446923</v>
      </c>
      <c r="T49" s="35">
        <v>0.80048953989035965</v>
      </c>
      <c r="U49" s="35"/>
      <c r="V49" s="34">
        <v>1958</v>
      </c>
      <c r="W49" s="35">
        <v>70.847229573194639</v>
      </c>
      <c r="X49" s="35">
        <v>19.825376763413104</v>
      </c>
      <c r="Y49" s="35">
        <v>5.1522509076195826</v>
      </c>
      <c r="Z49" s="35">
        <v>2.0241469938935004</v>
      </c>
      <c r="AA49" s="35">
        <v>2.1509957618791651</v>
      </c>
      <c r="AB49" s="35"/>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row>
    <row r="50" spans="1:72">
      <c r="A50" s="34">
        <v>1959</v>
      </c>
      <c r="B50" s="35">
        <v>29.164154578789908</v>
      </c>
      <c r="C50" s="35">
        <v>20.074898421896666</v>
      </c>
      <c r="D50" s="35">
        <v>42.880006539684253</v>
      </c>
      <c r="E50" s="35">
        <v>3.9187040854218549</v>
      </c>
      <c r="F50" s="35">
        <v>3.9622363742073246</v>
      </c>
      <c r="G50" s="35"/>
      <c r="H50" s="34">
        <v>1959</v>
      </c>
      <c r="I50" s="35">
        <v>17.834231431930842</v>
      </c>
      <c r="J50" s="35">
        <v>8.6296711117632583</v>
      </c>
      <c r="K50" s="35">
        <v>65.933351815578433</v>
      </c>
      <c r="L50" s="35">
        <v>3.7796764239997191</v>
      </c>
      <c r="M50" s="35">
        <v>3.8230692167277418</v>
      </c>
      <c r="N50" s="35"/>
      <c r="O50" s="34">
        <v>1959</v>
      </c>
      <c r="P50" s="35">
        <v>89.527326297291481</v>
      </c>
      <c r="Q50" s="35">
        <v>7.421625774892445</v>
      </c>
      <c r="R50" s="35">
        <v>1.3171185256375806</v>
      </c>
      <c r="S50" s="35">
        <v>1.020659138294651</v>
      </c>
      <c r="T50" s="35">
        <v>0.7132702638838222</v>
      </c>
      <c r="U50" s="35"/>
      <c r="V50" s="34">
        <v>1959</v>
      </c>
      <c r="W50" s="35">
        <v>69.374067376310492</v>
      </c>
      <c r="X50" s="35">
        <v>20.610913495246582</v>
      </c>
      <c r="Y50" s="35">
        <v>5.741685695034394</v>
      </c>
      <c r="Z50" s="35">
        <v>2.2214217316542766</v>
      </c>
      <c r="AA50" s="35">
        <v>2.051911701754241</v>
      </c>
      <c r="AB50" s="35"/>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row>
    <row r="51" spans="1:72">
      <c r="A51" s="34">
        <v>1960</v>
      </c>
      <c r="B51" s="35">
        <v>30.568818610212915</v>
      </c>
      <c r="C51" s="35">
        <v>17.12356070281961</v>
      </c>
      <c r="D51" s="35">
        <v>43.259261188449855</v>
      </c>
      <c r="E51" s="35">
        <v>4.239668039368194</v>
      </c>
      <c r="F51" s="35">
        <v>4.8086914591494265</v>
      </c>
      <c r="G51" s="35"/>
      <c r="H51" s="34">
        <v>1960</v>
      </c>
      <c r="I51" s="35">
        <v>18.145050052143429</v>
      </c>
      <c r="J51" s="35">
        <v>5.4269770090640952</v>
      </c>
      <c r="K51" s="35">
        <v>68.385919016702658</v>
      </c>
      <c r="L51" s="35">
        <v>4.2152570630477291</v>
      </c>
      <c r="M51" s="35">
        <v>3.8267968590420693</v>
      </c>
      <c r="N51" s="35"/>
      <c r="O51" s="34">
        <v>1960</v>
      </c>
      <c r="P51" s="35">
        <v>90.28434403363778</v>
      </c>
      <c r="Q51" s="35">
        <v>6.7717835772985477</v>
      </c>
      <c r="R51" s="35">
        <v>1.2416465659935281</v>
      </c>
      <c r="S51" s="35">
        <v>1.0988856514543281</v>
      </c>
      <c r="T51" s="35">
        <v>0.60334017161582698</v>
      </c>
      <c r="U51" s="35"/>
      <c r="V51" s="34">
        <v>1960</v>
      </c>
      <c r="W51" s="35">
        <v>70.283903482043669</v>
      </c>
      <c r="X51" s="35">
        <v>19.436262972203103</v>
      </c>
      <c r="Y51" s="35">
        <v>5.781122040772483</v>
      </c>
      <c r="Z51" s="35">
        <v>2.4391690703945845</v>
      </c>
      <c r="AA51" s="35">
        <v>2.059542434586159</v>
      </c>
      <c r="AB51" s="35"/>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row>
    <row r="52" spans="1:72">
      <c r="A52" s="34">
        <v>1961</v>
      </c>
      <c r="B52" s="35">
        <v>30.043397423272232</v>
      </c>
      <c r="C52" s="35">
        <v>18.864700872998078</v>
      </c>
      <c r="D52" s="35">
        <v>42.953272136708229</v>
      </c>
      <c r="E52" s="35">
        <v>4.3046637977969215</v>
      </c>
      <c r="F52" s="35">
        <v>3.833965769224541</v>
      </c>
      <c r="G52" s="35"/>
      <c r="H52" s="34">
        <v>1961</v>
      </c>
      <c r="I52" s="35">
        <v>17.00891343046041</v>
      </c>
      <c r="J52" s="35">
        <v>7.7789806709800313</v>
      </c>
      <c r="K52" s="35">
        <v>67.522730463187514</v>
      </c>
      <c r="L52" s="35">
        <v>4.3188786933390775</v>
      </c>
      <c r="M52" s="35">
        <v>3.3704967420329894</v>
      </c>
      <c r="N52" s="35"/>
      <c r="O52" s="34">
        <v>1961</v>
      </c>
      <c r="P52" s="35">
        <v>88.521266786495318</v>
      </c>
      <c r="Q52" s="35">
        <v>7.6072617483575069</v>
      </c>
      <c r="R52" s="35">
        <v>1.6790808520368787</v>
      </c>
      <c r="S52" s="35">
        <v>1.3732909873104306</v>
      </c>
      <c r="T52" s="35">
        <v>0.81909962579989792</v>
      </c>
      <c r="U52" s="35"/>
      <c r="V52" s="34">
        <v>1961</v>
      </c>
      <c r="W52" s="35">
        <v>73.555331144750653</v>
      </c>
      <c r="X52" s="35">
        <v>17.684699344509472</v>
      </c>
      <c r="Y52" s="35">
        <v>4.4783296943481385</v>
      </c>
      <c r="Z52" s="35">
        <v>2.4889923974712351</v>
      </c>
      <c r="AA52" s="35">
        <v>1.7926474189204937</v>
      </c>
      <c r="AB52" s="35"/>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row>
    <row r="53" spans="1:72">
      <c r="A53" s="34">
        <v>1962</v>
      </c>
      <c r="B53" s="35">
        <v>29.744607738442483</v>
      </c>
      <c r="C53" s="35">
        <v>17.80556057929957</v>
      </c>
      <c r="D53" s="35">
        <v>43.958698789309587</v>
      </c>
      <c r="E53" s="35">
        <v>4.6427091747991502</v>
      </c>
      <c r="F53" s="35">
        <v>3.8484237181492076</v>
      </c>
      <c r="G53" s="35"/>
      <c r="H53" s="34">
        <v>1962</v>
      </c>
      <c r="I53" s="35">
        <v>17.400276709526036</v>
      </c>
      <c r="J53" s="35">
        <v>5.378472556775229</v>
      </c>
      <c r="K53" s="35">
        <v>68.669837267196939</v>
      </c>
      <c r="L53" s="35">
        <v>4.7121152613926016</v>
      </c>
      <c r="M53" s="35">
        <v>3.8392982051091988</v>
      </c>
      <c r="N53" s="35"/>
      <c r="O53" s="34">
        <v>1962</v>
      </c>
      <c r="P53" s="35">
        <v>88.946355024066619</v>
      </c>
      <c r="Q53" s="35">
        <v>7.2930851978032312</v>
      </c>
      <c r="R53" s="35">
        <v>1.44778397062686</v>
      </c>
      <c r="S53" s="35">
        <v>1.5590711541830007</v>
      </c>
      <c r="T53" s="35">
        <v>0.75370465332031533</v>
      </c>
      <c r="U53" s="35"/>
      <c r="V53" s="34">
        <v>1962</v>
      </c>
      <c r="W53" s="35">
        <v>73.126674853583438</v>
      </c>
      <c r="X53" s="35">
        <v>17.876059016791277</v>
      </c>
      <c r="Y53" s="35">
        <v>4.525451709839297</v>
      </c>
      <c r="Z53" s="35">
        <v>2.7442533227285804</v>
      </c>
      <c r="AA53" s="35">
        <v>1.7275610970574233</v>
      </c>
      <c r="AB53" s="35"/>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row>
    <row r="54" spans="1:72">
      <c r="A54" s="34">
        <v>1963</v>
      </c>
      <c r="B54" s="35">
        <v>29.056850517939161</v>
      </c>
      <c r="C54" s="35">
        <v>17.444297774679146</v>
      </c>
      <c r="D54" s="35">
        <v>44.773461310754577</v>
      </c>
      <c r="E54" s="35">
        <v>4.991660114030176</v>
      </c>
      <c r="F54" s="35">
        <v>3.7337302825969387</v>
      </c>
      <c r="G54" s="35"/>
      <c r="H54" s="34">
        <v>1963</v>
      </c>
      <c r="I54" s="35">
        <v>16.630211881578468</v>
      </c>
      <c r="J54" s="35">
        <v>4.9299564633925055</v>
      </c>
      <c r="K54" s="35">
        <v>69.858140252463286</v>
      </c>
      <c r="L54" s="35">
        <v>4.9352915919760116</v>
      </c>
      <c r="M54" s="35">
        <v>3.6463998105897355</v>
      </c>
      <c r="N54" s="35"/>
      <c r="O54" s="34">
        <v>1963</v>
      </c>
      <c r="P54" s="35">
        <v>88.120906197567848</v>
      </c>
      <c r="Q54" s="35">
        <v>7.3933986979546891</v>
      </c>
      <c r="R54" s="35">
        <v>1.7742263712018447</v>
      </c>
      <c r="S54" s="35">
        <v>2.0026571880374968</v>
      </c>
      <c r="T54" s="35">
        <v>0.7088115452380781</v>
      </c>
      <c r="U54" s="35"/>
      <c r="V54" s="34">
        <v>1963</v>
      </c>
      <c r="W54" s="35">
        <v>73.614529548521347</v>
      </c>
      <c r="X54" s="35">
        <v>17.145401055585587</v>
      </c>
      <c r="Y54" s="35">
        <v>4.3964800288876908</v>
      </c>
      <c r="Z54" s="35">
        <v>3.1978917344916495</v>
      </c>
      <c r="AA54" s="35">
        <v>1.6456976325136945</v>
      </c>
      <c r="AB54" s="35"/>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row>
    <row r="55" spans="1:72">
      <c r="A55" s="34">
        <v>1964</v>
      </c>
      <c r="B55" s="35">
        <v>29.017023338776553</v>
      </c>
      <c r="C55" s="35">
        <v>18.283031028576854</v>
      </c>
      <c r="D55" s="35">
        <v>45.141013379129383</v>
      </c>
      <c r="E55" s="35">
        <v>5.1248644579460407</v>
      </c>
      <c r="F55" s="35">
        <v>2.4340677955711705</v>
      </c>
      <c r="G55" s="35"/>
      <c r="H55" s="34">
        <v>1964</v>
      </c>
      <c r="I55" s="35">
        <v>12.61714679505952</v>
      </c>
      <c r="J55" s="35">
        <v>3.1711067929551917</v>
      </c>
      <c r="K55" s="35">
        <v>78.016750319544471</v>
      </c>
      <c r="L55" s="35">
        <v>4.66634389326794</v>
      </c>
      <c r="M55" s="35">
        <v>1.5286521991728752</v>
      </c>
      <c r="N55" s="35"/>
      <c r="O55" s="34">
        <v>1964</v>
      </c>
      <c r="P55" s="35">
        <v>86.21590277084097</v>
      </c>
      <c r="Q55" s="35">
        <v>8.6059757958652767</v>
      </c>
      <c r="R55" s="35">
        <v>2.4060088240175732</v>
      </c>
      <c r="S55" s="35">
        <v>2.1807782886172462</v>
      </c>
      <c r="T55" s="35">
        <v>0.59133432065893576</v>
      </c>
      <c r="U55" s="35"/>
      <c r="V55" s="34">
        <v>1964</v>
      </c>
      <c r="W55" s="35">
        <v>71.643333921880426</v>
      </c>
      <c r="X55" s="35">
        <v>19.052880715006722</v>
      </c>
      <c r="Y55" s="35">
        <v>4.5065080009747973</v>
      </c>
      <c r="Z55" s="35">
        <v>3.4562132223708728</v>
      </c>
      <c r="AA55" s="35">
        <v>1.3410641397672169</v>
      </c>
      <c r="AB55" s="35"/>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row>
    <row r="56" spans="1:72">
      <c r="A56" s="34">
        <v>1965</v>
      </c>
      <c r="B56" s="35">
        <v>29.129392421722205</v>
      </c>
      <c r="C56" s="35">
        <v>19.161718779443579</v>
      </c>
      <c r="D56" s="35">
        <v>44.118295487081298</v>
      </c>
      <c r="E56" s="35">
        <v>5.3645597673785534</v>
      </c>
      <c r="F56" s="35">
        <v>2.2260335443743706</v>
      </c>
      <c r="G56" s="35"/>
      <c r="H56" s="34">
        <v>1965</v>
      </c>
      <c r="I56" s="35">
        <v>13.07470443315783</v>
      </c>
      <c r="J56" s="35">
        <v>5.7248637627544703</v>
      </c>
      <c r="K56" s="35">
        <v>73.978999663108468</v>
      </c>
      <c r="L56" s="35">
        <v>5.2857049177473234</v>
      </c>
      <c r="M56" s="35">
        <v>1.9357272232319431</v>
      </c>
      <c r="N56" s="35"/>
      <c r="O56" s="34">
        <v>1965</v>
      </c>
      <c r="P56" s="35">
        <v>83.944770582258414</v>
      </c>
      <c r="Q56" s="35">
        <v>10.684254430658209</v>
      </c>
      <c r="R56" s="35">
        <v>2.2678151162033493</v>
      </c>
      <c r="S56" s="35">
        <v>2.4562302518910193</v>
      </c>
      <c r="T56" s="35">
        <v>0.64692961898904966</v>
      </c>
      <c r="U56" s="35"/>
      <c r="V56" s="34">
        <v>1965</v>
      </c>
      <c r="W56" s="35">
        <v>72.031347413324625</v>
      </c>
      <c r="X56" s="35">
        <v>19.328544672560859</v>
      </c>
      <c r="Y56" s="35">
        <v>3.9173192780739692</v>
      </c>
      <c r="Z56" s="35">
        <v>3.5675756144911612</v>
      </c>
      <c r="AA56" s="35">
        <v>1.1552130215494196</v>
      </c>
      <c r="AB56" s="35"/>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row>
    <row r="57" spans="1:72">
      <c r="A57" s="34">
        <v>1966</v>
      </c>
      <c r="B57" s="35">
        <v>29.767436043283528</v>
      </c>
      <c r="C57" s="35">
        <v>23.390799193982136</v>
      </c>
      <c r="D57" s="35">
        <v>37.912179909409524</v>
      </c>
      <c r="E57" s="35">
        <v>5.3396640415080006</v>
      </c>
      <c r="F57" s="35">
        <v>3.5907282613921185</v>
      </c>
      <c r="G57" s="35"/>
      <c r="H57" s="34">
        <v>1966</v>
      </c>
      <c r="I57" s="35">
        <v>15.918493356290485</v>
      </c>
      <c r="J57" s="35">
        <v>11.309517250054867</v>
      </c>
      <c r="K57" s="35">
        <v>62.921714889743058</v>
      </c>
      <c r="L57" s="35">
        <v>5.8442981588210996</v>
      </c>
      <c r="M57" s="35">
        <v>4.0050180539625568</v>
      </c>
      <c r="N57" s="35"/>
      <c r="O57" s="34">
        <v>1966</v>
      </c>
      <c r="P57" s="35">
        <v>88.312404682073662</v>
      </c>
      <c r="Q57" s="35">
        <v>7.4104104339182957</v>
      </c>
      <c r="R57" s="35">
        <v>1.3649625895500002</v>
      </c>
      <c r="S57" s="35">
        <v>2.2674948105006054</v>
      </c>
      <c r="T57" s="35">
        <v>0.64472748395745061</v>
      </c>
      <c r="U57" s="35"/>
      <c r="V57" s="34">
        <v>1966</v>
      </c>
      <c r="W57" s="35">
        <v>72.703668723096868</v>
      </c>
      <c r="X57" s="35">
        <v>17.923268291847275</v>
      </c>
      <c r="Y57" s="35">
        <v>4.3166621208174218</v>
      </c>
      <c r="Z57" s="35">
        <v>3.4777486374364543</v>
      </c>
      <c r="AA57" s="35">
        <v>1.5773399517872699</v>
      </c>
      <c r="AB57" s="35"/>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row>
    <row r="58" spans="1:72">
      <c r="A58" s="34">
        <v>1967</v>
      </c>
      <c r="B58" s="35">
        <v>30.360504953856598</v>
      </c>
      <c r="C58" s="35">
        <v>24.668971264545196</v>
      </c>
      <c r="D58" s="35">
        <v>35.664681008673099</v>
      </c>
      <c r="E58" s="35">
        <v>5.7247137257322755</v>
      </c>
      <c r="F58" s="35">
        <v>3.5811290471928143</v>
      </c>
      <c r="G58" s="35"/>
      <c r="H58" s="34">
        <v>1967</v>
      </c>
      <c r="I58" s="35">
        <v>17.801608746778751</v>
      </c>
      <c r="J58" s="35">
        <v>13.606169781580725</v>
      </c>
      <c r="K58" s="35">
        <v>58.009957717230847</v>
      </c>
      <c r="L58" s="35">
        <v>6.4077785283594784</v>
      </c>
      <c r="M58" s="35">
        <v>4.1428982461407591</v>
      </c>
      <c r="N58" s="35"/>
      <c r="O58" s="34">
        <v>1967</v>
      </c>
      <c r="P58" s="35">
        <v>88.15776580997769</v>
      </c>
      <c r="Q58" s="35">
        <v>7.2835015259378331</v>
      </c>
      <c r="R58" s="35">
        <v>1.6835100209812703</v>
      </c>
      <c r="S58" s="35">
        <v>2.2605711569495939</v>
      </c>
      <c r="T58" s="35">
        <v>0.62869177327496328</v>
      </c>
      <c r="U58" s="35"/>
      <c r="V58" s="34">
        <v>1967</v>
      </c>
      <c r="W58" s="35">
        <v>73.339065534191135</v>
      </c>
      <c r="X58" s="35">
        <v>17.366720819977687</v>
      </c>
      <c r="Y58" s="35">
        <v>4.1213761858070876</v>
      </c>
      <c r="Z58" s="35">
        <v>3.743893258968269</v>
      </c>
      <c r="AA58" s="35">
        <v>1.4277228740591892</v>
      </c>
      <c r="AB58" s="35"/>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row>
    <row r="59" spans="1:72">
      <c r="A59" s="34">
        <v>1968</v>
      </c>
      <c r="B59" s="35">
        <v>29.250823453123967</v>
      </c>
      <c r="C59" s="35">
        <v>21.672844100243907</v>
      </c>
      <c r="D59" s="35">
        <v>39.706283297349479</v>
      </c>
      <c r="E59" s="35">
        <v>6.4343558643862977</v>
      </c>
      <c r="F59" s="35">
        <v>2.9349564140919178</v>
      </c>
      <c r="G59" s="35"/>
      <c r="H59" s="34">
        <v>1968</v>
      </c>
      <c r="I59" s="35">
        <v>18.178714821704844</v>
      </c>
      <c r="J59" s="35">
        <v>11.304971469016794</v>
      </c>
      <c r="K59" s="35">
        <v>58.76756174405422</v>
      </c>
      <c r="L59" s="35">
        <v>8.1631183017957927</v>
      </c>
      <c r="M59" s="35">
        <v>3.5856336634283532</v>
      </c>
      <c r="N59" s="35"/>
      <c r="O59" s="34">
        <v>1968</v>
      </c>
      <c r="P59" s="35">
        <v>88.635147655190224</v>
      </c>
      <c r="Q59" s="35">
        <v>7.0183312442489241</v>
      </c>
      <c r="R59" s="35">
        <v>1.3164133177417023</v>
      </c>
      <c r="S59" s="35">
        <v>2.4061787835774822</v>
      </c>
      <c r="T59" s="35">
        <v>0.623928999241674</v>
      </c>
      <c r="U59" s="35"/>
      <c r="V59" s="34">
        <v>1968</v>
      </c>
      <c r="W59" s="35">
        <v>73.650275751513135</v>
      </c>
      <c r="X59" s="35">
        <v>17.222156100102072</v>
      </c>
      <c r="Y59" s="35">
        <v>3.8809366851279745</v>
      </c>
      <c r="Z59" s="35">
        <v>3.9200182023133543</v>
      </c>
      <c r="AA59" s="35">
        <v>1.3277513693630538</v>
      </c>
      <c r="AB59" s="35"/>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row>
    <row r="60" spans="1:72">
      <c r="A60" s="34">
        <v>1969</v>
      </c>
      <c r="B60" s="35">
        <v>32.116255294289466</v>
      </c>
      <c r="C60" s="35">
        <v>21.705126332700452</v>
      </c>
      <c r="D60" s="35">
        <v>34.426025996786912</v>
      </c>
      <c r="E60" s="35">
        <v>8.0590039433328453</v>
      </c>
      <c r="F60" s="35">
        <v>3.693588432890317</v>
      </c>
      <c r="G60" s="35"/>
      <c r="H60" s="34">
        <v>1969</v>
      </c>
      <c r="I60" s="35">
        <v>18.431627227340989</v>
      </c>
      <c r="J60" s="35">
        <v>8.3180082490063416</v>
      </c>
      <c r="K60" s="35">
        <v>57.236926324071675</v>
      </c>
      <c r="L60" s="35">
        <v>11.248872084201061</v>
      </c>
      <c r="M60" s="35">
        <v>4.7645661153799317</v>
      </c>
      <c r="N60" s="35"/>
      <c r="O60" s="34">
        <v>1969</v>
      </c>
      <c r="P60" s="35">
        <v>88.557651043729791</v>
      </c>
      <c r="Q60" s="35">
        <v>6.7994977185437948</v>
      </c>
      <c r="R60" s="35">
        <v>1.4477800831475236</v>
      </c>
      <c r="S60" s="35">
        <v>2.5598875723201657</v>
      </c>
      <c r="T60" s="35">
        <v>0.64118556601568244</v>
      </c>
      <c r="U60" s="35"/>
      <c r="V60" s="34">
        <v>1969</v>
      </c>
      <c r="W60" s="35">
        <v>75.270675467322192</v>
      </c>
      <c r="X60" s="35">
        <v>16.124489718423924</v>
      </c>
      <c r="Y60" s="35">
        <v>3.7168122222732816</v>
      </c>
      <c r="Z60" s="35">
        <v>3.6727429194914509</v>
      </c>
      <c r="AA60" s="35">
        <v>1.2089371472560517</v>
      </c>
      <c r="AB60" s="35"/>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row>
    <row r="61" spans="1:72">
      <c r="A61" s="34">
        <v>1970</v>
      </c>
      <c r="B61" s="35">
        <v>32.202698592639699</v>
      </c>
      <c r="C61" s="35">
        <v>23.032045787596427</v>
      </c>
      <c r="D61" s="35">
        <v>31.765145021704868</v>
      </c>
      <c r="E61" s="35">
        <v>8.8602870019631172</v>
      </c>
      <c r="F61" s="35">
        <v>4.140514833964664</v>
      </c>
      <c r="G61" s="35"/>
      <c r="H61" s="34">
        <v>1970</v>
      </c>
      <c r="I61" s="35">
        <v>18.134856582112977</v>
      </c>
      <c r="J61" s="35">
        <v>10.628730412286352</v>
      </c>
      <c r="K61" s="35">
        <v>55.016768560412821</v>
      </c>
      <c r="L61" s="35">
        <v>11.187682426046885</v>
      </c>
      <c r="M61" s="35">
        <v>5.0314044610225057</v>
      </c>
      <c r="N61" s="35"/>
      <c r="O61" s="34">
        <v>1970</v>
      </c>
      <c r="P61" s="35">
        <v>89.223221110153403</v>
      </c>
      <c r="Q61" s="35">
        <v>6.0343601228375849</v>
      </c>
      <c r="R61" s="35">
        <v>1.5317837262253173</v>
      </c>
      <c r="S61" s="35">
        <v>2.6763397925316355</v>
      </c>
      <c r="T61" s="35">
        <v>0.53429524825201602</v>
      </c>
      <c r="U61" s="35"/>
      <c r="V61" s="34">
        <v>1970</v>
      </c>
      <c r="W61" s="35">
        <v>77.132977595034646</v>
      </c>
      <c r="X61" s="35">
        <v>14.132108440572267</v>
      </c>
      <c r="Y61" s="35">
        <v>3.5413327008319899</v>
      </c>
      <c r="Z61" s="35">
        <v>4.1357249415782871</v>
      </c>
      <c r="AA61" s="35">
        <v>1.0578563219828299</v>
      </c>
      <c r="AB61" s="35"/>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row>
    <row r="62" spans="1:72">
      <c r="A62" s="34">
        <v>1971</v>
      </c>
      <c r="B62" s="35">
        <v>33.999728094623073</v>
      </c>
      <c r="C62" s="35">
        <v>22.861804092175923</v>
      </c>
      <c r="D62" s="35">
        <v>30.286180409217593</v>
      </c>
      <c r="E62" s="35">
        <v>8.5908503840663446</v>
      </c>
      <c r="F62" s="35">
        <v>4.2614370199170688</v>
      </c>
      <c r="G62" s="35"/>
      <c r="H62" s="34">
        <v>1971</v>
      </c>
      <c r="I62" s="35">
        <v>18.992037715790151</v>
      </c>
      <c r="J62" s="35">
        <v>13.624940512469422</v>
      </c>
      <c r="K62" s="35">
        <v>51.541109710313123</v>
      </c>
      <c r="L62" s="35">
        <v>10.766199393853373</v>
      </c>
      <c r="M62" s="35">
        <v>5.0751560591006886</v>
      </c>
      <c r="N62" s="35"/>
      <c r="O62" s="34">
        <v>1971</v>
      </c>
      <c r="P62" s="35">
        <v>90.139019540109885</v>
      </c>
      <c r="Q62" s="35">
        <v>5.5867018767221603</v>
      </c>
      <c r="R62" s="35">
        <v>1.0510812608252944</v>
      </c>
      <c r="S62" s="35">
        <v>2.8022117779130089</v>
      </c>
      <c r="T62" s="35">
        <v>0.41026125752747961</v>
      </c>
      <c r="U62" s="35"/>
      <c r="V62" s="34">
        <v>1971</v>
      </c>
      <c r="W62" s="35">
        <v>77.619026337150117</v>
      </c>
      <c r="X62" s="35">
        <v>13.38235424118535</v>
      </c>
      <c r="Y62" s="35">
        <v>3.477092948222654</v>
      </c>
      <c r="Z62" s="35">
        <v>4.3707490784273899</v>
      </c>
      <c r="AA62" s="35">
        <v>1.151732151967032</v>
      </c>
      <c r="AB62" s="35"/>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row>
    <row r="63" spans="1:72">
      <c r="A63" s="34">
        <v>1972</v>
      </c>
      <c r="B63" s="35">
        <v>37.407122891504045</v>
      </c>
      <c r="C63" s="35">
        <v>21.690153574033786</v>
      </c>
      <c r="D63" s="35">
        <v>28.558056665526212</v>
      </c>
      <c r="E63" s="35">
        <v>8.1421996139669091</v>
      </c>
      <c r="F63" s="35">
        <v>4.2018217146841055</v>
      </c>
      <c r="G63" s="35"/>
      <c r="H63" s="34">
        <v>1972</v>
      </c>
      <c r="I63" s="35">
        <v>24.523944758659123</v>
      </c>
      <c r="J63" s="35">
        <v>12.343970411376793</v>
      </c>
      <c r="K63" s="35">
        <v>48.2695081984699</v>
      </c>
      <c r="L63" s="35">
        <v>9.9274950734515706</v>
      </c>
      <c r="M63" s="35">
        <v>4.9348148977757864</v>
      </c>
      <c r="N63" s="35"/>
      <c r="O63" s="34">
        <v>1972</v>
      </c>
      <c r="P63" s="35">
        <v>89.582140298020633</v>
      </c>
      <c r="Q63" s="35">
        <v>5.8582287399632742</v>
      </c>
      <c r="R63" s="35">
        <v>1.3289430699542137</v>
      </c>
      <c r="S63" s="35">
        <v>2.76615264056377</v>
      </c>
      <c r="T63" s="35">
        <v>0.46952618191906276</v>
      </c>
      <c r="U63" s="35"/>
      <c r="V63" s="34">
        <v>1972</v>
      </c>
      <c r="W63" s="35">
        <v>76.355946876840108</v>
      </c>
      <c r="X63" s="35">
        <v>14.593984991207297</v>
      </c>
      <c r="Y63" s="35">
        <v>3.3147764927250125</v>
      </c>
      <c r="Z63" s="35">
        <v>4.5467950500458914</v>
      </c>
      <c r="AA63" s="35">
        <v>1.1849359622010218</v>
      </c>
      <c r="AB63" s="35"/>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row>
    <row r="64" spans="1:72">
      <c r="A64" s="34">
        <v>1973</v>
      </c>
      <c r="B64" s="35">
        <v>36.919104475823609</v>
      </c>
      <c r="C64" s="35">
        <v>22.112521642233659</v>
      </c>
      <c r="D64" s="35">
        <v>27.184442753670947</v>
      </c>
      <c r="E64" s="35">
        <v>9.1799016289337949</v>
      </c>
      <c r="F64" s="35">
        <v>4.60522768528448</v>
      </c>
      <c r="G64" s="35"/>
      <c r="H64" s="34">
        <v>1973</v>
      </c>
      <c r="I64" s="35">
        <v>23.275441604609888</v>
      </c>
      <c r="J64" s="35">
        <v>12.836325970323367</v>
      </c>
      <c r="K64" s="35">
        <v>46.245669433871193</v>
      </c>
      <c r="L64" s="35">
        <v>11.831433499097432</v>
      </c>
      <c r="M64" s="35">
        <v>5.8111294920981313</v>
      </c>
      <c r="N64" s="35"/>
      <c r="O64" s="34">
        <v>1973</v>
      </c>
      <c r="P64" s="35">
        <v>88.767003174031572</v>
      </c>
      <c r="Q64" s="35">
        <v>6.3790087680561758</v>
      </c>
      <c r="R64" s="35">
        <v>1.3599011406441293</v>
      </c>
      <c r="S64" s="35">
        <v>3.0098705502233631</v>
      </c>
      <c r="T64" s="35">
        <v>0.48900836100998485</v>
      </c>
      <c r="U64" s="35"/>
      <c r="V64" s="34">
        <v>1973</v>
      </c>
      <c r="W64" s="35">
        <v>74.245699751274486</v>
      </c>
      <c r="X64" s="35">
        <v>15.992769806233337</v>
      </c>
      <c r="Y64" s="35">
        <v>3.4492582194947001</v>
      </c>
      <c r="Z64" s="35">
        <v>4.8261156465670858</v>
      </c>
      <c r="AA64" s="35">
        <v>1.482914273579121</v>
      </c>
      <c r="AB64" s="35"/>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row>
    <row r="65" spans="1:72">
      <c r="A65" s="34">
        <v>1974</v>
      </c>
      <c r="B65" s="35">
        <v>36.228114105674649</v>
      </c>
      <c r="C65" s="35">
        <v>22.50168960805955</v>
      </c>
      <c r="D65" s="35">
        <v>25.632448254233744</v>
      </c>
      <c r="E65" s="35">
        <v>9.7817366739761464</v>
      </c>
      <c r="F65" s="35">
        <v>5.85649757620254</v>
      </c>
      <c r="G65" s="35"/>
      <c r="H65" s="34">
        <v>1974</v>
      </c>
      <c r="I65" s="35">
        <v>22.892754645464219</v>
      </c>
      <c r="J65" s="35">
        <v>18.258239170918593</v>
      </c>
      <c r="K65" s="35">
        <v>39.944112967768071</v>
      </c>
      <c r="L65" s="35">
        <v>11.076445476231539</v>
      </c>
      <c r="M65" s="35">
        <v>7.8286415226697104</v>
      </c>
      <c r="N65" s="35"/>
      <c r="O65" s="34">
        <v>1974</v>
      </c>
      <c r="P65" s="35">
        <v>86.890627692605236</v>
      </c>
      <c r="Q65" s="35">
        <v>6.5755431108716174</v>
      </c>
      <c r="R65" s="35">
        <v>2.0137292801830893</v>
      </c>
      <c r="S65" s="35">
        <v>3.7567606776295328</v>
      </c>
      <c r="T65" s="35">
        <v>0.77603463730484035</v>
      </c>
      <c r="U65" s="35"/>
      <c r="V65" s="34">
        <v>1974</v>
      </c>
      <c r="W65" s="35">
        <v>74.254857430508892</v>
      </c>
      <c r="X65" s="35">
        <v>15.465241965422015</v>
      </c>
      <c r="Y65" s="35">
        <v>3.4048969485694314</v>
      </c>
      <c r="Z65" s="35">
        <v>5.271943720172378</v>
      </c>
      <c r="AA65" s="35">
        <v>1.5993188470198687</v>
      </c>
      <c r="AB65" s="35"/>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row>
    <row r="66" spans="1:72">
      <c r="A66" s="34">
        <v>1975</v>
      </c>
      <c r="B66" s="35">
        <v>40.68973862536302</v>
      </c>
      <c r="C66" s="35">
        <v>20.326718296224588</v>
      </c>
      <c r="D66" s="35">
        <v>24.958373668925461</v>
      </c>
      <c r="E66" s="35">
        <v>8.3223620522749275</v>
      </c>
      <c r="F66" s="35">
        <v>5.7028073572120039</v>
      </c>
      <c r="G66" s="35"/>
      <c r="H66" s="34">
        <v>1975</v>
      </c>
      <c r="I66" s="35">
        <v>25.827833101384602</v>
      </c>
      <c r="J66" s="35">
        <v>16.737992455758732</v>
      </c>
      <c r="K66" s="35">
        <v>40.06507001369306</v>
      </c>
      <c r="L66" s="35">
        <v>9.7368097037896568</v>
      </c>
      <c r="M66" s="35">
        <v>7.6321081714356067</v>
      </c>
      <c r="N66" s="35"/>
      <c r="O66" s="34">
        <v>1975</v>
      </c>
      <c r="P66" s="35">
        <v>88.692649023821616</v>
      </c>
      <c r="Q66" s="35">
        <v>5.6165622366633308</v>
      </c>
      <c r="R66" s="35">
        <v>1.438486254335881</v>
      </c>
      <c r="S66" s="35">
        <v>3.7147142682102032</v>
      </c>
      <c r="T66" s="35">
        <v>0.54974244933545913</v>
      </c>
      <c r="U66" s="35"/>
      <c r="V66" s="34">
        <v>1975</v>
      </c>
      <c r="W66" s="35">
        <v>77.368175665998905</v>
      </c>
      <c r="X66" s="35">
        <v>13.28326309372898</v>
      </c>
      <c r="Y66" s="35">
        <v>3.1583643678002948</v>
      </c>
      <c r="Z66" s="35">
        <v>4.8252255724100994</v>
      </c>
      <c r="AA66" s="35">
        <v>1.3613574725878412</v>
      </c>
      <c r="AB66" s="35"/>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row>
    <row r="67" spans="1:72">
      <c r="A67" s="34">
        <v>1976</v>
      </c>
      <c r="B67" s="35">
        <v>43.389699886191536</v>
      </c>
      <c r="C67" s="35">
        <v>18.561084675287432</v>
      </c>
      <c r="D67" s="35">
        <v>24.769022591427625</v>
      </c>
      <c r="E67" s="35">
        <v>7.5382423313708093</v>
      </c>
      <c r="F67" s="35">
        <v>5.7419505157225945</v>
      </c>
      <c r="G67" s="35"/>
      <c r="H67" s="34">
        <v>1976</v>
      </c>
      <c r="I67" s="35">
        <v>27.931977178564154</v>
      </c>
      <c r="J67" s="35">
        <v>16.414793180737622</v>
      </c>
      <c r="K67" s="35">
        <v>38.929905589893366</v>
      </c>
      <c r="L67" s="35">
        <v>8.3914623378387567</v>
      </c>
      <c r="M67" s="35">
        <v>8.3320315153161726</v>
      </c>
      <c r="N67" s="35"/>
      <c r="O67" s="34">
        <v>1976</v>
      </c>
      <c r="P67" s="35">
        <v>88.420511481309518</v>
      </c>
      <c r="Q67" s="35">
        <v>5.7902628886846692</v>
      </c>
      <c r="R67" s="35">
        <v>1.4503735783955058</v>
      </c>
      <c r="S67" s="35">
        <v>3.7480973891517673</v>
      </c>
      <c r="T67" s="35">
        <v>0.60187461923661378</v>
      </c>
      <c r="U67" s="35"/>
      <c r="V67" s="34">
        <v>1976</v>
      </c>
      <c r="W67" s="35">
        <v>77.949750716804473</v>
      </c>
      <c r="X67" s="35">
        <v>12.666503524028569</v>
      </c>
      <c r="Y67" s="35">
        <v>3.2672879067611311</v>
      </c>
      <c r="Z67" s="35">
        <v>5.1284335795307241</v>
      </c>
      <c r="AA67" s="35">
        <v>0.98470493691879846</v>
      </c>
      <c r="AB67" s="35"/>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row>
    <row r="68" spans="1:72">
      <c r="A68" s="34">
        <v>1977</v>
      </c>
      <c r="B68" s="35">
        <v>45.389982814667569</v>
      </c>
      <c r="C68" s="35">
        <v>17.539391680642687</v>
      </c>
      <c r="D68" s="35">
        <v>24.532786715530982</v>
      </c>
      <c r="E68" s="35">
        <v>7.3209516119013598</v>
      </c>
      <c r="F68" s="35">
        <v>5.2168871772573864</v>
      </c>
      <c r="G68" s="35"/>
      <c r="H68" s="34">
        <v>1977</v>
      </c>
      <c r="I68" s="35">
        <v>29.220805041409989</v>
      </c>
      <c r="J68" s="35">
        <v>15.63241097289224</v>
      </c>
      <c r="K68" s="35">
        <v>39.3941273681314</v>
      </c>
      <c r="L68" s="35">
        <v>8.0862014941634737</v>
      </c>
      <c r="M68" s="35">
        <v>7.666455123402887</v>
      </c>
      <c r="N68" s="35"/>
      <c r="O68" s="34">
        <v>1977</v>
      </c>
      <c r="P68" s="35">
        <v>88.741243329880703</v>
      </c>
      <c r="Q68" s="35">
        <v>5.3649699803697137</v>
      </c>
      <c r="R68" s="35">
        <v>1.5469485335160862</v>
      </c>
      <c r="S68" s="35">
        <v>3.9037846748042213</v>
      </c>
      <c r="T68" s="35">
        <v>0.44651310603668576</v>
      </c>
      <c r="U68" s="35"/>
      <c r="V68" s="34">
        <v>1977</v>
      </c>
      <c r="W68" s="35">
        <v>78.078573258819034</v>
      </c>
      <c r="X68" s="35">
        <v>12.418802207049186</v>
      </c>
      <c r="Y68" s="35">
        <v>3.351450529356145</v>
      </c>
      <c r="Z68" s="35">
        <v>5.1588371765564878</v>
      </c>
      <c r="AA68" s="35">
        <v>0.98984192344629252</v>
      </c>
      <c r="AB68" s="35"/>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row>
    <row r="69" spans="1:72">
      <c r="A69" s="34">
        <v>1978</v>
      </c>
      <c r="B69" s="35">
        <v>45.887575384910832</v>
      </c>
      <c r="C69" s="35">
        <v>16.902469559822286</v>
      </c>
      <c r="D69" s="35">
        <v>24.188538908400638</v>
      </c>
      <c r="E69" s="35">
        <v>7.4722003715234306</v>
      </c>
      <c r="F69" s="35">
        <v>5.5488464677576008</v>
      </c>
      <c r="G69" s="35"/>
      <c r="H69" s="34">
        <v>1978</v>
      </c>
      <c r="I69" s="35">
        <v>30.707329687988338</v>
      </c>
      <c r="J69" s="35">
        <v>16.323428947579497</v>
      </c>
      <c r="K69" s="35">
        <v>37.664877183957167</v>
      </c>
      <c r="L69" s="35">
        <v>7.900552333380352</v>
      </c>
      <c r="M69" s="35">
        <v>7.4036735563133895</v>
      </c>
      <c r="N69" s="35"/>
      <c r="O69" s="34">
        <v>1978</v>
      </c>
      <c r="P69" s="35">
        <v>88.418549365770559</v>
      </c>
      <c r="Q69" s="35">
        <v>5.8340543992141329</v>
      </c>
      <c r="R69" s="35">
        <v>1.5514163584389002</v>
      </c>
      <c r="S69" s="35">
        <v>3.6983854648459347</v>
      </c>
      <c r="T69" s="35">
        <v>0.49442411299654498</v>
      </c>
      <c r="U69" s="35"/>
      <c r="V69" s="34">
        <v>1978</v>
      </c>
      <c r="W69" s="35">
        <v>78.005367326664825</v>
      </c>
      <c r="X69" s="35">
        <v>12.566045142717977</v>
      </c>
      <c r="Y69" s="35">
        <v>3.2799427427879349</v>
      </c>
      <c r="Z69" s="35">
        <v>5.1909288843780104</v>
      </c>
      <c r="AA69" s="35">
        <v>0.96113613912012674</v>
      </c>
      <c r="AB69" s="35"/>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row>
    <row r="70" spans="1:72">
      <c r="A70" s="34">
        <v>1979</v>
      </c>
      <c r="B70" s="35">
        <v>46.76149942707481</v>
      </c>
      <c r="C70" s="35">
        <v>14.212473399901784</v>
      </c>
      <c r="D70" s="35">
        <v>23.92306433131445</v>
      </c>
      <c r="E70" s="35">
        <v>9.4549026027173024</v>
      </c>
      <c r="F70" s="35">
        <v>5.6153216565722701</v>
      </c>
      <c r="G70" s="35"/>
      <c r="H70" s="34">
        <v>1979</v>
      </c>
      <c r="I70" s="35">
        <v>31.318512358213265</v>
      </c>
      <c r="J70" s="35">
        <v>13.696433529084409</v>
      </c>
      <c r="K70" s="35">
        <v>36.185107397498356</v>
      </c>
      <c r="L70" s="35">
        <v>11.513499852470833</v>
      </c>
      <c r="M70" s="35">
        <v>7.28632236554615</v>
      </c>
      <c r="N70" s="35"/>
      <c r="O70" s="34">
        <v>1979</v>
      </c>
      <c r="P70" s="35">
        <v>89.098846746303678</v>
      </c>
      <c r="Q70" s="35">
        <v>5.1682589760934459</v>
      </c>
      <c r="R70" s="35">
        <v>1.5563638909192474</v>
      </c>
      <c r="S70" s="35">
        <v>3.9555282018382356</v>
      </c>
      <c r="T70" s="35">
        <v>0.22683384524071853</v>
      </c>
      <c r="U70" s="35"/>
      <c r="V70" s="34">
        <v>1979</v>
      </c>
      <c r="W70" s="35">
        <v>78.427138974591386</v>
      </c>
      <c r="X70" s="35">
        <v>11.452516614830916</v>
      </c>
      <c r="Y70" s="35">
        <v>3.2756469332276401</v>
      </c>
      <c r="Z70" s="35">
        <v>5.8333374073295134</v>
      </c>
      <c r="AA70" s="35">
        <v>1.0108361389743494</v>
      </c>
      <c r="AB70" s="35"/>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row>
    <row r="71" spans="1:72">
      <c r="A71" s="34">
        <v>1980</v>
      </c>
      <c r="B71" s="35">
        <v>49.090260855729369</v>
      </c>
      <c r="C71" s="35">
        <v>10.373236137343355</v>
      </c>
      <c r="D71" s="35">
        <v>22.989071344174576</v>
      </c>
      <c r="E71" s="35">
        <v>11.561569082717755</v>
      </c>
      <c r="F71" s="35">
        <v>5.9858625800349454</v>
      </c>
      <c r="G71" s="35"/>
      <c r="H71" s="34">
        <v>1980</v>
      </c>
      <c r="I71" s="35">
        <v>33.663380165173834</v>
      </c>
      <c r="J71" s="35">
        <v>10.696009892809986</v>
      </c>
      <c r="K71" s="35">
        <v>34.747957888946551</v>
      </c>
      <c r="L71" s="35">
        <v>13.327789577954764</v>
      </c>
      <c r="M71" s="35">
        <v>7.564862475114877</v>
      </c>
      <c r="N71" s="35"/>
      <c r="O71" s="34">
        <v>1980</v>
      </c>
      <c r="P71" s="35">
        <v>88.556992455698989</v>
      </c>
      <c r="Q71" s="35">
        <v>4.5217024412543916</v>
      </c>
      <c r="R71" s="35">
        <v>1.6776243858233053</v>
      </c>
      <c r="S71" s="35">
        <v>4.8794607092613695</v>
      </c>
      <c r="T71" s="35">
        <v>0.36422000796196741</v>
      </c>
      <c r="U71" s="35"/>
      <c r="V71" s="34">
        <v>1980</v>
      </c>
      <c r="W71" s="35">
        <v>79.653691269687627</v>
      </c>
      <c r="X71" s="35">
        <v>8.4736242869304146</v>
      </c>
      <c r="Y71" s="35">
        <v>3.5782777835752637</v>
      </c>
      <c r="Z71" s="35">
        <v>7.4325678859668267</v>
      </c>
      <c r="AA71" s="35">
        <v>0.86231535608234455</v>
      </c>
      <c r="AB71" s="35"/>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row>
    <row r="72" spans="1:72">
      <c r="A72" s="34">
        <v>1981</v>
      </c>
      <c r="B72" s="35">
        <v>50.698921351876493</v>
      </c>
      <c r="C72" s="35">
        <v>4.5895152232312437</v>
      </c>
      <c r="D72" s="35">
        <v>22.097939172662951</v>
      </c>
      <c r="E72" s="35">
        <v>15.688632245757963</v>
      </c>
      <c r="F72" s="35">
        <v>6.9249920064713422</v>
      </c>
      <c r="G72" s="35"/>
      <c r="H72" s="34">
        <v>1981</v>
      </c>
      <c r="I72" s="35">
        <v>35.401841358081228</v>
      </c>
      <c r="J72" s="35">
        <v>3.4863948964435183</v>
      </c>
      <c r="K72" s="35">
        <v>32.518646538095481</v>
      </c>
      <c r="L72" s="35">
        <v>18.856299204759495</v>
      </c>
      <c r="M72" s="35">
        <v>9.7368180026202715</v>
      </c>
      <c r="N72" s="35"/>
      <c r="O72" s="34">
        <v>1981</v>
      </c>
      <c r="P72" s="35">
        <v>88.131132618724337</v>
      </c>
      <c r="Q72" s="35">
        <v>3.655711953144599</v>
      </c>
      <c r="R72" s="35">
        <v>1.5713680590482764</v>
      </c>
      <c r="S72" s="35">
        <v>6.6019730050419225</v>
      </c>
      <c r="T72" s="35">
        <v>4.4650855347411887E-2</v>
      </c>
      <c r="U72" s="35"/>
      <c r="V72" s="34">
        <v>1981</v>
      </c>
      <c r="W72" s="35">
        <v>80.634889389474665</v>
      </c>
      <c r="X72" s="35">
        <v>6.1460395788386721</v>
      </c>
      <c r="Y72" s="35">
        <v>3.5077362127940805</v>
      </c>
      <c r="Z72" s="35">
        <v>9.1905176341025587</v>
      </c>
      <c r="AA72" s="35">
        <v>0.5208171847900479</v>
      </c>
      <c r="AB72" s="35"/>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row>
    <row r="73" spans="1:72">
      <c r="A73" s="34">
        <v>1982</v>
      </c>
      <c r="B73" s="35">
        <v>47.564761949700376</v>
      </c>
      <c r="C73" s="35">
        <v>7.9717359505497098</v>
      </c>
      <c r="D73" s="35">
        <v>22.112961827018353</v>
      </c>
      <c r="E73" s="35">
        <v>15.066059547963951</v>
      </c>
      <c r="F73" s="35">
        <v>7.2847166517246267</v>
      </c>
      <c r="G73" s="35"/>
      <c r="H73" s="34">
        <v>1982</v>
      </c>
      <c r="I73" s="35">
        <v>30.274827372068462</v>
      </c>
      <c r="J73" s="35">
        <v>12.062006712614865</v>
      </c>
      <c r="K73" s="35">
        <v>30.764943300393135</v>
      </c>
      <c r="L73" s="35">
        <v>18.588160055672656</v>
      </c>
      <c r="M73" s="35">
        <v>8.310143104185677</v>
      </c>
      <c r="N73" s="35"/>
      <c r="O73" s="34">
        <v>1982</v>
      </c>
      <c r="P73" s="35">
        <v>89.166455645365616</v>
      </c>
      <c r="Q73" s="35">
        <v>2.5481716389647482</v>
      </c>
      <c r="R73" s="35">
        <v>2.0151169264034889</v>
      </c>
      <c r="S73" s="35">
        <v>6.2190544649749731</v>
      </c>
      <c r="T73" s="35">
        <v>4.6637315733551399E-2</v>
      </c>
      <c r="U73" s="35"/>
      <c r="V73" s="34">
        <v>1982</v>
      </c>
      <c r="W73" s="35">
        <v>81.150897220565497</v>
      </c>
      <c r="X73" s="35">
        <v>5.3525129744476923</v>
      </c>
      <c r="Y73" s="35">
        <v>3.878868545375032</v>
      </c>
      <c r="Z73" s="35">
        <v>9.0211705392236201</v>
      </c>
      <c r="AA73" s="35">
        <v>0.59655072038815149</v>
      </c>
      <c r="AB73" s="35"/>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row>
    <row r="74" spans="1:72">
      <c r="A74" s="34">
        <v>1983</v>
      </c>
      <c r="B74" s="35">
        <v>50.187922716919161</v>
      </c>
      <c r="C74" s="35">
        <v>12.107202211831815</v>
      </c>
      <c r="D74" s="35">
        <v>18.71518079235468</v>
      </c>
      <c r="E74" s="35">
        <v>12.882260575976028</v>
      </c>
      <c r="F74" s="35">
        <v>6.1072153151008628</v>
      </c>
      <c r="G74" s="35"/>
      <c r="H74" s="34">
        <v>1983</v>
      </c>
      <c r="I74" s="35">
        <v>34.021766884363345</v>
      </c>
      <c r="J74" s="35">
        <v>21.421797914314205</v>
      </c>
      <c r="K74" s="35">
        <v>23.912334127171317</v>
      </c>
      <c r="L74" s="35">
        <v>14.589712388533949</v>
      </c>
      <c r="M74" s="35">
        <v>6.0543886856172007</v>
      </c>
      <c r="N74" s="35"/>
      <c r="O74" s="34">
        <v>1983</v>
      </c>
      <c r="P74" s="35">
        <v>89.477854382190415</v>
      </c>
      <c r="Q74" s="35">
        <v>3.410137509611411</v>
      </c>
      <c r="R74" s="35">
        <v>1.5792541864910519</v>
      </c>
      <c r="S74" s="35">
        <v>5.6558252839524865</v>
      </c>
      <c r="T74" s="35">
        <v>-0.12307136224538823</v>
      </c>
      <c r="U74" s="35"/>
      <c r="V74" s="34">
        <v>1983</v>
      </c>
      <c r="W74" s="35">
        <v>83.423012188556896</v>
      </c>
      <c r="X74" s="35">
        <v>5.6624857551010663</v>
      </c>
      <c r="Y74" s="35">
        <v>3.1922209671443684</v>
      </c>
      <c r="Z74" s="35">
        <v>7.5437276287217143</v>
      </c>
      <c r="AA74" s="35">
        <v>0.17814998020741124</v>
      </c>
      <c r="AB74" s="35"/>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row>
    <row r="75" spans="1:72">
      <c r="A75" s="34">
        <v>1984</v>
      </c>
      <c r="B75" s="35">
        <v>53.867669464941891</v>
      </c>
      <c r="C75" s="35">
        <v>12.109946822812416</v>
      </c>
      <c r="D75" s="35">
        <v>13.133159561437576</v>
      </c>
      <c r="E75" s="35">
        <v>15.58830998117886</v>
      </c>
      <c r="F75" s="35">
        <v>5.3009141696292534</v>
      </c>
      <c r="G75" s="35"/>
      <c r="H75" s="34">
        <v>1984</v>
      </c>
      <c r="I75" s="35">
        <v>32.573720747278969</v>
      </c>
      <c r="J75" s="35">
        <v>28.181108239030138</v>
      </c>
      <c r="K75" s="35">
        <v>17.040507868445246</v>
      </c>
      <c r="L75" s="35">
        <v>16.310519020572361</v>
      </c>
      <c r="M75" s="35">
        <v>5.8940288572095483</v>
      </c>
      <c r="N75" s="35"/>
      <c r="O75" s="34">
        <v>1984</v>
      </c>
      <c r="P75" s="35">
        <v>89.942460128147005</v>
      </c>
      <c r="Q75" s="35">
        <v>3.2356588845857601</v>
      </c>
      <c r="R75" s="35">
        <v>1.4051178035740319</v>
      </c>
      <c r="S75" s="35">
        <v>5.8091559541698388</v>
      </c>
      <c r="T75" s="35">
        <v>-0.38828407557957595</v>
      </c>
      <c r="U75" s="35"/>
      <c r="V75" s="34">
        <v>1984</v>
      </c>
      <c r="W75" s="35">
        <v>81.810870979819484</v>
      </c>
      <c r="X75" s="35">
        <v>6.3143259127117126</v>
      </c>
      <c r="Y75" s="35">
        <v>3.2922809747593154</v>
      </c>
      <c r="Z75" s="35">
        <v>8.4988744868678872</v>
      </c>
      <c r="AA75" s="35">
        <v>8.4024170487554797E-2</v>
      </c>
      <c r="AB75" s="35"/>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row>
    <row r="76" spans="1:72">
      <c r="A76" s="34">
        <v>1985</v>
      </c>
      <c r="B76" s="35">
        <v>46.073391151245886</v>
      </c>
      <c r="C76" s="35">
        <v>15.488586578999858</v>
      </c>
      <c r="D76" s="35">
        <v>15.385766064415849</v>
      </c>
      <c r="E76" s="35">
        <v>14.933390188378187</v>
      </c>
      <c r="F76" s="35">
        <v>8.1185221356405481</v>
      </c>
      <c r="G76" s="35"/>
      <c r="H76" s="34">
        <v>1985</v>
      </c>
      <c r="I76" s="35">
        <v>34.476898775092607</v>
      </c>
      <c r="J76" s="35">
        <v>26.52534417143082</v>
      </c>
      <c r="K76" s="35">
        <v>15.906088559848447</v>
      </c>
      <c r="L76" s="35">
        <v>17.055050564671621</v>
      </c>
      <c r="M76" s="35">
        <v>6.0366741431550777</v>
      </c>
      <c r="N76" s="35"/>
      <c r="O76" s="34">
        <v>1985</v>
      </c>
      <c r="P76" s="35">
        <v>89.934586260418882</v>
      </c>
      <c r="Q76" s="35">
        <v>3.2321389406125114</v>
      </c>
      <c r="R76" s="35">
        <v>1.429966783531156</v>
      </c>
      <c r="S76" s="35">
        <v>5.816238942379659</v>
      </c>
      <c r="T76" s="35">
        <v>-0.41097989306979987</v>
      </c>
      <c r="U76" s="35"/>
      <c r="V76" s="34">
        <v>1985</v>
      </c>
      <c r="W76" s="35">
        <v>82.935556820625905</v>
      </c>
      <c r="X76" s="35">
        <v>6.5896175511741566</v>
      </c>
      <c r="Y76" s="35">
        <v>2.9944821206488781</v>
      </c>
      <c r="Z76" s="35">
        <v>7.8001231765372969</v>
      </c>
      <c r="AA76" s="35">
        <v>-0.32152124258394882</v>
      </c>
      <c r="AB76" s="35"/>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row>
    <row r="77" spans="1:72">
      <c r="A77" s="34">
        <v>1986</v>
      </c>
      <c r="B77" s="35">
        <v>49.211694887491696</v>
      </c>
      <c r="C77" s="35">
        <v>14.62256934007009</v>
      </c>
      <c r="D77" s="35">
        <v>17.461871736395231</v>
      </c>
      <c r="E77" s="35">
        <v>13.809694379894843</v>
      </c>
      <c r="F77" s="35">
        <v>4.8945296539161447</v>
      </c>
      <c r="G77" s="35"/>
      <c r="H77" s="34">
        <v>1986</v>
      </c>
      <c r="I77" s="35">
        <v>38.82835003448416</v>
      </c>
      <c r="J77" s="35">
        <v>24.094167830627729</v>
      </c>
      <c r="K77" s="35">
        <v>17.966767704282411</v>
      </c>
      <c r="L77" s="35">
        <v>15.742394649449704</v>
      </c>
      <c r="M77" s="35">
        <v>3.3683197811560017</v>
      </c>
      <c r="N77" s="35"/>
      <c r="O77" s="34">
        <v>1986</v>
      </c>
      <c r="P77" s="35">
        <v>90.11227148457256</v>
      </c>
      <c r="Q77" s="35">
        <v>3.8458563545037285</v>
      </c>
      <c r="R77" s="35">
        <v>1.7243163316593861</v>
      </c>
      <c r="S77" s="35">
        <v>4.8211001476773188</v>
      </c>
      <c r="T77" s="35">
        <v>-0.50167077285262962</v>
      </c>
      <c r="U77" s="35"/>
      <c r="V77" s="34">
        <v>1986</v>
      </c>
      <c r="W77" s="35">
        <v>83.300684681444096</v>
      </c>
      <c r="X77" s="35">
        <v>7.3231246183137868</v>
      </c>
      <c r="Y77" s="35">
        <v>3.1073415060392535</v>
      </c>
      <c r="Z77" s="35">
        <v>6.4385460622359245</v>
      </c>
      <c r="AA77" s="35">
        <v>-0.17135709644798611</v>
      </c>
      <c r="AB77" s="35"/>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row>
    <row r="78" spans="1:72">
      <c r="A78" s="34">
        <v>1987</v>
      </c>
      <c r="B78" s="35">
        <v>52.332858245967195</v>
      </c>
      <c r="C78" s="35">
        <v>22.046999074155888</v>
      </c>
      <c r="D78" s="35">
        <v>9.6251932043298254</v>
      </c>
      <c r="E78" s="35">
        <v>13.667661660961775</v>
      </c>
      <c r="F78" s="35">
        <v>2.3271597586914736</v>
      </c>
      <c r="G78" s="35"/>
      <c r="H78" s="34">
        <v>1987</v>
      </c>
      <c r="I78" s="35">
        <v>36.233032771281103</v>
      </c>
      <c r="J78" s="35">
        <v>31.25965073180933</v>
      </c>
      <c r="K78" s="35">
        <v>12.152907900938644</v>
      </c>
      <c r="L78" s="35">
        <v>17.861112474702061</v>
      </c>
      <c r="M78" s="35">
        <v>2.493296121268866</v>
      </c>
      <c r="N78" s="35"/>
      <c r="O78" s="34">
        <v>1987</v>
      </c>
      <c r="P78" s="35">
        <v>90.050792559334397</v>
      </c>
      <c r="Q78" s="35">
        <v>4.3135512914970064</v>
      </c>
      <c r="R78" s="35">
        <v>1.8577581347103802</v>
      </c>
      <c r="S78" s="35">
        <v>4.3293076600525913</v>
      </c>
      <c r="T78" s="35">
        <v>-0.55140964559443628</v>
      </c>
      <c r="U78" s="35"/>
      <c r="V78" s="34">
        <v>1987</v>
      </c>
      <c r="W78" s="35">
        <v>81.806977163245065</v>
      </c>
      <c r="X78" s="35">
        <v>8.9113066388625573</v>
      </c>
      <c r="Y78" s="35">
        <v>3.492171283914542</v>
      </c>
      <c r="Z78" s="35">
        <v>6.0205741205673515</v>
      </c>
      <c r="AA78" s="35">
        <v>-0.23133926368349222</v>
      </c>
      <c r="AB78" s="35"/>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row>
    <row r="79" spans="1:72">
      <c r="A79" s="34">
        <v>1988</v>
      </c>
      <c r="B79" s="35">
        <v>48.396146662244426</v>
      </c>
      <c r="C79" s="35">
        <v>26.777854529766611</v>
      </c>
      <c r="D79" s="35">
        <v>10.667833740229709</v>
      </c>
      <c r="E79" s="35">
        <v>12.160091902886846</v>
      </c>
      <c r="F79" s="35">
        <v>1.9979900399747634</v>
      </c>
      <c r="G79" s="35"/>
      <c r="H79" s="34">
        <v>1988</v>
      </c>
      <c r="I79" s="35">
        <v>38.664905377587772</v>
      </c>
      <c r="J79" s="35">
        <v>30.328286866665795</v>
      </c>
      <c r="K79" s="35">
        <v>14.694715574902979</v>
      </c>
      <c r="L79" s="35">
        <v>14.334291303515077</v>
      </c>
      <c r="M79" s="35">
        <v>1.9778241215094212</v>
      </c>
      <c r="N79" s="35"/>
      <c r="O79" s="34">
        <v>1988</v>
      </c>
      <c r="P79" s="35">
        <v>89.365340145161142</v>
      </c>
      <c r="Q79" s="35">
        <v>4.8579100399869146</v>
      </c>
      <c r="R79" s="35">
        <v>2.0011455698199456</v>
      </c>
      <c r="S79" s="35">
        <v>4.2245373874986072</v>
      </c>
      <c r="T79" s="35">
        <v>-0.45060940661051069</v>
      </c>
      <c r="U79" s="35"/>
      <c r="V79" s="34">
        <v>1988</v>
      </c>
      <c r="W79" s="35">
        <v>80.331174046431371</v>
      </c>
      <c r="X79" s="35">
        <v>10.397303810551312</v>
      </c>
      <c r="Y79" s="35">
        <v>3.1990459961749602</v>
      </c>
      <c r="Z79" s="35">
        <v>6.1523135040605235</v>
      </c>
      <c r="AA79" s="35">
        <v>-7.8127019137637421E-2</v>
      </c>
      <c r="AB79" s="35"/>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row>
    <row r="80" spans="1:72">
      <c r="A80" s="34">
        <v>1989</v>
      </c>
      <c r="B80" s="35">
        <v>43.451171340836467</v>
      </c>
      <c r="C80" s="35">
        <v>28.637439978951523</v>
      </c>
      <c r="D80" s="35">
        <v>10.181075757208584</v>
      </c>
      <c r="E80" s="35">
        <v>15.152307196986744</v>
      </c>
      <c r="F80" s="35">
        <v>2.5780057260166793</v>
      </c>
      <c r="G80" s="35"/>
      <c r="H80" s="34">
        <v>1989</v>
      </c>
      <c r="I80" s="35">
        <v>30.841581044270349</v>
      </c>
      <c r="J80" s="35">
        <v>35.28057087333967</v>
      </c>
      <c r="K80" s="35">
        <v>13.228826266629607</v>
      </c>
      <c r="L80" s="35">
        <v>17.902271548786906</v>
      </c>
      <c r="M80" s="35">
        <v>2.7467001428787321</v>
      </c>
      <c r="N80" s="35"/>
      <c r="O80" s="34">
        <v>1989</v>
      </c>
      <c r="P80" s="35">
        <v>88.591345196400738</v>
      </c>
      <c r="Q80" s="35">
        <v>4.8650000753432794</v>
      </c>
      <c r="R80" s="35">
        <v>1.9409787337217825</v>
      </c>
      <c r="S80" s="35">
        <v>5.1154524061564102</v>
      </c>
      <c r="T80" s="35">
        <v>-0.5175573121109367</v>
      </c>
      <c r="U80" s="35"/>
      <c r="V80" s="34">
        <v>1989</v>
      </c>
      <c r="W80" s="35">
        <v>79.307446744082171</v>
      </c>
      <c r="X80" s="35">
        <v>10.348100657513328</v>
      </c>
      <c r="Y80" s="35">
        <v>3.3656753791749732</v>
      </c>
      <c r="Z80" s="35">
        <v>6.8580539629128214</v>
      </c>
      <c r="AA80" s="35">
        <v>0.12179683802433852</v>
      </c>
      <c r="AB80" s="35"/>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row>
    <row r="81" spans="1:72">
      <c r="A81" s="34">
        <v>1990</v>
      </c>
      <c r="B81" s="35">
        <v>45.741044192506038</v>
      </c>
      <c r="C81" s="35">
        <v>27.427938724716487</v>
      </c>
      <c r="D81" s="35">
        <v>9.6177671037958365</v>
      </c>
      <c r="E81" s="35">
        <v>14.423755672976407</v>
      </c>
      <c r="F81" s="35">
        <v>2.7894149914102293</v>
      </c>
      <c r="G81" s="35"/>
      <c r="H81" s="34">
        <v>1990</v>
      </c>
      <c r="I81" s="35">
        <v>34.255363682998968</v>
      </c>
      <c r="J81" s="35">
        <v>33.05417866584493</v>
      </c>
      <c r="K81" s="35">
        <v>13.346895255950914</v>
      </c>
      <c r="L81" s="35">
        <v>16.641337759854235</v>
      </c>
      <c r="M81" s="35">
        <v>2.7022022731613027</v>
      </c>
      <c r="N81" s="35"/>
      <c r="O81" s="34">
        <v>1990</v>
      </c>
      <c r="P81" s="35">
        <v>88.731641709557294</v>
      </c>
      <c r="Q81" s="35">
        <v>4.6823811211005779</v>
      </c>
      <c r="R81" s="35">
        <v>1.9745697474585995</v>
      </c>
      <c r="S81" s="35">
        <v>4.8849095146833807</v>
      </c>
      <c r="T81" s="35">
        <v>-0.28424418414230135</v>
      </c>
      <c r="U81" s="35"/>
      <c r="V81" s="34">
        <v>1990</v>
      </c>
      <c r="W81" s="35">
        <v>80.523663428016448</v>
      </c>
      <c r="X81" s="35">
        <v>9.8223228733043566</v>
      </c>
      <c r="Y81" s="35">
        <v>2.8981228214081942</v>
      </c>
      <c r="Z81" s="35">
        <v>6.7032166845091705</v>
      </c>
      <c r="AA81" s="35">
        <v>5.3705285601042096E-2</v>
      </c>
      <c r="AB81" s="35"/>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row>
    <row r="82" spans="1:72">
      <c r="A82" s="34">
        <v>1991</v>
      </c>
      <c r="B82" s="35">
        <v>43.184759710834612</v>
      </c>
      <c r="C82" s="35">
        <v>29.252913629268146</v>
      </c>
      <c r="D82" s="35">
        <v>9.3529393934801384</v>
      </c>
      <c r="E82" s="35">
        <v>15.503538790294469</v>
      </c>
      <c r="F82" s="35">
        <v>2.7059242532167378</v>
      </c>
      <c r="G82" s="35"/>
      <c r="H82" s="34">
        <v>1991</v>
      </c>
      <c r="I82" s="35">
        <v>29.866333089323902</v>
      </c>
      <c r="J82" s="35">
        <v>36.384867027616941</v>
      </c>
      <c r="K82" s="35">
        <v>11.786784229975506</v>
      </c>
      <c r="L82" s="35">
        <v>19.347186129958171</v>
      </c>
      <c r="M82" s="35">
        <v>2.6148295231254739</v>
      </c>
      <c r="N82" s="35"/>
      <c r="O82" s="34">
        <v>1991</v>
      </c>
      <c r="P82" s="35">
        <v>89.417007027100453</v>
      </c>
      <c r="Q82" s="35">
        <v>4.6843399776065402</v>
      </c>
      <c r="R82" s="35">
        <v>1.7887849161373655</v>
      </c>
      <c r="S82" s="35">
        <v>4.3864696375982142</v>
      </c>
      <c r="T82" s="35">
        <v>-0.27660155844262491</v>
      </c>
      <c r="U82" s="35"/>
      <c r="V82" s="34">
        <v>1991</v>
      </c>
      <c r="W82" s="35">
        <v>80.762641661198529</v>
      </c>
      <c r="X82" s="35">
        <v>10.225330399062486</v>
      </c>
      <c r="Y82" s="35">
        <v>2.8263194610100442</v>
      </c>
      <c r="Z82" s="35">
        <v>5.9071117090843215</v>
      </c>
      <c r="AA82" s="35">
        <v>0.27835980423417944</v>
      </c>
      <c r="AB82" s="35"/>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row>
    <row r="83" spans="1:72">
      <c r="A83" s="34">
        <v>1992</v>
      </c>
      <c r="B83" s="35">
        <v>53.160183249491396</v>
      </c>
      <c r="C83" s="35">
        <v>27.56071227499217</v>
      </c>
      <c r="D83" s="35">
        <v>7.2783126220598584</v>
      </c>
      <c r="E83" s="35">
        <v>9.3335514206328369</v>
      </c>
      <c r="F83" s="35">
        <v>2.6672404328237298</v>
      </c>
      <c r="G83" s="35"/>
      <c r="H83" s="34">
        <v>1992</v>
      </c>
      <c r="I83" s="35">
        <v>46.108824232557012</v>
      </c>
      <c r="J83" s="35">
        <v>32.269525008473352</v>
      </c>
      <c r="K83" s="35">
        <v>8.4626779402508117</v>
      </c>
      <c r="L83" s="35">
        <v>10.815317387304509</v>
      </c>
      <c r="M83" s="35">
        <v>2.3436554314143225</v>
      </c>
      <c r="N83" s="35"/>
      <c r="O83" s="34">
        <v>1992</v>
      </c>
      <c r="P83" s="35">
        <v>90.858251220292601</v>
      </c>
      <c r="Q83" s="35">
        <v>4.3351679764810553</v>
      </c>
      <c r="R83" s="35">
        <v>1.6664215285736934</v>
      </c>
      <c r="S83" s="35">
        <v>3.2593130944495674</v>
      </c>
      <c r="T83" s="35">
        <v>-0.1191538197969325</v>
      </c>
      <c r="U83" s="35"/>
      <c r="V83" s="34">
        <v>1992</v>
      </c>
      <c r="W83" s="35">
        <v>82.642142685256047</v>
      </c>
      <c r="X83" s="35">
        <v>10.454432640833804</v>
      </c>
      <c r="Y83" s="35">
        <v>2.5874091054175024</v>
      </c>
      <c r="Z83" s="35">
        <v>3.8733258700393263</v>
      </c>
      <c r="AA83" s="35">
        <v>0.44268969845331507</v>
      </c>
      <c r="AB83" s="35"/>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row>
    <row r="84" spans="1:72">
      <c r="A84" s="34">
        <v>1993</v>
      </c>
      <c r="B84" s="35">
        <v>51.078528345067014</v>
      </c>
      <c r="C84" s="35">
        <v>29.77669168557631</v>
      </c>
      <c r="D84" s="35">
        <v>7.2408215511723988</v>
      </c>
      <c r="E84" s="35">
        <v>8.5134112992377968</v>
      </c>
      <c r="F84" s="35">
        <v>3.3905471189464906</v>
      </c>
      <c r="G84" s="35"/>
      <c r="H84" s="34">
        <v>1993</v>
      </c>
      <c r="I84" s="35">
        <v>40.976509692819064</v>
      </c>
      <c r="J84" s="35">
        <v>36.179155419724722</v>
      </c>
      <c r="K84" s="35">
        <v>8.7008722421754747</v>
      </c>
      <c r="L84" s="35">
        <v>10.370134070984006</v>
      </c>
      <c r="M84" s="35">
        <v>3.7733508822807682</v>
      </c>
      <c r="N84" s="35"/>
      <c r="O84" s="34">
        <v>1993</v>
      </c>
      <c r="P84" s="35">
        <v>90.853752590704801</v>
      </c>
      <c r="Q84" s="35">
        <v>4.9590074888063356</v>
      </c>
      <c r="R84" s="35">
        <v>1.7623216387381635</v>
      </c>
      <c r="S84" s="35">
        <v>2.4771930073091646</v>
      </c>
      <c r="T84" s="35">
        <v>-5.6515520913060203E-2</v>
      </c>
      <c r="U84" s="35"/>
      <c r="V84" s="34">
        <v>1993</v>
      </c>
      <c r="W84" s="35">
        <v>83.181759817156433</v>
      </c>
      <c r="X84" s="35">
        <v>10.689651194603309</v>
      </c>
      <c r="Y84" s="35">
        <v>2.5617532378184511</v>
      </c>
      <c r="Z84" s="35">
        <v>3.1253280183185663</v>
      </c>
      <c r="AA84" s="35">
        <v>0.44268113076079219</v>
      </c>
      <c r="AB84" s="35"/>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row>
    <row r="85" spans="1:72">
      <c r="A85" s="34">
        <v>1994</v>
      </c>
      <c r="B85" s="35">
        <v>44.449584481719292</v>
      </c>
      <c r="C85" s="35">
        <v>35.924861818803443</v>
      </c>
      <c r="D85" s="35">
        <v>7.2376806552322916</v>
      </c>
      <c r="E85" s="35">
        <v>8.8674390218300783</v>
      </c>
      <c r="F85" s="35">
        <v>3.5204340224148942</v>
      </c>
      <c r="G85" s="35"/>
      <c r="H85" s="34">
        <v>1994</v>
      </c>
      <c r="I85" s="35">
        <v>32.679031990402535</v>
      </c>
      <c r="J85" s="35">
        <v>43.585238017860419</v>
      </c>
      <c r="K85" s="35">
        <v>8.3559714496115713</v>
      </c>
      <c r="L85" s="35">
        <v>11.446474071974084</v>
      </c>
      <c r="M85" s="35">
        <v>3.9332844701513947</v>
      </c>
      <c r="N85" s="35"/>
      <c r="O85" s="34">
        <v>1994</v>
      </c>
      <c r="P85" s="35">
        <v>91.110324616375351</v>
      </c>
      <c r="Q85" s="35">
        <v>4.9862812563010106</v>
      </c>
      <c r="R85" s="35">
        <v>1.6049500060699609</v>
      </c>
      <c r="S85" s="35">
        <v>2.192319714872792</v>
      </c>
      <c r="T85" s="35">
        <v>0.10476569828096896</v>
      </c>
      <c r="U85" s="35"/>
      <c r="V85" s="34">
        <v>1994</v>
      </c>
      <c r="W85" s="35">
        <v>82.926196213029343</v>
      </c>
      <c r="X85" s="35">
        <v>10.774433936205664</v>
      </c>
      <c r="Y85" s="35">
        <v>2.6849853621527715</v>
      </c>
      <c r="Z85" s="35">
        <v>2.9459338102666055</v>
      </c>
      <c r="AA85" s="35">
        <v>0.66957560339843158</v>
      </c>
      <c r="AB85" s="35"/>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row>
    <row r="86" spans="1:72">
      <c r="A86" s="34">
        <f t="shared" ref="A86:A96" si="0">A85+1</f>
        <v>1995</v>
      </c>
      <c r="B86" s="35">
        <v>46.597874948917038</v>
      </c>
      <c r="C86" s="35">
        <v>34.991826726604003</v>
      </c>
      <c r="D86" s="35">
        <v>7.0494483040457698</v>
      </c>
      <c r="E86" s="35">
        <v>8.0302411115651804</v>
      </c>
      <c r="F86" s="35">
        <v>3.3306089088680011</v>
      </c>
      <c r="G86" s="35"/>
      <c r="H86" s="34">
        <f t="shared" ref="H86:H96" si="1">H85+1</f>
        <v>1995</v>
      </c>
      <c r="I86" s="35">
        <v>36.423908608731132</v>
      </c>
      <c r="J86" s="35">
        <v>41.972664218686255</v>
      </c>
      <c r="K86" s="35">
        <v>8.516931864545084</v>
      </c>
      <c r="L86" s="35">
        <v>9.4859241126071012</v>
      </c>
      <c r="M86" s="35">
        <v>3.6005711954304367</v>
      </c>
      <c r="N86" s="35"/>
      <c r="O86" s="34">
        <f t="shared" ref="O86:O96" si="2">O85+1</f>
        <v>1995</v>
      </c>
      <c r="P86" s="35">
        <v>91.581915214983397</v>
      </c>
      <c r="Q86" s="35">
        <v>4.490987815929917</v>
      </c>
      <c r="R86" s="35">
        <v>1.611116705266338</v>
      </c>
      <c r="S86" s="35">
        <v>2.2656328667807877</v>
      </c>
      <c r="T86" s="35">
        <v>5.0347397039573062E-2</v>
      </c>
      <c r="U86" s="35"/>
      <c r="V86" s="34">
        <f t="shared" ref="V86:V96" si="3">V85+1</f>
        <v>1995</v>
      </c>
      <c r="W86" s="35">
        <v>82.907880133185344</v>
      </c>
      <c r="X86" s="35">
        <v>10.785995358692363</v>
      </c>
      <c r="Y86" s="35">
        <v>2.4921804056099286</v>
      </c>
      <c r="Z86" s="35">
        <v>3.0672989607506809</v>
      </c>
      <c r="AA86" s="35">
        <v>0.74664514176167895</v>
      </c>
      <c r="AB86" s="35"/>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row>
    <row r="87" spans="1:72">
      <c r="A87" s="34">
        <f t="shared" si="0"/>
        <v>1996</v>
      </c>
      <c r="B87" s="35">
        <v>47.965235173824134</v>
      </c>
      <c r="C87" s="35">
        <v>34.550102249488752</v>
      </c>
      <c r="D87" s="35">
        <v>6.7689161554192232</v>
      </c>
      <c r="E87" s="35">
        <v>7.5869120654396731</v>
      </c>
      <c r="F87" s="35">
        <v>3.128834355828221</v>
      </c>
      <c r="G87" s="35"/>
      <c r="H87" s="34">
        <f t="shared" si="1"/>
        <v>1996</v>
      </c>
      <c r="I87" s="35">
        <v>40.094098394190446</v>
      </c>
      <c r="J87" s="35">
        <v>40.002045617265004</v>
      </c>
      <c r="K87" s="35">
        <v>7.9574511608877971</v>
      </c>
      <c r="L87" s="35">
        <v>8.7552418942415873</v>
      </c>
      <c r="M87" s="35">
        <v>3.1911629334151579</v>
      </c>
      <c r="N87" s="35"/>
      <c r="O87" s="34">
        <f t="shared" si="2"/>
        <v>1996</v>
      </c>
      <c r="P87" s="35">
        <v>90.765357502517631</v>
      </c>
      <c r="Q87" s="35">
        <v>4.6727089627391738</v>
      </c>
      <c r="R87" s="35">
        <v>1.7623363544813697</v>
      </c>
      <c r="S87" s="35">
        <v>2.5981873111782479</v>
      </c>
      <c r="T87" s="35">
        <v>0.2014098690835851</v>
      </c>
      <c r="U87" s="35"/>
      <c r="V87" s="34">
        <f t="shared" si="3"/>
        <v>1996</v>
      </c>
      <c r="W87" s="35">
        <v>82.423448831587422</v>
      </c>
      <c r="X87" s="35">
        <v>11.069701853344077</v>
      </c>
      <c r="Y87" s="35">
        <v>2.5483481063658338</v>
      </c>
      <c r="Z87" s="35">
        <v>3.0620467365028201</v>
      </c>
      <c r="AA87" s="35">
        <v>0.89645447219983887</v>
      </c>
      <c r="AB87" s="35"/>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row>
    <row r="88" spans="1:72">
      <c r="A88" s="34">
        <f t="shared" si="0"/>
        <v>1997</v>
      </c>
      <c r="B88" s="35">
        <v>50.3483606557377</v>
      </c>
      <c r="C88" s="35">
        <v>33.340163934426229</v>
      </c>
      <c r="D88" s="35">
        <v>6.3012295081967205</v>
      </c>
      <c r="E88" s="35">
        <v>7.0491803278688518</v>
      </c>
      <c r="F88" s="35">
        <v>2.9610655737704916</v>
      </c>
      <c r="G88" s="35"/>
      <c r="H88" s="34">
        <f t="shared" si="1"/>
        <v>1997</v>
      </c>
      <c r="I88" s="35">
        <v>45.7973695026716</v>
      </c>
      <c r="J88" s="35">
        <v>36.76531031648171</v>
      </c>
      <c r="K88" s="35">
        <v>6.627620221948213</v>
      </c>
      <c r="L88" s="35">
        <v>7.9120427455815872</v>
      </c>
      <c r="M88" s="35">
        <v>2.8976572133168927</v>
      </c>
      <c r="N88" s="35"/>
      <c r="O88" s="34">
        <f t="shared" si="2"/>
        <v>1997</v>
      </c>
      <c r="P88" s="35">
        <v>91.003425347572033</v>
      </c>
      <c r="Q88" s="35">
        <v>4.795486600846262</v>
      </c>
      <c r="R88" s="35">
        <v>1.9040902679830747</v>
      </c>
      <c r="S88" s="35">
        <v>2.1257304049969776</v>
      </c>
      <c r="T88" s="35">
        <v>0.17126737860165223</v>
      </c>
      <c r="U88" s="35"/>
      <c r="V88" s="34">
        <f t="shared" si="3"/>
        <v>1997</v>
      </c>
      <c r="W88" s="35">
        <v>81.96489812386524</v>
      </c>
      <c r="X88" s="35">
        <v>10.964292919104295</v>
      </c>
      <c r="Y88" s="35">
        <v>3.0058503126891258</v>
      </c>
      <c r="Z88" s="35">
        <v>3.1773249949566265</v>
      </c>
      <c r="AA88" s="35">
        <v>0.88763364938470835</v>
      </c>
      <c r="AB88" s="35"/>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row>
    <row r="89" spans="1:72">
      <c r="A89" s="34">
        <f t="shared" si="0"/>
        <v>1998</v>
      </c>
      <c r="B89" s="35">
        <v>53.115392498462803</v>
      </c>
      <c r="C89" s="35">
        <v>31.748309079729452</v>
      </c>
      <c r="D89" s="35">
        <v>5.7388809182209473</v>
      </c>
      <c r="E89" s="35">
        <v>6.6509530641524908</v>
      </c>
      <c r="F89" s="35">
        <v>2.7464644394343103</v>
      </c>
      <c r="G89" s="35"/>
      <c r="H89" s="34">
        <f t="shared" si="1"/>
        <v>1998</v>
      </c>
      <c r="I89" s="35">
        <v>51.458994573564041</v>
      </c>
      <c r="J89" s="35">
        <v>32.445991604382101</v>
      </c>
      <c r="K89" s="35">
        <v>6.1021808129415378</v>
      </c>
      <c r="L89" s="35">
        <v>7.2284222381488688</v>
      </c>
      <c r="M89" s="35">
        <v>2.7644107709634484</v>
      </c>
      <c r="N89" s="35"/>
      <c r="O89" s="34">
        <f t="shared" si="2"/>
        <v>1998</v>
      </c>
      <c r="P89" s="35">
        <v>91.077542799597182</v>
      </c>
      <c r="Q89" s="35">
        <v>4.8841893252769379</v>
      </c>
      <c r="R89" s="35">
        <v>1.6918429003021149</v>
      </c>
      <c r="S89" s="35">
        <v>2.1852970795568982</v>
      </c>
      <c r="T89" s="35">
        <v>0.16112789526686808</v>
      </c>
      <c r="U89" s="35"/>
      <c r="V89" s="34">
        <f t="shared" si="3"/>
        <v>1998</v>
      </c>
      <c r="W89" s="35">
        <v>82.161944136331542</v>
      </c>
      <c r="X89" s="35">
        <v>11.384491277604113</v>
      </c>
      <c r="Y89" s="35">
        <v>2.6419280024200864</v>
      </c>
      <c r="Z89" s="35">
        <v>2.9041040637289499</v>
      </c>
      <c r="AA89" s="35">
        <v>0.90753251991529682</v>
      </c>
      <c r="AB89" s="35"/>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row>
    <row r="90" spans="1:72">
      <c r="A90" s="34">
        <f t="shared" si="0"/>
        <v>1999</v>
      </c>
      <c r="B90" s="35">
        <v>56.327492570960139</v>
      </c>
      <c r="C90" s="35">
        <v>29.972333230863818</v>
      </c>
      <c r="D90" s="35">
        <v>5.3796495542576084</v>
      </c>
      <c r="E90" s="35">
        <v>5.9227379854493289</v>
      </c>
      <c r="F90" s="35">
        <v>2.3977866584691054</v>
      </c>
      <c r="G90" s="35"/>
      <c r="H90" s="34">
        <f t="shared" si="1"/>
        <v>1999</v>
      </c>
      <c r="I90" s="35">
        <v>57.472798193389444</v>
      </c>
      <c r="J90" s="35">
        <v>28.792855676452472</v>
      </c>
      <c r="K90" s="35">
        <v>5.645657975774995</v>
      </c>
      <c r="L90" s="35">
        <v>6.0049271196879488</v>
      </c>
      <c r="M90" s="35">
        <v>2.0837610346951343</v>
      </c>
      <c r="N90" s="35"/>
      <c r="O90" s="34">
        <f t="shared" si="2"/>
        <v>1999</v>
      </c>
      <c r="P90" s="35">
        <v>90.578979221303214</v>
      </c>
      <c r="Q90" s="35">
        <v>5.5174500706072225</v>
      </c>
      <c r="R90" s="35">
        <v>1.7248335686907406</v>
      </c>
      <c r="S90" s="35">
        <v>1.8761347589267705</v>
      </c>
      <c r="T90" s="35">
        <v>0.30260238047205973</v>
      </c>
      <c r="U90" s="35"/>
      <c r="V90" s="34">
        <f t="shared" si="3"/>
        <v>1999</v>
      </c>
      <c r="W90" s="35">
        <v>82.16702009492073</v>
      </c>
      <c r="X90" s="35">
        <v>11.339997980409978</v>
      </c>
      <c r="Y90" s="35">
        <v>2.7668383318186409</v>
      </c>
      <c r="Z90" s="35">
        <v>2.7264465313541351</v>
      </c>
      <c r="AA90" s="35">
        <v>0.99969706149651616</v>
      </c>
      <c r="AB90" s="35"/>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row>
    <row r="91" spans="1:72">
      <c r="A91" s="34">
        <f t="shared" si="0"/>
        <v>2000</v>
      </c>
      <c r="B91" s="35">
        <v>58.770069675855801</v>
      </c>
      <c r="C91" s="35">
        <v>27.143289912147832</v>
      </c>
      <c r="D91" s="35">
        <v>5.5942643643340402</v>
      </c>
      <c r="E91" s="35">
        <v>6.2708270221145108</v>
      </c>
      <c r="F91" s="35">
        <v>2.2215490255478141</v>
      </c>
      <c r="G91" s="35"/>
      <c r="H91" s="34">
        <f t="shared" si="1"/>
        <v>2000</v>
      </c>
      <c r="I91" s="35">
        <v>60.808328230251057</v>
      </c>
      <c r="J91" s="35">
        <v>25.045927740355168</v>
      </c>
      <c r="K91" s="35">
        <v>5.654215145948152</v>
      </c>
      <c r="L91" s="35">
        <v>6.5523576240048982</v>
      </c>
      <c r="M91" s="35">
        <v>1.9391712594407018</v>
      </c>
      <c r="N91" s="35"/>
      <c r="O91" s="34">
        <f t="shared" si="2"/>
        <v>2000</v>
      </c>
      <c r="P91" s="35">
        <v>89.702220894333252</v>
      </c>
      <c r="Q91" s="35">
        <v>5.5771337516183657</v>
      </c>
      <c r="R91" s="35">
        <v>2.081465989443283</v>
      </c>
      <c r="S91" s="35">
        <v>2.3105268399561796</v>
      </c>
      <c r="T91" s="35">
        <v>0.3286525246489394</v>
      </c>
      <c r="U91" s="35"/>
      <c r="V91" s="34">
        <f t="shared" si="3"/>
        <v>2000</v>
      </c>
      <c r="W91" s="35">
        <v>82.263027295285355</v>
      </c>
      <c r="X91" s="35">
        <v>11.007444168734491</v>
      </c>
      <c r="Y91" s="35">
        <v>2.7791563275434243</v>
      </c>
      <c r="Z91" s="35">
        <v>2.9578163771712158</v>
      </c>
      <c r="AA91" s="35">
        <v>0.99255583126550873</v>
      </c>
      <c r="AB91" s="35"/>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row>
    <row r="92" spans="1:72">
      <c r="A92" s="34">
        <f t="shared" si="0"/>
        <v>2001</v>
      </c>
      <c r="B92" s="35">
        <v>53.711702661978904</v>
      </c>
      <c r="C92" s="35">
        <v>31.461577096936214</v>
      </c>
      <c r="D92" s="35">
        <v>5.2235057759919643</v>
      </c>
      <c r="E92" s="35">
        <v>6.700150678051231</v>
      </c>
      <c r="F92" s="35">
        <v>2.9030637870416878</v>
      </c>
      <c r="G92" s="35"/>
      <c r="H92" s="34">
        <f t="shared" si="1"/>
        <v>2001</v>
      </c>
      <c r="I92" s="35">
        <v>53.75954965822276</v>
      </c>
      <c r="J92" s="35">
        <v>30.287494973864092</v>
      </c>
      <c r="K92" s="35">
        <v>5.6493767591475672</v>
      </c>
      <c r="L92" s="35">
        <v>7.4788902291917969</v>
      </c>
      <c r="M92" s="35">
        <v>2.8246883795737836</v>
      </c>
      <c r="N92" s="35"/>
      <c r="O92" s="34">
        <f t="shared" si="2"/>
        <v>2001</v>
      </c>
      <c r="P92" s="35">
        <v>91.167381118532532</v>
      </c>
      <c r="Q92" s="35">
        <v>5.0244242847173757</v>
      </c>
      <c r="R92" s="35">
        <v>1.4455188914365464</v>
      </c>
      <c r="S92" s="35">
        <v>2.0536337354201972</v>
      </c>
      <c r="T92" s="35">
        <v>0.3090419698933306</v>
      </c>
      <c r="U92" s="35"/>
      <c r="V92" s="34">
        <f t="shared" si="3"/>
        <v>2001</v>
      </c>
      <c r="W92" s="35">
        <v>83.204057279236281</v>
      </c>
      <c r="X92" s="35">
        <v>10.938743038981702</v>
      </c>
      <c r="Y92" s="35">
        <v>2.1479713603818613</v>
      </c>
      <c r="Z92" s="35">
        <v>2.7346857597454255</v>
      </c>
      <c r="AA92" s="35">
        <v>0.97454256165473352</v>
      </c>
      <c r="AB92" s="35"/>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row>
    <row r="93" spans="1:72">
      <c r="A93" s="34">
        <f t="shared" si="0"/>
        <v>2002</v>
      </c>
      <c r="B93" s="35">
        <v>49.5</v>
      </c>
      <c r="C93" s="35">
        <v>34.6</v>
      </c>
      <c r="D93" s="35">
        <v>5.9</v>
      </c>
      <c r="E93" s="35">
        <v>6.69</v>
      </c>
      <c r="F93" s="35">
        <v>3.3</v>
      </c>
      <c r="G93" s="35"/>
      <c r="H93" s="34">
        <f t="shared" si="1"/>
        <v>2002</v>
      </c>
      <c r="I93" s="35">
        <v>44.79</v>
      </c>
      <c r="J93" s="35">
        <v>35.25</v>
      </c>
      <c r="K93" s="35">
        <v>7.67</v>
      </c>
      <c r="L93" s="35">
        <v>8.7799999999999994</v>
      </c>
      <c r="M93" s="35">
        <v>3.51</v>
      </c>
      <c r="N93" s="35"/>
      <c r="O93" s="34">
        <f t="shared" si="2"/>
        <v>2002</v>
      </c>
      <c r="P93" s="35">
        <v>89.87</v>
      </c>
      <c r="Q93" s="35">
        <v>6.17</v>
      </c>
      <c r="R93" s="35">
        <v>1.49</v>
      </c>
      <c r="S93" s="35">
        <v>1.9</v>
      </c>
      <c r="T93" s="35">
        <v>0.56999999999999995</v>
      </c>
      <c r="U93" s="35"/>
      <c r="V93" s="34">
        <f t="shared" si="3"/>
        <v>2002</v>
      </c>
      <c r="W93" s="35">
        <v>84.13</v>
      </c>
      <c r="X93" s="35">
        <v>10.56</v>
      </c>
      <c r="Y93" s="35">
        <v>1.98</v>
      </c>
      <c r="Z93" s="35">
        <v>2.25</v>
      </c>
      <c r="AA93" s="35">
        <v>1.08</v>
      </c>
      <c r="AB93" s="35"/>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row>
    <row r="94" spans="1:72">
      <c r="A94" s="34">
        <f t="shared" si="0"/>
        <v>2003</v>
      </c>
      <c r="B94" s="35">
        <v>47.64</v>
      </c>
      <c r="C94" s="35">
        <v>35.090000000000003</v>
      </c>
      <c r="D94" s="35">
        <v>7.74</v>
      </c>
      <c r="E94" s="35">
        <v>6.24</v>
      </c>
      <c r="F94" s="35">
        <v>3.3</v>
      </c>
      <c r="G94" s="35"/>
      <c r="H94" s="34">
        <f t="shared" si="1"/>
        <v>2003</v>
      </c>
      <c r="I94" s="35">
        <v>42.26</v>
      </c>
      <c r="J94" s="35">
        <v>35.15</v>
      </c>
      <c r="K94" s="35">
        <v>10.69</v>
      </c>
      <c r="L94" s="35">
        <v>8.52</v>
      </c>
      <c r="M94" s="35">
        <v>3.37</v>
      </c>
      <c r="N94" s="35"/>
      <c r="O94" s="34">
        <f t="shared" si="2"/>
        <v>2003</v>
      </c>
      <c r="P94" s="35">
        <v>90.07</v>
      </c>
      <c r="Q94" s="35">
        <v>6.3</v>
      </c>
      <c r="R94" s="35">
        <v>1.52</v>
      </c>
      <c r="S94" s="35">
        <v>1.53</v>
      </c>
      <c r="T94" s="35">
        <v>0.56999999999999995</v>
      </c>
      <c r="U94" s="35"/>
      <c r="V94" s="34">
        <f t="shared" si="3"/>
        <v>2003</v>
      </c>
      <c r="W94" s="35">
        <v>84.42</v>
      </c>
      <c r="X94" s="35">
        <v>10.6</v>
      </c>
      <c r="Y94" s="35">
        <v>2.0499999999999998</v>
      </c>
      <c r="Z94" s="35">
        <v>1.84</v>
      </c>
      <c r="AA94" s="35">
        <v>1.08</v>
      </c>
      <c r="AB94" s="35"/>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row>
    <row r="95" spans="1:72">
      <c r="A95" s="34">
        <f t="shared" si="0"/>
        <v>2004</v>
      </c>
      <c r="B95" s="35">
        <v>46.81</v>
      </c>
      <c r="C95" s="35">
        <v>34.299999999999997</v>
      </c>
      <c r="D95" s="35">
        <v>9.8699999999999992</v>
      </c>
      <c r="E95" s="35">
        <v>6.06</v>
      </c>
      <c r="F95" s="35">
        <v>2.96</v>
      </c>
      <c r="G95" s="35"/>
      <c r="H95" s="34">
        <f t="shared" si="1"/>
        <v>2004</v>
      </c>
      <c r="I95" s="35">
        <v>41.96</v>
      </c>
      <c r="J95" s="35">
        <v>33.24</v>
      </c>
      <c r="K95" s="35">
        <v>13.79</v>
      </c>
      <c r="L95" s="35">
        <v>7.98</v>
      </c>
      <c r="M95" s="35">
        <v>3.04</v>
      </c>
      <c r="N95" s="35"/>
      <c r="O95" s="34">
        <f t="shared" si="2"/>
        <v>2004</v>
      </c>
      <c r="P95" s="35">
        <v>89.38</v>
      </c>
      <c r="Q95" s="35">
        <v>6.78</v>
      </c>
      <c r="R95" s="35">
        <v>1.8</v>
      </c>
      <c r="S95" s="35">
        <v>1.43</v>
      </c>
      <c r="T95" s="35">
        <v>0.61</v>
      </c>
      <c r="U95" s="35"/>
      <c r="V95" s="34">
        <f t="shared" si="3"/>
        <v>2004</v>
      </c>
      <c r="W95" s="35">
        <v>83.21</v>
      </c>
      <c r="X95" s="35">
        <v>11.5</v>
      </c>
      <c r="Y95" s="35">
        <v>2.4300000000000002</v>
      </c>
      <c r="Z95" s="35">
        <v>1.76</v>
      </c>
      <c r="AA95" s="35">
        <v>1.1000000000000001</v>
      </c>
      <c r="AB95" s="35"/>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row>
    <row r="96" spans="1:72">
      <c r="A96" s="34">
        <f t="shared" si="0"/>
        <v>2005</v>
      </c>
      <c r="B96" s="35">
        <v>42.82</v>
      </c>
      <c r="C96" s="35">
        <v>37.07</v>
      </c>
      <c r="D96" s="35">
        <v>9.34</v>
      </c>
      <c r="E96" s="35">
        <v>7.68</v>
      </c>
      <c r="F96" s="35">
        <v>3.09</v>
      </c>
      <c r="G96" s="35"/>
      <c r="H96" s="34">
        <f t="shared" si="1"/>
        <v>2005</v>
      </c>
      <c r="I96" s="35">
        <v>37</v>
      </c>
      <c r="J96" s="35">
        <v>37.08</v>
      </c>
      <c r="K96" s="35">
        <v>12.22</v>
      </c>
      <c r="L96" s="35">
        <v>10.47</v>
      </c>
      <c r="M96" s="35">
        <v>3.23</v>
      </c>
      <c r="N96" s="35"/>
      <c r="O96" s="34">
        <f t="shared" si="2"/>
        <v>2005</v>
      </c>
      <c r="P96" s="35">
        <v>88.07</v>
      </c>
      <c r="Q96" s="35">
        <v>7.54</v>
      </c>
      <c r="R96" s="35">
        <v>1.93</v>
      </c>
      <c r="S96" s="35">
        <v>1.77</v>
      </c>
      <c r="T96" s="35">
        <v>0.7</v>
      </c>
      <c r="U96" s="35"/>
      <c r="V96" s="34">
        <f t="shared" si="3"/>
        <v>2005</v>
      </c>
      <c r="W96" s="35">
        <v>81.48</v>
      </c>
      <c r="X96" s="35">
        <v>12.64</v>
      </c>
      <c r="Y96" s="35">
        <v>2.66</v>
      </c>
      <c r="Z96" s="35">
        <v>2.11</v>
      </c>
      <c r="AA96" s="35">
        <v>1.1100000000000001</v>
      </c>
      <c r="AB96" s="35"/>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row>
    <row r="97" spans="1:79">
      <c r="A97" s="34">
        <f t="shared" ref="A97:A115" si="4">A96+1</f>
        <v>2006</v>
      </c>
      <c r="B97" s="35">
        <v>41.47</v>
      </c>
      <c r="C97" s="35">
        <v>35.53</v>
      </c>
      <c r="D97" s="35">
        <v>10.44</v>
      </c>
      <c r="E97" s="35">
        <v>9.8800000000000008</v>
      </c>
      <c r="F97" s="35">
        <v>2.68</v>
      </c>
      <c r="G97" s="35"/>
      <c r="H97" s="34">
        <f t="shared" ref="H97:H115" si="5">H96+1</f>
        <v>2006</v>
      </c>
      <c r="I97" s="35">
        <v>35.54</v>
      </c>
      <c r="J97" s="35">
        <v>34.06</v>
      </c>
      <c r="K97" s="35">
        <v>14.08</v>
      </c>
      <c r="L97" s="35">
        <v>13.66</v>
      </c>
      <c r="M97" s="35">
        <v>2.66</v>
      </c>
      <c r="N97" s="35"/>
      <c r="O97" s="34">
        <f t="shared" ref="O97:O115" si="6">O96+1</f>
        <v>2006</v>
      </c>
      <c r="P97" s="35">
        <v>88.18</v>
      </c>
      <c r="Q97" s="35">
        <v>6.75</v>
      </c>
      <c r="R97" s="35">
        <v>2.1800000000000002</v>
      </c>
      <c r="S97" s="35">
        <v>2.2599999999999998</v>
      </c>
      <c r="T97" s="35">
        <v>0.64</v>
      </c>
      <c r="U97" s="35"/>
      <c r="V97" s="34">
        <f t="shared" ref="V97:V115" si="7">V96+1</f>
        <v>2006</v>
      </c>
      <c r="W97" s="35">
        <v>80.92</v>
      </c>
      <c r="X97" s="35">
        <v>12.15</v>
      </c>
      <c r="Y97" s="35">
        <v>3.06</v>
      </c>
      <c r="Z97" s="35">
        <v>2.74</v>
      </c>
      <c r="AA97" s="35">
        <v>1.1299999999999999</v>
      </c>
      <c r="AB97" s="35"/>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row>
    <row r="98" spans="1:79">
      <c r="A98" s="34">
        <f t="shared" si="4"/>
        <v>2007</v>
      </c>
      <c r="B98" s="35">
        <v>43.8</v>
      </c>
      <c r="C98" s="35">
        <v>30.86</v>
      </c>
      <c r="D98" s="35">
        <v>11.8</v>
      </c>
      <c r="E98" s="35">
        <v>11</v>
      </c>
      <c r="F98" s="35">
        <v>2.5299999999999998</v>
      </c>
      <c r="G98" s="35"/>
      <c r="H98" s="34">
        <f t="shared" si="5"/>
        <v>2007</v>
      </c>
      <c r="I98" s="35">
        <v>38.049999999999997</v>
      </c>
      <c r="J98" s="35">
        <v>28.66</v>
      </c>
      <c r="K98" s="35">
        <v>15.56</v>
      </c>
      <c r="L98" s="35">
        <v>15.23</v>
      </c>
      <c r="M98" s="35">
        <v>2.4900000000000002</v>
      </c>
      <c r="N98" s="35"/>
      <c r="O98" s="34">
        <f t="shared" si="6"/>
        <v>2007</v>
      </c>
      <c r="P98" s="35">
        <v>88.63</v>
      </c>
      <c r="Q98" s="35">
        <v>5.98</v>
      </c>
      <c r="R98" s="35">
        <v>2.35</v>
      </c>
      <c r="S98" s="35">
        <v>2.4900000000000002</v>
      </c>
      <c r="T98" s="35">
        <v>0.55000000000000004</v>
      </c>
      <c r="U98" s="35"/>
      <c r="V98" s="34">
        <f t="shared" si="7"/>
        <v>2007</v>
      </c>
      <c r="W98" s="35">
        <v>80.11</v>
      </c>
      <c r="X98" s="35">
        <v>12.01</v>
      </c>
      <c r="Y98" s="35">
        <v>3.47</v>
      </c>
      <c r="Z98" s="35">
        <v>3.22</v>
      </c>
      <c r="AA98" s="35">
        <v>1.19</v>
      </c>
      <c r="AB98" s="35"/>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row>
    <row r="99" spans="1:79">
      <c r="A99" s="34">
        <f t="shared" si="4"/>
        <v>2008</v>
      </c>
      <c r="B99" s="35">
        <v>42.99</v>
      </c>
      <c r="C99" s="35">
        <v>34.51</v>
      </c>
      <c r="D99" s="35">
        <v>11.23</v>
      </c>
      <c r="E99" s="35">
        <v>7.89</v>
      </c>
      <c r="F99" s="35">
        <v>3.38</v>
      </c>
      <c r="G99" s="35"/>
      <c r="H99" s="34">
        <f t="shared" si="5"/>
        <v>2008</v>
      </c>
      <c r="I99" s="35">
        <v>35.97</v>
      </c>
      <c r="J99" s="35">
        <v>35.03</v>
      </c>
      <c r="K99" s="35">
        <v>15.19</v>
      </c>
      <c r="L99" s="35">
        <v>10.46</v>
      </c>
      <c r="M99" s="35">
        <v>3.36</v>
      </c>
      <c r="N99" s="35"/>
      <c r="O99" s="34">
        <f t="shared" si="6"/>
        <v>2008</v>
      </c>
      <c r="P99" s="35">
        <v>89.65</v>
      </c>
      <c r="Q99" s="35">
        <v>5.66</v>
      </c>
      <c r="R99" s="35">
        <v>1.96</v>
      </c>
      <c r="S99" s="35">
        <v>2</v>
      </c>
      <c r="T99" s="35">
        <v>0.73</v>
      </c>
      <c r="U99" s="35"/>
      <c r="V99" s="34">
        <f t="shared" si="7"/>
        <v>2008</v>
      </c>
      <c r="W99" s="35">
        <v>82.34</v>
      </c>
      <c r="X99" s="35">
        <v>11</v>
      </c>
      <c r="Y99" s="35">
        <v>2.83</v>
      </c>
      <c r="Z99" s="35">
        <v>2.52</v>
      </c>
      <c r="AA99" s="35">
        <v>1.32</v>
      </c>
      <c r="AB99" s="35"/>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02"/>
    </row>
    <row r="100" spans="1:79">
      <c r="A100" s="34">
        <f t="shared" si="4"/>
        <v>2009</v>
      </c>
      <c r="B100" s="35">
        <v>41.19</v>
      </c>
      <c r="C100" s="35">
        <v>39.770000000000003</v>
      </c>
      <c r="D100" s="35">
        <v>9.32</v>
      </c>
      <c r="E100" s="35">
        <v>6.47</v>
      </c>
      <c r="F100" s="35">
        <v>3.25</v>
      </c>
      <c r="G100" s="35"/>
      <c r="H100" s="34">
        <f t="shared" si="5"/>
        <v>2009</v>
      </c>
      <c r="I100" s="35">
        <v>33.119999999999997</v>
      </c>
      <c r="J100" s="35">
        <v>41.07</v>
      </c>
      <c r="K100" s="35">
        <v>13.3</v>
      </c>
      <c r="L100" s="35">
        <v>8.76</v>
      </c>
      <c r="M100" s="35">
        <v>3.74</v>
      </c>
      <c r="N100" s="35"/>
      <c r="O100" s="34">
        <f t="shared" si="6"/>
        <v>2009</v>
      </c>
      <c r="P100" s="35">
        <v>90.71</v>
      </c>
      <c r="Q100" s="35">
        <v>5.51</v>
      </c>
      <c r="R100" s="35">
        <v>1.54</v>
      </c>
      <c r="S100" s="35">
        <v>1.59</v>
      </c>
      <c r="T100" s="35">
        <v>0.65</v>
      </c>
      <c r="U100" s="35"/>
      <c r="V100" s="34">
        <f t="shared" si="7"/>
        <v>2009</v>
      </c>
      <c r="W100" s="35">
        <v>85.11</v>
      </c>
      <c r="X100" s="35">
        <v>9.94</v>
      </c>
      <c r="Y100" s="35">
        <v>2.0299999999999998</v>
      </c>
      <c r="Z100" s="35">
        <v>1.87</v>
      </c>
      <c r="AA100" s="35">
        <v>1.04</v>
      </c>
      <c r="AB100" s="35"/>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A100" s="102"/>
    </row>
    <row r="101" spans="1:79">
      <c r="A101" s="34">
        <f t="shared" si="4"/>
        <v>2010</v>
      </c>
      <c r="B101" s="35">
        <v>42.64</v>
      </c>
      <c r="C101" s="35">
        <v>36.549999999999997</v>
      </c>
      <c r="D101" s="35">
        <v>11.38</v>
      </c>
      <c r="E101" s="35">
        <v>6.29</v>
      </c>
      <c r="F101" s="35">
        <v>3.14</v>
      </c>
      <c r="G101" s="35"/>
      <c r="H101" s="34">
        <f t="shared" si="5"/>
        <v>2010</v>
      </c>
      <c r="I101" s="35">
        <v>33.340000000000003</v>
      </c>
      <c r="J101" s="35">
        <v>36.590000000000003</v>
      </c>
      <c r="K101" s="35">
        <v>17.190000000000001</v>
      </c>
      <c r="L101" s="35">
        <v>9.24</v>
      </c>
      <c r="M101" s="35">
        <v>3.65</v>
      </c>
      <c r="N101" s="35"/>
      <c r="O101" s="34">
        <f t="shared" si="6"/>
        <v>2010</v>
      </c>
      <c r="P101" s="35">
        <v>91.19</v>
      </c>
      <c r="Q101" s="35">
        <v>5.53</v>
      </c>
      <c r="R101" s="35">
        <v>1.46</v>
      </c>
      <c r="S101" s="35">
        <v>1.1100000000000001</v>
      </c>
      <c r="T101" s="35">
        <v>0.71</v>
      </c>
      <c r="U101" s="35"/>
      <c r="V101" s="34">
        <f t="shared" si="7"/>
        <v>2010</v>
      </c>
      <c r="W101" s="35">
        <v>85.24</v>
      </c>
      <c r="X101" s="35">
        <v>10.08</v>
      </c>
      <c r="Y101" s="35">
        <v>2.1</v>
      </c>
      <c r="Z101" s="35">
        <v>1.43</v>
      </c>
      <c r="AA101" s="35">
        <v>1.1599999999999999</v>
      </c>
      <c r="AB101" s="35"/>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c r="BX101" s="102"/>
      <c r="BY101" s="102"/>
      <c r="BZ101" s="102"/>
      <c r="CA101" s="102"/>
    </row>
    <row r="102" spans="1:79">
      <c r="A102" s="34">
        <f t="shared" si="4"/>
        <v>2011</v>
      </c>
      <c r="B102" s="35">
        <v>44.38</v>
      </c>
      <c r="C102" s="35">
        <v>36.79</v>
      </c>
      <c r="D102" s="35">
        <v>10.01</v>
      </c>
      <c r="E102" s="35">
        <v>5.54</v>
      </c>
      <c r="F102" s="35">
        <v>3.27</v>
      </c>
      <c r="G102" s="35"/>
      <c r="H102" s="34">
        <f t="shared" si="5"/>
        <v>2011</v>
      </c>
      <c r="I102" s="35">
        <v>35.200000000000003</v>
      </c>
      <c r="J102" s="35">
        <v>38.26</v>
      </c>
      <c r="K102" s="35">
        <v>14.69</v>
      </c>
      <c r="L102" s="35">
        <v>8.3000000000000007</v>
      </c>
      <c r="M102" s="35">
        <v>3.55</v>
      </c>
      <c r="N102" s="35"/>
      <c r="O102" s="34">
        <f t="shared" si="6"/>
        <v>2011</v>
      </c>
      <c r="P102" s="35">
        <v>91.19</v>
      </c>
      <c r="Q102" s="35">
        <v>5.54</v>
      </c>
      <c r="R102" s="35">
        <v>1.62</v>
      </c>
      <c r="S102" s="35">
        <v>0.91</v>
      </c>
      <c r="T102" s="35">
        <v>0.74</v>
      </c>
      <c r="U102" s="35"/>
      <c r="V102" s="34">
        <f t="shared" si="7"/>
        <v>2011</v>
      </c>
      <c r="W102" s="35">
        <v>84.82</v>
      </c>
      <c r="X102" s="35">
        <v>10.41</v>
      </c>
      <c r="Y102" s="35">
        <v>2.2599999999999998</v>
      </c>
      <c r="Z102" s="35">
        <v>1.2</v>
      </c>
      <c r="AA102" s="35">
        <v>1.32</v>
      </c>
      <c r="AB102" s="35"/>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row>
    <row r="103" spans="1:79">
      <c r="A103" s="34">
        <f t="shared" si="4"/>
        <v>2012</v>
      </c>
      <c r="B103" s="35">
        <v>41.58</v>
      </c>
      <c r="C103" s="35">
        <v>35.39</v>
      </c>
      <c r="D103" s="35">
        <v>14.75</v>
      </c>
      <c r="E103" s="35">
        <v>5.01</v>
      </c>
      <c r="F103" s="35">
        <v>3.28</v>
      </c>
      <c r="G103" s="35"/>
      <c r="H103" s="34">
        <f t="shared" si="5"/>
        <v>2012</v>
      </c>
      <c r="I103" s="35">
        <v>33.659999999999997</v>
      </c>
      <c r="J103" s="35">
        <v>34.409999999999997</v>
      </c>
      <c r="K103" s="35">
        <v>21.45</v>
      </c>
      <c r="L103" s="35">
        <v>7.08</v>
      </c>
      <c r="M103" s="35">
        <v>3.4</v>
      </c>
      <c r="N103" s="35"/>
      <c r="O103" s="34">
        <f t="shared" si="6"/>
        <v>2012</v>
      </c>
      <c r="P103" s="35">
        <v>91.1</v>
      </c>
      <c r="Q103" s="35">
        <v>5.63</v>
      </c>
      <c r="R103" s="35">
        <v>1.75</v>
      </c>
      <c r="S103" s="35">
        <v>0.73</v>
      </c>
      <c r="T103" s="35">
        <v>0.79</v>
      </c>
      <c r="U103" s="35"/>
      <c r="V103" s="34">
        <f t="shared" si="7"/>
        <v>2012</v>
      </c>
      <c r="W103" s="35">
        <v>83.6</v>
      </c>
      <c r="X103" s="35">
        <v>11.33</v>
      </c>
      <c r="Y103" s="35">
        <v>2.58</v>
      </c>
      <c r="Z103" s="35">
        <v>1.06</v>
      </c>
      <c r="AA103" s="35">
        <v>1.42</v>
      </c>
      <c r="AB103" s="35"/>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row>
    <row r="104" spans="1:79">
      <c r="A104" s="34">
        <f t="shared" si="4"/>
        <v>2013</v>
      </c>
      <c r="B104" s="35">
        <v>42.2</v>
      </c>
      <c r="C104" s="35">
        <v>38.64</v>
      </c>
      <c r="D104" s="35">
        <v>10.199999999999999</v>
      </c>
      <c r="E104" s="35">
        <v>5.27</v>
      </c>
      <c r="F104" s="35">
        <v>3.69</v>
      </c>
      <c r="G104" s="35"/>
      <c r="H104" s="34">
        <f t="shared" si="5"/>
        <v>2013</v>
      </c>
      <c r="I104" s="35">
        <v>34.35</v>
      </c>
      <c r="J104" s="35">
        <v>39.06</v>
      </c>
      <c r="K104" s="35">
        <v>14.77</v>
      </c>
      <c r="L104" s="35">
        <v>8.1999999999999993</v>
      </c>
      <c r="M104" s="35">
        <v>3.62</v>
      </c>
      <c r="N104" s="35"/>
      <c r="O104" s="34">
        <f t="shared" si="6"/>
        <v>2013</v>
      </c>
      <c r="P104" s="35">
        <v>91.11</v>
      </c>
      <c r="Q104" s="35">
        <v>5.66</v>
      </c>
      <c r="R104" s="35">
        <v>1.77</v>
      </c>
      <c r="S104" s="35">
        <v>0.65</v>
      </c>
      <c r="T104" s="35">
        <v>0.81</v>
      </c>
      <c r="U104" s="35"/>
      <c r="V104" s="34">
        <f t="shared" si="7"/>
        <v>2013</v>
      </c>
      <c r="W104" s="35">
        <v>83.13</v>
      </c>
      <c r="X104" s="35">
        <v>11.91</v>
      </c>
      <c r="Y104" s="35">
        <v>2.61</v>
      </c>
      <c r="Z104" s="35">
        <v>0.97</v>
      </c>
      <c r="AA104" s="35">
        <v>1.39</v>
      </c>
      <c r="AB104" s="35"/>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row>
    <row r="105" spans="1:79">
      <c r="A105" s="34">
        <f t="shared" si="4"/>
        <v>2014</v>
      </c>
      <c r="B105" s="35">
        <v>42.26</v>
      </c>
      <c r="C105" s="35">
        <v>37.33</v>
      </c>
      <c r="D105" s="35">
        <v>11.57</v>
      </c>
      <c r="E105" s="35">
        <v>4.63</v>
      </c>
      <c r="F105" s="35">
        <v>4.21</v>
      </c>
      <c r="G105" s="35"/>
      <c r="H105" s="34">
        <f t="shared" si="5"/>
        <v>2014</v>
      </c>
      <c r="I105" s="35">
        <v>34.6</v>
      </c>
      <c r="J105" s="35">
        <v>36.94</v>
      </c>
      <c r="K105" s="35">
        <v>16.940000000000001</v>
      </c>
      <c r="L105" s="35">
        <v>7.04</v>
      </c>
      <c r="M105" s="35">
        <v>4.4800000000000004</v>
      </c>
      <c r="N105" s="35"/>
      <c r="O105" s="34">
        <f t="shared" si="6"/>
        <v>2014</v>
      </c>
      <c r="P105" s="35">
        <v>91.38</v>
      </c>
      <c r="Q105" s="35">
        <v>5.23</v>
      </c>
      <c r="R105" s="35">
        <v>1.94</v>
      </c>
      <c r="S105" s="35">
        <v>0.61</v>
      </c>
      <c r="T105" s="35">
        <v>0.84</v>
      </c>
      <c r="U105" s="35"/>
      <c r="V105" s="34">
        <f t="shared" si="7"/>
        <v>2014</v>
      </c>
      <c r="W105" s="35">
        <v>83.18</v>
      </c>
      <c r="X105" s="35">
        <v>11.41</v>
      </c>
      <c r="Y105" s="35">
        <v>3.03</v>
      </c>
      <c r="Z105" s="35">
        <v>0.87</v>
      </c>
      <c r="AA105" s="35">
        <v>1.51</v>
      </c>
      <c r="AB105" s="35"/>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row>
    <row r="106" spans="1:79">
      <c r="A106" s="34">
        <f t="shared" si="4"/>
        <v>2015</v>
      </c>
      <c r="B106" s="35">
        <v>42.94</v>
      </c>
      <c r="C106" s="35">
        <v>38.01</v>
      </c>
      <c r="D106" s="35">
        <v>11.53</v>
      </c>
      <c r="E106" s="35">
        <v>4.5199999999999996</v>
      </c>
      <c r="F106" s="35">
        <v>2.99</v>
      </c>
      <c r="G106" s="35"/>
      <c r="H106" s="34">
        <f t="shared" si="5"/>
        <v>2015</v>
      </c>
      <c r="I106" s="35">
        <v>36.549999999999997</v>
      </c>
      <c r="J106" s="35">
        <v>36.72</v>
      </c>
      <c r="K106" s="35">
        <v>17.09</v>
      </c>
      <c r="L106" s="35">
        <v>6.82</v>
      </c>
      <c r="M106" s="35">
        <v>2.81</v>
      </c>
      <c r="N106" s="35"/>
      <c r="O106" s="34">
        <f t="shared" si="6"/>
        <v>2015</v>
      </c>
      <c r="P106" s="35">
        <v>91.48</v>
      </c>
      <c r="Q106" s="35">
        <v>5.34</v>
      </c>
      <c r="R106" s="35">
        <v>1.85</v>
      </c>
      <c r="S106" s="35">
        <v>0.6</v>
      </c>
      <c r="T106" s="35">
        <v>0.73</v>
      </c>
      <c r="U106" s="35"/>
      <c r="V106" s="34">
        <f t="shared" si="7"/>
        <v>2015</v>
      </c>
      <c r="W106" s="35">
        <v>82.76</v>
      </c>
      <c r="X106" s="35">
        <v>12.2</v>
      </c>
      <c r="Y106" s="35">
        <v>2.91</v>
      </c>
      <c r="Z106" s="35">
        <v>0.83</v>
      </c>
      <c r="AA106" s="35">
        <v>1.3</v>
      </c>
      <c r="AB106" s="35"/>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2"/>
      <c r="BZ106" s="102"/>
      <c r="CA106" s="102"/>
    </row>
    <row r="107" spans="1:79">
      <c r="A107" s="34">
        <f t="shared" si="4"/>
        <v>2016</v>
      </c>
      <c r="B107" s="35">
        <v>41.83</v>
      </c>
      <c r="C107" s="35">
        <v>39.17</v>
      </c>
      <c r="D107" s="35">
        <v>11.23</v>
      </c>
      <c r="E107" s="35">
        <v>4.71</v>
      </c>
      <c r="F107" s="35">
        <v>3.06</v>
      </c>
      <c r="G107" s="35"/>
      <c r="H107" s="34">
        <f t="shared" si="5"/>
        <v>2016</v>
      </c>
      <c r="I107" s="35">
        <v>35.58</v>
      </c>
      <c r="J107" s="35">
        <v>36.67</v>
      </c>
      <c r="K107" s="35">
        <v>17.09</v>
      </c>
      <c r="L107" s="35">
        <v>7.31</v>
      </c>
      <c r="M107" s="35">
        <v>3.35</v>
      </c>
      <c r="N107" s="35"/>
      <c r="O107" s="34">
        <f t="shared" si="6"/>
        <v>2016</v>
      </c>
      <c r="P107" s="35">
        <v>91.8</v>
      </c>
      <c r="Q107" s="35">
        <v>5.16</v>
      </c>
      <c r="R107" s="35">
        <v>1.75</v>
      </c>
      <c r="S107" s="35">
        <v>0.61</v>
      </c>
      <c r="T107" s="35">
        <v>0.68</v>
      </c>
      <c r="U107" s="35"/>
      <c r="V107" s="34">
        <f t="shared" si="7"/>
        <v>2016</v>
      </c>
      <c r="W107" s="35">
        <v>83.46</v>
      </c>
      <c r="X107" s="35">
        <v>11.74</v>
      </c>
      <c r="Y107" s="35">
        <v>2.82</v>
      </c>
      <c r="Z107" s="35">
        <v>0.82</v>
      </c>
      <c r="AA107" s="35">
        <v>1.1599999999999999</v>
      </c>
      <c r="AB107" s="35"/>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BY107" s="102"/>
      <c r="BZ107" s="102"/>
      <c r="CA107" s="102"/>
    </row>
    <row r="108" spans="1:79">
      <c r="A108" s="34">
        <f t="shared" si="4"/>
        <v>2017</v>
      </c>
      <c r="B108" s="35">
        <v>42.04</v>
      </c>
      <c r="C108" s="35">
        <v>38.75</v>
      </c>
      <c r="D108" s="35">
        <v>10.94</v>
      </c>
      <c r="E108" s="35">
        <v>4.9400000000000004</v>
      </c>
      <c r="F108" s="35">
        <v>3.32</v>
      </c>
      <c r="G108" s="35"/>
      <c r="H108" s="34">
        <f t="shared" si="5"/>
        <v>2017</v>
      </c>
      <c r="I108" s="35">
        <v>35.200000000000003</v>
      </c>
      <c r="J108" s="35">
        <v>39.340000000000003</v>
      </c>
      <c r="K108" s="35">
        <v>14.7</v>
      </c>
      <c r="L108" s="35">
        <v>7.07</v>
      </c>
      <c r="M108" s="35">
        <v>3.68</v>
      </c>
      <c r="N108" s="35"/>
      <c r="O108" s="34">
        <f t="shared" si="6"/>
        <v>2017</v>
      </c>
      <c r="P108" s="35">
        <v>91.92</v>
      </c>
      <c r="Q108" s="35">
        <v>5.01</v>
      </c>
      <c r="R108" s="35">
        <v>1.85</v>
      </c>
      <c r="S108" s="35">
        <v>0.55000000000000004</v>
      </c>
      <c r="T108" s="35">
        <v>0.67</v>
      </c>
      <c r="U108" s="35"/>
      <c r="V108" s="34">
        <f t="shared" si="7"/>
        <v>2017</v>
      </c>
      <c r="W108" s="35">
        <v>82.75</v>
      </c>
      <c r="X108" s="35">
        <v>12.04</v>
      </c>
      <c r="Y108" s="35">
        <v>3.13</v>
      </c>
      <c r="Z108" s="35">
        <v>0.86</v>
      </c>
      <c r="AA108" s="35">
        <v>1.22</v>
      </c>
      <c r="AB108" s="35"/>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2"/>
      <c r="BR108" s="102"/>
      <c r="BS108" s="102"/>
      <c r="BT108" s="102"/>
      <c r="BU108" s="102"/>
      <c r="BV108" s="102"/>
      <c r="BW108" s="102"/>
      <c r="BX108" s="102"/>
      <c r="BY108" s="102"/>
      <c r="BZ108" s="102"/>
      <c r="CA108" s="102"/>
    </row>
    <row r="109" spans="1:79">
      <c r="A109" s="34">
        <f t="shared" si="4"/>
        <v>2018</v>
      </c>
      <c r="B109" s="35">
        <v>42.2</v>
      </c>
      <c r="C109" s="35">
        <v>35.5</v>
      </c>
      <c r="D109" s="35">
        <v>13</v>
      </c>
      <c r="E109" s="35">
        <v>5.92</v>
      </c>
      <c r="F109" s="35">
        <v>3.37</v>
      </c>
      <c r="G109" s="35"/>
      <c r="H109" s="34">
        <f t="shared" si="5"/>
        <v>2018</v>
      </c>
      <c r="I109" s="35">
        <v>37.450000000000003</v>
      </c>
      <c r="J109" s="35">
        <v>31.58</v>
      </c>
      <c r="K109" s="35">
        <v>18.63</v>
      </c>
      <c r="L109" s="35">
        <v>8.82</v>
      </c>
      <c r="M109" s="35">
        <v>3.52</v>
      </c>
      <c r="N109" s="35"/>
      <c r="O109" s="34">
        <f t="shared" si="6"/>
        <v>2018</v>
      </c>
      <c r="P109" s="35">
        <v>92.13</v>
      </c>
      <c r="Q109" s="35">
        <v>4.76</v>
      </c>
      <c r="R109" s="35">
        <v>1.81</v>
      </c>
      <c r="S109" s="35">
        <v>0.65</v>
      </c>
      <c r="T109" s="35">
        <v>0.65</v>
      </c>
      <c r="U109" s="35"/>
      <c r="V109" s="34">
        <f t="shared" si="7"/>
        <v>2018</v>
      </c>
      <c r="W109" s="35">
        <v>82.14</v>
      </c>
      <c r="X109" s="35">
        <v>12.07</v>
      </c>
      <c r="Y109" s="35">
        <v>3.43</v>
      </c>
      <c r="Z109" s="35">
        <v>1.01</v>
      </c>
      <c r="AA109" s="35">
        <v>1.35</v>
      </c>
      <c r="AB109" s="35"/>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A109" s="102"/>
    </row>
    <row r="110" spans="1:79">
      <c r="A110" s="34">
        <f t="shared" si="4"/>
        <v>2019</v>
      </c>
      <c r="B110" s="35">
        <v>41.71</v>
      </c>
      <c r="C110" s="35">
        <v>35.94</v>
      </c>
      <c r="D110" s="35">
        <v>12.64</v>
      </c>
      <c r="E110" s="35">
        <v>6.38</v>
      </c>
      <c r="F110" s="35">
        <v>3.33</v>
      </c>
      <c r="G110" s="35"/>
      <c r="H110" s="34">
        <f t="shared" si="5"/>
        <v>2019</v>
      </c>
      <c r="I110" s="35">
        <v>36.549999999999997</v>
      </c>
      <c r="J110" s="35">
        <v>32.08</v>
      </c>
      <c r="K110" s="35">
        <v>17.96</v>
      </c>
      <c r="L110" s="35">
        <v>9.6300000000000008</v>
      </c>
      <c r="M110" s="35">
        <v>3.78</v>
      </c>
      <c r="N110" s="35"/>
      <c r="O110" s="34">
        <f t="shared" si="6"/>
        <v>2019</v>
      </c>
      <c r="P110" s="35">
        <v>91.63</v>
      </c>
      <c r="Q110" s="35">
        <v>5.0199999999999996</v>
      </c>
      <c r="R110" s="35">
        <v>1.92</v>
      </c>
      <c r="S110" s="35">
        <v>0.8</v>
      </c>
      <c r="T110" s="35">
        <v>0.64</v>
      </c>
      <c r="U110" s="35"/>
      <c r="V110" s="34">
        <f t="shared" si="7"/>
        <v>2019</v>
      </c>
      <c r="W110" s="35">
        <v>82.63</v>
      </c>
      <c r="X110" s="35">
        <v>11.46</v>
      </c>
      <c r="Y110" s="35">
        <v>3.43</v>
      </c>
      <c r="Z110" s="35">
        <v>1.2</v>
      </c>
      <c r="AA110" s="35">
        <v>1.28</v>
      </c>
      <c r="AB110" s="35"/>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c r="BY110" s="102"/>
      <c r="BZ110" s="102"/>
      <c r="CA110" s="102"/>
    </row>
    <row r="111" spans="1:79">
      <c r="A111" s="34">
        <f t="shared" si="4"/>
        <v>2020</v>
      </c>
      <c r="B111" s="35">
        <v>42.63</v>
      </c>
      <c r="C111" s="35">
        <v>38.409999999999997</v>
      </c>
      <c r="D111" s="35">
        <v>11.74</v>
      </c>
      <c r="E111" s="35">
        <v>4.55</v>
      </c>
      <c r="F111" s="35">
        <v>2.67</v>
      </c>
      <c r="G111" s="35"/>
      <c r="H111" s="34">
        <f t="shared" si="5"/>
        <v>2020</v>
      </c>
      <c r="I111" s="35">
        <v>38.369999999999997</v>
      </c>
      <c r="J111" s="35">
        <v>35.74</v>
      </c>
      <c r="K111" s="35">
        <v>16.48</v>
      </c>
      <c r="L111" s="35">
        <v>6.56</v>
      </c>
      <c r="M111" s="35">
        <v>2.85</v>
      </c>
      <c r="N111" s="35"/>
      <c r="O111" s="34">
        <f t="shared" si="6"/>
        <v>2020</v>
      </c>
      <c r="P111" s="35">
        <v>91.87</v>
      </c>
      <c r="Q111" s="35">
        <v>5</v>
      </c>
      <c r="R111" s="35">
        <v>1.83</v>
      </c>
      <c r="S111" s="35">
        <v>0.67</v>
      </c>
      <c r="T111" s="35">
        <v>0.64</v>
      </c>
      <c r="U111" s="35"/>
      <c r="V111" s="34">
        <f t="shared" si="7"/>
        <v>2020</v>
      </c>
      <c r="W111" s="35">
        <v>83.98</v>
      </c>
      <c r="X111" s="35">
        <v>10.86</v>
      </c>
      <c r="Y111" s="35">
        <v>3.09</v>
      </c>
      <c r="Z111" s="35">
        <v>0.92</v>
      </c>
      <c r="AA111" s="35">
        <v>1.1499999999999999</v>
      </c>
      <c r="AB111" s="35"/>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row>
    <row r="112" spans="1:79">
      <c r="A112" s="34">
        <f t="shared" si="4"/>
        <v>2021</v>
      </c>
      <c r="B112" s="35">
        <v>42.22</v>
      </c>
      <c r="C112" s="35">
        <v>39.15</v>
      </c>
      <c r="D112" s="35">
        <v>11.81</v>
      </c>
      <c r="E112" s="35">
        <v>3.57</v>
      </c>
      <c r="F112" s="35">
        <v>3.25</v>
      </c>
      <c r="G112" s="35"/>
      <c r="H112" s="34">
        <f t="shared" si="5"/>
        <v>2021</v>
      </c>
      <c r="I112" s="35">
        <v>39.14</v>
      </c>
      <c r="J112" s="35">
        <v>37.92</v>
      </c>
      <c r="K112" s="35">
        <v>14.64</v>
      </c>
      <c r="L112" s="35">
        <v>4.6399999999999997</v>
      </c>
      <c r="M112" s="35">
        <v>3.65</v>
      </c>
      <c r="N112" s="35"/>
      <c r="O112" s="34">
        <f t="shared" si="6"/>
        <v>2021</v>
      </c>
      <c r="P112" s="35">
        <v>89.79</v>
      </c>
      <c r="Q112" s="35">
        <v>6.7</v>
      </c>
      <c r="R112" s="35">
        <v>2.23</v>
      </c>
      <c r="S112" s="35">
        <v>0.51</v>
      </c>
      <c r="T112" s="35">
        <v>0.77</v>
      </c>
      <c r="U112" s="35"/>
      <c r="V112" s="34">
        <f t="shared" si="7"/>
        <v>2021</v>
      </c>
      <c r="W112" s="35">
        <v>82.42</v>
      </c>
      <c r="X112" s="35">
        <v>12.26</v>
      </c>
      <c r="Y112" s="35">
        <v>3.47</v>
      </c>
      <c r="Z112" s="35">
        <v>0.68</v>
      </c>
      <c r="AA112" s="35">
        <v>1.1599999999999999</v>
      </c>
      <c r="AB112" s="35"/>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02"/>
    </row>
    <row r="113" spans="1:79">
      <c r="A113" s="34">
        <f t="shared" si="4"/>
        <v>2022</v>
      </c>
      <c r="B113" s="35">
        <v>35.72</v>
      </c>
      <c r="C113" s="35">
        <v>43.12</v>
      </c>
      <c r="D113" s="35">
        <v>12.91</v>
      </c>
      <c r="E113" s="35">
        <v>4.37</v>
      </c>
      <c r="F113" s="35">
        <v>3.88</v>
      </c>
      <c r="G113" s="35"/>
      <c r="H113" s="34">
        <f t="shared" si="5"/>
        <v>2022</v>
      </c>
      <c r="I113" s="35">
        <v>29.55</v>
      </c>
      <c r="J113" s="35">
        <v>43.58</v>
      </c>
      <c r="K113" s="35">
        <v>17.23</v>
      </c>
      <c r="L113" s="35">
        <v>5.55</v>
      </c>
      <c r="M113" s="35">
        <v>4.09</v>
      </c>
      <c r="N113" s="35"/>
      <c r="O113" s="34">
        <f t="shared" si="6"/>
        <v>2022</v>
      </c>
      <c r="P113" s="35">
        <v>91.21</v>
      </c>
      <c r="Q113" s="35">
        <v>5.36</v>
      </c>
      <c r="R113" s="35">
        <v>2.0499999999999998</v>
      </c>
      <c r="S113" s="35">
        <v>0.59</v>
      </c>
      <c r="T113" s="35">
        <v>0.79</v>
      </c>
      <c r="U113" s="35"/>
      <c r="V113" s="34">
        <f t="shared" si="7"/>
        <v>2022</v>
      </c>
      <c r="W113" s="35">
        <v>81.55</v>
      </c>
      <c r="X113" s="35">
        <v>12.76</v>
      </c>
      <c r="Y113" s="35">
        <v>3.48</v>
      </c>
      <c r="Z113" s="35">
        <v>0.84</v>
      </c>
      <c r="AA113" s="35">
        <v>1.37</v>
      </c>
      <c r="AB113" s="35"/>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c r="BY113" s="102"/>
      <c r="BZ113" s="102"/>
      <c r="CA113" s="102"/>
    </row>
    <row r="114" spans="1:79">
      <c r="A114" s="34">
        <f t="shared" si="4"/>
        <v>2023</v>
      </c>
      <c r="B114" s="35"/>
      <c r="C114" s="35"/>
      <c r="D114" s="35"/>
      <c r="E114" s="35"/>
      <c r="F114" s="35"/>
      <c r="G114" s="35"/>
      <c r="H114" s="34">
        <f t="shared" si="5"/>
        <v>2023</v>
      </c>
      <c r="I114" s="35"/>
      <c r="J114" s="35"/>
      <c r="K114" s="35"/>
      <c r="L114" s="35"/>
      <c r="M114" s="35"/>
      <c r="N114" s="35"/>
      <c r="O114" s="34">
        <f t="shared" si="6"/>
        <v>2023</v>
      </c>
      <c r="P114" s="35"/>
      <c r="Q114" s="35"/>
      <c r="R114" s="35"/>
      <c r="S114" s="35"/>
      <c r="T114" s="35"/>
      <c r="U114" s="35"/>
      <c r="V114" s="34">
        <f t="shared" si="7"/>
        <v>2023</v>
      </c>
      <c r="W114" s="35"/>
      <c r="X114" s="35"/>
      <c r="Y114" s="35"/>
      <c r="Z114" s="35"/>
      <c r="AA114" s="35"/>
      <c r="AB114" s="35"/>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row>
    <row r="115" spans="1:79">
      <c r="A115" s="34">
        <f t="shared" si="4"/>
        <v>2024</v>
      </c>
      <c r="B115" s="35"/>
      <c r="C115" s="35"/>
      <c r="D115" s="35"/>
      <c r="E115" s="35"/>
      <c r="F115" s="35"/>
      <c r="G115" s="35"/>
      <c r="H115" s="34">
        <f t="shared" si="5"/>
        <v>2024</v>
      </c>
      <c r="I115" s="35"/>
      <c r="J115" s="35"/>
      <c r="K115" s="35"/>
      <c r="L115" s="35"/>
      <c r="M115" s="35"/>
      <c r="N115" s="35"/>
      <c r="O115" s="34">
        <f t="shared" si="6"/>
        <v>2024</v>
      </c>
      <c r="P115" s="35"/>
      <c r="Q115" s="35"/>
      <c r="R115" s="35"/>
      <c r="S115" s="35"/>
      <c r="T115" s="35"/>
      <c r="U115" s="35"/>
      <c r="V115" s="34">
        <f t="shared" si="7"/>
        <v>2024</v>
      </c>
      <c r="W115" s="35"/>
      <c r="X115" s="35"/>
      <c r="Y115" s="35"/>
      <c r="Z115" s="35"/>
      <c r="AA115" s="35"/>
      <c r="AB115" s="35"/>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c r="BY115" s="102"/>
      <c r="BZ115" s="102"/>
      <c r="CA115" s="102"/>
    </row>
    <row r="116" spans="1:79">
      <c r="A116" s="34"/>
      <c r="B116" s="35"/>
      <c r="C116" s="35"/>
      <c r="D116" s="35"/>
      <c r="E116" s="35"/>
      <c r="F116" s="35"/>
      <c r="G116" s="35"/>
      <c r="H116" s="34"/>
      <c r="I116" s="35"/>
      <c r="J116" s="35"/>
      <c r="K116" s="35"/>
      <c r="L116" s="35"/>
      <c r="M116" s="35"/>
      <c r="N116" s="35"/>
      <c r="O116" s="34"/>
      <c r="P116" s="35"/>
      <c r="Q116" s="35"/>
      <c r="R116" s="35"/>
      <c r="S116" s="35"/>
      <c r="T116" s="35"/>
      <c r="U116" s="35"/>
      <c r="V116" s="34"/>
      <c r="W116" s="35"/>
      <c r="X116" s="35"/>
      <c r="Y116" s="35"/>
      <c r="Z116" s="35"/>
      <c r="AA116" s="35"/>
      <c r="AB116" s="35"/>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c r="BN116" s="102"/>
      <c r="BO116" s="102"/>
      <c r="BP116" s="102"/>
      <c r="BQ116" s="102"/>
      <c r="BR116" s="102"/>
      <c r="BS116" s="102"/>
      <c r="BT116" s="102"/>
      <c r="BU116" s="102"/>
      <c r="BV116" s="102"/>
      <c r="BW116" s="102"/>
      <c r="BX116" s="102"/>
      <c r="BY116" s="102"/>
      <c r="BZ116" s="102"/>
      <c r="CA116" s="102"/>
    </row>
    <row r="117" spans="1:79" ht="6" customHeight="1">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row>
    <row r="118" spans="1:79">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02"/>
      <c r="BH118" s="102"/>
      <c r="BI118" s="102"/>
      <c r="BJ118" s="102"/>
      <c r="BK118" s="102"/>
      <c r="BL118" s="102"/>
      <c r="BM118" s="102"/>
      <c r="BN118" s="102"/>
      <c r="BO118" s="102"/>
      <c r="BP118" s="102"/>
      <c r="BQ118" s="102"/>
      <c r="BR118" s="102"/>
      <c r="BS118" s="102"/>
      <c r="BT118" s="102"/>
    </row>
    <row r="119" spans="1:79">
      <c r="A119" s="57" t="s">
        <v>162</v>
      </c>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row>
    <row r="120" spans="1:79">
      <c r="A120" s="57" t="s">
        <v>224</v>
      </c>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row>
    <row r="121" spans="1:79">
      <c r="A121" s="57" t="s">
        <v>225</v>
      </c>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c r="BS121" s="102"/>
      <c r="BT121" s="102"/>
    </row>
    <row r="122" spans="1:79">
      <c r="A122" s="57" t="s">
        <v>226</v>
      </c>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row>
    <row r="123" spans="1:79">
      <c r="A123" s="57" t="s">
        <v>227</v>
      </c>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c r="BN123" s="102"/>
      <c r="BO123" s="102"/>
      <c r="BP123" s="102"/>
      <c r="BQ123" s="102"/>
      <c r="BR123" s="102"/>
      <c r="BS123" s="102"/>
      <c r="BT123" s="102"/>
    </row>
    <row r="124" spans="1:79">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102"/>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c r="BM124" s="102"/>
      <c r="BN124" s="102"/>
      <c r="BO124" s="102"/>
      <c r="BP124" s="102"/>
      <c r="BQ124" s="102"/>
      <c r="BR124" s="102"/>
      <c r="BS124" s="102"/>
      <c r="BT124" s="102"/>
    </row>
    <row r="125" spans="1:79">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102"/>
      <c r="AC125" s="102"/>
      <c r="AD125" s="102"/>
      <c r="AE125" s="102"/>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c r="BJ125" s="102"/>
      <c r="BK125" s="102"/>
      <c r="BL125" s="102"/>
      <c r="BM125" s="102"/>
      <c r="BN125" s="102"/>
      <c r="BO125" s="102"/>
      <c r="BP125" s="102"/>
      <c r="BQ125" s="102"/>
      <c r="BR125" s="102"/>
      <c r="BS125" s="102"/>
      <c r="BT125" s="102"/>
    </row>
    <row r="126" spans="1:79">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102"/>
      <c r="BT126" s="102"/>
    </row>
    <row r="127" spans="1:79">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102"/>
      <c r="BN127" s="102"/>
      <c r="BO127" s="102"/>
      <c r="BP127" s="102"/>
      <c r="BQ127" s="102"/>
      <c r="BR127" s="102"/>
      <c r="BS127" s="102"/>
      <c r="BT127" s="102"/>
    </row>
    <row r="128" spans="1:79">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row>
    <row r="129" spans="1:72">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row>
    <row r="130" spans="1:72">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102"/>
      <c r="AC130" s="102"/>
      <c r="AD130" s="102"/>
      <c r="AE130" s="102"/>
      <c r="AF130" s="102"/>
      <c r="AG130" s="102"/>
      <c r="AH130" s="102"/>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c r="BC130" s="102"/>
      <c r="BD130" s="102"/>
      <c r="BE130" s="102"/>
      <c r="BF130" s="102"/>
      <c r="BG130" s="102"/>
      <c r="BH130" s="102"/>
      <c r="BI130" s="102"/>
      <c r="BJ130" s="102"/>
      <c r="BK130" s="102"/>
      <c r="BL130" s="102"/>
      <c r="BM130" s="102"/>
      <c r="BN130" s="102"/>
      <c r="BO130" s="102"/>
      <c r="BP130" s="102"/>
      <c r="BQ130" s="102"/>
      <c r="BR130" s="102"/>
      <c r="BS130" s="102"/>
      <c r="BT130" s="102"/>
    </row>
    <row r="131" spans="1:72">
      <c r="A131" s="102"/>
      <c r="B131" s="102"/>
      <c r="C131" s="102"/>
      <c r="D131" s="102"/>
      <c r="E131" s="102"/>
      <c r="F131" s="102"/>
      <c r="G131" s="102"/>
      <c r="H131" s="102"/>
      <c r="I131" s="102"/>
      <c r="J131" s="102"/>
      <c r="K131" s="102"/>
      <c r="L131" s="102"/>
      <c r="M131" s="102"/>
      <c r="N131" s="102"/>
      <c r="O131" s="102"/>
      <c r="P131" s="34"/>
      <c r="Q131" s="34"/>
      <c r="R131" s="34"/>
      <c r="S131" s="34"/>
      <c r="T131" s="34"/>
      <c r="U131" s="34"/>
      <c r="V131" s="102"/>
      <c r="W131" s="34"/>
      <c r="X131" s="34"/>
      <c r="Y131" s="34"/>
      <c r="Z131" s="34"/>
      <c r="AA131" s="34"/>
      <c r="AB131" s="102"/>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row>
    <row r="132" spans="1:72">
      <c r="A132" s="102"/>
      <c r="B132" s="102"/>
      <c r="C132" s="102"/>
      <c r="D132" s="102"/>
      <c r="E132" s="102"/>
      <c r="F132" s="102"/>
      <c r="G132" s="102"/>
      <c r="H132" s="102"/>
      <c r="I132" s="102"/>
      <c r="J132" s="102"/>
      <c r="K132" s="102"/>
      <c r="L132" s="102"/>
      <c r="M132" s="102"/>
      <c r="N132" s="102"/>
      <c r="O132" s="102"/>
      <c r="P132" s="34"/>
      <c r="Q132" s="34"/>
      <c r="R132" s="34"/>
      <c r="S132" s="34"/>
      <c r="T132" s="34"/>
      <c r="U132" s="34"/>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row>
    <row r="133" spans="1:72">
      <c r="A133" s="102"/>
      <c r="B133" s="102"/>
      <c r="C133" s="102"/>
      <c r="D133" s="102"/>
      <c r="E133" s="102"/>
      <c r="F133" s="102"/>
      <c r="G133" s="102"/>
      <c r="H133" s="102"/>
      <c r="I133" s="102"/>
      <c r="J133" s="102"/>
      <c r="K133" s="102"/>
      <c r="L133" s="102"/>
      <c r="M133" s="102"/>
      <c r="N133" s="102"/>
      <c r="O133" s="102"/>
      <c r="P133" s="34"/>
      <c r="Q133" s="34"/>
      <c r="R133" s="34"/>
      <c r="S133" s="34"/>
      <c r="T133" s="34"/>
      <c r="U133" s="34"/>
      <c r="V133" s="102"/>
      <c r="W133" s="102"/>
      <c r="X133" s="102"/>
      <c r="Y133" s="102"/>
      <c r="Z133" s="102"/>
      <c r="AA133" s="102"/>
      <c r="AB133" s="102"/>
      <c r="AC133" s="102"/>
      <c r="AD133" s="102"/>
      <c r="AE133" s="102"/>
      <c r="AF133" s="102"/>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02"/>
      <c r="BB133" s="102"/>
      <c r="BC133" s="102"/>
      <c r="BD133" s="102"/>
      <c r="BE133" s="102"/>
      <c r="BF133" s="102"/>
      <c r="BG133" s="102"/>
      <c r="BH133" s="102"/>
      <c r="BI133" s="102"/>
      <c r="BJ133" s="102"/>
      <c r="BK133" s="102"/>
      <c r="BL133" s="102"/>
      <c r="BM133" s="102"/>
      <c r="BN133" s="102"/>
      <c r="BO133" s="102"/>
      <c r="BP133" s="102"/>
      <c r="BQ133" s="102"/>
      <c r="BR133" s="102"/>
      <c r="BS133" s="102"/>
      <c r="BT133" s="102"/>
    </row>
    <row r="134" spans="1:72">
      <c r="A134" s="102"/>
      <c r="B134" s="102"/>
      <c r="C134" s="102"/>
      <c r="D134" s="102"/>
      <c r="E134" s="102"/>
      <c r="F134" s="102"/>
      <c r="G134" s="102"/>
      <c r="H134" s="102"/>
      <c r="I134" s="102"/>
      <c r="J134" s="102"/>
      <c r="K134" s="102"/>
      <c r="L134" s="102"/>
      <c r="M134" s="102"/>
      <c r="N134" s="102"/>
      <c r="O134" s="102"/>
      <c r="P134" s="34"/>
      <c r="Q134" s="34"/>
      <c r="R134" s="34"/>
      <c r="S134" s="34"/>
      <c r="T134" s="34"/>
      <c r="U134" s="34"/>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row>
    <row r="135" spans="1:72">
      <c r="A135" s="102"/>
      <c r="B135" s="102"/>
      <c r="C135" s="102"/>
      <c r="D135" s="102"/>
      <c r="E135" s="102"/>
      <c r="F135" s="102"/>
      <c r="G135" s="102"/>
      <c r="H135" s="102"/>
      <c r="I135" s="102"/>
      <c r="J135" s="102"/>
      <c r="K135" s="102"/>
      <c r="L135" s="102"/>
      <c r="M135" s="102"/>
      <c r="N135" s="102"/>
      <c r="O135" s="102"/>
      <c r="P135" s="34"/>
      <c r="Q135" s="34"/>
      <c r="R135" s="34"/>
      <c r="S135" s="34"/>
      <c r="T135" s="34"/>
      <c r="U135" s="34"/>
      <c r="V135" s="102"/>
      <c r="W135" s="102"/>
      <c r="X135" s="102"/>
      <c r="Y135" s="102"/>
      <c r="Z135" s="102"/>
      <c r="AA135" s="102"/>
      <c r="AB135" s="102"/>
      <c r="AC135" s="102"/>
      <c r="AD135" s="102"/>
      <c r="AE135" s="102"/>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row>
    <row r="136" spans="1:72">
      <c r="A136" s="102"/>
      <c r="B136" s="102"/>
      <c r="C136" s="102"/>
      <c r="D136" s="102"/>
      <c r="E136" s="102"/>
      <c r="F136" s="102"/>
      <c r="G136" s="102"/>
      <c r="H136" s="102"/>
      <c r="I136" s="102"/>
      <c r="J136" s="102"/>
      <c r="K136" s="102"/>
      <c r="L136" s="102"/>
      <c r="M136" s="102"/>
      <c r="N136" s="102"/>
      <c r="O136" s="102"/>
      <c r="P136" s="34"/>
      <c r="Q136" s="34"/>
      <c r="R136" s="34"/>
      <c r="S136" s="34"/>
      <c r="T136" s="34"/>
      <c r="U136" s="34"/>
      <c r="V136" s="102"/>
      <c r="W136" s="102"/>
      <c r="X136" s="102"/>
      <c r="Y136" s="102"/>
      <c r="Z136" s="102"/>
      <c r="AA136" s="102"/>
      <c r="AB136" s="102"/>
      <c r="AC136" s="102"/>
      <c r="AD136" s="102"/>
      <c r="AE136" s="102"/>
      <c r="AF136" s="102"/>
      <c r="AG136" s="102"/>
      <c r="AH136" s="102"/>
      <c r="AI136" s="102"/>
      <c r="AJ136" s="102"/>
      <c r="AK136" s="102"/>
      <c r="AL136" s="102"/>
      <c r="AM136" s="102"/>
      <c r="AN136" s="102"/>
      <c r="AO136" s="102"/>
      <c r="AP136" s="102"/>
      <c r="AQ136" s="102"/>
      <c r="AR136" s="102"/>
      <c r="AS136" s="102"/>
      <c r="AT136" s="102"/>
      <c r="AU136" s="102"/>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row>
    <row r="137" spans="1:72">
      <c r="A137" s="102"/>
      <c r="B137" s="102"/>
      <c r="C137" s="102"/>
      <c r="D137" s="102"/>
      <c r="E137" s="102"/>
      <c r="F137" s="102"/>
      <c r="G137" s="102"/>
      <c r="H137" s="102"/>
      <c r="I137" s="102"/>
      <c r="J137" s="102"/>
      <c r="K137" s="102"/>
      <c r="L137" s="102"/>
      <c r="M137" s="102"/>
      <c r="N137" s="102"/>
      <c r="O137" s="102"/>
      <c r="P137" s="34"/>
      <c r="Q137" s="34"/>
      <c r="R137" s="34"/>
      <c r="S137" s="34"/>
      <c r="T137" s="34"/>
      <c r="U137" s="34"/>
      <c r="V137" s="102"/>
      <c r="W137" s="102"/>
      <c r="X137" s="102"/>
      <c r="Y137" s="102"/>
      <c r="Z137" s="102"/>
      <c r="AA137" s="102"/>
      <c r="AB137" s="102"/>
      <c r="AC137" s="102"/>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row>
    <row r="138" spans="1:72">
      <c r="A138" s="102"/>
      <c r="B138" s="102"/>
      <c r="C138" s="102"/>
      <c r="D138" s="102"/>
      <c r="E138" s="102"/>
      <c r="F138" s="102"/>
      <c r="G138" s="102"/>
      <c r="H138" s="102"/>
      <c r="I138" s="102"/>
      <c r="J138" s="102"/>
      <c r="K138" s="102"/>
      <c r="L138" s="102"/>
      <c r="M138" s="102"/>
      <c r="N138" s="102"/>
      <c r="O138" s="102"/>
      <c r="P138" s="34"/>
      <c r="Q138" s="34"/>
      <c r="R138" s="34"/>
      <c r="S138" s="34"/>
      <c r="T138" s="34"/>
      <c r="U138" s="34"/>
      <c r="V138" s="102"/>
      <c r="W138" s="102"/>
      <c r="X138" s="102"/>
      <c r="Y138" s="102"/>
      <c r="Z138" s="102"/>
      <c r="AA138" s="102"/>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row>
    <row r="139" spans="1:72">
      <c r="A139" s="102"/>
      <c r="B139" s="102"/>
      <c r="C139" s="102"/>
      <c r="D139" s="102"/>
      <c r="E139" s="102"/>
      <c r="F139" s="102"/>
      <c r="G139" s="102"/>
      <c r="H139" s="102"/>
      <c r="I139" s="102"/>
      <c r="J139" s="102"/>
      <c r="K139" s="102"/>
      <c r="L139" s="102"/>
      <c r="M139" s="102"/>
      <c r="N139" s="102"/>
      <c r="O139" s="102"/>
      <c r="P139" s="34"/>
      <c r="Q139" s="34"/>
      <c r="R139" s="34"/>
      <c r="S139" s="34"/>
      <c r="T139" s="34"/>
      <c r="U139" s="34"/>
      <c r="V139" s="102"/>
      <c r="W139" s="102"/>
      <c r="X139" s="102"/>
      <c r="Y139" s="102"/>
      <c r="Z139" s="102"/>
      <c r="AA139" s="102"/>
      <c r="AB139" s="102"/>
      <c r="AC139" s="102"/>
      <c r="AD139" s="102"/>
      <c r="AE139" s="102"/>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row>
    <row r="140" spans="1:72">
      <c r="A140" s="102"/>
      <c r="B140" s="102"/>
      <c r="C140" s="102"/>
      <c r="D140" s="102"/>
      <c r="E140" s="102"/>
      <c r="F140" s="102"/>
      <c r="G140" s="102"/>
      <c r="H140" s="102"/>
      <c r="I140" s="102"/>
      <c r="J140" s="102"/>
      <c r="K140" s="102"/>
      <c r="L140" s="102"/>
      <c r="M140" s="102"/>
      <c r="N140" s="102"/>
      <c r="O140" s="102"/>
      <c r="P140" s="34"/>
      <c r="Q140" s="34"/>
      <c r="R140" s="34"/>
      <c r="S140" s="34"/>
      <c r="T140" s="34"/>
      <c r="U140" s="34"/>
      <c r="V140" s="102"/>
      <c r="W140" s="102"/>
      <c r="X140" s="102"/>
      <c r="Y140" s="102"/>
      <c r="Z140" s="102"/>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row>
    <row r="141" spans="1:72">
      <c r="A141" s="102"/>
      <c r="B141" s="102"/>
      <c r="C141" s="102"/>
      <c r="D141" s="102"/>
      <c r="E141" s="102"/>
      <c r="F141" s="102"/>
      <c r="G141" s="102"/>
      <c r="H141" s="102"/>
      <c r="I141" s="102"/>
      <c r="J141" s="102"/>
      <c r="K141" s="102"/>
      <c r="L141" s="102"/>
      <c r="M141" s="102"/>
      <c r="N141" s="102"/>
      <c r="O141" s="102"/>
      <c r="P141" s="34"/>
      <c r="Q141" s="34"/>
      <c r="R141" s="34"/>
      <c r="S141" s="34"/>
      <c r="T141" s="34"/>
      <c r="U141" s="34"/>
      <c r="V141" s="102"/>
      <c r="W141" s="102"/>
      <c r="X141" s="102"/>
      <c r="Y141" s="102"/>
      <c r="Z141" s="102"/>
      <c r="AA141" s="102"/>
      <c r="AB141" s="102"/>
      <c r="AC141" s="102"/>
      <c r="AD141" s="102"/>
      <c r="AE141" s="102"/>
      <c r="AF141" s="102"/>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row>
    <row r="142" spans="1:72">
      <c r="A142" s="102"/>
      <c r="B142" s="102"/>
      <c r="C142" s="102"/>
      <c r="D142" s="102"/>
      <c r="E142" s="102"/>
      <c r="F142" s="102"/>
      <c r="G142" s="102"/>
      <c r="H142" s="102"/>
      <c r="I142" s="102"/>
      <c r="J142" s="102"/>
      <c r="K142" s="102"/>
      <c r="L142" s="102"/>
      <c r="M142" s="102"/>
      <c r="N142" s="102"/>
      <c r="O142" s="102"/>
      <c r="P142" s="34"/>
      <c r="Q142" s="34"/>
      <c r="R142" s="34"/>
      <c r="S142" s="34"/>
      <c r="T142" s="34"/>
      <c r="U142" s="34"/>
      <c r="V142" s="102"/>
      <c r="W142" s="102"/>
      <c r="X142" s="102"/>
      <c r="Y142" s="102"/>
      <c r="Z142" s="102"/>
      <c r="AA142" s="102"/>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02"/>
      <c r="BP142" s="102"/>
      <c r="BQ142" s="102"/>
      <c r="BR142" s="102"/>
      <c r="BS142" s="102"/>
      <c r="BT142" s="102"/>
    </row>
    <row r="143" spans="1:72">
      <c r="A143" s="102"/>
      <c r="B143" s="102"/>
      <c r="C143" s="102"/>
      <c r="D143" s="102"/>
      <c r="E143" s="102"/>
      <c r="F143" s="102"/>
      <c r="G143" s="102"/>
      <c r="H143" s="102"/>
      <c r="I143" s="102"/>
      <c r="J143" s="102"/>
      <c r="K143" s="102"/>
      <c r="L143" s="102"/>
      <c r="M143" s="102"/>
      <c r="N143" s="102"/>
      <c r="O143" s="102"/>
      <c r="P143" s="34"/>
      <c r="Q143" s="34"/>
      <c r="R143" s="34"/>
      <c r="S143" s="34"/>
      <c r="T143" s="34"/>
      <c r="U143" s="34"/>
      <c r="V143" s="102"/>
      <c r="W143" s="102"/>
      <c r="X143" s="102"/>
      <c r="Y143" s="102"/>
      <c r="Z143" s="102"/>
      <c r="AA143" s="102"/>
      <c r="AB143" s="102"/>
      <c r="AC143" s="102"/>
      <c r="AD143" s="102"/>
      <c r="AE143" s="102"/>
      <c r="AF143" s="102"/>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02"/>
      <c r="BB143" s="102"/>
      <c r="BC143" s="102"/>
      <c r="BD143" s="102"/>
      <c r="BE143" s="102"/>
      <c r="BF143" s="102"/>
      <c r="BG143" s="102"/>
      <c r="BH143" s="102"/>
      <c r="BI143" s="102"/>
      <c r="BJ143" s="102"/>
      <c r="BK143" s="102"/>
      <c r="BL143" s="102"/>
      <c r="BM143" s="102"/>
      <c r="BN143" s="102"/>
      <c r="BO143" s="102"/>
      <c r="BP143" s="102"/>
      <c r="BQ143" s="102"/>
      <c r="BR143" s="102"/>
      <c r="BS143" s="102"/>
      <c r="BT143" s="102"/>
    </row>
    <row r="144" spans="1:72">
      <c r="A144" s="102"/>
      <c r="B144" s="102"/>
      <c r="C144" s="102"/>
      <c r="D144" s="102"/>
      <c r="E144" s="102"/>
      <c r="F144" s="102"/>
      <c r="G144" s="102"/>
      <c r="H144" s="102"/>
      <c r="I144" s="102"/>
      <c r="J144" s="102"/>
      <c r="K144" s="102"/>
      <c r="L144" s="102"/>
      <c r="M144" s="102"/>
      <c r="N144" s="102"/>
      <c r="O144" s="102"/>
      <c r="P144" s="34"/>
      <c r="Q144" s="34"/>
      <c r="R144" s="34"/>
      <c r="S144" s="34"/>
      <c r="T144" s="34"/>
      <c r="U144" s="34"/>
      <c r="V144" s="102"/>
      <c r="W144" s="102"/>
      <c r="X144" s="102"/>
      <c r="Y144" s="102"/>
      <c r="Z144" s="102"/>
      <c r="AA144" s="102"/>
      <c r="AB144" s="102"/>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c r="BJ144" s="102"/>
      <c r="BK144" s="102"/>
      <c r="BL144" s="102"/>
      <c r="BM144" s="102"/>
      <c r="BN144" s="102"/>
      <c r="BO144" s="102"/>
      <c r="BP144" s="102"/>
      <c r="BQ144" s="102"/>
      <c r="BR144" s="102"/>
      <c r="BS144" s="102"/>
      <c r="BT144" s="102"/>
    </row>
    <row r="145" spans="1:72">
      <c r="A145" s="102"/>
      <c r="B145" s="102"/>
      <c r="C145" s="102"/>
      <c r="D145" s="102"/>
      <c r="E145" s="102"/>
      <c r="F145" s="102"/>
      <c r="G145" s="102"/>
      <c r="H145" s="102"/>
      <c r="I145" s="102"/>
      <c r="J145" s="102"/>
      <c r="K145" s="102"/>
      <c r="L145" s="102"/>
      <c r="M145" s="102"/>
      <c r="N145" s="102"/>
      <c r="O145" s="102"/>
      <c r="P145" s="34"/>
      <c r="Q145" s="34"/>
      <c r="R145" s="34"/>
      <c r="S145" s="34"/>
      <c r="T145" s="34"/>
      <c r="U145" s="34"/>
      <c r="V145" s="102"/>
      <c r="W145" s="102"/>
      <c r="X145" s="102"/>
      <c r="Y145" s="102"/>
      <c r="Z145" s="102"/>
      <c r="AA145" s="102"/>
      <c r="AB145" s="102"/>
      <c r="AC145" s="102"/>
      <c r="AD145" s="102"/>
      <c r="AE145" s="102"/>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row>
    <row r="146" spans="1:72">
      <c r="A146" s="102"/>
      <c r="B146" s="102"/>
      <c r="C146" s="102"/>
      <c r="D146" s="102"/>
      <c r="E146" s="102"/>
      <c r="F146" s="102"/>
      <c r="G146" s="102"/>
      <c r="H146" s="102"/>
      <c r="I146" s="102"/>
      <c r="J146" s="102"/>
      <c r="K146" s="102"/>
      <c r="L146" s="102"/>
      <c r="M146" s="102"/>
      <c r="N146" s="102"/>
      <c r="O146" s="102"/>
      <c r="P146" s="34"/>
      <c r="Q146" s="34"/>
      <c r="R146" s="34"/>
      <c r="S146" s="34"/>
      <c r="T146" s="34"/>
      <c r="U146" s="34"/>
      <c r="V146" s="102"/>
      <c r="W146" s="102"/>
      <c r="X146" s="102"/>
      <c r="Y146" s="102"/>
      <c r="Z146" s="102"/>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row>
    <row r="147" spans="1:72">
      <c r="A147" s="102"/>
      <c r="B147" s="102"/>
      <c r="C147" s="102"/>
      <c r="D147" s="102"/>
      <c r="E147" s="102"/>
      <c r="F147" s="102"/>
      <c r="G147" s="102"/>
      <c r="H147" s="102"/>
      <c r="I147" s="102"/>
      <c r="J147" s="102"/>
      <c r="K147" s="102"/>
      <c r="L147" s="102"/>
      <c r="M147" s="102"/>
      <c r="N147" s="102"/>
      <c r="O147" s="102"/>
      <c r="P147" s="34"/>
      <c r="Q147" s="34"/>
      <c r="R147" s="34"/>
      <c r="S147" s="34"/>
      <c r="T147" s="34"/>
      <c r="U147" s="34"/>
      <c r="V147" s="102"/>
      <c r="W147" s="102"/>
      <c r="X147" s="102"/>
      <c r="Y147" s="102"/>
      <c r="Z147" s="102"/>
      <c r="AA147" s="102"/>
      <c r="AB147" s="102"/>
      <c r="AC147" s="102"/>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row>
    <row r="148" spans="1:72">
      <c r="A148" s="102"/>
      <c r="B148" s="102"/>
      <c r="C148" s="102"/>
      <c r="D148" s="102"/>
      <c r="E148" s="102"/>
      <c r="F148" s="102"/>
      <c r="G148" s="102"/>
      <c r="H148" s="102"/>
      <c r="I148" s="102"/>
      <c r="J148" s="102"/>
      <c r="K148" s="102"/>
      <c r="L148" s="102"/>
      <c r="M148" s="102"/>
      <c r="N148" s="102"/>
      <c r="O148" s="102"/>
      <c r="P148" s="34"/>
      <c r="Q148" s="34"/>
      <c r="R148" s="34"/>
      <c r="S148" s="34"/>
      <c r="T148" s="34"/>
      <c r="U148" s="34"/>
      <c r="V148" s="102"/>
      <c r="W148" s="102"/>
      <c r="X148" s="102"/>
      <c r="Y148" s="102"/>
      <c r="Z148" s="102"/>
      <c r="AA148" s="102"/>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row>
    <row r="149" spans="1:72">
      <c r="A149" s="102"/>
      <c r="B149" s="102"/>
      <c r="C149" s="102"/>
      <c r="D149" s="102"/>
      <c r="E149" s="102"/>
      <c r="F149" s="102"/>
      <c r="G149" s="102"/>
      <c r="H149" s="102"/>
      <c r="I149" s="102"/>
      <c r="J149" s="102"/>
      <c r="K149" s="102"/>
      <c r="L149" s="102"/>
      <c r="M149" s="102"/>
      <c r="N149" s="102"/>
      <c r="O149" s="102"/>
      <c r="P149" s="34"/>
      <c r="Q149" s="34"/>
      <c r="R149" s="34"/>
      <c r="S149" s="34"/>
      <c r="T149" s="34"/>
      <c r="U149" s="34"/>
      <c r="V149" s="102"/>
      <c r="W149" s="102"/>
      <c r="X149" s="102"/>
      <c r="Y149" s="102"/>
      <c r="Z149" s="102"/>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row>
    <row r="150" spans="1:72">
      <c r="A150" s="102"/>
      <c r="B150" s="102"/>
      <c r="C150" s="102"/>
      <c r="D150" s="102"/>
      <c r="E150" s="102"/>
      <c r="F150" s="102"/>
      <c r="G150" s="102"/>
      <c r="H150" s="102"/>
      <c r="I150" s="102"/>
      <c r="J150" s="102"/>
      <c r="K150" s="102"/>
      <c r="L150" s="102"/>
      <c r="M150" s="102"/>
      <c r="N150" s="102"/>
      <c r="O150" s="102"/>
      <c r="P150" s="34"/>
      <c r="Q150" s="34"/>
      <c r="R150" s="34"/>
      <c r="S150" s="34"/>
      <c r="T150" s="34"/>
      <c r="U150" s="34"/>
      <c r="V150" s="102"/>
      <c r="W150" s="102"/>
      <c r="X150" s="102"/>
      <c r="Y150" s="102"/>
      <c r="Z150" s="102"/>
      <c r="AA150" s="102"/>
      <c r="AB150" s="102"/>
      <c r="AC150" s="102"/>
      <c r="AD150" s="102"/>
      <c r="AE150" s="102"/>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c r="BR150" s="102"/>
      <c r="BS150" s="102"/>
      <c r="BT150" s="102"/>
    </row>
    <row r="151" spans="1:72">
      <c r="A151" s="102"/>
      <c r="B151" s="102"/>
      <c r="C151" s="102"/>
      <c r="D151" s="102"/>
      <c r="E151" s="102"/>
      <c r="F151" s="102"/>
      <c r="G151" s="102"/>
      <c r="H151" s="102"/>
      <c r="I151" s="102"/>
      <c r="J151" s="102"/>
      <c r="K151" s="102"/>
      <c r="L151" s="102"/>
      <c r="M151" s="102"/>
      <c r="N151" s="102"/>
      <c r="O151" s="102"/>
      <c r="P151" s="34"/>
      <c r="Q151" s="34"/>
      <c r="R151" s="34"/>
      <c r="S151" s="34"/>
      <c r="T151" s="34"/>
      <c r="U151" s="34"/>
      <c r="V151" s="102"/>
      <c r="W151" s="102"/>
      <c r="X151" s="102"/>
      <c r="Y151" s="102"/>
      <c r="Z151" s="102"/>
      <c r="AA151" s="102"/>
      <c r="AB151" s="102"/>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row>
    <row r="152" spans="1:72">
      <c r="A152" s="102"/>
      <c r="B152" s="102"/>
      <c r="C152" s="102"/>
      <c r="D152" s="102"/>
      <c r="E152" s="102"/>
      <c r="F152" s="102"/>
      <c r="G152" s="102"/>
      <c r="H152" s="102"/>
      <c r="I152" s="102"/>
      <c r="J152" s="102"/>
      <c r="K152" s="102"/>
      <c r="L152" s="102"/>
      <c r="M152" s="102"/>
      <c r="N152" s="102"/>
      <c r="O152" s="102"/>
      <c r="P152" s="34"/>
      <c r="Q152" s="34"/>
      <c r="R152" s="34"/>
      <c r="S152" s="34"/>
      <c r="T152" s="34"/>
      <c r="U152" s="34"/>
      <c r="V152" s="102"/>
      <c r="W152" s="102"/>
      <c r="X152" s="102"/>
      <c r="Y152" s="102"/>
      <c r="Z152" s="102"/>
      <c r="AA152" s="102"/>
      <c r="AB152" s="102"/>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BM152" s="102"/>
      <c r="BN152" s="102"/>
      <c r="BO152" s="102"/>
      <c r="BP152" s="102"/>
      <c r="BQ152" s="102"/>
      <c r="BR152" s="102"/>
      <c r="BS152" s="102"/>
      <c r="BT152" s="102"/>
    </row>
    <row r="153" spans="1:72">
      <c r="A153" s="102"/>
      <c r="B153" s="102"/>
      <c r="C153" s="102"/>
      <c r="D153" s="102"/>
      <c r="E153" s="102"/>
      <c r="F153" s="102"/>
      <c r="G153" s="102"/>
      <c r="H153" s="102"/>
      <c r="I153" s="102"/>
      <c r="J153" s="102"/>
      <c r="K153" s="102"/>
      <c r="L153" s="102"/>
      <c r="M153" s="102"/>
      <c r="N153" s="102"/>
      <c r="O153" s="102"/>
      <c r="P153" s="34"/>
      <c r="Q153" s="34"/>
      <c r="R153" s="34"/>
      <c r="S153" s="34"/>
      <c r="T153" s="34"/>
      <c r="U153" s="34"/>
      <c r="V153" s="102"/>
      <c r="W153" s="102"/>
      <c r="X153" s="102"/>
      <c r="Y153" s="102"/>
      <c r="Z153" s="102"/>
      <c r="AA153" s="102"/>
      <c r="AB153" s="102"/>
      <c r="AC153" s="102"/>
      <c r="AD153" s="102"/>
      <c r="AE153" s="102"/>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row>
    <row r="154" spans="1:72">
      <c r="A154" s="102"/>
      <c r="B154" s="102"/>
      <c r="C154" s="102"/>
      <c r="D154" s="102"/>
      <c r="E154" s="102"/>
      <c r="F154" s="102"/>
      <c r="G154" s="102"/>
      <c r="H154" s="102"/>
      <c r="I154" s="102"/>
      <c r="J154" s="102"/>
      <c r="K154" s="102"/>
      <c r="L154" s="102"/>
      <c r="M154" s="102"/>
      <c r="N154" s="102"/>
      <c r="O154" s="102"/>
      <c r="P154" s="34"/>
      <c r="Q154" s="34"/>
      <c r="R154" s="34"/>
      <c r="S154" s="34"/>
      <c r="T154" s="34"/>
      <c r="U154" s="34"/>
      <c r="V154" s="102"/>
      <c r="W154" s="102"/>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row>
    <row r="155" spans="1:72">
      <c r="A155" s="102"/>
      <c r="B155" s="102"/>
      <c r="C155" s="102"/>
      <c r="D155" s="102"/>
      <c r="E155" s="102"/>
      <c r="F155" s="102"/>
      <c r="G155" s="102"/>
      <c r="H155" s="102"/>
      <c r="I155" s="102"/>
      <c r="J155" s="102"/>
      <c r="K155" s="102"/>
      <c r="L155" s="102"/>
      <c r="M155" s="102"/>
      <c r="N155" s="102"/>
      <c r="O155" s="102"/>
      <c r="P155" s="34"/>
      <c r="Q155" s="34"/>
      <c r="R155" s="34"/>
      <c r="S155" s="34"/>
      <c r="T155" s="34"/>
      <c r="U155" s="34"/>
      <c r="V155" s="102"/>
      <c r="W155" s="102"/>
      <c r="X155" s="102"/>
      <c r="Y155" s="102"/>
      <c r="Z155" s="102"/>
      <c r="AA155" s="102"/>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row>
    <row r="156" spans="1:72">
      <c r="A156" s="102"/>
      <c r="B156" s="102"/>
      <c r="C156" s="102"/>
      <c r="D156" s="102"/>
      <c r="E156" s="102"/>
      <c r="F156" s="102"/>
      <c r="G156" s="102"/>
      <c r="H156" s="102"/>
      <c r="I156" s="102"/>
      <c r="J156" s="102"/>
      <c r="K156" s="102"/>
      <c r="L156" s="102"/>
      <c r="M156" s="102"/>
      <c r="N156" s="102"/>
      <c r="O156" s="102"/>
      <c r="P156" s="34"/>
      <c r="Q156" s="34"/>
      <c r="R156" s="34"/>
      <c r="S156" s="34"/>
      <c r="T156" s="34"/>
      <c r="U156" s="34"/>
      <c r="V156" s="102"/>
      <c r="W156" s="102"/>
      <c r="X156" s="102"/>
      <c r="Y156" s="102"/>
      <c r="Z156" s="102"/>
      <c r="AA156" s="102"/>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row>
    <row r="157" spans="1:72">
      <c r="A157" s="102"/>
      <c r="B157" s="102"/>
      <c r="C157" s="102"/>
      <c r="D157" s="102"/>
      <c r="E157" s="102"/>
      <c r="F157" s="102"/>
      <c r="G157" s="102"/>
      <c r="H157" s="102"/>
      <c r="I157" s="102"/>
      <c r="J157" s="102"/>
      <c r="K157" s="102"/>
      <c r="L157" s="102"/>
      <c r="M157" s="102"/>
      <c r="N157" s="102"/>
      <c r="O157" s="102"/>
      <c r="P157" s="34"/>
      <c r="Q157" s="34"/>
      <c r="R157" s="34"/>
      <c r="S157" s="34"/>
      <c r="T157" s="34"/>
      <c r="U157" s="34"/>
      <c r="V157" s="102"/>
      <c r="W157" s="102"/>
      <c r="X157" s="102"/>
      <c r="Y157" s="102"/>
      <c r="Z157" s="102"/>
      <c r="AA157" s="102"/>
      <c r="AB157" s="102"/>
      <c r="AC157" s="102"/>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2"/>
      <c r="BG157" s="102"/>
      <c r="BH157" s="102"/>
      <c r="BI157" s="102"/>
      <c r="BJ157" s="102"/>
      <c r="BK157" s="102"/>
      <c r="BL157" s="102"/>
      <c r="BM157" s="102"/>
      <c r="BN157" s="102"/>
      <c r="BO157" s="102"/>
      <c r="BP157" s="102"/>
      <c r="BQ157" s="102"/>
      <c r="BR157" s="102"/>
      <c r="BS157" s="102"/>
      <c r="BT157" s="102"/>
    </row>
    <row r="158" spans="1:72">
      <c r="A158" s="102"/>
      <c r="B158" s="102"/>
      <c r="C158" s="102"/>
      <c r="D158" s="102"/>
      <c r="E158" s="102"/>
      <c r="F158" s="102"/>
      <c r="G158" s="102"/>
      <c r="H158" s="102"/>
      <c r="I158" s="102"/>
      <c r="J158" s="102"/>
      <c r="K158" s="102"/>
      <c r="L158" s="102"/>
      <c r="M158" s="102"/>
      <c r="N158" s="102"/>
      <c r="O158" s="102"/>
      <c r="P158" s="34"/>
      <c r="Q158" s="34"/>
      <c r="R158" s="34"/>
      <c r="S158" s="34"/>
      <c r="T158" s="34"/>
      <c r="U158" s="34"/>
      <c r="V158" s="102"/>
      <c r="W158" s="102"/>
      <c r="X158" s="102"/>
      <c r="Y158" s="102"/>
      <c r="Z158" s="102"/>
      <c r="AA158" s="102"/>
      <c r="AB158" s="102"/>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c r="BI158" s="102"/>
      <c r="BJ158" s="102"/>
      <c r="BK158" s="102"/>
      <c r="BL158" s="102"/>
      <c r="BM158" s="102"/>
      <c r="BN158" s="102"/>
      <c r="BO158" s="102"/>
      <c r="BP158" s="102"/>
      <c r="BQ158" s="102"/>
      <c r="BR158" s="102"/>
      <c r="BS158" s="102"/>
      <c r="BT158" s="102"/>
    </row>
    <row r="159" spans="1:72">
      <c r="A159" s="102"/>
      <c r="B159" s="102"/>
      <c r="C159" s="102"/>
      <c r="D159" s="102"/>
      <c r="E159" s="102"/>
      <c r="F159" s="102"/>
      <c r="G159" s="102"/>
      <c r="H159" s="102"/>
      <c r="I159" s="102"/>
      <c r="J159" s="102"/>
      <c r="K159" s="102"/>
      <c r="L159" s="102"/>
      <c r="M159" s="102"/>
      <c r="N159" s="102"/>
      <c r="O159" s="102"/>
      <c r="P159" s="34"/>
      <c r="Q159" s="34"/>
      <c r="R159" s="34"/>
      <c r="S159" s="34"/>
      <c r="T159" s="34"/>
      <c r="U159" s="34"/>
      <c r="V159" s="102"/>
      <c r="W159" s="102"/>
      <c r="X159" s="102"/>
      <c r="Y159" s="102"/>
      <c r="Z159" s="102"/>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c r="BS159" s="102"/>
      <c r="BT159" s="102"/>
    </row>
    <row r="160" spans="1:72">
      <c r="A160" s="102"/>
      <c r="B160" s="102"/>
      <c r="C160" s="102"/>
      <c r="D160" s="102"/>
      <c r="E160" s="102"/>
      <c r="F160" s="102"/>
      <c r="G160" s="102"/>
      <c r="H160" s="102"/>
      <c r="I160" s="102"/>
      <c r="J160" s="102"/>
      <c r="K160" s="102"/>
      <c r="L160" s="102"/>
      <c r="M160" s="102"/>
      <c r="N160" s="102"/>
      <c r="O160" s="102"/>
      <c r="P160" s="34"/>
      <c r="Q160" s="34"/>
      <c r="R160" s="34"/>
      <c r="S160" s="34"/>
      <c r="T160" s="34"/>
      <c r="U160" s="34"/>
      <c r="V160" s="102"/>
      <c r="W160" s="102"/>
      <c r="X160" s="102"/>
      <c r="Y160" s="102"/>
      <c r="Z160" s="102"/>
      <c r="AA160" s="102"/>
      <c r="AB160" s="102"/>
      <c r="AC160" s="102"/>
      <c r="AD160" s="102"/>
      <c r="AE160" s="102"/>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2"/>
      <c r="BG160" s="102"/>
      <c r="BH160" s="102"/>
      <c r="BI160" s="102"/>
      <c r="BJ160" s="102"/>
      <c r="BK160" s="102"/>
      <c r="BL160" s="102"/>
      <c r="BM160" s="102"/>
      <c r="BN160" s="102"/>
      <c r="BO160" s="102"/>
      <c r="BP160" s="102"/>
      <c r="BQ160" s="102"/>
      <c r="BR160" s="102"/>
      <c r="BS160" s="102"/>
      <c r="BT160" s="102"/>
    </row>
    <row r="161" spans="1:72">
      <c r="A161" s="102"/>
      <c r="B161" s="102"/>
      <c r="C161" s="102"/>
      <c r="D161" s="102"/>
      <c r="E161" s="102"/>
      <c r="F161" s="102"/>
      <c r="G161" s="102"/>
      <c r="H161" s="102"/>
      <c r="I161" s="102"/>
      <c r="J161" s="102"/>
      <c r="K161" s="102"/>
      <c r="L161" s="102"/>
      <c r="M161" s="102"/>
      <c r="N161" s="102"/>
      <c r="O161" s="102"/>
      <c r="P161" s="34"/>
      <c r="Q161" s="34"/>
      <c r="R161" s="34"/>
      <c r="S161" s="34"/>
      <c r="T161" s="34"/>
      <c r="U161" s="34"/>
      <c r="V161" s="102"/>
      <c r="W161" s="102"/>
      <c r="X161" s="102"/>
      <c r="Y161" s="102"/>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row>
    <row r="162" spans="1:72">
      <c r="A162" s="102"/>
      <c r="B162" s="102"/>
      <c r="C162" s="102"/>
      <c r="D162" s="102"/>
      <c r="E162" s="102"/>
      <c r="F162" s="102"/>
      <c r="G162" s="102"/>
      <c r="H162" s="102"/>
      <c r="I162" s="102"/>
      <c r="J162" s="102"/>
      <c r="K162" s="102"/>
      <c r="L162" s="102"/>
      <c r="M162" s="102"/>
      <c r="N162" s="102"/>
      <c r="O162" s="102"/>
      <c r="P162" s="34"/>
      <c r="Q162" s="34"/>
      <c r="R162" s="34"/>
      <c r="S162" s="34"/>
      <c r="T162" s="34"/>
      <c r="U162" s="34"/>
      <c r="V162" s="102"/>
      <c r="W162" s="102"/>
      <c r="X162" s="102"/>
      <c r="Y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row>
    <row r="163" spans="1:72">
      <c r="A163" s="102"/>
      <c r="B163" s="102"/>
      <c r="C163" s="102"/>
      <c r="D163" s="102"/>
      <c r="E163" s="102"/>
      <c r="F163" s="102"/>
      <c r="G163" s="102"/>
      <c r="H163" s="102"/>
      <c r="I163" s="102"/>
      <c r="J163" s="102"/>
      <c r="K163" s="102"/>
      <c r="L163" s="102"/>
      <c r="M163" s="102"/>
      <c r="N163" s="102"/>
      <c r="O163" s="102"/>
      <c r="P163" s="34"/>
      <c r="Q163" s="34"/>
      <c r="R163" s="34"/>
      <c r="S163" s="34"/>
      <c r="T163" s="34"/>
      <c r="U163" s="34"/>
      <c r="V163" s="102"/>
      <c r="W163" s="102"/>
      <c r="X163" s="102"/>
      <c r="Y163" s="102"/>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row>
    <row r="164" spans="1:72">
      <c r="A164" s="102"/>
      <c r="B164" s="102"/>
      <c r="C164" s="102"/>
      <c r="D164" s="102"/>
      <c r="E164" s="102"/>
      <c r="F164" s="102"/>
      <c r="G164" s="102"/>
      <c r="H164" s="102"/>
      <c r="I164" s="102"/>
      <c r="J164" s="102"/>
      <c r="K164" s="102"/>
      <c r="L164" s="102"/>
      <c r="M164" s="102"/>
      <c r="N164" s="102"/>
      <c r="O164" s="102"/>
      <c r="P164" s="34"/>
      <c r="Q164" s="34"/>
      <c r="R164" s="34"/>
      <c r="S164" s="34"/>
      <c r="T164" s="34"/>
      <c r="U164" s="34"/>
      <c r="V164" s="102"/>
      <c r="W164" s="102"/>
      <c r="X164" s="102"/>
      <c r="Y164" s="102"/>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row>
    <row r="165" spans="1:72">
      <c r="A165" s="102"/>
      <c r="B165" s="102"/>
      <c r="C165" s="102"/>
      <c r="D165" s="102"/>
      <c r="E165" s="102"/>
      <c r="F165" s="102"/>
      <c r="G165" s="102"/>
      <c r="H165" s="102"/>
      <c r="I165" s="102"/>
      <c r="J165" s="102"/>
      <c r="K165" s="102"/>
      <c r="L165" s="102"/>
      <c r="M165" s="102"/>
      <c r="N165" s="102"/>
      <c r="O165" s="102"/>
      <c r="P165" s="34"/>
      <c r="Q165" s="34"/>
      <c r="R165" s="34"/>
      <c r="S165" s="34"/>
      <c r="T165" s="34"/>
      <c r="U165" s="34"/>
      <c r="V165" s="102"/>
      <c r="W165" s="102"/>
      <c r="X165" s="102"/>
      <c r="Y165" s="102"/>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row>
    <row r="166" spans="1:72">
      <c r="A166" s="102"/>
      <c r="B166" s="102"/>
      <c r="C166" s="102"/>
      <c r="D166" s="102"/>
      <c r="E166" s="102"/>
      <c r="F166" s="102"/>
      <c r="G166" s="102"/>
      <c r="H166" s="102"/>
      <c r="I166" s="102"/>
      <c r="J166" s="102"/>
      <c r="K166" s="102"/>
      <c r="L166" s="102"/>
      <c r="M166" s="102"/>
      <c r="N166" s="102"/>
      <c r="O166" s="102"/>
      <c r="P166" s="34"/>
      <c r="Q166" s="34"/>
      <c r="R166" s="34"/>
      <c r="S166" s="34"/>
      <c r="T166" s="34"/>
      <c r="U166" s="34"/>
      <c r="V166" s="102"/>
      <c r="W166" s="102"/>
      <c r="X166" s="102"/>
      <c r="Y166" s="102"/>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row>
    <row r="167" spans="1:72">
      <c r="A167" s="102"/>
      <c r="B167" s="102"/>
      <c r="C167" s="102"/>
      <c r="D167" s="102"/>
      <c r="E167" s="102"/>
      <c r="F167" s="102"/>
      <c r="G167" s="102"/>
      <c r="H167" s="102"/>
      <c r="I167" s="102"/>
      <c r="J167" s="102"/>
      <c r="K167" s="102"/>
      <c r="L167" s="102"/>
      <c r="M167" s="102"/>
      <c r="N167" s="102"/>
      <c r="O167" s="102"/>
      <c r="P167" s="34"/>
      <c r="Q167" s="34"/>
      <c r="R167" s="34"/>
      <c r="S167" s="34"/>
      <c r="T167" s="34"/>
      <c r="U167" s="34"/>
      <c r="V167" s="102"/>
      <c r="W167" s="102"/>
      <c r="X167" s="102"/>
      <c r="Y167" s="102"/>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row>
    <row r="168" spans="1:72">
      <c r="A168" s="102"/>
      <c r="B168" s="102"/>
      <c r="C168" s="102"/>
      <c r="D168" s="102"/>
      <c r="E168" s="102"/>
      <c r="F168" s="102"/>
      <c r="G168" s="102"/>
      <c r="H168" s="102"/>
      <c r="I168" s="102"/>
      <c r="J168" s="102"/>
      <c r="K168" s="102"/>
      <c r="L168" s="102"/>
      <c r="M168" s="102"/>
      <c r="N168" s="102"/>
      <c r="O168" s="102"/>
      <c r="P168" s="34"/>
      <c r="Q168" s="34"/>
      <c r="R168" s="34"/>
      <c r="S168" s="34"/>
      <c r="T168" s="34"/>
      <c r="U168" s="34"/>
      <c r="V168" s="102"/>
      <c r="W168" s="102"/>
      <c r="X168" s="102"/>
      <c r="Y168" s="102"/>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row>
    <row r="169" spans="1:72">
      <c r="A169" s="102"/>
      <c r="B169" s="102"/>
      <c r="C169" s="102"/>
      <c r="D169" s="102"/>
      <c r="E169" s="102"/>
      <c r="F169" s="102"/>
      <c r="G169" s="102"/>
      <c r="H169" s="102"/>
      <c r="I169" s="102"/>
      <c r="J169" s="102"/>
      <c r="K169" s="102"/>
      <c r="L169" s="102"/>
      <c r="M169" s="102"/>
      <c r="N169" s="102"/>
      <c r="O169" s="102"/>
      <c r="P169" s="34"/>
      <c r="Q169" s="34"/>
      <c r="R169" s="34"/>
      <c r="S169" s="34"/>
      <c r="T169" s="34"/>
      <c r="U169" s="34"/>
      <c r="V169" s="102"/>
      <c r="W169" s="102"/>
      <c r="X169" s="102"/>
      <c r="Y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row>
    <row r="170" spans="1:72">
      <c r="A170" s="102"/>
      <c r="B170" s="102"/>
      <c r="C170" s="102"/>
      <c r="D170" s="102"/>
      <c r="E170" s="102"/>
      <c r="F170" s="102"/>
      <c r="G170" s="102"/>
      <c r="H170" s="102"/>
      <c r="I170" s="102"/>
      <c r="J170" s="102"/>
      <c r="K170" s="102"/>
      <c r="L170" s="102"/>
      <c r="M170" s="102"/>
      <c r="N170" s="102"/>
      <c r="O170" s="102"/>
      <c r="P170" s="34"/>
      <c r="Q170" s="34"/>
      <c r="R170" s="34"/>
      <c r="S170" s="34"/>
      <c r="T170" s="34"/>
      <c r="U170" s="34"/>
      <c r="V170" s="102"/>
      <c r="W170" s="102"/>
      <c r="X170" s="102"/>
      <c r="Y170" s="102"/>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row>
    <row r="171" spans="1:72">
      <c r="A171" s="102"/>
      <c r="B171" s="102"/>
      <c r="C171" s="102"/>
      <c r="D171" s="102"/>
      <c r="E171" s="102"/>
      <c r="F171" s="102"/>
      <c r="G171" s="102"/>
      <c r="H171" s="102"/>
      <c r="I171" s="102"/>
      <c r="J171" s="102"/>
      <c r="K171" s="102"/>
      <c r="L171" s="102"/>
      <c r="M171" s="102"/>
      <c r="N171" s="102"/>
      <c r="O171" s="102"/>
      <c r="P171" s="34"/>
      <c r="Q171" s="34"/>
      <c r="R171" s="34"/>
      <c r="S171" s="34"/>
      <c r="T171" s="34"/>
      <c r="U171" s="34"/>
      <c r="V171" s="102"/>
      <c r="W171" s="102"/>
      <c r="X171" s="102"/>
      <c r="Y171" s="102"/>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row>
    <row r="172" spans="1:72">
      <c r="A172" s="102"/>
      <c r="B172" s="102"/>
      <c r="C172" s="102"/>
      <c r="D172" s="102"/>
      <c r="E172" s="102"/>
      <c r="F172" s="102"/>
      <c r="G172" s="102"/>
      <c r="H172" s="102"/>
      <c r="I172" s="102"/>
      <c r="J172" s="102"/>
      <c r="K172" s="102"/>
      <c r="L172" s="102"/>
      <c r="M172" s="102"/>
      <c r="N172" s="102"/>
      <c r="O172" s="102"/>
      <c r="P172" s="34"/>
      <c r="Q172" s="34"/>
      <c r="R172" s="34"/>
      <c r="S172" s="34"/>
      <c r="T172" s="34"/>
      <c r="U172" s="34"/>
      <c r="V172" s="102"/>
      <c r="W172" s="102"/>
      <c r="X172" s="102"/>
      <c r="Y172" s="102"/>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row>
    <row r="173" spans="1:72">
      <c r="A173" s="102"/>
      <c r="B173" s="102"/>
      <c r="C173" s="102"/>
      <c r="D173" s="102"/>
      <c r="E173" s="102"/>
      <c r="F173" s="102"/>
      <c r="G173" s="102"/>
      <c r="H173" s="102"/>
      <c r="I173" s="102"/>
      <c r="J173" s="102"/>
      <c r="K173" s="102"/>
      <c r="L173" s="102"/>
      <c r="M173" s="102"/>
      <c r="N173" s="102"/>
      <c r="O173" s="102"/>
      <c r="P173" s="34"/>
      <c r="Q173" s="34"/>
      <c r="R173" s="34"/>
      <c r="S173" s="34"/>
      <c r="T173" s="34"/>
      <c r="U173" s="34"/>
      <c r="V173" s="102"/>
      <c r="W173" s="102"/>
      <c r="X173" s="102"/>
      <c r="Y173" s="102"/>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row>
    <row r="174" spans="1:72">
      <c r="A174" s="102"/>
      <c r="B174" s="102"/>
      <c r="C174" s="102"/>
      <c r="D174" s="102"/>
      <c r="E174" s="102"/>
      <c r="F174" s="102"/>
      <c r="G174" s="102"/>
      <c r="H174" s="102"/>
      <c r="I174" s="102"/>
      <c r="J174" s="102"/>
      <c r="K174" s="102"/>
      <c r="L174" s="102"/>
      <c r="M174" s="102"/>
      <c r="N174" s="102"/>
      <c r="O174" s="102"/>
      <c r="P174" s="34"/>
      <c r="Q174" s="34"/>
      <c r="R174" s="34"/>
      <c r="S174" s="34"/>
      <c r="T174" s="34"/>
      <c r="U174" s="34"/>
      <c r="V174" s="102"/>
      <c r="W174" s="102"/>
      <c r="X174" s="102"/>
      <c r="Y174" s="102"/>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row>
    <row r="175" spans="1:72">
      <c r="A175" s="102"/>
      <c r="B175" s="102"/>
      <c r="C175" s="102"/>
      <c r="D175" s="102"/>
      <c r="E175" s="102"/>
      <c r="F175" s="102"/>
      <c r="G175" s="102"/>
      <c r="H175" s="102"/>
      <c r="I175" s="102"/>
      <c r="J175" s="102"/>
      <c r="K175" s="102"/>
      <c r="L175" s="102"/>
      <c r="M175" s="102"/>
      <c r="N175" s="102"/>
      <c r="O175" s="102"/>
      <c r="P175" s="34"/>
      <c r="Q175" s="34"/>
      <c r="R175" s="34"/>
      <c r="S175" s="34"/>
      <c r="T175" s="34"/>
      <c r="U175" s="34"/>
      <c r="V175" s="102"/>
      <c r="W175" s="102"/>
      <c r="X175" s="102"/>
      <c r="Y175" s="102"/>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row>
    <row r="176" spans="1:72">
      <c r="A176" s="102"/>
      <c r="B176" s="102"/>
      <c r="C176" s="102"/>
      <c r="D176" s="102"/>
      <c r="E176" s="102"/>
      <c r="F176" s="102"/>
      <c r="G176" s="102"/>
      <c r="H176" s="102"/>
      <c r="I176" s="102"/>
      <c r="J176" s="102"/>
      <c r="K176" s="102"/>
      <c r="L176" s="102"/>
      <c r="M176" s="102"/>
      <c r="N176" s="102"/>
      <c r="O176" s="102"/>
      <c r="P176" s="34"/>
      <c r="Q176" s="34"/>
      <c r="R176" s="34"/>
      <c r="S176" s="34"/>
      <c r="T176" s="34"/>
      <c r="U176" s="34"/>
      <c r="V176" s="102"/>
      <c r="W176" s="102"/>
      <c r="X176" s="102"/>
      <c r="Y176" s="102"/>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row>
    <row r="177" spans="1:72">
      <c r="A177" s="102"/>
      <c r="B177" s="102"/>
      <c r="C177" s="102"/>
      <c r="D177" s="102"/>
      <c r="E177" s="102"/>
      <c r="F177" s="102"/>
      <c r="G177" s="102"/>
      <c r="H177" s="102"/>
      <c r="I177" s="102"/>
      <c r="J177" s="102"/>
      <c r="K177" s="102"/>
      <c r="L177" s="102"/>
      <c r="M177" s="102"/>
      <c r="N177" s="102"/>
      <c r="O177" s="102"/>
      <c r="P177" s="34"/>
      <c r="Q177" s="34"/>
      <c r="R177" s="34"/>
      <c r="S177" s="34"/>
      <c r="T177" s="34"/>
      <c r="U177" s="34"/>
      <c r="V177" s="102"/>
      <c r="W177" s="102"/>
      <c r="X177" s="102"/>
      <c r="Y177" s="102"/>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row>
    <row r="178" spans="1:72">
      <c r="A178" s="102"/>
      <c r="B178" s="102"/>
      <c r="C178" s="102"/>
      <c r="D178" s="102"/>
      <c r="E178" s="102"/>
      <c r="F178" s="102"/>
      <c r="G178" s="102"/>
      <c r="H178" s="102"/>
      <c r="I178" s="102"/>
      <c r="J178" s="102"/>
      <c r="K178" s="102"/>
      <c r="L178" s="102"/>
      <c r="M178" s="102"/>
      <c r="N178" s="102"/>
      <c r="O178" s="102"/>
      <c r="P178" s="34"/>
      <c r="Q178" s="34"/>
      <c r="R178" s="34"/>
      <c r="S178" s="34"/>
      <c r="T178" s="34"/>
      <c r="U178" s="34"/>
      <c r="V178" s="102"/>
      <c r="W178" s="102"/>
      <c r="X178" s="102"/>
      <c r="Y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row>
    <row r="179" spans="1:72">
      <c r="A179" s="102"/>
      <c r="B179" s="102"/>
      <c r="C179" s="102"/>
      <c r="D179" s="102"/>
      <c r="E179" s="102"/>
      <c r="F179" s="102"/>
      <c r="G179" s="102"/>
      <c r="H179" s="102"/>
      <c r="I179" s="102"/>
      <c r="J179" s="102"/>
      <c r="K179" s="102"/>
      <c r="L179" s="102"/>
      <c r="M179" s="102"/>
      <c r="N179" s="102"/>
      <c r="O179" s="102"/>
      <c r="P179" s="34"/>
      <c r="Q179" s="34"/>
      <c r="R179" s="34"/>
      <c r="S179" s="34"/>
      <c r="T179" s="34"/>
      <c r="U179" s="34"/>
      <c r="V179" s="102"/>
      <c r="W179" s="102"/>
      <c r="X179" s="102"/>
      <c r="Y179" s="102"/>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row>
    <row r="180" spans="1:72">
      <c r="A180" s="102"/>
      <c r="B180" s="102"/>
      <c r="C180" s="102"/>
      <c r="D180" s="102"/>
      <c r="E180" s="102"/>
      <c r="F180" s="102"/>
      <c r="G180" s="102"/>
      <c r="H180" s="102"/>
      <c r="I180" s="102"/>
      <c r="J180" s="102"/>
      <c r="K180" s="102"/>
      <c r="L180" s="102"/>
      <c r="M180" s="102"/>
      <c r="N180" s="102"/>
      <c r="O180" s="102"/>
      <c r="P180" s="34"/>
      <c r="Q180" s="34"/>
      <c r="R180" s="34"/>
      <c r="S180" s="34"/>
      <c r="T180" s="34"/>
      <c r="U180" s="34"/>
      <c r="V180" s="102"/>
      <c r="W180" s="102"/>
      <c r="X180" s="102"/>
      <c r="Y180" s="102"/>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row>
    <row r="181" spans="1:72">
      <c r="A181" s="102"/>
      <c r="B181" s="102"/>
      <c r="C181" s="102"/>
      <c r="D181" s="102"/>
      <c r="E181" s="102"/>
      <c r="F181" s="102"/>
      <c r="G181" s="102"/>
      <c r="H181" s="102"/>
      <c r="I181" s="102"/>
      <c r="J181" s="102"/>
      <c r="K181" s="102"/>
      <c r="L181" s="102"/>
      <c r="M181" s="102"/>
      <c r="N181" s="102"/>
      <c r="O181" s="102"/>
      <c r="P181" s="34"/>
      <c r="Q181" s="34"/>
      <c r="R181" s="34"/>
      <c r="S181" s="34"/>
      <c r="T181" s="34"/>
      <c r="U181" s="34"/>
      <c r="V181" s="102"/>
      <c r="W181" s="102"/>
      <c r="X181" s="102"/>
      <c r="Y181" s="102"/>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row>
    <row r="182" spans="1:72">
      <c r="A182" s="102"/>
      <c r="B182" s="102"/>
      <c r="C182" s="102"/>
      <c r="D182" s="102"/>
      <c r="E182" s="102"/>
      <c r="F182" s="102"/>
      <c r="G182" s="102"/>
      <c r="H182" s="102"/>
      <c r="I182" s="102"/>
      <c r="J182" s="102"/>
      <c r="K182" s="102"/>
      <c r="L182" s="102"/>
      <c r="M182" s="102"/>
      <c r="N182" s="102"/>
      <c r="O182" s="102"/>
      <c r="P182" s="34"/>
      <c r="Q182" s="34"/>
      <c r="R182" s="34"/>
      <c r="S182" s="34"/>
      <c r="T182" s="34"/>
      <c r="U182" s="34"/>
      <c r="V182" s="102"/>
      <c r="W182" s="102"/>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row>
    <row r="183" spans="1:72">
      <c r="A183" s="102"/>
      <c r="B183" s="102"/>
      <c r="C183" s="102"/>
      <c r="D183" s="102"/>
      <c r="E183" s="102"/>
      <c r="F183" s="102"/>
      <c r="G183" s="102"/>
      <c r="H183" s="102"/>
      <c r="I183" s="102"/>
      <c r="J183" s="102"/>
      <c r="K183" s="102"/>
      <c r="L183" s="102"/>
      <c r="M183" s="102"/>
      <c r="N183" s="102"/>
      <c r="O183" s="102"/>
      <c r="P183" s="34"/>
      <c r="Q183" s="34"/>
      <c r="R183" s="34"/>
      <c r="S183" s="34"/>
      <c r="T183" s="34"/>
      <c r="U183" s="34"/>
      <c r="V183" s="102"/>
      <c r="W183" s="102"/>
      <c r="X183" s="102"/>
      <c r="Y183" s="102"/>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row>
    <row r="184" spans="1:72">
      <c r="A184" s="102"/>
      <c r="B184" s="102"/>
      <c r="C184" s="102"/>
      <c r="D184" s="102"/>
      <c r="E184" s="102"/>
      <c r="F184" s="102"/>
      <c r="G184" s="102"/>
      <c r="H184" s="102"/>
      <c r="I184" s="102"/>
      <c r="J184" s="102"/>
      <c r="K184" s="102"/>
      <c r="L184" s="102"/>
      <c r="M184" s="102"/>
      <c r="N184" s="102"/>
      <c r="O184" s="102"/>
      <c r="P184" s="34"/>
      <c r="Q184" s="34"/>
      <c r="R184" s="34"/>
      <c r="S184" s="34"/>
      <c r="T184" s="34"/>
      <c r="U184" s="34"/>
      <c r="V184" s="102"/>
      <c r="W184" s="102"/>
      <c r="X184" s="102"/>
      <c r="Y184" s="102"/>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row>
    <row r="185" spans="1:72">
      <c r="A185" s="102"/>
      <c r="B185" s="102"/>
      <c r="C185" s="102"/>
      <c r="D185" s="102"/>
      <c r="E185" s="102"/>
      <c r="F185" s="102"/>
      <c r="G185" s="102"/>
      <c r="H185" s="102"/>
      <c r="I185" s="102"/>
      <c r="J185" s="102"/>
      <c r="K185" s="102"/>
      <c r="L185" s="102"/>
      <c r="M185" s="102"/>
      <c r="N185" s="102"/>
      <c r="O185" s="102"/>
      <c r="P185" s="34"/>
      <c r="Q185" s="34"/>
      <c r="R185" s="34"/>
      <c r="S185" s="34"/>
      <c r="T185" s="34"/>
      <c r="U185" s="34"/>
      <c r="V185" s="102"/>
      <c r="W185" s="102"/>
      <c r="X185" s="102"/>
      <c r="Y185" s="102"/>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row>
    <row r="186" spans="1:72">
      <c r="A186" s="102"/>
      <c r="B186" s="102"/>
      <c r="C186" s="102"/>
      <c r="D186" s="102"/>
      <c r="E186" s="102"/>
      <c r="F186" s="102"/>
      <c r="G186" s="102"/>
      <c r="H186" s="102"/>
      <c r="I186" s="102"/>
      <c r="J186" s="102"/>
      <c r="K186" s="102"/>
      <c r="L186" s="102"/>
      <c r="M186" s="102"/>
      <c r="N186" s="102"/>
      <c r="O186" s="102"/>
      <c r="P186" s="34"/>
      <c r="Q186" s="34"/>
      <c r="R186" s="34"/>
      <c r="S186" s="34"/>
      <c r="T186" s="34"/>
      <c r="U186" s="34"/>
      <c r="V186" s="102"/>
      <c r="W186" s="102"/>
      <c r="X186" s="102"/>
      <c r="Y186" s="102"/>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row>
    <row r="187" spans="1:72">
      <c r="A187" s="102"/>
      <c r="B187" s="102"/>
      <c r="C187" s="102"/>
      <c r="D187" s="102"/>
      <c r="E187" s="102"/>
      <c r="F187" s="102"/>
      <c r="G187" s="102"/>
      <c r="H187" s="102"/>
      <c r="I187" s="102"/>
      <c r="J187" s="102"/>
      <c r="K187" s="102"/>
      <c r="L187" s="102"/>
      <c r="M187" s="102"/>
      <c r="N187" s="102"/>
      <c r="O187" s="102"/>
      <c r="P187" s="34"/>
      <c r="Q187" s="34"/>
      <c r="R187" s="34"/>
      <c r="S187" s="34"/>
      <c r="T187" s="34"/>
      <c r="U187" s="34"/>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row>
    <row r="188" spans="1:72">
      <c r="A188" s="102"/>
      <c r="B188" s="102"/>
      <c r="C188" s="102"/>
      <c r="D188" s="102"/>
      <c r="E188" s="102"/>
      <c r="F188" s="102"/>
      <c r="G188" s="102"/>
      <c r="H188" s="102"/>
      <c r="I188" s="102"/>
      <c r="J188" s="102"/>
      <c r="K188" s="102"/>
      <c r="L188" s="102"/>
      <c r="M188" s="102"/>
      <c r="N188" s="102"/>
      <c r="O188" s="102"/>
      <c r="P188" s="34"/>
      <c r="Q188" s="34"/>
      <c r="R188" s="34"/>
      <c r="S188" s="34"/>
      <c r="T188" s="34"/>
      <c r="U188" s="34"/>
      <c r="V188" s="102"/>
      <c r="W188" s="102"/>
      <c r="X188" s="102"/>
      <c r="Y188" s="102"/>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row>
    <row r="189" spans="1:72">
      <c r="A189" s="102"/>
      <c r="B189" s="102"/>
      <c r="C189" s="102"/>
      <c r="D189" s="102"/>
      <c r="E189" s="102"/>
      <c r="F189" s="102"/>
      <c r="G189" s="102"/>
      <c r="H189" s="102"/>
      <c r="I189" s="102"/>
      <c r="J189" s="102"/>
      <c r="K189" s="102"/>
      <c r="L189" s="102"/>
      <c r="M189" s="102"/>
      <c r="N189" s="102"/>
      <c r="O189" s="102"/>
      <c r="P189" s="34"/>
      <c r="Q189" s="34"/>
      <c r="R189" s="34"/>
      <c r="S189" s="34"/>
      <c r="T189" s="34"/>
      <c r="U189" s="34"/>
      <c r="V189" s="102"/>
      <c r="W189" s="102"/>
      <c r="X189" s="102"/>
      <c r="Y189" s="102"/>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row>
    <row r="190" spans="1:72">
      <c r="A190" s="102"/>
      <c r="B190" s="102"/>
      <c r="C190" s="102"/>
      <c r="D190" s="102"/>
      <c r="E190" s="102"/>
      <c r="F190" s="102"/>
      <c r="G190" s="102"/>
      <c r="H190" s="102"/>
      <c r="I190" s="102"/>
      <c r="J190" s="102"/>
      <c r="K190" s="102"/>
      <c r="L190" s="102"/>
      <c r="M190" s="102"/>
      <c r="N190" s="102"/>
      <c r="O190" s="102"/>
      <c r="P190" s="34"/>
      <c r="Q190" s="34"/>
      <c r="R190" s="34"/>
      <c r="S190" s="34"/>
      <c r="T190" s="34"/>
      <c r="U190" s="34"/>
      <c r="V190" s="102"/>
      <c r="W190" s="102"/>
      <c r="X190" s="102"/>
      <c r="Y190" s="102"/>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row>
    <row r="191" spans="1:72">
      <c r="A191" s="102"/>
      <c r="B191" s="102"/>
      <c r="C191" s="102"/>
      <c r="D191" s="102"/>
      <c r="E191" s="102"/>
      <c r="F191" s="102"/>
      <c r="G191" s="102"/>
      <c r="H191" s="102"/>
      <c r="I191" s="102"/>
      <c r="J191" s="102"/>
      <c r="K191" s="102"/>
      <c r="L191" s="102"/>
      <c r="M191" s="102"/>
      <c r="N191" s="102"/>
      <c r="O191" s="102"/>
      <c r="P191" s="34"/>
      <c r="Q191" s="34"/>
      <c r="R191" s="34"/>
      <c r="S191" s="34"/>
      <c r="T191" s="34"/>
      <c r="U191" s="34"/>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row>
    <row r="192" spans="1:72">
      <c r="A192" s="102"/>
      <c r="B192" s="102"/>
      <c r="C192" s="102"/>
      <c r="D192" s="102"/>
      <c r="E192" s="102"/>
      <c r="F192" s="102"/>
      <c r="G192" s="102"/>
      <c r="H192" s="102"/>
      <c r="I192" s="102"/>
      <c r="J192" s="102"/>
      <c r="K192" s="102"/>
      <c r="L192" s="102"/>
      <c r="M192" s="102"/>
      <c r="N192" s="102"/>
      <c r="O192" s="102"/>
      <c r="P192" s="34"/>
      <c r="Q192" s="34"/>
      <c r="R192" s="34"/>
      <c r="S192" s="34"/>
      <c r="T192" s="34"/>
      <c r="U192" s="34"/>
      <c r="V192" s="102"/>
      <c r="W192" s="102"/>
      <c r="X192" s="102"/>
      <c r="Y192" s="102"/>
      <c r="Z192" s="10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row>
    <row r="193" spans="1:72">
      <c r="A193" s="102"/>
      <c r="B193" s="102"/>
      <c r="C193" s="102"/>
      <c r="D193" s="102"/>
      <c r="E193" s="102"/>
      <c r="F193" s="102"/>
      <c r="G193" s="102"/>
      <c r="H193" s="102"/>
      <c r="I193" s="102"/>
      <c r="J193" s="102"/>
      <c r="K193" s="102"/>
      <c r="L193" s="102"/>
      <c r="M193" s="102"/>
      <c r="N193" s="102"/>
      <c r="O193" s="102"/>
      <c r="P193" s="34"/>
      <c r="Q193" s="34"/>
      <c r="R193" s="34"/>
      <c r="S193" s="34"/>
      <c r="T193" s="34"/>
      <c r="U193" s="34"/>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row>
    <row r="194" spans="1:72">
      <c r="A194" s="102"/>
      <c r="B194" s="102"/>
      <c r="C194" s="102"/>
      <c r="D194" s="102"/>
      <c r="E194" s="102"/>
      <c r="F194" s="102"/>
      <c r="G194" s="102"/>
      <c r="H194" s="102"/>
      <c r="I194" s="102"/>
      <c r="J194" s="102"/>
      <c r="K194" s="102"/>
      <c r="L194" s="102"/>
      <c r="M194" s="102"/>
      <c r="N194" s="102"/>
      <c r="O194" s="102"/>
      <c r="P194" s="34"/>
      <c r="Q194" s="34"/>
      <c r="R194" s="34"/>
      <c r="S194" s="34"/>
      <c r="T194" s="34"/>
      <c r="U194" s="34"/>
      <c r="V194" s="102"/>
      <c r="W194" s="102"/>
      <c r="X194" s="102"/>
      <c r="Y194" s="102"/>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row>
    <row r="195" spans="1:72">
      <c r="A195" s="102"/>
      <c r="B195" s="102"/>
      <c r="C195" s="102"/>
      <c r="D195" s="102"/>
      <c r="E195" s="102"/>
      <c r="F195" s="102"/>
      <c r="G195" s="102"/>
      <c r="H195" s="102"/>
      <c r="I195" s="102"/>
      <c r="J195" s="102"/>
      <c r="K195" s="102"/>
      <c r="L195" s="102"/>
      <c r="M195" s="102"/>
      <c r="N195" s="102"/>
      <c r="O195" s="102"/>
      <c r="P195" s="34"/>
      <c r="Q195" s="34"/>
      <c r="R195" s="34"/>
      <c r="S195" s="34"/>
      <c r="T195" s="34"/>
      <c r="U195" s="34"/>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row>
    <row r="196" spans="1:72">
      <c r="A196" s="102"/>
      <c r="B196" s="102"/>
      <c r="C196" s="102"/>
      <c r="D196" s="102"/>
      <c r="E196" s="102"/>
      <c r="F196" s="102"/>
      <c r="G196" s="102"/>
      <c r="H196" s="102"/>
      <c r="I196" s="102"/>
      <c r="J196" s="102"/>
      <c r="K196" s="102"/>
      <c r="L196" s="102"/>
      <c r="M196" s="102"/>
      <c r="N196" s="102"/>
      <c r="O196" s="102"/>
      <c r="P196" s="34"/>
      <c r="Q196" s="34"/>
      <c r="R196" s="34"/>
      <c r="S196" s="34"/>
      <c r="T196" s="34"/>
      <c r="U196" s="34"/>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row>
    <row r="197" spans="1:72">
      <c r="A197" s="102"/>
      <c r="B197" s="102"/>
      <c r="C197" s="102"/>
      <c r="D197" s="102"/>
      <c r="E197" s="102"/>
      <c r="F197" s="102"/>
      <c r="G197" s="102"/>
      <c r="H197" s="102"/>
      <c r="I197" s="102"/>
      <c r="J197" s="102"/>
      <c r="K197" s="102"/>
      <c r="L197" s="102"/>
      <c r="M197" s="102"/>
      <c r="N197" s="102"/>
      <c r="O197" s="102"/>
      <c r="P197" s="34"/>
      <c r="Q197" s="34"/>
      <c r="R197" s="34"/>
      <c r="S197" s="34"/>
      <c r="T197" s="34"/>
      <c r="U197" s="34"/>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row>
    <row r="198" spans="1:72">
      <c r="A198" s="102"/>
      <c r="B198" s="102"/>
      <c r="C198" s="102"/>
      <c r="D198" s="102"/>
      <c r="E198" s="102"/>
      <c r="F198" s="102"/>
      <c r="G198" s="102"/>
      <c r="H198" s="102"/>
      <c r="I198" s="102"/>
      <c r="J198" s="102"/>
      <c r="K198" s="102"/>
      <c r="L198" s="102"/>
      <c r="M198" s="102"/>
      <c r="N198" s="102"/>
      <c r="O198" s="102"/>
      <c r="P198" s="34"/>
      <c r="Q198" s="34"/>
      <c r="R198" s="34"/>
      <c r="S198" s="34"/>
      <c r="T198" s="34"/>
      <c r="U198" s="34"/>
      <c r="V198" s="102"/>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row>
    <row r="199" spans="1:72">
      <c r="A199" s="102"/>
      <c r="B199" s="102"/>
      <c r="C199" s="102"/>
      <c r="D199" s="102"/>
      <c r="E199" s="102"/>
      <c r="F199" s="102"/>
      <c r="G199" s="102"/>
      <c r="H199" s="102"/>
      <c r="I199" s="102"/>
      <c r="J199" s="102"/>
      <c r="K199" s="102"/>
      <c r="L199" s="102"/>
      <c r="M199" s="102"/>
      <c r="N199" s="102"/>
      <c r="O199" s="102"/>
      <c r="P199" s="34"/>
      <c r="Q199" s="34"/>
      <c r="R199" s="34"/>
      <c r="S199" s="34"/>
      <c r="T199" s="34"/>
      <c r="U199" s="34"/>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row>
    <row r="200" spans="1:72">
      <c r="A200" s="102"/>
      <c r="B200" s="102"/>
      <c r="C200" s="102"/>
      <c r="D200" s="102"/>
      <c r="E200" s="102"/>
      <c r="F200" s="102"/>
      <c r="G200" s="102"/>
      <c r="H200" s="102"/>
      <c r="I200" s="102"/>
      <c r="J200" s="102"/>
      <c r="K200" s="102"/>
      <c r="L200" s="102"/>
      <c r="M200" s="102"/>
      <c r="N200" s="102"/>
      <c r="O200" s="102"/>
      <c r="P200" s="34"/>
      <c r="Q200" s="34"/>
      <c r="R200" s="34"/>
      <c r="S200" s="34"/>
      <c r="T200" s="34"/>
      <c r="U200" s="34"/>
      <c r="V200" s="102"/>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row>
    <row r="201" spans="1:72">
      <c r="A201" s="102"/>
      <c r="B201" s="102"/>
      <c r="C201" s="102"/>
      <c r="D201" s="102"/>
      <c r="E201" s="102"/>
      <c r="F201" s="102"/>
      <c r="G201" s="102"/>
      <c r="H201" s="102"/>
      <c r="I201" s="102"/>
      <c r="J201" s="102"/>
      <c r="K201" s="102"/>
      <c r="L201" s="102"/>
      <c r="M201" s="102"/>
      <c r="N201" s="102"/>
      <c r="O201" s="102"/>
      <c r="P201" s="34"/>
      <c r="Q201" s="34"/>
      <c r="R201" s="34"/>
      <c r="S201" s="34"/>
      <c r="T201" s="34"/>
      <c r="U201" s="34"/>
      <c r="V201" s="102"/>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row>
    <row r="202" spans="1:72">
      <c r="A202" s="102"/>
      <c r="B202" s="102"/>
      <c r="C202" s="102"/>
      <c r="D202" s="102"/>
      <c r="E202" s="102"/>
      <c r="F202" s="102"/>
      <c r="G202" s="102"/>
      <c r="H202" s="102"/>
      <c r="I202" s="102"/>
      <c r="J202" s="102"/>
      <c r="K202" s="102"/>
      <c r="L202" s="102"/>
      <c r="M202" s="102"/>
      <c r="N202" s="102"/>
      <c r="O202" s="102"/>
      <c r="P202" s="34"/>
      <c r="Q202" s="34"/>
      <c r="R202" s="34"/>
      <c r="S202" s="34"/>
      <c r="T202" s="34"/>
      <c r="U202" s="34"/>
      <c r="V202" s="102"/>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row>
    <row r="203" spans="1:72">
      <c r="A203" s="102"/>
      <c r="B203" s="102"/>
      <c r="C203" s="102"/>
      <c r="D203" s="102"/>
      <c r="E203" s="102"/>
      <c r="F203" s="102"/>
      <c r="G203" s="102"/>
      <c r="H203" s="102"/>
      <c r="I203" s="102"/>
      <c r="J203" s="102"/>
      <c r="K203" s="102"/>
      <c r="L203" s="102"/>
      <c r="M203" s="102"/>
      <c r="N203" s="102"/>
      <c r="O203" s="102"/>
      <c r="P203" s="34"/>
      <c r="Q203" s="34"/>
      <c r="R203" s="34"/>
      <c r="S203" s="34"/>
      <c r="T203" s="34"/>
      <c r="U203" s="34"/>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row>
    <row r="204" spans="1:72">
      <c r="A204" s="102"/>
      <c r="B204" s="102"/>
      <c r="C204" s="102"/>
      <c r="D204" s="102"/>
      <c r="E204" s="102"/>
      <c r="F204" s="102"/>
      <c r="G204" s="102"/>
      <c r="H204" s="102"/>
      <c r="I204" s="102"/>
      <c r="J204" s="102"/>
      <c r="K204" s="102"/>
      <c r="L204" s="102"/>
      <c r="M204" s="102"/>
      <c r="N204" s="102"/>
      <c r="O204" s="102"/>
      <c r="P204" s="34"/>
      <c r="Q204" s="34"/>
      <c r="R204" s="34"/>
      <c r="S204" s="34"/>
      <c r="T204" s="34"/>
      <c r="U204" s="34"/>
      <c r="V204" s="102"/>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row>
    <row r="205" spans="1:72">
      <c r="A205" s="102"/>
      <c r="B205" s="102"/>
      <c r="C205" s="102"/>
      <c r="D205" s="102"/>
      <c r="E205" s="102"/>
      <c r="F205" s="102"/>
      <c r="G205" s="102"/>
      <c r="H205" s="102"/>
      <c r="I205" s="102"/>
      <c r="J205" s="102"/>
      <c r="K205" s="102"/>
      <c r="L205" s="102"/>
      <c r="M205" s="102"/>
      <c r="N205" s="102"/>
      <c r="O205" s="102"/>
      <c r="P205" s="34"/>
      <c r="Q205" s="34"/>
      <c r="R205" s="34"/>
      <c r="S205" s="34"/>
      <c r="T205" s="34"/>
      <c r="U205" s="34"/>
      <c r="V205" s="102"/>
      <c r="W205" s="102"/>
      <c r="X205" s="102"/>
      <c r="Y205" s="102"/>
      <c r="Z205" s="102"/>
      <c r="AA205" s="102"/>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row>
    <row r="206" spans="1:72">
      <c r="A206" s="102"/>
      <c r="B206" s="102"/>
      <c r="C206" s="102"/>
      <c r="D206" s="102"/>
      <c r="E206" s="102"/>
      <c r="F206" s="102"/>
      <c r="G206" s="102"/>
      <c r="H206" s="102"/>
      <c r="I206" s="102"/>
      <c r="J206" s="102"/>
      <c r="K206" s="102"/>
      <c r="L206" s="102"/>
      <c r="M206" s="102"/>
      <c r="N206" s="102"/>
      <c r="O206" s="102"/>
      <c r="P206" s="34"/>
      <c r="Q206" s="34"/>
      <c r="R206" s="34"/>
      <c r="S206" s="34"/>
      <c r="T206" s="34"/>
      <c r="U206" s="34"/>
      <c r="V206" s="102"/>
      <c r="W206" s="102"/>
      <c r="X206" s="102"/>
      <c r="Y206" s="102"/>
      <c r="Z206" s="102"/>
      <c r="AA206" s="102"/>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row>
    <row r="207" spans="1:72">
      <c r="A207" s="102"/>
      <c r="B207" s="102"/>
      <c r="C207" s="102"/>
      <c r="D207" s="102"/>
      <c r="E207" s="102"/>
      <c r="F207" s="102"/>
      <c r="G207" s="102"/>
      <c r="H207" s="102"/>
      <c r="I207" s="102"/>
      <c r="J207" s="102"/>
      <c r="K207" s="102"/>
      <c r="L207" s="102"/>
      <c r="M207" s="102"/>
      <c r="N207" s="102"/>
      <c r="O207" s="102"/>
      <c r="P207" s="34"/>
      <c r="Q207" s="34"/>
      <c r="R207" s="34"/>
      <c r="S207" s="34"/>
      <c r="T207" s="34"/>
      <c r="U207" s="34"/>
      <c r="V207" s="102"/>
      <c r="W207" s="102"/>
      <c r="X207" s="102"/>
      <c r="Y207" s="102"/>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row>
    <row r="208" spans="1:72">
      <c r="A208" s="102"/>
      <c r="B208" s="102"/>
      <c r="C208" s="102"/>
      <c r="D208" s="102"/>
      <c r="E208" s="102"/>
      <c r="F208" s="102"/>
      <c r="G208" s="102"/>
      <c r="H208" s="102"/>
      <c r="I208" s="102"/>
      <c r="J208" s="102"/>
      <c r="K208" s="102"/>
      <c r="L208" s="102"/>
      <c r="M208" s="102"/>
      <c r="N208" s="102"/>
      <c r="O208" s="102"/>
      <c r="P208" s="34"/>
      <c r="Q208" s="34"/>
      <c r="R208" s="34"/>
      <c r="S208" s="34"/>
      <c r="T208" s="34"/>
      <c r="U208" s="34"/>
      <c r="V208" s="102"/>
      <c r="W208" s="102"/>
      <c r="X208" s="102"/>
      <c r="Y208" s="102"/>
      <c r="Z208" s="102"/>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row>
    <row r="209" spans="1:72">
      <c r="A209" s="102"/>
      <c r="B209" s="102"/>
      <c r="C209" s="102"/>
      <c r="D209" s="102"/>
      <c r="E209" s="102"/>
      <c r="F209" s="102"/>
      <c r="G209" s="102"/>
      <c r="H209" s="102"/>
      <c r="I209" s="102"/>
      <c r="J209" s="102"/>
      <c r="K209" s="102"/>
      <c r="L209" s="102"/>
      <c r="M209" s="102"/>
      <c r="N209" s="102"/>
      <c r="O209" s="102"/>
      <c r="P209" s="34"/>
      <c r="Q209" s="34"/>
      <c r="R209" s="34"/>
      <c r="S209" s="34"/>
      <c r="T209" s="34"/>
      <c r="U209" s="34"/>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row>
    <row r="210" spans="1:72">
      <c r="A210" s="102"/>
      <c r="B210" s="102"/>
      <c r="C210" s="102"/>
      <c r="D210" s="102"/>
      <c r="E210" s="102"/>
      <c r="F210" s="102"/>
      <c r="G210" s="102"/>
      <c r="H210" s="102"/>
      <c r="I210" s="102"/>
      <c r="J210" s="102"/>
      <c r="K210" s="102"/>
      <c r="L210" s="102"/>
      <c r="M210" s="102"/>
      <c r="N210" s="102"/>
      <c r="O210" s="102"/>
      <c r="P210" s="34"/>
      <c r="Q210" s="34"/>
      <c r="R210" s="34"/>
      <c r="S210" s="34"/>
      <c r="T210" s="34"/>
      <c r="U210" s="34"/>
      <c r="V210" s="102"/>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row>
    <row r="211" spans="1:72">
      <c r="A211" s="102"/>
      <c r="B211" s="102"/>
      <c r="C211" s="102"/>
      <c r="D211" s="102"/>
      <c r="E211" s="102"/>
      <c r="F211" s="102"/>
      <c r="G211" s="102"/>
      <c r="H211" s="102"/>
      <c r="I211" s="102"/>
      <c r="J211" s="102"/>
      <c r="K211" s="102"/>
      <c r="L211" s="102"/>
      <c r="M211" s="102"/>
      <c r="N211" s="102"/>
      <c r="O211" s="102"/>
      <c r="P211" s="34"/>
      <c r="Q211" s="34"/>
      <c r="R211" s="34"/>
      <c r="S211" s="34"/>
      <c r="T211" s="34"/>
      <c r="U211" s="34"/>
      <c r="V211" s="102"/>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row>
    <row r="212" spans="1:72">
      <c r="A212" s="102"/>
      <c r="B212" s="102"/>
      <c r="C212" s="102"/>
      <c r="D212" s="102"/>
      <c r="E212" s="102"/>
      <c r="F212" s="102"/>
      <c r="G212" s="102"/>
      <c r="H212" s="102"/>
      <c r="I212" s="102"/>
      <c r="J212" s="102"/>
      <c r="K212" s="102"/>
      <c r="L212" s="102"/>
      <c r="M212" s="102"/>
      <c r="N212" s="102"/>
      <c r="O212" s="102"/>
      <c r="P212" s="34"/>
      <c r="Q212" s="34"/>
      <c r="R212" s="34"/>
      <c r="S212" s="34"/>
      <c r="T212" s="34"/>
      <c r="U212" s="34"/>
      <c r="V212" s="102"/>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row>
    <row r="213" spans="1:72">
      <c r="A213" s="102"/>
      <c r="B213" s="102"/>
      <c r="C213" s="102"/>
      <c r="D213" s="102"/>
      <c r="E213" s="102"/>
      <c r="F213" s="102"/>
      <c r="G213" s="102"/>
      <c r="H213" s="102"/>
      <c r="I213" s="102"/>
      <c r="J213" s="102"/>
      <c r="K213" s="102"/>
      <c r="L213" s="102"/>
      <c r="M213" s="102"/>
      <c r="N213" s="102"/>
      <c r="O213" s="102"/>
      <c r="P213" s="34"/>
      <c r="Q213" s="34"/>
      <c r="R213" s="34"/>
      <c r="S213" s="34"/>
      <c r="T213" s="34"/>
      <c r="U213" s="34"/>
      <c r="V213" s="102"/>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row>
    <row r="214" spans="1:72">
      <c r="A214" s="102"/>
      <c r="B214" s="102"/>
      <c r="C214" s="102"/>
      <c r="D214" s="102"/>
      <c r="E214" s="102"/>
      <c r="F214" s="102"/>
      <c r="G214" s="102"/>
      <c r="H214" s="102"/>
      <c r="I214" s="102"/>
      <c r="J214" s="102"/>
      <c r="K214" s="102"/>
      <c r="L214" s="102"/>
      <c r="M214" s="102"/>
      <c r="N214" s="102"/>
      <c r="O214" s="102"/>
      <c r="P214" s="34"/>
      <c r="Q214" s="34"/>
      <c r="R214" s="34"/>
      <c r="S214" s="34"/>
      <c r="T214" s="34"/>
      <c r="U214" s="34"/>
      <c r="V214" s="102"/>
      <c r="W214" s="102"/>
      <c r="X214" s="102"/>
      <c r="Y214" s="102"/>
      <c r="Z214" s="102"/>
      <c r="AA214" s="102"/>
      <c r="AB214" s="102"/>
      <c r="AC214" s="102"/>
      <c r="AD214" s="102"/>
      <c r="AE214" s="102"/>
      <c r="AF214" s="102"/>
      <c r="AG214" s="102"/>
      <c r="AH214" s="102"/>
      <c r="AI214" s="102"/>
      <c r="AJ214" s="102"/>
      <c r="AK214" s="102"/>
      <c r="AL214" s="102"/>
      <c r="AM214" s="102"/>
      <c r="AN214" s="102"/>
      <c r="AO214" s="102"/>
      <c r="AP214" s="102"/>
      <c r="AQ214" s="102"/>
      <c r="AR214" s="102"/>
      <c r="AS214" s="102"/>
      <c r="AT214" s="102"/>
      <c r="AU214" s="102"/>
      <c r="AV214" s="102"/>
      <c r="AW214" s="102"/>
      <c r="AX214" s="102"/>
      <c r="AY214" s="102"/>
      <c r="AZ214" s="102"/>
      <c r="BA214" s="102"/>
      <c r="BB214" s="102"/>
      <c r="BC214" s="102"/>
      <c r="BD214" s="102"/>
      <c r="BE214" s="102"/>
      <c r="BF214" s="102"/>
      <c r="BG214" s="102"/>
      <c r="BH214" s="102"/>
      <c r="BI214" s="102"/>
      <c r="BJ214" s="102"/>
      <c r="BK214" s="102"/>
      <c r="BL214" s="102"/>
      <c r="BM214" s="102"/>
      <c r="BN214" s="102"/>
      <c r="BO214" s="102"/>
      <c r="BP214" s="102"/>
      <c r="BQ214" s="102"/>
      <c r="BR214" s="102"/>
      <c r="BS214" s="102"/>
      <c r="BT214" s="102"/>
    </row>
    <row r="215" spans="1:72">
      <c r="A215" s="102"/>
      <c r="B215" s="102"/>
      <c r="C215" s="102"/>
      <c r="D215" s="102"/>
      <c r="E215" s="102"/>
      <c r="F215" s="102"/>
      <c r="G215" s="102"/>
      <c r="H215" s="102"/>
      <c r="I215" s="102"/>
      <c r="J215" s="102"/>
      <c r="K215" s="102"/>
      <c r="L215" s="102"/>
      <c r="M215" s="102"/>
      <c r="N215" s="102"/>
      <c r="O215" s="102"/>
      <c r="P215" s="34"/>
      <c r="Q215" s="34"/>
      <c r="R215" s="34"/>
      <c r="S215" s="34"/>
      <c r="T215" s="34"/>
      <c r="U215" s="34"/>
      <c r="V215" s="102"/>
      <c r="W215" s="102"/>
      <c r="X215" s="102"/>
      <c r="Y215" s="102"/>
      <c r="Z215" s="102"/>
      <c r="AA215" s="102"/>
      <c r="AB215" s="102"/>
      <c r="AC215" s="102"/>
      <c r="AD215" s="102"/>
      <c r="AE215" s="102"/>
      <c r="AF215" s="102"/>
      <c r="AG215" s="102"/>
      <c r="AH215" s="102"/>
      <c r="AI215" s="102"/>
      <c r="AJ215" s="102"/>
      <c r="AK215" s="102"/>
      <c r="AL215" s="102"/>
      <c r="AM215" s="102"/>
      <c r="AN215" s="102"/>
      <c r="AO215" s="102"/>
      <c r="AP215" s="102"/>
      <c r="AQ215" s="102"/>
      <c r="AR215" s="102"/>
      <c r="AS215" s="102"/>
      <c r="AT215" s="102"/>
      <c r="AU215" s="102"/>
      <c r="AV215" s="102"/>
      <c r="AW215" s="102"/>
      <c r="AX215" s="102"/>
      <c r="AY215" s="102"/>
      <c r="AZ215" s="102"/>
      <c r="BA215" s="102"/>
      <c r="BB215" s="102"/>
      <c r="BC215" s="102"/>
      <c r="BD215" s="102"/>
      <c r="BE215" s="102"/>
      <c r="BF215" s="102"/>
      <c r="BG215" s="102"/>
      <c r="BH215" s="102"/>
      <c r="BI215" s="102"/>
      <c r="BJ215" s="102"/>
      <c r="BK215" s="102"/>
      <c r="BL215" s="102"/>
      <c r="BM215" s="102"/>
      <c r="BN215" s="102"/>
      <c r="BO215" s="102"/>
      <c r="BP215" s="102"/>
      <c r="BQ215" s="102"/>
      <c r="BR215" s="102"/>
      <c r="BS215" s="102"/>
      <c r="BT215" s="102"/>
    </row>
    <row r="216" spans="1:72">
      <c r="A216" s="102"/>
      <c r="B216" s="102"/>
      <c r="C216" s="102"/>
      <c r="D216" s="102"/>
      <c r="E216" s="102"/>
      <c r="F216" s="102"/>
      <c r="G216" s="102"/>
      <c r="H216" s="102"/>
      <c r="I216" s="102"/>
      <c r="J216" s="102"/>
      <c r="K216" s="102"/>
      <c r="L216" s="102"/>
      <c r="M216" s="102"/>
      <c r="N216" s="102"/>
      <c r="O216" s="102"/>
      <c r="P216" s="34"/>
      <c r="Q216" s="34"/>
      <c r="R216" s="34"/>
      <c r="S216" s="34"/>
      <c r="T216" s="34"/>
      <c r="U216" s="34"/>
      <c r="V216" s="102"/>
      <c r="W216" s="102"/>
      <c r="X216" s="102"/>
      <c r="Y216" s="102"/>
      <c r="Z216" s="102"/>
      <c r="AA216" s="102"/>
      <c r="AB216" s="102"/>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c r="BC216" s="102"/>
      <c r="BD216" s="102"/>
      <c r="BE216" s="102"/>
      <c r="BF216" s="102"/>
      <c r="BG216" s="102"/>
      <c r="BH216" s="102"/>
      <c r="BI216" s="102"/>
      <c r="BJ216" s="102"/>
      <c r="BK216" s="102"/>
      <c r="BL216" s="102"/>
      <c r="BM216" s="102"/>
      <c r="BN216" s="102"/>
      <c r="BO216" s="102"/>
      <c r="BP216" s="102"/>
      <c r="BQ216" s="102"/>
      <c r="BR216" s="102"/>
      <c r="BS216" s="102"/>
      <c r="BT216" s="102"/>
    </row>
    <row r="217" spans="1:72">
      <c r="A217" s="102"/>
      <c r="B217" s="102"/>
      <c r="C217" s="102"/>
      <c r="D217" s="102"/>
      <c r="E217" s="102"/>
      <c r="F217" s="102"/>
      <c r="G217" s="102"/>
      <c r="H217" s="102"/>
      <c r="I217" s="102"/>
      <c r="J217" s="102"/>
      <c r="K217" s="102"/>
      <c r="L217" s="102"/>
      <c r="M217" s="102"/>
      <c r="N217" s="102"/>
      <c r="O217" s="102"/>
      <c r="P217" s="34"/>
      <c r="Q217" s="34"/>
      <c r="R217" s="34"/>
      <c r="S217" s="34"/>
      <c r="T217" s="34"/>
      <c r="U217" s="34"/>
      <c r="V217" s="102"/>
      <c r="W217" s="102"/>
      <c r="X217" s="102"/>
      <c r="Y217" s="102"/>
      <c r="Z217" s="102"/>
      <c r="AA217" s="102"/>
      <c r="AB217" s="102"/>
      <c r="AC217" s="102"/>
      <c r="AD217" s="102"/>
      <c r="AE217" s="102"/>
      <c r="AF217" s="102"/>
      <c r="AG217" s="102"/>
      <c r="AH217" s="102"/>
      <c r="AI217" s="102"/>
      <c r="AJ217" s="102"/>
      <c r="AK217" s="102"/>
      <c r="AL217" s="102"/>
      <c r="AM217" s="102"/>
      <c r="AN217" s="102"/>
      <c r="AO217" s="102"/>
      <c r="AP217" s="102"/>
      <c r="AQ217" s="102"/>
      <c r="AR217" s="102"/>
      <c r="AS217" s="102"/>
      <c r="AT217" s="102"/>
      <c r="AU217" s="102"/>
      <c r="AV217" s="102"/>
      <c r="AW217" s="102"/>
      <c r="AX217" s="102"/>
      <c r="AY217" s="102"/>
      <c r="AZ217" s="102"/>
      <c r="BA217" s="102"/>
      <c r="BB217" s="102"/>
      <c r="BC217" s="102"/>
      <c r="BD217" s="102"/>
      <c r="BE217" s="102"/>
      <c r="BF217" s="102"/>
      <c r="BG217" s="102"/>
      <c r="BH217" s="102"/>
      <c r="BI217" s="102"/>
      <c r="BJ217" s="102"/>
      <c r="BK217" s="102"/>
      <c r="BL217" s="102"/>
      <c r="BM217" s="102"/>
      <c r="BN217" s="102"/>
      <c r="BO217" s="102"/>
      <c r="BP217" s="102"/>
      <c r="BQ217" s="102"/>
      <c r="BR217" s="102"/>
      <c r="BS217" s="102"/>
      <c r="BT217" s="102"/>
    </row>
    <row r="218" spans="1:72">
      <c r="A218" s="102"/>
      <c r="B218" s="102"/>
      <c r="C218" s="102"/>
      <c r="D218" s="102"/>
      <c r="E218" s="102"/>
      <c r="F218" s="102"/>
      <c r="G218" s="102"/>
      <c r="H218" s="102"/>
      <c r="I218" s="102"/>
      <c r="J218" s="102"/>
      <c r="K218" s="102"/>
      <c r="L218" s="102"/>
      <c r="M218" s="102"/>
      <c r="N218" s="102"/>
      <c r="O218" s="102"/>
      <c r="P218" s="34"/>
      <c r="Q218" s="34"/>
      <c r="R218" s="34"/>
      <c r="S218" s="34"/>
      <c r="T218" s="34"/>
      <c r="U218" s="34"/>
      <c r="V218" s="102"/>
      <c r="W218" s="102"/>
      <c r="X218" s="102"/>
      <c r="Y218" s="102"/>
      <c r="Z218" s="102"/>
      <c r="AA218" s="102"/>
      <c r="AB218" s="102"/>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02"/>
      <c r="BB218" s="102"/>
      <c r="BC218" s="102"/>
      <c r="BD218" s="102"/>
      <c r="BE218" s="102"/>
      <c r="BF218" s="102"/>
      <c r="BG218" s="102"/>
      <c r="BH218" s="102"/>
      <c r="BI218" s="102"/>
      <c r="BJ218" s="102"/>
      <c r="BK218" s="102"/>
      <c r="BL218" s="102"/>
      <c r="BM218" s="102"/>
      <c r="BN218" s="102"/>
      <c r="BO218" s="102"/>
      <c r="BP218" s="102"/>
      <c r="BQ218" s="102"/>
      <c r="BR218" s="102"/>
      <c r="BS218" s="102"/>
      <c r="BT218" s="102"/>
    </row>
    <row r="219" spans="1:72">
      <c r="A219" s="102"/>
      <c r="B219" s="102"/>
      <c r="C219" s="102"/>
      <c r="D219" s="102"/>
      <c r="E219" s="102"/>
      <c r="F219" s="102"/>
      <c r="G219" s="102"/>
      <c r="H219" s="102"/>
      <c r="I219" s="102"/>
      <c r="J219" s="102"/>
      <c r="K219" s="102"/>
      <c r="L219" s="102"/>
      <c r="M219" s="102"/>
      <c r="N219" s="102"/>
      <c r="O219" s="102"/>
      <c r="P219" s="34"/>
      <c r="Q219" s="34"/>
      <c r="R219" s="34"/>
      <c r="S219" s="34"/>
      <c r="T219" s="34"/>
      <c r="U219" s="34"/>
      <c r="V219" s="102"/>
      <c r="W219" s="102"/>
      <c r="X219" s="102"/>
      <c r="Y219" s="102"/>
      <c r="Z219" s="102"/>
      <c r="AA219" s="102"/>
      <c r="AB219" s="102"/>
      <c r="AC219" s="102"/>
      <c r="AD219" s="102"/>
      <c r="AE219" s="102"/>
      <c r="AF219" s="102"/>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02"/>
      <c r="BB219" s="102"/>
      <c r="BC219" s="102"/>
      <c r="BD219" s="102"/>
      <c r="BE219" s="102"/>
      <c r="BF219" s="102"/>
      <c r="BG219" s="102"/>
      <c r="BH219" s="102"/>
      <c r="BI219" s="102"/>
      <c r="BJ219" s="102"/>
      <c r="BK219" s="102"/>
      <c r="BL219" s="102"/>
      <c r="BM219" s="102"/>
      <c r="BN219" s="102"/>
      <c r="BO219" s="102"/>
      <c r="BP219" s="102"/>
      <c r="BQ219" s="102"/>
      <c r="BR219" s="102"/>
      <c r="BS219" s="102"/>
      <c r="BT219" s="102"/>
    </row>
    <row r="220" spans="1:72">
      <c r="A220" s="102"/>
      <c r="B220" s="102"/>
      <c r="C220" s="102"/>
      <c r="D220" s="102"/>
      <c r="E220" s="102"/>
      <c r="F220" s="102"/>
      <c r="G220" s="102"/>
      <c r="H220" s="102"/>
      <c r="I220" s="102"/>
      <c r="J220" s="102"/>
      <c r="K220" s="102"/>
      <c r="L220" s="102"/>
      <c r="M220" s="102"/>
      <c r="N220" s="102"/>
      <c r="O220" s="102"/>
      <c r="P220" s="34"/>
      <c r="Q220" s="34"/>
      <c r="R220" s="34"/>
      <c r="S220" s="34"/>
      <c r="T220" s="34"/>
      <c r="U220" s="34"/>
      <c r="V220" s="102"/>
      <c r="W220" s="102"/>
      <c r="X220" s="102"/>
      <c r="Y220" s="102"/>
      <c r="Z220" s="102"/>
      <c r="AA220" s="102"/>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102"/>
      <c r="BN220" s="102"/>
      <c r="BO220" s="102"/>
      <c r="BP220" s="102"/>
      <c r="BQ220" s="102"/>
      <c r="BR220" s="102"/>
      <c r="BS220" s="102"/>
      <c r="BT220" s="102"/>
    </row>
    <row r="221" spans="1:72">
      <c r="A221" s="102"/>
      <c r="B221" s="102"/>
      <c r="C221" s="102"/>
      <c r="D221" s="102"/>
      <c r="E221" s="102"/>
      <c r="F221" s="102"/>
      <c r="G221" s="102"/>
      <c r="H221" s="102"/>
      <c r="I221" s="102"/>
      <c r="J221" s="102"/>
      <c r="K221" s="102"/>
      <c r="L221" s="102"/>
      <c r="M221" s="102"/>
      <c r="N221" s="102"/>
      <c r="O221" s="102"/>
      <c r="P221" s="34"/>
      <c r="Q221" s="34"/>
      <c r="R221" s="34"/>
      <c r="S221" s="34"/>
      <c r="T221" s="34"/>
      <c r="U221" s="34"/>
      <c r="V221" s="102"/>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row>
    <row r="222" spans="1:72">
      <c r="A222" s="102"/>
      <c r="B222" s="102"/>
      <c r="C222" s="102"/>
      <c r="D222" s="102"/>
      <c r="E222" s="102"/>
      <c r="F222" s="102"/>
      <c r="G222" s="102"/>
      <c r="H222" s="102"/>
      <c r="I222" s="102"/>
      <c r="J222" s="102"/>
      <c r="K222" s="102"/>
      <c r="L222" s="102"/>
      <c r="M222" s="102"/>
      <c r="N222" s="102"/>
      <c r="O222" s="102"/>
      <c r="P222" s="34"/>
      <c r="Q222" s="34"/>
      <c r="R222" s="34"/>
      <c r="S222" s="34"/>
      <c r="T222" s="34"/>
      <c r="U222" s="34"/>
      <c r="V222" s="102"/>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row>
    <row r="223" spans="1:72">
      <c r="A223" s="102"/>
      <c r="B223" s="102"/>
      <c r="C223" s="102"/>
      <c r="D223" s="102"/>
      <c r="E223" s="102"/>
      <c r="F223" s="102"/>
      <c r="G223" s="102"/>
      <c r="H223" s="102"/>
      <c r="I223" s="102"/>
      <c r="J223" s="102"/>
      <c r="K223" s="102"/>
      <c r="L223" s="102"/>
      <c r="M223" s="102"/>
      <c r="N223" s="102"/>
      <c r="O223" s="102"/>
      <c r="P223" s="34"/>
      <c r="Q223" s="34"/>
      <c r="R223" s="34"/>
      <c r="S223" s="34"/>
      <c r="T223" s="34"/>
      <c r="U223" s="34"/>
      <c r="V223" s="102"/>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row>
    <row r="224" spans="1:72">
      <c r="A224" s="102"/>
      <c r="B224" s="102"/>
      <c r="C224" s="102"/>
      <c r="D224" s="102"/>
      <c r="E224" s="102"/>
      <c r="F224" s="102"/>
      <c r="G224" s="102"/>
      <c r="H224" s="102"/>
      <c r="I224" s="102"/>
      <c r="J224" s="102"/>
      <c r="K224" s="102"/>
      <c r="L224" s="102"/>
      <c r="M224" s="102"/>
      <c r="N224" s="102"/>
      <c r="O224" s="102"/>
      <c r="P224" s="34"/>
      <c r="Q224" s="34"/>
      <c r="R224" s="34"/>
      <c r="S224" s="34"/>
      <c r="T224" s="34"/>
      <c r="U224" s="34"/>
      <c r="V224" s="102"/>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row>
    <row r="225" spans="1:72">
      <c r="A225" s="102"/>
      <c r="B225" s="102"/>
      <c r="C225" s="102"/>
      <c r="D225" s="102"/>
      <c r="E225" s="102"/>
      <c r="F225" s="102"/>
      <c r="G225" s="102"/>
      <c r="H225" s="102"/>
      <c r="I225" s="102"/>
      <c r="J225" s="102"/>
      <c r="K225" s="102"/>
      <c r="L225" s="102"/>
      <c r="M225" s="102"/>
      <c r="N225" s="102"/>
      <c r="O225" s="102"/>
      <c r="P225" s="34"/>
      <c r="Q225" s="34"/>
      <c r="R225" s="34"/>
      <c r="S225" s="34"/>
      <c r="T225" s="34"/>
      <c r="U225" s="34"/>
      <c r="V225" s="102"/>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row>
    <row r="226" spans="1:72">
      <c r="A226" s="102"/>
      <c r="B226" s="102"/>
      <c r="C226" s="102"/>
      <c r="D226" s="102"/>
      <c r="E226" s="102"/>
      <c r="F226" s="102"/>
      <c r="G226" s="102"/>
      <c r="H226" s="102"/>
      <c r="I226" s="102"/>
      <c r="J226" s="102"/>
      <c r="K226" s="102"/>
      <c r="L226" s="102"/>
      <c r="M226" s="102"/>
      <c r="N226" s="102"/>
      <c r="O226" s="102"/>
      <c r="P226" s="34"/>
      <c r="Q226" s="34"/>
      <c r="R226" s="34"/>
      <c r="S226" s="34"/>
      <c r="T226" s="34"/>
      <c r="U226" s="34"/>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2"/>
      <c r="AT226" s="102"/>
      <c r="AU226" s="102"/>
      <c r="AV226" s="102"/>
      <c r="AW226" s="102"/>
      <c r="AX226" s="102"/>
      <c r="AY226" s="102"/>
      <c r="AZ226" s="102"/>
      <c r="BA226" s="102"/>
      <c r="BB226" s="102"/>
      <c r="BC226" s="102"/>
      <c r="BD226" s="102"/>
      <c r="BE226" s="102"/>
      <c r="BF226" s="102"/>
      <c r="BG226" s="102"/>
      <c r="BH226" s="102"/>
      <c r="BI226" s="102"/>
      <c r="BJ226" s="102"/>
      <c r="BK226" s="102"/>
      <c r="BL226" s="102"/>
      <c r="BM226" s="102"/>
      <c r="BN226" s="102"/>
      <c r="BO226" s="102"/>
      <c r="BP226" s="102"/>
      <c r="BQ226" s="102"/>
      <c r="BR226" s="102"/>
      <c r="BS226" s="102"/>
      <c r="BT226" s="102"/>
    </row>
    <row r="227" spans="1:72">
      <c r="A227" s="102"/>
      <c r="B227" s="102"/>
      <c r="C227" s="102"/>
      <c r="D227" s="102"/>
      <c r="E227" s="102"/>
      <c r="F227" s="102"/>
      <c r="G227" s="102"/>
      <c r="H227" s="102"/>
      <c r="I227" s="102"/>
      <c r="J227" s="102"/>
      <c r="K227" s="102"/>
      <c r="L227" s="102"/>
      <c r="M227" s="102"/>
      <c r="N227" s="102"/>
      <c r="O227" s="102"/>
      <c r="P227" s="34"/>
      <c r="Q227" s="34"/>
      <c r="R227" s="34"/>
      <c r="S227" s="34"/>
      <c r="T227" s="34"/>
      <c r="U227" s="34"/>
      <c r="V227" s="102"/>
      <c r="W227" s="102"/>
      <c r="X227" s="102"/>
      <c r="Y227" s="102"/>
      <c r="Z227" s="102"/>
      <c r="AA227" s="102"/>
      <c r="AB227" s="102"/>
      <c r="AC227" s="102"/>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102"/>
      <c r="AY227" s="102"/>
      <c r="AZ227" s="102"/>
      <c r="BA227" s="102"/>
      <c r="BB227" s="102"/>
      <c r="BC227" s="102"/>
      <c r="BD227" s="102"/>
      <c r="BE227" s="102"/>
      <c r="BF227" s="102"/>
      <c r="BG227" s="102"/>
      <c r="BH227" s="102"/>
      <c r="BI227" s="102"/>
      <c r="BJ227" s="102"/>
      <c r="BK227" s="102"/>
      <c r="BL227" s="102"/>
      <c r="BM227" s="102"/>
      <c r="BN227" s="102"/>
      <c r="BO227" s="102"/>
      <c r="BP227" s="102"/>
      <c r="BQ227" s="102"/>
      <c r="BR227" s="102"/>
      <c r="BS227" s="102"/>
      <c r="BT227" s="102"/>
    </row>
    <row r="228" spans="1:72">
      <c r="A228" s="102"/>
      <c r="B228" s="102"/>
      <c r="C228" s="102"/>
      <c r="D228" s="102"/>
      <c r="E228" s="102"/>
      <c r="F228" s="102"/>
      <c r="G228" s="102"/>
      <c r="H228" s="102"/>
      <c r="I228" s="102"/>
      <c r="J228" s="102"/>
      <c r="K228" s="102"/>
      <c r="L228" s="102"/>
      <c r="M228" s="102"/>
      <c r="N228" s="102"/>
      <c r="O228" s="102"/>
      <c r="P228" s="34"/>
      <c r="Q228" s="34"/>
      <c r="R228" s="34"/>
      <c r="S228" s="34"/>
      <c r="T228" s="34"/>
      <c r="U228" s="34"/>
      <c r="V228" s="102"/>
      <c r="W228" s="102"/>
      <c r="X228" s="102"/>
      <c r="Y228" s="102"/>
      <c r="Z228" s="102"/>
      <c r="AA228" s="102"/>
      <c r="AB228" s="102"/>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102"/>
      <c r="BC228" s="102"/>
      <c r="BD228" s="102"/>
      <c r="BE228" s="102"/>
      <c r="BF228" s="102"/>
      <c r="BG228" s="102"/>
      <c r="BH228" s="102"/>
      <c r="BI228" s="102"/>
      <c r="BJ228" s="102"/>
      <c r="BK228" s="102"/>
      <c r="BL228" s="102"/>
      <c r="BM228" s="102"/>
      <c r="BN228" s="102"/>
      <c r="BO228" s="102"/>
      <c r="BP228" s="102"/>
      <c r="BQ228" s="102"/>
      <c r="BR228" s="102"/>
      <c r="BS228" s="102"/>
      <c r="BT228" s="102"/>
    </row>
    <row r="229" spans="1:72">
      <c r="A229" s="102"/>
      <c r="B229" s="102"/>
      <c r="C229" s="102"/>
      <c r="D229" s="102"/>
      <c r="E229" s="102"/>
      <c r="F229" s="102"/>
      <c r="G229" s="102"/>
      <c r="H229" s="102"/>
      <c r="I229" s="102"/>
      <c r="J229" s="102"/>
      <c r="K229" s="102"/>
      <c r="L229" s="102"/>
      <c r="M229" s="102"/>
      <c r="N229" s="102"/>
      <c r="O229" s="102"/>
      <c r="P229" s="34"/>
      <c r="Q229" s="34"/>
      <c r="R229" s="34"/>
      <c r="S229" s="34"/>
      <c r="T229" s="34"/>
      <c r="U229" s="34"/>
      <c r="V229" s="102"/>
      <c r="W229" s="102"/>
      <c r="X229" s="102"/>
      <c r="Y229" s="102"/>
      <c r="Z229" s="102"/>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row>
    <row r="230" spans="1:72">
      <c r="A230" s="102"/>
      <c r="B230" s="102"/>
      <c r="C230" s="102"/>
      <c r="D230" s="102"/>
      <c r="E230" s="102"/>
      <c r="F230" s="102"/>
      <c r="G230" s="102"/>
      <c r="H230" s="102"/>
      <c r="I230" s="102"/>
      <c r="J230" s="102"/>
      <c r="K230" s="102"/>
      <c r="L230" s="102"/>
      <c r="M230" s="102"/>
      <c r="N230" s="102"/>
      <c r="O230" s="102"/>
      <c r="P230" s="34"/>
      <c r="Q230" s="34"/>
      <c r="R230" s="34"/>
      <c r="S230" s="34"/>
      <c r="T230" s="34"/>
      <c r="U230" s="34"/>
      <c r="V230" s="102"/>
      <c r="W230" s="102"/>
      <c r="X230" s="102"/>
      <c r="Y230" s="102"/>
      <c r="Z230" s="102"/>
      <c r="AA230" s="102"/>
      <c r="AB230" s="102"/>
      <c r="AC230" s="102"/>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row>
    <row r="231" spans="1:72">
      <c r="A231" s="102"/>
      <c r="B231" s="102"/>
      <c r="C231" s="102"/>
      <c r="D231" s="102"/>
      <c r="E231" s="102"/>
      <c r="F231" s="102"/>
      <c r="G231" s="102"/>
      <c r="H231" s="102"/>
      <c r="I231" s="102"/>
      <c r="J231" s="102"/>
      <c r="K231" s="102"/>
      <c r="L231" s="102"/>
      <c r="M231" s="102"/>
      <c r="N231" s="102"/>
      <c r="O231" s="102"/>
      <c r="P231" s="34"/>
      <c r="Q231" s="34"/>
      <c r="R231" s="34"/>
      <c r="S231" s="34"/>
      <c r="T231" s="34"/>
      <c r="U231" s="34"/>
      <c r="V231" s="102"/>
      <c r="W231" s="102"/>
      <c r="X231" s="102"/>
      <c r="Y231" s="102"/>
      <c r="Z231" s="102"/>
      <c r="AA231" s="102"/>
      <c r="AB231" s="102"/>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row>
    <row r="232" spans="1:72">
      <c r="A232" s="102"/>
      <c r="B232" s="102"/>
      <c r="C232" s="102"/>
      <c r="D232" s="102"/>
      <c r="E232" s="102"/>
      <c r="F232" s="102"/>
      <c r="G232" s="102"/>
      <c r="H232" s="102"/>
      <c r="I232" s="102"/>
      <c r="J232" s="102"/>
      <c r="K232" s="102"/>
      <c r="L232" s="102"/>
      <c r="M232" s="102"/>
      <c r="N232" s="102"/>
      <c r="O232" s="102"/>
      <c r="P232" s="34"/>
      <c r="Q232" s="34"/>
      <c r="R232" s="34"/>
      <c r="S232" s="34"/>
      <c r="T232" s="34"/>
      <c r="U232" s="34"/>
      <c r="V232" s="102"/>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row>
    <row r="233" spans="1:72">
      <c r="A233" s="102"/>
      <c r="B233" s="102"/>
      <c r="C233" s="102"/>
      <c r="D233" s="102"/>
      <c r="E233" s="102"/>
      <c r="F233" s="102"/>
      <c r="G233" s="102"/>
      <c r="H233" s="102"/>
      <c r="I233" s="102"/>
      <c r="J233" s="102"/>
      <c r="K233" s="102"/>
      <c r="L233" s="102"/>
      <c r="M233" s="102"/>
      <c r="N233" s="102"/>
      <c r="O233" s="102"/>
      <c r="P233" s="34"/>
      <c r="Q233" s="34"/>
      <c r="R233" s="34"/>
      <c r="S233" s="34"/>
      <c r="T233" s="34"/>
      <c r="U233" s="34"/>
      <c r="V233" s="102"/>
      <c r="W233" s="102"/>
      <c r="X233" s="102"/>
      <c r="Y233" s="102"/>
      <c r="Z233" s="102"/>
      <c r="AA233" s="102"/>
      <c r="AB233" s="102"/>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row>
    <row r="234" spans="1:72">
      <c r="A234" s="102"/>
      <c r="B234" s="102"/>
      <c r="C234" s="102"/>
      <c r="D234" s="102"/>
      <c r="E234" s="102"/>
      <c r="F234" s="102"/>
      <c r="G234" s="102"/>
      <c r="H234" s="102"/>
      <c r="I234" s="102"/>
      <c r="J234" s="102"/>
      <c r="K234" s="102"/>
      <c r="L234" s="102"/>
      <c r="M234" s="102"/>
      <c r="N234" s="102"/>
      <c r="O234" s="102"/>
      <c r="P234" s="34"/>
      <c r="Q234" s="34"/>
      <c r="R234" s="34"/>
      <c r="S234" s="34"/>
      <c r="T234" s="34"/>
      <c r="U234" s="34"/>
      <c r="V234" s="102"/>
      <c r="W234" s="102"/>
      <c r="X234" s="102"/>
      <c r="Y234" s="102"/>
      <c r="Z234" s="102"/>
      <c r="AA234" s="102"/>
      <c r="AB234" s="102"/>
      <c r="AC234" s="102"/>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row>
    <row r="235" spans="1:72">
      <c r="A235" s="102"/>
      <c r="B235" s="102"/>
      <c r="C235" s="102"/>
      <c r="D235" s="102"/>
      <c r="E235" s="102"/>
      <c r="F235" s="102"/>
      <c r="G235" s="102"/>
      <c r="H235" s="102"/>
      <c r="I235" s="102"/>
      <c r="J235" s="102"/>
      <c r="K235" s="102"/>
      <c r="L235" s="102"/>
      <c r="M235" s="102"/>
      <c r="N235" s="102"/>
      <c r="O235" s="102"/>
      <c r="P235" s="34"/>
      <c r="Q235" s="34"/>
      <c r="R235" s="34"/>
      <c r="S235" s="34"/>
      <c r="T235" s="34"/>
      <c r="U235" s="34"/>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row>
    <row r="236" spans="1:72">
      <c r="A236" s="102"/>
      <c r="B236" s="102"/>
      <c r="C236" s="102"/>
      <c r="D236" s="102"/>
      <c r="E236" s="102"/>
      <c r="F236" s="102"/>
      <c r="G236" s="102"/>
      <c r="H236" s="102"/>
      <c r="I236" s="102"/>
      <c r="J236" s="102"/>
      <c r="K236" s="102"/>
      <c r="L236" s="102"/>
      <c r="M236" s="102"/>
      <c r="N236" s="102"/>
      <c r="O236" s="102"/>
      <c r="P236" s="34"/>
      <c r="Q236" s="34"/>
      <c r="R236" s="34"/>
      <c r="S236" s="34"/>
      <c r="T236" s="34"/>
      <c r="U236" s="34"/>
      <c r="V236" s="102"/>
      <c r="W236" s="102"/>
      <c r="X236" s="102"/>
      <c r="Y236" s="102"/>
      <c r="Z236" s="102"/>
      <c r="AA236" s="102"/>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row>
    <row r="237" spans="1:72">
      <c r="A237" s="102"/>
      <c r="B237" s="102"/>
      <c r="C237" s="102"/>
      <c r="D237" s="102"/>
      <c r="E237" s="102"/>
      <c r="F237" s="102"/>
      <c r="G237" s="102"/>
      <c r="H237" s="102"/>
      <c r="I237" s="102"/>
      <c r="J237" s="102"/>
      <c r="K237" s="102"/>
      <c r="L237" s="102"/>
      <c r="M237" s="102"/>
      <c r="N237" s="102"/>
      <c r="O237" s="102"/>
      <c r="P237" s="34"/>
      <c r="Q237" s="34"/>
      <c r="R237" s="34"/>
      <c r="S237" s="34"/>
      <c r="T237" s="34"/>
      <c r="U237" s="34"/>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row>
    <row r="238" spans="1:72">
      <c r="A238" s="102"/>
      <c r="B238" s="102"/>
      <c r="C238" s="102"/>
      <c r="D238" s="102"/>
      <c r="E238" s="102"/>
      <c r="F238" s="102"/>
      <c r="G238" s="102"/>
      <c r="H238" s="102"/>
      <c r="I238" s="102"/>
      <c r="J238" s="102"/>
      <c r="K238" s="102"/>
      <c r="L238" s="102"/>
      <c r="M238" s="102"/>
      <c r="N238" s="102"/>
      <c r="O238" s="102"/>
      <c r="P238" s="34"/>
      <c r="Q238" s="34"/>
      <c r="R238" s="34"/>
      <c r="S238" s="34"/>
      <c r="T238" s="34"/>
      <c r="U238" s="34"/>
      <c r="V238" s="102"/>
      <c r="W238" s="102"/>
      <c r="X238" s="102"/>
      <c r="Y238" s="102"/>
      <c r="Z238" s="102"/>
      <c r="AA238" s="102"/>
      <c r="AB238" s="102"/>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row>
    <row r="239" spans="1:72">
      <c r="A239" s="102"/>
      <c r="B239" s="102"/>
      <c r="C239" s="102"/>
      <c r="D239" s="102"/>
      <c r="E239" s="102"/>
      <c r="F239" s="102"/>
      <c r="G239" s="102"/>
      <c r="H239" s="102"/>
      <c r="I239" s="102"/>
      <c r="J239" s="102"/>
      <c r="K239" s="102"/>
      <c r="L239" s="102"/>
      <c r="M239" s="102"/>
      <c r="N239" s="102"/>
      <c r="O239" s="102"/>
      <c r="P239" s="34"/>
      <c r="Q239" s="34"/>
      <c r="R239" s="34"/>
      <c r="S239" s="34"/>
      <c r="T239" s="34"/>
      <c r="U239" s="34"/>
      <c r="V239" s="102"/>
      <c r="W239" s="102"/>
      <c r="X239" s="102"/>
      <c r="Y239" s="102"/>
      <c r="Z239" s="102"/>
      <c r="AA239" s="102"/>
      <c r="AB239" s="102"/>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row>
    <row r="240" spans="1:72">
      <c r="A240" s="102"/>
      <c r="B240" s="102"/>
      <c r="C240" s="102"/>
      <c r="D240" s="102"/>
      <c r="E240" s="102"/>
      <c r="F240" s="102"/>
      <c r="G240" s="102"/>
      <c r="H240" s="102"/>
      <c r="I240" s="102"/>
      <c r="J240" s="102"/>
      <c r="K240" s="102"/>
      <c r="L240" s="102"/>
      <c r="M240" s="102"/>
      <c r="N240" s="102"/>
      <c r="O240" s="102"/>
      <c r="P240" s="34"/>
      <c r="Q240" s="34"/>
      <c r="R240" s="34"/>
      <c r="S240" s="34"/>
      <c r="T240" s="34"/>
      <c r="U240" s="34"/>
      <c r="V240" s="102"/>
      <c r="W240" s="102"/>
      <c r="X240" s="102"/>
      <c r="Y240" s="102"/>
      <c r="Z240" s="102"/>
      <c r="AA240" s="102"/>
      <c r="AB240" s="102"/>
      <c r="AC240" s="102"/>
      <c r="AD240" s="102"/>
      <c r="AE240" s="102"/>
      <c r="AF240" s="102"/>
      <c r="AG240" s="10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row>
    <row r="241" spans="1:72">
      <c r="A241" s="102"/>
      <c r="B241" s="102"/>
      <c r="C241" s="102"/>
      <c r="D241" s="102"/>
      <c r="E241" s="102"/>
      <c r="F241" s="102"/>
      <c r="G241" s="102"/>
      <c r="H241" s="102"/>
      <c r="I241" s="102"/>
      <c r="J241" s="102"/>
      <c r="K241" s="102"/>
      <c r="L241" s="102"/>
      <c r="M241" s="102"/>
      <c r="N241" s="102"/>
      <c r="O241" s="102"/>
      <c r="P241" s="34"/>
      <c r="Q241" s="34"/>
      <c r="R241" s="34"/>
      <c r="S241" s="34"/>
      <c r="T241" s="34"/>
      <c r="U241" s="34"/>
      <c r="V241" s="102"/>
      <c r="W241" s="102"/>
      <c r="X241" s="102"/>
      <c r="Y241" s="102"/>
      <c r="Z241" s="102"/>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row>
    <row r="242" spans="1:72">
      <c r="A242" s="102"/>
      <c r="B242" s="102"/>
      <c r="C242" s="102"/>
      <c r="D242" s="102"/>
      <c r="E242" s="102"/>
      <c r="F242" s="102"/>
      <c r="G242" s="102"/>
      <c r="H242" s="102"/>
      <c r="I242" s="102"/>
      <c r="J242" s="102"/>
      <c r="K242" s="102"/>
      <c r="L242" s="102"/>
      <c r="M242" s="102"/>
      <c r="N242" s="102"/>
      <c r="O242" s="102"/>
      <c r="P242" s="34"/>
      <c r="Q242" s="34"/>
      <c r="R242" s="34"/>
      <c r="S242" s="34"/>
      <c r="T242" s="34"/>
      <c r="U242" s="34"/>
      <c r="V242" s="102"/>
      <c r="W242" s="102"/>
      <c r="X242" s="102"/>
      <c r="Y242" s="102"/>
      <c r="Z242" s="10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row>
    <row r="243" spans="1:72">
      <c r="A243" s="102"/>
      <c r="B243" s="102"/>
      <c r="C243" s="102"/>
      <c r="D243" s="102"/>
      <c r="E243" s="102"/>
      <c r="F243" s="102"/>
      <c r="G243" s="102"/>
      <c r="H243" s="102"/>
      <c r="I243" s="102"/>
      <c r="J243" s="102"/>
      <c r="K243" s="102"/>
      <c r="L243" s="102"/>
      <c r="M243" s="102"/>
      <c r="N243" s="102"/>
      <c r="O243" s="102"/>
      <c r="P243" s="34"/>
      <c r="Q243" s="34"/>
      <c r="R243" s="34"/>
      <c r="S243" s="34"/>
      <c r="T243" s="34"/>
      <c r="U243" s="34"/>
      <c r="V243" s="102"/>
      <c r="W243" s="102"/>
      <c r="X243" s="102"/>
      <c r="Y243" s="102"/>
      <c r="Z243" s="102"/>
      <c r="AA243" s="102"/>
      <c r="AB243" s="102"/>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row>
    <row r="244" spans="1:72">
      <c r="A244" s="102"/>
      <c r="B244" s="102"/>
      <c r="C244" s="102"/>
      <c r="D244" s="102"/>
      <c r="E244" s="102"/>
      <c r="F244" s="102"/>
      <c r="G244" s="102"/>
      <c r="H244" s="102"/>
      <c r="I244" s="102"/>
      <c r="J244" s="102"/>
      <c r="K244" s="102"/>
      <c r="L244" s="102"/>
      <c r="M244" s="102"/>
      <c r="N244" s="102"/>
      <c r="O244" s="102"/>
      <c r="P244" s="34"/>
      <c r="Q244" s="34"/>
      <c r="R244" s="34"/>
      <c r="S244" s="34"/>
      <c r="T244" s="34"/>
      <c r="U244" s="34"/>
      <c r="V244" s="102"/>
      <c r="W244" s="102"/>
      <c r="X244" s="102"/>
      <c r="Y244" s="102"/>
      <c r="Z244" s="102"/>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row>
    <row r="245" spans="1:72">
      <c r="A245" s="102"/>
      <c r="B245" s="102"/>
      <c r="C245" s="102"/>
      <c r="D245" s="102"/>
      <c r="E245" s="102"/>
      <c r="F245" s="102"/>
      <c r="G245" s="102"/>
      <c r="H245" s="102"/>
      <c r="I245" s="102"/>
      <c r="J245" s="102"/>
      <c r="K245" s="102"/>
      <c r="L245" s="102"/>
      <c r="M245" s="102"/>
      <c r="N245" s="102"/>
      <c r="O245" s="102"/>
      <c r="P245" s="34"/>
      <c r="Q245" s="34"/>
      <c r="R245" s="34"/>
      <c r="S245" s="34"/>
      <c r="T245" s="34"/>
      <c r="U245" s="34"/>
      <c r="V245" s="102"/>
      <c r="W245" s="102"/>
      <c r="X245" s="102"/>
      <c r="Y245" s="102"/>
      <c r="Z245" s="102"/>
      <c r="AA245" s="102"/>
      <c r="AB245" s="102"/>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row>
    <row r="246" spans="1:72">
      <c r="A246" s="102"/>
      <c r="B246" s="102"/>
      <c r="C246" s="102"/>
      <c r="D246" s="102"/>
      <c r="E246" s="102"/>
      <c r="F246" s="102"/>
      <c r="G246" s="102"/>
      <c r="H246" s="102"/>
      <c r="I246" s="102"/>
      <c r="J246" s="102"/>
      <c r="K246" s="102"/>
      <c r="L246" s="102"/>
      <c r="M246" s="102"/>
      <c r="N246" s="102"/>
      <c r="O246" s="102"/>
      <c r="P246" s="34"/>
      <c r="Q246" s="34"/>
      <c r="R246" s="34"/>
      <c r="S246" s="34"/>
      <c r="T246" s="34"/>
      <c r="U246" s="34"/>
      <c r="V246" s="102"/>
      <c r="W246" s="102"/>
      <c r="X246" s="102"/>
      <c r="Y246" s="102"/>
      <c r="Z246" s="102"/>
      <c r="AA246" s="102"/>
      <c r="AB246" s="102"/>
      <c r="AC246" s="102"/>
      <c r="AD246" s="102"/>
      <c r="AE246" s="102"/>
      <c r="AF246" s="102"/>
      <c r="AG246" s="10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row>
    <row r="247" spans="1:72">
      <c r="A247" s="102"/>
      <c r="B247" s="102"/>
      <c r="C247" s="102"/>
      <c r="D247" s="102"/>
      <c r="E247" s="102"/>
      <c r="F247" s="102"/>
      <c r="G247" s="102"/>
      <c r="H247" s="102"/>
      <c r="I247" s="102"/>
      <c r="J247" s="102"/>
      <c r="K247" s="102"/>
      <c r="L247" s="102"/>
      <c r="M247" s="102"/>
      <c r="N247" s="102"/>
      <c r="O247" s="102"/>
      <c r="P247" s="34"/>
      <c r="Q247" s="34"/>
      <c r="R247" s="34"/>
      <c r="S247" s="34"/>
      <c r="T247" s="34"/>
      <c r="U247" s="34"/>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row>
    <row r="248" spans="1:72">
      <c r="A248" s="102"/>
      <c r="B248" s="102"/>
      <c r="C248" s="102"/>
      <c r="D248" s="102"/>
      <c r="E248" s="102"/>
      <c r="F248" s="102"/>
      <c r="G248" s="102"/>
      <c r="H248" s="102"/>
      <c r="I248" s="102"/>
      <c r="J248" s="102"/>
      <c r="K248" s="102"/>
      <c r="L248" s="102"/>
      <c r="M248" s="102"/>
      <c r="N248" s="102"/>
      <c r="O248" s="102"/>
      <c r="P248" s="34"/>
      <c r="Q248" s="34"/>
      <c r="R248" s="34"/>
      <c r="S248" s="34"/>
      <c r="T248" s="34"/>
      <c r="U248" s="34"/>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row>
    <row r="249" spans="1:72">
      <c r="A249" s="102"/>
      <c r="B249" s="102"/>
      <c r="C249" s="102"/>
      <c r="D249" s="102"/>
      <c r="E249" s="102"/>
      <c r="F249" s="102"/>
      <c r="G249" s="102"/>
      <c r="H249" s="102"/>
      <c r="I249" s="102"/>
      <c r="J249" s="102"/>
      <c r="K249" s="102"/>
      <c r="L249" s="102"/>
      <c r="M249" s="102"/>
      <c r="N249" s="102"/>
      <c r="O249" s="102"/>
      <c r="P249" s="34"/>
      <c r="Q249" s="34"/>
      <c r="R249" s="34"/>
      <c r="S249" s="34"/>
      <c r="T249" s="34"/>
      <c r="U249" s="34"/>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row>
    <row r="250" spans="1:72">
      <c r="A250" s="102"/>
      <c r="B250" s="102"/>
      <c r="C250" s="102"/>
      <c r="D250" s="102"/>
      <c r="E250" s="102"/>
      <c r="F250" s="102"/>
      <c r="G250" s="102"/>
      <c r="H250" s="102"/>
      <c r="I250" s="102"/>
      <c r="J250" s="102"/>
      <c r="K250" s="102"/>
      <c r="L250" s="102"/>
      <c r="M250" s="102"/>
      <c r="N250" s="102"/>
      <c r="O250" s="102"/>
      <c r="P250" s="34"/>
      <c r="Q250" s="34"/>
      <c r="R250" s="34"/>
      <c r="S250" s="34"/>
      <c r="T250" s="34"/>
      <c r="U250" s="34"/>
      <c r="V250" s="102"/>
      <c r="W250" s="102"/>
      <c r="X250" s="102"/>
      <c r="Y250" s="102"/>
      <c r="Z250" s="102"/>
      <c r="AA250" s="102"/>
      <c r="AB250" s="102"/>
      <c r="AC250" s="102"/>
      <c r="AD250" s="102"/>
      <c r="AE250" s="102"/>
      <c r="AF250" s="102"/>
      <c r="AG250" s="102"/>
      <c r="AH250" s="102"/>
      <c r="AI250" s="102"/>
      <c r="AJ250" s="102"/>
      <c r="AK250" s="102"/>
      <c r="AL250" s="102"/>
      <c r="AM250" s="102"/>
      <c r="AN250" s="102"/>
      <c r="AO250" s="102"/>
      <c r="AP250" s="102"/>
      <c r="AQ250" s="102"/>
      <c r="AR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row>
    <row r="251" spans="1:72">
      <c r="A251" s="102"/>
      <c r="B251" s="102"/>
      <c r="C251" s="102"/>
      <c r="D251" s="102"/>
      <c r="E251" s="102"/>
      <c r="F251" s="102"/>
      <c r="G251" s="102"/>
      <c r="H251" s="102"/>
      <c r="I251" s="102"/>
      <c r="J251" s="102"/>
      <c r="K251" s="102"/>
      <c r="L251" s="102"/>
      <c r="M251" s="102"/>
      <c r="N251" s="102"/>
      <c r="O251" s="102"/>
      <c r="P251" s="34"/>
      <c r="Q251" s="34"/>
      <c r="R251" s="34"/>
      <c r="S251" s="34"/>
      <c r="T251" s="34"/>
      <c r="U251" s="34"/>
      <c r="V251" s="102"/>
      <c r="W251" s="102"/>
      <c r="X251" s="102"/>
      <c r="Y251" s="102"/>
      <c r="Z251" s="102"/>
      <c r="AA251" s="102"/>
      <c r="AB251" s="102"/>
      <c r="AC251" s="102"/>
      <c r="AD251" s="102"/>
      <c r="AE251" s="102"/>
      <c r="AF251" s="102"/>
      <c r="AG251" s="102"/>
      <c r="AH251" s="102"/>
      <c r="AI251" s="102"/>
      <c r="AJ251" s="102"/>
      <c r="AK251" s="102"/>
      <c r="AL251" s="102"/>
      <c r="AM251" s="102"/>
      <c r="AN251" s="102"/>
      <c r="AO251" s="102"/>
      <c r="AP251" s="102"/>
      <c r="AQ251" s="102"/>
      <c r="AR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row>
    <row r="252" spans="1:72">
      <c r="A252" s="102"/>
      <c r="B252" s="102"/>
      <c r="C252" s="102"/>
      <c r="D252" s="102"/>
      <c r="E252" s="102"/>
      <c r="F252" s="102"/>
      <c r="G252" s="102"/>
      <c r="H252" s="102"/>
      <c r="I252" s="102"/>
      <c r="J252" s="102"/>
      <c r="K252" s="102"/>
      <c r="L252" s="102"/>
      <c r="M252" s="102"/>
      <c r="N252" s="102"/>
      <c r="O252" s="102"/>
      <c r="P252" s="34"/>
      <c r="Q252" s="34"/>
      <c r="R252" s="34"/>
      <c r="S252" s="34"/>
      <c r="T252" s="34"/>
      <c r="U252" s="34"/>
      <c r="V252" s="102"/>
      <c r="W252" s="102"/>
      <c r="X252" s="102"/>
      <c r="Y252" s="102"/>
      <c r="Z252" s="102"/>
      <c r="AA252" s="102"/>
      <c r="AB252" s="102"/>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row>
    <row r="253" spans="1:72">
      <c r="A253" s="102"/>
      <c r="B253" s="102"/>
      <c r="C253" s="102"/>
      <c r="D253" s="102"/>
      <c r="E253" s="102"/>
      <c r="F253" s="102"/>
      <c r="G253" s="102"/>
      <c r="H253" s="102"/>
      <c r="I253" s="102"/>
      <c r="J253" s="102"/>
      <c r="K253" s="102"/>
      <c r="L253" s="102"/>
      <c r="M253" s="102"/>
      <c r="N253" s="102"/>
      <c r="O253" s="102"/>
      <c r="P253" s="34"/>
      <c r="Q253" s="34"/>
      <c r="R253" s="34"/>
      <c r="S253" s="34"/>
      <c r="T253" s="34"/>
      <c r="U253" s="34"/>
      <c r="V253" s="102"/>
      <c r="W253" s="102"/>
      <c r="X253" s="102"/>
      <c r="Y253" s="102"/>
      <c r="Z253" s="102"/>
      <c r="AA253" s="102"/>
      <c r="AB253" s="102"/>
      <c r="AC253" s="102"/>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row>
    <row r="254" spans="1:72">
      <c r="A254" s="102"/>
      <c r="B254" s="102"/>
      <c r="C254" s="102"/>
      <c r="D254" s="102"/>
      <c r="E254" s="102"/>
      <c r="F254" s="102"/>
      <c r="G254" s="102"/>
      <c r="H254" s="102"/>
      <c r="I254" s="102"/>
      <c r="J254" s="102"/>
      <c r="K254" s="102"/>
      <c r="L254" s="102"/>
      <c r="M254" s="102"/>
      <c r="N254" s="102"/>
      <c r="O254" s="102"/>
      <c r="P254" s="34"/>
      <c r="Q254" s="34"/>
      <c r="R254" s="34"/>
      <c r="S254" s="34"/>
      <c r="T254" s="34"/>
      <c r="U254" s="34"/>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row>
    <row r="255" spans="1:72">
      <c r="A255" s="102"/>
      <c r="B255" s="102"/>
      <c r="C255" s="102"/>
      <c r="D255" s="102"/>
      <c r="E255" s="102"/>
      <c r="F255" s="102"/>
      <c r="G255" s="102"/>
      <c r="H255" s="102"/>
      <c r="I255" s="102"/>
      <c r="J255" s="102"/>
      <c r="K255" s="102"/>
      <c r="L255" s="102"/>
      <c r="M255" s="102"/>
      <c r="N255" s="102"/>
      <c r="O255" s="102"/>
      <c r="P255" s="34"/>
      <c r="Q255" s="34"/>
      <c r="R255" s="34"/>
      <c r="S255" s="34"/>
      <c r="T255" s="34"/>
      <c r="U255" s="34"/>
      <c r="V255" s="102"/>
      <c r="W255" s="102"/>
      <c r="X255" s="102"/>
      <c r="Y255" s="102"/>
      <c r="Z255" s="102"/>
      <c r="AA255" s="102"/>
      <c r="AB255" s="102"/>
      <c r="AC255" s="102"/>
      <c r="AD255" s="102"/>
      <c r="AE255" s="102"/>
      <c r="AF255" s="102"/>
      <c r="AG255" s="102"/>
      <c r="AH255" s="102"/>
      <c r="AI255" s="102"/>
      <c r="AJ255" s="102"/>
      <c r="AK255" s="102"/>
      <c r="AL255" s="102"/>
      <c r="AM255" s="102"/>
      <c r="AN255" s="102"/>
      <c r="AO255" s="102"/>
      <c r="AP255" s="102"/>
      <c r="AQ255" s="102"/>
      <c r="AR255" s="102"/>
      <c r="AS255" s="102"/>
      <c r="AT255" s="102"/>
      <c r="AU255" s="102"/>
      <c r="AV255" s="102"/>
      <c r="AW255" s="102"/>
      <c r="AX255" s="102"/>
      <c r="AY255" s="102"/>
      <c r="AZ255" s="102"/>
      <c r="BA255" s="102"/>
      <c r="BB255" s="102"/>
      <c r="BC255" s="102"/>
      <c r="BD255" s="102"/>
      <c r="BE255" s="102"/>
      <c r="BF255" s="102"/>
      <c r="BG255" s="102"/>
      <c r="BH255" s="102"/>
      <c r="BI255" s="102"/>
      <c r="BJ255" s="102"/>
      <c r="BK255" s="102"/>
      <c r="BL255" s="102"/>
      <c r="BM255" s="102"/>
      <c r="BN255" s="102"/>
      <c r="BO255" s="102"/>
      <c r="BP255" s="102"/>
      <c r="BQ255" s="102"/>
      <c r="BR255" s="102"/>
      <c r="BS255" s="102"/>
      <c r="BT255" s="102"/>
    </row>
    <row r="256" spans="1:72">
      <c r="A256" s="102"/>
      <c r="B256" s="102"/>
      <c r="C256" s="102"/>
      <c r="D256" s="102"/>
      <c r="E256" s="102"/>
      <c r="F256" s="102"/>
      <c r="G256" s="102"/>
      <c r="H256" s="102"/>
      <c r="I256" s="102"/>
      <c r="J256" s="102"/>
      <c r="K256" s="102"/>
      <c r="L256" s="102"/>
      <c r="M256" s="102"/>
      <c r="N256" s="102"/>
      <c r="O256" s="102"/>
      <c r="P256" s="34"/>
      <c r="Q256" s="34"/>
      <c r="R256" s="34"/>
      <c r="S256" s="34"/>
      <c r="T256" s="34"/>
      <c r="U256" s="34"/>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row>
    <row r="257" spans="1:72">
      <c r="A257" s="102"/>
      <c r="B257" s="102"/>
      <c r="C257" s="102"/>
      <c r="D257" s="102"/>
      <c r="E257" s="102"/>
      <c r="F257" s="102"/>
      <c r="G257" s="102"/>
      <c r="H257" s="102"/>
      <c r="I257" s="102"/>
      <c r="J257" s="102"/>
      <c r="K257" s="102"/>
      <c r="L257" s="102"/>
      <c r="M257" s="102"/>
      <c r="N257" s="102"/>
      <c r="O257" s="102"/>
      <c r="P257" s="34"/>
      <c r="Q257" s="34"/>
      <c r="R257" s="34"/>
      <c r="S257" s="34"/>
      <c r="T257" s="34"/>
      <c r="U257" s="34"/>
      <c r="V257" s="102"/>
      <c r="W257" s="102"/>
      <c r="X257" s="102"/>
      <c r="Y257" s="102"/>
      <c r="Z257" s="102"/>
      <c r="AA257" s="102"/>
      <c r="AB257" s="102"/>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row>
    <row r="258" spans="1:72">
      <c r="A258" s="102"/>
      <c r="B258" s="102"/>
      <c r="C258" s="102"/>
      <c r="D258" s="102"/>
      <c r="E258" s="102"/>
      <c r="F258" s="102"/>
      <c r="G258" s="102"/>
      <c r="H258" s="102"/>
      <c r="I258" s="102"/>
      <c r="J258" s="102"/>
      <c r="K258" s="102"/>
      <c r="L258" s="102"/>
      <c r="M258" s="102"/>
      <c r="N258" s="102"/>
      <c r="O258" s="102"/>
      <c r="P258" s="34"/>
      <c r="Q258" s="34"/>
      <c r="R258" s="34"/>
      <c r="S258" s="34"/>
      <c r="T258" s="34"/>
      <c r="U258" s="34"/>
      <c r="V258" s="102"/>
      <c r="W258" s="102"/>
      <c r="X258" s="102"/>
      <c r="Y258" s="102"/>
      <c r="Z258" s="102"/>
      <c r="AA258" s="102"/>
      <c r="AB258" s="102"/>
      <c r="AC258" s="102"/>
      <c r="AD258" s="102"/>
      <c r="AE258" s="102"/>
      <c r="AF258" s="102"/>
      <c r="AG258" s="102"/>
      <c r="AH258" s="102"/>
      <c r="AI258" s="102"/>
      <c r="AJ258" s="102"/>
      <c r="AK258" s="102"/>
      <c r="AL258" s="102"/>
      <c r="AM258" s="102"/>
      <c r="AN258" s="102"/>
      <c r="AO258" s="102"/>
      <c r="AP258" s="102"/>
      <c r="AQ258" s="102"/>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row>
    <row r="259" spans="1:72">
      <c r="A259" s="102"/>
      <c r="B259" s="102"/>
      <c r="C259" s="102"/>
      <c r="D259" s="102"/>
      <c r="E259" s="102"/>
      <c r="F259" s="102"/>
      <c r="G259" s="102"/>
      <c r="H259" s="102"/>
      <c r="I259" s="102"/>
      <c r="J259" s="102"/>
      <c r="K259" s="102"/>
      <c r="L259" s="102"/>
      <c r="M259" s="102"/>
      <c r="N259" s="102"/>
      <c r="O259" s="102"/>
      <c r="P259" s="34"/>
      <c r="Q259" s="34"/>
      <c r="R259" s="34"/>
      <c r="S259" s="34"/>
      <c r="T259" s="34"/>
      <c r="U259" s="34"/>
      <c r="V259" s="102"/>
      <c r="W259" s="102"/>
      <c r="X259" s="102"/>
      <c r="Y259" s="102"/>
      <c r="Z259" s="102"/>
      <c r="AA259" s="102"/>
      <c r="AB259" s="102"/>
      <c r="AC259" s="102"/>
      <c r="AD259" s="102"/>
      <c r="AE259" s="102"/>
      <c r="AF259" s="102"/>
      <c r="AG259" s="102"/>
      <c r="AH259" s="102"/>
      <c r="AI259" s="102"/>
      <c r="AJ259" s="102"/>
      <c r="AK259" s="102"/>
      <c r="AL259" s="102"/>
      <c r="AM259" s="102"/>
      <c r="AN259" s="102"/>
      <c r="AO259" s="102"/>
      <c r="AP259" s="102"/>
      <c r="AQ259" s="102"/>
      <c r="AR259" s="102"/>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row>
    <row r="260" spans="1:72">
      <c r="A260" s="102"/>
      <c r="B260" s="102"/>
      <c r="C260" s="102"/>
      <c r="D260" s="102"/>
      <c r="E260" s="102"/>
      <c r="F260" s="102"/>
      <c r="G260" s="102"/>
      <c r="H260" s="102"/>
      <c r="I260" s="102"/>
      <c r="J260" s="102"/>
      <c r="K260" s="102"/>
      <c r="L260" s="102"/>
      <c r="M260" s="102"/>
      <c r="N260" s="102"/>
      <c r="O260" s="102"/>
      <c r="P260" s="34"/>
      <c r="Q260" s="34"/>
      <c r="R260" s="34"/>
      <c r="S260" s="34"/>
      <c r="T260" s="34"/>
      <c r="U260" s="34"/>
      <c r="V260" s="102"/>
      <c r="W260" s="102"/>
      <c r="X260" s="102"/>
      <c r="Y260" s="102"/>
      <c r="Z260" s="102"/>
      <c r="AA260" s="102"/>
      <c r="AB260" s="102"/>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row>
    <row r="261" spans="1:72">
      <c r="A261" s="102"/>
      <c r="B261" s="102"/>
      <c r="C261" s="102"/>
      <c r="D261" s="102"/>
      <c r="E261" s="102"/>
      <c r="F261" s="102"/>
      <c r="G261" s="102"/>
      <c r="H261" s="102"/>
      <c r="I261" s="102"/>
      <c r="J261" s="102"/>
      <c r="K261" s="102"/>
      <c r="L261" s="102"/>
      <c r="M261" s="102"/>
      <c r="N261" s="102"/>
      <c r="O261" s="102"/>
      <c r="P261" s="34"/>
      <c r="Q261" s="34"/>
      <c r="R261" s="34"/>
      <c r="S261" s="34"/>
      <c r="T261" s="34"/>
      <c r="U261" s="34"/>
      <c r="V261" s="102"/>
      <c r="W261" s="102"/>
      <c r="X261" s="102"/>
      <c r="Y261" s="102"/>
      <c r="Z261" s="102"/>
      <c r="AA261" s="102"/>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row>
    <row r="262" spans="1:72">
      <c r="A262" s="102"/>
      <c r="B262" s="102"/>
      <c r="C262" s="102"/>
      <c r="D262" s="102"/>
      <c r="E262" s="102"/>
      <c r="F262" s="102"/>
      <c r="G262" s="102"/>
      <c r="H262" s="102"/>
      <c r="I262" s="102"/>
      <c r="J262" s="102"/>
      <c r="K262" s="102"/>
      <c r="L262" s="102"/>
      <c r="M262" s="102"/>
      <c r="N262" s="102"/>
      <c r="O262" s="102"/>
      <c r="P262" s="34"/>
      <c r="Q262" s="34"/>
      <c r="R262" s="34"/>
      <c r="S262" s="34"/>
      <c r="T262" s="34"/>
      <c r="U262" s="34"/>
      <c r="V262" s="102"/>
      <c r="W262" s="102"/>
      <c r="X262" s="102"/>
      <c r="Y262" s="102"/>
      <c r="Z262" s="102"/>
      <c r="AA262" s="102"/>
      <c r="AB262" s="102"/>
      <c r="AC262" s="102"/>
      <c r="AD262" s="102"/>
      <c r="AE262" s="102"/>
      <c r="AF262" s="102"/>
      <c r="AG262" s="102"/>
      <c r="AH262" s="102"/>
      <c r="AI262" s="102"/>
      <c r="AJ262" s="102"/>
      <c r="AK262" s="102"/>
      <c r="AL262" s="102"/>
      <c r="AM262" s="102"/>
      <c r="AN262" s="102"/>
      <c r="AO262" s="102"/>
      <c r="AP262" s="102"/>
      <c r="AQ262" s="102"/>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row>
    <row r="263" spans="1:72">
      <c r="A263" s="102"/>
      <c r="B263" s="102"/>
      <c r="C263" s="102"/>
      <c r="D263" s="102"/>
      <c r="E263" s="102"/>
      <c r="F263" s="102"/>
      <c r="G263" s="102"/>
      <c r="H263" s="102"/>
      <c r="I263" s="102"/>
      <c r="J263" s="102"/>
      <c r="K263" s="102"/>
      <c r="L263" s="102"/>
      <c r="M263" s="102"/>
      <c r="N263" s="102"/>
      <c r="O263" s="102"/>
      <c r="P263" s="34"/>
      <c r="Q263" s="34"/>
      <c r="R263" s="34"/>
      <c r="S263" s="34"/>
      <c r="T263" s="34"/>
      <c r="U263" s="34"/>
      <c r="V263" s="102"/>
      <c r="W263" s="102"/>
      <c r="X263" s="102"/>
      <c r="Y263" s="102"/>
      <c r="Z263" s="102"/>
      <c r="AA263" s="102"/>
      <c r="AB263" s="102"/>
      <c r="AC263" s="102"/>
      <c r="AD263" s="102"/>
      <c r="AE263" s="102"/>
      <c r="AF263" s="102"/>
      <c r="AG263" s="102"/>
      <c r="AH263" s="102"/>
      <c r="AI263" s="102"/>
      <c r="AJ263" s="102"/>
      <c r="AK263" s="102"/>
      <c r="AL263" s="102"/>
      <c r="AM263" s="102"/>
      <c r="AN263" s="102"/>
      <c r="AO263" s="102"/>
      <c r="AP263" s="102"/>
      <c r="AQ263" s="102"/>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row>
    <row r="264" spans="1:72">
      <c r="A264" s="102"/>
      <c r="B264" s="102"/>
      <c r="C264" s="102"/>
      <c r="D264" s="102"/>
      <c r="E264" s="102"/>
      <c r="F264" s="102"/>
      <c r="G264" s="102"/>
      <c r="H264" s="102"/>
      <c r="I264" s="102"/>
      <c r="J264" s="102"/>
      <c r="K264" s="102"/>
      <c r="L264" s="102"/>
      <c r="M264" s="102"/>
      <c r="N264" s="102"/>
      <c r="O264" s="102"/>
      <c r="P264" s="34"/>
      <c r="Q264" s="34"/>
      <c r="R264" s="34"/>
      <c r="S264" s="34"/>
      <c r="T264" s="34"/>
      <c r="U264" s="34"/>
      <c r="V264" s="102"/>
      <c r="W264" s="102"/>
      <c r="X264" s="102"/>
      <c r="Y264" s="102"/>
      <c r="Z264" s="102"/>
      <c r="AA264" s="102"/>
      <c r="AB264" s="102"/>
      <c r="AC264" s="102"/>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row>
    <row r="265" spans="1:72">
      <c r="A265" s="102"/>
      <c r="B265" s="102"/>
      <c r="C265" s="102"/>
      <c r="D265" s="102"/>
      <c r="E265" s="102"/>
      <c r="F265" s="102"/>
      <c r="G265" s="102"/>
      <c r="H265" s="102"/>
      <c r="I265" s="102"/>
      <c r="J265" s="102"/>
      <c r="K265" s="102"/>
      <c r="L265" s="102"/>
      <c r="M265" s="102"/>
      <c r="N265" s="102"/>
      <c r="O265" s="102"/>
      <c r="P265" s="34"/>
      <c r="Q265" s="34"/>
      <c r="R265" s="34"/>
      <c r="S265" s="34"/>
      <c r="T265" s="34"/>
      <c r="U265" s="34"/>
      <c r="V265" s="102"/>
      <c r="W265" s="102"/>
      <c r="X265" s="102"/>
      <c r="Y265" s="102"/>
      <c r="Z265" s="102"/>
      <c r="AA265" s="102"/>
      <c r="AB265" s="102"/>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row>
    <row r="266" spans="1:72">
      <c r="A266" s="102"/>
      <c r="B266" s="102"/>
      <c r="C266" s="102"/>
      <c r="D266" s="102"/>
      <c r="E266" s="102"/>
      <c r="F266" s="102"/>
      <c r="G266" s="102"/>
      <c r="H266" s="102"/>
      <c r="I266" s="102"/>
      <c r="J266" s="102"/>
      <c r="K266" s="102"/>
      <c r="L266" s="102"/>
      <c r="M266" s="102"/>
      <c r="N266" s="102"/>
      <c r="O266" s="102"/>
      <c r="P266" s="34"/>
      <c r="Q266" s="34"/>
      <c r="R266" s="34"/>
      <c r="S266" s="34"/>
      <c r="T266" s="34"/>
      <c r="U266" s="34"/>
      <c r="V266" s="102"/>
      <c r="W266" s="102"/>
      <c r="X266" s="102"/>
      <c r="Y266" s="102"/>
      <c r="Z266" s="102"/>
      <c r="AA266" s="102"/>
      <c r="AB266" s="102"/>
      <c r="AC266" s="102"/>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row>
    <row r="267" spans="1:72">
      <c r="A267" s="102"/>
      <c r="B267" s="102"/>
      <c r="C267" s="102"/>
      <c r="D267" s="102"/>
      <c r="E267" s="102"/>
      <c r="F267" s="102"/>
      <c r="G267" s="102"/>
      <c r="H267" s="102"/>
      <c r="I267" s="102"/>
      <c r="J267" s="102"/>
      <c r="K267" s="102"/>
      <c r="L267" s="102"/>
      <c r="M267" s="102"/>
      <c r="N267" s="102"/>
      <c r="O267" s="102"/>
      <c r="P267" s="34"/>
      <c r="Q267" s="34"/>
      <c r="R267" s="34"/>
      <c r="S267" s="34"/>
      <c r="T267" s="34"/>
      <c r="U267" s="34"/>
      <c r="V267" s="102"/>
      <c r="W267" s="102"/>
      <c r="X267" s="102"/>
      <c r="Y267" s="102"/>
      <c r="Z267" s="102"/>
      <c r="AA267" s="102"/>
      <c r="AB267" s="102"/>
      <c r="AC267" s="102"/>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c r="BA267" s="102"/>
      <c r="BB267" s="102"/>
      <c r="BC267" s="102"/>
      <c r="BD267" s="102"/>
      <c r="BE267" s="102"/>
      <c r="BF267" s="102"/>
      <c r="BG267" s="102"/>
      <c r="BH267" s="102"/>
      <c r="BI267" s="102"/>
      <c r="BJ267" s="102"/>
      <c r="BK267" s="102"/>
      <c r="BL267" s="102"/>
      <c r="BM267" s="102"/>
      <c r="BN267" s="102"/>
      <c r="BO267" s="102"/>
      <c r="BP267" s="102"/>
      <c r="BQ267" s="102"/>
      <c r="BR267" s="102"/>
      <c r="BS267" s="102"/>
      <c r="BT267" s="102"/>
    </row>
    <row r="268" spans="1:72">
      <c r="A268" s="102"/>
      <c r="B268" s="102"/>
      <c r="C268" s="102"/>
      <c r="D268" s="102"/>
      <c r="E268" s="102"/>
      <c r="F268" s="102"/>
      <c r="G268" s="102"/>
      <c r="H268" s="102"/>
      <c r="I268" s="102"/>
      <c r="J268" s="102"/>
      <c r="K268" s="102"/>
      <c r="L268" s="102"/>
      <c r="M268" s="102"/>
      <c r="N268" s="102"/>
      <c r="O268" s="102"/>
      <c r="P268" s="34"/>
      <c r="Q268" s="34"/>
      <c r="R268" s="34"/>
      <c r="S268" s="34"/>
      <c r="T268" s="34"/>
      <c r="U268" s="34"/>
      <c r="V268" s="102"/>
      <c r="W268" s="102"/>
      <c r="X268" s="102"/>
      <c r="Y268" s="102"/>
      <c r="Z268" s="102"/>
      <c r="AA268" s="102"/>
      <c r="AB268" s="102"/>
      <c r="AC268" s="102"/>
      <c r="AD268" s="102"/>
      <c r="AE268" s="102"/>
      <c r="AF268" s="102"/>
      <c r="AG268" s="102"/>
      <c r="AH268" s="102"/>
      <c r="AI268" s="102"/>
      <c r="AJ268" s="102"/>
      <c r="AK268" s="102"/>
      <c r="AL268" s="102"/>
      <c r="AM268" s="102"/>
      <c r="AN268" s="102"/>
      <c r="AO268" s="102"/>
      <c r="AP268" s="102"/>
      <c r="AQ268" s="102"/>
      <c r="AR268" s="102"/>
      <c r="AS268" s="102"/>
      <c r="AT268" s="102"/>
      <c r="AU268" s="102"/>
      <c r="AV268" s="102"/>
      <c r="AW268" s="102"/>
      <c r="AX268" s="102"/>
      <c r="AY268" s="102"/>
      <c r="AZ268" s="102"/>
      <c r="BA268" s="102"/>
      <c r="BB268" s="102"/>
      <c r="BC268" s="102"/>
      <c r="BD268" s="102"/>
      <c r="BE268" s="102"/>
      <c r="BF268" s="102"/>
      <c r="BG268" s="102"/>
      <c r="BH268" s="102"/>
      <c r="BI268" s="102"/>
      <c r="BJ268" s="102"/>
      <c r="BK268" s="102"/>
      <c r="BL268" s="102"/>
      <c r="BM268" s="102"/>
      <c r="BN268" s="102"/>
      <c r="BO268" s="102"/>
      <c r="BP268" s="102"/>
      <c r="BQ268" s="102"/>
      <c r="BR268" s="102"/>
      <c r="BS268" s="102"/>
      <c r="BT268" s="102"/>
    </row>
    <row r="269" spans="1:72">
      <c r="A269" s="102"/>
      <c r="B269" s="102"/>
      <c r="C269" s="102"/>
      <c r="D269" s="102"/>
      <c r="E269" s="102"/>
      <c r="F269" s="102"/>
      <c r="G269" s="102"/>
      <c r="H269" s="102"/>
      <c r="I269" s="102"/>
      <c r="J269" s="102"/>
      <c r="K269" s="102"/>
      <c r="L269" s="102"/>
      <c r="M269" s="102"/>
      <c r="N269" s="102"/>
      <c r="O269" s="102"/>
      <c r="P269" s="34"/>
      <c r="Q269" s="34"/>
      <c r="R269" s="34"/>
      <c r="S269" s="34"/>
      <c r="T269" s="34"/>
      <c r="U269" s="34"/>
      <c r="V269" s="102"/>
      <c r="W269" s="102"/>
      <c r="X269" s="102"/>
      <c r="Y269" s="102"/>
      <c r="Z269" s="102"/>
      <c r="AA269" s="102"/>
      <c r="AB269" s="102"/>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102"/>
      <c r="BC269" s="102"/>
      <c r="BD269" s="102"/>
      <c r="BE269" s="102"/>
      <c r="BF269" s="102"/>
      <c r="BG269" s="102"/>
      <c r="BH269" s="102"/>
      <c r="BI269" s="102"/>
      <c r="BJ269" s="102"/>
      <c r="BK269" s="102"/>
      <c r="BL269" s="102"/>
      <c r="BM269" s="102"/>
      <c r="BN269" s="102"/>
      <c r="BO269" s="102"/>
      <c r="BP269" s="102"/>
      <c r="BQ269" s="102"/>
      <c r="BR269" s="102"/>
      <c r="BS269" s="102"/>
      <c r="BT269" s="102"/>
    </row>
    <row r="270" spans="1:72">
      <c r="A270" s="102"/>
      <c r="B270" s="102"/>
      <c r="C270" s="102"/>
      <c r="D270" s="102"/>
      <c r="E270" s="102"/>
      <c r="F270" s="102"/>
      <c r="G270" s="102"/>
      <c r="H270" s="102"/>
      <c r="I270" s="102"/>
      <c r="J270" s="102"/>
      <c r="K270" s="102"/>
      <c r="L270" s="102"/>
      <c r="M270" s="102"/>
      <c r="N270" s="102"/>
      <c r="O270" s="102"/>
      <c r="P270" s="34"/>
      <c r="Q270" s="34"/>
      <c r="R270" s="34"/>
      <c r="S270" s="34"/>
      <c r="T270" s="34"/>
      <c r="U270" s="34"/>
      <c r="V270" s="102"/>
      <c r="W270" s="102"/>
      <c r="X270" s="102"/>
      <c r="Y270" s="102"/>
      <c r="Z270" s="102"/>
      <c r="AA270" s="102"/>
      <c r="AB270" s="102"/>
      <c r="AC270" s="102"/>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102"/>
      <c r="AY270" s="102"/>
      <c r="AZ270" s="102"/>
      <c r="BA270" s="102"/>
      <c r="BB270" s="102"/>
      <c r="BC270" s="102"/>
      <c r="BD270" s="102"/>
      <c r="BE270" s="102"/>
      <c r="BF270" s="102"/>
      <c r="BG270" s="102"/>
      <c r="BH270" s="102"/>
      <c r="BI270" s="102"/>
      <c r="BJ270" s="102"/>
      <c r="BK270" s="102"/>
      <c r="BL270" s="102"/>
      <c r="BM270" s="102"/>
      <c r="BN270" s="102"/>
      <c r="BO270" s="102"/>
      <c r="BP270" s="102"/>
      <c r="BQ270" s="102"/>
      <c r="BR270" s="102"/>
      <c r="BS270" s="102"/>
      <c r="BT270" s="102"/>
    </row>
    <row r="271" spans="1:72">
      <c r="A271" s="102"/>
      <c r="B271" s="102"/>
      <c r="C271" s="102"/>
      <c r="D271" s="102"/>
      <c r="E271" s="102"/>
      <c r="F271" s="102"/>
      <c r="G271" s="102"/>
      <c r="H271" s="102"/>
      <c r="I271" s="102"/>
      <c r="J271" s="102"/>
      <c r="K271" s="102"/>
      <c r="L271" s="102"/>
      <c r="M271" s="102"/>
      <c r="N271" s="102"/>
      <c r="O271" s="102"/>
      <c r="P271" s="34"/>
      <c r="Q271" s="34"/>
      <c r="R271" s="34"/>
      <c r="S271" s="34"/>
      <c r="T271" s="34"/>
      <c r="U271" s="34"/>
      <c r="V271" s="102"/>
      <c r="W271" s="102"/>
      <c r="X271" s="102"/>
      <c r="Y271" s="102"/>
      <c r="Z271" s="102"/>
      <c r="AA271" s="102"/>
      <c r="AB271" s="102"/>
      <c r="AC271" s="102"/>
      <c r="AD271" s="102"/>
      <c r="AE271" s="102"/>
      <c r="AF271" s="102"/>
      <c r="AG271" s="102"/>
      <c r="AH271" s="102"/>
      <c r="AI271" s="102"/>
      <c r="AJ271" s="102"/>
      <c r="AK271" s="102"/>
      <c r="AL271" s="102"/>
      <c r="AM271" s="102"/>
      <c r="AN271" s="102"/>
      <c r="AO271" s="102"/>
      <c r="AP271" s="102"/>
      <c r="AQ271" s="102"/>
      <c r="AR271" s="102"/>
      <c r="AS271" s="102"/>
      <c r="AT271" s="102"/>
      <c r="AU271" s="102"/>
      <c r="AV271" s="102"/>
      <c r="AW271" s="102"/>
      <c r="AX271" s="102"/>
      <c r="AY271" s="102"/>
      <c r="AZ271" s="102"/>
      <c r="BA271" s="102"/>
      <c r="BB271" s="102"/>
      <c r="BC271" s="102"/>
      <c r="BD271" s="102"/>
      <c r="BE271" s="102"/>
      <c r="BF271" s="102"/>
      <c r="BG271" s="102"/>
      <c r="BH271" s="102"/>
      <c r="BI271" s="102"/>
      <c r="BJ271" s="102"/>
      <c r="BK271" s="102"/>
      <c r="BL271" s="102"/>
      <c r="BM271" s="102"/>
      <c r="BN271" s="102"/>
      <c r="BO271" s="102"/>
      <c r="BP271" s="102"/>
      <c r="BQ271" s="102"/>
      <c r="BR271" s="102"/>
      <c r="BS271" s="102"/>
      <c r="BT271" s="102"/>
    </row>
    <row r="272" spans="1:72">
      <c r="A272" s="102"/>
      <c r="B272" s="102"/>
      <c r="C272" s="102"/>
      <c r="D272" s="102"/>
      <c r="E272" s="102"/>
      <c r="F272" s="102"/>
      <c r="G272" s="102"/>
      <c r="H272" s="102"/>
      <c r="I272" s="102"/>
      <c r="J272" s="102"/>
      <c r="K272" s="102"/>
      <c r="L272" s="102"/>
      <c r="M272" s="102"/>
      <c r="N272" s="102"/>
      <c r="O272" s="102"/>
      <c r="P272" s="34"/>
      <c r="Q272" s="34"/>
      <c r="R272" s="34"/>
      <c r="S272" s="34"/>
      <c r="T272" s="34"/>
      <c r="U272" s="34"/>
      <c r="V272" s="102"/>
      <c r="W272" s="102"/>
      <c r="X272" s="102"/>
      <c r="Y272" s="102"/>
      <c r="Z272" s="102"/>
      <c r="AA272" s="102"/>
      <c r="AB272" s="102"/>
      <c r="AC272" s="102"/>
      <c r="AD272" s="102"/>
      <c r="AE272" s="102"/>
      <c r="AF272" s="102"/>
      <c r="AG272" s="102"/>
      <c r="AH272" s="102"/>
      <c r="AI272" s="102"/>
      <c r="AJ272" s="102"/>
      <c r="AK272" s="102"/>
      <c r="AL272" s="102"/>
      <c r="AM272" s="102"/>
      <c r="AN272" s="102"/>
      <c r="AO272" s="102"/>
      <c r="AP272" s="102"/>
      <c r="AQ272" s="102"/>
      <c r="AR272" s="102"/>
      <c r="AS272" s="102"/>
      <c r="AT272" s="102"/>
      <c r="AU272" s="102"/>
      <c r="AV272" s="102"/>
      <c r="AW272" s="102"/>
      <c r="AX272" s="102"/>
      <c r="AY272" s="102"/>
      <c r="AZ272" s="102"/>
      <c r="BA272" s="102"/>
      <c r="BB272" s="102"/>
      <c r="BC272" s="102"/>
      <c r="BD272" s="102"/>
      <c r="BE272" s="102"/>
      <c r="BF272" s="102"/>
      <c r="BG272" s="102"/>
      <c r="BH272" s="102"/>
      <c r="BI272" s="102"/>
      <c r="BJ272" s="102"/>
      <c r="BK272" s="102"/>
      <c r="BL272" s="102"/>
      <c r="BM272" s="102"/>
      <c r="BN272" s="102"/>
      <c r="BO272" s="102"/>
      <c r="BP272" s="102"/>
      <c r="BQ272" s="102"/>
      <c r="BR272" s="102"/>
      <c r="BS272" s="102"/>
      <c r="BT272" s="102"/>
    </row>
    <row r="273" spans="1:72">
      <c r="A273" s="102"/>
      <c r="B273" s="102"/>
      <c r="C273" s="102"/>
      <c r="D273" s="102"/>
      <c r="E273" s="102"/>
      <c r="F273" s="102"/>
      <c r="G273" s="102"/>
      <c r="H273" s="102"/>
      <c r="I273" s="102"/>
      <c r="J273" s="102"/>
      <c r="K273" s="102"/>
      <c r="L273" s="102"/>
      <c r="M273" s="102"/>
      <c r="N273" s="102"/>
      <c r="O273" s="102"/>
      <c r="P273" s="34"/>
      <c r="Q273" s="34"/>
      <c r="R273" s="34"/>
      <c r="S273" s="34"/>
      <c r="T273" s="34"/>
      <c r="U273" s="34"/>
      <c r="V273" s="102"/>
      <c r="W273" s="102"/>
      <c r="X273" s="102"/>
      <c r="Y273" s="102"/>
      <c r="Z273" s="102"/>
      <c r="AA273" s="102"/>
      <c r="AB273" s="102"/>
      <c r="AC273" s="102"/>
      <c r="AD273" s="102"/>
      <c r="AE273" s="102"/>
      <c r="AF273" s="102"/>
      <c r="AG273" s="102"/>
      <c r="AH273" s="102"/>
      <c r="AI273" s="102"/>
      <c r="AJ273" s="102"/>
      <c r="AK273" s="102"/>
      <c r="AL273" s="102"/>
      <c r="AM273" s="102"/>
      <c r="AN273" s="102"/>
      <c r="AO273" s="102"/>
      <c r="AP273" s="102"/>
      <c r="AQ273" s="102"/>
      <c r="AR273" s="102"/>
      <c r="AS273" s="102"/>
      <c r="AT273" s="102"/>
      <c r="AU273" s="102"/>
      <c r="AV273" s="102"/>
      <c r="AW273" s="102"/>
      <c r="AX273" s="102"/>
      <c r="AY273" s="102"/>
      <c r="AZ273" s="102"/>
      <c r="BA273" s="102"/>
      <c r="BB273" s="102"/>
      <c r="BC273" s="102"/>
      <c r="BD273" s="102"/>
      <c r="BE273" s="102"/>
      <c r="BF273" s="102"/>
      <c r="BG273" s="102"/>
      <c r="BH273" s="102"/>
      <c r="BI273" s="102"/>
      <c r="BJ273" s="102"/>
      <c r="BK273" s="102"/>
      <c r="BL273" s="102"/>
      <c r="BM273" s="102"/>
      <c r="BN273" s="102"/>
      <c r="BO273" s="102"/>
      <c r="BP273" s="102"/>
      <c r="BQ273" s="102"/>
      <c r="BR273" s="102"/>
      <c r="BS273" s="102"/>
      <c r="BT273" s="102"/>
    </row>
    <row r="274" spans="1:72">
      <c r="A274" s="102"/>
      <c r="B274" s="102"/>
      <c r="C274" s="102"/>
      <c r="D274" s="102"/>
      <c r="E274" s="102"/>
      <c r="F274" s="102"/>
      <c r="G274" s="102"/>
      <c r="H274" s="102"/>
      <c r="I274" s="102"/>
      <c r="J274" s="102"/>
      <c r="K274" s="102"/>
      <c r="L274" s="102"/>
      <c r="M274" s="102"/>
      <c r="N274" s="102"/>
      <c r="O274" s="102"/>
      <c r="P274" s="34"/>
      <c r="Q274" s="34"/>
      <c r="R274" s="34"/>
      <c r="S274" s="34"/>
      <c r="T274" s="34"/>
      <c r="U274" s="34"/>
      <c r="V274" s="102"/>
      <c r="W274" s="102"/>
      <c r="X274" s="102"/>
      <c r="Y274" s="102"/>
      <c r="Z274" s="102"/>
      <c r="AA274" s="102"/>
      <c r="AB274" s="102"/>
      <c r="AC274" s="102"/>
      <c r="AD274" s="102"/>
      <c r="AE274" s="102"/>
      <c r="AF274" s="102"/>
      <c r="AG274" s="102"/>
      <c r="AH274" s="102"/>
      <c r="AI274" s="102"/>
      <c r="AJ274" s="102"/>
      <c r="AK274" s="102"/>
      <c r="AL274" s="102"/>
      <c r="AM274" s="102"/>
      <c r="AN274" s="102"/>
      <c r="AO274" s="102"/>
      <c r="AP274" s="102"/>
      <c r="AQ274" s="102"/>
      <c r="AR274" s="102"/>
      <c r="AS274" s="102"/>
      <c r="AT274" s="102"/>
      <c r="AU274" s="102"/>
      <c r="AV274" s="102"/>
      <c r="AW274" s="102"/>
      <c r="AX274" s="102"/>
      <c r="AY274" s="102"/>
      <c r="AZ274" s="102"/>
      <c r="BA274" s="102"/>
      <c r="BB274" s="102"/>
      <c r="BC274" s="102"/>
      <c r="BD274" s="102"/>
      <c r="BE274" s="102"/>
      <c r="BF274" s="102"/>
      <c r="BG274" s="102"/>
      <c r="BH274" s="102"/>
      <c r="BI274" s="102"/>
      <c r="BJ274" s="102"/>
      <c r="BK274" s="102"/>
      <c r="BL274" s="102"/>
      <c r="BM274" s="102"/>
      <c r="BN274" s="102"/>
      <c r="BO274" s="102"/>
      <c r="BP274" s="102"/>
      <c r="BQ274" s="102"/>
      <c r="BR274" s="102"/>
      <c r="BS274" s="102"/>
      <c r="BT274" s="102"/>
    </row>
    <row r="275" spans="1:72">
      <c r="A275" s="102"/>
      <c r="B275" s="102"/>
      <c r="C275" s="102"/>
      <c r="D275" s="102"/>
      <c r="E275" s="102"/>
      <c r="F275" s="102"/>
      <c r="G275" s="102"/>
      <c r="H275" s="102"/>
      <c r="I275" s="102"/>
      <c r="J275" s="102"/>
      <c r="K275" s="102"/>
      <c r="L275" s="102"/>
      <c r="M275" s="102"/>
      <c r="N275" s="102"/>
      <c r="O275" s="102"/>
      <c r="P275" s="34"/>
      <c r="Q275" s="34"/>
      <c r="R275" s="34"/>
      <c r="S275" s="34"/>
      <c r="T275" s="34"/>
      <c r="U275" s="34"/>
      <c r="V275" s="102"/>
      <c r="W275" s="102"/>
      <c r="X275" s="102"/>
      <c r="Y275" s="102"/>
      <c r="Z275" s="102"/>
      <c r="AA275" s="102"/>
      <c r="AB275" s="102"/>
      <c r="AC275" s="102"/>
      <c r="AD275" s="102"/>
      <c r="AE275" s="102"/>
      <c r="AF275" s="102"/>
      <c r="AG275" s="102"/>
      <c r="AH275" s="102"/>
      <c r="AI275" s="102"/>
      <c r="AJ275" s="102"/>
      <c r="AK275" s="102"/>
      <c r="AL275" s="102"/>
      <c r="AM275" s="102"/>
      <c r="AN275" s="102"/>
      <c r="AO275" s="102"/>
      <c r="AP275" s="102"/>
      <c r="AQ275" s="102"/>
      <c r="AR275" s="102"/>
      <c r="AS275" s="102"/>
      <c r="AT275" s="102"/>
      <c r="AU275" s="102"/>
      <c r="AV275" s="102"/>
      <c r="AW275" s="102"/>
      <c r="AX275" s="102"/>
      <c r="AY275" s="102"/>
      <c r="AZ275" s="102"/>
      <c r="BA275" s="102"/>
      <c r="BB275" s="102"/>
      <c r="BC275" s="102"/>
      <c r="BD275" s="102"/>
      <c r="BE275" s="102"/>
      <c r="BF275" s="102"/>
      <c r="BG275" s="102"/>
      <c r="BH275" s="102"/>
      <c r="BI275" s="102"/>
      <c r="BJ275" s="102"/>
      <c r="BK275" s="102"/>
      <c r="BL275" s="102"/>
      <c r="BM275" s="102"/>
      <c r="BN275" s="102"/>
      <c r="BO275" s="102"/>
      <c r="BP275" s="102"/>
      <c r="BQ275" s="102"/>
      <c r="BR275" s="102"/>
      <c r="BS275" s="102"/>
      <c r="BT275" s="102"/>
    </row>
    <row r="276" spans="1:72">
      <c r="A276" s="102"/>
      <c r="B276" s="102"/>
      <c r="C276" s="102"/>
      <c r="D276" s="102"/>
      <c r="E276" s="102"/>
      <c r="F276" s="102"/>
      <c r="G276" s="102"/>
      <c r="H276" s="102"/>
      <c r="I276" s="102"/>
      <c r="J276" s="102"/>
      <c r="K276" s="102"/>
      <c r="L276" s="102"/>
      <c r="M276" s="102"/>
      <c r="N276" s="102"/>
      <c r="O276" s="102"/>
      <c r="P276" s="34"/>
      <c r="Q276" s="34"/>
      <c r="R276" s="34"/>
      <c r="S276" s="34"/>
      <c r="T276" s="34"/>
      <c r="U276" s="34"/>
      <c r="V276" s="102"/>
      <c r="W276" s="102"/>
      <c r="X276" s="102"/>
      <c r="Y276" s="102"/>
      <c r="Z276" s="102"/>
      <c r="AA276" s="102"/>
      <c r="AB276" s="102"/>
      <c r="AC276" s="102"/>
      <c r="AD276" s="102"/>
      <c r="AE276" s="102"/>
      <c r="AF276" s="102"/>
      <c r="AG276" s="102"/>
      <c r="AH276" s="102"/>
      <c r="AI276" s="102"/>
      <c r="AJ276" s="102"/>
      <c r="AK276" s="102"/>
      <c r="AL276" s="102"/>
      <c r="AM276" s="102"/>
      <c r="AN276" s="102"/>
      <c r="AO276" s="102"/>
      <c r="AP276" s="102"/>
      <c r="AQ276" s="102"/>
      <c r="AR276" s="102"/>
      <c r="AS276" s="102"/>
      <c r="AT276" s="102"/>
      <c r="AU276" s="102"/>
      <c r="AV276" s="102"/>
      <c r="AW276" s="102"/>
      <c r="AX276" s="102"/>
      <c r="AY276" s="102"/>
      <c r="AZ276" s="102"/>
      <c r="BA276" s="102"/>
      <c r="BB276" s="102"/>
      <c r="BC276" s="102"/>
      <c r="BD276" s="102"/>
      <c r="BE276" s="102"/>
      <c r="BF276" s="102"/>
      <c r="BG276" s="102"/>
      <c r="BH276" s="102"/>
      <c r="BI276" s="102"/>
      <c r="BJ276" s="102"/>
      <c r="BK276" s="102"/>
      <c r="BL276" s="102"/>
      <c r="BM276" s="102"/>
      <c r="BN276" s="102"/>
      <c r="BO276" s="102"/>
      <c r="BP276" s="102"/>
      <c r="BQ276" s="102"/>
      <c r="BR276" s="102"/>
      <c r="BS276" s="102"/>
      <c r="BT276" s="102"/>
    </row>
    <row r="277" spans="1:72">
      <c r="A277" s="102"/>
      <c r="B277" s="102"/>
      <c r="C277" s="102"/>
      <c r="D277" s="102"/>
      <c r="E277" s="102"/>
      <c r="F277" s="102"/>
      <c r="G277" s="102"/>
      <c r="H277" s="102"/>
      <c r="I277" s="102"/>
      <c r="J277" s="102"/>
      <c r="K277" s="102"/>
      <c r="L277" s="102"/>
      <c r="M277" s="102"/>
      <c r="N277" s="102"/>
      <c r="O277" s="102"/>
      <c r="P277" s="34"/>
      <c r="Q277" s="34"/>
      <c r="R277" s="34"/>
      <c r="S277" s="34"/>
      <c r="T277" s="34"/>
      <c r="U277" s="34"/>
      <c r="V277" s="102"/>
      <c r="W277" s="102"/>
      <c r="X277" s="102"/>
      <c r="Y277" s="102"/>
      <c r="Z277" s="102"/>
      <c r="AA277" s="102"/>
      <c r="AB277" s="102"/>
      <c r="AC277" s="102"/>
      <c r="AD277" s="102"/>
      <c r="AE277" s="102"/>
      <c r="AF277" s="102"/>
      <c r="AG277" s="102"/>
      <c r="AH277" s="102"/>
      <c r="AI277" s="102"/>
      <c r="AJ277" s="102"/>
      <c r="AK277" s="102"/>
      <c r="AL277" s="102"/>
      <c r="AM277" s="102"/>
      <c r="AN277" s="102"/>
      <c r="AO277" s="102"/>
      <c r="AP277" s="102"/>
      <c r="AQ277" s="102"/>
      <c r="AR277" s="102"/>
      <c r="AS277" s="102"/>
      <c r="AT277" s="102"/>
      <c r="AU277" s="102"/>
      <c r="AV277" s="102"/>
      <c r="AW277" s="102"/>
      <c r="AX277" s="102"/>
      <c r="AY277" s="102"/>
      <c r="AZ277" s="102"/>
      <c r="BA277" s="102"/>
      <c r="BB277" s="102"/>
      <c r="BC277" s="102"/>
      <c r="BD277" s="102"/>
      <c r="BE277" s="102"/>
      <c r="BF277" s="102"/>
      <c r="BG277" s="102"/>
      <c r="BH277" s="102"/>
      <c r="BI277" s="102"/>
      <c r="BJ277" s="102"/>
      <c r="BK277" s="102"/>
      <c r="BL277" s="102"/>
      <c r="BM277" s="102"/>
      <c r="BN277" s="102"/>
      <c r="BO277" s="102"/>
      <c r="BP277" s="102"/>
      <c r="BQ277" s="102"/>
      <c r="BR277" s="102"/>
      <c r="BS277" s="102"/>
      <c r="BT277" s="102"/>
    </row>
    <row r="278" spans="1:72">
      <c r="A278" s="102"/>
      <c r="B278" s="102"/>
      <c r="C278" s="102"/>
      <c r="D278" s="102"/>
      <c r="E278" s="102"/>
      <c r="F278" s="102"/>
      <c r="G278" s="102"/>
      <c r="H278" s="102"/>
      <c r="I278" s="102"/>
      <c r="J278" s="102"/>
      <c r="K278" s="102"/>
      <c r="L278" s="102"/>
      <c r="M278" s="102"/>
      <c r="N278" s="102"/>
      <c r="O278" s="102"/>
      <c r="P278" s="34"/>
      <c r="Q278" s="34"/>
      <c r="R278" s="34"/>
      <c r="S278" s="34"/>
      <c r="T278" s="34"/>
      <c r="U278" s="34"/>
      <c r="V278" s="102"/>
      <c r="W278" s="102"/>
      <c r="X278" s="102"/>
      <c r="Y278" s="102"/>
      <c r="Z278" s="102"/>
      <c r="AA278" s="102"/>
      <c r="AB278" s="102"/>
      <c r="AC278" s="102"/>
      <c r="AD278" s="102"/>
      <c r="AE278" s="102"/>
      <c r="AF278" s="102"/>
      <c r="AG278" s="102"/>
      <c r="AH278" s="102"/>
      <c r="AI278" s="102"/>
      <c r="AJ278" s="102"/>
      <c r="AK278" s="102"/>
      <c r="AL278" s="102"/>
      <c r="AM278" s="102"/>
      <c r="AN278" s="102"/>
      <c r="AO278" s="102"/>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row>
    <row r="279" spans="1:72">
      <c r="A279" s="102"/>
      <c r="B279" s="102"/>
      <c r="C279" s="102"/>
      <c r="D279" s="102"/>
      <c r="E279" s="102"/>
      <c r="F279" s="102"/>
      <c r="G279" s="102"/>
      <c r="H279" s="102"/>
      <c r="I279" s="102"/>
      <c r="J279" s="102"/>
      <c r="K279" s="102"/>
      <c r="L279" s="102"/>
      <c r="M279" s="102"/>
      <c r="N279" s="102"/>
      <c r="O279" s="102"/>
      <c r="P279" s="34"/>
      <c r="Q279" s="34"/>
      <c r="R279" s="34"/>
      <c r="S279" s="34"/>
      <c r="T279" s="34"/>
      <c r="U279" s="34"/>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row>
    <row r="280" spans="1:72">
      <c r="A280" s="102"/>
      <c r="B280" s="102"/>
      <c r="C280" s="102"/>
      <c r="D280" s="102"/>
      <c r="E280" s="102"/>
      <c r="F280" s="102"/>
      <c r="G280" s="102"/>
      <c r="H280" s="102"/>
      <c r="I280" s="102"/>
      <c r="J280" s="102"/>
      <c r="K280" s="102"/>
      <c r="L280" s="102"/>
      <c r="M280" s="102"/>
      <c r="N280" s="102"/>
      <c r="O280" s="102"/>
      <c r="P280" s="34"/>
      <c r="Q280" s="34"/>
      <c r="R280" s="34"/>
      <c r="S280" s="34"/>
      <c r="T280" s="34"/>
      <c r="U280" s="34"/>
      <c r="V280" s="102"/>
      <c r="W280" s="102"/>
      <c r="X280" s="102"/>
      <c r="Y280" s="102"/>
      <c r="Z280" s="102"/>
      <c r="AA280" s="102"/>
      <c r="AB280" s="102"/>
      <c r="AC280" s="102"/>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row>
    <row r="281" spans="1:72">
      <c r="A281" s="102"/>
      <c r="B281" s="102"/>
      <c r="C281" s="102"/>
      <c r="D281" s="102"/>
      <c r="E281" s="102"/>
      <c r="F281" s="102"/>
      <c r="G281" s="102"/>
      <c r="H281" s="102"/>
      <c r="I281" s="102"/>
      <c r="J281" s="102"/>
      <c r="K281" s="102"/>
      <c r="L281" s="102"/>
      <c r="M281" s="102"/>
      <c r="N281" s="102"/>
      <c r="O281" s="102"/>
      <c r="P281" s="34"/>
      <c r="Q281" s="34"/>
      <c r="R281" s="34"/>
      <c r="S281" s="34"/>
      <c r="T281" s="34"/>
      <c r="U281" s="34"/>
      <c r="V281" s="102"/>
      <c r="W281" s="102"/>
      <c r="X281" s="102"/>
      <c r="Y281" s="102"/>
      <c r="Z281" s="102"/>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row>
    <row r="282" spans="1:72">
      <c r="A282" s="102"/>
      <c r="B282" s="102"/>
      <c r="C282" s="102"/>
      <c r="D282" s="102"/>
      <c r="E282" s="102"/>
      <c r="F282" s="102"/>
      <c r="G282" s="102"/>
      <c r="H282" s="102"/>
      <c r="I282" s="102"/>
      <c r="J282" s="102"/>
      <c r="K282" s="102"/>
      <c r="L282" s="102"/>
      <c r="M282" s="102"/>
      <c r="N282" s="102"/>
      <c r="O282" s="102"/>
      <c r="P282" s="34"/>
      <c r="Q282" s="34"/>
      <c r="R282" s="34"/>
      <c r="S282" s="34"/>
      <c r="T282" s="34"/>
      <c r="U282" s="34"/>
      <c r="V282" s="102"/>
      <c r="W282" s="102"/>
      <c r="X282" s="102"/>
      <c r="Y282" s="102"/>
      <c r="Z282" s="102"/>
      <c r="AA282" s="102"/>
      <c r="AB282" s="102"/>
      <c r="AC282" s="102"/>
      <c r="AD282" s="102"/>
      <c r="AE282" s="102"/>
      <c r="AF282" s="102"/>
      <c r="AG282" s="102"/>
      <c r="AH282" s="102"/>
      <c r="AI282" s="102"/>
      <c r="AJ282" s="102"/>
      <c r="AK282" s="102"/>
      <c r="AL282" s="102"/>
      <c r="AM282" s="102"/>
      <c r="AN282" s="102"/>
      <c r="AO282" s="102"/>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row>
    <row r="283" spans="1:72">
      <c r="A283" s="102"/>
      <c r="B283" s="102"/>
      <c r="C283" s="102"/>
      <c r="D283" s="102"/>
      <c r="E283" s="102"/>
      <c r="F283" s="102"/>
      <c r="G283" s="102"/>
      <c r="H283" s="102"/>
      <c r="I283" s="102"/>
      <c r="J283" s="102"/>
      <c r="K283" s="102"/>
      <c r="L283" s="102"/>
      <c r="M283" s="102"/>
      <c r="N283" s="102"/>
      <c r="O283" s="102"/>
      <c r="P283" s="34"/>
      <c r="Q283" s="34"/>
      <c r="R283" s="34"/>
      <c r="S283" s="34"/>
      <c r="T283" s="34"/>
      <c r="U283" s="34"/>
      <c r="V283" s="102"/>
      <c r="W283" s="102"/>
      <c r="X283" s="102"/>
      <c r="Y283" s="102"/>
      <c r="Z283" s="102"/>
      <c r="AA283" s="102"/>
      <c r="AB283" s="102"/>
      <c r="AC283" s="102"/>
      <c r="AD283" s="102"/>
      <c r="AE283" s="102"/>
      <c r="AF283" s="102"/>
      <c r="AG283" s="102"/>
      <c r="AH283" s="102"/>
      <c r="AI283" s="102"/>
      <c r="AJ283" s="102"/>
      <c r="AK283" s="102"/>
      <c r="AL283" s="102"/>
      <c r="AM283" s="102"/>
      <c r="AN283" s="102"/>
      <c r="AO283" s="102"/>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row>
    <row r="284" spans="1:72">
      <c r="A284" s="102"/>
      <c r="B284" s="102"/>
      <c r="C284" s="102"/>
      <c r="D284" s="102"/>
      <c r="E284" s="102"/>
      <c r="F284" s="102"/>
      <c r="G284" s="102"/>
      <c r="H284" s="102"/>
      <c r="I284" s="102"/>
      <c r="J284" s="102"/>
      <c r="K284" s="102"/>
      <c r="L284" s="102"/>
      <c r="M284" s="102"/>
      <c r="N284" s="102"/>
      <c r="O284" s="102"/>
      <c r="P284" s="34"/>
      <c r="Q284" s="34"/>
      <c r="R284" s="34"/>
      <c r="S284" s="34"/>
      <c r="T284" s="34"/>
      <c r="U284" s="34"/>
      <c r="V284" s="102"/>
      <c r="W284" s="102"/>
      <c r="X284" s="102"/>
      <c r="Y284" s="102"/>
      <c r="Z284" s="102"/>
      <c r="AA284" s="102"/>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row>
    <row r="285" spans="1:72">
      <c r="A285" s="102"/>
      <c r="B285" s="102"/>
      <c r="C285" s="102"/>
      <c r="D285" s="102"/>
      <c r="E285" s="102"/>
      <c r="F285" s="102"/>
      <c r="G285" s="102"/>
      <c r="H285" s="102"/>
      <c r="I285" s="102"/>
      <c r="J285" s="102"/>
      <c r="K285" s="102"/>
      <c r="L285" s="102"/>
      <c r="M285" s="102"/>
      <c r="N285" s="102"/>
      <c r="O285" s="102"/>
      <c r="P285" s="34"/>
      <c r="Q285" s="34"/>
      <c r="R285" s="34"/>
      <c r="S285" s="34"/>
      <c r="T285" s="34"/>
      <c r="U285" s="34"/>
      <c r="V285" s="102"/>
      <c r="W285" s="102"/>
      <c r="X285" s="102"/>
      <c r="Y285" s="102"/>
      <c r="Z285" s="102"/>
      <c r="AA285" s="102"/>
      <c r="AB285" s="102"/>
      <c r="AC285" s="102"/>
      <c r="AD285" s="102"/>
      <c r="AE285" s="102"/>
      <c r="AF285" s="102"/>
      <c r="AG285" s="102"/>
      <c r="AH285" s="102"/>
      <c r="AI285" s="102"/>
      <c r="AJ285" s="102"/>
      <c r="AK285" s="102"/>
      <c r="AL285" s="102"/>
      <c r="AM285" s="102"/>
      <c r="AN285" s="102"/>
      <c r="AO285" s="102"/>
      <c r="AP285" s="102"/>
      <c r="AQ285" s="102"/>
      <c r="AR285" s="102"/>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102"/>
    </row>
    <row r="286" spans="1:72">
      <c r="A286" s="102"/>
      <c r="B286" s="102"/>
      <c r="C286" s="102"/>
      <c r="D286" s="102"/>
      <c r="E286" s="102"/>
      <c r="F286" s="102"/>
      <c r="G286" s="102"/>
      <c r="H286" s="102"/>
      <c r="I286" s="102"/>
      <c r="J286" s="102"/>
      <c r="K286" s="102"/>
      <c r="L286" s="102"/>
      <c r="M286" s="102"/>
      <c r="N286" s="102"/>
      <c r="O286" s="102"/>
      <c r="P286" s="34"/>
      <c r="Q286" s="34"/>
      <c r="R286" s="34"/>
      <c r="S286" s="34"/>
      <c r="T286" s="34"/>
      <c r="U286" s="34"/>
      <c r="V286" s="102"/>
      <c r="W286" s="102"/>
      <c r="X286" s="102"/>
      <c r="Y286" s="102"/>
      <c r="Z286" s="102"/>
      <c r="AA286" s="102"/>
      <c r="AB286" s="102"/>
      <c r="AC286" s="102"/>
      <c r="AD286" s="102"/>
      <c r="AE286" s="102"/>
      <c r="AF286" s="102"/>
      <c r="AG286" s="102"/>
      <c r="AH286" s="102"/>
      <c r="AI286" s="102"/>
      <c r="AJ286" s="102"/>
      <c r="AK286" s="102"/>
      <c r="AL286" s="102"/>
      <c r="AM286" s="102"/>
      <c r="AN286" s="102"/>
      <c r="AO286" s="102"/>
      <c r="AP286" s="102"/>
      <c r="AQ286" s="102"/>
      <c r="AR286" s="102"/>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c r="BN286" s="102"/>
      <c r="BO286" s="102"/>
      <c r="BP286" s="102"/>
      <c r="BQ286" s="102"/>
      <c r="BR286" s="102"/>
      <c r="BS286" s="102"/>
      <c r="BT286" s="102"/>
    </row>
    <row r="287" spans="1:72">
      <c r="A287" s="102"/>
      <c r="B287" s="102"/>
      <c r="C287" s="102"/>
      <c r="D287" s="102"/>
      <c r="E287" s="102"/>
      <c r="F287" s="102"/>
      <c r="G287" s="102"/>
      <c r="H287" s="102"/>
      <c r="I287" s="102"/>
      <c r="J287" s="102"/>
      <c r="K287" s="102"/>
      <c r="L287" s="102"/>
      <c r="M287" s="102"/>
      <c r="N287" s="102"/>
      <c r="O287" s="102"/>
      <c r="P287" s="34"/>
      <c r="Q287" s="34"/>
      <c r="R287" s="34"/>
      <c r="S287" s="34"/>
      <c r="T287" s="34"/>
      <c r="U287" s="34"/>
      <c r="V287" s="102"/>
      <c r="W287" s="102"/>
      <c r="X287" s="102"/>
      <c r="Y287" s="102"/>
      <c r="Z287" s="102"/>
      <c r="AA287" s="102"/>
      <c r="AB287" s="102"/>
      <c r="AC287" s="102"/>
      <c r="AD287" s="102"/>
      <c r="AE287" s="102"/>
      <c r="AF287" s="102"/>
      <c r="AG287" s="102"/>
      <c r="AH287" s="102"/>
      <c r="AI287" s="102"/>
      <c r="AJ287" s="102"/>
      <c r="AK287" s="102"/>
      <c r="AL287" s="102"/>
      <c r="AM287" s="102"/>
      <c r="AN287" s="102"/>
      <c r="AO287" s="102"/>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row>
    <row r="288" spans="1:72">
      <c r="A288" s="102"/>
      <c r="B288" s="102"/>
      <c r="C288" s="102"/>
      <c r="D288" s="102"/>
      <c r="E288" s="102"/>
      <c r="F288" s="102"/>
      <c r="G288" s="102"/>
      <c r="H288" s="102"/>
      <c r="I288" s="102"/>
      <c r="J288" s="102"/>
      <c r="K288" s="102"/>
      <c r="L288" s="102"/>
      <c r="M288" s="102"/>
      <c r="N288" s="102"/>
      <c r="O288" s="102"/>
      <c r="P288" s="34"/>
      <c r="Q288" s="34"/>
      <c r="R288" s="34"/>
      <c r="S288" s="34"/>
      <c r="T288" s="34"/>
      <c r="U288" s="34"/>
      <c r="V288" s="102"/>
      <c r="W288" s="102"/>
      <c r="X288" s="102"/>
      <c r="Y288" s="102"/>
      <c r="Z288" s="102"/>
      <c r="AA288" s="102"/>
      <c r="AB288" s="102"/>
      <c r="AC288" s="102"/>
      <c r="AD288" s="102"/>
      <c r="AE288" s="102"/>
      <c r="AF288" s="102"/>
      <c r="AG288" s="102"/>
      <c r="AH288" s="102"/>
      <c r="AI288" s="102"/>
      <c r="AJ288" s="102"/>
      <c r="AK288" s="102"/>
      <c r="AL288" s="102"/>
      <c r="AM288" s="102"/>
      <c r="AN288" s="102"/>
      <c r="AO288" s="102"/>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row>
    <row r="289" spans="1:72">
      <c r="A289" s="102"/>
      <c r="B289" s="102"/>
      <c r="C289" s="102"/>
      <c r="D289" s="102"/>
      <c r="E289" s="102"/>
      <c r="F289" s="102"/>
      <c r="G289" s="102"/>
      <c r="H289" s="102"/>
      <c r="I289" s="102"/>
      <c r="J289" s="102"/>
      <c r="K289" s="102"/>
      <c r="L289" s="102"/>
      <c r="M289" s="102"/>
      <c r="N289" s="102"/>
      <c r="O289" s="102"/>
      <c r="P289" s="34"/>
      <c r="Q289" s="34"/>
      <c r="R289" s="34"/>
      <c r="S289" s="34"/>
      <c r="T289" s="34"/>
      <c r="U289" s="34"/>
      <c r="V289" s="102"/>
      <c r="W289" s="102"/>
      <c r="X289" s="102"/>
      <c r="Y289" s="102"/>
      <c r="Z289" s="102"/>
      <c r="AA289" s="102"/>
      <c r="AB289" s="102"/>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row>
    <row r="290" spans="1:72">
      <c r="A290" s="102"/>
      <c r="B290" s="102"/>
      <c r="C290" s="102"/>
      <c r="D290" s="102"/>
      <c r="E290" s="102"/>
      <c r="F290" s="102"/>
      <c r="G290" s="102"/>
      <c r="H290" s="102"/>
      <c r="I290" s="102"/>
      <c r="J290" s="102"/>
      <c r="K290" s="102"/>
      <c r="L290" s="102"/>
      <c r="M290" s="102"/>
      <c r="N290" s="102"/>
      <c r="O290" s="102"/>
      <c r="P290" s="34"/>
      <c r="Q290" s="34"/>
      <c r="R290" s="34"/>
      <c r="S290" s="34"/>
      <c r="T290" s="34"/>
      <c r="U290" s="34"/>
      <c r="V290" s="102"/>
      <c r="W290" s="102"/>
      <c r="X290" s="102"/>
      <c r="Y290" s="102"/>
      <c r="Z290" s="102"/>
      <c r="AA290" s="102"/>
      <c r="AB290" s="102"/>
      <c r="AC290" s="102"/>
      <c r="AD290" s="102"/>
      <c r="AE290" s="102"/>
      <c r="AF290" s="102"/>
      <c r="AG290" s="102"/>
      <c r="AH290" s="102"/>
      <c r="AI290" s="102"/>
      <c r="AJ290" s="102"/>
      <c r="AK290" s="102"/>
      <c r="AL290" s="102"/>
      <c r="AM290" s="102"/>
      <c r="AN290" s="102"/>
      <c r="AO290" s="102"/>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row>
    <row r="291" spans="1:72">
      <c r="A291" s="102"/>
      <c r="B291" s="102"/>
      <c r="C291" s="102"/>
      <c r="D291" s="102"/>
      <c r="E291" s="102"/>
      <c r="F291" s="102"/>
      <c r="G291" s="102"/>
      <c r="H291" s="102"/>
      <c r="I291" s="102"/>
      <c r="J291" s="102"/>
      <c r="K291" s="102"/>
      <c r="L291" s="102"/>
      <c r="M291" s="102"/>
      <c r="N291" s="102"/>
      <c r="O291" s="102"/>
      <c r="P291" s="34"/>
      <c r="Q291" s="34"/>
      <c r="R291" s="34"/>
      <c r="S291" s="34"/>
      <c r="T291" s="34"/>
      <c r="U291" s="34"/>
      <c r="V291" s="102"/>
      <c r="W291" s="102"/>
      <c r="X291" s="102"/>
      <c r="Y291" s="102"/>
      <c r="Z291" s="102"/>
      <c r="AA291" s="102"/>
      <c r="AB291" s="102"/>
      <c r="AC291" s="102"/>
      <c r="AD291" s="102"/>
      <c r="AE291" s="102"/>
      <c r="AF291" s="102"/>
      <c r="AG291" s="102"/>
      <c r="AH291" s="102"/>
      <c r="AI291" s="102"/>
      <c r="AJ291" s="102"/>
      <c r="AK291" s="102"/>
      <c r="AL291" s="102"/>
      <c r="AM291" s="102"/>
      <c r="AN291" s="102"/>
      <c r="AO291" s="102"/>
      <c r="AP291" s="102"/>
      <c r="AQ291" s="102"/>
      <c r="AR291" s="102"/>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c r="BN291" s="102"/>
      <c r="BO291" s="102"/>
      <c r="BP291" s="102"/>
      <c r="BQ291" s="102"/>
      <c r="BR291" s="102"/>
      <c r="BS291" s="102"/>
      <c r="BT291" s="102"/>
    </row>
    <row r="292" spans="1:72">
      <c r="A292" s="102"/>
      <c r="B292" s="102"/>
      <c r="C292" s="102"/>
      <c r="D292" s="102"/>
      <c r="E292" s="102"/>
      <c r="F292" s="102"/>
      <c r="G292" s="102"/>
      <c r="H292" s="102"/>
      <c r="I292" s="102"/>
      <c r="J292" s="102"/>
      <c r="K292" s="102"/>
      <c r="L292" s="102"/>
      <c r="M292" s="102"/>
      <c r="N292" s="102"/>
      <c r="O292" s="102"/>
      <c r="P292" s="34"/>
      <c r="Q292" s="34"/>
      <c r="R292" s="34"/>
      <c r="S292" s="34"/>
      <c r="T292" s="34"/>
      <c r="U292" s="34"/>
      <c r="V292" s="102"/>
      <c r="W292" s="102"/>
      <c r="X292" s="102"/>
      <c r="Y292" s="102"/>
      <c r="Z292" s="102"/>
      <c r="AA292" s="102"/>
      <c r="AB292" s="102"/>
      <c r="AC292" s="102"/>
      <c r="AD292" s="102"/>
      <c r="AE292" s="102"/>
      <c r="AF292" s="102"/>
      <c r="AG292" s="102"/>
      <c r="AH292" s="102"/>
      <c r="AI292" s="102"/>
      <c r="AJ292" s="102"/>
      <c r="AK292" s="102"/>
      <c r="AL292" s="102"/>
      <c r="AM292" s="102"/>
      <c r="AN292" s="102"/>
      <c r="AO292" s="102"/>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row>
    <row r="293" spans="1:72">
      <c r="A293" s="102"/>
      <c r="B293" s="102"/>
      <c r="C293" s="102"/>
      <c r="D293" s="102"/>
      <c r="E293" s="102"/>
      <c r="F293" s="102"/>
      <c r="G293" s="102"/>
      <c r="H293" s="102"/>
      <c r="I293" s="102"/>
      <c r="J293" s="102"/>
      <c r="K293" s="102"/>
      <c r="L293" s="102"/>
      <c r="M293" s="102"/>
      <c r="N293" s="102"/>
      <c r="O293" s="102"/>
      <c r="P293" s="34"/>
      <c r="Q293" s="34"/>
      <c r="R293" s="34"/>
      <c r="S293" s="34"/>
      <c r="T293" s="34"/>
      <c r="U293" s="34"/>
      <c r="V293" s="102"/>
      <c r="W293" s="102"/>
      <c r="X293" s="102"/>
      <c r="Y293" s="102"/>
      <c r="Z293" s="102"/>
      <c r="AA293" s="102"/>
      <c r="AB293" s="102"/>
      <c r="AC293" s="102"/>
      <c r="AD293" s="102"/>
      <c r="AE293" s="102"/>
      <c r="AF293" s="102"/>
      <c r="AG293" s="102"/>
      <c r="AH293" s="102"/>
      <c r="AI293" s="102"/>
      <c r="AJ293" s="102"/>
      <c r="AK293" s="102"/>
      <c r="AL293" s="102"/>
      <c r="AM293" s="102"/>
      <c r="AN293" s="102"/>
      <c r="AO293" s="102"/>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row>
    <row r="294" spans="1:72">
      <c r="A294" s="102"/>
      <c r="B294" s="102"/>
      <c r="C294" s="102"/>
      <c r="D294" s="102"/>
      <c r="E294" s="102"/>
      <c r="F294" s="102"/>
      <c r="G294" s="102"/>
      <c r="H294" s="102"/>
      <c r="I294" s="102"/>
      <c r="J294" s="102"/>
      <c r="K294" s="102"/>
      <c r="L294" s="102"/>
      <c r="M294" s="102"/>
      <c r="N294" s="102"/>
      <c r="O294" s="102"/>
      <c r="P294" s="34"/>
      <c r="Q294" s="34"/>
      <c r="R294" s="34"/>
      <c r="S294" s="34"/>
      <c r="T294" s="34"/>
      <c r="U294" s="34"/>
      <c r="V294" s="102"/>
      <c r="W294" s="102"/>
      <c r="X294" s="102"/>
      <c r="Y294" s="102"/>
      <c r="Z294" s="102"/>
      <c r="AA294" s="102"/>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row>
    <row r="295" spans="1:72">
      <c r="A295" s="102"/>
      <c r="B295" s="102"/>
      <c r="C295" s="102"/>
      <c r="D295" s="102"/>
      <c r="E295" s="102"/>
      <c r="F295" s="102"/>
      <c r="G295" s="102"/>
      <c r="H295" s="102"/>
      <c r="I295" s="102"/>
      <c r="J295" s="102"/>
      <c r="K295" s="102"/>
      <c r="L295" s="102"/>
      <c r="M295" s="102"/>
      <c r="N295" s="102"/>
      <c r="O295" s="102"/>
      <c r="P295" s="34"/>
      <c r="Q295" s="34"/>
      <c r="R295" s="34"/>
      <c r="S295" s="34"/>
      <c r="T295" s="34"/>
      <c r="U295" s="34"/>
      <c r="V295" s="102"/>
      <c r="W295" s="102"/>
      <c r="X295" s="102"/>
      <c r="Y295" s="102"/>
      <c r="Z295" s="102"/>
      <c r="AA295" s="102"/>
      <c r="AB295" s="102"/>
      <c r="AC295" s="102"/>
      <c r="AD295" s="102"/>
      <c r="AE295" s="102"/>
      <c r="AF295" s="102"/>
      <c r="AG295" s="102"/>
      <c r="AH295" s="102"/>
      <c r="AI295" s="102"/>
      <c r="AJ295" s="102"/>
      <c r="AK295" s="102"/>
      <c r="AL295" s="102"/>
      <c r="AM295" s="102"/>
      <c r="AN295" s="102"/>
      <c r="AO295" s="102"/>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row>
    <row r="296" spans="1:72">
      <c r="A296" s="102"/>
      <c r="B296" s="102"/>
      <c r="C296" s="102"/>
      <c r="D296" s="102"/>
      <c r="E296" s="102"/>
      <c r="F296" s="102"/>
      <c r="G296" s="102"/>
      <c r="H296" s="102"/>
      <c r="I296" s="102"/>
      <c r="J296" s="102"/>
      <c r="K296" s="102"/>
      <c r="L296" s="102"/>
      <c r="M296" s="102"/>
      <c r="N296" s="102"/>
      <c r="O296" s="102"/>
      <c r="P296" s="34"/>
      <c r="Q296" s="34"/>
      <c r="R296" s="34"/>
      <c r="S296" s="34"/>
      <c r="T296" s="34"/>
      <c r="U296" s="34"/>
      <c r="V296" s="102"/>
      <c r="W296" s="102"/>
      <c r="X296" s="102"/>
      <c r="Y296" s="102"/>
      <c r="Z296" s="102"/>
      <c r="AA296" s="102"/>
      <c r="AB296" s="102"/>
      <c r="AC296" s="102"/>
      <c r="AD296" s="102"/>
      <c r="AE296" s="102"/>
      <c r="AF296" s="102"/>
      <c r="AG296" s="102"/>
      <c r="AH296" s="102"/>
      <c r="AI296" s="102"/>
      <c r="AJ296" s="102"/>
      <c r="AK296" s="102"/>
      <c r="AL296" s="102"/>
      <c r="AM296" s="102"/>
      <c r="AN296" s="102"/>
      <c r="AO296" s="102"/>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row>
    <row r="297" spans="1:72">
      <c r="A297" s="102"/>
      <c r="B297" s="102"/>
      <c r="C297" s="102"/>
      <c r="D297" s="102"/>
      <c r="E297" s="102"/>
      <c r="F297" s="102"/>
      <c r="G297" s="102"/>
      <c r="H297" s="102"/>
      <c r="I297" s="102"/>
      <c r="J297" s="102"/>
      <c r="K297" s="102"/>
      <c r="L297" s="102"/>
      <c r="M297" s="102"/>
      <c r="N297" s="102"/>
      <c r="O297" s="102"/>
      <c r="P297" s="34"/>
      <c r="Q297" s="34"/>
      <c r="R297" s="34"/>
      <c r="S297" s="34"/>
      <c r="T297" s="34"/>
      <c r="U297" s="34"/>
      <c r="V297" s="102"/>
      <c r="W297" s="102"/>
      <c r="X297" s="102"/>
      <c r="Y297" s="102"/>
      <c r="Z297" s="102"/>
      <c r="AA297" s="102"/>
      <c r="AB297" s="102"/>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row>
    <row r="298" spans="1:72">
      <c r="A298" s="102"/>
      <c r="B298" s="102"/>
      <c r="C298" s="102"/>
      <c r="D298" s="102"/>
      <c r="E298" s="102"/>
      <c r="F298" s="102"/>
      <c r="G298" s="102"/>
      <c r="H298" s="102"/>
      <c r="I298" s="102"/>
      <c r="J298" s="102"/>
      <c r="K298" s="102"/>
      <c r="L298" s="102"/>
      <c r="M298" s="102"/>
      <c r="N298" s="102"/>
      <c r="O298" s="102"/>
      <c r="P298" s="34"/>
      <c r="Q298" s="34"/>
      <c r="R298" s="34"/>
      <c r="S298" s="34"/>
      <c r="T298" s="34"/>
      <c r="U298" s="34"/>
      <c r="V298" s="102"/>
      <c r="W298" s="102"/>
      <c r="X298" s="102"/>
      <c r="Y298" s="102"/>
      <c r="Z298" s="102"/>
      <c r="AA298" s="102"/>
      <c r="AB298" s="102"/>
      <c r="AC298" s="102"/>
      <c r="AD298" s="102"/>
      <c r="AE298" s="102"/>
      <c r="AF298" s="102"/>
      <c r="AG298" s="102"/>
      <c r="AH298" s="102"/>
      <c r="AI298" s="102"/>
      <c r="AJ298" s="102"/>
      <c r="AK298" s="102"/>
      <c r="AL298" s="102"/>
      <c r="AM298" s="102"/>
      <c r="AN298" s="102"/>
      <c r="AO298" s="102"/>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row>
    <row r="299" spans="1:72">
      <c r="A299" s="102"/>
      <c r="B299" s="102"/>
      <c r="C299" s="102"/>
      <c r="D299" s="102"/>
      <c r="E299" s="102"/>
      <c r="F299" s="102"/>
      <c r="G299" s="102"/>
      <c r="H299" s="102"/>
      <c r="I299" s="102"/>
      <c r="J299" s="102"/>
      <c r="K299" s="102"/>
      <c r="L299" s="102"/>
      <c r="M299" s="102"/>
      <c r="N299" s="102"/>
      <c r="O299" s="102"/>
      <c r="P299" s="34"/>
      <c r="Q299" s="34"/>
      <c r="R299" s="34"/>
      <c r="S299" s="34"/>
      <c r="T299" s="34"/>
      <c r="U299" s="34"/>
      <c r="V299" s="102"/>
      <c r="W299" s="102"/>
      <c r="X299" s="102"/>
      <c r="Y299" s="102"/>
      <c r="Z299" s="102"/>
      <c r="AA299" s="102"/>
      <c r="AB299" s="102"/>
      <c r="AC299" s="102"/>
      <c r="AD299" s="102"/>
      <c r="AE299" s="102"/>
      <c r="AF299" s="102"/>
      <c r="AG299" s="102"/>
      <c r="AH299" s="102"/>
      <c r="AI299" s="102"/>
      <c r="AJ299" s="102"/>
      <c r="AK299" s="102"/>
      <c r="AL299" s="102"/>
      <c r="AM299" s="102"/>
      <c r="AN299" s="102"/>
      <c r="AO299" s="102"/>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c r="BN299" s="102"/>
      <c r="BO299" s="102"/>
      <c r="BP299" s="102"/>
      <c r="BQ299" s="102"/>
      <c r="BR299" s="102"/>
      <c r="BS299" s="102"/>
      <c r="BT299" s="102"/>
    </row>
    <row r="300" spans="1:72">
      <c r="A300" s="102"/>
      <c r="B300" s="102"/>
      <c r="C300" s="102"/>
      <c r="D300" s="102"/>
      <c r="E300" s="102"/>
      <c r="F300" s="102"/>
      <c r="G300" s="102"/>
      <c r="H300" s="102"/>
      <c r="I300" s="102"/>
      <c r="J300" s="102"/>
      <c r="K300" s="102"/>
      <c r="L300" s="102"/>
      <c r="M300" s="102"/>
      <c r="N300" s="102"/>
      <c r="O300" s="102"/>
      <c r="P300" s="34"/>
      <c r="Q300" s="34"/>
      <c r="R300" s="34"/>
      <c r="S300" s="34"/>
      <c r="T300" s="34"/>
      <c r="U300" s="34"/>
      <c r="V300" s="102"/>
      <c r="W300" s="102"/>
      <c r="X300" s="102"/>
      <c r="Y300" s="102"/>
      <c r="Z300" s="102"/>
      <c r="AA300" s="102"/>
      <c r="AB300" s="102"/>
      <c r="AC300" s="102"/>
      <c r="AD300" s="102"/>
      <c r="AE300" s="102"/>
      <c r="AF300" s="102"/>
      <c r="AG300" s="102"/>
      <c r="AH300" s="102"/>
      <c r="AI300" s="102"/>
      <c r="AJ300" s="102"/>
      <c r="AK300" s="102"/>
      <c r="AL300" s="102"/>
      <c r="AM300" s="102"/>
      <c r="AN300" s="102"/>
      <c r="AO300" s="102"/>
      <c r="AP300" s="102"/>
      <c r="AQ300" s="102"/>
      <c r="AR300" s="102"/>
      <c r="AS300" s="102"/>
      <c r="AT300" s="102"/>
      <c r="AU300" s="102"/>
      <c r="AV300" s="102"/>
      <c r="AW300" s="102"/>
      <c r="AX300" s="102"/>
      <c r="AY300" s="102"/>
      <c r="AZ300" s="102"/>
      <c r="BA300" s="102"/>
      <c r="BB300" s="102"/>
      <c r="BC300" s="102"/>
      <c r="BD300" s="102"/>
      <c r="BE300" s="102"/>
      <c r="BF300" s="102"/>
      <c r="BG300" s="102"/>
      <c r="BH300" s="102"/>
      <c r="BI300" s="102"/>
      <c r="BJ300" s="102"/>
      <c r="BK300" s="102"/>
      <c r="BL300" s="102"/>
      <c r="BM300" s="102"/>
      <c r="BN300" s="102"/>
      <c r="BO300" s="102"/>
      <c r="BP300" s="102"/>
      <c r="BQ300" s="102"/>
      <c r="BR300" s="102"/>
      <c r="BS300" s="102"/>
      <c r="BT300" s="102"/>
    </row>
    <row r="301" spans="1:72">
      <c r="A301" s="102"/>
      <c r="B301" s="102"/>
      <c r="C301" s="102"/>
      <c r="D301" s="102"/>
      <c r="E301" s="102"/>
      <c r="F301" s="102"/>
      <c r="G301" s="102"/>
      <c r="H301" s="102"/>
      <c r="I301" s="102"/>
      <c r="J301" s="102"/>
      <c r="K301" s="102"/>
      <c r="L301" s="102"/>
      <c r="M301" s="102"/>
      <c r="N301" s="102"/>
      <c r="O301" s="102"/>
      <c r="P301" s="34"/>
      <c r="Q301" s="34"/>
      <c r="R301" s="34"/>
      <c r="S301" s="34"/>
      <c r="T301" s="34"/>
      <c r="U301" s="34"/>
      <c r="V301" s="102"/>
      <c r="W301" s="102"/>
      <c r="X301" s="102"/>
      <c r="Y301" s="102"/>
      <c r="Z301" s="102"/>
      <c r="AA301" s="102"/>
      <c r="AB301" s="102"/>
      <c r="AC301" s="102"/>
      <c r="AD301" s="102"/>
      <c r="AE301" s="102"/>
      <c r="AF301" s="102"/>
      <c r="AG301" s="102"/>
      <c r="AH301" s="102"/>
      <c r="AI301" s="102"/>
      <c r="AJ301" s="102"/>
      <c r="AK301" s="102"/>
      <c r="AL301" s="102"/>
      <c r="AM301" s="102"/>
      <c r="AN301" s="102"/>
      <c r="AO301" s="102"/>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row>
    <row r="302" spans="1:72">
      <c r="A302" s="102"/>
      <c r="B302" s="102"/>
      <c r="C302" s="102"/>
      <c r="D302" s="102"/>
      <c r="E302" s="102"/>
      <c r="F302" s="102"/>
      <c r="G302" s="102"/>
      <c r="H302" s="102"/>
      <c r="I302" s="102"/>
      <c r="J302" s="102"/>
      <c r="K302" s="102"/>
      <c r="L302" s="102"/>
      <c r="M302" s="102"/>
      <c r="N302" s="102"/>
      <c r="O302" s="102"/>
      <c r="P302" s="34"/>
      <c r="Q302" s="34"/>
      <c r="R302" s="34"/>
      <c r="S302" s="34"/>
      <c r="T302" s="34"/>
      <c r="U302" s="34"/>
      <c r="V302" s="102"/>
      <c r="W302" s="102"/>
      <c r="X302" s="102"/>
      <c r="Y302" s="102"/>
      <c r="Z302" s="102"/>
      <c r="AA302" s="102"/>
      <c r="AB302" s="102"/>
      <c r="AC302" s="102"/>
      <c r="AD302" s="102"/>
      <c r="AE302" s="102"/>
      <c r="AF302" s="102"/>
      <c r="AG302" s="102"/>
      <c r="AH302" s="102"/>
      <c r="AI302" s="102"/>
      <c r="AJ302" s="102"/>
      <c r="AK302" s="102"/>
      <c r="AL302" s="102"/>
      <c r="AM302" s="102"/>
      <c r="AN302" s="102"/>
      <c r="AO302" s="102"/>
      <c r="AP302" s="102"/>
      <c r="AQ302" s="102"/>
      <c r="AR302" s="102"/>
      <c r="AS302" s="102"/>
      <c r="AT302" s="102"/>
      <c r="AU302" s="102"/>
      <c r="AV302" s="102"/>
      <c r="AW302" s="102"/>
      <c r="AX302" s="102"/>
      <c r="AY302" s="102"/>
      <c r="AZ302" s="102"/>
      <c r="BA302" s="102"/>
      <c r="BB302" s="102"/>
      <c r="BC302" s="102"/>
      <c r="BD302" s="102"/>
      <c r="BE302" s="102"/>
      <c r="BF302" s="102"/>
      <c r="BG302" s="102"/>
      <c r="BH302" s="102"/>
      <c r="BI302" s="102"/>
      <c r="BJ302" s="102"/>
      <c r="BK302" s="102"/>
      <c r="BL302" s="102"/>
      <c r="BM302" s="102"/>
      <c r="BN302" s="102"/>
      <c r="BO302" s="102"/>
      <c r="BP302" s="102"/>
      <c r="BQ302" s="102"/>
      <c r="BR302" s="102"/>
      <c r="BS302" s="102"/>
      <c r="BT302" s="102"/>
    </row>
    <row r="303" spans="1:72">
      <c r="A303" s="102"/>
      <c r="B303" s="102"/>
      <c r="C303" s="102"/>
      <c r="D303" s="102"/>
      <c r="E303" s="102"/>
      <c r="F303" s="102"/>
      <c r="G303" s="102"/>
      <c r="H303" s="102"/>
      <c r="I303" s="102"/>
      <c r="J303" s="102"/>
      <c r="K303" s="102"/>
      <c r="L303" s="102"/>
      <c r="M303" s="102"/>
      <c r="N303" s="102"/>
      <c r="O303" s="102"/>
      <c r="P303" s="34"/>
      <c r="Q303" s="34"/>
      <c r="R303" s="34"/>
      <c r="S303" s="34"/>
      <c r="T303" s="34"/>
      <c r="U303" s="34"/>
      <c r="V303" s="102"/>
      <c r="W303" s="102"/>
      <c r="X303" s="102"/>
      <c r="Y303" s="102"/>
      <c r="Z303" s="102"/>
      <c r="AA303" s="102"/>
      <c r="AB303" s="102"/>
      <c r="AC303" s="102"/>
      <c r="AD303" s="102"/>
      <c r="AE303" s="102"/>
      <c r="AF303" s="102"/>
      <c r="AG303" s="102"/>
      <c r="AH303" s="102"/>
      <c r="AI303" s="102"/>
      <c r="AJ303" s="102"/>
      <c r="AK303" s="102"/>
      <c r="AL303" s="102"/>
      <c r="AM303" s="102"/>
      <c r="AN303" s="102"/>
      <c r="AO303" s="102"/>
      <c r="AP303" s="102"/>
      <c r="AQ303" s="102"/>
      <c r="AR303" s="102"/>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c r="BN303" s="102"/>
      <c r="BO303" s="102"/>
      <c r="BP303" s="102"/>
      <c r="BQ303" s="102"/>
      <c r="BR303" s="102"/>
      <c r="BS303" s="102"/>
      <c r="BT303" s="102"/>
    </row>
    <row r="304" spans="1:72">
      <c r="A304" s="102"/>
      <c r="B304" s="102"/>
      <c r="C304" s="102"/>
      <c r="D304" s="102"/>
      <c r="E304" s="102"/>
      <c r="F304" s="102"/>
      <c r="G304" s="102"/>
      <c r="H304" s="102"/>
      <c r="I304" s="102"/>
      <c r="J304" s="102"/>
      <c r="K304" s="102"/>
      <c r="L304" s="102"/>
      <c r="M304" s="102"/>
      <c r="N304" s="102"/>
      <c r="O304" s="102"/>
      <c r="P304" s="34"/>
      <c r="Q304" s="34"/>
      <c r="R304" s="34"/>
      <c r="S304" s="34"/>
      <c r="T304" s="34"/>
      <c r="U304" s="34"/>
      <c r="V304" s="102"/>
      <c r="W304" s="102"/>
      <c r="X304" s="102"/>
      <c r="Y304" s="102"/>
      <c r="Z304" s="102"/>
      <c r="AA304" s="102"/>
      <c r="AB304" s="102"/>
      <c r="AC304" s="102"/>
      <c r="AD304" s="102"/>
      <c r="AE304" s="102"/>
      <c r="AF304" s="102"/>
      <c r="AG304" s="102"/>
      <c r="AH304" s="102"/>
      <c r="AI304" s="102"/>
      <c r="AJ304" s="102"/>
      <c r="AK304" s="102"/>
      <c r="AL304" s="102"/>
      <c r="AM304" s="102"/>
      <c r="AN304" s="102"/>
      <c r="AO304" s="102"/>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c r="BS304" s="102"/>
      <c r="BT304" s="102"/>
    </row>
    <row r="305" spans="1:72">
      <c r="A305" s="102"/>
      <c r="B305" s="102"/>
      <c r="C305" s="102"/>
      <c r="D305" s="102"/>
      <c r="E305" s="102"/>
      <c r="F305" s="102"/>
      <c r="G305" s="102"/>
      <c r="H305" s="102"/>
      <c r="I305" s="102"/>
      <c r="J305" s="102"/>
      <c r="K305" s="102"/>
      <c r="L305" s="102"/>
      <c r="M305" s="102"/>
      <c r="N305" s="102"/>
      <c r="O305" s="102"/>
      <c r="P305" s="34"/>
      <c r="Q305" s="34"/>
      <c r="R305" s="34"/>
      <c r="S305" s="34"/>
      <c r="T305" s="34"/>
      <c r="U305" s="34"/>
      <c r="V305" s="102"/>
      <c r="W305" s="102"/>
      <c r="X305" s="102"/>
      <c r="Y305" s="102"/>
      <c r="Z305" s="102"/>
      <c r="AA305" s="102"/>
      <c r="AB305" s="102"/>
      <c r="AC305" s="102"/>
      <c r="AD305" s="102"/>
      <c r="AE305" s="102"/>
      <c r="AF305" s="102"/>
      <c r="AG305" s="102"/>
      <c r="AH305" s="102"/>
      <c r="AI305" s="102"/>
      <c r="AJ305" s="102"/>
      <c r="AK305" s="102"/>
      <c r="AL305" s="102"/>
      <c r="AM305" s="102"/>
      <c r="AN305" s="102"/>
      <c r="AO305" s="102"/>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102"/>
    </row>
    <row r="306" spans="1:72">
      <c r="A306" s="102"/>
      <c r="B306" s="102"/>
      <c r="C306" s="102"/>
      <c r="D306" s="102"/>
      <c r="E306" s="102"/>
      <c r="F306" s="102"/>
      <c r="G306" s="102"/>
      <c r="H306" s="102"/>
      <c r="I306" s="102"/>
      <c r="J306" s="102"/>
      <c r="K306" s="102"/>
      <c r="L306" s="102"/>
      <c r="M306" s="102"/>
      <c r="N306" s="102"/>
      <c r="O306" s="102"/>
      <c r="P306" s="34"/>
      <c r="Q306" s="34"/>
      <c r="R306" s="34"/>
      <c r="S306" s="34"/>
      <c r="T306" s="34"/>
      <c r="U306" s="34"/>
      <c r="V306" s="102"/>
      <c r="W306" s="102"/>
      <c r="X306" s="102"/>
      <c r="Y306" s="102"/>
      <c r="Z306" s="102"/>
      <c r="AA306" s="102"/>
      <c r="AB306" s="102"/>
      <c r="AC306" s="102"/>
      <c r="AD306" s="102"/>
      <c r="AE306" s="102"/>
      <c r="AF306" s="102"/>
      <c r="AG306" s="102"/>
      <c r="AH306" s="102"/>
      <c r="AI306" s="102"/>
      <c r="AJ306" s="102"/>
      <c r="AK306" s="102"/>
      <c r="AL306" s="102"/>
      <c r="AM306" s="102"/>
      <c r="AN306" s="102"/>
      <c r="AO306" s="102"/>
      <c r="AP306" s="102"/>
      <c r="AQ306" s="102"/>
      <c r="AR306" s="102"/>
      <c r="AS306" s="102"/>
      <c r="AT306" s="102"/>
      <c r="AU306" s="102"/>
      <c r="AV306" s="102"/>
      <c r="AW306" s="102"/>
      <c r="AX306" s="102"/>
      <c r="AY306" s="102"/>
      <c r="AZ306" s="102"/>
      <c r="BA306" s="102"/>
      <c r="BB306" s="102"/>
      <c r="BC306" s="102"/>
      <c r="BD306" s="102"/>
      <c r="BE306" s="102"/>
      <c r="BF306" s="102"/>
      <c r="BG306" s="102"/>
      <c r="BH306" s="102"/>
      <c r="BI306" s="102"/>
      <c r="BJ306" s="102"/>
      <c r="BK306" s="102"/>
      <c r="BL306" s="102"/>
      <c r="BM306" s="102"/>
      <c r="BN306" s="102"/>
      <c r="BO306" s="102"/>
      <c r="BP306" s="102"/>
      <c r="BQ306" s="102"/>
      <c r="BR306" s="102"/>
      <c r="BS306" s="102"/>
      <c r="BT306" s="102"/>
    </row>
    <row r="307" spans="1:72">
      <c r="A307" s="102"/>
      <c r="B307" s="102"/>
      <c r="C307" s="102"/>
      <c r="D307" s="102"/>
      <c r="E307" s="102"/>
      <c r="F307" s="102"/>
      <c r="G307" s="102"/>
      <c r="H307" s="102"/>
      <c r="I307" s="102"/>
      <c r="J307" s="102"/>
      <c r="K307" s="102"/>
      <c r="L307" s="102"/>
      <c r="M307" s="102"/>
      <c r="N307" s="102"/>
      <c r="O307" s="102"/>
      <c r="P307" s="34"/>
      <c r="Q307" s="34"/>
      <c r="R307" s="34"/>
      <c r="S307" s="34"/>
      <c r="T307" s="34"/>
      <c r="U307" s="34"/>
      <c r="V307" s="102"/>
      <c r="W307" s="102"/>
      <c r="X307" s="102"/>
      <c r="Y307" s="102"/>
      <c r="Z307" s="102"/>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row>
    <row r="308" spans="1:72">
      <c r="A308" s="102"/>
      <c r="B308" s="102"/>
      <c r="C308" s="102"/>
      <c r="D308" s="102"/>
      <c r="E308" s="102"/>
      <c r="F308" s="102"/>
      <c r="G308" s="102"/>
      <c r="H308" s="102"/>
      <c r="I308" s="102"/>
      <c r="J308" s="102"/>
      <c r="K308" s="102"/>
      <c r="L308" s="102"/>
      <c r="M308" s="102"/>
      <c r="N308" s="102"/>
      <c r="O308" s="102"/>
      <c r="P308" s="34"/>
      <c r="Q308" s="34"/>
      <c r="R308" s="34"/>
      <c r="S308" s="34"/>
      <c r="T308" s="34"/>
      <c r="U308" s="34"/>
      <c r="V308" s="102"/>
      <c r="W308" s="102"/>
      <c r="X308" s="102"/>
      <c r="Y308" s="102"/>
      <c r="Z308" s="102"/>
      <c r="AA308" s="102"/>
      <c r="AB308" s="102"/>
      <c r="AC308" s="102"/>
      <c r="AD308" s="102"/>
      <c r="AE308" s="102"/>
      <c r="AF308" s="102"/>
      <c r="AG308" s="102"/>
      <c r="AH308" s="102"/>
      <c r="AI308" s="102"/>
      <c r="AJ308" s="102"/>
      <c r="AK308" s="102"/>
      <c r="AL308" s="102"/>
      <c r="AM308" s="102"/>
      <c r="AN308" s="102"/>
      <c r="AO308" s="102"/>
      <c r="AP308" s="102"/>
      <c r="AQ308" s="102"/>
      <c r="AR308" s="102"/>
      <c r="AS308" s="102"/>
      <c r="AT308" s="102"/>
      <c r="AU308" s="102"/>
      <c r="AV308" s="102"/>
      <c r="AW308" s="102"/>
      <c r="AX308" s="102"/>
      <c r="AY308" s="102"/>
      <c r="AZ308" s="102"/>
      <c r="BA308" s="102"/>
      <c r="BB308" s="102"/>
      <c r="BC308" s="102"/>
      <c r="BD308" s="102"/>
      <c r="BE308" s="102"/>
      <c r="BF308" s="102"/>
      <c r="BG308" s="102"/>
      <c r="BH308" s="102"/>
      <c r="BI308" s="102"/>
      <c r="BJ308" s="102"/>
      <c r="BK308" s="102"/>
      <c r="BL308" s="102"/>
      <c r="BM308" s="102"/>
      <c r="BN308" s="102"/>
      <c r="BO308" s="102"/>
      <c r="BP308" s="102"/>
      <c r="BQ308" s="102"/>
      <c r="BR308" s="102"/>
      <c r="BS308" s="102"/>
      <c r="BT308" s="102"/>
    </row>
    <row r="309" spans="1:72">
      <c r="A309" s="102"/>
      <c r="B309" s="102"/>
      <c r="C309" s="102"/>
      <c r="D309" s="102"/>
      <c r="E309" s="102"/>
      <c r="F309" s="102"/>
      <c r="G309" s="102"/>
      <c r="H309" s="102"/>
      <c r="I309" s="102"/>
      <c r="J309" s="102"/>
      <c r="K309" s="102"/>
      <c r="L309" s="102"/>
      <c r="M309" s="102"/>
      <c r="N309" s="102"/>
      <c r="O309" s="102"/>
      <c r="P309" s="34"/>
      <c r="Q309" s="34"/>
      <c r="R309" s="34"/>
      <c r="S309" s="34"/>
      <c r="T309" s="34"/>
      <c r="U309" s="34"/>
      <c r="V309" s="102"/>
      <c r="W309" s="102"/>
      <c r="X309" s="102"/>
      <c r="Y309" s="102"/>
      <c r="Z309" s="102"/>
      <c r="AA309" s="102"/>
      <c r="AB309" s="102"/>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c r="BN309" s="102"/>
      <c r="BO309" s="102"/>
      <c r="BP309" s="102"/>
      <c r="BQ309" s="102"/>
      <c r="BR309" s="102"/>
      <c r="BS309" s="102"/>
      <c r="BT309" s="102"/>
    </row>
    <row r="310" spans="1:72">
      <c r="A310" s="102"/>
      <c r="B310" s="102"/>
      <c r="C310" s="102"/>
      <c r="D310" s="102"/>
      <c r="E310" s="102"/>
      <c r="F310" s="102"/>
      <c r="G310" s="102"/>
      <c r="H310" s="102"/>
      <c r="I310" s="102"/>
      <c r="J310" s="102"/>
      <c r="K310" s="102"/>
      <c r="L310" s="102"/>
      <c r="M310" s="102"/>
      <c r="N310" s="102"/>
      <c r="O310" s="102"/>
      <c r="P310" s="34"/>
      <c r="Q310" s="34"/>
      <c r="R310" s="34"/>
      <c r="S310" s="34"/>
      <c r="T310" s="34"/>
      <c r="U310" s="34"/>
      <c r="V310" s="102"/>
      <c r="W310" s="102"/>
      <c r="X310" s="102"/>
      <c r="Y310" s="102"/>
      <c r="Z310" s="102"/>
      <c r="AA310" s="102"/>
      <c r="AB310" s="102"/>
      <c r="AC310" s="102"/>
      <c r="AD310" s="102"/>
      <c r="AE310" s="102"/>
      <c r="AF310" s="102"/>
      <c r="AG310" s="102"/>
      <c r="AH310" s="102"/>
      <c r="AI310" s="102"/>
      <c r="AJ310" s="102"/>
      <c r="AK310" s="102"/>
      <c r="AL310" s="102"/>
      <c r="AM310" s="102"/>
      <c r="AN310" s="102"/>
      <c r="AO310" s="102"/>
      <c r="AP310" s="102"/>
      <c r="AQ310" s="102"/>
      <c r="AR310" s="102"/>
      <c r="AS310" s="102"/>
      <c r="AT310" s="102"/>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row>
    <row r="311" spans="1:72">
      <c r="A311" s="102"/>
      <c r="B311" s="102"/>
      <c r="C311" s="102"/>
      <c r="D311" s="102"/>
      <c r="E311" s="102"/>
      <c r="F311" s="102"/>
      <c r="G311" s="102"/>
      <c r="H311" s="102"/>
      <c r="I311" s="102"/>
      <c r="J311" s="102"/>
      <c r="K311" s="102"/>
      <c r="L311" s="102"/>
      <c r="M311" s="102"/>
      <c r="N311" s="102"/>
      <c r="O311" s="102"/>
      <c r="P311" s="34"/>
      <c r="Q311" s="34"/>
      <c r="R311" s="34"/>
      <c r="S311" s="34"/>
      <c r="T311" s="34"/>
      <c r="U311" s="34"/>
      <c r="V311" s="102"/>
      <c r="W311" s="102"/>
      <c r="X311" s="102"/>
      <c r="Y311" s="102"/>
      <c r="Z311" s="102"/>
      <c r="AA311" s="102"/>
      <c r="AB311" s="102"/>
      <c r="AC311" s="102"/>
      <c r="AD311" s="102"/>
      <c r="AE311" s="102"/>
      <c r="AF311" s="102"/>
      <c r="AG311" s="102"/>
      <c r="AH311" s="102"/>
      <c r="AI311" s="102"/>
      <c r="AJ311" s="102"/>
      <c r="AK311" s="102"/>
      <c r="AL311" s="102"/>
      <c r="AM311" s="102"/>
      <c r="AN311" s="102"/>
      <c r="AO311" s="102"/>
      <c r="AP311" s="102"/>
      <c r="AQ311" s="102"/>
      <c r="AR311" s="102"/>
      <c r="AS311" s="102"/>
      <c r="AT311" s="102"/>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row>
    <row r="312" spans="1:72">
      <c r="A312" s="102"/>
      <c r="B312" s="102"/>
      <c r="C312" s="102"/>
      <c r="D312" s="102"/>
      <c r="E312" s="102"/>
      <c r="F312" s="102"/>
      <c r="G312" s="102"/>
      <c r="H312" s="102"/>
      <c r="I312" s="102"/>
      <c r="J312" s="102"/>
      <c r="K312" s="102"/>
      <c r="L312" s="102"/>
      <c r="M312" s="102"/>
      <c r="N312" s="102"/>
      <c r="O312" s="102"/>
      <c r="P312" s="34"/>
      <c r="Q312" s="34"/>
      <c r="R312" s="34"/>
      <c r="S312" s="34"/>
      <c r="T312" s="34"/>
      <c r="U312" s="34"/>
      <c r="V312" s="102"/>
      <c r="W312" s="102"/>
      <c r="X312" s="102"/>
      <c r="Y312" s="102"/>
      <c r="Z312" s="102"/>
      <c r="AA312" s="102"/>
      <c r="AB312" s="102"/>
      <c r="AC312" s="102"/>
      <c r="AD312" s="102"/>
      <c r="AE312" s="102"/>
      <c r="AF312" s="102"/>
      <c r="AG312" s="102"/>
      <c r="AH312" s="102"/>
      <c r="AI312" s="102"/>
      <c r="AJ312" s="102"/>
      <c r="AK312" s="102"/>
      <c r="AL312" s="102"/>
      <c r="AM312" s="102"/>
      <c r="AN312" s="102"/>
      <c r="AO312" s="102"/>
      <c r="AP312" s="102"/>
      <c r="AQ312" s="102"/>
      <c r="AR312" s="102"/>
      <c r="AS312" s="102"/>
      <c r="AT312" s="102"/>
      <c r="AU312" s="102"/>
      <c r="AV312" s="102"/>
      <c r="AW312" s="102"/>
      <c r="AX312" s="102"/>
      <c r="AY312" s="102"/>
      <c r="AZ312" s="102"/>
      <c r="BA312" s="102"/>
      <c r="BB312" s="102"/>
      <c r="BC312" s="102"/>
      <c r="BD312" s="102"/>
      <c r="BE312" s="102"/>
      <c r="BF312" s="102"/>
      <c r="BG312" s="102"/>
      <c r="BH312" s="102"/>
      <c r="BI312" s="102"/>
      <c r="BJ312" s="102"/>
      <c r="BK312" s="102"/>
      <c r="BL312" s="102"/>
      <c r="BM312" s="102"/>
      <c r="BN312" s="102"/>
      <c r="BO312" s="102"/>
      <c r="BP312" s="102"/>
      <c r="BQ312" s="102"/>
      <c r="BR312" s="102"/>
      <c r="BS312" s="102"/>
      <c r="BT312" s="102"/>
    </row>
    <row r="313" spans="1:72">
      <c r="A313" s="102"/>
      <c r="B313" s="102"/>
      <c r="C313" s="102"/>
      <c r="D313" s="102"/>
      <c r="E313" s="102"/>
      <c r="F313" s="102"/>
      <c r="G313" s="102"/>
      <c r="H313" s="102"/>
      <c r="I313" s="102"/>
      <c r="J313" s="102"/>
      <c r="K313" s="102"/>
      <c r="L313" s="102"/>
      <c r="M313" s="102"/>
      <c r="N313" s="102"/>
      <c r="O313" s="102"/>
      <c r="P313" s="34"/>
      <c r="Q313" s="34"/>
      <c r="R313" s="34"/>
      <c r="S313" s="34"/>
      <c r="T313" s="34"/>
      <c r="U313" s="34"/>
      <c r="V313" s="102"/>
      <c r="W313" s="102"/>
      <c r="X313" s="102"/>
      <c r="Y313" s="102"/>
      <c r="Z313" s="102"/>
      <c r="AA313" s="102"/>
      <c r="AB313" s="102"/>
      <c r="AC313" s="102"/>
      <c r="AD313" s="102"/>
      <c r="AE313" s="102"/>
      <c r="AF313" s="102"/>
      <c r="AG313" s="102"/>
      <c r="AH313" s="102"/>
      <c r="AI313" s="102"/>
      <c r="AJ313" s="102"/>
      <c r="AK313" s="102"/>
      <c r="AL313" s="102"/>
      <c r="AM313" s="102"/>
      <c r="AN313" s="102"/>
      <c r="AO313" s="102"/>
      <c r="AP313" s="102"/>
      <c r="AQ313" s="102"/>
      <c r="AR313" s="102"/>
      <c r="AS313" s="102"/>
      <c r="AT313" s="102"/>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row>
    <row r="314" spans="1:72">
      <c r="A314" s="102"/>
      <c r="B314" s="102"/>
      <c r="C314" s="102"/>
      <c r="D314" s="102"/>
      <c r="E314" s="102"/>
      <c r="F314" s="102"/>
      <c r="G314" s="102"/>
      <c r="H314" s="102"/>
      <c r="I314" s="102"/>
      <c r="J314" s="102"/>
      <c r="K314" s="102"/>
      <c r="L314" s="102"/>
      <c r="M314" s="102"/>
      <c r="N314" s="102"/>
      <c r="O314" s="102"/>
      <c r="P314" s="34"/>
      <c r="Q314" s="34"/>
      <c r="R314" s="34"/>
      <c r="S314" s="34"/>
      <c r="T314" s="34"/>
      <c r="U314" s="34"/>
      <c r="V314" s="102"/>
      <c r="W314" s="102"/>
      <c r="X314" s="102"/>
      <c r="Y314" s="102"/>
      <c r="Z314" s="102"/>
      <c r="AA314" s="102"/>
      <c r="AB314" s="102"/>
      <c r="AC314" s="102"/>
      <c r="AD314" s="102"/>
      <c r="AE314" s="102"/>
      <c r="AF314" s="102"/>
      <c r="AG314" s="102"/>
      <c r="AH314" s="102"/>
      <c r="AI314" s="102"/>
      <c r="AJ314" s="102"/>
      <c r="AK314" s="102"/>
      <c r="AL314" s="102"/>
      <c r="AM314" s="102"/>
      <c r="AN314" s="102"/>
      <c r="AO314" s="102"/>
      <c r="AP314" s="102"/>
      <c r="AQ314" s="102"/>
      <c r="AR314" s="102"/>
      <c r="AS314" s="102"/>
      <c r="AT314" s="102"/>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row>
    <row r="315" spans="1:72">
      <c r="A315" s="102"/>
      <c r="B315" s="102"/>
      <c r="C315" s="102"/>
      <c r="D315" s="102"/>
      <c r="E315" s="102"/>
      <c r="F315" s="102"/>
      <c r="G315" s="102"/>
      <c r="H315" s="102"/>
      <c r="I315" s="102"/>
      <c r="J315" s="102"/>
      <c r="K315" s="102"/>
      <c r="L315" s="102"/>
      <c r="M315" s="102"/>
      <c r="N315" s="102"/>
      <c r="O315" s="102"/>
      <c r="P315" s="34"/>
      <c r="Q315" s="34"/>
      <c r="R315" s="34"/>
      <c r="S315" s="34"/>
      <c r="T315" s="34"/>
      <c r="U315" s="34"/>
      <c r="V315" s="102"/>
      <c r="W315" s="102"/>
      <c r="X315" s="102"/>
      <c r="Y315" s="102"/>
      <c r="Z315" s="102"/>
      <c r="AA315" s="102"/>
      <c r="AB315" s="102"/>
      <c r="AC315" s="102"/>
      <c r="AD315" s="102"/>
      <c r="AE315" s="102"/>
      <c r="AF315" s="102"/>
      <c r="AG315" s="102"/>
      <c r="AH315" s="102"/>
      <c r="AI315" s="102"/>
      <c r="AJ315" s="102"/>
      <c r="AK315" s="102"/>
      <c r="AL315" s="102"/>
      <c r="AM315" s="102"/>
      <c r="AN315" s="102"/>
      <c r="AO315" s="102"/>
      <c r="AP315" s="102"/>
      <c r="AQ315" s="102"/>
      <c r="AR315" s="102"/>
      <c r="AS315" s="102"/>
      <c r="AT315" s="102"/>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row>
    <row r="316" spans="1:72">
      <c r="A316" s="102"/>
      <c r="B316" s="102"/>
      <c r="C316" s="102"/>
      <c r="D316" s="102"/>
      <c r="E316" s="102"/>
      <c r="F316" s="102"/>
      <c r="G316" s="102"/>
      <c r="H316" s="102"/>
      <c r="I316" s="102"/>
      <c r="J316" s="102"/>
      <c r="K316" s="102"/>
      <c r="L316" s="102"/>
      <c r="M316" s="102"/>
      <c r="N316" s="102"/>
      <c r="O316" s="102"/>
      <c r="P316" s="34"/>
      <c r="Q316" s="34"/>
      <c r="R316" s="34"/>
      <c r="S316" s="34"/>
      <c r="T316" s="34"/>
      <c r="U316" s="34"/>
      <c r="V316" s="102"/>
      <c r="W316" s="102"/>
      <c r="X316" s="102"/>
      <c r="Y316" s="102"/>
      <c r="Z316" s="102"/>
      <c r="AA316" s="102"/>
      <c r="AB316" s="102"/>
      <c r="AC316" s="102"/>
      <c r="AD316" s="102"/>
      <c r="AE316" s="102"/>
      <c r="AF316" s="102"/>
      <c r="AG316" s="102"/>
      <c r="AH316" s="102"/>
      <c r="AI316" s="102"/>
      <c r="AJ316" s="102"/>
      <c r="AK316" s="102"/>
      <c r="AL316" s="102"/>
      <c r="AM316" s="102"/>
      <c r="AN316" s="102"/>
      <c r="AO316" s="102"/>
      <c r="AP316" s="102"/>
      <c r="AQ316" s="102"/>
      <c r="AR316" s="102"/>
      <c r="AS316" s="102"/>
      <c r="AT316" s="102"/>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row>
    <row r="317" spans="1:72">
      <c r="A317" s="102"/>
      <c r="B317" s="102"/>
      <c r="C317" s="102"/>
      <c r="D317" s="102"/>
      <c r="E317" s="102"/>
      <c r="F317" s="102"/>
      <c r="G317" s="102"/>
      <c r="H317" s="102"/>
      <c r="I317" s="102"/>
      <c r="J317" s="102"/>
      <c r="K317" s="102"/>
      <c r="L317" s="102"/>
      <c r="M317" s="102"/>
      <c r="N317" s="102"/>
      <c r="O317" s="102"/>
      <c r="P317" s="34"/>
      <c r="Q317" s="34"/>
      <c r="R317" s="34"/>
      <c r="S317" s="34"/>
      <c r="T317" s="34"/>
      <c r="U317" s="34"/>
      <c r="V317" s="102"/>
      <c r="W317" s="102"/>
      <c r="X317" s="102"/>
      <c r="Y317" s="102"/>
      <c r="Z317" s="102"/>
      <c r="AA317" s="102"/>
      <c r="AB317" s="102"/>
      <c r="AC317" s="102"/>
      <c r="AD317" s="102"/>
      <c r="AE317" s="102"/>
      <c r="AF317" s="102"/>
      <c r="AG317" s="102"/>
      <c r="AH317" s="102"/>
      <c r="AI317" s="102"/>
      <c r="AJ317" s="102"/>
      <c r="AK317" s="102"/>
      <c r="AL317" s="102"/>
      <c r="AM317" s="102"/>
      <c r="AN317" s="102"/>
      <c r="AO317" s="102"/>
      <c r="AP317" s="102"/>
      <c r="AQ317" s="102"/>
      <c r="AR317" s="102"/>
      <c r="AS317" s="102"/>
      <c r="AT317" s="102"/>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row>
    <row r="318" spans="1:72">
      <c r="A318" s="102"/>
      <c r="B318" s="102"/>
      <c r="C318" s="102"/>
      <c r="D318" s="102"/>
      <c r="E318" s="102"/>
      <c r="F318" s="102"/>
      <c r="G318" s="102"/>
      <c r="H318" s="102"/>
      <c r="I318" s="102"/>
      <c r="J318" s="102"/>
      <c r="K318" s="102"/>
      <c r="L318" s="102"/>
      <c r="M318" s="102"/>
      <c r="N318" s="102"/>
      <c r="O318" s="102"/>
      <c r="P318" s="34"/>
      <c r="Q318" s="34"/>
      <c r="R318" s="34"/>
      <c r="S318" s="34"/>
      <c r="T318" s="34"/>
      <c r="U318" s="34"/>
      <c r="V318" s="102"/>
      <c r="W318" s="102"/>
      <c r="X318" s="102"/>
      <c r="Y318" s="102"/>
      <c r="Z318" s="102"/>
      <c r="AA318" s="102"/>
      <c r="AB318" s="102"/>
      <c r="AC318" s="102"/>
      <c r="AD318" s="102"/>
      <c r="AE318" s="102"/>
      <c r="AF318" s="102"/>
      <c r="AG318" s="102"/>
      <c r="AH318" s="102"/>
      <c r="AI318" s="102"/>
      <c r="AJ318" s="102"/>
      <c r="AK318" s="102"/>
      <c r="AL318" s="102"/>
      <c r="AM318" s="102"/>
      <c r="AN318" s="102"/>
      <c r="AO318" s="102"/>
      <c r="AP318" s="102"/>
      <c r="AQ318" s="102"/>
      <c r="AR318" s="102"/>
      <c r="AS318" s="102"/>
      <c r="AT318" s="102"/>
      <c r="AU318" s="102"/>
      <c r="AV318" s="102"/>
      <c r="AW318" s="102"/>
      <c r="AX318" s="102"/>
      <c r="AY318" s="102"/>
      <c r="AZ318" s="102"/>
      <c r="BA318" s="102"/>
      <c r="BB318" s="102"/>
      <c r="BC318" s="102"/>
      <c r="BD318" s="102"/>
      <c r="BE318" s="102"/>
      <c r="BF318" s="102"/>
      <c r="BG318" s="102"/>
      <c r="BH318" s="102"/>
      <c r="BI318" s="102"/>
      <c r="BJ318" s="102"/>
      <c r="BK318" s="102"/>
      <c r="BL318" s="102"/>
      <c r="BM318" s="102"/>
      <c r="BN318" s="102"/>
      <c r="BO318" s="102"/>
      <c r="BP318" s="102"/>
      <c r="BQ318" s="102"/>
      <c r="BR318" s="102"/>
      <c r="BS318" s="102"/>
      <c r="BT318" s="102"/>
    </row>
    <row r="319" spans="1:72">
      <c r="A319" s="102"/>
      <c r="B319" s="102"/>
      <c r="C319" s="102"/>
      <c r="D319" s="102"/>
      <c r="E319" s="102"/>
      <c r="F319" s="102"/>
      <c r="G319" s="102"/>
      <c r="H319" s="102"/>
      <c r="I319" s="102"/>
      <c r="J319" s="102"/>
      <c r="K319" s="102"/>
      <c r="L319" s="102"/>
      <c r="M319" s="102"/>
      <c r="N319" s="102"/>
      <c r="O319" s="102"/>
      <c r="P319" s="34"/>
      <c r="Q319" s="34"/>
      <c r="R319" s="34"/>
      <c r="S319" s="34"/>
      <c r="T319" s="34"/>
      <c r="U319" s="34"/>
      <c r="V319" s="102"/>
      <c r="W319" s="102"/>
      <c r="X319" s="102"/>
      <c r="Y319" s="102"/>
      <c r="Z319" s="102"/>
      <c r="AA319" s="102"/>
      <c r="AB319" s="102"/>
      <c r="AC319" s="102"/>
      <c r="AD319" s="102"/>
      <c r="AE319" s="102"/>
      <c r="AF319" s="102"/>
      <c r="AG319" s="102"/>
      <c r="AH319" s="102"/>
      <c r="AI319" s="102"/>
      <c r="AJ319" s="102"/>
      <c r="AK319" s="102"/>
      <c r="AL319" s="102"/>
      <c r="AM319" s="102"/>
      <c r="AN319" s="102"/>
      <c r="AO319" s="102"/>
      <c r="AP319" s="102"/>
      <c r="AQ319" s="102"/>
      <c r="AR319" s="102"/>
      <c r="AS319" s="102"/>
      <c r="AT319" s="102"/>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row>
    <row r="320" spans="1:72">
      <c r="A320" s="102"/>
      <c r="B320" s="102"/>
      <c r="C320" s="102"/>
      <c r="D320" s="102"/>
      <c r="E320" s="102"/>
      <c r="F320" s="102"/>
      <c r="G320" s="102"/>
      <c r="H320" s="102"/>
      <c r="I320" s="102"/>
      <c r="J320" s="102"/>
      <c r="K320" s="102"/>
      <c r="L320" s="102"/>
      <c r="M320" s="102"/>
      <c r="N320" s="102"/>
      <c r="O320" s="102"/>
      <c r="P320" s="34"/>
      <c r="Q320" s="34"/>
      <c r="R320" s="34"/>
      <c r="S320" s="34"/>
      <c r="T320" s="34"/>
      <c r="U320" s="34"/>
      <c r="V320" s="102"/>
      <c r="W320" s="102"/>
      <c r="X320" s="102"/>
      <c r="Y320" s="102"/>
      <c r="Z320" s="102"/>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row>
    <row r="321" spans="1:72">
      <c r="A321" s="102"/>
      <c r="B321" s="102"/>
      <c r="C321" s="102"/>
      <c r="D321" s="102"/>
      <c r="E321" s="102"/>
      <c r="F321" s="102"/>
      <c r="G321" s="102"/>
      <c r="H321" s="102"/>
      <c r="I321" s="102"/>
      <c r="J321" s="102"/>
      <c r="K321" s="102"/>
      <c r="L321" s="102"/>
      <c r="M321" s="102"/>
      <c r="N321" s="102"/>
      <c r="O321" s="102"/>
      <c r="P321" s="34"/>
      <c r="Q321" s="34"/>
      <c r="R321" s="34"/>
      <c r="S321" s="34"/>
      <c r="T321" s="34"/>
      <c r="U321" s="34"/>
      <c r="V321" s="102"/>
      <c r="W321" s="102"/>
      <c r="X321" s="102"/>
      <c r="Y321" s="102"/>
      <c r="Z321" s="102"/>
      <c r="AA321" s="102"/>
      <c r="AB321" s="102"/>
      <c r="AC321" s="102"/>
      <c r="AD321" s="102"/>
      <c r="AE321" s="102"/>
      <c r="AF321" s="102"/>
      <c r="AG321" s="102"/>
      <c r="AH321" s="102"/>
      <c r="AI321" s="102"/>
      <c r="AJ321" s="102"/>
      <c r="AK321" s="102"/>
      <c r="AL321" s="102"/>
      <c r="AM321" s="102"/>
      <c r="AN321" s="102"/>
      <c r="AO321" s="102"/>
      <c r="AP321" s="102"/>
      <c r="AQ321" s="102"/>
      <c r="AR321" s="102"/>
      <c r="AS321" s="102"/>
      <c r="AT321" s="102"/>
      <c r="AU321" s="102"/>
      <c r="AV321" s="102"/>
      <c r="AW321" s="102"/>
      <c r="AX321" s="102"/>
      <c r="AY321" s="102"/>
      <c r="AZ321" s="102"/>
      <c r="BA321" s="102"/>
      <c r="BB321" s="102"/>
      <c r="BC321" s="102"/>
      <c r="BD321" s="102"/>
      <c r="BE321" s="102"/>
      <c r="BF321" s="102"/>
      <c r="BG321" s="102"/>
      <c r="BH321" s="102"/>
      <c r="BI321" s="102"/>
      <c r="BJ321" s="102"/>
      <c r="BK321" s="102"/>
      <c r="BL321" s="102"/>
      <c r="BM321" s="102"/>
      <c r="BN321" s="102"/>
      <c r="BO321" s="102"/>
      <c r="BP321" s="102"/>
      <c r="BQ321" s="102"/>
      <c r="BR321" s="102"/>
      <c r="BS321" s="102"/>
      <c r="BT321" s="102"/>
    </row>
    <row r="322" spans="1:72">
      <c r="A322" s="102"/>
      <c r="B322" s="102"/>
      <c r="C322" s="102"/>
      <c r="D322" s="102"/>
      <c r="E322" s="102"/>
      <c r="F322" s="102"/>
      <c r="G322" s="102"/>
      <c r="H322" s="102"/>
      <c r="I322" s="102"/>
      <c r="J322" s="102"/>
      <c r="K322" s="102"/>
      <c r="L322" s="102"/>
      <c r="M322" s="102"/>
      <c r="N322" s="102"/>
      <c r="O322" s="102"/>
      <c r="P322" s="34"/>
      <c r="Q322" s="34"/>
      <c r="R322" s="34"/>
      <c r="S322" s="34"/>
      <c r="T322" s="34"/>
      <c r="U322" s="34"/>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102"/>
      <c r="AT322" s="102"/>
      <c r="AU322" s="102"/>
      <c r="AV322" s="102"/>
      <c r="AW322" s="102"/>
      <c r="AX322" s="102"/>
      <c r="AY322" s="102"/>
      <c r="AZ322" s="102"/>
      <c r="BA322" s="102"/>
      <c r="BB322" s="102"/>
      <c r="BC322" s="102"/>
      <c r="BD322" s="102"/>
      <c r="BE322" s="102"/>
      <c r="BF322" s="102"/>
      <c r="BG322" s="102"/>
      <c r="BH322" s="102"/>
      <c r="BI322" s="102"/>
      <c r="BJ322" s="102"/>
      <c r="BK322" s="102"/>
      <c r="BL322" s="102"/>
      <c r="BM322" s="102"/>
      <c r="BN322" s="102"/>
      <c r="BO322" s="102"/>
      <c r="BP322" s="102"/>
      <c r="BQ322" s="102"/>
      <c r="BR322" s="102"/>
      <c r="BS322" s="102"/>
      <c r="BT322" s="102"/>
    </row>
    <row r="323" spans="1:72">
      <c r="A323" s="102"/>
      <c r="B323" s="102"/>
      <c r="C323" s="102"/>
      <c r="D323" s="102"/>
      <c r="E323" s="102"/>
      <c r="F323" s="102"/>
      <c r="G323" s="102"/>
      <c r="H323" s="102"/>
      <c r="I323" s="102"/>
      <c r="J323" s="102"/>
      <c r="K323" s="102"/>
      <c r="L323" s="102"/>
      <c r="M323" s="102"/>
      <c r="N323" s="102"/>
      <c r="O323" s="102"/>
      <c r="P323" s="34"/>
      <c r="Q323" s="34"/>
      <c r="R323" s="34"/>
      <c r="S323" s="34"/>
      <c r="T323" s="34"/>
      <c r="U323" s="34"/>
      <c r="V323" s="102"/>
      <c r="W323" s="102"/>
      <c r="X323" s="102"/>
      <c r="Y323" s="102"/>
      <c r="Z323" s="102"/>
      <c r="AA323" s="102"/>
      <c r="AB323" s="102"/>
      <c r="AC323" s="102"/>
      <c r="AD323" s="102"/>
      <c r="AE323" s="102"/>
      <c r="AF323" s="102"/>
      <c r="AG323" s="102"/>
      <c r="AH323" s="102"/>
      <c r="AI323" s="102"/>
      <c r="AJ323" s="102"/>
      <c r="AK323" s="102"/>
      <c r="AL323" s="102"/>
      <c r="AM323" s="102"/>
      <c r="AN323" s="102"/>
      <c r="AO323" s="102"/>
      <c r="AP323" s="102"/>
      <c r="AQ323" s="102"/>
      <c r="AR323" s="102"/>
      <c r="AS323" s="102"/>
      <c r="AT323" s="102"/>
      <c r="AU323" s="102"/>
      <c r="AV323" s="102"/>
      <c r="AW323" s="102"/>
      <c r="AX323" s="102"/>
      <c r="AY323" s="102"/>
      <c r="AZ323" s="102"/>
      <c r="BA323" s="102"/>
      <c r="BB323" s="102"/>
      <c r="BC323" s="102"/>
      <c r="BD323" s="102"/>
      <c r="BE323" s="102"/>
      <c r="BF323" s="102"/>
      <c r="BG323" s="102"/>
      <c r="BH323" s="102"/>
      <c r="BI323" s="102"/>
      <c r="BJ323" s="102"/>
      <c r="BK323" s="102"/>
      <c r="BL323" s="102"/>
      <c r="BM323" s="102"/>
      <c r="BN323" s="102"/>
      <c r="BO323" s="102"/>
      <c r="BP323" s="102"/>
      <c r="BQ323" s="102"/>
      <c r="BR323" s="102"/>
      <c r="BS323" s="102"/>
      <c r="BT323" s="102"/>
    </row>
    <row r="324" spans="1:72">
      <c r="A324" s="102"/>
      <c r="B324" s="102"/>
      <c r="C324" s="102"/>
      <c r="D324" s="102"/>
      <c r="E324" s="102"/>
      <c r="F324" s="102"/>
      <c r="G324" s="102"/>
      <c r="H324" s="102"/>
      <c r="I324" s="102"/>
      <c r="J324" s="102"/>
      <c r="K324" s="102"/>
      <c r="L324" s="102"/>
      <c r="M324" s="102"/>
      <c r="N324" s="102"/>
      <c r="O324" s="102"/>
      <c r="P324" s="34"/>
      <c r="Q324" s="34"/>
      <c r="R324" s="34"/>
      <c r="S324" s="34"/>
      <c r="T324" s="34"/>
      <c r="U324" s="34"/>
      <c r="V324" s="102"/>
      <c r="W324" s="102"/>
      <c r="X324" s="102"/>
      <c r="Y324" s="102"/>
      <c r="Z324" s="102"/>
      <c r="AA324" s="102"/>
      <c r="AB324" s="102"/>
      <c r="AC324" s="102"/>
      <c r="AD324" s="102"/>
      <c r="AE324" s="102"/>
      <c r="AF324" s="102"/>
      <c r="AG324" s="102"/>
      <c r="AH324" s="102"/>
      <c r="AI324" s="102"/>
      <c r="AJ324" s="102"/>
      <c r="AK324" s="102"/>
      <c r="AL324" s="102"/>
      <c r="AM324" s="102"/>
      <c r="AN324" s="102"/>
      <c r="AO324" s="102"/>
      <c r="AP324" s="102"/>
      <c r="AQ324" s="102"/>
      <c r="AR324" s="102"/>
      <c r="AS324" s="102"/>
      <c r="AT324" s="102"/>
      <c r="AU324" s="102"/>
      <c r="AV324" s="102"/>
      <c r="AW324" s="102"/>
      <c r="AX324" s="102"/>
      <c r="AY324" s="102"/>
      <c r="AZ324" s="102"/>
      <c r="BA324" s="102"/>
      <c r="BB324" s="102"/>
      <c r="BC324" s="102"/>
      <c r="BD324" s="102"/>
      <c r="BE324" s="102"/>
      <c r="BF324" s="102"/>
      <c r="BG324" s="102"/>
      <c r="BH324" s="102"/>
      <c r="BI324" s="102"/>
      <c r="BJ324" s="102"/>
      <c r="BK324" s="102"/>
      <c r="BL324" s="102"/>
      <c r="BM324" s="102"/>
      <c r="BN324" s="102"/>
      <c r="BO324" s="102"/>
      <c r="BP324" s="102"/>
      <c r="BQ324" s="102"/>
      <c r="BR324" s="102"/>
      <c r="BS324" s="102"/>
      <c r="BT324" s="102"/>
    </row>
    <row r="325" spans="1:72">
      <c r="A325" s="102"/>
      <c r="B325" s="102"/>
      <c r="C325" s="102"/>
      <c r="D325" s="102"/>
      <c r="E325" s="102"/>
      <c r="F325" s="102"/>
      <c r="G325" s="102"/>
      <c r="H325" s="102"/>
      <c r="I325" s="102"/>
      <c r="J325" s="102"/>
      <c r="K325" s="102"/>
      <c r="L325" s="102"/>
      <c r="M325" s="102"/>
      <c r="N325" s="102"/>
      <c r="O325" s="102"/>
      <c r="P325" s="34"/>
      <c r="Q325" s="34"/>
      <c r="R325" s="34"/>
      <c r="S325" s="34"/>
      <c r="T325" s="34"/>
      <c r="U325" s="34"/>
      <c r="V325" s="102"/>
      <c r="W325" s="102"/>
      <c r="X325" s="102"/>
      <c r="Y325" s="102"/>
      <c r="Z325" s="102"/>
      <c r="AA325" s="102"/>
      <c r="AB325" s="102"/>
      <c r="AC325" s="102"/>
      <c r="AD325" s="102"/>
      <c r="AE325" s="102"/>
      <c r="AF325" s="102"/>
      <c r="AG325" s="102"/>
      <c r="AH325" s="102"/>
      <c r="AI325" s="102"/>
      <c r="AJ325" s="102"/>
      <c r="AK325" s="102"/>
      <c r="AL325" s="102"/>
      <c r="AM325" s="102"/>
      <c r="AN325" s="102"/>
      <c r="AO325" s="102"/>
      <c r="AP325" s="102"/>
      <c r="AQ325" s="102"/>
      <c r="AR325" s="102"/>
      <c r="AS325" s="102"/>
      <c r="AT325" s="102"/>
      <c r="AU325" s="102"/>
      <c r="AV325" s="102"/>
      <c r="AW325" s="102"/>
      <c r="AX325" s="102"/>
      <c r="AY325" s="102"/>
      <c r="AZ325" s="102"/>
      <c r="BA325" s="102"/>
      <c r="BB325" s="102"/>
      <c r="BC325" s="102"/>
      <c r="BD325" s="102"/>
      <c r="BE325" s="102"/>
      <c r="BF325" s="102"/>
      <c r="BG325" s="102"/>
      <c r="BH325" s="102"/>
      <c r="BI325" s="102"/>
      <c r="BJ325" s="102"/>
      <c r="BK325" s="102"/>
      <c r="BL325" s="102"/>
      <c r="BM325" s="102"/>
      <c r="BN325" s="102"/>
      <c r="BO325" s="102"/>
      <c r="BP325" s="102"/>
      <c r="BQ325" s="102"/>
      <c r="BR325" s="102"/>
      <c r="BS325" s="102"/>
      <c r="BT325" s="102"/>
    </row>
    <row r="326" spans="1:72">
      <c r="A326" s="102"/>
      <c r="B326" s="102"/>
      <c r="C326" s="102"/>
      <c r="D326" s="102"/>
      <c r="E326" s="102"/>
      <c r="F326" s="102"/>
      <c r="G326" s="102"/>
      <c r="H326" s="102"/>
      <c r="I326" s="102"/>
      <c r="J326" s="102"/>
      <c r="K326" s="102"/>
      <c r="L326" s="102"/>
      <c r="M326" s="102"/>
      <c r="N326" s="102"/>
      <c r="O326" s="102"/>
      <c r="P326" s="34"/>
      <c r="Q326" s="34"/>
      <c r="R326" s="34"/>
      <c r="S326" s="34"/>
      <c r="T326" s="34"/>
      <c r="U326" s="34"/>
      <c r="V326" s="102"/>
      <c r="W326" s="102"/>
      <c r="X326" s="102"/>
      <c r="Y326" s="102"/>
      <c r="Z326" s="102"/>
      <c r="AA326" s="102"/>
      <c r="AB326" s="102"/>
      <c r="AC326" s="102"/>
      <c r="AD326" s="102"/>
      <c r="AE326" s="102"/>
      <c r="AF326" s="102"/>
      <c r="AG326" s="102"/>
      <c r="AH326" s="102"/>
      <c r="AI326" s="102"/>
      <c r="AJ326" s="102"/>
      <c r="AK326" s="102"/>
      <c r="AL326" s="102"/>
      <c r="AM326" s="102"/>
      <c r="AN326" s="102"/>
      <c r="AO326" s="102"/>
      <c r="AP326" s="102"/>
      <c r="AQ326" s="102"/>
      <c r="AR326" s="102"/>
      <c r="AS326" s="102"/>
      <c r="AT326" s="102"/>
      <c r="AU326" s="102"/>
      <c r="AV326" s="102"/>
      <c r="AW326" s="102"/>
      <c r="AX326" s="102"/>
      <c r="AY326" s="102"/>
      <c r="AZ326" s="102"/>
      <c r="BA326" s="102"/>
      <c r="BB326" s="102"/>
      <c r="BC326" s="102"/>
      <c r="BD326" s="102"/>
      <c r="BE326" s="102"/>
      <c r="BF326" s="102"/>
      <c r="BG326" s="102"/>
      <c r="BH326" s="102"/>
      <c r="BI326" s="102"/>
      <c r="BJ326" s="102"/>
      <c r="BK326" s="102"/>
      <c r="BL326" s="102"/>
      <c r="BM326" s="102"/>
      <c r="BN326" s="102"/>
      <c r="BO326" s="102"/>
      <c r="BP326" s="102"/>
      <c r="BQ326" s="102"/>
      <c r="BR326" s="102"/>
      <c r="BS326" s="102"/>
      <c r="BT326" s="102"/>
    </row>
    <row r="327" spans="1:72">
      <c r="A327" s="102"/>
      <c r="B327" s="102"/>
      <c r="C327" s="102"/>
      <c r="D327" s="102"/>
      <c r="E327" s="102"/>
      <c r="F327" s="102"/>
      <c r="G327" s="102"/>
      <c r="H327" s="102"/>
      <c r="I327" s="102"/>
      <c r="J327" s="102"/>
      <c r="K327" s="102"/>
      <c r="L327" s="102"/>
      <c r="M327" s="102"/>
      <c r="N327" s="102"/>
      <c r="O327" s="102"/>
      <c r="P327" s="34"/>
      <c r="Q327" s="34"/>
      <c r="R327" s="34"/>
      <c r="S327" s="34"/>
      <c r="T327" s="34"/>
      <c r="U327" s="34"/>
      <c r="V327" s="102"/>
      <c r="W327" s="102"/>
      <c r="X327" s="102"/>
      <c r="Y327" s="102"/>
      <c r="Z327" s="102"/>
      <c r="AA327" s="102"/>
      <c r="AB327" s="102"/>
      <c r="AC327" s="102"/>
      <c r="AD327" s="102"/>
      <c r="AE327" s="102"/>
      <c r="AF327" s="102"/>
      <c r="AG327" s="102"/>
      <c r="AH327" s="102"/>
      <c r="AI327" s="102"/>
      <c r="AJ327" s="102"/>
      <c r="AK327" s="102"/>
      <c r="AL327" s="102"/>
      <c r="AM327" s="102"/>
      <c r="AN327" s="102"/>
      <c r="AO327" s="102"/>
      <c r="AP327" s="102"/>
      <c r="AQ327" s="102"/>
      <c r="AR327" s="102"/>
      <c r="AS327" s="102"/>
      <c r="AT327" s="102"/>
      <c r="AU327" s="102"/>
      <c r="AV327" s="102"/>
      <c r="AW327" s="102"/>
      <c r="AX327" s="102"/>
      <c r="AY327" s="102"/>
      <c r="AZ327" s="102"/>
      <c r="BA327" s="102"/>
      <c r="BB327" s="102"/>
      <c r="BC327" s="102"/>
      <c r="BD327" s="102"/>
      <c r="BE327" s="102"/>
      <c r="BF327" s="102"/>
      <c r="BG327" s="102"/>
      <c r="BH327" s="102"/>
      <c r="BI327" s="102"/>
      <c r="BJ327" s="102"/>
      <c r="BK327" s="102"/>
      <c r="BL327" s="102"/>
      <c r="BM327" s="102"/>
      <c r="BN327" s="102"/>
      <c r="BO327" s="102"/>
      <c r="BP327" s="102"/>
      <c r="BQ327" s="102"/>
      <c r="BR327" s="102"/>
      <c r="BS327" s="102"/>
      <c r="BT327" s="102"/>
    </row>
    <row r="328" spans="1:72">
      <c r="A328" s="102"/>
      <c r="B328" s="102"/>
      <c r="C328" s="102"/>
      <c r="D328" s="102"/>
      <c r="E328" s="102"/>
      <c r="F328" s="102"/>
      <c r="G328" s="102"/>
      <c r="H328" s="102"/>
      <c r="I328" s="102"/>
      <c r="J328" s="102"/>
      <c r="K328" s="102"/>
      <c r="L328" s="102"/>
      <c r="M328" s="102"/>
      <c r="N328" s="102"/>
      <c r="O328" s="102"/>
      <c r="P328" s="34"/>
      <c r="Q328" s="34"/>
      <c r="R328" s="34"/>
      <c r="S328" s="34"/>
      <c r="T328" s="34"/>
      <c r="U328" s="34"/>
      <c r="V328" s="102"/>
      <c r="W328" s="102"/>
      <c r="X328" s="102"/>
      <c r="Y328" s="102"/>
      <c r="Z328" s="102"/>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102"/>
      <c r="BC328" s="102"/>
      <c r="BD328" s="102"/>
      <c r="BE328" s="102"/>
      <c r="BF328" s="102"/>
      <c r="BG328" s="102"/>
      <c r="BH328" s="102"/>
      <c r="BI328" s="102"/>
      <c r="BJ328" s="102"/>
      <c r="BK328" s="102"/>
      <c r="BL328" s="102"/>
      <c r="BM328" s="102"/>
      <c r="BN328" s="102"/>
      <c r="BO328" s="102"/>
      <c r="BP328" s="102"/>
      <c r="BQ328" s="102"/>
      <c r="BR328" s="102"/>
      <c r="BS328" s="102"/>
      <c r="BT328" s="102"/>
    </row>
    <row r="329" spans="1:72">
      <c r="A329" s="102"/>
      <c r="B329" s="102"/>
      <c r="C329" s="102"/>
      <c r="D329" s="102"/>
      <c r="E329" s="102"/>
      <c r="F329" s="102"/>
      <c r="G329" s="102"/>
      <c r="H329" s="102"/>
      <c r="I329" s="102"/>
      <c r="J329" s="102"/>
      <c r="K329" s="102"/>
      <c r="L329" s="102"/>
      <c r="M329" s="102"/>
      <c r="N329" s="102"/>
      <c r="O329" s="102"/>
      <c r="P329" s="34"/>
      <c r="Q329" s="34"/>
      <c r="R329" s="34"/>
      <c r="S329" s="34"/>
      <c r="T329" s="34"/>
      <c r="U329" s="34"/>
      <c r="V329" s="102"/>
      <c r="W329" s="102"/>
      <c r="X329" s="102"/>
      <c r="Y329" s="102"/>
      <c r="Z329" s="102"/>
      <c r="AA329" s="102"/>
      <c r="AB329" s="102"/>
      <c r="AC329" s="102"/>
      <c r="AD329" s="102"/>
      <c r="AE329" s="102"/>
      <c r="AF329" s="102"/>
      <c r="AG329" s="102"/>
      <c r="AH329" s="102"/>
      <c r="AI329" s="102"/>
      <c r="AJ329" s="102"/>
      <c r="AK329" s="102"/>
      <c r="AL329" s="102"/>
      <c r="AM329" s="102"/>
      <c r="AN329" s="102"/>
      <c r="AO329" s="102"/>
      <c r="AP329" s="102"/>
      <c r="AQ329" s="102"/>
      <c r="AR329" s="102"/>
      <c r="AS329" s="102"/>
      <c r="AT329" s="102"/>
      <c r="AU329" s="102"/>
      <c r="AV329" s="102"/>
      <c r="AW329" s="102"/>
      <c r="AX329" s="102"/>
      <c r="AY329" s="102"/>
      <c r="AZ329" s="102"/>
      <c r="BA329" s="102"/>
      <c r="BB329" s="102"/>
      <c r="BC329" s="102"/>
      <c r="BD329" s="102"/>
      <c r="BE329" s="102"/>
      <c r="BF329" s="102"/>
      <c r="BG329" s="102"/>
      <c r="BH329" s="102"/>
      <c r="BI329" s="102"/>
      <c r="BJ329" s="102"/>
      <c r="BK329" s="102"/>
      <c r="BL329" s="102"/>
      <c r="BM329" s="102"/>
      <c r="BN329" s="102"/>
      <c r="BO329" s="102"/>
      <c r="BP329" s="102"/>
      <c r="BQ329" s="102"/>
      <c r="BR329" s="102"/>
      <c r="BS329" s="102"/>
      <c r="BT329" s="102"/>
    </row>
    <row r="330" spans="1:72">
      <c r="A330" s="102"/>
      <c r="B330" s="102"/>
      <c r="C330" s="102"/>
      <c r="D330" s="102"/>
      <c r="E330" s="102"/>
      <c r="F330" s="102"/>
      <c r="G330" s="102"/>
      <c r="H330" s="102"/>
      <c r="I330" s="102"/>
      <c r="J330" s="102"/>
      <c r="K330" s="102"/>
      <c r="L330" s="102"/>
      <c r="M330" s="102"/>
      <c r="N330" s="102"/>
      <c r="O330" s="102"/>
      <c r="P330" s="34"/>
      <c r="Q330" s="34"/>
      <c r="R330" s="34"/>
      <c r="S330" s="34"/>
      <c r="T330" s="34"/>
      <c r="U330" s="34"/>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row>
    <row r="331" spans="1:72">
      <c r="A331" s="102"/>
      <c r="B331" s="102"/>
      <c r="C331" s="102"/>
      <c r="D331" s="102"/>
      <c r="E331" s="102"/>
      <c r="F331" s="102"/>
      <c r="G331" s="102"/>
      <c r="H331" s="102"/>
      <c r="I331" s="102"/>
      <c r="J331" s="102"/>
      <c r="K331" s="102"/>
      <c r="L331" s="102"/>
      <c r="M331" s="102"/>
      <c r="N331" s="102"/>
      <c r="O331" s="102"/>
      <c r="P331" s="34"/>
      <c r="Q331" s="34"/>
      <c r="R331" s="34"/>
      <c r="S331" s="34"/>
      <c r="T331" s="34"/>
      <c r="U331" s="34"/>
      <c r="V331" s="102"/>
      <c r="W331" s="102"/>
      <c r="X331" s="102"/>
      <c r="Y331" s="102"/>
      <c r="Z331" s="102"/>
      <c r="AA331" s="102"/>
      <c r="AB331" s="102"/>
      <c r="AC331" s="102"/>
      <c r="AD331" s="102"/>
      <c r="AE331" s="102"/>
      <c r="AF331" s="102"/>
      <c r="AG331" s="102"/>
      <c r="AH331" s="102"/>
      <c r="AI331" s="102"/>
      <c r="AJ331" s="102"/>
      <c r="AK331" s="102"/>
      <c r="AL331" s="102"/>
      <c r="AM331" s="102"/>
      <c r="AN331" s="102"/>
      <c r="AO331" s="102"/>
      <c r="AP331" s="102"/>
      <c r="AQ331" s="102"/>
      <c r="AR331" s="102"/>
      <c r="AS331" s="102"/>
      <c r="AT331" s="102"/>
      <c r="AU331" s="102"/>
      <c r="AV331" s="102"/>
      <c r="AW331" s="102"/>
      <c r="AX331" s="102"/>
      <c r="AY331" s="102"/>
      <c r="AZ331" s="102"/>
      <c r="BA331" s="102"/>
      <c r="BB331" s="102"/>
      <c r="BC331" s="102"/>
      <c r="BD331" s="102"/>
      <c r="BE331" s="102"/>
      <c r="BF331" s="102"/>
      <c r="BG331" s="102"/>
      <c r="BH331" s="102"/>
      <c r="BI331" s="102"/>
      <c r="BJ331" s="102"/>
      <c r="BK331" s="102"/>
      <c r="BL331" s="102"/>
      <c r="BM331" s="102"/>
      <c r="BN331" s="102"/>
      <c r="BO331" s="102"/>
      <c r="BP331" s="102"/>
      <c r="BQ331" s="102"/>
      <c r="BR331" s="102"/>
      <c r="BS331" s="102"/>
      <c r="BT331" s="102"/>
    </row>
    <row r="332" spans="1:72">
      <c r="A332" s="102"/>
      <c r="B332" s="102"/>
      <c r="C332" s="102"/>
      <c r="D332" s="102"/>
      <c r="E332" s="102"/>
      <c r="F332" s="102"/>
      <c r="G332" s="102"/>
      <c r="H332" s="102"/>
      <c r="I332" s="102"/>
      <c r="J332" s="102"/>
      <c r="K332" s="102"/>
      <c r="L332" s="102"/>
      <c r="M332" s="102"/>
      <c r="N332" s="102"/>
      <c r="O332" s="102"/>
      <c r="P332" s="34"/>
      <c r="Q332" s="34"/>
      <c r="R332" s="34"/>
      <c r="S332" s="34"/>
      <c r="T332" s="34"/>
      <c r="U332" s="34"/>
      <c r="V332" s="102"/>
      <c r="W332" s="102"/>
      <c r="X332" s="102"/>
      <c r="Y332" s="102"/>
      <c r="Z332" s="102"/>
      <c r="AA332" s="102"/>
      <c r="AB332" s="102"/>
      <c r="AC332" s="102"/>
      <c r="AD332" s="102"/>
      <c r="AE332" s="102"/>
      <c r="AF332" s="102"/>
      <c r="AG332" s="102"/>
      <c r="AH332" s="102"/>
      <c r="AI332" s="102"/>
      <c r="AJ332" s="102"/>
      <c r="AK332" s="102"/>
      <c r="AL332" s="102"/>
      <c r="AM332" s="102"/>
      <c r="AN332" s="102"/>
      <c r="AO332" s="102"/>
      <c r="AP332" s="102"/>
      <c r="AQ332" s="102"/>
      <c r="AR332" s="102"/>
      <c r="AS332" s="102"/>
      <c r="AT332" s="102"/>
      <c r="AU332" s="102"/>
      <c r="AV332" s="102"/>
      <c r="AW332" s="102"/>
      <c r="AX332" s="102"/>
      <c r="AY332" s="102"/>
      <c r="AZ332" s="102"/>
      <c r="BA332" s="102"/>
      <c r="BB332" s="102"/>
      <c r="BC332" s="102"/>
      <c r="BD332" s="102"/>
      <c r="BE332" s="102"/>
      <c r="BF332" s="102"/>
      <c r="BG332" s="102"/>
      <c r="BH332" s="102"/>
      <c r="BI332" s="102"/>
      <c r="BJ332" s="102"/>
      <c r="BK332" s="102"/>
      <c r="BL332" s="102"/>
      <c r="BM332" s="102"/>
      <c r="BN332" s="102"/>
      <c r="BO332" s="102"/>
      <c r="BP332" s="102"/>
      <c r="BQ332" s="102"/>
      <c r="BR332" s="102"/>
      <c r="BS332" s="102"/>
      <c r="BT332" s="102"/>
    </row>
    <row r="333" spans="1:72">
      <c r="A333" s="102"/>
      <c r="B333" s="102"/>
      <c r="C333" s="102"/>
      <c r="D333" s="102"/>
      <c r="E333" s="102"/>
      <c r="F333" s="102"/>
      <c r="G333" s="102"/>
      <c r="H333" s="102"/>
      <c r="I333" s="102"/>
      <c r="J333" s="102"/>
      <c r="K333" s="102"/>
      <c r="L333" s="102"/>
      <c r="M333" s="102"/>
      <c r="N333" s="102"/>
      <c r="O333" s="102"/>
      <c r="P333" s="34"/>
      <c r="Q333" s="34"/>
      <c r="R333" s="34"/>
      <c r="S333" s="34"/>
      <c r="T333" s="34"/>
      <c r="U333" s="34"/>
      <c r="V333" s="102"/>
      <c r="W333" s="102"/>
      <c r="X333" s="102"/>
      <c r="Y333" s="102"/>
      <c r="Z333" s="102"/>
      <c r="AA333" s="102"/>
      <c r="AB333" s="102"/>
      <c r="AC333" s="102"/>
      <c r="AD333" s="102"/>
      <c r="AE333" s="102"/>
      <c r="AF333" s="102"/>
      <c r="AG333" s="102"/>
      <c r="AH333" s="102"/>
      <c r="AI333" s="102"/>
      <c r="AJ333" s="102"/>
      <c r="AK333" s="102"/>
      <c r="AL333" s="102"/>
      <c r="AM333" s="102"/>
      <c r="AN333" s="102"/>
      <c r="AO333" s="102"/>
      <c r="AP333" s="102"/>
      <c r="AQ333" s="102"/>
      <c r="AR333" s="102"/>
      <c r="AS333" s="102"/>
      <c r="AT333" s="102"/>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row>
    <row r="334" spans="1:72">
      <c r="A334" s="102"/>
      <c r="B334" s="102"/>
      <c r="C334" s="102"/>
      <c r="D334" s="102"/>
      <c r="E334" s="102"/>
      <c r="F334" s="102"/>
      <c r="G334" s="102"/>
      <c r="H334" s="102"/>
      <c r="I334" s="102"/>
      <c r="J334" s="102"/>
      <c r="K334" s="102"/>
      <c r="L334" s="102"/>
      <c r="M334" s="102"/>
      <c r="N334" s="102"/>
      <c r="O334" s="102"/>
      <c r="P334" s="34"/>
      <c r="Q334" s="34"/>
      <c r="R334" s="34"/>
      <c r="S334" s="34"/>
      <c r="T334" s="34"/>
      <c r="U334" s="34"/>
      <c r="V334" s="102"/>
      <c r="W334" s="102"/>
      <c r="X334" s="102"/>
      <c r="Y334" s="102"/>
      <c r="Z334" s="102"/>
      <c r="AA334" s="102"/>
      <c r="AB334" s="102"/>
      <c r="AC334" s="102"/>
      <c r="AD334" s="102"/>
      <c r="AE334" s="102"/>
      <c r="AF334" s="102"/>
      <c r="AG334" s="102"/>
      <c r="AH334" s="102"/>
      <c r="AI334" s="102"/>
      <c r="AJ334" s="102"/>
      <c r="AK334" s="102"/>
      <c r="AL334" s="102"/>
      <c r="AM334" s="102"/>
      <c r="AN334" s="102"/>
      <c r="AO334" s="102"/>
      <c r="AP334" s="102"/>
      <c r="AQ334" s="102"/>
      <c r="AR334" s="102"/>
      <c r="AS334" s="102"/>
      <c r="AT334" s="102"/>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row>
    <row r="335" spans="1:72">
      <c r="A335" s="102"/>
      <c r="B335" s="102"/>
      <c r="C335" s="102"/>
      <c r="D335" s="102"/>
      <c r="E335" s="102"/>
      <c r="F335" s="102"/>
      <c r="G335" s="102"/>
      <c r="H335" s="102"/>
      <c r="I335" s="102"/>
      <c r="J335" s="102"/>
      <c r="K335" s="102"/>
      <c r="L335" s="102"/>
      <c r="M335" s="102"/>
      <c r="N335" s="102"/>
      <c r="O335" s="102"/>
      <c r="P335" s="34"/>
      <c r="Q335" s="34"/>
      <c r="R335" s="34"/>
      <c r="S335" s="34"/>
      <c r="T335" s="34"/>
      <c r="U335" s="34"/>
      <c r="V335" s="102"/>
      <c r="W335" s="102"/>
      <c r="X335" s="102"/>
      <c r="Y335" s="102"/>
      <c r="Z335" s="102"/>
      <c r="AA335" s="102"/>
      <c r="AB335" s="102"/>
      <c r="AC335" s="102"/>
      <c r="AD335" s="102"/>
      <c r="AE335" s="102"/>
      <c r="AF335" s="102"/>
      <c r="AG335" s="102"/>
      <c r="AH335" s="102"/>
      <c r="AI335" s="102"/>
      <c r="AJ335" s="102"/>
      <c r="AK335" s="102"/>
      <c r="AL335" s="102"/>
      <c r="AM335" s="102"/>
      <c r="AN335" s="102"/>
      <c r="AO335" s="102"/>
      <c r="AP335" s="102"/>
      <c r="AQ335" s="102"/>
      <c r="AR335" s="102"/>
      <c r="AS335" s="102"/>
      <c r="AT335" s="102"/>
      <c r="AU335" s="102"/>
      <c r="AV335" s="102"/>
      <c r="AW335" s="102"/>
      <c r="AX335" s="102"/>
      <c r="AY335" s="102"/>
      <c r="AZ335" s="102"/>
      <c r="BA335" s="102"/>
      <c r="BB335" s="102"/>
      <c r="BC335" s="102"/>
      <c r="BD335" s="102"/>
      <c r="BE335" s="102"/>
      <c r="BF335" s="102"/>
      <c r="BG335" s="102"/>
      <c r="BH335" s="102"/>
      <c r="BI335" s="102"/>
      <c r="BJ335" s="102"/>
      <c r="BK335" s="102"/>
      <c r="BL335" s="102"/>
      <c r="BM335" s="102"/>
      <c r="BN335" s="102"/>
      <c r="BO335" s="102"/>
      <c r="BP335" s="102"/>
      <c r="BQ335" s="102"/>
      <c r="BR335" s="102"/>
      <c r="BS335" s="102"/>
      <c r="BT335" s="102"/>
    </row>
    <row r="336" spans="1:72">
      <c r="A336" s="102"/>
      <c r="B336" s="102"/>
      <c r="C336" s="102"/>
      <c r="D336" s="102"/>
      <c r="E336" s="102"/>
      <c r="F336" s="102"/>
      <c r="G336" s="102"/>
      <c r="H336" s="102"/>
      <c r="I336" s="102"/>
      <c r="J336" s="102"/>
      <c r="K336" s="102"/>
      <c r="L336" s="102"/>
      <c r="M336" s="102"/>
      <c r="N336" s="102"/>
      <c r="O336" s="102"/>
      <c r="P336" s="34"/>
      <c r="Q336" s="34"/>
      <c r="R336" s="34"/>
      <c r="S336" s="34"/>
      <c r="T336" s="34"/>
      <c r="U336" s="34"/>
      <c r="V336" s="102"/>
      <c r="W336" s="102"/>
      <c r="X336" s="102"/>
      <c r="Y336" s="102"/>
      <c r="Z336" s="102"/>
      <c r="AA336" s="102"/>
      <c r="AB336" s="102"/>
      <c r="AC336" s="102"/>
      <c r="AD336" s="102"/>
      <c r="AE336" s="102"/>
      <c r="AF336" s="102"/>
      <c r="AG336" s="102"/>
      <c r="AH336" s="102"/>
      <c r="AI336" s="102"/>
      <c r="AJ336" s="102"/>
      <c r="AK336" s="102"/>
      <c r="AL336" s="102"/>
      <c r="AM336" s="102"/>
      <c r="AN336" s="102"/>
      <c r="AO336" s="102"/>
      <c r="AP336" s="102"/>
      <c r="AQ336" s="102"/>
      <c r="AR336" s="102"/>
      <c r="AS336" s="102"/>
      <c r="AT336" s="102"/>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row>
    <row r="337" spans="1:72">
      <c r="A337" s="102"/>
      <c r="B337" s="102"/>
      <c r="C337" s="102"/>
      <c r="D337" s="102"/>
      <c r="E337" s="102"/>
      <c r="F337" s="102"/>
      <c r="G337" s="102"/>
      <c r="H337" s="102"/>
      <c r="I337" s="102"/>
      <c r="J337" s="102"/>
      <c r="K337" s="102"/>
      <c r="L337" s="102"/>
      <c r="M337" s="102"/>
      <c r="N337" s="102"/>
      <c r="O337" s="102"/>
      <c r="P337" s="34"/>
      <c r="Q337" s="34"/>
      <c r="R337" s="34"/>
      <c r="S337" s="34"/>
      <c r="T337" s="34"/>
      <c r="U337" s="34"/>
      <c r="V337" s="102"/>
      <c r="W337" s="102"/>
      <c r="X337" s="102"/>
      <c r="Y337" s="102"/>
      <c r="Z337" s="102"/>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row>
    <row r="338" spans="1:72">
      <c r="A338" s="102"/>
      <c r="B338" s="102"/>
      <c r="C338" s="102"/>
      <c r="D338" s="102"/>
      <c r="E338" s="102"/>
      <c r="F338" s="102"/>
      <c r="G338" s="102"/>
      <c r="H338" s="102"/>
      <c r="I338" s="102"/>
      <c r="J338" s="102"/>
      <c r="K338" s="102"/>
      <c r="L338" s="102"/>
      <c r="M338" s="102"/>
      <c r="N338" s="102"/>
      <c r="O338" s="102"/>
      <c r="P338" s="34"/>
      <c r="Q338" s="34"/>
      <c r="R338" s="34"/>
      <c r="S338" s="34"/>
      <c r="T338" s="34"/>
      <c r="U338" s="34"/>
      <c r="V338" s="102"/>
      <c r="W338" s="102"/>
      <c r="X338" s="102"/>
      <c r="Y338" s="102"/>
      <c r="Z338" s="102"/>
      <c r="AA338" s="102"/>
      <c r="AB338" s="102"/>
      <c r="AC338" s="102"/>
      <c r="AD338" s="102"/>
      <c r="AE338" s="102"/>
      <c r="AF338" s="102"/>
      <c r="AG338" s="102"/>
      <c r="AH338" s="102"/>
      <c r="AI338" s="102"/>
      <c r="AJ338" s="102"/>
      <c r="AK338" s="102"/>
      <c r="AL338" s="102"/>
      <c r="AM338" s="102"/>
      <c r="AN338" s="102"/>
      <c r="AO338" s="102"/>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row>
    <row r="339" spans="1:72">
      <c r="A339" s="102"/>
      <c r="B339" s="102"/>
      <c r="C339" s="102"/>
      <c r="D339" s="102"/>
      <c r="E339" s="102"/>
      <c r="F339" s="102"/>
      <c r="G339" s="102"/>
      <c r="H339" s="102"/>
      <c r="I339" s="102"/>
      <c r="J339" s="102"/>
      <c r="K339" s="102"/>
      <c r="L339" s="102"/>
      <c r="M339" s="102"/>
      <c r="N339" s="102"/>
      <c r="O339" s="102"/>
      <c r="P339" s="34"/>
      <c r="Q339" s="34"/>
      <c r="R339" s="34"/>
      <c r="S339" s="34"/>
      <c r="T339" s="34"/>
      <c r="U339" s="34"/>
      <c r="V339" s="102"/>
      <c r="W339" s="102"/>
      <c r="X339" s="102"/>
      <c r="Y339" s="102"/>
      <c r="Z339" s="102"/>
      <c r="AA339" s="102"/>
      <c r="AB339" s="102"/>
      <c r="AC339" s="102"/>
      <c r="AD339" s="102"/>
      <c r="AE339" s="102"/>
      <c r="AF339" s="102"/>
      <c r="AG339" s="102"/>
      <c r="AH339" s="102"/>
      <c r="AI339" s="102"/>
      <c r="AJ339" s="102"/>
      <c r="AK339" s="102"/>
      <c r="AL339" s="102"/>
      <c r="AM339" s="102"/>
      <c r="AN339" s="102"/>
      <c r="AO339" s="102"/>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row>
    <row r="340" spans="1:72">
      <c r="A340" s="102"/>
      <c r="B340" s="102"/>
      <c r="C340" s="102"/>
      <c r="D340" s="102"/>
      <c r="E340" s="102"/>
      <c r="F340" s="102"/>
      <c r="G340" s="102"/>
      <c r="H340" s="102"/>
      <c r="I340" s="102"/>
      <c r="J340" s="102"/>
      <c r="K340" s="102"/>
      <c r="L340" s="102"/>
      <c r="M340" s="102"/>
      <c r="N340" s="102"/>
      <c r="O340" s="102"/>
      <c r="P340" s="34"/>
      <c r="Q340" s="34"/>
      <c r="R340" s="34"/>
      <c r="S340" s="34"/>
      <c r="T340" s="34"/>
      <c r="U340" s="34"/>
      <c r="V340" s="102"/>
      <c r="W340" s="102"/>
      <c r="X340" s="102"/>
      <c r="Y340" s="102"/>
      <c r="Z340" s="102"/>
      <c r="AA340" s="102"/>
      <c r="AB340" s="102"/>
      <c r="AC340" s="102"/>
      <c r="AD340" s="102"/>
      <c r="AE340" s="102"/>
      <c r="AF340" s="102"/>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row>
    <row r="341" spans="1:72">
      <c r="A341" s="102"/>
      <c r="B341" s="102"/>
      <c r="C341" s="102"/>
      <c r="D341" s="102"/>
      <c r="E341" s="102"/>
      <c r="F341" s="102"/>
      <c r="G341" s="102"/>
      <c r="H341" s="102"/>
      <c r="I341" s="102"/>
      <c r="J341" s="102"/>
      <c r="K341" s="102"/>
      <c r="L341" s="102"/>
      <c r="M341" s="102"/>
      <c r="N341" s="102"/>
      <c r="O341" s="102"/>
      <c r="P341" s="34"/>
      <c r="Q341" s="34"/>
      <c r="R341" s="34"/>
      <c r="S341" s="34"/>
      <c r="T341" s="34"/>
      <c r="U341" s="34"/>
      <c r="V341" s="102"/>
      <c r="W341" s="102"/>
      <c r="X341" s="102"/>
      <c r="Y341" s="102"/>
      <c r="Z341" s="102"/>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row>
    <row r="342" spans="1:72">
      <c r="A342" s="102"/>
      <c r="B342" s="102"/>
      <c r="C342" s="102"/>
      <c r="D342" s="102"/>
      <c r="E342" s="102"/>
      <c r="F342" s="102"/>
      <c r="G342" s="102"/>
      <c r="H342" s="102"/>
      <c r="I342" s="102"/>
      <c r="J342" s="102"/>
      <c r="K342" s="102"/>
      <c r="L342" s="102"/>
      <c r="M342" s="102"/>
      <c r="N342" s="102"/>
      <c r="O342" s="102"/>
      <c r="P342" s="34"/>
      <c r="Q342" s="34"/>
      <c r="R342" s="34"/>
      <c r="S342" s="34"/>
      <c r="T342" s="34"/>
      <c r="U342" s="34"/>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row>
    <row r="343" spans="1:72">
      <c r="A343" s="102"/>
      <c r="B343" s="102"/>
      <c r="C343" s="102"/>
      <c r="D343" s="102"/>
      <c r="E343" s="102"/>
      <c r="F343" s="102"/>
      <c r="G343" s="102"/>
      <c r="H343" s="102"/>
      <c r="I343" s="102"/>
      <c r="J343" s="102"/>
      <c r="K343" s="102"/>
      <c r="L343" s="102"/>
      <c r="M343" s="102"/>
      <c r="N343" s="102"/>
      <c r="O343" s="102"/>
      <c r="P343" s="34"/>
      <c r="Q343" s="34"/>
      <c r="R343" s="34"/>
      <c r="S343" s="34"/>
      <c r="T343" s="34"/>
      <c r="U343" s="34"/>
      <c r="V343" s="102"/>
      <c r="W343" s="102"/>
      <c r="X343" s="102"/>
      <c r="Y343" s="102"/>
      <c r="Z343" s="102"/>
      <c r="AA343" s="102"/>
      <c r="AB343" s="102"/>
      <c r="AC343" s="102"/>
      <c r="AD343" s="102"/>
      <c r="AE343" s="102"/>
      <c r="AF343" s="102"/>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row>
    <row r="344" spans="1:72">
      <c r="A344" s="102"/>
      <c r="B344" s="102"/>
      <c r="C344" s="102"/>
      <c r="D344" s="102"/>
      <c r="E344" s="102"/>
      <c r="F344" s="102"/>
      <c r="G344" s="102"/>
      <c r="H344" s="102"/>
      <c r="I344" s="102"/>
      <c r="J344" s="102"/>
      <c r="K344" s="102"/>
      <c r="L344" s="102"/>
      <c r="M344" s="102"/>
      <c r="N344" s="102"/>
      <c r="O344" s="102"/>
      <c r="P344" s="34"/>
      <c r="Q344" s="34"/>
      <c r="R344" s="34"/>
      <c r="S344" s="34"/>
      <c r="T344" s="34"/>
      <c r="U344" s="34"/>
      <c r="V344" s="102"/>
      <c r="W344" s="102"/>
      <c r="X344" s="102"/>
      <c r="Y344" s="102"/>
      <c r="Z344" s="102"/>
      <c r="AA344" s="102"/>
      <c r="AB344" s="102"/>
      <c r="AC344" s="102"/>
      <c r="AD344" s="102"/>
      <c r="AE344" s="102"/>
      <c r="AF344" s="102"/>
      <c r="AG344" s="102"/>
      <c r="AH344" s="102"/>
      <c r="AI344" s="102"/>
      <c r="AJ344" s="102"/>
      <c r="AK344" s="102"/>
      <c r="AL344" s="102"/>
      <c r="AM344" s="102"/>
      <c r="AN344" s="102"/>
      <c r="AO344" s="102"/>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row>
    <row r="345" spans="1:72">
      <c r="A345" s="102"/>
      <c r="B345" s="102"/>
      <c r="C345" s="102"/>
      <c r="D345" s="102"/>
      <c r="E345" s="102"/>
      <c r="F345" s="102"/>
      <c r="G345" s="102"/>
      <c r="H345" s="102"/>
      <c r="I345" s="102"/>
      <c r="J345" s="102"/>
      <c r="K345" s="102"/>
      <c r="L345" s="102"/>
      <c r="M345" s="102"/>
      <c r="N345" s="102"/>
      <c r="O345" s="102"/>
      <c r="P345" s="34"/>
      <c r="Q345" s="34"/>
      <c r="R345" s="34"/>
      <c r="S345" s="34"/>
      <c r="T345" s="34"/>
      <c r="U345" s="34"/>
      <c r="V345" s="102"/>
      <c r="W345" s="102"/>
      <c r="X345" s="102"/>
      <c r="Y345" s="102"/>
      <c r="Z345" s="102"/>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row>
    <row r="346" spans="1:72">
      <c r="A346" s="102"/>
      <c r="B346" s="102"/>
      <c r="C346" s="102"/>
      <c r="D346" s="102"/>
      <c r="E346" s="102"/>
      <c r="F346" s="102"/>
      <c r="G346" s="102"/>
      <c r="H346" s="102"/>
      <c r="I346" s="102"/>
      <c r="J346" s="102"/>
      <c r="K346" s="102"/>
      <c r="L346" s="102"/>
      <c r="M346" s="102"/>
      <c r="N346" s="102"/>
      <c r="O346" s="102"/>
      <c r="P346" s="34"/>
      <c r="Q346" s="34"/>
      <c r="R346" s="34"/>
      <c r="S346" s="34"/>
      <c r="T346" s="34"/>
      <c r="U346" s="34"/>
      <c r="V346" s="102"/>
      <c r="W346" s="102"/>
      <c r="X346" s="102"/>
      <c r="Y346" s="102"/>
      <c r="Z346" s="102"/>
      <c r="AA346" s="102"/>
      <c r="AB346" s="102"/>
      <c r="AC346" s="102"/>
      <c r="AD346" s="102"/>
      <c r="AE346" s="102"/>
      <c r="AF346" s="102"/>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row>
    <row r="347" spans="1:72">
      <c r="A347" s="102"/>
      <c r="B347" s="102"/>
      <c r="C347" s="102"/>
      <c r="D347" s="102"/>
      <c r="E347" s="102"/>
      <c r="F347" s="102"/>
      <c r="G347" s="102"/>
      <c r="H347" s="102"/>
      <c r="I347" s="102"/>
      <c r="J347" s="102"/>
      <c r="K347" s="102"/>
      <c r="L347" s="102"/>
      <c r="M347" s="102"/>
      <c r="N347" s="102"/>
      <c r="O347" s="102"/>
      <c r="P347" s="34"/>
      <c r="Q347" s="34"/>
      <c r="R347" s="34"/>
      <c r="S347" s="34"/>
      <c r="T347" s="34"/>
      <c r="U347" s="34"/>
      <c r="V347" s="102"/>
      <c r="W347" s="102"/>
      <c r="X347" s="102"/>
      <c r="Y347" s="102"/>
      <c r="Z347" s="102"/>
      <c r="AA347" s="102"/>
      <c r="AB347" s="102"/>
      <c r="AC347" s="102"/>
      <c r="AD347" s="102"/>
      <c r="AE347" s="102"/>
      <c r="AF347" s="102"/>
      <c r="AG347" s="102"/>
      <c r="AH347" s="102"/>
      <c r="AI347" s="102"/>
      <c r="AJ347" s="102"/>
      <c r="AK347" s="102"/>
      <c r="AL347" s="102"/>
      <c r="AM347" s="102"/>
      <c r="AN347" s="102"/>
      <c r="AO347" s="102"/>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102"/>
    </row>
    <row r="348" spans="1:72">
      <c r="A348" s="102"/>
      <c r="B348" s="102"/>
      <c r="C348" s="102"/>
      <c r="D348" s="102"/>
      <c r="E348" s="102"/>
      <c r="F348" s="102"/>
      <c r="G348" s="102"/>
      <c r="H348" s="102"/>
      <c r="I348" s="102"/>
      <c r="J348" s="102"/>
      <c r="K348" s="102"/>
      <c r="L348" s="102"/>
      <c r="M348" s="102"/>
      <c r="N348" s="102"/>
      <c r="O348" s="102"/>
      <c r="P348" s="34"/>
      <c r="Q348" s="34"/>
      <c r="R348" s="34"/>
      <c r="S348" s="34"/>
      <c r="T348" s="34"/>
      <c r="U348" s="34"/>
      <c r="V348" s="102"/>
      <c r="W348" s="102"/>
      <c r="X348" s="102"/>
      <c r="Y348" s="102"/>
      <c r="Z348" s="102"/>
      <c r="AA348" s="102"/>
      <c r="AB348" s="102"/>
      <c r="AC348" s="102"/>
      <c r="AD348" s="102"/>
      <c r="AE348" s="102"/>
      <c r="AF348" s="102"/>
      <c r="AG348" s="102"/>
      <c r="AH348" s="102"/>
      <c r="AI348" s="102"/>
      <c r="AJ348" s="102"/>
      <c r="AK348" s="102"/>
      <c r="AL348" s="102"/>
      <c r="AM348" s="102"/>
      <c r="AN348" s="102"/>
      <c r="AO348" s="102"/>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row>
    <row r="349" spans="1:72">
      <c r="A349" s="102"/>
      <c r="B349" s="102"/>
      <c r="C349" s="102"/>
      <c r="D349" s="102"/>
      <c r="E349" s="102"/>
      <c r="F349" s="102"/>
      <c r="G349" s="102"/>
      <c r="H349" s="102"/>
      <c r="I349" s="102"/>
      <c r="J349" s="102"/>
      <c r="K349" s="102"/>
      <c r="L349" s="102"/>
      <c r="M349" s="102"/>
      <c r="N349" s="102"/>
      <c r="O349" s="102"/>
      <c r="P349" s="34"/>
      <c r="Q349" s="34"/>
      <c r="R349" s="34"/>
      <c r="S349" s="34"/>
      <c r="T349" s="34"/>
      <c r="U349" s="34"/>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row>
    <row r="350" spans="1:72">
      <c r="A350" s="102"/>
      <c r="B350" s="102"/>
      <c r="C350" s="102"/>
      <c r="D350" s="102"/>
      <c r="E350" s="102"/>
      <c r="F350" s="102"/>
      <c r="G350" s="102"/>
      <c r="H350" s="102"/>
      <c r="I350" s="102"/>
      <c r="J350" s="102"/>
      <c r="K350" s="102"/>
      <c r="L350" s="102"/>
      <c r="M350" s="102"/>
      <c r="N350" s="102"/>
      <c r="O350" s="102"/>
      <c r="P350" s="34"/>
      <c r="Q350" s="34"/>
      <c r="R350" s="34"/>
      <c r="S350" s="34"/>
      <c r="T350" s="34"/>
      <c r="U350" s="34"/>
      <c r="V350" s="102"/>
      <c r="W350" s="102"/>
      <c r="X350" s="102"/>
      <c r="Y350" s="102"/>
      <c r="Z350" s="102"/>
      <c r="AA350" s="102"/>
      <c r="AB350" s="102"/>
      <c r="AC350" s="102"/>
      <c r="AD350" s="102"/>
      <c r="AE350" s="102"/>
      <c r="AF350" s="102"/>
      <c r="AG350" s="102"/>
      <c r="AH350" s="102"/>
      <c r="AI350" s="102"/>
      <c r="AJ350" s="102"/>
      <c r="AK350" s="102"/>
      <c r="AL350" s="102"/>
      <c r="AM350" s="102"/>
      <c r="AN350" s="102"/>
      <c r="AO350" s="102"/>
      <c r="AP350" s="102"/>
      <c r="AQ350" s="102"/>
      <c r="AR350" s="102"/>
      <c r="AS350" s="102"/>
      <c r="AT350" s="102"/>
      <c r="AU350" s="102"/>
      <c r="AV350" s="102"/>
      <c r="AW350" s="102"/>
      <c r="AX350" s="102"/>
      <c r="AY350" s="102"/>
      <c r="AZ350" s="102"/>
      <c r="BA350" s="102"/>
      <c r="BB350" s="102"/>
      <c r="BC350" s="102"/>
      <c r="BD350" s="102"/>
      <c r="BE350" s="102"/>
      <c r="BF350" s="102"/>
      <c r="BG350" s="102"/>
      <c r="BH350" s="102"/>
      <c r="BI350" s="102"/>
      <c r="BJ350" s="102"/>
      <c r="BK350" s="102"/>
      <c r="BL350" s="102"/>
      <c r="BM350" s="102"/>
      <c r="BN350" s="102"/>
      <c r="BO350" s="102"/>
      <c r="BP350" s="102"/>
      <c r="BQ350" s="102"/>
      <c r="BR350" s="102"/>
      <c r="BS350" s="102"/>
      <c r="BT350" s="102"/>
    </row>
    <row r="351" spans="1:72">
      <c r="A351" s="102"/>
      <c r="B351" s="102"/>
      <c r="C351" s="102"/>
      <c r="D351" s="102"/>
      <c r="E351" s="102"/>
      <c r="F351" s="102"/>
      <c r="G351" s="102"/>
      <c r="H351" s="102"/>
      <c r="I351" s="102"/>
      <c r="J351" s="102"/>
      <c r="K351" s="102"/>
      <c r="L351" s="102"/>
      <c r="M351" s="102"/>
      <c r="N351" s="102"/>
      <c r="O351" s="102"/>
      <c r="P351" s="34"/>
      <c r="Q351" s="34"/>
      <c r="R351" s="34"/>
      <c r="S351" s="34"/>
      <c r="T351" s="34"/>
      <c r="U351" s="34"/>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row>
    <row r="352" spans="1:72">
      <c r="A352" s="102"/>
      <c r="B352" s="102"/>
      <c r="C352" s="102"/>
      <c r="D352" s="102"/>
      <c r="E352" s="102"/>
      <c r="F352" s="102"/>
      <c r="G352" s="102"/>
      <c r="H352" s="102"/>
      <c r="I352" s="102"/>
      <c r="J352" s="102"/>
      <c r="K352" s="102"/>
      <c r="L352" s="102"/>
      <c r="M352" s="102"/>
      <c r="N352" s="102"/>
      <c r="O352" s="102"/>
      <c r="P352" s="34"/>
      <c r="Q352" s="34"/>
      <c r="R352" s="34"/>
      <c r="S352" s="34"/>
      <c r="T352" s="34"/>
      <c r="U352" s="34"/>
      <c r="V352" s="102"/>
      <c r="W352" s="102"/>
      <c r="X352" s="102"/>
      <c r="Y352" s="102"/>
      <c r="Z352" s="102"/>
      <c r="AA352" s="102"/>
      <c r="AB352" s="102"/>
      <c r="AC352" s="102"/>
      <c r="AD352" s="102"/>
      <c r="AE352" s="102"/>
      <c r="AF352" s="102"/>
      <c r="AG352" s="102"/>
      <c r="AH352" s="102"/>
      <c r="AI352" s="102"/>
      <c r="AJ352" s="102"/>
      <c r="AK352" s="102"/>
      <c r="AL352" s="102"/>
      <c r="AM352" s="102"/>
      <c r="AN352" s="102"/>
      <c r="AO352" s="102"/>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row>
    <row r="353" spans="1:72">
      <c r="A353" s="102"/>
      <c r="B353" s="102"/>
      <c r="C353" s="102"/>
      <c r="D353" s="102"/>
      <c r="E353" s="102"/>
      <c r="F353" s="102"/>
      <c r="G353" s="102"/>
      <c r="H353" s="102"/>
      <c r="I353" s="102"/>
      <c r="J353" s="102"/>
      <c r="K353" s="102"/>
      <c r="L353" s="102"/>
      <c r="M353" s="102"/>
      <c r="N353" s="102"/>
      <c r="O353" s="102"/>
      <c r="P353" s="34"/>
      <c r="Q353" s="34"/>
      <c r="R353" s="34"/>
      <c r="S353" s="34"/>
      <c r="T353" s="34"/>
      <c r="U353" s="34"/>
      <c r="V353" s="102"/>
      <c r="W353" s="102"/>
      <c r="X353" s="102"/>
      <c r="Y353" s="102"/>
      <c r="Z353" s="102"/>
      <c r="AA353" s="102"/>
      <c r="AB353" s="102"/>
      <c r="AC353" s="102"/>
      <c r="AD353" s="102"/>
      <c r="AE353" s="102"/>
      <c r="AF353" s="102"/>
      <c r="AG353" s="102"/>
      <c r="AH353" s="102"/>
      <c r="AI353" s="102"/>
      <c r="AJ353" s="102"/>
      <c r="AK353" s="102"/>
      <c r="AL353" s="102"/>
      <c r="AM353" s="102"/>
      <c r="AN353" s="102"/>
      <c r="AO353" s="102"/>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row>
    <row r="354" spans="1:72">
      <c r="A354" s="102"/>
      <c r="B354" s="102"/>
      <c r="C354" s="102"/>
      <c r="D354" s="102"/>
      <c r="E354" s="102"/>
      <c r="F354" s="102"/>
      <c r="G354" s="102"/>
      <c r="H354" s="102"/>
      <c r="I354" s="102"/>
      <c r="J354" s="102"/>
      <c r="K354" s="102"/>
      <c r="L354" s="102"/>
      <c r="M354" s="102"/>
      <c r="N354" s="102"/>
      <c r="O354" s="102"/>
      <c r="P354" s="34"/>
      <c r="Q354" s="34"/>
      <c r="R354" s="34"/>
      <c r="S354" s="34"/>
      <c r="T354" s="34"/>
      <c r="U354" s="34"/>
      <c r="V354" s="102"/>
      <c r="W354" s="102"/>
      <c r="X354" s="102"/>
      <c r="Y354" s="102"/>
      <c r="Z354" s="102"/>
      <c r="AA354" s="102"/>
      <c r="AB354" s="102"/>
      <c r="AC354" s="102"/>
      <c r="AD354" s="102"/>
      <c r="AE354" s="102"/>
      <c r="AF354" s="102"/>
      <c r="AG354" s="102"/>
      <c r="AH354" s="102"/>
      <c r="AI354" s="102"/>
      <c r="AJ354" s="102"/>
      <c r="AK354" s="102"/>
      <c r="AL354" s="102"/>
      <c r="AM354" s="102"/>
      <c r="AN354" s="102"/>
      <c r="AO354" s="102"/>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row>
    <row r="355" spans="1:72">
      <c r="A355" s="102"/>
      <c r="B355" s="102"/>
      <c r="C355" s="102"/>
      <c r="D355" s="102"/>
      <c r="E355" s="102"/>
      <c r="F355" s="102"/>
      <c r="G355" s="102"/>
      <c r="H355" s="102"/>
      <c r="I355" s="102"/>
      <c r="J355" s="102"/>
      <c r="K355" s="102"/>
      <c r="L355" s="102"/>
      <c r="M355" s="102"/>
      <c r="N355" s="102"/>
      <c r="O355" s="102"/>
      <c r="P355" s="34"/>
      <c r="Q355" s="34"/>
      <c r="R355" s="34"/>
      <c r="S355" s="34"/>
      <c r="T355" s="34"/>
      <c r="U355" s="34"/>
      <c r="V355" s="102"/>
      <c r="W355" s="102"/>
      <c r="X355" s="102"/>
      <c r="Y355" s="102"/>
      <c r="Z355" s="102"/>
      <c r="AA355" s="102"/>
      <c r="AB355" s="102"/>
      <c r="AC355" s="102"/>
      <c r="AD355" s="102"/>
      <c r="AE355" s="102"/>
      <c r="AF355" s="102"/>
      <c r="AG355" s="102"/>
      <c r="AH355" s="102"/>
      <c r="AI355" s="102"/>
      <c r="AJ355" s="102"/>
      <c r="AK355" s="102"/>
      <c r="AL355" s="102"/>
      <c r="AM355" s="102"/>
      <c r="AN355" s="102"/>
      <c r="AO355" s="102"/>
      <c r="AP355" s="102"/>
      <c r="AQ355" s="102"/>
      <c r="AR355" s="102"/>
      <c r="AS355" s="102"/>
      <c r="AT355" s="102"/>
      <c r="AU355" s="102"/>
      <c r="AV355" s="102"/>
      <c r="AW355" s="102"/>
      <c r="AX355" s="102"/>
      <c r="AY355" s="102"/>
      <c r="AZ355" s="102"/>
      <c r="BA355" s="102"/>
      <c r="BB355" s="102"/>
      <c r="BC355" s="102"/>
      <c r="BD355" s="102"/>
      <c r="BE355" s="102"/>
      <c r="BF355" s="102"/>
      <c r="BG355" s="102"/>
      <c r="BH355" s="102"/>
      <c r="BI355" s="102"/>
      <c r="BJ355" s="102"/>
      <c r="BK355" s="102"/>
      <c r="BL355" s="102"/>
      <c r="BM355" s="102"/>
      <c r="BN355" s="102"/>
      <c r="BO355" s="102"/>
      <c r="BP355" s="102"/>
      <c r="BQ355" s="102"/>
      <c r="BR355" s="102"/>
      <c r="BS355" s="102"/>
      <c r="BT355" s="102"/>
    </row>
    <row r="356" spans="1:72">
      <c r="A356" s="102"/>
      <c r="B356" s="102"/>
      <c r="C356" s="102"/>
      <c r="D356" s="102"/>
      <c r="E356" s="102"/>
      <c r="F356" s="102"/>
      <c r="G356" s="102"/>
      <c r="H356" s="102"/>
      <c r="I356" s="102"/>
      <c r="J356" s="102"/>
      <c r="K356" s="102"/>
      <c r="L356" s="102"/>
      <c r="M356" s="102"/>
      <c r="N356" s="102"/>
      <c r="O356" s="102"/>
      <c r="P356" s="34"/>
      <c r="Q356" s="34"/>
      <c r="R356" s="34"/>
      <c r="S356" s="34"/>
      <c r="T356" s="34"/>
      <c r="U356" s="34"/>
      <c r="V356" s="102"/>
      <c r="W356" s="102"/>
      <c r="X356" s="102"/>
      <c r="Y356" s="102"/>
      <c r="Z356" s="102"/>
      <c r="AA356" s="102"/>
      <c r="AB356" s="102"/>
      <c r="AC356" s="102"/>
      <c r="AD356" s="102"/>
      <c r="AE356" s="102"/>
      <c r="AF356" s="102"/>
      <c r="AG356" s="102"/>
      <c r="AH356" s="102"/>
      <c r="AI356" s="102"/>
      <c r="AJ356" s="102"/>
      <c r="AK356" s="102"/>
      <c r="AL356" s="102"/>
      <c r="AM356" s="102"/>
      <c r="AN356" s="102"/>
      <c r="AO356" s="102"/>
      <c r="AP356" s="102"/>
      <c r="AQ356" s="102"/>
      <c r="AR356" s="102"/>
      <c r="AS356" s="102"/>
      <c r="AT356" s="102"/>
      <c r="AU356" s="102"/>
      <c r="AV356" s="102"/>
      <c r="AW356" s="102"/>
      <c r="AX356" s="102"/>
      <c r="AY356" s="102"/>
      <c r="AZ356" s="102"/>
      <c r="BA356" s="102"/>
      <c r="BB356" s="102"/>
      <c r="BC356" s="102"/>
      <c r="BD356" s="102"/>
      <c r="BE356" s="102"/>
      <c r="BF356" s="102"/>
      <c r="BG356" s="102"/>
      <c r="BH356" s="102"/>
      <c r="BI356" s="102"/>
      <c r="BJ356" s="102"/>
      <c r="BK356" s="102"/>
      <c r="BL356" s="102"/>
      <c r="BM356" s="102"/>
      <c r="BN356" s="102"/>
      <c r="BO356" s="102"/>
      <c r="BP356" s="102"/>
      <c r="BQ356" s="102"/>
      <c r="BR356" s="102"/>
      <c r="BS356" s="102"/>
      <c r="BT356" s="102"/>
    </row>
    <row r="357" spans="1:72">
      <c r="A357" s="102"/>
      <c r="B357" s="102"/>
      <c r="C357" s="102"/>
      <c r="D357" s="102"/>
      <c r="E357" s="102"/>
      <c r="F357" s="102"/>
      <c r="G357" s="102"/>
      <c r="H357" s="102"/>
      <c r="I357" s="102"/>
      <c r="J357" s="102"/>
      <c r="K357" s="102"/>
      <c r="L357" s="102"/>
      <c r="M357" s="102"/>
      <c r="N357" s="102"/>
      <c r="O357" s="102"/>
      <c r="P357" s="34"/>
      <c r="Q357" s="34"/>
      <c r="R357" s="34"/>
      <c r="S357" s="34"/>
      <c r="T357" s="34"/>
      <c r="U357" s="34"/>
      <c r="V357" s="102"/>
      <c r="W357" s="102"/>
      <c r="X357" s="102"/>
      <c r="Y357" s="102"/>
      <c r="Z357" s="102"/>
      <c r="AA357" s="102"/>
      <c r="AB357" s="102"/>
      <c r="AC357" s="102"/>
      <c r="AD357" s="102"/>
      <c r="AE357" s="102"/>
      <c r="AF357" s="102"/>
      <c r="AG357" s="102"/>
      <c r="AH357" s="102"/>
      <c r="AI357" s="102"/>
      <c r="AJ357" s="102"/>
      <c r="AK357" s="102"/>
      <c r="AL357" s="102"/>
      <c r="AM357" s="102"/>
      <c r="AN357" s="102"/>
      <c r="AO357" s="102"/>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row>
    <row r="358" spans="1:72">
      <c r="A358" s="102"/>
      <c r="B358" s="102"/>
      <c r="C358" s="102"/>
      <c r="D358" s="102"/>
      <c r="E358" s="102"/>
      <c r="F358" s="102"/>
      <c r="G358" s="102"/>
      <c r="H358" s="102"/>
      <c r="I358" s="102"/>
      <c r="J358" s="102"/>
      <c r="K358" s="102"/>
      <c r="L358" s="102"/>
      <c r="M358" s="102"/>
      <c r="N358" s="102"/>
      <c r="O358" s="102"/>
      <c r="P358" s="34"/>
      <c r="Q358" s="34"/>
      <c r="R358" s="34"/>
      <c r="S358" s="34"/>
      <c r="T358" s="34"/>
      <c r="U358" s="34"/>
      <c r="V358" s="102"/>
      <c r="W358" s="102"/>
      <c r="X358" s="102"/>
      <c r="Y358" s="102"/>
      <c r="Z358" s="102"/>
      <c r="AA358" s="102"/>
      <c r="AB358" s="102"/>
      <c r="AC358" s="102"/>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row>
    <row r="359" spans="1:72">
      <c r="A359" s="102"/>
      <c r="B359" s="102"/>
      <c r="C359" s="102"/>
      <c r="D359" s="102"/>
      <c r="E359" s="102"/>
      <c r="F359" s="102"/>
      <c r="G359" s="102"/>
      <c r="H359" s="102"/>
      <c r="I359" s="102"/>
      <c r="J359" s="102"/>
      <c r="K359" s="102"/>
      <c r="L359" s="102"/>
      <c r="M359" s="102"/>
      <c r="N359" s="102"/>
      <c r="O359" s="102"/>
      <c r="P359" s="34"/>
      <c r="Q359" s="34"/>
      <c r="R359" s="34"/>
      <c r="S359" s="34"/>
      <c r="T359" s="34"/>
      <c r="U359" s="34"/>
      <c r="V359" s="102"/>
      <c r="W359" s="102"/>
      <c r="X359" s="102"/>
      <c r="Y359" s="102"/>
      <c r="Z359" s="102"/>
      <c r="AA359" s="102"/>
      <c r="AB359" s="102"/>
      <c r="AC359" s="102"/>
      <c r="AD359" s="102"/>
      <c r="AE359" s="102"/>
      <c r="AF359" s="102"/>
      <c r="AG359" s="102"/>
      <c r="AH359" s="102"/>
      <c r="AI359" s="102"/>
      <c r="AJ359" s="102"/>
      <c r="AK359" s="102"/>
      <c r="AL359" s="102"/>
      <c r="AM359" s="102"/>
      <c r="AN359" s="102"/>
      <c r="AO359" s="102"/>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row>
    <row r="360" spans="1:72">
      <c r="A360" s="102"/>
      <c r="B360" s="102"/>
      <c r="C360" s="102"/>
      <c r="D360" s="102"/>
      <c r="E360" s="102"/>
      <c r="F360" s="102"/>
      <c r="G360" s="102"/>
      <c r="H360" s="102"/>
      <c r="I360" s="102"/>
      <c r="J360" s="102"/>
      <c r="K360" s="102"/>
      <c r="L360" s="102"/>
      <c r="M360" s="102"/>
      <c r="N360" s="102"/>
      <c r="O360" s="102"/>
      <c r="P360" s="34"/>
      <c r="Q360" s="34"/>
      <c r="R360" s="34"/>
      <c r="S360" s="34"/>
      <c r="T360" s="34"/>
      <c r="U360" s="34"/>
      <c r="V360" s="102"/>
      <c r="W360" s="102"/>
      <c r="X360" s="102"/>
      <c r="Y360" s="102"/>
      <c r="Z360" s="102"/>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row>
    <row r="361" spans="1:72">
      <c r="A361" s="102"/>
      <c r="B361" s="102"/>
      <c r="C361" s="102"/>
      <c r="D361" s="102"/>
      <c r="E361" s="102"/>
      <c r="F361" s="102"/>
      <c r="G361" s="102"/>
      <c r="H361" s="102"/>
      <c r="I361" s="102"/>
      <c r="J361" s="102"/>
      <c r="K361" s="102"/>
      <c r="L361" s="102"/>
      <c r="M361" s="102"/>
      <c r="N361" s="102"/>
      <c r="O361" s="102"/>
      <c r="P361" s="34"/>
      <c r="Q361" s="34"/>
      <c r="R361" s="34"/>
      <c r="S361" s="34"/>
      <c r="T361" s="34"/>
      <c r="U361" s="34"/>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S361" s="102"/>
      <c r="BT361" s="102"/>
    </row>
    <row r="362" spans="1:72">
      <c r="A362" s="102"/>
      <c r="B362" s="102"/>
      <c r="C362" s="102"/>
      <c r="D362" s="102"/>
      <c r="E362" s="102"/>
      <c r="F362" s="102"/>
      <c r="G362" s="102"/>
      <c r="H362" s="102"/>
      <c r="I362" s="102"/>
      <c r="J362" s="102"/>
      <c r="K362" s="102"/>
      <c r="L362" s="102"/>
      <c r="M362" s="102"/>
      <c r="N362" s="102"/>
      <c r="O362" s="102"/>
      <c r="P362" s="34"/>
      <c r="Q362" s="34"/>
      <c r="R362" s="34"/>
      <c r="S362" s="34"/>
      <c r="T362" s="34"/>
      <c r="U362" s="34"/>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S362" s="102"/>
      <c r="BT362" s="102"/>
    </row>
    <row r="363" spans="1:72">
      <c r="A363" s="102"/>
      <c r="B363" s="102"/>
      <c r="C363" s="102"/>
      <c r="D363" s="102"/>
      <c r="E363" s="102"/>
      <c r="F363" s="102"/>
      <c r="G363" s="102"/>
      <c r="H363" s="102"/>
      <c r="I363" s="102"/>
      <c r="J363" s="102"/>
      <c r="K363" s="102"/>
      <c r="L363" s="102"/>
      <c r="M363" s="102"/>
      <c r="N363" s="102"/>
      <c r="O363" s="102"/>
      <c r="P363" s="34"/>
      <c r="Q363" s="34"/>
      <c r="R363" s="34"/>
      <c r="S363" s="34"/>
      <c r="T363" s="34"/>
      <c r="U363" s="34"/>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S363" s="102"/>
      <c r="BT363" s="102"/>
    </row>
    <row r="364" spans="1:72">
      <c r="A364" s="102"/>
      <c r="B364" s="102"/>
      <c r="C364" s="102"/>
      <c r="D364" s="102"/>
      <c r="E364" s="102"/>
      <c r="F364" s="102"/>
      <c r="G364" s="102"/>
      <c r="H364" s="102"/>
      <c r="I364" s="102"/>
      <c r="J364" s="102"/>
      <c r="K364" s="102"/>
      <c r="L364" s="102"/>
      <c r="M364" s="102"/>
      <c r="N364" s="102"/>
      <c r="O364" s="102"/>
      <c r="P364" s="34"/>
      <c r="Q364" s="34"/>
      <c r="R364" s="34"/>
      <c r="S364" s="34"/>
      <c r="T364" s="34"/>
      <c r="U364" s="34"/>
      <c r="V364" s="102"/>
      <c r="W364" s="102"/>
      <c r="X364" s="102"/>
      <c r="Y364" s="102"/>
      <c r="Z364" s="102"/>
      <c r="AA364" s="102"/>
      <c r="AB364" s="102"/>
      <c r="AC364" s="102"/>
      <c r="AD364" s="102"/>
      <c r="AE364" s="102"/>
      <c r="AF364" s="102"/>
      <c r="AG364" s="102"/>
      <c r="AH364" s="102"/>
      <c r="AI364" s="102"/>
      <c r="AJ364" s="102"/>
      <c r="AK364" s="102"/>
      <c r="AL364" s="102"/>
      <c r="AM364" s="102"/>
      <c r="AN364" s="102"/>
      <c r="AO364" s="102"/>
      <c r="AP364" s="102"/>
      <c r="AQ364" s="102"/>
      <c r="AR364" s="102"/>
      <c r="AS364" s="102"/>
      <c r="AT364" s="102"/>
      <c r="AU364" s="102"/>
      <c r="AV364" s="102"/>
      <c r="AW364" s="102"/>
      <c r="AX364" s="102"/>
      <c r="AY364" s="102"/>
      <c r="AZ364" s="102"/>
      <c r="BA364" s="102"/>
      <c r="BB364" s="102"/>
      <c r="BC364" s="102"/>
      <c r="BD364" s="102"/>
      <c r="BE364" s="102"/>
      <c r="BF364" s="102"/>
      <c r="BG364" s="102"/>
      <c r="BH364" s="102"/>
      <c r="BI364" s="102"/>
      <c r="BJ364" s="102"/>
      <c r="BK364" s="102"/>
      <c r="BL364" s="102"/>
      <c r="BM364" s="102"/>
      <c r="BN364" s="102"/>
      <c r="BO364" s="102"/>
      <c r="BP364" s="102"/>
      <c r="BQ364" s="102"/>
      <c r="BR364" s="102"/>
      <c r="BS364" s="102"/>
      <c r="BT364" s="102"/>
    </row>
    <row r="365" spans="1:72">
      <c r="A365" s="102"/>
      <c r="B365" s="102"/>
      <c r="C365" s="102"/>
      <c r="D365" s="102"/>
      <c r="E365" s="102"/>
      <c r="F365" s="102"/>
      <c r="G365" s="102"/>
      <c r="H365" s="102"/>
      <c r="I365" s="102"/>
      <c r="J365" s="102"/>
      <c r="K365" s="102"/>
      <c r="L365" s="102"/>
      <c r="M365" s="102"/>
      <c r="N365" s="102"/>
      <c r="O365" s="102"/>
      <c r="P365" s="34"/>
      <c r="Q365" s="34"/>
      <c r="R365" s="34"/>
      <c r="S365" s="34"/>
      <c r="T365" s="34"/>
      <c r="U365" s="34"/>
      <c r="V365" s="102"/>
      <c r="W365" s="102"/>
      <c r="X365" s="102"/>
      <c r="Y365" s="102"/>
      <c r="Z365" s="102"/>
      <c r="AA365" s="102"/>
      <c r="AB365" s="102"/>
      <c r="AC365" s="102"/>
      <c r="AD365" s="102"/>
      <c r="AE365" s="102"/>
      <c r="AF365" s="102"/>
      <c r="AG365" s="102"/>
      <c r="AH365" s="102"/>
      <c r="AI365" s="102"/>
      <c r="AJ365" s="102"/>
      <c r="AK365" s="102"/>
      <c r="AL365" s="102"/>
      <c r="AM365" s="102"/>
      <c r="AN365" s="102"/>
      <c r="AO365" s="102"/>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row>
    <row r="366" spans="1:72">
      <c r="A366" s="102"/>
      <c r="B366" s="102"/>
      <c r="C366" s="102"/>
      <c r="D366" s="102"/>
      <c r="E366" s="102"/>
      <c r="F366" s="102"/>
      <c r="G366" s="102"/>
      <c r="H366" s="102"/>
      <c r="I366" s="102"/>
      <c r="J366" s="102"/>
      <c r="K366" s="102"/>
      <c r="L366" s="102"/>
      <c r="M366" s="102"/>
      <c r="N366" s="102"/>
      <c r="O366" s="102"/>
      <c r="P366" s="34"/>
      <c r="Q366" s="34"/>
      <c r="R366" s="34"/>
      <c r="S366" s="34"/>
      <c r="T366" s="34"/>
      <c r="U366" s="34"/>
      <c r="V366" s="102"/>
      <c r="W366" s="102"/>
      <c r="X366" s="102"/>
      <c r="Y366" s="102"/>
      <c r="Z366" s="102"/>
      <c r="AA366" s="102"/>
      <c r="AB366" s="102"/>
      <c r="AC366" s="102"/>
      <c r="AD366" s="102"/>
      <c r="AE366" s="102"/>
      <c r="AF366" s="102"/>
      <c r="AG366" s="102"/>
      <c r="AH366" s="102"/>
      <c r="AI366" s="102"/>
      <c r="AJ366" s="102"/>
      <c r="AK366" s="102"/>
      <c r="AL366" s="102"/>
      <c r="AM366" s="102"/>
      <c r="AN366" s="102"/>
      <c r="AO366" s="102"/>
      <c r="AP366" s="102"/>
      <c r="AQ366" s="102"/>
      <c r="AR366" s="102"/>
      <c r="AS366" s="102"/>
      <c r="AT366" s="102"/>
      <c r="AU366" s="102"/>
      <c r="AV366" s="102"/>
      <c r="AW366" s="102"/>
      <c r="AX366" s="102"/>
      <c r="AY366" s="102"/>
      <c r="AZ366" s="102"/>
      <c r="BA366" s="102"/>
      <c r="BB366" s="102"/>
      <c r="BC366" s="102"/>
      <c r="BD366" s="102"/>
      <c r="BE366" s="102"/>
      <c r="BF366" s="102"/>
      <c r="BG366" s="102"/>
      <c r="BH366" s="102"/>
      <c r="BI366" s="102"/>
      <c r="BJ366" s="102"/>
      <c r="BK366" s="102"/>
      <c r="BL366" s="102"/>
      <c r="BM366" s="102"/>
      <c r="BN366" s="102"/>
      <c r="BO366" s="102"/>
      <c r="BP366" s="102"/>
      <c r="BQ366" s="102"/>
      <c r="BR366" s="102"/>
      <c r="BS366" s="102"/>
      <c r="BT366" s="102"/>
    </row>
    <row r="367" spans="1:72">
      <c r="A367" s="102"/>
      <c r="B367" s="102"/>
      <c r="C367" s="102"/>
      <c r="D367" s="102"/>
      <c r="E367" s="102"/>
      <c r="F367" s="102"/>
      <c r="G367" s="102"/>
      <c r="H367" s="102"/>
      <c r="I367" s="102"/>
      <c r="J367" s="102"/>
      <c r="K367" s="102"/>
      <c r="L367" s="102"/>
      <c r="M367" s="102"/>
      <c r="N367" s="102"/>
      <c r="O367" s="102"/>
      <c r="P367" s="34"/>
      <c r="Q367" s="34"/>
      <c r="R367" s="34"/>
      <c r="S367" s="34"/>
      <c r="T367" s="34"/>
      <c r="U367" s="34"/>
      <c r="V367" s="102"/>
      <c r="W367" s="102"/>
      <c r="X367" s="102"/>
      <c r="Y367" s="102"/>
      <c r="Z367" s="102"/>
      <c r="AA367" s="102"/>
      <c r="AB367" s="102"/>
      <c r="AC367" s="102"/>
      <c r="AD367" s="102"/>
      <c r="AE367" s="102"/>
      <c r="AF367" s="102"/>
      <c r="AG367" s="102"/>
      <c r="AH367" s="102"/>
      <c r="AI367" s="102"/>
      <c r="AJ367" s="102"/>
      <c r="AK367" s="102"/>
      <c r="AL367" s="102"/>
      <c r="AM367" s="102"/>
      <c r="AN367" s="102"/>
      <c r="AO367" s="102"/>
      <c r="AP367" s="102"/>
      <c r="AQ367" s="102"/>
      <c r="AR367" s="102"/>
      <c r="AS367" s="102"/>
      <c r="AT367" s="102"/>
      <c r="AU367" s="102"/>
      <c r="AV367" s="102"/>
      <c r="AW367" s="102"/>
      <c r="AX367" s="102"/>
      <c r="AY367" s="102"/>
      <c r="AZ367" s="102"/>
      <c r="BA367" s="102"/>
      <c r="BB367" s="102"/>
      <c r="BC367" s="102"/>
      <c r="BD367" s="102"/>
      <c r="BE367" s="102"/>
      <c r="BF367" s="102"/>
      <c r="BG367" s="102"/>
      <c r="BH367" s="102"/>
      <c r="BI367" s="102"/>
      <c r="BJ367" s="102"/>
      <c r="BK367" s="102"/>
      <c r="BL367" s="102"/>
      <c r="BM367" s="102"/>
      <c r="BN367" s="102"/>
      <c r="BO367" s="102"/>
      <c r="BP367" s="102"/>
      <c r="BQ367" s="102"/>
      <c r="BR367" s="102"/>
      <c r="BS367" s="102"/>
      <c r="BT367" s="102"/>
    </row>
    <row r="368" spans="1:72">
      <c r="A368" s="102"/>
      <c r="B368" s="102"/>
      <c r="C368" s="102"/>
      <c r="D368" s="102"/>
      <c r="E368" s="102"/>
      <c r="F368" s="102"/>
      <c r="G368" s="102"/>
      <c r="H368" s="102"/>
      <c r="I368" s="102"/>
      <c r="J368" s="102"/>
      <c r="K368" s="102"/>
      <c r="L368" s="102"/>
      <c r="M368" s="102"/>
      <c r="N368" s="102"/>
      <c r="O368" s="102"/>
      <c r="P368" s="34"/>
      <c r="Q368" s="34"/>
      <c r="R368" s="34"/>
      <c r="S368" s="34"/>
      <c r="T368" s="34"/>
      <c r="U368" s="34"/>
      <c r="V368" s="102"/>
      <c r="W368" s="102"/>
      <c r="X368" s="102"/>
      <c r="Y368" s="102"/>
      <c r="Z368" s="102"/>
      <c r="AA368" s="102"/>
      <c r="AB368" s="102"/>
      <c r="AC368" s="102"/>
      <c r="AD368" s="102"/>
      <c r="AE368" s="102"/>
      <c r="AF368" s="102"/>
      <c r="AG368" s="102"/>
      <c r="AH368" s="102"/>
      <c r="AI368" s="102"/>
      <c r="AJ368" s="102"/>
      <c r="AK368" s="102"/>
      <c r="AL368" s="102"/>
      <c r="AM368" s="102"/>
      <c r="AN368" s="102"/>
      <c r="AO368" s="102"/>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row>
    <row r="369" spans="1:72">
      <c r="A369" s="102"/>
      <c r="B369" s="102"/>
      <c r="C369" s="102"/>
      <c r="D369" s="102"/>
      <c r="E369" s="102"/>
      <c r="F369" s="102"/>
      <c r="G369" s="102"/>
      <c r="H369" s="102"/>
      <c r="I369" s="102"/>
      <c r="J369" s="102"/>
      <c r="K369" s="102"/>
      <c r="L369" s="102"/>
      <c r="M369" s="102"/>
      <c r="N369" s="102"/>
      <c r="O369" s="102"/>
      <c r="P369" s="34"/>
      <c r="Q369" s="34"/>
      <c r="R369" s="34"/>
      <c r="S369" s="34"/>
      <c r="T369" s="34"/>
      <c r="U369" s="34"/>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row>
    <row r="370" spans="1:72">
      <c r="A370" s="102"/>
      <c r="B370" s="102"/>
      <c r="C370" s="102"/>
      <c r="D370" s="102"/>
      <c r="E370" s="102"/>
      <c r="F370" s="102"/>
      <c r="G370" s="102"/>
      <c r="H370" s="102"/>
      <c r="I370" s="102"/>
      <c r="J370" s="102"/>
      <c r="K370" s="102"/>
      <c r="L370" s="102"/>
      <c r="M370" s="102"/>
      <c r="N370" s="102"/>
      <c r="O370" s="102"/>
      <c r="P370" s="34"/>
      <c r="Q370" s="34"/>
      <c r="R370" s="34"/>
      <c r="S370" s="34"/>
      <c r="T370" s="34"/>
      <c r="U370" s="34"/>
      <c r="V370" s="102"/>
      <c r="W370" s="102"/>
      <c r="X370" s="102"/>
      <c r="Y370" s="102"/>
      <c r="Z370" s="102"/>
      <c r="AA370" s="102"/>
      <c r="AB370" s="102"/>
      <c r="AC370" s="102"/>
      <c r="AD370" s="102"/>
      <c r="AE370" s="102"/>
      <c r="AF370" s="102"/>
      <c r="AG370" s="102"/>
      <c r="AH370" s="102"/>
      <c r="AI370" s="102"/>
      <c r="AJ370" s="102"/>
      <c r="AK370" s="102"/>
      <c r="AL370" s="102"/>
      <c r="AM370" s="102"/>
      <c r="AN370" s="102"/>
      <c r="AO370" s="102"/>
      <c r="AP370" s="102"/>
      <c r="AQ370" s="102"/>
      <c r="AR370" s="102"/>
      <c r="AS370" s="102"/>
      <c r="AT370" s="102"/>
      <c r="AU370" s="102"/>
      <c r="AV370" s="102"/>
      <c r="AW370" s="102"/>
      <c r="AX370" s="102"/>
      <c r="AY370" s="102"/>
      <c r="AZ370" s="102"/>
      <c r="BA370" s="102"/>
      <c r="BB370" s="102"/>
      <c r="BC370" s="102"/>
      <c r="BD370" s="102"/>
      <c r="BE370" s="102"/>
      <c r="BF370" s="102"/>
      <c r="BG370" s="102"/>
      <c r="BH370" s="102"/>
      <c r="BI370" s="102"/>
      <c r="BJ370" s="102"/>
      <c r="BK370" s="102"/>
      <c r="BL370" s="102"/>
      <c r="BM370" s="102"/>
      <c r="BN370" s="102"/>
      <c r="BO370" s="102"/>
      <c r="BP370" s="102"/>
      <c r="BQ370" s="102"/>
      <c r="BR370" s="102"/>
      <c r="BS370" s="102"/>
      <c r="BT370" s="102"/>
    </row>
    <row r="371" spans="1:72">
      <c r="A371" s="102"/>
      <c r="B371" s="102"/>
      <c r="C371" s="102"/>
      <c r="D371" s="102"/>
      <c r="E371" s="102"/>
      <c r="F371" s="102"/>
      <c r="G371" s="102"/>
      <c r="H371" s="102"/>
      <c r="I371" s="102"/>
      <c r="J371" s="102"/>
      <c r="K371" s="102"/>
      <c r="L371" s="102"/>
      <c r="M371" s="102"/>
      <c r="N371" s="102"/>
      <c r="O371" s="102"/>
      <c r="P371" s="34"/>
      <c r="Q371" s="34"/>
      <c r="R371" s="34"/>
      <c r="S371" s="34"/>
      <c r="T371" s="34"/>
      <c r="U371" s="34"/>
      <c r="V371" s="102"/>
      <c r="W371" s="102"/>
      <c r="X371" s="102"/>
      <c r="Y371" s="102"/>
      <c r="Z371" s="102"/>
      <c r="AA371" s="102"/>
      <c r="AB371" s="102"/>
      <c r="AC371" s="102"/>
      <c r="AD371" s="102"/>
      <c r="AE371" s="102"/>
      <c r="AF371" s="102"/>
      <c r="AG371" s="102"/>
      <c r="AH371" s="102"/>
      <c r="AI371" s="102"/>
      <c r="AJ371" s="102"/>
      <c r="AK371" s="102"/>
      <c r="AL371" s="102"/>
      <c r="AM371" s="102"/>
      <c r="AN371" s="102"/>
      <c r="AO371" s="102"/>
      <c r="AP371" s="102"/>
      <c r="AQ371" s="102"/>
      <c r="AR371" s="102"/>
      <c r="AS371" s="102"/>
      <c r="AT371" s="102"/>
      <c r="AU371" s="102"/>
      <c r="AV371" s="102"/>
      <c r="AW371" s="102"/>
      <c r="AX371" s="102"/>
      <c r="AY371" s="102"/>
      <c r="AZ371" s="102"/>
      <c r="BA371" s="102"/>
      <c r="BB371" s="102"/>
      <c r="BC371" s="102"/>
      <c r="BD371" s="102"/>
      <c r="BE371" s="102"/>
      <c r="BF371" s="102"/>
      <c r="BG371" s="102"/>
      <c r="BH371" s="102"/>
      <c r="BI371" s="102"/>
      <c r="BJ371" s="102"/>
      <c r="BK371" s="102"/>
      <c r="BL371" s="102"/>
      <c r="BM371" s="102"/>
      <c r="BN371" s="102"/>
      <c r="BO371" s="102"/>
      <c r="BP371" s="102"/>
      <c r="BQ371" s="102"/>
      <c r="BR371" s="102"/>
      <c r="BS371" s="102"/>
      <c r="BT371" s="102"/>
    </row>
    <row r="372" spans="1:72">
      <c r="A372" s="102"/>
      <c r="B372" s="102"/>
      <c r="C372" s="102"/>
      <c r="D372" s="102"/>
      <c r="E372" s="102"/>
      <c r="F372" s="102"/>
      <c r="G372" s="102"/>
      <c r="H372" s="102"/>
      <c r="I372" s="102"/>
      <c r="J372" s="102"/>
      <c r="K372" s="102"/>
      <c r="L372" s="102"/>
      <c r="M372" s="102"/>
      <c r="N372" s="102"/>
      <c r="O372" s="102"/>
      <c r="P372" s="34"/>
      <c r="Q372" s="34"/>
      <c r="R372" s="34"/>
      <c r="S372" s="34"/>
      <c r="T372" s="34"/>
      <c r="U372" s="34"/>
      <c r="V372" s="102"/>
      <c r="W372" s="102"/>
      <c r="X372" s="102"/>
      <c r="Y372" s="102"/>
      <c r="Z372" s="102"/>
      <c r="AA372" s="102"/>
      <c r="AB372" s="102"/>
      <c r="AC372" s="102"/>
      <c r="AD372" s="102"/>
      <c r="AE372" s="102"/>
      <c r="AF372" s="102"/>
      <c r="AG372" s="102"/>
      <c r="AH372" s="102"/>
      <c r="AI372" s="102"/>
      <c r="AJ372" s="102"/>
      <c r="AK372" s="102"/>
      <c r="AL372" s="102"/>
      <c r="AM372" s="102"/>
      <c r="AN372" s="102"/>
      <c r="AO372" s="102"/>
      <c r="AP372" s="102"/>
      <c r="AQ372" s="102"/>
      <c r="AR372" s="102"/>
      <c r="AS372" s="102"/>
      <c r="AT372" s="102"/>
      <c r="AU372" s="102"/>
      <c r="AV372" s="102"/>
      <c r="AW372" s="102"/>
      <c r="AX372" s="102"/>
      <c r="AY372" s="102"/>
      <c r="AZ372" s="102"/>
      <c r="BA372" s="102"/>
      <c r="BB372" s="102"/>
      <c r="BC372" s="102"/>
      <c r="BD372" s="102"/>
      <c r="BE372" s="102"/>
      <c r="BF372" s="102"/>
      <c r="BG372" s="102"/>
      <c r="BH372" s="102"/>
      <c r="BI372" s="102"/>
      <c r="BJ372" s="102"/>
      <c r="BK372" s="102"/>
      <c r="BL372" s="102"/>
      <c r="BM372" s="102"/>
      <c r="BN372" s="102"/>
      <c r="BO372" s="102"/>
      <c r="BP372" s="102"/>
      <c r="BQ372" s="102"/>
      <c r="BR372" s="102"/>
      <c r="BS372" s="102"/>
      <c r="BT372" s="102"/>
    </row>
    <row r="373" spans="1:72">
      <c r="A373" s="102"/>
      <c r="B373" s="102"/>
      <c r="C373" s="102"/>
      <c r="D373" s="102"/>
      <c r="E373" s="102"/>
      <c r="F373" s="102"/>
      <c r="G373" s="102"/>
      <c r="H373" s="102"/>
      <c r="I373" s="102"/>
      <c r="J373" s="102"/>
      <c r="K373" s="102"/>
      <c r="L373" s="102"/>
      <c r="M373" s="102"/>
      <c r="N373" s="102"/>
      <c r="O373" s="102"/>
      <c r="P373" s="34"/>
      <c r="Q373" s="34"/>
      <c r="R373" s="34"/>
      <c r="S373" s="34"/>
      <c r="T373" s="34"/>
      <c r="U373" s="34"/>
      <c r="V373" s="102"/>
      <c r="W373" s="102"/>
      <c r="X373" s="102"/>
      <c r="Y373" s="102"/>
      <c r="Z373" s="102"/>
      <c r="AA373" s="102"/>
      <c r="AB373" s="102"/>
      <c r="AC373" s="102"/>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102"/>
      <c r="AY373" s="102"/>
      <c r="AZ373" s="102"/>
      <c r="BA373" s="102"/>
      <c r="BB373" s="102"/>
      <c r="BC373" s="102"/>
      <c r="BD373" s="102"/>
      <c r="BE373" s="102"/>
      <c r="BF373" s="102"/>
      <c r="BG373" s="102"/>
      <c r="BH373" s="102"/>
      <c r="BI373" s="102"/>
      <c r="BJ373" s="102"/>
      <c r="BK373" s="102"/>
      <c r="BL373" s="102"/>
      <c r="BM373" s="102"/>
      <c r="BN373" s="102"/>
      <c r="BO373" s="102"/>
      <c r="BP373" s="102"/>
      <c r="BQ373" s="102"/>
      <c r="BR373" s="102"/>
      <c r="BS373" s="102"/>
      <c r="BT373" s="102"/>
    </row>
    <row r="374" spans="1:72">
      <c r="A374" s="102"/>
      <c r="B374" s="102"/>
      <c r="C374" s="102"/>
      <c r="D374" s="102"/>
      <c r="E374" s="102"/>
      <c r="F374" s="102"/>
      <c r="G374" s="102"/>
      <c r="H374" s="102"/>
      <c r="I374" s="102"/>
      <c r="J374" s="102"/>
      <c r="K374" s="102"/>
      <c r="L374" s="102"/>
      <c r="M374" s="102"/>
      <c r="N374" s="102"/>
      <c r="O374" s="102"/>
      <c r="P374" s="34"/>
      <c r="Q374" s="34"/>
      <c r="R374" s="34"/>
      <c r="S374" s="34"/>
      <c r="T374" s="34"/>
      <c r="U374" s="34"/>
      <c r="V374" s="102"/>
      <c r="W374" s="102"/>
      <c r="X374" s="102"/>
      <c r="Y374" s="102"/>
      <c r="Z374" s="102"/>
      <c r="AA374" s="102"/>
      <c r="AB374" s="102"/>
      <c r="AC374" s="102"/>
      <c r="AD374" s="102"/>
      <c r="AE374" s="102"/>
      <c r="AF374" s="102"/>
      <c r="AG374" s="102"/>
      <c r="AH374" s="102"/>
      <c r="AI374" s="102"/>
      <c r="AJ374" s="102"/>
      <c r="AK374" s="102"/>
      <c r="AL374" s="102"/>
      <c r="AM374" s="102"/>
      <c r="AN374" s="102"/>
      <c r="AO374" s="102"/>
      <c r="AP374" s="102"/>
      <c r="AQ374" s="102"/>
      <c r="AR374" s="102"/>
      <c r="AS374" s="102"/>
      <c r="AT374" s="102"/>
      <c r="AU374" s="102"/>
      <c r="AV374" s="102"/>
      <c r="AW374" s="102"/>
      <c r="AX374" s="102"/>
      <c r="AY374" s="102"/>
      <c r="AZ374" s="102"/>
      <c r="BA374" s="102"/>
      <c r="BB374" s="102"/>
      <c r="BC374" s="102"/>
      <c r="BD374" s="102"/>
      <c r="BE374" s="102"/>
      <c r="BF374" s="102"/>
      <c r="BG374" s="102"/>
      <c r="BH374" s="102"/>
      <c r="BI374" s="102"/>
      <c r="BJ374" s="102"/>
      <c r="BK374" s="102"/>
      <c r="BL374" s="102"/>
      <c r="BM374" s="102"/>
      <c r="BN374" s="102"/>
      <c r="BO374" s="102"/>
      <c r="BP374" s="102"/>
      <c r="BQ374" s="102"/>
      <c r="BR374" s="102"/>
      <c r="BS374" s="102"/>
      <c r="BT374" s="102"/>
    </row>
    <row r="375" spans="1:72">
      <c r="A375" s="102"/>
      <c r="B375" s="102"/>
      <c r="C375" s="102"/>
      <c r="D375" s="102"/>
      <c r="E375" s="102"/>
      <c r="F375" s="102"/>
      <c r="G375" s="102"/>
      <c r="H375" s="102"/>
      <c r="I375" s="102"/>
      <c r="J375" s="102"/>
      <c r="K375" s="102"/>
      <c r="L375" s="102"/>
      <c r="M375" s="102"/>
      <c r="N375" s="102"/>
      <c r="O375" s="102"/>
      <c r="P375" s="34"/>
      <c r="Q375" s="34"/>
      <c r="R375" s="34"/>
      <c r="S375" s="34"/>
      <c r="T375" s="34"/>
      <c r="U375" s="34"/>
      <c r="V375" s="102"/>
      <c r="W375" s="102"/>
      <c r="X375" s="102"/>
      <c r="Y375" s="102"/>
      <c r="Z375" s="102"/>
      <c r="AA375" s="102"/>
      <c r="AB375" s="102"/>
      <c r="AC375" s="102"/>
      <c r="AD375" s="102"/>
      <c r="AE375" s="102"/>
      <c r="AF375" s="102"/>
      <c r="AG375" s="102"/>
      <c r="AH375" s="102"/>
      <c r="AI375" s="102"/>
      <c r="AJ375" s="102"/>
      <c r="AK375" s="102"/>
      <c r="AL375" s="102"/>
      <c r="AM375" s="102"/>
      <c r="AN375" s="102"/>
      <c r="AO375" s="102"/>
      <c r="AP375" s="102"/>
      <c r="AQ375" s="102"/>
      <c r="AR375" s="102"/>
      <c r="AS375" s="102"/>
      <c r="AT375" s="102"/>
      <c r="AU375" s="102"/>
      <c r="AV375" s="102"/>
      <c r="AW375" s="102"/>
      <c r="AX375" s="102"/>
      <c r="AY375" s="102"/>
      <c r="AZ375" s="102"/>
      <c r="BA375" s="102"/>
      <c r="BB375" s="102"/>
      <c r="BC375" s="102"/>
      <c r="BD375" s="102"/>
      <c r="BE375" s="102"/>
      <c r="BF375" s="102"/>
      <c r="BG375" s="102"/>
      <c r="BH375" s="102"/>
      <c r="BI375" s="102"/>
      <c r="BJ375" s="102"/>
      <c r="BK375" s="102"/>
      <c r="BL375" s="102"/>
      <c r="BM375" s="102"/>
      <c r="BN375" s="102"/>
      <c r="BO375" s="102"/>
      <c r="BP375" s="102"/>
      <c r="BQ375" s="102"/>
      <c r="BR375" s="102"/>
      <c r="BS375" s="102"/>
      <c r="BT375" s="102"/>
    </row>
    <row r="376" spans="1:72">
      <c r="A376" s="102"/>
      <c r="B376" s="102"/>
      <c r="C376" s="102"/>
      <c r="D376" s="102"/>
      <c r="E376" s="102"/>
      <c r="F376" s="102"/>
      <c r="G376" s="102"/>
      <c r="H376" s="102"/>
      <c r="I376" s="102"/>
      <c r="J376" s="102"/>
      <c r="K376" s="102"/>
      <c r="L376" s="102"/>
      <c r="M376" s="102"/>
      <c r="N376" s="102"/>
      <c r="O376" s="102"/>
      <c r="P376" s="34"/>
      <c r="Q376" s="34"/>
      <c r="R376" s="34"/>
      <c r="S376" s="34"/>
      <c r="T376" s="34"/>
      <c r="U376" s="34"/>
      <c r="V376" s="102"/>
      <c r="W376" s="102"/>
      <c r="X376" s="102"/>
      <c r="Y376" s="102"/>
      <c r="Z376" s="102"/>
      <c r="AA376" s="102"/>
      <c r="AB376" s="102"/>
      <c r="AC376" s="102"/>
      <c r="AD376" s="102"/>
      <c r="AE376" s="102"/>
      <c r="AF376" s="102"/>
      <c r="AG376" s="102"/>
      <c r="AH376" s="102"/>
      <c r="AI376" s="102"/>
      <c r="AJ376" s="102"/>
      <c r="AK376" s="102"/>
      <c r="AL376" s="102"/>
      <c r="AM376" s="102"/>
      <c r="AN376" s="102"/>
      <c r="AO376" s="102"/>
      <c r="AP376" s="102"/>
      <c r="AQ376" s="102"/>
      <c r="AR376" s="102"/>
      <c r="AS376" s="102"/>
      <c r="AT376" s="102"/>
      <c r="AU376" s="102"/>
      <c r="AV376" s="102"/>
      <c r="AW376" s="102"/>
      <c r="AX376" s="102"/>
      <c r="AY376" s="102"/>
      <c r="AZ376" s="102"/>
      <c r="BA376" s="102"/>
      <c r="BB376" s="102"/>
      <c r="BC376" s="102"/>
      <c r="BD376" s="102"/>
      <c r="BE376" s="102"/>
      <c r="BF376" s="102"/>
      <c r="BG376" s="102"/>
      <c r="BH376" s="102"/>
      <c r="BI376" s="102"/>
      <c r="BJ376" s="102"/>
      <c r="BK376" s="102"/>
      <c r="BL376" s="102"/>
      <c r="BM376" s="102"/>
      <c r="BN376" s="102"/>
      <c r="BO376" s="102"/>
      <c r="BP376" s="102"/>
      <c r="BQ376" s="102"/>
      <c r="BR376" s="102"/>
      <c r="BS376" s="102"/>
      <c r="BT376" s="102"/>
    </row>
    <row r="377" spans="1:72">
      <c r="A377" s="102"/>
      <c r="B377" s="102"/>
      <c r="C377" s="102"/>
      <c r="D377" s="102"/>
      <c r="E377" s="102"/>
      <c r="F377" s="102"/>
      <c r="G377" s="102"/>
      <c r="H377" s="102"/>
      <c r="I377" s="102"/>
      <c r="J377" s="102"/>
      <c r="K377" s="102"/>
      <c r="L377" s="102"/>
      <c r="M377" s="102"/>
      <c r="N377" s="102"/>
      <c r="O377" s="102"/>
      <c r="P377" s="34"/>
      <c r="Q377" s="34"/>
      <c r="R377" s="34"/>
      <c r="S377" s="34"/>
      <c r="T377" s="34"/>
      <c r="U377" s="34"/>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row>
    <row r="378" spans="1:72">
      <c r="A378" s="102"/>
      <c r="B378" s="102"/>
      <c r="C378" s="102"/>
      <c r="D378" s="102"/>
      <c r="E378" s="102"/>
      <c r="F378" s="102"/>
      <c r="G378" s="102"/>
      <c r="H378" s="102"/>
      <c r="I378" s="102"/>
      <c r="J378" s="102"/>
      <c r="K378" s="102"/>
      <c r="L378" s="102"/>
      <c r="M378" s="102"/>
      <c r="N378" s="102"/>
      <c r="O378" s="102"/>
      <c r="P378" s="34"/>
      <c r="Q378" s="34"/>
      <c r="R378" s="34"/>
      <c r="S378" s="34"/>
      <c r="T378" s="34"/>
      <c r="U378" s="34"/>
      <c r="V378" s="102"/>
      <c r="W378" s="102"/>
      <c r="X378" s="102"/>
      <c r="Y378" s="102"/>
      <c r="Z378" s="102"/>
      <c r="AA378" s="102"/>
      <c r="AB378" s="102"/>
      <c r="AC378" s="102"/>
      <c r="AD378" s="102"/>
      <c r="AE378" s="102"/>
      <c r="AF378" s="102"/>
      <c r="AG378" s="102"/>
      <c r="AH378" s="102"/>
      <c r="AI378" s="102"/>
      <c r="AJ378" s="102"/>
      <c r="AK378" s="102"/>
      <c r="AL378" s="102"/>
      <c r="AM378" s="102"/>
      <c r="AN378" s="102"/>
      <c r="AO378" s="102"/>
      <c r="AP378" s="102"/>
      <c r="AQ378" s="102"/>
      <c r="AR378" s="102"/>
      <c r="AS378" s="102"/>
      <c r="AT378" s="102"/>
      <c r="AU378" s="102"/>
      <c r="AV378" s="102"/>
      <c r="AW378" s="102"/>
      <c r="AX378" s="102"/>
      <c r="AY378" s="102"/>
      <c r="AZ378" s="102"/>
      <c r="BA378" s="102"/>
      <c r="BB378" s="102"/>
      <c r="BC378" s="102"/>
      <c r="BD378" s="102"/>
      <c r="BE378" s="102"/>
      <c r="BF378" s="102"/>
      <c r="BG378" s="102"/>
      <c r="BH378" s="102"/>
      <c r="BI378" s="102"/>
      <c r="BJ378" s="102"/>
      <c r="BK378" s="102"/>
      <c r="BL378" s="102"/>
      <c r="BM378" s="102"/>
      <c r="BN378" s="102"/>
      <c r="BO378" s="102"/>
      <c r="BP378" s="102"/>
      <c r="BQ378" s="102"/>
      <c r="BR378" s="102"/>
      <c r="BS378" s="102"/>
      <c r="BT378" s="102"/>
    </row>
    <row r="379" spans="1:72">
      <c r="A379" s="102"/>
      <c r="B379" s="102"/>
      <c r="C379" s="102"/>
      <c r="D379" s="102"/>
      <c r="E379" s="102"/>
      <c r="F379" s="102"/>
      <c r="G379" s="102"/>
      <c r="H379" s="102"/>
      <c r="I379" s="102"/>
      <c r="J379" s="102"/>
      <c r="K379" s="102"/>
      <c r="L379" s="102"/>
      <c r="M379" s="102"/>
      <c r="N379" s="102"/>
      <c r="O379" s="102"/>
      <c r="P379" s="34"/>
      <c r="Q379" s="34"/>
      <c r="R379" s="34"/>
      <c r="S379" s="34"/>
      <c r="T379" s="34"/>
      <c r="U379" s="34"/>
      <c r="V379" s="102"/>
      <c r="W379" s="102"/>
      <c r="X379" s="102"/>
      <c r="Y379" s="102"/>
      <c r="Z379" s="102"/>
      <c r="AA379" s="102"/>
      <c r="AB379" s="102"/>
      <c r="AC379" s="102"/>
      <c r="AD379" s="102"/>
      <c r="AE379" s="102"/>
      <c r="AF379" s="102"/>
      <c r="AG379" s="102"/>
      <c r="AH379" s="102"/>
      <c r="AI379" s="102"/>
      <c r="AJ379" s="102"/>
      <c r="AK379" s="102"/>
      <c r="AL379" s="102"/>
      <c r="AM379" s="102"/>
      <c r="AN379" s="102"/>
      <c r="AO379" s="102"/>
      <c r="AP379" s="102"/>
      <c r="AQ379" s="102"/>
      <c r="AR379" s="102"/>
      <c r="AS379" s="102"/>
      <c r="AT379" s="102"/>
      <c r="AU379" s="102"/>
      <c r="AV379" s="102"/>
      <c r="AW379" s="102"/>
      <c r="AX379" s="102"/>
      <c r="AY379" s="102"/>
      <c r="AZ379" s="102"/>
      <c r="BA379" s="102"/>
      <c r="BB379" s="102"/>
      <c r="BC379" s="102"/>
      <c r="BD379" s="102"/>
      <c r="BE379" s="102"/>
      <c r="BF379" s="102"/>
      <c r="BG379" s="102"/>
      <c r="BH379" s="102"/>
      <c r="BI379" s="102"/>
      <c r="BJ379" s="102"/>
      <c r="BK379" s="102"/>
      <c r="BL379" s="102"/>
      <c r="BM379" s="102"/>
      <c r="BN379" s="102"/>
      <c r="BO379" s="102"/>
      <c r="BP379" s="102"/>
      <c r="BQ379" s="102"/>
      <c r="BR379" s="102"/>
      <c r="BS379" s="102"/>
      <c r="BT379" s="102"/>
    </row>
    <row r="380" spans="1:72">
      <c r="A380" s="102"/>
      <c r="B380" s="102"/>
      <c r="C380" s="102"/>
      <c r="D380" s="102"/>
      <c r="E380" s="102"/>
      <c r="F380" s="102"/>
      <c r="G380" s="102"/>
      <c r="H380" s="102"/>
      <c r="I380" s="102"/>
      <c r="J380" s="102"/>
      <c r="K380" s="102"/>
      <c r="L380" s="102"/>
      <c r="M380" s="102"/>
      <c r="N380" s="102"/>
      <c r="O380" s="102"/>
      <c r="P380" s="34"/>
      <c r="Q380" s="34"/>
      <c r="R380" s="34"/>
      <c r="S380" s="34"/>
      <c r="T380" s="34"/>
      <c r="U380" s="34"/>
      <c r="V380" s="102"/>
      <c r="W380" s="102"/>
      <c r="X380" s="102"/>
      <c r="Y380" s="102"/>
      <c r="Z380" s="102"/>
      <c r="AA380" s="102"/>
      <c r="AB380" s="102"/>
      <c r="AC380" s="102"/>
      <c r="AD380" s="102"/>
      <c r="AE380" s="102"/>
      <c r="AF380" s="102"/>
      <c r="AG380" s="102"/>
      <c r="AH380" s="102"/>
      <c r="AI380" s="102"/>
      <c r="AJ380" s="102"/>
      <c r="AK380" s="102"/>
      <c r="AL380" s="102"/>
      <c r="AM380" s="102"/>
      <c r="AN380" s="102"/>
      <c r="AO380" s="102"/>
      <c r="AP380" s="102"/>
      <c r="AQ380" s="102"/>
      <c r="AR380" s="102"/>
      <c r="AS380" s="102"/>
      <c r="AT380" s="102"/>
      <c r="AU380" s="102"/>
      <c r="AV380" s="102"/>
      <c r="AW380" s="102"/>
      <c r="AX380" s="102"/>
      <c r="AY380" s="102"/>
      <c r="AZ380" s="102"/>
      <c r="BA380" s="102"/>
      <c r="BB380" s="102"/>
      <c r="BC380" s="102"/>
      <c r="BD380" s="102"/>
      <c r="BE380" s="102"/>
      <c r="BF380" s="102"/>
      <c r="BG380" s="102"/>
      <c r="BH380" s="102"/>
      <c r="BI380" s="102"/>
      <c r="BJ380" s="102"/>
      <c r="BK380" s="102"/>
      <c r="BL380" s="102"/>
      <c r="BM380" s="102"/>
      <c r="BN380" s="102"/>
      <c r="BO380" s="102"/>
      <c r="BP380" s="102"/>
      <c r="BQ380" s="102"/>
      <c r="BR380" s="102"/>
      <c r="BS380" s="102"/>
      <c r="BT380" s="102"/>
    </row>
    <row r="381" spans="1:72">
      <c r="A381" s="34"/>
      <c r="B381" s="34"/>
      <c r="C381" s="34"/>
      <c r="D381" s="34"/>
      <c r="E381" s="34"/>
      <c r="F381" s="34"/>
      <c r="G381" s="34"/>
      <c r="H381" s="102"/>
      <c r="I381" s="102"/>
      <c r="J381" s="102"/>
      <c r="K381" s="102"/>
      <c r="L381" s="102"/>
      <c r="M381" s="102"/>
      <c r="N381" s="102"/>
      <c r="O381" s="102"/>
      <c r="P381" s="34"/>
      <c r="Q381" s="34"/>
      <c r="R381" s="34"/>
      <c r="S381" s="34"/>
      <c r="T381" s="34"/>
      <c r="U381" s="34"/>
      <c r="V381" s="102"/>
      <c r="W381" s="102"/>
      <c r="X381" s="102"/>
      <c r="Y381" s="102"/>
      <c r="Z381" s="102"/>
      <c r="AA381" s="102"/>
      <c r="AB381" s="102"/>
      <c r="AC381" s="102"/>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102"/>
      <c r="BC381" s="102"/>
      <c r="BD381" s="102"/>
      <c r="BE381" s="102"/>
      <c r="BF381" s="102"/>
      <c r="BG381" s="102"/>
      <c r="BH381" s="102"/>
      <c r="BI381" s="102"/>
      <c r="BJ381" s="102"/>
      <c r="BK381" s="102"/>
      <c r="BL381" s="102"/>
      <c r="BM381" s="102"/>
      <c r="BN381" s="102"/>
      <c r="BO381" s="102"/>
      <c r="BP381" s="102"/>
      <c r="BQ381" s="102"/>
      <c r="BR381" s="102"/>
      <c r="BS381" s="102"/>
      <c r="BT381" s="102"/>
    </row>
    <row r="382" spans="1:72">
      <c r="A382" s="34"/>
      <c r="B382" s="34"/>
      <c r="C382" s="34"/>
      <c r="D382" s="34"/>
      <c r="E382" s="34"/>
      <c r="F382" s="34"/>
      <c r="G382" s="34"/>
      <c r="H382" s="102"/>
      <c r="I382" s="102"/>
      <c r="J382" s="102"/>
      <c r="K382" s="102"/>
      <c r="L382" s="102"/>
      <c r="M382" s="102"/>
      <c r="N382" s="102"/>
      <c r="O382" s="102"/>
      <c r="P382" s="34"/>
      <c r="Q382" s="34"/>
      <c r="R382" s="34"/>
      <c r="S382" s="34"/>
      <c r="T382" s="34"/>
      <c r="U382" s="34"/>
      <c r="V382" s="102"/>
      <c r="W382" s="102"/>
      <c r="X382" s="102"/>
      <c r="Y382" s="102"/>
      <c r="Z382" s="102"/>
      <c r="AA382" s="102"/>
      <c r="AB382" s="102"/>
      <c r="AC382" s="102"/>
      <c r="AD382" s="102"/>
      <c r="AE382" s="102"/>
      <c r="AF382" s="102"/>
      <c r="AG382" s="102"/>
      <c r="AH382" s="102"/>
      <c r="AI382" s="102"/>
      <c r="AJ382" s="102"/>
      <c r="AK382" s="102"/>
      <c r="AL382" s="102"/>
      <c r="AM382" s="102"/>
      <c r="AN382" s="102"/>
      <c r="AO382" s="102"/>
      <c r="AP382" s="102"/>
      <c r="AQ382" s="102"/>
      <c r="AR382" s="102"/>
      <c r="AS382" s="102"/>
      <c r="AT382" s="102"/>
      <c r="AU382" s="102"/>
      <c r="AV382" s="102"/>
      <c r="AW382" s="102"/>
      <c r="AX382" s="102"/>
      <c r="AY382" s="102"/>
      <c r="AZ382" s="102"/>
      <c r="BA382" s="102"/>
      <c r="BB382" s="102"/>
      <c r="BC382" s="102"/>
      <c r="BD382" s="102"/>
      <c r="BE382" s="102"/>
      <c r="BF382" s="102"/>
      <c r="BG382" s="102"/>
      <c r="BH382" s="102"/>
      <c r="BI382" s="102"/>
      <c r="BJ382" s="102"/>
      <c r="BK382" s="102"/>
      <c r="BL382" s="102"/>
      <c r="BM382" s="102"/>
      <c r="BN382" s="102"/>
      <c r="BO382" s="102"/>
      <c r="BP382" s="102"/>
      <c r="BQ382" s="102"/>
      <c r="BR382" s="102"/>
      <c r="BS382" s="102"/>
      <c r="BT382" s="102"/>
    </row>
    <row r="383" spans="1:72">
      <c r="A383" s="34"/>
      <c r="B383" s="34"/>
      <c r="C383" s="34"/>
      <c r="D383" s="34"/>
      <c r="E383" s="34"/>
      <c r="F383" s="34"/>
      <c r="G383" s="34"/>
      <c r="H383" s="102"/>
      <c r="I383" s="102"/>
      <c r="J383" s="102"/>
      <c r="K383" s="102"/>
      <c r="L383" s="102"/>
      <c r="M383" s="102"/>
      <c r="N383" s="102"/>
      <c r="O383" s="102"/>
      <c r="P383" s="34"/>
      <c r="Q383" s="34"/>
      <c r="R383" s="34"/>
      <c r="S383" s="34"/>
      <c r="T383" s="34"/>
      <c r="U383" s="34"/>
      <c r="V383" s="102"/>
      <c r="W383" s="102"/>
      <c r="X383" s="102"/>
      <c r="Y383" s="102"/>
      <c r="Z383" s="102"/>
      <c r="AA383" s="102"/>
      <c r="AB383" s="102"/>
      <c r="AC383" s="102"/>
      <c r="AD383" s="102"/>
      <c r="AE383" s="102"/>
      <c r="AF383" s="102"/>
      <c r="AG383" s="102"/>
      <c r="AH383" s="102"/>
      <c r="AI383" s="102"/>
      <c r="AJ383" s="102"/>
      <c r="AK383" s="102"/>
      <c r="AL383" s="102"/>
      <c r="AM383" s="102"/>
      <c r="AN383" s="102"/>
      <c r="AO383" s="102"/>
      <c r="AP383" s="102"/>
      <c r="AQ383" s="102"/>
      <c r="AR383" s="102"/>
      <c r="AS383" s="102"/>
      <c r="AT383" s="102"/>
      <c r="AU383" s="102"/>
      <c r="AV383" s="102"/>
      <c r="AW383" s="102"/>
      <c r="AX383" s="102"/>
      <c r="AY383" s="102"/>
      <c r="AZ383" s="102"/>
      <c r="BA383" s="102"/>
      <c r="BB383" s="102"/>
      <c r="BC383" s="102"/>
      <c r="BD383" s="102"/>
      <c r="BE383" s="102"/>
      <c r="BF383" s="102"/>
      <c r="BG383" s="102"/>
      <c r="BH383" s="102"/>
      <c r="BI383" s="102"/>
      <c r="BJ383" s="102"/>
      <c r="BK383" s="102"/>
      <c r="BL383" s="102"/>
      <c r="BM383" s="102"/>
      <c r="BN383" s="102"/>
      <c r="BO383" s="102"/>
      <c r="BP383" s="102"/>
      <c r="BQ383" s="102"/>
      <c r="BR383" s="102"/>
      <c r="BS383" s="102"/>
      <c r="BT383" s="102"/>
    </row>
    <row r="384" spans="1:72">
      <c r="A384" s="34"/>
      <c r="B384" s="34"/>
      <c r="C384" s="34"/>
      <c r="D384" s="34"/>
      <c r="E384" s="34"/>
      <c r="F384" s="34"/>
      <c r="G384" s="34"/>
      <c r="H384" s="102"/>
      <c r="I384" s="102"/>
      <c r="J384" s="102"/>
      <c r="K384" s="102"/>
      <c r="L384" s="102"/>
      <c r="M384" s="102"/>
      <c r="N384" s="102"/>
      <c r="O384" s="102"/>
      <c r="P384" s="34"/>
      <c r="Q384" s="34"/>
      <c r="R384" s="34"/>
      <c r="S384" s="34"/>
      <c r="T384" s="34"/>
      <c r="U384" s="34"/>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row>
    <row r="385" spans="1:72">
      <c r="A385" s="34"/>
      <c r="B385" s="34"/>
      <c r="C385" s="34"/>
      <c r="D385" s="34"/>
      <c r="E385" s="34"/>
      <c r="F385" s="34"/>
      <c r="G385" s="34"/>
      <c r="H385" s="102"/>
      <c r="I385" s="102"/>
      <c r="J385" s="102"/>
      <c r="K385" s="102"/>
      <c r="L385" s="102"/>
      <c r="M385" s="102"/>
      <c r="N385" s="102"/>
      <c r="O385" s="102"/>
      <c r="P385" s="34"/>
      <c r="Q385" s="34"/>
      <c r="R385" s="34"/>
      <c r="S385" s="34"/>
      <c r="T385" s="34"/>
      <c r="U385" s="34"/>
      <c r="V385" s="102"/>
      <c r="W385" s="102"/>
      <c r="X385" s="102"/>
      <c r="Y385" s="102"/>
      <c r="Z385" s="102"/>
      <c r="AA385" s="102"/>
      <c r="AB385" s="102"/>
      <c r="AC385" s="102"/>
      <c r="AD385" s="102"/>
      <c r="AE385" s="102"/>
      <c r="AF385" s="102"/>
      <c r="AG385" s="102"/>
      <c r="AH385" s="102"/>
      <c r="AI385" s="102"/>
      <c r="AJ385" s="102"/>
      <c r="AK385" s="102"/>
      <c r="AL385" s="102"/>
      <c r="AM385" s="102"/>
      <c r="AN385" s="102"/>
      <c r="AO385" s="102"/>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row>
    <row r="386" spans="1:72">
      <c r="A386" s="34"/>
      <c r="B386" s="34"/>
      <c r="C386" s="34"/>
      <c r="D386" s="34"/>
      <c r="E386" s="34"/>
      <c r="F386" s="34"/>
      <c r="G386" s="34"/>
      <c r="H386" s="102"/>
      <c r="I386" s="102"/>
      <c r="J386" s="102"/>
      <c r="K386" s="102"/>
      <c r="L386" s="102"/>
      <c r="M386" s="102"/>
      <c r="N386" s="102"/>
      <c r="O386" s="102"/>
      <c r="P386" s="34"/>
      <c r="Q386" s="34"/>
      <c r="R386" s="34"/>
      <c r="S386" s="34"/>
      <c r="T386" s="34"/>
      <c r="U386" s="34"/>
      <c r="V386" s="102"/>
      <c r="W386" s="102"/>
      <c r="X386" s="102"/>
      <c r="Y386" s="102"/>
      <c r="Z386" s="102"/>
      <c r="AA386" s="102"/>
      <c r="AB386" s="102"/>
      <c r="AC386" s="102"/>
      <c r="AD386" s="102"/>
      <c r="AE386" s="102"/>
      <c r="AF386" s="102"/>
      <c r="AG386" s="102"/>
      <c r="AH386" s="102"/>
      <c r="AI386" s="102"/>
      <c r="AJ386" s="102"/>
      <c r="AK386" s="102"/>
      <c r="AL386" s="102"/>
      <c r="AM386" s="102"/>
      <c r="AN386" s="102"/>
      <c r="AO386" s="102"/>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row>
    <row r="387" spans="1:72">
      <c r="A387" s="34"/>
      <c r="B387" s="34"/>
      <c r="C387" s="34"/>
      <c r="D387" s="34"/>
      <c r="E387" s="34"/>
      <c r="F387" s="34"/>
      <c r="G387" s="34"/>
      <c r="H387" s="102"/>
      <c r="I387" s="102"/>
      <c r="J387" s="102"/>
      <c r="K387" s="102"/>
      <c r="L387" s="102"/>
      <c r="M387" s="102"/>
      <c r="N387" s="102"/>
      <c r="O387" s="102"/>
      <c r="P387" s="34"/>
      <c r="Q387" s="34"/>
      <c r="R387" s="34"/>
      <c r="S387" s="34"/>
      <c r="T387" s="34"/>
      <c r="U387" s="34"/>
      <c r="V387" s="102"/>
      <c r="W387" s="102"/>
      <c r="X387" s="102"/>
      <c r="Y387" s="102"/>
      <c r="Z387" s="102"/>
      <c r="AA387" s="102"/>
      <c r="AB387" s="102"/>
      <c r="AC387" s="102"/>
      <c r="AD387" s="102"/>
      <c r="AE387" s="102"/>
      <c r="AF387" s="102"/>
      <c r="AG387" s="102"/>
      <c r="AH387" s="102"/>
      <c r="AI387" s="102"/>
      <c r="AJ387" s="102"/>
      <c r="AK387" s="102"/>
      <c r="AL387" s="102"/>
      <c r="AM387" s="102"/>
      <c r="AN387" s="102"/>
      <c r="AO387" s="102"/>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row>
    <row r="388" spans="1:72">
      <c r="A388" s="34"/>
      <c r="B388" s="34"/>
      <c r="C388" s="34"/>
      <c r="D388" s="34"/>
      <c r="E388" s="34"/>
      <c r="F388" s="34"/>
      <c r="G388" s="34"/>
      <c r="H388" s="102"/>
      <c r="I388" s="102"/>
      <c r="J388" s="102"/>
      <c r="K388" s="102"/>
      <c r="L388" s="102"/>
      <c r="M388" s="102"/>
      <c r="N388" s="102"/>
      <c r="O388" s="102"/>
      <c r="P388" s="34"/>
      <c r="Q388" s="34"/>
      <c r="R388" s="34"/>
      <c r="S388" s="34"/>
      <c r="T388" s="34"/>
      <c r="U388" s="34"/>
      <c r="V388" s="102"/>
      <c r="W388" s="102"/>
      <c r="X388" s="102"/>
      <c r="Y388" s="102"/>
      <c r="Z388" s="102"/>
      <c r="AA388" s="102"/>
      <c r="AB388" s="102"/>
      <c r="AC388" s="102"/>
      <c r="AD388" s="102"/>
      <c r="AE388" s="102"/>
      <c r="AF388" s="102"/>
      <c r="AG388" s="102"/>
      <c r="AH388" s="102"/>
      <c r="AI388" s="102"/>
      <c r="AJ388" s="102"/>
      <c r="AK388" s="102"/>
      <c r="AL388" s="102"/>
      <c r="AM388" s="102"/>
      <c r="AN388" s="102"/>
      <c r="AO388" s="102"/>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BQ388" s="102"/>
      <c r="BR388" s="102"/>
      <c r="BS388" s="102"/>
      <c r="BT388" s="102"/>
    </row>
    <row r="389" spans="1:72">
      <c r="A389" s="34"/>
      <c r="B389" s="34"/>
      <c r="C389" s="34"/>
      <c r="D389" s="34"/>
      <c r="E389" s="34"/>
      <c r="F389" s="34"/>
      <c r="G389" s="34"/>
      <c r="H389" s="102"/>
      <c r="I389" s="102"/>
      <c r="J389" s="102"/>
      <c r="K389" s="102"/>
      <c r="L389" s="102"/>
      <c r="M389" s="102"/>
      <c r="N389" s="102"/>
      <c r="O389" s="102"/>
      <c r="P389" s="34"/>
      <c r="Q389" s="34"/>
      <c r="R389" s="34"/>
      <c r="S389" s="34"/>
      <c r="T389" s="34"/>
      <c r="U389" s="34"/>
      <c r="V389" s="102"/>
      <c r="W389" s="102"/>
      <c r="X389" s="102"/>
      <c r="Y389" s="102"/>
      <c r="Z389" s="102"/>
      <c r="AA389" s="102"/>
      <c r="AB389" s="102"/>
      <c r="AC389" s="102"/>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row>
    <row r="390" spans="1:72">
      <c r="A390" s="34"/>
      <c r="B390" s="34"/>
      <c r="C390" s="34"/>
      <c r="D390" s="34"/>
      <c r="E390" s="34"/>
      <c r="F390" s="34"/>
      <c r="G390" s="34"/>
      <c r="H390" s="102"/>
      <c r="I390" s="102"/>
      <c r="J390" s="102"/>
      <c r="K390" s="102"/>
      <c r="L390" s="102"/>
      <c r="M390" s="102"/>
      <c r="N390" s="102"/>
      <c r="O390" s="102"/>
      <c r="P390" s="34"/>
      <c r="Q390" s="34"/>
      <c r="R390" s="34"/>
      <c r="S390" s="34"/>
      <c r="T390" s="34"/>
      <c r="U390" s="34"/>
      <c r="V390" s="102"/>
      <c r="W390" s="102"/>
      <c r="X390" s="102"/>
      <c r="Y390" s="102"/>
      <c r="Z390" s="102"/>
      <c r="AA390" s="102"/>
      <c r="AB390" s="102"/>
      <c r="AC390" s="102"/>
      <c r="AD390" s="102"/>
      <c r="AE390" s="102"/>
      <c r="AF390" s="102"/>
      <c r="AG390" s="102"/>
      <c r="AH390" s="102"/>
      <c r="AI390" s="102"/>
      <c r="AJ390" s="102"/>
      <c r="AK390" s="102"/>
      <c r="AL390" s="102"/>
      <c r="AM390" s="102"/>
      <c r="AN390" s="102"/>
      <c r="AO390" s="102"/>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row>
    <row r="391" spans="1:72">
      <c r="A391" s="34"/>
      <c r="B391" s="34"/>
      <c r="C391" s="34"/>
      <c r="D391" s="34"/>
      <c r="E391" s="34"/>
      <c r="F391" s="34"/>
      <c r="G391" s="34"/>
      <c r="H391" s="102"/>
      <c r="I391" s="102"/>
      <c r="J391" s="102"/>
      <c r="K391" s="102"/>
      <c r="L391" s="102"/>
      <c r="M391" s="102"/>
      <c r="N391" s="102"/>
      <c r="O391" s="102"/>
      <c r="P391" s="34"/>
      <c r="Q391" s="34"/>
      <c r="R391" s="34"/>
      <c r="S391" s="34"/>
      <c r="T391" s="34"/>
      <c r="U391" s="34"/>
      <c r="V391" s="102"/>
      <c r="W391" s="102"/>
      <c r="X391" s="102"/>
      <c r="Y391" s="102"/>
      <c r="Z391" s="102"/>
      <c r="AA391" s="102"/>
      <c r="AB391" s="102"/>
      <c r="AC391" s="102"/>
      <c r="AD391" s="102"/>
      <c r="AE391" s="102"/>
      <c r="AF391" s="102"/>
      <c r="AG391" s="102"/>
      <c r="AH391" s="102"/>
      <c r="AI391" s="102"/>
      <c r="AJ391" s="102"/>
      <c r="AK391" s="102"/>
      <c r="AL391" s="102"/>
      <c r="AM391" s="102"/>
      <c r="AN391" s="102"/>
      <c r="AO391" s="102"/>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c r="BN391" s="102"/>
      <c r="BO391" s="102"/>
      <c r="BP391" s="102"/>
      <c r="BQ391" s="102"/>
      <c r="BR391" s="102"/>
      <c r="BS391" s="102"/>
      <c r="BT391" s="102"/>
    </row>
    <row r="392" spans="1:72">
      <c r="A392" s="34"/>
      <c r="B392" s="34"/>
      <c r="C392" s="34"/>
      <c r="D392" s="34"/>
      <c r="E392" s="34"/>
      <c r="F392" s="34"/>
      <c r="G392" s="34"/>
      <c r="H392" s="102"/>
      <c r="I392" s="102"/>
      <c r="J392" s="102"/>
      <c r="K392" s="102"/>
      <c r="L392" s="102"/>
      <c r="M392" s="102"/>
      <c r="N392" s="102"/>
      <c r="O392" s="102"/>
      <c r="P392" s="34"/>
      <c r="Q392" s="34"/>
      <c r="R392" s="34"/>
      <c r="S392" s="34"/>
      <c r="T392" s="34"/>
      <c r="U392" s="34"/>
      <c r="V392" s="102"/>
      <c r="W392" s="102"/>
      <c r="X392" s="102"/>
      <c r="Y392" s="102"/>
      <c r="Z392" s="102"/>
      <c r="AA392" s="102"/>
      <c r="AB392" s="102"/>
      <c r="AC392" s="102"/>
      <c r="AD392" s="102"/>
      <c r="AE392" s="102"/>
      <c r="AF392" s="102"/>
      <c r="AG392" s="102"/>
      <c r="AH392" s="102"/>
      <c r="AI392" s="102"/>
      <c r="AJ392" s="102"/>
      <c r="AK392" s="102"/>
      <c r="AL392" s="102"/>
      <c r="AM392" s="102"/>
      <c r="AN392" s="102"/>
      <c r="AO392" s="102"/>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row>
    <row r="393" spans="1:72">
      <c r="A393" s="34"/>
      <c r="B393" s="34"/>
      <c r="C393" s="34"/>
      <c r="D393" s="34"/>
      <c r="E393" s="34"/>
      <c r="F393" s="34"/>
      <c r="G393" s="34"/>
      <c r="H393" s="102"/>
      <c r="I393" s="102"/>
      <c r="J393" s="102"/>
      <c r="K393" s="102"/>
      <c r="L393" s="102"/>
      <c r="M393" s="102"/>
      <c r="N393" s="102"/>
      <c r="O393" s="102"/>
      <c r="P393" s="34"/>
      <c r="Q393" s="34"/>
      <c r="R393" s="34"/>
      <c r="S393" s="34"/>
      <c r="T393" s="34"/>
      <c r="U393" s="34"/>
      <c r="V393" s="102"/>
      <c r="W393" s="102"/>
      <c r="X393" s="102"/>
      <c r="Y393" s="102"/>
      <c r="Z393" s="102"/>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row>
    <row r="394" spans="1:72">
      <c r="A394" s="34"/>
      <c r="B394" s="34"/>
      <c r="C394" s="34"/>
      <c r="D394" s="34"/>
      <c r="E394" s="34"/>
      <c r="F394" s="34"/>
      <c r="G394" s="34"/>
      <c r="H394" s="102"/>
      <c r="I394" s="102"/>
      <c r="J394" s="102"/>
      <c r="K394" s="102"/>
      <c r="L394" s="102"/>
      <c r="M394" s="102"/>
      <c r="N394" s="102"/>
      <c r="O394" s="102"/>
      <c r="P394" s="34"/>
      <c r="Q394" s="34"/>
      <c r="R394" s="34"/>
      <c r="S394" s="34"/>
      <c r="T394" s="34"/>
      <c r="U394" s="34"/>
      <c r="V394" s="102"/>
      <c r="W394" s="102"/>
      <c r="X394" s="102"/>
      <c r="Y394" s="102"/>
      <c r="Z394" s="102"/>
      <c r="AA394" s="102"/>
      <c r="AB394" s="102"/>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row>
    <row r="395" spans="1:72">
      <c r="A395" s="34"/>
      <c r="B395" s="34"/>
      <c r="C395" s="34"/>
      <c r="D395" s="34"/>
      <c r="E395" s="34"/>
      <c r="F395" s="34"/>
      <c r="G395" s="34"/>
      <c r="H395" s="102"/>
      <c r="I395" s="102"/>
      <c r="J395" s="102"/>
      <c r="K395" s="102"/>
      <c r="L395" s="102"/>
      <c r="M395" s="102"/>
      <c r="N395" s="102"/>
      <c r="O395" s="102"/>
      <c r="P395" s="34"/>
      <c r="Q395" s="34"/>
      <c r="R395" s="34"/>
      <c r="S395" s="34"/>
      <c r="T395" s="34"/>
      <c r="U395" s="34"/>
      <c r="V395" s="102"/>
      <c r="W395" s="102"/>
      <c r="X395" s="102"/>
      <c r="Y395" s="102"/>
      <c r="Z395" s="102"/>
      <c r="AA395" s="102"/>
      <c r="AB395" s="102"/>
      <c r="AC395" s="102"/>
      <c r="AD395" s="102"/>
      <c r="AE395" s="102"/>
      <c r="AF395" s="102"/>
      <c r="AG395" s="102"/>
      <c r="AH395" s="102"/>
      <c r="AI395" s="102"/>
      <c r="AJ395" s="102"/>
      <c r="AK395" s="102"/>
      <c r="AL395" s="102"/>
      <c r="AM395" s="102"/>
      <c r="AN395" s="102"/>
      <c r="AO395" s="102"/>
      <c r="AP395" s="102"/>
      <c r="AQ395" s="102"/>
      <c r="AR395" s="102"/>
      <c r="AS395" s="102"/>
      <c r="AT395" s="102"/>
      <c r="AU395" s="102"/>
      <c r="AV395" s="102"/>
      <c r="AW395" s="102"/>
      <c r="AX395" s="102"/>
      <c r="AY395" s="102"/>
      <c r="AZ395" s="102"/>
      <c r="BA395" s="102"/>
      <c r="BB395" s="102"/>
      <c r="BC395" s="102"/>
      <c r="BD395" s="102"/>
      <c r="BE395" s="102"/>
      <c r="BF395" s="102"/>
      <c r="BG395" s="102"/>
      <c r="BH395" s="102"/>
      <c r="BI395" s="102"/>
      <c r="BJ395" s="102"/>
      <c r="BK395" s="102"/>
      <c r="BL395" s="102"/>
      <c r="BM395" s="102"/>
      <c r="BN395" s="102"/>
      <c r="BO395" s="102"/>
      <c r="BP395" s="102"/>
      <c r="BQ395" s="102"/>
      <c r="BR395" s="102"/>
      <c r="BS395" s="102"/>
      <c r="BT395" s="102"/>
    </row>
    <row r="396" spans="1:72">
      <c r="A396" s="34"/>
      <c r="B396" s="34"/>
      <c r="C396" s="34"/>
      <c r="D396" s="34"/>
      <c r="E396" s="34"/>
      <c r="F396" s="34"/>
      <c r="G396" s="34"/>
      <c r="H396" s="102"/>
      <c r="I396" s="102"/>
      <c r="J396" s="102"/>
      <c r="K396" s="102"/>
      <c r="L396" s="102"/>
      <c r="M396" s="102"/>
      <c r="N396" s="102"/>
      <c r="O396" s="102"/>
      <c r="P396" s="34"/>
      <c r="Q396" s="34"/>
      <c r="R396" s="34"/>
      <c r="S396" s="34"/>
      <c r="T396" s="34"/>
      <c r="U396" s="34"/>
      <c r="V396" s="102"/>
      <c r="W396" s="102"/>
      <c r="X396" s="102"/>
      <c r="Y396" s="102"/>
      <c r="Z396" s="102"/>
      <c r="AA396" s="102"/>
      <c r="AB396" s="102"/>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row>
    <row r="397" spans="1:72">
      <c r="A397" s="34"/>
      <c r="B397" s="34"/>
      <c r="C397" s="34"/>
      <c r="D397" s="34"/>
      <c r="E397" s="34"/>
      <c r="F397" s="34"/>
      <c r="G397" s="34"/>
      <c r="H397" s="102"/>
      <c r="I397" s="102"/>
      <c r="J397" s="102"/>
      <c r="K397" s="102"/>
      <c r="L397" s="102"/>
      <c r="M397" s="102"/>
      <c r="N397" s="102"/>
      <c r="O397" s="102"/>
      <c r="P397" s="34"/>
      <c r="Q397" s="34"/>
      <c r="R397" s="34"/>
      <c r="S397" s="34"/>
      <c r="T397" s="34"/>
      <c r="U397" s="34"/>
      <c r="V397" s="102"/>
      <c r="W397" s="102"/>
      <c r="X397" s="102"/>
      <c r="Y397" s="102"/>
      <c r="Z397" s="102"/>
      <c r="AA397" s="102"/>
      <c r="AB397" s="102"/>
      <c r="AC397" s="102"/>
      <c r="AD397" s="102"/>
      <c r="AE397" s="102"/>
      <c r="AF397" s="102"/>
      <c r="AG397" s="102"/>
      <c r="AH397" s="102"/>
      <c r="AI397" s="102"/>
      <c r="AJ397" s="102"/>
      <c r="AK397" s="102"/>
      <c r="AL397" s="102"/>
      <c r="AM397" s="102"/>
      <c r="AN397" s="102"/>
      <c r="AO397" s="102"/>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102"/>
    </row>
    <row r="398" spans="1:72">
      <c r="A398" s="34"/>
      <c r="B398" s="34"/>
      <c r="C398" s="34"/>
      <c r="D398" s="34"/>
      <c r="E398" s="34"/>
      <c r="F398" s="34"/>
      <c r="G398" s="34"/>
      <c r="H398" s="102"/>
      <c r="I398" s="102"/>
      <c r="J398" s="102"/>
      <c r="K398" s="102"/>
      <c r="L398" s="102"/>
      <c r="M398" s="102"/>
      <c r="N398" s="102"/>
      <c r="O398" s="102"/>
      <c r="P398" s="34"/>
      <c r="Q398" s="34"/>
      <c r="R398" s="34"/>
      <c r="S398" s="34"/>
      <c r="T398" s="34"/>
      <c r="U398" s="34"/>
      <c r="V398" s="102"/>
      <c r="W398" s="102"/>
      <c r="X398" s="102"/>
      <c r="Y398" s="102"/>
      <c r="Z398" s="102"/>
      <c r="AA398" s="102"/>
      <c r="AB398" s="102"/>
      <c r="AC398" s="102"/>
      <c r="AD398" s="102"/>
      <c r="AE398" s="102"/>
      <c r="AF398" s="102"/>
      <c r="AG398" s="102"/>
      <c r="AH398" s="102"/>
      <c r="AI398" s="102"/>
      <c r="AJ398" s="102"/>
      <c r="AK398" s="102"/>
      <c r="AL398" s="102"/>
      <c r="AM398" s="102"/>
      <c r="AN398" s="102"/>
      <c r="AO398" s="102"/>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102"/>
    </row>
    <row r="399" spans="1:72">
      <c r="A399" s="34"/>
      <c r="B399" s="34"/>
      <c r="C399" s="34"/>
      <c r="D399" s="34"/>
      <c r="E399" s="34"/>
      <c r="F399" s="34"/>
      <c r="G399" s="34"/>
      <c r="H399" s="102"/>
      <c r="I399" s="102"/>
      <c r="J399" s="102"/>
      <c r="K399" s="102"/>
      <c r="L399" s="102"/>
      <c r="M399" s="102"/>
      <c r="N399" s="102"/>
      <c r="O399" s="102"/>
      <c r="P399" s="34"/>
      <c r="Q399" s="34"/>
      <c r="R399" s="34"/>
      <c r="S399" s="34"/>
      <c r="T399" s="34"/>
      <c r="U399" s="34"/>
      <c r="V399" s="102"/>
      <c r="W399" s="102"/>
      <c r="X399" s="102"/>
      <c r="Y399" s="102"/>
      <c r="Z399" s="102"/>
      <c r="AA399" s="102"/>
      <c r="AB399" s="102"/>
      <c r="AC399" s="102"/>
      <c r="AD399" s="102"/>
      <c r="AE399" s="102"/>
      <c r="AF399" s="102"/>
      <c r="AG399" s="102"/>
      <c r="AH399" s="102"/>
      <c r="AI399" s="102"/>
      <c r="AJ399" s="102"/>
      <c r="AK399" s="102"/>
      <c r="AL399" s="102"/>
      <c r="AM399" s="102"/>
      <c r="AN399" s="102"/>
      <c r="AO399" s="102"/>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row>
    <row r="400" spans="1:72">
      <c r="A400" s="34"/>
      <c r="B400" s="34"/>
      <c r="C400" s="34"/>
      <c r="D400" s="34"/>
      <c r="E400" s="34"/>
      <c r="F400" s="34"/>
      <c r="G400" s="34"/>
      <c r="H400" s="102"/>
      <c r="I400" s="102"/>
      <c r="J400" s="102"/>
      <c r="K400" s="102"/>
      <c r="L400" s="102"/>
      <c r="M400" s="102"/>
      <c r="N400" s="102"/>
      <c r="O400" s="102"/>
      <c r="P400" s="34"/>
      <c r="Q400" s="34"/>
      <c r="R400" s="34"/>
      <c r="S400" s="34"/>
      <c r="T400" s="34"/>
      <c r="U400" s="34"/>
      <c r="V400" s="102"/>
      <c r="W400" s="102"/>
      <c r="X400" s="102"/>
      <c r="Y400" s="102"/>
      <c r="Z400" s="102"/>
      <c r="AA400" s="102"/>
      <c r="AB400" s="102"/>
      <c r="AC400" s="102"/>
      <c r="AD400" s="102"/>
      <c r="AE400" s="102"/>
      <c r="AF400" s="102"/>
      <c r="AG400" s="102"/>
      <c r="AH400" s="102"/>
      <c r="AI400" s="102"/>
      <c r="AJ400" s="102"/>
      <c r="AK400" s="102"/>
      <c r="AL400" s="102"/>
      <c r="AM400" s="102"/>
      <c r="AN400" s="102"/>
      <c r="AO400" s="102"/>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102"/>
    </row>
    <row r="401" spans="1:72">
      <c r="A401" s="34"/>
      <c r="B401" s="34"/>
      <c r="C401" s="34"/>
      <c r="D401" s="34"/>
      <c r="E401" s="34"/>
      <c r="F401" s="34"/>
      <c r="G401" s="34"/>
      <c r="H401" s="102"/>
      <c r="I401" s="102"/>
      <c r="J401" s="102"/>
      <c r="K401" s="102"/>
      <c r="L401" s="102"/>
      <c r="M401" s="102"/>
      <c r="N401" s="102"/>
      <c r="O401" s="102"/>
      <c r="P401" s="34"/>
      <c r="Q401" s="34"/>
      <c r="R401" s="34"/>
      <c r="S401" s="34"/>
      <c r="T401" s="34"/>
      <c r="U401" s="34"/>
      <c r="V401" s="102"/>
      <c r="W401" s="102"/>
      <c r="X401" s="102"/>
      <c r="Y401" s="102"/>
      <c r="Z401" s="102"/>
      <c r="AA401" s="102"/>
      <c r="AB401" s="102"/>
      <c r="AC401" s="102"/>
      <c r="AD401" s="102"/>
      <c r="AE401" s="102"/>
      <c r="AF401" s="102"/>
      <c r="AG401" s="102"/>
      <c r="AH401" s="102"/>
      <c r="AI401" s="102"/>
      <c r="AJ401" s="102"/>
      <c r="AK401" s="102"/>
      <c r="AL401" s="102"/>
      <c r="AM401" s="102"/>
      <c r="AN401" s="102"/>
      <c r="AO401" s="102"/>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row>
    <row r="402" spans="1:72">
      <c r="A402" s="34"/>
      <c r="B402" s="34"/>
      <c r="C402" s="34"/>
      <c r="D402" s="34"/>
      <c r="E402" s="34"/>
      <c r="F402" s="34"/>
      <c r="G402" s="34"/>
      <c r="H402" s="102"/>
      <c r="I402" s="102"/>
      <c r="J402" s="102"/>
      <c r="K402" s="102"/>
      <c r="L402" s="102"/>
      <c r="M402" s="102"/>
      <c r="N402" s="102"/>
      <c r="O402" s="102"/>
      <c r="P402" s="34"/>
      <c r="Q402" s="34"/>
      <c r="R402" s="34"/>
      <c r="S402" s="34"/>
      <c r="T402" s="34"/>
      <c r="U402" s="34"/>
      <c r="V402" s="102"/>
      <c r="W402" s="102"/>
      <c r="X402" s="102"/>
      <c r="Y402" s="102"/>
      <c r="Z402" s="102"/>
      <c r="AA402" s="102"/>
      <c r="AB402" s="102"/>
      <c r="AC402" s="102"/>
      <c r="AD402" s="102"/>
      <c r="AE402" s="102"/>
      <c r="AF402" s="102"/>
      <c r="AG402" s="102"/>
      <c r="AH402" s="102"/>
      <c r="AI402" s="102"/>
      <c r="AJ402" s="102"/>
      <c r="AK402" s="102"/>
      <c r="AL402" s="102"/>
      <c r="AM402" s="102"/>
      <c r="AN402" s="102"/>
      <c r="AO402" s="102"/>
      <c r="AP402" s="102"/>
      <c r="AQ402" s="102"/>
      <c r="AR402" s="102"/>
      <c r="AS402" s="102"/>
      <c r="AT402" s="102"/>
      <c r="AU402" s="102"/>
      <c r="AV402" s="102"/>
      <c r="AW402" s="102"/>
      <c r="AX402" s="102"/>
      <c r="AY402" s="102"/>
      <c r="AZ402" s="102"/>
      <c r="BA402" s="102"/>
      <c r="BB402" s="102"/>
      <c r="BC402" s="102"/>
      <c r="BD402" s="102"/>
      <c r="BE402" s="102"/>
      <c r="BF402" s="102"/>
      <c r="BG402" s="102"/>
      <c r="BH402" s="102"/>
      <c r="BI402" s="102"/>
      <c r="BJ402" s="102"/>
      <c r="BK402" s="102"/>
      <c r="BL402" s="102"/>
      <c r="BM402" s="102"/>
      <c r="BN402" s="102"/>
      <c r="BO402" s="102"/>
      <c r="BP402" s="102"/>
      <c r="BQ402" s="102"/>
      <c r="BR402" s="102"/>
      <c r="BS402" s="102"/>
      <c r="BT402" s="102"/>
    </row>
    <row r="403" spans="1:72">
      <c r="A403" s="34"/>
      <c r="B403" s="34"/>
      <c r="C403" s="34"/>
      <c r="D403" s="34"/>
      <c r="E403" s="34"/>
      <c r="F403" s="34"/>
      <c r="G403" s="34"/>
      <c r="H403" s="102"/>
      <c r="I403" s="102"/>
      <c r="J403" s="102"/>
      <c r="K403" s="102"/>
      <c r="L403" s="102"/>
      <c r="M403" s="102"/>
      <c r="N403" s="102"/>
      <c r="O403" s="102"/>
      <c r="P403" s="34"/>
      <c r="Q403" s="34"/>
      <c r="R403" s="34"/>
      <c r="S403" s="34"/>
      <c r="T403" s="34"/>
      <c r="U403" s="34"/>
      <c r="V403" s="102"/>
      <c r="W403" s="102"/>
      <c r="X403" s="102"/>
      <c r="Y403" s="102"/>
      <c r="Z403" s="102"/>
      <c r="AA403" s="102"/>
      <c r="AB403" s="102"/>
      <c r="AC403" s="102"/>
      <c r="AD403" s="102"/>
      <c r="AE403" s="102"/>
      <c r="AF403" s="102"/>
      <c r="AG403" s="102"/>
      <c r="AH403" s="102"/>
      <c r="AI403" s="102"/>
      <c r="AJ403" s="102"/>
      <c r="AK403" s="102"/>
      <c r="AL403" s="102"/>
      <c r="AM403" s="102"/>
      <c r="AN403" s="102"/>
      <c r="AO403" s="102"/>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row>
    <row r="404" spans="1:72">
      <c r="A404" s="34"/>
      <c r="B404" s="34"/>
      <c r="C404" s="34"/>
      <c r="D404" s="34"/>
      <c r="E404" s="34"/>
      <c r="F404" s="34"/>
      <c r="G404" s="34"/>
      <c r="H404" s="102"/>
      <c r="I404" s="102"/>
      <c r="J404" s="102"/>
      <c r="K404" s="102"/>
      <c r="L404" s="102"/>
      <c r="M404" s="102"/>
      <c r="N404" s="102"/>
      <c r="O404" s="102"/>
      <c r="P404" s="34"/>
      <c r="Q404" s="34"/>
      <c r="R404" s="34"/>
      <c r="S404" s="34"/>
      <c r="T404" s="34"/>
      <c r="U404" s="34"/>
      <c r="V404" s="102"/>
      <c r="W404" s="102"/>
      <c r="X404" s="102"/>
      <c r="Y404" s="102"/>
      <c r="Z404" s="102"/>
      <c r="AA404" s="102"/>
      <c r="AB404" s="102"/>
      <c r="AC404" s="102"/>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row>
    <row r="405" spans="1:72">
      <c r="A405" s="34"/>
      <c r="B405" s="34"/>
      <c r="C405" s="34"/>
      <c r="D405" s="34"/>
      <c r="E405" s="34"/>
      <c r="F405" s="34"/>
      <c r="G405" s="34"/>
      <c r="H405" s="102"/>
      <c r="I405" s="102"/>
      <c r="J405" s="102"/>
      <c r="K405" s="102"/>
      <c r="L405" s="102"/>
      <c r="M405" s="102"/>
      <c r="N405" s="102"/>
      <c r="O405" s="102"/>
      <c r="P405" s="34"/>
      <c r="Q405" s="34"/>
      <c r="R405" s="34"/>
      <c r="S405" s="34"/>
      <c r="T405" s="34"/>
      <c r="U405" s="34"/>
      <c r="V405" s="102"/>
      <c r="W405" s="102"/>
      <c r="X405" s="102"/>
      <c r="Y405" s="102"/>
      <c r="Z405" s="102"/>
      <c r="AA405" s="102"/>
      <c r="AB405" s="102"/>
      <c r="AC405" s="102"/>
      <c r="AD405" s="102"/>
      <c r="AE405" s="102"/>
      <c r="AF405" s="102"/>
      <c r="AG405" s="102"/>
      <c r="AH405" s="102"/>
      <c r="AI405" s="102"/>
      <c r="AJ405" s="102"/>
      <c r="AK405" s="102"/>
      <c r="AL405" s="102"/>
      <c r="AM405" s="102"/>
      <c r="AN405" s="102"/>
      <c r="AO405" s="102"/>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row>
    <row r="406" spans="1:72">
      <c r="A406" s="34"/>
      <c r="B406" s="34"/>
      <c r="C406" s="34"/>
      <c r="D406" s="34"/>
      <c r="E406" s="34"/>
      <c r="F406" s="34"/>
      <c r="G406" s="34"/>
      <c r="H406" s="102"/>
      <c r="I406" s="102"/>
      <c r="J406" s="102"/>
      <c r="K406" s="102"/>
      <c r="L406" s="102"/>
      <c r="M406" s="102"/>
      <c r="N406" s="102"/>
      <c r="O406" s="102"/>
      <c r="P406" s="34"/>
      <c r="Q406" s="34"/>
      <c r="R406" s="34"/>
      <c r="S406" s="34"/>
      <c r="T406" s="34"/>
      <c r="U406" s="34"/>
      <c r="V406" s="102"/>
      <c r="W406" s="102"/>
      <c r="X406" s="102"/>
      <c r="Y406" s="102"/>
      <c r="Z406" s="102"/>
      <c r="AA406" s="102"/>
      <c r="AB406" s="102"/>
      <c r="AC406" s="102"/>
      <c r="AD406" s="102"/>
      <c r="AE406" s="102"/>
      <c r="AF406" s="102"/>
      <c r="AG406" s="102"/>
      <c r="AH406" s="102"/>
      <c r="AI406" s="102"/>
      <c r="AJ406" s="102"/>
      <c r="AK406" s="102"/>
      <c r="AL406" s="102"/>
      <c r="AM406" s="102"/>
      <c r="AN406" s="102"/>
      <c r="AO406" s="102"/>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row>
    <row r="407" spans="1:72">
      <c r="A407" s="34"/>
      <c r="B407" s="34"/>
      <c r="C407" s="34"/>
      <c r="D407" s="34"/>
      <c r="E407" s="34"/>
      <c r="F407" s="34"/>
      <c r="G407" s="34"/>
      <c r="H407" s="102"/>
      <c r="I407" s="102"/>
      <c r="J407" s="102"/>
      <c r="K407" s="102"/>
      <c r="L407" s="102"/>
      <c r="M407" s="102"/>
      <c r="N407" s="102"/>
      <c r="O407" s="102"/>
      <c r="P407" s="34"/>
      <c r="Q407" s="34"/>
      <c r="R407" s="34"/>
      <c r="S407" s="34"/>
      <c r="T407" s="34"/>
      <c r="U407" s="34"/>
      <c r="V407" s="102"/>
      <c r="W407" s="102"/>
      <c r="X407" s="102"/>
      <c r="Y407" s="102"/>
      <c r="Z407" s="102"/>
      <c r="AA407" s="102"/>
      <c r="AB407" s="102"/>
      <c r="AC407" s="102"/>
      <c r="AD407" s="102"/>
      <c r="AE407" s="102"/>
      <c r="AF407" s="102"/>
      <c r="AG407" s="102"/>
      <c r="AH407" s="102"/>
      <c r="AI407" s="102"/>
      <c r="AJ407" s="102"/>
      <c r="AK407" s="102"/>
      <c r="AL407" s="102"/>
      <c r="AM407" s="102"/>
      <c r="AN407" s="102"/>
      <c r="AO407" s="102"/>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c r="BN407" s="102"/>
      <c r="BO407" s="102"/>
      <c r="BP407" s="102"/>
      <c r="BQ407" s="102"/>
      <c r="BR407" s="102"/>
      <c r="BS407" s="102"/>
      <c r="BT407" s="102"/>
    </row>
    <row r="408" spans="1:72">
      <c r="A408" s="34"/>
      <c r="B408" s="34"/>
      <c r="C408" s="34"/>
      <c r="D408" s="34"/>
      <c r="E408" s="34"/>
      <c r="F408" s="34"/>
      <c r="G408" s="34"/>
      <c r="H408" s="102"/>
      <c r="I408" s="102"/>
      <c r="J408" s="102"/>
      <c r="K408" s="102"/>
      <c r="L408" s="102"/>
      <c r="M408" s="102"/>
      <c r="N408" s="102"/>
      <c r="O408" s="102"/>
      <c r="P408" s="34"/>
      <c r="Q408" s="34"/>
      <c r="R408" s="34"/>
      <c r="S408" s="34"/>
      <c r="T408" s="34"/>
      <c r="U408" s="34"/>
      <c r="V408" s="102"/>
      <c r="W408" s="102"/>
      <c r="X408" s="102"/>
      <c r="Y408" s="102"/>
      <c r="Z408" s="102"/>
      <c r="AA408" s="102"/>
      <c r="AB408" s="102"/>
      <c r="AC408" s="102"/>
      <c r="AD408" s="102"/>
      <c r="AE408" s="102"/>
      <c r="AF408" s="102"/>
      <c r="AG408" s="102"/>
      <c r="AH408" s="102"/>
      <c r="AI408" s="102"/>
      <c r="AJ408" s="102"/>
      <c r="AK408" s="102"/>
      <c r="AL408" s="102"/>
      <c r="AM408" s="102"/>
      <c r="AN408" s="102"/>
      <c r="AO408" s="102"/>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row>
    <row r="409" spans="1:72">
      <c r="A409" s="34"/>
      <c r="B409" s="34"/>
      <c r="C409" s="34"/>
      <c r="D409" s="34"/>
      <c r="E409" s="34"/>
      <c r="F409" s="34"/>
      <c r="G409" s="34"/>
      <c r="H409" s="102"/>
      <c r="I409" s="102"/>
      <c r="J409" s="102"/>
      <c r="K409" s="102"/>
      <c r="L409" s="102"/>
      <c r="M409" s="102"/>
      <c r="N409" s="102"/>
      <c r="O409" s="102"/>
      <c r="P409" s="34"/>
      <c r="Q409" s="34"/>
      <c r="R409" s="34"/>
      <c r="S409" s="34"/>
      <c r="T409" s="34"/>
      <c r="U409" s="34"/>
      <c r="V409" s="102"/>
      <c r="W409" s="102"/>
      <c r="X409" s="102"/>
      <c r="Y409" s="102"/>
      <c r="Z409" s="102"/>
      <c r="AA409" s="102"/>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row>
    <row r="410" spans="1:72">
      <c r="A410" s="34"/>
      <c r="B410" s="34"/>
      <c r="C410" s="34"/>
      <c r="D410" s="34"/>
      <c r="E410" s="34"/>
      <c r="F410" s="34"/>
      <c r="G410" s="34"/>
      <c r="H410" s="102"/>
      <c r="I410" s="102"/>
      <c r="J410" s="102"/>
      <c r="K410" s="102"/>
      <c r="L410" s="102"/>
      <c r="M410" s="102"/>
      <c r="N410" s="102"/>
      <c r="O410" s="102"/>
      <c r="P410" s="34"/>
      <c r="Q410" s="34"/>
      <c r="R410" s="34"/>
      <c r="S410" s="34"/>
      <c r="T410" s="34"/>
      <c r="U410" s="34"/>
      <c r="V410" s="102"/>
      <c r="W410" s="102"/>
      <c r="X410" s="102"/>
      <c r="Y410" s="102"/>
      <c r="Z410" s="102"/>
      <c r="AA410" s="102"/>
      <c r="AB410" s="102"/>
      <c r="AC410" s="102"/>
      <c r="AD410" s="102"/>
      <c r="AE410" s="102"/>
      <c r="AF410" s="102"/>
      <c r="AG410" s="102"/>
      <c r="AH410" s="102"/>
      <c r="AI410" s="102"/>
      <c r="AJ410" s="102"/>
      <c r="AK410" s="102"/>
      <c r="AL410" s="102"/>
      <c r="AM410" s="102"/>
      <c r="AN410" s="102"/>
      <c r="AO410" s="102"/>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row>
    <row r="411" spans="1:72">
      <c r="A411" s="34"/>
      <c r="B411" s="34"/>
      <c r="C411" s="34"/>
      <c r="D411" s="34"/>
      <c r="E411" s="34"/>
      <c r="F411" s="34"/>
      <c r="G411" s="34"/>
      <c r="H411" s="102"/>
      <c r="I411" s="102"/>
      <c r="J411" s="102"/>
      <c r="K411" s="102"/>
      <c r="L411" s="102"/>
      <c r="M411" s="102"/>
      <c r="N411" s="102"/>
      <c r="O411" s="102"/>
      <c r="P411" s="34"/>
      <c r="Q411" s="34"/>
      <c r="R411" s="34"/>
      <c r="S411" s="34"/>
      <c r="T411" s="34"/>
      <c r="U411" s="34"/>
      <c r="V411" s="102"/>
      <c r="W411" s="102"/>
      <c r="X411" s="102"/>
      <c r="Y411" s="102"/>
      <c r="Z411" s="102"/>
      <c r="AA411" s="102"/>
      <c r="AB411" s="102"/>
      <c r="AC411" s="102"/>
      <c r="AD411" s="102"/>
      <c r="AE411" s="102"/>
      <c r="AF411" s="102"/>
      <c r="AG411" s="102"/>
      <c r="AH411" s="102"/>
      <c r="AI411" s="102"/>
      <c r="AJ411" s="102"/>
      <c r="AK411" s="102"/>
      <c r="AL411" s="102"/>
      <c r="AM411" s="102"/>
      <c r="AN411" s="102"/>
      <c r="AO411" s="102"/>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row>
    <row r="412" spans="1:72">
      <c r="A412" s="34"/>
      <c r="B412" s="34"/>
      <c r="C412" s="34"/>
      <c r="D412" s="34"/>
      <c r="E412" s="34"/>
      <c r="F412" s="34"/>
      <c r="G412" s="34"/>
      <c r="H412" s="102"/>
      <c r="I412" s="102"/>
      <c r="J412" s="102"/>
      <c r="K412" s="102"/>
      <c r="L412" s="102"/>
      <c r="M412" s="102"/>
      <c r="N412" s="102"/>
      <c r="O412" s="102"/>
      <c r="P412" s="34"/>
      <c r="Q412" s="34"/>
      <c r="R412" s="34"/>
      <c r="S412" s="34"/>
      <c r="T412" s="34"/>
      <c r="U412" s="34"/>
      <c r="V412" s="102"/>
      <c r="W412" s="102"/>
      <c r="X412" s="102"/>
      <c r="Y412" s="102"/>
      <c r="Z412" s="102"/>
      <c r="AA412" s="102"/>
      <c r="AB412" s="102"/>
      <c r="AC412" s="102"/>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row>
    <row r="413" spans="1:72">
      <c r="A413" s="34"/>
      <c r="B413" s="34"/>
      <c r="C413" s="34"/>
      <c r="D413" s="34"/>
      <c r="E413" s="34"/>
      <c r="F413" s="34"/>
      <c r="G413" s="34"/>
      <c r="H413" s="102"/>
      <c r="I413" s="102"/>
      <c r="J413" s="102"/>
      <c r="K413" s="102"/>
      <c r="L413" s="102"/>
      <c r="M413" s="102"/>
      <c r="N413" s="102"/>
      <c r="O413" s="102"/>
      <c r="P413" s="34"/>
      <c r="Q413" s="34"/>
      <c r="R413" s="34"/>
      <c r="S413" s="34"/>
      <c r="T413" s="34"/>
      <c r="U413" s="34"/>
      <c r="V413" s="102"/>
      <c r="W413" s="102"/>
      <c r="X413" s="102"/>
      <c r="Y413" s="102"/>
      <c r="Z413" s="102"/>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row>
    <row r="414" spans="1:72">
      <c r="A414" s="34"/>
      <c r="B414" s="34"/>
      <c r="C414" s="34"/>
      <c r="D414" s="34"/>
      <c r="E414" s="34"/>
      <c r="F414" s="34"/>
      <c r="G414" s="34"/>
      <c r="H414" s="102"/>
      <c r="I414" s="102"/>
      <c r="J414" s="102"/>
      <c r="K414" s="102"/>
      <c r="L414" s="102"/>
      <c r="M414" s="102"/>
      <c r="N414" s="102"/>
      <c r="O414" s="102"/>
      <c r="P414" s="34"/>
      <c r="Q414" s="34"/>
      <c r="R414" s="34"/>
      <c r="S414" s="34"/>
      <c r="T414" s="34"/>
      <c r="U414" s="34"/>
      <c r="V414" s="102"/>
      <c r="W414" s="102"/>
      <c r="X414" s="102"/>
      <c r="Y414" s="102"/>
      <c r="Z414" s="102"/>
      <c r="AA414" s="102"/>
      <c r="AB414" s="102"/>
      <c r="AC414" s="102"/>
      <c r="AD414" s="102"/>
      <c r="AE414" s="102"/>
      <c r="AF414" s="102"/>
      <c r="AG414" s="102"/>
      <c r="AH414" s="102"/>
      <c r="AI414" s="102"/>
      <c r="AJ414" s="102"/>
      <c r="AK414" s="102"/>
      <c r="AL414" s="102"/>
      <c r="AM414" s="102"/>
      <c r="AN414" s="102"/>
      <c r="AO414" s="102"/>
      <c r="AP414" s="102"/>
      <c r="AQ414" s="102"/>
      <c r="AR414" s="102"/>
      <c r="AS414" s="102"/>
      <c r="AT414" s="102"/>
      <c r="AU414" s="102"/>
      <c r="AV414" s="102"/>
      <c r="AW414" s="102"/>
      <c r="AX414" s="102"/>
      <c r="AY414" s="102"/>
      <c r="AZ414" s="102"/>
      <c r="BA414" s="102"/>
      <c r="BB414" s="102"/>
      <c r="BC414" s="102"/>
      <c r="BD414" s="102"/>
      <c r="BE414" s="102"/>
      <c r="BF414" s="102"/>
      <c r="BG414" s="102"/>
      <c r="BH414" s="102"/>
      <c r="BI414" s="102"/>
      <c r="BJ414" s="102"/>
      <c r="BK414" s="102"/>
      <c r="BL414" s="102"/>
      <c r="BM414" s="102"/>
      <c r="BN414" s="102"/>
      <c r="BO414" s="102"/>
      <c r="BP414" s="102"/>
      <c r="BQ414" s="102"/>
      <c r="BR414" s="102"/>
      <c r="BS414" s="102"/>
      <c r="BT414" s="102"/>
    </row>
    <row r="415" spans="1:72">
      <c r="A415" s="34"/>
      <c r="B415" s="34"/>
      <c r="C415" s="34"/>
      <c r="D415" s="34"/>
      <c r="E415" s="34"/>
      <c r="F415" s="34"/>
      <c r="G415" s="34"/>
      <c r="H415" s="102"/>
      <c r="I415" s="102"/>
      <c r="J415" s="102"/>
      <c r="K415" s="102"/>
      <c r="L415" s="102"/>
      <c r="M415" s="102"/>
      <c r="N415" s="102"/>
      <c r="O415" s="102"/>
      <c r="P415" s="34"/>
      <c r="Q415" s="34"/>
      <c r="R415" s="34"/>
      <c r="S415" s="34"/>
      <c r="T415" s="34"/>
      <c r="U415" s="34"/>
      <c r="V415" s="102"/>
      <c r="W415" s="102"/>
      <c r="X415" s="102"/>
      <c r="Y415" s="102"/>
      <c r="Z415" s="102"/>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row>
    <row r="416" spans="1:72">
      <c r="A416" s="34"/>
      <c r="B416" s="34"/>
      <c r="C416" s="34"/>
      <c r="D416" s="34"/>
      <c r="E416" s="34"/>
      <c r="F416" s="34"/>
      <c r="G416" s="34"/>
      <c r="H416" s="102"/>
      <c r="I416" s="102"/>
      <c r="J416" s="102"/>
      <c r="K416" s="102"/>
      <c r="L416" s="102"/>
      <c r="M416" s="102"/>
      <c r="N416" s="102"/>
      <c r="O416" s="102"/>
      <c r="P416" s="34"/>
      <c r="Q416" s="34"/>
      <c r="R416" s="34"/>
      <c r="S416" s="34"/>
      <c r="T416" s="34"/>
      <c r="U416" s="34"/>
      <c r="V416" s="102"/>
      <c r="W416" s="102"/>
      <c r="X416" s="102"/>
      <c r="Y416" s="102"/>
      <c r="Z416" s="102"/>
      <c r="AA416" s="102"/>
      <c r="AB416" s="102"/>
      <c r="AC416" s="102"/>
      <c r="AD416" s="102"/>
      <c r="AE416" s="102"/>
      <c r="AF416" s="102"/>
      <c r="AG416" s="102"/>
      <c r="AH416" s="102"/>
      <c r="AI416" s="102"/>
      <c r="AJ416" s="102"/>
      <c r="AK416" s="102"/>
      <c r="AL416" s="102"/>
      <c r="AM416" s="102"/>
      <c r="AN416" s="102"/>
      <c r="AO416" s="102"/>
      <c r="AP416" s="102"/>
      <c r="AQ416" s="102"/>
      <c r="AR416" s="102"/>
      <c r="AS416" s="102"/>
      <c r="AT416" s="102"/>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row>
    <row r="417" spans="1:72">
      <c r="A417" s="34"/>
      <c r="B417" s="34"/>
      <c r="C417" s="34"/>
      <c r="D417" s="34"/>
      <c r="E417" s="34"/>
      <c r="F417" s="34"/>
      <c r="G417" s="34"/>
      <c r="H417" s="102"/>
      <c r="I417" s="102"/>
      <c r="J417" s="102"/>
      <c r="K417" s="102"/>
      <c r="L417" s="102"/>
      <c r="M417" s="102"/>
      <c r="N417" s="102"/>
      <c r="O417" s="102"/>
      <c r="P417" s="34"/>
      <c r="Q417" s="34"/>
      <c r="R417" s="34"/>
      <c r="S417" s="34"/>
      <c r="T417" s="34"/>
      <c r="U417" s="34"/>
      <c r="V417" s="102"/>
      <c r="W417" s="102"/>
      <c r="X417" s="102"/>
      <c r="Y417" s="102"/>
      <c r="Z417" s="102"/>
      <c r="AA417" s="102"/>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row>
    <row r="418" spans="1:72">
      <c r="A418" s="34"/>
      <c r="B418" s="34"/>
      <c r="C418" s="34"/>
      <c r="D418" s="34"/>
      <c r="E418" s="34"/>
      <c r="F418" s="34"/>
      <c r="G418" s="34"/>
      <c r="H418" s="102"/>
      <c r="I418" s="102"/>
      <c r="J418" s="102"/>
      <c r="K418" s="102"/>
      <c r="L418" s="102"/>
      <c r="M418" s="102"/>
      <c r="N418" s="102"/>
      <c r="O418" s="102"/>
      <c r="P418" s="34"/>
      <c r="Q418" s="34"/>
      <c r="R418" s="34"/>
      <c r="S418" s="34"/>
      <c r="T418" s="34"/>
      <c r="U418" s="34"/>
      <c r="V418" s="102"/>
      <c r="W418" s="102"/>
      <c r="X418" s="102"/>
      <c r="Y418" s="102"/>
      <c r="Z418" s="102"/>
      <c r="AA418" s="102"/>
      <c r="AB418" s="102"/>
      <c r="AC418" s="102"/>
      <c r="AD418" s="102"/>
      <c r="AE418" s="102"/>
      <c r="AF418" s="102"/>
      <c r="AG418" s="102"/>
      <c r="AH418" s="102"/>
      <c r="AI418" s="102"/>
      <c r="AJ418" s="102"/>
      <c r="AK418" s="102"/>
      <c r="AL418" s="102"/>
      <c r="AM418" s="102"/>
      <c r="AN418" s="102"/>
      <c r="AO418" s="102"/>
      <c r="AP418" s="102"/>
      <c r="AQ418" s="102"/>
      <c r="AR418" s="102"/>
      <c r="AS418" s="102"/>
      <c r="AT418" s="102"/>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row>
    <row r="419" spans="1:72">
      <c r="A419" s="34"/>
      <c r="B419" s="34"/>
      <c r="C419" s="34"/>
      <c r="D419" s="34"/>
      <c r="E419" s="34"/>
      <c r="F419" s="34"/>
      <c r="G419" s="34"/>
      <c r="H419" s="102"/>
      <c r="I419" s="102"/>
      <c r="J419" s="102"/>
      <c r="K419" s="102"/>
      <c r="L419" s="102"/>
      <c r="M419" s="102"/>
      <c r="N419" s="102"/>
      <c r="O419" s="102"/>
      <c r="P419" s="34"/>
      <c r="Q419" s="34"/>
      <c r="R419" s="34"/>
      <c r="S419" s="34"/>
      <c r="T419" s="34"/>
      <c r="U419" s="34"/>
      <c r="V419" s="102"/>
      <c r="W419" s="102"/>
      <c r="X419" s="102"/>
      <c r="Y419" s="102"/>
      <c r="Z419" s="102"/>
      <c r="AA419" s="102"/>
      <c r="AB419" s="102"/>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row>
    <row r="420" spans="1:72">
      <c r="A420" s="34"/>
      <c r="B420" s="34"/>
      <c r="C420" s="34"/>
      <c r="D420" s="34"/>
      <c r="E420" s="34"/>
      <c r="F420" s="34"/>
      <c r="G420" s="34"/>
      <c r="H420" s="102"/>
      <c r="I420" s="102"/>
      <c r="J420" s="102"/>
      <c r="K420" s="102"/>
      <c r="L420" s="102"/>
      <c r="M420" s="102"/>
      <c r="N420" s="102"/>
      <c r="O420" s="102"/>
      <c r="P420" s="34"/>
      <c r="Q420" s="34"/>
      <c r="R420" s="34"/>
      <c r="S420" s="34"/>
      <c r="T420" s="34"/>
      <c r="U420" s="34"/>
      <c r="V420" s="102"/>
      <c r="W420" s="102"/>
      <c r="X420" s="102"/>
      <c r="Y420" s="102"/>
      <c r="Z420" s="102"/>
      <c r="AA420" s="102"/>
      <c r="AB420" s="102"/>
      <c r="AC420" s="102"/>
      <c r="AD420" s="102"/>
      <c r="AE420" s="102"/>
      <c r="AF420" s="102"/>
      <c r="AG420" s="102"/>
      <c r="AH420" s="102"/>
      <c r="AI420" s="102"/>
      <c r="AJ420" s="102"/>
      <c r="AK420" s="102"/>
      <c r="AL420" s="102"/>
      <c r="AM420" s="102"/>
      <c r="AN420" s="102"/>
      <c r="AO420" s="102"/>
      <c r="AP420" s="102"/>
      <c r="AQ420" s="102"/>
      <c r="AR420" s="102"/>
      <c r="AS420" s="102"/>
      <c r="AT420" s="102"/>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row>
    <row r="421" spans="1:72">
      <c r="A421" s="34"/>
      <c r="B421" s="34"/>
      <c r="C421" s="34"/>
      <c r="D421" s="34"/>
      <c r="E421" s="34"/>
      <c r="F421" s="34"/>
      <c r="G421" s="34"/>
      <c r="H421" s="102"/>
      <c r="I421" s="102"/>
      <c r="J421" s="102"/>
      <c r="K421" s="102"/>
      <c r="L421" s="102"/>
      <c r="M421" s="102"/>
      <c r="N421" s="102"/>
      <c r="O421" s="102"/>
      <c r="P421" s="34"/>
      <c r="Q421" s="34"/>
      <c r="R421" s="34"/>
      <c r="S421" s="34"/>
      <c r="T421" s="34"/>
      <c r="U421" s="34"/>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row>
    <row r="422" spans="1:72">
      <c r="A422" s="34"/>
      <c r="B422" s="34"/>
      <c r="C422" s="34"/>
      <c r="D422" s="34"/>
      <c r="E422" s="34"/>
      <c r="F422" s="34"/>
      <c r="G422" s="34"/>
      <c r="H422" s="102"/>
      <c r="I422" s="102"/>
      <c r="J422" s="102"/>
      <c r="K422" s="102"/>
      <c r="L422" s="102"/>
      <c r="M422" s="102"/>
      <c r="N422" s="102"/>
      <c r="O422" s="102"/>
      <c r="P422" s="34"/>
      <c r="Q422" s="34"/>
      <c r="R422" s="34"/>
      <c r="S422" s="34"/>
      <c r="T422" s="34"/>
      <c r="U422" s="34"/>
      <c r="V422" s="102"/>
      <c r="W422" s="102"/>
      <c r="X422" s="102"/>
      <c r="Y422" s="102"/>
      <c r="Z422" s="102"/>
      <c r="AA422" s="102"/>
      <c r="AB422" s="102"/>
      <c r="AC422" s="102"/>
      <c r="AD422" s="102"/>
      <c r="AE422" s="102"/>
      <c r="AF422" s="102"/>
      <c r="AG422" s="102"/>
      <c r="AH422" s="102"/>
      <c r="AI422" s="102"/>
      <c r="AJ422" s="102"/>
      <c r="AK422" s="102"/>
      <c r="AL422" s="102"/>
      <c r="AM422" s="102"/>
      <c r="AN422" s="102"/>
      <c r="AO422" s="102"/>
      <c r="AP422" s="102"/>
      <c r="AQ422" s="102"/>
      <c r="AR422" s="102"/>
      <c r="AS422" s="102"/>
      <c r="AT422" s="102"/>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row>
    <row r="423" spans="1:72">
      <c r="A423" s="34"/>
      <c r="B423" s="34"/>
      <c r="C423" s="34"/>
      <c r="D423" s="34"/>
      <c r="E423" s="34"/>
      <c r="F423" s="34"/>
      <c r="G423" s="34"/>
      <c r="H423" s="102"/>
      <c r="I423" s="102"/>
      <c r="J423" s="102"/>
      <c r="K423" s="102"/>
      <c r="L423" s="102"/>
      <c r="M423" s="102"/>
      <c r="N423" s="102"/>
      <c r="O423" s="102"/>
      <c r="P423" s="34"/>
      <c r="Q423" s="34"/>
      <c r="R423" s="34"/>
      <c r="S423" s="34"/>
      <c r="T423" s="34"/>
      <c r="U423" s="34"/>
      <c r="V423" s="102"/>
      <c r="W423" s="102"/>
      <c r="X423" s="102"/>
      <c r="Y423" s="102"/>
      <c r="Z423" s="102"/>
      <c r="AA423" s="102"/>
      <c r="AB423" s="102"/>
      <c r="AC423" s="102"/>
      <c r="AD423" s="102"/>
      <c r="AE423" s="102"/>
      <c r="AF423" s="102"/>
      <c r="AG423" s="102"/>
      <c r="AH423" s="102"/>
      <c r="AI423" s="102"/>
      <c r="AJ423" s="102"/>
      <c r="AK423" s="102"/>
      <c r="AL423" s="102"/>
      <c r="AM423" s="102"/>
      <c r="AN423" s="102"/>
      <c r="AO423" s="102"/>
      <c r="AP423" s="102"/>
      <c r="AQ423" s="102"/>
      <c r="AR423" s="102"/>
      <c r="AS423" s="102"/>
      <c r="AT423" s="102"/>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row>
    <row r="424" spans="1:72">
      <c r="A424" s="34"/>
      <c r="B424" s="34"/>
      <c r="C424" s="34"/>
      <c r="D424" s="34"/>
      <c r="E424" s="34"/>
      <c r="F424" s="34"/>
      <c r="G424" s="34"/>
      <c r="H424" s="102"/>
      <c r="I424" s="102"/>
      <c r="J424" s="102"/>
      <c r="K424" s="102"/>
      <c r="L424" s="102"/>
      <c r="M424" s="102"/>
      <c r="N424" s="102"/>
      <c r="O424" s="102"/>
      <c r="P424" s="34"/>
      <c r="Q424" s="34"/>
      <c r="R424" s="34"/>
      <c r="S424" s="34"/>
      <c r="T424" s="34"/>
      <c r="U424" s="34"/>
      <c r="V424" s="102"/>
      <c r="W424" s="102"/>
      <c r="X424" s="102"/>
      <c r="Y424" s="102"/>
      <c r="Z424" s="102"/>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row>
    <row r="425" spans="1:72">
      <c r="A425" s="34"/>
      <c r="B425" s="34"/>
      <c r="C425" s="34"/>
      <c r="D425" s="34"/>
      <c r="E425" s="34"/>
      <c r="F425" s="34"/>
      <c r="G425" s="34"/>
      <c r="H425" s="102"/>
      <c r="I425" s="102"/>
      <c r="J425" s="102"/>
      <c r="K425" s="102"/>
      <c r="L425" s="102"/>
      <c r="M425" s="102"/>
      <c r="N425" s="102"/>
      <c r="O425" s="102"/>
      <c r="P425" s="34"/>
      <c r="Q425" s="34"/>
      <c r="R425" s="34"/>
      <c r="S425" s="34"/>
      <c r="T425" s="34"/>
      <c r="U425" s="34"/>
      <c r="V425" s="102"/>
      <c r="W425" s="102"/>
      <c r="X425" s="102"/>
      <c r="Y425" s="102"/>
      <c r="Z425" s="102"/>
      <c r="AA425" s="102"/>
      <c r="AB425" s="102"/>
      <c r="AC425" s="102"/>
      <c r="AD425" s="102"/>
      <c r="AE425" s="102"/>
      <c r="AF425" s="102"/>
      <c r="AG425" s="102"/>
      <c r="AH425" s="102"/>
      <c r="AI425" s="102"/>
      <c r="AJ425" s="102"/>
      <c r="AK425" s="102"/>
      <c r="AL425" s="102"/>
      <c r="AM425" s="102"/>
      <c r="AN425" s="102"/>
      <c r="AO425" s="102"/>
      <c r="AP425" s="102"/>
      <c r="AQ425" s="102"/>
      <c r="AR425" s="102"/>
      <c r="AS425" s="102"/>
      <c r="AT425" s="102"/>
      <c r="AU425" s="102"/>
      <c r="AV425" s="102"/>
      <c r="AW425" s="102"/>
      <c r="AX425" s="102"/>
      <c r="AY425" s="102"/>
      <c r="AZ425" s="102"/>
      <c r="BA425" s="102"/>
      <c r="BB425" s="102"/>
      <c r="BC425" s="102"/>
      <c r="BD425" s="102"/>
      <c r="BE425" s="102"/>
      <c r="BF425" s="102"/>
      <c r="BG425" s="102"/>
      <c r="BH425" s="102"/>
      <c r="BI425" s="102"/>
      <c r="BJ425" s="102"/>
      <c r="BK425" s="102"/>
      <c r="BL425" s="102"/>
      <c r="BM425" s="102"/>
      <c r="BN425" s="102"/>
      <c r="BO425" s="102"/>
      <c r="BP425" s="102"/>
      <c r="BQ425" s="102"/>
      <c r="BR425" s="102"/>
      <c r="BS425" s="102"/>
      <c r="BT425" s="102"/>
    </row>
    <row r="426" spans="1:72">
      <c r="A426" s="34"/>
      <c r="B426" s="34"/>
      <c r="C426" s="34"/>
      <c r="D426" s="34"/>
      <c r="E426" s="34"/>
      <c r="F426" s="34"/>
      <c r="G426" s="34"/>
      <c r="H426" s="102"/>
      <c r="I426" s="102"/>
      <c r="J426" s="102"/>
      <c r="K426" s="102"/>
      <c r="L426" s="102"/>
      <c r="M426" s="102"/>
      <c r="N426" s="102"/>
      <c r="O426" s="102"/>
      <c r="P426" s="34"/>
      <c r="Q426" s="34"/>
      <c r="R426" s="34"/>
      <c r="S426" s="34"/>
      <c r="T426" s="34"/>
      <c r="U426" s="34"/>
      <c r="V426" s="102"/>
      <c r="W426" s="102"/>
      <c r="X426" s="102"/>
      <c r="Y426" s="102"/>
      <c r="Z426" s="102"/>
      <c r="AA426" s="102"/>
      <c r="AB426" s="102"/>
      <c r="AC426" s="102"/>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c r="BI426" s="102"/>
      <c r="BJ426" s="102"/>
      <c r="BK426" s="102"/>
      <c r="BL426" s="102"/>
      <c r="BM426" s="102"/>
      <c r="BN426" s="102"/>
      <c r="BO426" s="102"/>
      <c r="BP426" s="102"/>
      <c r="BQ426" s="102"/>
      <c r="BR426" s="102"/>
      <c r="BS426" s="102"/>
      <c r="BT426" s="102"/>
    </row>
    <row r="427" spans="1:72">
      <c r="A427" s="34"/>
      <c r="B427" s="34"/>
      <c r="C427" s="34"/>
      <c r="D427" s="34"/>
      <c r="E427" s="34"/>
      <c r="F427" s="34"/>
      <c r="G427" s="34"/>
      <c r="H427" s="102"/>
      <c r="I427" s="102"/>
      <c r="J427" s="102"/>
      <c r="K427" s="102"/>
      <c r="L427" s="102"/>
      <c r="M427" s="102"/>
      <c r="N427" s="102"/>
      <c r="O427" s="102"/>
      <c r="P427" s="34"/>
      <c r="Q427" s="34"/>
      <c r="R427" s="34"/>
      <c r="S427" s="34"/>
      <c r="T427" s="34"/>
      <c r="U427" s="34"/>
      <c r="V427" s="102"/>
      <c r="W427" s="102"/>
      <c r="X427" s="102"/>
      <c r="Y427" s="102"/>
      <c r="Z427" s="102"/>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row>
    <row r="428" spans="1:72">
      <c r="A428" s="34"/>
      <c r="B428" s="34"/>
      <c r="C428" s="34"/>
      <c r="D428" s="34"/>
      <c r="E428" s="34"/>
      <c r="F428" s="34"/>
      <c r="G428" s="34"/>
      <c r="H428" s="102"/>
      <c r="I428" s="102"/>
      <c r="J428" s="102"/>
      <c r="K428" s="102"/>
      <c r="L428" s="102"/>
      <c r="M428" s="102"/>
      <c r="N428" s="102"/>
      <c r="O428" s="102"/>
      <c r="P428" s="34"/>
      <c r="Q428" s="34"/>
      <c r="R428" s="34"/>
      <c r="S428" s="34"/>
      <c r="T428" s="34"/>
      <c r="U428" s="34"/>
      <c r="V428" s="102"/>
      <c r="W428" s="102"/>
      <c r="X428" s="102"/>
      <c r="Y428" s="102"/>
      <c r="Z428" s="102"/>
      <c r="AA428" s="102"/>
      <c r="AB428" s="102"/>
      <c r="AC428" s="102"/>
      <c r="AD428" s="102"/>
      <c r="AE428" s="102"/>
      <c r="AF428" s="102"/>
      <c r="AG428" s="102"/>
      <c r="AH428" s="102"/>
      <c r="AI428" s="102"/>
      <c r="AJ428" s="102"/>
      <c r="AK428" s="102"/>
      <c r="AL428" s="102"/>
      <c r="AM428" s="102"/>
      <c r="AN428" s="102"/>
      <c r="AO428" s="102"/>
      <c r="AP428" s="102"/>
      <c r="AQ428" s="102"/>
      <c r="AR428" s="102"/>
      <c r="AS428" s="102"/>
      <c r="AT428" s="102"/>
      <c r="AU428" s="102"/>
      <c r="AV428" s="102"/>
      <c r="AW428" s="102"/>
      <c r="AX428" s="102"/>
      <c r="AY428" s="102"/>
      <c r="AZ428" s="102"/>
      <c r="BA428" s="102"/>
      <c r="BB428" s="102"/>
      <c r="BC428" s="102"/>
      <c r="BD428" s="102"/>
      <c r="BE428" s="102"/>
      <c r="BF428" s="102"/>
      <c r="BG428" s="102"/>
      <c r="BH428" s="102"/>
      <c r="BI428" s="102"/>
      <c r="BJ428" s="102"/>
      <c r="BK428" s="102"/>
      <c r="BL428" s="102"/>
      <c r="BM428" s="102"/>
      <c r="BN428" s="102"/>
      <c r="BO428" s="102"/>
      <c r="BP428" s="102"/>
      <c r="BQ428" s="102"/>
      <c r="BR428" s="102"/>
      <c r="BS428" s="102"/>
      <c r="BT428" s="102"/>
    </row>
    <row r="429" spans="1:72">
      <c r="A429" s="34"/>
      <c r="B429" s="34"/>
      <c r="C429" s="34"/>
      <c r="D429" s="34"/>
      <c r="E429" s="34"/>
      <c r="F429" s="34"/>
      <c r="G429" s="34"/>
      <c r="H429" s="102"/>
      <c r="I429" s="102"/>
      <c r="J429" s="102"/>
      <c r="K429" s="102"/>
      <c r="L429" s="102"/>
      <c r="M429" s="102"/>
      <c r="N429" s="102"/>
      <c r="O429" s="102"/>
      <c r="P429" s="34"/>
      <c r="Q429" s="34"/>
      <c r="R429" s="34"/>
      <c r="S429" s="34"/>
      <c r="T429" s="34"/>
      <c r="U429" s="34"/>
      <c r="V429" s="102"/>
      <c r="W429" s="102"/>
      <c r="X429" s="102"/>
      <c r="Y429" s="102"/>
      <c r="Z429" s="102"/>
      <c r="AA429" s="102"/>
      <c r="AB429" s="102"/>
      <c r="AC429" s="102"/>
      <c r="AD429" s="102"/>
      <c r="AE429" s="102"/>
      <c r="AF429" s="102"/>
      <c r="AG429" s="102"/>
      <c r="AH429" s="102"/>
      <c r="AI429" s="102"/>
      <c r="AJ429" s="102"/>
      <c r="AK429" s="102"/>
      <c r="AL429" s="102"/>
      <c r="AM429" s="102"/>
      <c r="AN429" s="102"/>
      <c r="AO429" s="102"/>
      <c r="AP429" s="102"/>
      <c r="AQ429" s="102"/>
      <c r="AR429" s="102"/>
      <c r="AS429" s="102"/>
      <c r="AT429" s="102"/>
      <c r="AU429" s="102"/>
      <c r="AV429" s="102"/>
      <c r="AW429" s="102"/>
      <c r="AX429" s="102"/>
      <c r="AY429" s="102"/>
      <c r="AZ429" s="102"/>
      <c r="BA429" s="102"/>
      <c r="BB429" s="102"/>
      <c r="BC429" s="102"/>
      <c r="BD429" s="102"/>
      <c r="BE429" s="102"/>
      <c r="BF429" s="102"/>
      <c r="BG429" s="102"/>
      <c r="BH429" s="102"/>
      <c r="BI429" s="102"/>
      <c r="BJ429" s="102"/>
      <c r="BK429" s="102"/>
      <c r="BL429" s="102"/>
      <c r="BM429" s="102"/>
      <c r="BN429" s="102"/>
      <c r="BO429" s="102"/>
      <c r="BP429" s="102"/>
      <c r="BQ429" s="102"/>
      <c r="BR429" s="102"/>
      <c r="BS429" s="102"/>
      <c r="BT429" s="102"/>
    </row>
    <row r="430" spans="1:72">
      <c r="A430" s="34"/>
      <c r="B430" s="34"/>
      <c r="C430" s="34"/>
      <c r="D430" s="34"/>
      <c r="E430" s="34"/>
      <c r="F430" s="34"/>
      <c r="G430" s="34"/>
      <c r="H430" s="102"/>
      <c r="I430" s="102"/>
      <c r="J430" s="102"/>
      <c r="K430" s="102"/>
      <c r="L430" s="102"/>
      <c r="M430" s="102"/>
      <c r="N430" s="102"/>
      <c r="O430" s="102"/>
      <c r="P430" s="34"/>
      <c r="Q430" s="34"/>
      <c r="R430" s="34"/>
      <c r="S430" s="34"/>
      <c r="T430" s="34"/>
      <c r="U430" s="34"/>
      <c r="V430" s="102"/>
      <c r="W430" s="102"/>
      <c r="X430" s="102"/>
      <c r="Y430" s="102"/>
      <c r="Z430" s="102"/>
      <c r="AA430" s="102"/>
      <c r="AB430" s="102"/>
      <c r="AC430" s="102"/>
      <c r="AD430" s="102"/>
      <c r="AE430" s="102"/>
      <c r="AF430" s="102"/>
      <c r="AG430" s="102"/>
      <c r="AH430" s="102"/>
      <c r="AI430" s="102"/>
      <c r="AJ430" s="102"/>
      <c r="AK430" s="102"/>
      <c r="AL430" s="102"/>
      <c r="AM430" s="102"/>
      <c r="AN430" s="102"/>
      <c r="AO430" s="102"/>
      <c r="AP430" s="102"/>
      <c r="AQ430" s="102"/>
      <c r="AR430" s="102"/>
      <c r="AS430" s="102"/>
      <c r="AT430" s="102"/>
      <c r="AU430" s="102"/>
      <c r="AV430" s="102"/>
      <c r="AW430" s="102"/>
      <c r="AX430" s="102"/>
      <c r="AY430" s="102"/>
      <c r="AZ430" s="102"/>
      <c r="BA430" s="102"/>
      <c r="BB430" s="102"/>
      <c r="BC430" s="102"/>
      <c r="BD430" s="102"/>
      <c r="BE430" s="102"/>
      <c r="BF430" s="102"/>
      <c r="BG430" s="102"/>
      <c r="BH430" s="102"/>
      <c r="BI430" s="102"/>
      <c r="BJ430" s="102"/>
      <c r="BK430" s="102"/>
      <c r="BL430" s="102"/>
      <c r="BM430" s="102"/>
      <c r="BN430" s="102"/>
      <c r="BO430" s="102"/>
      <c r="BP430" s="102"/>
      <c r="BQ430" s="102"/>
      <c r="BR430" s="102"/>
      <c r="BS430" s="102"/>
      <c r="BT430" s="102"/>
    </row>
    <row r="431" spans="1:72">
      <c r="A431" s="34"/>
      <c r="B431" s="34"/>
      <c r="C431" s="34"/>
      <c r="D431" s="34"/>
      <c r="E431" s="34"/>
      <c r="F431" s="34"/>
      <c r="G431" s="34"/>
      <c r="H431" s="102"/>
      <c r="I431" s="102"/>
      <c r="J431" s="102"/>
      <c r="K431" s="102"/>
      <c r="L431" s="102"/>
      <c r="M431" s="102"/>
      <c r="N431" s="102"/>
      <c r="O431" s="102"/>
      <c r="P431" s="34"/>
      <c r="Q431" s="34"/>
      <c r="R431" s="34"/>
      <c r="S431" s="34"/>
      <c r="T431" s="34"/>
      <c r="U431" s="34"/>
      <c r="V431" s="102"/>
      <c r="W431" s="102"/>
      <c r="X431" s="102"/>
      <c r="Y431" s="102"/>
      <c r="Z431" s="102"/>
      <c r="AA431" s="102"/>
      <c r="AB431" s="102"/>
      <c r="AC431" s="102"/>
      <c r="AD431" s="102"/>
      <c r="AE431" s="102"/>
      <c r="AF431" s="102"/>
      <c r="AG431" s="102"/>
      <c r="AH431" s="102"/>
      <c r="AI431" s="102"/>
      <c r="AJ431" s="102"/>
      <c r="AK431" s="102"/>
      <c r="AL431" s="102"/>
      <c r="AM431" s="102"/>
      <c r="AN431" s="102"/>
      <c r="AO431" s="102"/>
      <c r="AP431" s="102"/>
      <c r="AQ431" s="102"/>
      <c r="AR431" s="102"/>
      <c r="AS431" s="102"/>
      <c r="AT431" s="102"/>
      <c r="AU431" s="102"/>
      <c r="AV431" s="102"/>
      <c r="AW431" s="102"/>
      <c r="AX431" s="102"/>
      <c r="AY431" s="102"/>
      <c r="AZ431" s="102"/>
      <c r="BA431" s="102"/>
      <c r="BB431" s="102"/>
      <c r="BC431" s="102"/>
      <c r="BD431" s="102"/>
      <c r="BE431" s="102"/>
      <c r="BF431" s="102"/>
      <c r="BG431" s="102"/>
      <c r="BH431" s="102"/>
      <c r="BI431" s="102"/>
      <c r="BJ431" s="102"/>
      <c r="BK431" s="102"/>
      <c r="BL431" s="102"/>
      <c r="BM431" s="102"/>
      <c r="BN431" s="102"/>
      <c r="BO431" s="102"/>
      <c r="BP431" s="102"/>
      <c r="BQ431" s="102"/>
      <c r="BR431" s="102"/>
      <c r="BS431" s="102"/>
      <c r="BT431" s="102"/>
    </row>
    <row r="432" spans="1:72">
      <c r="A432" s="34"/>
      <c r="B432" s="34"/>
      <c r="C432" s="34"/>
      <c r="D432" s="34"/>
      <c r="E432" s="34"/>
      <c r="F432" s="34"/>
      <c r="G432" s="34"/>
      <c r="H432" s="102"/>
      <c r="I432" s="102"/>
      <c r="J432" s="102"/>
      <c r="K432" s="102"/>
      <c r="L432" s="102"/>
      <c r="M432" s="102"/>
      <c r="N432" s="102"/>
      <c r="O432" s="102"/>
      <c r="P432" s="34"/>
      <c r="Q432" s="34"/>
      <c r="R432" s="34"/>
      <c r="S432" s="34"/>
      <c r="T432" s="34"/>
      <c r="U432" s="34"/>
      <c r="V432" s="102"/>
      <c r="W432" s="102"/>
      <c r="X432" s="102"/>
      <c r="Y432" s="102"/>
      <c r="Z432" s="102"/>
      <c r="AA432" s="102"/>
      <c r="AB432" s="102"/>
      <c r="AC432" s="102"/>
      <c r="AD432" s="102"/>
      <c r="AE432" s="102"/>
      <c r="AF432" s="102"/>
      <c r="AG432" s="102"/>
      <c r="AH432" s="102"/>
      <c r="AI432" s="102"/>
      <c r="AJ432" s="102"/>
      <c r="AK432" s="102"/>
      <c r="AL432" s="102"/>
      <c r="AM432" s="102"/>
      <c r="AN432" s="102"/>
      <c r="AO432" s="102"/>
      <c r="AP432" s="102"/>
      <c r="AQ432" s="102"/>
      <c r="AR432" s="102"/>
      <c r="AS432" s="102"/>
      <c r="AT432" s="102"/>
      <c r="AU432" s="102"/>
      <c r="AV432" s="102"/>
      <c r="AW432" s="102"/>
      <c r="AX432" s="102"/>
      <c r="AY432" s="102"/>
      <c r="AZ432" s="102"/>
      <c r="BA432" s="102"/>
      <c r="BB432" s="102"/>
      <c r="BC432" s="102"/>
      <c r="BD432" s="102"/>
      <c r="BE432" s="102"/>
      <c r="BF432" s="102"/>
      <c r="BG432" s="102"/>
      <c r="BH432" s="102"/>
      <c r="BI432" s="102"/>
      <c r="BJ432" s="102"/>
      <c r="BK432" s="102"/>
      <c r="BL432" s="102"/>
      <c r="BM432" s="102"/>
      <c r="BN432" s="102"/>
      <c r="BO432" s="102"/>
      <c r="BP432" s="102"/>
      <c r="BQ432" s="102"/>
      <c r="BR432" s="102"/>
      <c r="BS432" s="102"/>
      <c r="BT432" s="102"/>
    </row>
    <row r="433" spans="1:72">
      <c r="A433" s="34"/>
      <c r="B433" s="34"/>
      <c r="C433" s="34"/>
      <c r="D433" s="34"/>
      <c r="E433" s="34"/>
      <c r="F433" s="34"/>
      <c r="G433" s="34"/>
      <c r="H433" s="102"/>
      <c r="I433" s="102"/>
      <c r="J433" s="102"/>
      <c r="K433" s="102"/>
      <c r="L433" s="102"/>
      <c r="M433" s="102"/>
      <c r="N433" s="102"/>
      <c r="O433" s="102"/>
      <c r="P433" s="34"/>
      <c r="Q433" s="34"/>
      <c r="R433" s="34"/>
      <c r="S433" s="34"/>
      <c r="T433" s="34"/>
      <c r="U433" s="34"/>
      <c r="V433" s="102"/>
      <c r="W433" s="102"/>
      <c r="X433" s="102"/>
      <c r="Y433" s="102"/>
      <c r="Z433" s="102"/>
      <c r="AA433" s="102"/>
      <c r="AB433" s="102"/>
      <c r="AC433" s="102"/>
      <c r="AD433" s="102"/>
      <c r="AE433" s="102"/>
      <c r="AF433" s="102"/>
      <c r="AG433" s="102"/>
      <c r="AH433" s="102"/>
      <c r="AI433" s="102"/>
      <c r="AJ433" s="102"/>
      <c r="AK433" s="102"/>
      <c r="AL433" s="102"/>
      <c r="AM433" s="102"/>
      <c r="AN433" s="102"/>
      <c r="AO433" s="102"/>
      <c r="AP433" s="102"/>
      <c r="AQ433" s="102"/>
      <c r="AR433" s="102"/>
      <c r="AS433" s="102"/>
      <c r="AT433" s="102"/>
      <c r="AU433" s="102"/>
      <c r="AV433" s="102"/>
      <c r="AW433" s="102"/>
      <c r="AX433" s="102"/>
      <c r="AY433" s="102"/>
      <c r="AZ433" s="102"/>
      <c r="BA433" s="102"/>
      <c r="BB433" s="102"/>
      <c r="BC433" s="102"/>
      <c r="BD433" s="102"/>
      <c r="BE433" s="102"/>
      <c r="BF433" s="102"/>
      <c r="BG433" s="102"/>
      <c r="BH433" s="102"/>
      <c r="BI433" s="102"/>
      <c r="BJ433" s="102"/>
      <c r="BK433" s="102"/>
      <c r="BL433" s="102"/>
      <c r="BM433" s="102"/>
      <c r="BN433" s="102"/>
      <c r="BO433" s="102"/>
      <c r="BP433" s="102"/>
      <c r="BQ433" s="102"/>
      <c r="BR433" s="102"/>
      <c r="BS433" s="102"/>
      <c r="BT433" s="102"/>
    </row>
    <row r="434" spans="1:72">
      <c r="A434" s="34"/>
      <c r="B434" s="34"/>
      <c r="C434" s="34"/>
      <c r="D434" s="34"/>
      <c r="E434" s="34"/>
      <c r="F434" s="34"/>
      <c r="G434" s="34"/>
      <c r="H434" s="102"/>
      <c r="I434" s="102"/>
      <c r="J434" s="102"/>
      <c r="K434" s="102"/>
      <c r="L434" s="102"/>
      <c r="M434" s="102"/>
      <c r="N434" s="102"/>
      <c r="O434" s="102"/>
      <c r="P434" s="34"/>
      <c r="Q434" s="34"/>
      <c r="R434" s="34"/>
      <c r="S434" s="34"/>
      <c r="T434" s="34"/>
      <c r="U434" s="34"/>
      <c r="V434" s="102"/>
      <c r="W434" s="102"/>
      <c r="X434" s="102"/>
      <c r="Y434" s="102"/>
      <c r="Z434" s="102"/>
      <c r="AA434" s="102"/>
      <c r="AB434" s="102"/>
      <c r="AC434" s="102"/>
      <c r="AD434" s="102"/>
      <c r="AE434" s="102"/>
      <c r="AF434" s="102"/>
      <c r="AG434" s="102"/>
      <c r="AH434" s="102"/>
      <c r="AI434" s="102"/>
      <c r="AJ434" s="102"/>
      <c r="AK434" s="102"/>
      <c r="AL434" s="102"/>
      <c r="AM434" s="102"/>
      <c r="AN434" s="102"/>
      <c r="AO434" s="102"/>
      <c r="AP434" s="102"/>
      <c r="AQ434" s="102"/>
      <c r="AR434" s="102"/>
      <c r="AS434" s="102"/>
      <c r="AT434" s="102"/>
      <c r="AU434" s="102"/>
      <c r="AV434" s="102"/>
      <c r="AW434" s="102"/>
      <c r="AX434" s="102"/>
      <c r="AY434" s="102"/>
      <c r="AZ434" s="102"/>
      <c r="BA434" s="102"/>
      <c r="BB434" s="102"/>
      <c r="BC434" s="102"/>
      <c r="BD434" s="102"/>
      <c r="BE434" s="102"/>
      <c r="BF434" s="102"/>
      <c r="BG434" s="102"/>
      <c r="BH434" s="102"/>
      <c r="BI434" s="102"/>
      <c r="BJ434" s="102"/>
      <c r="BK434" s="102"/>
      <c r="BL434" s="102"/>
      <c r="BM434" s="102"/>
      <c r="BN434" s="102"/>
      <c r="BO434" s="102"/>
      <c r="BP434" s="102"/>
      <c r="BQ434" s="102"/>
      <c r="BR434" s="102"/>
      <c r="BS434" s="102"/>
      <c r="BT434" s="102"/>
    </row>
    <row r="435" spans="1:72">
      <c r="A435" s="34"/>
      <c r="B435" s="34"/>
      <c r="C435" s="34"/>
      <c r="D435" s="34"/>
      <c r="E435" s="34"/>
      <c r="F435" s="34"/>
      <c r="G435" s="34"/>
      <c r="H435" s="102"/>
      <c r="I435" s="102"/>
      <c r="J435" s="102"/>
      <c r="K435" s="102"/>
      <c r="L435" s="102"/>
      <c r="M435" s="102"/>
      <c r="N435" s="102"/>
      <c r="O435" s="102"/>
      <c r="P435" s="34"/>
      <c r="Q435" s="34"/>
      <c r="R435" s="34"/>
      <c r="S435" s="34"/>
      <c r="T435" s="34"/>
      <c r="U435" s="34"/>
      <c r="V435" s="102"/>
      <c r="W435" s="102"/>
      <c r="X435" s="102"/>
      <c r="Y435" s="102"/>
      <c r="Z435" s="102"/>
      <c r="AA435" s="102"/>
      <c r="AB435" s="102"/>
      <c r="AC435" s="102"/>
      <c r="AD435" s="102"/>
      <c r="AE435" s="102"/>
      <c r="AF435" s="102"/>
      <c r="AG435" s="102"/>
      <c r="AH435" s="102"/>
      <c r="AI435" s="102"/>
      <c r="AJ435" s="102"/>
      <c r="AK435" s="102"/>
      <c r="AL435" s="102"/>
      <c r="AM435" s="102"/>
      <c r="AN435" s="102"/>
      <c r="AO435" s="102"/>
      <c r="AP435" s="102"/>
      <c r="AQ435" s="102"/>
      <c r="AR435" s="102"/>
      <c r="AS435" s="102"/>
      <c r="AT435" s="102"/>
      <c r="AU435" s="102"/>
      <c r="AV435" s="102"/>
      <c r="AW435" s="102"/>
      <c r="AX435" s="102"/>
      <c r="AY435" s="102"/>
      <c r="AZ435" s="102"/>
      <c r="BA435" s="102"/>
      <c r="BB435" s="102"/>
      <c r="BC435" s="102"/>
      <c r="BD435" s="102"/>
      <c r="BE435" s="102"/>
      <c r="BF435" s="102"/>
      <c r="BG435" s="102"/>
      <c r="BH435" s="102"/>
      <c r="BI435" s="102"/>
      <c r="BJ435" s="102"/>
      <c r="BK435" s="102"/>
      <c r="BL435" s="102"/>
      <c r="BM435" s="102"/>
      <c r="BN435" s="102"/>
      <c r="BO435" s="102"/>
      <c r="BP435" s="102"/>
      <c r="BQ435" s="102"/>
      <c r="BR435" s="102"/>
      <c r="BS435" s="102"/>
      <c r="BT435" s="102"/>
    </row>
    <row r="436" spans="1:72">
      <c r="A436" s="34"/>
      <c r="B436" s="34"/>
      <c r="C436" s="34"/>
      <c r="D436" s="34"/>
      <c r="E436" s="34"/>
      <c r="F436" s="34"/>
      <c r="G436" s="34"/>
      <c r="H436" s="102"/>
      <c r="I436" s="102"/>
      <c r="J436" s="102"/>
      <c r="K436" s="102"/>
      <c r="L436" s="102"/>
      <c r="M436" s="102"/>
      <c r="N436" s="102"/>
      <c r="O436" s="102"/>
      <c r="P436" s="34"/>
      <c r="Q436" s="34"/>
      <c r="R436" s="34"/>
      <c r="S436" s="34"/>
      <c r="T436" s="34"/>
      <c r="U436" s="34"/>
      <c r="V436" s="102"/>
      <c r="W436" s="102"/>
      <c r="X436" s="102"/>
      <c r="Y436" s="102"/>
      <c r="Z436" s="102"/>
      <c r="AA436" s="102"/>
      <c r="AB436" s="102"/>
      <c r="AC436" s="102"/>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c r="BI436" s="102"/>
      <c r="BJ436" s="102"/>
      <c r="BK436" s="102"/>
      <c r="BL436" s="102"/>
      <c r="BM436" s="102"/>
      <c r="BN436" s="102"/>
      <c r="BO436" s="102"/>
      <c r="BP436" s="102"/>
      <c r="BQ436" s="102"/>
      <c r="BR436" s="102"/>
      <c r="BS436" s="102"/>
      <c r="BT436" s="102"/>
    </row>
    <row r="437" spans="1:72">
      <c r="A437" s="34"/>
      <c r="B437" s="34"/>
      <c r="C437" s="34"/>
      <c r="D437" s="34"/>
      <c r="E437" s="34"/>
      <c r="F437" s="34"/>
      <c r="G437" s="34"/>
      <c r="H437" s="102"/>
      <c r="I437" s="102"/>
      <c r="J437" s="102"/>
      <c r="K437" s="102"/>
      <c r="L437" s="102"/>
      <c r="M437" s="102"/>
      <c r="N437" s="102"/>
      <c r="O437" s="102"/>
      <c r="P437" s="34"/>
      <c r="Q437" s="34"/>
      <c r="R437" s="34"/>
      <c r="S437" s="34"/>
      <c r="T437" s="34"/>
      <c r="U437" s="34"/>
      <c r="V437" s="102"/>
      <c r="W437" s="102"/>
      <c r="X437" s="102"/>
      <c r="Y437" s="102"/>
      <c r="Z437" s="102"/>
      <c r="AA437" s="102"/>
      <c r="AB437" s="102"/>
      <c r="AC437" s="102"/>
      <c r="AD437" s="102"/>
      <c r="AE437" s="102"/>
      <c r="AF437" s="102"/>
      <c r="AG437" s="102"/>
      <c r="AH437" s="102"/>
      <c r="AI437" s="102"/>
      <c r="AJ437" s="102"/>
      <c r="AK437" s="102"/>
      <c r="AL437" s="102"/>
      <c r="AM437" s="102"/>
      <c r="AN437" s="102"/>
      <c r="AO437" s="102"/>
      <c r="AP437" s="102"/>
      <c r="AQ437" s="102"/>
      <c r="AR437" s="102"/>
      <c r="AS437" s="102"/>
      <c r="AT437" s="102"/>
      <c r="AU437" s="102"/>
      <c r="AV437" s="102"/>
      <c r="AW437" s="102"/>
      <c r="AX437" s="102"/>
      <c r="AY437" s="102"/>
      <c r="AZ437" s="102"/>
      <c r="BA437" s="102"/>
      <c r="BB437" s="102"/>
      <c r="BC437" s="102"/>
      <c r="BD437" s="102"/>
      <c r="BE437" s="102"/>
      <c r="BF437" s="102"/>
      <c r="BG437" s="102"/>
      <c r="BH437" s="102"/>
      <c r="BI437" s="102"/>
      <c r="BJ437" s="102"/>
      <c r="BK437" s="102"/>
      <c r="BL437" s="102"/>
      <c r="BM437" s="102"/>
      <c r="BN437" s="102"/>
      <c r="BO437" s="102"/>
      <c r="BP437" s="102"/>
      <c r="BQ437" s="102"/>
      <c r="BR437" s="102"/>
      <c r="BS437" s="102"/>
      <c r="BT437" s="102"/>
    </row>
    <row r="438" spans="1:72">
      <c r="A438" s="34"/>
      <c r="B438" s="34"/>
      <c r="C438" s="34"/>
      <c r="D438" s="34"/>
      <c r="E438" s="34"/>
      <c r="F438" s="34"/>
      <c r="G438" s="34"/>
      <c r="H438" s="102"/>
      <c r="I438" s="102"/>
      <c r="J438" s="102"/>
      <c r="K438" s="102"/>
      <c r="L438" s="102"/>
      <c r="M438" s="102"/>
      <c r="N438" s="102"/>
      <c r="O438" s="102"/>
      <c r="P438" s="34"/>
      <c r="Q438" s="34"/>
      <c r="R438" s="34"/>
      <c r="S438" s="34"/>
      <c r="T438" s="34"/>
      <c r="U438" s="34"/>
      <c r="V438" s="102"/>
      <c r="W438" s="102"/>
      <c r="X438" s="102"/>
      <c r="Y438" s="102"/>
      <c r="Z438" s="102"/>
      <c r="AA438" s="102"/>
      <c r="AB438" s="102"/>
      <c r="AC438" s="102"/>
      <c r="AD438" s="102"/>
      <c r="AE438" s="102"/>
      <c r="AF438" s="102"/>
      <c r="AG438" s="102"/>
      <c r="AH438" s="102"/>
      <c r="AI438" s="102"/>
      <c r="AJ438" s="102"/>
      <c r="AK438" s="102"/>
      <c r="AL438" s="102"/>
      <c r="AM438" s="102"/>
      <c r="AN438" s="102"/>
      <c r="AO438" s="102"/>
      <c r="AP438" s="102"/>
      <c r="AQ438" s="102"/>
      <c r="AR438" s="102"/>
      <c r="AS438" s="102"/>
      <c r="AT438" s="102"/>
      <c r="AU438" s="102"/>
      <c r="AV438" s="102"/>
      <c r="AW438" s="102"/>
      <c r="AX438" s="102"/>
      <c r="AY438" s="102"/>
      <c r="AZ438" s="102"/>
      <c r="BA438" s="102"/>
      <c r="BB438" s="102"/>
      <c r="BC438" s="102"/>
      <c r="BD438" s="102"/>
      <c r="BE438" s="102"/>
      <c r="BF438" s="102"/>
      <c r="BG438" s="102"/>
      <c r="BH438" s="102"/>
      <c r="BI438" s="102"/>
      <c r="BJ438" s="102"/>
      <c r="BK438" s="102"/>
      <c r="BL438" s="102"/>
      <c r="BM438" s="102"/>
      <c r="BN438" s="102"/>
      <c r="BO438" s="102"/>
      <c r="BP438" s="102"/>
      <c r="BQ438" s="102"/>
      <c r="BR438" s="102"/>
      <c r="BS438" s="102"/>
      <c r="BT438" s="102"/>
    </row>
    <row r="439" spans="1:72">
      <c r="A439" s="34"/>
      <c r="B439" s="34"/>
      <c r="C439" s="34"/>
      <c r="D439" s="34"/>
      <c r="E439" s="34"/>
      <c r="F439" s="34"/>
      <c r="G439" s="34"/>
      <c r="H439" s="102"/>
      <c r="I439" s="102"/>
      <c r="J439" s="102"/>
      <c r="K439" s="102"/>
      <c r="L439" s="102"/>
      <c r="M439" s="102"/>
      <c r="N439" s="102"/>
      <c r="O439" s="102"/>
      <c r="P439" s="34"/>
      <c r="Q439" s="34"/>
      <c r="R439" s="34"/>
      <c r="S439" s="34"/>
      <c r="T439" s="34"/>
      <c r="U439" s="34"/>
      <c r="V439" s="102"/>
      <c r="W439" s="102"/>
      <c r="X439" s="102"/>
      <c r="Y439" s="102"/>
      <c r="Z439" s="102"/>
      <c r="AA439" s="102"/>
      <c r="AB439" s="102"/>
      <c r="AC439" s="102"/>
      <c r="AD439" s="102"/>
      <c r="AE439" s="102"/>
      <c r="AF439" s="102"/>
      <c r="AG439" s="102"/>
      <c r="AH439" s="102"/>
      <c r="AI439" s="102"/>
      <c r="AJ439" s="102"/>
      <c r="AK439" s="102"/>
      <c r="AL439" s="102"/>
      <c r="AM439" s="102"/>
      <c r="AN439" s="102"/>
      <c r="AO439" s="102"/>
      <c r="AP439" s="102"/>
      <c r="AQ439" s="102"/>
      <c r="AR439" s="102"/>
      <c r="AS439" s="102"/>
      <c r="AT439" s="102"/>
      <c r="AU439" s="102"/>
      <c r="AV439" s="102"/>
      <c r="AW439" s="102"/>
      <c r="AX439" s="102"/>
      <c r="AY439" s="102"/>
      <c r="AZ439" s="102"/>
      <c r="BA439" s="102"/>
      <c r="BB439" s="102"/>
      <c r="BC439" s="102"/>
      <c r="BD439" s="102"/>
      <c r="BE439" s="102"/>
      <c r="BF439" s="102"/>
      <c r="BG439" s="102"/>
      <c r="BH439" s="102"/>
      <c r="BI439" s="102"/>
      <c r="BJ439" s="102"/>
      <c r="BK439" s="102"/>
      <c r="BL439" s="102"/>
      <c r="BM439" s="102"/>
      <c r="BN439" s="102"/>
      <c r="BO439" s="102"/>
      <c r="BP439" s="102"/>
      <c r="BQ439" s="102"/>
      <c r="BR439" s="102"/>
      <c r="BS439" s="102"/>
      <c r="BT439" s="102"/>
    </row>
    <row r="440" spans="1:72">
      <c r="A440" s="34"/>
      <c r="B440" s="34"/>
      <c r="C440" s="34"/>
      <c r="D440" s="34"/>
      <c r="E440" s="34"/>
      <c r="F440" s="34"/>
      <c r="G440" s="34"/>
      <c r="H440" s="102"/>
      <c r="I440" s="102"/>
      <c r="J440" s="102"/>
      <c r="K440" s="102"/>
      <c r="L440" s="102"/>
      <c r="M440" s="102"/>
      <c r="N440" s="102"/>
      <c r="O440" s="102"/>
      <c r="P440" s="34"/>
      <c r="Q440" s="34"/>
      <c r="R440" s="34"/>
      <c r="S440" s="34"/>
      <c r="T440" s="34"/>
      <c r="U440" s="34"/>
      <c r="V440" s="102"/>
      <c r="W440" s="102"/>
      <c r="X440" s="102"/>
      <c r="Y440" s="102"/>
      <c r="Z440" s="102"/>
      <c r="AA440" s="102"/>
      <c r="AB440" s="102"/>
      <c r="AC440" s="102"/>
      <c r="AD440" s="102"/>
      <c r="AE440" s="102"/>
      <c r="AF440" s="102"/>
      <c r="AG440" s="102"/>
      <c r="AH440" s="102"/>
      <c r="AI440" s="102"/>
      <c r="AJ440" s="102"/>
      <c r="AK440" s="102"/>
      <c r="AL440" s="102"/>
      <c r="AM440" s="102"/>
      <c r="AN440" s="102"/>
      <c r="AO440" s="102"/>
      <c r="AP440" s="102"/>
      <c r="AQ440" s="102"/>
      <c r="AR440" s="102"/>
      <c r="AS440" s="102"/>
      <c r="AT440" s="102"/>
      <c r="AU440" s="102"/>
      <c r="AV440" s="102"/>
      <c r="AW440" s="102"/>
      <c r="AX440" s="102"/>
      <c r="AY440" s="102"/>
      <c r="AZ440" s="102"/>
      <c r="BA440" s="102"/>
      <c r="BB440" s="102"/>
      <c r="BC440" s="102"/>
      <c r="BD440" s="102"/>
      <c r="BE440" s="102"/>
      <c r="BF440" s="102"/>
      <c r="BG440" s="102"/>
      <c r="BH440" s="102"/>
      <c r="BI440" s="102"/>
      <c r="BJ440" s="102"/>
      <c r="BK440" s="102"/>
      <c r="BL440" s="102"/>
      <c r="BM440" s="102"/>
      <c r="BN440" s="102"/>
      <c r="BO440" s="102"/>
      <c r="BP440" s="102"/>
      <c r="BQ440" s="102"/>
      <c r="BR440" s="102"/>
      <c r="BS440" s="102"/>
      <c r="BT440" s="102"/>
    </row>
    <row r="441" spans="1:72">
      <c r="A441" s="34"/>
      <c r="B441" s="34"/>
      <c r="C441" s="34"/>
      <c r="D441" s="34"/>
      <c r="E441" s="34"/>
      <c r="F441" s="34"/>
      <c r="G441" s="34"/>
      <c r="H441" s="102"/>
      <c r="I441" s="102"/>
      <c r="J441" s="102"/>
      <c r="K441" s="102"/>
      <c r="L441" s="102"/>
      <c r="M441" s="102"/>
      <c r="N441" s="102"/>
      <c r="O441" s="102"/>
      <c r="P441" s="34"/>
      <c r="Q441" s="34"/>
      <c r="R441" s="34"/>
      <c r="S441" s="34"/>
      <c r="T441" s="34"/>
      <c r="U441" s="34"/>
      <c r="V441" s="102"/>
      <c r="W441" s="102"/>
      <c r="X441" s="102"/>
      <c r="Y441" s="102"/>
      <c r="Z441" s="102"/>
      <c r="AA441" s="102"/>
      <c r="AB441" s="102"/>
      <c r="AC441" s="102"/>
      <c r="AD441" s="102"/>
      <c r="AE441" s="102"/>
      <c r="AF441" s="102"/>
      <c r="AG441" s="102"/>
      <c r="AH441" s="102"/>
      <c r="AI441" s="102"/>
      <c r="AJ441" s="102"/>
      <c r="AK441" s="102"/>
      <c r="AL441" s="102"/>
      <c r="AM441" s="102"/>
      <c r="AN441" s="102"/>
      <c r="AO441" s="102"/>
      <c r="AP441" s="102"/>
      <c r="AQ441" s="102"/>
      <c r="AR441" s="102"/>
      <c r="AS441" s="102"/>
      <c r="AT441" s="102"/>
      <c r="AU441" s="102"/>
      <c r="AV441" s="102"/>
      <c r="AW441" s="102"/>
      <c r="AX441" s="102"/>
      <c r="AY441" s="102"/>
      <c r="AZ441" s="102"/>
      <c r="BA441" s="102"/>
      <c r="BB441" s="102"/>
      <c r="BC441" s="102"/>
      <c r="BD441" s="102"/>
      <c r="BE441" s="102"/>
      <c r="BF441" s="102"/>
      <c r="BG441" s="102"/>
      <c r="BH441" s="102"/>
      <c r="BI441" s="102"/>
      <c r="BJ441" s="102"/>
      <c r="BK441" s="102"/>
      <c r="BL441" s="102"/>
      <c r="BM441" s="102"/>
      <c r="BN441" s="102"/>
      <c r="BO441" s="102"/>
      <c r="BP441" s="102"/>
      <c r="BQ441" s="102"/>
      <c r="BR441" s="102"/>
      <c r="BS441" s="102"/>
      <c r="BT441" s="102"/>
    </row>
    <row r="442" spans="1:72">
      <c r="A442" s="34"/>
      <c r="B442" s="34"/>
      <c r="C442" s="34"/>
      <c r="D442" s="34"/>
      <c r="E442" s="34"/>
      <c r="F442" s="34"/>
      <c r="G442" s="34"/>
      <c r="H442" s="102"/>
      <c r="I442" s="102"/>
      <c r="J442" s="102"/>
      <c r="K442" s="102"/>
      <c r="L442" s="102"/>
      <c r="M442" s="102"/>
      <c r="N442" s="102"/>
      <c r="O442" s="102"/>
      <c r="P442" s="34"/>
      <c r="Q442" s="34"/>
      <c r="R442" s="34"/>
      <c r="S442" s="34"/>
      <c r="T442" s="34"/>
      <c r="U442" s="34"/>
      <c r="V442" s="102"/>
      <c r="W442" s="102"/>
      <c r="X442" s="102"/>
      <c r="Y442" s="102"/>
      <c r="Z442" s="102"/>
      <c r="AA442" s="102"/>
      <c r="AB442" s="102"/>
      <c r="AC442" s="102"/>
      <c r="AD442" s="102"/>
      <c r="AE442" s="102"/>
      <c r="AF442" s="102"/>
      <c r="AG442" s="102"/>
      <c r="AH442" s="102"/>
      <c r="AI442" s="102"/>
      <c r="AJ442" s="102"/>
      <c r="AK442" s="102"/>
      <c r="AL442" s="102"/>
      <c r="AM442" s="102"/>
      <c r="AN442" s="102"/>
      <c r="AO442" s="102"/>
      <c r="AP442" s="102"/>
      <c r="AQ442" s="102"/>
      <c r="AR442" s="102"/>
      <c r="AS442" s="102"/>
      <c r="AT442" s="102"/>
      <c r="AU442" s="102"/>
      <c r="AV442" s="102"/>
      <c r="AW442" s="102"/>
      <c r="AX442" s="102"/>
      <c r="AY442" s="102"/>
      <c r="AZ442" s="102"/>
      <c r="BA442" s="102"/>
      <c r="BB442" s="102"/>
      <c r="BC442" s="102"/>
      <c r="BD442" s="102"/>
      <c r="BE442" s="102"/>
      <c r="BF442" s="102"/>
      <c r="BG442" s="102"/>
      <c r="BH442" s="102"/>
      <c r="BI442" s="102"/>
      <c r="BJ442" s="102"/>
      <c r="BK442" s="102"/>
      <c r="BL442" s="102"/>
      <c r="BM442" s="102"/>
      <c r="BN442" s="102"/>
      <c r="BO442" s="102"/>
      <c r="BP442" s="102"/>
      <c r="BQ442" s="102"/>
      <c r="BR442" s="102"/>
      <c r="BS442" s="102"/>
      <c r="BT442" s="102"/>
    </row>
    <row r="443" spans="1:72">
      <c r="A443" s="34"/>
      <c r="B443" s="34"/>
      <c r="C443" s="34"/>
      <c r="D443" s="34"/>
      <c r="E443" s="34"/>
      <c r="F443" s="34"/>
      <c r="G443" s="34"/>
      <c r="H443" s="102"/>
      <c r="I443" s="102"/>
      <c r="J443" s="102"/>
      <c r="K443" s="102"/>
      <c r="L443" s="102"/>
      <c r="M443" s="102"/>
      <c r="N443" s="102"/>
      <c r="O443" s="102"/>
      <c r="P443" s="34"/>
      <c r="Q443" s="34"/>
      <c r="R443" s="34"/>
      <c r="S443" s="34"/>
      <c r="T443" s="34"/>
      <c r="U443" s="34"/>
      <c r="V443" s="102"/>
      <c r="W443" s="102"/>
      <c r="X443" s="102"/>
      <c r="Y443" s="102"/>
      <c r="Z443" s="102"/>
      <c r="AA443" s="102"/>
      <c r="AB443" s="102"/>
      <c r="AC443" s="102"/>
      <c r="AD443" s="102"/>
      <c r="AE443" s="102"/>
      <c r="AF443" s="102"/>
      <c r="AG443" s="102"/>
      <c r="AH443" s="102"/>
      <c r="AI443" s="102"/>
      <c r="AJ443" s="102"/>
      <c r="AK443" s="102"/>
      <c r="AL443" s="102"/>
      <c r="AM443" s="102"/>
      <c r="AN443" s="102"/>
      <c r="AO443" s="102"/>
      <c r="AP443" s="102"/>
      <c r="AQ443" s="102"/>
      <c r="AR443" s="102"/>
      <c r="AS443" s="102"/>
      <c r="AT443" s="102"/>
      <c r="AU443" s="102"/>
      <c r="AV443" s="102"/>
      <c r="AW443" s="102"/>
      <c r="AX443" s="102"/>
      <c r="AY443" s="102"/>
      <c r="AZ443" s="102"/>
      <c r="BA443" s="102"/>
      <c r="BB443" s="102"/>
      <c r="BC443" s="102"/>
      <c r="BD443" s="102"/>
      <c r="BE443" s="102"/>
      <c r="BF443" s="102"/>
      <c r="BG443" s="102"/>
      <c r="BH443" s="102"/>
      <c r="BI443" s="102"/>
      <c r="BJ443" s="102"/>
      <c r="BK443" s="102"/>
      <c r="BL443" s="102"/>
      <c r="BM443" s="102"/>
      <c r="BN443" s="102"/>
      <c r="BO443" s="102"/>
      <c r="BP443" s="102"/>
      <c r="BQ443" s="102"/>
      <c r="BR443" s="102"/>
      <c r="BS443" s="102"/>
      <c r="BT443" s="102"/>
    </row>
    <row r="444" spans="1:72">
      <c r="A444" s="34"/>
      <c r="B444" s="34"/>
      <c r="C444" s="34"/>
      <c r="D444" s="34"/>
      <c r="E444" s="34"/>
      <c r="F444" s="34"/>
      <c r="G444" s="34"/>
      <c r="H444" s="102"/>
      <c r="I444" s="102"/>
      <c r="J444" s="102"/>
      <c r="K444" s="102"/>
      <c r="L444" s="102"/>
      <c r="M444" s="102"/>
      <c r="N444" s="102"/>
      <c r="O444" s="102"/>
      <c r="P444" s="34"/>
      <c r="Q444" s="34"/>
      <c r="R444" s="34"/>
      <c r="S444" s="34"/>
      <c r="T444" s="34"/>
      <c r="U444" s="34"/>
      <c r="V444" s="102"/>
      <c r="W444" s="102"/>
      <c r="X444" s="102"/>
      <c r="Y444" s="102"/>
      <c r="Z444" s="102"/>
      <c r="AA444" s="102"/>
      <c r="AB444" s="102"/>
      <c r="AC444" s="102"/>
      <c r="AD444" s="102"/>
      <c r="AE444" s="102"/>
      <c r="AF444" s="102"/>
      <c r="AG444" s="102"/>
      <c r="AH444" s="102"/>
      <c r="AI444" s="102"/>
      <c r="AJ444" s="102"/>
      <c r="AK444" s="102"/>
      <c r="AL444" s="102"/>
      <c r="AM444" s="102"/>
      <c r="AN444" s="102"/>
      <c r="AO444" s="102"/>
      <c r="AP444" s="102"/>
      <c r="AQ444" s="102"/>
      <c r="AR444" s="102"/>
      <c r="AS444" s="102"/>
      <c r="AT444" s="102"/>
      <c r="AU444" s="102"/>
      <c r="AV444" s="102"/>
      <c r="AW444" s="102"/>
      <c r="AX444" s="102"/>
      <c r="AY444" s="102"/>
      <c r="AZ444" s="102"/>
      <c r="BA444" s="102"/>
      <c r="BB444" s="102"/>
      <c r="BC444" s="102"/>
      <c r="BD444" s="102"/>
      <c r="BE444" s="102"/>
      <c r="BF444" s="102"/>
      <c r="BG444" s="102"/>
      <c r="BH444" s="102"/>
      <c r="BI444" s="102"/>
      <c r="BJ444" s="102"/>
      <c r="BK444" s="102"/>
      <c r="BL444" s="102"/>
      <c r="BM444" s="102"/>
      <c r="BN444" s="102"/>
      <c r="BO444" s="102"/>
      <c r="BP444" s="102"/>
      <c r="BQ444" s="102"/>
      <c r="BR444" s="102"/>
      <c r="BS444" s="102"/>
      <c r="BT444" s="102"/>
    </row>
    <row r="445" spans="1:72">
      <c r="A445" s="34"/>
      <c r="B445" s="34"/>
      <c r="C445" s="34"/>
      <c r="D445" s="34"/>
      <c r="E445" s="34"/>
      <c r="F445" s="34"/>
      <c r="G445" s="34"/>
      <c r="H445" s="102"/>
      <c r="I445" s="102"/>
      <c r="J445" s="102"/>
      <c r="K445" s="102"/>
      <c r="L445" s="102"/>
      <c r="M445" s="102"/>
      <c r="N445" s="102"/>
      <c r="O445" s="102"/>
      <c r="P445" s="34"/>
      <c r="Q445" s="34"/>
      <c r="R445" s="34"/>
      <c r="S445" s="34"/>
      <c r="T445" s="34"/>
      <c r="U445" s="34"/>
      <c r="V445" s="102"/>
      <c r="W445" s="102"/>
      <c r="X445" s="102"/>
      <c r="Y445" s="102"/>
      <c r="Z445" s="102"/>
      <c r="AA445" s="102"/>
      <c r="AB445" s="102"/>
      <c r="AC445" s="102"/>
      <c r="AD445" s="102"/>
      <c r="AE445" s="102"/>
      <c r="AF445" s="102"/>
      <c r="AG445" s="102"/>
      <c r="AH445" s="102"/>
      <c r="AI445" s="102"/>
      <c r="AJ445" s="102"/>
      <c r="AK445" s="102"/>
      <c r="AL445" s="102"/>
      <c r="AM445" s="102"/>
      <c r="AN445" s="102"/>
      <c r="AO445" s="102"/>
      <c r="AP445" s="102"/>
      <c r="AQ445" s="102"/>
      <c r="AR445" s="102"/>
      <c r="AS445" s="102"/>
      <c r="AT445" s="102"/>
      <c r="AU445" s="102"/>
      <c r="AV445" s="102"/>
      <c r="AW445" s="102"/>
      <c r="AX445" s="102"/>
      <c r="AY445" s="102"/>
      <c r="AZ445" s="102"/>
      <c r="BA445" s="102"/>
      <c r="BB445" s="102"/>
      <c r="BC445" s="102"/>
      <c r="BD445" s="102"/>
      <c r="BE445" s="102"/>
      <c r="BF445" s="102"/>
      <c r="BG445" s="102"/>
      <c r="BH445" s="102"/>
      <c r="BI445" s="102"/>
      <c r="BJ445" s="102"/>
      <c r="BK445" s="102"/>
      <c r="BL445" s="102"/>
      <c r="BM445" s="102"/>
      <c r="BN445" s="102"/>
      <c r="BO445" s="102"/>
      <c r="BP445" s="102"/>
      <c r="BQ445" s="102"/>
      <c r="BR445" s="102"/>
      <c r="BS445" s="102"/>
      <c r="BT445" s="102"/>
    </row>
    <row r="446" spans="1:72">
      <c r="A446" s="34"/>
      <c r="B446" s="34"/>
      <c r="C446" s="34"/>
      <c r="D446" s="34"/>
      <c r="E446" s="34"/>
      <c r="F446" s="34"/>
      <c r="G446" s="34"/>
      <c r="H446" s="102"/>
      <c r="I446" s="102"/>
      <c r="J446" s="102"/>
      <c r="K446" s="102"/>
      <c r="L446" s="102"/>
      <c r="M446" s="102"/>
      <c r="N446" s="102"/>
      <c r="O446" s="102"/>
      <c r="P446" s="34"/>
      <c r="Q446" s="34"/>
      <c r="R446" s="34"/>
      <c r="S446" s="34"/>
      <c r="T446" s="34"/>
      <c r="U446" s="34"/>
      <c r="V446" s="102"/>
      <c r="W446" s="102"/>
      <c r="X446" s="102"/>
      <c r="Y446" s="102"/>
      <c r="Z446" s="102"/>
      <c r="AA446" s="102"/>
      <c r="AB446" s="102"/>
      <c r="AC446" s="102"/>
      <c r="AD446" s="102"/>
      <c r="AE446" s="102"/>
      <c r="AF446" s="102"/>
      <c r="AG446" s="102"/>
      <c r="AH446" s="102"/>
      <c r="AI446" s="102"/>
      <c r="AJ446" s="102"/>
      <c r="AK446" s="102"/>
      <c r="AL446" s="102"/>
      <c r="AM446" s="102"/>
      <c r="AN446" s="102"/>
      <c r="AO446" s="102"/>
      <c r="AP446" s="102"/>
      <c r="AQ446" s="102"/>
      <c r="AR446" s="102"/>
      <c r="AS446" s="102"/>
      <c r="AT446" s="102"/>
      <c r="AU446" s="102"/>
      <c r="AV446" s="102"/>
      <c r="AW446" s="102"/>
      <c r="AX446" s="102"/>
      <c r="AY446" s="102"/>
      <c r="AZ446" s="102"/>
      <c r="BA446" s="102"/>
      <c r="BB446" s="102"/>
      <c r="BC446" s="102"/>
      <c r="BD446" s="102"/>
      <c r="BE446" s="102"/>
      <c r="BF446" s="102"/>
      <c r="BG446" s="102"/>
      <c r="BH446" s="102"/>
      <c r="BI446" s="102"/>
      <c r="BJ446" s="102"/>
      <c r="BK446" s="102"/>
      <c r="BL446" s="102"/>
      <c r="BM446" s="102"/>
      <c r="BN446" s="102"/>
      <c r="BO446" s="102"/>
      <c r="BP446" s="102"/>
      <c r="BQ446" s="102"/>
      <c r="BR446" s="102"/>
      <c r="BS446" s="102"/>
      <c r="BT446" s="102"/>
    </row>
    <row r="447" spans="1:72">
      <c r="A447" s="34"/>
      <c r="B447" s="34"/>
      <c r="C447" s="34"/>
      <c r="D447" s="34"/>
      <c r="E447" s="34"/>
      <c r="F447" s="34"/>
      <c r="G447" s="34"/>
      <c r="H447" s="102"/>
      <c r="I447" s="102"/>
      <c r="J447" s="102"/>
      <c r="K447" s="102"/>
      <c r="L447" s="102"/>
      <c r="M447" s="102"/>
      <c r="N447" s="102"/>
      <c r="O447" s="102"/>
      <c r="P447" s="34"/>
      <c r="Q447" s="34"/>
      <c r="R447" s="34"/>
      <c r="S447" s="34"/>
      <c r="T447" s="34"/>
      <c r="U447" s="34"/>
      <c r="V447" s="102"/>
      <c r="W447" s="102"/>
      <c r="X447" s="102"/>
      <c r="Y447" s="102"/>
      <c r="Z447" s="102"/>
      <c r="AA447" s="102"/>
      <c r="AB447" s="102"/>
      <c r="AC447" s="102"/>
      <c r="AD447" s="102"/>
      <c r="AE447" s="102"/>
      <c r="AF447" s="102"/>
      <c r="AG447" s="102"/>
      <c r="AH447" s="102"/>
      <c r="AI447" s="102"/>
      <c r="AJ447" s="102"/>
      <c r="AK447" s="102"/>
      <c r="AL447" s="102"/>
      <c r="AM447" s="102"/>
      <c r="AN447" s="102"/>
      <c r="AO447" s="102"/>
      <c r="AP447" s="102"/>
      <c r="AQ447" s="102"/>
      <c r="AR447" s="102"/>
      <c r="AS447" s="102"/>
      <c r="AT447" s="102"/>
      <c r="AU447" s="102"/>
      <c r="AV447" s="102"/>
      <c r="AW447" s="102"/>
      <c r="AX447" s="102"/>
      <c r="AY447" s="102"/>
      <c r="AZ447" s="102"/>
      <c r="BA447" s="102"/>
      <c r="BB447" s="102"/>
      <c r="BC447" s="102"/>
      <c r="BD447" s="102"/>
      <c r="BE447" s="102"/>
      <c r="BF447" s="102"/>
      <c r="BG447" s="102"/>
      <c r="BH447" s="102"/>
      <c r="BI447" s="102"/>
      <c r="BJ447" s="102"/>
      <c r="BK447" s="102"/>
      <c r="BL447" s="102"/>
      <c r="BM447" s="102"/>
      <c r="BN447" s="102"/>
      <c r="BO447" s="102"/>
      <c r="BP447" s="102"/>
      <c r="BQ447" s="102"/>
      <c r="BR447" s="102"/>
      <c r="BS447" s="102"/>
      <c r="BT447" s="102"/>
    </row>
    <row r="448" spans="1:72">
      <c r="A448" s="34"/>
      <c r="B448" s="34"/>
      <c r="C448" s="34"/>
      <c r="D448" s="34"/>
      <c r="E448" s="34"/>
      <c r="F448" s="34"/>
      <c r="G448" s="34"/>
      <c r="H448" s="102"/>
      <c r="I448" s="102"/>
      <c r="J448" s="102"/>
      <c r="K448" s="102"/>
      <c r="L448" s="102"/>
      <c r="M448" s="102"/>
      <c r="N448" s="102"/>
      <c r="O448" s="102"/>
      <c r="P448" s="34"/>
      <c r="Q448" s="34"/>
      <c r="R448" s="34"/>
      <c r="S448" s="34"/>
      <c r="T448" s="34"/>
      <c r="U448" s="34"/>
      <c r="V448" s="102"/>
      <c r="W448" s="102"/>
      <c r="X448" s="102"/>
      <c r="Y448" s="102"/>
      <c r="Z448" s="102"/>
      <c r="AA448" s="102"/>
      <c r="AB448" s="102"/>
      <c r="AC448" s="102"/>
      <c r="AD448" s="102"/>
      <c r="AE448" s="102"/>
      <c r="AF448" s="102"/>
      <c r="AG448" s="102"/>
      <c r="AH448" s="102"/>
      <c r="AI448" s="102"/>
      <c r="AJ448" s="102"/>
      <c r="AK448" s="102"/>
      <c r="AL448" s="102"/>
      <c r="AM448" s="102"/>
      <c r="AN448" s="102"/>
      <c r="AO448" s="102"/>
      <c r="AP448" s="102"/>
      <c r="AQ448" s="102"/>
      <c r="AR448" s="102"/>
      <c r="AS448" s="102"/>
      <c r="AT448" s="102"/>
      <c r="AU448" s="102"/>
      <c r="AV448" s="102"/>
      <c r="AW448" s="102"/>
      <c r="AX448" s="102"/>
      <c r="AY448" s="102"/>
      <c r="AZ448" s="102"/>
      <c r="BA448" s="102"/>
      <c r="BB448" s="102"/>
      <c r="BC448" s="102"/>
      <c r="BD448" s="102"/>
      <c r="BE448" s="102"/>
      <c r="BF448" s="102"/>
      <c r="BG448" s="102"/>
      <c r="BH448" s="102"/>
      <c r="BI448" s="102"/>
      <c r="BJ448" s="102"/>
      <c r="BK448" s="102"/>
      <c r="BL448" s="102"/>
      <c r="BM448" s="102"/>
      <c r="BN448" s="102"/>
      <c r="BO448" s="102"/>
      <c r="BP448" s="102"/>
      <c r="BQ448" s="102"/>
      <c r="BR448" s="102"/>
      <c r="BS448" s="102"/>
      <c r="BT448" s="102"/>
    </row>
    <row r="449" spans="1:72">
      <c r="A449" s="34"/>
      <c r="B449" s="34"/>
      <c r="C449" s="34"/>
      <c r="D449" s="34"/>
      <c r="E449" s="34"/>
      <c r="F449" s="34"/>
      <c r="G449" s="34"/>
      <c r="H449" s="102"/>
      <c r="I449" s="102"/>
      <c r="J449" s="102"/>
      <c r="K449" s="102"/>
      <c r="L449" s="102"/>
      <c r="M449" s="102"/>
      <c r="N449" s="102"/>
      <c r="O449" s="102"/>
      <c r="P449" s="34"/>
      <c r="Q449" s="34"/>
      <c r="R449" s="34"/>
      <c r="S449" s="34"/>
      <c r="T449" s="34"/>
      <c r="U449" s="34"/>
      <c r="V449" s="102"/>
      <c r="W449" s="102"/>
      <c r="X449" s="102"/>
      <c r="Y449" s="102"/>
      <c r="Z449" s="102"/>
      <c r="AA449" s="102"/>
      <c r="AB449" s="102"/>
      <c r="AC449" s="102"/>
      <c r="AD449" s="102"/>
      <c r="AE449" s="102"/>
      <c r="AF449" s="102"/>
      <c r="AG449" s="102"/>
      <c r="AH449" s="102"/>
      <c r="AI449" s="102"/>
      <c r="AJ449" s="102"/>
      <c r="AK449" s="102"/>
      <c r="AL449" s="102"/>
      <c r="AM449" s="102"/>
      <c r="AN449" s="102"/>
      <c r="AO449" s="102"/>
      <c r="AP449" s="102"/>
      <c r="AQ449" s="102"/>
      <c r="AR449" s="102"/>
      <c r="AS449" s="102"/>
      <c r="AT449" s="102"/>
      <c r="AU449" s="102"/>
      <c r="AV449" s="102"/>
      <c r="AW449" s="102"/>
      <c r="AX449" s="102"/>
      <c r="AY449" s="102"/>
      <c r="AZ449" s="102"/>
      <c r="BA449" s="102"/>
      <c r="BB449" s="102"/>
      <c r="BC449" s="102"/>
      <c r="BD449" s="102"/>
      <c r="BE449" s="102"/>
      <c r="BF449" s="102"/>
      <c r="BG449" s="102"/>
      <c r="BH449" s="102"/>
      <c r="BI449" s="102"/>
      <c r="BJ449" s="102"/>
      <c r="BK449" s="102"/>
      <c r="BL449" s="102"/>
      <c r="BM449" s="102"/>
      <c r="BN449" s="102"/>
      <c r="BO449" s="102"/>
      <c r="BP449" s="102"/>
      <c r="BQ449" s="102"/>
      <c r="BR449" s="102"/>
      <c r="BS449" s="102"/>
      <c r="BT449" s="102"/>
    </row>
    <row r="450" spans="1:72">
      <c r="A450" s="34"/>
      <c r="B450" s="34"/>
      <c r="C450" s="34"/>
      <c r="D450" s="34"/>
      <c r="E450" s="34"/>
      <c r="F450" s="34"/>
      <c r="G450" s="34"/>
      <c r="H450" s="102"/>
      <c r="I450" s="102"/>
      <c r="J450" s="102"/>
      <c r="K450" s="102"/>
      <c r="L450" s="102"/>
      <c r="M450" s="102"/>
      <c r="N450" s="102"/>
      <c r="O450" s="102"/>
      <c r="P450" s="34"/>
      <c r="Q450" s="34"/>
      <c r="R450" s="34"/>
      <c r="S450" s="34"/>
      <c r="T450" s="34"/>
      <c r="U450" s="34"/>
      <c r="V450" s="102"/>
      <c r="W450" s="102"/>
      <c r="X450" s="102"/>
      <c r="Y450" s="102"/>
      <c r="Z450" s="102"/>
      <c r="AA450" s="102"/>
      <c r="AB450" s="102"/>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c r="BI450" s="102"/>
      <c r="BJ450" s="102"/>
      <c r="BK450" s="102"/>
      <c r="BL450" s="102"/>
      <c r="BM450" s="102"/>
      <c r="BN450" s="102"/>
      <c r="BO450" s="102"/>
      <c r="BP450" s="102"/>
      <c r="BQ450" s="102"/>
      <c r="BR450" s="102"/>
      <c r="BS450" s="102"/>
      <c r="BT450" s="102"/>
    </row>
    <row r="451" spans="1:72">
      <c r="A451" s="34"/>
      <c r="B451" s="34"/>
      <c r="C451" s="34"/>
      <c r="D451" s="34"/>
      <c r="E451" s="34"/>
      <c r="F451" s="34"/>
      <c r="G451" s="34"/>
      <c r="H451" s="102"/>
      <c r="I451" s="102"/>
      <c r="J451" s="102"/>
      <c r="K451" s="102"/>
      <c r="L451" s="102"/>
      <c r="M451" s="102"/>
      <c r="N451" s="102"/>
      <c r="O451" s="102"/>
      <c r="P451" s="34"/>
      <c r="Q451" s="34"/>
      <c r="R451" s="34"/>
      <c r="S451" s="34"/>
      <c r="T451" s="34"/>
      <c r="U451" s="34"/>
      <c r="V451" s="102"/>
      <c r="W451" s="102"/>
      <c r="X451" s="102"/>
      <c r="Y451" s="102"/>
      <c r="Z451" s="102"/>
      <c r="AA451" s="102"/>
      <c r="AB451" s="102"/>
      <c r="AC451" s="102"/>
      <c r="AD451" s="102"/>
      <c r="AE451" s="102"/>
      <c r="AF451" s="102"/>
      <c r="AG451" s="102"/>
      <c r="AH451" s="102"/>
      <c r="AI451" s="102"/>
      <c r="AJ451" s="102"/>
      <c r="AK451" s="102"/>
      <c r="AL451" s="102"/>
      <c r="AM451" s="102"/>
      <c r="AN451" s="102"/>
      <c r="AO451" s="102"/>
      <c r="AP451" s="102"/>
      <c r="AQ451" s="102"/>
      <c r="AR451" s="102"/>
      <c r="AS451" s="102"/>
      <c r="AT451" s="102"/>
      <c r="AU451" s="102"/>
      <c r="AV451" s="102"/>
      <c r="AW451" s="102"/>
      <c r="AX451" s="102"/>
      <c r="AY451" s="102"/>
      <c r="AZ451" s="102"/>
      <c r="BA451" s="102"/>
      <c r="BB451" s="102"/>
      <c r="BC451" s="102"/>
      <c r="BD451" s="102"/>
      <c r="BE451" s="102"/>
      <c r="BF451" s="102"/>
      <c r="BG451" s="102"/>
      <c r="BH451" s="102"/>
      <c r="BI451" s="102"/>
      <c r="BJ451" s="102"/>
      <c r="BK451" s="102"/>
      <c r="BL451" s="102"/>
      <c r="BM451" s="102"/>
      <c r="BN451" s="102"/>
      <c r="BO451" s="102"/>
      <c r="BP451" s="102"/>
      <c r="BQ451" s="102"/>
      <c r="BR451" s="102"/>
      <c r="BS451" s="102"/>
      <c r="BT451" s="102"/>
    </row>
    <row r="452" spans="1:72">
      <c r="A452" s="34"/>
      <c r="B452" s="34"/>
      <c r="C452" s="34"/>
      <c r="D452" s="34"/>
      <c r="E452" s="34"/>
      <c r="F452" s="34"/>
      <c r="G452" s="34"/>
      <c r="H452" s="102"/>
      <c r="I452" s="102"/>
      <c r="J452" s="102"/>
      <c r="K452" s="102"/>
      <c r="L452" s="102"/>
      <c r="M452" s="102"/>
      <c r="N452" s="102"/>
      <c r="O452" s="102"/>
      <c r="P452" s="34"/>
      <c r="Q452" s="34"/>
      <c r="R452" s="34"/>
      <c r="S452" s="34"/>
      <c r="T452" s="34"/>
      <c r="U452" s="34"/>
      <c r="V452" s="102"/>
      <c r="W452" s="102"/>
      <c r="X452" s="102"/>
      <c r="Y452" s="102"/>
      <c r="Z452" s="102"/>
      <c r="AA452" s="102"/>
      <c r="AB452" s="102"/>
      <c r="AC452" s="102"/>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c r="BI452" s="102"/>
      <c r="BJ452" s="102"/>
      <c r="BK452" s="102"/>
      <c r="BL452" s="102"/>
      <c r="BM452" s="102"/>
      <c r="BN452" s="102"/>
      <c r="BO452" s="102"/>
      <c r="BP452" s="102"/>
      <c r="BQ452" s="102"/>
      <c r="BR452" s="102"/>
      <c r="BS452" s="102"/>
      <c r="BT452" s="102"/>
    </row>
    <row r="453" spans="1:72">
      <c r="A453" s="34"/>
      <c r="B453" s="34"/>
      <c r="C453" s="34"/>
      <c r="D453" s="34"/>
      <c r="E453" s="34"/>
      <c r="F453" s="34"/>
      <c r="G453" s="34"/>
      <c r="H453" s="102"/>
      <c r="I453" s="102"/>
      <c r="J453" s="102"/>
      <c r="K453" s="102"/>
      <c r="L453" s="102"/>
      <c r="M453" s="102"/>
      <c r="N453" s="102"/>
      <c r="O453" s="102"/>
      <c r="P453" s="34"/>
      <c r="Q453" s="34"/>
      <c r="R453" s="34"/>
      <c r="S453" s="34"/>
      <c r="T453" s="34"/>
      <c r="U453" s="34"/>
      <c r="V453" s="102"/>
      <c r="W453" s="102"/>
      <c r="X453" s="102"/>
      <c r="Y453" s="102"/>
      <c r="Z453" s="102"/>
      <c r="AA453" s="102"/>
      <c r="AB453" s="102"/>
      <c r="AC453" s="102"/>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102"/>
      <c r="BC453" s="102"/>
      <c r="BD453" s="102"/>
      <c r="BE453" s="102"/>
      <c r="BF453" s="102"/>
      <c r="BG453" s="102"/>
      <c r="BH453" s="102"/>
      <c r="BI453" s="102"/>
      <c r="BJ453" s="102"/>
      <c r="BK453" s="102"/>
      <c r="BL453" s="102"/>
      <c r="BM453" s="102"/>
      <c r="BN453" s="102"/>
      <c r="BO453" s="102"/>
      <c r="BP453" s="102"/>
      <c r="BQ453" s="102"/>
      <c r="BR453" s="102"/>
      <c r="BS453" s="102"/>
      <c r="BT453" s="102"/>
    </row>
    <row r="454" spans="1:72">
      <c r="A454" s="34"/>
      <c r="B454" s="34"/>
      <c r="C454" s="34"/>
      <c r="D454" s="34"/>
      <c r="E454" s="34"/>
      <c r="F454" s="34"/>
      <c r="G454" s="34"/>
      <c r="H454" s="102"/>
      <c r="I454" s="102"/>
      <c r="J454" s="102"/>
      <c r="K454" s="102"/>
      <c r="L454" s="102"/>
      <c r="M454" s="102"/>
      <c r="N454" s="102"/>
      <c r="O454" s="102"/>
      <c r="P454" s="34"/>
      <c r="Q454" s="34"/>
      <c r="R454" s="34"/>
      <c r="S454" s="34"/>
      <c r="T454" s="34"/>
      <c r="U454" s="34"/>
      <c r="V454" s="102"/>
      <c r="W454" s="102"/>
      <c r="X454" s="102"/>
      <c r="Y454" s="102"/>
      <c r="Z454" s="102"/>
      <c r="AA454" s="102"/>
      <c r="AB454" s="102"/>
      <c r="AC454" s="102"/>
      <c r="AD454" s="102"/>
      <c r="AE454" s="102"/>
      <c r="AF454" s="102"/>
      <c r="AG454" s="102"/>
      <c r="AH454" s="102"/>
      <c r="AI454" s="102"/>
      <c r="AJ454" s="102"/>
      <c r="AK454" s="102"/>
      <c r="AL454" s="102"/>
      <c r="AM454" s="102"/>
      <c r="AN454" s="102"/>
      <c r="AO454" s="102"/>
      <c r="AP454" s="102"/>
      <c r="AQ454" s="102"/>
      <c r="AR454" s="102"/>
      <c r="AS454" s="102"/>
      <c r="AT454" s="102"/>
      <c r="AU454" s="102"/>
      <c r="AV454" s="102"/>
      <c r="AW454" s="102"/>
      <c r="AX454" s="102"/>
      <c r="AY454" s="102"/>
      <c r="AZ454" s="102"/>
      <c r="BA454" s="102"/>
      <c r="BB454" s="102"/>
      <c r="BC454" s="102"/>
      <c r="BD454" s="102"/>
      <c r="BE454" s="102"/>
      <c r="BF454" s="102"/>
      <c r="BG454" s="102"/>
      <c r="BH454" s="102"/>
      <c r="BI454" s="102"/>
      <c r="BJ454" s="102"/>
      <c r="BK454" s="102"/>
      <c r="BL454" s="102"/>
      <c r="BM454" s="102"/>
      <c r="BN454" s="102"/>
      <c r="BO454" s="102"/>
      <c r="BP454" s="102"/>
      <c r="BQ454" s="102"/>
      <c r="BR454" s="102"/>
      <c r="BS454" s="102"/>
      <c r="BT454" s="102"/>
    </row>
    <row r="455" spans="1:72">
      <c r="A455" s="34"/>
      <c r="B455" s="34"/>
      <c r="C455" s="34"/>
      <c r="D455" s="34"/>
      <c r="E455" s="34"/>
      <c r="F455" s="34"/>
      <c r="G455" s="34"/>
      <c r="H455" s="102"/>
      <c r="I455" s="102"/>
      <c r="J455" s="102"/>
      <c r="K455" s="102"/>
      <c r="L455" s="102"/>
      <c r="M455" s="102"/>
      <c r="N455" s="102"/>
      <c r="O455" s="102"/>
      <c r="P455" s="34"/>
      <c r="Q455" s="34"/>
      <c r="R455" s="34"/>
      <c r="S455" s="34"/>
      <c r="T455" s="34"/>
      <c r="U455" s="34"/>
      <c r="V455" s="102"/>
      <c r="W455" s="102"/>
      <c r="X455" s="102"/>
      <c r="Y455" s="102"/>
      <c r="Z455" s="102"/>
      <c r="AA455" s="102"/>
      <c r="AB455" s="102"/>
      <c r="AC455" s="102"/>
      <c r="AD455" s="102"/>
      <c r="AE455" s="102"/>
      <c r="AF455" s="102"/>
      <c r="AG455" s="102"/>
      <c r="AH455" s="102"/>
      <c r="AI455" s="102"/>
      <c r="AJ455" s="102"/>
      <c r="AK455" s="102"/>
      <c r="AL455" s="102"/>
      <c r="AM455" s="102"/>
      <c r="AN455" s="102"/>
      <c r="AO455" s="102"/>
      <c r="AP455" s="102"/>
      <c r="AQ455" s="102"/>
      <c r="AR455" s="102"/>
      <c r="AS455" s="102"/>
      <c r="AT455" s="102"/>
      <c r="AU455" s="102"/>
      <c r="AV455" s="102"/>
      <c r="AW455" s="102"/>
      <c r="AX455" s="102"/>
      <c r="AY455" s="102"/>
      <c r="AZ455" s="102"/>
      <c r="BA455" s="102"/>
      <c r="BB455" s="102"/>
      <c r="BC455" s="102"/>
      <c r="BD455" s="102"/>
      <c r="BE455" s="102"/>
      <c r="BF455" s="102"/>
      <c r="BG455" s="102"/>
      <c r="BH455" s="102"/>
      <c r="BI455" s="102"/>
      <c r="BJ455" s="102"/>
      <c r="BK455" s="102"/>
      <c r="BL455" s="102"/>
      <c r="BM455" s="102"/>
      <c r="BN455" s="102"/>
      <c r="BO455" s="102"/>
      <c r="BP455" s="102"/>
      <c r="BQ455" s="102"/>
      <c r="BR455" s="102"/>
      <c r="BS455" s="102"/>
      <c r="BT455" s="102"/>
    </row>
    <row r="456" spans="1:72">
      <c r="A456" s="34"/>
      <c r="B456" s="34"/>
      <c r="C456" s="34"/>
      <c r="D456" s="34"/>
      <c r="E456" s="34"/>
      <c r="F456" s="34"/>
      <c r="G456" s="34"/>
      <c r="H456" s="102"/>
      <c r="I456" s="102"/>
      <c r="J456" s="102"/>
      <c r="K456" s="102"/>
      <c r="L456" s="102"/>
      <c r="M456" s="102"/>
      <c r="N456" s="102"/>
      <c r="O456" s="102"/>
      <c r="P456" s="34"/>
      <c r="Q456" s="34"/>
      <c r="R456" s="34"/>
      <c r="S456" s="34"/>
      <c r="T456" s="34"/>
      <c r="U456" s="34"/>
      <c r="V456" s="102"/>
      <c r="W456" s="102"/>
      <c r="X456" s="102"/>
      <c r="Y456" s="102"/>
      <c r="Z456" s="102"/>
      <c r="AA456" s="102"/>
      <c r="AB456" s="102"/>
      <c r="AC456" s="102"/>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2"/>
      <c r="BH456" s="102"/>
      <c r="BI456" s="102"/>
      <c r="BJ456" s="102"/>
      <c r="BK456" s="102"/>
      <c r="BL456" s="102"/>
      <c r="BM456" s="102"/>
      <c r="BN456" s="102"/>
      <c r="BO456" s="102"/>
      <c r="BP456" s="102"/>
      <c r="BQ456" s="102"/>
      <c r="BR456" s="102"/>
      <c r="BS456" s="102"/>
      <c r="BT456" s="102"/>
    </row>
    <row r="457" spans="1:72">
      <c r="A457" s="34"/>
      <c r="B457" s="34"/>
      <c r="C457" s="34"/>
      <c r="D457" s="34"/>
      <c r="E457" s="34"/>
      <c r="F457" s="34"/>
      <c r="G457" s="34"/>
      <c r="H457" s="102"/>
      <c r="I457" s="102"/>
      <c r="J457" s="102"/>
      <c r="K457" s="102"/>
      <c r="L457" s="102"/>
      <c r="M457" s="102"/>
      <c r="N457" s="102"/>
      <c r="O457" s="102"/>
      <c r="P457" s="34"/>
      <c r="Q457" s="34"/>
      <c r="R457" s="34"/>
      <c r="S457" s="34"/>
      <c r="T457" s="34"/>
      <c r="U457" s="34"/>
      <c r="V457" s="102"/>
      <c r="W457" s="102"/>
      <c r="X457" s="102"/>
      <c r="Y457" s="102"/>
      <c r="Z457" s="102"/>
      <c r="AA457" s="102"/>
      <c r="AB457" s="102"/>
      <c r="AC457" s="102"/>
      <c r="AD457" s="102"/>
      <c r="AE457" s="102"/>
      <c r="AF457" s="102"/>
      <c r="AG457" s="102"/>
      <c r="AH457" s="102"/>
      <c r="AI457" s="102"/>
      <c r="AJ457" s="102"/>
      <c r="AK457" s="102"/>
      <c r="AL457" s="102"/>
      <c r="AM457" s="102"/>
      <c r="AN457" s="102"/>
      <c r="AO457" s="102"/>
      <c r="AP457" s="102"/>
      <c r="AQ457" s="102"/>
      <c r="AR457" s="102"/>
      <c r="AS457" s="102"/>
      <c r="AT457" s="102"/>
      <c r="AU457" s="102"/>
      <c r="AV457" s="102"/>
      <c r="AW457" s="102"/>
      <c r="AX457" s="102"/>
      <c r="AY457" s="102"/>
      <c r="AZ457" s="102"/>
      <c r="BA457" s="102"/>
      <c r="BB457" s="102"/>
      <c r="BC457" s="102"/>
      <c r="BD457" s="102"/>
      <c r="BE457" s="102"/>
      <c r="BF457" s="102"/>
      <c r="BG457" s="102"/>
      <c r="BH457" s="102"/>
      <c r="BI457" s="102"/>
      <c r="BJ457" s="102"/>
      <c r="BK457" s="102"/>
      <c r="BL457" s="102"/>
      <c r="BM457" s="102"/>
      <c r="BN457" s="102"/>
      <c r="BO457" s="102"/>
      <c r="BP457" s="102"/>
      <c r="BQ457" s="102"/>
      <c r="BR457" s="102"/>
      <c r="BS457" s="102"/>
      <c r="BT457" s="102"/>
    </row>
    <row r="458" spans="1:72">
      <c r="A458" s="34"/>
      <c r="B458" s="34"/>
      <c r="C458" s="34"/>
      <c r="D458" s="34"/>
      <c r="E458" s="34"/>
      <c r="F458" s="34"/>
      <c r="G458" s="34"/>
      <c r="H458" s="102"/>
      <c r="I458" s="102"/>
      <c r="J458" s="102"/>
      <c r="K458" s="102"/>
      <c r="L458" s="102"/>
      <c r="M458" s="102"/>
      <c r="N458" s="102"/>
      <c r="O458" s="102"/>
      <c r="P458" s="34"/>
      <c r="Q458" s="34"/>
      <c r="R458" s="34"/>
      <c r="S458" s="34"/>
      <c r="T458" s="34"/>
      <c r="U458" s="34"/>
      <c r="V458" s="102"/>
      <c r="W458" s="102"/>
      <c r="X458" s="102"/>
      <c r="Y458" s="102"/>
      <c r="Z458" s="102"/>
      <c r="AA458" s="102"/>
      <c r="AB458" s="102"/>
      <c r="AC458" s="102"/>
      <c r="AD458" s="102"/>
      <c r="AE458" s="102"/>
      <c r="AF458" s="102"/>
      <c r="AG458" s="102"/>
      <c r="AH458" s="102"/>
      <c r="AI458" s="102"/>
      <c r="AJ458" s="102"/>
      <c r="AK458" s="102"/>
      <c r="AL458" s="102"/>
      <c r="AM458" s="102"/>
      <c r="AN458" s="102"/>
      <c r="AO458" s="102"/>
      <c r="AP458" s="102"/>
      <c r="AQ458" s="102"/>
      <c r="AR458" s="102"/>
      <c r="AS458" s="102"/>
      <c r="AT458" s="102"/>
      <c r="AU458" s="102"/>
      <c r="AV458" s="102"/>
      <c r="AW458" s="102"/>
      <c r="AX458" s="102"/>
      <c r="AY458" s="102"/>
      <c r="AZ458" s="102"/>
      <c r="BA458" s="102"/>
      <c r="BB458" s="102"/>
      <c r="BC458" s="102"/>
      <c r="BD458" s="102"/>
      <c r="BE458" s="102"/>
      <c r="BF458" s="102"/>
      <c r="BG458" s="102"/>
      <c r="BH458" s="102"/>
      <c r="BI458" s="102"/>
      <c r="BJ458" s="102"/>
      <c r="BK458" s="102"/>
      <c r="BL458" s="102"/>
      <c r="BM458" s="102"/>
      <c r="BN458" s="102"/>
      <c r="BO458" s="102"/>
      <c r="BP458" s="102"/>
      <c r="BQ458" s="102"/>
      <c r="BR458" s="102"/>
      <c r="BS458" s="102"/>
      <c r="BT458" s="102"/>
    </row>
    <row r="459" spans="1:72">
      <c r="A459" s="34"/>
      <c r="B459" s="34"/>
      <c r="C459" s="34"/>
      <c r="D459" s="34"/>
      <c r="E459" s="34"/>
      <c r="F459" s="34"/>
      <c r="G459" s="34"/>
      <c r="H459" s="102"/>
      <c r="I459" s="102"/>
      <c r="J459" s="102"/>
      <c r="K459" s="102"/>
      <c r="L459" s="102"/>
      <c r="M459" s="102"/>
      <c r="N459" s="102"/>
      <c r="O459" s="102"/>
      <c r="P459" s="34"/>
      <c r="Q459" s="34"/>
      <c r="R459" s="34"/>
      <c r="S459" s="34"/>
      <c r="T459" s="34"/>
      <c r="U459" s="34"/>
      <c r="V459" s="102"/>
      <c r="W459" s="102"/>
      <c r="X459" s="102"/>
      <c r="Y459" s="102"/>
      <c r="Z459" s="102"/>
      <c r="AA459" s="102"/>
      <c r="AB459" s="102"/>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J459" s="102"/>
      <c r="BK459" s="102"/>
      <c r="BL459" s="102"/>
      <c r="BM459" s="102"/>
      <c r="BN459" s="102"/>
      <c r="BO459" s="102"/>
      <c r="BP459" s="102"/>
      <c r="BQ459" s="102"/>
      <c r="BR459" s="102"/>
      <c r="BS459" s="102"/>
      <c r="BT459" s="102"/>
    </row>
    <row r="460" spans="1:72">
      <c r="A460" s="34"/>
      <c r="B460" s="34"/>
      <c r="C460" s="34"/>
      <c r="D460" s="34"/>
      <c r="E460" s="34"/>
      <c r="F460" s="34"/>
      <c r="G460" s="34"/>
      <c r="H460" s="102"/>
      <c r="I460" s="102"/>
      <c r="J460" s="102"/>
      <c r="K460" s="102"/>
      <c r="L460" s="102"/>
      <c r="M460" s="102"/>
      <c r="N460" s="102"/>
      <c r="O460" s="102"/>
      <c r="P460" s="34"/>
      <c r="Q460" s="34"/>
      <c r="R460" s="34"/>
      <c r="S460" s="34"/>
      <c r="T460" s="34"/>
      <c r="U460" s="34"/>
      <c r="V460" s="102"/>
      <c r="W460" s="102"/>
      <c r="X460" s="102"/>
      <c r="Y460" s="102"/>
      <c r="Z460" s="102"/>
      <c r="AA460" s="102"/>
      <c r="AB460" s="102"/>
      <c r="AC460" s="102"/>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c r="BI460" s="102"/>
      <c r="BJ460" s="102"/>
      <c r="BK460" s="102"/>
      <c r="BL460" s="102"/>
      <c r="BM460" s="102"/>
      <c r="BN460" s="102"/>
      <c r="BO460" s="102"/>
      <c r="BP460" s="102"/>
      <c r="BQ460" s="102"/>
      <c r="BR460" s="102"/>
      <c r="BS460" s="102"/>
      <c r="BT460" s="102"/>
    </row>
    <row r="461" spans="1:72">
      <c r="A461" s="34"/>
      <c r="B461" s="34"/>
      <c r="C461" s="34"/>
      <c r="D461" s="34"/>
      <c r="E461" s="34"/>
      <c r="F461" s="34"/>
      <c r="G461" s="34"/>
      <c r="H461" s="102"/>
      <c r="I461" s="102"/>
      <c r="J461" s="102"/>
      <c r="K461" s="102"/>
      <c r="L461" s="102"/>
      <c r="M461" s="102"/>
      <c r="N461" s="102"/>
      <c r="O461" s="102"/>
      <c r="P461" s="34"/>
      <c r="Q461" s="34"/>
      <c r="R461" s="34"/>
      <c r="S461" s="34"/>
      <c r="T461" s="34"/>
      <c r="U461" s="34"/>
      <c r="V461" s="102"/>
      <c r="W461" s="102"/>
      <c r="X461" s="102"/>
      <c r="Y461" s="102"/>
      <c r="Z461" s="102"/>
      <c r="AA461" s="102"/>
      <c r="AB461" s="102"/>
      <c r="AC461" s="102"/>
      <c r="AD461" s="102"/>
      <c r="AE461" s="102"/>
      <c r="AF461" s="102"/>
      <c r="AG461" s="102"/>
      <c r="AH461" s="102"/>
      <c r="AI461" s="102"/>
      <c r="AJ461" s="102"/>
      <c r="AK461" s="102"/>
      <c r="AL461" s="102"/>
      <c r="AM461" s="102"/>
      <c r="AN461" s="102"/>
      <c r="AO461" s="102"/>
      <c r="AP461" s="102"/>
      <c r="AQ461" s="102"/>
      <c r="AR461" s="102"/>
      <c r="AS461" s="102"/>
      <c r="AT461" s="102"/>
      <c r="AU461" s="102"/>
      <c r="AV461" s="102"/>
      <c r="AW461" s="102"/>
      <c r="AX461" s="102"/>
      <c r="AY461" s="102"/>
      <c r="AZ461" s="102"/>
      <c r="BA461" s="102"/>
      <c r="BB461" s="102"/>
      <c r="BC461" s="102"/>
      <c r="BD461" s="102"/>
      <c r="BE461" s="102"/>
      <c r="BF461" s="102"/>
      <c r="BG461" s="102"/>
      <c r="BH461" s="102"/>
      <c r="BI461" s="102"/>
      <c r="BJ461" s="102"/>
      <c r="BK461" s="102"/>
      <c r="BL461" s="102"/>
      <c r="BM461" s="102"/>
      <c r="BN461" s="102"/>
      <c r="BO461" s="102"/>
      <c r="BP461" s="102"/>
      <c r="BQ461" s="102"/>
      <c r="BR461" s="102"/>
      <c r="BS461" s="102"/>
      <c r="BT461" s="102"/>
    </row>
    <row r="462" spans="1:72">
      <c r="A462" s="34"/>
      <c r="B462" s="34"/>
      <c r="C462" s="34"/>
      <c r="D462" s="34"/>
      <c r="E462" s="34"/>
      <c r="F462" s="34"/>
      <c r="G462" s="34"/>
      <c r="H462" s="102"/>
      <c r="I462" s="102"/>
      <c r="J462" s="102"/>
      <c r="K462" s="102"/>
      <c r="L462" s="102"/>
      <c r="M462" s="102"/>
      <c r="N462" s="102"/>
      <c r="O462" s="102"/>
      <c r="P462" s="34"/>
      <c r="Q462" s="34"/>
      <c r="R462" s="34"/>
      <c r="S462" s="34"/>
      <c r="T462" s="34"/>
      <c r="U462" s="34"/>
      <c r="V462" s="102"/>
      <c r="W462" s="102"/>
      <c r="X462" s="102"/>
      <c r="Y462" s="102"/>
      <c r="Z462" s="102"/>
      <c r="AA462" s="102"/>
      <c r="AB462" s="102"/>
      <c r="AC462" s="102"/>
      <c r="AD462" s="102"/>
      <c r="AE462" s="102"/>
      <c r="AF462" s="102"/>
      <c r="AG462" s="102"/>
      <c r="AH462" s="102"/>
      <c r="AI462" s="102"/>
      <c r="AJ462" s="102"/>
      <c r="AK462" s="102"/>
      <c r="AL462" s="102"/>
      <c r="AM462" s="102"/>
      <c r="AN462" s="102"/>
      <c r="AO462" s="102"/>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row>
    <row r="463" spans="1:72">
      <c r="A463" s="34"/>
      <c r="B463" s="34"/>
      <c r="C463" s="34"/>
      <c r="D463" s="34"/>
      <c r="E463" s="34"/>
      <c r="F463" s="34"/>
      <c r="G463" s="34"/>
      <c r="H463" s="102"/>
      <c r="I463" s="102"/>
      <c r="J463" s="102"/>
      <c r="K463" s="102"/>
      <c r="L463" s="102"/>
      <c r="M463" s="102"/>
      <c r="N463" s="102"/>
      <c r="O463" s="102"/>
      <c r="P463" s="34"/>
      <c r="Q463" s="34"/>
      <c r="R463" s="34"/>
      <c r="S463" s="34"/>
      <c r="T463" s="34"/>
      <c r="U463" s="34"/>
      <c r="V463" s="102"/>
      <c r="W463" s="102"/>
      <c r="X463" s="102"/>
      <c r="Y463" s="102"/>
      <c r="Z463" s="102"/>
      <c r="AA463" s="102"/>
      <c r="AB463" s="102"/>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row>
    <row r="464" spans="1:72">
      <c r="A464" s="34"/>
      <c r="B464" s="34"/>
      <c r="C464" s="34"/>
      <c r="D464" s="34"/>
      <c r="E464" s="34"/>
      <c r="F464" s="34"/>
      <c r="G464" s="34"/>
      <c r="H464" s="102"/>
      <c r="I464" s="102"/>
      <c r="J464" s="102"/>
      <c r="K464" s="102"/>
      <c r="L464" s="102"/>
      <c r="M464" s="102"/>
      <c r="N464" s="102"/>
      <c r="O464" s="102"/>
      <c r="P464" s="34"/>
      <c r="Q464" s="34"/>
      <c r="R464" s="34"/>
      <c r="S464" s="34"/>
      <c r="T464" s="34"/>
      <c r="U464" s="34"/>
      <c r="V464" s="102"/>
      <c r="W464" s="102"/>
      <c r="X464" s="102"/>
      <c r="Y464" s="102"/>
      <c r="Z464" s="102"/>
      <c r="AA464" s="102"/>
      <c r="AB464" s="102"/>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row>
    <row r="465" spans="1:72">
      <c r="A465" s="34"/>
      <c r="B465" s="34"/>
      <c r="C465" s="34"/>
      <c r="D465" s="34"/>
      <c r="E465" s="34"/>
      <c r="F465" s="34"/>
      <c r="G465" s="34"/>
      <c r="H465" s="102"/>
      <c r="I465" s="102"/>
      <c r="J465" s="102"/>
      <c r="K465" s="102"/>
      <c r="L465" s="102"/>
      <c r="M465" s="102"/>
      <c r="N465" s="102"/>
      <c r="O465" s="102"/>
      <c r="P465" s="34"/>
      <c r="Q465" s="34"/>
      <c r="R465" s="34"/>
      <c r="S465" s="34"/>
      <c r="T465" s="34"/>
      <c r="U465" s="34"/>
      <c r="V465" s="102"/>
      <c r="W465" s="102"/>
      <c r="X465" s="102"/>
      <c r="Y465" s="102"/>
      <c r="Z465" s="102"/>
      <c r="AA465" s="102"/>
      <c r="AB465" s="102"/>
      <c r="AC465" s="102"/>
      <c r="AD465" s="102"/>
      <c r="AE465" s="102"/>
      <c r="AF465" s="102"/>
      <c r="AG465" s="102"/>
      <c r="AH465" s="102"/>
      <c r="AI465" s="102"/>
      <c r="AJ465" s="102"/>
      <c r="AK465" s="102"/>
      <c r="AL465" s="102"/>
      <c r="AM465" s="102"/>
      <c r="AN465" s="102"/>
      <c r="AO465" s="102"/>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row>
    <row r="466" spans="1:72">
      <c r="A466" s="34"/>
      <c r="B466" s="34"/>
      <c r="C466" s="34"/>
      <c r="D466" s="34"/>
      <c r="E466" s="34"/>
      <c r="F466" s="34"/>
      <c r="G466" s="34"/>
      <c r="H466" s="102"/>
      <c r="I466" s="102"/>
      <c r="J466" s="102"/>
      <c r="K466" s="102"/>
      <c r="L466" s="102"/>
      <c r="M466" s="102"/>
      <c r="N466" s="102"/>
      <c r="O466" s="102"/>
      <c r="P466" s="34"/>
      <c r="Q466" s="34"/>
      <c r="R466" s="34"/>
      <c r="S466" s="34"/>
      <c r="T466" s="34"/>
      <c r="U466" s="34"/>
      <c r="V466" s="102"/>
      <c r="W466" s="102"/>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row>
    <row r="467" spans="1:72">
      <c r="A467" s="34"/>
      <c r="B467" s="34"/>
      <c r="C467" s="34"/>
      <c r="D467" s="34"/>
      <c r="E467" s="34"/>
      <c r="F467" s="34"/>
      <c r="G467" s="34"/>
      <c r="H467" s="102"/>
      <c r="I467" s="102"/>
      <c r="J467" s="102"/>
      <c r="K467" s="102"/>
      <c r="L467" s="102"/>
      <c r="M467" s="102"/>
      <c r="N467" s="102"/>
      <c r="O467" s="102"/>
      <c r="P467" s="34"/>
      <c r="Q467" s="34"/>
      <c r="R467" s="34"/>
      <c r="S467" s="34"/>
      <c r="T467" s="34"/>
      <c r="U467" s="34"/>
      <c r="V467" s="102"/>
      <c r="W467" s="102"/>
      <c r="X467" s="102"/>
      <c r="Y467" s="102"/>
      <c r="Z467" s="102"/>
      <c r="AA467" s="102"/>
      <c r="AB467" s="102"/>
      <c r="AC467" s="102"/>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102"/>
      <c r="BC467" s="102"/>
      <c r="BD467" s="102"/>
      <c r="BE467" s="102"/>
      <c r="BF467" s="102"/>
      <c r="BG467" s="102"/>
      <c r="BH467" s="102"/>
      <c r="BI467" s="102"/>
      <c r="BJ467" s="102"/>
      <c r="BK467" s="102"/>
      <c r="BL467" s="102"/>
      <c r="BM467" s="102"/>
      <c r="BN467" s="102"/>
      <c r="BO467" s="102"/>
      <c r="BP467" s="102"/>
      <c r="BQ467" s="102"/>
      <c r="BR467" s="102"/>
      <c r="BS467" s="102"/>
      <c r="BT467" s="102"/>
    </row>
    <row r="468" spans="1:72">
      <c r="A468" s="34"/>
      <c r="B468" s="34"/>
      <c r="C468" s="34"/>
      <c r="D468" s="34"/>
      <c r="E468" s="34"/>
      <c r="F468" s="34"/>
      <c r="G468" s="34"/>
      <c r="H468" s="102"/>
      <c r="I468" s="102"/>
      <c r="J468" s="102"/>
      <c r="K468" s="102"/>
      <c r="L468" s="102"/>
      <c r="M468" s="102"/>
      <c r="N468" s="102"/>
      <c r="O468" s="102"/>
      <c r="P468" s="34"/>
      <c r="Q468" s="34"/>
      <c r="R468" s="34"/>
      <c r="S468" s="34"/>
      <c r="T468" s="34"/>
      <c r="U468" s="34"/>
      <c r="V468" s="102"/>
      <c r="W468" s="102"/>
      <c r="X468" s="102"/>
      <c r="Y468" s="102"/>
      <c r="Z468" s="102"/>
      <c r="AA468" s="102"/>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row>
    <row r="469" spans="1:72">
      <c r="A469" s="34"/>
      <c r="B469" s="34"/>
      <c r="C469" s="34"/>
      <c r="D469" s="34"/>
      <c r="E469" s="34"/>
      <c r="F469" s="34"/>
      <c r="G469" s="34"/>
      <c r="H469" s="102"/>
      <c r="I469" s="102"/>
      <c r="J469" s="102"/>
      <c r="K469" s="102"/>
      <c r="L469" s="102"/>
      <c r="M469" s="102"/>
      <c r="N469" s="102"/>
      <c r="O469" s="102"/>
      <c r="P469" s="34"/>
      <c r="Q469" s="34"/>
      <c r="R469" s="34"/>
      <c r="S469" s="34"/>
      <c r="T469" s="34"/>
      <c r="U469" s="34"/>
      <c r="V469" s="102"/>
      <c r="W469" s="102"/>
      <c r="X469" s="102"/>
      <c r="Y469" s="102"/>
      <c r="Z469" s="102"/>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row>
    <row r="470" spans="1:72">
      <c r="A470" s="34"/>
      <c r="B470" s="34"/>
      <c r="C470" s="34"/>
      <c r="D470" s="34"/>
      <c r="E470" s="34"/>
      <c r="F470" s="34"/>
      <c r="G470" s="34"/>
      <c r="H470" s="102"/>
      <c r="I470" s="102"/>
      <c r="J470" s="102"/>
      <c r="K470" s="102"/>
      <c r="L470" s="102"/>
      <c r="M470" s="102"/>
      <c r="N470" s="102"/>
      <c r="O470" s="102"/>
      <c r="P470" s="34"/>
      <c r="Q470" s="34"/>
      <c r="R470" s="34"/>
      <c r="S470" s="34"/>
      <c r="T470" s="34"/>
      <c r="U470" s="34"/>
      <c r="V470" s="102"/>
      <c r="W470" s="102"/>
      <c r="X470" s="102"/>
      <c r="Y470" s="102"/>
      <c r="Z470" s="102"/>
      <c r="AA470" s="102"/>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row>
    <row r="471" spans="1:72">
      <c r="A471" s="34"/>
      <c r="B471" s="34"/>
      <c r="C471" s="34"/>
      <c r="D471" s="34"/>
      <c r="E471" s="34"/>
      <c r="F471" s="34"/>
      <c r="G471" s="34"/>
      <c r="H471" s="102"/>
      <c r="I471" s="102"/>
      <c r="J471" s="102"/>
      <c r="K471" s="102"/>
      <c r="L471" s="102"/>
      <c r="M471" s="102"/>
      <c r="N471" s="102"/>
      <c r="O471" s="102"/>
      <c r="P471" s="34"/>
      <c r="Q471" s="34"/>
      <c r="R471" s="34"/>
      <c r="S471" s="34"/>
      <c r="T471" s="34"/>
      <c r="U471" s="34"/>
      <c r="V471" s="102"/>
      <c r="W471" s="102"/>
      <c r="X471" s="102"/>
      <c r="Y471" s="102"/>
      <c r="Z471" s="102"/>
      <c r="AA471" s="102"/>
      <c r="AB471" s="102"/>
      <c r="AC471" s="102"/>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row>
    <row r="472" spans="1:72">
      <c r="A472" s="34"/>
      <c r="B472" s="34"/>
      <c r="C472" s="34"/>
      <c r="D472" s="34"/>
      <c r="E472" s="34"/>
      <c r="F472" s="34"/>
      <c r="G472" s="34"/>
      <c r="H472" s="102"/>
      <c r="I472" s="102"/>
      <c r="J472" s="102"/>
      <c r="K472" s="102"/>
      <c r="L472" s="102"/>
      <c r="M472" s="102"/>
      <c r="N472" s="102"/>
      <c r="O472" s="102"/>
      <c r="P472" s="34"/>
      <c r="Q472" s="34"/>
      <c r="R472" s="34"/>
      <c r="S472" s="34"/>
      <c r="T472" s="34"/>
      <c r="U472" s="34"/>
      <c r="V472" s="102"/>
      <c r="W472" s="102"/>
      <c r="X472" s="102"/>
      <c r="Y472" s="102"/>
      <c r="Z472" s="102"/>
      <c r="AA472" s="102"/>
      <c r="AB472" s="102"/>
      <c r="AC472" s="102"/>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row>
    <row r="473" spans="1:72">
      <c r="A473" s="34"/>
      <c r="B473" s="34"/>
      <c r="C473" s="34"/>
      <c r="D473" s="34"/>
      <c r="E473" s="34"/>
      <c r="F473" s="34"/>
      <c r="G473" s="34"/>
      <c r="H473" s="102"/>
      <c r="I473" s="102"/>
      <c r="J473" s="102"/>
      <c r="K473" s="102"/>
      <c r="L473" s="102"/>
      <c r="M473" s="102"/>
      <c r="N473" s="102"/>
      <c r="O473" s="102"/>
      <c r="P473" s="34"/>
      <c r="Q473" s="34"/>
      <c r="R473" s="34"/>
      <c r="S473" s="34"/>
      <c r="T473" s="34"/>
      <c r="U473" s="34"/>
      <c r="V473" s="102"/>
      <c r="W473" s="102"/>
      <c r="X473" s="102"/>
      <c r="Y473" s="102"/>
      <c r="Z473" s="102"/>
      <c r="AA473" s="102"/>
      <c r="AB473" s="102"/>
      <c r="AC473" s="102"/>
      <c r="AD473" s="102"/>
      <c r="AE473" s="102"/>
      <c r="AF473" s="102"/>
      <c r="AG473" s="102"/>
      <c r="AH473" s="102"/>
      <c r="AI473" s="102"/>
      <c r="AJ473" s="102"/>
      <c r="AK473" s="102"/>
      <c r="AL473" s="102"/>
      <c r="AM473" s="102"/>
      <c r="AN473" s="102"/>
      <c r="AO473" s="102"/>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row>
    <row r="474" spans="1:72">
      <c r="A474" s="34"/>
      <c r="B474" s="34"/>
      <c r="C474" s="34"/>
      <c r="D474" s="34"/>
      <c r="E474" s="34"/>
      <c r="F474" s="34"/>
      <c r="G474" s="34"/>
      <c r="H474" s="102"/>
      <c r="I474" s="102"/>
      <c r="J474" s="102"/>
      <c r="K474" s="102"/>
      <c r="L474" s="102"/>
      <c r="M474" s="102"/>
      <c r="N474" s="102"/>
      <c r="O474" s="102"/>
      <c r="P474" s="34"/>
      <c r="Q474" s="34"/>
      <c r="R474" s="34"/>
      <c r="S474" s="34"/>
      <c r="T474" s="34"/>
      <c r="U474" s="34"/>
      <c r="V474" s="102"/>
      <c r="W474" s="102"/>
      <c r="X474" s="102"/>
      <c r="Y474" s="102"/>
      <c r="Z474" s="102"/>
      <c r="AA474" s="102"/>
      <c r="AB474" s="102"/>
      <c r="AC474" s="102"/>
      <c r="AD474" s="102"/>
      <c r="AE474" s="102"/>
      <c r="AF474" s="102"/>
      <c r="AG474" s="102"/>
      <c r="AH474" s="102"/>
      <c r="AI474" s="102"/>
      <c r="AJ474" s="102"/>
      <c r="AK474" s="102"/>
      <c r="AL474" s="102"/>
      <c r="AM474" s="102"/>
      <c r="AN474" s="102"/>
      <c r="AO474" s="102"/>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row>
    <row r="475" spans="1:72">
      <c r="A475" s="34"/>
      <c r="B475" s="34"/>
      <c r="C475" s="34"/>
      <c r="D475" s="34"/>
      <c r="E475" s="34"/>
      <c r="F475" s="34"/>
      <c r="G475" s="34"/>
      <c r="H475" s="102"/>
      <c r="I475" s="102"/>
      <c r="J475" s="102"/>
      <c r="K475" s="102"/>
      <c r="L475" s="102"/>
      <c r="M475" s="102"/>
      <c r="N475" s="102"/>
      <c r="O475" s="102"/>
      <c r="P475" s="34"/>
      <c r="Q475" s="34"/>
      <c r="R475" s="34"/>
      <c r="S475" s="34"/>
      <c r="T475" s="34"/>
      <c r="U475" s="34"/>
      <c r="V475" s="102"/>
      <c r="W475" s="102"/>
      <c r="X475" s="102"/>
      <c r="Y475" s="102"/>
      <c r="Z475" s="102"/>
      <c r="AA475" s="102"/>
      <c r="AB475" s="102"/>
      <c r="AC475" s="102"/>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row>
    <row r="476" spans="1:72">
      <c r="A476" s="34"/>
      <c r="B476" s="34"/>
      <c r="C476" s="34"/>
      <c r="D476" s="34"/>
      <c r="E476" s="34"/>
      <c r="F476" s="34"/>
      <c r="G476" s="34"/>
      <c r="H476" s="102"/>
      <c r="I476" s="102"/>
      <c r="J476" s="102"/>
      <c r="K476" s="102"/>
      <c r="L476" s="102"/>
      <c r="M476" s="102"/>
      <c r="N476" s="102"/>
      <c r="O476" s="102"/>
      <c r="P476" s="34"/>
      <c r="Q476" s="34"/>
      <c r="R476" s="34"/>
      <c r="S476" s="34"/>
      <c r="T476" s="34"/>
      <c r="U476" s="34"/>
      <c r="V476" s="102"/>
      <c r="W476" s="102"/>
      <c r="X476" s="102"/>
      <c r="Y476" s="102"/>
      <c r="Z476" s="102"/>
      <c r="AA476" s="102"/>
      <c r="AB476" s="102"/>
      <c r="AC476" s="102"/>
      <c r="AD476" s="102"/>
      <c r="AE476" s="102"/>
      <c r="AF476" s="102"/>
      <c r="AG476" s="102"/>
      <c r="AH476" s="102"/>
      <c r="AI476" s="102"/>
      <c r="AJ476" s="102"/>
      <c r="AK476" s="102"/>
      <c r="AL476" s="102"/>
      <c r="AM476" s="102"/>
      <c r="AN476" s="102"/>
      <c r="AO476" s="102"/>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row>
    <row r="477" spans="1:72">
      <c r="A477" s="34"/>
      <c r="B477" s="34"/>
      <c r="C477" s="34"/>
      <c r="D477" s="34"/>
      <c r="E477" s="34"/>
      <c r="F477" s="34"/>
      <c r="G477" s="34"/>
      <c r="H477" s="102"/>
      <c r="I477" s="102"/>
      <c r="J477" s="102"/>
      <c r="K477" s="102"/>
      <c r="L477" s="102"/>
      <c r="M477" s="102"/>
      <c r="N477" s="102"/>
      <c r="O477" s="102"/>
      <c r="P477" s="34"/>
      <c r="Q477" s="34"/>
      <c r="R477" s="34"/>
      <c r="S477" s="34"/>
      <c r="T477" s="34"/>
      <c r="U477" s="34"/>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row>
    <row r="478" spans="1:72">
      <c r="A478" s="34"/>
      <c r="B478" s="34"/>
      <c r="C478" s="34"/>
      <c r="D478" s="34"/>
      <c r="E478" s="34"/>
      <c r="F478" s="34"/>
      <c r="G478" s="34"/>
      <c r="H478" s="102"/>
      <c r="I478" s="102"/>
      <c r="J478" s="102"/>
      <c r="K478" s="102"/>
      <c r="L478" s="102"/>
      <c r="M478" s="102"/>
      <c r="N478" s="102"/>
      <c r="O478" s="102"/>
      <c r="P478" s="34"/>
      <c r="Q478" s="34"/>
      <c r="R478" s="34"/>
      <c r="S478" s="34"/>
      <c r="T478" s="34"/>
      <c r="U478" s="34"/>
      <c r="V478" s="102"/>
      <c r="W478" s="102"/>
      <c r="X478" s="102"/>
      <c r="Y478" s="102"/>
      <c r="Z478" s="102"/>
      <c r="AA478" s="102"/>
      <c r="AB478" s="102"/>
      <c r="AC478" s="102"/>
      <c r="AD478" s="102"/>
      <c r="AE478" s="102"/>
      <c r="AF478" s="102"/>
      <c r="AG478" s="102"/>
      <c r="AH478" s="102"/>
      <c r="AI478" s="102"/>
      <c r="AJ478" s="102"/>
      <c r="AK478" s="102"/>
      <c r="AL478" s="102"/>
      <c r="AM478" s="102"/>
      <c r="AN478" s="102"/>
      <c r="AO478" s="102"/>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row>
    <row r="479" spans="1:72">
      <c r="A479" s="34"/>
      <c r="B479" s="34"/>
      <c r="C479" s="34"/>
      <c r="D479" s="34"/>
      <c r="E479" s="34"/>
      <c r="F479" s="34"/>
      <c r="G479" s="34"/>
      <c r="H479" s="102"/>
      <c r="I479" s="102"/>
      <c r="J479" s="102"/>
      <c r="K479" s="102"/>
      <c r="L479" s="102"/>
      <c r="M479" s="102"/>
      <c r="N479" s="102"/>
      <c r="O479" s="102"/>
      <c r="P479" s="34"/>
      <c r="Q479" s="34"/>
      <c r="R479" s="34"/>
      <c r="S479" s="34"/>
      <c r="T479" s="34"/>
      <c r="U479" s="34"/>
      <c r="V479" s="102"/>
      <c r="W479" s="102"/>
      <c r="X479" s="102"/>
      <c r="Y479" s="102"/>
      <c r="Z479" s="102"/>
      <c r="AA479" s="102"/>
      <c r="AB479" s="102"/>
      <c r="AC479" s="102"/>
      <c r="AD479" s="102"/>
      <c r="AE479" s="102"/>
      <c r="AF479" s="102"/>
      <c r="AG479" s="102"/>
      <c r="AH479" s="102"/>
      <c r="AI479" s="102"/>
      <c r="AJ479" s="102"/>
      <c r="AK479" s="102"/>
      <c r="AL479" s="102"/>
      <c r="AM479" s="102"/>
      <c r="AN479" s="102"/>
      <c r="AO479" s="102"/>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row>
    <row r="480" spans="1:72">
      <c r="A480" s="34"/>
      <c r="B480" s="34"/>
      <c r="C480" s="34"/>
      <c r="D480" s="34"/>
      <c r="E480" s="34"/>
      <c r="F480" s="34"/>
      <c r="G480" s="34"/>
      <c r="H480" s="102"/>
      <c r="I480" s="102"/>
      <c r="J480" s="102"/>
      <c r="K480" s="102"/>
      <c r="L480" s="102"/>
      <c r="M480" s="102"/>
      <c r="N480" s="102"/>
      <c r="O480" s="102"/>
      <c r="P480" s="34"/>
      <c r="Q480" s="34"/>
      <c r="R480" s="34"/>
      <c r="S480" s="34"/>
      <c r="T480" s="34"/>
      <c r="U480" s="34"/>
      <c r="V480" s="102"/>
      <c r="W480" s="102"/>
      <c r="X480" s="102"/>
      <c r="Y480" s="102"/>
      <c r="Z480" s="102"/>
      <c r="AA480" s="102"/>
      <c r="AB480" s="102"/>
      <c r="AC480" s="102"/>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row>
    <row r="481" spans="1:72">
      <c r="A481" s="34"/>
      <c r="B481" s="34"/>
      <c r="C481" s="34"/>
      <c r="D481" s="34"/>
      <c r="E481" s="34"/>
      <c r="F481" s="34"/>
      <c r="G481" s="34"/>
      <c r="H481" s="102"/>
      <c r="I481" s="102"/>
      <c r="J481" s="102"/>
      <c r="K481" s="102"/>
      <c r="L481" s="102"/>
      <c r="M481" s="102"/>
      <c r="N481" s="102"/>
      <c r="O481" s="102"/>
      <c r="P481" s="34"/>
      <c r="Q481" s="34"/>
      <c r="R481" s="34"/>
      <c r="S481" s="34"/>
      <c r="T481" s="34"/>
      <c r="U481" s="34"/>
      <c r="V481" s="102"/>
      <c r="W481" s="102"/>
      <c r="X481" s="102"/>
      <c r="Y481" s="102"/>
      <c r="Z481" s="102"/>
      <c r="AA481" s="102"/>
      <c r="AB481" s="102"/>
      <c r="AC481" s="102"/>
      <c r="AD481" s="102"/>
      <c r="AE481" s="102"/>
      <c r="AF481" s="102"/>
      <c r="AG481" s="102"/>
      <c r="AH481" s="102"/>
      <c r="AI481" s="102"/>
      <c r="AJ481" s="102"/>
      <c r="AK481" s="102"/>
      <c r="AL481" s="102"/>
      <c r="AM481" s="102"/>
      <c r="AN481" s="102"/>
      <c r="AO481" s="102"/>
      <c r="AP481" s="102"/>
      <c r="AQ481" s="102"/>
      <c r="AR481" s="102"/>
      <c r="AS481" s="102"/>
      <c r="AT481" s="102"/>
      <c r="AU481" s="102"/>
      <c r="AV481" s="102"/>
      <c r="AW481" s="102"/>
      <c r="AX481" s="102"/>
      <c r="AY481" s="102"/>
      <c r="AZ481" s="102"/>
      <c r="BA481" s="102"/>
      <c r="BB481" s="102"/>
      <c r="BC481" s="102"/>
      <c r="BD481" s="102"/>
      <c r="BE481" s="102"/>
      <c r="BF481" s="102"/>
      <c r="BG481" s="102"/>
      <c r="BH481" s="102"/>
      <c r="BI481" s="102"/>
      <c r="BJ481" s="102"/>
      <c r="BK481" s="102"/>
      <c r="BL481" s="102"/>
      <c r="BM481" s="102"/>
      <c r="BN481" s="102"/>
      <c r="BO481" s="102"/>
      <c r="BP481" s="102"/>
      <c r="BQ481" s="102"/>
      <c r="BR481" s="102"/>
      <c r="BS481" s="102"/>
      <c r="BT481" s="102"/>
    </row>
    <row r="482" spans="1:72">
      <c r="A482" s="34"/>
      <c r="B482" s="34"/>
      <c r="C482" s="34"/>
      <c r="D482" s="34"/>
      <c r="E482" s="34"/>
      <c r="F482" s="34"/>
      <c r="G482" s="34"/>
      <c r="H482" s="102"/>
      <c r="I482" s="102"/>
      <c r="J482" s="102"/>
      <c r="K482" s="102"/>
      <c r="L482" s="102"/>
      <c r="M482" s="102"/>
      <c r="N482" s="102"/>
      <c r="O482" s="102"/>
      <c r="P482" s="34"/>
      <c r="Q482" s="34"/>
      <c r="R482" s="34"/>
      <c r="S482" s="34"/>
      <c r="T482" s="34"/>
      <c r="U482" s="34"/>
      <c r="V482" s="102"/>
      <c r="W482" s="102"/>
      <c r="X482" s="102"/>
      <c r="Y482" s="102"/>
      <c r="Z482" s="102"/>
      <c r="AA482" s="102"/>
      <c r="AB482" s="102"/>
      <c r="AC482" s="102"/>
      <c r="AD482" s="102"/>
      <c r="AE482" s="102"/>
      <c r="AF482" s="102"/>
      <c r="AG482" s="102"/>
      <c r="AH482" s="102"/>
      <c r="AI482" s="102"/>
      <c r="AJ482" s="102"/>
      <c r="AK482" s="102"/>
      <c r="AL482" s="102"/>
      <c r="AM482" s="102"/>
      <c r="AN482" s="102"/>
      <c r="AO482" s="102"/>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row>
    <row r="483" spans="1:72">
      <c r="A483" s="34"/>
      <c r="B483" s="34"/>
      <c r="C483" s="34"/>
      <c r="D483" s="34"/>
      <c r="E483" s="34"/>
      <c r="F483" s="34"/>
      <c r="G483" s="34"/>
      <c r="H483" s="102"/>
      <c r="I483" s="102"/>
      <c r="J483" s="102"/>
      <c r="K483" s="102"/>
      <c r="L483" s="102"/>
      <c r="M483" s="102"/>
      <c r="N483" s="102"/>
      <c r="O483" s="102"/>
      <c r="P483" s="34"/>
      <c r="Q483" s="34"/>
      <c r="R483" s="34"/>
      <c r="S483" s="34"/>
      <c r="T483" s="34"/>
      <c r="U483" s="34"/>
      <c r="V483" s="102"/>
      <c r="W483" s="102"/>
      <c r="X483" s="102"/>
      <c r="Y483" s="102"/>
      <c r="Z483" s="102"/>
      <c r="AA483" s="102"/>
      <c r="AB483" s="102"/>
      <c r="AC483" s="102"/>
      <c r="AD483" s="102"/>
      <c r="AE483" s="102"/>
      <c r="AF483" s="102"/>
      <c r="AG483" s="102"/>
      <c r="AH483" s="102"/>
      <c r="AI483" s="102"/>
      <c r="AJ483" s="102"/>
      <c r="AK483" s="102"/>
      <c r="AL483" s="102"/>
      <c r="AM483" s="102"/>
      <c r="AN483" s="102"/>
      <c r="AO483" s="102"/>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row>
    <row r="484" spans="1:72">
      <c r="A484" s="34"/>
      <c r="B484" s="34"/>
      <c r="C484" s="34"/>
      <c r="D484" s="34"/>
      <c r="E484" s="34"/>
      <c r="F484" s="34"/>
      <c r="G484" s="34"/>
      <c r="H484" s="102"/>
      <c r="I484" s="102"/>
      <c r="J484" s="102"/>
      <c r="K484" s="102"/>
      <c r="L484" s="102"/>
      <c r="M484" s="102"/>
      <c r="N484" s="102"/>
      <c r="O484" s="102"/>
      <c r="P484" s="34"/>
      <c r="Q484" s="34"/>
      <c r="R484" s="34"/>
      <c r="S484" s="34"/>
      <c r="T484" s="34"/>
      <c r="U484" s="34"/>
      <c r="V484" s="102"/>
      <c r="W484" s="102"/>
      <c r="X484" s="102"/>
      <c r="Y484" s="102"/>
      <c r="Z484" s="102"/>
      <c r="AA484" s="102"/>
      <c r="AB484" s="102"/>
      <c r="AC484" s="102"/>
      <c r="AD484" s="102"/>
      <c r="AE484" s="102"/>
      <c r="AF484" s="102"/>
      <c r="AG484" s="102"/>
      <c r="AH484" s="102"/>
      <c r="AI484" s="102"/>
      <c r="AJ484" s="102"/>
      <c r="AK484" s="102"/>
      <c r="AL484" s="102"/>
      <c r="AM484" s="102"/>
      <c r="AN484" s="102"/>
      <c r="AO484" s="102"/>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c r="BN484" s="102"/>
      <c r="BO484" s="102"/>
      <c r="BP484" s="102"/>
      <c r="BQ484" s="102"/>
      <c r="BR484" s="102"/>
      <c r="BS484" s="102"/>
      <c r="BT484" s="102"/>
    </row>
    <row r="485" spans="1:72">
      <c r="A485" s="34"/>
      <c r="B485" s="34"/>
      <c r="C485" s="34"/>
      <c r="D485" s="34"/>
      <c r="E485" s="34"/>
      <c r="F485" s="34"/>
      <c r="G485" s="34"/>
      <c r="H485" s="102"/>
      <c r="I485" s="102"/>
      <c r="J485" s="102"/>
      <c r="K485" s="102"/>
      <c r="L485" s="102"/>
      <c r="M485" s="102"/>
      <c r="N485" s="102"/>
      <c r="O485" s="102"/>
      <c r="P485" s="34"/>
      <c r="Q485" s="34"/>
      <c r="R485" s="34"/>
      <c r="S485" s="34"/>
      <c r="T485" s="34"/>
      <c r="U485" s="34"/>
      <c r="V485" s="102"/>
      <c r="W485" s="102"/>
      <c r="X485" s="102"/>
      <c r="Y485" s="102"/>
      <c r="Z485" s="102"/>
      <c r="AA485" s="102"/>
      <c r="AB485" s="102"/>
      <c r="AC485" s="102"/>
      <c r="AD485" s="102"/>
      <c r="AE485" s="102"/>
      <c r="AF485" s="102"/>
      <c r="AG485" s="102"/>
      <c r="AH485" s="102"/>
      <c r="AI485" s="102"/>
      <c r="AJ485" s="102"/>
      <c r="AK485" s="102"/>
      <c r="AL485" s="102"/>
      <c r="AM485" s="102"/>
      <c r="AN485" s="102"/>
      <c r="AO485" s="102"/>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row>
    <row r="486" spans="1:72">
      <c r="A486" s="34"/>
      <c r="B486" s="34"/>
      <c r="C486" s="34"/>
      <c r="D486" s="34"/>
      <c r="E486" s="34"/>
      <c r="F486" s="34"/>
      <c r="G486" s="34"/>
      <c r="H486" s="102"/>
      <c r="I486" s="102"/>
      <c r="J486" s="102"/>
      <c r="K486" s="102"/>
      <c r="L486" s="102"/>
      <c r="M486" s="102"/>
      <c r="N486" s="102"/>
      <c r="O486" s="102"/>
      <c r="P486" s="34"/>
      <c r="Q486" s="34"/>
      <c r="R486" s="34"/>
      <c r="S486" s="34"/>
      <c r="T486" s="34"/>
      <c r="U486" s="34"/>
      <c r="V486" s="102"/>
      <c r="W486" s="102"/>
      <c r="X486" s="102"/>
      <c r="Y486" s="102"/>
      <c r="Z486" s="102"/>
      <c r="AA486" s="102"/>
      <c r="AB486" s="102"/>
      <c r="AC486" s="102"/>
      <c r="AD486" s="102"/>
      <c r="AE486" s="102"/>
      <c r="AF486" s="102"/>
      <c r="AG486" s="102"/>
      <c r="AH486" s="102"/>
      <c r="AI486" s="102"/>
      <c r="AJ486" s="102"/>
      <c r="AK486" s="102"/>
      <c r="AL486" s="102"/>
      <c r="AM486" s="102"/>
      <c r="AN486" s="102"/>
      <c r="AO486" s="102"/>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row>
    <row r="487" spans="1:72">
      <c r="A487" s="34"/>
      <c r="B487" s="34"/>
      <c r="C487" s="34"/>
      <c r="D487" s="34"/>
      <c r="E487" s="34"/>
      <c r="F487" s="34"/>
      <c r="G487" s="34"/>
      <c r="H487" s="102"/>
      <c r="I487" s="102"/>
      <c r="J487" s="102"/>
      <c r="K487" s="102"/>
      <c r="L487" s="102"/>
      <c r="M487" s="102"/>
      <c r="N487" s="102"/>
      <c r="O487" s="102"/>
      <c r="P487" s="34"/>
      <c r="Q487" s="34"/>
      <c r="R487" s="34"/>
      <c r="S487" s="34"/>
      <c r="T487" s="34"/>
      <c r="U487" s="34"/>
      <c r="V487" s="102"/>
      <c r="W487" s="102"/>
      <c r="X487" s="102"/>
      <c r="Y487" s="102"/>
      <c r="Z487" s="102"/>
      <c r="AA487" s="102"/>
      <c r="AB487" s="102"/>
      <c r="AC487" s="102"/>
      <c r="AD487" s="102"/>
      <c r="AE487" s="102"/>
      <c r="AF487" s="102"/>
      <c r="AG487" s="102"/>
      <c r="AH487" s="102"/>
      <c r="AI487" s="102"/>
      <c r="AJ487" s="102"/>
      <c r="AK487" s="102"/>
      <c r="AL487" s="102"/>
      <c r="AM487" s="102"/>
      <c r="AN487" s="102"/>
      <c r="AO487" s="102"/>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row>
    <row r="488" spans="1:72">
      <c r="A488" s="34"/>
      <c r="B488" s="34"/>
      <c r="C488" s="34"/>
      <c r="D488" s="34"/>
      <c r="E488" s="34"/>
      <c r="F488" s="34"/>
      <c r="G488" s="34"/>
      <c r="H488" s="102"/>
      <c r="I488" s="102"/>
      <c r="J488" s="102"/>
      <c r="K488" s="102"/>
      <c r="L488" s="102"/>
      <c r="M488" s="102"/>
      <c r="N488" s="102"/>
      <c r="O488" s="102"/>
      <c r="P488" s="34"/>
      <c r="Q488" s="34"/>
      <c r="R488" s="34"/>
      <c r="S488" s="34"/>
      <c r="T488" s="34"/>
      <c r="U488" s="34"/>
      <c r="V488" s="102"/>
      <c r="W488" s="102"/>
      <c r="X488" s="102"/>
      <c r="Y488" s="102"/>
      <c r="Z488" s="102"/>
      <c r="AA488" s="102"/>
      <c r="AB488" s="102"/>
      <c r="AC488" s="102"/>
      <c r="AD488" s="102"/>
      <c r="AE488" s="102"/>
      <c r="AF488" s="102"/>
      <c r="AG488" s="102"/>
      <c r="AH488" s="102"/>
      <c r="AI488" s="102"/>
      <c r="AJ488" s="102"/>
      <c r="AK488" s="102"/>
      <c r="AL488" s="102"/>
      <c r="AM488" s="102"/>
      <c r="AN488" s="102"/>
      <c r="AO488" s="102"/>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row>
    <row r="489" spans="1:72">
      <c r="A489" s="34"/>
      <c r="B489" s="34"/>
      <c r="C489" s="34"/>
      <c r="D489" s="34"/>
      <c r="E489" s="34"/>
      <c r="F489" s="34"/>
      <c r="G489" s="34"/>
      <c r="H489" s="102"/>
      <c r="I489" s="102"/>
      <c r="J489" s="102"/>
      <c r="K489" s="102"/>
      <c r="L489" s="102"/>
      <c r="M489" s="102"/>
      <c r="N489" s="102"/>
      <c r="O489" s="102"/>
      <c r="P489" s="34"/>
      <c r="Q489" s="34"/>
      <c r="R489" s="34"/>
      <c r="S489" s="34"/>
      <c r="T489" s="34"/>
      <c r="U489" s="34"/>
      <c r="V489" s="102"/>
      <c r="W489" s="102"/>
      <c r="X489" s="102"/>
      <c r="Y489" s="102"/>
      <c r="Z489" s="102"/>
      <c r="AA489" s="102"/>
      <c r="AB489" s="102"/>
      <c r="AC489" s="102"/>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row>
    <row r="490" spans="1:72">
      <c r="A490" s="34"/>
      <c r="B490" s="34"/>
      <c r="C490" s="34"/>
      <c r="D490" s="34"/>
      <c r="E490" s="34"/>
      <c r="F490" s="34"/>
      <c r="G490" s="34"/>
      <c r="H490" s="102"/>
      <c r="I490" s="102"/>
      <c r="J490" s="102"/>
      <c r="K490" s="102"/>
      <c r="L490" s="102"/>
      <c r="M490" s="102"/>
      <c r="N490" s="102"/>
      <c r="O490" s="102"/>
      <c r="P490" s="34"/>
      <c r="Q490" s="34"/>
      <c r="R490" s="34"/>
      <c r="S490" s="34"/>
      <c r="T490" s="34"/>
      <c r="U490" s="34"/>
      <c r="V490" s="102"/>
      <c r="W490" s="102"/>
      <c r="X490" s="102"/>
      <c r="Y490" s="102"/>
      <c r="Z490" s="102"/>
      <c r="AA490" s="102"/>
      <c r="AB490" s="102"/>
      <c r="AC490" s="102"/>
      <c r="AD490" s="102"/>
      <c r="AE490" s="102"/>
      <c r="AF490" s="102"/>
      <c r="AG490" s="102"/>
      <c r="AH490" s="102"/>
      <c r="AI490" s="102"/>
      <c r="AJ490" s="102"/>
      <c r="AK490" s="102"/>
      <c r="AL490" s="102"/>
      <c r="AM490" s="102"/>
      <c r="AN490" s="102"/>
      <c r="AO490" s="102"/>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c r="BN490" s="102"/>
      <c r="BO490" s="102"/>
      <c r="BP490" s="102"/>
      <c r="BQ490" s="102"/>
      <c r="BR490" s="102"/>
      <c r="BS490" s="102"/>
      <c r="BT490" s="102"/>
    </row>
    <row r="491" spans="1:72">
      <c r="A491" s="34"/>
      <c r="B491" s="34"/>
      <c r="C491" s="34"/>
      <c r="D491" s="34"/>
      <c r="E491" s="34"/>
      <c r="F491" s="34"/>
      <c r="G491" s="34"/>
      <c r="H491" s="102"/>
      <c r="I491" s="102"/>
      <c r="J491" s="102"/>
      <c r="K491" s="102"/>
      <c r="L491" s="102"/>
      <c r="M491" s="102"/>
      <c r="N491" s="102"/>
      <c r="O491" s="102"/>
      <c r="P491" s="34"/>
      <c r="Q491" s="34"/>
      <c r="R491" s="34"/>
      <c r="S491" s="34"/>
      <c r="T491" s="34"/>
      <c r="U491" s="34"/>
      <c r="V491" s="102"/>
      <c r="W491" s="102"/>
      <c r="X491" s="102"/>
      <c r="Y491" s="102"/>
      <c r="Z491" s="102"/>
      <c r="AA491" s="102"/>
      <c r="AB491" s="102"/>
      <c r="AC491" s="102"/>
      <c r="AD491" s="102"/>
      <c r="AE491" s="102"/>
      <c r="AF491" s="102"/>
      <c r="AG491" s="102"/>
      <c r="AH491" s="102"/>
      <c r="AI491" s="102"/>
      <c r="AJ491" s="102"/>
      <c r="AK491" s="102"/>
      <c r="AL491" s="102"/>
      <c r="AM491" s="102"/>
      <c r="AN491" s="102"/>
      <c r="AO491" s="102"/>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row>
    <row r="492" spans="1:72">
      <c r="A492" s="34"/>
      <c r="B492" s="34"/>
      <c r="C492" s="34"/>
      <c r="D492" s="34"/>
      <c r="E492" s="34"/>
      <c r="F492" s="34"/>
      <c r="G492" s="34"/>
      <c r="H492" s="102"/>
      <c r="I492" s="102"/>
      <c r="J492" s="102"/>
      <c r="K492" s="102"/>
      <c r="L492" s="102"/>
      <c r="M492" s="102"/>
      <c r="N492" s="102"/>
      <c r="O492" s="102"/>
      <c r="P492" s="34"/>
      <c r="Q492" s="34"/>
      <c r="R492" s="34"/>
      <c r="S492" s="34"/>
      <c r="T492" s="34"/>
      <c r="U492" s="34"/>
      <c r="V492" s="102"/>
      <c r="W492" s="102"/>
      <c r="X492" s="102"/>
      <c r="Y492" s="102"/>
      <c r="Z492" s="102"/>
      <c r="AA492" s="102"/>
      <c r="AB492" s="102"/>
      <c r="AC492" s="102"/>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row>
    <row r="493" spans="1:72">
      <c r="A493" s="34"/>
      <c r="B493" s="34"/>
      <c r="C493" s="34"/>
      <c r="D493" s="34"/>
      <c r="E493" s="34"/>
      <c r="F493" s="34"/>
      <c r="G493" s="34"/>
      <c r="H493" s="102"/>
      <c r="I493" s="102"/>
      <c r="J493" s="102"/>
      <c r="K493" s="102"/>
      <c r="L493" s="102"/>
      <c r="M493" s="102"/>
      <c r="N493" s="102"/>
      <c r="O493" s="102"/>
      <c r="P493" s="34"/>
      <c r="Q493" s="34"/>
      <c r="R493" s="34"/>
      <c r="S493" s="34"/>
      <c r="T493" s="34"/>
      <c r="U493" s="34"/>
      <c r="V493" s="102"/>
      <c r="W493" s="102"/>
      <c r="X493" s="102"/>
      <c r="Y493" s="102"/>
      <c r="Z493" s="102"/>
      <c r="AA493" s="102"/>
      <c r="AB493" s="102"/>
      <c r="AC493" s="102"/>
      <c r="AD493" s="102"/>
      <c r="AE493" s="102"/>
      <c r="AF493" s="102"/>
      <c r="AG493" s="102"/>
      <c r="AH493" s="102"/>
      <c r="AI493" s="102"/>
      <c r="AJ493" s="102"/>
      <c r="AK493" s="102"/>
      <c r="AL493" s="102"/>
      <c r="AM493" s="102"/>
      <c r="AN493" s="102"/>
      <c r="AO493" s="102"/>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c r="BN493" s="102"/>
      <c r="BO493" s="102"/>
      <c r="BP493" s="102"/>
      <c r="BQ493" s="102"/>
      <c r="BR493" s="102"/>
      <c r="BS493" s="102"/>
      <c r="BT493" s="102"/>
    </row>
    <row r="494" spans="1:72">
      <c r="A494" s="34"/>
      <c r="B494" s="34"/>
      <c r="C494" s="34"/>
      <c r="D494" s="34"/>
      <c r="E494" s="34"/>
      <c r="F494" s="34"/>
      <c r="G494" s="34"/>
      <c r="H494" s="102"/>
      <c r="I494" s="102"/>
      <c r="J494" s="102"/>
      <c r="K494" s="102"/>
      <c r="L494" s="102"/>
      <c r="M494" s="102"/>
      <c r="N494" s="102"/>
      <c r="O494" s="102"/>
      <c r="P494" s="34"/>
      <c r="Q494" s="34"/>
      <c r="R494" s="34"/>
      <c r="S494" s="34"/>
      <c r="T494" s="34"/>
      <c r="U494" s="34"/>
      <c r="V494" s="102"/>
      <c r="W494" s="102"/>
      <c r="X494" s="102"/>
      <c r="Y494" s="102"/>
      <c r="Z494" s="102"/>
      <c r="AA494" s="102"/>
      <c r="AB494" s="102"/>
      <c r="AC494" s="102"/>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row>
    <row r="495" spans="1:72">
      <c r="A495" s="34"/>
      <c r="B495" s="34"/>
      <c r="C495" s="34"/>
      <c r="D495" s="34"/>
      <c r="E495" s="34"/>
      <c r="F495" s="34"/>
      <c r="G495" s="34"/>
      <c r="H495" s="102"/>
      <c r="I495" s="102"/>
      <c r="J495" s="102"/>
      <c r="K495" s="102"/>
      <c r="L495" s="102"/>
      <c r="M495" s="102"/>
      <c r="N495" s="102"/>
      <c r="O495" s="102"/>
      <c r="P495" s="34"/>
      <c r="Q495" s="34"/>
      <c r="R495" s="34"/>
      <c r="S495" s="34"/>
      <c r="T495" s="34"/>
      <c r="U495" s="34"/>
      <c r="V495" s="102"/>
      <c r="W495" s="102"/>
      <c r="X495" s="102"/>
      <c r="Y495" s="102"/>
      <c r="Z495" s="102"/>
      <c r="AA495" s="102"/>
      <c r="AB495" s="102"/>
      <c r="AC495" s="102"/>
      <c r="AD495" s="102"/>
      <c r="AE495" s="102"/>
      <c r="AF495" s="102"/>
      <c r="AG495" s="102"/>
      <c r="AH495" s="102"/>
      <c r="AI495" s="102"/>
      <c r="AJ495" s="102"/>
      <c r="AK495" s="102"/>
      <c r="AL495" s="102"/>
      <c r="AM495" s="102"/>
      <c r="AN495" s="102"/>
      <c r="AO495" s="102"/>
      <c r="AP495" s="102"/>
      <c r="AQ495" s="102"/>
      <c r="AR495" s="102"/>
      <c r="AS495" s="102"/>
      <c r="AT495" s="102"/>
      <c r="AU495" s="102"/>
      <c r="AV495" s="102"/>
      <c r="AW495" s="102"/>
      <c r="AX495" s="102"/>
      <c r="AY495" s="102"/>
      <c r="AZ495" s="102"/>
      <c r="BA495" s="102"/>
      <c r="BB495" s="102"/>
      <c r="BC495" s="102"/>
      <c r="BD495" s="102"/>
      <c r="BE495" s="102"/>
      <c r="BF495" s="102"/>
      <c r="BG495" s="102"/>
      <c r="BH495" s="102"/>
      <c r="BI495" s="102"/>
      <c r="BJ495" s="102"/>
      <c r="BK495" s="102"/>
      <c r="BL495" s="102"/>
      <c r="BM495" s="102"/>
      <c r="BN495" s="102"/>
      <c r="BO495" s="102"/>
      <c r="BP495" s="102"/>
      <c r="BQ495" s="102"/>
      <c r="BR495" s="102"/>
      <c r="BS495" s="102"/>
      <c r="BT495" s="102"/>
    </row>
    <row r="496" spans="1:72">
      <c r="A496" s="34"/>
      <c r="B496" s="34"/>
      <c r="C496" s="34"/>
      <c r="D496" s="34"/>
      <c r="E496" s="34"/>
      <c r="F496" s="34"/>
      <c r="G496" s="34"/>
      <c r="H496" s="102"/>
      <c r="I496" s="102"/>
      <c r="J496" s="102"/>
      <c r="K496" s="102"/>
      <c r="L496" s="102"/>
      <c r="M496" s="102"/>
      <c r="N496" s="102"/>
      <c r="O496" s="102"/>
      <c r="P496" s="34"/>
      <c r="Q496" s="34"/>
      <c r="R496" s="34"/>
      <c r="S496" s="34"/>
      <c r="T496" s="34"/>
      <c r="U496" s="34"/>
      <c r="V496" s="102"/>
      <c r="W496" s="102"/>
      <c r="X496" s="102"/>
      <c r="Y496" s="102"/>
      <c r="Z496" s="102"/>
      <c r="AA496" s="102"/>
      <c r="AB496" s="102"/>
      <c r="AC496" s="102"/>
      <c r="AD496" s="102"/>
      <c r="AE496" s="102"/>
      <c r="AF496" s="102"/>
      <c r="AG496" s="102"/>
      <c r="AH496" s="102"/>
      <c r="AI496" s="102"/>
      <c r="AJ496" s="102"/>
      <c r="AK496" s="102"/>
      <c r="AL496" s="102"/>
      <c r="AM496" s="102"/>
      <c r="AN496" s="102"/>
      <c r="AO496" s="102"/>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c r="BN496" s="102"/>
      <c r="BO496" s="102"/>
      <c r="BP496" s="102"/>
      <c r="BQ496" s="102"/>
      <c r="BR496" s="102"/>
      <c r="BS496" s="102"/>
      <c r="BT496" s="102"/>
    </row>
    <row r="497" spans="1:72">
      <c r="A497" s="34"/>
      <c r="B497" s="34"/>
      <c r="C497" s="34"/>
      <c r="D497" s="34"/>
      <c r="E497" s="34"/>
      <c r="F497" s="34"/>
      <c r="G497" s="34"/>
      <c r="H497" s="102"/>
      <c r="I497" s="102"/>
      <c r="J497" s="102"/>
      <c r="K497" s="102"/>
      <c r="L497" s="102"/>
      <c r="M497" s="102"/>
      <c r="N497" s="102"/>
      <c r="O497" s="102"/>
      <c r="P497" s="34"/>
      <c r="Q497" s="34"/>
      <c r="R497" s="34"/>
      <c r="S497" s="34"/>
      <c r="T497" s="34"/>
      <c r="U497" s="34"/>
      <c r="V497" s="102"/>
      <c r="W497" s="102"/>
      <c r="X497" s="102"/>
      <c r="Y497" s="102"/>
      <c r="Z497" s="102"/>
      <c r="AA497" s="102"/>
      <c r="AB497" s="102"/>
      <c r="AC497" s="102"/>
      <c r="AD497" s="102"/>
      <c r="AE497" s="102"/>
      <c r="AF497" s="102"/>
      <c r="AG497" s="102"/>
      <c r="AH497" s="102"/>
      <c r="AI497" s="102"/>
      <c r="AJ497" s="102"/>
      <c r="AK497" s="102"/>
      <c r="AL497" s="102"/>
      <c r="AM497" s="102"/>
      <c r="AN497" s="102"/>
      <c r="AO497" s="102"/>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row>
    <row r="498" spans="1:72">
      <c r="A498" s="34"/>
      <c r="B498" s="34"/>
      <c r="C498" s="34"/>
      <c r="D498" s="34"/>
      <c r="E498" s="34"/>
      <c r="F498" s="34"/>
      <c r="G498" s="34"/>
      <c r="H498" s="102"/>
      <c r="I498" s="102"/>
      <c r="J498" s="102"/>
      <c r="K498" s="102"/>
      <c r="L498" s="102"/>
      <c r="M498" s="102"/>
      <c r="N498" s="102"/>
      <c r="O498" s="102"/>
      <c r="P498" s="34"/>
      <c r="Q498" s="34"/>
      <c r="R498" s="34"/>
      <c r="S498" s="34"/>
      <c r="T498" s="34"/>
      <c r="U498" s="34"/>
      <c r="V498" s="102"/>
      <c r="W498" s="102"/>
      <c r="X498" s="102"/>
      <c r="Y498" s="102"/>
      <c r="Z498" s="102"/>
      <c r="AA498" s="102"/>
      <c r="AB498" s="102"/>
      <c r="AC498" s="102"/>
      <c r="AD498" s="102"/>
      <c r="AE498" s="102"/>
      <c r="AF498" s="102"/>
      <c r="AG498" s="102"/>
      <c r="AH498" s="102"/>
      <c r="AI498" s="102"/>
      <c r="AJ498" s="102"/>
      <c r="AK498" s="102"/>
      <c r="AL498" s="102"/>
      <c r="AM498" s="102"/>
      <c r="AN498" s="102"/>
      <c r="AO498" s="102"/>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102"/>
    </row>
    <row r="499" spans="1:72">
      <c r="A499" s="34"/>
      <c r="B499" s="34"/>
      <c r="C499" s="34"/>
      <c r="D499" s="34"/>
      <c r="E499" s="34"/>
      <c r="F499" s="34"/>
      <c r="G499" s="34"/>
      <c r="H499" s="102"/>
      <c r="I499" s="102"/>
      <c r="J499" s="102"/>
      <c r="K499" s="102"/>
      <c r="L499" s="102"/>
      <c r="M499" s="102"/>
      <c r="N499" s="102"/>
      <c r="O499" s="102"/>
      <c r="P499" s="34"/>
      <c r="Q499" s="34"/>
      <c r="R499" s="34"/>
      <c r="S499" s="34"/>
      <c r="T499" s="34"/>
      <c r="U499" s="34"/>
      <c r="V499" s="102"/>
      <c r="W499" s="102"/>
      <c r="X499" s="102"/>
      <c r="Y499" s="102"/>
      <c r="Z499" s="102"/>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row>
    <row r="500" spans="1:72">
      <c r="A500" s="34"/>
      <c r="B500" s="34"/>
      <c r="C500" s="34"/>
      <c r="D500" s="34"/>
      <c r="E500" s="34"/>
      <c r="F500" s="34"/>
      <c r="G500" s="34"/>
      <c r="H500" s="102"/>
      <c r="I500" s="102"/>
      <c r="J500" s="102"/>
      <c r="K500" s="102"/>
      <c r="L500" s="102"/>
      <c r="M500" s="102"/>
      <c r="N500" s="102"/>
      <c r="O500" s="102"/>
      <c r="P500" s="34"/>
      <c r="Q500" s="34"/>
      <c r="R500" s="34"/>
      <c r="S500" s="34"/>
      <c r="T500" s="34"/>
      <c r="U500" s="34"/>
      <c r="V500" s="102"/>
      <c r="W500" s="102"/>
      <c r="X500" s="102"/>
      <c r="Y500" s="102"/>
      <c r="Z500" s="102"/>
      <c r="AA500" s="102"/>
      <c r="AB500" s="102"/>
      <c r="AC500" s="102"/>
      <c r="AD500" s="102"/>
      <c r="AE500" s="102"/>
      <c r="AF500" s="102"/>
      <c r="AG500" s="102"/>
      <c r="AH500" s="102"/>
      <c r="AI500" s="102"/>
      <c r="AJ500" s="102"/>
      <c r="AK500" s="102"/>
      <c r="AL500" s="102"/>
      <c r="AM500" s="102"/>
      <c r="AN500" s="102"/>
      <c r="AO500" s="102"/>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row>
    <row r="501" spans="1:72">
      <c r="A501" s="34"/>
      <c r="B501" s="34"/>
      <c r="C501" s="34"/>
      <c r="D501" s="34"/>
      <c r="E501" s="34"/>
      <c r="F501" s="34"/>
      <c r="G501" s="34"/>
      <c r="H501" s="102"/>
      <c r="I501" s="102"/>
      <c r="J501" s="102"/>
      <c r="K501" s="102"/>
      <c r="L501" s="102"/>
      <c r="M501" s="102"/>
      <c r="N501" s="102"/>
      <c r="O501" s="102"/>
      <c r="P501" s="34"/>
      <c r="Q501" s="34"/>
      <c r="R501" s="34"/>
      <c r="S501" s="34"/>
      <c r="T501" s="34"/>
      <c r="U501" s="34"/>
      <c r="V501" s="102"/>
      <c r="W501" s="102"/>
      <c r="X501" s="102"/>
      <c r="Y501" s="102"/>
      <c r="Z501" s="102"/>
      <c r="AA501" s="102"/>
      <c r="AB501" s="102"/>
      <c r="AC501" s="102"/>
      <c r="AD501" s="102"/>
      <c r="AE501" s="102"/>
      <c r="AF501" s="102"/>
      <c r="AG501" s="102"/>
      <c r="AH501" s="102"/>
      <c r="AI501" s="102"/>
      <c r="AJ501" s="102"/>
      <c r="AK501" s="102"/>
      <c r="AL501" s="102"/>
      <c r="AM501" s="102"/>
      <c r="AN501" s="102"/>
      <c r="AO501" s="102"/>
      <c r="AP501" s="102"/>
      <c r="AQ501" s="102"/>
      <c r="AR501" s="102"/>
      <c r="AS501" s="102"/>
      <c r="AT501" s="102"/>
      <c r="AU501" s="102"/>
      <c r="AV501" s="102"/>
      <c r="AW501" s="102"/>
      <c r="AX501" s="102"/>
      <c r="AY501" s="102"/>
      <c r="AZ501" s="102"/>
      <c r="BA501" s="102"/>
      <c r="BB501" s="102"/>
      <c r="BC501" s="102"/>
      <c r="BD501" s="102"/>
      <c r="BE501" s="102"/>
      <c r="BF501" s="102"/>
      <c r="BG501" s="102"/>
      <c r="BH501" s="102"/>
      <c r="BI501" s="102"/>
      <c r="BJ501" s="102"/>
      <c r="BK501" s="102"/>
      <c r="BL501" s="102"/>
      <c r="BM501" s="102"/>
      <c r="BN501" s="102"/>
      <c r="BO501" s="102"/>
      <c r="BP501" s="102"/>
      <c r="BQ501" s="102"/>
      <c r="BR501" s="102"/>
      <c r="BS501" s="102"/>
      <c r="BT501" s="102"/>
    </row>
    <row r="502" spans="1:72">
      <c r="A502" s="34"/>
      <c r="B502" s="34"/>
      <c r="C502" s="34"/>
      <c r="D502" s="34"/>
      <c r="E502" s="34"/>
      <c r="F502" s="34"/>
      <c r="G502" s="34"/>
      <c r="H502" s="102"/>
      <c r="I502" s="102"/>
      <c r="J502" s="102"/>
      <c r="K502" s="102"/>
      <c r="L502" s="102"/>
      <c r="M502" s="102"/>
      <c r="N502" s="102"/>
      <c r="O502" s="102"/>
      <c r="P502" s="34"/>
      <c r="Q502" s="34"/>
      <c r="R502" s="34"/>
      <c r="S502" s="34"/>
      <c r="T502" s="34"/>
      <c r="U502" s="34"/>
      <c r="V502" s="102"/>
      <c r="W502" s="102"/>
      <c r="X502" s="102"/>
      <c r="Y502" s="102"/>
      <c r="Z502" s="102"/>
      <c r="AA502" s="102"/>
      <c r="AB502" s="102"/>
      <c r="AC502" s="102"/>
      <c r="AD502" s="102"/>
      <c r="AE502" s="102"/>
      <c r="AF502" s="102"/>
      <c r="AG502" s="102"/>
      <c r="AH502" s="102"/>
      <c r="AI502" s="102"/>
      <c r="AJ502" s="102"/>
      <c r="AK502" s="102"/>
      <c r="AL502" s="102"/>
      <c r="AM502" s="102"/>
      <c r="AN502" s="102"/>
      <c r="AO502" s="102"/>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row>
    <row r="503" spans="1:72">
      <c r="A503" s="34"/>
      <c r="B503" s="34"/>
      <c r="C503" s="34"/>
      <c r="D503" s="34"/>
      <c r="E503" s="34"/>
      <c r="F503" s="34"/>
      <c r="G503" s="34"/>
      <c r="H503" s="102"/>
      <c r="I503" s="102"/>
      <c r="J503" s="102"/>
      <c r="K503" s="102"/>
      <c r="L503" s="102"/>
      <c r="M503" s="102"/>
      <c r="N503" s="102"/>
      <c r="O503" s="102"/>
      <c r="P503" s="34"/>
      <c r="Q503" s="34"/>
      <c r="R503" s="34"/>
      <c r="S503" s="34"/>
      <c r="T503" s="34"/>
      <c r="U503" s="34"/>
      <c r="V503" s="102"/>
      <c r="W503" s="102"/>
      <c r="X503" s="102"/>
      <c r="Y503" s="102"/>
      <c r="Z503" s="102"/>
      <c r="AA503" s="102"/>
      <c r="AB503" s="102"/>
      <c r="AC503" s="102"/>
      <c r="AD503" s="102"/>
      <c r="AE503" s="102"/>
      <c r="AF503" s="102"/>
      <c r="AG503" s="102"/>
      <c r="AH503" s="102"/>
      <c r="AI503" s="102"/>
      <c r="AJ503" s="102"/>
      <c r="AK503" s="102"/>
      <c r="AL503" s="102"/>
      <c r="AM503" s="102"/>
      <c r="AN503" s="102"/>
      <c r="AO503" s="102"/>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row>
    <row r="504" spans="1:72">
      <c r="A504" s="34"/>
      <c r="B504" s="34"/>
      <c r="C504" s="34"/>
      <c r="D504" s="34"/>
      <c r="E504" s="34"/>
      <c r="F504" s="34"/>
      <c r="G504" s="34"/>
      <c r="H504" s="102"/>
      <c r="I504" s="102"/>
      <c r="J504" s="102"/>
      <c r="K504" s="102"/>
      <c r="L504" s="102"/>
      <c r="M504" s="102"/>
      <c r="N504" s="102"/>
      <c r="O504" s="102"/>
      <c r="P504" s="34"/>
      <c r="Q504" s="34"/>
      <c r="R504" s="34"/>
      <c r="S504" s="34"/>
      <c r="T504" s="34"/>
      <c r="U504" s="34"/>
      <c r="V504" s="102"/>
      <c r="W504" s="102"/>
      <c r="X504" s="102"/>
      <c r="Y504" s="102"/>
      <c r="Z504" s="102"/>
      <c r="AA504" s="102"/>
      <c r="AB504" s="102"/>
      <c r="AC504" s="102"/>
      <c r="AD504" s="102"/>
      <c r="AE504" s="102"/>
      <c r="AF504" s="102"/>
      <c r="AG504" s="102"/>
      <c r="AH504" s="102"/>
      <c r="AI504" s="102"/>
      <c r="AJ504" s="102"/>
      <c r="AK504" s="102"/>
      <c r="AL504" s="102"/>
      <c r="AM504" s="102"/>
      <c r="AN504" s="102"/>
      <c r="AO504" s="102"/>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c r="BN504" s="102"/>
      <c r="BO504" s="102"/>
      <c r="BP504" s="102"/>
      <c r="BQ504" s="102"/>
      <c r="BR504" s="102"/>
      <c r="BS504" s="102"/>
      <c r="BT504" s="102"/>
    </row>
    <row r="505" spans="1:72">
      <c r="A505" s="34"/>
      <c r="B505" s="34"/>
      <c r="C505" s="34"/>
      <c r="D505" s="34"/>
      <c r="E505" s="34"/>
      <c r="F505" s="34"/>
      <c r="G505" s="34"/>
      <c r="H505" s="102"/>
      <c r="I505" s="102"/>
      <c r="J505" s="102"/>
      <c r="K505" s="102"/>
      <c r="L505" s="102"/>
      <c r="M505" s="102"/>
      <c r="N505" s="102"/>
      <c r="O505" s="102"/>
      <c r="P505" s="34"/>
      <c r="Q505" s="34"/>
      <c r="R505" s="34"/>
      <c r="S505" s="34"/>
      <c r="T505" s="34"/>
      <c r="U505" s="34"/>
      <c r="V505" s="102"/>
      <c r="W505" s="102"/>
      <c r="X505" s="102"/>
      <c r="Y505" s="102"/>
      <c r="Z505" s="102"/>
      <c r="AA505" s="102"/>
      <c r="AB505" s="102"/>
      <c r="AC505" s="102"/>
      <c r="AD505" s="102"/>
      <c r="AE505" s="102"/>
      <c r="AF505" s="102"/>
      <c r="AG505" s="102"/>
      <c r="AH505" s="102"/>
      <c r="AI505" s="102"/>
      <c r="AJ505" s="102"/>
      <c r="AK505" s="102"/>
      <c r="AL505" s="102"/>
      <c r="AM505" s="102"/>
      <c r="AN505" s="102"/>
      <c r="AO505" s="102"/>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c r="BN505" s="102"/>
      <c r="BO505" s="102"/>
      <c r="BP505" s="102"/>
      <c r="BQ505" s="102"/>
      <c r="BR505" s="102"/>
      <c r="BS505" s="102"/>
      <c r="BT505" s="102"/>
    </row>
    <row r="506" spans="1:72">
      <c r="A506" s="34"/>
      <c r="B506" s="34"/>
      <c r="C506" s="34"/>
      <c r="D506" s="34"/>
      <c r="E506" s="34"/>
      <c r="F506" s="34"/>
      <c r="G506" s="34"/>
      <c r="H506" s="102"/>
      <c r="I506" s="102"/>
      <c r="J506" s="102"/>
      <c r="K506" s="102"/>
      <c r="L506" s="102"/>
      <c r="M506" s="102"/>
      <c r="N506" s="102"/>
      <c r="O506" s="102"/>
      <c r="P506" s="34"/>
      <c r="Q506" s="34"/>
      <c r="R506" s="34"/>
      <c r="S506" s="34"/>
      <c r="T506" s="34"/>
      <c r="U506" s="34"/>
      <c r="V506" s="102"/>
      <c r="W506" s="102"/>
      <c r="X506" s="102"/>
      <c r="Y506" s="102"/>
      <c r="Z506" s="102"/>
      <c r="AA506" s="102"/>
      <c r="AB506" s="102"/>
      <c r="AC506" s="102"/>
      <c r="AD506" s="102"/>
      <c r="AE506" s="102"/>
      <c r="AF506" s="102"/>
      <c r="AG506" s="102"/>
      <c r="AH506" s="102"/>
      <c r="AI506" s="102"/>
      <c r="AJ506" s="102"/>
      <c r="AK506" s="102"/>
      <c r="AL506" s="102"/>
      <c r="AM506" s="102"/>
      <c r="AN506" s="102"/>
      <c r="AO506" s="102"/>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row>
    <row r="507" spans="1:72">
      <c r="A507" s="34"/>
      <c r="B507" s="34"/>
      <c r="C507" s="34"/>
      <c r="D507" s="34"/>
      <c r="E507" s="34"/>
      <c r="F507" s="34"/>
      <c r="G507" s="34"/>
      <c r="H507" s="102"/>
      <c r="I507" s="102"/>
      <c r="J507" s="102"/>
      <c r="K507" s="102"/>
      <c r="L507" s="102"/>
      <c r="M507" s="102"/>
      <c r="N507" s="102"/>
      <c r="O507" s="102"/>
      <c r="P507" s="34"/>
      <c r="Q507" s="34"/>
      <c r="R507" s="34"/>
      <c r="S507" s="34"/>
      <c r="T507" s="34"/>
      <c r="U507" s="34"/>
      <c r="V507" s="102"/>
      <c r="W507" s="102"/>
      <c r="X507" s="102"/>
      <c r="Y507" s="102"/>
      <c r="Z507" s="102"/>
      <c r="AA507" s="102"/>
      <c r="AB507" s="102"/>
      <c r="AC507" s="102"/>
      <c r="AD507" s="102"/>
      <c r="AE507" s="102"/>
      <c r="AF507" s="102"/>
      <c r="AG507" s="102"/>
      <c r="AH507" s="102"/>
      <c r="AI507" s="102"/>
      <c r="AJ507" s="102"/>
      <c r="AK507" s="102"/>
      <c r="AL507" s="102"/>
      <c r="AM507" s="102"/>
      <c r="AN507" s="102"/>
      <c r="AO507" s="102"/>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c r="BT507" s="102"/>
    </row>
    <row r="508" spans="1:72">
      <c r="A508" s="34"/>
      <c r="B508" s="34"/>
      <c r="C508" s="34"/>
      <c r="D508" s="34"/>
      <c r="E508" s="34"/>
      <c r="F508" s="34"/>
      <c r="G508" s="34"/>
      <c r="H508" s="102"/>
      <c r="I508" s="102"/>
      <c r="J508" s="102"/>
      <c r="K508" s="102"/>
      <c r="L508" s="102"/>
      <c r="M508" s="102"/>
      <c r="N508" s="102"/>
      <c r="O508" s="102"/>
      <c r="P508" s="34"/>
      <c r="Q508" s="34"/>
      <c r="R508" s="34"/>
      <c r="S508" s="34"/>
      <c r="T508" s="34"/>
      <c r="U508" s="34"/>
      <c r="V508" s="102"/>
      <c r="W508" s="102"/>
      <c r="X508" s="102"/>
      <c r="Y508" s="102"/>
      <c r="Z508" s="102"/>
      <c r="AA508" s="102"/>
      <c r="AB508" s="102"/>
      <c r="AC508" s="102"/>
      <c r="AD508" s="102"/>
      <c r="AE508" s="102"/>
      <c r="AF508" s="102"/>
      <c r="AG508" s="102"/>
      <c r="AH508" s="102"/>
      <c r="AI508" s="102"/>
      <c r="AJ508" s="102"/>
      <c r="AK508" s="102"/>
      <c r="AL508" s="102"/>
      <c r="AM508" s="102"/>
      <c r="AN508" s="102"/>
      <c r="AO508" s="102"/>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row>
    <row r="509" spans="1:72">
      <c r="A509" s="34"/>
      <c r="B509" s="34"/>
      <c r="C509" s="34"/>
      <c r="D509" s="34"/>
      <c r="E509" s="34"/>
      <c r="F509" s="34"/>
      <c r="G509" s="34"/>
      <c r="H509" s="102"/>
      <c r="I509" s="102"/>
      <c r="J509" s="102"/>
      <c r="K509" s="102"/>
      <c r="L509" s="102"/>
      <c r="M509" s="102"/>
      <c r="N509" s="102"/>
      <c r="O509" s="102"/>
      <c r="P509" s="34"/>
      <c r="Q509" s="34"/>
      <c r="R509" s="34"/>
      <c r="S509" s="34"/>
      <c r="T509" s="34"/>
      <c r="U509" s="34"/>
      <c r="V509" s="102"/>
      <c r="W509" s="102"/>
      <c r="X509" s="102"/>
      <c r="Y509" s="102"/>
      <c r="Z509" s="102"/>
      <c r="AA509" s="102"/>
      <c r="AB509" s="102"/>
      <c r="AC509" s="102"/>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row>
    <row r="510" spans="1:72">
      <c r="A510" s="34"/>
      <c r="B510" s="34"/>
      <c r="C510" s="34"/>
      <c r="D510" s="34"/>
      <c r="E510" s="34"/>
      <c r="F510" s="34"/>
      <c r="G510" s="34"/>
      <c r="H510" s="102"/>
      <c r="I510" s="102"/>
      <c r="J510" s="102"/>
      <c r="K510" s="102"/>
      <c r="L510" s="102"/>
      <c r="M510" s="102"/>
      <c r="N510" s="102"/>
      <c r="O510" s="102"/>
      <c r="P510" s="34"/>
      <c r="Q510" s="34"/>
      <c r="R510" s="34"/>
      <c r="S510" s="34"/>
      <c r="T510" s="34"/>
      <c r="U510" s="34"/>
      <c r="V510" s="102"/>
      <c r="W510" s="102"/>
      <c r="X510" s="102"/>
      <c r="Y510" s="102"/>
      <c r="Z510" s="102"/>
      <c r="AA510" s="102"/>
      <c r="AB510" s="102"/>
      <c r="AC510" s="102"/>
      <c r="AD510" s="102"/>
      <c r="AE510" s="102"/>
      <c r="AF510" s="102"/>
      <c r="AG510" s="102"/>
      <c r="AH510" s="102"/>
      <c r="AI510" s="102"/>
      <c r="AJ510" s="102"/>
      <c r="AK510" s="102"/>
      <c r="AL510" s="102"/>
      <c r="AM510" s="102"/>
      <c r="AN510" s="102"/>
      <c r="AO510" s="102"/>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row>
    <row r="511" spans="1:72">
      <c r="A511" s="34"/>
      <c r="B511" s="34"/>
      <c r="C511" s="34"/>
      <c r="D511" s="34"/>
      <c r="E511" s="34"/>
      <c r="F511" s="34"/>
      <c r="G511" s="34"/>
      <c r="H511" s="102"/>
      <c r="I511" s="102"/>
      <c r="J511" s="102"/>
      <c r="K511" s="102"/>
      <c r="L511" s="102"/>
      <c r="M511" s="102"/>
      <c r="N511" s="102"/>
      <c r="O511" s="102"/>
      <c r="P511" s="34"/>
      <c r="Q511" s="34"/>
      <c r="R511" s="34"/>
      <c r="S511" s="34"/>
      <c r="T511" s="34"/>
      <c r="U511" s="34"/>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row>
    <row r="512" spans="1:72">
      <c r="A512" s="34"/>
      <c r="B512" s="34"/>
      <c r="C512" s="34"/>
      <c r="D512" s="34"/>
      <c r="E512" s="34"/>
      <c r="F512" s="34"/>
      <c r="G512" s="34"/>
      <c r="H512" s="102"/>
      <c r="I512" s="102"/>
      <c r="J512" s="102"/>
      <c r="K512" s="102"/>
      <c r="L512" s="102"/>
      <c r="M512" s="102"/>
      <c r="N512" s="102"/>
      <c r="O512" s="102"/>
      <c r="P512" s="34"/>
      <c r="Q512" s="34"/>
      <c r="R512" s="34"/>
      <c r="S512" s="34"/>
      <c r="T512" s="34"/>
      <c r="U512" s="34"/>
      <c r="V512" s="102"/>
      <c r="W512" s="102"/>
      <c r="X512" s="102"/>
      <c r="Y512" s="102"/>
      <c r="Z512" s="10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row>
    <row r="513" spans="1:72">
      <c r="A513" s="34"/>
      <c r="B513" s="34"/>
      <c r="C513" s="34"/>
      <c r="D513" s="34"/>
      <c r="E513" s="34"/>
      <c r="F513" s="34"/>
      <c r="G513" s="34"/>
      <c r="H513" s="102"/>
      <c r="I513" s="102"/>
      <c r="J513" s="102"/>
      <c r="K513" s="102"/>
      <c r="L513" s="102"/>
      <c r="M513" s="102"/>
      <c r="N513" s="102"/>
      <c r="O513" s="102"/>
      <c r="P513" s="34"/>
      <c r="Q513" s="34"/>
      <c r="R513" s="34"/>
      <c r="S513" s="34"/>
      <c r="T513" s="34"/>
      <c r="U513" s="34"/>
      <c r="V513" s="102"/>
      <c r="W513" s="102"/>
      <c r="X513" s="102"/>
      <c r="Y513" s="102"/>
      <c r="Z513" s="102"/>
      <c r="AA513" s="102"/>
      <c r="AB513" s="102"/>
      <c r="AC513" s="102"/>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102"/>
    </row>
    <row r="514" spans="1:72">
      <c r="A514" s="34"/>
      <c r="B514" s="34"/>
      <c r="C514" s="34"/>
      <c r="D514" s="34"/>
      <c r="E514" s="34"/>
      <c r="F514" s="34"/>
      <c r="G514" s="34"/>
      <c r="H514" s="102"/>
      <c r="I514" s="102"/>
      <c r="J514" s="102"/>
      <c r="K514" s="102"/>
      <c r="L514" s="102"/>
      <c r="M514" s="102"/>
      <c r="N514" s="102"/>
      <c r="O514" s="102"/>
      <c r="P514" s="34"/>
      <c r="Q514" s="34"/>
      <c r="R514" s="34"/>
      <c r="S514" s="34"/>
      <c r="T514" s="34"/>
      <c r="U514" s="34"/>
      <c r="V514" s="102"/>
      <c r="W514" s="102"/>
      <c r="X514" s="102"/>
      <c r="Y514" s="102"/>
      <c r="Z514" s="102"/>
      <c r="AA514" s="102"/>
      <c r="AB514" s="102"/>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row>
    <row r="515" spans="1:72">
      <c r="A515" s="34"/>
      <c r="B515" s="34"/>
      <c r="C515" s="34"/>
      <c r="D515" s="34"/>
      <c r="E515" s="34"/>
      <c r="F515" s="34"/>
      <c r="G515" s="34"/>
      <c r="H515" s="102"/>
      <c r="I515" s="102"/>
      <c r="J515" s="102"/>
      <c r="K515" s="102"/>
      <c r="L515" s="102"/>
      <c r="M515" s="102"/>
      <c r="N515" s="102"/>
      <c r="O515" s="102"/>
      <c r="P515" s="34"/>
      <c r="Q515" s="34"/>
      <c r="R515" s="34"/>
      <c r="S515" s="34"/>
      <c r="T515" s="34"/>
      <c r="U515" s="34"/>
      <c r="V515" s="102"/>
      <c r="W515" s="102"/>
      <c r="X515" s="102"/>
      <c r="Y515" s="102"/>
      <c r="Z515" s="102"/>
      <c r="AA515" s="102"/>
      <c r="AB515" s="102"/>
      <c r="AC515" s="102"/>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c r="BI515" s="102"/>
      <c r="BJ515" s="102"/>
      <c r="BK515" s="102"/>
      <c r="BL515" s="102"/>
      <c r="BM515" s="102"/>
      <c r="BN515" s="102"/>
      <c r="BO515" s="102"/>
      <c r="BP515" s="102"/>
      <c r="BQ515" s="102"/>
      <c r="BR515" s="102"/>
      <c r="BS515" s="102"/>
      <c r="BT515" s="102"/>
    </row>
    <row r="516" spans="1:72">
      <c r="A516" s="34"/>
      <c r="B516" s="34"/>
      <c r="C516" s="34"/>
      <c r="D516" s="34"/>
      <c r="E516" s="34"/>
      <c r="F516" s="34"/>
      <c r="G516" s="34"/>
      <c r="H516" s="102"/>
      <c r="I516" s="102"/>
      <c r="J516" s="102"/>
      <c r="K516" s="102"/>
      <c r="L516" s="102"/>
      <c r="M516" s="102"/>
      <c r="N516" s="102"/>
      <c r="O516" s="102"/>
      <c r="P516" s="34"/>
      <c r="Q516" s="34"/>
      <c r="R516" s="34"/>
      <c r="S516" s="34"/>
      <c r="T516" s="34"/>
      <c r="U516" s="34"/>
      <c r="V516" s="102"/>
      <c r="W516" s="102"/>
      <c r="X516" s="102"/>
      <c r="Y516" s="102"/>
      <c r="Z516" s="102"/>
      <c r="AA516" s="102"/>
      <c r="AB516" s="102"/>
      <c r="AC516" s="102"/>
      <c r="AD516" s="102"/>
      <c r="AE516" s="102"/>
      <c r="AF516" s="102"/>
      <c r="AG516" s="102"/>
      <c r="AH516" s="102"/>
      <c r="AI516" s="102"/>
      <c r="AJ516" s="102"/>
      <c r="AK516" s="102"/>
      <c r="AL516" s="102"/>
      <c r="AM516" s="102"/>
      <c r="AN516" s="102"/>
      <c r="AO516" s="102"/>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row>
    <row r="517" spans="1:72">
      <c r="A517" s="34"/>
      <c r="B517" s="34"/>
      <c r="C517" s="34"/>
      <c r="D517" s="34"/>
      <c r="E517" s="34"/>
      <c r="F517" s="34"/>
      <c r="G517" s="34"/>
      <c r="H517" s="102"/>
      <c r="I517" s="102"/>
      <c r="J517" s="102"/>
      <c r="K517" s="102"/>
      <c r="L517" s="102"/>
      <c r="M517" s="102"/>
      <c r="N517" s="102"/>
      <c r="O517" s="102"/>
      <c r="P517" s="34"/>
      <c r="Q517" s="34"/>
      <c r="R517" s="34"/>
      <c r="S517" s="34"/>
      <c r="T517" s="34"/>
      <c r="U517" s="34"/>
      <c r="V517" s="102"/>
      <c r="W517" s="102"/>
      <c r="X517" s="102"/>
      <c r="Y517" s="102"/>
      <c r="Z517" s="102"/>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row>
    <row r="518" spans="1:72">
      <c r="A518" s="33"/>
      <c r="B518" s="33"/>
      <c r="C518" s="33"/>
      <c r="D518" s="33"/>
      <c r="E518" s="33"/>
      <c r="F518" s="33"/>
      <c r="G518" s="33"/>
      <c r="P518" s="33"/>
      <c r="Q518" s="33"/>
      <c r="R518" s="33"/>
      <c r="S518" s="33"/>
      <c r="T518" s="33"/>
      <c r="U518" s="33"/>
    </row>
    <row r="519" spans="1:72">
      <c r="A519" s="33"/>
      <c r="B519" s="33"/>
      <c r="C519" s="33"/>
      <c r="D519" s="33"/>
      <c r="E519" s="33"/>
      <c r="F519" s="33"/>
      <c r="G519" s="33"/>
      <c r="P519" s="33"/>
      <c r="Q519" s="33"/>
      <c r="R519" s="33"/>
      <c r="S519" s="33"/>
      <c r="T519" s="33"/>
      <c r="U519" s="33"/>
    </row>
    <row r="520" spans="1:72">
      <c r="A520" s="33"/>
      <c r="B520" s="33"/>
      <c r="C520" s="33"/>
      <c r="D520" s="33"/>
      <c r="E520" s="33"/>
      <c r="F520" s="33"/>
      <c r="G520" s="33"/>
      <c r="P520" s="33"/>
      <c r="Q520" s="33"/>
      <c r="R520" s="33"/>
      <c r="S520" s="33"/>
      <c r="T520" s="33"/>
      <c r="U520" s="33"/>
    </row>
    <row r="521" spans="1:72">
      <c r="A521" s="33"/>
      <c r="B521" s="33"/>
      <c r="C521" s="33"/>
      <c r="D521" s="33"/>
      <c r="E521" s="33"/>
      <c r="F521" s="33"/>
      <c r="G521" s="33"/>
      <c r="P521" s="33"/>
      <c r="Q521" s="33"/>
      <c r="R521" s="33"/>
      <c r="S521" s="33"/>
      <c r="T521" s="33"/>
      <c r="U521" s="33"/>
    </row>
    <row r="522" spans="1:72">
      <c r="A522" s="33"/>
      <c r="B522" s="33"/>
      <c r="C522" s="33"/>
      <c r="D522" s="33"/>
      <c r="E522" s="33"/>
      <c r="F522" s="33"/>
      <c r="G522" s="33"/>
      <c r="P522" s="33"/>
      <c r="Q522" s="33"/>
      <c r="R522" s="33"/>
      <c r="S522" s="33"/>
      <c r="T522" s="33"/>
      <c r="U522" s="33"/>
    </row>
    <row r="523" spans="1:72">
      <c r="A523" s="33"/>
      <c r="B523" s="33"/>
      <c r="C523" s="33"/>
      <c r="D523" s="33"/>
      <c r="E523" s="33"/>
      <c r="F523" s="33"/>
      <c r="G523" s="33"/>
      <c r="P523" s="33"/>
      <c r="Q523" s="33"/>
      <c r="R523" s="33"/>
      <c r="S523" s="33"/>
      <c r="T523" s="33"/>
      <c r="U523" s="33"/>
    </row>
    <row r="524" spans="1:72">
      <c r="A524" s="33"/>
      <c r="B524" s="33"/>
      <c r="C524" s="33"/>
      <c r="D524" s="33"/>
      <c r="E524" s="33"/>
      <c r="F524" s="33"/>
      <c r="G524" s="33"/>
      <c r="P524" s="33"/>
      <c r="Q524" s="33"/>
      <c r="R524" s="33"/>
      <c r="S524" s="33"/>
      <c r="T524" s="33"/>
      <c r="U524" s="33"/>
    </row>
    <row r="525" spans="1:72">
      <c r="A525" s="33"/>
      <c r="B525" s="33"/>
      <c r="C525" s="33"/>
      <c r="D525" s="33"/>
      <c r="E525" s="33"/>
      <c r="F525" s="33"/>
      <c r="G525" s="33"/>
      <c r="P525" s="33"/>
      <c r="Q525" s="33"/>
      <c r="R525" s="33"/>
      <c r="S525" s="33"/>
      <c r="T525" s="33"/>
      <c r="U525" s="33"/>
    </row>
    <row r="526" spans="1:72">
      <c r="A526" s="33"/>
      <c r="B526" s="33"/>
      <c r="C526" s="33"/>
      <c r="D526" s="33"/>
      <c r="E526" s="33"/>
      <c r="F526" s="33"/>
      <c r="G526" s="33"/>
      <c r="P526" s="33"/>
      <c r="Q526" s="33"/>
      <c r="R526" s="33"/>
      <c r="S526" s="33"/>
      <c r="T526" s="33"/>
      <c r="U526" s="33"/>
    </row>
    <row r="527" spans="1:72">
      <c r="A527" s="33"/>
      <c r="B527" s="33"/>
      <c r="C527" s="33"/>
      <c r="D527" s="33"/>
      <c r="E527" s="33"/>
      <c r="F527" s="33"/>
      <c r="G527" s="33"/>
      <c r="P527" s="33"/>
      <c r="Q527" s="33"/>
      <c r="R527" s="33"/>
      <c r="S527" s="33"/>
      <c r="T527" s="33"/>
      <c r="U527" s="33"/>
    </row>
    <row r="528" spans="1:72">
      <c r="A528" s="33"/>
      <c r="B528" s="33"/>
      <c r="C528" s="33"/>
      <c r="D528" s="33"/>
      <c r="E528" s="33"/>
      <c r="F528" s="33"/>
      <c r="G528" s="33"/>
      <c r="P528" s="33"/>
      <c r="Q528" s="33"/>
      <c r="R528" s="33"/>
      <c r="S528" s="33"/>
      <c r="T528" s="33"/>
      <c r="U528" s="33"/>
    </row>
    <row r="529" spans="1:21">
      <c r="A529" s="33"/>
      <c r="B529" s="33"/>
      <c r="C529" s="33"/>
      <c r="D529" s="33"/>
      <c r="E529" s="33"/>
      <c r="F529" s="33"/>
      <c r="G529" s="33"/>
      <c r="P529" s="33"/>
      <c r="Q529" s="33"/>
      <c r="R529" s="33"/>
      <c r="S529" s="33"/>
      <c r="T529" s="33"/>
      <c r="U529" s="33"/>
    </row>
    <row r="530" spans="1:21">
      <c r="A530" s="33"/>
      <c r="B530" s="33"/>
      <c r="C530" s="33"/>
      <c r="D530" s="33"/>
      <c r="E530" s="33"/>
      <c r="F530" s="33"/>
      <c r="G530" s="33"/>
      <c r="P530" s="33"/>
      <c r="Q530" s="33"/>
      <c r="R530" s="33"/>
      <c r="S530" s="33"/>
      <c r="T530" s="33"/>
      <c r="U530" s="33"/>
    </row>
    <row r="531" spans="1:21">
      <c r="A531" s="33"/>
      <c r="B531" s="33"/>
      <c r="C531" s="33"/>
      <c r="D531" s="33"/>
      <c r="E531" s="33"/>
      <c r="F531" s="33"/>
      <c r="G531" s="33"/>
      <c r="P531" s="33"/>
      <c r="Q531" s="33"/>
      <c r="R531" s="33"/>
      <c r="S531" s="33"/>
      <c r="T531" s="33"/>
      <c r="U531" s="33"/>
    </row>
    <row r="532" spans="1:21">
      <c r="A532" s="33"/>
      <c r="B532" s="33"/>
      <c r="C532" s="33"/>
      <c r="D532" s="33"/>
      <c r="E532" s="33"/>
      <c r="F532" s="33"/>
      <c r="G532" s="33"/>
      <c r="P532" s="33"/>
      <c r="Q532" s="33"/>
      <c r="R532" s="33"/>
      <c r="S532" s="33"/>
      <c r="T532" s="33"/>
      <c r="U532" s="33"/>
    </row>
    <row r="533" spans="1:21">
      <c r="A533" s="33"/>
      <c r="B533" s="33"/>
      <c r="C533" s="33"/>
      <c r="D533" s="33"/>
      <c r="E533" s="33"/>
      <c r="F533" s="33"/>
      <c r="G533" s="33"/>
      <c r="P533" s="33"/>
      <c r="Q533" s="33"/>
      <c r="R533" s="33"/>
      <c r="S533" s="33"/>
      <c r="T533" s="33"/>
      <c r="U533" s="33"/>
    </row>
    <row r="534" spans="1:21">
      <c r="A534" s="33"/>
      <c r="B534" s="33"/>
      <c r="C534" s="33"/>
      <c r="D534" s="33"/>
      <c r="E534" s="33"/>
      <c r="F534" s="33"/>
      <c r="G534" s="33"/>
      <c r="P534" s="33"/>
      <c r="Q534" s="33"/>
      <c r="R534" s="33"/>
      <c r="S534" s="33"/>
      <c r="T534" s="33"/>
      <c r="U534" s="33"/>
    </row>
    <row r="535" spans="1:21">
      <c r="A535" s="33"/>
      <c r="B535" s="33"/>
      <c r="C535" s="33"/>
      <c r="D535" s="33"/>
      <c r="E535" s="33"/>
      <c r="F535" s="33"/>
      <c r="G535" s="33"/>
      <c r="P535" s="33"/>
      <c r="Q535" s="33"/>
      <c r="R535" s="33"/>
      <c r="S535" s="33"/>
      <c r="T535" s="33"/>
      <c r="U535" s="33"/>
    </row>
    <row r="536" spans="1:21">
      <c r="A536" s="33"/>
      <c r="B536" s="33"/>
      <c r="C536" s="33"/>
      <c r="D536" s="33"/>
      <c r="E536" s="33"/>
      <c r="F536" s="33"/>
      <c r="G536" s="33"/>
      <c r="P536" s="33"/>
      <c r="Q536" s="33"/>
      <c r="R536" s="33"/>
      <c r="S536" s="33"/>
      <c r="T536" s="33"/>
      <c r="U536" s="33"/>
    </row>
    <row r="537" spans="1:21">
      <c r="A537" s="33"/>
      <c r="B537" s="33"/>
      <c r="C537" s="33"/>
      <c r="D537" s="33"/>
      <c r="E537" s="33"/>
      <c r="F537" s="33"/>
      <c r="G537" s="33"/>
      <c r="P537" s="33"/>
      <c r="Q537" s="33"/>
      <c r="R537" s="33"/>
      <c r="S537" s="33"/>
      <c r="T537" s="33"/>
      <c r="U537" s="33"/>
    </row>
    <row r="538" spans="1:21">
      <c r="A538" s="33"/>
      <c r="B538" s="33"/>
      <c r="C538" s="33"/>
      <c r="D538" s="33"/>
      <c r="E538" s="33"/>
      <c r="F538" s="33"/>
      <c r="G538" s="33"/>
      <c r="P538" s="33"/>
      <c r="Q538" s="33"/>
      <c r="R538" s="33"/>
      <c r="S538" s="33"/>
      <c r="T538" s="33"/>
      <c r="U538" s="33"/>
    </row>
    <row r="539" spans="1:21">
      <c r="A539" s="33"/>
      <c r="B539" s="33"/>
      <c r="C539" s="33"/>
      <c r="D539" s="33"/>
      <c r="E539" s="33"/>
      <c r="F539" s="33"/>
      <c r="G539" s="33"/>
      <c r="P539" s="33"/>
      <c r="Q539" s="33"/>
      <c r="R539" s="33"/>
      <c r="S539" s="33"/>
      <c r="T539" s="33"/>
      <c r="U539" s="33"/>
    </row>
    <row r="540" spans="1:21">
      <c r="A540" s="33"/>
      <c r="B540" s="33"/>
      <c r="C540" s="33"/>
      <c r="D540" s="33"/>
      <c r="E540" s="33"/>
      <c r="F540" s="33"/>
      <c r="G540" s="33"/>
      <c r="P540" s="33"/>
      <c r="Q540" s="33"/>
      <c r="R540" s="33"/>
      <c r="S540" s="33"/>
      <c r="T540" s="33"/>
      <c r="U540" s="33"/>
    </row>
    <row r="541" spans="1:21">
      <c r="A541" s="33"/>
      <c r="B541" s="33"/>
      <c r="C541" s="33"/>
      <c r="D541" s="33"/>
      <c r="E541" s="33"/>
      <c r="F541" s="33"/>
      <c r="G541" s="33"/>
      <c r="P541" s="33"/>
      <c r="Q541" s="33"/>
      <c r="R541" s="33"/>
      <c r="S541" s="33"/>
      <c r="T541" s="33"/>
      <c r="U541" s="33"/>
    </row>
    <row r="542" spans="1:21">
      <c r="A542" s="33"/>
      <c r="B542" s="33"/>
      <c r="C542" s="33"/>
      <c r="D542" s="33"/>
      <c r="E542" s="33"/>
      <c r="F542" s="33"/>
      <c r="G542" s="33"/>
      <c r="P542" s="33"/>
      <c r="Q542" s="33"/>
      <c r="R542" s="33"/>
      <c r="S542" s="33"/>
      <c r="T542" s="33"/>
      <c r="U542" s="33"/>
    </row>
    <row r="543" spans="1:21">
      <c r="A543" s="33"/>
      <c r="B543" s="33"/>
      <c r="C543" s="33"/>
      <c r="D543" s="33"/>
      <c r="E543" s="33"/>
      <c r="F543" s="33"/>
      <c r="G543" s="33"/>
      <c r="P543" s="33"/>
      <c r="Q543" s="33"/>
      <c r="R543" s="33"/>
      <c r="S543" s="33"/>
      <c r="T543" s="33"/>
      <c r="U543" s="33"/>
    </row>
    <row r="544" spans="1:21">
      <c r="A544" s="33"/>
      <c r="B544" s="33"/>
      <c r="C544" s="33"/>
      <c r="D544" s="33"/>
      <c r="E544" s="33"/>
      <c r="F544" s="33"/>
      <c r="G544" s="33"/>
      <c r="P544" s="33"/>
      <c r="Q544" s="33"/>
      <c r="R544" s="33"/>
      <c r="S544" s="33"/>
      <c r="T544" s="33"/>
      <c r="U544" s="33"/>
    </row>
    <row r="545" spans="1:21">
      <c r="A545" s="33"/>
      <c r="B545" s="33"/>
      <c r="C545" s="33"/>
      <c r="D545" s="33"/>
      <c r="E545" s="33"/>
      <c r="F545" s="33"/>
      <c r="G545" s="33"/>
      <c r="P545" s="33"/>
      <c r="Q545" s="33"/>
      <c r="R545" s="33"/>
      <c r="S545" s="33"/>
      <c r="T545" s="33"/>
      <c r="U545" s="33"/>
    </row>
    <row r="546" spans="1:21">
      <c r="A546" s="33"/>
      <c r="B546" s="33"/>
      <c r="C546" s="33"/>
      <c r="D546" s="33"/>
      <c r="E546" s="33"/>
      <c r="F546" s="33"/>
      <c r="G546" s="33"/>
      <c r="P546" s="33"/>
      <c r="Q546" s="33"/>
      <c r="R546" s="33"/>
      <c r="S546" s="33"/>
      <c r="T546" s="33"/>
      <c r="U546" s="33"/>
    </row>
    <row r="547" spans="1:21">
      <c r="A547" s="33"/>
      <c r="B547" s="33"/>
      <c r="C547" s="33"/>
      <c r="D547" s="33"/>
      <c r="E547" s="33"/>
      <c r="F547" s="33"/>
      <c r="G547" s="33"/>
      <c r="P547" s="33"/>
      <c r="Q547" s="33"/>
      <c r="R547" s="33"/>
      <c r="S547" s="33"/>
      <c r="T547" s="33"/>
      <c r="U547" s="33"/>
    </row>
    <row r="548" spans="1:21">
      <c r="A548" s="33"/>
      <c r="B548" s="33"/>
      <c r="C548" s="33"/>
      <c r="D548" s="33"/>
      <c r="E548" s="33"/>
      <c r="F548" s="33"/>
      <c r="G548" s="33"/>
      <c r="P548" s="33"/>
      <c r="Q548" s="33"/>
      <c r="R548" s="33"/>
      <c r="S548" s="33"/>
      <c r="T548" s="33"/>
      <c r="U548" s="33"/>
    </row>
    <row r="549" spans="1:21">
      <c r="A549" s="33"/>
      <c r="B549" s="33"/>
      <c r="C549" s="33"/>
      <c r="D549" s="33"/>
      <c r="E549" s="33"/>
      <c r="F549" s="33"/>
      <c r="G549" s="33"/>
      <c r="P549" s="33"/>
      <c r="Q549" s="33"/>
      <c r="R549" s="33"/>
      <c r="S549" s="33"/>
      <c r="T549" s="33"/>
      <c r="U549" s="33"/>
    </row>
    <row r="550" spans="1:21">
      <c r="A550" s="33"/>
      <c r="B550" s="33"/>
      <c r="C550" s="33"/>
      <c r="D550" s="33"/>
      <c r="E550" s="33"/>
      <c r="F550" s="33"/>
      <c r="G550" s="33"/>
      <c r="P550" s="33"/>
      <c r="Q550" s="33"/>
      <c r="R550" s="33"/>
      <c r="S550" s="33"/>
      <c r="T550" s="33"/>
      <c r="U550" s="33"/>
    </row>
    <row r="551" spans="1:21">
      <c r="A551" s="33"/>
      <c r="B551" s="33"/>
      <c r="C551" s="33"/>
      <c r="D551" s="33"/>
      <c r="E551" s="33"/>
      <c r="F551" s="33"/>
      <c r="G551" s="33"/>
      <c r="P551" s="33"/>
      <c r="Q551" s="33"/>
      <c r="R551" s="33"/>
      <c r="S551" s="33"/>
      <c r="T551" s="33"/>
      <c r="U551" s="33"/>
    </row>
    <row r="552" spans="1:21">
      <c r="A552" s="33"/>
      <c r="B552" s="33"/>
      <c r="C552" s="33"/>
      <c r="D552" s="33"/>
      <c r="E552" s="33"/>
      <c r="F552" s="33"/>
      <c r="G552" s="33"/>
      <c r="P552" s="33"/>
      <c r="Q552" s="33"/>
      <c r="R552" s="33"/>
      <c r="S552" s="33"/>
      <c r="T552" s="33"/>
      <c r="U552" s="33"/>
    </row>
    <row r="553" spans="1:21">
      <c r="A553" s="33"/>
      <c r="B553" s="33"/>
      <c r="C553" s="33"/>
      <c r="D553" s="33"/>
      <c r="E553" s="33"/>
      <c r="F553" s="33"/>
      <c r="G553" s="33"/>
      <c r="P553" s="33"/>
      <c r="Q553" s="33"/>
      <c r="R553" s="33"/>
      <c r="S553" s="33"/>
      <c r="T553" s="33"/>
      <c r="U553" s="33"/>
    </row>
    <row r="554" spans="1:21">
      <c r="A554" s="33"/>
      <c r="B554" s="33"/>
      <c r="C554" s="33"/>
      <c r="D554" s="33"/>
      <c r="E554" s="33"/>
      <c r="F554" s="33"/>
      <c r="G554" s="33"/>
      <c r="P554" s="33"/>
      <c r="Q554" s="33"/>
      <c r="R554" s="33"/>
      <c r="S554" s="33"/>
      <c r="T554" s="33"/>
      <c r="U554" s="33"/>
    </row>
    <row r="555" spans="1:21">
      <c r="A555" s="33"/>
      <c r="B555" s="33"/>
      <c r="C555" s="33"/>
      <c r="D555" s="33"/>
      <c r="E555" s="33"/>
      <c r="F555" s="33"/>
      <c r="G555" s="33"/>
      <c r="P555" s="33"/>
      <c r="Q555" s="33"/>
      <c r="R555" s="33"/>
      <c r="S555" s="33"/>
      <c r="T555" s="33"/>
      <c r="U555" s="33"/>
    </row>
    <row r="556" spans="1:21">
      <c r="A556" s="33"/>
      <c r="B556" s="33"/>
      <c r="C556" s="33"/>
      <c r="D556" s="33"/>
      <c r="E556" s="33"/>
      <c r="F556" s="33"/>
      <c r="G556" s="33"/>
      <c r="P556" s="33"/>
      <c r="Q556" s="33"/>
      <c r="R556" s="33"/>
      <c r="S556" s="33"/>
      <c r="T556" s="33"/>
      <c r="U556" s="33"/>
    </row>
    <row r="557" spans="1:21">
      <c r="A557" s="33"/>
      <c r="B557" s="33"/>
      <c r="C557" s="33"/>
      <c r="D557" s="33"/>
      <c r="E557" s="33"/>
      <c r="F557" s="33"/>
      <c r="G557" s="33"/>
      <c r="P557" s="33"/>
      <c r="Q557" s="33"/>
      <c r="R557" s="33"/>
      <c r="S557" s="33"/>
      <c r="T557" s="33"/>
      <c r="U557" s="33"/>
    </row>
    <row r="558" spans="1:21">
      <c r="A558" s="33"/>
      <c r="B558" s="33"/>
      <c r="C558" s="33"/>
      <c r="D558" s="33"/>
      <c r="E558" s="33"/>
      <c r="F558" s="33"/>
      <c r="G558" s="33"/>
      <c r="P558" s="33"/>
      <c r="Q558" s="33"/>
      <c r="R558" s="33"/>
      <c r="S558" s="33"/>
      <c r="T558" s="33"/>
      <c r="U558" s="33"/>
    </row>
    <row r="559" spans="1:21">
      <c r="A559" s="33"/>
      <c r="B559" s="33"/>
      <c r="C559" s="33"/>
      <c r="D559" s="33"/>
      <c r="E559" s="33"/>
      <c r="F559" s="33"/>
      <c r="G559" s="33"/>
      <c r="P559" s="33"/>
      <c r="Q559" s="33"/>
      <c r="R559" s="33"/>
      <c r="S559" s="33"/>
      <c r="T559" s="33"/>
      <c r="U559" s="33"/>
    </row>
    <row r="560" spans="1:21">
      <c r="A560" s="33"/>
      <c r="B560" s="33"/>
      <c r="C560" s="33"/>
      <c r="D560" s="33"/>
      <c r="E560" s="33"/>
      <c r="F560" s="33"/>
      <c r="G560" s="33"/>
      <c r="P560" s="33"/>
      <c r="Q560" s="33"/>
      <c r="R560" s="33"/>
      <c r="S560" s="33"/>
      <c r="T560" s="33"/>
      <c r="U560" s="33"/>
    </row>
    <row r="561" spans="1:21">
      <c r="A561" s="33"/>
      <c r="B561" s="33"/>
      <c r="C561" s="33"/>
      <c r="D561" s="33"/>
      <c r="E561" s="33"/>
      <c r="F561" s="33"/>
      <c r="G561" s="33"/>
      <c r="P561" s="33"/>
      <c r="Q561" s="33"/>
      <c r="R561" s="33"/>
      <c r="S561" s="33"/>
      <c r="T561" s="33"/>
      <c r="U561" s="33"/>
    </row>
    <row r="562" spans="1:21">
      <c r="A562" s="33"/>
      <c r="B562" s="33"/>
      <c r="C562" s="33"/>
      <c r="D562" s="33"/>
      <c r="E562" s="33"/>
      <c r="F562" s="33"/>
      <c r="G562" s="33"/>
      <c r="P562" s="33"/>
      <c r="Q562" s="33"/>
      <c r="R562" s="33"/>
      <c r="S562" s="33"/>
      <c r="T562" s="33"/>
      <c r="U562" s="33"/>
    </row>
    <row r="563" spans="1:21">
      <c r="A563" s="33"/>
      <c r="B563" s="33"/>
      <c r="C563" s="33"/>
      <c r="D563" s="33"/>
      <c r="E563" s="33"/>
      <c r="F563" s="33"/>
      <c r="G563" s="33"/>
      <c r="P563" s="33"/>
      <c r="Q563" s="33"/>
      <c r="R563" s="33"/>
      <c r="S563" s="33"/>
      <c r="T563" s="33"/>
      <c r="U563" s="33"/>
    </row>
    <row r="564" spans="1:21">
      <c r="A564" s="33"/>
      <c r="B564" s="33"/>
      <c r="C564" s="33"/>
      <c r="D564" s="33"/>
      <c r="E564" s="33"/>
      <c r="F564" s="33"/>
      <c r="G564" s="33"/>
      <c r="P564" s="33"/>
      <c r="Q564" s="33"/>
      <c r="R564" s="33"/>
      <c r="S564" s="33"/>
      <c r="T564" s="33"/>
      <c r="U564" s="33"/>
    </row>
    <row r="565" spans="1:21">
      <c r="A565" s="33"/>
      <c r="B565" s="33"/>
      <c r="C565" s="33"/>
      <c r="D565" s="33"/>
      <c r="E565" s="33"/>
      <c r="F565" s="33"/>
      <c r="G565" s="33"/>
      <c r="P565" s="33"/>
      <c r="Q565" s="33"/>
      <c r="R565" s="33"/>
      <c r="S565" s="33"/>
      <c r="T565" s="33"/>
      <c r="U565" s="33"/>
    </row>
    <row r="566" spans="1:21">
      <c r="A566" s="33"/>
      <c r="B566" s="33"/>
      <c r="C566" s="33"/>
      <c r="D566" s="33"/>
      <c r="E566" s="33"/>
      <c r="F566" s="33"/>
      <c r="G566" s="33"/>
      <c r="P566" s="33"/>
      <c r="Q566" s="33"/>
      <c r="R566" s="33"/>
      <c r="S566" s="33"/>
      <c r="T566" s="33"/>
      <c r="U566" s="33"/>
    </row>
    <row r="567" spans="1:21">
      <c r="A567" s="33"/>
      <c r="B567" s="33"/>
      <c r="C567" s="33"/>
      <c r="D567" s="33"/>
      <c r="E567" s="33"/>
      <c r="F567" s="33"/>
      <c r="G567" s="33"/>
      <c r="P567" s="33"/>
      <c r="Q567" s="33"/>
      <c r="R567" s="33"/>
      <c r="S567" s="33"/>
      <c r="T567" s="33"/>
      <c r="U567" s="33"/>
    </row>
    <row r="568" spans="1:21">
      <c r="A568" s="33"/>
      <c r="B568" s="33"/>
      <c r="C568" s="33"/>
      <c r="D568" s="33"/>
      <c r="E568" s="33"/>
      <c r="F568" s="33"/>
      <c r="G568" s="33"/>
      <c r="P568" s="33"/>
      <c r="Q568" s="33"/>
      <c r="R568" s="33"/>
      <c r="S568" s="33"/>
      <c r="T568" s="33"/>
      <c r="U568" s="33"/>
    </row>
    <row r="569" spans="1:21">
      <c r="A569" s="33"/>
      <c r="B569" s="33"/>
      <c r="C569" s="33"/>
      <c r="D569" s="33"/>
      <c r="E569" s="33"/>
      <c r="F569" s="33"/>
      <c r="G569" s="33"/>
      <c r="P569" s="33"/>
      <c r="Q569" s="33"/>
      <c r="R569" s="33"/>
      <c r="S569" s="33"/>
      <c r="T569" s="33"/>
      <c r="U569" s="33"/>
    </row>
    <row r="570" spans="1:21">
      <c r="A570" s="33"/>
      <c r="B570" s="33"/>
      <c r="C570" s="33"/>
      <c r="D570" s="33"/>
      <c r="E570" s="33"/>
      <c r="F570" s="33"/>
      <c r="G570" s="33"/>
      <c r="P570" s="33"/>
      <c r="Q570" s="33"/>
      <c r="R570" s="33"/>
      <c r="S570" s="33"/>
      <c r="T570" s="33"/>
      <c r="U570" s="33"/>
    </row>
    <row r="571" spans="1:21">
      <c r="A571" s="33"/>
      <c r="B571" s="33"/>
      <c r="C571" s="33"/>
      <c r="D571" s="33"/>
      <c r="E571" s="33"/>
      <c r="F571" s="33"/>
      <c r="G571" s="33"/>
      <c r="P571" s="33"/>
      <c r="Q571" s="33"/>
      <c r="R571" s="33"/>
      <c r="S571" s="33"/>
      <c r="T571" s="33"/>
      <c r="U571" s="33"/>
    </row>
    <row r="572" spans="1:21">
      <c r="A572" s="33"/>
      <c r="B572" s="33"/>
      <c r="C572" s="33"/>
      <c r="D572" s="33"/>
      <c r="E572" s="33"/>
      <c r="F572" s="33"/>
      <c r="G572" s="33"/>
      <c r="P572" s="33"/>
      <c r="Q572" s="33"/>
      <c r="R572" s="33"/>
      <c r="S572" s="33"/>
      <c r="T572" s="33"/>
      <c r="U572" s="33"/>
    </row>
    <row r="573" spans="1:21">
      <c r="A573" s="33"/>
      <c r="B573" s="33"/>
      <c r="C573" s="33"/>
      <c r="D573" s="33"/>
      <c r="E573" s="33"/>
      <c r="F573" s="33"/>
      <c r="G573" s="33"/>
      <c r="P573" s="33"/>
      <c r="Q573" s="33"/>
      <c r="R573" s="33"/>
      <c r="S573" s="33"/>
      <c r="T573" s="33"/>
      <c r="U573" s="33"/>
    </row>
    <row r="574" spans="1:21">
      <c r="A574" s="33"/>
      <c r="B574" s="33"/>
      <c r="C574" s="33"/>
      <c r="D574" s="33"/>
      <c r="E574" s="33"/>
      <c r="F574" s="33"/>
      <c r="G574" s="33"/>
      <c r="P574" s="33"/>
      <c r="Q574" s="33"/>
      <c r="R574" s="33"/>
      <c r="S574" s="33"/>
      <c r="T574" s="33"/>
      <c r="U574" s="33"/>
    </row>
    <row r="575" spans="1:21">
      <c r="A575" s="33"/>
      <c r="B575" s="33"/>
      <c r="C575" s="33"/>
      <c r="D575" s="33"/>
      <c r="E575" s="33"/>
      <c r="F575" s="33"/>
      <c r="G575" s="33"/>
      <c r="P575" s="33"/>
      <c r="Q575" s="33"/>
      <c r="R575" s="33"/>
      <c r="S575" s="33"/>
      <c r="T575" s="33"/>
      <c r="U575" s="33"/>
    </row>
    <row r="576" spans="1:21">
      <c r="A576" s="33"/>
      <c r="B576" s="33"/>
      <c r="C576" s="33"/>
      <c r="D576" s="33"/>
      <c r="E576" s="33"/>
      <c r="F576" s="33"/>
      <c r="G576" s="33"/>
      <c r="P576" s="33"/>
      <c r="Q576" s="33"/>
      <c r="R576" s="33"/>
      <c r="S576" s="33"/>
      <c r="T576" s="33"/>
      <c r="U576" s="33"/>
    </row>
    <row r="577" spans="1:21">
      <c r="A577" s="33"/>
      <c r="B577" s="33"/>
      <c r="C577" s="33"/>
      <c r="D577" s="33"/>
      <c r="E577" s="33"/>
      <c r="F577" s="33"/>
      <c r="G577" s="33"/>
      <c r="P577" s="33"/>
      <c r="Q577" s="33"/>
      <c r="R577" s="33"/>
      <c r="S577" s="33"/>
      <c r="T577" s="33"/>
      <c r="U577" s="33"/>
    </row>
    <row r="578" spans="1:21">
      <c r="A578" s="33"/>
      <c r="B578" s="33"/>
      <c r="C578" s="33"/>
      <c r="D578" s="33"/>
      <c r="E578" s="33"/>
      <c r="F578" s="33"/>
      <c r="G578" s="33"/>
      <c r="P578" s="33"/>
      <c r="Q578" s="33"/>
      <c r="R578" s="33"/>
      <c r="S578" s="33"/>
      <c r="T578" s="33"/>
      <c r="U578" s="33"/>
    </row>
    <row r="579" spans="1:21">
      <c r="A579" s="33"/>
      <c r="B579" s="33"/>
      <c r="C579" s="33"/>
      <c r="D579" s="33"/>
      <c r="E579" s="33"/>
      <c r="F579" s="33"/>
      <c r="G579" s="33"/>
      <c r="P579" s="33"/>
      <c r="Q579" s="33"/>
      <c r="R579" s="33"/>
      <c r="S579" s="33"/>
      <c r="T579" s="33"/>
      <c r="U579" s="33"/>
    </row>
    <row r="580" spans="1:21">
      <c r="A580" s="33"/>
      <c r="B580" s="33"/>
      <c r="C580" s="33"/>
      <c r="D580" s="33"/>
      <c r="E580" s="33"/>
      <c r="F580" s="33"/>
      <c r="G580" s="33"/>
      <c r="P580" s="33"/>
      <c r="Q580" s="33"/>
      <c r="R580" s="33"/>
      <c r="S580" s="33"/>
      <c r="T580" s="33"/>
      <c r="U580" s="33"/>
    </row>
    <row r="581" spans="1:21">
      <c r="A581" s="33"/>
      <c r="B581" s="33"/>
      <c r="C581" s="33"/>
      <c r="D581" s="33"/>
      <c r="E581" s="33"/>
      <c r="F581" s="33"/>
      <c r="G581" s="33"/>
      <c r="P581" s="33"/>
      <c r="Q581" s="33"/>
      <c r="R581" s="33"/>
      <c r="S581" s="33"/>
      <c r="T581" s="33"/>
      <c r="U581" s="33"/>
    </row>
    <row r="582" spans="1:21">
      <c r="A582" s="33"/>
      <c r="B582" s="33"/>
      <c r="C582" s="33"/>
      <c r="D582" s="33"/>
      <c r="E582" s="33"/>
      <c r="F582" s="33"/>
      <c r="G582" s="33"/>
      <c r="P582" s="33"/>
      <c r="Q582" s="33"/>
      <c r="R582" s="33"/>
      <c r="S582" s="33"/>
      <c r="T582" s="33"/>
      <c r="U582" s="33"/>
    </row>
    <row r="583" spans="1:21">
      <c r="A583" s="33"/>
      <c r="B583" s="33"/>
      <c r="C583" s="33"/>
      <c r="D583" s="33"/>
      <c r="E583" s="33"/>
      <c r="F583" s="33"/>
      <c r="G583" s="33"/>
      <c r="P583" s="33"/>
      <c r="Q583" s="33"/>
      <c r="R583" s="33"/>
      <c r="S583" s="33"/>
      <c r="T583" s="33"/>
      <c r="U583" s="33"/>
    </row>
    <row r="584" spans="1:21">
      <c r="A584" s="33"/>
      <c r="B584" s="33"/>
      <c r="C584" s="33"/>
      <c r="D584" s="33"/>
      <c r="E584" s="33"/>
      <c r="F584" s="33"/>
      <c r="G584" s="33"/>
      <c r="P584" s="33"/>
      <c r="Q584" s="33"/>
      <c r="R584" s="33"/>
      <c r="S584" s="33"/>
      <c r="T584" s="33"/>
      <c r="U584" s="33"/>
    </row>
    <row r="585" spans="1:21">
      <c r="A585" s="33"/>
      <c r="B585" s="33"/>
      <c r="C585" s="33"/>
      <c r="D585" s="33"/>
      <c r="E585" s="33"/>
      <c r="F585" s="33"/>
      <c r="G585" s="33"/>
      <c r="P585" s="33"/>
      <c r="Q585" s="33"/>
      <c r="R585" s="33"/>
      <c r="S585" s="33"/>
      <c r="T585" s="33"/>
      <c r="U585" s="33"/>
    </row>
    <row r="586" spans="1:21">
      <c r="A586" s="33"/>
      <c r="B586" s="33"/>
      <c r="C586" s="33"/>
      <c r="D586" s="33"/>
      <c r="E586" s="33"/>
      <c r="F586" s="33"/>
      <c r="G586" s="33"/>
      <c r="P586" s="33"/>
      <c r="Q586" s="33"/>
      <c r="R586" s="33"/>
      <c r="S586" s="33"/>
      <c r="T586" s="33"/>
      <c r="U586" s="33"/>
    </row>
    <row r="587" spans="1:21">
      <c r="A587" s="33"/>
      <c r="B587" s="33"/>
      <c r="C587" s="33"/>
      <c r="D587" s="33"/>
      <c r="E587" s="33"/>
      <c r="F587" s="33"/>
      <c r="G587" s="33"/>
      <c r="P587" s="33"/>
      <c r="Q587" s="33"/>
      <c r="R587" s="33"/>
      <c r="S587" s="33"/>
      <c r="T587" s="33"/>
      <c r="U587" s="33"/>
    </row>
    <row r="588" spans="1:21">
      <c r="A588" s="33"/>
      <c r="B588" s="33"/>
      <c r="C588" s="33"/>
      <c r="D588" s="33"/>
      <c r="E588" s="33"/>
      <c r="F588" s="33"/>
      <c r="G588" s="33"/>
      <c r="P588" s="33"/>
      <c r="Q588" s="33"/>
      <c r="R588" s="33"/>
      <c r="S588" s="33"/>
      <c r="T588" s="33"/>
      <c r="U588" s="33"/>
    </row>
    <row r="589" spans="1:21">
      <c r="A589" s="33"/>
      <c r="B589" s="33"/>
      <c r="C589" s="33"/>
      <c r="D589" s="33"/>
      <c r="E589" s="33"/>
      <c r="F589" s="33"/>
      <c r="G589" s="33"/>
      <c r="P589" s="33"/>
      <c r="Q589" s="33"/>
      <c r="R589" s="33"/>
      <c r="S589" s="33"/>
      <c r="T589" s="33"/>
      <c r="U589" s="33"/>
    </row>
    <row r="590" spans="1:21">
      <c r="A590" s="33"/>
      <c r="B590" s="33"/>
      <c r="C590" s="33"/>
      <c r="D590" s="33"/>
      <c r="E590" s="33"/>
      <c r="F590" s="33"/>
      <c r="G590" s="33"/>
      <c r="P590" s="33"/>
      <c r="Q590" s="33"/>
      <c r="R590" s="33"/>
      <c r="S590" s="33"/>
      <c r="T590" s="33"/>
      <c r="U590" s="33"/>
    </row>
    <row r="591" spans="1:21">
      <c r="A591" s="33"/>
      <c r="B591" s="33"/>
      <c r="C591" s="33"/>
      <c r="D591" s="33"/>
      <c r="E591" s="33"/>
      <c r="F591" s="33"/>
      <c r="G591" s="33"/>
      <c r="P591" s="33"/>
      <c r="Q591" s="33"/>
      <c r="R591" s="33"/>
      <c r="S591" s="33"/>
      <c r="T591" s="33"/>
      <c r="U591" s="33"/>
    </row>
    <row r="592" spans="1:21">
      <c r="A592" s="33"/>
      <c r="B592" s="33"/>
      <c r="C592" s="33"/>
      <c r="D592" s="33"/>
      <c r="E592" s="33"/>
      <c r="F592" s="33"/>
      <c r="G592" s="33"/>
      <c r="P592" s="33"/>
      <c r="Q592" s="33"/>
      <c r="R592" s="33"/>
      <c r="S592" s="33"/>
      <c r="T592" s="33"/>
      <c r="U592" s="33"/>
    </row>
    <row r="593" spans="1:21">
      <c r="A593" s="33"/>
      <c r="B593" s="33"/>
      <c r="C593" s="33"/>
      <c r="D593" s="33"/>
      <c r="E593" s="33"/>
      <c r="F593" s="33"/>
      <c r="G593" s="33"/>
      <c r="P593" s="33"/>
      <c r="Q593" s="33"/>
      <c r="R593" s="33"/>
      <c r="S593" s="33"/>
      <c r="T593" s="33"/>
      <c r="U593" s="33"/>
    </row>
    <row r="594" spans="1:21">
      <c r="A594" s="33"/>
      <c r="B594" s="33"/>
      <c r="C594" s="33"/>
      <c r="D594" s="33"/>
      <c r="E594" s="33"/>
      <c r="F594" s="33"/>
      <c r="G594" s="33"/>
      <c r="P594" s="33"/>
      <c r="Q594" s="33"/>
      <c r="R594" s="33"/>
      <c r="S594" s="33"/>
      <c r="T594" s="33"/>
      <c r="U594" s="33"/>
    </row>
    <row r="595" spans="1:21">
      <c r="A595" s="33"/>
      <c r="B595" s="33"/>
      <c r="C595" s="33"/>
      <c r="D595" s="33"/>
      <c r="E595" s="33"/>
      <c r="F595" s="33"/>
      <c r="G595" s="33"/>
      <c r="P595" s="33"/>
      <c r="Q595" s="33"/>
      <c r="R595" s="33"/>
      <c r="S595" s="33"/>
      <c r="T595" s="33"/>
      <c r="U595" s="33"/>
    </row>
    <row r="596" spans="1:21">
      <c r="A596" s="33"/>
      <c r="B596" s="33"/>
      <c r="C596" s="33"/>
      <c r="D596" s="33"/>
      <c r="E596" s="33"/>
      <c r="F596" s="33"/>
      <c r="G596" s="33"/>
      <c r="P596" s="33"/>
      <c r="Q596" s="33"/>
      <c r="R596" s="33"/>
      <c r="S596" s="33"/>
      <c r="T596" s="33"/>
      <c r="U596" s="33"/>
    </row>
    <row r="597" spans="1:21">
      <c r="A597" s="33"/>
      <c r="B597" s="33"/>
      <c r="C597" s="33"/>
      <c r="D597" s="33"/>
      <c r="E597" s="33"/>
      <c r="F597" s="33"/>
      <c r="G597" s="33"/>
      <c r="P597" s="33"/>
      <c r="Q597" s="33"/>
      <c r="R597" s="33"/>
      <c r="S597" s="33"/>
      <c r="T597" s="33"/>
      <c r="U597" s="33"/>
    </row>
    <row r="598" spans="1:21">
      <c r="A598" s="33"/>
      <c r="B598" s="33"/>
      <c r="C598" s="33"/>
      <c r="D598" s="33"/>
      <c r="E598" s="33"/>
      <c r="F598" s="33"/>
      <c r="G598" s="33"/>
      <c r="P598" s="33"/>
      <c r="Q598" s="33"/>
      <c r="R598" s="33"/>
      <c r="S598" s="33"/>
      <c r="T598" s="33"/>
      <c r="U598" s="33"/>
    </row>
    <row r="599" spans="1:21">
      <c r="A599" s="33"/>
      <c r="B599" s="33"/>
      <c r="C599" s="33"/>
      <c r="D599" s="33"/>
      <c r="E599" s="33"/>
      <c r="F599" s="33"/>
      <c r="G599" s="33"/>
      <c r="P599" s="33"/>
      <c r="Q599" s="33"/>
      <c r="R599" s="33"/>
      <c r="S599" s="33"/>
      <c r="T599" s="33"/>
      <c r="U599" s="33"/>
    </row>
    <row r="600" spans="1:21">
      <c r="A600" s="33"/>
      <c r="B600" s="33"/>
      <c r="C600" s="33"/>
      <c r="D600" s="33"/>
      <c r="E600" s="33"/>
      <c r="F600" s="33"/>
      <c r="G600" s="33"/>
      <c r="P600" s="33"/>
      <c r="Q600" s="33"/>
      <c r="R600" s="33"/>
      <c r="S600" s="33"/>
      <c r="T600" s="33"/>
      <c r="U600" s="33"/>
    </row>
    <row r="601" spans="1:21">
      <c r="A601" s="33"/>
      <c r="B601" s="33"/>
      <c r="C601" s="33"/>
      <c r="D601" s="33"/>
      <c r="E601" s="33"/>
      <c r="F601" s="33"/>
      <c r="G601" s="33"/>
      <c r="P601" s="33"/>
      <c r="Q601" s="33"/>
      <c r="R601" s="33"/>
      <c r="S601" s="33"/>
      <c r="T601" s="33"/>
      <c r="U601" s="33"/>
    </row>
    <row r="602" spans="1:21">
      <c r="A602" s="33"/>
      <c r="B602" s="33"/>
      <c r="C602" s="33"/>
      <c r="D602" s="33"/>
      <c r="E602" s="33"/>
      <c r="F602" s="33"/>
      <c r="G602" s="33"/>
      <c r="P602" s="33"/>
      <c r="Q602" s="33"/>
      <c r="R602" s="33"/>
      <c r="S602" s="33"/>
      <c r="T602" s="33"/>
      <c r="U602" s="33"/>
    </row>
    <row r="603" spans="1:21">
      <c r="A603" s="33"/>
      <c r="B603" s="33"/>
      <c r="C603" s="33"/>
      <c r="D603" s="33"/>
      <c r="E603" s="33"/>
      <c r="F603" s="33"/>
      <c r="G603" s="33"/>
      <c r="P603" s="33"/>
      <c r="Q603" s="33"/>
      <c r="R603" s="33"/>
      <c r="S603" s="33"/>
      <c r="T603" s="33"/>
      <c r="U603" s="33"/>
    </row>
    <row r="604" spans="1:21">
      <c r="A604" s="33"/>
      <c r="B604" s="33"/>
      <c r="C604" s="33"/>
      <c r="D604" s="33"/>
      <c r="E604" s="33"/>
      <c r="F604" s="33"/>
      <c r="G604" s="33"/>
      <c r="P604" s="33"/>
      <c r="Q604" s="33"/>
      <c r="R604" s="33"/>
      <c r="S604" s="33"/>
      <c r="T604" s="33"/>
      <c r="U604" s="33"/>
    </row>
    <row r="605" spans="1:21">
      <c r="A605" s="33"/>
      <c r="B605" s="33"/>
      <c r="C605" s="33"/>
      <c r="D605" s="33"/>
      <c r="E605" s="33"/>
      <c r="F605" s="33"/>
      <c r="G605" s="33"/>
      <c r="P605" s="33"/>
      <c r="Q605" s="33"/>
      <c r="R605" s="33"/>
      <c r="S605" s="33"/>
      <c r="T605" s="33"/>
      <c r="U605" s="33"/>
    </row>
    <row r="606" spans="1:21">
      <c r="A606" s="33"/>
      <c r="B606" s="33"/>
      <c r="C606" s="33"/>
      <c r="D606" s="33"/>
      <c r="E606" s="33"/>
      <c r="F606" s="33"/>
      <c r="G606" s="33"/>
      <c r="P606" s="33"/>
      <c r="Q606" s="33"/>
      <c r="R606" s="33"/>
      <c r="S606" s="33"/>
      <c r="T606" s="33"/>
      <c r="U606" s="33"/>
    </row>
    <row r="607" spans="1:21">
      <c r="A607" s="33"/>
      <c r="B607" s="33"/>
      <c r="C607" s="33"/>
      <c r="D607" s="33"/>
      <c r="E607" s="33"/>
      <c r="F607" s="33"/>
      <c r="G607" s="33"/>
      <c r="P607" s="33"/>
      <c r="Q607" s="33"/>
      <c r="R607" s="33"/>
      <c r="S607" s="33"/>
      <c r="T607" s="33"/>
      <c r="U607" s="33"/>
    </row>
    <row r="608" spans="1:21">
      <c r="A608" s="33"/>
      <c r="B608" s="33"/>
      <c r="C608" s="33"/>
      <c r="D608" s="33"/>
      <c r="E608" s="33"/>
      <c r="F608" s="33"/>
      <c r="G608" s="33"/>
      <c r="P608" s="33"/>
      <c r="Q608" s="33"/>
      <c r="R608" s="33"/>
      <c r="S608" s="33"/>
      <c r="T608" s="33"/>
      <c r="U608" s="33"/>
    </row>
    <row r="609" spans="1:21">
      <c r="A609" s="33"/>
      <c r="B609" s="33"/>
      <c r="C609" s="33"/>
      <c r="D609" s="33"/>
      <c r="E609" s="33"/>
      <c r="F609" s="33"/>
      <c r="G609" s="33"/>
      <c r="P609" s="33"/>
      <c r="Q609" s="33"/>
      <c r="R609" s="33"/>
      <c r="S609" s="33"/>
      <c r="T609" s="33"/>
      <c r="U609" s="33"/>
    </row>
    <row r="610" spans="1:21">
      <c r="A610" s="33"/>
      <c r="B610" s="33"/>
      <c r="C610" s="33"/>
      <c r="D610" s="33"/>
      <c r="E610" s="33"/>
      <c r="F610" s="33"/>
      <c r="G610" s="33"/>
      <c r="P610" s="33"/>
      <c r="Q610" s="33"/>
      <c r="R610" s="33"/>
      <c r="S610" s="33"/>
      <c r="T610" s="33"/>
      <c r="U610" s="33"/>
    </row>
    <row r="611" spans="1:21">
      <c r="A611" s="33"/>
      <c r="B611" s="33"/>
      <c r="C611" s="33"/>
      <c r="D611" s="33"/>
      <c r="E611" s="33"/>
      <c r="F611" s="33"/>
      <c r="G611" s="33"/>
      <c r="P611" s="33"/>
      <c r="Q611" s="33"/>
      <c r="R611" s="33"/>
      <c r="S611" s="33"/>
      <c r="T611" s="33"/>
      <c r="U611" s="33"/>
    </row>
    <row r="612" spans="1:21">
      <c r="A612" s="33"/>
      <c r="B612" s="33"/>
      <c r="C612" s="33"/>
      <c r="D612" s="33"/>
      <c r="E612" s="33"/>
      <c r="F612" s="33"/>
      <c r="G612" s="33"/>
      <c r="P612" s="33"/>
      <c r="Q612" s="33"/>
      <c r="R612" s="33"/>
      <c r="S612" s="33"/>
      <c r="T612" s="33"/>
      <c r="U612" s="33"/>
    </row>
    <row r="613" spans="1:21">
      <c r="A613" s="33"/>
      <c r="B613" s="33"/>
      <c r="C613" s="33"/>
      <c r="D613" s="33"/>
      <c r="E613" s="33"/>
      <c r="F613" s="33"/>
      <c r="G613" s="33"/>
      <c r="P613" s="33"/>
      <c r="Q613" s="33"/>
      <c r="R613" s="33"/>
      <c r="S613" s="33"/>
      <c r="T613" s="33"/>
      <c r="U613" s="33"/>
    </row>
    <row r="614" spans="1:21">
      <c r="A614" s="33"/>
      <c r="B614" s="33"/>
      <c r="C614" s="33"/>
      <c r="D614" s="33"/>
      <c r="E614" s="33"/>
      <c r="F614" s="33"/>
      <c r="G614" s="33"/>
      <c r="P614" s="33"/>
      <c r="Q614" s="33"/>
      <c r="R614" s="33"/>
      <c r="S614" s="33"/>
      <c r="T614" s="33"/>
      <c r="U614" s="33"/>
    </row>
    <row r="615" spans="1:21">
      <c r="A615" s="33"/>
      <c r="B615" s="33"/>
      <c r="C615" s="33"/>
      <c r="D615" s="33"/>
      <c r="E615" s="33"/>
      <c r="F615" s="33"/>
      <c r="G615" s="33"/>
      <c r="P615" s="33"/>
      <c r="Q615" s="33"/>
      <c r="R615" s="33"/>
      <c r="S615" s="33"/>
      <c r="T615" s="33"/>
      <c r="U615" s="33"/>
    </row>
    <row r="616" spans="1:21">
      <c r="A616" s="33"/>
      <c r="B616" s="33"/>
      <c r="C616" s="33"/>
      <c r="D616" s="33"/>
      <c r="E616" s="33"/>
      <c r="F616" s="33"/>
      <c r="G616" s="33"/>
      <c r="P616" s="33"/>
      <c r="Q616" s="33"/>
      <c r="R616" s="33"/>
      <c r="S616" s="33"/>
      <c r="T616" s="33"/>
      <c r="U616" s="33"/>
    </row>
    <row r="617" spans="1:21">
      <c r="A617" s="33"/>
      <c r="B617" s="33"/>
      <c r="C617" s="33"/>
      <c r="D617" s="33"/>
      <c r="E617" s="33"/>
      <c r="F617" s="33"/>
      <c r="G617" s="33"/>
      <c r="P617" s="33"/>
      <c r="Q617" s="33"/>
      <c r="R617" s="33"/>
      <c r="S617" s="33"/>
      <c r="T617" s="33"/>
      <c r="U617" s="33"/>
    </row>
    <row r="618" spans="1:21">
      <c r="A618" s="33"/>
      <c r="B618" s="33"/>
      <c r="C618" s="33"/>
      <c r="D618" s="33"/>
      <c r="E618" s="33"/>
      <c r="F618" s="33"/>
      <c r="G618" s="33"/>
      <c r="P618" s="33"/>
      <c r="Q618" s="33"/>
      <c r="R618" s="33"/>
      <c r="S618" s="33"/>
      <c r="T618" s="33"/>
      <c r="U618" s="33"/>
    </row>
    <row r="619" spans="1:21">
      <c r="A619" s="33"/>
      <c r="B619" s="33"/>
      <c r="C619" s="33"/>
      <c r="D619" s="33"/>
      <c r="E619" s="33"/>
      <c r="F619" s="33"/>
      <c r="G619" s="33"/>
      <c r="P619" s="33"/>
      <c r="Q619" s="33"/>
      <c r="R619" s="33"/>
      <c r="S619" s="33"/>
      <c r="T619" s="33"/>
      <c r="U619" s="33"/>
    </row>
    <row r="620" spans="1:21">
      <c r="A620" s="33"/>
      <c r="B620" s="33"/>
      <c r="C620" s="33"/>
      <c r="D620" s="33"/>
      <c r="E620" s="33"/>
      <c r="F620" s="33"/>
      <c r="G620" s="33"/>
      <c r="P620" s="33"/>
      <c r="Q620" s="33"/>
      <c r="R620" s="33"/>
      <c r="S620" s="33"/>
      <c r="T620" s="33"/>
      <c r="U620" s="33"/>
    </row>
    <row r="621" spans="1:21">
      <c r="A621" s="33"/>
      <c r="B621" s="33"/>
      <c r="C621" s="33"/>
      <c r="D621" s="33"/>
      <c r="E621" s="33"/>
      <c r="F621" s="33"/>
      <c r="G621" s="33"/>
      <c r="P621" s="33"/>
      <c r="Q621" s="33"/>
      <c r="R621" s="33"/>
      <c r="S621" s="33"/>
      <c r="T621" s="33"/>
      <c r="U621" s="33"/>
    </row>
    <row r="622" spans="1:21">
      <c r="A622" s="33"/>
      <c r="B622" s="33"/>
      <c r="C622" s="33"/>
      <c r="D622" s="33"/>
      <c r="E622" s="33"/>
      <c r="F622" s="33"/>
      <c r="G622" s="33"/>
      <c r="P622" s="33"/>
      <c r="Q622" s="33"/>
      <c r="R622" s="33"/>
      <c r="S622" s="33"/>
      <c r="T622" s="33"/>
      <c r="U622" s="33"/>
    </row>
    <row r="623" spans="1:21">
      <c r="A623" s="33"/>
      <c r="B623" s="33"/>
      <c r="C623" s="33"/>
      <c r="D623" s="33"/>
      <c r="E623" s="33"/>
      <c r="F623" s="33"/>
      <c r="G623" s="33"/>
      <c r="P623" s="33"/>
      <c r="Q623" s="33"/>
      <c r="R623" s="33"/>
      <c r="S623" s="33"/>
      <c r="T623" s="33"/>
      <c r="U623" s="33"/>
    </row>
    <row r="624" spans="1:21">
      <c r="A624" s="33"/>
      <c r="B624" s="33"/>
      <c r="C624" s="33"/>
      <c r="D624" s="33"/>
      <c r="E624" s="33"/>
      <c r="F624" s="33"/>
      <c r="G624" s="33"/>
      <c r="P624" s="33"/>
      <c r="Q624" s="33"/>
      <c r="R624" s="33"/>
      <c r="S624" s="33"/>
      <c r="T624" s="33"/>
      <c r="U624" s="33"/>
    </row>
    <row r="625" spans="1:21">
      <c r="A625" s="33"/>
      <c r="B625" s="33"/>
      <c r="C625" s="33"/>
      <c r="D625" s="33"/>
      <c r="E625" s="33"/>
      <c r="F625" s="33"/>
      <c r="G625" s="33"/>
      <c r="P625" s="33"/>
      <c r="Q625" s="33"/>
      <c r="R625" s="33"/>
      <c r="S625" s="33"/>
      <c r="T625" s="33"/>
      <c r="U625" s="33"/>
    </row>
    <row r="626" spans="1:21">
      <c r="A626" s="33"/>
      <c r="B626" s="33"/>
      <c r="C626" s="33"/>
      <c r="D626" s="33"/>
      <c r="E626" s="33"/>
      <c r="F626" s="33"/>
      <c r="G626" s="33"/>
      <c r="P626" s="33"/>
      <c r="Q626" s="33"/>
      <c r="R626" s="33"/>
      <c r="S626" s="33"/>
      <c r="T626" s="33"/>
      <c r="U626" s="33"/>
    </row>
    <row r="627" spans="1:21">
      <c r="A627" s="33"/>
      <c r="B627" s="33"/>
      <c r="C627" s="33"/>
      <c r="D627" s="33"/>
      <c r="E627" s="33"/>
      <c r="F627" s="33"/>
      <c r="G627" s="33"/>
      <c r="P627" s="33"/>
      <c r="Q627" s="33"/>
      <c r="R627" s="33"/>
      <c r="S627" s="33"/>
      <c r="T627" s="33"/>
      <c r="U627" s="33"/>
    </row>
    <row r="628" spans="1:21">
      <c r="A628" s="33"/>
      <c r="B628" s="33"/>
      <c r="C628" s="33"/>
      <c r="D628" s="33"/>
      <c r="E628" s="33"/>
      <c r="F628" s="33"/>
      <c r="G628" s="33"/>
      <c r="P628" s="33"/>
      <c r="Q628" s="33"/>
      <c r="R628" s="33"/>
      <c r="S628" s="33"/>
      <c r="T628" s="33"/>
      <c r="U628" s="33"/>
    </row>
    <row r="629" spans="1:21">
      <c r="A629" s="33"/>
      <c r="B629" s="33"/>
      <c r="C629" s="33"/>
      <c r="D629" s="33"/>
      <c r="E629" s="33"/>
      <c r="F629" s="33"/>
      <c r="G629" s="33"/>
      <c r="P629" s="33"/>
      <c r="Q629" s="33"/>
      <c r="R629" s="33"/>
      <c r="S629" s="33"/>
      <c r="T629" s="33"/>
      <c r="U629" s="33"/>
    </row>
    <row r="630" spans="1:21">
      <c r="A630" s="33"/>
      <c r="B630" s="33"/>
      <c r="C630" s="33"/>
      <c r="D630" s="33"/>
      <c r="E630" s="33"/>
      <c r="F630" s="33"/>
      <c r="G630" s="33"/>
      <c r="P630" s="33"/>
      <c r="Q630" s="33"/>
      <c r="R630" s="33"/>
      <c r="S630" s="33"/>
      <c r="T630" s="33"/>
      <c r="U630" s="33"/>
    </row>
    <row r="631" spans="1:21">
      <c r="A631" s="33"/>
      <c r="B631" s="33"/>
      <c r="C631" s="33"/>
      <c r="D631" s="33"/>
      <c r="E631" s="33"/>
      <c r="F631" s="33"/>
      <c r="G631" s="33"/>
      <c r="P631" s="33"/>
      <c r="Q631" s="33"/>
      <c r="R631" s="33"/>
      <c r="S631" s="33"/>
      <c r="T631" s="33"/>
      <c r="U631" s="33"/>
    </row>
    <row r="632" spans="1:21">
      <c r="A632" s="33"/>
      <c r="B632" s="33"/>
      <c r="C632" s="33"/>
      <c r="D632" s="33"/>
      <c r="E632" s="33"/>
      <c r="F632" s="33"/>
      <c r="G632" s="33"/>
      <c r="P632" s="33"/>
      <c r="Q632" s="33"/>
      <c r="R632" s="33"/>
      <c r="S632" s="33"/>
      <c r="T632" s="33"/>
      <c r="U632" s="33"/>
    </row>
    <row r="633" spans="1:21">
      <c r="A633" s="33"/>
      <c r="B633" s="33"/>
      <c r="C633" s="33"/>
      <c r="D633" s="33"/>
      <c r="E633" s="33"/>
      <c r="F633" s="33"/>
      <c r="G633" s="33"/>
      <c r="P633" s="33"/>
      <c r="Q633" s="33"/>
      <c r="R633" s="33"/>
      <c r="S633" s="33"/>
      <c r="T633" s="33"/>
      <c r="U633" s="33"/>
    </row>
    <row r="634" spans="1:21">
      <c r="A634" s="33"/>
      <c r="B634" s="33"/>
      <c r="C634" s="33"/>
      <c r="D634" s="33"/>
      <c r="E634" s="33"/>
      <c r="F634" s="33"/>
      <c r="G634" s="33"/>
      <c r="P634" s="33"/>
      <c r="Q634" s="33"/>
      <c r="R634" s="33"/>
      <c r="S634" s="33"/>
      <c r="T634" s="33"/>
      <c r="U634" s="33"/>
    </row>
    <row r="635" spans="1:21">
      <c r="A635" s="33"/>
      <c r="B635" s="33"/>
      <c r="C635" s="33"/>
      <c r="D635" s="33"/>
      <c r="E635" s="33"/>
      <c r="F635" s="33"/>
      <c r="G635" s="33"/>
      <c r="P635" s="33"/>
      <c r="Q635" s="33"/>
      <c r="R635" s="33"/>
      <c r="S635" s="33"/>
      <c r="T635" s="33"/>
      <c r="U635" s="33"/>
    </row>
    <row r="636" spans="1:21">
      <c r="A636" s="33"/>
      <c r="B636" s="33"/>
      <c r="C636" s="33"/>
      <c r="D636" s="33"/>
      <c r="E636" s="33"/>
      <c r="F636" s="33"/>
      <c r="G636" s="33"/>
      <c r="P636" s="33"/>
      <c r="Q636" s="33"/>
      <c r="R636" s="33"/>
      <c r="S636" s="33"/>
      <c r="T636" s="33"/>
      <c r="U636" s="33"/>
    </row>
    <row r="637" spans="1:21">
      <c r="A637" s="33"/>
      <c r="B637" s="33"/>
      <c r="C637" s="33"/>
      <c r="D637" s="33"/>
      <c r="E637" s="33"/>
      <c r="F637" s="33"/>
      <c r="G637" s="33"/>
      <c r="P637" s="33"/>
      <c r="Q637" s="33"/>
      <c r="R637" s="33"/>
      <c r="S637" s="33"/>
      <c r="T637" s="33"/>
      <c r="U637" s="33"/>
    </row>
    <row r="638" spans="1:21">
      <c r="A638" s="33"/>
      <c r="B638" s="33"/>
      <c r="C638" s="33"/>
      <c r="D638" s="33"/>
      <c r="E638" s="33"/>
      <c r="F638" s="33"/>
      <c r="G638" s="33"/>
      <c r="P638" s="33"/>
      <c r="Q638" s="33"/>
      <c r="R638" s="33"/>
      <c r="S638" s="33"/>
      <c r="T638" s="33"/>
      <c r="U638" s="33"/>
    </row>
    <row r="639" spans="1:21">
      <c r="A639" s="33"/>
      <c r="B639" s="33"/>
      <c r="C639" s="33"/>
      <c r="D639" s="33"/>
      <c r="E639" s="33"/>
      <c r="F639" s="33"/>
      <c r="G639" s="33"/>
      <c r="P639" s="33"/>
      <c r="Q639" s="33"/>
      <c r="R639" s="33"/>
      <c r="S639" s="33"/>
      <c r="T639" s="33"/>
      <c r="U639" s="33"/>
    </row>
    <row r="640" spans="1:21">
      <c r="A640" s="33"/>
      <c r="B640" s="33"/>
      <c r="C640" s="33"/>
      <c r="D640" s="33"/>
      <c r="E640" s="33"/>
      <c r="F640" s="33"/>
      <c r="G640" s="33"/>
      <c r="P640" s="33"/>
      <c r="Q640" s="33"/>
      <c r="R640" s="33"/>
      <c r="S640" s="33"/>
      <c r="T640" s="33"/>
      <c r="U640" s="33"/>
    </row>
    <row r="641" spans="1:21">
      <c r="A641" s="33"/>
      <c r="B641" s="33"/>
      <c r="C641" s="33"/>
      <c r="D641" s="33"/>
      <c r="E641" s="33"/>
      <c r="F641" s="33"/>
      <c r="G641" s="33"/>
      <c r="P641" s="33"/>
      <c r="Q641" s="33"/>
      <c r="R641" s="33"/>
      <c r="S641" s="33"/>
      <c r="T641" s="33"/>
      <c r="U641" s="33"/>
    </row>
    <row r="642" spans="1:21">
      <c r="A642" s="33"/>
      <c r="B642" s="33"/>
      <c r="C642" s="33"/>
      <c r="D642" s="33"/>
      <c r="E642" s="33"/>
      <c r="F642" s="33"/>
      <c r="G642" s="33"/>
      <c r="P642" s="33"/>
      <c r="Q642" s="33"/>
      <c r="R642" s="33"/>
      <c r="S642" s="33"/>
      <c r="T642" s="33"/>
      <c r="U642" s="33"/>
    </row>
    <row r="643" spans="1:21">
      <c r="A643" s="33"/>
      <c r="B643" s="33"/>
      <c r="C643" s="33"/>
      <c r="D643" s="33"/>
      <c r="E643" s="33"/>
      <c r="F643" s="33"/>
      <c r="G643" s="33"/>
      <c r="P643" s="33"/>
      <c r="Q643" s="33"/>
      <c r="R643" s="33"/>
      <c r="S643" s="33"/>
      <c r="T643" s="33"/>
      <c r="U643" s="33"/>
    </row>
    <row r="644" spans="1:21">
      <c r="A644" s="33"/>
      <c r="B644" s="33"/>
      <c r="C644" s="33"/>
      <c r="D644" s="33"/>
      <c r="E644" s="33"/>
      <c r="F644" s="33"/>
      <c r="G644" s="33"/>
      <c r="P644" s="33"/>
      <c r="Q644" s="33"/>
      <c r="R644" s="33"/>
      <c r="S644" s="33"/>
      <c r="T644" s="33"/>
      <c r="U644" s="33"/>
    </row>
    <row r="645" spans="1:21">
      <c r="A645" s="33"/>
      <c r="B645" s="33"/>
      <c r="C645" s="33"/>
      <c r="D645" s="33"/>
      <c r="E645" s="33"/>
      <c r="F645" s="33"/>
      <c r="G645" s="33"/>
      <c r="P645" s="33"/>
      <c r="Q645" s="33"/>
      <c r="R645" s="33"/>
      <c r="S645" s="33"/>
      <c r="T645" s="33"/>
      <c r="U645" s="33"/>
    </row>
    <row r="646" spans="1:21">
      <c r="A646" s="33"/>
      <c r="B646" s="33"/>
      <c r="C646" s="33"/>
      <c r="D646" s="33"/>
      <c r="E646" s="33"/>
      <c r="F646" s="33"/>
      <c r="G646" s="33"/>
      <c r="P646" s="33"/>
      <c r="Q646" s="33"/>
      <c r="R646" s="33"/>
      <c r="S646" s="33"/>
      <c r="T646" s="33"/>
      <c r="U646" s="33"/>
    </row>
    <row r="647" spans="1:21">
      <c r="A647" s="33"/>
      <c r="B647" s="33"/>
      <c r="C647" s="33"/>
      <c r="D647" s="33"/>
      <c r="E647" s="33"/>
      <c r="F647" s="33"/>
      <c r="G647" s="33"/>
      <c r="P647" s="33"/>
      <c r="Q647" s="33"/>
      <c r="R647" s="33"/>
      <c r="S647" s="33"/>
      <c r="T647" s="33"/>
      <c r="U647" s="33"/>
    </row>
    <row r="648" spans="1:21">
      <c r="A648" s="33"/>
      <c r="B648" s="33"/>
      <c r="C648" s="33"/>
      <c r="D648" s="33"/>
      <c r="E648" s="33"/>
      <c r="F648" s="33"/>
      <c r="G648" s="33"/>
      <c r="P648" s="33"/>
      <c r="Q648" s="33"/>
      <c r="R648" s="33"/>
      <c r="S648" s="33"/>
      <c r="T648" s="33"/>
      <c r="U648" s="33"/>
    </row>
    <row r="649" spans="1:21">
      <c r="A649" s="33"/>
      <c r="B649" s="33"/>
      <c r="C649" s="33"/>
      <c r="D649" s="33"/>
      <c r="E649" s="33"/>
      <c r="F649" s="33"/>
      <c r="G649" s="33"/>
      <c r="P649" s="33"/>
      <c r="Q649" s="33"/>
      <c r="R649" s="33"/>
      <c r="S649" s="33"/>
      <c r="T649" s="33"/>
      <c r="U649" s="33"/>
    </row>
    <row r="650" spans="1:21">
      <c r="A650" s="33"/>
      <c r="B650" s="33"/>
      <c r="C650" s="33"/>
      <c r="D650" s="33"/>
      <c r="E650" s="33"/>
      <c r="F650" s="33"/>
      <c r="G650" s="33"/>
      <c r="P650" s="33"/>
      <c r="Q650" s="33"/>
      <c r="R650" s="33"/>
      <c r="S650" s="33"/>
      <c r="T650" s="33"/>
      <c r="U650" s="33"/>
    </row>
    <row r="651" spans="1:21">
      <c r="A651" s="33"/>
      <c r="B651" s="33"/>
      <c r="C651" s="33"/>
      <c r="D651" s="33"/>
      <c r="E651" s="33"/>
      <c r="F651" s="33"/>
      <c r="G651" s="33"/>
      <c r="P651" s="33"/>
      <c r="Q651" s="33"/>
      <c r="R651" s="33"/>
      <c r="S651" s="33"/>
      <c r="T651" s="33"/>
      <c r="U651" s="33"/>
    </row>
    <row r="652" spans="1:21">
      <c r="A652" s="33"/>
      <c r="B652" s="33"/>
      <c r="C652" s="33"/>
      <c r="D652" s="33"/>
      <c r="E652" s="33"/>
      <c r="F652" s="33"/>
      <c r="G652" s="33"/>
      <c r="P652" s="33"/>
      <c r="Q652" s="33"/>
      <c r="R652" s="33"/>
      <c r="S652" s="33"/>
      <c r="T652" s="33"/>
      <c r="U652" s="33"/>
    </row>
    <row r="653" spans="1:21">
      <c r="A653" s="33"/>
      <c r="B653" s="33"/>
      <c r="C653" s="33"/>
      <c r="D653" s="33"/>
      <c r="E653" s="33"/>
      <c r="F653" s="33"/>
      <c r="G653" s="33"/>
      <c r="P653" s="33"/>
      <c r="Q653" s="33"/>
      <c r="R653" s="33"/>
      <c r="S653" s="33"/>
      <c r="T653" s="33"/>
      <c r="U653" s="33"/>
    </row>
    <row r="654" spans="1:21">
      <c r="A654" s="33"/>
      <c r="B654" s="33"/>
      <c r="C654" s="33"/>
      <c r="D654" s="33"/>
      <c r="E654" s="33"/>
      <c r="F654" s="33"/>
      <c r="G654" s="33"/>
      <c r="P654" s="33"/>
      <c r="Q654" s="33"/>
      <c r="R654" s="33"/>
      <c r="S654" s="33"/>
      <c r="T654" s="33"/>
      <c r="U654" s="33"/>
    </row>
    <row r="655" spans="1:21">
      <c r="A655" s="33"/>
      <c r="B655" s="33"/>
      <c r="C655" s="33"/>
      <c r="D655" s="33"/>
      <c r="E655" s="33"/>
      <c r="F655" s="33"/>
      <c r="G655" s="33"/>
      <c r="P655" s="33"/>
      <c r="Q655" s="33"/>
      <c r="R655" s="33"/>
      <c r="S655" s="33"/>
      <c r="T655" s="33"/>
      <c r="U655" s="33"/>
    </row>
    <row r="656" spans="1:21">
      <c r="A656" s="33"/>
      <c r="B656" s="33"/>
      <c r="C656" s="33"/>
      <c r="D656" s="33"/>
      <c r="E656" s="33"/>
      <c r="F656" s="33"/>
      <c r="G656" s="33"/>
      <c r="P656" s="33"/>
      <c r="Q656" s="33"/>
      <c r="R656" s="33"/>
      <c r="S656" s="33"/>
      <c r="T656" s="33"/>
      <c r="U656" s="33"/>
    </row>
    <row r="657" spans="1:21">
      <c r="A657" s="33"/>
      <c r="B657" s="33"/>
      <c r="C657" s="33"/>
      <c r="D657" s="33"/>
      <c r="E657" s="33"/>
      <c r="F657" s="33"/>
      <c r="G657" s="33"/>
      <c r="P657" s="33"/>
      <c r="Q657" s="33"/>
      <c r="R657" s="33"/>
      <c r="S657" s="33"/>
      <c r="T657" s="33"/>
      <c r="U657" s="33"/>
    </row>
    <row r="658" spans="1:21">
      <c r="A658" s="33"/>
      <c r="B658" s="33"/>
      <c r="C658" s="33"/>
      <c r="D658" s="33"/>
      <c r="E658" s="33"/>
      <c r="F658" s="33"/>
      <c r="G658" s="33"/>
      <c r="P658" s="33"/>
      <c r="Q658" s="33"/>
      <c r="R658" s="33"/>
      <c r="S658" s="33"/>
      <c r="T658" s="33"/>
      <c r="U658" s="33"/>
    </row>
    <row r="659" spans="1:21">
      <c r="A659" s="33"/>
      <c r="B659" s="33"/>
      <c r="C659" s="33"/>
      <c r="D659" s="33"/>
      <c r="E659" s="33"/>
      <c r="F659" s="33"/>
      <c r="G659" s="33"/>
      <c r="P659" s="33"/>
      <c r="Q659" s="33"/>
      <c r="R659" s="33"/>
      <c r="S659" s="33"/>
      <c r="T659" s="33"/>
      <c r="U659" s="33"/>
    </row>
    <row r="660" spans="1:21">
      <c r="A660" s="33"/>
      <c r="B660" s="33"/>
      <c r="C660" s="33"/>
      <c r="D660" s="33"/>
      <c r="E660" s="33"/>
      <c r="F660" s="33"/>
      <c r="G660" s="33"/>
      <c r="P660" s="33"/>
      <c r="Q660" s="33"/>
      <c r="R660" s="33"/>
      <c r="S660" s="33"/>
      <c r="T660" s="33"/>
      <c r="U660" s="33"/>
    </row>
    <row r="661" spans="1:21">
      <c r="A661" s="33"/>
      <c r="B661" s="33"/>
      <c r="C661" s="33"/>
      <c r="D661" s="33"/>
      <c r="E661" s="33"/>
      <c r="F661" s="33"/>
      <c r="G661" s="33"/>
      <c r="P661" s="33"/>
      <c r="Q661" s="33"/>
      <c r="R661" s="33"/>
      <c r="S661" s="33"/>
      <c r="T661" s="33"/>
      <c r="U661" s="33"/>
    </row>
    <row r="662" spans="1:21">
      <c r="A662" s="33"/>
      <c r="B662" s="33"/>
      <c r="C662" s="33"/>
      <c r="D662" s="33"/>
      <c r="E662" s="33"/>
      <c r="F662" s="33"/>
      <c r="G662" s="33"/>
      <c r="P662" s="33"/>
      <c r="Q662" s="33"/>
      <c r="R662" s="33"/>
      <c r="S662" s="33"/>
      <c r="T662" s="33"/>
      <c r="U662" s="33"/>
    </row>
    <row r="663" spans="1:21">
      <c r="A663" s="33"/>
      <c r="B663" s="33"/>
      <c r="C663" s="33"/>
      <c r="D663" s="33"/>
      <c r="E663" s="33"/>
      <c r="F663" s="33"/>
      <c r="G663" s="33"/>
      <c r="P663" s="33"/>
      <c r="Q663" s="33"/>
      <c r="R663" s="33"/>
      <c r="S663" s="33"/>
      <c r="T663" s="33"/>
      <c r="U663" s="33"/>
    </row>
    <row r="664" spans="1:21">
      <c r="A664" s="33"/>
      <c r="B664" s="33"/>
      <c r="C664" s="33"/>
      <c r="D664" s="33"/>
      <c r="E664" s="33"/>
      <c r="F664" s="33"/>
      <c r="G664" s="33"/>
      <c r="P664" s="33"/>
      <c r="Q664" s="33"/>
      <c r="R664" s="33"/>
      <c r="S664" s="33"/>
      <c r="T664" s="33"/>
      <c r="U664" s="33"/>
    </row>
    <row r="665" spans="1:21">
      <c r="A665" s="33"/>
      <c r="B665" s="33"/>
      <c r="C665" s="33"/>
      <c r="D665" s="33"/>
      <c r="E665" s="33"/>
      <c r="F665" s="33"/>
      <c r="G665" s="33"/>
      <c r="P665" s="33"/>
      <c r="Q665" s="33"/>
      <c r="R665" s="33"/>
      <c r="S665" s="33"/>
      <c r="T665" s="33"/>
      <c r="U665" s="33"/>
    </row>
    <row r="666" spans="1:21">
      <c r="A666" s="33"/>
      <c r="B666" s="33"/>
      <c r="C666" s="33"/>
      <c r="D666" s="33"/>
      <c r="E666" s="33"/>
      <c r="F666" s="33"/>
      <c r="G666" s="33"/>
      <c r="P666" s="33"/>
      <c r="Q666" s="33"/>
      <c r="R666" s="33"/>
      <c r="S666" s="33"/>
      <c r="T666" s="33"/>
      <c r="U666" s="33"/>
    </row>
    <row r="667" spans="1:21">
      <c r="A667" s="33"/>
      <c r="B667" s="33"/>
      <c r="C667" s="33"/>
      <c r="D667" s="33"/>
      <c r="E667" s="33"/>
      <c r="F667" s="33"/>
      <c r="G667" s="33"/>
      <c r="P667" s="33"/>
      <c r="Q667" s="33"/>
      <c r="R667" s="33"/>
      <c r="S667" s="33"/>
      <c r="T667" s="33"/>
      <c r="U667" s="33"/>
    </row>
    <row r="668" spans="1:21">
      <c r="A668" s="33"/>
      <c r="B668" s="33"/>
      <c r="C668" s="33"/>
      <c r="D668" s="33"/>
      <c r="E668" s="33"/>
      <c r="F668" s="33"/>
      <c r="G668" s="33"/>
      <c r="P668" s="33"/>
      <c r="Q668" s="33"/>
      <c r="R668" s="33"/>
      <c r="S668" s="33"/>
      <c r="T668" s="33"/>
      <c r="U668" s="33"/>
    </row>
    <row r="669" spans="1:21">
      <c r="A669" s="33"/>
      <c r="B669" s="33"/>
      <c r="C669" s="33"/>
      <c r="D669" s="33"/>
      <c r="E669" s="33"/>
      <c r="F669" s="33"/>
      <c r="G669" s="33"/>
      <c r="P669" s="33"/>
      <c r="Q669" s="33"/>
      <c r="R669" s="33"/>
      <c r="S669" s="33"/>
      <c r="T669" s="33"/>
      <c r="U669" s="33"/>
    </row>
    <row r="670" spans="1:21">
      <c r="A670" s="33"/>
      <c r="B670" s="33"/>
      <c r="C670" s="33"/>
      <c r="D670" s="33"/>
      <c r="E670" s="33"/>
      <c r="F670" s="33"/>
      <c r="G670" s="33"/>
      <c r="P670" s="33"/>
      <c r="Q670" s="33"/>
      <c r="R670" s="33"/>
      <c r="S670" s="33"/>
      <c r="T670" s="33"/>
      <c r="U670" s="33"/>
    </row>
    <row r="671" spans="1:21">
      <c r="A671" s="33"/>
      <c r="B671" s="33"/>
      <c r="C671" s="33"/>
      <c r="D671" s="33"/>
      <c r="E671" s="33"/>
      <c r="F671" s="33"/>
      <c r="G671" s="33"/>
      <c r="P671" s="33"/>
      <c r="Q671" s="33"/>
      <c r="R671" s="33"/>
      <c r="S671" s="33"/>
      <c r="T671" s="33"/>
      <c r="U671" s="33"/>
    </row>
    <row r="672" spans="1:21">
      <c r="A672" s="33"/>
      <c r="B672" s="33"/>
      <c r="C672" s="33"/>
      <c r="D672" s="33"/>
      <c r="E672" s="33"/>
      <c r="F672" s="33"/>
      <c r="G672" s="33"/>
      <c r="P672" s="33"/>
      <c r="Q672" s="33"/>
      <c r="R672" s="33"/>
      <c r="S672" s="33"/>
      <c r="T672" s="33"/>
      <c r="U672" s="33"/>
    </row>
    <row r="673" spans="1:21">
      <c r="A673" s="33"/>
      <c r="B673" s="33"/>
      <c r="C673" s="33"/>
      <c r="D673" s="33"/>
      <c r="E673" s="33"/>
      <c r="F673" s="33"/>
      <c r="G673" s="33"/>
      <c r="P673" s="33"/>
      <c r="Q673" s="33"/>
      <c r="R673" s="33"/>
      <c r="S673" s="33"/>
      <c r="T673" s="33"/>
      <c r="U673" s="33"/>
    </row>
    <row r="674" spans="1:21">
      <c r="A674" s="33"/>
      <c r="B674" s="33"/>
      <c r="C674" s="33"/>
      <c r="D674" s="33"/>
      <c r="E674" s="33"/>
      <c r="F674" s="33"/>
      <c r="G674" s="33"/>
      <c r="P674" s="33"/>
      <c r="Q674" s="33"/>
      <c r="R674" s="33"/>
      <c r="S674" s="33"/>
      <c r="T674" s="33"/>
      <c r="U674" s="33"/>
    </row>
    <row r="675" spans="1:21">
      <c r="A675" s="33"/>
      <c r="B675" s="33"/>
      <c r="C675" s="33"/>
      <c r="D675" s="33"/>
      <c r="E675" s="33"/>
      <c r="F675" s="33"/>
      <c r="G675" s="33"/>
      <c r="P675" s="33"/>
      <c r="Q675" s="33"/>
      <c r="R675" s="33"/>
      <c r="S675" s="33"/>
      <c r="T675" s="33"/>
      <c r="U675" s="33"/>
    </row>
    <row r="676" spans="1:21">
      <c r="A676" s="33"/>
      <c r="B676" s="33"/>
      <c r="C676" s="33"/>
      <c r="D676" s="33"/>
      <c r="E676" s="33"/>
      <c r="F676" s="33"/>
      <c r="G676" s="33"/>
      <c r="P676" s="33"/>
      <c r="Q676" s="33"/>
      <c r="R676" s="33"/>
      <c r="S676" s="33"/>
      <c r="T676" s="33"/>
      <c r="U676" s="33"/>
    </row>
    <row r="677" spans="1:21">
      <c r="A677" s="33"/>
      <c r="B677" s="33"/>
      <c r="C677" s="33"/>
      <c r="D677" s="33"/>
      <c r="E677" s="33"/>
      <c r="F677" s="33"/>
      <c r="G677" s="33"/>
      <c r="P677" s="33"/>
      <c r="Q677" s="33"/>
      <c r="R677" s="33"/>
      <c r="S677" s="33"/>
      <c r="T677" s="33"/>
      <c r="U677" s="33"/>
    </row>
    <row r="678" spans="1:21">
      <c r="A678" s="33"/>
      <c r="B678" s="33"/>
      <c r="C678" s="33"/>
      <c r="D678" s="33"/>
      <c r="E678" s="33"/>
      <c r="F678" s="33"/>
      <c r="G678" s="33"/>
      <c r="P678" s="33"/>
      <c r="Q678" s="33"/>
      <c r="R678" s="33"/>
      <c r="S678" s="33"/>
      <c r="T678" s="33"/>
      <c r="U678" s="33"/>
    </row>
    <row r="679" spans="1:21">
      <c r="A679" s="33"/>
      <c r="B679" s="33"/>
      <c r="C679" s="33"/>
      <c r="D679" s="33"/>
      <c r="E679" s="33"/>
      <c r="F679" s="33"/>
      <c r="G679" s="33"/>
      <c r="P679" s="33"/>
      <c r="Q679" s="33"/>
      <c r="R679" s="33"/>
      <c r="S679" s="33"/>
      <c r="T679" s="33"/>
      <c r="U679" s="33"/>
    </row>
    <row r="680" spans="1:21">
      <c r="A680" s="33"/>
      <c r="B680" s="33"/>
      <c r="C680" s="33"/>
      <c r="D680" s="33"/>
      <c r="E680" s="33"/>
      <c r="F680" s="33"/>
      <c r="G680" s="33"/>
      <c r="P680" s="33"/>
      <c r="Q680" s="33"/>
      <c r="R680" s="33"/>
      <c r="S680" s="33"/>
      <c r="T680" s="33"/>
      <c r="U680" s="33"/>
    </row>
    <row r="681" spans="1:21">
      <c r="A681" s="33"/>
      <c r="B681" s="33"/>
      <c r="C681" s="33"/>
      <c r="D681" s="33"/>
      <c r="E681" s="33"/>
      <c r="F681" s="33"/>
      <c r="G681" s="33"/>
      <c r="P681" s="33"/>
      <c r="Q681" s="33"/>
      <c r="R681" s="33"/>
      <c r="S681" s="33"/>
      <c r="T681" s="33"/>
      <c r="U681" s="33"/>
    </row>
    <row r="682" spans="1:21">
      <c r="A682" s="33"/>
      <c r="B682" s="33"/>
      <c r="C682" s="33"/>
      <c r="D682" s="33"/>
      <c r="E682" s="33"/>
      <c r="F682" s="33"/>
      <c r="G682" s="33"/>
      <c r="P682" s="33"/>
      <c r="Q682" s="33"/>
      <c r="R682" s="33"/>
      <c r="S682" s="33"/>
      <c r="T682" s="33"/>
      <c r="U682" s="33"/>
    </row>
    <row r="683" spans="1:21">
      <c r="A683" s="33"/>
      <c r="B683" s="33"/>
      <c r="C683" s="33"/>
      <c r="D683" s="33"/>
      <c r="E683" s="33"/>
      <c r="F683" s="33"/>
      <c r="G683" s="33"/>
      <c r="P683" s="33"/>
      <c r="Q683" s="33"/>
      <c r="R683" s="33"/>
      <c r="S683" s="33"/>
      <c r="T683" s="33"/>
      <c r="U683" s="33"/>
    </row>
    <row r="684" spans="1:21">
      <c r="A684" s="33"/>
      <c r="B684" s="33"/>
      <c r="C684" s="33"/>
      <c r="D684" s="33"/>
      <c r="E684" s="33"/>
      <c r="F684" s="33"/>
      <c r="G684" s="33"/>
      <c r="P684" s="33"/>
      <c r="Q684" s="33"/>
      <c r="R684" s="33"/>
      <c r="S684" s="33"/>
      <c r="T684" s="33"/>
      <c r="U684" s="33"/>
    </row>
    <row r="685" spans="1:21">
      <c r="A685" s="33"/>
      <c r="B685" s="33"/>
      <c r="C685" s="33"/>
      <c r="D685" s="33"/>
      <c r="E685" s="33"/>
      <c r="F685" s="33"/>
      <c r="G685" s="33"/>
      <c r="P685" s="33"/>
      <c r="Q685" s="33"/>
      <c r="R685" s="33"/>
      <c r="S685" s="33"/>
      <c r="T685" s="33"/>
      <c r="U685" s="33"/>
    </row>
    <row r="686" spans="1:21">
      <c r="A686" s="33"/>
      <c r="B686" s="33"/>
      <c r="C686" s="33"/>
      <c r="D686" s="33"/>
      <c r="E686" s="33"/>
      <c r="F686" s="33"/>
      <c r="G686" s="33"/>
      <c r="P686" s="33"/>
      <c r="Q686" s="33"/>
      <c r="R686" s="33"/>
      <c r="S686" s="33"/>
      <c r="T686" s="33"/>
      <c r="U686" s="33"/>
    </row>
    <row r="687" spans="1:21">
      <c r="A687" s="33"/>
      <c r="B687" s="33"/>
      <c r="C687" s="33"/>
      <c r="D687" s="33"/>
      <c r="E687" s="33"/>
      <c r="F687" s="33"/>
      <c r="G687" s="33"/>
      <c r="P687" s="33"/>
      <c r="Q687" s="33"/>
      <c r="R687" s="33"/>
      <c r="S687" s="33"/>
      <c r="T687" s="33"/>
      <c r="U687" s="33"/>
    </row>
    <row r="688" spans="1:21">
      <c r="A688" s="33"/>
      <c r="B688" s="33"/>
      <c r="C688" s="33"/>
      <c r="D688" s="33"/>
      <c r="E688" s="33"/>
      <c r="F688" s="33"/>
      <c r="G688" s="33"/>
      <c r="P688" s="33"/>
      <c r="Q688" s="33"/>
      <c r="R688" s="33"/>
      <c r="S688" s="33"/>
      <c r="T688" s="33"/>
      <c r="U688" s="33"/>
    </row>
    <row r="689" spans="1:21">
      <c r="A689" s="33"/>
      <c r="B689" s="33"/>
      <c r="C689" s="33"/>
      <c r="D689" s="33"/>
      <c r="E689" s="33"/>
      <c r="F689" s="33"/>
      <c r="G689" s="33"/>
      <c r="P689" s="33"/>
      <c r="Q689" s="33"/>
      <c r="R689" s="33"/>
      <c r="S689" s="33"/>
      <c r="T689" s="33"/>
      <c r="U689" s="33"/>
    </row>
    <row r="690" spans="1:21">
      <c r="A690" s="33"/>
      <c r="B690" s="33"/>
      <c r="C690" s="33"/>
      <c r="D690" s="33"/>
      <c r="E690" s="33"/>
      <c r="F690" s="33"/>
      <c r="G690" s="33"/>
      <c r="P690" s="33"/>
      <c r="Q690" s="33"/>
      <c r="R690" s="33"/>
      <c r="S690" s="33"/>
      <c r="T690" s="33"/>
      <c r="U690" s="33"/>
    </row>
    <row r="691" spans="1:21">
      <c r="A691" s="33"/>
      <c r="B691" s="33"/>
      <c r="C691" s="33"/>
      <c r="D691" s="33"/>
      <c r="E691" s="33"/>
      <c r="F691" s="33"/>
      <c r="G691" s="33"/>
      <c r="P691" s="33"/>
      <c r="Q691" s="33"/>
      <c r="R691" s="33"/>
      <c r="S691" s="33"/>
      <c r="T691" s="33"/>
      <c r="U691" s="33"/>
    </row>
    <row r="692" spans="1:21">
      <c r="A692" s="33"/>
      <c r="B692" s="33"/>
      <c r="C692" s="33"/>
      <c r="D692" s="33"/>
      <c r="E692" s="33"/>
      <c r="F692" s="33"/>
      <c r="G692" s="33"/>
      <c r="P692" s="33"/>
      <c r="Q692" s="33"/>
      <c r="R692" s="33"/>
      <c r="S692" s="33"/>
      <c r="T692" s="33"/>
      <c r="U692" s="33"/>
    </row>
    <row r="693" spans="1:21">
      <c r="A693" s="33"/>
      <c r="B693" s="33"/>
      <c r="C693" s="33"/>
      <c r="D693" s="33"/>
      <c r="E693" s="33"/>
      <c r="F693" s="33"/>
      <c r="G693" s="33"/>
      <c r="P693" s="33"/>
      <c r="Q693" s="33"/>
      <c r="R693" s="33"/>
      <c r="S693" s="33"/>
      <c r="T693" s="33"/>
      <c r="U693" s="33"/>
    </row>
    <row r="694" spans="1:21">
      <c r="A694" s="33"/>
      <c r="B694" s="33"/>
      <c r="C694" s="33"/>
      <c r="D694" s="33"/>
      <c r="E694" s="33"/>
      <c r="F694" s="33"/>
      <c r="G694" s="33"/>
      <c r="P694" s="33"/>
      <c r="Q694" s="33"/>
      <c r="R694" s="33"/>
      <c r="S694" s="33"/>
      <c r="T694" s="33"/>
      <c r="U694" s="33"/>
    </row>
    <row r="695" spans="1:21">
      <c r="A695" s="33"/>
      <c r="B695" s="33"/>
      <c r="C695" s="33"/>
      <c r="D695" s="33"/>
      <c r="E695" s="33"/>
      <c r="F695" s="33"/>
      <c r="G695" s="33"/>
      <c r="P695" s="33"/>
      <c r="Q695" s="33"/>
      <c r="R695" s="33"/>
      <c r="S695" s="33"/>
      <c r="T695" s="33"/>
      <c r="U695" s="33"/>
    </row>
    <row r="696" spans="1:21">
      <c r="A696" s="33"/>
      <c r="B696" s="33"/>
      <c r="C696" s="33"/>
      <c r="D696" s="33"/>
      <c r="E696" s="33"/>
      <c r="F696" s="33"/>
      <c r="G696" s="33"/>
      <c r="P696" s="33"/>
      <c r="Q696" s="33"/>
      <c r="R696" s="33"/>
      <c r="S696" s="33"/>
      <c r="T696" s="33"/>
      <c r="U696" s="33"/>
    </row>
    <row r="697" spans="1:21">
      <c r="A697" s="33"/>
      <c r="B697" s="33"/>
      <c r="C697" s="33"/>
      <c r="D697" s="33"/>
      <c r="E697" s="33"/>
      <c r="F697" s="33"/>
      <c r="G697" s="33"/>
      <c r="P697" s="33"/>
      <c r="Q697" s="33"/>
      <c r="R697" s="33"/>
      <c r="S697" s="33"/>
      <c r="T697" s="33"/>
      <c r="U697" s="33"/>
    </row>
    <row r="698" spans="1:21">
      <c r="A698" s="33"/>
      <c r="B698" s="33"/>
      <c r="C698" s="33"/>
      <c r="D698" s="33"/>
      <c r="E698" s="33"/>
      <c r="F698" s="33"/>
      <c r="G698" s="33"/>
      <c r="P698" s="33"/>
      <c r="Q698" s="33"/>
      <c r="R698" s="33"/>
      <c r="S698" s="33"/>
      <c r="T698" s="33"/>
      <c r="U698" s="33"/>
    </row>
    <row r="699" spans="1:21">
      <c r="A699" s="33"/>
      <c r="B699" s="33"/>
      <c r="C699" s="33"/>
      <c r="D699" s="33"/>
      <c r="E699" s="33"/>
      <c r="F699" s="33"/>
      <c r="G699" s="33"/>
      <c r="P699" s="33"/>
      <c r="Q699" s="33"/>
      <c r="R699" s="33"/>
      <c r="S699" s="33"/>
      <c r="T699" s="33"/>
      <c r="U699" s="33"/>
    </row>
    <row r="700" spans="1:21">
      <c r="A700" s="33"/>
      <c r="B700" s="33"/>
      <c r="C700" s="33"/>
      <c r="D700" s="33"/>
      <c r="E700" s="33"/>
      <c r="F700" s="33"/>
      <c r="G700" s="33"/>
      <c r="P700" s="33"/>
      <c r="Q700" s="33"/>
      <c r="R700" s="33"/>
      <c r="S700" s="33"/>
      <c r="T700" s="33"/>
      <c r="U700" s="33"/>
    </row>
    <row r="701" spans="1:21">
      <c r="A701" s="33"/>
      <c r="B701" s="33"/>
      <c r="C701" s="33"/>
      <c r="D701" s="33"/>
      <c r="E701" s="33"/>
      <c r="F701" s="33"/>
      <c r="G701" s="33"/>
      <c r="P701" s="33"/>
      <c r="Q701" s="33"/>
      <c r="R701" s="33"/>
      <c r="S701" s="33"/>
      <c r="T701" s="33"/>
      <c r="U701" s="33"/>
    </row>
    <row r="702" spans="1:21">
      <c r="A702" s="33"/>
      <c r="B702" s="33"/>
      <c r="C702" s="33"/>
      <c r="D702" s="33"/>
      <c r="E702" s="33"/>
      <c r="F702" s="33"/>
      <c r="G702" s="33"/>
      <c r="P702" s="33"/>
      <c r="Q702" s="33"/>
      <c r="R702" s="33"/>
      <c r="S702" s="33"/>
      <c r="T702" s="33"/>
      <c r="U702" s="33"/>
    </row>
    <row r="703" spans="1:21">
      <c r="A703" s="33"/>
      <c r="B703" s="33"/>
      <c r="C703" s="33"/>
      <c r="D703" s="33"/>
      <c r="E703" s="33"/>
      <c r="F703" s="33"/>
      <c r="G703" s="33"/>
      <c r="P703" s="33"/>
      <c r="Q703" s="33"/>
      <c r="R703" s="33"/>
      <c r="S703" s="33"/>
      <c r="T703" s="33"/>
      <c r="U703" s="33"/>
    </row>
    <row r="704" spans="1:21">
      <c r="A704" s="33"/>
      <c r="B704" s="33"/>
      <c r="C704" s="33"/>
      <c r="D704" s="33"/>
      <c r="E704" s="33"/>
      <c r="F704" s="33"/>
      <c r="G704" s="33"/>
      <c r="P704" s="33"/>
      <c r="Q704" s="33"/>
      <c r="R704" s="33"/>
      <c r="S704" s="33"/>
      <c r="T704" s="33"/>
      <c r="U704" s="33"/>
    </row>
    <row r="705" spans="1:21">
      <c r="A705" s="33"/>
      <c r="B705" s="33"/>
      <c r="C705" s="33"/>
      <c r="D705" s="33"/>
      <c r="E705" s="33"/>
      <c r="F705" s="33"/>
      <c r="G705" s="33"/>
      <c r="P705" s="33"/>
      <c r="Q705" s="33"/>
      <c r="R705" s="33"/>
      <c r="S705" s="33"/>
      <c r="T705" s="33"/>
      <c r="U705" s="33"/>
    </row>
    <row r="706" spans="1:21">
      <c r="A706" s="33"/>
      <c r="B706" s="33"/>
      <c r="C706" s="33"/>
      <c r="D706" s="33"/>
      <c r="E706" s="33"/>
      <c r="F706" s="33"/>
      <c r="G706" s="33"/>
      <c r="P706" s="33"/>
      <c r="Q706" s="33"/>
      <c r="R706" s="33"/>
      <c r="S706" s="33"/>
      <c r="T706" s="33"/>
      <c r="U706" s="33"/>
    </row>
    <row r="707" spans="1:21">
      <c r="A707" s="33"/>
      <c r="B707" s="33"/>
      <c r="C707" s="33"/>
      <c r="D707" s="33"/>
      <c r="E707" s="33"/>
      <c r="F707" s="33"/>
      <c r="G707" s="33"/>
      <c r="P707" s="33"/>
      <c r="Q707" s="33"/>
      <c r="R707" s="33"/>
      <c r="S707" s="33"/>
      <c r="T707" s="33"/>
      <c r="U707" s="33"/>
    </row>
    <row r="708" spans="1:21">
      <c r="A708" s="33"/>
      <c r="B708" s="33"/>
      <c r="C708" s="33"/>
      <c r="D708" s="33"/>
      <c r="E708" s="33"/>
      <c r="F708" s="33"/>
      <c r="G708" s="33"/>
      <c r="P708" s="33"/>
      <c r="Q708" s="33"/>
      <c r="R708" s="33"/>
      <c r="S708" s="33"/>
      <c r="T708" s="33"/>
      <c r="U708" s="33"/>
    </row>
    <row r="709" spans="1:21">
      <c r="A709" s="33"/>
      <c r="B709" s="33"/>
      <c r="C709" s="33"/>
      <c r="D709" s="33"/>
      <c r="E709" s="33"/>
      <c r="F709" s="33"/>
      <c r="G709" s="33"/>
      <c r="P709" s="33"/>
      <c r="Q709" s="33"/>
      <c r="R709" s="33"/>
      <c r="S709" s="33"/>
      <c r="T709" s="33"/>
      <c r="U709" s="33"/>
    </row>
    <row r="710" spans="1:21">
      <c r="A710" s="33"/>
      <c r="B710" s="33"/>
      <c r="C710" s="33"/>
      <c r="D710" s="33"/>
      <c r="E710" s="33"/>
      <c r="F710" s="33"/>
      <c r="G710" s="33"/>
      <c r="P710" s="33"/>
      <c r="Q710" s="33"/>
      <c r="R710" s="33"/>
      <c r="S710" s="33"/>
      <c r="T710" s="33"/>
      <c r="U710" s="33"/>
    </row>
    <row r="711" spans="1:21">
      <c r="A711" s="33"/>
      <c r="B711" s="33"/>
      <c r="C711" s="33"/>
      <c r="D711" s="33"/>
      <c r="E711" s="33"/>
      <c r="F711" s="33"/>
      <c r="G711" s="33"/>
      <c r="P711" s="33"/>
      <c r="Q711" s="33"/>
      <c r="R711" s="33"/>
      <c r="S711" s="33"/>
      <c r="T711" s="33"/>
      <c r="U711" s="33"/>
    </row>
    <row r="712" spans="1:21">
      <c r="A712" s="33"/>
      <c r="B712" s="33"/>
      <c r="C712" s="33"/>
      <c r="D712" s="33"/>
      <c r="E712" s="33"/>
      <c r="F712" s="33"/>
      <c r="G712" s="33"/>
      <c r="P712" s="33"/>
      <c r="Q712" s="33"/>
      <c r="R712" s="33"/>
      <c r="S712" s="33"/>
      <c r="T712" s="33"/>
      <c r="U712" s="33"/>
    </row>
    <row r="713" spans="1:21">
      <c r="A713" s="33"/>
      <c r="B713" s="33"/>
      <c r="C713" s="33"/>
      <c r="D713" s="33"/>
      <c r="E713" s="33"/>
      <c r="F713" s="33"/>
      <c r="G713" s="33"/>
      <c r="P713" s="33"/>
      <c r="Q713" s="33"/>
      <c r="R713" s="33"/>
      <c r="S713" s="33"/>
      <c r="T713" s="33"/>
      <c r="U713" s="33"/>
    </row>
    <row r="714" spans="1:21">
      <c r="A714" s="33"/>
      <c r="B714" s="33"/>
      <c r="C714" s="33"/>
      <c r="D714" s="33"/>
      <c r="E714" s="33"/>
      <c r="F714" s="33"/>
      <c r="G714" s="33"/>
      <c r="P714" s="33"/>
      <c r="Q714" s="33"/>
      <c r="R714" s="33"/>
      <c r="S714" s="33"/>
      <c r="T714" s="33"/>
      <c r="U714" s="33"/>
    </row>
    <row r="715" spans="1:21">
      <c r="A715" s="33"/>
      <c r="B715" s="33"/>
      <c r="C715" s="33"/>
      <c r="D715" s="33"/>
      <c r="E715" s="33"/>
      <c r="F715" s="33"/>
      <c r="G715" s="33"/>
      <c r="P715" s="33"/>
      <c r="Q715" s="33"/>
      <c r="R715" s="33"/>
      <c r="S715" s="33"/>
      <c r="T715" s="33"/>
      <c r="U715" s="33"/>
    </row>
    <row r="716" spans="1:21">
      <c r="A716" s="33"/>
      <c r="B716" s="33"/>
      <c r="C716" s="33"/>
      <c r="D716" s="33"/>
      <c r="E716" s="33"/>
      <c r="F716" s="33"/>
      <c r="G716" s="33"/>
      <c r="P716" s="33"/>
      <c r="Q716" s="33"/>
      <c r="R716" s="33"/>
      <c r="S716" s="33"/>
      <c r="T716" s="33"/>
      <c r="U716" s="33"/>
    </row>
    <row r="717" spans="1:21">
      <c r="A717" s="33"/>
      <c r="B717" s="33"/>
      <c r="C717" s="33"/>
      <c r="D717" s="33"/>
      <c r="E717" s="33"/>
      <c r="F717" s="33"/>
      <c r="G717" s="33"/>
      <c r="P717" s="33"/>
      <c r="Q717" s="33"/>
      <c r="R717" s="33"/>
      <c r="S717" s="33"/>
      <c r="T717" s="33"/>
      <c r="U717" s="33"/>
    </row>
    <row r="718" spans="1:21">
      <c r="A718" s="33"/>
      <c r="B718" s="33"/>
      <c r="C718" s="33"/>
      <c r="D718" s="33"/>
      <c r="E718" s="33"/>
      <c r="F718" s="33"/>
      <c r="G718" s="33"/>
      <c r="P718" s="33"/>
      <c r="Q718" s="33"/>
      <c r="R718" s="33"/>
      <c r="S718" s="33"/>
      <c r="T718" s="33"/>
      <c r="U718" s="33"/>
    </row>
    <row r="719" spans="1:21">
      <c r="A719" s="33"/>
      <c r="B719" s="33"/>
      <c r="C719" s="33"/>
      <c r="D719" s="33"/>
      <c r="E719" s="33"/>
      <c r="F719" s="33"/>
      <c r="G719" s="33"/>
      <c r="P719" s="33"/>
      <c r="Q719" s="33"/>
      <c r="R719" s="33"/>
      <c r="S719" s="33"/>
      <c r="T719" s="33"/>
      <c r="U719" s="33"/>
    </row>
    <row r="720" spans="1:21">
      <c r="A720" s="33"/>
      <c r="B720" s="33"/>
      <c r="C720" s="33"/>
      <c r="D720" s="33"/>
      <c r="E720" s="33"/>
      <c r="F720" s="33"/>
      <c r="G720" s="33"/>
      <c r="P720" s="33"/>
      <c r="Q720" s="33"/>
      <c r="R720" s="33"/>
      <c r="S720" s="33"/>
      <c r="T720" s="33"/>
      <c r="U720" s="33"/>
    </row>
    <row r="721" spans="1:21">
      <c r="A721" s="33"/>
      <c r="B721" s="33"/>
      <c r="C721" s="33"/>
      <c r="D721" s="33"/>
      <c r="E721" s="33"/>
      <c r="F721" s="33"/>
      <c r="G721" s="33"/>
      <c r="P721" s="33"/>
      <c r="Q721" s="33"/>
      <c r="R721" s="33"/>
      <c r="S721" s="33"/>
      <c r="T721" s="33"/>
      <c r="U721" s="33"/>
    </row>
    <row r="722" spans="1:21">
      <c r="A722" s="33"/>
      <c r="B722" s="33"/>
      <c r="C722" s="33"/>
      <c r="D722" s="33"/>
      <c r="E722" s="33"/>
      <c r="F722" s="33"/>
      <c r="G722" s="33"/>
      <c r="P722" s="33"/>
      <c r="Q722" s="33"/>
      <c r="R722" s="33"/>
      <c r="S722" s="33"/>
      <c r="T722" s="33"/>
      <c r="U722" s="33"/>
    </row>
    <row r="723" spans="1:21">
      <c r="A723" s="33"/>
      <c r="B723" s="33"/>
      <c r="C723" s="33"/>
      <c r="D723" s="33"/>
      <c r="E723" s="33"/>
      <c r="F723" s="33"/>
      <c r="G723" s="33"/>
      <c r="P723" s="33"/>
      <c r="Q723" s="33"/>
      <c r="R723" s="33"/>
      <c r="S723" s="33"/>
      <c r="T723" s="33"/>
      <c r="U723" s="33"/>
    </row>
    <row r="724" spans="1:21">
      <c r="A724" s="33"/>
      <c r="B724" s="33"/>
      <c r="C724" s="33"/>
      <c r="D724" s="33"/>
      <c r="E724" s="33"/>
      <c r="F724" s="33"/>
      <c r="G724" s="33"/>
      <c r="P724" s="33"/>
      <c r="Q724" s="33"/>
      <c r="R724" s="33"/>
      <c r="S724" s="33"/>
      <c r="T724" s="33"/>
      <c r="U724" s="33"/>
    </row>
    <row r="725" spans="1:21">
      <c r="A725" s="33"/>
      <c r="B725" s="33"/>
      <c r="C725" s="33"/>
      <c r="D725" s="33"/>
      <c r="E725" s="33"/>
      <c r="F725" s="33"/>
      <c r="G725" s="33"/>
      <c r="P725" s="33"/>
      <c r="Q725" s="33"/>
      <c r="R725" s="33"/>
      <c r="S725" s="33"/>
      <c r="T725" s="33"/>
      <c r="U725" s="33"/>
    </row>
    <row r="726" spans="1:21">
      <c r="A726" s="33"/>
      <c r="B726" s="33"/>
      <c r="C726" s="33"/>
      <c r="D726" s="33"/>
      <c r="E726" s="33"/>
      <c r="F726" s="33"/>
      <c r="G726" s="33"/>
      <c r="P726" s="33"/>
      <c r="Q726" s="33"/>
      <c r="R726" s="33"/>
      <c r="S726" s="33"/>
      <c r="T726" s="33"/>
      <c r="U726" s="33"/>
    </row>
    <row r="727" spans="1:21">
      <c r="A727" s="33"/>
      <c r="B727" s="33"/>
      <c r="C727" s="33"/>
      <c r="D727" s="33"/>
      <c r="E727" s="33"/>
      <c r="F727" s="33"/>
      <c r="G727" s="33"/>
      <c r="P727" s="33"/>
      <c r="Q727" s="33"/>
      <c r="R727" s="33"/>
      <c r="S727" s="33"/>
      <c r="T727" s="33"/>
      <c r="U727" s="33"/>
    </row>
    <row r="728" spans="1:21">
      <c r="A728" s="33"/>
      <c r="B728" s="33"/>
      <c r="C728" s="33"/>
      <c r="D728" s="33"/>
      <c r="E728" s="33"/>
      <c r="F728" s="33"/>
      <c r="G728" s="33"/>
      <c r="P728" s="33"/>
      <c r="Q728" s="33"/>
      <c r="R728" s="33"/>
      <c r="S728" s="33"/>
      <c r="T728" s="33"/>
      <c r="U728" s="33"/>
    </row>
    <row r="729" spans="1:21">
      <c r="A729" s="33"/>
      <c r="B729" s="33"/>
      <c r="C729" s="33"/>
      <c r="D729" s="33"/>
      <c r="E729" s="33"/>
      <c r="F729" s="33"/>
      <c r="G729" s="33"/>
      <c r="P729" s="33"/>
      <c r="Q729" s="33"/>
      <c r="R729" s="33"/>
      <c r="S729" s="33"/>
      <c r="T729" s="33"/>
      <c r="U729" s="33"/>
    </row>
    <row r="730" spans="1:21">
      <c r="A730" s="33"/>
      <c r="B730" s="33"/>
      <c r="C730" s="33"/>
      <c r="D730" s="33"/>
      <c r="E730" s="33"/>
      <c r="F730" s="33"/>
      <c r="G730" s="33"/>
      <c r="P730" s="33"/>
      <c r="Q730" s="33"/>
      <c r="R730" s="33"/>
      <c r="S730" s="33"/>
      <c r="T730" s="33"/>
      <c r="U730" s="33"/>
    </row>
    <row r="731" spans="1:21">
      <c r="A731" s="33"/>
      <c r="B731" s="33"/>
      <c r="C731" s="33"/>
      <c r="D731" s="33"/>
      <c r="E731" s="33"/>
      <c r="F731" s="33"/>
      <c r="G731" s="33"/>
      <c r="P731" s="33"/>
      <c r="Q731" s="33"/>
      <c r="R731" s="33"/>
      <c r="S731" s="33"/>
      <c r="T731" s="33"/>
      <c r="U731" s="33"/>
    </row>
    <row r="732" spans="1:21">
      <c r="A732" s="33"/>
      <c r="B732" s="33"/>
      <c r="C732" s="33"/>
      <c r="D732" s="33"/>
      <c r="E732" s="33"/>
      <c r="F732" s="33"/>
      <c r="G732" s="33"/>
      <c r="P732" s="33"/>
      <c r="Q732" s="33"/>
      <c r="R732" s="33"/>
      <c r="S732" s="33"/>
      <c r="T732" s="33"/>
      <c r="U732" s="33"/>
    </row>
    <row r="733" spans="1:21">
      <c r="A733" s="33"/>
      <c r="B733" s="33"/>
      <c r="C733" s="33"/>
      <c r="D733" s="33"/>
      <c r="E733" s="33"/>
      <c r="F733" s="33"/>
      <c r="G733" s="33"/>
      <c r="P733" s="33"/>
      <c r="Q733" s="33"/>
      <c r="R733" s="33"/>
      <c r="S733" s="33"/>
      <c r="T733" s="33"/>
      <c r="U733" s="33"/>
    </row>
    <row r="734" spans="1:21">
      <c r="A734" s="33"/>
      <c r="B734" s="33"/>
      <c r="C734" s="33"/>
      <c r="D734" s="33"/>
      <c r="E734" s="33"/>
      <c r="F734" s="33"/>
      <c r="G734" s="33"/>
      <c r="P734" s="33"/>
      <c r="Q734" s="33"/>
      <c r="R734" s="33"/>
      <c r="S734" s="33"/>
      <c r="T734" s="33"/>
      <c r="U734" s="33"/>
    </row>
    <row r="735" spans="1:21">
      <c r="A735" s="33"/>
      <c r="B735" s="33"/>
      <c r="C735" s="33"/>
      <c r="D735" s="33"/>
      <c r="E735" s="33"/>
      <c r="F735" s="33"/>
      <c r="G735" s="33"/>
      <c r="P735" s="33"/>
      <c r="Q735" s="33"/>
      <c r="R735" s="33"/>
      <c r="S735" s="33"/>
      <c r="T735" s="33"/>
      <c r="U735" s="33"/>
    </row>
    <row r="736" spans="1:21">
      <c r="A736" s="33"/>
      <c r="B736" s="33"/>
      <c r="C736" s="33"/>
      <c r="D736" s="33"/>
      <c r="E736" s="33"/>
      <c r="F736" s="33"/>
      <c r="G736" s="33"/>
      <c r="P736" s="33"/>
      <c r="Q736" s="33"/>
      <c r="R736" s="33"/>
      <c r="S736" s="33"/>
      <c r="T736" s="33"/>
      <c r="U736" s="33"/>
    </row>
    <row r="737" spans="1:21">
      <c r="A737" s="33"/>
      <c r="B737" s="33"/>
      <c r="C737" s="33"/>
      <c r="D737" s="33"/>
      <c r="E737" s="33"/>
      <c r="F737" s="33"/>
      <c r="G737" s="33"/>
      <c r="P737" s="33"/>
      <c r="Q737" s="33"/>
      <c r="R737" s="33"/>
      <c r="S737" s="33"/>
      <c r="T737" s="33"/>
      <c r="U737" s="33"/>
    </row>
    <row r="738" spans="1:21">
      <c r="A738" s="33"/>
      <c r="B738" s="33"/>
      <c r="C738" s="33"/>
      <c r="D738" s="33"/>
      <c r="E738" s="33"/>
      <c r="F738" s="33"/>
      <c r="G738" s="33"/>
      <c r="P738" s="33"/>
      <c r="Q738" s="33"/>
      <c r="R738" s="33"/>
      <c r="S738" s="33"/>
      <c r="T738" s="33"/>
      <c r="U738" s="33"/>
    </row>
    <row r="739" spans="1:21">
      <c r="A739" s="33"/>
      <c r="B739" s="33"/>
      <c r="C739" s="33"/>
      <c r="D739" s="33"/>
      <c r="E739" s="33"/>
      <c r="F739" s="33"/>
      <c r="G739" s="33"/>
      <c r="P739" s="33"/>
      <c r="Q739" s="33"/>
      <c r="R739" s="33"/>
      <c r="S739" s="33"/>
      <c r="T739" s="33"/>
      <c r="U739" s="33"/>
    </row>
    <row r="740" spans="1:21">
      <c r="A740" s="33"/>
      <c r="B740" s="33"/>
      <c r="C740" s="33"/>
      <c r="D740" s="33"/>
      <c r="E740" s="33"/>
      <c r="F740" s="33"/>
      <c r="G740" s="33"/>
      <c r="P740" s="33"/>
      <c r="Q740" s="33"/>
      <c r="R740" s="33"/>
      <c r="S740" s="33"/>
      <c r="T740" s="33"/>
      <c r="U740" s="33"/>
    </row>
    <row r="741" spans="1:21">
      <c r="A741" s="33"/>
      <c r="B741" s="33"/>
      <c r="C741" s="33"/>
      <c r="D741" s="33"/>
      <c r="E741" s="33"/>
      <c r="F741" s="33"/>
      <c r="G741" s="33"/>
      <c r="P741" s="33"/>
      <c r="Q741" s="33"/>
      <c r="R741" s="33"/>
      <c r="S741" s="33"/>
      <c r="T741" s="33"/>
      <c r="U741" s="33"/>
    </row>
    <row r="742" spans="1:21">
      <c r="A742" s="33"/>
      <c r="B742" s="33"/>
      <c r="C742" s="33"/>
      <c r="D742" s="33"/>
      <c r="E742" s="33"/>
      <c r="F742" s="33"/>
      <c r="G742" s="33"/>
      <c r="P742" s="33"/>
      <c r="Q742" s="33"/>
      <c r="R742" s="33"/>
      <c r="S742" s="33"/>
      <c r="T742" s="33"/>
      <c r="U742" s="33"/>
    </row>
    <row r="743" spans="1:21">
      <c r="A743" s="33"/>
      <c r="B743" s="33"/>
      <c r="C743" s="33"/>
      <c r="D743" s="33"/>
      <c r="E743" s="33"/>
      <c r="F743" s="33"/>
      <c r="G743" s="33"/>
      <c r="P743" s="33"/>
      <c r="Q743" s="33"/>
      <c r="R743" s="33"/>
      <c r="S743" s="33"/>
      <c r="T743" s="33"/>
      <c r="U743" s="33"/>
    </row>
    <row r="744" spans="1:21">
      <c r="A744" s="33"/>
      <c r="B744" s="33"/>
      <c r="C744" s="33"/>
      <c r="D744" s="33"/>
      <c r="E744" s="33"/>
      <c r="F744" s="33"/>
      <c r="G744" s="33"/>
      <c r="P744" s="33"/>
      <c r="Q744" s="33"/>
      <c r="R744" s="33"/>
      <c r="S744" s="33"/>
      <c r="T744" s="33"/>
      <c r="U744" s="33"/>
    </row>
    <row r="745" spans="1:21">
      <c r="A745" s="33"/>
      <c r="B745" s="33"/>
      <c r="C745" s="33"/>
      <c r="D745" s="33"/>
      <c r="E745" s="33"/>
      <c r="F745" s="33"/>
      <c r="G745" s="33"/>
      <c r="P745" s="33"/>
      <c r="Q745" s="33"/>
      <c r="R745" s="33"/>
      <c r="S745" s="33"/>
      <c r="T745" s="33"/>
      <c r="U745" s="33"/>
    </row>
    <row r="746" spans="1:21">
      <c r="A746" s="33"/>
      <c r="B746" s="33"/>
      <c r="C746" s="33"/>
      <c r="D746" s="33"/>
      <c r="E746" s="33"/>
      <c r="F746" s="33"/>
      <c r="G746" s="33"/>
      <c r="P746" s="33"/>
      <c r="Q746" s="33"/>
      <c r="R746" s="33"/>
      <c r="S746" s="33"/>
      <c r="T746" s="33"/>
      <c r="U746" s="33"/>
    </row>
    <row r="747" spans="1:21">
      <c r="A747" s="33"/>
      <c r="B747" s="33"/>
      <c r="C747" s="33"/>
      <c r="D747" s="33"/>
      <c r="E747" s="33"/>
      <c r="F747" s="33"/>
      <c r="G747" s="33"/>
      <c r="P747" s="33"/>
      <c r="Q747" s="33"/>
      <c r="R747" s="33"/>
      <c r="S747" s="33"/>
      <c r="T747" s="33"/>
      <c r="U747" s="33"/>
    </row>
    <row r="748" spans="1:21">
      <c r="A748" s="33"/>
      <c r="B748" s="33"/>
      <c r="C748" s="33"/>
      <c r="D748" s="33"/>
      <c r="E748" s="33"/>
      <c r="F748" s="33"/>
      <c r="G748" s="33"/>
      <c r="P748" s="33"/>
      <c r="Q748" s="33"/>
      <c r="R748" s="33"/>
      <c r="S748" s="33"/>
      <c r="T748" s="33"/>
      <c r="U748" s="33"/>
    </row>
    <row r="749" spans="1:21">
      <c r="A749" s="33"/>
      <c r="B749" s="33"/>
      <c r="C749" s="33"/>
      <c r="D749" s="33"/>
      <c r="E749" s="33"/>
      <c r="F749" s="33"/>
      <c r="G749" s="33"/>
      <c r="P749" s="33"/>
      <c r="Q749" s="33"/>
      <c r="R749" s="33"/>
      <c r="S749" s="33"/>
      <c r="T749" s="33"/>
      <c r="U749" s="33"/>
    </row>
    <row r="750" spans="1:21">
      <c r="A750" s="33"/>
      <c r="B750" s="33"/>
      <c r="C750" s="33"/>
      <c r="D750" s="33"/>
      <c r="E750" s="33"/>
      <c r="F750" s="33"/>
      <c r="G750" s="33"/>
      <c r="P750" s="33"/>
      <c r="Q750" s="33"/>
      <c r="R750" s="33"/>
      <c r="S750" s="33"/>
      <c r="T750" s="33"/>
      <c r="U750" s="33"/>
    </row>
    <row r="751" spans="1:21">
      <c r="A751" s="33"/>
      <c r="B751" s="33"/>
      <c r="C751" s="33"/>
      <c r="D751" s="33"/>
      <c r="E751" s="33"/>
      <c r="F751" s="33"/>
      <c r="G751" s="33"/>
      <c r="P751" s="33"/>
      <c r="Q751" s="33"/>
      <c r="R751" s="33"/>
      <c r="S751" s="33"/>
      <c r="T751" s="33"/>
      <c r="U751" s="33"/>
    </row>
    <row r="752" spans="1:21">
      <c r="A752" s="33"/>
      <c r="B752" s="33"/>
      <c r="C752" s="33"/>
      <c r="D752" s="33"/>
      <c r="E752" s="33"/>
      <c r="F752" s="33"/>
      <c r="G752" s="33"/>
      <c r="P752" s="33"/>
      <c r="Q752" s="33"/>
      <c r="R752" s="33"/>
      <c r="S752" s="33"/>
      <c r="T752" s="33"/>
      <c r="U752" s="33"/>
    </row>
    <row r="753" spans="1:21">
      <c r="A753" s="33"/>
      <c r="B753" s="33"/>
      <c r="C753" s="33"/>
      <c r="D753" s="33"/>
      <c r="E753" s="33"/>
      <c r="F753" s="33"/>
      <c r="G753" s="33"/>
      <c r="P753" s="33"/>
      <c r="Q753" s="33"/>
      <c r="R753" s="33"/>
      <c r="S753" s="33"/>
      <c r="T753" s="33"/>
      <c r="U753" s="33"/>
    </row>
    <row r="754" spans="1:21">
      <c r="A754" s="33"/>
      <c r="B754" s="33"/>
      <c r="C754" s="33"/>
      <c r="D754" s="33"/>
      <c r="E754" s="33"/>
      <c r="F754" s="33"/>
      <c r="G754" s="33"/>
      <c r="P754" s="33"/>
      <c r="Q754" s="33"/>
      <c r="R754" s="33"/>
      <c r="S754" s="33"/>
      <c r="T754" s="33"/>
      <c r="U754" s="33"/>
    </row>
    <row r="755" spans="1:21">
      <c r="A755" s="33"/>
      <c r="B755" s="33"/>
      <c r="C755" s="33"/>
      <c r="D755" s="33"/>
      <c r="E755" s="33"/>
      <c r="F755" s="33"/>
      <c r="G755" s="33"/>
      <c r="P755" s="33"/>
      <c r="Q755" s="33"/>
      <c r="R755" s="33"/>
      <c r="S755" s="33"/>
      <c r="T755" s="33"/>
      <c r="U755" s="33"/>
    </row>
    <row r="756" spans="1:21">
      <c r="A756" s="33"/>
      <c r="B756" s="33"/>
      <c r="C756" s="33"/>
      <c r="D756" s="33"/>
      <c r="E756" s="33"/>
      <c r="F756" s="33"/>
      <c r="G756" s="33"/>
      <c r="P756" s="33"/>
      <c r="Q756" s="33"/>
      <c r="R756" s="33"/>
      <c r="S756" s="33"/>
      <c r="T756" s="33"/>
      <c r="U756" s="33"/>
    </row>
    <row r="757" spans="1:21">
      <c r="A757" s="33"/>
      <c r="B757" s="33"/>
      <c r="C757" s="33"/>
      <c r="D757" s="33"/>
      <c r="E757" s="33"/>
      <c r="F757" s="33"/>
      <c r="G757" s="33"/>
      <c r="P757" s="33"/>
      <c r="Q757" s="33"/>
      <c r="R757" s="33"/>
      <c r="S757" s="33"/>
      <c r="T757" s="33"/>
      <c r="U757" s="33"/>
    </row>
    <row r="758" spans="1:21">
      <c r="A758" s="33"/>
      <c r="B758" s="33"/>
      <c r="C758" s="33"/>
      <c r="D758" s="33"/>
      <c r="E758" s="33"/>
      <c r="F758" s="33"/>
      <c r="G758" s="33"/>
      <c r="P758" s="33"/>
      <c r="Q758" s="33"/>
      <c r="R758" s="33"/>
      <c r="S758" s="33"/>
      <c r="T758" s="33"/>
      <c r="U758" s="33"/>
    </row>
    <row r="759" spans="1:21">
      <c r="A759" s="33"/>
      <c r="B759" s="33"/>
      <c r="C759" s="33"/>
      <c r="D759" s="33"/>
      <c r="E759" s="33"/>
      <c r="F759" s="33"/>
      <c r="G759" s="33"/>
      <c r="P759" s="33"/>
      <c r="Q759" s="33"/>
      <c r="R759" s="33"/>
      <c r="S759" s="33"/>
      <c r="T759" s="33"/>
      <c r="U759" s="33"/>
    </row>
    <row r="760" spans="1:21">
      <c r="A760" s="33"/>
      <c r="B760" s="33"/>
      <c r="C760" s="33"/>
      <c r="D760" s="33"/>
      <c r="E760" s="33"/>
      <c r="F760" s="33"/>
      <c r="G760" s="33"/>
      <c r="P760" s="33"/>
      <c r="Q760" s="33"/>
      <c r="R760" s="33"/>
      <c r="S760" s="33"/>
      <c r="T760" s="33"/>
      <c r="U760" s="33"/>
    </row>
    <row r="761" spans="1:21">
      <c r="A761" s="33"/>
      <c r="B761" s="33"/>
      <c r="C761" s="33"/>
      <c r="D761" s="33"/>
      <c r="E761" s="33"/>
      <c r="F761" s="33"/>
      <c r="G761" s="33"/>
      <c r="P761" s="33"/>
      <c r="Q761" s="33"/>
      <c r="R761" s="33"/>
      <c r="S761" s="33"/>
      <c r="T761" s="33"/>
      <c r="U761" s="33"/>
    </row>
    <row r="762" spans="1:21">
      <c r="A762" s="33"/>
      <c r="B762" s="33"/>
      <c r="C762" s="33"/>
      <c r="D762" s="33"/>
      <c r="E762" s="33"/>
      <c r="F762" s="33"/>
      <c r="G762" s="33"/>
      <c r="P762" s="33"/>
      <c r="Q762" s="33"/>
      <c r="R762" s="33"/>
      <c r="S762" s="33"/>
      <c r="T762" s="33"/>
      <c r="U762" s="33"/>
    </row>
    <row r="763" spans="1:21">
      <c r="A763" s="33"/>
      <c r="B763" s="33"/>
      <c r="C763" s="33"/>
      <c r="D763" s="33"/>
      <c r="E763" s="33"/>
      <c r="F763" s="33"/>
      <c r="G763" s="33"/>
      <c r="P763" s="33"/>
      <c r="Q763" s="33"/>
      <c r="R763" s="33"/>
      <c r="S763" s="33"/>
      <c r="T763" s="33"/>
      <c r="U763" s="33"/>
    </row>
    <row r="764" spans="1:21">
      <c r="A764" s="33"/>
      <c r="B764" s="33"/>
      <c r="C764" s="33"/>
      <c r="D764" s="33"/>
      <c r="E764" s="33"/>
      <c r="F764" s="33"/>
      <c r="G764" s="33"/>
      <c r="P764" s="33"/>
      <c r="Q764" s="33"/>
      <c r="R764" s="33"/>
      <c r="S764" s="33"/>
      <c r="T764" s="33"/>
      <c r="U764" s="33"/>
    </row>
    <row r="765" spans="1:21">
      <c r="A765" s="33"/>
      <c r="B765" s="33"/>
      <c r="C765" s="33"/>
      <c r="D765" s="33"/>
      <c r="E765" s="33"/>
      <c r="F765" s="33"/>
      <c r="G765" s="33"/>
      <c r="P765" s="33"/>
      <c r="Q765" s="33"/>
      <c r="R765" s="33"/>
      <c r="S765" s="33"/>
      <c r="T765" s="33"/>
      <c r="U765" s="33"/>
    </row>
    <row r="766" spans="1:21">
      <c r="A766" s="33"/>
      <c r="B766" s="33"/>
      <c r="C766" s="33"/>
      <c r="D766" s="33"/>
      <c r="E766" s="33"/>
      <c r="F766" s="33"/>
      <c r="G766" s="33"/>
      <c r="P766" s="33"/>
      <c r="Q766" s="33"/>
      <c r="R766" s="33"/>
      <c r="S766" s="33"/>
      <c r="T766" s="33"/>
      <c r="U766" s="33"/>
    </row>
    <row r="767" spans="1:21">
      <c r="A767" s="33"/>
      <c r="B767" s="33"/>
      <c r="C767" s="33"/>
      <c r="D767" s="33"/>
      <c r="E767" s="33"/>
      <c r="F767" s="33"/>
      <c r="G767" s="33"/>
      <c r="P767" s="33"/>
      <c r="Q767" s="33"/>
      <c r="R767" s="33"/>
      <c r="S767" s="33"/>
      <c r="T767" s="33"/>
      <c r="U767" s="33"/>
    </row>
    <row r="768" spans="1:21">
      <c r="A768" s="33"/>
      <c r="B768" s="33"/>
      <c r="C768" s="33"/>
      <c r="D768" s="33"/>
      <c r="E768" s="33"/>
      <c r="F768" s="33"/>
      <c r="G768" s="33"/>
      <c r="P768" s="33"/>
      <c r="Q768" s="33"/>
      <c r="R768" s="33"/>
      <c r="S768" s="33"/>
      <c r="T768" s="33"/>
      <c r="U768" s="33"/>
    </row>
    <row r="769" spans="1:21">
      <c r="A769" s="33"/>
      <c r="B769" s="33"/>
      <c r="C769" s="33"/>
      <c r="D769" s="33"/>
      <c r="E769" s="33"/>
      <c r="F769" s="33"/>
      <c r="G769" s="33"/>
      <c r="P769" s="33"/>
      <c r="Q769" s="33"/>
      <c r="R769" s="33"/>
      <c r="S769" s="33"/>
      <c r="T769" s="33"/>
      <c r="U769" s="33"/>
    </row>
    <row r="770" spans="1:21">
      <c r="A770" s="33"/>
      <c r="B770" s="33"/>
      <c r="C770" s="33"/>
      <c r="D770" s="33"/>
      <c r="E770" s="33"/>
      <c r="F770" s="33"/>
      <c r="G770" s="33"/>
      <c r="P770" s="33"/>
      <c r="Q770" s="33"/>
      <c r="R770" s="33"/>
      <c r="S770" s="33"/>
      <c r="T770" s="33"/>
      <c r="U770" s="33"/>
    </row>
    <row r="771" spans="1:21">
      <c r="A771" s="33"/>
      <c r="B771" s="33"/>
      <c r="C771" s="33"/>
      <c r="D771" s="33"/>
      <c r="E771" s="33"/>
      <c r="F771" s="33"/>
      <c r="G771" s="33"/>
      <c r="P771" s="33"/>
      <c r="Q771" s="33"/>
      <c r="R771" s="33"/>
      <c r="S771" s="33"/>
      <c r="T771" s="33"/>
      <c r="U771" s="33"/>
    </row>
    <row r="772" spans="1:21">
      <c r="A772" s="33"/>
      <c r="B772" s="33"/>
      <c r="C772" s="33"/>
      <c r="D772" s="33"/>
      <c r="E772" s="33"/>
      <c r="F772" s="33"/>
      <c r="G772" s="33"/>
      <c r="P772" s="33"/>
      <c r="Q772" s="33"/>
      <c r="R772" s="33"/>
      <c r="S772" s="33"/>
      <c r="T772" s="33"/>
      <c r="U772" s="33"/>
    </row>
    <row r="773" spans="1:21">
      <c r="A773" s="33"/>
      <c r="B773" s="33"/>
      <c r="C773" s="33"/>
      <c r="D773" s="33"/>
      <c r="E773" s="33"/>
      <c r="F773" s="33"/>
      <c r="G773" s="33"/>
      <c r="P773" s="33"/>
      <c r="Q773" s="33"/>
      <c r="R773" s="33"/>
      <c r="S773" s="33"/>
      <c r="T773" s="33"/>
      <c r="U773" s="33"/>
    </row>
    <row r="774" spans="1:21">
      <c r="A774" s="33"/>
      <c r="B774" s="33"/>
      <c r="C774" s="33"/>
      <c r="D774" s="33"/>
      <c r="E774" s="33"/>
      <c r="F774" s="33"/>
      <c r="G774" s="33"/>
      <c r="P774" s="33"/>
      <c r="Q774" s="33"/>
      <c r="R774" s="33"/>
      <c r="S774" s="33"/>
      <c r="T774" s="33"/>
      <c r="U774" s="33"/>
    </row>
    <row r="775" spans="1:21">
      <c r="A775" s="33"/>
      <c r="B775" s="33"/>
      <c r="C775" s="33"/>
      <c r="D775" s="33"/>
      <c r="E775" s="33"/>
      <c r="F775" s="33"/>
      <c r="G775" s="33"/>
      <c r="P775" s="33"/>
      <c r="Q775" s="33"/>
      <c r="R775" s="33"/>
      <c r="S775" s="33"/>
      <c r="T775" s="33"/>
      <c r="U775" s="33"/>
    </row>
    <row r="776" spans="1:21">
      <c r="A776" s="33"/>
      <c r="B776" s="33"/>
      <c r="C776" s="33"/>
      <c r="D776" s="33"/>
      <c r="E776" s="33"/>
      <c r="F776" s="33"/>
      <c r="G776" s="33"/>
      <c r="P776" s="33"/>
      <c r="Q776" s="33"/>
      <c r="R776" s="33"/>
      <c r="S776" s="33"/>
      <c r="T776" s="33"/>
      <c r="U776" s="33"/>
    </row>
    <row r="777" spans="1:21">
      <c r="A777" s="33"/>
      <c r="B777" s="33"/>
      <c r="C777" s="33"/>
      <c r="D777" s="33"/>
      <c r="E777" s="33"/>
      <c r="F777" s="33"/>
      <c r="G777" s="33"/>
      <c r="P777" s="33"/>
      <c r="Q777" s="33"/>
      <c r="R777" s="33"/>
      <c r="S777" s="33"/>
      <c r="T777" s="33"/>
      <c r="U777" s="33"/>
    </row>
    <row r="778" spans="1:21">
      <c r="A778" s="33"/>
      <c r="B778" s="33"/>
      <c r="C778" s="33"/>
      <c r="D778" s="33"/>
      <c r="E778" s="33"/>
      <c r="F778" s="33"/>
      <c r="G778" s="33"/>
      <c r="P778" s="33"/>
      <c r="Q778" s="33"/>
      <c r="R778" s="33"/>
      <c r="S778" s="33"/>
      <c r="T778" s="33"/>
      <c r="U778" s="33"/>
    </row>
    <row r="779" spans="1:21">
      <c r="A779" s="33"/>
      <c r="B779" s="33"/>
      <c r="C779" s="33"/>
      <c r="D779" s="33"/>
      <c r="E779" s="33"/>
      <c r="F779" s="33"/>
      <c r="G779" s="33"/>
      <c r="P779" s="33"/>
      <c r="Q779" s="33"/>
      <c r="R779" s="33"/>
      <c r="S779" s="33"/>
      <c r="T779" s="33"/>
      <c r="U779" s="33"/>
    </row>
    <row r="780" spans="1:21">
      <c r="A780" s="33"/>
      <c r="B780" s="33"/>
      <c r="C780" s="33"/>
      <c r="D780" s="33"/>
      <c r="E780" s="33"/>
      <c r="F780" s="33"/>
      <c r="G780" s="33"/>
      <c r="P780" s="33"/>
      <c r="Q780" s="33"/>
      <c r="R780" s="33"/>
      <c r="S780" s="33"/>
      <c r="T780" s="33"/>
      <c r="U780" s="33"/>
    </row>
    <row r="781" spans="1:21">
      <c r="A781" s="33"/>
      <c r="B781" s="33"/>
      <c r="C781" s="33"/>
      <c r="D781" s="33"/>
      <c r="E781" s="33"/>
      <c r="F781" s="33"/>
      <c r="G781" s="33"/>
      <c r="P781" s="33"/>
      <c r="Q781" s="33"/>
      <c r="R781" s="33"/>
      <c r="S781" s="33"/>
      <c r="T781" s="33"/>
      <c r="U781" s="33"/>
    </row>
    <row r="782" spans="1:21">
      <c r="A782" s="33"/>
      <c r="B782" s="33"/>
      <c r="C782" s="33"/>
      <c r="D782" s="33"/>
      <c r="E782" s="33"/>
      <c r="F782" s="33"/>
      <c r="G782" s="33"/>
      <c r="P782" s="33"/>
      <c r="Q782" s="33"/>
      <c r="R782" s="33"/>
      <c r="S782" s="33"/>
      <c r="T782" s="33"/>
      <c r="U782" s="33"/>
    </row>
    <row r="783" spans="1:21">
      <c r="A783" s="33"/>
      <c r="B783" s="33"/>
      <c r="C783" s="33"/>
      <c r="D783" s="33"/>
      <c r="E783" s="33"/>
      <c r="F783" s="33"/>
      <c r="G783" s="33"/>
      <c r="P783" s="33"/>
      <c r="Q783" s="33"/>
      <c r="R783" s="33"/>
      <c r="S783" s="33"/>
      <c r="T783" s="33"/>
      <c r="U783" s="33"/>
    </row>
    <row r="784" spans="1:21">
      <c r="A784" s="33"/>
      <c r="B784" s="33"/>
      <c r="C784" s="33"/>
      <c r="D784" s="33"/>
      <c r="E784" s="33"/>
      <c r="F784" s="33"/>
      <c r="G784" s="33"/>
      <c r="P784" s="33"/>
      <c r="Q784" s="33"/>
      <c r="R784" s="33"/>
      <c r="S784" s="33"/>
      <c r="T784" s="33"/>
      <c r="U784" s="33"/>
    </row>
    <row r="785" spans="1:21">
      <c r="A785" s="33"/>
      <c r="B785" s="33"/>
      <c r="C785" s="33"/>
      <c r="D785" s="33"/>
      <c r="E785" s="33"/>
      <c r="F785" s="33"/>
      <c r="G785" s="33"/>
      <c r="P785" s="33"/>
      <c r="Q785" s="33"/>
      <c r="R785" s="33"/>
      <c r="S785" s="33"/>
      <c r="T785" s="33"/>
      <c r="U785" s="33"/>
    </row>
    <row r="786" spans="1:21">
      <c r="A786" s="33"/>
      <c r="B786" s="33"/>
      <c r="C786" s="33"/>
      <c r="D786" s="33"/>
      <c r="E786" s="33"/>
      <c r="F786" s="33"/>
      <c r="G786" s="33"/>
      <c r="P786" s="33"/>
      <c r="Q786" s="33"/>
      <c r="R786" s="33"/>
      <c r="S786" s="33"/>
      <c r="T786" s="33"/>
      <c r="U786" s="33"/>
    </row>
    <row r="787" spans="1:21">
      <c r="A787" s="33"/>
      <c r="B787" s="33"/>
      <c r="C787" s="33"/>
      <c r="D787" s="33"/>
      <c r="E787" s="33"/>
      <c r="F787" s="33"/>
      <c r="G787" s="33"/>
      <c r="P787" s="33"/>
      <c r="Q787" s="33"/>
      <c r="R787" s="33"/>
      <c r="S787" s="33"/>
      <c r="T787" s="33"/>
      <c r="U787" s="33"/>
    </row>
    <row r="788" spans="1:21">
      <c r="A788" s="33"/>
      <c r="B788" s="33"/>
      <c r="C788" s="33"/>
      <c r="D788" s="33"/>
      <c r="E788" s="33"/>
      <c r="F788" s="33"/>
      <c r="G788" s="33"/>
      <c r="P788" s="33"/>
      <c r="Q788" s="33"/>
      <c r="R788" s="33"/>
      <c r="S788" s="33"/>
      <c r="T788" s="33"/>
      <c r="U788" s="33"/>
    </row>
    <row r="789" spans="1:21">
      <c r="A789" s="33"/>
      <c r="B789" s="33"/>
      <c r="C789" s="33"/>
      <c r="D789" s="33"/>
      <c r="E789" s="33"/>
      <c r="F789" s="33"/>
      <c r="G789" s="33"/>
      <c r="P789" s="33"/>
      <c r="Q789" s="33"/>
      <c r="R789" s="33"/>
      <c r="S789" s="33"/>
      <c r="T789" s="33"/>
      <c r="U789" s="33"/>
    </row>
    <row r="790" spans="1:21">
      <c r="A790" s="33"/>
      <c r="B790" s="33"/>
      <c r="C790" s="33"/>
      <c r="D790" s="33"/>
      <c r="E790" s="33"/>
      <c r="F790" s="33"/>
      <c r="G790" s="33"/>
      <c r="P790" s="33"/>
      <c r="Q790" s="33"/>
      <c r="R790" s="33"/>
      <c r="S790" s="33"/>
      <c r="T790" s="33"/>
      <c r="U790" s="33"/>
    </row>
    <row r="791" spans="1:21">
      <c r="A791" s="33"/>
      <c r="B791" s="33"/>
      <c r="C791" s="33"/>
      <c r="D791" s="33"/>
      <c r="E791" s="33"/>
      <c r="F791" s="33"/>
      <c r="G791" s="33"/>
      <c r="P791" s="33"/>
      <c r="Q791" s="33"/>
      <c r="R791" s="33"/>
      <c r="S791" s="33"/>
      <c r="T791" s="33"/>
      <c r="U791" s="33"/>
    </row>
    <row r="792" spans="1:21">
      <c r="A792" s="33"/>
      <c r="B792" s="33"/>
      <c r="C792" s="33"/>
      <c r="D792" s="33"/>
      <c r="E792" s="33"/>
      <c r="F792" s="33"/>
      <c r="G792" s="33"/>
      <c r="P792" s="33"/>
      <c r="Q792" s="33"/>
      <c r="R792" s="33"/>
      <c r="S792" s="33"/>
      <c r="T792" s="33"/>
      <c r="U792" s="33"/>
    </row>
    <row r="793" spans="1:21">
      <c r="A793" s="33"/>
      <c r="B793" s="33"/>
      <c r="C793" s="33"/>
      <c r="D793" s="33"/>
      <c r="E793" s="33"/>
      <c r="F793" s="33"/>
      <c r="G793" s="33"/>
      <c r="P793" s="33"/>
      <c r="Q793" s="33"/>
      <c r="R793" s="33"/>
      <c r="S793" s="33"/>
      <c r="T793" s="33"/>
      <c r="U793" s="33"/>
    </row>
    <row r="794" spans="1:21">
      <c r="A794" s="33"/>
      <c r="B794" s="33"/>
      <c r="C794" s="33"/>
      <c r="D794" s="33"/>
      <c r="E794" s="33"/>
      <c r="F794" s="33"/>
      <c r="G794" s="33"/>
      <c r="P794" s="33"/>
      <c r="Q794" s="33"/>
      <c r="R794" s="33"/>
      <c r="S794" s="33"/>
      <c r="T794" s="33"/>
      <c r="U794" s="33"/>
    </row>
    <row r="795" spans="1:21">
      <c r="A795" s="33"/>
      <c r="B795" s="33"/>
      <c r="C795" s="33"/>
      <c r="D795" s="33"/>
      <c r="E795" s="33"/>
      <c r="F795" s="33"/>
      <c r="G795" s="33"/>
      <c r="P795" s="33"/>
      <c r="Q795" s="33"/>
      <c r="R795" s="33"/>
      <c r="S795" s="33"/>
      <c r="T795" s="33"/>
      <c r="U795" s="33"/>
    </row>
    <row r="796" spans="1:21">
      <c r="A796" s="33"/>
      <c r="B796" s="33"/>
      <c r="C796" s="33"/>
      <c r="D796" s="33"/>
      <c r="E796" s="33"/>
      <c r="F796" s="33"/>
      <c r="G796" s="33"/>
      <c r="P796" s="33"/>
      <c r="Q796" s="33"/>
      <c r="R796" s="33"/>
      <c r="S796" s="33"/>
      <c r="T796" s="33"/>
      <c r="U796" s="33"/>
    </row>
    <row r="797" spans="1:21">
      <c r="A797" s="33"/>
      <c r="B797" s="33"/>
      <c r="C797" s="33"/>
      <c r="D797" s="33"/>
      <c r="E797" s="33"/>
      <c r="F797" s="33"/>
      <c r="G797" s="33"/>
      <c r="P797" s="33"/>
      <c r="Q797" s="33"/>
      <c r="R797" s="33"/>
      <c r="S797" s="33"/>
      <c r="T797" s="33"/>
      <c r="U797" s="33"/>
    </row>
    <row r="798" spans="1:21">
      <c r="A798" s="33"/>
      <c r="B798" s="33"/>
      <c r="C798" s="33"/>
      <c r="D798" s="33"/>
      <c r="E798" s="33"/>
      <c r="F798" s="33"/>
      <c r="G798" s="33"/>
      <c r="P798" s="33"/>
      <c r="Q798" s="33"/>
      <c r="R798" s="33"/>
      <c r="S798" s="33"/>
      <c r="T798" s="33"/>
      <c r="U798" s="33"/>
    </row>
    <row r="799" spans="1:21">
      <c r="A799" s="33"/>
      <c r="B799" s="33"/>
      <c r="C799" s="33"/>
      <c r="D799" s="33"/>
      <c r="E799" s="33"/>
      <c r="F799" s="33"/>
      <c r="G799" s="33"/>
      <c r="P799" s="33"/>
      <c r="Q799" s="33"/>
      <c r="R799" s="33"/>
      <c r="S799" s="33"/>
      <c r="T799" s="33"/>
      <c r="U799" s="33"/>
    </row>
    <row r="800" spans="1:21">
      <c r="A800" s="33"/>
      <c r="B800" s="33"/>
      <c r="C800" s="33"/>
      <c r="D800" s="33"/>
      <c r="E800" s="33"/>
      <c r="F800" s="33"/>
      <c r="G800" s="33"/>
      <c r="P800" s="33"/>
      <c r="Q800" s="33"/>
      <c r="R800" s="33"/>
      <c r="S800" s="33"/>
      <c r="T800" s="33"/>
      <c r="U800" s="33"/>
    </row>
    <row r="801" spans="1:21">
      <c r="A801" s="33"/>
      <c r="B801" s="33"/>
      <c r="C801" s="33"/>
      <c r="D801" s="33"/>
      <c r="E801" s="33"/>
      <c r="F801" s="33"/>
      <c r="G801" s="33"/>
      <c r="P801" s="33"/>
      <c r="Q801" s="33"/>
      <c r="R801" s="33"/>
      <c r="S801" s="33"/>
      <c r="T801" s="33"/>
      <c r="U801" s="33"/>
    </row>
    <row r="802" spans="1:21">
      <c r="A802" s="33"/>
      <c r="B802" s="33"/>
      <c r="C802" s="33"/>
      <c r="D802" s="33"/>
      <c r="E802" s="33"/>
      <c r="F802" s="33"/>
      <c r="G802" s="33"/>
      <c r="P802" s="33"/>
      <c r="Q802" s="33"/>
      <c r="R802" s="33"/>
      <c r="S802" s="33"/>
      <c r="T802" s="33"/>
      <c r="U802" s="33"/>
    </row>
    <row r="803" spans="1:21">
      <c r="A803" s="33"/>
      <c r="B803" s="33"/>
      <c r="C803" s="33"/>
      <c r="D803" s="33"/>
      <c r="E803" s="33"/>
      <c r="F803" s="33"/>
      <c r="G803" s="33"/>
      <c r="P803" s="33"/>
      <c r="Q803" s="33"/>
      <c r="R803" s="33"/>
      <c r="S803" s="33"/>
      <c r="T803" s="33"/>
      <c r="U803" s="33"/>
    </row>
    <row r="804" spans="1:21">
      <c r="A804" s="33"/>
      <c r="B804" s="33"/>
      <c r="C804" s="33"/>
      <c r="D804" s="33"/>
      <c r="E804" s="33"/>
      <c r="F804" s="33"/>
      <c r="G804" s="33"/>
      <c r="P804" s="33"/>
      <c r="Q804" s="33"/>
      <c r="R804" s="33"/>
      <c r="S804" s="33"/>
      <c r="T804" s="33"/>
      <c r="U804" s="33"/>
    </row>
    <row r="805" spans="1:21">
      <c r="A805" s="33"/>
      <c r="B805" s="33"/>
      <c r="C805" s="33"/>
      <c r="D805" s="33"/>
      <c r="E805" s="33"/>
      <c r="F805" s="33"/>
      <c r="G805" s="33"/>
      <c r="P805" s="33"/>
      <c r="Q805" s="33"/>
      <c r="R805" s="33"/>
      <c r="S805" s="33"/>
      <c r="T805" s="33"/>
      <c r="U805" s="33"/>
    </row>
    <row r="806" spans="1:21">
      <c r="A806" s="33"/>
      <c r="B806" s="33"/>
      <c r="C806" s="33"/>
      <c r="D806" s="33"/>
      <c r="E806" s="33"/>
      <c r="F806" s="33"/>
      <c r="G806" s="33"/>
      <c r="P806" s="33"/>
      <c r="Q806" s="33"/>
      <c r="R806" s="33"/>
      <c r="S806" s="33"/>
      <c r="T806" s="33"/>
      <c r="U806" s="33"/>
    </row>
    <row r="807" spans="1:21">
      <c r="A807" s="33"/>
      <c r="B807" s="33"/>
      <c r="C807" s="33"/>
      <c r="D807" s="33"/>
      <c r="E807" s="33"/>
      <c r="F807" s="33"/>
      <c r="G807" s="33"/>
      <c r="P807" s="33"/>
      <c r="Q807" s="33"/>
      <c r="R807" s="33"/>
      <c r="S807" s="33"/>
      <c r="T807" s="33"/>
      <c r="U807" s="33"/>
    </row>
    <row r="808" spans="1:21">
      <c r="A808" s="33"/>
      <c r="B808" s="33"/>
      <c r="C808" s="33"/>
      <c r="D808" s="33"/>
      <c r="E808" s="33"/>
      <c r="F808" s="33"/>
      <c r="G808" s="33"/>
      <c r="P808" s="33"/>
      <c r="Q808" s="33"/>
      <c r="R808" s="33"/>
      <c r="S808" s="33"/>
      <c r="T808" s="33"/>
      <c r="U808" s="33"/>
    </row>
    <row r="809" spans="1:21">
      <c r="A809" s="33"/>
      <c r="B809" s="33"/>
      <c r="C809" s="33"/>
      <c r="D809" s="33"/>
      <c r="E809" s="33"/>
      <c r="F809" s="33"/>
      <c r="G809" s="33"/>
      <c r="P809" s="33"/>
      <c r="Q809" s="33"/>
      <c r="R809" s="33"/>
      <c r="S809" s="33"/>
      <c r="T809" s="33"/>
      <c r="U809" s="33"/>
    </row>
    <row r="810" spans="1:21">
      <c r="A810" s="33"/>
      <c r="B810" s="33"/>
      <c r="C810" s="33"/>
      <c r="D810" s="33"/>
      <c r="E810" s="33"/>
      <c r="F810" s="33"/>
      <c r="G810" s="33"/>
      <c r="P810" s="33"/>
      <c r="Q810" s="33"/>
      <c r="R810" s="33"/>
      <c r="S810" s="33"/>
      <c r="T810" s="33"/>
      <c r="U810" s="33"/>
    </row>
    <row r="811" spans="1:21">
      <c r="A811" s="33"/>
      <c r="B811" s="33"/>
      <c r="C811" s="33"/>
      <c r="D811" s="33"/>
      <c r="E811" s="33"/>
      <c r="F811" s="33"/>
      <c r="G811" s="33"/>
      <c r="P811" s="33"/>
      <c r="Q811" s="33"/>
      <c r="R811" s="33"/>
      <c r="S811" s="33"/>
      <c r="T811" s="33"/>
      <c r="U811" s="33"/>
    </row>
    <row r="812" spans="1:21">
      <c r="A812" s="33"/>
      <c r="B812" s="33"/>
      <c r="C812" s="33"/>
      <c r="D812" s="33"/>
      <c r="E812" s="33"/>
      <c r="F812" s="33"/>
      <c r="G812" s="33"/>
      <c r="P812" s="33"/>
      <c r="Q812" s="33"/>
      <c r="R812" s="33"/>
      <c r="S812" s="33"/>
      <c r="T812" s="33"/>
      <c r="U812" s="33"/>
    </row>
    <row r="813" spans="1:21">
      <c r="A813" s="33"/>
      <c r="B813" s="33"/>
      <c r="C813" s="33"/>
      <c r="D813" s="33"/>
      <c r="E813" s="33"/>
      <c r="F813" s="33"/>
      <c r="G813" s="33"/>
      <c r="P813" s="33"/>
      <c r="Q813" s="33"/>
      <c r="R813" s="33"/>
      <c r="S813" s="33"/>
      <c r="T813" s="33"/>
      <c r="U813" s="33"/>
    </row>
    <row r="814" spans="1:21">
      <c r="A814" s="33"/>
      <c r="B814" s="33"/>
      <c r="C814" s="33"/>
      <c r="D814" s="33"/>
      <c r="E814" s="33"/>
      <c r="F814" s="33"/>
      <c r="G814" s="33"/>
      <c r="P814" s="33"/>
      <c r="Q814" s="33"/>
      <c r="R814" s="33"/>
      <c r="S814" s="33"/>
      <c r="T814" s="33"/>
      <c r="U814" s="33"/>
    </row>
    <row r="815" spans="1:21">
      <c r="A815" s="33"/>
      <c r="B815" s="33"/>
      <c r="C815" s="33"/>
      <c r="D815" s="33"/>
      <c r="E815" s="33"/>
      <c r="F815" s="33"/>
      <c r="G815" s="33"/>
      <c r="P815" s="33"/>
      <c r="Q815" s="33"/>
      <c r="R815" s="33"/>
      <c r="S815" s="33"/>
      <c r="T815" s="33"/>
      <c r="U815" s="33"/>
    </row>
    <row r="816" spans="1:21">
      <c r="A816" s="33"/>
      <c r="B816" s="33"/>
      <c r="C816" s="33"/>
      <c r="D816" s="33"/>
      <c r="E816" s="33"/>
      <c r="F816" s="33"/>
      <c r="G816" s="33"/>
      <c r="P816" s="33"/>
      <c r="Q816" s="33"/>
      <c r="R816" s="33"/>
      <c r="S816" s="33"/>
      <c r="T816" s="33"/>
      <c r="U816" s="33"/>
    </row>
    <row r="817" spans="1:21">
      <c r="A817" s="33"/>
      <c r="B817" s="33"/>
      <c r="C817" s="33"/>
      <c r="D817" s="33"/>
      <c r="E817" s="33"/>
      <c r="F817" s="33"/>
      <c r="G817" s="33"/>
      <c r="P817" s="33"/>
      <c r="Q817" s="33"/>
      <c r="R817" s="33"/>
      <c r="S817" s="33"/>
      <c r="T817" s="33"/>
      <c r="U817" s="33"/>
    </row>
    <row r="818" spans="1:21">
      <c r="A818" s="33"/>
      <c r="B818" s="33"/>
      <c r="C818" s="33"/>
      <c r="D818" s="33"/>
      <c r="E818" s="33"/>
      <c r="F818" s="33"/>
      <c r="G818" s="33"/>
      <c r="P818" s="33"/>
      <c r="Q818" s="33"/>
      <c r="R818" s="33"/>
      <c r="S818" s="33"/>
      <c r="T818" s="33"/>
      <c r="U818" s="33"/>
    </row>
    <row r="819" spans="1:21">
      <c r="A819" s="33"/>
      <c r="B819" s="33"/>
      <c r="C819" s="33"/>
      <c r="D819" s="33"/>
      <c r="E819" s="33"/>
      <c r="F819" s="33"/>
      <c r="G819" s="33"/>
      <c r="P819" s="33"/>
      <c r="Q819" s="33"/>
      <c r="R819" s="33"/>
      <c r="S819" s="33"/>
      <c r="T819" s="33"/>
      <c r="U819" s="33"/>
    </row>
    <row r="820" spans="1:21">
      <c r="A820" s="33"/>
      <c r="B820" s="33"/>
      <c r="C820" s="33"/>
      <c r="D820" s="33"/>
      <c r="E820" s="33"/>
      <c r="F820" s="33"/>
      <c r="G820" s="33"/>
      <c r="P820" s="33"/>
      <c r="Q820" s="33"/>
      <c r="R820" s="33"/>
      <c r="S820" s="33"/>
      <c r="T820" s="33"/>
      <c r="U820" s="33"/>
    </row>
    <row r="821" spans="1:21">
      <c r="A821" s="33"/>
      <c r="B821" s="33"/>
      <c r="C821" s="33"/>
      <c r="D821" s="33"/>
      <c r="E821" s="33"/>
      <c r="F821" s="33"/>
      <c r="G821" s="33"/>
      <c r="P821" s="33"/>
      <c r="Q821" s="33"/>
      <c r="R821" s="33"/>
      <c r="S821" s="33"/>
      <c r="T821" s="33"/>
      <c r="U821" s="33"/>
    </row>
    <row r="822" spans="1:21">
      <c r="A822" s="33"/>
      <c r="B822" s="33"/>
      <c r="C822" s="33"/>
      <c r="D822" s="33"/>
      <c r="E822" s="33"/>
      <c r="F822" s="33"/>
      <c r="G822" s="33"/>
      <c r="P822" s="33"/>
      <c r="Q822" s="33"/>
      <c r="R822" s="33"/>
      <c r="S822" s="33"/>
      <c r="T822" s="33"/>
      <c r="U822" s="33"/>
    </row>
    <row r="823" spans="1:21">
      <c r="A823" s="33"/>
      <c r="B823" s="33"/>
      <c r="C823" s="33"/>
      <c r="D823" s="33"/>
      <c r="E823" s="33"/>
      <c r="F823" s="33"/>
      <c r="G823" s="33"/>
      <c r="P823" s="33"/>
      <c r="Q823" s="33"/>
      <c r="R823" s="33"/>
      <c r="S823" s="33"/>
      <c r="T823" s="33"/>
      <c r="U823" s="33"/>
    </row>
    <row r="824" spans="1:21">
      <c r="A824" s="33"/>
      <c r="B824" s="33"/>
      <c r="C824" s="33"/>
      <c r="D824" s="33"/>
      <c r="E824" s="33"/>
      <c r="F824" s="33"/>
      <c r="G824" s="33"/>
      <c r="P824" s="33"/>
      <c r="Q824" s="33"/>
      <c r="R824" s="33"/>
      <c r="S824" s="33"/>
      <c r="T824" s="33"/>
      <c r="U824" s="33"/>
    </row>
    <row r="825" spans="1:21">
      <c r="A825" s="33"/>
      <c r="B825" s="33"/>
      <c r="C825" s="33"/>
      <c r="D825" s="33"/>
      <c r="E825" s="33"/>
      <c r="F825" s="33"/>
      <c r="G825" s="33"/>
      <c r="P825" s="33"/>
      <c r="Q825" s="33"/>
      <c r="R825" s="33"/>
      <c r="S825" s="33"/>
      <c r="T825" s="33"/>
      <c r="U825" s="33"/>
    </row>
    <row r="826" spans="1:21">
      <c r="A826" s="33"/>
      <c r="B826" s="33"/>
      <c r="C826" s="33"/>
      <c r="D826" s="33"/>
      <c r="E826" s="33"/>
      <c r="F826" s="33"/>
      <c r="G826" s="33"/>
      <c r="P826" s="33"/>
      <c r="Q826" s="33"/>
      <c r="R826" s="33"/>
      <c r="S826" s="33"/>
      <c r="T826" s="33"/>
      <c r="U826" s="33"/>
    </row>
    <row r="827" spans="1:21">
      <c r="A827" s="33"/>
      <c r="B827" s="33"/>
      <c r="C827" s="33"/>
      <c r="D827" s="33"/>
      <c r="E827" s="33"/>
      <c r="F827" s="33"/>
      <c r="G827" s="33"/>
      <c r="P827" s="33"/>
      <c r="Q827" s="33"/>
      <c r="R827" s="33"/>
      <c r="S827" s="33"/>
      <c r="T827" s="33"/>
      <c r="U827" s="33"/>
    </row>
    <row r="828" spans="1:21">
      <c r="A828" s="33"/>
      <c r="B828" s="33"/>
      <c r="C828" s="33"/>
      <c r="D828" s="33"/>
      <c r="E828" s="33"/>
      <c r="F828" s="33"/>
      <c r="G828" s="33"/>
      <c r="P828" s="33"/>
      <c r="Q828" s="33"/>
      <c r="R828" s="33"/>
      <c r="S828" s="33"/>
      <c r="T828" s="33"/>
      <c r="U828" s="33"/>
    </row>
    <row r="829" spans="1:21">
      <c r="A829" s="33"/>
      <c r="B829" s="33"/>
      <c r="C829" s="33"/>
      <c r="D829" s="33"/>
      <c r="E829" s="33"/>
      <c r="F829" s="33"/>
      <c r="G829" s="33"/>
      <c r="P829" s="33"/>
      <c r="Q829" s="33"/>
      <c r="R829" s="33"/>
      <c r="S829" s="33"/>
      <c r="T829" s="33"/>
      <c r="U829" s="33"/>
    </row>
    <row r="830" spans="1:21">
      <c r="A830" s="33"/>
      <c r="B830" s="33"/>
      <c r="C830" s="33"/>
      <c r="D830" s="33"/>
      <c r="E830" s="33"/>
      <c r="F830" s="33"/>
      <c r="G830" s="33"/>
      <c r="P830" s="33"/>
      <c r="Q830" s="33"/>
      <c r="R830" s="33"/>
      <c r="S830" s="33"/>
      <c r="T830" s="33"/>
      <c r="U830" s="33"/>
    </row>
    <row r="831" spans="1:21">
      <c r="A831" s="33"/>
      <c r="B831" s="33"/>
      <c r="C831" s="33"/>
      <c r="D831" s="33"/>
      <c r="E831" s="33"/>
      <c r="F831" s="33"/>
      <c r="G831" s="33"/>
      <c r="P831" s="33"/>
      <c r="Q831" s="33"/>
      <c r="R831" s="33"/>
      <c r="S831" s="33"/>
      <c r="T831" s="33"/>
      <c r="U831" s="33"/>
    </row>
    <row r="832" spans="1:21">
      <c r="A832" s="33"/>
      <c r="B832" s="33"/>
      <c r="C832" s="33"/>
      <c r="D832" s="33"/>
      <c r="E832" s="33"/>
      <c r="F832" s="33"/>
      <c r="G832" s="33"/>
      <c r="P832" s="33"/>
      <c r="Q832" s="33"/>
      <c r="R832" s="33"/>
      <c r="S832" s="33"/>
      <c r="T832" s="33"/>
      <c r="U832" s="33"/>
    </row>
    <row r="833" spans="1:21">
      <c r="A833" s="33"/>
      <c r="B833" s="33"/>
      <c r="C833" s="33"/>
      <c r="D833" s="33"/>
      <c r="E833" s="33"/>
      <c r="F833" s="33"/>
      <c r="G833" s="33"/>
      <c r="P833" s="33"/>
      <c r="Q833" s="33"/>
      <c r="R833" s="33"/>
      <c r="S833" s="33"/>
      <c r="T833" s="33"/>
      <c r="U833" s="33"/>
    </row>
    <row r="834" spans="1:21">
      <c r="A834" s="33"/>
      <c r="B834" s="33"/>
      <c r="C834" s="33"/>
      <c r="D834" s="33"/>
      <c r="E834" s="33"/>
      <c r="F834" s="33"/>
      <c r="G834" s="33"/>
      <c r="P834" s="33"/>
      <c r="Q834" s="33"/>
      <c r="R834" s="33"/>
      <c r="S834" s="33"/>
      <c r="T834" s="33"/>
      <c r="U834" s="33"/>
    </row>
    <row r="835" spans="1:21">
      <c r="A835" s="33"/>
      <c r="B835" s="33"/>
      <c r="C835" s="33"/>
      <c r="D835" s="33"/>
      <c r="E835" s="33"/>
      <c r="F835" s="33"/>
      <c r="G835" s="33"/>
      <c r="P835" s="33"/>
      <c r="Q835" s="33"/>
      <c r="R835" s="33"/>
      <c r="S835" s="33"/>
      <c r="T835" s="33"/>
      <c r="U835" s="33"/>
    </row>
    <row r="836" spans="1:21">
      <c r="A836" s="33"/>
      <c r="B836" s="33"/>
      <c r="C836" s="33"/>
      <c r="D836" s="33"/>
      <c r="E836" s="33"/>
      <c r="F836" s="33"/>
      <c r="G836" s="33"/>
      <c r="P836" s="33"/>
      <c r="Q836" s="33"/>
      <c r="R836" s="33"/>
      <c r="S836" s="33"/>
      <c r="T836" s="33"/>
      <c r="U836" s="33"/>
    </row>
    <row r="837" spans="1:21">
      <c r="A837" s="33"/>
      <c r="B837" s="33"/>
      <c r="C837" s="33"/>
      <c r="D837" s="33"/>
      <c r="E837" s="33"/>
      <c r="F837" s="33"/>
      <c r="G837" s="33"/>
      <c r="P837" s="33"/>
      <c r="Q837" s="33"/>
      <c r="R837" s="33"/>
      <c r="S837" s="33"/>
      <c r="T837" s="33"/>
      <c r="U837" s="33"/>
    </row>
    <row r="838" spans="1:21">
      <c r="A838" s="33"/>
      <c r="B838" s="33"/>
      <c r="C838" s="33"/>
      <c r="D838" s="33"/>
      <c r="E838" s="33"/>
      <c r="F838" s="33"/>
      <c r="G838" s="33"/>
      <c r="P838" s="33"/>
      <c r="Q838" s="33"/>
      <c r="R838" s="33"/>
      <c r="S838" s="33"/>
      <c r="T838" s="33"/>
      <c r="U838" s="33"/>
    </row>
    <row r="839" spans="1:21">
      <c r="A839" s="33"/>
      <c r="B839" s="33"/>
      <c r="C839" s="33"/>
      <c r="D839" s="33"/>
      <c r="E839" s="33"/>
      <c r="F839" s="33"/>
      <c r="G839" s="33"/>
      <c r="P839" s="33"/>
      <c r="Q839" s="33"/>
      <c r="R839" s="33"/>
      <c r="S839" s="33"/>
      <c r="T839" s="33"/>
      <c r="U839" s="33"/>
    </row>
    <row r="840" spans="1:21">
      <c r="A840" s="33"/>
      <c r="B840" s="33"/>
      <c r="C840" s="33"/>
      <c r="D840" s="33"/>
      <c r="E840" s="33"/>
      <c r="F840" s="33"/>
      <c r="G840" s="33"/>
      <c r="P840" s="33"/>
      <c r="Q840" s="33"/>
      <c r="R840" s="33"/>
      <c r="S840" s="33"/>
      <c r="T840" s="33"/>
      <c r="U840" s="33"/>
    </row>
    <row r="841" spans="1:21">
      <c r="A841" s="33"/>
      <c r="B841" s="33"/>
      <c r="C841" s="33"/>
      <c r="D841" s="33"/>
      <c r="E841" s="33"/>
      <c r="F841" s="33"/>
      <c r="G841" s="33"/>
      <c r="P841" s="33"/>
      <c r="Q841" s="33"/>
      <c r="R841" s="33"/>
      <c r="S841" s="33"/>
      <c r="T841" s="33"/>
      <c r="U841" s="33"/>
    </row>
    <row r="842" spans="1:21">
      <c r="A842" s="33"/>
      <c r="B842" s="33"/>
      <c r="C842" s="33"/>
      <c r="D842" s="33"/>
      <c r="E842" s="33"/>
      <c r="F842" s="33"/>
      <c r="G842" s="33"/>
      <c r="P842" s="33"/>
      <c r="Q842" s="33"/>
      <c r="R842" s="33"/>
      <c r="S842" s="33"/>
      <c r="T842" s="33"/>
      <c r="U842" s="33"/>
    </row>
    <row r="843" spans="1:21">
      <c r="A843" s="33"/>
      <c r="B843" s="33"/>
      <c r="C843" s="33"/>
      <c r="D843" s="33"/>
      <c r="E843" s="33"/>
      <c r="F843" s="33"/>
      <c r="G843" s="33"/>
      <c r="P843" s="33"/>
      <c r="Q843" s="33"/>
      <c r="R843" s="33"/>
      <c r="S843" s="33"/>
      <c r="T843" s="33"/>
      <c r="U843" s="33"/>
    </row>
    <row r="844" spans="1:21">
      <c r="A844" s="33"/>
      <c r="B844" s="33"/>
      <c r="C844" s="33"/>
      <c r="D844" s="33"/>
      <c r="E844" s="33"/>
      <c r="F844" s="33"/>
      <c r="G844" s="33"/>
      <c r="P844" s="33"/>
      <c r="Q844" s="33"/>
      <c r="R844" s="33"/>
      <c r="S844" s="33"/>
      <c r="T844" s="33"/>
      <c r="U844" s="33"/>
    </row>
    <row r="845" spans="1:21">
      <c r="A845" s="33"/>
      <c r="B845" s="33"/>
      <c r="C845" s="33"/>
      <c r="D845" s="33"/>
      <c r="E845" s="33"/>
      <c r="F845" s="33"/>
      <c r="G845" s="33"/>
      <c r="P845" s="33"/>
      <c r="Q845" s="33"/>
      <c r="R845" s="33"/>
      <c r="S845" s="33"/>
      <c r="T845" s="33"/>
      <c r="U845" s="33"/>
    </row>
    <row r="846" spans="1:21">
      <c r="A846" s="33"/>
      <c r="B846" s="33"/>
      <c r="C846" s="33"/>
      <c r="D846" s="33"/>
      <c r="E846" s="33"/>
      <c r="F846" s="33"/>
      <c r="G846" s="33"/>
      <c r="P846" s="33"/>
      <c r="Q846" s="33"/>
      <c r="R846" s="33"/>
      <c r="S846" s="33"/>
      <c r="T846" s="33"/>
      <c r="U846" s="33"/>
    </row>
    <row r="847" spans="1:21">
      <c r="A847" s="33"/>
      <c r="B847" s="33"/>
      <c r="C847" s="33"/>
      <c r="D847" s="33"/>
      <c r="E847" s="33"/>
      <c r="F847" s="33"/>
      <c r="G847" s="33"/>
      <c r="P847" s="33"/>
      <c r="Q847" s="33"/>
      <c r="R847" s="33"/>
      <c r="S847" s="33"/>
      <c r="T847" s="33"/>
      <c r="U847" s="33"/>
    </row>
    <row r="848" spans="1:21">
      <c r="A848" s="33"/>
      <c r="B848" s="33"/>
      <c r="C848" s="33"/>
      <c r="D848" s="33"/>
      <c r="E848" s="33"/>
      <c r="F848" s="33"/>
      <c r="G848" s="33"/>
      <c r="P848" s="33"/>
      <c r="Q848" s="33"/>
      <c r="R848" s="33"/>
      <c r="S848" s="33"/>
      <c r="T848" s="33"/>
      <c r="U848" s="33"/>
    </row>
    <row r="849" spans="1:21">
      <c r="A849" s="33"/>
      <c r="B849" s="33"/>
      <c r="C849" s="33"/>
      <c r="D849" s="33"/>
      <c r="E849" s="33"/>
      <c r="F849" s="33"/>
      <c r="G849" s="33"/>
      <c r="P849" s="33"/>
      <c r="Q849" s="33"/>
      <c r="R849" s="33"/>
      <c r="S849" s="33"/>
      <c r="T849" s="33"/>
      <c r="U849" s="33"/>
    </row>
    <row r="850" spans="1:21">
      <c r="A850" s="33"/>
      <c r="B850" s="33"/>
      <c r="C850" s="33"/>
      <c r="D850" s="33"/>
      <c r="E850" s="33"/>
      <c r="F850" s="33"/>
      <c r="G850" s="33"/>
      <c r="P850" s="33"/>
      <c r="Q850" s="33"/>
      <c r="R850" s="33"/>
      <c r="S850" s="33"/>
      <c r="T850" s="33"/>
      <c r="U850" s="33"/>
    </row>
    <row r="851" spans="1:21">
      <c r="A851" s="33"/>
      <c r="B851" s="33"/>
      <c r="C851" s="33"/>
      <c r="D851" s="33"/>
      <c r="E851" s="33"/>
      <c r="F851" s="33"/>
      <c r="G851" s="33"/>
      <c r="P851" s="33"/>
      <c r="Q851" s="33"/>
      <c r="R851" s="33"/>
      <c r="S851" s="33"/>
      <c r="T851" s="33"/>
      <c r="U851" s="33"/>
    </row>
    <row r="852" spans="1:21">
      <c r="A852" s="33"/>
      <c r="B852" s="33"/>
      <c r="C852" s="33"/>
      <c r="D852" s="33"/>
      <c r="E852" s="33"/>
      <c r="F852" s="33"/>
      <c r="G852" s="33"/>
      <c r="P852" s="33"/>
      <c r="Q852" s="33"/>
      <c r="R852" s="33"/>
      <c r="S852" s="33"/>
      <c r="T852" s="33"/>
      <c r="U852" s="33"/>
    </row>
    <row r="853" spans="1:21">
      <c r="A853" s="33"/>
      <c r="B853" s="33"/>
      <c r="C853" s="33"/>
      <c r="D853" s="33"/>
      <c r="E853" s="33"/>
      <c r="F853" s="33"/>
      <c r="G853" s="33"/>
      <c r="P853" s="33"/>
      <c r="Q853" s="33"/>
      <c r="R853" s="33"/>
      <c r="S853" s="33"/>
      <c r="T853" s="33"/>
      <c r="U853" s="33"/>
    </row>
    <row r="854" spans="1:21">
      <c r="A854" s="33"/>
      <c r="B854" s="33"/>
      <c r="C854" s="33"/>
      <c r="D854" s="33"/>
      <c r="E854" s="33"/>
      <c r="F854" s="33"/>
      <c r="G854" s="33"/>
      <c r="P854" s="33"/>
      <c r="Q854" s="33"/>
      <c r="R854" s="33"/>
      <c r="S854" s="33"/>
      <c r="T854" s="33"/>
      <c r="U854" s="33"/>
    </row>
    <row r="855" spans="1:21">
      <c r="A855" s="33"/>
      <c r="B855" s="33"/>
      <c r="C855" s="33"/>
      <c r="D855" s="33"/>
      <c r="E855" s="33"/>
      <c r="F855" s="33"/>
      <c r="G855" s="33"/>
      <c r="P855" s="33"/>
      <c r="Q855" s="33"/>
      <c r="R855" s="33"/>
      <c r="S855" s="33"/>
      <c r="T855" s="33"/>
      <c r="U855" s="33"/>
    </row>
    <row r="856" spans="1:21">
      <c r="A856" s="33"/>
      <c r="B856" s="33"/>
      <c r="C856" s="33"/>
      <c r="D856" s="33"/>
      <c r="E856" s="33"/>
      <c r="F856" s="33"/>
      <c r="G856" s="33"/>
      <c r="P856" s="33"/>
      <c r="Q856" s="33"/>
      <c r="R856" s="33"/>
      <c r="S856" s="33"/>
      <c r="T856" s="33"/>
      <c r="U856" s="33"/>
    </row>
    <row r="857" spans="1:21">
      <c r="A857" s="33"/>
      <c r="B857" s="33"/>
      <c r="C857" s="33"/>
      <c r="D857" s="33"/>
      <c r="E857" s="33"/>
      <c r="F857" s="33"/>
      <c r="G857" s="33"/>
      <c r="P857" s="33"/>
      <c r="Q857" s="33"/>
      <c r="R857" s="33"/>
      <c r="S857" s="33"/>
      <c r="T857" s="33"/>
      <c r="U857" s="33"/>
    </row>
    <row r="858" spans="1:21">
      <c r="A858" s="33"/>
      <c r="B858" s="33"/>
      <c r="C858" s="33"/>
      <c r="D858" s="33"/>
      <c r="E858" s="33"/>
      <c r="F858" s="33"/>
      <c r="G858" s="33"/>
      <c r="P858" s="33"/>
      <c r="Q858" s="33"/>
      <c r="R858" s="33"/>
      <c r="S858" s="33"/>
      <c r="T858" s="33"/>
      <c r="U858" s="33"/>
    </row>
    <row r="859" spans="1:21">
      <c r="A859" s="33"/>
      <c r="B859" s="33"/>
      <c r="C859" s="33"/>
      <c r="D859" s="33"/>
      <c r="E859" s="33"/>
      <c r="F859" s="33"/>
      <c r="G859" s="33"/>
      <c r="P859" s="33"/>
      <c r="Q859" s="33"/>
      <c r="R859" s="33"/>
      <c r="S859" s="33"/>
      <c r="T859" s="33"/>
      <c r="U859" s="33"/>
    </row>
    <row r="860" spans="1:21">
      <c r="A860" s="33"/>
      <c r="B860" s="33"/>
      <c r="C860" s="33"/>
      <c r="D860" s="33"/>
      <c r="E860" s="33"/>
      <c r="F860" s="33"/>
      <c r="G860" s="33"/>
      <c r="P860" s="33"/>
      <c r="Q860" s="33"/>
      <c r="R860" s="33"/>
      <c r="S860" s="33"/>
      <c r="T860" s="33"/>
      <c r="U860" s="33"/>
    </row>
    <row r="861" spans="1:21">
      <c r="A861" s="33"/>
      <c r="B861" s="33"/>
      <c r="C861" s="33"/>
      <c r="D861" s="33"/>
      <c r="E861" s="33"/>
      <c r="F861" s="33"/>
      <c r="G861" s="33"/>
      <c r="P861" s="33"/>
      <c r="Q861" s="33"/>
      <c r="R861" s="33"/>
      <c r="S861" s="33"/>
      <c r="T861" s="33"/>
      <c r="U861" s="33"/>
    </row>
    <row r="862" spans="1:21">
      <c r="A862" s="33"/>
      <c r="B862" s="33"/>
      <c r="C862" s="33"/>
      <c r="D862" s="33"/>
      <c r="E862" s="33"/>
      <c r="F862" s="33"/>
      <c r="G862" s="33"/>
      <c r="P862" s="33"/>
      <c r="Q862" s="33"/>
      <c r="R862" s="33"/>
      <c r="S862" s="33"/>
      <c r="T862" s="33"/>
      <c r="U862" s="33"/>
    </row>
    <row r="863" spans="1:21">
      <c r="A863" s="33"/>
      <c r="B863" s="33"/>
      <c r="C863" s="33"/>
      <c r="D863" s="33"/>
      <c r="E863" s="33"/>
      <c r="F863" s="33"/>
      <c r="G863" s="33"/>
      <c r="P863" s="33"/>
      <c r="Q863" s="33"/>
      <c r="R863" s="33"/>
      <c r="S863" s="33"/>
      <c r="T863" s="33"/>
      <c r="U863" s="33"/>
    </row>
    <row r="864" spans="1:21">
      <c r="A864" s="33"/>
      <c r="B864" s="33"/>
      <c r="C864" s="33"/>
      <c r="D864" s="33"/>
      <c r="E864" s="33"/>
      <c r="F864" s="33"/>
      <c r="G864" s="33"/>
      <c r="P864" s="33"/>
      <c r="Q864" s="33"/>
      <c r="R864" s="33"/>
      <c r="S864" s="33"/>
      <c r="T864" s="33"/>
      <c r="U864" s="33"/>
    </row>
    <row r="865" spans="1:21">
      <c r="A865" s="33"/>
      <c r="B865" s="33"/>
      <c r="C865" s="33"/>
      <c r="D865" s="33"/>
      <c r="E865" s="33"/>
      <c r="F865" s="33"/>
      <c r="G865" s="33"/>
      <c r="P865" s="33"/>
      <c r="Q865" s="33"/>
      <c r="R865" s="33"/>
      <c r="S865" s="33"/>
      <c r="T865" s="33"/>
      <c r="U865" s="33"/>
    </row>
    <row r="866" spans="1:21">
      <c r="A866" s="33"/>
      <c r="B866" s="33"/>
      <c r="C866" s="33"/>
      <c r="D866" s="33"/>
      <c r="E866" s="33"/>
      <c r="F866" s="33"/>
      <c r="G866" s="33"/>
      <c r="P866" s="33"/>
      <c r="Q866" s="33"/>
      <c r="R866" s="33"/>
      <c r="S866" s="33"/>
      <c r="T866" s="33"/>
      <c r="U866" s="33"/>
    </row>
    <row r="867" spans="1:21">
      <c r="A867" s="33"/>
      <c r="B867" s="33"/>
      <c r="C867" s="33"/>
      <c r="D867" s="33"/>
      <c r="E867" s="33"/>
      <c r="F867" s="33"/>
      <c r="G867" s="33"/>
      <c r="P867" s="33"/>
      <c r="Q867" s="33"/>
      <c r="R867" s="33"/>
      <c r="S867" s="33"/>
      <c r="T867" s="33"/>
      <c r="U867" s="33"/>
    </row>
    <row r="868" spans="1:21">
      <c r="A868" s="33"/>
      <c r="B868" s="33"/>
      <c r="C868" s="33"/>
      <c r="D868" s="33"/>
      <c r="E868" s="33"/>
      <c r="F868" s="33"/>
      <c r="G868" s="33"/>
      <c r="P868" s="33"/>
      <c r="Q868" s="33"/>
      <c r="R868" s="33"/>
      <c r="S868" s="33"/>
      <c r="T868" s="33"/>
      <c r="U868" s="33"/>
    </row>
    <row r="869" spans="1:21">
      <c r="A869" s="33"/>
      <c r="B869" s="33"/>
      <c r="C869" s="33"/>
      <c r="D869" s="33"/>
      <c r="E869" s="33"/>
      <c r="F869" s="33"/>
      <c r="G869" s="33"/>
      <c r="P869" s="33"/>
      <c r="Q869" s="33"/>
      <c r="R869" s="33"/>
      <c r="S869" s="33"/>
      <c r="T869" s="33"/>
      <c r="U869" s="33"/>
    </row>
    <row r="870" spans="1:21">
      <c r="A870" s="33"/>
      <c r="B870" s="33"/>
      <c r="C870" s="33"/>
      <c r="D870" s="33"/>
      <c r="E870" s="33"/>
      <c r="F870" s="33"/>
      <c r="G870" s="33"/>
      <c r="P870" s="33"/>
      <c r="Q870" s="33"/>
      <c r="R870" s="33"/>
      <c r="S870" s="33"/>
      <c r="T870" s="33"/>
      <c r="U870" s="33"/>
    </row>
    <row r="871" spans="1:21">
      <c r="A871" s="33"/>
      <c r="B871" s="33"/>
      <c r="C871" s="33"/>
      <c r="D871" s="33"/>
      <c r="E871" s="33"/>
      <c r="F871" s="33"/>
      <c r="G871" s="33"/>
      <c r="P871" s="33"/>
      <c r="Q871" s="33"/>
      <c r="R871" s="33"/>
      <c r="S871" s="33"/>
      <c r="T871" s="33"/>
      <c r="U871" s="33"/>
    </row>
    <row r="872" spans="1:21">
      <c r="A872" s="33"/>
      <c r="B872" s="33"/>
      <c r="C872" s="33"/>
      <c r="D872" s="33"/>
      <c r="E872" s="33"/>
      <c r="F872" s="33"/>
      <c r="G872" s="33"/>
      <c r="P872" s="33"/>
      <c r="Q872" s="33"/>
      <c r="R872" s="33"/>
      <c r="S872" s="33"/>
      <c r="T872" s="33"/>
      <c r="U872" s="33"/>
    </row>
    <row r="873" spans="1:21">
      <c r="A873" s="33"/>
      <c r="B873" s="33"/>
      <c r="C873" s="33"/>
      <c r="D873" s="33"/>
      <c r="E873" s="33"/>
      <c r="F873" s="33"/>
      <c r="G873" s="33"/>
      <c r="P873" s="33"/>
      <c r="Q873" s="33"/>
      <c r="R873" s="33"/>
      <c r="S873" s="33"/>
      <c r="T873" s="33"/>
      <c r="U873" s="33"/>
    </row>
    <row r="874" spans="1:21">
      <c r="A874" s="33"/>
      <c r="B874" s="33"/>
      <c r="C874" s="33"/>
      <c r="D874" s="33"/>
      <c r="E874" s="33"/>
      <c r="F874" s="33"/>
      <c r="G874" s="33"/>
      <c r="P874" s="33"/>
      <c r="Q874" s="33"/>
      <c r="R874" s="33"/>
      <c r="S874" s="33"/>
      <c r="T874" s="33"/>
      <c r="U874" s="33"/>
    </row>
    <row r="875" spans="1:21">
      <c r="A875" s="33"/>
      <c r="B875" s="33"/>
      <c r="C875" s="33"/>
      <c r="D875" s="33"/>
      <c r="E875" s="33"/>
      <c r="F875" s="33"/>
      <c r="G875" s="33"/>
      <c r="P875" s="33"/>
      <c r="Q875" s="33"/>
      <c r="R875" s="33"/>
      <c r="S875" s="33"/>
      <c r="T875" s="33"/>
      <c r="U875" s="33"/>
    </row>
    <row r="876" spans="1:21">
      <c r="A876" s="33"/>
      <c r="B876" s="33"/>
      <c r="C876" s="33"/>
      <c r="D876" s="33"/>
      <c r="E876" s="33"/>
      <c r="F876" s="33"/>
      <c r="G876" s="33"/>
      <c r="P876" s="33"/>
      <c r="Q876" s="33"/>
      <c r="R876" s="33"/>
      <c r="S876" s="33"/>
      <c r="T876" s="33"/>
      <c r="U876" s="33"/>
    </row>
    <row r="877" spans="1:21">
      <c r="A877" s="33"/>
      <c r="B877" s="33"/>
      <c r="C877" s="33"/>
      <c r="D877" s="33"/>
      <c r="E877" s="33"/>
      <c r="F877" s="33"/>
      <c r="G877" s="33"/>
      <c r="P877" s="33"/>
      <c r="Q877" s="33"/>
      <c r="R877" s="33"/>
      <c r="S877" s="33"/>
      <c r="T877" s="33"/>
      <c r="U877" s="33"/>
    </row>
    <row r="878" spans="1:21">
      <c r="A878" s="33"/>
      <c r="B878" s="33"/>
      <c r="C878" s="33"/>
      <c r="D878" s="33"/>
      <c r="E878" s="33"/>
      <c r="F878" s="33"/>
      <c r="G878" s="33"/>
      <c r="P878" s="33"/>
      <c r="Q878" s="33"/>
      <c r="R878" s="33"/>
      <c r="S878" s="33"/>
      <c r="T878" s="33"/>
      <c r="U878" s="33"/>
    </row>
    <row r="879" spans="1:21">
      <c r="A879" s="33"/>
      <c r="B879" s="33"/>
      <c r="C879" s="33"/>
      <c r="D879" s="33"/>
      <c r="E879" s="33"/>
      <c r="F879" s="33"/>
      <c r="G879" s="33"/>
      <c r="P879" s="33"/>
      <c r="Q879" s="33"/>
      <c r="R879" s="33"/>
      <c r="S879" s="33"/>
      <c r="T879" s="33"/>
      <c r="U879" s="33"/>
    </row>
    <row r="880" spans="1:21">
      <c r="A880" s="33"/>
      <c r="B880" s="33"/>
      <c r="C880" s="33"/>
      <c r="D880" s="33"/>
      <c r="E880" s="33"/>
      <c r="F880" s="33"/>
      <c r="G880" s="33"/>
      <c r="P880" s="33"/>
      <c r="Q880" s="33"/>
      <c r="R880" s="33"/>
      <c r="S880" s="33"/>
      <c r="T880" s="33"/>
      <c r="U880" s="33"/>
    </row>
    <row r="881" spans="1:21">
      <c r="A881" s="33"/>
      <c r="B881" s="33"/>
      <c r="C881" s="33"/>
      <c r="D881" s="33"/>
      <c r="E881" s="33"/>
      <c r="F881" s="33"/>
      <c r="G881" s="33"/>
      <c r="P881" s="33"/>
      <c r="Q881" s="33"/>
      <c r="R881" s="33"/>
      <c r="S881" s="33"/>
      <c r="T881" s="33"/>
      <c r="U881" s="33"/>
    </row>
    <row r="882" spans="1:21">
      <c r="A882" s="33"/>
      <c r="B882" s="33"/>
      <c r="C882" s="33"/>
      <c r="D882" s="33"/>
      <c r="E882" s="33"/>
      <c r="F882" s="33"/>
      <c r="G882" s="33"/>
      <c r="P882" s="33"/>
      <c r="Q882" s="33"/>
      <c r="R882" s="33"/>
      <c r="S882" s="33"/>
      <c r="T882" s="33"/>
      <c r="U882" s="33"/>
    </row>
    <row r="883" spans="1:21">
      <c r="A883" s="33"/>
      <c r="B883" s="33"/>
      <c r="C883" s="33"/>
      <c r="D883" s="33"/>
      <c r="E883" s="33"/>
      <c r="F883" s="33"/>
      <c r="G883" s="33"/>
      <c r="P883" s="33"/>
      <c r="Q883" s="33"/>
      <c r="R883" s="33"/>
      <c r="S883" s="33"/>
      <c r="T883" s="33"/>
      <c r="U883" s="33"/>
    </row>
    <row r="884" spans="1:21">
      <c r="A884" s="33"/>
      <c r="B884" s="33"/>
      <c r="C884" s="33"/>
      <c r="D884" s="33"/>
      <c r="E884" s="33"/>
      <c r="F884" s="33"/>
      <c r="G884" s="33"/>
      <c r="P884" s="33"/>
      <c r="Q884" s="33"/>
      <c r="R884" s="33"/>
      <c r="S884" s="33"/>
      <c r="T884" s="33"/>
      <c r="U884" s="33"/>
    </row>
    <row r="885" spans="1:21">
      <c r="A885" s="33"/>
      <c r="B885" s="33"/>
      <c r="C885" s="33"/>
      <c r="D885" s="33"/>
      <c r="E885" s="33"/>
      <c r="F885" s="33"/>
      <c r="G885" s="33"/>
      <c r="P885" s="33"/>
      <c r="Q885" s="33"/>
      <c r="R885" s="33"/>
      <c r="S885" s="33"/>
      <c r="T885" s="33"/>
      <c r="U885" s="33"/>
    </row>
    <row r="886" spans="1:21">
      <c r="A886" s="33"/>
      <c r="B886" s="33"/>
      <c r="C886" s="33"/>
      <c r="D886" s="33"/>
      <c r="E886" s="33"/>
      <c r="F886" s="33"/>
      <c r="G886" s="33"/>
      <c r="P886" s="33"/>
      <c r="Q886" s="33"/>
      <c r="R886" s="33"/>
      <c r="S886" s="33"/>
      <c r="T886" s="33"/>
      <c r="U886" s="33"/>
    </row>
    <row r="887" spans="1:21">
      <c r="A887" s="33"/>
      <c r="B887" s="33"/>
      <c r="C887" s="33"/>
      <c r="D887" s="33"/>
      <c r="E887" s="33"/>
      <c r="F887" s="33"/>
      <c r="G887" s="33"/>
      <c r="P887" s="33"/>
      <c r="Q887" s="33"/>
      <c r="R887" s="33"/>
      <c r="S887" s="33"/>
      <c r="T887" s="33"/>
      <c r="U887" s="33"/>
    </row>
    <row r="888" spans="1:21">
      <c r="A888" s="33"/>
      <c r="B888" s="33"/>
      <c r="C888" s="33"/>
      <c r="D888" s="33"/>
      <c r="E888" s="33"/>
      <c r="F888" s="33"/>
      <c r="G888" s="33"/>
      <c r="P888" s="33"/>
      <c r="Q888" s="33"/>
      <c r="R888" s="33"/>
      <c r="S888" s="33"/>
      <c r="T888" s="33"/>
      <c r="U888" s="33"/>
    </row>
    <row r="889" spans="1:21">
      <c r="A889" s="33"/>
      <c r="B889" s="33"/>
      <c r="C889" s="33"/>
      <c r="D889" s="33"/>
      <c r="E889" s="33"/>
      <c r="F889" s="33"/>
      <c r="G889" s="33"/>
      <c r="P889" s="33"/>
      <c r="Q889" s="33"/>
      <c r="R889" s="33"/>
      <c r="S889" s="33"/>
      <c r="T889" s="33"/>
      <c r="U889" s="33"/>
    </row>
    <row r="890" spans="1:21">
      <c r="A890" s="33"/>
      <c r="B890" s="33"/>
      <c r="C890" s="33"/>
      <c r="D890" s="33"/>
      <c r="E890" s="33"/>
      <c r="F890" s="33"/>
      <c r="G890" s="33"/>
      <c r="P890" s="33"/>
      <c r="Q890" s="33"/>
      <c r="R890" s="33"/>
      <c r="S890" s="33"/>
      <c r="T890" s="33"/>
      <c r="U890" s="33"/>
    </row>
    <row r="891" spans="1:21">
      <c r="A891" s="33"/>
      <c r="B891" s="33"/>
      <c r="C891" s="33"/>
      <c r="D891" s="33"/>
      <c r="E891" s="33"/>
      <c r="F891" s="33"/>
      <c r="G891" s="33"/>
      <c r="P891" s="33"/>
      <c r="Q891" s="33"/>
      <c r="R891" s="33"/>
      <c r="S891" s="33"/>
      <c r="T891" s="33"/>
      <c r="U891" s="33"/>
    </row>
    <row r="892" spans="1:21">
      <c r="A892" s="33"/>
      <c r="B892" s="33"/>
      <c r="C892" s="33"/>
      <c r="D892" s="33"/>
      <c r="E892" s="33"/>
      <c r="F892" s="33"/>
      <c r="G892" s="33"/>
      <c r="P892" s="33"/>
      <c r="Q892" s="33"/>
      <c r="R892" s="33"/>
      <c r="S892" s="33"/>
      <c r="T892" s="33"/>
      <c r="U892" s="33"/>
    </row>
    <row r="893" spans="1:21">
      <c r="A893" s="33"/>
      <c r="B893" s="33"/>
      <c r="C893" s="33"/>
      <c r="D893" s="33"/>
      <c r="E893" s="33"/>
      <c r="F893" s="33"/>
      <c r="G893" s="33"/>
      <c r="P893" s="33"/>
      <c r="Q893" s="33"/>
      <c r="R893" s="33"/>
      <c r="S893" s="33"/>
      <c r="T893" s="33"/>
      <c r="U893" s="33"/>
    </row>
    <row r="894" spans="1:21">
      <c r="A894" s="33"/>
      <c r="B894" s="33"/>
      <c r="C894" s="33"/>
      <c r="D894" s="33"/>
      <c r="E894" s="33"/>
      <c r="F894" s="33"/>
      <c r="G894" s="33"/>
      <c r="P894" s="33"/>
      <c r="Q894" s="33"/>
      <c r="R894" s="33"/>
      <c r="S894" s="33"/>
      <c r="T894" s="33"/>
      <c r="U894" s="33"/>
    </row>
    <row r="895" spans="1:21">
      <c r="A895" s="33"/>
      <c r="B895" s="33"/>
      <c r="C895" s="33"/>
      <c r="D895" s="33"/>
      <c r="E895" s="33"/>
      <c r="F895" s="33"/>
      <c r="G895" s="33"/>
      <c r="P895" s="33"/>
      <c r="Q895" s="33"/>
      <c r="R895" s="33"/>
      <c r="S895" s="33"/>
      <c r="T895" s="33"/>
      <c r="U895" s="33"/>
    </row>
    <row r="896" spans="1:21">
      <c r="A896" s="33"/>
      <c r="B896" s="33"/>
      <c r="C896" s="33"/>
      <c r="D896" s="33"/>
      <c r="E896" s="33"/>
      <c r="F896" s="33"/>
      <c r="G896" s="33"/>
      <c r="P896" s="33"/>
      <c r="Q896" s="33"/>
      <c r="R896" s="33"/>
      <c r="S896" s="33"/>
      <c r="T896" s="33"/>
      <c r="U896" s="33"/>
    </row>
    <row r="897" spans="1:21">
      <c r="A897" s="33"/>
      <c r="B897" s="33"/>
      <c r="C897" s="33"/>
      <c r="D897" s="33"/>
      <c r="E897" s="33"/>
      <c r="F897" s="33"/>
      <c r="G897" s="33"/>
      <c r="P897" s="33"/>
      <c r="Q897" s="33"/>
      <c r="R897" s="33"/>
      <c r="S897" s="33"/>
      <c r="T897" s="33"/>
      <c r="U897" s="33"/>
    </row>
    <row r="898" spans="1:21">
      <c r="A898" s="33"/>
      <c r="B898" s="33"/>
      <c r="C898" s="33"/>
      <c r="D898" s="33"/>
      <c r="E898" s="33"/>
      <c r="F898" s="33"/>
      <c r="G898" s="33"/>
      <c r="P898" s="33"/>
      <c r="Q898" s="33"/>
      <c r="R898" s="33"/>
      <c r="S898" s="33"/>
      <c r="T898" s="33"/>
      <c r="U898" s="33"/>
    </row>
    <row r="899" spans="1:21">
      <c r="A899" s="33"/>
      <c r="B899" s="33"/>
      <c r="C899" s="33"/>
      <c r="D899" s="33"/>
      <c r="E899" s="33"/>
      <c r="F899" s="33"/>
      <c r="G899" s="33"/>
      <c r="P899" s="33"/>
      <c r="Q899" s="33"/>
      <c r="R899" s="33"/>
      <c r="S899" s="33"/>
      <c r="T899" s="33"/>
      <c r="U899" s="33"/>
    </row>
    <row r="900" spans="1:21">
      <c r="A900" s="33"/>
      <c r="B900" s="33"/>
      <c r="C900" s="33"/>
      <c r="D900" s="33"/>
      <c r="E900" s="33"/>
      <c r="F900" s="33"/>
      <c r="G900" s="33"/>
      <c r="P900" s="33"/>
      <c r="Q900" s="33"/>
      <c r="R900" s="33"/>
      <c r="S900" s="33"/>
      <c r="T900" s="33"/>
      <c r="U900" s="33"/>
    </row>
    <row r="901" spans="1:21">
      <c r="A901" s="33"/>
      <c r="B901" s="33"/>
      <c r="C901" s="33"/>
      <c r="D901" s="33"/>
      <c r="E901" s="33"/>
      <c r="F901" s="33"/>
      <c r="G901" s="33"/>
      <c r="P901" s="33"/>
      <c r="Q901" s="33"/>
      <c r="R901" s="33"/>
      <c r="S901" s="33"/>
      <c r="T901" s="33"/>
      <c r="U901" s="33"/>
    </row>
    <row r="902" spans="1:21">
      <c r="A902" s="33"/>
      <c r="B902" s="33"/>
      <c r="C902" s="33"/>
      <c r="D902" s="33"/>
      <c r="E902" s="33"/>
      <c r="F902" s="33"/>
      <c r="G902" s="33"/>
      <c r="P902" s="33"/>
      <c r="Q902" s="33"/>
      <c r="R902" s="33"/>
      <c r="S902" s="33"/>
      <c r="T902" s="33"/>
      <c r="U902" s="33"/>
    </row>
    <row r="903" spans="1:21">
      <c r="A903" s="33"/>
      <c r="B903" s="33"/>
      <c r="C903" s="33"/>
      <c r="D903" s="33"/>
      <c r="E903" s="33"/>
      <c r="F903" s="33"/>
      <c r="G903" s="33"/>
      <c r="P903" s="33"/>
      <c r="Q903" s="33"/>
      <c r="R903" s="33"/>
      <c r="S903" s="33"/>
      <c r="T903" s="33"/>
      <c r="U903" s="33"/>
    </row>
    <row r="904" spans="1:21">
      <c r="A904" s="33"/>
      <c r="B904" s="33"/>
      <c r="C904" s="33"/>
      <c r="D904" s="33"/>
      <c r="E904" s="33"/>
      <c r="F904" s="33"/>
      <c r="G904" s="33"/>
      <c r="P904" s="33"/>
      <c r="Q904" s="33"/>
      <c r="R904" s="33"/>
      <c r="S904" s="33"/>
      <c r="T904" s="33"/>
      <c r="U904" s="33"/>
    </row>
    <row r="905" spans="1:21">
      <c r="A905" s="33"/>
      <c r="B905" s="33"/>
      <c r="C905" s="33"/>
      <c r="D905" s="33"/>
      <c r="E905" s="33"/>
      <c r="F905" s="33"/>
      <c r="G905" s="33"/>
      <c r="P905" s="33"/>
      <c r="Q905" s="33"/>
      <c r="R905" s="33"/>
      <c r="S905" s="33"/>
      <c r="T905" s="33"/>
      <c r="U905" s="33"/>
    </row>
    <row r="906" spans="1:21">
      <c r="A906" s="33"/>
      <c r="B906" s="33"/>
      <c r="C906" s="33"/>
      <c r="D906" s="33"/>
      <c r="E906" s="33"/>
      <c r="F906" s="33"/>
      <c r="G906" s="33"/>
      <c r="P906" s="33"/>
      <c r="Q906" s="33"/>
      <c r="R906" s="33"/>
      <c r="S906" s="33"/>
      <c r="T906" s="33"/>
      <c r="U906" s="33"/>
    </row>
    <row r="907" spans="1:21">
      <c r="A907" s="33"/>
      <c r="B907" s="33"/>
      <c r="C907" s="33"/>
      <c r="D907" s="33"/>
      <c r="E907" s="33"/>
      <c r="F907" s="33"/>
      <c r="G907" s="33"/>
      <c r="P907" s="33"/>
      <c r="Q907" s="33"/>
      <c r="R907" s="33"/>
      <c r="S907" s="33"/>
      <c r="T907" s="33"/>
      <c r="U907" s="33"/>
    </row>
    <row r="908" spans="1:21">
      <c r="A908" s="33"/>
      <c r="B908" s="33"/>
      <c r="C908" s="33"/>
      <c r="D908" s="33"/>
      <c r="E908" s="33"/>
      <c r="F908" s="33"/>
      <c r="G908" s="33"/>
      <c r="P908" s="33"/>
      <c r="Q908" s="33"/>
      <c r="R908" s="33"/>
      <c r="S908" s="33"/>
      <c r="T908" s="33"/>
      <c r="U908" s="33"/>
    </row>
    <row r="909" spans="1:21">
      <c r="A909" s="33"/>
      <c r="B909" s="33"/>
      <c r="C909" s="33"/>
      <c r="D909" s="33"/>
      <c r="E909" s="33"/>
      <c r="F909" s="33"/>
      <c r="G909" s="33"/>
      <c r="P909" s="33"/>
      <c r="Q909" s="33"/>
      <c r="R909" s="33"/>
      <c r="S909" s="33"/>
      <c r="T909" s="33"/>
      <c r="U909" s="33"/>
    </row>
    <row r="910" spans="1:21">
      <c r="A910" s="33"/>
      <c r="B910" s="33"/>
      <c r="C910" s="33"/>
      <c r="D910" s="33"/>
      <c r="E910" s="33"/>
      <c r="F910" s="33"/>
      <c r="G910" s="33"/>
      <c r="P910" s="33"/>
      <c r="Q910" s="33"/>
      <c r="R910" s="33"/>
      <c r="S910" s="33"/>
      <c r="T910" s="33"/>
      <c r="U910" s="33"/>
    </row>
    <row r="911" spans="1:21">
      <c r="A911" s="33"/>
      <c r="B911" s="33"/>
      <c r="C911" s="33"/>
      <c r="D911" s="33"/>
      <c r="E911" s="33"/>
      <c r="F911" s="33"/>
      <c r="G911" s="33"/>
      <c r="P911" s="33"/>
      <c r="Q911" s="33"/>
      <c r="R911" s="33"/>
      <c r="S911" s="33"/>
      <c r="T911" s="33"/>
      <c r="U911" s="33"/>
    </row>
    <row r="912" spans="1:21">
      <c r="A912" s="33"/>
      <c r="B912" s="33"/>
      <c r="C912" s="33"/>
      <c r="D912" s="33"/>
      <c r="E912" s="33"/>
      <c r="F912" s="33"/>
      <c r="G912" s="33"/>
      <c r="P912" s="33"/>
      <c r="Q912" s="33"/>
      <c r="R912" s="33"/>
      <c r="S912" s="33"/>
      <c r="T912" s="33"/>
      <c r="U912" s="33"/>
    </row>
    <row r="913" spans="1:21">
      <c r="A913" s="33"/>
      <c r="B913" s="33"/>
      <c r="C913" s="33"/>
      <c r="D913" s="33"/>
      <c r="E913" s="33"/>
      <c r="F913" s="33"/>
      <c r="G913" s="33"/>
      <c r="P913" s="33"/>
      <c r="Q913" s="33"/>
      <c r="R913" s="33"/>
      <c r="S913" s="33"/>
      <c r="T913" s="33"/>
      <c r="U913" s="33"/>
    </row>
    <row r="914" spans="1:21">
      <c r="A914" s="33"/>
      <c r="B914" s="33"/>
      <c r="C914" s="33"/>
      <c r="D914" s="33"/>
      <c r="E914" s="33"/>
      <c r="F914" s="33"/>
      <c r="G914" s="33"/>
      <c r="P914" s="33"/>
      <c r="Q914" s="33"/>
      <c r="R914" s="33"/>
      <c r="S914" s="33"/>
      <c r="T914" s="33"/>
      <c r="U914" s="33"/>
    </row>
    <row r="915" spans="1:21">
      <c r="A915" s="33"/>
      <c r="B915" s="33"/>
      <c r="C915" s="33"/>
      <c r="D915" s="33"/>
      <c r="E915" s="33"/>
      <c r="F915" s="33"/>
      <c r="G915" s="33"/>
      <c r="P915" s="33"/>
      <c r="Q915" s="33"/>
      <c r="R915" s="33"/>
      <c r="S915" s="33"/>
      <c r="T915" s="33"/>
      <c r="U915" s="33"/>
    </row>
    <row r="916" spans="1:21">
      <c r="A916" s="33"/>
      <c r="B916" s="33"/>
      <c r="C916" s="33"/>
      <c r="D916" s="33"/>
      <c r="E916" s="33"/>
      <c r="F916" s="33"/>
      <c r="G916" s="33"/>
      <c r="P916" s="33"/>
      <c r="Q916" s="33"/>
      <c r="R916" s="33"/>
      <c r="S916" s="33"/>
      <c r="T916" s="33"/>
      <c r="U916" s="33"/>
    </row>
    <row r="917" spans="1:21">
      <c r="A917" s="33"/>
      <c r="B917" s="33"/>
      <c r="C917" s="33"/>
      <c r="D917" s="33"/>
      <c r="E917" s="33"/>
      <c r="F917" s="33"/>
      <c r="G917" s="33"/>
      <c r="P917" s="33"/>
      <c r="Q917" s="33"/>
      <c r="R917" s="33"/>
      <c r="S917" s="33"/>
      <c r="T917" s="33"/>
      <c r="U917" s="33"/>
    </row>
    <row r="918" spans="1:21">
      <c r="A918" s="33"/>
      <c r="B918" s="33"/>
      <c r="C918" s="33"/>
      <c r="D918" s="33"/>
      <c r="E918" s="33"/>
      <c r="F918" s="33"/>
      <c r="G918" s="33"/>
      <c r="P918" s="33"/>
      <c r="Q918" s="33"/>
      <c r="R918" s="33"/>
      <c r="S918" s="33"/>
      <c r="T918" s="33"/>
      <c r="U918" s="33"/>
    </row>
    <row r="919" spans="1:21">
      <c r="A919" s="33"/>
      <c r="B919" s="33"/>
      <c r="C919" s="33"/>
      <c r="D919" s="33"/>
      <c r="E919" s="33"/>
      <c r="F919" s="33"/>
      <c r="G919" s="33"/>
      <c r="P919" s="33"/>
      <c r="Q919" s="33"/>
      <c r="R919" s="33"/>
      <c r="S919" s="33"/>
      <c r="T919" s="33"/>
      <c r="U919" s="33"/>
    </row>
    <row r="920" spans="1:21">
      <c r="A920" s="33"/>
      <c r="B920" s="33"/>
      <c r="C920" s="33"/>
      <c r="D920" s="33"/>
      <c r="E920" s="33"/>
      <c r="F920" s="33"/>
      <c r="G920" s="33"/>
      <c r="P920" s="33"/>
      <c r="Q920" s="33"/>
      <c r="R920" s="33"/>
      <c r="S920" s="33"/>
      <c r="T920" s="33"/>
      <c r="U920" s="33"/>
    </row>
    <row r="921" spans="1:21">
      <c r="A921" s="33"/>
      <c r="B921" s="33"/>
      <c r="C921" s="33"/>
      <c r="D921" s="33"/>
      <c r="E921" s="33"/>
      <c r="F921" s="33"/>
      <c r="G921" s="33"/>
      <c r="P921" s="33"/>
      <c r="Q921" s="33"/>
      <c r="R921" s="33"/>
      <c r="S921" s="33"/>
      <c r="T921" s="33"/>
      <c r="U921" s="33"/>
    </row>
    <row r="922" spans="1:21">
      <c r="A922" s="33"/>
      <c r="B922" s="33"/>
      <c r="C922" s="33"/>
      <c r="D922" s="33"/>
      <c r="E922" s="33"/>
      <c r="F922" s="33"/>
      <c r="G922" s="33"/>
      <c r="P922" s="33"/>
      <c r="Q922" s="33"/>
      <c r="R922" s="33"/>
      <c r="S922" s="33"/>
      <c r="T922" s="33"/>
      <c r="U922" s="33"/>
    </row>
    <row r="923" spans="1:21">
      <c r="A923" s="33"/>
      <c r="B923" s="33"/>
      <c r="C923" s="33"/>
      <c r="D923" s="33"/>
      <c r="E923" s="33"/>
      <c r="F923" s="33"/>
      <c r="G923" s="33"/>
      <c r="P923" s="33"/>
      <c r="Q923" s="33"/>
      <c r="R923" s="33"/>
      <c r="S923" s="33"/>
      <c r="T923" s="33"/>
      <c r="U923" s="33"/>
    </row>
    <row r="924" spans="1:21">
      <c r="A924" s="33"/>
      <c r="B924" s="33"/>
      <c r="C924" s="33"/>
      <c r="D924" s="33"/>
      <c r="E924" s="33"/>
      <c r="F924" s="33"/>
      <c r="G924" s="33"/>
      <c r="P924" s="33"/>
      <c r="Q924" s="33"/>
      <c r="R924" s="33"/>
      <c r="S924" s="33"/>
      <c r="T924" s="33"/>
      <c r="U924" s="33"/>
    </row>
    <row r="925" spans="1:21">
      <c r="A925" s="33"/>
      <c r="B925" s="33"/>
      <c r="C925" s="33"/>
      <c r="D925" s="33"/>
      <c r="E925" s="33"/>
      <c r="F925" s="33"/>
      <c r="G925" s="33"/>
      <c r="P925" s="33"/>
      <c r="Q925" s="33"/>
      <c r="R925" s="33"/>
      <c r="S925" s="33"/>
      <c r="T925" s="33"/>
      <c r="U925" s="33"/>
    </row>
    <row r="926" spans="1:21">
      <c r="A926" s="33"/>
      <c r="B926" s="33"/>
      <c r="C926" s="33"/>
      <c r="D926" s="33"/>
      <c r="E926" s="33"/>
      <c r="F926" s="33"/>
      <c r="G926" s="33"/>
      <c r="P926" s="33"/>
      <c r="Q926" s="33"/>
      <c r="R926" s="33"/>
      <c r="S926" s="33"/>
      <c r="T926" s="33"/>
      <c r="U926" s="33"/>
    </row>
    <row r="927" spans="1:21">
      <c r="A927" s="33"/>
      <c r="B927" s="33"/>
      <c r="C927" s="33"/>
      <c r="D927" s="33"/>
      <c r="E927" s="33"/>
      <c r="F927" s="33"/>
      <c r="G927" s="33"/>
      <c r="P927" s="33"/>
      <c r="Q927" s="33"/>
      <c r="R927" s="33"/>
      <c r="S927" s="33"/>
      <c r="T927" s="33"/>
      <c r="U927" s="33"/>
    </row>
    <row r="928" spans="1:21">
      <c r="A928" s="33"/>
      <c r="B928" s="33"/>
      <c r="C928" s="33"/>
      <c r="D928" s="33"/>
      <c r="E928" s="33"/>
      <c r="F928" s="33"/>
      <c r="G928" s="33"/>
      <c r="P928" s="33"/>
      <c r="Q928" s="33"/>
      <c r="R928" s="33"/>
      <c r="S928" s="33"/>
      <c r="T928" s="33"/>
      <c r="U928" s="33"/>
    </row>
    <row r="929" spans="1:21">
      <c r="A929" s="33"/>
      <c r="B929" s="33"/>
      <c r="C929" s="33"/>
      <c r="D929" s="33"/>
      <c r="E929" s="33"/>
      <c r="F929" s="33"/>
      <c r="G929" s="33"/>
      <c r="P929" s="33"/>
      <c r="Q929" s="33"/>
      <c r="R929" s="33"/>
      <c r="S929" s="33"/>
      <c r="T929" s="33"/>
      <c r="U929" s="33"/>
    </row>
    <row r="930" spans="1:21">
      <c r="A930" s="33"/>
      <c r="B930" s="33"/>
      <c r="C930" s="33"/>
      <c r="D930" s="33"/>
      <c r="E930" s="33"/>
      <c r="F930" s="33"/>
      <c r="G930" s="33"/>
      <c r="P930" s="33"/>
      <c r="Q930" s="33"/>
      <c r="R930" s="33"/>
      <c r="S930" s="33"/>
      <c r="T930" s="33"/>
      <c r="U930" s="33"/>
    </row>
    <row r="931" spans="1:21">
      <c r="A931" s="33"/>
      <c r="B931" s="33"/>
      <c r="C931" s="33"/>
      <c r="D931" s="33"/>
      <c r="E931" s="33"/>
      <c r="F931" s="33"/>
      <c r="G931" s="33"/>
      <c r="P931" s="33"/>
      <c r="Q931" s="33"/>
      <c r="R931" s="33"/>
      <c r="S931" s="33"/>
      <c r="T931" s="33"/>
      <c r="U931" s="33"/>
    </row>
    <row r="932" spans="1:21">
      <c r="A932" s="33"/>
      <c r="B932" s="33"/>
      <c r="C932" s="33"/>
      <c r="D932" s="33"/>
      <c r="E932" s="33"/>
      <c r="F932" s="33"/>
      <c r="G932" s="33"/>
      <c r="P932" s="33"/>
      <c r="Q932" s="33"/>
      <c r="R932" s="33"/>
      <c r="S932" s="33"/>
      <c r="T932" s="33"/>
      <c r="U932" s="33"/>
    </row>
    <row r="933" spans="1:21">
      <c r="A933" s="33"/>
      <c r="B933" s="33"/>
      <c r="C933" s="33"/>
      <c r="D933" s="33"/>
      <c r="E933" s="33"/>
      <c r="F933" s="33"/>
      <c r="G933" s="33"/>
      <c r="P933" s="33"/>
      <c r="Q933" s="33"/>
      <c r="R933" s="33"/>
      <c r="S933" s="33"/>
      <c r="T933" s="33"/>
      <c r="U933" s="33"/>
    </row>
    <row r="934" spans="1:21">
      <c r="A934" s="33"/>
      <c r="B934" s="33"/>
      <c r="C934" s="33"/>
      <c r="D934" s="33"/>
      <c r="E934" s="33"/>
      <c r="F934" s="33"/>
      <c r="G934" s="33"/>
      <c r="P934" s="33"/>
      <c r="Q934" s="33"/>
      <c r="R934" s="33"/>
      <c r="S934" s="33"/>
      <c r="T934" s="33"/>
      <c r="U934" s="33"/>
    </row>
    <row r="935" spans="1:21">
      <c r="A935" s="33"/>
      <c r="B935" s="33"/>
      <c r="C935" s="33"/>
      <c r="D935" s="33"/>
      <c r="E935" s="33"/>
      <c r="F935" s="33"/>
      <c r="G935" s="33"/>
      <c r="P935" s="33"/>
      <c r="Q935" s="33"/>
      <c r="R935" s="33"/>
      <c r="S935" s="33"/>
      <c r="T935" s="33"/>
      <c r="U935" s="33"/>
    </row>
    <row r="936" spans="1:21">
      <c r="A936" s="33"/>
      <c r="B936" s="33"/>
      <c r="C936" s="33"/>
      <c r="D936" s="33"/>
      <c r="E936" s="33"/>
      <c r="F936" s="33"/>
      <c r="G936" s="33"/>
      <c r="P936" s="33"/>
      <c r="Q936" s="33"/>
      <c r="R936" s="33"/>
      <c r="S936" s="33"/>
      <c r="T936" s="33"/>
      <c r="U936" s="33"/>
    </row>
    <row r="937" spans="1:21">
      <c r="A937" s="33"/>
      <c r="B937" s="33"/>
      <c r="C937" s="33"/>
      <c r="D937" s="33"/>
      <c r="E937" s="33"/>
      <c r="F937" s="33"/>
      <c r="G937" s="33"/>
      <c r="P937" s="33"/>
      <c r="Q937" s="33"/>
      <c r="R937" s="33"/>
      <c r="S937" s="33"/>
      <c r="T937" s="33"/>
      <c r="U937" s="33"/>
    </row>
    <row r="938" spans="1:21">
      <c r="A938" s="33"/>
      <c r="B938" s="33"/>
      <c r="C938" s="33"/>
      <c r="D938" s="33"/>
      <c r="E938" s="33"/>
      <c r="F938" s="33"/>
      <c r="G938" s="33"/>
      <c r="P938" s="33"/>
      <c r="Q938" s="33"/>
      <c r="R938" s="33"/>
      <c r="S938" s="33"/>
      <c r="T938" s="33"/>
      <c r="U938" s="33"/>
    </row>
    <row r="939" spans="1:21">
      <c r="A939" s="33"/>
      <c r="B939" s="33"/>
      <c r="C939" s="33"/>
      <c r="D939" s="33"/>
      <c r="E939" s="33"/>
      <c r="F939" s="33"/>
      <c r="G939" s="33"/>
      <c r="P939" s="33"/>
      <c r="Q939" s="33"/>
      <c r="R939" s="33"/>
      <c r="S939" s="33"/>
      <c r="T939" s="33"/>
      <c r="U939" s="33"/>
    </row>
    <row r="940" spans="1:21">
      <c r="A940" s="33"/>
      <c r="B940" s="33"/>
      <c r="C940" s="33"/>
      <c r="D940" s="33"/>
      <c r="E940" s="33"/>
      <c r="F940" s="33"/>
      <c r="G940" s="33"/>
      <c r="P940" s="33"/>
      <c r="Q940" s="33"/>
      <c r="R940" s="33"/>
      <c r="S940" s="33"/>
      <c r="T940" s="33"/>
      <c r="U940" s="33"/>
    </row>
    <row r="941" spans="1:21">
      <c r="A941" s="33"/>
      <c r="B941" s="33"/>
      <c r="C941" s="33"/>
      <c r="D941" s="33"/>
      <c r="E941" s="33"/>
      <c r="F941" s="33"/>
      <c r="G941" s="33"/>
      <c r="P941" s="33"/>
      <c r="Q941" s="33"/>
      <c r="R941" s="33"/>
      <c r="S941" s="33"/>
      <c r="T941" s="33"/>
      <c r="U941" s="33"/>
    </row>
    <row r="942" spans="1:21">
      <c r="A942" s="33"/>
      <c r="B942" s="33"/>
      <c r="C942" s="33"/>
      <c r="D942" s="33"/>
      <c r="E942" s="33"/>
      <c r="F942" s="33"/>
      <c r="G942" s="33"/>
      <c r="P942" s="33"/>
      <c r="Q942" s="33"/>
      <c r="R942" s="33"/>
      <c r="S942" s="33"/>
      <c r="T942" s="33"/>
      <c r="U942" s="33"/>
    </row>
    <row r="943" spans="1:21">
      <c r="A943" s="33"/>
      <c r="B943" s="33"/>
      <c r="C943" s="33"/>
      <c r="D943" s="33"/>
      <c r="E943" s="33"/>
      <c r="F943" s="33"/>
      <c r="G943" s="33"/>
      <c r="P943" s="33"/>
      <c r="Q943" s="33"/>
      <c r="R943" s="33"/>
      <c r="S943" s="33"/>
      <c r="T943" s="33"/>
      <c r="U943" s="33"/>
    </row>
    <row r="944" spans="1:21">
      <c r="A944" s="33"/>
      <c r="B944" s="33"/>
      <c r="C944" s="33"/>
      <c r="D944" s="33"/>
      <c r="E944" s="33"/>
      <c r="F944" s="33"/>
      <c r="G944" s="33"/>
      <c r="P944" s="33"/>
      <c r="Q944" s="33"/>
      <c r="R944" s="33"/>
      <c r="S944" s="33"/>
      <c r="T944" s="33"/>
      <c r="U944" s="33"/>
    </row>
    <row r="945" spans="1:21">
      <c r="A945" s="33"/>
      <c r="B945" s="33"/>
      <c r="C945" s="33"/>
      <c r="D945" s="33"/>
      <c r="E945" s="33"/>
      <c r="F945" s="33"/>
      <c r="G945" s="33"/>
      <c r="P945" s="33"/>
      <c r="Q945" s="33"/>
      <c r="R945" s="33"/>
      <c r="S945" s="33"/>
      <c r="T945" s="33"/>
      <c r="U945" s="33"/>
    </row>
    <row r="946" spans="1:21">
      <c r="A946" s="33"/>
      <c r="B946" s="33"/>
      <c r="C946" s="33"/>
      <c r="D946" s="33"/>
      <c r="E946" s="33"/>
      <c r="F946" s="33"/>
      <c r="G946" s="33"/>
      <c r="P946" s="33"/>
      <c r="Q946" s="33"/>
      <c r="R946" s="33"/>
      <c r="S946" s="33"/>
      <c r="T946" s="33"/>
      <c r="U946" s="33"/>
    </row>
    <row r="947" spans="1:21">
      <c r="A947" s="33"/>
      <c r="B947" s="33"/>
      <c r="C947" s="33"/>
      <c r="D947" s="33"/>
      <c r="E947" s="33"/>
      <c r="F947" s="33"/>
      <c r="G947" s="33"/>
      <c r="P947" s="33"/>
      <c r="Q947" s="33"/>
      <c r="R947" s="33"/>
      <c r="S947" s="33"/>
      <c r="T947" s="33"/>
      <c r="U947" s="33"/>
    </row>
    <row r="948" spans="1:21">
      <c r="A948" s="33"/>
      <c r="B948" s="33"/>
      <c r="C948" s="33"/>
      <c r="D948" s="33"/>
      <c r="E948" s="33"/>
      <c r="F948" s="33"/>
      <c r="G948" s="33"/>
      <c r="P948" s="33"/>
      <c r="Q948" s="33"/>
      <c r="R948" s="33"/>
      <c r="S948" s="33"/>
      <c r="T948" s="33"/>
      <c r="U948" s="33"/>
    </row>
    <row r="949" spans="1:21">
      <c r="A949" s="33"/>
      <c r="B949" s="33"/>
      <c r="C949" s="33"/>
      <c r="D949" s="33"/>
      <c r="E949" s="33"/>
      <c r="F949" s="33"/>
      <c r="G949" s="33"/>
      <c r="P949" s="33"/>
      <c r="Q949" s="33"/>
      <c r="R949" s="33"/>
      <c r="S949" s="33"/>
      <c r="T949" s="33"/>
      <c r="U949" s="33"/>
    </row>
    <row r="950" spans="1:21">
      <c r="A950" s="33"/>
      <c r="B950" s="33"/>
      <c r="C950" s="33"/>
      <c r="D950" s="33"/>
      <c r="E950" s="33"/>
      <c r="F950" s="33"/>
      <c r="G950" s="33"/>
      <c r="P950" s="33"/>
      <c r="Q950" s="33"/>
      <c r="R950" s="33"/>
      <c r="S950" s="33"/>
      <c r="T950" s="33"/>
      <c r="U950" s="33"/>
    </row>
    <row r="951" spans="1:21">
      <c r="A951" s="33"/>
      <c r="B951" s="33"/>
      <c r="C951" s="33"/>
      <c r="D951" s="33"/>
      <c r="E951" s="33"/>
      <c r="F951" s="33"/>
      <c r="G951" s="33"/>
      <c r="P951" s="33"/>
      <c r="Q951" s="33"/>
      <c r="R951" s="33"/>
      <c r="S951" s="33"/>
      <c r="T951" s="33"/>
      <c r="U951" s="33"/>
    </row>
    <row r="952" spans="1:21">
      <c r="A952" s="33"/>
      <c r="B952" s="33"/>
      <c r="C952" s="33"/>
      <c r="D952" s="33"/>
      <c r="E952" s="33"/>
      <c r="F952" s="33"/>
      <c r="G952" s="33"/>
      <c r="P952" s="33"/>
      <c r="Q952" s="33"/>
      <c r="R952" s="33"/>
      <c r="S952" s="33"/>
      <c r="T952" s="33"/>
      <c r="U952" s="33"/>
    </row>
    <row r="953" spans="1:21">
      <c r="A953" s="33"/>
      <c r="B953" s="33"/>
      <c r="C953" s="33"/>
      <c r="D953" s="33"/>
      <c r="E953" s="33"/>
      <c r="F953" s="33"/>
      <c r="G953" s="33"/>
      <c r="P953" s="33"/>
      <c r="Q953" s="33"/>
      <c r="R953" s="33"/>
      <c r="S953" s="33"/>
      <c r="T953" s="33"/>
      <c r="U953" s="33"/>
    </row>
    <row r="954" spans="1:21">
      <c r="A954" s="33"/>
      <c r="B954" s="33"/>
      <c r="C954" s="33"/>
      <c r="D954" s="33"/>
      <c r="E954" s="33"/>
      <c r="F954" s="33"/>
      <c r="G954" s="33"/>
      <c r="P954" s="33"/>
      <c r="Q954" s="33"/>
      <c r="R954" s="33"/>
      <c r="S954" s="33"/>
      <c r="T954" s="33"/>
      <c r="U954" s="33"/>
    </row>
    <row r="955" spans="1:21">
      <c r="A955" s="33"/>
      <c r="B955" s="33"/>
      <c r="C955" s="33"/>
      <c r="D955" s="33"/>
      <c r="E955" s="33"/>
      <c r="F955" s="33"/>
      <c r="G955" s="33"/>
      <c r="P955" s="33"/>
      <c r="Q955" s="33"/>
      <c r="R955" s="33"/>
      <c r="S955" s="33"/>
      <c r="T955" s="33"/>
      <c r="U955" s="33"/>
    </row>
    <row r="956" spans="1:21">
      <c r="A956" s="33"/>
      <c r="B956" s="33"/>
      <c r="C956" s="33"/>
      <c r="D956" s="33"/>
      <c r="E956" s="33"/>
      <c r="F956" s="33"/>
      <c r="G956" s="33"/>
      <c r="P956" s="33"/>
      <c r="Q956" s="33"/>
      <c r="R956" s="33"/>
      <c r="S956" s="33"/>
      <c r="T956" s="33"/>
      <c r="U956" s="33"/>
    </row>
    <row r="957" spans="1:21">
      <c r="A957" s="33"/>
      <c r="B957" s="33"/>
      <c r="C957" s="33"/>
      <c r="D957" s="33"/>
      <c r="E957" s="33"/>
      <c r="F957" s="33"/>
      <c r="G957" s="33"/>
      <c r="P957" s="33"/>
      <c r="Q957" s="33"/>
      <c r="R957" s="33"/>
      <c r="S957" s="33"/>
      <c r="T957" s="33"/>
      <c r="U957" s="33"/>
    </row>
    <row r="958" spans="1:21">
      <c r="A958" s="33"/>
      <c r="B958" s="33"/>
      <c r="C958" s="33"/>
      <c r="D958" s="33"/>
      <c r="E958" s="33"/>
      <c r="F958" s="33"/>
      <c r="G958" s="33"/>
      <c r="P958" s="33"/>
      <c r="Q958" s="33"/>
      <c r="R958" s="33"/>
      <c r="S958" s="33"/>
      <c r="T958" s="33"/>
      <c r="U958" s="33"/>
    </row>
    <row r="959" spans="1:21">
      <c r="A959" s="33"/>
      <c r="B959" s="33"/>
      <c r="C959" s="33"/>
      <c r="D959" s="33"/>
      <c r="E959" s="33"/>
      <c r="F959" s="33"/>
      <c r="G959" s="33"/>
      <c r="P959" s="33"/>
      <c r="Q959" s="33"/>
      <c r="R959" s="33"/>
      <c r="S959" s="33"/>
      <c r="T959" s="33"/>
      <c r="U959" s="33"/>
    </row>
    <row r="960" spans="1:21">
      <c r="A960" s="33"/>
      <c r="B960" s="33"/>
      <c r="C960" s="33"/>
      <c r="D960" s="33"/>
      <c r="E960" s="33"/>
      <c r="F960" s="33"/>
      <c r="G960" s="33"/>
      <c r="P960" s="33"/>
      <c r="Q960" s="33"/>
      <c r="R960" s="33"/>
      <c r="S960" s="33"/>
      <c r="T960" s="33"/>
      <c r="U960" s="33"/>
    </row>
    <row r="961" spans="1:21">
      <c r="A961" s="33"/>
      <c r="B961" s="33"/>
      <c r="C961" s="33"/>
      <c r="D961" s="33"/>
      <c r="E961" s="33"/>
      <c r="F961" s="33"/>
      <c r="G961" s="33"/>
      <c r="P961" s="33"/>
      <c r="Q961" s="33"/>
      <c r="R961" s="33"/>
      <c r="S961" s="33"/>
      <c r="T961" s="33"/>
      <c r="U961" s="33"/>
    </row>
    <row r="962" spans="1:21">
      <c r="A962" s="33"/>
      <c r="B962" s="33"/>
      <c r="C962" s="33"/>
      <c r="D962" s="33"/>
      <c r="E962" s="33"/>
      <c r="F962" s="33"/>
      <c r="G962" s="33"/>
      <c r="P962" s="33"/>
      <c r="Q962" s="33"/>
      <c r="R962" s="33"/>
      <c r="S962" s="33"/>
      <c r="T962" s="33"/>
      <c r="U962" s="33"/>
    </row>
    <row r="963" spans="1:21">
      <c r="A963" s="33"/>
      <c r="B963" s="33"/>
      <c r="C963" s="33"/>
      <c r="D963" s="33"/>
      <c r="E963" s="33"/>
      <c r="F963" s="33"/>
      <c r="G963" s="33"/>
      <c r="P963" s="33"/>
      <c r="Q963" s="33"/>
      <c r="R963" s="33"/>
      <c r="S963" s="33"/>
      <c r="T963" s="33"/>
      <c r="U963" s="33"/>
    </row>
    <row r="964" spans="1:21">
      <c r="A964" s="33"/>
      <c r="B964" s="33"/>
      <c r="C964" s="33"/>
      <c r="D964" s="33"/>
      <c r="E964" s="33"/>
      <c r="F964" s="33"/>
      <c r="G964" s="33"/>
      <c r="P964" s="33"/>
      <c r="Q964" s="33"/>
      <c r="R964" s="33"/>
      <c r="S964" s="33"/>
      <c r="T964" s="33"/>
      <c r="U964" s="33"/>
    </row>
    <row r="965" spans="1:21">
      <c r="A965" s="33"/>
      <c r="B965" s="33"/>
      <c r="C965" s="33"/>
      <c r="D965" s="33"/>
      <c r="E965" s="33"/>
      <c r="F965" s="33"/>
      <c r="G965" s="33"/>
      <c r="P965" s="33"/>
      <c r="Q965" s="33"/>
      <c r="R965" s="33"/>
      <c r="S965" s="33"/>
      <c r="T965" s="33"/>
      <c r="U965" s="33"/>
    </row>
    <row r="966" spans="1:21">
      <c r="A966" s="33"/>
      <c r="B966" s="33"/>
      <c r="C966" s="33"/>
      <c r="D966" s="33"/>
      <c r="E966" s="33"/>
      <c r="F966" s="33"/>
      <c r="G966" s="33"/>
      <c r="P966" s="33"/>
      <c r="Q966" s="33"/>
      <c r="R966" s="33"/>
      <c r="S966" s="33"/>
      <c r="T966" s="33"/>
      <c r="U966" s="33"/>
    </row>
    <row r="967" spans="1:21">
      <c r="A967" s="33"/>
      <c r="B967" s="33"/>
      <c r="C967" s="33"/>
      <c r="D967" s="33"/>
      <c r="E967" s="33"/>
      <c r="F967" s="33"/>
      <c r="G967" s="33"/>
      <c r="P967" s="33"/>
      <c r="Q967" s="33"/>
      <c r="R967" s="33"/>
      <c r="S967" s="33"/>
      <c r="T967" s="33"/>
      <c r="U967" s="33"/>
    </row>
    <row r="968" spans="1:21">
      <c r="A968" s="33"/>
      <c r="B968" s="33"/>
      <c r="C968" s="33"/>
      <c r="D968" s="33"/>
      <c r="E968" s="33"/>
      <c r="F968" s="33"/>
      <c r="G968" s="33"/>
      <c r="P968" s="33"/>
      <c r="Q968" s="33"/>
      <c r="R968" s="33"/>
      <c r="S968" s="33"/>
      <c r="T968" s="33"/>
      <c r="U968" s="33"/>
    </row>
    <row r="969" spans="1:21">
      <c r="A969" s="33"/>
      <c r="B969" s="33"/>
      <c r="C969" s="33"/>
      <c r="D969" s="33"/>
      <c r="E969" s="33"/>
      <c r="F969" s="33"/>
      <c r="G969" s="33"/>
      <c r="P969" s="33"/>
      <c r="Q969" s="33"/>
      <c r="R969" s="33"/>
      <c r="S969" s="33"/>
      <c r="T969" s="33"/>
      <c r="U969" s="33"/>
    </row>
    <row r="970" spans="1:21">
      <c r="A970" s="33"/>
      <c r="B970" s="33"/>
      <c r="C970" s="33"/>
      <c r="D970" s="33"/>
      <c r="E970" s="33"/>
      <c r="F970" s="33"/>
      <c r="G970" s="33"/>
      <c r="P970" s="33"/>
      <c r="Q970" s="33"/>
      <c r="R970" s="33"/>
      <c r="S970" s="33"/>
      <c r="T970" s="33"/>
      <c r="U970" s="33"/>
    </row>
    <row r="971" spans="1:21">
      <c r="A971" s="33"/>
      <c r="B971" s="33"/>
      <c r="C971" s="33"/>
      <c r="D971" s="33"/>
      <c r="E971" s="33"/>
      <c r="F971" s="33"/>
      <c r="G971" s="33"/>
      <c r="P971" s="33"/>
      <c r="Q971" s="33"/>
      <c r="R971" s="33"/>
      <c r="S971" s="33"/>
      <c r="T971" s="33"/>
      <c r="U971" s="33"/>
    </row>
    <row r="972" spans="1:21">
      <c r="A972" s="33"/>
      <c r="B972" s="33"/>
      <c r="C972" s="33"/>
      <c r="D972" s="33"/>
      <c r="E972" s="33"/>
      <c r="F972" s="33"/>
      <c r="G972" s="33"/>
      <c r="P972" s="33"/>
      <c r="Q972" s="33"/>
      <c r="R972" s="33"/>
      <c r="S972" s="33"/>
      <c r="T972" s="33"/>
      <c r="U972" s="33"/>
    </row>
    <row r="973" spans="1:21">
      <c r="A973" s="33"/>
      <c r="B973" s="33"/>
      <c r="C973" s="33"/>
      <c r="D973" s="33"/>
      <c r="E973" s="33"/>
      <c r="F973" s="33"/>
      <c r="G973" s="33"/>
      <c r="P973" s="33"/>
      <c r="Q973" s="33"/>
      <c r="R973" s="33"/>
      <c r="S973" s="33"/>
      <c r="T973" s="33"/>
      <c r="U973" s="33"/>
    </row>
    <row r="974" spans="1:21">
      <c r="A974" s="33"/>
      <c r="B974" s="33"/>
      <c r="C974" s="33"/>
      <c r="D974" s="33"/>
      <c r="E974" s="33"/>
      <c r="F974" s="33"/>
      <c r="G974" s="33"/>
      <c r="P974" s="33"/>
      <c r="Q974" s="33"/>
      <c r="R974" s="33"/>
      <c r="S974" s="33"/>
      <c r="T974" s="33"/>
      <c r="U974" s="33"/>
    </row>
    <row r="975" spans="1:21">
      <c r="A975" s="33"/>
      <c r="B975" s="33"/>
      <c r="C975" s="33"/>
      <c r="D975" s="33"/>
      <c r="E975" s="33"/>
      <c r="F975" s="33"/>
      <c r="G975" s="33"/>
      <c r="P975" s="33"/>
      <c r="Q975" s="33"/>
      <c r="R975" s="33"/>
      <c r="S975" s="33"/>
      <c r="T975" s="33"/>
      <c r="U975" s="33"/>
    </row>
    <row r="976" spans="1:21">
      <c r="A976" s="33"/>
      <c r="B976" s="33"/>
      <c r="C976" s="33"/>
      <c r="D976" s="33"/>
      <c r="E976" s="33"/>
      <c r="F976" s="33"/>
      <c r="G976" s="33"/>
      <c r="P976" s="33"/>
      <c r="Q976" s="33"/>
      <c r="R976" s="33"/>
      <c r="S976" s="33"/>
      <c r="T976" s="33"/>
      <c r="U976" s="33"/>
    </row>
    <row r="977" spans="1:21">
      <c r="A977" s="33"/>
      <c r="B977" s="33"/>
      <c r="C977" s="33"/>
      <c r="D977" s="33"/>
      <c r="E977" s="33"/>
      <c r="F977" s="33"/>
      <c r="G977" s="33"/>
      <c r="P977" s="33"/>
      <c r="Q977" s="33"/>
      <c r="R977" s="33"/>
      <c r="S977" s="33"/>
      <c r="T977" s="33"/>
      <c r="U977" s="33"/>
    </row>
    <row r="978" spans="1:21">
      <c r="A978" s="33"/>
      <c r="B978" s="33"/>
      <c r="C978" s="33"/>
      <c r="D978" s="33"/>
      <c r="E978" s="33"/>
      <c r="F978" s="33"/>
      <c r="G978" s="33"/>
      <c r="P978" s="33"/>
      <c r="Q978" s="33"/>
      <c r="R978" s="33"/>
      <c r="S978" s="33"/>
      <c r="T978" s="33"/>
      <c r="U978" s="33"/>
    </row>
    <row r="979" spans="1:21">
      <c r="A979" s="33"/>
      <c r="B979" s="33"/>
      <c r="C979" s="33"/>
      <c r="D979" s="33"/>
      <c r="E979" s="33"/>
      <c r="F979" s="33"/>
      <c r="G979" s="33"/>
      <c r="P979" s="33"/>
      <c r="Q979" s="33"/>
      <c r="R979" s="33"/>
      <c r="S979" s="33"/>
      <c r="T979" s="33"/>
      <c r="U979" s="33"/>
    </row>
    <row r="980" spans="1:21">
      <c r="A980" s="33"/>
      <c r="B980" s="33"/>
      <c r="C980" s="33"/>
      <c r="D980" s="33"/>
      <c r="E980" s="33"/>
      <c r="F980" s="33"/>
      <c r="G980" s="33"/>
      <c r="P980" s="33"/>
      <c r="Q980" s="33"/>
      <c r="R980" s="33"/>
      <c r="S980" s="33"/>
      <c r="T980" s="33"/>
      <c r="U980" s="33"/>
    </row>
    <row r="981" spans="1:21">
      <c r="A981" s="33"/>
      <c r="B981" s="33"/>
      <c r="C981" s="33"/>
      <c r="D981" s="33"/>
      <c r="E981" s="33"/>
      <c r="F981" s="33"/>
      <c r="G981" s="33"/>
      <c r="P981" s="33"/>
      <c r="Q981" s="33"/>
      <c r="R981" s="33"/>
      <c r="S981" s="33"/>
      <c r="T981" s="33"/>
      <c r="U981" s="33"/>
    </row>
    <row r="982" spans="1:21">
      <c r="A982" s="33"/>
      <c r="B982" s="33"/>
      <c r="C982" s="33"/>
      <c r="D982" s="33"/>
      <c r="E982" s="33"/>
      <c r="F982" s="33"/>
      <c r="G982" s="33"/>
      <c r="P982" s="33"/>
      <c r="Q982" s="33"/>
      <c r="R982" s="33"/>
      <c r="S982" s="33"/>
      <c r="T982" s="33"/>
      <c r="U982" s="33"/>
    </row>
    <row r="983" spans="1:21">
      <c r="A983" s="33"/>
      <c r="B983" s="33"/>
      <c r="C983" s="33"/>
      <c r="D983" s="33"/>
      <c r="E983" s="33"/>
      <c r="F983" s="33"/>
      <c r="G983" s="33"/>
      <c r="P983" s="33"/>
      <c r="Q983" s="33"/>
      <c r="R983" s="33"/>
      <c r="S983" s="33"/>
      <c r="T983" s="33"/>
      <c r="U983" s="33"/>
    </row>
    <row r="984" spans="1:21">
      <c r="A984" s="33"/>
      <c r="B984" s="33"/>
      <c r="C984" s="33"/>
      <c r="D984" s="33"/>
      <c r="E984" s="33"/>
      <c r="F984" s="33"/>
      <c r="G984" s="33"/>
      <c r="P984" s="33"/>
      <c r="Q984" s="33"/>
      <c r="R984" s="33"/>
      <c r="S984" s="33"/>
      <c r="T984" s="33"/>
      <c r="U984" s="33"/>
    </row>
    <row r="985" spans="1:21">
      <c r="A985" s="33"/>
      <c r="B985" s="33"/>
      <c r="C985" s="33"/>
      <c r="D985" s="33"/>
      <c r="E985" s="33"/>
      <c r="F985" s="33"/>
      <c r="G985" s="33"/>
      <c r="P985" s="33"/>
      <c r="Q985" s="33"/>
      <c r="R985" s="33"/>
      <c r="S985" s="33"/>
      <c r="T985" s="33"/>
      <c r="U985" s="33"/>
    </row>
    <row r="986" spans="1:21">
      <c r="A986" s="33"/>
      <c r="B986" s="33"/>
      <c r="C986" s="33"/>
      <c r="D986" s="33"/>
      <c r="E986" s="33"/>
      <c r="F986" s="33"/>
      <c r="G986" s="33"/>
      <c r="P986" s="33"/>
      <c r="Q986" s="33"/>
      <c r="R986" s="33"/>
      <c r="S986" s="33"/>
      <c r="T986" s="33"/>
      <c r="U986" s="33"/>
    </row>
    <row r="987" spans="1:21">
      <c r="A987" s="33"/>
      <c r="B987" s="33"/>
      <c r="C987" s="33"/>
      <c r="D987" s="33"/>
      <c r="E987" s="33"/>
      <c r="F987" s="33"/>
      <c r="G987" s="33"/>
      <c r="P987" s="33"/>
      <c r="Q987" s="33"/>
      <c r="R987" s="33"/>
      <c r="S987" s="33"/>
      <c r="T987" s="33"/>
      <c r="U987" s="33"/>
    </row>
    <row r="988" spans="1:21">
      <c r="A988" s="33"/>
      <c r="B988" s="33"/>
      <c r="C988" s="33"/>
      <c r="D988" s="33"/>
      <c r="E988" s="33"/>
      <c r="F988" s="33"/>
      <c r="G988" s="33"/>
      <c r="P988" s="33"/>
      <c r="Q988" s="33"/>
      <c r="R988" s="33"/>
      <c r="S988" s="33"/>
      <c r="T988" s="33"/>
      <c r="U988" s="33"/>
    </row>
    <row r="989" spans="1:21">
      <c r="A989" s="33"/>
      <c r="B989" s="33"/>
      <c r="C989" s="33"/>
      <c r="D989" s="33"/>
      <c r="E989" s="33"/>
      <c r="F989" s="33"/>
      <c r="G989" s="33"/>
      <c r="P989" s="33"/>
      <c r="Q989" s="33"/>
      <c r="R989" s="33"/>
      <c r="S989" s="33"/>
      <c r="T989" s="33"/>
      <c r="U989" s="33"/>
    </row>
    <row r="990" spans="1:21">
      <c r="A990" s="33"/>
      <c r="B990" s="33"/>
      <c r="C990" s="33"/>
      <c r="D990" s="33"/>
      <c r="E990" s="33"/>
      <c r="F990" s="33"/>
      <c r="G990" s="33"/>
      <c r="P990" s="33"/>
      <c r="Q990" s="33"/>
      <c r="R990" s="33"/>
      <c r="S990" s="33"/>
      <c r="T990" s="33"/>
      <c r="U990" s="33"/>
    </row>
    <row r="991" spans="1:21">
      <c r="A991" s="33"/>
      <c r="B991" s="33"/>
      <c r="C991" s="33"/>
      <c r="D991" s="33"/>
      <c r="E991" s="33"/>
      <c r="F991" s="33"/>
      <c r="G991" s="33"/>
      <c r="P991" s="33"/>
      <c r="Q991" s="33"/>
      <c r="R991" s="33"/>
      <c r="S991" s="33"/>
      <c r="T991" s="33"/>
      <c r="U991" s="33"/>
    </row>
    <row r="992" spans="1:21">
      <c r="A992" s="33"/>
      <c r="B992" s="33"/>
      <c r="C992" s="33"/>
      <c r="D992" s="33"/>
      <c r="E992" s="33"/>
      <c r="F992" s="33"/>
      <c r="G992" s="33"/>
      <c r="P992" s="33"/>
      <c r="Q992" s="33"/>
      <c r="R992" s="33"/>
      <c r="S992" s="33"/>
      <c r="T992" s="33"/>
      <c r="U992" s="33"/>
    </row>
    <row r="993" spans="1:21">
      <c r="A993" s="33"/>
      <c r="B993" s="33"/>
      <c r="C993" s="33"/>
      <c r="D993" s="33"/>
      <c r="E993" s="33"/>
      <c r="F993" s="33"/>
      <c r="G993" s="33"/>
      <c r="P993" s="33"/>
      <c r="Q993" s="33"/>
      <c r="R993" s="33"/>
      <c r="S993" s="33"/>
      <c r="T993" s="33"/>
      <c r="U993" s="33"/>
    </row>
    <row r="994" spans="1:21">
      <c r="A994" s="33"/>
      <c r="B994" s="33"/>
      <c r="C994" s="33"/>
      <c r="D994" s="33"/>
      <c r="E994" s="33"/>
      <c r="F994" s="33"/>
      <c r="G994" s="33"/>
      <c r="P994" s="33"/>
      <c r="Q994" s="33"/>
      <c r="R994" s="33"/>
      <c r="S994" s="33"/>
      <c r="T994" s="33"/>
      <c r="U994" s="33"/>
    </row>
    <row r="995" spans="1:21">
      <c r="A995" s="33"/>
      <c r="B995" s="33"/>
      <c r="C995" s="33"/>
      <c r="D995" s="33"/>
      <c r="E995" s="33"/>
      <c r="F995" s="33"/>
      <c r="G995" s="33"/>
      <c r="P995" s="33"/>
      <c r="Q995" s="33"/>
      <c r="R995" s="33"/>
      <c r="S995" s="33"/>
      <c r="T995" s="33"/>
      <c r="U995" s="33"/>
    </row>
    <row r="996" spans="1:21">
      <c r="A996" s="33"/>
      <c r="B996" s="33"/>
      <c r="C996" s="33"/>
      <c r="D996" s="33"/>
      <c r="E996" s="33"/>
      <c r="F996" s="33"/>
      <c r="G996" s="33"/>
      <c r="P996" s="33"/>
      <c r="Q996" s="33"/>
      <c r="R996" s="33"/>
      <c r="S996" s="33"/>
      <c r="T996" s="33"/>
      <c r="U996" s="33"/>
    </row>
    <row r="997" spans="1:21">
      <c r="A997" s="33"/>
      <c r="B997" s="33"/>
      <c r="C997" s="33"/>
      <c r="D997" s="33"/>
      <c r="E997" s="33"/>
      <c r="F997" s="33"/>
      <c r="G997" s="33"/>
      <c r="P997" s="33"/>
      <c r="Q997" s="33"/>
      <c r="R997" s="33"/>
      <c r="S997" s="33"/>
      <c r="T997" s="33"/>
      <c r="U997" s="33"/>
    </row>
    <row r="998" spans="1:21">
      <c r="A998" s="33"/>
      <c r="B998" s="33"/>
      <c r="C998" s="33"/>
      <c r="D998" s="33"/>
      <c r="E998" s="33"/>
      <c r="F998" s="33"/>
      <c r="G998" s="33"/>
      <c r="P998" s="33"/>
      <c r="Q998" s="33"/>
      <c r="R998" s="33"/>
      <c r="S998" s="33"/>
      <c r="T998" s="33"/>
      <c r="U998" s="33"/>
    </row>
    <row r="999" spans="1:21">
      <c r="A999" s="33"/>
      <c r="B999" s="33"/>
      <c r="C999" s="33"/>
      <c r="D999" s="33"/>
      <c r="E999" s="33"/>
      <c r="F999" s="33"/>
      <c r="G999" s="33"/>
      <c r="P999" s="33"/>
      <c r="Q999" s="33"/>
      <c r="R999" s="33"/>
      <c r="S999" s="33"/>
      <c r="T999" s="33"/>
      <c r="U999" s="33"/>
    </row>
    <row r="1000" spans="1:21">
      <c r="A1000" s="33"/>
      <c r="B1000" s="33"/>
      <c r="C1000" s="33"/>
      <c r="D1000" s="33"/>
      <c r="E1000" s="33"/>
      <c r="F1000" s="33"/>
      <c r="G1000" s="33"/>
      <c r="P1000" s="33"/>
      <c r="Q1000" s="33"/>
      <c r="R1000" s="33"/>
      <c r="S1000" s="33"/>
      <c r="T1000" s="33"/>
      <c r="U1000" s="33"/>
    </row>
    <row r="1001" spans="1:21">
      <c r="A1001" s="33"/>
      <c r="B1001" s="33"/>
      <c r="C1001" s="33"/>
      <c r="D1001" s="33"/>
      <c r="E1001" s="33"/>
      <c r="F1001" s="33"/>
      <c r="G1001" s="33"/>
      <c r="P1001" s="33"/>
      <c r="Q1001" s="33"/>
      <c r="R1001" s="33"/>
      <c r="S1001" s="33"/>
      <c r="T1001" s="33"/>
      <c r="U1001" s="33"/>
    </row>
    <row r="1002" spans="1:21">
      <c r="A1002" s="33"/>
      <c r="B1002" s="33"/>
      <c r="C1002" s="33"/>
      <c r="D1002" s="33"/>
      <c r="E1002" s="33"/>
      <c r="F1002" s="33"/>
      <c r="G1002" s="33"/>
      <c r="P1002" s="33"/>
      <c r="Q1002" s="33"/>
      <c r="R1002" s="33"/>
      <c r="S1002" s="33"/>
      <c r="T1002" s="33"/>
      <c r="U1002" s="33"/>
    </row>
    <row r="1003" spans="1:21">
      <c r="A1003" s="33"/>
      <c r="B1003" s="33"/>
      <c r="C1003" s="33"/>
      <c r="D1003" s="33"/>
      <c r="E1003" s="33"/>
      <c r="F1003" s="33"/>
      <c r="G1003" s="33"/>
      <c r="P1003" s="33"/>
      <c r="Q1003" s="33"/>
      <c r="R1003" s="33"/>
      <c r="S1003" s="33"/>
      <c r="T1003" s="33"/>
      <c r="U1003" s="33"/>
    </row>
    <row r="1004" spans="1:21">
      <c r="A1004" s="33"/>
      <c r="B1004" s="33"/>
      <c r="C1004" s="33"/>
      <c r="D1004" s="33"/>
      <c r="E1004" s="33"/>
      <c r="F1004" s="33"/>
      <c r="G1004" s="33"/>
      <c r="P1004" s="33"/>
      <c r="Q1004" s="33"/>
      <c r="R1004" s="33"/>
      <c r="S1004" s="33"/>
      <c r="T1004" s="33"/>
      <c r="U1004" s="33"/>
    </row>
    <row r="1005" spans="1:21">
      <c r="A1005" s="33"/>
      <c r="B1005" s="33"/>
      <c r="C1005" s="33"/>
      <c r="D1005" s="33"/>
      <c r="E1005" s="33"/>
      <c r="F1005" s="33"/>
      <c r="G1005" s="33"/>
      <c r="P1005" s="33"/>
      <c r="Q1005" s="33"/>
      <c r="R1005" s="33"/>
      <c r="S1005" s="33"/>
      <c r="T1005" s="33"/>
      <c r="U1005" s="33"/>
    </row>
    <row r="1006" spans="1:21">
      <c r="A1006" s="33"/>
      <c r="B1006" s="33"/>
      <c r="C1006" s="33"/>
      <c r="D1006" s="33"/>
      <c r="E1006" s="33"/>
      <c r="F1006" s="33"/>
      <c r="G1006" s="33"/>
      <c r="P1006" s="33"/>
      <c r="Q1006" s="33"/>
      <c r="R1006" s="33"/>
      <c r="S1006" s="33"/>
      <c r="T1006" s="33"/>
      <c r="U1006" s="33"/>
    </row>
    <row r="1007" spans="1:21">
      <c r="A1007" s="33"/>
      <c r="B1007" s="33"/>
      <c r="C1007" s="33"/>
      <c r="D1007" s="33"/>
      <c r="E1007" s="33"/>
      <c r="F1007" s="33"/>
      <c r="G1007" s="33"/>
      <c r="P1007" s="33"/>
      <c r="Q1007" s="33"/>
      <c r="R1007" s="33"/>
      <c r="S1007" s="33"/>
      <c r="T1007" s="33"/>
      <c r="U1007" s="33"/>
    </row>
    <row r="1008" spans="1:21">
      <c r="A1008" s="33"/>
      <c r="B1008" s="33"/>
      <c r="C1008" s="33"/>
      <c r="D1008" s="33"/>
      <c r="E1008" s="33"/>
      <c r="F1008" s="33"/>
      <c r="G1008" s="33"/>
      <c r="P1008" s="33"/>
      <c r="Q1008" s="33"/>
      <c r="R1008" s="33"/>
      <c r="S1008" s="33"/>
      <c r="T1008" s="33"/>
      <c r="U1008" s="33"/>
    </row>
    <row r="1009" spans="1:21">
      <c r="A1009" s="33"/>
      <c r="B1009" s="33"/>
      <c r="C1009" s="33"/>
      <c r="D1009" s="33"/>
      <c r="E1009" s="33"/>
      <c r="F1009" s="33"/>
      <c r="G1009" s="33"/>
      <c r="P1009" s="33"/>
      <c r="Q1009" s="33"/>
      <c r="R1009" s="33"/>
      <c r="S1009" s="33"/>
      <c r="T1009" s="33"/>
      <c r="U1009" s="33"/>
    </row>
    <row r="1010" spans="1:21">
      <c r="A1010" s="33"/>
      <c r="B1010" s="33"/>
      <c r="C1010" s="33"/>
      <c r="D1010" s="33"/>
      <c r="E1010" s="33"/>
      <c r="F1010" s="33"/>
      <c r="G1010" s="33"/>
      <c r="P1010" s="33"/>
      <c r="Q1010" s="33"/>
      <c r="R1010" s="33"/>
      <c r="S1010" s="33"/>
      <c r="T1010" s="33"/>
      <c r="U1010" s="33"/>
    </row>
    <row r="1011" spans="1:21">
      <c r="A1011" s="33"/>
      <c r="B1011" s="33"/>
      <c r="C1011" s="33"/>
      <c r="D1011" s="33"/>
      <c r="E1011" s="33"/>
      <c r="F1011" s="33"/>
      <c r="G1011" s="33"/>
      <c r="P1011" s="33"/>
      <c r="Q1011" s="33"/>
      <c r="R1011" s="33"/>
      <c r="S1011" s="33"/>
      <c r="T1011" s="33"/>
      <c r="U1011" s="33"/>
    </row>
    <row r="1012" spans="1:21">
      <c r="A1012" s="33"/>
      <c r="B1012" s="33"/>
      <c r="C1012" s="33"/>
      <c r="D1012" s="33"/>
      <c r="E1012" s="33"/>
      <c r="F1012" s="33"/>
      <c r="G1012" s="33"/>
      <c r="P1012" s="33"/>
      <c r="Q1012" s="33"/>
      <c r="R1012" s="33"/>
      <c r="S1012" s="33"/>
      <c r="T1012" s="33"/>
      <c r="U1012" s="33"/>
    </row>
    <row r="1013" spans="1:21">
      <c r="A1013" s="33"/>
      <c r="B1013" s="33"/>
      <c r="C1013" s="33"/>
      <c r="D1013" s="33"/>
      <c r="E1013" s="33"/>
      <c r="F1013" s="33"/>
      <c r="G1013" s="33"/>
      <c r="P1013" s="33"/>
      <c r="Q1013" s="33"/>
      <c r="R1013" s="33"/>
      <c r="S1013" s="33"/>
      <c r="T1013" s="33"/>
      <c r="U1013" s="33"/>
    </row>
    <row r="1014" spans="1:21">
      <c r="A1014" s="33"/>
      <c r="B1014" s="33"/>
      <c r="C1014" s="33"/>
      <c r="D1014" s="33"/>
      <c r="E1014" s="33"/>
      <c r="F1014" s="33"/>
      <c r="G1014" s="33"/>
      <c r="P1014" s="33"/>
      <c r="Q1014" s="33"/>
      <c r="R1014" s="33"/>
      <c r="S1014" s="33"/>
      <c r="T1014" s="33"/>
      <c r="U1014" s="33"/>
    </row>
    <row r="1015" spans="1:21">
      <c r="A1015" s="33"/>
      <c r="B1015" s="33"/>
      <c r="C1015" s="33"/>
      <c r="D1015" s="33"/>
      <c r="E1015" s="33"/>
      <c r="F1015" s="33"/>
      <c r="G1015" s="33"/>
      <c r="P1015" s="33"/>
      <c r="Q1015" s="33"/>
      <c r="R1015" s="33"/>
      <c r="S1015" s="33"/>
      <c r="T1015" s="33"/>
      <c r="U1015" s="33"/>
    </row>
    <row r="1016" spans="1:21">
      <c r="A1016" s="33"/>
      <c r="B1016" s="33"/>
      <c r="C1016" s="33"/>
      <c r="D1016" s="33"/>
      <c r="E1016" s="33"/>
      <c r="F1016" s="33"/>
      <c r="G1016" s="33"/>
      <c r="P1016" s="33"/>
      <c r="Q1016" s="33"/>
      <c r="R1016" s="33"/>
      <c r="S1016" s="33"/>
      <c r="T1016" s="33"/>
      <c r="U1016" s="33"/>
    </row>
    <row r="1017" spans="1:21">
      <c r="A1017" s="33"/>
      <c r="B1017" s="33"/>
      <c r="C1017" s="33"/>
      <c r="D1017" s="33"/>
      <c r="E1017" s="33"/>
      <c r="F1017" s="33"/>
      <c r="G1017" s="33"/>
      <c r="P1017" s="33"/>
      <c r="Q1017" s="33"/>
      <c r="R1017" s="33"/>
      <c r="S1017" s="33"/>
      <c r="T1017" s="33"/>
      <c r="U1017" s="33"/>
    </row>
    <row r="1018" spans="1:21">
      <c r="A1018" s="33"/>
      <c r="B1018" s="33"/>
      <c r="C1018" s="33"/>
      <c r="D1018" s="33"/>
      <c r="E1018" s="33"/>
      <c r="F1018" s="33"/>
      <c r="G1018" s="33"/>
      <c r="P1018" s="33"/>
      <c r="Q1018" s="33"/>
      <c r="R1018" s="33"/>
      <c r="S1018" s="33"/>
      <c r="T1018" s="33"/>
      <c r="U1018" s="33"/>
    </row>
    <row r="1019" spans="1:21">
      <c r="A1019" s="33"/>
      <c r="B1019" s="33"/>
      <c r="C1019" s="33"/>
      <c r="D1019" s="33"/>
      <c r="E1019" s="33"/>
      <c r="F1019" s="33"/>
      <c r="G1019" s="33"/>
      <c r="P1019" s="33"/>
      <c r="Q1019" s="33"/>
      <c r="R1019" s="33"/>
      <c r="S1019" s="33"/>
      <c r="T1019" s="33"/>
      <c r="U1019" s="33"/>
    </row>
    <row r="1020" spans="1:21">
      <c r="A1020" s="33"/>
      <c r="B1020" s="33"/>
      <c r="C1020" s="33"/>
      <c r="D1020" s="33"/>
      <c r="E1020" s="33"/>
      <c r="F1020" s="33"/>
      <c r="G1020" s="33"/>
      <c r="P1020" s="33"/>
      <c r="Q1020" s="33"/>
      <c r="R1020" s="33"/>
      <c r="S1020" s="33"/>
      <c r="T1020" s="33"/>
      <c r="U1020" s="33"/>
    </row>
    <row r="1021" spans="1:21">
      <c r="A1021" s="33"/>
      <c r="B1021" s="33"/>
      <c r="C1021" s="33"/>
      <c r="D1021" s="33"/>
      <c r="E1021" s="33"/>
      <c r="F1021" s="33"/>
      <c r="G1021" s="33"/>
      <c r="P1021" s="33"/>
      <c r="Q1021" s="33"/>
      <c r="R1021" s="33"/>
      <c r="S1021" s="33"/>
      <c r="T1021" s="33"/>
      <c r="U1021" s="33"/>
    </row>
    <row r="1022" spans="1:21">
      <c r="A1022" s="33"/>
      <c r="B1022" s="33"/>
      <c r="C1022" s="33"/>
      <c r="D1022" s="33"/>
      <c r="E1022" s="33"/>
      <c r="F1022" s="33"/>
      <c r="G1022" s="33"/>
      <c r="P1022" s="33"/>
      <c r="Q1022" s="33"/>
      <c r="R1022" s="33"/>
      <c r="S1022" s="33"/>
      <c r="T1022" s="33"/>
      <c r="U1022" s="33"/>
    </row>
    <row r="1023" spans="1:21">
      <c r="A1023" s="33"/>
      <c r="B1023" s="33"/>
      <c r="C1023" s="33"/>
      <c r="D1023" s="33"/>
      <c r="E1023" s="33"/>
      <c r="F1023" s="33"/>
      <c r="G1023" s="33"/>
      <c r="P1023" s="33"/>
      <c r="Q1023" s="33"/>
      <c r="R1023" s="33"/>
      <c r="S1023" s="33"/>
      <c r="T1023" s="33"/>
      <c r="U1023" s="33"/>
    </row>
    <row r="1024" spans="1:21">
      <c r="A1024" s="33"/>
      <c r="B1024" s="33"/>
      <c r="C1024" s="33"/>
      <c r="D1024" s="33"/>
      <c r="E1024" s="33"/>
      <c r="F1024" s="33"/>
      <c r="G1024" s="33"/>
      <c r="P1024" s="33"/>
      <c r="Q1024" s="33"/>
      <c r="R1024" s="33"/>
      <c r="S1024" s="33"/>
      <c r="T1024" s="33"/>
      <c r="U1024" s="33"/>
    </row>
    <row r="1025" spans="1:21">
      <c r="A1025" s="33"/>
      <c r="B1025" s="33"/>
      <c r="C1025" s="33"/>
      <c r="D1025" s="33"/>
      <c r="E1025" s="33"/>
      <c r="F1025" s="33"/>
      <c r="G1025" s="33"/>
      <c r="P1025" s="33"/>
      <c r="Q1025" s="33"/>
      <c r="R1025" s="33"/>
      <c r="S1025" s="33"/>
      <c r="T1025" s="33"/>
      <c r="U1025" s="33"/>
    </row>
    <row r="1026" spans="1:21">
      <c r="A1026" s="33"/>
      <c r="B1026" s="33"/>
      <c r="C1026" s="33"/>
      <c r="D1026" s="33"/>
      <c r="E1026" s="33"/>
      <c r="F1026" s="33"/>
      <c r="G1026" s="33"/>
      <c r="P1026" s="33"/>
      <c r="Q1026" s="33"/>
      <c r="R1026" s="33"/>
      <c r="S1026" s="33"/>
      <c r="T1026" s="33"/>
      <c r="U1026" s="33"/>
    </row>
    <row r="1027" spans="1:21">
      <c r="A1027" s="33"/>
      <c r="B1027" s="33"/>
      <c r="C1027" s="33"/>
      <c r="D1027" s="33"/>
      <c r="E1027" s="33"/>
      <c r="F1027" s="33"/>
      <c r="G1027" s="33"/>
      <c r="P1027" s="33"/>
      <c r="Q1027" s="33"/>
      <c r="R1027" s="33"/>
      <c r="S1027" s="33"/>
      <c r="T1027" s="33"/>
      <c r="U1027" s="33"/>
    </row>
    <row r="1028" spans="1:21">
      <c r="A1028" s="33"/>
      <c r="B1028" s="33"/>
      <c r="C1028" s="33"/>
      <c r="D1028" s="33"/>
      <c r="E1028" s="33"/>
      <c r="F1028" s="33"/>
      <c r="G1028" s="33"/>
      <c r="P1028" s="33"/>
      <c r="Q1028" s="33"/>
      <c r="R1028" s="33"/>
      <c r="S1028" s="33"/>
      <c r="T1028" s="33"/>
      <c r="U1028" s="33"/>
    </row>
    <row r="1029" spans="1:21">
      <c r="A1029" s="33"/>
      <c r="B1029" s="33"/>
      <c r="C1029" s="33"/>
      <c r="D1029" s="33"/>
      <c r="E1029" s="33"/>
      <c r="F1029" s="33"/>
      <c r="G1029" s="33"/>
      <c r="P1029" s="33"/>
      <c r="Q1029" s="33"/>
      <c r="R1029" s="33"/>
      <c r="S1029" s="33"/>
      <c r="T1029" s="33"/>
      <c r="U1029" s="33"/>
    </row>
    <row r="1030" spans="1:21">
      <c r="A1030" s="33"/>
      <c r="B1030" s="33"/>
      <c r="C1030" s="33"/>
      <c r="D1030" s="33"/>
      <c r="E1030" s="33"/>
      <c r="F1030" s="33"/>
      <c r="G1030" s="33"/>
      <c r="P1030" s="33"/>
      <c r="Q1030" s="33"/>
      <c r="R1030" s="33"/>
      <c r="S1030" s="33"/>
      <c r="T1030" s="33"/>
      <c r="U1030" s="33"/>
    </row>
    <row r="1031" spans="1:21">
      <c r="A1031" s="33"/>
      <c r="B1031" s="33"/>
      <c r="C1031" s="33"/>
      <c r="D1031" s="33"/>
      <c r="E1031" s="33"/>
      <c r="F1031" s="33"/>
      <c r="G1031" s="33"/>
      <c r="P1031" s="33"/>
      <c r="Q1031" s="33"/>
      <c r="R1031" s="33"/>
      <c r="S1031" s="33"/>
      <c r="T1031" s="33"/>
      <c r="U1031" s="33"/>
    </row>
    <row r="1032" spans="1:21">
      <c r="A1032" s="33"/>
      <c r="B1032" s="33"/>
      <c r="C1032" s="33"/>
      <c r="D1032" s="33"/>
      <c r="E1032" s="33"/>
      <c r="F1032" s="33"/>
      <c r="G1032" s="33"/>
      <c r="P1032" s="33"/>
      <c r="Q1032" s="33"/>
      <c r="R1032" s="33"/>
      <c r="S1032" s="33"/>
      <c r="T1032" s="33"/>
      <c r="U1032" s="33"/>
    </row>
    <row r="1033" spans="1:21">
      <c r="A1033" s="33"/>
      <c r="B1033" s="33"/>
      <c r="C1033" s="33"/>
      <c r="D1033" s="33"/>
      <c r="E1033" s="33"/>
      <c r="F1033" s="33"/>
      <c r="G1033" s="33"/>
      <c r="P1033" s="33"/>
      <c r="Q1033" s="33"/>
      <c r="R1033" s="33"/>
      <c r="S1033" s="33"/>
      <c r="T1033" s="33"/>
      <c r="U1033" s="33"/>
    </row>
    <row r="1034" spans="1:21">
      <c r="A1034" s="33"/>
      <c r="B1034" s="33"/>
      <c r="C1034" s="33"/>
      <c r="D1034" s="33"/>
      <c r="E1034" s="33"/>
      <c r="F1034" s="33"/>
      <c r="G1034" s="33"/>
      <c r="P1034" s="33"/>
      <c r="Q1034" s="33"/>
      <c r="R1034" s="33"/>
      <c r="S1034" s="33"/>
      <c r="T1034" s="33"/>
      <c r="U1034" s="33"/>
    </row>
    <row r="1035" spans="1:21">
      <c r="A1035" s="33"/>
      <c r="B1035" s="33"/>
      <c r="C1035" s="33"/>
      <c r="D1035" s="33"/>
      <c r="E1035" s="33"/>
      <c r="F1035" s="33"/>
      <c r="G1035" s="33"/>
      <c r="P1035" s="33"/>
      <c r="Q1035" s="33"/>
      <c r="R1035" s="33"/>
      <c r="S1035" s="33"/>
      <c r="T1035" s="33"/>
      <c r="U1035" s="33"/>
    </row>
    <row r="1036" spans="1:21">
      <c r="A1036" s="33"/>
      <c r="B1036" s="33"/>
      <c r="C1036" s="33"/>
      <c r="D1036" s="33"/>
      <c r="E1036" s="33"/>
      <c r="F1036" s="33"/>
      <c r="G1036" s="33"/>
      <c r="P1036" s="33"/>
      <c r="Q1036" s="33"/>
      <c r="R1036" s="33"/>
      <c r="S1036" s="33"/>
      <c r="T1036" s="33"/>
      <c r="U1036" s="33"/>
    </row>
    <row r="1037" spans="1:21">
      <c r="A1037" s="33"/>
      <c r="B1037" s="33"/>
      <c r="C1037" s="33"/>
      <c r="D1037" s="33"/>
      <c r="E1037" s="33"/>
      <c r="F1037" s="33"/>
      <c r="G1037" s="33"/>
      <c r="P1037" s="33"/>
      <c r="Q1037" s="33"/>
      <c r="R1037" s="33"/>
      <c r="S1037" s="33"/>
      <c r="T1037" s="33"/>
      <c r="U1037" s="33"/>
    </row>
    <row r="1038" spans="1:21">
      <c r="A1038" s="33"/>
      <c r="B1038" s="33"/>
      <c r="C1038" s="33"/>
      <c r="D1038" s="33"/>
      <c r="E1038" s="33"/>
      <c r="F1038" s="33"/>
      <c r="G1038" s="33"/>
      <c r="P1038" s="33"/>
      <c r="Q1038" s="33"/>
      <c r="R1038" s="33"/>
      <c r="S1038" s="33"/>
      <c r="T1038" s="33"/>
      <c r="U1038" s="33"/>
    </row>
    <row r="1039" spans="1:21">
      <c r="A1039" s="33"/>
      <c r="B1039" s="33"/>
      <c r="C1039" s="33"/>
      <c r="D1039" s="33"/>
      <c r="E1039" s="33"/>
      <c r="F1039" s="33"/>
      <c r="G1039" s="33"/>
      <c r="P1039" s="33"/>
      <c r="Q1039" s="33"/>
      <c r="R1039" s="33"/>
      <c r="S1039" s="33"/>
      <c r="T1039" s="33"/>
      <c r="U1039" s="33"/>
    </row>
    <row r="1040" spans="1:21">
      <c r="A1040" s="33"/>
      <c r="B1040" s="33"/>
      <c r="C1040" s="33"/>
      <c r="D1040" s="33"/>
      <c r="E1040" s="33"/>
      <c r="F1040" s="33"/>
      <c r="G1040" s="33"/>
      <c r="P1040" s="33"/>
      <c r="Q1040" s="33"/>
      <c r="R1040" s="33"/>
      <c r="S1040" s="33"/>
      <c r="T1040" s="33"/>
      <c r="U1040" s="33"/>
    </row>
    <row r="1041" spans="1:21">
      <c r="A1041" s="33"/>
      <c r="B1041" s="33"/>
      <c r="C1041" s="33"/>
      <c r="D1041" s="33"/>
      <c r="E1041" s="33"/>
      <c r="F1041" s="33"/>
      <c r="G1041" s="33"/>
      <c r="P1041" s="33"/>
      <c r="Q1041" s="33"/>
      <c r="R1041" s="33"/>
      <c r="S1041" s="33"/>
      <c r="T1041" s="33"/>
      <c r="U1041" s="33"/>
    </row>
    <row r="1042" spans="1:21">
      <c r="A1042" s="33"/>
      <c r="B1042" s="33"/>
      <c r="C1042" s="33"/>
      <c r="D1042" s="33"/>
      <c r="E1042" s="33"/>
      <c r="F1042" s="33"/>
      <c r="G1042" s="33"/>
      <c r="P1042" s="33"/>
      <c r="Q1042" s="33"/>
      <c r="R1042" s="33"/>
      <c r="S1042" s="33"/>
      <c r="T1042" s="33"/>
      <c r="U1042" s="33"/>
    </row>
    <row r="1043" spans="1:21">
      <c r="A1043" s="33"/>
      <c r="B1043" s="33"/>
      <c r="C1043" s="33"/>
      <c r="D1043" s="33"/>
      <c r="E1043" s="33"/>
      <c r="F1043" s="33"/>
      <c r="G1043" s="33"/>
      <c r="P1043" s="33"/>
      <c r="Q1043" s="33"/>
      <c r="R1043" s="33"/>
      <c r="S1043" s="33"/>
      <c r="T1043" s="33"/>
      <c r="U1043" s="33"/>
    </row>
    <row r="1044" spans="1:21">
      <c r="A1044" s="33"/>
      <c r="B1044" s="33"/>
      <c r="C1044" s="33"/>
      <c r="D1044" s="33"/>
      <c r="E1044" s="33"/>
      <c r="F1044" s="33"/>
      <c r="G1044" s="33"/>
      <c r="P1044" s="33"/>
      <c r="Q1044" s="33"/>
      <c r="R1044" s="33"/>
      <c r="S1044" s="33"/>
      <c r="T1044" s="33"/>
      <c r="U1044" s="33"/>
    </row>
    <row r="1045" spans="1:21">
      <c r="A1045" s="33"/>
      <c r="B1045" s="33"/>
      <c r="C1045" s="33"/>
      <c r="D1045" s="33"/>
      <c r="E1045" s="33"/>
      <c r="F1045" s="33"/>
      <c r="G1045" s="33"/>
      <c r="P1045" s="33"/>
      <c r="Q1045" s="33"/>
      <c r="R1045" s="33"/>
      <c r="S1045" s="33"/>
      <c r="T1045" s="33"/>
      <c r="U1045" s="33"/>
    </row>
    <row r="1046" spans="1:21">
      <c r="A1046" s="33"/>
      <c r="B1046" s="33"/>
      <c r="C1046" s="33"/>
      <c r="D1046" s="33"/>
      <c r="E1046" s="33"/>
      <c r="F1046" s="33"/>
      <c r="G1046" s="33"/>
      <c r="P1046" s="33"/>
      <c r="Q1046" s="33"/>
      <c r="R1046" s="33"/>
      <c r="S1046" s="33"/>
      <c r="T1046" s="33"/>
      <c r="U1046" s="33"/>
    </row>
    <row r="1047" spans="1:21">
      <c r="A1047" s="33"/>
      <c r="B1047" s="33"/>
      <c r="C1047" s="33"/>
      <c r="D1047" s="33"/>
      <c r="E1047" s="33"/>
      <c r="F1047" s="33"/>
      <c r="G1047" s="33"/>
      <c r="P1047" s="33"/>
      <c r="Q1047" s="33"/>
      <c r="R1047" s="33"/>
      <c r="S1047" s="33"/>
      <c r="T1047" s="33"/>
      <c r="U1047" s="33"/>
    </row>
    <row r="1048" spans="1:21">
      <c r="A1048" s="33"/>
      <c r="B1048" s="33"/>
      <c r="C1048" s="33"/>
      <c r="D1048" s="33"/>
      <c r="E1048" s="33"/>
      <c r="F1048" s="33"/>
      <c r="G1048" s="33"/>
      <c r="P1048" s="33"/>
      <c r="Q1048" s="33"/>
      <c r="R1048" s="33"/>
      <c r="S1048" s="33"/>
      <c r="T1048" s="33"/>
      <c r="U1048" s="33"/>
    </row>
    <row r="1049" spans="1:21">
      <c r="A1049" s="33"/>
      <c r="B1049" s="33"/>
      <c r="C1049" s="33"/>
      <c r="D1049" s="33"/>
      <c r="E1049" s="33"/>
      <c r="F1049" s="33"/>
      <c r="G1049" s="33"/>
      <c r="P1049" s="33"/>
      <c r="Q1049" s="33"/>
      <c r="R1049" s="33"/>
      <c r="S1049" s="33"/>
      <c r="T1049" s="33"/>
      <c r="U1049" s="33"/>
    </row>
    <row r="1050" spans="1:21">
      <c r="A1050" s="33"/>
      <c r="B1050" s="33"/>
      <c r="C1050" s="33"/>
      <c r="D1050" s="33"/>
      <c r="E1050" s="33"/>
      <c r="F1050" s="33"/>
      <c r="G1050" s="33"/>
      <c r="P1050" s="33"/>
      <c r="Q1050" s="33"/>
      <c r="R1050" s="33"/>
      <c r="S1050" s="33"/>
      <c r="T1050" s="33"/>
      <c r="U1050" s="33"/>
    </row>
    <row r="1051" spans="1:21">
      <c r="A1051" s="33"/>
      <c r="B1051" s="33"/>
      <c r="C1051" s="33"/>
      <c r="D1051" s="33"/>
      <c r="E1051" s="33"/>
      <c r="F1051" s="33"/>
      <c r="G1051" s="33"/>
      <c r="P1051" s="33"/>
      <c r="Q1051" s="33"/>
      <c r="R1051" s="33"/>
      <c r="S1051" s="33"/>
      <c r="T1051" s="33"/>
      <c r="U1051" s="33"/>
    </row>
    <row r="1052" spans="1:21">
      <c r="A1052" s="33"/>
      <c r="B1052" s="33"/>
      <c r="C1052" s="33"/>
      <c r="D1052" s="33"/>
      <c r="E1052" s="33"/>
      <c r="F1052" s="33"/>
      <c r="G1052" s="33"/>
      <c r="P1052" s="33"/>
      <c r="Q1052" s="33"/>
      <c r="R1052" s="33"/>
      <c r="S1052" s="33"/>
      <c r="T1052" s="33"/>
      <c r="U1052" s="33"/>
    </row>
    <row r="1053" spans="1:21">
      <c r="A1053" s="33"/>
      <c r="B1053" s="33"/>
      <c r="C1053" s="33"/>
      <c r="D1053" s="33"/>
      <c r="E1053" s="33"/>
      <c r="F1053" s="33"/>
      <c r="G1053" s="33"/>
      <c r="P1053" s="33"/>
      <c r="Q1053" s="33"/>
      <c r="R1053" s="33"/>
      <c r="S1053" s="33"/>
      <c r="T1053" s="33"/>
      <c r="U1053" s="33"/>
    </row>
    <row r="1054" spans="1:21">
      <c r="A1054" s="33"/>
      <c r="B1054" s="33"/>
      <c r="C1054" s="33"/>
      <c r="D1054" s="33"/>
      <c r="E1054" s="33"/>
      <c r="F1054" s="33"/>
      <c r="G1054" s="33"/>
      <c r="P1054" s="33"/>
      <c r="Q1054" s="33"/>
      <c r="R1054" s="33"/>
      <c r="S1054" s="33"/>
      <c r="T1054" s="33"/>
      <c r="U1054" s="33"/>
    </row>
    <row r="1055" spans="1:21">
      <c r="A1055" s="33"/>
      <c r="B1055" s="33"/>
      <c r="C1055" s="33"/>
      <c r="D1055" s="33"/>
      <c r="E1055" s="33"/>
      <c r="F1055" s="33"/>
      <c r="G1055" s="33"/>
      <c r="P1055" s="33"/>
      <c r="Q1055" s="33"/>
      <c r="R1055" s="33"/>
      <c r="S1055" s="33"/>
      <c r="T1055" s="33"/>
      <c r="U1055" s="33"/>
    </row>
    <row r="1056" spans="1:21">
      <c r="A1056" s="33"/>
      <c r="B1056" s="33"/>
      <c r="C1056" s="33"/>
      <c r="D1056" s="33"/>
      <c r="E1056" s="33"/>
      <c r="F1056" s="33"/>
      <c r="G1056" s="33"/>
      <c r="P1056" s="33"/>
      <c r="Q1056" s="33"/>
      <c r="R1056" s="33"/>
      <c r="S1056" s="33"/>
      <c r="T1056" s="33"/>
      <c r="U1056" s="33"/>
    </row>
    <row r="1057" spans="1:21">
      <c r="A1057" s="33"/>
      <c r="B1057" s="33"/>
      <c r="C1057" s="33"/>
      <c r="D1057" s="33"/>
      <c r="E1057" s="33"/>
      <c r="F1057" s="33"/>
      <c r="G1057" s="33"/>
      <c r="P1057" s="33"/>
      <c r="Q1057" s="33"/>
      <c r="R1057" s="33"/>
      <c r="S1057" s="33"/>
      <c r="T1057" s="33"/>
      <c r="U1057" s="33"/>
    </row>
    <row r="1058" spans="1:21">
      <c r="A1058" s="33"/>
      <c r="B1058" s="33"/>
      <c r="C1058" s="33"/>
      <c r="D1058" s="33"/>
      <c r="E1058" s="33"/>
      <c r="F1058" s="33"/>
      <c r="G1058" s="33"/>
      <c r="P1058" s="33"/>
      <c r="Q1058" s="33"/>
      <c r="R1058" s="33"/>
      <c r="S1058" s="33"/>
      <c r="T1058" s="33"/>
      <c r="U1058" s="33"/>
    </row>
    <row r="1059" spans="1:21">
      <c r="A1059" s="33"/>
      <c r="B1059" s="33"/>
      <c r="C1059" s="33"/>
      <c r="D1059" s="33"/>
      <c r="E1059" s="33"/>
      <c r="F1059" s="33"/>
      <c r="G1059" s="33"/>
      <c r="P1059" s="33"/>
      <c r="Q1059" s="33"/>
      <c r="R1059" s="33"/>
      <c r="S1059" s="33"/>
      <c r="T1059" s="33"/>
      <c r="U1059" s="33"/>
    </row>
    <row r="1060" spans="1:21">
      <c r="A1060" s="33"/>
      <c r="B1060" s="33"/>
      <c r="C1060" s="33"/>
      <c r="D1060" s="33"/>
      <c r="E1060" s="33"/>
      <c r="F1060" s="33"/>
      <c r="G1060" s="33"/>
      <c r="P1060" s="33"/>
      <c r="Q1060" s="33"/>
      <c r="R1060" s="33"/>
      <c r="S1060" s="33"/>
      <c r="T1060" s="33"/>
      <c r="U1060" s="33"/>
    </row>
    <row r="1061" spans="1:21">
      <c r="A1061" s="33"/>
      <c r="B1061" s="33"/>
      <c r="C1061" s="33"/>
      <c r="D1061" s="33"/>
      <c r="E1061" s="33"/>
      <c r="F1061" s="33"/>
      <c r="G1061" s="33"/>
      <c r="P1061" s="33"/>
      <c r="Q1061" s="33"/>
      <c r="R1061" s="33"/>
      <c r="S1061" s="33"/>
      <c r="T1061" s="33"/>
      <c r="U1061" s="33"/>
    </row>
    <row r="1062" spans="1:21">
      <c r="A1062" s="33"/>
      <c r="B1062" s="33"/>
      <c r="C1062" s="33"/>
      <c r="D1062" s="33"/>
      <c r="E1062" s="33"/>
      <c r="F1062" s="33"/>
      <c r="G1062" s="33"/>
      <c r="P1062" s="33"/>
      <c r="Q1062" s="33"/>
      <c r="R1062" s="33"/>
      <c r="S1062" s="33"/>
      <c r="T1062" s="33"/>
      <c r="U1062" s="33"/>
    </row>
    <row r="1063" spans="1:21">
      <c r="A1063" s="33"/>
      <c r="B1063" s="33"/>
      <c r="C1063" s="33"/>
      <c r="D1063" s="33"/>
      <c r="E1063" s="33"/>
      <c r="F1063" s="33"/>
      <c r="G1063" s="33"/>
      <c r="P1063" s="33"/>
      <c r="Q1063" s="33"/>
      <c r="R1063" s="33"/>
      <c r="S1063" s="33"/>
      <c r="T1063" s="33"/>
      <c r="U1063" s="33"/>
    </row>
    <row r="1064" spans="1:21">
      <c r="A1064" s="33"/>
      <c r="B1064" s="33"/>
      <c r="C1064" s="33"/>
      <c r="D1064" s="33"/>
      <c r="E1064" s="33"/>
      <c r="F1064" s="33"/>
      <c r="G1064" s="33"/>
      <c r="P1064" s="33"/>
      <c r="Q1064" s="33"/>
      <c r="R1064" s="33"/>
      <c r="S1064" s="33"/>
      <c r="T1064" s="33"/>
      <c r="U1064" s="33"/>
    </row>
    <row r="1065" spans="1:21">
      <c r="A1065" s="33"/>
      <c r="B1065" s="33"/>
      <c r="C1065" s="33"/>
      <c r="D1065" s="33"/>
      <c r="E1065" s="33"/>
      <c r="F1065" s="33"/>
      <c r="G1065" s="33"/>
      <c r="P1065" s="33"/>
      <c r="Q1065" s="33"/>
      <c r="R1065" s="33"/>
      <c r="S1065" s="33"/>
      <c r="T1065" s="33"/>
      <c r="U1065" s="33"/>
    </row>
    <row r="1066" spans="1:21">
      <c r="A1066" s="33"/>
      <c r="B1066" s="33"/>
      <c r="C1066" s="33"/>
      <c r="D1066" s="33"/>
      <c r="E1066" s="33"/>
      <c r="F1066" s="33"/>
      <c r="G1066" s="33"/>
      <c r="P1066" s="33"/>
      <c r="Q1066" s="33"/>
      <c r="R1066" s="33"/>
      <c r="S1066" s="33"/>
      <c r="T1066" s="33"/>
      <c r="U1066" s="33"/>
    </row>
    <row r="1067" spans="1:21">
      <c r="A1067" s="33"/>
      <c r="B1067" s="33"/>
      <c r="C1067" s="33"/>
      <c r="D1067" s="33"/>
      <c r="E1067" s="33"/>
      <c r="F1067" s="33"/>
      <c r="G1067" s="33"/>
      <c r="P1067" s="33"/>
      <c r="Q1067" s="33"/>
      <c r="R1067" s="33"/>
      <c r="S1067" s="33"/>
      <c r="T1067" s="33"/>
      <c r="U1067" s="33"/>
    </row>
    <row r="1068" spans="1:21">
      <c r="A1068" s="33"/>
      <c r="B1068" s="33"/>
      <c r="C1068" s="33"/>
      <c r="D1068" s="33"/>
      <c r="E1068" s="33"/>
      <c r="F1068" s="33"/>
      <c r="G1068" s="33"/>
      <c r="P1068" s="33"/>
      <c r="Q1068" s="33"/>
      <c r="R1068" s="33"/>
      <c r="S1068" s="33"/>
      <c r="T1068" s="33"/>
      <c r="U1068" s="33"/>
    </row>
    <row r="1069" spans="1:21">
      <c r="A1069" s="33"/>
      <c r="B1069" s="33"/>
      <c r="C1069" s="33"/>
      <c r="D1069" s="33"/>
      <c r="E1069" s="33"/>
      <c r="F1069" s="33"/>
      <c r="G1069" s="33"/>
      <c r="P1069" s="33"/>
      <c r="Q1069" s="33"/>
      <c r="R1069" s="33"/>
      <c r="S1069" s="33"/>
      <c r="T1069" s="33"/>
      <c r="U1069" s="33"/>
    </row>
    <row r="1070" spans="1:21">
      <c r="A1070" s="33"/>
      <c r="B1070" s="33"/>
      <c r="C1070" s="33"/>
      <c r="D1070" s="33"/>
      <c r="E1070" s="33"/>
      <c r="F1070" s="33"/>
      <c r="G1070" s="33"/>
      <c r="P1070" s="33"/>
      <c r="Q1070" s="33"/>
      <c r="R1070" s="33"/>
      <c r="S1070" s="33"/>
      <c r="T1070" s="33"/>
      <c r="U1070" s="33"/>
    </row>
    <row r="1071" spans="1:21">
      <c r="A1071" s="33"/>
      <c r="B1071" s="33"/>
      <c r="C1071" s="33"/>
      <c r="D1071" s="33"/>
      <c r="E1071" s="33"/>
      <c r="F1071" s="33"/>
      <c r="G1071" s="33"/>
      <c r="P1071" s="33"/>
      <c r="Q1071" s="33"/>
      <c r="R1071" s="33"/>
      <c r="S1071" s="33"/>
      <c r="T1071" s="33"/>
      <c r="U1071" s="33"/>
    </row>
    <row r="1072" spans="1:21">
      <c r="A1072" s="33"/>
      <c r="B1072" s="33"/>
      <c r="C1072" s="33"/>
      <c r="D1072" s="33"/>
      <c r="E1072" s="33"/>
      <c r="F1072" s="33"/>
      <c r="G1072" s="33"/>
      <c r="P1072" s="33"/>
      <c r="Q1072" s="33"/>
      <c r="R1072" s="33"/>
      <c r="S1072" s="33"/>
      <c r="T1072" s="33"/>
      <c r="U1072" s="33"/>
    </row>
    <row r="1073" spans="1:21">
      <c r="A1073" s="33"/>
      <c r="B1073" s="33"/>
      <c r="C1073" s="33"/>
      <c r="D1073" s="33"/>
      <c r="E1073" s="33"/>
      <c r="F1073" s="33"/>
      <c r="G1073" s="33"/>
      <c r="P1073" s="33"/>
      <c r="Q1073" s="33"/>
      <c r="R1073" s="33"/>
      <c r="S1073" s="33"/>
      <c r="T1073" s="33"/>
      <c r="U1073" s="33"/>
    </row>
    <row r="1074" spans="1:21">
      <c r="A1074" s="33"/>
      <c r="B1074" s="33"/>
      <c r="C1074" s="33"/>
      <c r="D1074" s="33"/>
      <c r="E1074" s="33"/>
      <c r="F1074" s="33"/>
      <c r="G1074" s="33"/>
      <c r="P1074" s="33"/>
      <c r="Q1074" s="33"/>
      <c r="R1074" s="33"/>
      <c r="S1074" s="33"/>
      <c r="T1074" s="33"/>
      <c r="U1074" s="33"/>
    </row>
    <row r="1075" spans="1:21">
      <c r="A1075" s="33"/>
      <c r="B1075" s="33"/>
      <c r="C1075" s="33"/>
      <c r="D1075" s="33"/>
      <c r="E1075" s="33"/>
      <c r="F1075" s="33"/>
      <c r="G1075" s="33"/>
      <c r="P1075" s="33"/>
      <c r="Q1075" s="33"/>
      <c r="R1075" s="33"/>
      <c r="S1075" s="33"/>
      <c r="T1075" s="33"/>
      <c r="U1075" s="33"/>
    </row>
    <row r="1076" spans="1:21">
      <c r="A1076" s="33"/>
      <c r="B1076" s="33"/>
      <c r="C1076" s="33"/>
      <c r="D1076" s="33"/>
      <c r="E1076" s="33"/>
      <c r="F1076" s="33"/>
      <c r="G1076" s="33"/>
      <c r="P1076" s="33"/>
      <c r="Q1076" s="33"/>
      <c r="R1076" s="33"/>
      <c r="S1076" s="33"/>
      <c r="T1076" s="33"/>
      <c r="U1076" s="33"/>
    </row>
    <row r="1077" spans="1:21">
      <c r="A1077" s="33"/>
      <c r="B1077" s="33"/>
      <c r="C1077" s="33"/>
      <c r="D1077" s="33"/>
      <c r="E1077" s="33"/>
      <c r="F1077" s="33"/>
      <c r="G1077" s="33"/>
      <c r="P1077" s="33"/>
      <c r="Q1077" s="33"/>
      <c r="R1077" s="33"/>
      <c r="S1077" s="33"/>
      <c r="T1077" s="33"/>
      <c r="U1077" s="33"/>
    </row>
    <row r="1078" spans="1:21">
      <c r="A1078" s="33"/>
      <c r="B1078" s="33"/>
      <c r="C1078" s="33"/>
      <c r="D1078" s="33"/>
      <c r="E1078" s="33"/>
      <c r="F1078" s="33"/>
      <c r="G1078" s="33"/>
      <c r="P1078" s="33"/>
      <c r="Q1078" s="33"/>
      <c r="R1078" s="33"/>
      <c r="S1078" s="33"/>
      <c r="T1078" s="33"/>
      <c r="U1078" s="33"/>
    </row>
    <row r="1079" spans="1:21">
      <c r="A1079" s="33"/>
      <c r="B1079" s="33"/>
      <c r="C1079" s="33"/>
      <c r="D1079" s="33"/>
      <c r="E1079" s="33"/>
      <c r="F1079" s="33"/>
      <c r="G1079" s="33"/>
      <c r="P1079" s="33"/>
      <c r="Q1079" s="33"/>
      <c r="R1079" s="33"/>
      <c r="S1079" s="33"/>
      <c r="T1079" s="33"/>
      <c r="U1079" s="33"/>
    </row>
    <row r="1080" spans="1:21">
      <c r="A1080" s="33"/>
      <c r="B1080" s="33"/>
      <c r="C1080" s="33"/>
      <c r="D1080" s="33"/>
      <c r="E1080" s="33"/>
      <c r="F1080" s="33"/>
      <c r="G1080" s="33"/>
      <c r="P1080" s="33"/>
      <c r="Q1080" s="33"/>
      <c r="R1080" s="33"/>
      <c r="S1080" s="33"/>
      <c r="T1080" s="33"/>
      <c r="U1080" s="33"/>
    </row>
    <row r="1081" spans="1:21">
      <c r="A1081" s="33"/>
      <c r="B1081" s="33"/>
      <c r="C1081" s="33"/>
      <c r="D1081" s="33"/>
      <c r="E1081" s="33"/>
      <c r="F1081" s="33"/>
      <c r="G1081" s="33"/>
      <c r="P1081" s="33"/>
      <c r="Q1081" s="33"/>
      <c r="R1081" s="33"/>
      <c r="S1081" s="33"/>
      <c r="T1081" s="33"/>
      <c r="U1081" s="33"/>
    </row>
    <row r="1082" spans="1:21">
      <c r="A1082" s="33"/>
      <c r="B1082" s="33"/>
      <c r="C1082" s="33"/>
      <c r="D1082" s="33"/>
      <c r="E1082" s="33"/>
      <c r="F1082" s="33"/>
      <c r="G1082" s="33"/>
      <c r="P1082" s="33"/>
      <c r="Q1082" s="33"/>
      <c r="R1082" s="33"/>
      <c r="S1082" s="33"/>
      <c r="T1082" s="33"/>
      <c r="U1082" s="33"/>
    </row>
    <row r="1083" spans="1:21">
      <c r="A1083" s="33"/>
      <c r="B1083" s="33"/>
      <c r="C1083" s="33"/>
      <c r="D1083" s="33"/>
      <c r="E1083" s="33"/>
      <c r="F1083" s="33"/>
      <c r="G1083" s="33"/>
      <c r="P1083" s="33"/>
      <c r="Q1083" s="33"/>
      <c r="R1083" s="33"/>
      <c r="S1083" s="33"/>
      <c r="T1083" s="33"/>
      <c r="U1083" s="33"/>
    </row>
    <row r="1084" spans="1:21">
      <c r="A1084" s="33"/>
      <c r="B1084" s="33"/>
      <c r="C1084" s="33"/>
      <c r="D1084" s="33"/>
      <c r="E1084" s="33"/>
      <c r="F1084" s="33"/>
      <c r="G1084" s="33"/>
      <c r="P1084" s="33"/>
      <c r="Q1084" s="33"/>
      <c r="R1084" s="33"/>
      <c r="S1084" s="33"/>
      <c r="T1084" s="33"/>
      <c r="U1084" s="33"/>
    </row>
    <row r="1085" spans="1:21">
      <c r="A1085" s="33"/>
      <c r="B1085" s="33"/>
      <c r="C1085" s="33"/>
      <c r="D1085" s="33"/>
      <c r="E1085" s="33"/>
      <c r="F1085" s="33"/>
      <c r="G1085" s="33"/>
      <c r="P1085" s="33"/>
      <c r="Q1085" s="33"/>
      <c r="R1085" s="33"/>
      <c r="S1085" s="33"/>
      <c r="T1085" s="33"/>
      <c r="U1085" s="33"/>
    </row>
    <row r="1086" spans="1:21">
      <c r="A1086" s="33"/>
      <c r="B1086" s="33"/>
      <c r="C1086" s="33"/>
      <c r="D1086" s="33"/>
      <c r="E1086" s="33"/>
      <c r="F1086" s="33"/>
      <c r="G1086" s="33"/>
      <c r="P1086" s="33"/>
      <c r="Q1086" s="33"/>
      <c r="R1086" s="33"/>
      <c r="S1086" s="33"/>
      <c r="T1086" s="33"/>
      <c r="U1086" s="33"/>
    </row>
    <row r="1087" spans="1:21">
      <c r="A1087" s="33"/>
      <c r="B1087" s="33"/>
      <c r="C1087" s="33"/>
      <c r="D1087" s="33"/>
      <c r="E1087" s="33"/>
      <c r="F1087" s="33"/>
      <c r="G1087" s="33"/>
      <c r="P1087" s="33"/>
      <c r="Q1087" s="33"/>
      <c r="R1087" s="33"/>
      <c r="S1087" s="33"/>
      <c r="T1087" s="33"/>
      <c r="U1087" s="33"/>
    </row>
    <row r="1088" spans="1:21">
      <c r="A1088" s="33"/>
      <c r="B1088" s="33"/>
      <c r="C1088" s="33"/>
      <c r="D1088" s="33"/>
      <c r="E1088" s="33"/>
      <c r="F1088" s="33"/>
      <c r="G1088" s="33"/>
      <c r="P1088" s="33"/>
      <c r="Q1088" s="33"/>
      <c r="R1088" s="33"/>
      <c r="S1088" s="33"/>
      <c r="T1088" s="33"/>
      <c r="U1088" s="33"/>
    </row>
    <row r="1089" spans="1:21">
      <c r="A1089" s="33"/>
      <c r="B1089" s="33"/>
      <c r="C1089" s="33"/>
      <c r="D1089" s="33"/>
      <c r="E1089" s="33"/>
      <c r="F1089" s="33"/>
      <c r="G1089" s="33"/>
      <c r="P1089" s="33"/>
      <c r="Q1089" s="33"/>
      <c r="R1089" s="33"/>
      <c r="S1089" s="33"/>
      <c r="T1089" s="33"/>
      <c r="U1089" s="33"/>
    </row>
    <row r="1090" spans="1:21">
      <c r="A1090" s="33"/>
      <c r="B1090" s="33"/>
      <c r="C1090" s="33"/>
      <c r="D1090" s="33"/>
      <c r="E1090" s="33"/>
      <c r="F1090" s="33"/>
      <c r="G1090" s="33"/>
      <c r="P1090" s="33"/>
      <c r="Q1090" s="33"/>
      <c r="R1090" s="33"/>
      <c r="S1090" s="33"/>
      <c r="T1090" s="33"/>
      <c r="U1090" s="33"/>
    </row>
    <row r="1091" spans="1:21">
      <c r="A1091" s="33"/>
      <c r="B1091" s="33"/>
      <c r="C1091" s="33"/>
      <c r="D1091" s="33"/>
      <c r="E1091" s="33"/>
      <c r="F1091" s="33"/>
      <c r="G1091" s="33"/>
      <c r="P1091" s="33"/>
      <c r="Q1091" s="33"/>
      <c r="R1091" s="33"/>
      <c r="S1091" s="33"/>
      <c r="T1091" s="33"/>
      <c r="U1091" s="33"/>
    </row>
    <row r="1092" spans="1:21">
      <c r="A1092" s="33"/>
      <c r="B1092" s="33"/>
      <c r="C1092" s="33"/>
      <c r="D1092" s="33"/>
      <c r="E1092" s="33"/>
      <c r="F1092" s="33"/>
      <c r="G1092" s="33"/>
      <c r="P1092" s="33"/>
      <c r="Q1092" s="33"/>
      <c r="R1092" s="33"/>
      <c r="S1092" s="33"/>
      <c r="T1092" s="33"/>
      <c r="U1092" s="33"/>
    </row>
    <row r="1093" spans="1:21">
      <c r="A1093" s="33"/>
      <c r="B1093" s="33"/>
      <c r="C1093" s="33"/>
      <c r="D1093" s="33"/>
      <c r="E1093" s="33"/>
      <c r="F1093" s="33"/>
      <c r="G1093" s="33"/>
      <c r="P1093" s="33"/>
      <c r="Q1093" s="33"/>
      <c r="R1093" s="33"/>
      <c r="S1093" s="33"/>
      <c r="T1093" s="33"/>
      <c r="U1093" s="33"/>
    </row>
    <row r="1094" spans="1:21">
      <c r="A1094" s="33"/>
      <c r="B1094" s="33"/>
      <c r="C1094" s="33"/>
      <c r="D1094" s="33"/>
      <c r="E1094" s="33"/>
      <c r="F1094" s="33"/>
      <c r="G1094" s="33"/>
      <c r="P1094" s="33"/>
      <c r="Q1094" s="33"/>
      <c r="R1094" s="33"/>
      <c r="S1094" s="33"/>
      <c r="T1094" s="33"/>
      <c r="U1094" s="33"/>
    </row>
    <row r="1095" spans="1:21">
      <c r="A1095" s="33"/>
      <c r="B1095" s="33"/>
      <c r="C1095" s="33"/>
      <c r="D1095" s="33"/>
      <c r="E1095" s="33"/>
      <c r="F1095" s="33"/>
      <c r="G1095" s="33"/>
      <c r="P1095" s="33"/>
      <c r="Q1095" s="33"/>
      <c r="R1095" s="33"/>
      <c r="S1095" s="33"/>
      <c r="T1095" s="33"/>
      <c r="U1095" s="33"/>
    </row>
    <row r="1096" spans="1:21">
      <c r="A1096" s="33"/>
      <c r="B1096" s="33"/>
      <c r="C1096" s="33"/>
      <c r="D1096" s="33"/>
      <c r="E1096" s="33"/>
      <c r="F1096" s="33"/>
      <c r="G1096" s="33"/>
      <c r="P1096" s="33"/>
      <c r="Q1096" s="33"/>
      <c r="R1096" s="33"/>
      <c r="S1096" s="33"/>
      <c r="T1096" s="33"/>
      <c r="U1096" s="33"/>
    </row>
    <row r="1097" spans="1:21">
      <c r="A1097" s="33"/>
      <c r="B1097" s="33"/>
      <c r="C1097" s="33"/>
      <c r="D1097" s="33"/>
      <c r="E1097" s="33"/>
      <c r="F1097" s="33"/>
      <c r="G1097" s="33"/>
      <c r="P1097" s="33"/>
      <c r="Q1097" s="33"/>
      <c r="R1097" s="33"/>
      <c r="S1097" s="33"/>
      <c r="T1097" s="33"/>
      <c r="U1097" s="33"/>
    </row>
    <row r="1098" spans="1:21">
      <c r="A1098" s="33"/>
      <c r="B1098" s="33"/>
      <c r="C1098" s="33"/>
      <c r="D1098" s="33"/>
      <c r="E1098" s="33"/>
      <c r="F1098" s="33"/>
      <c r="G1098" s="33"/>
      <c r="P1098" s="33"/>
      <c r="Q1098" s="33"/>
      <c r="R1098" s="33"/>
      <c r="S1098" s="33"/>
      <c r="T1098" s="33"/>
      <c r="U1098" s="33"/>
    </row>
    <row r="1099" spans="1:21">
      <c r="A1099" s="33"/>
      <c r="B1099" s="33"/>
      <c r="C1099" s="33"/>
      <c r="D1099" s="33"/>
      <c r="E1099" s="33"/>
      <c r="F1099" s="33"/>
      <c r="G1099" s="33"/>
      <c r="P1099" s="33"/>
      <c r="Q1099" s="33"/>
      <c r="R1099" s="33"/>
      <c r="S1099" s="33"/>
      <c r="T1099" s="33"/>
      <c r="U1099" s="33"/>
    </row>
    <row r="1100" spans="1:21">
      <c r="A1100" s="33"/>
      <c r="B1100" s="33"/>
      <c r="C1100" s="33"/>
      <c r="D1100" s="33"/>
      <c r="E1100" s="33"/>
      <c r="F1100" s="33"/>
      <c r="G1100" s="33"/>
      <c r="P1100" s="33"/>
      <c r="Q1100" s="33"/>
      <c r="R1100" s="33"/>
      <c r="S1100" s="33"/>
      <c r="T1100" s="33"/>
      <c r="U1100" s="33"/>
    </row>
    <row r="1101" spans="1:21">
      <c r="A1101" s="33"/>
      <c r="B1101" s="33"/>
      <c r="C1101" s="33"/>
      <c r="D1101" s="33"/>
      <c r="E1101" s="33"/>
      <c r="F1101" s="33"/>
      <c r="G1101" s="33"/>
      <c r="P1101" s="33"/>
      <c r="Q1101" s="33"/>
      <c r="R1101" s="33"/>
      <c r="S1101" s="33"/>
      <c r="T1101" s="33"/>
      <c r="U1101" s="33"/>
    </row>
    <row r="1102" spans="1:21">
      <c r="A1102" s="33"/>
      <c r="B1102" s="33"/>
      <c r="C1102" s="33"/>
      <c r="D1102" s="33"/>
      <c r="E1102" s="33"/>
      <c r="F1102" s="33"/>
      <c r="G1102" s="33"/>
      <c r="P1102" s="33"/>
      <c r="Q1102" s="33"/>
      <c r="R1102" s="33"/>
      <c r="S1102" s="33"/>
      <c r="T1102" s="33"/>
      <c r="U1102" s="33"/>
    </row>
    <row r="1103" spans="1:21">
      <c r="A1103" s="33"/>
      <c r="B1103" s="33"/>
      <c r="C1103" s="33"/>
      <c r="D1103" s="33"/>
      <c r="E1103" s="33"/>
      <c r="F1103" s="33"/>
      <c r="G1103" s="33"/>
      <c r="P1103" s="33"/>
      <c r="Q1103" s="33"/>
      <c r="R1103" s="33"/>
      <c r="S1103" s="33"/>
      <c r="T1103" s="33"/>
      <c r="U1103" s="33"/>
    </row>
    <row r="1104" spans="1:21">
      <c r="A1104" s="33"/>
      <c r="B1104" s="33"/>
      <c r="C1104" s="33"/>
      <c r="D1104" s="33"/>
      <c r="E1104" s="33"/>
      <c r="F1104" s="33"/>
      <c r="G1104" s="33"/>
      <c r="P1104" s="33"/>
      <c r="Q1104" s="33"/>
      <c r="R1104" s="33"/>
      <c r="S1104" s="33"/>
      <c r="T1104" s="33"/>
      <c r="U1104" s="33"/>
    </row>
    <row r="1105" spans="1:21">
      <c r="A1105" s="33"/>
      <c r="B1105" s="33"/>
      <c r="C1105" s="33"/>
      <c r="D1105" s="33"/>
      <c r="E1105" s="33"/>
      <c r="F1105" s="33"/>
      <c r="G1105" s="33"/>
      <c r="P1105" s="33"/>
      <c r="Q1105" s="33"/>
      <c r="R1105" s="33"/>
      <c r="S1105" s="33"/>
      <c r="T1105" s="33"/>
      <c r="U1105" s="33"/>
    </row>
    <row r="1106" spans="1:21">
      <c r="A1106" s="33"/>
      <c r="B1106" s="33"/>
      <c r="C1106" s="33"/>
      <c r="D1106" s="33"/>
      <c r="E1106" s="33"/>
      <c r="F1106" s="33"/>
      <c r="G1106" s="33"/>
      <c r="P1106" s="33"/>
      <c r="Q1106" s="33"/>
      <c r="R1106" s="33"/>
      <c r="S1106" s="33"/>
      <c r="T1106" s="33"/>
      <c r="U1106" s="33"/>
    </row>
    <row r="1107" spans="1:21">
      <c r="A1107" s="33"/>
      <c r="B1107" s="33"/>
      <c r="C1107" s="33"/>
      <c r="D1107" s="33"/>
      <c r="E1107" s="33"/>
      <c r="F1107" s="33"/>
      <c r="G1107" s="33"/>
      <c r="P1107" s="33"/>
      <c r="Q1107" s="33"/>
      <c r="R1107" s="33"/>
      <c r="S1107" s="33"/>
      <c r="T1107" s="33"/>
      <c r="U1107" s="33"/>
    </row>
    <row r="1108" spans="1:21">
      <c r="A1108" s="33"/>
      <c r="B1108" s="33"/>
      <c r="C1108" s="33"/>
      <c r="D1108" s="33"/>
      <c r="E1108" s="33"/>
      <c r="F1108" s="33"/>
      <c r="G1108" s="33"/>
      <c r="P1108" s="33"/>
      <c r="Q1108" s="33"/>
      <c r="R1108" s="33"/>
      <c r="S1108" s="33"/>
      <c r="T1108" s="33"/>
      <c r="U1108" s="33"/>
    </row>
    <row r="1109" spans="1:21">
      <c r="A1109" s="33"/>
      <c r="B1109" s="33"/>
      <c r="C1109" s="33"/>
      <c r="D1109" s="33"/>
      <c r="E1109" s="33"/>
      <c r="F1109" s="33"/>
      <c r="G1109" s="33"/>
      <c r="P1109" s="33"/>
      <c r="Q1109" s="33"/>
      <c r="R1109" s="33"/>
      <c r="S1109" s="33"/>
      <c r="T1109" s="33"/>
      <c r="U1109" s="33"/>
    </row>
    <row r="1110" spans="1:21">
      <c r="A1110" s="33"/>
      <c r="B1110" s="33"/>
      <c r="C1110" s="33"/>
      <c r="D1110" s="33"/>
      <c r="E1110" s="33"/>
      <c r="F1110" s="33"/>
      <c r="G1110" s="33"/>
      <c r="P1110" s="33"/>
      <c r="Q1110" s="33"/>
      <c r="R1110" s="33"/>
      <c r="S1110" s="33"/>
      <c r="T1110" s="33"/>
      <c r="U1110" s="33"/>
    </row>
    <row r="1111" spans="1:21">
      <c r="A1111" s="33"/>
      <c r="B1111" s="33"/>
      <c r="C1111" s="33"/>
      <c r="D1111" s="33"/>
      <c r="E1111" s="33"/>
      <c r="F1111" s="33"/>
      <c r="G1111" s="33"/>
      <c r="P1111" s="33"/>
      <c r="Q1111" s="33"/>
      <c r="R1111" s="33"/>
      <c r="S1111" s="33"/>
      <c r="T1111" s="33"/>
      <c r="U1111" s="33"/>
    </row>
    <row r="1112" spans="1:21">
      <c r="A1112" s="33"/>
      <c r="B1112" s="33"/>
      <c r="C1112" s="33"/>
      <c r="D1112" s="33"/>
      <c r="E1112" s="33"/>
      <c r="F1112" s="33"/>
      <c r="G1112" s="33"/>
      <c r="P1112" s="33"/>
      <c r="Q1112" s="33"/>
      <c r="R1112" s="33"/>
      <c r="S1112" s="33"/>
      <c r="T1112" s="33"/>
      <c r="U1112" s="33"/>
    </row>
    <row r="1113" spans="1:21">
      <c r="A1113" s="33"/>
      <c r="B1113" s="33"/>
      <c r="C1113" s="33"/>
      <c r="D1113" s="33"/>
      <c r="E1113" s="33"/>
      <c r="F1113" s="33"/>
      <c r="G1113" s="33"/>
      <c r="P1113" s="33"/>
      <c r="Q1113" s="33"/>
      <c r="R1113" s="33"/>
      <c r="S1113" s="33"/>
      <c r="T1113" s="33"/>
      <c r="U1113" s="33"/>
    </row>
    <row r="1114" spans="1:21">
      <c r="A1114" s="33"/>
      <c r="B1114" s="33"/>
      <c r="C1114" s="33"/>
      <c r="D1114" s="33"/>
      <c r="E1114" s="33"/>
      <c r="F1114" s="33"/>
      <c r="G1114" s="33"/>
      <c r="P1114" s="33"/>
      <c r="Q1114" s="33"/>
      <c r="R1114" s="33"/>
      <c r="S1114" s="33"/>
      <c r="T1114" s="33"/>
      <c r="U1114" s="33"/>
    </row>
    <row r="1115" spans="1:21">
      <c r="A1115" s="33"/>
      <c r="B1115" s="33"/>
      <c r="C1115" s="33"/>
      <c r="D1115" s="33"/>
      <c r="E1115" s="33"/>
      <c r="F1115" s="33"/>
      <c r="G1115" s="33"/>
      <c r="P1115" s="33"/>
      <c r="Q1115" s="33"/>
      <c r="R1115" s="33"/>
      <c r="S1115" s="33"/>
      <c r="T1115" s="33"/>
      <c r="U1115" s="33"/>
    </row>
    <row r="1116" spans="1:21">
      <c r="A1116" s="33"/>
      <c r="B1116" s="33"/>
      <c r="C1116" s="33"/>
      <c r="D1116" s="33"/>
      <c r="E1116" s="33"/>
      <c r="F1116" s="33"/>
      <c r="G1116" s="33"/>
      <c r="P1116" s="33"/>
      <c r="Q1116" s="33"/>
      <c r="R1116" s="33"/>
      <c r="S1116" s="33"/>
      <c r="T1116" s="33"/>
      <c r="U1116" s="33"/>
    </row>
    <row r="1117" spans="1:21">
      <c r="A1117" s="33"/>
      <c r="B1117" s="33"/>
      <c r="C1117" s="33"/>
      <c r="D1117" s="33"/>
      <c r="E1117" s="33"/>
      <c r="F1117" s="33"/>
      <c r="G1117" s="33"/>
      <c r="P1117" s="33"/>
      <c r="Q1117" s="33"/>
      <c r="R1117" s="33"/>
      <c r="S1117" s="33"/>
      <c r="T1117" s="33"/>
      <c r="U1117" s="33"/>
    </row>
    <row r="1118" spans="1:21">
      <c r="A1118" s="33"/>
      <c r="B1118" s="33"/>
      <c r="C1118" s="33"/>
      <c r="D1118" s="33"/>
      <c r="E1118" s="33"/>
      <c r="F1118" s="33"/>
      <c r="G1118" s="33"/>
      <c r="P1118" s="33"/>
      <c r="Q1118" s="33"/>
      <c r="R1118" s="33"/>
      <c r="S1118" s="33"/>
      <c r="T1118" s="33"/>
      <c r="U1118" s="33"/>
    </row>
    <row r="1119" spans="1:21">
      <c r="A1119" s="33"/>
      <c r="B1119" s="33"/>
      <c r="C1119" s="33"/>
      <c r="D1119" s="33"/>
      <c r="E1119" s="33"/>
      <c r="F1119" s="33"/>
      <c r="G1119" s="33"/>
      <c r="P1119" s="33"/>
      <c r="Q1119" s="33"/>
      <c r="R1119" s="33"/>
      <c r="S1119" s="33"/>
      <c r="T1119" s="33"/>
      <c r="U1119" s="33"/>
    </row>
    <row r="1120" spans="1:21">
      <c r="A1120" s="33"/>
      <c r="B1120" s="33"/>
      <c r="C1120" s="33"/>
      <c r="D1120" s="33"/>
      <c r="E1120" s="33"/>
      <c r="F1120" s="33"/>
      <c r="G1120" s="33"/>
      <c r="P1120" s="33"/>
      <c r="Q1120" s="33"/>
      <c r="R1120" s="33"/>
      <c r="S1120" s="33"/>
      <c r="T1120" s="33"/>
      <c r="U1120" s="33"/>
    </row>
    <row r="1121" spans="1:21">
      <c r="A1121" s="33"/>
      <c r="B1121" s="33"/>
      <c r="C1121" s="33"/>
      <c r="D1121" s="33"/>
      <c r="E1121" s="33"/>
      <c r="F1121" s="33"/>
      <c r="G1121" s="33"/>
      <c r="P1121" s="33"/>
      <c r="Q1121" s="33"/>
      <c r="R1121" s="33"/>
      <c r="S1121" s="33"/>
      <c r="T1121" s="33"/>
      <c r="U1121" s="33"/>
    </row>
    <row r="1122" spans="1:21">
      <c r="A1122" s="33"/>
      <c r="B1122" s="33"/>
      <c r="C1122" s="33"/>
      <c r="D1122" s="33"/>
      <c r="E1122" s="33"/>
      <c r="F1122" s="33"/>
      <c r="G1122" s="33"/>
      <c r="P1122" s="33"/>
      <c r="Q1122" s="33"/>
      <c r="R1122" s="33"/>
      <c r="S1122" s="33"/>
      <c r="T1122" s="33"/>
      <c r="U1122" s="33"/>
    </row>
    <row r="1123" spans="1:21">
      <c r="A1123" s="33"/>
      <c r="B1123" s="33"/>
      <c r="C1123" s="33"/>
      <c r="D1123" s="33"/>
      <c r="E1123" s="33"/>
      <c r="F1123" s="33"/>
      <c r="G1123" s="33"/>
      <c r="P1123" s="33"/>
      <c r="Q1123" s="33"/>
      <c r="R1123" s="33"/>
      <c r="S1123" s="33"/>
      <c r="T1123" s="33"/>
      <c r="U1123" s="33"/>
    </row>
    <row r="1124" spans="1:21">
      <c r="A1124" s="33"/>
      <c r="B1124" s="33"/>
      <c r="C1124" s="33"/>
      <c r="D1124" s="33"/>
      <c r="E1124" s="33"/>
      <c r="F1124" s="33"/>
      <c r="G1124" s="33"/>
      <c r="P1124" s="33"/>
      <c r="Q1124" s="33"/>
      <c r="R1124" s="33"/>
      <c r="S1124" s="33"/>
      <c r="T1124" s="33"/>
      <c r="U1124" s="33"/>
    </row>
    <row r="1125" spans="1:21">
      <c r="A1125" s="33"/>
      <c r="B1125" s="33"/>
      <c r="C1125" s="33"/>
      <c r="D1125" s="33"/>
      <c r="E1125" s="33"/>
      <c r="F1125" s="33"/>
      <c r="G1125" s="33"/>
      <c r="P1125" s="33"/>
      <c r="Q1125" s="33"/>
      <c r="R1125" s="33"/>
      <c r="S1125" s="33"/>
      <c r="T1125" s="33"/>
      <c r="U1125" s="33"/>
    </row>
    <row r="1126" spans="1:21">
      <c r="A1126" s="33"/>
      <c r="B1126" s="33"/>
      <c r="C1126" s="33"/>
      <c r="D1126" s="33"/>
      <c r="E1126" s="33"/>
      <c r="F1126" s="33"/>
      <c r="G1126" s="33"/>
      <c r="P1126" s="33"/>
      <c r="Q1126" s="33"/>
      <c r="R1126" s="33"/>
      <c r="S1126" s="33"/>
      <c r="T1126" s="33"/>
      <c r="U1126" s="33"/>
    </row>
    <row r="1127" spans="1:21">
      <c r="A1127" s="33"/>
      <c r="B1127" s="33"/>
      <c r="C1127" s="33"/>
      <c r="D1127" s="33"/>
      <c r="E1127" s="33"/>
      <c r="F1127" s="33"/>
      <c r="G1127" s="33"/>
      <c r="P1127" s="33"/>
      <c r="Q1127" s="33"/>
      <c r="R1127" s="33"/>
      <c r="S1127" s="33"/>
      <c r="T1127" s="33"/>
      <c r="U1127" s="33"/>
    </row>
    <row r="1128" spans="1:21">
      <c r="A1128" s="33"/>
      <c r="B1128" s="33"/>
      <c r="C1128" s="33"/>
      <c r="D1128" s="33"/>
      <c r="E1128" s="33"/>
      <c r="F1128" s="33"/>
      <c r="G1128" s="33"/>
      <c r="P1128" s="33"/>
      <c r="Q1128" s="33"/>
      <c r="R1128" s="33"/>
      <c r="S1128" s="33"/>
      <c r="T1128" s="33"/>
      <c r="U1128" s="33"/>
    </row>
    <row r="1129" spans="1:21">
      <c r="A1129" s="33"/>
      <c r="B1129" s="33"/>
      <c r="C1129" s="33"/>
      <c r="D1129" s="33"/>
      <c r="E1129" s="33"/>
      <c r="F1129" s="33"/>
      <c r="G1129" s="33"/>
      <c r="P1129" s="33"/>
      <c r="Q1129" s="33"/>
      <c r="R1129" s="33"/>
      <c r="S1129" s="33"/>
      <c r="T1129" s="33"/>
      <c r="U1129" s="33"/>
    </row>
    <row r="1130" spans="1:21">
      <c r="A1130" s="33"/>
      <c r="B1130" s="33"/>
      <c r="C1130" s="33"/>
      <c r="D1130" s="33"/>
      <c r="E1130" s="33"/>
      <c r="F1130" s="33"/>
      <c r="G1130" s="33"/>
      <c r="P1130" s="33"/>
      <c r="Q1130" s="33"/>
      <c r="R1130" s="33"/>
      <c r="S1130" s="33"/>
      <c r="T1130" s="33"/>
      <c r="U1130" s="33"/>
    </row>
    <row r="1131" spans="1:21">
      <c r="A1131" s="33"/>
      <c r="B1131" s="33"/>
      <c r="C1131" s="33"/>
      <c r="D1131" s="33"/>
      <c r="E1131" s="33"/>
      <c r="F1131" s="33"/>
      <c r="G1131" s="33"/>
      <c r="P1131" s="33"/>
      <c r="Q1131" s="33"/>
      <c r="R1131" s="33"/>
      <c r="S1131" s="33"/>
      <c r="T1131" s="33"/>
      <c r="U1131" s="33"/>
    </row>
    <row r="1132" spans="1:21">
      <c r="A1132" s="33"/>
      <c r="B1132" s="33"/>
      <c r="C1132" s="33"/>
      <c r="D1132" s="33"/>
      <c r="E1132" s="33"/>
      <c r="F1132" s="33"/>
      <c r="G1132" s="33"/>
      <c r="P1132" s="33"/>
      <c r="Q1132" s="33"/>
      <c r="R1132" s="33"/>
      <c r="S1132" s="33"/>
      <c r="T1132" s="33"/>
      <c r="U1132" s="33"/>
    </row>
    <row r="1133" spans="1:21">
      <c r="A1133" s="33"/>
      <c r="B1133" s="33"/>
      <c r="C1133" s="33"/>
      <c r="D1133" s="33"/>
      <c r="E1133" s="33"/>
      <c r="F1133" s="33"/>
      <c r="G1133" s="33"/>
      <c r="P1133" s="33"/>
      <c r="Q1133" s="33"/>
      <c r="R1133" s="33"/>
      <c r="S1133" s="33"/>
      <c r="T1133" s="33"/>
      <c r="U1133" s="33"/>
    </row>
    <row r="1134" spans="1:21">
      <c r="A1134" s="33"/>
      <c r="B1134" s="33"/>
      <c r="C1134" s="33"/>
      <c r="D1134" s="33"/>
      <c r="E1134" s="33"/>
      <c r="F1134" s="33"/>
      <c r="G1134" s="33"/>
      <c r="P1134" s="33"/>
      <c r="Q1134" s="33"/>
      <c r="R1134" s="33"/>
      <c r="S1134" s="33"/>
      <c r="T1134" s="33"/>
      <c r="U1134" s="33"/>
    </row>
    <row r="1135" spans="1:21">
      <c r="A1135" s="33"/>
      <c r="B1135" s="33"/>
      <c r="C1135" s="33"/>
      <c r="D1135" s="33"/>
      <c r="E1135" s="33"/>
      <c r="F1135" s="33"/>
      <c r="G1135" s="33"/>
      <c r="P1135" s="33"/>
      <c r="Q1135" s="33"/>
      <c r="R1135" s="33"/>
      <c r="S1135" s="33"/>
      <c r="T1135" s="33"/>
      <c r="U1135" s="33"/>
    </row>
    <row r="1136" spans="1:21">
      <c r="A1136" s="33"/>
      <c r="B1136" s="33"/>
      <c r="C1136" s="33"/>
      <c r="D1136" s="33"/>
      <c r="E1136" s="33"/>
      <c r="F1136" s="33"/>
      <c r="G1136" s="33"/>
      <c r="P1136" s="33"/>
      <c r="Q1136" s="33"/>
      <c r="R1136" s="33"/>
      <c r="S1136" s="33"/>
      <c r="T1136" s="33"/>
      <c r="U1136" s="33"/>
    </row>
    <row r="1137" spans="1:21">
      <c r="A1137" s="33"/>
      <c r="B1137" s="33"/>
      <c r="C1137" s="33"/>
      <c r="D1137" s="33"/>
      <c r="E1137" s="33"/>
      <c r="F1137" s="33"/>
      <c r="G1137" s="33"/>
      <c r="P1137" s="33"/>
      <c r="Q1137" s="33"/>
      <c r="R1137" s="33"/>
      <c r="S1137" s="33"/>
      <c r="T1137" s="33"/>
      <c r="U1137" s="33"/>
    </row>
    <row r="1138" spans="1:21">
      <c r="A1138" s="33"/>
      <c r="B1138" s="33"/>
      <c r="C1138" s="33"/>
      <c r="D1138" s="33"/>
      <c r="E1138" s="33"/>
      <c r="F1138" s="33"/>
      <c r="G1138" s="33"/>
      <c r="P1138" s="33"/>
      <c r="Q1138" s="33"/>
      <c r="R1138" s="33"/>
      <c r="S1138" s="33"/>
      <c r="T1138" s="33"/>
      <c r="U1138" s="33"/>
    </row>
    <row r="1139" spans="1:21">
      <c r="A1139" s="33"/>
      <c r="B1139" s="33"/>
      <c r="C1139" s="33"/>
      <c r="D1139" s="33"/>
      <c r="E1139" s="33"/>
      <c r="F1139" s="33"/>
      <c r="G1139" s="33"/>
      <c r="P1139" s="33"/>
      <c r="Q1139" s="33"/>
      <c r="R1139" s="33"/>
      <c r="S1139" s="33"/>
      <c r="T1139" s="33"/>
      <c r="U1139" s="33"/>
    </row>
    <row r="1140" spans="1:21">
      <c r="A1140" s="33"/>
      <c r="B1140" s="33"/>
      <c r="C1140" s="33"/>
      <c r="D1140" s="33"/>
      <c r="E1140" s="33"/>
      <c r="F1140" s="33"/>
      <c r="G1140" s="33"/>
      <c r="P1140" s="33"/>
      <c r="Q1140" s="33"/>
      <c r="R1140" s="33"/>
      <c r="S1140" s="33"/>
      <c r="T1140" s="33"/>
      <c r="U1140" s="33"/>
    </row>
    <row r="1141" spans="1:21">
      <c r="A1141" s="33"/>
      <c r="B1141" s="33"/>
      <c r="C1141" s="33"/>
      <c r="D1141" s="33"/>
      <c r="E1141" s="33"/>
      <c r="F1141" s="33"/>
      <c r="G1141" s="33"/>
      <c r="P1141" s="33"/>
      <c r="Q1141" s="33"/>
      <c r="R1141" s="33"/>
      <c r="S1141" s="33"/>
      <c r="T1141" s="33"/>
      <c r="U1141" s="33"/>
    </row>
    <row r="1142" spans="1:21">
      <c r="A1142" s="33"/>
      <c r="B1142" s="33"/>
      <c r="C1142" s="33"/>
      <c r="D1142" s="33"/>
      <c r="E1142" s="33"/>
      <c r="F1142" s="33"/>
      <c r="G1142" s="33"/>
      <c r="P1142" s="33"/>
      <c r="Q1142" s="33"/>
      <c r="R1142" s="33"/>
      <c r="S1142" s="33"/>
      <c r="T1142" s="33"/>
      <c r="U1142" s="33"/>
    </row>
    <row r="1143" spans="1:21">
      <c r="A1143" s="33"/>
      <c r="B1143" s="33"/>
      <c r="C1143" s="33"/>
      <c r="D1143" s="33"/>
      <c r="E1143" s="33"/>
      <c r="F1143" s="33"/>
      <c r="G1143" s="33"/>
      <c r="P1143" s="33"/>
      <c r="Q1143" s="33"/>
      <c r="R1143" s="33"/>
      <c r="S1143" s="33"/>
      <c r="T1143" s="33"/>
      <c r="U1143" s="33"/>
    </row>
    <row r="1144" spans="1:21">
      <c r="A1144" s="33"/>
      <c r="B1144" s="33"/>
      <c r="C1144" s="33"/>
      <c r="D1144" s="33"/>
      <c r="E1144" s="33"/>
      <c r="F1144" s="33"/>
      <c r="G1144" s="33"/>
      <c r="P1144" s="33"/>
      <c r="Q1144" s="33"/>
      <c r="R1144" s="33"/>
      <c r="S1144" s="33"/>
      <c r="T1144" s="33"/>
      <c r="U1144" s="33"/>
    </row>
    <row r="1145" spans="1:21">
      <c r="A1145" s="33"/>
      <c r="B1145" s="33"/>
      <c r="C1145" s="33"/>
      <c r="D1145" s="33"/>
      <c r="E1145" s="33"/>
      <c r="F1145" s="33"/>
      <c r="G1145" s="33"/>
      <c r="P1145" s="33"/>
      <c r="Q1145" s="33"/>
      <c r="R1145" s="33"/>
      <c r="S1145" s="33"/>
      <c r="T1145" s="33"/>
      <c r="U1145" s="33"/>
    </row>
    <row r="1146" spans="1:21">
      <c r="A1146" s="33"/>
      <c r="B1146" s="33"/>
      <c r="C1146" s="33"/>
      <c r="D1146" s="33"/>
      <c r="E1146" s="33"/>
      <c r="F1146" s="33"/>
      <c r="G1146" s="33"/>
      <c r="P1146" s="33"/>
      <c r="Q1146" s="33"/>
      <c r="R1146" s="33"/>
      <c r="S1146" s="33"/>
      <c r="T1146" s="33"/>
      <c r="U1146" s="33"/>
    </row>
    <row r="1147" spans="1:21">
      <c r="A1147" s="33"/>
      <c r="B1147" s="33"/>
      <c r="C1147" s="33"/>
      <c r="D1147" s="33"/>
      <c r="E1147" s="33"/>
      <c r="F1147" s="33"/>
      <c r="G1147" s="33"/>
      <c r="P1147" s="33"/>
      <c r="Q1147" s="33"/>
      <c r="R1147" s="33"/>
      <c r="S1147" s="33"/>
      <c r="T1147" s="33"/>
      <c r="U1147" s="33"/>
    </row>
    <row r="1148" spans="1:21">
      <c r="A1148" s="33"/>
      <c r="B1148" s="33"/>
      <c r="C1148" s="33"/>
      <c r="D1148" s="33"/>
      <c r="E1148" s="33"/>
      <c r="F1148" s="33"/>
      <c r="G1148" s="33"/>
      <c r="P1148" s="33"/>
      <c r="Q1148" s="33"/>
      <c r="R1148" s="33"/>
      <c r="S1148" s="33"/>
      <c r="T1148" s="33"/>
      <c r="U1148" s="33"/>
    </row>
    <row r="1149" spans="1:21">
      <c r="A1149" s="33"/>
      <c r="B1149" s="33"/>
      <c r="C1149" s="33"/>
      <c r="D1149" s="33"/>
      <c r="E1149" s="33"/>
      <c r="F1149" s="33"/>
      <c r="G1149" s="33"/>
      <c r="P1149" s="33"/>
      <c r="Q1149" s="33"/>
      <c r="R1149" s="33"/>
      <c r="S1149" s="33"/>
      <c r="T1149" s="33"/>
      <c r="U1149" s="33"/>
    </row>
    <row r="1150" spans="1:21">
      <c r="A1150" s="33"/>
      <c r="B1150" s="33"/>
      <c r="C1150" s="33"/>
      <c r="D1150" s="33"/>
      <c r="E1150" s="33"/>
      <c r="F1150" s="33"/>
      <c r="G1150" s="33"/>
      <c r="P1150" s="33"/>
      <c r="Q1150" s="33"/>
      <c r="R1150" s="33"/>
      <c r="S1150" s="33"/>
      <c r="T1150" s="33"/>
      <c r="U1150" s="33"/>
    </row>
    <row r="1151" spans="1:21">
      <c r="A1151" s="33"/>
      <c r="B1151" s="33"/>
      <c r="C1151" s="33"/>
      <c r="D1151" s="33"/>
      <c r="E1151" s="33"/>
      <c r="F1151" s="33"/>
      <c r="G1151" s="33"/>
      <c r="P1151" s="33"/>
      <c r="Q1151" s="33"/>
      <c r="R1151" s="33"/>
      <c r="S1151" s="33"/>
      <c r="T1151" s="33"/>
      <c r="U1151" s="33"/>
    </row>
    <row r="1152" spans="1:21">
      <c r="A1152" s="33"/>
      <c r="B1152" s="33"/>
      <c r="C1152" s="33"/>
      <c r="D1152" s="33"/>
      <c r="E1152" s="33"/>
      <c r="F1152" s="33"/>
      <c r="G1152" s="33"/>
      <c r="P1152" s="33"/>
      <c r="Q1152" s="33"/>
      <c r="R1152" s="33"/>
      <c r="S1152" s="33"/>
      <c r="T1152" s="33"/>
      <c r="U1152" s="33"/>
    </row>
    <row r="1153" spans="1:21">
      <c r="A1153" s="33"/>
      <c r="B1153" s="33"/>
      <c r="C1153" s="33"/>
      <c r="D1153" s="33"/>
      <c r="E1153" s="33"/>
      <c r="F1153" s="33"/>
      <c r="G1153" s="33"/>
      <c r="P1153" s="33"/>
      <c r="Q1153" s="33"/>
      <c r="R1153" s="33"/>
      <c r="S1153" s="33"/>
      <c r="T1153" s="33"/>
      <c r="U1153" s="33"/>
    </row>
    <row r="1154" spans="1:21">
      <c r="A1154" s="33"/>
      <c r="B1154" s="33"/>
      <c r="C1154" s="33"/>
      <c r="D1154" s="33"/>
      <c r="E1154" s="33"/>
      <c r="F1154" s="33"/>
      <c r="G1154" s="33"/>
      <c r="P1154" s="33"/>
      <c r="Q1154" s="33"/>
      <c r="R1154" s="33"/>
      <c r="S1154" s="33"/>
      <c r="T1154" s="33"/>
      <c r="U1154" s="33"/>
    </row>
    <row r="1155" spans="1:21">
      <c r="A1155" s="33"/>
      <c r="B1155" s="33"/>
      <c r="C1155" s="33"/>
      <c r="D1155" s="33"/>
      <c r="E1155" s="33"/>
      <c r="F1155" s="33"/>
      <c r="G1155" s="33"/>
      <c r="P1155" s="33"/>
      <c r="Q1155" s="33"/>
      <c r="R1155" s="33"/>
      <c r="S1155" s="33"/>
      <c r="T1155" s="33"/>
      <c r="U1155" s="33"/>
    </row>
    <row r="1156" spans="1:21">
      <c r="A1156" s="33"/>
      <c r="B1156" s="33"/>
      <c r="C1156" s="33"/>
      <c r="D1156" s="33"/>
      <c r="E1156" s="33"/>
      <c r="F1156" s="33"/>
      <c r="G1156" s="33"/>
      <c r="P1156" s="33"/>
      <c r="Q1156" s="33"/>
      <c r="R1156" s="33"/>
      <c r="S1156" s="33"/>
      <c r="T1156" s="33"/>
      <c r="U1156" s="33"/>
    </row>
    <row r="1157" spans="1:21">
      <c r="A1157" s="33"/>
      <c r="B1157" s="33"/>
      <c r="C1157" s="33"/>
      <c r="D1157" s="33"/>
      <c r="E1157" s="33"/>
      <c r="F1157" s="33"/>
      <c r="G1157" s="33"/>
      <c r="P1157" s="33"/>
      <c r="Q1157" s="33"/>
      <c r="R1157" s="33"/>
      <c r="S1157" s="33"/>
      <c r="T1157" s="33"/>
      <c r="U1157" s="33"/>
    </row>
    <row r="1158" spans="1:21">
      <c r="A1158" s="33"/>
      <c r="B1158" s="33"/>
      <c r="C1158" s="33"/>
      <c r="D1158" s="33"/>
      <c r="E1158" s="33"/>
      <c r="F1158" s="33"/>
      <c r="G1158" s="33"/>
      <c r="P1158" s="33"/>
      <c r="Q1158" s="33"/>
      <c r="R1158" s="33"/>
      <c r="S1158" s="33"/>
      <c r="T1158" s="33"/>
      <c r="U1158" s="33"/>
    </row>
    <row r="1159" spans="1:21">
      <c r="A1159" s="33"/>
      <c r="B1159" s="33"/>
      <c r="C1159" s="33"/>
      <c r="D1159" s="33"/>
      <c r="E1159" s="33"/>
      <c r="F1159" s="33"/>
      <c r="G1159" s="33"/>
      <c r="P1159" s="33"/>
      <c r="Q1159" s="33"/>
      <c r="R1159" s="33"/>
      <c r="S1159" s="33"/>
      <c r="T1159" s="33"/>
      <c r="U1159" s="33"/>
    </row>
    <row r="1160" spans="1:21">
      <c r="A1160" s="33"/>
      <c r="B1160" s="33"/>
      <c r="C1160" s="33"/>
      <c r="D1160" s="33"/>
      <c r="E1160" s="33"/>
      <c r="F1160" s="33"/>
      <c r="G1160" s="33"/>
      <c r="P1160" s="33"/>
      <c r="Q1160" s="33"/>
      <c r="R1160" s="33"/>
      <c r="S1160" s="33"/>
      <c r="T1160" s="33"/>
      <c r="U1160" s="33"/>
    </row>
    <row r="1161" spans="1:21">
      <c r="A1161" s="33"/>
      <c r="B1161" s="33"/>
      <c r="C1161" s="33"/>
      <c r="D1161" s="33"/>
      <c r="E1161" s="33"/>
      <c r="F1161" s="33"/>
      <c r="G1161" s="33"/>
      <c r="P1161" s="33"/>
      <c r="Q1161" s="33"/>
      <c r="R1161" s="33"/>
      <c r="S1161" s="33"/>
      <c r="T1161" s="33"/>
      <c r="U1161" s="33"/>
    </row>
    <row r="1162" spans="1:21">
      <c r="A1162" s="33"/>
      <c r="B1162" s="33"/>
      <c r="C1162" s="33"/>
      <c r="D1162" s="33"/>
      <c r="E1162" s="33"/>
      <c r="F1162" s="33"/>
      <c r="G1162" s="33"/>
      <c r="P1162" s="33"/>
      <c r="Q1162" s="33"/>
      <c r="R1162" s="33"/>
      <c r="S1162" s="33"/>
      <c r="T1162" s="33"/>
      <c r="U1162" s="33"/>
    </row>
    <row r="1163" spans="1:21">
      <c r="A1163" s="33"/>
      <c r="B1163" s="33"/>
      <c r="C1163" s="33"/>
      <c r="D1163" s="33"/>
      <c r="E1163" s="33"/>
      <c r="F1163" s="33"/>
      <c r="G1163" s="33"/>
      <c r="P1163" s="33"/>
      <c r="Q1163" s="33"/>
      <c r="R1163" s="33"/>
      <c r="S1163" s="33"/>
      <c r="T1163" s="33"/>
      <c r="U1163" s="33"/>
    </row>
    <row r="1164" spans="1:21">
      <c r="A1164" s="33"/>
      <c r="B1164" s="33"/>
      <c r="C1164" s="33"/>
      <c r="D1164" s="33"/>
      <c r="E1164" s="33"/>
      <c r="F1164" s="33"/>
      <c r="G1164" s="33"/>
      <c r="P1164" s="33"/>
      <c r="Q1164" s="33"/>
      <c r="R1164" s="33"/>
      <c r="S1164" s="33"/>
      <c r="T1164" s="33"/>
      <c r="U1164" s="33"/>
    </row>
    <row r="1165" spans="1:21">
      <c r="A1165" s="33"/>
      <c r="B1165" s="33"/>
      <c r="C1165" s="33"/>
      <c r="D1165" s="33"/>
      <c r="E1165" s="33"/>
      <c r="F1165" s="33"/>
      <c r="G1165" s="33"/>
      <c r="P1165" s="33"/>
      <c r="Q1165" s="33"/>
      <c r="R1165" s="33"/>
      <c r="S1165" s="33"/>
      <c r="T1165" s="33"/>
      <c r="U1165" s="33"/>
    </row>
    <row r="1166" spans="1:21">
      <c r="A1166" s="33"/>
      <c r="B1166" s="33"/>
      <c r="C1166" s="33"/>
      <c r="D1166" s="33"/>
      <c r="E1166" s="33"/>
      <c r="F1166" s="33"/>
      <c r="G1166" s="33"/>
      <c r="P1166" s="33"/>
      <c r="Q1166" s="33"/>
      <c r="R1166" s="33"/>
      <c r="S1166" s="33"/>
      <c r="T1166" s="33"/>
      <c r="U1166" s="33"/>
    </row>
    <row r="1167" spans="1:21">
      <c r="A1167" s="33"/>
      <c r="B1167" s="33"/>
      <c r="C1167" s="33"/>
      <c r="D1167" s="33"/>
      <c r="E1167" s="33"/>
      <c r="F1167" s="33"/>
      <c r="G1167" s="33"/>
      <c r="P1167" s="33"/>
      <c r="Q1167" s="33"/>
      <c r="R1167" s="33"/>
      <c r="S1167" s="33"/>
      <c r="T1167" s="33"/>
      <c r="U1167" s="33"/>
    </row>
    <row r="1168" spans="1:21">
      <c r="A1168" s="33"/>
      <c r="B1168" s="33"/>
      <c r="C1168" s="33"/>
      <c r="D1168" s="33"/>
      <c r="E1168" s="33"/>
      <c r="F1168" s="33"/>
      <c r="G1168" s="33"/>
      <c r="P1168" s="33"/>
      <c r="Q1168" s="33"/>
      <c r="R1168" s="33"/>
      <c r="S1168" s="33"/>
      <c r="T1168" s="33"/>
      <c r="U1168" s="33"/>
    </row>
    <row r="1169" spans="1:21">
      <c r="A1169" s="33"/>
      <c r="B1169" s="33"/>
      <c r="C1169" s="33"/>
      <c r="D1169" s="33"/>
      <c r="E1169" s="33"/>
      <c r="F1169" s="33"/>
      <c r="G1169" s="33"/>
      <c r="P1169" s="33"/>
      <c r="Q1169" s="33"/>
      <c r="R1169" s="33"/>
      <c r="S1169" s="33"/>
      <c r="T1169" s="33"/>
      <c r="U1169" s="33"/>
    </row>
    <row r="1170" spans="1:21">
      <c r="A1170" s="33"/>
      <c r="B1170" s="33"/>
      <c r="C1170" s="33"/>
      <c r="D1170" s="33"/>
      <c r="E1170" s="33"/>
      <c r="F1170" s="33"/>
      <c r="G1170" s="33"/>
      <c r="P1170" s="33"/>
      <c r="Q1170" s="33"/>
      <c r="R1170" s="33"/>
      <c r="S1170" s="33"/>
      <c r="T1170" s="33"/>
      <c r="U1170" s="33"/>
    </row>
    <row r="1171" spans="1:21">
      <c r="A1171" s="33"/>
      <c r="B1171" s="33"/>
      <c r="C1171" s="33"/>
      <c r="D1171" s="33"/>
      <c r="E1171" s="33"/>
      <c r="F1171" s="33"/>
      <c r="G1171" s="33"/>
      <c r="P1171" s="33"/>
      <c r="Q1171" s="33"/>
      <c r="R1171" s="33"/>
      <c r="S1171" s="33"/>
      <c r="T1171" s="33"/>
      <c r="U1171" s="33"/>
    </row>
    <row r="1172" spans="1:21">
      <c r="A1172" s="33"/>
      <c r="B1172" s="33"/>
      <c r="C1172" s="33"/>
      <c r="D1172" s="33"/>
      <c r="E1172" s="33"/>
      <c r="F1172" s="33"/>
      <c r="G1172" s="33"/>
      <c r="P1172" s="33"/>
      <c r="Q1172" s="33"/>
      <c r="R1172" s="33"/>
      <c r="S1172" s="33"/>
      <c r="T1172" s="33"/>
      <c r="U1172" s="33"/>
    </row>
    <row r="1173" spans="1:21">
      <c r="A1173" s="33"/>
      <c r="B1173" s="33"/>
      <c r="C1173" s="33"/>
      <c r="D1173" s="33"/>
      <c r="E1173" s="33"/>
      <c r="F1173" s="33"/>
      <c r="G1173" s="33"/>
      <c r="P1173" s="33"/>
      <c r="Q1173" s="33"/>
      <c r="R1173" s="33"/>
      <c r="S1173" s="33"/>
      <c r="T1173" s="33"/>
      <c r="U1173" s="33"/>
    </row>
    <row r="1174" spans="1:21">
      <c r="A1174" s="33"/>
      <c r="B1174" s="33"/>
      <c r="C1174" s="33"/>
      <c r="D1174" s="33"/>
      <c r="E1174" s="33"/>
      <c r="F1174" s="33"/>
      <c r="G1174" s="33"/>
      <c r="P1174" s="33"/>
      <c r="Q1174" s="33"/>
      <c r="R1174" s="33"/>
      <c r="S1174" s="33"/>
      <c r="T1174" s="33"/>
      <c r="U1174" s="33"/>
    </row>
    <row r="1175" spans="1:21">
      <c r="A1175" s="33"/>
      <c r="B1175" s="33"/>
      <c r="C1175" s="33"/>
      <c r="D1175" s="33"/>
      <c r="E1175" s="33"/>
      <c r="F1175" s="33"/>
      <c r="G1175" s="33"/>
      <c r="P1175" s="33"/>
      <c r="Q1175" s="33"/>
      <c r="R1175" s="33"/>
      <c r="S1175" s="33"/>
      <c r="T1175" s="33"/>
      <c r="U1175" s="33"/>
    </row>
    <row r="1176" spans="1:21">
      <c r="A1176" s="33"/>
      <c r="B1176" s="33"/>
      <c r="C1176" s="33"/>
      <c r="D1176" s="33"/>
      <c r="E1176" s="33"/>
      <c r="F1176" s="33"/>
      <c r="G1176" s="33"/>
      <c r="P1176" s="33"/>
      <c r="Q1176" s="33"/>
      <c r="R1176" s="33"/>
      <c r="S1176" s="33"/>
      <c r="T1176" s="33"/>
      <c r="U1176" s="33"/>
    </row>
    <row r="1177" spans="1:21">
      <c r="A1177" s="33"/>
      <c r="B1177" s="33"/>
      <c r="C1177" s="33"/>
      <c r="D1177" s="33"/>
      <c r="E1177" s="33"/>
      <c r="F1177" s="33"/>
      <c r="G1177" s="33"/>
      <c r="P1177" s="33"/>
      <c r="Q1177" s="33"/>
      <c r="R1177" s="33"/>
      <c r="S1177" s="33"/>
      <c r="T1177" s="33"/>
      <c r="U1177" s="33"/>
    </row>
    <row r="1178" spans="1:21">
      <c r="A1178" s="33"/>
      <c r="B1178" s="33"/>
      <c r="C1178" s="33"/>
      <c r="D1178" s="33"/>
      <c r="E1178" s="33"/>
      <c r="F1178" s="33"/>
      <c r="G1178" s="33"/>
      <c r="P1178" s="33"/>
      <c r="Q1178" s="33"/>
      <c r="R1178" s="33"/>
      <c r="S1178" s="33"/>
      <c r="T1178" s="33"/>
      <c r="U1178" s="33"/>
    </row>
    <row r="1179" spans="1:21">
      <c r="A1179" s="33"/>
      <c r="B1179" s="33"/>
      <c r="C1179" s="33"/>
      <c r="D1179" s="33"/>
      <c r="E1179" s="33"/>
      <c r="F1179" s="33"/>
      <c r="G1179" s="33"/>
      <c r="P1179" s="33"/>
      <c r="Q1179" s="33"/>
      <c r="R1179" s="33"/>
      <c r="S1179" s="33"/>
      <c r="T1179" s="33"/>
      <c r="U1179" s="33"/>
    </row>
    <row r="1180" spans="1:21">
      <c r="A1180" s="33"/>
      <c r="B1180" s="33"/>
      <c r="C1180" s="33"/>
      <c r="D1180" s="33"/>
      <c r="E1180" s="33"/>
      <c r="F1180" s="33"/>
      <c r="G1180" s="33"/>
      <c r="P1180" s="33"/>
      <c r="Q1180" s="33"/>
      <c r="R1180" s="33"/>
      <c r="S1180" s="33"/>
      <c r="T1180" s="33"/>
      <c r="U1180" s="33"/>
    </row>
    <row r="1181" spans="1:21">
      <c r="A1181" s="33"/>
      <c r="B1181" s="33"/>
      <c r="C1181" s="33"/>
      <c r="D1181" s="33"/>
      <c r="E1181" s="33"/>
      <c r="F1181" s="33"/>
      <c r="G1181" s="33"/>
      <c r="P1181" s="33"/>
      <c r="Q1181" s="33"/>
      <c r="R1181" s="33"/>
      <c r="S1181" s="33"/>
      <c r="T1181" s="33"/>
      <c r="U1181" s="33"/>
    </row>
    <row r="1182" spans="1:21">
      <c r="A1182" s="33"/>
      <c r="B1182" s="33"/>
      <c r="C1182" s="33"/>
      <c r="D1182" s="33"/>
      <c r="E1182" s="33"/>
      <c r="F1182" s="33"/>
      <c r="G1182" s="33"/>
      <c r="P1182" s="33"/>
      <c r="Q1182" s="33"/>
      <c r="R1182" s="33"/>
      <c r="S1182" s="33"/>
      <c r="T1182" s="33"/>
      <c r="U1182" s="33"/>
    </row>
    <row r="1183" spans="1:21">
      <c r="A1183" s="33"/>
      <c r="B1183" s="33"/>
      <c r="C1183" s="33"/>
      <c r="D1183" s="33"/>
      <c r="E1183" s="33"/>
      <c r="F1183" s="33"/>
      <c r="G1183" s="33"/>
      <c r="P1183" s="33"/>
      <c r="Q1183" s="33"/>
      <c r="R1183" s="33"/>
      <c r="S1183" s="33"/>
      <c r="T1183" s="33"/>
      <c r="U1183" s="33"/>
    </row>
    <row r="1184" spans="1:21">
      <c r="A1184" s="33"/>
      <c r="B1184" s="33"/>
      <c r="C1184" s="33"/>
      <c r="D1184" s="33"/>
      <c r="E1184" s="33"/>
      <c r="F1184" s="33"/>
      <c r="G1184" s="33"/>
      <c r="P1184" s="33"/>
      <c r="Q1184" s="33"/>
      <c r="R1184" s="33"/>
      <c r="S1184" s="33"/>
      <c r="T1184" s="33"/>
      <c r="U1184" s="33"/>
    </row>
    <row r="1185" spans="1:21">
      <c r="A1185" s="33"/>
      <c r="B1185" s="33"/>
      <c r="C1185" s="33"/>
      <c r="D1185" s="33"/>
      <c r="E1185" s="33"/>
      <c r="F1185" s="33"/>
      <c r="G1185" s="33"/>
      <c r="P1185" s="33"/>
      <c r="Q1185" s="33"/>
      <c r="R1185" s="33"/>
      <c r="S1185" s="33"/>
      <c r="T1185" s="33"/>
      <c r="U1185" s="33"/>
    </row>
    <row r="1186" spans="1:21">
      <c r="A1186" s="33"/>
      <c r="B1186" s="33"/>
      <c r="C1186" s="33"/>
      <c r="D1186" s="33"/>
      <c r="E1186" s="33"/>
      <c r="F1186" s="33"/>
      <c r="G1186" s="33"/>
      <c r="P1186" s="33"/>
      <c r="Q1186" s="33"/>
      <c r="R1186" s="33"/>
      <c r="S1186" s="33"/>
      <c r="T1186" s="33"/>
      <c r="U1186" s="33"/>
    </row>
    <row r="1187" spans="1:21">
      <c r="A1187" s="33"/>
      <c r="B1187" s="33"/>
      <c r="C1187" s="33"/>
      <c r="D1187" s="33"/>
      <c r="E1187" s="33"/>
      <c r="F1187" s="33"/>
      <c r="G1187" s="33"/>
      <c r="P1187" s="33"/>
      <c r="Q1187" s="33"/>
      <c r="R1187" s="33"/>
      <c r="S1187" s="33"/>
      <c r="T1187" s="33"/>
      <c r="U1187" s="33"/>
    </row>
    <row r="1188" spans="1:21">
      <c r="A1188" s="33"/>
      <c r="B1188" s="33"/>
      <c r="C1188" s="33"/>
      <c r="D1188" s="33"/>
      <c r="E1188" s="33"/>
      <c r="F1188" s="33"/>
      <c r="G1188" s="33"/>
      <c r="P1188" s="33"/>
      <c r="Q1188" s="33"/>
      <c r="R1188" s="33"/>
      <c r="S1188" s="33"/>
      <c r="T1188" s="33"/>
      <c r="U1188" s="33"/>
    </row>
    <row r="1189" spans="1:21">
      <c r="A1189" s="33"/>
      <c r="B1189" s="33"/>
      <c r="C1189" s="33"/>
      <c r="D1189" s="33"/>
      <c r="E1189" s="33"/>
      <c r="F1189" s="33"/>
      <c r="G1189" s="33"/>
      <c r="P1189" s="33"/>
      <c r="Q1189" s="33"/>
      <c r="R1189" s="33"/>
      <c r="S1189" s="33"/>
      <c r="T1189" s="33"/>
      <c r="U1189" s="33"/>
    </row>
    <row r="1190" spans="1:21">
      <c r="A1190" s="33"/>
      <c r="B1190" s="33"/>
      <c r="C1190" s="33"/>
      <c r="D1190" s="33"/>
      <c r="E1190" s="33"/>
      <c r="F1190" s="33"/>
      <c r="G1190" s="33"/>
      <c r="P1190" s="33"/>
      <c r="Q1190" s="33"/>
      <c r="R1190" s="33"/>
      <c r="S1190" s="33"/>
      <c r="T1190" s="33"/>
      <c r="U1190" s="33"/>
    </row>
    <row r="1191" spans="1:21">
      <c r="A1191" s="33"/>
      <c r="B1191" s="33"/>
      <c r="C1191" s="33"/>
      <c r="D1191" s="33"/>
      <c r="E1191" s="33"/>
      <c r="F1191" s="33"/>
      <c r="G1191" s="33"/>
      <c r="P1191" s="33"/>
      <c r="Q1191" s="33"/>
      <c r="R1191" s="33"/>
      <c r="S1191" s="33"/>
      <c r="T1191" s="33"/>
      <c r="U1191" s="33"/>
    </row>
    <row r="1192" spans="1:21">
      <c r="A1192" s="33"/>
      <c r="B1192" s="33"/>
      <c r="C1192" s="33"/>
      <c r="D1192" s="33"/>
      <c r="E1192" s="33"/>
      <c r="F1192" s="33"/>
      <c r="G1192" s="33"/>
      <c r="P1192" s="33"/>
      <c r="Q1192" s="33"/>
      <c r="R1192" s="33"/>
      <c r="S1192" s="33"/>
      <c r="T1192" s="33"/>
      <c r="U1192" s="33"/>
    </row>
    <row r="1193" spans="1:21">
      <c r="A1193" s="33"/>
      <c r="B1193" s="33"/>
      <c r="C1193" s="33"/>
      <c r="D1193" s="33"/>
      <c r="E1193" s="33"/>
      <c r="F1193" s="33"/>
      <c r="G1193" s="33"/>
      <c r="P1193" s="33"/>
      <c r="Q1193" s="33"/>
      <c r="R1193" s="33"/>
      <c r="S1193" s="33"/>
      <c r="T1193" s="33"/>
      <c r="U1193" s="33"/>
    </row>
    <row r="1194" spans="1:21">
      <c r="A1194" s="33"/>
      <c r="B1194" s="33"/>
      <c r="C1194" s="33"/>
      <c r="D1194" s="33"/>
      <c r="E1194" s="33"/>
      <c r="F1194" s="33"/>
      <c r="G1194" s="33"/>
      <c r="P1194" s="33"/>
      <c r="Q1194" s="33"/>
      <c r="R1194" s="33"/>
      <c r="S1194" s="33"/>
      <c r="T1194" s="33"/>
      <c r="U1194" s="33"/>
    </row>
    <row r="1195" spans="1:21">
      <c r="A1195" s="33"/>
      <c r="B1195" s="33"/>
      <c r="C1195" s="33"/>
      <c r="D1195" s="33"/>
      <c r="E1195" s="33"/>
      <c r="F1195" s="33"/>
      <c r="G1195" s="33"/>
      <c r="P1195" s="33"/>
      <c r="Q1195" s="33"/>
      <c r="R1195" s="33"/>
      <c r="S1195" s="33"/>
      <c r="T1195" s="33"/>
      <c r="U1195" s="33"/>
    </row>
    <row r="1196" spans="1:21">
      <c r="A1196" s="33"/>
      <c r="B1196" s="33"/>
      <c r="C1196" s="33"/>
      <c r="D1196" s="33"/>
      <c r="E1196" s="33"/>
      <c r="F1196" s="33"/>
      <c r="G1196" s="33"/>
      <c r="P1196" s="33"/>
      <c r="Q1196" s="33"/>
      <c r="R1196" s="33"/>
      <c r="S1196" s="33"/>
      <c r="T1196" s="33"/>
      <c r="U1196" s="33"/>
    </row>
    <row r="1197" spans="1:21">
      <c r="A1197" s="33"/>
      <c r="B1197" s="33"/>
      <c r="C1197" s="33"/>
      <c r="D1197" s="33"/>
      <c r="E1197" s="33"/>
      <c r="F1197" s="33"/>
      <c r="G1197" s="33"/>
      <c r="P1197" s="33"/>
      <c r="Q1197" s="33"/>
      <c r="R1197" s="33"/>
      <c r="S1197" s="33"/>
      <c r="T1197" s="33"/>
      <c r="U1197" s="33"/>
    </row>
    <row r="1198" spans="1:21">
      <c r="A1198" s="33"/>
      <c r="B1198" s="33"/>
      <c r="C1198" s="33"/>
      <c r="D1198" s="33"/>
      <c r="E1198" s="33"/>
      <c r="F1198" s="33"/>
      <c r="G1198" s="33"/>
      <c r="P1198" s="33"/>
      <c r="Q1198" s="33"/>
      <c r="R1198" s="33"/>
      <c r="S1198" s="33"/>
      <c r="T1198" s="33"/>
      <c r="U1198" s="33"/>
    </row>
    <row r="1199" spans="1:21">
      <c r="A1199" s="33"/>
      <c r="B1199" s="33"/>
      <c r="C1199" s="33"/>
      <c r="D1199" s="33"/>
      <c r="E1199" s="33"/>
      <c r="F1199" s="33"/>
      <c r="G1199" s="33"/>
      <c r="P1199" s="33"/>
      <c r="Q1199" s="33"/>
      <c r="R1199" s="33"/>
      <c r="S1199" s="33"/>
      <c r="T1199" s="33"/>
      <c r="U1199" s="33"/>
    </row>
    <row r="1200" spans="1:21">
      <c r="A1200" s="33"/>
      <c r="B1200" s="33"/>
      <c r="C1200" s="33"/>
      <c r="D1200" s="33"/>
      <c r="E1200" s="33"/>
      <c r="F1200" s="33"/>
      <c r="G1200" s="33"/>
      <c r="P1200" s="33"/>
      <c r="Q1200" s="33"/>
      <c r="R1200" s="33"/>
      <c r="S1200" s="33"/>
      <c r="T1200" s="33"/>
      <c r="U1200" s="33"/>
    </row>
    <row r="1201" spans="1:21">
      <c r="A1201" s="33"/>
      <c r="B1201" s="33"/>
      <c r="C1201" s="33"/>
      <c r="D1201" s="33"/>
      <c r="E1201" s="33"/>
      <c r="F1201" s="33"/>
      <c r="G1201" s="33"/>
      <c r="P1201" s="33"/>
      <c r="Q1201" s="33"/>
      <c r="R1201" s="33"/>
      <c r="S1201" s="33"/>
      <c r="T1201" s="33"/>
      <c r="U1201" s="33"/>
    </row>
    <row r="1202" spans="1:21">
      <c r="A1202" s="33"/>
      <c r="B1202" s="33"/>
      <c r="C1202" s="33"/>
      <c r="D1202" s="33"/>
      <c r="E1202" s="33"/>
      <c r="F1202" s="33"/>
      <c r="G1202" s="33"/>
      <c r="P1202" s="33"/>
      <c r="Q1202" s="33"/>
      <c r="R1202" s="33"/>
      <c r="S1202" s="33"/>
      <c r="T1202" s="33"/>
      <c r="U1202" s="33"/>
    </row>
    <row r="1203" spans="1:21">
      <c r="A1203" s="33"/>
      <c r="B1203" s="33"/>
      <c r="C1203" s="33"/>
      <c r="D1203" s="33"/>
      <c r="E1203" s="33"/>
      <c r="F1203" s="33"/>
      <c r="G1203" s="33"/>
      <c r="P1203" s="33"/>
      <c r="Q1203" s="33"/>
      <c r="R1203" s="33"/>
      <c r="S1203" s="33"/>
      <c r="T1203" s="33"/>
      <c r="U1203" s="33"/>
    </row>
    <row r="1204" spans="1:21">
      <c r="A1204" s="33"/>
      <c r="B1204" s="33"/>
      <c r="C1204" s="33"/>
      <c r="D1204" s="33"/>
      <c r="E1204" s="33"/>
      <c r="F1204" s="33"/>
      <c r="G1204" s="33"/>
      <c r="P1204" s="33"/>
      <c r="Q1204" s="33"/>
      <c r="R1204" s="33"/>
      <c r="S1204" s="33"/>
      <c r="T1204" s="33"/>
      <c r="U1204" s="33"/>
    </row>
    <row r="1205" spans="1:21">
      <c r="A1205" s="33"/>
      <c r="B1205" s="33"/>
      <c r="C1205" s="33"/>
      <c r="D1205" s="33"/>
      <c r="E1205" s="33"/>
      <c r="F1205" s="33"/>
      <c r="G1205" s="33"/>
      <c r="P1205" s="33"/>
      <c r="Q1205" s="33"/>
      <c r="R1205" s="33"/>
      <c r="S1205" s="33"/>
      <c r="T1205" s="33"/>
      <c r="U1205" s="33"/>
    </row>
    <row r="1206" spans="1:21">
      <c r="A1206" s="33"/>
      <c r="B1206" s="33"/>
      <c r="C1206" s="33"/>
      <c r="D1206" s="33"/>
      <c r="E1206" s="33"/>
      <c r="F1206" s="33"/>
      <c r="G1206" s="33"/>
      <c r="P1206" s="33"/>
      <c r="Q1206" s="33"/>
      <c r="R1206" s="33"/>
      <c r="S1206" s="33"/>
      <c r="T1206" s="33"/>
      <c r="U1206" s="33"/>
    </row>
    <row r="1207" spans="1:21">
      <c r="A1207" s="33"/>
      <c r="B1207" s="33"/>
      <c r="C1207" s="33"/>
      <c r="D1207" s="33"/>
      <c r="E1207" s="33"/>
      <c r="F1207" s="33"/>
      <c r="G1207" s="33"/>
      <c r="P1207" s="33"/>
      <c r="Q1207" s="33"/>
      <c r="R1207" s="33"/>
      <c r="S1207" s="33"/>
      <c r="T1207" s="33"/>
      <c r="U1207" s="33"/>
    </row>
    <row r="1208" spans="1:21">
      <c r="A1208" s="33"/>
      <c r="B1208" s="33"/>
      <c r="C1208" s="33"/>
      <c r="D1208" s="33"/>
      <c r="E1208" s="33"/>
      <c r="F1208" s="33"/>
      <c r="G1208" s="33"/>
      <c r="P1208" s="33"/>
      <c r="Q1208" s="33"/>
      <c r="R1208" s="33"/>
      <c r="S1208" s="33"/>
      <c r="T1208" s="33"/>
      <c r="U1208" s="33"/>
    </row>
    <row r="1209" spans="1:21">
      <c r="A1209" s="33"/>
      <c r="B1209" s="33"/>
      <c r="C1209" s="33"/>
      <c r="D1209" s="33"/>
      <c r="E1209" s="33"/>
      <c r="F1209" s="33"/>
      <c r="G1209" s="33"/>
      <c r="P1209" s="33"/>
      <c r="Q1209" s="33"/>
      <c r="R1209" s="33"/>
      <c r="S1209" s="33"/>
      <c r="T1209" s="33"/>
      <c r="U1209" s="33"/>
    </row>
    <row r="1210" spans="1:21">
      <c r="A1210" s="33"/>
      <c r="B1210" s="33"/>
      <c r="C1210" s="33"/>
      <c r="D1210" s="33"/>
      <c r="E1210" s="33"/>
      <c r="F1210" s="33"/>
      <c r="G1210" s="33"/>
      <c r="P1210" s="33"/>
      <c r="Q1210" s="33"/>
      <c r="R1210" s="33"/>
      <c r="S1210" s="33"/>
      <c r="T1210" s="33"/>
      <c r="U1210" s="33"/>
    </row>
    <row r="1211" spans="1:21">
      <c r="A1211" s="33"/>
      <c r="B1211" s="33"/>
      <c r="C1211" s="33"/>
      <c r="D1211" s="33"/>
      <c r="E1211" s="33"/>
      <c r="F1211" s="33"/>
      <c r="G1211" s="33"/>
      <c r="P1211" s="33"/>
      <c r="Q1211" s="33"/>
      <c r="R1211" s="33"/>
      <c r="S1211" s="33"/>
      <c r="T1211" s="33"/>
      <c r="U1211" s="33"/>
    </row>
    <row r="1212" spans="1:21">
      <c r="A1212" s="33"/>
      <c r="B1212" s="33"/>
      <c r="C1212" s="33"/>
      <c r="D1212" s="33"/>
      <c r="E1212" s="33"/>
      <c r="F1212" s="33"/>
      <c r="G1212" s="33"/>
      <c r="P1212" s="33"/>
      <c r="Q1212" s="33"/>
      <c r="R1212" s="33"/>
      <c r="S1212" s="33"/>
      <c r="T1212" s="33"/>
      <c r="U1212" s="33"/>
    </row>
    <row r="1213" spans="1:21">
      <c r="A1213" s="33"/>
      <c r="B1213" s="33"/>
      <c r="C1213" s="33"/>
      <c r="D1213" s="33"/>
      <c r="E1213" s="33"/>
      <c r="F1213" s="33"/>
      <c r="G1213" s="33"/>
      <c r="P1213" s="33"/>
      <c r="Q1213" s="33"/>
      <c r="R1213" s="33"/>
      <c r="S1213" s="33"/>
      <c r="T1213" s="33"/>
      <c r="U1213" s="33"/>
    </row>
    <row r="1214" spans="1:21">
      <c r="A1214" s="33"/>
      <c r="B1214" s="33"/>
      <c r="C1214" s="33"/>
      <c r="D1214" s="33"/>
      <c r="E1214" s="33"/>
      <c r="F1214" s="33"/>
      <c r="G1214" s="33"/>
      <c r="P1214" s="33"/>
      <c r="Q1214" s="33"/>
      <c r="R1214" s="33"/>
      <c r="S1214" s="33"/>
      <c r="T1214" s="33"/>
      <c r="U1214" s="33"/>
    </row>
    <row r="1215" spans="1:21">
      <c r="A1215" s="33"/>
      <c r="B1215" s="33"/>
      <c r="C1215" s="33"/>
      <c r="D1215" s="33"/>
      <c r="E1215" s="33"/>
      <c r="F1215" s="33"/>
      <c r="G1215" s="33"/>
      <c r="P1215" s="33"/>
      <c r="Q1215" s="33"/>
      <c r="R1215" s="33"/>
      <c r="S1215" s="33"/>
      <c r="T1215" s="33"/>
      <c r="U1215" s="33"/>
    </row>
    <row r="1216" spans="1:21">
      <c r="A1216" s="33"/>
      <c r="B1216" s="33"/>
      <c r="C1216" s="33"/>
      <c r="D1216" s="33"/>
      <c r="E1216" s="33"/>
      <c r="F1216" s="33"/>
      <c r="G1216" s="33"/>
      <c r="P1216" s="33"/>
      <c r="Q1216" s="33"/>
      <c r="R1216" s="33"/>
      <c r="S1216" s="33"/>
      <c r="T1216" s="33"/>
      <c r="U1216" s="33"/>
    </row>
    <row r="1217" spans="1:21">
      <c r="A1217" s="33"/>
      <c r="B1217" s="33"/>
      <c r="C1217" s="33"/>
      <c r="D1217" s="33"/>
      <c r="E1217" s="33"/>
      <c r="F1217" s="33"/>
      <c r="G1217" s="33"/>
      <c r="P1217" s="33"/>
      <c r="Q1217" s="33"/>
      <c r="R1217" s="33"/>
      <c r="S1217" s="33"/>
      <c r="T1217" s="33"/>
      <c r="U1217" s="33"/>
    </row>
    <row r="1218" spans="1:21">
      <c r="A1218" s="33"/>
      <c r="B1218" s="33"/>
      <c r="C1218" s="33"/>
      <c r="D1218" s="33"/>
      <c r="E1218" s="33"/>
      <c r="F1218" s="33"/>
      <c r="G1218" s="33"/>
      <c r="P1218" s="33"/>
      <c r="Q1218" s="33"/>
      <c r="R1218" s="33"/>
      <c r="S1218" s="33"/>
      <c r="T1218" s="33"/>
      <c r="U1218" s="33"/>
    </row>
    <row r="1219" spans="1:21">
      <c r="A1219" s="33"/>
      <c r="B1219" s="33"/>
      <c r="C1219" s="33"/>
      <c r="D1219" s="33"/>
      <c r="E1219" s="33"/>
      <c r="F1219" s="33"/>
      <c r="G1219" s="33"/>
      <c r="P1219" s="33"/>
      <c r="Q1219" s="33"/>
      <c r="R1219" s="33"/>
      <c r="S1219" s="33"/>
      <c r="T1219" s="33"/>
      <c r="U1219" s="33"/>
    </row>
    <row r="1220" spans="1:21">
      <c r="A1220" s="33"/>
      <c r="B1220" s="33"/>
      <c r="C1220" s="33"/>
      <c r="D1220" s="33"/>
      <c r="E1220" s="33"/>
      <c r="F1220" s="33"/>
      <c r="G1220" s="33"/>
      <c r="P1220" s="33"/>
      <c r="Q1220" s="33"/>
      <c r="R1220" s="33"/>
      <c r="S1220" s="33"/>
      <c r="T1220" s="33"/>
      <c r="U1220" s="33"/>
    </row>
    <row r="1221" spans="1:21">
      <c r="A1221" s="33"/>
      <c r="B1221" s="33"/>
      <c r="C1221" s="33"/>
      <c r="D1221" s="33"/>
      <c r="E1221" s="33"/>
      <c r="F1221" s="33"/>
      <c r="G1221" s="33"/>
      <c r="P1221" s="33"/>
      <c r="Q1221" s="33"/>
      <c r="R1221" s="33"/>
      <c r="S1221" s="33"/>
      <c r="T1221" s="33"/>
      <c r="U1221" s="33"/>
    </row>
    <row r="1222" spans="1:21">
      <c r="A1222" s="33"/>
      <c r="B1222" s="33"/>
      <c r="C1222" s="33"/>
      <c r="D1222" s="33"/>
      <c r="E1222" s="33"/>
      <c r="F1222" s="33"/>
      <c r="G1222" s="33"/>
      <c r="P1222" s="33"/>
      <c r="Q1222" s="33"/>
      <c r="R1222" s="33"/>
      <c r="S1222" s="33"/>
      <c r="T1222" s="33"/>
      <c r="U1222" s="33"/>
    </row>
    <row r="1223" spans="1:21">
      <c r="A1223" s="33"/>
      <c r="B1223" s="33"/>
      <c r="C1223" s="33"/>
      <c r="D1223" s="33"/>
      <c r="E1223" s="33"/>
      <c r="F1223" s="33"/>
      <c r="G1223" s="33"/>
      <c r="P1223" s="33"/>
      <c r="Q1223" s="33"/>
      <c r="R1223" s="33"/>
      <c r="S1223" s="33"/>
      <c r="T1223" s="33"/>
      <c r="U1223" s="33"/>
    </row>
    <row r="1224" spans="1:21">
      <c r="A1224" s="33"/>
      <c r="B1224" s="33"/>
      <c r="C1224" s="33"/>
      <c r="D1224" s="33"/>
      <c r="E1224" s="33"/>
      <c r="F1224" s="33"/>
      <c r="G1224" s="33"/>
      <c r="P1224" s="33"/>
      <c r="Q1224" s="33"/>
      <c r="R1224" s="33"/>
      <c r="S1224" s="33"/>
      <c r="T1224" s="33"/>
      <c r="U1224" s="33"/>
    </row>
    <row r="1225" spans="1:21">
      <c r="A1225" s="33"/>
      <c r="B1225" s="33"/>
      <c r="C1225" s="33"/>
      <c r="D1225" s="33"/>
      <c r="E1225" s="33"/>
      <c r="F1225" s="33"/>
      <c r="G1225" s="33"/>
      <c r="P1225" s="33"/>
      <c r="Q1225" s="33"/>
      <c r="R1225" s="33"/>
      <c r="S1225" s="33"/>
      <c r="T1225" s="33"/>
      <c r="U1225" s="33"/>
    </row>
    <row r="1226" spans="1:21">
      <c r="A1226" s="33"/>
      <c r="B1226" s="33"/>
      <c r="C1226" s="33"/>
      <c r="D1226" s="33"/>
      <c r="E1226" s="33"/>
      <c r="F1226" s="33"/>
      <c r="G1226" s="33"/>
      <c r="P1226" s="33"/>
      <c r="Q1226" s="33"/>
      <c r="R1226" s="33"/>
      <c r="S1226" s="33"/>
      <c r="T1226" s="33"/>
      <c r="U1226" s="33"/>
    </row>
    <row r="1227" spans="1:21">
      <c r="A1227" s="33"/>
      <c r="B1227" s="33"/>
      <c r="C1227" s="33"/>
      <c r="D1227" s="33"/>
      <c r="E1227" s="33"/>
      <c r="F1227" s="33"/>
      <c r="G1227" s="33"/>
      <c r="P1227" s="33"/>
      <c r="Q1227" s="33"/>
      <c r="R1227" s="33"/>
      <c r="S1227" s="33"/>
      <c r="T1227" s="33"/>
      <c r="U1227" s="33"/>
    </row>
    <row r="1228" spans="1:21">
      <c r="A1228" s="33"/>
      <c r="B1228" s="33"/>
      <c r="C1228" s="33"/>
      <c r="D1228" s="33"/>
      <c r="E1228" s="33"/>
      <c r="F1228" s="33"/>
      <c r="G1228" s="33"/>
      <c r="P1228" s="33"/>
      <c r="Q1228" s="33"/>
      <c r="R1228" s="33"/>
      <c r="S1228" s="33"/>
      <c r="T1228" s="33"/>
      <c r="U1228" s="33"/>
    </row>
    <row r="1229" spans="1:21">
      <c r="A1229" s="33"/>
      <c r="B1229" s="33"/>
      <c r="C1229" s="33"/>
      <c r="D1229" s="33"/>
      <c r="E1229" s="33"/>
      <c r="F1229" s="33"/>
      <c r="G1229" s="33"/>
      <c r="P1229" s="33"/>
      <c r="Q1229" s="33"/>
      <c r="R1229" s="33"/>
      <c r="S1229" s="33"/>
      <c r="T1229" s="33"/>
      <c r="U1229" s="33"/>
    </row>
    <row r="1230" spans="1:21">
      <c r="A1230" s="33"/>
      <c r="B1230" s="33"/>
      <c r="C1230" s="33"/>
      <c r="D1230" s="33"/>
      <c r="E1230" s="33"/>
      <c r="F1230" s="33"/>
      <c r="G1230" s="33"/>
      <c r="P1230" s="33"/>
      <c r="Q1230" s="33"/>
      <c r="R1230" s="33"/>
      <c r="S1230" s="33"/>
      <c r="T1230" s="33"/>
      <c r="U1230" s="33"/>
    </row>
    <row r="1231" spans="1:21">
      <c r="A1231" s="33"/>
      <c r="B1231" s="33"/>
      <c r="C1231" s="33"/>
      <c r="D1231" s="33"/>
      <c r="E1231" s="33"/>
      <c r="F1231" s="33"/>
      <c r="G1231" s="33"/>
      <c r="P1231" s="33"/>
      <c r="Q1231" s="33"/>
      <c r="R1231" s="33"/>
      <c r="S1231" s="33"/>
      <c r="T1231" s="33"/>
      <c r="U1231" s="33"/>
    </row>
    <row r="1232" spans="1:21">
      <c r="A1232" s="33"/>
      <c r="B1232" s="33"/>
      <c r="C1232" s="33"/>
      <c r="D1232" s="33"/>
      <c r="E1232" s="33"/>
      <c r="F1232" s="33"/>
      <c r="G1232" s="33"/>
      <c r="P1232" s="33"/>
      <c r="Q1232" s="33"/>
      <c r="R1232" s="33"/>
      <c r="S1232" s="33"/>
      <c r="T1232" s="33"/>
      <c r="U1232" s="33"/>
    </row>
    <row r="1233" spans="1:21">
      <c r="A1233" s="33"/>
      <c r="B1233" s="33"/>
      <c r="C1233" s="33"/>
      <c r="D1233" s="33"/>
      <c r="E1233" s="33"/>
      <c r="F1233" s="33"/>
      <c r="G1233" s="33"/>
      <c r="P1233" s="33"/>
      <c r="Q1233" s="33"/>
      <c r="R1233" s="33"/>
      <c r="S1233" s="33"/>
      <c r="T1233" s="33"/>
      <c r="U1233" s="33"/>
    </row>
    <row r="1234" spans="1:21">
      <c r="A1234" s="33"/>
      <c r="B1234" s="33"/>
      <c r="C1234" s="33"/>
      <c r="D1234" s="33"/>
      <c r="E1234" s="33"/>
      <c r="F1234" s="33"/>
      <c r="G1234" s="33"/>
      <c r="P1234" s="33"/>
      <c r="Q1234" s="33"/>
      <c r="R1234" s="33"/>
      <c r="S1234" s="33"/>
      <c r="T1234" s="33"/>
      <c r="U1234" s="33"/>
    </row>
    <row r="1235" spans="1:21">
      <c r="A1235" s="33"/>
      <c r="B1235" s="33"/>
      <c r="C1235" s="33"/>
      <c r="D1235" s="33"/>
      <c r="E1235" s="33"/>
      <c r="F1235" s="33"/>
      <c r="G1235" s="33"/>
      <c r="P1235" s="33"/>
      <c r="Q1235" s="33"/>
      <c r="R1235" s="33"/>
      <c r="S1235" s="33"/>
      <c r="T1235" s="33"/>
      <c r="U1235" s="33"/>
    </row>
    <row r="1236" spans="1:21">
      <c r="A1236" s="33"/>
      <c r="B1236" s="33"/>
      <c r="C1236" s="33"/>
      <c r="D1236" s="33"/>
      <c r="E1236" s="33"/>
      <c r="F1236" s="33"/>
      <c r="G1236" s="33"/>
      <c r="P1236" s="33"/>
      <c r="Q1236" s="33"/>
      <c r="R1236" s="33"/>
      <c r="S1236" s="33"/>
      <c r="T1236" s="33"/>
      <c r="U1236" s="33"/>
    </row>
    <row r="1237" spans="1:21">
      <c r="A1237" s="33"/>
      <c r="B1237" s="33"/>
      <c r="C1237" s="33"/>
      <c r="D1237" s="33"/>
      <c r="E1237" s="33"/>
      <c r="F1237" s="33"/>
      <c r="G1237" s="33"/>
      <c r="P1237" s="33"/>
      <c r="Q1237" s="33"/>
      <c r="R1237" s="33"/>
      <c r="S1237" s="33"/>
      <c r="T1237" s="33"/>
      <c r="U1237" s="33"/>
    </row>
    <row r="1238" spans="1:21">
      <c r="A1238" s="33"/>
      <c r="B1238" s="33"/>
      <c r="C1238" s="33"/>
      <c r="D1238" s="33"/>
      <c r="E1238" s="33"/>
      <c r="F1238" s="33"/>
      <c r="G1238" s="33"/>
      <c r="P1238" s="33"/>
      <c r="Q1238" s="33"/>
      <c r="R1238" s="33"/>
      <c r="S1238" s="33"/>
      <c r="T1238" s="33"/>
      <c r="U1238" s="33"/>
    </row>
    <row r="1239" spans="1:21">
      <c r="A1239" s="33"/>
      <c r="B1239" s="33"/>
      <c r="C1239" s="33"/>
      <c r="D1239" s="33"/>
      <c r="E1239" s="33"/>
      <c r="F1239" s="33"/>
      <c r="G1239" s="33"/>
      <c r="P1239" s="33"/>
      <c r="Q1239" s="33"/>
      <c r="R1239" s="33"/>
      <c r="S1239" s="33"/>
      <c r="T1239" s="33"/>
      <c r="U1239" s="33"/>
    </row>
    <row r="1240" spans="1:21">
      <c r="A1240" s="33"/>
      <c r="B1240" s="33"/>
      <c r="C1240" s="33"/>
      <c r="D1240" s="33"/>
      <c r="E1240" s="33"/>
      <c r="F1240" s="33"/>
      <c r="G1240" s="33"/>
      <c r="P1240" s="33"/>
      <c r="Q1240" s="33"/>
      <c r="R1240" s="33"/>
      <c r="S1240" s="33"/>
      <c r="T1240" s="33"/>
      <c r="U1240" s="33"/>
    </row>
    <row r="1241" spans="1:21">
      <c r="A1241" s="33"/>
      <c r="B1241" s="33"/>
      <c r="C1241" s="33"/>
      <c r="D1241" s="33"/>
      <c r="E1241" s="33"/>
      <c r="F1241" s="33"/>
      <c r="G1241" s="33"/>
      <c r="P1241" s="33"/>
      <c r="Q1241" s="33"/>
      <c r="R1241" s="33"/>
      <c r="S1241" s="33"/>
      <c r="T1241" s="33"/>
      <c r="U1241" s="33"/>
    </row>
    <row r="1242" spans="1:21">
      <c r="A1242" s="33"/>
      <c r="B1242" s="33"/>
      <c r="C1242" s="33"/>
      <c r="D1242" s="33"/>
      <c r="E1242" s="33"/>
      <c r="F1242" s="33"/>
      <c r="G1242" s="33"/>
      <c r="P1242" s="33"/>
      <c r="Q1242" s="33"/>
      <c r="R1242" s="33"/>
      <c r="S1242" s="33"/>
      <c r="T1242" s="33"/>
      <c r="U1242" s="33"/>
    </row>
    <row r="1243" spans="1:21">
      <c r="A1243" s="33"/>
      <c r="B1243" s="33"/>
      <c r="C1243" s="33"/>
      <c r="D1243" s="33"/>
      <c r="E1243" s="33"/>
      <c r="F1243" s="33"/>
      <c r="G1243" s="33"/>
      <c r="P1243" s="33"/>
      <c r="Q1243" s="33"/>
      <c r="R1243" s="33"/>
      <c r="S1243" s="33"/>
      <c r="T1243" s="33"/>
      <c r="U1243" s="33"/>
    </row>
    <row r="1244" spans="1:21">
      <c r="A1244" s="33"/>
      <c r="B1244" s="33"/>
      <c r="C1244" s="33"/>
      <c r="D1244" s="33"/>
      <c r="E1244" s="33"/>
      <c r="F1244" s="33"/>
      <c r="G1244" s="33"/>
      <c r="P1244" s="33"/>
      <c r="Q1244" s="33"/>
      <c r="R1244" s="33"/>
      <c r="S1244" s="33"/>
      <c r="T1244" s="33"/>
      <c r="U1244" s="33"/>
    </row>
    <row r="1245" spans="1:21">
      <c r="A1245" s="33"/>
      <c r="B1245" s="33"/>
      <c r="C1245" s="33"/>
      <c r="D1245" s="33"/>
      <c r="E1245" s="33"/>
      <c r="F1245" s="33"/>
      <c r="G1245" s="33"/>
      <c r="P1245" s="33"/>
      <c r="Q1245" s="33"/>
      <c r="R1245" s="33"/>
      <c r="S1245" s="33"/>
      <c r="T1245" s="33"/>
      <c r="U1245" s="33"/>
    </row>
    <row r="1246" spans="1:21">
      <c r="A1246" s="33"/>
      <c r="B1246" s="33"/>
      <c r="C1246" s="33"/>
      <c r="D1246" s="33"/>
      <c r="E1246" s="33"/>
      <c r="F1246" s="33"/>
      <c r="G1246" s="33"/>
      <c r="P1246" s="33"/>
      <c r="Q1246" s="33"/>
      <c r="R1246" s="33"/>
      <c r="S1246" s="33"/>
      <c r="T1246" s="33"/>
      <c r="U1246" s="33"/>
    </row>
    <row r="1247" spans="1:21">
      <c r="A1247" s="33"/>
      <c r="B1247" s="33"/>
      <c r="C1247" s="33"/>
      <c r="D1247" s="33"/>
      <c r="E1247" s="33"/>
      <c r="F1247" s="33"/>
      <c r="G1247" s="33"/>
      <c r="P1247" s="33"/>
      <c r="Q1247" s="33"/>
      <c r="R1247" s="33"/>
      <c r="S1247" s="33"/>
      <c r="T1247" s="33"/>
      <c r="U1247" s="33"/>
    </row>
    <row r="1248" spans="1:21">
      <c r="A1248" s="33"/>
      <c r="B1248" s="33"/>
      <c r="C1248" s="33"/>
      <c r="D1248" s="33"/>
      <c r="E1248" s="33"/>
      <c r="F1248" s="33"/>
      <c r="G1248" s="33"/>
      <c r="P1248" s="33"/>
      <c r="Q1248" s="33"/>
      <c r="R1248" s="33"/>
      <c r="S1248" s="33"/>
      <c r="T1248" s="33"/>
      <c r="U1248" s="33"/>
    </row>
    <row r="1249" spans="1:21">
      <c r="A1249" s="33"/>
      <c r="B1249" s="33"/>
      <c r="C1249" s="33"/>
      <c r="D1249" s="33"/>
      <c r="E1249" s="33"/>
      <c r="F1249" s="33"/>
      <c r="G1249" s="33"/>
      <c r="P1249" s="33"/>
      <c r="Q1249" s="33"/>
      <c r="R1249" s="33"/>
      <c r="S1249" s="33"/>
      <c r="T1249" s="33"/>
      <c r="U1249" s="33"/>
    </row>
    <row r="1250" spans="1:21">
      <c r="A1250" s="33"/>
      <c r="B1250" s="33"/>
      <c r="C1250" s="33"/>
      <c r="D1250" s="33"/>
      <c r="E1250" s="33"/>
      <c r="F1250" s="33"/>
      <c r="G1250" s="33"/>
      <c r="P1250" s="33"/>
      <c r="Q1250" s="33"/>
      <c r="R1250" s="33"/>
      <c r="S1250" s="33"/>
      <c r="T1250" s="33"/>
      <c r="U1250" s="33"/>
    </row>
    <row r="1251" spans="1:21">
      <c r="A1251" s="33"/>
      <c r="B1251" s="33"/>
      <c r="C1251" s="33"/>
      <c r="D1251" s="33"/>
      <c r="E1251" s="33"/>
      <c r="F1251" s="33"/>
      <c r="G1251" s="33"/>
      <c r="P1251" s="33"/>
      <c r="Q1251" s="33"/>
      <c r="R1251" s="33"/>
      <c r="S1251" s="33"/>
      <c r="T1251" s="33"/>
      <c r="U1251" s="33"/>
    </row>
    <row r="1252" spans="1:21">
      <c r="A1252" s="33"/>
      <c r="B1252" s="33"/>
      <c r="C1252" s="33"/>
      <c r="D1252" s="33"/>
      <c r="E1252" s="33"/>
      <c r="F1252" s="33"/>
      <c r="G1252" s="33"/>
      <c r="P1252" s="33"/>
      <c r="Q1252" s="33"/>
      <c r="R1252" s="33"/>
      <c r="S1252" s="33"/>
      <c r="T1252" s="33"/>
      <c r="U1252" s="33"/>
    </row>
    <row r="1253" spans="1:21">
      <c r="A1253" s="33"/>
      <c r="B1253" s="33"/>
      <c r="C1253" s="33"/>
      <c r="D1253" s="33"/>
      <c r="E1253" s="33"/>
      <c r="F1253" s="33"/>
      <c r="G1253" s="33"/>
      <c r="P1253" s="33"/>
      <c r="Q1253" s="33"/>
      <c r="R1253" s="33"/>
      <c r="S1253" s="33"/>
      <c r="T1253" s="33"/>
      <c r="U1253" s="33"/>
    </row>
    <row r="1254" spans="1:21">
      <c r="A1254" s="33"/>
      <c r="B1254" s="33"/>
      <c r="C1254" s="33"/>
      <c r="D1254" s="33"/>
      <c r="E1254" s="33"/>
      <c r="F1254" s="33"/>
      <c r="G1254" s="33"/>
      <c r="P1254" s="33"/>
      <c r="Q1254" s="33"/>
      <c r="R1254" s="33"/>
      <c r="S1254" s="33"/>
      <c r="T1254" s="33"/>
      <c r="U1254" s="33"/>
    </row>
    <row r="1255" spans="1:21">
      <c r="A1255" s="33"/>
      <c r="B1255" s="33"/>
      <c r="C1255" s="33"/>
      <c r="D1255" s="33"/>
      <c r="E1255" s="33"/>
      <c r="F1255" s="33"/>
      <c r="G1255" s="33"/>
      <c r="P1255" s="33"/>
      <c r="Q1255" s="33"/>
      <c r="R1255" s="33"/>
      <c r="S1255" s="33"/>
      <c r="T1255" s="33"/>
      <c r="U1255" s="33"/>
    </row>
    <row r="1256" spans="1:21">
      <c r="A1256" s="33"/>
      <c r="B1256" s="33"/>
      <c r="C1256" s="33"/>
      <c r="D1256" s="33"/>
      <c r="E1256" s="33"/>
      <c r="F1256" s="33"/>
      <c r="G1256" s="33"/>
      <c r="P1256" s="33"/>
      <c r="Q1256" s="33"/>
      <c r="R1256" s="33"/>
      <c r="S1256" s="33"/>
      <c r="T1256" s="33"/>
      <c r="U1256" s="33"/>
    </row>
    <row r="1257" spans="1:21">
      <c r="A1257" s="33"/>
      <c r="B1257" s="33"/>
      <c r="C1257" s="33"/>
      <c r="D1257" s="33"/>
      <c r="E1257" s="33"/>
      <c r="F1257" s="33"/>
      <c r="G1257" s="33"/>
      <c r="P1257" s="33"/>
      <c r="Q1257" s="33"/>
      <c r="R1257" s="33"/>
      <c r="S1257" s="33"/>
      <c r="T1257" s="33"/>
      <c r="U1257" s="33"/>
    </row>
    <row r="1258" spans="1:21">
      <c r="A1258" s="33"/>
      <c r="B1258" s="33"/>
      <c r="C1258" s="33"/>
      <c r="D1258" s="33"/>
      <c r="E1258" s="33"/>
      <c r="F1258" s="33"/>
      <c r="G1258" s="33"/>
      <c r="P1258" s="33"/>
      <c r="Q1258" s="33"/>
      <c r="R1258" s="33"/>
      <c r="S1258" s="33"/>
      <c r="T1258" s="33"/>
      <c r="U1258" s="33"/>
    </row>
    <row r="1259" spans="1:21">
      <c r="A1259" s="33"/>
      <c r="B1259" s="33"/>
      <c r="C1259" s="33"/>
      <c r="D1259" s="33"/>
      <c r="E1259" s="33"/>
      <c r="F1259" s="33"/>
      <c r="G1259" s="33"/>
      <c r="P1259" s="33"/>
      <c r="Q1259" s="33"/>
      <c r="R1259" s="33"/>
      <c r="S1259" s="33"/>
      <c r="T1259" s="33"/>
      <c r="U1259" s="33"/>
    </row>
    <row r="1260" spans="1:21">
      <c r="A1260" s="33"/>
      <c r="B1260" s="33"/>
      <c r="C1260" s="33"/>
      <c r="D1260" s="33"/>
      <c r="E1260" s="33"/>
      <c r="F1260" s="33"/>
      <c r="G1260" s="33"/>
      <c r="P1260" s="33"/>
      <c r="Q1260" s="33"/>
      <c r="R1260" s="33"/>
      <c r="S1260" s="33"/>
      <c r="T1260" s="33"/>
      <c r="U1260" s="33"/>
    </row>
    <row r="1261" spans="1:21">
      <c r="A1261" s="33"/>
      <c r="B1261" s="33"/>
      <c r="C1261" s="33"/>
      <c r="D1261" s="33"/>
      <c r="E1261" s="33"/>
      <c r="F1261" s="33"/>
      <c r="G1261" s="33"/>
      <c r="P1261" s="33"/>
      <c r="Q1261" s="33"/>
      <c r="R1261" s="33"/>
      <c r="S1261" s="33"/>
      <c r="T1261" s="33"/>
      <c r="U1261" s="33"/>
    </row>
    <row r="1262" spans="1:21">
      <c r="A1262" s="33"/>
      <c r="B1262" s="33"/>
      <c r="C1262" s="33"/>
      <c r="D1262" s="33"/>
      <c r="E1262" s="33"/>
      <c r="F1262" s="33"/>
      <c r="G1262" s="33"/>
      <c r="P1262" s="33"/>
      <c r="Q1262" s="33"/>
      <c r="R1262" s="33"/>
      <c r="S1262" s="33"/>
      <c r="T1262" s="33"/>
      <c r="U1262" s="33"/>
    </row>
    <row r="1263" spans="1:21">
      <c r="A1263" s="33"/>
      <c r="B1263" s="33"/>
      <c r="C1263" s="33"/>
      <c r="D1263" s="33"/>
      <c r="E1263" s="33"/>
      <c r="F1263" s="33"/>
      <c r="G1263" s="33"/>
      <c r="P1263" s="33"/>
      <c r="Q1263" s="33"/>
      <c r="R1263" s="33"/>
      <c r="S1263" s="33"/>
      <c r="T1263" s="33"/>
      <c r="U1263" s="33"/>
    </row>
    <row r="1264" spans="1:21">
      <c r="A1264" s="33"/>
      <c r="B1264" s="33"/>
      <c r="C1264" s="33"/>
      <c r="D1264" s="33"/>
      <c r="E1264" s="33"/>
      <c r="F1264" s="33"/>
      <c r="G1264" s="33"/>
      <c r="P1264" s="33"/>
      <c r="Q1264" s="33"/>
      <c r="R1264" s="33"/>
      <c r="S1264" s="33"/>
      <c r="T1264" s="33"/>
      <c r="U1264" s="33"/>
    </row>
    <row r="1265" spans="1:21">
      <c r="A1265" s="33"/>
      <c r="B1265" s="33"/>
      <c r="C1265" s="33"/>
      <c r="D1265" s="33"/>
      <c r="E1265" s="33"/>
      <c r="F1265" s="33"/>
      <c r="G1265" s="33"/>
      <c r="P1265" s="33"/>
      <c r="Q1265" s="33"/>
      <c r="R1265" s="33"/>
      <c r="S1265" s="33"/>
      <c r="T1265" s="33"/>
      <c r="U1265" s="33"/>
    </row>
    <row r="1266" spans="1:21">
      <c r="A1266" s="33"/>
      <c r="B1266" s="33"/>
      <c r="C1266" s="33"/>
      <c r="D1266" s="33"/>
      <c r="E1266" s="33"/>
      <c r="F1266" s="33"/>
      <c r="G1266" s="33"/>
      <c r="P1266" s="33"/>
      <c r="Q1266" s="33"/>
      <c r="R1266" s="33"/>
      <c r="S1266" s="33"/>
      <c r="T1266" s="33"/>
      <c r="U1266" s="33"/>
    </row>
    <row r="1267" spans="1:21">
      <c r="A1267" s="33"/>
      <c r="B1267" s="33"/>
      <c r="C1267" s="33"/>
      <c r="D1267" s="33"/>
      <c r="E1267" s="33"/>
      <c r="F1267" s="33"/>
      <c r="G1267" s="33"/>
      <c r="P1267" s="33"/>
      <c r="Q1267" s="33"/>
      <c r="R1267" s="33"/>
      <c r="S1267" s="33"/>
      <c r="T1267" s="33"/>
      <c r="U1267" s="33"/>
    </row>
    <row r="1268" spans="1:21">
      <c r="A1268" s="33"/>
      <c r="B1268" s="33"/>
      <c r="C1268" s="33"/>
      <c r="D1268" s="33"/>
      <c r="E1268" s="33"/>
      <c r="F1268" s="33"/>
      <c r="G1268" s="33"/>
      <c r="P1268" s="33"/>
      <c r="Q1268" s="33"/>
      <c r="R1268" s="33"/>
      <c r="S1268" s="33"/>
      <c r="T1268" s="33"/>
      <c r="U1268" s="33"/>
    </row>
    <row r="1269" spans="1:21">
      <c r="A1269" s="33"/>
      <c r="B1269" s="33"/>
      <c r="C1269" s="33"/>
      <c r="D1269" s="33"/>
      <c r="E1269" s="33"/>
      <c r="F1269" s="33"/>
      <c r="G1269" s="33"/>
      <c r="P1269" s="33"/>
      <c r="Q1269" s="33"/>
      <c r="R1269" s="33"/>
      <c r="S1269" s="33"/>
      <c r="T1269" s="33"/>
      <c r="U1269" s="33"/>
    </row>
    <row r="1270" spans="1:21">
      <c r="A1270" s="33"/>
      <c r="B1270" s="33"/>
      <c r="C1270" s="33"/>
      <c r="D1270" s="33"/>
      <c r="E1270" s="33"/>
      <c r="F1270" s="33"/>
      <c r="G1270" s="33"/>
      <c r="P1270" s="33"/>
      <c r="Q1270" s="33"/>
      <c r="R1270" s="33"/>
      <c r="S1270" s="33"/>
      <c r="T1270" s="33"/>
      <c r="U1270" s="33"/>
    </row>
    <row r="1271" spans="1:21">
      <c r="A1271" s="33"/>
      <c r="B1271" s="33"/>
      <c r="C1271" s="33"/>
      <c r="D1271" s="33"/>
      <c r="E1271" s="33"/>
      <c r="F1271" s="33"/>
      <c r="G1271" s="33"/>
      <c r="P1271" s="33"/>
      <c r="Q1271" s="33"/>
      <c r="R1271" s="33"/>
      <c r="S1271" s="33"/>
      <c r="T1271" s="33"/>
      <c r="U1271" s="33"/>
    </row>
    <row r="1272" spans="1:21">
      <c r="A1272" s="33"/>
      <c r="B1272" s="33"/>
      <c r="C1272" s="33"/>
      <c r="D1272" s="33"/>
      <c r="E1272" s="33"/>
      <c r="F1272" s="33"/>
      <c r="G1272" s="33"/>
      <c r="P1272" s="33"/>
      <c r="Q1272" s="33"/>
      <c r="R1272" s="33"/>
      <c r="S1272" s="33"/>
      <c r="T1272" s="33"/>
      <c r="U1272" s="33"/>
    </row>
    <row r="1273" spans="1:21">
      <c r="A1273" s="33"/>
      <c r="B1273" s="33"/>
      <c r="C1273" s="33"/>
      <c r="D1273" s="33"/>
      <c r="E1273" s="33"/>
      <c r="F1273" s="33"/>
      <c r="G1273" s="33"/>
      <c r="P1273" s="33"/>
      <c r="Q1273" s="33"/>
      <c r="R1273" s="33"/>
      <c r="S1273" s="33"/>
      <c r="T1273" s="33"/>
      <c r="U1273" s="33"/>
    </row>
    <row r="1274" spans="1:21">
      <c r="A1274" s="33"/>
      <c r="B1274" s="33"/>
      <c r="C1274" s="33"/>
      <c r="D1274" s="33"/>
      <c r="E1274" s="33"/>
      <c r="F1274" s="33"/>
      <c r="G1274" s="33"/>
      <c r="P1274" s="33"/>
      <c r="Q1274" s="33"/>
      <c r="R1274" s="33"/>
      <c r="S1274" s="33"/>
      <c r="T1274" s="33"/>
      <c r="U1274" s="33"/>
    </row>
    <row r="1275" spans="1:21">
      <c r="A1275" s="33"/>
      <c r="B1275" s="33"/>
      <c r="C1275" s="33"/>
      <c r="D1275" s="33"/>
      <c r="E1275" s="33"/>
      <c r="F1275" s="33"/>
      <c r="G1275" s="33"/>
      <c r="P1275" s="33"/>
      <c r="Q1275" s="33"/>
      <c r="R1275" s="33"/>
      <c r="S1275" s="33"/>
      <c r="T1275" s="33"/>
      <c r="U1275" s="33"/>
    </row>
    <row r="1276" spans="1:21">
      <c r="A1276" s="33"/>
      <c r="B1276" s="33"/>
      <c r="C1276" s="33"/>
      <c r="D1276" s="33"/>
      <c r="E1276" s="33"/>
      <c r="F1276" s="33"/>
      <c r="G1276" s="33"/>
      <c r="P1276" s="33"/>
      <c r="Q1276" s="33"/>
      <c r="R1276" s="33"/>
      <c r="S1276" s="33"/>
      <c r="T1276" s="33"/>
      <c r="U1276" s="33"/>
    </row>
    <row r="1277" spans="1:21">
      <c r="A1277" s="33"/>
      <c r="B1277" s="33"/>
      <c r="C1277" s="33"/>
      <c r="D1277" s="33"/>
      <c r="E1277" s="33"/>
      <c r="F1277" s="33"/>
      <c r="G1277" s="33"/>
      <c r="P1277" s="33"/>
      <c r="Q1277" s="33"/>
      <c r="R1277" s="33"/>
      <c r="S1277" s="33"/>
      <c r="T1277" s="33"/>
      <c r="U1277" s="33"/>
    </row>
    <row r="1278" spans="1:21">
      <c r="A1278" s="33"/>
      <c r="B1278" s="33"/>
      <c r="C1278" s="33"/>
      <c r="D1278" s="33"/>
      <c r="E1278" s="33"/>
      <c r="F1278" s="33"/>
      <c r="G1278" s="33"/>
      <c r="P1278" s="33"/>
      <c r="Q1278" s="33"/>
      <c r="R1278" s="33"/>
      <c r="S1278" s="33"/>
      <c r="T1278" s="33"/>
      <c r="U1278" s="33"/>
    </row>
    <row r="1279" spans="1:21">
      <c r="A1279" s="33"/>
      <c r="B1279" s="33"/>
      <c r="C1279" s="33"/>
      <c r="D1279" s="33"/>
      <c r="E1279" s="33"/>
      <c r="F1279" s="33"/>
      <c r="G1279" s="33"/>
      <c r="P1279" s="33"/>
      <c r="Q1279" s="33"/>
      <c r="R1279" s="33"/>
      <c r="S1279" s="33"/>
      <c r="T1279" s="33"/>
      <c r="U1279" s="33"/>
    </row>
    <row r="1280" spans="1:21">
      <c r="A1280" s="33"/>
      <c r="B1280" s="33"/>
      <c r="C1280" s="33"/>
      <c r="D1280" s="33"/>
      <c r="E1280" s="33"/>
      <c r="F1280" s="33"/>
      <c r="G1280" s="33"/>
      <c r="P1280" s="33"/>
      <c r="Q1280" s="33"/>
      <c r="R1280" s="33"/>
      <c r="S1280" s="33"/>
      <c r="T1280" s="33"/>
      <c r="U1280" s="33"/>
    </row>
    <row r="1281" spans="1:21">
      <c r="A1281" s="33"/>
      <c r="B1281" s="33"/>
      <c r="C1281" s="33"/>
      <c r="D1281" s="33"/>
      <c r="E1281" s="33"/>
      <c r="F1281" s="33"/>
      <c r="G1281" s="33"/>
      <c r="P1281" s="33"/>
      <c r="Q1281" s="33"/>
      <c r="R1281" s="33"/>
      <c r="S1281" s="33"/>
      <c r="T1281" s="33"/>
      <c r="U1281" s="33"/>
    </row>
    <row r="1282" spans="1:21">
      <c r="A1282" s="33"/>
      <c r="B1282" s="33"/>
      <c r="C1282" s="33"/>
      <c r="D1282" s="33"/>
      <c r="E1282" s="33"/>
      <c r="F1282" s="33"/>
      <c r="G1282" s="33"/>
      <c r="P1282" s="33"/>
      <c r="Q1282" s="33"/>
      <c r="R1282" s="33"/>
      <c r="S1282" s="33"/>
      <c r="T1282" s="33"/>
      <c r="U1282" s="33"/>
    </row>
    <row r="1283" spans="1:21">
      <c r="A1283" s="33"/>
      <c r="B1283" s="33"/>
      <c r="C1283" s="33"/>
      <c r="D1283" s="33"/>
      <c r="E1283" s="33"/>
      <c r="F1283" s="33"/>
      <c r="G1283" s="33"/>
      <c r="P1283" s="33"/>
      <c r="Q1283" s="33"/>
      <c r="R1283" s="33"/>
      <c r="S1283" s="33"/>
      <c r="T1283" s="33"/>
      <c r="U1283" s="33"/>
    </row>
    <row r="1284" spans="1:21">
      <c r="A1284" s="33"/>
      <c r="B1284" s="33"/>
      <c r="C1284" s="33"/>
      <c r="D1284" s="33"/>
      <c r="E1284" s="33"/>
      <c r="F1284" s="33"/>
      <c r="G1284" s="33"/>
      <c r="P1284" s="33"/>
      <c r="Q1284" s="33"/>
      <c r="R1284" s="33"/>
      <c r="S1284" s="33"/>
      <c r="T1284" s="33"/>
      <c r="U1284" s="33"/>
    </row>
    <row r="1285" spans="1:21">
      <c r="A1285" s="33"/>
      <c r="B1285" s="33"/>
      <c r="C1285" s="33"/>
      <c r="D1285" s="33"/>
      <c r="E1285" s="33"/>
      <c r="F1285" s="33"/>
      <c r="G1285" s="33"/>
      <c r="P1285" s="33"/>
      <c r="Q1285" s="33"/>
      <c r="R1285" s="33"/>
      <c r="S1285" s="33"/>
      <c r="T1285" s="33"/>
      <c r="U1285" s="33"/>
    </row>
    <row r="1286" spans="1:21">
      <c r="A1286" s="33"/>
      <c r="B1286" s="33"/>
      <c r="C1286" s="33"/>
      <c r="D1286" s="33"/>
      <c r="E1286" s="33"/>
      <c r="F1286" s="33"/>
      <c r="G1286" s="33"/>
      <c r="P1286" s="33"/>
      <c r="Q1286" s="33"/>
      <c r="R1286" s="33"/>
      <c r="S1286" s="33"/>
      <c r="T1286" s="33"/>
      <c r="U1286" s="33"/>
    </row>
    <row r="1287" spans="1:21">
      <c r="A1287" s="33"/>
      <c r="B1287" s="33"/>
      <c r="C1287" s="33"/>
      <c r="D1287" s="33"/>
      <c r="E1287" s="33"/>
      <c r="F1287" s="33"/>
      <c r="G1287" s="33"/>
      <c r="P1287" s="33"/>
      <c r="Q1287" s="33"/>
      <c r="R1287" s="33"/>
      <c r="S1287" s="33"/>
      <c r="T1287" s="33"/>
      <c r="U1287" s="33"/>
    </row>
    <row r="1288" spans="1:21">
      <c r="A1288" s="33"/>
      <c r="B1288" s="33"/>
      <c r="C1288" s="33"/>
      <c r="D1288" s="33"/>
      <c r="E1288" s="33"/>
      <c r="F1288" s="33"/>
      <c r="G1288" s="33"/>
      <c r="P1288" s="33"/>
      <c r="Q1288" s="33"/>
      <c r="R1288" s="33"/>
      <c r="S1288" s="33"/>
      <c r="T1288" s="33"/>
      <c r="U1288" s="33"/>
    </row>
    <row r="1289" spans="1:21">
      <c r="A1289" s="33"/>
      <c r="B1289" s="33"/>
      <c r="C1289" s="33"/>
      <c r="D1289" s="33"/>
      <c r="E1289" s="33"/>
      <c r="F1289" s="33"/>
      <c r="G1289" s="33"/>
      <c r="P1289" s="33"/>
      <c r="Q1289" s="33"/>
      <c r="R1289" s="33"/>
      <c r="S1289" s="33"/>
      <c r="T1289" s="33"/>
      <c r="U1289" s="33"/>
    </row>
    <row r="1290" spans="1:21">
      <c r="A1290" s="33"/>
      <c r="B1290" s="33"/>
      <c r="C1290" s="33"/>
      <c r="D1290" s="33"/>
      <c r="E1290" s="33"/>
      <c r="F1290" s="33"/>
      <c r="G1290" s="33"/>
      <c r="P1290" s="33"/>
      <c r="Q1290" s="33"/>
      <c r="R1290" s="33"/>
      <c r="S1290" s="33"/>
      <c r="T1290" s="33"/>
      <c r="U1290" s="33"/>
    </row>
    <row r="1291" spans="1:21">
      <c r="A1291" s="33"/>
      <c r="B1291" s="33"/>
      <c r="C1291" s="33"/>
      <c r="D1291" s="33"/>
      <c r="E1291" s="33"/>
      <c r="F1291" s="33"/>
      <c r="G1291" s="33"/>
      <c r="P1291" s="33"/>
      <c r="Q1291" s="33"/>
      <c r="R1291" s="33"/>
      <c r="S1291" s="33"/>
      <c r="T1291" s="33"/>
      <c r="U1291" s="33"/>
    </row>
    <row r="1292" spans="1:21">
      <c r="A1292" s="33"/>
      <c r="B1292" s="33"/>
      <c r="C1292" s="33"/>
      <c r="D1292" s="33"/>
      <c r="E1292" s="33"/>
      <c r="F1292" s="33"/>
      <c r="G1292" s="33"/>
      <c r="P1292" s="33"/>
      <c r="Q1292" s="33"/>
      <c r="R1292" s="33"/>
      <c r="S1292" s="33"/>
      <c r="T1292" s="33"/>
      <c r="U1292" s="33"/>
    </row>
    <row r="1293" spans="1:21">
      <c r="A1293" s="33"/>
      <c r="B1293" s="33"/>
      <c r="C1293" s="33"/>
      <c r="D1293" s="33"/>
      <c r="E1293" s="33"/>
      <c r="F1293" s="33"/>
      <c r="G1293" s="33"/>
      <c r="P1293" s="33"/>
      <c r="Q1293" s="33"/>
      <c r="R1293" s="33"/>
      <c r="S1293" s="33"/>
      <c r="T1293" s="33"/>
      <c r="U1293" s="33"/>
    </row>
    <row r="1294" spans="1:21">
      <c r="A1294" s="33"/>
      <c r="B1294" s="33"/>
      <c r="C1294" s="33"/>
      <c r="D1294" s="33"/>
      <c r="E1294" s="33"/>
      <c r="F1294" s="33"/>
      <c r="G1294" s="33"/>
      <c r="P1294" s="33"/>
      <c r="Q1294" s="33"/>
      <c r="R1294" s="33"/>
      <c r="S1294" s="33"/>
      <c r="T1294" s="33"/>
      <c r="U1294" s="33"/>
    </row>
    <row r="1295" spans="1:21">
      <c r="A1295" s="33"/>
      <c r="B1295" s="33"/>
      <c r="C1295" s="33"/>
      <c r="D1295" s="33"/>
      <c r="E1295" s="33"/>
      <c r="F1295" s="33"/>
      <c r="G1295" s="33"/>
      <c r="P1295" s="33"/>
      <c r="Q1295" s="33"/>
      <c r="R1295" s="33"/>
      <c r="S1295" s="33"/>
      <c r="T1295" s="33"/>
      <c r="U1295" s="33"/>
    </row>
    <row r="1296" spans="1:21">
      <c r="A1296" s="33"/>
      <c r="B1296" s="33"/>
      <c r="C1296" s="33"/>
      <c r="D1296" s="33"/>
      <c r="E1296" s="33"/>
      <c r="F1296" s="33"/>
      <c r="G1296" s="33"/>
      <c r="P1296" s="33"/>
      <c r="Q1296" s="33"/>
      <c r="R1296" s="33"/>
      <c r="S1296" s="33"/>
      <c r="T1296" s="33"/>
      <c r="U1296" s="33"/>
    </row>
    <row r="1297" spans="1:21">
      <c r="A1297" s="33"/>
      <c r="B1297" s="33"/>
      <c r="C1297" s="33"/>
      <c r="D1297" s="33"/>
      <c r="E1297" s="33"/>
      <c r="F1297" s="33"/>
      <c r="G1297" s="33"/>
      <c r="P1297" s="33"/>
      <c r="Q1297" s="33"/>
      <c r="R1297" s="33"/>
      <c r="S1297" s="33"/>
      <c r="T1297" s="33"/>
      <c r="U1297" s="33"/>
    </row>
    <row r="1298" spans="1:21">
      <c r="A1298" s="33"/>
      <c r="B1298" s="33"/>
      <c r="C1298" s="33"/>
      <c r="D1298" s="33"/>
      <c r="E1298" s="33"/>
      <c r="F1298" s="33"/>
      <c r="G1298" s="33"/>
      <c r="P1298" s="33"/>
      <c r="Q1298" s="33"/>
      <c r="R1298" s="33"/>
      <c r="S1298" s="33"/>
      <c r="T1298" s="33"/>
      <c r="U1298" s="33"/>
    </row>
    <row r="1299" spans="1:21">
      <c r="A1299" s="33"/>
      <c r="B1299" s="33"/>
      <c r="C1299" s="33"/>
      <c r="D1299" s="33"/>
      <c r="E1299" s="33"/>
      <c r="F1299" s="33"/>
      <c r="G1299" s="33"/>
      <c r="P1299" s="33"/>
      <c r="Q1299" s="33"/>
      <c r="R1299" s="33"/>
      <c r="S1299" s="33"/>
      <c r="T1299" s="33"/>
      <c r="U1299" s="33"/>
    </row>
    <row r="1300" spans="1:21">
      <c r="A1300" s="33"/>
      <c r="B1300" s="33"/>
      <c r="C1300" s="33"/>
      <c r="D1300" s="33"/>
      <c r="E1300" s="33"/>
      <c r="F1300" s="33"/>
      <c r="G1300" s="33"/>
      <c r="P1300" s="33"/>
      <c r="Q1300" s="33"/>
      <c r="R1300" s="33"/>
      <c r="S1300" s="33"/>
      <c r="T1300" s="33"/>
      <c r="U1300" s="33"/>
    </row>
    <row r="1301" spans="1:21">
      <c r="A1301" s="33"/>
      <c r="B1301" s="33"/>
      <c r="C1301" s="33"/>
      <c r="D1301" s="33"/>
      <c r="E1301" s="33"/>
      <c r="F1301" s="33"/>
      <c r="G1301" s="33"/>
      <c r="P1301" s="33"/>
      <c r="Q1301" s="33"/>
      <c r="R1301" s="33"/>
      <c r="S1301" s="33"/>
      <c r="T1301" s="33"/>
      <c r="U1301" s="33"/>
    </row>
    <row r="1302" spans="1:21">
      <c r="A1302" s="33"/>
      <c r="B1302" s="33"/>
      <c r="C1302" s="33"/>
      <c r="D1302" s="33"/>
      <c r="E1302" s="33"/>
      <c r="F1302" s="33"/>
      <c r="G1302" s="33"/>
      <c r="H1302" s="33"/>
      <c r="I1302" s="33"/>
      <c r="J1302" s="33"/>
      <c r="K1302" s="33"/>
      <c r="L1302" s="33"/>
      <c r="M1302" s="33"/>
      <c r="N1302" s="33"/>
      <c r="O1302" s="33"/>
      <c r="P1302" s="33"/>
      <c r="Q1302" s="33"/>
      <c r="R1302" s="33"/>
      <c r="S1302" s="33"/>
      <c r="T1302" s="33"/>
      <c r="U1302" s="33"/>
    </row>
    <row r="1303" spans="1:21">
      <c r="A1303" s="33"/>
      <c r="B1303" s="33"/>
      <c r="C1303" s="33"/>
      <c r="D1303" s="33"/>
      <c r="E1303" s="33"/>
      <c r="F1303" s="33"/>
      <c r="G1303" s="33"/>
      <c r="H1303" s="33"/>
      <c r="I1303" s="33"/>
      <c r="J1303" s="33"/>
      <c r="K1303" s="33"/>
      <c r="L1303" s="33"/>
      <c r="M1303" s="33"/>
      <c r="N1303" s="33"/>
      <c r="O1303" s="33"/>
      <c r="P1303" s="33"/>
      <c r="Q1303" s="33"/>
      <c r="R1303" s="33"/>
      <c r="S1303" s="33"/>
      <c r="T1303" s="33"/>
      <c r="U1303" s="33"/>
    </row>
    <row r="1304" spans="1:21">
      <c r="A1304" s="33"/>
      <c r="B1304" s="33"/>
      <c r="C1304" s="33"/>
      <c r="D1304" s="33"/>
      <c r="E1304" s="33"/>
      <c r="F1304" s="33"/>
      <c r="G1304" s="33"/>
      <c r="H1304" s="33"/>
      <c r="I1304" s="33"/>
      <c r="J1304" s="33"/>
      <c r="K1304" s="33"/>
      <c r="L1304" s="33"/>
      <c r="M1304" s="33"/>
      <c r="N1304" s="33"/>
      <c r="O1304" s="33"/>
      <c r="P1304" s="33"/>
      <c r="Q1304" s="33"/>
      <c r="R1304" s="33"/>
      <c r="S1304" s="33"/>
      <c r="T1304" s="33"/>
      <c r="U1304" s="33"/>
    </row>
    <row r="1305" spans="1:21">
      <c r="A1305" s="33"/>
      <c r="B1305" s="33"/>
      <c r="C1305" s="33"/>
      <c r="D1305" s="33"/>
      <c r="E1305" s="33"/>
      <c r="F1305" s="33"/>
      <c r="G1305" s="33"/>
      <c r="H1305" s="33"/>
      <c r="I1305" s="33"/>
      <c r="J1305" s="33"/>
      <c r="K1305" s="33"/>
      <c r="L1305" s="33"/>
      <c r="M1305" s="33"/>
      <c r="N1305" s="33"/>
      <c r="O1305" s="33"/>
      <c r="P1305" s="33"/>
      <c r="Q1305" s="33"/>
      <c r="R1305" s="33"/>
      <c r="S1305" s="33"/>
      <c r="T1305" s="33"/>
      <c r="U1305" s="33"/>
    </row>
    <row r="1306" spans="1:21">
      <c r="A1306" s="33"/>
      <c r="B1306" s="33"/>
      <c r="C1306" s="33"/>
      <c r="D1306" s="33"/>
      <c r="E1306" s="33"/>
      <c r="F1306" s="33"/>
      <c r="G1306" s="33"/>
      <c r="H1306" s="33"/>
      <c r="I1306" s="33"/>
      <c r="J1306" s="33"/>
      <c r="K1306" s="33"/>
      <c r="L1306" s="33"/>
      <c r="M1306" s="33"/>
      <c r="N1306" s="33"/>
      <c r="O1306" s="33"/>
      <c r="P1306" s="33"/>
      <c r="Q1306" s="33"/>
      <c r="R1306" s="33"/>
      <c r="S1306" s="33"/>
      <c r="T1306" s="33"/>
      <c r="U1306" s="33"/>
    </row>
    <row r="1307" spans="1:21">
      <c r="A1307" s="33"/>
      <c r="B1307" s="33"/>
      <c r="C1307" s="33"/>
      <c r="D1307" s="33"/>
      <c r="E1307" s="33"/>
      <c r="F1307" s="33"/>
      <c r="G1307" s="33"/>
      <c r="H1307" s="33"/>
      <c r="I1307" s="33"/>
      <c r="J1307" s="33"/>
      <c r="K1307" s="33"/>
      <c r="L1307" s="33"/>
      <c r="M1307" s="33"/>
      <c r="N1307" s="33"/>
      <c r="O1307" s="33"/>
      <c r="P1307" s="33"/>
      <c r="Q1307" s="33"/>
      <c r="R1307" s="33"/>
      <c r="S1307" s="33"/>
      <c r="T1307" s="33"/>
      <c r="U1307" s="33"/>
    </row>
    <row r="1308" spans="1:21">
      <c r="A1308" s="33"/>
      <c r="B1308" s="33"/>
      <c r="C1308" s="33"/>
      <c r="D1308" s="33"/>
      <c r="E1308" s="33"/>
      <c r="F1308" s="33"/>
      <c r="G1308" s="33"/>
      <c r="H1308" s="33"/>
      <c r="I1308" s="33"/>
      <c r="J1308" s="33"/>
      <c r="K1308" s="33"/>
      <c r="L1308" s="33"/>
      <c r="M1308" s="33"/>
      <c r="N1308" s="33"/>
      <c r="O1308" s="33"/>
      <c r="P1308" s="33"/>
      <c r="Q1308" s="33"/>
      <c r="R1308" s="33"/>
      <c r="S1308" s="33"/>
      <c r="T1308" s="33"/>
      <c r="U1308" s="33"/>
    </row>
    <row r="1309" spans="1:21">
      <c r="A1309" s="33"/>
      <c r="B1309" s="33"/>
      <c r="C1309" s="33"/>
      <c r="D1309" s="33"/>
      <c r="E1309" s="33"/>
      <c r="F1309" s="33"/>
      <c r="G1309" s="33"/>
      <c r="H1309" s="33"/>
      <c r="I1309" s="33"/>
      <c r="J1309" s="33"/>
      <c r="K1309" s="33"/>
      <c r="L1309" s="33"/>
      <c r="M1309" s="33"/>
      <c r="N1309" s="33"/>
      <c r="O1309" s="33"/>
      <c r="P1309" s="33"/>
      <c r="Q1309" s="33"/>
      <c r="R1309" s="33"/>
      <c r="S1309" s="33"/>
      <c r="T1309" s="33"/>
      <c r="U1309" s="33"/>
    </row>
    <row r="1310" spans="1:21">
      <c r="A1310" s="33"/>
      <c r="B1310" s="33"/>
      <c r="C1310" s="33"/>
      <c r="D1310" s="33"/>
      <c r="E1310" s="33"/>
      <c r="F1310" s="33"/>
      <c r="G1310" s="33"/>
      <c r="H1310" s="33"/>
      <c r="I1310" s="33"/>
      <c r="J1310" s="33"/>
      <c r="K1310" s="33"/>
      <c r="L1310" s="33"/>
      <c r="M1310" s="33"/>
      <c r="N1310" s="33"/>
      <c r="O1310" s="33"/>
      <c r="P1310" s="33"/>
      <c r="Q1310" s="33"/>
      <c r="R1310" s="33"/>
      <c r="S1310" s="33"/>
      <c r="T1310" s="33"/>
      <c r="U1310" s="33"/>
    </row>
    <row r="1311" spans="1:21">
      <c r="A1311" s="33"/>
      <c r="B1311" s="33"/>
      <c r="C1311" s="33"/>
      <c r="D1311" s="33"/>
      <c r="E1311" s="33"/>
      <c r="F1311" s="33"/>
      <c r="G1311" s="33"/>
      <c r="H1311" s="33"/>
      <c r="I1311" s="33"/>
      <c r="J1311" s="33"/>
      <c r="K1311" s="33"/>
      <c r="L1311" s="33"/>
      <c r="M1311" s="33"/>
      <c r="N1311" s="33"/>
      <c r="O1311" s="33"/>
      <c r="P1311" s="33"/>
      <c r="Q1311" s="33"/>
      <c r="R1311" s="33"/>
      <c r="S1311" s="33"/>
      <c r="T1311" s="33"/>
      <c r="U1311" s="33"/>
    </row>
    <row r="1312" spans="1:21">
      <c r="A1312" s="33"/>
      <c r="B1312" s="33"/>
      <c r="C1312" s="33"/>
      <c r="D1312" s="33"/>
      <c r="E1312" s="33"/>
      <c r="F1312" s="33"/>
      <c r="G1312" s="33"/>
      <c r="H1312" s="33"/>
      <c r="I1312" s="33"/>
      <c r="J1312" s="33"/>
      <c r="K1312" s="33"/>
      <c r="L1312" s="33"/>
      <c r="M1312" s="33"/>
      <c r="N1312" s="33"/>
      <c r="O1312" s="33"/>
      <c r="P1312" s="33"/>
      <c r="Q1312" s="33"/>
      <c r="R1312" s="33"/>
      <c r="S1312" s="33"/>
      <c r="T1312" s="33"/>
      <c r="U1312" s="33"/>
    </row>
    <row r="1313" spans="1:21">
      <c r="A1313" s="33"/>
      <c r="B1313" s="33"/>
      <c r="C1313" s="33"/>
      <c r="D1313" s="33"/>
      <c r="E1313" s="33"/>
      <c r="F1313" s="33"/>
      <c r="G1313" s="33"/>
      <c r="H1313" s="33"/>
      <c r="I1313" s="33"/>
      <c r="J1313" s="33"/>
      <c r="K1313" s="33"/>
      <c r="L1313" s="33"/>
      <c r="M1313" s="33"/>
      <c r="N1313" s="33"/>
      <c r="O1313" s="33"/>
      <c r="P1313" s="33"/>
      <c r="Q1313" s="33"/>
      <c r="R1313" s="33"/>
      <c r="S1313" s="33"/>
      <c r="T1313" s="33"/>
      <c r="U1313" s="33"/>
    </row>
    <row r="1314" spans="1:21">
      <c r="A1314" s="33"/>
      <c r="B1314" s="33"/>
      <c r="C1314" s="33"/>
      <c r="D1314" s="33"/>
      <c r="E1314" s="33"/>
      <c r="F1314" s="33"/>
      <c r="G1314" s="33"/>
      <c r="H1314" s="33"/>
      <c r="I1314" s="33"/>
      <c r="J1314" s="33"/>
      <c r="K1314" s="33"/>
      <c r="L1314" s="33"/>
      <c r="M1314" s="33"/>
      <c r="N1314" s="33"/>
      <c r="O1314" s="33"/>
      <c r="P1314" s="33"/>
      <c r="Q1314" s="33"/>
      <c r="R1314" s="33"/>
      <c r="S1314" s="33"/>
      <c r="T1314" s="33"/>
      <c r="U1314" s="33"/>
    </row>
    <row r="1315" spans="1:21">
      <c r="A1315" s="33"/>
      <c r="B1315" s="33"/>
      <c r="C1315" s="33"/>
      <c r="D1315" s="33"/>
      <c r="E1315" s="33"/>
      <c r="F1315" s="33"/>
      <c r="G1315" s="33"/>
      <c r="H1315" s="33"/>
      <c r="I1315" s="33"/>
      <c r="J1315" s="33"/>
      <c r="K1315" s="33"/>
      <c r="L1315" s="33"/>
      <c r="M1315" s="33"/>
      <c r="N1315" s="33"/>
      <c r="O1315" s="33"/>
      <c r="P1315" s="33"/>
      <c r="Q1315" s="33"/>
      <c r="R1315" s="33"/>
      <c r="S1315" s="33"/>
      <c r="T1315" s="33"/>
      <c r="U1315" s="33"/>
    </row>
    <row r="1316" spans="1:21">
      <c r="A1316" s="33"/>
      <c r="B1316" s="33"/>
      <c r="C1316" s="33"/>
      <c r="D1316" s="33"/>
      <c r="E1316" s="33"/>
      <c r="F1316" s="33"/>
      <c r="G1316" s="33"/>
      <c r="H1316" s="33"/>
      <c r="I1316" s="33"/>
      <c r="J1316" s="33"/>
      <c r="K1316" s="33"/>
      <c r="L1316" s="33"/>
      <c r="M1316" s="33"/>
      <c r="N1316" s="33"/>
      <c r="O1316" s="33"/>
      <c r="P1316" s="33"/>
      <c r="Q1316" s="33"/>
      <c r="R1316" s="33"/>
      <c r="S1316" s="33"/>
      <c r="T1316" s="33"/>
      <c r="U1316" s="33"/>
    </row>
    <row r="1317" spans="1:21">
      <c r="A1317" s="33"/>
      <c r="B1317" s="33"/>
      <c r="C1317" s="33"/>
      <c r="D1317" s="33"/>
      <c r="E1317" s="33"/>
      <c r="F1317" s="33"/>
      <c r="G1317" s="33"/>
      <c r="H1317" s="33"/>
      <c r="I1317" s="33"/>
      <c r="J1317" s="33"/>
      <c r="K1317" s="33"/>
      <c r="L1317" s="33"/>
      <c r="M1317" s="33"/>
      <c r="N1317" s="33"/>
      <c r="O1317" s="33"/>
      <c r="P1317" s="33"/>
      <c r="Q1317" s="33"/>
      <c r="R1317" s="33"/>
      <c r="S1317" s="33"/>
      <c r="T1317" s="33"/>
      <c r="U1317" s="33"/>
    </row>
    <row r="1318" spans="1:21">
      <c r="A1318" s="33"/>
      <c r="B1318" s="33"/>
      <c r="C1318" s="33"/>
      <c r="D1318" s="33"/>
      <c r="E1318" s="33"/>
      <c r="F1318" s="33"/>
      <c r="G1318" s="33"/>
      <c r="H1318" s="33"/>
      <c r="I1318" s="33"/>
      <c r="J1318" s="33"/>
      <c r="K1318" s="33"/>
      <c r="L1318" s="33"/>
      <c r="M1318" s="33"/>
      <c r="N1318" s="33"/>
      <c r="O1318" s="33"/>
      <c r="P1318" s="33"/>
      <c r="Q1318" s="33"/>
      <c r="R1318" s="33"/>
      <c r="S1318" s="33"/>
      <c r="T1318" s="33"/>
      <c r="U1318" s="33"/>
    </row>
    <row r="1319" spans="1:21">
      <c r="A1319" s="33"/>
      <c r="B1319" s="33"/>
      <c r="C1319" s="33"/>
      <c r="D1319" s="33"/>
      <c r="E1319" s="33"/>
      <c r="F1319" s="33"/>
      <c r="G1319" s="33"/>
      <c r="H1319" s="33"/>
      <c r="I1319" s="33"/>
      <c r="J1319" s="33"/>
      <c r="K1319" s="33"/>
      <c r="L1319" s="33"/>
      <c r="M1319" s="33"/>
      <c r="N1319" s="33"/>
      <c r="O1319" s="33"/>
      <c r="P1319" s="33"/>
      <c r="Q1319" s="33"/>
      <c r="R1319" s="33"/>
      <c r="S1319" s="33"/>
      <c r="T1319" s="33"/>
      <c r="U1319" s="33"/>
    </row>
    <row r="1320" spans="1:21">
      <c r="A1320" s="33"/>
      <c r="B1320" s="33"/>
      <c r="C1320" s="33"/>
      <c r="D1320" s="33"/>
      <c r="E1320" s="33"/>
      <c r="F1320" s="33"/>
      <c r="G1320" s="33"/>
      <c r="H1320" s="33"/>
      <c r="I1320" s="33"/>
      <c r="J1320" s="33"/>
      <c r="K1320" s="33"/>
      <c r="L1320" s="33"/>
      <c r="M1320" s="33"/>
      <c r="N1320" s="33"/>
      <c r="O1320" s="33"/>
      <c r="P1320" s="33"/>
      <c r="Q1320" s="33"/>
      <c r="R1320" s="33"/>
      <c r="S1320" s="33"/>
      <c r="T1320" s="33"/>
      <c r="U1320" s="33"/>
    </row>
    <row r="1321" spans="1:21">
      <c r="A1321" s="33"/>
      <c r="B1321" s="33"/>
      <c r="C1321" s="33"/>
      <c r="D1321" s="33"/>
      <c r="E1321" s="33"/>
      <c r="F1321" s="33"/>
      <c r="G1321" s="33"/>
      <c r="H1321" s="33"/>
      <c r="I1321" s="33"/>
      <c r="J1321" s="33"/>
      <c r="K1321" s="33"/>
      <c r="L1321" s="33"/>
      <c r="M1321" s="33"/>
      <c r="N1321" s="33"/>
      <c r="O1321" s="33"/>
      <c r="P1321" s="33"/>
      <c r="Q1321" s="33"/>
      <c r="R1321" s="33"/>
      <c r="S1321" s="33"/>
      <c r="T1321" s="33"/>
      <c r="U1321" s="33"/>
    </row>
    <row r="1322" spans="1:21">
      <c r="A1322" s="33"/>
      <c r="B1322" s="33"/>
      <c r="C1322" s="33"/>
      <c r="D1322" s="33"/>
      <c r="E1322" s="33"/>
      <c r="F1322" s="33"/>
      <c r="G1322" s="33"/>
      <c r="H1322" s="33"/>
      <c r="I1322" s="33"/>
      <c r="J1322" s="33"/>
      <c r="K1322" s="33"/>
      <c r="L1322" s="33"/>
      <c r="M1322" s="33"/>
      <c r="N1322" s="33"/>
      <c r="O1322" s="33"/>
      <c r="P1322" s="33"/>
      <c r="Q1322" s="33"/>
      <c r="R1322" s="33"/>
      <c r="S1322" s="33"/>
      <c r="T1322" s="33"/>
      <c r="U1322" s="33"/>
    </row>
    <row r="1323" spans="1:21">
      <c r="A1323" s="33"/>
      <c r="B1323" s="33"/>
      <c r="C1323" s="33"/>
      <c r="D1323" s="33"/>
      <c r="E1323" s="33"/>
      <c r="F1323" s="33"/>
      <c r="G1323" s="33"/>
      <c r="H1323" s="33"/>
      <c r="I1323" s="33"/>
      <c r="J1323" s="33"/>
      <c r="K1323" s="33"/>
      <c r="L1323" s="33"/>
      <c r="M1323" s="33"/>
      <c r="N1323" s="33"/>
      <c r="O1323" s="33"/>
      <c r="P1323" s="33"/>
      <c r="Q1323" s="33"/>
      <c r="R1323" s="33"/>
      <c r="S1323" s="33"/>
      <c r="T1323" s="33"/>
      <c r="U1323" s="33"/>
    </row>
    <row r="1324" spans="1:21">
      <c r="A1324" s="33"/>
      <c r="B1324" s="33"/>
      <c r="C1324" s="33"/>
      <c r="D1324" s="33"/>
      <c r="E1324" s="33"/>
      <c r="F1324" s="33"/>
      <c r="G1324" s="33"/>
      <c r="H1324" s="33"/>
      <c r="I1324" s="33"/>
      <c r="J1324" s="33"/>
      <c r="K1324" s="33"/>
      <c r="L1324" s="33"/>
      <c r="M1324" s="33"/>
      <c r="N1324" s="33"/>
      <c r="O1324" s="33"/>
      <c r="P1324" s="33"/>
      <c r="Q1324" s="33"/>
      <c r="R1324" s="33"/>
      <c r="S1324" s="33"/>
      <c r="T1324" s="33"/>
      <c r="U1324" s="33"/>
    </row>
    <row r="1325" spans="1:21">
      <c r="A1325" s="33"/>
      <c r="B1325" s="33"/>
      <c r="C1325" s="33"/>
      <c r="D1325" s="33"/>
      <c r="E1325" s="33"/>
      <c r="F1325" s="33"/>
      <c r="G1325" s="33"/>
      <c r="H1325" s="33"/>
      <c r="I1325" s="33"/>
      <c r="J1325" s="33"/>
      <c r="K1325" s="33"/>
      <c r="L1325" s="33"/>
      <c r="M1325" s="33"/>
      <c r="N1325" s="33"/>
      <c r="O1325" s="33"/>
      <c r="P1325" s="33"/>
      <c r="Q1325" s="33"/>
      <c r="R1325" s="33"/>
      <c r="S1325" s="33"/>
      <c r="T1325" s="33"/>
      <c r="U1325" s="33"/>
    </row>
    <row r="1326" spans="1:21">
      <c r="A1326" s="33"/>
      <c r="B1326" s="33"/>
      <c r="C1326" s="33"/>
      <c r="D1326" s="33"/>
      <c r="E1326" s="33"/>
      <c r="F1326" s="33"/>
      <c r="G1326" s="33"/>
      <c r="H1326" s="33"/>
      <c r="I1326" s="33"/>
      <c r="J1326" s="33"/>
      <c r="K1326" s="33"/>
      <c r="L1326" s="33"/>
      <c r="M1326" s="33"/>
      <c r="N1326" s="33"/>
      <c r="O1326" s="33"/>
      <c r="P1326" s="33"/>
      <c r="Q1326" s="33"/>
      <c r="R1326" s="33"/>
      <c r="S1326" s="33"/>
      <c r="T1326" s="33"/>
      <c r="U1326" s="33"/>
    </row>
    <row r="1327" spans="1:21">
      <c r="A1327" s="33"/>
      <c r="B1327" s="33"/>
      <c r="C1327" s="33"/>
      <c r="D1327" s="33"/>
      <c r="E1327" s="33"/>
      <c r="F1327" s="33"/>
      <c r="G1327" s="33"/>
      <c r="H1327" s="33"/>
      <c r="I1327" s="33"/>
      <c r="J1327" s="33"/>
      <c r="K1327" s="33"/>
      <c r="L1327" s="33"/>
      <c r="M1327" s="33"/>
      <c r="N1327" s="33"/>
      <c r="O1327" s="33"/>
      <c r="P1327" s="33"/>
      <c r="Q1327" s="33"/>
      <c r="R1327" s="33"/>
      <c r="S1327" s="33"/>
      <c r="T1327" s="33"/>
      <c r="U1327" s="33"/>
    </row>
    <row r="1328" spans="1:21">
      <c r="A1328" s="33"/>
      <c r="B1328" s="33"/>
      <c r="C1328" s="33"/>
      <c r="D1328" s="33"/>
      <c r="E1328" s="33"/>
      <c r="F1328" s="33"/>
      <c r="G1328" s="33"/>
      <c r="H1328" s="33"/>
      <c r="I1328" s="33"/>
      <c r="J1328" s="33"/>
      <c r="K1328" s="33"/>
      <c r="L1328" s="33"/>
      <c r="M1328" s="33"/>
      <c r="N1328" s="33"/>
      <c r="O1328" s="33"/>
      <c r="P1328" s="33"/>
      <c r="Q1328" s="33"/>
      <c r="R1328" s="33"/>
      <c r="S1328" s="33"/>
      <c r="T1328" s="33"/>
      <c r="U1328" s="33"/>
    </row>
    <row r="1329" spans="1:21">
      <c r="A1329" s="33"/>
      <c r="B1329" s="33"/>
      <c r="C1329" s="33"/>
      <c r="D1329" s="33"/>
      <c r="E1329" s="33"/>
      <c r="F1329" s="33"/>
      <c r="G1329" s="33"/>
      <c r="H1329" s="33"/>
      <c r="I1329" s="33"/>
      <c r="J1329" s="33"/>
      <c r="K1329" s="33"/>
      <c r="L1329" s="33"/>
      <c r="M1329" s="33"/>
      <c r="N1329" s="33"/>
      <c r="O1329" s="33"/>
      <c r="P1329" s="33"/>
      <c r="Q1329" s="33"/>
      <c r="R1329" s="33"/>
      <c r="S1329" s="33"/>
      <c r="T1329" s="33"/>
      <c r="U1329" s="33"/>
    </row>
    <row r="1330" spans="1:21">
      <c r="A1330" s="33"/>
      <c r="B1330" s="33"/>
      <c r="C1330" s="33"/>
      <c r="D1330" s="33"/>
      <c r="E1330" s="33"/>
      <c r="F1330" s="33"/>
      <c r="G1330" s="33"/>
      <c r="H1330" s="33"/>
      <c r="I1330" s="33"/>
      <c r="J1330" s="33"/>
      <c r="K1330" s="33"/>
      <c r="L1330" s="33"/>
      <c r="M1330" s="33"/>
      <c r="N1330" s="33"/>
      <c r="O1330" s="33"/>
      <c r="P1330" s="33"/>
      <c r="Q1330" s="33"/>
      <c r="R1330" s="33"/>
      <c r="S1330" s="33"/>
      <c r="T1330" s="33"/>
      <c r="U1330" s="33"/>
    </row>
    <row r="1331" spans="1:21">
      <c r="A1331" s="33"/>
      <c r="B1331" s="33"/>
      <c r="C1331" s="33"/>
      <c r="D1331" s="33"/>
      <c r="E1331" s="33"/>
      <c r="F1331" s="33"/>
      <c r="G1331" s="33"/>
      <c r="H1331" s="33"/>
      <c r="I1331" s="33"/>
      <c r="J1331" s="33"/>
      <c r="K1331" s="33"/>
      <c r="L1331" s="33"/>
      <c r="M1331" s="33"/>
      <c r="N1331" s="33"/>
      <c r="O1331" s="33"/>
      <c r="P1331" s="33"/>
      <c r="Q1331" s="33"/>
      <c r="R1331" s="33"/>
      <c r="S1331" s="33"/>
      <c r="T1331" s="33"/>
      <c r="U1331" s="33"/>
    </row>
    <row r="1332" spans="1:21">
      <c r="A1332" s="33"/>
      <c r="B1332" s="33"/>
      <c r="C1332" s="33"/>
      <c r="D1332" s="33"/>
      <c r="E1332" s="33"/>
      <c r="F1332" s="33"/>
      <c r="G1332" s="33"/>
      <c r="H1332" s="33"/>
      <c r="I1332" s="33"/>
      <c r="J1332" s="33"/>
      <c r="K1332" s="33"/>
      <c r="L1332" s="33"/>
      <c r="M1332" s="33"/>
      <c r="N1332" s="33"/>
      <c r="O1332" s="33"/>
      <c r="P1332" s="33"/>
      <c r="Q1332" s="33"/>
      <c r="R1332" s="33"/>
      <c r="S1332" s="33"/>
      <c r="T1332" s="33"/>
      <c r="U1332" s="33"/>
    </row>
    <row r="1333" spans="1:21">
      <c r="A1333" s="33"/>
      <c r="B1333" s="33"/>
      <c r="C1333" s="33"/>
      <c r="D1333" s="33"/>
      <c r="E1333" s="33"/>
      <c r="F1333" s="33"/>
      <c r="G1333" s="33"/>
      <c r="H1333" s="33"/>
      <c r="I1333" s="33"/>
      <c r="J1333" s="33"/>
      <c r="K1333" s="33"/>
      <c r="L1333" s="33"/>
      <c r="M1333" s="33"/>
      <c r="N1333" s="33"/>
      <c r="O1333" s="33"/>
      <c r="P1333" s="33"/>
      <c r="Q1333" s="33"/>
      <c r="R1333" s="33"/>
      <c r="S1333" s="33"/>
      <c r="T1333" s="33"/>
      <c r="U1333" s="33"/>
    </row>
    <row r="1334" spans="1:21">
      <c r="A1334" s="33"/>
      <c r="B1334" s="33"/>
      <c r="C1334" s="33"/>
      <c r="D1334" s="33"/>
      <c r="E1334" s="33"/>
      <c r="F1334" s="33"/>
      <c r="G1334" s="33"/>
      <c r="H1334" s="33"/>
      <c r="I1334" s="33"/>
      <c r="J1334" s="33"/>
      <c r="K1334" s="33"/>
      <c r="L1334" s="33"/>
      <c r="M1334" s="33"/>
      <c r="N1334" s="33"/>
      <c r="O1334" s="33"/>
      <c r="P1334" s="33"/>
      <c r="Q1334" s="33"/>
      <c r="R1334" s="33"/>
      <c r="S1334" s="33"/>
      <c r="T1334" s="33"/>
      <c r="U1334" s="33"/>
    </row>
    <row r="1335" spans="1:21">
      <c r="A1335" s="33"/>
      <c r="B1335" s="33"/>
      <c r="C1335" s="33"/>
      <c r="D1335" s="33"/>
      <c r="E1335" s="33"/>
      <c r="F1335" s="33"/>
      <c r="G1335" s="33"/>
      <c r="H1335" s="33"/>
      <c r="I1335" s="33"/>
      <c r="J1335" s="33"/>
      <c r="K1335" s="33"/>
      <c r="L1335" s="33"/>
      <c r="M1335" s="33"/>
      <c r="N1335" s="33"/>
      <c r="O1335" s="33"/>
      <c r="P1335" s="33"/>
      <c r="Q1335" s="33"/>
      <c r="R1335" s="33"/>
      <c r="S1335" s="33"/>
      <c r="T1335" s="33"/>
      <c r="U1335" s="33"/>
    </row>
    <row r="1336" spans="1:21">
      <c r="A1336" s="33"/>
      <c r="B1336" s="33"/>
      <c r="C1336" s="33"/>
      <c r="D1336" s="33"/>
      <c r="E1336" s="33"/>
      <c r="F1336" s="33"/>
      <c r="G1336" s="33"/>
      <c r="H1336" s="33"/>
      <c r="I1336" s="33"/>
      <c r="J1336" s="33"/>
      <c r="K1336" s="33"/>
      <c r="L1336" s="33"/>
      <c r="M1336" s="33"/>
      <c r="N1336" s="33"/>
      <c r="O1336" s="33"/>
      <c r="P1336" s="33"/>
      <c r="Q1336" s="33"/>
      <c r="R1336" s="33"/>
      <c r="S1336" s="33"/>
      <c r="T1336" s="33"/>
      <c r="U1336" s="33"/>
    </row>
    <row r="1337" spans="1:21">
      <c r="A1337" s="33"/>
      <c r="B1337" s="33"/>
      <c r="C1337" s="33"/>
      <c r="D1337" s="33"/>
      <c r="E1337" s="33"/>
      <c r="F1337" s="33"/>
      <c r="G1337" s="33"/>
      <c r="H1337" s="33"/>
      <c r="I1337" s="33"/>
      <c r="J1337" s="33"/>
      <c r="K1337" s="33"/>
      <c r="L1337" s="33"/>
      <c r="M1337" s="33"/>
      <c r="N1337" s="33"/>
      <c r="O1337" s="33"/>
      <c r="P1337" s="33"/>
      <c r="Q1337" s="33"/>
      <c r="R1337" s="33"/>
      <c r="S1337" s="33"/>
      <c r="T1337" s="33"/>
      <c r="U1337" s="33"/>
    </row>
    <row r="1338" spans="1:21">
      <c r="A1338" s="33"/>
      <c r="B1338" s="33"/>
      <c r="C1338" s="33"/>
      <c r="D1338" s="33"/>
      <c r="E1338" s="33"/>
      <c r="F1338" s="33"/>
      <c r="G1338" s="33"/>
      <c r="H1338" s="33"/>
      <c r="I1338" s="33"/>
      <c r="J1338" s="33"/>
      <c r="K1338" s="33"/>
      <c r="L1338" s="33"/>
      <c r="M1338" s="33"/>
      <c r="N1338" s="33"/>
      <c r="O1338" s="33"/>
      <c r="P1338" s="33"/>
      <c r="Q1338" s="33"/>
      <c r="R1338" s="33"/>
      <c r="S1338" s="33"/>
      <c r="T1338" s="33"/>
      <c r="U1338" s="33"/>
    </row>
    <row r="1339" spans="1:21">
      <c r="A1339" s="33"/>
      <c r="B1339" s="33"/>
      <c r="C1339" s="33"/>
      <c r="D1339" s="33"/>
      <c r="E1339" s="33"/>
      <c r="F1339" s="33"/>
      <c r="G1339" s="33"/>
      <c r="H1339" s="33"/>
      <c r="I1339" s="33"/>
      <c r="J1339" s="33"/>
      <c r="K1339" s="33"/>
      <c r="L1339" s="33"/>
      <c r="M1339" s="33"/>
      <c r="N1339" s="33"/>
      <c r="O1339" s="33"/>
      <c r="P1339" s="33"/>
      <c r="Q1339" s="33"/>
      <c r="R1339" s="33"/>
      <c r="S1339" s="33"/>
      <c r="T1339" s="33"/>
      <c r="U1339" s="33"/>
    </row>
    <row r="1340" spans="1:21">
      <c r="A1340" s="33"/>
      <c r="B1340" s="33"/>
      <c r="C1340" s="33"/>
      <c r="D1340" s="33"/>
      <c r="E1340" s="33"/>
      <c r="F1340" s="33"/>
      <c r="G1340" s="33"/>
      <c r="H1340" s="33"/>
      <c r="I1340" s="33"/>
      <c r="J1340" s="33"/>
      <c r="K1340" s="33"/>
      <c r="L1340" s="33"/>
      <c r="M1340" s="33"/>
      <c r="N1340" s="33"/>
      <c r="O1340" s="33"/>
      <c r="P1340" s="33"/>
      <c r="Q1340" s="33"/>
      <c r="R1340" s="33"/>
      <c r="S1340" s="33"/>
      <c r="T1340" s="33"/>
      <c r="U1340" s="33"/>
    </row>
    <row r="1341" spans="1:21">
      <c r="A1341" s="33"/>
      <c r="B1341" s="33"/>
      <c r="C1341" s="33"/>
      <c r="D1341" s="33"/>
      <c r="E1341" s="33"/>
      <c r="F1341" s="33"/>
      <c r="G1341" s="33"/>
      <c r="H1341" s="33"/>
      <c r="I1341" s="33"/>
      <c r="J1341" s="33"/>
      <c r="K1341" s="33"/>
      <c r="L1341" s="33"/>
      <c r="M1341" s="33"/>
      <c r="N1341" s="33"/>
      <c r="O1341" s="33"/>
      <c r="P1341" s="33"/>
      <c r="Q1341" s="33"/>
      <c r="R1341" s="33"/>
      <c r="S1341" s="33"/>
      <c r="T1341" s="33"/>
      <c r="U1341" s="33"/>
    </row>
    <row r="1342" spans="1:21">
      <c r="A1342" s="33"/>
      <c r="B1342" s="33"/>
      <c r="C1342" s="33"/>
      <c r="D1342" s="33"/>
      <c r="E1342" s="33"/>
      <c r="F1342" s="33"/>
      <c r="G1342" s="33"/>
      <c r="H1342" s="33"/>
      <c r="I1342" s="33"/>
      <c r="J1342" s="33"/>
      <c r="K1342" s="33"/>
      <c r="L1342" s="33"/>
      <c r="M1342" s="33"/>
      <c r="N1342" s="33"/>
      <c r="O1342" s="33"/>
      <c r="P1342" s="33"/>
      <c r="Q1342" s="33"/>
      <c r="R1342" s="33"/>
      <c r="S1342" s="33"/>
      <c r="T1342" s="33"/>
      <c r="U1342" s="33"/>
    </row>
    <row r="1343" spans="1:21">
      <c r="A1343" s="33"/>
      <c r="B1343" s="33"/>
      <c r="C1343" s="33"/>
      <c r="D1343" s="33"/>
      <c r="E1343" s="33"/>
      <c r="F1343" s="33"/>
      <c r="G1343" s="33"/>
      <c r="H1343" s="33"/>
      <c r="I1343" s="33"/>
      <c r="J1343" s="33"/>
      <c r="K1343" s="33"/>
      <c r="L1343" s="33"/>
      <c r="M1343" s="33"/>
      <c r="N1343" s="33"/>
      <c r="O1343" s="33"/>
      <c r="P1343" s="33"/>
      <c r="Q1343" s="33"/>
      <c r="R1343" s="33"/>
      <c r="S1343" s="33"/>
      <c r="T1343" s="33"/>
      <c r="U1343" s="33"/>
    </row>
    <row r="1344" spans="1:21">
      <c r="A1344" s="33"/>
      <c r="B1344" s="33"/>
      <c r="C1344" s="33"/>
      <c r="D1344" s="33"/>
      <c r="E1344" s="33"/>
      <c r="F1344" s="33"/>
      <c r="G1344" s="33"/>
      <c r="H1344" s="33"/>
      <c r="I1344" s="33"/>
      <c r="J1344" s="33"/>
      <c r="K1344" s="33"/>
      <c r="L1344" s="33"/>
      <c r="M1344" s="33"/>
      <c r="N1344" s="33"/>
      <c r="O1344" s="33"/>
      <c r="P1344" s="33"/>
      <c r="Q1344" s="33"/>
      <c r="R1344" s="33"/>
      <c r="S1344" s="33"/>
      <c r="T1344" s="33"/>
      <c r="U1344" s="33"/>
    </row>
    <row r="1345" spans="1:21">
      <c r="A1345" s="33"/>
      <c r="B1345" s="33"/>
      <c r="C1345" s="33"/>
      <c r="D1345" s="33"/>
      <c r="E1345" s="33"/>
      <c r="F1345" s="33"/>
      <c r="G1345" s="33"/>
      <c r="H1345" s="33"/>
      <c r="I1345" s="33"/>
      <c r="J1345" s="33"/>
      <c r="K1345" s="33"/>
      <c r="L1345" s="33"/>
      <c r="M1345" s="33"/>
      <c r="N1345" s="33"/>
      <c r="O1345" s="33"/>
      <c r="P1345" s="33"/>
      <c r="Q1345" s="33"/>
      <c r="R1345" s="33"/>
      <c r="S1345" s="33"/>
      <c r="T1345" s="33"/>
      <c r="U1345" s="33"/>
    </row>
    <row r="1346" spans="1:21">
      <c r="A1346" s="33"/>
      <c r="B1346" s="33"/>
      <c r="C1346" s="33"/>
      <c r="D1346" s="33"/>
      <c r="E1346" s="33"/>
      <c r="F1346" s="33"/>
      <c r="G1346" s="33"/>
      <c r="H1346" s="33"/>
      <c r="I1346" s="33"/>
      <c r="J1346" s="33"/>
      <c r="K1346" s="33"/>
      <c r="L1346" s="33"/>
      <c r="M1346" s="33"/>
      <c r="N1346" s="33"/>
      <c r="O1346" s="33"/>
      <c r="P1346" s="33"/>
      <c r="Q1346" s="33"/>
      <c r="R1346" s="33"/>
      <c r="S1346" s="33"/>
      <c r="T1346" s="33"/>
      <c r="U1346" s="33"/>
    </row>
    <row r="1347" spans="1:21">
      <c r="A1347" s="33"/>
      <c r="B1347" s="33"/>
      <c r="C1347" s="33"/>
      <c r="D1347" s="33"/>
      <c r="E1347" s="33"/>
      <c r="F1347" s="33"/>
      <c r="G1347" s="33"/>
      <c r="H1347" s="33"/>
      <c r="I1347" s="33"/>
      <c r="J1347" s="33"/>
      <c r="K1347" s="33"/>
      <c r="L1347" s="33"/>
      <c r="M1347" s="33"/>
      <c r="N1347" s="33"/>
      <c r="O1347" s="33"/>
      <c r="P1347" s="33"/>
      <c r="Q1347" s="33"/>
      <c r="R1347" s="33"/>
      <c r="S1347" s="33"/>
      <c r="T1347" s="33"/>
      <c r="U1347" s="33"/>
    </row>
    <row r="1348" spans="1:21">
      <c r="A1348" s="33"/>
      <c r="B1348" s="33"/>
      <c r="C1348" s="33"/>
      <c r="D1348" s="33"/>
      <c r="E1348" s="33"/>
      <c r="F1348" s="33"/>
      <c r="G1348" s="33"/>
      <c r="H1348" s="33"/>
      <c r="I1348" s="33"/>
      <c r="J1348" s="33"/>
      <c r="K1348" s="33"/>
      <c r="L1348" s="33"/>
      <c r="M1348" s="33"/>
      <c r="N1348" s="33"/>
      <c r="O1348" s="33"/>
      <c r="P1348" s="33"/>
      <c r="Q1348" s="33"/>
      <c r="R1348" s="33"/>
      <c r="S1348" s="33"/>
      <c r="T1348" s="33"/>
      <c r="U1348" s="33"/>
    </row>
    <row r="1349" spans="1:21">
      <c r="A1349" s="33"/>
      <c r="B1349" s="33"/>
      <c r="C1349" s="33"/>
      <c r="D1349" s="33"/>
      <c r="E1349" s="33"/>
      <c r="F1349" s="33"/>
      <c r="G1349" s="33"/>
      <c r="H1349" s="33"/>
      <c r="I1349" s="33"/>
      <c r="J1349" s="33"/>
      <c r="K1349" s="33"/>
      <c r="L1349" s="33"/>
      <c r="M1349" s="33"/>
      <c r="N1349" s="33"/>
      <c r="O1349" s="33"/>
      <c r="P1349" s="33"/>
      <c r="Q1349" s="33"/>
      <c r="R1349" s="33"/>
      <c r="S1349" s="33"/>
      <c r="T1349" s="33"/>
      <c r="U1349" s="33"/>
    </row>
    <row r="1350" spans="1:21">
      <c r="A1350" s="33"/>
      <c r="B1350" s="33"/>
      <c r="C1350" s="33"/>
      <c r="D1350" s="33"/>
      <c r="E1350" s="33"/>
      <c r="F1350" s="33"/>
      <c r="G1350" s="33"/>
      <c r="H1350" s="33"/>
      <c r="I1350" s="33"/>
      <c r="J1350" s="33"/>
      <c r="K1350" s="33"/>
      <c r="L1350" s="33"/>
      <c r="M1350" s="33"/>
      <c r="N1350" s="33"/>
      <c r="O1350" s="33"/>
      <c r="P1350" s="33"/>
      <c r="Q1350" s="33"/>
      <c r="R1350" s="33"/>
      <c r="S1350" s="33"/>
      <c r="T1350" s="33"/>
      <c r="U1350" s="33"/>
    </row>
    <row r="1351" spans="1:21">
      <c r="A1351" s="33"/>
      <c r="B1351" s="33"/>
      <c r="C1351" s="33"/>
      <c r="D1351" s="33"/>
      <c r="E1351" s="33"/>
      <c r="F1351" s="33"/>
      <c r="G1351" s="33"/>
      <c r="H1351" s="33"/>
      <c r="I1351" s="33"/>
      <c r="J1351" s="33"/>
      <c r="K1351" s="33"/>
      <c r="L1351" s="33"/>
      <c r="M1351" s="33"/>
      <c r="N1351" s="33"/>
      <c r="O1351" s="33"/>
      <c r="P1351" s="33"/>
      <c r="Q1351" s="33"/>
      <c r="R1351" s="33"/>
      <c r="S1351" s="33"/>
      <c r="T1351" s="33"/>
      <c r="U1351" s="33"/>
    </row>
    <row r="1352" spans="1:21">
      <c r="A1352" s="33"/>
      <c r="B1352" s="33"/>
      <c r="C1352" s="33"/>
      <c r="D1352" s="33"/>
      <c r="E1352" s="33"/>
      <c r="F1352" s="33"/>
      <c r="G1352" s="33"/>
      <c r="H1352" s="33"/>
      <c r="I1352" s="33"/>
      <c r="J1352" s="33"/>
      <c r="K1352" s="33"/>
      <c r="L1352" s="33"/>
      <c r="M1352" s="33"/>
      <c r="N1352" s="33"/>
      <c r="O1352" s="33"/>
      <c r="P1352" s="33"/>
      <c r="Q1352" s="33"/>
      <c r="R1352" s="33"/>
      <c r="S1352" s="33"/>
      <c r="T1352" s="33"/>
      <c r="U1352" s="33"/>
    </row>
    <row r="1353" spans="1:21">
      <c r="A1353" s="33"/>
      <c r="B1353" s="33"/>
      <c r="C1353" s="33"/>
      <c r="D1353" s="33"/>
      <c r="E1353" s="33"/>
      <c r="F1353" s="33"/>
      <c r="G1353" s="33"/>
      <c r="H1353" s="33"/>
      <c r="I1353" s="33"/>
      <c r="J1353" s="33"/>
      <c r="K1353" s="33"/>
      <c r="L1353" s="33"/>
      <c r="M1353" s="33"/>
      <c r="N1353" s="33"/>
      <c r="O1353" s="33"/>
      <c r="P1353" s="33"/>
      <c r="Q1353" s="33"/>
      <c r="R1353" s="33"/>
      <c r="S1353" s="33"/>
      <c r="T1353" s="33"/>
      <c r="U1353" s="33"/>
    </row>
    <row r="1354" spans="1:21">
      <c r="A1354" s="33"/>
      <c r="B1354" s="33"/>
      <c r="C1354" s="33"/>
      <c r="D1354" s="33"/>
      <c r="E1354" s="33"/>
      <c r="F1354" s="33"/>
      <c r="G1354" s="33"/>
      <c r="H1354" s="33"/>
      <c r="I1354" s="33"/>
      <c r="J1354" s="33"/>
      <c r="K1354" s="33"/>
      <c r="L1354" s="33"/>
      <c r="M1354" s="33"/>
      <c r="N1354" s="33"/>
      <c r="O1354" s="33"/>
      <c r="P1354" s="33"/>
      <c r="Q1354" s="33"/>
      <c r="R1354" s="33"/>
      <c r="S1354" s="33"/>
      <c r="T1354" s="33"/>
      <c r="U1354" s="33"/>
    </row>
    <row r="1355" spans="1:21">
      <c r="A1355" s="33"/>
      <c r="B1355" s="33"/>
      <c r="C1355" s="33"/>
      <c r="D1355" s="33"/>
      <c r="E1355" s="33"/>
      <c r="F1355" s="33"/>
      <c r="G1355" s="33"/>
      <c r="H1355" s="33"/>
      <c r="I1355" s="33"/>
      <c r="J1355" s="33"/>
      <c r="K1355" s="33"/>
      <c r="L1355" s="33"/>
      <c r="M1355" s="33"/>
      <c r="N1355" s="33"/>
      <c r="O1355" s="33"/>
      <c r="P1355" s="33"/>
      <c r="Q1355" s="33"/>
      <c r="R1355" s="33"/>
      <c r="S1355" s="33"/>
      <c r="T1355" s="33"/>
      <c r="U1355" s="33"/>
    </row>
    <row r="1356" spans="1:21">
      <c r="A1356" s="33"/>
      <c r="B1356" s="33"/>
      <c r="C1356" s="33"/>
      <c r="D1356" s="33"/>
      <c r="E1356" s="33"/>
      <c r="F1356" s="33"/>
      <c r="G1356" s="33"/>
      <c r="H1356" s="33"/>
      <c r="I1356" s="33"/>
      <c r="J1356" s="33"/>
      <c r="K1356" s="33"/>
      <c r="L1356" s="33"/>
      <c r="M1356" s="33"/>
      <c r="N1356" s="33"/>
      <c r="O1356" s="33"/>
      <c r="P1356" s="33"/>
      <c r="Q1356" s="33"/>
      <c r="R1356" s="33"/>
      <c r="S1356" s="33"/>
      <c r="T1356" s="33"/>
      <c r="U1356" s="33"/>
    </row>
    <row r="1357" spans="1:21">
      <c r="A1357" s="33"/>
      <c r="B1357" s="33"/>
      <c r="C1357" s="33"/>
      <c r="D1357" s="33"/>
      <c r="E1357" s="33"/>
      <c r="F1357" s="33"/>
      <c r="G1357" s="33"/>
      <c r="H1357" s="33"/>
      <c r="I1357" s="33"/>
      <c r="J1357" s="33"/>
      <c r="K1357" s="33"/>
      <c r="L1357" s="33"/>
      <c r="M1357" s="33"/>
      <c r="N1357" s="33"/>
      <c r="O1357" s="33"/>
      <c r="P1357" s="33"/>
      <c r="Q1357" s="33"/>
      <c r="R1357" s="33"/>
      <c r="S1357" s="33"/>
      <c r="T1357" s="33"/>
      <c r="U1357" s="33"/>
    </row>
    <row r="1358" spans="1:21">
      <c r="A1358" s="33"/>
      <c r="B1358" s="33"/>
      <c r="C1358" s="33"/>
      <c r="D1358" s="33"/>
      <c r="E1358" s="33"/>
      <c r="F1358" s="33"/>
      <c r="G1358" s="33"/>
      <c r="H1358" s="33"/>
      <c r="I1358" s="33"/>
      <c r="J1358" s="33"/>
      <c r="K1358" s="33"/>
      <c r="L1358" s="33"/>
      <c r="M1358" s="33"/>
      <c r="N1358" s="33"/>
      <c r="O1358" s="33"/>
      <c r="P1358" s="33"/>
      <c r="Q1358" s="33"/>
      <c r="R1358" s="33"/>
      <c r="S1358" s="33"/>
      <c r="T1358" s="33"/>
      <c r="U1358" s="33"/>
    </row>
    <row r="1359" spans="1:21">
      <c r="A1359" s="33"/>
      <c r="B1359" s="33"/>
      <c r="C1359" s="33"/>
      <c r="D1359" s="33"/>
      <c r="E1359" s="33"/>
      <c r="F1359" s="33"/>
      <c r="G1359" s="33"/>
      <c r="H1359" s="33"/>
      <c r="I1359" s="33"/>
      <c r="J1359" s="33"/>
      <c r="K1359" s="33"/>
      <c r="L1359" s="33"/>
      <c r="M1359" s="33"/>
      <c r="N1359" s="33"/>
      <c r="O1359" s="33"/>
      <c r="P1359" s="33"/>
      <c r="Q1359" s="33"/>
      <c r="R1359" s="33"/>
      <c r="S1359" s="33"/>
      <c r="T1359" s="33"/>
      <c r="U1359" s="33"/>
    </row>
    <row r="1360" spans="1:21">
      <c r="A1360" s="33"/>
      <c r="B1360" s="33"/>
      <c r="C1360" s="33"/>
      <c r="D1360" s="33"/>
      <c r="E1360" s="33"/>
      <c r="F1360" s="33"/>
      <c r="G1360" s="33"/>
      <c r="H1360" s="33"/>
      <c r="I1360" s="33"/>
      <c r="J1360" s="33"/>
      <c r="K1360" s="33"/>
      <c r="L1360" s="33"/>
      <c r="M1360" s="33"/>
      <c r="N1360" s="33"/>
      <c r="O1360" s="33"/>
      <c r="P1360" s="33"/>
      <c r="Q1360" s="33"/>
      <c r="R1360" s="33"/>
      <c r="S1360" s="33"/>
      <c r="T1360" s="33"/>
      <c r="U1360" s="33"/>
    </row>
    <row r="1361" spans="1:21">
      <c r="A1361" s="33"/>
      <c r="B1361" s="33"/>
      <c r="C1361" s="33"/>
      <c r="D1361" s="33"/>
      <c r="E1361" s="33"/>
      <c r="F1361" s="33"/>
      <c r="G1361" s="33"/>
      <c r="H1361" s="33"/>
      <c r="I1361" s="33"/>
      <c r="J1361" s="33"/>
      <c r="K1361" s="33"/>
      <c r="L1361" s="33"/>
      <c r="M1361" s="33"/>
      <c r="N1361" s="33"/>
      <c r="O1361" s="33"/>
      <c r="P1361" s="33"/>
      <c r="Q1361" s="33"/>
      <c r="R1361" s="33"/>
      <c r="S1361" s="33"/>
      <c r="T1361" s="33"/>
      <c r="U1361" s="33"/>
    </row>
    <row r="1362" spans="1:21">
      <c r="A1362" s="33"/>
      <c r="B1362" s="33"/>
      <c r="C1362" s="33"/>
      <c r="D1362" s="33"/>
      <c r="E1362" s="33"/>
      <c r="F1362" s="33"/>
      <c r="G1362" s="33"/>
      <c r="H1362" s="33"/>
      <c r="I1362" s="33"/>
      <c r="J1362" s="33"/>
      <c r="K1362" s="33"/>
      <c r="L1362" s="33"/>
      <c r="M1362" s="33"/>
      <c r="N1362" s="33"/>
      <c r="O1362" s="33"/>
      <c r="P1362" s="33"/>
      <c r="Q1362" s="33"/>
      <c r="R1362" s="33"/>
      <c r="S1362" s="33"/>
      <c r="T1362" s="33"/>
      <c r="U1362" s="33"/>
    </row>
    <row r="1363" spans="1:21">
      <c r="A1363" s="33"/>
      <c r="B1363" s="33"/>
      <c r="C1363" s="33"/>
      <c r="D1363" s="33"/>
      <c r="E1363" s="33"/>
      <c r="F1363" s="33"/>
      <c r="G1363" s="33"/>
      <c r="H1363" s="33"/>
      <c r="I1363" s="33"/>
      <c r="J1363" s="33"/>
      <c r="K1363" s="33"/>
      <c r="L1363" s="33"/>
      <c r="M1363" s="33"/>
      <c r="N1363" s="33"/>
      <c r="O1363" s="33"/>
      <c r="P1363" s="33"/>
      <c r="Q1363" s="33"/>
      <c r="R1363" s="33"/>
      <c r="S1363" s="33"/>
      <c r="T1363" s="33"/>
      <c r="U1363" s="33"/>
    </row>
    <row r="1364" spans="1:21">
      <c r="A1364" s="33"/>
      <c r="B1364" s="33"/>
      <c r="C1364" s="33"/>
      <c r="D1364" s="33"/>
      <c r="E1364" s="33"/>
      <c r="F1364" s="33"/>
      <c r="G1364" s="33"/>
      <c r="H1364" s="33"/>
      <c r="I1364" s="33"/>
      <c r="J1364" s="33"/>
      <c r="K1364" s="33"/>
      <c r="L1364" s="33"/>
      <c r="M1364" s="33"/>
      <c r="N1364" s="33"/>
      <c r="O1364" s="33"/>
      <c r="P1364" s="33"/>
      <c r="Q1364" s="33"/>
      <c r="R1364" s="33"/>
      <c r="S1364" s="33"/>
      <c r="T1364" s="33"/>
      <c r="U1364" s="33"/>
    </row>
    <row r="1365" spans="1:21">
      <c r="A1365" s="33"/>
      <c r="B1365" s="33"/>
      <c r="C1365" s="33"/>
      <c r="D1365" s="33"/>
      <c r="E1365" s="33"/>
      <c r="F1365" s="33"/>
      <c r="G1365" s="33"/>
      <c r="H1365" s="33"/>
      <c r="I1365" s="33"/>
      <c r="J1365" s="33"/>
      <c r="K1365" s="33"/>
      <c r="L1365" s="33"/>
      <c r="M1365" s="33"/>
      <c r="N1365" s="33"/>
      <c r="O1365" s="33"/>
      <c r="P1365" s="33"/>
      <c r="Q1365" s="33"/>
      <c r="R1365" s="33"/>
      <c r="S1365" s="33"/>
      <c r="T1365" s="33"/>
      <c r="U1365" s="33"/>
    </row>
    <row r="1366" spans="1:21">
      <c r="A1366" s="33"/>
      <c r="B1366" s="33"/>
      <c r="C1366" s="33"/>
      <c r="D1366" s="33"/>
      <c r="E1366" s="33"/>
      <c r="F1366" s="33"/>
      <c r="G1366" s="33"/>
      <c r="H1366" s="33"/>
      <c r="I1366" s="33"/>
      <c r="J1366" s="33"/>
      <c r="K1366" s="33"/>
      <c r="L1366" s="33"/>
      <c r="M1366" s="33"/>
      <c r="N1366" s="33"/>
      <c r="O1366" s="33"/>
      <c r="P1366" s="33"/>
      <c r="Q1366" s="33"/>
      <c r="R1366" s="33"/>
      <c r="S1366" s="33"/>
      <c r="T1366" s="33"/>
      <c r="U1366" s="33"/>
    </row>
    <row r="1367" spans="1:21">
      <c r="A1367" s="33"/>
      <c r="B1367" s="33"/>
      <c r="C1367" s="33"/>
      <c r="D1367" s="33"/>
      <c r="E1367" s="33"/>
      <c r="F1367" s="33"/>
      <c r="G1367" s="33"/>
      <c r="H1367" s="33"/>
      <c r="I1367" s="33"/>
      <c r="J1367" s="33"/>
      <c r="K1367" s="33"/>
      <c r="L1367" s="33"/>
      <c r="M1367" s="33"/>
      <c r="N1367" s="33"/>
      <c r="O1367" s="33"/>
      <c r="P1367" s="33"/>
      <c r="Q1367" s="33"/>
      <c r="R1367" s="33"/>
      <c r="S1367" s="33"/>
      <c r="T1367" s="33"/>
      <c r="U1367" s="33"/>
    </row>
    <row r="1368" spans="1:21">
      <c r="A1368" s="33"/>
      <c r="B1368" s="33"/>
      <c r="C1368" s="33"/>
      <c r="D1368" s="33"/>
      <c r="E1368" s="33"/>
      <c r="F1368" s="33"/>
      <c r="G1368" s="33"/>
      <c r="H1368" s="33"/>
      <c r="I1368" s="33"/>
      <c r="J1368" s="33"/>
      <c r="K1368" s="33"/>
      <c r="L1368" s="33"/>
      <c r="M1368" s="33"/>
      <c r="N1368" s="33"/>
      <c r="O1368" s="33"/>
      <c r="P1368" s="33"/>
      <c r="Q1368" s="33"/>
      <c r="R1368" s="33"/>
      <c r="S1368" s="33"/>
      <c r="T1368" s="33"/>
      <c r="U1368" s="33"/>
    </row>
    <row r="1369" spans="1:21">
      <c r="A1369" s="33"/>
      <c r="B1369" s="33"/>
      <c r="C1369" s="33"/>
      <c r="D1369" s="33"/>
      <c r="E1369" s="33"/>
      <c r="F1369" s="33"/>
      <c r="G1369" s="33"/>
      <c r="H1369" s="33"/>
      <c r="I1369" s="33"/>
      <c r="J1369" s="33"/>
      <c r="K1369" s="33"/>
      <c r="L1369" s="33"/>
      <c r="M1369" s="33"/>
      <c r="N1369" s="33"/>
      <c r="O1369" s="33"/>
      <c r="P1369" s="33"/>
      <c r="Q1369" s="33"/>
      <c r="R1369" s="33"/>
      <c r="S1369" s="33"/>
      <c r="T1369" s="33"/>
      <c r="U1369" s="33"/>
    </row>
    <row r="1370" spans="1:21">
      <c r="A1370" s="33"/>
      <c r="B1370" s="33"/>
      <c r="C1370" s="33"/>
      <c r="D1370" s="33"/>
      <c r="E1370" s="33"/>
      <c r="F1370" s="33"/>
      <c r="G1370" s="33"/>
      <c r="H1370" s="33"/>
      <c r="I1370" s="33"/>
      <c r="J1370" s="33"/>
      <c r="K1370" s="33"/>
      <c r="L1370" s="33"/>
      <c r="M1370" s="33"/>
      <c r="N1370" s="33"/>
      <c r="O1370" s="33"/>
      <c r="P1370" s="33"/>
      <c r="Q1370" s="33"/>
      <c r="R1370" s="33"/>
      <c r="S1370" s="33"/>
      <c r="T1370" s="33"/>
      <c r="U1370" s="33"/>
    </row>
    <row r="1371" spans="1:21">
      <c r="A1371" s="33"/>
      <c r="B1371" s="33"/>
      <c r="C1371" s="33"/>
      <c r="D1371" s="33"/>
      <c r="E1371" s="33"/>
      <c r="F1371" s="33"/>
      <c r="G1371" s="33"/>
      <c r="H1371" s="33"/>
      <c r="I1371" s="33"/>
      <c r="J1371" s="33"/>
      <c r="K1371" s="33"/>
      <c r="L1371" s="33"/>
      <c r="M1371" s="33"/>
      <c r="N1371" s="33"/>
      <c r="O1371" s="33"/>
      <c r="P1371" s="33"/>
      <c r="Q1371" s="33"/>
      <c r="R1371" s="33"/>
      <c r="S1371" s="33"/>
      <c r="T1371" s="33"/>
      <c r="U1371" s="33"/>
    </row>
    <row r="1372" spans="1:21">
      <c r="A1372" s="33"/>
      <c r="B1372" s="33"/>
      <c r="C1372" s="33"/>
      <c r="D1372" s="33"/>
      <c r="E1372" s="33"/>
      <c r="F1372" s="33"/>
      <c r="G1372" s="33"/>
      <c r="H1372" s="33"/>
      <c r="I1372" s="33"/>
      <c r="J1372" s="33"/>
      <c r="K1372" s="33"/>
      <c r="L1372" s="33"/>
      <c r="M1372" s="33"/>
      <c r="N1372" s="33"/>
      <c r="O1372" s="33"/>
      <c r="P1372" s="33"/>
      <c r="Q1372" s="33"/>
      <c r="R1372" s="33"/>
      <c r="S1372" s="33"/>
      <c r="T1372" s="33"/>
      <c r="U1372" s="33"/>
    </row>
    <row r="1373" spans="1:21">
      <c r="A1373" s="33"/>
      <c r="B1373" s="33"/>
      <c r="C1373" s="33"/>
      <c r="D1373" s="33"/>
      <c r="E1373" s="33"/>
      <c r="F1373" s="33"/>
      <c r="G1373" s="33"/>
      <c r="H1373" s="33"/>
      <c r="I1373" s="33"/>
      <c r="J1373" s="33"/>
      <c r="K1373" s="33"/>
      <c r="L1373" s="33"/>
      <c r="M1373" s="33"/>
      <c r="N1373" s="33"/>
      <c r="O1373" s="33"/>
      <c r="P1373" s="33"/>
      <c r="Q1373" s="33"/>
      <c r="R1373" s="33"/>
      <c r="S1373" s="33"/>
      <c r="T1373" s="33"/>
      <c r="U1373" s="33"/>
    </row>
    <row r="1374" spans="1:21">
      <c r="A1374" s="33"/>
      <c r="B1374" s="33"/>
      <c r="C1374" s="33"/>
      <c r="D1374" s="33"/>
      <c r="E1374" s="33"/>
      <c r="F1374" s="33"/>
      <c r="G1374" s="33"/>
      <c r="H1374" s="33"/>
      <c r="I1374" s="33"/>
      <c r="J1374" s="33"/>
      <c r="K1374" s="33"/>
      <c r="L1374" s="33"/>
      <c r="M1374" s="33"/>
      <c r="N1374" s="33"/>
      <c r="O1374" s="33"/>
      <c r="P1374" s="33"/>
      <c r="Q1374" s="33"/>
      <c r="R1374" s="33"/>
      <c r="S1374" s="33"/>
      <c r="T1374" s="33"/>
      <c r="U1374" s="33"/>
    </row>
    <row r="1375" spans="1:21">
      <c r="A1375" s="33"/>
      <c r="B1375" s="33"/>
      <c r="C1375" s="33"/>
      <c r="D1375" s="33"/>
      <c r="E1375" s="33"/>
      <c r="F1375" s="33"/>
      <c r="G1375" s="33"/>
      <c r="H1375" s="33"/>
      <c r="I1375" s="33"/>
      <c r="J1375" s="33"/>
      <c r="K1375" s="33"/>
      <c r="L1375" s="33"/>
      <c r="M1375" s="33"/>
      <c r="N1375" s="33"/>
      <c r="O1375" s="33"/>
      <c r="P1375" s="33"/>
      <c r="Q1375" s="33"/>
      <c r="R1375" s="33"/>
      <c r="S1375" s="33"/>
      <c r="T1375" s="33"/>
      <c r="U1375" s="33"/>
    </row>
    <row r="1376" spans="1:21">
      <c r="A1376" s="33"/>
      <c r="B1376" s="33"/>
      <c r="C1376" s="33"/>
      <c r="D1376" s="33"/>
      <c r="E1376" s="33"/>
      <c r="F1376" s="33"/>
      <c r="G1376" s="33"/>
      <c r="H1376" s="33"/>
      <c r="I1376" s="33"/>
      <c r="J1376" s="33"/>
      <c r="K1376" s="33"/>
      <c r="L1376" s="33"/>
      <c r="M1376" s="33"/>
      <c r="N1376" s="33"/>
      <c r="O1376" s="33"/>
      <c r="P1376" s="33"/>
      <c r="Q1376" s="33"/>
      <c r="R1376" s="33"/>
      <c r="S1376" s="33"/>
      <c r="T1376" s="33"/>
      <c r="U1376" s="33"/>
    </row>
    <row r="1377" spans="1:21">
      <c r="A1377" s="33"/>
      <c r="B1377" s="33"/>
      <c r="C1377" s="33"/>
      <c r="D1377" s="33"/>
      <c r="E1377" s="33"/>
      <c r="F1377" s="33"/>
      <c r="G1377" s="33"/>
      <c r="H1377" s="33"/>
      <c r="I1377" s="33"/>
      <c r="J1377" s="33"/>
      <c r="K1377" s="33"/>
      <c r="L1377" s="33"/>
      <c r="M1377" s="33"/>
      <c r="N1377" s="33"/>
      <c r="O1377" s="33"/>
      <c r="P1377" s="33"/>
      <c r="Q1377" s="33"/>
      <c r="R1377" s="33"/>
      <c r="S1377" s="33"/>
      <c r="T1377" s="33"/>
      <c r="U1377" s="33"/>
    </row>
    <row r="1378" spans="1:21">
      <c r="A1378" s="33"/>
      <c r="B1378" s="33"/>
      <c r="C1378" s="33"/>
      <c r="D1378" s="33"/>
      <c r="E1378" s="33"/>
      <c r="F1378" s="33"/>
      <c r="G1378" s="33"/>
      <c r="H1378" s="33"/>
      <c r="I1378" s="33"/>
      <c r="J1378" s="33"/>
      <c r="K1378" s="33"/>
      <c r="L1378" s="33"/>
      <c r="M1378" s="33"/>
      <c r="N1378" s="33"/>
      <c r="O1378" s="33"/>
      <c r="P1378" s="33"/>
      <c r="Q1378" s="33"/>
      <c r="R1378" s="33"/>
      <c r="S1378" s="33"/>
      <c r="T1378" s="33"/>
      <c r="U1378" s="33"/>
    </row>
    <row r="1379" spans="1:21">
      <c r="A1379" s="33"/>
      <c r="B1379" s="33"/>
      <c r="C1379" s="33"/>
      <c r="D1379" s="33"/>
      <c r="E1379" s="33"/>
      <c r="F1379" s="33"/>
      <c r="G1379" s="33"/>
      <c r="H1379" s="33"/>
      <c r="I1379" s="33"/>
      <c r="J1379" s="33"/>
      <c r="K1379" s="33"/>
      <c r="L1379" s="33"/>
      <c r="M1379" s="33"/>
      <c r="N1379" s="33"/>
      <c r="O1379" s="33"/>
      <c r="P1379" s="33"/>
      <c r="Q1379" s="33"/>
      <c r="R1379" s="33"/>
      <c r="S1379" s="33"/>
      <c r="T1379" s="33"/>
      <c r="U1379" s="33"/>
    </row>
    <row r="1380" spans="1:21">
      <c r="A1380" s="33"/>
      <c r="B1380" s="33"/>
      <c r="C1380" s="33"/>
      <c r="D1380" s="33"/>
      <c r="E1380" s="33"/>
      <c r="F1380" s="33"/>
      <c r="G1380" s="33"/>
      <c r="H1380" s="33"/>
      <c r="I1380" s="33"/>
      <c r="J1380" s="33"/>
      <c r="K1380" s="33"/>
      <c r="L1380" s="33"/>
      <c r="M1380" s="33"/>
      <c r="N1380" s="33"/>
      <c r="O1380" s="33"/>
      <c r="P1380" s="33"/>
      <c r="Q1380" s="33"/>
      <c r="R1380" s="33"/>
      <c r="S1380" s="33"/>
      <c r="T1380" s="33"/>
      <c r="U1380" s="33"/>
    </row>
    <row r="1381" spans="1:21">
      <c r="A1381" s="33"/>
      <c r="B1381" s="33"/>
      <c r="C1381" s="33"/>
      <c r="D1381" s="33"/>
      <c r="E1381" s="33"/>
      <c r="F1381" s="33"/>
      <c r="G1381" s="33"/>
      <c r="H1381" s="33"/>
      <c r="I1381" s="33"/>
      <c r="J1381" s="33"/>
      <c r="K1381" s="33"/>
      <c r="L1381" s="33"/>
      <c r="M1381" s="33"/>
      <c r="N1381" s="33"/>
      <c r="O1381" s="33"/>
      <c r="P1381" s="33"/>
      <c r="Q1381" s="33"/>
      <c r="R1381" s="33"/>
      <c r="S1381" s="33"/>
      <c r="T1381" s="33"/>
      <c r="U1381" s="33"/>
    </row>
    <row r="1382" spans="1:21">
      <c r="A1382" s="33"/>
      <c r="B1382" s="33"/>
      <c r="C1382" s="33"/>
      <c r="D1382" s="33"/>
      <c r="E1382" s="33"/>
      <c r="F1382" s="33"/>
      <c r="G1382" s="33"/>
      <c r="H1382" s="33"/>
      <c r="I1382" s="33"/>
      <c r="J1382" s="33"/>
      <c r="K1382" s="33"/>
      <c r="L1382" s="33"/>
      <c r="M1382" s="33"/>
      <c r="N1382" s="33"/>
      <c r="O1382" s="33"/>
      <c r="P1382" s="33"/>
      <c r="Q1382" s="33"/>
      <c r="R1382" s="33"/>
      <c r="S1382" s="33"/>
      <c r="T1382" s="33"/>
      <c r="U1382" s="33"/>
    </row>
    <row r="1383" spans="1:21">
      <c r="A1383" s="33"/>
      <c r="B1383" s="33"/>
      <c r="C1383" s="33"/>
      <c r="D1383" s="33"/>
      <c r="E1383" s="33"/>
      <c r="F1383" s="33"/>
      <c r="G1383" s="33"/>
      <c r="H1383" s="33"/>
      <c r="I1383" s="33"/>
      <c r="J1383" s="33"/>
      <c r="K1383" s="33"/>
      <c r="L1383" s="33"/>
      <c r="M1383" s="33"/>
      <c r="N1383" s="33"/>
      <c r="O1383" s="33"/>
      <c r="P1383" s="33"/>
      <c r="Q1383" s="33"/>
      <c r="R1383" s="33"/>
      <c r="S1383" s="33"/>
      <c r="T1383" s="33"/>
      <c r="U1383" s="33"/>
    </row>
    <row r="1384" spans="1:21">
      <c r="A1384" s="33"/>
      <c r="B1384" s="33"/>
      <c r="C1384" s="33"/>
      <c r="D1384" s="33"/>
      <c r="E1384" s="33"/>
      <c r="F1384" s="33"/>
      <c r="G1384" s="33"/>
      <c r="H1384" s="33"/>
      <c r="I1384" s="33"/>
      <c r="J1384" s="33"/>
      <c r="K1384" s="33"/>
      <c r="L1384" s="33"/>
      <c r="M1384" s="33"/>
      <c r="N1384" s="33"/>
      <c r="O1384" s="33"/>
      <c r="P1384" s="33"/>
      <c r="Q1384" s="33"/>
      <c r="R1384" s="33"/>
      <c r="S1384" s="33"/>
      <c r="T1384" s="33"/>
      <c r="U1384" s="33"/>
    </row>
    <row r="1385" spans="1:21">
      <c r="A1385" s="33"/>
      <c r="B1385" s="33"/>
      <c r="C1385" s="33"/>
      <c r="D1385" s="33"/>
      <c r="E1385" s="33"/>
      <c r="F1385" s="33"/>
      <c r="G1385" s="33"/>
      <c r="H1385" s="33"/>
      <c r="I1385" s="33"/>
      <c r="J1385" s="33"/>
      <c r="K1385" s="33"/>
      <c r="L1385" s="33"/>
      <c r="M1385" s="33"/>
      <c r="N1385" s="33"/>
      <c r="O1385" s="33"/>
      <c r="P1385" s="33"/>
      <c r="Q1385" s="33"/>
      <c r="R1385" s="33"/>
      <c r="S1385" s="33"/>
      <c r="T1385" s="33"/>
      <c r="U1385" s="33"/>
    </row>
    <row r="1386" spans="1:21">
      <c r="A1386" s="33"/>
      <c r="B1386" s="33"/>
      <c r="C1386" s="33"/>
      <c r="D1386" s="33"/>
      <c r="E1386" s="33"/>
      <c r="F1386" s="33"/>
      <c r="G1386" s="33"/>
      <c r="H1386" s="33"/>
      <c r="I1386" s="33"/>
      <c r="J1386" s="33"/>
      <c r="K1386" s="33"/>
      <c r="L1386" s="33"/>
      <c r="M1386" s="33"/>
      <c r="N1386" s="33"/>
      <c r="O1386" s="33"/>
      <c r="P1386" s="33"/>
      <c r="Q1386" s="33"/>
      <c r="R1386" s="33"/>
      <c r="S1386" s="33"/>
      <c r="T1386" s="33"/>
      <c r="U1386" s="33"/>
    </row>
    <row r="1387" spans="1:21">
      <c r="A1387" s="33"/>
      <c r="B1387" s="33"/>
      <c r="C1387" s="33"/>
      <c r="D1387" s="33"/>
      <c r="E1387" s="33"/>
      <c r="F1387" s="33"/>
      <c r="G1387" s="33"/>
      <c r="H1387" s="33"/>
      <c r="I1387" s="33"/>
      <c r="J1387" s="33"/>
      <c r="K1387" s="33"/>
      <c r="L1387" s="33"/>
      <c r="M1387" s="33"/>
      <c r="N1387" s="33"/>
      <c r="O1387" s="33"/>
      <c r="P1387" s="33"/>
      <c r="Q1387" s="33"/>
      <c r="R1387" s="33"/>
      <c r="S1387" s="33"/>
      <c r="T1387" s="33"/>
      <c r="U1387" s="33"/>
    </row>
    <row r="1388" spans="1:21">
      <c r="A1388" s="33"/>
      <c r="B1388" s="33"/>
      <c r="C1388" s="33"/>
      <c r="D1388" s="33"/>
      <c r="E1388" s="33"/>
      <c r="F1388" s="33"/>
      <c r="G1388" s="33"/>
      <c r="H1388" s="33"/>
      <c r="I1388" s="33"/>
      <c r="J1388" s="33"/>
      <c r="K1388" s="33"/>
      <c r="L1388" s="33"/>
      <c r="M1388" s="33"/>
      <c r="N1388" s="33"/>
      <c r="O1388" s="33"/>
      <c r="P1388" s="33"/>
      <c r="Q1388" s="33"/>
      <c r="R1388" s="33"/>
      <c r="S1388" s="33"/>
      <c r="T1388" s="33"/>
      <c r="U1388" s="33"/>
    </row>
    <row r="1389" spans="1:21">
      <c r="A1389" s="33"/>
      <c r="B1389" s="33"/>
      <c r="C1389" s="33"/>
      <c r="D1389" s="33"/>
      <c r="E1389" s="33"/>
      <c r="F1389" s="33"/>
      <c r="G1389" s="33"/>
      <c r="H1389" s="33"/>
      <c r="I1389" s="33"/>
      <c r="J1389" s="33"/>
      <c r="K1389" s="33"/>
      <c r="L1389" s="33"/>
      <c r="M1389" s="33"/>
      <c r="N1389" s="33"/>
      <c r="O1389" s="33"/>
      <c r="P1389" s="33"/>
      <c r="Q1389" s="33"/>
      <c r="R1389" s="33"/>
      <c r="S1389" s="33"/>
      <c r="T1389" s="33"/>
      <c r="U1389" s="33"/>
    </row>
    <row r="1390" spans="1:21">
      <c r="A1390" s="33"/>
      <c r="B1390" s="33"/>
      <c r="C1390" s="33"/>
      <c r="D1390" s="33"/>
      <c r="E1390" s="33"/>
      <c r="F1390" s="33"/>
      <c r="G1390" s="33"/>
      <c r="H1390" s="33"/>
      <c r="I1390" s="33"/>
      <c r="J1390" s="33"/>
      <c r="K1390" s="33"/>
      <c r="L1390" s="33"/>
      <c r="M1390" s="33"/>
      <c r="N1390" s="33"/>
      <c r="O1390" s="33"/>
      <c r="P1390" s="33"/>
      <c r="Q1390" s="33"/>
      <c r="R1390" s="33"/>
      <c r="S1390" s="33"/>
      <c r="T1390" s="33"/>
      <c r="U1390" s="33"/>
    </row>
    <row r="1391" spans="1:21">
      <c r="A1391" s="33"/>
      <c r="B1391" s="33"/>
      <c r="C1391" s="33"/>
      <c r="D1391" s="33"/>
      <c r="E1391" s="33"/>
      <c r="F1391" s="33"/>
      <c r="G1391" s="33"/>
      <c r="H1391" s="33"/>
      <c r="I1391" s="33"/>
      <c r="J1391" s="33"/>
      <c r="K1391" s="33"/>
      <c r="L1391" s="33"/>
      <c r="M1391" s="33"/>
      <c r="N1391" s="33"/>
      <c r="O1391" s="33"/>
      <c r="P1391" s="33"/>
      <c r="Q1391" s="33"/>
      <c r="R1391" s="33"/>
      <c r="S1391" s="33"/>
      <c r="T1391" s="33"/>
      <c r="U1391" s="33"/>
    </row>
    <row r="1392" spans="1:21">
      <c r="A1392" s="33"/>
      <c r="B1392" s="33"/>
      <c r="C1392" s="33"/>
      <c r="D1392" s="33"/>
      <c r="E1392" s="33"/>
      <c r="F1392" s="33"/>
      <c r="G1392" s="33"/>
      <c r="H1392" s="33"/>
      <c r="I1392" s="33"/>
      <c r="J1392" s="33"/>
      <c r="K1392" s="33"/>
      <c r="L1392" s="33"/>
      <c r="M1392" s="33"/>
      <c r="N1392" s="33"/>
      <c r="O1392" s="33"/>
      <c r="P1392" s="33"/>
      <c r="Q1392" s="33"/>
      <c r="R1392" s="33"/>
      <c r="S1392" s="33"/>
      <c r="T1392" s="33"/>
      <c r="U1392" s="33"/>
    </row>
    <row r="1393" spans="1:21">
      <c r="A1393" s="33"/>
      <c r="B1393" s="33"/>
      <c r="C1393" s="33"/>
      <c r="D1393" s="33"/>
      <c r="E1393" s="33"/>
      <c r="F1393" s="33"/>
      <c r="G1393" s="33"/>
      <c r="H1393" s="33"/>
      <c r="I1393" s="33"/>
      <c r="J1393" s="33"/>
      <c r="K1393" s="33"/>
      <c r="L1393" s="33"/>
      <c r="M1393" s="33"/>
      <c r="N1393" s="33"/>
      <c r="O1393" s="33"/>
      <c r="P1393" s="33"/>
      <c r="Q1393" s="33"/>
      <c r="R1393" s="33"/>
      <c r="S1393" s="33"/>
      <c r="T1393" s="33"/>
      <c r="U1393" s="33"/>
    </row>
    <row r="1394" spans="1:21">
      <c r="A1394" s="33"/>
      <c r="B1394" s="33"/>
      <c r="C1394" s="33"/>
      <c r="D1394" s="33"/>
      <c r="E1394" s="33"/>
      <c r="F1394" s="33"/>
      <c r="G1394" s="33"/>
      <c r="H1394" s="33"/>
      <c r="I1394" s="33"/>
      <c r="J1394" s="33"/>
      <c r="K1394" s="33"/>
      <c r="L1394" s="33"/>
      <c r="M1394" s="33"/>
      <c r="N1394" s="33"/>
      <c r="O1394" s="33"/>
      <c r="P1394" s="33"/>
      <c r="Q1394" s="33"/>
      <c r="R1394" s="33"/>
      <c r="S1394" s="33"/>
      <c r="T1394" s="33"/>
      <c r="U1394" s="33"/>
    </row>
    <row r="1395" spans="1:21">
      <c r="A1395" s="33"/>
      <c r="B1395" s="33"/>
      <c r="C1395" s="33"/>
      <c r="D1395" s="33"/>
      <c r="E1395" s="33"/>
      <c r="F1395" s="33"/>
      <c r="G1395" s="33"/>
      <c r="H1395" s="33"/>
      <c r="I1395" s="33"/>
      <c r="J1395" s="33"/>
      <c r="K1395" s="33"/>
      <c r="L1395" s="33"/>
      <c r="M1395" s="33"/>
      <c r="N1395" s="33"/>
      <c r="O1395" s="33"/>
      <c r="P1395" s="33"/>
      <c r="Q1395" s="33"/>
      <c r="R1395" s="33"/>
      <c r="S1395" s="33"/>
      <c r="T1395" s="33"/>
      <c r="U1395" s="33"/>
    </row>
    <row r="1396" spans="1:21">
      <c r="A1396" s="33"/>
      <c r="B1396" s="33"/>
      <c r="C1396" s="33"/>
      <c r="D1396" s="33"/>
      <c r="E1396" s="33"/>
      <c r="F1396" s="33"/>
      <c r="G1396" s="33"/>
      <c r="H1396" s="33"/>
      <c r="I1396" s="33"/>
      <c r="J1396" s="33"/>
      <c r="K1396" s="33"/>
      <c r="L1396" s="33"/>
      <c r="M1396" s="33"/>
      <c r="N1396" s="33"/>
      <c r="O1396" s="33"/>
      <c r="P1396" s="33"/>
      <c r="Q1396" s="33"/>
      <c r="R1396" s="33"/>
      <c r="S1396" s="33"/>
      <c r="T1396" s="33"/>
      <c r="U1396" s="33"/>
    </row>
    <row r="1397" spans="1:21">
      <c r="A1397" s="33"/>
      <c r="B1397" s="33"/>
      <c r="C1397" s="33"/>
      <c r="D1397" s="33"/>
      <c r="E1397" s="33"/>
      <c r="F1397" s="33"/>
      <c r="G1397" s="33"/>
      <c r="H1397" s="33"/>
      <c r="I1397" s="33"/>
      <c r="J1397" s="33"/>
      <c r="K1397" s="33"/>
      <c r="L1397" s="33"/>
      <c r="M1397" s="33"/>
      <c r="N1397" s="33"/>
      <c r="O1397" s="33"/>
      <c r="P1397" s="33"/>
      <c r="Q1397" s="33"/>
      <c r="R1397" s="33"/>
      <c r="S1397" s="33"/>
      <c r="T1397" s="33"/>
      <c r="U1397" s="33"/>
    </row>
    <row r="1398" spans="1:21">
      <c r="A1398" s="33"/>
      <c r="B1398" s="33"/>
      <c r="C1398" s="33"/>
      <c r="D1398" s="33"/>
      <c r="E1398" s="33"/>
      <c r="F1398" s="33"/>
      <c r="G1398" s="33"/>
      <c r="H1398" s="33"/>
      <c r="I1398" s="33"/>
      <c r="J1398" s="33"/>
      <c r="K1398" s="33"/>
      <c r="L1398" s="33"/>
      <c r="M1398" s="33"/>
      <c r="N1398" s="33"/>
      <c r="O1398" s="33"/>
      <c r="P1398" s="33"/>
      <c r="Q1398" s="33"/>
      <c r="R1398" s="33"/>
      <c r="S1398" s="33"/>
      <c r="T1398" s="33"/>
      <c r="U1398" s="33"/>
    </row>
    <row r="1399" spans="1:21">
      <c r="A1399" s="33"/>
      <c r="B1399" s="33"/>
      <c r="C1399" s="33"/>
      <c r="D1399" s="33"/>
      <c r="E1399" s="33"/>
      <c r="F1399" s="33"/>
      <c r="G1399" s="33"/>
      <c r="H1399" s="33"/>
      <c r="I1399" s="33"/>
      <c r="J1399" s="33"/>
      <c r="K1399" s="33"/>
      <c r="L1399" s="33"/>
      <c r="M1399" s="33"/>
      <c r="N1399" s="33"/>
      <c r="O1399" s="33"/>
      <c r="P1399" s="33"/>
      <c r="Q1399" s="33"/>
      <c r="R1399" s="33"/>
      <c r="S1399" s="33"/>
      <c r="T1399" s="33"/>
      <c r="U1399" s="33"/>
    </row>
    <row r="1400" spans="1:21">
      <c r="A1400" s="33"/>
      <c r="B1400" s="33"/>
      <c r="C1400" s="33"/>
      <c r="D1400" s="33"/>
      <c r="E1400" s="33"/>
      <c r="F1400" s="33"/>
      <c r="G1400" s="33"/>
      <c r="H1400" s="33"/>
      <c r="I1400" s="33"/>
      <c r="J1400" s="33"/>
      <c r="K1400" s="33"/>
      <c r="L1400" s="33"/>
      <c r="M1400" s="33"/>
      <c r="N1400" s="33"/>
      <c r="O1400" s="33"/>
      <c r="P1400" s="33"/>
      <c r="Q1400" s="33"/>
      <c r="R1400" s="33"/>
      <c r="S1400" s="33"/>
      <c r="T1400" s="33"/>
      <c r="U1400" s="33"/>
    </row>
    <row r="1401" spans="1:21">
      <c r="A1401" s="33"/>
      <c r="B1401" s="33"/>
      <c r="C1401" s="33"/>
      <c r="D1401" s="33"/>
      <c r="E1401" s="33"/>
      <c r="F1401" s="33"/>
      <c r="G1401" s="33"/>
      <c r="H1401" s="33"/>
      <c r="I1401" s="33"/>
      <c r="J1401" s="33"/>
      <c r="K1401" s="33"/>
      <c r="L1401" s="33"/>
      <c r="M1401" s="33"/>
      <c r="N1401" s="33"/>
      <c r="O1401" s="33"/>
      <c r="P1401" s="33"/>
      <c r="Q1401" s="33"/>
      <c r="R1401" s="33"/>
      <c r="S1401" s="33"/>
      <c r="T1401" s="33"/>
      <c r="U1401" s="33"/>
    </row>
    <row r="1402" spans="1:21">
      <c r="A1402" s="33"/>
      <c r="B1402" s="33"/>
      <c r="C1402" s="33"/>
      <c r="D1402" s="33"/>
      <c r="E1402" s="33"/>
      <c r="F1402" s="33"/>
      <c r="G1402" s="33"/>
      <c r="H1402" s="33"/>
      <c r="I1402" s="33"/>
      <c r="J1402" s="33"/>
      <c r="K1402" s="33"/>
      <c r="L1402" s="33"/>
      <c r="M1402" s="33"/>
      <c r="N1402" s="33"/>
      <c r="O1402" s="33"/>
      <c r="P1402" s="33"/>
      <c r="Q1402" s="33"/>
      <c r="R1402" s="33"/>
      <c r="S1402" s="33"/>
      <c r="T1402" s="33"/>
      <c r="U1402" s="33"/>
    </row>
    <row r="1403" spans="1:21">
      <c r="A1403" s="33"/>
      <c r="B1403" s="33"/>
      <c r="C1403" s="33"/>
      <c r="D1403" s="33"/>
      <c r="E1403" s="33"/>
      <c r="F1403" s="33"/>
      <c r="G1403" s="33"/>
      <c r="H1403" s="33"/>
      <c r="I1403" s="33"/>
      <c r="J1403" s="33"/>
      <c r="K1403" s="33"/>
      <c r="L1403" s="33"/>
      <c r="M1403" s="33"/>
      <c r="N1403" s="33"/>
      <c r="O1403" s="33"/>
      <c r="P1403" s="33"/>
      <c r="Q1403" s="33"/>
      <c r="R1403" s="33"/>
      <c r="S1403" s="33"/>
      <c r="T1403" s="33"/>
      <c r="U1403" s="33"/>
    </row>
    <row r="1404" spans="1:21">
      <c r="A1404" s="33"/>
      <c r="B1404" s="33"/>
      <c r="C1404" s="33"/>
      <c r="D1404" s="33"/>
      <c r="E1404" s="33"/>
      <c r="F1404" s="33"/>
      <c r="G1404" s="33"/>
      <c r="H1404" s="33"/>
      <c r="I1404" s="33"/>
      <c r="J1404" s="33"/>
      <c r="K1404" s="33"/>
      <c r="L1404" s="33"/>
      <c r="M1404" s="33"/>
      <c r="N1404" s="33"/>
      <c r="O1404" s="33"/>
      <c r="P1404" s="33"/>
      <c r="Q1404" s="33"/>
      <c r="R1404" s="33"/>
      <c r="S1404" s="33"/>
      <c r="T1404" s="33"/>
      <c r="U1404" s="33"/>
    </row>
    <row r="1405" spans="1:21">
      <c r="A1405" s="33"/>
      <c r="B1405" s="33"/>
      <c r="C1405" s="33"/>
      <c r="D1405" s="33"/>
      <c r="E1405" s="33"/>
      <c r="F1405" s="33"/>
      <c r="G1405" s="33"/>
      <c r="H1405" s="33"/>
      <c r="I1405" s="33"/>
      <c r="J1405" s="33"/>
      <c r="K1405" s="33"/>
      <c r="L1405" s="33"/>
      <c r="M1405" s="33"/>
      <c r="N1405" s="33"/>
      <c r="O1405" s="33"/>
      <c r="P1405" s="33"/>
      <c r="Q1405" s="33"/>
      <c r="R1405" s="33"/>
      <c r="S1405" s="33"/>
      <c r="T1405" s="33"/>
      <c r="U1405" s="33"/>
    </row>
    <row r="1406" spans="1:21">
      <c r="A1406" s="33"/>
      <c r="B1406" s="33"/>
      <c r="C1406" s="33"/>
      <c r="D1406" s="33"/>
      <c r="E1406" s="33"/>
      <c r="F1406" s="33"/>
      <c r="G1406" s="33"/>
      <c r="H1406" s="33"/>
      <c r="I1406" s="33"/>
      <c r="J1406" s="33"/>
      <c r="K1406" s="33"/>
      <c r="L1406" s="33"/>
      <c r="M1406" s="33"/>
      <c r="N1406" s="33"/>
      <c r="O1406" s="33"/>
      <c r="P1406" s="33"/>
      <c r="Q1406" s="33"/>
      <c r="R1406" s="33"/>
      <c r="S1406" s="33"/>
      <c r="T1406" s="33"/>
      <c r="U1406" s="33"/>
    </row>
    <row r="1407" spans="1:21">
      <c r="A1407" s="33"/>
      <c r="B1407" s="33"/>
      <c r="C1407" s="33"/>
      <c r="D1407" s="33"/>
      <c r="E1407" s="33"/>
      <c r="F1407" s="33"/>
      <c r="G1407" s="33"/>
      <c r="H1407" s="33"/>
      <c r="I1407" s="33"/>
      <c r="J1407" s="33"/>
      <c r="K1407" s="33"/>
      <c r="L1407" s="33"/>
      <c r="M1407" s="33"/>
      <c r="N1407" s="33"/>
      <c r="O1407" s="33"/>
      <c r="P1407" s="33"/>
      <c r="Q1407" s="33"/>
      <c r="R1407" s="33"/>
      <c r="S1407" s="33"/>
      <c r="T1407" s="33"/>
      <c r="U1407" s="33"/>
    </row>
    <row r="1408" spans="1:21">
      <c r="A1408" s="33"/>
      <c r="B1408" s="33"/>
      <c r="C1408" s="33"/>
      <c r="D1408" s="33"/>
      <c r="E1408" s="33"/>
      <c r="F1408" s="33"/>
      <c r="G1408" s="33"/>
      <c r="H1408" s="33"/>
      <c r="I1408" s="33"/>
      <c r="J1408" s="33"/>
      <c r="K1408" s="33"/>
      <c r="L1408" s="33"/>
      <c r="M1408" s="33"/>
      <c r="N1408" s="33"/>
      <c r="O1408" s="33"/>
      <c r="P1408" s="33"/>
      <c r="Q1408" s="33"/>
      <c r="R1408" s="33"/>
      <c r="S1408" s="33"/>
      <c r="T1408" s="33"/>
      <c r="U1408" s="33"/>
    </row>
    <row r="1409" spans="1:21">
      <c r="A1409" s="33"/>
      <c r="B1409" s="33"/>
      <c r="C1409" s="33"/>
      <c r="D1409" s="33"/>
      <c r="E1409" s="33"/>
      <c r="F1409" s="33"/>
      <c r="G1409" s="33"/>
      <c r="H1409" s="33"/>
      <c r="I1409" s="33"/>
      <c r="J1409" s="33"/>
      <c r="K1409" s="33"/>
      <c r="L1409" s="33"/>
      <c r="M1409" s="33"/>
      <c r="N1409" s="33"/>
      <c r="O1409" s="33"/>
      <c r="P1409" s="33"/>
      <c r="Q1409" s="33"/>
      <c r="R1409" s="33"/>
      <c r="S1409" s="33"/>
      <c r="T1409" s="33"/>
      <c r="U1409" s="33"/>
    </row>
    <row r="1410" spans="1:21">
      <c r="A1410" s="33"/>
      <c r="B1410" s="33"/>
      <c r="C1410" s="33"/>
      <c r="D1410" s="33"/>
      <c r="E1410" s="33"/>
      <c r="F1410" s="33"/>
      <c r="G1410" s="33"/>
      <c r="H1410" s="33"/>
      <c r="I1410" s="33"/>
      <c r="J1410" s="33"/>
      <c r="K1410" s="33"/>
      <c r="L1410" s="33"/>
      <c r="M1410" s="33"/>
      <c r="N1410" s="33"/>
      <c r="O1410" s="33"/>
      <c r="P1410" s="33"/>
      <c r="Q1410" s="33"/>
      <c r="R1410" s="33"/>
      <c r="S1410" s="33"/>
      <c r="T1410" s="33"/>
      <c r="U1410" s="33"/>
    </row>
    <row r="1411" spans="1:21">
      <c r="A1411" s="33"/>
      <c r="B1411" s="33"/>
      <c r="C1411" s="33"/>
      <c r="D1411" s="33"/>
      <c r="E1411" s="33"/>
      <c r="F1411" s="33"/>
      <c r="G1411" s="33"/>
      <c r="H1411" s="33"/>
      <c r="I1411" s="33"/>
      <c r="J1411" s="33"/>
      <c r="K1411" s="33"/>
      <c r="L1411" s="33"/>
      <c r="M1411" s="33"/>
      <c r="N1411" s="33"/>
      <c r="O1411" s="33"/>
      <c r="P1411" s="33"/>
      <c r="Q1411" s="33"/>
      <c r="R1411" s="33"/>
      <c r="S1411" s="33"/>
      <c r="T1411" s="33"/>
      <c r="U1411" s="33"/>
    </row>
    <row r="1412" spans="1:21">
      <c r="A1412" s="33"/>
      <c r="B1412" s="33"/>
      <c r="C1412" s="33"/>
      <c r="D1412" s="33"/>
      <c r="E1412" s="33"/>
      <c r="F1412" s="33"/>
      <c r="G1412" s="33"/>
      <c r="H1412" s="33"/>
      <c r="I1412" s="33"/>
      <c r="J1412" s="33"/>
      <c r="K1412" s="33"/>
      <c r="L1412" s="33"/>
      <c r="M1412" s="33"/>
      <c r="N1412" s="33"/>
      <c r="O1412" s="33"/>
      <c r="P1412" s="33"/>
      <c r="Q1412" s="33"/>
      <c r="R1412" s="33"/>
      <c r="S1412" s="33"/>
      <c r="T1412" s="33"/>
      <c r="U1412" s="33"/>
    </row>
    <row r="1413" spans="1:21">
      <c r="A1413" s="33"/>
      <c r="B1413" s="33"/>
      <c r="C1413" s="33"/>
      <c r="D1413" s="33"/>
      <c r="E1413" s="33"/>
      <c r="F1413" s="33"/>
      <c r="G1413" s="33"/>
      <c r="H1413" s="33"/>
      <c r="I1413" s="33"/>
      <c r="J1413" s="33"/>
      <c r="K1413" s="33"/>
      <c r="L1413" s="33"/>
      <c r="M1413" s="33"/>
      <c r="N1413" s="33"/>
      <c r="O1413" s="33"/>
      <c r="P1413" s="33"/>
      <c r="Q1413" s="33"/>
      <c r="R1413" s="33"/>
      <c r="S1413" s="33"/>
      <c r="T1413" s="33"/>
      <c r="U1413" s="33"/>
    </row>
    <row r="1414" spans="1:21">
      <c r="A1414" s="33"/>
      <c r="B1414" s="33"/>
      <c r="C1414" s="33"/>
      <c r="D1414" s="33"/>
      <c r="E1414" s="33"/>
      <c r="F1414" s="33"/>
      <c r="G1414" s="33"/>
      <c r="H1414" s="33"/>
      <c r="I1414" s="33"/>
      <c r="J1414" s="33"/>
      <c r="K1414" s="33"/>
      <c r="L1414" s="33"/>
      <c r="M1414" s="33"/>
      <c r="N1414" s="33"/>
      <c r="O1414" s="33"/>
      <c r="P1414" s="33"/>
      <c r="Q1414" s="33"/>
      <c r="R1414" s="33"/>
      <c r="S1414" s="33"/>
      <c r="T1414" s="33"/>
      <c r="U1414" s="33"/>
    </row>
    <row r="1415" spans="1:21">
      <c r="A1415" s="33"/>
      <c r="B1415" s="33"/>
      <c r="C1415" s="33"/>
      <c r="D1415" s="33"/>
      <c r="E1415" s="33"/>
      <c r="F1415" s="33"/>
      <c r="G1415" s="33"/>
      <c r="H1415" s="33"/>
      <c r="I1415" s="33"/>
      <c r="J1415" s="33"/>
      <c r="K1415" s="33"/>
      <c r="L1415" s="33"/>
      <c r="M1415" s="33"/>
      <c r="N1415" s="33"/>
      <c r="O1415" s="33"/>
      <c r="P1415" s="33"/>
      <c r="Q1415" s="33"/>
      <c r="R1415" s="33"/>
      <c r="S1415" s="33"/>
      <c r="T1415" s="33"/>
      <c r="U1415" s="33"/>
    </row>
    <row r="1416" spans="1:21">
      <c r="A1416" s="33"/>
      <c r="B1416" s="33"/>
      <c r="C1416" s="33"/>
      <c r="D1416" s="33"/>
      <c r="E1416" s="33"/>
      <c r="F1416" s="33"/>
      <c r="G1416" s="33"/>
      <c r="H1416" s="33"/>
      <c r="I1416" s="33"/>
      <c r="J1416" s="33"/>
      <c r="K1416" s="33"/>
      <c r="L1416" s="33"/>
      <c r="M1416" s="33"/>
      <c r="N1416" s="33"/>
      <c r="O1416" s="33"/>
      <c r="P1416" s="33"/>
      <c r="Q1416" s="33"/>
      <c r="R1416" s="33"/>
      <c r="S1416" s="33"/>
      <c r="T1416" s="33"/>
      <c r="U1416" s="33"/>
    </row>
    <row r="1417" spans="1:21">
      <c r="A1417" s="33"/>
      <c r="B1417" s="33"/>
      <c r="C1417" s="33"/>
      <c r="D1417" s="33"/>
      <c r="E1417" s="33"/>
      <c r="F1417" s="33"/>
      <c r="G1417" s="33"/>
      <c r="H1417" s="33"/>
      <c r="I1417" s="33"/>
      <c r="J1417" s="33"/>
      <c r="K1417" s="33"/>
      <c r="L1417" s="33"/>
      <c r="M1417" s="33"/>
      <c r="N1417" s="33"/>
      <c r="O1417" s="33"/>
      <c r="P1417" s="33"/>
      <c r="Q1417" s="33"/>
      <c r="R1417" s="33"/>
      <c r="S1417" s="33"/>
      <c r="T1417" s="33"/>
      <c r="U1417" s="33"/>
    </row>
    <row r="1418" spans="1:21">
      <c r="A1418" s="33"/>
      <c r="B1418" s="33"/>
      <c r="C1418" s="33"/>
      <c r="D1418" s="33"/>
      <c r="E1418" s="33"/>
      <c r="F1418" s="33"/>
      <c r="G1418" s="33"/>
      <c r="H1418" s="33"/>
      <c r="I1418" s="33"/>
      <c r="J1418" s="33"/>
      <c r="K1418" s="33"/>
      <c r="L1418" s="33"/>
      <c r="M1418" s="33"/>
      <c r="N1418" s="33"/>
      <c r="O1418" s="33"/>
      <c r="P1418" s="33"/>
      <c r="Q1418" s="33"/>
      <c r="R1418" s="33"/>
      <c r="S1418" s="33"/>
      <c r="T1418" s="33"/>
      <c r="U1418" s="33"/>
    </row>
    <row r="1419" spans="1:21">
      <c r="A1419" s="33"/>
      <c r="B1419" s="33"/>
      <c r="C1419" s="33"/>
      <c r="D1419" s="33"/>
      <c r="E1419" s="33"/>
      <c r="F1419" s="33"/>
      <c r="G1419" s="33"/>
      <c r="H1419" s="33"/>
      <c r="I1419" s="33"/>
      <c r="J1419" s="33"/>
      <c r="K1419" s="33"/>
      <c r="L1419" s="33"/>
      <c r="M1419" s="33"/>
      <c r="N1419" s="33"/>
      <c r="O1419" s="33"/>
      <c r="P1419" s="33"/>
      <c r="Q1419" s="33"/>
      <c r="R1419" s="33"/>
      <c r="S1419" s="33"/>
      <c r="T1419" s="33"/>
      <c r="U1419" s="33"/>
    </row>
    <row r="1420" spans="1:21">
      <c r="A1420" s="33"/>
      <c r="B1420" s="33"/>
      <c r="C1420" s="33"/>
      <c r="D1420" s="33"/>
      <c r="E1420" s="33"/>
      <c r="F1420" s="33"/>
      <c r="G1420" s="33"/>
      <c r="H1420" s="33"/>
      <c r="I1420" s="33"/>
      <c r="J1420" s="33"/>
      <c r="K1420" s="33"/>
      <c r="L1420" s="33"/>
      <c r="M1420" s="33"/>
      <c r="N1420" s="33"/>
      <c r="O1420" s="33"/>
      <c r="P1420" s="33"/>
      <c r="Q1420" s="33"/>
      <c r="R1420" s="33"/>
      <c r="S1420" s="33"/>
      <c r="T1420" s="33"/>
      <c r="U1420" s="33"/>
    </row>
    <row r="1421" spans="1:21">
      <c r="A1421" s="33"/>
      <c r="B1421" s="33"/>
      <c r="C1421" s="33"/>
      <c r="D1421" s="33"/>
      <c r="E1421" s="33"/>
      <c r="F1421" s="33"/>
      <c r="G1421" s="33"/>
      <c r="H1421" s="33"/>
      <c r="I1421" s="33"/>
      <c r="J1421" s="33"/>
      <c r="K1421" s="33"/>
      <c r="L1421" s="33"/>
      <c r="M1421" s="33"/>
      <c r="N1421" s="33"/>
      <c r="O1421" s="33"/>
      <c r="P1421" s="33"/>
      <c r="Q1421" s="33"/>
      <c r="R1421" s="33"/>
      <c r="S1421" s="33"/>
      <c r="T1421" s="33"/>
      <c r="U1421" s="33"/>
    </row>
    <row r="1422" spans="1:21">
      <c r="A1422" s="33"/>
      <c r="B1422" s="33"/>
      <c r="C1422" s="33"/>
      <c r="D1422" s="33"/>
      <c r="E1422" s="33"/>
      <c r="F1422" s="33"/>
      <c r="G1422" s="33"/>
      <c r="H1422" s="33"/>
      <c r="I1422" s="33"/>
      <c r="J1422" s="33"/>
      <c r="K1422" s="33"/>
      <c r="L1422" s="33"/>
      <c r="M1422" s="33"/>
      <c r="N1422" s="33"/>
      <c r="O1422" s="33"/>
      <c r="P1422" s="33"/>
      <c r="Q1422" s="33"/>
      <c r="R1422" s="33"/>
      <c r="S1422" s="33"/>
      <c r="T1422" s="33"/>
      <c r="U1422" s="33"/>
    </row>
    <row r="1423" spans="1:21">
      <c r="A1423" s="33"/>
      <c r="B1423" s="33"/>
      <c r="C1423" s="33"/>
      <c r="D1423" s="33"/>
      <c r="E1423" s="33"/>
      <c r="F1423" s="33"/>
      <c r="G1423" s="33"/>
      <c r="H1423" s="33"/>
      <c r="I1423" s="33"/>
      <c r="J1423" s="33"/>
      <c r="K1423" s="33"/>
      <c r="L1423" s="33"/>
      <c r="M1423" s="33"/>
      <c r="N1423" s="33"/>
      <c r="O1423" s="33"/>
      <c r="P1423" s="33"/>
      <c r="Q1423" s="33"/>
      <c r="R1423" s="33"/>
      <c r="S1423" s="33"/>
      <c r="T1423" s="33"/>
      <c r="U1423" s="33"/>
    </row>
    <row r="1424" spans="1:21">
      <c r="A1424" s="33"/>
      <c r="B1424" s="33"/>
      <c r="C1424" s="33"/>
      <c r="D1424" s="33"/>
      <c r="E1424" s="33"/>
      <c r="F1424" s="33"/>
      <c r="G1424" s="33"/>
      <c r="H1424" s="33"/>
      <c r="I1424" s="33"/>
      <c r="J1424" s="33"/>
      <c r="K1424" s="33"/>
      <c r="L1424" s="33"/>
      <c r="M1424" s="33"/>
      <c r="N1424" s="33"/>
      <c r="O1424" s="33"/>
      <c r="P1424" s="33"/>
      <c r="Q1424" s="33"/>
      <c r="R1424" s="33"/>
      <c r="S1424" s="33"/>
      <c r="T1424" s="33"/>
      <c r="U1424" s="33"/>
    </row>
    <row r="1425" spans="1:21">
      <c r="A1425" s="33"/>
      <c r="B1425" s="33"/>
      <c r="C1425" s="33"/>
      <c r="D1425" s="33"/>
      <c r="E1425" s="33"/>
      <c r="F1425" s="33"/>
      <c r="G1425" s="33"/>
      <c r="H1425" s="33"/>
      <c r="I1425" s="33"/>
      <c r="J1425" s="33"/>
      <c r="K1425" s="33"/>
      <c r="L1425" s="33"/>
      <c r="M1425" s="33"/>
      <c r="N1425" s="33"/>
      <c r="O1425" s="33"/>
      <c r="P1425" s="33"/>
      <c r="Q1425" s="33"/>
      <c r="R1425" s="33"/>
      <c r="S1425" s="33"/>
      <c r="T1425" s="33"/>
      <c r="U1425" s="33"/>
    </row>
    <row r="1426" spans="1:21">
      <c r="A1426" s="33"/>
      <c r="B1426" s="33"/>
      <c r="C1426" s="33"/>
      <c r="D1426" s="33"/>
      <c r="E1426" s="33"/>
      <c r="F1426" s="33"/>
      <c r="G1426" s="33"/>
      <c r="H1426" s="33"/>
      <c r="I1426" s="33"/>
      <c r="J1426" s="33"/>
      <c r="K1426" s="33"/>
      <c r="L1426" s="33"/>
      <c r="M1426" s="33"/>
      <c r="N1426" s="33"/>
      <c r="O1426" s="33"/>
      <c r="P1426" s="33"/>
      <c r="Q1426" s="33"/>
      <c r="R1426" s="33"/>
      <c r="S1426" s="33"/>
      <c r="T1426" s="33"/>
      <c r="U1426" s="33"/>
    </row>
    <row r="1427" spans="1:21">
      <c r="A1427" s="33"/>
      <c r="B1427" s="33"/>
      <c r="C1427" s="33"/>
      <c r="D1427" s="33"/>
      <c r="E1427" s="33"/>
      <c r="F1427" s="33"/>
      <c r="G1427" s="33"/>
      <c r="H1427" s="33"/>
      <c r="I1427" s="33"/>
      <c r="J1427" s="33"/>
      <c r="K1427" s="33"/>
      <c r="L1427" s="33"/>
      <c r="M1427" s="33"/>
      <c r="N1427" s="33"/>
      <c r="O1427" s="33"/>
      <c r="P1427" s="33"/>
      <c r="Q1427" s="33"/>
      <c r="R1427" s="33"/>
      <c r="S1427" s="33"/>
      <c r="T1427" s="33"/>
      <c r="U1427" s="33"/>
    </row>
    <row r="1428" spans="1:21">
      <c r="A1428" s="33"/>
      <c r="B1428" s="33"/>
      <c r="C1428" s="33"/>
      <c r="D1428" s="33"/>
      <c r="E1428" s="33"/>
      <c r="F1428" s="33"/>
      <c r="G1428" s="33"/>
      <c r="H1428" s="33"/>
      <c r="I1428" s="33"/>
      <c r="J1428" s="33"/>
      <c r="K1428" s="33"/>
      <c r="L1428" s="33"/>
      <c r="M1428" s="33"/>
      <c r="N1428" s="33"/>
      <c r="O1428" s="33"/>
      <c r="P1428" s="33"/>
      <c r="Q1428" s="33"/>
      <c r="R1428" s="33"/>
      <c r="S1428" s="33"/>
      <c r="T1428" s="33"/>
      <c r="U1428" s="33"/>
    </row>
    <row r="1429" spans="1:21">
      <c r="A1429" s="33"/>
      <c r="B1429" s="33"/>
      <c r="C1429" s="33"/>
      <c r="D1429" s="33"/>
      <c r="E1429" s="33"/>
      <c r="F1429" s="33"/>
      <c r="G1429" s="33"/>
      <c r="H1429" s="33"/>
      <c r="I1429" s="33"/>
      <c r="J1429" s="33"/>
      <c r="K1429" s="33"/>
      <c r="L1429" s="33"/>
      <c r="M1429" s="33"/>
      <c r="N1429" s="33"/>
      <c r="O1429" s="33"/>
      <c r="P1429" s="33"/>
      <c r="Q1429" s="33"/>
      <c r="R1429" s="33"/>
      <c r="S1429" s="33"/>
      <c r="T1429" s="33"/>
      <c r="U1429" s="33"/>
    </row>
    <row r="1430" spans="1:21">
      <c r="A1430" s="33"/>
      <c r="B1430" s="33"/>
      <c r="C1430" s="33"/>
      <c r="D1430" s="33"/>
      <c r="E1430" s="33"/>
      <c r="F1430" s="33"/>
      <c r="G1430" s="33"/>
      <c r="H1430" s="33"/>
      <c r="I1430" s="33"/>
      <c r="J1430" s="33"/>
      <c r="K1430" s="33"/>
      <c r="L1430" s="33"/>
      <c r="M1430" s="33"/>
      <c r="N1430" s="33"/>
      <c r="O1430" s="33"/>
      <c r="P1430" s="33"/>
      <c r="Q1430" s="33"/>
      <c r="R1430" s="33"/>
      <c r="S1430" s="33"/>
      <c r="T1430" s="33"/>
      <c r="U1430" s="33"/>
    </row>
    <row r="1431" spans="1:21">
      <c r="A1431" s="33"/>
      <c r="B1431" s="33"/>
      <c r="C1431" s="33"/>
      <c r="D1431" s="33"/>
      <c r="E1431" s="33"/>
      <c r="F1431" s="33"/>
      <c r="G1431" s="33"/>
      <c r="H1431" s="33"/>
      <c r="I1431" s="33"/>
      <c r="J1431" s="33"/>
      <c r="K1431" s="33"/>
      <c r="L1431" s="33"/>
      <c r="M1431" s="33"/>
      <c r="N1431" s="33"/>
      <c r="O1431" s="33"/>
      <c r="P1431" s="33"/>
      <c r="Q1431" s="33"/>
      <c r="R1431" s="33"/>
      <c r="S1431" s="33"/>
      <c r="T1431" s="33"/>
      <c r="U1431" s="33"/>
    </row>
    <row r="1432" spans="1:21">
      <c r="A1432" s="33"/>
      <c r="B1432" s="33"/>
      <c r="C1432" s="33"/>
      <c r="D1432" s="33"/>
      <c r="E1432" s="33"/>
      <c r="F1432" s="33"/>
      <c r="G1432" s="33"/>
      <c r="H1432" s="33"/>
      <c r="I1432" s="33"/>
      <c r="J1432" s="33"/>
      <c r="K1432" s="33"/>
      <c r="L1432" s="33"/>
      <c r="M1432" s="33"/>
      <c r="N1432" s="33"/>
      <c r="O1432" s="33"/>
      <c r="P1432" s="33"/>
      <c r="Q1432" s="33"/>
      <c r="R1432" s="33"/>
      <c r="S1432" s="33"/>
      <c r="T1432" s="33"/>
      <c r="U1432" s="33"/>
    </row>
    <row r="1433" spans="1:21">
      <c r="A1433" s="33"/>
      <c r="B1433" s="33"/>
      <c r="C1433" s="33"/>
      <c r="D1433" s="33"/>
      <c r="E1433" s="33"/>
      <c r="F1433" s="33"/>
      <c r="G1433" s="33"/>
      <c r="H1433" s="33"/>
      <c r="I1433" s="33"/>
      <c r="J1433" s="33"/>
      <c r="K1433" s="33"/>
      <c r="L1433" s="33"/>
      <c r="M1433" s="33"/>
      <c r="N1433" s="33"/>
      <c r="O1433" s="33"/>
      <c r="P1433" s="33"/>
      <c r="Q1433" s="33"/>
      <c r="R1433" s="33"/>
      <c r="S1433" s="33"/>
      <c r="T1433" s="33"/>
      <c r="U1433" s="33"/>
    </row>
    <row r="1434" spans="1:21">
      <c r="A1434" s="33"/>
      <c r="B1434" s="33"/>
      <c r="C1434" s="33"/>
      <c r="D1434" s="33"/>
      <c r="E1434" s="33"/>
      <c r="F1434" s="33"/>
      <c r="G1434" s="33"/>
      <c r="H1434" s="33"/>
      <c r="I1434" s="33"/>
      <c r="J1434" s="33"/>
      <c r="K1434" s="33"/>
      <c r="L1434" s="33"/>
      <c r="M1434" s="33"/>
      <c r="N1434" s="33"/>
      <c r="O1434" s="33"/>
      <c r="P1434" s="33"/>
      <c r="Q1434" s="33"/>
      <c r="R1434" s="33"/>
      <c r="S1434" s="33"/>
      <c r="T1434" s="33"/>
      <c r="U1434" s="33"/>
    </row>
    <row r="1435" spans="1:21">
      <c r="A1435" s="33"/>
      <c r="B1435" s="33"/>
      <c r="C1435" s="33"/>
      <c r="D1435" s="33"/>
      <c r="E1435" s="33"/>
      <c r="F1435" s="33"/>
      <c r="G1435" s="33"/>
      <c r="H1435" s="33"/>
      <c r="I1435" s="33"/>
      <c r="J1435" s="33"/>
      <c r="K1435" s="33"/>
      <c r="L1435" s="33"/>
      <c r="M1435" s="33"/>
      <c r="N1435" s="33"/>
      <c r="O1435" s="33"/>
      <c r="P1435" s="33"/>
      <c r="Q1435" s="33"/>
      <c r="R1435" s="33"/>
      <c r="S1435" s="33"/>
      <c r="T1435" s="33"/>
      <c r="U1435" s="33"/>
    </row>
    <row r="1436" spans="1:21">
      <c r="A1436" s="33"/>
      <c r="B1436" s="33"/>
      <c r="C1436" s="33"/>
      <c r="D1436" s="33"/>
      <c r="E1436" s="33"/>
      <c r="F1436" s="33"/>
      <c r="G1436" s="33"/>
      <c r="H1436" s="33"/>
      <c r="I1436" s="33"/>
      <c r="J1436" s="33"/>
      <c r="K1436" s="33"/>
      <c r="L1436" s="33"/>
      <c r="M1436" s="33"/>
      <c r="N1436" s="33"/>
      <c r="O1436" s="33"/>
      <c r="P1436" s="33"/>
      <c r="Q1436" s="33"/>
      <c r="R1436" s="33"/>
      <c r="S1436" s="33"/>
      <c r="T1436" s="33"/>
      <c r="U1436" s="33"/>
    </row>
    <row r="1437" spans="1:21">
      <c r="A1437" s="33"/>
      <c r="B1437" s="33"/>
      <c r="C1437" s="33"/>
      <c r="D1437" s="33"/>
      <c r="E1437" s="33"/>
      <c r="F1437" s="33"/>
      <c r="G1437" s="33"/>
      <c r="H1437" s="33"/>
      <c r="I1437" s="33"/>
      <c r="J1437" s="33"/>
      <c r="K1437" s="33"/>
      <c r="L1437" s="33"/>
      <c r="M1437" s="33"/>
      <c r="N1437" s="33"/>
      <c r="O1437" s="33"/>
      <c r="P1437" s="33"/>
      <c r="Q1437" s="33"/>
      <c r="R1437" s="33"/>
      <c r="S1437" s="33"/>
      <c r="T1437" s="33"/>
      <c r="U1437" s="33"/>
    </row>
    <row r="1438" spans="1:21">
      <c r="A1438" s="33"/>
      <c r="B1438" s="33"/>
      <c r="C1438" s="33"/>
      <c r="D1438" s="33"/>
      <c r="E1438" s="33"/>
      <c r="F1438" s="33"/>
      <c r="G1438" s="33"/>
      <c r="H1438" s="33"/>
      <c r="I1438" s="33"/>
      <c r="J1438" s="33"/>
      <c r="K1438" s="33"/>
      <c r="L1438" s="33"/>
      <c r="M1438" s="33"/>
      <c r="N1438" s="33"/>
      <c r="O1438" s="33"/>
      <c r="P1438" s="33"/>
      <c r="Q1438" s="33"/>
      <c r="R1438" s="33"/>
      <c r="S1438" s="33"/>
      <c r="T1438" s="33"/>
      <c r="U1438" s="33"/>
    </row>
    <row r="1439" spans="1:21">
      <c r="A1439" s="33"/>
      <c r="B1439" s="33"/>
      <c r="C1439" s="33"/>
      <c r="D1439" s="33"/>
      <c r="E1439" s="33"/>
      <c r="F1439" s="33"/>
      <c r="G1439" s="33"/>
      <c r="H1439" s="33"/>
      <c r="I1439" s="33"/>
      <c r="J1439" s="33"/>
      <c r="K1439" s="33"/>
      <c r="L1439" s="33"/>
      <c r="M1439" s="33"/>
      <c r="N1439" s="33"/>
      <c r="O1439" s="33"/>
      <c r="P1439" s="33"/>
      <c r="Q1439" s="33"/>
      <c r="R1439" s="33"/>
      <c r="S1439" s="33"/>
      <c r="T1439" s="33"/>
      <c r="U1439" s="33"/>
    </row>
    <row r="1440" spans="1:21">
      <c r="A1440" s="33"/>
      <c r="B1440" s="33"/>
      <c r="C1440" s="33"/>
      <c r="D1440" s="33"/>
      <c r="E1440" s="33"/>
      <c r="F1440" s="33"/>
      <c r="G1440" s="33"/>
      <c r="H1440" s="33"/>
      <c r="I1440" s="33"/>
      <c r="J1440" s="33"/>
      <c r="K1440" s="33"/>
      <c r="L1440" s="33"/>
      <c r="M1440" s="33"/>
      <c r="N1440" s="33"/>
      <c r="O1440" s="33"/>
      <c r="P1440" s="33"/>
      <c r="Q1440" s="33"/>
      <c r="R1440" s="33"/>
      <c r="S1440" s="33"/>
      <c r="T1440" s="33"/>
      <c r="U1440" s="33"/>
    </row>
    <row r="1441" spans="1:21">
      <c r="A1441" s="33"/>
      <c r="B1441" s="33"/>
      <c r="C1441" s="33"/>
      <c r="D1441" s="33"/>
      <c r="E1441" s="33"/>
      <c r="F1441" s="33"/>
      <c r="G1441" s="33"/>
      <c r="H1441" s="33"/>
      <c r="I1441" s="33"/>
      <c r="J1441" s="33"/>
      <c r="K1441" s="33"/>
      <c r="L1441" s="33"/>
      <c r="M1441" s="33"/>
      <c r="N1441" s="33"/>
      <c r="O1441" s="33"/>
      <c r="P1441" s="33"/>
      <c r="Q1441" s="33"/>
      <c r="R1441" s="33"/>
      <c r="S1441" s="33"/>
      <c r="T1441" s="33"/>
      <c r="U1441" s="33"/>
    </row>
    <row r="1442" spans="1:21">
      <c r="A1442" s="33"/>
      <c r="B1442" s="33"/>
      <c r="C1442" s="33"/>
      <c r="D1442" s="33"/>
      <c r="E1442" s="33"/>
      <c r="F1442" s="33"/>
      <c r="G1442" s="33"/>
      <c r="H1442" s="33"/>
      <c r="I1442" s="33"/>
      <c r="J1442" s="33"/>
      <c r="K1442" s="33"/>
      <c r="L1442" s="33"/>
      <c r="M1442" s="33"/>
      <c r="N1442" s="33"/>
      <c r="O1442" s="33"/>
      <c r="P1442" s="33"/>
      <c r="Q1442" s="33"/>
      <c r="R1442" s="33"/>
      <c r="S1442" s="33"/>
      <c r="T1442" s="33"/>
      <c r="U1442" s="33"/>
    </row>
    <row r="1443" spans="1:21">
      <c r="A1443" s="33"/>
      <c r="B1443" s="33"/>
      <c r="C1443" s="33"/>
      <c r="D1443" s="33"/>
      <c r="E1443" s="33"/>
      <c r="F1443" s="33"/>
      <c r="G1443" s="33"/>
      <c r="H1443" s="33"/>
      <c r="I1443" s="33"/>
      <c r="J1443" s="33"/>
      <c r="K1443" s="33"/>
      <c r="L1443" s="33"/>
      <c r="M1443" s="33"/>
      <c r="N1443" s="33"/>
      <c r="O1443" s="33"/>
      <c r="P1443" s="33"/>
      <c r="Q1443" s="33"/>
      <c r="R1443" s="33"/>
      <c r="S1443" s="33"/>
      <c r="T1443" s="33"/>
      <c r="U1443" s="33"/>
    </row>
    <row r="1444" spans="1:21">
      <c r="A1444" s="33"/>
      <c r="B1444" s="33"/>
      <c r="C1444" s="33"/>
      <c r="D1444" s="33"/>
      <c r="E1444" s="33"/>
      <c r="F1444" s="33"/>
      <c r="G1444" s="33"/>
      <c r="H1444" s="33"/>
      <c r="I1444" s="33"/>
      <c r="J1444" s="33"/>
      <c r="K1444" s="33"/>
      <c r="L1444" s="33"/>
      <c r="M1444" s="33"/>
      <c r="N1444" s="33"/>
      <c r="O1444" s="33"/>
      <c r="P1444" s="33"/>
      <c r="Q1444" s="33"/>
      <c r="R1444" s="33"/>
      <c r="S1444" s="33"/>
      <c r="T1444" s="33"/>
      <c r="U1444" s="33"/>
    </row>
    <row r="1445" spans="1:21">
      <c r="A1445" s="33"/>
      <c r="B1445" s="33"/>
      <c r="C1445" s="33"/>
      <c r="D1445" s="33"/>
      <c r="E1445" s="33"/>
      <c r="F1445" s="33"/>
      <c r="G1445" s="33"/>
      <c r="H1445" s="33"/>
      <c r="I1445" s="33"/>
      <c r="J1445" s="33"/>
      <c r="K1445" s="33"/>
      <c r="L1445" s="33"/>
      <c r="M1445" s="33"/>
      <c r="N1445" s="33"/>
      <c r="O1445" s="33"/>
      <c r="P1445" s="33"/>
      <c r="Q1445" s="33"/>
      <c r="R1445" s="33"/>
      <c r="S1445" s="33"/>
      <c r="T1445" s="33"/>
      <c r="U1445" s="33"/>
    </row>
    <row r="1446" spans="1:21">
      <c r="A1446" s="33"/>
      <c r="B1446" s="33"/>
      <c r="C1446" s="33"/>
      <c r="D1446" s="33"/>
      <c r="E1446" s="33"/>
      <c r="F1446" s="33"/>
      <c r="G1446" s="33"/>
      <c r="H1446" s="33"/>
      <c r="I1446" s="33"/>
      <c r="J1446" s="33"/>
      <c r="K1446" s="33"/>
      <c r="L1446" s="33"/>
      <c r="M1446" s="33"/>
      <c r="N1446" s="33"/>
      <c r="O1446" s="33"/>
      <c r="P1446" s="33"/>
      <c r="Q1446" s="33"/>
      <c r="R1446" s="33"/>
      <c r="S1446" s="33"/>
      <c r="T1446" s="33"/>
      <c r="U1446" s="33"/>
    </row>
    <row r="1447" spans="1:21">
      <c r="A1447" s="33"/>
      <c r="B1447" s="33"/>
      <c r="C1447" s="33"/>
      <c r="D1447" s="33"/>
      <c r="E1447" s="33"/>
      <c r="F1447" s="33"/>
      <c r="G1447" s="33"/>
      <c r="H1447" s="33"/>
      <c r="I1447" s="33"/>
      <c r="J1447" s="33"/>
      <c r="K1447" s="33"/>
      <c r="L1447" s="33"/>
      <c r="M1447" s="33"/>
      <c r="N1447" s="33"/>
      <c r="O1447" s="33"/>
      <c r="P1447" s="33"/>
      <c r="Q1447" s="33"/>
      <c r="R1447" s="33"/>
      <c r="S1447" s="33"/>
      <c r="T1447" s="33"/>
      <c r="U1447" s="33"/>
    </row>
    <row r="1448" spans="1:21">
      <c r="A1448" s="33"/>
      <c r="B1448" s="33"/>
      <c r="C1448" s="33"/>
      <c r="D1448" s="33"/>
      <c r="E1448" s="33"/>
      <c r="F1448" s="33"/>
      <c r="G1448" s="33"/>
      <c r="H1448" s="33"/>
      <c r="I1448" s="33"/>
      <c r="J1448" s="33"/>
      <c r="K1448" s="33"/>
      <c r="L1448" s="33"/>
      <c r="M1448" s="33"/>
      <c r="N1448" s="33"/>
      <c r="O1448" s="33"/>
      <c r="P1448" s="33"/>
      <c r="Q1448" s="33"/>
      <c r="R1448" s="33"/>
      <c r="S1448" s="33"/>
      <c r="T1448" s="33"/>
      <c r="U1448" s="33"/>
    </row>
    <row r="1449" spans="1:21">
      <c r="A1449" s="33"/>
      <c r="B1449" s="33"/>
      <c r="C1449" s="33"/>
      <c r="D1449" s="33"/>
      <c r="E1449" s="33"/>
      <c r="F1449" s="33"/>
      <c r="G1449" s="33"/>
      <c r="H1449" s="33"/>
      <c r="I1449" s="33"/>
      <c r="J1449" s="33"/>
      <c r="K1449" s="33"/>
      <c r="L1449" s="33"/>
      <c r="M1449" s="33"/>
      <c r="N1449" s="33"/>
      <c r="O1449" s="33"/>
      <c r="P1449" s="33"/>
      <c r="Q1449" s="33"/>
      <c r="R1449" s="33"/>
      <c r="S1449" s="33"/>
      <c r="T1449" s="33"/>
      <c r="U1449" s="33"/>
    </row>
    <row r="1450" spans="1:21">
      <c r="A1450" s="33"/>
      <c r="B1450" s="33"/>
      <c r="C1450" s="33"/>
      <c r="D1450" s="33"/>
      <c r="E1450" s="33"/>
      <c r="F1450" s="33"/>
      <c r="G1450" s="33"/>
      <c r="H1450" s="33"/>
      <c r="I1450" s="33"/>
      <c r="J1450" s="33"/>
      <c r="K1450" s="33"/>
      <c r="L1450" s="33"/>
      <c r="M1450" s="33"/>
      <c r="N1450" s="33"/>
      <c r="O1450" s="33"/>
      <c r="P1450" s="33"/>
      <c r="Q1450" s="33"/>
      <c r="R1450" s="33"/>
      <c r="S1450" s="33"/>
      <c r="T1450" s="33"/>
      <c r="U1450" s="33"/>
    </row>
    <row r="1451" spans="1:21">
      <c r="A1451" s="33"/>
      <c r="B1451" s="33"/>
      <c r="C1451" s="33"/>
      <c r="D1451" s="33"/>
      <c r="E1451" s="33"/>
      <c r="F1451" s="33"/>
      <c r="G1451" s="33"/>
      <c r="H1451" s="33"/>
      <c r="I1451" s="33"/>
      <c r="J1451" s="33"/>
      <c r="K1451" s="33"/>
      <c r="L1451" s="33"/>
      <c r="M1451" s="33"/>
      <c r="N1451" s="33"/>
      <c r="O1451" s="33"/>
      <c r="P1451" s="33"/>
      <c r="Q1451" s="33"/>
      <c r="R1451" s="33"/>
      <c r="S1451" s="33"/>
      <c r="T1451" s="33"/>
      <c r="U1451" s="33"/>
    </row>
    <row r="1452" spans="1:21">
      <c r="A1452" s="33"/>
      <c r="B1452" s="33"/>
      <c r="C1452" s="33"/>
      <c r="D1452" s="33"/>
      <c r="E1452" s="33"/>
      <c r="F1452" s="33"/>
      <c r="G1452" s="33"/>
      <c r="H1452" s="33"/>
      <c r="I1452" s="33"/>
      <c r="J1452" s="33"/>
      <c r="K1452" s="33"/>
      <c r="L1452" s="33"/>
      <c r="M1452" s="33"/>
      <c r="N1452" s="33"/>
      <c r="O1452" s="33"/>
      <c r="P1452" s="33"/>
      <c r="Q1452" s="33"/>
      <c r="R1452" s="33"/>
      <c r="S1452" s="33"/>
      <c r="T1452" s="33"/>
      <c r="U1452" s="33"/>
    </row>
    <row r="1453" spans="1:21">
      <c r="A1453" s="33"/>
      <c r="B1453" s="33"/>
      <c r="C1453" s="33"/>
      <c r="D1453" s="33"/>
      <c r="E1453" s="33"/>
      <c r="F1453" s="33"/>
      <c r="G1453" s="33"/>
      <c r="H1453" s="33"/>
      <c r="I1453" s="33"/>
      <c r="J1453" s="33"/>
      <c r="K1453" s="33"/>
      <c r="L1453" s="33"/>
      <c r="M1453" s="33"/>
      <c r="N1453" s="33"/>
      <c r="O1453" s="33"/>
      <c r="P1453" s="33"/>
      <c r="Q1453" s="33"/>
      <c r="R1453" s="33"/>
      <c r="S1453" s="33"/>
      <c r="T1453" s="33"/>
      <c r="U1453" s="33"/>
    </row>
    <row r="1454" spans="1:21">
      <c r="A1454" s="33"/>
      <c r="B1454" s="33"/>
      <c r="C1454" s="33"/>
      <c r="D1454" s="33"/>
      <c r="E1454" s="33"/>
      <c r="F1454" s="33"/>
      <c r="G1454" s="33"/>
      <c r="H1454" s="33"/>
      <c r="I1454" s="33"/>
      <c r="J1454" s="33"/>
      <c r="K1454" s="33"/>
      <c r="L1454" s="33"/>
      <c r="M1454" s="33"/>
      <c r="N1454" s="33"/>
      <c r="O1454" s="33"/>
      <c r="P1454" s="33"/>
      <c r="Q1454" s="33"/>
      <c r="R1454" s="33"/>
      <c r="S1454" s="33"/>
      <c r="T1454" s="33"/>
      <c r="U1454" s="33"/>
    </row>
    <row r="1455" spans="1:21">
      <c r="A1455" s="33"/>
      <c r="B1455" s="33"/>
      <c r="C1455" s="33"/>
      <c r="D1455" s="33"/>
      <c r="E1455" s="33"/>
      <c r="F1455" s="33"/>
      <c r="G1455" s="33"/>
      <c r="H1455" s="33"/>
      <c r="I1455" s="33"/>
      <c r="J1455" s="33"/>
      <c r="K1455" s="33"/>
      <c r="L1455" s="33"/>
      <c r="M1455" s="33"/>
      <c r="N1455" s="33"/>
      <c r="O1455" s="33"/>
      <c r="P1455" s="33"/>
      <c r="Q1455" s="33"/>
      <c r="R1455" s="33"/>
      <c r="S1455" s="33"/>
      <c r="T1455" s="33"/>
      <c r="U1455" s="33"/>
    </row>
    <row r="1456" spans="1:21">
      <c r="A1456" s="33"/>
      <c r="B1456" s="33"/>
      <c r="C1456" s="33"/>
      <c r="D1456" s="33"/>
      <c r="E1456" s="33"/>
      <c r="F1456" s="33"/>
      <c r="G1456" s="33"/>
      <c r="H1456" s="33"/>
      <c r="I1456" s="33"/>
      <c r="J1456" s="33"/>
      <c r="K1456" s="33"/>
      <c r="L1456" s="33"/>
      <c r="M1456" s="33"/>
      <c r="N1456" s="33"/>
      <c r="O1456" s="33"/>
      <c r="P1456" s="33"/>
      <c r="Q1456" s="33"/>
      <c r="R1456" s="33"/>
      <c r="S1456" s="33"/>
      <c r="T1456" s="33"/>
      <c r="U1456" s="33"/>
    </row>
    <row r="1457" spans="1:21">
      <c r="A1457" s="33"/>
      <c r="B1457" s="33"/>
      <c r="C1457" s="33"/>
      <c r="D1457" s="33"/>
      <c r="E1457" s="33"/>
      <c r="F1457" s="33"/>
      <c r="G1457" s="33"/>
      <c r="H1457" s="33"/>
      <c r="I1457" s="33"/>
      <c r="J1457" s="33"/>
      <c r="K1457" s="33"/>
      <c r="L1457" s="33"/>
      <c r="M1457" s="33"/>
      <c r="N1457" s="33"/>
      <c r="O1457" s="33"/>
      <c r="P1457" s="33"/>
      <c r="Q1457" s="33"/>
      <c r="R1457" s="33"/>
      <c r="S1457" s="33"/>
      <c r="T1457" s="33"/>
      <c r="U1457" s="33"/>
    </row>
    <row r="1458" spans="1:21">
      <c r="A1458" s="33"/>
      <c r="B1458" s="33"/>
      <c r="C1458" s="33"/>
      <c r="D1458" s="33"/>
      <c r="E1458" s="33"/>
      <c r="F1458" s="33"/>
      <c r="G1458" s="33"/>
      <c r="H1458" s="33"/>
      <c r="I1458" s="33"/>
      <c r="J1458" s="33"/>
      <c r="K1458" s="33"/>
      <c r="L1458" s="33"/>
      <c r="M1458" s="33"/>
      <c r="N1458" s="33"/>
      <c r="O1458" s="33"/>
      <c r="P1458" s="33"/>
      <c r="Q1458" s="33"/>
      <c r="R1458" s="33"/>
      <c r="S1458" s="33"/>
      <c r="T1458" s="33"/>
      <c r="U1458" s="33"/>
    </row>
    <row r="1459" spans="1:21">
      <c r="A1459" s="33"/>
      <c r="B1459" s="33"/>
      <c r="C1459" s="33"/>
      <c r="D1459" s="33"/>
      <c r="E1459" s="33"/>
      <c r="F1459" s="33"/>
      <c r="G1459" s="33"/>
      <c r="H1459" s="33"/>
      <c r="I1459" s="33"/>
      <c r="J1459" s="33"/>
      <c r="K1459" s="33"/>
      <c r="L1459" s="33"/>
      <c r="M1459" s="33"/>
      <c r="N1459" s="33"/>
      <c r="O1459" s="33"/>
      <c r="P1459" s="33"/>
      <c r="Q1459" s="33"/>
      <c r="R1459" s="33"/>
      <c r="S1459" s="33"/>
      <c r="T1459" s="33"/>
      <c r="U1459" s="33"/>
    </row>
    <row r="1460" spans="1:21">
      <c r="A1460" s="33"/>
      <c r="B1460" s="33"/>
      <c r="C1460" s="33"/>
      <c r="D1460" s="33"/>
      <c r="E1460" s="33"/>
      <c r="F1460" s="33"/>
      <c r="G1460" s="33"/>
      <c r="H1460" s="33"/>
      <c r="I1460" s="33"/>
      <c r="J1460" s="33"/>
      <c r="K1460" s="33"/>
      <c r="L1460" s="33"/>
      <c r="M1460" s="33"/>
      <c r="N1460" s="33"/>
      <c r="O1460" s="33"/>
      <c r="P1460" s="33"/>
      <c r="Q1460" s="33"/>
      <c r="R1460" s="33"/>
      <c r="S1460" s="33"/>
      <c r="T1460" s="33"/>
      <c r="U1460" s="33"/>
    </row>
    <row r="1461" spans="1:21">
      <c r="A1461" s="33"/>
      <c r="B1461" s="33"/>
      <c r="C1461" s="33"/>
      <c r="D1461" s="33"/>
      <c r="E1461" s="33"/>
      <c r="F1461" s="33"/>
      <c r="G1461" s="33"/>
      <c r="H1461" s="33"/>
      <c r="I1461" s="33"/>
      <c r="J1461" s="33"/>
      <c r="K1461" s="33"/>
      <c r="L1461" s="33"/>
      <c r="M1461" s="33"/>
      <c r="N1461" s="33"/>
      <c r="O1461" s="33"/>
      <c r="P1461" s="33"/>
      <c r="Q1461" s="33"/>
      <c r="R1461" s="33"/>
      <c r="S1461" s="33"/>
      <c r="T1461" s="33"/>
      <c r="U1461" s="33"/>
    </row>
    <row r="1462" spans="1:21">
      <c r="A1462" s="33"/>
      <c r="B1462" s="33"/>
      <c r="C1462" s="33"/>
      <c r="D1462" s="33"/>
      <c r="E1462" s="33"/>
      <c r="F1462" s="33"/>
      <c r="G1462" s="33"/>
      <c r="H1462" s="33"/>
      <c r="I1462" s="33"/>
      <c r="J1462" s="33"/>
      <c r="K1462" s="33"/>
      <c r="L1462" s="33"/>
      <c r="M1462" s="33"/>
      <c r="N1462" s="33"/>
      <c r="O1462" s="33"/>
      <c r="P1462" s="33"/>
      <c r="Q1462" s="33"/>
      <c r="R1462" s="33"/>
      <c r="S1462" s="33"/>
      <c r="T1462" s="33"/>
      <c r="U1462" s="33"/>
    </row>
    <row r="1463" spans="1:21">
      <c r="A1463" s="33"/>
      <c r="B1463" s="33"/>
      <c r="C1463" s="33"/>
      <c r="D1463" s="33"/>
      <c r="E1463" s="33"/>
      <c r="F1463" s="33"/>
      <c r="G1463" s="33"/>
      <c r="H1463" s="33"/>
      <c r="I1463" s="33"/>
      <c r="J1463" s="33"/>
      <c r="K1463" s="33"/>
      <c r="L1463" s="33"/>
      <c r="M1463" s="33"/>
      <c r="N1463" s="33"/>
      <c r="O1463" s="33"/>
      <c r="P1463" s="33"/>
      <c r="Q1463" s="33"/>
      <c r="R1463" s="33"/>
      <c r="S1463" s="33"/>
      <c r="T1463" s="33"/>
      <c r="U1463" s="33"/>
    </row>
    <row r="1464" spans="1:21">
      <c r="A1464" s="33"/>
      <c r="B1464" s="33"/>
      <c r="C1464" s="33"/>
      <c r="D1464" s="33"/>
      <c r="E1464" s="33"/>
      <c r="F1464" s="33"/>
      <c r="G1464" s="33"/>
      <c r="H1464" s="33"/>
      <c r="I1464" s="33"/>
      <c r="J1464" s="33"/>
      <c r="K1464" s="33"/>
      <c r="L1464" s="33"/>
      <c r="M1464" s="33"/>
      <c r="N1464" s="33"/>
      <c r="O1464" s="33"/>
      <c r="P1464" s="33"/>
      <c r="Q1464" s="33"/>
      <c r="R1464" s="33"/>
      <c r="S1464" s="33"/>
      <c r="T1464" s="33"/>
      <c r="U1464" s="33"/>
    </row>
    <row r="1465" spans="1:21">
      <c r="A1465" s="33"/>
      <c r="B1465" s="33"/>
      <c r="C1465" s="33"/>
      <c r="D1465" s="33"/>
      <c r="E1465" s="33"/>
      <c r="F1465" s="33"/>
      <c r="G1465" s="33"/>
      <c r="H1465" s="33"/>
      <c r="I1465" s="33"/>
      <c r="J1465" s="33"/>
      <c r="K1465" s="33"/>
      <c r="L1465" s="33"/>
      <c r="M1465" s="33"/>
      <c r="N1465" s="33"/>
      <c r="O1465" s="33"/>
      <c r="P1465" s="33"/>
      <c r="Q1465" s="33"/>
      <c r="R1465" s="33"/>
      <c r="S1465" s="33"/>
      <c r="T1465" s="33"/>
      <c r="U1465" s="33"/>
    </row>
    <row r="1466" spans="1:21">
      <c r="A1466" s="33"/>
      <c r="B1466" s="33"/>
      <c r="C1466" s="33"/>
      <c r="D1466" s="33"/>
      <c r="E1466" s="33"/>
      <c r="F1466" s="33"/>
      <c r="G1466" s="33"/>
      <c r="H1466" s="33"/>
      <c r="I1466" s="33"/>
      <c r="J1466" s="33"/>
      <c r="K1466" s="33"/>
      <c r="L1466" s="33"/>
      <c r="M1466" s="33"/>
      <c r="N1466" s="33"/>
      <c r="O1466" s="33"/>
      <c r="P1466" s="33"/>
      <c r="Q1466" s="33"/>
      <c r="R1466" s="33"/>
      <c r="S1466" s="33"/>
      <c r="T1466" s="33"/>
      <c r="U1466" s="33"/>
    </row>
    <row r="1467" spans="1:21">
      <c r="A1467" s="33"/>
      <c r="B1467" s="33"/>
      <c r="C1467" s="33"/>
      <c r="D1467" s="33"/>
      <c r="E1467" s="33"/>
      <c r="F1467" s="33"/>
      <c r="G1467" s="33"/>
      <c r="H1467" s="33"/>
      <c r="I1467" s="33"/>
      <c r="J1467" s="33"/>
      <c r="K1467" s="33"/>
      <c r="L1467" s="33"/>
      <c r="M1467" s="33"/>
      <c r="N1467" s="33"/>
      <c r="O1467" s="33"/>
      <c r="P1467" s="33"/>
      <c r="Q1467" s="33"/>
      <c r="R1467" s="33"/>
      <c r="S1467" s="33"/>
      <c r="T1467" s="33"/>
      <c r="U1467" s="33"/>
    </row>
    <row r="1468" spans="1:21">
      <c r="A1468" s="33"/>
      <c r="B1468" s="33"/>
      <c r="C1468" s="33"/>
      <c r="D1468" s="33"/>
      <c r="E1468" s="33"/>
      <c r="F1468" s="33"/>
      <c r="G1468" s="33"/>
      <c r="H1468" s="33"/>
      <c r="I1468" s="33"/>
      <c r="J1468" s="33"/>
      <c r="K1468" s="33"/>
      <c r="L1468" s="33"/>
      <c r="M1468" s="33"/>
      <c r="N1468" s="33"/>
      <c r="O1468" s="33"/>
      <c r="P1468" s="33"/>
      <c r="Q1468" s="33"/>
      <c r="R1468" s="33"/>
      <c r="S1468" s="33"/>
      <c r="T1468" s="33"/>
      <c r="U1468" s="33"/>
    </row>
    <row r="1469" spans="1:21">
      <c r="A1469" s="33"/>
      <c r="B1469" s="33"/>
      <c r="C1469" s="33"/>
      <c r="D1469" s="33"/>
      <c r="E1469" s="33"/>
      <c r="F1469" s="33"/>
      <c r="G1469" s="33"/>
      <c r="H1469" s="33"/>
      <c r="I1469" s="33"/>
      <c r="J1469" s="33"/>
      <c r="K1469" s="33"/>
      <c r="L1469" s="33"/>
      <c r="M1469" s="33"/>
      <c r="N1469" s="33"/>
      <c r="O1469" s="33"/>
      <c r="P1469" s="33"/>
      <c r="Q1469" s="33"/>
      <c r="R1469" s="33"/>
      <c r="S1469" s="33"/>
      <c r="T1469" s="33"/>
      <c r="U1469" s="33"/>
    </row>
    <row r="1470" spans="1:21">
      <c r="A1470" s="33"/>
      <c r="B1470" s="33"/>
      <c r="C1470" s="33"/>
      <c r="D1470" s="33"/>
      <c r="E1470" s="33"/>
      <c r="F1470" s="33"/>
      <c r="G1470" s="33"/>
      <c r="H1470" s="33"/>
      <c r="I1470" s="33"/>
      <c r="J1470" s="33"/>
      <c r="K1470" s="33"/>
      <c r="L1470" s="33"/>
      <c r="M1470" s="33"/>
      <c r="N1470" s="33"/>
      <c r="O1470" s="33"/>
      <c r="P1470" s="33"/>
      <c r="Q1470" s="33"/>
      <c r="R1470" s="33"/>
      <c r="S1470" s="33"/>
      <c r="T1470" s="33"/>
      <c r="U1470" s="33"/>
    </row>
    <row r="1471" spans="1:21">
      <c r="A1471" s="33"/>
      <c r="B1471" s="33"/>
      <c r="C1471" s="33"/>
      <c r="D1471" s="33"/>
      <c r="E1471" s="33"/>
      <c r="F1471" s="33"/>
      <c r="G1471" s="33"/>
      <c r="H1471" s="33"/>
      <c r="I1471" s="33"/>
      <c r="J1471" s="33"/>
      <c r="K1471" s="33"/>
      <c r="L1471" s="33"/>
      <c r="M1471" s="33"/>
      <c r="N1471" s="33"/>
      <c r="O1471" s="33"/>
      <c r="P1471" s="33"/>
      <c r="Q1471" s="33"/>
      <c r="R1471" s="33"/>
      <c r="S1471" s="33"/>
      <c r="T1471" s="33"/>
      <c r="U1471" s="33"/>
    </row>
    <row r="1472" spans="1:21">
      <c r="A1472" s="33"/>
      <c r="B1472" s="33"/>
      <c r="C1472" s="33"/>
      <c r="D1472" s="33"/>
      <c r="E1472" s="33"/>
      <c r="F1472" s="33"/>
      <c r="G1472" s="33"/>
      <c r="H1472" s="33"/>
      <c r="I1472" s="33"/>
      <c r="J1472" s="33"/>
      <c r="K1472" s="33"/>
      <c r="L1472" s="33"/>
      <c r="M1472" s="33"/>
      <c r="N1472" s="33"/>
      <c r="O1472" s="33"/>
      <c r="P1472" s="33"/>
      <c r="Q1472" s="33"/>
      <c r="R1472" s="33"/>
      <c r="S1472" s="33"/>
      <c r="T1472" s="33"/>
      <c r="U1472" s="33"/>
    </row>
    <row r="1473" spans="1:21">
      <c r="A1473" s="33"/>
      <c r="B1473" s="33"/>
      <c r="C1473" s="33"/>
      <c r="D1473" s="33"/>
      <c r="E1473" s="33"/>
      <c r="F1473" s="33"/>
      <c r="G1473" s="33"/>
      <c r="H1473" s="33"/>
      <c r="I1473" s="33"/>
      <c r="J1473" s="33"/>
      <c r="K1473" s="33"/>
      <c r="L1473" s="33"/>
      <c r="M1473" s="33"/>
      <c r="N1473" s="33"/>
      <c r="O1473" s="33"/>
      <c r="P1473" s="33"/>
      <c r="Q1473" s="33"/>
      <c r="R1473" s="33"/>
      <c r="S1473" s="33"/>
      <c r="T1473" s="33"/>
      <c r="U1473" s="33"/>
    </row>
    <row r="1474" spans="1:21">
      <c r="A1474" s="33"/>
      <c r="B1474" s="33"/>
      <c r="C1474" s="33"/>
      <c r="D1474" s="33"/>
      <c r="E1474" s="33"/>
      <c r="F1474" s="33"/>
      <c r="G1474" s="33"/>
      <c r="H1474" s="33"/>
      <c r="I1474" s="33"/>
      <c r="J1474" s="33"/>
      <c r="K1474" s="33"/>
      <c r="L1474" s="33"/>
      <c r="M1474" s="33"/>
      <c r="N1474" s="33"/>
      <c r="O1474" s="33"/>
      <c r="P1474" s="33"/>
      <c r="Q1474" s="33"/>
      <c r="R1474" s="33"/>
      <c r="S1474" s="33"/>
      <c r="T1474" s="33"/>
      <c r="U1474" s="33"/>
    </row>
    <row r="1475" spans="1:21">
      <c r="A1475" s="33"/>
      <c r="B1475" s="33"/>
      <c r="C1475" s="33"/>
      <c r="D1475" s="33"/>
      <c r="E1475" s="33"/>
      <c r="F1475" s="33"/>
      <c r="G1475" s="33"/>
      <c r="H1475" s="33"/>
      <c r="I1475" s="33"/>
      <c r="J1475" s="33"/>
      <c r="K1475" s="33"/>
      <c r="L1475" s="33"/>
      <c r="M1475" s="33"/>
      <c r="N1475" s="33"/>
      <c r="O1475" s="33"/>
      <c r="P1475" s="33"/>
      <c r="Q1475" s="33"/>
      <c r="R1475" s="33"/>
      <c r="S1475" s="33"/>
      <c r="T1475" s="33"/>
      <c r="U1475" s="33"/>
    </row>
    <row r="1476" spans="1:21">
      <c r="A1476" s="33"/>
      <c r="B1476" s="33"/>
      <c r="C1476" s="33"/>
      <c r="D1476" s="33"/>
      <c r="E1476" s="33"/>
      <c r="F1476" s="33"/>
      <c r="G1476" s="33"/>
      <c r="H1476" s="33"/>
      <c r="I1476" s="33"/>
      <c r="J1476" s="33"/>
      <c r="K1476" s="33"/>
      <c r="L1476" s="33"/>
      <c r="M1476" s="33"/>
      <c r="N1476" s="33"/>
      <c r="O1476" s="33"/>
      <c r="P1476" s="33"/>
      <c r="Q1476" s="33"/>
      <c r="R1476" s="33"/>
      <c r="S1476" s="33"/>
      <c r="T1476" s="33"/>
      <c r="U1476" s="33"/>
    </row>
    <row r="1477" spans="1:21">
      <c r="A1477" s="33"/>
      <c r="B1477" s="33"/>
      <c r="C1477" s="33"/>
      <c r="D1477" s="33"/>
      <c r="E1477" s="33"/>
      <c r="F1477" s="33"/>
      <c r="G1477" s="33"/>
      <c r="H1477" s="33"/>
      <c r="I1477" s="33"/>
      <c r="J1477" s="33"/>
      <c r="K1477" s="33"/>
      <c r="L1477" s="33"/>
      <c r="M1477" s="33"/>
      <c r="N1477" s="33"/>
      <c r="O1477" s="33"/>
      <c r="P1477" s="33"/>
      <c r="Q1477" s="33"/>
      <c r="R1477" s="33"/>
      <c r="S1477" s="33"/>
      <c r="T1477" s="33"/>
      <c r="U1477" s="33"/>
    </row>
    <row r="1478" spans="1:21">
      <c r="A1478" s="33"/>
      <c r="B1478" s="33"/>
      <c r="C1478" s="33"/>
      <c r="D1478" s="33"/>
      <c r="E1478" s="33"/>
      <c r="F1478" s="33"/>
      <c r="G1478" s="33"/>
      <c r="H1478" s="33"/>
      <c r="I1478" s="33"/>
      <c r="J1478" s="33"/>
      <c r="K1478" s="33"/>
      <c r="L1478" s="33"/>
      <c r="M1478" s="33"/>
      <c r="N1478" s="33"/>
      <c r="O1478" s="33"/>
      <c r="P1478" s="33"/>
      <c r="Q1478" s="33"/>
      <c r="R1478" s="33"/>
      <c r="S1478" s="33"/>
      <c r="T1478" s="33"/>
      <c r="U1478" s="33"/>
    </row>
    <row r="1479" spans="1:21">
      <c r="A1479" s="33"/>
      <c r="B1479" s="33"/>
      <c r="C1479" s="33"/>
      <c r="D1479" s="33"/>
      <c r="E1479" s="33"/>
      <c r="F1479" s="33"/>
      <c r="G1479" s="33"/>
      <c r="H1479" s="33"/>
      <c r="I1479" s="33"/>
      <c r="J1479" s="33"/>
      <c r="K1479" s="33"/>
      <c r="L1479" s="33"/>
      <c r="M1479" s="33"/>
      <c r="N1479" s="33"/>
      <c r="O1479" s="33"/>
      <c r="P1479" s="33"/>
      <c r="Q1479" s="33"/>
      <c r="R1479" s="33"/>
      <c r="S1479" s="33"/>
      <c r="T1479" s="33"/>
      <c r="U1479" s="33"/>
    </row>
    <row r="1480" spans="1:21">
      <c r="A1480" s="33"/>
      <c r="B1480" s="33"/>
      <c r="C1480" s="33"/>
      <c r="D1480" s="33"/>
      <c r="E1480" s="33"/>
      <c r="F1480" s="33"/>
      <c r="G1480" s="33"/>
      <c r="H1480" s="33"/>
      <c r="I1480" s="33"/>
      <c r="J1480" s="33"/>
      <c r="K1480" s="33"/>
      <c r="L1480" s="33"/>
      <c r="M1480" s="33"/>
      <c r="N1480" s="33"/>
      <c r="O1480" s="33"/>
      <c r="P1480" s="33"/>
      <c r="Q1480" s="33"/>
      <c r="R1480" s="33"/>
      <c r="S1480" s="33"/>
      <c r="T1480" s="33"/>
      <c r="U1480" s="33"/>
    </row>
    <row r="1481" spans="1:21">
      <c r="A1481" s="33"/>
      <c r="B1481" s="33"/>
      <c r="C1481" s="33"/>
      <c r="D1481" s="33"/>
      <c r="E1481" s="33"/>
      <c r="F1481" s="33"/>
      <c r="G1481" s="33"/>
      <c r="H1481" s="33"/>
      <c r="I1481" s="33"/>
      <c r="J1481" s="33"/>
      <c r="K1481" s="33"/>
      <c r="L1481" s="33"/>
      <c r="M1481" s="33"/>
      <c r="N1481" s="33"/>
      <c r="O1481" s="33"/>
      <c r="P1481" s="33"/>
      <c r="Q1481" s="33"/>
      <c r="R1481" s="33"/>
      <c r="S1481" s="33"/>
      <c r="T1481" s="33"/>
      <c r="U1481" s="33"/>
    </row>
    <row r="1482" spans="1:21">
      <c r="A1482" s="33"/>
      <c r="B1482" s="33"/>
      <c r="C1482" s="33"/>
      <c r="D1482" s="33"/>
      <c r="E1482" s="33"/>
      <c r="F1482" s="33"/>
      <c r="G1482" s="33"/>
      <c r="H1482" s="33"/>
      <c r="I1482" s="33"/>
      <c r="J1482" s="33"/>
      <c r="K1482" s="33"/>
      <c r="L1482" s="33"/>
      <c r="M1482" s="33"/>
      <c r="N1482" s="33"/>
      <c r="O1482" s="33"/>
      <c r="P1482" s="33"/>
      <c r="Q1482" s="33"/>
      <c r="R1482" s="33"/>
      <c r="S1482" s="33"/>
      <c r="T1482" s="33"/>
      <c r="U1482" s="33"/>
    </row>
    <row r="1483" spans="1:21">
      <c r="A1483" s="33"/>
      <c r="B1483" s="33"/>
      <c r="C1483" s="33"/>
      <c r="D1483" s="33"/>
      <c r="E1483" s="33"/>
      <c r="F1483" s="33"/>
      <c r="G1483" s="33"/>
      <c r="H1483" s="33"/>
      <c r="I1483" s="33"/>
      <c r="J1483" s="33"/>
      <c r="K1483" s="33"/>
      <c r="L1483" s="33"/>
      <c r="M1483" s="33"/>
      <c r="N1483" s="33"/>
      <c r="O1483" s="33"/>
      <c r="P1483" s="33"/>
      <c r="Q1483" s="33"/>
      <c r="R1483" s="33"/>
      <c r="S1483" s="33"/>
      <c r="T1483" s="33"/>
      <c r="U1483" s="33"/>
    </row>
    <row r="1484" spans="1:21">
      <c r="A1484" s="33"/>
      <c r="B1484" s="33"/>
      <c r="C1484" s="33"/>
      <c r="D1484" s="33"/>
      <c r="E1484" s="33"/>
      <c r="F1484" s="33"/>
      <c r="G1484" s="33"/>
      <c r="H1484" s="33"/>
      <c r="I1484" s="33"/>
      <c r="J1484" s="33"/>
      <c r="K1484" s="33"/>
      <c r="L1484" s="33"/>
      <c r="M1484" s="33"/>
      <c r="N1484" s="33"/>
      <c r="O1484" s="33"/>
      <c r="P1484" s="33"/>
      <c r="Q1484" s="33"/>
      <c r="R1484" s="33"/>
      <c r="S1484" s="33"/>
      <c r="T1484" s="33"/>
      <c r="U1484" s="33"/>
    </row>
    <row r="1485" spans="1:21">
      <c r="A1485" s="33"/>
      <c r="B1485" s="33"/>
      <c r="C1485" s="33"/>
      <c r="D1485" s="33"/>
      <c r="E1485" s="33"/>
      <c r="F1485" s="33"/>
      <c r="G1485" s="33"/>
      <c r="H1485" s="33"/>
      <c r="I1485" s="33"/>
      <c r="J1485" s="33"/>
      <c r="K1485" s="33"/>
      <c r="L1485" s="33"/>
      <c r="M1485" s="33"/>
      <c r="N1485" s="33"/>
      <c r="O1485" s="33"/>
      <c r="P1485" s="33"/>
      <c r="Q1485" s="33"/>
      <c r="R1485" s="33"/>
      <c r="S1485" s="33"/>
      <c r="T1485" s="33"/>
      <c r="U1485" s="33"/>
    </row>
    <row r="1486" spans="1:21">
      <c r="A1486" s="33"/>
      <c r="B1486" s="33"/>
      <c r="C1486" s="33"/>
      <c r="D1486" s="33"/>
      <c r="E1486" s="33"/>
      <c r="F1486" s="33"/>
      <c r="G1486" s="33"/>
      <c r="H1486" s="33"/>
      <c r="I1486" s="33"/>
      <c r="J1486" s="33"/>
      <c r="K1486" s="33"/>
      <c r="L1486" s="33"/>
      <c r="M1486" s="33"/>
      <c r="N1486" s="33"/>
      <c r="O1486" s="33"/>
      <c r="P1486" s="33"/>
      <c r="Q1486" s="33"/>
      <c r="R1486" s="33"/>
      <c r="S1486" s="33"/>
      <c r="T1486" s="33"/>
      <c r="U1486" s="33"/>
    </row>
    <row r="1487" spans="1:21">
      <c r="A1487" s="33"/>
      <c r="B1487" s="33"/>
      <c r="C1487" s="33"/>
      <c r="D1487" s="33"/>
      <c r="E1487" s="33"/>
      <c r="F1487" s="33"/>
      <c r="G1487" s="33"/>
      <c r="H1487" s="33"/>
      <c r="I1487" s="33"/>
      <c r="J1487" s="33"/>
      <c r="K1487" s="33"/>
      <c r="L1487" s="33"/>
      <c r="M1487" s="33"/>
      <c r="N1487" s="33"/>
      <c r="O1487" s="33"/>
      <c r="P1487" s="33"/>
      <c r="Q1487" s="33"/>
      <c r="R1487" s="33"/>
      <c r="S1487" s="33"/>
      <c r="T1487" s="33"/>
      <c r="U1487" s="33"/>
    </row>
    <row r="1488" spans="1:21">
      <c r="A1488" s="33"/>
      <c r="B1488" s="33"/>
      <c r="C1488" s="33"/>
      <c r="D1488" s="33"/>
      <c r="E1488" s="33"/>
      <c r="F1488" s="33"/>
      <c r="G1488" s="33"/>
      <c r="H1488" s="33"/>
      <c r="I1488" s="33"/>
      <c r="J1488" s="33"/>
      <c r="K1488" s="33"/>
      <c r="L1488" s="33"/>
      <c r="M1488" s="33"/>
      <c r="N1488" s="33"/>
      <c r="O1488" s="33"/>
      <c r="P1488" s="33"/>
      <c r="Q1488" s="33"/>
      <c r="R1488" s="33"/>
      <c r="S1488" s="33"/>
      <c r="T1488" s="33"/>
      <c r="U1488" s="33"/>
    </row>
    <row r="1489" spans="1:21">
      <c r="A1489" s="33"/>
      <c r="B1489" s="33"/>
      <c r="C1489" s="33"/>
      <c r="D1489" s="33"/>
      <c r="E1489" s="33"/>
      <c r="F1489" s="33"/>
      <c r="G1489" s="33"/>
      <c r="H1489" s="33"/>
      <c r="I1489" s="33"/>
      <c r="J1489" s="33"/>
      <c r="K1489" s="33"/>
      <c r="L1489" s="33"/>
      <c r="M1489" s="33"/>
      <c r="N1489" s="33"/>
      <c r="O1489" s="33"/>
      <c r="P1489" s="33"/>
      <c r="Q1489" s="33"/>
      <c r="R1489" s="33"/>
      <c r="S1489" s="33"/>
      <c r="T1489" s="33"/>
      <c r="U1489" s="33"/>
    </row>
    <row r="1490" spans="1:21">
      <c r="A1490" s="33"/>
      <c r="B1490" s="33"/>
      <c r="C1490" s="33"/>
      <c r="D1490" s="33"/>
      <c r="E1490" s="33"/>
      <c r="F1490" s="33"/>
      <c r="G1490" s="33"/>
      <c r="H1490" s="33"/>
      <c r="I1490" s="33"/>
      <c r="J1490" s="33"/>
      <c r="K1490" s="33"/>
      <c r="L1490" s="33"/>
      <c r="M1490" s="33"/>
      <c r="N1490" s="33"/>
      <c r="O1490" s="33"/>
      <c r="P1490" s="33"/>
      <c r="Q1490" s="33"/>
      <c r="R1490" s="33"/>
      <c r="S1490" s="33"/>
      <c r="T1490" s="33"/>
      <c r="U1490" s="33"/>
    </row>
    <row r="1491" spans="1:21">
      <c r="A1491" s="33"/>
      <c r="B1491" s="33"/>
      <c r="C1491" s="33"/>
      <c r="D1491" s="33"/>
      <c r="E1491" s="33"/>
      <c r="F1491" s="33"/>
      <c r="G1491" s="33"/>
      <c r="H1491" s="33"/>
      <c r="I1491" s="33"/>
      <c r="J1491" s="33"/>
      <c r="K1491" s="33"/>
      <c r="L1491" s="33"/>
      <c r="M1491" s="33"/>
      <c r="N1491" s="33"/>
      <c r="O1491" s="33"/>
      <c r="P1491" s="33"/>
      <c r="Q1491" s="33"/>
      <c r="R1491" s="33"/>
      <c r="S1491" s="33"/>
      <c r="T1491" s="33"/>
      <c r="U1491" s="33"/>
    </row>
    <row r="1492" spans="1:21">
      <c r="A1492" s="33"/>
      <c r="B1492" s="33"/>
      <c r="C1492" s="33"/>
      <c r="D1492" s="33"/>
      <c r="E1492" s="33"/>
      <c r="F1492" s="33"/>
      <c r="G1492" s="33"/>
      <c r="H1492" s="33"/>
      <c r="I1492" s="33"/>
      <c r="J1492" s="33"/>
      <c r="K1492" s="33"/>
      <c r="L1492" s="33"/>
      <c r="M1492" s="33"/>
      <c r="N1492" s="33"/>
      <c r="O1492" s="33"/>
      <c r="P1492" s="33"/>
      <c r="Q1492" s="33"/>
      <c r="R1492" s="33"/>
      <c r="S1492" s="33"/>
      <c r="T1492" s="33"/>
      <c r="U1492" s="33"/>
    </row>
    <row r="1493" spans="1:21">
      <c r="A1493" s="33"/>
      <c r="B1493" s="33"/>
      <c r="C1493" s="33"/>
      <c r="D1493" s="33"/>
      <c r="E1493" s="33"/>
      <c r="F1493" s="33"/>
      <c r="G1493" s="33"/>
      <c r="H1493" s="33"/>
      <c r="I1493" s="33"/>
      <c r="J1493" s="33"/>
      <c r="K1493" s="33"/>
      <c r="L1493" s="33"/>
      <c r="M1493" s="33"/>
      <c r="N1493" s="33"/>
      <c r="O1493" s="33"/>
      <c r="P1493" s="33"/>
      <c r="Q1493" s="33"/>
      <c r="R1493" s="33"/>
      <c r="S1493" s="33"/>
      <c r="T1493" s="33"/>
      <c r="U1493" s="33"/>
    </row>
    <row r="1494" spans="1:21">
      <c r="A1494" s="33"/>
      <c r="B1494" s="33"/>
      <c r="C1494" s="33"/>
      <c r="D1494" s="33"/>
      <c r="E1494" s="33"/>
      <c r="F1494" s="33"/>
      <c r="G1494" s="33"/>
      <c r="H1494" s="33"/>
      <c r="I1494" s="33"/>
      <c r="J1494" s="33"/>
      <c r="K1494" s="33"/>
      <c r="L1494" s="33"/>
      <c r="M1494" s="33"/>
      <c r="N1494" s="33"/>
      <c r="O1494" s="33"/>
      <c r="P1494" s="33"/>
      <c r="Q1494" s="33"/>
      <c r="R1494" s="33"/>
      <c r="S1494" s="33"/>
      <c r="T1494" s="33"/>
      <c r="U1494" s="33"/>
    </row>
    <row r="1495" spans="1:21">
      <c r="A1495" s="33"/>
      <c r="B1495" s="33"/>
      <c r="C1495" s="33"/>
      <c r="D1495" s="33"/>
      <c r="E1495" s="33"/>
      <c r="F1495" s="33"/>
      <c r="G1495" s="33"/>
      <c r="H1495" s="33"/>
      <c r="I1495" s="33"/>
      <c r="J1495" s="33"/>
      <c r="K1495" s="33"/>
      <c r="L1495" s="33"/>
      <c r="M1495" s="33"/>
      <c r="N1495" s="33"/>
      <c r="O1495" s="33"/>
      <c r="P1495" s="33"/>
      <c r="Q1495" s="33"/>
      <c r="R1495" s="33"/>
      <c r="S1495" s="33"/>
      <c r="T1495" s="33"/>
      <c r="U1495" s="33"/>
    </row>
    <row r="1496" spans="1:21">
      <c r="A1496" s="33"/>
      <c r="B1496" s="33"/>
      <c r="C1496" s="33"/>
      <c r="D1496" s="33"/>
      <c r="E1496" s="33"/>
      <c r="F1496" s="33"/>
      <c r="G1496" s="33"/>
      <c r="H1496" s="33"/>
      <c r="I1496" s="33"/>
      <c r="J1496" s="33"/>
      <c r="K1496" s="33"/>
      <c r="L1496" s="33"/>
      <c r="M1496" s="33"/>
      <c r="N1496" s="33"/>
      <c r="O1496" s="33"/>
      <c r="P1496" s="33"/>
      <c r="Q1496" s="33"/>
      <c r="R1496" s="33"/>
      <c r="S1496" s="33"/>
      <c r="T1496" s="33"/>
      <c r="U1496" s="33"/>
    </row>
    <row r="1497" spans="1:21">
      <c r="A1497" s="33"/>
      <c r="B1497" s="33"/>
      <c r="C1497" s="33"/>
      <c r="D1497" s="33"/>
      <c r="E1497" s="33"/>
      <c r="F1497" s="33"/>
      <c r="G1497" s="33"/>
      <c r="H1497" s="33"/>
      <c r="I1497" s="33"/>
      <c r="J1497" s="33"/>
      <c r="K1497" s="33"/>
      <c r="L1497" s="33"/>
      <c r="M1497" s="33"/>
      <c r="N1497" s="33"/>
      <c r="O1497" s="33"/>
      <c r="P1497" s="33"/>
      <c r="Q1497" s="33"/>
      <c r="R1497" s="33"/>
      <c r="S1497" s="33"/>
      <c r="T1497" s="33"/>
      <c r="U1497" s="33"/>
    </row>
    <row r="1498" spans="1:21">
      <c r="A1498" s="33"/>
      <c r="B1498" s="33"/>
      <c r="C1498" s="33"/>
      <c r="D1498" s="33"/>
      <c r="E1498" s="33"/>
      <c r="F1498" s="33"/>
      <c r="G1498" s="33"/>
      <c r="H1498" s="33"/>
      <c r="I1498" s="33"/>
      <c r="J1498" s="33"/>
      <c r="K1498" s="33"/>
      <c r="L1498" s="33"/>
      <c r="M1498" s="33"/>
      <c r="N1498" s="33"/>
      <c r="O1498" s="33"/>
      <c r="P1498" s="33"/>
      <c r="Q1498" s="33"/>
      <c r="R1498" s="33"/>
      <c r="S1498" s="33"/>
      <c r="T1498" s="33"/>
      <c r="U1498" s="33"/>
    </row>
    <row r="1499" spans="1:21">
      <c r="A1499" s="33"/>
      <c r="B1499" s="33"/>
      <c r="C1499" s="33"/>
      <c r="D1499" s="33"/>
      <c r="E1499" s="33"/>
      <c r="F1499" s="33"/>
      <c r="G1499" s="33"/>
      <c r="H1499" s="33"/>
      <c r="I1499" s="33"/>
      <c r="J1499" s="33"/>
      <c r="K1499" s="33"/>
      <c r="L1499" s="33"/>
      <c r="M1499" s="33"/>
      <c r="N1499" s="33"/>
      <c r="O1499" s="33"/>
      <c r="P1499" s="33"/>
      <c r="Q1499" s="33"/>
      <c r="R1499" s="33"/>
      <c r="S1499" s="33"/>
      <c r="T1499" s="33"/>
      <c r="U1499" s="33"/>
    </row>
    <row r="1500" spans="1:21">
      <c r="A1500" s="33"/>
      <c r="B1500" s="33"/>
      <c r="C1500" s="33"/>
      <c r="D1500" s="33"/>
      <c r="E1500" s="33"/>
      <c r="F1500" s="33"/>
      <c r="G1500" s="33"/>
      <c r="H1500" s="33"/>
      <c r="I1500" s="33"/>
      <c r="J1500" s="33"/>
      <c r="K1500" s="33"/>
      <c r="L1500" s="33"/>
      <c r="M1500" s="33"/>
      <c r="N1500" s="33"/>
      <c r="O1500" s="33"/>
      <c r="P1500" s="33"/>
      <c r="Q1500" s="33"/>
      <c r="R1500" s="33"/>
      <c r="S1500" s="33"/>
      <c r="T1500" s="33"/>
      <c r="U1500" s="33"/>
    </row>
    <row r="1501" spans="1:21">
      <c r="A1501" s="33"/>
      <c r="B1501" s="33"/>
      <c r="C1501" s="33"/>
      <c r="D1501" s="33"/>
      <c r="E1501" s="33"/>
      <c r="F1501" s="33"/>
      <c r="G1501" s="33"/>
      <c r="H1501" s="33"/>
      <c r="I1501" s="33"/>
      <c r="J1501" s="33"/>
      <c r="K1501" s="33"/>
      <c r="L1501" s="33"/>
      <c r="M1501" s="33"/>
      <c r="N1501" s="33"/>
      <c r="O1501" s="33"/>
      <c r="P1501" s="33"/>
      <c r="Q1501" s="33"/>
      <c r="R1501" s="33"/>
      <c r="S1501" s="33"/>
      <c r="T1501" s="33"/>
      <c r="U1501" s="33"/>
    </row>
    <row r="1502" spans="1:21">
      <c r="A1502" s="33"/>
      <c r="B1502" s="33"/>
      <c r="C1502" s="33"/>
      <c r="D1502" s="33"/>
      <c r="E1502" s="33"/>
      <c r="F1502" s="33"/>
      <c r="G1502" s="33"/>
      <c r="H1502" s="33"/>
      <c r="I1502" s="33"/>
      <c r="J1502" s="33"/>
      <c r="K1502" s="33"/>
      <c r="L1502" s="33"/>
      <c r="M1502" s="33"/>
      <c r="N1502" s="33"/>
      <c r="O1502" s="33"/>
      <c r="P1502" s="33"/>
      <c r="Q1502" s="33"/>
      <c r="R1502" s="33"/>
      <c r="S1502" s="33"/>
      <c r="T1502" s="33"/>
      <c r="U1502" s="33"/>
    </row>
    <row r="1503" spans="1:21">
      <c r="A1503" s="33"/>
      <c r="B1503" s="33"/>
      <c r="C1503" s="33"/>
      <c r="D1503" s="33"/>
      <c r="E1503" s="33"/>
      <c r="F1503" s="33"/>
      <c r="G1503" s="33"/>
      <c r="H1503" s="33"/>
      <c r="I1503" s="33"/>
      <c r="J1503" s="33"/>
      <c r="K1503" s="33"/>
      <c r="L1503" s="33"/>
      <c r="M1503" s="33"/>
      <c r="N1503" s="33"/>
      <c r="O1503" s="33"/>
      <c r="P1503" s="33"/>
      <c r="Q1503" s="33"/>
      <c r="R1503" s="33"/>
      <c r="S1503" s="33"/>
      <c r="T1503" s="33"/>
      <c r="U1503" s="33"/>
    </row>
    <row r="1504" spans="1:21">
      <c r="A1504" s="33"/>
      <c r="B1504" s="33"/>
      <c r="C1504" s="33"/>
      <c r="D1504" s="33"/>
      <c r="E1504" s="33"/>
      <c r="F1504" s="33"/>
      <c r="G1504" s="33"/>
      <c r="H1504" s="33"/>
      <c r="I1504" s="33"/>
      <c r="J1504" s="33"/>
      <c r="K1504" s="33"/>
      <c r="L1504" s="33"/>
      <c r="M1504" s="33"/>
      <c r="N1504" s="33"/>
      <c r="O1504" s="33"/>
      <c r="P1504" s="33"/>
      <c r="Q1504" s="33"/>
      <c r="R1504" s="33"/>
      <c r="S1504" s="33"/>
      <c r="T1504" s="33"/>
      <c r="U1504" s="33"/>
    </row>
    <row r="1505" spans="1:21">
      <c r="A1505" s="33"/>
      <c r="B1505" s="33"/>
      <c r="C1505" s="33"/>
      <c r="D1505" s="33"/>
      <c r="E1505" s="33"/>
      <c r="F1505" s="33"/>
      <c r="G1505" s="33"/>
      <c r="H1505" s="33"/>
      <c r="I1505" s="33"/>
      <c r="J1505" s="33"/>
      <c r="K1505" s="33"/>
      <c r="L1505" s="33"/>
      <c r="M1505" s="33"/>
      <c r="N1505" s="33"/>
      <c r="O1505" s="33"/>
      <c r="P1505" s="33"/>
      <c r="Q1505" s="33"/>
      <c r="R1505" s="33"/>
      <c r="S1505" s="33"/>
      <c r="T1505" s="33"/>
      <c r="U1505" s="33"/>
    </row>
    <row r="1506" spans="1:21">
      <c r="A1506" s="33"/>
      <c r="B1506" s="33"/>
      <c r="C1506" s="33"/>
      <c r="D1506" s="33"/>
      <c r="E1506" s="33"/>
      <c r="F1506" s="33"/>
      <c r="G1506" s="33"/>
      <c r="H1506" s="33"/>
      <c r="I1506" s="33"/>
      <c r="J1506" s="33"/>
      <c r="K1506" s="33"/>
      <c r="L1506" s="33"/>
      <c r="M1506" s="33"/>
      <c r="N1506" s="33"/>
      <c r="O1506" s="33"/>
      <c r="P1506" s="33"/>
      <c r="Q1506" s="33"/>
      <c r="R1506" s="33"/>
      <c r="S1506" s="33"/>
      <c r="T1506" s="33"/>
      <c r="U1506" s="33"/>
    </row>
    <row r="1507" spans="1:21">
      <c r="A1507" s="33"/>
      <c r="B1507" s="33"/>
      <c r="C1507" s="33"/>
      <c r="D1507" s="33"/>
      <c r="E1507" s="33"/>
      <c r="F1507" s="33"/>
      <c r="G1507" s="33"/>
      <c r="H1507" s="33"/>
      <c r="I1507" s="33"/>
      <c r="J1507" s="33"/>
      <c r="K1507" s="33"/>
      <c r="L1507" s="33"/>
      <c r="M1507" s="33"/>
      <c r="N1507" s="33"/>
      <c r="O1507" s="33"/>
      <c r="P1507" s="33"/>
      <c r="Q1507" s="33"/>
      <c r="R1507" s="33"/>
      <c r="S1507" s="33"/>
      <c r="T1507" s="33"/>
      <c r="U1507" s="33"/>
    </row>
    <row r="1508" spans="1:21">
      <c r="A1508" s="33"/>
      <c r="B1508" s="33"/>
      <c r="C1508" s="33"/>
      <c r="D1508" s="33"/>
      <c r="E1508" s="33"/>
      <c r="F1508" s="33"/>
      <c r="G1508" s="33"/>
      <c r="H1508" s="33"/>
      <c r="I1508" s="33"/>
      <c r="J1508" s="33"/>
      <c r="K1508" s="33"/>
      <c r="L1508" s="33"/>
      <c r="M1508" s="33"/>
      <c r="N1508" s="33"/>
      <c r="O1508" s="33"/>
      <c r="P1508" s="33"/>
      <c r="Q1508" s="33"/>
      <c r="R1508" s="33"/>
      <c r="S1508" s="33"/>
      <c r="T1508" s="33"/>
      <c r="U1508" s="33"/>
    </row>
    <row r="1509" spans="1:21">
      <c r="A1509" s="33"/>
      <c r="B1509" s="33"/>
      <c r="C1509" s="33"/>
      <c r="D1509" s="33"/>
      <c r="E1509" s="33"/>
      <c r="F1509" s="33"/>
      <c r="G1509" s="33"/>
      <c r="H1509" s="33"/>
      <c r="I1509" s="33"/>
      <c r="J1509" s="33"/>
      <c r="K1509" s="33"/>
      <c r="L1509" s="33"/>
      <c r="M1509" s="33"/>
      <c r="N1509" s="33"/>
      <c r="O1509" s="33"/>
      <c r="P1509" s="33"/>
      <c r="Q1509" s="33"/>
      <c r="R1509" s="33"/>
      <c r="S1509" s="33"/>
      <c r="T1509" s="33"/>
      <c r="U1509" s="33"/>
    </row>
    <row r="1510" spans="1:21">
      <c r="A1510" s="33"/>
      <c r="B1510" s="33"/>
      <c r="C1510" s="33"/>
      <c r="D1510" s="33"/>
      <c r="E1510" s="33"/>
      <c r="F1510" s="33"/>
      <c r="G1510" s="33"/>
      <c r="H1510" s="33"/>
      <c r="I1510" s="33"/>
      <c r="J1510" s="33"/>
      <c r="K1510" s="33"/>
      <c r="L1510" s="33"/>
      <c r="M1510" s="33"/>
      <c r="N1510" s="33"/>
      <c r="O1510" s="33"/>
      <c r="P1510" s="33"/>
      <c r="Q1510" s="33"/>
      <c r="R1510" s="33"/>
      <c r="S1510" s="33"/>
      <c r="T1510" s="33"/>
      <c r="U1510" s="33"/>
    </row>
    <row r="1511" spans="1:21">
      <c r="A1511" s="33"/>
      <c r="B1511" s="33"/>
      <c r="C1511" s="33"/>
      <c r="D1511" s="33"/>
      <c r="E1511" s="33"/>
      <c r="F1511" s="33"/>
      <c r="G1511" s="33"/>
      <c r="H1511" s="33"/>
      <c r="I1511" s="33"/>
      <c r="J1511" s="33"/>
      <c r="K1511" s="33"/>
      <c r="L1511" s="33"/>
      <c r="M1511" s="33"/>
      <c r="N1511" s="33"/>
      <c r="O1511" s="33"/>
      <c r="P1511" s="33"/>
      <c r="Q1511" s="33"/>
      <c r="R1511" s="33"/>
      <c r="S1511" s="33"/>
      <c r="T1511" s="33"/>
      <c r="U1511" s="33"/>
    </row>
    <row r="1512" spans="1:21">
      <c r="A1512" s="33"/>
      <c r="B1512" s="33"/>
      <c r="C1512" s="33"/>
      <c r="D1512" s="33"/>
      <c r="E1512" s="33"/>
      <c r="F1512" s="33"/>
      <c r="G1512" s="33"/>
      <c r="H1512" s="33"/>
      <c r="I1512" s="33"/>
      <c r="J1512" s="33"/>
      <c r="K1512" s="33"/>
      <c r="L1512" s="33"/>
      <c r="M1512" s="33"/>
      <c r="N1512" s="33"/>
      <c r="O1512" s="33"/>
      <c r="P1512" s="33"/>
      <c r="Q1512" s="33"/>
      <c r="R1512" s="33"/>
      <c r="S1512" s="33"/>
      <c r="T1512" s="33"/>
      <c r="U1512" s="33"/>
    </row>
    <row r="1513" spans="1:21">
      <c r="A1513" s="33"/>
      <c r="B1513" s="33"/>
      <c r="C1513" s="33"/>
      <c r="D1513" s="33"/>
      <c r="E1513" s="33"/>
      <c r="F1513" s="33"/>
      <c r="G1513" s="33"/>
      <c r="H1513" s="33"/>
      <c r="I1513" s="33"/>
      <c r="J1513" s="33"/>
      <c r="K1513" s="33"/>
      <c r="L1513" s="33"/>
      <c r="M1513" s="33"/>
      <c r="N1513" s="33"/>
      <c r="O1513" s="33"/>
      <c r="P1513" s="33"/>
      <c r="Q1513" s="33"/>
      <c r="R1513" s="33"/>
      <c r="S1513" s="33"/>
      <c r="T1513" s="33"/>
      <c r="U1513" s="33"/>
    </row>
    <row r="1514" spans="1:21">
      <c r="A1514" s="33"/>
      <c r="B1514" s="33"/>
      <c r="C1514" s="33"/>
      <c r="D1514" s="33"/>
      <c r="E1514" s="33"/>
      <c r="F1514" s="33"/>
      <c r="G1514" s="33"/>
      <c r="H1514" s="33"/>
      <c r="I1514" s="33"/>
      <c r="J1514" s="33"/>
      <c r="K1514" s="33"/>
      <c r="L1514" s="33"/>
      <c r="M1514" s="33"/>
      <c r="N1514" s="33"/>
      <c r="O1514" s="33"/>
      <c r="P1514" s="33"/>
      <c r="Q1514" s="33"/>
      <c r="R1514" s="33"/>
      <c r="S1514" s="33"/>
      <c r="T1514" s="33"/>
      <c r="U1514" s="33"/>
    </row>
    <row r="1515" spans="1:21">
      <c r="A1515" s="33"/>
      <c r="B1515" s="33"/>
      <c r="C1515" s="33"/>
      <c r="D1515" s="33"/>
      <c r="E1515" s="33"/>
      <c r="F1515" s="33"/>
      <c r="G1515" s="33"/>
      <c r="H1515" s="33"/>
      <c r="I1515" s="33"/>
      <c r="J1515" s="33"/>
      <c r="K1515" s="33"/>
      <c r="L1515" s="33"/>
      <c r="M1515" s="33"/>
      <c r="N1515" s="33"/>
      <c r="O1515" s="33"/>
      <c r="P1515" s="33"/>
      <c r="Q1515" s="33"/>
      <c r="R1515" s="33"/>
      <c r="S1515" s="33"/>
      <c r="T1515" s="33"/>
      <c r="U1515" s="33"/>
    </row>
    <row r="1516" spans="1:21">
      <c r="A1516" s="33"/>
      <c r="B1516" s="33"/>
      <c r="C1516" s="33"/>
      <c r="D1516" s="33"/>
      <c r="E1516" s="33"/>
      <c r="F1516" s="33"/>
      <c r="G1516" s="33"/>
      <c r="H1516" s="33"/>
      <c r="I1516" s="33"/>
      <c r="J1516" s="33"/>
      <c r="K1516" s="33"/>
      <c r="L1516" s="33"/>
      <c r="M1516" s="33"/>
      <c r="N1516" s="33"/>
      <c r="O1516" s="33"/>
      <c r="P1516" s="33"/>
      <c r="Q1516" s="33"/>
      <c r="R1516" s="33"/>
      <c r="S1516" s="33"/>
      <c r="T1516" s="33"/>
      <c r="U1516" s="33"/>
    </row>
    <row r="1517" spans="1:21">
      <c r="A1517" s="33"/>
      <c r="B1517" s="33"/>
      <c r="C1517" s="33"/>
      <c r="D1517" s="33"/>
      <c r="E1517" s="33"/>
      <c r="F1517" s="33"/>
      <c r="G1517" s="33"/>
      <c r="H1517" s="33"/>
      <c r="I1517" s="33"/>
      <c r="J1517" s="33"/>
      <c r="K1517" s="33"/>
      <c r="L1517" s="33"/>
      <c r="M1517" s="33"/>
      <c r="N1517" s="33"/>
      <c r="O1517" s="33"/>
      <c r="P1517" s="33"/>
      <c r="Q1517" s="33"/>
      <c r="R1517" s="33"/>
      <c r="S1517" s="33"/>
      <c r="T1517" s="33"/>
      <c r="U1517" s="33"/>
    </row>
    <row r="1518" spans="1:21">
      <c r="A1518" s="33"/>
      <c r="B1518" s="33"/>
      <c r="C1518" s="33"/>
      <c r="D1518" s="33"/>
      <c r="E1518" s="33"/>
      <c r="F1518" s="33"/>
      <c r="G1518" s="33"/>
      <c r="H1518" s="33"/>
      <c r="I1518" s="33"/>
      <c r="J1518" s="33"/>
      <c r="K1518" s="33"/>
      <c r="L1518" s="33"/>
      <c r="M1518" s="33"/>
      <c r="N1518" s="33"/>
      <c r="O1518" s="33"/>
      <c r="P1518" s="33"/>
      <c r="Q1518" s="33"/>
      <c r="R1518" s="33"/>
      <c r="S1518" s="33"/>
      <c r="T1518" s="33"/>
      <c r="U1518" s="33"/>
    </row>
    <row r="1519" spans="1:21">
      <c r="A1519" s="33"/>
      <c r="B1519" s="33"/>
      <c r="C1519" s="33"/>
      <c r="D1519" s="33"/>
      <c r="E1519" s="33"/>
      <c r="F1519" s="33"/>
      <c r="G1519" s="33"/>
      <c r="H1519" s="33"/>
      <c r="I1519" s="33"/>
      <c r="J1519" s="33"/>
      <c r="K1519" s="33"/>
      <c r="L1519" s="33"/>
      <c r="M1519" s="33"/>
      <c r="N1519" s="33"/>
      <c r="O1519" s="33"/>
      <c r="P1519" s="33"/>
      <c r="Q1519" s="33"/>
      <c r="R1519" s="33"/>
      <c r="S1519" s="33"/>
      <c r="T1519" s="33"/>
      <c r="U1519" s="33"/>
    </row>
    <row r="1520" spans="1:21">
      <c r="A1520" s="33"/>
      <c r="B1520" s="33"/>
      <c r="C1520" s="33"/>
      <c r="D1520" s="33"/>
      <c r="E1520" s="33"/>
      <c r="F1520" s="33"/>
      <c r="G1520" s="33"/>
      <c r="H1520" s="33"/>
      <c r="I1520" s="33"/>
      <c r="J1520" s="33"/>
      <c r="K1520" s="33"/>
      <c r="L1520" s="33"/>
      <c r="M1520" s="33"/>
      <c r="N1520" s="33"/>
      <c r="O1520" s="33"/>
      <c r="P1520" s="33"/>
      <c r="Q1520" s="33"/>
      <c r="R1520" s="33"/>
      <c r="S1520" s="33"/>
      <c r="T1520" s="33"/>
      <c r="U1520" s="33"/>
    </row>
    <row r="1521" spans="1:21">
      <c r="A1521" s="33"/>
      <c r="B1521" s="33"/>
      <c r="C1521" s="33"/>
      <c r="D1521" s="33"/>
      <c r="E1521" s="33"/>
      <c r="F1521" s="33"/>
      <c r="G1521" s="33"/>
      <c r="H1521" s="33"/>
      <c r="I1521" s="33"/>
      <c r="J1521" s="33"/>
      <c r="K1521" s="33"/>
      <c r="L1521" s="33"/>
      <c r="M1521" s="33"/>
      <c r="N1521" s="33"/>
      <c r="O1521" s="33"/>
      <c r="P1521" s="33"/>
      <c r="Q1521" s="33"/>
      <c r="R1521" s="33"/>
      <c r="S1521" s="33"/>
      <c r="T1521" s="33"/>
      <c r="U1521" s="33"/>
    </row>
    <row r="1522" spans="1:21">
      <c r="A1522" s="33"/>
      <c r="B1522" s="33"/>
      <c r="C1522" s="33"/>
      <c r="D1522" s="33"/>
      <c r="E1522" s="33"/>
      <c r="F1522" s="33"/>
      <c r="G1522" s="33"/>
      <c r="H1522" s="33"/>
      <c r="I1522" s="33"/>
      <c r="J1522" s="33"/>
      <c r="K1522" s="33"/>
      <c r="L1522" s="33"/>
      <c r="M1522" s="33"/>
      <c r="N1522" s="33"/>
      <c r="O1522" s="33"/>
      <c r="P1522" s="33"/>
      <c r="Q1522" s="33"/>
      <c r="R1522" s="33"/>
      <c r="S1522" s="33"/>
      <c r="T1522" s="33"/>
      <c r="U1522" s="33"/>
    </row>
    <row r="1523" spans="1:21">
      <c r="A1523" s="33"/>
      <c r="B1523" s="33"/>
      <c r="C1523" s="33"/>
      <c r="D1523" s="33"/>
      <c r="E1523" s="33"/>
      <c r="F1523" s="33"/>
      <c r="G1523" s="33"/>
      <c r="H1523" s="33"/>
      <c r="I1523" s="33"/>
      <c r="J1523" s="33"/>
      <c r="K1523" s="33"/>
      <c r="L1523" s="33"/>
      <c r="M1523" s="33"/>
      <c r="N1523" s="33"/>
      <c r="O1523" s="33"/>
      <c r="P1523" s="33"/>
      <c r="Q1523" s="33"/>
      <c r="R1523" s="33"/>
      <c r="S1523" s="33"/>
      <c r="T1523" s="33"/>
      <c r="U1523" s="33"/>
    </row>
    <row r="1524" spans="1:21">
      <c r="A1524" s="33"/>
      <c r="B1524" s="33"/>
      <c r="C1524" s="33"/>
      <c r="D1524" s="33"/>
      <c r="E1524" s="33"/>
      <c r="F1524" s="33"/>
      <c r="G1524" s="33"/>
      <c r="H1524" s="33"/>
      <c r="I1524" s="33"/>
      <c r="J1524" s="33"/>
      <c r="K1524" s="33"/>
      <c r="L1524" s="33"/>
      <c r="M1524" s="33"/>
      <c r="N1524" s="33"/>
      <c r="O1524" s="33"/>
      <c r="P1524" s="33"/>
      <c r="Q1524" s="33"/>
      <c r="R1524" s="33"/>
      <c r="S1524" s="33"/>
      <c r="T1524" s="33"/>
      <c r="U1524" s="33"/>
    </row>
    <row r="1525" spans="1:21">
      <c r="A1525" s="33"/>
      <c r="B1525" s="33"/>
      <c r="C1525" s="33"/>
      <c r="D1525" s="33"/>
      <c r="E1525" s="33"/>
      <c r="F1525" s="33"/>
      <c r="G1525" s="33"/>
      <c r="H1525" s="33"/>
      <c r="I1525" s="33"/>
      <c r="J1525" s="33"/>
      <c r="K1525" s="33"/>
      <c r="L1525" s="33"/>
      <c r="M1525" s="33"/>
      <c r="N1525" s="33"/>
      <c r="O1525" s="33"/>
      <c r="P1525" s="33"/>
      <c r="Q1525" s="33"/>
      <c r="R1525" s="33"/>
      <c r="S1525" s="33"/>
      <c r="T1525" s="33"/>
      <c r="U1525" s="33"/>
    </row>
    <row r="1526" spans="1:21">
      <c r="A1526" s="33"/>
      <c r="B1526" s="33"/>
      <c r="C1526" s="33"/>
      <c r="D1526" s="33"/>
      <c r="E1526" s="33"/>
      <c r="F1526" s="33"/>
      <c r="G1526" s="33"/>
      <c r="H1526" s="33"/>
      <c r="I1526" s="33"/>
      <c r="J1526" s="33"/>
      <c r="K1526" s="33"/>
      <c r="L1526" s="33"/>
      <c r="M1526" s="33"/>
      <c r="N1526" s="33"/>
      <c r="O1526" s="33"/>
      <c r="P1526" s="33"/>
      <c r="Q1526" s="33"/>
      <c r="R1526" s="33"/>
      <c r="S1526" s="33"/>
      <c r="T1526" s="33"/>
      <c r="U1526" s="33"/>
    </row>
    <row r="1527" spans="1:21">
      <c r="A1527" s="33"/>
      <c r="B1527" s="33"/>
      <c r="C1527" s="33"/>
      <c r="D1527" s="33"/>
      <c r="E1527" s="33"/>
      <c r="F1527" s="33"/>
      <c r="G1527" s="33"/>
      <c r="H1527" s="33"/>
      <c r="I1527" s="33"/>
      <c r="J1527" s="33"/>
      <c r="K1527" s="33"/>
      <c r="L1527" s="33"/>
      <c r="M1527" s="33"/>
      <c r="N1527" s="33"/>
      <c r="O1527" s="33"/>
      <c r="P1527" s="33"/>
      <c r="Q1527" s="33"/>
      <c r="R1527" s="33"/>
      <c r="S1527" s="33"/>
      <c r="T1527" s="33"/>
      <c r="U1527" s="33"/>
    </row>
    <row r="1528" spans="1:21">
      <c r="A1528" s="33"/>
      <c r="B1528" s="33"/>
      <c r="C1528" s="33"/>
      <c r="D1528" s="33"/>
      <c r="E1528" s="33"/>
      <c r="F1528" s="33"/>
      <c r="G1528" s="33"/>
      <c r="H1528" s="33"/>
      <c r="I1528" s="33"/>
      <c r="J1528" s="33"/>
      <c r="K1528" s="33"/>
      <c r="L1528" s="33"/>
      <c r="M1528" s="33"/>
      <c r="N1528" s="33"/>
      <c r="O1528" s="33"/>
      <c r="P1528" s="33"/>
      <c r="Q1528" s="33"/>
      <c r="R1528" s="33"/>
      <c r="S1528" s="33"/>
      <c r="T1528" s="33"/>
      <c r="U1528" s="33"/>
    </row>
    <row r="1529" spans="1:21">
      <c r="A1529" s="33"/>
      <c r="B1529" s="33"/>
      <c r="C1529" s="33"/>
      <c r="D1529" s="33"/>
      <c r="E1529" s="33"/>
      <c r="F1529" s="33"/>
      <c r="G1529" s="33"/>
      <c r="H1529" s="33"/>
      <c r="I1529" s="33"/>
      <c r="J1529" s="33"/>
      <c r="K1529" s="33"/>
      <c r="L1529" s="33"/>
      <c r="M1529" s="33"/>
      <c r="N1529" s="33"/>
      <c r="O1529" s="33"/>
      <c r="P1529" s="33"/>
      <c r="Q1529" s="33"/>
      <c r="R1529" s="33"/>
      <c r="S1529" s="33"/>
      <c r="T1529" s="33"/>
      <c r="U1529" s="33"/>
    </row>
    <row r="1530" spans="1:21">
      <c r="A1530" s="33"/>
      <c r="B1530" s="33"/>
      <c r="C1530" s="33"/>
      <c r="D1530" s="33"/>
      <c r="E1530" s="33"/>
      <c r="F1530" s="33"/>
      <c r="G1530" s="33"/>
      <c r="H1530" s="33"/>
      <c r="I1530" s="33"/>
      <c r="J1530" s="33"/>
      <c r="K1530" s="33"/>
      <c r="L1530" s="33"/>
      <c r="M1530" s="33"/>
      <c r="N1530" s="33"/>
      <c r="O1530" s="33"/>
      <c r="P1530" s="33"/>
      <c r="Q1530" s="33"/>
      <c r="R1530" s="33"/>
      <c r="S1530" s="33"/>
      <c r="T1530" s="33"/>
      <c r="U1530" s="33"/>
    </row>
    <row r="1531" spans="1:21">
      <c r="A1531" s="33"/>
      <c r="B1531" s="33"/>
      <c r="C1531" s="33"/>
      <c r="D1531" s="33"/>
      <c r="E1531" s="33"/>
      <c r="F1531" s="33"/>
      <c r="G1531" s="33"/>
      <c r="H1531" s="33"/>
      <c r="I1531" s="33"/>
      <c r="J1531" s="33"/>
      <c r="K1531" s="33"/>
      <c r="L1531" s="33"/>
      <c r="M1531" s="33"/>
      <c r="N1531" s="33"/>
      <c r="O1531" s="33"/>
      <c r="P1531" s="33"/>
      <c r="Q1531" s="33"/>
      <c r="R1531" s="33"/>
      <c r="S1531" s="33"/>
      <c r="T1531" s="33"/>
      <c r="U1531" s="33"/>
    </row>
    <row r="1532" spans="1:21">
      <c r="A1532" s="33"/>
      <c r="B1532" s="33"/>
      <c r="C1532" s="33"/>
      <c r="D1532" s="33"/>
      <c r="E1532" s="33"/>
      <c r="F1532" s="33"/>
      <c r="G1532" s="33"/>
      <c r="H1532" s="33"/>
      <c r="I1532" s="33"/>
      <c r="J1532" s="33"/>
      <c r="K1532" s="33"/>
      <c r="L1532" s="33"/>
      <c r="M1532" s="33"/>
      <c r="N1532" s="33"/>
      <c r="O1532" s="33"/>
      <c r="P1532" s="33"/>
      <c r="Q1532" s="33"/>
      <c r="R1532" s="33"/>
      <c r="S1532" s="33"/>
      <c r="T1532" s="33"/>
      <c r="U1532" s="33"/>
    </row>
    <row r="1533" spans="1:21">
      <c r="A1533" s="33"/>
      <c r="B1533" s="33"/>
      <c r="C1533" s="33"/>
      <c r="D1533" s="33"/>
      <c r="E1533" s="33"/>
      <c r="F1533" s="33"/>
      <c r="G1533" s="33"/>
      <c r="H1533" s="33"/>
      <c r="I1533" s="33"/>
      <c r="J1533" s="33"/>
      <c r="K1533" s="33"/>
      <c r="L1533" s="33"/>
      <c r="M1533" s="33"/>
      <c r="N1533" s="33"/>
      <c r="O1533" s="33"/>
      <c r="P1533" s="33"/>
      <c r="Q1533" s="33"/>
      <c r="R1533" s="33"/>
      <c r="S1533" s="33"/>
      <c r="T1533" s="33"/>
      <c r="U1533" s="33"/>
    </row>
    <row r="1534" spans="1:21">
      <c r="A1534" s="33"/>
      <c r="B1534" s="33"/>
      <c r="C1534" s="33"/>
      <c r="D1534" s="33"/>
      <c r="E1534" s="33"/>
      <c r="F1534" s="33"/>
      <c r="G1534" s="33"/>
      <c r="H1534" s="33"/>
      <c r="I1534" s="33"/>
      <c r="J1534" s="33"/>
      <c r="K1534" s="33"/>
      <c r="L1534" s="33"/>
      <c r="M1534" s="33"/>
      <c r="N1534" s="33"/>
      <c r="O1534" s="33"/>
      <c r="P1534" s="33"/>
      <c r="Q1534" s="33"/>
      <c r="R1534" s="33"/>
      <c r="S1534" s="33"/>
      <c r="T1534" s="33"/>
      <c r="U1534" s="33"/>
    </row>
    <row r="1535" spans="1:21">
      <c r="A1535" s="33"/>
      <c r="B1535" s="33"/>
      <c r="C1535" s="33"/>
      <c r="D1535" s="33"/>
      <c r="E1535" s="33"/>
      <c r="F1535" s="33"/>
      <c r="G1535" s="33"/>
      <c r="H1535" s="33"/>
      <c r="I1535" s="33"/>
      <c r="J1535" s="33"/>
      <c r="K1535" s="33"/>
      <c r="L1535" s="33"/>
      <c r="M1535" s="33"/>
      <c r="N1535" s="33"/>
      <c r="O1535" s="33"/>
      <c r="P1535" s="33"/>
      <c r="Q1535" s="33"/>
      <c r="R1535" s="33"/>
      <c r="S1535" s="33"/>
      <c r="T1535" s="33"/>
      <c r="U1535" s="33"/>
    </row>
    <row r="1536" spans="1:21">
      <c r="A1536" s="33"/>
      <c r="B1536" s="33"/>
      <c r="C1536" s="33"/>
      <c r="D1536" s="33"/>
      <c r="E1536" s="33"/>
      <c r="F1536" s="33"/>
      <c r="G1536" s="33"/>
      <c r="H1536" s="33"/>
      <c r="I1536" s="33"/>
      <c r="J1536" s="33"/>
      <c r="K1536" s="33"/>
      <c r="L1536" s="33"/>
      <c r="M1536" s="33"/>
      <c r="N1536" s="33"/>
      <c r="O1536" s="33"/>
      <c r="P1536" s="33"/>
      <c r="Q1536" s="33"/>
      <c r="R1536" s="33"/>
      <c r="S1536" s="33"/>
      <c r="T1536" s="33"/>
      <c r="U1536" s="33"/>
    </row>
    <row r="1537" spans="1:21">
      <c r="A1537" s="33"/>
      <c r="B1537" s="33"/>
      <c r="C1537" s="33"/>
      <c r="D1537" s="33"/>
      <c r="E1537" s="33"/>
      <c r="F1537" s="33"/>
      <c r="G1537" s="33"/>
      <c r="H1537" s="33"/>
      <c r="I1537" s="33"/>
      <c r="J1537" s="33"/>
      <c r="K1537" s="33"/>
      <c r="L1537" s="33"/>
      <c r="M1537" s="33"/>
      <c r="N1537" s="33"/>
      <c r="O1537" s="33"/>
      <c r="P1537" s="33"/>
      <c r="Q1537" s="33"/>
      <c r="R1537" s="33"/>
      <c r="S1537" s="33"/>
      <c r="T1537" s="33"/>
      <c r="U1537" s="33"/>
    </row>
    <row r="1538" spans="1:21">
      <c r="A1538" s="33"/>
      <c r="B1538" s="33"/>
      <c r="C1538" s="33"/>
      <c r="D1538" s="33"/>
      <c r="E1538" s="33"/>
      <c r="F1538" s="33"/>
      <c r="G1538" s="33"/>
      <c r="H1538" s="33"/>
      <c r="I1538" s="33"/>
      <c r="J1538" s="33"/>
      <c r="K1538" s="33"/>
      <c r="L1538" s="33"/>
      <c r="M1538" s="33"/>
      <c r="N1538" s="33"/>
      <c r="O1538" s="33"/>
      <c r="P1538" s="33"/>
      <c r="Q1538" s="33"/>
      <c r="R1538" s="33"/>
      <c r="S1538" s="33"/>
      <c r="T1538" s="33"/>
      <c r="U1538" s="33"/>
    </row>
    <row r="1539" spans="1:21">
      <c r="A1539" s="33"/>
      <c r="B1539" s="33"/>
      <c r="C1539" s="33"/>
      <c r="D1539" s="33"/>
      <c r="E1539" s="33"/>
      <c r="F1539" s="33"/>
      <c r="G1539" s="33"/>
      <c r="H1539" s="33"/>
      <c r="I1539" s="33"/>
      <c r="J1539" s="33"/>
      <c r="K1539" s="33"/>
      <c r="L1539" s="33"/>
      <c r="M1539" s="33"/>
      <c r="N1539" s="33"/>
      <c r="O1539" s="33"/>
      <c r="P1539" s="33"/>
      <c r="Q1539" s="33"/>
      <c r="R1539" s="33"/>
      <c r="S1539" s="33"/>
      <c r="T1539" s="33"/>
      <c r="U1539" s="33"/>
    </row>
    <row r="1540" spans="1:21">
      <c r="A1540" s="33"/>
      <c r="B1540" s="33"/>
      <c r="C1540" s="33"/>
      <c r="D1540" s="33"/>
      <c r="E1540" s="33"/>
      <c r="F1540" s="33"/>
      <c r="G1540" s="33"/>
      <c r="H1540" s="33"/>
      <c r="I1540" s="33"/>
      <c r="J1540" s="33"/>
      <c r="K1540" s="33"/>
      <c r="L1540" s="33"/>
      <c r="M1540" s="33"/>
      <c r="N1540" s="33"/>
      <c r="O1540" s="33"/>
      <c r="P1540" s="33"/>
      <c r="Q1540" s="33"/>
      <c r="R1540" s="33"/>
      <c r="S1540" s="33"/>
      <c r="T1540" s="33"/>
      <c r="U1540" s="33"/>
    </row>
    <row r="1541" spans="1:21">
      <c r="A1541" s="33"/>
      <c r="B1541" s="33"/>
      <c r="C1541" s="33"/>
      <c r="D1541" s="33"/>
      <c r="E1541" s="33"/>
      <c r="F1541" s="33"/>
      <c r="G1541" s="33"/>
      <c r="H1541" s="33"/>
      <c r="I1541" s="33"/>
      <c r="J1541" s="33"/>
      <c r="K1541" s="33"/>
      <c r="L1541" s="33"/>
      <c r="M1541" s="33"/>
      <c r="N1541" s="33"/>
      <c r="O1541" s="33"/>
      <c r="P1541" s="33"/>
      <c r="Q1541" s="33"/>
      <c r="R1541" s="33"/>
      <c r="S1541" s="33"/>
      <c r="T1541" s="33"/>
      <c r="U1541" s="33"/>
    </row>
    <row r="1542" spans="1:21">
      <c r="A1542" s="33"/>
      <c r="B1542" s="33"/>
      <c r="C1542" s="33"/>
      <c r="D1542" s="33"/>
      <c r="E1542" s="33"/>
      <c r="F1542" s="33"/>
      <c r="G1542" s="33"/>
      <c r="H1542" s="33"/>
      <c r="I1542" s="33"/>
      <c r="J1542" s="33"/>
      <c r="K1542" s="33"/>
      <c r="L1542" s="33"/>
      <c r="M1542" s="33"/>
      <c r="N1542" s="33"/>
      <c r="O1542" s="33"/>
      <c r="P1542" s="33"/>
      <c r="Q1542" s="33"/>
      <c r="R1542" s="33"/>
      <c r="S1542" s="33"/>
      <c r="T1542" s="33"/>
      <c r="U1542" s="33"/>
    </row>
    <row r="1543" spans="1:21">
      <c r="A1543" s="33"/>
      <c r="B1543" s="33"/>
      <c r="C1543" s="33"/>
      <c r="D1543" s="33"/>
      <c r="E1543" s="33"/>
      <c r="F1543" s="33"/>
      <c r="G1543" s="33"/>
      <c r="H1543" s="33"/>
      <c r="I1543" s="33"/>
      <c r="J1543" s="33"/>
      <c r="K1543" s="33"/>
      <c r="L1543" s="33"/>
      <c r="M1543" s="33"/>
      <c r="N1543" s="33"/>
      <c r="O1543" s="33"/>
      <c r="P1543" s="33"/>
      <c r="Q1543" s="33"/>
      <c r="R1543" s="33"/>
      <c r="S1543" s="33"/>
      <c r="T1543" s="33"/>
      <c r="U1543" s="33"/>
    </row>
    <row r="1544" spans="1:21">
      <c r="A1544" s="33"/>
      <c r="B1544" s="33"/>
      <c r="C1544" s="33"/>
      <c r="D1544" s="33"/>
      <c r="E1544" s="33"/>
      <c r="F1544" s="33"/>
      <c r="G1544" s="33"/>
      <c r="H1544" s="33"/>
      <c r="I1544" s="33"/>
      <c r="J1544" s="33"/>
      <c r="K1544" s="33"/>
      <c r="L1544" s="33"/>
      <c r="M1544" s="33"/>
      <c r="N1544" s="33"/>
      <c r="O1544" s="33"/>
      <c r="P1544" s="33"/>
      <c r="Q1544" s="33"/>
      <c r="R1544" s="33"/>
      <c r="S1544" s="33"/>
      <c r="T1544" s="33"/>
      <c r="U1544" s="33"/>
    </row>
    <row r="1545" spans="1:21">
      <c r="A1545" s="33"/>
      <c r="B1545" s="33"/>
      <c r="C1545" s="33"/>
      <c r="D1545" s="33"/>
      <c r="E1545" s="33"/>
      <c r="F1545" s="33"/>
      <c r="G1545" s="33"/>
      <c r="H1545" s="33"/>
      <c r="I1545" s="33"/>
      <c r="J1545" s="33"/>
      <c r="K1545" s="33"/>
      <c r="L1545" s="33"/>
      <c r="M1545" s="33"/>
      <c r="N1545" s="33"/>
      <c r="O1545" s="33"/>
      <c r="P1545" s="33"/>
      <c r="Q1545" s="33"/>
      <c r="R1545" s="33"/>
      <c r="S1545" s="33"/>
      <c r="T1545" s="33"/>
      <c r="U1545" s="33"/>
    </row>
    <row r="1546" spans="1:21">
      <c r="A1546" s="33"/>
      <c r="B1546" s="33"/>
      <c r="C1546" s="33"/>
      <c r="D1546" s="33"/>
      <c r="E1546" s="33"/>
      <c r="F1546" s="33"/>
      <c r="G1546" s="33"/>
      <c r="H1546" s="33"/>
      <c r="I1546" s="33"/>
      <c r="J1546" s="33"/>
      <c r="K1546" s="33"/>
      <c r="L1546" s="33"/>
      <c r="M1546" s="33"/>
      <c r="N1546" s="33"/>
      <c r="O1546" s="33"/>
      <c r="P1546" s="33"/>
      <c r="Q1546" s="33"/>
      <c r="R1546" s="33"/>
      <c r="S1546" s="33"/>
      <c r="T1546" s="33"/>
      <c r="U1546" s="33"/>
    </row>
    <row r="1547" spans="1:21">
      <c r="A1547" s="33"/>
      <c r="B1547" s="33"/>
      <c r="C1547" s="33"/>
      <c r="D1547" s="33"/>
      <c r="E1547" s="33"/>
      <c r="F1547" s="33"/>
      <c r="G1547" s="33"/>
      <c r="H1547" s="33"/>
      <c r="I1547" s="33"/>
      <c r="J1547" s="33"/>
      <c r="K1547" s="33"/>
      <c r="L1547" s="33"/>
      <c r="M1547" s="33"/>
      <c r="N1547" s="33"/>
      <c r="O1547" s="33"/>
      <c r="P1547" s="33"/>
      <c r="Q1547" s="33"/>
      <c r="R1547" s="33"/>
      <c r="S1547" s="33"/>
      <c r="T1547" s="33"/>
      <c r="U1547" s="33"/>
    </row>
    <row r="1548" spans="1:21">
      <c r="A1548" s="33"/>
      <c r="B1548" s="33"/>
      <c r="C1548" s="33"/>
      <c r="D1548" s="33"/>
      <c r="E1548" s="33"/>
      <c r="F1548" s="33"/>
      <c r="G1548" s="33"/>
      <c r="H1548" s="33"/>
      <c r="I1548" s="33"/>
      <c r="J1548" s="33"/>
      <c r="K1548" s="33"/>
      <c r="L1548" s="33"/>
      <c r="M1548" s="33"/>
      <c r="N1548" s="33"/>
      <c r="O1548" s="33"/>
      <c r="P1548" s="33"/>
      <c r="Q1548" s="33"/>
      <c r="R1548" s="33"/>
      <c r="S1548" s="33"/>
      <c r="T1548" s="33"/>
      <c r="U1548" s="33"/>
    </row>
    <row r="1549" spans="1:21">
      <c r="A1549" s="33"/>
      <c r="B1549" s="33"/>
      <c r="C1549" s="33"/>
      <c r="D1549" s="33"/>
      <c r="E1549" s="33"/>
      <c r="F1549" s="33"/>
      <c r="G1549" s="33"/>
      <c r="H1549" s="33"/>
      <c r="I1549" s="33"/>
      <c r="J1549" s="33"/>
      <c r="K1549" s="33"/>
      <c r="L1549" s="33"/>
      <c r="M1549" s="33"/>
      <c r="N1549" s="33"/>
      <c r="O1549" s="33"/>
      <c r="P1549" s="33"/>
      <c r="Q1549" s="33"/>
      <c r="R1549" s="33"/>
      <c r="S1549" s="33"/>
      <c r="T1549" s="33"/>
      <c r="U1549" s="33"/>
    </row>
    <row r="1550" spans="1:21">
      <c r="A1550" s="33"/>
      <c r="B1550" s="33"/>
      <c r="C1550" s="33"/>
      <c r="D1550" s="33"/>
      <c r="E1550" s="33"/>
      <c r="F1550" s="33"/>
      <c r="G1550" s="33"/>
      <c r="H1550" s="33"/>
      <c r="I1550" s="33"/>
      <c r="J1550" s="33"/>
      <c r="K1550" s="33"/>
      <c r="L1550" s="33"/>
      <c r="M1550" s="33"/>
      <c r="N1550" s="33"/>
      <c r="O1550" s="33"/>
      <c r="P1550" s="33"/>
      <c r="Q1550" s="33"/>
      <c r="R1550" s="33"/>
      <c r="S1550" s="33"/>
      <c r="T1550" s="33"/>
      <c r="U1550" s="33"/>
    </row>
    <row r="1551" spans="1:21">
      <c r="A1551" s="33"/>
      <c r="B1551" s="33"/>
      <c r="C1551" s="33"/>
      <c r="D1551" s="33"/>
      <c r="E1551" s="33"/>
      <c r="F1551" s="33"/>
      <c r="G1551" s="33"/>
      <c r="H1551" s="33"/>
      <c r="I1551" s="33"/>
      <c r="J1551" s="33"/>
      <c r="K1551" s="33"/>
      <c r="L1551" s="33"/>
      <c r="M1551" s="33"/>
      <c r="N1551" s="33"/>
      <c r="O1551" s="33"/>
      <c r="P1551" s="33"/>
      <c r="Q1551" s="33"/>
      <c r="R1551" s="33"/>
      <c r="S1551" s="33"/>
      <c r="T1551" s="33"/>
      <c r="U1551" s="33"/>
    </row>
    <row r="1552" spans="1:21">
      <c r="A1552" s="33"/>
      <c r="B1552" s="33"/>
      <c r="C1552" s="33"/>
      <c r="D1552" s="33"/>
      <c r="E1552" s="33"/>
      <c r="F1552" s="33"/>
      <c r="G1552" s="33"/>
      <c r="H1552" s="33"/>
      <c r="I1552" s="33"/>
      <c r="J1552" s="33"/>
      <c r="K1552" s="33"/>
      <c r="L1552" s="33"/>
      <c r="M1552" s="33"/>
      <c r="N1552" s="33"/>
      <c r="O1552" s="33"/>
      <c r="P1552" s="33"/>
      <c r="Q1552" s="33"/>
      <c r="R1552" s="33"/>
      <c r="S1552" s="33"/>
      <c r="T1552" s="33"/>
      <c r="U1552" s="33"/>
    </row>
    <row r="1553" spans="1:21">
      <c r="A1553" s="33"/>
      <c r="B1553" s="33"/>
      <c r="C1553" s="33"/>
      <c r="D1553" s="33"/>
      <c r="E1553" s="33"/>
      <c r="F1553" s="33"/>
      <c r="G1553" s="33"/>
      <c r="H1553" s="33"/>
      <c r="I1553" s="33"/>
      <c r="J1553" s="33"/>
      <c r="K1553" s="33"/>
      <c r="L1553" s="33"/>
      <c r="M1553" s="33"/>
      <c r="N1553" s="33"/>
      <c r="O1553" s="33"/>
      <c r="P1553" s="33"/>
      <c r="Q1553" s="33"/>
      <c r="R1553" s="33"/>
      <c r="S1553" s="33"/>
      <c r="T1553" s="33"/>
      <c r="U1553" s="33"/>
    </row>
    <row r="1554" spans="1:21">
      <c r="A1554" s="33"/>
      <c r="B1554" s="33"/>
      <c r="C1554" s="33"/>
      <c r="D1554" s="33"/>
      <c r="E1554" s="33"/>
      <c r="F1554" s="33"/>
      <c r="G1554" s="33"/>
      <c r="H1554" s="33"/>
      <c r="I1554" s="33"/>
      <c r="J1554" s="33"/>
      <c r="K1554" s="33"/>
      <c r="L1554" s="33"/>
      <c r="M1554" s="33"/>
      <c r="N1554" s="33"/>
      <c r="O1554" s="33"/>
      <c r="P1554" s="33"/>
      <c r="Q1554" s="33"/>
      <c r="R1554" s="33"/>
      <c r="S1554" s="33"/>
      <c r="T1554" s="33"/>
      <c r="U1554" s="33"/>
    </row>
    <row r="1555" spans="1:21">
      <c r="A1555" s="33"/>
      <c r="B1555" s="33"/>
      <c r="C1555" s="33"/>
      <c r="D1555" s="33"/>
      <c r="E1555" s="33"/>
      <c r="F1555" s="33"/>
      <c r="G1555" s="33"/>
      <c r="H1555" s="33"/>
      <c r="I1555" s="33"/>
      <c r="J1555" s="33"/>
      <c r="K1555" s="33"/>
      <c r="L1555" s="33"/>
      <c r="M1555" s="33"/>
      <c r="N1555" s="33"/>
      <c r="O1555" s="33"/>
      <c r="P1555" s="33"/>
      <c r="Q1555" s="33"/>
      <c r="R1555" s="33"/>
      <c r="S1555" s="33"/>
      <c r="T1555" s="33"/>
      <c r="U1555" s="33"/>
    </row>
    <row r="1556" spans="1:21">
      <c r="A1556" s="33"/>
      <c r="B1556" s="33"/>
      <c r="C1556" s="33"/>
      <c r="D1556" s="33"/>
      <c r="E1556" s="33"/>
      <c r="F1556" s="33"/>
      <c r="G1556" s="33"/>
      <c r="H1556" s="33"/>
      <c r="I1556" s="33"/>
      <c r="J1556" s="33"/>
      <c r="K1556" s="33"/>
      <c r="L1556" s="33"/>
      <c r="M1556" s="33"/>
      <c r="N1556" s="33"/>
      <c r="O1556" s="33"/>
      <c r="P1556" s="33"/>
      <c r="Q1556" s="33"/>
      <c r="R1556" s="33"/>
      <c r="S1556" s="33"/>
      <c r="T1556" s="33"/>
      <c r="U1556" s="33"/>
    </row>
    <row r="1557" spans="1:21">
      <c r="A1557" s="33"/>
      <c r="B1557" s="33"/>
      <c r="C1557" s="33"/>
      <c r="D1557" s="33"/>
      <c r="E1557" s="33"/>
      <c r="F1557" s="33"/>
      <c r="G1557" s="33"/>
      <c r="H1557" s="33"/>
      <c r="I1557" s="33"/>
      <c r="J1557" s="33"/>
      <c r="K1557" s="33"/>
      <c r="L1557" s="33"/>
      <c r="M1557" s="33"/>
      <c r="N1557" s="33"/>
      <c r="O1557" s="33"/>
      <c r="P1557" s="33"/>
      <c r="Q1557" s="33"/>
      <c r="R1557" s="33"/>
      <c r="S1557" s="33"/>
      <c r="T1557" s="33"/>
      <c r="U1557" s="33"/>
    </row>
    <row r="1558" spans="1:21">
      <c r="A1558" s="33"/>
      <c r="B1558" s="33"/>
      <c r="C1558" s="33"/>
      <c r="D1558" s="33"/>
      <c r="E1558" s="33"/>
      <c r="F1558" s="33"/>
      <c r="G1558" s="33"/>
      <c r="H1558" s="33"/>
      <c r="I1558" s="33"/>
      <c r="J1558" s="33"/>
      <c r="K1558" s="33"/>
      <c r="L1558" s="33"/>
      <c r="M1558" s="33"/>
      <c r="N1558" s="33"/>
      <c r="O1558" s="33"/>
      <c r="P1558" s="33"/>
      <c r="Q1558" s="33"/>
      <c r="R1558" s="33"/>
      <c r="S1558" s="33"/>
      <c r="T1558" s="33"/>
      <c r="U1558" s="33"/>
    </row>
    <row r="1559" spans="1:21">
      <c r="A1559" s="33"/>
      <c r="B1559" s="33"/>
      <c r="C1559" s="33"/>
      <c r="D1559" s="33"/>
      <c r="E1559" s="33"/>
      <c r="F1559" s="33"/>
      <c r="G1559" s="33"/>
      <c r="H1559" s="33"/>
      <c r="I1559" s="33"/>
      <c r="J1559" s="33"/>
      <c r="K1559" s="33"/>
      <c r="L1559" s="33"/>
      <c r="M1559" s="33"/>
      <c r="N1559" s="33"/>
      <c r="O1559" s="33"/>
      <c r="P1559" s="33"/>
      <c r="Q1559" s="33"/>
      <c r="R1559" s="33"/>
      <c r="S1559" s="33"/>
      <c r="T1559" s="33"/>
      <c r="U1559" s="33"/>
    </row>
    <row r="1560" spans="1:21">
      <c r="A1560" s="33"/>
      <c r="B1560" s="33"/>
      <c r="C1560" s="33"/>
      <c r="D1560" s="33"/>
      <c r="E1560" s="33"/>
      <c r="F1560" s="33"/>
      <c r="G1560" s="33"/>
      <c r="H1560" s="33"/>
      <c r="I1560" s="33"/>
      <c r="J1560" s="33"/>
      <c r="K1560" s="33"/>
      <c r="L1560" s="33"/>
      <c r="M1560" s="33"/>
      <c r="N1560" s="33"/>
      <c r="O1560" s="33"/>
      <c r="P1560" s="33"/>
      <c r="Q1560" s="33"/>
      <c r="R1560" s="33"/>
      <c r="S1560" s="33"/>
      <c r="T1560" s="33"/>
      <c r="U1560" s="33"/>
    </row>
    <row r="1561" spans="1:21">
      <c r="A1561" s="33"/>
      <c r="B1561" s="33"/>
      <c r="C1561" s="33"/>
      <c r="D1561" s="33"/>
      <c r="E1561" s="33"/>
      <c r="F1561" s="33"/>
      <c r="G1561" s="33"/>
      <c r="H1561" s="33"/>
      <c r="I1561" s="33"/>
      <c r="J1561" s="33"/>
      <c r="K1561" s="33"/>
      <c r="L1561" s="33"/>
      <c r="M1561" s="33"/>
      <c r="N1561" s="33"/>
      <c r="O1561" s="33"/>
      <c r="P1561" s="33"/>
      <c r="Q1561" s="33"/>
      <c r="R1561" s="33"/>
      <c r="S1561" s="33"/>
      <c r="T1561" s="33"/>
      <c r="U1561" s="33"/>
    </row>
    <row r="1562" spans="1:21">
      <c r="A1562" s="33"/>
      <c r="B1562" s="33"/>
      <c r="C1562" s="33"/>
      <c r="D1562" s="33"/>
      <c r="E1562" s="33"/>
      <c r="F1562" s="33"/>
      <c r="G1562" s="33"/>
      <c r="H1562" s="33"/>
      <c r="I1562" s="33"/>
      <c r="J1562" s="33"/>
      <c r="K1562" s="33"/>
      <c r="L1562" s="33"/>
      <c r="M1562" s="33"/>
      <c r="N1562" s="33"/>
      <c r="O1562" s="33"/>
      <c r="P1562" s="33"/>
      <c r="Q1562" s="33"/>
      <c r="R1562" s="33"/>
      <c r="S1562" s="33"/>
      <c r="T1562" s="33"/>
      <c r="U1562" s="33"/>
    </row>
    <row r="1563" spans="1:21">
      <c r="A1563" s="33"/>
      <c r="B1563" s="33"/>
      <c r="C1563" s="33"/>
      <c r="D1563" s="33"/>
      <c r="E1563" s="33"/>
      <c r="F1563" s="33"/>
      <c r="G1563" s="33"/>
      <c r="H1563" s="33"/>
      <c r="I1563" s="33"/>
      <c r="J1563" s="33"/>
      <c r="K1563" s="33"/>
      <c r="L1563" s="33"/>
      <c r="M1563" s="33"/>
      <c r="N1563" s="33"/>
      <c r="O1563" s="33"/>
      <c r="P1563" s="33"/>
      <c r="Q1563" s="33"/>
      <c r="R1563" s="33"/>
      <c r="S1563" s="33"/>
      <c r="T1563" s="33"/>
      <c r="U1563" s="33"/>
    </row>
    <row r="1564" spans="1:21">
      <c r="A1564" s="33"/>
      <c r="B1564" s="33"/>
      <c r="C1564" s="33"/>
      <c r="D1564" s="33"/>
      <c r="E1564" s="33"/>
      <c r="F1564" s="33"/>
      <c r="G1564" s="33"/>
      <c r="H1564" s="33"/>
      <c r="I1564" s="33"/>
      <c r="J1564" s="33"/>
      <c r="K1564" s="33"/>
      <c r="L1564" s="33"/>
      <c r="M1564" s="33"/>
      <c r="N1564" s="33"/>
      <c r="O1564" s="33"/>
      <c r="P1564" s="33"/>
      <c r="Q1564" s="33"/>
      <c r="R1564" s="33"/>
      <c r="S1564" s="33"/>
      <c r="T1564" s="33"/>
      <c r="U1564" s="33"/>
    </row>
    <row r="1565" spans="1:21">
      <c r="A1565" s="33"/>
      <c r="B1565" s="33"/>
      <c r="C1565" s="33"/>
      <c r="D1565" s="33"/>
      <c r="E1565" s="33"/>
      <c r="F1565" s="33"/>
      <c r="G1565" s="33"/>
      <c r="H1565" s="33"/>
      <c r="I1565" s="33"/>
      <c r="J1565" s="33"/>
      <c r="K1565" s="33"/>
      <c r="L1565" s="33"/>
      <c r="M1565" s="33"/>
      <c r="N1565" s="33"/>
      <c r="O1565" s="33"/>
      <c r="P1565" s="33"/>
      <c r="Q1565" s="33"/>
      <c r="R1565" s="33"/>
      <c r="S1565" s="33"/>
      <c r="T1565" s="33"/>
      <c r="U1565" s="33"/>
    </row>
    <row r="1566" spans="1:21">
      <c r="A1566" s="33"/>
      <c r="B1566" s="33"/>
      <c r="C1566" s="33"/>
      <c r="D1566" s="33"/>
      <c r="E1566" s="33"/>
      <c r="F1566" s="33"/>
      <c r="G1566" s="33"/>
      <c r="H1566" s="33"/>
      <c r="I1566" s="33"/>
      <c r="J1566" s="33"/>
      <c r="K1566" s="33"/>
      <c r="L1566" s="33"/>
      <c r="M1566" s="33"/>
      <c r="N1566" s="33"/>
      <c r="O1566" s="33"/>
      <c r="P1566" s="33"/>
      <c r="Q1566" s="33"/>
      <c r="R1566" s="33"/>
      <c r="S1566" s="33"/>
      <c r="T1566" s="33"/>
      <c r="U1566" s="33"/>
    </row>
    <row r="1567" spans="1:21">
      <c r="A1567" s="33"/>
      <c r="B1567" s="33"/>
      <c r="C1567" s="33"/>
      <c r="D1567" s="33"/>
      <c r="E1567" s="33"/>
      <c r="F1567" s="33"/>
      <c r="G1567" s="33"/>
      <c r="H1567" s="33"/>
      <c r="I1567" s="33"/>
      <c r="J1567" s="33"/>
      <c r="K1567" s="33"/>
      <c r="L1567" s="33"/>
      <c r="M1567" s="33"/>
      <c r="N1567" s="33"/>
      <c r="O1567" s="33"/>
      <c r="P1567" s="33"/>
      <c r="Q1567" s="33"/>
      <c r="R1567" s="33"/>
      <c r="S1567" s="33"/>
      <c r="T1567" s="33"/>
      <c r="U1567" s="33"/>
    </row>
    <row r="1568" spans="1:21">
      <c r="A1568" s="33"/>
      <c r="B1568" s="33"/>
      <c r="C1568" s="33"/>
      <c r="D1568" s="33"/>
      <c r="E1568" s="33"/>
      <c r="F1568" s="33"/>
      <c r="G1568" s="33"/>
      <c r="H1568" s="33"/>
      <c r="I1568" s="33"/>
      <c r="J1568" s="33"/>
      <c r="K1568" s="33"/>
      <c r="L1568" s="33"/>
      <c r="M1568" s="33"/>
      <c r="N1568" s="33"/>
      <c r="O1568" s="33"/>
      <c r="P1568" s="33"/>
      <c r="Q1568" s="33"/>
      <c r="R1568" s="33"/>
      <c r="S1568" s="33"/>
      <c r="T1568" s="33"/>
      <c r="U1568" s="33"/>
    </row>
    <row r="1569" spans="1:21">
      <c r="A1569" s="33"/>
      <c r="B1569" s="33"/>
      <c r="C1569" s="33"/>
      <c r="D1569" s="33"/>
      <c r="E1569" s="33"/>
      <c r="F1569" s="33"/>
      <c r="G1569" s="33"/>
      <c r="H1569" s="33"/>
      <c r="I1569" s="33"/>
      <c r="J1569" s="33"/>
      <c r="K1569" s="33"/>
      <c r="L1569" s="33"/>
      <c r="M1569" s="33"/>
      <c r="N1569" s="33"/>
      <c r="O1569" s="33"/>
      <c r="P1569" s="33"/>
      <c r="Q1569" s="33"/>
      <c r="R1569" s="33"/>
      <c r="S1569" s="33"/>
      <c r="T1569" s="33"/>
      <c r="U1569" s="33"/>
    </row>
    <row r="1570" spans="1:21">
      <c r="A1570" s="33"/>
      <c r="B1570" s="33"/>
      <c r="C1570" s="33"/>
      <c r="D1570" s="33"/>
      <c r="E1570" s="33"/>
      <c r="F1570" s="33"/>
      <c r="G1570" s="33"/>
      <c r="H1570" s="33"/>
      <c r="I1570" s="33"/>
      <c r="J1570" s="33"/>
      <c r="K1570" s="33"/>
      <c r="L1570" s="33"/>
      <c r="M1570" s="33"/>
      <c r="N1570" s="33"/>
      <c r="O1570" s="33"/>
      <c r="P1570" s="33"/>
      <c r="Q1570" s="33"/>
      <c r="R1570" s="33"/>
      <c r="S1570" s="33"/>
      <c r="T1570" s="33"/>
      <c r="U1570" s="33"/>
    </row>
    <row r="1571" spans="1:21">
      <c r="A1571" s="33"/>
      <c r="B1571" s="33"/>
      <c r="C1571" s="33"/>
      <c r="D1571" s="33"/>
      <c r="E1571" s="33"/>
      <c r="F1571" s="33"/>
      <c r="G1571" s="33"/>
      <c r="H1571" s="33"/>
      <c r="I1571" s="33"/>
      <c r="J1571" s="33"/>
      <c r="K1571" s="33"/>
      <c r="L1571" s="33"/>
      <c r="M1571" s="33"/>
      <c r="N1571" s="33"/>
      <c r="O1571" s="33"/>
      <c r="P1571" s="33"/>
      <c r="Q1571" s="33"/>
      <c r="R1571" s="33"/>
      <c r="S1571" s="33"/>
      <c r="T1571" s="33"/>
      <c r="U1571" s="33"/>
    </row>
    <row r="1572" spans="1:21">
      <c r="A1572" s="33"/>
      <c r="B1572" s="33"/>
      <c r="C1572" s="33"/>
      <c r="D1572" s="33"/>
      <c r="E1572" s="33"/>
      <c r="F1572" s="33"/>
      <c r="G1572" s="33"/>
      <c r="H1572" s="33"/>
      <c r="I1572" s="33"/>
      <c r="J1572" s="33"/>
      <c r="K1572" s="33"/>
      <c r="L1572" s="33"/>
      <c r="M1572" s="33"/>
      <c r="N1572" s="33"/>
      <c r="O1572" s="33"/>
      <c r="P1572" s="33"/>
      <c r="Q1572" s="33"/>
      <c r="R1572" s="33"/>
      <c r="S1572" s="33"/>
      <c r="T1572" s="33"/>
      <c r="U1572" s="33"/>
    </row>
    <row r="1573" spans="1:21">
      <c r="A1573" s="33"/>
      <c r="B1573" s="33"/>
      <c r="C1573" s="33"/>
      <c r="D1573" s="33"/>
      <c r="E1573" s="33"/>
      <c r="F1573" s="33"/>
      <c r="G1573" s="33"/>
      <c r="H1573" s="33"/>
      <c r="I1573" s="33"/>
      <c r="J1573" s="33"/>
      <c r="K1573" s="33"/>
      <c r="L1573" s="33"/>
      <c r="M1573" s="33"/>
      <c r="N1573" s="33"/>
      <c r="O1573" s="33"/>
      <c r="P1573" s="33"/>
      <c r="Q1573" s="33"/>
      <c r="R1573" s="33"/>
      <c r="S1573" s="33"/>
      <c r="T1573" s="33"/>
      <c r="U1573" s="33"/>
    </row>
    <row r="1574" spans="1:21">
      <c r="A1574" s="33"/>
      <c r="B1574" s="33"/>
      <c r="C1574" s="33"/>
      <c r="D1574" s="33"/>
      <c r="E1574" s="33"/>
      <c r="F1574" s="33"/>
      <c r="G1574" s="33"/>
      <c r="H1574" s="33"/>
      <c r="I1574" s="33"/>
      <c r="J1574" s="33"/>
      <c r="K1574" s="33"/>
      <c r="L1574" s="33"/>
      <c r="M1574" s="33"/>
      <c r="N1574" s="33"/>
      <c r="O1574" s="33"/>
      <c r="P1574" s="33"/>
      <c r="Q1574" s="33"/>
      <c r="R1574" s="33"/>
      <c r="S1574" s="33"/>
      <c r="T1574" s="33"/>
      <c r="U1574" s="33"/>
    </row>
    <row r="1575" spans="1:21">
      <c r="A1575" s="33"/>
      <c r="B1575" s="33"/>
      <c r="C1575" s="33"/>
      <c r="D1575" s="33"/>
      <c r="E1575" s="33"/>
      <c r="F1575" s="33"/>
      <c r="G1575" s="33"/>
      <c r="H1575" s="33"/>
      <c r="I1575" s="33"/>
      <c r="J1575" s="33"/>
      <c r="K1575" s="33"/>
      <c r="L1575" s="33"/>
      <c r="M1575" s="33"/>
      <c r="N1575" s="33"/>
      <c r="O1575" s="33"/>
      <c r="P1575" s="33"/>
      <c r="Q1575" s="33"/>
      <c r="R1575" s="33"/>
      <c r="S1575" s="33"/>
      <c r="T1575" s="33"/>
      <c r="U1575" s="33"/>
    </row>
    <row r="1576" spans="1:21">
      <c r="A1576" s="33"/>
      <c r="B1576" s="33"/>
      <c r="C1576" s="33"/>
      <c r="D1576" s="33"/>
      <c r="E1576" s="33"/>
      <c r="F1576" s="33"/>
      <c r="G1576" s="33"/>
      <c r="H1576" s="33"/>
      <c r="I1576" s="33"/>
      <c r="J1576" s="33"/>
      <c r="K1576" s="33"/>
      <c r="L1576" s="33"/>
      <c r="M1576" s="33"/>
      <c r="N1576" s="33"/>
      <c r="O1576" s="33"/>
      <c r="P1576" s="33"/>
      <c r="Q1576" s="33"/>
      <c r="R1576" s="33"/>
      <c r="S1576" s="33"/>
      <c r="T1576" s="33"/>
      <c r="U1576" s="33"/>
    </row>
    <row r="1577" spans="1:21">
      <c r="A1577" s="33"/>
      <c r="B1577" s="33"/>
      <c r="C1577" s="33"/>
      <c r="D1577" s="33"/>
      <c r="E1577" s="33"/>
      <c r="F1577" s="33"/>
      <c r="G1577" s="33"/>
      <c r="H1577" s="33"/>
      <c r="I1577" s="33"/>
      <c r="J1577" s="33"/>
      <c r="K1577" s="33"/>
      <c r="L1577" s="33"/>
      <c r="M1577" s="33"/>
      <c r="N1577" s="33"/>
      <c r="O1577" s="33"/>
      <c r="P1577" s="33"/>
      <c r="Q1577" s="33"/>
      <c r="R1577" s="33"/>
      <c r="S1577" s="33"/>
      <c r="T1577" s="33"/>
      <c r="U1577" s="33"/>
    </row>
    <row r="1578" spans="1:21">
      <c r="A1578" s="33"/>
      <c r="B1578" s="33"/>
      <c r="C1578" s="33"/>
      <c r="D1578" s="33"/>
      <c r="E1578" s="33"/>
      <c r="F1578" s="33"/>
      <c r="G1578" s="33"/>
      <c r="H1578" s="33"/>
      <c r="I1578" s="33"/>
      <c r="J1578" s="33"/>
      <c r="K1578" s="33"/>
      <c r="L1578" s="33"/>
      <c r="M1578" s="33"/>
      <c r="N1578" s="33"/>
      <c r="O1578" s="33"/>
      <c r="P1578" s="33"/>
      <c r="Q1578" s="33"/>
      <c r="R1578" s="33"/>
      <c r="S1578" s="33"/>
      <c r="T1578" s="33"/>
      <c r="U1578" s="33"/>
    </row>
    <row r="1579" spans="1:21">
      <c r="A1579" s="33"/>
      <c r="B1579" s="33"/>
      <c r="C1579" s="33"/>
      <c r="D1579" s="33"/>
      <c r="E1579" s="33"/>
      <c r="F1579" s="33"/>
      <c r="G1579" s="33"/>
      <c r="H1579" s="33"/>
      <c r="I1579" s="33"/>
      <c r="J1579" s="33"/>
      <c r="K1579" s="33"/>
      <c r="L1579" s="33"/>
      <c r="M1579" s="33"/>
      <c r="N1579" s="33"/>
      <c r="O1579" s="33"/>
      <c r="P1579" s="33"/>
      <c r="Q1579" s="33"/>
      <c r="R1579" s="33"/>
      <c r="S1579" s="33"/>
      <c r="T1579" s="33"/>
      <c r="U1579" s="33"/>
    </row>
    <row r="1580" spans="1:21">
      <c r="A1580" s="33"/>
      <c r="B1580" s="33"/>
      <c r="C1580" s="33"/>
      <c r="D1580" s="33"/>
      <c r="E1580" s="33"/>
      <c r="F1580" s="33"/>
      <c r="G1580" s="33"/>
      <c r="H1580" s="33"/>
      <c r="I1580" s="33"/>
      <c r="J1580" s="33"/>
      <c r="K1580" s="33"/>
      <c r="L1580" s="33"/>
      <c r="M1580" s="33"/>
      <c r="N1580" s="33"/>
      <c r="O1580" s="33"/>
      <c r="P1580" s="33"/>
      <c r="Q1580" s="33"/>
      <c r="R1580" s="33"/>
      <c r="S1580" s="33"/>
      <c r="T1580" s="33"/>
      <c r="U1580" s="33"/>
    </row>
    <row r="1581" spans="1:21">
      <c r="A1581" s="33"/>
      <c r="B1581" s="33"/>
      <c r="C1581" s="33"/>
      <c r="D1581" s="33"/>
      <c r="E1581" s="33"/>
      <c r="F1581" s="33"/>
      <c r="G1581" s="33"/>
      <c r="H1581" s="33"/>
      <c r="I1581" s="33"/>
      <c r="J1581" s="33"/>
      <c r="K1581" s="33"/>
      <c r="L1581" s="33"/>
      <c r="M1581" s="33"/>
      <c r="N1581" s="33"/>
      <c r="O1581" s="33"/>
      <c r="P1581" s="33"/>
      <c r="Q1581" s="33"/>
      <c r="R1581" s="33"/>
      <c r="S1581" s="33"/>
      <c r="T1581" s="33"/>
      <c r="U1581" s="33"/>
    </row>
    <row r="1582" spans="1:21">
      <c r="A1582" s="33"/>
      <c r="B1582" s="33"/>
      <c r="C1582" s="33"/>
      <c r="D1582" s="33"/>
      <c r="E1582" s="33"/>
      <c r="F1582" s="33"/>
      <c r="G1582" s="33"/>
      <c r="H1582" s="33"/>
      <c r="I1582" s="33"/>
      <c r="J1582" s="33"/>
      <c r="K1582" s="33"/>
      <c r="L1582" s="33"/>
      <c r="M1582" s="33"/>
      <c r="N1582" s="33"/>
      <c r="O1582" s="33"/>
      <c r="P1582" s="33"/>
      <c r="Q1582" s="33"/>
      <c r="R1582" s="33"/>
      <c r="S1582" s="33"/>
      <c r="T1582" s="33"/>
      <c r="U1582" s="33"/>
    </row>
    <row r="1583" spans="1:21">
      <c r="A1583" s="33"/>
      <c r="B1583" s="33"/>
      <c r="C1583" s="33"/>
      <c r="D1583" s="33"/>
      <c r="E1583" s="33"/>
      <c r="F1583" s="33"/>
      <c r="G1583" s="33"/>
      <c r="H1583" s="33"/>
      <c r="I1583" s="33"/>
      <c r="J1583" s="33"/>
      <c r="K1583" s="33"/>
      <c r="L1583" s="33"/>
      <c r="M1583" s="33"/>
      <c r="N1583" s="33"/>
      <c r="O1583" s="33"/>
      <c r="P1583" s="33"/>
      <c r="Q1583" s="33"/>
      <c r="R1583" s="33"/>
      <c r="S1583" s="33"/>
      <c r="T1583" s="33"/>
      <c r="U1583" s="33"/>
    </row>
    <row r="1584" spans="1:21">
      <c r="A1584" s="33"/>
      <c r="B1584" s="33"/>
      <c r="C1584" s="33"/>
      <c r="D1584" s="33"/>
      <c r="E1584" s="33"/>
      <c r="F1584" s="33"/>
      <c r="G1584" s="33"/>
      <c r="H1584" s="33"/>
      <c r="I1584" s="33"/>
      <c r="J1584" s="33"/>
      <c r="K1584" s="33"/>
      <c r="L1584" s="33"/>
      <c r="M1584" s="33"/>
      <c r="N1584" s="33"/>
      <c r="O1584" s="33"/>
      <c r="P1584" s="33"/>
      <c r="Q1584" s="33"/>
      <c r="R1584" s="33"/>
      <c r="S1584" s="33"/>
      <c r="T1584" s="33"/>
      <c r="U1584" s="33"/>
    </row>
    <row r="1585" spans="1:21">
      <c r="A1585" s="33"/>
      <c r="B1585" s="33"/>
      <c r="C1585" s="33"/>
      <c r="D1585" s="33"/>
      <c r="E1585" s="33"/>
      <c r="F1585" s="33"/>
      <c r="G1585" s="33"/>
      <c r="H1585" s="33"/>
      <c r="I1585" s="33"/>
      <c r="J1585" s="33"/>
      <c r="K1585" s="33"/>
      <c r="L1585" s="33"/>
      <c r="M1585" s="33"/>
      <c r="N1585" s="33"/>
      <c r="O1585" s="33"/>
      <c r="P1585" s="33"/>
      <c r="Q1585" s="33"/>
      <c r="R1585" s="33"/>
      <c r="S1585" s="33"/>
      <c r="T1585" s="33"/>
      <c r="U1585" s="33"/>
    </row>
    <row r="1586" spans="1:21">
      <c r="A1586" s="33"/>
      <c r="B1586" s="33"/>
      <c r="C1586" s="33"/>
      <c r="D1586" s="33"/>
      <c r="E1586" s="33"/>
      <c r="F1586" s="33"/>
      <c r="G1586" s="33"/>
      <c r="H1586" s="33"/>
      <c r="I1586" s="33"/>
      <c r="J1586" s="33"/>
      <c r="K1586" s="33"/>
      <c r="L1586" s="33"/>
      <c r="M1586" s="33"/>
      <c r="N1586" s="33"/>
      <c r="O1586" s="33"/>
      <c r="P1586" s="33"/>
      <c r="Q1586" s="33"/>
      <c r="R1586" s="33"/>
      <c r="S1586" s="33"/>
      <c r="T1586" s="33"/>
      <c r="U1586" s="33"/>
    </row>
    <row r="1587" spans="1:21">
      <c r="A1587" s="33"/>
      <c r="B1587" s="33"/>
      <c r="C1587" s="33"/>
      <c r="D1587" s="33"/>
      <c r="E1587" s="33"/>
      <c r="F1587" s="33"/>
      <c r="G1587" s="33"/>
      <c r="H1587" s="33"/>
      <c r="I1587" s="33"/>
      <c r="J1587" s="33"/>
      <c r="K1587" s="33"/>
      <c r="L1587" s="33"/>
      <c r="M1587" s="33"/>
      <c r="N1587" s="33"/>
      <c r="O1587" s="33"/>
      <c r="P1587" s="33"/>
      <c r="Q1587" s="33"/>
      <c r="R1587" s="33"/>
      <c r="S1587" s="33"/>
      <c r="T1587" s="33"/>
      <c r="U1587" s="33"/>
    </row>
    <row r="1588" spans="1:21">
      <c r="A1588" s="33"/>
      <c r="B1588" s="33"/>
      <c r="C1588" s="33"/>
      <c r="D1588" s="33"/>
      <c r="E1588" s="33"/>
      <c r="F1588" s="33"/>
      <c r="G1588" s="33"/>
      <c r="H1588" s="33"/>
      <c r="I1588" s="33"/>
      <c r="J1588" s="33"/>
      <c r="K1588" s="33"/>
      <c r="L1588" s="33"/>
      <c r="M1588" s="33"/>
      <c r="N1588" s="33"/>
      <c r="O1588" s="33"/>
      <c r="P1588" s="33"/>
      <c r="Q1588" s="33"/>
      <c r="R1588" s="33"/>
      <c r="S1588" s="33"/>
      <c r="T1588" s="33"/>
      <c r="U1588" s="33"/>
    </row>
    <row r="1589" spans="1:21">
      <c r="A1589" s="33"/>
      <c r="B1589" s="33"/>
      <c r="C1589" s="33"/>
      <c r="D1589" s="33"/>
      <c r="E1589" s="33"/>
      <c r="F1589" s="33"/>
      <c r="G1589" s="33"/>
      <c r="H1589" s="33"/>
      <c r="I1589" s="33"/>
      <c r="J1589" s="33"/>
      <c r="K1589" s="33"/>
      <c r="L1589" s="33"/>
      <c r="M1589" s="33"/>
      <c r="N1589" s="33"/>
      <c r="O1589" s="33"/>
      <c r="P1589" s="33"/>
      <c r="Q1589" s="33"/>
      <c r="R1589" s="33"/>
      <c r="S1589" s="33"/>
      <c r="T1589" s="33"/>
      <c r="U1589" s="33"/>
    </row>
    <row r="1590" spans="1:21">
      <c r="A1590" s="33"/>
      <c r="B1590" s="33"/>
      <c r="C1590" s="33"/>
      <c r="D1590" s="33"/>
      <c r="E1590" s="33"/>
      <c r="F1590" s="33"/>
      <c r="G1590" s="33"/>
      <c r="H1590" s="33"/>
      <c r="I1590" s="33"/>
      <c r="J1590" s="33"/>
      <c r="K1590" s="33"/>
      <c r="L1590" s="33"/>
      <c r="M1590" s="33"/>
      <c r="N1590" s="33"/>
      <c r="O1590" s="33"/>
      <c r="P1590" s="33"/>
      <c r="Q1590" s="33"/>
      <c r="R1590" s="33"/>
      <c r="S1590" s="33"/>
      <c r="T1590" s="33"/>
      <c r="U1590" s="33"/>
    </row>
    <row r="1591" spans="1:21">
      <c r="A1591" s="33"/>
      <c r="B1591" s="33"/>
      <c r="C1591" s="33"/>
      <c r="D1591" s="33"/>
      <c r="E1591" s="33"/>
      <c r="F1591" s="33"/>
      <c r="G1591" s="33"/>
      <c r="H1591" s="33"/>
      <c r="I1591" s="33"/>
      <c r="J1591" s="33"/>
      <c r="K1591" s="33"/>
      <c r="L1591" s="33"/>
      <c r="M1591" s="33"/>
      <c r="N1591" s="33"/>
      <c r="O1591" s="33"/>
      <c r="P1591" s="33"/>
      <c r="Q1591" s="33"/>
      <c r="R1591" s="33"/>
      <c r="S1591" s="33"/>
      <c r="T1591" s="33"/>
      <c r="U1591" s="33"/>
    </row>
    <row r="1592" spans="1:21">
      <c r="A1592" s="33"/>
      <c r="B1592" s="33"/>
      <c r="C1592" s="33"/>
      <c r="D1592" s="33"/>
      <c r="E1592" s="33"/>
      <c r="F1592" s="33"/>
      <c r="G1592" s="33"/>
      <c r="H1592" s="33"/>
      <c r="I1592" s="33"/>
      <c r="J1592" s="33"/>
      <c r="K1592" s="33"/>
      <c r="L1592" s="33"/>
      <c r="M1592" s="33"/>
      <c r="N1592" s="33"/>
      <c r="O1592" s="33"/>
      <c r="P1592" s="33"/>
      <c r="Q1592" s="33"/>
      <c r="R1592" s="33"/>
      <c r="S1592" s="33"/>
      <c r="T1592" s="33"/>
      <c r="U1592" s="33"/>
    </row>
    <row r="1593" spans="1:21">
      <c r="A1593" s="33"/>
      <c r="B1593" s="33"/>
      <c r="C1593" s="33"/>
      <c r="D1593" s="33"/>
      <c r="E1593" s="33"/>
      <c r="F1593" s="33"/>
      <c r="G1593" s="33"/>
      <c r="H1593" s="33"/>
      <c r="I1593" s="33"/>
      <c r="J1593" s="33"/>
      <c r="K1593" s="33"/>
      <c r="L1593" s="33"/>
      <c r="M1593" s="33"/>
      <c r="N1593" s="33"/>
      <c r="O1593" s="33"/>
      <c r="P1593" s="33"/>
      <c r="Q1593" s="33"/>
      <c r="R1593" s="33"/>
      <c r="S1593" s="33"/>
      <c r="T1593" s="33"/>
      <c r="U1593" s="33"/>
    </row>
    <row r="1594" spans="1:21">
      <c r="A1594" s="33"/>
      <c r="B1594" s="33"/>
      <c r="C1594" s="33"/>
      <c r="D1594" s="33"/>
      <c r="E1594" s="33"/>
      <c r="F1594" s="33"/>
      <c r="G1594" s="33"/>
      <c r="H1594" s="33"/>
      <c r="I1594" s="33"/>
      <c r="J1594" s="33"/>
      <c r="K1594" s="33"/>
      <c r="L1594" s="33"/>
      <c r="M1594" s="33"/>
      <c r="N1594" s="33"/>
      <c r="O1594" s="33"/>
      <c r="P1594" s="33"/>
      <c r="Q1594" s="33"/>
      <c r="R1594" s="33"/>
      <c r="S1594" s="33"/>
      <c r="T1594" s="33"/>
      <c r="U1594" s="33"/>
    </row>
    <row r="1595" spans="1:21">
      <c r="A1595" s="33"/>
      <c r="B1595" s="33"/>
      <c r="C1595" s="33"/>
      <c r="D1595" s="33"/>
      <c r="E1595" s="33"/>
      <c r="F1595" s="33"/>
      <c r="G1595" s="33"/>
      <c r="H1595" s="33"/>
      <c r="I1595" s="33"/>
      <c r="J1595" s="33"/>
      <c r="K1595" s="33"/>
      <c r="L1595" s="33"/>
      <c r="M1595" s="33"/>
      <c r="N1595" s="33"/>
      <c r="O1595" s="33"/>
      <c r="P1595" s="33"/>
      <c r="Q1595" s="33"/>
      <c r="R1595" s="33"/>
      <c r="S1595" s="33"/>
      <c r="T1595" s="33"/>
      <c r="U1595" s="33"/>
    </row>
    <row r="1596" spans="1:21">
      <c r="A1596" s="33"/>
      <c r="B1596" s="33"/>
      <c r="C1596" s="33"/>
      <c r="D1596" s="33"/>
      <c r="E1596" s="33"/>
      <c r="F1596" s="33"/>
      <c r="G1596" s="33"/>
      <c r="H1596" s="33"/>
      <c r="I1596" s="33"/>
      <c r="J1596" s="33"/>
      <c r="K1596" s="33"/>
      <c r="L1596" s="33"/>
      <c r="M1596" s="33"/>
      <c r="N1596" s="33"/>
      <c r="O1596" s="33"/>
      <c r="P1596" s="33"/>
      <c r="Q1596" s="33"/>
      <c r="R1596" s="33"/>
      <c r="S1596" s="33"/>
      <c r="T1596" s="33"/>
      <c r="U1596" s="33"/>
    </row>
    <row r="1597" spans="1:21">
      <c r="A1597" s="33"/>
      <c r="B1597" s="33"/>
      <c r="C1597" s="33"/>
      <c r="D1597" s="33"/>
      <c r="E1597" s="33"/>
      <c r="F1597" s="33"/>
      <c r="G1597" s="33"/>
      <c r="H1597" s="33"/>
      <c r="I1597" s="33"/>
      <c r="J1597" s="33"/>
      <c r="K1597" s="33"/>
      <c r="L1597" s="33"/>
      <c r="M1597" s="33"/>
      <c r="N1597" s="33"/>
      <c r="O1597" s="33"/>
      <c r="P1597" s="33"/>
      <c r="Q1597" s="33"/>
      <c r="R1597" s="33"/>
      <c r="S1597" s="33"/>
      <c r="T1597" s="33"/>
      <c r="U1597" s="33"/>
    </row>
    <row r="1598" spans="1:21">
      <c r="A1598" s="33"/>
      <c r="B1598" s="33"/>
      <c r="C1598" s="33"/>
      <c r="D1598" s="33"/>
      <c r="E1598" s="33"/>
      <c r="F1598" s="33"/>
      <c r="G1598" s="33"/>
      <c r="H1598" s="33"/>
      <c r="I1598" s="33"/>
      <c r="J1598" s="33"/>
      <c r="K1598" s="33"/>
      <c r="L1598" s="33"/>
      <c r="M1598" s="33"/>
      <c r="N1598" s="33"/>
      <c r="O1598" s="33"/>
      <c r="P1598" s="33"/>
      <c r="Q1598" s="33"/>
      <c r="R1598" s="33"/>
      <c r="S1598" s="33"/>
      <c r="T1598" s="33"/>
      <c r="U1598" s="33"/>
    </row>
    <row r="1599" spans="1:21">
      <c r="A1599" s="33"/>
      <c r="B1599" s="33"/>
      <c r="C1599" s="33"/>
      <c r="D1599" s="33"/>
      <c r="E1599" s="33"/>
      <c r="F1599" s="33"/>
      <c r="G1599" s="33"/>
      <c r="H1599" s="33"/>
      <c r="I1599" s="33"/>
      <c r="J1599" s="33"/>
      <c r="K1599" s="33"/>
      <c r="L1599" s="33"/>
      <c r="M1599" s="33"/>
      <c r="N1599" s="33"/>
      <c r="O1599" s="33"/>
      <c r="P1599" s="33"/>
      <c r="Q1599" s="33"/>
      <c r="R1599" s="33"/>
      <c r="S1599" s="33"/>
      <c r="T1599" s="33"/>
      <c r="U1599" s="33"/>
    </row>
    <row r="1600" spans="1:21">
      <c r="A1600" s="33"/>
      <c r="B1600" s="33"/>
      <c r="C1600" s="33"/>
      <c r="D1600" s="33"/>
      <c r="E1600" s="33"/>
      <c r="F1600" s="33"/>
      <c r="G1600" s="33"/>
      <c r="H1600" s="33"/>
      <c r="I1600" s="33"/>
      <c r="J1600" s="33"/>
      <c r="K1600" s="33"/>
      <c r="L1600" s="33"/>
      <c r="M1600" s="33"/>
      <c r="N1600" s="33"/>
      <c r="O1600" s="33"/>
      <c r="P1600" s="33"/>
      <c r="Q1600" s="33"/>
      <c r="R1600" s="33"/>
      <c r="S1600" s="33"/>
      <c r="T1600" s="33"/>
      <c r="U1600" s="33"/>
    </row>
    <row r="1601" spans="1:21">
      <c r="A1601" s="33"/>
      <c r="B1601" s="33"/>
      <c r="C1601" s="33"/>
      <c r="D1601" s="33"/>
      <c r="E1601" s="33"/>
      <c r="F1601" s="33"/>
      <c r="G1601" s="33"/>
      <c r="H1601" s="33"/>
      <c r="I1601" s="33"/>
      <c r="J1601" s="33"/>
      <c r="K1601" s="33"/>
      <c r="L1601" s="33"/>
      <c r="M1601" s="33"/>
      <c r="N1601" s="33"/>
      <c r="O1601" s="33"/>
      <c r="P1601" s="33"/>
      <c r="Q1601" s="33"/>
      <c r="R1601" s="33"/>
      <c r="S1601" s="33"/>
      <c r="T1601" s="33"/>
      <c r="U1601" s="33"/>
    </row>
    <row r="1602" spans="1:21">
      <c r="A1602" s="33"/>
      <c r="B1602" s="33"/>
      <c r="C1602" s="33"/>
      <c r="D1602" s="33"/>
      <c r="E1602" s="33"/>
      <c r="F1602" s="33"/>
      <c r="G1602" s="33"/>
      <c r="H1602" s="33"/>
      <c r="I1602" s="33"/>
      <c r="J1602" s="33"/>
      <c r="K1602" s="33"/>
      <c r="L1602" s="33"/>
      <c r="M1602" s="33"/>
      <c r="N1602" s="33"/>
      <c r="O1602" s="33"/>
      <c r="P1602" s="33"/>
      <c r="Q1602" s="33"/>
      <c r="R1602" s="33"/>
      <c r="S1602" s="33"/>
      <c r="T1602" s="33"/>
      <c r="U1602" s="33"/>
    </row>
    <row r="1603" spans="1:21">
      <c r="A1603" s="33"/>
      <c r="B1603" s="33"/>
      <c r="C1603" s="33"/>
      <c r="D1603" s="33"/>
      <c r="E1603" s="33"/>
      <c r="F1603" s="33"/>
      <c r="G1603" s="33"/>
      <c r="H1603" s="33"/>
      <c r="I1603" s="33"/>
      <c r="J1603" s="33"/>
      <c r="K1603" s="33"/>
      <c r="L1603" s="33"/>
      <c r="M1603" s="33"/>
      <c r="N1603" s="33"/>
      <c r="O1603" s="33"/>
      <c r="P1603" s="33"/>
      <c r="Q1603" s="33"/>
      <c r="R1603" s="33"/>
      <c r="S1603" s="33"/>
      <c r="T1603" s="33"/>
      <c r="U1603" s="33"/>
    </row>
    <row r="1604" spans="1:21">
      <c r="A1604" s="33"/>
      <c r="B1604" s="33"/>
      <c r="C1604" s="33"/>
      <c r="D1604" s="33"/>
      <c r="E1604" s="33"/>
      <c r="F1604" s="33"/>
      <c r="G1604" s="33"/>
      <c r="H1604" s="33"/>
      <c r="I1604" s="33"/>
      <c r="J1604" s="33"/>
      <c r="K1604" s="33"/>
      <c r="L1604" s="33"/>
      <c r="M1604" s="33"/>
      <c r="N1604" s="33"/>
      <c r="O1604" s="33"/>
      <c r="P1604" s="33"/>
      <c r="Q1604" s="33"/>
      <c r="R1604" s="33"/>
      <c r="S1604" s="33"/>
      <c r="T1604" s="33"/>
      <c r="U1604" s="33"/>
    </row>
    <row r="1605" spans="1:21">
      <c r="A1605" s="33"/>
      <c r="B1605" s="33"/>
      <c r="C1605" s="33"/>
      <c r="D1605" s="33"/>
      <c r="E1605" s="33"/>
      <c r="F1605" s="33"/>
      <c r="G1605" s="33"/>
      <c r="H1605" s="33"/>
      <c r="I1605" s="33"/>
      <c r="J1605" s="33"/>
      <c r="K1605" s="33"/>
      <c r="L1605" s="33"/>
      <c r="M1605" s="33"/>
      <c r="N1605" s="33"/>
      <c r="O1605" s="33"/>
      <c r="P1605" s="33"/>
      <c r="Q1605" s="33"/>
      <c r="R1605" s="33"/>
      <c r="S1605" s="33"/>
      <c r="T1605" s="33"/>
      <c r="U1605" s="33"/>
    </row>
    <row r="1606" spans="1:21">
      <c r="A1606" s="33"/>
      <c r="B1606" s="33"/>
      <c r="C1606" s="33"/>
      <c r="D1606" s="33"/>
      <c r="E1606" s="33"/>
      <c r="F1606" s="33"/>
      <c r="G1606" s="33"/>
      <c r="H1606" s="33"/>
      <c r="I1606" s="33"/>
      <c r="J1606" s="33"/>
      <c r="K1606" s="33"/>
      <c r="L1606" s="33"/>
      <c r="M1606" s="33"/>
      <c r="N1606" s="33"/>
      <c r="O1606" s="33"/>
      <c r="P1606" s="33"/>
      <c r="Q1606" s="33"/>
      <c r="R1606" s="33"/>
      <c r="S1606" s="33"/>
      <c r="T1606" s="33"/>
      <c r="U1606" s="33"/>
    </row>
    <row r="1607" spans="1:21">
      <c r="A1607" s="33"/>
      <c r="B1607" s="33"/>
      <c r="C1607" s="33"/>
      <c r="D1607" s="33"/>
      <c r="E1607" s="33"/>
      <c r="F1607" s="33"/>
      <c r="G1607" s="33"/>
      <c r="H1607" s="33"/>
      <c r="I1607" s="33"/>
      <c r="J1607" s="33"/>
      <c r="K1607" s="33"/>
      <c r="L1607" s="33"/>
      <c r="M1607" s="33"/>
      <c r="N1607" s="33"/>
      <c r="O1607" s="33"/>
      <c r="P1607" s="33"/>
      <c r="Q1607" s="33"/>
      <c r="R1607" s="33"/>
      <c r="S1607" s="33"/>
      <c r="T1607" s="33"/>
      <c r="U1607" s="33"/>
    </row>
    <row r="1608" spans="1:21">
      <c r="A1608" s="33"/>
      <c r="B1608" s="33"/>
      <c r="C1608" s="33"/>
      <c r="D1608" s="33"/>
      <c r="E1608" s="33"/>
      <c r="F1608" s="33"/>
      <c r="G1608" s="33"/>
      <c r="H1608" s="33"/>
      <c r="I1608" s="33"/>
      <c r="J1608" s="33"/>
      <c r="K1608" s="33"/>
      <c r="L1608" s="33"/>
      <c r="M1608" s="33"/>
      <c r="N1608" s="33"/>
      <c r="O1608" s="33"/>
      <c r="P1608" s="33"/>
      <c r="Q1608" s="33"/>
      <c r="R1608" s="33"/>
      <c r="S1608" s="33"/>
      <c r="T1608" s="33"/>
      <c r="U1608" s="33"/>
    </row>
    <row r="1609" spans="1:21">
      <c r="A1609" s="33"/>
      <c r="B1609" s="33"/>
      <c r="C1609" s="33"/>
      <c r="D1609" s="33"/>
      <c r="E1609" s="33"/>
      <c r="F1609" s="33"/>
      <c r="G1609" s="33"/>
      <c r="H1609" s="33"/>
      <c r="I1609" s="33"/>
      <c r="J1609" s="33"/>
      <c r="K1609" s="33"/>
      <c r="L1609" s="33"/>
      <c r="M1609" s="33"/>
      <c r="N1609" s="33"/>
      <c r="O1609" s="33"/>
      <c r="P1609" s="33"/>
      <c r="Q1609" s="33"/>
      <c r="R1609" s="33"/>
      <c r="S1609" s="33"/>
      <c r="T1609" s="33"/>
      <c r="U1609" s="33"/>
    </row>
    <row r="1610" spans="1:21">
      <c r="A1610" s="33"/>
      <c r="B1610" s="33"/>
      <c r="C1610" s="33"/>
      <c r="D1610" s="33"/>
      <c r="E1610" s="33"/>
      <c r="F1610" s="33"/>
      <c r="G1610" s="33"/>
      <c r="H1610" s="33"/>
      <c r="I1610" s="33"/>
      <c r="J1610" s="33"/>
      <c r="K1610" s="33"/>
      <c r="L1610" s="33"/>
      <c r="M1610" s="33"/>
      <c r="N1610" s="33"/>
      <c r="O1610" s="33"/>
      <c r="P1610" s="33"/>
      <c r="Q1610" s="33"/>
      <c r="R1610" s="33"/>
      <c r="S1610" s="33"/>
      <c r="T1610" s="33"/>
      <c r="U1610" s="33"/>
    </row>
    <row r="1611" spans="1:21">
      <c r="A1611" s="33"/>
      <c r="B1611" s="33"/>
      <c r="C1611" s="33"/>
      <c r="D1611" s="33"/>
      <c r="E1611" s="33"/>
      <c r="F1611" s="33"/>
      <c r="G1611" s="33"/>
      <c r="H1611" s="33"/>
      <c r="I1611" s="33"/>
      <c r="J1611" s="33"/>
      <c r="K1611" s="33"/>
      <c r="L1611" s="33"/>
      <c r="M1611" s="33"/>
      <c r="N1611" s="33"/>
      <c r="O1611" s="33"/>
      <c r="P1611" s="33"/>
      <c r="Q1611" s="33"/>
      <c r="R1611" s="33"/>
      <c r="S1611" s="33"/>
      <c r="T1611" s="33"/>
      <c r="U1611" s="33"/>
    </row>
    <row r="1612" spans="1:21">
      <c r="A1612" s="33"/>
      <c r="B1612" s="33"/>
      <c r="C1612" s="33"/>
      <c r="D1612" s="33"/>
      <c r="E1612" s="33"/>
      <c r="F1612" s="33"/>
      <c r="G1612" s="33"/>
      <c r="H1612" s="33"/>
      <c r="I1612" s="33"/>
      <c r="J1612" s="33"/>
      <c r="K1612" s="33"/>
      <c r="L1612" s="33"/>
      <c r="M1612" s="33"/>
      <c r="N1612" s="33"/>
      <c r="O1612" s="33"/>
      <c r="P1612" s="33"/>
      <c r="Q1612" s="33"/>
      <c r="R1612" s="33"/>
      <c r="S1612" s="33"/>
      <c r="T1612" s="33"/>
      <c r="U1612" s="33"/>
    </row>
    <row r="1613" spans="1:21">
      <c r="A1613" s="33"/>
      <c r="B1613" s="33"/>
      <c r="C1613" s="33"/>
      <c r="D1613" s="33"/>
      <c r="E1613" s="33"/>
      <c r="F1613" s="33"/>
      <c r="G1613" s="33"/>
      <c r="H1613" s="33"/>
      <c r="I1613" s="33"/>
      <c r="J1613" s="33"/>
      <c r="K1613" s="33"/>
      <c r="L1613" s="33"/>
      <c r="M1613" s="33"/>
      <c r="N1613" s="33"/>
      <c r="O1613" s="33"/>
      <c r="P1613" s="33"/>
      <c r="Q1613" s="33"/>
      <c r="R1613" s="33"/>
      <c r="S1613" s="33"/>
      <c r="T1613" s="33"/>
      <c r="U1613" s="33"/>
    </row>
    <row r="1614" spans="1:21">
      <c r="A1614" s="33"/>
      <c r="B1614" s="33"/>
      <c r="C1614" s="33"/>
      <c r="D1614" s="33"/>
      <c r="E1614" s="33"/>
      <c r="F1614" s="33"/>
      <c r="G1614" s="33"/>
      <c r="H1614" s="33"/>
      <c r="I1614" s="33"/>
      <c r="J1614" s="33"/>
      <c r="K1614" s="33"/>
      <c r="L1614" s="33"/>
      <c r="M1614" s="33"/>
      <c r="N1614" s="33"/>
      <c r="O1614" s="33"/>
      <c r="P1614" s="33"/>
      <c r="Q1614" s="33"/>
      <c r="R1614" s="33"/>
      <c r="S1614" s="33"/>
      <c r="T1614" s="33"/>
      <c r="U1614" s="33"/>
    </row>
    <row r="1615" spans="1:21">
      <c r="A1615" s="33"/>
      <c r="B1615" s="33"/>
      <c r="C1615" s="33"/>
      <c r="D1615" s="33"/>
      <c r="E1615" s="33"/>
      <c r="F1615" s="33"/>
      <c r="G1615" s="33"/>
      <c r="H1615" s="33"/>
      <c r="I1615" s="33"/>
      <c r="J1615" s="33"/>
      <c r="K1615" s="33"/>
      <c r="L1615" s="33"/>
      <c r="M1615" s="33"/>
      <c r="N1615" s="33"/>
      <c r="O1615" s="33"/>
      <c r="P1615" s="33"/>
      <c r="Q1615" s="33"/>
      <c r="R1615" s="33"/>
      <c r="S1615" s="33"/>
      <c r="T1615" s="33"/>
      <c r="U1615" s="33"/>
    </row>
    <row r="1616" spans="1:21">
      <c r="A1616" s="33"/>
      <c r="B1616" s="33"/>
      <c r="C1616" s="33"/>
      <c r="D1616" s="33"/>
      <c r="E1616" s="33"/>
      <c r="F1616" s="33"/>
      <c r="G1616" s="33"/>
      <c r="H1616" s="33"/>
      <c r="I1616" s="33"/>
      <c r="J1616" s="33"/>
      <c r="K1616" s="33"/>
      <c r="L1616" s="33"/>
      <c r="M1616" s="33"/>
      <c r="N1616" s="33"/>
      <c r="O1616" s="33"/>
      <c r="P1616" s="33"/>
      <c r="Q1616" s="33"/>
      <c r="R1616" s="33"/>
      <c r="S1616" s="33"/>
      <c r="T1616" s="33"/>
      <c r="U1616" s="33"/>
    </row>
    <row r="1617" spans="1:21">
      <c r="A1617" s="33"/>
      <c r="B1617" s="33"/>
      <c r="C1617" s="33"/>
      <c r="D1617" s="33"/>
      <c r="E1617" s="33"/>
      <c r="F1617" s="33"/>
      <c r="G1617" s="33"/>
      <c r="H1617" s="33"/>
      <c r="I1617" s="33"/>
      <c r="J1617" s="33"/>
      <c r="K1617" s="33"/>
      <c r="L1617" s="33"/>
      <c r="M1617" s="33"/>
      <c r="N1617" s="33"/>
      <c r="O1617" s="33"/>
      <c r="P1617" s="33"/>
      <c r="Q1617" s="33"/>
      <c r="R1617" s="33"/>
      <c r="S1617" s="33"/>
      <c r="T1617" s="33"/>
      <c r="U1617" s="33"/>
    </row>
    <row r="1618" spans="1:21">
      <c r="A1618" s="33"/>
      <c r="B1618" s="33"/>
      <c r="C1618" s="33"/>
      <c r="D1618" s="33"/>
      <c r="E1618" s="33"/>
      <c r="F1618" s="33"/>
      <c r="G1618" s="33"/>
      <c r="H1618" s="33"/>
      <c r="I1618" s="33"/>
      <c r="J1618" s="33"/>
      <c r="K1618" s="33"/>
      <c r="L1618" s="33"/>
      <c r="M1618" s="33"/>
      <c r="N1618" s="33"/>
      <c r="O1618" s="33"/>
      <c r="P1618" s="33"/>
      <c r="Q1618" s="33"/>
      <c r="R1618" s="33"/>
      <c r="S1618" s="33"/>
      <c r="T1618" s="33"/>
      <c r="U1618" s="33"/>
    </row>
    <row r="1619" spans="1:21">
      <c r="A1619" s="33"/>
      <c r="B1619" s="33"/>
      <c r="C1619" s="33"/>
      <c r="D1619" s="33"/>
      <c r="E1619" s="33"/>
      <c r="F1619" s="33"/>
      <c r="G1619" s="33"/>
      <c r="H1619" s="33"/>
      <c r="I1619" s="33"/>
      <c r="J1619" s="33"/>
      <c r="K1619" s="33"/>
      <c r="L1619" s="33"/>
      <c r="M1619" s="33"/>
      <c r="N1619" s="33"/>
      <c r="O1619" s="33"/>
      <c r="P1619" s="33"/>
      <c r="Q1619" s="33"/>
      <c r="R1619" s="33"/>
      <c r="S1619" s="33"/>
      <c r="T1619" s="33"/>
      <c r="U1619" s="33"/>
    </row>
    <row r="1620" spans="1:21">
      <c r="A1620" s="33"/>
      <c r="B1620" s="33"/>
      <c r="C1620" s="33"/>
      <c r="D1620" s="33"/>
      <c r="E1620" s="33"/>
      <c r="F1620" s="33"/>
      <c r="G1620" s="33"/>
      <c r="H1620" s="33"/>
      <c r="I1620" s="33"/>
      <c r="J1620" s="33"/>
      <c r="K1620" s="33"/>
      <c r="L1620" s="33"/>
      <c r="M1620" s="33"/>
      <c r="N1620" s="33"/>
      <c r="O1620" s="33"/>
      <c r="P1620" s="33"/>
      <c r="Q1620" s="33"/>
      <c r="R1620" s="33"/>
      <c r="S1620" s="33"/>
      <c r="T1620" s="33"/>
      <c r="U1620" s="33"/>
    </row>
    <row r="1621" spans="1:21">
      <c r="A1621" s="33"/>
      <c r="B1621" s="33"/>
      <c r="C1621" s="33"/>
      <c r="D1621" s="33"/>
      <c r="E1621" s="33"/>
      <c r="F1621" s="33"/>
      <c r="G1621" s="33"/>
      <c r="H1621" s="33"/>
      <c r="I1621" s="33"/>
      <c r="J1621" s="33"/>
      <c r="K1621" s="33"/>
      <c r="L1621" s="33"/>
      <c r="M1621" s="33"/>
      <c r="N1621" s="33"/>
      <c r="O1621" s="33"/>
      <c r="P1621" s="33"/>
      <c r="Q1621" s="33"/>
      <c r="R1621" s="33"/>
      <c r="S1621" s="33"/>
      <c r="T1621" s="33"/>
      <c r="U1621" s="33"/>
    </row>
    <row r="1622" spans="1:21">
      <c r="A1622" s="33"/>
      <c r="B1622" s="33"/>
      <c r="C1622" s="33"/>
      <c r="D1622" s="33"/>
      <c r="E1622" s="33"/>
      <c r="F1622" s="33"/>
      <c r="G1622" s="33"/>
      <c r="H1622" s="33"/>
      <c r="I1622" s="33"/>
      <c r="J1622" s="33"/>
      <c r="K1622" s="33"/>
      <c r="L1622" s="33"/>
      <c r="M1622" s="33"/>
      <c r="N1622" s="33"/>
      <c r="O1622" s="33"/>
      <c r="P1622" s="33"/>
      <c r="Q1622" s="33"/>
      <c r="R1622" s="33"/>
      <c r="S1622" s="33"/>
      <c r="T1622" s="33"/>
      <c r="U1622" s="33"/>
    </row>
    <row r="1623" spans="1:21">
      <c r="A1623" s="33"/>
      <c r="B1623" s="33"/>
      <c r="C1623" s="33"/>
      <c r="D1623" s="33"/>
      <c r="E1623" s="33"/>
      <c r="F1623" s="33"/>
      <c r="G1623" s="33"/>
      <c r="H1623" s="33"/>
      <c r="I1623" s="33"/>
      <c r="J1623" s="33"/>
      <c r="K1623" s="33"/>
      <c r="L1623" s="33"/>
      <c r="M1623" s="33"/>
      <c r="N1623" s="33"/>
      <c r="O1623" s="33"/>
      <c r="P1623" s="33"/>
      <c r="Q1623" s="33"/>
      <c r="R1623" s="33"/>
      <c r="S1623" s="33"/>
      <c r="T1623" s="33"/>
      <c r="U1623" s="33"/>
    </row>
    <row r="1624" spans="1:21">
      <c r="A1624" s="33"/>
      <c r="B1624" s="33"/>
      <c r="C1624" s="33"/>
      <c r="D1624" s="33"/>
      <c r="E1624" s="33"/>
      <c r="F1624" s="33"/>
      <c r="G1624" s="33"/>
      <c r="H1624" s="33"/>
      <c r="I1624" s="33"/>
      <c r="J1624" s="33"/>
      <c r="K1624" s="33"/>
      <c r="L1624" s="33"/>
      <c r="M1624" s="33"/>
      <c r="N1624" s="33"/>
      <c r="O1624" s="33"/>
      <c r="P1624" s="33"/>
      <c r="Q1624" s="33"/>
      <c r="R1624" s="33"/>
      <c r="S1624" s="33"/>
      <c r="T1624" s="33"/>
      <c r="U1624" s="33"/>
    </row>
    <row r="1625" spans="1:21">
      <c r="A1625" s="33"/>
      <c r="B1625" s="33"/>
      <c r="C1625" s="33"/>
      <c r="D1625" s="33"/>
      <c r="E1625" s="33"/>
      <c r="F1625" s="33"/>
      <c r="G1625" s="33"/>
      <c r="H1625" s="33"/>
      <c r="I1625" s="33"/>
      <c r="J1625" s="33"/>
      <c r="K1625" s="33"/>
      <c r="L1625" s="33"/>
      <c r="M1625" s="33"/>
      <c r="N1625" s="33"/>
      <c r="O1625" s="33"/>
      <c r="P1625" s="33"/>
      <c r="Q1625" s="33"/>
      <c r="R1625" s="33"/>
      <c r="S1625" s="33"/>
      <c r="T1625" s="33"/>
      <c r="U1625" s="33"/>
    </row>
    <row r="1626" spans="1:21">
      <c r="A1626" s="33"/>
      <c r="B1626" s="33"/>
      <c r="C1626" s="33"/>
      <c r="D1626" s="33"/>
      <c r="E1626" s="33"/>
      <c r="F1626" s="33"/>
      <c r="G1626" s="33"/>
      <c r="H1626" s="33"/>
      <c r="I1626" s="33"/>
      <c r="J1626" s="33"/>
      <c r="K1626" s="33"/>
      <c r="L1626" s="33"/>
      <c r="M1626" s="33"/>
      <c r="N1626" s="33"/>
      <c r="O1626" s="33"/>
      <c r="P1626" s="33"/>
      <c r="Q1626" s="33"/>
      <c r="R1626" s="33"/>
      <c r="S1626" s="33"/>
      <c r="T1626" s="33"/>
      <c r="U1626" s="33"/>
    </row>
    <row r="1627" spans="1:21">
      <c r="A1627" s="33"/>
      <c r="B1627" s="33"/>
      <c r="C1627" s="33"/>
      <c r="D1627" s="33"/>
      <c r="E1627" s="33"/>
      <c r="F1627" s="33"/>
      <c r="G1627" s="33"/>
      <c r="H1627" s="33"/>
      <c r="I1627" s="33"/>
      <c r="J1627" s="33"/>
      <c r="K1627" s="33"/>
      <c r="L1627" s="33"/>
      <c r="M1627" s="33"/>
      <c r="N1627" s="33"/>
      <c r="O1627" s="33"/>
      <c r="P1627" s="33"/>
      <c r="Q1627" s="33"/>
      <c r="R1627" s="33"/>
      <c r="S1627" s="33"/>
      <c r="T1627" s="33"/>
      <c r="U1627" s="33"/>
    </row>
    <row r="1628" spans="1:21">
      <c r="A1628" s="33"/>
      <c r="B1628" s="33"/>
      <c r="C1628" s="33"/>
      <c r="D1628" s="33"/>
      <c r="E1628" s="33"/>
      <c r="F1628" s="33"/>
      <c r="G1628" s="33"/>
      <c r="H1628" s="33"/>
      <c r="I1628" s="33"/>
      <c r="J1628" s="33"/>
      <c r="K1628" s="33"/>
      <c r="L1628" s="33"/>
      <c r="M1628" s="33"/>
      <c r="N1628" s="33"/>
      <c r="O1628" s="33"/>
      <c r="P1628" s="33"/>
      <c r="Q1628" s="33"/>
      <c r="R1628" s="33"/>
      <c r="S1628" s="33"/>
      <c r="T1628" s="33"/>
      <c r="U1628" s="33"/>
    </row>
    <row r="1629" spans="1:21">
      <c r="A1629" s="33"/>
      <c r="B1629" s="33"/>
      <c r="C1629" s="33"/>
      <c r="D1629" s="33"/>
      <c r="E1629" s="33"/>
      <c r="F1629" s="33"/>
      <c r="G1629" s="33"/>
      <c r="H1629" s="33"/>
      <c r="I1629" s="33"/>
      <c r="J1629" s="33"/>
      <c r="K1629" s="33"/>
      <c r="L1629" s="33"/>
      <c r="M1629" s="33"/>
      <c r="N1629" s="33"/>
      <c r="O1629" s="33"/>
      <c r="P1629" s="33"/>
      <c r="Q1629" s="33"/>
      <c r="R1629" s="33"/>
      <c r="S1629" s="33"/>
      <c r="T1629" s="33"/>
      <c r="U1629" s="33"/>
    </row>
    <row r="1630" spans="1:21">
      <c r="A1630" s="33"/>
      <c r="B1630" s="33"/>
      <c r="C1630" s="33"/>
      <c r="D1630" s="33"/>
      <c r="E1630" s="33"/>
      <c r="F1630" s="33"/>
      <c r="G1630" s="33"/>
      <c r="H1630" s="33"/>
      <c r="I1630" s="33"/>
      <c r="J1630" s="33"/>
      <c r="K1630" s="33"/>
      <c r="L1630" s="33"/>
      <c r="M1630" s="33"/>
      <c r="N1630" s="33"/>
      <c r="O1630" s="33"/>
      <c r="P1630" s="33"/>
      <c r="Q1630" s="33"/>
      <c r="R1630" s="33"/>
      <c r="S1630" s="33"/>
      <c r="T1630" s="33"/>
      <c r="U1630" s="33"/>
    </row>
    <row r="1631" spans="1:21">
      <c r="A1631" s="33"/>
      <c r="B1631" s="33"/>
      <c r="C1631" s="33"/>
      <c r="D1631" s="33"/>
      <c r="E1631" s="33"/>
      <c r="F1631" s="33"/>
      <c r="G1631" s="33"/>
      <c r="H1631" s="33"/>
      <c r="I1631" s="33"/>
      <c r="J1631" s="33"/>
      <c r="K1631" s="33"/>
      <c r="L1631" s="33"/>
      <c r="M1631" s="33"/>
      <c r="N1631" s="33"/>
      <c r="O1631" s="33"/>
      <c r="P1631" s="33"/>
      <c r="Q1631" s="33"/>
      <c r="R1631" s="33"/>
      <c r="S1631" s="33"/>
      <c r="T1631" s="33"/>
      <c r="U1631" s="33"/>
    </row>
    <row r="1632" spans="1:21">
      <c r="A1632" s="33"/>
      <c r="B1632" s="33"/>
      <c r="C1632" s="33"/>
      <c r="D1632" s="33"/>
      <c r="E1632" s="33"/>
      <c r="F1632" s="33"/>
      <c r="G1632" s="33"/>
      <c r="H1632" s="33"/>
      <c r="I1632" s="33"/>
      <c r="J1632" s="33"/>
      <c r="K1632" s="33"/>
      <c r="L1632" s="33"/>
      <c r="M1632" s="33"/>
      <c r="N1632" s="33"/>
      <c r="O1632" s="33"/>
      <c r="P1632" s="33"/>
      <c r="Q1632" s="33"/>
      <c r="R1632" s="33"/>
      <c r="S1632" s="33"/>
      <c r="T1632" s="33"/>
      <c r="U1632" s="33"/>
    </row>
    <row r="1633" spans="1:21">
      <c r="A1633" s="33"/>
      <c r="B1633" s="33"/>
      <c r="C1633" s="33"/>
      <c r="D1633" s="33"/>
      <c r="E1633" s="33"/>
      <c r="F1633" s="33"/>
      <c r="G1633" s="33"/>
      <c r="H1633" s="33"/>
      <c r="I1633" s="33"/>
      <c r="J1633" s="33"/>
      <c r="K1633" s="33"/>
      <c r="L1633" s="33"/>
      <c r="M1633" s="33"/>
      <c r="N1633" s="33"/>
      <c r="O1633" s="33"/>
      <c r="P1633" s="33"/>
      <c r="Q1633" s="33"/>
      <c r="R1633" s="33"/>
      <c r="S1633" s="33"/>
      <c r="T1633" s="33"/>
      <c r="U1633" s="33"/>
    </row>
    <row r="1634" spans="1:21">
      <c r="A1634" s="33"/>
      <c r="B1634" s="33"/>
      <c r="C1634" s="33"/>
      <c r="D1634" s="33"/>
      <c r="E1634" s="33"/>
      <c r="F1634" s="33"/>
      <c r="G1634" s="33"/>
      <c r="H1634" s="33"/>
      <c r="I1634" s="33"/>
      <c r="J1634" s="33"/>
      <c r="K1634" s="33"/>
      <c r="L1634" s="33"/>
      <c r="M1634" s="33"/>
      <c r="N1634" s="33"/>
      <c r="O1634" s="33"/>
      <c r="P1634" s="33"/>
      <c r="Q1634" s="33"/>
      <c r="R1634" s="33"/>
      <c r="S1634" s="33"/>
      <c r="T1634" s="33"/>
      <c r="U1634" s="33"/>
    </row>
    <row r="1635" spans="1:21">
      <c r="A1635" s="33"/>
      <c r="B1635" s="33"/>
      <c r="C1635" s="33"/>
      <c r="D1635" s="33"/>
      <c r="E1635" s="33"/>
      <c r="F1635" s="33"/>
      <c r="G1635" s="33"/>
      <c r="H1635" s="33"/>
      <c r="I1635" s="33"/>
      <c r="J1635" s="33"/>
      <c r="K1635" s="33"/>
      <c r="L1635" s="33"/>
      <c r="M1635" s="33"/>
      <c r="N1635" s="33"/>
      <c r="O1635" s="33"/>
      <c r="P1635" s="33"/>
      <c r="Q1635" s="33"/>
      <c r="R1635" s="33"/>
      <c r="S1635" s="33"/>
      <c r="T1635" s="33"/>
      <c r="U1635" s="33"/>
    </row>
    <row r="1636" spans="1:21">
      <c r="A1636" s="33"/>
      <c r="B1636" s="33"/>
      <c r="C1636" s="33"/>
      <c r="D1636" s="33"/>
      <c r="E1636" s="33"/>
      <c r="F1636" s="33"/>
      <c r="G1636" s="33"/>
      <c r="H1636" s="33"/>
      <c r="I1636" s="33"/>
      <c r="J1636" s="33"/>
      <c r="K1636" s="33"/>
      <c r="L1636" s="33"/>
      <c r="M1636" s="33"/>
      <c r="N1636" s="33"/>
      <c r="O1636" s="33"/>
      <c r="P1636" s="33"/>
      <c r="Q1636" s="33"/>
      <c r="R1636" s="33"/>
      <c r="S1636" s="33"/>
      <c r="T1636" s="33"/>
      <c r="U1636" s="33"/>
    </row>
    <row r="1637" spans="1:21">
      <c r="A1637" s="33"/>
      <c r="B1637" s="33"/>
      <c r="C1637" s="33"/>
      <c r="D1637" s="33"/>
      <c r="E1637" s="33"/>
      <c r="F1637" s="33"/>
      <c r="G1637" s="33"/>
      <c r="H1637" s="33"/>
      <c r="I1637" s="33"/>
      <c r="J1637" s="33"/>
      <c r="K1637" s="33"/>
      <c r="L1637" s="33"/>
      <c r="M1637" s="33"/>
      <c r="N1637" s="33"/>
      <c r="O1637" s="33"/>
      <c r="P1637" s="33"/>
      <c r="Q1637" s="33"/>
      <c r="R1637" s="33"/>
      <c r="S1637" s="33"/>
      <c r="T1637" s="33"/>
      <c r="U1637" s="33"/>
    </row>
    <row r="1638" spans="1:21">
      <c r="A1638" s="33"/>
      <c r="B1638" s="33"/>
      <c r="C1638" s="33"/>
      <c r="D1638" s="33"/>
      <c r="E1638" s="33"/>
      <c r="F1638" s="33"/>
      <c r="G1638" s="33"/>
      <c r="H1638" s="33"/>
      <c r="I1638" s="33"/>
      <c r="J1638" s="33"/>
      <c r="K1638" s="33"/>
      <c r="L1638" s="33"/>
      <c r="M1638" s="33"/>
      <c r="N1638" s="33"/>
      <c r="O1638" s="33"/>
      <c r="P1638" s="33"/>
      <c r="Q1638" s="33"/>
      <c r="R1638" s="33"/>
      <c r="S1638" s="33"/>
      <c r="T1638" s="33"/>
      <c r="U1638" s="33"/>
    </row>
    <row r="1639" spans="1:21">
      <c r="A1639" s="33"/>
      <c r="B1639" s="33"/>
      <c r="C1639" s="33"/>
      <c r="D1639" s="33"/>
      <c r="E1639" s="33"/>
      <c r="F1639" s="33"/>
      <c r="G1639" s="33"/>
      <c r="H1639" s="33"/>
      <c r="I1639" s="33"/>
      <c r="J1639" s="33"/>
      <c r="K1639" s="33"/>
      <c r="L1639" s="33"/>
      <c r="M1639" s="33"/>
      <c r="N1639" s="33"/>
      <c r="O1639" s="33"/>
      <c r="P1639" s="33"/>
      <c r="Q1639" s="33"/>
      <c r="R1639" s="33"/>
      <c r="S1639" s="33"/>
      <c r="T1639" s="33"/>
      <c r="U1639" s="33"/>
    </row>
    <row r="1640" spans="1:21">
      <c r="A1640" s="33"/>
      <c r="B1640" s="33"/>
      <c r="C1640" s="33"/>
      <c r="D1640" s="33"/>
      <c r="E1640" s="33"/>
      <c r="F1640" s="33"/>
      <c r="G1640" s="33"/>
      <c r="H1640" s="33"/>
      <c r="I1640" s="33"/>
      <c r="J1640" s="33"/>
      <c r="K1640" s="33"/>
      <c r="L1640" s="33"/>
      <c r="M1640" s="33"/>
      <c r="N1640" s="33"/>
      <c r="O1640" s="33"/>
      <c r="P1640" s="33"/>
      <c r="Q1640" s="33"/>
      <c r="R1640" s="33"/>
      <c r="S1640" s="33"/>
      <c r="T1640" s="33"/>
      <c r="U1640" s="33"/>
    </row>
    <row r="1641" spans="1:21">
      <c r="A1641" s="33"/>
      <c r="B1641" s="33"/>
      <c r="C1641" s="33"/>
      <c r="D1641" s="33"/>
      <c r="E1641" s="33"/>
      <c r="F1641" s="33"/>
      <c r="G1641" s="33"/>
      <c r="H1641" s="33"/>
      <c r="I1641" s="33"/>
      <c r="J1641" s="33"/>
      <c r="K1641" s="33"/>
      <c r="L1641" s="33"/>
      <c r="M1641" s="33"/>
      <c r="N1641" s="33"/>
      <c r="O1641" s="33"/>
      <c r="P1641" s="33"/>
      <c r="Q1641" s="33"/>
      <c r="R1641" s="33"/>
      <c r="S1641" s="33"/>
      <c r="T1641" s="33"/>
      <c r="U1641" s="33"/>
    </row>
    <row r="1642" spans="1:21">
      <c r="A1642" s="33"/>
      <c r="B1642" s="33"/>
      <c r="C1642" s="33"/>
      <c r="D1642" s="33"/>
      <c r="E1642" s="33"/>
      <c r="F1642" s="33"/>
      <c r="G1642" s="33"/>
      <c r="H1642" s="33"/>
      <c r="I1642" s="33"/>
      <c r="J1642" s="33"/>
      <c r="K1642" s="33"/>
      <c r="L1642" s="33"/>
      <c r="M1642" s="33"/>
      <c r="N1642" s="33"/>
      <c r="O1642" s="33"/>
      <c r="P1642" s="33"/>
      <c r="Q1642" s="33"/>
      <c r="R1642" s="33"/>
      <c r="S1642" s="33"/>
      <c r="T1642" s="33"/>
      <c r="U1642" s="33"/>
    </row>
    <row r="1643" spans="1:21">
      <c r="A1643" s="33"/>
      <c r="B1643" s="33"/>
      <c r="C1643" s="33"/>
      <c r="D1643" s="33"/>
      <c r="E1643" s="33"/>
      <c r="F1643" s="33"/>
      <c r="G1643" s="33"/>
      <c r="H1643" s="33"/>
      <c r="I1643" s="33"/>
      <c r="J1643" s="33"/>
      <c r="K1643" s="33"/>
      <c r="L1643" s="33"/>
      <c r="M1643" s="33"/>
      <c r="N1643" s="33"/>
      <c r="O1643" s="33"/>
      <c r="P1643" s="33"/>
      <c r="Q1643" s="33"/>
      <c r="R1643" s="33"/>
      <c r="S1643" s="33"/>
      <c r="T1643" s="33"/>
      <c r="U1643" s="33"/>
    </row>
    <row r="1644" spans="1:21">
      <c r="A1644" s="33"/>
      <c r="B1644" s="33"/>
      <c r="C1644" s="33"/>
      <c r="D1644" s="33"/>
      <c r="E1644" s="33"/>
      <c r="F1644" s="33"/>
      <c r="G1644" s="33"/>
      <c r="H1644" s="33"/>
      <c r="I1644" s="33"/>
      <c r="J1644" s="33"/>
      <c r="K1644" s="33"/>
      <c r="L1644" s="33"/>
      <c r="M1644" s="33"/>
      <c r="N1644" s="33"/>
      <c r="O1644" s="33"/>
      <c r="P1644" s="33"/>
      <c r="Q1644" s="33"/>
      <c r="R1644" s="33"/>
      <c r="S1644" s="33"/>
      <c r="T1644" s="33"/>
      <c r="U1644" s="33"/>
    </row>
    <row r="1645" spans="1:21">
      <c r="A1645" s="33"/>
      <c r="B1645" s="33"/>
      <c r="C1645" s="33"/>
      <c r="D1645" s="33"/>
      <c r="E1645" s="33"/>
      <c r="F1645" s="33"/>
      <c r="G1645" s="33"/>
      <c r="H1645" s="33"/>
      <c r="I1645" s="33"/>
      <c r="J1645" s="33"/>
      <c r="K1645" s="33"/>
      <c r="L1645" s="33"/>
      <c r="M1645" s="33"/>
      <c r="N1645" s="33"/>
      <c r="O1645" s="33"/>
      <c r="P1645" s="33"/>
      <c r="Q1645" s="33"/>
      <c r="R1645" s="33"/>
      <c r="S1645" s="33"/>
      <c r="T1645" s="33"/>
      <c r="U1645" s="33"/>
    </row>
    <row r="1646" spans="1:21">
      <c r="A1646" s="33"/>
      <c r="B1646" s="33"/>
      <c r="C1646" s="33"/>
      <c r="D1646" s="33"/>
      <c r="E1646" s="33"/>
      <c r="F1646" s="33"/>
      <c r="G1646" s="33"/>
      <c r="H1646" s="33"/>
      <c r="I1646" s="33"/>
      <c r="J1646" s="33"/>
      <c r="K1646" s="33"/>
      <c r="L1646" s="33"/>
      <c r="M1646" s="33"/>
      <c r="N1646" s="33"/>
      <c r="O1646" s="33"/>
      <c r="P1646" s="33"/>
      <c r="Q1646" s="33"/>
      <c r="R1646" s="33"/>
      <c r="S1646" s="33"/>
      <c r="T1646" s="33"/>
      <c r="U1646" s="33"/>
    </row>
    <row r="1647" spans="1:21">
      <c r="A1647" s="33"/>
      <c r="B1647" s="33"/>
      <c r="C1647" s="33"/>
      <c r="D1647" s="33"/>
      <c r="E1647" s="33"/>
      <c r="F1647" s="33"/>
      <c r="G1647" s="33"/>
      <c r="H1647" s="33"/>
      <c r="I1647" s="33"/>
      <c r="J1647" s="33"/>
      <c r="K1647" s="33"/>
      <c r="L1647" s="33"/>
      <c r="M1647" s="33"/>
      <c r="N1647" s="33"/>
      <c r="O1647" s="33"/>
      <c r="P1647" s="33"/>
      <c r="Q1647" s="33"/>
      <c r="R1647" s="33"/>
      <c r="S1647" s="33"/>
      <c r="T1647" s="33"/>
      <c r="U1647" s="33"/>
    </row>
    <row r="1648" spans="1:21">
      <c r="A1648" s="33"/>
      <c r="B1648" s="33"/>
      <c r="C1648" s="33"/>
      <c r="D1648" s="33"/>
      <c r="E1648" s="33"/>
      <c r="F1648" s="33"/>
      <c r="G1648" s="33"/>
      <c r="H1648" s="33"/>
      <c r="I1648" s="33"/>
      <c r="J1648" s="33"/>
      <c r="K1648" s="33"/>
      <c r="L1648" s="33"/>
      <c r="M1648" s="33"/>
      <c r="N1648" s="33"/>
      <c r="O1648" s="33"/>
      <c r="P1648" s="33"/>
      <c r="Q1648" s="33"/>
      <c r="R1648" s="33"/>
      <c r="S1648" s="33"/>
      <c r="T1648" s="33"/>
      <c r="U1648" s="33"/>
    </row>
    <row r="1649" spans="1:21">
      <c r="A1649" s="33"/>
      <c r="B1649" s="33"/>
      <c r="C1649" s="33"/>
      <c r="D1649" s="33"/>
      <c r="E1649" s="33"/>
      <c r="F1649" s="33"/>
      <c r="G1649" s="33"/>
      <c r="H1649" s="33"/>
      <c r="I1649" s="33"/>
      <c r="J1649" s="33"/>
      <c r="K1649" s="33"/>
      <c r="L1649" s="33"/>
      <c r="M1649" s="33"/>
      <c r="N1649" s="33"/>
      <c r="O1649" s="33"/>
      <c r="P1649" s="33"/>
      <c r="Q1649" s="33"/>
      <c r="R1649" s="33"/>
      <c r="S1649" s="33"/>
      <c r="T1649" s="33"/>
      <c r="U1649" s="33"/>
    </row>
    <row r="1650" spans="1:21">
      <c r="A1650" s="33"/>
      <c r="B1650" s="33"/>
      <c r="C1650" s="33"/>
      <c r="D1650" s="33"/>
      <c r="E1650" s="33"/>
      <c r="F1650" s="33"/>
      <c r="G1650" s="33"/>
      <c r="H1650" s="33"/>
      <c r="I1650" s="33"/>
      <c r="J1650" s="33"/>
      <c r="K1650" s="33"/>
      <c r="L1650" s="33"/>
      <c r="M1650" s="33"/>
      <c r="N1650" s="33"/>
      <c r="O1650" s="33"/>
      <c r="P1650" s="33"/>
      <c r="Q1650" s="33"/>
      <c r="R1650" s="33"/>
      <c r="S1650" s="33"/>
      <c r="T1650" s="33"/>
      <c r="U1650" s="33"/>
    </row>
    <row r="1651" spans="1:21">
      <c r="A1651" s="33"/>
      <c r="B1651" s="33"/>
      <c r="C1651" s="33"/>
      <c r="D1651" s="33"/>
      <c r="E1651" s="33"/>
      <c r="F1651" s="33"/>
      <c r="G1651" s="33"/>
      <c r="H1651" s="33"/>
      <c r="I1651" s="33"/>
      <c r="J1651" s="33"/>
      <c r="K1651" s="33"/>
      <c r="L1651" s="33"/>
      <c r="M1651" s="33"/>
      <c r="N1651" s="33"/>
      <c r="O1651" s="33"/>
      <c r="P1651" s="33"/>
      <c r="Q1651" s="33"/>
      <c r="R1651" s="33"/>
      <c r="S1651" s="33"/>
      <c r="T1651" s="33"/>
      <c r="U1651" s="33"/>
    </row>
    <row r="1652" spans="1:21">
      <c r="A1652" s="33"/>
      <c r="B1652" s="33"/>
      <c r="C1652" s="33"/>
      <c r="D1652" s="33"/>
      <c r="E1652" s="33"/>
      <c r="F1652" s="33"/>
      <c r="G1652" s="33"/>
      <c r="H1652" s="33"/>
      <c r="I1652" s="33"/>
      <c r="J1652" s="33"/>
      <c r="K1652" s="33"/>
      <c r="L1652" s="33"/>
      <c r="M1652" s="33"/>
      <c r="N1652" s="33"/>
      <c r="O1652" s="33"/>
      <c r="P1652" s="33"/>
      <c r="Q1652" s="33"/>
      <c r="R1652" s="33"/>
      <c r="S1652" s="33"/>
      <c r="T1652" s="33"/>
      <c r="U1652" s="33"/>
    </row>
    <row r="1653" spans="1:21">
      <c r="A1653" s="33"/>
      <c r="B1653" s="33"/>
      <c r="C1653" s="33"/>
      <c r="D1653" s="33"/>
      <c r="E1653" s="33"/>
      <c r="F1653" s="33"/>
      <c r="G1653" s="33"/>
      <c r="H1653" s="33"/>
      <c r="I1653" s="33"/>
      <c r="J1653" s="33"/>
      <c r="K1653" s="33"/>
      <c r="L1653" s="33"/>
      <c r="M1653" s="33"/>
      <c r="N1653" s="33"/>
      <c r="O1653" s="33"/>
      <c r="P1653" s="33"/>
      <c r="Q1653" s="33"/>
      <c r="R1653" s="33"/>
      <c r="S1653" s="33"/>
      <c r="T1653" s="33"/>
      <c r="U1653" s="33"/>
    </row>
    <row r="1654" spans="1:21">
      <c r="A1654" s="33"/>
      <c r="B1654" s="33"/>
      <c r="C1654" s="33"/>
      <c r="D1654" s="33"/>
      <c r="E1654" s="33"/>
      <c r="F1654" s="33"/>
      <c r="G1654" s="33"/>
      <c r="H1654" s="33"/>
      <c r="I1654" s="33"/>
      <c r="J1654" s="33"/>
      <c r="K1654" s="33"/>
      <c r="L1654" s="33"/>
      <c r="M1654" s="33"/>
      <c r="N1654" s="33"/>
      <c r="O1654" s="33"/>
      <c r="P1654" s="33"/>
      <c r="Q1654" s="33"/>
      <c r="R1654" s="33"/>
      <c r="S1654" s="33"/>
      <c r="T1654" s="33"/>
      <c r="U1654" s="33"/>
    </row>
    <row r="1655" spans="1:21">
      <c r="A1655" s="33"/>
      <c r="B1655" s="33"/>
      <c r="C1655" s="33"/>
      <c r="D1655" s="33"/>
      <c r="E1655" s="33"/>
      <c r="F1655" s="33"/>
      <c r="G1655" s="33"/>
      <c r="H1655" s="33"/>
      <c r="I1655" s="33"/>
      <c r="J1655" s="33"/>
      <c r="K1655" s="33"/>
      <c r="L1655" s="33"/>
      <c r="M1655" s="33"/>
      <c r="N1655" s="33"/>
      <c r="O1655" s="33"/>
      <c r="P1655" s="33"/>
      <c r="Q1655" s="33"/>
      <c r="R1655" s="33"/>
      <c r="S1655" s="33"/>
      <c r="T1655" s="33"/>
      <c r="U1655" s="33"/>
    </row>
    <row r="1656" spans="1:21">
      <c r="A1656" s="33"/>
      <c r="B1656" s="33"/>
      <c r="C1656" s="33"/>
      <c r="D1656" s="33"/>
      <c r="E1656" s="33"/>
      <c r="F1656" s="33"/>
      <c r="G1656" s="33"/>
      <c r="H1656" s="33"/>
      <c r="I1656" s="33"/>
      <c r="J1656" s="33"/>
      <c r="K1656" s="33"/>
      <c r="L1656" s="33"/>
      <c r="M1656" s="33"/>
      <c r="N1656" s="33"/>
      <c r="O1656" s="33"/>
      <c r="P1656" s="33"/>
      <c r="Q1656" s="33"/>
      <c r="R1656" s="33"/>
      <c r="S1656" s="33"/>
      <c r="T1656" s="33"/>
      <c r="U1656" s="33"/>
    </row>
    <row r="1657" spans="1:21">
      <c r="A1657" s="33"/>
      <c r="B1657" s="33"/>
      <c r="C1657" s="33"/>
      <c r="D1657" s="33"/>
      <c r="E1657" s="33"/>
      <c r="F1657" s="33"/>
      <c r="G1657" s="33"/>
      <c r="H1657" s="33"/>
      <c r="I1657" s="33"/>
      <c r="J1657" s="33"/>
      <c r="K1657" s="33"/>
      <c r="L1657" s="33"/>
      <c r="M1657" s="33"/>
      <c r="N1657" s="33"/>
      <c r="O1657" s="33"/>
      <c r="P1657" s="33"/>
      <c r="Q1657" s="33"/>
      <c r="R1657" s="33"/>
      <c r="S1657" s="33"/>
      <c r="T1657" s="33"/>
      <c r="U1657" s="33"/>
    </row>
    <row r="1658" spans="1:21">
      <c r="A1658" s="33"/>
      <c r="B1658" s="33"/>
      <c r="C1658" s="33"/>
      <c r="D1658" s="33"/>
      <c r="E1658" s="33"/>
      <c r="F1658" s="33"/>
      <c r="G1658" s="33"/>
      <c r="H1658" s="33"/>
      <c r="I1658" s="33"/>
      <c r="J1658" s="33"/>
      <c r="K1658" s="33"/>
      <c r="L1658" s="33"/>
      <c r="M1658" s="33"/>
      <c r="N1658" s="33"/>
      <c r="O1658" s="33"/>
      <c r="P1658" s="33"/>
      <c r="Q1658" s="33"/>
      <c r="R1658" s="33"/>
      <c r="S1658" s="33"/>
      <c r="T1658" s="33"/>
      <c r="U1658" s="33"/>
    </row>
    <row r="1659" spans="1:21">
      <c r="A1659" s="33"/>
      <c r="B1659" s="33"/>
      <c r="C1659" s="33"/>
      <c r="D1659" s="33"/>
      <c r="E1659" s="33"/>
      <c r="F1659" s="33"/>
      <c r="G1659" s="33"/>
      <c r="H1659" s="33"/>
      <c r="I1659" s="33"/>
      <c r="J1659" s="33"/>
      <c r="K1659" s="33"/>
      <c r="L1659" s="33"/>
      <c r="M1659" s="33"/>
      <c r="N1659" s="33"/>
      <c r="O1659" s="33"/>
      <c r="P1659" s="33"/>
      <c r="Q1659" s="33"/>
      <c r="R1659" s="33"/>
      <c r="S1659" s="33"/>
      <c r="T1659" s="33"/>
      <c r="U1659" s="33"/>
    </row>
    <row r="1660" spans="1:21">
      <c r="A1660" s="33"/>
      <c r="B1660" s="33"/>
      <c r="C1660" s="33"/>
      <c r="D1660" s="33"/>
      <c r="E1660" s="33"/>
      <c r="F1660" s="33"/>
      <c r="G1660" s="33"/>
      <c r="H1660" s="33"/>
      <c r="I1660" s="33"/>
      <c r="J1660" s="33"/>
      <c r="K1660" s="33"/>
      <c r="L1660" s="33"/>
      <c r="M1660" s="33"/>
      <c r="N1660" s="33"/>
      <c r="O1660" s="33"/>
      <c r="P1660" s="33"/>
      <c r="Q1660" s="33"/>
      <c r="R1660" s="33"/>
      <c r="S1660" s="33"/>
      <c r="T1660" s="33"/>
      <c r="U1660" s="33"/>
    </row>
    <row r="1661" spans="1:21">
      <c r="A1661" s="33"/>
      <c r="B1661" s="33"/>
      <c r="C1661" s="33"/>
      <c r="D1661" s="33"/>
      <c r="E1661" s="33"/>
      <c r="F1661" s="33"/>
      <c r="G1661" s="33"/>
      <c r="H1661" s="33"/>
      <c r="I1661" s="33"/>
      <c r="J1661" s="33"/>
      <c r="K1661" s="33"/>
      <c r="L1661" s="33"/>
      <c r="M1661" s="33"/>
      <c r="N1661" s="33"/>
      <c r="O1661" s="33"/>
      <c r="P1661" s="33"/>
      <c r="Q1661" s="33"/>
      <c r="R1661" s="33"/>
      <c r="S1661" s="33"/>
      <c r="T1661" s="33"/>
      <c r="U1661" s="33"/>
    </row>
    <row r="1662" spans="1:21">
      <c r="A1662" s="33"/>
      <c r="B1662" s="33"/>
      <c r="C1662" s="33"/>
      <c r="D1662" s="33"/>
      <c r="E1662" s="33"/>
      <c r="F1662" s="33"/>
      <c r="G1662" s="33"/>
      <c r="H1662" s="33"/>
      <c r="I1662" s="33"/>
      <c r="J1662" s="33"/>
      <c r="K1662" s="33"/>
      <c r="L1662" s="33"/>
      <c r="M1662" s="33"/>
      <c r="N1662" s="33"/>
      <c r="O1662" s="33"/>
      <c r="P1662" s="33"/>
      <c r="Q1662" s="33"/>
      <c r="R1662" s="33"/>
      <c r="S1662" s="33"/>
      <c r="T1662" s="33"/>
      <c r="U1662" s="33"/>
    </row>
    <row r="1663" spans="1:21">
      <c r="A1663" s="33"/>
      <c r="B1663" s="33"/>
      <c r="C1663" s="33"/>
      <c r="D1663" s="33"/>
      <c r="E1663" s="33"/>
      <c r="F1663" s="33"/>
      <c r="G1663" s="33"/>
      <c r="H1663" s="33"/>
      <c r="I1663" s="33"/>
      <c r="J1663" s="33"/>
      <c r="K1663" s="33"/>
      <c r="L1663" s="33"/>
      <c r="M1663" s="33"/>
      <c r="N1663" s="33"/>
      <c r="O1663" s="33"/>
      <c r="P1663" s="33"/>
      <c r="Q1663" s="33"/>
      <c r="R1663" s="33"/>
      <c r="S1663" s="33"/>
      <c r="T1663" s="33"/>
      <c r="U1663" s="33"/>
    </row>
    <row r="1664" spans="1:21">
      <c r="A1664" s="33"/>
      <c r="B1664" s="33"/>
      <c r="C1664" s="33"/>
      <c r="D1664" s="33"/>
      <c r="E1664" s="33"/>
      <c r="F1664" s="33"/>
      <c r="G1664" s="33"/>
      <c r="H1664" s="33"/>
      <c r="I1664" s="33"/>
      <c r="J1664" s="33"/>
      <c r="K1664" s="33"/>
      <c r="L1664" s="33"/>
      <c r="M1664" s="33"/>
      <c r="N1664" s="33"/>
      <c r="O1664" s="33"/>
      <c r="P1664" s="33"/>
      <c r="Q1664" s="33"/>
      <c r="R1664" s="33"/>
      <c r="S1664" s="33"/>
      <c r="T1664" s="33"/>
      <c r="U1664" s="33"/>
    </row>
    <row r="1665" spans="1:28">
      <c r="A1665" s="33"/>
      <c r="B1665" s="33"/>
      <c r="C1665" s="33"/>
      <c r="D1665" s="33"/>
      <c r="E1665" s="33"/>
      <c r="F1665" s="33"/>
      <c r="G1665" s="33"/>
      <c r="H1665" s="33"/>
      <c r="I1665" s="33"/>
      <c r="J1665" s="33"/>
      <c r="K1665" s="33"/>
      <c r="L1665" s="33"/>
      <c r="M1665" s="33"/>
      <c r="N1665" s="33"/>
      <c r="O1665" s="33"/>
      <c r="P1665" s="33"/>
      <c r="Q1665" s="33"/>
      <c r="R1665" s="33"/>
      <c r="S1665" s="33"/>
      <c r="T1665" s="33"/>
      <c r="U1665" s="33"/>
    </row>
    <row r="1666" spans="1:28">
      <c r="A1666" s="33"/>
      <c r="B1666" s="33"/>
      <c r="C1666" s="33"/>
      <c r="D1666" s="33"/>
      <c r="E1666" s="33"/>
      <c r="F1666" s="33"/>
      <c r="G1666" s="33"/>
      <c r="H1666" s="33"/>
      <c r="I1666" s="33"/>
      <c r="J1666" s="33"/>
      <c r="K1666" s="33"/>
      <c r="L1666" s="33"/>
      <c r="M1666" s="33"/>
      <c r="N1666" s="33"/>
      <c r="O1666" s="33"/>
      <c r="P1666" s="33"/>
      <c r="Q1666" s="33"/>
      <c r="R1666" s="33"/>
      <c r="S1666" s="33"/>
      <c r="T1666" s="33"/>
      <c r="U1666" s="33"/>
    </row>
    <row r="1667" spans="1:28">
      <c r="A1667" s="33"/>
      <c r="B1667" s="33"/>
      <c r="C1667" s="33"/>
      <c r="D1667" s="33"/>
      <c r="E1667" s="33"/>
      <c r="F1667" s="33"/>
      <c r="G1667" s="33"/>
      <c r="H1667" s="33"/>
      <c r="I1667" s="33"/>
      <c r="J1667" s="33"/>
      <c r="K1667" s="33"/>
      <c r="L1667" s="33"/>
      <c r="M1667" s="33"/>
      <c r="N1667" s="33"/>
      <c r="O1667" s="33"/>
      <c r="P1667" s="33"/>
      <c r="Q1667" s="33"/>
      <c r="R1667" s="33"/>
      <c r="S1667" s="33"/>
      <c r="T1667" s="33"/>
      <c r="U1667" s="33"/>
    </row>
    <row r="1668" spans="1:28">
      <c r="A1668" s="33"/>
      <c r="B1668" s="33"/>
      <c r="C1668" s="33"/>
      <c r="D1668" s="33"/>
      <c r="E1668" s="33"/>
      <c r="F1668" s="33"/>
      <c r="G1668" s="33"/>
      <c r="H1668" s="33"/>
      <c r="I1668" s="33"/>
      <c r="J1668" s="33"/>
      <c r="K1668" s="33"/>
      <c r="L1668" s="33"/>
      <c r="M1668" s="33"/>
      <c r="N1668" s="33"/>
      <c r="O1668" s="33"/>
      <c r="P1668" s="33"/>
      <c r="Q1668" s="33"/>
      <c r="R1668" s="33"/>
      <c r="S1668" s="33"/>
      <c r="T1668" s="33"/>
      <c r="U1668" s="33"/>
    </row>
    <row r="1669" spans="1:28">
      <c r="A1669" s="33"/>
      <c r="B1669" s="33"/>
      <c r="C1669" s="33"/>
      <c r="D1669" s="33"/>
      <c r="E1669" s="33"/>
      <c r="F1669" s="33"/>
      <c r="G1669" s="33"/>
      <c r="H1669" s="33"/>
      <c r="I1669" s="33"/>
      <c r="J1669" s="33"/>
      <c r="K1669" s="33"/>
      <c r="L1669" s="33"/>
      <c r="M1669" s="33"/>
      <c r="N1669" s="33"/>
      <c r="O1669" s="33"/>
      <c r="P1669" s="33"/>
      <c r="Q1669" s="33"/>
      <c r="R1669" s="33"/>
      <c r="S1669" s="33"/>
      <c r="T1669" s="33"/>
      <c r="U1669" s="33"/>
    </row>
    <row r="1670" spans="1:28">
      <c r="A1670" s="33"/>
      <c r="B1670" s="33"/>
      <c r="C1670" s="33"/>
      <c r="D1670" s="33"/>
      <c r="E1670" s="33"/>
      <c r="F1670" s="33"/>
      <c r="G1670" s="33"/>
      <c r="H1670" s="33"/>
      <c r="I1670" s="33"/>
      <c r="J1670" s="33"/>
      <c r="K1670" s="33"/>
      <c r="L1670" s="33"/>
      <c r="M1670" s="33"/>
      <c r="N1670" s="33"/>
      <c r="O1670" s="33"/>
      <c r="P1670" s="33"/>
      <c r="Q1670" s="33"/>
      <c r="R1670" s="33"/>
      <c r="S1670" s="33"/>
      <c r="T1670" s="33"/>
      <c r="U1670" s="33"/>
    </row>
    <row r="1671" spans="1:28">
      <c r="A1671" s="33"/>
      <c r="B1671" s="33"/>
      <c r="C1671" s="33"/>
      <c r="D1671" s="33"/>
      <c r="E1671" s="33"/>
      <c r="F1671" s="33"/>
      <c r="G1671" s="33"/>
      <c r="H1671" s="33"/>
      <c r="I1671" s="33"/>
      <c r="J1671" s="33"/>
      <c r="K1671" s="33"/>
      <c r="L1671" s="33"/>
      <c r="M1671" s="33"/>
      <c r="N1671" s="33"/>
      <c r="O1671" s="33"/>
      <c r="P1671" s="33"/>
      <c r="Q1671" s="33"/>
      <c r="R1671" s="33"/>
      <c r="S1671" s="33"/>
      <c r="T1671" s="33"/>
      <c r="U1671" s="33"/>
    </row>
    <row r="1672" spans="1:28">
      <c r="A1672" s="33"/>
      <c r="B1672" s="33"/>
      <c r="C1672" s="33"/>
      <c r="D1672" s="33"/>
      <c r="E1672" s="33"/>
      <c r="F1672" s="33"/>
      <c r="G1672" s="33"/>
      <c r="H1672" s="33"/>
      <c r="I1672" s="33"/>
      <c r="J1672" s="33"/>
      <c r="K1672" s="33"/>
      <c r="L1672" s="33"/>
      <c r="M1672" s="33"/>
      <c r="N1672" s="33"/>
      <c r="O1672" s="33"/>
      <c r="P1672" s="33"/>
      <c r="Q1672" s="33"/>
      <c r="R1672" s="33"/>
      <c r="S1672" s="33"/>
      <c r="T1672" s="33"/>
      <c r="U1672" s="33"/>
    </row>
    <row r="1673" spans="1:28">
      <c r="A1673" s="33"/>
      <c r="B1673" s="33"/>
      <c r="C1673" s="33"/>
      <c r="D1673" s="33"/>
      <c r="E1673" s="33"/>
      <c r="F1673" s="33"/>
      <c r="G1673" s="33"/>
      <c r="H1673" s="33"/>
      <c r="I1673" s="33"/>
      <c r="J1673" s="33"/>
      <c r="K1673" s="33"/>
      <c r="L1673" s="33"/>
      <c r="M1673" s="33"/>
      <c r="N1673" s="33"/>
      <c r="O1673" s="33"/>
      <c r="P1673" s="33"/>
      <c r="Q1673" s="33"/>
      <c r="R1673" s="33"/>
      <c r="S1673" s="33"/>
      <c r="T1673" s="33"/>
      <c r="U1673" s="33"/>
    </row>
    <row r="1674" spans="1:28">
      <c r="A1674" s="33"/>
      <c r="B1674" s="33"/>
      <c r="C1674" s="33"/>
      <c r="D1674" s="33"/>
      <c r="E1674" s="33"/>
      <c r="F1674" s="33"/>
      <c r="G1674" s="33"/>
      <c r="O1674" s="33"/>
      <c r="P1674" s="33"/>
      <c r="Q1674" s="33"/>
      <c r="R1674" s="33"/>
      <c r="S1674" s="33"/>
      <c r="T1674" s="33"/>
      <c r="U1674" s="33"/>
      <c r="V1674" s="33"/>
      <c r="W1674" s="33"/>
      <c r="X1674" s="33"/>
      <c r="Y1674" s="33"/>
      <c r="Z1674" s="33"/>
      <c r="AA1674" s="33"/>
      <c r="AB1674" s="33"/>
    </row>
    <row r="1675" spans="1:28">
      <c r="A1675" s="33"/>
      <c r="B1675" s="33"/>
      <c r="C1675" s="33"/>
      <c r="D1675" s="33"/>
      <c r="E1675" s="33"/>
      <c r="F1675" s="33"/>
      <c r="G1675" s="33"/>
      <c r="O1675" s="33"/>
      <c r="P1675" s="33"/>
      <c r="Q1675" s="33"/>
      <c r="R1675" s="33"/>
      <c r="S1675" s="33"/>
      <c r="T1675" s="33"/>
      <c r="U1675" s="33"/>
      <c r="V1675" s="33"/>
      <c r="W1675" s="33"/>
      <c r="X1675" s="33"/>
      <c r="Y1675" s="33"/>
      <c r="Z1675" s="33"/>
      <c r="AA1675" s="33"/>
      <c r="AB1675" s="33"/>
    </row>
    <row r="1676" spans="1:28">
      <c r="A1676" s="33"/>
      <c r="B1676" s="33"/>
      <c r="C1676" s="33"/>
      <c r="D1676" s="33"/>
      <c r="E1676" s="33"/>
      <c r="F1676" s="33"/>
      <c r="G1676" s="33"/>
      <c r="O1676" s="33"/>
      <c r="P1676" s="33"/>
      <c r="Q1676" s="33"/>
      <c r="R1676" s="33"/>
      <c r="S1676" s="33"/>
      <c r="T1676" s="33"/>
      <c r="U1676" s="33"/>
      <c r="V1676" s="33"/>
      <c r="W1676" s="33"/>
      <c r="X1676" s="33"/>
      <c r="Y1676" s="33"/>
      <c r="Z1676" s="33"/>
      <c r="AA1676" s="33"/>
      <c r="AB1676" s="33"/>
    </row>
    <row r="1677" spans="1:28">
      <c r="A1677" s="33"/>
      <c r="B1677" s="33"/>
      <c r="C1677" s="33"/>
      <c r="D1677" s="33"/>
      <c r="E1677" s="33"/>
      <c r="F1677" s="33"/>
      <c r="G1677" s="33"/>
      <c r="O1677" s="33"/>
      <c r="P1677" s="33"/>
      <c r="Q1677" s="33"/>
      <c r="R1677" s="33"/>
      <c r="S1677" s="33"/>
      <c r="T1677" s="33"/>
      <c r="U1677" s="33"/>
      <c r="V1677" s="33"/>
      <c r="W1677" s="33"/>
      <c r="X1677" s="33"/>
      <c r="Y1677" s="33"/>
      <c r="Z1677" s="33"/>
      <c r="AA1677" s="33"/>
      <c r="AB1677" s="33"/>
    </row>
    <row r="1678" spans="1:28">
      <c r="A1678" s="33"/>
      <c r="B1678" s="33"/>
      <c r="C1678" s="33"/>
      <c r="D1678" s="33"/>
      <c r="E1678" s="33"/>
      <c r="F1678" s="33"/>
      <c r="G1678" s="33"/>
      <c r="O1678" s="33"/>
      <c r="P1678" s="33"/>
      <c r="Q1678" s="33"/>
      <c r="R1678" s="33"/>
      <c r="S1678" s="33"/>
      <c r="T1678" s="33"/>
      <c r="U1678" s="33"/>
      <c r="V1678" s="33"/>
      <c r="W1678" s="33"/>
      <c r="X1678" s="33"/>
      <c r="Y1678" s="33"/>
      <c r="Z1678" s="33"/>
      <c r="AA1678" s="33"/>
      <c r="AB1678" s="33"/>
    </row>
    <row r="1679" spans="1:28">
      <c r="A1679" s="33"/>
      <c r="B1679" s="33"/>
      <c r="C1679" s="33"/>
      <c r="D1679" s="33"/>
      <c r="E1679" s="33"/>
      <c r="F1679" s="33"/>
      <c r="G1679" s="33"/>
      <c r="O1679" s="33"/>
      <c r="P1679" s="33"/>
      <c r="Q1679" s="33"/>
      <c r="R1679" s="33"/>
      <c r="S1679" s="33"/>
      <c r="T1679" s="33"/>
      <c r="U1679" s="33"/>
      <c r="V1679" s="33"/>
      <c r="W1679" s="33"/>
      <c r="X1679" s="33"/>
      <c r="Y1679" s="33"/>
      <c r="Z1679" s="33"/>
      <c r="AA1679" s="33"/>
      <c r="AB1679" s="33"/>
    </row>
    <row r="1680" spans="1:28">
      <c r="A1680" s="33"/>
      <c r="B1680" s="33"/>
      <c r="C1680" s="33"/>
      <c r="D1680" s="33"/>
      <c r="E1680" s="33"/>
      <c r="F1680" s="33"/>
      <c r="G1680" s="33"/>
      <c r="O1680" s="33"/>
      <c r="P1680" s="33"/>
      <c r="Q1680" s="33"/>
      <c r="R1680" s="33"/>
      <c r="S1680" s="33"/>
      <c r="T1680" s="33"/>
      <c r="U1680" s="33"/>
      <c r="V1680" s="33"/>
      <c r="W1680" s="33"/>
      <c r="X1680" s="33"/>
      <c r="Y1680" s="33"/>
      <c r="Z1680" s="33"/>
      <c r="AA1680" s="33"/>
      <c r="AB1680" s="33"/>
    </row>
    <row r="1681" spans="1:28">
      <c r="A1681" s="33"/>
      <c r="B1681" s="33"/>
      <c r="C1681" s="33"/>
      <c r="D1681" s="33"/>
      <c r="E1681" s="33"/>
      <c r="F1681" s="33"/>
      <c r="G1681" s="33"/>
      <c r="O1681" s="33"/>
      <c r="P1681" s="33"/>
      <c r="Q1681" s="33"/>
      <c r="R1681" s="33"/>
      <c r="S1681" s="33"/>
      <c r="T1681" s="33"/>
      <c r="U1681" s="33"/>
      <c r="V1681" s="33"/>
      <c r="W1681" s="33"/>
      <c r="X1681" s="33"/>
      <c r="Y1681" s="33"/>
      <c r="Z1681" s="33"/>
      <c r="AA1681" s="33"/>
      <c r="AB1681" s="33"/>
    </row>
    <row r="1682" spans="1:28">
      <c r="A1682" s="33"/>
      <c r="B1682" s="33"/>
      <c r="C1682" s="33"/>
      <c r="D1682" s="33"/>
      <c r="E1682" s="33"/>
      <c r="F1682" s="33"/>
      <c r="G1682" s="33"/>
      <c r="O1682" s="33"/>
      <c r="P1682" s="33"/>
      <c r="Q1682" s="33"/>
      <c r="R1682" s="33"/>
      <c r="S1682" s="33"/>
      <c r="T1682" s="33"/>
      <c r="U1682" s="33"/>
      <c r="V1682" s="33"/>
      <c r="W1682" s="33"/>
      <c r="X1682" s="33"/>
      <c r="Y1682" s="33"/>
      <c r="Z1682" s="33"/>
      <c r="AA1682" s="33"/>
      <c r="AB1682" s="33"/>
    </row>
    <row r="1683" spans="1:28">
      <c r="A1683" s="33"/>
      <c r="B1683" s="33"/>
      <c r="C1683" s="33"/>
      <c r="D1683" s="33"/>
      <c r="E1683" s="33"/>
      <c r="F1683" s="33"/>
      <c r="G1683" s="33"/>
      <c r="O1683" s="33"/>
      <c r="P1683" s="33"/>
      <c r="Q1683" s="33"/>
      <c r="R1683" s="33"/>
      <c r="S1683" s="33"/>
      <c r="T1683" s="33"/>
      <c r="U1683" s="33"/>
      <c r="V1683" s="33"/>
      <c r="W1683" s="33"/>
      <c r="X1683" s="33"/>
      <c r="Y1683" s="33"/>
      <c r="Z1683" s="33"/>
      <c r="AA1683" s="33"/>
      <c r="AB1683" s="33"/>
    </row>
    <row r="1684" spans="1:28">
      <c r="A1684" s="33"/>
      <c r="B1684" s="33"/>
      <c r="C1684" s="33"/>
      <c r="D1684" s="33"/>
      <c r="E1684" s="33"/>
      <c r="F1684" s="33"/>
      <c r="G1684" s="33"/>
      <c r="O1684" s="33"/>
      <c r="P1684" s="33"/>
      <c r="Q1684" s="33"/>
      <c r="R1684" s="33"/>
      <c r="S1684" s="33"/>
      <c r="T1684" s="33"/>
      <c r="U1684" s="33"/>
      <c r="V1684" s="33"/>
      <c r="W1684" s="33"/>
      <c r="X1684" s="33"/>
      <c r="Y1684" s="33"/>
      <c r="Z1684" s="33"/>
      <c r="AA1684" s="33"/>
      <c r="AB1684" s="33"/>
    </row>
    <row r="1685" spans="1:28">
      <c r="A1685" s="33"/>
      <c r="B1685" s="33"/>
      <c r="C1685" s="33"/>
      <c r="D1685" s="33"/>
      <c r="E1685" s="33"/>
      <c r="F1685" s="33"/>
      <c r="G1685" s="33"/>
      <c r="O1685" s="33"/>
      <c r="P1685" s="33"/>
      <c r="Q1685" s="33"/>
      <c r="R1685" s="33"/>
      <c r="S1685" s="33"/>
      <c r="T1685" s="33"/>
      <c r="U1685" s="33"/>
      <c r="V1685" s="33"/>
      <c r="W1685" s="33"/>
      <c r="X1685" s="33"/>
      <c r="Y1685" s="33"/>
      <c r="Z1685" s="33"/>
      <c r="AA1685" s="33"/>
      <c r="AB1685" s="33"/>
    </row>
    <row r="1686" spans="1:28">
      <c r="A1686" s="33"/>
      <c r="B1686" s="33"/>
      <c r="C1686" s="33"/>
      <c r="D1686" s="33"/>
      <c r="E1686" s="33"/>
      <c r="F1686" s="33"/>
      <c r="G1686" s="33"/>
      <c r="O1686" s="33"/>
      <c r="P1686" s="33"/>
      <c r="Q1686" s="33"/>
      <c r="R1686" s="33"/>
      <c r="S1686" s="33"/>
      <c r="T1686" s="33"/>
      <c r="U1686" s="33"/>
      <c r="V1686" s="33"/>
      <c r="W1686" s="33"/>
      <c r="X1686" s="33"/>
      <c r="Y1686" s="33"/>
      <c r="Z1686" s="33"/>
      <c r="AA1686" s="33"/>
      <c r="AB1686" s="33"/>
    </row>
    <row r="1687" spans="1:28">
      <c r="A1687" s="33"/>
      <c r="B1687" s="33"/>
      <c r="C1687" s="33"/>
      <c r="D1687" s="33"/>
      <c r="E1687" s="33"/>
      <c r="F1687" s="33"/>
      <c r="G1687" s="33"/>
      <c r="O1687" s="33"/>
      <c r="P1687" s="33"/>
      <c r="Q1687" s="33"/>
      <c r="R1687" s="33"/>
      <c r="S1687" s="33"/>
      <c r="T1687" s="33"/>
      <c r="U1687" s="33"/>
      <c r="V1687" s="33"/>
      <c r="W1687" s="33"/>
      <c r="X1687" s="33"/>
      <c r="Y1687" s="33"/>
      <c r="Z1687" s="33"/>
      <c r="AA1687" s="33"/>
      <c r="AB1687" s="33"/>
    </row>
    <row r="1688" spans="1:28">
      <c r="A1688" s="33"/>
      <c r="B1688" s="33"/>
      <c r="C1688" s="33"/>
      <c r="D1688" s="33"/>
      <c r="E1688" s="33"/>
      <c r="F1688" s="33"/>
      <c r="G1688" s="33"/>
      <c r="O1688" s="33"/>
      <c r="P1688" s="33"/>
      <c r="Q1688" s="33"/>
      <c r="R1688" s="33"/>
      <c r="S1688" s="33"/>
      <c r="T1688" s="33"/>
      <c r="U1688" s="33"/>
      <c r="V1688" s="33"/>
      <c r="W1688" s="33"/>
      <c r="X1688" s="33"/>
      <c r="Y1688" s="33"/>
      <c r="Z1688" s="33"/>
      <c r="AA1688" s="33"/>
      <c r="AB1688" s="33"/>
    </row>
    <row r="1689" spans="1:28">
      <c r="A1689" s="33"/>
      <c r="B1689" s="33"/>
      <c r="C1689" s="33"/>
      <c r="D1689" s="33"/>
      <c r="E1689" s="33"/>
      <c r="F1689" s="33"/>
      <c r="G1689" s="33"/>
      <c r="O1689" s="33"/>
      <c r="P1689" s="33"/>
      <c r="Q1689" s="33"/>
      <c r="R1689" s="33"/>
      <c r="S1689" s="33"/>
      <c r="T1689" s="33"/>
      <c r="U1689" s="33"/>
      <c r="V1689" s="33"/>
      <c r="W1689" s="33"/>
      <c r="X1689" s="33"/>
      <c r="Y1689" s="33"/>
      <c r="Z1689" s="33"/>
      <c r="AA1689" s="33"/>
      <c r="AB1689" s="33"/>
    </row>
    <row r="1690" spans="1:28">
      <c r="A1690" s="33"/>
      <c r="B1690" s="33"/>
      <c r="C1690" s="33"/>
      <c r="D1690" s="33"/>
      <c r="E1690" s="33"/>
      <c r="F1690" s="33"/>
      <c r="G1690" s="33"/>
      <c r="O1690" s="33"/>
      <c r="P1690" s="33"/>
      <c r="Q1690" s="33"/>
      <c r="R1690" s="33"/>
      <c r="S1690" s="33"/>
      <c r="T1690" s="33"/>
      <c r="U1690" s="33"/>
      <c r="V1690" s="33"/>
      <c r="W1690" s="33"/>
      <c r="X1690" s="33"/>
      <c r="Y1690" s="33"/>
      <c r="Z1690" s="33"/>
      <c r="AA1690" s="33"/>
      <c r="AB1690" s="33"/>
    </row>
    <row r="1691" spans="1:28">
      <c r="A1691" s="33"/>
      <c r="B1691" s="33"/>
      <c r="C1691" s="33"/>
      <c r="D1691" s="33"/>
      <c r="E1691" s="33"/>
      <c r="F1691" s="33"/>
      <c r="G1691" s="33"/>
      <c r="O1691" s="33"/>
      <c r="P1691" s="33"/>
      <c r="Q1691" s="33"/>
      <c r="R1691" s="33"/>
      <c r="S1691" s="33"/>
      <c r="T1691" s="33"/>
      <c r="U1691" s="33"/>
      <c r="V1691" s="33"/>
      <c r="W1691" s="33"/>
      <c r="X1691" s="33"/>
      <c r="Y1691" s="33"/>
      <c r="Z1691" s="33"/>
      <c r="AA1691" s="33"/>
      <c r="AB1691" s="33"/>
    </row>
    <row r="1692" spans="1:28">
      <c r="A1692" s="33"/>
      <c r="B1692" s="33"/>
      <c r="C1692" s="33"/>
      <c r="D1692" s="33"/>
      <c r="E1692" s="33"/>
      <c r="F1692" s="33"/>
      <c r="G1692" s="33"/>
      <c r="O1692" s="33"/>
      <c r="P1692" s="33"/>
      <c r="Q1692" s="33"/>
      <c r="R1692" s="33"/>
      <c r="S1692" s="33"/>
      <c r="T1692" s="33"/>
      <c r="U1692" s="33"/>
      <c r="V1692" s="33"/>
      <c r="W1692" s="33"/>
      <c r="X1692" s="33"/>
      <c r="Y1692" s="33"/>
      <c r="Z1692" s="33"/>
      <c r="AA1692" s="33"/>
      <c r="AB1692" s="33"/>
    </row>
    <row r="1693" spans="1:28">
      <c r="A1693" s="33"/>
      <c r="B1693" s="33"/>
      <c r="C1693" s="33"/>
      <c r="D1693" s="33"/>
      <c r="E1693" s="33"/>
      <c r="F1693" s="33"/>
      <c r="G1693" s="33"/>
      <c r="O1693" s="33"/>
      <c r="P1693" s="33"/>
      <c r="Q1693" s="33"/>
      <c r="R1693" s="33"/>
      <c r="S1693" s="33"/>
      <c r="T1693" s="33"/>
      <c r="U1693" s="33"/>
      <c r="V1693" s="33"/>
      <c r="W1693" s="33"/>
      <c r="X1693" s="33"/>
      <c r="Y1693" s="33"/>
      <c r="Z1693" s="33"/>
      <c r="AA1693" s="33"/>
      <c r="AB1693" s="33"/>
    </row>
    <row r="1694" spans="1:28">
      <c r="A1694" s="33"/>
      <c r="B1694" s="33"/>
      <c r="C1694" s="33"/>
      <c r="D1694" s="33"/>
      <c r="E1694" s="33"/>
      <c r="F1694" s="33"/>
      <c r="G1694" s="33"/>
      <c r="O1694" s="33"/>
      <c r="P1694" s="33"/>
      <c r="Q1694" s="33"/>
      <c r="R1694" s="33"/>
      <c r="S1694" s="33"/>
      <c r="T1694" s="33"/>
      <c r="U1694" s="33"/>
      <c r="V1694" s="33"/>
      <c r="W1694" s="33"/>
      <c r="X1694" s="33"/>
      <c r="Y1694" s="33"/>
      <c r="Z1694" s="33"/>
      <c r="AA1694" s="33"/>
      <c r="AB1694" s="33"/>
    </row>
    <row r="1695" spans="1:28">
      <c r="A1695" s="33"/>
      <c r="B1695" s="33"/>
      <c r="C1695" s="33"/>
      <c r="D1695" s="33"/>
      <c r="E1695" s="33"/>
      <c r="F1695" s="33"/>
      <c r="G1695" s="33"/>
      <c r="O1695" s="33"/>
      <c r="P1695" s="33"/>
      <c r="Q1695" s="33"/>
      <c r="R1695" s="33"/>
      <c r="S1695" s="33"/>
      <c r="T1695" s="33"/>
      <c r="U1695" s="33"/>
      <c r="V1695" s="33"/>
      <c r="W1695" s="33"/>
      <c r="X1695" s="33"/>
      <c r="Y1695" s="33"/>
      <c r="Z1695" s="33"/>
      <c r="AA1695" s="33"/>
      <c r="AB1695" s="33"/>
    </row>
    <row r="1696" spans="1:28">
      <c r="A1696" s="33"/>
      <c r="B1696" s="33"/>
      <c r="C1696" s="33"/>
      <c r="D1696" s="33"/>
      <c r="E1696" s="33"/>
      <c r="F1696" s="33"/>
      <c r="G1696" s="33"/>
      <c r="O1696" s="33"/>
      <c r="P1696" s="33"/>
      <c r="Q1696" s="33"/>
      <c r="R1696" s="33"/>
      <c r="S1696" s="33"/>
      <c r="T1696" s="33"/>
      <c r="U1696" s="33"/>
      <c r="V1696" s="33"/>
      <c r="W1696" s="33"/>
      <c r="X1696" s="33"/>
      <c r="Y1696" s="33"/>
      <c r="Z1696" s="33"/>
      <c r="AA1696" s="33"/>
      <c r="AB1696" s="33"/>
    </row>
    <row r="1697" spans="1:28">
      <c r="A1697" s="33"/>
      <c r="B1697" s="33"/>
      <c r="C1697" s="33"/>
      <c r="D1697" s="33"/>
      <c r="E1697" s="33"/>
      <c r="F1697" s="33"/>
      <c r="G1697" s="33"/>
      <c r="O1697" s="33"/>
      <c r="P1697" s="33"/>
      <c r="Q1697" s="33"/>
      <c r="R1697" s="33"/>
      <c r="S1697" s="33"/>
      <c r="T1697" s="33"/>
      <c r="U1697" s="33"/>
      <c r="V1697" s="33"/>
      <c r="W1697" s="33"/>
      <c r="X1697" s="33"/>
      <c r="Y1697" s="33"/>
      <c r="Z1697" s="33"/>
      <c r="AA1697" s="33"/>
      <c r="AB1697" s="33"/>
    </row>
    <row r="1698" spans="1:28">
      <c r="A1698" s="33"/>
      <c r="B1698" s="33"/>
      <c r="C1698" s="33"/>
      <c r="D1698" s="33"/>
      <c r="E1698" s="33"/>
      <c r="F1698" s="33"/>
      <c r="G1698" s="33"/>
      <c r="O1698" s="33"/>
      <c r="P1698" s="33"/>
      <c r="Q1698" s="33"/>
      <c r="R1698" s="33"/>
      <c r="S1698" s="33"/>
      <c r="T1698" s="33"/>
      <c r="U1698" s="33"/>
      <c r="V1698" s="33"/>
      <c r="W1698" s="33"/>
      <c r="X1698" s="33"/>
      <c r="Y1698" s="33"/>
      <c r="Z1698" s="33"/>
      <c r="AA1698" s="33"/>
      <c r="AB1698" s="33"/>
    </row>
    <row r="1699" spans="1:28">
      <c r="A1699" s="33"/>
      <c r="B1699" s="33"/>
      <c r="C1699" s="33"/>
      <c r="D1699" s="33"/>
      <c r="E1699" s="33"/>
      <c r="F1699" s="33"/>
      <c r="G1699" s="33"/>
      <c r="O1699" s="33"/>
      <c r="P1699" s="33"/>
      <c r="Q1699" s="33"/>
      <c r="R1699" s="33"/>
      <c r="S1699" s="33"/>
      <c r="T1699" s="33"/>
      <c r="U1699" s="33"/>
      <c r="V1699" s="33"/>
      <c r="W1699" s="33"/>
      <c r="X1699" s="33"/>
      <c r="Y1699" s="33"/>
      <c r="Z1699" s="33"/>
      <c r="AA1699" s="33"/>
      <c r="AB1699" s="33"/>
    </row>
    <row r="1700" spans="1:28">
      <c r="A1700" s="33"/>
      <c r="B1700" s="33"/>
      <c r="C1700" s="33"/>
      <c r="D1700" s="33"/>
      <c r="E1700" s="33"/>
      <c r="F1700" s="33"/>
      <c r="G1700" s="33"/>
      <c r="O1700" s="33"/>
      <c r="P1700" s="33"/>
      <c r="Q1700" s="33"/>
      <c r="R1700" s="33"/>
      <c r="S1700" s="33"/>
      <c r="T1700" s="33"/>
      <c r="U1700" s="33"/>
      <c r="V1700" s="33"/>
      <c r="W1700" s="33"/>
      <c r="X1700" s="33"/>
      <c r="Y1700" s="33"/>
      <c r="Z1700" s="33"/>
      <c r="AA1700" s="33"/>
      <c r="AB1700" s="33"/>
    </row>
    <row r="1701" spans="1:28">
      <c r="A1701" s="33"/>
      <c r="B1701" s="33"/>
      <c r="C1701" s="33"/>
      <c r="D1701" s="33"/>
      <c r="E1701" s="33"/>
      <c r="F1701" s="33"/>
      <c r="G1701" s="33"/>
      <c r="O1701" s="33"/>
      <c r="P1701" s="33"/>
      <c r="Q1701" s="33"/>
      <c r="R1701" s="33"/>
      <c r="S1701" s="33"/>
      <c r="T1701" s="33"/>
      <c r="U1701" s="33"/>
      <c r="V1701" s="33"/>
      <c r="W1701" s="33"/>
      <c r="X1701" s="33"/>
      <c r="Y1701" s="33"/>
      <c r="Z1701" s="33"/>
      <c r="AA1701" s="33"/>
      <c r="AB1701" s="33"/>
    </row>
    <row r="1702" spans="1:28">
      <c r="A1702" s="33"/>
      <c r="B1702" s="33"/>
      <c r="C1702" s="33"/>
      <c r="D1702" s="33"/>
      <c r="E1702" s="33"/>
      <c r="F1702" s="33"/>
      <c r="G1702" s="33"/>
      <c r="O1702" s="33"/>
      <c r="P1702" s="33"/>
      <c r="Q1702" s="33"/>
      <c r="R1702" s="33"/>
      <c r="S1702" s="33"/>
      <c r="T1702" s="33"/>
      <c r="U1702" s="33"/>
      <c r="V1702" s="33"/>
      <c r="W1702" s="33"/>
      <c r="X1702" s="33"/>
      <c r="Y1702" s="33"/>
      <c r="Z1702" s="33"/>
      <c r="AA1702" s="33"/>
      <c r="AB1702" s="33"/>
    </row>
    <row r="1703" spans="1:28">
      <c r="A1703" s="33"/>
      <c r="B1703" s="33"/>
      <c r="C1703" s="33"/>
      <c r="D1703" s="33"/>
      <c r="E1703" s="33"/>
      <c r="F1703" s="33"/>
      <c r="G1703" s="33"/>
      <c r="O1703" s="33"/>
      <c r="P1703" s="33"/>
      <c r="Q1703" s="33"/>
      <c r="R1703" s="33"/>
      <c r="S1703" s="33"/>
      <c r="T1703" s="33"/>
      <c r="U1703" s="33"/>
      <c r="V1703" s="33"/>
      <c r="W1703" s="33"/>
      <c r="X1703" s="33"/>
      <c r="Y1703" s="33"/>
      <c r="Z1703" s="33"/>
      <c r="AA1703" s="33"/>
      <c r="AB1703" s="33"/>
    </row>
    <row r="1704" spans="1:28">
      <c r="A1704" s="33"/>
      <c r="B1704" s="33"/>
      <c r="C1704" s="33"/>
      <c r="D1704" s="33"/>
      <c r="E1704" s="33"/>
      <c r="F1704" s="33"/>
      <c r="G1704" s="33"/>
      <c r="O1704" s="33"/>
      <c r="P1704" s="33"/>
      <c r="Q1704" s="33"/>
      <c r="R1704" s="33"/>
      <c r="S1704" s="33"/>
      <c r="T1704" s="33"/>
      <c r="U1704" s="33"/>
      <c r="V1704" s="33"/>
      <c r="W1704" s="33"/>
      <c r="X1704" s="33"/>
      <c r="Y1704" s="33"/>
      <c r="Z1704" s="33"/>
      <c r="AA1704" s="33"/>
      <c r="AB1704" s="33"/>
    </row>
    <row r="1705" spans="1:28">
      <c r="A1705" s="33"/>
      <c r="B1705" s="33"/>
      <c r="C1705" s="33"/>
      <c r="D1705" s="33"/>
      <c r="E1705" s="33"/>
      <c r="F1705" s="33"/>
      <c r="G1705" s="33"/>
      <c r="O1705" s="33"/>
      <c r="P1705" s="33"/>
      <c r="Q1705" s="33"/>
      <c r="R1705" s="33"/>
      <c r="S1705" s="33"/>
      <c r="T1705" s="33"/>
      <c r="U1705" s="33"/>
      <c r="V1705" s="33"/>
      <c r="W1705" s="33"/>
      <c r="X1705" s="33"/>
      <c r="Y1705" s="33"/>
      <c r="Z1705" s="33"/>
      <c r="AA1705" s="33"/>
      <c r="AB1705" s="33"/>
    </row>
    <row r="1706" spans="1:28">
      <c r="A1706" s="33"/>
      <c r="B1706" s="33"/>
      <c r="C1706" s="33"/>
      <c r="D1706" s="33"/>
      <c r="E1706" s="33"/>
      <c r="F1706" s="33"/>
      <c r="G1706" s="33"/>
      <c r="O1706" s="33"/>
      <c r="P1706" s="33"/>
      <c r="Q1706" s="33"/>
      <c r="R1706" s="33"/>
      <c r="S1706" s="33"/>
      <c r="T1706" s="33"/>
      <c r="U1706" s="33"/>
      <c r="V1706" s="33"/>
      <c r="W1706" s="33"/>
      <c r="X1706" s="33"/>
      <c r="Y1706" s="33"/>
      <c r="Z1706" s="33"/>
      <c r="AA1706" s="33"/>
      <c r="AB1706" s="33"/>
    </row>
    <row r="1707" spans="1:28">
      <c r="A1707" s="33"/>
      <c r="B1707" s="33"/>
      <c r="C1707" s="33"/>
      <c r="D1707" s="33"/>
      <c r="E1707" s="33"/>
      <c r="F1707" s="33"/>
      <c r="G1707" s="33"/>
      <c r="O1707" s="33"/>
      <c r="P1707" s="33"/>
      <c r="Q1707" s="33"/>
      <c r="R1707" s="33"/>
      <c r="S1707" s="33"/>
      <c r="T1707" s="33"/>
      <c r="U1707" s="33"/>
      <c r="V1707" s="33"/>
      <c r="W1707" s="33"/>
      <c r="X1707" s="33"/>
      <c r="Y1707" s="33"/>
      <c r="Z1707" s="33"/>
      <c r="AA1707" s="33"/>
      <c r="AB1707" s="33"/>
    </row>
    <row r="1708" spans="1:28">
      <c r="A1708" s="33"/>
      <c r="B1708" s="33"/>
      <c r="C1708" s="33"/>
      <c r="D1708" s="33"/>
      <c r="E1708" s="33"/>
      <c r="F1708" s="33"/>
      <c r="G1708" s="33"/>
      <c r="O1708" s="33"/>
      <c r="P1708" s="33"/>
      <c r="Q1708" s="33"/>
      <c r="R1708" s="33"/>
      <c r="S1708" s="33"/>
      <c r="T1708" s="33"/>
      <c r="U1708" s="33"/>
      <c r="V1708" s="33"/>
      <c r="W1708" s="33"/>
      <c r="X1708" s="33"/>
      <c r="Y1708" s="33"/>
      <c r="Z1708" s="33"/>
      <c r="AA1708" s="33"/>
      <c r="AB1708" s="33"/>
    </row>
    <row r="1709" spans="1:28">
      <c r="A1709" s="33"/>
      <c r="B1709" s="33"/>
      <c r="C1709" s="33"/>
      <c r="D1709" s="33"/>
      <c r="E1709" s="33"/>
      <c r="F1709" s="33"/>
      <c r="G1709" s="33"/>
      <c r="O1709" s="33"/>
      <c r="P1709" s="33"/>
      <c r="Q1709" s="33"/>
      <c r="R1709" s="33"/>
      <c r="S1709" s="33"/>
      <c r="T1709" s="33"/>
      <c r="U1709" s="33"/>
      <c r="V1709" s="33"/>
      <c r="W1709" s="33"/>
      <c r="X1709" s="33"/>
      <c r="Y1709" s="33"/>
      <c r="Z1709" s="33"/>
      <c r="AA1709" s="33"/>
      <c r="AB1709" s="33"/>
    </row>
    <row r="1710" spans="1:28">
      <c r="A1710" s="33"/>
      <c r="B1710" s="33"/>
      <c r="C1710" s="33"/>
      <c r="D1710" s="33"/>
      <c r="E1710" s="33"/>
      <c r="F1710" s="33"/>
      <c r="G1710" s="33"/>
      <c r="O1710" s="33"/>
      <c r="P1710" s="33"/>
      <c r="Q1710" s="33"/>
      <c r="R1710" s="33"/>
      <c r="S1710" s="33"/>
      <c r="T1710" s="33"/>
      <c r="U1710" s="33"/>
      <c r="V1710" s="33"/>
      <c r="W1710" s="33"/>
      <c r="X1710" s="33"/>
      <c r="Y1710" s="33"/>
      <c r="Z1710" s="33"/>
      <c r="AA1710" s="33"/>
      <c r="AB1710" s="33"/>
    </row>
    <row r="1711" spans="1:28">
      <c r="A1711" s="33"/>
      <c r="B1711" s="33"/>
      <c r="C1711" s="33"/>
      <c r="D1711" s="33"/>
      <c r="E1711" s="33"/>
      <c r="F1711" s="33"/>
      <c r="G1711" s="33"/>
      <c r="O1711" s="33"/>
      <c r="P1711" s="33"/>
      <c r="Q1711" s="33"/>
      <c r="R1711" s="33"/>
      <c r="S1711" s="33"/>
      <c r="T1711" s="33"/>
      <c r="U1711" s="33"/>
      <c r="V1711" s="33"/>
      <c r="W1711" s="33"/>
      <c r="X1711" s="33"/>
      <c r="Y1711" s="33"/>
      <c r="Z1711" s="33"/>
      <c r="AA1711" s="33"/>
      <c r="AB1711" s="33"/>
    </row>
    <row r="1712" spans="1:28">
      <c r="A1712" s="33"/>
      <c r="B1712" s="33"/>
      <c r="C1712" s="33"/>
      <c r="D1712" s="33"/>
      <c r="E1712" s="33"/>
      <c r="F1712" s="33"/>
      <c r="G1712" s="33"/>
      <c r="O1712" s="33"/>
      <c r="P1712" s="33"/>
      <c r="Q1712" s="33"/>
      <c r="R1712" s="33"/>
      <c r="S1712" s="33"/>
      <c r="T1712" s="33"/>
      <c r="U1712" s="33"/>
      <c r="V1712" s="33"/>
      <c r="W1712" s="33"/>
      <c r="X1712" s="33"/>
      <c r="Y1712" s="33"/>
      <c r="Z1712" s="33"/>
      <c r="AA1712" s="33"/>
      <c r="AB1712" s="33"/>
    </row>
    <row r="1713" spans="1:28">
      <c r="A1713" s="33"/>
      <c r="B1713" s="33"/>
      <c r="C1713" s="33"/>
      <c r="D1713" s="33"/>
      <c r="E1713" s="33"/>
      <c r="F1713" s="33"/>
      <c r="G1713" s="33"/>
      <c r="O1713" s="33"/>
      <c r="P1713" s="33"/>
      <c r="Q1713" s="33"/>
      <c r="R1713" s="33"/>
      <c r="S1713" s="33"/>
      <c r="T1713" s="33"/>
      <c r="U1713" s="33"/>
      <c r="V1713" s="33"/>
      <c r="W1713" s="33"/>
      <c r="X1713" s="33"/>
      <c r="Y1713" s="33"/>
      <c r="Z1713" s="33"/>
      <c r="AA1713" s="33"/>
      <c r="AB1713" s="33"/>
    </row>
    <row r="1714" spans="1:28">
      <c r="A1714" s="33"/>
      <c r="B1714" s="33"/>
      <c r="C1714" s="33"/>
      <c r="D1714" s="33"/>
      <c r="E1714" s="33"/>
      <c r="F1714" s="33"/>
      <c r="G1714" s="33"/>
      <c r="O1714" s="33"/>
      <c r="P1714" s="33"/>
      <c r="Q1714" s="33"/>
      <c r="R1714" s="33"/>
      <c r="S1714" s="33"/>
      <c r="T1714" s="33"/>
      <c r="U1714" s="33"/>
      <c r="V1714" s="33"/>
      <c r="W1714" s="33"/>
      <c r="X1714" s="33"/>
      <c r="Y1714" s="33"/>
      <c r="Z1714" s="33"/>
      <c r="AA1714" s="33"/>
      <c r="AB1714" s="33"/>
    </row>
    <row r="1715" spans="1:28">
      <c r="A1715" s="33"/>
      <c r="B1715" s="33"/>
      <c r="C1715" s="33"/>
      <c r="D1715" s="33"/>
      <c r="E1715" s="33"/>
      <c r="F1715" s="33"/>
      <c r="G1715" s="33"/>
      <c r="O1715" s="33"/>
      <c r="P1715" s="33"/>
      <c r="Q1715" s="33"/>
      <c r="R1715" s="33"/>
      <c r="S1715" s="33"/>
      <c r="T1715" s="33"/>
      <c r="U1715" s="33"/>
      <c r="V1715" s="33"/>
      <c r="W1715" s="33"/>
      <c r="X1715" s="33"/>
      <c r="Y1715" s="33"/>
      <c r="Z1715" s="33"/>
      <c r="AA1715" s="33"/>
      <c r="AB1715" s="33"/>
    </row>
    <row r="1716" spans="1:28">
      <c r="A1716" s="33"/>
      <c r="B1716" s="33"/>
      <c r="C1716" s="33"/>
      <c r="D1716" s="33"/>
      <c r="E1716" s="33"/>
      <c r="F1716" s="33"/>
      <c r="G1716" s="33"/>
      <c r="O1716" s="33"/>
      <c r="P1716" s="33"/>
      <c r="Q1716" s="33"/>
      <c r="R1716" s="33"/>
      <c r="S1716" s="33"/>
      <c r="T1716" s="33"/>
      <c r="U1716" s="33"/>
      <c r="V1716" s="33"/>
      <c r="W1716" s="33"/>
      <c r="X1716" s="33"/>
      <c r="Y1716" s="33"/>
      <c r="Z1716" s="33"/>
      <c r="AA1716" s="33"/>
      <c r="AB1716" s="33"/>
    </row>
    <row r="1717" spans="1:28">
      <c r="A1717" s="33"/>
      <c r="B1717" s="33"/>
      <c r="C1717" s="33"/>
      <c r="D1717" s="33"/>
      <c r="E1717" s="33"/>
      <c r="F1717" s="33"/>
      <c r="G1717" s="33"/>
      <c r="O1717" s="33"/>
      <c r="P1717" s="33"/>
      <c r="Q1717" s="33"/>
      <c r="R1717" s="33"/>
      <c r="S1717" s="33"/>
      <c r="T1717" s="33"/>
      <c r="U1717" s="33"/>
      <c r="V1717" s="33"/>
      <c r="W1717" s="33"/>
      <c r="X1717" s="33"/>
      <c r="Y1717" s="33"/>
      <c r="Z1717" s="33"/>
      <c r="AA1717" s="33"/>
      <c r="AB1717" s="33"/>
    </row>
    <row r="1718" spans="1:28">
      <c r="A1718" s="33"/>
      <c r="B1718" s="33"/>
      <c r="C1718" s="33"/>
      <c r="D1718" s="33"/>
      <c r="E1718" s="33"/>
      <c r="F1718" s="33"/>
      <c r="G1718" s="33"/>
      <c r="O1718" s="33"/>
      <c r="P1718" s="33"/>
      <c r="Q1718" s="33"/>
      <c r="R1718" s="33"/>
      <c r="S1718" s="33"/>
      <c r="T1718" s="33"/>
      <c r="U1718" s="33"/>
      <c r="V1718" s="33"/>
      <c r="W1718" s="33"/>
      <c r="X1718" s="33"/>
      <c r="Y1718" s="33"/>
      <c r="Z1718" s="33"/>
      <c r="AA1718" s="33"/>
      <c r="AB1718" s="33"/>
    </row>
    <row r="1719" spans="1:28">
      <c r="A1719" s="33"/>
      <c r="B1719" s="33"/>
      <c r="C1719" s="33"/>
      <c r="D1719" s="33"/>
      <c r="E1719" s="33"/>
      <c r="F1719" s="33"/>
      <c r="G1719" s="33"/>
      <c r="O1719" s="33"/>
      <c r="P1719" s="33"/>
      <c r="Q1719" s="33"/>
      <c r="R1719" s="33"/>
      <c r="S1719" s="33"/>
      <c r="T1719" s="33"/>
      <c r="U1719" s="33"/>
      <c r="V1719" s="33"/>
      <c r="W1719" s="33"/>
      <c r="X1719" s="33"/>
      <c r="Y1719" s="33"/>
      <c r="Z1719" s="33"/>
      <c r="AA1719" s="33"/>
      <c r="AB1719" s="33"/>
    </row>
    <row r="1720" spans="1:28">
      <c r="A1720" s="33"/>
      <c r="B1720" s="33"/>
      <c r="C1720" s="33"/>
      <c r="D1720" s="33"/>
      <c r="E1720" s="33"/>
      <c r="F1720" s="33"/>
      <c r="G1720" s="33"/>
      <c r="O1720" s="33"/>
      <c r="P1720" s="33"/>
      <c r="Q1720" s="33"/>
      <c r="R1720" s="33"/>
      <c r="S1720" s="33"/>
      <c r="T1720" s="33"/>
      <c r="U1720" s="33"/>
      <c r="V1720" s="33"/>
      <c r="W1720" s="33"/>
      <c r="X1720" s="33"/>
      <c r="Y1720" s="33"/>
      <c r="Z1720" s="33"/>
      <c r="AA1720" s="33"/>
      <c r="AB1720" s="33"/>
    </row>
    <row r="1721" spans="1:28">
      <c r="A1721" s="33"/>
      <c r="B1721" s="33"/>
      <c r="C1721" s="33"/>
      <c r="D1721" s="33"/>
      <c r="E1721" s="33"/>
      <c r="F1721" s="33"/>
      <c r="G1721" s="33"/>
      <c r="O1721" s="33"/>
      <c r="P1721" s="33"/>
      <c r="Q1721" s="33"/>
      <c r="R1721" s="33"/>
      <c r="S1721" s="33"/>
      <c r="T1721" s="33"/>
      <c r="U1721" s="33"/>
      <c r="V1721" s="33"/>
      <c r="W1721" s="33"/>
      <c r="X1721" s="33"/>
      <c r="Y1721" s="33"/>
      <c r="Z1721" s="33"/>
      <c r="AA1721" s="33"/>
      <c r="AB1721" s="33"/>
    </row>
    <row r="1722" spans="1:28">
      <c r="A1722" s="33"/>
      <c r="B1722" s="33"/>
      <c r="C1722" s="33"/>
      <c r="D1722" s="33"/>
      <c r="E1722" s="33"/>
      <c r="F1722" s="33"/>
      <c r="G1722" s="33"/>
      <c r="O1722" s="33"/>
      <c r="P1722" s="33"/>
      <c r="Q1722" s="33"/>
      <c r="R1722" s="33"/>
      <c r="S1722" s="33"/>
      <c r="T1722" s="33"/>
      <c r="U1722" s="33"/>
      <c r="V1722" s="33"/>
      <c r="W1722" s="33"/>
      <c r="X1722" s="33"/>
      <c r="Y1722" s="33"/>
      <c r="Z1722" s="33"/>
      <c r="AA1722" s="33"/>
      <c r="AB1722" s="33"/>
    </row>
    <row r="1723" spans="1:28">
      <c r="A1723" s="33"/>
      <c r="B1723" s="33"/>
      <c r="C1723" s="33"/>
      <c r="D1723" s="33"/>
      <c r="E1723" s="33"/>
      <c r="F1723" s="33"/>
      <c r="G1723" s="33"/>
      <c r="O1723" s="33"/>
      <c r="P1723" s="33"/>
      <c r="Q1723" s="33"/>
      <c r="R1723" s="33"/>
      <c r="S1723" s="33"/>
      <c r="T1723" s="33"/>
      <c r="U1723" s="33"/>
      <c r="V1723" s="33"/>
      <c r="W1723" s="33"/>
      <c r="X1723" s="33"/>
      <c r="Y1723" s="33"/>
      <c r="Z1723" s="33"/>
      <c r="AA1723" s="33"/>
      <c r="AB1723" s="33"/>
    </row>
    <row r="1724" spans="1:28">
      <c r="A1724" s="33"/>
      <c r="B1724" s="33"/>
      <c r="C1724" s="33"/>
      <c r="D1724" s="33"/>
      <c r="E1724" s="33"/>
      <c r="F1724" s="33"/>
      <c r="G1724" s="33"/>
      <c r="O1724" s="33"/>
      <c r="P1724" s="33"/>
      <c r="Q1724" s="33"/>
      <c r="R1724" s="33"/>
      <c r="S1724" s="33"/>
      <c r="T1724" s="33"/>
      <c r="U1724" s="33"/>
      <c r="V1724" s="33"/>
      <c r="W1724" s="33"/>
      <c r="X1724" s="33"/>
      <c r="Y1724" s="33"/>
      <c r="Z1724" s="33"/>
      <c r="AA1724" s="33"/>
      <c r="AB1724" s="33"/>
    </row>
    <row r="1725" spans="1:28">
      <c r="A1725" s="33"/>
      <c r="B1725" s="33"/>
      <c r="C1725" s="33"/>
      <c r="D1725" s="33"/>
      <c r="E1725" s="33"/>
      <c r="F1725" s="33"/>
      <c r="G1725" s="33"/>
      <c r="O1725" s="33"/>
      <c r="P1725" s="33"/>
      <c r="Q1725" s="33"/>
      <c r="R1725" s="33"/>
      <c r="S1725" s="33"/>
      <c r="T1725" s="33"/>
      <c r="U1725" s="33"/>
      <c r="V1725" s="33"/>
      <c r="W1725" s="33"/>
      <c r="X1725" s="33"/>
      <c r="Y1725" s="33"/>
      <c r="Z1725" s="33"/>
      <c r="AA1725" s="33"/>
      <c r="AB1725" s="33"/>
    </row>
    <row r="1726" spans="1:28">
      <c r="A1726" s="33"/>
      <c r="B1726" s="33"/>
      <c r="C1726" s="33"/>
      <c r="D1726" s="33"/>
      <c r="E1726" s="33"/>
      <c r="F1726" s="33"/>
      <c r="G1726" s="33"/>
      <c r="O1726" s="33"/>
      <c r="P1726" s="33"/>
      <c r="Q1726" s="33"/>
      <c r="R1726" s="33"/>
      <c r="S1726" s="33"/>
      <c r="T1726" s="33"/>
      <c r="U1726" s="33"/>
      <c r="V1726" s="33"/>
      <c r="W1726" s="33"/>
      <c r="X1726" s="33"/>
      <c r="Y1726" s="33"/>
      <c r="Z1726" s="33"/>
      <c r="AA1726" s="33"/>
      <c r="AB1726" s="33"/>
    </row>
    <row r="1727" spans="1:28">
      <c r="A1727" s="33"/>
      <c r="B1727" s="33"/>
      <c r="C1727" s="33"/>
      <c r="D1727" s="33"/>
      <c r="E1727" s="33"/>
      <c r="F1727" s="33"/>
      <c r="G1727" s="33"/>
      <c r="O1727" s="33"/>
      <c r="P1727" s="33"/>
      <c r="Q1727" s="33"/>
      <c r="R1727" s="33"/>
      <c r="S1727" s="33"/>
      <c r="T1727" s="33"/>
      <c r="U1727" s="33"/>
      <c r="V1727" s="33"/>
      <c r="W1727" s="33"/>
      <c r="X1727" s="33"/>
      <c r="Y1727" s="33"/>
      <c r="Z1727" s="33"/>
      <c r="AA1727" s="33"/>
      <c r="AB1727" s="33"/>
    </row>
    <row r="1728" spans="1:28">
      <c r="A1728" s="33"/>
      <c r="B1728" s="33"/>
      <c r="C1728" s="33"/>
      <c r="D1728" s="33"/>
      <c r="E1728" s="33"/>
      <c r="F1728" s="33"/>
      <c r="G1728" s="33"/>
      <c r="O1728" s="33"/>
      <c r="P1728" s="33"/>
      <c r="Q1728" s="33"/>
      <c r="R1728" s="33"/>
      <c r="S1728" s="33"/>
      <c r="T1728" s="33"/>
      <c r="U1728" s="33"/>
      <c r="V1728" s="33"/>
      <c r="W1728" s="33"/>
      <c r="X1728" s="33"/>
      <c r="Y1728" s="33"/>
      <c r="Z1728" s="33"/>
      <c r="AA1728" s="33"/>
      <c r="AB1728" s="33"/>
    </row>
    <row r="1729" spans="1:28">
      <c r="A1729" s="33"/>
      <c r="B1729" s="33"/>
      <c r="C1729" s="33"/>
      <c r="D1729" s="33"/>
      <c r="E1729" s="33"/>
      <c r="F1729" s="33"/>
      <c r="G1729" s="33"/>
      <c r="O1729" s="33"/>
      <c r="P1729" s="33"/>
      <c r="Q1729" s="33"/>
      <c r="R1729" s="33"/>
      <c r="S1729" s="33"/>
      <c r="T1729" s="33"/>
      <c r="U1729" s="33"/>
      <c r="V1729" s="33"/>
      <c r="W1729" s="33"/>
      <c r="X1729" s="33"/>
      <c r="Y1729" s="33"/>
      <c r="Z1729" s="33"/>
      <c r="AA1729" s="33"/>
      <c r="AB1729" s="33"/>
    </row>
    <row r="1730" spans="1:28">
      <c r="A1730" s="33"/>
      <c r="B1730" s="33"/>
      <c r="C1730" s="33"/>
      <c r="D1730" s="33"/>
      <c r="E1730" s="33"/>
      <c r="F1730" s="33"/>
      <c r="G1730" s="33"/>
      <c r="O1730" s="33"/>
      <c r="P1730" s="33"/>
      <c r="Q1730" s="33"/>
      <c r="R1730" s="33"/>
      <c r="S1730" s="33"/>
      <c r="T1730" s="33"/>
      <c r="U1730" s="33"/>
      <c r="V1730" s="33"/>
      <c r="W1730" s="33"/>
      <c r="X1730" s="33"/>
      <c r="Y1730" s="33"/>
      <c r="Z1730" s="33"/>
      <c r="AA1730" s="33"/>
      <c r="AB1730" s="33"/>
    </row>
    <row r="1731" spans="1:28">
      <c r="A1731" s="33"/>
      <c r="B1731" s="33"/>
      <c r="C1731" s="33"/>
      <c r="D1731" s="33"/>
      <c r="E1731" s="33"/>
      <c r="F1731" s="33"/>
      <c r="G1731" s="33"/>
      <c r="O1731" s="33"/>
      <c r="P1731" s="33"/>
      <c r="Q1731" s="33"/>
      <c r="R1731" s="33"/>
      <c r="S1731" s="33"/>
      <c r="T1731" s="33"/>
      <c r="U1731" s="33"/>
      <c r="V1731" s="33"/>
      <c r="W1731" s="33"/>
      <c r="X1731" s="33"/>
      <c r="Y1731" s="33"/>
      <c r="Z1731" s="33"/>
      <c r="AA1731" s="33"/>
      <c r="AB1731" s="33"/>
    </row>
    <row r="1732" spans="1:28">
      <c r="A1732" s="33"/>
      <c r="B1732" s="33"/>
      <c r="C1732" s="33"/>
      <c r="D1732" s="33"/>
      <c r="E1732" s="33"/>
      <c r="F1732" s="33"/>
      <c r="G1732" s="33"/>
      <c r="O1732" s="33"/>
      <c r="P1732" s="33"/>
      <c r="Q1732" s="33"/>
      <c r="R1732" s="33"/>
      <c r="S1732" s="33"/>
      <c r="T1732" s="33"/>
      <c r="U1732" s="33"/>
      <c r="V1732" s="33"/>
      <c r="W1732" s="33"/>
      <c r="X1732" s="33"/>
      <c r="Y1732" s="33"/>
      <c r="Z1732" s="33"/>
      <c r="AA1732" s="33"/>
      <c r="AB1732" s="33"/>
    </row>
    <row r="1733" spans="1:28">
      <c r="A1733" s="33"/>
      <c r="B1733" s="33"/>
      <c r="C1733" s="33"/>
      <c r="D1733" s="33"/>
      <c r="E1733" s="33"/>
      <c r="F1733" s="33"/>
      <c r="G1733" s="33"/>
      <c r="O1733" s="33"/>
      <c r="P1733" s="33"/>
      <c r="Q1733" s="33"/>
      <c r="R1733" s="33"/>
      <c r="S1733" s="33"/>
      <c r="T1733" s="33"/>
      <c r="U1733" s="33"/>
      <c r="V1733" s="33"/>
      <c r="W1733" s="33"/>
      <c r="X1733" s="33"/>
      <c r="Y1733" s="33"/>
      <c r="Z1733" s="33"/>
      <c r="AA1733" s="33"/>
      <c r="AB1733" s="33"/>
    </row>
    <row r="1734" spans="1:28">
      <c r="A1734" s="33"/>
      <c r="B1734" s="33"/>
      <c r="C1734" s="33"/>
      <c r="D1734" s="33"/>
      <c r="E1734" s="33"/>
      <c r="F1734" s="33"/>
      <c r="G1734" s="33"/>
      <c r="O1734" s="33"/>
      <c r="P1734" s="33"/>
      <c r="Q1734" s="33"/>
      <c r="R1734" s="33"/>
      <c r="S1734" s="33"/>
      <c r="T1734" s="33"/>
      <c r="U1734" s="33"/>
      <c r="V1734" s="33"/>
      <c r="W1734" s="33"/>
      <c r="X1734" s="33"/>
      <c r="Y1734" s="33"/>
      <c r="Z1734" s="33"/>
      <c r="AA1734" s="33"/>
      <c r="AB1734" s="33"/>
    </row>
    <row r="1735" spans="1:28">
      <c r="A1735" s="33"/>
      <c r="B1735" s="33"/>
      <c r="C1735" s="33"/>
      <c r="D1735" s="33"/>
      <c r="E1735" s="33"/>
      <c r="F1735" s="33"/>
      <c r="G1735" s="33"/>
      <c r="O1735" s="33"/>
      <c r="P1735" s="33"/>
      <c r="Q1735" s="33"/>
      <c r="R1735" s="33"/>
      <c r="S1735" s="33"/>
      <c r="T1735" s="33"/>
      <c r="U1735" s="33"/>
      <c r="V1735" s="33"/>
      <c r="W1735" s="33"/>
      <c r="X1735" s="33"/>
      <c r="Y1735" s="33"/>
      <c r="Z1735" s="33"/>
      <c r="AA1735" s="33"/>
      <c r="AB1735" s="33"/>
    </row>
    <row r="1736" spans="1:28">
      <c r="A1736" s="33"/>
      <c r="B1736" s="33"/>
      <c r="C1736" s="33"/>
      <c r="D1736" s="33"/>
      <c r="E1736" s="33"/>
      <c r="F1736" s="33"/>
      <c r="G1736" s="33"/>
      <c r="O1736" s="33"/>
      <c r="P1736" s="33"/>
      <c r="Q1736" s="33"/>
      <c r="R1736" s="33"/>
      <c r="S1736" s="33"/>
      <c r="T1736" s="33"/>
      <c r="U1736" s="33"/>
      <c r="V1736" s="33"/>
      <c r="W1736" s="33"/>
      <c r="X1736" s="33"/>
      <c r="Y1736" s="33"/>
      <c r="Z1736" s="33"/>
      <c r="AA1736" s="33"/>
      <c r="AB1736" s="33"/>
    </row>
    <row r="1737" spans="1:28">
      <c r="A1737" s="33"/>
      <c r="B1737" s="33"/>
      <c r="C1737" s="33"/>
      <c r="D1737" s="33"/>
      <c r="E1737" s="33"/>
      <c r="F1737" s="33"/>
      <c r="G1737" s="33"/>
      <c r="O1737" s="33"/>
      <c r="P1737" s="33"/>
      <c r="Q1737" s="33"/>
      <c r="R1737" s="33"/>
      <c r="S1737" s="33"/>
      <c r="T1737" s="33"/>
      <c r="U1737" s="33"/>
      <c r="V1737" s="33"/>
      <c r="W1737" s="33"/>
      <c r="X1737" s="33"/>
      <c r="Y1737" s="33"/>
      <c r="Z1737" s="33"/>
      <c r="AA1737" s="33"/>
      <c r="AB1737" s="33"/>
    </row>
    <row r="1738" spans="1:28">
      <c r="A1738" s="33"/>
      <c r="B1738" s="33"/>
      <c r="C1738" s="33"/>
      <c r="D1738" s="33"/>
      <c r="E1738" s="33"/>
      <c r="F1738" s="33"/>
      <c r="G1738" s="33"/>
      <c r="O1738" s="33"/>
      <c r="P1738" s="33"/>
      <c r="Q1738" s="33"/>
      <c r="R1738" s="33"/>
      <c r="S1738" s="33"/>
      <c r="T1738" s="33"/>
      <c r="U1738" s="33"/>
      <c r="V1738" s="33"/>
      <c r="W1738" s="33"/>
      <c r="X1738" s="33"/>
      <c r="Y1738" s="33"/>
      <c r="Z1738" s="33"/>
      <c r="AA1738" s="33"/>
      <c r="AB1738" s="33"/>
    </row>
    <row r="1739" spans="1:28">
      <c r="A1739" s="33"/>
      <c r="B1739" s="33"/>
      <c r="C1739" s="33"/>
      <c r="D1739" s="33"/>
      <c r="E1739" s="33"/>
      <c r="F1739" s="33"/>
      <c r="G1739" s="33"/>
      <c r="O1739" s="33"/>
      <c r="P1739" s="33"/>
      <c r="Q1739" s="33"/>
      <c r="R1739" s="33"/>
      <c r="S1739" s="33"/>
      <c r="T1739" s="33"/>
      <c r="U1739" s="33"/>
      <c r="V1739" s="33"/>
      <c r="W1739" s="33"/>
      <c r="X1739" s="33"/>
      <c r="Y1739" s="33"/>
      <c r="Z1739" s="33"/>
      <c r="AA1739" s="33"/>
      <c r="AB1739" s="33"/>
    </row>
    <row r="1740" spans="1:28">
      <c r="A1740" s="33"/>
      <c r="B1740" s="33"/>
      <c r="C1740" s="33"/>
      <c r="D1740" s="33"/>
      <c r="E1740" s="33"/>
      <c r="F1740" s="33"/>
      <c r="G1740" s="33"/>
      <c r="O1740" s="33"/>
      <c r="P1740" s="33"/>
      <c r="Q1740" s="33"/>
      <c r="R1740" s="33"/>
      <c r="S1740" s="33"/>
      <c r="T1740" s="33"/>
      <c r="U1740" s="33"/>
      <c r="V1740" s="33"/>
      <c r="W1740" s="33"/>
      <c r="X1740" s="33"/>
      <c r="Y1740" s="33"/>
      <c r="Z1740" s="33"/>
      <c r="AA1740" s="33"/>
      <c r="AB1740" s="33"/>
    </row>
    <row r="1741" spans="1:28">
      <c r="A1741" s="33"/>
      <c r="B1741" s="33"/>
      <c r="C1741" s="33"/>
      <c r="D1741" s="33"/>
      <c r="E1741" s="33"/>
      <c r="F1741" s="33"/>
      <c r="G1741" s="33"/>
      <c r="O1741" s="33"/>
      <c r="P1741" s="33"/>
      <c r="Q1741" s="33"/>
      <c r="R1741" s="33"/>
      <c r="S1741" s="33"/>
      <c r="T1741" s="33"/>
      <c r="U1741" s="33"/>
      <c r="V1741" s="33"/>
      <c r="W1741" s="33"/>
      <c r="X1741" s="33"/>
      <c r="Y1741" s="33"/>
      <c r="Z1741" s="33"/>
      <c r="AA1741" s="33"/>
      <c r="AB1741" s="33"/>
    </row>
    <row r="1742" spans="1:28">
      <c r="A1742" s="33"/>
      <c r="B1742" s="33"/>
      <c r="C1742" s="33"/>
      <c r="D1742" s="33"/>
      <c r="E1742" s="33"/>
      <c r="F1742" s="33"/>
      <c r="G1742" s="33"/>
      <c r="O1742" s="33"/>
      <c r="P1742" s="33"/>
      <c r="Q1742" s="33"/>
      <c r="R1742" s="33"/>
      <c r="S1742" s="33"/>
      <c r="T1742" s="33"/>
      <c r="U1742" s="33"/>
      <c r="V1742" s="33"/>
      <c r="W1742" s="33"/>
      <c r="X1742" s="33"/>
      <c r="Y1742" s="33"/>
      <c r="Z1742" s="33"/>
      <c r="AA1742" s="33"/>
      <c r="AB1742" s="33"/>
    </row>
    <row r="1743" spans="1:28">
      <c r="A1743" s="33"/>
      <c r="B1743" s="33"/>
      <c r="C1743" s="33"/>
      <c r="D1743" s="33"/>
      <c r="E1743" s="33"/>
      <c r="F1743" s="33"/>
      <c r="G1743" s="33"/>
      <c r="O1743" s="33"/>
      <c r="P1743" s="33"/>
      <c r="Q1743" s="33"/>
      <c r="R1743" s="33"/>
      <c r="S1743" s="33"/>
      <c r="T1743" s="33"/>
      <c r="U1743" s="33"/>
      <c r="V1743" s="33"/>
      <c r="W1743" s="33"/>
      <c r="X1743" s="33"/>
      <c r="Y1743" s="33"/>
      <c r="Z1743" s="33"/>
      <c r="AA1743" s="33"/>
      <c r="AB1743" s="33"/>
    </row>
    <row r="1744" spans="1:28">
      <c r="A1744" s="33"/>
      <c r="B1744" s="33"/>
      <c r="C1744" s="33"/>
      <c r="D1744" s="33"/>
      <c r="E1744" s="33"/>
      <c r="F1744" s="33"/>
      <c r="G1744" s="33"/>
      <c r="O1744" s="33"/>
      <c r="P1744" s="33"/>
      <c r="Q1744" s="33"/>
      <c r="R1744" s="33"/>
      <c r="S1744" s="33"/>
      <c r="T1744" s="33"/>
      <c r="U1744" s="33"/>
      <c r="V1744" s="33"/>
      <c r="W1744" s="33"/>
      <c r="X1744" s="33"/>
      <c r="Y1744" s="33"/>
      <c r="Z1744" s="33"/>
      <c r="AA1744" s="33"/>
      <c r="AB1744" s="33"/>
    </row>
    <row r="1745" spans="1:28">
      <c r="A1745" s="33"/>
      <c r="B1745" s="33"/>
      <c r="C1745" s="33"/>
      <c r="D1745" s="33"/>
      <c r="E1745" s="33"/>
      <c r="F1745" s="33"/>
      <c r="G1745" s="33"/>
      <c r="O1745" s="33"/>
      <c r="P1745" s="33"/>
      <c r="Q1745" s="33"/>
      <c r="R1745" s="33"/>
      <c r="S1745" s="33"/>
      <c r="T1745" s="33"/>
      <c r="U1745" s="33"/>
      <c r="V1745" s="33"/>
      <c r="W1745" s="33"/>
      <c r="X1745" s="33"/>
      <c r="Y1745" s="33"/>
      <c r="Z1745" s="33"/>
      <c r="AA1745" s="33"/>
      <c r="AB1745" s="33"/>
    </row>
    <row r="1746" spans="1:28">
      <c r="A1746" s="33"/>
      <c r="B1746" s="33"/>
      <c r="C1746" s="33"/>
      <c r="D1746" s="33"/>
      <c r="E1746" s="33"/>
      <c r="F1746" s="33"/>
      <c r="G1746" s="33"/>
      <c r="O1746" s="33"/>
      <c r="P1746" s="33"/>
      <c r="Q1746" s="33"/>
      <c r="R1746" s="33"/>
      <c r="S1746" s="33"/>
      <c r="T1746" s="33"/>
      <c r="U1746" s="33"/>
      <c r="V1746" s="33"/>
      <c r="W1746" s="33"/>
      <c r="X1746" s="33"/>
      <c r="Y1746" s="33"/>
      <c r="Z1746" s="33"/>
      <c r="AA1746" s="33"/>
      <c r="AB1746" s="33"/>
    </row>
    <row r="1747" spans="1:28">
      <c r="A1747" s="33"/>
      <c r="B1747" s="33"/>
      <c r="C1747" s="33"/>
      <c r="D1747" s="33"/>
      <c r="E1747" s="33"/>
      <c r="F1747" s="33"/>
      <c r="G1747" s="33"/>
      <c r="O1747" s="33"/>
      <c r="P1747" s="33"/>
      <c r="Q1747" s="33"/>
      <c r="R1747" s="33"/>
      <c r="S1747" s="33"/>
      <c r="T1747" s="33"/>
      <c r="U1747" s="33"/>
      <c r="V1747" s="33"/>
      <c r="W1747" s="33"/>
      <c r="X1747" s="33"/>
      <c r="Y1747" s="33"/>
      <c r="Z1747" s="33"/>
      <c r="AA1747" s="33"/>
      <c r="AB1747" s="33"/>
    </row>
    <row r="1748" spans="1:28">
      <c r="A1748" s="33"/>
      <c r="B1748" s="33"/>
      <c r="C1748" s="33"/>
      <c r="D1748" s="33"/>
      <c r="E1748" s="33"/>
      <c r="F1748" s="33"/>
      <c r="G1748" s="33"/>
      <c r="O1748" s="33"/>
      <c r="P1748" s="33"/>
      <c r="Q1748" s="33"/>
      <c r="R1748" s="33"/>
      <c r="S1748" s="33"/>
      <c r="T1748" s="33"/>
      <c r="U1748" s="33"/>
      <c r="V1748" s="33"/>
      <c r="W1748" s="33"/>
      <c r="X1748" s="33"/>
      <c r="Y1748" s="33"/>
      <c r="Z1748" s="33"/>
      <c r="AA1748" s="33"/>
      <c r="AB1748" s="33"/>
    </row>
    <row r="1749" spans="1:28">
      <c r="A1749" s="33"/>
      <c r="B1749" s="33"/>
      <c r="C1749" s="33"/>
      <c r="D1749" s="33"/>
      <c r="E1749" s="33"/>
      <c r="F1749" s="33"/>
      <c r="G1749" s="33"/>
      <c r="O1749" s="33"/>
      <c r="P1749" s="33"/>
      <c r="Q1749" s="33"/>
      <c r="R1749" s="33"/>
      <c r="S1749" s="33"/>
      <c r="T1749" s="33"/>
      <c r="U1749" s="33"/>
      <c r="V1749" s="33"/>
      <c r="W1749" s="33"/>
      <c r="X1749" s="33"/>
      <c r="Y1749" s="33"/>
      <c r="Z1749" s="33"/>
      <c r="AA1749" s="33"/>
      <c r="AB1749" s="33"/>
    </row>
    <row r="1750" spans="1:28">
      <c r="A1750" s="33"/>
      <c r="B1750" s="33"/>
      <c r="C1750" s="33"/>
      <c r="D1750" s="33"/>
      <c r="E1750" s="33"/>
      <c r="F1750" s="33"/>
      <c r="G1750" s="33"/>
      <c r="O1750" s="33"/>
      <c r="P1750" s="33"/>
      <c r="Q1750" s="33"/>
      <c r="R1750" s="33"/>
      <c r="S1750" s="33"/>
      <c r="T1750" s="33"/>
      <c r="U1750" s="33"/>
      <c r="V1750" s="33"/>
      <c r="W1750" s="33"/>
      <c r="X1750" s="33"/>
      <c r="Y1750" s="33"/>
      <c r="Z1750" s="33"/>
      <c r="AA1750" s="33"/>
      <c r="AB1750" s="33"/>
    </row>
    <row r="1751" spans="1:28">
      <c r="A1751" s="33"/>
      <c r="B1751" s="33"/>
      <c r="C1751" s="33"/>
      <c r="D1751" s="33"/>
      <c r="E1751" s="33"/>
      <c r="F1751" s="33"/>
      <c r="G1751" s="33"/>
      <c r="O1751" s="33"/>
      <c r="P1751" s="33"/>
      <c r="Q1751" s="33"/>
      <c r="R1751" s="33"/>
      <c r="S1751" s="33"/>
      <c r="T1751" s="33"/>
      <c r="U1751" s="33"/>
      <c r="V1751" s="33"/>
      <c r="W1751" s="33"/>
      <c r="X1751" s="33"/>
      <c r="Y1751" s="33"/>
      <c r="Z1751" s="33"/>
      <c r="AA1751" s="33"/>
      <c r="AB1751" s="33"/>
    </row>
    <row r="1752" spans="1:28">
      <c r="A1752" s="33"/>
      <c r="B1752" s="33"/>
      <c r="C1752" s="33"/>
      <c r="D1752" s="33"/>
      <c r="E1752" s="33"/>
      <c r="F1752" s="33"/>
      <c r="G1752" s="33"/>
      <c r="O1752" s="33"/>
      <c r="P1752" s="33"/>
      <c r="Q1752" s="33"/>
      <c r="R1752" s="33"/>
      <c r="S1752" s="33"/>
      <c r="T1752" s="33"/>
      <c r="U1752" s="33"/>
      <c r="V1752" s="33"/>
      <c r="W1752" s="33"/>
      <c r="X1752" s="33"/>
      <c r="Y1752" s="33"/>
      <c r="Z1752" s="33"/>
      <c r="AA1752" s="33"/>
      <c r="AB1752" s="33"/>
    </row>
    <row r="1753" spans="1:28">
      <c r="A1753" s="33"/>
      <c r="B1753" s="33"/>
      <c r="C1753" s="33"/>
      <c r="D1753" s="33"/>
      <c r="E1753" s="33"/>
      <c r="F1753" s="33"/>
      <c r="G1753" s="33"/>
      <c r="O1753" s="33"/>
      <c r="P1753" s="33"/>
      <c r="Q1753" s="33"/>
      <c r="R1753" s="33"/>
      <c r="S1753" s="33"/>
      <c r="T1753" s="33"/>
      <c r="U1753" s="33"/>
      <c r="V1753" s="33"/>
      <c r="W1753" s="33"/>
      <c r="X1753" s="33"/>
      <c r="Y1753" s="33"/>
      <c r="Z1753" s="33"/>
      <c r="AA1753" s="33"/>
      <c r="AB1753" s="33"/>
    </row>
    <row r="1754" spans="1:28">
      <c r="A1754" s="33"/>
      <c r="B1754" s="33"/>
      <c r="C1754" s="33"/>
      <c r="D1754" s="33"/>
      <c r="E1754" s="33"/>
      <c r="F1754" s="33"/>
      <c r="G1754" s="33"/>
      <c r="O1754" s="33"/>
      <c r="P1754" s="33"/>
      <c r="Q1754" s="33"/>
      <c r="R1754" s="33"/>
      <c r="S1754" s="33"/>
      <c r="T1754" s="33"/>
      <c r="U1754" s="33"/>
      <c r="V1754" s="33"/>
      <c r="W1754" s="33"/>
      <c r="X1754" s="33"/>
      <c r="Y1754" s="33"/>
      <c r="Z1754" s="33"/>
      <c r="AA1754" s="33"/>
      <c r="AB1754" s="33"/>
    </row>
    <row r="1755" spans="1:28">
      <c r="A1755" s="33"/>
      <c r="B1755" s="33"/>
      <c r="C1755" s="33"/>
      <c r="D1755" s="33"/>
      <c r="E1755" s="33"/>
      <c r="F1755" s="33"/>
      <c r="G1755" s="33"/>
      <c r="O1755" s="33"/>
      <c r="P1755" s="33"/>
      <c r="Q1755" s="33"/>
      <c r="R1755" s="33"/>
      <c r="S1755" s="33"/>
      <c r="T1755" s="33"/>
      <c r="U1755" s="33"/>
      <c r="V1755" s="33"/>
      <c r="W1755" s="33"/>
      <c r="X1755" s="33"/>
      <c r="Y1755" s="33"/>
      <c r="Z1755" s="33"/>
      <c r="AA1755" s="33"/>
      <c r="AB1755" s="33"/>
    </row>
    <row r="1756" spans="1:28">
      <c r="A1756" s="33"/>
      <c r="B1756" s="33"/>
      <c r="C1756" s="33"/>
      <c r="D1756" s="33"/>
      <c r="E1756" s="33"/>
      <c r="F1756" s="33"/>
      <c r="G1756" s="33"/>
      <c r="O1756" s="33"/>
      <c r="P1756" s="33"/>
      <c r="Q1756" s="33"/>
      <c r="R1756" s="33"/>
      <c r="S1756" s="33"/>
      <c r="T1756" s="33"/>
      <c r="U1756" s="33"/>
      <c r="V1756" s="33"/>
      <c r="W1756" s="33"/>
      <c r="X1756" s="33"/>
      <c r="Y1756" s="33"/>
      <c r="Z1756" s="33"/>
      <c r="AA1756" s="33"/>
      <c r="AB1756" s="33"/>
    </row>
    <row r="1757" spans="1:28">
      <c r="A1757" s="33"/>
      <c r="B1757" s="33"/>
      <c r="C1757" s="33"/>
      <c r="D1757" s="33"/>
      <c r="E1757" s="33"/>
      <c r="F1757" s="33"/>
      <c r="G1757" s="33"/>
      <c r="O1757" s="33"/>
      <c r="P1757" s="33"/>
      <c r="Q1757" s="33"/>
      <c r="R1757" s="33"/>
      <c r="S1757" s="33"/>
      <c r="T1757" s="33"/>
      <c r="U1757" s="33"/>
      <c r="V1757" s="33"/>
      <c r="W1757" s="33"/>
      <c r="X1757" s="33"/>
      <c r="Y1757" s="33"/>
      <c r="Z1757" s="33"/>
      <c r="AA1757" s="33"/>
      <c r="AB1757" s="33"/>
    </row>
    <row r="1758" spans="1:28">
      <c r="A1758" s="33"/>
      <c r="B1758" s="33"/>
      <c r="C1758" s="33"/>
      <c r="D1758" s="33"/>
      <c r="E1758" s="33"/>
      <c r="F1758" s="33"/>
      <c r="G1758" s="33"/>
      <c r="O1758" s="33"/>
      <c r="P1758" s="33"/>
      <c r="Q1758" s="33"/>
      <c r="R1758" s="33"/>
      <c r="S1758" s="33"/>
      <c r="T1758" s="33"/>
      <c r="U1758" s="33"/>
      <c r="V1758" s="33"/>
      <c r="W1758" s="33"/>
      <c r="X1758" s="33"/>
      <c r="Y1758" s="33"/>
      <c r="Z1758" s="33"/>
      <c r="AA1758" s="33"/>
      <c r="AB1758" s="33"/>
    </row>
    <row r="1759" spans="1:28">
      <c r="A1759" s="33"/>
      <c r="B1759" s="33"/>
      <c r="C1759" s="33"/>
      <c r="D1759" s="33"/>
      <c r="E1759" s="33"/>
      <c r="F1759" s="33"/>
      <c r="G1759" s="33"/>
      <c r="O1759" s="33"/>
      <c r="P1759" s="33"/>
      <c r="Q1759" s="33"/>
      <c r="R1759" s="33"/>
      <c r="S1759" s="33"/>
      <c r="T1759" s="33"/>
      <c r="U1759" s="33"/>
      <c r="V1759" s="33"/>
      <c r="W1759" s="33"/>
      <c r="X1759" s="33"/>
      <c r="Y1759" s="33"/>
      <c r="Z1759" s="33"/>
      <c r="AA1759" s="33"/>
      <c r="AB1759" s="33"/>
    </row>
    <row r="1760" spans="1:28">
      <c r="A1760" s="33"/>
      <c r="B1760" s="33"/>
      <c r="C1760" s="33"/>
      <c r="D1760" s="33"/>
      <c r="E1760" s="33"/>
      <c r="F1760" s="33"/>
      <c r="G1760" s="33"/>
      <c r="O1760" s="33"/>
      <c r="P1760" s="33"/>
      <c r="Q1760" s="33"/>
      <c r="R1760" s="33"/>
      <c r="S1760" s="33"/>
      <c r="T1760" s="33"/>
      <c r="U1760" s="33"/>
      <c r="V1760" s="33"/>
      <c r="W1760" s="33"/>
      <c r="X1760" s="33"/>
      <c r="Y1760" s="33"/>
      <c r="Z1760" s="33"/>
      <c r="AA1760" s="33"/>
      <c r="AB1760" s="33"/>
    </row>
    <row r="1761" spans="1:28">
      <c r="A1761" s="33"/>
      <c r="B1761" s="33"/>
      <c r="C1761" s="33"/>
      <c r="D1761" s="33"/>
      <c r="E1761" s="33"/>
      <c r="F1761" s="33"/>
      <c r="G1761" s="33"/>
      <c r="O1761" s="33"/>
      <c r="P1761" s="33"/>
      <c r="Q1761" s="33"/>
      <c r="R1761" s="33"/>
      <c r="S1761" s="33"/>
      <c r="T1761" s="33"/>
      <c r="U1761" s="33"/>
      <c r="V1761" s="33"/>
      <c r="W1761" s="33"/>
      <c r="X1761" s="33"/>
      <c r="Y1761" s="33"/>
      <c r="Z1761" s="33"/>
      <c r="AA1761" s="33"/>
      <c r="AB1761" s="33"/>
    </row>
    <row r="1762" spans="1:28">
      <c r="A1762" s="33"/>
      <c r="B1762" s="33"/>
      <c r="C1762" s="33"/>
      <c r="D1762" s="33"/>
      <c r="E1762" s="33"/>
      <c r="F1762" s="33"/>
      <c r="G1762" s="33"/>
      <c r="O1762" s="33"/>
      <c r="P1762" s="33"/>
      <c r="Q1762" s="33"/>
      <c r="R1762" s="33"/>
      <c r="S1762" s="33"/>
      <c r="T1762" s="33"/>
      <c r="U1762" s="33"/>
      <c r="V1762" s="33"/>
      <c r="W1762" s="33"/>
      <c r="X1762" s="33"/>
      <c r="Y1762" s="33"/>
      <c r="Z1762" s="33"/>
      <c r="AA1762" s="33"/>
      <c r="AB1762" s="33"/>
    </row>
    <row r="1763" spans="1:28">
      <c r="A1763" s="33"/>
      <c r="B1763" s="33"/>
      <c r="C1763" s="33"/>
      <c r="D1763" s="33"/>
      <c r="E1763" s="33"/>
      <c r="F1763" s="33"/>
      <c r="G1763" s="33"/>
      <c r="O1763" s="33"/>
      <c r="P1763" s="33"/>
      <c r="Q1763" s="33"/>
      <c r="R1763" s="33"/>
      <c r="S1763" s="33"/>
      <c r="T1763" s="33"/>
      <c r="U1763" s="33"/>
      <c r="V1763" s="33"/>
      <c r="W1763" s="33"/>
      <c r="X1763" s="33"/>
      <c r="Y1763" s="33"/>
      <c r="Z1763" s="33"/>
      <c r="AA1763" s="33"/>
      <c r="AB1763" s="33"/>
    </row>
    <row r="1764" spans="1:28">
      <c r="A1764" s="33"/>
      <c r="B1764" s="33"/>
      <c r="C1764" s="33"/>
      <c r="D1764" s="33"/>
      <c r="E1764" s="33"/>
      <c r="F1764" s="33"/>
      <c r="G1764" s="33"/>
      <c r="O1764" s="33"/>
      <c r="P1764" s="33"/>
      <c r="Q1764" s="33"/>
      <c r="R1764" s="33"/>
      <c r="S1764" s="33"/>
      <c r="T1764" s="33"/>
      <c r="U1764" s="33"/>
      <c r="V1764" s="33"/>
      <c r="W1764" s="33"/>
      <c r="X1764" s="33"/>
      <c r="Y1764" s="33"/>
      <c r="Z1764" s="33"/>
      <c r="AA1764" s="33"/>
      <c r="AB1764" s="33"/>
    </row>
    <row r="1765" spans="1:28">
      <c r="A1765" s="33"/>
      <c r="B1765" s="33"/>
      <c r="C1765" s="33"/>
      <c r="D1765" s="33"/>
      <c r="E1765" s="33"/>
      <c r="F1765" s="33"/>
      <c r="G1765" s="33"/>
      <c r="O1765" s="33"/>
      <c r="P1765" s="33"/>
      <c r="Q1765" s="33"/>
      <c r="R1765" s="33"/>
      <c r="S1765" s="33"/>
      <c r="T1765" s="33"/>
      <c r="U1765" s="33"/>
      <c r="V1765" s="33"/>
      <c r="W1765" s="33"/>
      <c r="X1765" s="33"/>
      <c r="Y1765" s="33"/>
      <c r="Z1765" s="33"/>
      <c r="AA1765" s="33"/>
      <c r="AB1765" s="33"/>
    </row>
    <row r="1766" spans="1:28">
      <c r="A1766" s="33"/>
      <c r="B1766" s="33"/>
      <c r="C1766" s="33"/>
      <c r="D1766" s="33"/>
      <c r="E1766" s="33"/>
      <c r="F1766" s="33"/>
      <c r="G1766" s="33"/>
      <c r="O1766" s="33"/>
      <c r="P1766" s="33"/>
      <c r="Q1766" s="33"/>
      <c r="R1766" s="33"/>
      <c r="S1766" s="33"/>
      <c r="T1766" s="33"/>
      <c r="U1766" s="33"/>
      <c r="V1766" s="33"/>
      <c r="W1766" s="33"/>
      <c r="X1766" s="33"/>
      <c r="Y1766" s="33"/>
      <c r="Z1766" s="33"/>
      <c r="AA1766" s="33"/>
      <c r="AB1766" s="33"/>
    </row>
    <row r="1767" spans="1:28">
      <c r="A1767" s="33"/>
      <c r="B1767" s="33"/>
      <c r="C1767" s="33"/>
      <c r="D1767" s="33"/>
      <c r="E1767" s="33"/>
      <c r="F1767" s="33"/>
      <c r="G1767" s="33"/>
      <c r="O1767" s="33"/>
      <c r="P1767" s="33"/>
      <c r="Q1767" s="33"/>
      <c r="R1767" s="33"/>
      <c r="S1767" s="33"/>
      <c r="T1767" s="33"/>
      <c r="U1767" s="33"/>
      <c r="V1767" s="33"/>
      <c r="W1767" s="33"/>
      <c r="X1767" s="33"/>
      <c r="Y1767" s="33"/>
      <c r="Z1767" s="33"/>
      <c r="AA1767" s="33"/>
      <c r="AB1767" s="33"/>
    </row>
    <row r="1768" spans="1:28">
      <c r="A1768" s="33"/>
      <c r="B1768" s="33"/>
      <c r="C1768" s="33"/>
      <c r="D1768" s="33"/>
      <c r="E1768" s="33"/>
      <c r="F1768" s="33"/>
      <c r="G1768" s="33"/>
      <c r="O1768" s="33"/>
      <c r="P1768" s="33"/>
      <c r="Q1768" s="33"/>
      <c r="R1768" s="33"/>
      <c r="S1768" s="33"/>
      <c r="T1768" s="33"/>
      <c r="U1768" s="33"/>
      <c r="V1768" s="33"/>
      <c r="W1768" s="33"/>
      <c r="X1768" s="33"/>
      <c r="Y1768" s="33"/>
      <c r="Z1768" s="33"/>
      <c r="AA1768" s="33"/>
      <c r="AB1768" s="33"/>
    </row>
    <row r="1769" spans="1:28">
      <c r="A1769" s="33"/>
      <c r="B1769" s="33"/>
      <c r="C1769" s="33"/>
      <c r="D1769" s="33"/>
      <c r="E1769" s="33"/>
      <c r="F1769" s="33"/>
      <c r="G1769" s="33"/>
      <c r="O1769" s="33"/>
      <c r="P1769" s="33"/>
      <c r="Q1769" s="33"/>
      <c r="R1769" s="33"/>
      <c r="S1769" s="33"/>
      <c r="T1769" s="33"/>
      <c r="U1769" s="33"/>
      <c r="V1769" s="33"/>
      <c r="W1769" s="33"/>
      <c r="X1769" s="33"/>
      <c r="Y1769" s="33"/>
      <c r="Z1769" s="33"/>
      <c r="AA1769" s="33"/>
      <c r="AB1769" s="33"/>
    </row>
    <row r="1770" spans="1:28">
      <c r="A1770" s="33"/>
      <c r="B1770" s="33"/>
      <c r="C1770" s="33"/>
      <c r="D1770" s="33"/>
      <c r="E1770" s="33"/>
      <c r="F1770" s="33"/>
      <c r="G1770" s="33"/>
      <c r="O1770" s="33"/>
      <c r="P1770" s="33"/>
      <c r="Q1770" s="33"/>
      <c r="R1770" s="33"/>
      <c r="S1770" s="33"/>
      <c r="T1770" s="33"/>
      <c r="U1770" s="33"/>
      <c r="V1770" s="33"/>
      <c r="W1770" s="33"/>
      <c r="X1770" s="33"/>
      <c r="Y1770" s="33"/>
      <c r="Z1770" s="33"/>
      <c r="AA1770" s="33"/>
      <c r="AB1770" s="33"/>
    </row>
    <row r="1771" spans="1:28">
      <c r="A1771" s="33"/>
      <c r="B1771" s="33"/>
      <c r="C1771" s="33"/>
      <c r="D1771" s="33"/>
      <c r="E1771" s="33"/>
      <c r="F1771" s="33"/>
      <c r="G1771" s="33"/>
      <c r="O1771" s="33"/>
      <c r="P1771" s="33"/>
      <c r="Q1771" s="33"/>
      <c r="R1771" s="33"/>
      <c r="S1771" s="33"/>
      <c r="T1771" s="33"/>
      <c r="U1771" s="33"/>
      <c r="V1771" s="33"/>
      <c r="W1771" s="33"/>
      <c r="X1771" s="33"/>
      <c r="Y1771" s="33"/>
      <c r="Z1771" s="33"/>
      <c r="AA1771" s="33"/>
      <c r="AB1771" s="33"/>
    </row>
    <row r="1772" spans="1:28">
      <c r="A1772" s="33"/>
      <c r="B1772" s="33"/>
      <c r="C1772" s="33"/>
      <c r="D1772" s="33"/>
      <c r="E1772" s="33"/>
      <c r="F1772" s="33"/>
      <c r="G1772" s="33"/>
      <c r="O1772" s="33"/>
      <c r="P1772" s="33"/>
      <c r="Q1772" s="33"/>
      <c r="R1772" s="33"/>
      <c r="S1772" s="33"/>
      <c r="T1772" s="33"/>
      <c r="U1772" s="33"/>
      <c r="V1772" s="33"/>
      <c r="W1772" s="33"/>
      <c r="X1772" s="33"/>
      <c r="Y1772" s="33"/>
      <c r="Z1772" s="33"/>
      <c r="AA1772" s="33"/>
      <c r="AB1772" s="33"/>
    </row>
    <row r="1773" spans="1:28">
      <c r="A1773" s="33"/>
      <c r="B1773" s="33"/>
      <c r="C1773" s="33"/>
      <c r="D1773" s="33"/>
      <c r="E1773" s="33"/>
      <c r="F1773" s="33"/>
      <c r="G1773" s="33"/>
      <c r="O1773" s="33"/>
      <c r="P1773" s="33"/>
      <c r="Q1773" s="33"/>
      <c r="R1773" s="33"/>
      <c r="S1773" s="33"/>
      <c r="T1773" s="33"/>
      <c r="U1773" s="33"/>
      <c r="V1773" s="33"/>
      <c r="W1773" s="33"/>
      <c r="X1773" s="33"/>
      <c r="Y1773" s="33"/>
      <c r="Z1773" s="33"/>
      <c r="AA1773" s="33"/>
      <c r="AB1773" s="33"/>
    </row>
    <row r="1774" spans="1:28">
      <c r="A1774" s="33"/>
      <c r="B1774" s="33"/>
      <c r="C1774" s="33"/>
      <c r="D1774" s="33"/>
      <c r="E1774" s="33"/>
      <c r="F1774" s="33"/>
      <c r="G1774" s="33"/>
      <c r="O1774" s="33"/>
      <c r="P1774" s="33"/>
      <c r="Q1774" s="33"/>
      <c r="R1774" s="33"/>
      <c r="S1774" s="33"/>
      <c r="T1774" s="33"/>
      <c r="U1774" s="33"/>
      <c r="V1774" s="33"/>
      <c r="W1774" s="33"/>
      <c r="X1774" s="33"/>
      <c r="Y1774" s="33"/>
      <c r="Z1774" s="33"/>
      <c r="AA1774" s="33"/>
      <c r="AB1774" s="33"/>
    </row>
    <row r="1775" spans="1:28">
      <c r="A1775" s="33"/>
      <c r="B1775" s="33"/>
      <c r="C1775" s="33"/>
      <c r="D1775" s="33"/>
      <c r="E1775" s="33"/>
      <c r="F1775" s="33"/>
      <c r="G1775" s="33"/>
      <c r="O1775" s="33"/>
      <c r="P1775" s="33"/>
      <c r="Q1775" s="33"/>
      <c r="R1775" s="33"/>
      <c r="S1775" s="33"/>
      <c r="T1775" s="33"/>
      <c r="U1775" s="33"/>
      <c r="V1775" s="33"/>
      <c r="W1775" s="33"/>
      <c r="X1775" s="33"/>
      <c r="Y1775" s="33"/>
      <c r="Z1775" s="33"/>
      <c r="AA1775" s="33"/>
      <c r="AB1775" s="33"/>
    </row>
    <row r="1776" spans="1:28">
      <c r="A1776" s="33"/>
      <c r="B1776" s="33"/>
      <c r="C1776" s="33"/>
      <c r="D1776" s="33"/>
      <c r="E1776" s="33"/>
      <c r="F1776" s="33"/>
      <c r="G1776" s="33"/>
      <c r="O1776" s="33"/>
      <c r="P1776" s="33"/>
      <c r="Q1776" s="33"/>
      <c r="R1776" s="33"/>
      <c r="S1776" s="33"/>
      <c r="T1776" s="33"/>
      <c r="U1776" s="33"/>
      <c r="V1776" s="33"/>
      <c r="W1776" s="33"/>
      <c r="X1776" s="33"/>
      <c r="Y1776" s="33"/>
      <c r="Z1776" s="33"/>
      <c r="AA1776" s="33"/>
      <c r="AB1776" s="33"/>
    </row>
    <row r="1777" spans="1:28">
      <c r="A1777" s="33"/>
      <c r="B1777" s="33"/>
      <c r="C1777" s="33"/>
      <c r="D1777" s="33"/>
      <c r="E1777" s="33"/>
      <c r="F1777" s="33"/>
      <c r="G1777" s="33"/>
      <c r="O1777" s="33"/>
      <c r="P1777" s="33"/>
      <c r="Q1777" s="33"/>
      <c r="R1777" s="33"/>
      <c r="S1777" s="33"/>
      <c r="T1777" s="33"/>
      <c r="U1777" s="33"/>
      <c r="V1777" s="33"/>
      <c r="W1777" s="33"/>
      <c r="X1777" s="33"/>
      <c r="Y1777" s="33"/>
      <c r="Z1777" s="33"/>
      <c r="AA1777" s="33"/>
      <c r="AB1777" s="33"/>
    </row>
    <row r="1778" spans="1:28">
      <c r="A1778" s="33"/>
      <c r="B1778" s="33"/>
      <c r="C1778" s="33"/>
      <c r="D1778" s="33"/>
      <c r="E1778" s="33"/>
      <c r="F1778" s="33"/>
      <c r="G1778" s="33"/>
      <c r="O1778" s="33"/>
      <c r="P1778" s="33"/>
      <c r="Q1778" s="33"/>
      <c r="R1778" s="33"/>
      <c r="S1778" s="33"/>
      <c r="T1778" s="33"/>
      <c r="U1778" s="33"/>
      <c r="V1778" s="33"/>
      <c r="W1778" s="33"/>
      <c r="X1778" s="33"/>
      <c r="Y1778" s="33"/>
      <c r="Z1778" s="33"/>
      <c r="AA1778" s="33"/>
      <c r="AB1778" s="33"/>
    </row>
    <row r="1779" spans="1:28">
      <c r="A1779" s="33"/>
      <c r="B1779" s="33"/>
      <c r="C1779" s="33"/>
      <c r="D1779" s="33"/>
      <c r="E1779" s="33"/>
      <c r="F1779" s="33"/>
      <c r="G1779" s="33"/>
      <c r="O1779" s="33"/>
      <c r="P1779" s="33"/>
      <c r="Q1779" s="33"/>
      <c r="R1779" s="33"/>
      <c r="S1779" s="33"/>
      <c r="T1779" s="33"/>
      <c r="U1779" s="33"/>
      <c r="V1779" s="33"/>
      <c r="W1779" s="33"/>
      <c r="X1779" s="33"/>
      <c r="Y1779" s="33"/>
      <c r="Z1779" s="33"/>
      <c r="AA1779" s="33"/>
      <c r="AB1779" s="33"/>
    </row>
    <row r="1780" spans="1:28">
      <c r="A1780" s="33"/>
      <c r="B1780" s="33"/>
      <c r="C1780" s="33"/>
      <c r="D1780" s="33"/>
      <c r="E1780" s="33"/>
      <c r="F1780" s="33"/>
      <c r="G1780" s="33"/>
      <c r="O1780" s="33"/>
      <c r="P1780" s="33"/>
      <c r="Q1780" s="33"/>
      <c r="R1780" s="33"/>
      <c r="S1780" s="33"/>
      <c r="T1780" s="33"/>
      <c r="U1780" s="33"/>
      <c r="V1780" s="33"/>
      <c r="W1780" s="33"/>
      <c r="X1780" s="33"/>
      <c r="Y1780" s="33"/>
      <c r="Z1780" s="33"/>
      <c r="AA1780" s="33"/>
      <c r="AB1780" s="33"/>
    </row>
    <row r="1781" spans="1:28">
      <c r="A1781" s="33"/>
      <c r="B1781" s="33"/>
      <c r="C1781" s="33"/>
      <c r="D1781" s="33"/>
      <c r="E1781" s="33"/>
      <c r="F1781" s="33"/>
      <c r="G1781" s="33"/>
      <c r="O1781" s="33"/>
      <c r="P1781" s="33"/>
      <c r="Q1781" s="33"/>
      <c r="R1781" s="33"/>
      <c r="S1781" s="33"/>
      <c r="T1781" s="33"/>
      <c r="U1781" s="33"/>
      <c r="V1781" s="33"/>
      <c r="W1781" s="33"/>
      <c r="X1781" s="33"/>
      <c r="Y1781" s="33"/>
      <c r="Z1781" s="33"/>
      <c r="AA1781" s="33"/>
      <c r="AB1781" s="33"/>
    </row>
    <row r="1782" spans="1:28">
      <c r="A1782" s="33"/>
      <c r="B1782" s="33"/>
      <c r="C1782" s="33"/>
      <c r="D1782" s="33"/>
      <c r="E1782" s="33"/>
      <c r="F1782" s="33"/>
      <c r="G1782" s="33"/>
      <c r="O1782" s="33"/>
      <c r="P1782" s="33"/>
      <c r="Q1782" s="33"/>
      <c r="R1782" s="33"/>
      <c r="S1782" s="33"/>
      <c r="T1782" s="33"/>
      <c r="U1782" s="33"/>
      <c r="V1782" s="33"/>
      <c r="W1782" s="33"/>
      <c r="X1782" s="33"/>
      <c r="Y1782" s="33"/>
      <c r="Z1782" s="33"/>
      <c r="AA1782" s="33"/>
      <c r="AB1782" s="33"/>
    </row>
    <row r="1783" spans="1:28">
      <c r="A1783" s="33"/>
      <c r="B1783" s="33"/>
      <c r="C1783" s="33"/>
      <c r="D1783" s="33"/>
      <c r="E1783" s="33"/>
      <c r="F1783" s="33"/>
      <c r="G1783" s="33"/>
      <c r="H1783" s="33"/>
      <c r="I1783" s="33"/>
      <c r="J1783" s="33"/>
      <c r="K1783" s="33"/>
      <c r="L1783" s="33"/>
      <c r="M1783" s="33"/>
      <c r="N1783" s="33"/>
      <c r="O1783" s="33"/>
      <c r="P1783" s="33"/>
      <c r="Q1783" s="33"/>
      <c r="R1783" s="33"/>
      <c r="S1783" s="33"/>
      <c r="T1783" s="33"/>
      <c r="U1783" s="33"/>
      <c r="V1783" s="33"/>
      <c r="W1783" s="33"/>
      <c r="X1783" s="33"/>
      <c r="Y1783" s="33"/>
      <c r="Z1783" s="33"/>
      <c r="AA1783" s="33"/>
      <c r="AB1783" s="33"/>
    </row>
    <row r="1784" spans="1:28">
      <c r="A1784" s="33"/>
      <c r="B1784" s="33"/>
      <c r="C1784" s="33"/>
      <c r="D1784" s="33"/>
      <c r="E1784" s="33"/>
      <c r="F1784" s="33"/>
      <c r="G1784" s="33"/>
      <c r="H1784" s="33"/>
      <c r="I1784" s="33"/>
      <c r="J1784" s="33"/>
      <c r="K1784" s="33"/>
      <c r="L1784" s="33"/>
      <c r="M1784" s="33"/>
      <c r="N1784" s="33"/>
      <c r="O1784" s="33"/>
      <c r="P1784" s="33"/>
      <c r="Q1784" s="33"/>
      <c r="R1784" s="33"/>
      <c r="S1784" s="33"/>
      <c r="T1784" s="33"/>
      <c r="U1784" s="33"/>
      <c r="V1784" s="33"/>
      <c r="W1784" s="33"/>
      <c r="X1784" s="33"/>
      <c r="Y1784" s="33"/>
      <c r="Z1784" s="33"/>
      <c r="AA1784" s="33"/>
      <c r="AB1784" s="33"/>
    </row>
    <row r="1785" spans="1:28">
      <c r="A1785" s="33"/>
      <c r="B1785" s="33"/>
      <c r="C1785" s="33"/>
      <c r="D1785" s="33"/>
      <c r="E1785" s="33"/>
      <c r="F1785" s="33"/>
      <c r="G1785" s="33"/>
      <c r="H1785" s="33"/>
      <c r="I1785" s="33"/>
      <c r="J1785" s="33"/>
      <c r="K1785" s="33"/>
      <c r="L1785" s="33"/>
      <c r="M1785" s="33"/>
      <c r="N1785" s="33"/>
      <c r="O1785" s="33"/>
      <c r="P1785" s="33"/>
      <c r="Q1785" s="33"/>
      <c r="R1785" s="33"/>
      <c r="S1785" s="33"/>
      <c r="T1785" s="33"/>
      <c r="U1785" s="33"/>
      <c r="V1785" s="33"/>
      <c r="W1785" s="33"/>
      <c r="X1785" s="33"/>
      <c r="Y1785" s="33"/>
      <c r="Z1785" s="33"/>
      <c r="AA1785" s="33"/>
      <c r="AB1785" s="33"/>
    </row>
    <row r="1786" spans="1:28">
      <c r="A1786" s="33"/>
      <c r="B1786" s="33"/>
      <c r="C1786" s="33"/>
      <c r="D1786" s="33"/>
      <c r="E1786" s="33"/>
      <c r="F1786" s="33"/>
      <c r="G1786" s="33"/>
      <c r="H1786" s="33"/>
      <c r="I1786" s="33"/>
      <c r="J1786" s="33"/>
      <c r="K1786" s="33"/>
      <c r="L1786" s="33"/>
      <c r="M1786" s="33"/>
      <c r="N1786" s="33"/>
      <c r="O1786" s="33"/>
      <c r="P1786" s="33"/>
      <c r="Q1786" s="33"/>
      <c r="R1786" s="33"/>
      <c r="S1786" s="33"/>
      <c r="T1786" s="33"/>
      <c r="U1786" s="33"/>
      <c r="V1786" s="33"/>
      <c r="W1786" s="33"/>
      <c r="X1786" s="33"/>
      <c r="Y1786" s="33"/>
      <c r="Z1786" s="33"/>
      <c r="AA1786" s="33"/>
      <c r="AB1786" s="33"/>
    </row>
    <row r="1787" spans="1:28">
      <c r="A1787" s="33"/>
      <c r="B1787" s="33"/>
      <c r="C1787" s="33"/>
      <c r="D1787" s="33"/>
      <c r="E1787" s="33"/>
      <c r="F1787" s="33"/>
      <c r="G1787" s="33"/>
      <c r="H1787" s="33"/>
      <c r="I1787" s="33"/>
      <c r="J1787" s="33"/>
      <c r="K1787" s="33"/>
      <c r="L1787" s="33"/>
      <c r="M1787" s="33"/>
      <c r="N1787" s="33"/>
      <c r="O1787" s="33"/>
      <c r="P1787" s="33"/>
      <c r="Q1787" s="33"/>
      <c r="R1787" s="33"/>
      <c r="S1787" s="33"/>
      <c r="T1787" s="33"/>
      <c r="U1787" s="33"/>
      <c r="V1787" s="33"/>
      <c r="W1787" s="33"/>
      <c r="X1787" s="33"/>
      <c r="Y1787" s="33"/>
      <c r="Z1787" s="33"/>
      <c r="AA1787" s="33"/>
      <c r="AB1787" s="33"/>
    </row>
    <row r="1788" spans="1:28">
      <c r="A1788" s="33"/>
      <c r="B1788" s="33"/>
      <c r="C1788" s="33"/>
      <c r="D1788" s="33"/>
      <c r="E1788" s="33"/>
      <c r="F1788" s="33"/>
      <c r="G1788" s="33"/>
      <c r="H1788" s="33"/>
      <c r="I1788" s="33"/>
      <c r="J1788" s="33"/>
      <c r="K1788" s="33"/>
      <c r="L1788" s="33"/>
      <c r="M1788" s="33"/>
      <c r="N1788" s="33"/>
      <c r="O1788" s="33"/>
      <c r="P1788" s="33"/>
      <c r="Q1788" s="33"/>
      <c r="R1788" s="33"/>
      <c r="S1788" s="33"/>
      <c r="T1788" s="33"/>
      <c r="U1788" s="33"/>
      <c r="V1788" s="33"/>
      <c r="W1788" s="33"/>
      <c r="X1788" s="33"/>
      <c r="Y1788" s="33"/>
      <c r="Z1788" s="33"/>
      <c r="AA1788" s="33"/>
      <c r="AB1788" s="33"/>
    </row>
    <row r="1789" spans="1:28">
      <c r="A1789" s="33"/>
      <c r="B1789" s="33"/>
      <c r="C1789" s="33"/>
      <c r="D1789" s="33"/>
      <c r="E1789" s="33"/>
      <c r="F1789" s="33"/>
      <c r="G1789" s="33"/>
      <c r="H1789" s="33"/>
      <c r="I1789" s="33"/>
      <c r="J1789" s="33"/>
      <c r="K1789" s="33"/>
      <c r="L1789" s="33"/>
      <c r="M1789" s="33"/>
      <c r="N1789" s="33"/>
      <c r="O1789" s="33"/>
      <c r="P1789" s="33"/>
      <c r="Q1789" s="33"/>
      <c r="R1789" s="33"/>
      <c r="S1789" s="33"/>
      <c r="T1789" s="33"/>
      <c r="U1789" s="33"/>
      <c r="V1789" s="33"/>
      <c r="W1789" s="33"/>
      <c r="X1789" s="33"/>
      <c r="Y1789" s="33"/>
      <c r="Z1789" s="33"/>
      <c r="AA1789" s="33"/>
      <c r="AB1789" s="33"/>
    </row>
    <row r="1790" spans="1:28">
      <c r="A1790" s="33"/>
      <c r="B1790" s="33"/>
      <c r="C1790" s="33"/>
      <c r="D1790" s="33"/>
      <c r="E1790" s="33"/>
      <c r="F1790" s="33"/>
      <c r="G1790" s="33"/>
      <c r="H1790" s="33"/>
      <c r="I1790" s="33"/>
      <c r="J1790" s="33"/>
      <c r="K1790" s="33"/>
      <c r="L1790" s="33"/>
      <c r="M1790" s="33"/>
      <c r="N1790" s="33"/>
      <c r="O1790" s="33"/>
      <c r="P1790" s="33"/>
      <c r="Q1790" s="33"/>
      <c r="R1790" s="33"/>
      <c r="S1790" s="33"/>
      <c r="T1790" s="33"/>
      <c r="U1790" s="33"/>
      <c r="V1790" s="33"/>
      <c r="W1790" s="33"/>
      <c r="X1790" s="33"/>
      <c r="Y1790" s="33"/>
      <c r="Z1790" s="33"/>
      <c r="AA1790" s="33"/>
      <c r="AB1790" s="33"/>
    </row>
    <row r="1791" spans="1:28">
      <c r="A1791" s="33"/>
      <c r="B1791" s="33"/>
      <c r="C1791" s="33"/>
      <c r="D1791" s="33"/>
      <c r="E1791" s="33"/>
      <c r="F1791" s="33"/>
      <c r="G1791" s="33"/>
      <c r="H1791" s="33"/>
      <c r="I1791" s="33"/>
      <c r="J1791" s="33"/>
      <c r="K1791" s="33"/>
      <c r="L1791" s="33"/>
      <c r="M1791" s="33"/>
      <c r="N1791" s="33"/>
      <c r="O1791" s="33"/>
      <c r="P1791" s="33"/>
      <c r="Q1791" s="33"/>
      <c r="R1791" s="33"/>
      <c r="S1791" s="33"/>
      <c r="T1791" s="33"/>
      <c r="U1791" s="33"/>
      <c r="V1791" s="33"/>
      <c r="W1791" s="33"/>
      <c r="X1791" s="33"/>
      <c r="Y1791" s="33"/>
      <c r="Z1791" s="33"/>
      <c r="AA1791" s="33"/>
      <c r="AB1791" s="33"/>
    </row>
    <row r="1792" spans="1:28">
      <c r="A1792" s="33"/>
      <c r="B1792" s="33"/>
      <c r="C1792" s="33"/>
      <c r="D1792" s="33"/>
      <c r="E1792" s="33"/>
      <c r="F1792" s="33"/>
      <c r="G1792" s="33"/>
      <c r="H1792" s="33"/>
      <c r="I1792" s="33"/>
      <c r="J1792" s="33"/>
      <c r="K1792" s="33"/>
      <c r="L1792" s="33"/>
      <c r="M1792" s="33"/>
      <c r="N1792" s="33"/>
      <c r="O1792" s="33"/>
      <c r="P1792" s="33"/>
      <c r="Q1792" s="33"/>
      <c r="R1792" s="33"/>
      <c r="S1792" s="33"/>
      <c r="T1792" s="33"/>
      <c r="U1792" s="33"/>
      <c r="V1792" s="33"/>
      <c r="W1792" s="33"/>
      <c r="X1792" s="33"/>
      <c r="Y1792" s="33"/>
      <c r="Z1792" s="33"/>
      <c r="AA1792" s="33"/>
      <c r="AB1792" s="33"/>
    </row>
    <row r="1793" spans="1:28">
      <c r="A1793" s="33"/>
      <c r="B1793" s="33"/>
      <c r="C1793" s="33"/>
      <c r="D1793" s="33"/>
      <c r="E1793" s="33"/>
      <c r="F1793" s="33"/>
      <c r="G1793" s="33"/>
      <c r="H1793" s="33"/>
      <c r="I1793" s="33"/>
      <c r="J1793" s="33"/>
      <c r="K1793" s="33"/>
      <c r="L1793" s="33"/>
      <c r="M1793" s="33"/>
      <c r="N1793" s="33"/>
      <c r="O1793" s="33"/>
      <c r="P1793" s="33"/>
      <c r="Q1793" s="33"/>
      <c r="R1793" s="33"/>
      <c r="S1793" s="33"/>
      <c r="T1793" s="33"/>
      <c r="U1793" s="33"/>
      <c r="V1793" s="33"/>
      <c r="W1793" s="33"/>
      <c r="X1793" s="33"/>
      <c r="Y1793" s="33"/>
      <c r="Z1793" s="33"/>
      <c r="AA1793" s="33"/>
      <c r="AB1793" s="33"/>
    </row>
    <row r="1794" spans="1:28">
      <c r="A1794" s="33"/>
      <c r="B1794" s="33"/>
      <c r="C1794" s="33"/>
      <c r="D1794" s="33"/>
      <c r="E1794" s="33"/>
      <c r="F1794" s="33"/>
      <c r="G1794" s="33"/>
      <c r="H1794" s="33"/>
      <c r="I1794" s="33"/>
      <c r="J1794" s="33"/>
      <c r="K1794" s="33"/>
      <c r="L1794" s="33"/>
      <c r="M1794" s="33"/>
      <c r="N1794" s="33"/>
      <c r="O1794" s="33"/>
      <c r="P1794" s="33"/>
      <c r="Q1794" s="33"/>
      <c r="R1794" s="33"/>
      <c r="S1794" s="33"/>
      <c r="T1794" s="33"/>
      <c r="U1794" s="33"/>
      <c r="V1794" s="33"/>
      <c r="W1794" s="33"/>
      <c r="X1794" s="33"/>
      <c r="Y1794" s="33"/>
      <c r="Z1794" s="33"/>
      <c r="AA1794" s="33"/>
      <c r="AB1794" s="33"/>
    </row>
    <row r="1795" spans="1:28">
      <c r="A1795" s="33"/>
      <c r="B1795" s="33"/>
      <c r="C1795" s="33"/>
      <c r="D1795" s="33"/>
      <c r="E1795" s="33"/>
      <c r="F1795" s="33"/>
      <c r="G1795" s="33"/>
      <c r="H1795" s="33"/>
      <c r="I1795" s="33"/>
      <c r="J1795" s="33"/>
      <c r="K1795" s="33"/>
      <c r="L1795" s="33"/>
      <c r="M1795" s="33"/>
      <c r="N1795" s="33"/>
      <c r="O1795" s="33"/>
      <c r="P1795" s="33"/>
      <c r="Q1795" s="33"/>
      <c r="R1795" s="33"/>
      <c r="S1795" s="33"/>
      <c r="T1795" s="33"/>
      <c r="U1795" s="33"/>
      <c r="V1795" s="33"/>
      <c r="W1795" s="33"/>
      <c r="X1795" s="33"/>
      <c r="Y1795" s="33"/>
      <c r="Z1795" s="33"/>
      <c r="AA1795" s="33"/>
      <c r="AB1795" s="33"/>
    </row>
    <row r="1796" spans="1:28">
      <c r="A1796" s="33"/>
      <c r="B1796" s="33"/>
      <c r="C1796" s="33"/>
      <c r="D1796" s="33"/>
      <c r="E1796" s="33"/>
      <c r="F1796" s="33"/>
      <c r="G1796" s="33"/>
      <c r="H1796" s="33"/>
      <c r="I1796" s="33"/>
      <c r="J1796" s="33"/>
      <c r="K1796" s="33"/>
      <c r="L1796" s="33"/>
      <c r="M1796" s="33"/>
      <c r="N1796" s="33"/>
      <c r="O1796" s="33"/>
      <c r="P1796" s="33"/>
      <c r="Q1796" s="33"/>
      <c r="R1796" s="33"/>
      <c r="S1796" s="33"/>
      <c r="T1796" s="33"/>
      <c r="U1796" s="33"/>
      <c r="V1796" s="33"/>
      <c r="W1796" s="33"/>
      <c r="X1796" s="33"/>
      <c r="Y1796" s="33"/>
      <c r="Z1796" s="33"/>
      <c r="AA1796" s="33"/>
      <c r="AB1796" s="33"/>
    </row>
    <row r="1797" spans="1:28">
      <c r="A1797" s="33"/>
      <c r="B1797" s="33"/>
      <c r="C1797" s="33"/>
      <c r="D1797" s="33"/>
      <c r="E1797" s="33"/>
      <c r="F1797" s="33"/>
      <c r="G1797" s="33"/>
      <c r="H1797" s="33"/>
      <c r="I1797" s="33"/>
      <c r="J1797" s="33"/>
      <c r="K1797" s="33"/>
      <c r="L1797" s="33"/>
      <c r="M1797" s="33"/>
      <c r="N1797" s="33"/>
      <c r="O1797" s="33"/>
      <c r="P1797" s="33"/>
      <c r="Q1797" s="33"/>
      <c r="R1797" s="33"/>
      <c r="S1797" s="33"/>
      <c r="T1797" s="33"/>
      <c r="U1797" s="33"/>
      <c r="V1797" s="33"/>
      <c r="W1797" s="33"/>
      <c r="X1797" s="33"/>
      <c r="Y1797" s="33"/>
      <c r="Z1797" s="33"/>
      <c r="AA1797" s="33"/>
      <c r="AB1797" s="33"/>
    </row>
    <row r="1798" spans="1:28">
      <c r="A1798" s="33"/>
      <c r="B1798" s="33"/>
      <c r="C1798" s="33"/>
      <c r="D1798" s="33"/>
      <c r="E1798" s="33"/>
      <c r="F1798" s="33"/>
      <c r="G1798" s="33"/>
      <c r="H1798" s="33"/>
      <c r="I1798" s="33"/>
      <c r="J1798" s="33"/>
      <c r="K1798" s="33"/>
      <c r="L1798" s="33"/>
      <c r="M1798" s="33"/>
      <c r="N1798" s="33"/>
      <c r="O1798" s="33"/>
      <c r="P1798" s="33"/>
      <c r="Q1798" s="33"/>
      <c r="R1798" s="33"/>
      <c r="S1798" s="33"/>
      <c r="T1798" s="33"/>
      <c r="U1798" s="33"/>
      <c r="V1798" s="33"/>
      <c r="W1798" s="33"/>
      <c r="X1798" s="33"/>
      <c r="Y1798" s="33"/>
      <c r="Z1798" s="33"/>
      <c r="AA1798" s="33"/>
      <c r="AB1798" s="33"/>
    </row>
    <row r="1799" spans="1:28">
      <c r="A1799" s="33"/>
      <c r="B1799" s="33"/>
      <c r="C1799" s="33"/>
      <c r="D1799" s="33"/>
      <c r="E1799" s="33"/>
      <c r="F1799" s="33"/>
      <c r="G1799" s="33"/>
      <c r="H1799" s="33"/>
      <c r="I1799" s="33"/>
      <c r="J1799" s="33"/>
      <c r="K1799" s="33"/>
      <c r="L1799" s="33"/>
      <c r="M1799" s="33"/>
      <c r="N1799" s="33"/>
      <c r="O1799" s="33"/>
      <c r="P1799" s="33"/>
      <c r="Q1799" s="33"/>
      <c r="R1799" s="33"/>
      <c r="S1799" s="33"/>
      <c r="T1799" s="33"/>
      <c r="U1799" s="33"/>
      <c r="V1799" s="33"/>
      <c r="W1799" s="33"/>
      <c r="X1799" s="33"/>
      <c r="Y1799" s="33"/>
      <c r="Z1799" s="33"/>
      <c r="AA1799" s="33"/>
      <c r="AB1799" s="33"/>
    </row>
    <row r="1800" spans="1:28">
      <c r="A1800" s="33"/>
      <c r="B1800" s="33"/>
      <c r="C1800" s="33"/>
      <c r="D1800" s="33"/>
      <c r="E1800" s="33"/>
      <c r="F1800" s="33"/>
      <c r="G1800" s="33"/>
      <c r="H1800" s="33"/>
      <c r="I1800" s="33"/>
      <c r="J1800" s="33"/>
      <c r="K1800" s="33"/>
      <c r="L1800" s="33"/>
      <c r="M1800" s="33"/>
      <c r="N1800" s="33"/>
      <c r="O1800" s="33"/>
      <c r="P1800" s="33"/>
      <c r="Q1800" s="33"/>
      <c r="R1800" s="33"/>
      <c r="S1800" s="33"/>
      <c r="T1800" s="33"/>
      <c r="U1800" s="33"/>
      <c r="V1800" s="33"/>
      <c r="W1800" s="33"/>
      <c r="X1800" s="33"/>
      <c r="Y1800" s="33"/>
      <c r="Z1800" s="33"/>
      <c r="AA1800" s="33"/>
      <c r="AB1800" s="33"/>
    </row>
    <row r="1801" spans="1:28">
      <c r="A1801" s="33"/>
      <c r="B1801" s="33"/>
      <c r="C1801" s="33"/>
      <c r="D1801" s="33"/>
      <c r="E1801" s="33"/>
      <c r="F1801" s="33"/>
      <c r="G1801" s="33"/>
      <c r="H1801" s="33"/>
      <c r="I1801" s="33"/>
      <c r="J1801" s="33"/>
      <c r="K1801" s="33"/>
      <c r="L1801" s="33"/>
      <c r="M1801" s="33"/>
      <c r="N1801" s="33"/>
      <c r="O1801" s="33"/>
      <c r="P1801" s="33"/>
      <c r="Q1801" s="33"/>
      <c r="R1801" s="33"/>
      <c r="S1801" s="33"/>
      <c r="T1801" s="33"/>
      <c r="U1801" s="33"/>
      <c r="V1801" s="33"/>
      <c r="W1801" s="33"/>
      <c r="X1801" s="33"/>
      <c r="Y1801" s="33"/>
      <c r="Z1801" s="33"/>
      <c r="AA1801" s="33"/>
      <c r="AB1801" s="33"/>
    </row>
    <row r="1802" spans="1:28">
      <c r="A1802" s="33"/>
      <c r="B1802" s="33"/>
      <c r="C1802" s="33"/>
      <c r="D1802" s="33"/>
      <c r="E1802" s="33"/>
      <c r="F1802" s="33"/>
      <c r="G1802" s="33"/>
      <c r="H1802" s="33"/>
      <c r="I1802" s="33"/>
      <c r="J1802" s="33"/>
      <c r="K1802" s="33"/>
      <c r="L1802" s="33"/>
      <c r="M1802" s="33"/>
      <c r="N1802" s="33"/>
      <c r="O1802" s="33"/>
      <c r="P1802" s="33"/>
      <c r="Q1802" s="33"/>
      <c r="R1802" s="33"/>
      <c r="S1802" s="33"/>
      <c r="T1802" s="33"/>
      <c r="U1802" s="33"/>
      <c r="V1802" s="33"/>
      <c r="W1802" s="33"/>
      <c r="X1802" s="33"/>
      <c r="Y1802" s="33"/>
      <c r="Z1802" s="33"/>
      <c r="AA1802" s="33"/>
      <c r="AB1802" s="33"/>
    </row>
    <row r="1803" spans="1:28">
      <c r="A1803" s="33"/>
      <c r="B1803" s="33"/>
      <c r="C1803" s="33"/>
      <c r="D1803" s="33"/>
      <c r="E1803" s="33"/>
      <c r="F1803" s="33"/>
      <c r="G1803" s="33"/>
      <c r="H1803" s="33"/>
      <c r="I1803" s="33"/>
      <c r="J1803" s="33"/>
      <c r="K1803" s="33"/>
      <c r="L1803" s="33"/>
      <c r="M1803" s="33"/>
      <c r="N1803" s="33"/>
      <c r="O1803" s="33"/>
      <c r="P1803" s="33"/>
      <c r="Q1803" s="33"/>
      <c r="R1803" s="33"/>
      <c r="S1803" s="33"/>
      <c r="T1803" s="33"/>
      <c r="U1803" s="33"/>
      <c r="V1803" s="33"/>
      <c r="W1803" s="33"/>
      <c r="X1803" s="33"/>
      <c r="Y1803" s="33"/>
      <c r="Z1803" s="33"/>
      <c r="AA1803" s="33"/>
      <c r="AB1803" s="33"/>
    </row>
    <row r="1804" spans="1:28">
      <c r="A1804" s="33"/>
      <c r="B1804" s="33"/>
      <c r="C1804" s="33"/>
      <c r="D1804" s="33"/>
      <c r="E1804" s="33"/>
      <c r="F1804" s="33"/>
      <c r="G1804" s="33"/>
      <c r="H1804" s="33"/>
      <c r="I1804" s="33"/>
      <c r="J1804" s="33"/>
      <c r="K1804" s="33"/>
      <c r="L1804" s="33"/>
      <c r="M1804" s="33"/>
      <c r="N1804" s="33"/>
      <c r="O1804" s="33"/>
      <c r="P1804" s="33"/>
      <c r="Q1804" s="33"/>
      <c r="R1804" s="33"/>
      <c r="S1804" s="33"/>
      <c r="T1804" s="33"/>
      <c r="U1804" s="33"/>
      <c r="V1804" s="33"/>
      <c r="W1804" s="33"/>
      <c r="X1804" s="33"/>
      <c r="Y1804" s="33"/>
      <c r="Z1804" s="33"/>
      <c r="AA1804" s="33"/>
      <c r="AB1804" s="33"/>
    </row>
    <row r="1805" spans="1:28">
      <c r="A1805" s="33"/>
      <c r="B1805" s="33"/>
      <c r="C1805" s="33"/>
      <c r="D1805" s="33"/>
      <c r="E1805" s="33"/>
      <c r="F1805" s="33"/>
      <c r="G1805" s="33"/>
      <c r="H1805" s="33"/>
      <c r="I1805" s="33"/>
      <c r="J1805" s="33"/>
      <c r="K1805" s="33"/>
      <c r="L1805" s="33"/>
      <c r="M1805" s="33"/>
      <c r="N1805" s="33"/>
      <c r="O1805" s="33"/>
      <c r="P1805" s="33"/>
      <c r="Q1805" s="33"/>
      <c r="R1805" s="33"/>
      <c r="S1805" s="33"/>
      <c r="T1805" s="33"/>
      <c r="U1805" s="33"/>
      <c r="V1805" s="33"/>
      <c r="W1805" s="33"/>
      <c r="X1805" s="33"/>
      <c r="Y1805" s="33"/>
      <c r="Z1805" s="33"/>
      <c r="AA1805" s="33"/>
      <c r="AB1805" s="33"/>
    </row>
    <row r="1806" spans="1:28">
      <c r="A1806" s="33"/>
      <c r="B1806" s="33"/>
      <c r="C1806" s="33"/>
      <c r="D1806" s="33"/>
      <c r="E1806" s="33"/>
      <c r="F1806" s="33"/>
      <c r="G1806" s="33"/>
      <c r="H1806" s="33"/>
      <c r="I1806" s="33"/>
      <c r="J1806" s="33"/>
      <c r="K1806" s="33"/>
      <c r="L1806" s="33"/>
      <c r="M1806" s="33"/>
      <c r="N1806" s="33"/>
      <c r="O1806" s="33"/>
      <c r="P1806" s="33"/>
      <c r="Q1806" s="33"/>
      <c r="R1806" s="33"/>
      <c r="S1806" s="33"/>
      <c r="T1806" s="33"/>
      <c r="U1806" s="33"/>
      <c r="V1806" s="33"/>
      <c r="W1806" s="33"/>
      <c r="X1806" s="33"/>
      <c r="Y1806" s="33"/>
      <c r="Z1806" s="33"/>
      <c r="AA1806" s="33"/>
      <c r="AB1806" s="33"/>
    </row>
    <row r="1807" spans="1:28">
      <c r="A1807" s="33"/>
      <c r="B1807" s="33"/>
      <c r="C1807" s="33"/>
      <c r="D1807" s="33"/>
      <c r="E1807" s="33"/>
      <c r="F1807" s="33"/>
      <c r="G1807" s="33"/>
      <c r="H1807" s="33"/>
      <c r="I1807" s="33"/>
      <c r="J1807" s="33"/>
      <c r="K1807" s="33"/>
      <c r="L1807" s="33"/>
      <c r="M1807" s="33"/>
      <c r="N1807" s="33"/>
      <c r="O1807" s="33"/>
      <c r="P1807" s="33"/>
      <c r="Q1807" s="33"/>
      <c r="R1807" s="33"/>
      <c r="S1807" s="33"/>
      <c r="T1807" s="33"/>
      <c r="U1807" s="33"/>
      <c r="V1807" s="33"/>
      <c r="W1807" s="33"/>
      <c r="X1807" s="33"/>
      <c r="Y1807" s="33"/>
      <c r="Z1807" s="33"/>
      <c r="AA1807" s="33"/>
      <c r="AB1807" s="33"/>
    </row>
    <row r="1808" spans="1:28">
      <c r="A1808" s="33"/>
      <c r="B1808" s="33"/>
      <c r="C1808" s="33"/>
      <c r="D1808" s="33"/>
      <c r="E1808" s="33"/>
      <c r="F1808" s="33"/>
      <c r="G1808" s="33"/>
      <c r="H1808" s="33"/>
      <c r="I1808" s="33"/>
      <c r="J1808" s="33"/>
      <c r="K1808" s="33"/>
      <c r="L1808" s="33"/>
      <c r="M1808" s="33"/>
      <c r="N1808" s="33"/>
      <c r="O1808" s="33"/>
      <c r="P1808" s="33"/>
      <c r="Q1808" s="33"/>
      <c r="R1808" s="33"/>
      <c r="S1808" s="33"/>
      <c r="T1808" s="33"/>
      <c r="U1808" s="33"/>
      <c r="V1808" s="33"/>
      <c r="W1808" s="33"/>
      <c r="X1808" s="33"/>
      <c r="Y1808" s="33"/>
      <c r="Z1808" s="33"/>
      <c r="AA1808" s="33"/>
      <c r="AB1808" s="33"/>
    </row>
    <row r="1809" spans="1:28">
      <c r="A1809" s="33"/>
      <c r="B1809" s="33"/>
      <c r="C1809" s="33"/>
      <c r="D1809" s="33"/>
      <c r="E1809" s="33"/>
      <c r="F1809" s="33"/>
      <c r="G1809" s="33"/>
      <c r="H1809" s="33"/>
      <c r="I1809" s="33"/>
      <c r="J1809" s="33"/>
      <c r="K1809" s="33"/>
      <c r="L1809" s="33"/>
      <c r="M1809" s="33"/>
      <c r="N1809" s="33"/>
      <c r="O1809" s="33"/>
      <c r="P1809" s="33"/>
      <c r="Q1809" s="33"/>
      <c r="R1809" s="33"/>
      <c r="S1809" s="33"/>
      <c r="T1809" s="33"/>
      <c r="U1809" s="33"/>
      <c r="V1809" s="33"/>
      <c r="W1809" s="33"/>
      <c r="X1809" s="33"/>
      <c r="Y1809" s="33"/>
      <c r="Z1809" s="33"/>
      <c r="AA1809" s="33"/>
      <c r="AB1809" s="33"/>
    </row>
    <row r="1810" spans="1:28">
      <c r="A1810" s="33"/>
      <c r="B1810" s="33"/>
      <c r="C1810" s="33"/>
      <c r="D1810" s="33"/>
      <c r="E1810" s="33"/>
      <c r="F1810" s="33"/>
      <c r="G1810" s="33"/>
      <c r="H1810" s="33"/>
      <c r="I1810" s="33"/>
      <c r="J1810" s="33"/>
      <c r="K1810" s="33"/>
      <c r="L1810" s="33"/>
      <c r="M1810" s="33"/>
      <c r="N1810" s="33"/>
      <c r="O1810" s="33"/>
      <c r="P1810" s="33"/>
      <c r="Q1810" s="33"/>
      <c r="R1810" s="33"/>
      <c r="S1810" s="33"/>
      <c r="T1810" s="33"/>
      <c r="U1810" s="33"/>
      <c r="V1810" s="33"/>
      <c r="W1810" s="33"/>
      <c r="X1810" s="33"/>
      <c r="Y1810" s="33"/>
      <c r="Z1810" s="33"/>
      <c r="AA1810" s="33"/>
      <c r="AB1810" s="33"/>
    </row>
    <row r="1811" spans="1:28">
      <c r="A1811" s="33"/>
      <c r="B1811" s="33"/>
      <c r="C1811" s="33"/>
      <c r="D1811" s="33"/>
      <c r="E1811" s="33"/>
      <c r="F1811" s="33"/>
      <c r="G1811" s="33"/>
      <c r="H1811" s="33"/>
      <c r="I1811" s="33"/>
      <c r="J1811" s="33"/>
      <c r="K1811" s="33"/>
      <c r="L1811" s="33"/>
      <c r="M1811" s="33"/>
      <c r="N1811" s="33"/>
      <c r="O1811" s="33"/>
      <c r="P1811" s="33"/>
      <c r="Q1811" s="33"/>
      <c r="R1811" s="33"/>
      <c r="S1811" s="33"/>
      <c r="T1811" s="33"/>
      <c r="U1811" s="33"/>
      <c r="V1811" s="33"/>
      <c r="W1811" s="33"/>
      <c r="X1811" s="33"/>
      <c r="Y1811" s="33"/>
      <c r="Z1811" s="33"/>
      <c r="AA1811" s="33"/>
      <c r="AB1811" s="33"/>
    </row>
    <row r="1812" spans="1:28">
      <c r="A1812" s="33"/>
      <c r="B1812" s="33"/>
      <c r="C1812" s="33"/>
      <c r="D1812" s="33"/>
      <c r="E1812" s="33"/>
      <c r="F1812" s="33"/>
      <c r="G1812" s="33"/>
      <c r="H1812" s="33"/>
      <c r="I1812" s="33"/>
      <c r="J1812" s="33"/>
      <c r="K1812" s="33"/>
      <c r="L1812" s="33"/>
      <c r="M1812" s="33"/>
      <c r="N1812" s="33"/>
      <c r="O1812" s="33"/>
      <c r="P1812" s="33"/>
      <c r="Q1812" s="33"/>
      <c r="R1812" s="33"/>
      <c r="S1812" s="33"/>
      <c r="T1812" s="33"/>
      <c r="U1812" s="33"/>
      <c r="V1812" s="33"/>
      <c r="W1812" s="33"/>
      <c r="X1812" s="33"/>
      <c r="Y1812" s="33"/>
      <c r="Z1812" s="33"/>
      <c r="AA1812" s="33"/>
      <c r="AB1812" s="33"/>
    </row>
    <row r="1813" spans="1:28">
      <c r="A1813" s="33"/>
      <c r="B1813" s="33"/>
      <c r="C1813" s="33"/>
      <c r="D1813" s="33"/>
      <c r="E1813" s="33"/>
      <c r="F1813" s="33"/>
      <c r="G1813" s="33"/>
      <c r="H1813" s="33"/>
      <c r="I1813" s="33"/>
      <c r="J1813" s="33"/>
      <c r="K1813" s="33"/>
      <c r="L1813" s="33"/>
      <c r="M1813" s="33"/>
      <c r="N1813" s="33"/>
      <c r="O1813" s="33"/>
      <c r="P1813" s="33"/>
      <c r="Q1813" s="33"/>
      <c r="R1813" s="33"/>
      <c r="S1813" s="33"/>
      <c r="T1813" s="33"/>
      <c r="U1813" s="33"/>
      <c r="V1813" s="33"/>
      <c r="W1813" s="33"/>
      <c r="X1813" s="33"/>
      <c r="Y1813" s="33"/>
      <c r="Z1813" s="33"/>
      <c r="AA1813" s="33"/>
      <c r="AB1813" s="33"/>
    </row>
    <row r="1814" spans="1:28">
      <c r="A1814" s="33"/>
      <c r="B1814" s="33"/>
      <c r="C1814" s="33"/>
      <c r="D1814" s="33"/>
      <c r="E1814" s="33"/>
      <c r="F1814" s="33"/>
      <c r="G1814" s="33"/>
      <c r="H1814" s="33"/>
      <c r="I1814" s="33"/>
      <c r="J1814" s="33"/>
      <c r="K1814" s="33"/>
      <c r="L1814" s="33"/>
      <c r="M1814" s="33"/>
      <c r="N1814" s="33"/>
      <c r="O1814" s="33"/>
      <c r="P1814" s="33"/>
      <c r="Q1814" s="33"/>
      <c r="R1814" s="33"/>
      <c r="S1814" s="33"/>
      <c r="T1814" s="33"/>
      <c r="U1814" s="33"/>
      <c r="V1814" s="33"/>
      <c r="W1814" s="33"/>
      <c r="X1814" s="33"/>
      <c r="Y1814" s="33"/>
      <c r="Z1814" s="33"/>
      <c r="AA1814" s="33"/>
      <c r="AB1814" s="33"/>
    </row>
    <row r="1815" spans="1:28">
      <c r="A1815" s="33"/>
      <c r="B1815" s="33"/>
      <c r="C1815" s="33"/>
      <c r="D1815" s="33"/>
      <c r="E1815" s="33"/>
      <c r="F1815" s="33"/>
      <c r="G1815" s="33"/>
      <c r="H1815" s="33"/>
      <c r="I1815" s="33"/>
      <c r="J1815" s="33"/>
      <c r="K1815" s="33"/>
      <c r="L1815" s="33"/>
      <c r="M1815" s="33"/>
      <c r="N1815" s="33"/>
      <c r="O1815" s="33"/>
      <c r="P1815" s="33"/>
      <c r="Q1815" s="33"/>
      <c r="R1815" s="33"/>
      <c r="S1815" s="33"/>
      <c r="T1815" s="33"/>
      <c r="U1815" s="33"/>
      <c r="V1815" s="33"/>
      <c r="W1815" s="33"/>
      <c r="X1815" s="33"/>
      <c r="Y1815" s="33"/>
      <c r="Z1815" s="33"/>
      <c r="AA1815" s="33"/>
      <c r="AB1815" s="33"/>
    </row>
    <row r="1816" spans="1:28">
      <c r="A1816" s="33"/>
      <c r="B1816" s="33"/>
      <c r="C1816" s="33"/>
      <c r="D1816" s="33"/>
      <c r="E1816" s="33"/>
      <c r="F1816" s="33"/>
      <c r="G1816" s="33"/>
      <c r="H1816" s="33"/>
      <c r="I1816" s="33"/>
      <c r="J1816" s="33"/>
      <c r="K1816" s="33"/>
      <c r="L1816" s="33"/>
      <c r="M1816" s="33"/>
      <c r="N1816" s="33"/>
      <c r="O1816" s="33"/>
      <c r="P1816" s="33"/>
      <c r="Q1816" s="33"/>
      <c r="R1816" s="33"/>
      <c r="S1816" s="33"/>
      <c r="T1816" s="33"/>
      <c r="U1816" s="33"/>
      <c r="V1816" s="33"/>
      <c r="W1816" s="33"/>
      <c r="X1816" s="33"/>
      <c r="Y1816" s="33"/>
      <c r="Z1816" s="33"/>
      <c r="AA1816" s="33"/>
      <c r="AB1816" s="33"/>
    </row>
    <row r="1817" spans="1:28">
      <c r="A1817" s="33"/>
      <c r="B1817" s="33"/>
      <c r="C1817" s="33"/>
      <c r="D1817" s="33"/>
      <c r="E1817" s="33"/>
      <c r="F1817" s="33"/>
      <c r="G1817" s="33"/>
      <c r="H1817" s="33"/>
      <c r="I1817" s="33"/>
      <c r="J1817" s="33"/>
      <c r="K1817" s="33"/>
      <c r="L1817" s="33"/>
      <c r="M1817" s="33"/>
      <c r="N1817" s="33"/>
      <c r="O1817" s="33"/>
      <c r="P1817" s="33"/>
      <c r="Q1817" s="33"/>
      <c r="R1817" s="33"/>
      <c r="S1817" s="33"/>
      <c r="T1817" s="33"/>
      <c r="U1817" s="33"/>
      <c r="V1817" s="33"/>
      <c r="W1817" s="33"/>
      <c r="X1817" s="33"/>
      <c r="Y1817" s="33"/>
      <c r="Z1817" s="33"/>
      <c r="AA1817" s="33"/>
      <c r="AB1817" s="33"/>
    </row>
    <row r="1818" spans="1:28">
      <c r="A1818" s="33"/>
      <c r="B1818" s="33"/>
      <c r="C1818" s="33"/>
      <c r="D1818" s="33"/>
      <c r="E1818" s="33"/>
      <c r="F1818" s="33"/>
      <c r="G1818" s="33"/>
      <c r="H1818" s="33"/>
      <c r="I1818" s="33"/>
      <c r="J1818" s="33"/>
      <c r="K1818" s="33"/>
      <c r="L1818" s="33"/>
      <c r="M1818" s="33"/>
      <c r="N1818" s="33"/>
      <c r="O1818" s="33"/>
      <c r="P1818" s="33"/>
      <c r="Q1818" s="33"/>
      <c r="R1818" s="33"/>
      <c r="S1818" s="33"/>
      <c r="T1818" s="33"/>
      <c r="U1818" s="33"/>
      <c r="V1818" s="33"/>
      <c r="W1818" s="33"/>
      <c r="X1818" s="33"/>
      <c r="Y1818" s="33"/>
      <c r="Z1818" s="33"/>
      <c r="AA1818" s="33"/>
      <c r="AB1818" s="33"/>
    </row>
    <row r="1819" spans="1:28">
      <c r="A1819" s="33"/>
      <c r="B1819" s="33"/>
      <c r="C1819" s="33"/>
      <c r="D1819" s="33"/>
      <c r="E1819" s="33"/>
      <c r="F1819" s="33"/>
      <c r="G1819" s="33"/>
      <c r="H1819" s="33"/>
      <c r="I1819" s="33"/>
      <c r="J1819" s="33"/>
      <c r="K1819" s="33"/>
      <c r="L1819" s="33"/>
      <c r="M1819" s="33"/>
      <c r="N1819" s="33"/>
      <c r="O1819" s="33"/>
      <c r="P1819" s="33"/>
      <c r="Q1819" s="33"/>
      <c r="R1819" s="33"/>
      <c r="S1819" s="33"/>
      <c r="T1819" s="33"/>
      <c r="U1819" s="33"/>
      <c r="V1819" s="33"/>
      <c r="W1819" s="33"/>
      <c r="X1819" s="33"/>
      <c r="Y1819" s="33"/>
      <c r="Z1819" s="33"/>
      <c r="AA1819" s="33"/>
      <c r="AB1819" s="33"/>
    </row>
    <row r="1820" spans="1:28">
      <c r="A1820" s="33"/>
      <c r="B1820" s="33"/>
      <c r="C1820" s="33"/>
      <c r="D1820" s="33"/>
      <c r="E1820" s="33"/>
      <c r="F1820" s="33"/>
      <c r="G1820" s="33"/>
      <c r="H1820" s="33"/>
      <c r="I1820" s="33"/>
      <c r="J1820" s="33"/>
      <c r="K1820" s="33"/>
      <c r="L1820" s="33"/>
      <c r="M1820" s="33"/>
      <c r="N1820" s="33"/>
      <c r="O1820" s="33"/>
      <c r="P1820" s="33"/>
      <c r="Q1820" s="33"/>
      <c r="R1820" s="33"/>
      <c r="S1820" s="33"/>
      <c r="T1820" s="33"/>
      <c r="U1820" s="33"/>
      <c r="V1820" s="33"/>
      <c r="W1820" s="33"/>
      <c r="X1820" s="33"/>
      <c r="Y1820" s="33"/>
      <c r="Z1820" s="33"/>
      <c r="AA1820" s="33"/>
      <c r="AB1820" s="33"/>
    </row>
    <row r="1821" spans="1:28">
      <c r="A1821" s="33"/>
      <c r="B1821" s="33"/>
      <c r="C1821" s="33"/>
      <c r="D1821" s="33"/>
      <c r="E1821" s="33"/>
      <c r="F1821" s="33"/>
      <c r="G1821" s="33"/>
      <c r="H1821" s="33"/>
      <c r="I1821" s="33"/>
      <c r="J1821" s="33"/>
      <c r="K1821" s="33"/>
      <c r="L1821" s="33"/>
      <c r="M1821" s="33"/>
      <c r="N1821" s="33"/>
      <c r="O1821" s="33"/>
      <c r="P1821" s="33"/>
      <c r="Q1821" s="33"/>
      <c r="R1821" s="33"/>
      <c r="S1821" s="33"/>
      <c r="T1821" s="33"/>
      <c r="U1821" s="33"/>
      <c r="V1821" s="33"/>
      <c r="W1821" s="33"/>
      <c r="X1821" s="33"/>
      <c r="Y1821" s="33"/>
      <c r="Z1821" s="33"/>
      <c r="AA1821" s="33"/>
      <c r="AB1821" s="33"/>
    </row>
    <row r="1822" spans="1:28">
      <c r="A1822" s="33"/>
      <c r="B1822" s="33"/>
      <c r="C1822" s="33"/>
      <c r="D1822" s="33"/>
      <c r="E1822" s="33"/>
      <c r="F1822" s="33"/>
      <c r="G1822" s="33"/>
      <c r="H1822" s="33"/>
      <c r="I1822" s="33"/>
      <c r="J1822" s="33"/>
      <c r="K1822" s="33"/>
      <c r="L1822" s="33"/>
      <c r="M1822" s="33"/>
      <c r="N1822" s="33"/>
      <c r="O1822" s="33"/>
      <c r="P1822" s="33"/>
      <c r="Q1822" s="33"/>
      <c r="R1822" s="33"/>
      <c r="S1822" s="33"/>
      <c r="T1822" s="33"/>
      <c r="U1822" s="33"/>
      <c r="V1822" s="33"/>
      <c r="W1822" s="33"/>
      <c r="X1822" s="33"/>
      <c r="Y1822" s="33"/>
      <c r="Z1822" s="33"/>
      <c r="AA1822" s="33"/>
      <c r="AB1822" s="33"/>
    </row>
    <row r="1823" spans="1:28">
      <c r="A1823" s="33"/>
      <c r="B1823" s="33"/>
      <c r="C1823" s="33"/>
      <c r="D1823" s="33"/>
      <c r="E1823" s="33"/>
      <c r="F1823" s="33"/>
      <c r="G1823" s="33"/>
      <c r="H1823" s="33"/>
      <c r="I1823" s="33"/>
      <c r="J1823" s="33"/>
      <c r="K1823" s="33"/>
      <c r="L1823" s="33"/>
      <c r="M1823" s="33"/>
      <c r="N1823" s="33"/>
      <c r="O1823" s="33"/>
      <c r="P1823" s="33"/>
      <c r="Q1823" s="33"/>
      <c r="R1823" s="33"/>
      <c r="S1823" s="33"/>
      <c r="T1823" s="33"/>
      <c r="U1823" s="33"/>
      <c r="V1823" s="33"/>
      <c r="W1823" s="33"/>
      <c r="X1823" s="33"/>
      <c r="Y1823" s="33"/>
      <c r="Z1823" s="33"/>
      <c r="AA1823" s="33"/>
      <c r="AB1823" s="33"/>
    </row>
    <row r="1824" spans="1:28">
      <c r="A1824" s="33"/>
      <c r="B1824" s="33"/>
      <c r="C1824" s="33"/>
      <c r="D1824" s="33"/>
      <c r="E1824" s="33"/>
      <c r="F1824" s="33"/>
      <c r="G1824" s="33"/>
      <c r="H1824" s="33"/>
      <c r="I1824" s="33"/>
      <c r="J1824" s="33"/>
      <c r="K1824" s="33"/>
      <c r="L1824" s="33"/>
      <c r="M1824" s="33"/>
      <c r="N1824" s="33"/>
      <c r="O1824" s="33"/>
      <c r="P1824" s="33"/>
      <c r="Q1824" s="33"/>
      <c r="R1824" s="33"/>
      <c r="S1824" s="33"/>
      <c r="T1824" s="33"/>
      <c r="U1824" s="33"/>
      <c r="V1824" s="33"/>
      <c r="W1824" s="33"/>
      <c r="X1824" s="33"/>
      <c r="Y1824" s="33"/>
      <c r="Z1824" s="33"/>
      <c r="AA1824" s="33"/>
      <c r="AB1824" s="33"/>
    </row>
    <row r="1825" spans="1:28">
      <c r="A1825" s="33"/>
      <c r="B1825" s="33"/>
      <c r="C1825" s="33"/>
      <c r="D1825" s="33"/>
      <c r="E1825" s="33"/>
      <c r="F1825" s="33"/>
      <c r="G1825" s="33"/>
      <c r="H1825" s="33"/>
      <c r="I1825" s="33"/>
      <c r="J1825" s="33"/>
      <c r="K1825" s="33"/>
      <c r="L1825" s="33"/>
      <c r="M1825" s="33"/>
      <c r="N1825" s="33"/>
      <c r="O1825" s="33"/>
      <c r="P1825" s="33"/>
      <c r="Q1825" s="33"/>
      <c r="R1825" s="33"/>
      <c r="S1825" s="33"/>
      <c r="T1825" s="33"/>
      <c r="U1825" s="33"/>
      <c r="V1825" s="33"/>
      <c r="W1825" s="33"/>
      <c r="X1825" s="33"/>
      <c r="Y1825" s="33"/>
      <c r="Z1825" s="33"/>
      <c r="AA1825" s="33"/>
      <c r="AB1825" s="33"/>
    </row>
    <row r="1826" spans="1:28">
      <c r="A1826" s="33"/>
      <c r="B1826" s="33"/>
      <c r="C1826" s="33"/>
      <c r="D1826" s="33"/>
      <c r="E1826" s="33"/>
      <c r="F1826" s="33"/>
      <c r="G1826" s="33"/>
      <c r="H1826" s="33"/>
      <c r="I1826" s="33"/>
      <c r="J1826" s="33"/>
      <c r="K1826" s="33"/>
      <c r="L1826" s="33"/>
      <c r="M1826" s="33"/>
      <c r="N1826" s="33"/>
      <c r="O1826" s="33"/>
      <c r="P1826" s="33"/>
      <c r="Q1826" s="33"/>
      <c r="R1826" s="33"/>
      <c r="S1826" s="33"/>
      <c r="T1826" s="33"/>
      <c r="U1826" s="33"/>
      <c r="V1826" s="33"/>
      <c r="W1826" s="33"/>
      <c r="X1826" s="33"/>
      <c r="Y1826" s="33"/>
      <c r="Z1826" s="33"/>
      <c r="AA1826" s="33"/>
      <c r="AB1826" s="33"/>
    </row>
    <row r="1827" spans="1:28">
      <c r="A1827" s="33"/>
      <c r="B1827" s="33"/>
      <c r="C1827" s="33"/>
      <c r="D1827" s="33"/>
      <c r="E1827" s="33"/>
      <c r="F1827" s="33"/>
      <c r="G1827" s="33"/>
      <c r="H1827" s="33"/>
      <c r="I1827" s="33"/>
      <c r="J1827" s="33"/>
      <c r="K1827" s="33"/>
      <c r="L1827" s="33"/>
      <c r="M1827" s="33"/>
      <c r="N1827" s="33"/>
      <c r="O1827" s="33"/>
      <c r="P1827" s="33"/>
      <c r="Q1827" s="33"/>
      <c r="R1827" s="33"/>
      <c r="S1827" s="33"/>
      <c r="T1827" s="33"/>
      <c r="U1827" s="33"/>
      <c r="V1827" s="33"/>
      <c r="W1827" s="33"/>
      <c r="X1827" s="33"/>
      <c r="Y1827" s="33"/>
      <c r="Z1827" s="33"/>
      <c r="AA1827" s="33"/>
      <c r="AB1827" s="33"/>
    </row>
    <row r="1828" spans="1:28">
      <c r="A1828" s="33"/>
      <c r="B1828" s="33"/>
      <c r="C1828" s="33"/>
      <c r="D1828" s="33"/>
      <c r="E1828" s="33"/>
      <c r="F1828" s="33"/>
      <c r="G1828" s="33"/>
      <c r="H1828" s="33"/>
      <c r="I1828" s="33"/>
      <c r="J1828" s="33"/>
      <c r="K1828" s="33"/>
      <c r="L1828" s="33"/>
      <c r="M1828" s="33"/>
      <c r="N1828" s="33"/>
      <c r="O1828" s="33"/>
      <c r="P1828" s="33"/>
      <c r="Q1828" s="33"/>
      <c r="R1828" s="33"/>
      <c r="S1828" s="33"/>
      <c r="T1828" s="33"/>
      <c r="U1828" s="33"/>
      <c r="V1828" s="33"/>
      <c r="W1828" s="33"/>
      <c r="X1828" s="33"/>
      <c r="Y1828" s="33"/>
      <c r="Z1828" s="33"/>
      <c r="AA1828" s="33"/>
      <c r="AB1828" s="33"/>
    </row>
    <row r="1829" spans="1:28">
      <c r="A1829" s="33"/>
      <c r="B1829" s="33"/>
      <c r="C1829" s="33"/>
      <c r="D1829" s="33"/>
      <c r="E1829" s="33"/>
      <c r="F1829" s="33"/>
      <c r="G1829" s="33"/>
      <c r="H1829" s="33"/>
      <c r="I1829" s="33"/>
      <c r="J1829" s="33"/>
      <c r="K1829" s="33"/>
      <c r="L1829" s="33"/>
      <c r="M1829" s="33"/>
      <c r="N1829" s="33"/>
      <c r="O1829" s="33"/>
      <c r="P1829" s="33"/>
      <c r="Q1829" s="33"/>
      <c r="R1829" s="33"/>
      <c r="S1829" s="33"/>
      <c r="T1829" s="33"/>
      <c r="U1829" s="33"/>
      <c r="V1829" s="33"/>
      <c r="W1829" s="33"/>
      <c r="X1829" s="33"/>
      <c r="Y1829" s="33"/>
      <c r="Z1829" s="33"/>
      <c r="AA1829" s="33"/>
      <c r="AB1829" s="33"/>
    </row>
    <row r="1830" spans="1:28">
      <c r="A1830" s="33"/>
      <c r="B1830" s="33"/>
      <c r="C1830" s="33"/>
      <c r="D1830" s="33"/>
      <c r="E1830" s="33"/>
      <c r="F1830" s="33"/>
      <c r="G1830" s="33"/>
      <c r="H1830" s="33"/>
      <c r="I1830" s="33"/>
      <c r="J1830" s="33"/>
      <c r="K1830" s="33"/>
      <c r="L1830" s="33"/>
      <c r="M1830" s="33"/>
      <c r="N1830" s="33"/>
      <c r="O1830" s="33"/>
      <c r="P1830" s="33"/>
      <c r="Q1830" s="33"/>
      <c r="R1830" s="33"/>
      <c r="S1830" s="33"/>
      <c r="T1830" s="33"/>
      <c r="U1830" s="33"/>
      <c r="V1830" s="33"/>
      <c r="W1830" s="33"/>
      <c r="X1830" s="33"/>
      <c r="Y1830" s="33"/>
      <c r="Z1830" s="33"/>
      <c r="AA1830" s="33"/>
      <c r="AB1830" s="33"/>
    </row>
    <row r="1831" spans="1:28">
      <c r="A1831" s="33"/>
      <c r="B1831" s="33"/>
      <c r="C1831" s="33"/>
      <c r="D1831" s="33"/>
      <c r="E1831" s="33"/>
      <c r="F1831" s="33"/>
      <c r="G1831" s="33"/>
      <c r="H1831" s="33"/>
      <c r="I1831" s="33"/>
      <c r="J1831" s="33"/>
      <c r="K1831" s="33"/>
      <c r="L1831" s="33"/>
      <c r="M1831" s="33"/>
      <c r="N1831" s="33"/>
      <c r="O1831" s="33"/>
      <c r="P1831" s="33"/>
      <c r="Q1831" s="33"/>
      <c r="R1831" s="33"/>
      <c r="S1831" s="33"/>
      <c r="T1831" s="33"/>
      <c r="U1831" s="33"/>
      <c r="V1831" s="33"/>
      <c r="W1831" s="33"/>
      <c r="X1831" s="33"/>
      <c r="Y1831" s="33"/>
      <c r="Z1831" s="33"/>
      <c r="AA1831" s="33"/>
      <c r="AB1831" s="33"/>
    </row>
    <row r="1832" spans="1:28">
      <c r="A1832" s="33"/>
      <c r="B1832" s="33"/>
      <c r="C1832" s="33"/>
      <c r="D1832" s="33"/>
      <c r="E1832" s="33"/>
      <c r="F1832" s="33"/>
      <c r="G1832" s="33"/>
      <c r="H1832" s="33"/>
      <c r="I1832" s="33"/>
      <c r="J1832" s="33"/>
      <c r="K1832" s="33"/>
      <c r="L1832" s="33"/>
      <c r="M1832" s="33"/>
      <c r="N1832" s="33"/>
      <c r="O1832" s="33"/>
      <c r="P1832" s="33"/>
      <c r="Q1832" s="33"/>
      <c r="R1832" s="33"/>
      <c r="S1832" s="33"/>
      <c r="T1832" s="33"/>
      <c r="U1832" s="33"/>
      <c r="V1832" s="33"/>
      <c r="W1832" s="33"/>
      <c r="X1832" s="33"/>
      <c r="Y1832" s="33"/>
      <c r="Z1832" s="33"/>
      <c r="AA1832" s="33"/>
      <c r="AB1832" s="33"/>
    </row>
    <row r="1833" spans="1:28">
      <c r="A1833" s="33"/>
      <c r="B1833" s="33"/>
      <c r="C1833" s="33"/>
      <c r="D1833" s="33"/>
      <c r="E1833" s="33"/>
      <c r="F1833" s="33"/>
      <c r="G1833" s="33"/>
      <c r="H1833" s="33"/>
      <c r="I1833" s="33"/>
      <c r="J1833" s="33"/>
      <c r="K1833" s="33"/>
      <c r="L1833" s="33"/>
      <c r="M1833" s="33"/>
      <c r="N1833" s="33"/>
      <c r="O1833" s="33"/>
      <c r="P1833" s="33"/>
      <c r="Q1833" s="33"/>
      <c r="R1833" s="33"/>
      <c r="S1833" s="33"/>
      <c r="T1833" s="33"/>
      <c r="U1833" s="33"/>
      <c r="V1833" s="33"/>
      <c r="W1833" s="33"/>
      <c r="X1833" s="33"/>
      <c r="Y1833" s="33"/>
      <c r="Z1833" s="33"/>
      <c r="AA1833" s="33"/>
      <c r="AB1833" s="33"/>
    </row>
    <row r="1834" spans="1:28">
      <c r="A1834" s="33"/>
      <c r="B1834" s="33"/>
      <c r="C1834" s="33"/>
      <c r="D1834" s="33"/>
      <c r="E1834" s="33"/>
      <c r="F1834" s="33"/>
      <c r="G1834" s="33"/>
      <c r="H1834" s="33"/>
      <c r="I1834" s="33"/>
      <c r="J1834" s="33"/>
      <c r="K1834" s="33"/>
      <c r="L1834" s="33"/>
      <c r="M1834" s="33"/>
      <c r="N1834" s="33"/>
      <c r="O1834" s="33"/>
      <c r="P1834" s="33"/>
      <c r="Q1834" s="33"/>
      <c r="R1834" s="33"/>
      <c r="S1834" s="33"/>
      <c r="T1834" s="33"/>
      <c r="U1834" s="33"/>
      <c r="V1834" s="33"/>
      <c r="W1834" s="33"/>
      <c r="X1834" s="33"/>
      <c r="Y1834" s="33"/>
      <c r="Z1834" s="33"/>
      <c r="AA1834" s="33"/>
      <c r="AB1834" s="33"/>
    </row>
    <row r="1835" spans="1:28">
      <c r="A1835" s="33"/>
      <c r="B1835" s="33"/>
      <c r="C1835" s="33"/>
      <c r="D1835" s="33"/>
      <c r="E1835" s="33"/>
      <c r="F1835" s="33"/>
      <c r="G1835" s="33"/>
      <c r="H1835" s="33"/>
      <c r="I1835" s="33"/>
      <c r="J1835" s="33"/>
      <c r="K1835" s="33"/>
      <c r="L1835" s="33"/>
      <c r="M1835" s="33"/>
      <c r="N1835" s="33"/>
      <c r="O1835" s="33"/>
      <c r="P1835" s="33"/>
      <c r="Q1835" s="33"/>
      <c r="R1835" s="33"/>
      <c r="S1835" s="33"/>
      <c r="T1835" s="33"/>
      <c r="U1835" s="33"/>
      <c r="V1835" s="33"/>
      <c r="W1835" s="33"/>
      <c r="X1835" s="33"/>
      <c r="Y1835" s="33"/>
      <c r="Z1835" s="33"/>
      <c r="AA1835" s="33"/>
      <c r="AB1835" s="33"/>
    </row>
    <row r="1836" spans="1:28">
      <c r="A1836" s="33"/>
      <c r="B1836" s="33"/>
      <c r="C1836" s="33"/>
      <c r="D1836" s="33"/>
      <c r="E1836" s="33"/>
      <c r="F1836" s="33"/>
      <c r="G1836" s="33"/>
      <c r="H1836" s="33"/>
      <c r="I1836" s="33"/>
      <c r="J1836" s="33"/>
      <c r="K1836" s="33"/>
      <c r="L1836" s="33"/>
      <c r="M1836" s="33"/>
      <c r="N1836" s="33"/>
      <c r="O1836" s="33"/>
      <c r="P1836" s="33"/>
      <c r="Q1836" s="33"/>
      <c r="R1836" s="33"/>
      <c r="S1836" s="33"/>
      <c r="T1836" s="33"/>
      <c r="U1836" s="33"/>
      <c r="V1836" s="33"/>
      <c r="W1836" s="33"/>
      <c r="X1836" s="33"/>
      <c r="Y1836" s="33"/>
      <c r="Z1836" s="33"/>
      <c r="AA1836" s="33"/>
      <c r="AB1836" s="33"/>
    </row>
    <row r="1837" spans="1:28">
      <c r="A1837" s="33"/>
      <c r="B1837" s="33"/>
      <c r="C1837" s="33"/>
      <c r="D1837" s="33"/>
      <c r="E1837" s="33"/>
      <c r="F1837" s="33"/>
      <c r="G1837" s="33"/>
      <c r="H1837" s="33"/>
      <c r="I1837" s="33"/>
      <c r="J1837" s="33"/>
      <c r="K1837" s="33"/>
      <c r="L1837" s="33"/>
      <c r="M1837" s="33"/>
      <c r="N1837" s="33"/>
      <c r="O1837" s="33"/>
      <c r="P1837" s="33"/>
      <c r="Q1837" s="33"/>
      <c r="R1837" s="33"/>
      <c r="S1837" s="33"/>
      <c r="T1837" s="33"/>
      <c r="U1837" s="33"/>
      <c r="V1837" s="33"/>
      <c r="W1837" s="33"/>
      <c r="X1837" s="33"/>
      <c r="Y1837" s="33"/>
      <c r="Z1837" s="33"/>
      <c r="AA1837" s="33"/>
      <c r="AB1837" s="33"/>
    </row>
    <row r="1838" spans="1:28">
      <c r="A1838" s="33"/>
      <c r="B1838" s="33"/>
      <c r="C1838" s="33"/>
      <c r="D1838" s="33"/>
      <c r="E1838" s="33"/>
      <c r="F1838" s="33"/>
      <c r="G1838" s="33"/>
      <c r="H1838" s="33"/>
      <c r="I1838" s="33"/>
      <c r="J1838" s="33"/>
      <c r="K1838" s="33"/>
      <c r="L1838" s="33"/>
      <c r="M1838" s="33"/>
      <c r="N1838" s="33"/>
      <c r="O1838" s="33"/>
      <c r="P1838" s="33"/>
      <c r="Q1838" s="33"/>
      <c r="R1838" s="33"/>
      <c r="S1838" s="33"/>
      <c r="T1838" s="33"/>
      <c r="U1838" s="33"/>
      <c r="V1838" s="33"/>
      <c r="W1838" s="33"/>
      <c r="X1838" s="33"/>
      <c r="Y1838" s="33"/>
      <c r="Z1838" s="33"/>
      <c r="AA1838" s="33"/>
      <c r="AB1838" s="33"/>
    </row>
    <row r="1839" spans="1:28">
      <c r="A1839" s="33"/>
      <c r="B1839" s="33"/>
      <c r="C1839" s="33"/>
      <c r="D1839" s="33"/>
      <c r="E1839" s="33"/>
      <c r="F1839" s="33"/>
      <c r="G1839" s="33"/>
      <c r="H1839" s="33"/>
      <c r="I1839" s="33"/>
      <c r="J1839" s="33"/>
      <c r="K1839" s="33"/>
      <c r="L1839" s="33"/>
      <c r="M1839" s="33"/>
      <c r="N1839" s="33"/>
      <c r="O1839" s="33"/>
      <c r="P1839" s="33"/>
      <c r="Q1839" s="33"/>
      <c r="R1839" s="33"/>
      <c r="S1839" s="33"/>
      <c r="T1839" s="33"/>
      <c r="U1839" s="33"/>
      <c r="V1839" s="33"/>
      <c r="W1839" s="33"/>
      <c r="X1839" s="33"/>
      <c r="Y1839" s="33"/>
      <c r="Z1839" s="33"/>
      <c r="AA1839" s="33"/>
      <c r="AB1839" s="33"/>
    </row>
    <row r="1840" spans="1:28">
      <c r="A1840" s="33"/>
      <c r="B1840" s="33"/>
      <c r="C1840" s="33"/>
      <c r="D1840" s="33"/>
      <c r="E1840" s="33"/>
      <c r="F1840" s="33"/>
      <c r="G1840" s="33"/>
      <c r="H1840" s="33"/>
      <c r="I1840" s="33"/>
      <c r="J1840" s="33"/>
      <c r="K1840" s="33"/>
      <c r="L1840" s="33"/>
      <c r="M1840" s="33"/>
      <c r="N1840" s="33"/>
      <c r="O1840" s="33"/>
      <c r="P1840" s="33"/>
      <c r="Q1840" s="33"/>
      <c r="R1840" s="33"/>
      <c r="S1840" s="33"/>
      <c r="T1840" s="33"/>
      <c r="U1840" s="33"/>
      <c r="V1840" s="33"/>
      <c r="W1840" s="33"/>
      <c r="X1840" s="33"/>
      <c r="Y1840" s="33"/>
      <c r="Z1840" s="33"/>
      <c r="AA1840" s="33"/>
      <c r="AB1840" s="33"/>
    </row>
    <row r="1841" spans="1:28">
      <c r="A1841" s="33"/>
      <c r="B1841" s="33"/>
      <c r="C1841" s="33"/>
      <c r="D1841" s="33"/>
      <c r="E1841" s="33"/>
      <c r="F1841" s="33"/>
      <c r="G1841" s="33"/>
      <c r="H1841" s="33"/>
      <c r="I1841" s="33"/>
      <c r="J1841" s="33"/>
      <c r="K1841" s="33"/>
      <c r="L1841" s="33"/>
      <c r="M1841" s="33"/>
      <c r="N1841" s="33"/>
      <c r="O1841" s="33"/>
      <c r="P1841" s="33"/>
      <c r="Q1841" s="33"/>
      <c r="R1841" s="33"/>
      <c r="S1841" s="33"/>
      <c r="T1841" s="33"/>
      <c r="U1841" s="33"/>
      <c r="V1841" s="33"/>
      <c r="W1841" s="33"/>
      <c r="X1841" s="33"/>
      <c r="Y1841" s="33"/>
      <c r="Z1841" s="33"/>
      <c r="AA1841" s="33"/>
      <c r="AB1841" s="33"/>
    </row>
    <row r="1842" spans="1:28">
      <c r="A1842" s="33"/>
      <c r="B1842" s="33"/>
      <c r="C1842" s="33"/>
      <c r="D1842" s="33"/>
      <c r="E1842" s="33"/>
      <c r="F1842" s="33"/>
      <c r="G1842" s="33"/>
      <c r="H1842" s="33"/>
      <c r="I1842" s="33"/>
      <c r="J1842" s="33"/>
      <c r="K1842" s="33"/>
      <c r="L1842" s="33"/>
      <c r="M1842" s="33"/>
      <c r="N1842" s="33"/>
      <c r="O1842" s="33"/>
      <c r="P1842" s="33"/>
      <c r="Q1842" s="33"/>
      <c r="R1842" s="33"/>
      <c r="S1842" s="33"/>
      <c r="T1842" s="33"/>
      <c r="U1842" s="33"/>
      <c r="V1842" s="33"/>
      <c r="W1842" s="33"/>
      <c r="X1842" s="33"/>
      <c r="Y1842" s="33"/>
      <c r="Z1842" s="33"/>
      <c r="AA1842" s="33"/>
      <c r="AB1842" s="33"/>
    </row>
    <row r="1843" spans="1:28">
      <c r="A1843" s="33"/>
      <c r="B1843" s="33"/>
      <c r="C1843" s="33"/>
      <c r="D1843" s="33"/>
      <c r="E1843" s="33"/>
      <c r="F1843" s="33"/>
      <c r="G1843" s="33"/>
      <c r="H1843" s="33"/>
      <c r="I1843" s="33"/>
      <c r="J1843" s="33"/>
      <c r="K1843" s="33"/>
      <c r="L1843" s="33"/>
      <c r="M1843" s="33"/>
      <c r="N1843" s="33"/>
      <c r="O1843" s="33"/>
      <c r="P1843" s="33"/>
      <c r="Q1843" s="33"/>
      <c r="R1843" s="33"/>
      <c r="S1843" s="33"/>
      <c r="T1843" s="33"/>
      <c r="U1843" s="33"/>
      <c r="V1843" s="33"/>
      <c r="W1843" s="33"/>
      <c r="X1843" s="33"/>
      <c r="Y1843" s="33"/>
      <c r="Z1843" s="33"/>
      <c r="AA1843" s="33"/>
      <c r="AB1843" s="33"/>
    </row>
    <row r="1844" spans="1:28">
      <c r="A1844" s="33"/>
      <c r="B1844" s="33"/>
      <c r="C1844" s="33"/>
      <c r="D1844" s="33"/>
      <c r="E1844" s="33"/>
      <c r="F1844" s="33"/>
      <c r="G1844" s="33"/>
      <c r="H1844" s="33"/>
      <c r="I1844" s="33"/>
      <c r="J1844" s="33"/>
      <c r="K1844" s="33"/>
      <c r="L1844" s="33"/>
      <c r="M1844" s="33"/>
      <c r="N1844" s="33"/>
      <c r="O1844" s="33"/>
      <c r="P1844" s="33"/>
      <c r="Q1844" s="33"/>
      <c r="R1844" s="33"/>
      <c r="S1844" s="33"/>
      <c r="T1844" s="33"/>
      <c r="U1844" s="33"/>
      <c r="V1844" s="33"/>
      <c r="W1844" s="33"/>
      <c r="X1844" s="33"/>
      <c r="Y1844" s="33"/>
      <c r="Z1844" s="33"/>
      <c r="AA1844" s="33"/>
      <c r="AB1844" s="33"/>
    </row>
    <row r="1845" spans="1:28">
      <c r="A1845" s="33"/>
      <c r="B1845" s="33"/>
      <c r="C1845" s="33"/>
      <c r="D1845" s="33"/>
      <c r="E1845" s="33"/>
      <c r="F1845" s="33"/>
      <c r="G1845" s="33"/>
      <c r="H1845" s="33"/>
      <c r="I1845" s="33"/>
      <c r="J1845" s="33"/>
      <c r="K1845" s="33"/>
      <c r="L1845" s="33"/>
      <c r="M1845" s="33"/>
      <c r="N1845" s="33"/>
      <c r="O1845" s="33"/>
      <c r="P1845" s="33"/>
      <c r="Q1845" s="33"/>
      <c r="R1845" s="33"/>
      <c r="S1845" s="33"/>
      <c r="T1845" s="33"/>
      <c r="U1845" s="33"/>
      <c r="V1845" s="33"/>
      <c r="W1845" s="33"/>
      <c r="X1845" s="33"/>
      <c r="Y1845" s="33"/>
      <c r="Z1845" s="33"/>
      <c r="AA1845" s="33"/>
      <c r="AB1845" s="33"/>
    </row>
    <row r="1846" spans="1:28">
      <c r="A1846" s="33"/>
      <c r="B1846" s="33"/>
      <c r="C1846" s="33"/>
      <c r="D1846" s="33"/>
      <c r="E1846" s="33"/>
      <c r="F1846" s="33"/>
      <c r="G1846" s="33"/>
      <c r="H1846" s="33"/>
      <c r="I1846" s="33"/>
      <c r="J1846" s="33"/>
      <c r="K1846" s="33"/>
      <c r="L1846" s="33"/>
      <c r="M1846" s="33"/>
      <c r="N1846" s="33"/>
      <c r="O1846" s="33"/>
      <c r="P1846" s="33"/>
      <c r="Q1846" s="33"/>
      <c r="R1846" s="33"/>
      <c r="S1846" s="33"/>
      <c r="T1846" s="33"/>
      <c r="U1846" s="33"/>
      <c r="V1846" s="33"/>
      <c r="W1846" s="33"/>
      <c r="X1846" s="33"/>
      <c r="Y1846" s="33"/>
      <c r="Z1846" s="33"/>
      <c r="AA1846" s="33"/>
      <c r="AB1846" s="33"/>
    </row>
    <row r="1847" spans="1:28">
      <c r="A1847" s="33"/>
      <c r="B1847" s="33"/>
      <c r="C1847" s="33"/>
      <c r="D1847" s="33"/>
      <c r="E1847" s="33"/>
      <c r="F1847" s="33"/>
      <c r="G1847" s="33"/>
      <c r="H1847" s="33"/>
      <c r="I1847" s="33"/>
      <c r="J1847" s="33"/>
      <c r="K1847" s="33"/>
      <c r="L1847" s="33"/>
      <c r="M1847" s="33"/>
      <c r="N1847" s="33"/>
      <c r="O1847" s="33"/>
      <c r="P1847" s="33"/>
      <c r="Q1847" s="33"/>
      <c r="R1847" s="33"/>
      <c r="S1847" s="33"/>
      <c r="T1847" s="33"/>
      <c r="U1847" s="33"/>
      <c r="V1847" s="33"/>
      <c r="W1847" s="33"/>
      <c r="X1847" s="33"/>
      <c r="Y1847" s="33"/>
      <c r="Z1847" s="33"/>
      <c r="AA1847" s="33"/>
      <c r="AB1847" s="33"/>
    </row>
    <row r="1848" spans="1:28">
      <c r="A1848" s="33"/>
      <c r="B1848" s="33"/>
      <c r="C1848" s="33"/>
      <c r="D1848" s="33"/>
      <c r="E1848" s="33"/>
      <c r="F1848" s="33"/>
      <c r="G1848" s="33"/>
      <c r="H1848" s="33"/>
      <c r="I1848" s="33"/>
      <c r="J1848" s="33"/>
      <c r="K1848" s="33"/>
      <c r="L1848" s="33"/>
      <c r="M1848" s="33"/>
      <c r="N1848" s="33"/>
      <c r="O1848" s="33"/>
      <c r="P1848" s="33"/>
      <c r="Q1848" s="33"/>
      <c r="R1848" s="33"/>
      <c r="S1848" s="33"/>
      <c r="T1848" s="33"/>
      <c r="U1848" s="33"/>
      <c r="V1848" s="33"/>
      <c r="W1848" s="33"/>
      <c r="X1848" s="33"/>
      <c r="Y1848" s="33"/>
      <c r="Z1848" s="33"/>
      <c r="AA1848" s="33"/>
      <c r="AB1848" s="33"/>
    </row>
    <row r="1849" spans="1:28">
      <c r="A1849" s="33"/>
      <c r="B1849" s="33"/>
      <c r="C1849" s="33"/>
      <c r="D1849" s="33"/>
      <c r="E1849" s="33"/>
      <c r="F1849" s="33"/>
      <c r="G1849" s="33"/>
      <c r="H1849" s="33"/>
      <c r="I1849" s="33"/>
      <c r="J1849" s="33"/>
      <c r="K1849" s="33"/>
      <c r="L1849" s="33"/>
      <c r="M1849" s="33"/>
      <c r="N1849" s="33"/>
      <c r="O1849" s="33"/>
      <c r="P1849" s="33"/>
      <c r="Q1849" s="33"/>
      <c r="R1849" s="33"/>
      <c r="S1849" s="33"/>
      <c r="T1849" s="33"/>
      <c r="U1849" s="33"/>
      <c r="V1849" s="33"/>
      <c r="W1849" s="33"/>
      <c r="X1849" s="33"/>
      <c r="Y1849" s="33"/>
      <c r="Z1849" s="33"/>
      <c r="AA1849" s="33"/>
      <c r="AB1849" s="33"/>
    </row>
    <row r="1850" spans="1:28">
      <c r="A1850" s="33"/>
      <c r="B1850" s="33"/>
      <c r="C1850" s="33"/>
      <c r="D1850" s="33"/>
      <c r="E1850" s="33"/>
      <c r="F1850" s="33"/>
      <c r="G1850" s="33"/>
      <c r="H1850" s="33"/>
      <c r="I1850" s="33"/>
      <c r="J1850" s="33"/>
      <c r="K1850" s="33"/>
      <c r="L1850" s="33"/>
      <c r="M1850" s="33"/>
      <c r="N1850" s="33"/>
      <c r="O1850" s="33"/>
      <c r="P1850" s="33"/>
      <c r="Q1850" s="33"/>
      <c r="R1850" s="33"/>
      <c r="S1850" s="33"/>
      <c r="T1850" s="33"/>
      <c r="U1850" s="33"/>
      <c r="V1850" s="33"/>
      <c r="W1850" s="33"/>
      <c r="X1850" s="33"/>
      <c r="Y1850" s="33"/>
      <c r="Z1850" s="33"/>
      <c r="AA1850" s="33"/>
      <c r="AB1850" s="33"/>
    </row>
    <row r="1851" spans="1:28">
      <c r="A1851" s="33"/>
      <c r="B1851" s="33"/>
      <c r="C1851" s="33"/>
      <c r="D1851" s="33"/>
      <c r="E1851" s="33"/>
      <c r="F1851" s="33"/>
      <c r="G1851" s="33"/>
      <c r="H1851" s="33"/>
      <c r="I1851" s="33"/>
      <c r="J1851" s="33"/>
      <c r="K1851" s="33"/>
      <c r="L1851" s="33"/>
      <c r="M1851" s="33"/>
      <c r="N1851" s="33"/>
      <c r="O1851" s="33"/>
      <c r="P1851" s="33"/>
      <c r="Q1851" s="33"/>
      <c r="R1851" s="33"/>
      <c r="S1851" s="33"/>
      <c r="T1851" s="33"/>
      <c r="U1851" s="33"/>
      <c r="V1851" s="33"/>
      <c r="W1851" s="33"/>
      <c r="X1851" s="33"/>
      <c r="Y1851" s="33"/>
      <c r="Z1851" s="33"/>
      <c r="AA1851" s="33"/>
      <c r="AB1851" s="33"/>
    </row>
    <row r="1852" spans="1:28">
      <c r="A1852" s="33"/>
      <c r="B1852" s="33"/>
      <c r="C1852" s="33"/>
      <c r="D1852" s="33"/>
      <c r="E1852" s="33"/>
      <c r="F1852" s="33"/>
      <c r="G1852" s="33"/>
      <c r="H1852" s="33"/>
      <c r="I1852" s="33"/>
      <c r="J1852" s="33"/>
      <c r="K1852" s="33"/>
      <c r="L1852" s="33"/>
      <c r="M1852" s="33"/>
      <c r="N1852" s="33"/>
      <c r="O1852" s="33"/>
      <c r="P1852" s="33"/>
      <c r="Q1852" s="33"/>
      <c r="R1852" s="33"/>
      <c r="S1852" s="33"/>
      <c r="T1852" s="33"/>
      <c r="U1852" s="33"/>
      <c r="V1852" s="33"/>
      <c r="W1852" s="33"/>
      <c r="X1852" s="33"/>
      <c r="Y1852" s="33"/>
      <c r="Z1852" s="33"/>
      <c r="AA1852" s="33"/>
      <c r="AB1852" s="33"/>
    </row>
    <row r="1853" spans="1:28">
      <c r="A1853" s="33"/>
      <c r="B1853" s="33"/>
      <c r="C1853" s="33"/>
      <c r="D1853" s="33"/>
      <c r="E1853" s="33"/>
      <c r="F1853" s="33"/>
      <c r="G1853" s="33"/>
      <c r="H1853" s="33"/>
      <c r="I1853" s="33"/>
      <c r="J1853" s="33"/>
      <c r="K1853" s="33"/>
      <c r="L1853" s="33"/>
      <c r="M1853" s="33"/>
      <c r="N1853" s="33"/>
      <c r="O1853" s="33"/>
      <c r="P1853" s="33"/>
      <c r="Q1853" s="33"/>
      <c r="R1853" s="33"/>
      <c r="S1853" s="33"/>
      <c r="T1853" s="33"/>
      <c r="U1853" s="33"/>
      <c r="V1853" s="33"/>
      <c r="W1853" s="33"/>
      <c r="X1853" s="33"/>
      <c r="Y1853" s="33"/>
      <c r="Z1853" s="33"/>
      <c r="AA1853" s="33"/>
      <c r="AB1853" s="33"/>
    </row>
    <row r="1854" spans="1:28">
      <c r="A1854" s="33"/>
      <c r="B1854" s="33"/>
      <c r="C1854" s="33"/>
      <c r="D1854" s="33"/>
      <c r="E1854" s="33"/>
      <c r="F1854" s="33"/>
      <c r="G1854" s="33"/>
      <c r="H1854" s="33"/>
      <c r="I1854" s="33"/>
      <c r="J1854" s="33"/>
      <c r="K1854" s="33"/>
      <c r="L1854" s="33"/>
      <c r="M1854" s="33"/>
      <c r="N1854" s="33"/>
      <c r="O1854" s="33"/>
      <c r="P1854" s="33"/>
      <c r="Q1854" s="33"/>
      <c r="R1854" s="33"/>
      <c r="S1854" s="33"/>
      <c r="T1854" s="33"/>
      <c r="U1854" s="33"/>
      <c r="V1854" s="33"/>
      <c r="W1854" s="33"/>
      <c r="X1854" s="33"/>
      <c r="Y1854" s="33"/>
      <c r="Z1854" s="33"/>
      <c r="AA1854" s="33"/>
      <c r="AB1854" s="33"/>
    </row>
    <row r="1855" spans="1:28">
      <c r="A1855" s="33"/>
      <c r="B1855" s="33"/>
      <c r="C1855" s="33"/>
      <c r="D1855" s="33"/>
      <c r="E1855" s="33"/>
      <c r="F1855" s="33"/>
      <c r="G1855" s="33"/>
      <c r="H1855" s="33"/>
      <c r="I1855" s="33"/>
      <c r="J1855" s="33"/>
      <c r="K1855" s="33"/>
      <c r="L1855" s="33"/>
      <c r="M1855" s="33"/>
      <c r="N1855" s="33"/>
      <c r="O1855" s="33"/>
      <c r="P1855" s="33"/>
      <c r="Q1855" s="33"/>
      <c r="R1855" s="33"/>
      <c r="S1855" s="33"/>
      <c r="T1855" s="33"/>
      <c r="U1855" s="33"/>
      <c r="V1855" s="33"/>
      <c r="W1855" s="33"/>
      <c r="X1855" s="33"/>
      <c r="Y1855" s="33"/>
      <c r="Z1855" s="33"/>
      <c r="AA1855" s="33"/>
      <c r="AB1855" s="33"/>
    </row>
    <row r="1856" spans="1:28">
      <c r="A1856" s="33"/>
      <c r="B1856" s="33"/>
      <c r="C1856" s="33"/>
      <c r="D1856" s="33"/>
      <c r="E1856" s="33"/>
      <c r="F1856" s="33"/>
      <c r="G1856" s="33"/>
      <c r="H1856" s="33"/>
      <c r="I1856" s="33"/>
      <c r="J1856" s="33"/>
      <c r="K1856" s="33"/>
      <c r="L1856" s="33"/>
      <c r="M1856" s="33"/>
      <c r="N1856" s="33"/>
      <c r="O1856" s="33"/>
      <c r="P1856" s="33"/>
      <c r="Q1856" s="33"/>
      <c r="R1856" s="33"/>
      <c r="S1856" s="33"/>
      <c r="T1856" s="33"/>
      <c r="U1856" s="33"/>
      <c r="V1856" s="33"/>
      <c r="W1856" s="33"/>
      <c r="X1856" s="33"/>
      <c r="Y1856" s="33"/>
      <c r="Z1856" s="33"/>
      <c r="AA1856" s="33"/>
      <c r="AB1856" s="33"/>
    </row>
    <row r="1857" spans="1:28">
      <c r="A1857" s="33"/>
      <c r="B1857" s="33"/>
      <c r="C1857" s="33"/>
      <c r="D1857" s="33"/>
      <c r="E1857" s="33"/>
      <c r="F1857" s="33"/>
      <c r="G1857" s="33"/>
      <c r="H1857" s="33"/>
      <c r="I1857" s="33"/>
      <c r="J1857" s="33"/>
      <c r="K1857" s="33"/>
      <c r="L1857" s="33"/>
      <c r="M1857" s="33"/>
      <c r="N1857" s="33"/>
      <c r="O1857" s="33"/>
      <c r="P1857" s="33"/>
      <c r="Q1857" s="33"/>
      <c r="R1857" s="33"/>
      <c r="S1857" s="33"/>
      <c r="T1857" s="33"/>
      <c r="U1857" s="33"/>
      <c r="V1857" s="33"/>
      <c r="W1857" s="33"/>
      <c r="X1857" s="33"/>
      <c r="Y1857" s="33"/>
      <c r="Z1857" s="33"/>
      <c r="AA1857" s="33"/>
      <c r="AB1857" s="33"/>
    </row>
    <row r="1858" spans="1:28">
      <c r="A1858" s="33"/>
      <c r="B1858" s="33"/>
      <c r="C1858" s="33"/>
      <c r="D1858" s="33"/>
      <c r="E1858" s="33"/>
      <c r="F1858" s="33"/>
      <c r="G1858" s="33"/>
      <c r="H1858" s="33"/>
      <c r="I1858" s="33"/>
      <c r="J1858" s="33"/>
      <c r="K1858" s="33"/>
      <c r="L1858" s="33"/>
      <c r="M1858" s="33"/>
      <c r="N1858" s="33"/>
      <c r="O1858" s="33"/>
      <c r="P1858" s="33"/>
      <c r="Q1858" s="33"/>
      <c r="R1858" s="33"/>
      <c r="S1858" s="33"/>
      <c r="T1858" s="33"/>
      <c r="U1858" s="33"/>
      <c r="V1858" s="33"/>
      <c r="W1858" s="33"/>
      <c r="X1858" s="33"/>
      <c r="Y1858" s="33"/>
      <c r="Z1858" s="33"/>
      <c r="AA1858" s="33"/>
      <c r="AB1858" s="33"/>
    </row>
    <row r="1859" spans="1:28">
      <c r="A1859" s="33"/>
      <c r="B1859" s="33"/>
      <c r="C1859" s="33"/>
      <c r="D1859" s="33"/>
      <c r="E1859" s="33"/>
      <c r="F1859" s="33"/>
      <c r="G1859" s="33"/>
      <c r="H1859" s="33"/>
      <c r="I1859" s="33"/>
      <c r="J1859" s="33"/>
      <c r="K1859" s="33"/>
      <c r="L1859" s="33"/>
      <c r="M1859" s="33"/>
      <c r="N1859" s="33"/>
      <c r="O1859" s="33"/>
      <c r="P1859" s="33"/>
      <c r="Q1859" s="33"/>
      <c r="R1859" s="33"/>
      <c r="S1859" s="33"/>
      <c r="T1859" s="33"/>
      <c r="U1859" s="33"/>
      <c r="V1859" s="33"/>
      <c r="W1859" s="33"/>
      <c r="X1859" s="33"/>
      <c r="Y1859" s="33"/>
      <c r="Z1859" s="33"/>
      <c r="AA1859" s="33"/>
      <c r="AB1859" s="33"/>
    </row>
    <row r="1860" spans="1:28">
      <c r="A1860" s="33"/>
      <c r="B1860" s="33"/>
      <c r="C1860" s="33"/>
      <c r="D1860" s="33"/>
      <c r="E1860" s="33"/>
      <c r="F1860" s="33"/>
      <c r="G1860" s="33"/>
      <c r="H1860" s="33"/>
      <c r="I1860" s="33"/>
      <c r="J1860" s="33"/>
      <c r="K1860" s="33"/>
      <c r="L1860" s="33"/>
      <c r="M1860" s="33"/>
      <c r="N1860" s="33"/>
      <c r="O1860" s="33"/>
      <c r="P1860" s="33"/>
      <c r="Q1860" s="33"/>
      <c r="R1860" s="33"/>
      <c r="S1860" s="33"/>
      <c r="T1860" s="33"/>
      <c r="U1860" s="33"/>
      <c r="V1860" s="33"/>
      <c r="W1860" s="33"/>
      <c r="X1860" s="33"/>
      <c r="Y1860" s="33"/>
      <c r="Z1860" s="33"/>
      <c r="AA1860" s="33"/>
      <c r="AB1860" s="33"/>
    </row>
    <row r="1861" spans="1:28">
      <c r="A1861" s="33"/>
      <c r="B1861" s="33"/>
      <c r="C1861" s="33"/>
      <c r="D1861" s="33"/>
      <c r="E1861" s="33"/>
      <c r="F1861" s="33"/>
      <c r="G1861" s="33"/>
      <c r="H1861" s="33"/>
      <c r="I1861" s="33"/>
      <c r="J1861" s="33"/>
      <c r="K1861" s="33"/>
      <c r="L1861" s="33"/>
      <c r="M1861" s="33"/>
      <c r="N1861" s="33"/>
      <c r="O1861" s="33"/>
      <c r="P1861" s="33"/>
      <c r="Q1861" s="33"/>
      <c r="R1861" s="33"/>
      <c r="S1861" s="33"/>
      <c r="T1861" s="33"/>
      <c r="U1861" s="33"/>
      <c r="V1861" s="33"/>
      <c r="W1861" s="33"/>
      <c r="X1861" s="33"/>
      <c r="Y1861" s="33"/>
      <c r="Z1861" s="33"/>
      <c r="AA1861" s="33"/>
      <c r="AB1861" s="33"/>
    </row>
    <row r="1862" spans="1:28">
      <c r="A1862" s="33"/>
      <c r="B1862" s="33"/>
      <c r="C1862" s="33"/>
      <c r="D1862" s="33"/>
      <c r="E1862" s="33"/>
      <c r="F1862" s="33"/>
      <c r="G1862" s="33"/>
      <c r="H1862" s="33"/>
      <c r="I1862" s="33"/>
      <c r="J1862" s="33"/>
      <c r="K1862" s="33"/>
      <c r="L1862" s="33"/>
      <c r="M1862" s="33"/>
      <c r="N1862" s="33"/>
      <c r="O1862" s="33"/>
      <c r="P1862" s="33"/>
      <c r="Q1862" s="33"/>
      <c r="R1862" s="33"/>
      <c r="S1862" s="33"/>
      <c r="T1862" s="33"/>
      <c r="U1862" s="33"/>
      <c r="V1862" s="33"/>
      <c r="W1862" s="33"/>
      <c r="X1862" s="33"/>
      <c r="Y1862" s="33"/>
      <c r="Z1862" s="33"/>
      <c r="AA1862" s="33"/>
      <c r="AB1862" s="33"/>
    </row>
    <row r="1863" spans="1:28">
      <c r="A1863" s="33"/>
      <c r="B1863" s="33"/>
      <c r="C1863" s="33"/>
      <c r="D1863" s="33"/>
      <c r="E1863" s="33"/>
      <c r="F1863" s="33"/>
      <c r="G1863" s="33"/>
      <c r="H1863" s="33"/>
      <c r="I1863" s="33"/>
      <c r="J1863" s="33"/>
      <c r="K1863" s="33"/>
      <c r="L1863" s="33"/>
      <c r="M1863" s="33"/>
      <c r="N1863" s="33"/>
      <c r="O1863" s="33"/>
      <c r="P1863" s="33"/>
      <c r="Q1863" s="33"/>
      <c r="R1863" s="33"/>
      <c r="S1863" s="33"/>
      <c r="T1863" s="33"/>
      <c r="U1863" s="33"/>
      <c r="V1863" s="33"/>
      <c r="W1863" s="33"/>
      <c r="X1863" s="33"/>
      <c r="Y1863" s="33"/>
      <c r="Z1863" s="33"/>
      <c r="AA1863" s="33"/>
      <c r="AB1863" s="33"/>
    </row>
    <row r="1864" spans="1:28">
      <c r="A1864" s="33"/>
      <c r="B1864" s="33"/>
      <c r="C1864" s="33"/>
      <c r="D1864" s="33"/>
      <c r="E1864" s="33"/>
      <c r="F1864" s="33"/>
      <c r="G1864" s="33"/>
      <c r="H1864" s="33"/>
      <c r="I1864" s="33"/>
      <c r="J1864" s="33"/>
      <c r="K1864" s="33"/>
      <c r="L1864" s="33"/>
      <c r="M1864" s="33"/>
      <c r="N1864" s="33"/>
      <c r="O1864" s="33"/>
      <c r="P1864" s="33"/>
      <c r="Q1864" s="33"/>
      <c r="R1864" s="33"/>
      <c r="S1864" s="33"/>
      <c r="T1864" s="33"/>
      <c r="U1864" s="33"/>
      <c r="V1864" s="33"/>
      <c r="W1864" s="33"/>
      <c r="X1864" s="33"/>
      <c r="Y1864" s="33"/>
      <c r="Z1864" s="33"/>
      <c r="AA1864" s="33"/>
      <c r="AB1864" s="33"/>
    </row>
    <row r="1865" spans="1:28">
      <c r="A1865" s="33"/>
      <c r="B1865" s="33"/>
      <c r="C1865" s="33"/>
      <c r="D1865" s="33"/>
      <c r="E1865" s="33"/>
      <c r="F1865" s="33"/>
      <c r="G1865" s="33"/>
      <c r="H1865" s="33"/>
      <c r="I1865" s="33"/>
      <c r="J1865" s="33"/>
      <c r="K1865" s="33"/>
      <c r="L1865" s="33"/>
      <c r="M1865" s="33"/>
      <c r="N1865" s="33"/>
      <c r="O1865" s="33"/>
      <c r="P1865" s="33"/>
      <c r="Q1865" s="33"/>
      <c r="R1865" s="33"/>
      <c r="S1865" s="33"/>
      <c r="T1865" s="33"/>
      <c r="U1865" s="33"/>
      <c r="V1865" s="33"/>
      <c r="W1865" s="33"/>
      <c r="X1865" s="33"/>
      <c r="Y1865" s="33"/>
      <c r="Z1865" s="33"/>
      <c r="AA1865" s="33"/>
      <c r="AB1865" s="33"/>
    </row>
    <row r="1866" spans="1:28">
      <c r="A1866" s="33"/>
      <c r="B1866" s="33"/>
      <c r="C1866" s="33"/>
      <c r="D1866" s="33"/>
      <c r="E1866" s="33"/>
      <c r="F1866" s="33"/>
      <c r="G1866" s="33"/>
      <c r="H1866" s="33"/>
      <c r="I1866" s="33"/>
      <c r="J1866" s="33"/>
      <c r="K1866" s="33"/>
      <c r="L1866" s="33"/>
      <c r="M1866" s="33"/>
      <c r="N1866" s="33"/>
      <c r="O1866" s="33"/>
      <c r="P1866" s="33"/>
      <c r="Q1866" s="33"/>
      <c r="R1866" s="33"/>
      <c r="S1866" s="33"/>
      <c r="T1866" s="33"/>
      <c r="U1866" s="33"/>
      <c r="V1866" s="33"/>
      <c r="W1866" s="33"/>
      <c r="X1866" s="33"/>
      <c r="Y1866" s="33"/>
      <c r="Z1866" s="33"/>
      <c r="AA1866" s="33"/>
      <c r="AB1866" s="33"/>
    </row>
    <row r="1867" spans="1:28">
      <c r="A1867" s="33"/>
      <c r="B1867" s="33"/>
      <c r="C1867" s="33"/>
      <c r="D1867" s="33"/>
      <c r="E1867" s="33"/>
      <c r="F1867" s="33"/>
      <c r="G1867" s="33"/>
      <c r="H1867" s="33"/>
      <c r="I1867" s="33"/>
      <c r="J1867" s="33"/>
      <c r="K1867" s="33"/>
      <c r="L1867" s="33"/>
      <c r="M1867" s="33"/>
      <c r="N1867" s="33"/>
      <c r="O1867" s="33"/>
      <c r="P1867" s="33"/>
      <c r="Q1867" s="33"/>
      <c r="R1867" s="33"/>
      <c r="S1867" s="33"/>
      <c r="T1867" s="33"/>
      <c r="U1867" s="33"/>
      <c r="V1867" s="33"/>
      <c r="W1867" s="33"/>
      <c r="X1867" s="33"/>
      <c r="Y1867" s="33"/>
      <c r="Z1867" s="33"/>
      <c r="AA1867" s="33"/>
      <c r="AB1867" s="33"/>
    </row>
    <row r="1868" spans="1:28">
      <c r="A1868" s="33"/>
      <c r="B1868" s="33"/>
      <c r="C1868" s="33"/>
      <c r="D1868" s="33"/>
      <c r="E1868" s="33"/>
      <c r="F1868" s="33"/>
      <c r="G1868" s="33"/>
      <c r="H1868" s="33"/>
      <c r="I1868" s="33"/>
      <c r="J1868" s="33"/>
      <c r="K1868" s="33"/>
      <c r="L1868" s="33"/>
      <c r="M1868" s="33"/>
      <c r="N1868" s="33"/>
      <c r="O1868" s="33"/>
      <c r="P1868" s="33"/>
      <c r="Q1868" s="33"/>
      <c r="R1868" s="33"/>
      <c r="S1868" s="33"/>
      <c r="T1868" s="33"/>
      <c r="U1868" s="33"/>
      <c r="V1868" s="33"/>
      <c r="W1868" s="33"/>
      <c r="X1868" s="33"/>
      <c r="Y1868" s="33"/>
      <c r="Z1868" s="33"/>
      <c r="AA1868" s="33"/>
      <c r="AB1868" s="33"/>
    </row>
    <row r="1869" spans="1:28">
      <c r="A1869" s="33"/>
      <c r="B1869" s="33"/>
      <c r="C1869" s="33"/>
      <c r="D1869" s="33"/>
      <c r="E1869" s="33"/>
      <c r="F1869" s="33"/>
      <c r="G1869" s="33"/>
      <c r="H1869" s="33"/>
      <c r="I1869" s="33"/>
      <c r="J1869" s="33"/>
      <c r="K1869" s="33"/>
      <c r="L1869" s="33"/>
      <c r="M1869" s="33"/>
      <c r="N1869" s="33"/>
      <c r="O1869" s="33"/>
      <c r="P1869" s="33"/>
      <c r="Q1869" s="33"/>
      <c r="R1869" s="33"/>
      <c r="S1869" s="33"/>
      <c r="T1869" s="33"/>
      <c r="U1869" s="33"/>
      <c r="V1869" s="33"/>
      <c r="W1869" s="33"/>
      <c r="X1869" s="33"/>
      <c r="Y1869" s="33"/>
      <c r="Z1869" s="33"/>
      <c r="AA1869" s="33"/>
      <c r="AB1869" s="33"/>
    </row>
    <row r="1870" spans="1:28">
      <c r="A1870" s="33"/>
      <c r="B1870" s="33"/>
      <c r="C1870" s="33"/>
      <c r="D1870" s="33"/>
      <c r="E1870" s="33"/>
      <c r="F1870" s="33"/>
      <c r="G1870" s="33"/>
      <c r="H1870" s="33"/>
      <c r="I1870" s="33"/>
      <c r="J1870" s="33"/>
      <c r="K1870" s="33"/>
      <c r="L1870" s="33"/>
      <c r="M1870" s="33"/>
      <c r="N1870" s="33"/>
      <c r="O1870" s="33"/>
      <c r="P1870" s="33"/>
      <c r="Q1870" s="33"/>
      <c r="R1870" s="33"/>
      <c r="S1870" s="33"/>
      <c r="T1870" s="33"/>
      <c r="U1870" s="33"/>
      <c r="V1870" s="33"/>
      <c r="W1870" s="33"/>
      <c r="X1870" s="33"/>
      <c r="Y1870" s="33"/>
      <c r="Z1870" s="33"/>
      <c r="AA1870" s="33"/>
      <c r="AB1870" s="33"/>
    </row>
    <row r="1871" spans="1:28">
      <c r="A1871" s="33"/>
      <c r="B1871" s="33"/>
      <c r="C1871" s="33"/>
      <c r="D1871" s="33"/>
      <c r="E1871" s="33"/>
      <c r="F1871" s="33"/>
      <c r="G1871" s="33"/>
      <c r="H1871" s="33"/>
      <c r="I1871" s="33"/>
      <c r="J1871" s="33"/>
      <c r="K1871" s="33"/>
      <c r="L1871" s="33"/>
      <c r="M1871" s="33"/>
      <c r="N1871" s="33"/>
      <c r="O1871" s="33"/>
      <c r="P1871" s="33"/>
      <c r="Q1871" s="33"/>
      <c r="R1871" s="33"/>
      <c r="S1871" s="33"/>
      <c r="T1871" s="33"/>
      <c r="U1871" s="33"/>
      <c r="V1871" s="33"/>
      <c r="W1871" s="33"/>
      <c r="X1871" s="33"/>
      <c r="Y1871" s="33"/>
      <c r="Z1871" s="33"/>
      <c r="AA1871" s="33"/>
      <c r="AB1871" s="33"/>
    </row>
    <row r="1872" spans="1:28">
      <c r="A1872" s="33"/>
      <c r="B1872" s="33"/>
      <c r="C1872" s="33"/>
      <c r="D1872" s="33"/>
      <c r="E1872" s="33"/>
      <c r="F1872" s="33"/>
      <c r="G1872" s="33"/>
      <c r="H1872" s="33"/>
      <c r="I1872" s="33"/>
      <c r="J1872" s="33"/>
      <c r="K1872" s="33"/>
      <c r="L1872" s="33"/>
      <c r="M1872" s="33"/>
      <c r="N1872" s="33"/>
      <c r="O1872" s="33"/>
      <c r="P1872" s="33"/>
      <c r="Q1872" s="33"/>
      <c r="R1872" s="33"/>
      <c r="S1872" s="33"/>
      <c r="T1872" s="33"/>
      <c r="U1872" s="33"/>
      <c r="V1872" s="33"/>
      <c r="W1872" s="33"/>
      <c r="X1872" s="33"/>
      <c r="Y1872" s="33"/>
      <c r="Z1872" s="33"/>
      <c r="AA1872" s="33"/>
      <c r="AB1872" s="33"/>
    </row>
    <row r="1873" spans="1:28">
      <c r="A1873" s="33"/>
      <c r="B1873" s="33"/>
      <c r="C1873" s="33"/>
      <c r="D1873" s="33"/>
      <c r="E1873" s="33"/>
      <c r="F1873" s="33"/>
      <c r="G1873" s="33"/>
      <c r="H1873" s="33"/>
      <c r="I1873" s="33"/>
      <c r="J1873" s="33"/>
      <c r="K1873" s="33"/>
      <c r="L1873" s="33"/>
      <c r="M1873" s="33"/>
      <c r="N1873" s="33"/>
      <c r="O1873" s="33"/>
      <c r="P1873" s="33"/>
      <c r="Q1873" s="33"/>
      <c r="R1873" s="33"/>
      <c r="S1873" s="33"/>
      <c r="T1873" s="33"/>
      <c r="U1873" s="33"/>
      <c r="V1873" s="33"/>
      <c r="W1873" s="33"/>
      <c r="X1873" s="33"/>
      <c r="Y1873" s="33"/>
      <c r="Z1873" s="33"/>
      <c r="AA1873" s="33"/>
      <c r="AB1873" s="33"/>
    </row>
    <row r="1874" spans="1:28">
      <c r="A1874" s="33"/>
      <c r="B1874" s="33"/>
      <c r="C1874" s="33"/>
      <c r="D1874" s="33"/>
      <c r="E1874" s="33"/>
      <c r="F1874" s="33"/>
      <c r="G1874" s="33"/>
      <c r="H1874" s="33"/>
      <c r="I1874" s="33"/>
      <c r="J1874" s="33"/>
      <c r="K1874" s="33"/>
      <c r="L1874" s="33"/>
      <c r="M1874" s="33"/>
      <c r="N1874" s="33"/>
      <c r="O1874" s="33"/>
      <c r="P1874" s="33"/>
      <c r="Q1874" s="33"/>
      <c r="R1874" s="33"/>
      <c r="S1874" s="33"/>
      <c r="T1874" s="33"/>
      <c r="U1874" s="33"/>
      <c r="V1874" s="33"/>
      <c r="W1874" s="33"/>
      <c r="X1874" s="33"/>
      <c r="Y1874" s="33"/>
      <c r="Z1874" s="33"/>
      <c r="AA1874" s="33"/>
      <c r="AB1874" s="33"/>
    </row>
    <row r="1875" spans="1:28">
      <c r="A1875" s="33"/>
      <c r="B1875" s="33"/>
      <c r="C1875" s="33"/>
      <c r="D1875" s="33"/>
      <c r="E1875" s="33"/>
      <c r="F1875" s="33"/>
      <c r="G1875" s="33"/>
      <c r="H1875" s="33"/>
      <c r="I1875" s="33"/>
      <c r="J1875" s="33"/>
      <c r="K1875" s="33"/>
      <c r="L1875" s="33"/>
      <c r="M1875" s="33"/>
      <c r="N1875" s="33"/>
      <c r="O1875" s="33"/>
      <c r="P1875" s="33"/>
      <c r="Q1875" s="33"/>
      <c r="R1875" s="33"/>
      <c r="S1875" s="33"/>
      <c r="T1875" s="33"/>
      <c r="U1875" s="33"/>
      <c r="V1875" s="33"/>
      <c r="W1875" s="33"/>
      <c r="X1875" s="33"/>
      <c r="Y1875" s="33"/>
      <c r="Z1875" s="33"/>
      <c r="AA1875" s="33"/>
      <c r="AB1875" s="33"/>
    </row>
    <row r="1876" spans="1:28">
      <c r="A1876" s="33"/>
      <c r="B1876" s="33"/>
      <c r="C1876" s="33"/>
      <c r="D1876" s="33"/>
      <c r="E1876" s="33"/>
      <c r="F1876" s="33"/>
      <c r="G1876" s="33"/>
      <c r="H1876" s="33"/>
      <c r="I1876" s="33"/>
      <c r="J1876" s="33"/>
      <c r="K1876" s="33"/>
      <c r="L1876" s="33"/>
      <c r="M1876" s="33"/>
      <c r="N1876" s="33"/>
      <c r="O1876" s="33"/>
      <c r="P1876" s="33"/>
      <c r="Q1876" s="33"/>
      <c r="R1876" s="33"/>
      <c r="S1876" s="33"/>
      <c r="T1876" s="33"/>
      <c r="U1876" s="33"/>
      <c r="V1876" s="33"/>
      <c r="W1876" s="33"/>
      <c r="X1876" s="33"/>
      <c r="Y1876" s="33"/>
      <c r="Z1876" s="33"/>
      <c r="AA1876" s="33"/>
      <c r="AB1876" s="33"/>
    </row>
    <row r="1877" spans="1:28">
      <c r="A1877" s="33"/>
      <c r="B1877" s="33"/>
      <c r="C1877" s="33"/>
      <c r="D1877" s="33"/>
      <c r="E1877" s="33"/>
      <c r="F1877" s="33"/>
      <c r="G1877" s="33"/>
      <c r="H1877" s="33"/>
      <c r="I1877" s="33"/>
      <c r="J1877" s="33"/>
      <c r="K1877" s="33"/>
      <c r="L1877" s="33"/>
      <c r="M1877" s="33"/>
      <c r="N1877" s="33"/>
      <c r="O1877" s="33"/>
      <c r="P1877" s="33"/>
      <c r="Q1877" s="33"/>
      <c r="R1877" s="33"/>
      <c r="S1877" s="33"/>
      <c r="T1877" s="33"/>
      <c r="U1877" s="33"/>
      <c r="V1877" s="33"/>
      <c r="W1877" s="33"/>
      <c r="X1877" s="33"/>
      <c r="Y1877" s="33"/>
      <c r="Z1877" s="33"/>
      <c r="AA1877" s="33"/>
      <c r="AB1877" s="33"/>
    </row>
    <row r="1878" spans="1:28">
      <c r="A1878" s="33"/>
      <c r="B1878" s="33"/>
      <c r="C1878" s="33"/>
      <c r="D1878" s="33"/>
      <c r="E1878" s="33"/>
      <c r="F1878" s="33"/>
      <c r="G1878" s="33"/>
      <c r="H1878" s="33"/>
      <c r="I1878" s="33"/>
      <c r="J1878" s="33"/>
      <c r="K1878" s="33"/>
      <c r="L1878" s="33"/>
      <c r="M1878" s="33"/>
      <c r="N1878" s="33"/>
      <c r="O1878" s="33"/>
      <c r="P1878" s="33"/>
      <c r="Q1878" s="33"/>
      <c r="R1878" s="33"/>
      <c r="S1878" s="33"/>
      <c r="T1878" s="33"/>
      <c r="U1878" s="33"/>
      <c r="V1878" s="33"/>
      <c r="W1878" s="33"/>
      <c r="X1878" s="33"/>
      <c r="Y1878" s="33"/>
      <c r="Z1878" s="33"/>
      <c r="AA1878" s="33"/>
      <c r="AB1878" s="33"/>
    </row>
    <row r="1879" spans="1:28">
      <c r="A1879" s="33"/>
      <c r="B1879" s="33"/>
      <c r="C1879" s="33"/>
      <c r="D1879" s="33"/>
      <c r="E1879" s="33"/>
      <c r="F1879" s="33"/>
      <c r="G1879" s="33"/>
      <c r="H1879" s="33"/>
      <c r="I1879" s="33"/>
      <c r="J1879" s="33"/>
      <c r="K1879" s="33"/>
      <c r="L1879" s="33"/>
      <c r="M1879" s="33"/>
      <c r="N1879" s="33"/>
      <c r="O1879" s="33"/>
      <c r="P1879" s="33"/>
      <c r="Q1879" s="33"/>
      <c r="R1879" s="33"/>
      <c r="S1879" s="33"/>
      <c r="T1879" s="33"/>
      <c r="U1879" s="33"/>
      <c r="V1879" s="33"/>
      <c r="W1879" s="33"/>
      <c r="X1879" s="33"/>
      <c r="Y1879" s="33"/>
      <c r="Z1879" s="33"/>
      <c r="AA1879" s="33"/>
      <c r="AB1879" s="33"/>
    </row>
    <row r="1880" spans="1:28">
      <c r="A1880" s="33"/>
      <c r="B1880" s="33"/>
      <c r="C1880" s="33"/>
      <c r="D1880" s="33"/>
      <c r="E1880" s="33"/>
      <c r="F1880" s="33"/>
      <c r="G1880" s="33"/>
      <c r="H1880" s="33"/>
      <c r="I1880" s="33"/>
      <c r="J1880" s="33"/>
      <c r="K1880" s="33"/>
      <c r="L1880" s="33"/>
      <c r="M1880" s="33"/>
      <c r="N1880" s="33"/>
      <c r="O1880" s="33"/>
      <c r="P1880" s="33"/>
      <c r="Q1880" s="33"/>
      <c r="R1880" s="33"/>
      <c r="S1880" s="33"/>
      <c r="T1880" s="33"/>
      <c r="U1880" s="33"/>
      <c r="V1880" s="33"/>
      <c r="W1880" s="33"/>
      <c r="X1880" s="33"/>
      <c r="Y1880" s="33"/>
      <c r="Z1880" s="33"/>
      <c r="AA1880" s="33"/>
      <c r="AB1880" s="33"/>
    </row>
    <row r="1881" spans="1:28">
      <c r="A1881" s="33"/>
      <c r="B1881" s="33"/>
      <c r="C1881" s="33"/>
      <c r="D1881" s="33"/>
      <c r="E1881" s="33"/>
      <c r="F1881" s="33"/>
      <c r="G1881" s="33"/>
      <c r="H1881" s="33"/>
      <c r="I1881" s="33"/>
      <c r="J1881" s="33"/>
      <c r="K1881" s="33"/>
      <c r="L1881" s="33"/>
      <c r="M1881" s="33"/>
      <c r="N1881" s="33"/>
      <c r="O1881" s="33"/>
      <c r="P1881" s="33"/>
      <c r="Q1881" s="33"/>
      <c r="R1881" s="33"/>
      <c r="S1881" s="33"/>
      <c r="T1881" s="33"/>
      <c r="U1881" s="33"/>
      <c r="V1881" s="33"/>
      <c r="W1881" s="33"/>
      <c r="X1881" s="33"/>
      <c r="Y1881" s="33"/>
      <c r="Z1881" s="33"/>
      <c r="AA1881" s="33"/>
      <c r="AB1881" s="33"/>
    </row>
    <row r="1882" spans="1:28">
      <c r="A1882" s="33"/>
      <c r="B1882" s="33"/>
      <c r="C1882" s="33"/>
      <c r="D1882" s="33"/>
      <c r="E1882" s="33"/>
      <c r="F1882" s="33"/>
      <c r="G1882" s="33"/>
      <c r="H1882" s="33"/>
      <c r="I1882" s="33"/>
      <c r="J1882" s="33"/>
      <c r="K1882" s="33"/>
      <c r="L1882" s="33"/>
      <c r="M1882" s="33"/>
      <c r="N1882" s="33"/>
      <c r="O1882" s="33"/>
      <c r="P1882" s="33"/>
      <c r="Q1882" s="33"/>
      <c r="R1882" s="33"/>
      <c r="S1882" s="33"/>
      <c r="T1882" s="33"/>
      <c r="U1882" s="33"/>
      <c r="V1882" s="33"/>
      <c r="W1882" s="33"/>
      <c r="X1882" s="33"/>
      <c r="Y1882" s="33"/>
      <c r="Z1882" s="33"/>
      <c r="AA1882" s="33"/>
      <c r="AB1882" s="33"/>
    </row>
    <row r="1883" spans="1:28">
      <c r="A1883" s="33"/>
      <c r="B1883" s="33"/>
      <c r="C1883" s="33"/>
      <c r="D1883" s="33"/>
      <c r="E1883" s="33"/>
      <c r="F1883" s="33"/>
      <c r="G1883" s="33"/>
      <c r="H1883" s="33"/>
      <c r="I1883" s="33"/>
      <c r="J1883" s="33"/>
      <c r="K1883" s="33"/>
      <c r="L1883" s="33"/>
      <c r="M1883" s="33"/>
      <c r="N1883" s="33"/>
      <c r="O1883" s="33"/>
      <c r="P1883" s="33"/>
      <c r="Q1883" s="33"/>
      <c r="R1883" s="33"/>
      <c r="S1883" s="33"/>
      <c r="T1883" s="33"/>
      <c r="U1883" s="33"/>
      <c r="V1883" s="33"/>
      <c r="W1883" s="33"/>
      <c r="X1883" s="33"/>
      <c r="Y1883" s="33"/>
      <c r="Z1883" s="33"/>
      <c r="AA1883" s="33"/>
      <c r="AB1883" s="33"/>
    </row>
    <row r="1884" spans="1:28">
      <c r="A1884" s="33"/>
      <c r="B1884" s="33"/>
      <c r="C1884" s="33"/>
      <c r="D1884" s="33"/>
      <c r="E1884" s="33"/>
      <c r="F1884" s="33"/>
      <c r="G1884" s="33"/>
      <c r="H1884" s="33"/>
      <c r="I1884" s="33"/>
      <c r="J1884" s="33"/>
      <c r="K1884" s="33"/>
      <c r="L1884" s="33"/>
      <c r="M1884" s="33"/>
      <c r="N1884" s="33"/>
      <c r="O1884" s="33"/>
      <c r="P1884" s="33"/>
      <c r="Q1884" s="33"/>
      <c r="R1884" s="33"/>
      <c r="S1884" s="33"/>
      <c r="T1884" s="33"/>
      <c r="U1884" s="33"/>
      <c r="V1884" s="33"/>
      <c r="W1884" s="33"/>
      <c r="X1884" s="33"/>
      <c r="Y1884" s="33"/>
      <c r="Z1884" s="33"/>
      <c r="AA1884" s="33"/>
      <c r="AB1884" s="33"/>
    </row>
    <row r="1885" spans="1:28">
      <c r="A1885" s="33"/>
      <c r="B1885" s="33"/>
      <c r="C1885" s="33"/>
      <c r="D1885" s="33"/>
      <c r="E1885" s="33"/>
      <c r="F1885" s="33"/>
      <c r="G1885" s="33"/>
      <c r="H1885" s="33"/>
      <c r="I1885" s="33"/>
      <c r="J1885" s="33"/>
      <c r="K1885" s="33"/>
      <c r="L1885" s="33"/>
      <c r="M1885" s="33"/>
      <c r="N1885" s="33"/>
      <c r="O1885" s="33"/>
      <c r="P1885" s="33"/>
      <c r="Q1885" s="33"/>
      <c r="R1885" s="33"/>
      <c r="S1885" s="33"/>
      <c r="T1885" s="33"/>
      <c r="U1885" s="33"/>
      <c r="V1885" s="33"/>
      <c r="W1885" s="33"/>
      <c r="X1885" s="33"/>
      <c r="Y1885" s="33"/>
      <c r="Z1885" s="33"/>
      <c r="AA1885" s="33"/>
      <c r="AB1885" s="33"/>
    </row>
    <row r="1886" spans="1:28">
      <c r="A1886" s="33"/>
      <c r="B1886" s="33"/>
      <c r="C1886" s="33"/>
      <c r="D1886" s="33"/>
      <c r="E1886" s="33"/>
      <c r="F1886" s="33"/>
      <c r="G1886" s="33"/>
      <c r="H1886" s="33"/>
      <c r="I1886" s="33"/>
      <c r="J1886" s="33"/>
      <c r="K1886" s="33"/>
      <c r="L1886" s="33"/>
      <c r="M1886" s="33"/>
      <c r="N1886" s="33"/>
      <c r="O1886" s="33"/>
      <c r="P1886" s="33"/>
      <c r="Q1886" s="33"/>
      <c r="R1886" s="33"/>
      <c r="S1886" s="33"/>
      <c r="T1886" s="33"/>
      <c r="U1886" s="33"/>
      <c r="V1886" s="33"/>
      <c r="W1886" s="33"/>
      <c r="X1886" s="33"/>
      <c r="Y1886" s="33"/>
      <c r="Z1886" s="33"/>
      <c r="AA1886" s="33"/>
      <c r="AB1886" s="33"/>
    </row>
    <row r="1887" spans="1:28">
      <c r="A1887" s="33"/>
      <c r="B1887" s="33"/>
      <c r="C1887" s="33"/>
      <c r="D1887" s="33"/>
      <c r="E1887" s="33"/>
      <c r="F1887" s="33"/>
      <c r="G1887" s="33"/>
      <c r="H1887" s="33"/>
      <c r="I1887" s="33"/>
      <c r="J1887" s="33"/>
      <c r="K1887" s="33"/>
      <c r="L1887" s="33"/>
      <c r="M1887" s="33"/>
      <c r="N1887" s="33"/>
      <c r="O1887" s="33"/>
      <c r="P1887" s="33"/>
      <c r="Q1887" s="33"/>
      <c r="R1887" s="33"/>
      <c r="S1887" s="33"/>
      <c r="T1887" s="33"/>
      <c r="U1887" s="33"/>
      <c r="V1887" s="33"/>
      <c r="W1887" s="33"/>
      <c r="X1887" s="33"/>
      <c r="Y1887" s="33"/>
      <c r="Z1887" s="33"/>
      <c r="AA1887" s="33"/>
      <c r="AB1887" s="33"/>
    </row>
    <row r="1888" spans="1:28">
      <c r="A1888" s="33"/>
      <c r="B1888" s="33"/>
      <c r="C1888" s="33"/>
      <c r="D1888" s="33"/>
      <c r="E1888" s="33"/>
      <c r="F1888" s="33"/>
      <c r="G1888" s="33"/>
      <c r="H1888" s="33"/>
      <c r="I1888" s="33"/>
      <c r="J1888" s="33"/>
      <c r="K1888" s="33"/>
      <c r="L1888" s="33"/>
      <c r="M1888" s="33"/>
      <c r="N1888" s="33"/>
      <c r="O1888" s="33"/>
      <c r="P1888" s="33"/>
      <c r="Q1888" s="33"/>
      <c r="R1888" s="33"/>
      <c r="S1888" s="33"/>
      <c r="T1888" s="33"/>
      <c r="U1888" s="33"/>
      <c r="V1888" s="33"/>
      <c r="W1888" s="33"/>
      <c r="X1888" s="33"/>
      <c r="Y1888" s="33"/>
      <c r="Z1888" s="33"/>
      <c r="AA1888" s="33"/>
      <c r="AB1888" s="33"/>
    </row>
    <row r="1889" spans="1:28">
      <c r="A1889" s="33"/>
      <c r="B1889" s="33"/>
      <c r="C1889" s="33"/>
      <c r="D1889" s="33"/>
      <c r="E1889" s="33"/>
      <c r="F1889" s="33"/>
      <c r="G1889" s="33"/>
      <c r="H1889" s="33"/>
      <c r="I1889" s="33"/>
      <c r="J1889" s="33"/>
      <c r="K1889" s="33"/>
      <c r="L1889" s="33"/>
      <c r="M1889" s="33"/>
      <c r="N1889" s="33"/>
      <c r="O1889" s="33"/>
      <c r="P1889" s="33"/>
      <c r="Q1889" s="33"/>
      <c r="R1889" s="33"/>
      <c r="S1889" s="33"/>
      <c r="T1889" s="33"/>
      <c r="U1889" s="33"/>
      <c r="V1889" s="33"/>
      <c r="W1889" s="33"/>
      <c r="X1889" s="33"/>
      <c r="Y1889" s="33"/>
      <c r="Z1889" s="33"/>
      <c r="AA1889" s="33"/>
      <c r="AB1889" s="33"/>
    </row>
    <row r="1890" spans="1:28">
      <c r="A1890" s="33"/>
      <c r="B1890" s="33"/>
      <c r="C1890" s="33"/>
      <c r="D1890" s="33"/>
      <c r="E1890" s="33"/>
      <c r="F1890" s="33"/>
      <c r="G1890" s="33"/>
      <c r="H1890" s="33"/>
      <c r="I1890" s="33"/>
      <c r="J1890" s="33"/>
      <c r="K1890" s="33"/>
      <c r="L1890" s="33"/>
      <c r="M1890" s="33"/>
      <c r="N1890" s="33"/>
      <c r="O1890" s="33"/>
      <c r="P1890" s="33"/>
      <c r="Q1890" s="33"/>
      <c r="R1890" s="33"/>
      <c r="S1890" s="33"/>
      <c r="T1890" s="33"/>
      <c r="U1890" s="33"/>
      <c r="V1890" s="33"/>
      <c r="W1890" s="33"/>
      <c r="X1890" s="33"/>
      <c r="Y1890" s="33"/>
      <c r="Z1890" s="33"/>
      <c r="AA1890" s="33"/>
      <c r="AB1890" s="33"/>
    </row>
    <row r="1891" spans="1:28">
      <c r="A1891" s="33"/>
      <c r="B1891" s="33"/>
      <c r="C1891" s="33"/>
      <c r="D1891" s="33"/>
      <c r="E1891" s="33"/>
      <c r="F1891" s="33"/>
      <c r="G1891" s="33"/>
      <c r="H1891" s="33"/>
      <c r="I1891" s="33"/>
      <c r="J1891" s="33"/>
      <c r="K1891" s="33"/>
      <c r="L1891" s="33"/>
      <c r="M1891" s="33"/>
      <c r="N1891" s="33"/>
      <c r="O1891" s="33"/>
      <c r="P1891" s="33"/>
      <c r="Q1891" s="33"/>
      <c r="R1891" s="33"/>
      <c r="S1891" s="33"/>
      <c r="T1891" s="33"/>
      <c r="U1891" s="33"/>
      <c r="V1891" s="33"/>
      <c r="W1891" s="33"/>
      <c r="X1891" s="33"/>
      <c r="Y1891" s="33"/>
      <c r="Z1891" s="33"/>
      <c r="AA1891" s="33"/>
      <c r="AB1891" s="33"/>
    </row>
    <row r="1892" spans="1:28">
      <c r="A1892" s="33"/>
      <c r="B1892" s="33"/>
      <c r="C1892" s="33"/>
      <c r="D1892" s="33"/>
      <c r="E1892" s="33"/>
      <c r="F1892" s="33"/>
      <c r="G1892" s="33"/>
      <c r="H1892" s="33"/>
      <c r="I1892" s="33"/>
      <c r="J1892" s="33"/>
      <c r="K1892" s="33"/>
      <c r="L1892" s="33"/>
      <c r="M1892" s="33"/>
      <c r="N1892" s="33"/>
      <c r="O1892" s="33"/>
      <c r="P1892" s="33"/>
      <c r="Q1892" s="33"/>
      <c r="R1892" s="33"/>
      <c r="S1892" s="33"/>
      <c r="T1892" s="33"/>
      <c r="U1892" s="33"/>
      <c r="V1892" s="33"/>
      <c r="W1892" s="33"/>
      <c r="X1892" s="33"/>
      <c r="Y1892" s="33"/>
      <c r="Z1892" s="33"/>
      <c r="AA1892" s="33"/>
      <c r="AB1892" s="33"/>
    </row>
    <row r="1893" spans="1:28">
      <c r="A1893" s="33"/>
      <c r="B1893" s="33"/>
      <c r="C1893" s="33"/>
      <c r="D1893" s="33"/>
      <c r="E1893" s="33"/>
      <c r="F1893" s="33"/>
      <c r="G1893" s="33"/>
      <c r="H1893" s="33"/>
      <c r="I1893" s="33"/>
      <c r="J1893" s="33"/>
      <c r="K1893" s="33"/>
      <c r="L1893" s="33"/>
      <c r="M1893" s="33"/>
      <c r="N1893" s="33"/>
      <c r="O1893" s="33"/>
      <c r="P1893" s="33"/>
      <c r="Q1893" s="33"/>
      <c r="R1893" s="33"/>
      <c r="S1893" s="33"/>
      <c r="T1893" s="33"/>
      <c r="U1893" s="33"/>
      <c r="V1893" s="33"/>
      <c r="W1893" s="33"/>
      <c r="X1893" s="33"/>
      <c r="Y1893" s="33"/>
      <c r="Z1893" s="33"/>
      <c r="AA1893" s="33"/>
      <c r="AB1893" s="33"/>
    </row>
    <row r="1894" spans="1:28">
      <c r="A1894" s="33"/>
      <c r="B1894" s="33"/>
      <c r="C1894" s="33"/>
      <c r="D1894" s="33"/>
      <c r="E1894" s="33"/>
      <c r="F1894" s="33"/>
      <c r="G1894" s="33"/>
      <c r="H1894" s="33"/>
      <c r="I1894" s="33"/>
      <c r="J1894" s="33"/>
      <c r="K1894" s="33"/>
      <c r="L1894" s="33"/>
      <c r="M1894" s="33"/>
      <c r="N1894" s="33"/>
      <c r="O1894" s="33"/>
      <c r="P1894" s="33"/>
      <c r="Q1894" s="33"/>
      <c r="R1894" s="33"/>
      <c r="S1894" s="33"/>
      <c r="T1894" s="33"/>
      <c r="U1894" s="33"/>
      <c r="V1894" s="33"/>
      <c r="W1894" s="33"/>
      <c r="X1894" s="33"/>
      <c r="Y1894" s="33"/>
      <c r="Z1894" s="33"/>
      <c r="AA1894" s="33"/>
      <c r="AB1894" s="33"/>
    </row>
    <row r="1895" spans="1:28">
      <c r="A1895" s="33"/>
      <c r="B1895" s="33"/>
      <c r="C1895" s="33"/>
      <c r="D1895" s="33"/>
      <c r="E1895" s="33"/>
      <c r="F1895" s="33"/>
      <c r="G1895" s="33"/>
      <c r="H1895" s="33"/>
      <c r="I1895" s="33"/>
      <c r="J1895" s="33"/>
      <c r="K1895" s="33"/>
      <c r="L1895" s="33"/>
      <c r="M1895" s="33"/>
      <c r="N1895" s="33"/>
      <c r="O1895" s="33"/>
      <c r="P1895" s="33"/>
      <c r="Q1895" s="33"/>
      <c r="R1895" s="33"/>
      <c r="S1895" s="33"/>
      <c r="T1895" s="33"/>
      <c r="U1895" s="33"/>
      <c r="V1895" s="33"/>
      <c r="W1895" s="33"/>
      <c r="X1895" s="33"/>
      <c r="Y1895" s="33"/>
      <c r="Z1895" s="33"/>
      <c r="AA1895" s="33"/>
      <c r="AB1895" s="33"/>
    </row>
    <row r="1896" spans="1:28">
      <c r="A1896" s="33"/>
      <c r="B1896" s="33"/>
      <c r="C1896" s="33"/>
      <c r="D1896" s="33"/>
      <c r="E1896" s="33"/>
      <c r="F1896" s="33"/>
      <c r="G1896" s="33"/>
      <c r="H1896" s="33"/>
      <c r="I1896" s="33"/>
      <c r="J1896" s="33"/>
      <c r="K1896" s="33"/>
      <c r="L1896" s="33"/>
      <c r="M1896" s="33"/>
      <c r="N1896" s="33"/>
      <c r="O1896" s="33"/>
      <c r="P1896" s="33"/>
      <c r="Q1896" s="33"/>
      <c r="R1896" s="33"/>
      <c r="S1896" s="33"/>
      <c r="T1896" s="33"/>
      <c r="U1896" s="33"/>
      <c r="V1896" s="33"/>
      <c r="W1896" s="33"/>
      <c r="X1896" s="33"/>
      <c r="Y1896" s="33"/>
      <c r="Z1896" s="33"/>
      <c r="AA1896" s="33"/>
      <c r="AB1896" s="33"/>
    </row>
    <row r="1897" spans="1:28">
      <c r="A1897" s="33"/>
      <c r="B1897" s="33"/>
      <c r="C1897" s="33"/>
      <c r="D1897" s="33"/>
      <c r="E1897" s="33"/>
      <c r="F1897" s="33"/>
      <c r="G1897" s="33"/>
      <c r="H1897" s="33"/>
      <c r="I1897" s="33"/>
      <c r="J1897" s="33"/>
      <c r="K1897" s="33"/>
      <c r="L1897" s="33"/>
      <c r="M1897" s="33"/>
      <c r="N1897" s="33"/>
      <c r="O1897" s="33"/>
      <c r="P1897" s="33"/>
      <c r="Q1897" s="33"/>
      <c r="R1897" s="33"/>
      <c r="S1897" s="33"/>
      <c r="T1897" s="33"/>
      <c r="U1897" s="33"/>
      <c r="V1897" s="33"/>
      <c r="W1897" s="33"/>
      <c r="X1897" s="33"/>
      <c r="Y1897" s="33"/>
      <c r="Z1897" s="33"/>
      <c r="AA1897" s="33"/>
      <c r="AB1897" s="33"/>
    </row>
    <row r="1898" spans="1:28">
      <c r="A1898" s="33"/>
      <c r="B1898" s="33"/>
      <c r="C1898" s="33"/>
      <c r="D1898" s="33"/>
      <c r="E1898" s="33"/>
      <c r="F1898" s="33"/>
      <c r="G1898" s="33"/>
      <c r="H1898" s="33"/>
      <c r="I1898" s="33"/>
      <c r="J1898" s="33"/>
      <c r="K1898" s="33"/>
      <c r="L1898" s="33"/>
      <c r="M1898" s="33"/>
      <c r="N1898" s="33"/>
      <c r="O1898" s="33"/>
      <c r="P1898" s="33"/>
      <c r="Q1898" s="33"/>
      <c r="R1898" s="33"/>
      <c r="S1898" s="33"/>
      <c r="T1898" s="33"/>
      <c r="U1898" s="33"/>
      <c r="V1898" s="33"/>
      <c r="W1898" s="33"/>
      <c r="X1898" s="33"/>
      <c r="Y1898" s="33"/>
      <c r="Z1898" s="33"/>
      <c r="AA1898" s="33"/>
      <c r="AB1898" s="33"/>
    </row>
    <row r="1899" spans="1:28">
      <c r="A1899" s="33"/>
      <c r="B1899" s="33"/>
      <c r="C1899" s="33"/>
      <c r="D1899" s="33"/>
      <c r="E1899" s="33"/>
      <c r="F1899" s="33"/>
      <c r="G1899" s="33"/>
      <c r="H1899" s="33"/>
      <c r="I1899" s="33"/>
      <c r="J1899" s="33"/>
      <c r="K1899" s="33"/>
      <c r="L1899" s="33"/>
      <c r="M1899" s="33"/>
      <c r="N1899" s="33"/>
      <c r="O1899" s="33"/>
      <c r="P1899" s="33"/>
      <c r="Q1899" s="33"/>
      <c r="R1899" s="33"/>
      <c r="S1899" s="33"/>
      <c r="T1899" s="33"/>
      <c r="U1899" s="33"/>
      <c r="V1899" s="33"/>
      <c r="W1899" s="33"/>
      <c r="X1899" s="33"/>
      <c r="Y1899" s="33"/>
      <c r="Z1899" s="33"/>
      <c r="AA1899" s="33"/>
      <c r="AB1899" s="33"/>
    </row>
    <row r="1900" spans="1:28">
      <c r="A1900" s="33"/>
      <c r="B1900" s="33"/>
      <c r="C1900" s="33"/>
      <c r="D1900" s="33"/>
      <c r="E1900" s="33"/>
      <c r="F1900" s="33"/>
      <c r="G1900" s="33"/>
      <c r="H1900" s="33"/>
      <c r="I1900" s="33"/>
      <c r="J1900" s="33"/>
      <c r="K1900" s="33"/>
      <c r="L1900" s="33"/>
      <c r="M1900" s="33"/>
      <c r="N1900" s="33"/>
      <c r="O1900" s="33"/>
      <c r="P1900" s="33"/>
      <c r="Q1900" s="33"/>
      <c r="R1900" s="33"/>
      <c r="S1900" s="33"/>
      <c r="T1900" s="33"/>
      <c r="U1900" s="33"/>
      <c r="V1900" s="33"/>
      <c r="W1900" s="33"/>
      <c r="X1900" s="33"/>
      <c r="Y1900" s="33"/>
      <c r="Z1900" s="33"/>
      <c r="AA1900" s="33"/>
      <c r="AB1900" s="33"/>
    </row>
    <row r="1901" spans="1:28">
      <c r="A1901" s="33"/>
      <c r="B1901" s="33"/>
      <c r="C1901" s="33"/>
      <c r="D1901" s="33"/>
      <c r="E1901" s="33"/>
      <c r="F1901" s="33"/>
      <c r="G1901" s="33"/>
      <c r="H1901" s="33"/>
      <c r="I1901" s="33"/>
      <c r="J1901" s="33"/>
      <c r="K1901" s="33"/>
      <c r="L1901" s="33"/>
      <c r="M1901" s="33"/>
      <c r="N1901" s="33"/>
      <c r="O1901" s="33"/>
      <c r="P1901" s="33"/>
      <c r="Q1901" s="33"/>
      <c r="R1901" s="33"/>
      <c r="S1901" s="33"/>
      <c r="T1901" s="33"/>
      <c r="U1901" s="33"/>
      <c r="V1901" s="33"/>
      <c r="W1901" s="33"/>
      <c r="X1901" s="33"/>
      <c r="Y1901" s="33"/>
      <c r="Z1901" s="33"/>
      <c r="AA1901" s="33"/>
      <c r="AB1901" s="33"/>
    </row>
    <row r="1902" spans="1:28">
      <c r="A1902" s="33"/>
      <c r="B1902" s="33"/>
      <c r="C1902" s="33"/>
      <c r="D1902" s="33"/>
      <c r="E1902" s="33"/>
      <c r="F1902" s="33"/>
      <c r="G1902" s="33"/>
      <c r="H1902" s="33"/>
      <c r="I1902" s="33"/>
      <c r="J1902" s="33"/>
      <c r="K1902" s="33"/>
      <c r="L1902" s="33"/>
      <c r="M1902" s="33"/>
      <c r="N1902" s="33"/>
      <c r="O1902" s="33"/>
      <c r="P1902" s="33"/>
      <c r="Q1902" s="33"/>
      <c r="R1902" s="33"/>
      <c r="S1902" s="33"/>
      <c r="T1902" s="33"/>
      <c r="U1902" s="33"/>
      <c r="V1902" s="33"/>
      <c r="W1902" s="33"/>
      <c r="X1902" s="33"/>
      <c r="Y1902" s="33"/>
      <c r="Z1902" s="33"/>
      <c r="AA1902" s="33"/>
      <c r="AB1902" s="33"/>
    </row>
    <row r="1903" spans="1:28">
      <c r="A1903" s="33"/>
      <c r="B1903" s="33"/>
      <c r="C1903" s="33"/>
      <c r="D1903" s="33"/>
      <c r="E1903" s="33"/>
      <c r="F1903" s="33"/>
      <c r="G1903" s="33"/>
      <c r="H1903" s="33"/>
      <c r="I1903" s="33"/>
      <c r="J1903" s="33"/>
      <c r="K1903" s="33"/>
      <c r="L1903" s="33"/>
      <c r="M1903" s="33"/>
      <c r="N1903" s="33"/>
      <c r="O1903" s="33"/>
      <c r="P1903" s="33"/>
      <c r="Q1903" s="33"/>
      <c r="R1903" s="33"/>
      <c r="S1903" s="33"/>
      <c r="T1903" s="33"/>
      <c r="U1903" s="33"/>
      <c r="V1903" s="33"/>
      <c r="W1903" s="33"/>
      <c r="X1903" s="33"/>
      <c r="Y1903" s="33"/>
      <c r="Z1903" s="33"/>
      <c r="AA1903" s="33"/>
      <c r="AB1903" s="33"/>
    </row>
    <row r="1904" spans="1:28">
      <c r="A1904" s="33"/>
      <c r="B1904" s="33"/>
      <c r="C1904" s="33"/>
      <c r="D1904" s="33"/>
      <c r="E1904" s="33"/>
      <c r="F1904" s="33"/>
      <c r="G1904" s="33"/>
      <c r="H1904" s="33"/>
      <c r="I1904" s="33"/>
      <c r="J1904" s="33"/>
      <c r="K1904" s="33"/>
      <c r="L1904" s="33"/>
      <c r="M1904" s="33"/>
      <c r="N1904" s="33"/>
      <c r="O1904" s="33"/>
      <c r="P1904" s="33"/>
      <c r="Q1904" s="33"/>
      <c r="R1904" s="33"/>
      <c r="S1904" s="33"/>
      <c r="T1904" s="33"/>
      <c r="U1904" s="33"/>
      <c r="V1904" s="33"/>
      <c r="W1904" s="33"/>
      <c r="X1904" s="33"/>
      <c r="Y1904" s="33"/>
      <c r="Z1904" s="33"/>
      <c r="AA1904" s="33"/>
      <c r="AB1904" s="33"/>
    </row>
    <row r="1905" spans="1:28">
      <c r="A1905" s="33"/>
      <c r="B1905" s="33"/>
      <c r="C1905" s="33"/>
      <c r="D1905" s="33"/>
      <c r="E1905" s="33"/>
      <c r="F1905" s="33"/>
      <c r="G1905" s="33"/>
      <c r="H1905" s="33"/>
      <c r="I1905" s="33"/>
      <c r="J1905" s="33"/>
      <c r="K1905" s="33"/>
      <c r="L1905" s="33"/>
      <c r="M1905" s="33"/>
      <c r="N1905" s="33"/>
      <c r="O1905" s="33"/>
      <c r="P1905" s="33"/>
      <c r="Q1905" s="33"/>
      <c r="R1905" s="33"/>
      <c r="S1905" s="33"/>
      <c r="T1905" s="33"/>
      <c r="U1905" s="33"/>
      <c r="V1905" s="33"/>
      <c r="W1905" s="33"/>
      <c r="X1905" s="33"/>
      <c r="Y1905" s="33"/>
      <c r="Z1905" s="33"/>
      <c r="AA1905" s="33"/>
      <c r="AB1905" s="33"/>
    </row>
    <row r="1906" spans="1:28">
      <c r="A1906" s="33"/>
      <c r="B1906" s="33"/>
      <c r="C1906" s="33"/>
      <c r="D1906" s="33"/>
      <c r="E1906" s="33"/>
      <c r="F1906" s="33"/>
      <c r="G1906" s="33"/>
      <c r="H1906" s="33"/>
      <c r="I1906" s="33"/>
      <c r="J1906" s="33"/>
      <c r="K1906" s="33"/>
      <c r="L1906" s="33"/>
      <c r="M1906" s="33"/>
      <c r="N1906" s="33"/>
      <c r="O1906" s="33"/>
      <c r="P1906" s="33"/>
      <c r="Q1906" s="33"/>
      <c r="R1906" s="33"/>
      <c r="S1906" s="33"/>
      <c r="T1906" s="33"/>
      <c r="U1906" s="33"/>
      <c r="V1906" s="33"/>
      <c r="W1906" s="33"/>
      <c r="X1906" s="33"/>
      <c r="Y1906" s="33"/>
      <c r="Z1906" s="33"/>
      <c r="AA1906" s="33"/>
      <c r="AB1906" s="33"/>
    </row>
    <row r="1907" spans="1:28">
      <c r="A1907" s="33"/>
      <c r="B1907" s="33"/>
      <c r="C1907" s="33"/>
      <c r="D1907" s="33"/>
      <c r="E1907" s="33"/>
      <c r="F1907" s="33"/>
      <c r="G1907" s="33"/>
      <c r="H1907" s="33"/>
      <c r="I1907" s="33"/>
      <c r="J1907" s="33"/>
      <c r="K1907" s="33"/>
      <c r="L1907" s="33"/>
      <c r="M1907" s="33"/>
      <c r="N1907" s="33"/>
      <c r="O1907" s="33"/>
      <c r="P1907" s="33"/>
      <c r="Q1907" s="33"/>
      <c r="R1907" s="33"/>
      <c r="S1907" s="33"/>
      <c r="T1907" s="33"/>
      <c r="U1907" s="33"/>
      <c r="V1907" s="33"/>
      <c r="W1907" s="33"/>
      <c r="X1907" s="33"/>
      <c r="Y1907" s="33"/>
      <c r="Z1907" s="33"/>
      <c r="AA1907" s="33"/>
      <c r="AB1907" s="33"/>
    </row>
    <row r="1908" spans="1:28">
      <c r="A1908" s="33"/>
      <c r="B1908" s="33"/>
      <c r="C1908" s="33"/>
      <c r="D1908" s="33"/>
      <c r="E1908" s="33"/>
      <c r="F1908" s="33"/>
      <c r="G1908" s="33"/>
      <c r="H1908" s="33"/>
      <c r="I1908" s="33"/>
      <c r="J1908" s="33"/>
      <c r="K1908" s="33"/>
      <c r="L1908" s="33"/>
      <c r="M1908" s="33"/>
      <c r="N1908" s="33"/>
      <c r="O1908" s="33"/>
      <c r="P1908" s="33"/>
      <c r="Q1908" s="33"/>
      <c r="R1908" s="33"/>
      <c r="S1908" s="33"/>
      <c r="T1908" s="33"/>
      <c r="U1908" s="33"/>
      <c r="V1908" s="33"/>
      <c r="W1908" s="33"/>
      <c r="X1908" s="33"/>
      <c r="Y1908" s="33"/>
      <c r="Z1908" s="33"/>
      <c r="AA1908" s="33"/>
      <c r="AB1908" s="33"/>
    </row>
    <row r="1909" spans="1:28">
      <c r="A1909" s="33"/>
      <c r="B1909" s="33"/>
      <c r="C1909" s="33"/>
      <c r="D1909" s="33"/>
      <c r="E1909" s="33"/>
      <c r="F1909" s="33"/>
      <c r="G1909" s="33"/>
      <c r="H1909" s="33"/>
      <c r="I1909" s="33"/>
      <c r="J1909" s="33"/>
      <c r="K1909" s="33"/>
      <c r="L1909" s="33"/>
      <c r="M1909" s="33"/>
      <c r="N1909" s="33"/>
      <c r="O1909" s="33"/>
      <c r="P1909" s="33"/>
      <c r="Q1909" s="33"/>
      <c r="R1909" s="33"/>
      <c r="S1909" s="33"/>
      <c r="T1909" s="33"/>
      <c r="U1909" s="33"/>
      <c r="V1909" s="33"/>
      <c r="W1909" s="33"/>
      <c r="X1909" s="33"/>
      <c r="Y1909" s="33"/>
      <c r="Z1909" s="33"/>
      <c r="AA1909" s="33"/>
      <c r="AB1909" s="33"/>
    </row>
    <row r="1910" spans="1:28">
      <c r="A1910" s="33"/>
      <c r="B1910" s="33"/>
      <c r="C1910" s="33"/>
      <c r="D1910" s="33"/>
      <c r="E1910" s="33"/>
      <c r="F1910" s="33"/>
      <c r="G1910" s="33"/>
      <c r="H1910" s="33"/>
      <c r="I1910" s="33"/>
      <c r="J1910" s="33"/>
      <c r="K1910" s="33"/>
      <c r="L1910" s="33"/>
      <c r="M1910" s="33"/>
      <c r="N1910" s="33"/>
      <c r="O1910" s="33"/>
      <c r="P1910" s="33"/>
      <c r="Q1910" s="33"/>
      <c r="R1910" s="33"/>
      <c r="S1910" s="33"/>
      <c r="T1910" s="33"/>
      <c r="U1910" s="33"/>
      <c r="V1910" s="33"/>
      <c r="W1910" s="33"/>
      <c r="X1910" s="33"/>
      <c r="Y1910" s="33"/>
      <c r="Z1910" s="33"/>
      <c r="AA1910" s="33"/>
      <c r="AB1910" s="33"/>
    </row>
    <row r="1911" spans="1:28">
      <c r="A1911" s="33"/>
      <c r="B1911" s="33"/>
      <c r="C1911" s="33"/>
      <c r="D1911" s="33"/>
      <c r="E1911" s="33"/>
      <c r="F1911" s="33"/>
      <c r="G1911" s="33"/>
      <c r="H1911" s="33"/>
      <c r="I1911" s="33"/>
      <c r="J1911" s="33"/>
      <c r="K1911" s="33"/>
      <c r="L1911" s="33"/>
      <c r="M1911" s="33"/>
      <c r="N1911" s="33"/>
      <c r="O1911" s="33"/>
      <c r="P1911" s="33"/>
      <c r="Q1911" s="33"/>
      <c r="R1911" s="33"/>
      <c r="S1911" s="33"/>
      <c r="T1911" s="33"/>
      <c r="U1911" s="33"/>
      <c r="V1911" s="33"/>
      <c r="W1911" s="33"/>
      <c r="X1911" s="33"/>
      <c r="Y1911" s="33"/>
      <c r="Z1911" s="33"/>
      <c r="AA1911" s="33"/>
      <c r="AB1911" s="33"/>
    </row>
    <row r="1912" spans="1:28">
      <c r="A1912" s="33"/>
      <c r="B1912" s="33"/>
      <c r="C1912" s="33"/>
      <c r="D1912" s="33"/>
      <c r="E1912" s="33"/>
      <c r="F1912" s="33"/>
      <c r="G1912" s="33"/>
      <c r="H1912" s="33"/>
      <c r="I1912" s="33"/>
      <c r="J1912" s="33"/>
      <c r="K1912" s="33"/>
      <c r="L1912" s="33"/>
      <c r="M1912" s="33"/>
      <c r="N1912" s="33"/>
      <c r="O1912" s="33"/>
      <c r="P1912" s="33"/>
      <c r="Q1912" s="33"/>
      <c r="R1912" s="33"/>
      <c r="S1912" s="33"/>
      <c r="T1912" s="33"/>
      <c r="U1912" s="33"/>
      <c r="V1912" s="33"/>
      <c r="W1912" s="33"/>
      <c r="X1912" s="33"/>
      <c r="Y1912" s="33"/>
      <c r="Z1912" s="33"/>
      <c r="AA1912" s="33"/>
      <c r="AB1912" s="33"/>
    </row>
    <row r="1913" spans="1:28">
      <c r="A1913" s="33"/>
      <c r="B1913" s="33"/>
      <c r="C1913" s="33"/>
      <c r="D1913" s="33"/>
      <c r="E1913" s="33"/>
      <c r="F1913" s="33"/>
      <c r="G1913" s="33"/>
      <c r="H1913" s="33"/>
      <c r="I1913" s="33"/>
      <c r="J1913" s="33"/>
      <c r="K1913" s="33"/>
      <c r="L1913" s="33"/>
      <c r="M1913" s="33"/>
      <c r="N1913" s="33"/>
      <c r="O1913" s="33"/>
      <c r="P1913" s="33"/>
      <c r="Q1913" s="33"/>
      <c r="R1913" s="33"/>
      <c r="S1913" s="33"/>
      <c r="T1913" s="33"/>
      <c r="U1913" s="33"/>
      <c r="V1913" s="33"/>
      <c r="W1913" s="33"/>
      <c r="X1913" s="33"/>
      <c r="Y1913" s="33"/>
      <c r="Z1913" s="33"/>
      <c r="AA1913" s="33"/>
      <c r="AB1913" s="33"/>
    </row>
    <row r="1914" spans="1:28">
      <c r="A1914" s="33"/>
      <c r="B1914" s="33"/>
      <c r="C1914" s="33"/>
      <c r="D1914" s="33"/>
      <c r="E1914" s="33"/>
      <c r="F1914" s="33"/>
      <c r="G1914" s="33"/>
      <c r="H1914" s="33"/>
      <c r="I1914" s="33"/>
      <c r="J1914" s="33"/>
      <c r="K1914" s="33"/>
      <c r="L1914" s="33"/>
      <c r="M1914" s="33"/>
      <c r="N1914" s="33"/>
      <c r="O1914" s="33"/>
      <c r="P1914" s="33"/>
      <c r="Q1914" s="33"/>
      <c r="R1914" s="33"/>
      <c r="S1914" s="33"/>
      <c r="T1914" s="33"/>
      <c r="U1914" s="33"/>
      <c r="V1914" s="33"/>
      <c r="W1914" s="33"/>
      <c r="X1914" s="33"/>
      <c r="Y1914" s="33"/>
      <c r="Z1914" s="33"/>
      <c r="AA1914" s="33"/>
      <c r="AB1914" s="33"/>
    </row>
    <row r="1915" spans="1:28">
      <c r="A1915" s="33"/>
      <c r="B1915" s="33"/>
      <c r="C1915" s="33"/>
      <c r="D1915" s="33"/>
      <c r="E1915" s="33"/>
      <c r="F1915" s="33"/>
      <c r="G1915" s="33"/>
      <c r="H1915" s="33"/>
      <c r="I1915" s="33"/>
      <c r="J1915" s="33"/>
      <c r="K1915" s="33"/>
      <c r="L1915" s="33"/>
      <c r="M1915" s="33"/>
      <c r="N1915" s="33"/>
      <c r="O1915" s="33"/>
      <c r="P1915" s="33"/>
      <c r="Q1915" s="33"/>
      <c r="R1915" s="33"/>
      <c r="S1915" s="33"/>
      <c r="T1915" s="33"/>
      <c r="U1915" s="33"/>
      <c r="V1915" s="33"/>
      <c r="W1915" s="33"/>
      <c r="X1915" s="33"/>
      <c r="Y1915" s="33"/>
      <c r="Z1915" s="33"/>
      <c r="AA1915" s="33"/>
      <c r="AB1915" s="33"/>
    </row>
    <row r="1916" spans="1:28">
      <c r="A1916" s="33"/>
      <c r="B1916" s="33"/>
      <c r="C1916" s="33"/>
      <c r="D1916" s="33"/>
      <c r="E1916" s="33"/>
      <c r="F1916" s="33"/>
      <c r="G1916" s="33"/>
      <c r="H1916" s="33"/>
      <c r="I1916" s="33"/>
      <c r="J1916" s="33"/>
      <c r="K1916" s="33"/>
      <c r="L1916" s="33"/>
      <c r="M1916" s="33"/>
      <c r="N1916" s="33"/>
      <c r="O1916" s="33"/>
      <c r="P1916" s="33"/>
      <c r="Q1916" s="33"/>
      <c r="R1916" s="33"/>
      <c r="S1916" s="33"/>
      <c r="T1916" s="33"/>
      <c r="U1916" s="33"/>
      <c r="V1916" s="33"/>
      <c r="W1916" s="33"/>
      <c r="X1916" s="33"/>
      <c r="Y1916" s="33"/>
      <c r="Z1916" s="33"/>
      <c r="AA1916" s="33"/>
      <c r="AB1916" s="33"/>
    </row>
    <row r="1917" spans="1:28">
      <c r="A1917" s="33"/>
      <c r="B1917" s="33"/>
      <c r="C1917" s="33"/>
      <c r="D1917" s="33"/>
      <c r="E1917" s="33"/>
      <c r="F1917" s="33"/>
      <c r="G1917" s="33"/>
      <c r="H1917" s="33"/>
      <c r="I1917" s="33"/>
      <c r="J1917" s="33"/>
      <c r="K1917" s="33"/>
      <c r="L1917" s="33"/>
      <c r="M1917" s="33"/>
      <c r="N1917" s="33"/>
      <c r="O1917" s="33"/>
      <c r="P1917" s="33"/>
      <c r="Q1917" s="33"/>
      <c r="R1917" s="33"/>
      <c r="S1917" s="33"/>
      <c r="T1917" s="33"/>
      <c r="U1917" s="33"/>
      <c r="V1917" s="33"/>
      <c r="W1917" s="33"/>
      <c r="X1917" s="33"/>
      <c r="Y1917" s="33"/>
      <c r="Z1917" s="33"/>
      <c r="AA1917" s="33"/>
      <c r="AB1917" s="33"/>
    </row>
    <row r="1918" spans="1:28">
      <c r="A1918" s="33"/>
      <c r="B1918" s="33"/>
      <c r="C1918" s="33"/>
      <c r="D1918" s="33"/>
      <c r="E1918" s="33"/>
      <c r="F1918" s="33"/>
      <c r="G1918" s="33"/>
      <c r="H1918" s="33"/>
      <c r="I1918" s="33"/>
      <c r="J1918" s="33"/>
      <c r="K1918" s="33"/>
      <c r="L1918" s="33"/>
      <c r="M1918" s="33"/>
      <c r="N1918" s="33"/>
      <c r="O1918" s="33"/>
      <c r="P1918" s="33"/>
      <c r="Q1918" s="33"/>
      <c r="R1918" s="33"/>
      <c r="S1918" s="33"/>
      <c r="T1918" s="33"/>
      <c r="U1918" s="33"/>
      <c r="V1918" s="33"/>
      <c r="W1918" s="33"/>
      <c r="X1918" s="33"/>
      <c r="Y1918" s="33"/>
      <c r="Z1918" s="33"/>
      <c r="AA1918" s="33"/>
      <c r="AB1918" s="33"/>
    </row>
    <row r="1919" spans="1:28">
      <c r="A1919" s="33"/>
      <c r="B1919" s="33"/>
      <c r="C1919" s="33"/>
      <c r="D1919" s="33"/>
      <c r="E1919" s="33"/>
      <c r="F1919" s="33"/>
      <c r="G1919" s="33"/>
      <c r="H1919" s="33"/>
      <c r="I1919" s="33"/>
      <c r="J1919" s="33"/>
      <c r="K1919" s="33"/>
      <c r="L1919" s="33"/>
      <c r="M1919" s="33"/>
      <c r="N1919" s="33"/>
      <c r="O1919" s="33"/>
      <c r="P1919" s="33"/>
      <c r="Q1919" s="33"/>
      <c r="R1919" s="33"/>
      <c r="S1919" s="33"/>
      <c r="T1919" s="33"/>
      <c r="U1919" s="33"/>
      <c r="V1919" s="33"/>
      <c r="W1919" s="33"/>
      <c r="X1919" s="33"/>
      <c r="Y1919" s="33"/>
      <c r="Z1919" s="33"/>
      <c r="AA1919" s="33"/>
      <c r="AB1919" s="33"/>
    </row>
    <row r="1920" spans="1:28">
      <c r="A1920" s="33"/>
      <c r="B1920" s="33"/>
      <c r="C1920" s="33"/>
      <c r="D1920" s="33"/>
      <c r="E1920" s="33"/>
      <c r="F1920" s="33"/>
      <c r="G1920" s="33"/>
      <c r="H1920" s="33"/>
      <c r="I1920" s="33"/>
      <c r="J1920" s="33"/>
      <c r="K1920" s="33"/>
      <c r="L1920" s="33"/>
      <c r="M1920" s="33"/>
      <c r="N1920" s="33"/>
      <c r="O1920" s="33"/>
      <c r="P1920" s="33"/>
      <c r="Q1920" s="33"/>
      <c r="R1920" s="33"/>
      <c r="S1920" s="33"/>
      <c r="T1920" s="33"/>
      <c r="U1920" s="33"/>
      <c r="V1920" s="33"/>
      <c r="W1920" s="33"/>
      <c r="X1920" s="33"/>
      <c r="Y1920" s="33"/>
      <c r="Z1920" s="33"/>
      <c r="AA1920" s="33"/>
      <c r="AB1920" s="33"/>
    </row>
    <row r="1921" spans="1:28">
      <c r="A1921" s="33"/>
      <c r="B1921" s="33"/>
      <c r="C1921" s="33"/>
      <c r="D1921" s="33"/>
      <c r="E1921" s="33"/>
      <c r="F1921" s="33"/>
      <c r="G1921" s="33"/>
      <c r="H1921" s="33"/>
      <c r="I1921" s="33"/>
      <c r="J1921" s="33"/>
      <c r="K1921" s="33"/>
      <c r="L1921" s="33"/>
      <c r="M1921" s="33"/>
      <c r="N1921" s="33"/>
      <c r="O1921" s="33"/>
      <c r="P1921" s="33"/>
      <c r="Q1921" s="33"/>
      <c r="R1921" s="33"/>
      <c r="S1921" s="33"/>
      <c r="T1921" s="33"/>
      <c r="U1921" s="33"/>
      <c r="V1921" s="33"/>
      <c r="W1921" s="33"/>
      <c r="X1921" s="33"/>
      <c r="Y1921" s="33"/>
      <c r="Z1921" s="33"/>
      <c r="AA1921" s="33"/>
      <c r="AB1921" s="33"/>
    </row>
    <row r="1922" spans="1:28">
      <c r="A1922" s="33"/>
      <c r="B1922" s="33"/>
      <c r="C1922" s="33"/>
      <c r="D1922" s="33"/>
      <c r="E1922" s="33"/>
      <c r="F1922" s="33"/>
      <c r="G1922" s="33"/>
      <c r="H1922" s="33"/>
      <c r="I1922" s="33"/>
      <c r="J1922" s="33"/>
      <c r="K1922" s="33"/>
      <c r="L1922" s="33"/>
      <c r="M1922" s="33"/>
      <c r="N1922" s="33"/>
      <c r="O1922" s="33"/>
      <c r="P1922" s="33"/>
      <c r="Q1922" s="33"/>
      <c r="R1922" s="33"/>
      <c r="S1922" s="33"/>
      <c r="T1922" s="33"/>
      <c r="U1922" s="33"/>
      <c r="V1922" s="33"/>
      <c r="W1922" s="33"/>
      <c r="X1922" s="33"/>
      <c r="Y1922" s="33"/>
      <c r="Z1922" s="33"/>
      <c r="AA1922" s="33"/>
      <c r="AB1922" s="33"/>
    </row>
    <row r="1923" spans="1:28">
      <c r="A1923" s="33"/>
      <c r="B1923" s="33"/>
      <c r="C1923" s="33"/>
      <c r="D1923" s="33"/>
      <c r="E1923" s="33"/>
      <c r="F1923" s="33"/>
      <c r="G1923" s="33"/>
      <c r="H1923" s="33"/>
      <c r="I1923" s="33"/>
      <c r="J1923" s="33"/>
      <c r="K1923" s="33"/>
      <c r="L1923" s="33"/>
      <c r="M1923" s="33"/>
      <c r="N1923" s="33"/>
      <c r="O1923" s="33"/>
      <c r="P1923" s="33"/>
      <c r="Q1923" s="33"/>
      <c r="R1923" s="33"/>
      <c r="S1923" s="33"/>
      <c r="T1923" s="33"/>
      <c r="U1923" s="33"/>
      <c r="V1923" s="33"/>
      <c r="W1923" s="33"/>
      <c r="X1923" s="33"/>
      <c r="Y1923" s="33"/>
      <c r="Z1923" s="33"/>
      <c r="AA1923" s="33"/>
      <c r="AB1923" s="33"/>
    </row>
    <row r="1924" spans="1:28">
      <c r="A1924" s="33"/>
      <c r="B1924" s="33"/>
      <c r="C1924" s="33"/>
      <c r="D1924" s="33"/>
      <c r="E1924" s="33"/>
      <c r="F1924" s="33"/>
      <c r="G1924" s="33"/>
      <c r="H1924" s="33"/>
      <c r="I1924" s="33"/>
      <c r="J1924" s="33"/>
      <c r="K1924" s="33"/>
      <c r="L1924" s="33"/>
      <c r="M1924" s="33"/>
      <c r="N1924" s="33"/>
      <c r="O1924" s="33"/>
      <c r="P1924" s="33"/>
      <c r="Q1924" s="33"/>
      <c r="R1924" s="33"/>
      <c r="S1924" s="33"/>
      <c r="T1924" s="33"/>
      <c r="U1924" s="33"/>
      <c r="V1924" s="33"/>
      <c r="W1924" s="33"/>
      <c r="X1924" s="33"/>
      <c r="Y1924" s="33"/>
      <c r="Z1924" s="33"/>
      <c r="AA1924" s="33"/>
      <c r="AB1924" s="33"/>
    </row>
    <row r="1925" spans="1:28">
      <c r="A1925" s="33"/>
      <c r="B1925" s="33"/>
      <c r="C1925" s="33"/>
      <c r="D1925" s="33"/>
      <c r="E1925" s="33"/>
      <c r="F1925" s="33"/>
      <c r="G1925" s="33"/>
      <c r="H1925" s="33"/>
      <c r="I1925" s="33"/>
      <c r="J1925" s="33"/>
      <c r="K1925" s="33"/>
      <c r="L1925" s="33"/>
      <c r="M1925" s="33"/>
      <c r="N1925" s="33"/>
      <c r="O1925" s="33"/>
      <c r="P1925" s="33"/>
      <c r="Q1925" s="33"/>
      <c r="R1925" s="33"/>
      <c r="S1925" s="33"/>
      <c r="T1925" s="33"/>
      <c r="U1925" s="33"/>
      <c r="V1925" s="33"/>
      <c r="W1925" s="33"/>
      <c r="X1925" s="33"/>
      <c r="Y1925" s="33"/>
      <c r="Z1925" s="33"/>
      <c r="AA1925" s="33"/>
      <c r="AB1925" s="33"/>
    </row>
    <row r="1926" spans="1:28">
      <c r="A1926" s="33"/>
      <c r="B1926" s="33"/>
      <c r="C1926" s="33"/>
      <c r="D1926" s="33"/>
      <c r="E1926" s="33"/>
      <c r="F1926" s="33"/>
      <c r="G1926" s="33"/>
      <c r="H1926" s="33"/>
      <c r="I1926" s="33"/>
      <c r="J1926" s="33"/>
      <c r="K1926" s="33"/>
      <c r="L1926" s="33"/>
      <c r="M1926" s="33"/>
      <c r="N1926" s="33"/>
      <c r="O1926" s="33"/>
      <c r="P1926" s="33"/>
      <c r="Q1926" s="33"/>
      <c r="R1926" s="33"/>
      <c r="S1926" s="33"/>
      <c r="T1926" s="33"/>
      <c r="U1926" s="33"/>
      <c r="V1926" s="33"/>
      <c r="W1926" s="33"/>
      <c r="X1926" s="33"/>
      <c r="Y1926" s="33"/>
      <c r="Z1926" s="33"/>
      <c r="AA1926" s="33"/>
      <c r="AB1926" s="33"/>
    </row>
    <row r="1927" spans="1:28">
      <c r="A1927" s="33"/>
      <c r="B1927" s="33"/>
      <c r="C1927" s="33"/>
      <c r="D1927" s="33"/>
      <c r="E1927" s="33"/>
      <c r="F1927" s="33"/>
      <c r="G1927" s="33"/>
      <c r="H1927" s="33"/>
      <c r="I1927" s="33"/>
      <c r="J1927" s="33"/>
      <c r="K1927" s="33"/>
      <c r="L1927" s="33"/>
      <c r="M1927" s="33"/>
      <c r="N1927" s="33"/>
      <c r="O1927" s="33"/>
      <c r="P1927" s="33"/>
      <c r="Q1927" s="33"/>
      <c r="R1927" s="33"/>
      <c r="S1927" s="33"/>
      <c r="T1927" s="33"/>
      <c r="U1927" s="33"/>
      <c r="V1927" s="33"/>
      <c r="W1927" s="33"/>
      <c r="X1927" s="33"/>
      <c r="Y1927" s="33"/>
      <c r="Z1927" s="33"/>
      <c r="AA1927" s="33"/>
      <c r="AB1927" s="33"/>
    </row>
    <row r="1928" spans="1:28">
      <c r="A1928" s="33"/>
      <c r="B1928" s="33"/>
      <c r="C1928" s="33"/>
      <c r="D1928" s="33"/>
      <c r="E1928" s="33"/>
      <c r="F1928" s="33"/>
      <c r="G1928" s="33"/>
      <c r="H1928" s="33"/>
      <c r="I1928" s="33"/>
      <c r="J1928" s="33"/>
      <c r="K1928" s="33"/>
      <c r="L1928" s="33"/>
      <c r="M1928" s="33"/>
      <c r="N1928" s="33"/>
      <c r="O1928" s="33"/>
      <c r="P1928" s="33"/>
      <c r="Q1928" s="33"/>
      <c r="R1928" s="33"/>
      <c r="S1928" s="33"/>
      <c r="T1928" s="33"/>
      <c r="U1928" s="33"/>
      <c r="V1928" s="33"/>
      <c r="W1928" s="33"/>
      <c r="X1928" s="33"/>
      <c r="Y1928" s="33"/>
      <c r="Z1928" s="33"/>
      <c r="AA1928" s="33"/>
      <c r="AB1928" s="33"/>
    </row>
    <row r="1929" spans="1:28">
      <c r="A1929" s="33"/>
      <c r="B1929" s="33"/>
      <c r="C1929" s="33"/>
      <c r="D1929" s="33"/>
      <c r="E1929" s="33"/>
      <c r="F1929" s="33"/>
      <c r="G1929" s="33"/>
      <c r="H1929" s="33"/>
      <c r="I1929" s="33"/>
      <c r="J1929" s="33"/>
      <c r="K1929" s="33"/>
      <c r="L1929" s="33"/>
      <c r="M1929" s="33"/>
      <c r="N1929" s="33"/>
      <c r="O1929" s="33"/>
      <c r="P1929" s="33"/>
      <c r="Q1929" s="33"/>
      <c r="R1929" s="33"/>
      <c r="S1929" s="33"/>
      <c r="T1929" s="33"/>
      <c r="U1929" s="33"/>
      <c r="V1929" s="33"/>
      <c r="W1929" s="33"/>
      <c r="X1929" s="33"/>
      <c r="Y1929" s="33"/>
      <c r="Z1929" s="33"/>
      <c r="AA1929" s="33"/>
      <c r="AB1929" s="33"/>
    </row>
    <row r="1930" spans="1:28">
      <c r="A1930" s="33"/>
      <c r="B1930" s="33"/>
      <c r="C1930" s="33"/>
      <c r="D1930" s="33"/>
      <c r="E1930" s="33"/>
      <c r="F1930" s="33"/>
      <c r="G1930" s="33"/>
      <c r="H1930" s="33"/>
      <c r="I1930" s="33"/>
      <c r="J1930" s="33"/>
      <c r="K1930" s="33"/>
      <c r="L1930" s="33"/>
      <c r="M1930" s="33"/>
      <c r="N1930" s="33"/>
      <c r="O1930" s="33"/>
      <c r="P1930" s="33"/>
      <c r="Q1930" s="33"/>
      <c r="R1930" s="33"/>
      <c r="S1930" s="33"/>
      <c r="T1930" s="33"/>
      <c r="U1930" s="33"/>
      <c r="V1930" s="33"/>
      <c r="W1930" s="33"/>
      <c r="X1930" s="33"/>
      <c r="Y1930" s="33"/>
      <c r="Z1930" s="33"/>
      <c r="AA1930" s="33"/>
      <c r="AB1930" s="33"/>
    </row>
    <row r="1931" spans="1:28">
      <c r="A1931" s="33"/>
      <c r="B1931" s="33"/>
      <c r="C1931" s="33"/>
      <c r="D1931" s="33"/>
      <c r="E1931" s="33"/>
      <c r="F1931" s="33"/>
      <c r="G1931" s="33"/>
      <c r="H1931" s="33"/>
      <c r="I1931" s="33"/>
      <c r="J1931" s="33"/>
      <c r="K1931" s="33"/>
      <c r="L1931" s="33"/>
      <c r="M1931" s="33"/>
      <c r="N1931" s="33"/>
      <c r="O1931" s="33"/>
      <c r="P1931" s="33"/>
      <c r="Q1931" s="33"/>
      <c r="R1931" s="33"/>
      <c r="S1931" s="33"/>
      <c r="T1931" s="33"/>
      <c r="U1931" s="33"/>
      <c r="V1931" s="33"/>
      <c r="W1931" s="33"/>
      <c r="X1931" s="33"/>
      <c r="Y1931" s="33"/>
      <c r="Z1931" s="33"/>
      <c r="AA1931" s="33"/>
      <c r="AB1931" s="33"/>
    </row>
    <row r="1932" spans="1:28">
      <c r="A1932" s="33"/>
      <c r="B1932" s="33"/>
      <c r="C1932" s="33"/>
      <c r="D1932" s="33"/>
      <c r="E1932" s="33"/>
      <c r="F1932" s="33"/>
      <c r="G1932" s="33"/>
      <c r="H1932" s="33"/>
      <c r="I1932" s="33"/>
      <c r="J1932" s="33"/>
      <c r="K1932" s="33"/>
      <c r="L1932" s="33"/>
      <c r="M1932" s="33"/>
      <c r="N1932" s="33"/>
      <c r="O1932" s="33"/>
      <c r="P1932" s="33"/>
      <c r="Q1932" s="33"/>
      <c r="R1932" s="33"/>
      <c r="S1932" s="33"/>
      <c r="T1932" s="33"/>
      <c r="U1932" s="33"/>
      <c r="V1932" s="33"/>
      <c r="W1932" s="33"/>
      <c r="X1932" s="33"/>
      <c r="Y1932" s="33"/>
      <c r="Z1932" s="33"/>
      <c r="AA1932" s="33"/>
      <c r="AB1932" s="33"/>
    </row>
    <row r="1933" spans="1:28">
      <c r="A1933" s="33"/>
      <c r="B1933" s="33"/>
      <c r="C1933" s="33"/>
      <c r="D1933" s="33"/>
      <c r="E1933" s="33"/>
      <c r="F1933" s="33"/>
      <c r="G1933" s="33"/>
      <c r="H1933" s="33"/>
      <c r="I1933" s="33"/>
      <c r="J1933" s="33"/>
      <c r="K1933" s="33"/>
      <c r="L1933" s="33"/>
      <c r="M1933" s="33"/>
      <c r="N1933" s="33"/>
      <c r="O1933" s="33"/>
      <c r="P1933" s="33"/>
      <c r="Q1933" s="33"/>
      <c r="R1933" s="33"/>
      <c r="S1933" s="33"/>
      <c r="T1933" s="33"/>
      <c r="U1933" s="33"/>
      <c r="V1933" s="33"/>
      <c r="W1933" s="33"/>
      <c r="X1933" s="33"/>
      <c r="Y1933" s="33"/>
      <c r="Z1933" s="33"/>
      <c r="AA1933" s="33"/>
      <c r="AB1933" s="33"/>
    </row>
    <row r="1934" spans="1:28">
      <c r="A1934" s="33"/>
      <c r="B1934" s="33"/>
      <c r="C1934" s="33"/>
      <c r="D1934" s="33"/>
      <c r="E1934" s="33"/>
      <c r="F1934" s="33"/>
      <c r="G1934" s="33"/>
      <c r="H1934" s="33"/>
      <c r="I1934" s="33"/>
      <c r="J1934" s="33"/>
      <c r="K1934" s="33"/>
      <c r="L1934" s="33"/>
      <c r="M1934" s="33"/>
      <c r="N1934" s="33"/>
      <c r="O1934" s="33"/>
      <c r="P1934" s="33"/>
      <c r="Q1934" s="33"/>
      <c r="R1934" s="33"/>
      <c r="S1934" s="33"/>
      <c r="T1934" s="33"/>
      <c r="U1934" s="33"/>
      <c r="V1934" s="33"/>
      <c r="W1934" s="33"/>
      <c r="X1934" s="33"/>
      <c r="Y1934" s="33"/>
      <c r="Z1934" s="33"/>
      <c r="AA1934" s="33"/>
      <c r="AB1934" s="33"/>
    </row>
    <row r="1935" spans="1:28">
      <c r="A1935" s="33"/>
      <c r="B1935" s="33"/>
      <c r="C1935" s="33"/>
      <c r="D1935" s="33"/>
      <c r="E1935" s="33"/>
      <c r="F1935" s="33"/>
      <c r="G1935" s="33"/>
      <c r="H1935" s="33"/>
      <c r="I1935" s="33"/>
      <c r="J1935" s="33"/>
      <c r="K1935" s="33"/>
      <c r="L1935" s="33"/>
      <c r="M1935" s="33"/>
      <c r="N1935" s="33"/>
      <c r="O1935" s="33"/>
      <c r="P1935" s="33"/>
      <c r="Q1935" s="33"/>
      <c r="R1935" s="33"/>
      <c r="S1935" s="33"/>
      <c r="T1935" s="33"/>
      <c r="U1935" s="33"/>
      <c r="V1935" s="33"/>
      <c r="W1935" s="33"/>
      <c r="X1935" s="33"/>
      <c r="Y1935" s="33"/>
      <c r="Z1935" s="33"/>
      <c r="AA1935" s="33"/>
      <c r="AB1935" s="33"/>
    </row>
    <row r="1936" spans="1:28">
      <c r="A1936" s="33"/>
      <c r="B1936" s="33"/>
      <c r="C1936" s="33"/>
      <c r="D1936" s="33"/>
      <c r="E1936" s="33"/>
      <c r="F1936" s="33"/>
      <c r="G1936" s="33"/>
      <c r="H1936" s="33"/>
      <c r="I1936" s="33"/>
      <c r="J1936" s="33"/>
      <c r="K1936" s="33"/>
      <c r="L1936" s="33"/>
      <c r="M1936" s="33"/>
      <c r="N1936" s="33"/>
      <c r="O1936" s="33"/>
      <c r="P1936" s="33"/>
      <c r="Q1936" s="33"/>
      <c r="R1936" s="33"/>
      <c r="S1936" s="33"/>
      <c r="T1936" s="33"/>
      <c r="U1936" s="33"/>
      <c r="V1936" s="33"/>
      <c r="W1936" s="33"/>
      <c r="X1936" s="33"/>
      <c r="Y1936" s="33"/>
      <c r="Z1936" s="33"/>
      <c r="AA1936" s="33"/>
      <c r="AB1936" s="33"/>
    </row>
    <row r="1937" spans="1:28">
      <c r="A1937" s="33"/>
      <c r="B1937" s="33"/>
      <c r="C1937" s="33"/>
      <c r="D1937" s="33"/>
      <c r="E1937" s="33"/>
      <c r="F1937" s="33"/>
      <c r="G1937" s="33"/>
      <c r="H1937" s="33"/>
      <c r="I1937" s="33"/>
      <c r="J1937" s="33"/>
      <c r="K1937" s="33"/>
      <c r="L1937" s="33"/>
      <c r="M1937" s="33"/>
      <c r="N1937" s="33"/>
      <c r="O1937" s="33"/>
      <c r="P1937" s="33"/>
      <c r="Q1937" s="33"/>
      <c r="R1937" s="33"/>
      <c r="S1937" s="33"/>
      <c r="T1937" s="33"/>
      <c r="U1937" s="33"/>
      <c r="V1937" s="33"/>
      <c r="W1937" s="33"/>
      <c r="X1937" s="33"/>
      <c r="Y1937" s="33"/>
      <c r="Z1937" s="33"/>
      <c r="AA1937" s="33"/>
      <c r="AB1937" s="33"/>
    </row>
    <row r="1938" spans="1:28">
      <c r="A1938" s="33"/>
      <c r="B1938" s="33"/>
      <c r="C1938" s="33"/>
      <c r="D1938" s="33"/>
      <c r="E1938" s="33"/>
      <c r="F1938" s="33"/>
      <c r="G1938" s="33"/>
      <c r="H1938" s="33"/>
      <c r="I1938" s="33"/>
      <c r="J1938" s="33"/>
      <c r="K1938" s="33"/>
      <c r="L1938" s="33"/>
      <c r="M1938" s="33"/>
      <c r="N1938" s="33"/>
      <c r="O1938" s="33"/>
      <c r="P1938" s="33"/>
      <c r="Q1938" s="33"/>
      <c r="R1938" s="33"/>
      <c r="S1938" s="33"/>
      <c r="T1938" s="33"/>
      <c r="U1938" s="33"/>
      <c r="V1938" s="33"/>
      <c r="W1938" s="33"/>
      <c r="X1938" s="33"/>
      <c r="Y1938" s="33"/>
      <c r="Z1938" s="33"/>
      <c r="AA1938" s="33"/>
      <c r="AB1938" s="33"/>
    </row>
    <row r="1939" spans="1:28">
      <c r="A1939" s="33"/>
      <c r="B1939" s="33"/>
      <c r="C1939" s="33"/>
      <c r="D1939" s="33"/>
      <c r="E1939" s="33"/>
      <c r="F1939" s="33"/>
      <c r="G1939" s="33"/>
      <c r="H1939" s="33"/>
      <c r="I1939" s="33"/>
      <c r="J1939" s="33"/>
      <c r="K1939" s="33"/>
      <c r="L1939" s="33"/>
      <c r="M1939" s="33"/>
      <c r="N1939" s="33"/>
      <c r="O1939" s="33"/>
      <c r="P1939" s="33"/>
      <c r="Q1939" s="33"/>
      <c r="R1939" s="33"/>
      <c r="S1939" s="33"/>
      <c r="T1939" s="33"/>
      <c r="U1939" s="33"/>
      <c r="V1939" s="33"/>
      <c r="W1939" s="33"/>
      <c r="X1939" s="33"/>
      <c r="Y1939" s="33"/>
      <c r="Z1939" s="33"/>
      <c r="AA1939" s="33"/>
      <c r="AB1939" s="33"/>
    </row>
    <row r="1940" spans="1:28">
      <c r="A1940" s="33"/>
      <c r="B1940" s="33"/>
      <c r="C1940" s="33"/>
      <c r="D1940" s="33"/>
      <c r="E1940" s="33"/>
      <c r="F1940" s="33"/>
      <c r="G1940" s="33"/>
      <c r="H1940" s="33"/>
      <c r="I1940" s="33"/>
      <c r="J1940" s="33"/>
      <c r="K1940" s="33"/>
      <c r="L1940" s="33"/>
      <c r="M1940" s="33"/>
      <c r="N1940" s="33"/>
      <c r="O1940" s="33"/>
      <c r="P1940" s="33"/>
      <c r="Q1940" s="33"/>
      <c r="R1940" s="33"/>
      <c r="S1940" s="33"/>
      <c r="T1940" s="33"/>
      <c r="U1940" s="33"/>
      <c r="V1940" s="33"/>
      <c r="W1940" s="33"/>
      <c r="X1940" s="33"/>
      <c r="Y1940" s="33"/>
      <c r="Z1940" s="33"/>
      <c r="AA1940" s="33"/>
      <c r="AB1940" s="33"/>
    </row>
    <row r="1941" spans="1:28">
      <c r="A1941" s="33"/>
      <c r="B1941" s="33"/>
      <c r="C1941" s="33"/>
      <c r="D1941" s="33"/>
      <c r="E1941" s="33"/>
      <c r="F1941" s="33"/>
      <c r="G1941" s="33"/>
      <c r="H1941" s="33"/>
      <c r="I1941" s="33"/>
      <c r="J1941" s="33"/>
      <c r="K1941" s="33"/>
      <c r="L1941" s="33"/>
      <c r="M1941" s="33"/>
      <c r="N1941" s="33"/>
      <c r="O1941" s="33"/>
      <c r="P1941" s="33"/>
      <c r="Q1941" s="33"/>
      <c r="R1941" s="33"/>
      <c r="S1941" s="33"/>
      <c r="T1941" s="33"/>
      <c r="U1941" s="33"/>
      <c r="V1941" s="33"/>
      <c r="W1941" s="33"/>
      <c r="X1941" s="33"/>
      <c r="Y1941" s="33"/>
      <c r="Z1941" s="33"/>
      <c r="AA1941" s="33"/>
      <c r="AB1941" s="33"/>
    </row>
    <row r="1942" spans="1:28">
      <c r="A1942" s="33"/>
      <c r="B1942" s="33"/>
      <c r="C1942" s="33"/>
      <c r="D1942" s="33"/>
      <c r="E1942" s="33"/>
      <c r="F1942" s="33"/>
      <c r="G1942" s="33"/>
      <c r="H1942" s="33"/>
      <c r="I1942" s="33"/>
      <c r="J1942" s="33"/>
      <c r="K1942" s="33"/>
      <c r="L1942" s="33"/>
      <c r="M1942" s="33"/>
      <c r="N1942" s="33"/>
      <c r="O1942" s="33"/>
      <c r="P1942" s="33"/>
      <c r="Q1942" s="33"/>
      <c r="R1942" s="33"/>
      <c r="S1942" s="33"/>
      <c r="T1942" s="33"/>
      <c r="U1942" s="33"/>
      <c r="V1942" s="33"/>
      <c r="W1942" s="33"/>
      <c r="X1942" s="33"/>
      <c r="Y1942" s="33"/>
      <c r="Z1942" s="33"/>
      <c r="AA1942" s="33"/>
      <c r="AB1942" s="33"/>
    </row>
    <row r="1943" spans="1:28">
      <c r="A1943" s="33"/>
      <c r="B1943" s="33"/>
      <c r="C1943" s="33"/>
      <c r="D1943" s="33"/>
      <c r="E1943" s="33"/>
      <c r="F1943" s="33"/>
      <c r="G1943" s="33"/>
      <c r="H1943" s="33"/>
      <c r="I1943" s="33"/>
      <c r="J1943" s="33"/>
      <c r="K1943" s="33"/>
      <c r="L1943" s="33"/>
      <c r="M1943" s="33"/>
      <c r="N1943" s="33"/>
      <c r="O1943" s="33"/>
      <c r="P1943" s="33"/>
      <c r="Q1943" s="33"/>
      <c r="R1943" s="33"/>
      <c r="S1943" s="33"/>
      <c r="T1943" s="33"/>
      <c r="U1943" s="33"/>
      <c r="V1943" s="33"/>
      <c r="W1943" s="33"/>
      <c r="X1943" s="33"/>
      <c r="Y1943" s="33"/>
      <c r="Z1943" s="33"/>
      <c r="AA1943" s="33"/>
      <c r="AB1943" s="33"/>
    </row>
    <row r="1944" spans="1:28">
      <c r="A1944" s="33"/>
      <c r="B1944" s="33"/>
      <c r="C1944" s="33"/>
      <c r="D1944" s="33"/>
      <c r="E1944" s="33"/>
      <c r="F1944" s="33"/>
      <c r="G1944" s="33"/>
      <c r="H1944" s="33"/>
      <c r="I1944" s="33"/>
      <c r="J1944" s="33"/>
      <c r="K1944" s="33"/>
      <c r="L1944" s="33"/>
      <c r="M1944" s="33"/>
      <c r="N1944" s="33"/>
      <c r="O1944" s="33"/>
      <c r="P1944" s="33"/>
      <c r="Q1944" s="33"/>
      <c r="R1944" s="33"/>
      <c r="S1944" s="33"/>
      <c r="T1944" s="33"/>
      <c r="U1944" s="33"/>
      <c r="V1944" s="33"/>
      <c r="W1944" s="33"/>
      <c r="X1944" s="33"/>
      <c r="Y1944" s="33"/>
      <c r="Z1944" s="33"/>
      <c r="AA1944" s="33"/>
      <c r="AB1944" s="33"/>
    </row>
    <row r="1945" spans="1:28">
      <c r="A1945" s="33"/>
      <c r="B1945" s="33"/>
      <c r="C1945" s="33"/>
      <c r="D1945" s="33"/>
      <c r="E1945" s="33"/>
      <c r="F1945" s="33"/>
      <c r="G1945" s="33"/>
      <c r="H1945" s="33"/>
      <c r="I1945" s="33"/>
      <c r="J1945" s="33"/>
      <c r="K1945" s="33"/>
      <c r="L1945" s="33"/>
      <c r="M1945" s="33"/>
      <c r="N1945" s="33"/>
      <c r="O1945" s="33"/>
      <c r="P1945" s="33"/>
      <c r="Q1945" s="33"/>
      <c r="R1945" s="33"/>
      <c r="S1945" s="33"/>
      <c r="T1945" s="33"/>
      <c r="U1945" s="33"/>
      <c r="V1945" s="33"/>
      <c r="W1945" s="33"/>
      <c r="X1945" s="33"/>
      <c r="Y1945" s="33"/>
      <c r="Z1945" s="33"/>
      <c r="AA1945" s="33"/>
      <c r="AB1945" s="33"/>
    </row>
    <row r="1946" spans="1:28">
      <c r="A1946" s="33"/>
      <c r="B1946" s="33"/>
      <c r="C1946" s="33"/>
      <c r="D1946" s="33"/>
      <c r="E1946" s="33"/>
      <c r="F1946" s="33"/>
      <c r="G1946" s="33"/>
      <c r="H1946" s="33"/>
      <c r="I1946" s="33"/>
      <c r="J1946" s="33"/>
      <c r="K1946" s="33"/>
      <c r="L1946" s="33"/>
      <c r="M1946" s="33"/>
      <c r="N1946" s="33"/>
      <c r="O1946" s="33"/>
      <c r="P1946" s="33"/>
      <c r="Q1946" s="33"/>
      <c r="R1946" s="33"/>
      <c r="S1946" s="33"/>
      <c r="T1946" s="33"/>
      <c r="U1946" s="33"/>
      <c r="V1946" s="33"/>
      <c r="W1946" s="33"/>
      <c r="X1946" s="33"/>
      <c r="Y1946" s="33"/>
      <c r="Z1946" s="33"/>
      <c r="AA1946" s="33"/>
      <c r="AB1946" s="33"/>
    </row>
    <row r="1947" spans="1:28">
      <c r="A1947" s="33"/>
      <c r="B1947" s="33"/>
      <c r="C1947" s="33"/>
      <c r="D1947" s="33"/>
      <c r="E1947" s="33"/>
      <c r="F1947" s="33"/>
      <c r="G1947" s="33"/>
      <c r="H1947" s="33"/>
      <c r="I1947" s="33"/>
      <c r="J1947" s="33"/>
      <c r="K1947" s="33"/>
      <c r="L1947" s="33"/>
      <c r="M1947" s="33"/>
      <c r="N1947" s="33"/>
      <c r="O1947" s="33"/>
      <c r="P1947" s="33"/>
      <c r="Q1947" s="33"/>
      <c r="R1947" s="33"/>
      <c r="S1947" s="33"/>
      <c r="T1947" s="33"/>
      <c r="U1947" s="33"/>
      <c r="V1947" s="33"/>
      <c r="W1947" s="33"/>
      <c r="X1947" s="33"/>
      <c r="Y1947" s="33"/>
      <c r="Z1947" s="33"/>
      <c r="AA1947" s="33"/>
      <c r="AB1947" s="33"/>
    </row>
    <row r="1948" spans="1:28">
      <c r="A1948" s="33"/>
      <c r="B1948" s="33"/>
      <c r="C1948" s="33"/>
      <c r="D1948" s="33"/>
      <c r="E1948" s="33"/>
      <c r="F1948" s="33"/>
      <c r="G1948" s="33"/>
      <c r="H1948" s="33"/>
      <c r="I1948" s="33"/>
      <c r="J1948" s="33"/>
      <c r="K1948" s="33"/>
      <c r="L1948" s="33"/>
      <c r="M1948" s="33"/>
      <c r="N1948" s="33"/>
      <c r="O1948" s="33"/>
      <c r="P1948" s="33"/>
      <c r="Q1948" s="33"/>
      <c r="R1948" s="33"/>
      <c r="S1948" s="33"/>
      <c r="T1948" s="33"/>
      <c r="U1948" s="33"/>
      <c r="V1948" s="33"/>
      <c r="W1948" s="33"/>
      <c r="X1948" s="33"/>
      <c r="Y1948" s="33"/>
      <c r="Z1948" s="33"/>
      <c r="AA1948" s="33"/>
      <c r="AB1948" s="33"/>
    </row>
    <row r="1949" spans="1:28">
      <c r="A1949" s="33"/>
      <c r="B1949" s="33"/>
      <c r="C1949" s="33"/>
      <c r="D1949" s="33"/>
      <c r="E1949" s="33"/>
      <c r="F1949" s="33"/>
      <c r="G1949" s="33"/>
      <c r="H1949" s="33"/>
      <c r="I1949" s="33"/>
      <c r="J1949" s="33"/>
      <c r="K1949" s="33"/>
      <c r="L1949" s="33"/>
      <c r="M1949" s="33"/>
      <c r="N1949" s="33"/>
      <c r="O1949" s="33"/>
      <c r="P1949" s="33"/>
      <c r="Q1949" s="33"/>
      <c r="R1949" s="33"/>
      <c r="S1949" s="33"/>
      <c r="T1949" s="33"/>
      <c r="U1949" s="33"/>
      <c r="V1949" s="33"/>
      <c r="W1949" s="33"/>
      <c r="X1949" s="33"/>
      <c r="Y1949" s="33"/>
      <c r="Z1949" s="33"/>
      <c r="AA1949" s="33"/>
      <c r="AB1949" s="33"/>
    </row>
    <row r="1950" spans="1:28">
      <c r="A1950" s="33"/>
      <c r="B1950" s="33"/>
      <c r="C1950" s="33"/>
      <c r="D1950" s="33"/>
      <c r="E1950" s="33"/>
      <c r="F1950" s="33"/>
      <c r="G1950" s="33"/>
      <c r="H1950" s="33"/>
      <c r="I1950" s="33"/>
      <c r="J1950" s="33"/>
      <c r="K1950" s="33"/>
      <c r="L1950" s="33"/>
      <c r="M1950" s="33"/>
      <c r="N1950" s="33"/>
      <c r="O1950" s="33"/>
      <c r="P1950" s="33"/>
      <c r="Q1950" s="33"/>
      <c r="R1950" s="33"/>
      <c r="S1950" s="33"/>
      <c r="T1950" s="33"/>
      <c r="U1950" s="33"/>
      <c r="V1950" s="33"/>
      <c r="W1950" s="33"/>
      <c r="X1950" s="33"/>
      <c r="Y1950" s="33"/>
      <c r="Z1950" s="33"/>
      <c r="AA1950" s="33"/>
      <c r="AB1950" s="33"/>
    </row>
    <row r="1951" spans="1:28">
      <c r="A1951" s="33"/>
      <c r="B1951" s="33"/>
      <c r="C1951" s="33"/>
      <c r="D1951" s="33"/>
      <c r="E1951" s="33"/>
      <c r="F1951" s="33"/>
      <c r="G1951" s="33"/>
      <c r="H1951" s="33"/>
      <c r="I1951" s="33"/>
      <c r="J1951" s="33"/>
      <c r="K1951" s="33"/>
      <c r="L1951" s="33"/>
      <c r="M1951" s="33"/>
      <c r="N1951" s="33"/>
      <c r="O1951" s="33"/>
      <c r="P1951" s="33"/>
      <c r="Q1951" s="33"/>
      <c r="R1951" s="33"/>
      <c r="S1951" s="33"/>
      <c r="T1951" s="33"/>
      <c r="U1951" s="33"/>
      <c r="V1951" s="33"/>
      <c r="W1951" s="33"/>
      <c r="X1951" s="33"/>
      <c r="Y1951" s="33"/>
      <c r="Z1951" s="33"/>
      <c r="AA1951" s="33"/>
      <c r="AB1951" s="33"/>
    </row>
    <row r="1952" spans="1:28">
      <c r="A1952" s="33"/>
      <c r="B1952" s="33"/>
      <c r="C1952" s="33"/>
      <c r="D1952" s="33"/>
      <c r="E1952" s="33"/>
      <c r="F1952" s="33"/>
      <c r="G1952" s="33"/>
      <c r="H1952" s="33"/>
      <c r="I1952" s="33"/>
      <c r="J1952" s="33"/>
      <c r="K1952" s="33"/>
      <c r="L1952" s="33"/>
      <c r="M1952" s="33"/>
      <c r="N1952" s="33"/>
      <c r="O1952" s="33"/>
      <c r="P1952" s="33"/>
      <c r="Q1952" s="33"/>
      <c r="R1952" s="33"/>
      <c r="S1952" s="33"/>
      <c r="T1952" s="33"/>
      <c r="U1952" s="33"/>
      <c r="V1952" s="33"/>
      <c r="W1952" s="33"/>
      <c r="X1952" s="33"/>
      <c r="Y1952" s="33"/>
      <c r="Z1952" s="33"/>
      <c r="AA1952" s="33"/>
      <c r="AB1952" s="33"/>
    </row>
    <row r="1953" spans="1:28">
      <c r="A1953" s="33"/>
      <c r="B1953" s="33"/>
      <c r="C1953" s="33"/>
      <c r="D1953" s="33"/>
      <c r="E1953" s="33"/>
      <c r="F1953" s="33"/>
      <c r="G1953" s="33"/>
      <c r="H1953" s="33"/>
      <c r="I1953" s="33"/>
      <c r="J1953" s="33"/>
      <c r="K1953" s="33"/>
      <c r="L1953" s="33"/>
      <c r="M1953" s="33"/>
      <c r="N1953" s="33"/>
      <c r="O1953" s="33"/>
      <c r="P1953" s="33"/>
      <c r="Q1953" s="33"/>
      <c r="R1953" s="33"/>
      <c r="S1953" s="33"/>
      <c r="T1953" s="33"/>
      <c r="U1953" s="33"/>
      <c r="V1953" s="33"/>
      <c r="W1953" s="33"/>
      <c r="X1953" s="33"/>
      <c r="Y1953" s="33"/>
      <c r="Z1953" s="33"/>
      <c r="AA1953" s="33"/>
      <c r="AB1953" s="33"/>
    </row>
    <row r="1954" spans="1:28">
      <c r="A1954" s="33"/>
      <c r="B1954" s="33"/>
      <c r="C1954" s="33"/>
      <c r="D1954" s="33"/>
      <c r="E1954" s="33"/>
      <c r="F1954" s="33"/>
      <c r="G1954" s="33"/>
      <c r="H1954" s="33"/>
      <c r="I1954" s="33"/>
      <c r="J1954" s="33"/>
      <c r="K1954" s="33"/>
      <c r="L1954" s="33"/>
      <c r="M1954" s="33"/>
      <c r="N1954" s="33"/>
      <c r="O1954" s="33"/>
      <c r="P1954" s="33"/>
      <c r="Q1954" s="33"/>
      <c r="R1954" s="33"/>
      <c r="S1954" s="33"/>
      <c r="T1954" s="33"/>
      <c r="U1954" s="33"/>
      <c r="V1954" s="33"/>
      <c r="W1954" s="33"/>
      <c r="X1954" s="33"/>
      <c r="Y1954" s="33"/>
      <c r="Z1954" s="33"/>
      <c r="AA1954" s="33"/>
      <c r="AB1954" s="33"/>
    </row>
    <row r="1955" spans="1:28">
      <c r="A1955" s="33"/>
      <c r="B1955" s="33"/>
      <c r="C1955" s="33"/>
      <c r="D1955" s="33"/>
      <c r="E1955" s="33"/>
      <c r="F1955" s="33"/>
      <c r="G1955" s="33"/>
      <c r="H1955" s="33"/>
      <c r="I1955" s="33"/>
      <c r="J1955" s="33"/>
      <c r="K1955" s="33"/>
      <c r="L1955" s="33"/>
      <c r="M1955" s="33"/>
      <c r="N1955" s="33"/>
      <c r="O1955" s="33"/>
      <c r="P1955" s="33"/>
      <c r="Q1955" s="33"/>
      <c r="R1955" s="33"/>
      <c r="S1955" s="33"/>
      <c r="T1955" s="33"/>
      <c r="U1955" s="33"/>
      <c r="V1955" s="33"/>
      <c r="W1955" s="33"/>
      <c r="X1955" s="33"/>
      <c r="Y1955" s="33"/>
      <c r="Z1955" s="33"/>
      <c r="AA1955" s="33"/>
      <c r="AB1955" s="33"/>
    </row>
    <row r="1956" spans="1:28">
      <c r="A1956" s="33"/>
      <c r="B1956" s="33"/>
      <c r="C1956" s="33"/>
      <c r="D1956" s="33"/>
      <c r="E1956" s="33"/>
      <c r="F1956" s="33"/>
      <c r="G1956" s="33"/>
      <c r="H1956" s="33"/>
      <c r="I1956" s="33"/>
      <c r="J1956" s="33"/>
      <c r="K1956" s="33"/>
      <c r="L1956" s="33"/>
      <c r="M1956" s="33"/>
      <c r="N1956" s="33"/>
      <c r="O1956" s="33"/>
      <c r="P1956" s="33"/>
      <c r="Q1956" s="33"/>
      <c r="R1956" s="33"/>
      <c r="S1956" s="33"/>
      <c r="T1956" s="33"/>
      <c r="U1956" s="33"/>
      <c r="V1956" s="33"/>
      <c r="W1956" s="33"/>
      <c r="X1956" s="33"/>
      <c r="Y1956" s="33"/>
      <c r="Z1956" s="33"/>
      <c r="AA1956" s="33"/>
      <c r="AB1956" s="33"/>
    </row>
    <row r="1957" spans="1:28">
      <c r="A1957" s="33"/>
      <c r="B1957" s="33"/>
      <c r="C1957" s="33"/>
      <c r="D1957" s="33"/>
      <c r="E1957" s="33"/>
      <c r="F1957" s="33"/>
      <c r="G1957" s="33"/>
      <c r="H1957" s="33"/>
      <c r="I1957" s="33"/>
      <c r="J1957" s="33"/>
      <c r="K1957" s="33"/>
      <c r="L1957" s="33"/>
      <c r="M1957" s="33"/>
      <c r="N1957" s="33"/>
      <c r="O1957" s="33"/>
      <c r="P1957" s="33"/>
      <c r="Q1957" s="33"/>
      <c r="R1957" s="33"/>
      <c r="S1957" s="33"/>
      <c r="T1957" s="33"/>
      <c r="U1957" s="33"/>
      <c r="V1957" s="33"/>
      <c r="W1957" s="33"/>
      <c r="X1957" s="33"/>
      <c r="Y1957" s="33"/>
      <c r="Z1957" s="33"/>
      <c r="AA1957" s="33"/>
      <c r="AB1957" s="33"/>
    </row>
    <row r="1958" spans="1:28">
      <c r="A1958" s="33"/>
      <c r="B1958" s="33"/>
      <c r="C1958" s="33"/>
      <c r="D1958" s="33"/>
      <c r="E1958" s="33"/>
      <c r="F1958" s="33"/>
      <c r="G1958" s="33"/>
      <c r="H1958" s="33"/>
      <c r="I1958" s="33"/>
      <c r="J1958" s="33"/>
      <c r="K1958" s="33"/>
      <c r="L1958" s="33"/>
      <c r="M1958" s="33"/>
      <c r="N1958" s="33"/>
      <c r="O1958" s="33"/>
      <c r="P1958" s="33"/>
      <c r="Q1958" s="33"/>
      <c r="R1958" s="33"/>
      <c r="S1958" s="33"/>
      <c r="T1958" s="33"/>
      <c r="U1958" s="33"/>
      <c r="V1958" s="33"/>
      <c r="W1958" s="33"/>
      <c r="X1958" s="33"/>
      <c r="Y1958" s="33"/>
      <c r="Z1958" s="33"/>
      <c r="AA1958" s="33"/>
      <c r="AB1958" s="33"/>
    </row>
    <row r="1959" spans="1:28">
      <c r="A1959" s="33"/>
      <c r="B1959" s="33"/>
      <c r="C1959" s="33"/>
      <c r="D1959" s="33"/>
      <c r="E1959" s="33"/>
      <c r="F1959" s="33"/>
      <c r="G1959" s="33"/>
      <c r="H1959" s="33"/>
      <c r="I1959" s="33"/>
      <c r="J1959" s="33"/>
      <c r="K1959" s="33"/>
      <c r="L1959" s="33"/>
      <c r="M1959" s="33"/>
      <c r="N1959" s="33"/>
      <c r="O1959" s="33"/>
      <c r="P1959" s="33"/>
      <c r="Q1959" s="33"/>
      <c r="R1959" s="33"/>
      <c r="S1959" s="33"/>
      <c r="T1959" s="33"/>
      <c r="U1959" s="33"/>
      <c r="V1959" s="33"/>
      <c r="W1959" s="33"/>
      <c r="X1959" s="33"/>
      <c r="Y1959" s="33"/>
      <c r="Z1959" s="33"/>
      <c r="AA1959" s="33"/>
      <c r="AB1959" s="33"/>
    </row>
    <row r="1960" spans="1:28">
      <c r="A1960" s="33"/>
      <c r="B1960" s="33"/>
      <c r="C1960" s="33"/>
      <c r="D1960" s="33"/>
      <c r="E1960" s="33"/>
      <c r="F1960" s="33"/>
      <c r="G1960" s="33"/>
      <c r="H1960" s="33"/>
      <c r="I1960" s="33"/>
      <c r="J1960" s="33"/>
      <c r="K1960" s="33"/>
      <c r="L1960" s="33"/>
      <c r="M1960" s="33"/>
      <c r="N1960" s="33"/>
      <c r="O1960" s="33"/>
      <c r="P1960" s="33"/>
      <c r="Q1960" s="33"/>
      <c r="R1960" s="33"/>
      <c r="S1960" s="33"/>
      <c r="T1960" s="33"/>
      <c r="U1960" s="33"/>
      <c r="V1960" s="33"/>
      <c r="W1960" s="33"/>
      <c r="X1960" s="33"/>
      <c r="Y1960" s="33"/>
      <c r="Z1960" s="33"/>
      <c r="AA1960" s="33"/>
      <c r="AB1960" s="33"/>
    </row>
    <row r="1961" spans="1:28">
      <c r="A1961" s="33"/>
      <c r="B1961" s="33"/>
      <c r="C1961" s="33"/>
      <c r="D1961" s="33"/>
      <c r="E1961" s="33"/>
      <c r="F1961" s="33"/>
      <c r="G1961" s="33"/>
      <c r="H1961" s="33"/>
      <c r="I1961" s="33"/>
      <c r="J1961" s="33"/>
      <c r="K1961" s="33"/>
      <c r="L1961" s="33"/>
      <c r="M1961" s="33"/>
      <c r="N1961" s="33"/>
      <c r="O1961" s="33"/>
      <c r="P1961" s="33"/>
      <c r="Q1961" s="33"/>
      <c r="R1961" s="33"/>
      <c r="S1961" s="33"/>
      <c r="T1961" s="33"/>
      <c r="U1961" s="33"/>
      <c r="V1961" s="33"/>
      <c r="W1961" s="33"/>
      <c r="X1961" s="33"/>
      <c r="Y1961" s="33"/>
      <c r="Z1961" s="33"/>
      <c r="AA1961" s="33"/>
      <c r="AB1961" s="33"/>
    </row>
    <row r="1962" spans="1:28">
      <c r="A1962" s="33"/>
      <c r="B1962" s="33"/>
      <c r="C1962" s="33"/>
      <c r="D1962" s="33"/>
      <c r="E1962" s="33"/>
      <c r="F1962" s="33"/>
      <c r="G1962" s="33"/>
      <c r="H1962" s="33"/>
      <c r="I1962" s="33"/>
      <c r="J1962" s="33"/>
      <c r="K1962" s="33"/>
      <c r="L1962" s="33"/>
      <c r="M1962" s="33"/>
      <c r="N1962" s="33"/>
      <c r="O1962" s="33"/>
      <c r="P1962" s="33"/>
      <c r="Q1962" s="33"/>
      <c r="R1962" s="33"/>
      <c r="S1962" s="33"/>
      <c r="T1962" s="33"/>
      <c r="U1962" s="33"/>
      <c r="V1962" s="33"/>
      <c r="W1962" s="33"/>
      <c r="X1962" s="33"/>
      <c r="Y1962" s="33"/>
      <c r="Z1962" s="33"/>
      <c r="AA1962" s="33"/>
      <c r="AB1962" s="33"/>
    </row>
    <row r="1963" spans="1:28">
      <c r="A1963" s="33"/>
      <c r="B1963" s="33"/>
      <c r="C1963" s="33"/>
      <c r="D1963" s="33"/>
      <c r="E1963" s="33"/>
      <c r="F1963" s="33"/>
      <c r="G1963" s="33"/>
      <c r="H1963" s="33"/>
      <c r="I1963" s="33"/>
      <c r="J1963" s="33"/>
      <c r="K1963" s="33"/>
      <c r="L1963" s="33"/>
      <c r="M1963" s="33"/>
      <c r="N1963" s="33"/>
      <c r="O1963" s="33"/>
      <c r="P1963" s="33"/>
      <c r="Q1963" s="33"/>
      <c r="R1963" s="33"/>
      <c r="S1963" s="33"/>
      <c r="T1963" s="33"/>
      <c r="U1963" s="33"/>
      <c r="V1963" s="33"/>
      <c r="W1963" s="33"/>
      <c r="X1963" s="33"/>
      <c r="Y1963" s="33"/>
      <c r="Z1963" s="33"/>
      <c r="AA1963" s="33"/>
      <c r="AB1963" s="33"/>
    </row>
    <row r="1964" spans="1:28">
      <c r="A1964" s="33"/>
      <c r="B1964" s="33"/>
      <c r="C1964" s="33"/>
      <c r="D1964" s="33"/>
      <c r="E1964" s="33"/>
      <c r="F1964" s="33"/>
      <c r="G1964" s="33"/>
      <c r="H1964" s="33"/>
      <c r="I1964" s="33"/>
      <c r="J1964" s="33"/>
      <c r="K1964" s="33"/>
      <c r="L1964" s="33"/>
      <c r="M1964" s="33"/>
      <c r="N1964" s="33"/>
      <c r="O1964" s="33"/>
      <c r="P1964" s="33"/>
      <c r="Q1964" s="33"/>
      <c r="R1964" s="33"/>
      <c r="S1964" s="33"/>
      <c r="T1964" s="33"/>
      <c r="U1964" s="33"/>
      <c r="V1964" s="33"/>
      <c r="W1964" s="33"/>
      <c r="X1964" s="33"/>
      <c r="Y1964" s="33"/>
      <c r="Z1964" s="33"/>
      <c r="AA1964" s="33"/>
      <c r="AB1964" s="33"/>
    </row>
    <row r="1965" spans="1:28">
      <c r="A1965" s="33"/>
      <c r="B1965" s="33"/>
      <c r="C1965" s="33"/>
      <c r="D1965" s="33"/>
      <c r="E1965" s="33"/>
      <c r="F1965" s="33"/>
      <c r="G1965" s="33"/>
      <c r="H1965" s="33"/>
      <c r="I1965" s="33"/>
      <c r="J1965" s="33"/>
      <c r="K1965" s="33"/>
      <c r="L1965" s="33"/>
      <c r="M1965" s="33"/>
      <c r="N1965" s="33"/>
      <c r="O1965" s="33"/>
      <c r="P1965" s="33"/>
      <c r="Q1965" s="33"/>
      <c r="R1965" s="33"/>
      <c r="S1965" s="33"/>
      <c r="T1965" s="33"/>
      <c r="U1965" s="33"/>
      <c r="V1965" s="33"/>
      <c r="W1965" s="33"/>
      <c r="X1965" s="33"/>
      <c r="Y1965" s="33"/>
      <c r="Z1965" s="33"/>
      <c r="AA1965" s="33"/>
      <c r="AB1965" s="33"/>
    </row>
    <row r="1966" spans="1:28">
      <c r="A1966" s="33"/>
      <c r="B1966" s="33"/>
      <c r="C1966" s="33"/>
      <c r="D1966" s="33"/>
      <c r="E1966" s="33"/>
      <c r="F1966" s="33"/>
      <c r="G1966" s="33"/>
      <c r="H1966" s="33"/>
      <c r="I1966" s="33"/>
      <c r="J1966" s="33"/>
      <c r="K1966" s="33"/>
      <c r="L1966" s="33"/>
      <c r="M1966" s="33"/>
      <c r="N1966" s="33"/>
      <c r="O1966" s="33"/>
      <c r="P1966" s="33"/>
      <c r="Q1966" s="33"/>
      <c r="R1966" s="33"/>
      <c r="S1966" s="33"/>
      <c r="T1966" s="33"/>
      <c r="U1966" s="33"/>
      <c r="V1966" s="33"/>
      <c r="W1966" s="33"/>
      <c r="X1966" s="33"/>
      <c r="Y1966" s="33"/>
      <c r="Z1966" s="33"/>
      <c r="AA1966" s="33"/>
      <c r="AB1966" s="33"/>
    </row>
    <row r="1967" spans="1:28">
      <c r="A1967" s="33"/>
      <c r="B1967" s="33"/>
      <c r="C1967" s="33"/>
      <c r="D1967" s="33"/>
      <c r="E1967" s="33"/>
      <c r="F1967" s="33"/>
      <c r="G1967" s="33"/>
      <c r="H1967" s="33"/>
      <c r="I1967" s="33"/>
      <c r="J1967" s="33"/>
      <c r="K1967" s="33"/>
      <c r="L1967" s="33"/>
      <c r="M1967" s="33"/>
      <c r="N1967" s="33"/>
      <c r="O1967" s="33"/>
      <c r="P1967" s="33"/>
      <c r="Q1967" s="33"/>
      <c r="R1967" s="33"/>
      <c r="S1967" s="33"/>
      <c r="T1967" s="33"/>
      <c r="U1967" s="33"/>
      <c r="V1967" s="33"/>
      <c r="W1967" s="33"/>
      <c r="X1967" s="33"/>
      <c r="Y1967" s="33"/>
      <c r="Z1967" s="33"/>
      <c r="AA1967" s="33"/>
      <c r="AB1967" s="33"/>
    </row>
    <row r="1968" spans="1:28">
      <c r="A1968" s="33"/>
      <c r="B1968" s="33"/>
      <c r="C1968" s="33"/>
      <c r="D1968" s="33"/>
      <c r="E1968" s="33"/>
      <c r="F1968" s="33"/>
      <c r="G1968" s="33"/>
      <c r="H1968" s="33"/>
      <c r="I1968" s="33"/>
      <c r="J1968" s="33"/>
      <c r="K1968" s="33"/>
      <c r="L1968" s="33"/>
      <c r="M1968" s="33"/>
      <c r="N1968" s="33"/>
      <c r="O1968" s="33"/>
      <c r="P1968" s="33"/>
      <c r="Q1968" s="33"/>
      <c r="R1968" s="33"/>
      <c r="S1968" s="33"/>
      <c r="T1968" s="33"/>
      <c r="U1968" s="33"/>
      <c r="V1968" s="33"/>
      <c r="W1968" s="33"/>
      <c r="X1968" s="33"/>
      <c r="Y1968" s="33"/>
      <c r="Z1968" s="33"/>
      <c r="AA1968" s="33"/>
      <c r="AB1968" s="33"/>
    </row>
    <row r="1969" spans="1:28">
      <c r="A1969" s="33"/>
      <c r="B1969" s="33"/>
      <c r="C1969" s="33"/>
      <c r="D1969" s="33"/>
      <c r="E1969" s="33"/>
      <c r="F1969" s="33"/>
      <c r="G1969" s="33"/>
      <c r="H1969" s="33"/>
      <c r="I1969" s="33"/>
      <c r="J1969" s="33"/>
      <c r="K1969" s="33"/>
      <c r="L1969" s="33"/>
      <c r="M1969" s="33"/>
      <c r="N1969" s="33"/>
      <c r="O1969" s="33"/>
      <c r="P1969" s="33"/>
      <c r="Q1969" s="33"/>
      <c r="R1969" s="33"/>
      <c r="S1969" s="33"/>
      <c r="T1969" s="33"/>
      <c r="U1969" s="33"/>
      <c r="V1969" s="33"/>
      <c r="W1969" s="33"/>
      <c r="X1969" s="33"/>
      <c r="Y1969" s="33"/>
      <c r="Z1969" s="33"/>
      <c r="AA1969" s="33"/>
      <c r="AB1969" s="33"/>
    </row>
    <row r="1970" spans="1:28">
      <c r="A1970" s="33"/>
      <c r="B1970" s="33"/>
      <c r="C1970" s="33"/>
      <c r="D1970" s="33"/>
      <c r="E1970" s="33"/>
      <c r="F1970" s="33"/>
      <c r="G1970" s="33"/>
      <c r="H1970" s="33"/>
      <c r="I1970" s="33"/>
      <c r="J1970" s="33"/>
      <c r="K1970" s="33"/>
      <c r="L1970" s="33"/>
      <c r="M1970" s="33"/>
      <c r="N1970" s="33"/>
      <c r="O1970" s="33"/>
      <c r="P1970" s="33"/>
      <c r="Q1970" s="33"/>
      <c r="R1970" s="33"/>
      <c r="S1970" s="33"/>
      <c r="T1970" s="33"/>
      <c r="U1970" s="33"/>
      <c r="V1970" s="33"/>
      <c r="W1970" s="33"/>
      <c r="X1970" s="33"/>
      <c r="Y1970" s="33"/>
      <c r="Z1970" s="33"/>
      <c r="AA1970" s="33"/>
      <c r="AB1970" s="33"/>
    </row>
    <row r="1971" spans="1:28">
      <c r="A1971" s="33"/>
      <c r="B1971" s="33"/>
      <c r="C1971" s="33"/>
      <c r="D1971" s="33"/>
      <c r="E1971" s="33"/>
      <c r="F1971" s="33"/>
      <c r="G1971" s="33"/>
      <c r="H1971" s="33"/>
      <c r="I1971" s="33"/>
      <c r="J1971" s="33"/>
      <c r="K1971" s="33"/>
      <c r="L1971" s="33"/>
      <c r="M1971" s="33"/>
      <c r="N1971" s="33"/>
      <c r="O1971" s="33"/>
      <c r="P1971" s="33"/>
      <c r="Q1971" s="33"/>
      <c r="R1971" s="33"/>
      <c r="S1971" s="33"/>
      <c r="T1971" s="33"/>
      <c r="U1971" s="33"/>
      <c r="V1971" s="33"/>
      <c r="W1971" s="33"/>
      <c r="X1971" s="33"/>
      <c r="Y1971" s="33"/>
      <c r="Z1971" s="33"/>
      <c r="AA1971" s="33"/>
      <c r="AB1971" s="33"/>
    </row>
    <row r="1972" spans="1:28">
      <c r="A1972" s="33"/>
      <c r="B1972" s="33"/>
      <c r="C1972" s="33"/>
      <c r="D1972" s="33"/>
      <c r="E1972" s="33"/>
      <c r="F1972" s="33"/>
      <c r="G1972" s="33"/>
      <c r="H1972" s="33"/>
      <c r="I1972" s="33"/>
      <c r="J1972" s="33"/>
      <c r="K1972" s="33"/>
      <c r="L1972" s="33"/>
      <c r="M1972" s="33"/>
      <c r="N1972" s="33"/>
      <c r="O1972" s="33"/>
      <c r="P1972" s="33"/>
      <c r="Q1972" s="33"/>
      <c r="R1972" s="33"/>
      <c r="S1972" s="33"/>
      <c r="T1972" s="33"/>
      <c r="U1972" s="33"/>
      <c r="V1972" s="33"/>
      <c r="W1972" s="33"/>
      <c r="X1972" s="33"/>
      <c r="Y1972" s="33"/>
      <c r="Z1972" s="33"/>
      <c r="AA1972" s="33"/>
      <c r="AB1972" s="33"/>
    </row>
    <row r="1973" spans="1:28">
      <c r="A1973" s="33"/>
      <c r="B1973" s="33"/>
      <c r="C1973" s="33"/>
      <c r="D1973" s="33"/>
      <c r="E1973" s="33"/>
      <c r="F1973" s="33"/>
      <c r="G1973" s="33"/>
      <c r="H1973" s="33"/>
      <c r="I1973" s="33"/>
      <c r="J1973" s="33"/>
      <c r="K1973" s="33"/>
      <c r="L1973" s="33"/>
      <c r="M1973" s="33"/>
      <c r="N1973" s="33"/>
      <c r="O1973" s="33"/>
      <c r="P1973" s="33"/>
      <c r="Q1973" s="33"/>
      <c r="R1973" s="33"/>
      <c r="S1973" s="33"/>
      <c r="T1973" s="33"/>
      <c r="U1973" s="33"/>
      <c r="V1973" s="33"/>
      <c r="W1973" s="33"/>
      <c r="X1973" s="33"/>
      <c r="Y1973" s="33"/>
      <c r="Z1973" s="33"/>
      <c r="AA1973" s="33"/>
      <c r="AB1973" s="33"/>
    </row>
    <row r="1974" spans="1:28">
      <c r="A1974" s="33"/>
      <c r="B1974" s="33"/>
      <c r="C1974" s="33"/>
      <c r="D1974" s="33"/>
      <c r="E1974" s="33"/>
      <c r="F1974" s="33"/>
      <c r="G1974" s="33"/>
      <c r="H1974" s="33"/>
      <c r="I1974" s="33"/>
      <c r="J1974" s="33"/>
      <c r="K1974" s="33"/>
      <c r="L1974" s="33"/>
      <c r="M1974" s="33"/>
      <c r="N1974" s="33"/>
      <c r="O1974" s="33"/>
      <c r="P1974" s="33"/>
      <c r="Q1974" s="33"/>
      <c r="R1974" s="33"/>
      <c r="S1974" s="33"/>
      <c r="T1974" s="33"/>
      <c r="U1974" s="33"/>
      <c r="V1974" s="33"/>
      <c r="W1974" s="33"/>
      <c r="X1974" s="33"/>
      <c r="Y1974" s="33"/>
      <c r="Z1974" s="33"/>
      <c r="AA1974" s="33"/>
      <c r="AB1974" s="33"/>
    </row>
    <row r="1975" spans="1:28">
      <c r="A1975" s="33"/>
      <c r="B1975" s="33"/>
      <c r="C1975" s="33"/>
      <c r="D1975" s="33"/>
      <c r="E1975" s="33"/>
      <c r="F1975" s="33"/>
      <c r="G1975" s="33"/>
      <c r="H1975" s="33"/>
      <c r="I1975" s="33"/>
      <c r="J1975" s="33"/>
      <c r="K1975" s="33"/>
      <c r="L1975" s="33"/>
      <c r="M1975" s="33"/>
      <c r="N1975" s="33"/>
      <c r="O1975" s="33"/>
      <c r="P1975" s="33"/>
      <c r="Q1975" s="33"/>
      <c r="R1975" s="33"/>
      <c r="S1975" s="33"/>
      <c r="T1975" s="33"/>
      <c r="U1975" s="33"/>
      <c r="V1975" s="33"/>
      <c r="W1975" s="33"/>
      <c r="X1975" s="33"/>
      <c r="Y1975" s="33"/>
      <c r="Z1975" s="33"/>
      <c r="AA1975" s="33"/>
      <c r="AB1975" s="33"/>
    </row>
    <row r="1976" spans="1:28">
      <c r="A1976" s="33"/>
      <c r="B1976" s="33"/>
      <c r="C1976" s="33"/>
      <c r="D1976" s="33"/>
      <c r="E1976" s="33"/>
      <c r="F1976" s="33"/>
      <c r="G1976" s="33"/>
      <c r="H1976" s="33"/>
      <c r="I1976" s="33"/>
      <c r="J1976" s="33"/>
      <c r="K1976" s="33"/>
      <c r="L1976" s="33"/>
      <c r="M1976" s="33"/>
      <c r="N1976" s="33"/>
      <c r="O1976" s="33"/>
      <c r="P1976" s="33"/>
      <c r="Q1976" s="33"/>
      <c r="R1976" s="33"/>
      <c r="S1976" s="33"/>
      <c r="T1976" s="33"/>
      <c r="U1976" s="33"/>
      <c r="V1976" s="33"/>
      <c r="W1976" s="33"/>
      <c r="X1976" s="33"/>
      <c r="Y1976" s="33"/>
      <c r="Z1976" s="33"/>
      <c r="AA1976" s="33"/>
      <c r="AB1976" s="33"/>
    </row>
    <row r="1977" spans="1:28">
      <c r="A1977" s="33"/>
      <c r="B1977" s="33"/>
      <c r="C1977" s="33"/>
      <c r="D1977" s="33"/>
      <c r="E1977" s="33"/>
      <c r="F1977" s="33"/>
      <c r="G1977" s="33"/>
      <c r="H1977" s="33"/>
      <c r="I1977" s="33"/>
      <c r="J1977" s="33"/>
      <c r="K1977" s="33"/>
      <c r="L1977" s="33"/>
      <c r="M1977" s="33"/>
      <c r="N1977" s="33"/>
      <c r="O1977" s="33"/>
      <c r="P1977" s="33"/>
      <c r="Q1977" s="33"/>
      <c r="R1977" s="33"/>
      <c r="S1977" s="33"/>
      <c r="T1977" s="33"/>
      <c r="U1977" s="33"/>
      <c r="V1977" s="33"/>
      <c r="W1977" s="33"/>
      <c r="X1977" s="33"/>
      <c r="Y1977" s="33"/>
      <c r="Z1977" s="33"/>
      <c r="AA1977" s="33"/>
      <c r="AB1977" s="33"/>
    </row>
    <row r="1978" spans="1:28">
      <c r="A1978" s="33"/>
      <c r="B1978" s="33"/>
      <c r="C1978" s="33"/>
      <c r="D1978" s="33"/>
      <c r="E1978" s="33"/>
      <c r="F1978" s="33"/>
      <c r="G1978" s="33"/>
      <c r="H1978" s="33"/>
      <c r="I1978" s="33"/>
      <c r="J1978" s="33"/>
      <c r="K1978" s="33"/>
      <c r="L1978" s="33"/>
      <c r="M1978" s="33"/>
      <c r="N1978" s="33"/>
      <c r="O1978" s="33"/>
      <c r="P1978" s="33"/>
      <c r="Q1978" s="33"/>
      <c r="R1978" s="33"/>
      <c r="S1978" s="33"/>
      <c r="T1978" s="33"/>
      <c r="U1978" s="33"/>
      <c r="V1978" s="33"/>
      <c r="W1978" s="33"/>
      <c r="X1978" s="33"/>
      <c r="Y1978" s="33"/>
      <c r="Z1978" s="33"/>
      <c r="AA1978" s="33"/>
      <c r="AB1978" s="33"/>
    </row>
    <row r="1979" spans="1:28">
      <c r="A1979" s="33"/>
      <c r="B1979" s="33"/>
      <c r="C1979" s="33"/>
      <c r="D1979" s="33"/>
      <c r="E1979" s="33"/>
      <c r="F1979" s="33"/>
      <c r="G1979" s="33"/>
      <c r="H1979" s="33"/>
      <c r="I1979" s="33"/>
      <c r="J1979" s="33"/>
      <c r="K1979" s="33"/>
      <c r="L1979" s="33"/>
      <c r="M1979" s="33"/>
      <c r="N1979" s="33"/>
      <c r="O1979" s="33"/>
      <c r="P1979" s="33"/>
      <c r="Q1979" s="33"/>
      <c r="R1979" s="33"/>
      <c r="S1979" s="33"/>
      <c r="T1979" s="33"/>
      <c r="U1979" s="33"/>
      <c r="V1979" s="33"/>
      <c r="W1979" s="33"/>
      <c r="X1979" s="33"/>
      <c r="Y1979" s="33"/>
      <c r="Z1979" s="33"/>
      <c r="AA1979" s="33"/>
      <c r="AB1979" s="33"/>
    </row>
    <row r="1980" spans="1:28">
      <c r="A1980" s="33"/>
      <c r="B1980" s="33"/>
      <c r="C1980" s="33"/>
      <c r="D1980" s="33"/>
      <c r="E1980" s="33"/>
      <c r="F1980" s="33"/>
      <c r="G1980" s="33"/>
      <c r="H1980" s="33"/>
      <c r="I1980" s="33"/>
      <c r="J1980" s="33"/>
      <c r="K1980" s="33"/>
      <c r="L1980" s="33"/>
      <c r="M1980" s="33"/>
      <c r="N1980" s="33"/>
      <c r="O1980" s="33"/>
      <c r="P1980" s="33"/>
      <c r="Q1980" s="33"/>
      <c r="R1980" s="33"/>
      <c r="S1980" s="33"/>
      <c r="T1980" s="33"/>
      <c r="U1980" s="33"/>
      <c r="V1980" s="33"/>
      <c r="W1980" s="33"/>
      <c r="X1980" s="33"/>
      <c r="Y1980" s="33"/>
      <c r="Z1980" s="33"/>
      <c r="AA1980" s="33"/>
      <c r="AB1980" s="33"/>
    </row>
    <row r="1981" spans="1:28">
      <c r="A1981" s="33"/>
      <c r="B1981" s="33"/>
      <c r="C1981" s="33"/>
      <c r="D1981" s="33"/>
      <c r="E1981" s="33"/>
      <c r="F1981" s="33"/>
      <c r="G1981" s="33"/>
      <c r="H1981" s="33"/>
      <c r="I1981" s="33"/>
      <c r="J1981" s="33"/>
      <c r="K1981" s="33"/>
      <c r="L1981" s="33"/>
      <c r="M1981" s="33"/>
      <c r="N1981" s="33"/>
      <c r="O1981" s="33"/>
      <c r="P1981" s="33"/>
      <c r="Q1981" s="33"/>
      <c r="R1981" s="33"/>
      <c r="S1981" s="33"/>
      <c r="T1981" s="33"/>
      <c r="U1981" s="33"/>
      <c r="V1981" s="33"/>
      <c r="W1981" s="33"/>
      <c r="X1981" s="33"/>
      <c r="Y1981" s="33"/>
      <c r="Z1981" s="33"/>
      <c r="AA1981" s="33"/>
      <c r="AB1981" s="33"/>
    </row>
    <row r="1982" spans="1:28">
      <c r="A1982" s="33"/>
      <c r="B1982" s="33"/>
      <c r="C1982" s="33"/>
      <c r="D1982" s="33"/>
      <c r="E1982" s="33"/>
      <c r="F1982" s="33"/>
      <c r="G1982" s="33"/>
      <c r="H1982" s="33"/>
      <c r="I1982" s="33"/>
      <c r="J1982" s="33"/>
      <c r="K1982" s="33"/>
      <c r="L1982" s="33"/>
      <c r="M1982" s="33"/>
      <c r="N1982" s="33"/>
      <c r="O1982" s="33"/>
      <c r="P1982" s="33"/>
      <c r="Q1982" s="33"/>
      <c r="R1982" s="33"/>
      <c r="S1982" s="33"/>
      <c r="T1982" s="33"/>
      <c r="U1982" s="33"/>
      <c r="V1982" s="33"/>
      <c r="W1982" s="33"/>
      <c r="X1982" s="33"/>
      <c r="Y1982" s="33"/>
      <c r="Z1982" s="33"/>
      <c r="AA1982" s="33"/>
      <c r="AB1982" s="33"/>
    </row>
    <row r="1983" spans="1:28">
      <c r="A1983" s="33"/>
      <c r="B1983" s="33"/>
      <c r="C1983" s="33"/>
      <c r="D1983" s="33"/>
      <c r="E1983" s="33"/>
      <c r="F1983" s="33"/>
      <c r="G1983" s="33"/>
      <c r="H1983" s="33"/>
      <c r="I1983" s="33"/>
      <c r="J1983" s="33"/>
      <c r="K1983" s="33"/>
      <c r="L1983" s="33"/>
      <c r="M1983" s="33"/>
      <c r="N1983" s="33"/>
      <c r="O1983" s="33"/>
      <c r="P1983" s="33"/>
      <c r="Q1983" s="33"/>
      <c r="R1983" s="33"/>
      <c r="S1983" s="33"/>
      <c r="T1983" s="33"/>
      <c r="U1983" s="33"/>
      <c r="V1983" s="33"/>
      <c r="W1983" s="33"/>
      <c r="X1983" s="33"/>
      <c r="Y1983" s="33"/>
      <c r="Z1983" s="33"/>
      <c r="AA1983" s="33"/>
      <c r="AB1983" s="33"/>
    </row>
    <row r="1984" spans="1:28">
      <c r="A1984" s="33"/>
      <c r="B1984" s="33"/>
      <c r="C1984" s="33"/>
      <c r="D1984" s="33"/>
      <c r="E1984" s="33"/>
      <c r="F1984" s="33"/>
      <c r="G1984" s="33"/>
      <c r="H1984" s="33"/>
      <c r="I1984" s="33"/>
      <c r="J1984" s="33"/>
      <c r="K1984" s="33"/>
      <c r="L1984" s="33"/>
      <c r="M1984" s="33"/>
      <c r="N1984" s="33"/>
      <c r="O1984" s="33"/>
      <c r="P1984" s="33"/>
      <c r="Q1984" s="33"/>
      <c r="R1984" s="33"/>
      <c r="S1984" s="33"/>
      <c r="T1984" s="33"/>
      <c r="U1984" s="33"/>
      <c r="V1984" s="33"/>
      <c r="W1984" s="33"/>
      <c r="X1984" s="33"/>
      <c r="Y1984" s="33"/>
      <c r="Z1984" s="33"/>
      <c r="AA1984" s="33"/>
      <c r="AB1984" s="33"/>
    </row>
    <row r="1985" spans="1:28">
      <c r="A1985" s="33"/>
      <c r="B1985" s="33"/>
      <c r="C1985" s="33"/>
      <c r="D1985" s="33"/>
      <c r="E1985" s="33"/>
      <c r="F1985" s="33"/>
      <c r="G1985" s="33"/>
      <c r="H1985" s="33"/>
      <c r="I1985" s="33"/>
      <c r="J1985" s="33"/>
      <c r="K1985" s="33"/>
      <c r="L1985" s="33"/>
      <c r="M1985" s="33"/>
      <c r="N1985" s="33"/>
      <c r="O1985" s="33"/>
      <c r="P1985" s="33"/>
      <c r="Q1985" s="33"/>
      <c r="R1985" s="33"/>
      <c r="S1985" s="33"/>
      <c r="T1985" s="33"/>
      <c r="U1985" s="33"/>
      <c r="V1985" s="33"/>
      <c r="W1985" s="33"/>
      <c r="X1985" s="33"/>
      <c r="Y1985" s="33"/>
      <c r="Z1985" s="33"/>
      <c r="AA1985" s="33"/>
      <c r="AB1985" s="33"/>
    </row>
    <row r="1986" spans="1:28">
      <c r="A1986" s="33"/>
      <c r="B1986" s="33"/>
      <c r="C1986" s="33"/>
      <c r="D1986" s="33"/>
      <c r="E1986" s="33"/>
      <c r="F1986" s="33"/>
      <c r="G1986" s="33"/>
      <c r="H1986" s="33"/>
      <c r="I1986" s="33"/>
      <c r="J1986" s="33"/>
      <c r="K1986" s="33"/>
      <c r="L1986" s="33"/>
      <c r="M1986" s="33"/>
      <c r="N1986" s="33"/>
      <c r="O1986" s="33"/>
      <c r="P1986" s="33"/>
      <c r="Q1986" s="33"/>
      <c r="R1986" s="33"/>
      <c r="S1986" s="33"/>
      <c r="T1986" s="33"/>
      <c r="U1986" s="33"/>
      <c r="V1986" s="33"/>
      <c r="W1986" s="33"/>
      <c r="X1986" s="33"/>
      <c r="Y1986" s="33"/>
      <c r="Z1986" s="33"/>
      <c r="AA1986" s="33"/>
      <c r="AB1986" s="33"/>
    </row>
    <row r="1987" spans="1:28">
      <c r="A1987" s="33"/>
      <c r="B1987" s="33"/>
      <c r="C1987" s="33"/>
      <c r="D1987" s="33"/>
      <c r="E1987" s="33"/>
      <c r="F1987" s="33"/>
      <c r="G1987" s="33"/>
      <c r="H1987" s="33"/>
      <c r="I1987" s="33"/>
      <c r="J1987" s="33"/>
      <c r="K1987" s="33"/>
      <c r="L1987" s="33"/>
      <c r="M1987" s="33"/>
      <c r="N1987" s="33"/>
      <c r="O1987" s="33"/>
      <c r="P1987" s="33"/>
      <c r="Q1987" s="33"/>
      <c r="R1987" s="33"/>
      <c r="S1987" s="33"/>
      <c r="T1987" s="33"/>
      <c r="U1987" s="33"/>
      <c r="V1987" s="33"/>
      <c r="W1987" s="33"/>
      <c r="X1987" s="33"/>
      <c r="Y1987" s="33"/>
      <c r="Z1987" s="33"/>
      <c r="AA1987" s="33"/>
      <c r="AB1987" s="33"/>
    </row>
    <row r="1988" spans="1:28">
      <c r="A1988" s="33"/>
      <c r="B1988" s="33"/>
      <c r="C1988" s="33"/>
      <c r="D1988" s="33"/>
      <c r="E1988" s="33"/>
      <c r="F1988" s="33"/>
      <c r="G1988" s="33"/>
      <c r="H1988" s="33"/>
      <c r="I1988" s="33"/>
      <c r="J1988" s="33"/>
      <c r="K1988" s="33"/>
      <c r="L1988" s="33"/>
      <c r="M1988" s="33"/>
      <c r="N1988" s="33"/>
      <c r="O1988" s="33"/>
      <c r="P1988" s="33"/>
      <c r="Q1988" s="33"/>
      <c r="R1988" s="33"/>
      <c r="S1988" s="33"/>
      <c r="T1988" s="33"/>
      <c r="U1988" s="33"/>
      <c r="V1988" s="33"/>
      <c r="W1988" s="33"/>
      <c r="X1988" s="33"/>
      <c r="Y1988" s="33"/>
      <c r="Z1988" s="33"/>
      <c r="AA1988" s="33"/>
      <c r="AB1988" s="33"/>
    </row>
    <row r="1989" spans="1:28">
      <c r="A1989" s="33"/>
      <c r="B1989" s="33"/>
      <c r="C1989" s="33"/>
      <c r="D1989" s="33"/>
      <c r="E1989" s="33"/>
      <c r="F1989" s="33"/>
      <c r="G1989" s="33"/>
      <c r="H1989" s="33"/>
      <c r="I1989" s="33"/>
      <c r="J1989" s="33"/>
      <c r="K1989" s="33"/>
      <c r="L1989" s="33"/>
      <c r="M1989" s="33"/>
      <c r="N1989" s="33"/>
      <c r="O1989" s="33"/>
      <c r="P1989" s="33"/>
      <c r="Q1989" s="33"/>
      <c r="R1989" s="33"/>
      <c r="S1989" s="33"/>
      <c r="T1989" s="33"/>
      <c r="U1989" s="33"/>
      <c r="V1989" s="33"/>
      <c r="W1989" s="33"/>
      <c r="X1989" s="33"/>
      <c r="Y1989" s="33"/>
      <c r="Z1989" s="33"/>
      <c r="AA1989" s="33"/>
      <c r="AB1989" s="33"/>
    </row>
    <row r="1990" spans="1:28">
      <c r="A1990" s="33"/>
      <c r="B1990" s="33"/>
      <c r="C1990" s="33"/>
      <c r="D1990" s="33"/>
      <c r="E1990" s="33"/>
      <c r="F1990" s="33"/>
      <c r="G1990" s="33"/>
      <c r="H1990" s="33"/>
      <c r="I1990" s="33"/>
      <c r="J1990" s="33"/>
      <c r="K1990" s="33"/>
      <c r="L1990" s="33"/>
      <c r="M1990" s="33"/>
      <c r="N1990" s="33"/>
      <c r="O1990" s="33"/>
      <c r="P1990" s="33"/>
      <c r="Q1990" s="33"/>
      <c r="R1990" s="33"/>
      <c r="S1990" s="33"/>
      <c r="T1990" s="33"/>
      <c r="U1990" s="33"/>
      <c r="V1990" s="33"/>
      <c r="W1990" s="33"/>
      <c r="X1990" s="33"/>
      <c r="Y1990" s="33"/>
      <c r="Z1990" s="33"/>
      <c r="AA1990" s="33"/>
      <c r="AB1990" s="33"/>
    </row>
    <row r="1991" spans="1:28">
      <c r="A1991" s="33"/>
      <c r="B1991" s="33"/>
      <c r="C1991" s="33"/>
      <c r="D1991" s="33"/>
      <c r="E1991" s="33"/>
      <c r="F1991" s="33"/>
      <c r="G1991" s="33"/>
      <c r="H1991" s="33"/>
      <c r="I1991" s="33"/>
      <c r="J1991" s="33"/>
      <c r="K1991" s="33"/>
      <c r="L1991" s="33"/>
      <c r="M1991" s="33"/>
      <c r="N1991" s="33"/>
      <c r="O1991" s="33"/>
      <c r="P1991" s="33"/>
      <c r="Q1991" s="33"/>
      <c r="R1991" s="33"/>
      <c r="S1991" s="33"/>
      <c r="T1991" s="33"/>
      <c r="U1991" s="33"/>
      <c r="V1991" s="33"/>
      <c r="W1991" s="33"/>
      <c r="X1991" s="33"/>
      <c r="Y1991" s="33"/>
      <c r="Z1991" s="33"/>
      <c r="AA1991" s="33"/>
      <c r="AB1991" s="33"/>
    </row>
    <row r="1992" spans="1:28">
      <c r="A1992" s="33"/>
      <c r="B1992" s="33"/>
      <c r="C1992" s="33"/>
      <c r="D1992" s="33"/>
      <c r="E1992" s="33"/>
      <c r="F1992" s="33"/>
      <c r="G1992" s="33"/>
      <c r="H1992" s="33"/>
      <c r="I1992" s="33"/>
      <c r="J1992" s="33"/>
      <c r="K1992" s="33"/>
      <c r="L1992" s="33"/>
      <c r="M1992" s="33"/>
      <c r="N1992" s="33"/>
      <c r="O1992" s="33"/>
      <c r="P1992" s="33"/>
      <c r="Q1992" s="33"/>
      <c r="R1992" s="33"/>
      <c r="S1992" s="33"/>
      <c r="T1992" s="33"/>
      <c r="U1992" s="33"/>
      <c r="V1992" s="33"/>
      <c r="W1992" s="33"/>
      <c r="X1992" s="33"/>
      <c r="Y1992" s="33"/>
      <c r="Z1992" s="33"/>
      <c r="AA1992" s="33"/>
      <c r="AB1992" s="33"/>
    </row>
    <row r="1993" spans="1:28">
      <c r="A1993" s="33"/>
      <c r="B1993" s="33"/>
      <c r="C1993" s="33"/>
      <c r="D1993" s="33"/>
      <c r="E1993" s="33"/>
      <c r="F1993" s="33"/>
      <c r="G1993" s="33"/>
      <c r="H1993" s="33"/>
      <c r="I1993" s="33"/>
      <c r="J1993" s="33"/>
      <c r="K1993" s="33"/>
      <c r="L1993" s="33"/>
      <c r="M1993" s="33"/>
      <c r="N1993" s="33"/>
      <c r="O1993" s="33"/>
      <c r="P1993" s="33"/>
      <c r="Q1993" s="33"/>
      <c r="R1993" s="33"/>
      <c r="S1993" s="33"/>
      <c r="T1993" s="33"/>
      <c r="U1993" s="33"/>
      <c r="V1993" s="33"/>
      <c r="W1993" s="33"/>
      <c r="X1993" s="33"/>
      <c r="Y1993" s="33"/>
      <c r="Z1993" s="33"/>
      <c r="AA1993" s="33"/>
      <c r="AB1993" s="33"/>
    </row>
    <row r="1994" spans="1:28">
      <c r="A1994" s="33"/>
      <c r="B1994" s="33"/>
      <c r="C1994" s="33"/>
      <c r="D1994" s="33"/>
      <c r="E1994" s="33"/>
      <c r="F1994" s="33"/>
      <c r="G1994" s="33"/>
      <c r="H1994" s="33"/>
      <c r="I1994" s="33"/>
      <c r="J1994" s="33"/>
      <c r="K1994" s="33"/>
      <c r="L1994" s="33"/>
      <c r="M1994" s="33"/>
      <c r="N1994" s="33"/>
      <c r="O1994" s="33"/>
      <c r="P1994" s="33"/>
      <c r="Q1994" s="33"/>
      <c r="R1994" s="33"/>
      <c r="S1994" s="33"/>
      <c r="T1994" s="33"/>
      <c r="U1994" s="33"/>
      <c r="V1994" s="33"/>
      <c r="W1994" s="33"/>
      <c r="X1994" s="33"/>
      <c r="Y1994" s="33"/>
      <c r="Z1994" s="33"/>
      <c r="AA1994" s="33"/>
      <c r="AB1994" s="33"/>
    </row>
    <row r="1995" spans="1:28">
      <c r="A1995" s="33"/>
      <c r="B1995" s="33"/>
      <c r="C1995" s="33"/>
      <c r="D1995" s="33"/>
      <c r="E1995" s="33"/>
      <c r="F1995" s="33"/>
      <c r="G1995" s="33"/>
      <c r="H1995" s="33"/>
      <c r="I1995" s="33"/>
      <c r="J1995" s="33"/>
      <c r="K1995" s="33"/>
      <c r="L1995" s="33"/>
      <c r="M1995" s="33"/>
      <c r="N1995" s="33"/>
      <c r="O1995" s="33"/>
      <c r="P1995" s="33"/>
      <c r="Q1995" s="33"/>
      <c r="R1995" s="33"/>
      <c r="S1995" s="33"/>
      <c r="T1995" s="33"/>
      <c r="U1995" s="33"/>
      <c r="V1995" s="33"/>
      <c r="W1995" s="33"/>
      <c r="X1995" s="33"/>
      <c r="Y1995" s="33"/>
      <c r="Z1995" s="33"/>
      <c r="AA1995" s="33"/>
      <c r="AB1995" s="33"/>
    </row>
    <row r="1996" spans="1:28">
      <c r="A1996" s="33"/>
      <c r="B1996" s="33"/>
      <c r="C1996" s="33"/>
      <c r="D1996" s="33"/>
      <c r="E1996" s="33"/>
      <c r="F1996" s="33"/>
      <c r="G1996" s="33"/>
      <c r="H1996" s="33"/>
      <c r="I1996" s="33"/>
      <c r="J1996" s="33"/>
      <c r="K1996" s="33"/>
      <c r="L1996" s="33"/>
      <c r="M1996" s="33"/>
      <c r="N1996" s="33"/>
      <c r="O1996" s="33"/>
      <c r="P1996" s="33"/>
      <c r="Q1996" s="33"/>
      <c r="R1996" s="33"/>
      <c r="S1996" s="33"/>
      <c r="T1996" s="33"/>
      <c r="U1996" s="33"/>
      <c r="V1996" s="33"/>
      <c r="W1996" s="33"/>
      <c r="X1996" s="33"/>
      <c r="Y1996" s="33"/>
      <c r="Z1996" s="33"/>
      <c r="AA1996" s="33"/>
      <c r="AB1996" s="33"/>
    </row>
    <row r="1997" spans="1:28">
      <c r="A1997" s="33"/>
      <c r="B1997" s="33"/>
      <c r="C1997" s="33"/>
      <c r="D1997" s="33"/>
      <c r="E1997" s="33"/>
      <c r="F1997" s="33"/>
      <c r="G1997" s="33"/>
      <c r="H1997" s="33"/>
      <c r="I1997" s="33"/>
      <c r="J1997" s="33"/>
      <c r="K1997" s="33"/>
      <c r="L1997" s="33"/>
      <c r="M1997" s="33"/>
      <c r="N1997" s="33"/>
      <c r="O1997" s="33"/>
      <c r="P1997" s="33"/>
      <c r="Q1997" s="33"/>
      <c r="R1997" s="33"/>
      <c r="S1997" s="33"/>
      <c r="T1997" s="33"/>
      <c r="U1997" s="33"/>
      <c r="V1997" s="33"/>
      <c r="W1997" s="33"/>
      <c r="X1997" s="33"/>
      <c r="Y1997" s="33"/>
      <c r="Z1997" s="33"/>
      <c r="AA1997" s="33"/>
      <c r="AB1997" s="33"/>
    </row>
    <row r="1998" spans="1:28">
      <c r="A1998" s="33"/>
      <c r="B1998" s="33"/>
      <c r="C1998" s="33"/>
      <c r="D1998" s="33"/>
      <c r="E1998" s="33"/>
      <c r="F1998" s="33"/>
      <c r="G1998" s="33"/>
      <c r="H1998" s="33"/>
      <c r="I1998" s="33"/>
      <c r="J1998" s="33"/>
      <c r="K1998" s="33"/>
      <c r="L1998" s="33"/>
      <c r="M1998" s="33"/>
      <c r="N1998" s="33"/>
      <c r="O1998" s="33"/>
      <c r="P1998" s="33"/>
      <c r="Q1998" s="33"/>
      <c r="R1998" s="33"/>
      <c r="S1998" s="33"/>
      <c r="T1998" s="33"/>
      <c r="U1998" s="33"/>
      <c r="V1998" s="33"/>
      <c r="W1998" s="33"/>
      <c r="X1998" s="33"/>
      <c r="Y1998" s="33"/>
      <c r="Z1998" s="33"/>
      <c r="AA1998" s="33"/>
      <c r="AB1998" s="33"/>
    </row>
    <row r="1999" spans="1:28">
      <c r="A1999" s="33"/>
      <c r="B1999" s="33"/>
      <c r="C1999" s="33"/>
      <c r="D1999" s="33"/>
      <c r="E1999" s="33"/>
      <c r="F1999" s="33"/>
      <c r="G1999" s="33"/>
      <c r="H1999" s="33"/>
      <c r="I1999" s="33"/>
      <c r="J1999" s="33"/>
      <c r="K1999" s="33"/>
      <c r="L1999" s="33"/>
      <c r="M1999" s="33"/>
      <c r="N1999" s="33"/>
      <c r="O1999" s="33"/>
      <c r="P1999" s="33"/>
      <c r="Q1999" s="33"/>
      <c r="R1999" s="33"/>
      <c r="S1999" s="33"/>
      <c r="T1999" s="33"/>
      <c r="U1999" s="33"/>
      <c r="V1999" s="33"/>
      <c r="W1999" s="33"/>
      <c r="X1999" s="33"/>
      <c r="Y1999" s="33"/>
      <c r="Z1999" s="33"/>
      <c r="AA1999" s="33"/>
      <c r="AB1999" s="33"/>
    </row>
    <row r="2000" spans="1:28">
      <c r="A2000" s="33"/>
      <c r="B2000" s="33"/>
      <c r="C2000" s="33"/>
      <c r="D2000" s="33"/>
      <c r="E2000" s="33"/>
      <c r="F2000" s="33"/>
      <c r="G2000" s="33"/>
      <c r="H2000" s="33"/>
      <c r="I2000" s="33"/>
      <c r="J2000" s="33"/>
      <c r="K2000" s="33"/>
      <c r="L2000" s="33"/>
      <c r="M2000" s="33"/>
      <c r="N2000" s="33"/>
      <c r="O2000" s="33"/>
      <c r="P2000" s="33"/>
      <c r="Q2000" s="33"/>
      <c r="R2000" s="33"/>
      <c r="S2000" s="33"/>
      <c r="T2000" s="33"/>
      <c r="U2000" s="33"/>
      <c r="V2000" s="33"/>
      <c r="W2000" s="33"/>
      <c r="X2000" s="33"/>
      <c r="Y2000" s="33"/>
      <c r="Z2000" s="33"/>
      <c r="AA2000" s="33"/>
      <c r="AB2000" s="33"/>
    </row>
    <row r="2001" spans="1:28">
      <c r="A2001" s="33"/>
      <c r="B2001" s="33"/>
      <c r="C2001" s="33"/>
      <c r="D2001" s="33"/>
      <c r="E2001" s="33"/>
      <c r="F2001" s="33"/>
      <c r="G2001" s="33"/>
      <c r="H2001" s="33"/>
      <c r="I2001" s="33"/>
      <c r="J2001" s="33"/>
      <c r="K2001" s="33"/>
      <c r="L2001" s="33"/>
      <c r="M2001" s="33"/>
      <c r="N2001" s="33"/>
      <c r="O2001" s="33"/>
      <c r="P2001" s="33"/>
      <c r="Q2001" s="33"/>
      <c r="R2001" s="33"/>
      <c r="S2001" s="33"/>
      <c r="T2001" s="33"/>
      <c r="U2001" s="33"/>
      <c r="V2001" s="33"/>
      <c r="W2001" s="33"/>
      <c r="X2001" s="33"/>
      <c r="Y2001" s="33"/>
      <c r="Z2001" s="33"/>
      <c r="AA2001" s="33"/>
      <c r="AB2001" s="33"/>
    </row>
    <row r="2002" spans="1:28">
      <c r="A2002" s="33"/>
      <c r="B2002" s="33"/>
      <c r="C2002" s="33"/>
      <c r="D2002" s="33"/>
      <c r="E2002" s="33"/>
      <c r="F2002" s="33"/>
      <c r="G2002" s="33"/>
      <c r="H2002" s="33"/>
      <c r="I2002" s="33"/>
      <c r="J2002" s="33"/>
      <c r="K2002" s="33"/>
      <c r="L2002" s="33"/>
      <c r="M2002" s="33"/>
      <c r="N2002" s="33"/>
      <c r="O2002" s="33"/>
      <c r="P2002" s="33"/>
      <c r="Q2002" s="33"/>
      <c r="R2002" s="33"/>
      <c r="S2002" s="33"/>
      <c r="T2002" s="33"/>
      <c r="U2002" s="33"/>
      <c r="V2002" s="33"/>
      <c r="W2002" s="33"/>
      <c r="X2002" s="33"/>
      <c r="Y2002" s="33"/>
      <c r="Z2002" s="33"/>
      <c r="AA2002" s="33"/>
      <c r="AB2002" s="33"/>
    </row>
    <row r="2003" spans="1:28">
      <c r="A2003" s="33"/>
      <c r="B2003" s="33"/>
      <c r="C2003" s="33"/>
      <c r="D2003" s="33"/>
      <c r="E2003" s="33"/>
      <c r="F2003" s="33"/>
      <c r="G2003" s="33"/>
      <c r="H2003" s="33"/>
      <c r="I2003" s="33"/>
      <c r="J2003" s="33"/>
      <c r="K2003" s="33"/>
      <c r="L2003" s="33"/>
      <c r="M2003" s="33"/>
      <c r="N2003" s="33"/>
      <c r="O2003" s="33"/>
      <c r="P2003" s="33"/>
      <c r="Q2003" s="33"/>
      <c r="R2003" s="33"/>
      <c r="S2003" s="33"/>
      <c r="T2003" s="33"/>
      <c r="U2003" s="33"/>
      <c r="V2003" s="33"/>
      <c r="W2003" s="33"/>
      <c r="X2003" s="33"/>
      <c r="Y2003" s="33"/>
      <c r="Z2003" s="33"/>
      <c r="AA2003" s="33"/>
      <c r="AB2003" s="33"/>
    </row>
    <row r="2004" spans="1:28">
      <c r="A2004" s="33"/>
      <c r="B2004" s="33"/>
      <c r="C2004" s="33"/>
      <c r="D2004" s="33"/>
      <c r="E2004" s="33"/>
      <c r="F2004" s="33"/>
      <c r="G2004" s="33"/>
      <c r="H2004" s="33"/>
      <c r="I2004" s="33"/>
      <c r="J2004" s="33"/>
      <c r="K2004" s="33"/>
      <c r="L2004" s="33"/>
      <c r="M2004" s="33"/>
      <c r="N2004" s="33"/>
      <c r="O2004" s="33"/>
      <c r="P2004" s="33"/>
      <c r="Q2004" s="33"/>
      <c r="R2004" s="33"/>
      <c r="S2004" s="33"/>
      <c r="T2004" s="33"/>
      <c r="U2004" s="33"/>
      <c r="V2004" s="33"/>
      <c r="W2004" s="33"/>
      <c r="X2004" s="33"/>
      <c r="Y2004" s="33"/>
      <c r="Z2004" s="33"/>
      <c r="AA2004" s="33"/>
      <c r="AB2004" s="33"/>
    </row>
    <row r="2005" spans="1:28">
      <c r="A2005" s="33"/>
      <c r="B2005" s="33"/>
      <c r="C2005" s="33"/>
      <c r="D2005" s="33"/>
      <c r="E2005" s="33"/>
      <c r="F2005" s="33"/>
      <c r="G2005" s="33"/>
      <c r="H2005" s="33"/>
      <c r="I2005" s="33"/>
      <c r="J2005" s="33"/>
      <c r="K2005" s="33"/>
      <c r="L2005" s="33"/>
      <c r="M2005" s="33"/>
      <c r="N2005" s="33"/>
      <c r="O2005" s="33"/>
      <c r="P2005" s="33"/>
      <c r="Q2005" s="33"/>
      <c r="R2005" s="33"/>
      <c r="S2005" s="33"/>
      <c r="T2005" s="33"/>
      <c r="U2005" s="33"/>
      <c r="V2005" s="33"/>
      <c r="W2005" s="33"/>
      <c r="X2005" s="33"/>
      <c r="Y2005" s="33"/>
      <c r="Z2005" s="33"/>
      <c r="AA2005" s="33"/>
      <c r="AB2005" s="33"/>
    </row>
    <row r="2006" spans="1:28">
      <c r="A2006" s="33"/>
      <c r="B2006" s="33"/>
      <c r="C2006" s="33"/>
      <c r="D2006" s="33"/>
      <c r="E2006" s="33"/>
      <c r="F2006" s="33"/>
      <c r="G2006" s="33"/>
      <c r="H2006" s="33"/>
      <c r="I2006" s="33"/>
      <c r="J2006" s="33"/>
      <c r="K2006" s="33"/>
      <c r="L2006" s="33"/>
      <c r="M2006" s="33"/>
      <c r="N2006" s="33"/>
      <c r="O2006" s="33"/>
      <c r="P2006" s="33"/>
      <c r="Q2006" s="33"/>
      <c r="R2006" s="33"/>
      <c r="S2006" s="33"/>
      <c r="T2006" s="33"/>
      <c r="U2006" s="33"/>
      <c r="V2006" s="33"/>
      <c r="W2006" s="33"/>
      <c r="X2006" s="33"/>
      <c r="Y2006" s="33"/>
      <c r="Z2006" s="33"/>
      <c r="AA2006" s="33"/>
      <c r="AB2006" s="33"/>
    </row>
    <row r="2007" spans="1:28">
      <c r="A2007" s="33"/>
      <c r="B2007" s="33"/>
      <c r="C2007" s="33"/>
      <c r="D2007" s="33"/>
      <c r="E2007" s="33"/>
      <c r="F2007" s="33"/>
      <c r="G2007" s="33"/>
      <c r="H2007" s="33"/>
      <c r="I2007" s="33"/>
      <c r="J2007" s="33"/>
      <c r="K2007" s="33"/>
      <c r="L2007" s="33"/>
      <c r="M2007" s="33"/>
      <c r="N2007" s="33"/>
      <c r="O2007" s="33"/>
      <c r="P2007" s="33"/>
      <c r="Q2007" s="33"/>
      <c r="R2007" s="33"/>
      <c r="S2007" s="33"/>
      <c r="T2007" s="33"/>
      <c r="U2007" s="33"/>
      <c r="V2007" s="33"/>
      <c r="W2007" s="33"/>
      <c r="X2007" s="33"/>
      <c r="Y2007" s="33"/>
      <c r="Z2007" s="33"/>
      <c r="AA2007" s="33"/>
      <c r="AB2007" s="33"/>
    </row>
    <row r="2008" spans="1:28">
      <c r="A2008" s="33"/>
      <c r="B2008" s="33"/>
      <c r="C2008" s="33"/>
      <c r="D2008" s="33"/>
      <c r="E2008" s="33"/>
      <c r="F2008" s="33"/>
      <c r="G2008" s="33"/>
      <c r="H2008" s="33"/>
      <c r="I2008" s="33"/>
      <c r="J2008" s="33"/>
      <c r="K2008" s="33"/>
      <c r="L2008" s="33"/>
      <c r="M2008" s="33"/>
      <c r="N2008" s="33"/>
      <c r="O2008" s="33"/>
      <c r="P2008" s="33"/>
      <c r="Q2008" s="33"/>
      <c r="R2008" s="33"/>
      <c r="S2008" s="33"/>
      <c r="T2008" s="33"/>
      <c r="U2008" s="33"/>
      <c r="V2008" s="33"/>
      <c r="W2008" s="33"/>
      <c r="X2008" s="33"/>
      <c r="Y2008" s="33"/>
      <c r="Z2008" s="33"/>
      <c r="AA2008" s="33"/>
      <c r="AB2008" s="33"/>
    </row>
    <row r="2009" spans="1:28">
      <c r="A2009" s="33"/>
      <c r="B2009" s="33"/>
      <c r="C2009" s="33"/>
      <c r="D2009" s="33"/>
      <c r="E2009" s="33"/>
      <c r="F2009" s="33"/>
      <c r="G2009" s="33"/>
      <c r="H2009" s="33"/>
      <c r="I2009" s="33"/>
      <c r="J2009" s="33"/>
      <c r="K2009" s="33"/>
      <c r="L2009" s="33"/>
      <c r="M2009" s="33"/>
      <c r="N2009" s="33"/>
      <c r="O2009" s="33"/>
      <c r="P2009" s="33"/>
      <c r="Q2009" s="33"/>
      <c r="R2009" s="33"/>
      <c r="S2009" s="33"/>
      <c r="T2009" s="33"/>
      <c r="U2009" s="33"/>
      <c r="V2009" s="33"/>
      <c r="W2009" s="33"/>
      <c r="X2009" s="33"/>
      <c r="Y2009" s="33"/>
      <c r="Z2009" s="33"/>
      <c r="AA2009" s="33"/>
      <c r="AB2009" s="33"/>
    </row>
    <row r="2010" spans="1:28">
      <c r="A2010" s="33"/>
      <c r="B2010" s="33"/>
      <c r="C2010" s="33"/>
      <c r="D2010" s="33"/>
      <c r="E2010" s="33"/>
      <c r="F2010" s="33"/>
      <c r="G2010" s="33"/>
      <c r="H2010" s="33"/>
      <c r="I2010" s="33"/>
      <c r="J2010" s="33"/>
      <c r="K2010" s="33"/>
      <c r="L2010" s="33"/>
      <c r="M2010" s="33"/>
      <c r="N2010" s="33"/>
      <c r="O2010" s="33"/>
      <c r="P2010" s="33"/>
      <c r="Q2010" s="33"/>
      <c r="R2010" s="33"/>
      <c r="S2010" s="33"/>
      <c r="T2010" s="33"/>
      <c r="U2010" s="33"/>
      <c r="V2010" s="33"/>
      <c r="W2010" s="33"/>
      <c r="X2010" s="33"/>
      <c r="Y2010" s="33"/>
      <c r="Z2010" s="33"/>
      <c r="AA2010" s="33"/>
      <c r="AB2010" s="33"/>
    </row>
    <row r="2011" spans="1:28">
      <c r="A2011" s="33"/>
      <c r="B2011" s="33"/>
      <c r="C2011" s="33"/>
      <c r="D2011" s="33"/>
      <c r="E2011" s="33"/>
      <c r="F2011" s="33"/>
      <c r="G2011" s="33"/>
      <c r="H2011" s="33"/>
      <c r="I2011" s="33"/>
      <c r="J2011" s="33"/>
      <c r="K2011" s="33"/>
      <c r="L2011" s="33"/>
      <c r="M2011" s="33"/>
      <c r="N2011" s="33"/>
      <c r="O2011" s="33"/>
      <c r="P2011" s="33"/>
      <c r="Q2011" s="33"/>
      <c r="R2011" s="33"/>
      <c r="S2011" s="33"/>
      <c r="T2011" s="33"/>
      <c r="U2011" s="33"/>
      <c r="V2011" s="33"/>
      <c r="W2011" s="33"/>
      <c r="X2011" s="33"/>
      <c r="Y2011" s="33"/>
      <c r="Z2011" s="33"/>
      <c r="AA2011" s="33"/>
      <c r="AB2011" s="33"/>
    </row>
    <row r="2012" spans="1:28">
      <c r="A2012" s="33"/>
      <c r="B2012" s="33"/>
      <c r="C2012" s="33"/>
      <c r="D2012" s="33"/>
      <c r="E2012" s="33"/>
      <c r="F2012" s="33"/>
      <c r="G2012" s="33"/>
      <c r="H2012" s="33"/>
      <c r="I2012" s="33"/>
      <c r="J2012" s="33"/>
      <c r="K2012" s="33"/>
      <c r="L2012" s="33"/>
      <c r="M2012" s="33"/>
      <c r="N2012" s="33"/>
      <c r="O2012" s="33"/>
      <c r="P2012" s="33"/>
      <c r="Q2012" s="33"/>
      <c r="R2012" s="33"/>
      <c r="S2012" s="33"/>
      <c r="T2012" s="33"/>
      <c r="U2012" s="33"/>
      <c r="V2012" s="33"/>
      <c r="W2012" s="33"/>
      <c r="X2012" s="33"/>
      <c r="Y2012" s="33"/>
      <c r="Z2012" s="33"/>
      <c r="AA2012" s="33"/>
      <c r="AB2012" s="33"/>
    </row>
    <row r="2013" spans="1:28">
      <c r="A2013" s="33"/>
      <c r="B2013" s="33"/>
      <c r="C2013" s="33"/>
      <c r="D2013" s="33"/>
      <c r="E2013" s="33"/>
      <c r="F2013" s="33"/>
      <c r="G2013" s="33"/>
      <c r="H2013" s="33"/>
      <c r="I2013" s="33"/>
      <c r="J2013" s="33"/>
      <c r="K2013" s="33"/>
      <c r="L2013" s="33"/>
      <c r="M2013" s="33"/>
      <c r="N2013" s="33"/>
      <c r="O2013" s="33"/>
      <c r="P2013" s="33"/>
      <c r="Q2013" s="33"/>
      <c r="R2013" s="33"/>
      <c r="S2013" s="33"/>
      <c r="T2013" s="33"/>
      <c r="U2013" s="33"/>
      <c r="V2013" s="33"/>
      <c r="W2013" s="33"/>
      <c r="X2013" s="33"/>
      <c r="Y2013" s="33"/>
      <c r="Z2013" s="33"/>
      <c r="AA2013" s="33"/>
      <c r="AB2013" s="33"/>
    </row>
    <row r="2014" spans="1:28">
      <c r="A2014" s="33"/>
      <c r="B2014" s="33"/>
      <c r="C2014" s="33"/>
      <c r="D2014" s="33"/>
      <c r="E2014" s="33"/>
      <c r="F2014" s="33"/>
      <c r="G2014" s="33"/>
      <c r="H2014" s="33"/>
      <c r="I2014" s="33"/>
      <c r="J2014" s="33"/>
      <c r="K2014" s="33"/>
      <c r="L2014" s="33"/>
      <c r="M2014" s="33"/>
      <c r="N2014" s="33"/>
      <c r="O2014" s="33"/>
      <c r="P2014" s="33"/>
      <c r="Q2014" s="33"/>
      <c r="R2014" s="33"/>
      <c r="S2014" s="33"/>
      <c r="T2014" s="33"/>
      <c r="U2014" s="33"/>
      <c r="V2014" s="33"/>
      <c r="W2014" s="33"/>
      <c r="X2014" s="33"/>
      <c r="Y2014" s="33"/>
      <c r="Z2014" s="33"/>
      <c r="AA2014" s="33"/>
      <c r="AB2014" s="33"/>
    </row>
    <row r="2015" spans="1:28">
      <c r="A2015" s="33"/>
      <c r="B2015" s="33"/>
      <c r="C2015" s="33"/>
      <c r="D2015" s="33"/>
      <c r="E2015" s="33"/>
      <c r="F2015" s="33"/>
      <c r="G2015" s="33"/>
      <c r="H2015" s="33"/>
      <c r="I2015" s="33"/>
      <c r="J2015" s="33"/>
      <c r="K2015" s="33"/>
      <c r="L2015" s="33"/>
      <c r="M2015" s="33"/>
      <c r="N2015" s="33"/>
      <c r="O2015" s="33"/>
      <c r="P2015" s="33"/>
      <c r="Q2015" s="33"/>
      <c r="R2015" s="33"/>
      <c r="S2015" s="33"/>
      <c r="T2015" s="33"/>
      <c r="U2015" s="33"/>
      <c r="V2015" s="33"/>
      <c r="W2015" s="33"/>
      <c r="X2015" s="33"/>
      <c r="Y2015" s="33"/>
      <c r="Z2015" s="33"/>
      <c r="AA2015" s="33"/>
      <c r="AB2015" s="33"/>
    </row>
    <row r="2016" spans="1:28">
      <c r="A2016" s="33"/>
      <c r="B2016" s="33"/>
      <c r="C2016" s="33"/>
      <c r="D2016" s="33"/>
      <c r="E2016" s="33"/>
      <c r="F2016" s="33"/>
      <c r="G2016" s="33"/>
      <c r="H2016" s="33"/>
      <c r="I2016" s="33"/>
      <c r="J2016" s="33"/>
      <c r="K2016" s="33"/>
      <c r="L2016" s="33"/>
      <c r="M2016" s="33"/>
      <c r="N2016" s="33"/>
      <c r="O2016" s="33"/>
      <c r="P2016" s="33"/>
      <c r="Q2016" s="33"/>
      <c r="R2016" s="33"/>
      <c r="S2016" s="33"/>
      <c r="T2016" s="33"/>
      <c r="U2016" s="33"/>
      <c r="V2016" s="33"/>
      <c r="W2016" s="33"/>
      <c r="X2016" s="33"/>
      <c r="Y2016" s="33"/>
      <c r="Z2016" s="33"/>
      <c r="AA2016" s="33"/>
      <c r="AB2016" s="33"/>
    </row>
    <row r="2017" spans="1:28">
      <c r="A2017" s="33"/>
      <c r="B2017" s="33"/>
      <c r="C2017" s="33"/>
      <c r="D2017" s="33"/>
      <c r="E2017" s="33"/>
      <c r="F2017" s="33"/>
      <c r="G2017" s="33"/>
      <c r="H2017" s="33"/>
      <c r="I2017" s="33"/>
      <c r="J2017" s="33"/>
      <c r="K2017" s="33"/>
      <c r="L2017" s="33"/>
      <c r="M2017" s="33"/>
      <c r="N2017" s="33"/>
      <c r="O2017" s="33"/>
      <c r="P2017" s="33"/>
      <c r="Q2017" s="33"/>
      <c r="R2017" s="33"/>
      <c r="S2017" s="33"/>
      <c r="T2017" s="33"/>
      <c r="U2017" s="33"/>
      <c r="V2017" s="33"/>
      <c r="W2017" s="33"/>
      <c r="X2017" s="33"/>
      <c r="Y2017" s="33"/>
      <c r="Z2017" s="33"/>
      <c r="AA2017" s="33"/>
      <c r="AB2017" s="33"/>
    </row>
    <row r="2018" spans="1:28">
      <c r="A2018" s="33"/>
      <c r="B2018" s="33"/>
      <c r="C2018" s="33"/>
      <c r="D2018" s="33"/>
      <c r="E2018" s="33"/>
      <c r="F2018" s="33"/>
      <c r="G2018" s="33"/>
      <c r="H2018" s="33"/>
      <c r="I2018" s="33"/>
      <c r="J2018" s="33"/>
      <c r="K2018" s="33"/>
      <c r="L2018" s="33"/>
      <c r="M2018" s="33"/>
      <c r="N2018" s="33"/>
      <c r="O2018" s="33"/>
      <c r="P2018" s="33"/>
      <c r="Q2018" s="33"/>
      <c r="R2018" s="33"/>
      <c r="S2018" s="33"/>
      <c r="T2018" s="33"/>
      <c r="U2018" s="33"/>
      <c r="V2018" s="33"/>
      <c r="W2018" s="33"/>
      <c r="X2018" s="33"/>
      <c r="Y2018" s="33"/>
      <c r="Z2018" s="33"/>
      <c r="AA2018" s="33"/>
      <c r="AB2018" s="33"/>
    </row>
    <row r="2019" spans="1:28">
      <c r="A2019" s="33"/>
      <c r="B2019" s="33"/>
      <c r="C2019" s="33"/>
      <c r="D2019" s="33"/>
      <c r="E2019" s="33"/>
      <c r="F2019" s="33"/>
      <c r="G2019" s="33"/>
      <c r="H2019" s="33"/>
      <c r="I2019" s="33"/>
      <c r="J2019" s="33"/>
      <c r="K2019" s="33"/>
      <c r="L2019" s="33"/>
      <c r="M2019" s="33"/>
      <c r="N2019" s="33"/>
      <c r="O2019" s="33"/>
      <c r="P2019" s="33"/>
      <c r="Q2019" s="33"/>
      <c r="R2019" s="33"/>
      <c r="S2019" s="33"/>
      <c r="T2019" s="33"/>
      <c r="U2019" s="33"/>
      <c r="V2019" s="33"/>
      <c r="W2019" s="33"/>
      <c r="X2019" s="33"/>
      <c r="Y2019" s="33"/>
      <c r="Z2019" s="33"/>
      <c r="AA2019" s="33"/>
      <c r="AB2019" s="33"/>
    </row>
    <row r="2020" spans="1:28">
      <c r="A2020" s="33"/>
      <c r="B2020" s="33"/>
      <c r="C2020" s="33"/>
      <c r="D2020" s="33"/>
      <c r="E2020" s="33"/>
      <c r="F2020" s="33"/>
      <c r="G2020" s="33"/>
      <c r="H2020" s="33"/>
      <c r="I2020" s="33"/>
      <c r="J2020" s="33"/>
      <c r="K2020" s="33"/>
      <c r="L2020" s="33"/>
      <c r="M2020" s="33"/>
      <c r="N2020" s="33"/>
      <c r="O2020" s="33"/>
      <c r="P2020" s="33"/>
      <c r="Q2020" s="33"/>
      <c r="R2020" s="33"/>
      <c r="S2020" s="33"/>
      <c r="T2020" s="33"/>
      <c r="U2020" s="33"/>
      <c r="V2020" s="33"/>
      <c r="W2020" s="33"/>
      <c r="X2020" s="33"/>
      <c r="Y2020" s="33"/>
      <c r="Z2020" s="33"/>
      <c r="AA2020" s="33"/>
      <c r="AB2020" s="33"/>
    </row>
    <row r="2021" spans="1:28">
      <c r="A2021" s="33"/>
      <c r="B2021" s="33"/>
      <c r="C2021" s="33"/>
      <c r="D2021" s="33"/>
      <c r="E2021" s="33"/>
      <c r="F2021" s="33"/>
      <c r="G2021" s="33"/>
      <c r="H2021" s="33"/>
      <c r="I2021" s="33"/>
      <c r="J2021" s="33"/>
      <c r="K2021" s="33"/>
      <c r="L2021" s="33"/>
      <c r="M2021" s="33"/>
      <c r="N2021" s="33"/>
      <c r="O2021" s="33"/>
      <c r="P2021" s="33"/>
      <c r="Q2021" s="33"/>
      <c r="R2021" s="33"/>
      <c r="S2021" s="33"/>
      <c r="T2021" s="33"/>
      <c r="U2021" s="33"/>
      <c r="V2021" s="33"/>
      <c r="W2021" s="33"/>
      <c r="X2021" s="33"/>
      <c r="Y2021" s="33"/>
      <c r="Z2021" s="33"/>
      <c r="AA2021" s="33"/>
      <c r="AB2021" s="33"/>
    </row>
    <row r="2022" spans="1:28">
      <c r="A2022" s="33"/>
      <c r="B2022" s="33"/>
      <c r="C2022" s="33"/>
      <c r="D2022" s="33"/>
      <c r="E2022" s="33"/>
      <c r="F2022" s="33"/>
      <c r="G2022" s="33"/>
      <c r="H2022" s="33"/>
      <c r="I2022" s="33"/>
      <c r="J2022" s="33"/>
      <c r="K2022" s="33"/>
      <c r="L2022" s="33"/>
      <c r="M2022" s="33"/>
      <c r="N2022" s="33"/>
      <c r="O2022" s="33"/>
      <c r="P2022" s="33"/>
      <c r="Q2022" s="33"/>
      <c r="R2022" s="33"/>
      <c r="S2022" s="33"/>
      <c r="T2022" s="33"/>
      <c r="U2022" s="33"/>
      <c r="V2022" s="33"/>
      <c r="W2022" s="33"/>
      <c r="X2022" s="33"/>
      <c r="Y2022" s="33"/>
      <c r="Z2022" s="33"/>
      <c r="AA2022" s="33"/>
      <c r="AB2022" s="33"/>
    </row>
    <row r="2023" spans="1:28">
      <c r="A2023" s="33"/>
      <c r="B2023" s="33"/>
      <c r="C2023" s="33"/>
      <c r="D2023" s="33"/>
      <c r="E2023" s="33"/>
      <c r="F2023" s="33"/>
      <c r="G2023" s="33"/>
      <c r="H2023" s="33"/>
      <c r="I2023" s="33"/>
      <c r="J2023" s="33"/>
      <c r="K2023" s="33"/>
      <c r="L2023" s="33"/>
      <c r="M2023" s="33"/>
      <c r="N2023" s="33"/>
      <c r="O2023" s="33"/>
      <c r="P2023" s="33"/>
      <c r="Q2023" s="33"/>
      <c r="R2023" s="33"/>
      <c r="S2023" s="33"/>
      <c r="T2023" s="33"/>
      <c r="U2023" s="33"/>
      <c r="V2023" s="33"/>
      <c r="W2023" s="33"/>
      <c r="X2023" s="33"/>
      <c r="Y2023" s="33"/>
      <c r="Z2023" s="33"/>
      <c r="AA2023" s="33"/>
      <c r="AB2023" s="33"/>
    </row>
    <row r="2024" spans="1:28">
      <c r="A2024" s="33"/>
      <c r="B2024" s="33"/>
      <c r="C2024" s="33"/>
      <c r="D2024" s="33"/>
      <c r="E2024" s="33"/>
      <c r="F2024" s="33"/>
      <c r="G2024" s="33"/>
      <c r="H2024" s="33"/>
      <c r="I2024" s="33"/>
      <c r="J2024" s="33"/>
      <c r="K2024" s="33"/>
      <c r="L2024" s="33"/>
      <c r="M2024" s="33"/>
      <c r="N2024" s="33"/>
      <c r="O2024" s="33"/>
      <c r="P2024" s="33"/>
      <c r="Q2024" s="33"/>
      <c r="R2024" s="33"/>
      <c r="S2024" s="33"/>
      <c r="T2024" s="33"/>
      <c r="U2024" s="33"/>
      <c r="V2024" s="33"/>
      <c r="W2024" s="33"/>
      <c r="X2024" s="33"/>
      <c r="Y2024" s="33"/>
      <c r="Z2024" s="33"/>
      <c r="AA2024" s="33"/>
      <c r="AB2024" s="33"/>
    </row>
    <row r="2025" spans="1:28">
      <c r="A2025" s="33"/>
      <c r="B2025" s="33"/>
      <c r="C2025" s="33"/>
      <c r="D2025" s="33"/>
      <c r="E2025" s="33"/>
      <c r="F2025" s="33"/>
      <c r="G2025" s="33"/>
      <c r="H2025" s="33"/>
      <c r="I2025" s="33"/>
      <c r="J2025" s="33"/>
      <c r="K2025" s="33"/>
      <c r="L2025" s="33"/>
      <c r="M2025" s="33"/>
      <c r="N2025" s="33"/>
      <c r="O2025" s="33"/>
      <c r="P2025" s="33"/>
      <c r="Q2025" s="33"/>
      <c r="R2025" s="33"/>
      <c r="S2025" s="33"/>
      <c r="T2025" s="33"/>
      <c r="U2025" s="33"/>
      <c r="V2025" s="33"/>
      <c r="W2025" s="33"/>
      <c r="X2025" s="33"/>
      <c r="Y2025" s="33"/>
      <c r="Z2025" s="33"/>
      <c r="AA2025" s="33"/>
      <c r="AB2025" s="33"/>
    </row>
    <row r="2026" spans="1:28">
      <c r="A2026" s="33"/>
      <c r="B2026" s="33"/>
      <c r="C2026" s="33"/>
      <c r="D2026" s="33"/>
      <c r="E2026" s="33"/>
      <c r="F2026" s="33"/>
      <c r="G2026" s="33"/>
      <c r="H2026" s="33"/>
      <c r="I2026" s="33"/>
      <c r="J2026" s="33"/>
      <c r="K2026" s="33"/>
      <c r="L2026" s="33"/>
      <c r="M2026" s="33"/>
      <c r="N2026" s="33"/>
      <c r="O2026" s="33"/>
      <c r="P2026" s="33"/>
      <c r="Q2026" s="33"/>
      <c r="R2026" s="33"/>
      <c r="S2026" s="33"/>
      <c r="T2026" s="33"/>
      <c r="U2026" s="33"/>
      <c r="V2026" s="33"/>
      <c r="W2026" s="33"/>
      <c r="X2026" s="33"/>
      <c r="Y2026" s="33"/>
      <c r="Z2026" s="33"/>
      <c r="AA2026" s="33"/>
      <c r="AB2026" s="33"/>
    </row>
    <row r="2027" spans="1:28">
      <c r="A2027" s="33"/>
      <c r="B2027" s="33"/>
      <c r="C2027" s="33"/>
      <c r="D2027" s="33"/>
      <c r="E2027" s="33"/>
      <c r="F2027" s="33"/>
      <c r="G2027" s="33"/>
      <c r="H2027" s="33"/>
      <c r="I2027" s="33"/>
      <c r="J2027" s="33"/>
      <c r="K2027" s="33"/>
      <c r="L2027" s="33"/>
      <c r="M2027" s="33"/>
      <c r="N2027" s="33"/>
      <c r="O2027" s="33"/>
      <c r="P2027" s="33"/>
      <c r="Q2027" s="33"/>
      <c r="R2027" s="33"/>
      <c r="S2027" s="33"/>
      <c r="T2027" s="33"/>
      <c r="U2027" s="33"/>
      <c r="V2027" s="33"/>
      <c r="W2027" s="33"/>
      <c r="X2027" s="33"/>
      <c r="Y2027" s="33"/>
      <c r="Z2027" s="33"/>
      <c r="AA2027" s="33"/>
      <c r="AB2027" s="33"/>
    </row>
    <row r="2028" spans="1:28">
      <c r="A2028" s="33"/>
      <c r="B2028" s="33"/>
      <c r="C2028" s="33"/>
      <c r="D2028" s="33"/>
      <c r="E2028" s="33"/>
      <c r="F2028" s="33"/>
      <c r="G2028" s="33"/>
      <c r="H2028" s="33"/>
      <c r="I2028" s="33"/>
      <c r="J2028" s="33"/>
      <c r="K2028" s="33"/>
      <c r="L2028" s="33"/>
      <c r="M2028" s="33"/>
      <c r="N2028" s="33"/>
      <c r="O2028" s="33"/>
      <c r="P2028" s="33"/>
      <c r="Q2028" s="33"/>
      <c r="R2028" s="33"/>
      <c r="S2028" s="33"/>
      <c r="T2028" s="33"/>
      <c r="U2028" s="33"/>
      <c r="V2028" s="33"/>
      <c r="W2028" s="33"/>
      <c r="X2028" s="33"/>
      <c r="Y2028" s="33"/>
      <c r="Z2028" s="33"/>
      <c r="AA2028" s="33"/>
      <c r="AB2028" s="33"/>
    </row>
    <row r="2029" spans="1:28">
      <c r="A2029" s="33"/>
      <c r="B2029" s="33"/>
      <c r="C2029" s="33"/>
      <c r="D2029" s="33"/>
      <c r="E2029" s="33"/>
      <c r="F2029" s="33"/>
      <c r="G2029" s="33"/>
      <c r="H2029" s="33"/>
      <c r="I2029" s="33"/>
      <c r="J2029" s="33"/>
      <c r="K2029" s="33"/>
      <c r="L2029" s="33"/>
      <c r="M2029" s="33"/>
      <c r="N2029" s="33"/>
      <c r="O2029" s="33"/>
      <c r="P2029" s="33"/>
      <c r="Q2029" s="33"/>
      <c r="R2029" s="33"/>
      <c r="S2029" s="33"/>
      <c r="T2029" s="33"/>
      <c r="U2029" s="33"/>
      <c r="V2029" s="33"/>
      <c r="W2029" s="33"/>
      <c r="X2029" s="33"/>
      <c r="Y2029" s="33"/>
      <c r="Z2029" s="33"/>
      <c r="AA2029" s="33"/>
      <c r="AB2029" s="33"/>
    </row>
    <row r="2030" spans="1:28">
      <c r="A2030" s="33"/>
      <c r="B2030" s="33"/>
      <c r="C2030" s="33"/>
      <c r="D2030" s="33"/>
      <c r="E2030" s="33"/>
      <c r="F2030" s="33"/>
      <c r="G2030" s="33"/>
      <c r="H2030" s="33"/>
      <c r="I2030" s="33"/>
      <c r="J2030" s="33"/>
      <c r="K2030" s="33"/>
      <c r="L2030" s="33"/>
      <c r="M2030" s="33"/>
      <c r="N2030" s="33"/>
      <c r="O2030" s="33"/>
      <c r="P2030" s="33"/>
      <c r="Q2030" s="33"/>
      <c r="R2030" s="33"/>
      <c r="S2030" s="33"/>
      <c r="T2030" s="33"/>
      <c r="U2030" s="33"/>
      <c r="V2030" s="33"/>
      <c r="W2030" s="33"/>
      <c r="X2030" s="33"/>
      <c r="Y2030" s="33"/>
      <c r="Z2030" s="33"/>
      <c r="AA2030" s="33"/>
      <c r="AB2030" s="33"/>
    </row>
    <row r="2031" spans="1:28">
      <c r="A2031" s="33"/>
      <c r="B2031" s="33"/>
      <c r="C2031" s="33"/>
      <c r="D2031" s="33"/>
      <c r="E2031" s="33"/>
      <c r="F2031" s="33"/>
      <c r="G2031" s="33"/>
      <c r="H2031" s="33"/>
      <c r="I2031" s="33"/>
      <c r="J2031" s="33"/>
      <c r="K2031" s="33"/>
      <c r="L2031" s="33"/>
      <c r="M2031" s="33"/>
      <c r="N2031" s="33"/>
      <c r="O2031" s="33"/>
      <c r="P2031" s="33"/>
      <c r="Q2031" s="33"/>
      <c r="R2031" s="33"/>
      <c r="S2031" s="33"/>
      <c r="T2031" s="33"/>
      <c r="U2031" s="33"/>
      <c r="V2031" s="33"/>
      <c r="W2031" s="33"/>
      <c r="X2031" s="33"/>
      <c r="Y2031" s="33"/>
      <c r="Z2031" s="33"/>
      <c r="AA2031" s="33"/>
      <c r="AB2031" s="33"/>
    </row>
    <row r="2032" spans="1:28">
      <c r="A2032" s="33"/>
      <c r="B2032" s="33"/>
      <c r="C2032" s="33"/>
      <c r="D2032" s="33"/>
      <c r="E2032" s="33"/>
      <c r="F2032" s="33"/>
      <c r="G2032" s="33"/>
      <c r="H2032" s="33"/>
      <c r="I2032" s="33"/>
      <c r="J2032" s="33"/>
      <c r="K2032" s="33"/>
      <c r="L2032" s="33"/>
      <c r="M2032" s="33"/>
      <c r="N2032" s="33"/>
      <c r="O2032" s="33"/>
      <c r="P2032" s="33"/>
      <c r="Q2032" s="33"/>
      <c r="R2032" s="33"/>
      <c r="S2032" s="33"/>
      <c r="T2032" s="33"/>
      <c r="U2032" s="33"/>
      <c r="V2032" s="33"/>
      <c r="W2032" s="33"/>
      <c r="X2032" s="33"/>
      <c r="Y2032" s="33"/>
      <c r="Z2032" s="33"/>
      <c r="AA2032" s="33"/>
      <c r="AB2032" s="33"/>
    </row>
    <row r="2033" spans="1:28">
      <c r="A2033" s="33"/>
      <c r="B2033" s="33"/>
      <c r="C2033" s="33"/>
      <c r="D2033" s="33"/>
      <c r="E2033" s="33"/>
      <c r="F2033" s="33"/>
      <c r="G2033" s="33"/>
      <c r="H2033" s="33"/>
      <c r="I2033" s="33"/>
      <c r="J2033" s="33"/>
      <c r="K2033" s="33"/>
      <c r="L2033" s="33"/>
      <c r="M2033" s="33"/>
      <c r="N2033" s="33"/>
      <c r="O2033" s="33"/>
      <c r="P2033" s="33"/>
      <c r="Q2033" s="33"/>
      <c r="R2033" s="33"/>
      <c r="S2033" s="33"/>
      <c r="T2033" s="33"/>
      <c r="U2033" s="33"/>
      <c r="V2033" s="33"/>
      <c r="W2033" s="33"/>
      <c r="X2033" s="33"/>
      <c r="Y2033" s="33"/>
      <c r="Z2033" s="33"/>
      <c r="AA2033" s="33"/>
      <c r="AB2033" s="33"/>
    </row>
    <row r="2034" spans="1:28">
      <c r="A2034" s="33"/>
      <c r="B2034" s="33"/>
      <c r="C2034" s="33"/>
      <c r="D2034" s="33"/>
      <c r="E2034" s="33"/>
      <c r="F2034" s="33"/>
      <c r="G2034" s="33"/>
      <c r="H2034" s="33"/>
      <c r="I2034" s="33"/>
      <c r="J2034" s="33"/>
      <c r="K2034" s="33"/>
      <c r="L2034" s="33"/>
      <c r="M2034" s="33"/>
      <c r="N2034" s="33"/>
      <c r="O2034" s="33"/>
      <c r="P2034" s="33"/>
      <c r="Q2034" s="33"/>
      <c r="R2034" s="33"/>
      <c r="S2034" s="33"/>
      <c r="T2034" s="33"/>
      <c r="U2034" s="33"/>
      <c r="V2034" s="33"/>
      <c r="W2034" s="33"/>
      <c r="X2034" s="33"/>
      <c r="Y2034" s="33"/>
      <c r="Z2034" s="33"/>
      <c r="AA2034" s="33"/>
      <c r="AB2034" s="33"/>
    </row>
    <row r="2035" spans="1:28">
      <c r="A2035" s="33"/>
      <c r="B2035" s="33"/>
      <c r="C2035" s="33"/>
      <c r="D2035" s="33"/>
      <c r="E2035" s="33"/>
      <c r="F2035" s="33"/>
      <c r="G2035" s="33"/>
      <c r="H2035" s="33"/>
      <c r="I2035" s="33"/>
      <c r="J2035" s="33"/>
      <c r="K2035" s="33"/>
      <c r="L2035" s="33"/>
      <c r="M2035" s="33"/>
      <c r="N2035" s="33"/>
      <c r="O2035" s="33"/>
      <c r="P2035" s="33"/>
      <c r="Q2035" s="33"/>
      <c r="R2035" s="33"/>
      <c r="S2035" s="33"/>
      <c r="T2035" s="33"/>
      <c r="U2035" s="33"/>
      <c r="V2035" s="33"/>
      <c r="W2035" s="33"/>
      <c r="X2035" s="33"/>
      <c r="Y2035" s="33"/>
      <c r="Z2035" s="33"/>
      <c r="AA2035" s="33"/>
      <c r="AB2035" s="33"/>
    </row>
    <row r="2036" spans="1:28">
      <c r="A2036" s="33"/>
      <c r="B2036" s="33"/>
      <c r="C2036" s="33"/>
      <c r="D2036" s="33"/>
      <c r="E2036" s="33"/>
      <c r="F2036" s="33"/>
      <c r="G2036" s="33"/>
      <c r="H2036" s="33"/>
      <c r="I2036" s="33"/>
      <c r="J2036" s="33"/>
      <c r="K2036" s="33"/>
      <c r="L2036" s="33"/>
      <c r="M2036" s="33"/>
      <c r="N2036" s="33"/>
      <c r="O2036" s="33"/>
      <c r="P2036" s="33"/>
      <c r="Q2036" s="33"/>
      <c r="R2036" s="33"/>
      <c r="S2036" s="33"/>
      <c r="T2036" s="33"/>
      <c r="U2036" s="33"/>
      <c r="V2036" s="33"/>
      <c r="W2036" s="33"/>
      <c r="X2036" s="33"/>
      <c r="Y2036" s="33"/>
      <c r="Z2036" s="33"/>
      <c r="AA2036" s="33"/>
      <c r="AB2036" s="33"/>
    </row>
    <row r="2037" spans="1:28">
      <c r="A2037" s="33"/>
      <c r="B2037" s="33"/>
      <c r="C2037" s="33"/>
      <c r="D2037" s="33"/>
      <c r="E2037" s="33"/>
      <c r="F2037" s="33"/>
      <c r="G2037" s="33"/>
      <c r="H2037" s="33"/>
      <c r="I2037" s="33"/>
      <c r="J2037" s="33"/>
      <c r="K2037" s="33"/>
      <c r="L2037" s="33"/>
      <c r="M2037" s="33"/>
      <c r="N2037" s="33"/>
      <c r="O2037" s="33"/>
      <c r="P2037" s="33"/>
      <c r="Q2037" s="33"/>
      <c r="R2037" s="33"/>
      <c r="S2037" s="33"/>
      <c r="T2037" s="33"/>
      <c r="U2037" s="33"/>
      <c r="V2037" s="33"/>
      <c r="W2037" s="33"/>
      <c r="X2037" s="33"/>
      <c r="Y2037" s="33"/>
      <c r="Z2037" s="33"/>
      <c r="AA2037" s="33"/>
      <c r="AB2037" s="33"/>
    </row>
    <row r="2038" spans="1:28">
      <c r="A2038" s="33"/>
      <c r="B2038" s="33"/>
      <c r="C2038" s="33"/>
      <c r="D2038" s="33"/>
      <c r="E2038" s="33"/>
      <c r="F2038" s="33"/>
      <c r="G2038" s="33"/>
      <c r="H2038" s="33"/>
      <c r="I2038" s="33"/>
      <c r="J2038" s="33"/>
      <c r="K2038" s="33"/>
      <c r="L2038" s="33"/>
      <c r="M2038" s="33"/>
      <c r="N2038" s="33"/>
      <c r="O2038" s="33"/>
      <c r="P2038" s="33"/>
      <c r="Q2038" s="33"/>
      <c r="R2038" s="33"/>
      <c r="S2038" s="33"/>
      <c r="T2038" s="33"/>
      <c r="U2038" s="33"/>
      <c r="V2038" s="33"/>
      <c r="W2038" s="33"/>
      <c r="X2038" s="33"/>
      <c r="Y2038" s="33"/>
      <c r="Z2038" s="33"/>
      <c r="AA2038" s="33"/>
      <c r="AB2038" s="33"/>
    </row>
    <row r="2039" spans="1:28">
      <c r="A2039" s="33"/>
      <c r="B2039" s="33"/>
      <c r="C2039" s="33"/>
      <c r="D2039" s="33"/>
      <c r="E2039" s="33"/>
      <c r="F2039" s="33"/>
      <c r="G2039" s="33"/>
      <c r="H2039" s="33"/>
      <c r="I2039" s="33"/>
      <c r="J2039" s="33"/>
      <c r="K2039" s="33"/>
      <c r="L2039" s="33"/>
      <c r="M2039" s="33"/>
      <c r="N2039" s="33"/>
      <c r="O2039" s="33"/>
      <c r="P2039" s="33"/>
      <c r="Q2039" s="33"/>
      <c r="R2039" s="33"/>
      <c r="S2039" s="33"/>
      <c r="T2039" s="33"/>
      <c r="U2039" s="33"/>
      <c r="V2039" s="33"/>
      <c r="W2039" s="33"/>
      <c r="X2039" s="33"/>
      <c r="Y2039" s="33"/>
      <c r="Z2039" s="33"/>
      <c r="AA2039" s="33"/>
      <c r="AB2039" s="33"/>
    </row>
    <row r="2040" spans="1:28">
      <c r="A2040" s="33"/>
      <c r="B2040" s="33"/>
      <c r="C2040" s="33"/>
      <c r="D2040" s="33"/>
      <c r="E2040" s="33"/>
      <c r="F2040" s="33"/>
      <c r="G2040" s="33"/>
      <c r="H2040" s="33"/>
      <c r="I2040" s="33"/>
      <c r="J2040" s="33"/>
      <c r="K2040" s="33"/>
      <c r="L2040" s="33"/>
      <c r="M2040" s="33"/>
      <c r="N2040" s="33"/>
      <c r="O2040" s="33"/>
      <c r="P2040" s="33"/>
      <c r="Q2040" s="33"/>
      <c r="R2040" s="33"/>
      <c r="S2040" s="33"/>
      <c r="T2040" s="33"/>
      <c r="U2040" s="33"/>
      <c r="V2040" s="33"/>
      <c r="W2040" s="33"/>
      <c r="X2040" s="33"/>
      <c r="Y2040" s="33"/>
      <c r="Z2040" s="33"/>
      <c r="AA2040" s="33"/>
      <c r="AB2040" s="33"/>
    </row>
    <row r="2041" spans="1:28">
      <c r="A2041" s="33"/>
      <c r="B2041" s="33"/>
      <c r="C2041" s="33"/>
      <c r="D2041" s="33"/>
      <c r="E2041" s="33"/>
      <c r="F2041" s="33"/>
      <c r="G2041" s="33"/>
      <c r="H2041" s="33"/>
      <c r="I2041" s="33"/>
      <c r="J2041" s="33"/>
      <c r="K2041" s="33"/>
      <c r="L2041" s="33"/>
      <c r="M2041" s="33"/>
      <c r="N2041" s="33"/>
      <c r="O2041" s="33"/>
      <c r="P2041" s="33"/>
      <c r="Q2041" s="33"/>
      <c r="R2041" s="33"/>
      <c r="S2041" s="33"/>
      <c r="T2041" s="33"/>
      <c r="U2041" s="33"/>
      <c r="V2041" s="33"/>
      <c r="W2041" s="33"/>
      <c r="X2041" s="33"/>
      <c r="Y2041" s="33"/>
      <c r="Z2041" s="33"/>
      <c r="AA2041" s="33"/>
      <c r="AB2041" s="33"/>
    </row>
    <row r="2042" spans="1:28">
      <c r="A2042" s="33"/>
      <c r="B2042" s="33"/>
      <c r="C2042" s="33"/>
      <c r="D2042" s="33"/>
      <c r="E2042" s="33"/>
      <c r="F2042" s="33"/>
      <c r="G2042" s="33"/>
      <c r="H2042" s="33"/>
      <c r="I2042" s="33"/>
      <c r="J2042" s="33"/>
      <c r="K2042" s="33"/>
      <c r="L2042" s="33"/>
      <c r="M2042" s="33"/>
      <c r="N2042" s="33"/>
      <c r="O2042" s="33"/>
      <c r="P2042" s="33"/>
      <c r="Q2042" s="33"/>
      <c r="R2042" s="33"/>
      <c r="S2042" s="33"/>
      <c r="T2042" s="33"/>
      <c r="U2042" s="33"/>
      <c r="V2042" s="33"/>
      <c r="W2042" s="33"/>
      <c r="X2042" s="33"/>
      <c r="Y2042" s="33"/>
      <c r="Z2042" s="33"/>
      <c r="AA2042" s="33"/>
      <c r="AB2042" s="33"/>
    </row>
    <row r="2043" spans="1:28">
      <c r="A2043" s="33"/>
      <c r="B2043" s="33"/>
      <c r="C2043" s="33"/>
      <c r="D2043" s="33"/>
      <c r="E2043" s="33"/>
      <c r="F2043" s="33"/>
      <c r="G2043" s="33"/>
      <c r="H2043" s="33"/>
      <c r="I2043" s="33"/>
      <c r="J2043" s="33"/>
      <c r="K2043" s="33"/>
      <c r="L2043" s="33"/>
      <c r="M2043" s="33"/>
      <c r="N2043" s="33"/>
      <c r="O2043" s="33"/>
      <c r="P2043" s="33"/>
      <c r="Q2043" s="33"/>
      <c r="R2043" s="33"/>
      <c r="S2043" s="33"/>
      <c r="T2043" s="33"/>
      <c r="U2043" s="33"/>
      <c r="V2043" s="33"/>
      <c r="W2043" s="33"/>
      <c r="X2043" s="33"/>
      <c r="Y2043" s="33"/>
      <c r="Z2043" s="33"/>
      <c r="AA2043" s="33"/>
      <c r="AB2043" s="33"/>
    </row>
    <row r="2044" spans="1:28">
      <c r="A2044" s="33"/>
      <c r="B2044" s="33"/>
      <c r="C2044" s="33"/>
      <c r="D2044" s="33"/>
      <c r="E2044" s="33"/>
      <c r="F2044" s="33"/>
      <c r="G2044" s="33"/>
      <c r="H2044" s="33"/>
      <c r="I2044" s="33"/>
      <c r="J2044" s="33"/>
      <c r="K2044" s="33"/>
      <c r="L2044" s="33"/>
      <c r="M2044" s="33"/>
      <c r="N2044" s="33"/>
      <c r="O2044" s="33"/>
      <c r="P2044" s="33"/>
      <c r="Q2044" s="33"/>
      <c r="R2044" s="33"/>
      <c r="S2044" s="33"/>
      <c r="T2044" s="33"/>
      <c r="U2044" s="33"/>
      <c r="V2044" s="33"/>
      <c r="W2044" s="33"/>
      <c r="X2044" s="33"/>
      <c r="Y2044" s="33"/>
      <c r="Z2044" s="33"/>
      <c r="AA2044" s="33"/>
      <c r="AB2044" s="33"/>
    </row>
    <row r="2045" spans="1:28">
      <c r="A2045" s="33"/>
      <c r="B2045" s="33"/>
      <c r="C2045" s="33"/>
      <c r="D2045" s="33"/>
      <c r="E2045" s="33"/>
      <c r="F2045" s="33"/>
      <c r="G2045" s="33"/>
      <c r="H2045" s="33"/>
      <c r="I2045" s="33"/>
      <c r="J2045" s="33"/>
      <c r="K2045" s="33"/>
      <c r="L2045" s="33"/>
      <c r="M2045" s="33"/>
      <c r="N2045" s="33"/>
      <c r="O2045" s="33"/>
      <c r="P2045" s="33"/>
      <c r="Q2045" s="33"/>
      <c r="R2045" s="33"/>
      <c r="S2045" s="33"/>
      <c r="T2045" s="33"/>
      <c r="U2045" s="33"/>
      <c r="V2045" s="33"/>
      <c r="W2045" s="33"/>
      <c r="X2045" s="33"/>
      <c r="Y2045" s="33"/>
      <c r="Z2045" s="33"/>
      <c r="AA2045" s="33"/>
      <c r="AB2045" s="33"/>
    </row>
    <row r="2046" spans="1:28">
      <c r="A2046" s="33"/>
      <c r="B2046" s="33"/>
      <c r="C2046" s="33"/>
      <c r="D2046" s="33"/>
      <c r="E2046" s="33"/>
      <c r="F2046" s="33"/>
      <c r="G2046" s="33"/>
      <c r="H2046" s="33"/>
      <c r="I2046" s="33"/>
      <c r="J2046" s="33"/>
      <c r="K2046" s="33"/>
      <c r="L2046" s="33"/>
      <c r="M2046" s="33"/>
      <c r="N2046" s="33"/>
      <c r="O2046" s="33"/>
      <c r="P2046" s="33"/>
      <c r="Q2046" s="33"/>
      <c r="R2046" s="33"/>
      <c r="S2046" s="33"/>
      <c r="T2046" s="33"/>
      <c r="U2046" s="33"/>
      <c r="V2046" s="33"/>
      <c r="W2046" s="33"/>
      <c r="X2046" s="33"/>
      <c r="Y2046" s="33"/>
      <c r="Z2046" s="33"/>
      <c r="AA2046" s="33"/>
      <c r="AB2046" s="33"/>
    </row>
    <row r="2047" spans="1:28">
      <c r="A2047" s="33"/>
      <c r="B2047" s="33"/>
      <c r="C2047" s="33"/>
      <c r="D2047" s="33"/>
      <c r="E2047" s="33"/>
      <c r="F2047" s="33"/>
      <c r="G2047" s="33"/>
      <c r="H2047" s="33"/>
      <c r="I2047" s="33"/>
      <c r="J2047" s="33"/>
      <c r="K2047" s="33"/>
      <c r="L2047" s="33"/>
      <c r="M2047" s="33"/>
      <c r="N2047" s="33"/>
      <c r="O2047" s="33"/>
      <c r="P2047" s="33"/>
      <c r="Q2047" s="33"/>
      <c r="R2047" s="33"/>
      <c r="S2047" s="33"/>
      <c r="T2047" s="33"/>
      <c r="U2047" s="33"/>
      <c r="V2047" s="33"/>
      <c r="W2047" s="33"/>
      <c r="X2047" s="33"/>
      <c r="Y2047" s="33"/>
      <c r="Z2047" s="33"/>
      <c r="AA2047" s="33"/>
      <c r="AB2047" s="33"/>
    </row>
    <row r="2048" spans="1:28">
      <c r="A2048" s="33"/>
      <c r="B2048" s="33"/>
      <c r="C2048" s="33"/>
      <c r="D2048" s="33"/>
      <c r="E2048" s="33"/>
      <c r="F2048" s="33"/>
      <c r="G2048" s="33"/>
      <c r="H2048" s="33"/>
      <c r="I2048" s="33"/>
      <c r="J2048" s="33"/>
      <c r="K2048" s="33"/>
      <c r="L2048" s="33"/>
      <c r="M2048" s="33"/>
      <c r="N2048" s="33"/>
      <c r="O2048" s="33"/>
      <c r="P2048" s="33"/>
      <c r="Q2048" s="33"/>
      <c r="R2048" s="33"/>
      <c r="S2048" s="33"/>
      <c r="T2048" s="33"/>
      <c r="U2048" s="33"/>
      <c r="V2048" s="33"/>
      <c r="W2048" s="33"/>
      <c r="X2048" s="33"/>
      <c r="Y2048" s="33"/>
      <c r="Z2048" s="33"/>
      <c r="AA2048" s="33"/>
      <c r="AB2048" s="33"/>
    </row>
    <row r="2049" spans="1:28">
      <c r="A2049" s="33"/>
      <c r="B2049" s="33"/>
      <c r="C2049" s="33"/>
      <c r="D2049" s="33"/>
      <c r="E2049" s="33"/>
      <c r="F2049" s="33"/>
      <c r="G2049" s="33"/>
      <c r="H2049" s="33"/>
      <c r="I2049" s="33"/>
      <c r="J2049" s="33"/>
      <c r="K2049" s="33"/>
      <c r="L2049" s="33"/>
      <c r="M2049" s="33"/>
      <c r="N2049" s="33"/>
      <c r="O2049" s="33"/>
      <c r="P2049" s="33"/>
      <c r="Q2049" s="33"/>
      <c r="R2049" s="33"/>
      <c r="S2049" s="33"/>
      <c r="T2049" s="33"/>
      <c r="U2049" s="33"/>
      <c r="V2049" s="33"/>
      <c r="W2049" s="33"/>
      <c r="X2049" s="33"/>
      <c r="Y2049" s="33"/>
      <c r="Z2049" s="33"/>
      <c r="AA2049" s="33"/>
      <c r="AB2049" s="33"/>
    </row>
    <row r="2050" spans="1:28">
      <c r="A2050" s="33"/>
      <c r="B2050" s="33"/>
      <c r="C2050" s="33"/>
      <c r="D2050" s="33"/>
      <c r="E2050" s="33"/>
      <c r="F2050" s="33"/>
      <c r="G2050" s="33"/>
      <c r="H2050" s="33"/>
      <c r="I2050" s="33"/>
      <c r="J2050" s="33"/>
      <c r="K2050" s="33"/>
      <c r="L2050" s="33"/>
      <c r="M2050" s="33"/>
      <c r="N2050" s="33"/>
      <c r="O2050" s="33"/>
      <c r="P2050" s="33"/>
      <c r="Q2050" s="33"/>
      <c r="R2050" s="33"/>
      <c r="S2050" s="33"/>
      <c r="T2050" s="33"/>
      <c r="U2050" s="33"/>
      <c r="V2050" s="33"/>
      <c r="W2050" s="33"/>
      <c r="X2050" s="33"/>
      <c r="Y2050" s="33"/>
      <c r="Z2050" s="33"/>
      <c r="AA2050" s="33"/>
      <c r="AB2050" s="33"/>
    </row>
    <row r="2051" spans="1:28">
      <c r="A2051" s="33"/>
      <c r="B2051" s="33"/>
      <c r="C2051" s="33"/>
      <c r="D2051" s="33"/>
      <c r="E2051" s="33"/>
      <c r="F2051" s="33"/>
      <c r="G2051" s="33"/>
      <c r="H2051" s="33"/>
      <c r="I2051" s="33"/>
      <c r="J2051" s="33"/>
      <c r="K2051" s="33"/>
      <c r="L2051" s="33"/>
      <c r="M2051" s="33"/>
      <c r="N2051" s="33"/>
      <c r="O2051" s="33"/>
      <c r="P2051" s="33"/>
      <c r="Q2051" s="33"/>
      <c r="R2051" s="33"/>
      <c r="S2051" s="33"/>
      <c r="T2051" s="33"/>
      <c r="U2051" s="33"/>
      <c r="V2051" s="33"/>
      <c r="W2051" s="33"/>
      <c r="X2051" s="33"/>
      <c r="Y2051" s="33"/>
      <c r="Z2051" s="33"/>
      <c r="AA2051" s="33"/>
      <c r="AB2051" s="33"/>
    </row>
    <row r="2052" spans="1:28">
      <c r="A2052" s="33"/>
      <c r="B2052" s="33"/>
      <c r="C2052" s="33"/>
      <c r="D2052" s="33"/>
      <c r="E2052" s="33"/>
      <c r="F2052" s="33"/>
      <c r="G2052" s="33"/>
      <c r="H2052" s="33"/>
      <c r="I2052" s="33"/>
      <c r="J2052" s="33"/>
      <c r="K2052" s="33"/>
      <c r="L2052" s="33"/>
      <c r="M2052" s="33"/>
      <c r="N2052" s="33"/>
      <c r="O2052" s="33"/>
      <c r="P2052" s="33"/>
      <c r="Q2052" s="33"/>
      <c r="R2052" s="33"/>
      <c r="S2052" s="33"/>
      <c r="T2052" s="33"/>
      <c r="U2052" s="33"/>
      <c r="V2052" s="33"/>
      <c r="W2052" s="33"/>
      <c r="X2052" s="33"/>
      <c r="Y2052" s="33"/>
      <c r="Z2052" s="33"/>
      <c r="AA2052" s="33"/>
      <c r="AB2052" s="33"/>
    </row>
    <row r="2053" spans="1:28">
      <c r="A2053" s="33"/>
      <c r="B2053" s="33"/>
      <c r="C2053" s="33"/>
      <c r="D2053" s="33"/>
      <c r="E2053" s="33"/>
      <c r="F2053" s="33"/>
      <c r="G2053" s="33"/>
      <c r="H2053" s="33"/>
      <c r="I2053" s="33"/>
      <c r="J2053" s="33"/>
      <c r="K2053" s="33"/>
      <c r="L2053" s="33"/>
      <c r="M2053" s="33"/>
      <c r="N2053" s="33"/>
      <c r="O2053" s="33"/>
      <c r="P2053" s="33"/>
      <c r="Q2053" s="33"/>
      <c r="R2053" s="33"/>
      <c r="S2053" s="33"/>
      <c r="T2053" s="33"/>
      <c r="U2053" s="33"/>
      <c r="V2053" s="33"/>
      <c r="W2053" s="33"/>
      <c r="X2053" s="33"/>
      <c r="Y2053" s="33"/>
      <c r="Z2053" s="33"/>
      <c r="AA2053" s="33"/>
      <c r="AB2053" s="33"/>
    </row>
    <row r="2054" spans="1:28">
      <c r="A2054" s="33"/>
      <c r="B2054" s="33"/>
      <c r="C2054" s="33"/>
      <c r="D2054" s="33"/>
      <c r="E2054" s="33"/>
      <c r="F2054" s="33"/>
      <c r="G2054" s="33"/>
      <c r="H2054" s="33"/>
      <c r="I2054" s="33"/>
      <c r="J2054" s="33"/>
      <c r="K2054" s="33"/>
      <c r="L2054" s="33"/>
      <c r="M2054" s="33"/>
      <c r="N2054" s="33"/>
      <c r="O2054" s="33"/>
      <c r="P2054" s="33"/>
      <c r="Q2054" s="33"/>
      <c r="R2054" s="33"/>
      <c r="S2054" s="33"/>
      <c r="T2054" s="33"/>
      <c r="U2054" s="33"/>
      <c r="V2054" s="33"/>
      <c r="W2054" s="33"/>
      <c r="X2054" s="33"/>
      <c r="Y2054" s="33"/>
      <c r="Z2054" s="33"/>
      <c r="AA2054" s="33"/>
      <c r="AB2054" s="33"/>
    </row>
    <row r="2055" spans="1:28">
      <c r="A2055" s="33"/>
      <c r="B2055" s="33"/>
      <c r="C2055" s="33"/>
      <c r="D2055" s="33"/>
      <c r="E2055" s="33"/>
      <c r="F2055" s="33"/>
      <c r="G2055" s="33"/>
      <c r="H2055" s="33"/>
      <c r="I2055" s="33"/>
      <c r="J2055" s="33"/>
      <c r="K2055" s="33"/>
      <c r="L2055" s="33"/>
      <c r="M2055" s="33"/>
      <c r="N2055" s="33"/>
      <c r="O2055" s="33"/>
      <c r="P2055" s="33"/>
      <c r="Q2055" s="33"/>
      <c r="R2055" s="33"/>
      <c r="S2055" s="33"/>
      <c r="T2055" s="33"/>
      <c r="U2055" s="33"/>
      <c r="V2055" s="33"/>
      <c r="W2055" s="33"/>
      <c r="X2055" s="33"/>
      <c r="Y2055" s="33"/>
      <c r="Z2055" s="33"/>
      <c r="AA2055" s="33"/>
      <c r="AB2055" s="33"/>
    </row>
    <row r="2056" spans="1:28">
      <c r="A2056" s="33"/>
      <c r="B2056" s="33"/>
      <c r="C2056" s="33"/>
      <c r="D2056" s="33"/>
      <c r="E2056" s="33"/>
      <c r="F2056" s="33"/>
      <c r="G2056" s="33"/>
      <c r="H2056" s="33"/>
      <c r="I2056" s="33"/>
      <c r="J2056" s="33"/>
      <c r="K2056" s="33"/>
      <c r="L2056" s="33"/>
      <c r="M2056" s="33"/>
      <c r="N2056" s="33"/>
      <c r="O2056" s="33"/>
      <c r="P2056" s="33"/>
      <c r="Q2056" s="33"/>
      <c r="R2056" s="33"/>
      <c r="S2056" s="33"/>
      <c r="T2056" s="33"/>
      <c r="U2056" s="33"/>
      <c r="V2056" s="33"/>
      <c r="W2056" s="33"/>
      <c r="X2056" s="33"/>
      <c r="Y2056" s="33"/>
      <c r="Z2056" s="33"/>
      <c r="AA2056" s="33"/>
      <c r="AB2056" s="33"/>
    </row>
    <row r="2057" spans="1:28">
      <c r="A2057" s="33"/>
      <c r="B2057" s="33"/>
      <c r="C2057" s="33"/>
      <c r="D2057" s="33"/>
      <c r="E2057" s="33"/>
      <c r="F2057" s="33"/>
      <c r="G2057" s="33"/>
      <c r="H2057" s="33"/>
      <c r="I2057" s="33"/>
      <c r="J2057" s="33"/>
      <c r="K2057" s="33"/>
      <c r="L2057" s="33"/>
      <c r="M2057" s="33"/>
      <c r="N2057" s="33"/>
      <c r="O2057" s="33"/>
      <c r="P2057" s="33"/>
      <c r="Q2057" s="33"/>
      <c r="R2057" s="33"/>
      <c r="S2057" s="33"/>
      <c r="T2057" s="33"/>
      <c r="U2057" s="33"/>
      <c r="V2057" s="33"/>
      <c r="W2057" s="33"/>
      <c r="X2057" s="33"/>
      <c r="Y2057" s="33"/>
      <c r="Z2057" s="33"/>
      <c r="AA2057" s="33"/>
      <c r="AB2057" s="33"/>
    </row>
    <row r="2058" spans="1:28">
      <c r="A2058" s="33"/>
      <c r="B2058" s="33"/>
      <c r="C2058" s="33"/>
      <c r="D2058" s="33"/>
      <c r="E2058" s="33"/>
      <c r="F2058" s="33"/>
      <c r="G2058" s="33"/>
      <c r="H2058" s="33"/>
      <c r="I2058" s="33"/>
      <c r="J2058" s="33"/>
      <c r="K2058" s="33"/>
      <c r="L2058" s="33"/>
      <c r="M2058" s="33"/>
      <c r="N2058" s="33"/>
      <c r="O2058" s="33"/>
      <c r="P2058" s="33"/>
      <c r="Q2058" s="33"/>
      <c r="R2058" s="33"/>
      <c r="S2058" s="33"/>
      <c r="T2058" s="33"/>
      <c r="U2058" s="33"/>
      <c r="V2058" s="33"/>
      <c r="W2058" s="33"/>
      <c r="X2058" s="33"/>
      <c r="Y2058" s="33"/>
      <c r="Z2058" s="33"/>
      <c r="AA2058" s="33"/>
      <c r="AB2058" s="33"/>
    </row>
    <row r="2059" spans="1:28">
      <c r="A2059" s="33"/>
      <c r="B2059" s="33"/>
      <c r="C2059" s="33"/>
      <c r="D2059" s="33"/>
      <c r="E2059" s="33"/>
      <c r="F2059" s="33"/>
      <c r="G2059" s="33"/>
      <c r="H2059" s="33"/>
      <c r="I2059" s="33"/>
      <c r="J2059" s="33"/>
      <c r="K2059" s="33"/>
      <c r="L2059" s="33"/>
      <c r="M2059" s="33"/>
      <c r="N2059" s="33"/>
      <c r="O2059" s="33"/>
      <c r="P2059" s="33"/>
      <c r="Q2059" s="33"/>
      <c r="R2059" s="33"/>
      <c r="S2059" s="33"/>
      <c r="T2059" s="33"/>
      <c r="U2059" s="33"/>
      <c r="V2059" s="33"/>
      <c r="W2059" s="33"/>
      <c r="X2059" s="33"/>
      <c r="Y2059" s="33"/>
      <c r="Z2059" s="33"/>
      <c r="AA2059" s="33"/>
      <c r="AB2059" s="33"/>
    </row>
    <row r="2060" spans="1:28">
      <c r="A2060" s="33"/>
      <c r="B2060" s="33"/>
      <c r="C2060" s="33"/>
      <c r="D2060" s="33"/>
      <c r="E2060" s="33"/>
      <c r="F2060" s="33"/>
      <c r="G2060" s="33"/>
      <c r="H2060" s="33"/>
      <c r="I2060" s="33"/>
      <c r="J2060" s="33"/>
      <c r="K2060" s="33"/>
      <c r="L2060" s="33"/>
      <c r="M2060" s="33"/>
      <c r="N2060" s="33"/>
      <c r="O2060" s="33"/>
      <c r="P2060" s="33"/>
      <c r="Q2060" s="33"/>
      <c r="R2060" s="33"/>
      <c r="S2060" s="33"/>
      <c r="T2060" s="33"/>
      <c r="U2060" s="33"/>
      <c r="V2060" s="33"/>
      <c r="W2060" s="33"/>
      <c r="X2060" s="33"/>
      <c r="Y2060" s="33"/>
      <c r="Z2060" s="33"/>
      <c r="AA2060" s="33"/>
      <c r="AB2060" s="33"/>
    </row>
    <row r="2061" spans="1:28">
      <c r="A2061" s="33"/>
      <c r="B2061" s="33"/>
      <c r="C2061" s="33"/>
      <c r="D2061" s="33"/>
      <c r="E2061" s="33"/>
      <c r="F2061" s="33"/>
      <c r="G2061" s="33"/>
      <c r="H2061" s="33"/>
      <c r="I2061" s="33"/>
      <c r="J2061" s="33"/>
      <c r="K2061" s="33"/>
      <c r="L2061" s="33"/>
      <c r="M2061" s="33"/>
      <c r="N2061" s="33"/>
      <c r="O2061" s="33"/>
      <c r="P2061" s="33"/>
      <c r="Q2061" s="33"/>
      <c r="R2061" s="33"/>
      <c r="S2061" s="33"/>
      <c r="T2061" s="33"/>
      <c r="U2061" s="33"/>
      <c r="V2061" s="33"/>
      <c r="W2061" s="33"/>
      <c r="X2061" s="33"/>
      <c r="Y2061" s="33"/>
      <c r="Z2061" s="33"/>
      <c r="AA2061" s="33"/>
      <c r="AB2061" s="33"/>
    </row>
    <row r="2062" spans="1:28">
      <c r="A2062" s="33"/>
      <c r="B2062" s="33"/>
      <c r="C2062" s="33"/>
      <c r="D2062" s="33"/>
      <c r="E2062" s="33"/>
      <c r="F2062" s="33"/>
      <c r="G2062" s="33"/>
      <c r="H2062" s="33"/>
      <c r="I2062" s="33"/>
      <c r="J2062" s="33"/>
      <c r="K2062" s="33"/>
      <c r="L2062" s="33"/>
      <c r="M2062" s="33"/>
      <c r="N2062" s="33"/>
      <c r="O2062" s="33"/>
      <c r="P2062" s="33"/>
      <c r="Q2062" s="33"/>
      <c r="R2062" s="33"/>
      <c r="S2062" s="33"/>
      <c r="T2062" s="33"/>
      <c r="U2062" s="33"/>
      <c r="V2062" s="33"/>
      <c r="W2062" s="33"/>
      <c r="X2062" s="33"/>
      <c r="Y2062" s="33"/>
      <c r="Z2062" s="33"/>
      <c r="AA2062" s="33"/>
      <c r="AB2062" s="33"/>
    </row>
    <row r="2063" spans="1:28">
      <c r="A2063" s="33"/>
      <c r="B2063" s="33"/>
      <c r="C2063" s="33"/>
      <c r="D2063" s="33"/>
      <c r="E2063" s="33"/>
      <c r="F2063" s="33"/>
      <c r="G2063" s="33"/>
      <c r="H2063" s="33"/>
      <c r="I2063" s="33"/>
      <c r="J2063" s="33"/>
      <c r="K2063" s="33"/>
      <c r="L2063" s="33"/>
      <c r="M2063" s="33"/>
      <c r="N2063" s="33"/>
      <c r="O2063" s="33"/>
      <c r="P2063" s="33"/>
      <c r="Q2063" s="33"/>
      <c r="R2063" s="33"/>
      <c r="S2063" s="33"/>
      <c r="T2063" s="33"/>
      <c r="U2063" s="33"/>
      <c r="V2063" s="33"/>
      <c r="W2063" s="33"/>
      <c r="X2063" s="33"/>
      <c r="Y2063" s="33"/>
      <c r="Z2063" s="33"/>
      <c r="AA2063" s="33"/>
      <c r="AB2063" s="33"/>
    </row>
    <row r="2064" spans="1:28">
      <c r="A2064" s="33"/>
      <c r="B2064" s="33"/>
      <c r="C2064" s="33"/>
      <c r="D2064" s="33"/>
      <c r="E2064" s="33"/>
      <c r="F2064" s="33"/>
      <c r="G2064" s="33"/>
      <c r="H2064" s="33"/>
      <c r="I2064" s="33"/>
      <c r="J2064" s="33"/>
      <c r="K2064" s="33"/>
      <c r="L2064" s="33"/>
      <c r="M2064" s="33"/>
      <c r="N2064" s="33"/>
      <c r="O2064" s="33"/>
      <c r="P2064" s="33"/>
      <c r="Q2064" s="33"/>
      <c r="R2064" s="33"/>
      <c r="S2064" s="33"/>
      <c r="T2064" s="33"/>
      <c r="U2064" s="33"/>
      <c r="V2064" s="33"/>
      <c r="W2064" s="33"/>
      <c r="X2064" s="33"/>
      <c r="Y2064" s="33"/>
      <c r="Z2064" s="33"/>
      <c r="AA2064" s="33"/>
      <c r="AB2064" s="33"/>
    </row>
    <row r="2065" spans="1:28">
      <c r="A2065" s="33"/>
      <c r="B2065" s="33"/>
      <c r="C2065" s="33"/>
      <c r="D2065" s="33"/>
      <c r="E2065" s="33"/>
      <c r="F2065" s="33"/>
      <c r="G2065" s="33"/>
      <c r="H2065" s="33"/>
      <c r="I2065" s="33"/>
      <c r="J2065" s="33"/>
      <c r="K2065" s="33"/>
      <c r="L2065" s="33"/>
      <c r="M2065" s="33"/>
      <c r="N2065" s="33"/>
      <c r="O2065" s="33"/>
      <c r="P2065" s="33"/>
      <c r="Q2065" s="33"/>
      <c r="R2065" s="33"/>
      <c r="S2065" s="33"/>
      <c r="T2065" s="33"/>
      <c r="U2065" s="33"/>
      <c r="V2065" s="33"/>
      <c r="W2065" s="33"/>
      <c r="X2065" s="33"/>
      <c r="Y2065" s="33"/>
      <c r="Z2065" s="33"/>
      <c r="AA2065" s="33"/>
      <c r="AB2065" s="33"/>
    </row>
    <row r="2066" spans="1:28">
      <c r="A2066" s="33"/>
      <c r="B2066" s="33"/>
      <c r="C2066" s="33"/>
      <c r="D2066" s="33"/>
      <c r="E2066" s="33"/>
      <c r="F2066" s="33"/>
      <c r="G2066" s="33"/>
      <c r="H2066" s="33"/>
      <c r="I2066" s="33"/>
      <c r="J2066" s="33"/>
      <c r="K2066" s="33"/>
      <c r="L2066" s="33"/>
      <c r="M2066" s="33"/>
      <c r="N2066" s="33"/>
      <c r="O2066" s="33"/>
      <c r="P2066" s="33"/>
      <c r="Q2066" s="33"/>
      <c r="R2066" s="33"/>
      <c r="S2066" s="33"/>
      <c r="T2066" s="33"/>
      <c r="U2066" s="33"/>
      <c r="V2066" s="33"/>
      <c r="W2066" s="33"/>
      <c r="X2066" s="33"/>
      <c r="Y2066" s="33"/>
      <c r="Z2066" s="33"/>
      <c r="AA2066" s="33"/>
      <c r="AB2066" s="33"/>
    </row>
    <row r="2067" spans="1:28">
      <c r="A2067" s="33"/>
      <c r="B2067" s="33"/>
      <c r="C2067" s="33"/>
      <c r="D2067" s="33"/>
      <c r="E2067" s="33"/>
      <c r="F2067" s="33"/>
      <c r="G2067" s="33"/>
      <c r="H2067" s="33"/>
      <c r="I2067" s="33"/>
      <c r="J2067" s="33"/>
      <c r="K2067" s="33"/>
      <c r="L2067" s="33"/>
      <c r="M2067" s="33"/>
      <c r="N2067" s="33"/>
      <c r="O2067" s="33"/>
      <c r="P2067" s="33"/>
      <c r="Q2067" s="33"/>
      <c r="R2067" s="33"/>
      <c r="S2067" s="33"/>
      <c r="T2067" s="33"/>
      <c r="U2067" s="33"/>
      <c r="V2067" s="33"/>
      <c r="W2067" s="33"/>
      <c r="X2067" s="33"/>
      <c r="Y2067" s="33"/>
      <c r="Z2067" s="33"/>
      <c r="AA2067" s="33"/>
      <c r="AB2067" s="33"/>
    </row>
    <row r="2068" spans="1:28">
      <c r="A2068" s="33"/>
      <c r="B2068" s="33"/>
      <c r="C2068" s="33"/>
      <c r="D2068" s="33"/>
      <c r="E2068" s="33"/>
      <c r="F2068" s="33"/>
      <c r="G2068" s="33"/>
      <c r="H2068" s="33"/>
      <c r="I2068" s="33"/>
      <c r="J2068" s="33"/>
      <c r="K2068" s="33"/>
      <c r="L2068" s="33"/>
      <c r="M2068" s="33"/>
      <c r="N2068" s="33"/>
      <c r="O2068" s="33"/>
      <c r="P2068" s="33"/>
      <c r="Q2068" s="33"/>
      <c r="R2068" s="33"/>
      <c r="S2068" s="33"/>
      <c r="T2068" s="33"/>
      <c r="U2068" s="33"/>
      <c r="V2068" s="33"/>
      <c r="W2068" s="33"/>
      <c r="X2068" s="33"/>
      <c r="Y2068" s="33"/>
      <c r="Z2068" s="33"/>
      <c r="AA2068" s="33"/>
      <c r="AB2068" s="33"/>
    </row>
    <row r="2069" spans="1:28">
      <c r="A2069" s="33"/>
      <c r="B2069" s="33"/>
      <c r="C2069" s="33"/>
      <c r="D2069" s="33"/>
      <c r="E2069" s="33"/>
      <c r="F2069" s="33"/>
      <c r="G2069" s="33"/>
      <c r="H2069" s="33"/>
      <c r="I2069" s="33"/>
      <c r="J2069" s="33"/>
      <c r="K2069" s="33"/>
      <c r="L2069" s="33"/>
      <c r="M2069" s="33"/>
      <c r="N2069" s="33"/>
      <c r="O2069" s="33"/>
      <c r="P2069" s="33"/>
      <c r="Q2069" s="33"/>
      <c r="R2069" s="33"/>
      <c r="S2069" s="33"/>
      <c r="T2069" s="33"/>
      <c r="U2069" s="33"/>
      <c r="V2069" s="33"/>
      <c r="W2069" s="33"/>
      <c r="X2069" s="33"/>
      <c r="Y2069" s="33"/>
      <c r="Z2069" s="33"/>
      <c r="AA2069" s="33"/>
      <c r="AB2069" s="33"/>
    </row>
    <row r="2070" spans="1:28">
      <c r="A2070" s="33"/>
      <c r="B2070" s="33"/>
      <c r="C2070" s="33"/>
      <c r="D2070" s="33"/>
      <c r="E2070" s="33"/>
      <c r="F2070" s="33"/>
      <c r="G2070" s="33"/>
      <c r="H2070" s="33"/>
      <c r="I2070" s="33"/>
      <c r="J2070" s="33"/>
      <c r="K2070" s="33"/>
      <c r="L2070" s="33"/>
      <c r="M2070" s="33"/>
      <c r="N2070" s="33"/>
      <c r="O2070" s="33"/>
      <c r="P2070" s="33"/>
      <c r="Q2070" s="33"/>
      <c r="R2070" s="33"/>
      <c r="S2070" s="33"/>
      <c r="T2070" s="33"/>
      <c r="U2070" s="33"/>
      <c r="V2070" s="33"/>
      <c r="W2070" s="33"/>
      <c r="X2070" s="33"/>
      <c r="Y2070" s="33"/>
      <c r="Z2070" s="33"/>
      <c r="AA2070" s="33"/>
      <c r="AB2070" s="33"/>
    </row>
    <row r="2071" spans="1:28">
      <c r="A2071" s="33"/>
      <c r="B2071" s="33"/>
      <c r="C2071" s="33"/>
      <c r="D2071" s="33"/>
      <c r="E2071" s="33"/>
      <c r="F2071" s="33"/>
      <c r="G2071" s="33"/>
      <c r="H2071" s="33"/>
      <c r="I2071" s="33"/>
      <c r="J2071" s="33"/>
      <c r="K2071" s="33"/>
      <c r="L2071" s="33"/>
      <c r="M2071" s="33"/>
      <c r="N2071" s="33"/>
      <c r="O2071" s="33"/>
      <c r="P2071" s="33"/>
      <c r="Q2071" s="33"/>
      <c r="R2071" s="33"/>
      <c r="S2071" s="33"/>
      <c r="T2071" s="33"/>
      <c r="U2071" s="33"/>
      <c r="V2071" s="33"/>
      <c r="W2071" s="33"/>
      <c r="X2071" s="33"/>
      <c r="Y2071" s="33"/>
      <c r="Z2071" s="33"/>
      <c r="AA2071" s="33"/>
      <c r="AB2071" s="33"/>
    </row>
    <row r="2072" spans="1:28">
      <c r="A2072" s="33"/>
      <c r="B2072" s="33"/>
      <c r="C2072" s="33"/>
      <c r="D2072" s="33"/>
      <c r="E2072" s="33"/>
      <c r="F2072" s="33"/>
      <c r="G2072" s="33"/>
      <c r="H2072" s="33"/>
      <c r="I2072" s="33"/>
      <c r="J2072" s="33"/>
      <c r="K2072" s="33"/>
      <c r="L2072" s="33"/>
      <c r="M2072" s="33"/>
      <c r="N2072" s="33"/>
      <c r="O2072" s="33"/>
      <c r="P2072" s="33"/>
      <c r="Q2072" s="33"/>
      <c r="R2072" s="33"/>
      <c r="S2072" s="33"/>
      <c r="T2072" s="33"/>
      <c r="U2072" s="33"/>
      <c r="V2072" s="33"/>
      <c r="W2072" s="33"/>
      <c r="X2072" s="33"/>
      <c r="Y2072" s="33"/>
      <c r="Z2072" s="33"/>
      <c r="AA2072" s="33"/>
      <c r="AB2072" s="33"/>
    </row>
    <row r="2073" spans="1:28">
      <c r="A2073" s="33"/>
      <c r="B2073" s="33"/>
      <c r="C2073" s="33"/>
      <c r="D2073" s="33"/>
      <c r="E2073" s="33"/>
      <c r="F2073" s="33"/>
      <c r="G2073" s="33"/>
      <c r="H2073" s="33"/>
      <c r="I2073" s="33"/>
      <c r="J2073" s="33"/>
      <c r="K2073" s="33"/>
      <c r="L2073" s="33"/>
      <c r="M2073" s="33"/>
      <c r="N2073" s="33"/>
      <c r="O2073" s="33"/>
      <c r="P2073" s="33"/>
      <c r="Q2073" s="33"/>
      <c r="R2073" s="33"/>
      <c r="S2073" s="33"/>
      <c r="T2073" s="33"/>
      <c r="U2073" s="33"/>
      <c r="V2073" s="33"/>
      <c r="W2073" s="33"/>
      <c r="X2073" s="33"/>
      <c r="Y2073" s="33"/>
      <c r="Z2073" s="33"/>
      <c r="AA2073" s="33"/>
      <c r="AB2073" s="33"/>
    </row>
    <row r="2074" spans="1:28">
      <c r="A2074" s="33"/>
      <c r="B2074" s="33"/>
      <c r="C2074" s="33"/>
      <c r="D2074" s="33"/>
      <c r="E2074" s="33"/>
      <c r="F2074" s="33"/>
      <c r="G2074" s="33"/>
      <c r="H2074" s="33"/>
      <c r="I2074" s="33"/>
      <c r="J2074" s="33"/>
      <c r="K2074" s="33"/>
      <c r="L2074" s="33"/>
      <c r="M2074" s="33"/>
      <c r="N2074" s="33"/>
      <c r="O2074" s="33"/>
      <c r="P2074" s="33"/>
      <c r="Q2074" s="33"/>
      <c r="R2074" s="33"/>
      <c r="S2074" s="33"/>
      <c r="T2074" s="33"/>
      <c r="U2074" s="33"/>
      <c r="V2074" s="33"/>
      <c r="W2074" s="33"/>
      <c r="X2074" s="33"/>
      <c r="Y2074" s="33"/>
      <c r="Z2074" s="33"/>
      <c r="AA2074" s="33"/>
      <c r="AB2074" s="33"/>
    </row>
    <row r="2075" spans="1:28">
      <c r="A2075" s="33"/>
      <c r="B2075" s="33"/>
      <c r="C2075" s="33"/>
      <c r="D2075" s="33"/>
      <c r="E2075" s="33"/>
      <c r="F2075" s="33"/>
      <c r="G2075" s="33"/>
      <c r="H2075" s="33"/>
      <c r="I2075" s="33"/>
      <c r="J2075" s="33"/>
      <c r="K2075" s="33"/>
      <c r="L2075" s="33"/>
      <c r="M2075" s="33"/>
      <c r="N2075" s="33"/>
      <c r="O2075" s="33"/>
      <c r="P2075" s="33"/>
      <c r="Q2075" s="33"/>
      <c r="R2075" s="33"/>
      <c r="S2075" s="33"/>
      <c r="T2075" s="33"/>
      <c r="U2075" s="33"/>
      <c r="V2075" s="33"/>
      <c r="W2075" s="33"/>
      <c r="X2075" s="33"/>
      <c r="Y2075" s="33"/>
      <c r="Z2075" s="33"/>
      <c r="AA2075" s="33"/>
      <c r="AB2075" s="33"/>
    </row>
    <row r="2076" spans="1:28">
      <c r="A2076" s="33"/>
      <c r="B2076" s="33"/>
      <c r="C2076" s="33"/>
      <c r="D2076" s="33"/>
      <c r="E2076" s="33"/>
      <c r="F2076" s="33"/>
      <c r="G2076" s="33"/>
      <c r="H2076" s="33"/>
      <c r="I2076" s="33"/>
      <c r="J2076" s="33"/>
      <c r="K2076" s="33"/>
      <c r="L2076" s="33"/>
      <c r="M2076" s="33"/>
      <c r="N2076" s="33"/>
      <c r="O2076" s="33"/>
      <c r="P2076" s="33"/>
      <c r="Q2076" s="33"/>
      <c r="R2076" s="33"/>
      <c r="S2076" s="33"/>
      <c r="T2076" s="33"/>
      <c r="U2076" s="33"/>
      <c r="V2076" s="33"/>
      <c r="W2076" s="33"/>
      <c r="X2076" s="33"/>
      <c r="Y2076" s="33"/>
      <c r="Z2076" s="33"/>
      <c r="AA2076" s="33"/>
      <c r="AB2076" s="33"/>
    </row>
    <row r="2077" spans="1:28">
      <c r="A2077" s="33"/>
      <c r="B2077" s="33"/>
      <c r="C2077" s="33"/>
      <c r="D2077" s="33"/>
      <c r="E2077" s="33"/>
      <c r="F2077" s="33"/>
      <c r="G2077" s="33"/>
      <c r="H2077" s="33"/>
      <c r="I2077" s="33"/>
      <c r="J2077" s="33"/>
      <c r="K2077" s="33"/>
      <c r="L2077" s="33"/>
      <c r="M2077" s="33"/>
      <c r="N2077" s="33"/>
      <c r="O2077" s="33"/>
      <c r="P2077" s="33"/>
      <c r="Q2077" s="33"/>
      <c r="R2077" s="33"/>
      <c r="S2077" s="33"/>
      <c r="T2077" s="33"/>
      <c r="U2077" s="33"/>
      <c r="V2077" s="33"/>
      <c r="W2077" s="33"/>
      <c r="X2077" s="33"/>
      <c r="Y2077" s="33"/>
      <c r="Z2077" s="33"/>
      <c r="AA2077" s="33"/>
      <c r="AB2077" s="33"/>
    </row>
    <row r="2078" spans="1:28">
      <c r="A2078" s="33"/>
      <c r="B2078" s="33"/>
      <c r="C2078" s="33"/>
      <c r="D2078" s="33"/>
      <c r="E2078" s="33"/>
      <c r="F2078" s="33"/>
      <c r="G2078" s="33"/>
      <c r="H2078" s="33"/>
      <c r="I2078" s="33"/>
      <c r="J2078" s="33"/>
      <c r="K2078" s="33"/>
      <c r="L2078" s="33"/>
      <c r="M2078" s="33"/>
      <c r="N2078" s="33"/>
      <c r="O2078" s="33"/>
      <c r="P2078" s="33"/>
      <c r="Q2078" s="33"/>
      <c r="R2078" s="33"/>
      <c r="S2078" s="33"/>
      <c r="T2078" s="33"/>
      <c r="U2078" s="33"/>
      <c r="V2078" s="33"/>
      <c r="W2078" s="33"/>
      <c r="X2078" s="33"/>
      <c r="Y2078" s="33"/>
      <c r="Z2078" s="33"/>
      <c r="AA2078" s="33"/>
      <c r="AB2078" s="33"/>
    </row>
    <row r="2079" spans="1:28">
      <c r="A2079" s="33"/>
      <c r="B2079" s="33"/>
      <c r="C2079" s="33"/>
      <c r="D2079" s="33"/>
      <c r="E2079" s="33"/>
      <c r="F2079" s="33"/>
      <c r="G2079" s="33"/>
      <c r="H2079" s="33"/>
      <c r="I2079" s="33"/>
      <c r="J2079" s="33"/>
      <c r="K2079" s="33"/>
      <c r="L2079" s="33"/>
      <c r="M2079" s="33"/>
      <c r="N2079" s="33"/>
      <c r="O2079" s="33"/>
      <c r="P2079" s="33"/>
      <c r="Q2079" s="33"/>
      <c r="R2079" s="33"/>
      <c r="S2079" s="33"/>
      <c r="T2079" s="33"/>
      <c r="U2079" s="33"/>
      <c r="V2079" s="33"/>
      <c r="W2079" s="33"/>
      <c r="X2079" s="33"/>
      <c r="Y2079" s="33"/>
      <c r="Z2079" s="33"/>
      <c r="AA2079" s="33"/>
      <c r="AB2079" s="33"/>
    </row>
    <row r="2080" spans="1:28">
      <c r="A2080" s="33"/>
      <c r="B2080" s="33"/>
      <c r="C2080" s="33"/>
      <c r="D2080" s="33"/>
      <c r="E2080" s="33"/>
      <c r="F2080" s="33"/>
      <c r="G2080" s="33"/>
      <c r="H2080" s="33"/>
      <c r="I2080" s="33"/>
      <c r="J2080" s="33"/>
      <c r="K2080" s="33"/>
      <c r="L2080" s="33"/>
      <c r="M2080" s="33"/>
      <c r="N2080" s="33"/>
      <c r="O2080" s="33"/>
      <c r="P2080" s="33"/>
      <c r="Q2080" s="33"/>
      <c r="R2080" s="33"/>
      <c r="S2080" s="33"/>
      <c r="T2080" s="33"/>
      <c r="U2080" s="33"/>
      <c r="V2080" s="33"/>
      <c r="W2080" s="33"/>
      <c r="X2080" s="33"/>
      <c r="Y2080" s="33"/>
      <c r="Z2080" s="33"/>
      <c r="AA2080" s="33"/>
      <c r="AB2080" s="33"/>
    </row>
    <row r="2081" spans="1:28">
      <c r="A2081" s="33"/>
      <c r="B2081" s="33"/>
      <c r="C2081" s="33"/>
      <c r="D2081" s="33"/>
      <c r="E2081" s="33"/>
      <c r="F2081" s="33"/>
      <c r="G2081" s="33"/>
      <c r="H2081" s="33"/>
      <c r="I2081" s="33"/>
      <c r="J2081" s="33"/>
      <c r="K2081" s="33"/>
      <c r="L2081" s="33"/>
      <c r="M2081" s="33"/>
      <c r="N2081" s="33"/>
      <c r="O2081" s="33"/>
      <c r="P2081" s="33"/>
      <c r="Q2081" s="33"/>
      <c r="R2081" s="33"/>
      <c r="S2081" s="33"/>
      <c r="T2081" s="33"/>
      <c r="U2081" s="33"/>
      <c r="V2081" s="33"/>
      <c r="W2081" s="33"/>
      <c r="X2081" s="33"/>
      <c r="Y2081" s="33"/>
      <c r="Z2081" s="33"/>
      <c r="AA2081" s="33"/>
      <c r="AB2081" s="33"/>
    </row>
    <row r="2082" spans="1:28">
      <c r="A2082" s="33"/>
      <c r="B2082" s="33"/>
      <c r="C2082" s="33"/>
      <c r="D2082" s="33"/>
      <c r="E2082" s="33"/>
      <c r="F2082" s="33"/>
      <c r="G2082" s="33"/>
      <c r="H2082" s="33"/>
      <c r="I2082" s="33"/>
      <c r="J2082" s="33"/>
      <c r="K2082" s="33"/>
      <c r="L2082" s="33"/>
      <c r="M2082" s="33"/>
      <c r="N2082" s="33"/>
      <c r="O2082" s="33"/>
      <c r="P2082" s="33"/>
      <c r="Q2082" s="33"/>
      <c r="R2082" s="33"/>
      <c r="S2082" s="33"/>
      <c r="T2082" s="33"/>
      <c r="U2082" s="33"/>
      <c r="V2082" s="33"/>
      <c r="W2082" s="33"/>
      <c r="X2082" s="33"/>
      <c r="Y2082" s="33"/>
      <c r="Z2082" s="33"/>
      <c r="AA2082" s="33"/>
      <c r="AB2082" s="33"/>
    </row>
    <row r="2083" spans="1:28">
      <c r="A2083" s="33"/>
      <c r="B2083" s="33"/>
      <c r="C2083" s="33"/>
      <c r="D2083" s="33"/>
      <c r="E2083" s="33"/>
      <c r="F2083" s="33"/>
      <c r="G2083" s="33"/>
      <c r="H2083" s="33"/>
      <c r="I2083" s="33"/>
      <c r="J2083" s="33"/>
      <c r="K2083" s="33"/>
      <c r="L2083" s="33"/>
      <c r="M2083" s="33"/>
      <c r="N2083" s="33"/>
      <c r="O2083" s="33"/>
      <c r="P2083" s="33"/>
      <c r="Q2083" s="33"/>
      <c r="R2083" s="33"/>
      <c r="S2083" s="33"/>
      <c r="T2083" s="33"/>
      <c r="U2083" s="33"/>
      <c r="V2083" s="33"/>
      <c r="W2083" s="33"/>
      <c r="X2083" s="33"/>
      <c r="Y2083" s="33"/>
      <c r="Z2083" s="33"/>
      <c r="AA2083" s="33"/>
      <c r="AB2083" s="33"/>
    </row>
    <row r="2084" spans="1:28">
      <c r="A2084" s="33"/>
      <c r="B2084" s="33"/>
      <c r="C2084" s="33"/>
      <c r="D2084" s="33"/>
      <c r="E2084" s="33"/>
      <c r="F2084" s="33"/>
      <c r="G2084" s="33"/>
      <c r="H2084" s="33"/>
      <c r="I2084" s="33"/>
      <c r="J2084" s="33"/>
      <c r="K2084" s="33"/>
      <c r="L2084" s="33"/>
      <c r="M2084" s="33"/>
      <c r="N2084" s="33"/>
      <c r="O2084" s="33"/>
      <c r="P2084" s="33"/>
      <c r="Q2084" s="33"/>
      <c r="R2084" s="33"/>
      <c r="S2084" s="33"/>
      <c r="T2084" s="33"/>
      <c r="U2084" s="33"/>
      <c r="V2084" s="33"/>
      <c r="W2084" s="33"/>
      <c r="X2084" s="33"/>
      <c r="Y2084" s="33"/>
      <c r="Z2084" s="33"/>
      <c r="AA2084" s="33"/>
      <c r="AB2084" s="33"/>
    </row>
    <row r="2085" spans="1:28">
      <c r="A2085" s="33"/>
      <c r="B2085" s="33"/>
      <c r="C2085" s="33"/>
      <c r="D2085" s="33"/>
      <c r="E2085" s="33"/>
      <c r="F2085" s="33"/>
      <c r="G2085" s="33"/>
      <c r="H2085" s="33"/>
      <c r="I2085" s="33"/>
      <c r="J2085" s="33"/>
      <c r="K2085" s="33"/>
      <c r="L2085" s="33"/>
      <c r="M2085" s="33"/>
      <c r="N2085" s="33"/>
      <c r="O2085" s="33"/>
      <c r="P2085" s="33"/>
      <c r="Q2085" s="33"/>
      <c r="R2085" s="33"/>
      <c r="S2085" s="33"/>
      <c r="T2085" s="33"/>
      <c r="U2085" s="33"/>
      <c r="V2085" s="33"/>
      <c r="W2085" s="33"/>
      <c r="X2085" s="33"/>
      <c r="Y2085" s="33"/>
      <c r="Z2085" s="33"/>
      <c r="AA2085" s="33"/>
      <c r="AB2085" s="33"/>
    </row>
    <row r="2086" spans="1:28">
      <c r="A2086" s="33"/>
      <c r="B2086" s="33"/>
      <c r="C2086" s="33"/>
      <c r="D2086" s="33"/>
      <c r="E2086" s="33"/>
      <c r="F2086" s="33"/>
      <c r="G2086" s="33"/>
      <c r="H2086" s="33"/>
      <c r="I2086" s="33"/>
      <c r="J2086" s="33"/>
      <c r="K2086" s="33"/>
      <c r="L2086" s="33"/>
      <c r="M2086" s="33"/>
      <c r="N2086" s="33"/>
      <c r="O2086" s="33"/>
      <c r="P2086" s="33"/>
      <c r="Q2086" s="33"/>
      <c r="R2086" s="33"/>
      <c r="S2086" s="33"/>
      <c r="T2086" s="33"/>
      <c r="U2086" s="33"/>
      <c r="V2086" s="33"/>
      <c r="W2086" s="33"/>
      <c r="X2086" s="33"/>
      <c r="Y2086" s="33"/>
      <c r="Z2086" s="33"/>
      <c r="AA2086" s="33"/>
      <c r="AB2086" s="33"/>
    </row>
    <row r="2087" spans="1:28">
      <c r="A2087" s="33"/>
      <c r="B2087" s="33"/>
      <c r="C2087" s="33"/>
      <c r="D2087" s="33"/>
      <c r="E2087" s="33"/>
      <c r="F2087" s="33"/>
      <c r="G2087" s="33"/>
      <c r="H2087" s="33"/>
      <c r="I2087" s="33"/>
      <c r="J2087" s="33"/>
      <c r="K2087" s="33"/>
      <c r="L2087" s="33"/>
      <c r="M2087" s="33"/>
      <c r="N2087" s="33"/>
      <c r="O2087" s="33"/>
      <c r="P2087" s="33"/>
      <c r="Q2087" s="33"/>
      <c r="R2087" s="33"/>
      <c r="S2087" s="33"/>
      <c r="T2087" s="33"/>
      <c r="U2087" s="33"/>
      <c r="V2087" s="33"/>
      <c r="W2087" s="33"/>
      <c r="X2087" s="33"/>
      <c r="Y2087" s="33"/>
      <c r="Z2087" s="33"/>
      <c r="AA2087" s="33"/>
      <c r="AB2087" s="33"/>
    </row>
    <row r="2088" spans="1:28">
      <c r="A2088" s="33"/>
      <c r="B2088" s="33"/>
      <c r="C2088" s="33"/>
      <c r="D2088" s="33"/>
      <c r="E2088" s="33"/>
      <c r="F2088" s="33"/>
      <c r="G2088" s="33"/>
      <c r="H2088" s="33"/>
      <c r="I2088" s="33"/>
      <c r="J2088" s="33"/>
      <c r="K2088" s="33"/>
      <c r="L2088" s="33"/>
      <c r="M2088" s="33"/>
      <c r="N2088" s="33"/>
      <c r="O2088" s="33"/>
      <c r="P2088" s="33"/>
      <c r="Q2088" s="33"/>
      <c r="R2088" s="33"/>
      <c r="S2088" s="33"/>
      <c r="T2088" s="33"/>
      <c r="U2088" s="33"/>
      <c r="V2088" s="33"/>
      <c r="W2088" s="33"/>
      <c r="X2088" s="33"/>
      <c r="Y2088" s="33"/>
      <c r="Z2088" s="33"/>
      <c r="AA2088" s="33"/>
      <c r="AB2088" s="33"/>
    </row>
    <row r="2089" spans="1:28">
      <c r="A2089" s="33"/>
      <c r="B2089" s="33"/>
      <c r="C2089" s="33"/>
      <c r="D2089" s="33"/>
      <c r="E2089" s="33"/>
      <c r="F2089" s="33"/>
      <c r="G2089" s="33"/>
      <c r="H2089" s="33"/>
      <c r="I2089" s="33"/>
      <c r="J2089" s="33"/>
      <c r="K2089" s="33"/>
      <c r="L2089" s="33"/>
      <c r="M2089" s="33"/>
      <c r="N2089" s="33"/>
      <c r="O2089" s="33"/>
      <c r="P2089" s="33"/>
      <c r="Q2089" s="33"/>
      <c r="R2089" s="33"/>
      <c r="S2089" s="33"/>
      <c r="T2089" s="33"/>
      <c r="U2089" s="33"/>
      <c r="V2089" s="33"/>
      <c r="W2089" s="33"/>
      <c r="X2089" s="33"/>
      <c r="Y2089" s="33"/>
      <c r="Z2089" s="33"/>
      <c r="AA2089" s="33"/>
      <c r="AB2089" s="33"/>
    </row>
    <row r="2090" spans="1:28">
      <c r="A2090" s="33"/>
      <c r="B2090" s="33"/>
      <c r="C2090" s="33"/>
      <c r="D2090" s="33"/>
      <c r="E2090" s="33"/>
      <c r="F2090" s="33"/>
      <c r="G2090" s="33"/>
      <c r="H2090" s="33"/>
      <c r="I2090" s="33"/>
      <c r="J2090" s="33"/>
      <c r="K2090" s="33"/>
      <c r="L2090" s="33"/>
      <c r="M2090" s="33"/>
      <c r="N2090" s="33"/>
      <c r="O2090" s="33"/>
      <c r="P2090" s="33"/>
      <c r="Q2090" s="33"/>
      <c r="R2090" s="33"/>
      <c r="S2090" s="33"/>
      <c r="T2090" s="33"/>
      <c r="U2090" s="33"/>
      <c r="V2090" s="33"/>
      <c r="W2090" s="33"/>
      <c r="X2090" s="33"/>
      <c r="Y2090" s="33"/>
      <c r="Z2090" s="33"/>
      <c r="AA2090" s="33"/>
      <c r="AB2090" s="33"/>
    </row>
    <row r="2091" spans="1:28">
      <c r="A2091" s="33"/>
      <c r="B2091" s="33"/>
      <c r="C2091" s="33"/>
      <c r="D2091" s="33"/>
      <c r="E2091" s="33"/>
      <c r="F2091" s="33"/>
      <c r="G2091" s="33"/>
      <c r="H2091" s="33"/>
      <c r="I2091" s="33"/>
      <c r="J2091" s="33"/>
      <c r="K2091" s="33"/>
      <c r="L2091" s="33"/>
      <c r="M2091" s="33"/>
      <c r="N2091" s="33"/>
      <c r="O2091" s="33"/>
      <c r="P2091" s="33"/>
      <c r="Q2091" s="33"/>
      <c r="R2091" s="33"/>
      <c r="S2091" s="33"/>
      <c r="T2091" s="33"/>
      <c r="U2091" s="33"/>
      <c r="V2091" s="33"/>
      <c r="W2091" s="33"/>
      <c r="X2091" s="33"/>
      <c r="Y2091" s="33"/>
      <c r="Z2091" s="33"/>
      <c r="AA2091" s="33"/>
      <c r="AB2091" s="33"/>
    </row>
    <row r="2092" spans="1:28">
      <c r="A2092" s="33"/>
      <c r="B2092" s="33"/>
      <c r="C2092" s="33"/>
      <c r="D2092" s="33"/>
      <c r="E2092" s="33"/>
      <c r="F2092" s="33"/>
      <c r="G2092" s="33"/>
      <c r="H2092" s="33"/>
      <c r="I2092" s="33"/>
      <c r="J2092" s="33"/>
      <c r="K2092" s="33"/>
      <c r="L2092" s="33"/>
      <c r="M2092" s="33"/>
      <c r="N2092" s="33"/>
      <c r="O2092" s="33"/>
      <c r="P2092" s="33"/>
      <c r="Q2092" s="33"/>
      <c r="R2092" s="33"/>
      <c r="S2092" s="33"/>
      <c r="T2092" s="33"/>
      <c r="U2092" s="33"/>
      <c r="V2092" s="33"/>
      <c r="W2092" s="33"/>
      <c r="X2092" s="33"/>
      <c r="Y2092" s="33"/>
      <c r="Z2092" s="33"/>
      <c r="AA2092" s="33"/>
      <c r="AB2092" s="33"/>
    </row>
    <row r="2093" spans="1:28">
      <c r="A2093" s="33"/>
      <c r="B2093" s="33"/>
      <c r="C2093" s="33"/>
      <c r="D2093" s="33"/>
      <c r="E2093" s="33"/>
      <c r="F2093" s="33"/>
      <c r="G2093" s="33"/>
      <c r="H2093" s="33"/>
      <c r="I2093" s="33"/>
      <c r="J2093" s="33"/>
      <c r="K2093" s="33"/>
      <c r="L2093" s="33"/>
      <c r="M2093" s="33"/>
      <c r="N2093" s="33"/>
      <c r="O2093" s="33"/>
      <c r="P2093" s="33"/>
      <c r="Q2093" s="33"/>
      <c r="R2093" s="33"/>
      <c r="S2093" s="33"/>
      <c r="T2093" s="33"/>
      <c r="U2093" s="33"/>
      <c r="V2093" s="33"/>
      <c r="W2093" s="33"/>
      <c r="X2093" s="33"/>
      <c r="Y2093" s="33"/>
      <c r="Z2093" s="33"/>
      <c r="AA2093" s="33"/>
      <c r="AB2093" s="33"/>
    </row>
    <row r="2094" spans="1:28">
      <c r="A2094" s="33"/>
      <c r="B2094" s="33"/>
      <c r="C2094" s="33"/>
      <c r="D2094" s="33"/>
      <c r="E2094" s="33"/>
      <c r="F2094" s="33"/>
      <c r="G2094" s="33"/>
      <c r="H2094" s="33"/>
      <c r="I2094" s="33"/>
      <c r="J2094" s="33"/>
      <c r="K2094" s="33"/>
      <c r="L2094" s="33"/>
      <c r="M2094" s="33"/>
      <c r="N2094" s="33"/>
      <c r="O2094" s="33"/>
      <c r="P2094" s="33"/>
      <c r="Q2094" s="33"/>
      <c r="R2094" s="33"/>
      <c r="S2094" s="33"/>
      <c r="T2094" s="33"/>
      <c r="U2094" s="33"/>
      <c r="V2094" s="33"/>
      <c r="W2094" s="33"/>
      <c r="X2094" s="33"/>
      <c r="Y2094" s="33"/>
      <c r="Z2094" s="33"/>
      <c r="AA2094" s="33"/>
      <c r="AB2094" s="33"/>
    </row>
    <row r="2095" spans="1:28">
      <c r="A2095" s="33"/>
      <c r="B2095" s="33"/>
      <c r="C2095" s="33"/>
      <c r="D2095" s="33"/>
      <c r="E2095" s="33"/>
      <c r="F2095" s="33"/>
      <c r="G2095" s="33"/>
      <c r="H2095" s="33"/>
      <c r="I2095" s="33"/>
      <c r="J2095" s="33"/>
      <c r="K2095" s="33"/>
      <c r="L2095" s="33"/>
      <c r="M2095" s="33"/>
      <c r="N2095" s="33"/>
      <c r="O2095" s="33"/>
      <c r="P2095" s="33"/>
      <c r="Q2095" s="33"/>
      <c r="R2095" s="33"/>
      <c r="S2095" s="33"/>
      <c r="T2095" s="33"/>
      <c r="U2095" s="33"/>
      <c r="V2095" s="33"/>
      <c r="W2095" s="33"/>
      <c r="X2095" s="33"/>
      <c r="Y2095" s="33"/>
      <c r="Z2095" s="33"/>
      <c r="AA2095" s="33"/>
      <c r="AB2095" s="33"/>
    </row>
    <row r="2096" spans="1:28">
      <c r="A2096" s="33"/>
      <c r="B2096" s="33"/>
      <c r="C2096" s="33"/>
      <c r="D2096" s="33"/>
      <c r="E2096" s="33"/>
      <c r="F2096" s="33"/>
      <c r="G2096" s="33"/>
      <c r="H2096" s="33"/>
      <c r="I2096" s="33"/>
      <c r="J2096" s="33"/>
      <c r="K2096" s="33"/>
      <c r="L2096" s="33"/>
      <c r="M2096" s="33"/>
      <c r="N2096" s="33"/>
      <c r="O2096" s="33"/>
      <c r="P2096" s="33"/>
      <c r="Q2096" s="33"/>
      <c r="R2096" s="33"/>
      <c r="S2096" s="33"/>
      <c r="T2096" s="33"/>
      <c r="U2096" s="33"/>
      <c r="V2096" s="33"/>
      <c r="W2096" s="33"/>
      <c r="X2096" s="33"/>
      <c r="Y2096" s="33"/>
      <c r="Z2096" s="33"/>
      <c r="AA2096" s="33"/>
      <c r="AB2096" s="33"/>
    </row>
    <row r="2097" spans="1:28">
      <c r="A2097" s="33"/>
      <c r="B2097" s="33"/>
      <c r="C2097" s="33"/>
      <c r="D2097" s="33"/>
      <c r="E2097" s="33"/>
      <c r="F2097" s="33"/>
      <c r="G2097" s="33"/>
      <c r="H2097" s="33"/>
      <c r="I2097" s="33"/>
      <c r="J2097" s="33"/>
      <c r="K2097" s="33"/>
      <c r="L2097" s="33"/>
      <c r="M2097" s="33"/>
      <c r="N2097" s="33"/>
      <c r="O2097" s="33"/>
      <c r="P2097" s="33"/>
      <c r="Q2097" s="33"/>
      <c r="R2097" s="33"/>
      <c r="S2097" s="33"/>
      <c r="T2097" s="33"/>
      <c r="U2097" s="33"/>
      <c r="V2097" s="33"/>
      <c r="W2097" s="33"/>
      <c r="X2097" s="33"/>
      <c r="Y2097" s="33"/>
      <c r="Z2097" s="33"/>
      <c r="AA2097" s="33"/>
      <c r="AB2097" s="33"/>
    </row>
    <row r="2098" spans="1:28">
      <c r="A2098" s="33"/>
      <c r="B2098" s="33"/>
      <c r="C2098" s="33"/>
      <c r="D2098" s="33"/>
      <c r="E2098" s="33"/>
      <c r="F2098" s="33"/>
      <c r="G2098" s="33"/>
      <c r="H2098" s="33"/>
      <c r="I2098" s="33"/>
      <c r="J2098" s="33"/>
      <c r="K2098" s="33"/>
      <c r="L2098" s="33"/>
      <c r="M2098" s="33"/>
      <c r="N2098" s="33"/>
      <c r="O2098" s="33"/>
      <c r="P2098" s="33"/>
      <c r="Q2098" s="33"/>
      <c r="R2098" s="33"/>
      <c r="S2098" s="33"/>
      <c r="T2098" s="33"/>
      <c r="U2098" s="33"/>
      <c r="V2098" s="33"/>
      <c r="W2098" s="33"/>
      <c r="X2098" s="33"/>
      <c r="Y2098" s="33"/>
      <c r="Z2098" s="33"/>
      <c r="AA2098" s="33"/>
      <c r="AB2098" s="33"/>
    </row>
    <row r="2099" spans="1:28">
      <c r="A2099" s="33"/>
      <c r="B2099" s="33"/>
      <c r="C2099" s="33"/>
      <c r="D2099" s="33"/>
      <c r="E2099" s="33"/>
      <c r="F2099" s="33"/>
      <c r="G2099" s="33"/>
      <c r="H2099" s="33"/>
      <c r="I2099" s="33"/>
      <c r="J2099" s="33"/>
      <c r="K2099" s="33"/>
      <c r="L2099" s="33"/>
      <c r="M2099" s="33"/>
      <c r="N2099" s="33"/>
      <c r="O2099" s="33"/>
      <c r="P2099" s="33"/>
      <c r="Q2099" s="33"/>
      <c r="R2099" s="33"/>
      <c r="S2099" s="33"/>
      <c r="T2099" s="33"/>
      <c r="U2099" s="33"/>
      <c r="V2099" s="33"/>
      <c r="W2099" s="33"/>
      <c r="X2099" s="33"/>
      <c r="Y2099" s="33"/>
      <c r="Z2099" s="33"/>
      <c r="AA2099" s="33"/>
      <c r="AB2099" s="33"/>
    </row>
    <row r="2100" spans="1:28">
      <c r="A2100" s="33"/>
      <c r="B2100" s="33"/>
      <c r="C2100" s="33"/>
      <c r="D2100" s="33"/>
      <c r="E2100" s="33"/>
      <c r="F2100" s="33"/>
      <c r="G2100" s="33"/>
      <c r="H2100" s="33"/>
      <c r="I2100" s="33"/>
      <c r="J2100" s="33"/>
      <c r="K2100" s="33"/>
      <c r="L2100" s="33"/>
      <c r="M2100" s="33"/>
      <c r="N2100" s="33"/>
      <c r="O2100" s="33"/>
      <c r="P2100" s="33"/>
      <c r="Q2100" s="33"/>
      <c r="R2100" s="33"/>
      <c r="S2100" s="33"/>
      <c r="T2100" s="33"/>
      <c r="U2100" s="33"/>
      <c r="V2100" s="33"/>
      <c r="W2100" s="33"/>
      <c r="X2100" s="33"/>
      <c r="Y2100" s="33"/>
      <c r="Z2100" s="33"/>
      <c r="AA2100" s="33"/>
      <c r="AB2100" s="33"/>
    </row>
    <row r="2101" spans="1:28">
      <c r="A2101" s="33"/>
      <c r="B2101" s="33"/>
      <c r="C2101" s="33"/>
      <c r="D2101" s="33"/>
      <c r="E2101" s="33"/>
      <c r="F2101" s="33"/>
      <c r="G2101" s="33"/>
      <c r="H2101" s="33"/>
      <c r="I2101" s="33"/>
      <c r="J2101" s="33"/>
      <c r="K2101" s="33"/>
      <c r="L2101" s="33"/>
      <c r="M2101" s="33"/>
      <c r="N2101" s="33"/>
      <c r="O2101" s="33"/>
      <c r="P2101" s="33"/>
      <c r="Q2101" s="33"/>
      <c r="R2101" s="33"/>
      <c r="S2101" s="33"/>
      <c r="T2101" s="33"/>
      <c r="U2101" s="33"/>
      <c r="V2101" s="33"/>
      <c r="W2101" s="33"/>
      <c r="X2101" s="33"/>
      <c r="Y2101" s="33"/>
      <c r="Z2101" s="33"/>
      <c r="AA2101" s="33"/>
      <c r="AB2101" s="33"/>
    </row>
    <row r="2102" spans="1:28">
      <c r="A2102" s="33"/>
      <c r="B2102" s="33"/>
      <c r="C2102" s="33"/>
      <c r="D2102" s="33"/>
      <c r="E2102" s="33"/>
      <c r="F2102" s="33"/>
      <c r="G2102" s="33"/>
      <c r="H2102" s="33"/>
      <c r="I2102" s="33"/>
      <c r="J2102" s="33"/>
      <c r="K2102" s="33"/>
      <c r="L2102" s="33"/>
      <c r="M2102" s="33"/>
      <c r="N2102" s="33"/>
      <c r="O2102" s="33"/>
      <c r="P2102" s="33"/>
      <c r="Q2102" s="33"/>
      <c r="R2102" s="33"/>
      <c r="S2102" s="33"/>
      <c r="T2102" s="33"/>
      <c r="U2102" s="33"/>
      <c r="V2102" s="33"/>
      <c r="W2102" s="33"/>
      <c r="X2102" s="33"/>
      <c r="Y2102" s="33"/>
      <c r="Z2102" s="33"/>
      <c r="AA2102" s="33"/>
      <c r="AB2102" s="33"/>
    </row>
    <row r="2103" spans="1:28">
      <c r="A2103" s="33"/>
      <c r="B2103" s="33"/>
      <c r="C2103" s="33"/>
      <c r="D2103" s="33"/>
      <c r="E2103" s="33"/>
      <c r="F2103" s="33"/>
      <c r="G2103" s="33"/>
      <c r="H2103" s="33"/>
      <c r="I2103" s="33"/>
      <c r="J2103" s="33"/>
      <c r="K2103" s="33"/>
      <c r="L2103" s="33"/>
      <c r="M2103" s="33"/>
      <c r="N2103" s="33"/>
      <c r="O2103" s="33"/>
      <c r="P2103" s="33"/>
      <c r="Q2103" s="33"/>
      <c r="R2103" s="33"/>
      <c r="S2103" s="33"/>
      <c r="T2103" s="33"/>
      <c r="U2103" s="33"/>
      <c r="V2103" s="33"/>
      <c r="W2103" s="33"/>
      <c r="X2103" s="33"/>
      <c r="Y2103" s="33"/>
      <c r="Z2103" s="33"/>
      <c r="AA2103" s="33"/>
      <c r="AB2103" s="33"/>
    </row>
    <row r="2104" spans="1:28">
      <c r="A2104" s="33"/>
      <c r="B2104" s="33"/>
      <c r="C2104" s="33"/>
      <c r="D2104" s="33"/>
      <c r="E2104" s="33"/>
      <c r="F2104" s="33"/>
      <c r="G2104" s="33"/>
      <c r="H2104" s="33"/>
      <c r="I2104" s="33"/>
      <c r="J2104" s="33"/>
      <c r="K2104" s="33"/>
      <c r="L2104" s="33"/>
      <c r="M2104" s="33"/>
      <c r="N2104" s="33"/>
      <c r="O2104" s="33"/>
      <c r="P2104" s="33"/>
      <c r="Q2104" s="33"/>
      <c r="R2104" s="33"/>
      <c r="S2104" s="33"/>
      <c r="T2104" s="33"/>
      <c r="U2104" s="33"/>
      <c r="V2104" s="33"/>
      <c r="W2104" s="33"/>
      <c r="X2104" s="33"/>
      <c r="Y2104" s="33"/>
      <c r="Z2104" s="33"/>
      <c r="AA2104" s="33"/>
      <c r="AB2104" s="33"/>
    </row>
    <row r="2105" spans="1:28">
      <c r="A2105" s="33"/>
      <c r="B2105" s="33"/>
      <c r="C2105" s="33"/>
      <c r="D2105" s="33"/>
      <c r="E2105" s="33"/>
      <c r="F2105" s="33"/>
      <c r="G2105" s="33"/>
      <c r="H2105" s="33"/>
      <c r="I2105" s="33"/>
      <c r="J2105" s="33"/>
      <c r="K2105" s="33"/>
      <c r="L2105" s="33"/>
      <c r="M2105" s="33"/>
      <c r="N2105" s="33"/>
      <c r="O2105" s="33"/>
      <c r="P2105" s="33"/>
      <c r="Q2105" s="33"/>
      <c r="R2105" s="33"/>
      <c r="S2105" s="33"/>
      <c r="T2105" s="33"/>
      <c r="U2105" s="33"/>
      <c r="V2105" s="33"/>
      <c r="W2105" s="33"/>
      <c r="X2105" s="33"/>
      <c r="Y2105" s="33"/>
      <c r="Z2105" s="33"/>
      <c r="AA2105" s="33"/>
      <c r="AB2105" s="33"/>
    </row>
    <row r="2106" spans="1:28">
      <c r="A2106" s="33"/>
      <c r="B2106" s="33"/>
      <c r="C2106" s="33"/>
      <c r="D2106" s="33"/>
      <c r="E2106" s="33"/>
      <c r="F2106" s="33"/>
      <c r="G2106" s="33"/>
      <c r="H2106" s="33"/>
      <c r="I2106" s="33"/>
      <c r="J2106" s="33"/>
      <c r="K2106" s="33"/>
      <c r="L2106" s="33"/>
      <c r="M2106" s="33"/>
      <c r="N2106" s="33"/>
      <c r="O2106" s="33"/>
      <c r="P2106" s="33"/>
      <c r="Q2106" s="33"/>
      <c r="R2106" s="33"/>
      <c r="S2106" s="33"/>
      <c r="T2106" s="33"/>
      <c r="U2106" s="33"/>
      <c r="V2106" s="33"/>
      <c r="W2106" s="33"/>
      <c r="X2106" s="33"/>
      <c r="Y2106" s="33"/>
      <c r="Z2106" s="33"/>
      <c r="AA2106" s="33"/>
      <c r="AB2106" s="33"/>
    </row>
    <row r="2107" spans="1:28">
      <c r="A2107" s="33"/>
      <c r="B2107" s="33"/>
      <c r="C2107" s="33"/>
      <c r="D2107" s="33"/>
      <c r="E2107" s="33"/>
      <c r="F2107" s="33"/>
      <c r="G2107" s="33"/>
      <c r="H2107" s="33"/>
      <c r="I2107" s="33"/>
      <c r="J2107" s="33"/>
      <c r="K2107" s="33"/>
      <c r="L2107" s="33"/>
      <c r="M2107" s="33"/>
      <c r="N2107" s="33"/>
      <c r="O2107" s="33"/>
      <c r="P2107" s="33"/>
      <c r="Q2107" s="33"/>
      <c r="R2107" s="33"/>
      <c r="S2107" s="33"/>
      <c r="T2107" s="33"/>
      <c r="U2107" s="33"/>
      <c r="V2107" s="33"/>
      <c r="W2107" s="33"/>
      <c r="X2107" s="33"/>
      <c r="Y2107" s="33"/>
      <c r="Z2107" s="33"/>
      <c r="AA2107" s="33"/>
      <c r="AB2107" s="33"/>
    </row>
    <row r="2108" spans="1:28">
      <c r="A2108" s="33"/>
      <c r="B2108" s="33"/>
      <c r="C2108" s="33"/>
      <c r="D2108" s="33"/>
      <c r="E2108" s="33"/>
      <c r="F2108" s="33"/>
      <c r="G2108" s="33"/>
      <c r="H2108" s="33"/>
      <c r="I2108" s="33"/>
      <c r="J2108" s="33"/>
      <c r="K2108" s="33"/>
      <c r="L2108" s="33"/>
      <c r="M2108" s="33"/>
      <c r="N2108" s="33"/>
      <c r="O2108" s="33"/>
      <c r="P2108" s="33"/>
      <c r="Q2108" s="33"/>
      <c r="R2108" s="33"/>
      <c r="S2108" s="33"/>
      <c r="T2108" s="33"/>
      <c r="U2108" s="33"/>
      <c r="V2108" s="33"/>
      <c r="W2108" s="33"/>
      <c r="X2108" s="33"/>
      <c r="Y2108" s="33"/>
      <c r="Z2108" s="33"/>
      <c r="AA2108" s="33"/>
      <c r="AB2108" s="33"/>
    </row>
    <row r="2109" spans="1:28">
      <c r="A2109" s="33"/>
      <c r="B2109" s="33"/>
      <c r="C2109" s="33"/>
      <c r="D2109" s="33"/>
      <c r="E2109" s="33"/>
      <c r="F2109" s="33"/>
      <c r="G2109" s="33"/>
      <c r="H2109" s="33"/>
      <c r="I2109" s="33"/>
      <c r="J2109" s="33"/>
      <c r="K2109" s="33"/>
      <c r="L2109" s="33"/>
      <c r="M2109" s="33"/>
      <c r="N2109" s="33"/>
      <c r="O2109" s="33"/>
      <c r="P2109" s="33"/>
      <c r="Q2109" s="33"/>
      <c r="R2109" s="33"/>
      <c r="S2109" s="33"/>
      <c r="T2109" s="33"/>
      <c r="U2109" s="33"/>
      <c r="V2109" s="33"/>
      <c r="W2109" s="33"/>
      <c r="X2109" s="33"/>
      <c r="Y2109" s="33"/>
      <c r="Z2109" s="33"/>
      <c r="AA2109" s="33"/>
      <c r="AB2109" s="33"/>
    </row>
    <row r="2110" spans="1:28">
      <c r="A2110" s="33"/>
      <c r="B2110" s="33"/>
      <c r="C2110" s="33"/>
      <c r="D2110" s="33"/>
      <c r="E2110" s="33"/>
      <c r="F2110" s="33"/>
      <c r="G2110" s="33"/>
      <c r="H2110" s="33"/>
      <c r="I2110" s="33"/>
      <c r="J2110" s="33"/>
      <c r="K2110" s="33"/>
      <c r="L2110" s="33"/>
      <c r="M2110" s="33"/>
      <c r="N2110" s="33"/>
      <c r="O2110" s="33"/>
      <c r="P2110" s="33"/>
      <c r="Q2110" s="33"/>
      <c r="R2110" s="33"/>
      <c r="S2110" s="33"/>
      <c r="T2110" s="33"/>
      <c r="U2110" s="33"/>
      <c r="V2110" s="33"/>
      <c r="W2110" s="33"/>
      <c r="X2110" s="33"/>
      <c r="Y2110" s="33"/>
      <c r="Z2110" s="33"/>
      <c r="AA2110" s="33"/>
      <c r="AB2110" s="33"/>
    </row>
    <row r="2111" spans="1:28">
      <c r="A2111" s="33"/>
      <c r="B2111" s="33"/>
      <c r="C2111" s="33"/>
      <c r="D2111" s="33"/>
      <c r="E2111" s="33"/>
      <c r="F2111" s="33"/>
      <c r="G2111" s="33"/>
      <c r="H2111" s="33"/>
      <c r="I2111" s="33"/>
      <c r="J2111" s="33"/>
      <c r="K2111" s="33"/>
      <c r="L2111" s="33"/>
      <c r="M2111" s="33"/>
      <c r="N2111" s="33"/>
      <c r="O2111" s="33"/>
      <c r="P2111" s="33"/>
      <c r="Q2111" s="33"/>
      <c r="R2111" s="33"/>
      <c r="S2111" s="33"/>
      <c r="T2111" s="33"/>
      <c r="U2111" s="33"/>
      <c r="V2111" s="33"/>
      <c r="W2111" s="33"/>
      <c r="X2111" s="33"/>
      <c r="Y2111" s="33"/>
      <c r="Z2111" s="33"/>
      <c r="AA2111" s="33"/>
      <c r="AB2111" s="33"/>
    </row>
    <row r="2112" spans="1:28">
      <c r="A2112" s="33"/>
      <c r="B2112" s="33"/>
      <c r="C2112" s="33"/>
      <c r="D2112" s="33"/>
      <c r="E2112" s="33"/>
      <c r="F2112" s="33"/>
      <c r="G2112" s="33"/>
      <c r="H2112" s="33"/>
      <c r="I2112" s="33"/>
      <c r="J2112" s="33"/>
      <c r="K2112" s="33"/>
      <c r="L2112" s="33"/>
      <c r="M2112" s="33"/>
      <c r="N2112" s="33"/>
      <c r="O2112" s="33"/>
      <c r="P2112" s="33"/>
      <c r="Q2112" s="33"/>
      <c r="R2112" s="33"/>
      <c r="S2112" s="33"/>
      <c r="T2112" s="33"/>
      <c r="U2112" s="33"/>
      <c r="V2112" s="33"/>
      <c r="W2112" s="33"/>
      <c r="X2112" s="33"/>
      <c r="Y2112" s="33"/>
      <c r="Z2112" s="33"/>
      <c r="AA2112" s="33"/>
      <c r="AB2112" s="33"/>
    </row>
    <row r="2113" spans="1:28">
      <c r="A2113" s="33"/>
      <c r="B2113" s="33"/>
      <c r="C2113" s="33"/>
      <c r="D2113" s="33"/>
      <c r="E2113" s="33"/>
      <c r="F2113" s="33"/>
      <c r="G2113" s="33"/>
      <c r="H2113" s="33"/>
      <c r="I2113" s="33"/>
      <c r="J2113" s="33"/>
      <c r="K2113" s="33"/>
      <c r="L2113" s="33"/>
      <c r="M2113" s="33"/>
      <c r="N2113" s="33"/>
      <c r="O2113" s="33"/>
      <c r="P2113" s="33"/>
      <c r="Q2113" s="33"/>
      <c r="R2113" s="33"/>
      <c r="S2113" s="33"/>
      <c r="T2113" s="33"/>
      <c r="U2113" s="33"/>
      <c r="V2113" s="33"/>
      <c r="W2113" s="33"/>
      <c r="X2113" s="33"/>
      <c r="Y2113" s="33"/>
      <c r="Z2113" s="33"/>
      <c r="AA2113" s="33"/>
      <c r="AB2113" s="33"/>
    </row>
    <row r="2114" spans="1:28">
      <c r="A2114" s="33"/>
      <c r="B2114" s="33"/>
      <c r="C2114" s="33"/>
      <c r="D2114" s="33"/>
      <c r="E2114" s="33"/>
      <c r="F2114" s="33"/>
      <c r="G2114" s="33"/>
      <c r="H2114" s="33"/>
      <c r="I2114" s="33"/>
      <c r="J2114" s="33"/>
      <c r="K2114" s="33"/>
      <c r="L2114" s="33"/>
      <c r="M2114" s="33"/>
      <c r="N2114" s="33"/>
      <c r="O2114" s="33"/>
      <c r="P2114" s="33"/>
      <c r="Q2114" s="33"/>
      <c r="R2114" s="33"/>
      <c r="S2114" s="33"/>
      <c r="T2114" s="33"/>
      <c r="U2114" s="33"/>
      <c r="V2114" s="33"/>
      <c r="W2114" s="33"/>
      <c r="X2114" s="33"/>
      <c r="Y2114" s="33"/>
      <c r="Z2114" s="33"/>
      <c r="AA2114" s="33"/>
      <c r="AB2114" s="33"/>
    </row>
    <row r="2115" spans="1:28">
      <c r="A2115" s="33"/>
      <c r="B2115" s="33"/>
      <c r="C2115" s="33"/>
      <c r="D2115" s="33"/>
      <c r="E2115" s="33"/>
      <c r="F2115" s="33"/>
      <c r="G2115" s="33"/>
      <c r="H2115" s="33"/>
      <c r="I2115" s="33"/>
      <c r="J2115" s="33"/>
      <c r="K2115" s="33"/>
      <c r="L2115" s="33"/>
      <c r="M2115" s="33"/>
      <c r="N2115" s="33"/>
      <c r="O2115" s="33"/>
      <c r="P2115" s="33"/>
      <c r="Q2115" s="33"/>
      <c r="R2115" s="33"/>
      <c r="S2115" s="33"/>
      <c r="T2115" s="33"/>
      <c r="U2115" s="33"/>
      <c r="V2115" s="33"/>
      <c r="W2115" s="33"/>
      <c r="X2115" s="33"/>
      <c r="Y2115" s="33"/>
      <c r="Z2115" s="33"/>
      <c r="AA2115" s="33"/>
      <c r="AB2115" s="33"/>
    </row>
    <row r="2116" spans="1:28">
      <c r="A2116" s="33"/>
      <c r="B2116" s="33"/>
      <c r="C2116" s="33"/>
      <c r="D2116" s="33"/>
      <c r="E2116" s="33"/>
      <c r="F2116" s="33"/>
      <c r="G2116" s="33"/>
      <c r="H2116" s="33"/>
      <c r="I2116" s="33"/>
      <c r="J2116" s="33"/>
      <c r="K2116" s="33"/>
      <c r="L2116" s="33"/>
      <c r="M2116" s="33"/>
      <c r="N2116" s="33"/>
      <c r="O2116" s="33"/>
      <c r="P2116" s="33"/>
      <c r="Q2116" s="33"/>
      <c r="R2116" s="33"/>
      <c r="S2116" s="33"/>
      <c r="T2116" s="33"/>
      <c r="U2116" s="33"/>
      <c r="V2116" s="33"/>
      <c r="W2116" s="33"/>
      <c r="X2116" s="33"/>
      <c r="Y2116" s="33"/>
      <c r="Z2116" s="33"/>
      <c r="AA2116" s="33"/>
      <c r="AB2116" s="33"/>
    </row>
    <row r="2117" spans="1:28">
      <c r="A2117" s="33"/>
      <c r="B2117" s="33"/>
      <c r="C2117" s="33"/>
      <c r="D2117" s="33"/>
      <c r="E2117" s="33"/>
      <c r="F2117" s="33"/>
      <c r="G2117" s="33"/>
      <c r="H2117" s="33"/>
      <c r="I2117" s="33"/>
      <c r="J2117" s="33"/>
      <c r="K2117" s="33"/>
      <c r="L2117" s="33"/>
      <c r="M2117" s="33"/>
      <c r="N2117" s="33"/>
      <c r="O2117" s="33"/>
      <c r="P2117" s="33"/>
      <c r="Q2117" s="33"/>
      <c r="R2117" s="33"/>
      <c r="S2117" s="33"/>
      <c r="T2117" s="33"/>
      <c r="U2117" s="33"/>
      <c r="V2117" s="33"/>
      <c r="W2117" s="33"/>
      <c r="X2117" s="33"/>
      <c r="Y2117" s="33"/>
      <c r="Z2117" s="33"/>
      <c r="AA2117" s="33"/>
      <c r="AB2117" s="33"/>
    </row>
    <row r="2118" spans="1:28">
      <c r="A2118" s="33"/>
      <c r="B2118" s="33"/>
      <c r="C2118" s="33"/>
      <c r="D2118" s="33"/>
      <c r="E2118" s="33"/>
      <c r="F2118" s="33"/>
      <c r="G2118" s="33"/>
      <c r="H2118" s="33"/>
      <c r="I2118" s="33"/>
      <c r="J2118" s="33"/>
      <c r="K2118" s="33"/>
      <c r="L2118" s="33"/>
      <c r="M2118" s="33"/>
      <c r="N2118" s="33"/>
      <c r="O2118" s="33"/>
      <c r="P2118" s="33"/>
      <c r="Q2118" s="33"/>
      <c r="R2118" s="33"/>
      <c r="S2118" s="33"/>
      <c r="T2118" s="33"/>
      <c r="U2118" s="33"/>
      <c r="V2118" s="33"/>
      <c r="W2118" s="33"/>
      <c r="X2118" s="33"/>
      <c r="Y2118" s="33"/>
      <c r="Z2118" s="33"/>
      <c r="AA2118" s="33"/>
      <c r="AB2118" s="33"/>
    </row>
    <row r="2119" spans="1:28">
      <c r="A2119" s="33"/>
      <c r="B2119" s="33"/>
      <c r="C2119" s="33"/>
      <c r="D2119" s="33"/>
      <c r="E2119" s="33"/>
      <c r="F2119" s="33"/>
      <c r="G2119" s="33"/>
      <c r="H2119" s="33"/>
      <c r="I2119" s="33"/>
      <c r="J2119" s="33"/>
      <c r="K2119" s="33"/>
      <c r="L2119" s="33"/>
      <c r="M2119" s="33"/>
      <c r="N2119" s="33"/>
      <c r="O2119" s="33"/>
      <c r="P2119" s="33"/>
      <c r="Q2119" s="33"/>
      <c r="R2119" s="33"/>
      <c r="S2119" s="33"/>
      <c r="T2119" s="33"/>
      <c r="U2119" s="33"/>
      <c r="V2119" s="33"/>
      <c r="W2119" s="33"/>
      <c r="X2119" s="33"/>
      <c r="Y2119" s="33"/>
      <c r="Z2119" s="33"/>
      <c r="AA2119" s="33"/>
      <c r="AB2119" s="33"/>
    </row>
    <row r="2120" spans="1:28">
      <c r="A2120" s="33"/>
      <c r="B2120" s="33"/>
      <c r="C2120" s="33"/>
      <c r="D2120" s="33"/>
      <c r="E2120" s="33"/>
      <c r="F2120" s="33"/>
      <c r="G2120" s="33"/>
      <c r="H2120" s="33"/>
      <c r="I2120" s="33"/>
      <c r="J2120" s="33"/>
      <c r="K2120" s="33"/>
      <c r="L2120" s="33"/>
      <c r="M2120" s="33"/>
      <c r="N2120" s="33"/>
      <c r="O2120" s="33"/>
      <c r="P2120" s="33"/>
      <c r="Q2120" s="33"/>
      <c r="R2120" s="33"/>
      <c r="S2120" s="33"/>
      <c r="T2120" s="33"/>
      <c r="U2120" s="33"/>
      <c r="V2120" s="33"/>
      <c r="W2120" s="33"/>
      <c r="X2120" s="33"/>
      <c r="Y2120" s="33"/>
      <c r="Z2120" s="33"/>
      <c r="AA2120" s="33"/>
      <c r="AB2120" s="33"/>
    </row>
    <row r="2121" spans="1:28">
      <c r="A2121" s="33"/>
      <c r="B2121" s="33"/>
      <c r="C2121" s="33"/>
      <c r="D2121" s="33"/>
      <c r="E2121" s="33"/>
      <c r="F2121" s="33"/>
      <c r="G2121" s="33"/>
      <c r="H2121" s="33"/>
      <c r="I2121" s="33"/>
      <c r="J2121" s="33"/>
      <c r="K2121" s="33"/>
      <c r="L2121" s="33"/>
      <c r="M2121" s="33"/>
      <c r="N2121" s="33"/>
      <c r="O2121" s="33"/>
      <c r="P2121" s="33"/>
      <c r="Q2121" s="33"/>
      <c r="R2121" s="33"/>
      <c r="S2121" s="33"/>
      <c r="T2121" s="33"/>
      <c r="U2121" s="33"/>
      <c r="V2121" s="33"/>
      <c r="W2121" s="33"/>
      <c r="X2121" s="33"/>
      <c r="Y2121" s="33"/>
      <c r="Z2121" s="33"/>
      <c r="AA2121" s="33"/>
      <c r="AB2121" s="33"/>
    </row>
    <row r="2122" spans="1:28">
      <c r="A2122" s="33"/>
      <c r="B2122" s="33"/>
      <c r="C2122" s="33"/>
      <c r="D2122" s="33"/>
      <c r="E2122" s="33"/>
      <c r="F2122" s="33"/>
      <c r="G2122" s="33"/>
      <c r="H2122" s="33"/>
      <c r="I2122" s="33"/>
      <c r="J2122" s="33"/>
      <c r="K2122" s="33"/>
      <c r="L2122" s="33"/>
      <c r="M2122" s="33"/>
      <c r="N2122" s="33"/>
      <c r="O2122" s="33"/>
      <c r="P2122" s="33"/>
      <c r="Q2122" s="33"/>
      <c r="R2122" s="33"/>
      <c r="S2122" s="33"/>
      <c r="T2122" s="33"/>
      <c r="U2122" s="33"/>
      <c r="V2122" s="33"/>
      <c r="W2122" s="33"/>
      <c r="X2122" s="33"/>
      <c r="Y2122" s="33"/>
      <c r="Z2122" s="33"/>
      <c r="AA2122" s="33"/>
      <c r="AB2122" s="33"/>
    </row>
    <row r="2123" spans="1:28">
      <c r="A2123" s="33"/>
      <c r="B2123" s="33"/>
      <c r="C2123" s="33"/>
      <c r="D2123" s="33"/>
      <c r="E2123" s="33"/>
      <c r="F2123" s="33"/>
      <c r="G2123" s="33"/>
      <c r="H2123" s="33"/>
      <c r="I2123" s="33"/>
      <c r="J2123" s="33"/>
      <c r="K2123" s="33"/>
      <c r="L2123" s="33"/>
      <c r="M2123" s="33"/>
      <c r="N2123" s="33"/>
      <c r="O2123" s="33"/>
      <c r="P2123" s="33"/>
      <c r="Q2123" s="33"/>
      <c r="R2123" s="33"/>
      <c r="S2123" s="33"/>
      <c r="T2123" s="33"/>
      <c r="U2123" s="33"/>
      <c r="V2123" s="33"/>
      <c r="W2123" s="33"/>
      <c r="X2123" s="33"/>
      <c r="Y2123" s="33"/>
      <c r="Z2123" s="33"/>
      <c r="AA2123" s="33"/>
      <c r="AB2123" s="33"/>
    </row>
    <row r="2124" spans="1:28">
      <c r="A2124" s="33"/>
      <c r="B2124" s="33"/>
      <c r="C2124" s="33"/>
      <c r="D2124" s="33"/>
      <c r="E2124" s="33"/>
      <c r="F2124" s="33"/>
      <c r="G2124" s="33"/>
      <c r="H2124" s="33"/>
      <c r="I2124" s="33"/>
      <c r="J2124" s="33"/>
      <c r="K2124" s="33"/>
      <c r="L2124" s="33"/>
      <c r="M2124" s="33"/>
      <c r="N2124" s="33"/>
      <c r="O2124" s="33"/>
      <c r="P2124" s="33"/>
      <c r="Q2124" s="33"/>
      <c r="R2124" s="33"/>
      <c r="S2124" s="33"/>
      <c r="T2124" s="33"/>
      <c r="U2124" s="33"/>
      <c r="V2124" s="33"/>
      <c r="W2124" s="33"/>
      <c r="X2124" s="33"/>
      <c r="Y2124" s="33"/>
      <c r="Z2124" s="33"/>
      <c r="AA2124" s="33"/>
      <c r="AB2124" s="33"/>
    </row>
    <row r="2125" spans="1:28">
      <c r="A2125" s="33"/>
      <c r="B2125" s="33"/>
      <c r="C2125" s="33"/>
      <c r="D2125" s="33"/>
      <c r="E2125" s="33"/>
      <c r="F2125" s="33"/>
      <c r="G2125" s="33"/>
      <c r="H2125" s="33"/>
      <c r="I2125" s="33"/>
      <c r="J2125" s="33"/>
      <c r="K2125" s="33"/>
      <c r="L2125" s="33"/>
      <c r="M2125" s="33"/>
      <c r="N2125" s="33"/>
      <c r="O2125" s="33"/>
      <c r="P2125" s="33"/>
      <c r="Q2125" s="33"/>
      <c r="R2125" s="33"/>
      <c r="S2125" s="33"/>
      <c r="T2125" s="33"/>
      <c r="U2125" s="33"/>
      <c r="V2125" s="33"/>
      <c r="W2125" s="33"/>
      <c r="X2125" s="33"/>
      <c r="Y2125" s="33"/>
      <c r="Z2125" s="33"/>
      <c r="AA2125" s="33"/>
      <c r="AB2125" s="33"/>
    </row>
    <row r="2126" spans="1:28">
      <c r="A2126" s="33"/>
      <c r="B2126" s="33"/>
      <c r="C2126" s="33"/>
      <c r="D2126" s="33"/>
      <c r="E2126" s="33"/>
      <c r="F2126" s="33"/>
      <c r="G2126" s="33"/>
      <c r="H2126" s="33"/>
      <c r="I2126" s="33"/>
      <c r="J2126" s="33"/>
      <c r="K2126" s="33"/>
      <c r="L2126" s="33"/>
      <c r="M2126" s="33"/>
      <c r="N2126" s="33"/>
      <c r="O2126" s="33"/>
      <c r="P2126" s="33"/>
      <c r="Q2126" s="33"/>
      <c r="R2126" s="33"/>
      <c r="S2126" s="33"/>
      <c r="T2126" s="33"/>
      <c r="U2126" s="33"/>
      <c r="V2126" s="33"/>
      <c r="W2126" s="33"/>
      <c r="X2126" s="33"/>
      <c r="Y2126" s="33"/>
      <c r="Z2126" s="33"/>
      <c r="AA2126" s="33"/>
      <c r="AB2126" s="33"/>
    </row>
    <row r="2127" spans="1:28">
      <c r="A2127" s="33"/>
      <c r="B2127" s="33"/>
      <c r="C2127" s="33"/>
      <c r="D2127" s="33"/>
      <c r="E2127" s="33"/>
      <c r="F2127" s="33"/>
      <c r="G2127" s="33"/>
      <c r="H2127" s="33"/>
      <c r="I2127" s="33"/>
      <c r="J2127" s="33"/>
      <c r="K2127" s="33"/>
      <c r="L2127" s="33"/>
      <c r="M2127" s="33"/>
      <c r="N2127" s="33"/>
      <c r="O2127" s="33"/>
      <c r="P2127" s="33"/>
      <c r="Q2127" s="33"/>
      <c r="R2127" s="33"/>
      <c r="S2127" s="33"/>
      <c r="T2127" s="33"/>
      <c r="U2127" s="33"/>
      <c r="V2127" s="33"/>
      <c r="W2127" s="33"/>
      <c r="X2127" s="33"/>
      <c r="Y2127" s="33"/>
      <c r="Z2127" s="33"/>
      <c r="AA2127" s="33"/>
      <c r="AB2127" s="33"/>
    </row>
    <row r="2128" spans="1:28">
      <c r="A2128" s="33"/>
      <c r="B2128" s="33"/>
      <c r="C2128" s="33"/>
      <c r="D2128" s="33"/>
      <c r="E2128" s="33"/>
      <c r="F2128" s="33"/>
      <c r="G2128" s="33"/>
      <c r="H2128" s="33"/>
      <c r="I2128" s="33"/>
      <c r="J2128" s="33"/>
      <c r="K2128" s="33"/>
      <c r="L2128" s="33"/>
      <c r="M2128" s="33"/>
      <c r="N2128" s="33"/>
      <c r="O2128" s="33"/>
      <c r="P2128" s="33"/>
      <c r="Q2128" s="33"/>
      <c r="R2128" s="33"/>
      <c r="S2128" s="33"/>
      <c r="T2128" s="33"/>
      <c r="U2128" s="33"/>
      <c r="V2128" s="33"/>
      <c r="W2128" s="33"/>
      <c r="X2128" s="33"/>
      <c r="Y2128" s="33"/>
      <c r="Z2128" s="33"/>
      <c r="AA2128" s="33"/>
      <c r="AB2128" s="33"/>
    </row>
    <row r="2129" spans="1:28">
      <c r="A2129" s="33"/>
      <c r="B2129" s="33"/>
      <c r="C2129" s="33"/>
      <c r="D2129" s="33"/>
      <c r="E2129" s="33"/>
      <c r="F2129" s="33"/>
      <c r="G2129" s="33"/>
      <c r="H2129" s="33"/>
      <c r="I2129" s="33"/>
      <c r="J2129" s="33"/>
      <c r="K2129" s="33"/>
      <c r="L2129" s="33"/>
      <c r="M2129" s="33"/>
      <c r="N2129" s="33"/>
      <c r="O2129" s="33"/>
      <c r="P2129" s="33"/>
      <c r="Q2129" s="33"/>
      <c r="R2129" s="33"/>
      <c r="S2129" s="33"/>
      <c r="T2129" s="33"/>
      <c r="U2129" s="33"/>
      <c r="V2129" s="33"/>
      <c r="W2129" s="33"/>
      <c r="X2129" s="33"/>
      <c r="Y2129" s="33"/>
      <c r="Z2129" s="33"/>
      <c r="AA2129" s="33"/>
      <c r="AB2129" s="33"/>
    </row>
    <row r="2130" spans="1:28">
      <c r="A2130" s="33"/>
      <c r="B2130" s="33"/>
      <c r="C2130" s="33"/>
      <c r="D2130" s="33"/>
      <c r="E2130" s="33"/>
      <c r="F2130" s="33"/>
      <c r="G2130" s="33"/>
      <c r="H2130" s="33"/>
      <c r="I2130" s="33"/>
      <c r="J2130" s="33"/>
      <c r="K2130" s="33"/>
      <c r="L2130" s="33"/>
      <c r="M2130" s="33"/>
      <c r="N2130" s="33"/>
      <c r="O2130" s="33"/>
      <c r="P2130" s="33"/>
      <c r="Q2130" s="33"/>
      <c r="R2130" s="33"/>
      <c r="S2130" s="33"/>
      <c r="T2130" s="33"/>
      <c r="U2130" s="33"/>
      <c r="V2130" s="33"/>
      <c r="W2130" s="33"/>
      <c r="X2130" s="33"/>
      <c r="Y2130" s="33"/>
      <c r="Z2130" s="33"/>
      <c r="AA2130" s="33"/>
      <c r="AB2130" s="33"/>
    </row>
    <row r="2131" spans="1:28">
      <c r="A2131" s="33"/>
      <c r="B2131" s="33"/>
      <c r="C2131" s="33"/>
      <c r="D2131" s="33"/>
      <c r="E2131" s="33"/>
      <c r="F2131" s="33"/>
      <c r="G2131" s="33"/>
      <c r="H2131" s="33"/>
      <c r="I2131" s="33"/>
      <c r="J2131" s="33"/>
      <c r="K2131" s="33"/>
      <c r="L2131" s="33"/>
      <c r="M2131" s="33"/>
      <c r="N2131" s="33"/>
      <c r="O2131" s="33"/>
      <c r="P2131" s="33"/>
      <c r="Q2131" s="33"/>
      <c r="R2131" s="33"/>
      <c r="S2131" s="33"/>
      <c r="T2131" s="33"/>
      <c r="U2131" s="33"/>
      <c r="V2131" s="33"/>
      <c r="W2131" s="33"/>
      <c r="X2131" s="33"/>
      <c r="Y2131" s="33"/>
      <c r="Z2131" s="33"/>
      <c r="AA2131" s="33"/>
      <c r="AB2131" s="33"/>
    </row>
    <row r="2132" spans="1:28">
      <c r="A2132" s="33"/>
      <c r="B2132" s="33"/>
      <c r="C2132" s="33"/>
      <c r="D2132" s="33"/>
      <c r="E2132" s="33"/>
      <c r="F2132" s="33"/>
      <c r="G2132" s="33"/>
      <c r="H2132" s="33"/>
      <c r="I2132" s="33"/>
      <c r="J2132" s="33"/>
      <c r="K2132" s="33"/>
      <c r="L2132" s="33"/>
      <c r="M2132" s="33"/>
      <c r="N2132" s="33"/>
      <c r="O2132" s="33"/>
      <c r="P2132" s="33"/>
      <c r="Q2132" s="33"/>
      <c r="R2132" s="33"/>
      <c r="S2132" s="33"/>
      <c r="T2132" s="33"/>
      <c r="U2132" s="33"/>
      <c r="V2132" s="33"/>
      <c r="W2132" s="33"/>
      <c r="X2132" s="33"/>
      <c r="Y2132" s="33"/>
      <c r="Z2132" s="33"/>
      <c r="AA2132" s="33"/>
      <c r="AB2132" s="33"/>
    </row>
    <row r="2133" spans="1:28">
      <c r="A2133" s="33"/>
      <c r="B2133" s="33"/>
      <c r="C2133" s="33"/>
      <c r="D2133" s="33"/>
      <c r="E2133" s="33"/>
      <c r="F2133" s="33"/>
      <c r="G2133" s="33"/>
      <c r="H2133" s="33"/>
      <c r="I2133" s="33"/>
      <c r="J2133" s="33"/>
      <c r="K2133" s="33"/>
      <c r="L2133" s="33"/>
      <c r="M2133" s="33"/>
      <c r="N2133" s="33"/>
      <c r="O2133" s="33"/>
      <c r="P2133" s="33"/>
      <c r="Q2133" s="33"/>
      <c r="R2133" s="33"/>
      <c r="S2133" s="33"/>
      <c r="T2133" s="33"/>
      <c r="U2133" s="33"/>
      <c r="V2133" s="33"/>
      <c r="W2133" s="33"/>
      <c r="X2133" s="33"/>
      <c r="Y2133" s="33"/>
      <c r="Z2133" s="33"/>
      <c r="AA2133" s="33"/>
      <c r="AB2133" s="33"/>
    </row>
    <row r="2134" spans="1:28">
      <c r="A2134" s="33"/>
      <c r="B2134" s="33"/>
      <c r="C2134" s="33"/>
      <c r="D2134" s="33"/>
      <c r="E2134" s="33"/>
      <c r="F2134" s="33"/>
      <c r="G2134" s="33"/>
      <c r="H2134" s="33"/>
      <c r="I2134" s="33"/>
      <c r="J2134" s="33"/>
      <c r="K2134" s="33"/>
      <c r="L2134" s="33"/>
      <c r="M2134" s="33"/>
      <c r="N2134" s="33"/>
      <c r="O2134" s="33"/>
      <c r="P2134" s="33"/>
      <c r="Q2134" s="33"/>
      <c r="R2134" s="33"/>
      <c r="S2134" s="33"/>
      <c r="T2134" s="33"/>
      <c r="U2134" s="33"/>
      <c r="V2134" s="33"/>
      <c r="W2134" s="33"/>
      <c r="X2134" s="33"/>
      <c r="Y2134" s="33"/>
      <c r="Z2134" s="33"/>
      <c r="AA2134" s="33"/>
      <c r="AB2134" s="33"/>
    </row>
    <row r="2135" spans="1:28">
      <c r="A2135" s="33"/>
      <c r="B2135" s="33"/>
      <c r="C2135" s="33"/>
      <c r="D2135" s="33"/>
      <c r="E2135" s="33"/>
      <c r="F2135" s="33"/>
      <c r="G2135" s="33"/>
      <c r="H2135" s="33"/>
      <c r="I2135" s="33"/>
      <c r="J2135" s="33"/>
      <c r="K2135" s="33"/>
      <c r="L2135" s="33"/>
      <c r="M2135" s="33"/>
      <c r="N2135" s="33"/>
      <c r="O2135" s="33"/>
      <c r="P2135" s="33"/>
      <c r="Q2135" s="33"/>
      <c r="R2135" s="33"/>
      <c r="S2135" s="33"/>
      <c r="T2135" s="33"/>
      <c r="U2135" s="33"/>
      <c r="V2135" s="33"/>
      <c r="W2135" s="33"/>
      <c r="X2135" s="33"/>
      <c r="Y2135" s="33"/>
      <c r="Z2135" s="33"/>
      <c r="AA2135" s="33"/>
      <c r="AB2135" s="33"/>
    </row>
    <row r="2136" spans="1:28">
      <c r="A2136" s="33"/>
      <c r="B2136" s="33"/>
      <c r="C2136" s="33"/>
      <c r="D2136" s="33"/>
      <c r="E2136" s="33"/>
      <c r="F2136" s="33"/>
      <c r="G2136" s="33"/>
      <c r="H2136" s="33"/>
      <c r="I2136" s="33"/>
      <c r="J2136" s="33"/>
      <c r="K2136" s="33"/>
      <c r="L2136" s="33"/>
      <c r="M2136" s="33"/>
      <c r="N2136" s="33"/>
      <c r="O2136" s="33"/>
      <c r="P2136" s="33"/>
      <c r="Q2136" s="33"/>
      <c r="R2136" s="33"/>
      <c r="S2136" s="33"/>
      <c r="T2136" s="33"/>
      <c r="U2136" s="33"/>
      <c r="V2136" s="33"/>
      <c r="W2136" s="33"/>
      <c r="X2136" s="33"/>
      <c r="Y2136" s="33"/>
      <c r="Z2136" s="33"/>
      <c r="AA2136" s="33"/>
      <c r="AB2136" s="33"/>
    </row>
    <row r="2137" spans="1:28">
      <c r="A2137" s="33"/>
      <c r="B2137" s="33"/>
      <c r="C2137" s="33"/>
      <c r="D2137" s="33"/>
      <c r="E2137" s="33"/>
      <c r="F2137" s="33"/>
      <c r="G2137" s="33"/>
      <c r="H2137" s="33"/>
      <c r="I2137" s="33"/>
      <c r="J2137" s="33"/>
      <c r="K2137" s="33"/>
      <c r="L2137" s="33"/>
      <c r="M2137" s="33"/>
      <c r="N2137" s="33"/>
      <c r="O2137" s="33"/>
      <c r="P2137" s="33"/>
      <c r="Q2137" s="33"/>
      <c r="R2137" s="33"/>
      <c r="S2137" s="33"/>
      <c r="T2137" s="33"/>
      <c r="U2137" s="33"/>
      <c r="V2137" s="33"/>
      <c r="W2137" s="33"/>
      <c r="X2137" s="33"/>
      <c r="Y2137" s="33"/>
      <c r="Z2137" s="33"/>
      <c r="AA2137" s="33"/>
      <c r="AB2137" s="33"/>
    </row>
    <row r="2138" spans="1:28">
      <c r="A2138" s="33"/>
      <c r="B2138" s="33"/>
      <c r="C2138" s="33"/>
      <c r="D2138" s="33"/>
      <c r="E2138" s="33"/>
      <c r="F2138" s="33"/>
      <c r="G2138" s="33"/>
      <c r="H2138" s="33"/>
      <c r="I2138" s="33"/>
      <c r="J2138" s="33"/>
      <c r="K2138" s="33"/>
      <c r="L2138" s="33"/>
      <c r="M2138" s="33"/>
      <c r="N2138" s="33"/>
      <c r="O2138" s="33"/>
      <c r="P2138" s="33"/>
      <c r="Q2138" s="33"/>
      <c r="R2138" s="33"/>
      <c r="S2138" s="33"/>
      <c r="T2138" s="33"/>
      <c r="U2138" s="33"/>
      <c r="V2138" s="33"/>
      <c r="W2138" s="33"/>
      <c r="X2138" s="33"/>
      <c r="Y2138" s="33"/>
      <c r="Z2138" s="33"/>
      <c r="AA2138" s="33"/>
      <c r="AB2138" s="33"/>
    </row>
    <row r="2139" spans="1:28">
      <c r="A2139" s="33"/>
      <c r="B2139" s="33"/>
      <c r="C2139" s="33"/>
      <c r="D2139" s="33"/>
      <c r="E2139" s="33"/>
      <c r="F2139" s="33"/>
      <c r="G2139" s="33"/>
      <c r="H2139" s="33"/>
      <c r="I2139" s="33"/>
      <c r="J2139" s="33"/>
      <c r="K2139" s="33"/>
      <c r="L2139" s="33"/>
      <c r="M2139" s="33"/>
      <c r="N2139" s="33"/>
      <c r="O2139" s="33"/>
      <c r="P2139" s="33"/>
      <c r="Q2139" s="33"/>
      <c r="R2139" s="33"/>
      <c r="S2139" s="33"/>
      <c r="T2139" s="33"/>
      <c r="U2139" s="33"/>
      <c r="V2139" s="33"/>
      <c r="W2139" s="33"/>
      <c r="X2139" s="33"/>
      <c r="Y2139" s="33"/>
      <c r="Z2139" s="33"/>
      <c r="AA2139" s="33"/>
      <c r="AB2139" s="33"/>
    </row>
    <row r="2140" spans="1:28">
      <c r="A2140" s="33"/>
      <c r="B2140" s="33"/>
      <c r="C2140" s="33"/>
      <c r="D2140" s="33"/>
      <c r="E2140" s="33"/>
      <c r="F2140" s="33"/>
      <c r="G2140" s="33"/>
      <c r="H2140" s="33"/>
      <c r="I2140" s="33"/>
      <c r="J2140" s="33"/>
      <c r="K2140" s="33"/>
      <c r="L2140" s="33"/>
      <c r="M2140" s="33"/>
      <c r="N2140" s="33"/>
      <c r="O2140" s="33"/>
      <c r="P2140" s="33"/>
      <c r="Q2140" s="33"/>
      <c r="R2140" s="33"/>
      <c r="S2140" s="33"/>
      <c r="T2140" s="33"/>
      <c r="U2140" s="33"/>
      <c r="V2140" s="33"/>
      <c r="W2140" s="33"/>
      <c r="X2140" s="33"/>
      <c r="Y2140" s="33"/>
      <c r="Z2140" s="33"/>
      <c r="AA2140" s="33"/>
      <c r="AB2140" s="33"/>
    </row>
    <row r="2141" spans="1:28">
      <c r="A2141" s="33"/>
      <c r="B2141" s="33"/>
      <c r="C2141" s="33"/>
      <c r="D2141" s="33"/>
      <c r="E2141" s="33"/>
      <c r="F2141" s="33"/>
      <c r="G2141" s="33"/>
      <c r="H2141" s="33"/>
      <c r="I2141" s="33"/>
      <c r="J2141" s="33"/>
      <c r="K2141" s="33"/>
      <c r="L2141" s="33"/>
      <c r="M2141" s="33"/>
      <c r="N2141" s="33"/>
      <c r="O2141" s="33"/>
      <c r="P2141" s="33"/>
      <c r="Q2141" s="33"/>
      <c r="R2141" s="33"/>
      <c r="S2141" s="33"/>
      <c r="T2141" s="33"/>
      <c r="U2141" s="33"/>
      <c r="V2141" s="33"/>
      <c r="W2141" s="33"/>
      <c r="X2141" s="33"/>
      <c r="Y2141" s="33"/>
      <c r="Z2141" s="33"/>
      <c r="AA2141" s="33"/>
      <c r="AB2141" s="33"/>
    </row>
    <row r="2142" spans="1:28">
      <c r="A2142" s="33"/>
      <c r="B2142" s="33"/>
      <c r="C2142" s="33"/>
      <c r="D2142" s="33"/>
      <c r="E2142" s="33"/>
      <c r="F2142" s="33"/>
      <c r="G2142" s="33"/>
      <c r="H2142" s="33"/>
      <c r="I2142" s="33"/>
      <c r="J2142" s="33"/>
      <c r="K2142" s="33"/>
      <c r="L2142" s="33"/>
      <c r="M2142" s="33"/>
      <c r="N2142" s="33"/>
      <c r="O2142" s="33"/>
      <c r="P2142" s="33"/>
      <c r="Q2142" s="33"/>
      <c r="R2142" s="33"/>
      <c r="S2142" s="33"/>
      <c r="T2142" s="33"/>
      <c r="U2142" s="33"/>
      <c r="V2142" s="33"/>
      <c r="W2142" s="33"/>
      <c r="X2142" s="33"/>
      <c r="Y2142" s="33"/>
      <c r="Z2142" s="33"/>
      <c r="AA2142" s="33"/>
      <c r="AB2142" s="33"/>
    </row>
    <row r="2143" spans="1:28">
      <c r="A2143" s="33"/>
      <c r="B2143" s="33"/>
      <c r="C2143" s="33"/>
      <c r="D2143" s="33"/>
      <c r="E2143" s="33"/>
      <c r="F2143" s="33"/>
      <c r="G2143" s="33"/>
      <c r="H2143" s="33"/>
      <c r="I2143" s="33"/>
      <c r="J2143" s="33"/>
      <c r="K2143" s="33"/>
      <c r="L2143" s="33"/>
      <c r="M2143" s="33"/>
      <c r="N2143" s="33"/>
      <c r="O2143" s="33"/>
      <c r="P2143" s="33"/>
      <c r="Q2143" s="33"/>
      <c r="R2143" s="33"/>
      <c r="S2143" s="33"/>
      <c r="T2143" s="33"/>
      <c r="U2143" s="33"/>
      <c r="V2143" s="33"/>
      <c r="W2143" s="33"/>
      <c r="X2143" s="33"/>
      <c r="Y2143" s="33"/>
      <c r="Z2143" s="33"/>
      <c r="AA2143" s="33"/>
      <c r="AB2143" s="33"/>
    </row>
    <row r="2144" spans="1:28">
      <c r="A2144" s="33"/>
      <c r="B2144" s="33"/>
      <c r="C2144" s="33"/>
      <c r="D2144" s="33"/>
      <c r="E2144" s="33"/>
      <c r="F2144" s="33"/>
      <c r="G2144" s="33"/>
      <c r="H2144" s="33"/>
      <c r="I2144" s="33"/>
      <c r="J2144" s="33"/>
      <c r="K2144" s="33"/>
      <c r="L2144" s="33"/>
      <c r="M2144" s="33"/>
      <c r="N2144" s="33"/>
      <c r="O2144" s="33"/>
      <c r="P2144" s="33"/>
      <c r="Q2144" s="33"/>
      <c r="R2144" s="33"/>
      <c r="S2144" s="33"/>
      <c r="T2144" s="33"/>
      <c r="U2144" s="33"/>
      <c r="V2144" s="33"/>
      <c r="W2144" s="33"/>
      <c r="X2144" s="33"/>
      <c r="Y2144" s="33"/>
      <c r="Z2144" s="33"/>
      <c r="AA2144" s="33"/>
      <c r="AB2144" s="33"/>
    </row>
    <row r="2145" spans="1:28">
      <c r="A2145" s="33"/>
      <c r="B2145" s="33"/>
      <c r="C2145" s="33"/>
      <c r="D2145" s="33"/>
      <c r="E2145" s="33"/>
      <c r="F2145" s="33"/>
      <c r="G2145" s="33"/>
      <c r="H2145" s="33"/>
      <c r="I2145" s="33"/>
      <c r="J2145" s="33"/>
      <c r="K2145" s="33"/>
      <c r="L2145" s="33"/>
      <c r="M2145" s="33"/>
      <c r="N2145" s="33"/>
      <c r="O2145" s="33"/>
      <c r="P2145" s="33"/>
      <c r="Q2145" s="33"/>
      <c r="R2145" s="33"/>
      <c r="S2145" s="33"/>
      <c r="T2145" s="33"/>
      <c r="U2145" s="33"/>
      <c r="V2145" s="33"/>
      <c r="W2145" s="33"/>
      <c r="X2145" s="33"/>
      <c r="Y2145" s="33"/>
      <c r="Z2145" s="33"/>
      <c r="AA2145" s="33"/>
      <c r="AB2145" s="33"/>
    </row>
    <row r="2146" spans="1:28">
      <c r="A2146" s="33"/>
      <c r="B2146" s="33"/>
      <c r="C2146" s="33"/>
      <c r="D2146" s="33"/>
      <c r="E2146" s="33"/>
      <c r="F2146" s="33"/>
      <c r="G2146" s="33"/>
      <c r="H2146" s="33"/>
      <c r="I2146" s="33"/>
      <c r="J2146" s="33"/>
      <c r="K2146" s="33"/>
      <c r="L2146" s="33"/>
      <c r="M2146" s="33"/>
      <c r="N2146" s="33"/>
      <c r="O2146" s="33"/>
      <c r="P2146" s="33"/>
      <c r="Q2146" s="33"/>
      <c r="R2146" s="33"/>
      <c r="S2146" s="33"/>
      <c r="T2146" s="33"/>
      <c r="U2146" s="33"/>
      <c r="V2146" s="33"/>
      <c r="W2146" s="33"/>
      <c r="X2146" s="33"/>
      <c r="Y2146" s="33"/>
      <c r="Z2146" s="33"/>
      <c r="AA2146" s="33"/>
      <c r="AB2146" s="33"/>
    </row>
    <row r="2147" spans="1:28">
      <c r="A2147" s="33"/>
      <c r="B2147" s="33"/>
      <c r="C2147" s="33"/>
      <c r="D2147" s="33"/>
      <c r="E2147" s="33"/>
      <c r="F2147" s="33"/>
      <c r="G2147" s="33"/>
      <c r="H2147" s="33"/>
      <c r="I2147" s="33"/>
      <c r="J2147" s="33"/>
      <c r="K2147" s="33"/>
      <c r="L2147" s="33"/>
      <c r="M2147" s="33"/>
      <c r="N2147" s="33"/>
      <c r="O2147" s="33"/>
      <c r="P2147" s="33"/>
      <c r="Q2147" s="33"/>
      <c r="R2147" s="33"/>
      <c r="S2147" s="33"/>
      <c r="T2147" s="33"/>
      <c r="U2147" s="33"/>
      <c r="V2147" s="33"/>
      <c r="W2147" s="33"/>
      <c r="X2147" s="33"/>
      <c r="Y2147" s="33"/>
      <c r="Z2147" s="33"/>
      <c r="AA2147" s="33"/>
      <c r="AB2147" s="33"/>
    </row>
    <row r="2148" spans="1:28">
      <c r="A2148" s="33"/>
      <c r="B2148" s="33"/>
      <c r="C2148" s="33"/>
      <c r="D2148" s="33"/>
      <c r="E2148" s="33"/>
      <c r="F2148" s="33"/>
      <c r="G2148" s="33"/>
      <c r="H2148" s="33"/>
      <c r="I2148" s="33"/>
      <c r="J2148" s="33"/>
      <c r="K2148" s="33"/>
      <c r="L2148" s="33"/>
      <c r="M2148" s="33"/>
      <c r="N2148" s="33"/>
      <c r="O2148" s="33"/>
      <c r="P2148" s="33"/>
      <c r="Q2148" s="33"/>
      <c r="R2148" s="33"/>
      <c r="S2148" s="33"/>
      <c r="T2148" s="33"/>
      <c r="U2148" s="33"/>
      <c r="V2148" s="33"/>
      <c r="W2148" s="33"/>
      <c r="X2148" s="33"/>
      <c r="Y2148" s="33"/>
      <c r="Z2148" s="33"/>
      <c r="AA2148" s="33"/>
      <c r="AB2148" s="33"/>
    </row>
    <row r="2149" spans="1:28">
      <c r="A2149" s="33"/>
      <c r="B2149" s="33"/>
      <c r="C2149" s="33"/>
      <c r="D2149" s="33"/>
      <c r="E2149" s="33"/>
      <c r="F2149" s="33"/>
      <c r="G2149" s="33"/>
      <c r="H2149" s="33"/>
      <c r="I2149" s="33"/>
      <c r="J2149" s="33"/>
      <c r="K2149" s="33"/>
      <c r="L2149" s="33"/>
      <c r="M2149" s="33"/>
      <c r="N2149" s="33"/>
      <c r="O2149" s="33"/>
      <c r="P2149" s="33"/>
      <c r="Q2149" s="33"/>
      <c r="R2149" s="33"/>
      <c r="S2149" s="33"/>
      <c r="T2149" s="33"/>
      <c r="U2149" s="33"/>
      <c r="V2149" s="33"/>
      <c r="W2149" s="33"/>
      <c r="X2149" s="33"/>
      <c r="Y2149" s="33"/>
      <c r="Z2149" s="33"/>
      <c r="AA2149" s="33"/>
      <c r="AB2149" s="33"/>
    </row>
    <row r="2150" spans="1:28">
      <c r="A2150" s="33"/>
      <c r="B2150" s="33"/>
      <c r="C2150" s="33"/>
      <c r="D2150" s="33"/>
      <c r="E2150" s="33"/>
      <c r="F2150" s="33"/>
      <c r="G2150" s="33"/>
      <c r="H2150" s="33"/>
      <c r="I2150" s="33"/>
      <c r="J2150" s="33"/>
      <c r="K2150" s="33"/>
      <c r="L2150" s="33"/>
      <c r="M2150" s="33"/>
      <c r="N2150" s="33"/>
      <c r="O2150" s="33"/>
      <c r="P2150" s="33"/>
      <c r="Q2150" s="33"/>
      <c r="R2150" s="33"/>
      <c r="S2150" s="33"/>
      <c r="T2150" s="33"/>
      <c r="U2150" s="33"/>
      <c r="V2150" s="33"/>
      <c r="W2150" s="33"/>
      <c r="X2150" s="33"/>
      <c r="Y2150" s="33"/>
      <c r="Z2150" s="33"/>
      <c r="AA2150" s="33"/>
      <c r="AB2150" s="33"/>
    </row>
    <row r="2151" spans="1:28">
      <c r="A2151" s="33"/>
      <c r="B2151" s="33"/>
      <c r="C2151" s="33"/>
      <c r="D2151" s="33"/>
      <c r="E2151" s="33"/>
      <c r="F2151" s="33"/>
      <c r="G2151" s="33"/>
      <c r="H2151" s="33"/>
      <c r="I2151" s="33"/>
      <c r="J2151" s="33"/>
      <c r="K2151" s="33"/>
      <c r="L2151" s="33"/>
      <c r="M2151" s="33"/>
      <c r="N2151" s="33"/>
      <c r="O2151" s="33"/>
      <c r="P2151" s="33"/>
      <c r="Q2151" s="33"/>
      <c r="R2151" s="33"/>
      <c r="S2151" s="33"/>
      <c r="T2151" s="33"/>
      <c r="U2151" s="33"/>
      <c r="V2151" s="33"/>
      <c r="W2151" s="33"/>
      <c r="X2151" s="33"/>
      <c r="Y2151" s="33"/>
      <c r="Z2151" s="33"/>
      <c r="AA2151" s="33"/>
      <c r="AB2151" s="33"/>
    </row>
    <row r="2152" spans="1:28">
      <c r="A2152" s="33"/>
      <c r="B2152" s="33"/>
      <c r="C2152" s="33"/>
      <c r="D2152" s="33"/>
      <c r="E2152" s="33"/>
      <c r="F2152" s="33"/>
      <c r="G2152" s="33"/>
      <c r="H2152" s="33"/>
      <c r="I2152" s="33"/>
      <c r="J2152" s="33"/>
      <c r="K2152" s="33"/>
      <c r="L2152" s="33"/>
      <c r="M2152" s="33"/>
      <c r="N2152" s="33"/>
      <c r="O2152" s="33"/>
      <c r="P2152" s="33"/>
      <c r="Q2152" s="33"/>
      <c r="R2152" s="33"/>
      <c r="S2152" s="33"/>
      <c r="T2152" s="33"/>
      <c r="U2152" s="33"/>
      <c r="V2152" s="33"/>
      <c r="W2152" s="33"/>
      <c r="X2152" s="33"/>
      <c r="Y2152" s="33"/>
      <c r="Z2152" s="33"/>
      <c r="AA2152" s="33"/>
      <c r="AB2152" s="33"/>
    </row>
    <row r="2153" spans="1:28">
      <c r="A2153" s="33"/>
      <c r="B2153" s="33"/>
      <c r="C2153" s="33"/>
      <c r="D2153" s="33"/>
      <c r="E2153" s="33"/>
      <c r="F2153" s="33"/>
      <c r="G2153" s="33"/>
      <c r="H2153" s="33"/>
      <c r="I2153" s="33"/>
      <c r="J2153" s="33"/>
      <c r="K2153" s="33"/>
      <c r="L2153" s="33"/>
      <c r="M2153" s="33"/>
      <c r="N2153" s="33"/>
      <c r="O2153" s="33"/>
      <c r="P2153" s="33"/>
      <c r="Q2153" s="33"/>
      <c r="R2153" s="33"/>
      <c r="S2153" s="33"/>
      <c r="T2153" s="33"/>
      <c r="U2153" s="33"/>
      <c r="V2153" s="33"/>
      <c r="W2153" s="33"/>
      <c r="X2153" s="33"/>
      <c r="Y2153" s="33"/>
      <c r="Z2153" s="33"/>
      <c r="AA2153" s="33"/>
      <c r="AB2153" s="33"/>
    </row>
    <row r="2154" spans="1:28">
      <c r="A2154" s="33"/>
      <c r="B2154" s="33"/>
      <c r="C2154" s="33"/>
      <c r="D2154" s="33"/>
      <c r="E2154" s="33"/>
      <c r="F2154" s="33"/>
      <c r="G2154" s="33"/>
      <c r="H2154" s="33"/>
      <c r="I2154" s="33"/>
      <c r="J2154" s="33"/>
      <c r="K2154" s="33"/>
      <c r="L2154" s="33"/>
      <c r="M2154" s="33"/>
      <c r="N2154" s="33"/>
      <c r="O2154" s="33"/>
      <c r="P2154" s="33"/>
      <c r="Q2154" s="33"/>
      <c r="R2154" s="33"/>
      <c r="S2154" s="33"/>
      <c r="T2154" s="33"/>
      <c r="U2154" s="33"/>
      <c r="V2154" s="33"/>
      <c r="W2154" s="33"/>
      <c r="X2154" s="33"/>
      <c r="Y2154" s="33"/>
      <c r="Z2154" s="33"/>
      <c r="AA2154" s="33"/>
      <c r="AB2154" s="33"/>
    </row>
    <row r="2155" spans="1:28">
      <c r="A2155" s="33"/>
      <c r="B2155" s="33"/>
      <c r="C2155" s="33"/>
      <c r="D2155" s="33"/>
      <c r="E2155" s="33"/>
      <c r="F2155" s="33"/>
      <c r="G2155" s="33"/>
      <c r="H2155" s="33"/>
      <c r="I2155" s="33"/>
      <c r="J2155" s="33"/>
      <c r="K2155" s="33"/>
      <c r="L2155" s="33"/>
      <c r="M2155" s="33"/>
      <c r="N2155" s="33"/>
      <c r="O2155" s="33"/>
      <c r="P2155" s="33"/>
      <c r="Q2155" s="33"/>
      <c r="R2155" s="33"/>
      <c r="S2155" s="33"/>
      <c r="T2155" s="33"/>
      <c r="U2155" s="33"/>
      <c r="V2155" s="33"/>
      <c r="W2155" s="33"/>
      <c r="X2155" s="33"/>
      <c r="Y2155" s="33"/>
      <c r="Z2155" s="33"/>
      <c r="AA2155" s="33"/>
      <c r="AB2155" s="33"/>
    </row>
    <row r="2156" spans="1:28">
      <c r="A2156" s="33"/>
      <c r="B2156" s="33"/>
      <c r="C2156" s="33"/>
      <c r="D2156" s="33"/>
      <c r="E2156" s="33"/>
      <c r="F2156" s="33"/>
      <c r="G2156" s="33"/>
      <c r="H2156" s="33"/>
      <c r="I2156" s="33"/>
      <c r="J2156" s="33"/>
      <c r="K2156" s="33"/>
      <c r="L2156" s="33"/>
      <c r="M2156" s="33"/>
      <c r="N2156" s="33"/>
      <c r="O2156" s="33"/>
      <c r="P2156" s="33"/>
      <c r="Q2156" s="33"/>
      <c r="R2156" s="33"/>
      <c r="S2156" s="33"/>
      <c r="T2156" s="33"/>
      <c r="U2156" s="33"/>
      <c r="V2156" s="33"/>
      <c r="W2156" s="33"/>
      <c r="X2156" s="33"/>
      <c r="Y2156" s="33"/>
      <c r="Z2156" s="33"/>
      <c r="AA2156" s="33"/>
      <c r="AB2156" s="33"/>
    </row>
    <row r="2157" spans="1:28">
      <c r="A2157" s="33"/>
      <c r="B2157" s="33"/>
      <c r="C2157" s="33"/>
      <c r="D2157" s="33"/>
      <c r="E2157" s="33"/>
      <c r="F2157" s="33"/>
      <c r="G2157" s="33"/>
      <c r="H2157" s="33"/>
      <c r="I2157" s="33"/>
      <c r="J2157" s="33"/>
      <c r="K2157" s="33"/>
      <c r="L2157" s="33"/>
      <c r="M2157" s="33"/>
      <c r="N2157" s="33"/>
      <c r="O2157" s="33"/>
      <c r="P2157" s="33"/>
      <c r="Q2157" s="33"/>
      <c r="R2157" s="33"/>
      <c r="S2157" s="33"/>
      <c r="T2157" s="33"/>
      <c r="U2157" s="33"/>
      <c r="V2157" s="33"/>
      <c r="W2157" s="33"/>
      <c r="X2157" s="33"/>
      <c r="Y2157" s="33"/>
      <c r="Z2157" s="33"/>
      <c r="AA2157" s="33"/>
      <c r="AB2157" s="33"/>
    </row>
    <row r="2158" spans="1:28">
      <c r="A2158" s="33"/>
      <c r="B2158" s="33"/>
      <c r="C2158" s="33"/>
      <c r="D2158" s="33"/>
      <c r="E2158" s="33"/>
      <c r="F2158" s="33"/>
      <c r="G2158" s="33"/>
      <c r="H2158" s="33"/>
      <c r="I2158" s="33"/>
      <c r="J2158" s="33"/>
      <c r="K2158" s="33"/>
      <c r="L2158" s="33"/>
      <c r="M2158" s="33"/>
      <c r="N2158" s="33"/>
      <c r="O2158" s="33"/>
      <c r="P2158" s="33"/>
      <c r="Q2158" s="33"/>
      <c r="R2158" s="33"/>
      <c r="S2158" s="33"/>
      <c r="T2158" s="33"/>
      <c r="U2158" s="33"/>
      <c r="V2158" s="33"/>
      <c r="W2158" s="33"/>
      <c r="X2158" s="33"/>
      <c r="Y2158" s="33"/>
      <c r="Z2158" s="33"/>
      <c r="AA2158" s="33"/>
      <c r="AB2158" s="33"/>
    </row>
    <row r="2159" spans="1:28">
      <c r="A2159" s="33"/>
      <c r="B2159" s="33"/>
      <c r="C2159" s="33"/>
      <c r="D2159" s="33"/>
      <c r="E2159" s="33"/>
      <c r="F2159" s="33"/>
      <c r="G2159" s="33"/>
      <c r="H2159" s="33"/>
      <c r="I2159" s="33"/>
      <c r="J2159" s="33"/>
      <c r="K2159" s="33"/>
      <c r="L2159" s="33"/>
      <c r="M2159" s="33"/>
      <c r="N2159" s="33"/>
      <c r="O2159" s="33"/>
      <c r="P2159" s="33"/>
      <c r="Q2159" s="33"/>
      <c r="R2159" s="33"/>
      <c r="S2159" s="33"/>
      <c r="T2159" s="33"/>
      <c r="U2159" s="33"/>
      <c r="V2159" s="33"/>
      <c r="W2159" s="33"/>
      <c r="X2159" s="33"/>
      <c r="Y2159" s="33"/>
      <c r="Z2159" s="33"/>
      <c r="AA2159" s="33"/>
      <c r="AB2159" s="33"/>
    </row>
    <row r="2160" spans="1:28">
      <c r="A2160" s="33"/>
      <c r="B2160" s="33"/>
      <c r="C2160" s="33"/>
      <c r="D2160" s="33"/>
      <c r="E2160" s="33"/>
      <c r="F2160" s="33"/>
      <c r="G2160" s="33"/>
      <c r="H2160" s="33"/>
      <c r="I2160" s="33"/>
      <c r="J2160" s="33"/>
      <c r="K2160" s="33"/>
      <c r="L2160" s="33"/>
      <c r="M2160" s="33"/>
      <c r="N2160" s="33"/>
      <c r="O2160" s="33"/>
      <c r="P2160" s="33"/>
      <c r="Q2160" s="33"/>
      <c r="R2160" s="33"/>
      <c r="S2160" s="33"/>
      <c r="T2160" s="33"/>
      <c r="U2160" s="33"/>
      <c r="V2160" s="33"/>
      <c r="W2160" s="33"/>
      <c r="X2160" s="33"/>
      <c r="Y2160" s="33"/>
      <c r="Z2160" s="33"/>
      <c r="AA2160" s="33"/>
      <c r="AB2160" s="33"/>
    </row>
    <row r="2161" spans="1:28">
      <c r="A2161" s="33"/>
      <c r="B2161" s="33"/>
      <c r="C2161" s="33"/>
      <c r="D2161" s="33"/>
      <c r="E2161" s="33"/>
      <c r="F2161" s="33"/>
      <c r="G2161" s="33"/>
      <c r="H2161" s="33"/>
      <c r="I2161" s="33"/>
      <c r="J2161" s="33"/>
      <c r="K2161" s="33"/>
      <c r="L2161" s="33"/>
      <c r="M2161" s="33"/>
      <c r="N2161" s="33"/>
      <c r="O2161" s="33"/>
      <c r="P2161" s="33"/>
      <c r="Q2161" s="33"/>
      <c r="R2161" s="33"/>
      <c r="S2161" s="33"/>
      <c r="T2161" s="33"/>
      <c r="U2161" s="33"/>
      <c r="V2161" s="33"/>
      <c r="W2161" s="33"/>
      <c r="X2161" s="33"/>
      <c r="Y2161" s="33"/>
      <c r="Z2161" s="33"/>
      <c r="AA2161" s="33"/>
      <c r="AB2161" s="33"/>
    </row>
    <row r="2162" spans="1:28">
      <c r="A2162" s="33"/>
      <c r="B2162" s="33"/>
      <c r="C2162" s="33"/>
      <c r="D2162" s="33"/>
      <c r="E2162" s="33"/>
      <c r="F2162" s="33"/>
      <c r="G2162" s="33"/>
      <c r="H2162" s="33"/>
      <c r="I2162" s="33"/>
      <c r="J2162" s="33"/>
      <c r="K2162" s="33"/>
      <c r="L2162" s="33"/>
      <c r="M2162" s="33"/>
      <c r="N2162" s="33"/>
      <c r="O2162" s="33"/>
      <c r="P2162" s="33"/>
      <c r="Q2162" s="33"/>
      <c r="R2162" s="33"/>
      <c r="S2162" s="33"/>
      <c r="T2162" s="33"/>
      <c r="U2162" s="33"/>
      <c r="V2162" s="33"/>
      <c r="W2162" s="33"/>
      <c r="X2162" s="33"/>
      <c r="Y2162" s="33"/>
      <c r="Z2162" s="33"/>
      <c r="AA2162" s="33"/>
      <c r="AB2162" s="33"/>
    </row>
    <row r="2163" spans="1:28">
      <c r="A2163" s="33"/>
      <c r="B2163" s="33"/>
      <c r="C2163" s="33"/>
      <c r="D2163" s="33"/>
      <c r="E2163" s="33"/>
      <c r="F2163" s="33"/>
      <c r="G2163" s="33"/>
      <c r="H2163" s="33"/>
      <c r="I2163" s="33"/>
      <c r="J2163" s="33"/>
      <c r="K2163" s="33"/>
      <c r="L2163" s="33"/>
      <c r="M2163" s="33"/>
      <c r="N2163" s="33"/>
      <c r="O2163" s="33"/>
      <c r="P2163" s="33"/>
      <c r="Q2163" s="33"/>
      <c r="R2163" s="33"/>
      <c r="S2163" s="33"/>
      <c r="T2163" s="33"/>
      <c r="U2163" s="33"/>
      <c r="V2163" s="33"/>
      <c r="W2163" s="33"/>
      <c r="X2163" s="33"/>
      <c r="Y2163" s="33"/>
      <c r="Z2163" s="33"/>
      <c r="AA2163" s="33"/>
      <c r="AB2163" s="33"/>
    </row>
    <row r="2164" spans="1:28">
      <c r="A2164" s="33"/>
      <c r="B2164" s="33"/>
      <c r="C2164" s="33"/>
      <c r="D2164" s="33"/>
      <c r="E2164" s="33"/>
      <c r="F2164" s="33"/>
      <c r="G2164" s="33"/>
      <c r="H2164" s="33"/>
      <c r="I2164" s="33"/>
      <c r="J2164" s="33"/>
      <c r="K2164" s="33"/>
      <c r="L2164" s="33"/>
      <c r="M2164" s="33"/>
      <c r="N2164" s="33"/>
      <c r="O2164" s="33"/>
      <c r="P2164" s="33"/>
      <c r="Q2164" s="33"/>
      <c r="R2164" s="33"/>
      <c r="S2164" s="33"/>
      <c r="T2164" s="33"/>
      <c r="U2164" s="33"/>
      <c r="V2164" s="33"/>
      <c r="W2164" s="33"/>
      <c r="X2164" s="33"/>
      <c r="Y2164" s="33"/>
      <c r="Z2164" s="33"/>
      <c r="AA2164" s="33"/>
      <c r="AB2164" s="33"/>
    </row>
    <row r="2165" spans="1:28">
      <c r="A2165" s="33"/>
      <c r="B2165" s="33"/>
      <c r="C2165" s="33"/>
      <c r="D2165" s="33"/>
      <c r="E2165" s="33"/>
      <c r="F2165" s="33"/>
      <c r="G2165" s="33"/>
      <c r="H2165" s="33"/>
      <c r="I2165" s="33"/>
      <c r="J2165" s="33"/>
      <c r="K2165" s="33"/>
      <c r="L2165" s="33"/>
      <c r="M2165" s="33"/>
      <c r="N2165" s="33"/>
      <c r="O2165" s="33"/>
      <c r="P2165" s="33"/>
      <c r="Q2165" s="33"/>
      <c r="R2165" s="33"/>
      <c r="S2165" s="33"/>
      <c r="T2165" s="33"/>
      <c r="U2165" s="33"/>
      <c r="V2165" s="33"/>
      <c r="W2165" s="33"/>
      <c r="X2165" s="33"/>
      <c r="Y2165" s="33"/>
      <c r="Z2165" s="33"/>
      <c r="AA2165" s="33"/>
      <c r="AB2165" s="33"/>
    </row>
    <row r="2166" spans="1:28">
      <c r="A2166" s="33"/>
      <c r="B2166" s="33"/>
      <c r="C2166" s="33"/>
      <c r="D2166" s="33"/>
      <c r="E2166" s="33"/>
      <c r="F2166" s="33"/>
      <c r="G2166" s="33"/>
      <c r="H2166" s="33"/>
      <c r="I2166" s="33"/>
      <c r="J2166" s="33"/>
      <c r="K2166" s="33"/>
      <c r="L2166" s="33"/>
      <c r="M2166" s="33"/>
      <c r="N2166" s="33"/>
      <c r="O2166" s="33"/>
      <c r="P2166" s="33"/>
      <c r="Q2166" s="33"/>
      <c r="R2166" s="33"/>
      <c r="S2166" s="33"/>
      <c r="T2166" s="33"/>
      <c r="U2166" s="33"/>
      <c r="V2166" s="33"/>
      <c r="W2166" s="33"/>
      <c r="X2166" s="33"/>
      <c r="Y2166" s="33"/>
      <c r="Z2166" s="33"/>
      <c r="AA2166" s="33"/>
      <c r="AB2166" s="33"/>
    </row>
    <row r="2167" spans="1:28">
      <c r="A2167" s="33"/>
      <c r="B2167" s="33"/>
      <c r="C2167" s="33"/>
      <c r="D2167" s="33"/>
      <c r="E2167" s="33"/>
      <c r="F2167" s="33"/>
      <c r="G2167" s="33"/>
      <c r="H2167" s="33"/>
      <c r="I2167" s="33"/>
      <c r="J2167" s="33"/>
      <c r="K2167" s="33"/>
      <c r="L2167" s="33"/>
      <c r="M2167" s="33"/>
      <c r="N2167" s="33"/>
      <c r="O2167" s="33"/>
      <c r="P2167" s="33"/>
      <c r="Q2167" s="33"/>
      <c r="R2167" s="33"/>
      <c r="S2167" s="33"/>
      <c r="T2167" s="33"/>
      <c r="U2167" s="33"/>
      <c r="V2167" s="33"/>
      <c r="W2167" s="33"/>
      <c r="X2167" s="33"/>
      <c r="Y2167" s="33"/>
      <c r="Z2167" s="33"/>
      <c r="AA2167" s="33"/>
      <c r="AB2167" s="33"/>
    </row>
    <row r="2168" spans="1:28">
      <c r="A2168" s="33"/>
      <c r="B2168" s="33"/>
      <c r="C2168" s="33"/>
      <c r="D2168" s="33"/>
      <c r="E2168" s="33"/>
      <c r="F2168" s="33"/>
      <c r="G2168" s="33"/>
      <c r="H2168" s="33"/>
      <c r="I2168" s="33"/>
      <c r="J2168" s="33"/>
      <c r="K2168" s="33"/>
      <c r="L2168" s="33"/>
      <c r="M2168" s="33"/>
      <c r="N2168" s="33"/>
      <c r="O2168" s="33"/>
      <c r="P2168" s="33"/>
      <c r="Q2168" s="33"/>
      <c r="R2168" s="33"/>
      <c r="S2168" s="33"/>
      <c r="T2168" s="33"/>
      <c r="U2168" s="33"/>
      <c r="V2168" s="33"/>
      <c r="W2168" s="33"/>
      <c r="X2168" s="33"/>
      <c r="Y2168" s="33"/>
      <c r="Z2168" s="33"/>
      <c r="AA2168" s="33"/>
      <c r="AB2168" s="33"/>
    </row>
    <row r="2169" spans="1:28">
      <c r="A2169" s="33"/>
      <c r="B2169" s="33"/>
      <c r="C2169" s="33"/>
      <c r="D2169" s="33"/>
      <c r="E2169" s="33"/>
      <c r="F2169" s="33"/>
      <c r="G2169" s="33"/>
      <c r="H2169" s="33"/>
      <c r="I2169" s="33"/>
      <c r="J2169" s="33"/>
      <c r="K2169" s="33"/>
      <c r="L2169" s="33"/>
      <c r="M2169" s="33"/>
      <c r="N2169" s="33"/>
      <c r="O2169" s="33"/>
      <c r="P2169" s="33"/>
      <c r="Q2169" s="33"/>
      <c r="R2169" s="33"/>
      <c r="S2169" s="33"/>
      <c r="T2169" s="33"/>
      <c r="U2169" s="33"/>
      <c r="V2169" s="33"/>
      <c r="W2169" s="33"/>
      <c r="X2169" s="33"/>
      <c r="Y2169" s="33"/>
      <c r="Z2169" s="33"/>
      <c r="AA2169" s="33"/>
      <c r="AB2169" s="33"/>
    </row>
    <row r="2170" spans="1:28">
      <c r="A2170" s="33"/>
      <c r="B2170" s="33"/>
      <c r="C2170" s="33"/>
      <c r="D2170" s="33"/>
      <c r="E2170" s="33"/>
      <c r="F2170" s="33"/>
      <c r="G2170" s="33"/>
      <c r="H2170" s="33"/>
      <c r="I2170" s="33"/>
      <c r="J2170" s="33"/>
      <c r="K2170" s="33"/>
      <c r="L2170" s="33"/>
      <c r="M2170" s="33"/>
      <c r="N2170" s="33"/>
      <c r="O2170" s="33"/>
      <c r="P2170" s="33"/>
      <c r="Q2170" s="33"/>
      <c r="R2170" s="33"/>
      <c r="S2170" s="33"/>
      <c r="T2170" s="33"/>
      <c r="U2170" s="33"/>
      <c r="V2170" s="33"/>
      <c r="W2170" s="33"/>
      <c r="X2170" s="33"/>
      <c r="Y2170" s="33"/>
      <c r="Z2170" s="33"/>
      <c r="AA2170" s="33"/>
      <c r="AB2170" s="33"/>
    </row>
    <row r="2171" spans="1:28">
      <c r="A2171" s="33"/>
      <c r="B2171" s="33"/>
      <c r="C2171" s="33"/>
      <c r="D2171" s="33"/>
      <c r="E2171" s="33"/>
      <c r="F2171" s="33"/>
      <c r="G2171" s="33"/>
      <c r="H2171" s="33"/>
      <c r="I2171" s="33"/>
      <c r="J2171" s="33"/>
      <c r="K2171" s="33"/>
      <c r="L2171" s="33"/>
      <c r="M2171" s="33"/>
      <c r="N2171" s="33"/>
      <c r="O2171" s="33"/>
      <c r="P2171" s="33"/>
      <c r="Q2171" s="33"/>
      <c r="R2171" s="33"/>
      <c r="S2171" s="33"/>
      <c r="T2171" s="33"/>
      <c r="U2171" s="33"/>
      <c r="V2171" s="33"/>
      <c r="W2171" s="33"/>
      <c r="X2171" s="33"/>
      <c r="Y2171" s="33"/>
      <c r="Z2171" s="33"/>
      <c r="AA2171" s="33"/>
      <c r="AB2171" s="33"/>
    </row>
    <row r="2172" spans="1:28">
      <c r="A2172" s="33"/>
      <c r="B2172" s="33"/>
      <c r="C2172" s="33"/>
      <c r="D2172" s="33"/>
      <c r="E2172" s="33"/>
      <c r="F2172" s="33"/>
      <c r="G2172" s="33"/>
      <c r="H2172" s="33"/>
      <c r="I2172" s="33"/>
      <c r="J2172" s="33"/>
      <c r="K2172" s="33"/>
      <c r="L2172" s="33"/>
      <c r="M2172" s="33"/>
      <c r="N2172" s="33"/>
      <c r="O2172" s="33"/>
      <c r="P2172" s="33"/>
      <c r="Q2172" s="33"/>
      <c r="R2172" s="33"/>
      <c r="S2172" s="33"/>
      <c r="T2172" s="33"/>
      <c r="U2172" s="33"/>
      <c r="V2172" s="33"/>
      <c r="W2172" s="33"/>
      <c r="X2172" s="33"/>
      <c r="Y2172" s="33"/>
      <c r="Z2172" s="33"/>
      <c r="AA2172" s="33"/>
      <c r="AB2172" s="33"/>
    </row>
    <row r="2173" spans="1:28">
      <c r="A2173" s="33"/>
      <c r="B2173" s="33"/>
      <c r="C2173" s="33"/>
      <c r="D2173" s="33"/>
      <c r="E2173" s="33"/>
      <c r="F2173" s="33"/>
      <c r="G2173" s="33"/>
      <c r="H2173" s="33"/>
      <c r="I2173" s="33"/>
      <c r="J2173" s="33"/>
      <c r="K2173" s="33"/>
      <c r="L2173" s="33"/>
      <c r="M2173" s="33"/>
      <c r="N2173" s="33"/>
      <c r="O2173" s="33"/>
      <c r="P2173" s="33"/>
      <c r="Q2173" s="33"/>
      <c r="R2173" s="33"/>
      <c r="S2173" s="33"/>
      <c r="T2173" s="33"/>
      <c r="U2173" s="33"/>
      <c r="V2173" s="33"/>
      <c r="W2173" s="33"/>
      <c r="X2173" s="33"/>
      <c r="Y2173" s="33"/>
      <c r="Z2173" s="33"/>
      <c r="AA2173" s="33"/>
      <c r="AB2173" s="33"/>
    </row>
    <row r="2174" spans="1:28">
      <c r="A2174" s="33"/>
      <c r="B2174" s="33"/>
      <c r="C2174" s="33"/>
      <c r="D2174" s="33"/>
      <c r="E2174" s="33"/>
      <c r="F2174" s="33"/>
      <c r="G2174" s="33"/>
      <c r="H2174" s="33"/>
      <c r="I2174" s="33"/>
      <c r="J2174" s="33"/>
      <c r="K2174" s="33"/>
      <c r="L2174" s="33"/>
      <c r="M2174" s="33"/>
      <c r="N2174" s="33"/>
      <c r="O2174" s="33"/>
      <c r="P2174" s="33"/>
      <c r="Q2174" s="33"/>
      <c r="R2174" s="33"/>
      <c r="S2174" s="33"/>
      <c r="T2174" s="33"/>
      <c r="U2174" s="33"/>
      <c r="V2174" s="33"/>
      <c r="W2174" s="33"/>
      <c r="X2174" s="33"/>
      <c r="Y2174" s="33"/>
      <c r="Z2174" s="33"/>
      <c r="AA2174" s="33"/>
      <c r="AB2174" s="33"/>
    </row>
    <row r="2175" spans="1:28">
      <c r="A2175" s="33"/>
      <c r="B2175" s="33"/>
      <c r="C2175" s="33"/>
      <c r="D2175" s="33"/>
      <c r="E2175" s="33"/>
      <c r="F2175" s="33"/>
      <c r="G2175" s="33"/>
      <c r="H2175" s="33"/>
      <c r="I2175" s="33"/>
      <c r="J2175" s="33"/>
      <c r="K2175" s="33"/>
      <c r="L2175" s="33"/>
      <c r="M2175" s="33"/>
      <c r="N2175" s="33"/>
      <c r="O2175" s="33"/>
      <c r="P2175" s="33"/>
      <c r="Q2175" s="33"/>
      <c r="R2175" s="33"/>
      <c r="S2175" s="33"/>
      <c r="T2175" s="33"/>
      <c r="U2175" s="33"/>
      <c r="V2175" s="33"/>
      <c r="W2175" s="33"/>
      <c r="X2175" s="33"/>
      <c r="Y2175" s="33"/>
      <c r="Z2175" s="33"/>
      <c r="AA2175" s="33"/>
      <c r="AB2175" s="33"/>
    </row>
    <row r="2176" spans="1:28">
      <c r="A2176" s="33"/>
      <c r="B2176" s="33"/>
      <c r="C2176" s="33"/>
      <c r="D2176" s="33"/>
      <c r="E2176" s="33"/>
      <c r="F2176" s="33"/>
      <c r="G2176" s="33"/>
      <c r="H2176" s="33"/>
      <c r="I2176" s="33"/>
      <c r="J2176" s="33"/>
      <c r="K2176" s="33"/>
      <c r="L2176" s="33"/>
      <c r="M2176" s="33"/>
      <c r="N2176" s="33"/>
      <c r="O2176" s="33"/>
      <c r="P2176" s="33"/>
      <c r="Q2176" s="33"/>
      <c r="R2176" s="33"/>
      <c r="S2176" s="33"/>
      <c r="T2176" s="33"/>
      <c r="U2176" s="33"/>
      <c r="V2176" s="33"/>
      <c r="W2176" s="33"/>
      <c r="X2176" s="33"/>
      <c r="Y2176" s="33"/>
      <c r="Z2176" s="33"/>
      <c r="AA2176" s="33"/>
      <c r="AB2176" s="33"/>
    </row>
    <row r="2177" spans="1:28">
      <c r="A2177" s="33"/>
      <c r="B2177" s="33"/>
      <c r="C2177" s="33"/>
      <c r="D2177" s="33"/>
      <c r="E2177" s="33"/>
      <c r="F2177" s="33"/>
      <c r="G2177" s="33"/>
      <c r="H2177" s="33"/>
      <c r="I2177" s="33"/>
      <c r="J2177" s="33"/>
      <c r="K2177" s="33"/>
      <c r="L2177" s="33"/>
      <c r="M2177" s="33"/>
      <c r="N2177" s="33"/>
      <c r="O2177" s="33"/>
      <c r="P2177" s="33"/>
      <c r="Q2177" s="33"/>
      <c r="R2177" s="33"/>
      <c r="S2177" s="33"/>
      <c r="T2177" s="33"/>
      <c r="U2177" s="33"/>
      <c r="V2177" s="33"/>
      <c r="W2177" s="33"/>
      <c r="X2177" s="33"/>
      <c r="Y2177" s="33"/>
      <c r="Z2177" s="33"/>
      <c r="AA2177" s="33"/>
      <c r="AB2177" s="33"/>
    </row>
    <row r="2178" spans="1:28">
      <c r="A2178" s="33"/>
      <c r="B2178" s="33"/>
      <c r="C2178" s="33"/>
      <c r="D2178" s="33"/>
      <c r="E2178" s="33"/>
      <c r="F2178" s="33"/>
      <c r="G2178" s="33"/>
      <c r="H2178" s="33"/>
      <c r="I2178" s="33"/>
      <c r="J2178" s="33"/>
      <c r="K2178" s="33"/>
      <c r="L2178" s="33"/>
      <c r="M2178" s="33"/>
      <c r="N2178" s="33"/>
      <c r="O2178" s="33"/>
      <c r="P2178" s="33"/>
      <c r="Q2178" s="33"/>
      <c r="R2178" s="33"/>
      <c r="S2178" s="33"/>
      <c r="T2178" s="33"/>
      <c r="U2178" s="33"/>
      <c r="V2178" s="33"/>
      <c r="W2178" s="33"/>
      <c r="X2178" s="33"/>
      <c r="Y2178" s="33"/>
      <c r="Z2178" s="33"/>
      <c r="AA2178" s="33"/>
      <c r="AB2178" s="33"/>
    </row>
    <row r="2179" spans="1:28">
      <c r="A2179" s="33"/>
      <c r="B2179" s="33"/>
      <c r="C2179" s="33"/>
      <c r="D2179" s="33"/>
      <c r="E2179" s="33"/>
      <c r="F2179" s="33"/>
      <c r="G2179" s="33"/>
      <c r="H2179" s="33"/>
      <c r="I2179" s="33"/>
      <c r="J2179" s="33"/>
      <c r="K2179" s="33"/>
      <c r="L2179" s="33"/>
      <c r="M2179" s="33"/>
      <c r="N2179" s="33"/>
      <c r="O2179" s="33"/>
      <c r="P2179" s="33"/>
      <c r="Q2179" s="33"/>
      <c r="R2179" s="33"/>
      <c r="S2179" s="33"/>
      <c r="T2179" s="33"/>
      <c r="U2179" s="33"/>
      <c r="V2179" s="33"/>
      <c r="W2179" s="33"/>
      <c r="X2179" s="33"/>
      <c r="Y2179" s="33"/>
      <c r="Z2179" s="33"/>
      <c r="AA2179" s="33"/>
      <c r="AB2179" s="33"/>
    </row>
    <row r="2180" spans="1:28">
      <c r="A2180" s="33"/>
      <c r="B2180" s="33"/>
      <c r="C2180" s="33"/>
      <c r="D2180" s="33"/>
      <c r="E2180" s="33"/>
      <c r="F2180" s="33"/>
      <c r="G2180" s="33"/>
      <c r="H2180" s="33"/>
      <c r="I2180" s="33"/>
      <c r="J2180" s="33"/>
      <c r="K2180" s="33"/>
      <c r="L2180" s="33"/>
      <c r="M2180" s="33"/>
      <c r="N2180" s="33"/>
      <c r="O2180" s="33"/>
      <c r="P2180" s="33"/>
      <c r="Q2180" s="33"/>
      <c r="R2180" s="33"/>
      <c r="S2180" s="33"/>
      <c r="T2180" s="33"/>
      <c r="U2180" s="33"/>
      <c r="V2180" s="33"/>
      <c r="W2180" s="33"/>
      <c r="X2180" s="33"/>
      <c r="Y2180" s="33"/>
      <c r="Z2180" s="33"/>
      <c r="AA2180" s="33"/>
      <c r="AB2180" s="33"/>
    </row>
    <row r="2181" spans="1:28">
      <c r="A2181" s="33"/>
      <c r="B2181" s="33"/>
      <c r="C2181" s="33"/>
      <c r="D2181" s="33"/>
      <c r="E2181" s="33"/>
      <c r="F2181" s="33"/>
      <c r="G2181" s="33"/>
      <c r="H2181" s="33"/>
      <c r="I2181" s="33"/>
      <c r="J2181" s="33"/>
      <c r="K2181" s="33"/>
      <c r="L2181" s="33"/>
      <c r="M2181" s="33"/>
      <c r="N2181" s="33"/>
      <c r="O2181" s="33"/>
      <c r="P2181" s="33"/>
      <c r="Q2181" s="33"/>
      <c r="R2181" s="33"/>
      <c r="S2181" s="33"/>
      <c r="T2181" s="33"/>
      <c r="U2181" s="33"/>
      <c r="V2181" s="33"/>
      <c r="W2181" s="33"/>
      <c r="X2181" s="33"/>
      <c r="Y2181" s="33"/>
      <c r="Z2181" s="33"/>
      <c r="AA2181" s="33"/>
      <c r="AB2181" s="33"/>
    </row>
    <row r="2182" spans="1:28">
      <c r="A2182" s="33"/>
      <c r="B2182" s="33"/>
      <c r="C2182" s="33"/>
      <c r="D2182" s="33"/>
      <c r="E2182" s="33"/>
      <c r="F2182" s="33"/>
      <c r="G2182" s="33"/>
      <c r="H2182" s="33"/>
      <c r="I2182" s="33"/>
      <c r="J2182" s="33"/>
      <c r="K2182" s="33"/>
      <c r="L2182" s="33"/>
      <c r="M2182" s="33"/>
      <c r="N2182" s="33"/>
      <c r="O2182" s="33"/>
      <c r="P2182" s="33"/>
      <c r="Q2182" s="33"/>
      <c r="R2182" s="33"/>
      <c r="S2182" s="33"/>
      <c r="T2182" s="33"/>
      <c r="U2182" s="33"/>
      <c r="V2182" s="33"/>
      <c r="W2182" s="33"/>
      <c r="X2182" s="33"/>
      <c r="Y2182" s="33"/>
      <c r="Z2182" s="33"/>
      <c r="AA2182" s="33"/>
      <c r="AB2182" s="33"/>
    </row>
    <row r="2183" spans="1:28">
      <c r="A2183" s="33"/>
      <c r="B2183" s="33"/>
      <c r="C2183" s="33"/>
      <c r="D2183" s="33"/>
      <c r="E2183" s="33"/>
      <c r="F2183" s="33"/>
      <c r="G2183" s="33"/>
      <c r="H2183" s="33"/>
      <c r="I2183" s="33"/>
      <c r="J2183" s="33"/>
      <c r="K2183" s="33"/>
      <c r="L2183" s="33"/>
      <c r="M2183" s="33"/>
      <c r="N2183" s="33"/>
      <c r="O2183" s="33"/>
      <c r="P2183" s="33"/>
      <c r="Q2183" s="33"/>
      <c r="R2183" s="33"/>
      <c r="S2183" s="33"/>
      <c r="T2183" s="33"/>
      <c r="U2183" s="33"/>
      <c r="V2183" s="33"/>
      <c r="W2183" s="33"/>
      <c r="X2183" s="33"/>
      <c r="Y2183" s="33"/>
      <c r="Z2183" s="33"/>
      <c r="AA2183" s="33"/>
      <c r="AB2183" s="33"/>
    </row>
    <row r="2184" spans="1:28">
      <c r="A2184" s="33"/>
      <c r="B2184" s="33"/>
      <c r="C2184" s="33"/>
      <c r="D2184" s="33"/>
      <c r="E2184" s="33"/>
      <c r="F2184" s="33"/>
      <c r="G2184" s="33"/>
      <c r="H2184" s="33"/>
      <c r="I2184" s="33"/>
      <c r="J2184" s="33"/>
      <c r="K2184" s="33"/>
      <c r="L2184" s="33"/>
      <c r="M2184" s="33"/>
      <c r="N2184" s="33"/>
      <c r="O2184" s="33"/>
      <c r="P2184" s="33"/>
      <c r="Q2184" s="33"/>
      <c r="R2184" s="33"/>
      <c r="S2184" s="33"/>
      <c r="T2184" s="33"/>
      <c r="U2184" s="33"/>
      <c r="V2184" s="33"/>
      <c r="W2184" s="33"/>
      <c r="X2184" s="33"/>
      <c r="Y2184" s="33"/>
      <c r="Z2184" s="33"/>
      <c r="AA2184" s="33"/>
      <c r="AB2184" s="33"/>
    </row>
    <row r="2185" spans="1:28">
      <c r="A2185" s="33"/>
      <c r="B2185" s="33"/>
      <c r="C2185" s="33"/>
      <c r="D2185" s="33"/>
      <c r="E2185" s="33"/>
      <c r="F2185" s="33"/>
      <c r="G2185" s="33"/>
      <c r="H2185" s="33"/>
      <c r="I2185" s="33"/>
      <c r="J2185" s="33"/>
      <c r="K2185" s="33"/>
      <c r="L2185" s="33"/>
      <c r="M2185" s="33"/>
      <c r="N2185" s="33"/>
      <c r="O2185" s="33"/>
      <c r="P2185" s="33"/>
      <c r="Q2185" s="33"/>
      <c r="R2185" s="33"/>
      <c r="S2185" s="33"/>
      <c r="T2185" s="33"/>
      <c r="U2185" s="33"/>
      <c r="V2185" s="33"/>
      <c r="W2185" s="33"/>
      <c r="X2185" s="33"/>
      <c r="Y2185" s="33"/>
      <c r="Z2185" s="33"/>
      <c r="AA2185" s="33"/>
      <c r="AB2185" s="33"/>
    </row>
    <row r="2186" spans="1:28">
      <c r="A2186" s="33"/>
      <c r="B2186" s="33"/>
      <c r="C2186" s="33"/>
      <c r="D2186" s="33"/>
      <c r="E2186" s="33"/>
      <c r="F2186" s="33"/>
      <c r="G2186" s="33"/>
      <c r="H2186" s="33"/>
      <c r="I2186" s="33"/>
      <c r="J2186" s="33"/>
      <c r="K2186" s="33"/>
      <c r="L2186" s="33"/>
      <c r="M2186" s="33"/>
      <c r="N2186" s="33"/>
      <c r="O2186" s="33"/>
      <c r="P2186" s="33"/>
      <c r="Q2186" s="33"/>
      <c r="R2186" s="33"/>
      <c r="S2186" s="33"/>
      <c r="T2186" s="33"/>
      <c r="U2186" s="33"/>
      <c r="V2186" s="33"/>
      <c r="W2186" s="33"/>
      <c r="X2186" s="33"/>
      <c r="Y2186" s="33"/>
      <c r="Z2186" s="33"/>
      <c r="AA2186" s="33"/>
      <c r="AB2186" s="33"/>
    </row>
    <row r="2187" spans="1:28">
      <c r="A2187" s="33"/>
      <c r="B2187" s="33"/>
      <c r="C2187" s="33"/>
      <c r="D2187" s="33"/>
      <c r="E2187" s="33"/>
      <c r="F2187" s="33"/>
      <c r="G2187" s="33"/>
      <c r="H2187" s="33"/>
      <c r="I2187" s="33"/>
      <c r="J2187" s="33"/>
      <c r="K2187" s="33"/>
      <c r="L2187" s="33"/>
      <c r="M2187" s="33"/>
      <c r="N2187" s="33"/>
      <c r="O2187" s="33"/>
      <c r="P2187" s="33"/>
      <c r="Q2187" s="33"/>
      <c r="R2187" s="33"/>
      <c r="S2187" s="33"/>
      <c r="T2187" s="33"/>
      <c r="U2187" s="33"/>
      <c r="V2187" s="33"/>
      <c r="W2187" s="33"/>
      <c r="X2187" s="33"/>
      <c r="Y2187" s="33"/>
      <c r="Z2187" s="33"/>
      <c r="AA2187" s="33"/>
      <c r="AB2187" s="33"/>
    </row>
    <row r="2188" spans="1:28">
      <c r="A2188" s="33"/>
      <c r="B2188" s="33"/>
      <c r="C2188" s="33"/>
      <c r="D2188" s="33"/>
      <c r="E2188" s="33"/>
      <c r="F2188" s="33"/>
      <c r="G2188" s="33"/>
      <c r="H2188" s="33"/>
      <c r="I2188" s="33"/>
      <c r="J2188" s="33"/>
      <c r="K2188" s="33"/>
      <c r="L2188" s="33"/>
      <c r="M2188" s="33"/>
      <c r="N2188" s="33"/>
      <c r="O2188" s="33"/>
      <c r="P2188" s="33"/>
      <c r="Q2188" s="33"/>
      <c r="R2188" s="33"/>
      <c r="S2188" s="33"/>
      <c r="T2188" s="33"/>
      <c r="U2188" s="33"/>
      <c r="V2188" s="33"/>
      <c r="W2188" s="33"/>
      <c r="X2188" s="33"/>
      <c r="Y2188" s="33"/>
      <c r="Z2188" s="33"/>
      <c r="AA2188" s="33"/>
      <c r="AB2188" s="33"/>
    </row>
    <row r="2189" spans="1:28">
      <c r="A2189" s="33"/>
      <c r="B2189" s="33"/>
      <c r="C2189" s="33"/>
      <c r="D2189" s="33"/>
      <c r="E2189" s="33"/>
      <c r="F2189" s="33"/>
      <c r="G2189" s="33"/>
      <c r="H2189" s="33"/>
      <c r="I2189" s="33"/>
      <c r="J2189" s="33"/>
      <c r="K2189" s="33"/>
      <c r="L2189" s="33"/>
      <c r="M2189" s="33"/>
      <c r="N2189" s="33"/>
      <c r="O2189" s="33"/>
      <c r="P2189" s="33"/>
      <c r="Q2189" s="33"/>
      <c r="R2189" s="33"/>
      <c r="S2189" s="33"/>
      <c r="T2189" s="33"/>
      <c r="U2189" s="33"/>
      <c r="V2189" s="33"/>
      <c r="W2189" s="33"/>
      <c r="X2189" s="33"/>
      <c r="Y2189" s="33"/>
      <c r="Z2189" s="33"/>
      <c r="AA2189" s="33"/>
      <c r="AB2189" s="33"/>
    </row>
    <row r="2190" spans="1:28">
      <c r="A2190" s="33"/>
      <c r="B2190" s="33"/>
      <c r="C2190" s="33"/>
      <c r="D2190" s="33"/>
      <c r="E2190" s="33"/>
      <c r="F2190" s="33"/>
      <c r="G2190" s="33"/>
      <c r="H2190" s="33"/>
      <c r="I2190" s="33"/>
      <c r="J2190" s="33"/>
      <c r="K2190" s="33"/>
      <c r="L2190" s="33"/>
      <c r="M2190" s="33"/>
      <c r="N2190" s="33"/>
      <c r="O2190" s="33"/>
      <c r="P2190" s="33"/>
      <c r="Q2190" s="33"/>
      <c r="R2190" s="33"/>
      <c r="S2190" s="33"/>
      <c r="T2190" s="33"/>
      <c r="U2190" s="33"/>
      <c r="V2190" s="33"/>
      <c r="W2190" s="33"/>
      <c r="X2190" s="33"/>
      <c r="Y2190" s="33"/>
      <c r="Z2190" s="33"/>
      <c r="AA2190" s="33"/>
      <c r="AB2190" s="33"/>
    </row>
    <row r="2191" spans="1:28">
      <c r="A2191" s="33"/>
      <c r="B2191" s="33"/>
      <c r="C2191" s="33"/>
      <c r="D2191" s="33"/>
      <c r="E2191" s="33"/>
      <c r="F2191" s="33"/>
      <c r="G2191" s="33"/>
      <c r="H2191" s="33"/>
      <c r="I2191" s="33"/>
      <c r="J2191" s="33"/>
      <c r="K2191" s="33"/>
      <c r="L2191" s="33"/>
      <c r="M2191" s="33"/>
      <c r="N2191" s="33"/>
      <c r="O2191" s="33"/>
      <c r="P2191" s="33"/>
      <c r="Q2191" s="33"/>
      <c r="R2191" s="33"/>
      <c r="S2191" s="33"/>
      <c r="T2191" s="33"/>
      <c r="U2191" s="33"/>
      <c r="V2191" s="33"/>
      <c r="W2191" s="33"/>
      <c r="X2191" s="33"/>
      <c r="Y2191" s="33"/>
      <c r="Z2191" s="33"/>
      <c r="AA2191" s="33"/>
      <c r="AB2191" s="33"/>
    </row>
    <row r="2192" spans="1:28">
      <c r="A2192" s="33"/>
      <c r="B2192" s="33"/>
      <c r="C2192" s="33"/>
      <c r="D2192" s="33"/>
      <c r="E2192" s="33"/>
      <c r="F2192" s="33"/>
      <c r="G2192" s="33"/>
      <c r="H2192" s="33"/>
      <c r="I2192" s="33"/>
      <c r="J2192" s="33"/>
      <c r="K2192" s="33"/>
      <c r="L2192" s="33"/>
      <c r="M2192" s="33"/>
      <c r="N2192" s="33"/>
      <c r="O2192" s="33"/>
      <c r="P2192" s="33"/>
      <c r="Q2192" s="33"/>
      <c r="R2192" s="33"/>
      <c r="S2192" s="33"/>
      <c r="T2192" s="33"/>
      <c r="U2192" s="33"/>
      <c r="V2192" s="33"/>
      <c r="W2192" s="33"/>
      <c r="X2192" s="33"/>
      <c r="Y2192" s="33"/>
      <c r="Z2192" s="33"/>
      <c r="AA2192" s="33"/>
      <c r="AB2192" s="33"/>
    </row>
    <row r="2193" spans="1:28">
      <c r="A2193" s="33"/>
      <c r="B2193" s="33"/>
      <c r="C2193" s="33"/>
      <c r="D2193" s="33"/>
      <c r="E2193" s="33"/>
      <c r="F2193" s="33"/>
      <c r="G2193" s="33"/>
      <c r="H2193" s="33"/>
      <c r="I2193" s="33"/>
      <c r="J2193" s="33"/>
      <c r="K2193" s="33"/>
      <c r="L2193" s="33"/>
      <c r="M2193" s="33"/>
      <c r="N2193" s="33"/>
      <c r="O2193" s="33"/>
      <c r="P2193" s="33"/>
      <c r="Q2193" s="33"/>
      <c r="R2193" s="33"/>
      <c r="S2193" s="33"/>
      <c r="T2193" s="33"/>
      <c r="U2193" s="33"/>
      <c r="V2193" s="33"/>
      <c r="W2193" s="33"/>
      <c r="X2193" s="33"/>
      <c r="Y2193" s="33"/>
      <c r="Z2193" s="33"/>
      <c r="AA2193" s="33"/>
      <c r="AB2193" s="33"/>
    </row>
    <row r="2194" spans="1:28">
      <c r="A2194" s="33"/>
      <c r="B2194" s="33"/>
      <c r="C2194" s="33"/>
      <c r="D2194" s="33"/>
      <c r="E2194" s="33"/>
      <c r="F2194" s="33"/>
      <c r="G2194" s="33"/>
      <c r="H2194" s="33"/>
      <c r="I2194" s="33"/>
      <c r="J2194" s="33"/>
      <c r="K2194" s="33"/>
      <c r="L2194" s="33"/>
      <c r="M2194" s="33"/>
      <c r="N2194" s="33"/>
      <c r="O2194" s="33"/>
      <c r="P2194" s="33"/>
      <c r="Q2194" s="33"/>
      <c r="R2194" s="33"/>
      <c r="S2194" s="33"/>
      <c r="T2194" s="33"/>
      <c r="U2194" s="33"/>
      <c r="V2194" s="33"/>
      <c r="W2194" s="33"/>
      <c r="X2194" s="33"/>
      <c r="Y2194" s="33"/>
      <c r="Z2194" s="33"/>
      <c r="AA2194" s="33"/>
      <c r="AB2194" s="33"/>
    </row>
    <row r="2195" spans="1:28">
      <c r="A2195" s="33"/>
      <c r="B2195" s="33"/>
      <c r="C2195" s="33"/>
      <c r="D2195" s="33"/>
      <c r="E2195" s="33"/>
      <c r="F2195" s="33"/>
      <c r="G2195" s="33"/>
      <c r="H2195" s="33"/>
      <c r="I2195" s="33"/>
      <c r="J2195" s="33"/>
      <c r="K2195" s="33"/>
      <c r="L2195" s="33"/>
      <c r="M2195" s="33"/>
      <c r="N2195" s="33"/>
      <c r="O2195" s="33"/>
      <c r="P2195" s="33"/>
      <c r="Q2195" s="33"/>
      <c r="R2195" s="33"/>
      <c r="S2195" s="33"/>
      <c r="T2195" s="33"/>
      <c r="U2195" s="33"/>
      <c r="V2195" s="33"/>
      <c r="W2195" s="33"/>
      <c r="X2195" s="33"/>
      <c r="Y2195" s="33"/>
      <c r="Z2195" s="33"/>
      <c r="AA2195" s="33"/>
      <c r="AB2195" s="33"/>
    </row>
    <row r="2196" spans="1:28">
      <c r="A2196" s="33"/>
      <c r="B2196" s="33"/>
      <c r="C2196" s="33"/>
      <c r="D2196" s="33"/>
      <c r="E2196" s="33"/>
      <c r="F2196" s="33"/>
      <c r="G2196" s="33"/>
      <c r="H2196" s="33"/>
      <c r="I2196" s="33"/>
      <c r="J2196" s="33"/>
      <c r="K2196" s="33"/>
      <c r="L2196" s="33"/>
      <c r="M2196" s="33"/>
      <c r="N2196" s="33"/>
      <c r="O2196" s="33"/>
      <c r="P2196" s="33"/>
      <c r="Q2196" s="33"/>
      <c r="R2196" s="33"/>
      <c r="S2196" s="33"/>
      <c r="T2196" s="33"/>
      <c r="U2196" s="33"/>
      <c r="V2196" s="33"/>
      <c r="W2196" s="33"/>
      <c r="X2196" s="33"/>
      <c r="Y2196" s="33"/>
      <c r="Z2196" s="33"/>
      <c r="AA2196" s="33"/>
      <c r="AB2196" s="33"/>
    </row>
    <row r="2197" spans="1:28">
      <c r="A2197" s="33"/>
      <c r="B2197" s="33"/>
      <c r="C2197" s="33"/>
      <c r="D2197" s="33"/>
      <c r="E2197" s="33"/>
      <c r="F2197" s="33"/>
      <c r="G2197" s="33"/>
      <c r="H2197" s="33"/>
      <c r="I2197" s="33"/>
      <c r="J2197" s="33"/>
      <c r="K2197" s="33"/>
      <c r="L2197" s="33"/>
      <c r="M2197" s="33"/>
      <c r="N2197" s="33"/>
      <c r="O2197" s="33"/>
      <c r="P2197" s="33"/>
      <c r="Q2197" s="33"/>
      <c r="R2197" s="33"/>
      <c r="S2197" s="33"/>
      <c r="T2197" s="33"/>
      <c r="U2197" s="33"/>
      <c r="V2197" s="33"/>
      <c r="W2197" s="33"/>
      <c r="X2197" s="33"/>
      <c r="Y2197" s="33"/>
      <c r="Z2197" s="33"/>
      <c r="AA2197" s="33"/>
      <c r="AB2197" s="33"/>
    </row>
    <row r="2198" spans="1:28">
      <c r="A2198" s="33"/>
      <c r="B2198" s="33"/>
      <c r="C2198" s="33"/>
      <c r="D2198" s="33"/>
      <c r="E2198" s="33"/>
      <c r="F2198" s="33"/>
      <c r="G2198" s="33"/>
      <c r="H2198" s="33"/>
      <c r="I2198" s="33"/>
      <c r="J2198" s="33"/>
      <c r="K2198" s="33"/>
      <c r="L2198" s="33"/>
      <c r="M2198" s="33"/>
      <c r="N2198" s="33"/>
      <c r="O2198" s="33"/>
      <c r="P2198" s="33"/>
      <c r="Q2198" s="33"/>
      <c r="R2198" s="33"/>
      <c r="S2198" s="33"/>
      <c r="T2198" s="33"/>
      <c r="U2198" s="33"/>
      <c r="V2198" s="33"/>
      <c r="W2198" s="33"/>
      <c r="X2198" s="33"/>
      <c r="Y2198" s="33"/>
      <c r="Z2198" s="33"/>
      <c r="AA2198" s="33"/>
      <c r="AB2198" s="33"/>
    </row>
    <row r="2199" spans="1:28">
      <c r="A2199" s="33"/>
      <c r="B2199" s="33"/>
      <c r="C2199" s="33"/>
      <c r="D2199" s="33"/>
      <c r="E2199" s="33"/>
      <c r="F2199" s="33"/>
      <c r="G2199" s="33"/>
      <c r="H2199" s="33"/>
      <c r="I2199" s="33"/>
      <c r="J2199" s="33"/>
      <c r="K2199" s="33"/>
      <c r="L2199" s="33"/>
      <c r="M2199" s="33"/>
      <c r="N2199" s="33"/>
      <c r="O2199" s="33"/>
      <c r="P2199" s="33"/>
      <c r="Q2199" s="33"/>
      <c r="R2199" s="33"/>
      <c r="S2199" s="33"/>
      <c r="T2199" s="33"/>
      <c r="U2199" s="33"/>
      <c r="V2199" s="33"/>
      <c r="W2199" s="33"/>
      <c r="X2199" s="33"/>
      <c r="Y2199" s="33"/>
      <c r="Z2199" s="33"/>
      <c r="AA2199" s="33"/>
      <c r="AB2199" s="33"/>
    </row>
    <row r="2200" spans="1:28">
      <c r="A2200" s="33"/>
      <c r="B2200" s="33"/>
      <c r="C2200" s="33"/>
      <c r="D2200" s="33"/>
      <c r="E2200" s="33"/>
      <c r="F2200" s="33"/>
      <c r="G2200" s="33"/>
      <c r="H2200" s="33"/>
      <c r="I2200" s="33"/>
      <c r="J2200" s="33"/>
      <c r="K2200" s="33"/>
      <c r="L2200" s="33"/>
      <c r="M2200" s="33"/>
      <c r="N2200" s="33"/>
      <c r="O2200" s="33"/>
      <c r="P2200" s="33"/>
      <c r="Q2200" s="33"/>
      <c r="R2200" s="33"/>
      <c r="S2200" s="33"/>
      <c r="T2200" s="33"/>
      <c r="U2200" s="33"/>
      <c r="V2200" s="33"/>
      <c r="W2200" s="33"/>
      <c r="X2200" s="33"/>
      <c r="Y2200" s="33"/>
      <c r="Z2200" s="33"/>
      <c r="AA2200" s="33"/>
      <c r="AB2200" s="33"/>
    </row>
    <row r="2201" spans="1:28">
      <c r="A2201" s="33"/>
      <c r="B2201" s="33"/>
      <c r="C2201" s="33"/>
      <c r="D2201" s="33"/>
      <c r="E2201" s="33"/>
      <c r="F2201" s="33"/>
      <c r="G2201" s="33"/>
      <c r="H2201" s="33"/>
      <c r="I2201" s="33"/>
      <c r="J2201" s="33"/>
      <c r="K2201" s="33"/>
      <c r="L2201" s="33"/>
      <c r="M2201" s="33"/>
      <c r="N2201" s="33"/>
      <c r="O2201" s="33"/>
      <c r="P2201" s="33"/>
      <c r="Q2201" s="33"/>
      <c r="R2201" s="33"/>
      <c r="S2201" s="33"/>
      <c r="T2201" s="33"/>
      <c r="U2201" s="33"/>
      <c r="V2201" s="33"/>
      <c r="W2201" s="33"/>
      <c r="X2201" s="33"/>
      <c r="Y2201" s="33"/>
      <c r="Z2201" s="33"/>
      <c r="AA2201" s="33"/>
      <c r="AB2201" s="33"/>
    </row>
    <row r="2202" spans="1:28">
      <c r="A2202" s="33"/>
      <c r="B2202" s="33"/>
      <c r="C2202" s="33"/>
      <c r="D2202" s="33"/>
      <c r="E2202" s="33"/>
      <c r="F2202" s="33"/>
      <c r="G2202" s="33"/>
      <c r="H2202" s="33"/>
      <c r="I2202" s="33"/>
      <c r="J2202" s="33"/>
      <c r="K2202" s="33"/>
      <c r="L2202" s="33"/>
      <c r="M2202" s="33"/>
      <c r="N2202" s="33"/>
      <c r="O2202" s="33"/>
      <c r="P2202" s="33"/>
      <c r="Q2202" s="33"/>
      <c r="R2202" s="33"/>
      <c r="S2202" s="33"/>
      <c r="T2202" s="33"/>
      <c r="U2202" s="33"/>
      <c r="V2202" s="33"/>
      <c r="W2202" s="33"/>
      <c r="X2202" s="33"/>
      <c r="Y2202" s="33"/>
      <c r="Z2202" s="33"/>
      <c r="AA2202" s="33"/>
      <c r="AB2202" s="33"/>
    </row>
    <row r="2203" spans="1:28">
      <c r="A2203" s="33"/>
      <c r="B2203" s="33"/>
      <c r="C2203" s="33"/>
      <c r="D2203" s="33"/>
      <c r="E2203" s="33"/>
      <c r="F2203" s="33"/>
      <c r="G2203" s="33"/>
      <c r="H2203" s="33"/>
      <c r="I2203" s="33"/>
      <c r="J2203" s="33"/>
      <c r="K2203" s="33"/>
      <c r="L2203" s="33"/>
      <c r="M2203" s="33"/>
      <c r="N2203" s="33"/>
      <c r="O2203" s="33"/>
      <c r="P2203" s="33"/>
      <c r="Q2203" s="33"/>
      <c r="R2203" s="33"/>
      <c r="S2203" s="33"/>
      <c r="T2203" s="33"/>
      <c r="U2203" s="33"/>
      <c r="V2203" s="33"/>
      <c r="W2203" s="33"/>
      <c r="X2203" s="33"/>
      <c r="Y2203" s="33"/>
      <c r="Z2203" s="33"/>
      <c r="AA2203" s="33"/>
      <c r="AB2203" s="33"/>
    </row>
    <row r="2204" spans="1:28">
      <c r="A2204" s="33"/>
      <c r="B2204" s="33"/>
      <c r="C2204" s="33"/>
      <c r="D2204" s="33"/>
      <c r="E2204" s="33"/>
      <c r="F2204" s="33"/>
      <c r="G2204" s="33"/>
      <c r="H2204" s="33"/>
      <c r="I2204" s="33"/>
      <c r="J2204" s="33"/>
      <c r="K2204" s="33"/>
      <c r="L2204" s="33"/>
      <c r="M2204" s="33"/>
      <c r="N2204" s="33"/>
      <c r="O2204" s="33"/>
      <c r="P2204" s="33"/>
      <c r="Q2204" s="33"/>
      <c r="R2204" s="33"/>
      <c r="S2204" s="33"/>
      <c r="T2204" s="33"/>
      <c r="U2204" s="33"/>
      <c r="V2204" s="33"/>
      <c r="W2204" s="33"/>
      <c r="X2204" s="33"/>
      <c r="Y2204" s="33"/>
      <c r="Z2204" s="33"/>
      <c r="AA2204" s="33"/>
      <c r="AB2204" s="33"/>
    </row>
    <row r="2205" spans="1:28">
      <c r="A2205" s="33"/>
      <c r="B2205" s="33"/>
      <c r="C2205" s="33"/>
      <c r="D2205" s="33"/>
      <c r="E2205" s="33"/>
      <c r="F2205" s="33"/>
      <c r="G2205" s="33"/>
      <c r="H2205" s="33"/>
      <c r="I2205" s="33"/>
      <c r="J2205" s="33"/>
      <c r="K2205" s="33"/>
      <c r="L2205" s="33"/>
      <c r="M2205" s="33"/>
      <c r="N2205" s="33"/>
      <c r="O2205" s="33"/>
      <c r="P2205" s="33"/>
      <c r="Q2205" s="33"/>
      <c r="R2205" s="33"/>
      <c r="S2205" s="33"/>
      <c r="T2205" s="33"/>
      <c r="U2205" s="33"/>
      <c r="V2205" s="33"/>
      <c r="W2205" s="33"/>
      <c r="X2205" s="33"/>
      <c r="Y2205" s="33"/>
      <c r="Z2205" s="33"/>
      <c r="AA2205" s="33"/>
      <c r="AB2205" s="33"/>
    </row>
    <row r="2206" spans="1:28">
      <c r="A2206" s="33"/>
      <c r="B2206" s="33"/>
      <c r="C2206" s="33"/>
      <c r="D2206" s="33"/>
      <c r="E2206" s="33"/>
      <c r="F2206" s="33"/>
      <c r="G2206" s="33"/>
      <c r="H2206" s="33"/>
      <c r="I2206" s="33"/>
      <c r="J2206" s="33"/>
      <c r="K2206" s="33"/>
      <c r="L2206" s="33"/>
      <c r="M2206" s="33"/>
      <c r="N2206" s="33"/>
      <c r="O2206" s="33"/>
      <c r="P2206" s="33"/>
      <c r="Q2206" s="33"/>
      <c r="R2206" s="33"/>
      <c r="S2206" s="33"/>
      <c r="T2206" s="33"/>
      <c r="U2206" s="33"/>
      <c r="V2206" s="33"/>
      <c r="W2206" s="33"/>
      <c r="X2206" s="33"/>
      <c r="Y2206" s="33"/>
      <c r="Z2206" s="33"/>
      <c r="AA2206" s="33"/>
      <c r="AB2206" s="33"/>
    </row>
    <row r="2207" spans="1:28">
      <c r="A2207" s="33"/>
      <c r="B2207" s="33"/>
      <c r="C2207" s="33"/>
      <c r="D2207" s="33"/>
      <c r="E2207" s="33"/>
      <c r="F2207" s="33"/>
      <c r="G2207" s="33"/>
      <c r="H2207" s="33"/>
      <c r="I2207" s="33"/>
      <c r="J2207" s="33"/>
      <c r="K2207" s="33"/>
      <c r="L2207" s="33"/>
      <c r="M2207" s="33"/>
      <c r="N2207" s="33"/>
      <c r="O2207" s="33"/>
      <c r="P2207" s="33"/>
      <c r="Q2207" s="33"/>
      <c r="R2207" s="33"/>
      <c r="S2207" s="33"/>
      <c r="T2207" s="33"/>
      <c r="U2207" s="33"/>
      <c r="V2207" s="33"/>
      <c r="W2207" s="33"/>
      <c r="X2207" s="33"/>
      <c r="Y2207" s="33"/>
      <c r="Z2207" s="33"/>
      <c r="AA2207" s="33"/>
      <c r="AB2207" s="33"/>
    </row>
    <row r="2208" spans="1:28">
      <c r="A2208" s="33"/>
      <c r="B2208" s="33"/>
      <c r="C2208" s="33"/>
      <c r="D2208" s="33"/>
      <c r="E2208" s="33"/>
      <c r="F2208" s="33"/>
      <c r="G2208" s="33"/>
      <c r="H2208" s="33"/>
      <c r="I2208" s="33"/>
      <c r="J2208" s="33"/>
      <c r="K2208" s="33"/>
      <c r="L2208" s="33"/>
      <c r="M2208" s="33"/>
      <c r="N2208" s="33"/>
      <c r="O2208" s="33"/>
      <c r="P2208" s="33"/>
      <c r="Q2208" s="33"/>
      <c r="R2208" s="33"/>
      <c r="S2208" s="33"/>
      <c r="T2208" s="33"/>
      <c r="U2208" s="33"/>
      <c r="V2208" s="33"/>
      <c r="W2208" s="33"/>
      <c r="X2208" s="33"/>
      <c r="Y2208" s="33"/>
      <c r="Z2208" s="33"/>
      <c r="AA2208" s="33"/>
      <c r="AB2208" s="33"/>
    </row>
    <row r="2209" spans="1:28">
      <c r="A2209" s="33"/>
      <c r="B2209" s="33"/>
      <c r="C2209" s="33"/>
      <c r="D2209" s="33"/>
      <c r="E2209" s="33"/>
      <c r="F2209" s="33"/>
      <c r="G2209" s="33"/>
      <c r="H2209" s="33"/>
      <c r="I2209" s="33"/>
      <c r="J2209" s="33"/>
      <c r="K2209" s="33"/>
      <c r="L2209" s="33"/>
      <c r="M2209" s="33"/>
      <c r="N2209" s="33"/>
      <c r="O2209" s="33"/>
      <c r="P2209" s="33"/>
      <c r="Q2209" s="33"/>
      <c r="R2209" s="33"/>
      <c r="S2209" s="33"/>
      <c r="T2209" s="33"/>
      <c r="U2209" s="33"/>
      <c r="V2209" s="33"/>
      <c r="W2209" s="33"/>
      <c r="X2209" s="33"/>
      <c r="Y2209" s="33"/>
      <c r="Z2209" s="33"/>
      <c r="AA2209" s="33"/>
      <c r="AB2209" s="33"/>
    </row>
    <row r="2210" spans="1:28">
      <c r="A2210" s="33"/>
      <c r="B2210" s="33"/>
      <c r="C2210" s="33"/>
      <c r="D2210" s="33"/>
      <c r="E2210" s="33"/>
      <c r="F2210" s="33"/>
      <c r="G2210" s="33"/>
      <c r="H2210" s="33"/>
      <c r="I2210" s="33"/>
      <c r="J2210" s="33"/>
      <c r="K2210" s="33"/>
      <c r="L2210" s="33"/>
      <c r="M2210" s="33"/>
      <c r="N2210" s="33"/>
      <c r="O2210" s="33"/>
      <c r="P2210" s="33"/>
      <c r="Q2210" s="33"/>
      <c r="R2210" s="33"/>
      <c r="S2210" s="33"/>
      <c r="T2210" s="33"/>
      <c r="U2210" s="33"/>
      <c r="V2210" s="33"/>
      <c r="W2210" s="33"/>
      <c r="X2210" s="33"/>
      <c r="Y2210" s="33"/>
      <c r="Z2210" s="33"/>
      <c r="AA2210" s="33"/>
      <c r="AB2210" s="33"/>
    </row>
    <row r="2211" spans="1:28">
      <c r="A2211" s="33"/>
      <c r="B2211" s="33"/>
      <c r="C2211" s="33"/>
      <c r="D2211" s="33"/>
      <c r="E2211" s="33"/>
      <c r="F2211" s="33"/>
      <c r="G2211" s="33"/>
      <c r="H2211" s="33"/>
      <c r="I2211" s="33"/>
      <c r="J2211" s="33"/>
      <c r="K2211" s="33"/>
      <c r="L2211" s="33"/>
      <c r="M2211" s="33"/>
      <c r="N2211" s="33"/>
      <c r="O2211" s="33"/>
      <c r="P2211" s="33"/>
      <c r="Q2211" s="33"/>
      <c r="R2211" s="33"/>
      <c r="S2211" s="33"/>
      <c r="T2211" s="33"/>
      <c r="U2211" s="33"/>
      <c r="V2211" s="33"/>
      <c r="W2211" s="33"/>
      <c r="X2211" s="33"/>
      <c r="Y2211" s="33"/>
      <c r="Z2211" s="33"/>
      <c r="AA2211" s="33"/>
      <c r="AB2211" s="33"/>
    </row>
    <row r="2212" spans="1:28">
      <c r="A2212" s="33"/>
      <c r="B2212" s="33"/>
      <c r="C2212" s="33"/>
      <c r="D2212" s="33"/>
      <c r="E2212" s="33"/>
      <c r="F2212" s="33"/>
      <c r="G2212" s="33"/>
      <c r="H2212" s="33"/>
      <c r="I2212" s="33"/>
      <c r="J2212" s="33"/>
      <c r="K2212" s="33"/>
      <c r="L2212" s="33"/>
      <c r="M2212" s="33"/>
      <c r="N2212" s="33"/>
      <c r="O2212" s="33"/>
      <c r="P2212" s="33"/>
      <c r="Q2212" s="33"/>
      <c r="R2212" s="33"/>
      <c r="S2212" s="33"/>
      <c r="T2212" s="33"/>
      <c r="U2212" s="33"/>
      <c r="V2212" s="33"/>
      <c r="W2212" s="33"/>
      <c r="X2212" s="33"/>
      <c r="Y2212" s="33"/>
      <c r="Z2212" s="33"/>
      <c r="AA2212" s="33"/>
      <c r="AB2212" s="33"/>
    </row>
    <row r="2213" spans="1:28">
      <c r="A2213" s="33"/>
      <c r="B2213" s="33"/>
      <c r="C2213" s="33"/>
      <c r="D2213" s="33"/>
      <c r="E2213" s="33"/>
      <c r="F2213" s="33"/>
      <c r="G2213" s="33"/>
      <c r="H2213" s="33"/>
      <c r="I2213" s="33"/>
      <c r="J2213" s="33"/>
      <c r="K2213" s="33"/>
      <c r="L2213" s="33"/>
      <c r="M2213" s="33"/>
      <c r="N2213" s="33"/>
      <c r="O2213" s="33"/>
      <c r="P2213" s="33"/>
      <c r="Q2213" s="33"/>
      <c r="R2213" s="33"/>
      <c r="S2213" s="33"/>
      <c r="T2213" s="33"/>
      <c r="U2213" s="33"/>
      <c r="V2213" s="33"/>
      <c r="W2213" s="33"/>
      <c r="X2213" s="33"/>
      <c r="Y2213" s="33"/>
      <c r="Z2213" s="33"/>
      <c r="AA2213" s="33"/>
      <c r="AB2213" s="33"/>
    </row>
    <row r="2214" spans="1:28">
      <c r="A2214" s="33"/>
      <c r="B2214" s="33"/>
      <c r="C2214" s="33"/>
      <c r="D2214" s="33"/>
      <c r="E2214" s="33"/>
      <c r="F2214" s="33"/>
      <c r="G2214" s="33"/>
      <c r="H2214" s="33"/>
      <c r="I2214" s="33"/>
      <c r="J2214" s="33"/>
      <c r="K2214" s="33"/>
      <c r="L2214" s="33"/>
      <c r="M2214" s="33"/>
      <c r="N2214" s="33"/>
      <c r="O2214" s="33"/>
      <c r="P2214" s="33"/>
      <c r="Q2214" s="33"/>
      <c r="R2214" s="33"/>
      <c r="S2214" s="33"/>
      <c r="T2214" s="33"/>
      <c r="U2214" s="33"/>
      <c r="V2214" s="33"/>
      <c r="W2214" s="33"/>
      <c r="X2214" s="33"/>
      <c r="Y2214" s="33"/>
      <c r="Z2214" s="33"/>
      <c r="AA2214" s="33"/>
      <c r="AB2214" s="33"/>
    </row>
    <row r="2215" spans="1:28">
      <c r="A2215" s="33"/>
      <c r="B2215" s="33"/>
      <c r="C2215" s="33"/>
      <c r="D2215" s="33"/>
      <c r="E2215" s="33"/>
      <c r="F2215" s="33"/>
      <c r="G2215" s="33"/>
      <c r="H2215" s="33"/>
      <c r="I2215" s="33"/>
      <c r="J2215" s="33"/>
      <c r="K2215" s="33"/>
      <c r="L2215" s="33"/>
      <c r="M2215" s="33"/>
      <c r="N2215" s="33"/>
      <c r="O2215" s="33"/>
      <c r="P2215" s="33"/>
      <c r="Q2215" s="33"/>
      <c r="R2215" s="33"/>
      <c r="S2215" s="33"/>
      <c r="T2215" s="33"/>
      <c r="U2215" s="33"/>
      <c r="V2215" s="33"/>
      <c r="W2215" s="33"/>
      <c r="X2215" s="33"/>
      <c r="Y2215" s="33"/>
      <c r="Z2215" s="33"/>
      <c r="AA2215" s="33"/>
      <c r="AB2215" s="33"/>
    </row>
    <row r="2216" spans="1:28">
      <c r="A2216" s="33"/>
      <c r="B2216" s="33"/>
      <c r="C2216" s="33"/>
      <c r="D2216" s="33"/>
      <c r="E2216" s="33"/>
      <c r="F2216" s="33"/>
      <c r="G2216" s="33"/>
      <c r="H2216" s="33"/>
      <c r="I2216" s="33"/>
      <c r="J2216" s="33"/>
      <c r="K2216" s="33"/>
      <c r="L2216" s="33"/>
      <c r="M2216" s="33"/>
      <c r="N2216" s="33"/>
      <c r="O2216" s="33"/>
      <c r="P2216" s="33"/>
      <c r="Q2216" s="33"/>
      <c r="R2216" s="33"/>
      <c r="S2216" s="33"/>
      <c r="T2216" s="33"/>
      <c r="U2216" s="33"/>
      <c r="V2216" s="33"/>
      <c r="W2216" s="33"/>
      <c r="X2216" s="33"/>
      <c r="Y2216" s="33"/>
      <c r="Z2216" s="33"/>
      <c r="AA2216" s="33"/>
      <c r="AB2216" s="33"/>
    </row>
    <row r="2217" spans="1:28">
      <c r="A2217" s="33"/>
      <c r="B2217" s="33"/>
      <c r="C2217" s="33"/>
      <c r="D2217" s="33"/>
      <c r="E2217" s="33"/>
      <c r="F2217" s="33"/>
      <c r="G2217" s="33"/>
      <c r="H2217" s="33"/>
      <c r="I2217" s="33"/>
      <c r="J2217" s="33"/>
      <c r="K2217" s="33"/>
      <c r="L2217" s="33"/>
      <c r="M2217" s="33"/>
      <c r="N2217" s="33"/>
      <c r="O2217" s="33"/>
      <c r="P2217" s="33"/>
      <c r="Q2217" s="33"/>
      <c r="R2217" s="33"/>
      <c r="S2217" s="33"/>
      <c r="T2217" s="33"/>
      <c r="U2217" s="33"/>
      <c r="V2217" s="33"/>
      <c r="W2217" s="33"/>
      <c r="X2217" s="33"/>
      <c r="Y2217" s="33"/>
      <c r="Z2217" s="33"/>
      <c r="AA2217" s="33"/>
      <c r="AB2217" s="33"/>
    </row>
    <row r="2218" spans="1:28">
      <c r="A2218" s="33"/>
      <c r="B2218" s="33"/>
      <c r="C2218" s="33"/>
      <c r="D2218" s="33"/>
      <c r="E2218" s="33"/>
      <c r="F2218" s="33"/>
      <c r="G2218" s="33"/>
      <c r="H2218" s="33"/>
      <c r="I2218" s="33"/>
      <c r="J2218" s="33"/>
      <c r="K2218" s="33"/>
      <c r="L2218" s="33"/>
      <c r="M2218" s="33"/>
      <c r="N2218" s="33"/>
      <c r="O2218" s="33"/>
      <c r="P2218" s="33"/>
      <c r="Q2218" s="33"/>
      <c r="R2218" s="33"/>
      <c r="S2218" s="33"/>
      <c r="T2218" s="33"/>
      <c r="U2218" s="33"/>
      <c r="V2218" s="33"/>
      <c r="W2218" s="33"/>
      <c r="X2218" s="33"/>
      <c r="Y2218" s="33"/>
      <c r="Z2218" s="33"/>
      <c r="AA2218" s="33"/>
      <c r="AB2218" s="33"/>
    </row>
    <row r="2219" spans="1:28">
      <c r="A2219" s="33"/>
      <c r="B2219" s="33"/>
      <c r="C2219" s="33"/>
      <c r="D2219" s="33"/>
      <c r="E2219" s="33"/>
      <c r="F2219" s="33"/>
      <c r="G2219" s="33"/>
      <c r="H2219" s="33"/>
      <c r="I2219" s="33"/>
      <c r="J2219" s="33"/>
      <c r="K2219" s="33"/>
      <c r="L2219" s="33"/>
      <c r="M2219" s="33"/>
      <c r="N2219" s="33"/>
      <c r="O2219" s="33"/>
      <c r="P2219" s="33"/>
      <c r="Q2219" s="33"/>
      <c r="R2219" s="33"/>
      <c r="S2219" s="33"/>
      <c r="T2219" s="33"/>
      <c r="U2219" s="33"/>
      <c r="V2219" s="33"/>
      <c r="W2219" s="33"/>
      <c r="X2219" s="33"/>
      <c r="Y2219" s="33"/>
      <c r="Z2219" s="33"/>
      <c r="AA2219" s="33"/>
      <c r="AB2219" s="33"/>
    </row>
    <row r="2220" spans="1:28">
      <c r="A2220" s="33"/>
      <c r="B2220" s="33"/>
      <c r="C2220" s="33"/>
      <c r="D2220" s="33"/>
      <c r="E2220" s="33"/>
      <c r="F2220" s="33"/>
      <c r="G2220" s="33"/>
      <c r="H2220" s="33"/>
      <c r="I2220" s="33"/>
      <c r="J2220" s="33"/>
      <c r="K2220" s="33"/>
      <c r="L2220" s="33"/>
      <c r="M2220" s="33"/>
      <c r="N2220" s="33"/>
      <c r="O2220" s="33"/>
      <c r="P2220" s="33"/>
      <c r="Q2220" s="33"/>
      <c r="R2220" s="33"/>
      <c r="S2220" s="33"/>
      <c r="T2220" s="33"/>
      <c r="U2220" s="33"/>
      <c r="V2220" s="33"/>
      <c r="W2220" s="33"/>
      <c r="X2220" s="33"/>
      <c r="Y2220" s="33"/>
      <c r="Z2220" s="33"/>
      <c r="AA2220" s="33"/>
      <c r="AB2220" s="33"/>
    </row>
    <row r="2221" spans="1:28">
      <c r="A2221" s="33"/>
      <c r="B2221" s="33"/>
      <c r="C2221" s="33"/>
      <c r="D2221" s="33"/>
      <c r="E2221" s="33"/>
      <c r="F2221" s="33"/>
      <c r="G2221" s="33"/>
      <c r="H2221" s="33"/>
      <c r="I2221" s="33"/>
      <c r="J2221" s="33"/>
      <c r="K2221" s="33"/>
      <c r="L2221" s="33"/>
      <c r="M2221" s="33"/>
      <c r="N2221" s="33"/>
      <c r="O2221" s="33"/>
      <c r="P2221" s="33"/>
      <c r="Q2221" s="33"/>
      <c r="R2221" s="33"/>
      <c r="S2221" s="33"/>
      <c r="T2221" s="33"/>
      <c r="U2221" s="33"/>
      <c r="V2221" s="33"/>
      <c r="W2221" s="33"/>
      <c r="X2221" s="33"/>
      <c r="Y2221" s="33"/>
      <c r="Z2221" s="33"/>
      <c r="AA2221" s="33"/>
      <c r="AB2221" s="33"/>
    </row>
    <row r="2222" spans="1:28">
      <c r="A2222" s="33"/>
      <c r="B2222" s="33"/>
      <c r="C2222" s="33"/>
      <c r="D2222" s="33"/>
      <c r="E2222" s="33"/>
      <c r="F2222" s="33"/>
      <c r="G2222" s="33"/>
      <c r="H2222" s="33"/>
      <c r="I2222" s="33"/>
      <c r="J2222" s="33"/>
      <c r="K2222" s="33"/>
      <c r="L2222" s="33"/>
      <c r="M2222" s="33"/>
      <c r="N2222" s="33"/>
      <c r="O2222" s="33"/>
      <c r="P2222" s="33"/>
      <c r="Q2222" s="33"/>
      <c r="R2222" s="33"/>
      <c r="S2222" s="33"/>
      <c r="T2222" s="33"/>
      <c r="U2222" s="33"/>
      <c r="V2222" s="33"/>
      <c r="W2222" s="33"/>
      <c r="X2222" s="33"/>
      <c r="Y2222" s="33"/>
      <c r="Z2222" s="33"/>
      <c r="AA2222" s="33"/>
      <c r="AB2222" s="33"/>
    </row>
    <row r="2223" spans="1:28">
      <c r="A2223" s="33"/>
      <c r="B2223" s="33"/>
      <c r="C2223" s="33"/>
      <c r="D2223" s="33"/>
      <c r="E2223" s="33"/>
      <c r="F2223" s="33"/>
      <c r="G2223" s="33"/>
      <c r="H2223" s="33"/>
      <c r="I2223" s="33"/>
      <c r="J2223" s="33"/>
      <c r="K2223" s="33"/>
      <c r="L2223" s="33"/>
      <c r="M2223" s="33"/>
      <c r="N2223" s="33"/>
      <c r="O2223" s="33"/>
      <c r="P2223" s="33"/>
      <c r="Q2223" s="33"/>
      <c r="R2223" s="33"/>
      <c r="S2223" s="33"/>
      <c r="T2223" s="33"/>
      <c r="U2223" s="33"/>
      <c r="V2223" s="33"/>
      <c r="W2223" s="33"/>
      <c r="X2223" s="33"/>
      <c r="Y2223" s="33"/>
      <c r="Z2223" s="33"/>
      <c r="AA2223" s="33"/>
      <c r="AB2223" s="33"/>
    </row>
    <row r="2224" spans="1:28">
      <c r="A2224" s="33"/>
      <c r="B2224" s="33"/>
      <c r="C2224" s="33"/>
      <c r="D2224" s="33"/>
      <c r="E2224" s="33"/>
      <c r="F2224" s="33"/>
      <c r="G2224" s="33"/>
      <c r="H2224" s="33"/>
      <c r="I2224" s="33"/>
      <c r="J2224" s="33"/>
      <c r="K2224" s="33"/>
      <c r="L2224" s="33"/>
      <c r="M2224" s="33"/>
      <c r="N2224" s="33"/>
      <c r="O2224" s="33"/>
      <c r="P2224" s="33"/>
      <c r="Q2224" s="33"/>
      <c r="R2224" s="33"/>
      <c r="S2224" s="33"/>
      <c r="T2224" s="33"/>
      <c r="U2224" s="33"/>
      <c r="V2224" s="33"/>
      <c r="W2224" s="33"/>
      <c r="X2224" s="33"/>
      <c r="Y2224" s="33"/>
      <c r="Z2224" s="33"/>
      <c r="AA2224" s="33"/>
      <c r="AB2224" s="33"/>
    </row>
    <row r="2225" spans="1:28">
      <c r="A2225" s="33"/>
      <c r="B2225" s="33"/>
      <c r="C2225" s="33"/>
      <c r="D2225" s="33"/>
      <c r="E2225" s="33"/>
      <c r="F2225" s="33"/>
      <c r="G2225" s="33"/>
      <c r="H2225" s="33"/>
      <c r="I2225" s="33"/>
      <c r="J2225" s="33"/>
      <c r="K2225" s="33"/>
      <c r="L2225" s="33"/>
      <c r="M2225" s="33"/>
      <c r="N2225" s="33"/>
      <c r="O2225" s="33"/>
      <c r="P2225" s="33"/>
      <c r="Q2225" s="33"/>
      <c r="R2225" s="33"/>
      <c r="S2225" s="33"/>
      <c r="T2225" s="33"/>
      <c r="U2225" s="33"/>
      <c r="V2225" s="33"/>
      <c r="W2225" s="33"/>
      <c r="X2225" s="33"/>
      <c r="Y2225" s="33"/>
      <c r="Z2225" s="33"/>
      <c r="AA2225" s="33"/>
      <c r="AB2225" s="33"/>
    </row>
    <row r="2226" spans="1:28">
      <c r="A2226" s="33"/>
      <c r="B2226" s="33"/>
      <c r="C2226" s="33"/>
      <c r="D2226" s="33"/>
      <c r="E2226" s="33"/>
      <c r="F2226" s="33"/>
      <c r="G2226" s="33"/>
      <c r="H2226" s="33"/>
      <c r="I2226" s="33"/>
      <c r="J2226" s="33"/>
      <c r="K2226" s="33"/>
      <c r="L2226" s="33"/>
      <c r="M2226" s="33"/>
      <c r="N2226" s="33"/>
      <c r="O2226" s="33"/>
      <c r="P2226" s="33"/>
      <c r="Q2226" s="33"/>
      <c r="R2226" s="33"/>
      <c r="S2226" s="33"/>
      <c r="T2226" s="33"/>
      <c r="U2226" s="33"/>
      <c r="V2226" s="33"/>
      <c r="W2226" s="33"/>
      <c r="X2226" s="33"/>
      <c r="Y2226" s="33"/>
      <c r="Z2226" s="33"/>
      <c r="AA2226" s="33"/>
      <c r="AB2226" s="33"/>
    </row>
    <row r="2227" spans="1:28">
      <c r="A2227" s="33"/>
      <c r="B2227" s="33"/>
      <c r="C2227" s="33"/>
      <c r="D2227" s="33"/>
      <c r="E2227" s="33"/>
      <c r="F2227" s="33"/>
      <c r="G2227" s="33"/>
      <c r="H2227" s="33"/>
      <c r="I2227" s="33"/>
      <c r="J2227" s="33"/>
      <c r="K2227" s="33"/>
      <c r="L2227" s="33"/>
      <c r="M2227" s="33"/>
      <c r="N2227" s="33"/>
      <c r="O2227" s="33"/>
      <c r="P2227" s="33"/>
      <c r="Q2227" s="33"/>
      <c r="R2227" s="33"/>
      <c r="S2227" s="33"/>
      <c r="T2227" s="33"/>
      <c r="U2227" s="33"/>
      <c r="V2227" s="33"/>
      <c r="W2227" s="33"/>
      <c r="X2227" s="33"/>
      <c r="Y2227" s="33"/>
      <c r="Z2227" s="33"/>
      <c r="AA2227" s="33"/>
      <c r="AB2227" s="33"/>
    </row>
    <row r="2228" spans="1:28">
      <c r="A2228" s="33"/>
      <c r="B2228" s="33"/>
      <c r="C2228" s="33"/>
      <c r="D2228" s="33"/>
      <c r="E2228" s="33"/>
      <c r="F2228" s="33"/>
      <c r="G2228" s="33"/>
      <c r="H2228" s="33"/>
      <c r="I2228" s="33"/>
      <c r="J2228" s="33"/>
      <c r="K2228" s="33"/>
      <c r="L2228" s="33"/>
      <c r="M2228" s="33"/>
      <c r="N2228" s="33"/>
      <c r="O2228" s="33"/>
      <c r="P2228" s="33"/>
      <c r="Q2228" s="33"/>
      <c r="R2228" s="33"/>
      <c r="S2228" s="33"/>
      <c r="T2228" s="33"/>
      <c r="U2228" s="33"/>
      <c r="V2228" s="33"/>
      <c r="W2228" s="33"/>
      <c r="X2228" s="33"/>
      <c r="Y2228" s="33"/>
      <c r="Z2228" s="33"/>
      <c r="AA2228" s="33"/>
      <c r="AB2228" s="33"/>
    </row>
    <row r="2229" spans="1:28">
      <c r="A2229" s="33"/>
      <c r="B2229" s="33"/>
      <c r="C2229" s="33"/>
      <c r="D2229" s="33"/>
      <c r="E2229" s="33"/>
      <c r="F2229" s="33"/>
      <c r="G2229" s="33"/>
      <c r="H2229" s="33"/>
      <c r="I2229" s="33"/>
      <c r="J2229" s="33"/>
      <c r="K2229" s="33"/>
      <c r="L2229" s="33"/>
      <c r="M2229" s="33"/>
      <c r="N2229" s="33"/>
      <c r="O2229" s="33"/>
      <c r="P2229" s="33"/>
      <c r="Q2229" s="33"/>
      <c r="R2229" s="33"/>
      <c r="S2229" s="33"/>
      <c r="T2229" s="33"/>
      <c r="U2229" s="33"/>
      <c r="V2229" s="33"/>
      <c r="W2229" s="33"/>
      <c r="X2229" s="33"/>
      <c r="Y2229" s="33"/>
      <c r="Z2229" s="33"/>
      <c r="AA2229" s="33"/>
      <c r="AB2229" s="33"/>
    </row>
    <row r="2230" spans="1:28">
      <c r="A2230" s="33"/>
      <c r="B2230" s="33"/>
      <c r="C2230" s="33"/>
      <c r="D2230" s="33"/>
      <c r="E2230" s="33"/>
      <c r="F2230" s="33"/>
      <c r="G2230" s="33"/>
      <c r="H2230" s="33"/>
      <c r="I2230" s="33"/>
      <c r="J2230" s="33"/>
      <c r="K2230" s="33"/>
      <c r="L2230" s="33"/>
      <c r="M2230" s="33"/>
      <c r="N2230" s="33"/>
      <c r="O2230" s="33"/>
      <c r="P2230" s="33"/>
      <c r="Q2230" s="33"/>
      <c r="R2230" s="33"/>
      <c r="S2230" s="33"/>
      <c r="T2230" s="33"/>
      <c r="U2230" s="33"/>
      <c r="V2230" s="33"/>
      <c r="W2230" s="33"/>
      <c r="X2230" s="33"/>
      <c r="Y2230" s="33"/>
      <c r="Z2230" s="33"/>
      <c r="AA2230" s="33"/>
      <c r="AB2230" s="33"/>
    </row>
    <row r="2231" spans="1:28">
      <c r="A2231" s="33"/>
      <c r="B2231" s="33"/>
      <c r="C2231" s="33"/>
      <c r="D2231" s="33"/>
      <c r="E2231" s="33"/>
      <c r="F2231" s="33"/>
      <c r="G2231" s="33"/>
      <c r="H2231" s="33"/>
      <c r="I2231" s="33"/>
      <c r="J2231" s="33"/>
      <c r="K2231" s="33"/>
      <c r="L2231" s="33"/>
      <c r="M2231" s="33"/>
      <c r="N2231" s="33"/>
      <c r="O2231" s="33"/>
      <c r="P2231" s="33"/>
      <c r="Q2231" s="33"/>
      <c r="R2231" s="33"/>
      <c r="S2231" s="33"/>
      <c r="T2231" s="33"/>
      <c r="U2231" s="33"/>
      <c r="V2231" s="33"/>
      <c r="W2231" s="33"/>
      <c r="X2231" s="33"/>
      <c r="Y2231" s="33"/>
      <c r="Z2231" s="33"/>
      <c r="AA2231" s="33"/>
      <c r="AB2231" s="33"/>
    </row>
    <row r="2232" spans="1:28">
      <c r="A2232" s="33"/>
      <c r="B2232" s="33"/>
      <c r="C2232" s="33"/>
      <c r="D2232" s="33"/>
      <c r="E2232" s="33"/>
      <c r="F2232" s="33"/>
      <c r="G2232" s="33"/>
      <c r="H2232" s="33"/>
      <c r="I2232" s="33"/>
      <c r="J2232" s="33"/>
      <c r="K2232" s="33"/>
      <c r="L2232" s="33"/>
      <c r="M2232" s="33"/>
      <c r="N2232" s="33"/>
      <c r="O2232" s="33"/>
      <c r="P2232" s="33"/>
      <c r="Q2232" s="33"/>
      <c r="R2232" s="33"/>
      <c r="S2232" s="33"/>
      <c r="T2232" s="33"/>
      <c r="U2232" s="33"/>
      <c r="V2232" s="33"/>
      <c r="W2232" s="33"/>
      <c r="X2232" s="33"/>
      <c r="Y2232" s="33"/>
      <c r="Z2232" s="33"/>
      <c r="AA2232" s="33"/>
      <c r="AB2232" s="33"/>
    </row>
    <row r="2233" spans="1:28">
      <c r="A2233" s="33"/>
      <c r="B2233" s="33"/>
      <c r="C2233" s="33"/>
      <c r="D2233" s="33"/>
      <c r="E2233" s="33"/>
      <c r="F2233" s="33"/>
      <c r="G2233" s="33"/>
      <c r="H2233" s="33"/>
      <c r="I2233" s="33"/>
      <c r="J2233" s="33"/>
      <c r="K2233" s="33"/>
      <c r="L2233" s="33"/>
      <c r="M2233" s="33"/>
      <c r="N2233" s="33"/>
      <c r="O2233" s="33"/>
      <c r="P2233" s="33"/>
      <c r="Q2233" s="33"/>
      <c r="R2233" s="33"/>
      <c r="S2233" s="33"/>
      <c r="T2233" s="33"/>
      <c r="U2233" s="33"/>
      <c r="V2233" s="33"/>
      <c r="W2233" s="33"/>
      <c r="X2233" s="33"/>
      <c r="Y2233" s="33"/>
      <c r="Z2233" s="33"/>
      <c r="AA2233" s="33"/>
      <c r="AB2233" s="33"/>
    </row>
    <row r="2234" spans="1:28">
      <c r="A2234" s="33"/>
      <c r="B2234" s="33"/>
      <c r="C2234" s="33"/>
      <c r="D2234" s="33"/>
      <c r="E2234" s="33"/>
      <c r="F2234" s="33"/>
      <c r="G2234" s="33"/>
      <c r="H2234" s="33"/>
      <c r="I2234" s="33"/>
      <c r="J2234" s="33"/>
      <c r="K2234" s="33"/>
      <c r="L2234" s="33"/>
      <c r="M2234" s="33"/>
      <c r="N2234" s="33"/>
      <c r="O2234" s="33"/>
      <c r="P2234" s="33"/>
      <c r="Q2234" s="33"/>
      <c r="R2234" s="33"/>
      <c r="S2234" s="33"/>
      <c r="T2234" s="33"/>
      <c r="U2234" s="33"/>
      <c r="V2234" s="33"/>
      <c r="W2234" s="33"/>
      <c r="X2234" s="33"/>
      <c r="Y2234" s="33"/>
      <c r="Z2234" s="33"/>
      <c r="AA2234" s="33"/>
      <c r="AB2234" s="33"/>
    </row>
    <row r="2235" spans="1:28">
      <c r="A2235" s="33"/>
      <c r="B2235" s="33"/>
      <c r="C2235" s="33"/>
      <c r="D2235" s="33"/>
      <c r="E2235" s="33"/>
      <c r="F2235" s="33"/>
      <c r="G2235" s="33"/>
      <c r="H2235" s="33"/>
      <c r="I2235" s="33"/>
      <c r="J2235" s="33"/>
      <c r="K2235" s="33"/>
      <c r="L2235" s="33"/>
      <c r="M2235" s="33"/>
      <c r="N2235" s="33"/>
      <c r="O2235" s="33"/>
      <c r="P2235" s="33"/>
      <c r="Q2235" s="33"/>
      <c r="R2235" s="33"/>
      <c r="S2235" s="33"/>
      <c r="T2235" s="33"/>
      <c r="U2235" s="33"/>
      <c r="V2235" s="33"/>
      <c r="W2235" s="33"/>
      <c r="X2235" s="33"/>
      <c r="Y2235" s="33"/>
      <c r="Z2235" s="33"/>
      <c r="AA2235" s="33"/>
      <c r="AB2235" s="33"/>
    </row>
    <row r="2236" spans="1:28">
      <c r="A2236" s="33"/>
      <c r="B2236" s="33"/>
      <c r="C2236" s="33"/>
      <c r="D2236" s="33"/>
      <c r="E2236" s="33"/>
      <c r="F2236" s="33"/>
      <c r="G2236" s="33"/>
      <c r="H2236" s="33"/>
      <c r="I2236" s="33"/>
      <c r="J2236" s="33"/>
      <c r="K2236" s="33"/>
      <c r="L2236" s="33"/>
      <c r="M2236" s="33"/>
      <c r="N2236" s="33"/>
      <c r="O2236" s="33"/>
      <c r="P2236" s="33"/>
      <c r="Q2236" s="33"/>
      <c r="R2236" s="33"/>
      <c r="S2236" s="33"/>
      <c r="T2236" s="33"/>
      <c r="U2236" s="33"/>
      <c r="V2236" s="33"/>
      <c r="W2236" s="33"/>
      <c r="X2236" s="33"/>
      <c r="Y2236" s="33"/>
      <c r="Z2236" s="33"/>
      <c r="AA2236" s="33"/>
      <c r="AB2236" s="33"/>
    </row>
    <row r="2237" spans="1:28">
      <c r="A2237" s="33"/>
      <c r="B2237" s="33"/>
      <c r="C2237" s="33"/>
      <c r="D2237" s="33"/>
      <c r="E2237" s="33"/>
      <c r="F2237" s="33"/>
      <c r="G2237" s="33"/>
      <c r="H2237" s="33"/>
      <c r="I2237" s="33"/>
      <c r="J2237" s="33"/>
      <c r="K2237" s="33"/>
      <c r="L2237" s="33"/>
      <c r="M2237" s="33"/>
      <c r="N2237" s="33"/>
      <c r="O2237" s="33"/>
      <c r="P2237" s="33"/>
      <c r="Q2237" s="33"/>
      <c r="R2237" s="33"/>
      <c r="S2237" s="33"/>
      <c r="T2237" s="33"/>
      <c r="U2237" s="33"/>
      <c r="V2237" s="33"/>
      <c r="W2237" s="33"/>
      <c r="X2237" s="33"/>
      <c r="Y2237" s="33"/>
      <c r="Z2237" s="33"/>
      <c r="AA2237" s="33"/>
      <c r="AB2237" s="33"/>
    </row>
    <row r="2238" spans="1:28">
      <c r="A2238" s="33"/>
      <c r="B2238" s="33"/>
      <c r="C2238" s="33"/>
      <c r="D2238" s="33"/>
      <c r="E2238" s="33"/>
      <c r="F2238" s="33"/>
      <c r="G2238" s="33"/>
      <c r="H2238" s="33"/>
      <c r="I2238" s="33"/>
      <c r="J2238" s="33"/>
      <c r="K2238" s="33"/>
      <c r="L2238" s="33"/>
      <c r="M2238" s="33"/>
      <c r="N2238" s="33"/>
      <c r="O2238" s="33"/>
      <c r="P2238" s="33"/>
      <c r="Q2238" s="33"/>
      <c r="R2238" s="33"/>
      <c r="S2238" s="33"/>
      <c r="T2238" s="33"/>
      <c r="U2238" s="33"/>
      <c r="V2238" s="33"/>
      <c r="W2238" s="33"/>
      <c r="X2238" s="33"/>
      <c r="Y2238" s="33"/>
      <c r="Z2238" s="33"/>
      <c r="AA2238" s="33"/>
      <c r="AB2238" s="33"/>
    </row>
    <row r="2239" spans="1:28">
      <c r="A2239" s="33"/>
      <c r="B2239" s="33"/>
      <c r="C2239" s="33"/>
      <c r="D2239" s="33"/>
      <c r="E2239" s="33"/>
      <c r="F2239" s="33"/>
      <c r="G2239" s="33"/>
      <c r="H2239" s="33"/>
      <c r="I2239" s="33"/>
      <c r="J2239" s="33"/>
      <c r="K2239" s="33"/>
      <c r="L2239" s="33"/>
      <c r="M2239" s="33"/>
      <c r="N2239" s="33"/>
      <c r="O2239" s="33"/>
      <c r="P2239" s="33"/>
      <c r="Q2239" s="33"/>
      <c r="R2239" s="33"/>
      <c r="S2239" s="33"/>
      <c r="T2239" s="33"/>
      <c r="U2239" s="33"/>
      <c r="V2239" s="33"/>
      <c r="W2239" s="33"/>
      <c r="X2239" s="33"/>
      <c r="Y2239" s="33"/>
      <c r="Z2239" s="33"/>
      <c r="AA2239" s="33"/>
      <c r="AB2239" s="33"/>
    </row>
    <row r="2240" spans="1:28">
      <c r="A2240" s="33"/>
      <c r="B2240" s="33"/>
      <c r="C2240" s="33"/>
      <c r="D2240" s="33"/>
      <c r="E2240" s="33"/>
      <c r="F2240" s="33"/>
      <c r="G2240" s="33"/>
      <c r="H2240" s="33"/>
      <c r="I2240" s="33"/>
      <c r="J2240" s="33"/>
      <c r="K2240" s="33"/>
      <c r="L2240" s="33"/>
      <c r="M2240" s="33"/>
      <c r="N2240" s="33"/>
      <c r="O2240" s="33"/>
      <c r="P2240" s="33"/>
      <c r="Q2240" s="33"/>
      <c r="R2240" s="33"/>
      <c r="S2240" s="33"/>
      <c r="T2240" s="33"/>
      <c r="U2240" s="33"/>
      <c r="V2240" s="33"/>
      <c r="W2240" s="33"/>
      <c r="X2240" s="33"/>
      <c r="Y2240" s="33"/>
      <c r="Z2240" s="33"/>
      <c r="AA2240" s="33"/>
      <c r="AB2240" s="33"/>
    </row>
    <row r="2241" spans="1:28">
      <c r="A2241" s="33"/>
      <c r="B2241" s="33"/>
      <c r="C2241" s="33"/>
      <c r="D2241" s="33"/>
      <c r="E2241" s="33"/>
      <c r="F2241" s="33"/>
      <c r="G2241" s="33"/>
      <c r="H2241" s="33"/>
      <c r="I2241" s="33"/>
      <c r="J2241" s="33"/>
      <c r="K2241" s="33"/>
      <c r="L2241" s="33"/>
      <c r="M2241" s="33"/>
      <c r="N2241" s="33"/>
      <c r="O2241" s="33"/>
      <c r="P2241" s="33"/>
      <c r="Q2241" s="33"/>
      <c r="R2241" s="33"/>
      <c r="S2241" s="33"/>
      <c r="T2241" s="33"/>
      <c r="U2241" s="33"/>
      <c r="V2241" s="33"/>
      <c r="W2241" s="33"/>
      <c r="X2241" s="33"/>
      <c r="Y2241" s="33"/>
      <c r="Z2241" s="33"/>
      <c r="AA2241" s="33"/>
      <c r="AB2241" s="33"/>
    </row>
    <row r="2242" spans="1:28">
      <c r="A2242" s="33"/>
      <c r="B2242" s="33"/>
      <c r="C2242" s="33"/>
      <c r="D2242" s="33"/>
      <c r="E2242" s="33"/>
      <c r="F2242" s="33"/>
      <c r="G2242" s="33"/>
      <c r="H2242" s="33"/>
      <c r="I2242" s="33"/>
      <c r="J2242" s="33"/>
      <c r="K2242" s="33"/>
      <c r="L2242" s="33"/>
      <c r="M2242" s="33"/>
      <c r="N2242" s="33"/>
      <c r="O2242" s="33"/>
      <c r="P2242" s="33"/>
      <c r="Q2242" s="33"/>
      <c r="R2242" s="33"/>
      <c r="S2242" s="33"/>
      <c r="T2242" s="33"/>
      <c r="U2242" s="33"/>
      <c r="V2242" s="33"/>
      <c r="W2242" s="33"/>
      <c r="X2242" s="33"/>
      <c r="Y2242" s="33"/>
      <c r="Z2242" s="33"/>
      <c r="AA2242" s="33"/>
      <c r="AB2242" s="33"/>
    </row>
    <row r="2243" spans="1:28">
      <c r="A2243" s="33"/>
      <c r="B2243" s="33"/>
      <c r="C2243" s="33"/>
      <c r="D2243" s="33"/>
      <c r="E2243" s="33"/>
      <c r="F2243" s="33"/>
      <c r="G2243" s="33"/>
      <c r="H2243" s="33"/>
      <c r="I2243" s="33"/>
      <c r="J2243" s="33"/>
      <c r="K2243" s="33"/>
      <c r="L2243" s="33"/>
      <c r="M2243" s="33"/>
      <c r="N2243" s="33"/>
      <c r="O2243" s="33"/>
      <c r="P2243" s="33"/>
      <c r="Q2243" s="33"/>
      <c r="R2243" s="33"/>
      <c r="S2243" s="33"/>
      <c r="T2243" s="33"/>
      <c r="U2243" s="33"/>
      <c r="V2243" s="33"/>
      <c r="W2243" s="33"/>
      <c r="X2243" s="33"/>
      <c r="Y2243" s="33"/>
      <c r="Z2243" s="33"/>
      <c r="AA2243" s="33"/>
      <c r="AB2243" s="33"/>
    </row>
    <row r="2244" spans="1:28">
      <c r="A2244" s="33"/>
      <c r="B2244" s="33"/>
      <c r="C2244" s="33"/>
      <c r="D2244" s="33"/>
      <c r="E2244" s="33"/>
      <c r="F2244" s="33"/>
      <c r="G2244" s="33"/>
      <c r="H2244" s="33"/>
      <c r="I2244" s="33"/>
      <c r="J2244" s="33"/>
      <c r="K2244" s="33"/>
      <c r="L2244" s="33"/>
      <c r="M2244" s="33"/>
      <c r="N2244" s="33"/>
      <c r="O2244" s="33"/>
      <c r="P2244" s="33"/>
      <c r="Q2244" s="33"/>
      <c r="R2244" s="33"/>
      <c r="S2244" s="33"/>
      <c r="T2244" s="33"/>
      <c r="U2244" s="33"/>
      <c r="V2244" s="33"/>
      <c r="W2244" s="33"/>
      <c r="X2244" s="33"/>
      <c r="Y2244" s="33"/>
      <c r="Z2244" s="33"/>
      <c r="AA2244" s="33"/>
      <c r="AB2244" s="33"/>
    </row>
    <row r="2245" spans="1:28">
      <c r="A2245" s="33"/>
      <c r="B2245" s="33"/>
      <c r="C2245" s="33"/>
      <c r="D2245" s="33"/>
      <c r="E2245" s="33"/>
      <c r="F2245" s="33"/>
      <c r="G2245" s="33"/>
      <c r="H2245" s="33"/>
      <c r="I2245" s="33"/>
      <c r="J2245" s="33"/>
      <c r="K2245" s="33"/>
      <c r="L2245" s="33"/>
      <c r="M2245" s="33"/>
      <c r="N2245" s="33"/>
      <c r="O2245" s="33"/>
      <c r="P2245" s="33"/>
      <c r="Q2245" s="33"/>
      <c r="R2245" s="33"/>
      <c r="S2245" s="33"/>
      <c r="T2245" s="33"/>
      <c r="U2245" s="33"/>
      <c r="V2245" s="33"/>
      <c r="W2245" s="33"/>
      <c r="X2245" s="33"/>
      <c r="Y2245" s="33"/>
      <c r="Z2245" s="33"/>
      <c r="AA2245" s="33"/>
      <c r="AB2245" s="33"/>
    </row>
    <row r="2246" spans="1:28">
      <c r="A2246" s="33"/>
      <c r="B2246" s="33"/>
      <c r="C2246" s="33"/>
      <c r="D2246" s="33"/>
      <c r="E2246" s="33"/>
      <c r="F2246" s="33"/>
      <c r="G2246" s="33"/>
      <c r="H2246" s="33"/>
      <c r="I2246" s="33"/>
      <c r="J2246" s="33"/>
      <c r="K2246" s="33"/>
      <c r="L2246" s="33"/>
      <c r="M2246" s="33"/>
      <c r="N2246" s="33"/>
      <c r="O2246" s="33"/>
      <c r="P2246" s="33"/>
      <c r="Q2246" s="33"/>
      <c r="R2246" s="33"/>
      <c r="S2246" s="33"/>
      <c r="T2246" s="33"/>
      <c r="U2246" s="33"/>
      <c r="V2246" s="33"/>
      <c r="W2246" s="33"/>
      <c r="X2246" s="33"/>
      <c r="Y2246" s="33"/>
      <c r="Z2246" s="33"/>
      <c r="AA2246" s="33"/>
      <c r="AB2246" s="33"/>
    </row>
    <row r="2247" spans="1:28">
      <c r="A2247" s="33"/>
      <c r="B2247" s="33"/>
      <c r="C2247" s="33"/>
      <c r="D2247" s="33"/>
      <c r="E2247" s="33"/>
      <c r="F2247" s="33"/>
      <c r="G2247" s="33"/>
      <c r="H2247" s="33"/>
      <c r="I2247" s="33"/>
      <c r="J2247" s="33"/>
      <c r="K2247" s="33"/>
      <c r="L2247" s="33"/>
      <c r="M2247" s="33"/>
      <c r="N2247" s="33"/>
      <c r="O2247" s="33"/>
      <c r="P2247" s="33"/>
      <c r="Q2247" s="33"/>
      <c r="R2247" s="33"/>
      <c r="S2247" s="33"/>
      <c r="T2247" s="33"/>
      <c r="U2247" s="33"/>
      <c r="V2247" s="33"/>
      <c r="W2247" s="33"/>
      <c r="X2247" s="33"/>
      <c r="Y2247" s="33"/>
      <c r="Z2247" s="33"/>
      <c r="AA2247" s="33"/>
      <c r="AB2247" s="33"/>
    </row>
    <row r="2248" spans="1:28">
      <c r="A2248" s="33"/>
      <c r="B2248" s="33"/>
      <c r="C2248" s="33"/>
      <c r="D2248" s="33"/>
      <c r="E2248" s="33"/>
      <c r="F2248" s="33"/>
      <c r="G2248" s="33"/>
      <c r="H2248" s="33"/>
      <c r="I2248" s="33"/>
      <c r="J2248" s="33"/>
      <c r="K2248" s="33"/>
      <c r="L2248" s="33"/>
      <c r="M2248" s="33"/>
      <c r="N2248" s="33"/>
      <c r="O2248" s="33"/>
      <c r="P2248" s="33"/>
      <c r="Q2248" s="33"/>
      <c r="R2248" s="33"/>
      <c r="S2248" s="33"/>
      <c r="T2248" s="33"/>
      <c r="U2248" s="33"/>
      <c r="V2248" s="33"/>
      <c r="W2248" s="33"/>
      <c r="X2248" s="33"/>
      <c r="Y2248" s="33"/>
      <c r="Z2248" s="33"/>
      <c r="AA2248" s="33"/>
      <c r="AB2248" s="33"/>
    </row>
    <row r="2249" spans="1:28">
      <c r="A2249" s="33"/>
      <c r="B2249" s="33"/>
      <c r="C2249" s="33"/>
      <c r="D2249" s="33"/>
      <c r="E2249" s="33"/>
      <c r="F2249" s="33"/>
      <c r="G2249" s="33"/>
      <c r="H2249" s="33"/>
      <c r="I2249" s="33"/>
      <c r="J2249" s="33"/>
      <c r="K2249" s="33"/>
      <c r="L2249" s="33"/>
      <c r="M2249" s="33"/>
      <c r="N2249" s="33"/>
      <c r="O2249" s="33"/>
      <c r="P2249" s="33"/>
      <c r="Q2249" s="33"/>
      <c r="R2249" s="33"/>
      <c r="S2249" s="33"/>
      <c r="T2249" s="33"/>
      <c r="U2249" s="33"/>
      <c r="V2249" s="33"/>
      <c r="W2249" s="33"/>
      <c r="X2249" s="33"/>
      <c r="Y2249" s="33"/>
      <c r="Z2249" s="33"/>
      <c r="AA2249" s="33"/>
      <c r="AB2249" s="33"/>
    </row>
    <row r="2250" spans="1:28">
      <c r="A2250" s="33"/>
      <c r="B2250" s="33"/>
      <c r="C2250" s="33"/>
      <c r="D2250" s="33"/>
      <c r="E2250" s="33"/>
      <c r="F2250" s="33"/>
      <c r="G2250" s="33"/>
      <c r="H2250" s="33"/>
      <c r="I2250" s="33"/>
      <c r="J2250" s="33"/>
      <c r="K2250" s="33"/>
      <c r="L2250" s="33"/>
      <c r="M2250" s="33"/>
      <c r="N2250" s="33"/>
      <c r="O2250" s="33"/>
      <c r="P2250" s="33"/>
      <c r="Q2250" s="33"/>
      <c r="R2250" s="33"/>
      <c r="S2250" s="33"/>
      <c r="T2250" s="33"/>
      <c r="U2250" s="33"/>
      <c r="V2250" s="33"/>
      <c r="W2250" s="33"/>
      <c r="X2250" s="33"/>
      <c r="Y2250" s="33"/>
      <c r="Z2250" s="33"/>
      <c r="AA2250" s="33"/>
      <c r="AB2250" s="33"/>
    </row>
    <row r="2251" spans="1:28">
      <c r="A2251" s="33"/>
      <c r="B2251" s="33"/>
      <c r="C2251" s="33"/>
      <c r="D2251" s="33"/>
      <c r="E2251" s="33"/>
      <c r="F2251" s="33"/>
      <c r="G2251" s="33"/>
      <c r="H2251" s="33"/>
      <c r="I2251" s="33"/>
      <c r="J2251" s="33"/>
      <c r="K2251" s="33"/>
      <c r="L2251" s="33"/>
      <c r="M2251" s="33"/>
      <c r="N2251" s="33"/>
      <c r="O2251" s="33"/>
      <c r="P2251" s="33"/>
      <c r="Q2251" s="33"/>
      <c r="R2251" s="33"/>
      <c r="S2251" s="33"/>
      <c r="T2251" s="33"/>
      <c r="U2251" s="33"/>
      <c r="V2251" s="33"/>
      <c r="W2251" s="33"/>
      <c r="X2251" s="33"/>
      <c r="Y2251" s="33"/>
      <c r="Z2251" s="33"/>
      <c r="AA2251" s="33"/>
      <c r="AB2251" s="33"/>
    </row>
    <row r="2252" spans="1:28">
      <c r="A2252" s="33"/>
      <c r="B2252" s="33"/>
      <c r="C2252" s="33"/>
      <c r="D2252" s="33"/>
      <c r="E2252" s="33"/>
      <c r="F2252" s="33"/>
      <c r="G2252" s="33"/>
      <c r="H2252" s="33"/>
      <c r="I2252" s="33"/>
      <c r="J2252" s="33"/>
      <c r="K2252" s="33"/>
      <c r="L2252" s="33"/>
      <c r="M2252" s="33"/>
      <c r="N2252" s="33"/>
      <c r="O2252" s="33"/>
      <c r="P2252" s="33"/>
      <c r="Q2252" s="33"/>
      <c r="R2252" s="33"/>
      <c r="S2252" s="33"/>
      <c r="T2252" s="33"/>
      <c r="U2252" s="33"/>
      <c r="V2252" s="33"/>
      <c r="W2252" s="33"/>
      <c r="X2252" s="33"/>
      <c r="Y2252" s="33"/>
      <c r="Z2252" s="33"/>
      <c r="AA2252" s="33"/>
      <c r="AB2252" s="33"/>
    </row>
    <row r="2253" spans="1:28">
      <c r="A2253" s="33"/>
      <c r="B2253" s="33"/>
      <c r="C2253" s="33"/>
      <c r="D2253" s="33"/>
      <c r="E2253" s="33"/>
      <c r="F2253" s="33"/>
      <c r="G2253" s="33"/>
      <c r="H2253" s="33"/>
      <c r="I2253" s="33"/>
      <c r="J2253" s="33"/>
      <c r="K2253" s="33"/>
      <c r="L2253" s="33"/>
      <c r="M2253" s="33"/>
      <c r="N2253" s="33"/>
      <c r="O2253" s="33"/>
      <c r="P2253" s="33"/>
      <c r="Q2253" s="33"/>
      <c r="R2253" s="33"/>
      <c r="S2253" s="33"/>
      <c r="T2253" s="33"/>
      <c r="U2253" s="33"/>
      <c r="V2253" s="33"/>
      <c r="W2253" s="33"/>
      <c r="X2253" s="33"/>
      <c r="Y2253" s="33"/>
      <c r="Z2253" s="33"/>
      <c r="AA2253" s="33"/>
      <c r="AB2253" s="33"/>
    </row>
    <row r="2254" spans="1:28">
      <c r="A2254" s="33"/>
      <c r="B2254" s="33"/>
      <c r="C2254" s="33"/>
      <c r="D2254" s="33"/>
      <c r="E2254" s="33"/>
      <c r="F2254" s="33"/>
      <c r="G2254" s="33"/>
      <c r="H2254" s="33"/>
      <c r="I2254" s="33"/>
      <c r="J2254" s="33"/>
      <c r="K2254" s="33"/>
      <c r="L2254" s="33"/>
      <c r="M2254" s="33"/>
      <c r="N2254" s="33"/>
      <c r="O2254" s="33"/>
      <c r="P2254" s="33"/>
      <c r="Q2254" s="33"/>
      <c r="R2254" s="33"/>
      <c r="S2254" s="33"/>
      <c r="T2254" s="33"/>
      <c r="U2254" s="33"/>
      <c r="V2254" s="33"/>
      <c r="W2254" s="33"/>
      <c r="X2254" s="33"/>
      <c r="Y2254" s="33"/>
      <c r="Z2254" s="33"/>
      <c r="AA2254" s="33"/>
      <c r="AB2254" s="33"/>
    </row>
    <row r="2255" spans="1:28">
      <c r="A2255" s="33"/>
      <c r="B2255" s="33"/>
      <c r="C2255" s="33"/>
      <c r="D2255" s="33"/>
      <c r="E2255" s="33"/>
      <c r="F2255" s="33"/>
      <c r="G2255" s="33"/>
      <c r="H2255" s="33"/>
      <c r="I2255" s="33"/>
      <c r="J2255" s="33"/>
      <c r="K2255" s="33"/>
      <c r="L2255" s="33"/>
      <c r="M2255" s="33"/>
      <c r="N2255" s="33"/>
      <c r="O2255" s="33"/>
      <c r="P2255" s="33"/>
      <c r="Q2255" s="33"/>
      <c r="R2255" s="33"/>
      <c r="S2255" s="33"/>
      <c r="T2255" s="33"/>
      <c r="U2255" s="33"/>
      <c r="V2255" s="33"/>
      <c r="W2255" s="33"/>
      <c r="X2255" s="33"/>
      <c r="Y2255" s="33"/>
      <c r="Z2255" s="33"/>
      <c r="AA2255" s="33"/>
      <c r="AB2255" s="33"/>
    </row>
    <row r="2256" spans="1:28">
      <c r="A2256" s="33"/>
      <c r="B2256" s="33"/>
      <c r="C2256" s="33"/>
      <c r="D2256" s="33"/>
      <c r="E2256" s="33"/>
      <c r="F2256" s="33"/>
      <c r="G2256" s="33"/>
      <c r="H2256" s="33"/>
      <c r="I2256" s="33"/>
      <c r="J2256" s="33"/>
      <c r="K2256" s="33"/>
      <c r="L2256" s="33"/>
      <c r="M2256" s="33"/>
      <c r="N2256" s="33"/>
      <c r="O2256" s="33"/>
      <c r="P2256" s="33"/>
      <c r="Q2256" s="33"/>
      <c r="R2256" s="33"/>
      <c r="S2256" s="33"/>
      <c r="T2256" s="33"/>
      <c r="U2256" s="33"/>
      <c r="V2256" s="33"/>
      <c r="W2256" s="33"/>
      <c r="X2256" s="33"/>
      <c r="Y2256" s="33"/>
      <c r="Z2256" s="33"/>
      <c r="AA2256" s="33"/>
      <c r="AB2256" s="33"/>
    </row>
    <row r="2257" spans="1:28">
      <c r="A2257" s="33"/>
      <c r="B2257" s="33"/>
      <c r="C2257" s="33"/>
      <c r="D2257" s="33"/>
      <c r="E2257" s="33"/>
      <c r="F2257" s="33"/>
      <c r="G2257" s="33"/>
      <c r="H2257" s="33"/>
      <c r="I2257" s="33"/>
      <c r="J2257" s="33"/>
      <c r="K2257" s="33"/>
      <c r="L2257" s="33"/>
      <c r="M2257" s="33"/>
      <c r="N2257" s="33"/>
      <c r="O2257" s="33"/>
      <c r="P2257" s="33"/>
      <c r="Q2257" s="33"/>
      <c r="R2257" s="33"/>
      <c r="S2257" s="33"/>
      <c r="T2257" s="33"/>
      <c r="U2257" s="33"/>
      <c r="V2257" s="33"/>
      <c r="W2257" s="33"/>
      <c r="X2257" s="33"/>
      <c r="Y2257" s="33"/>
      <c r="Z2257" s="33"/>
      <c r="AA2257" s="33"/>
      <c r="AB2257" s="33"/>
    </row>
    <row r="2258" spans="1:28">
      <c r="A2258" s="33"/>
      <c r="B2258" s="33"/>
      <c r="C2258" s="33"/>
      <c r="D2258" s="33"/>
      <c r="E2258" s="33"/>
      <c r="F2258" s="33"/>
      <c r="G2258" s="33"/>
      <c r="H2258" s="33"/>
      <c r="I2258" s="33"/>
      <c r="J2258" s="33"/>
      <c r="K2258" s="33"/>
      <c r="L2258" s="33"/>
      <c r="M2258" s="33"/>
      <c r="N2258" s="33"/>
      <c r="O2258" s="33"/>
      <c r="P2258" s="33"/>
      <c r="Q2258" s="33"/>
      <c r="R2258" s="33"/>
      <c r="S2258" s="33"/>
      <c r="T2258" s="33"/>
      <c r="U2258" s="33"/>
      <c r="V2258" s="33"/>
      <c r="W2258" s="33"/>
      <c r="X2258" s="33"/>
      <c r="Y2258" s="33"/>
      <c r="Z2258" s="33"/>
      <c r="AA2258" s="33"/>
      <c r="AB2258" s="33"/>
    </row>
    <row r="2259" spans="1:28">
      <c r="A2259" s="33"/>
      <c r="B2259" s="33"/>
      <c r="C2259" s="33"/>
      <c r="D2259" s="33"/>
      <c r="E2259" s="33"/>
      <c r="F2259" s="33"/>
      <c r="G2259" s="33"/>
      <c r="H2259" s="33"/>
      <c r="I2259" s="33"/>
      <c r="J2259" s="33"/>
      <c r="K2259" s="33"/>
      <c r="L2259" s="33"/>
      <c r="M2259" s="33"/>
      <c r="N2259" s="33"/>
      <c r="O2259" s="33"/>
      <c r="P2259" s="33"/>
      <c r="Q2259" s="33"/>
      <c r="R2259" s="33"/>
      <c r="S2259" s="33"/>
      <c r="T2259" s="33"/>
      <c r="U2259" s="33"/>
      <c r="V2259" s="33"/>
      <c r="W2259" s="33"/>
      <c r="X2259" s="33"/>
      <c r="Y2259" s="33"/>
      <c r="Z2259" s="33"/>
      <c r="AA2259" s="33"/>
      <c r="AB2259" s="33"/>
    </row>
    <row r="2260" spans="1:28">
      <c r="A2260" s="33"/>
      <c r="B2260" s="33"/>
      <c r="C2260" s="33"/>
      <c r="D2260" s="33"/>
      <c r="E2260" s="33"/>
      <c r="F2260" s="33"/>
      <c r="G2260" s="33"/>
      <c r="H2260" s="33"/>
      <c r="I2260" s="33"/>
      <c r="J2260" s="33"/>
      <c r="K2260" s="33"/>
      <c r="L2260" s="33"/>
      <c r="M2260" s="33"/>
      <c r="N2260" s="33"/>
      <c r="O2260" s="33"/>
      <c r="P2260" s="33"/>
      <c r="Q2260" s="33"/>
      <c r="R2260" s="33"/>
      <c r="S2260" s="33"/>
      <c r="T2260" s="33"/>
      <c r="U2260" s="33"/>
      <c r="V2260" s="33"/>
      <c r="W2260" s="33"/>
      <c r="X2260" s="33"/>
      <c r="Y2260" s="33"/>
      <c r="Z2260" s="33"/>
      <c r="AA2260" s="33"/>
      <c r="AB2260" s="33"/>
    </row>
    <row r="2261" spans="1:28">
      <c r="A2261" s="33"/>
      <c r="B2261" s="33"/>
      <c r="C2261" s="33"/>
      <c r="D2261" s="33"/>
      <c r="E2261" s="33"/>
      <c r="F2261" s="33"/>
      <c r="G2261" s="33"/>
      <c r="H2261" s="33"/>
      <c r="I2261" s="33"/>
      <c r="J2261" s="33"/>
      <c r="K2261" s="33"/>
      <c r="L2261" s="33"/>
      <c r="M2261" s="33"/>
      <c r="N2261" s="33"/>
      <c r="O2261" s="33"/>
      <c r="P2261" s="33"/>
      <c r="Q2261" s="33"/>
      <c r="R2261" s="33"/>
      <c r="S2261" s="33"/>
      <c r="T2261" s="33"/>
      <c r="U2261" s="33"/>
      <c r="V2261" s="33"/>
      <c r="W2261" s="33"/>
      <c r="X2261" s="33"/>
      <c r="Y2261" s="33"/>
      <c r="Z2261" s="33"/>
      <c r="AA2261" s="33"/>
      <c r="AB2261" s="33"/>
    </row>
    <row r="2262" spans="1:28">
      <c r="A2262" s="33"/>
      <c r="B2262" s="33"/>
      <c r="C2262" s="33"/>
      <c r="D2262" s="33"/>
      <c r="E2262" s="33"/>
      <c r="F2262" s="33"/>
      <c r="G2262" s="33"/>
      <c r="H2262" s="33"/>
      <c r="I2262" s="33"/>
      <c r="J2262" s="33"/>
      <c r="K2262" s="33"/>
      <c r="L2262" s="33"/>
      <c r="M2262" s="33"/>
      <c r="N2262" s="33"/>
      <c r="O2262" s="33"/>
      <c r="P2262" s="33"/>
      <c r="Q2262" s="33"/>
      <c r="R2262" s="33"/>
      <c r="S2262" s="33"/>
      <c r="T2262" s="33"/>
      <c r="U2262" s="33"/>
      <c r="V2262" s="33"/>
      <c r="W2262" s="33"/>
      <c r="X2262" s="33"/>
      <c r="Y2262" s="33"/>
      <c r="Z2262" s="33"/>
      <c r="AA2262" s="33"/>
      <c r="AB2262" s="33"/>
    </row>
    <row r="2263" spans="1:28">
      <c r="A2263" s="33"/>
      <c r="B2263" s="33"/>
      <c r="C2263" s="33"/>
      <c r="D2263" s="33"/>
      <c r="E2263" s="33"/>
      <c r="F2263" s="33"/>
      <c r="G2263" s="33"/>
      <c r="H2263" s="33"/>
      <c r="I2263" s="33"/>
      <c r="J2263" s="33"/>
      <c r="K2263" s="33"/>
      <c r="L2263" s="33"/>
      <c r="M2263" s="33"/>
      <c r="N2263" s="33"/>
      <c r="O2263" s="33"/>
      <c r="P2263" s="33"/>
      <c r="Q2263" s="33"/>
      <c r="R2263" s="33"/>
      <c r="S2263" s="33"/>
      <c r="T2263" s="33"/>
      <c r="U2263" s="33"/>
      <c r="V2263" s="33"/>
      <c r="W2263" s="33"/>
      <c r="X2263" s="33"/>
      <c r="Y2263" s="33"/>
      <c r="Z2263" s="33"/>
      <c r="AA2263" s="33"/>
      <c r="AB2263" s="33"/>
    </row>
    <row r="2264" spans="1:28">
      <c r="A2264" s="33"/>
      <c r="B2264" s="33"/>
      <c r="C2264" s="33"/>
      <c r="D2264" s="33"/>
      <c r="E2264" s="33"/>
      <c r="F2264" s="33"/>
      <c r="G2264" s="33"/>
      <c r="H2264" s="33"/>
      <c r="I2264" s="33"/>
      <c r="J2264" s="33"/>
      <c r="K2264" s="33"/>
      <c r="L2264" s="33"/>
      <c r="M2264" s="33"/>
      <c r="N2264" s="33"/>
      <c r="O2264" s="33"/>
      <c r="P2264" s="33"/>
      <c r="Q2264" s="33"/>
      <c r="R2264" s="33"/>
      <c r="S2264" s="33"/>
      <c r="T2264" s="33"/>
      <c r="U2264" s="33"/>
      <c r="V2264" s="33"/>
      <c r="W2264" s="33"/>
      <c r="X2264" s="33"/>
      <c r="Y2264" s="33"/>
      <c r="Z2264" s="33"/>
      <c r="AA2264" s="33"/>
      <c r="AB2264" s="33"/>
    </row>
    <row r="2265" spans="1:28">
      <c r="A2265" s="33"/>
      <c r="B2265" s="33"/>
      <c r="C2265" s="33"/>
      <c r="D2265" s="33"/>
      <c r="E2265" s="33"/>
      <c r="F2265" s="33"/>
      <c r="G2265" s="33"/>
      <c r="H2265" s="33"/>
      <c r="I2265" s="33"/>
      <c r="J2265" s="33"/>
      <c r="K2265" s="33"/>
      <c r="L2265" s="33"/>
      <c r="M2265" s="33"/>
      <c r="N2265" s="33"/>
      <c r="O2265" s="33"/>
      <c r="P2265" s="33"/>
      <c r="Q2265" s="33"/>
      <c r="R2265" s="33"/>
      <c r="S2265" s="33"/>
      <c r="T2265" s="33"/>
      <c r="U2265" s="33"/>
      <c r="V2265" s="33"/>
      <c r="W2265" s="33"/>
      <c r="X2265" s="33"/>
      <c r="Y2265" s="33"/>
      <c r="Z2265" s="33"/>
      <c r="AA2265" s="33"/>
      <c r="AB2265" s="33"/>
    </row>
    <row r="2266" spans="1:28">
      <c r="A2266" s="33"/>
      <c r="B2266" s="33"/>
      <c r="C2266" s="33"/>
      <c r="D2266" s="33"/>
      <c r="E2266" s="33"/>
      <c r="F2266" s="33"/>
      <c r="G2266" s="33"/>
      <c r="H2266" s="33"/>
      <c r="I2266" s="33"/>
      <c r="J2266" s="33"/>
      <c r="K2266" s="33"/>
      <c r="L2266" s="33"/>
      <c r="M2266" s="33"/>
      <c r="N2266" s="33"/>
      <c r="O2266" s="33"/>
      <c r="P2266" s="33"/>
      <c r="Q2266" s="33"/>
      <c r="R2266" s="33"/>
      <c r="S2266" s="33"/>
      <c r="T2266" s="33"/>
      <c r="U2266" s="33"/>
      <c r="V2266" s="33"/>
      <c r="W2266" s="33"/>
      <c r="X2266" s="33"/>
      <c r="Y2266" s="33"/>
      <c r="Z2266" s="33"/>
      <c r="AA2266" s="33"/>
      <c r="AB2266" s="33"/>
    </row>
    <row r="2267" spans="1:28">
      <c r="A2267" s="33"/>
      <c r="B2267" s="33"/>
      <c r="C2267" s="33"/>
      <c r="D2267" s="33"/>
      <c r="E2267" s="33"/>
      <c r="F2267" s="33"/>
      <c r="G2267" s="33"/>
      <c r="H2267" s="33"/>
      <c r="I2267" s="33"/>
      <c r="J2267" s="33"/>
      <c r="K2267" s="33"/>
      <c r="L2267" s="33"/>
      <c r="M2267" s="33"/>
      <c r="N2267" s="33"/>
      <c r="O2267" s="33"/>
      <c r="P2267" s="33"/>
      <c r="Q2267" s="33"/>
      <c r="R2267" s="33"/>
      <c r="S2267" s="33"/>
      <c r="T2267" s="33"/>
      <c r="U2267" s="33"/>
      <c r="V2267" s="33"/>
      <c r="W2267" s="33"/>
      <c r="X2267" s="33"/>
      <c r="Y2267" s="33"/>
      <c r="Z2267" s="33"/>
      <c r="AA2267" s="33"/>
      <c r="AB2267" s="33"/>
    </row>
    <row r="2268" spans="1:28">
      <c r="A2268" s="33"/>
      <c r="B2268" s="33"/>
      <c r="C2268" s="33"/>
      <c r="D2268" s="33"/>
      <c r="E2268" s="33"/>
      <c r="F2268" s="33"/>
      <c r="G2268" s="33"/>
      <c r="H2268" s="33"/>
      <c r="I2268" s="33"/>
      <c r="J2268" s="33"/>
      <c r="K2268" s="33"/>
      <c r="L2268" s="33"/>
      <c r="M2268" s="33"/>
      <c r="N2268" s="33"/>
      <c r="O2268" s="33"/>
      <c r="P2268" s="33"/>
      <c r="Q2268" s="33"/>
      <c r="R2268" s="33"/>
      <c r="S2268" s="33"/>
      <c r="T2268" s="33"/>
      <c r="U2268" s="33"/>
      <c r="V2268" s="33"/>
      <c r="W2268" s="33"/>
      <c r="X2268" s="33"/>
      <c r="Y2268" s="33"/>
      <c r="Z2268" s="33"/>
      <c r="AA2268" s="33"/>
      <c r="AB2268" s="33"/>
    </row>
    <row r="2269" spans="1:28">
      <c r="A2269" s="33"/>
      <c r="B2269" s="33"/>
      <c r="C2269" s="33"/>
      <c r="D2269" s="33"/>
      <c r="E2269" s="33"/>
      <c r="F2269" s="33"/>
      <c r="G2269" s="33"/>
      <c r="H2269" s="33"/>
      <c r="I2269" s="33"/>
      <c r="J2269" s="33"/>
      <c r="K2269" s="33"/>
      <c r="L2269" s="33"/>
      <c r="M2269" s="33"/>
      <c r="N2269" s="33"/>
      <c r="O2269" s="33"/>
      <c r="P2269" s="33"/>
      <c r="Q2269" s="33"/>
      <c r="R2269" s="33"/>
      <c r="S2269" s="33"/>
      <c r="T2269" s="33"/>
      <c r="U2269" s="33"/>
      <c r="V2269" s="33"/>
      <c r="W2269" s="33"/>
      <c r="X2269" s="33"/>
      <c r="Y2269" s="33"/>
      <c r="Z2269" s="33"/>
      <c r="AA2269" s="33"/>
      <c r="AB2269" s="33"/>
    </row>
    <row r="2270" spans="1:28">
      <c r="A2270" s="33"/>
      <c r="B2270" s="33"/>
      <c r="C2270" s="33"/>
      <c r="D2270" s="33"/>
      <c r="E2270" s="33"/>
      <c r="F2270" s="33"/>
      <c r="G2270" s="33"/>
      <c r="H2270" s="33"/>
      <c r="I2270" s="33"/>
      <c r="J2270" s="33"/>
      <c r="K2270" s="33"/>
      <c r="L2270" s="33"/>
      <c r="M2270" s="33"/>
      <c r="N2270" s="33"/>
      <c r="O2270" s="33"/>
      <c r="P2270" s="33"/>
      <c r="Q2270" s="33"/>
      <c r="R2270" s="33"/>
      <c r="S2270" s="33"/>
      <c r="T2270" s="33"/>
      <c r="U2270" s="33"/>
      <c r="V2270" s="33"/>
      <c r="W2270" s="33"/>
      <c r="X2270" s="33"/>
      <c r="Y2270" s="33"/>
      <c r="Z2270" s="33"/>
      <c r="AA2270" s="33"/>
      <c r="AB2270" s="33"/>
    </row>
    <row r="2271" spans="1:28">
      <c r="A2271" s="33"/>
      <c r="B2271" s="33"/>
      <c r="C2271" s="33"/>
      <c r="D2271" s="33"/>
      <c r="E2271" s="33"/>
      <c r="F2271" s="33"/>
      <c r="G2271" s="33"/>
      <c r="H2271" s="33"/>
      <c r="I2271" s="33"/>
      <c r="J2271" s="33"/>
      <c r="K2271" s="33"/>
      <c r="L2271" s="33"/>
      <c r="M2271" s="33"/>
      <c r="N2271" s="33"/>
      <c r="O2271" s="33"/>
      <c r="P2271" s="33"/>
      <c r="Q2271" s="33"/>
      <c r="R2271" s="33"/>
      <c r="S2271" s="33"/>
      <c r="T2271" s="33"/>
      <c r="U2271" s="33"/>
      <c r="V2271" s="33"/>
      <c r="W2271" s="33"/>
      <c r="X2271" s="33"/>
      <c r="Y2271" s="33"/>
      <c r="Z2271" s="33"/>
      <c r="AA2271" s="33"/>
      <c r="AB2271" s="33"/>
    </row>
    <row r="2272" spans="1:28">
      <c r="A2272" s="33"/>
      <c r="B2272" s="33"/>
      <c r="C2272" s="33"/>
      <c r="D2272" s="33"/>
      <c r="E2272" s="33"/>
      <c r="F2272" s="33"/>
      <c r="G2272" s="33"/>
      <c r="H2272" s="33"/>
      <c r="I2272" s="33"/>
      <c r="J2272" s="33"/>
      <c r="K2272" s="33"/>
      <c r="L2272" s="33"/>
      <c r="M2272" s="33"/>
      <c r="N2272" s="33"/>
      <c r="O2272" s="33"/>
      <c r="P2272" s="33"/>
      <c r="Q2272" s="33"/>
      <c r="R2272" s="33"/>
      <c r="S2272" s="33"/>
      <c r="T2272" s="33"/>
      <c r="U2272" s="33"/>
      <c r="V2272" s="33"/>
      <c r="W2272" s="33"/>
      <c r="X2272" s="33"/>
      <c r="Y2272" s="33"/>
      <c r="Z2272" s="33"/>
      <c r="AA2272" s="33"/>
      <c r="AB2272" s="33"/>
    </row>
    <row r="2273" spans="1:28">
      <c r="A2273" s="33"/>
      <c r="B2273" s="33"/>
      <c r="C2273" s="33"/>
      <c r="D2273" s="33"/>
      <c r="E2273" s="33"/>
      <c r="F2273" s="33"/>
      <c r="G2273" s="33"/>
      <c r="H2273" s="33"/>
      <c r="I2273" s="33"/>
      <c r="J2273" s="33"/>
      <c r="K2273" s="33"/>
      <c r="L2273" s="33"/>
      <c r="M2273" s="33"/>
      <c r="N2273" s="33"/>
      <c r="O2273" s="33"/>
      <c r="P2273" s="33"/>
      <c r="Q2273" s="33"/>
      <c r="R2273" s="33"/>
      <c r="S2273" s="33"/>
      <c r="T2273" s="33"/>
      <c r="U2273" s="33"/>
      <c r="V2273" s="33"/>
      <c r="W2273" s="33"/>
      <c r="X2273" s="33"/>
      <c r="Y2273" s="33"/>
      <c r="Z2273" s="33"/>
      <c r="AA2273" s="33"/>
      <c r="AB2273" s="33"/>
    </row>
    <row r="2274" spans="1:28">
      <c r="A2274" s="33"/>
      <c r="B2274" s="33"/>
      <c r="C2274" s="33"/>
      <c r="D2274" s="33"/>
      <c r="E2274" s="33"/>
      <c r="F2274" s="33"/>
      <c r="G2274" s="33"/>
      <c r="H2274" s="33"/>
      <c r="I2274" s="33"/>
      <c r="J2274" s="33"/>
      <c r="K2274" s="33"/>
      <c r="L2274" s="33"/>
      <c r="M2274" s="33"/>
      <c r="N2274" s="33"/>
      <c r="O2274" s="33"/>
      <c r="P2274" s="33"/>
      <c r="Q2274" s="33"/>
      <c r="R2274" s="33"/>
      <c r="S2274" s="33"/>
      <c r="T2274" s="33"/>
      <c r="U2274" s="33"/>
      <c r="V2274" s="33"/>
      <c r="W2274" s="33"/>
      <c r="X2274" s="33"/>
      <c r="Y2274" s="33"/>
      <c r="Z2274" s="33"/>
      <c r="AA2274" s="33"/>
      <c r="AB2274" s="33"/>
    </row>
    <row r="2275" spans="1:28">
      <c r="A2275" s="33"/>
      <c r="B2275" s="33"/>
      <c r="C2275" s="33"/>
      <c r="D2275" s="33"/>
      <c r="E2275" s="33"/>
      <c r="F2275" s="33"/>
      <c r="G2275" s="33"/>
      <c r="H2275" s="33"/>
      <c r="I2275" s="33"/>
      <c r="J2275" s="33"/>
      <c r="K2275" s="33"/>
      <c r="L2275" s="33"/>
      <c r="M2275" s="33"/>
      <c r="N2275" s="33"/>
      <c r="O2275" s="33"/>
      <c r="P2275" s="33"/>
      <c r="Q2275" s="33"/>
      <c r="R2275" s="33"/>
      <c r="S2275" s="33"/>
      <c r="T2275" s="33"/>
      <c r="U2275" s="33"/>
      <c r="V2275" s="33"/>
      <c r="W2275" s="33"/>
      <c r="X2275" s="33"/>
      <c r="Y2275" s="33"/>
      <c r="Z2275" s="33"/>
      <c r="AA2275" s="33"/>
      <c r="AB2275" s="33"/>
    </row>
    <row r="2276" spans="1:28">
      <c r="A2276" s="33"/>
      <c r="B2276" s="33"/>
      <c r="C2276" s="33"/>
      <c r="D2276" s="33"/>
      <c r="E2276" s="33"/>
      <c r="F2276" s="33"/>
      <c r="G2276" s="33"/>
      <c r="H2276" s="33"/>
      <c r="I2276" s="33"/>
      <c r="J2276" s="33"/>
      <c r="K2276" s="33"/>
      <c r="L2276" s="33"/>
      <c r="M2276" s="33"/>
      <c r="N2276" s="33"/>
      <c r="O2276" s="33"/>
      <c r="P2276" s="33"/>
      <c r="Q2276" s="33"/>
      <c r="R2276" s="33"/>
      <c r="S2276" s="33"/>
      <c r="T2276" s="33"/>
      <c r="U2276" s="33"/>
      <c r="V2276" s="33"/>
      <c r="W2276" s="33"/>
      <c r="X2276" s="33"/>
      <c r="Y2276" s="33"/>
      <c r="Z2276" s="33"/>
      <c r="AA2276" s="33"/>
      <c r="AB2276" s="33"/>
    </row>
    <row r="2277" spans="1:28">
      <c r="A2277" s="33"/>
      <c r="B2277" s="33"/>
      <c r="C2277" s="33"/>
      <c r="D2277" s="33"/>
      <c r="E2277" s="33"/>
      <c r="F2277" s="33"/>
      <c r="G2277" s="33"/>
      <c r="H2277" s="33"/>
      <c r="I2277" s="33"/>
      <c r="J2277" s="33"/>
      <c r="K2277" s="33"/>
      <c r="L2277" s="33"/>
      <c r="M2277" s="33"/>
      <c r="N2277" s="33"/>
      <c r="O2277" s="33"/>
      <c r="P2277" s="33"/>
      <c r="Q2277" s="33"/>
      <c r="R2277" s="33"/>
      <c r="S2277" s="33"/>
      <c r="T2277" s="33"/>
      <c r="U2277" s="33"/>
      <c r="V2277" s="33"/>
      <c r="W2277" s="33"/>
      <c r="X2277" s="33"/>
      <c r="Y2277" s="33"/>
      <c r="Z2277" s="33"/>
      <c r="AA2277" s="33"/>
      <c r="AB2277" s="33"/>
    </row>
    <row r="2278" spans="1:28">
      <c r="A2278" s="33"/>
      <c r="B2278" s="33"/>
      <c r="C2278" s="33"/>
      <c r="D2278" s="33"/>
      <c r="E2278" s="33"/>
      <c r="F2278" s="33"/>
      <c r="G2278" s="33"/>
      <c r="H2278" s="33"/>
      <c r="I2278" s="33"/>
      <c r="J2278" s="33"/>
      <c r="K2278" s="33"/>
      <c r="L2278" s="33"/>
      <c r="M2278" s="33"/>
      <c r="N2278" s="33"/>
      <c r="O2278" s="33"/>
      <c r="P2278" s="33"/>
      <c r="Q2278" s="33"/>
      <c r="R2278" s="33"/>
      <c r="S2278" s="33"/>
      <c r="T2278" s="33"/>
      <c r="U2278" s="33"/>
      <c r="V2278" s="33"/>
      <c r="W2278" s="33"/>
      <c r="X2278" s="33"/>
      <c r="Y2278" s="33"/>
      <c r="Z2278" s="33"/>
      <c r="AA2278" s="33"/>
      <c r="AB2278" s="33"/>
    </row>
    <row r="2279" spans="1:28">
      <c r="A2279" s="33"/>
      <c r="B2279" s="33"/>
      <c r="C2279" s="33"/>
      <c r="D2279" s="33"/>
      <c r="E2279" s="33"/>
      <c r="F2279" s="33"/>
      <c r="G2279" s="33"/>
      <c r="H2279" s="33"/>
      <c r="I2279" s="33"/>
      <c r="J2279" s="33"/>
      <c r="K2279" s="33"/>
      <c r="L2279" s="33"/>
      <c r="M2279" s="33"/>
      <c r="N2279" s="33"/>
      <c r="O2279" s="33"/>
      <c r="P2279" s="33"/>
      <c r="Q2279" s="33"/>
      <c r="R2279" s="33"/>
      <c r="S2279" s="33"/>
      <c r="T2279" s="33"/>
      <c r="U2279" s="33"/>
      <c r="V2279" s="33"/>
      <c r="W2279" s="33"/>
      <c r="X2279" s="33"/>
      <c r="Y2279" s="33"/>
      <c r="Z2279" s="33"/>
      <c r="AA2279" s="33"/>
      <c r="AB2279" s="33"/>
    </row>
    <row r="2280" spans="1:28">
      <c r="A2280" s="33"/>
      <c r="B2280" s="33"/>
      <c r="C2280" s="33"/>
      <c r="D2280" s="33"/>
      <c r="E2280" s="33"/>
      <c r="F2280" s="33"/>
      <c r="G2280" s="33"/>
      <c r="H2280" s="33"/>
      <c r="I2280" s="33"/>
      <c r="J2280" s="33"/>
      <c r="K2280" s="33"/>
      <c r="L2280" s="33"/>
      <c r="M2280" s="33"/>
      <c r="N2280" s="33"/>
      <c r="O2280" s="33"/>
      <c r="P2280" s="33"/>
      <c r="Q2280" s="33"/>
      <c r="R2280" s="33"/>
      <c r="S2280" s="33"/>
      <c r="T2280" s="33"/>
      <c r="U2280" s="33"/>
      <c r="V2280" s="33"/>
      <c r="W2280" s="33"/>
      <c r="X2280" s="33"/>
      <c r="Y2280" s="33"/>
      <c r="Z2280" s="33"/>
      <c r="AA2280" s="33"/>
      <c r="AB2280" s="33"/>
    </row>
    <row r="2281" spans="1:28">
      <c r="A2281" s="33"/>
      <c r="B2281" s="33"/>
      <c r="C2281" s="33"/>
      <c r="D2281" s="33"/>
      <c r="E2281" s="33"/>
      <c r="F2281" s="33"/>
      <c r="G2281" s="33"/>
      <c r="H2281" s="33"/>
      <c r="I2281" s="33"/>
      <c r="J2281" s="33"/>
      <c r="K2281" s="33"/>
      <c r="L2281" s="33"/>
      <c r="M2281" s="33"/>
      <c r="N2281" s="33"/>
      <c r="O2281" s="33"/>
      <c r="P2281" s="33"/>
      <c r="Q2281" s="33"/>
      <c r="R2281" s="33"/>
      <c r="S2281" s="33"/>
      <c r="T2281" s="33"/>
      <c r="U2281" s="33"/>
      <c r="V2281" s="33"/>
      <c r="W2281" s="33"/>
      <c r="X2281" s="33"/>
      <c r="Y2281" s="33"/>
      <c r="Z2281" s="33"/>
      <c r="AA2281" s="33"/>
      <c r="AB2281" s="33"/>
    </row>
    <row r="2282" spans="1:28">
      <c r="A2282" s="33"/>
      <c r="B2282" s="33"/>
      <c r="C2282" s="33"/>
      <c r="D2282" s="33"/>
      <c r="E2282" s="33"/>
      <c r="F2282" s="33"/>
      <c r="G2282" s="33"/>
      <c r="H2282" s="33"/>
      <c r="I2282" s="33"/>
      <c r="J2282" s="33"/>
      <c r="K2282" s="33"/>
      <c r="L2282" s="33"/>
      <c r="M2282" s="33"/>
      <c r="N2282" s="33"/>
      <c r="O2282" s="33"/>
      <c r="P2282" s="33"/>
      <c r="Q2282" s="33"/>
      <c r="R2282" s="33"/>
      <c r="S2282" s="33"/>
      <c r="T2282" s="33"/>
      <c r="U2282" s="33"/>
      <c r="V2282" s="33"/>
      <c r="W2282" s="33"/>
      <c r="X2282" s="33"/>
      <c r="Y2282" s="33"/>
      <c r="Z2282" s="33"/>
      <c r="AA2282" s="33"/>
      <c r="AB2282" s="33"/>
    </row>
    <row r="2283" spans="1:28">
      <c r="A2283" s="33"/>
      <c r="B2283" s="33"/>
      <c r="C2283" s="33"/>
      <c r="D2283" s="33"/>
      <c r="E2283" s="33"/>
      <c r="F2283" s="33"/>
      <c r="G2283" s="33"/>
      <c r="H2283" s="33"/>
      <c r="I2283" s="33"/>
      <c r="J2283" s="33"/>
      <c r="K2283" s="33"/>
      <c r="L2283" s="33"/>
      <c r="M2283" s="33"/>
      <c r="N2283" s="33"/>
      <c r="O2283" s="33"/>
      <c r="P2283" s="33"/>
      <c r="Q2283" s="33"/>
      <c r="R2283" s="33"/>
      <c r="S2283" s="33"/>
      <c r="T2283" s="33"/>
      <c r="U2283" s="33"/>
      <c r="V2283" s="33"/>
      <c r="W2283" s="33"/>
      <c r="X2283" s="33"/>
      <c r="Y2283" s="33"/>
      <c r="Z2283" s="33"/>
      <c r="AA2283" s="33"/>
      <c r="AB2283" s="33"/>
    </row>
    <row r="2284" spans="1:28">
      <c r="A2284" s="33"/>
      <c r="B2284" s="33"/>
      <c r="C2284" s="33"/>
      <c r="D2284" s="33"/>
      <c r="E2284" s="33"/>
      <c r="F2284" s="33"/>
      <c r="G2284" s="33"/>
      <c r="H2284" s="33"/>
      <c r="I2284" s="33"/>
      <c r="J2284" s="33"/>
      <c r="K2284" s="33"/>
      <c r="L2284" s="33"/>
      <c r="M2284" s="33"/>
      <c r="N2284" s="33"/>
      <c r="O2284" s="33"/>
      <c r="P2284" s="33"/>
      <c r="Q2284" s="33"/>
      <c r="R2284" s="33"/>
      <c r="S2284" s="33"/>
      <c r="T2284" s="33"/>
      <c r="U2284" s="33"/>
      <c r="V2284" s="33"/>
      <c r="W2284" s="33"/>
      <c r="X2284" s="33"/>
      <c r="Y2284" s="33"/>
      <c r="Z2284" s="33"/>
      <c r="AA2284" s="33"/>
      <c r="AB2284" s="33"/>
    </row>
    <row r="2285" spans="1:28">
      <c r="A2285" s="33"/>
      <c r="B2285" s="33"/>
      <c r="C2285" s="33"/>
      <c r="D2285" s="33"/>
      <c r="E2285" s="33"/>
      <c r="F2285" s="33"/>
      <c r="G2285" s="33"/>
      <c r="H2285" s="33"/>
      <c r="I2285" s="33"/>
      <c r="J2285" s="33"/>
      <c r="K2285" s="33"/>
      <c r="L2285" s="33"/>
      <c r="M2285" s="33"/>
      <c r="N2285" s="33"/>
      <c r="O2285" s="33"/>
      <c r="P2285" s="33"/>
      <c r="Q2285" s="33"/>
      <c r="R2285" s="33"/>
      <c r="S2285" s="33"/>
      <c r="T2285" s="33"/>
      <c r="U2285" s="33"/>
      <c r="V2285" s="33"/>
      <c r="W2285" s="33"/>
      <c r="X2285" s="33"/>
      <c r="Y2285" s="33"/>
      <c r="Z2285" s="33"/>
      <c r="AA2285" s="33"/>
      <c r="AB2285" s="33"/>
    </row>
    <row r="2286" spans="1:28">
      <c r="A2286" s="33"/>
      <c r="B2286" s="33"/>
      <c r="C2286" s="33"/>
      <c r="D2286" s="33"/>
      <c r="E2286" s="33"/>
      <c r="F2286" s="33"/>
      <c r="G2286" s="33"/>
      <c r="H2286" s="33"/>
      <c r="I2286" s="33"/>
      <c r="J2286" s="33"/>
      <c r="K2286" s="33"/>
      <c r="L2286" s="33"/>
      <c r="M2286" s="33"/>
      <c r="N2286" s="33"/>
      <c r="O2286" s="33"/>
      <c r="P2286" s="33"/>
      <c r="Q2286" s="33"/>
      <c r="R2286" s="33"/>
      <c r="S2286" s="33"/>
      <c r="T2286" s="33"/>
      <c r="U2286" s="33"/>
      <c r="V2286" s="33"/>
      <c r="W2286" s="33"/>
      <c r="X2286" s="33"/>
      <c r="Y2286" s="33"/>
      <c r="Z2286" s="33"/>
      <c r="AA2286" s="33"/>
      <c r="AB2286" s="33"/>
    </row>
    <row r="2287" spans="1:28">
      <c r="A2287" s="33"/>
      <c r="B2287" s="33"/>
      <c r="C2287" s="33"/>
      <c r="D2287" s="33"/>
      <c r="E2287" s="33"/>
      <c r="F2287" s="33"/>
      <c r="G2287" s="33"/>
      <c r="H2287" s="33"/>
      <c r="I2287" s="33"/>
      <c r="J2287" s="33"/>
      <c r="K2287" s="33"/>
      <c r="L2287" s="33"/>
      <c r="M2287" s="33"/>
      <c r="N2287" s="33"/>
      <c r="O2287" s="33"/>
      <c r="P2287" s="33"/>
      <c r="Q2287" s="33"/>
      <c r="R2287" s="33"/>
      <c r="S2287" s="33"/>
      <c r="T2287" s="33"/>
      <c r="U2287" s="33"/>
      <c r="V2287" s="33"/>
      <c r="W2287" s="33"/>
      <c r="X2287" s="33"/>
      <c r="Y2287" s="33"/>
      <c r="Z2287" s="33"/>
      <c r="AA2287" s="33"/>
      <c r="AB2287" s="33"/>
    </row>
    <row r="2288" spans="1:28">
      <c r="A2288" s="33"/>
      <c r="B2288" s="33"/>
      <c r="C2288" s="33"/>
      <c r="D2288" s="33"/>
      <c r="E2288" s="33"/>
      <c r="F2288" s="33"/>
      <c r="G2288" s="33"/>
      <c r="H2288" s="33"/>
      <c r="I2288" s="33"/>
      <c r="J2288" s="33"/>
      <c r="K2288" s="33"/>
      <c r="L2288" s="33"/>
      <c r="M2288" s="33"/>
      <c r="N2288" s="33"/>
      <c r="O2288" s="33"/>
      <c r="P2288" s="33"/>
      <c r="Q2288" s="33"/>
      <c r="R2288" s="33"/>
      <c r="S2288" s="33"/>
      <c r="T2288" s="33"/>
      <c r="U2288" s="33"/>
      <c r="V2288" s="33"/>
      <c r="W2288" s="33"/>
      <c r="X2288" s="33"/>
      <c r="Y2288" s="33"/>
      <c r="Z2288" s="33"/>
      <c r="AA2288" s="33"/>
      <c r="AB2288" s="33"/>
    </row>
    <row r="2289" spans="1:28">
      <c r="A2289" s="33"/>
      <c r="B2289" s="33"/>
      <c r="C2289" s="33"/>
      <c r="D2289" s="33"/>
      <c r="E2289" s="33"/>
      <c r="F2289" s="33"/>
      <c r="G2289" s="33"/>
      <c r="H2289" s="33"/>
      <c r="I2289" s="33"/>
      <c r="J2289" s="33"/>
      <c r="K2289" s="33"/>
      <c r="L2289" s="33"/>
      <c r="M2289" s="33"/>
      <c r="N2289" s="33"/>
      <c r="O2289" s="33"/>
      <c r="P2289" s="33"/>
      <c r="Q2289" s="33"/>
      <c r="R2289" s="33"/>
      <c r="S2289" s="33"/>
      <c r="T2289" s="33"/>
      <c r="U2289" s="33"/>
      <c r="V2289" s="33"/>
      <c r="W2289" s="33"/>
      <c r="X2289" s="33"/>
      <c r="Y2289" s="33"/>
      <c r="Z2289" s="33"/>
      <c r="AA2289" s="33"/>
      <c r="AB2289" s="33"/>
    </row>
    <row r="2290" spans="1:28">
      <c r="A2290" s="33"/>
      <c r="B2290" s="33"/>
      <c r="C2290" s="33"/>
      <c r="D2290" s="33"/>
      <c r="E2290" s="33"/>
      <c r="F2290" s="33"/>
      <c r="G2290" s="33"/>
      <c r="H2290" s="33"/>
      <c r="I2290" s="33"/>
      <c r="J2290" s="33"/>
      <c r="K2290" s="33"/>
      <c r="L2290" s="33"/>
      <c r="M2290" s="33"/>
      <c r="N2290" s="33"/>
      <c r="O2290" s="33"/>
      <c r="P2290" s="33"/>
      <c r="Q2290" s="33"/>
      <c r="R2290" s="33"/>
      <c r="S2290" s="33"/>
      <c r="T2290" s="33"/>
      <c r="U2290" s="33"/>
      <c r="V2290" s="33"/>
      <c r="W2290" s="33"/>
      <c r="X2290" s="33"/>
      <c r="Y2290" s="33"/>
      <c r="Z2290" s="33"/>
      <c r="AA2290" s="33"/>
      <c r="AB2290" s="33"/>
    </row>
    <row r="2291" spans="1:28">
      <c r="A2291" s="33"/>
      <c r="B2291" s="33"/>
      <c r="C2291" s="33"/>
      <c r="D2291" s="33"/>
      <c r="E2291" s="33"/>
      <c r="F2291" s="33"/>
      <c r="G2291" s="33"/>
      <c r="H2291" s="33"/>
      <c r="I2291" s="33"/>
      <c r="J2291" s="33"/>
      <c r="K2291" s="33"/>
      <c r="L2291" s="33"/>
      <c r="M2291" s="33"/>
      <c r="N2291" s="33"/>
      <c r="O2291" s="33"/>
      <c r="P2291" s="33"/>
      <c r="Q2291" s="33"/>
      <c r="R2291" s="33"/>
      <c r="S2291" s="33"/>
      <c r="T2291" s="33"/>
      <c r="U2291" s="33"/>
      <c r="V2291" s="33"/>
      <c r="W2291" s="33"/>
      <c r="X2291" s="33"/>
      <c r="Y2291" s="33"/>
      <c r="Z2291" s="33"/>
      <c r="AA2291" s="33"/>
      <c r="AB2291" s="33"/>
    </row>
    <row r="2292" spans="1:28">
      <c r="A2292" s="33"/>
      <c r="B2292" s="33"/>
      <c r="C2292" s="33"/>
      <c r="D2292" s="33"/>
      <c r="E2292" s="33"/>
      <c r="F2292" s="33"/>
      <c r="G2292" s="33"/>
      <c r="H2292" s="33"/>
      <c r="I2292" s="33"/>
      <c r="J2292" s="33"/>
      <c r="K2292" s="33"/>
      <c r="L2292" s="33"/>
      <c r="M2292" s="33"/>
      <c r="N2292" s="33"/>
      <c r="O2292" s="33"/>
      <c r="P2292" s="33"/>
      <c r="Q2292" s="33"/>
      <c r="R2292" s="33"/>
      <c r="S2292" s="33"/>
      <c r="T2292" s="33"/>
      <c r="U2292" s="33"/>
      <c r="V2292" s="33"/>
      <c r="W2292" s="33"/>
      <c r="X2292" s="33"/>
      <c r="Y2292" s="33"/>
      <c r="Z2292" s="33"/>
      <c r="AA2292" s="33"/>
      <c r="AB2292" s="33"/>
    </row>
    <row r="2293" spans="1:28">
      <c r="A2293" s="33"/>
      <c r="B2293" s="33"/>
      <c r="C2293" s="33"/>
      <c r="D2293" s="33"/>
      <c r="E2293" s="33"/>
      <c r="F2293" s="33"/>
      <c r="G2293" s="33"/>
      <c r="H2293" s="33"/>
      <c r="I2293" s="33"/>
      <c r="J2293" s="33"/>
      <c r="K2293" s="33"/>
      <c r="L2293" s="33"/>
      <c r="M2293" s="33"/>
      <c r="N2293" s="33"/>
      <c r="O2293" s="33"/>
      <c r="P2293" s="33"/>
      <c r="Q2293" s="33"/>
      <c r="R2293" s="33"/>
      <c r="S2293" s="33"/>
      <c r="T2293" s="33"/>
      <c r="U2293" s="33"/>
      <c r="V2293" s="33"/>
      <c r="W2293" s="33"/>
      <c r="X2293" s="33"/>
      <c r="Y2293" s="33"/>
      <c r="Z2293" s="33"/>
      <c r="AA2293" s="33"/>
      <c r="AB2293" s="33"/>
    </row>
    <row r="2294" spans="1:28">
      <c r="A2294" s="33"/>
      <c r="B2294" s="33"/>
      <c r="C2294" s="33"/>
      <c r="D2294" s="33"/>
      <c r="E2294" s="33"/>
      <c r="F2294" s="33"/>
      <c r="G2294" s="33"/>
      <c r="H2294" s="33"/>
      <c r="I2294" s="33"/>
      <c r="J2294" s="33"/>
      <c r="K2294" s="33"/>
      <c r="L2294" s="33"/>
      <c r="M2294" s="33"/>
      <c r="N2294" s="33"/>
      <c r="O2294" s="33"/>
      <c r="P2294" s="33"/>
      <c r="Q2294" s="33"/>
      <c r="R2294" s="33"/>
      <c r="S2294" s="33"/>
      <c r="T2294" s="33"/>
      <c r="U2294" s="33"/>
      <c r="V2294" s="33"/>
      <c r="W2294" s="33"/>
      <c r="X2294" s="33"/>
      <c r="Y2294" s="33"/>
      <c r="Z2294" s="33"/>
      <c r="AA2294" s="33"/>
      <c r="AB2294" s="33"/>
    </row>
    <row r="2295" spans="1:28">
      <c r="A2295" s="33"/>
      <c r="B2295" s="33"/>
      <c r="C2295" s="33"/>
      <c r="D2295" s="33"/>
      <c r="E2295" s="33"/>
      <c r="F2295" s="33"/>
      <c r="G2295" s="33"/>
      <c r="H2295" s="33"/>
      <c r="I2295" s="33"/>
      <c r="J2295" s="33"/>
      <c r="K2295" s="33"/>
      <c r="L2295" s="33"/>
      <c r="M2295" s="33"/>
      <c r="N2295" s="33"/>
      <c r="O2295" s="33"/>
      <c r="P2295" s="33"/>
      <c r="Q2295" s="33"/>
      <c r="R2295" s="33"/>
      <c r="S2295" s="33"/>
      <c r="T2295" s="33"/>
      <c r="U2295" s="33"/>
      <c r="V2295" s="33"/>
      <c r="W2295" s="33"/>
      <c r="X2295" s="33"/>
      <c r="Y2295" s="33"/>
      <c r="Z2295" s="33"/>
      <c r="AA2295" s="33"/>
      <c r="AB2295" s="33"/>
    </row>
    <row r="2296" spans="1:28">
      <c r="A2296" s="33"/>
      <c r="B2296" s="33"/>
      <c r="C2296" s="33"/>
      <c r="D2296" s="33"/>
      <c r="E2296" s="33"/>
      <c r="F2296" s="33"/>
      <c r="G2296" s="33"/>
      <c r="H2296" s="33"/>
      <c r="I2296" s="33"/>
      <c r="J2296" s="33"/>
      <c r="K2296" s="33"/>
      <c r="L2296" s="33"/>
      <c r="M2296" s="33"/>
      <c r="N2296" s="33"/>
      <c r="O2296" s="33"/>
      <c r="P2296" s="33"/>
      <c r="Q2296" s="33"/>
      <c r="R2296" s="33"/>
      <c r="S2296" s="33"/>
      <c r="T2296" s="33"/>
      <c r="U2296" s="33"/>
      <c r="V2296" s="33"/>
      <c r="W2296" s="33"/>
      <c r="X2296" s="33"/>
      <c r="Y2296" s="33"/>
      <c r="Z2296" s="33"/>
      <c r="AA2296" s="33"/>
      <c r="AB2296" s="33"/>
    </row>
    <row r="2297" spans="1:28">
      <c r="A2297" s="33"/>
      <c r="B2297" s="33"/>
      <c r="C2297" s="33"/>
      <c r="D2297" s="33"/>
      <c r="E2297" s="33"/>
      <c r="F2297" s="33"/>
      <c r="G2297" s="33"/>
      <c r="H2297" s="33"/>
      <c r="I2297" s="33"/>
      <c r="J2297" s="33"/>
      <c r="K2297" s="33"/>
      <c r="L2297" s="33"/>
      <c r="M2297" s="33"/>
      <c r="N2297" s="33"/>
      <c r="O2297" s="33"/>
      <c r="P2297" s="33"/>
      <c r="Q2297" s="33"/>
      <c r="R2297" s="33"/>
      <c r="S2297" s="33"/>
      <c r="T2297" s="33"/>
      <c r="U2297" s="33"/>
      <c r="V2297" s="33"/>
      <c r="W2297" s="33"/>
      <c r="X2297" s="33"/>
      <c r="Y2297" s="33"/>
      <c r="Z2297" s="33"/>
      <c r="AA2297" s="33"/>
      <c r="AB2297" s="33"/>
    </row>
    <row r="2298" spans="1:28">
      <c r="A2298" s="33"/>
      <c r="B2298" s="33"/>
      <c r="C2298" s="33"/>
      <c r="D2298" s="33"/>
      <c r="E2298" s="33"/>
      <c r="F2298" s="33"/>
      <c r="G2298" s="33"/>
      <c r="H2298" s="33"/>
      <c r="I2298" s="33"/>
      <c r="J2298" s="33"/>
      <c r="K2298" s="33"/>
      <c r="L2298" s="33"/>
      <c r="M2298" s="33"/>
      <c r="N2298" s="33"/>
      <c r="O2298" s="33"/>
      <c r="P2298" s="33"/>
      <c r="Q2298" s="33"/>
      <c r="R2298" s="33"/>
      <c r="S2298" s="33"/>
      <c r="T2298" s="33"/>
      <c r="U2298" s="33"/>
      <c r="V2298" s="33"/>
      <c r="W2298" s="33"/>
      <c r="X2298" s="33"/>
      <c r="Y2298" s="33"/>
      <c r="Z2298" s="33"/>
      <c r="AA2298" s="33"/>
      <c r="AB2298" s="33"/>
    </row>
    <row r="2299" spans="1:28">
      <c r="A2299" s="33"/>
      <c r="B2299" s="33"/>
      <c r="C2299" s="33"/>
      <c r="D2299" s="33"/>
      <c r="E2299" s="33"/>
      <c r="F2299" s="33"/>
      <c r="G2299" s="33"/>
      <c r="H2299" s="33"/>
      <c r="I2299" s="33"/>
      <c r="J2299" s="33"/>
      <c r="K2299" s="33"/>
      <c r="L2299" s="33"/>
      <c r="M2299" s="33"/>
      <c r="N2299" s="33"/>
      <c r="O2299" s="33"/>
      <c r="P2299" s="33"/>
      <c r="Q2299" s="33"/>
      <c r="R2299" s="33"/>
      <c r="S2299" s="33"/>
      <c r="T2299" s="33"/>
      <c r="U2299" s="33"/>
      <c r="V2299" s="33"/>
      <c r="W2299" s="33"/>
      <c r="X2299" s="33"/>
      <c r="Y2299" s="33"/>
      <c r="Z2299" s="33"/>
      <c r="AA2299" s="33"/>
      <c r="AB2299" s="33"/>
    </row>
    <row r="2300" spans="1:28">
      <c r="A2300" s="33"/>
      <c r="B2300" s="33"/>
      <c r="C2300" s="33"/>
      <c r="D2300" s="33"/>
      <c r="E2300" s="33"/>
      <c r="F2300" s="33"/>
      <c r="G2300" s="33"/>
      <c r="H2300" s="33"/>
      <c r="I2300" s="33"/>
      <c r="J2300" s="33"/>
      <c r="K2300" s="33"/>
      <c r="L2300" s="33"/>
      <c r="M2300" s="33"/>
      <c r="N2300" s="33"/>
      <c r="O2300" s="33"/>
      <c r="P2300" s="33"/>
      <c r="Q2300" s="33"/>
      <c r="R2300" s="33"/>
      <c r="S2300" s="33"/>
      <c r="T2300" s="33"/>
      <c r="U2300" s="33"/>
      <c r="V2300" s="33"/>
      <c r="W2300" s="33"/>
      <c r="X2300" s="33"/>
      <c r="Y2300" s="33"/>
      <c r="Z2300" s="33"/>
      <c r="AA2300" s="33"/>
      <c r="AB2300" s="33"/>
    </row>
    <row r="2301" spans="1:28">
      <c r="A2301" s="33"/>
      <c r="B2301" s="33"/>
      <c r="C2301" s="33"/>
      <c r="D2301" s="33"/>
      <c r="E2301" s="33"/>
      <c r="F2301" s="33"/>
      <c r="G2301" s="33"/>
      <c r="H2301" s="33"/>
      <c r="I2301" s="33"/>
      <c r="J2301" s="33"/>
      <c r="K2301" s="33"/>
      <c r="L2301" s="33"/>
      <c r="M2301" s="33"/>
      <c r="N2301" s="33"/>
      <c r="O2301" s="33"/>
      <c r="P2301" s="33"/>
      <c r="Q2301" s="33"/>
      <c r="R2301" s="33"/>
      <c r="S2301" s="33"/>
      <c r="T2301" s="33"/>
      <c r="U2301" s="33"/>
      <c r="V2301" s="33"/>
      <c r="W2301" s="33"/>
      <c r="X2301" s="33"/>
      <c r="Y2301" s="33"/>
      <c r="Z2301" s="33"/>
      <c r="AA2301" s="33"/>
      <c r="AB2301" s="33"/>
    </row>
    <row r="2302" spans="1:28">
      <c r="A2302" s="33"/>
      <c r="B2302" s="33"/>
      <c r="C2302" s="33"/>
      <c r="D2302" s="33"/>
      <c r="E2302" s="33"/>
      <c r="F2302" s="33"/>
      <c r="G2302" s="33"/>
      <c r="H2302" s="33"/>
      <c r="I2302" s="33"/>
      <c r="J2302" s="33"/>
      <c r="K2302" s="33"/>
      <c r="L2302" s="33"/>
      <c r="M2302" s="33"/>
      <c r="N2302" s="33"/>
      <c r="O2302" s="33"/>
      <c r="P2302" s="33"/>
      <c r="Q2302" s="33"/>
      <c r="R2302" s="33"/>
      <c r="S2302" s="33"/>
      <c r="T2302" s="33"/>
      <c r="U2302" s="33"/>
      <c r="V2302" s="33"/>
      <c r="W2302" s="33"/>
      <c r="X2302" s="33"/>
      <c r="Y2302" s="33"/>
      <c r="Z2302" s="33"/>
      <c r="AA2302" s="33"/>
      <c r="AB2302" s="33"/>
    </row>
    <row r="2303" spans="1:28">
      <c r="A2303" s="33"/>
      <c r="B2303" s="33"/>
      <c r="C2303" s="33"/>
      <c r="D2303" s="33"/>
      <c r="E2303" s="33"/>
      <c r="F2303" s="33"/>
      <c r="G2303" s="33"/>
      <c r="H2303" s="33"/>
      <c r="I2303" s="33"/>
      <c r="J2303" s="33"/>
      <c r="K2303" s="33"/>
      <c r="L2303" s="33"/>
      <c r="M2303" s="33"/>
      <c r="N2303" s="33"/>
      <c r="O2303" s="33"/>
      <c r="P2303" s="33"/>
      <c r="Q2303" s="33"/>
      <c r="R2303" s="33"/>
      <c r="S2303" s="33"/>
      <c r="T2303" s="33"/>
      <c r="U2303" s="33"/>
      <c r="V2303" s="33"/>
      <c r="W2303" s="33"/>
      <c r="X2303" s="33"/>
      <c r="Y2303" s="33"/>
      <c r="Z2303" s="33"/>
      <c r="AA2303" s="33"/>
      <c r="AB2303" s="33"/>
    </row>
    <row r="2304" spans="1:28">
      <c r="A2304" s="33"/>
      <c r="B2304" s="33"/>
      <c r="C2304" s="33"/>
      <c r="D2304" s="33"/>
      <c r="E2304" s="33"/>
      <c r="F2304" s="33"/>
      <c r="G2304" s="33"/>
      <c r="H2304" s="33"/>
      <c r="I2304" s="33"/>
      <c r="J2304" s="33"/>
      <c r="K2304" s="33"/>
      <c r="L2304" s="33"/>
      <c r="M2304" s="33"/>
      <c r="N2304" s="33"/>
      <c r="O2304" s="33"/>
      <c r="P2304" s="33"/>
      <c r="Q2304" s="33"/>
      <c r="R2304" s="33"/>
      <c r="S2304" s="33"/>
      <c r="T2304" s="33"/>
      <c r="U2304" s="33"/>
      <c r="V2304" s="33"/>
      <c r="W2304" s="33"/>
      <c r="X2304" s="33"/>
      <c r="Y2304" s="33"/>
      <c r="Z2304" s="33"/>
      <c r="AA2304" s="33"/>
      <c r="AB2304" s="33"/>
    </row>
    <row r="2305" spans="1:28">
      <c r="A2305" s="33"/>
      <c r="B2305" s="33"/>
      <c r="C2305" s="33"/>
      <c r="D2305" s="33"/>
      <c r="E2305" s="33"/>
      <c r="F2305" s="33"/>
      <c r="G2305" s="33"/>
      <c r="H2305" s="33"/>
      <c r="I2305" s="33"/>
      <c r="J2305" s="33"/>
      <c r="K2305" s="33"/>
      <c r="L2305" s="33"/>
      <c r="M2305" s="33"/>
      <c r="N2305" s="33"/>
      <c r="O2305" s="33"/>
      <c r="P2305" s="33"/>
      <c r="Q2305" s="33"/>
      <c r="R2305" s="33"/>
      <c r="S2305" s="33"/>
      <c r="T2305" s="33"/>
      <c r="U2305" s="33"/>
      <c r="V2305" s="33"/>
      <c r="W2305" s="33"/>
      <c r="X2305" s="33"/>
      <c r="Y2305" s="33"/>
      <c r="Z2305" s="33"/>
      <c r="AA2305" s="33"/>
      <c r="AB2305" s="33"/>
    </row>
    <row r="2306" spans="1:28">
      <c r="A2306" s="33"/>
      <c r="B2306" s="33"/>
      <c r="C2306" s="33"/>
      <c r="D2306" s="33"/>
      <c r="E2306" s="33"/>
      <c r="F2306" s="33"/>
      <c r="G2306" s="33"/>
      <c r="H2306" s="33"/>
      <c r="I2306" s="33"/>
      <c r="J2306" s="33"/>
      <c r="K2306" s="33"/>
      <c r="L2306" s="33"/>
      <c r="M2306" s="33"/>
      <c r="N2306" s="33"/>
      <c r="O2306" s="33"/>
      <c r="P2306" s="33"/>
      <c r="Q2306" s="33"/>
      <c r="R2306" s="33"/>
      <c r="S2306" s="33"/>
      <c r="T2306" s="33"/>
      <c r="U2306" s="33"/>
      <c r="V2306" s="33"/>
      <c r="W2306" s="33"/>
      <c r="X2306" s="33"/>
      <c r="Y2306" s="33"/>
      <c r="Z2306" s="33"/>
      <c r="AA2306" s="33"/>
      <c r="AB2306" s="33"/>
    </row>
    <row r="2307" spans="1:28">
      <c r="A2307" s="33"/>
      <c r="B2307" s="33"/>
      <c r="C2307" s="33"/>
      <c r="D2307" s="33"/>
      <c r="E2307" s="33"/>
      <c r="F2307" s="33"/>
      <c r="G2307" s="33"/>
      <c r="H2307" s="33"/>
      <c r="I2307" s="33"/>
      <c r="J2307" s="33"/>
      <c r="K2307" s="33"/>
      <c r="L2307" s="33"/>
      <c r="M2307" s="33"/>
      <c r="N2307" s="33"/>
      <c r="O2307" s="33"/>
      <c r="P2307" s="33"/>
      <c r="Q2307" s="33"/>
      <c r="R2307" s="33"/>
      <c r="S2307" s="33"/>
      <c r="T2307" s="33"/>
      <c r="U2307" s="33"/>
      <c r="V2307" s="33"/>
      <c r="W2307" s="33"/>
      <c r="X2307" s="33"/>
      <c r="Y2307" s="33"/>
      <c r="Z2307" s="33"/>
      <c r="AA2307" s="33"/>
      <c r="AB2307" s="33"/>
    </row>
    <row r="2308" spans="1:28">
      <c r="A2308" s="33"/>
      <c r="B2308" s="33"/>
      <c r="C2308" s="33"/>
      <c r="D2308" s="33"/>
      <c r="E2308" s="33"/>
      <c r="F2308" s="33"/>
      <c r="G2308" s="33"/>
      <c r="H2308" s="33"/>
      <c r="I2308" s="33"/>
      <c r="J2308" s="33"/>
      <c r="K2308" s="33"/>
      <c r="L2308" s="33"/>
      <c r="M2308" s="33"/>
      <c r="N2308" s="33"/>
      <c r="O2308" s="33"/>
      <c r="P2308" s="33"/>
      <c r="Q2308" s="33"/>
      <c r="R2308" s="33"/>
      <c r="S2308" s="33"/>
      <c r="T2308" s="33"/>
      <c r="U2308" s="33"/>
      <c r="V2308" s="33"/>
      <c r="W2308" s="33"/>
      <c r="X2308" s="33"/>
      <c r="Y2308" s="33"/>
      <c r="Z2308" s="33"/>
      <c r="AA2308" s="33"/>
      <c r="AB2308" s="33"/>
    </row>
    <row r="2309" spans="1:28">
      <c r="A2309" s="33"/>
      <c r="B2309" s="33"/>
      <c r="C2309" s="33"/>
      <c r="D2309" s="33"/>
      <c r="E2309" s="33"/>
      <c r="F2309" s="33"/>
      <c r="G2309" s="33"/>
      <c r="H2309" s="33"/>
      <c r="I2309" s="33"/>
      <c r="J2309" s="33"/>
      <c r="K2309" s="33"/>
      <c r="L2309" s="33"/>
      <c r="M2309" s="33"/>
      <c r="N2309" s="33"/>
      <c r="O2309" s="33"/>
      <c r="P2309" s="33"/>
      <c r="Q2309" s="33"/>
      <c r="R2309" s="33"/>
      <c r="S2309" s="33"/>
      <c r="T2309" s="33"/>
      <c r="U2309" s="33"/>
      <c r="V2309" s="33"/>
      <c r="W2309" s="33"/>
      <c r="X2309" s="33"/>
      <c r="Y2309" s="33"/>
      <c r="Z2309" s="33"/>
      <c r="AA2309" s="33"/>
      <c r="AB2309" s="33"/>
    </row>
    <row r="2310" spans="1:28">
      <c r="A2310" s="33"/>
      <c r="B2310" s="33"/>
      <c r="C2310" s="33"/>
      <c r="D2310" s="33"/>
      <c r="E2310" s="33"/>
      <c r="F2310" s="33"/>
      <c r="G2310" s="33"/>
      <c r="H2310" s="33"/>
      <c r="I2310" s="33"/>
      <c r="J2310" s="33"/>
      <c r="K2310" s="33"/>
      <c r="L2310" s="33"/>
      <c r="M2310" s="33"/>
      <c r="N2310" s="33"/>
      <c r="O2310" s="33"/>
      <c r="P2310" s="33"/>
      <c r="Q2310" s="33"/>
      <c r="R2310" s="33"/>
      <c r="S2310" s="33"/>
      <c r="T2310" s="33"/>
      <c r="U2310" s="33"/>
      <c r="V2310" s="33"/>
      <c r="W2310" s="33"/>
      <c r="X2310" s="33"/>
      <c r="Y2310" s="33"/>
      <c r="Z2310" s="33"/>
      <c r="AA2310" s="33"/>
      <c r="AB2310" s="33"/>
    </row>
    <row r="2311" spans="1:28">
      <c r="A2311" s="33"/>
      <c r="B2311" s="33"/>
      <c r="C2311" s="33"/>
      <c r="D2311" s="33"/>
      <c r="E2311" s="33"/>
      <c r="F2311" s="33"/>
      <c r="G2311" s="33"/>
      <c r="H2311" s="33"/>
      <c r="I2311" s="33"/>
      <c r="J2311" s="33"/>
      <c r="K2311" s="33"/>
      <c r="L2311" s="33"/>
      <c r="M2311" s="33"/>
      <c r="N2311" s="33"/>
      <c r="O2311" s="33"/>
      <c r="P2311" s="33"/>
      <c r="Q2311" s="33"/>
      <c r="R2311" s="33"/>
      <c r="S2311" s="33"/>
      <c r="T2311" s="33"/>
      <c r="U2311" s="33"/>
      <c r="V2311" s="33"/>
      <c r="W2311" s="33"/>
      <c r="X2311" s="33"/>
      <c r="Y2311" s="33"/>
      <c r="Z2311" s="33"/>
      <c r="AA2311" s="33"/>
      <c r="AB2311" s="33"/>
    </row>
    <row r="2312" spans="1:28">
      <c r="A2312" s="33"/>
      <c r="B2312" s="33"/>
      <c r="C2312" s="33"/>
      <c r="D2312" s="33"/>
      <c r="E2312" s="33"/>
      <c r="F2312" s="33"/>
      <c r="G2312" s="33"/>
      <c r="H2312" s="33"/>
      <c r="I2312" s="33"/>
      <c r="J2312" s="33"/>
      <c r="K2312" s="33"/>
      <c r="L2312" s="33"/>
      <c r="M2312" s="33"/>
      <c r="N2312" s="33"/>
      <c r="O2312" s="33"/>
      <c r="P2312" s="33"/>
      <c r="Q2312" s="33"/>
      <c r="R2312" s="33"/>
      <c r="S2312" s="33"/>
      <c r="T2312" s="33"/>
      <c r="U2312" s="33"/>
      <c r="V2312" s="33"/>
      <c r="W2312" s="33"/>
      <c r="X2312" s="33"/>
      <c r="Y2312" s="33"/>
      <c r="Z2312" s="33"/>
      <c r="AA2312" s="33"/>
      <c r="AB2312" s="33"/>
    </row>
    <row r="2313" spans="1:28">
      <c r="A2313" s="33"/>
      <c r="B2313" s="33"/>
      <c r="C2313" s="33"/>
      <c r="D2313" s="33"/>
      <c r="E2313" s="33"/>
      <c r="F2313" s="33"/>
      <c r="G2313" s="33"/>
      <c r="H2313" s="33"/>
      <c r="I2313" s="33"/>
      <c r="J2313" s="33"/>
      <c r="K2313" s="33"/>
      <c r="L2313" s="33"/>
      <c r="M2313" s="33"/>
      <c r="N2313" s="33"/>
      <c r="O2313" s="33"/>
      <c r="P2313" s="33"/>
      <c r="Q2313" s="33"/>
      <c r="R2313" s="33"/>
      <c r="S2313" s="33"/>
      <c r="T2313" s="33"/>
      <c r="U2313" s="33"/>
      <c r="V2313" s="33"/>
      <c r="W2313" s="33"/>
      <c r="X2313" s="33"/>
      <c r="Y2313" s="33"/>
      <c r="Z2313" s="33"/>
      <c r="AA2313" s="33"/>
      <c r="AB2313" s="33"/>
    </row>
    <row r="2314" spans="1:28">
      <c r="A2314" s="33"/>
      <c r="B2314" s="33"/>
      <c r="C2314" s="33"/>
      <c r="D2314" s="33"/>
      <c r="E2314" s="33"/>
      <c r="F2314" s="33"/>
      <c r="G2314" s="33"/>
      <c r="H2314" s="33"/>
      <c r="I2314" s="33"/>
      <c r="J2314" s="33"/>
      <c r="K2314" s="33"/>
      <c r="L2314" s="33"/>
      <c r="M2314" s="33"/>
      <c r="N2314" s="33"/>
      <c r="O2314" s="33"/>
      <c r="P2314" s="33"/>
      <c r="Q2314" s="33"/>
      <c r="R2314" s="33"/>
      <c r="S2314" s="33"/>
      <c r="T2314" s="33"/>
      <c r="U2314" s="33"/>
      <c r="V2314" s="33"/>
      <c r="W2314" s="33"/>
      <c r="X2314" s="33"/>
      <c r="Y2314" s="33"/>
      <c r="Z2314" s="33"/>
      <c r="AA2314" s="33"/>
      <c r="AB2314" s="33"/>
    </row>
    <row r="2315" spans="1:28">
      <c r="A2315" s="33"/>
      <c r="B2315" s="33"/>
      <c r="C2315" s="33"/>
      <c r="D2315" s="33"/>
      <c r="E2315" s="33"/>
      <c r="F2315" s="33"/>
      <c r="G2315" s="33"/>
      <c r="H2315" s="33"/>
      <c r="I2315" s="33"/>
      <c r="J2315" s="33"/>
      <c r="K2315" s="33"/>
      <c r="L2315" s="33"/>
      <c r="M2315" s="33"/>
      <c r="N2315" s="33"/>
      <c r="O2315" s="33"/>
      <c r="P2315" s="33"/>
      <c r="Q2315" s="33"/>
      <c r="R2315" s="33"/>
      <c r="S2315" s="33"/>
      <c r="T2315" s="33"/>
      <c r="U2315" s="33"/>
      <c r="V2315" s="33"/>
      <c r="W2315" s="33"/>
      <c r="X2315" s="33"/>
      <c r="Y2315" s="33"/>
      <c r="Z2315" s="33"/>
      <c r="AA2315" s="33"/>
      <c r="AB2315" s="33"/>
    </row>
    <row r="2316" spans="1:28">
      <c r="A2316" s="33"/>
      <c r="B2316" s="33"/>
      <c r="C2316" s="33"/>
      <c r="D2316" s="33"/>
      <c r="E2316" s="33"/>
      <c r="F2316" s="33"/>
      <c r="G2316" s="33"/>
      <c r="H2316" s="33"/>
      <c r="I2316" s="33"/>
      <c r="J2316" s="33"/>
      <c r="K2316" s="33"/>
      <c r="L2316" s="33"/>
      <c r="M2316" s="33"/>
      <c r="N2316" s="33"/>
      <c r="O2316" s="33"/>
      <c r="P2316" s="33"/>
      <c r="Q2316" s="33"/>
      <c r="R2316" s="33"/>
      <c r="S2316" s="33"/>
      <c r="T2316" s="33"/>
      <c r="U2316" s="33"/>
      <c r="V2316" s="33"/>
      <c r="W2316" s="33"/>
      <c r="X2316" s="33"/>
      <c r="Y2316" s="33"/>
      <c r="Z2316" s="33"/>
      <c r="AA2316" s="33"/>
      <c r="AB2316" s="33"/>
    </row>
    <row r="2317" spans="1:28">
      <c r="A2317" s="33"/>
      <c r="B2317" s="33"/>
      <c r="C2317" s="33"/>
      <c r="D2317" s="33"/>
      <c r="E2317" s="33"/>
      <c r="F2317" s="33"/>
      <c r="G2317" s="33"/>
      <c r="H2317" s="33"/>
      <c r="I2317" s="33"/>
      <c r="J2317" s="33"/>
      <c r="K2317" s="33"/>
      <c r="L2317" s="33"/>
      <c r="M2317" s="33"/>
      <c r="N2317" s="33"/>
      <c r="O2317" s="33"/>
      <c r="P2317" s="33"/>
      <c r="Q2317" s="33"/>
      <c r="R2317" s="33"/>
      <c r="S2317" s="33"/>
      <c r="T2317" s="33"/>
      <c r="U2317" s="33"/>
      <c r="V2317" s="33"/>
      <c r="W2317" s="33"/>
      <c r="X2317" s="33"/>
      <c r="Y2317" s="33"/>
      <c r="Z2317" s="33"/>
      <c r="AA2317" s="33"/>
      <c r="AB2317" s="33"/>
    </row>
    <row r="2318" spans="1:28">
      <c r="A2318" s="33"/>
      <c r="B2318" s="33"/>
      <c r="C2318" s="33"/>
      <c r="D2318" s="33"/>
      <c r="E2318" s="33"/>
      <c r="F2318" s="33"/>
      <c r="G2318" s="33"/>
      <c r="H2318" s="33"/>
      <c r="I2318" s="33"/>
      <c r="J2318" s="33"/>
      <c r="K2318" s="33"/>
      <c r="L2318" s="33"/>
      <c r="M2318" s="33"/>
      <c r="N2318" s="33"/>
      <c r="O2318" s="33"/>
      <c r="P2318" s="33"/>
      <c r="Q2318" s="33"/>
      <c r="R2318" s="33"/>
      <c r="S2318" s="33"/>
      <c r="T2318" s="33"/>
      <c r="U2318" s="33"/>
      <c r="V2318" s="33"/>
      <c r="W2318" s="33"/>
      <c r="X2318" s="33"/>
      <c r="Y2318" s="33"/>
      <c r="Z2318" s="33"/>
      <c r="AA2318" s="33"/>
      <c r="AB2318" s="33"/>
    </row>
    <row r="2319" spans="1:28">
      <c r="A2319" s="33"/>
      <c r="B2319" s="33"/>
      <c r="C2319" s="33"/>
      <c r="D2319" s="33"/>
      <c r="E2319" s="33"/>
      <c r="F2319" s="33"/>
      <c r="G2319" s="33"/>
      <c r="H2319" s="33"/>
      <c r="I2319" s="33"/>
      <c r="J2319" s="33"/>
      <c r="K2319" s="33"/>
      <c r="L2319" s="33"/>
      <c r="M2319" s="33"/>
      <c r="N2319" s="33"/>
      <c r="O2319" s="33"/>
      <c r="P2319" s="33"/>
      <c r="Q2319" s="33"/>
      <c r="R2319" s="33"/>
      <c r="S2319" s="33"/>
      <c r="T2319" s="33"/>
      <c r="U2319" s="33"/>
      <c r="V2319" s="33"/>
      <c r="W2319" s="33"/>
      <c r="X2319" s="33"/>
      <c r="Y2319" s="33"/>
      <c r="Z2319" s="33"/>
      <c r="AA2319" s="33"/>
      <c r="AB2319" s="33"/>
    </row>
    <row r="2320" spans="1:28">
      <c r="A2320" s="33"/>
      <c r="B2320" s="33"/>
      <c r="C2320" s="33"/>
      <c r="D2320" s="33"/>
      <c r="E2320" s="33"/>
      <c r="F2320" s="33"/>
      <c r="G2320" s="33"/>
      <c r="H2320" s="33"/>
      <c r="I2320" s="33"/>
      <c r="J2320" s="33"/>
      <c r="K2320" s="33"/>
      <c r="L2320" s="33"/>
      <c r="M2320" s="33"/>
      <c r="N2320" s="33"/>
      <c r="O2320" s="33"/>
      <c r="P2320" s="33"/>
      <c r="Q2320" s="33"/>
      <c r="R2320" s="33"/>
      <c r="S2320" s="33"/>
      <c r="T2320" s="33"/>
      <c r="U2320" s="33"/>
      <c r="V2320" s="33"/>
      <c r="W2320" s="33"/>
      <c r="X2320" s="33"/>
      <c r="Y2320" s="33"/>
      <c r="Z2320" s="33"/>
      <c r="AA2320" s="33"/>
      <c r="AB2320" s="33"/>
    </row>
    <row r="2321" spans="1:28">
      <c r="A2321" s="33"/>
      <c r="B2321" s="33"/>
      <c r="C2321" s="33"/>
      <c r="D2321" s="33"/>
      <c r="E2321" s="33"/>
      <c r="F2321" s="33"/>
      <c r="G2321" s="33"/>
      <c r="H2321" s="33"/>
      <c r="I2321" s="33"/>
      <c r="J2321" s="33"/>
      <c r="K2321" s="33"/>
      <c r="L2321" s="33"/>
      <c r="M2321" s="33"/>
      <c r="N2321" s="33"/>
      <c r="O2321" s="33"/>
      <c r="P2321" s="33"/>
      <c r="Q2321" s="33"/>
      <c r="R2321" s="33"/>
      <c r="S2321" s="33"/>
      <c r="T2321" s="33"/>
      <c r="U2321" s="33"/>
      <c r="V2321" s="33"/>
      <c r="W2321" s="33"/>
      <c r="X2321" s="33"/>
      <c r="Y2321" s="33"/>
      <c r="Z2321" s="33"/>
      <c r="AA2321" s="33"/>
      <c r="AB2321" s="33"/>
    </row>
    <row r="2322" spans="1:28">
      <c r="A2322" s="33"/>
      <c r="B2322" s="33"/>
      <c r="C2322" s="33"/>
      <c r="D2322" s="33"/>
      <c r="E2322" s="33"/>
      <c r="F2322" s="33"/>
      <c r="G2322" s="33"/>
      <c r="H2322" s="33"/>
      <c r="I2322" s="33"/>
      <c r="J2322" s="33"/>
      <c r="K2322" s="33"/>
      <c r="L2322" s="33"/>
      <c r="M2322" s="33"/>
      <c r="N2322" s="33"/>
      <c r="O2322" s="33"/>
      <c r="P2322" s="33"/>
      <c r="Q2322" s="33"/>
      <c r="R2322" s="33"/>
      <c r="S2322" s="33"/>
      <c r="T2322" s="33"/>
      <c r="U2322" s="33"/>
      <c r="V2322" s="33"/>
      <c r="W2322" s="33"/>
      <c r="X2322" s="33"/>
      <c r="Y2322" s="33"/>
      <c r="Z2322" s="33"/>
      <c r="AA2322" s="33"/>
      <c r="AB2322" s="33"/>
    </row>
    <row r="2323" spans="1:28">
      <c r="A2323" s="33"/>
      <c r="B2323" s="33"/>
      <c r="C2323" s="33"/>
      <c r="D2323" s="33"/>
      <c r="E2323" s="33"/>
      <c r="F2323" s="33"/>
      <c r="G2323" s="33"/>
      <c r="H2323" s="33"/>
      <c r="I2323" s="33"/>
      <c r="J2323" s="33"/>
      <c r="K2323" s="33"/>
      <c r="L2323" s="33"/>
      <c r="M2323" s="33"/>
      <c r="N2323" s="33"/>
      <c r="O2323" s="33"/>
      <c r="P2323" s="33"/>
      <c r="Q2323" s="33"/>
      <c r="R2323" s="33"/>
      <c r="S2323" s="33"/>
      <c r="T2323" s="33"/>
      <c r="U2323" s="33"/>
      <c r="V2323" s="33"/>
      <c r="W2323" s="33"/>
      <c r="X2323" s="33"/>
      <c r="Y2323" s="33"/>
      <c r="Z2323" s="33"/>
      <c r="AA2323" s="33"/>
      <c r="AB2323" s="33"/>
    </row>
    <row r="2324" spans="1:28">
      <c r="A2324" s="33"/>
      <c r="B2324" s="33"/>
      <c r="C2324" s="33"/>
      <c r="D2324" s="33"/>
      <c r="E2324" s="33"/>
      <c r="F2324" s="33"/>
      <c r="G2324" s="33"/>
      <c r="H2324" s="33"/>
      <c r="I2324" s="33"/>
      <c r="J2324" s="33"/>
      <c r="K2324" s="33"/>
      <c r="L2324" s="33"/>
      <c r="M2324" s="33"/>
      <c r="N2324" s="33"/>
      <c r="O2324" s="33"/>
      <c r="P2324" s="33"/>
      <c r="Q2324" s="33"/>
      <c r="R2324" s="33"/>
      <c r="S2324" s="33"/>
      <c r="T2324" s="33"/>
      <c r="U2324" s="33"/>
      <c r="V2324" s="33"/>
      <c r="W2324" s="33"/>
      <c r="X2324" s="33"/>
      <c r="Y2324" s="33"/>
      <c r="Z2324" s="33"/>
      <c r="AA2324" s="33"/>
      <c r="AB2324" s="33"/>
    </row>
    <row r="2325" spans="1:28">
      <c r="A2325" s="33"/>
      <c r="B2325" s="33"/>
      <c r="C2325" s="33"/>
      <c r="D2325" s="33"/>
      <c r="E2325" s="33"/>
      <c r="F2325" s="33"/>
      <c r="G2325" s="33"/>
      <c r="H2325" s="33"/>
      <c r="I2325" s="33"/>
      <c r="J2325" s="33"/>
      <c r="K2325" s="33"/>
      <c r="L2325" s="33"/>
      <c r="M2325" s="33"/>
      <c r="N2325" s="33"/>
      <c r="O2325" s="33"/>
      <c r="P2325" s="33"/>
      <c r="Q2325" s="33"/>
      <c r="R2325" s="33"/>
      <c r="S2325" s="33"/>
      <c r="T2325" s="33"/>
      <c r="U2325" s="33"/>
      <c r="V2325" s="33"/>
      <c r="W2325" s="33"/>
      <c r="X2325" s="33"/>
      <c r="Y2325" s="33"/>
      <c r="Z2325" s="33"/>
      <c r="AA2325" s="33"/>
      <c r="AB2325" s="33"/>
    </row>
    <row r="2326" spans="1:28">
      <c r="A2326" s="33"/>
      <c r="B2326" s="33"/>
      <c r="C2326" s="33"/>
      <c r="D2326" s="33"/>
      <c r="E2326" s="33"/>
      <c r="F2326" s="33"/>
      <c r="G2326" s="33"/>
      <c r="H2326" s="33"/>
      <c r="I2326" s="33"/>
      <c r="J2326" s="33"/>
      <c r="K2326" s="33"/>
      <c r="L2326" s="33"/>
      <c r="M2326" s="33"/>
      <c r="N2326" s="33"/>
      <c r="O2326" s="33"/>
      <c r="P2326" s="33"/>
      <c r="Q2326" s="33"/>
      <c r="R2326" s="33"/>
      <c r="S2326" s="33"/>
      <c r="T2326" s="33"/>
      <c r="U2326" s="33"/>
      <c r="V2326" s="33"/>
      <c r="W2326" s="33"/>
      <c r="X2326" s="33"/>
      <c r="Y2326" s="33"/>
      <c r="Z2326" s="33"/>
      <c r="AA2326" s="33"/>
      <c r="AB2326" s="33"/>
    </row>
    <row r="2327" spans="1:28">
      <c r="A2327" s="33"/>
      <c r="B2327" s="33"/>
      <c r="C2327" s="33"/>
      <c r="D2327" s="33"/>
      <c r="E2327" s="33"/>
      <c r="F2327" s="33"/>
      <c r="G2327" s="33"/>
      <c r="H2327" s="33"/>
      <c r="I2327" s="33"/>
      <c r="J2327" s="33"/>
      <c r="K2327" s="33"/>
      <c r="L2327" s="33"/>
      <c r="M2327" s="33"/>
      <c r="N2327" s="33"/>
      <c r="O2327" s="33"/>
      <c r="P2327" s="33"/>
      <c r="Q2327" s="33"/>
      <c r="R2327" s="33"/>
      <c r="S2327" s="33"/>
      <c r="T2327" s="33"/>
      <c r="U2327" s="33"/>
      <c r="V2327" s="33"/>
      <c r="W2327" s="33"/>
      <c r="X2327" s="33"/>
      <c r="Y2327" s="33"/>
      <c r="Z2327" s="33"/>
      <c r="AA2327" s="33"/>
      <c r="AB2327" s="33"/>
    </row>
    <row r="2328" spans="1:28">
      <c r="A2328" s="33"/>
      <c r="B2328" s="33"/>
      <c r="C2328" s="33"/>
      <c r="D2328" s="33"/>
      <c r="E2328" s="33"/>
      <c r="F2328" s="33"/>
      <c r="G2328" s="33"/>
      <c r="H2328" s="33"/>
      <c r="I2328" s="33"/>
      <c r="J2328" s="33"/>
      <c r="K2328" s="33"/>
      <c r="L2328" s="33"/>
      <c r="M2328" s="33"/>
      <c r="N2328" s="33"/>
      <c r="O2328" s="33"/>
      <c r="P2328" s="33"/>
      <c r="Q2328" s="33"/>
      <c r="R2328" s="33"/>
      <c r="S2328" s="33"/>
      <c r="T2328" s="33"/>
      <c r="U2328" s="33"/>
      <c r="V2328" s="33"/>
      <c r="W2328" s="33"/>
      <c r="X2328" s="33"/>
      <c r="Y2328" s="33"/>
      <c r="Z2328" s="33"/>
      <c r="AA2328" s="33"/>
      <c r="AB2328" s="33"/>
    </row>
    <row r="2329" spans="1:28">
      <c r="A2329" s="33"/>
      <c r="B2329" s="33"/>
      <c r="C2329" s="33"/>
      <c r="D2329" s="33"/>
      <c r="E2329" s="33"/>
      <c r="F2329" s="33"/>
      <c r="G2329" s="33"/>
      <c r="H2329" s="33"/>
      <c r="I2329" s="33"/>
      <c r="J2329" s="33"/>
      <c r="K2329" s="33"/>
      <c r="L2329" s="33"/>
      <c r="M2329" s="33"/>
      <c r="N2329" s="33"/>
      <c r="O2329" s="33"/>
      <c r="P2329" s="33"/>
      <c r="Q2329" s="33"/>
      <c r="R2329" s="33"/>
      <c r="S2329" s="33"/>
      <c r="T2329" s="33"/>
      <c r="U2329" s="33"/>
      <c r="V2329" s="33"/>
      <c r="W2329" s="33"/>
      <c r="X2329" s="33"/>
      <c r="Y2329" s="33"/>
      <c r="Z2329" s="33"/>
      <c r="AA2329" s="33"/>
      <c r="AB2329" s="33"/>
    </row>
    <row r="2330" spans="1:28">
      <c r="A2330" s="33"/>
      <c r="B2330" s="33"/>
      <c r="C2330" s="33"/>
      <c r="D2330" s="33"/>
      <c r="E2330" s="33"/>
      <c r="F2330" s="33"/>
      <c r="G2330" s="33"/>
      <c r="H2330" s="33"/>
      <c r="I2330" s="33"/>
      <c r="J2330" s="33"/>
      <c r="K2330" s="33"/>
      <c r="L2330" s="33"/>
      <c r="M2330" s="33"/>
      <c r="N2330" s="33"/>
      <c r="O2330" s="33"/>
      <c r="P2330" s="33"/>
      <c r="Q2330" s="33"/>
      <c r="R2330" s="33"/>
      <c r="S2330" s="33"/>
      <c r="T2330" s="33"/>
      <c r="U2330" s="33"/>
      <c r="V2330" s="33"/>
      <c r="W2330" s="33"/>
      <c r="X2330" s="33"/>
      <c r="Y2330" s="33"/>
      <c r="Z2330" s="33"/>
      <c r="AA2330" s="33"/>
      <c r="AB2330" s="33"/>
    </row>
    <row r="2331" spans="1:28">
      <c r="A2331" s="33"/>
      <c r="B2331" s="33"/>
      <c r="C2331" s="33"/>
      <c r="D2331" s="33"/>
      <c r="E2331" s="33"/>
      <c r="F2331" s="33"/>
      <c r="G2331" s="33"/>
      <c r="H2331" s="33"/>
      <c r="I2331" s="33"/>
      <c r="J2331" s="33"/>
      <c r="K2331" s="33"/>
      <c r="L2331" s="33"/>
      <c r="M2331" s="33"/>
      <c r="N2331" s="33"/>
      <c r="O2331" s="33"/>
      <c r="P2331" s="33"/>
      <c r="Q2331" s="33"/>
      <c r="R2331" s="33"/>
      <c r="S2331" s="33"/>
      <c r="T2331" s="33"/>
      <c r="U2331" s="33"/>
      <c r="V2331" s="33"/>
      <c r="W2331" s="33"/>
      <c r="X2331" s="33"/>
      <c r="Y2331" s="33"/>
      <c r="Z2331" s="33"/>
      <c r="AA2331" s="33"/>
      <c r="AB2331" s="33"/>
    </row>
    <row r="2332" spans="1:28">
      <c r="A2332" s="33"/>
      <c r="B2332" s="33"/>
      <c r="C2332" s="33"/>
      <c r="D2332" s="33"/>
      <c r="E2332" s="33"/>
      <c r="F2332" s="33"/>
      <c r="G2332" s="33"/>
      <c r="H2332" s="33"/>
      <c r="I2332" s="33"/>
      <c r="J2332" s="33"/>
      <c r="K2332" s="33"/>
      <c r="L2332" s="33"/>
      <c r="M2332" s="33"/>
      <c r="N2332" s="33"/>
      <c r="O2332" s="33"/>
      <c r="P2332" s="33"/>
      <c r="Q2332" s="33"/>
      <c r="R2332" s="33"/>
      <c r="S2332" s="33"/>
      <c r="T2332" s="33"/>
      <c r="U2332" s="33"/>
      <c r="V2332" s="33"/>
      <c r="W2332" s="33"/>
      <c r="X2332" s="33"/>
      <c r="Y2332" s="33"/>
      <c r="Z2332" s="33"/>
      <c r="AA2332" s="33"/>
      <c r="AB2332" s="33"/>
    </row>
    <row r="2333" spans="1:28">
      <c r="A2333" s="33"/>
      <c r="B2333" s="33"/>
      <c r="C2333" s="33"/>
      <c r="D2333" s="33"/>
      <c r="E2333" s="33"/>
      <c r="F2333" s="33"/>
      <c r="G2333" s="33"/>
      <c r="H2333" s="33"/>
      <c r="I2333" s="33"/>
      <c r="J2333" s="33"/>
      <c r="K2333" s="33"/>
      <c r="L2333" s="33"/>
      <c r="M2333" s="33"/>
      <c r="N2333" s="33"/>
      <c r="O2333" s="33"/>
      <c r="P2333" s="33"/>
      <c r="Q2333" s="33"/>
      <c r="R2333" s="33"/>
      <c r="S2333" s="33"/>
      <c r="T2333" s="33"/>
      <c r="U2333" s="33"/>
      <c r="V2333" s="33"/>
      <c r="W2333" s="33"/>
      <c r="X2333" s="33"/>
      <c r="Y2333" s="33"/>
      <c r="Z2333" s="33"/>
      <c r="AA2333" s="33"/>
      <c r="AB2333" s="33"/>
    </row>
    <row r="2334" spans="1:28">
      <c r="A2334" s="33"/>
      <c r="B2334" s="33"/>
      <c r="C2334" s="33"/>
      <c r="D2334" s="33"/>
      <c r="E2334" s="33"/>
      <c r="F2334" s="33"/>
      <c r="G2334" s="33"/>
      <c r="H2334" s="33"/>
      <c r="I2334" s="33"/>
      <c r="J2334" s="33"/>
      <c r="K2334" s="33"/>
      <c r="L2334" s="33"/>
      <c r="M2334" s="33"/>
      <c r="N2334" s="33"/>
      <c r="O2334" s="33"/>
      <c r="P2334" s="33"/>
      <c r="Q2334" s="33"/>
      <c r="R2334" s="33"/>
      <c r="S2334" s="33"/>
      <c r="T2334" s="33"/>
      <c r="U2334" s="33"/>
      <c r="V2334" s="33"/>
      <c r="W2334" s="33"/>
      <c r="X2334" s="33"/>
      <c r="Y2334" s="33"/>
      <c r="Z2334" s="33"/>
      <c r="AA2334" s="33"/>
      <c r="AB2334" s="33"/>
    </row>
    <row r="2335" spans="1:28">
      <c r="A2335" s="33"/>
      <c r="B2335" s="33"/>
      <c r="C2335" s="33"/>
      <c r="D2335" s="33"/>
      <c r="E2335" s="33"/>
      <c r="F2335" s="33"/>
      <c r="G2335" s="33"/>
      <c r="H2335" s="33"/>
      <c r="I2335" s="33"/>
      <c r="J2335" s="33"/>
      <c r="K2335" s="33"/>
      <c r="L2335" s="33"/>
      <c r="M2335" s="33"/>
      <c r="N2335" s="33"/>
      <c r="O2335" s="33"/>
      <c r="P2335" s="33"/>
      <c r="Q2335" s="33"/>
      <c r="R2335" s="33"/>
      <c r="S2335" s="33"/>
      <c r="T2335" s="33"/>
      <c r="U2335" s="33"/>
      <c r="V2335" s="33"/>
      <c r="W2335" s="33"/>
      <c r="X2335" s="33"/>
      <c r="Y2335" s="33"/>
      <c r="Z2335" s="33"/>
      <c r="AA2335" s="33"/>
      <c r="AB2335" s="33"/>
    </row>
    <row r="2336" spans="1:28">
      <c r="A2336" s="33"/>
      <c r="B2336" s="33"/>
      <c r="C2336" s="33"/>
      <c r="D2336" s="33"/>
      <c r="E2336" s="33"/>
      <c r="F2336" s="33"/>
      <c r="G2336" s="33"/>
      <c r="H2336" s="33"/>
      <c r="I2336" s="33"/>
      <c r="J2336" s="33"/>
      <c r="K2336" s="33"/>
      <c r="L2336" s="33"/>
      <c r="M2336" s="33"/>
      <c r="N2336" s="33"/>
      <c r="O2336" s="33"/>
      <c r="P2336" s="33"/>
      <c r="Q2336" s="33"/>
      <c r="R2336" s="33"/>
      <c r="S2336" s="33"/>
      <c r="T2336" s="33"/>
      <c r="U2336" s="33"/>
      <c r="V2336" s="33"/>
      <c r="W2336" s="33"/>
      <c r="X2336" s="33"/>
      <c r="Y2336" s="33"/>
      <c r="Z2336" s="33"/>
      <c r="AA2336" s="33"/>
      <c r="AB2336" s="33"/>
    </row>
    <row r="2337" spans="1:28">
      <c r="A2337" s="33"/>
      <c r="B2337" s="33"/>
      <c r="C2337" s="33"/>
      <c r="D2337" s="33"/>
      <c r="E2337" s="33"/>
      <c r="F2337" s="33"/>
      <c r="G2337" s="33"/>
      <c r="H2337" s="33"/>
      <c r="I2337" s="33"/>
      <c r="J2337" s="33"/>
      <c r="K2337" s="33"/>
      <c r="L2337" s="33"/>
      <c r="M2337" s="33"/>
      <c r="N2337" s="33"/>
      <c r="O2337" s="33"/>
      <c r="P2337" s="33"/>
      <c r="Q2337" s="33"/>
      <c r="R2337" s="33"/>
      <c r="S2337" s="33"/>
      <c r="T2337" s="33"/>
      <c r="U2337" s="33"/>
      <c r="V2337" s="33"/>
      <c r="W2337" s="33"/>
      <c r="X2337" s="33"/>
      <c r="Y2337" s="33"/>
      <c r="Z2337" s="33"/>
      <c r="AA2337" s="33"/>
      <c r="AB2337" s="33"/>
    </row>
    <row r="2338" spans="1:28">
      <c r="A2338" s="33"/>
      <c r="B2338" s="33"/>
      <c r="C2338" s="33"/>
      <c r="D2338" s="33"/>
      <c r="E2338" s="33"/>
      <c r="F2338" s="33"/>
      <c r="G2338" s="33"/>
      <c r="H2338" s="33"/>
      <c r="I2338" s="33"/>
      <c r="J2338" s="33"/>
      <c r="K2338" s="33"/>
      <c r="L2338" s="33"/>
      <c r="M2338" s="33"/>
      <c r="N2338" s="33"/>
      <c r="O2338" s="33"/>
      <c r="P2338" s="33"/>
      <c r="Q2338" s="33"/>
      <c r="R2338" s="33"/>
      <c r="S2338" s="33"/>
      <c r="T2338" s="33"/>
      <c r="U2338" s="33"/>
      <c r="V2338" s="33"/>
      <c r="W2338" s="33"/>
      <c r="X2338" s="33"/>
      <c r="Y2338" s="33"/>
      <c r="Z2338" s="33"/>
      <c r="AA2338" s="33"/>
      <c r="AB2338" s="33"/>
    </row>
    <row r="2339" spans="1:28">
      <c r="A2339" s="33"/>
      <c r="B2339" s="33"/>
      <c r="C2339" s="33"/>
      <c r="D2339" s="33"/>
      <c r="E2339" s="33"/>
      <c r="F2339" s="33"/>
      <c r="G2339" s="33"/>
      <c r="H2339" s="33"/>
      <c r="I2339" s="33"/>
      <c r="J2339" s="33"/>
      <c r="K2339" s="33"/>
      <c r="L2339" s="33"/>
      <c r="M2339" s="33"/>
      <c r="N2339" s="33"/>
      <c r="O2339" s="33"/>
      <c r="P2339" s="33"/>
      <c r="Q2339" s="33"/>
      <c r="R2339" s="33"/>
      <c r="S2339" s="33"/>
      <c r="T2339" s="33"/>
      <c r="U2339" s="33"/>
      <c r="V2339" s="33"/>
      <c r="W2339" s="33"/>
      <c r="X2339" s="33"/>
      <c r="Y2339" s="33"/>
      <c r="Z2339" s="33"/>
      <c r="AA2339" s="33"/>
      <c r="AB2339" s="33"/>
    </row>
    <row r="2340" spans="1:28">
      <c r="A2340" s="33"/>
      <c r="B2340" s="33"/>
      <c r="C2340" s="33"/>
      <c r="D2340" s="33"/>
      <c r="E2340" s="33"/>
      <c r="F2340" s="33"/>
      <c r="G2340" s="33"/>
      <c r="H2340" s="33"/>
      <c r="I2340" s="33"/>
      <c r="J2340" s="33"/>
      <c r="K2340" s="33"/>
      <c r="L2340" s="33"/>
      <c r="M2340" s="33"/>
      <c r="N2340" s="33"/>
      <c r="O2340" s="33"/>
      <c r="P2340" s="33"/>
      <c r="Q2340" s="33"/>
      <c r="R2340" s="33"/>
      <c r="S2340" s="33"/>
      <c r="T2340" s="33"/>
      <c r="U2340" s="33"/>
      <c r="V2340" s="33"/>
      <c r="W2340" s="33"/>
      <c r="X2340" s="33"/>
      <c r="Y2340" s="33"/>
      <c r="Z2340" s="33"/>
      <c r="AA2340" s="33"/>
      <c r="AB2340" s="33"/>
    </row>
    <row r="2341" spans="1:28">
      <c r="A2341" s="33"/>
      <c r="B2341" s="33"/>
      <c r="C2341" s="33"/>
      <c r="D2341" s="33"/>
      <c r="E2341" s="33"/>
      <c r="F2341" s="33"/>
      <c r="G2341" s="33"/>
      <c r="H2341" s="33"/>
      <c r="I2341" s="33"/>
      <c r="J2341" s="33"/>
      <c r="K2341" s="33"/>
      <c r="L2341" s="33"/>
      <c r="M2341" s="33"/>
      <c r="N2341" s="33"/>
      <c r="O2341" s="33"/>
      <c r="P2341" s="33"/>
      <c r="Q2341" s="33"/>
      <c r="R2341" s="33"/>
      <c r="S2341" s="33"/>
      <c r="T2341" s="33"/>
      <c r="U2341" s="33"/>
      <c r="V2341" s="33"/>
      <c r="W2341" s="33"/>
      <c r="X2341" s="33"/>
      <c r="Y2341" s="33"/>
      <c r="Z2341" s="33"/>
      <c r="AA2341" s="33"/>
      <c r="AB2341" s="33"/>
    </row>
    <row r="2342" spans="1:28">
      <c r="A2342" s="33"/>
      <c r="B2342" s="33"/>
      <c r="C2342" s="33"/>
      <c r="D2342" s="33"/>
      <c r="E2342" s="33"/>
      <c r="F2342" s="33"/>
      <c r="G2342" s="33"/>
      <c r="H2342" s="33"/>
      <c r="I2342" s="33"/>
      <c r="J2342" s="33"/>
      <c r="K2342" s="33"/>
      <c r="L2342" s="33"/>
      <c r="M2342" s="33"/>
      <c r="N2342" s="33"/>
      <c r="O2342" s="33"/>
      <c r="P2342" s="33"/>
      <c r="Q2342" s="33"/>
      <c r="R2342" s="33"/>
      <c r="S2342" s="33"/>
      <c r="T2342" s="33"/>
      <c r="U2342" s="33"/>
      <c r="V2342" s="33"/>
      <c r="W2342" s="33"/>
      <c r="X2342" s="33"/>
      <c r="Y2342" s="33"/>
      <c r="Z2342" s="33"/>
      <c r="AA2342" s="33"/>
      <c r="AB2342" s="33"/>
    </row>
    <row r="2343" spans="1:28">
      <c r="A2343" s="33"/>
      <c r="B2343" s="33"/>
      <c r="C2343" s="33"/>
      <c r="D2343" s="33"/>
      <c r="E2343" s="33"/>
      <c r="F2343" s="33"/>
      <c r="G2343" s="33"/>
      <c r="H2343" s="33"/>
      <c r="I2343" s="33"/>
      <c r="J2343" s="33"/>
      <c r="K2343" s="33"/>
      <c r="L2343" s="33"/>
      <c r="M2343" s="33"/>
      <c r="N2343" s="33"/>
      <c r="O2343" s="33"/>
      <c r="P2343" s="33"/>
      <c r="Q2343" s="33"/>
      <c r="R2343" s="33"/>
      <c r="S2343" s="33"/>
      <c r="T2343" s="33"/>
      <c r="U2343" s="33"/>
      <c r="V2343" s="33"/>
      <c r="W2343" s="33"/>
      <c r="X2343" s="33"/>
      <c r="Y2343" s="33"/>
      <c r="Z2343" s="33"/>
      <c r="AA2343" s="33"/>
      <c r="AB2343" s="33"/>
    </row>
    <row r="2344" spans="1:28">
      <c r="A2344" s="33"/>
      <c r="B2344" s="33"/>
      <c r="C2344" s="33"/>
      <c r="D2344" s="33"/>
      <c r="E2344" s="33"/>
      <c r="F2344" s="33"/>
      <c r="G2344" s="33"/>
      <c r="H2344" s="33"/>
      <c r="I2344" s="33"/>
      <c r="J2344" s="33"/>
      <c r="K2344" s="33"/>
      <c r="L2344" s="33"/>
      <c r="M2344" s="33"/>
      <c r="N2344" s="33"/>
      <c r="O2344" s="33"/>
      <c r="P2344" s="33"/>
      <c r="Q2344" s="33"/>
      <c r="R2344" s="33"/>
      <c r="S2344" s="33"/>
      <c r="T2344" s="33"/>
      <c r="U2344" s="33"/>
      <c r="V2344" s="33"/>
      <c r="W2344" s="33"/>
      <c r="X2344" s="33"/>
      <c r="Y2344" s="33"/>
      <c r="Z2344" s="33"/>
      <c r="AA2344" s="33"/>
      <c r="AB2344" s="33"/>
    </row>
    <row r="2345" spans="1:28">
      <c r="A2345" s="33"/>
      <c r="B2345" s="33"/>
      <c r="C2345" s="33"/>
      <c r="D2345" s="33"/>
      <c r="E2345" s="33"/>
      <c r="F2345" s="33"/>
      <c r="G2345" s="33"/>
      <c r="H2345" s="33"/>
      <c r="I2345" s="33"/>
      <c r="J2345" s="33"/>
      <c r="K2345" s="33"/>
      <c r="L2345" s="33"/>
      <c r="M2345" s="33"/>
      <c r="N2345" s="33"/>
      <c r="O2345" s="33"/>
      <c r="P2345" s="33"/>
      <c r="Q2345" s="33"/>
      <c r="R2345" s="33"/>
      <c r="S2345" s="33"/>
      <c r="T2345" s="33"/>
      <c r="U2345" s="33"/>
      <c r="V2345" s="33"/>
      <c r="W2345" s="33"/>
      <c r="X2345" s="33"/>
      <c r="Y2345" s="33"/>
      <c r="Z2345" s="33"/>
      <c r="AA2345" s="33"/>
      <c r="AB2345" s="33"/>
    </row>
    <row r="2346" spans="1:28">
      <c r="A2346" s="33"/>
      <c r="B2346" s="33"/>
      <c r="C2346" s="33"/>
      <c r="D2346" s="33"/>
      <c r="E2346" s="33"/>
      <c r="F2346" s="33"/>
      <c r="G2346" s="33"/>
      <c r="H2346" s="33"/>
      <c r="I2346" s="33"/>
      <c r="J2346" s="33"/>
      <c r="K2346" s="33"/>
      <c r="L2346" s="33"/>
      <c r="M2346" s="33"/>
      <c r="N2346" s="33"/>
      <c r="O2346" s="33"/>
      <c r="P2346" s="33"/>
      <c r="Q2346" s="33"/>
      <c r="R2346" s="33"/>
      <c r="S2346" s="33"/>
      <c r="T2346" s="33"/>
      <c r="U2346" s="33"/>
      <c r="V2346" s="33"/>
      <c r="W2346" s="33"/>
      <c r="X2346" s="33"/>
      <c r="Y2346" s="33"/>
      <c r="Z2346" s="33"/>
      <c r="AA2346" s="33"/>
      <c r="AB2346" s="33"/>
    </row>
    <row r="2347" spans="1:28">
      <c r="A2347" s="33"/>
      <c r="B2347" s="33"/>
      <c r="C2347" s="33"/>
      <c r="D2347" s="33"/>
      <c r="E2347" s="33"/>
      <c r="F2347" s="33"/>
      <c r="G2347" s="33"/>
      <c r="H2347" s="33"/>
      <c r="I2347" s="33"/>
      <c r="J2347" s="33"/>
      <c r="K2347" s="33"/>
      <c r="L2347" s="33"/>
      <c r="M2347" s="33"/>
      <c r="N2347" s="33"/>
      <c r="O2347" s="33"/>
      <c r="P2347" s="33"/>
      <c r="Q2347" s="33"/>
      <c r="R2347" s="33"/>
      <c r="S2347" s="33"/>
      <c r="T2347" s="33"/>
      <c r="U2347" s="33"/>
      <c r="V2347" s="33"/>
      <c r="W2347" s="33"/>
      <c r="X2347" s="33"/>
      <c r="Y2347" s="33"/>
      <c r="Z2347" s="33"/>
      <c r="AA2347" s="33"/>
      <c r="AB2347" s="33"/>
    </row>
    <row r="2348" spans="1:28">
      <c r="A2348" s="33"/>
      <c r="B2348" s="33"/>
      <c r="C2348" s="33"/>
      <c r="D2348" s="33"/>
      <c r="E2348" s="33"/>
      <c r="F2348" s="33"/>
      <c r="G2348" s="33"/>
      <c r="H2348" s="33"/>
      <c r="I2348" s="33"/>
      <c r="J2348" s="33"/>
      <c r="K2348" s="33"/>
      <c r="L2348" s="33"/>
      <c r="M2348" s="33"/>
      <c r="N2348" s="33"/>
      <c r="O2348" s="33"/>
      <c r="P2348" s="33"/>
      <c r="Q2348" s="33"/>
      <c r="R2348" s="33"/>
      <c r="S2348" s="33"/>
      <c r="T2348" s="33"/>
      <c r="U2348" s="33"/>
      <c r="V2348" s="33"/>
      <c r="W2348" s="33"/>
      <c r="X2348" s="33"/>
      <c r="Y2348" s="33"/>
      <c r="Z2348" s="33"/>
      <c r="AA2348" s="33"/>
      <c r="AB2348" s="33"/>
    </row>
    <row r="2349" spans="1:28">
      <c r="A2349" s="33"/>
      <c r="B2349" s="33"/>
      <c r="C2349" s="33"/>
      <c r="D2349" s="33"/>
      <c r="E2349" s="33"/>
      <c r="F2349" s="33"/>
      <c r="G2349" s="33"/>
      <c r="H2349" s="33"/>
      <c r="I2349" s="33"/>
      <c r="J2349" s="33"/>
      <c r="K2349" s="33"/>
      <c r="L2349" s="33"/>
      <c r="M2349" s="33"/>
      <c r="N2349" s="33"/>
      <c r="O2349" s="33"/>
      <c r="P2349" s="33"/>
      <c r="Q2349" s="33"/>
      <c r="R2349" s="33"/>
      <c r="S2349" s="33"/>
      <c r="T2349" s="33"/>
      <c r="U2349" s="33"/>
      <c r="V2349" s="33"/>
      <c r="W2349" s="33"/>
      <c r="X2349" s="33"/>
      <c r="Y2349" s="33"/>
      <c r="Z2349" s="33"/>
      <c r="AA2349" s="33"/>
      <c r="AB2349" s="33"/>
    </row>
    <row r="2350" spans="1:28">
      <c r="A2350" s="33"/>
      <c r="B2350" s="33"/>
      <c r="C2350" s="33"/>
      <c r="D2350" s="33"/>
      <c r="E2350" s="33"/>
      <c r="F2350" s="33"/>
      <c r="G2350" s="33"/>
      <c r="H2350" s="33"/>
      <c r="I2350" s="33"/>
      <c r="J2350" s="33"/>
      <c r="K2350" s="33"/>
      <c r="L2350" s="33"/>
      <c r="M2350" s="33"/>
      <c r="N2350" s="33"/>
      <c r="O2350" s="33"/>
      <c r="P2350" s="33"/>
      <c r="Q2350" s="33"/>
      <c r="R2350" s="33"/>
      <c r="S2350" s="33"/>
      <c r="T2350" s="33"/>
      <c r="U2350" s="33"/>
      <c r="V2350" s="33"/>
      <c r="W2350" s="33"/>
      <c r="X2350" s="33"/>
      <c r="Y2350" s="33"/>
      <c r="Z2350" s="33"/>
      <c r="AA2350" s="33"/>
      <c r="AB2350" s="33"/>
    </row>
    <row r="2351" spans="1:28">
      <c r="A2351" s="33"/>
      <c r="B2351" s="33"/>
      <c r="C2351" s="33"/>
      <c r="D2351" s="33"/>
      <c r="E2351" s="33"/>
      <c r="F2351" s="33"/>
      <c r="G2351" s="33"/>
      <c r="H2351" s="33"/>
      <c r="I2351" s="33"/>
      <c r="J2351" s="33"/>
      <c r="K2351" s="33"/>
      <c r="L2351" s="33"/>
      <c r="M2351" s="33"/>
      <c r="N2351" s="33"/>
      <c r="O2351" s="33"/>
      <c r="P2351" s="33"/>
      <c r="Q2351" s="33"/>
      <c r="R2351" s="33"/>
      <c r="S2351" s="33"/>
      <c r="T2351" s="33"/>
      <c r="U2351" s="33"/>
      <c r="V2351" s="33"/>
      <c r="W2351" s="33"/>
      <c r="X2351" s="33"/>
      <c r="Y2351" s="33"/>
      <c r="Z2351" s="33"/>
      <c r="AA2351" s="33"/>
      <c r="AB2351" s="33"/>
    </row>
    <row r="2352" spans="1:28">
      <c r="A2352" s="33"/>
      <c r="B2352" s="33"/>
      <c r="C2352" s="33"/>
      <c r="D2352" s="33"/>
      <c r="E2352" s="33"/>
      <c r="F2352" s="33"/>
      <c r="G2352" s="33"/>
      <c r="H2352" s="33"/>
      <c r="I2352" s="33"/>
      <c r="J2352" s="33"/>
      <c r="K2352" s="33"/>
      <c r="L2352" s="33"/>
      <c r="M2352" s="33"/>
      <c r="N2352" s="33"/>
      <c r="O2352" s="33"/>
      <c r="P2352" s="33"/>
      <c r="Q2352" s="33"/>
      <c r="R2352" s="33"/>
      <c r="S2352" s="33"/>
      <c r="T2352" s="33"/>
      <c r="U2352" s="33"/>
      <c r="V2352" s="33"/>
      <c r="W2352" s="33"/>
      <c r="X2352" s="33"/>
      <c r="Y2352" s="33"/>
      <c r="Z2352" s="33"/>
      <c r="AA2352" s="33"/>
      <c r="AB2352" s="33"/>
    </row>
    <row r="2353" spans="1:28">
      <c r="A2353" s="33"/>
      <c r="B2353" s="33"/>
      <c r="C2353" s="33"/>
      <c r="D2353" s="33"/>
      <c r="E2353" s="33"/>
      <c r="F2353" s="33"/>
      <c r="G2353" s="33"/>
      <c r="H2353" s="33"/>
      <c r="I2353" s="33"/>
      <c r="J2353" s="33"/>
      <c r="K2353" s="33"/>
      <c r="L2353" s="33"/>
      <c r="M2353" s="33"/>
      <c r="N2353" s="33"/>
      <c r="O2353" s="33"/>
      <c r="P2353" s="33"/>
      <c r="Q2353" s="33"/>
      <c r="R2353" s="33"/>
      <c r="S2353" s="33"/>
      <c r="T2353" s="33"/>
      <c r="U2353" s="33"/>
      <c r="V2353" s="33"/>
      <c r="W2353" s="33"/>
      <c r="X2353" s="33"/>
      <c r="Y2353" s="33"/>
      <c r="Z2353" s="33"/>
      <c r="AA2353" s="33"/>
      <c r="AB2353" s="33"/>
    </row>
    <row r="2354" spans="1:28">
      <c r="A2354" s="33"/>
      <c r="B2354" s="33"/>
      <c r="C2354" s="33"/>
      <c r="D2354" s="33"/>
      <c r="E2354" s="33"/>
      <c r="F2354" s="33"/>
      <c r="G2354" s="33"/>
      <c r="H2354" s="33"/>
      <c r="I2354" s="33"/>
      <c r="J2354" s="33"/>
      <c r="K2354" s="33"/>
      <c r="L2354" s="33"/>
      <c r="M2354" s="33"/>
      <c r="N2354" s="33"/>
      <c r="O2354" s="33"/>
      <c r="P2354" s="33"/>
      <c r="Q2354" s="33"/>
      <c r="R2354" s="33"/>
      <c r="S2354" s="33"/>
      <c r="T2354" s="33"/>
      <c r="U2354" s="33"/>
      <c r="V2354" s="33"/>
      <c r="W2354" s="33"/>
      <c r="X2354" s="33"/>
      <c r="Y2354" s="33"/>
      <c r="Z2354" s="33"/>
      <c r="AA2354" s="33"/>
      <c r="AB2354" s="33"/>
    </row>
    <row r="2355" spans="1:28">
      <c r="A2355" s="33"/>
      <c r="B2355" s="33"/>
      <c r="C2355" s="33"/>
      <c r="D2355" s="33"/>
      <c r="E2355" s="33"/>
      <c r="F2355" s="33"/>
      <c r="G2355" s="33"/>
      <c r="H2355" s="33"/>
      <c r="I2355" s="33"/>
      <c r="J2355" s="33"/>
      <c r="K2355" s="33"/>
      <c r="L2355" s="33"/>
      <c r="M2355" s="33"/>
      <c r="N2355" s="33"/>
      <c r="O2355" s="33"/>
      <c r="P2355" s="33"/>
      <c r="Q2355" s="33"/>
      <c r="R2355" s="33"/>
      <c r="S2355" s="33"/>
      <c r="T2355" s="33"/>
      <c r="U2355" s="33"/>
      <c r="V2355" s="33"/>
      <c r="W2355" s="33"/>
      <c r="X2355" s="33"/>
      <c r="Y2355" s="33"/>
      <c r="Z2355" s="33"/>
      <c r="AA2355" s="33"/>
      <c r="AB2355" s="33"/>
    </row>
    <row r="2356" spans="1:28">
      <c r="A2356" s="33"/>
      <c r="B2356" s="33"/>
      <c r="C2356" s="33"/>
      <c r="D2356" s="33"/>
      <c r="E2356" s="33"/>
      <c r="F2356" s="33"/>
      <c r="G2356" s="33"/>
      <c r="H2356" s="33"/>
      <c r="I2356" s="33"/>
      <c r="J2356" s="33"/>
      <c r="K2356" s="33"/>
      <c r="L2356" s="33"/>
      <c r="M2356" s="33"/>
      <c r="N2356" s="33"/>
      <c r="O2356" s="33"/>
      <c r="P2356" s="33"/>
      <c r="Q2356" s="33"/>
      <c r="R2356" s="33"/>
      <c r="S2356" s="33"/>
      <c r="T2356" s="33"/>
      <c r="U2356" s="33"/>
      <c r="V2356" s="33"/>
      <c r="W2356" s="33"/>
      <c r="X2356" s="33"/>
      <c r="Y2356" s="33"/>
      <c r="Z2356" s="33"/>
      <c r="AA2356" s="33"/>
      <c r="AB2356" s="33"/>
    </row>
    <row r="2357" spans="1:28">
      <c r="A2357" s="33"/>
      <c r="B2357" s="33"/>
      <c r="C2357" s="33"/>
      <c r="D2357" s="33"/>
      <c r="E2357" s="33"/>
      <c r="F2357" s="33"/>
      <c r="G2357" s="33"/>
      <c r="H2357" s="33"/>
      <c r="I2357" s="33"/>
      <c r="J2357" s="33"/>
      <c r="K2357" s="33"/>
      <c r="L2357" s="33"/>
      <c r="M2357" s="33"/>
      <c r="N2357" s="33"/>
      <c r="O2357" s="33"/>
      <c r="P2357" s="33"/>
      <c r="Q2357" s="33"/>
      <c r="R2357" s="33"/>
      <c r="S2357" s="33"/>
      <c r="T2357" s="33"/>
      <c r="U2357" s="33"/>
      <c r="V2357" s="33"/>
      <c r="W2357" s="33"/>
      <c r="X2357" s="33"/>
      <c r="Y2357" s="33"/>
      <c r="Z2357" s="33"/>
      <c r="AA2357" s="33"/>
      <c r="AB2357" s="33"/>
    </row>
    <row r="2358" spans="1:28">
      <c r="A2358" s="33"/>
      <c r="B2358" s="33"/>
      <c r="C2358" s="33"/>
      <c r="D2358" s="33"/>
      <c r="E2358" s="33"/>
      <c r="F2358" s="33"/>
      <c r="G2358" s="33"/>
      <c r="H2358" s="33"/>
      <c r="I2358" s="33"/>
      <c r="J2358" s="33"/>
      <c r="K2358" s="33"/>
      <c r="L2358" s="33"/>
      <c r="M2358" s="33"/>
      <c r="N2358" s="33"/>
      <c r="O2358" s="33"/>
      <c r="P2358" s="33"/>
      <c r="Q2358" s="33"/>
      <c r="R2358" s="33"/>
      <c r="S2358" s="33"/>
      <c r="T2358" s="33"/>
      <c r="U2358" s="33"/>
      <c r="V2358" s="33"/>
      <c r="W2358" s="33"/>
      <c r="X2358" s="33"/>
      <c r="Y2358" s="33"/>
      <c r="Z2358" s="33"/>
      <c r="AA2358" s="33"/>
      <c r="AB2358" s="33"/>
    </row>
    <row r="2359" spans="1:28">
      <c r="A2359" s="33"/>
      <c r="B2359" s="33"/>
      <c r="C2359" s="33"/>
      <c r="D2359" s="33"/>
      <c r="E2359" s="33"/>
      <c r="F2359" s="33"/>
      <c r="G2359" s="33"/>
      <c r="H2359" s="33"/>
      <c r="I2359" s="33"/>
      <c r="J2359" s="33"/>
      <c r="K2359" s="33"/>
      <c r="L2359" s="33"/>
      <c r="M2359" s="33"/>
      <c r="N2359" s="33"/>
      <c r="O2359" s="33"/>
      <c r="P2359" s="33"/>
      <c r="Q2359" s="33"/>
      <c r="R2359" s="33"/>
      <c r="S2359" s="33"/>
      <c r="T2359" s="33"/>
      <c r="U2359" s="33"/>
      <c r="V2359" s="33"/>
      <c r="W2359" s="33"/>
      <c r="X2359" s="33"/>
      <c r="Y2359" s="33"/>
      <c r="Z2359" s="33"/>
      <c r="AA2359" s="33"/>
      <c r="AB2359" s="33"/>
    </row>
    <row r="2360" spans="1:28">
      <c r="A2360" s="33"/>
      <c r="B2360" s="33"/>
      <c r="C2360" s="33"/>
      <c r="D2360" s="33"/>
      <c r="E2360" s="33"/>
      <c r="F2360" s="33"/>
      <c r="G2360" s="33"/>
      <c r="H2360" s="33"/>
      <c r="I2360" s="33"/>
      <c r="J2360" s="33"/>
      <c r="K2360" s="33"/>
      <c r="L2360" s="33"/>
      <c r="M2360" s="33"/>
      <c r="N2360" s="33"/>
      <c r="O2360" s="33"/>
      <c r="P2360" s="33"/>
      <c r="Q2360" s="33"/>
      <c r="R2360" s="33"/>
      <c r="S2360" s="33"/>
      <c r="T2360" s="33"/>
      <c r="U2360" s="33"/>
      <c r="V2360" s="33"/>
      <c r="W2360" s="33"/>
      <c r="X2360" s="33"/>
      <c r="Y2360" s="33"/>
      <c r="Z2360" s="33"/>
      <c r="AA2360" s="33"/>
      <c r="AB2360" s="33"/>
    </row>
    <row r="2361" spans="1:28">
      <c r="A2361" s="33"/>
      <c r="B2361" s="33"/>
      <c r="C2361" s="33"/>
      <c r="D2361" s="33"/>
      <c r="E2361" s="33"/>
      <c r="F2361" s="33"/>
      <c r="G2361" s="33"/>
      <c r="H2361" s="33"/>
      <c r="I2361" s="33"/>
      <c r="J2361" s="33"/>
      <c r="K2361" s="33"/>
      <c r="L2361" s="33"/>
      <c r="M2361" s="33"/>
      <c r="N2361" s="33"/>
      <c r="O2361" s="33"/>
      <c r="P2361" s="33"/>
      <c r="Q2361" s="33"/>
      <c r="R2361" s="33"/>
      <c r="S2361" s="33"/>
      <c r="T2361" s="33"/>
      <c r="U2361" s="33"/>
      <c r="V2361" s="33"/>
      <c r="W2361" s="33"/>
      <c r="X2361" s="33"/>
      <c r="Y2361" s="33"/>
      <c r="Z2361" s="33"/>
      <c r="AA2361" s="33"/>
      <c r="AB2361" s="33"/>
    </row>
    <row r="2362" spans="1:28">
      <c r="A2362" s="33"/>
      <c r="B2362" s="33"/>
      <c r="C2362" s="33"/>
      <c r="D2362" s="33"/>
      <c r="E2362" s="33"/>
      <c r="F2362" s="33"/>
      <c r="G2362" s="33"/>
      <c r="H2362" s="33"/>
      <c r="I2362" s="33"/>
      <c r="J2362" s="33"/>
      <c r="K2362" s="33"/>
      <c r="L2362" s="33"/>
      <c r="M2362" s="33"/>
      <c r="N2362" s="33"/>
      <c r="O2362" s="33"/>
      <c r="P2362" s="33"/>
      <c r="Q2362" s="33"/>
      <c r="R2362" s="33"/>
      <c r="S2362" s="33"/>
      <c r="T2362" s="33"/>
      <c r="U2362" s="33"/>
      <c r="V2362" s="33"/>
      <c r="W2362" s="33"/>
      <c r="X2362" s="33"/>
      <c r="Y2362" s="33"/>
      <c r="Z2362" s="33"/>
      <c r="AA2362" s="33"/>
      <c r="AB2362" s="33"/>
    </row>
    <row r="2363" spans="1:28">
      <c r="A2363" s="33"/>
      <c r="B2363" s="33"/>
      <c r="C2363" s="33"/>
      <c r="D2363" s="33"/>
      <c r="E2363" s="33"/>
      <c r="F2363" s="33"/>
      <c r="G2363" s="33"/>
      <c r="H2363" s="33"/>
      <c r="I2363" s="33"/>
      <c r="J2363" s="33"/>
      <c r="K2363" s="33"/>
      <c r="L2363" s="33"/>
      <c r="M2363" s="33"/>
      <c r="N2363" s="33"/>
      <c r="O2363" s="33"/>
      <c r="P2363" s="33"/>
      <c r="Q2363" s="33"/>
      <c r="R2363" s="33"/>
      <c r="S2363" s="33"/>
      <c r="T2363" s="33"/>
      <c r="U2363" s="33"/>
      <c r="V2363" s="33"/>
      <c r="W2363" s="33"/>
      <c r="X2363" s="33"/>
      <c r="Y2363" s="33"/>
      <c r="Z2363" s="33"/>
      <c r="AA2363" s="33"/>
      <c r="AB2363" s="33"/>
    </row>
    <row r="2364" spans="1:28">
      <c r="A2364" s="33"/>
      <c r="B2364" s="33"/>
      <c r="C2364" s="33"/>
      <c r="D2364" s="33"/>
      <c r="E2364" s="33"/>
      <c r="F2364" s="33"/>
      <c r="G2364" s="33"/>
      <c r="H2364" s="33"/>
      <c r="I2364" s="33"/>
      <c r="J2364" s="33"/>
      <c r="K2364" s="33"/>
      <c r="L2364" s="33"/>
      <c r="M2364" s="33"/>
      <c r="N2364" s="33"/>
      <c r="O2364" s="33"/>
      <c r="P2364" s="33"/>
      <c r="Q2364" s="33"/>
      <c r="R2364" s="33"/>
      <c r="S2364" s="33"/>
      <c r="T2364" s="33"/>
      <c r="U2364" s="33"/>
      <c r="V2364" s="33"/>
      <c r="W2364" s="33"/>
      <c r="X2364" s="33"/>
      <c r="Y2364" s="33"/>
      <c r="Z2364" s="33"/>
      <c r="AA2364" s="33"/>
      <c r="AB2364" s="33"/>
    </row>
    <row r="2365" spans="1:28">
      <c r="A2365" s="33"/>
      <c r="B2365" s="33"/>
      <c r="C2365" s="33"/>
      <c r="D2365" s="33"/>
      <c r="E2365" s="33"/>
      <c r="F2365" s="33"/>
      <c r="G2365" s="33"/>
      <c r="H2365" s="33"/>
      <c r="I2365" s="33"/>
      <c r="J2365" s="33"/>
      <c r="K2365" s="33"/>
      <c r="L2365" s="33"/>
      <c r="M2365" s="33"/>
      <c r="N2365" s="33"/>
      <c r="O2365" s="33"/>
      <c r="P2365" s="33"/>
      <c r="Q2365" s="33"/>
      <c r="R2365" s="33"/>
      <c r="S2365" s="33"/>
      <c r="T2365" s="33"/>
      <c r="U2365" s="33"/>
      <c r="V2365" s="33"/>
      <c r="W2365" s="33"/>
      <c r="X2365" s="33"/>
      <c r="Y2365" s="33"/>
      <c r="Z2365" s="33"/>
      <c r="AA2365" s="33"/>
      <c r="AB2365" s="33"/>
    </row>
    <row r="2366" spans="1:28">
      <c r="A2366" s="33"/>
      <c r="B2366" s="33"/>
      <c r="C2366" s="33"/>
      <c r="D2366" s="33"/>
      <c r="E2366" s="33"/>
      <c r="F2366" s="33"/>
      <c r="G2366" s="33"/>
      <c r="H2366" s="33"/>
      <c r="I2366" s="33"/>
      <c r="J2366" s="33"/>
      <c r="K2366" s="33"/>
      <c r="L2366" s="33"/>
      <c r="M2366" s="33"/>
      <c r="N2366" s="33"/>
      <c r="O2366" s="33"/>
      <c r="P2366" s="33"/>
      <c r="Q2366" s="33"/>
      <c r="R2366" s="33"/>
      <c r="S2366" s="33"/>
      <c r="T2366" s="33"/>
      <c r="U2366" s="33"/>
      <c r="V2366" s="33"/>
      <c r="W2366" s="33"/>
      <c r="X2366" s="33"/>
      <c r="Y2366" s="33"/>
      <c r="Z2366" s="33"/>
      <c r="AA2366" s="33"/>
      <c r="AB2366" s="33"/>
    </row>
    <row r="2367" spans="1:28">
      <c r="A2367" s="33"/>
      <c r="B2367" s="33"/>
      <c r="C2367" s="33"/>
      <c r="D2367" s="33"/>
      <c r="E2367" s="33"/>
      <c r="F2367" s="33"/>
      <c r="G2367" s="33"/>
      <c r="H2367" s="33"/>
      <c r="I2367" s="33"/>
      <c r="J2367" s="33"/>
      <c r="K2367" s="33"/>
      <c r="L2367" s="33"/>
      <c r="M2367" s="33"/>
      <c r="N2367" s="33"/>
      <c r="O2367" s="33"/>
      <c r="P2367" s="33"/>
      <c r="Q2367" s="33"/>
      <c r="R2367" s="33"/>
      <c r="S2367" s="33"/>
      <c r="T2367" s="33"/>
      <c r="U2367" s="33"/>
      <c r="V2367" s="33"/>
      <c r="W2367" s="33"/>
      <c r="X2367" s="33"/>
      <c r="Y2367" s="33"/>
      <c r="Z2367" s="33"/>
      <c r="AA2367" s="33"/>
      <c r="AB2367" s="33"/>
    </row>
    <row r="2368" spans="1:28">
      <c r="A2368" s="33"/>
      <c r="B2368" s="33"/>
      <c r="C2368" s="33"/>
      <c r="D2368" s="33"/>
      <c r="E2368" s="33"/>
      <c r="F2368" s="33"/>
      <c r="G2368" s="33"/>
      <c r="H2368" s="33"/>
      <c r="I2368" s="33"/>
      <c r="J2368" s="33"/>
      <c r="K2368" s="33"/>
      <c r="L2368" s="33"/>
      <c r="M2368" s="33"/>
      <c r="N2368" s="33"/>
      <c r="O2368" s="33"/>
      <c r="P2368" s="33"/>
      <c r="Q2368" s="33"/>
      <c r="R2368" s="33"/>
      <c r="S2368" s="33"/>
      <c r="T2368" s="33"/>
      <c r="U2368" s="33"/>
      <c r="V2368" s="33"/>
      <c r="W2368" s="33"/>
      <c r="X2368" s="33"/>
      <c r="Y2368" s="33"/>
      <c r="Z2368" s="33"/>
      <c r="AA2368" s="33"/>
      <c r="AB2368" s="33"/>
    </row>
    <row r="2369" spans="1:28">
      <c r="A2369" s="33"/>
      <c r="B2369" s="33"/>
      <c r="C2369" s="33"/>
      <c r="D2369" s="33"/>
      <c r="E2369" s="33"/>
      <c r="F2369" s="33"/>
      <c r="G2369" s="33"/>
      <c r="H2369" s="33"/>
      <c r="I2369" s="33"/>
      <c r="J2369" s="33"/>
      <c r="K2369" s="33"/>
      <c r="L2369" s="33"/>
      <c r="M2369" s="33"/>
      <c r="N2369" s="33"/>
      <c r="O2369" s="33"/>
      <c r="P2369" s="33"/>
      <c r="Q2369" s="33"/>
      <c r="R2369" s="33"/>
      <c r="S2369" s="33"/>
      <c r="T2369" s="33"/>
      <c r="U2369" s="33"/>
      <c r="V2369" s="33"/>
      <c r="W2369" s="33"/>
      <c r="X2369" s="33"/>
      <c r="Y2369" s="33"/>
      <c r="Z2369" s="33"/>
      <c r="AA2369" s="33"/>
      <c r="AB2369" s="33"/>
    </row>
    <row r="2370" spans="1:28">
      <c r="A2370" s="33"/>
      <c r="B2370" s="33"/>
      <c r="C2370" s="33"/>
      <c r="D2370" s="33"/>
      <c r="E2370" s="33"/>
      <c r="F2370" s="33"/>
      <c r="G2370" s="33"/>
      <c r="H2370" s="33"/>
      <c r="I2370" s="33"/>
      <c r="J2370" s="33"/>
      <c r="K2370" s="33"/>
      <c r="L2370" s="33"/>
      <c r="M2370" s="33"/>
      <c r="N2370" s="33"/>
      <c r="O2370" s="33"/>
      <c r="P2370" s="33"/>
      <c r="Q2370" s="33"/>
      <c r="R2370" s="33"/>
      <c r="S2370" s="33"/>
      <c r="T2370" s="33"/>
      <c r="U2370" s="33"/>
      <c r="V2370" s="33"/>
      <c r="W2370" s="33"/>
      <c r="X2370" s="33"/>
      <c r="Y2370" s="33"/>
      <c r="Z2370" s="33"/>
      <c r="AA2370" s="33"/>
      <c r="AB2370" s="33"/>
    </row>
    <row r="2371" spans="1:28">
      <c r="A2371" s="33"/>
      <c r="B2371" s="33"/>
      <c r="C2371" s="33"/>
      <c r="D2371" s="33"/>
      <c r="E2371" s="33"/>
      <c r="F2371" s="33"/>
      <c r="G2371" s="33"/>
      <c r="H2371" s="33"/>
      <c r="I2371" s="33"/>
      <c r="J2371" s="33"/>
      <c r="K2371" s="33"/>
      <c r="L2371" s="33"/>
      <c r="M2371" s="33"/>
      <c r="N2371" s="33"/>
      <c r="O2371" s="33"/>
      <c r="P2371" s="33"/>
      <c r="Q2371" s="33"/>
      <c r="R2371" s="33"/>
      <c r="S2371" s="33"/>
      <c r="T2371" s="33"/>
      <c r="U2371" s="33"/>
      <c r="V2371" s="33"/>
      <c r="W2371" s="33"/>
      <c r="X2371" s="33"/>
      <c r="Y2371" s="33"/>
      <c r="Z2371" s="33"/>
      <c r="AA2371" s="33"/>
      <c r="AB2371" s="33"/>
    </row>
    <row r="2372" spans="1:28">
      <c r="A2372" s="33"/>
      <c r="B2372" s="33"/>
      <c r="C2372" s="33"/>
      <c r="D2372" s="33"/>
      <c r="E2372" s="33"/>
      <c r="F2372" s="33"/>
      <c r="G2372" s="33"/>
      <c r="H2372" s="33"/>
      <c r="I2372" s="33"/>
      <c r="J2372" s="33"/>
      <c r="K2372" s="33"/>
      <c r="L2372" s="33"/>
      <c r="M2372" s="33"/>
      <c r="N2372" s="33"/>
      <c r="O2372" s="33"/>
      <c r="P2372" s="33"/>
      <c r="Q2372" s="33"/>
      <c r="R2372" s="33"/>
      <c r="S2372" s="33"/>
      <c r="T2372" s="33"/>
      <c r="U2372" s="33"/>
      <c r="V2372" s="33"/>
      <c r="W2372" s="33"/>
      <c r="X2372" s="33"/>
      <c r="Y2372" s="33"/>
      <c r="Z2372" s="33"/>
      <c r="AA2372" s="33"/>
      <c r="AB2372" s="33"/>
    </row>
    <row r="2373" spans="1:28">
      <c r="A2373" s="33"/>
      <c r="B2373" s="33"/>
      <c r="C2373" s="33"/>
      <c r="D2373" s="33"/>
      <c r="E2373" s="33"/>
      <c r="F2373" s="33"/>
      <c r="G2373" s="33"/>
      <c r="H2373" s="33"/>
      <c r="I2373" s="33"/>
      <c r="J2373" s="33"/>
      <c r="K2373" s="33"/>
      <c r="L2373" s="33"/>
      <c r="M2373" s="33"/>
      <c r="N2373" s="33"/>
      <c r="O2373" s="33"/>
      <c r="P2373" s="33"/>
      <c r="Q2373" s="33"/>
      <c r="R2373" s="33"/>
      <c r="S2373" s="33"/>
      <c r="T2373" s="33"/>
      <c r="U2373" s="33"/>
      <c r="V2373" s="33"/>
      <c r="W2373" s="33"/>
      <c r="X2373" s="33"/>
      <c r="Y2373" s="33"/>
      <c r="Z2373" s="33"/>
      <c r="AA2373" s="33"/>
      <c r="AB2373" s="33"/>
    </row>
    <row r="2374" spans="1:28">
      <c r="A2374" s="33"/>
      <c r="B2374" s="33"/>
      <c r="C2374" s="33"/>
      <c r="D2374" s="33"/>
      <c r="E2374" s="33"/>
      <c r="F2374" s="33"/>
      <c r="G2374" s="33"/>
      <c r="H2374" s="33"/>
      <c r="I2374" s="33"/>
      <c r="J2374" s="33"/>
      <c r="K2374" s="33"/>
      <c r="L2374" s="33"/>
      <c r="M2374" s="33"/>
      <c r="N2374" s="33"/>
      <c r="O2374" s="33"/>
      <c r="P2374" s="33"/>
      <c r="Q2374" s="33"/>
      <c r="R2374" s="33"/>
      <c r="S2374" s="33"/>
      <c r="T2374" s="33"/>
      <c r="U2374" s="33"/>
      <c r="V2374" s="33"/>
      <c r="W2374" s="33"/>
      <c r="X2374" s="33"/>
      <c r="Y2374" s="33"/>
      <c r="Z2374" s="33"/>
      <c r="AA2374" s="33"/>
      <c r="AB2374" s="33"/>
    </row>
    <row r="2375" spans="1:28">
      <c r="A2375" s="33"/>
      <c r="B2375" s="33"/>
      <c r="C2375" s="33"/>
      <c r="D2375" s="33"/>
      <c r="E2375" s="33"/>
      <c r="F2375" s="33"/>
      <c r="G2375" s="33"/>
      <c r="H2375" s="33"/>
      <c r="I2375" s="33"/>
      <c r="J2375" s="33"/>
      <c r="K2375" s="33"/>
      <c r="L2375" s="33"/>
      <c r="M2375" s="33"/>
      <c r="N2375" s="33"/>
      <c r="O2375" s="33"/>
      <c r="P2375" s="33"/>
      <c r="Q2375" s="33"/>
      <c r="R2375" s="33"/>
      <c r="S2375" s="33"/>
      <c r="T2375" s="33"/>
      <c r="U2375" s="33"/>
      <c r="V2375" s="33"/>
      <c r="W2375" s="33"/>
      <c r="X2375" s="33"/>
      <c r="Y2375" s="33"/>
      <c r="Z2375" s="33"/>
      <c r="AA2375" s="33"/>
      <c r="AB2375" s="33"/>
    </row>
    <row r="2376" spans="1:28">
      <c r="A2376" s="33"/>
      <c r="B2376" s="33"/>
      <c r="C2376" s="33"/>
      <c r="D2376" s="33"/>
      <c r="E2376" s="33"/>
      <c r="F2376" s="33"/>
      <c r="G2376" s="33"/>
      <c r="H2376" s="33"/>
      <c r="I2376" s="33"/>
      <c r="J2376" s="33"/>
      <c r="K2376" s="33"/>
      <c r="L2376" s="33"/>
      <c r="M2376" s="33"/>
      <c r="N2376" s="33"/>
      <c r="O2376" s="33"/>
      <c r="P2376" s="33"/>
      <c r="Q2376" s="33"/>
      <c r="R2376" s="33"/>
      <c r="S2376" s="33"/>
      <c r="T2376" s="33"/>
      <c r="U2376" s="33"/>
      <c r="V2376" s="33"/>
      <c r="W2376" s="33"/>
      <c r="X2376" s="33"/>
      <c r="Y2376" s="33"/>
      <c r="Z2376" s="33"/>
      <c r="AA2376" s="33"/>
      <c r="AB2376" s="33"/>
    </row>
    <row r="2377" spans="1:28">
      <c r="A2377" s="33"/>
      <c r="B2377" s="33"/>
      <c r="C2377" s="33"/>
      <c r="D2377" s="33"/>
      <c r="E2377" s="33"/>
      <c r="F2377" s="33"/>
      <c r="G2377" s="33"/>
      <c r="H2377" s="33"/>
      <c r="I2377" s="33"/>
      <c r="J2377" s="33"/>
      <c r="K2377" s="33"/>
      <c r="L2377" s="33"/>
      <c r="M2377" s="33"/>
      <c r="N2377" s="33"/>
      <c r="O2377" s="33"/>
      <c r="P2377" s="33"/>
      <c r="Q2377" s="33"/>
      <c r="R2377" s="33"/>
      <c r="S2377" s="33"/>
      <c r="T2377" s="33"/>
      <c r="U2377" s="33"/>
      <c r="V2377" s="33"/>
      <c r="W2377" s="33"/>
      <c r="X2377" s="33"/>
      <c r="Y2377" s="33"/>
      <c r="Z2377" s="33"/>
      <c r="AA2377" s="33"/>
      <c r="AB2377" s="33"/>
    </row>
    <row r="2378" spans="1:28">
      <c r="A2378" s="33"/>
      <c r="B2378" s="33"/>
      <c r="C2378" s="33"/>
      <c r="D2378" s="33"/>
      <c r="E2378" s="33"/>
      <c r="F2378" s="33"/>
      <c r="G2378" s="33"/>
      <c r="H2378" s="33"/>
      <c r="I2378" s="33"/>
      <c r="J2378" s="33"/>
      <c r="K2378" s="33"/>
      <c r="L2378" s="33"/>
      <c r="M2378" s="33"/>
      <c r="N2378" s="33"/>
      <c r="O2378" s="33"/>
      <c r="P2378" s="33"/>
      <c r="Q2378" s="33"/>
      <c r="R2378" s="33"/>
      <c r="S2378" s="33"/>
      <c r="T2378" s="33"/>
      <c r="U2378" s="33"/>
      <c r="V2378" s="33"/>
      <c r="W2378" s="33"/>
      <c r="X2378" s="33"/>
      <c r="Y2378" s="33"/>
      <c r="Z2378" s="33"/>
      <c r="AA2378" s="33"/>
      <c r="AB2378" s="33"/>
    </row>
    <row r="2379" spans="1:28">
      <c r="A2379" s="33"/>
      <c r="B2379" s="33"/>
      <c r="C2379" s="33"/>
      <c r="D2379" s="33"/>
      <c r="E2379" s="33"/>
      <c r="F2379" s="33"/>
      <c r="G2379" s="33"/>
      <c r="H2379" s="33"/>
      <c r="I2379" s="33"/>
      <c r="J2379" s="33"/>
      <c r="K2379" s="33"/>
      <c r="L2379" s="33"/>
      <c r="M2379" s="33"/>
      <c r="N2379" s="33"/>
      <c r="O2379" s="33"/>
      <c r="P2379" s="33"/>
      <c r="Q2379" s="33"/>
      <c r="R2379" s="33"/>
      <c r="S2379" s="33"/>
      <c r="T2379" s="33"/>
      <c r="U2379" s="33"/>
      <c r="V2379" s="33"/>
      <c r="W2379" s="33"/>
      <c r="X2379" s="33"/>
      <c r="Y2379" s="33"/>
      <c r="Z2379" s="33"/>
      <c r="AA2379" s="33"/>
      <c r="AB2379" s="33"/>
    </row>
    <row r="2380" spans="1:28">
      <c r="A2380" s="33"/>
      <c r="B2380" s="33"/>
      <c r="C2380" s="33"/>
      <c r="D2380" s="33"/>
      <c r="E2380" s="33"/>
      <c r="F2380" s="33"/>
      <c r="G2380" s="33"/>
      <c r="H2380" s="33"/>
      <c r="I2380" s="33"/>
      <c r="J2380" s="33"/>
      <c r="K2380" s="33"/>
      <c r="L2380" s="33"/>
      <c r="M2380" s="33"/>
      <c r="N2380" s="33"/>
      <c r="O2380" s="33"/>
      <c r="P2380" s="33"/>
      <c r="Q2380" s="33"/>
      <c r="R2380" s="33"/>
      <c r="S2380" s="33"/>
      <c r="T2380" s="33"/>
      <c r="U2380" s="33"/>
      <c r="V2380" s="33"/>
      <c r="W2380" s="33"/>
      <c r="X2380" s="33"/>
      <c r="Y2380" s="33"/>
      <c r="Z2380" s="33"/>
      <c r="AA2380" s="33"/>
      <c r="AB2380" s="33"/>
    </row>
    <row r="2381" spans="1:28">
      <c r="A2381" s="33"/>
      <c r="B2381" s="33"/>
      <c r="C2381" s="33"/>
      <c r="D2381" s="33"/>
      <c r="E2381" s="33"/>
      <c r="F2381" s="33"/>
      <c r="G2381" s="33"/>
      <c r="H2381" s="33"/>
      <c r="I2381" s="33"/>
      <c r="J2381" s="33"/>
      <c r="K2381" s="33"/>
      <c r="L2381" s="33"/>
      <c r="M2381" s="33"/>
      <c r="N2381" s="33"/>
      <c r="O2381" s="33"/>
      <c r="P2381" s="33"/>
      <c r="Q2381" s="33"/>
      <c r="R2381" s="33"/>
      <c r="S2381" s="33"/>
      <c r="T2381" s="33"/>
      <c r="U2381" s="33"/>
      <c r="V2381" s="33"/>
      <c r="W2381" s="33"/>
      <c r="X2381" s="33"/>
      <c r="Y2381" s="33"/>
      <c r="Z2381" s="33"/>
      <c r="AA2381" s="33"/>
      <c r="AB2381" s="33"/>
    </row>
    <row r="2382" spans="1:28">
      <c r="A2382" s="33"/>
      <c r="B2382" s="33"/>
      <c r="C2382" s="33"/>
      <c r="D2382" s="33"/>
      <c r="E2382" s="33"/>
      <c r="F2382" s="33"/>
      <c r="G2382" s="33"/>
      <c r="H2382" s="33"/>
      <c r="I2382" s="33"/>
      <c r="J2382" s="33"/>
      <c r="K2382" s="33"/>
      <c r="L2382" s="33"/>
      <c r="M2382" s="33"/>
      <c r="N2382" s="33"/>
      <c r="O2382" s="33"/>
      <c r="P2382" s="33"/>
      <c r="Q2382" s="33"/>
      <c r="R2382" s="33"/>
      <c r="S2382" s="33"/>
      <c r="T2382" s="33"/>
      <c r="U2382" s="33"/>
      <c r="V2382" s="33"/>
      <c r="W2382" s="33"/>
      <c r="X2382" s="33"/>
      <c r="Y2382" s="33"/>
      <c r="Z2382" s="33"/>
      <c r="AA2382" s="33"/>
      <c r="AB2382" s="33"/>
    </row>
    <row r="2383" spans="1:28">
      <c r="A2383" s="33"/>
      <c r="B2383" s="33"/>
      <c r="C2383" s="33"/>
      <c r="D2383" s="33"/>
      <c r="E2383" s="33"/>
      <c r="F2383" s="33"/>
      <c r="G2383" s="33"/>
      <c r="H2383" s="33"/>
      <c r="I2383" s="33"/>
      <c r="J2383" s="33"/>
      <c r="K2383" s="33"/>
      <c r="L2383" s="33"/>
      <c r="M2383" s="33"/>
      <c r="N2383" s="33"/>
      <c r="O2383" s="33"/>
      <c r="P2383" s="33"/>
      <c r="Q2383" s="33"/>
      <c r="R2383" s="33"/>
      <c r="S2383" s="33"/>
      <c r="T2383" s="33"/>
      <c r="U2383" s="33"/>
      <c r="V2383" s="33"/>
      <c r="W2383" s="33"/>
      <c r="X2383" s="33"/>
      <c r="Y2383" s="33"/>
      <c r="Z2383" s="33"/>
      <c r="AA2383" s="33"/>
      <c r="AB2383" s="33"/>
    </row>
    <row r="2384" spans="1:28">
      <c r="A2384" s="33"/>
      <c r="B2384" s="33"/>
      <c r="C2384" s="33"/>
      <c r="D2384" s="33"/>
      <c r="E2384" s="33"/>
      <c r="F2384" s="33"/>
      <c r="G2384" s="33"/>
      <c r="H2384" s="33"/>
      <c r="I2384" s="33"/>
      <c r="J2384" s="33"/>
      <c r="K2384" s="33"/>
      <c r="L2384" s="33"/>
      <c r="M2384" s="33"/>
      <c r="N2384" s="33"/>
      <c r="O2384" s="33"/>
      <c r="P2384" s="33"/>
      <c r="Q2384" s="33"/>
      <c r="R2384" s="33"/>
      <c r="S2384" s="33"/>
      <c r="T2384" s="33"/>
      <c r="U2384" s="33"/>
      <c r="V2384" s="33"/>
      <c r="W2384" s="33"/>
      <c r="X2384" s="33"/>
      <c r="Y2384" s="33"/>
      <c r="Z2384" s="33"/>
      <c r="AA2384" s="33"/>
      <c r="AB2384" s="33"/>
    </row>
    <row r="2385" spans="1:28">
      <c r="A2385" s="33"/>
      <c r="B2385" s="33"/>
      <c r="C2385" s="33"/>
      <c r="D2385" s="33"/>
      <c r="E2385" s="33"/>
      <c r="F2385" s="33"/>
      <c r="G2385" s="33"/>
      <c r="H2385" s="33"/>
      <c r="I2385" s="33"/>
      <c r="J2385" s="33"/>
      <c r="K2385" s="33"/>
      <c r="L2385" s="33"/>
      <c r="M2385" s="33"/>
      <c r="N2385" s="33"/>
      <c r="O2385" s="33"/>
      <c r="P2385" s="33"/>
      <c r="Q2385" s="33"/>
      <c r="R2385" s="33"/>
      <c r="S2385" s="33"/>
      <c r="T2385" s="33"/>
      <c r="U2385" s="33"/>
      <c r="V2385" s="33"/>
      <c r="W2385" s="33"/>
      <c r="X2385" s="33"/>
      <c r="Y2385" s="33"/>
      <c r="Z2385" s="33"/>
      <c r="AA2385" s="33"/>
      <c r="AB2385" s="33"/>
    </row>
    <row r="2386" spans="1:28">
      <c r="A2386" s="33"/>
      <c r="B2386" s="33"/>
      <c r="C2386" s="33"/>
      <c r="D2386" s="33"/>
      <c r="E2386" s="33"/>
      <c r="F2386" s="33"/>
      <c r="G2386" s="33"/>
      <c r="H2386" s="33"/>
      <c r="I2386" s="33"/>
      <c r="J2386" s="33"/>
      <c r="K2386" s="33"/>
      <c r="L2386" s="33"/>
      <c r="M2386" s="33"/>
      <c r="N2386" s="33"/>
      <c r="O2386" s="33"/>
      <c r="P2386" s="33"/>
      <c r="Q2386" s="33"/>
      <c r="R2386" s="33"/>
      <c r="S2386" s="33"/>
      <c r="T2386" s="33"/>
      <c r="U2386" s="33"/>
      <c r="V2386" s="33"/>
      <c r="W2386" s="33"/>
      <c r="X2386" s="33"/>
      <c r="Y2386" s="33"/>
      <c r="Z2386" s="33"/>
      <c r="AA2386" s="33"/>
      <c r="AB2386" s="33"/>
    </row>
    <row r="2387" spans="1:28">
      <c r="A2387" s="33"/>
      <c r="B2387" s="33"/>
      <c r="C2387" s="33"/>
      <c r="D2387" s="33"/>
      <c r="E2387" s="33"/>
      <c r="F2387" s="33"/>
      <c r="G2387" s="33"/>
      <c r="H2387" s="33"/>
      <c r="I2387" s="33"/>
      <c r="J2387" s="33"/>
      <c r="K2387" s="33"/>
      <c r="L2387" s="33"/>
      <c r="M2387" s="33"/>
      <c r="N2387" s="33"/>
      <c r="O2387" s="33"/>
      <c r="P2387" s="33"/>
      <c r="Q2387" s="33"/>
      <c r="R2387" s="33"/>
      <c r="S2387" s="33"/>
      <c r="T2387" s="33"/>
      <c r="U2387" s="33"/>
      <c r="V2387" s="33"/>
      <c r="W2387" s="33"/>
      <c r="X2387" s="33"/>
      <c r="Y2387" s="33"/>
      <c r="Z2387" s="33"/>
      <c r="AA2387" s="33"/>
      <c r="AB2387" s="33"/>
    </row>
    <row r="2388" spans="1:28">
      <c r="A2388" s="33"/>
      <c r="B2388" s="33"/>
      <c r="C2388" s="33"/>
      <c r="D2388" s="33"/>
      <c r="E2388" s="33"/>
      <c r="F2388" s="33"/>
      <c r="G2388" s="33"/>
      <c r="H2388" s="33"/>
      <c r="I2388" s="33"/>
      <c r="J2388" s="33"/>
      <c r="K2388" s="33"/>
      <c r="L2388" s="33"/>
      <c r="M2388" s="33"/>
      <c r="N2388" s="33"/>
      <c r="O2388" s="33"/>
      <c r="P2388" s="33"/>
      <c r="Q2388" s="33"/>
      <c r="R2388" s="33"/>
      <c r="S2388" s="33"/>
      <c r="T2388" s="33"/>
      <c r="U2388" s="33"/>
      <c r="V2388" s="33"/>
      <c r="W2388" s="33"/>
      <c r="X2388" s="33"/>
      <c r="Y2388" s="33"/>
      <c r="Z2388" s="33"/>
      <c r="AA2388" s="33"/>
      <c r="AB2388" s="33"/>
    </row>
    <row r="2389" spans="1:28">
      <c r="A2389" s="33"/>
      <c r="B2389" s="33"/>
      <c r="C2389" s="33"/>
      <c r="D2389" s="33"/>
      <c r="E2389" s="33"/>
      <c r="F2389" s="33"/>
      <c r="G2389" s="33"/>
      <c r="H2389" s="33"/>
      <c r="I2389" s="33"/>
      <c r="J2389" s="33"/>
      <c r="K2389" s="33"/>
      <c r="L2389" s="33"/>
      <c r="M2389" s="33"/>
      <c r="N2389" s="33"/>
      <c r="O2389" s="33"/>
      <c r="P2389" s="33"/>
      <c r="Q2389" s="33"/>
      <c r="R2389" s="33"/>
      <c r="S2389" s="33"/>
      <c r="T2389" s="33"/>
      <c r="U2389" s="33"/>
      <c r="V2389" s="33"/>
      <c r="W2389" s="33"/>
      <c r="X2389" s="33"/>
      <c r="Y2389" s="33"/>
      <c r="Z2389" s="33"/>
      <c r="AA2389" s="33"/>
      <c r="AB2389" s="33"/>
    </row>
    <row r="2390" spans="1:28">
      <c r="A2390" s="33"/>
      <c r="B2390" s="33"/>
      <c r="C2390" s="33"/>
      <c r="D2390" s="33"/>
      <c r="E2390" s="33"/>
      <c r="F2390" s="33"/>
      <c r="G2390" s="33"/>
      <c r="H2390" s="33"/>
      <c r="I2390" s="33"/>
      <c r="J2390" s="33"/>
      <c r="K2390" s="33"/>
      <c r="L2390" s="33"/>
      <c r="M2390" s="33"/>
      <c r="N2390" s="33"/>
      <c r="O2390" s="33"/>
      <c r="P2390" s="33"/>
      <c r="Q2390" s="33"/>
      <c r="R2390" s="33"/>
      <c r="S2390" s="33"/>
      <c r="T2390" s="33"/>
      <c r="U2390" s="33"/>
      <c r="V2390" s="33"/>
      <c r="W2390" s="33"/>
      <c r="X2390" s="33"/>
      <c r="Y2390" s="33"/>
      <c r="Z2390" s="33"/>
      <c r="AA2390" s="33"/>
      <c r="AB2390" s="33"/>
    </row>
    <row r="2391" spans="1:28">
      <c r="A2391" s="33"/>
      <c r="B2391" s="33"/>
      <c r="C2391" s="33"/>
      <c r="D2391" s="33"/>
      <c r="E2391" s="33"/>
      <c r="F2391" s="33"/>
      <c r="G2391" s="33"/>
      <c r="H2391" s="33"/>
      <c r="I2391" s="33"/>
      <c r="J2391" s="33"/>
      <c r="K2391" s="33"/>
      <c r="L2391" s="33"/>
      <c r="M2391" s="33"/>
      <c r="N2391" s="33"/>
      <c r="O2391" s="33"/>
      <c r="P2391" s="33"/>
      <c r="Q2391" s="33"/>
      <c r="R2391" s="33"/>
      <c r="S2391" s="33"/>
      <c r="T2391" s="33"/>
      <c r="U2391" s="33"/>
      <c r="V2391" s="33"/>
      <c r="W2391" s="33"/>
      <c r="X2391" s="33"/>
      <c r="Y2391" s="33"/>
      <c r="Z2391" s="33"/>
      <c r="AA2391" s="33"/>
      <c r="AB2391" s="33"/>
    </row>
    <row r="2392" spans="1:28">
      <c r="A2392" s="33"/>
      <c r="B2392" s="33"/>
      <c r="C2392" s="33"/>
      <c r="D2392" s="33"/>
      <c r="E2392" s="33"/>
      <c r="F2392" s="33"/>
      <c r="G2392" s="33"/>
      <c r="H2392" s="33"/>
      <c r="I2392" s="33"/>
      <c r="J2392" s="33"/>
      <c r="K2392" s="33"/>
      <c r="L2392" s="33"/>
      <c r="M2392" s="33"/>
      <c r="N2392" s="33"/>
      <c r="O2392" s="33"/>
      <c r="P2392" s="33"/>
      <c r="Q2392" s="33"/>
      <c r="R2392" s="33"/>
      <c r="S2392" s="33"/>
      <c r="T2392" s="33"/>
      <c r="U2392" s="33"/>
      <c r="V2392" s="33"/>
      <c r="W2392" s="33"/>
      <c r="X2392" s="33"/>
      <c r="Y2392" s="33"/>
      <c r="Z2392" s="33"/>
      <c r="AA2392" s="33"/>
      <c r="AB2392" s="33"/>
    </row>
    <row r="2393" spans="1:28">
      <c r="A2393" s="33"/>
      <c r="B2393" s="33"/>
      <c r="C2393" s="33"/>
      <c r="D2393" s="33"/>
      <c r="E2393" s="33"/>
      <c r="F2393" s="33"/>
      <c r="G2393" s="33"/>
      <c r="H2393" s="33"/>
      <c r="I2393" s="33"/>
      <c r="J2393" s="33"/>
      <c r="K2393" s="33"/>
      <c r="L2393" s="33"/>
      <c r="M2393" s="33"/>
      <c r="N2393" s="33"/>
      <c r="O2393" s="33"/>
      <c r="P2393" s="33"/>
      <c r="Q2393" s="33"/>
      <c r="R2393" s="33"/>
      <c r="S2393" s="33"/>
      <c r="T2393" s="33"/>
      <c r="U2393" s="33"/>
      <c r="V2393" s="33"/>
      <c r="W2393" s="33"/>
      <c r="X2393" s="33"/>
      <c r="Y2393" s="33"/>
      <c r="Z2393" s="33"/>
      <c r="AA2393" s="33"/>
      <c r="AB2393" s="33"/>
    </row>
    <row r="2394" spans="1:28">
      <c r="A2394" s="33"/>
      <c r="B2394" s="33"/>
      <c r="C2394" s="33"/>
      <c r="D2394" s="33"/>
      <c r="E2394" s="33"/>
      <c r="F2394" s="33"/>
      <c r="G2394" s="33"/>
      <c r="H2394" s="33"/>
      <c r="I2394" s="33"/>
      <c r="J2394" s="33"/>
      <c r="K2394" s="33"/>
      <c r="L2394" s="33"/>
      <c r="M2394" s="33"/>
      <c r="N2394" s="33"/>
      <c r="O2394" s="33"/>
      <c r="P2394" s="33"/>
      <c r="Q2394" s="33"/>
      <c r="R2394" s="33"/>
      <c r="S2394" s="33"/>
      <c r="T2394" s="33"/>
      <c r="U2394" s="33"/>
      <c r="V2394" s="33"/>
      <c r="W2394" s="33"/>
      <c r="X2394" s="33"/>
      <c r="Y2394" s="33"/>
      <c r="Z2394" s="33"/>
      <c r="AA2394" s="33"/>
      <c r="AB2394" s="33"/>
    </row>
    <row r="2395" spans="1:28">
      <c r="A2395" s="33"/>
      <c r="B2395" s="33"/>
      <c r="C2395" s="33"/>
      <c r="D2395" s="33"/>
      <c r="E2395" s="33"/>
      <c r="F2395" s="33"/>
      <c r="G2395" s="33"/>
      <c r="H2395" s="33"/>
      <c r="I2395" s="33"/>
      <c r="J2395" s="33"/>
      <c r="K2395" s="33"/>
      <c r="L2395" s="33"/>
      <c r="M2395" s="33"/>
      <c r="N2395" s="33"/>
      <c r="O2395" s="33"/>
      <c r="P2395" s="33"/>
      <c r="Q2395" s="33"/>
      <c r="R2395" s="33"/>
      <c r="S2395" s="33"/>
      <c r="T2395" s="33"/>
      <c r="U2395" s="33"/>
      <c r="V2395" s="33"/>
      <c r="W2395" s="33"/>
      <c r="X2395" s="33"/>
      <c r="Y2395" s="33"/>
      <c r="Z2395" s="33"/>
      <c r="AA2395" s="33"/>
      <c r="AB2395" s="33"/>
    </row>
    <row r="2396" spans="1:28">
      <c r="A2396" s="33"/>
      <c r="B2396" s="33"/>
      <c r="C2396" s="33"/>
      <c r="D2396" s="33"/>
      <c r="E2396" s="33"/>
      <c r="F2396" s="33"/>
      <c r="G2396" s="33"/>
      <c r="H2396" s="33"/>
      <c r="I2396" s="33"/>
      <c r="J2396" s="33"/>
      <c r="K2396" s="33"/>
      <c r="L2396" s="33"/>
      <c r="M2396" s="33"/>
      <c r="N2396" s="33"/>
      <c r="O2396" s="33"/>
      <c r="P2396" s="33"/>
      <c r="Q2396" s="33"/>
      <c r="R2396" s="33"/>
      <c r="S2396" s="33"/>
      <c r="T2396" s="33"/>
      <c r="U2396" s="33"/>
      <c r="V2396" s="33"/>
      <c r="W2396" s="33"/>
      <c r="X2396" s="33"/>
      <c r="Y2396" s="33"/>
      <c r="Z2396" s="33"/>
      <c r="AA2396" s="33"/>
      <c r="AB2396" s="33"/>
    </row>
    <row r="2397" spans="1:28">
      <c r="A2397" s="33"/>
      <c r="B2397" s="33"/>
      <c r="C2397" s="33"/>
      <c r="D2397" s="33"/>
      <c r="E2397" s="33"/>
      <c r="F2397" s="33"/>
      <c r="G2397" s="33"/>
      <c r="H2397" s="33"/>
      <c r="I2397" s="33"/>
      <c r="J2397" s="33"/>
      <c r="K2397" s="33"/>
      <c r="L2397" s="33"/>
      <c r="M2397" s="33"/>
      <c r="N2397" s="33"/>
      <c r="O2397" s="33"/>
      <c r="P2397" s="33"/>
      <c r="Q2397" s="33"/>
      <c r="R2397" s="33"/>
      <c r="S2397" s="33"/>
      <c r="T2397" s="33"/>
      <c r="U2397" s="33"/>
      <c r="V2397" s="33"/>
      <c r="W2397" s="33"/>
      <c r="X2397" s="33"/>
      <c r="Y2397" s="33"/>
      <c r="Z2397" s="33"/>
      <c r="AA2397" s="33"/>
      <c r="AB2397" s="33"/>
    </row>
    <row r="2398" spans="1:28">
      <c r="A2398" s="33"/>
      <c r="B2398" s="33"/>
      <c r="C2398" s="33"/>
      <c r="D2398" s="33"/>
      <c r="E2398" s="33"/>
      <c r="F2398" s="33"/>
      <c r="G2398" s="33"/>
      <c r="H2398" s="33"/>
      <c r="I2398" s="33"/>
      <c r="J2398" s="33"/>
      <c r="K2398" s="33"/>
      <c r="L2398" s="33"/>
      <c r="M2398" s="33"/>
      <c r="N2398" s="33"/>
      <c r="O2398" s="33"/>
      <c r="P2398" s="33"/>
      <c r="Q2398" s="33"/>
      <c r="R2398" s="33"/>
      <c r="S2398" s="33"/>
      <c r="T2398" s="33"/>
      <c r="U2398" s="33"/>
      <c r="V2398" s="33"/>
      <c r="W2398" s="33"/>
      <c r="X2398" s="33"/>
      <c r="Y2398" s="33"/>
      <c r="Z2398" s="33"/>
      <c r="AA2398" s="33"/>
      <c r="AB2398" s="33"/>
    </row>
    <row r="2399" spans="1:28">
      <c r="A2399" s="33"/>
      <c r="B2399" s="33"/>
      <c r="C2399" s="33"/>
      <c r="D2399" s="33"/>
      <c r="E2399" s="33"/>
      <c r="F2399" s="33"/>
      <c r="G2399" s="33"/>
      <c r="H2399" s="33"/>
      <c r="I2399" s="33"/>
      <c r="J2399" s="33"/>
      <c r="K2399" s="33"/>
      <c r="L2399" s="33"/>
      <c r="M2399" s="33"/>
      <c r="N2399" s="33"/>
      <c r="O2399" s="33"/>
      <c r="P2399" s="33"/>
      <c r="Q2399" s="33"/>
      <c r="R2399" s="33"/>
      <c r="S2399" s="33"/>
      <c r="T2399" s="33"/>
      <c r="U2399" s="33"/>
      <c r="V2399" s="33"/>
      <c r="W2399" s="33"/>
      <c r="X2399" s="33"/>
      <c r="Y2399" s="33"/>
      <c r="Z2399" s="33"/>
      <c r="AA2399" s="33"/>
      <c r="AB2399" s="33"/>
    </row>
    <row r="2400" spans="1:28">
      <c r="A2400" s="33"/>
      <c r="B2400" s="33"/>
      <c r="C2400" s="33"/>
      <c r="D2400" s="33"/>
      <c r="E2400" s="33"/>
      <c r="F2400" s="33"/>
      <c r="G2400" s="33"/>
      <c r="H2400" s="33"/>
      <c r="I2400" s="33"/>
      <c r="J2400" s="33"/>
      <c r="K2400" s="33"/>
      <c r="L2400" s="33"/>
      <c r="M2400" s="33"/>
      <c r="N2400" s="33"/>
      <c r="O2400" s="33"/>
      <c r="P2400" s="33"/>
      <c r="Q2400" s="33"/>
      <c r="R2400" s="33"/>
      <c r="S2400" s="33"/>
      <c r="T2400" s="33"/>
      <c r="U2400" s="33"/>
      <c r="V2400" s="33"/>
      <c r="W2400" s="33"/>
      <c r="X2400" s="33"/>
      <c r="Y2400" s="33"/>
      <c r="Z2400" s="33"/>
      <c r="AA2400" s="33"/>
      <c r="AB2400" s="33"/>
    </row>
    <row r="2401" spans="1:28">
      <c r="A2401" s="33"/>
      <c r="B2401" s="33"/>
      <c r="C2401" s="33"/>
      <c r="D2401" s="33"/>
      <c r="E2401" s="33"/>
      <c r="F2401" s="33"/>
      <c r="G2401" s="33"/>
      <c r="H2401" s="33"/>
      <c r="I2401" s="33"/>
      <c r="J2401" s="33"/>
      <c r="K2401" s="33"/>
      <c r="L2401" s="33"/>
      <c r="M2401" s="33"/>
      <c r="N2401" s="33"/>
      <c r="O2401" s="33"/>
      <c r="P2401" s="33"/>
      <c r="Q2401" s="33"/>
      <c r="R2401" s="33"/>
      <c r="S2401" s="33"/>
      <c r="T2401" s="33"/>
      <c r="U2401" s="33"/>
      <c r="V2401" s="33"/>
      <c r="W2401" s="33"/>
      <c r="X2401" s="33"/>
      <c r="Y2401" s="33"/>
      <c r="Z2401" s="33"/>
      <c r="AA2401" s="33"/>
      <c r="AB2401" s="33"/>
    </row>
    <row r="2402" spans="1:28">
      <c r="A2402" s="33"/>
      <c r="B2402" s="33"/>
      <c r="C2402" s="33"/>
      <c r="D2402" s="33"/>
      <c r="E2402" s="33"/>
      <c r="F2402" s="33"/>
      <c r="G2402" s="33"/>
      <c r="H2402" s="33"/>
      <c r="I2402" s="33"/>
      <c r="J2402" s="33"/>
      <c r="K2402" s="33"/>
      <c r="L2402" s="33"/>
      <c r="M2402" s="33"/>
      <c r="N2402" s="33"/>
      <c r="O2402" s="33"/>
      <c r="P2402" s="33"/>
      <c r="Q2402" s="33"/>
      <c r="R2402" s="33"/>
      <c r="S2402" s="33"/>
      <c r="T2402" s="33"/>
      <c r="U2402" s="33"/>
      <c r="V2402" s="33"/>
      <c r="W2402" s="33"/>
      <c r="X2402" s="33"/>
      <c r="Y2402" s="33"/>
      <c r="Z2402" s="33"/>
      <c r="AA2402" s="33"/>
      <c r="AB2402" s="33"/>
    </row>
    <row r="2403" spans="1:28">
      <c r="A2403" s="33"/>
      <c r="B2403" s="33"/>
      <c r="C2403" s="33"/>
      <c r="D2403" s="33"/>
      <c r="E2403" s="33"/>
      <c r="F2403" s="33"/>
      <c r="G2403" s="33"/>
      <c r="H2403" s="33"/>
      <c r="I2403" s="33"/>
      <c r="J2403" s="33"/>
      <c r="K2403" s="33"/>
      <c r="L2403" s="33"/>
      <c r="M2403" s="33"/>
      <c r="N2403" s="33"/>
      <c r="O2403" s="33"/>
      <c r="P2403" s="33"/>
      <c r="Q2403" s="33"/>
      <c r="R2403" s="33"/>
      <c r="S2403" s="33"/>
      <c r="T2403" s="33"/>
      <c r="U2403" s="33"/>
      <c r="V2403" s="33"/>
      <c r="W2403" s="33"/>
      <c r="X2403" s="33"/>
      <c r="Y2403" s="33"/>
      <c r="Z2403" s="33"/>
      <c r="AA2403" s="33"/>
      <c r="AB2403" s="33"/>
    </row>
    <row r="2404" spans="1:28">
      <c r="A2404" s="33"/>
      <c r="B2404" s="33"/>
      <c r="C2404" s="33"/>
      <c r="D2404" s="33"/>
      <c r="E2404" s="33"/>
      <c r="F2404" s="33"/>
      <c r="G2404" s="33"/>
      <c r="H2404" s="33"/>
      <c r="I2404" s="33"/>
      <c r="J2404" s="33"/>
      <c r="K2404" s="33"/>
      <c r="L2404" s="33"/>
      <c r="M2404" s="33"/>
      <c r="N2404" s="33"/>
      <c r="O2404" s="33"/>
      <c r="P2404" s="33"/>
      <c r="Q2404" s="33"/>
      <c r="R2404" s="33"/>
      <c r="S2404" s="33"/>
      <c r="T2404" s="33"/>
      <c r="U2404" s="33"/>
      <c r="V2404" s="33"/>
      <c r="W2404" s="33"/>
      <c r="X2404" s="33"/>
      <c r="Y2404" s="33"/>
      <c r="Z2404" s="33"/>
      <c r="AA2404" s="33"/>
      <c r="AB2404" s="33"/>
    </row>
    <row r="2405" spans="1:28">
      <c r="A2405" s="33"/>
      <c r="B2405" s="33"/>
      <c r="C2405" s="33"/>
      <c r="D2405" s="33"/>
      <c r="E2405" s="33"/>
      <c r="F2405" s="33"/>
      <c r="G2405" s="33"/>
      <c r="H2405" s="33"/>
      <c r="I2405" s="33"/>
      <c r="J2405" s="33"/>
      <c r="K2405" s="33"/>
      <c r="L2405" s="33"/>
      <c r="M2405" s="33"/>
      <c r="N2405" s="33"/>
      <c r="O2405" s="33"/>
      <c r="P2405" s="33"/>
      <c r="Q2405" s="33"/>
      <c r="R2405" s="33"/>
      <c r="S2405" s="33"/>
      <c r="T2405" s="33"/>
      <c r="U2405" s="33"/>
      <c r="V2405" s="33"/>
      <c r="W2405" s="33"/>
      <c r="X2405" s="33"/>
      <c r="Y2405" s="33"/>
      <c r="Z2405" s="33"/>
      <c r="AA2405" s="33"/>
      <c r="AB2405" s="33"/>
    </row>
    <row r="2406" spans="1:28">
      <c r="A2406" s="33"/>
      <c r="B2406" s="33"/>
      <c r="C2406" s="33"/>
      <c r="D2406" s="33"/>
      <c r="E2406" s="33"/>
      <c r="F2406" s="33"/>
      <c r="G2406" s="33"/>
      <c r="H2406" s="33"/>
      <c r="I2406" s="33"/>
      <c r="J2406" s="33"/>
      <c r="K2406" s="33"/>
      <c r="L2406" s="33"/>
      <c r="M2406" s="33"/>
      <c r="N2406" s="33"/>
      <c r="O2406" s="33"/>
      <c r="P2406" s="33"/>
      <c r="Q2406" s="33"/>
      <c r="R2406" s="33"/>
      <c r="S2406" s="33"/>
      <c r="T2406" s="33"/>
      <c r="U2406" s="33"/>
      <c r="V2406" s="33"/>
      <c r="W2406" s="33"/>
      <c r="X2406" s="33"/>
      <c r="Y2406" s="33"/>
      <c r="Z2406" s="33"/>
      <c r="AA2406" s="33"/>
      <c r="AB2406" s="33"/>
    </row>
    <row r="2407" spans="1:28">
      <c r="A2407" s="33"/>
      <c r="B2407" s="33"/>
      <c r="C2407" s="33"/>
      <c r="D2407" s="33"/>
      <c r="E2407" s="33"/>
      <c r="F2407" s="33"/>
      <c r="G2407" s="33"/>
      <c r="H2407" s="33"/>
      <c r="I2407" s="33"/>
      <c r="J2407" s="33"/>
      <c r="K2407" s="33"/>
      <c r="L2407" s="33"/>
      <c r="M2407" s="33"/>
      <c r="N2407" s="33"/>
      <c r="O2407" s="33"/>
      <c r="P2407" s="33"/>
      <c r="Q2407" s="33"/>
      <c r="R2407" s="33"/>
      <c r="S2407" s="33"/>
      <c r="T2407" s="33"/>
      <c r="U2407" s="33"/>
      <c r="V2407" s="33"/>
      <c r="W2407" s="33"/>
      <c r="X2407" s="33"/>
      <c r="Y2407" s="33"/>
      <c r="Z2407" s="33"/>
      <c r="AA2407" s="33"/>
      <c r="AB2407" s="33"/>
    </row>
    <row r="2408" spans="1:28">
      <c r="A2408" s="33"/>
      <c r="B2408" s="33"/>
      <c r="C2408" s="33"/>
      <c r="D2408" s="33"/>
      <c r="E2408" s="33"/>
      <c r="F2408" s="33"/>
      <c r="G2408" s="33"/>
      <c r="H2408" s="33"/>
      <c r="I2408" s="33"/>
      <c r="J2408" s="33"/>
      <c r="K2408" s="33"/>
      <c r="L2408" s="33"/>
      <c r="M2408" s="33"/>
      <c r="N2408" s="33"/>
      <c r="O2408" s="33"/>
      <c r="P2408" s="33"/>
      <c r="Q2408" s="33"/>
      <c r="R2408" s="33"/>
      <c r="S2408" s="33"/>
      <c r="T2408" s="33"/>
      <c r="U2408" s="33"/>
      <c r="V2408" s="33"/>
      <c r="W2408" s="33"/>
      <c r="X2408" s="33"/>
      <c r="Y2408" s="33"/>
      <c r="Z2408" s="33"/>
      <c r="AA2408" s="33"/>
      <c r="AB2408" s="33"/>
    </row>
    <row r="2409" spans="1:28">
      <c r="A2409" s="33"/>
      <c r="B2409" s="33"/>
      <c r="C2409" s="33"/>
      <c r="D2409" s="33"/>
      <c r="E2409" s="33"/>
      <c r="F2409" s="33"/>
      <c r="G2409" s="33"/>
      <c r="H2409" s="33"/>
      <c r="I2409" s="33"/>
      <c r="J2409" s="33"/>
      <c r="K2409" s="33"/>
      <c r="L2409" s="33"/>
      <c r="M2409" s="33"/>
      <c r="N2409" s="33"/>
      <c r="O2409" s="33"/>
      <c r="P2409" s="33"/>
      <c r="Q2409" s="33"/>
      <c r="R2409" s="33"/>
      <c r="S2409" s="33"/>
      <c r="T2409" s="33"/>
      <c r="U2409" s="33"/>
      <c r="V2409" s="33"/>
      <c r="W2409" s="33"/>
      <c r="X2409" s="33"/>
      <c r="Y2409" s="33"/>
      <c r="Z2409" s="33"/>
      <c r="AA2409" s="33"/>
      <c r="AB2409" s="33"/>
    </row>
    <row r="2410" spans="1:28">
      <c r="A2410" s="33"/>
      <c r="B2410" s="33"/>
      <c r="C2410" s="33"/>
      <c r="D2410" s="33"/>
      <c r="E2410" s="33"/>
      <c r="F2410" s="33"/>
      <c r="G2410" s="33"/>
      <c r="H2410" s="33"/>
      <c r="I2410" s="33"/>
      <c r="J2410" s="33"/>
      <c r="K2410" s="33"/>
      <c r="L2410" s="33"/>
      <c r="M2410" s="33"/>
      <c r="N2410" s="33"/>
      <c r="O2410" s="33"/>
      <c r="P2410" s="33"/>
      <c r="Q2410" s="33"/>
      <c r="R2410" s="33"/>
      <c r="S2410" s="33"/>
      <c r="T2410" s="33"/>
      <c r="U2410" s="33"/>
      <c r="V2410" s="33"/>
      <c r="W2410" s="33"/>
      <c r="X2410" s="33"/>
      <c r="Y2410" s="33"/>
      <c r="Z2410" s="33"/>
      <c r="AA2410" s="33"/>
      <c r="AB2410" s="33"/>
    </row>
    <row r="2411" spans="1:28">
      <c r="A2411" s="33"/>
      <c r="B2411" s="33"/>
      <c r="C2411" s="33"/>
      <c r="D2411" s="33"/>
      <c r="E2411" s="33"/>
      <c r="F2411" s="33"/>
      <c r="G2411" s="33"/>
      <c r="H2411" s="33"/>
      <c r="I2411" s="33"/>
      <c r="J2411" s="33"/>
      <c r="K2411" s="33"/>
      <c r="L2411" s="33"/>
      <c r="M2411" s="33"/>
      <c r="N2411" s="33"/>
      <c r="O2411" s="33"/>
      <c r="P2411" s="33"/>
      <c r="Q2411" s="33"/>
      <c r="R2411" s="33"/>
      <c r="S2411" s="33"/>
      <c r="T2411" s="33"/>
      <c r="U2411" s="33"/>
      <c r="V2411" s="33"/>
      <c r="W2411" s="33"/>
      <c r="X2411" s="33"/>
      <c r="Y2411" s="33"/>
      <c r="Z2411" s="33"/>
      <c r="AA2411" s="33"/>
      <c r="AB2411" s="33"/>
    </row>
    <row r="2412" spans="1:28">
      <c r="A2412" s="33"/>
      <c r="B2412" s="33"/>
      <c r="C2412" s="33"/>
      <c r="D2412" s="33"/>
      <c r="E2412" s="33"/>
      <c r="F2412" s="33"/>
      <c r="G2412" s="33"/>
      <c r="H2412" s="33"/>
      <c r="I2412" s="33"/>
      <c r="J2412" s="33"/>
      <c r="K2412" s="33"/>
      <c r="L2412" s="33"/>
      <c r="M2412" s="33"/>
      <c r="N2412" s="33"/>
      <c r="O2412" s="33"/>
      <c r="P2412" s="33"/>
      <c r="Q2412" s="33"/>
      <c r="R2412" s="33"/>
      <c r="S2412" s="33"/>
      <c r="T2412" s="33"/>
      <c r="U2412" s="33"/>
      <c r="V2412" s="33"/>
      <c r="W2412" s="33"/>
      <c r="X2412" s="33"/>
      <c r="Y2412" s="33"/>
      <c r="Z2412" s="33"/>
      <c r="AA2412" s="33"/>
      <c r="AB2412" s="33"/>
    </row>
    <row r="2413" spans="1:28">
      <c r="A2413" s="33"/>
      <c r="B2413" s="33"/>
      <c r="C2413" s="33"/>
      <c r="D2413" s="33"/>
      <c r="E2413" s="33"/>
      <c r="F2413" s="33"/>
      <c r="G2413" s="33"/>
      <c r="H2413" s="33"/>
      <c r="I2413" s="33"/>
      <c r="J2413" s="33"/>
      <c r="K2413" s="33"/>
      <c r="L2413" s="33"/>
      <c r="M2413" s="33"/>
      <c r="N2413" s="33"/>
      <c r="O2413" s="33"/>
      <c r="P2413" s="33"/>
      <c r="Q2413" s="33"/>
      <c r="R2413" s="33"/>
      <c r="S2413" s="33"/>
      <c r="T2413" s="33"/>
      <c r="U2413" s="33"/>
      <c r="V2413" s="33"/>
      <c r="W2413" s="33"/>
      <c r="X2413" s="33"/>
      <c r="Y2413" s="33"/>
      <c r="Z2413" s="33"/>
      <c r="AA2413" s="33"/>
      <c r="AB2413" s="33"/>
    </row>
    <row r="2414" spans="1:28">
      <c r="A2414" s="33"/>
      <c r="B2414" s="33"/>
      <c r="C2414" s="33"/>
      <c r="D2414" s="33"/>
      <c r="E2414" s="33"/>
      <c r="F2414" s="33"/>
      <c r="G2414" s="33"/>
      <c r="H2414" s="33"/>
      <c r="I2414" s="33"/>
      <c r="J2414" s="33"/>
      <c r="K2414" s="33"/>
      <c r="L2414" s="33"/>
      <c r="M2414" s="33"/>
      <c r="N2414" s="33"/>
      <c r="O2414" s="33"/>
      <c r="P2414" s="33"/>
      <c r="Q2414" s="33"/>
      <c r="R2414" s="33"/>
      <c r="S2414" s="33"/>
      <c r="T2414" s="33"/>
      <c r="U2414" s="33"/>
      <c r="V2414" s="33"/>
      <c r="W2414" s="33"/>
      <c r="X2414" s="33"/>
      <c r="Y2414" s="33"/>
      <c r="Z2414" s="33"/>
      <c r="AA2414" s="33"/>
      <c r="AB2414" s="33"/>
    </row>
    <row r="2415" spans="1:28">
      <c r="A2415" s="33"/>
      <c r="B2415" s="33"/>
      <c r="C2415" s="33"/>
      <c r="D2415" s="33"/>
      <c r="E2415" s="33"/>
      <c r="F2415" s="33"/>
      <c r="G2415" s="33"/>
      <c r="H2415" s="33"/>
      <c r="I2415" s="33"/>
      <c r="J2415" s="33"/>
      <c r="K2415" s="33"/>
      <c r="L2415" s="33"/>
      <c r="M2415" s="33"/>
      <c r="N2415" s="33"/>
      <c r="O2415" s="33"/>
      <c r="P2415" s="33"/>
      <c r="Q2415" s="33"/>
      <c r="R2415" s="33"/>
      <c r="S2415" s="33"/>
      <c r="T2415" s="33"/>
      <c r="U2415" s="33"/>
      <c r="V2415" s="33"/>
      <c r="W2415" s="33"/>
      <c r="X2415" s="33"/>
      <c r="Y2415" s="33"/>
      <c r="Z2415" s="33"/>
      <c r="AA2415" s="33"/>
      <c r="AB2415" s="33"/>
    </row>
    <row r="2416" spans="1:28">
      <c r="A2416" s="33"/>
      <c r="B2416" s="33"/>
      <c r="C2416" s="33"/>
      <c r="D2416" s="33"/>
      <c r="E2416" s="33"/>
      <c r="F2416" s="33"/>
      <c r="G2416" s="33"/>
      <c r="H2416" s="33"/>
      <c r="I2416" s="33"/>
      <c r="J2416" s="33"/>
      <c r="K2416" s="33"/>
      <c r="L2416" s="33"/>
      <c r="M2416" s="33"/>
      <c r="N2416" s="33"/>
      <c r="O2416" s="33"/>
      <c r="P2416" s="33"/>
      <c r="Q2416" s="33"/>
      <c r="R2416" s="33"/>
      <c r="S2416" s="33"/>
      <c r="T2416" s="33"/>
      <c r="U2416" s="33"/>
      <c r="V2416" s="33"/>
      <c r="W2416" s="33"/>
      <c r="X2416" s="33"/>
      <c r="Y2416" s="33"/>
      <c r="Z2416" s="33"/>
      <c r="AA2416" s="33"/>
      <c r="AB2416" s="33"/>
    </row>
    <row r="2417" spans="1:28">
      <c r="A2417" s="33"/>
      <c r="B2417" s="33"/>
      <c r="C2417" s="33"/>
      <c r="D2417" s="33"/>
      <c r="E2417" s="33"/>
      <c r="F2417" s="33"/>
      <c r="G2417" s="33"/>
      <c r="H2417" s="33"/>
      <c r="I2417" s="33"/>
      <c r="J2417" s="33"/>
      <c r="K2417" s="33"/>
      <c r="L2417" s="33"/>
      <c r="M2417" s="33"/>
      <c r="N2417" s="33"/>
      <c r="O2417" s="33"/>
      <c r="P2417" s="33"/>
      <c r="Q2417" s="33"/>
      <c r="R2417" s="33"/>
      <c r="S2417" s="33"/>
      <c r="T2417" s="33"/>
      <c r="U2417" s="33"/>
      <c r="V2417" s="33"/>
      <c r="W2417" s="33"/>
      <c r="X2417" s="33"/>
      <c r="Y2417" s="33"/>
      <c r="Z2417" s="33"/>
      <c r="AA2417" s="33"/>
      <c r="AB2417" s="33"/>
    </row>
    <row r="2418" spans="1:28">
      <c r="A2418" s="33"/>
      <c r="B2418" s="33"/>
      <c r="C2418" s="33"/>
      <c r="D2418" s="33"/>
      <c r="E2418" s="33"/>
      <c r="F2418" s="33"/>
      <c r="G2418" s="33"/>
      <c r="H2418" s="33"/>
      <c r="I2418" s="33"/>
      <c r="J2418" s="33"/>
      <c r="K2418" s="33"/>
      <c r="L2418" s="33"/>
      <c r="M2418" s="33"/>
      <c r="N2418" s="33"/>
      <c r="O2418" s="33"/>
      <c r="P2418" s="33"/>
      <c r="Q2418" s="33"/>
      <c r="R2418" s="33"/>
      <c r="S2418" s="33"/>
      <c r="T2418" s="33"/>
      <c r="U2418" s="33"/>
      <c r="V2418" s="33"/>
      <c r="W2418" s="33"/>
      <c r="X2418" s="33"/>
      <c r="Y2418" s="33"/>
      <c r="Z2418" s="33"/>
      <c r="AA2418" s="33"/>
      <c r="AB2418" s="33"/>
    </row>
    <row r="2419" spans="1:28">
      <c r="A2419" s="33"/>
      <c r="B2419" s="33"/>
      <c r="C2419" s="33"/>
      <c r="D2419" s="33"/>
      <c r="E2419" s="33"/>
      <c r="F2419" s="33"/>
      <c r="G2419" s="33"/>
      <c r="H2419" s="33"/>
      <c r="I2419" s="33"/>
      <c r="J2419" s="33"/>
      <c r="K2419" s="33"/>
      <c r="L2419" s="33"/>
      <c r="M2419" s="33"/>
      <c r="N2419" s="33"/>
      <c r="O2419" s="33"/>
      <c r="P2419" s="33"/>
      <c r="Q2419" s="33"/>
      <c r="R2419" s="33"/>
      <c r="S2419" s="33"/>
      <c r="T2419" s="33"/>
      <c r="U2419" s="33"/>
      <c r="V2419" s="33"/>
      <c r="W2419" s="33"/>
      <c r="X2419" s="33"/>
      <c r="Y2419" s="33"/>
      <c r="Z2419" s="33"/>
      <c r="AA2419" s="33"/>
      <c r="AB2419" s="33"/>
    </row>
    <row r="2420" spans="1:28">
      <c r="A2420" s="33"/>
      <c r="B2420" s="33"/>
      <c r="C2420" s="33"/>
      <c r="D2420" s="33"/>
      <c r="E2420" s="33"/>
      <c r="F2420" s="33"/>
      <c r="G2420" s="33"/>
      <c r="H2420" s="33"/>
      <c r="I2420" s="33"/>
      <c r="J2420" s="33"/>
      <c r="K2420" s="33"/>
      <c r="L2420" s="33"/>
      <c r="M2420" s="33"/>
      <c r="N2420" s="33"/>
      <c r="O2420" s="33"/>
      <c r="P2420" s="33"/>
      <c r="Q2420" s="33"/>
      <c r="R2420" s="33"/>
      <c r="S2420" s="33"/>
      <c r="T2420" s="33"/>
      <c r="U2420" s="33"/>
      <c r="V2420" s="33"/>
      <c r="W2420" s="33"/>
      <c r="X2420" s="33"/>
      <c r="Y2420" s="33"/>
      <c r="Z2420" s="33"/>
      <c r="AA2420" s="33"/>
      <c r="AB2420" s="33"/>
    </row>
    <row r="2421" spans="1:28">
      <c r="A2421" s="33"/>
      <c r="B2421" s="33"/>
      <c r="C2421" s="33"/>
      <c r="D2421" s="33"/>
      <c r="E2421" s="33"/>
      <c r="F2421" s="33"/>
      <c r="G2421" s="33"/>
      <c r="H2421" s="33"/>
      <c r="I2421" s="33"/>
      <c r="J2421" s="33"/>
      <c r="K2421" s="33"/>
      <c r="L2421" s="33"/>
      <c r="M2421" s="33"/>
      <c r="N2421" s="33"/>
      <c r="O2421" s="33"/>
      <c r="P2421" s="33"/>
      <c r="Q2421" s="33"/>
      <c r="R2421" s="33"/>
      <c r="S2421" s="33"/>
      <c r="T2421" s="33"/>
      <c r="U2421" s="33"/>
      <c r="V2421" s="33"/>
      <c r="W2421" s="33"/>
      <c r="X2421" s="33"/>
      <c r="Y2421" s="33"/>
      <c r="Z2421" s="33"/>
      <c r="AA2421" s="33"/>
      <c r="AB2421" s="33"/>
    </row>
    <row r="2422" spans="1:28">
      <c r="A2422" s="33"/>
      <c r="B2422" s="33"/>
      <c r="C2422" s="33"/>
      <c r="D2422" s="33"/>
      <c r="E2422" s="33"/>
      <c r="F2422" s="33"/>
      <c r="G2422" s="33"/>
      <c r="H2422" s="33"/>
      <c r="I2422" s="33"/>
      <c r="J2422" s="33"/>
      <c r="K2422" s="33"/>
      <c r="L2422" s="33"/>
      <c r="M2422" s="33"/>
      <c r="N2422" s="33"/>
      <c r="O2422" s="33"/>
      <c r="P2422" s="33"/>
      <c r="Q2422" s="33"/>
      <c r="R2422" s="33"/>
      <c r="S2422" s="33"/>
      <c r="T2422" s="33"/>
      <c r="U2422" s="33"/>
      <c r="V2422" s="33"/>
      <c r="W2422" s="33"/>
      <c r="X2422" s="33"/>
      <c r="Y2422" s="33"/>
      <c r="Z2422" s="33"/>
      <c r="AA2422" s="33"/>
      <c r="AB2422" s="33"/>
    </row>
    <row r="2423" spans="1:28">
      <c r="A2423" s="33"/>
      <c r="B2423" s="33"/>
      <c r="C2423" s="33"/>
      <c r="D2423" s="33"/>
      <c r="E2423" s="33"/>
      <c r="F2423" s="33"/>
      <c r="G2423" s="33"/>
      <c r="H2423" s="33"/>
      <c r="I2423" s="33"/>
      <c r="J2423" s="33"/>
      <c r="K2423" s="33"/>
      <c r="L2423" s="33"/>
      <c r="M2423" s="33"/>
      <c r="N2423" s="33"/>
      <c r="O2423" s="33"/>
      <c r="P2423" s="33"/>
      <c r="Q2423" s="33"/>
      <c r="R2423" s="33"/>
      <c r="S2423" s="33"/>
      <c r="T2423" s="33"/>
      <c r="U2423" s="33"/>
      <c r="V2423" s="33"/>
      <c r="W2423" s="33"/>
      <c r="X2423" s="33"/>
      <c r="Y2423" s="33"/>
      <c r="Z2423" s="33"/>
      <c r="AA2423" s="33"/>
      <c r="AB2423" s="33"/>
    </row>
    <row r="2424" spans="1:28">
      <c r="A2424" s="33"/>
      <c r="B2424" s="33"/>
      <c r="C2424" s="33"/>
      <c r="D2424" s="33"/>
      <c r="E2424" s="33"/>
      <c r="F2424" s="33"/>
      <c r="G2424" s="33"/>
      <c r="H2424" s="33"/>
      <c r="I2424" s="33"/>
      <c r="J2424" s="33"/>
      <c r="K2424" s="33"/>
      <c r="L2424" s="33"/>
      <c r="M2424" s="33"/>
      <c r="N2424" s="33"/>
      <c r="O2424" s="33"/>
      <c r="P2424" s="33"/>
      <c r="Q2424" s="33"/>
      <c r="R2424" s="33"/>
      <c r="S2424" s="33"/>
      <c r="T2424" s="33"/>
      <c r="U2424" s="33"/>
      <c r="V2424" s="33"/>
      <c r="W2424" s="33"/>
      <c r="X2424" s="33"/>
      <c r="Y2424" s="33"/>
      <c r="Z2424" s="33"/>
      <c r="AA2424" s="33"/>
      <c r="AB2424" s="33"/>
    </row>
    <row r="2425" spans="1:28">
      <c r="A2425" s="33"/>
      <c r="B2425" s="33"/>
      <c r="C2425" s="33"/>
      <c r="D2425" s="33"/>
      <c r="E2425" s="33"/>
      <c r="F2425" s="33"/>
      <c r="G2425" s="33"/>
      <c r="H2425" s="33"/>
      <c r="I2425" s="33"/>
      <c r="J2425" s="33"/>
      <c r="K2425" s="33"/>
      <c r="L2425" s="33"/>
      <c r="M2425" s="33"/>
      <c r="N2425" s="33"/>
      <c r="O2425" s="33"/>
      <c r="P2425" s="33"/>
      <c r="Q2425" s="33"/>
      <c r="R2425" s="33"/>
      <c r="S2425" s="33"/>
      <c r="T2425" s="33"/>
      <c r="U2425" s="33"/>
      <c r="V2425" s="33"/>
      <c r="W2425" s="33"/>
      <c r="X2425" s="33"/>
      <c r="Y2425" s="33"/>
      <c r="Z2425" s="33"/>
      <c r="AA2425" s="33"/>
      <c r="AB2425" s="33"/>
    </row>
  </sheetData>
  <mergeCells count="7">
    <mergeCell ref="A2:AB2"/>
    <mergeCell ref="V5:AB5"/>
    <mergeCell ref="A5:G5"/>
    <mergeCell ref="H5:N5"/>
    <mergeCell ref="O5:U5"/>
    <mergeCell ref="A3:AB3"/>
    <mergeCell ref="A4:AB4"/>
  </mergeCells>
  <phoneticPr fontId="4" type="noConversion"/>
  <printOptions horizontalCentered="1" verticalCentered="1"/>
  <pageMargins left="0.78740157480314965" right="0.78740157480314965" top="0.59055118110236227" bottom="0.78740157480314965" header="0.51181102362204722" footer="0.51181102362204722"/>
  <pageSetup scale="76" fitToHeight="2" orientation="landscape" verticalDpi="120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DJ2424"/>
  <sheetViews>
    <sheetView topLeftCell="A92" zoomScale="125" zoomScaleNormal="125" workbookViewId="0">
      <selection activeCell="AG113" sqref="AG113"/>
    </sheetView>
  </sheetViews>
  <sheetFormatPr baseColWidth="10" defaultColWidth="8.85546875" defaultRowHeight="13"/>
  <cols>
    <col min="1" max="80" width="3.7109375" style="96" customWidth="1"/>
    <col min="81" max="16384" width="8.85546875" style="96"/>
  </cols>
  <sheetData>
    <row r="1" spans="1:86">
      <c r="C1" s="97"/>
    </row>
    <row r="2" spans="1:86">
      <c r="A2" s="242" t="s">
        <v>344</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row>
    <row r="3" spans="1:86" ht="16">
      <c r="A3" s="242" t="s">
        <v>149</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row>
    <row r="4" spans="1:86" ht="16">
      <c r="A4" s="241"/>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row>
    <row r="5" spans="1:86">
      <c r="A5" s="245" t="s">
        <v>78</v>
      </c>
      <c r="B5" s="246"/>
      <c r="C5" s="246"/>
      <c r="D5" s="246"/>
      <c r="E5" s="246"/>
      <c r="F5" s="246"/>
      <c r="G5" s="246"/>
      <c r="H5" s="245" t="s">
        <v>79</v>
      </c>
      <c r="I5" s="246"/>
      <c r="J5" s="246"/>
      <c r="K5" s="246"/>
      <c r="L5" s="246"/>
      <c r="M5" s="246"/>
      <c r="N5" s="246"/>
      <c r="O5" s="245" t="s">
        <v>83</v>
      </c>
      <c r="P5" s="246"/>
      <c r="Q5" s="246"/>
      <c r="R5" s="246"/>
      <c r="S5" s="246"/>
      <c r="T5" s="246"/>
      <c r="U5" s="246"/>
      <c r="V5" s="245" t="s">
        <v>82</v>
      </c>
      <c r="W5" s="246"/>
      <c r="X5" s="246"/>
      <c r="Y5" s="246"/>
      <c r="Z5" s="246"/>
      <c r="AA5" s="246"/>
      <c r="AB5" s="246"/>
    </row>
    <row r="6" spans="1:86" s="102" customFormat="1" ht="11">
      <c r="A6" s="98"/>
      <c r="B6" s="99" t="s">
        <v>91</v>
      </c>
      <c r="C6" s="99" t="s">
        <v>92</v>
      </c>
      <c r="D6" s="99" t="s">
        <v>146</v>
      </c>
      <c r="E6" s="99" t="s">
        <v>145</v>
      </c>
      <c r="F6" s="99" t="s">
        <v>147</v>
      </c>
      <c r="G6" s="100"/>
      <c r="H6" s="98"/>
      <c r="I6" s="99" t="s">
        <v>91</v>
      </c>
      <c r="J6" s="99" t="s">
        <v>92</v>
      </c>
      <c r="K6" s="99" t="s">
        <v>146</v>
      </c>
      <c r="L6" s="99" t="s">
        <v>145</v>
      </c>
      <c r="M6" s="99" t="s">
        <v>147</v>
      </c>
      <c r="N6" s="101"/>
      <c r="O6" s="98"/>
      <c r="P6" s="99" t="s">
        <v>91</v>
      </c>
      <c r="Q6" s="99" t="s">
        <v>92</v>
      </c>
      <c r="R6" s="99" t="s">
        <v>146</v>
      </c>
      <c r="S6" s="99" t="s">
        <v>145</v>
      </c>
      <c r="T6" s="99" t="s">
        <v>147</v>
      </c>
      <c r="U6" s="100"/>
      <c r="V6" s="98"/>
      <c r="W6" s="99" t="s">
        <v>91</v>
      </c>
      <c r="X6" s="99" t="s">
        <v>92</v>
      </c>
      <c r="Y6" s="99" t="s">
        <v>146</v>
      </c>
      <c r="Z6" s="99" t="s">
        <v>145</v>
      </c>
      <c r="AA6" s="99" t="s">
        <v>147</v>
      </c>
      <c r="AB6" s="101"/>
    </row>
    <row r="7" spans="1:86">
      <c r="A7" s="34">
        <v>1916</v>
      </c>
      <c r="B7" s="35">
        <v>35.015540322147125</v>
      </c>
      <c r="C7" s="35">
        <v>38.378037331501417</v>
      </c>
      <c r="D7" s="35">
        <v>9.9878055141997848</v>
      </c>
      <c r="E7" s="35">
        <v>8.2968593439807687</v>
      </c>
      <c r="F7" s="35">
        <v>8.3218691008267935</v>
      </c>
      <c r="G7" s="35"/>
      <c r="H7" s="34">
        <v>1916</v>
      </c>
      <c r="I7" s="35">
        <v>26.937382099452282</v>
      </c>
      <c r="J7" s="35">
        <v>37.412329951985434</v>
      </c>
      <c r="K7" s="35">
        <v>19.047827686316673</v>
      </c>
      <c r="L7" s="35">
        <v>9.418922936683126</v>
      </c>
      <c r="M7" s="35">
        <v>7.183553352091069</v>
      </c>
      <c r="N7" s="35"/>
      <c r="O7" s="34">
        <v>1916</v>
      </c>
      <c r="P7" s="35">
        <v>13.83847547095036</v>
      </c>
      <c r="Q7" s="35">
        <v>31.41949531117719</v>
      </c>
      <c r="R7" s="35">
        <v>39.854553657385623</v>
      </c>
      <c r="S7" s="35">
        <v>9.7290696589791246</v>
      </c>
      <c r="T7" s="35">
        <v>5.1582436961722555</v>
      </c>
      <c r="U7" s="35"/>
      <c r="V7" s="34">
        <v>1916</v>
      </c>
      <c r="W7" s="35">
        <v>5.630358114648522</v>
      </c>
      <c r="X7" s="35">
        <v>24.278287748034867</v>
      </c>
      <c r="Y7" s="35">
        <v>56.807498244337765</v>
      </c>
      <c r="Z7" s="35">
        <v>9.3288047404628109</v>
      </c>
      <c r="AA7" s="35">
        <v>3.9549109484789811</v>
      </c>
      <c r="AB7" s="35"/>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row>
    <row r="8" spans="1:86">
      <c r="A8" s="34">
        <v>1917</v>
      </c>
      <c r="B8" s="35">
        <v>35.587053723025441</v>
      </c>
      <c r="C8" s="35">
        <v>35.681956148527441</v>
      </c>
      <c r="D8" s="35">
        <v>13.043864033064594</v>
      </c>
      <c r="E8" s="35">
        <v>8.8786886930906999</v>
      </c>
      <c r="F8" s="35">
        <v>6.8083875488339087</v>
      </c>
      <c r="G8" s="35"/>
      <c r="H8" s="34">
        <v>1917</v>
      </c>
      <c r="I8" s="35">
        <v>30.621700055338817</v>
      </c>
      <c r="J8" s="35">
        <v>23.358263040162022</v>
      </c>
      <c r="K8" s="35">
        <v>29.635953790429578</v>
      </c>
      <c r="L8" s="35">
        <v>10.859538822831404</v>
      </c>
      <c r="M8" s="35">
        <v>5.5245455086643291</v>
      </c>
      <c r="N8" s="35"/>
      <c r="O8" s="34">
        <v>1917</v>
      </c>
      <c r="P8" s="35">
        <v>20.10037645465194</v>
      </c>
      <c r="Q8" s="35">
        <v>17.401987976736105</v>
      </c>
      <c r="R8" s="35">
        <v>46.978109268801234</v>
      </c>
      <c r="S8" s="35">
        <v>11.940610342310823</v>
      </c>
      <c r="T8" s="35">
        <v>3.5789254535270083</v>
      </c>
      <c r="U8" s="35"/>
      <c r="V8" s="34">
        <v>1917</v>
      </c>
      <c r="W8" s="35">
        <v>8.3719169252563201</v>
      </c>
      <c r="X8" s="35">
        <v>13.817795696005529</v>
      </c>
      <c r="Y8" s="35">
        <v>61.152502018742531</v>
      </c>
      <c r="Z8" s="35">
        <v>14.255526171847587</v>
      </c>
      <c r="AA8" s="35">
        <v>2.4026189880508788</v>
      </c>
      <c r="AB8" s="35"/>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row>
    <row r="9" spans="1:86">
      <c r="A9" s="34">
        <v>1918</v>
      </c>
      <c r="B9" s="35">
        <v>34.255868245909731</v>
      </c>
      <c r="C9" s="35">
        <v>35.876059837245698</v>
      </c>
      <c r="D9" s="35">
        <v>13.067659320040473</v>
      </c>
      <c r="E9" s="35">
        <v>9.407519851698499</v>
      </c>
      <c r="F9" s="35">
        <v>7.3929904738894301</v>
      </c>
      <c r="G9" s="35"/>
      <c r="H9" s="34">
        <v>1918</v>
      </c>
      <c r="I9" s="35">
        <v>33.497958856262301</v>
      </c>
      <c r="J9" s="35">
        <v>26.121284044618641</v>
      </c>
      <c r="K9" s="35">
        <v>24.763874614201921</v>
      </c>
      <c r="L9" s="35">
        <v>9.9868710578458799</v>
      </c>
      <c r="M9" s="35">
        <v>5.6409567322753844</v>
      </c>
      <c r="N9" s="35"/>
      <c r="O9" s="34">
        <v>1918</v>
      </c>
      <c r="P9" s="35">
        <v>24.411833031915418</v>
      </c>
      <c r="Q9" s="35">
        <v>21.905325536258562</v>
      </c>
      <c r="R9" s="35">
        <v>38.7840920179381</v>
      </c>
      <c r="S9" s="35">
        <v>11.368107013868963</v>
      </c>
      <c r="T9" s="35">
        <v>3.5306441989196431</v>
      </c>
      <c r="U9" s="35"/>
      <c r="V9" s="34">
        <v>1918</v>
      </c>
      <c r="W9" s="35">
        <v>10.136291459348953</v>
      </c>
      <c r="X9" s="35">
        <v>23.54436351099141</v>
      </c>
      <c r="Y9" s="35">
        <v>49.500333443032567</v>
      </c>
      <c r="Z9" s="35">
        <v>14.28409084000884</v>
      </c>
      <c r="AA9" s="35">
        <v>2.5627838256777884</v>
      </c>
      <c r="AB9" s="35"/>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row>
    <row r="10" spans="1:86">
      <c r="A10" s="34">
        <v>1919</v>
      </c>
      <c r="B10" s="35">
        <v>37.653986498123913</v>
      </c>
      <c r="C10" s="35">
        <v>36.42513401835933</v>
      </c>
      <c r="D10" s="35">
        <v>11.977489705555065</v>
      </c>
      <c r="E10" s="35">
        <v>8.3839958490559656</v>
      </c>
      <c r="F10" s="35">
        <v>5.5595011116058792</v>
      </c>
      <c r="G10" s="35"/>
      <c r="H10" s="34">
        <v>1919</v>
      </c>
      <c r="I10" s="35">
        <v>33.720759112454502</v>
      </c>
      <c r="J10" s="35">
        <v>30.171330440877433</v>
      </c>
      <c r="K10" s="35">
        <v>21.349528091645158</v>
      </c>
      <c r="L10" s="35">
        <v>9.8511032498998539</v>
      </c>
      <c r="M10" s="35">
        <v>4.9074485486116028</v>
      </c>
      <c r="N10" s="35"/>
      <c r="O10" s="34">
        <v>1919</v>
      </c>
      <c r="P10" s="35">
        <v>23.670009203757989</v>
      </c>
      <c r="Q10" s="35">
        <v>30.122237475196236</v>
      </c>
      <c r="R10" s="35">
        <v>31.66864383410547</v>
      </c>
      <c r="S10" s="35">
        <v>10.975573236817592</v>
      </c>
      <c r="T10" s="35">
        <v>3.563608432062138</v>
      </c>
      <c r="U10" s="35"/>
      <c r="V10" s="34">
        <v>1919</v>
      </c>
      <c r="W10" s="35">
        <v>9.9997428945757374</v>
      </c>
      <c r="X10" s="35">
        <v>31.798919147379202</v>
      </c>
      <c r="Y10" s="35">
        <v>42.596630431218813</v>
      </c>
      <c r="Z10" s="35">
        <v>12.933911115412124</v>
      </c>
      <c r="AA10" s="35">
        <v>2.6707232523254891</v>
      </c>
      <c r="AB10" s="35"/>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row>
    <row r="11" spans="1:86">
      <c r="A11" s="34">
        <v>1920</v>
      </c>
      <c r="B11" s="35">
        <v>42.235756777081399</v>
      </c>
      <c r="C11" s="35">
        <v>28.989388987587379</v>
      </c>
      <c r="D11" s="35">
        <v>15.133428674516001</v>
      </c>
      <c r="E11" s="35">
        <v>8.3302615637774604</v>
      </c>
      <c r="F11" s="35">
        <v>5.3112869588830662</v>
      </c>
      <c r="G11" s="35"/>
      <c r="H11" s="34">
        <v>1920</v>
      </c>
      <c r="I11" s="35">
        <v>36.101198242831217</v>
      </c>
      <c r="J11" s="35">
        <v>26.117235503975646</v>
      </c>
      <c r="K11" s="35">
        <v>23.689189095897952</v>
      </c>
      <c r="L11" s="35">
        <v>9.5285778127174456</v>
      </c>
      <c r="M11" s="35">
        <v>4.5637854396779893</v>
      </c>
      <c r="N11" s="35"/>
      <c r="O11" s="34">
        <v>1920</v>
      </c>
      <c r="P11" s="35">
        <v>25.493561238389134</v>
      </c>
      <c r="Q11" s="35">
        <v>25.517453286237139</v>
      </c>
      <c r="R11" s="35">
        <v>34.811510343131935</v>
      </c>
      <c r="S11" s="35">
        <v>10.295269936863544</v>
      </c>
      <c r="T11" s="35">
        <v>3.8821350114122302</v>
      </c>
      <c r="U11" s="35"/>
      <c r="V11" s="34">
        <v>1920</v>
      </c>
      <c r="W11" s="35">
        <v>11.588996520460068</v>
      </c>
      <c r="X11" s="35">
        <v>25.375648394221013</v>
      </c>
      <c r="Y11" s="35">
        <v>48.673602318286584</v>
      </c>
      <c r="Z11" s="35">
        <v>10.961071434519459</v>
      </c>
      <c r="AA11" s="35">
        <v>3.4007860318372023</v>
      </c>
      <c r="AB11" s="35"/>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row>
    <row r="12" spans="1:86">
      <c r="A12" s="34">
        <v>1921</v>
      </c>
      <c r="B12" s="35">
        <v>47.415067770881755</v>
      </c>
      <c r="C12" s="35">
        <v>23.930513344530834</v>
      </c>
      <c r="D12" s="35">
        <v>13.471859463950052</v>
      </c>
      <c r="E12" s="35">
        <v>9.0403886148151731</v>
      </c>
      <c r="F12" s="35">
        <v>6.1420987463273908</v>
      </c>
      <c r="G12" s="35"/>
      <c r="H12" s="34">
        <v>1921</v>
      </c>
      <c r="I12" s="35">
        <v>39.35756310541413</v>
      </c>
      <c r="J12" s="35">
        <v>22.267682179365213</v>
      </c>
      <c r="K12" s="35">
        <v>22.144813614580841</v>
      </c>
      <c r="L12" s="35">
        <v>10.437083819494687</v>
      </c>
      <c r="M12" s="35">
        <v>5.7928705807615426</v>
      </c>
      <c r="N12" s="35"/>
      <c r="O12" s="34">
        <v>1921</v>
      </c>
      <c r="P12" s="35">
        <v>27.269988840702837</v>
      </c>
      <c r="Q12" s="35">
        <v>21.791373793293801</v>
      </c>
      <c r="R12" s="35">
        <v>35.001787438941612</v>
      </c>
      <c r="S12" s="35">
        <v>11.166224899865076</v>
      </c>
      <c r="T12" s="35">
        <v>4.7706753272900828</v>
      </c>
      <c r="U12" s="35"/>
      <c r="V12" s="34">
        <v>1921</v>
      </c>
      <c r="W12" s="35">
        <v>13.506864886706053</v>
      </c>
      <c r="X12" s="35">
        <v>21.328140671841457</v>
      </c>
      <c r="Y12" s="35">
        <v>50.967730091014012</v>
      </c>
      <c r="Z12" s="35">
        <v>10.22596808261739</v>
      </c>
      <c r="AA12" s="35">
        <v>3.971103699376032</v>
      </c>
      <c r="AB12" s="35"/>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row>
    <row r="13" spans="1:86">
      <c r="A13" s="34">
        <v>1922</v>
      </c>
      <c r="B13" s="35">
        <v>44.365493447044827</v>
      </c>
      <c r="C13" s="35">
        <v>25.084508337487929</v>
      </c>
      <c r="D13" s="35">
        <v>13.047608048442081</v>
      </c>
      <c r="E13" s="35">
        <v>9.4862172515946899</v>
      </c>
      <c r="F13" s="35">
        <v>8.0161157334343294</v>
      </c>
      <c r="G13" s="35"/>
      <c r="H13" s="34">
        <v>1922</v>
      </c>
      <c r="I13" s="35">
        <v>35.749516867073297</v>
      </c>
      <c r="J13" s="35">
        <v>22.380362729002382</v>
      </c>
      <c r="K13" s="35">
        <v>22.820538882930688</v>
      </c>
      <c r="L13" s="35">
        <v>10.763312626107936</v>
      </c>
      <c r="M13" s="35">
        <v>8.2862349741199317</v>
      </c>
      <c r="N13" s="35"/>
      <c r="O13" s="34">
        <v>1922</v>
      </c>
      <c r="P13" s="35">
        <v>24.10898624945775</v>
      </c>
      <c r="Q13" s="35">
        <v>20.844371308477328</v>
      </c>
      <c r="R13" s="35">
        <v>36.245596344071629</v>
      </c>
      <c r="S13" s="35">
        <v>11.249476971290454</v>
      </c>
      <c r="T13" s="35">
        <v>7.5515835395378668</v>
      </c>
      <c r="U13" s="35"/>
      <c r="V13" s="34">
        <v>1922</v>
      </c>
      <c r="W13" s="35">
        <v>11.15022469759692</v>
      </c>
      <c r="X13" s="35">
        <v>18.130791577706017</v>
      </c>
      <c r="Y13" s="35">
        <v>52.643275773127662</v>
      </c>
      <c r="Z13" s="35">
        <v>10.267018044544136</v>
      </c>
      <c r="AA13" s="35">
        <v>7.8086477822248241</v>
      </c>
      <c r="AB13" s="35"/>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row>
    <row r="14" spans="1:86">
      <c r="A14" s="34">
        <v>1923</v>
      </c>
      <c r="B14" s="35">
        <v>44.524242206498954</v>
      </c>
      <c r="C14" s="35">
        <v>23.765785481309354</v>
      </c>
      <c r="D14" s="35">
        <v>13.89829966924335</v>
      </c>
      <c r="E14" s="35">
        <v>9.2734692507878371</v>
      </c>
      <c r="F14" s="35">
        <v>8.5382295308575671</v>
      </c>
      <c r="G14" s="35"/>
      <c r="H14" s="34">
        <v>1923</v>
      </c>
      <c r="I14" s="35">
        <v>35.406658776314671</v>
      </c>
      <c r="J14" s="35">
        <v>22.140729936225334</v>
      </c>
      <c r="K14" s="35">
        <v>24.10034679286041</v>
      </c>
      <c r="L14" s="35">
        <v>10.089252492534762</v>
      </c>
      <c r="M14" s="35">
        <v>8.262995316912777</v>
      </c>
      <c r="N14" s="35"/>
      <c r="O14" s="34">
        <v>1923</v>
      </c>
      <c r="P14" s="35">
        <v>23.738608229726282</v>
      </c>
      <c r="Q14" s="35">
        <v>19.526518426550084</v>
      </c>
      <c r="R14" s="35">
        <v>39.04098056809292</v>
      </c>
      <c r="S14" s="35">
        <v>10.328320584092653</v>
      </c>
      <c r="T14" s="35">
        <v>7.3655354518434022</v>
      </c>
      <c r="U14" s="35"/>
      <c r="V14" s="34">
        <v>1923</v>
      </c>
      <c r="W14" s="35">
        <v>12.173560648178817</v>
      </c>
      <c r="X14" s="35">
        <v>13.479668906432387</v>
      </c>
      <c r="Y14" s="35">
        <v>57.561721690546463</v>
      </c>
      <c r="Z14" s="35">
        <v>9.6674741568933911</v>
      </c>
      <c r="AA14" s="35">
        <v>7.117272867573317</v>
      </c>
      <c r="AB14" s="35"/>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row>
    <row r="15" spans="1:86">
      <c r="A15" s="34">
        <v>1924</v>
      </c>
      <c r="B15" s="35">
        <v>43.601916897761249</v>
      </c>
      <c r="C15" s="35">
        <v>27.949764917646554</v>
      </c>
      <c r="D15" s="35">
        <v>11.714168697904679</v>
      </c>
      <c r="E15" s="35">
        <v>8.6101468694800989</v>
      </c>
      <c r="F15" s="35">
        <v>8.1240026172075481</v>
      </c>
      <c r="G15" s="35"/>
      <c r="H15" s="34">
        <v>1924</v>
      </c>
      <c r="I15" s="35">
        <v>34.609534879751457</v>
      </c>
      <c r="J15" s="35">
        <v>23.676083870163097</v>
      </c>
      <c r="K15" s="35">
        <v>23.713409177273626</v>
      </c>
      <c r="L15" s="35">
        <v>10.131932830975289</v>
      </c>
      <c r="M15" s="35">
        <v>7.869039241836532</v>
      </c>
      <c r="N15" s="35"/>
      <c r="O15" s="34">
        <v>1924</v>
      </c>
      <c r="P15" s="35">
        <v>23.607759150574282</v>
      </c>
      <c r="Q15" s="35">
        <v>18.936714538615874</v>
      </c>
      <c r="R15" s="35">
        <v>40.254830178484966</v>
      </c>
      <c r="S15" s="35">
        <v>10.471909553397936</v>
      </c>
      <c r="T15" s="35">
        <v>6.728786578926969</v>
      </c>
      <c r="U15" s="35"/>
      <c r="V15" s="34">
        <v>1924</v>
      </c>
      <c r="W15" s="35">
        <v>12.411694600256229</v>
      </c>
      <c r="X15" s="35">
        <v>13.525236336759034</v>
      </c>
      <c r="Y15" s="35">
        <v>58.090165294498298</v>
      </c>
      <c r="Z15" s="35">
        <v>9.4996439346456398</v>
      </c>
      <c r="AA15" s="35">
        <v>6.4732598338407827</v>
      </c>
      <c r="AB15" s="35"/>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row>
    <row r="16" spans="1:86">
      <c r="A16" s="34">
        <v>1925</v>
      </c>
      <c r="B16" s="35">
        <v>41.703151181733453</v>
      </c>
      <c r="C16" s="35">
        <v>28.348090282418624</v>
      </c>
      <c r="D16" s="35">
        <v>13.016384532320801</v>
      </c>
      <c r="E16" s="35">
        <v>8.6773656636539993</v>
      </c>
      <c r="F16" s="35">
        <v>8.2549905346229053</v>
      </c>
      <c r="G16" s="35"/>
      <c r="H16" s="34">
        <v>1925</v>
      </c>
      <c r="I16" s="35">
        <v>32.839248196691436</v>
      </c>
      <c r="J16" s="35">
        <v>24.090702857980158</v>
      </c>
      <c r="K16" s="35">
        <v>24.842185506956628</v>
      </c>
      <c r="L16" s="35">
        <v>10.11226292475653</v>
      </c>
      <c r="M16" s="35">
        <v>8.1156004745760661</v>
      </c>
      <c r="N16" s="35"/>
      <c r="O16" s="34">
        <v>1925</v>
      </c>
      <c r="P16" s="35">
        <v>22.331282565379645</v>
      </c>
      <c r="Q16" s="35">
        <v>20.658553264079927</v>
      </c>
      <c r="R16" s="35">
        <v>40.073524848183389</v>
      </c>
      <c r="S16" s="35">
        <v>9.9119365584032302</v>
      </c>
      <c r="T16" s="35">
        <v>7.0247028479420077</v>
      </c>
      <c r="U16" s="35"/>
      <c r="V16" s="34">
        <v>1925</v>
      </c>
      <c r="W16" s="35">
        <v>10.721150525448982</v>
      </c>
      <c r="X16" s="35">
        <v>19.10808954334124</v>
      </c>
      <c r="Y16" s="35">
        <v>56.473088295519773</v>
      </c>
      <c r="Z16" s="35">
        <v>8.5837665931116085</v>
      </c>
      <c r="AA16" s="35">
        <v>5.1139114340184255</v>
      </c>
      <c r="AB16" s="35"/>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row>
    <row r="17" spans="1:86">
      <c r="A17" s="34">
        <v>1926</v>
      </c>
      <c r="B17" s="35">
        <v>41.027891234083718</v>
      </c>
      <c r="C17" s="35">
        <v>27.326509252542881</v>
      </c>
      <c r="D17" s="35">
        <v>14.682052684786358</v>
      </c>
      <c r="E17" s="35">
        <v>9.2051935167391967</v>
      </c>
      <c r="F17" s="35">
        <v>7.7583535377637531</v>
      </c>
      <c r="G17" s="35"/>
      <c r="H17" s="34">
        <v>1926</v>
      </c>
      <c r="I17" s="35">
        <v>33.275698489667043</v>
      </c>
      <c r="J17" s="35">
        <v>22.576797074221577</v>
      </c>
      <c r="K17" s="35">
        <v>25.723913357110707</v>
      </c>
      <c r="L17" s="35">
        <v>10.49608514434285</v>
      </c>
      <c r="M17" s="35">
        <v>7.9275067144025817</v>
      </c>
      <c r="N17" s="35"/>
      <c r="O17" s="34">
        <v>1926</v>
      </c>
      <c r="P17" s="35">
        <v>21.479693326910688</v>
      </c>
      <c r="Q17" s="35">
        <v>17.837464288847471</v>
      </c>
      <c r="R17" s="35">
        <v>43.396516804024827</v>
      </c>
      <c r="S17" s="35">
        <v>10.47803390917862</v>
      </c>
      <c r="T17" s="35">
        <v>6.808213919543963</v>
      </c>
      <c r="U17" s="35"/>
      <c r="V17" s="34">
        <v>1926</v>
      </c>
      <c r="W17" s="35">
        <v>11.38893965557928</v>
      </c>
      <c r="X17" s="35">
        <v>13.275087295951526</v>
      </c>
      <c r="Y17" s="35">
        <v>62.669231792967842</v>
      </c>
      <c r="Z17" s="35">
        <v>8.1362276722724438</v>
      </c>
      <c r="AA17" s="35">
        <v>4.5305131907499456</v>
      </c>
      <c r="AB17" s="35"/>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row>
    <row r="18" spans="1:86">
      <c r="A18" s="34">
        <v>1927</v>
      </c>
      <c r="B18" s="35">
        <v>41.719231259056592</v>
      </c>
      <c r="C18" s="35">
        <v>25.779930097096276</v>
      </c>
      <c r="D18" s="35">
        <v>15.008786719152953</v>
      </c>
      <c r="E18" s="35">
        <v>9.8169578526603427</v>
      </c>
      <c r="F18" s="35">
        <v>7.6750940737081628</v>
      </c>
      <c r="G18" s="35"/>
      <c r="H18" s="34">
        <v>1927</v>
      </c>
      <c r="I18" s="35">
        <v>33.226312652140457</v>
      </c>
      <c r="J18" s="35">
        <v>21.282579567436965</v>
      </c>
      <c r="K18" s="35">
        <v>26.498211961586691</v>
      </c>
      <c r="L18" s="35">
        <v>11.175165761351968</v>
      </c>
      <c r="M18" s="35">
        <v>7.8177300626513055</v>
      </c>
      <c r="N18" s="35"/>
      <c r="O18" s="34">
        <v>1927</v>
      </c>
      <c r="P18" s="35">
        <v>21.32952479840786</v>
      </c>
      <c r="Q18" s="35">
        <v>17.298871846263253</v>
      </c>
      <c r="R18" s="35">
        <v>44.074047098936248</v>
      </c>
      <c r="S18" s="35">
        <v>10.583254482683014</v>
      </c>
      <c r="T18" s="35">
        <v>6.7143009981337975</v>
      </c>
      <c r="U18" s="35"/>
      <c r="V18" s="34">
        <v>1927</v>
      </c>
      <c r="W18" s="35">
        <v>10.229974450192483</v>
      </c>
      <c r="X18" s="35">
        <v>16.260041735863084</v>
      </c>
      <c r="Y18" s="35">
        <v>61.025388271725589</v>
      </c>
      <c r="Z18" s="35">
        <v>8.4105675822687367</v>
      </c>
      <c r="AA18" s="35">
        <v>4.0740273102788747</v>
      </c>
      <c r="AB18" s="35"/>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row>
    <row r="19" spans="1:86">
      <c r="A19" s="34">
        <v>1928</v>
      </c>
      <c r="B19" s="35">
        <v>42.131232289086192</v>
      </c>
      <c r="C19" s="35">
        <v>25.230084146908652</v>
      </c>
      <c r="D19" s="35">
        <v>15.428380550221226</v>
      </c>
      <c r="E19" s="35">
        <v>9.6895033662023717</v>
      </c>
      <c r="F19" s="35">
        <v>7.5207996475815948</v>
      </c>
      <c r="G19" s="35"/>
      <c r="H19" s="34">
        <v>1928</v>
      </c>
      <c r="I19" s="35">
        <v>33.143355698540269</v>
      </c>
      <c r="J19" s="35">
        <v>19.975397919759303</v>
      </c>
      <c r="K19" s="35">
        <v>27.6886049360394</v>
      </c>
      <c r="L19" s="35">
        <v>11.371042313855929</v>
      </c>
      <c r="M19" s="35">
        <v>7.8215991318050593</v>
      </c>
      <c r="N19" s="35"/>
      <c r="O19" s="34">
        <v>1928</v>
      </c>
      <c r="P19" s="35">
        <v>20.522460625379548</v>
      </c>
      <c r="Q19" s="35">
        <v>18.289025655930303</v>
      </c>
      <c r="R19" s="35">
        <v>44.324678435692533</v>
      </c>
      <c r="S19" s="35">
        <v>10.585053095915828</v>
      </c>
      <c r="T19" s="35">
        <v>6.2787821870817995</v>
      </c>
      <c r="U19" s="35"/>
      <c r="V19" s="34">
        <v>1928</v>
      </c>
      <c r="W19" s="35">
        <v>9.3320385266745447</v>
      </c>
      <c r="X19" s="35">
        <v>24.077042090989842</v>
      </c>
      <c r="Y19" s="35">
        <v>54.27570031304122</v>
      </c>
      <c r="Z19" s="35">
        <v>9.2330232528590024</v>
      </c>
      <c r="AA19" s="35">
        <v>3.0821958164354033</v>
      </c>
      <c r="AB19" s="35"/>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row>
    <row r="20" spans="1:86">
      <c r="A20" s="34">
        <v>1929</v>
      </c>
      <c r="B20" s="35">
        <v>42.01610600637305</v>
      </c>
      <c r="C20" s="35">
        <v>25.140272421202031</v>
      </c>
      <c r="D20" s="35">
        <v>16.155101637631166</v>
      </c>
      <c r="E20" s="35">
        <v>9.2971220177591345</v>
      </c>
      <c r="F20" s="35">
        <v>7.3913979125802998</v>
      </c>
      <c r="G20" s="35"/>
      <c r="H20" s="34">
        <v>1929</v>
      </c>
      <c r="I20" s="35">
        <v>33.00945638228486</v>
      </c>
      <c r="J20" s="35">
        <v>19.74381463978062</v>
      </c>
      <c r="K20" s="35">
        <v>28.147223861084406</v>
      </c>
      <c r="L20" s="35">
        <v>10.946353572931141</v>
      </c>
      <c r="M20" s="35">
        <v>8.1531494577077268</v>
      </c>
      <c r="N20" s="35"/>
      <c r="O20" s="34">
        <v>1929</v>
      </c>
      <c r="P20" s="35">
        <v>19.822541896018944</v>
      </c>
      <c r="Q20" s="35">
        <v>16.633091601787896</v>
      </c>
      <c r="R20" s="35">
        <v>45.702910966132109</v>
      </c>
      <c r="S20" s="35">
        <v>10.853091870123361</v>
      </c>
      <c r="T20" s="35">
        <v>6.988362184952666</v>
      </c>
      <c r="U20" s="35"/>
      <c r="V20" s="34">
        <v>1929</v>
      </c>
      <c r="W20" s="35">
        <v>8.8017811426318318</v>
      </c>
      <c r="X20" s="35">
        <v>20.583928425618151</v>
      </c>
      <c r="Y20" s="35">
        <v>56.759586071591407</v>
      </c>
      <c r="Z20" s="35">
        <v>10.183740161888746</v>
      </c>
      <c r="AA20" s="35">
        <v>3.6709612554047353</v>
      </c>
      <c r="AB20" s="35"/>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row>
    <row r="21" spans="1:86">
      <c r="A21" s="34">
        <v>1930</v>
      </c>
      <c r="B21" s="35">
        <v>46.547210510042547</v>
      </c>
      <c r="C21" s="35">
        <v>20.432815791283961</v>
      </c>
      <c r="D21" s="35">
        <v>16.891483853181477</v>
      </c>
      <c r="E21" s="35">
        <v>9.3140602773906807</v>
      </c>
      <c r="F21" s="35">
        <v>6.8144295681013727</v>
      </c>
      <c r="G21" s="35"/>
      <c r="H21" s="34">
        <v>1930</v>
      </c>
      <c r="I21" s="35">
        <v>36.688581291354943</v>
      </c>
      <c r="J21" s="35">
        <v>17.086594602094085</v>
      </c>
      <c r="K21" s="35">
        <v>27.609185033088568</v>
      </c>
      <c r="L21" s="35">
        <v>11.033553044403238</v>
      </c>
      <c r="M21" s="35">
        <v>7.5820860290591563</v>
      </c>
      <c r="N21" s="35"/>
      <c r="O21" s="34">
        <v>1930</v>
      </c>
      <c r="P21" s="35">
        <v>22.947743478914099</v>
      </c>
      <c r="Q21" s="35">
        <v>12.959947094584498</v>
      </c>
      <c r="R21" s="35">
        <v>45.41719649858814</v>
      </c>
      <c r="S21" s="35">
        <v>11.208041904998057</v>
      </c>
      <c r="T21" s="35">
        <v>7.4670710229152348</v>
      </c>
      <c r="U21" s="35"/>
      <c r="V21" s="34">
        <v>1930</v>
      </c>
      <c r="W21" s="35">
        <v>12.182410557246135</v>
      </c>
      <c r="X21" s="35">
        <v>6.7223768316276953</v>
      </c>
      <c r="Y21" s="35">
        <v>69.060027612575468</v>
      </c>
      <c r="Z21" s="35">
        <v>8.1270962732226835</v>
      </c>
      <c r="AA21" s="35">
        <v>3.9080887253280094</v>
      </c>
      <c r="AB21" s="35"/>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row>
    <row r="22" spans="1:86">
      <c r="A22" s="34">
        <v>1931</v>
      </c>
      <c r="B22" s="35">
        <v>52.090680826645865</v>
      </c>
      <c r="C22" s="35">
        <v>17.598504359317658</v>
      </c>
      <c r="D22" s="35">
        <v>14.735289786627842</v>
      </c>
      <c r="E22" s="35">
        <v>9.3154664584561342</v>
      </c>
      <c r="F22" s="35">
        <v>6.2601591843137587</v>
      </c>
      <c r="G22" s="35"/>
      <c r="H22" s="34">
        <v>1931</v>
      </c>
      <c r="I22" s="35">
        <v>41.274185755123753</v>
      </c>
      <c r="J22" s="35">
        <v>15.862423578742792</v>
      </c>
      <c r="K22" s="35">
        <v>24.217240997706341</v>
      </c>
      <c r="L22" s="35">
        <v>11.296041483448368</v>
      </c>
      <c r="M22" s="35">
        <v>7.3501416787419975</v>
      </c>
      <c r="N22" s="35"/>
      <c r="O22" s="34">
        <v>1931</v>
      </c>
      <c r="P22" s="35">
        <v>26.858161928057672</v>
      </c>
      <c r="Q22" s="35">
        <v>12.499767557576074</v>
      </c>
      <c r="R22" s="35">
        <v>40.736946032137809</v>
      </c>
      <c r="S22" s="35">
        <v>11.746075616011506</v>
      </c>
      <c r="T22" s="35">
        <v>8.1591129342483217</v>
      </c>
      <c r="U22" s="35"/>
      <c r="V22" s="34">
        <v>1931</v>
      </c>
      <c r="W22" s="35">
        <v>12.860818730189971</v>
      </c>
      <c r="X22" s="35">
        <v>6.5083058615184006</v>
      </c>
      <c r="Y22" s="35">
        <v>67.837847555189001</v>
      </c>
      <c r="Z22" s="35">
        <v>8.4416194566709706</v>
      </c>
      <c r="AA22" s="35">
        <v>4.3516617626955254</v>
      </c>
      <c r="AB22" s="35"/>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row>
    <row r="23" spans="1:86">
      <c r="A23" s="34">
        <v>1932</v>
      </c>
      <c r="B23" s="35">
        <v>62.594907855052661</v>
      </c>
      <c r="C23" s="35">
        <v>12.659411753720759</v>
      </c>
      <c r="D23" s="35">
        <v>11.835205389246704</v>
      </c>
      <c r="E23" s="35">
        <v>7.6511727236200491</v>
      </c>
      <c r="F23" s="35">
        <v>5.2593087469884985</v>
      </c>
      <c r="G23" s="35"/>
      <c r="H23" s="34">
        <v>1932</v>
      </c>
      <c r="I23" s="35">
        <v>48.034549310204319</v>
      </c>
      <c r="J23" s="35">
        <v>13.854111551348105</v>
      </c>
      <c r="K23" s="35">
        <v>19.557072536608811</v>
      </c>
      <c r="L23" s="35">
        <v>11.126457074049558</v>
      </c>
      <c r="M23" s="35">
        <v>7.4278106354350077</v>
      </c>
      <c r="N23" s="35"/>
      <c r="O23" s="34">
        <v>1932</v>
      </c>
      <c r="P23" s="35">
        <v>30.518963826736179</v>
      </c>
      <c r="Q23" s="35">
        <v>12.038626678941608</v>
      </c>
      <c r="R23" s="35">
        <v>35.698047160048127</v>
      </c>
      <c r="S23" s="35">
        <v>12.855220179176634</v>
      </c>
      <c r="T23" s="35">
        <v>8.8891397970188546</v>
      </c>
      <c r="U23" s="35"/>
      <c r="V23" s="34">
        <v>1932</v>
      </c>
      <c r="W23" s="35">
        <v>15.626509978050329</v>
      </c>
      <c r="X23" s="35">
        <v>6.8674360841199773</v>
      </c>
      <c r="Y23" s="35">
        <v>63.973620698514154</v>
      </c>
      <c r="Z23" s="35">
        <v>8.5432055839136165</v>
      </c>
      <c r="AA23" s="35">
        <v>4.9890951110734152</v>
      </c>
      <c r="AB23" s="35"/>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row>
    <row r="24" spans="1:86">
      <c r="A24" s="34">
        <v>1933</v>
      </c>
      <c r="B24" s="35">
        <v>62.958417563783698</v>
      </c>
      <c r="C24" s="35">
        <v>14.589738466352387</v>
      </c>
      <c r="D24" s="35">
        <v>9.0740359987461101</v>
      </c>
      <c r="E24" s="35">
        <v>7.6843401254710351</v>
      </c>
      <c r="F24" s="35">
        <v>5.6938575477483457</v>
      </c>
      <c r="G24" s="35"/>
      <c r="H24" s="34">
        <v>1933</v>
      </c>
      <c r="I24" s="35">
        <v>49.095552975482669</v>
      </c>
      <c r="J24" s="35">
        <v>17.835400380499994</v>
      </c>
      <c r="K24" s="35">
        <v>16.157675653432896</v>
      </c>
      <c r="L24" s="35">
        <v>9.9795215588255033</v>
      </c>
      <c r="M24" s="35">
        <v>6.9316350674874663</v>
      </c>
      <c r="N24" s="35"/>
      <c r="O24" s="34">
        <v>1933</v>
      </c>
      <c r="P24" s="35">
        <v>32.52413468111547</v>
      </c>
      <c r="Q24" s="35">
        <v>17.613858222878822</v>
      </c>
      <c r="R24" s="35">
        <v>30.944173897969097</v>
      </c>
      <c r="S24" s="35">
        <v>11.136217983684771</v>
      </c>
      <c r="T24" s="35">
        <v>7.7816602230850958</v>
      </c>
      <c r="U24" s="35"/>
      <c r="V24" s="34">
        <v>1933</v>
      </c>
      <c r="W24" s="35">
        <v>15.645222899104519</v>
      </c>
      <c r="X24" s="35">
        <v>14.582368418767505</v>
      </c>
      <c r="Y24" s="35">
        <v>57.435301782469182</v>
      </c>
      <c r="Z24" s="35">
        <v>8.1752651824744564</v>
      </c>
      <c r="AA24" s="35">
        <v>4.1567659336422418</v>
      </c>
      <c r="AB24" s="35"/>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row>
    <row r="25" spans="1:86">
      <c r="A25" s="34">
        <v>1934</v>
      </c>
      <c r="B25" s="35">
        <v>60.905470040648829</v>
      </c>
      <c r="C25" s="35">
        <v>17.991726593878301</v>
      </c>
      <c r="D25" s="35">
        <v>10.546756607688963</v>
      </c>
      <c r="E25" s="35">
        <v>4.9296598416045407</v>
      </c>
      <c r="F25" s="35">
        <v>5.6264130240509314</v>
      </c>
      <c r="G25" s="35"/>
      <c r="H25" s="34">
        <v>1934</v>
      </c>
      <c r="I25" s="35">
        <v>46.23451511982357</v>
      </c>
      <c r="J25" s="35">
        <v>19.805517056003087</v>
      </c>
      <c r="K25" s="35">
        <v>18.060809020234199</v>
      </c>
      <c r="L25" s="35">
        <v>9.0910911076746501</v>
      </c>
      <c r="M25" s="35">
        <v>6.8079314348487454</v>
      </c>
      <c r="N25" s="35"/>
      <c r="O25" s="34">
        <v>1934</v>
      </c>
      <c r="P25" s="35">
        <v>31.161260152986678</v>
      </c>
      <c r="Q25" s="35">
        <v>15.768108265040292</v>
      </c>
      <c r="R25" s="35">
        <v>35.941681573650342</v>
      </c>
      <c r="S25" s="35">
        <v>9.7318063346068282</v>
      </c>
      <c r="T25" s="35">
        <v>7.3968987503526202</v>
      </c>
      <c r="U25" s="35"/>
      <c r="V25" s="34">
        <v>1934</v>
      </c>
      <c r="W25" s="35">
        <v>15.644165145270303</v>
      </c>
      <c r="X25" s="35">
        <v>9.2146291554491295</v>
      </c>
      <c r="Y25" s="35">
        <v>64.644140932232673</v>
      </c>
      <c r="Z25" s="35">
        <v>6.2985713944961477</v>
      </c>
      <c r="AA25" s="35">
        <v>4.1982288875157749</v>
      </c>
      <c r="AB25" s="35"/>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row>
    <row r="26" spans="1:86">
      <c r="A26" s="34">
        <v>1935</v>
      </c>
      <c r="B26" s="35">
        <v>59.327986179663284</v>
      </c>
      <c r="C26" s="35">
        <v>21.174984345920038</v>
      </c>
      <c r="D26" s="35">
        <v>9.7505360303469377</v>
      </c>
      <c r="E26" s="35">
        <v>4.0603442811445918</v>
      </c>
      <c r="F26" s="35">
        <v>5.686370693348846</v>
      </c>
      <c r="G26" s="35"/>
      <c r="H26" s="34">
        <v>1935</v>
      </c>
      <c r="I26" s="35">
        <v>45.878520526377571</v>
      </c>
      <c r="J26" s="35">
        <v>19.907176861052481</v>
      </c>
      <c r="K26" s="35">
        <v>19.170620847324052</v>
      </c>
      <c r="L26" s="35">
        <v>8.0803024481056731</v>
      </c>
      <c r="M26" s="35">
        <v>6.9635085515151047</v>
      </c>
      <c r="N26" s="35"/>
      <c r="O26" s="34">
        <v>1935</v>
      </c>
      <c r="P26" s="35">
        <v>30.824150194242087</v>
      </c>
      <c r="Q26" s="35">
        <v>16.588884722022268</v>
      </c>
      <c r="R26" s="35">
        <v>36.705034861276296</v>
      </c>
      <c r="S26" s="35">
        <v>8.490716400953648</v>
      </c>
      <c r="T26" s="35">
        <v>7.3911040642538088</v>
      </c>
      <c r="U26" s="35"/>
      <c r="V26" s="34">
        <v>1935</v>
      </c>
      <c r="W26" s="35">
        <v>14.243511155079345</v>
      </c>
      <c r="X26" s="35">
        <v>11.419148788457916</v>
      </c>
      <c r="Y26" s="35">
        <v>64.768747204396092</v>
      </c>
      <c r="Z26" s="35">
        <v>5.1764937133329525</v>
      </c>
      <c r="AA26" s="35">
        <v>4.392560606507506</v>
      </c>
      <c r="AB26" s="35"/>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row>
    <row r="27" spans="1:86">
      <c r="A27" s="34">
        <v>1936</v>
      </c>
      <c r="B27" s="35">
        <v>52.942878846696843</v>
      </c>
      <c r="C27" s="35">
        <v>23.351568157946613</v>
      </c>
      <c r="D27" s="35">
        <v>14.712836483137369</v>
      </c>
      <c r="E27" s="35">
        <v>2.7607824573469055</v>
      </c>
      <c r="F27" s="35">
        <v>6.2319348853869521</v>
      </c>
      <c r="G27" s="35"/>
      <c r="H27" s="34">
        <v>1936</v>
      </c>
      <c r="I27" s="35">
        <v>40.154108828105898</v>
      </c>
      <c r="J27" s="35">
        <v>20.667099159408096</v>
      </c>
      <c r="K27" s="35">
        <v>26.312013753040336</v>
      </c>
      <c r="L27" s="35">
        <v>5.9436878130490536</v>
      </c>
      <c r="M27" s="35">
        <v>6.9231030720001163</v>
      </c>
      <c r="N27" s="35"/>
      <c r="O27" s="34">
        <v>1936</v>
      </c>
      <c r="P27" s="35">
        <v>26.148437718901846</v>
      </c>
      <c r="Q27" s="35">
        <v>16.098166895990921</v>
      </c>
      <c r="R27" s="35">
        <v>45.251157437705579</v>
      </c>
      <c r="S27" s="35">
        <v>5.6141037122860444</v>
      </c>
      <c r="T27" s="35">
        <v>6.8882359165173037</v>
      </c>
      <c r="U27" s="35"/>
      <c r="V27" s="34">
        <v>1936</v>
      </c>
      <c r="W27" s="35">
        <v>10.789011557886392</v>
      </c>
      <c r="X27" s="35">
        <v>11.307524967044461</v>
      </c>
      <c r="Y27" s="35">
        <v>70.282967067073457</v>
      </c>
      <c r="Z27" s="35">
        <v>3.4074961863810826</v>
      </c>
      <c r="AA27" s="35">
        <v>4.2131335507247778</v>
      </c>
      <c r="AB27" s="35"/>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row>
    <row r="28" spans="1:86">
      <c r="A28" s="34">
        <v>1937</v>
      </c>
      <c r="B28" s="35">
        <v>50.380496771204861</v>
      </c>
      <c r="C28" s="35">
        <v>23.512915748587861</v>
      </c>
      <c r="D28" s="35">
        <v>15.337624062899215</v>
      </c>
      <c r="E28" s="35">
        <v>4.5948984788150486</v>
      </c>
      <c r="F28" s="35">
        <v>6.1741500674316878</v>
      </c>
      <c r="G28" s="35"/>
      <c r="H28" s="34">
        <v>1937</v>
      </c>
      <c r="I28" s="35">
        <v>40.507479200719224</v>
      </c>
      <c r="J28" s="35">
        <v>20.916468779098949</v>
      </c>
      <c r="K28" s="35">
        <v>26.241543581141062</v>
      </c>
      <c r="L28" s="35">
        <v>5.4836863994825675</v>
      </c>
      <c r="M28" s="35">
        <v>6.8507612567495713</v>
      </c>
      <c r="N28" s="35"/>
      <c r="O28" s="34">
        <v>1937</v>
      </c>
      <c r="P28" s="35">
        <v>27.533098339719995</v>
      </c>
      <c r="Q28" s="35">
        <v>15.075932641803245</v>
      </c>
      <c r="R28" s="35">
        <v>45.419967305793492</v>
      </c>
      <c r="S28" s="35">
        <v>5.0600696913862757</v>
      </c>
      <c r="T28" s="35">
        <v>6.9107131431440045</v>
      </c>
      <c r="U28" s="35"/>
      <c r="V28" s="34">
        <v>1937</v>
      </c>
      <c r="W28" s="35">
        <v>12.464705060649683</v>
      </c>
      <c r="X28" s="35">
        <v>7.1968221397481322</v>
      </c>
      <c r="Y28" s="35">
        <v>72.539947538063515</v>
      </c>
      <c r="Z28" s="35">
        <v>3.1502350516490698</v>
      </c>
      <c r="AA28" s="35">
        <v>4.6479379132773513</v>
      </c>
      <c r="AB28" s="35"/>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row>
    <row r="29" spans="1:86">
      <c r="A29" s="34">
        <v>1938</v>
      </c>
      <c r="B29" s="35">
        <v>54.219465352767379</v>
      </c>
      <c r="C29" s="35">
        <v>23.010842534100643</v>
      </c>
      <c r="D29" s="35">
        <v>12.003374641865681</v>
      </c>
      <c r="E29" s="35">
        <v>4.6938761178106896</v>
      </c>
      <c r="F29" s="35">
        <v>6.072441353455587</v>
      </c>
      <c r="G29" s="35"/>
      <c r="H29" s="34">
        <v>1938</v>
      </c>
      <c r="I29" s="35">
        <v>45.523458735770809</v>
      </c>
      <c r="J29" s="35">
        <v>22.03540857208343</v>
      </c>
      <c r="K29" s="35">
        <v>19.91907077634303</v>
      </c>
      <c r="L29" s="35">
        <v>5.7482811986324895</v>
      </c>
      <c r="M29" s="35">
        <v>6.773780717170264</v>
      </c>
      <c r="N29" s="35"/>
      <c r="O29" s="34">
        <v>1938</v>
      </c>
      <c r="P29" s="35">
        <v>34.088685109909576</v>
      </c>
      <c r="Q29" s="35">
        <v>18.378814894163909</v>
      </c>
      <c r="R29" s="35">
        <v>35.455465183897864</v>
      </c>
      <c r="S29" s="35">
        <v>5.4895648513690176</v>
      </c>
      <c r="T29" s="35">
        <v>6.5874699606596439</v>
      </c>
      <c r="U29" s="35"/>
      <c r="V29" s="34">
        <v>1938</v>
      </c>
      <c r="W29" s="35">
        <v>18.942761711103095</v>
      </c>
      <c r="X29" s="35">
        <v>9.4617867717562678</v>
      </c>
      <c r="Y29" s="35">
        <v>63.646094995713284</v>
      </c>
      <c r="Z29" s="35">
        <v>3.3926983322156681</v>
      </c>
      <c r="AA29" s="35">
        <v>4.5566581892116806</v>
      </c>
      <c r="AB29" s="35"/>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row>
    <row r="30" spans="1:86">
      <c r="A30" s="34">
        <v>1939</v>
      </c>
      <c r="B30" s="35">
        <v>52.074511899285554</v>
      </c>
      <c r="C30" s="35">
        <v>24.995468721900668</v>
      </c>
      <c r="D30" s="35">
        <v>12.538021003733046</v>
      </c>
      <c r="E30" s="35">
        <v>4.3484884673372148</v>
      </c>
      <c r="F30" s="35">
        <v>6.0435099077435348</v>
      </c>
      <c r="G30" s="35"/>
      <c r="H30" s="34">
        <v>1939</v>
      </c>
      <c r="I30" s="35">
        <v>42.850076753133798</v>
      </c>
      <c r="J30" s="35">
        <v>24.022653881988994</v>
      </c>
      <c r="K30" s="35">
        <v>21.125586825485943</v>
      </c>
      <c r="L30" s="35">
        <v>5.3217083768354003</v>
      </c>
      <c r="M30" s="35">
        <v>6.6799741625558537</v>
      </c>
      <c r="N30" s="35"/>
      <c r="O30" s="34">
        <v>1939</v>
      </c>
      <c r="P30" s="35">
        <v>31.297470962855204</v>
      </c>
      <c r="Q30" s="35">
        <v>18.553954337045703</v>
      </c>
      <c r="R30" s="35">
        <v>38.317812348287333</v>
      </c>
      <c r="S30" s="35">
        <v>5.0406171301808014</v>
      </c>
      <c r="T30" s="35">
        <v>6.790145221630949</v>
      </c>
      <c r="U30" s="35"/>
      <c r="V30" s="34">
        <v>1939</v>
      </c>
      <c r="W30" s="35">
        <v>16.313542546686175</v>
      </c>
      <c r="X30" s="35">
        <v>8.088174661694632</v>
      </c>
      <c r="Y30" s="35">
        <v>67.830447489155105</v>
      </c>
      <c r="Z30" s="35">
        <v>3.0574933077178499</v>
      </c>
      <c r="AA30" s="35">
        <v>4.7103419947462433</v>
      </c>
      <c r="AB30" s="35"/>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row>
    <row r="31" spans="1:86">
      <c r="A31" s="34">
        <v>1940</v>
      </c>
      <c r="B31" s="35">
        <v>50.762227391936797</v>
      </c>
      <c r="C31" s="35">
        <v>26.338039207861414</v>
      </c>
      <c r="D31" s="35">
        <v>13.042053322566566</v>
      </c>
      <c r="E31" s="35">
        <v>3.870265357611371</v>
      </c>
      <c r="F31" s="35">
        <v>5.9874147200238612</v>
      </c>
      <c r="G31" s="35"/>
      <c r="H31" s="34">
        <v>1940</v>
      </c>
      <c r="I31" s="35">
        <v>42.750859353002994</v>
      </c>
      <c r="J31" s="35">
        <v>25.14149475570337</v>
      </c>
      <c r="K31" s="35">
        <v>21.042609218002656</v>
      </c>
      <c r="L31" s="35">
        <v>4.5637017512931939</v>
      </c>
      <c r="M31" s="35">
        <v>6.5013349219977776</v>
      </c>
      <c r="N31" s="35"/>
      <c r="O31" s="34">
        <v>1940</v>
      </c>
      <c r="P31" s="35">
        <v>32.183094306600992</v>
      </c>
      <c r="Q31" s="35">
        <v>19.706218014050219</v>
      </c>
      <c r="R31" s="35">
        <v>37.312401013670701</v>
      </c>
      <c r="S31" s="35">
        <v>4.2051353448272</v>
      </c>
      <c r="T31" s="35">
        <v>6.5931513208508852</v>
      </c>
      <c r="U31" s="35"/>
      <c r="V31" s="34">
        <v>1940</v>
      </c>
      <c r="W31" s="35">
        <v>16.309189138445785</v>
      </c>
      <c r="X31" s="35">
        <v>9.4474754554481244</v>
      </c>
      <c r="Y31" s="35">
        <v>66.87905226554615</v>
      </c>
      <c r="Z31" s="35">
        <v>2.7416653198922636</v>
      </c>
      <c r="AA31" s="35">
        <v>4.6226178206676858</v>
      </c>
      <c r="AB31" s="35"/>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row>
    <row r="32" spans="1:86">
      <c r="A32" s="34">
        <v>1941</v>
      </c>
      <c r="B32" s="35">
        <v>47.331659354461806</v>
      </c>
      <c r="C32" s="35">
        <v>31.184220858091855</v>
      </c>
      <c r="D32" s="35">
        <v>12.894355958344359</v>
      </c>
      <c r="E32" s="35">
        <v>3.2365369756567959</v>
      </c>
      <c r="F32" s="35">
        <v>5.3532268534451752</v>
      </c>
      <c r="G32" s="35"/>
      <c r="H32" s="34">
        <v>1941</v>
      </c>
      <c r="I32" s="35">
        <v>41.631998019354924</v>
      </c>
      <c r="J32" s="35">
        <v>30.73615699506961</v>
      </c>
      <c r="K32" s="35">
        <v>18.687309516561587</v>
      </c>
      <c r="L32" s="35">
        <v>3.4513562842097292</v>
      </c>
      <c r="M32" s="35">
        <v>5.4931791848041494</v>
      </c>
      <c r="N32" s="35"/>
      <c r="O32" s="34">
        <v>1941</v>
      </c>
      <c r="P32" s="35">
        <v>32.822284152391688</v>
      </c>
      <c r="Q32" s="35">
        <v>27.566546791847106</v>
      </c>
      <c r="R32" s="35">
        <v>31.194145053804263</v>
      </c>
      <c r="S32" s="35">
        <v>2.9916562397590307</v>
      </c>
      <c r="T32" s="35">
        <v>5.4253677621979017</v>
      </c>
      <c r="U32" s="35"/>
      <c r="V32" s="34">
        <v>1941</v>
      </c>
      <c r="W32" s="35">
        <v>16.756017630916059</v>
      </c>
      <c r="X32" s="35">
        <v>19.431995251915524</v>
      </c>
      <c r="Y32" s="35">
        <v>57.380654179617927</v>
      </c>
      <c r="Z32" s="35">
        <v>2.1928757533369136</v>
      </c>
      <c r="AA32" s="35">
        <v>4.2384571842135763</v>
      </c>
      <c r="AB32" s="35"/>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row>
    <row r="33" spans="1:86">
      <c r="A33" s="34">
        <v>1942</v>
      </c>
      <c r="B33" s="35">
        <v>44.373035077166456</v>
      </c>
      <c r="C33" s="35">
        <v>36.960579521297944</v>
      </c>
      <c r="D33" s="35">
        <v>10.769141112748137</v>
      </c>
      <c r="E33" s="35">
        <v>2.8570696621503191</v>
      </c>
      <c r="F33" s="35">
        <v>5.0401746266371372</v>
      </c>
      <c r="G33" s="35"/>
      <c r="H33" s="34">
        <v>1942</v>
      </c>
      <c r="I33" s="35">
        <v>39.117747374150326</v>
      </c>
      <c r="J33" s="35">
        <v>36.886809302345625</v>
      </c>
      <c r="K33" s="35">
        <v>15.916206631308958</v>
      </c>
      <c r="L33" s="35">
        <v>3.0801150792621868</v>
      </c>
      <c r="M33" s="35">
        <v>4.9991216129329024</v>
      </c>
      <c r="N33" s="35"/>
      <c r="O33" s="34">
        <v>1942</v>
      </c>
      <c r="P33" s="35">
        <v>30.249685799343361</v>
      </c>
      <c r="Q33" s="35">
        <v>38.144514914562528</v>
      </c>
      <c r="R33" s="35">
        <v>24.394487512141009</v>
      </c>
      <c r="S33" s="35">
        <v>2.673668788497475</v>
      </c>
      <c r="T33" s="35">
        <v>4.5376429854556379</v>
      </c>
      <c r="U33" s="35"/>
      <c r="V33" s="34">
        <v>1942</v>
      </c>
      <c r="W33" s="35">
        <v>13.272300792226684</v>
      </c>
      <c r="X33" s="35">
        <v>42.340273993344979</v>
      </c>
      <c r="Y33" s="35">
        <v>39.290318270201169</v>
      </c>
      <c r="Z33" s="35">
        <v>1.8544651099259453</v>
      </c>
      <c r="AA33" s="35">
        <v>3.2426418343012178</v>
      </c>
      <c r="AB33" s="35"/>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row>
    <row r="34" spans="1:86">
      <c r="A34" s="34">
        <v>1943</v>
      </c>
      <c r="B34" s="35">
        <v>37.282859532128967</v>
      </c>
      <c r="C34" s="35">
        <v>45.39160206321187</v>
      </c>
      <c r="D34" s="35">
        <v>10.297153099657953</v>
      </c>
      <c r="E34" s="35">
        <v>2.4687366145325873</v>
      </c>
      <c r="F34" s="35">
        <v>4.5596486904686451</v>
      </c>
      <c r="G34" s="35"/>
      <c r="H34" s="34">
        <v>1943</v>
      </c>
      <c r="I34" s="35">
        <v>32.250214991592372</v>
      </c>
      <c r="J34" s="35">
        <v>47.166668470588093</v>
      </c>
      <c r="K34" s="35">
        <v>13.879883781636172</v>
      </c>
      <c r="L34" s="35">
        <v>2.6461096085591933</v>
      </c>
      <c r="M34" s="35">
        <v>4.0571231476241847</v>
      </c>
      <c r="N34" s="35"/>
      <c r="O34" s="34">
        <v>1943</v>
      </c>
      <c r="P34" s="35">
        <v>24.460893170317988</v>
      </c>
      <c r="Q34" s="35">
        <v>47.437668589704728</v>
      </c>
      <c r="R34" s="35">
        <v>21.773793006615232</v>
      </c>
      <c r="S34" s="35">
        <v>2.4534230876917782</v>
      </c>
      <c r="T34" s="35">
        <v>3.8742221456702675</v>
      </c>
      <c r="U34" s="35"/>
      <c r="V34" s="34">
        <v>1943</v>
      </c>
      <c r="W34" s="35">
        <v>11.495142780318606</v>
      </c>
      <c r="X34" s="35">
        <v>44.763394026762583</v>
      </c>
      <c r="Y34" s="35">
        <v>38.3475513034616</v>
      </c>
      <c r="Z34" s="35">
        <v>2.2834888190677249</v>
      </c>
      <c r="AA34" s="35">
        <v>3.1104230703894871</v>
      </c>
      <c r="AB34" s="35"/>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row>
    <row r="35" spans="1:86">
      <c r="A35" s="34">
        <v>1944</v>
      </c>
      <c r="B35" s="35">
        <v>37.67440783936334</v>
      </c>
      <c r="C35" s="35">
        <v>46.647730563126821</v>
      </c>
      <c r="D35" s="35">
        <v>9.0491584250175734</v>
      </c>
      <c r="E35" s="35">
        <v>2.2975859517067518</v>
      </c>
      <c r="F35" s="35">
        <v>4.3314319987552166</v>
      </c>
      <c r="G35" s="35"/>
      <c r="H35" s="34">
        <v>1944</v>
      </c>
      <c r="I35" s="35">
        <v>32.736152703407789</v>
      </c>
      <c r="J35" s="35">
        <v>47.775871545830732</v>
      </c>
      <c r="K35" s="35">
        <v>12.675353610021027</v>
      </c>
      <c r="L35" s="35">
        <v>2.4957324060185035</v>
      </c>
      <c r="M35" s="35">
        <v>4.3167564292274969</v>
      </c>
      <c r="N35" s="35"/>
      <c r="O35" s="34">
        <v>1944</v>
      </c>
      <c r="P35" s="35">
        <v>25.655412156730662</v>
      </c>
      <c r="Q35" s="35">
        <v>47.947058482783184</v>
      </c>
      <c r="R35" s="35">
        <v>19.68872104530266</v>
      </c>
      <c r="S35" s="35">
        <v>2.4786455446136935</v>
      </c>
      <c r="T35" s="35">
        <v>4.222774397636492</v>
      </c>
      <c r="U35" s="35"/>
      <c r="V35" s="34">
        <v>1944</v>
      </c>
      <c r="W35" s="35">
        <v>12.512566495764286</v>
      </c>
      <c r="X35" s="35">
        <v>39.575756542155119</v>
      </c>
      <c r="Y35" s="35">
        <v>41.798348766429072</v>
      </c>
      <c r="Z35" s="35">
        <v>2.4900978560032159</v>
      </c>
      <c r="AA35" s="35">
        <v>3.6011825793577268</v>
      </c>
      <c r="AB35" s="35"/>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row>
    <row r="36" spans="1:86">
      <c r="A36" s="34">
        <v>1945</v>
      </c>
      <c r="B36" s="35">
        <v>35.30968246508106</v>
      </c>
      <c r="C36" s="35">
        <v>49.90893581163332</v>
      </c>
      <c r="D36" s="35">
        <v>8.4798887774039038</v>
      </c>
      <c r="E36" s="35">
        <v>2.1838057892153864</v>
      </c>
      <c r="F36" s="35">
        <v>4.1177248615320963</v>
      </c>
      <c r="G36" s="35"/>
      <c r="H36" s="34">
        <v>1945</v>
      </c>
      <c r="I36" s="35">
        <v>31.314037703035378</v>
      </c>
      <c r="J36" s="35">
        <v>50.072230134835422</v>
      </c>
      <c r="K36" s="35">
        <v>11.933160918940391</v>
      </c>
      <c r="L36" s="35">
        <v>2.4230367979926131</v>
      </c>
      <c r="M36" s="35">
        <v>4.2570581930958342</v>
      </c>
      <c r="N36" s="35"/>
      <c r="O36" s="34">
        <v>1945</v>
      </c>
      <c r="P36" s="35">
        <v>24.456070344693828</v>
      </c>
      <c r="Q36" s="35">
        <v>48.900133673747504</v>
      </c>
      <c r="R36" s="35">
        <v>19.722803352592404</v>
      </c>
      <c r="S36" s="35">
        <v>2.6292047233202394</v>
      </c>
      <c r="T36" s="35">
        <v>4.2923022463398963</v>
      </c>
      <c r="U36" s="35"/>
      <c r="V36" s="34">
        <v>1945</v>
      </c>
      <c r="W36" s="35">
        <v>13.378053115567599</v>
      </c>
      <c r="X36" s="35">
        <v>35.048661368269812</v>
      </c>
      <c r="Y36" s="35">
        <v>44.525126656379719</v>
      </c>
      <c r="Z36" s="35">
        <v>3.106424827259938</v>
      </c>
      <c r="AA36" s="35">
        <v>3.9418830869689807</v>
      </c>
      <c r="AB36" s="35"/>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row>
    <row r="37" spans="1:86">
      <c r="A37" s="34">
        <v>1946</v>
      </c>
      <c r="B37" s="35">
        <v>36.806840463974154</v>
      </c>
      <c r="C37" s="35">
        <v>47.881094291142823</v>
      </c>
      <c r="D37" s="35">
        <v>9.2323084214240136</v>
      </c>
      <c r="E37" s="35">
        <v>2.0375547804695824</v>
      </c>
      <c r="F37" s="35">
        <v>4.0421522084530626</v>
      </c>
      <c r="G37" s="35"/>
      <c r="H37" s="34">
        <v>1946</v>
      </c>
      <c r="I37" s="35">
        <v>32.926893003350422</v>
      </c>
      <c r="J37" s="35">
        <v>47.81178885089917</v>
      </c>
      <c r="K37" s="35">
        <v>12.837668756624216</v>
      </c>
      <c r="L37" s="35">
        <v>2.2755670965426433</v>
      </c>
      <c r="M37" s="35">
        <v>4.1581084218085032</v>
      </c>
      <c r="N37" s="35"/>
      <c r="O37" s="34">
        <v>1946</v>
      </c>
      <c r="P37" s="35">
        <v>26.829016757087391</v>
      </c>
      <c r="Q37" s="35">
        <v>43.491441855797461</v>
      </c>
      <c r="R37" s="35">
        <v>22.439968011105616</v>
      </c>
      <c r="S37" s="35">
        <v>2.6492095404366416</v>
      </c>
      <c r="T37" s="35">
        <v>4.576359804870207</v>
      </c>
      <c r="U37" s="35"/>
      <c r="V37" s="34">
        <v>1946</v>
      </c>
      <c r="W37" s="35">
        <v>15.097252539892761</v>
      </c>
      <c r="X37" s="35">
        <v>24.408314908816422</v>
      </c>
      <c r="Y37" s="35">
        <v>52.478113981141497</v>
      </c>
      <c r="Z37" s="35">
        <v>3.5839410802304403</v>
      </c>
      <c r="AA37" s="35">
        <v>4.438783324836451</v>
      </c>
      <c r="AB37" s="35"/>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row>
    <row r="38" spans="1:86">
      <c r="A38" s="34">
        <v>1947</v>
      </c>
      <c r="B38" s="35">
        <v>40.244005208522715</v>
      </c>
      <c r="C38" s="35">
        <v>43.415458042084005</v>
      </c>
      <c r="D38" s="35">
        <v>10.041303514330574</v>
      </c>
      <c r="E38" s="35">
        <v>1.9661795868620493</v>
      </c>
      <c r="F38" s="35">
        <v>4.3329903404646801</v>
      </c>
      <c r="G38" s="35"/>
      <c r="H38" s="34">
        <v>1947</v>
      </c>
      <c r="I38" s="35">
        <v>36.268920928100314</v>
      </c>
      <c r="J38" s="35">
        <v>42.423947541323955</v>
      </c>
      <c r="K38" s="35">
        <v>14.493121716261868</v>
      </c>
      <c r="L38" s="35">
        <v>2.1521964927676169</v>
      </c>
      <c r="M38" s="35">
        <v>4.6617032418246191</v>
      </c>
      <c r="N38" s="35"/>
      <c r="O38" s="34">
        <v>1947</v>
      </c>
      <c r="P38" s="35">
        <v>29.617622057538345</v>
      </c>
      <c r="Q38" s="35">
        <v>35.935478677062143</v>
      </c>
      <c r="R38" s="35">
        <v>26.543775158258935</v>
      </c>
      <c r="S38" s="35">
        <v>2.4774997330824866</v>
      </c>
      <c r="T38" s="35">
        <v>5.4258140578414009</v>
      </c>
      <c r="U38" s="35"/>
      <c r="V38" s="34">
        <v>1947</v>
      </c>
      <c r="W38" s="35">
        <v>15.024309460201831</v>
      </c>
      <c r="X38" s="35">
        <v>17.08779234305619</v>
      </c>
      <c r="Y38" s="35">
        <v>59.619448374708888</v>
      </c>
      <c r="Z38" s="35">
        <v>2.9864811577289019</v>
      </c>
      <c r="AA38" s="35">
        <v>5.2818672177913903</v>
      </c>
      <c r="AB38" s="35"/>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row>
    <row r="39" spans="1:86">
      <c r="A39" s="34">
        <v>1948</v>
      </c>
      <c r="B39" s="35">
        <v>41.880534873380725</v>
      </c>
      <c r="C39" s="35">
        <v>42.421074646420301</v>
      </c>
      <c r="D39" s="35">
        <v>9.3600180675760321</v>
      </c>
      <c r="E39" s="35">
        <v>1.9514549656826379</v>
      </c>
      <c r="F39" s="35">
        <v>4.386744222765163</v>
      </c>
      <c r="G39" s="35"/>
      <c r="H39" s="34">
        <v>1948</v>
      </c>
      <c r="I39" s="35">
        <v>36.974065256086369</v>
      </c>
      <c r="J39" s="35">
        <v>40.47583959498229</v>
      </c>
      <c r="K39" s="35">
        <v>15.418980105551835</v>
      </c>
      <c r="L39" s="35">
        <v>2.223193000845455</v>
      </c>
      <c r="M39" s="35">
        <v>4.9078725621382358</v>
      </c>
      <c r="N39" s="35"/>
      <c r="O39" s="34">
        <v>1948</v>
      </c>
      <c r="P39" s="35">
        <v>29.926551202415407</v>
      </c>
      <c r="Q39" s="35">
        <v>33.558924620776736</v>
      </c>
      <c r="R39" s="35">
        <v>28.572114187968509</v>
      </c>
      <c r="S39" s="35">
        <v>2.3813973949634248</v>
      </c>
      <c r="T39" s="35">
        <v>5.5608478879123977</v>
      </c>
      <c r="U39" s="35"/>
      <c r="V39" s="34">
        <v>1948</v>
      </c>
      <c r="W39" s="35">
        <v>15.624455406288757</v>
      </c>
      <c r="X39" s="35">
        <v>17.135554548231134</v>
      </c>
      <c r="Y39" s="35">
        <v>59.413826916027361</v>
      </c>
      <c r="Z39" s="35">
        <v>2.6553787290389281</v>
      </c>
      <c r="AA39" s="35">
        <v>5.2018796793034481</v>
      </c>
      <c r="AB39" s="35"/>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row>
    <row r="40" spans="1:86">
      <c r="A40" s="34">
        <v>1949</v>
      </c>
      <c r="B40" s="35">
        <v>45.232042520456545</v>
      </c>
      <c r="C40" s="35">
        <v>37.472833704200447</v>
      </c>
      <c r="D40" s="35">
        <v>10.164028970709747</v>
      </c>
      <c r="E40" s="35">
        <v>2.2218636383332937</v>
      </c>
      <c r="F40" s="35">
        <v>4.9093047176683102</v>
      </c>
      <c r="G40" s="35"/>
      <c r="H40" s="34">
        <v>1949</v>
      </c>
      <c r="I40" s="35">
        <v>39.198132066347007</v>
      </c>
      <c r="J40" s="35">
        <v>36.668677042260832</v>
      </c>
      <c r="K40" s="35">
        <v>16.130581038816658</v>
      </c>
      <c r="L40" s="35">
        <v>2.4980783060933831</v>
      </c>
      <c r="M40" s="35">
        <v>5.5045893007644251</v>
      </c>
      <c r="N40" s="35"/>
      <c r="O40" s="34">
        <v>1949</v>
      </c>
      <c r="P40" s="35">
        <v>32.207251070764727</v>
      </c>
      <c r="Q40" s="35">
        <v>29.074843449871068</v>
      </c>
      <c r="R40" s="35">
        <v>29.822750479664698</v>
      </c>
      <c r="S40" s="35">
        <v>2.7297264136348072</v>
      </c>
      <c r="T40" s="35">
        <v>6.1653812133666541</v>
      </c>
      <c r="U40" s="35"/>
      <c r="V40" s="34">
        <v>1949</v>
      </c>
      <c r="W40" s="35">
        <v>16.970535511010137</v>
      </c>
      <c r="X40" s="35">
        <v>13.552356696530046</v>
      </c>
      <c r="Y40" s="35">
        <v>61.397846515988249</v>
      </c>
      <c r="Z40" s="35">
        <v>2.664068654067111</v>
      </c>
      <c r="AA40" s="35">
        <v>5.4146639067680837</v>
      </c>
      <c r="AB40" s="35"/>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row>
    <row r="41" spans="1:86">
      <c r="A41" s="34">
        <v>1950</v>
      </c>
      <c r="B41" s="35">
        <v>43.905278479718</v>
      </c>
      <c r="C41" s="35">
        <v>38.068016863508788</v>
      </c>
      <c r="D41" s="35">
        <v>10.824590962903827</v>
      </c>
      <c r="E41" s="35">
        <v>2.2397367548891491</v>
      </c>
      <c r="F41" s="35">
        <v>4.9624148046120444</v>
      </c>
      <c r="G41" s="35"/>
      <c r="H41" s="34">
        <v>1950</v>
      </c>
      <c r="I41" s="35">
        <v>38.004929886824272</v>
      </c>
      <c r="J41" s="35">
        <v>37.732680065358167</v>
      </c>
      <c r="K41" s="35">
        <v>16.289721062468509</v>
      </c>
      <c r="L41" s="35">
        <v>2.4920524815594693</v>
      </c>
      <c r="M41" s="35">
        <v>5.4806460512190052</v>
      </c>
      <c r="N41" s="35"/>
      <c r="O41" s="34">
        <v>1950</v>
      </c>
      <c r="P41" s="35">
        <v>30.010050547667291</v>
      </c>
      <c r="Q41" s="35">
        <v>30.926784199081787</v>
      </c>
      <c r="R41" s="35">
        <v>30.148348057097966</v>
      </c>
      <c r="S41" s="35">
        <v>2.6931511002232469</v>
      </c>
      <c r="T41" s="35">
        <v>6.2216412644345143</v>
      </c>
      <c r="U41" s="35"/>
      <c r="V41" s="34">
        <v>1950</v>
      </c>
      <c r="W41" s="35">
        <v>11.883779721835648</v>
      </c>
      <c r="X41" s="35">
        <v>15.001954327594801</v>
      </c>
      <c r="Y41" s="35">
        <v>64.709623274929513</v>
      </c>
      <c r="Z41" s="35">
        <v>2.6297715156454204</v>
      </c>
      <c r="AA41" s="35">
        <v>5.7745791466230774</v>
      </c>
      <c r="AB41" s="35"/>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row>
    <row r="42" spans="1:86">
      <c r="A42" s="34">
        <v>1951</v>
      </c>
      <c r="B42" s="35">
        <v>44.807367929445583</v>
      </c>
      <c r="C42" s="35">
        <v>37.064003601683375</v>
      </c>
      <c r="D42" s="35">
        <v>11.146456956212718</v>
      </c>
      <c r="E42" s="35">
        <v>2.1667826403915624</v>
      </c>
      <c r="F42" s="35">
        <v>4.8153888722668166</v>
      </c>
      <c r="G42" s="35"/>
      <c r="H42" s="34">
        <v>1951</v>
      </c>
      <c r="I42" s="35">
        <v>38.335599888638718</v>
      </c>
      <c r="J42" s="35">
        <v>37.811845204900528</v>
      </c>
      <c r="K42" s="35">
        <v>16.112740809872392</v>
      </c>
      <c r="L42" s="35">
        <v>2.4221617369851014</v>
      </c>
      <c r="M42" s="35">
        <v>5.3176523596032501</v>
      </c>
      <c r="N42" s="35"/>
      <c r="O42" s="34">
        <v>1951</v>
      </c>
      <c r="P42" s="35">
        <v>31.620235002752505</v>
      </c>
      <c r="Q42" s="35">
        <v>31.065574730385112</v>
      </c>
      <c r="R42" s="35">
        <v>28.882345046081063</v>
      </c>
      <c r="S42" s="35">
        <v>2.5029883054894602</v>
      </c>
      <c r="T42" s="35">
        <v>5.9288569152918482</v>
      </c>
      <c r="U42" s="35"/>
      <c r="V42" s="34">
        <v>1951</v>
      </c>
      <c r="W42" s="35">
        <v>15.424286368075073</v>
      </c>
      <c r="X42" s="35">
        <v>15.044241903993152</v>
      </c>
      <c r="Y42" s="35">
        <v>61.641167590072108</v>
      </c>
      <c r="Z42" s="35">
        <v>2.3183867922924266</v>
      </c>
      <c r="AA42" s="35">
        <v>5.5719173455672397</v>
      </c>
      <c r="AB42" s="35"/>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row>
    <row r="43" spans="1:86">
      <c r="A43" s="34">
        <v>1952</v>
      </c>
      <c r="B43" s="35">
        <v>44.409536726734913</v>
      </c>
      <c r="C43" s="35">
        <v>38.217727077825096</v>
      </c>
      <c r="D43" s="35">
        <v>10.091009554649274</v>
      </c>
      <c r="E43" s="35">
        <v>2.3847872752027062</v>
      </c>
      <c r="F43" s="35">
        <v>4.8969393655879774</v>
      </c>
      <c r="G43" s="35"/>
      <c r="H43" s="34">
        <v>1952</v>
      </c>
      <c r="I43" s="35">
        <v>39.082328006841756</v>
      </c>
      <c r="J43" s="35">
        <v>38.16311241132771</v>
      </c>
      <c r="K43" s="35">
        <v>15.047991676907312</v>
      </c>
      <c r="L43" s="35">
        <v>2.512064536550791</v>
      </c>
      <c r="M43" s="35">
        <v>5.1945033683724606</v>
      </c>
      <c r="N43" s="35"/>
      <c r="O43" s="34">
        <v>1952</v>
      </c>
      <c r="P43" s="35">
        <v>32.208880423749761</v>
      </c>
      <c r="Q43" s="35">
        <v>29.041562909343245</v>
      </c>
      <c r="R43" s="35">
        <v>29.757315863034311</v>
      </c>
      <c r="S43" s="35">
        <v>2.6625582236995551</v>
      </c>
      <c r="T43" s="35">
        <v>6.3296825801731487</v>
      </c>
      <c r="U43" s="35"/>
      <c r="V43" s="34">
        <v>1952</v>
      </c>
      <c r="W43" s="35">
        <v>16.322381702840161</v>
      </c>
      <c r="X43" s="35">
        <v>11.494477198765441</v>
      </c>
      <c r="Y43" s="35">
        <v>63.521203170247155</v>
      </c>
      <c r="Z43" s="35">
        <v>2.6810608747913296</v>
      </c>
      <c r="AA43" s="35">
        <v>5.9808770533559024</v>
      </c>
      <c r="AB43" s="35"/>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row>
    <row r="44" spans="1:86">
      <c r="A44" s="34">
        <v>1953</v>
      </c>
      <c r="B44" s="35">
        <v>46.954953929322663</v>
      </c>
      <c r="C44" s="35">
        <v>36.551670145058679</v>
      </c>
      <c r="D44" s="35">
        <v>9.6262984408189727</v>
      </c>
      <c r="E44" s="35">
        <v>2.32123173539085</v>
      </c>
      <c r="F44" s="35">
        <v>4.545845749408862</v>
      </c>
      <c r="G44" s="35"/>
      <c r="H44" s="34">
        <v>1953</v>
      </c>
      <c r="I44" s="35">
        <v>42.110430755259777</v>
      </c>
      <c r="J44" s="35">
        <v>35.352996128752636</v>
      </c>
      <c r="K44" s="35">
        <v>14.891814781505266</v>
      </c>
      <c r="L44" s="35">
        <v>2.5816975968118254</v>
      </c>
      <c r="M44" s="35">
        <v>5.0630607376704582</v>
      </c>
      <c r="N44" s="35"/>
      <c r="O44" s="34">
        <v>1953</v>
      </c>
      <c r="P44" s="35">
        <v>34.899652663714924</v>
      </c>
      <c r="Q44" s="35">
        <v>28.670027004951184</v>
      </c>
      <c r="R44" s="35">
        <v>27.612815168383179</v>
      </c>
      <c r="S44" s="35">
        <v>2.7921071402289286</v>
      </c>
      <c r="T44" s="35">
        <v>6.0253980227217792</v>
      </c>
      <c r="U44" s="35"/>
      <c r="V44" s="34">
        <v>1953</v>
      </c>
      <c r="W44" s="35">
        <v>17.176215385919299</v>
      </c>
      <c r="X44" s="35">
        <v>11.283805946043843</v>
      </c>
      <c r="Y44" s="35">
        <v>62.546090176459359</v>
      </c>
      <c r="Z44" s="35">
        <v>2.8402621025204855</v>
      </c>
      <c r="AA44" s="35">
        <v>6.1536263890570169</v>
      </c>
      <c r="AB44" s="35"/>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row>
    <row r="45" spans="1:86">
      <c r="A45" s="34">
        <v>1954</v>
      </c>
      <c r="B45" s="35">
        <v>46.028477300792176</v>
      </c>
      <c r="C45" s="35">
        <v>36.766189556052147</v>
      </c>
      <c r="D45" s="35">
        <v>10.274418233665889</v>
      </c>
      <c r="E45" s="35">
        <v>2.5759151110376282</v>
      </c>
      <c r="F45" s="35">
        <v>4.3549997984521571</v>
      </c>
      <c r="G45" s="35"/>
      <c r="H45" s="34">
        <v>1954</v>
      </c>
      <c r="I45" s="35">
        <v>40.664698517606851</v>
      </c>
      <c r="J45" s="35">
        <v>36.523637097695399</v>
      </c>
      <c r="K45" s="35">
        <v>14.919316939372919</v>
      </c>
      <c r="L45" s="35">
        <v>2.9662343024430005</v>
      </c>
      <c r="M45" s="35">
        <v>4.9261131428818379</v>
      </c>
      <c r="N45" s="35"/>
      <c r="O45" s="34">
        <v>1954</v>
      </c>
      <c r="P45" s="35">
        <v>33.544371889989975</v>
      </c>
      <c r="Q45" s="35">
        <v>26.550307828621143</v>
      </c>
      <c r="R45" s="35">
        <v>30.941369493219565</v>
      </c>
      <c r="S45" s="35">
        <v>3.0879254981691422</v>
      </c>
      <c r="T45" s="35">
        <v>5.8760252900001726</v>
      </c>
      <c r="U45" s="35"/>
      <c r="V45" s="34">
        <v>1954</v>
      </c>
      <c r="W45" s="35">
        <v>18.213350398184811</v>
      </c>
      <c r="X45" s="35">
        <v>11.478492587161746</v>
      </c>
      <c r="Y45" s="35">
        <v>60.976790667944897</v>
      </c>
      <c r="Z45" s="35">
        <v>2.993894027298861</v>
      </c>
      <c r="AA45" s="35">
        <v>6.337472319409696</v>
      </c>
      <c r="AB45" s="35"/>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row>
    <row r="46" spans="1:86">
      <c r="A46" s="34">
        <v>1955</v>
      </c>
      <c r="B46" s="35">
        <v>44.24852943105531</v>
      </c>
      <c r="C46" s="35">
        <v>38.642953970217846</v>
      </c>
      <c r="D46" s="35">
        <v>10.50643154974215</v>
      </c>
      <c r="E46" s="35">
        <v>2.6432025899373195</v>
      </c>
      <c r="F46" s="35">
        <v>3.9588824590473775</v>
      </c>
      <c r="G46" s="35"/>
      <c r="H46" s="34">
        <v>1955</v>
      </c>
      <c r="I46" s="35">
        <v>41.679416988613212</v>
      </c>
      <c r="J46" s="35">
        <v>37.423935620818469</v>
      </c>
      <c r="K46" s="35">
        <v>15.725544554342049</v>
      </c>
      <c r="L46" s="35">
        <v>3.0453729600168393</v>
      </c>
      <c r="M46" s="35">
        <v>2.1257298762094248</v>
      </c>
      <c r="N46" s="35"/>
      <c r="O46" s="34">
        <v>1955</v>
      </c>
      <c r="P46" s="35">
        <v>33.31291555273777</v>
      </c>
      <c r="Q46" s="35">
        <v>23.740179866166415</v>
      </c>
      <c r="R46" s="35">
        <v>35.074237650319404</v>
      </c>
      <c r="S46" s="35">
        <v>2.9483693878886004</v>
      </c>
      <c r="T46" s="35">
        <v>4.9242975428878166</v>
      </c>
      <c r="U46" s="35"/>
      <c r="V46" s="34">
        <v>1955</v>
      </c>
      <c r="W46" s="35">
        <v>17.06115552096044</v>
      </c>
      <c r="X46" s="35">
        <v>9.251140687199868</v>
      </c>
      <c r="Y46" s="35">
        <v>67.053525848961726</v>
      </c>
      <c r="Z46" s="35">
        <v>2.682750070822888</v>
      </c>
      <c r="AA46" s="35">
        <v>3.9514278720550871</v>
      </c>
      <c r="AB46" s="35"/>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row>
    <row r="47" spans="1:86">
      <c r="A47" s="34">
        <v>1956</v>
      </c>
      <c r="B47" s="35">
        <v>45.445857911965597</v>
      </c>
      <c r="C47" s="35">
        <v>39.934003847463885</v>
      </c>
      <c r="D47" s="35">
        <v>8.0386326280125981</v>
      </c>
      <c r="E47" s="35">
        <v>2.7574003872514914</v>
      </c>
      <c r="F47" s="35">
        <v>3.8241052253064201</v>
      </c>
      <c r="G47" s="35"/>
      <c r="H47" s="34">
        <v>1956</v>
      </c>
      <c r="I47" s="35">
        <v>40.491191316500156</v>
      </c>
      <c r="J47" s="35">
        <v>34.273523900457661</v>
      </c>
      <c r="K47" s="35">
        <v>17.970308034935709</v>
      </c>
      <c r="L47" s="35">
        <v>2.9808539679510773</v>
      </c>
      <c r="M47" s="35">
        <v>4.2841227801553918</v>
      </c>
      <c r="N47" s="35"/>
      <c r="O47" s="34">
        <v>1956</v>
      </c>
      <c r="P47" s="35">
        <v>33.891454214595477</v>
      </c>
      <c r="Q47" s="35">
        <v>21.99964984349101</v>
      </c>
      <c r="R47" s="35">
        <v>36.231750563382235</v>
      </c>
      <c r="S47" s="35">
        <v>3.0564680169749576</v>
      </c>
      <c r="T47" s="35">
        <v>4.8206773615562959</v>
      </c>
      <c r="U47" s="35"/>
      <c r="V47" s="34">
        <v>1956</v>
      </c>
      <c r="W47" s="35">
        <v>17.708559520689523</v>
      </c>
      <c r="X47" s="35">
        <v>6.7188179360753253</v>
      </c>
      <c r="Y47" s="35">
        <v>68.700107164995217</v>
      </c>
      <c r="Z47" s="35">
        <v>2.8840349074153639</v>
      </c>
      <c r="AA47" s="35">
        <v>3.988480470824586</v>
      </c>
      <c r="AB47" s="35"/>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row>
    <row r="48" spans="1:86">
      <c r="A48" s="34">
        <v>1957</v>
      </c>
      <c r="B48" s="35">
        <v>47.407210179841449</v>
      </c>
      <c r="C48" s="35">
        <v>38.332657840399143</v>
      </c>
      <c r="D48" s="35">
        <v>7.6947967187374182</v>
      </c>
      <c r="E48" s="35">
        <v>2.7967696488194411</v>
      </c>
      <c r="F48" s="35">
        <v>3.7685656122026017</v>
      </c>
      <c r="G48" s="35"/>
      <c r="H48" s="34">
        <v>1957</v>
      </c>
      <c r="I48" s="35">
        <v>41.187047630257368</v>
      </c>
      <c r="J48" s="35">
        <v>34.243208435548176</v>
      </c>
      <c r="K48" s="35">
        <v>17.63267265769716</v>
      </c>
      <c r="L48" s="35">
        <v>3.1509104510926429</v>
      </c>
      <c r="M48" s="35">
        <v>3.7861608254046479</v>
      </c>
      <c r="N48" s="35"/>
      <c r="O48" s="34">
        <v>1957</v>
      </c>
      <c r="P48" s="35">
        <v>33.013947791670766</v>
      </c>
      <c r="Q48" s="35">
        <v>23.950448264914492</v>
      </c>
      <c r="R48" s="35">
        <v>35.479777950807112</v>
      </c>
      <c r="S48" s="35">
        <v>3.349424828932396</v>
      </c>
      <c r="T48" s="35">
        <v>4.2064011636752152</v>
      </c>
      <c r="U48" s="35"/>
      <c r="V48" s="34">
        <v>1957</v>
      </c>
      <c r="W48" s="35">
        <v>17.619455497338244</v>
      </c>
      <c r="X48" s="35">
        <v>7.3391151107627763</v>
      </c>
      <c r="Y48" s="35">
        <v>67.331260224108945</v>
      </c>
      <c r="Z48" s="35">
        <v>3.275742399861219</v>
      </c>
      <c r="AA48" s="35">
        <v>4.4344267679288141</v>
      </c>
      <c r="AB48" s="35"/>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row>
    <row r="49" spans="1:86">
      <c r="A49" s="34">
        <v>1958</v>
      </c>
      <c r="B49" s="35">
        <v>47.96894133476421</v>
      </c>
      <c r="C49" s="35">
        <v>38.500711908549249</v>
      </c>
      <c r="D49" s="35">
        <v>6.7124916555657439</v>
      </c>
      <c r="E49" s="35">
        <v>3.0704539373377187</v>
      </c>
      <c r="F49" s="35">
        <v>3.7474011637830911</v>
      </c>
      <c r="G49" s="35"/>
      <c r="H49" s="34">
        <v>1958</v>
      </c>
      <c r="I49" s="35">
        <v>41.485126967113793</v>
      </c>
      <c r="J49" s="35">
        <v>34.05178716543049</v>
      </c>
      <c r="K49" s="35">
        <v>17.232173683751011</v>
      </c>
      <c r="L49" s="35">
        <v>3.3403794024248041</v>
      </c>
      <c r="M49" s="35">
        <v>3.8905327812799086</v>
      </c>
      <c r="N49" s="35"/>
      <c r="O49" s="34">
        <v>1958</v>
      </c>
      <c r="P49" s="35">
        <v>34.2100027963195</v>
      </c>
      <c r="Q49" s="35">
        <v>23.001713357226308</v>
      </c>
      <c r="R49" s="35">
        <v>34.657851222833109</v>
      </c>
      <c r="S49" s="35">
        <v>3.6734639928402837</v>
      </c>
      <c r="T49" s="35">
        <v>4.4569686307807839</v>
      </c>
      <c r="U49" s="35"/>
      <c r="V49" s="34">
        <v>1958</v>
      </c>
      <c r="W49" s="35">
        <v>18.106622344363078</v>
      </c>
      <c r="X49" s="35">
        <v>7.4875103920201767</v>
      </c>
      <c r="Y49" s="35">
        <v>66.144222867947292</v>
      </c>
      <c r="Z49" s="35">
        <v>3.6785502359296967</v>
      </c>
      <c r="AA49" s="35">
        <v>4.5830941597397441</v>
      </c>
      <c r="AB49" s="35"/>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row>
    <row r="50" spans="1:86">
      <c r="A50" s="34">
        <v>1959</v>
      </c>
      <c r="B50" s="35">
        <v>48.18645160139863</v>
      </c>
      <c r="C50" s="35">
        <v>38.192191206456052</v>
      </c>
      <c r="D50" s="35">
        <v>7.0569796178728534</v>
      </c>
      <c r="E50" s="35">
        <v>3.2573135988932433</v>
      </c>
      <c r="F50" s="35">
        <v>3.3070639753792213</v>
      </c>
      <c r="G50" s="35"/>
      <c r="H50" s="34">
        <v>1959</v>
      </c>
      <c r="I50" s="35">
        <v>40.850371491122395</v>
      </c>
      <c r="J50" s="35">
        <v>34.648009065251649</v>
      </c>
      <c r="K50" s="35">
        <v>17.130043044122402</v>
      </c>
      <c r="L50" s="35">
        <v>3.5699948647656194</v>
      </c>
      <c r="M50" s="35">
        <v>3.8015815347379207</v>
      </c>
      <c r="N50" s="35"/>
      <c r="O50" s="34">
        <v>1959</v>
      </c>
      <c r="P50" s="35">
        <v>33.086142152165422</v>
      </c>
      <c r="Q50" s="35">
        <v>24.036799901982651</v>
      </c>
      <c r="R50" s="35">
        <v>34.899817042824552</v>
      </c>
      <c r="S50" s="35">
        <v>3.9668301630117306</v>
      </c>
      <c r="T50" s="35">
        <v>4.0104107400156419</v>
      </c>
      <c r="U50" s="35"/>
      <c r="V50" s="34">
        <v>1959</v>
      </c>
      <c r="W50" s="35">
        <v>17.834231431930842</v>
      </c>
      <c r="X50" s="35">
        <v>8.6296711117632583</v>
      </c>
      <c r="Y50" s="35">
        <v>65.933351815578433</v>
      </c>
      <c r="Z50" s="35">
        <v>3.7796764239997191</v>
      </c>
      <c r="AA50" s="35">
        <v>3.8230692167277418</v>
      </c>
      <c r="AB50" s="35"/>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row>
    <row r="51" spans="1:86">
      <c r="A51" s="34">
        <v>1960</v>
      </c>
      <c r="B51" s="35">
        <v>50.471042575309383</v>
      </c>
      <c r="C51" s="35">
        <v>36.110672547064873</v>
      </c>
      <c r="D51" s="35">
        <v>6.4394454235182188</v>
      </c>
      <c r="E51" s="35">
        <v>3.4535825700750018</v>
      </c>
      <c r="F51" s="35">
        <v>3.5252568840325127</v>
      </c>
      <c r="G51" s="35"/>
      <c r="H51" s="34">
        <v>1960</v>
      </c>
      <c r="I51" s="35">
        <v>42.649107181796481</v>
      </c>
      <c r="J51" s="35">
        <v>32.378852376835049</v>
      </c>
      <c r="K51" s="35">
        <v>17.13163261559956</v>
      </c>
      <c r="L51" s="35">
        <v>3.8499478756711345</v>
      </c>
      <c r="M51" s="35">
        <v>3.9904599500977844</v>
      </c>
      <c r="N51" s="35"/>
      <c r="O51" s="34">
        <v>1960</v>
      </c>
      <c r="P51" s="35">
        <v>34.932370058334051</v>
      </c>
      <c r="Q51" s="35">
        <v>21.23170586637438</v>
      </c>
      <c r="R51" s="35">
        <v>34.434123820472841</v>
      </c>
      <c r="S51" s="35">
        <v>4.2482418107303479</v>
      </c>
      <c r="T51" s="35">
        <v>5.1535584440883779</v>
      </c>
      <c r="U51" s="35"/>
      <c r="V51" s="34">
        <v>1960</v>
      </c>
      <c r="W51" s="35">
        <v>18.145050052143429</v>
      </c>
      <c r="X51" s="35">
        <v>5.4269770090640952</v>
      </c>
      <c r="Y51" s="35">
        <v>68.385919016702658</v>
      </c>
      <c r="Z51" s="35">
        <v>4.2152570630477291</v>
      </c>
      <c r="AA51" s="35">
        <v>3.8267968590420693</v>
      </c>
      <c r="AB51" s="35"/>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row>
    <row r="52" spans="1:86">
      <c r="A52" s="34">
        <v>1961</v>
      </c>
      <c r="B52" s="35">
        <v>50.25252874547089</v>
      </c>
      <c r="C52" s="35">
        <v>35.733640602925043</v>
      </c>
      <c r="D52" s="35">
        <v>7.0722165512552939</v>
      </c>
      <c r="E52" s="35">
        <v>3.6804605014678886</v>
      </c>
      <c r="F52" s="35">
        <v>3.261153598880886</v>
      </c>
      <c r="G52" s="35"/>
      <c r="H52" s="34">
        <v>1961</v>
      </c>
      <c r="I52" s="35">
        <v>42.277897210171766</v>
      </c>
      <c r="J52" s="35">
        <v>32.63165123163175</v>
      </c>
      <c r="K52" s="35">
        <v>17.558375740175084</v>
      </c>
      <c r="L52" s="35">
        <v>3.9490895922407887</v>
      </c>
      <c r="M52" s="35">
        <v>3.5829862257806311</v>
      </c>
      <c r="N52" s="35"/>
      <c r="O52" s="34">
        <v>1961</v>
      </c>
      <c r="P52" s="35">
        <v>34.514210485582574</v>
      </c>
      <c r="Q52" s="35">
        <v>22.667090189800501</v>
      </c>
      <c r="R52" s="35">
        <v>34.525976105619442</v>
      </c>
      <c r="S52" s="35">
        <v>4.2997881049268143</v>
      </c>
      <c r="T52" s="35">
        <v>3.9929351140706397</v>
      </c>
      <c r="U52" s="35"/>
      <c r="V52" s="34">
        <v>1961</v>
      </c>
      <c r="W52" s="35">
        <v>17.00891343046041</v>
      </c>
      <c r="X52" s="35">
        <v>7.7789806709800313</v>
      </c>
      <c r="Y52" s="35">
        <v>67.522730463187514</v>
      </c>
      <c r="Z52" s="35">
        <v>4.3188786933390775</v>
      </c>
      <c r="AA52" s="35">
        <v>3.3704967420329894</v>
      </c>
      <c r="AB52" s="35"/>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row>
    <row r="53" spans="1:86">
      <c r="A53" s="34">
        <v>1962</v>
      </c>
      <c r="B53" s="35">
        <v>50.52498742614582</v>
      </c>
      <c r="C53" s="35">
        <v>36.248011240912902</v>
      </c>
      <c r="D53" s="35">
        <v>6.0223162593727553</v>
      </c>
      <c r="E53" s="35">
        <v>4.099166441051822</v>
      </c>
      <c r="F53" s="35">
        <v>3.105518632516711</v>
      </c>
      <c r="G53" s="35"/>
      <c r="H53" s="34">
        <v>1962</v>
      </c>
      <c r="I53" s="35">
        <v>42.680375096645008</v>
      </c>
      <c r="J53" s="35">
        <v>32.293766741513409</v>
      </c>
      <c r="K53" s="35">
        <v>17.275611126811114</v>
      </c>
      <c r="L53" s="35">
        <v>4.2674069389673193</v>
      </c>
      <c r="M53" s="35">
        <v>3.4828400960631352</v>
      </c>
      <c r="N53" s="35"/>
      <c r="O53" s="34">
        <v>1962</v>
      </c>
      <c r="P53" s="35">
        <v>34.016070782256882</v>
      </c>
      <c r="Q53" s="35">
        <v>22.105659718418391</v>
      </c>
      <c r="R53" s="35">
        <v>35.407995269481745</v>
      </c>
      <c r="S53" s="35">
        <v>4.6186928442904138</v>
      </c>
      <c r="T53" s="35">
        <v>3.8515813855525631</v>
      </c>
      <c r="U53" s="35"/>
      <c r="V53" s="34">
        <v>1962</v>
      </c>
      <c r="W53" s="35">
        <v>17.400276709526036</v>
      </c>
      <c r="X53" s="35">
        <v>5.378472556775229</v>
      </c>
      <c r="Y53" s="35">
        <v>68.669837267196939</v>
      </c>
      <c r="Z53" s="35">
        <v>4.7121152613926016</v>
      </c>
      <c r="AA53" s="35">
        <v>3.8392982051091988</v>
      </c>
      <c r="AB53" s="35"/>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row>
    <row r="54" spans="1:86">
      <c r="A54" s="34">
        <v>1963</v>
      </c>
      <c r="B54" s="35">
        <v>51.631907781967897</v>
      </c>
      <c r="C54" s="35">
        <v>34.684540794040082</v>
      </c>
      <c r="D54" s="35">
        <v>6.4317066416329949</v>
      </c>
      <c r="E54" s="35">
        <v>4.3872068639316106</v>
      </c>
      <c r="F54" s="35">
        <v>2.8646379184274244</v>
      </c>
      <c r="G54" s="35"/>
      <c r="H54" s="34">
        <v>1963</v>
      </c>
      <c r="I54" s="35">
        <v>42.764100748517578</v>
      </c>
      <c r="J54" s="35">
        <v>31.694058752689227</v>
      </c>
      <c r="K54" s="35">
        <v>17.614673480260286</v>
      </c>
      <c r="L54" s="35">
        <v>4.6767582159309367</v>
      </c>
      <c r="M54" s="35">
        <v>3.2504088026019402</v>
      </c>
      <c r="N54" s="35"/>
      <c r="O54" s="34">
        <v>1963</v>
      </c>
      <c r="P54" s="35">
        <v>33.505726690814313</v>
      </c>
      <c r="Q54" s="35">
        <v>21.924572490007602</v>
      </c>
      <c r="R54" s="35">
        <v>35.792864569053997</v>
      </c>
      <c r="S54" s="35">
        <v>5.0118406778982818</v>
      </c>
      <c r="T54" s="35">
        <v>3.7649955722257809</v>
      </c>
      <c r="U54" s="35"/>
      <c r="V54" s="34">
        <v>1963</v>
      </c>
      <c r="W54" s="35">
        <v>16.630211881578468</v>
      </c>
      <c r="X54" s="35">
        <v>4.9299564633925055</v>
      </c>
      <c r="Y54" s="35">
        <v>69.858140252463286</v>
      </c>
      <c r="Z54" s="35">
        <v>4.9352915919760116</v>
      </c>
      <c r="AA54" s="35">
        <v>3.6463998105897355</v>
      </c>
      <c r="AB54" s="35"/>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row>
    <row r="55" spans="1:86">
      <c r="A55" s="34">
        <v>1964</v>
      </c>
      <c r="B55" s="35">
        <v>52.580253420104178</v>
      </c>
      <c r="C55" s="35">
        <v>31.354996943067988</v>
      </c>
      <c r="D55" s="35">
        <v>9.496250492370006</v>
      </c>
      <c r="E55" s="35">
        <v>4.4315112154036758</v>
      </c>
      <c r="F55" s="35">
        <v>2.1369879290541554</v>
      </c>
      <c r="G55" s="35"/>
      <c r="H55" s="34">
        <v>1964</v>
      </c>
      <c r="I55" s="35">
        <v>42.375406522612401</v>
      </c>
      <c r="J55" s="35">
        <v>31.799192595557827</v>
      </c>
      <c r="K55" s="35">
        <v>18.672395922844967</v>
      </c>
      <c r="L55" s="35">
        <v>4.6537854054745704</v>
      </c>
      <c r="M55" s="35">
        <v>2.4992195535102315</v>
      </c>
      <c r="N55" s="35"/>
      <c r="O55" s="34">
        <v>1964</v>
      </c>
      <c r="P55" s="35">
        <v>34.183290461712417</v>
      </c>
      <c r="Q55" s="35">
        <v>23.043569142060409</v>
      </c>
      <c r="R55" s="35">
        <v>34.784542801756423</v>
      </c>
      <c r="S55" s="35">
        <v>5.2693069915329174</v>
      </c>
      <c r="T55" s="35">
        <v>2.7192906029378472</v>
      </c>
      <c r="U55" s="35"/>
      <c r="V55" s="34">
        <v>1964</v>
      </c>
      <c r="W55" s="35">
        <v>12.61714679505952</v>
      </c>
      <c r="X55" s="35">
        <v>3.1711067929551917</v>
      </c>
      <c r="Y55" s="35">
        <v>78.016750319544471</v>
      </c>
      <c r="Z55" s="35">
        <v>4.66634389326794</v>
      </c>
      <c r="AA55" s="35">
        <v>1.5286521991728752</v>
      </c>
      <c r="AB55" s="35"/>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row>
    <row r="56" spans="1:86">
      <c r="A56" s="34">
        <v>1965</v>
      </c>
      <c r="B56" s="35">
        <v>52.015748629062024</v>
      </c>
      <c r="C56" s="35">
        <v>31.176125764407164</v>
      </c>
      <c r="D56" s="35">
        <v>10.29953806864664</v>
      </c>
      <c r="E56" s="35">
        <v>4.6148221682741424</v>
      </c>
      <c r="F56" s="35">
        <v>1.8937653696100112</v>
      </c>
      <c r="G56" s="35"/>
      <c r="H56" s="34">
        <v>1965</v>
      </c>
      <c r="I56" s="35">
        <v>42.254875201395848</v>
      </c>
      <c r="J56" s="35">
        <v>32.530700108610986</v>
      </c>
      <c r="K56" s="35">
        <v>18.209107206692995</v>
      </c>
      <c r="L56" s="35">
        <v>4.8688844817832031</v>
      </c>
      <c r="M56" s="35">
        <v>2.1364330015169646</v>
      </c>
      <c r="N56" s="35"/>
      <c r="O56" s="34">
        <v>1965</v>
      </c>
      <c r="P56" s="35">
        <v>33.952277350475939</v>
      </c>
      <c r="Q56" s="35">
        <v>23.198197445114225</v>
      </c>
      <c r="R56" s="35">
        <v>35.148034574186831</v>
      </c>
      <c r="S56" s="35">
        <v>5.3882480424865138</v>
      </c>
      <c r="T56" s="35">
        <v>2.3132425877364744</v>
      </c>
      <c r="U56" s="35"/>
      <c r="V56" s="34">
        <v>1965</v>
      </c>
      <c r="W56" s="35">
        <v>13.07470443315783</v>
      </c>
      <c r="X56" s="35">
        <v>5.7248637627544703</v>
      </c>
      <c r="Y56" s="35">
        <v>73.978999663108468</v>
      </c>
      <c r="Z56" s="35">
        <v>5.2857049177473234</v>
      </c>
      <c r="AA56" s="35">
        <v>1.9357272232319431</v>
      </c>
      <c r="AB56" s="35"/>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row>
    <row r="57" spans="1:86">
      <c r="A57" s="34">
        <v>1966</v>
      </c>
      <c r="B57" s="35">
        <v>48.163113336845718</v>
      </c>
      <c r="C57" s="35">
        <v>34.551312912742787</v>
      </c>
      <c r="D57" s="35">
        <v>9.7794771356430594</v>
      </c>
      <c r="E57" s="35">
        <v>4.8351980977148985</v>
      </c>
      <c r="F57" s="35">
        <v>2.6739125567766289</v>
      </c>
      <c r="G57" s="35"/>
      <c r="H57" s="34">
        <v>1966</v>
      </c>
      <c r="I57" s="35">
        <v>41.611731857052966</v>
      </c>
      <c r="J57" s="35">
        <v>36.465629965940856</v>
      </c>
      <c r="K57" s="35">
        <v>13.903850787911521</v>
      </c>
      <c r="L57" s="35">
        <v>4.6515158903045073</v>
      </c>
      <c r="M57" s="35">
        <v>3.3692231081883253</v>
      </c>
      <c r="N57" s="35"/>
      <c r="O57" s="34">
        <v>1966</v>
      </c>
      <c r="P57" s="35">
        <v>34.453372693250117</v>
      </c>
      <c r="Q57" s="35">
        <v>27.478629082454315</v>
      </c>
      <c r="R57" s="35">
        <v>29.449938479741817</v>
      </c>
      <c r="S57" s="35">
        <v>5.1689157354036004</v>
      </c>
      <c r="T57" s="35">
        <v>3.4505489158211264</v>
      </c>
      <c r="U57" s="35"/>
      <c r="V57" s="34">
        <v>1966</v>
      </c>
      <c r="W57" s="35">
        <v>15.918493356290485</v>
      </c>
      <c r="X57" s="35">
        <v>11.309517250054867</v>
      </c>
      <c r="Y57" s="35">
        <v>62.921714889743058</v>
      </c>
      <c r="Z57" s="35">
        <v>5.8442981588210996</v>
      </c>
      <c r="AA57" s="35">
        <v>4.0050180539625568</v>
      </c>
      <c r="AB57" s="35"/>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row>
    <row r="58" spans="1:86">
      <c r="A58" s="34">
        <v>1967</v>
      </c>
      <c r="B58" s="35">
        <v>49.148773201761337</v>
      </c>
      <c r="C58" s="35">
        <v>34.283256953014863</v>
      </c>
      <c r="D58" s="35">
        <v>9.3420764223475246</v>
      </c>
      <c r="E58" s="35">
        <v>4.9638507287305718</v>
      </c>
      <c r="F58" s="35">
        <v>2.2675934752739337</v>
      </c>
      <c r="G58" s="35"/>
      <c r="H58" s="34">
        <v>1967</v>
      </c>
      <c r="I58" s="35">
        <v>42.415648434953276</v>
      </c>
      <c r="J58" s="35">
        <v>36.994603899141687</v>
      </c>
      <c r="K58" s="35">
        <v>13.536315354816919</v>
      </c>
      <c r="L58" s="35">
        <v>4.6359214088435099</v>
      </c>
      <c r="M58" s="35">
        <v>2.4175109022445995</v>
      </c>
      <c r="N58" s="35"/>
      <c r="O58" s="34">
        <v>1967</v>
      </c>
      <c r="P58" s="35">
        <v>34.464925448896288</v>
      </c>
      <c r="Q58" s="35">
        <v>28.284447369335769</v>
      </c>
      <c r="R58" s="35">
        <v>28.361936390220908</v>
      </c>
      <c r="S58" s="35">
        <v>5.5014787272804764</v>
      </c>
      <c r="T58" s="35">
        <v>3.3975351249542878</v>
      </c>
      <c r="U58" s="35"/>
      <c r="V58" s="34">
        <v>1967</v>
      </c>
      <c r="W58" s="35">
        <v>17.801608746778751</v>
      </c>
      <c r="X58" s="35">
        <v>13.606169781580725</v>
      </c>
      <c r="Y58" s="35">
        <v>58.009957717230847</v>
      </c>
      <c r="Z58" s="35">
        <v>6.4077785283594784</v>
      </c>
      <c r="AA58" s="35">
        <v>4.1428982461407591</v>
      </c>
      <c r="AB58" s="35"/>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row>
    <row r="59" spans="1:86">
      <c r="A59" s="34">
        <v>1968</v>
      </c>
      <c r="B59" s="35">
        <v>51.095912529281954</v>
      </c>
      <c r="C59" s="35">
        <v>32.300434692862666</v>
      </c>
      <c r="D59" s="35">
        <v>8.915253727406613</v>
      </c>
      <c r="E59" s="35">
        <v>5.0177086064399958</v>
      </c>
      <c r="F59" s="35">
        <v>2.665470464622735</v>
      </c>
      <c r="G59" s="35"/>
      <c r="H59" s="34">
        <v>1968</v>
      </c>
      <c r="I59" s="35">
        <v>41.888757820064896</v>
      </c>
      <c r="J59" s="35">
        <v>36.564798987853436</v>
      </c>
      <c r="K59" s="35">
        <v>13.69578599084053</v>
      </c>
      <c r="L59" s="35">
        <v>5.1515030890097924</v>
      </c>
      <c r="M59" s="35">
        <v>2.6995764169411807</v>
      </c>
      <c r="N59" s="35"/>
      <c r="O59" s="34">
        <v>1968</v>
      </c>
      <c r="P59" s="35">
        <v>32.652649114129368</v>
      </c>
      <c r="Q59" s="35">
        <v>24.858298320486998</v>
      </c>
      <c r="R59" s="35">
        <v>33.849842730322791</v>
      </c>
      <c r="S59" s="35">
        <v>5.903206052084637</v>
      </c>
      <c r="T59" s="35">
        <v>2.7350405139223772</v>
      </c>
      <c r="U59" s="35"/>
      <c r="V59" s="34">
        <v>1968</v>
      </c>
      <c r="W59" s="35">
        <v>18.178714821704844</v>
      </c>
      <c r="X59" s="35">
        <v>11.304971469016794</v>
      </c>
      <c r="Y59" s="35">
        <v>58.76756174405422</v>
      </c>
      <c r="Z59" s="35">
        <v>8.1631183017957927</v>
      </c>
      <c r="AA59" s="35">
        <v>3.5856336634283532</v>
      </c>
      <c r="AB59" s="35"/>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row>
    <row r="60" spans="1:86">
      <c r="A60" s="34">
        <v>1969</v>
      </c>
      <c r="B60" s="35">
        <v>51.302819929296156</v>
      </c>
      <c r="C60" s="35">
        <v>33.729850629039916</v>
      </c>
      <c r="D60" s="35">
        <v>8.1596210179739064</v>
      </c>
      <c r="E60" s="35">
        <v>4.8925965556631246</v>
      </c>
      <c r="F60" s="35">
        <v>1.9225625653783525</v>
      </c>
      <c r="G60" s="35"/>
      <c r="H60" s="34">
        <v>1969</v>
      </c>
      <c r="I60" s="35">
        <v>44.3267770067961</v>
      </c>
      <c r="J60" s="35">
        <v>34.263558855874152</v>
      </c>
      <c r="K60" s="35">
        <v>13.471286347359687</v>
      </c>
      <c r="L60" s="35">
        <v>5.5947357470713275</v>
      </c>
      <c r="M60" s="35">
        <v>2.3415915866586072</v>
      </c>
      <c r="N60" s="35"/>
      <c r="O60" s="34">
        <v>1969</v>
      </c>
      <c r="P60" s="35">
        <v>36.289653278692334</v>
      </c>
      <c r="Q60" s="35">
        <v>25.787792763539766</v>
      </c>
      <c r="R60" s="35">
        <v>27.469390786639533</v>
      </c>
      <c r="S60" s="35">
        <v>7.0861905643734824</v>
      </c>
      <c r="T60" s="35">
        <v>3.366972606754878</v>
      </c>
      <c r="U60" s="35"/>
      <c r="V60" s="34">
        <v>1969</v>
      </c>
      <c r="W60" s="35">
        <v>18.431627227340989</v>
      </c>
      <c r="X60" s="35">
        <v>8.3180082490063416</v>
      </c>
      <c r="Y60" s="35">
        <v>57.236926324071675</v>
      </c>
      <c r="Z60" s="35">
        <v>11.248872084201061</v>
      </c>
      <c r="AA60" s="35">
        <v>4.7645661153799317</v>
      </c>
      <c r="AB60" s="35"/>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row>
    <row r="61" spans="1:86">
      <c r="A61" s="34">
        <v>1970</v>
      </c>
      <c r="B61" s="35">
        <v>54.507341832665787</v>
      </c>
      <c r="C61" s="35">
        <v>30.16734673465114</v>
      </c>
      <c r="D61" s="35">
        <v>7.5322336989114795</v>
      </c>
      <c r="E61" s="35">
        <v>5.4848131231379069</v>
      </c>
      <c r="F61" s="35">
        <v>2.3106636441141055</v>
      </c>
      <c r="G61" s="35"/>
      <c r="H61" s="34">
        <v>1970</v>
      </c>
      <c r="I61" s="35">
        <v>45.973125316768886</v>
      </c>
      <c r="J61" s="35">
        <v>33.958019431036583</v>
      </c>
      <c r="K61" s="35">
        <v>11.37291470495806</v>
      </c>
      <c r="L61" s="35">
        <v>5.9927059705671653</v>
      </c>
      <c r="M61" s="35">
        <v>2.7008695130337923</v>
      </c>
      <c r="N61" s="35"/>
      <c r="O61" s="34">
        <v>1970</v>
      </c>
      <c r="P61" s="35">
        <v>36.836578796198523</v>
      </c>
      <c r="Q61" s="35">
        <v>27.117638839689153</v>
      </c>
      <c r="R61" s="35">
        <v>24.1061708921975</v>
      </c>
      <c r="S61" s="35">
        <v>8.0936540263123344</v>
      </c>
      <c r="T61" s="35">
        <v>3.8470600309259231</v>
      </c>
      <c r="U61" s="35"/>
      <c r="V61" s="34">
        <v>1970</v>
      </c>
      <c r="W61" s="35">
        <v>18.134856582112977</v>
      </c>
      <c r="X61" s="35">
        <v>10.628730412286352</v>
      </c>
      <c r="Y61" s="35">
        <v>55.016768560412821</v>
      </c>
      <c r="Z61" s="35">
        <v>11.187682426046885</v>
      </c>
      <c r="AA61" s="35">
        <v>5.0314044610225057</v>
      </c>
      <c r="AB61" s="35"/>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row>
    <row r="62" spans="1:86">
      <c r="A62" s="34">
        <v>1971</v>
      </c>
      <c r="B62" s="35">
        <v>57.169832669256422</v>
      </c>
      <c r="C62" s="35">
        <v>28.091171112992793</v>
      </c>
      <c r="D62" s="35">
        <v>6.7594181199273384</v>
      </c>
      <c r="E62" s="35">
        <v>6.0126904649667727</v>
      </c>
      <c r="F62" s="35">
        <v>1.9623069423562192</v>
      </c>
      <c r="G62" s="35"/>
      <c r="H62" s="34">
        <v>1971</v>
      </c>
      <c r="I62" s="35">
        <v>47.213847411953637</v>
      </c>
      <c r="J62" s="35">
        <v>32.633928041879066</v>
      </c>
      <c r="K62" s="35">
        <v>10.751577753845156</v>
      </c>
      <c r="L62" s="35">
        <v>6.3458717213310631</v>
      </c>
      <c r="M62" s="35">
        <v>3.0547750709910897</v>
      </c>
      <c r="N62" s="35"/>
      <c r="O62" s="34">
        <v>1971</v>
      </c>
      <c r="P62" s="35">
        <v>38.855521276300856</v>
      </c>
      <c r="Q62" s="35">
        <v>25.850425129673283</v>
      </c>
      <c r="R62" s="35">
        <v>23.409070196251598</v>
      </c>
      <c r="S62" s="35">
        <v>7.8870082456123356</v>
      </c>
      <c r="T62" s="35">
        <v>3.998155244871779</v>
      </c>
      <c r="U62" s="35"/>
      <c r="V62" s="34">
        <v>1971</v>
      </c>
      <c r="W62" s="35">
        <v>18.992037715790151</v>
      </c>
      <c r="X62" s="35">
        <v>13.624940512469422</v>
      </c>
      <c r="Y62" s="35">
        <v>51.541109710313123</v>
      </c>
      <c r="Z62" s="35">
        <v>10.766199393853373</v>
      </c>
      <c r="AA62" s="35">
        <v>5.0751560591006886</v>
      </c>
      <c r="AB62" s="35"/>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row>
    <row r="63" spans="1:86">
      <c r="A63" s="34">
        <v>1972</v>
      </c>
      <c r="B63" s="35">
        <v>54.924493796611834</v>
      </c>
      <c r="C63" s="35">
        <v>28.675880349514586</v>
      </c>
      <c r="D63" s="35">
        <v>7.6588045986769568</v>
      </c>
      <c r="E63" s="35">
        <v>6.021657600221566</v>
      </c>
      <c r="F63" s="35">
        <v>2.7149063772052906</v>
      </c>
      <c r="G63" s="35"/>
      <c r="H63" s="34">
        <v>1972</v>
      </c>
      <c r="I63" s="35">
        <v>51.10790490850227</v>
      </c>
      <c r="J63" s="35">
        <v>29.080771286332343</v>
      </c>
      <c r="K63" s="35">
        <v>10.350408909511938</v>
      </c>
      <c r="L63" s="35">
        <v>6.3404392167240529</v>
      </c>
      <c r="M63" s="35">
        <v>3.1208345635845691</v>
      </c>
      <c r="N63" s="35"/>
      <c r="O63" s="34">
        <v>1972</v>
      </c>
      <c r="P63" s="35">
        <v>41.510078741508643</v>
      </c>
      <c r="Q63" s="35">
        <v>24.666668878489183</v>
      </c>
      <c r="R63" s="35">
        <v>22.280474026737192</v>
      </c>
      <c r="S63" s="35">
        <v>7.5736296249511854</v>
      </c>
      <c r="T63" s="35">
        <v>3.9683825246357869</v>
      </c>
      <c r="U63" s="35"/>
      <c r="V63" s="34">
        <v>1972</v>
      </c>
      <c r="W63" s="35">
        <v>24.523944758659123</v>
      </c>
      <c r="X63" s="35">
        <v>12.343970411376793</v>
      </c>
      <c r="Y63" s="35">
        <v>48.2695081984699</v>
      </c>
      <c r="Z63" s="35">
        <v>9.9274950734515706</v>
      </c>
      <c r="AA63" s="35">
        <v>4.9348148977757864</v>
      </c>
      <c r="AB63" s="35"/>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row>
    <row r="64" spans="1:86">
      <c r="A64" s="34">
        <v>1973</v>
      </c>
      <c r="B64" s="35">
        <v>55.529502257467591</v>
      </c>
      <c r="C64" s="35">
        <v>28.22271664204597</v>
      </c>
      <c r="D64" s="35">
        <v>7.2518357905313486</v>
      </c>
      <c r="E64" s="35">
        <v>6.407817093330765</v>
      </c>
      <c r="F64" s="35">
        <v>2.5822221474176468</v>
      </c>
      <c r="G64" s="35"/>
      <c r="H64" s="34">
        <v>1973</v>
      </c>
      <c r="I64" s="35">
        <v>50.522402006128694</v>
      </c>
      <c r="J64" s="35">
        <v>29.266885457933178</v>
      </c>
      <c r="K64" s="35">
        <v>10.770475561618778</v>
      </c>
      <c r="L64" s="35">
        <v>6.5807643175094457</v>
      </c>
      <c r="M64" s="35">
        <v>2.8604679658245451</v>
      </c>
      <c r="N64" s="35"/>
      <c r="O64" s="34">
        <v>1973</v>
      </c>
      <c r="P64" s="35">
        <v>41.199255722901199</v>
      </c>
      <c r="Q64" s="35">
        <v>25.022555468782656</v>
      </c>
      <c r="R64" s="35">
        <v>21.20474845044825</v>
      </c>
      <c r="S64" s="35">
        <v>8.3480899997640616</v>
      </c>
      <c r="T64" s="35">
        <v>4.2269244267675514</v>
      </c>
      <c r="U64" s="35"/>
      <c r="V64" s="34">
        <v>1973</v>
      </c>
      <c r="W64" s="35">
        <v>23.275441604609888</v>
      </c>
      <c r="X64" s="35">
        <v>12.836325970323367</v>
      </c>
      <c r="Y64" s="35">
        <v>46.245669433871193</v>
      </c>
      <c r="Z64" s="35">
        <v>11.831433499097432</v>
      </c>
      <c r="AA64" s="35">
        <v>5.8111294920981313</v>
      </c>
      <c r="AB64" s="35"/>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row>
    <row r="65" spans="1:86">
      <c r="A65" s="34">
        <v>1974</v>
      </c>
      <c r="B65" s="35">
        <v>56.677229422288562</v>
      </c>
      <c r="C65" s="35">
        <v>27.321779300059816</v>
      </c>
      <c r="D65" s="35">
        <v>6.9276172874503885</v>
      </c>
      <c r="E65" s="35">
        <v>6.5715406093455062</v>
      </c>
      <c r="F65" s="35">
        <v>2.5018333808556901</v>
      </c>
      <c r="G65" s="35"/>
      <c r="H65" s="34">
        <v>1974</v>
      </c>
      <c r="I65" s="35">
        <v>51.227849551306058</v>
      </c>
      <c r="J65" s="35">
        <v>27.374445075387321</v>
      </c>
      <c r="K65" s="35">
        <v>10.332308094418396</v>
      </c>
      <c r="L65" s="35">
        <v>7.8935340650657162</v>
      </c>
      <c r="M65" s="35">
        <v>3.1715712375496925</v>
      </c>
      <c r="N65" s="35"/>
      <c r="O65" s="34">
        <v>1974</v>
      </c>
      <c r="P65" s="35">
        <v>40.831485479320932</v>
      </c>
      <c r="Q65" s="35">
        <v>23.966530381651509</v>
      </c>
      <c r="R65" s="35">
        <v>20.692055919997564</v>
      </c>
      <c r="S65" s="35">
        <v>9.3348026820358729</v>
      </c>
      <c r="T65" s="35">
        <v>5.1757127038513344</v>
      </c>
      <c r="U65" s="35"/>
      <c r="V65" s="34">
        <v>1974</v>
      </c>
      <c r="W65" s="35">
        <v>22.892754645464219</v>
      </c>
      <c r="X65" s="35">
        <v>18.258239170918593</v>
      </c>
      <c r="Y65" s="35">
        <v>39.944112967768071</v>
      </c>
      <c r="Z65" s="35">
        <v>11.076445476231539</v>
      </c>
      <c r="AA65" s="35">
        <v>7.8286415226697104</v>
      </c>
      <c r="AB65" s="35"/>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row>
    <row r="66" spans="1:86">
      <c r="A66" s="34">
        <v>1975</v>
      </c>
      <c r="B66" s="35">
        <v>59.048675383545628</v>
      </c>
      <c r="C66" s="35">
        <v>24.983527713848009</v>
      </c>
      <c r="D66" s="35">
        <v>6.7675357619445018</v>
      </c>
      <c r="E66" s="35">
        <v>6.6308309329959298</v>
      </c>
      <c r="F66" s="35">
        <v>2.5659185114532432</v>
      </c>
      <c r="G66" s="35"/>
      <c r="H66" s="34">
        <v>1975</v>
      </c>
      <c r="I66" s="35">
        <v>55.077529991141084</v>
      </c>
      <c r="J66" s="35">
        <v>23.968939184927379</v>
      </c>
      <c r="K66" s="35">
        <v>10.147694767800308</v>
      </c>
      <c r="L66" s="35">
        <v>7.3023337598291436</v>
      </c>
      <c r="M66" s="35">
        <v>3.5064064088966234</v>
      </c>
      <c r="N66" s="35"/>
      <c r="O66" s="34">
        <v>1975</v>
      </c>
      <c r="P66" s="35">
        <v>45.924860742636355</v>
      </c>
      <c r="Q66" s="35">
        <v>21.590850812067952</v>
      </c>
      <c r="R66" s="35">
        <v>19.637023723198283</v>
      </c>
      <c r="S66" s="35">
        <v>7.8241213541206411</v>
      </c>
      <c r="T66" s="35">
        <v>5.0232090818011068</v>
      </c>
      <c r="U66" s="35"/>
      <c r="V66" s="34">
        <v>1975</v>
      </c>
      <c r="W66" s="35">
        <v>25.827833101384602</v>
      </c>
      <c r="X66" s="35">
        <v>16.737992455758732</v>
      </c>
      <c r="Y66" s="35">
        <v>40.06507001369306</v>
      </c>
      <c r="Z66" s="35">
        <v>9.7368097037896568</v>
      </c>
      <c r="AA66" s="35">
        <v>7.6321081714356067</v>
      </c>
      <c r="AB66" s="35"/>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row>
    <row r="67" spans="1:86">
      <c r="A67" s="34">
        <v>1976</v>
      </c>
      <c r="B67" s="35">
        <v>59.955870649323572</v>
      </c>
      <c r="C67" s="35">
        <v>23.988527994677195</v>
      </c>
      <c r="D67" s="35">
        <v>6.7196493015743881</v>
      </c>
      <c r="E67" s="35">
        <v>6.8152543889116455</v>
      </c>
      <c r="F67" s="35">
        <v>2.5206976655132456</v>
      </c>
      <c r="G67" s="35"/>
      <c r="H67" s="34">
        <v>1976</v>
      </c>
      <c r="I67" s="35">
        <v>57.21428597075132</v>
      </c>
      <c r="J67" s="35">
        <v>22.374904893339899</v>
      </c>
      <c r="K67" s="35">
        <v>10.514328466035039</v>
      </c>
      <c r="L67" s="35">
        <v>6.7102834929371173</v>
      </c>
      <c r="M67" s="35">
        <v>3.1861971769366102</v>
      </c>
      <c r="N67" s="35"/>
      <c r="O67" s="34">
        <v>1976</v>
      </c>
      <c r="P67" s="35">
        <v>48.947480337402752</v>
      </c>
      <c r="Q67" s="35">
        <v>19.332777707736764</v>
      </c>
      <c r="R67" s="35">
        <v>19.677517187340694</v>
      </c>
      <c r="S67" s="35">
        <v>7.231469492821315</v>
      </c>
      <c r="T67" s="35">
        <v>4.8106942227440861</v>
      </c>
      <c r="U67" s="35"/>
      <c r="V67" s="34">
        <v>1976</v>
      </c>
      <c r="W67" s="35">
        <v>27.931977178564154</v>
      </c>
      <c r="X67" s="35">
        <v>16.414793180737622</v>
      </c>
      <c r="Y67" s="35">
        <v>38.929905589893366</v>
      </c>
      <c r="Z67" s="35">
        <v>8.3914623378387567</v>
      </c>
      <c r="AA67" s="35">
        <v>8.3320315153161726</v>
      </c>
      <c r="AB67" s="35"/>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row>
    <row r="68" spans="1:86">
      <c r="A68" s="34">
        <v>1977</v>
      </c>
      <c r="B68" s="35">
        <v>61.500292745725609</v>
      </c>
      <c r="C68" s="35">
        <v>22.755319181232597</v>
      </c>
      <c r="D68" s="35">
        <v>7.1950540427318455</v>
      </c>
      <c r="E68" s="35">
        <v>6.4283493729486461</v>
      </c>
      <c r="F68" s="35">
        <v>2.1179428931833719</v>
      </c>
      <c r="G68" s="35"/>
      <c r="H68" s="34">
        <v>1977</v>
      </c>
      <c r="I68" s="35">
        <v>58.074597448287328</v>
      </c>
      <c r="J68" s="35">
        <v>21.668471542229803</v>
      </c>
      <c r="K68" s="35">
        <v>10.331375671009832</v>
      </c>
      <c r="L68" s="35">
        <v>6.6225473846448901</v>
      </c>
      <c r="M68" s="35">
        <v>3.30300795382816</v>
      </c>
      <c r="N68" s="35"/>
      <c r="O68" s="34">
        <v>1977</v>
      </c>
      <c r="P68" s="35">
        <v>51.070416023378797</v>
      </c>
      <c r="Q68" s="35">
        <v>18.209337715783281</v>
      </c>
      <c r="R68" s="35">
        <v>19.311812949714451</v>
      </c>
      <c r="S68" s="35">
        <v>7.0521098127003201</v>
      </c>
      <c r="T68" s="35">
        <v>4.3563234984231425</v>
      </c>
      <c r="U68" s="35"/>
      <c r="V68" s="34">
        <v>1977</v>
      </c>
      <c r="W68" s="35">
        <v>29.220805041409989</v>
      </c>
      <c r="X68" s="35">
        <v>15.63241097289224</v>
      </c>
      <c r="Y68" s="35">
        <v>39.3941273681314</v>
      </c>
      <c r="Z68" s="35">
        <v>8.0862014941634737</v>
      </c>
      <c r="AA68" s="35">
        <v>7.666455123402887</v>
      </c>
      <c r="AB68" s="35"/>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row>
    <row r="69" spans="1:86">
      <c r="A69" s="34">
        <v>1978</v>
      </c>
      <c r="B69" s="35">
        <v>64.241555280376247</v>
      </c>
      <c r="C69" s="35">
        <v>21.033844252325526</v>
      </c>
      <c r="D69" s="35">
        <v>6.4402614567948007</v>
      </c>
      <c r="E69" s="35">
        <v>6.0757555861598069</v>
      </c>
      <c r="F69" s="35">
        <v>2.2058123548413979</v>
      </c>
      <c r="G69" s="35"/>
      <c r="H69" s="34">
        <v>1978</v>
      </c>
      <c r="I69" s="35">
        <v>60.658172774533547</v>
      </c>
      <c r="J69" s="35">
        <v>20.091513596580086</v>
      </c>
      <c r="K69" s="35">
        <v>9.9536261793125647</v>
      </c>
      <c r="L69" s="35">
        <v>6.2098019030582225</v>
      </c>
      <c r="M69" s="35">
        <v>3.0871165875816051</v>
      </c>
      <c r="N69" s="35"/>
      <c r="O69" s="34">
        <v>1978</v>
      </c>
      <c r="P69" s="35">
        <v>51.448897026480985</v>
      </c>
      <c r="Q69" s="35">
        <v>17.114602561652863</v>
      </c>
      <c r="R69" s="35">
        <v>19.251448086730573</v>
      </c>
      <c r="S69" s="35">
        <v>7.3152725402323409</v>
      </c>
      <c r="T69" s="35">
        <v>4.8693258437240203</v>
      </c>
      <c r="U69" s="35"/>
      <c r="V69" s="34">
        <v>1978</v>
      </c>
      <c r="W69" s="35">
        <v>30.707329687988338</v>
      </c>
      <c r="X69" s="35">
        <v>16.323428947579497</v>
      </c>
      <c r="Y69" s="35">
        <v>37.664877183957167</v>
      </c>
      <c r="Z69" s="35">
        <v>7.900552333380352</v>
      </c>
      <c r="AA69" s="35">
        <v>7.4036735563133895</v>
      </c>
      <c r="AB69" s="35"/>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row>
    <row r="70" spans="1:86">
      <c r="A70" s="34">
        <v>1979</v>
      </c>
      <c r="B70" s="35">
        <v>64.420857074078455</v>
      </c>
      <c r="C70" s="35">
        <v>19.571379008444151</v>
      </c>
      <c r="D70" s="35">
        <v>6.414679515675366</v>
      </c>
      <c r="E70" s="35">
        <v>7.4309025514775708</v>
      </c>
      <c r="F70" s="35">
        <v>2.1659845682977532</v>
      </c>
      <c r="G70" s="35"/>
      <c r="H70" s="34">
        <v>1979</v>
      </c>
      <c r="I70" s="35">
        <v>62.458089862600254</v>
      </c>
      <c r="J70" s="35">
        <v>16.663382103920505</v>
      </c>
      <c r="K70" s="35">
        <v>10.188950296432338</v>
      </c>
      <c r="L70" s="35">
        <v>7.5698539606913702</v>
      </c>
      <c r="M70" s="35">
        <v>3.1396732055712961</v>
      </c>
      <c r="N70" s="35"/>
      <c r="O70" s="34">
        <v>1979</v>
      </c>
      <c r="P70" s="35">
        <v>52.276013875870632</v>
      </c>
      <c r="Q70" s="35">
        <v>14.396745348786279</v>
      </c>
      <c r="R70" s="35">
        <v>19.544428685327837</v>
      </c>
      <c r="S70" s="35">
        <v>8.7198010172923546</v>
      </c>
      <c r="T70" s="35">
        <v>5.0186263726550377</v>
      </c>
      <c r="U70" s="35"/>
      <c r="V70" s="34">
        <v>1979</v>
      </c>
      <c r="W70" s="35">
        <v>31.318512358213265</v>
      </c>
      <c r="X70" s="35">
        <v>13.696433529084409</v>
      </c>
      <c r="Y70" s="35">
        <v>36.185107397498356</v>
      </c>
      <c r="Z70" s="35">
        <v>11.513499852470833</v>
      </c>
      <c r="AA70" s="35">
        <v>7.28632236554615</v>
      </c>
      <c r="AB70" s="35"/>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row>
    <row r="71" spans="1:86">
      <c r="A71" s="34">
        <v>1980</v>
      </c>
      <c r="B71" s="35">
        <v>66.265256423758828</v>
      </c>
      <c r="C71" s="35">
        <v>15.026649284501245</v>
      </c>
      <c r="D71" s="35">
        <v>7.0343969063285394</v>
      </c>
      <c r="E71" s="35">
        <v>9.477048908123642</v>
      </c>
      <c r="F71" s="35">
        <v>2.1931468310095985</v>
      </c>
      <c r="G71" s="35"/>
      <c r="H71" s="34">
        <v>1980</v>
      </c>
      <c r="I71" s="35">
        <v>63.218928660501867</v>
      </c>
      <c r="J71" s="35">
        <v>13.884537680766126</v>
      </c>
      <c r="K71" s="35">
        <v>10.250259478112419</v>
      </c>
      <c r="L71" s="35">
        <v>9.5201574845393964</v>
      </c>
      <c r="M71" s="35">
        <v>3.1270710267082511</v>
      </c>
      <c r="N71" s="35"/>
      <c r="O71" s="34">
        <v>1980</v>
      </c>
      <c r="P71" s="35">
        <v>54.917044538310805</v>
      </c>
      <c r="Q71" s="35">
        <v>10.251323426067257</v>
      </c>
      <c r="R71" s="35">
        <v>18.547701139869428</v>
      </c>
      <c r="S71" s="35">
        <v>10.894461780345967</v>
      </c>
      <c r="T71" s="35">
        <v>5.3894691154065351</v>
      </c>
      <c r="U71" s="35"/>
      <c r="V71" s="34">
        <v>1980</v>
      </c>
      <c r="W71" s="35">
        <v>33.663380165173834</v>
      </c>
      <c r="X71" s="35">
        <v>10.696009892809986</v>
      </c>
      <c r="Y71" s="35">
        <v>34.747957888946551</v>
      </c>
      <c r="Z71" s="35">
        <v>13.327789577954764</v>
      </c>
      <c r="AA71" s="35">
        <v>7.564862475114877</v>
      </c>
      <c r="AB71" s="35"/>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row>
    <row r="72" spans="1:86">
      <c r="A72" s="34">
        <v>1981</v>
      </c>
      <c r="B72" s="35">
        <v>68.626917337968166</v>
      </c>
      <c r="C72" s="35">
        <v>10.379472724415898</v>
      </c>
      <c r="D72" s="35">
        <v>7.0094711922098787</v>
      </c>
      <c r="E72" s="35">
        <v>12.055882778392291</v>
      </c>
      <c r="F72" s="35">
        <v>1.9293507082341788</v>
      </c>
      <c r="G72" s="35"/>
      <c r="H72" s="34">
        <v>1981</v>
      </c>
      <c r="I72" s="35">
        <v>65.712459472266261</v>
      </c>
      <c r="J72" s="35">
        <v>7.8911754488429482</v>
      </c>
      <c r="K72" s="35">
        <v>10.46228069601392</v>
      </c>
      <c r="L72" s="35">
        <v>12.819032732678574</v>
      </c>
      <c r="M72" s="35">
        <v>3.1141536456411898</v>
      </c>
      <c r="N72" s="35"/>
      <c r="O72" s="34">
        <v>1981</v>
      </c>
      <c r="P72" s="35">
        <v>56.466655731306041</v>
      </c>
      <c r="Q72" s="35">
        <v>5.0054446055736159</v>
      </c>
      <c r="R72" s="35">
        <v>18.168831646654116</v>
      </c>
      <c r="S72" s="35">
        <v>14.494269555007376</v>
      </c>
      <c r="T72" s="35">
        <v>5.8647984614588182</v>
      </c>
      <c r="U72" s="35"/>
      <c r="V72" s="34">
        <v>1981</v>
      </c>
      <c r="W72" s="35">
        <v>35.401841358081228</v>
      </c>
      <c r="X72" s="35">
        <v>3.4863948964435183</v>
      </c>
      <c r="Y72" s="35">
        <v>32.518646538095481</v>
      </c>
      <c r="Z72" s="35">
        <v>18.856299204759495</v>
      </c>
      <c r="AA72" s="35">
        <v>9.7368180026202715</v>
      </c>
      <c r="AB72" s="35"/>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row>
    <row r="73" spans="1:86">
      <c r="A73" s="34">
        <v>1982</v>
      </c>
      <c r="B73" s="35">
        <v>69.579370352578565</v>
      </c>
      <c r="C73" s="35">
        <v>9.5277782069987609</v>
      </c>
      <c r="D73" s="35">
        <v>6.7976379704701717</v>
      </c>
      <c r="E73" s="35">
        <v>12.584336188005857</v>
      </c>
      <c r="F73" s="35">
        <v>1.5119106071753845</v>
      </c>
      <c r="G73" s="35"/>
      <c r="H73" s="34">
        <v>1982</v>
      </c>
      <c r="I73" s="35">
        <v>67.681552132197496</v>
      </c>
      <c r="J73" s="35">
        <v>7.3388000654993739</v>
      </c>
      <c r="K73" s="35">
        <v>9.8712798599323452</v>
      </c>
      <c r="L73" s="35">
        <v>11.690285183098478</v>
      </c>
      <c r="M73" s="35">
        <v>3.4170862331944543</v>
      </c>
      <c r="N73" s="35"/>
      <c r="O73" s="34">
        <v>1982</v>
      </c>
      <c r="P73" s="35">
        <v>54.746344757022563</v>
      </c>
      <c r="Q73" s="35">
        <v>6.2727926694026657</v>
      </c>
      <c r="R73" s="35">
        <v>18.519256997224346</v>
      </c>
      <c r="S73" s="35">
        <v>13.603112632910559</v>
      </c>
      <c r="T73" s="35">
        <v>6.8587934101934103</v>
      </c>
      <c r="U73" s="35"/>
      <c r="V73" s="34">
        <v>1982</v>
      </c>
      <c r="W73" s="35">
        <v>30.274827372068462</v>
      </c>
      <c r="X73" s="35">
        <v>12.062006712614865</v>
      </c>
      <c r="Y73" s="35">
        <v>30.764943300393135</v>
      </c>
      <c r="Z73" s="35">
        <v>18.588160055672656</v>
      </c>
      <c r="AA73" s="35">
        <v>8.310143104185677</v>
      </c>
      <c r="AB73" s="35"/>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row>
    <row r="74" spans="1:86">
      <c r="A74" s="34">
        <v>1983</v>
      </c>
      <c r="B74" s="35">
        <v>73.701761942764335</v>
      </c>
      <c r="C74" s="35">
        <v>9.4888562639731067</v>
      </c>
      <c r="D74" s="35">
        <v>6.5751496088239456</v>
      </c>
      <c r="E74" s="35">
        <v>9.3606163061665253</v>
      </c>
      <c r="F74" s="35">
        <v>0.87662638914445168</v>
      </c>
      <c r="G74" s="35"/>
      <c r="H74" s="34">
        <v>1983</v>
      </c>
      <c r="I74" s="35">
        <v>70.409112489249893</v>
      </c>
      <c r="J74" s="35">
        <v>8.3615195422849258</v>
      </c>
      <c r="K74" s="35">
        <v>8.8065905523270818</v>
      </c>
      <c r="L74" s="35">
        <v>10.106495428594508</v>
      </c>
      <c r="M74" s="35">
        <v>2.315644636673643</v>
      </c>
      <c r="N74" s="35"/>
      <c r="O74" s="34">
        <v>1983</v>
      </c>
      <c r="P74" s="35">
        <v>57.630625291966439</v>
      </c>
      <c r="Q74" s="35">
        <v>7.8188750338406319</v>
      </c>
      <c r="R74" s="35">
        <v>16.322474269629055</v>
      </c>
      <c r="S74" s="35">
        <v>12.096170417392869</v>
      </c>
      <c r="T74" s="35">
        <v>6.131536056244367</v>
      </c>
      <c r="U74" s="35"/>
      <c r="V74" s="34">
        <v>1983</v>
      </c>
      <c r="W74" s="35">
        <v>34.021766884363345</v>
      </c>
      <c r="X74" s="35">
        <v>21.421797914314205</v>
      </c>
      <c r="Y74" s="35">
        <v>23.912334127171317</v>
      </c>
      <c r="Z74" s="35">
        <v>14.589712388533949</v>
      </c>
      <c r="AA74" s="35">
        <v>6.0543886856172007</v>
      </c>
      <c r="AB74" s="35"/>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row>
    <row r="75" spans="1:86">
      <c r="A75" s="34">
        <v>1984</v>
      </c>
      <c r="B75" s="35">
        <v>71.892419940422911</v>
      </c>
      <c r="C75" s="35">
        <v>9.55647269291409</v>
      </c>
      <c r="D75" s="35">
        <v>5.8947586432371244</v>
      </c>
      <c r="E75" s="35">
        <v>11.347144838884935</v>
      </c>
      <c r="F75" s="35">
        <v>1.3073357800888012</v>
      </c>
      <c r="G75" s="35"/>
      <c r="H75" s="34">
        <v>1984</v>
      </c>
      <c r="I75" s="35">
        <v>71.232871964702298</v>
      </c>
      <c r="J75" s="35">
        <v>8.4037034270040714</v>
      </c>
      <c r="K75" s="35">
        <v>7.9974169981444927</v>
      </c>
      <c r="L75" s="35">
        <v>10.766697056569745</v>
      </c>
      <c r="M75" s="35">
        <v>1.5993105535793981</v>
      </c>
      <c r="N75" s="35"/>
      <c r="O75" s="34">
        <v>1984</v>
      </c>
      <c r="P75" s="35">
        <v>64.074868912719779</v>
      </c>
      <c r="Q75" s="35">
        <v>4.4062770099562591</v>
      </c>
      <c r="R75" s="35">
        <v>11.260182218889442</v>
      </c>
      <c r="S75" s="35">
        <v>15.242120939126607</v>
      </c>
      <c r="T75" s="35">
        <v>5.0166061724696283</v>
      </c>
      <c r="U75" s="35"/>
      <c r="V75" s="34">
        <v>1984</v>
      </c>
      <c r="W75" s="35">
        <v>32.573720747278969</v>
      </c>
      <c r="X75" s="35">
        <v>28.181108239030138</v>
      </c>
      <c r="Y75" s="35">
        <v>17.040507868445246</v>
      </c>
      <c r="Z75" s="35">
        <v>16.310519020572361</v>
      </c>
      <c r="AA75" s="35">
        <v>5.8940288572095483</v>
      </c>
      <c r="AB75" s="35"/>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row>
    <row r="76" spans="1:86">
      <c r="A76" s="34">
        <v>1985</v>
      </c>
      <c r="B76" s="35">
        <v>73.89212262721891</v>
      </c>
      <c r="C76" s="35">
        <v>9.3982072424298213</v>
      </c>
      <c r="D76" s="35">
        <v>6.0586480508297109</v>
      </c>
      <c r="E76" s="35">
        <v>10.275216325438379</v>
      </c>
      <c r="F76" s="35">
        <v>0.37669454043866896</v>
      </c>
      <c r="G76" s="35"/>
      <c r="H76" s="34">
        <v>1985</v>
      </c>
      <c r="I76" s="35">
        <v>69.777918530608417</v>
      </c>
      <c r="J76" s="35">
        <v>8.6635893452282442</v>
      </c>
      <c r="K76" s="35">
        <v>7.8222681511000065</v>
      </c>
      <c r="L76" s="35">
        <v>11.76199675763991</v>
      </c>
      <c r="M76" s="35">
        <v>1.9738220817449239</v>
      </c>
      <c r="N76" s="35"/>
      <c r="O76" s="34">
        <v>1985</v>
      </c>
      <c r="P76" s="35">
        <v>51.217731825589652</v>
      </c>
      <c r="Q76" s="35">
        <v>10.592550850785234</v>
      </c>
      <c r="R76" s="35">
        <v>15.154944873817364</v>
      </c>
      <c r="S76" s="35">
        <v>13.992196643220154</v>
      </c>
      <c r="T76" s="35">
        <v>9.0420544381811965</v>
      </c>
      <c r="U76" s="35"/>
      <c r="V76" s="34">
        <v>1985</v>
      </c>
      <c r="W76" s="35">
        <v>34.476898775092607</v>
      </c>
      <c r="X76" s="35">
        <v>26.52534417143082</v>
      </c>
      <c r="Y76" s="35">
        <v>15.906088559848447</v>
      </c>
      <c r="Z76" s="35">
        <v>17.055050564671621</v>
      </c>
      <c r="AA76" s="35">
        <v>6.0366741431550777</v>
      </c>
      <c r="AB76" s="35"/>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row>
    <row r="77" spans="1:86">
      <c r="A77" s="34">
        <v>1986</v>
      </c>
      <c r="B77" s="35">
        <v>75.149247113908856</v>
      </c>
      <c r="C77" s="35">
        <v>10.875411972604423</v>
      </c>
      <c r="D77" s="35">
        <v>5.7149712565657289</v>
      </c>
      <c r="E77" s="35">
        <v>8.1785178625141626</v>
      </c>
      <c r="F77" s="35">
        <v>8.185179440683224E-2</v>
      </c>
      <c r="G77" s="35"/>
      <c r="H77" s="34">
        <v>1986</v>
      </c>
      <c r="I77" s="35">
        <v>70.57942118805633</v>
      </c>
      <c r="J77" s="35">
        <v>8.7606320248234884</v>
      </c>
      <c r="K77" s="35">
        <v>9.7843196811780135</v>
      </c>
      <c r="L77" s="35">
        <v>10.196240162687291</v>
      </c>
      <c r="M77" s="35">
        <v>0.67912025829797096</v>
      </c>
      <c r="N77" s="35"/>
      <c r="O77" s="34">
        <v>1986</v>
      </c>
      <c r="P77" s="35">
        <v>53.887278251116925</v>
      </c>
      <c r="Q77" s="35">
        <v>10.357542130022084</v>
      </c>
      <c r="R77" s="35">
        <v>17.234518872627927</v>
      </c>
      <c r="S77" s="35">
        <v>12.939406302677872</v>
      </c>
      <c r="T77" s="35">
        <v>5.5817765470414358</v>
      </c>
      <c r="U77" s="35"/>
      <c r="V77" s="34">
        <v>1986</v>
      </c>
      <c r="W77" s="35">
        <v>38.82835003448416</v>
      </c>
      <c r="X77" s="35">
        <v>24.094167830627729</v>
      </c>
      <c r="Y77" s="35">
        <v>17.966767704282411</v>
      </c>
      <c r="Z77" s="35">
        <v>15.742394649449704</v>
      </c>
      <c r="AA77" s="35">
        <v>3.3683197811560017</v>
      </c>
      <c r="AB77" s="35"/>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row>
    <row r="78" spans="1:86">
      <c r="A78" s="34">
        <v>1987</v>
      </c>
      <c r="B78" s="35">
        <v>70.40852306506288</v>
      </c>
      <c r="C78" s="35">
        <v>15.887808278711452</v>
      </c>
      <c r="D78" s="35">
        <v>5.2105362573070675</v>
      </c>
      <c r="E78" s="35">
        <v>8.0707380859810858</v>
      </c>
      <c r="F78" s="35">
        <v>0.42311616119065554</v>
      </c>
      <c r="G78" s="35"/>
      <c r="H78" s="34">
        <v>1987</v>
      </c>
      <c r="I78" s="35">
        <v>68.809430799964929</v>
      </c>
      <c r="J78" s="35">
        <v>14.146979818174309</v>
      </c>
      <c r="K78" s="35">
        <v>6.5337321346084458</v>
      </c>
      <c r="L78" s="35">
        <v>9.2738510931707321</v>
      </c>
      <c r="M78" s="35">
        <v>1.2366589170105282</v>
      </c>
      <c r="N78" s="35"/>
      <c r="O78" s="34">
        <v>1987</v>
      </c>
      <c r="P78" s="35">
        <v>59.944400366694779</v>
      </c>
      <c r="Q78" s="35">
        <v>17.691517938905434</v>
      </c>
      <c r="R78" s="35">
        <v>8.4301611890653714</v>
      </c>
      <c r="S78" s="35">
        <v>11.685116722808912</v>
      </c>
      <c r="T78" s="35">
        <v>2.2486151854269649</v>
      </c>
      <c r="U78" s="35"/>
      <c r="V78" s="34">
        <v>1987</v>
      </c>
      <c r="W78" s="35">
        <v>36.233032771281103</v>
      </c>
      <c r="X78" s="35">
        <v>31.25965073180933</v>
      </c>
      <c r="Y78" s="35">
        <v>12.152907900938644</v>
      </c>
      <c r="Z78" s="35">
        <v>17.861112474702061</v>
      </c>
      <c r="AA78" s="35">
        <v>2.493296121268866</v>
      </c>
      <c r="AB78" s="35"/>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row>
    <row r="79" spans="1:86">
      <c r="A79" s="34">
        <v>1988</v>
      </c>
      <c r="B79" s="35">
        <v>68.303454532584851</v>
      </c>
      <c r="C79" s="35">
        <v>17.173905551523944</v>
      </c>
      <c r="D79" s="35">
        <v>5.1174987389203137</v>
      </c>
      <c r="E79" s="35">
        <v>8.5300707470275956</v>
      </c>
      <c r="F79" s="35">
        <v>0.87444211860339782</v>
      </c>
      <c r="G79" s="35"/>
      <c r="H79" s="34">
        <v>1988</v>
      </c>
      <c r="I79" s="35">
        <v>65.645596178328091</v>
      </c>
      <c r="J79" s="35">
        <v>18.136801743164714</v>
      </c>
      <c r="K79" s="35">
        <v>6.1893826708313915</v>
      </c>
      <c r="L79" s="35">
        <v>8.7445650526804393</v>
      </c>
      <c r="M79" s="35">
        <v>1.2833170562994272</v>
      </c>
      <c r="N79" s="35"/>
      <c r="O79" s="34">
        <v>1988</v>
      </c>
      <c r="P79" s="35">
        <v>53.853187902789351</v>
      </c>
      <c r="Q79" s="35">
        <v>24.786859227371661</v>
      </c>
      <c r="R79" s="35">
        <v>8.4096572548453281</v>
      </c>
      <c r="S79" s="35">
        <v>10.940854248888527</v>
      </c>
      <c r="T79" s="35">
        <v>2.0092985920391691</v>
      </c>
      <c r="U79" s="35"/>
      <c r="V79" s="34">
        <v>1988</v>
      </c>
      <c r="W79" s="35">
        <v>38.664905377587772</v>
      </c>
      <c r="X79" s="35">
        <v>30.328286866665795</v>
      </c>
      <c r="Y79" s="35">
        <v>14.694715574902979</v>
      </c>
      <c r="Z79" s="35">
        <v>14.334291303515077</v>
      </c>
      <c r="AA79" s="35">
        <v>1.9778241215094212</v>
      </c>
      <c r="AB79" s="35"/>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row>
    <row r="80" spans="1:86">
      <c r="A80" s="34">
        <v>1989</v>
      </c>
      <c r="B80" s="35">
        <v>67.412584174323356</v>
      </c>
      <c r="C80" s="35">
        <v>18.174123850671233</v>
      </c>
      <c r="D80" s="35">
        <v>4.9023457584041976</v>
      </c>
      <c r="E80" s="35">
        <v>8.8015554207436431</v>
      </c>
      <c r="F80" s="35">
        <v>0.71057414574740685</v>
      </c>
      <c r="G80" s="35"/>
      <c r="H80" s="34">
        <v>1989</v>
      </c>
      <c r="I80" s="35">
        <v>62.006280435851806</v>
      </c>
      <c r="J80" s="35">
        <v>19.147475345465647</v>
      </c>
      <c r="K80" s="35">
        <v>6.350019013984415</v>
      </c>
      <c r="L80" s="35">
        <v>10.601960720270279</v>
      </c>
      <c r="M80" s="35">
        <v>1.8942644844278704</v>
      </c>
      <c r="N80" s="35"/>
      <c r="O80" s="34">
        <v>1989</v>
      </c>
      <c r="P80" s="35">
        <v>50.12539846397636</v>
      </c>
      <c r="Q80" s="35">
        <v>25.12124608564412</v>
      </c>
      <c r="R80" s="35">
        <v>8.5679084269361088</v>
      </c>
      <c r="S80" s="35">
        <v>13.69675739459144</v>
      </c>
      <c r="T80" s="35">
        <v>2.4887161594199285</v>
      </c>
      <c r="U80" s="35"/>
      <c r="V80" s="34">
        <v>1989</v>
      </c>
      <c r="W80" s="35">
        <v>30.841581044270349</v>
      </c>
      <c r="X80" s="35">
        <v>35.28057087333967</v>
      </c>
      <c r="Y80" s="35">
        <v>13.228826266629607</v>
      </c>
      <c r="Z80" s="35">
        <v>17.902271548786906</v>
      </c>
      <c r="AA80" s="35">
        <v>2.7467001428787321</v>
      </c>
      <c r="AB80" s="35"/>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row>
    <row r="81" spans="1:86">
      <c r="A81" s="34">
        <v>1990</v>
      </c>
      <c r="B81" s="35">
        <v>68.840962518293196</v>
      </c>
      <c r="C81" s="35">
        <v>17.384649206811872</v>
      </c>
      <c r="D81" s="35">
        <v>4.5079429356878276</v>
      </c>
      <c r="E81" s="35">
        <v>8.235827587957159</v>
      </c>
      <c r="F81" s="35">
        <v>1.0323043419176845</v>
      </c>
      <c r="G81" s="35"/>
      <c r="H81" s="34">
        <v>1990</v>
      </c>
      <c r="I81" s="35">
        <v>62.144466583729638</v>
      </c>
      <c r="J81" s="35">
        <v>20.661370599847569</v>
      </c>
      <c r="K81" s="35">
        <v>5.5244769873354356</v>
      </c>
      <c r="L81" s="35">
        <v>9.8394128841963866</v>
      </c>
      <c r="M81" s="35">
        <v>1.8299666181783716</v>
      </c>
      <c r="N81" s="35"/>
      <c r="O81" s="34">
        <v>1990</v>
      </c>
      <c r="P81" s="35">
        <v>52.096501960162314</v>
      </c>
      <c r="Q81" s="35">
        <v>24.314729167220509</v>
      </c>
      <c r="R81" s="35">
        <v>7.5543006455757835</v>
      </c>
      <c r="S81" s="35">
        <v>13.19668433943224</v>
      </c>
      <c r="T81" s="35">
        <v>2.8376730591124231</v>
      </c>
      <c r="U81" s="35"/>
      <c r="V81" s="34">
        <v>1990</v>
      </c>
      <c r="W81" s="35">
        <v>34.255363682998968</v>
      </c>
      <c r="X81" s="35">
        <v>33.05417866584493</v>
      </c>
      <c r="Y81" s="35">
        <v>13.346895255950914</v>
      </c>
      <c r="Z81" s="35">
        <v>16.641337759854235</v>
      </c>
      <c r="AA81" s="35">
        <v>2.7022022731613027</v>
      </c>
      <c r="AB81" s="35"/>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row>
    <row r="82" spans="1:86">
      <c r="A82" s="34">
        <v>1991</v>
      </c>
      <c r="B82" s="35">
        <v>68.855143035511134</v>
      </c>
      <c r="C82" s="35">
        <v>17.993282332004938</v>
      </c>
      <c r="D82" s="35">
        <v>4.7081442377066658</v>
      </c>
      <c r="E82" s="35">
        <v>7.1445038485020866</v>
      </c>
      <c r="F82" s="35">
        <v>1.3004857277418227</v>
      </c>
      <c r="G82" s="35"/>
      <c r="H82" s="34">
        <v>1991</v>
      </c>
      <c r="I82" s="35">
        <v>62.13016697948327</v>
      </c>
      <c r="J82" s="35">
        <v>20.785228012172773</v>
      </c>
      <c r="K82" s="35">
        <v>5.3640418924634794</v>
      </c>
      <c r="L82" s="35">
        <v>9.6143585750888416</v>
      </c>
      <c r="M82" s="35">
        <v>2.1057651700360389</v>
      </c>
      <c r="N82" s="35"/>
      <c r="O82" s="34">
        <v>1991</v>
      </c>
      <c r="P82" s="35">
        <v>50.322550498159067</v>
      </c>
      <c r="Q82" s="35">
        <v>25.430660993199098</v>
      </c>
      <c r="R82" s="35">
        <v>8.0485604495247234</v>
      </c>
      <c r="S82" s="35">
        <v>13.443599478359156</v>
      </c>
      <c r="T82" s="35">
        <v>2.7547449693341401</v>
      </c>
      <c r="U82" s="35"/>
      <c r="V82" s="34">
        <v>1991</v>
      </c>
      <c r="W82" s="35">
        <v>29.866333089323902</v>
      </c>
      <c r="X82" s="35">
        <v>36.384867027616941</v>
      </c>
      <c r="Y82" s="35">
        <v>11.786784229975506</v>
      </c>
      <c r="Z82" s="35">
        <v>19.347186129958171</v>
      </c>
      <c r="AA82" s="35">
        <v>2.6148295231254739</v>
      </c>
      <c r="AB82" s="35"/>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row>
    <row r="83" spans="1:86">
      <c r="A83" s="34">
        <v>1992</v>
      </c>
      <c r="B83" s="35">
        <v>70.375799536721033</v>
      </c>
      <c r="C83" s="35">
        <v>19.057380773778878</v>
      </c>
      <c r="D83" s="35">
        <v>3.9644626763927975</v>
      </c>
      <c r="E83" s="35">
        <v>4.9956613102110001</v>
      </c>
      <c r="F83" s="35">
        <v>1.6066957028963049</v>
      </c>
      <c r="G83" s="35"/>
      <c r="H83" s="34">
        <v>1992</v>
      </c>
      <c r="I83" s="35">
        <v>64.154302032358828</v>
      </c>
      <c r="J83" s="35">
        <v>22.646389638077849</v>
      </c>
      <c r="K83" s="35">
        <v>4.5782458084568631</v>
      </c>
      <c r="L83" s="35">
        <v>6.3497968408828473</v>
      </c>
      <c r="M83" s="35">
        <v>2.2712656802236313</v>
      </c>
      <c r="N83" s="35"/>
      <c r="O83" s="34">
        <v>1992</v>
      </c>
      <c r="P83" s="35">
        <v>57.353902005144668</v>
      </c>
      <c r="Q83" s="35">
        <v>24.760197334562395</v>
      </c>
      <c r="R83" s="35">
        <v>6.573924285497462</v>
      </c>
      <c r="S83" s="35">
        <v>8.4522872967957117</v>
      </c>
      <c r="T83" s="35">
        <v>2.8596890779997475</v>
      </c>
      <c r="U83" s="35"/>
      <c r="V83" s="34">
        <v>1992</v>
      </c>
      <c r="W83" s="35">
        <v>46.108824232557012</v>
      </c>
      <c r="X83" s="35">
        <v>32.269525008473352</v>
      </c>
      <c r="Y83" s="35">
        <v>8.4626779402508117</v>
      </c>
      <c r="Z83" s="35">
        <v>10.815317387304509</v>
      </c>
      <c r="AA83" s="35">
        <v>2.3436554314143225</v>
      </c>
      <c r="AB83" s="35"/>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row>
    <row r="84" spans="1:86">
      <c r="A84" s="34">
        <v>1993</v>
      </c>
      <c r="B84" s="35">
        <v>71.320265820222801</v>
      </c>
      <c r="C84" s="35">
        <v>18.691849564259396</v>
      </c>
      <c r="D84" s="35">
        <v>3.9836516517666993</v>
      </c>
      <c r="E84" s="35">
        <v>4.4133920276651075</v>
      </c>
      <c r="F84" s="35">
        <v>1.5908409360859932</v>
      </c>
      <c r="G84" s="35"/>
      <c r="H84" s="34">
        <v>1993</v>
      </c>
      <c r="I84" s="35">
        <v>65.915857386777276</v>
      </c>
      <c r="J84" s="35">
        <v>21.832198793626791</v>
      </c>
      <c r="K84" s="35">
        <v>4.4696270777622429</v>
      </c>
      <c r="L84" s="35">
        <v>5.2460230117031399</v>
      </c>
      <c r="M84" s="35">
        <v>2.5362937301305499</v>
      </c>
      <c r="N84" s="35"/>
      <c r="O84" s="34">
        <v>1993</v>
      </c>
      <c r="P84" s="35">
        <v>56.471474526630772</v>
      </c>
      <c r="Q84" s="35">
        <v>26.358746863232035</v>
      </c>
      <c r="R84" s="35">
        <v>6.4613758710575206</v>
      </c>
      <c r="S84" s="35">
        <v>7.5222028757725443</v>
      </c>
      <c r="T84" s="35">
        <v>3.1861879542262348</v>
      </c>
      <c r="U84" s="35"/>
      <c r="V84" s="34">
        <v>1993</v>
      </c>
      <c r="W84" s="35">
        <v>40.976509692819064</v>
      </c>
      <c r="X84" s="35">
        <v>36.179155419724722</v>
      </c>
      <c r="Y84" s="35">
        <v>8.7008722421754747</v>
      </c>
      <c r="Z84" s="35">
        <v>10.370134070984006</v>
      </c>
      <c r="AA84" s="35">
        <v>3.7733508822807682</v>
      </c>
      <c r="AB84" s="35"/>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row>
    <row r="85" spans="1:86">
      <c r="A85" s="34">
        <v>1994</v>
      </c>
      <c r="B85" s="35">
        <v>71.127813508640557</v>
      </c>
      <c r="C85" s="35">
        <v>20.049056563513997</v>
      </c>
      <c r="D85" s="35">
        <v>3.5061579185224541</v>
      </c>
      <c r="E85" s="35">
        <v>3.6707399196157637</v>
      </c>
      <c r="F85" s="35">
        <v>1.6467222250375744</v>
      </c>
      <c r="G85" s="35"/>
      <c r="H85" s="34">
        <v>1994</v>
      </c>
      <c r="I85" s="35">
        <v>64.293206125437962</v>
      </c>
      <c r="J85" s="35">
        <v>23.05881443986074</v>
      </c>
      <c r="K85" s="35">
        <v>4.8071272210550777</v>
      </c>
      <c r="L85" s="35">
        <v>5.1335637262466296</v>
      </c>
      <c r="M85" s="35">
        <v>2.7069386226742451</v>
      </c>
      <c r="N85" s="35"/>
      <c r="O85" s="34">
        <v>1994</v>
      </c>
      <c r="P85" s="35">
        <v>50.707236083184988</v>
      </c>
      <c r="Q85" s="35">
        <v>31.852328653922591</v>
      </c>
      <c r="R85" s="35">
        <v>6.6431568055222439</v>
      </c>
      <c r="S85" s="35">
        <v>7.4963306712513438</v>
      </c>
      <c r="T85" s="35">
        <v>3.3009477861188512</v>
      </c>
      <c r="U85" s="35"/>
      <c r="V85" s="34">
        <v>1994</v>
      </c>
      <c r="W85" s="35">
        <v>32.679031990402535</v>
      </c>
      <c r="X85" s="35">
        <v>43.585238017860419</v>
      </c>
      <c r="Y85" s="35">
        <v>8.3559714496115713</v>
      </c>
      <c r="Z85" s="35">
        <v>11.446474071974084</v>
      </c>
      <c r="AA85" s="35">
        <v>3.9332844701513947</v>
      </c>
      <c r="AB85" s="35"/>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row>
    <row r="86" spans="1:86">
      <c r="A86" s="34">
        <f t="shared" ref="A86:A96" si="0">A85+1</f>
        <v>1995</v>
      </c>
      <c r="B86" s="35">
        <v>69.607942457704368</v>
      </c>
      <c r="C86" s="35">
        <v>20.717252557998176</v>
      </c>
      <c r="D86" s="35">
        <v>3.6977003343126325</v>
      </c>
      <c r="E86" s="35">
        <v>4.2852801134636813</v>
      </c>
      <c r="F86" s="35">
        <v>1.6918245365211224</v>
      </c>
      <c r="G86" s="35"/>
      <c r="H86" s="34">
        <f t="shared" ref="H86:H96" si="1">H85+1</f>
        <v>1995</v>
      </c>
      <c r="I86" s="35">
        <v>64.382866423061316</v>
      </c>
      <c r="J86" s="35">
        <v>24.259033698741373</v>
      </c>
      <c r="K86" s="35">
        <v>4.2326431181485997</v>
      </c>
      <c r="L86" s="35">
        <v>5.0446609825416164</v>
      </c>
      <c r="M86" s="35">
        <v>2.0807957775071051</v>
      </c>
      <c r="N86" s="35"/>
      <c r="O86" s="34">
        <f t="shared" ref="O86:O96" si="2">O85+1</f>
        <v>1995</v>
      </c>
      <c r="P86" s="35">
        <v>52.439398588524085</v>
      </c>
      <c r="Q86" s="35">
        <v>30.970645392247107</v>
      </c>
      <c r="R86" s="35">
        <v>6.2186764856295378</v>
      </c>
      <c r="S86" s="35">
        <v>7.1903446865091531</v>
      </c>
      <c r="T86" s="35">
        <v>3.1809348470901093</v>
      </c>
      <c r="U86" s="35"/>
      <c r="V86" s="34">
        <f t="shared" ref="V86:V96" si="3">V85+1</f>
        <v>1995</v>
      </c>
      <c r="W86" s="35">
        <v>36.423908608731132</v>
      </c>
      <c r="X86" s="35">
        <v>41.972664218686255</v>
      </c>
      <c r="Y86" s="35">
        <v>8.516931864545084</v>
      </c>
      <c r="Z86" s="35">
        <v>9.4859241126071012</v>
      </c>
      <c r="AA86" s="35">
        <v>3.6005711954304367</v>
      </c>
      <c r="AB86" s="35"/>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row>
    <row r="87" spans="1:86">
      <c r="A87" s="34">
        <f t="shared" si="0"/>
        <v>1996</v>
      </c>
      <c r="B87" s="35">
        <v>69.823565199756644</v>
      </c>
      <c r="C87" s="35">
        <v>20.502940580004054</v>
      </c>
      <c r="D87" s="35">
        <v>4.0661123504360166</v>
      </c>
      <c r="E87" s="35">
        <v>4.0255526262421411</v>
      </c>
      <c r="F87" s="35">
        <v>1.5818292435611436</v>
      </c>
      <c r="G87" s="35"/>
      <c r="H87" s="34">
        <f t="shared" si="1"/>
        <v>1996</v>
      </c>
      <c r="I87" s="35">
        <v>64.510241330358966</v>
      </c>
      <c r="J87" s="35">
        <v>23.940377205435006</v>
      </c>
      <c r="K87" s="35">
        <v>4.3601703508416145</v>
      </c>
      <c r="L87" s="35">
        <v>4.8773068343135266</v>
      </c>
      <c r="M87" s="35">
        <v>2.3119042790509026</v>
      </c>
      <c r="N87" s="35"/>
      <c r="O87" s="34">
        <f t="shared" si="2"/>
        <v>1996</v>
      </c>
      <c r="P87" s="35">
        <v>52.596606011040684</v>
      </c>
      <c r="Q87" s="35">
        <v>31.363729298711917</v>
      </c>
      <c r="R87" s="35">
        <v>6.0621549785319973</v>
      </c>
      <c r="S87" s="35">
        <v>6.9004293600490696</v>
      </c>
      <c r="T87" s="35">
        <v>3.0770803516663259</v>
      </c>
      <c r="U87" s="35"/>
      <c r="V87" s="34">
        <f t="shared" si="3"/>
        <v>1996</v>
      </c>
      <c r="W87" s="35">
        <v>40.094098394190446</v>
      </c>
      <c r="X87" s="35">
        <v>40.002045617265004</v>
      </c>
      <c r="Y87" s="35">
        <v>7.9574511608877971</v>
      </c>
      <c r="Z87" s="35">
        <v>8.7552418942415873</v>
      </c>
      <c r="AA87" s="35">
        <v>3.1911629334151579</v>
      </c>
      <c r="AB87" s="35"/>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row>
    <row r="88" spans="1:86">
      <c r="A88" s="34">
        <f t="shared" si="0"/>
        <v>1997</v>
      </c>
      <c r="B88" s="35">
        <v>70.562070359886789</v>
      </c>
      <c r="C88" s="35">
        <v>19.955519611807521</v>
      </c>
      <c r="D88" s="35">
        <v>3.9729073999191269</v>
      </c>
      <c r="E88" s="35">
        <v>3.7808329963606959</v>
      </c>
      <c r="F88" s="35">
        <v>1.7286696320258796</v>
      </c>
      <c r="G88" s="35"/>
      <c r="H88" s="34">
        <f t="shared" si="1"/>
        <v>1997</v>
      </c>
      <c r="I88" s="35">
        <v>63.951719241302364</v>
      </c>
      <c r="J88" s="35">
        <v>24.120093315752104</v>
      </c>
      <c r="K88" s="35">
        <v>4.6759306217669137</v>
      </c>
      <c r="L88" s="35">
        <v>4.6759306217669137</v>
      </c>
      <c r="M88" s="35">
        <v>2.5763261994117048</v>
      </c>
      <c r="N88" s="35"/>
      <c r="O88" s="34">
        <f t="shared" si="2"/>
        <v>1997</v>
      </c>
      <c r="P88" s="35">
        <v>53.120523838755879</v>
      </c>
      <c r="Q88" s="35">
        <v>31.26662574176386</v>
      </c>
      <c r="R88" s="35">
        <v>6.1080417434008591</v>
      </c>
      <c r="S88" s="35">
        <v>6.5172907714344168</v>
      </c>
      <c r="T88" s="35">
        <v>2.9875179046449762</v>
      </c>
      <c r="U88" s="35"/>
      <c r="V88" s="34">
        <f t="shared" si="3"/>
        <v>1997</v>
      </c>
      <c r="W88" s="35">
        <v>45.7973695026716</v>
      </c>
      <c r="X88" s="35">
        <v>36.76531031648171</v>
      </c>
      <c r="Y88" s="35">
        <v>6.627620221948213</v>
      </c>
      <c r="Z88" s="35">
        <v>7.9120427455815872</v>
      </c>
      <c r="AA88" s="35">
        <v>2.8976572133168927</v>
      </c>
      <c r="AB88" s="35"/>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row>
    <row r="89" spans="1:86">
      <c r="A89" s="34">
        <f t="shared" si="0"/>
        <v>1998</v>
      </c>
      <c r="B89" s="35">
        <v>70.401134521880067</v>
      </c>
      <c r="C89" s="35">
        <v>20.522690437601298</v>
      </c>
      <c r="D89" s="35">
        <v>3.6770664505672608</v>
      </c>
      <c r="E89" s="35">
        <v>3.5453808752025933</v>
      </c>
      <c r="F89" s="35">
        <v>1.8537277147487845</v>
      </c>
      <c r="G89" s="35"/>
      <c r="H89" s="34">
        <f t="shared" si="1"/>
        <v>1998</v>
      </c>
      <c r="I89" s="35">
        <v>63.818329607803292</v>
      </c>
      <c r="J89" s="35">
        <v>24.974598658809185</v>
      </c>
      <c r="K89" s="35">
        <v>4.3487096118675064</v>
      </c>
      <c r="L89" s="35">
        <v>4.5620808778703514</v>
      </c>
      <c r="M89" s="35">
        <v>2.2962812436496645</v>
      </c>
      <c r="N89" s="35"/>
      <c r="O89" s="34">
        <f t="shared" si="2"/>
        <v>1998</v>
      </c>
      <c r="P89" s="35">
        <v>54.167093798052285</v>
      </c>
      <c r="Q89" s="35">
        <v>31.307022039979497</v>
      </c>
      <c r="R89" s="35">
        <v>5.5048692977960023</v>
      </c>
      <c r="S89" s="35">
        <v>6.28395694515633</v>
      </c>
      <c r="T89" s="35">
        <v>2.7370579190158892</v>
      </c>
      <c r="U89" s="35"/>
      <c r="V89" s="34">
        <f t="shared" si="3"/>
        <v>1998</v>
      </c>
      <c r="W89" s="35">
        <v>51.458994573564041</v>
      </c>
      <c r="X89" s="35">
        <v>32.445991604382101</v>
      </c>
      <c r="Y89" s="35">
        <v>6.1021808129415378</v>
      </c>
      <c r="Z89" s="35">
        <v>7.2284222381488688</v>
      </c>
      <c r="AA89" s="35">
        <v>2.7644107709634484</v>
      </c>
      <c r="AB89" s="35"/>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row>
    <row r="90" spans="1:86">
      <c r="A90" s="34">
        <f t="shared" si="0"/>
        <v>1999</v>
      </c>
      <c r="B90" s="35">
        <v>70.618556701030926</v>
      </c>
      <c r="C90" s="35">
        <v>20.335556903173639</v>
      </c>
      <c r="D90" s="35">
        <v>3.9013543561754593</v>
      </c>
      <c r="E90" s="35">
        <v>3.3656761673741658</v>
      </c>
      <c r="F90" s="35">
        <v>1.7788558722458052</v>
      </c>
      <c r="G90" s="35"/>
      <c r="H90" s="34">
        <f t="shared" si="1"/>
        <v>1999</v>
      </c>
      <c r="I90" s="35">
        <v>63.315714576133352</v>
      </c>
      <c r="J90" s="35">
        <v>25.350681032730229</v>
      </c>
      <c r="K90" s="35">
        <v>4.5131124212238261</v>
      </c>
      <c r="L90" s="35">
        <v>4.3911364098393975</v>
      </c>
      <c r="M90" s="35">
        <v>2.4293555600731853</v>
      </c>
      <c r="N90" s="35"/>
      <c r="O90" s="34">
        <f t="shared" si="2"/>
        <v>1999</v>
      </c>
      <c r="P90" s="35">
        <v>55.572612833896237</v>
      </c>
      <c r="Q90" s="35">
        <v>30.72356974721114</v>
      </c>
      <c r="R90" s="35">
        <v>5.1990584382355962</v>
      </c>
      <c r="S90" s="35">
        <v>5.8745266605260476</v>
      </c>
      <c r="T90" s="35">
        <v>2.6302323201310003</v>
      </c>
      <c r="U90" s="35"/>
      <c r="V90" s="34">
        <f t="shared" si="3"/>
        <v>1999</v>
      </c>
      <c r="W90" s="35">
        <v>57.472798193389444</v>
      </c>
      <c r="X90" s="35">
        <v>28.792855676452472</v>
      </c>
      <c r="Y90" s="35">
        <v>5.645657975774995</v>
      </c>
      <c r="Z90" s="35">
        <v>6.0049271196879488</v>
      </c>
      <c r="AA90" s="35">
        <v>2.0837610346951343</v>
      </c>
      <c r="AB90" s="35"/>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row>
    <row r="91" spans="1:86">
      <c r="A91" s="34">
        <f t="shared" si="0"/>
        <v>2000</v>
      </c>
      <c r="B91" s="35">
        <v>70.22983950861898</v>
      </c>
      <c r="C91" s="35">
        <v>19.932633247473746</v>
      </c>
      <c r="D91" s="35">
        <v>4.2401426590053495</v>
      </c>
      <c r="E91" s="35">
        <v>3.7646126411729743</v>
      </c>
      <c r="F91" s="35">
        <v>1.832771943728948</v>
      </c>
      <c r="G91" s="35"/>
      <c r="H91" s="34">
        <f t="shared" si="1"/>
        <v>2000</v>
      </c>
      <c r="I91" s="35">
        <v>63.514319809069214</v>
      </c>
      <c r="J91" s="35">
        <v>24.761336515513126</v>
      </c>
      <c r="K91" s="35">
        <v>4.7931583134447093</v>
      </c>
      <c r="L91" s="35">
        <v>4.604216388225935</v>
      </c>
      <c r="M91" s="35">
        <v>2.3269689737470167</v>
      </c>
      <c r="N91" s="35"/>
      <c r="O91" s="34">
        <f t="shared" si="2"/>
        <v>2000</v>
      </c>
      <c r="P91" s="35">
        <v>57.437850842020858</v>
      </c>
      <c r="Q91" s="35">
        <v>28.498396150761831</v>
      </c>
      <c r="R91" s="35">
        <v>5.5533279871692063</v>
      </c>
      <c r="S91" s="35">
        <v>6.0946271050521252</v>
      </c>
      <c r="T91" s="35">
        <v>2.4157979149959905</v>
      </c>
      <c r="U91" s="35"/>
      <c r="V91" s="34">
        <f t="shared" si="3"/>
        <v>2000</v>
      </c>
      <c r="W91" s="35">
        <v>60.808328230251057</v>
      </c>
      <c r="X91" s="35">
        <v>25.045927740355168</v>
      </c>
      <c r="Y91" s="35">
        <v>5.654215145948152</v>
      </c>
      <c r="Z91" s="35">
        <v>6.5523576240048982</v>
      </c>
      <c r="AA91" s="35">
        <v>1.9391712594407018</v>
      </c>
      <c r="AB91" s="35"/>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row>
    <row r="92" spans="1:86">
      <c r="A92" s="34">
        <f t="shared" si="0"/>
        <v>2001</v>
      </c>
      <c r="B92" s="35">
        <v>72.53150739307334</v>
      </c>
      <c r="C92" s="35">
        <v>19.182296318348712</v>
      </c>
      <c r="D92" s="35">
        <v>3.0366180410836559</v>
      </c>
      <c r="E92" s="35">
        <v>3.4335615758658333</v>
      </c>
      <c r="F92" s="35">
        <v>1.8160166716284609</v>
      </c>
      <c r="G92" s="35"/>
      <c r="H92" s="34">
        <f t="shared" si="1"/>
        <v>2001</v>
      </c>
      <c r="I92" s="35">
        <v>63.43</v>
      </c>
      <c r="J92" s="35">
        <v>25.86</v>
      </c>
      <c r="K92" s="35">
        <v>3.89</v>
      </c>
      <c r="L92" s="35">
        <v>4.3499999999999996</v>
      </c>
      <c r="M92" s="35">
        <v>2.4700000000000002</v>
      </c>
      <c r="N92" s="35"/>
      <c r="O92" s="34">
        <f t="shared" si="2"/>
        <v>2001</v>
      </c>
      <c r="P92" s="35">
        <v>53.680088362285368</v>
      </c>
      <c r="Q92" s="35">
        <v>32.202028316095991</v>
      </c>
      <c r="R92" s="35">
        <v>4.9603373832714128</v>
      </c>
      <c r="S92" s="35">
        <v>6.215483482277337</v>
      </c>
      <c r="T92" s="35">
        <v>2.9420624560698863</v>
      </c>
      <c r="U92" s="35"/>
      <c r="V92" s="34">
        <f t="shared" si="3"/>
        <v>2001</v>
      </c>
      <c r="W92" s="35">
        <v>53.75954965822276</v>
      </c>
      <c r="X92" s="35">
        <v>30.287494973864092</v>
      </c>
      <c r="Y92" s="35">
        <v>5.6493767591475672</v>
      </c>
      <c r="Z92" s="35">
        <v>7.4788902291917969</v>
      </c>
      <c r="AA92" s="35">
        <v>2.8246883795737836</v>
      </c>
      <c r="AB92" s="35"/>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row>
    <row r="93" spans="1:86">
      <c r="A93" s="34">
        <f t="shared" si="0"/>
        <v>2002</v>
      </c>
      <c r="B93" s="35">
        <v>73.36</v>
      </c>
      <c r="C93" s="35">
        <v>19.149999999999999</v>
      </c>
      <c r="D93" s="35">
        <v>2.72</v>
      </c>
      <c r="E93" s="35">
        <v>2.83</v>
      </c>
      <c r="F93" s="35">
        <v>1.94</v>
      </c>
      <c r="G93" s="35"/>
      <c r="H93" s="34">
        <f t="shared" si="1"/>
        <v>2002</v>
      </c>
      <c r="I93" s="35">
        <v>64.48</v>
      </c>
      <c r="J93" s="35">
        <v>25.83</v>
      </c>
      <c r="K93" s="35">
        <v>3.54</v>
      </c>
      <c r="L93" s="35">
        <v>3.66</v>
      </c>
      <c r="M93" s="35">
        <v>2.4900000000000002</v>
      </c>
      <c r="N93" s="35"/>
      <c r="O93" s="34">
        <f t="shared" si="2"/>
        <v>2002</v>
      </c>
      <c r="P93" s="35">
        <v>52.14</v>
      </c>
      <c r="Q93" s="35">
        <v>34.24</v>
      </c>
      <c r="R93" s="35">
        <v>4.91</v>
      </c>
      <c r="S93" s="35">
        <v>5.52</v>
      </c>
      <c r="T93" s="35">
        <v>3.19</v>
      </c>
      <c r="U93" s="35"/>
      <c r="V93" s="34">
        <f t="shared" si="3"/>
        <v>2002</v>
      </c>
      <c r="W93" s="35">
        <v>44.79</v>
      </c>
      <c r="X93" s="35">
        <v>35.25</v>
      </c>
      <c r="Y93" s="35">
        <v>7.67</v>
      </c>
      <c r="Z93" s="35">
        <v>8.7799999999999994</v>
      </c>
      <c r="AA93" s="35">
        <v>3.51</v>
      </c>
      <c r="AB93" s="35"/>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row>
    <row r="94" spans="1:86">
      <c r="A94" s="34">
        <f t="shared" si="0"/>
        <v>2003</v>
      </c>
      <c r="B94" s="35">
        <v>73.48</v>
      </c>
      <c r="C94" s="35">
        <v>19.04</v>
      </c>
      <c r="D94" s="35">
        <v>3.04</v>
      </c>
      <c r="E94" s="35">
        <v>2.44</v>
      </c>
      <c r="F94" s="35">
        <v>2</v>
      </c>
      <c r="G94" s="35"/>
      <c r="H94" s="34">
        <f t="shared" si="1"/>
        <v>2003</v>
      </c>
      <c r="I94" s="35">
        <v>63.9</v>
      </c>
      <c r="J94" s="35">
        <v>26.06</v>
      </c>
      <c r="K94" s="35">
        <v>4.0199999999999996</v>
      </c>
      <c r="L94" s="35">
        <v>3.24</v>
      </c>
      <c r="M94" s="35">
        <v>2.77</v>
      </c>
      <c r="N94" s="35"/>
      <c r="O94" s="34">
        <f t="shared" si="2"/>
        <v>2003</v>
      </c>
      <c r="P94" s="35">
        <v>50.8</v>
      </c>
      <c r="Q94" s="35">
        <v>35.049999999999997</v>
      </c>
      <c r="R94" s="35">
        <v>6</v>
      </c>
      <c r="S94" s="35">
        <v>4.8899999999999997</v>
      </c>
      <c r="T94" s="35">
        <v>3.26</v>
      </c>
      <c r="U94" s="35"/>
      <c r="V94" s="34">
        <f t="shared" si="3"/>
        <v>2003</v>
      </c>
      <c r="W94" s="35">
        <v>42.26</v>
      </c>
      <c r="X94" s="35">
        <v>35.15</v>
      </c>
      <c r="Y94" s="35">
        <v>10.69</v>
      </c>
      <c r="Z94" s="35">
        <v>8.52</v>
      </c>
      <c r="AA94" s="35">
        <v>3.37</v>
      </c>
      <c r="AB94" s="35"/>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row>
    <row r="95" spans="1:86">
      <c r="A95" s="34">
        <f t="shared" si="0"/>
        <v>2004</v>
      </c>
      <c r="B95" s="35">
        <v>73.569999999999993</v>
      </c>
      <c r="C95" s="35">
        <v>18.95</v>
      </c>
      <c r="D95" s="35">
        <v>3.36</v>
      </c>
      <c r="E95" s="35">
        <v>2.25</v>
      </c>
      <c r="F95" s="35">
        <v>1.87</v>
      </c>
      <c r="G95" s="35"/>
      <c r="H95" s="34">
        <f t="shared" si="1"/>
        <v>2004</v>
      </c>
      <c r="I95" s="35">
        <v>60.74</v>
      </c>
      <c r="J95" s="35">
        <v>28.55</v>
      </c>
      <c r="K95" s="35">
        <v>4.8899999999999997</v>
      </c>
      <c r="L95" s="35">
        <v>3.2</v>
      </c>
      <c r="M95" s="35">
        <v>2.62</v>
      </c>
      <c r="N95" s="35"/>
      <c r="O95" s="34">
        <f t="shared" si="2"/>
        <v>2004</v>
      </c>
      <c r="P95" s="35">
        <v>49.88</v>
      </c>
      <c r="Q95" s="35">
        <v>34.979999999999997</v>
      </c>
      <c r="R95" s="35">
        <v>7.39</v>
      </c>
      <c r="S95" s="35">
        <v>4.83</v>
      </c>
      <c r="T95" s="35">
        <v>2.91</v>
      </c>
      <c r="U95" s="35"/>
      <c r="V95" s="34">
        <f t="shared" si="3"/>
        <v>2004</v>
      </c>
      <c r="W95" s="35">
        <v>41.96</v>
      </c>
      <c r="X95" s="35">
        <v>33.24</v>
      </c>
      <c r="Y95" s="35">
        <v>13.79</v>
      </c>
      <c r="Z95" s="35">
        <v>7.98</v>
      </c>
      <c r="AA95" s="35">
        <v>3.04</v>
      </c>
      <c r="AB95" s="35"/>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row>
    <row r="96" spans="1:86">
      <c r="A96" s="34">
        <f t="shared" si="0"/>
        <v>2005</v>
      </c>
      <c r="B96" s="35">
        <v>71.489999999999995</v>
      </c>
      <c r="C96" s="35">
        <v>20.260000000000002</v>
      </c>
      <c r="D96" s="35">
        <v>3.72</v>
      </c>
      <c r="E96" s="35">
        <v>2.78</v>
      </c>
      <c r="F96" s="35">
        <v>1.74</v>
      </c>
      <c r="G96" s="35"/>
      <c r="H96" s="34">
        <f t="shared" si="1"/>
        <v>2005</v>
      </c>
      <c r="I96" s="35">
        <v>57.65</v>
      </c>
      <c r="J96" s="35">
        <v>30.72</v>
      </c>
      <c r="K96" s="35">
        <v>5.15</v>
      </c>
      <c r="L96" s="35">
        <v>3.87</v>
      </c>
      <c r="M96" s="35">
        <v>2.61</v>
      </c>
      <c r="N96" s="35"/>
      <c r="O96" s="34">
        <f t="shared" si="2"/>
        <v>2005</v>
      </c>
      <c r="P96" s="35">
        <v>46.58</v>
      </c>
      <c r="Q96" s="35">
        <v>37.06</v>
      </c>
      <c r="R96" s="35">
        <v>7.48</v>
      </c>
      <c r="S96" s="35">
        <v>5.89</v>
      </c>
      <c r="T96" s="35">
        <v>3.01</v>
      </c>
      <c r="U96" s="35"/>
      <c r="V96" s="34">
        <f t="shared" si="3"/>
        <v>2005</v>
      </c>
      <c r="W96" s="35">
        <v>37</v>
      </c>
      <c r="X96" s="35">
        <v>37.08</v>
      </c>
      <c r="Y96" s="35">
        <v>12.22</v>
      </c>
      <c r="Z96" s="35">
        <v>10.47</v>
      </c>
      <c r="AA96" s="35">
        <v>3.23</v>
      </c>
      <c r="AB96" s="35"/>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row>
    <row r="97" spans="1:86">
      <c r="A97" s="34">
        <f t="shared" ref="A97:A115" si="4">A96+1</f>
        <v>2006</v>
      </c>
      <c r="B97" s="35">
        <v>70.17</v>
      </c>
      <c r="C97" s="35">
        <v>20.18</v>
      </c>
      <c r="D97" s="35">
        <v>4.2699999999999996</v>
      </c>
      <c r="E97" s="35">
        <v>3.55</v>
      </c>
      <c r="F97" s="35">
        <v>1.84</v>
      </c>
      <c r="G97" s="35"/>
      <c r="H97" s="34">
        <f t="shared" ref="H97:H115" si="5">H96+1</f>
        <v>2006</v>
      </c>
      <c r="I97" s="35">
        <v>56.47</v>
      </c>
      <c r="J97" s="35">
        <v>30.28</v>
      </c>
      <c r="K97" s="35">
        <v>5.86</v>
      </c>
      <c r="L97" s="35">
        <v>4.95</v>
      </c>
      <c r="M97" s="35">
        <v>2.4500000000000002</v>
      </c>
      <c r="N97" s="35"/>
      <c r="O97" s="34">
        <f t="shared" ref="O97:O115" si="6">O96+1</f>
        <v>2006</v>
      </c>
      <c r="P97" s="35">
        <v>45.17</v>
      </c>
      <c r="Q97" s="35">
        <v>36.450000000000003</v>
      </c>
      <c r="R97" s="35">
        <v>8.16</v>
      </c>
      <c r="S97" s="35">
        <v>7.52</v>
      </c>
      <c r="T97" s="35">
        <v>2.69</v>
      </c>
      <c r="U97" s="35"/>
      <c r="V97" s="34">
        <f t="shared" ref="V97:V115" si="7">V96+1</f>
        <v>2006</v>
      </c>
      <c r="W97" s="35">
        <v>35.54</v>
      </c>
      <c r="X97" s="35">
        <v>34.06</v>
      </c>
      <c r="Y97" s="35">
        <v>14.08</v>
      </c>
      <c r="Z97" s="35">
        <v>13.66</v>
      </c>
      <c r="AA97" s="35">
        <v>2.66</v>
      </c>
      <c r="AB97" s="35"/>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row>
    <row r="98" spans="1:86">
      <c r="A98" s="34">
        <f t="shared" si="4"/>
        <v>2007</v>
      </c>
      <c r="B98" s="35">
        <v>69.05</v>
      </c>
      <c r="C98" s="35">
        <v>20.079999999999998</v>
      </c>
      <c r="D98" s="35">
        <v>4.93</v>
      </c>
      <c r="E98" s="35">
        <v>4.1399999999999997</v>
      </c>
      <c r="F98" s="35">
        <v>1.8</v>
      </c>
      <c r="G98" s="35"/>
      <c r="H98" s="34">
        <f t="shared" si="5"/>
        <v>2007</v>
      </c>
      <c r="I98" s="35">
        <v>56.96</v>
      </c>
      <c r="J98" s="35">
        <v>28.83</v>
      </c>
      <c r="K98" s="35">
        <v>6.52</v>
      </c>
      <c r="L98" s="35">
        <v>5.45</v>
      </c>
      <c r="M98" s="35">
        <v>2.2400000000000002</v>
      </c>
      <c r="N98" s="35"/>
      <c r="O98" s="34">
        <f t="shared" si="6"/>
        <v>2007</v>
      </c>
      <c r="P98" s="35">
        <v>47.62</v>
      </c>
      <c r="Q98" s="35">
        <v>32.32</v>
      </c>
      <c r="R98" s="35">
        <v>9.31</v>
      </c>
      <c r="S98" s="35">
        <v>8.1999999999999993</v>
      </c>
      <c r="T98" s="35">
        <v>2.5499999999999998</v>
      </c>
      <c r="U98" s="35"/>
      <c r="V98" s="34">
        <f t="shared" si="7"/>
        <v>2007</v>
      </c>
      <c r="W98" s="35">
        <f>'Table A7 (cont.)'!I98</f>
        <v>38.049999999999997</v>
      </c>
      <c r="X98" s="35">
        <f>'Table A7 (cont.)'!J98</f>
        <v>28.66</v>
      </c>
      <c r="Y98" s="35">
        <f>'Table A7 (cont.)'!K98</f>
        <v>15.56</v>
      </c>
      <c r="Z98" s="35">
        <f>'Table A7 (cont.)'!L98</f>
        <v>15.23</v>
      </c>
      <c r="AA98" s="35">
        <f>'Table A7 (cont.)'!M98</f>
        <v>2.4900000000000002</v>
      </c>
      <c r="AB98" s="35"/>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row>
    <row r="99" spans="1:86">
      <c r="A99" s="34">
        <f t="shared" si="4"/>
        <v>2008</v>
      </c>
      <c r="B99" s="35">
        <v>73.55</v>
      </c>
      <c r="C99" s="35">
        <v>17.45</v>
      </c>
      <c r="D99" s="35">
        <v>3.83</v>
      </c>
      <c r="E99" s="35">
        <v>3.18</v>
      </c>
      <c r="F99" s="35">
        <v>1.99</v>
      </c>
      <c r="G99" s="35"/>
      <c r="H99" s="34">
        <f t="shared" si="5"/>
        <v>2008</v>
      </c>
      <c r="I99" s="35">
        <v>58.75</v>
      </c>
      <c r="J99" s="35">
        <v>28.34</v>
      </c>
      <c r="K99" s="35">
        <v>5.6</v>
      </c>
      <c r="L99" s="35">
        <v>4.4000000000000004</v>
      </c>
      <c r="M99" s="35">
        <v>2.92</v>
      </c>
      <c r="N99" s="35"/>
      <c r="O99" s="34">
        <f t="shared" si="6"/>
        <v>2008</v>
      </c>
      <c r="P99" s="35">
        <v>47.73</v>
      </c>
      <c r="Q99" s="35">
        <v>34.159999999999997</v>
      </c>
      <c r="R99" s="35">
        <v>8.57</v>
      </c>
      <c r="S99" s="35">
        <v>6.15</v>
      </c>
      <c r="T99" s="35">
        <v>3.4</v>
      </c>
      <c r="U99" s="35"/>
      <c r="V99" s="34">
        <f t="shared" si="7"/>
        <v>2008</v>
      </c>
      <c r="W99" s="35">
        <f>'Table A7 (cont.)'!I99</f>
        <v>35.97</v>
      </c>
      <c r="X99" s="35">
        <f>'Table A7 (cont.)'!J99</f>
        <v>35.03</v>
      </c>
      <c r="Y99" s="35">
        <f>'Table A7 (cont.)'!K99</f>
        <v>15.19</v>
      </c>
      <c r="Z99" s="35">
        <f>'Table A7 (cont.)'!L99</f>
        <v>10.46</v>
      </c>
      <c r="AA99" s="35">
        <f>'Table A7 (cont.)'!M99</f>
        <v>3.36</v>
      </c>
      <c r="AB99" s="35"/>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02"/>
    </row>
    <row r="100" spans="1:86">
      <c r="A100" s="34">
        <f t="shared" si="4"/>
        <v>2009</v>
      </c>
      <c r="B100" s="35">
        <v>74.849999999999994</v>
      </c>
      <c r="C100" s="35">
        <v>18.04</v>
      </c>
      <c r="D100" s="35">
        <v>3</v>
      </c>
      <c r="E100" s="35">
        <v>2.4</v>
      </c>
      <c r="F100" s="35">
        <v>1.72</v>
      </c>
      <c r="G100" s="35"/>
      <c r="H100" s="34">
        <f t="shared" si="5"/>
        <v>2009</v>
      </c>
      <c r="I100" s="35">
        <v>60.97</v>
      </c>
      <c r="J100" s="35">
        <v>28.99</v>
      </c>
      <c r="K100" s="35">
        <v>4.3099999999999996</v>
      </c>
      <c r="L100" s="35">
        <v>3.38</v>
      </c>
      <c r="M100" s="35">
        <v>2.35</v>
      </c>
      <c r="N100" s="35"/>
      <c r="O100" s="34">
        <f t="shared" si="6"/>
        <v>2009</v>
      </c>
      <c r="P100" s="35">
        <v>46.82</v>
      </c>
      <c r="Q100" s="35">
        <v>38.869999999999997</v>
      </c>
      <c r="R100" s="35">
        <v>6.54</v>
      </c>
      <c r="S100" s="35">
        <v>4.8600000000000003</v>
      </c>
      <c r="T100" s="35">
        <v>2.9</v>
      </c>
      <c r="U100" s="35"/>
      <c r="V100" s="34">
        <f t="shared" si="7"/>
        <v>2009</v>
      </c>
      <c r="W100" s="35">
        <f>'Table A7 (cont.)'!I100</f>
        <v>33.119999999999997</v>
      </c>
      <c r="X100" s="35">
        <f>'Table A7 (cont.)'!J100</f>
        <v>41.07</v>
      </c>
      <c r="Y100" s="35">
        <f>'Table A7 (cont.)'!K100</f>
        <v>13.3</v>
      </c>
      <c r="Z100" s="35">
        <f>'Table A7 (cont.)'!L100</f>
        <v>8.76</v>
      </c>
      <c r="AA100" s="35">
        <f>'Table A7 (cont.)'!M100</f>
        <v>3.74</v>
      </c>
      <c r="AB100" s="35"/>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A100" s="102"/>
    </row>
    <row r="101" spans="1:86">
      <c r="A101" s="34">
        <f t="shared" si="4"/>
        <v>2010</v>
      </c>
      <c r="B101" s="35">
        <v>75.459999999999994</v>
      </c>
      <c r="C101" s="35">
        <v>17.739999999999998</v>
      </c>
      <c r="D101" s="35">
        <v>3.09</v>
      </c>
      <c r="E101" s="35">
        <v>1.89</v>
      </c>
      <c r="F101" s="35">
        <v>1.82</v>
      </c>
      <c r="G101" s="35"/>
      <c r="H101" s="34">
        <f t="shared" si="5"/>
        <v>2010</v>
      </c>
      <c r="I101" s="35">
        <v>61.59</v>
      </c>
      <c r="J101" s="35">
        <v>28.46</v>
      </c>
      <c r="K101" s="35">
        <v>4.4800000000000004</v>
      </c>
      <c r="L101" s="35">
        <v>2.88</v>
      </c>
      <c r="M101" s="35">
        <v>2.6</v>
      </c>
      <c r="N101" s="35"/>
      <c r="O101" s="34">
        <f t="shared" si="6"/>
        <v>2010</v>
      </c>
      <c r="P101" s="35">
        <v>48.9</v>
      </c>
      <c r="Q101" s="35">
        <v>36.53</v>
      </c>
      <c r="R101" s="35">
        <v>7.47</v>
      </c>
      <c r="S101" s="35">
        <v>4.3</v>
      </c>
      <c r="T101" s="35">
        <v>2.81</v>
      </c>
      <c r="U101" s="35"/>
      <c r="V101" s="34">
        <f t="shared" si="7"/>
        <v>2010</v>
      </c>
      <c r="W101" s="35">
        <f>'Table A7 (cont.)'!I101</f>
        <v>33.340000000000003</v>
      </c>
      <c r="X101" s="35">
        <f>'Table A7 (cont.)'!J101</f>
        <v>36.590000000000003</v>
      </c>
      <c r="Y101" s="35">
        <f>'Table A7 (cont.)'!K101</f>
        <v>17.190000000000001</v>
      </c>
      <c r="Z101" s="35">
        <f>'Table A7 (cont.)'!L101</f>
        <v>9.24</v>
      </c>
      <c r="AA101" s="35">
        <f>'Table A7 (cont.)'!M101</f>
        <v>3.65</v>
      </c>
      <c r="AB101" s="35"/>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c r="BX101" s="102"/>
      <c r="BY101" s="102"/>
      <c r="BZ101" s="102"/>
      <c r="CA101" s="102"/>
    </row>
    <row r="102" spans="1:86">
      <c r="A102" s="34">
        <f t="shared" si="4"/>
        <v>2011</v>
      </c>
      <c r="B102" s="35">
        <v>74.66</v>
      </c>
      <c r="C102" s="35">
        <v>18.440000000000001</v>
      </c>
      <c r="D102" s="35">
        <v>3.25</v>
      </c>
      <c r="E102" s="35">
        <v>1.68</v>
      </c>
      <c r="F102" s="35">
        <v>1.97</v>
      </c>
      <c r="G102" s="35"/>
      <c r="H102" s="34">
        <f t="shared" si="5"/>
        <v>2011</v>
      </c>
      <c r="I102" s="35">
        <v>62.69</v>
      </c>
      <c r="J102" s="35">
        <v>27.73</v>
      </c>
      <c r="K102" s="35">
        <v>4.66</v>
      </c>
      <c r="L102" s="35">
        <v>2.4</v>
      </c>
      <c r="M102" s="35">
        <v>2.52</v>
      </c>
      <c r="N102" s="35"/>
      <c r="O102" s="34">
        <f t="shared" si="6"/>
        <v>2011</v>
      </c>
      <c r="P102" s="35">
        <v>49.97</v>
      </c>
      <c r="Q102" s="35">
        <v>35.9</v>
      </c>
      <c r="R102" s="35">
        <v>7.17</v>
      </c>
      <c r="S102" s="35">
        <v>3.85</v>
      </c>
      <c r="T102" s="35">
        <v>3.11</v>
      </c>
      <c r="U102" s="35"/>
      <c r="V102" s="34">
        <f t="shared" si="7"/>
        <v>2011</v>
      </c>
      <c r="W102" s="35">
        <f>'Table A7 (cont.)'!I102</f>
        <v>35.200000000000003</v>
      </c>
      <c r="X102" s="35">
        <f>'Table A7 (cont.)'!J102</f>
        <v>38.26</v>
      </c>
      <c r="Y102" s="35">
        <f>'Table A7 (cont.)'!K102</f>
        <v>14.69</v>
      </c>
      <c r="Z102" s="35">
        <f>'Table A7 (cont.)'!L102</f>
        <v>8.3000000000000007</v>
      </c>
      <c r="AA102" s="35">
        <f>'Table A7 (cont.)'!M102</f>
        <v>3.55</v>
      </c>
      <c r="AB102" s="35"/>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row>
    <row r="103" spans="1:86">
      <c r="A103" s="34">
        <f t="shared" si="4"/>
        <v>2012</v>
      </c>
      <c r="B103" s="35">
        <v>71.36</v>
      </c>
      <c r="C103" s="35">
        <v>20.82</v>
      </c>
      <c r="D103" s="35">
        <v>4.0599999999999996</v>
      </c>
      <c r="E103" s="35">
        <v>1.59</v>
      </c>
      <c r="F103" s="35">
        <v>2.17</v>
      </c>
      <c r="G103" s="35"/>
      <c r="H103" s="34">
        <f t="shared" si="5"/>
        <v>2012</v>
      </c>
      <c r="I103" s="35">
        <v>59.92</v>
      </c>
      <c r="J103" s="35">
        <v>29.47</v>
      </c>
      <c r="K103" s="35">
        <v>5.83</v>
      </c>
      <c r="L103" s="35">
        <v>2.11</v>
      </c>
      <c r="M103" s="35">
        <v>2.67</v>
      </c>
      <c r="N103" s="35"/>
      <c r="O103" s="34">
        <f t="shared" si="6"/>
        <v>2012</v>
      </c>
      <c r="P103" s="35">
        <v>46.96</v>
      </c>
      <c r="Q103" s="35">
        <v>36.04</v>
      </c>
      <c r="R103" s="35">
        <v>10.19</v>
      </c>
      <c r="S103" s="35">
        <v>3.6</v>
      </c>
      <c r="T103" s="35">
        <v>3.21</v>
      </c>
      <c r="U103" s="35"/>
      <c r="V103" s="34">
        <f t="shared" si="7"/>
        <v>2012</v>
      </c>
      <c r="W103" s="35">
        <f>'Table A7 (cont.)'!I103</f>
        <v>33.659999999999997</v>
      </c>
      <c r="X103" s="35">
        <f>'Table A7 (cont.)'!J103</f>
        <v>34.409999999999997</v>
      </c>
      <c r="Y103" s="35">
        <f>'Table A7 (cont.)'!K103</f>
        <v>21.45</v>
      </c>
      <c r="Z103" s="35">
        <f>'Table A7 (cont.)'!L103</f>
        <v>7.08</v>
      </c>
      <c r="AA103" s="35">
        <f>'Table A7 (cont.)'!M103</f>
        <v>3.4</v>
      </c>
      <c r="AB103" s="35"/>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row>
    <row r="104" spans="1:86">
      <c r="A104" s="34">
        <f t="shared" si="4"/>
        <v>2013</v>
      </c>
      <c r="B104" s="35">
        <v>74.27</v>
      </c>
      <c r="C104" s="35">
        <v>18.899999999999999</v>
      </c>
      <c r="D104" s="35">
        <v>3.52</v>
      </c>
      <c r="E104" s="35">
        <v>1.3</v>
      </c>
      <c r="F104" s="35">
        <v>2.02</v>
      </c>
      <c r="G104" s="35"/>
      <c r="H104" s="34">
        <f t="shared" si="5"/>
        <v>2013</v>
      </c>
      <c r="I104" s="35">
        <v>60.83</v>
      </c>
      <c r="J104" s="35">
        <v>29.55</v>
      </c>
      <c r="K104" s="35">
        <v>4.84</v>
      </c>
      <c r="L104" s="35">
        <v>1.96</v>
      </c>
      <c r="M104" s="35">
        <v>2.82</v>
      </c>
      <c r="N104" s="35"/>
      <c r="O104" s="34">
        <f t="shared" si="6"/>
        <v>2013</v>
      </c>
      <c r="P104" s="35">
        <v>47.21</v>
      </c>
      <c r="Q104" s="35">
        <v>38.380000000000003</v>
      </c>
      <c r="R104" s="35">
        <v>7.28</v>
      </c>
      <c r="S104" s="35">
        <v>3.4</v>
      </c>
      <c r="T104" s="35">
        <v>3.73</v>
      </c>
      <c r="U104" s="35"/>
      <c r="V104" s="34">
        <f t="shared" si="7"/>
        <v>2013</v>
      </c>
      <c r="W104" s="35">
        <f>'Table A7 (cont.)'!I104</f>
        <v>34.35</v>
      </c>
      <c r="X104" s="35">
        <f>'Table A7 (cont.)'!J104</f>
        <v>39.06</v>
      </c>
      <c r="Y104" s="35">
        <f>'Table A7 (cont.)'!K104</f>
        <v>14.77</v>
      </c>
      <c r="Z104" s="35">
        <f>'Table A7 (cont.)'!L104</f>
        <v>8.1999999999999993</v>
      </c>
      <c r="AA104" s="35">
        <f>'Table A7 (cont.)'!M104</f>
        <v>3.62</v>
      </c>
      <c r="AB104" s="35"/>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row>
    <row r="105" spans="1:86">
      <c r="A105" s="34">
        <f t="shared" si="4"/>
        <v>2014</v>
      </c>
      <c r="B105" s="35">
        <v>72.459999999999994</v>
      </c>
      <c r="C105" s="35">
        <v>19.82</v>
      </c>
      <c r="D105" s="35">
        <v>4.24</v>
      </c>
      <c r="E105" s="35">
        <v>1.2</v>
      </c>
      <c r="F105" s="35">
        <v>2.2799999999999998</v>
      </c>
      <c r="G105" s="35"/>
      <c r="H105" s="34">
        <f t="shared" si="5"/>
        <v>2014</v>
      </c>
      <c r="I105" s="35">
        <v>60.42</v>
      </c>
      <c r="J105" s="35">
        <v>29.32</v>
      </c>
      <c r="K105" s="35">
        <v>5.53</v>
      </c>
      <c r="L105" s="35">
        <v>1.77</v>
      </c>
      <c r="M105" s="35">
        <v>2.95</v>
      </c>
      <c r="N105" s="35"/>
      <c r="O105" s="34">
        <f t="shared" si="6"/>
        <v>2014</v>
      </c>
      <c r="P105" s="35">
        <v>47.06</v>
      </c>
      <c r="Q105" s="35">
        <v>37.57</v>
      </c>
      <c r="R105" s="35">
        <v>8.1999999999999993</v>
      </c>
      <c r="S105" s="35">
        <v>3.12</v>
      </c>
      <c r="T105" s="35">
        <v>4.05</v>
      </c>
      <c r="U105" s="35"/>
      <c r="V105" s="34">
        <f t="shared" si="7"/>
        <v>2014</v>
      </c>
      <c r="W105" s="35">
        <f>'Table A7 (cont.)'!I105</f>
        <v>34.6</v>
      </c>
      <c r="X105" s="35">
        <f>'Table A7 (cont.)'!J105</f>
        <v>36.94</v>
      </c>
      <c r="Y105" s="35">
        <f>'Table A7 (cont.)'!K105</f>
        <v>16.940000000000001</v>
      </c>
      <c r="Z105" s="35">
        <f>'Table A7 (cont.)'!L105</f>
        <v>7.04</v>
      </c>
      <c r="AA105" s="35">
        <f>'Table A7 (cont.)'!M105</f>
        <v>4.4800000000000004</v>
      </c>
      <c r="AB105" s="35"/>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row>
    <row r="106" spans="1:86">
      <c r="A106" s="34">
        <f t="shared" si="4"/>
        <v>2015</v>
      </c>
      <c r="B106" s="35">
        <v>71.8</v>
      </c>
      <c r="C106" s="35">
        <v>21.09</v>
      </c>
      <c r="D106" s="35">
        <v>4.0199999999999996</v>
      </c>
      <c r="E106" s="35">
        <v>1.1599999999999999</v>
      </c>
      <c r="F106" s="35">
        <v>1.92</v>
      </c>
      <c r="G106" s="35"/>
      <c r="H106" s="34">
        <f t="shared" si="5"/>
        <v>2015</v>
      </c>
      <c r="I106" s="35">
        <v>60.19</v>
      </c>
      <c r="J106" s="35">
        <v>30.36</v>
      </c>
      <c r="K106" s="35">
        <v>5.32</v>
      </c>
      <c r="L106" s="35">
        <v>1.68</v>
      </c>
      <c r="M106" s="35">
        <v>2.4500000000000002</v>
      </c>
      <c r="N106" s="35"/>
      <c r="O106" s="34">
        <f t="shared" si="6"/>
        <v>2015</v>
      </c>
      <c r="P106" s="35">
        <v>46.98</v>
      </c>
      <c r="Q106" s="35">
        <v>38.83</v>
      </c>
      <c r="R106" s="35">
        <v>8.01</v>
      </c>
      <c r="S106" s="35">
        <v>3.07</v>
      </c>
      <c r="T106" s="35">
        <v>3.11</v>
      </c>
      <c r="U106" s="35"/>
      <c r="V106" s="34">
        <f t="shared" si="7"/>
        <v>2015</v>
      </c>
      <c r="W106" s="35">
        <f>'Table A7 (cont.)'!I106</f>
        <v>36.549999999999997</v>
      </c>
      <c r="X106" s="35">
        <f>'Table A7 (cont.)'!J106</f>
        <v>36.72</v>
      </c>
      <c r="Y106" s="35">
        <f>'Table A7 (cont.)'!K106</f>
        <v>17.09</v>
      </c>
      <c r="Z106" s="35">
        <f>'Table A7 (cont.)'!L106</f>
        <v>6.82</v>
      </c>
      <c r="AA106" s="35">
        <f>'Table A7 (cont.)'!M106</f>
        <v>2.81</v>
      </c>
      <c r="AB106" s="35"/>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2"/>
      <c r="BZ106" s="102"/>
      <c r="CA106" s="102"/>
    </row>
    <row r="107" spans="1:86">
      <c r="A107" s="34">
        <f t="shared" si="4"/>
        <v>2016</v>
      </c>
      <c r="B107" s="35">
        <v>72.540000000000006</v>
      </c>
      <c r="C107" s="35">
        <v>20.77</v>
      </c>
      <c r="D107" s="35">
        <v>3.93</v>
      </c>
      <c r="E107" s="35">
        <v>1.17</v>
      </c>
      <c r="F107" s="35">
        <v>1.59</v>
      </c>
      <c r="G107" s="35"/>
      <c r="H107" s="34">
        <f t="shared" si="5"/>
        <v>2016</v>
      </c>
      <c r="I107" s="35">
        <v>60.7</v>
      </c>
      <c r="J107" s="35">
        <v>30.49</v>
      </c>
      <c r="K107" s="35">
        <v>5.0199999999999996</v>
      </c>
      <c r="L107" s="35">
        <v>1.68</v>
      </c>
      <c r="M107" s="35">
        <v>2.11</v>
      </c>
      <c r="N107" s="35"/>
      <c r="O107" s="34">
        <f t="shared" si="6"/>
        <v>2016</v>
      </c>
      <c r="P107" s="35">
        <v>45.67</v>
      </c>
      <c r="Q107" s="35">
        <v>40.700000000000003</v>
      </c>
      <c r="R107" s="35">
        <v>7.63</v>
      </c>
      <c r="S107" s="35">
        <v>3.11</v>
      </c>
      <c r="T107" s="35">
        <v>2.88</v>
      </c>
      <c r="U107" s="35"/>
      <c r="V107" s="34">
        <f t="shared" si="7"/>
        <v>2016</v>
      </c>
      <c r="W107" s="35">
        <f>'Table A7 (cont.)'!I107</f>
        <v>35.58</v>
      </c>
      <c r="X107" s="35">
        <f>'Table A7 (cont.)'!J107</f>
        <v>36.67</v>
      </c>
      <c r="Y107" s="35">
        <f>'Table A7 (cont.)'!K107</f>
        <v>17.09</v>
      </c>
      <c r="Z107" s="35">
        <f>'Table A7 (cont.)'!L107</f>
        <v>7.31</v>
      </c>
      <c r="AA107" s="35">
        <f>'Table A7 (cont.)'!M107</f>
        <v>3.35</v>
      </c>
      <c r="AB107" s="35"/>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BY107" s="102"/>
      <c r="BZ107" s="102"/>
      <c r="CA107" s="102"/>
    </row>
    <row r="108" spans="1:86">
      <c r="A108" s="34">
        <f t="shared" si="4"/>
        <v>2017</v>
      </c>
      <c r="B108" s="35">
        <v>70.03</v>
      </c>
      <c r="C108" s="35">
        <v>22.41</v>
      </c>
      <c r="D108" s="35">
        <v>4.4800000000000004</v>
      </c>
      <c r="E108" s="35">
        <v>1.29</v>
      </c>
      <c r="F108" s="35">
        <v>1.79</v>
      </c>
      <c r="G108" s="35"/>
      <c r="H108" s="34">
        <f t="shared" si="5"/>
        <v>2017</v>
      </c>
      <c r="I108" s="35">
        <v>59.44</v>
      </c>
      <c r="J108" s="35">
        <v>30.77</v>
      </c>
      <c r="K108" s="35">
        <v>5.63</v>
      </c>
      <c r="L108" s="35">
        <v>1.88</v>
      </c>
      <c r="M108" s="35">
        <v>2.27</v>
      </c>
      <c r="N108" s="35"/>
      <c r="O108" s="34">
        <f t="shared" si="6"/>
        <v>2017</v>
      </c>
      <c r="P108" s="35">
        <v>46.61</v>
      </c>
      <c r="Q108" s="35">
        <v>38.35</v>
      </c>
      <c r="R108" s="35">
        <v>8.43</v>
      </c>
      <c r="S108" s="35">
        <v>3.52</v>
      </c>
      <c r="T108" s="35">
        <v>3.09</v>
      </c>
      <c r="U108" s="35"/>
      <c r="V108" s="34">
        <f t="shared" si="7"/>
        <v>2017</v>
      </c>
      <c r="W108" s="35">
        <f>'Table A7 (cont.)'!I108</f>
        <v>35.200000000000003</v>
      </c>
      <c r="X108" s="35">
        <f>'Table A7 (cont.)'!J108</f>
        <v>39.340000000000003</v>
      </c>
      <c r="Y108" s="35">
        <f>'Table A7 (cont.)'!K108</f>
        <v>14.7</v>
      </c>
      <c r="Z108" s="35">
        <f>'Table A7 (cont.)'!L108</f>
        <v>7.07</v>
      </c>
      <c r="AA108" s="35">
        <f>'Table A7 (cont.)'!M108</f>
        <v>3.68</v>
      </c>
      <c r="AB108" s="35"/>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2"/>
      <c r="BR108" s="102"/>
      <c r="BS108" s="102"/>
      <c r="BT108" s="102"/>
      <c r="BU108" s="102"/>
      <c r="BV108" s="102"/>
      <c r="BW108" s="102"/>
      <c r="BX108" s="102"/>
      <c r="BY108" s="102"/>
      <c r="BZ108" s="102"/>
      <c r="CA108" s="102"/>
    </row>
    <row r="109" spans="1:86">
      <c r="A109" s="34">
        <f t="shared" si="4"/>
        <v>2018</v>
      </c>
      <c r="B109" s="35">
        <v>68.91</v>
      </c>
      <c r="C109" s="35">
        <v>22.41</v>
      </c>
      <c r="D109" s="35">
        <v>5.07</v>
      </c>
      <c r="E109" s="35">
        <v>1.64</v>
      </c>
      <c r="F109" s="35">
        <v>1.97</v>
      </c>
      <c r="G109" s="35"/>
      <c r="H109" s="34">
        <f t="shared" si="5"/>
        <v>2018</v>
      </c>
      <c r="I109" s="35">
        <v>59.16</v>
      </c>
      <c r="J109" s="35">
        <v>29.97</v>
      </c>
      <c r="K109" s="35">
        <v>6.25</v>
      </c>
      <c r="L109" s="35">
        <v>2.16</v>
      </c>
      <c r="M109" s="35">
        <v>2.4500000000000002</v>
      </c>
      <c r="N109" s="35"/>
      <c r="O109" s="34">
        <f t="shared" si="6"/>
        <v>2018</v>
      </c>
      <c r="P109" s="35">
        <v>45.16</v>
      </c>
      <c r="Q109" s="35">
        <v>37.94</v>
      </c>
      <c r="R109" s="35">
        <v>9.51</v>
      </c>
      <c r="S109" s="35">
        <v>4.12</v>
      </c>
      <c r="T109" s="35">
        <v>3.26</v>
      </c>
      <c r="U109" s="35"/>
      <c r="V109" s="34">
        <f t="shared" si="7"/>
        <v>2018</v>
      </c>
      <c r="W109" s="35">
        <f>'Table A7 (cont.)'!I109</f>
        <v>37.450000000000003</v>
      </c>
      <c r="X109" s="35">
        <f>'Table A7 (cont.)'!J109</f>
        <v>31.58</v>
      </c>
      <c r="Y109" s="35">
        <f>'Table A7 (cont.)'!K109</f>
        <v>18.63</v>
      </c>
      <c r="Z109" s="35">
        <f>'Table A7 (cont.)'!L109</f>
        <v>8.82</v>
      </c>
      <c r="AA109" s="35">
        <f>'Table A7 (cont.)'!M109</f>
        <v>3.52</v>
      </c>
      <c r="AB109" s="35"/>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A109" s="102"/>
    </row>
    <row r="110" spans="1:86">
      <c r="A110" s="34">
        <f t="shared" si="4"/>
        <v>2019</v>
      </c>
      <c r="B110" s="35">
        <v>68.47</v>
      </c>
      <c r="C110" s="35">
        <v>22.74</v>
      </c>
      <c r="D110" s="35">
        <v>5.04</v>
      </c>
      <c r="E110" s="35">
        <v>1.78</v>
      </c>
      <c r="F110" s="35">
        <v>1.97</v>
      </c>
      <c r="G110" s="35"/>
      <c r="H110" s="34">
        <f t="shared" si="5"/>
        <v>2019</v>
      </c>
      <c r="I110" s="35">
        <v>59.3</v>
      </c>
      <c r="J110" s="35">
        <v>29.69</v>
      </c>
      <c r="K110" s="35">
        <v>6.22</v>
      </c>
      <c r="L110" s="35">
        <v>2.4500000000000002</v>
      </c>
      <c r="M110" s="35">
        <v>2.34</v>
      </c>
      <c r="N110" s="35"/>
      <c r="O110" s="34">
        <f t="shared" si="6"/>
        <v>2019</v>
      </c>
      <c r="P110" s="35">
        <v>44.7</v>
      </c>
      <c r="Q110" s="35">
        <v>38.18</v>
      </c>
      <c r="R110" s="35">
        <v>9.56</v>
      </c>
      <c r="S110" s="35">
        <v>4.49</v>
      </c>
      <c r="T110" s="35">
        <v>3.07</v>
      </c>
      <c r="U110" s="35"/>
      <c r="V110" s="34">
        <f t="shared" si="7"/>
        <v>2019</v>
      </c>
      <c r="W110" s="35">
        <f>'Table A7 (cont.)'!I110</f>
        <v>36.549999999999997</v>
      </c>
      <c r="X110" s="35">
        <f>'Table A7 (cont.)'!J110</f>
        <v>32.08</v>
      </c>
      <c r="Y110" s="35">
        <f>'Table A7 (cont.)'!K110</f>
        <v>17.96</v>
      </c>
      <c r="Z110" s="35">
        <f>'Table A7 (cont.)'!L110</f>
        <v>9.6300000000000008</v>
      </c>
      <c r="AA110" s="35">
        <f>'Table A7 (cont.)'!M110</f>
        <v>3.78</v>
      </c>
      <c r="AB110" s="35"/>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c r="BY110" s="102"/>
      <c r="BZ110" s="102"/>
      <c r="CA110" s="102"/>
    </row>
    <row r="111" spans="1:86">
      <c r="A111" s="34">
        <f t="shared" si="4"/>
        <v>2020</v>
      </c>
      <c r="B111" s="35">
        <v>70.67</v>
      </c>
      <c r="C111" s="35">
        <v>21.84</v>
      </c>
      <c r="D111" s="35">
        <v>4.63</v>
      </c>
      <c r="E111" s="35">
        <v>1.36</v>
      </c>
      <c r="F111" s="35">
        <v>1.51</v>
      </c>
      <c r="G111" s="35"/>
      <c r="H111" s="34">
        <f t="shared" si="5"/>
        <v>2020</v>
      </c>
      <c r="I111" s="35">
        <v>59.76</v>
      </c>
      <c r="J111" s="35">
        <v>30.72</v>
      </c>
      <c r="K111" s="35">
        <v>5.78</v>
      </c>
      <c r="L111" s="35">
        <v>1.84</v>
      </c>
      <c r="M111" s="35">
        <v>1.89</v>
      </c>
      <c r="N111" s="35"/>
      <c r="O111" s="34">
        <f t="shared" si="6"/>
        <v>2020</v>
      </c>
      <c r="P111" s="35">
        <v>45.39</v>
      </c>
      <c r="Q111" s="35">
        <v>40.14</v>
      </c>
      <c r="R111" s="35">
        <v>8.67</v>
      </c>
      <c r="S111" s="35">
        <v>3.25</v>
      </c>
      <c r="T111" s="35">
        <v>2.5499999999999998</v>
      </c>
      <c r="U111" s="35"/>
      <c r="V111" s="34">
        <f t="shared" si="7"/>
        <v>2020</v>
      </c>
      <c r="W111" s="35">
        <f>'Table A7 (cont.)'!I111</f>
        <v>38.369999999999997</v>
      </c>
      <c r="X111" s="35">
        <f>'Table A7 (cont.)'!J111</f>
        <v>35.74</v>
      </c>
      <c r="Y111" s="35">
        <f>'Table A7 (cont.)'!K111</f>
        <v>16.48</v>
      </c>
      <c r="Z111" s="35">
        <f>'Table A7 (cont.)'!L111</f>
        <v>6.56</v>
      </c>
      <c r="AA111" s="35">
        <f>'Table A7 (cont.)'!M111</f>
        <v>2.85</v>
      </c>
      <c r="AB111" s="35"/>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row>
    <row r="112" spans="1:86">
      <c r="A112" s="34">
        <f t="shared" si="4"/>
        <v>2021</v>
      </c>
      <c r="B112" s="35">
        <v>71.16</v>
      </c>
      <c r="C112" s="35">
        <v>21.49</v>
      </c>
      <c r="D112" s="35">
        <v>4.99</v>
      </c>
      <c r="E112" s="35">
        <v>0.86</v>
      </c>
      <c r="F112" s="35">
        <v>1.49</v>
      </c>
      <c r="G112" s="35"/>
      <c r="H112" s="34">
        <f t="shared" si="5"/>
        <v>2021</v>
      </c>
      <c r="I112" s="35">
        <v>55.15</v>
      </c>
      <c r="J112" s="35">
        <v>34.840000000000003</v>
      </c>
      <c r="K112" s="35">
        <v>6.33</v>
      </c>
      <c r="L112" s="35">
        <v>1.54</v>
      </c>
      <c r="M112" s="35">
        <v>2.13</v>
      </c>
      <c r="N112" s="35"/>
      <c r="O112" s="34">
        <f t="shared" si="6"/>
        <v>2021</v>
      </c>
      <c r="P112" s="35">
        <v>44.47</v>
      </c>
      <c r="Q112" s="35">
        <v>40.04</v>
      </c>
      <c r="R112" s="35">
        <v>9.74</v>
      </c>
      <c r="S112" s="35">
        <v>2.8</v>
      </c>
      <c r="T112" s="35">
        <v>2.95</v>
      </c>
      <c r="U112" s="35"/>
      <c r="V112" s="34">
        <f t="shared" si="7"/>
        <v>2021</v>
      </c>
      <c r="W112" s="35">
        <f>'Table A7 (cont.)'!I112</f>
        <v>39.14</v>
      </c>
      <c r="X112" s="35">
        <f>'Table A7 (cont.)'!J112</f>
        <v>37.92</v>
      </c>
      <c r="Y112" s="35">
        <f>'Table A7 (cont.)'!K112</f>
        <v>14.64</v>
      </c>
      <c r="Z112" s="35">
        <f>'Table A7 (cont.)'!L112</f>
        <v>4.6399999999999997</v>
      </c>
      <c r="AA112" s="35">
        <f>'Table A7 (cont.)'!M112</f>
        <v>3.65</v>
      </c>
      <c r="AB112" s="35"/>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02"/>
    </row>
    <row r="113" spans="1:86">
      <c r="A113" s="34">
        <f t="shared" si="4"/>
        <v>2022</v>
      </c>
      <c r="B113" s="35">
        <v>70.760000000000005</v>
      </c>
      <c r="C113" s="35">
        <v>21.32</v>
      </c>
      <c r="D113" s="35">
        <v>4.7</v>
      </c>
      <c r="E113" s="35">
        <v>1.19</v>
      </c>
      <c r="F113" s="35">
        <v>2.0299999999999998</v>
      </c>
      <c r="G113" s="35"/>
      <c r="H113" s="34">
        <f t="shared" si="5"/>
        <v>2022</v>
      </c>
      <c r="I113" s="35">
        <v>54.5</v>
      </c>
      <c r="J113" s="35">
        <v>34.26</v>
      </c>
      <c r="K113" s="35">
        <v>6.44</v>
      </c>
      <c r="L113" s="35">
        <v>1.99</v>
      </c>
      <c r="M113" s="35">
        <v>2.81</v>
      </c>
      <c r="N113" s="35"/>
      <c r="O113" s="34">
        <f t="shared" si="6"/>
        <v>2022</v>
      </c>
      <c r="P113" s="35">
        <v>40.08</v>
      </c>
      <c r="Q113" s="35">
        <v>42.8</v>
      </c>
      <c r="R113" s="35">
        <v>9.8699999999999992</v>
      </c>
      <c r="S113" s="35">
        <v>3.52</v>
      </c>
      <c r="T113" s="35">
        <v>3.73</v>
      </c>
      <c r="U113" s="35"/>
      <c r="V113" s="34">
        <f t="shared" si="7"/>
        <v>2022</v>
      </c>
      <c r="W113" s="35">
        <f>'Table A7 (cont.)'!I113</f>
        <v>29.55</v>
      </c>
      <c r="X113" s="35">
        <f>'Table A7 (cont.)'!J113</f>
        <v>43.58</v>
      </c>
      <c r="Y113" s="35">
        <f>'Table A7 (cont.)'!K113</f>
        <v>17.23</v>
      </c>
      <c r="Z113" s="35">
        <f>'Table A7 (cont.)'!L113</f>
        <v>5.55</v>
      </c>
      <c r="AA113" s="35">
        <f>'Table A7 (cont.)'!M113</f>
        <v>4.09</v>
      </c>
      <c r="AB113" s="35"/>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c r="BY113" s="102"/>
      <c r="BZ113" s="102"/>
      <c r="CA113" s="102"/>
    </row>
    <row r="114" spans="1:86">
      <c r="A114" s="34">
        <f t="shared" si="4"/>
        <v>2023</v>
      </c>
      <c r="B114" s="35"/>
      <c r="C114" s="35"/>
      <c r="D114" s="35"/>
      <c r="E114" s="35"/>
      <c r="F114" s="35"/>
      <c r="G114" s="35"/>
      <c r="H114" s="34">
        <f t="shared" si="5"/>
        <v>2023</v>
      </c>
      <c r="I114" s="35"/>
      <c r="J114" s="35"/>
      <c r="K114" s="35"/>
      <c r="L114" s="35"/>
      <c r="M114" s="35"/>
      <c r="N114" s="35"/>
      <c r="O114" s="34">
        <f t="shared" si="6"/>
        <v>2023</v>
      </c>
      <c r="P114" s="35"/>
      <c r="Q114" s="35"/>
      <c r="R114" s="35"/>
      <c r="S114" s="35"/>
      <c r="T114" s="35"/>
      <c r="U114" s="35"/>
      <c r="V114" s="34">
        <f t="shared" si="7"/>
        <v>2023</v>
      </c>
      <c r="W114" s="35"/>
      <c r="X114" s="35"/>
      <c r="Y114" s="35"/>
      <c r="Z114" s="35"/>
      <c r="AA114" s="35"/>
      <c r="AB114" s="35"/>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row>
    <row r="115" spans="1:86">
      <c r="A115" s="34">
        <f t="shared" si="4"/>
        <v>2024</v>
      </c>
      <c r="B115" s="35"/>
      <c r="C115" s="35"/>
      <c r="D115" s="35"/>
      <c r="E115" s="35"/>
      <c r="F115" s="35"/>
      <c r="G115" s="35"/>
      <c r="H115" s="34">
        <f t="shared" si="5"/>
        <v>2024</v>
      </c>
      <c r="I115" s="35"/>
      <c r="J115" s="35"/>
      <c r="K115" s="35"/>
      <c r="L115" s="35"/>
      <c r="M115" s="35"/>
      <c r="N115" s="35"/>
      <c r="O115" s="34">
        <f t="shared" si="6"/>
        <v>2024</v>
      </c>
      <c r="P115" s="35"/>
      <c r="Q115" s="35"/>
      <c r="R115" s="35"/>
      <c r="S115" s="35"/>
      <c r="T115" s="35"/>
      <c r="U115" s="35"/>
      <c r="V115" s="34">
        <f t="shared" si="7"/>
        <v>2024</v>
      </c>
      <c r="W115" s="35"/>
      <c r="X115" s="35"/>
      <c r="Y115" s="35"/>
      <c r="Z115" s="35"/>
      <c r="AA115" s="35"/>
      <c r="AB115" s="35"/>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c r="BY115" s="102"/>
      <c r="BZ115" s="102"/>
      <c r="CA115" s="102"/>
    </row>
    <row r="116" spans="1:86" ht="6" customHeight="1">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34"/>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c r="BN116" s="102"/>
      <c r="BO116" s="102"/>
      <c r="BP116" s="102"/>
      <c r="BQ116" s="102"/>
      <c r="BR116" s="102"/>
      <c r="BS116" s="102"/>
      <c r="BT116" s="102"/>
      <c r="BU116" s="102"/>
      <c r="BV116" s="102"/>
      <c r="BW116" s="102"/>
      <c r="BX116" s="102"/>
      <c r="BY116" s="102"/>
      <c r="BZ116" s="102"/>
      <c r="CA116" s="102"/>
      <c r="CB116" s="102"/>
      <c r="CC116" s="102"/>
      <c r="CD116" s="102"/>
      <c r="CE116" s="102"/>
      <c r="CF116" s="102"/>
      <c r="CG116" s="102"/>
      <c r="CH116" s="102"/>
    </row>
    <row r="117" spans="1:86">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row>
    <row r="118" spans="1:86">
      <c r="A118" s="57" t="s">
        <v>162</v>
      </c>
      <c r="B118" s="57"/>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02"/>
      <c r="BH118" s="102"/>
      <c r="BI118" s="102"/>
      <c r="BJ118" s="102"/>
      <c r="BK118" s="102"/>
      <c r="BL118" s="102"/>
      <c r="BM118" s="102"/>
      <c r="BN118" s="102"/>
      <c r="BO118" s="102"/>
      <c r="BP118" s="102"/>
      <c r="BQ118" s="102"/>
      <c r="BR118" s="102"/>
      <c r="BS118" s="102"/>
      <c r="BT118" s="102"/>
      <c r="BU118" s="102"/>
      <c r="BV118" s="102"/>
      <c r="BW118" s="102"/>
      <c r="BX118" s="102"/>
      <c r="BY118" s="102"/>
      <c r="BZ118" s="102"/>
      <c r="CA118" s="102"/>
      <c r="CB118" s="102"/>
      <c r="CC118" s="102"/>
      <c r="CD118" s="102"/>
      <c r="CE118" s="102"/>
      <c r="CF118" s="102"/>
      <c r="CG118" s="102"/>
      <c r="CH118" s="102"/>
    </row>
    <row r="119" spans="1:86">
      <c r="A119" s="57" t="s">
        <v>224</v>
      </c>
      <c r="B119" s="57"/>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BY119" s="102"/>
      <c r="BZ119" s="102"/>
      <c r="CA119" s="102"/>
      <c r="CB119" s="102"/>
      <c r="CC119" s="102"/>
      <c r="CD119" s="102"/>
      <c r="CE119" s="102"/>
      <c r="CF119" s="102"/>
      <c r="CG119" s="102"/>
      <c r="CH119" s="102"/>
    </row>
    <row r="120" spans="1:86">
      <c r="A120" s="57" t="s">
        <v>225</v>
      </c>
      <c r="B120" s="57"/>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row>
    <row r="121" spans="1:86">
      <c r="A121" s="57" t="s">
        <v>226</v>
      </c>
      <c r="B121" s="57"/>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c r="BS121" s="102"/>
      <c r="BT121" s="102"/>
      <c r="BU121" s="102"/>
      <c r="BV121" s="102"/>
      <c r="BW121" s="102"/>
      <c r="BX121" s="102"/>
      <c r="BY121" s="102"/>
      <c r="BZ121" s="102"/>
      <c r="CA121" s="102"/>
      <c r="CB121" s="102"/>
      <c r="CC121" s="102"/>
      <c r="CD121" s="102"/>
      <c r="CE121" s="102"/>
      <c r="CF121" s="102"/>
      <c r="CG121" s="102"/>
      <c r="CH121" s="102"/>
    </row>
    <row r="122" spans="1:86">
      <c r="A122" s="57" t="s">
        <v>227</v>
      </c>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A122" s="102"/>
      <c r="CB122" s="102"/>
      <c r="CC122" s="102"/>
      <c r="CD122" s="102"/>
      <c r="CE122" s="102"/>
      <c r="CF122" s="102"/>
      <c r="CG122" s="102"/>
      <c r="CH122" s="102"/>
    </row>
    <row r="123" spans="1:86">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c r="BN123" s="102"/>
      <c r="BO123" s="102"/>
      <c r="BP123" s="102"/>
      <c r="BQ123" s="102"/>
      <c r="BR123" s="102"/>
      <c r="BS123" s="102"/>
      <c r="BT123" s="102"/>
      <c r="BU123" s="102"/>
      <c r="BV123" s="102"/>
      <c r="BW123" s="102"/>
      <c r="BX123" s="102"/>
      <c r="BY123" s="102"/>
      <c r="BZ123" s="102"/>
      <c r="CA123" s="102"/>
      <c r="CB123" s="102"/>
      <c r="CC123" s="102"/>
      <c r="CD123" s="102"/>
      <c r="CE123" s="102"/>
      <c r="CF123" s="102"/>
      <c r="CG123" s="102"/>
      <c r="CH123" s="102"/>
    </row>
    <row r="124" spans="1:86">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c r="BM124" s="102"/>
      <c r="BN124" s="102"/>
      <c r="BO124" s="102"/>
      <c r="BP124" s="102"/>
      <c r="BQ124" s="102"/>
      <c r="BR124" s="102"/>
      <c r="BS124" s="102"/>
      <c r="BT124" s="102"/>
      <c r="BU124" s="102"/>
      <c r="BV124" s="102"/>
      <c r="BW124" s="102"/>
      <c r="BX124" s="102"/>
      <c r="BY124" s="102"/>
      <c r="BZ124" s="102"/>
      <c r="CA124" s="102"/>
      <c r="CB124" s="102"/>
      <c r="CC124" s="102"/>
      <c r="CD124" s="102"/>
      <c r="CE124" s="102"/>
      <c r="CF124" s="102"/>
      <c r="CG124" s="102"/>
      <c r="CH124" s="102"/>
    </row>
    <row r="125" spans="1:86">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102"/>
      <c r="AD125" s="102"/>
      <c r="AE125" s="102"/>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c r="BJ125" s="102"/>
      <c r="BK125" s="102"/>
      <c r="BL125" s="102"/>
      <c r="BM125" s="102"/>
      <c r="BN125" s="102"/>
      <c r="BO125" s="102"/>
      <c r="BP125" s="102"/>
      <c r="BQ125" s="102"/>
      <c r="BR125" s="102"/>
      <c r="BS125" s="102"/>
      <c r="BT125" s="102"/>
      <c r="BU125" s="102"/>
      <c r="BV125" s="102"/>
      <c r="BW125" s="102"/>
      <c r="BX125" s="102"/>
      <c r="BY125" s="102"/>
      <c r="BZ125" s="102"/>
      <c r="CA125" s="102"/>
      <c r="CB125" s="102"/>
      <c r="CC125" s="102"/>
      <c r="CD125" s="102"/>
      <c r="CE125" s="102"/>
      <c r="CF125" s="102"/>
      <c r="CG125" s="102"/>
      <c r="CH125" s="102"/>
    </row>
    <row r="126" spans="1:86">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102"/>
      <c r="BT126" s="102"/>
      <c r="BU126" s="102"/>
      <c r="BV126" s="102"/>
      <c r="BW126" s="102"/>
      <c r="BX126" s="102"/>
      <c r="BY126" s="102"/>
      <c r="BZ126" s="102"/>
      <c r="CA126" s="102"/>
      <c r="CB126" s="102"/>
      <c r="CC126" s="102"/>
      <c r="CD126" s="102"/>
      <c r="CE126" s="102"/>
      <c r="CF126" s="102"/>
      <c r="CG126" s="102"/>
      <c r="CH126" s="102"/>
    </row>
    <row r="127" spans="1:86">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102"/>
      <c r="BN127" s="102"/>
      <c r="BO127" s="102"/>
      <c r="BP127" s="102"/>
      <c r="BQ127" s="102"/>
      <c r="BR127" s="102"/>
      <c r="BS127" s="102"/>
      <c r="BT127" s="102"/>
      <c r="BU127" s="102"/>
      <c r="BV127" s="102"/>
      <c r="BW127" s="102"/>
      <c r="BX127" s="102"/>
      <c r="BY127" s="102"/>
      <c r="BZ127" s="102"/>
      <c r="CA127" s="102"/>
      <c r="CB127" s="102"/>
      <c r="CC127" s="102"/>
      <c r="CD127" s="102"/>
      <c r="CE127" s="102"/>
      <c r="CF127" s="102"/>
      <c r="CG127" s="102"/>
      <c r="CH127" s="102"/>
    </row>
    <row r="128" spans="1:86">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c r="BX128" s="102"/>
      <c r="BY128" s="102"/>
      <c r="BZ128" s="102"/>
      <c r="CA128" s="102"/>
      <c r="CB128" s="102"/>
      <c r="CC128" s="102"/>
      <c r="CD128" s="102"/>
      <c r="CE128" s="102"/>
      <c r="CF128" s="102"/>
      <c r="CG128" s="102"/>
      <c r="CH128" s="102"/>
    </row>
    <row r="129" spans="1:86">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c r="CA129" s="102"/>
      <c r="CB129" s="102"/>
      <c r="CC129" s="102"/>
      <c r="CD129" s="102"/>
      <c r="CE129" s="102"/>
      <c r="CF129" s="102"/>
      <c r="CG129" s="102"/>
      <c r="CH129" s="102"/>
    </row>
    <row r="130" spans="1:86">
      <c r="A130" s="102"/>
      <c r="B130" s="102"/>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c r="BC130" s="102"/>
      <c r="BD130" s="102"/>
      <c r="BE130" s="102"/>
      <c r="BF130" s="102"/>
      <c r="BG130" s="102"/>
      <c r="BH130" s="102"/>
      <c r="BI130" s="102"/>
      <c r="BJ130" s="102"/>
      <c r="BK130" s="102"/>
      <c r="BL130" s="102"/>
      <c r="BM130" s="102"/>
      <c r="BN130" s="102"/>
      <c r="BO130" s="102"/>
      <c r="BP130" s="102"/>
      <c r="BQ130" s="102"/>
      <c r="BR130" s="102"/>
      <c r="BS130" s="102"/>
      <c r="BT130" s="102"/>
      <c r="BU130" s="102"/>
      <c r="BV130" s="102"/>
      <c r="BW130" s="102"/>
      <c r="BX130" s="102"/>
      <c r="BY130" s="102"/>
      <c r="BZ130" s="102"/>
      <c r="CA130" s="102"/>
      <c r="CB130" s="102"/>
      <c r="CC130" s="102"/>
      <c r="CD130" s="102"/>
      <c r="CE130" s="102"/>
      <c r="CF130" s="102"/>
      <c r="CG130" s="102"/>
      <c r="CH130" s="102"/>
    </row>
    <row r="131" spans="1:86">
      <c r="A131" s="102"/>
      <c r="B131" s="102"/>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102"/>
      <c r="BW131" s="102"/>
      <c r="BX131" s="102"/>
      <c r="BY131" s="102"/>
      <c r="BZ131" s="102"/>
      <c r="CA131" s="102"/>
      <c r="CB131" s="102"/>
      <c r="CC131" s="102"/>
      <c r="CD131" s="102"/>
      <c r="CE131" s="102"/>
      <c r="CF131" s="102"/>
      <c r="CG131" s="102"/>
      <c r="CH131" s="102"/>
    </row>
    <row r="132" spans="1:86">
      <c r="A132" s="102"/>
      <c r="B132" s="102"/>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A132" s="102"/>
      <c r="CB132" s="102"/>
      <c r="CC132" s="102"/>
      <c r="CD132" s="102"/>
      <c r="CE132" s="102"/>
      <c r="CF132" s="102"/>
      <c r="CG132" s="102"/>
      <c r="CH132" s="102"/>
    </row>
    <row r="133" spans="1:86">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c r="AD133" s="102"/>
      <c r="AE133" s="102"/>
      <c r="AF133" s="102"/>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02"/>
      <c r="BB133" s="102"/>
      <c r="BC133" s="102"/>
      <c r="BD133" s="102"/>
      <c r="BE133" s="102"/>
      <c r="BF133" s="102"/>
      <c r="BG133" s="102"/>
      <c r="BH133" s="102"/>
      <c r="BI133" s="102"/>
      <c r="BJ133" s="102"/>
      <c r="BK133" s="102"/>
      <c r="BL133" s="102"/>
      <c r="BM133" s="102"/>
      <c r="BN133" s="102"/>
      <c r="BO133" s="102"/>
      <c r="BP133" s="102"/>
      <c r="BQ133" s="102"/>
      <c r="BR133" s="102"/>
      <c r="BS133" s="102"/>
      <c r="BT133" s="102"/>
      <c r="BU133" s="102"/>
      <c r="BV133" s="102"/>
      <c r="BW133" s="102"/>
      <c r="BX133" s="102"/>
      <c r="BY133" s="102"/>
      <c r="BZ133" s="102"/>
      <c r="CA133" s="102"/>
      <c r="CB133" s="102"/>
      <c r="CC133" s="102"/>
      <c r="CD133" s="102"/>
      <c r="CE133" s="102"/>
      <c r="CF133" s="102"/>
      <c r="CG133" s="102"/>
      <c r="CH133" s="102"/>
    </row>
    <row r="134" spans="1:86">
      <c r="A134" s="102"/>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02"/>
      <c r="CB134" s="102"/>
      <c r="CC134" s="102"/>
      <c r="CD134" s="102"/>
      <c r="CE134" s="102"/>
      <c r="CF134" s="102"/>
      <c r="CG134" s="102"/>
      <c r="CH134" s="102"/>
    </row>
    <row r="135" spans="1:86">
      <c r="A135" s="102"/>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c r="BY135" s="102"/>
      <c r="BZ135" s="102"/>
      <c r="CA135" s="102"/>
      <c r="CB135" s="102"/>
      <c r="CC135" s="102"/>
      <c r="CD135" s="102"/>
      <c r="CE135" s="102"/>
      <c r="CF135" s="102"/>
      <c r="CG135" s="102"/>
      <c r="CH135" s="102"/>
    </row>
    <row r="136" spans="1:86">
      <c r="A136" s="102"/>
      <c r="B136" s="102"/>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c r="AA136" s="102"/>
      <c r="AB136" s="102"/>
      <c r="AC136" s="102"/>
      <c r="AD136" s="102"/>
      <c r="AE136" s="102"/>
      <c r="AF136" s="102"/>
      <c r="AG136" s="102"/>
      <c r="AH136" s="102"/>
      <c r="AI136" s="102"/>
      <c r="AJ136" s="102"/>
      <c r="AK136" s="102"/>
      <c r="AL136" s="102"/>
      <c r="AM136" s="102"/>
      <c r="AN136" s="102"/>
      <c r="AO136" s="102"/>
      <c r="AP136" s="102"/>
      <c r="AQ136" s="102"/>
      <c r="AR136" s="102"/>
      <c r="AS136" s="102"/>
      <c r="AT136" s="102"/>
      <c r="AU136" s="102"/>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c r="BX136" s="102"/>
      <c r="BY136" s="102"/>
      <c r="BZ136" s="102"/>
      <c r="CA136" s="102"/>
      <c r="CB136" s="102"/>
      <c r="CC136" s="102"/>
      <c r="CD136" s="102"/>
      <c r="CE136" s="102"/>
      <c r="CF136" s="102"/>
      <c r="CG136" s="102"/>
      <c r="CH136" s="102"/>
    </row>
    <row r="137" spans="1:86">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102"/>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A137" s="102"/>
      <c r="CB137" s="102"/>
      <c r="CC137" s="102"/>
      <c r="CD137" s="102"/>
      <c r="CE137" s="102"/>
      <c r="CF137" s="102"/>
      <c r="CG137" s="102"/>
      <c r="CH137" s="102"/>
    </row>
    <row r="138" spans="1:86">
      <c r="A138" s="102"/>
      <c r="B138" s="102"/>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c r="AA138" s="102"/>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c r="CA138" s="102"/>
      <c r="CB138" s="102"/>
      <c r="CC138" s="102"/>
      <c r="CD138" s="102"/>
      <c r="CE138" s="102"/>
      <c r="CF138" s="102"/>
      <c r="CG138" s="102"/>
      <c r="CH138" s="102"/>
    </row>
    <row r="139" spans="1:86">
      <c r="A139" s="102"/>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c r="AA139" s="102"/>
      <c r="AB139" s="102"/>
      <c r="AC139" s="102"/>
      <c r="AD139" s="102"/>
      <c r="AE139" s="102"/>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c r="CA139" s="102"/>
      <c r="CB139" s="102"/>
      <c r="CC139" s="102"/>
      <c r="CD139" s="102"/>
      <c r="CE139" s="102"/>
      <c r="CF139" s="102"/>
      <c r="CG139" s="102"/>
      <c r="CH139" s="102"/>
    </row>
    <row r="140" spans="1:86">
      <c r="A140" s="102"/>
      <c r="B140" s="102"/>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c r="CB140" s="102"/>
      <c r="CC140" s="102"/>
      <c r="CD140" s="102"/>
      <c r="CE140" s="102"/>
      <c r="CF140" s="102"/>
      <c r="CG140" s="102"/>
      <c r="CH140" s="102"/>
    </row>
    <row r="141" spans="1:86">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c r="AA141" s="102"/>
      <c r="AB141" s="102"/>
      <c r="AC141" s="102"/>
      <c r="AD141" s="102"/>
      <c r="AE141" s="102"/>
      <c r="AF141" s="102"/>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c r="BY141" s="102"/>
      <c r="BZ141" s="102"/>
      <c r="CA141" s="102"/>
      <c r="CB141" s="102"/>
      <c r="CC141" s="102"/>
      <c r="CD141" s="102"/>
      <c r="CE141" s="102"/>
      <c r="CF141" s="102"/>
      <c r="CG141" s="102"/>
      <c r="CH141" s="102"/>
    </row>
    <row r="142" spans="1:86">
      <c r="A142" s="102"/>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c r="AA142" s="102"/>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02"/>
      <c r="BP142" s="102"/>
      <c r="BQ142" s="102"/>
      <c r="BR142" s="102"/>
      <c r="BS142" s="102"/>
      <c r="BT142" s="102"/>
      <c r="BU142" s="102"/>
      <c r="BV142" s="102"/>
      <c r="BW142" s="102"/>
      <c r="BX142" s="102"/>
      <c r="BY142" s="102"/>
      <c r="BZ142" s="102"/>
      <c r="CA142" s="102"/>
      <c r="CB142" s="102"/>
      <c r="CC142" s="102"/>
      <c r="CD142" s="102"/>
      <c r="CE142" s="102"/>
      <c r="CF142" s="102"/>
      <c r="CG142" s="102"/>
      <c r="CH142" s="102"/>
    </row>
    <row r="143" spans="1:86">
      <c r="A143" s="102"/>
      <c r="B143" s="102"/>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c r="AA143" s="102"/>
      <c r="AB143" s="102"/>
      <c r="AC143" s="102"/>
      <c r="AD143" s="102"/>
      <c r="AE143" s="102"/>
      <c r="AF143" s="102"/>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02"/>
      <c r="BB143" s="102"/>
      <c r="BC143" s="102"/>
      <c r="BD143" s="102"/>
      <c r="BE143" s="102"/>
      <c r="BF143" s="102"/>
      <c r="BG143" s="102"/>
      <c r="BH143" s="102"/>
      <c r="BI143" s="102"/>
      <c r="BJ143" s="102"/>
      <c r="BK143" s="102"/>
      <c r="BL143" s="102"/>
      <c r="BM143" s="102"/>
      <c r="BN143" s="102"/>
      <c r="BO143" s="102"/>
      <c r="BP143" s="102"/>
      <c r="BQ143" s="102"/>
      <c r="BR143" s="102"/>
      <c r="BS143" s="102"/>
      <c r="BT143" s="102"/>
      <c r="BU143" s="102"/>
      <c r="BV143" s="102"/>
      <c r="BW143" s="102"/>
      <c r="BX143" s="102"/>
      <c r="BY143" s="102"/>
      <c r="BZ143" s="102"/>
      <c r="CA143" s="102"/>
      <c r="CB143" s="102"/>
      <c r="CC143" s="102"/>
      <c r="CD143" s="102"/>
      <c r="CE143" s="102"/>
      <c r="CF143" s="102"/>
      <c r="CG143" s="102"/>
      <c r="CH143" s="102"/>
    </row>
    <row r="144" spans="1:86">
      <c r="A144" s="102"/>
      <c r="B144" s="102"/>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c r="AA144" s="102"/>
      <c r="AB144" s="102"/>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c r="BJ144" s="102"/>
      <c r="BK144" s="102"/>
      <c r="BL144" s="102"/>
      <c r="BM144" s="102"/>
      <c r="BN144" s="102"/>
      <c r="BO144" s="102"/>
      <c r="BP144" s="102"/>
      <c r="BQ144" s="102"/>
      <c r="BR144" s="102"/>
      <c r="BS144" s="102"/>
      <c r="BT144" s="102"/>
      <c r="BU144" s="102"/>
      <c r="BV144" s="102"/>
      <c r="BW144" s="102"/>
      <c r="BX144" s="102"/>
      <c r="BY144" s="102"/>
      <c r="BZ144" s="102"/>
      <c r="CA144" s="102"/>
      <c r="CB144" s="102"/>
      <c r="CC144" s="102"/>
      <c r="CD144" s="102"/>
      <c r="CE144" s="102"/>
      <c r="CF144" s="102"/>
      <c r="CG144" s="102"/>
      <c r="CH144" s="102"/>
    </row>
    <row r="145" spans="1:86">
      <c r="A145" s="102"/>
      <c r="B145" s="102"/>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row>
    <row r="146" spans="1:86">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row>
    <row r="147" spans="1:86">
      <c r="A147" s="102"/>
      <c r="B147" s="102"/>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row>
    <row r="148" spans="1:86">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c r="AA148" s="102"/>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c r="CA148" s="102"/>
      <c r="CB148" s="102"/>
      <c r="CC148" s="102"/>
      <c r="CD148" s="102"/>
      <c r="CE148" s="102"/>
      <c r="CF148" s="102"/>
      <c r="CG148" s="102"/>
      <c r="CH148" s="102"/>
    </row>
    <row r="149" spans="1:86">
      <c r="A149" s="102"/>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A149" s="102"/>
      <c r="CB149" s="102"/>
      <c r="CC149" s="102"/>
      <c r="CD149" s="102"/>
      <c r="CE149" s="102"/>
      <c r="CF149" s="102"/>
      <c r="CG149" s="102"/>
      <c r="CH149" s="102"/>
    </row>
    <row r="150" spans="1:86">
      <c r="A150" s="102"/>
      <c r="B150" s="102"/>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c r="AA150" s="102"/>
      <c r="AB150" s="102"/>
      <c r="AC150" s="102"/>
      <c r="AD150" s="102"/>
      <c r="AE150" s="102"/>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c r="BR150" s="102"/>
      <c r="BS150" s="102"/>
      <c r="BT150" s="102"/>
      <c r="BU150" s="102"/>
      <c r="BV150" s="102"/>
      <c r="BW150" s="102"/>
      <c r="BX150" s="102"/>
      <c r="BY150" s="102"/>
      <c r="BZ150" s="102"/>
      <c r="CA150" s="102"/>
      <c r="CB150" s="102"/>
      <c r="CC150" s="102"/>
      <c r="CD150" s="102"/>
      <c r="CE150" s="102"/>
      <c r="CF150" s="102"/>
      <c r="CG150" s="102"/>
      <c r="CH150" s="102"/>
    </row>
    <row r="151" spans="1:86">
      <c r="A151" s="102"/>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c r="AA151" s="102"/>
      <c r="AB151" s="102"/>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02"/>
      <c r="CB151" s="102"/>
      <c r="CC151" s="102"/>
      <c r="CD151" s="102"/>
      <c r="CE151" s="102"/>
      <c r="CF151" s="102"/>
      <c r="CG151" s="102"/>
      <c r="CH151" s="102"/>
    </row>
    <row r="152" spans="1:86">
      <c r="A152" s="102"/>
      <c r="B152" s="102"/>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c r="AA152" s="102"/>
      <c r="AB152" s="102"/>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BM152" s="102"/>
      <c r="BN152" s="102"/>
      <c r="BO152" s="102"/>
      <c r="BP152" s="102"/>
      <c r="BQ152" s="102"/>
      <c r="BR152" s="102"/>
      <c r="BS152" s="102"/>
      <c r="BT152" s="102"/>
      <c r="BU152" s="102"/>
      <c r="BV152" s="102"/>
      <c r="BW152" s="102"/>
      <c r="BX152" s="102"/>
      <c r="BY152" s="102"/>
      <c r="BZ152" s="102"/>
      <c r="CA152" s="102"/>
      <c r="CB152" s="102"/>
      <c r="CC152" s="102"/>
      <c r="CD152" s="102"/>
      <c r="CE152" s="102"/>
      <c r="CF152" s="102"/>
      <c r="CG152" s="102"/>
      <c r="CH152" s="102"/>
    </row>
    <row r="153" spans="1:86">
      <c r="A153" s="102"/>
      <c r="B153" s="102"/>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c r="AA153" s="102"/>
      <c r="AB153" s="102"/>
      <c r="AC153" s="102"/>
      <c r="AD153" s="102"/>
      <c r="AE153" s="102"/>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c r="BU153" s="102"/>
      <c r="BV153" s="102"/>
      <c r="BW153" s="102"/>
      <c r="BX153" s="102"/>
      <c r="BY153" s="102"/>
      <c r="BZ153" s="102"/>
      <c r="CA153" s="102"/>
      <c r="CB153" s="102"/>
      <c r="CC153" s="102"/>
      <c r="CD153" s="102"/>
      <c r="CE153" s="102"/>
      <c r="CF153" s="102"/>
      <c r="CG153" s="102"/>
      <c r="CH153" s="102"/>
    </row>
    <row r="154" spans="1:86">
      <c r="A154" s="102"/>
      <c r="B154" s="102"/>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c r="CA154" s="102"/>
      <c r="CB154" s="102"/>
      <c r="CC154" s="102"/>
      <c r="CD154" s="102"/>
      <c r="CE154" s="102"/>
      <c r="CF154" s="102"/>
      <c r="CG154" s="102"/>
      <c r="CH154" s="102"/>
    </row>
    <row r="155" spans="1:86">
      <c r="A155" s="102"/>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c r="AA155" s="102"/>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02"/>
      <c r="CB155" s="102"/>
      <c r="CC155" s="102"/>
      <c r="CD155" s="102"/>
      <c r="CE155" s="102"/>
      <c r="CF155" s="102"/>
      <c r="CG155" s="102"/>
      <c r="CH155" s="102"/>
    </row>
    <row r="156" spans="1:86">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A156" s="102"/>
      <c r="CB156" s="102"/>
      <c r="CC156" s="102"/>
      <c r="CD156" s="102"/>
      <c r="CE156" s="102"/>
      <c r="CF156" s="102"/>
      <c r="CG156" s="102"/>
      <c r="CH156" s="102"/>
    </row>
    <row r="157" spans="1:86">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c r="AA157" s="102"/>
      <c r="AB157" s="102"/>
      <c r="AC157" s="102"/>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2"/>
      <c r="BG157" s="102"/>
      <c r="BH157" s="102"/>
      <c r="BI157" s="102"/>
      <c r="BJ157" s="102"/>
      <c r="BK157" s="102"/>
      <c r="BL157" s="102"/>
      <c r="BM157" s="102"/>
      <c r="BN157" s="102"/>
      <c r="BO157" s="102"/>
      <c r="BP157" s="102"/>
      <c r="BQ157" s="102"/>
      <c r="BR157" s="102"/>
      <c r="BS157" s="102"/>
      <c r="BT157" s="102"/>
      <c r="BU157" s="102"/>
      <c r="BV157" s="102"/>
      <c r="BW157" s="102"/>
      <c r="BX157" s="102"/>
      <c r="BY157" s="102"/>
      <c r="BZ157" s="102"/>
      <c r="CA157" s="102"/>
      <c r="CB157" s="102"/>
      <c r="CC157" s="102"/>
      <c r="CD157" s="102"/>
      <c r="CE157" s="102"/>
      <c r="CF157" s="102"/>
      <c r="CG157" s="102"/>
      <c r="CH157" s="102"/>
    </row>
    <row r="158" spans="1:86">
      <c r="A158" s="102"/>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c r="AA158" s="102"/>
      <c r="AB158" s="102"/>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c r="BI158" s="102"/>
      <c r="BJ158" s="102"/>
      <c r="BK158" s="102"/>
      <c r="BL158" s="102"/>
      <c r="BM158" s="102"/>
      <c r="BN158" s="102"/>
      <c r="BO158" s="102"/>
      <c r="BP158" s="102"/>
      <c r="BQ158" s="102"/>
      <c r="BR158" s="102"/>
      <c r="BS158" s="102"/>
      <c r="BT158" s="102"/>
      <c r="BU158" s="102"/>
      <c r="BV158" s="102"/>
      <c r="BW158" s="102"/>
      <c r="BX158" s="102"/>
      <c r="BY158" s="102"/>
      <c r="BZ158" s="102"/>
      <c r="CA158" s="102"/>
      <c r="CB158" s="102"/>
      <c r="CC158" s="102"/>
      <c r="CD158" s="102"/>
      <c r="CE158" s="102"/>
      <c r="CF158" s="102"/>
      <c r="CG158" s="102"/>
      <c r="CH158" s="102"/>
    </row>
    <row r="159" spans="1:86">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c r="BS159" s="102"/>
      <c r="BT159" s="102"/>
      <c r="BU159" s="102"/>
      <c r="BV159" s="102"/>
      <c r="BW159" s="102"/>
      <c r="BX159" s="102"/>
      <c r="BY159" s="102"/>
      <c r="BZ159" s="102"/>
      <c r="CA159" s="102"/>
      <c r="CB159" s="102"/>
      <c r="CC159" s="102"/>
      <c r="CD159" s="102"/>
      <c r="CE159" s="102"/>
      <c r="CF159" s="102"/>
      <c r="CG159" s="102"/>
      <c r="CH159" s="102"/>
    </row>
    <row r="160" spans="1:86">
      <c r="A160" s="102"/>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c r="AA160" s="102"/>
      <c r="AB160" s="102"/>
      <c r="AC160" s="102"/>
      <c r="AD160" s="102"/>
      <c r="AE160" s="102"/>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2"/>
      <c r="BG160" s="102"/>
      <c r="BH160" s="102"/>
      <c r="BI160" s="102"/>
      <c r="BJ160" s="102"/>
      <c r="BK160" s="102"/>
      <c r="BL160" s="102"/>
      <c r="BM160" s="102"/>
      <c r="BN160" s="102"/>
      <c r="BO160" s="102"/>
      <c r="BP160" s="102"/>
      <c r="BQ160" s="102"/>
      <c r="BR160" s="102"/>
      <c r="BS160" s="102"/>
      <c r="BT160" s="102"/>
      <c r="BU160" s="102"/>
      <c r="BV160" s="102"/>
      <c r="BW160" s="102"/>
      <c r="BX160" s="102"/>
      <c r="BY160" s="102"/>
      <c r="BZ160" s="102"/>
      <c r="CA160" s="102"/>
      <c r="CB160" s="102"/>
      <c r="CC160" s="102"/>
      <c r="CD160" s="102"/>
      <c r="CE160" s="102"/>
      <c r="CF160" s="102"/>
      <c r="CG160" s="102"/>
      <c r="CH160" s="102"/>
    </row>
    <row r="161" spans="1:86">
      <c r="A161" s="102"/>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row>
    <row r="162" spans="1:86">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row>
    <row r="163" spans="1:86">
      <c r="A163" s="102"/>
      <c r="B163" s="102"/>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row>
    <row r="164" spans="1:86">
      <c r="A164" s="102"/>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row>
    <row r="165" spans="1:86">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row>
    <row r="166" spans="1:86">
      <c r="A166" s="102"/>
      <c r="B166" s="102"/>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row>
    <row r="167" spans="1:86">
      <c r="A167" s="102"/>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row>
    <row r="168" spans="1:86">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row>
    <row r="169" spans="1:86">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row>
    <row r="170" spans="1:86">
      <c r="A170" s="102"/>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row>
    <row r="171" spans="1:86">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row>
    <row r="172" spans="1:86">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row>
    <row r="173" spans="1:86">
      <c r="A173" s="102"/>
      <c r="B173" s="102"/>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row>
    <row r="174" spans="1:86">
      <c r="A174" s="102"/>
      <c r="B174" s="102"/>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row>
    <row r="175" spans="1:86">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row>
    <row r="176" spans="1:86">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row>
    <row r="177" spans="1:86">
      <c r="A177" s="102"/>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row>
    <row r="178" spans="1:86">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row>
    <row r="179" spans="1:86">
      <c r="A179" s="102"/>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row>
    <row r="180" spans="1:86">
      <c r="A180" s="102"/>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row>
    <row r="181" spans="1:86">
      <c r="A181" s="102"/>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row>
    <row r="182" spans="1:86">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row>
    <row r="183" spans="1:86">
      <c r="A183" s="102"/>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row>
    <row r="184" spans="1:86">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row>
    <row r="185" spans="1:86">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row>
    <row r="186" spans="1:86">
      <c r="A186" s="102"/>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row>
    <row r="187" spans="1:86">
      <c r="A187" s="102"/>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row>
    <row r="188" spans="1:86">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row>
    <row r="189" spans="1:86">
      <c r="A189" s="102"/>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row>
    <row r="190" spans="1:86">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row>
    <row r="191" spans="1:86">
      <c r="A191" s="102"/>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row>
    <row r="192" spans="1:86">
      <c r="A192" s="102"/>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row>
    <row r="193" spans="1:86">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row>
    <row r="194" spans="1:86">
      <c r="A194" s="102"/>
      <c r="B194" s="102"/>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row>
    <row r="195" spans="1:86">
      <c r="A195" s="102"/>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row>
    <row r="196" spans="1:86">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row>
    <row r="197" spans="1:86">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row>
    <row r="198" spans="1:86">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row>
    <row r="199" spans="1:86">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row>
    <row r="200" spans="1:86">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row>
    <row r="201" spans="1:86">
      <c r="A201" s="102"/>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row>
    <row r="202" spans="1:86">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row>
    <row r="203" spans="1:86">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row>
    <row r="204" spans="1:86">
      <c r="A204" s="102"/>
      <c r="B204" s="102"/>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row>
    <row r="205" spans="1:86">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c r="AA205" s="102"/>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row>
    <row r="206" spans="1:86">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c r="AA206" s="102"/>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row>
    <row r="207" spans="1:86">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row>
    <row r="208" spans="1:86">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row>
    <row r="209" spans="1:86">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row>
    <row r="210" spans="1:86">
      <c r="A210" s="102"/>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row>
    <row r="211" spans="1:86">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row>
    <row r="212" spans="1:86">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row>
    <row r="213" spans="1:86">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row>
    <row r="214" spans="1:86">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c r="AA214" s="102"/>
      <c r="AB214" s="102"/>
      <c r="AC214" s="102"/>
      <c r="AD214" s="102"/>
      <c r="AE214" s="102"/>
      <c r="AF214" s="102"/>
      <c r="AG214" s="102"/>
      <c r="AH214" s="102"/>
      <c r="AI214" s="102"/>
      <c r="AJ214" s="102"/>
      <c r="AK214" s="102"/>
      <c r="AL214" s="102"/>
      <c r="AM214" s="102"/>
      <c r="AN214" s="102"/>
      <c r="AO214" s="102"/>
      <c r="AP214" s="102"/>
      <c r="AQ214" s="102"/>
      <c r="AR214" s="102"/>
      <c r="AS214" s="102"/>
      <c r="AT214" s="102"/>
      <c r="AU214" s="102"/>
      <c r="AV214" s="102"/>
      <c r="AW214" s="102"/>
      <c r="AX214" s="102"/>
      <c r="AY214" s="102"/>
      <c r="AZ214" s="102"/>
      <c r="BA214" s="102"/>
      <c r="BB214" s="102"/>
      <c r="BC214" s="102"/>
      <c r="BD214" s="102"/>
      <c r="BE214" s="102"/>
      <c r="BF214" s="102"/>
      <c r="BG214" s="102"/>
      <c r="BH214" s="102"/>
      <c r="BI214" s="102"/>
      <c r="BJ214" s="102"/>
      <c r="BK214" s="102"/>
      <c r="BL214" s="102"/>
      <c r="BM214" s="102"/>
      <c r="BN214" s="102"/>
      <c r="BO214" s="102"/>
      <c r="BP214" s="102"/>
      <c r="BQ214" s="102"/>
      <c r="BR214" s="102"/>
      <c r="BS214" s="102"/>
      <c r="BT214" s="102"/>
      <c r="BU214" s="102"/>
      <c r="BV214" s="102"/>
      <c r="BW214" s="102"/>
      <c r="BX214" s="102"/>
      <c r="BY214" s="102"/>
      <c r="BZ214" s="102"/>
      <c r="CA214" s="102"/>
      <c r="CB214" s="102"/>
      <c r="CC214" s="102"/>
      <c r="CD214" s="102"/>
      <c r="CE214" s="102"/>
      <c r="CF214" s="102"/>
      <c r="CG214" s="102"/>
      <c r="CH214" s="102"/>
    </row>
    <row r="215" spans="1:86">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02"/>
      <c r="AC215" s="102"/>
      <c r="AD215" s="102"/>
      <c r="AE215" s="102"/>
      <c r="AF215" s="102"/>
      <c r="AG215" s="102"/>
      <c r="AH215" s="102"/>
      <c r="AI215" s="102"/>
      <c r="AJ215" s="102"/>
      <c r="AK215" s="102"/>
      <c r="AL215" s="102"/>
      <c r="AM215" s="102"/>
      <c r="AN215" s="102"/>
      <c r="AO215" s="102"/>
      <c r="AP215" s="102"/>
      <c r="AQ215" s="102"/>
      <c r="AR215" s="102"/>
      <c r="AS215" s="102"/>
      <c r="AT215" s="102"/>
      <c r="AU215" s="102"/>
      <c r="AV215" s="102"/>
      <c r="AW215" s="102"/>
      <c r="AX215" s="102"/>
      <c r="AY215" s="102"/>
      <c r="AZ215" s="102"/>
      <c r="BA215" s="102"/>
      <c r="BB215" s="102"/>
      <c r="BC215" s="102"/>
      <c r="BD215" s="102"/>
      <c r="BE215" s="102"/>
      <c r="BF215" s="102"/>
      <c r="BG215" s="102"/>
      <c r="BH215" s="102"/>
      <c r="BI215" s="102"/>
      <c r="BJ215" s="102"/>
      <c r="BK215" s="102"/>
      <c r="BL215" s="102"/>
      <c r="BM215" s="102"/>
      <c r="BN215" s="102"/>
      <c r="BO215" s="102"/>
      <c r="BP215" s="102"/>
      <c r="BQ215" s="102"/>
      <c r="BR215" s="102"/>
      <c r="BS215" s="102"/>
      <c r="BT215" s="102"/>
      <c r="BU215" s="102"/>
      <c r="BV215" s="102"/>
      <c r="BW215" s="102"/>
      <c r="BX215" s="102"/>
      <c r="BY215" s="102"/>
      <c r="BZ215" s="102"/>
      <c r="CA215" s="102"/>
      <c r="CB215" s="102"/>
      <c r="CC215" s="102"/>
      <c r="CD215" s="102"/>
      <c r="CE215" s="102"/>
      <c r="CF215" s="102"/>
      <c r="CG215" s="102"/>
      <c r="CH215" s="102"/>
    </row>
    <row r="216" spans="1:86">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c r="BC216" s="102"/>
      <c r="BD216" s="102"/>
      <c r="BE216" s="102"/>
      <c r="BF216" s="102"/>
      <c r="BG216" s="102"/>
      <c r="BH216" s="102"/>
      <c r="BI216" s="102"/>
      <c r="BJ216" s="102"/>
      <c r="BK216" s="102"/>
      <c r="BL216" s="102"/>
      <c r="BM216" s="102"/>
      <c r="BN216" s="102"/>
      <c r="BO216" s="102"/>
      <c r="BP216" s="102"/>
      <c r="BQ216" s="102"/>
      <c r="BR216" s="102"/>
      <c r="BS216" s="102"/>
      <c r="BT216" s="102"/>
      <c r="BU216" s="102"/>
      <c r="BV216" s="102"/>
      <c r="BW216" s="102"/>
      <c r="BX216" s="102"/>
      <c r="BY216" s="102"/>
      <c r="BZ216" s="102"/>
      <c r="CA216" s="102"/>
      <c r="CB216" s="102"/>
      <c r="CC216" s="102"/>
      <c r="CD216" s="102"/>
      <c r="CE216" s="102"/>
      <c r="CF216" s="102"/>
      <c r="CG216" s="102"/>
      <c r="CH216" s="102"/>
    </row>
    <row r="217" spans="1:86">
      <c r="A217" s="102"/>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c r="AA217" s="102"/>
      <c r="AB217" s="102"/>
      <c r="AC217" s="102"/>
      <c r="AD217" s="102"/>
      <c r="AE217" s="102"/>
      <c r="AF217" s="102"/>
      <c r="AG217" s="102"/>
      <c r="AH217" s="102"/>
      <c r="AI217" s="102"/>
      <c r="AJ217" s="102"/>
      <c r="AK217" s="102"/>
      <c r="AL217" s="102"/>
      <c r="AM217" s="102"/>
      <c r="AN217" s="102"/>
      <c r="AO217" s="102"/>
      <c r="AP217" s="102"/>
      <c r="AQ217" s="102"/>
      <c r="AR217" s="102"/>
      <c r="AS217" s="102"/>
      <c r="AT217" s="102"/>
      <c r="AU217" s="102"/>
      <c r="AV217" s="102"/>
      <c r="AW217" s="102"/>
      <c r="AX217" s="102"/>
      <c r="AY217" s="102"/>
      <c r="AZ217" s="102"/>
      <c r="BA217" s="102"/>
      <c r="BB217" s="102"/>
      <c r="BC217" s="102"/>
      <c r="BD217" s="102"/>
      <c r="BE217" s="102"/>
      <c r="BF217" s="102"/>
      <c r="BG217" s="102"/>
      <c r="BH217" s="102"/>
      <c r="BI217" s="102"/>
      <c r="BJ217" s="102"/>
      <c r="BK217" s="102"/>
      <c r="BL217" s="102"/>
      <c r="BM217" s="102"/>
      <c r="BN217" s="102"/>
      <c r="BO217" s="102"/>
      <c r="BP217" s="102"/>
      <c r="BQ217" s="102"/>
      <c r="BR217" s="102"/>
      <c r="BS217" s="102"/>
      <c r="BT217" s="102"/>
      <c r="BU217" s="102"/>
      <c r="BV217" s="102"/>
      <c r="BW217" s="102"/>
      <c r="BX217" s="102"/>
      <c r="BY217" s="102"/>
      <c r="BZ217" s="102"/>
      <c r="CA217" s="102"/>
      <c r="CB217" s="102"/>
      <c r="CC217" s="102"/>
      <c r="CD217" s="102"/>
      <c r="CE217" s="102"/>
      <c r="CF217" s="102"/>
      <c r="CG217" s="102"/>
      <c r="CH217" s="102"/>
    </row>
    <row r="218" spans="1:86">
      <c r="A218" s="102"/>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c r="AA218" s="102"/>
      <c r="AB218" s="102"/>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02"/>
      <c r="BB218" s="102"/>
      <c r="BC218" s="102"/>
      <c r="BD218" s="102"/>
      <c r="BE218" s="102"/>
      <c r="BF218" s="102"/>
      <c r="BG218" s="102"/>
      <c r="BH218" s="102"/>
      <c r="BI218" s="102"/>
      <c r="BJ218" s="102"/>
      <c r="BK218" s="102"/>
      <c r="BL218" s="102"/>
      <c r="BM218" s="102"/>
      <c r="BN218" s="102"/>
      <c r="BO218" s="102"/>
      <c r="BP218" s="102"/>
      <c r="BQ218" s="102"/>
      <c r="BR218" s="102"/>
      <c r="BS218" s="102"/>
      <c r="BT218" s="102"/>
      <c r="BU218" s="102"/>
      <c r="BV218" s="102"/>
      <c r="BW218" s="102"/>
      <c r="BX218" s="102"/>
      <c r="BY218" s="102"/>
      <c r="BZ218" s="102"/>
      <c r="CA218" s="102"/>
      <c r="CB218" s="102"/>
      <c r="CC218" s="102"/>
      <c r="CD218" s="102"/>
      <c r="CE218" s="102"/>
      <c r="CF218" s="102"/>
      <c r="CG218" s="102"/>
      <c r="CH218" s="102"/>
    </row>
    <row r="219" spans="1:86">
      <c r="A219" s="102"/>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c r="AA219" s="102"/>
      <c r="AB219" s="102"/>
      <c r="AC219" s="102"/>
      <c r="AD219" s="102"/>
      <c r="AE219" s="102"/>
      <c r="AF219" s="102"/>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02"/>
      <c r="BB219" s="102"/>
      <c r="BC219" s="102"/>
      <c r="BD219" s="102"/>
      <c r="BE219" s="102"/>
      <c r="BF219" s="102"/>
      <c r="BG219" s="102"/>
      <c r="BH219" s="102"/>
      <c r="BI219" s="102"/>
      <c r="BJ219" s="102"/>
      <c r="BK219" s="102"/>
      <c r="BL219" s="102"/>
      <c r="BM219" s="102"/>
      <c r="BN219" s="102"/>
      <c r="BO219" s="102"/>
      <c r="BP219" s="102"/>
      <c r="BQ219" s="102"/>
      <c r="BR219" s="102"/>
      <c r="BS219" s="102"/>
      <c r="BT219" s="102"/>
      <c r="BU219" s="102"/>
      <c r="BV219" s="102"/>
      <c r="BW219" s="102"/>
      <c r="BX219" s="102"/>
      <c r="BY219" s="102"/>
      <c r="BZ219" s="102"/>
      <c r="CA219" s="102"/>
      <c r="CB219" s="102"/>
      <c r="CC219" s="102"/>
      <c r="CD219" s="102"/>
      <c r="CE219" s="102"/>
      <c r="CF219" s="102"/>
      <c r="CG219" s="102"/>
      <c r="CH219" s="102"/>
    </row>
    <row r="220" spans="1:86">
      <c r="A220" s="102"/>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c r="AA220" s="102"/>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102"/>
      <c r="BN220" s="102"/>
      <c r="BO220" s="102"/>
      <c r="BP220" s="102"/>
      <c r="BQ220" s="102"/>
      <c r="BR220" s="102"/>
      <c r="BS220" s="102"/>
      <c r="BT220" s="102"/>
      <c r="BU220" s="102"/>
      <c r="BV220" s="102"/>
      <c r="BW220" s="102"/>
      <c r="BX220" s="102"/>
      <c r="BY220" s="102"/>
      <c r="BZ220" s="102"/>
      <c r="CA220" s="102"/>
      <c r="CB220" s="102"/>
      <c r="CC220" s="102"/>
      <c r="CD220" s="102"/>
      <c r="CE220" s="102"/>
      <c r="CF220" s="102"/>
      <c r="CG220" s="102"/>
      <c r="CH220" s="102"/>
    </row>
    <row r="221" spans="1:86">
      <c r="A221" s="102"/>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row>
    <row r="222" spans="1:86">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row>
    <row r="223" spans="1:86">
      <c r="A223" s="102"/>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row>
    <row r="224" spans="1:86">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row>
    <row r="225" spans="1:86">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row>
    <row r="226" spans="1:86">
      <c r="A226" s="102"/>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2"/>
      <c r="AT226" s="102"/>
      <c r="AU226" s="102"/>
      <c r="AV226" s="102"/>
      <c r="AW226" s="102"/>
      <c r="AX226" s="102"/>
      <c r="AY226" s="102"/>
      <c r="AZ226" s="102"/>
      <c r="BA226" s="102"/>
      <c r="BB226" s="102"/>
      <c r="BC226" s="102"/>
      <c r="BD226" s="102"/>
      <c r="BE226" s="102"/>
      <c r="BF226" s="102"/>
      <c r="BG226" s="102"/>
      <c r="BH226" s="102"/>
      <c r="BI226" s="102"/>
      <c r="BJ226" s="102"/>
      <c r="BK226" s="102"/>
      <c r="BL226" s="102"/>
      <c r="BM226" s="102"/>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row>
    <row r="227" spans="1:86">
      <c r="A227" s="102"/>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c r="AA227" s="102"/>
      <c r="AB227" s="102"/>
      <c r="AC227" s="102"/>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102"/>
      <c r="AY227" s="102"/>
      <c r="AZ227" s="102"/>
      <c r="BA227" s="102"/>
      <c r="BB227" s="102"/>
      <c r="BC227" s="102"/>
      <c r="BD227" s="102"/>
      <c r="BE227" s="102"/>
      <c r="BF227" s="102"/>
      <c r="BG227" s="102"/>
      <c r="BH227" s="102"/>
      <c r="BI227" s="102"/>
      <c r="BJ227" s="102"/>
      <c r="BK227" s="102"/>
      <c r="BL227" s="102"/>
      <c r="BM227" s="102"/>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row>
    <row r="228" spans="1:86">
      <c r="A228" s="102"/>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c r="AA228" s="102"/>
      <c r="AB228" s="102"/>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102"/>
      <c r="BC228" s="102"/>
      <c r="BD228" s="102"/>
      <c r="BE228" s="102"/>
      <c r="BF228" s="102"/>
      <c r="BG228" s="102"/>
      <c r="BH228" s="102"/>
      <c r="BI228" s="102"/>
      <c r="BJ228" s="102"/>
      <c r="BK228" s="102"/>
      <c r="BL228" s="102"/>
      <c r="BM228" s="102"/>
      <c r="BN228" s="102"/>
      <c r="BO228" s="102"/>
      <c r="BP228" s="102"/>
      <c r="BQ228" s="102"/>
      <c r="BR228" s="102"/>
      <c r="BS228" s="102"/>
      <c r="BT228" s="102"/>
      <c r="BU228" s="102"/>
      <c r="BV228" s="102"/>
      <c r="BW228" s="102"/>
      <c r="BX228" s="102"/>
      <c r="BY228" s="102"/>
      <c r="BZ228" s="102"/>
      <c r="CA228" s="102"/>
      <c r="CB228" s="102"/>
      <c r="CC228" s="102"/>
      <c r="CD228" s="102"/>
      <c r="CE228" s="102"/>
      <c r="CF228" s="102"/>
      <c r="CG228" s="102"/>
      <c r="CH228" s="102"/>
    </row>
    <row r="229" spans="1:86">
      <c r="A229" s="102"/>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row>
    <row r="230" spans="1:86">
      <c r="A230" s="102"/>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c r="AA230" s="102"/>
      <c r="AB230" s="102"/>
      <c r="AC230" s="102"/>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row>
    <row r="231" spans="1:86">
      <c r="A231" s="102"/>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c r="AA231" s="102"/>
      <c r="AB231" s="102"/>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row>
    <row r="232" spans="1:86">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row>
    <row r="233" spans="1:86">
      <c r="A233" s="102"/>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c r="AA233" s="102"/>
      <c r="AB233" s="102"/>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row>
    <row r="234" spans="1:86">
      <c r="A234" s="102"/>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c r="AA234" s="102"/>
      <c r="AB234" s="102"/>
      <c r="AC234" s="102"/>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c r="BU234" s="102"/>
      <c r="BV234" s="102"/>
      <c r="BW234" s="102"/>
      <c r="BX234" s="102"/>
      <c r="BY234" s="102"/>
      <c r="BZ234" s="102"/>
      <c r="CA234" s="102"/>
      <c r="CB234" s="102"/>
      <c r="CC234" s="102"/>
      <c r="CD234" s="102"/>
      <c r="CE234" s="102"/>
      <c r="CF234" s="102"/>
      <c r="CG234" s="102"/>
      <c r="CH234" s="102"/>
    </row>
    <row r="235" spans="1:86">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row>
    <row r="236" spans="1:86">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c r="AA236" s="102"/>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102"/>
      <c r="CB236" s="102"/>
      <c r="CC236" s="102"/>
      <c r="CD236" s="102"/>
      <c r="CE236" s="102"/>
      <c r="CF236" s="102"/>
      <c r="CG236" s="102"/>
      <c r="CH236" s="102"/>
    </row>
    <row r="237" spans="1:86">
      <c r="A237" s="102"/>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row>
    <row r="238" spans="1:86">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c r="AA238" s="102"/>
      <c r="AB238" s="102"/>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row>
    <row r="239" spans="1:86">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c r="AA239" s="102"/>
      <c r="AB239" s="102"/>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row>
    <row r="240" spans="1:86">
      <c r="A240" s="102"/>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c r="AA240" s="102"/>
      <c r="AB240" s="102"/>
      <c r="AC240" s="102"/>
      <c r="AD240" s="102"/>
      <c r="AE240" s="102"/>
      <c r="AF240" s="102"/>
      <c r="AG240" s="10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row>
    <row r="241" spans="1:86">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row>
    <row r="242" spans="1:86">
      <c r="A242" s="102"/>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row>
    <row r="243" spans="1:86">
      <c r="A243" s="102"/>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c r="AA243" s="102"/>
      <c r="AB243" s="102"/>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row>
    <row r="244" spans="1:86">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row>
    <row r="245" spans="1:86">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row>
    <row r="246" spans="1:86">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c r="AD246" s="102"/>
      <c r="AE246" s="102"/>
      <c r="AF246" s="102"/>
      <c r="AG246" s="10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row>
    <row r="247" spans="1:86">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A247" s="102"/>
      <c r="CB247" s="102"/>
      <c r="CC247" s="102"/>
      <c r="CD247" s="102"/>
      <c r="CE247" s="102"/>
      <c r="CF247" s="102"/>
      <c r="CG247" s="102"/>
      <c r="CH247" s="102"/>
    </row>
    <row r="248" spans="1:86">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row>
    <row r="249" spans="1:86">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c r="CA249" s="102"/>
      <c r="CB249" s="102"/>
      <c r="CC249" s="102"/>
      <c r="CD249" s="102"/>
      <c r="CE249" s="102"/>
      <c r="CF249" s="102"/>
      <c r="CG249" s="102"/>
      <c r="CH249" s="102"/>
    </row>
    <row r="250" spans="1:86">
      <c r="A250" s="102"/>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c r="AA250" s="102"/>
      <c r="AB250" s="102"/>
      <c r="AC250" s="102"/>
      <c r="AD250" s="102"/>
      <c r="AE250" s="102"/>
      <c r="AF250" s="102"/>
      <c r="AG250" s="102"/>
      <c r="AH250" s="102"/>
      <c r="AI250" s="102"/>
      <c r="AJ250" s="102"/>
      <c r="AK250" s="102"/>
      <c r="AL250" s="102"/>
      <c r="AM250" s="102"/>
      <c r="AN250" s="102"/>
      <c r="AO250" s="102"/>
      <c r="AP250" s="102"/>
      <c r="AQ250" s="102"/>
      <c r="AR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102"/>
      <c r="CB250" s="102"/>
      <c r="CC250" s="102"/>
      <c r="CD250" s="102"/>
      <c r="CE250" s="102"/>
      <c r="CF250" s="102"/>
      <c r="CG250" s="102"/>
      <c r="CH250" s="102"/>
    </row>
    <row r="251" spans="1:86">
      <c r="A251" s="102"/>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c r="AA251" s="102"/>
      <c r="AB251" s="102"/>
      <c r="AC251" s="102"/>
      <c r="AD251" s="102"/>
      <c r="AE251" s="102"/>
      <c r="AF251" s="102"/>
      <c r="AG251" s="102"/>
      <c r="AH251" s="102"/>
      <c r="AI251" s="102"/>
      <c r="AJ251" s="102"/>
      <c r="AK251" s="102"/>
      <c r="AL251" s="102"/>
      <c r="AM251" s="102"/>
      <c r="AN251" s="102"/>
      <c r="AO251" s="102"/>
      <c r="AP251" s="102"/>
      <c r="AQ251" s="102"/>
      <c r="AR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102"/>
      <c r="CA251" s="102"/>
      <c r="CB251" s="102"/>
      <c r="CC251" s="102"/>
      <c r="CD251" s="102"/>
      <c r="CE251" s="102"/>
      <c r="CF251" s="102"/>
      <c r="CG251" s="102"/>
      <c r="CH251" s="102"/>
    </row>
    <row r="252" spans="1:86">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c r="AA252" s="102"/>
      <c r="AB252" s="102"/>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A252" s="102"/>
      <c r="CB252" s="102"/>
      <c r="CC252" s="102"/>
      <c r="CD252" s="102"/>
      <c r="CE252" s="102"/>
      <c r="CF252" s="102"/>
      <c r="CG252" s="102"/>
      <c r="CH252" s="102"/>
    </row>
    <row r="253" spans="1:86">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c r="AA253" s="102"/>
      <c r="AB253" s="102"/>
      <c r="AC253" s="102"/>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c r="CA253" s="102"/>
      <c r="CB253" s="102"/>
      <c r="CC253" s="102"/>
      <c r="CD253" s="102"/>
      <c r="CE253" s="102"/>
      <c r="CF253" s="102"/>
      <c r="CG253" s="102"/>
      <c r="CH253" s="102"/>
    </row>
    <row r="254" spans="1:86">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c r="CA254" s="102"/>
      <c r="CB254" s="102"/>
      <c r="CC254" s="102"/>
      <c r="CD254" s="102"/>
      <c r="CE254" s="102"/>
      <c r="CF254" s="102"/>
      <c r="CG254" s="102"/>
      <c r="CH254" s="102"/>
    </row>
    <row r="255" spans="1:86">
      <c r="A255" s="102"/>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c r="AA255" s="102"/>
      <c r="AB255" s="102"/>
      <c r="AC255" s="102"/>
      <c r="AD255" s="102"/>
      <c r="AE255" s="102"/>
      <c r="AF255" s="102"/>
      <c r="AG255" s="102"/>
      <c r="AH255" s="102"/>
      <c r="AI255" s="102"/>
      <c r="AJ255" s="102"/>
      <c r="AK255" s="102"/>
      <c r="AL255" s="102"/>
      <c r="AM255" s="102"/>
      <c r="AN255" s="102"/>
      <c r="AO255" s="102"/>
      <c r="AP255" s="102"/>
      <c r="AQ255" s="102"/>
      <c r="AR255" s="102"/>
      <c r="AS255" s="102"/>
      <c r="AT255" s="102"/>
      <c r="AU255" s="102"/>
      <c r="AV255" s="102"/>
      <c r="AW255" s="102"/>
      <c r="AX255" s="102"/>
      <c r="AY255" s="102"/>
      <c r="AZ255" s="102"/>
      <c r="BA255" s="102"/>
      <c r="BB255" s="102"/>
      <c r="BC255" s="102"/>
      <c r="BD255" s="102"/>
      <c r="BE255" s="102"/>
      <c r="BF255" s="102"/>
      <c r="BG255" s="102"/>
      <c r="BH255" s="102"/>
      <c r="BI255" s="102"/>
      <c r="BJ255" s="102"/>
      <c r="BK255" s="102"/>
      <c r="BL255" s="102"/>
      <c r="BM255" s="102"/>
      <c r="BN255" s="102"/>
      <c r="BO255" s="102"/>
      <c r="BP255" s="102"/>
      <c r="BQ255" s="102"/>
      <c r="BR255" s="102"/>
      <c r="BS255" s="102"/>
      <c r="BT255" s="102"/>
      <c r="BU255" s="102"/>
      <c r="BV255" s="102"/>
      <c r="BW255" s="102"/>
      <c r="BX255" s="102"/>
      <c r="BY255" s="102"/>
      <c r="BZ255" s="102"/>
      <c r="CA255" s="102"/>
      <c r="CB255" s="102"/>
      <c r="CC255" s="102"/>
      <c r="CD255" s="102"/>
      <c r="CE255" s="102"/>
      <c r="CF255" s="102"/>
      <c r="CG255" s="102"/>
      <c r="CH255" s="102"/>
    </row>
    <row r="256" spans="1:86">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c r="CB256" s="102"/>
      <c r="CC256" s="102"/>
      <c r="CD256" s="102"/>
      <c r="CE256" s="102"/>
      <c r="CF256" s="102"/>
      <c r="CG256" s="102"/>
      <c r="CH256" s="102"/>
    </row>
    <row r="257" spans="1:86">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c r="CA257" s="102"/>
      <c r="CB257" s="102"/>
      <c r="CC257" s="102"/>
      <c r="CD257" s="102"/>
      <c r="CE257" s="102"/>
      <c r="CF257" s="102"/>
      <c r="CG257" s="102"/>
      <c r="CH257" s="102"/>
    </row>
    <row r="258" spans="1:86">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c r="AA258" s="102"/>
      <c r="AB258" s="102"/>
      <c r="AC258" s="102"/>
      <c r="AD258" s="102"/>
      <c r="AE258" s="102"/>
      <c r="AF258" s="102"/>
      <c r="AG258" s="102"/>
      <c r="AH258" s="102"/>
      <c r="AI258" s="102"/>
      <c r="AJ258" s="102"/>
      <c r="AK258" s="102"/>
      <c r="AL258" s="102"/>
      <c r="AM258" s="102"/>
      <c r="AN258" s="102"/>
      <c r="AO258" s="102"/>
      <c r="AP258" s="102"/>
      <c r="AQ258" s="102"/>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c r="CA258" s="102"/>
      <c r="CB258" s="102"/>
      <c r="CC258" s="102"/>
      <c r="CD258" s="102"/>
      <c r="CE258" s="102"/>
      <c r="CF258" s="102"/>
      <c r="CG258" s="102"/>
      <c r="CH258" s="102"/>
    </row>
    <row r="259" spans="1:86">
      <c r="A259" s="102"/>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c r="AA259" s="102"/>
      <c r="AB259" s="102"/>
      <c r="AC259" s="102"/>
      <c r="AD259" s="102"/>
      <c r="AE259" s="102"/>
      <c r="AF259" s="102"/>
      <c r="AG259" s="102"/>
      <c r="AH259" s="102"/>
      <c r="AI259" s="102"/>
      <c r="AJ259" s="102"/>
      <c r="AK259" s="102"/>
      <c r="AL259" s="102"/>
      <c r="AM259" s="102"/>
      <c r="AN259" s="102"/>
      <c r="AO259" s="102"/>
      <c r="AP259" s="102"/>
      <c r="AQ259" s="102"/>
      <c r="AR259" s="102"/>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c r="BU259" s="102"/>
      <c r="BV259" s="102"/>
      <c r="BW259" s="102"/>
      <c r="BX259" s="102"/>
      <c r="BY259" s="102"/>
      <c r="BZ259" s="102"/>
      <c r="CA259" s="102"/>
      <c r="CB259" s="102"/>
      <c r="CC259" s="102"/>
      <c r="CD259" s="102"/>
      <c r="CE259" s="102"/>
      <c r="CF259" s="102"/>
      <c r="CG259" s="102"/>
      <c r="CH259" s="102"/>
    </row>
    <row r="260" spans="1:86">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c r="AA260" s="102"/>
      <c r="AB260" s="102"/>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c r="CA260" s="102"/>
      <c r="CB260" s="102"/>
      <c r="CC260" s="102"/>
      <c r="CD260" s="102"/>
      <c r="CE260" s="102"/>
      <c r="CF260" s="102"/>
      <c r="CG260" s="102"/>
      <c r="CH260" s="102"/>
    </row>
    <row r="261" spans="1:86">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A261" s="102"/>
      <c r="CB261" s="102"/>
      <c r="CC261" s="102"/>
      <c r="CD261" s="102"/>
      <c r="CE261" s="102"/>
      <c r="CF261" s="102"/>
      <c r="CG261" s="102"/>
      <c r="CH261" s="102"/>
    </row>
    <row r="262" spans="1:86">
      <c r="A262" s="102"/>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c r="AA262" s="102"/>
      <c r="AB262" s="102"/>
      <c r="AC262" s="102"/>
      <c r="AD262" s="102"/>
      <c r="AE262" s="102"/>
      <c r="AF262" s="102"/>
      <c r="AG262" s="102"/>
      <c r="AH262" s="102"/>
      <c r="AI262" s="102"/>
      <c r="AJ262" s="102"/>
      <c r="AK262" s="102"/>
      <c r="AL262" s="102"/>
      <c r="AM262" s="102"/>
      <c r="AN262" s="102"/>
      <c r="AO262" s="102"/>
      <c r="AP262" s="102"/>
      <c r="AQ262" s="102"/>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c r="BU262" s="102"/>
      <c r="BV262" s="102"/>
      <c r="BW262" s="102"/>
      <c r="BX262" s="102"/>
      <c r="BY262" s="102"/>
      <c r="BZ262" s="102"/>
      <c r="CA262" s="102"/>
      <c r="CB262" s="102"/>
      <c r="CC262" s="102"/>
      <c r="CD262" s="102"/>
      <c r="CE262" s="102"/>
      <c r="CF262" s="102"/>
      <c r="CG262" s="102"/>
      <c r="CH262" s="102"/>
    </row>
    <row r="263" spans="1:86">
      <c r="A263" s="102"/>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c r="AA263" s="102"/>
      <c r="AB263" s="102"/>
      <c r="AC263" s="102"/>
      <c r="AD263" s="102"/>
      <c r="AE263" s="102"/>
      <c r="AF263" s="102"/>
      <c r="AG263" s="102"/>
      <c r="AH263" s="102"/>
      <c r="AI263" s="102"/>
      <c r="AJ263" s="102"/>
      <c r="AK263" s="102"/>
      <c r="AL263" s="102"/>
      <c r="AM263" s="102"/>
      <c r="AN263" s="102"/>
      <c r="AO263" s="102"/>
      <c r="AP263" s="102"/>
      <c r="AQ263" s="102"/>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c r="BU263" s="102"/>
      <c r="BV263" s="102"/>
      <c r="BW263" s="102"/>
      <c r="BX263" s="102"/>
      <c r="BY263" s="102"/>
      <c r="BZ263" s="102"/>
      <c r="CA263" s="102"/>
      <c r="CB263" s="102"/>
      <c r="CC263" s="102"/>
      <c r="CD263" s="102"/>
      <c r="CE263" s="102"/>
      <c r="CF263" s="102"/>
      <c r="CG263" s="102"/>
      <c r="CH263" s="102"/>
    </row>
    <row r="264" spans="1:86">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c r="AA264" s="102"/>
      <c r="AB264" s="102"/>
      <c r="AC264" s="102"/>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A264" s="102"/>
      <c r="CB264" s="102"/>
      <c r="CC264" s="102"/>
      <c r="CD264" s="102"/>
      <c r="CE264" s="102"/>
      <c r="CF264" s="102"/>
      <c r="CG264" s="102"/>
      <c r="CH264" s="102"/>
    </row>
    <row r="265" spans="1:86">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c r="AA265" s="102"/>
      <c r="AB265" s="102"/>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c r="CA265" s="102"/>
      <c r="CB265" s="102"/>
      <c r="CC265" s="102"/>
      <c r="CD265" s="102"/>
      <c r="CE265" s="102"/>
      <c r="CF265" s="102"/>
      <c r="CG265" s="102"/>
      <c r="CH265" s="102"/>
    </row>
    <row r="266" spans="1:86">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c r="AA266" s="102"/>
      <c r="AB266" s="102"/>
      <c r="AC266" s="102"/>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c r="CA266" s="102"/>
      <c r="CB266" s="102"/>
      <c r="CC266" s="102"/>
      <c r="CD266" s="102"/>
      <c r="CE266" s="102"/>
      <c r="CF266" s="102"/>
      <c r="CG266" s="102"/>
      <c r="CH266" s="102"/>
    </row>
    <row r="267" spans="1:86">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c r="AA267" s="102"/>
      <c r="AB267" s="102"/>
      <c r="AC267" s="102"/>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c r="BA267" s="102"/>
      <c r="BB267" s="102"/>
      <c r="BC267" s="102"/>
      <c r="BD267" s="102"/>
      <c r="BE267" s="102"/>
      <c r="BF267" s="102"/>
      <c r="BG267" s="102"/>
      <c r="BH267" s="102"/>
      <c r="BI267" s="102"/>
      <c r="BJ267" s="102"/>
      <c r="BK267" s="102"/>
      <c r="BL267" s="102"/>
      <c r="BM267" s="102"/>
      <c r="BN267" s="102"/>
      <c r="BO267" s="102"/>
      <c r="BP267" s="102"/>
      <c r="BQ267" s="102"/>
      <c r="BR267" s="102"/>
      <c r="BS267" s="102"/>
      <c r="BT267" s="102"/>
      <c r="BU267" s="102"/>
      <c r="BV267" s="102"/>
      <c r="BW267" s="102"/>
      <c r="BX267" s="102"/>
      <c r="BY267" s="102"/>
      <c r="BZ267" s="102"/>
      <c r="CA267" s="102"/>
      <c r="CB267" s="102"/>
      <c r="CC267" s="102"/>
      <c r="CD267" s="102"/>
      <c r="CE267" s="102"/>
      <c r="CF267" s="102"/>
      <c r="CG267" s="102"/>
      <c r="CH267" s="102"/>
    </row>
    <row r="268" spans="1:86">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c r="AA268" s="102"/>
      <c r="AB268" s="102"/>
      <c r="AC268" s="102"/>
      <c r="AD268" s="102"/>
      <c r="AE268" s="102"/>
      <c r="AF268" s="102"/>
      <c r="AG268" s="102"/>
      <c r="AH268" s="102"/>
      <c r="AI268" s="102"/>
      <c r="AJ268" s="102"/>
      <c r="AK268" s="102"/>
      <c r="AL268" s="102"/>
      <c r="AM268" s="102"/>
      <c r="AN268" s="102"/>
      <c r="AO268" s="102"/>
      <c r="AP268" s="102"/>
      <c r="AQ268" s="102"/>
      <c r="AR268" s="102"/>
      <c r="AS268" s="102"/>
      <c r="AT268" s="102"/>
      <c r="AU268" s="102"/>
      <c r="AV268" s="102"/>
      <c r="AW268" s="102"/>
      <c r="AX268" s="102"/>
      <c r="AY268" s="102"/>
      <c r="AZ268" s="102"/>
      <c r="BA268" s="102"/>
      <c r="BB268" s="102"/>
      <c r="BC268" s="102"/>
      <c r="BD268" s="102"/>
      <c r="BE268" s="102"/>
      <c r="BF268" s="102"/>
      <c r="BG268" s="102"/>
      <c r="BH268" s="102"/>
      <c r="BI268" s="102"/>
      <c r="BJ268" s="102"/>
      <c r="BK268" s="102"/>
      <c r="BL268" s="102"/>
      <c r="BM268" s="102"/>
      <c r="BN268" s="102"/>
      <c r="BO268" s="102"/>
      <c r="BP268" s="102"/>
      <c r="BQ268" s="102"/>
      <c r="BR268" s="102"/>
      <c r="BS268" s="102"/>
      <c r="BT268" s="102"/>
      <c r="BU268" s="102"/>
      <c r="BV268" s="102"/>
      <c r="BW268" s="102"/>
      <c r="BX268" s="102"/>
      <c r="BY268" s="102"/>
      <c r="BZ268" s="102"/>
      <c r="CA268" s="102"/>
      <c r="CB268" s="102"/>
      <c r="CC268" s="102"/>
      <c r="CD268" s="102"/>
      <c r="CE268" s="102"/>
      <c r="CF268" s="102"/>
      <c r="CG268" s="102"/>
      <c r="CH268" s="102"/>
    </row>
    <row r="269" spans="1:86">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c r="AA269" s="102"/>
      <c r="AB269" s="102"/>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102"/>
      <c r="BC269" s="102"/>
      <c r="BD269" s="102"/>
      <c r="BE269" s="102"/>
      <c r="BF269" s="102"/>
      <c r="BG269" s="102"/>
      <c r="BH269" s="102"/>
      <c r="BI269" s="102"/>
      <c r="BJ269" s="102"/>
      <c r="BK269" s="102"/>
      <c r="BL269" s="102"/>
      <c r="BM269" s="102"/>
      <c r="BN269" s="102"/>
      <c r="BO269" s="102"/>
      <c r="BP269" s="102"/>
      <c r="BQ269" s="102"/>
      <c r="BR269" s="102"/>
      <c r="BS269" s="102"/>
      <c r="BT269" s="102"/>
      <c r="BU269" s="102"/>
      <c r="BV269" s="102"/>
      <c r="BW269" s="102"/>
      <c r="BX269" s="102"/>
      <c r="BY269" s="102"/>
      <c r="BZ269" s="102"/>
      <c r="CA269" s="102"/>
      <c r="CB269" s="102"/>
      <c r="CC269" s="102"/>
      <c r="CD269" s="102"/>
      <c r="CE269" s="102"/>
      <c r="CF269" s="102"/>
      <c r="CG269" s="102"/>
      <c r="CH269" s="102"/>
    </row>
    <row r="270" spans="1:86">
      <c r="A270" s="102"/>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c r="AA270" s="102"/>
      <c r="AB270" s="102"/>
      <c r="AC270" s="102"/>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102"/>
      <c r="AY270" s="102"/>
      <c r="AZ270" s="102"/>
      <c r="BA270" s="102"/>
      <c r="BB270" s="102"/>
      <c r="BC270" s="102"/>
      <c r="BD270" s="102"/>
      <c r="BE270" s="102"/>
      <c r="BF270" s="102"/>
      <c r="BG270" s="102"/>
      <c r="BH270" s="102"/>
      <c r="BI270" s="102"/>
      <c r="BJ270" s="102"/>
      <c r="BK270" s="102"/>
      <c r="BL270" s="102"/>
      <c r="BM270" s="102"/>
      <c r="BN270" s="102"/>
      <c r="BO270" s="102"/>
      <c r="BP270" s="102"/>
      <c r="BQ270" s="102"/>
      <c r="BR270" s="102"/>
      <c r="BS270" s="102"/>
      <c r="BT270" s="102"/>
      <c r="BU270" s="102"/>
      <c r="BV270" s="102"/>
      <c r="BW270" s="102"/>
      <c r="BX270" s="102"/>
      <c r="BY270" s="102"/>
      <c r="BZ270" s="102"/>
      <c r="CA270" s="102"/>
      <c r="CB270" s="102"/>
      <c r="CC270" s="102"/>
      <c r="CD270" s="102"/>
      <c r="CE270" s="102"/>
      <c r="CF270" s="102"/>
      <c r="CG270" s="102"/>
      <c r="CH270" s="102"/>
    </row>
    <row r="271" spans="1:86">
      <c r="A271" s="102"/>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102"/>
      <c r="AD271" s="102"/>
      <c r="AE271" s="102"/>
      <c r="AF271" s="102"/>
      <c r="AG271" s="102"/>
      <c r="AH271" s="102"/>
      <c r="AI271" s="102"/>
      <c r="AJ271" s="102"/>
      <c r="AK271" s="102"/>
      <c r="AL271" s="102"/>
      <c r="AM271" s="102"/>
      <c r="AN271" s="102"/>
      <c r="AO271" s="102"/>
      <c r="AP271" s="102"/>
      <c r="AQ271" s="102"/>
      <c r="AR271" s="102"/>
      <c r="AS271" s="102"/>
      <c r="AT271" s="102"/>
      <c r="AU271" s="102"/>
      <c r="AV271" s="102"/>
      <c r="AW271" s="102"/>
      <c r="AX271" s="102"/>
      <c r="AY271" s="102"/>
      <c r="AZ271" s="102"/>
      <c r="BA271" s="102"/>
      <c r="BB271" s="102"/>
      <c r="BC271" s="102"/>
      <c r="BD271" s="102"/>
      <c r="BE271" s="102"/>
      <c r="BF271" s="102"/>
      <c r="BG271" s="102"/>
      <c r="BH271" s="102"/>
      <c r="BI271" s="102"/>
      <c r="BJ271" s="102"/>
      <c r="BK271" s="102"/>
      <c r="BL271" s="102"/>
      <c r="BM271" s="102"/>
      <c r="BN271" s="102"/>
      <c r="BO271" s="102"/>
      <c r="BP271" s="102"/>
      <c r="BQ271" s="102"/>
      <c r="BR271" s="102"/>
      <c r="BS271" s="102"/>
      <c r="BT271" s="102"/>
      <c r="BU271" s="102"/>
      <c r="BV271" s="102"/>
      <c r="BW271" s="102"/>
      <c r="BX271" s="102"/>
      <c r="BY271" s="102"/>
      <c r="BZ271" s="102"/>
      <c r="CA271" s="102"/>
      <c r="CB271" s="102"/>
      <c r="CC271" s="102"/>
      <c r="CD271" s="102"/>
      <c r="CE271" s="102"/>
      <c r="CF271" s="102"/>
      <c r="CG271" s="102"/>
      <c r="CH271" s="102"/>
    </row>
    <row r="272" spans="1:86">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c r="AA272" s="102"/>
      <c r="AB272" s="102"/>
      <c r="AC272" s="102"/>
      <c r="AD272" s="102"/>
      <c r="AE272" s="102"/>
      <c r="AF272" s="102"/>
      <c r="AG272" s="102"/>
      <c r="AH272" s="102"/>
      <c r="AI272" s="102"/>
      <c r="AJ272" s="102"/>
      <c r="AK272" s="102"/>
      <c r="AL272" s="102"/>
      <c r="AM272" s="102"/>
      <c r="AN272" s="102"/>
      <c r="AO272" s="102"/>
      <c r="AP272" s="102"/>
      <c r="AQ272" s="102"/>
      <c r="AR272" s="102"/>
      <c r="AS272" s="102"/>
      <c r="AT272" s="102"/>
      <c r="AU272" s="102"/>
      <c r="AV272" s="102"/>
      <c r="AW272" s="102"/>
      <c r="AX272" s="102"/>
      <c r="AY272" s="102"/>
      <c r="AZ272" s="102"/>
      <c r="BA272" s="102"/>
      <c r="BB272" s="102"/>
      <c r="BC272" s="102"/>
      <c r="BD272" s="102"/>
      <c r="BE272" s="102"/>
      <c r="BF272" s="102"/>
      <c r="BG272" s="102"/>
      <c r="BH272" s="102"/>
      <c r="BI272" s="102"/>
      <c r="BJ272" s="102"/>
      <c r="BK272" s="102"/>
      <c r="BL272" s="102"/>
      <c r="BM272" s="102"/>
      <c r="BN272" s="102"/>
      <c r="BO272" s="102"/>
      <c r="BP272" s="102"/>
      <c r="BQ272" s="102"/>
      <c r="BR272" s="102"/>
      <c r="BS272" s="102"/>
      <c r="BT272" s="102"/>
      <c r="BU272" s="102"/>
      <c r="BV272" s="102"/>
      <c r="BW272" s="102"/>
      <c r="BX272" s="102"/>
      <c r="BY272" s="102"/>
      <c r="BZ272" s="102"/>
      <c r="CA272" s="102"/>
      <c r="CB272" s="102"/>
      <c r="CC272" s="102"/>
      <c r="CD272" s="102"/>
      <c r="CE272" s="102"/>
      <c r="CF272" s="102"/>
      <c r="CG272" s="102"/>
      <c r="CH272" s="102"/>
    </row>
    <row r="273" spans="1:86">
      <c r="A273" s="102"/>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c r="AA273" s="102"/>
      <c r="AB273" s="102"/>
      <c r="AC273" s="102"/>
      <c r="AD273" s="102"/>
      <c r="AE273" s="102"/>
      <c r="AF273" s="102"/>
      <c r="AG273" s="102"/>
      <c r="AH273" s="102"/>
      <c r="AI273" s="102"/>
      <c r="AJ273" s="102"/>
      <c r="AK273" s="102"/>
      <c r="AL273" s="102"/>
      <c r="AM273" s="102"/>
      <c r="AN273" s="102"/>
      <c r="AO273" s="102"/>
      <c r="AP273" s="102"/>
      <c r="AQ273" s="102"/>
      <c r="AR273" s="102"/>
      <c r="AS273" s="102"/>
      <c r="AT273" s="102"/>
      <c r="AU273" s="102"/>
      <c r="AV273" s="102"/>
      <c r="AW273" s="102"/>
      <c r="AX273" s="102"/>
      <c r="AY273" s="102"/>
      <c r="AZ273" s="102"/>
      <c r="BA273" s="102"/>
      <c r="BB273" s="102"/>
      <c r="BC273" s="102"/>
      <c r="BD273" s="102"/>
      <c r="BE273" s="102"/>
      <c r="BF273" s="102"/>
      <c r="BG273" s="102"/>
      <c r="BH273" s="102"/>
      <c r="BI273" s="102"/>
      <c r="BJ273" s="102"/>
      <c r="BK273" s="102"/>
      <c r="BL273" s="102"/>
      <c r="BM273" s="102"/>
      <c r="BN273" s="102"/>
      <c r="BO273" s="102"/>
      <c r="BP273" s="102"/>
      <c r="BQ273" s="102"/>
      <c r="BR273" s="102"/>
      <c r="BS273" s="102"/>
      <c r="BT273" s="102"/>
      <c r="BU273" s="102"/>
      <c r="BV273" s="102"/>
      <c r="BW273" s="102"/>
      <c r="BX273" s="102"/>
      <c r="BY273" s="102"/>
      <c r="BZ273" s="102"/>
      <c r="CA273" s="102"/>
      <c r="CB273" s="102"/>
      <c r="CC273" s="102"/>
      <c r="CD273" s="102"/>
      <c r="CE273" s="102"/>
      <c r="CF273" s="102"/>
      <c r="CG273" s="102"/>
      <c r="CH273" s="102"/>
    </row>
    <row r="274" spans="1:86">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c r="AA274" s="102"/>
      <c r="AB274" s="102"/>
      <c r="AC274" s="102"/>
      <c r="AD274" s="102"/>
      <c r="AE274" s="102"/>
      <c r="AF274" s="102"/>
      <c r="AG274" s="102"/>
      <c r="AH274" s="102"/>
      <c r="AI274" s="102"/>
      <c r="AJ274" s="102"/>
      <c r="AK274" s="102"/>
      <c r="AL274" s="102"/>
      <c r="AM274" s="102"/>
      <c r="AN274" s="102"/>
      <c r="AO274" s="102"/>
      <c r="AP274" s="102"/>
      <c r="AQ274" s="102"/>
      <c r="AR274" s="102"/>
      <c r="AS274" s="102"/>
      <c r="AT274" s="102"/>
      <c r="AU274" s="102"/>
      <c r="AV274" s="102"/>
      <c r="AW274" s="102"/>
      <c r="AX274" s="102"/>
      <c r="AY274" s="102"/>
      <c r="AZ274" s="102"/>
      <c r="BA274" s="102"/>
      <c r="BB274" s="102"/>
      <c r="BC274" s="102"/>
      <c r="BD274" s="102"/>
      <c r="BE274" s="102"/>
      <c r="BF274" s="102"/>
      <c r="BG274" s="102"/>
      <c r="BH274" s="102"/>
      <c r="BI274" s="102"/>
      <c r="BJ274" s="102"/>
      <c r="BK274" s="102"/>
      <c r="BL274" s="102"/>
      <c r="BM274" s="102"/>
      <c r="BN274" s="102"/>
      <c r="BO274" s="102"/>
      <c r="BP274" s="102"/>
      <c r="BQ274" s="102"/>
      <c r="BR274" s="102"/>
      <c r="BS274" s="102"/>
      <c r="BT274" s="102"/>
      <c r="BU274" s="102"/>
      <c r="BV274" s="102"/>
      <c r="BW274" s="102"/>
      <c r="BX274" s="102"/>
      <c r="BY274" s="102"/>
      <c r="BZ274" s="102"/>
      <c r="CA274" s="102"/>
      <c r="CB274" s="102"/>
      <c r="CC274" s="102"/>
      <c r="CD274" s="102"/>
      <c r="CE274" s="102"/>
      <c r="CF274" s="102"/>
      <c r="CG274" s="102"/>
      <c r="CH274" s="102"/>
    </row>
    <row r="275" spans="1:86">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c r="AA275" s="102"/>
      <c r="AB275" s="102"/>
      <c r="AC275" s="102"/>
      <c r="AD275" s="102"/>
      <c r="AE275" s="102"/>
      <c r="AF275" s="102"/>
      <c r="AG275" s="102"/>
      <c r="AH275" s="102"/>
      <c r="AI275" s="102"/>
      <c r="AJ275" s="102"/>
      <c r="AK275" s="102"/>
      <c r="AL275" s="102"/>
      <c r="AM275" s="102"/>
      <c r="AN275" s="102"/>
      <c r="AO275" s="102"/>
      <c r="AP275" s="102"/>
      <c r="AQ275" s="102"/>
      <c r="AR275" s="102"/>
      <c r="AS275" s="102"/>
      <c r="AT275" s="102"/>
      <c r="AU275" s="102"/>
      <c r="AV275" s="102"/>
      <c r="AW275" s="102"/>
      <c r="AX275" s="102"/>
      <c r="AY275" s="102"/>
      <c r="AZ275" s="102"/>
      <c r="BA275" s="102"/>
      <c r="BB275" s="102"/>
      <c r="BC275" s="102"/>
      <c r="BD275" s="102"/>
      <c r="BE275" s="102"/>
      <c r="BF275" s="102"/>
      <c r="BG275" s="102"/>
      <c r="BH275" s="102"/>
      <c r="BI275" s="102"/>
      <c r="BJ275" s="102"/>
      <c r="BK275" s="102"/>
      <c r="BL275" s="102"/>
      <c r="BM275" s="102"/>
      <c r="BN275" s="102"/>
      <c r="BO275" s="102"/>
      <c r="BP275" s="102"/>
      <c r="BQ275" s="102"/>
      <c r="BR275" s="102"/>
      <c r="BS275" s="102"/>
      <c r="BT275" s="102"/>
      <c r="BU275" s="102"/>
      <c r="BV275" s="102"/>
      <c r="BW275" s="102"/>
      <c r="BX275" s="102"/>
      <c r="BY275" s="102"/>
      <c r="BZ275" s="102"/>
      <c r="CA275" s="102"/>
      <c r="CB275" s="102"/>
      <c r="CC275" s="102"/>
      <c r="CD275" s="102"/>
      <c r="CE275" s="102"/>
      <c r="CF275" s="102"/>
      <c r="CG275" s="102"/>
      <c r="CH275" s="102"/>
    </row>
    <row r="276" spans="1:86">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c r="AA276" s="102"/>
      <c r="AB276" s="102"/>
      <c r="AC276" s="102"/>
      <c r="AD276" s="102"/>
      <c r="AE276" s="102"/>
      <c r="AF276" s="102"/>
      <c r="AG276" s="102"/>
      <c r="AH276" s="102"/>
      <c r="AI276" s="102"/>
      <c r="AJ276" s="102"/>
      <c r="AK276" s="102"/>
      <c r="AL276" s="102"/>
      <c r="AM276" s="102"/>
      <c r="AN276" s="102"/>
      <c r="AO276" s="102"/>
      <c r="AP276" s="102"/>
      <c r="AQ276" s="102"/>
      <c r="AR276" s="102"/>
      <c r="AS276" s="102"/>
      <c r="AT276" s="102"/>
      <c r="AU276" s="102"/>
      <c r="AV276" s="102"/>
      <c r="AW276" s="102"/>
      <c r="AX276" s="102"/>
      <c r="AY276" s="102"/>
      <c r="AZ276" s="102"/>
      <c r="BA276" s="102"/>
      <c r="BB276" s="102"/>
      <c r="BC276" s="102"/>
      <c r="BD276" s="102"/>
      <c r="BE276" s="102"/>
      <c r="BF276" s="102"/>
      <c r="BG276" s="102"/>
      <c r="BH276" s="102"/>
      <c r="BI276" s="102"/>
      <c r="BJ276" s="102"/>
      <c r="BK276" s="102"/>
      <c r="BL276" s="102"/>
      <c r="BM276" s="102"/>
      <c r="BN276" s="102"/>
      <c r="BO276" s="102"/>
      <c r="BP276" s="102"/>
      <c r="BQ276" s="102"/>
      <c r="BR276" s="102"/>
      <c r="BS276" s="102"/>
      <c r="BT276" s="102"/>
      <c r="BU276" s="102"/>
      <c r="BV276" s="102"/>
      <c r="BW276" s="102"/>
      <c r="BX276" s="102"/>
      <c r="BY276" s="102"/>
      <c r="BZ276" s="102"/>
      <c r="CA276" s="102"/>
      <c r="CB276" s="102"/>
      <c r="CC276" s="102"/>
      <c r="CD276" s="102"/>
      <c r="CE276" s="102"/>
      <c r="CF276" s="102"/>
      <c r="CG276" s="102"/>
      <c r="CH276" s="102"/>
    </row>
    <row r="277" spans="1:86">
      <c r="A277" s="102"/>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c r="AA277" s="102"/>
      <c r="AB277" s="102"/>
      <c r="AC277" s="102"/>
      <c r="AD277" s="102"/>
      <c r="AE277" s="102"/>
      <c r="AF277" s="102"/>
      <c r="AG277" s="102"/>
      <c r="AH277" s="102"/>
      <c r="AI277" s="102"/>
      <c r="AJ277" s="102"/>
      <c r="AK277" s="102"/>
      <c r="AL277" s="102"/>
      <c r="AM277" s="102"/>
      <c r="AN277" s="102"/>
      <c r="AO277" s="102"/>
      <c r="AP277" s="102"/>
      <c r="AQ277" s="102"/>
      <c r="AR277" s="102"/>
      <c r="AS277" s="102"/>
      <c r="AT277" s="102"/>
      <c r="AU277" s="102"/>
      <c r="AV277" s="102"/>
      <c r="AW277" s="102"/>
      <c r="AX277" s="102"/>
      <c r="AY277" s="102"/>
      <c r="AZ277" s="102"/>
      <c r="BA277" s="102"/>
      <c r="BB277" s="102"/>
      <c r="BC277" s="102"/>
      <c r="BD277" s="102"/>
      <c r="BE277" s="102"/>
      <c r="BF277" s="102"/>
      <c r="BG277" s="102"/>
      <c r="BH277" s="102"/>
      <c r="BI277" s="102"/>
      <c r="BJ277" s="102"/>
      <c r="BK277" s="102"/>
      <c r="BL277" s="102"/>
      <c r="BM277" s="102"/>
      <c r="BN277" s="102"/>
      <c r="BO277" s="102"/>
      <c r="BP277" s="102"/>
      <c r="BQ277" s="102"/>
      <c r="BR277" s="102"/>
      <c r="BS277" s="102"/>
      <c r="BT277" s="102"/>
      <c r="BU277" s="102"/>
      <c r="BV277" s="102"/>
      <c r="BW277" s="102"/>
      <c r="BX277" s="102"/>
      <c r="BY277" s="102"/>
      <c r="BZ277" s="102"/>
      <c r="CA277" s="102"/>
      <c r="CB277" s="102"/>
      <c r="CC277" s="102"/>
      <c r="CD277" s="102"/>
      <c r="CE277" s="102"/>
      <c r="CF277" s="102"/>
      <c r="CG277" s="102"/>
      <c r="CH277" s="102"/>
    </row>
    <row r="278" spans="1:86">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c r="AA278" s="102"/>
      <c r="AB278" s="102"/>
      <c r="AC278" s="102"/>
      <c r="AD278" s="102"/>
      <c r="AE278" s="102"/>
      <c r="AF278" s="102"/>
      <c r="AG278" s="102"/>
      <c r="AH278" s="102"/>
      <c r="AI278" s="102"/>
      <c r="AJ278" s="102"/>
      <c r="AK278" s="102"/>
      <c r="AL278" s="102"/>
      <c r="AM278" s="102"/>
      <c r="AN278" s="102"/>
      <c r="AO278" s="102"/>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A278" s="102"/>
      <c r="CB278" s="102"/>
      <c r="CC278" s="102"/>
      <c r="CD278" s="102"/>
      <c r="CE278" s="102"/>
      <c r="CF278" s="102"/>
      <c r="CG278" s="102"/>
      <c r="CH278" s="102"/>
    </row>
    <row r="279" spans="1:86">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row>
    <row r="280" spans="1:86">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c r="AA280" s="102"/>
      <c r="AB280" s="102"/>
      <c r="AC280" s="102"/>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c r="CA280" s="102"/>
      <c r="CB280" s="102"/>
      <c r="CC280" s="102"/>
      <c r="CD280" s="102"/>
      <c r="CE280" s="102"/>
      <c r="CF280" s="102"/>
      <c r="CG280" s="102"/>
      <c r="CH280" s="102"/>
    </row>
    <row r="281" spans="1:86">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c r="CB281" s="102"/>
      <c r="CC281" s="102"/>
      <c r="CD281" s="102"/>
      <c r="CE281" s="102"/>
      <c r="CF281" s="102"/>
      <c r="CG281" s="102"/>
      <c r="CH281" s="102"/>
    </row>
    <row r="282" spans="1:86">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c r="AA282" s="102"/>
      <c r="AB282" s="102"/>
      <c r="AC282" s="102"/>
      <c r="AD282" s="102"/>
      <c r="AE282" s="102"/>
      <c r="AF282" s="102"/>
      <c r="AG282" s="102"/>
      <c r="AH282" s="102"/>
      <c r="AI282" s="102"/>
      <c r="AJ282" s="102"/>
      <c r="AK282" s="102"/>
      <c r="AL282" s="102"/>
      <c r="AM282" s="102"/>
      <c r="AN282" s="102"/>
      <c r="AO282" s="102"/>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c r="CA282" s="102"/>
      <c r="CB282" s="102"/>
      <c r="CC282" s="102"/>
      <c r="CD282" s="102"/>
      <c r="CE282" s="102"/>
      <c r="CF282" s="102"/>
      <c r="CG282" s="102"/>
      <c r="CH282" s="102"/>
    </row>
    <row r="283" spans="1:86">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102"/>
      <c r="AD283" s="102"/>
      <c r="AE283" s="102"/>
      <c r="AF283" s="102"/>
      <c r="AG283" s="102"/>
      <c r="AH283" s="102"/>
      <c r="AI283" s="102"/>
      <c r="AJ283" s="102"/>
      <c r="AK283" s="102"/>
      <c r="AL283" s="102"/>
      <c r="AM283" s="102"/>
      <c r="AN283" s="102"/>
      <c r="AO283" s="102"/>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A283" s="102"/>
      <c r="CB283" s="102"/>
      <c r="CC283" s="102"/>
      <c r="CD283" s="102"/>
      <c r="CE283" s="102"/>
      <c r="CF283" s="102"/>
      <c r="CG283" s="102"/>
      <c r="CH283" s="102"/>
    </row>
    <row r="284" spans="1:86">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c r="AA284" s="102"/>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A284" s="102"/>
      <c r="CB284" s="102"/>
      <c r="CC284" s="102"/>
      <c r="CD284" s="102"/>
      <c r="CE284" s="102"/>
      <c r="CF284" s="102"/>
      <c r="CG284" s="102"/>
      <c r="CH284" s="102"/>
    </row>
    <row r="285" spans="1:86">
      <c r="A285" s="102"/>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c r="AA285" s="102"/>
      <c r="AB285" s="102"/>
      <c r="AC285" s="102"/>
      <c r="AD285" s="102"/>
      <c r="AE285" s="102"/>
      <c r="AF285" s="102"/>
      <c r="AG285" s="102"/>
      <c r="AH285" s="102"/>
      <c r="AI285" s="102"/>
      <c r="AJ285" s="102"/>
      <c r="AK285" s="102"/>
      <c r="AL285" s="102"/>
      <c r="AM285" s="102"/>
      <c r="AN285" s="102"/>
      <c r="AO285" s="102"/>
      <c r="AP285" s="102"/>
      <c r="AQ285" s="102"/>
      <c r="AR285" s="102"/>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102"/>
      <c r="BU285" s="102"/>
      <c r="BV285" s="102"/>
      <c r="BW285" s="102"/>
      <c r="BX285" s="102"/>
      <c r="BY285" s="102"/>
      <c r="BZ285" s="102"/>
      <c r="CA285" s="102"/>
      <c r="CB285" s="102"/>
      <c r="CC285" s="102"/>
      <c r="CD285" s="102"/>
      <c r="CE285" s="102"/>
      <c r="CF285" s="102"/>
      <c r="CG285" s="102"/>
      <c r="CH285" s="102"/>
    </row>
    <row r="286" spans="1:86">
      <c r="A286" s="102"/>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c r="AA286" s="102"/>
      <c r="AB286" s="102"/>
      <c r="AC286" s="102"/>
      <c r="AD286" s="102"/>
      <c r="AE286" s="102"/>
      <c r="AF286" s="102"/>
      <c r="AG286" s="102"/>
      <c r="AH286" s="102"/>
      <c r="AI286" s="102"/>
      <c r="AJ286" s="102"/>
      <c r="AK286" s="102"/>
      <c r="AL286" s="102"/>
      <c r="AM286" s="102"/>
      <c r="AN286" s="102"/>
      <c r="AO286" s="102"/>
      <c r="AP286" s="102"/>
      <c r="AQ286" s="102"/>
      <c r="AR286" s="102"/>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c r="BN286" s="102"/>
      <c r="BO286" s="102"/>
      <c r="BP286" s="102"/>
      <c r="BQ286" s="102"/>
      <c r="BR286" s="102"/>
      <c r="BS286" s="102"/>
      <c r="BT286" s="102"/>
      <c r="BU286" s="102"/>
      <c r="BV286" s="102"/>
      <c r="BW286" s="102"/>
      <c r="BX286" s="102"/>
      <c r="BY286" s="102"/>
      <c r="BZ286" s="102"/>
      <c r="CA286" s="102"/>
      <c r="CB286" s="102"/>
      <c r="CC286" s="102"/>
      <c r="CD286" s="102"/>
      <c r="CE286" s="102"/>
      <c r="CF286" s="102"/>
      <c r="CG286" s="102"/>
      <c r="CH286" s="102"/>
    </row>
    <row r="287" spans="1:86">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c r="AA287" s="102"/>
      <c r="AB287" s="102"/>
      <c r="AC287" s="102"/>
      <c r="AD287" s="102"/>
      <c r="AE287" s="102"/>
      <c r="AF287" s="102"/>
      <c r="AG287" s="102"/>
      <c r="AH287" s="102"/>
      <c r="AI287" s="102"/>
      <c r="AJ287" s="102"/>
      <c r="AK287" s="102"/>
      <c r="AL287" s="102"/>
      <c r="AM287" s="102"/>
      <c r="AN287" s="102"/>
      <c r="AO287" s="102"/>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A287" s="102"/>
      <c r="CB287" s="102"/>
      <c r="CC287" s="102"/>
      <c r="CD287" s="102"/>
      <c r="CE287" s="102"/>
      <c r="CF287" s="102"/>
      <c r="CG287" s="102"/>
      <c r="CH287" s="102"/>
    </row>
    <row r="288" spans="1:86">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c r="AA288" s="102"/>
      <c r="AB288" s="102"/>
      <c r="AC288" s="102"/>
      <c r="AD288" s="102"/>
      <c r="AE288" s="102"/>
      <c r="AF288" s="102"/>
      <c r="AG288" s="102"/>
      <c r="AH288" s="102"/>
      <c r="AI288" s="102"/>
      <c r="AJ288" s="102"/>
      <c r="AK288" s="102"/>
      <c r="AL288" s="102"/>
      <c r="AM288" s="102"/>
      <c r="AN288" s="102"/>
      <c r="AO288" s="102"/>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A288" s="102"/>
      <c r="CB288" s="102"/>
      <c r="CC288" s="102"/>
      <c r="CD288" s="102"/>
      <c r="CE288" s="102"/>
      <c r="CF288" s="102"/>
      <c r="CG288" s="102"/>
      <c r="CH288" s="102"/>
    </row>
    <row r="289" spans="1:86">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c r="AA289" s="102"/>
      <c r="AB289" s="102"/>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A289" s="102"/>
      <c r="CB289" s="102"/>
      <c r="CC289" s="102"/>
      <c r="CD289" s="102"/>
      <c r="CE289" s="102"/>
      <c r="CF289" s="102"/>
      <c r="CG289" s="102"/>
      <c r="CH289" s="102"/>
    </row>
    <row r="290" spans="1:86">
      <c r="A290" s="102"/>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c r="AA290" s="102"/>
      <c r="AB290" s="102"/>
      <c r="AC290" s="102"/>
      <c r="AD290" s="102"/>
      <c r="AE290" s="102"/>
      <c r="AF290" s="102"/>
      <c r="AG290" s="102"/>
      <c r="AH290" s="102"/>
      <c r="AI290" s="102"/>
      <c r="AJ290" s="102"/>
      <c r="AK290" s="102"/>
      <c r="AL290" s="102"/>
      <c r="AM290" s="102"/>
      <c r="AN290" s="102"/>
      <c r="AO290" s="102"/>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c r="BU290" s="102"/>
      <c r="BV290" s="102"/>
      <c r="BW290" s="102"/>
      <c r="BX290" s="102"/>
      <c r="BY290" s="102"/>
      <c r="BZ290" s="102"/>
      <c r="CA290" s="102"/>
      <c r="CB290" s="102"/>
      <c r="CC290" s="102"/>
      <c r="CD290" s="102"/>
      <c r="CE290" s="102"/>
      <c r="CF290" s="102"/>
      <c r="CG290" s="102"/>
      <c r="CH290" s="102"/>
    </row>
    <row r="291" spans="1:86">
      <c r="A291" s="102"/>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102"/>
      <c r="AD291" s="102"/>
      <c r="AE291" s="102"/>
      <c r="AF291" s="102"/>
      <c r="AG291" s="102"/>
      <c r="AH291" s="102"/>
      <c r="AI291" s="102"/>
      <c r="AJ291" s="102"/>
      <c r="AK291" s="102"/>
      <c r="AL291" s="102"/>
      <c r="AM291" s="102"/>
      <c r="AN291" s="102"/>
      <c r="AO291" s="102"/>
      <c r="AP291" s="102"/>
      <c r="AQ291" s="102"/>
      <c r="AR291" s="102"/>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c r="BN291" s="102"/>
      <c r="BO291" s="102"/>
      <c r="BP291" s="102"/>
      <c r="BQ291" s="102"/>
      <c r="BR291" s="102"/>
      <c r="BS291" s="102"/>
      <c r="BT291" s="102"/>
      <c r="BU291" s="102"/>
      <c r="BV291" s="102"/>
      <c r="BW291" s="102"/>
      <c r="BX291" s="102"/>
      <c r="BY291" s="102"/>
      <c r="BZ291" s="102"/>
      <c r="CA291" s="102"/>
      <c r="CB291" s="102"/>
      <c r="CC291" s="102"/>
      <c r="CD291" s="102"/>
      <c r="CE291" s="102"/>
      <c r="CF291" s="102"/>
      <c r="CG291" s="102"/>
      <c r="CH291" s="102"/>
    </row>
    <row r="292" spans="1:86">
      <c r="A292" s="102"/>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c r="AA292" s="102"/>
      <c r="AB292" s="102"/>
      <c r="AC292" s="102"/>
      <c r="AD292" s="102"/>
      <c r="AE292" s="102"/>
      <c r="AF292" s="102"/>
      <c r="AG292" s="102"/>
      <c r="AH292" s="102"/>
      <c r="AI292" s="102"/>
      <c r="AJ292" s="102"/>
      <c r="AK292" s="102"/>
      <c r="AL292" s="102"/>
      <c r="AM292" s="102"/>
      <c r="AN292" s="102"/>
      <c r="AO292" s="102"/>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102"/>
      <c r="CB292" s="102"/>
      <c r="CC292" s="102"/>
      <c r="CD292" s="102"/>
      <c r="CE292" s="102"/>
      <c r="CF292" s="102"/>
      <c r="CG292" s="102"/>
      <c r="CH292" s="102"/>
    </row>
    <row r="293" spans="1:86">
      <c r="A293" s="102"/>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102"/>
      <c r="AD293" s="102"/>
      <c r="AE293" s="102"/>
      <c r="AF293" s="102"/>
      <c r="AG293" s="102"/>
      <c r="AH293" s="102"/>
      <c r="AI293" s="102"/>
      <c r="AJ293" s="102"/>
      <c r="AK293" s="102"/>
      <c r="AL293" s="102"/>
      <c r="AM293" s="102"/>
      <c r="AN293" s="102"/>
      <c r="AO293" s="102"/>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c r="CB293" s="102"/>
      <c r="CC293" s="102"/>
      <c r="CD293" s="102"/>
      <c r="CE293" s="102"/>
      <c r="CF293" s="102"/>
      <c r="CG293" s="102"/>
      <c r="CH293" s="102"/>
    </row>
    <row r="294" spans="1:86">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102"/>
      <c r="CB294" s="102"/>
      <c r="CC294" s="102"/>
      <c r="CD294" s="102"/>
      <c r="CE294" s="102"/>
      <c r="CF294" s="102"/>
      <c r="CG294" s="102"/>
      <c r="CH294" s="102"/>
    </row>
    <row r="295" spans="1:86">
      <c r="A295" s="102"/>
      <c r="B295" s="102"/>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c r="AA295" s="102"/>
      <c r="AB295" s="102"/>
      <c r="AC295" s="102"/>
      <c r="AD295" s="102"/>
      <c r="AE295" s="102"/>
      <c r="AF295" s="102"/>
      <c r="AG295" s="102"/>
      <c r="AH295" s="102"/>
      <c r="AI295" s="102"/>
      <c r="AJ295" s="102"/>
      <c r="AK295" s="102"/>
      <c r="AL295" s="102"/>
      <c r="AM295" s="102"/>
      <c r="AN295" s="102"/>
      <c r="AO295" s="102"/>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c r="BU295" s="102"/>
      <c r="BV295" s="102"/>
      <c r="BW295" s="102"/>
      <c r="BX295" s="102"/>
      <c r="BY295" s="102"/>
      <c r="BZ295" s="102"/>
      <c r="CA295" s="102"/>
      <c r="CB295" s="102"/>
      <c r="CC295" s="102"/>
      <c r="CD295" s="102"/>
      <c r="CE295" s="102"/>
      <c r="CF295" s="102"/>
      <c r="CG295" s="102"/>
      <c r="CH295" s="102"/>
    </row>
    <row r="296" spans="1:86">
      <c r="A296" s="102"/>
      <c r="B296" s="102"/>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c r="AA296" s="102"/>
      <c r="AB296" s="102"/>
      <c r="AC296" s="102"/>
      <c r="AD296" s="102"/>
      <c r="AE296" s="102"/>
      <c r="AF296" s="102"/>
      <c r="AG296" s="102"/>
      <c r="AH296" s="102"/>
      <c r="AI296" s="102"/>
      <c r="AJ296" s="102"/>
      <c r="AK296" s="102"/>
      <c r="AL296" s="102"/>
      <c r="AM296" s="102"/>
      <c r="AN296" s="102"/>
      <c r="AO296" s="102"/>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102"/>
      <c r="BY296" s="102"/>
      <c r="BZ296" s="102"/>
      <c r="CA296" s="102"/>
      <c r="CB296" s="102"/>
      <c r="CC296" s="102"/>
      <c r="CD296" s="102"/>
      <c r="CE296" s="102"/>
      <c r="CF296" s="102"/>
      <c r="CG296" s="102"/>
      <c r="CH296" s="102"/>
    </row>
    <row r="297" spans="1:86">
      <c r="A297" s="102"/>
      <c r="B297" s="102"/>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c r="AA297" s="102"/>
      <c r="AB297" s="102"/>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row>
    <row r="298" spans="1:86">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c r="AD298" s="102"/>
      <c r="AE298" s="102"/>
      <c r="AF298" s="102"/>
      <c r="AG298" s="102"/>
      <c r="AH298" s="102"/>
      <c r="AI298" s="102"/>
      <c r="AJ298" s="102"/>
      <c r="AK298" s="102"/>
      <c r="AL298" s="102"/>
      <c r="AM298" s="102"/>
      <c r="AN298" s="102"/>
      <c r="AO298" s="102"/>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A298" s="102"/>
      <c r="CB298" s="102"/>
      <c r="CC298" s="102"/>
      <c r="CD298" s="102"/>
      <c r="CE298" s="102"/>
      <c r="CF298" s="102"/>
      <c r="CG298" s="102"/>
      <c r="CH298" s="102"/>
    </row>
    <row r="299" spans="1:86">
      <c r="A299" s="102"/>
      <c r="B299" s="102"/>
      <c r="C299" s="102"/>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c r="AA299" s="102"/>
      <c r="AB299" s="102"/>
      <c r="AC299" s="102"/>
      <c r="AD299" s="102"/>
      <c r="AE299" s="102"/>
      <c r="AF299" s="102"/>
      <c r="AG299" s="102"/>
      <c r="AH299" s="102"/>
      <c r="AI299" s="102"/>
      <c r="AJ299" s="102"/>
      <c r="AK299" s="102"/>
      <c r="AL299" s="102"/>
      <c r="AM299" s="102"/>
      <c r="AN299" s="102"/>
      <c r="AO299" s="102"/>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c r="BN299" s="102"/>
      <c r="BO299" s="102"/>
      <c r="BP299" s="102"/>
      <c r="BQ299" s="102"/>
      <c r="BR299" s="102"/>
      <c r="BS299" s="102"/>
      <c r="BT299" s="102"/>
      <c r="BU299" s="102"/>
      <c r="BV299" s="102"/>
      <c r="BW299" s="102"/>
      <c r="BX299" s="102"/>
      <c r="BY299" s="102"/>
      <c r="BZ299" s="102"/>
      <c r="CA299" s="102"/>
      <c r="CB299" s="102"/>
      <c r="CC299" s="102"/>
      <c r="CD299" s="102"/>
      <c r="CE299" s="102"/>
      <c r="CF299" s="102"/>
      <c r="CG299" s="102"/>
      <c r="CH299" s="102"/>
    </row>
    <row r="300" spans="1:86">
      <c r="A300" s="102"/>
      <c r="B300" s="102"/>
      <c r="C300" s="102"/>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c r="AA300" s="102"/>
      <c r="AB300" s="102"/>
      <c r="AC300" s="102"/>
      <c r="AD300" s="102"/>
      <c r="AE300" s="102"/>
      <c r="AF300" s="102"/>
      <c r="AG300" s="102"/>
      <c r="AH300" s="102"/>
      <c r="AI300" s="102"/>
      <c r="AJ300" s="102"/>
      <c r="AK300" s="102"/>
      <c r="AL300" s="102"/>
      <c r="AM300" s="102"/>
      <c r="AN300" s="102"/>
      <c r="AO300" s="102"/>
      <c r="AP300" s="102"/>
      <c r="AQ300" s="102"/>
      <c r="AR300" s="102"/>
      <c r="AS300" s="102"/>
      <c r="AT300" s="102"/>
      <c r="AU300" s="102"/>
      <c r="AV300" s="102"/>
      <c r="AW300" s="102"/>
      <c r="AX300" s="102"/>
      <c r="AY300" s="102"/>
      <c r="AZ300" s="102"/>
      <c r="BA300" s="102"/>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c r="CB300" s="102"/>
      <c r="CC300" s="102"/>
      <c r="CD300" s="102"/>
      <c r="CE300" s="102"/>
      <c r="CF300" s="102"/>
      <c r="CG300" s="102"/>
      <c r="CH300" s="102"/>
    </row>
    <row r="301" spans="1:86">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c r="AA301" s="102"/>
      <c r="AB301" s="102"/>
      <c r="AC301" s="102"/>
      <c r="AD301" s="102"/>
      <c r="AE301" s="102"/>
      <c r="AF301" s="102"/>
      <c r="AG301" s="102"/>
      <c r="AH301" s="102"/>
      <c r="AI301" s="102"/>
      <c r="AJ301" s="102"/>
      <c r="AK301" s="102"/>
      <c r="AL301" s="102"/>
      <c r="AM301" s="102"/>
      <c r="AN301" s="102"/>
      <c r="AO301" s="102"/>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A301" s="102"/>
      <c r="CB301" s="102"/>
      <c r="CC301" s="102"/>
      <c r="CD301" s="102"/>
      <c r="CE301" s="102"/>
      <c r="CF301" s="102"/>
      <c r="CG301" s="102"/>
      <c r="CH301" s="102"/>
    </row>
    <row r="302" spans="1:86">
      <c r="A302" s="102"/>
      <c r="B302" s="102"/>
      <c r="C302" s="102"/>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c r="AA302" s="102"/>
      <c r="AB302" s="102"/>
      <c r="AC302" s="102"/>
      <c r="AD302" s="102"/>
      <c r="AE302" s="102"/>
      <c r="AF302" s="102"/>
      <c r="AG302" s="102"/>
      <c r="AH302" s="102"/>
      <c r="AI302" s="102"/>
      <c r="AJ302" s="102"/>
      <c r="AK302" s="102"/>
      <c r="AL302" s="102"/>
      <c r="AM302" s="102"/>
      <c r="AN302" s="102"/>
      <c r="AO302" s="102"/>
      <c r="AP302" s="102"/>
      <c r="AQ302" s="102"/>
      <c r="AR302" s="102"/>
      <c r="AS302" s="102"/>
      <c r="AT302" s="102"/>
      <c r="AU302" s="102"/>
      <c r="AV302" s="102"/>
      <c r="AW302" s="102"/>
      <c r="AX302" s="102"/>
      <c r="AY302" s="102"/>
      <c r="AZ302" s="102"/>
      <c r="BA302" s="102"/>
      <c r="BB302" s="102"/>
      <c r="BC302" s="102"/>
      <c r="BD302" s="102"/>
      <c r="BE302" s="102"/>
      <c r="BF302" s="102"/>
      <c r="BG302" s="102"/>
      <c r="BH302" s="102"/>
      <c r="BI302" s="102"/>
      <c r="BJ302" s="102"/>
      <c r="BK302" s="102"/>
      <c r="BL302" s="102"/>
      <c r="BM302" s="102"/>
      <c r="BN302" s="102"/>
      <c r="BO302" s="102"/>
      <c r="BP302" s="102"/>
      <c r="BQ302" s="102"/>
      <c r="BR302" s="102"/>
      <c r="BS302" s="102"/>
      <c r="BT302" s="102"/>
      <c r="BU302" s="102"/>
      <c r="BV302" s="102"/>
      <c r="BW302" s="102"/>
      <c r="BX302" s="102"/>
      <c r="BY302" s="102"/>
      <c r="BZ302" s="102"/>
      <c r="CA302" s="102"/>
      <c r="CB302" s="102"/>
      <c r="CC302" s="102"/>
      <c r="CD302" s="102"/>
      <c r="CE302" s="102"/>
      <c r="CF302" s="102"/>
      <c r="CG302" s="102"/>
      <c r="CH302" s="102"/>
    </row>
    <row r="303" spans="1:86">
      <c r="A303" s="102"/>
      <c r="B303" s="102"/>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c r="AA303" s="102"/>
      <c r="AB303" s="102"/>
      <c r="AC303" s="102"/>
      <c r="AD303" s="102"/>
      <c r="AE303" s="102"/>
      <c r="AF303" s="102"/>
      <c r="AG303" s="102"/>
      <c r="AH303" s="102"/>
      <c r="AI303" s="102"/>
      <c r="AJ303" s="102"/>
      <c r="AK303" s="102"/>
      <c r="AL303" s="102"/>
      <c r="AM303" s="102"/>
      <c r="AN303" s="102"/>
      <c r="AO303" s="102"/>
      <c r="AP303" s="102"/>
      <c r="AQ303" s="102"/>
      <c r="AR303" s="102"/>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c r="BN303" s="102"/>
      <c r="BO303" s="102"/>
      <c r="BP303" s="102"/>
      <c r="BQ303" s="102"/>
      <c r="BR303" s="102"/>
      <c r="BS303" s="102"/>
      <c r="BT303" s="102"/>
      <c r="BU303" s="102"/>
      <c r="BV303" s="102"/>
      <c r="BW303" s="102"/>
      <c r="BX303" s="102"/>
      <c r="BY303" s="102"/>
      <c r="BZ303" s="102"/>
      <c r="CA303" s="102"/>
      <c r="CB303" s="102"/>
      <c r="CC303" s="102"/>
      <c r="CD303" s="102"/>
      <c r="CE303" s="102"/>
      <c r="CF303" s="102"/>
      <c r="CG303" s="102"/>
      <c r="CH303" s="102"/>
    </row>
    <row r="304" spans="1:86">
      <c r="A304" s="102"/>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c r="AA304" s="102"/>
      <c r="AB304" s="102"/>
      <c r="AC304" s="102"/>
      <c r="AD304" s="102"/>
      <c r="AE304" s="102"/>
      <c r="AF304" s="102"/>
      <c r="AG304" s="102"/>
      <c r="AH304" s="102"/>
      <c r="AI304" s="102"/>
      <c r="AJ304" s="102"/>
      <c r="AK304" s="102"/>
      <c r="AL304" s="102"/>
      <c r="AM304" s="102"/>
      <c r="AN304" s="102"/>
      <c r="AO304" s="102"/>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c r="BS304" s="102"/>
      <c r="BT304" s="102"/>
      <c r="BU304" s="102"/>
      <c r="BV304" s="102"/>
      <c r="BW304" s="102"/>
      <c r="BX304" s="102"/>
      <c r="BY304" s="102"/>
      <c r="BZ304" s="102"/>
      <c r="CA304" s="102"/>
      <c r="CB304" s="102"/>
      <c r="CC304" s="102"/>
      <c r="CD304" s="102"/>
      <c r="CE304" s="102"/>
      <c r="CF304" s="102"/>
      <c r="CG304" s="102"/>
      <c r="CH304" s="102"/>
    </row>
    <row r="305" spans="1:86">
      <c r="A305" s="102"/>
      <c r="B305" s="102"/>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c r="AA305" s="102"/>
      <c r="AB305" s="102"/>
      <c r="AC305" s="102"/>
      <c r="AD305" s="102"/>
      <c r="AE305" s="102"/>
      <c r="AF305" s="102"/>
      <c r="AG305" s="102"/>
      <c r="AH305" s="102"/>
      <c r="AI305" s="102"/>
      <c r="AJ305" s="102"/>
      <c r="AK305" s="102"/>
      <c r="AL305" s="102"/>
      <c r="AM305" s="102"/>
      <c r="AN305" s="102"/>
      <c r="AO305" s="102"/>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102"/>
      <c r="BU305" s="102"/>
      <c r="BV305" s="102"/>
      <c r="BW305" s="102"/>
      <c r="BX305" s="102"/>
      <c r="BY305" s="102"/>
      <c r="BZ305" s="102"/>
      <c r="CA305" s="102"/>
      <c r="CB305" s="102"/>
      <c r="CC305" s="102"/>
      <c r="CD305" s="102"/>
      <c r="CE305" s="102"/>
      <c r="CF305" s="102"/>
      <c r="CG305" s="102"/>
      <c r="CH305" s="102"/>
    </row>
    <row r="306" spans="1:86">
      <c r="A306" s="102"/>
      <c r="B306" s="102"/>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c r="AA306" s="102"/>
      <c r="AB306" s="102"/>
      <c r="AC306" s="102"/>
      <c r="AD306" s="102"/>
      <c r="AE306" s="102"/>
      <c r="AF306" s="102"/>
      <c r="AG306" s="102"/>
      <c r="AH306" s="102"/>
      <c r="AI306" s="102"/>
      <c r="AJ306" s="102"/>
      <c r="AK306" s="102"/>
      <c r="AL306" s="102"/>
      <c r="AM306" s="102"/>
      <c r="AN306" s="102"/>
      <c r="AO306" s="102"/>
      <c r="AP306" s="102"/>
      <c r="AQ306" s="102"/>
      <c r="AR306" s="102"/>
      <c r="AS306" s="102"/>
      <c r="AT306" s="102"/>
      <c r="AU306" s="102"/>
      <c r="AV306" s="102"/>
      <c r="AW306" s="102"/>
      <c r="AX306" s="102"/>
      <c r="AY306" s="102"/>
      <c r="AZ306" s="102"/>
      <c r="BA306" s="102"/>
      <c r="BB306" s="102"/>
      <c r="BC306" s="102"/>
      <c r="BD306" s="102"/>
      <c r="BE306" s="102"/>
      <c r="BF306" s="102"/>
      <c r="BG306" s="102"/>
      <c r="BH306" s="102"/>
      <c r="BI306" s="102"/>
      <c r="BJ306" s="102"/>
      <c r="BK306" s="102"/>
      <c r="BL306" s="102"/>
      <c r="BM306" s="102"/>
      <c r="BN306" s="102"/>
      <c r="BO306" s="102"/>
      <c r="BP306" s="102"/>
      <c r="BQ306" s="102"/>
      <c r="BR306" s="102"/>
      <c r="BS306" s="102"/>
      <c r="BT306" s="102"/>
      <c r="BU306" s="102"/>
      <c r="BV306" s="102"/>
      <c r="BW306" s="102"/>
      <c r="BX306" s="102"/>
      <c r="BY306" s="102"/>
      <c r="BZ306" s="102"/>
      <c r="CA306" s="102"/>
      <c r="CB306" s="102"/>
      <c r="CC306" s="102"/>
      <c r="CD306" s="102"/>
      <c r="CE306" s="102"/>
      <c r="CF306" s="102"/>
      <c r="CG306" s="102"/>
      <c r="CH306" s="102"/>
    </row>
    <row r="307" spans="1:86">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A307" s="102"/>
      <c r="CB307" s="102"/>
      <c r="CC307" s="102"/>
      <c r="CD307" s="102"/>
      <c r="CE307" s="102"/>
      <c r="CF307" s="102"/>
      <c r="CG307" s="102"/>
      <c r="CH307" s="102"/>
    </row>
    <row r="308" spans="1:86">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c r="AA308" s="102"/>
      <c r="AB308" s="102"/>
      <c r="AC308" s="102"/>
      <c r="AD308" s="102"/>
      <c r="AE308" s="102"/>
      <c r="AF308" s="102"/>
      <c r="AG308" s="102"/>
      <c r="AH308" s="102"/>
      <c r="AI308" s="102"/>
      <c r="AJ308" s="102"/>
      <c r="AK308" s="102"/>
      <c r="AL308" s="102"/>
      <c r="AM308" s="102"/>
      <c r="AN308" s="102"/>
      <c r="AO308" s="102"/>
      <c r="AP308" s="102"/>
      <c r="AQ308" s="102"/>
      <c r="AR308" s="102"/>
      <c r="AS308" s="102"/>
      <c r="AT308" s="102"/>
      <c r="AU308" s="102"/>
      <c r="AV308" s="102"/>
      <c r="AW308" s="102"/>
      <c r="AX308" s="102"/>
      <c r="AY308" s="102"/>
      <c r="AZ308" s="102"/>
      <c r="BA308" s="102"/>
      <c r="BB308" s="102"/>
      <c r="BC308" s="102"/>
      <c r="BD308" s="102"/>
      <c r="BE308" s="102"/>
      <c r="BF308" s="102"/>
      <c r="BG308" s="102"/>
      <c r="BH308" s="102"/>
      <c r="BI308" s="102"/>
      <c r="BJ308" s="102"/>
      <c r="BK308" s="102"/>
      <c r="BL308" s="102"/>
      <c r="BM308" s="102"/>
      <c r="BN308" s="102"/>
      <c r="BO308" s="102"/>
      <c r="BP308" s="102"/>
      <c r="BQ308" s="102"/>
      <c r="BR308" s="102"/>
      <c r="BS308" s="102"/>
      <c r="BT308" s="102"/>
      <c r="BU308" s="102"/>
      <c r="BV308" s="102"/>
      <c r="BW308" s="102"/>
      <c r="BX308" s="102"/>
      <c r="BY308" s="102"/>
      <c r="BZ308" s="102"/>
      <c r="CA308" s="102"/>
      <c r="CB308" s="102"/>
      <c r="CC308" s="102"/>
      <c r="CD308" s="102"/>
      <c r="CE308" s="102"/>
      <c r="CF308" s="102"/>
      <c r="CG308" s="102"/>
      <c r="CH308" s="102"/>
    </row>
    <row r="309" spans="1:86">
      <c r="A309" s="102"/>
      <c r="B309" s="102"/>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c r="AA309" s="102"/>
      <c r="AB309" s="102"/>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c r="BN309" s="102"/>
      <c r="BO309" s="102"/>
      <c r="BP309" s="102"/>
      <c r="BQ309" s="102"/>
      <c r="BR309" s="102"/>
      <c r="BS309" s="102"/>
      <c r="BT309" s="102"/>
      <c r="BU309" s="102"/>
      <c r="BV309" s="102"/>
      <c r="BW309" s="102"/>
      <c r="BX309" s="102"/>
      <c r="BY309" s="102"/>
      <c r="BZ309" s="102"/>
      <c r="CA309" s="102"/>
      <c r="CB309" s="102"/>
      <c r="CC309" s="102"/>
      <c r="CD309" s="102"/>
      <c r="CE309" s="102"/>
      <c r="CF309" s="102"/>
      <c r="CG309" s="102"/>
      <c r="CH309" s="102"/>
    </row>
    <row r="310" spans="1:86">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c r="AD310" s="102"/>
      <c r="AE310" s="102"/>
      <c r="AF310" s="102"/>
      <c r="AG310" s="102"/>
      <c r="AH310" s="102"/>
      <c r="AI310" s="102"/>
      <c r="AJ310" s="102"/>
      <c r="AK310" s="102"/>
      <c r="AL310" s="102"/>
      <c r="AM310" s="102"/>
      <c r="AN310" s="102"/>
      <c r="AO310" s="102"/>
      <c r="AP310" s="102"/>
      <c r="AQ310" s="102"/>
      <c r="AR310" s="102"/>
      <c r="AS310" s="102"/>
      <c r="AT310" s="102"/>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c r="CA310" s="102"/>
      <c r="CB310" s="102"/>
      <c r="CC310" s="102"/>
      <c r="CD310" s="102"/>
      <c r="CE310" s="102"/>
      <c r="CF310" s="102"/>
      <c r="CG310" s="102"/>
      <c r="CH310" s="102"/>
    </row>
    <row r="311" spans="1:86">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c r="AA311" s="102"/>
      <c r="AB311" s="102"/>
      <c r="AC311" s="102"/>
      <c r="AD311" s="102"/>
      <c r="AE311" s="102"/>
      <c r="AF311" s="102"/>
      <c r="AG311" s="102"/>
      <c r="AH311" s="102"/>
      <c r="AI311" s="102"/>
      <c r="AJ311" s="102"/>
      <c r="AK311" s="102"/>
      <c r="AL311" s="102"/>
      <c r="AM311" s="102"/>
      <c r="AN311" s="102"/>
      <c r="AO311" s="102"/>
      <c r="AP311" s="102"/>
      <c r="AQ311" s="102"/>
      <c r="AR311" s="102"/>
      <c r="AS311" s="102"/>
      <c r="AT311" s="102"/>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A311" s="102"/>
      <c r="CB311" s="102"/>
      <c r="CC311" s="102"/>
      <c r="CD311" s="102"/>
      <c r="CE311" s="102"/>
      <c r="CF311" s="102"/>
      <c r="CG311" s="102"/>
      <c r="CH311" s="102"/>
    </row>
    <row r="312" spans="1:86">
      <c r="A312" s="102"/>
      <c r="B312" s="102"/>
      <c r="C312" s="102"/>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c r="AA312" s="102"/>
      <c r="AB312" s="102"/>
      <c r="AC312" s="102"/>
      <c r="AD312" s="102"/>
      <c r="AE312" s="102"/>
      <c r="AF312" s="102"/>
      <c r="AG312" s="102"/>
      <c r="AH312" s="102"/>
      <c r="AI312" s="102"/>
      <c r="AJ312" s="102"/>
      <c r="AK312" s="102"/>
      <c r="AL312" s="102"/>
      <c r="AM312" s="102"/>
      <c r="AN312" s="102"/>
      <c r="AO312" s="102"/>
      <c r="AP312" s="102"/>
      <c r="AQ312" s="102"/>
      <c r="AR312" s="102"/>
      <c r="AS312" s="102"/>
      <c r="AT312" s="102"/>
      <c r="AU312" s="102"/>
      <c r="AV312" s="102"/>
      <c r="AW312" s="102"/>
      <c r="AX312" s="102"/>
      <c r="AY312" s="102"/>
      <c r="AZ312" s="102"/>
      <c r="BA312" s="102"/>
      <c r="BB312" s="102"/>
      <c r="BC312" s="102"/>
      <c r="BD312" s="102"/>
      <c r="BE312" s="102"/>
      <c r="BF312" s="102"/>
      <c r="BG312" s="102"/>
      <c r="BH312" s="102"/>
      <c r="BI312" s="102"/>
      <c r="BJ312" s="102"/>
      <c r="BK312" s="102"/>
      <c r="BL312" s="102"/>
      <c r="BM312" s="102"/>
      <c r="BN312" s="102"/>
      <c r="BO312" s="102"/>
      <c r="BP312" s="102"/>
      <c r="BQ312" s="102"/>
      <c r="BR312" s="102"/>
      <c r="BS312" s="102"/>
      <c r="BT312" s="102"/>
      <c r="BU312" s="102"/>
      <c r="BV312" s="102"/>
      <c r="BW312" s="102"/>
      <c r="BX312" s="102"/>
      <c r="BY312" s="102"/>
      <c r="BZ312" s="102"/>
      <c r="CA312" s="102"/>
      <c r="CB312" s="102"/>
      <c r="CC312" s="102"/>
      <c r="CD312" s="102"/>
      <c r="CE312" s="102"/>
      <c r="CF312" s="102"/>
      <c r="CG312" s="102"/>
      <c r="CH312" s="102"/>
    </row>
    <row r="313" spans="1:86">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c r="AA313" s="102"/>
      <c r="AB313" s="102"/>
      <c r="AC313" s="102"/>
      <c r="AD313" s="102"/>
      <c r="AE313" s="102"/>
      <c r="AF313" s="102"/>
      <c r="AG313" s="102"/>
      <c r="AH313" s="102"/>
      <c r="AI313" s="102"/>
      <c r="AJ313" s="102"/>
      <c r="AK313" s="102"/>
      <c r="AL313" s="102"/>
      <c r="AM313" s="102"/>
      <c r="AN313" s="102"/>
      <c r="AO313" s="102"/>
      <c r="AP313" s="102"/>
      <c r="AQ313" s="102"/>
      <c r="AR313" s="102"/>
      <c r="AS313" s="102"/>
      <c r="AT313" s="102"/>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c r="CA313" s="102"/>
      <c r="CB313" s="102"/>
      <c r="CC313" s="102"/>
      <c r="CD313" s="102"/>
      <c r="CE313" s="102"/>
      <c r="CF313" s="102"/>
      <c r="CG313" s="102"/>
      <c r="CH313" s="102"/>
    </row>
    <row r="314" spans="1:86">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c r="AA314" s="102"/>
      <c r="AB314" s="102"/>
      <c r="AC314" s="102"/>
      <c r="AD314" s="102"/>
      <c r="AE314" s="102"/>
      <c r="AF314" s="102"/>
      <c r="AG314" s="102"/>
      <c r="AH314" s="102"/>
      <c r="AI314" s="102"/>
      <c r="AJ314" s="102"/>
      <c r="AK314" s="102"/>
      <c r="AL314" s="102"/>
      <c r="AM314" s="102"/>
      <c r="AN314" s="102"/>
      <c r="AO314" s="102"/>
      <c r="AP314" s="102"/>
      <c r="AQ314" s="102"/>
      <c r="AR314" s="102"/>
      <c r="AS314" s="102"/>
      <c r="AT314" s="102"/>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A314" s="102"/>
      <c r="CB314" s="102"/>
      <c r="CC314" s="102"/>
      <c r="CD314" s="102"/>
      <c r="CE314" s="102"/>
      <c r="CF314" s="102"/>
      <c r="CG314" s="102"/>
      <c r="CH314" s="102"/>
    </row>
    <row r="315" spans="1:86">
      <c r="A315" s="102"/>
      <c r="B315" s="102"/>
      <c r="C315" s="102"/>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c r="AA315" s="102"/>
      <c r="AB315" s="102"/>
      <c r="AC315" s="102"/>
      <c r="AD315" s="102"/>
      <c r="AE315" s="102"/>
      <c r="AF315" s="102"/>
      <c r="AG315" s="102"/>
      <c r="AH315" s="102"/>
      <c r="AI315" s="102"/>
      <c r="AJ315" s="102"/>
      <c r="AK315" s="102"/>
      <c r="AL315" s="102"/>
      <c r="AM315" s="102"/>
      <c r="AN315" s="102"/>
      <c r="AO315" s="102"/>
      <c r="AP315" s="102"/>
      <c r="AQ315" s="102"/>
      <c r="AR315" s="102"/>
      <c r="AS315" s="102"/>
      <c r="AT315" s="102"/>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row>
    <row r="316" spans="1:86">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c r="AD316" s="102"/>
      <c r="AE316" s="102"/>
      <c r="AF316" s="102"/>
      <c r="AG316" s="102"/>
      <c r="AH316" s="102"/>
      <c r="AI316" s="102"/>
      <c r="AJ316" s="102"/>
      <c r="AK316" s="102"/>
      <c r="AL316" s="102"/>
      <c r="AM316" s="102"/>
      <c r="AN316" s="102"/>
      <c r="AO316" s="102"/>
      <c r="AP316" s="102"/>
      <c r="AQ316" s="102"/>
      <c r="AR316" s="102"/>
      <c r="AS316" s="102"/>
      <c r="AT316" s="102"/>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A316" s="102"/>
      <c r="CB316" s="102"/>
      <c r="CC316" s="102"/>
      <c r="CD316" s="102"/>
      <c r="CE316" s="102"/>
      <c r="CF316" s="102"/>
      <c r="CG316" s="102"/>
      <c r="CH316" s="102"/>
    </row>
    <row r="317" spans="1:86">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c r="AA317" s="102"/>
      <c r="AB317" s="102"/>
      <c r="AC317" s="102"/>
      <c r="AD317" s="102"/>
      <c r="AE317" s="102"/>
      <c r="AF317" s="102"/>
      <c r="AG317" s="102"/>
      <c r="AH317" s="102"/>
      <c r="AI317" s="102"/>
      <c r="AJ317" s="102"/>
      <c r="AK317" s="102"/>
      <c r="AL317" s="102"/>
      <c r="AM317" s="102"/>
      <c r="AN317" s="102"/>
      <c r="AO317" s="102"/>
      <c r="AP317" s="102"/>
      <c r="AQ317" s="102"/>
      <c r="AR317" s="102"/>
      <c r="AS317" s="102"/>
      <c r="AT317" s="102"/>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A317" s="102"/>
      <c r="CB317" s="102"/>
      <c r="CC317" s="102"/>
      <c r="CD317" s="102"/>
      <c r="CE317" s="102"/>
      <c r="CF317" s="102"/>
      <c r="CG317" s="102"/>
      <c r="CH317" s="102"/>
    </row>
    <row r="318" spans="1:86">
      <c r="A318" s="102"/>
      <c r="B318" s="102"/>
      <c r="C318" s="102"/>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c r="AA318" s="102"/>
      <c r="AB318" s="102"/>
      <c r="AC318" s="102"/>
      <c r="AD318" s="102"/>
      <c r="AE318" s="102"/>
      <c r="AF318" s="102"/>
      <c r="AG318" s="102"/>
      <c r="AH318" s="102"/>
      <c r="AI318" s="102"/>
      <c r="AJ318" s="102"/>
      <c r="AK318" s="102"/>
      <c r="AL318" s="102"/>
      <c r="AM318" s="102"/>
      <c r="AN318" s="102"/>
      <c r="AO318" s="102"/>
      <c r="AP318" s="102"/>
      <c r="AQ318" s="102"/>
      <c r="AR318" s="102"/>
      <c r="AS318" s="102"/>
      <c r="AT318" s="102"/>
      <c r="AU318" s="102"/>
      <c r="AV318" s="102"/>
      <c r="AW318" s="102"/>
      <c r="AX318" s="102"/>
      <c r="AY318" s="102"/>
      <c r="AZ318" s="102"/>
      <c r="BA318" s="102"/>
      <c r="BB318" s="102"/>
      <c r="BC318" s="102"/>
      <c r="BD318" s="102"/>
      <c r="BE318" s="102"/>
      <c r="BF318" s="102"/>
      <c r="BG318" s="102"/>
      <c r="BH318" s="102"/>
      <c r="BI318" s="102"/>
      <c r="BJ318" s="102"/>
      <c r="BK318" s="102"/>
      <c r="BL318" s="102"/>
      <c r="BM318" s="102"/>
      <c r="BN318" s="102"/>
      <c r="BO318" s="102"/>
      <c r="BP318" s="102"/>
      <c r="BQ318" s="102"/>
      <c r="BR318" s="102"/>
      <c r="BS318" s="102"/>
      <c r="BT318" s="102"/>
      <c r="BU318" s="102"/>
      <c r="BV318" s="102"/>
      <c r="BW318" s="102"/>
      <c r="BX318" s="102"/>
      <c r="BY318" s="102"/>
      <c r="BZ318" s="102"/>
      <c r="CA318" s="102"/>
      <c r="CB318" s="102"/>
      <c r="CC318" s="102"/>
      <c r="CD318" s="102"/>
      <c r="CE318" s="102"/>
      <c r="CF318" s="102"/>
      <c r="CG318" s="102"/>
      <c r="CH318" s="102"/>
    </row>
    <row r="319" spans="1:86">
      <c r="A319" s="102"/>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c r="AA319" s="102"/>
      <c r="AB319" s="102"/>
      <c r="AC319" s="102"/>
      <c r="AD319" s="102"/>
      <c r="AE319" s="102"/>
      <c r="AF319" s="102"/>
      <c r="AG319" s="102"/>
      <c r="AH319" s="102"/>
      <c r="AI319" s="102"/>
      <c r="AJ319" s="102"/>
      <c r="AK319" s="102"/>
      <c r="AL319" s="102"/>
      <c r="AM319" s="102"/>
      <c r="AN319" s="102"/>
      <c r="AO319" s="102"/>
      <c r="AP319" s="102"/>
      <c r="AQ319" s="102"/>
      <c r="AR319" s="102"/>
      <c r="AS319" s="102"/>
      <c r="AT319" s="102"/>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c r="CA319" s="102"/>
      <c r="CB319" s="102"/>
      <c r="CC319" s="102"/>
      <c r="CD319" s="102"/>
      <c r="CE319" s="102"/>
      <c r="CF319" s="102"/>
      <c r="CG319" s="102"/>
      <c r="CH319" s="102"/>
    </row>
    <row r="320" spans="1:86">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A320" s="102"/>
      <c r="CB320" s="102"/>
      <c r="CC320" s="102"/>
      <c r="CD320" s="102"/>
      <c r="CE320" s="102"/>
      <c r="CF320" s="102"/>
      <c r="CG320" s="102"/>
      <c r="CH320" s="102"/>
    </row>
    <row r="321" spans="1:86">
      <c r="A321" s="102"/>
      <c r="B321" s="102"/>
      <c r="C321" s="102"/>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c r="AA321" s="102"/>
      <c r="AB321" s="102"/>
      <c r="AC321" s="102"/>
      <c r="AD321" s="102"/>
      <c r="AE321" s="102"/>
      <c r="AF321" s="102"/>
      <c r="AG321" s="102"/>
      <c r="AH321" s="102"/>
      <c r="AI321" s="102"/>
      <c r="AJ321" s="102"/>
      <c r="AK321" s="102"/>
      <c r="AL321" s="102"/>
      <c r="AM321" s="102"/>
      <c r="AN321" s="102"/>
      <c r="AO321" s="102"/>
      <c r="AP321" s="102"/>
      <c r="AQ321" s="102"/>
      <c r="AR321" s="102"/>
      <c r="AS321" s="102"/>
      <c r="AT321" s="102"/>
      <c r="AU321" s="102"/>
      <c r="AV321" s="102"/>
      <c r="AW321" s="102"/>
      <c r="AX321" s="102"/>
      <c r="AY321" s="102"/>
      <c r="AZ321" s="102"/>
      <c r="BA321" s="102"/>
      <c r="BB321" s="102"/>
      <c r="BC321" s="102"/>
      <c r="BD321" s="102"/>
      <c r="BE321" s="102"/>
      <c r="BF321" s="102"/>
      <c r="BG321" s="102"/>
      <c r="BH321" s="102"/>
      <c r="BI321" s="102"/>
      <c r="BJ321" s="102"/>
      <c r="BK321" s="102"/>
      <c r="BL321" s="102"/>
      <c r="BM321" s="102"/>
      <c r="BN321" s="102"/>
      <c r="BO321" s="102"/>
      <c r="BP321" s="102"/>
      <c r="BQ321" s="102"/>
      <c r="BR321" s="102"/>
      <c r="BS321" s="102"/>
      <c r="BT321" s="102"/>
      <c r="BU321" s="102"/>
      <c r="BV321" s="102"/>
      <c r="BW321" s="102"/>
      <c r="BX321" s="102"/>
      <c r="BY321" s="102"/>
      <c r="BZ321" s="102"/>
      <c r="CA321" s="102"/>
      <c r="CB321" s="102"/>
      <c r="CC321" s="102"/>
      <c r="CD321" s="102"/>
      <c r="CE321" s="102"/>
      <c r="CF321" s="102"/>
      <c r="CG321" s="102"/>
      <c r="CH321" s="102"/>
    </row>
    <row r="322" spans="1:86">
      <c r="A322" s="102"/>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102"/>
      <c r="AT322" s="102"/>
      <c r="AU322" s="102"/>
      <c r="AV322" s="102"/>
      <c r="AW322" s="102"/>
      <c r="AX322" s="102"/>
      <c r="AY322" s="102"/>
      <c r="AZ322" s="102"/>
      <c r="BA322" s="102"/>
      <c r="BB322" s="102"/>
      <c r="BC322" s="102"/>
      <c r="BD322" s="102"/>
      <c r="BE322" s="102"/>
      <c r="BF322" s="102"/>
      <c r="BG322" s="102"/>
      <c r="BH322" s="102"/>
      <c r="BI322" s="102"/>
      <c r="BJ322" s="102"/>
      <c r="BK322" s="102"/>
      <c r="BL322" s="102"/>
      <c r="BM322" s="102"/>
      <c r="BN322" s="102"/>
      <c r="BO322" s="102"/>
      <c r="BP322" s="102"/>
      <c r="BQ322" s="102"/>
      <c r="BR322" s="102"/>
      <c r="BS322" s="102"/>
      <c r="BT322" s="102"/>
      <c r="BU322" s="102"/>
      <c r="BV322" s="102"/>
      <c r="BW322" s="102"/>
      <c r="BX322" s="102"/>
      <c r="BY322" s="102"/>
      <c r="BZ322" s="102"/>
      <c r="CA322" s="102"/>
      <c r="CB322" s="102"/>
      <c r="CC322" s="102"/>
      <c r="CD322" s="102"/>
      <c r="CE322" s="102"/>
      <c r="CF322" s="102"/>
      <c r="CG322" s="102"/>
      <c r="CH322" s="102"/>
    </row>
    <row r="323" spans="1:86">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c r="AA323" s="102"/>
      <c r="AB323" s="102"/>
      <c r="AC323" s="102"/>
      <c r="AD323" s="102"/>
      <c r="AE323" s="102"/>
      <c r="AF323" s="102"/>
      <c r="AG323" s="102"/>
      <c r="AH323" s="102"/>
      <c r="AI323" s="102"/>
      <c r="AJ323" s="102"/>
      <c r="AK323" s="102"/>
      <c r="AL323" s="102"/>
      <c r="AM323" s="102"/>
      <c r="AN323" s="102"/>
      <c r="AO323" s="102"/>
      <c r="AP323" s="102"/>
      <c r="AQ323" s="102"/>
      <c r="AR323" s="102"/>
      <c r="AS323" s="102"/>
      <c r="AT323" s="102"/>
      <c r="AU323" s="102"/>
      <c r="AV323" s="102"/>
      <c r="AW323" s="102"/>
      <c r="AX323" s="102"/>
      <c r="AY323" s="102"/>
      <c r="AZ323" s="102"/>
      <c r="BA323" s="102"/>
      <c r="BB323" s="102"/>
      <c r="BC323" s="102"/>
      <c r="BD323" s="102"/>
      <c r="BE323" s="102"/>
      <c r="BF323" s="102"/>
      <c r="BG323" s="102"/>
      <c r="BH323" s="102"/>
      <c r="BI323" s="102"/>
      <c r="BJ323" s="102"/>
      <c r="BK323" s="102"/>
      <c r="BL323" s="102"/>
      <c r="BM323" s="102"/>
      <c r="BN323" s="102"/>
      <c r="BO323" s="102"/>
      <c r="BP323" s="102"/>
      <c r="BQ323" s="102"/>
      <c r="BR323" s="102"/>
      <c r="BS323" s="102"/>
      <c r="BT323" s="102"/>
      <c r="BU323" s="102"/>
      <c r="BV323" s="102"/>
      <c r="BW323" s="102"/>
      <c r="BX323" s="102"/>
      <c r="BY323" s="102"/>
      <c r="BZ323" s="102"/>
      <c r="CA323" s="102"/>
      <c r="CB323" s="102"/>
      <c r="CC323" s="102"/>
      <c r="CD323" s="102"/>
      <c r="CE323" s="102"/>
      <c r="CF323" s="102"/>
      <c r="CG323" s="102"/>
      <c r="CH323" s="102"/>
    </row>
    <row r="324" spans="1:86">
      <c r="A324" s="102"/>
      <c r="B324" s="102"/>
      <c r="C324" s="102"/>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c r="AA324" s="102"/>
      <c r="AB324" s="102"/>
      <c r="AC324" s="102"/>
      <c r="AD324" s="102"/>
      <c r="AE324" s="102"/>
      <c r="AF324" s="102"/>
      <c r="AG324" s="102"/>
      <c r="AH324" s="102"/>
      <c r="AI324" s="102"/>
      <c r="AJ324" s="102"/>
      <c r="AK324" s="102"/>
      <c r="AL324" s="102"/>
      <c r="AM324" s="102"/>
      <c r="AN324" s="102"/>
      <c r="AO324" s="102"/>
      <c r="AP324" s="102"/>
      <c r="AQ324" s="102"/>
      <c r="AR324" s="102"/>
      <c r="AS324" s="102"/>
      <c r="AT324" s="102"/>
      <c r="AU324" s="102"/>
      <c r="AV324" s="102"/>
      <c r="AW324" s="102"/>
      <c r="AX324" s="102"/>
      <c r="AY324" s="102"/>
      <c r="AZ324" s="102"/>
      <c r="BA324" s="102"/>
      <c r="BB324" s="102"/>
      <c r="BC324" s="102"/>
      <c r="BD324" s="102"/>
      <c r="BE324" s="102"/>
      <c r="BF324" s="102"/>
      <c r="BG324" s="102"/>
      <c r="BH324" s="102"/>
      <c r="BI324" s="102"/>
      <c r="BJ324" s="102"/>
      <c r="BK324" s="102"/>
      <c r="BL324" s="102"/>
      <c r="BM324" s="102"/>
      <c r="BN324" s="102"/>
      <c r="BO324" s="102"/>
      <c r="BP324" s="102"/>
      <c r="BQ324" s="102"/>
      <c r="BR324" s="102"/>
      <c r="BS324" s="102"/>
      <c r="BT324" s="102"/>
      <c r="BU324" s="102"/>
      <c r="BV324" s="102"/>
      <c r="BW324" s="102"/>
      <c r="BX324" s="102"/>
      <c r="BY324" s="102"/>
      <c r="BZ324" s="102"/>
      <c r="CA324" s="102"/>
      <c r="CB324" s="102"/>
      <c r="CC324" s="102"/>
      <c r="CD324" s="102"/>
      <c r="CE324" s="102"/>
      <c r="CF324" s="102"/>
      <c r="CG324" s="102"/>
      <c r="CH324" s="102"/>
    </row>
    <row r="325" spans="1:86">
      <c r="A325" s="102"/>
      <c r="B325" s="102"/>
      <c r="C325" s="102"/>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c r="AA325" s="102"/>
      <c r="AB325" s="102"/>
      <c r="AC325" s="102"/>
      <c r="AD325" s="102"/>
      <c r="AE325" s="102"/>
      <c r="AF325" s="102"/>
      <c r="AG325" s="102"/>
      <c r="AH325" s="102"/>
      <c r="AI325" s="102"/>
      <c r="AJ325" s="102"/>
      <c r="AK325" s="102"/>
      <c r="AL325" s="102"/>
      <c r="AM325" s="102"/>
      <c r="AN325" s="102"/>
      <c r="AO325" s="102"/>
      <c r="AP325" s="102"/>
      <c r="AQ325" s="102"/>
      <c r="AR325" s="102"/>
      <c r="AS325" s="102"/>
      <c r="AT325" s="102"/>
      <c r="AU325" s="102"/>
      <c r="AV325" s="102"/>
      <c r="AW325" s="102"/>
      <c r="AX325" s="102"/>
      <c r="AY325" s="102"/>
      <c r="AZ325" s="102"/>
      <c r="BA325" s="102"/>
      <c r="BB325" s="102"/>
      <c r="BC325" s="102"/>
      <c r="BD325" s="102"/>
      <c r="BE325" s="102"/>
      <c r="BF325" s="102"/>
      <c r="BG325" s="102"/>
      <c r="BH325" s="102"/>
      <c r="BI325" s="102"/>
      <c r="BJ325" s="102"/>
      <c r="BK325" s="102"/>
      <c r="BL325" s="102"/>
      <c r="BM325" s="102"/>
      <c r="BN325" s="102"/>
      <c r="BO325" s="102"/>
      <c r="BP325" s="102"/>
      <c r="BQ325" s="102"/>
      <c r="BR325" s="102"/>
      <c r="BS325" s="102"/>
      <c r="BT325" s="102"/>
      <c r="BU325" s="102"/>
      <c r="BV325" s="102"/>
      <c r="BW325" s="102"/>
      <c r="BX325" s="102"/>
      <c r="BY325" s="102"/>
      <c r="BZ325" s="102"/>
      <c r="CA325" s="102"/>
      <c r="CB325" s="102"/>
      <c r="CC325" s="102"/>
      <c r="CD325" s="102"/>
      <c r="CE325" s="102"/>
      <c r="CF325" s="102"/>
      <c r="CG325" s="102"/>
      <c r="CH325" s="102"/>
    </row>
    <row r="326" spans="1:86">
      <c r="A326" s="102"/>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c r="AA326" s="102"/>
      <c r="AB326" s="102"/>
      <c r="AC326" s="102"/>
      <c r="AD326" s="102"/>
      <c r="AE326" s="102"/>
      <c r="AF326" s="102"/>
      <c r="AG326" s="102"/>
      <c r="AH326" s="102"/>
      <c r="AI326" s="102"/>
      <c r="AJ326" s="102"/>
      <c r="AK326" s="102"/>
      <c r="AL326" s="102"/>
      <c r="AM326" s="102"/>
      <c r="AN326" s="102"/>
      <c r="AO326" s="102"/>
      <c r="AP326" s="102"/>
      <c r="AQ326" s="102"/>
      <c r="AR326" s="102"/>
      <c r="AS326" s="102"/>
      <c r="AT326" s="102"/>
      <c r="AU326" s="102"/>
      <c r="AV326" s="102"/>
      <c r="AW326" s="102"/>
      <c r="AX326" s="102"/>
      <c r="AY326" s="102"/>
      <c r="AZ326" s="102"/>
      <c r="BA326" s="102"/>
      <c r="BB326" s="102"/>
      <c r="BC326" s="102"/>
      <c r="BD326" s="102"/>
      <c r="BE326" s="102"/>
      <c r="BF326" s="102"/>
      <c r="BG326" s="102"/>
      <c r="BH326" s="102"/>
      <c r="BI326" s="102"/>
      <c r="BJ326" s="102"/>
      <c r="BK326" s="102"/>
      <c r="BL326" s="102"/>
      <c r="BM326" s="102"/>
      <c r="BN326" s="102"/>
      <c r="BO326" s="102"/>
      <c r="BP326" s="102"/>
      <c r="BQ326" s="102"/>
      <c r="BR326" s="102"/>
      <c r="BS326" s="102"/>
      <c r="BT326" s="102"/>
      <c r="BU326" s="102"/>
      <c r="BV326" s="102"/>
      <c r="BW326" s="102"/>
      <c r="BX326" s="102"/>
      <c r="BY326" s="102"/>
      <c r="BZ326" s="102"/>
      <c r="CA326" s="102"/>
      <c r="CB326" s="102"/>
      <c r="CC326" s="102"/>
      <c r="CD326" s="102"/>
      <c r="CE326" s="102"/>
      <c r="CF326" s="102"/>
      <c r="CG326" s="102"/>
      <c r="CH326" s="102"/>
    </row>
    <row r="327" spans="1:86">
      <c r="A327" s="102"/>
      <c r="B327" s="102"/>
      <c r="C327" s="102"/>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c r="AA327" s="102"/>
      <c r="AB327" s="102"/>
      <c r="AC327" s="102"/>
      <c r="AD327" s="102"/>
      <c r="AE327" s="102"/>
      <c r="AF327" s="102"/>
      <c r="AG327" s="102"/>
      <c r="AH327" s="102"/>
      <c r="AI327" s="102"/>
      <c r="AJ327" s="102"/>
      <c r="AK327" s="102"/>
      <c r="AL327" s="102"/>
      <c r="AM327" s="102"/>
      <c r="AN327" s="102"/>
      <c r="AO327" s="102"/>
      <c r="AP327" s="102"/>
      <c r="AQ327" s="102"/>
      <c r="AR327" s="102"/>
      <c r="AS327" s="102"/>
      <c r="AT327" s="102"/>
      <c r="AU327" s="102"/>
      <c r="AV327" s="102"/>
      <c r="AW327" s="102"/>
      <c r="AX327" s="102"/>
      <c r="AY327" s="102"/>
      <c r="AZ327" s="102"/>
      <c r="BA327" s="102"/>
      <c r="BB327" s="102"/>
      <c r="BC327" s="102"/>
      <c r="BD327" s="102"/>
      <c r="BE327" s="102"/>
      <c r="BF327" s="102"/>
      <c r="BG327" s="102"/>
      <c r="BH327" s="102"/>
      <c r="BI327" s="102"/>
      <c r="BJ327" s="102"/>
      <c r="BK327" s="102"/>
      <c r="BL327" s="102"/>
      <c r="BM327" s="102"/>
      <c r="BN327" s="102"/>
      <c r="BO327" s="102"/>
      <c r="BP327" s="102"/>
      <c r="BQ327" s="102"/>
      <c r="BR327" s="102"/>
      <c r="BS327" s="102"/>
      <c r="BT327" s="102"/>
      <c r="BU327" s="102"/>
      <c r="BV327" s="102"/>
      <c r="BW327" s="102"/>
      <c r="BX327" s="102"/>
      <c r="BY327" s="102"/>
      <c r="BZ327" s="102"/>
      <c r="CA327" s="102"/>
      <c r="CB327" s="102"/>
      <c r="CC327" s="102"/>
      <c r="CD327" s="102"/>
      <c r="CE327" s="102"/>
      <c r="CF327" s="102"/>
      <c r="CG327" s="102"/>
      <c r="CH327" s="102"/>
    </row>
    <row r="328" spans="1:86">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102"/>
      <c r="BC328" s="102"/>
      <c r="BD328" s="102"/>
      <c r="BE328" s="102"/>
      <c r="BF328" s="102"/>
      <c r="BG328" s="102"/>
      <c r="BH328" s="102"/>
      <c r="BI328" s="102"/>
      <c r="BJ328" s="102"/>
      <c r="BK328" s="102"/>
      <c r="BL328" s="102"/>
      <c r="BM328" s="102"/>
      <c r="BN328" s="102"/>
      <c r="BO328" s="102"/>
      <c r="BP328" s="102"/>
      <c r="BQ328" s="102"/>
      <c r="BR328" s="102"/>
      <c r="BS328" s="102"/>
      <c r="BT328" s="102"/>
      <c r="BU328" s="102"/>
      <c r="BV328" s="102"/>
      <c r="BW328" s="102"/>
      <c r="BX328" s="102"/>
      <c r="BY328" s="102"/>
      <c r="BZ328" s="102"/>
      <c r="CA328" s="102"/>
      <c r="CB328" s="102"/>
      <c r="CC328" s="102"/>
      <c r="CD328" s="102"/>
      <c r="CE328" s="102"/>
      <c r="CF328" s="102"/>
      <c r="CG328" s="102"/>
      <c r="CH328" s="102"/>
    </row>
    <row r="329" spans="1:86">
      <c r="A329" s="102"/>
      <c r="B329" s="102"/>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c r="AA329" s="102"/>
      <c r="AB329" s="102"/>
      <c r="AC329" s="102"/>
      <c r="AD329" s="102"/>
      <c r="AE329" s="102"/>
      <c r="AF329" s="102"/>
      <c r="AG329" s="102"/>
      <c r="AH329" s="102"/>
      <c r="AI329" s="102"/>
      <c r="AJ329" s="102"/>
      <c r="AK329" s="102"/>
      <c r="AL329" s="102"/>
      <c r="AM329" s="102"/>
      <c r="AN329" s="102"/>
      <c r="AO329" s="102"/>
      <c r="AP329" s="102"/>
      <c r="AQ329" s="102"/>
      <c r="AR329" s="102"/>
      <c r="AS329" s="102"/>
      <c r="AT329" s="102"/>
      <c r="AU329" s="102"/>
      <c r="AV329" s="102"/>
      <c r="AW329" s="102"/>
      <c r="AX329" s="102"/>
      <c r="AY329" s="102"/>
      <c r="AZ329" s="102"/>
      <c r="BA329" s="102"/>
      <c r="BB329" s="102"/>
      <c r="BC329" s="102"/>
      <c r="BD329" s="102"/>
      <c r="BE329" s="102"/>
      <c r="BF329" s="102"/>
      <c r="BG329" s="102"/>
      <c r="BH329" s="102"/>
      <c r="BI329" s="102"/>
      <c r="BJ329" s="102"/>
      <c r="BK329" s="102"/>
      <c r="BL329" s="102"/>
      <c r="BM329" s="102"/>
      <c r="BN329" s="102"/>
      <c r="BO329" s="102"/>
      <c r="BP329" s="102"/>
      <c r="BQ329" s="102"/>
      <c r="BR329" s="102"/>
      <c r="BS329" s="102"/>
      <c r="BT329" s="102"/>
      <c r="BU329" s="102"/>
      <c r="BV329" s="102"/>
      <c r="BW329" s="102"/>
      <c r="BX329" s="102"/>
      <c r="BY329" s="102"/>
      <c r="BZ329" s="102"/>
      <c r="CA329" s="102"/>
      <c r="CB329" s="102"/>
      <c r="CC329" s="102"/>
      <c r="CD329" s="102"/>
      <c r="CE329" s="102"/>
      <c r="CF329" s="102"/>
      <c r="CG329" s="102"/>
      <c r="CH329" s="102"/>
    </row>
    <row r="330" spans="1:86">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c r="CB330" s="102"/>
      <c r="CC330" s="102"/>
      <c r="CD330" s="102"/>
      <c r="CE330" s="102"/>
      <c r="CF330" s="102"/>
      <c r="CG330" s="102"/>
      <c r="CH330" s="102"/>
    </row>
    <row r="331" spans="1:86">
      <c r="A331" s="102"/>
      <c r="B331" s="102"/>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c r="AA331" s="102"/>
      <c r="AB331" s="102"/>
      <c r="AC331" s="102"/>
      <c r="AD331" s="102"/>
      <c r="AE331" s="102"/>
      <c r="AF331" s="102"/>
      <c r="AG331" s="102"/>
      <c r="AH331" s="102"/>
      <c r="AI331" s="102"/>
      <c r="AJ331" s="102"/>
      <c r="AK331" s="102"/>
      <c r="AL331" s="102"/>
      <c r="AM331" s="102"/>
      <c r="AN331" s="102"/>
      <c r="AO331" s="102"/>
      <c r="AP331" s="102"/>
      <c r="AQ331" s="102"/>
      <c r="AR331" s="102"/>
      <c r="AS331" s="102"/>
      <c r="AT331" s="102"/>
      <c r="AU331" s="102"/>
      <c r="AV331" s="102"/>
      <c r="AW331" s="102"/>
      <c r="AX331" s="102"/>
      <c r="AY331" s="102"/>
      <c r="AZ331" s="102"/>
      <c r="BA331" s="102"/>
      <c r="BB331" s="102"/>
      <c r="BC331" s="102"/>
      <c r="BD331" s="102"/>
      <c r="BE331" s="102"/>
      <c r="BF331" s="102"/>
      <c r="BG331" s="102"/>
      <c r="BH331" s="102"/>
      <c r="BI331" s="102"/>
      <c r="BJ331" s="102"/>
      <c r="BK331" s="102"/>
      <c r="BL331" s="102"/>
      <c r="BM331" s="102"/>
      <c r="BN331" s="102"/>
      <c r="BO331" s="102"/>
      <c r="BP331" s="102"/>
      <c r="BQ331" s="102"/>
      <c r="BR331" s="102"/>
      <c r="BS331" s="102"/>
      <c r="BT331" s="102"/>
      <c r="BU331" s="102"/>
      <c r="BV331" s="102"/>
      <c r="BW331" s="102"/>
      <c r="BX331" s="102"/>
      <c r="BY331" s="102"/>
      <c r="BZ331" s="102"/>
      <c r="CA331" s="102"/>
      <c r="CB331" s="102"/>
      <c r="CC331" s="102"/>
      <c r="CD331" s="102"/>
      <c r="CE331" s="102"/>
      <c r="CF331" s="102"/>
      <c r="CG331" s="102"/>
      <c r="CH331" s="102"/>
    </row>
    <row r="332" spans="1:86">
      <c r="A332" s="102"/>
      <c r="B332" s="102"/>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c r="AA332" s="102"/>
      <c r="AB332" s="102"/>
      <c r="AC332" s="102"/>
      <c r="AD332" s="102"/>
      <c r="AE332" s="102"/>
      <c r="AF332" s="102"/>
      <c r="AG332" s="102"/>
      <c r="AH332" s="102"/>
      <c r="AI332" s="102"/>
      <c r="AJ332" s="102"/>
      <c r="AK332" s="102"/>
      <c r="AL332" s="102"/>
      <c r="AM332" s="102"/>
      <c r="AN332" s="102"/>
      <c r="AO332" s="102"/>
      <c r="AP332" s="102"/>
      <c r="AQ332" s="102"/>
      <c r="AR332" s="102"/>
      <c r="AS332" s="102"/>
      <c r="AT332" s="102"/>
      <c r="AU332" s="102"/>
      <c r="AV332" s="102"/>
      <c r="AW332" s="102"/>
      <c r="AX332" s="102"/>
      <c r="AY332" s="102"/>
      <c r="AZ332" s="102"/>
      <c r="BA332" s="102"/>
      <c r="BB332" s="102"/>
      <c r="BC332" s="102"/>
      <c r="BD332" s="102"/>
      <c r="BE332" s="102"/>
      <c r="BF332" s="102"/>
      <c r="BG332" s="102"/>
      <c r="BH332" s="102"/>
      <c r="BI332" s="102"/>
      <c r="BJ332" s="102"/>
      <c r="BK332" s="102"/>
      <c r="BL332" s="102"/>
      <c r="BM332" s="102"/>
      <c r="BN332" s="102"/>
      <c r="BO332" s="102"/>
      <c r="BP332" s="102"/>
      <c r="BQ332" s="102"/>
      <c r="BR332" s="102"/>
      <c r="BS332" s="102"/>
      <c r="BT332" s="102"/>
      <c r="BU332" s="102"/>
      <c r="BV332" s="102"/>
      <c r="BW332" s="102"/>
      <c r="BX332" s="102"/>
      <c r="BY332" s="102"/>
      <c r="BZ332" s="102"/>
      <c r="CA332" s="102"/>
      <c r="CB332" s="102"/>
      <c r="CC332" s="102"/>
      <c r="CD332" s="102"/>
      <c r="CE332" s="102"/>
      <c r="CF332" s="102"/>
      <c r="CG332" s="102"/>
      <c r="CH332" s="102"/>
    </row>
    <row r="333" spans="1:86">
      <c r="A333" s="102"/>
      <c r="B333" s="102"/>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c r="AA333" s="102"/>
      <c r="AB333" s="102"/>
      <c r="AC333" s="102"/>
      <c r="AD333" s="102"/>
      <c r="AE333" s="102"/>
      <c r="AF333" s="102"/>
      <c r="AG333" s="102"/>
      <c r="AH333" s="102"/>
      <c r="AI333" s="102"/>
      <c r="AJ333" s="102"/>
      <c r="AK333" s="102"/>
      <c r="AL333" s="102"/>
      <c r="AM333" s="102"/>
      <c r="AN333" s="102"/>
      <c r="AO333" s="102"/>
      <c r="AP333" s="102"/>
      <c r="AQ333" s="102"/>
      <c r="AR333" s="102"/>
      <c r="AS333" s="102"/>
      <c r="AT333" s="102"/>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row>
    <row r="334" spans="1:86">
      <c r="A334" s="102"/>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c r="AA334" s="102"/>
      <c r="AB334" s="102"/>
      <c r="AC334" s="102"/>
      <c r="AD334" s="102"/>
      <c r="AE334" s="102"/>
      <c r="AF334" s="102"/>
      <c r="AG334" s="102"/>
      <c r="AH334" s="102"/>
      <c r="AI334" s="102"/>
      <c r="AJ334" s="102"/>
      <c r="AK334" s="102"/>
      <c r="AL334" s="102"/>
      <c r="AM334" s="102"/>
      <c r="AN334" s="102"/>
      <c r="AO334" s="102"/>
      <c r="AP334" s="102"/>
      <c r="AQ334" s="102"/>
      <c r="AR334" s="102"/>
      <c r="AS334" s="102"/>
      <c r="AT334" s="102"/>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c r="CA334" s="102"/>
      <c r="CB334" s="102"/>
      <c r="CC334" s="102"/>
      <c r="CD334" s="102"/>
      <c r="CE334" s="102"/>
      <c r="CF334" s="102"/>
      <c r="CG334" s="102"/>
      <c r="CH334" s="102"/>
    </row>
    <row r="335" spans="1:86">
      <c r="A335" s="102"/>
      <c r="B335" s="102"/>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c r="AA335" s="102"/>
      <c r="AB335" s="102"/>
      <c r="AC335" s="102"/>
      <c r="AD335" s="102"/>
      <c r="AE335" s="102"/>
      <c r="AF335" s="102"/>
      <c r="AG335" s="102"/>
      <c r="AH335" s="102"/>
      <c r="AI335" s="102"/>
      <c r="AJ335" s="102"/>
      <c r="AK335" s="102"/>
      <c r="AL335" s="102"/>
      <c r="AM335" s="102"/>
      <c r="AN335" s="102"/>
      <c r="AO335" s="102"/>
      <c r="AP335" s="102"/>
      <c r="AQ335" s="102"/>
      <c r="AR335" s="102"/>
      <c r="AS335" s="102"/>
      <c r="AT335" s="102"/>
      <c r="AU335" s="102"/>
      <c r="AV335" s="102"/>
      <c r="AW335" s="102"/>
      <c r="AX335" s="102"/>
      <c r="AY335" s="102"/>
      <c r="AZ335" s="102"/>
      <c r="BA335" s="102"/>
      <c r="BB335" s="102"/>
      <c r="BC335" s="102"/>
      <c r="BD335" s="102"/>
      <c r="BE335" s="102"/>
      <c r="BF335" s="102"/>
      <c r="BG335" s="102"/>
      <c r="BH335" s="102"/>
      <c r="BI335" s="102"/>
      <c r="BJ335" s="102"/>
      <c r="BK335" s="102"/>
      <c r="BL335" s="102"/>
      <c r="BM335" s="102"/>
      <c r="BN335" s="102"/>
      <c r="BO335" s="102"/>
      <c r="BP335" s="102"/>
      <c r="BQ335" s="102"/>
      <c r="BR335" s="102"/>
      <c r="BS335" s="102"/>
      <c r="BT335" s="102"/>
      <c r="BU335" s="102"/>
      <c r="BV335" s="102"/>
      <c r="BW335" s="102"/>
      <c r="BX335" s="102"/>
      <c r="BY335" s="102"/>
      <c r="BZ335" s="102"/>
      <c r="CA335" s="102"/>
      <c r="CB335" s="102"/>
      <c r="CC335" s="102"/>
      <c r="CD335" s="102"/>
      <c r="CE335" s="102"/>
      <c r="CF335" s="102"/>
      <c r="CG335" s="102"/>
      <c r="CH335" s="102"/>
    </row>
    <row r="336" spans="1:86">
      <c r="A336" s="102"/>
      <c r="B336" s="102"/>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c r="AA336" s="102"/>
      <c r="AB336" s="102"/>
      <c r="AC336" s="102"/>
      <c r="AD336" s="102"/>
      <c r="AE336" s="102"/>
      <c r="AF336" s="102"/>
      <c r="AG336" s="102"/>
      <c r="AH336" s="102"/>
      <c r="AI336" s="102"/>
      <c r="AJ336" s="102"/>
      <c r="AK336" s="102"/>
      <c r="AL336" s="102"/>
      <c r="AM336" s="102"/>
      <c r="AN336" s="102"/>
      <c r="AO336" s="102"/>
      <c r="AP336" s="102"/>
      <c r="AQ336" s="102"/>
      <c r="AR336" s="102"/>
      <c r="AS336" s="102"/>
      <c r="AT336" s="102"/>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c r="BU336" s="102"/>
      <c r="BV336" s="102"/>
      <c r="BW336" s="102"/>
      <c r="BX336" s="102"/>
      <c r="BY336" s="102"/>
      <c r="BZ336" s="102"/>
      <c r="CA336" s="102"/>
      <c r="CB336" s="102"/>
      <c r="CC336" s="102"/>
      <c r="CD336" s="102"/>
      <c r="CE336" s="102"/>
      <c r="CF336" s="102"/>
      <c r="CG336" s="102"/>
      <c r="CH336" s="102"/>
    </row>
    <row r="337" spans="1:86">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row>
    <row r="338" spans="1:86">
      <c r="A338" s="102"/>
      <c r="B338" s="102"/>
      <c r="C338" s="102"/>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c r="AA338" s="102"/>
      <c r="AB338" s="102"/>
      <c r="AC338" s="102"/>
      <c r="AD338" s="102"/>
      <c r="AE338" s="102"/>
      <c r="AF338" s="102"/>
      <c r="AG338" s="102"/>
      <c r="AH338" s="102"/>
      <c r="AI338" s="102"/>
      <c r="AJ338" s="102"/>
      <c r="AK338" s="102"/>
      <c r="AL338" s="102"/>
      <c r="AM338" s="102"/>
      <c r="AN338" s="102"/>
      <c r="AO338" s="102"/>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row>
    <row r="339" spans="1:86">
      <c r="A339" s="102"/>
      <c r="B339" s="102"/>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c r="AA339" s="102"/>
      <c r="AB339" s="102"/>
      <c r="AC339" s="102"/>
      <c r="AD339" s="102"/>
      <c r="AE339" s="102"/>
      <c r="AF339" s="102"/>
      <c r="AG339" s="102"/>
      <c r="AH339" s="102"/>
      <c r="AI339" s="102"/>
      <c r="AJ339" s="102"/>
      <c r="AK339" s="102"/>
      <c r="AL339" s="102"/>
      <c r="AM339" s="102"/>
      <c r="AN339" s="102"/>
      <c r="AO339" s="102"/>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row>
    <row r="340" spans="1:86">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c r="AA340" s="102"/>
      <c r="AB340" s="102"/>
      <c r="AC340" s="102"/>
      <c r="AD340" s="102"/>
      <c r="AE340" s="102"/>
      <c r="AF340" s="102"/>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row>
    <row r="341" spans="1:86">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A341" s="102"/>
      <c r="CB341" s="102"/>
      <c r="CC341" s="102"/>
      <c r="CD341" s="102"/>
      <c r="CE341" s="102"/>
      <c r="CF341" s="102"/>
      <c r="CG341" s="102"/>
      <c r="CH341" s="102"/>
    </row>
    <row r="342" spans="1:86">
      <c r="A342" s="102"/>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row>
    <row r="343" spans="1:86">
      <c r="A343" s="102"/>
      <c r="B343" s="102"/>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c r="AA343" s="102"/>
      <c r="AB343" s="102"/>
      <c r="AC343" s="102"/>
      <c r="AD343" s="102"/>
      <c r="AE343" s="102"/>
      <c r="AF343" s="102"/>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row>
    <row r="344" spans="1:86">
      <c r="A344" s="102"/>
      <c r="B344" s="102"/>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c r="AA344" s="102"/>
      <c r="AB344" s="102"/>
      <c r="AC344" s="102"/>
      <c r="AD344" s="102"/>
      <c r="AE344" s="102"/>
      <c r="AF344" s="102"/>
      <c r="AG344" s="102"/>
      <c r="AH344" s="102"/>
      <c r="AI344" s="102"/>
      <c r="AJ344" s="102"/>
      <c r="AK344" s="102"/>
      <c r="AL344" s="102"/>
      <c r="AM344" s="102"/>
      <c r="AN344" s="102"/>
      <c r="AO344" s="102"/>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row>
    <row r="345" spans="1:86">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row>
    <row r="346" spans="1:86">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c r="AA346" s="102"/>
      <c r="AB346" s="102"/>
      <c r="AC346" s="102"/>
      <c r="AD346" s="102"/>
      <c r="AE346" s="102"/>
      <c r="AF346" s="102"/>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row>
    <row r="347" spans="1:86">
      <c r="A347" s="102"/>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c r="AA347" s="102"/>
      <c r="AB347" s="102"/>
      <c r="AC347" s="102"/>
      <c r="AD347" s="102"/>
      <c r="AE347" s="102"/>
      <c r="AF347" s="102"/>
      <c r="AG347" s="102"/>
      <c r="AH347" s="102"/>
      <c r="AI347" s="102"/>
      <c r="AJ347" s="102"/>
      <c r="AK347" s="102"/>
      <c r="AL347" s="102"/>
      <c r="AM347" s="102"/>
      <c r="AN347" s="102"/>
      <c r="AO347" s="102"/>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102"/>
      <c r="BU347" s="102"/>
      <c r="BV347" s="102"/>
      <c r="BW347" s="102"/>
      <c r="BX347" s="102"/>
      <c r="BY347" s="102"/>
      <c r="BZ347" s="102"/>
      <c r="CA347" s="102"/>
      <c r="CB347" s="102"/>
      <c r="CC347" s="102"/>
      <c r="CD347" s="102"/>
      <c r="CE347" s="102"/>
      <c r="CF347" s="102"/>
      <c r="CG347" s="102"/>
      <c r="CH347" s="102"/>
    </row>
    <row r="348" spans="1:86">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c r="AA348" s="102"/>
      <c r="AB348" s="102"/>
      <c r="AC348" s="102"/>
      <c r="AD348" s="102"/>
      <c r="AE348" s="102"/>
      <c r="AF348" s="102"/>
      <c r="AG348" s="102"/>
      <c r="AH348" s="102"/>
      <c r="AI348" s="102"/>
      <c r="AJ348" s="102"/>
      <c r="AK348" s="102"/>
      <c r="AL348" s="102"/>
      <c r="AM348" s="102"/>
      <c r="AN348" s="102"/>
      <c r="AO348" s="102"/>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A348" s="102"/>
      <c r="CB348" s="102"/>
      <c r="CC348" s="102"/>
      <c r="CD348" s="102"/>
      <c r="CE348" s="102"/>
      <c r="CF348" s="102"/>
      <c r="CG348" s="102"/>
      <c r="CH348" s="102"/>
    </row>
    <row r="349" spans="1:86">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c r="CA349" s="102"/>
      <c r="CB349" s="102"/>
      <c r="CC349" s="102"/>
      <c r="CD349" s="102"/>
      <c r="CE349" s="102"/>
      <c r="CF349" s="102"/>
      <c r="CG349" s="102"/>
      <c r="CH349" s="102"/>
    </row>
    <row r="350" spans="1:86">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c r="AA350" s="102"/>
      <c r="AB350" s="102"/>
      <c r="AC350" s="102"/>
      <c r="AD350" s="102"/>
      <c r="AE350" s="102"/>
      <c r="AF350" s="102"/>
      <c r="AG350" s="102"/>
      <c r="AH350" s="102"/>
      <c r="AI350" s="102"/>
      <c r="AJ350" s="102"/>
      <c r="AK350" s="102"/>
      <c r="AL350" s="102"/>
      <c r="AM350" s="102"/>
      <c r="AN350" s="102"/>
      <c r="AO350" s="102"/>
      <c r="AP350" s="102"/>
      <c r="AQ350" s="102"/>
      <c r="AR350" s="102"/>
      <c r="AS350" s="102"/>
      <c r="AT350" s="102"/>
      <c r="AU350" s="102"/>
      <c r="AV350" s="102"/>
      <c r="AW350" s="102"/>
      <c r="AX350" s="102"/>
      <c r="AY350" s="102"/>
      <c r="AZ350" s="102"/>
      <c r="BA350" s="102"/>
      <c r="BB350" s="102"/>
      <c r="BC350" s="102"/>
      <c r="BD350" s="102"/>
      <c r="BE350" s="102"/>
      <c r="BF350" s="102"/>
      <c r="BG350" s="102"/>
      <c r="BH350" s="102"/>
      <c r="BI350" s="102"/>
      <c r="BJ350" s="102"/>
      <c r="BK350" s="102"/>
      <c r="BL350" s="102"/>
      <c r="BM350" s="102"/>
      <c r="BN350" s="102"/>
      <c r="BO350" s="102"/>
      <c r="BP350" s="102"/>
      <c r="BQ350" s="102"/>
      <c r="BR350" s="102"/>
      <c r="BS350" s="102"/>
      <c r="BT350" s="102"/>
      <c r="BU350" s="102"/>
      <c r="BV350" s="102"/>
      <c r="BW350" s="102"/>
      <c r="BX350" s="102"/>
      <c r="BY350" s="102"/>
      <c r="BZ350" s="102"/>
      <c r="CA350" s="102"/>
      <c r="CB350" s="102"/>
      <c r="CC350" s="102"/>
      <c r="CD350" s="102"/>
      <c r="CE350" s="102"/>
      <c r="CF350" s="102"/>
      <c r="CG350" s="102"/>
      <c r="CH350" s="102"/>
    </row>
    <row r="351" spans="1:86">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row>
    <row r="352" spans="1:86">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c r="AA352" s="102"/>
      <c r="AB352" s="102"/>
      <c r="AC352" s="102"/>
      <c r="AD352" s="102"/>
      <c r="AE352" s="102"/>
      <c r="AF352" s="102"/>
      <c r="AG352" s="102"/>
      <c r="AH352" s="102"/>
      <c r="AI352" s="102"/>
      <c r="AJ352" s="102"/>
      <c r="AK352" s="102"/>
      <c r="AL352" s="102"/>
      <c r="AM352" s="102"/>
      <c r="AN352" s="102"/>
      <c r="AO352" s="102"/>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c r="BU352" s="102"/>
      <c r="BV352" s="102"/>
      <c r="BW352" s="102"/>
      <c r="BX352" s="102"/>
      <c r="BY352" s="102"/>
      <c r="BZ352" s="102"/>
      <c r="CA352" s="102"/>
      <c r="CB352" s="102"/>
      <c r="CC352" s="102"/>
      <c r="CD352" s="102"/>
      <c r="CE352" s="102"/>
      <c r="CF352" s="102"/>
      <c r="CG352" s="102"/>
      <c r="CH352" s="102"/>
    </row>
    <row r="353" spans="1:86">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c r="AA353" s="102"/>
      <c r="AB353" s="102"/>
      <c r="AC353" s="102"/>
      <c r="AD353" s="102"/>
      <c r="AE353" s="102"/>
      <c r="AF353" s="102"/>
      <c r="AG353" s="102"/>
      <c r="AH353" s="102"/>
      <c r="AI353" s="102"/>
      <c r="AJ353" s="102"/>
      <c r="AK353" s="102"/>
      <c r="AL353" s="102"/>
      <c r="AM353" s="102"/>
      <c r="AN353" s="102"/>
      <c r="AO353" s="102"/>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row>
    <row r="354" spans="1:86">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c r="AA354" s="102"/>
      <c r="AB354" s="102"/>
      <c r="AC354" s="102"/>
      <c r="AD354" s="102"/>
      <c r="AE354" s="102"/>
      <c r="AF354" s="102"/>
      <c r="AG354" s="102"/>
      <c r="AH354" s="102"/>
      <c r="AI354" s="102"/>
      <c r="AJ354" s="102"/>
      <c r="AK354" s="102"/>
      <c r="AL354" s="102"/>
      <c r="AM354" s="102"/>
      <c r="AN354" s="102"/>
      <c r="AO354" s="102"/>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A354" s="102"/>
      <c r="CB354" s="102"/>
      <c r="CC354" s="102"/>
      <c r="CD354" s="102"/>
      <c r="CE354" s="102"/>
      <c r="CF354" s="102"/>
      <c r="CG354" s="102"/>
      <c r="CH354" s="102"/>
    </row>
    <row r="355" spans="1:86">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c r="AA355" s="102"/>
      <c r="AB355" s="102"/>
      <c r="AC355" s="102"/>
      <c r="AD355" s="102"/>
      <c r="AE355" s="102"/>
      <c r="AF355" s="102"/>
      <c r="AG355" s="102"/>
      <c r="AH355" s="102"/>
      <c r="AI355" s="102"/>
      <c r="AJ355" s="102"/>
      <c r="AK355" s="102"/>
      <c r="AL355" s="102"/>
      <c r="AM355" s="102"/>
      <c r="AN355" s="102"/>
      <c r="AO355" s="102"/>
      <c r="AP355" s="102"/>
      <c r="AQ355" s="102"/>
      <c r="AR355" s="102"/>
      <c r="AS355" s="102"/>
      <c r="AT355" s="102"/>
      <c r="AU355" s="102"/>
      <c r="AV355" s="102"/>
      <c r="AW355" s="102"/>
      <c r="AX355" s="102"/>
      <c r="AY355" s="102"/>
      <c r="AZ355" s="102"/>
      <c r="BA355" s="102"/>
      <c r="BB355" s="102"/>
      <c r="BC355" s="102"/>
      <c r="BD355" s="102"/>
      <c r="BE355" s="102"/>
      <c r="BF355" s="102"/>
      <c r="BG355" s="102"/>
      <c r="BH355" s="102"/>
      <c r="BI355" s="102"/>
      <c r="BJ355" s="102"/>
      <c r="BK355" s="102"/>
      <c r="BL355" s="102"/>
      <c r="BM355" s="102"/>
      <c r="BN355" s="102"/>
      <c r="BO355" s="102"/>
      <c r="BP355" s="102"/>
      <c r="BQ355" s="102"/>
      <c r="BR355" s="102"/>
      <c r="BS355" s="102"/>
      <c r="BT355" s="102"/>
      <c r="BU355" s="102"/>
      <c r="BV355" s="102"/>
      <c r="BW355" s="102"/>
      <c r="BX355" s="102"/>
      <c r="BY355" s="102"/>
      <c r="BZ355" s="102"/>
      <c r="CA355" s="102"/>
      <c r="CB355" s="102"/>
      <c r="CC355" s="102"/>
      <c r="CD355" s="102"/>
      <c r="CE355" s="102"/>
      <c r="CF355" s="102"/>
      <c r="CG355" s="102"/>
      <c r="CH355" s="102"/>
    </row>
    <row r="356" spans="1:86">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c r="AA356" s="102"/>
      <c r="AB356" s="102"/>
      <c r="AC356" s="102"/>
      <c r="AD356" s="102"/>
      <c r="AE356" s="102"/>
      <c r="AF356" s="102"/>
      <c r="AG356" s="102"/>
      <c r="AH356" s="102"/>
      <c r="AI356" s="102"/>
      <c r="AJ356" s="102"/>
      <c r="AK356" s="102"/>
      <c r="AL356" s="102"/>
      <c r="AM356" s="102"/>
      <c r="AN356" s="102"/>
      <c r="AO356" s="102"/>
      <c r="AP356" s="102"/>
      <c r="AQ356" s="102"/>
      <c r="AR356" s="102"/>
      <c r="AS356" s="102"/>
      <c r="AT356" s="102"/>
      <c r="AU356" s="102"/>
      <c r="AV356" s="102"/>
      <c r="AW356" s="102"/>
      <c r="AX356" s="102"/>
      <c r="AY356" s="102"/>
      <c r="AZ356" s="102"/>
      <c r="BA356" s="102"/>
      <c r="BB356" s="102"/>
      <c r="BC356" s="102"/>
      <c r="BD356" s="102"/>
      <c r="BE356" s="102"/>
      <c r="BF356" s="102"/>
      <c r="BG356" s="102"/>
      <c r="BH356" s="102"/>
      <c r="BI356" s="102"/>
      <c r="BJ356" s="102"/>
      <c r="BK356" s="102"/>
      <c r="BL356" s="102"/>
      <c r="BM356" s="102"/>
      <c r="BN356" s="102"/>
      <c r="BO356" s="102"/>
      <c r="BP356" s="102"/>
      <c r="BQ356" s="102"/>
      <c r="BR356" s="102"/>
      <c r="BS356" s="102"/>
      <c r="BT356" s="102"/>
      <c r="BU356" s="102"/>
      <c r="BV356" s="102"/>
      <c r="BW356" s="102"/>
      <c r="BX356" s="102"/>
      <c r="BY356" s="102"/>
      <c r="BZ356" s="102"/>
      <c r="CA356" s="102"/>
      <c r="CB356" s="102"/>
      <c r="CC356" s="102"/>
      <c r="CD356" s="102"/>
      <c r="CE356" s="102"/>
      <c r="CF356" s="102"/>
      <c r="CG356" s="102"/>
      <c r="CH356" s="102"/>
    </row>
    <row r="357" spans="1:86">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c r="AA357" s="102"/>
      <c r="AB357" s="102"/>
      <c r="AC357" s="102"/>
      <c r="AD357" s="102"/>
      <c r="AE357" s="102"/>
      <c r="AF357" s="102"/>
      <c r="AG357" s="102"/>
      <c r="AH357" s="102"/>
      <c r="AI357" s="102"/>
      <c r="AJ357" s="102"/>
      <c r="AK357" s="102"/>
      <c r="AL357" s="102"/>
      <c r="AM357" s="102"/>
      <c r="AN357" s="102"/>
      <c r="AO357" s="102"/>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A357" s="102"/>
      <c r="CB357" s="102"/>
      <c r="CC357" s="102"/>
      <c r="CD357" s="102"/>
      <c r="CE357" s="102"/>
      <c r="CF357" s="102"/>
      <c r="CG357" s="102"/>
      <c r="CH357" s="102"/>
    </row>
    <row r="358" spans="1:86">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c r="AA358" s="102"/>
      <c r="AB358" s="102"/>
      <c r="AC358" s="102"/>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A358" s="102"/>
      <c r="CB358" s="102"/>
      <c r="CC358" s="102"/>
      <c r="CD358" s="102"/>
      <c r="CE358" s="102"/>
      <c r="CF358" s="102"/>
      <c r="CG358" s="102"/>
      <c r="CH358" s="102"/>
    </row>
    <row r="359" spans="1:86">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c r="AA359" s="102"/>
      <c r="AB359" s="102"/>
      <c r="AC359" s="102"/>
      <c r="AD359" s="102"/>
      <c r="AE359" s="102"/>
      <c r="AF359" s="102"/>
      <c r="AG359" s="102"/>
      <c r="AH359" s="102"/>
      <c r="AI359" s="102"/>
      <c r="AJ359" s="102"/>
      <c r="AK359" s="102"/>
      <c r="AL359" s="102"/>
      <c r="AM359" s="102"/>
      <c r="AN359" s="102"/>
      <c r="AO359" s="102"/>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A359" s="102"/>
      <c r="CB359" s="102"/>
      <c r="CC359" s="102"/>
      <c r="CD359" s="102"/>
      <c r="CE359" s="102"/>
      <c r="CF359" s="102"/>
      <c r="CG359" s="102"/>
      <c r="CH359" s="102"/>
    </row>
    <row r="360" spans="1:86">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A360" s="102"/>
      <c r="CB360" s="102"/>
      <c r="CC360" s="102"/>
      <c r="CD360" s="102"/>
      <c r="CE360" s="102"/>
      <c r="CF360" s="102"/>
      <c r="CG360" s="102"/>
      <c r="CH360" s="102"/>
    </row>
    <row r="361" spans="1:86">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S361" s="102"/>
      <c r="BT361" s="102"/>
      <c r="BU361" s="102"/>
      <c r="BV361" s="102"/>
      <c r="BW361" s="102"/>
      <c r="BX361" s="102"/>
      <c r="BY361" s="102"/>
      <c r="BZ361" s="102"/>
      <c r="CA361" s="102"/>
      <c r="CB361" s="102"/>
      <c r="CC361" s="102"/>
      <c r="CD361" s="102"/>
      <c r="CE361" s="102"/>
      <c r="CF361" s="102"/>
      <c r="CG361" s="102"/>
      <c r="CH361" s="102"/>
    </row>
    <row r="362" spans="1:86">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S362" s="102"/>
      <c r="BT362" s="102"/>
      <c r="BU362" s="102"/>
      <c r="BV362" s="102"/>
      <c r="BW362" s="102"/>
      <c r="BX362" s="102"/>
      <c r="BY362" s="102"/>
      <c r="BZ362" s="102"/>
      <c r="CA362" s="102"/>
      <c r="CB362" s="102"/>
      <c r="CC362" s="102"/>
      <c r="CD362" s="102"/>
      <c r="CE362" s="102"/>
      <c r="CF362" s="102"/>
      <c r="CG362" s="102"/>
      <c r="CH362" s="102"/>
    </row>
    <row r="363" spans="1:86">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S363" s="102"/>
      <c r="BT363" s="102"/>
      <c r="BU363" s="102"/>
      <c r="BV363" s="102"/>
      <c r="BW363" s="102"/>
      <c r="BX363" s="102"/>
      <c r="BY363" s="102"/>
      <c r="BZ363" s="102"/>
      <c r="CA363" s="102"/>
      <c r="CB363" s="102"/>
      <c r="CC363" s="102"/>
      <c r="CD363" s="102"/>
      <c r="CE363" s="102"/>
      <c r="CF363" s="102"/>
      <c r="CG363" s="102"/>
      <c r="CH363" s="102"/>
    </row>
    <row r="364" spans="1:86">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c r="AA364" s="102"/>
      <c r="AB364" s="102"/>
      <c r="AC364" s="102"/>
      <c r="AD364" s="102"/>
      <c r="AE364" s="102"/>
      <c r="AF364" s="102"/>
      <c r="AG364" s="102"/>
      <c r="AH364" s="102"/>
      <c r="AI364" s="102"/>
      <c r="AJ364" s="102"/>
      <c r="AK364" s="102"/>
      <c r="AL364" s="102"/>
      <c r="AM364" s="102"/>
      <c r="AN364" s="102"/>
      <c r="AO364" s="102"/>
      <c r="AP364" s="102"/>
      <c r="AQ364" s="102"/>
      <c r="AR364" s="102"/>
      <c r="AS364" s="102"/>
      <c r="AT364" s="102"/>
      <c r="AU364" s="102"/>
      <c r="AV364" s="102"/>
      <c r="AW364" s="102"/>
      <c r="AX364" s="102"/>
      <c r="AY364" s="102"/>
      <c r="AZ364" s="102"/>
      <c r="BA364" s="102"/>
      <c r="BB364" s="102"/>
      <c r="BC364" s="102"/>
      <c r="BD364" s="102"/>
      <c r="BE364" s="102"/>
      <c r="BF364" s="102"/>
      <c r="BG364" s="102"/>
      <c r="BH364" s="102"/>
      <c r="BI364" s="102"/>
      <c r="BJ364" s="102"/>
      <c r="BK364" s="102"/>
      <c r="BL364" s="102"/>
      <c r="BM364" s="102"/>
      <c r="BN364" s="102"/>
      <c r="BO364" s="102"/>
      <c r="BP364" s="102"/>
      <c r="BQ364" s="102"/>
      <c r="BR364" s="102"/>
      <c r="BS364" s="102"/>
      <c r="BT364" s="102"/>
      <c r="BU364" s="102"/>
      <c r="BV364" s="102"/>
      <c r="BW364" s="102"/>
      <c r="BX364" s="102"/>
      <c r="BY364" s="102"/>
      <c r="BZ364" s="102"/>
      <c r="CA364" s="102"/>
      <c r="CB364" s="102"/>
      <c r="CC364" s="102"/>
      <c r="CD364" s="102"/>
      <c r="CE364" s="102"/>
      <c r="CF364" s="102"/>
      <c r="CG364" s="102"/>
      <c r="CH364" s="102"/>
    </row>
    <row r="365" spans="1:86">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c r="AA365" s="102"/>
      <c r="AB365" s="102"/>
      <c r="AC365" s="102"/>
      <c r="AD365" s="102"/>
      <c r="AE365" s="102"/>
      <c r="AF365" s="102"/>
      <c r="AG365" s="102"/>
      <c r="AH365" s="102"/>
      <c r="AI365" s="102"/>
      <c r="AJ365" s="102"/>
      <c r="AK365" s="102"/>
      <c r="AL365" s="102"/>
      <c r="AM365" s="102"/>
      <c r="AN365" s="102"/>
      <c r="AO365" s="102"/>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A365" s="102"/>
      <c r="CB365" s="102"/>
      <c r="CC365" s="102"/>
      <c r="CD365" s="102"/>
      <c r="CE365" s="102"/>
      <c r="CF365" s="102"/>
      <c r="CG365" s="102"/>
      <c r="CH365" s="102"/>
    </row>
    <row r="366" spans="1:86">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c r="AA366" s="102"/>
      <c r="AB366" s="102"/>
      <c r="AC366" s="102"/>
      <c r="AD366" s="102"/>
      <c r="AE366" s="102"/>
      <c r="AF366" s="102"/>
      <c r="AG366" s="102"/>
      <c r="AH366" s="102"/>
      <c r="AI366" s="102"/>
      <c r="AJ366" s="102"/>
      <c r="AK366" s="102"/>
      <c r="AL366" s="102"/>
      <c r="AM366" s="102"/>
      <c r="AN366" s="102"/>
      <c r="AO366" s="102"/>
      <c r="AP366" s="102"/>
      <c r="AQ366" s="102"/>
      <c r="AR366" s="102"/>
      <c r="AS366" s="102"/>
      <c r="AT366" s="102"/>
      <c r="AU366" s="102"/>
      <c r="AV366" s="102"/>
      <c r="AW366" s="102"/>
      <c r="AX366" s="102"/>
      <c r="AY366" s="102"/>
      <c r="AZ366" s="102"/>
      <c r="BA366" s="102"/>
      <c r="BB366" s="102"/>
      <c r="BC366" s="102"/>
      <c r="BD366" s="102"/>
      <c r="BE366" s="102"/>
      <c r="BF366" s="102"/>
      <c r="BG366" s="102"/>
      <c r="BH366" s="102"/>
      <c r="BI366" s="102"/>
      <c r="BJ366" s="102"/>
      <c r="BK366" s="102"/>
      <c r="BL366" s="102"/>
      <c r="BM366" s="102"/>
      <c r="BN366" s="102"/>
      <c r="BO366" s="102"/>
      <c r="BP366" s="102"/>
      <c r="BQ366" s="102"/>
      <c r="BR366" s="102"/>
      <c r="BS366" s="102"/>
      <c r="BT366" s="102"/>
      <c r="BU366" s="102"/>
      <c r="BV366" s="102"/>
      <c r="BW366" s="102"/>
      <c r="BX366" s="102"/>
      <c r="BY366" s="102"/>
      <c r="BZ366" s="102"/>
      <c r="CA366" s="102"/>
      <c r="CB366" s="102"/>
      <c r="CC366" s="102"/>
      <c r="CD366" s="102"/>
      <c r="CE366" s="102"/>
      <c r="CF366" s="102"/>
      <c r="CG366" s="102"/>
      <c r="CH366" s="102"/>
    </row>
    <row r="367" spans="1:86">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c r="AA367" s="102"/>
      <c r="AB367" s="102"/>
      <c r="AC367" s="102"/>
      <c r="AD367" s="102"/>
      <c r="AE367" s="102"/>
      <c r="AF367" s="102"/>
      <c r="AG367" s="102"/>
      <c r="AH367" s="102"/>
      <c r="AI367" s="102"/>
      <c r="AJ367" s="102"/>
      <c r="AK367" s="102"/>
      <c r="AL367" s="102"/>
      <c r="AM367" s="102"/>
      <c r="AN367" s="102"/>
      <c r="AO367" s="102"/>
      <c r="AP367" s="102"/>
      <c r="AQ367" s="102"/>
      <c r="AR367" s="102"/>
      <c r="AS367" s="102"/>
      <c r="AT367" s="102"/>
      <c r="AU367" s="102"/>
      <c r="AV367" s="102"/>
      <c r="AW367" s="102"/>
      <c r="AX367" s="102"/>
      <c r="AY367" s="102"/>
      <c r="AZ367" s="102"/>
      <c r="BA367" s="102"/>
      <c r="BB367" s="102"/>
      <c r="BC367" s="102"/>
      <c r="BD367" s="102"/>
      <c r="BE367" s="102"/>
      <c r="BF367" s="102"/>
      <c r="BG367" s="102"/>
      <c r="BH367" s="102"/>
      <c r="BI367" s="102"/>
      <c r="BJ367" s="102"/>
      <c r="BK367" s="102"/>
      <c r="BL367" s="102"/>
      <c r="BM367" s="102"/>
      <c r="BN367" s="102"/>
      <c r="BO367" s="102"/>
      <c r="BP367" s="102"/>
      <c r="BQ367" s="102"/>
      <c r="BR367" s="102"/>
      <c r="BS367" s="102"/>
      <c r="BT367" s="102"/>
      <c r="BU367" s="102"/>
      <c r="BV367" s="102"/>
      <c r="BW367" s="102"/>
      <c r="BX367" s="102"/>
      <c r="BY367" s="102"/>
      <c r="BZ367" s="102"/>
      <c r="CA367" s="102"/>
      <c r="CB367" s="102"/>
      <c r="CC367" s="102"/>
      <c r="CD367" s="102"/>
      <c r="CE367" s="102"/>
      <c r="CF367" s="102"/>
      <c r="CG367" s="102"/>
      <c r="CH367" s="102"/>
    </row>
    <row r="368" spans="1:86">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c r="AA368" s="102"/>
      <c r="AB368" s="102"/>
      <c r="AC368" s="102"/>
      <c r="AD368" s="102"/>
      <c r="AE368" s="102"/>
      <c r="AF368" s="102"/>
      <c r="AG368" s="102"/>
      <c r="AH368" s="102"/>
      <c r="AI368" s="102"/>
      <c r="AJ368" s="102"/>
      <c r="AK368" s="102"/>
      <c r="AL368" s="102"/>
      <c r="AM368" s="102"/>
      <c r="AN368" s="102"/>
      <c r="AO368" s="102"/>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A368" s="102"/>
      <c r="CB368" s="102"/>
      <c r="CC368" s="102"/>
      <c r="CD368" s="102"/>
      <c r="CE368" s="102"/>
      <c r="CF368" s="102"/>
      <c r="CG368" s="102"/>
      <c r="CH368" s="102"/>
    </row>
    <row r="369" spans="1:86">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A369" s="102"/>
      <c r="CB369" s="102"/>
      <c r="CC369" s="102"/>
      <c r="CD369" s="102"/>
      <c r="CE369" s="102"/>
      <c r="CF369" s="102"/>
      <c r="CG369" s="102"/>
      <c r="CH369" s="102"/>
    </row>
    <row r="370" spans="1:86">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c r="AA370" s="102"/>
      <c r="AB370" s="102"/>
      <c r="AC370" s="102"/>
      <c r="AD370" s="102"/>
      <c r="AE370" s="102"/>
      <c r="AF370" s="102"/>
      <c r="AG370" s="102"/>
      <c r="AH370" s="102"/>
      <c r="AI370" s="102"/>
      <c r="AJ370" s="102"/>
      <c r="AK370" s="102"/>
      <c r="AL370" s="102"/>
      <c r="AM370" s="102"/>
      <c r="AN370" s="102"/>
      <c r="AO370" s="102"/>
      <c r="AP370" s="102"/>
      <c r="AQ370" s="102"/>
      <c r="AR370" s="102"/>
      <c r="AS370" s="102"/>
      <c r="AT370" s="102"/>
      <c r="AU370" s="102"/>
      <c r="AV370" s="102"/>
      <c r="AW370" s="102"/>
      <c r="AX370" s="102"/>
      <c r="AY370" s="102"/>
      <c r="AZ370" s="102"/>
      <c r="BA370" s="102"/>
      <c r="BB370" s="102"/>
      <c r="BC370" s="102"/>
      <c r="BD370" s="102"/>
      <c r="BE370" s="102"/>
      <c r="BF370" s="102"/>
      <c r="BG370" s="102"/>
      <c r="BH370" s="102"/>
      <c r="BI370" s="102"/>
      <c r="BJ370" s="102"/>
      <c r="BK370" s="102"/>
      <c r="BL370" s="102"/>
      <c r="BM370" s="102"/>
      <c r="BN370" s="102"/>
      <c r="BO370" s="102"/>
      <c r="BP370" s="102"/>
      <c r="BQ370" s="102"/>
      <c r="BR370" s="102"/>
      <c r="BS370" s="102"/>
      <c r="BT370" s="102"/>
      <c r="BU370" s="102"/>
      <c r="BV370" s="102"/>
      <c r="BW370" s="102"/>
      <c r="BX370" s="102"/>
      <c r="BY370" s="102"/>
      <c r="BZ370" s="102"/>
      <c r="CA370" s="102"/>
      <c r="CB370" s="102"/>
      <c r="CC370" s="102"/>
      <c r="CD370" s="102"/>
      <c r="CE370" s="102"/>
      <c r="CF370" s="102"/>
      <c r="CG370" s="102"/>
      <c r="CH370" s="102"/>
    </row>
    <row r="371" spans="1:86">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c r="AA371" s="102"/>
      <c r="AB371" s="102"/>
      <c r="AC371" s="102"/>
      <c r="AD371" s="102"/>
      <c r="AE371" s="102"/>
      <c r="AF371" s="102"/>
      <c r="AG371" s="102"/>
      <c r="AH371" s="102"/>
      <c r="AI371" s="102"/>
      <c r="AJ371" s="102"/>
      <c r="AK371" s="102"/>
      <c r="AL371" s="102"/>
      <c r="AM371" s="102"/>
      <c r="AN371" s="102"/>
      <c r="AO371" s="102"/>
      <c r="AP371" s="102"/>
      <c r="AQ371" s="102"/>
      <c r="AR371" s="102"/>
      <c r="AS371" s="102"/>
      <c r="AT371" s="102"/>
      <c r="AU371" s="102"/>
      <c r="AV371" s="102"/>
      <c r="AW371" s="102"/>
      <c r="AX371" s="102"/>
      <c r="AY371" s="102"/>
      <c r="AZ371" s="102"/>
      <c r="BA371" s="102"/>
      <c r="BB371" s="102"/>
      <c r="BC371" s="102"/>
      <c r="BD371" s="102"/>
      <c r="BE371" s="102"/>
      <c r="BF371" s="102"/>
      <c r="BG371" s="102"/>
      <c r="BH371" s="102"/>
      <c r="BI371" s="102"/>
      <c r="BJ371" s="102"/>
      <c r="BK371" s="102"/>
      <c r="BL371" s="102"/>
      <c r="BM371" s="102"/>
      <c r="BN371" s="102"/>
      <c r="BO371" s="102"/>
      <c r="BP371" s="102"/>
      <c r="BQ371" s="102"/>
      <c r="BR371" s="102"/>
      <c r="BS371" s="102"/>
      <c r="BT371" s="102"/>
      <c r="BU371" s="102"/>
      <c r="BV371" s="102"/>
      <c r="BW371" s="102"/>
      <c r="BX371" s="102"/>
      <c r="BY371" s="102"/>
      <c r="BZ371" s="102"/>
      <c r="CA371" s="102"/>
      <c r="CB371" s="102"/>
      <c r="CC371" s="102"/>
      <c r="CD371" s="102"/>
      <c r="CE371" s="102"/>
      <c r="CF371" s="102"/>
      <c r="CG371" s="102"/>
      <c r="CH371" s="102"/>
    </row>
    <row r="372" spans="1:86">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c r="AA372" s="102"/>
      <c r="AB372" s="102"/>
      <c r="AC372" s="102"/>
      <c r="AD372" s="102"/>
      <c r="AE372" s="102"/>
      <c r="AF372" s="102"/>
      <c r="AG372" s="102"/>
      <c r="AH372" s="102"/>
      <c r="AI372" s="102"/>
      <c r="AJ372" s="102"/>
      <c r="AK372" s="102"/>
      <c r="AL372" s="102"/>
      <c r="AM372" s="102"/>
      <c r="AN372" s="102"/>
      <c r="AO372" s="102"/>
      <c r="AP372" s="102"/>
      <c r="AQ372" s="102"/>
      <c r="AR372" s="102"/>
      <c r="AS372" s="102"/>
      <c r="AT372" s="102"/>
      <c r="AU372" s="102"/>
      <c r="AV372" s="102"/>
      <c r="AW372" s="102"/>
      <c r="AX372" s="102"/>
      <c r="AY372" s="102"/>
      <c r="AZ372" s="102"/>
      <c r="BA372" s="102"/>
      <c r="BB372" s="102"/>
      <c r="BC372" s="102"/>
      <c r="BD372" s="102"/>
      <c r="BE372" s="102"/>
      <c r="BF372" s="102"/>
      <c r="BG372" s="102"/>
      <c r="BH372" s="102"/>
      <c r="BI372" s="102"/>
      <c r="BJ372" s="102"/>
      <c r="BK372" s="102"/>
      <c r="BL372" s="102"/>
      <c r="BM372" s="102"/>
      <c r="BN372" s="102"/>
      <c r="BO372" s="102"/>
      <c r="BP372" s="102"/>
      <c r="BQ372" s="102"/>
      <c r="BR372" s="102"/>
      <c r="BS372" s="102"/>
      <c r="BT372" s="102"/>
      <c r="BU372" s="102"/>
      <c r="BV372" s="102"/>
      <c r="BW372" s="102"/>
      <c r="BX372" s="102"/>
      <c r="BY372" s="102"/>
      <c r="BZ372" s="102"/>
      <c r="CA372" s="102"/>
      <c r="CB372" s="102"/>
      <c r="CC372" s="102"/>
      <c r="CD372" s="102"/>
      <c r="CE372" s="102"/>
      <c r="CF372" s="102"/>
      <c r="CG372" s="102"/>
      <c r="CH372" s="102"/>
    </row>
    <row r="373" spans="1:86">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c r="AA373" s="102"/>
      <c r="AB373" s="102"/>
      <c r="AC373" s="102"/>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102"/>
      <c r="AY373" s="102"/>
      <c r="AZ373" s="102"/>
      <c r="BA373" s="102"/>
      <c r="BB373" s="102"/>
      <c r="BC373" s="102"/>
      <c r="BD373" s="102"/>
      <c r="BE373" s="102"/>
      <c r="BF373" s="102"/>
      <c r="BG373" s="102"/>
      <c r="BH373" s="102"/>
      <c r="BI373" s="102"/>
      <c r="BJ373" s="102"/>
      <c r="BK373" s="102"/>
      <c r="BL373" s="102"/>
      <c r="BM373" s="102"/>
      <c r="BN373" s="102"/>
      <c r="BO373" s="102"/>
      <c r="BP373" s="102"/>
      <c r="BQ373" s="102"/>
      <c r="BR373" s="102"/>
      <c r="BS373" s="102"/>
      <c r="BT373" s="102"/>
      <c r="BU373" s="102"/>
      <c r="BV373" s="102"/>
      <c r="BW373" s="102"/>
      <c r="BX373" s="102"/>
      <c r="BY373" s="102"/>
      <c r="BZ373" s="102"/>
      <c r="CA373" s="102"/>
      <c r="CB373" s="102"/>
      <c r="CC373" s="102"/>
      <c r="CD373" s="102"/>
      <c r="CE373" s="102"/>
      <c r="CF373" s="102"/>
      <c r="CG373" s="102"/>
      <c r="CH373" s="102"/>
    </row>
    <row r="374" spans="1:86">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c r="AA374" s="102"/>
      <c r="AB374" s="102"/>
      <c r="AC374" s="102"/>
      <c r="AD374" s="102"/>
      <c r="AE374" s="102"/>
      <c r="AF374" s="102"/>
      <c r="AG374" s="102"/>
      <c r="AH374" s="102"/>
      <c r="AI374" s="102"/>
      <c r="AJ374" s="102"/>
      <c r="AK374" s="102"/>
      <c r="AL374" s="102"/>
      <c r="AM374" s="102"/>
      <c r="AN374" s="102"/>
      <c r="AO374" s="102"/>
      <c r="AP374" s="102"/>
      <c r="AQ374" s="102"/>
      <c r="AR374" s="102"/>
      <c r="AS374" s="102"/>
      <c r="AT374" s="102"/>
      <c r="AU374" s="102"/>
      <c r="AV374" s="102"/>
      <c r="AW374" s="102"/>
      <c r="AX374" s="102"/>
      <c r="AY374" s="102"/>
      <c r="AZ374" s="102"/>
      <c r="BA374" s="102"/>
      <c r="BB374" s="102"/>
      <c r="BC374" s="102"/>
      <c r="BD374" s="102"/>
      <c r="BE374" s="102"/>
      <c r="BF374" s="102"/>
      <c r="BG374" s="102"/>
      <c r="BH374" s="102"/>
      <c r="BI374" s="102"/>
      <c r="BJ374" s="102"/>
      <c r="BK374" s="102"/>
      <c r="BL374" s="102"/>
      <c r="BM374" s="102"/>
      <c r="BN374" s="102"/>
      <c r="BO374" s="102"/>
      <c r="BP374" s="102"/>
      <c r="BQ374" s="102"/>
      <c r="BR374" s="102"/>
      <c r="BS374" s="102"/>
      <c r="BT374" s="102"/>
      <c r="BU374" s="102"/>
      <c r="BV374" s="102"/>
      <c r="BW374" s="102"/>
      <c r="BX374" s="102"/>
      <c r="BY374" s="102"/>
      <c r="BZ374" s="102"/>
      <c r="CA374" s="102"/>
      <c r="CB374" s="102"/>
      <c r="CC374" s="102"/>
      <c r="CD374" s="102"/>
      <c r="CE374" s="102"/>
      <c r="CF374" s="102"/>
      <c r="CG374" s="102"/>
      <c r="CH374" s="102"/>
    </row>
    <row r="375" spans="1:86">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c r="AA375" s="102"/>
      <c r="AB375" s="102"/>
      <c r="AC375" s="102"/>
      <c r="AD375" s="102"/>
      <c r="AE375" s="102"/>
      <c r="AF375" s="102"/>
      <c r="AG375" s="102"/>
      <c r="AH375" s="102"/>
      <c r="AI375" s="102"/>
      <c r="AJ375" s="102"/>
      <c r="AK375" s="102"/>
      <c r="AL375" s="102"/>
      <c r="AM375" s="102"/>
      <c r="AN375" s="102"/>
      <c r="AO375" s="102"/>
      <c r="AP375" s="102"/>
      <c r="AQ375" s="102"/>
      <c r="AR375" s="102"/>
      <c r="AS375" s="102"/>
      <c r="AT375" s="102"/>
      <c r="AU375" s="102"/>
      <c r="AV375" s="102"/>
      <c r="AW375" s="102"/>
      <c r="AX375" s="102"/>
      <c r="AY375" s="102"/>
      <c r="AZ375" s="102"/>
      <c r="BA375" s="102"/>
      <c r="BB375" s="102"/>
      <c r="BC375" s="102"/>
      <c r="BD375" s="102"/>
      <c r="BE375" s="102"/>
      <c r="BF375" s="102"/>
      <c r="BG375" s="102"/>
      <c r="BH375" s="102"/>
      <c r="BI375" s="102"/>
      <c r="BJ375" s="102"/>
      <c r="BK375" s="102"/>
      <c r="BL375" s="102"/>
      <c r="BM375" s="102"/>
      <c r="BN375" s="102"/>
      <c r="BO375" s="102"/>
      <c r="BP375" s="102"/>
      <c r="BQ375" s="102"/>
      <c r="BR375" s="102"/>
      <c r="BS375" s="102"/>
      <c r="BT375" s="102"/>
      <c r="BU375" s="102"/>
      <c r="BV375" s="102"/>
      <c r="BW375" s="102"/>
      <c r="BX375" s="102"/>
      <c r="BY375" s="102"/>
      <c r="BZ375" s="102"/>
      <c r="CA375" s="102"/>
      <c r="CB375" s="102"/>
      <c r="CC375" s="102"/>
      <c r="CD375" s="102"/>
      <c r="CE375" s="102"/>
      <c r="CF375" s="102"/>
      <c r="CG375" s="102"/>
      <c r="CH375" s="102"/>
    </row>
    <row r="376" spans="1:86">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c r="AA376" s="102"/>
      <c r="AB376" s="102"/>
      <c r="AC376" s="102"/>
      <c r="AD376" s="102"/>
      <c r="AE376" s="102"/>
      <c r="AF376" s="102"/>
      <c r="AG376" s="102"/>
      <c r="AH376" s="102"/>
      <c r="AI376" s="102"/>
      <c r="AJ376" s="102"/>
      <c r="AK376" s="102"/>
      <c r="AL376" s="102"/>
      <c r="AM376" s="102"/>
      <c r="AN376" s="102"/>
      <c r="AO376" s="102"/>
      <c r="AP376" s="102"/>
      <c r="AQ376" s="102"/>
      <c r="AR376" s="102"/>
      <c r="AS376" s="102"/>
      <c r="AT376" s="102"/>
      <c r="AU376" s="102"/>
      <c r="AV376" s="102"/>
      <c r="AW376" s="102"/>
      <c r="AX376" s="102"/>
      <c r="AY376" s="102"/>
      <c r="AZ376" s="102"/>
      <c r="BA376" s="102"/>
      <c r="BB376" s="102"/>
      <c r="BC376" s="102"/>
      <c r="BD376" s="102"/>
      <c r="BE376" s="102"/>
      <c r="BF376" s="102"/>
      <c r="BG376" s="102"/>
      <c r="BH376" s="102"/>
      <c r="BI376" s="102"/>
      <c r="BJ376" s="102"/>
      <c r="BK376" s="102"/>
      <c r="BL376" s="102"/>
      <c r="BM376" s="102"/>
      <c r="BN376" s="102"/>
      <c r="BO376" s="102"/>
      <c r="BP376" s="102"/>
      <c r="BQ376" s="102"/>
      <c r="BR376" s="102"/>
      <c r="BS376" s="102"/>
      <c r="BT376" s="102"/>
      <c r="BU376" s="102"/>
      <c r="BV376" s="102"/>
      <c r="BW376" s="102"/>
      <c r="BX376" s="102"/>
      <c r="BY376" s="102"/>
      <c r="BZ376" s="102"/>
      <c r="CA376" s="102"/>
      <c r="CB376" s="102"/>
      <c r="CC376" s="102"/>
      <c r="CD376" s="102"/>
      <c r="CE376" s="102"/>
      <c r="CF376" s="102"/>
      <c r="CG376" s="102"/>
      <c r="CH376" s="102"/>
    </row>
    <row r="377" spans="1:86">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A377" s="102"/>
      <c r="CB377" s="102"/>
      <c r="CC377" s="102"/>
      <c r="CD377" s="102"/>
      <c r="CE377" s="102"/>
      <c r="CF377" s="102"/>
      <c r="CG377" s="102"/>
      <c r="CH377" s="102"/>
    </row>
    <row r="378" spans="1:86">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c r="AA378" s="102"/>
      <c r="AB378" s="102"/>
      <c r="AC378" s="102"/>
      <c r="AD378" s="102"/>
      <c r="AE378" s="102"/>
      <c r="AF378" s="102"/>
      <c r="AG378" s="102"/>
      <c r="AH378" s="102"/>
      <c r="AI378" s="102"/>
      <c r="AJ378" s="102"/>
      <c r="AK378" s="102"/>
      <c r="AL378" s="102"/>
      <c r="AM378" s="102"/>
      <c r="AN378" s="102"/>
      <c r="AO378" s="102"/>
      <c r="AP378" s="102"/>
      <c r="AQ378" s="102"/>
      <c r="AR378" s="102"/>
      <c r="AS378" s="102"/>
      <c r="AT378" s="102"/>
      <c r="AU378" s="102"/>
      <c r="AV378" s="102"/>
      <c r="AW378" s="102"/>
      <c r="AX378" s="102"/>
      <c r="AY378" s="102"/>
      <c r="AZ378" s="102"/>
      <c r="BA378" s="102"/>
      <c r="BB378" s="102"/>
      <c r="BC378" s="102"/>
      <c r="BD378" s="102"/>
      <c r="BE378" s="102"/>
      <c r="BF378" s="102"/>
      <c r="BG378" s="102"/>
      <c r="BH378" s="102"/>
      <c r="BI378" s="102"/>
      <c r="BJ378" s="102"/>
      <c r="BK378" s="102"/>
      <c r="BL378" s="102"/>
      <c r="BM378" s="102"/>
      <c r="BN378" s="102"/>
      <c r="BO378" s="102"/>
      <c r="BP378" s="102"/>
      <c r="BQ378" s="102"/>
      <c r="BR378" s="102"/>
      <c r="BS378" s="102"/>
      <c r="BT378" s="102"/>
      <c r="BU378" s="102"/>
      <c r="BV378" s="102"/>
      <c r="BW378" s="102"/>
      <c r="BX378" s="102"/>
      <c r="BY378" s="102"/>
      <c r="BZ378" s="102"/>
      <c r="CA378" s="102"/>
      <c r="CB378" s="102"/>
      <c r="CC378" s="102"/>
      <c r="CD378" s="102"/>
      <c r="CE378" s="102"/>
      <c r="CF378" s="102"/>
      <c r="CG378" s="102"/>
      <c r="CH378" s="102"/>
    </row>
    <row r="379" spans="1:86">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c r="AA379" s="102"/>
      <c r="AB379" s="102"/>
      <c r="AC379" s="102"/>
      <c r="AD379" s="102"/>
      <c r="AE379" s="102"/>
      <c r="AF379" s="102"/>
      <c r="AG379" s="102"/>
      <c r="AH379" s="102"/>
      <c r="AI379" s="102"/>
      <c r="AJ379" s="102"/>
      <c r="AK379" s="102"/>
      <c r="AL379" s="102"/>
      <c r="AM379" s="102"/>
      <c r="AN379" s="102"/>
      <c r="AO379" s="102"/>
      <c r="AP379" s="102"/>
      <c r="AQ379" s="102"/>
      <c r="AR379" s="102"/>
      <c r="AS379" s="102"/>
      <c r="AT379" s="102"/>
      <c r="AU379" s="102"/>
      <c r="AV379" s="102"/>
      <c r="AW379" s="102"/>
      <c r="AX379" s="102"/>
      <c r="AY379" s="102"/>
      <c r="AZ379" s="102"/>
      <c r="BA379" s="102"/>
      <c r="BB379" s="102"/>
      <c r="BC379" s="102"/>
      <c r="BD379" s="102"/>
      <c r="BE379" s="102"/>
      <c r="BF379" s="102"/>
      <c r="BG379" s="102"/>
      <c r="BH379" s="102"/>
      <c r="BI379" s="102"/>
      <c r="BJ379" s="102"/>
      <c r="BK379" s="102"/>
      <c r="BL379" s="102"/>
      <c r="BM379" s="102"/>
      <c r="BN379" s="102"/>
      <c r="BO379" s="102"/>
      <c r="BP379" s="102"/>
      <c r="BQ379" s="102"/>
      <c r="BR379" s="102"/>
      <c r="BS379" s="102"/>
      <c r="BT379" s="102"/>
      <c r="BU379" s="102"/>
      <c r="BV379" s="102"/>
      <c r="BW379" s="102"/>
      <c r="BX379" s="102"/>
      <c r="BY379" s="102"/>
      <c r="BZ379" s="102"/>
      <c r="CA379" s="102"/>
      <c r="CB379" s="102"/>
      <c r="CC379" s="102"/>
      <c r="CD379" s="102"/>
      <c r="CE379" s="102"/>
      <c r="CF379" s="102"/>
      <c r="CG379" s="102"/>
      <c r="CH379" s="102"/>
    </row>
    <row r="380" spans="1:86">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c r="AA380" s="102"/>
      <c r="AB380" s="102"/>
      <c r="AC380" s="102"/>
      <c r="AD380" s="102"/>
      <c r="AE380" s="102"/>
      <c r="AF380" s="102"/>
      <c r="AG380" s="102"/>
      <c r="AH380" s="102"/>
      <c r="AI380" s="102"/>
      <c r="AJ380" s="102"/>
      <c r="AK380" s="102"/>
      <c r="AL380" s="102"/>
      <c r="AM380" s="102"/>
      <c r="AN380" s="102"/>
      <c r="AO380" s="102"/>
      <c r="AP380" s="102"/>
      <c r="AQ380" s="102"/>
      <c r="AR380" s="102"/>
      <c r="AS380" s="102"/>
      <c r="AT380" s="102"/>
      <c r="AU380" s="102"/>
      <c r="AV380" s="102"/>
      <c r="AW380" s="102"/>
      <c r="AX380" s="102"/>
      <c r="AY380" s="102"/>
      <c r="AZ380" s="102"/>
      <c r="BA380" s="102"/>
      <c r="BB380" s="102"/>
      <c r="BC380" s="102"/>
      <c r="BD380" s="102"/>
      <c r="BE380" s="102"/>
      <c r="BF380" s="102"/>
      <c r="BG380" s="102"/>
      <c r="BH380" s="102"/>
      <c r="BI380" s="102"/>
      <c r="BJ380" s="102"/>
      <c r="BK380" s="102"/>
      <c r="BL380" s="102"/>
      <c r="BM380" s="102"/>
      <c r="BN380" s="102"/>
      <c r="BO380" s="102"/>
      <c r="BP380" s="102"/>
      <c r="BQ380" s="102"/>
      <c r="BR380" s="102"/>
      <c r="BS380" s="102"/>
      <c r="BT380" s="102"/>
      <c r="BU380" s="102"/>
      <c r="BV380" s="102"/>
      <c r="BW380" s="102"/>
      <c r="BX380" s="102"/>
      <c r="BY380" s="102"/>
      <c r="BZ380" s="102"/>
      <c r="CA380" s="102"/>
      <c r="CB380" s="102"/>
      <c r="CC380" s="102"/>
      <c r="CD380" s="102"/>
      <c r="CE380" s="102"/>
      <c r="CF380" s="102"/>
      <c r="CG380" s="102"/>
      <c r="CH380" s="102"/>
    </row>
    <row r="381" spans="1:86">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c r="AA381" s="102"/>
      <c r="AB381" s="102"/>
      <c r="AC381" s="102"/>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102"/>
      <c r="BC381" s="102"/>
      <c r="BD381" s="102"/>
      <c r="BE381" s="102"/>
      <c r="BF381" s="102"/>
      <c r="BG381" s="102"/>
      <c r="BH381" s="102"/>
      <c r="BI381" s="102"/>
      <c r="BJ381" s="102"/>
      <c r="BK381" s="102"/>
      <c r="BL381" s="102"/>
      <c r="BM381" s="102"/>
      <c r="BN381" s="102"/>
      <c r="BO381" s="102"/>
      <c r="BP381" s="102"/>
      <c r="BQ381" s="102"/>
      <c r="BR381" s="102"/>
      <c r="BS381" s="102"/>
      <c r="BT381" s="102"/>
      <c r="BU381" s="102"/>
      <c r="BV381" s="102"/>
      <c r="BW381" s="102"/>
      <c r="BX381" s="102"/>
      <c r="BY381" s="102"/>
      <c r="BZ381" s="102"/>
      <c r="CA381" s="102"/>
      <c r="CB381" s="102"/>
      <c r="CC381" s="102"/>
      <c r="CD381" s="102"/>
      <c r="CE381" s="102"/>
      <c r="CF381" s="102"/>
      <c r="CG381" s="102"/>
      <c r="CH381" s="102"/>
    </row>
    <row r="382" spans="1:86">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c r="AA382" s="102"/>
      <c r="AB382" s="102"/>
      <c r="AC382" s="102"/>
      <c r="AD382" s="102"/>
      <c r="AE382" s="102"/>
      <c r="AF382" s="102"/>
      <c r="AG382" s="102"/>
      <c r="AH382" s="102"/>
      <c r="AI382" s="102"/>
      <c r="AJ382" s="102"/>
      <c r="AK382" s="102"/>
      <c r="AL382" s="102"/>
      <c r="AM382" s="102"/>
      <c r="AN382" s="102"/>
      <c r="AO382" s="102"/>
      <c r="AP382" s="102"/>
      <c r="AQ382" s="102"/>
      <c r="AR382" s="102"/>
      <c r="AS382" s="102"/>
      <c r="AT382" s="102"/>
      <c r="AU382" s="102"/>
      <c r="AV382" s="102"/>
      <c r="AW382" s="102"/>
      <c r="AX382" s="102"/>
      <c r="AY382" s="102"/>
      <c r="AZ382" s="102"/>
      <c r="BA382" s="102"/>
      <c r="BB382" s="102"/>
      <c r="BC382" s="102"/>
      <c r="BD382" s="102"/>
      <c r="BE382" s="102"/>
      <c r="BF382" s="102"/>
      <c r="BG382" s="102"/>
      <c r="BH382" s="102"/>
      <c r="BI382" s="102"/>
      <c r="BJ382" s="102"/>
      <c r="BK382" s="102"/>
      <c r="BL382" s="102"/>
      <c r="BM382" s="102"/>
      <c r="BN382" s="102"/>
      <c r="BO382" s="102"/>
      <c r="BP382" s="102"/>
      <c r="BQ382" s="102"/>
      <c r="BR382" s="102"/>
      <c r="BS382" s="102"/>
      <c r="BT382" s="102"/>
      <c r="BU382" s="102"/>
      <c r="BV382" s="102"/>
      <c r="BW382" s="102"/>
      <c r="BX382" s="102"/>
      <c r="BY382" s="102"/>
      <c r="BZ382" s="102"/>
      <c r="CA382" s="102"/>
      <c r="CB382" s="102"/>
      <c r="CC382" s="102"/>
      <c r="CD382" s="102"/>
      <c r="CE382" s="102"/>
      <c r="CF382" s="102"/>
      <c r="CG382" s="102"/>
      <c r="CH382" s="102"/>
    </row>
    <row r="383" spans="1:86">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c r="AA383" s="102"/>
      <c r="AB383" s="102"/>
      <c r="AC383" s="102"/>
      <c r="AD383" s="102"/>
      <c r="AE383" s="102"/>
      <c r="AF383" s="102"/>
      <c r="AG383" s="102"/>
      <c r="AH383" s="102"/>
      <c r="AI383" s="102"/>
      <c r="AJ383" s="102"/>
      <c r="AK383" s="102"/>
      <c r="AL383" s="102"/>
      <c r="AM383" s="102"/>
      <c r="AN383" s="102"/>
      <c r="AO383" s="102"/>
      <c r="AP383" s="102"/>
      <c r="AQ383" s="102"/>
      <c r="AR383" s="102"/>
      <c r="AS383" s="102"/>
      <c r="AT383" s="102"/>
      <c r="AU383" s="102"/>
      <c r="AV383" s="102"/>
      <c r="AW383" s="102"/>
      <c r="AX383" s="102"/>
      <c r="AY383" s="102"/>
      <c r="AZ383" s="102"/>
      <c r="BA383" s="102"/>
      <c r="BB383" s="102"/>
      <c r="BC383" s="102"/>
      <c r="BD383" s="102"/>
      <c r="BE383" s="102"/>
      <c r="BF383" s="102"/>
      <c r="BG383" s="102"/>
      <c r="BH383" s="102"/>
      <c r="BI383" s="102"/>
      <c r="BJ383" s="102"/>
      <c r="BK383" s="102"/>
      <c r="BL383" s="102"/>
      <c r="BM383" s="102"/>
      <c r="BN383" s="102"/>
      <c r="BO383" s="102"/>
      <c r="BP383" s="102"/>
      <c r="BQ383" s="102"/>
      <c r="BR383" s="102"/>
      <c r="BS383" s="102"/>
      <c r="BT383" s="102"/>
      <c r="BU383" s="102"/>
      <c r="BV383" s="102"/>
      <c r="BW383" s="102"/>
      <c r="BX383" s="102"/>
      <c r="BY383" s="102"/>
      <c r="BZ383" s="102"/>
      <c r="CA383" s="102"/>
      <c r="CB383" s="102"/>
      <c r="CC383" s="102"/>
      <c r="CD383" s="102"/>
      <c r="CE383" s="102"/>
      <c r="CF383" s="102"/>
      <c r="CG383" s="102"/>
      <c r="CH383" s="102"/>
    </row>
    <row r="384" spans="1:86">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A384" s="102"/>
      <c r="CB384" s="102"/>
      <c r="CC384" s="102"/>
      <c r="CD384" s="102"/>
      <c r="CE384" s="102"/>
      <c r="CF384" s="102"/>
      <c r="CG384" s="102"/>
      <c r="CH384" s="102"/>
    </row>
    <row r="385" spans="1:86">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c r="AA385" s="102"/>
      <c r="AB385" s="102"/>
      <c r="AC385" s="102"/>
      <c r="AD385" s="102"/>
      <c r="AE385" s="102"/>
      <c r="AF385" s="102"/>
      <c r="AG385" s="102"/>
      <c r="AH385" s="102"/>
      <c r="AI385" s="102"/>
      <c r="AJ385" s="102"/>
      <c r="AK385" s="102"/>
      <c r="AL385" s="102"/>
      <c r="AM385" s="102"/>
      <c r="AN385" s="102"/>
      <c r="AO385" s="102"/>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c r="BX385" s="102"/>
      <c r="BY385" s="102"/>
      <c r="BZ385" s="102"/>
      <c r="CA385" s="102"/>
      <c r="CB385" s="102"/>
      <c r="CC385" s="102"/>
      <c r="CD385" s="102"/>
      <c r="CE385" s="102"/>
      <c r="CF385" s="102"/>
      <c r="CG385" s="102"/>
      <c r="CH385" s="102"/>
    </row>
    <row r="386" spans="1:86">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c r="AA386" s="102"/>
      <c r="AB386" s="102"/>
      <c r="AC386" s="102"/>
      <c r="AD386" s="102"/>
      <c r="AE386" s="102"/>
      <c r="AF386" s="102"/>
      <c r="AG386" s="102"/>
      <c r="AH386" s="102"/>
      <c r="AI386" s="102"/>
      <c r="AJ386" s="102"/>
      <c r="AK386" s="102"/>
      <c r="AL386" s="102"/>
      <c r="AM386" s="102"/>
      <c r="AN386" s="102"/>
      <c r="AO386" s="102"/>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c r="BX386" s="102"/>
      <c r="BY386" s="102"/>
      <c r="BZ386" s="102"/>
      <c r="CA386" s="102"/>
      <c r="CB386" s="102"/>
      <c r="CC386" s="102"/>
      <c r="CD386" s="102"/>
      <c r="CE386" s="102"/>
      <c r="CF386" s="102"/>
      <c r="CG386" s="102"/>
      <c r="CH386" s="102"/>
    </row>
    <row r="387" spans="1:86">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c r="AA387" s="102"/>
      <c r="AB387" s="102"/>
      <c r="AC387" s="102"/>
      <c r="AD387" s="102"/>
      <c r="AE387" s="102"/>
      <c r="AF387" s="102"/>
      <c r="AG387" s="102"/>
      <c r="AH387" s="102"/>
      <c r="AI387" s="102"/>
      <c r="AJ387" s="102"/>
      <c r="AK387" s="102"/>
      <c r="AL387" s="102"/>
      <c r="AM387" s="102"/>
      <c r="AN387" s="102"/>
      <c r="AO387" s="102"/>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A387" s="102"/>
      <c r="CB387" s="102"/>
      <c r="CC387" s="102"/>
      <c r="CD387" s="102"/>
      <c r="CE387" s="102"/>
      <c r="CF387" s="102"/>
      <c r="CG387" s="102"/>
      <c r="CH387" s="102"/>
    </row>
    <row r="388" spans="1:86">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c r="AA388" s="102"/>
      <c r="AB388" s="102"/>
      <c r="AC388" s="102"/>
      <c r="AD388" s="102"/>
      <c r="AE388" s="102"/>
      <c r="AF388" s="102"/>
      <c r="AG388" s="102"/>
      <c r="AH388" s="102"/>
      <c r="AI388" s="102"/>
      <c r="AJ388" s="102"/>
      <c r="AK388" s="102"/>
      <c r="AL388" s="102"/>
      <c r="AM388" s="102"/>
      <c r="AN388" s="102"/>
      <c r="AO388" s="102"/>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BQ388" s="102"/>
      <c r="BR388" s="102"/>
      <c r="BS388" s="102"/>
      <c r="BT388" s="102"/>
      <c r="BU388" s="102"/>
      <c r="BV388" s="102"/>
      <c r="BW388" s="102"/>
      <c r="BX388" s="102"/>
      <c r="BY388" s="102"/>
      <c r="BZ388" s="102"/>
      <c r="CA388" s="102"/>
      <c r="CB388" s="102"/>
      <c r="CC388" s="102"/>
      <c r="CD388" s="102"/>
      <c r="CE388" s="102"/>
      <c r="CF388" s="102"/>
      <c r="CG388" s="102"/>
      <c r="CH388" s="102"/>
    </row>
    <row r="389" spans="1:86">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c r="AA389" s="102"/>
      <c r="AB389" s="102"/>
      <c r="AC389" s="102"/>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c r="CA389" s="102"/>
      <c r="CB389" s="102"/>
      <c r="CC389" s="102"/>
      <c r="CD389" s="102"/>
      <c r="CE389" s="102"/>
      <c r="CF389" s="102"/>
      <c r="CG389" s="102"/>
      <c r="CH389" s="102"/>
    </row>
    <row r="390" spans="1:86">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c r="AA390" s="102"/>
      <c r="AB390" s="102"/>
      <c r="AC390" s="102"/>
      <c r="AD390" s="102"/>
      <c r="AE390" s="102"/>
      <c r="AF390" s="102"/>
      <c r="AG390" s="102"/>
      <c r="AH390" s="102"/>
      <c r="AI390" s="102"/>
      <c r="AJ390" s="102"/>
      <c r="AK390" s="102"/>
      <c r="AL390" s="102"/>
      <c r="AM390" s="102"/>
      <c r="AN390" s="102"/>
      <c r="AO390" s="102"/>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A390" s="102"/>
      <c r="CB390" s="102"/>
      <c r="CC390" s="102"/>
      <c r="CD390" s="102"/>
      <c r="CE390" s="102"/>
      <c r="CF390" s="102"/>
      <c r="CG390" s="102"/>
      <c r="CH390" s="102"/>
    </row>
    <row r="391" spans="1:86">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c r="AA391" s="102"/>
      <c r="AB391" s="102"/>
      <c r="AC391" s="102"/>
      <c r="AD391" s="102"/>
      <c r="AE391" s="102"/>
      <c r="AF391" s="102"/>
      <c r="AG391" s="102"/>
      <c r="AH391" s="102"/>
      <c r="AI391" s="102"/>
      <c r="AJ391" s="102"/>
      <c r="AK391" s="102"/>
      <c r="AL391" s="102"/>
      <c r="AM391" s="102"/>
      <c r="AN391" s="102"/>
      <c r="AO391" s="102"/>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c r="BN391" s="102"/>
      <c r="BO391" s="102"/>
      <c r="BP391" s="102"/>
      <c r="BQ391" s="102"/>
      <c r="BR391" s="102"/>
      <c r="BS391" s="102"/>
      <c r="BT391" s="102"/>
      <c r="BU391" s="102"/>
      <c r="BV391" s="102"/>
      <c r="BW391" s="102"/>
      <c r="BX391" s="102"/>
      <c r="BY391" s="102"/>
      <c r="BZ391" s="102"/>
      <c r="CA391" s="102"/>
      <c r="CB391" s="102"/>
      <c r="CC391" s="102"/>
      <c r="CD391" s="102"/>
      <c r="CE391" s="102"/>
      <c r="CF391" s="102"/>
      <c r="CG391" s="102"/>
      <c r="CH391" s="102"/>
    </row>
    <row r="392" spans="1:86">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c r="AA392" s="102"/>
      <c r="AB392" s="102"/>
      <c r="AC392" s="102"/>
      <c r="AD392" s="102"/>
      <c r="AE392" s="102"/>
      <c r="AF392" s="102"/>
      <c r="AG392" s="102"/>
      <c r="AH392" s="102"/>
      <c r="AI392" s="102"/>
      <c r="AJ392" s="102"/>
      <c r="AK392" s="102"/>
      <c r="AL392" s="102"/>
      <c r="AM392" s="102"/>
      <c r="AN392" s="102"/>
      <c r="AO392" s="102"/>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A392" s="102"/>
      <c r="CB392" s="102"/>
      <c r="CC392" s="102"/>
      <c r="CD392" s="102"/>
      <c r="CE392" s="102"/>
      <c r="CF392" s="102"/>
      <c r="CG392" s="102"/>
      <c r="CH392" s="102"/>
    </row>
    <row r="393" spans="1:86">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row>
    <row r="394" spans="1:86">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c r="AA394" s="102"/>
      <c r="AB394" s="102"/>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c r="CA394" s="102"/>
      <c r="CB394" s="102"/>
      <c r="CC394" s="102"/>
      <c r="CD394" s="102"/>
      <c r="CE394" s="102"/>
      <c r="CF394" s="102"/>
      <c r="CG394" s="102"/>
      <c r="CH394" s="102"/>
    </row>
    <row r="395" spans="1:86">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c r="AA395" s="102"/>
      <c r="AB395" s="102"/>
      <c r="AC395" s="102"/>
      <c r="AD395" s="102"/>
      <c r="AE395" s="102"/>
      <c r="AF395" s="102"/>
      <c r="AG395" s="102"/>
      <c r="AH395" s="102"/>
      <c r="AI395" s="102"/>
      <c r="AJ395" s="102"/>
      <c r="AK395" s="102"/>
      <c r="AL395" s="102"/>
      <c r="AM395" s="102"/>
      <c r="AN395" s="102"/>
      <c r="AO395" s="102"/>
      <c r="AP395" s="102"/>
      <c r="AQ395" s="102"/>
      <c r="AR395" s="102"/>
      <c r="AS395" s="102"/>
      <c r="AT395" s="102"/>
      <c r="AU395" s="102"/>
      <c r="AV395" s="102"/>
      <c r="AW395" s="102"/>
      <c r="AX395" s="102"/>
      <c r="AY395" s="102"/>
      <c r="AZ395" s="102"/>
      <c r="BA395" s="102"/>
      <c r="BB395" s="102"/>
      <c r="BC395" s="102"/>
      <c r="BD395" s="102"/>
      <c r="BE395" s="102"/>
      <c r="BF395" s="102"/>
      <c r="BG395" s="102"/>
      <c r="BH395" s="102"/>
      <c r="BI395" s="102"/>
      <c r="BJ395" s="102"/>
      <c r="BK395" s="102"/>
      <c r="BL395" s="102"/>
      <c r="BM395" s="102"/>
      <c r="BN395" s="102"/>
      <c r="BO395" s="102"/>
      <c r="BP395" s="102"/>
      <c r="BQ395" s="102"/>
      <c r="BR395" s="102"/>
      <c r="BS395" s="102"/>
      <c r="BT395" s="102"/>
      <c r="BU395" s="102"/>
      <c r="BV395" s="102"/>
      <c r="BW395" s="102"/>
      <c r="BX395" s="102"/>
      <c r="BY395" s="102"/>
      <c r="BZ395" s="102"/>
      <c r="CA395" s="102"/>
      <c r="CB395" s="102"/>
      <c r="CC395" s="102"/>
      <c r="CD395" s="102"/>
      <c r="CE395" s="102"/>
      <c r="CF395" s="102"/>
      <c r="CG395" s="102"/>
      <c r="CH395" s="102"/>
    </row>
    <row r="396" spans="1:86">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c r="AA396" s="102"/>
      <c r="AB396" s="102"/>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A396" s="102"/>
      <c r="CB396" s="102"/>
      <c r="CC396" s="102"/>
      <c r="CD396" s="102"/>
      <c r="CE396" s="102"/>
      <c r="CF396" s="102"/>
      <c r="CG396" s="102"/>
      <c r="CH396" s="102"/>
    </row>
    <row r="397" spans="1:86">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c r="AA397" s="102"/>
      <c r="AB397" s="102"/>
      <c r="AC397" s="102"/>
      <c r="AD397" s="102"/>
      <c r="AE397" s="102"/>
      <c r="AF397" s="102"/>
      <c r="AG397" s="102"/>
      <c r="AH397" s="102"/>
      <c r="AI397" s="102"/>
      <c r="AJ397" s="102"/>
      <c r="AK397" s="102"/>
      <c r="AL397" s="102"/>
      <c r="AM397" s="102"/>
      <c r="AN397" s="102"/>
      <c r="AO397" s="102"/>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102"/>
      <c r="BU397" s="102"/>
      <c r="BV397" s="102"/>
      <c r="BW397" s="102"/>
      <c r="BX397" s="102"/>
      <c r="BY397" s="102"/>
      <c r="BZ397" s="102"/>
      <c r="CA397" s="102"/>
      <c r="CB397" s="102"/>
      <c r="CC397" s="102"/>
      <c r="CD397" s="102"/>
      <c r="CE397" s="102"/>
      <c r="CF397" s="102"/>
      <c r="CG397" s="102"/>
      <c r="CH397" s="102"/>
    </row>
    <row r="398" spans="1:86">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c r="AA398" s="102"/>
      <c r="AB398" s="102"/>
      <c r="AC398" s="102"/>
      <c r="AD398" s="102"/>
      <c r="AE398" s="102"/>
      <c r="AF398" s="102"/>
      <c r="AG398" s="102"/>
      <c r="AH398" s="102"/>
      <c r="AI398" s="102"/>
      <c r="AJ398" s="102"/>
      <c r="AK398" s="102"/>
      <c r="AL398" s="102"/>
      <c r="AM398" s="102"/>
      <c r="AN398" s="102"/>
      <c r="AO398" s="102"/>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102"/>
      <c r="BU398" s="102"/>
      <c r="BV398" s="102"/>
      <c r="BW398" s="102"/>
      <c r="BX398" s="102"/>
      <c r="BY398" s="102"/>
      <c r="BZ398" s="102"/>
      <c r="CA398" s="102"/>
      <c r="CB398" s="102"/>
      <c r="CC398" s="102"/>
      <c r="CD398" s="102"/>
      <c r="CE398" s="102"/>
      <c r="CF398" s="102"/>
      <c r="CG398" s="102"/>
      <c r="CH398" s="102"/>
    </row>
    <row r="399" spans="1:86">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c r="AA399" s="102"/>
      <c r="AB399" s="102"/>
      <c r="AC399" s="102"/>
      <c r="AD399" s="102"/>
      <c r="AE399" s="102"/>
      <c r="AF399" s="102"/>
      <c r="AG399" s="102"/>
      <c r="AH399" s="102"/>
      <c r="AI399" s="102"/>
      <c r="AJ399" s="102"/>
      <c r="AK399" s="102"/>
      <c r="AL399" s="102"/>
      <c r="AM399" s="102"/>
      <c r="AN399" s="102"/>
      <c r="AO399" s="102"/>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A399" s="102"/>
      <c r="CB399" s="102"/>
      <c r="CC399" s="102"/>
      <c r="CD399" s="102"/>
      <c r="CE399" s="102"/>
      <c r="CF399" s="102"/>
      <c r="CG399" s="102"/>
      <c r="CH399" s="102"/>
    </row>
    <row r="400" spans="1:86">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c r="AA400" s="102"/>
      <c r="AB400" s="102"/>
      <c r="AC400" s="102"/>
      <c r="AD400" s="102"/>
      <c r="AE400" s="102"/>
      <c r="AF400" s="102"/>
      <c r="AG400" s="102"/>
      <c r="AH400" s="102"/>
      <c r="AI400" s="102"/>
      <c r="AJ400" s="102"/>
      <c r="AK400" s="102"/>
      <c r="AL400" s="102"/>
      <c r="AM400" s="102"/>
      <c r="AN400" s="102"/>
      <c r="AO400" s="102"/>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102"/>
      <c r="BU400" s="102"/>
      <c r="BV400" s="102"/>
      <c r="BW400" s="102"/>
      <c r="BX400" s="102"/>
      <c r="BY400" s="102"/>
      <c r="BZ400" s="102"/>
      <c r="CA400" s="102"/>
      <c r="CB400" s="102"/>
      <c r="CC400" s="102"/>
      <c r="CD400" s="102"/>
      <c r="CE400" s="102"/>
      <c r="CF400" s="102"/>
      <c r="CG400" s="102"/>
      <c r="CH400" s="102"/>
    </row>
    <row r="401" spans="1:86">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c r="AA401" s="102"/>
      <c r="AB401" s="102"/>
      <c r="AC401" s="102"/>
      <c r="AD401" s="102"/>
      <c r="AE401" s="102"/>
      <c r="AF401" s="102"/>
      <c r="AG401" s="102"/>
      <c r="AH401" s="102"/>
      <c r="AI401" s="102"/>
      <c r="AJ401" s="102"/>
      <c r="AK401" s="102"/>
      <c r="AL401" s="102"/>
      <c r="AM401" s="102"/>
      <c r="AN401" s="102"/>
      <c r="AO401" s="102"/>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c r="BX401" s="102"/>
      <c r="BY401" s="102"/>
      <c r="BZ401" s="102"/>
      <c r="CA401" s="102"/>
      <c r="CB401" s="102"/>
      <c r="CC401" s="102"/>
      <c r="CD401" s="102"/>
      <c r="CE401" s="102"/>
      <c r="CF401" s="102"/>
      <c r="CG401" s="102"/>
      <c r="CH401" s="102"/>
    </row>
    <row r="402" spans="1:86">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c r="AA402" s="102"/>
      <c r="AB402" s="102"/>
      <c r="AC402" s="102"/>
      <c r="AD402" s="102"/>
      <c r="AE402" s="102"/>
      <c r="AF402" s="102"/>
      <c r="AG402" s="102"/>
      <c r="AH402" s="102"/>
      <c r="AI402" s="102"/>
      <c r="AJ402" s="102"/>
      <c r="AK402" s="102"/>
      <c r="AL402" s="102"/>
      <c r="AM402" s="102"/>
      <c r="AN402" s="102"/>
      <c r="AO402" s="102"/>
      <c r="AP402" s="102"/>
      <c r="AQ402" s="102"/>
      <c r="AR402" s="102"/>
      <c r="AS402" s="102"/>
      <c r="AT402" s="102"/>
      <c r="AU402" s="102"/>
      <c r="AV402" s="102"/>
      <c r="AW402" s="102"/>
      <c r="AX402" s="102"/>
      <c r="AY402" s="102"/>
      <c r="AZ402" s="102"/>
      <c r="BA402" s="102"/>
      <c r="BB402" s="102"/>
      <c r="BC402" s="102"/>
      <c r="BD402" s="102"/>
      <c r="BE402" s="102"/>
      <c r="BF402" s="102"/>
      <c r="BG402" s="102"/>
      <c r="BH402" s="102"/>
      <c r="BI402" s="102"/>
      <c r="BJ402" s="102"/>
      <c r="BK402" s="102"/>
      <c r="BL402" s="102"/>
      <c r="BM402" s="102"/>
      <c r="BN402" s="102"/>
      <c r="BO402" s="102"/>
      <c r="BP402" s="102"/>
      <c r="BQ402" s="102"/>
      <c r="BR402" s="102"/>
      <c r="BS402" s="102"/>
      <c r="BT402" s="102"/>
      <c r="BU402" s="102"/>
      <c r="BV402" s="102"/>
      <c r="BW402" s="102"/>
      <c r="BX402" s="102"/>
      <c r="BY402" s="102"/>
      <c r="BZ402" s="102"/>
      <c r="CA402" s="102"/>
      <c r="CB402" s="102"/>
      <c r="CC402" s="102"/>
      <c r="CD402" s="102"/>
      <c r="CE402" s="102"/>
      <c r="CF402" s="102"/>
      <c r="CG402" s="102"/>
      <c r="CH402" s="102"/>
    </row>
    <row r="403" spans="1:86">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c r="AA403" s="102"/>
      <c r="AB403" s="102"/>
      <c r="AC403" s="102"/>
      <c r="AD403" s="102"/>
      <c r="AE403" s="102"/>
      <c r="AF403" s="102"/>
      <c r="AG403" s="102"/>
      <c r="AH403" s="102"/>
      <c r="AI403" s="102"/>
      <c r="AJ403" s="102"/>
      <c r="AK403" s="102"/>
      <c r="AL403" s="102"/>
      <c r="AM403" s="102"/>
      <c r="AN403" s="102"/>
      <c r="AO403" s="102"/>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c r="CA403" s="102"/>
      <c r="CB403" s="102"/>
      <c r="CC403" s="102"/>
      <c r="CD403" s="102"/>
      <c r="CE403" s="102"/>
      <c r="CF403" s="102"/>
      <c r="CG403" s="102"/>
      <c r="CH403" s="102"/>
    </row>
    <row r="404" spans="1:86">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c r="AA404" s="102"/>
      <c r="AB404" s="102"/>
      <c r="AC404" s="102"/>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A404" s="102"/>
      <c r="CB404" s="102"/>
      <c r="CC404" s="102"/>
      <c r="CD404" s="102"/>
      <c r="CE404" s="102"/>
      <c r="CF404" s="102"/>
      <c r="CG404" s="102"/>
      <c r="CH404" s="102"/>
    </row>
    <row r="405" spans="1:86">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c r="AA405" s="102"/>
      <c r="AB405" s="102"/>
      <c r="AC405" s="102"/>
      <c r="AD405" s="102"/>
      <c r="AE405" s="102"/>
      <c r="AF405" s="102"/>
      <c r="AG405" s="102"/>
      <c r="AH405" s="102"/>
      <c r="AI405" s="102"/>
      <c r="AJ405" s="102"/>
      <c r="AK405" s="102"/>
      <c r="AL405" s="102"/>
      <c r="AM405" s="102"/>
      <c r="AN405" s="102"/>
      <c r="AO405" s="102"/>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c r="BX405" s="102"/>
      <c r="BY405" s="102"/>
      <c r="BZ405" s="102"/>
      <c r="CA405" s="102"/>
      <c r="CB405" s="102"/>
      <c r="CC405" s="102"/>
      <c r="CD405" s="102"/>
      <c r="CE405" s="102"/>
      <c r="CF405" s="102"/>
      <c r="CG405" s="102"/>
      <c r="CH405" s="102"/>
    </row>
    <row r="406" spans="1:86">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c r="AA406" s="102"/>
      <c r="AB406" s="102"/>
      <c r="AC406" s="102"/>
      <c r="AD406" s="102"/>
      <c r="AE406" s="102"/>
      <c r="AF406" s="102"/>
      <c r="AG406" s="102"/>
      <c r="AH406" s="102"/>
      <c r="AI406" s="102"/>
      <c r="AJ406" s="102"/>
      <c r="AK406" s="102"/>
      <c r="AL406" s="102"/>
      <c r="AM406" s="102"/>
      <c r="AN406" s="102"/>
      <c r="AO406" s="102"/>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102"/>
    </row>
    <row r="407" spans="1:86">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c r="AA407" s="102"/>
      <c r="AB407" s="102"/>
      <c r="AC407" s="102"/>
      <c r="AD407" s="102"/>
      <c r="AE407" s="102"/>
      <c r="AF407" s="102"/>
      <c r="AG407" s="102"/>
      <c r="AH407" s="102"/>
      <c r="AI407" s="102"/>
      <c r="AJ407" s="102"/>
      <c r="AK407" s="102"/>
      <c r="AL407" s="102"/>
      <c r="AM407" s="102"/>
      <c r="AN407" s="102"/>
      <c r="AO407" s="102"/>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c r="BN407" s="102"/>
      <c r="BO407" s="102"/>
      <c r="BP407" s="102"/>
      <c r="BQ407" s="102"/>
      <c r="BR407" s="102"/>
      <c r="BS407" s="102"/>
      <c r="BT407" s="102"/>
      <c r="BU407" s="102"/>
      <c r="BV407" s="102"/>
      <c r="BW407" s="102"/>
      <c r="BX407" s="102"/>
      <c r="BY407" s="102"/>
      <c r="BZ407" s="102"/>
      <c r="CA407" s="102"/>
      <c r="CB407" s="102"/>
      <c r="CC407" s="102"/>
      <c r="CD407" s="102"/>
      <c r="CE407" s="102"/>
      <c r="CF407" s="102"/>
      <c r="CG407" s="102"/>
      <c r="CH407" s="102"/>
    </row>
    <row r="408" spans="1:86">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c r="AA408" s="102"/>
      <c r="AB408" s="102"/>
      <c r="AC408" s="102"/>
      <c r="AD408" s="102"/>
      <c r="AE408" s="102"/>
      <c r="AF408" s="102"/>
      <c r="AG408" s="102"/>
      <c r="AH408" s="102"/>
      <c r="AI408" s="102"/>
      <c r="AJ408" s="102"/>
      <c r="AK408" s="102"/>
      <c r="AL408" s="102"/>
      <c r="AM408" s="102"/>
      <c r="AN408" s="102"/>
      <c r="AO408" s="102"/>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c r="BX408" s="102"/>
      <c r="BY408" s="102"/>
      <c r="BZ408" s="102"/>
      <c r="CA408" s="102"/>
      <c r="CB408" s="102"/>
      <c r="CC408" s="102"/>
      <c r="CD408" s="102"/>
      <c r="CE408" s="102"/>
      <c r="CF408" s="102"/>
      <c r="CG408" s="102"/>
      <c r="CH408" s="102"/>
    </row>
    <row r="409" spans="1:86">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c r="AA409" s="102"/>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A409" s="102"/>
      <c r="CB409" s="102"/>
      <c r="CC409" s="102"/>
      <c r="CD409" s="102"/>
      <c r="CE409" s="102"/>
      <c r="CF409" s="102"/>
      <c r="CG409" s="102"/>
      <c r="CH409" s="102"/>
    </row>
    <row r="410" spans="1:86">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c r="AA410" s="102"/>
      <c r="AB410" s="102"/>
      <c r="AC410" s="102"/>
      <c r="AD410" s="102"/>
      <c r="AE410" s="102"/>
      <c r="AF410" s="102"/>
      <c r="AG410" s="102"/>
      <c r="AH410" s="102"/>
      <c r="AI410" s="102"/>
      <c r="AJ410" s="102"/>
      <c r="AK410" s="102"/>
      <c r="AL410" s="102"/>
      <c r="AM410" s="102"/>
      <c r="AN410" s="102"/>
      <c r="AO410" s="102"/>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A410" s="102"/>
      <c r="CB410" s="102"/>
      <c r="CC410" s="102"/>
      <c r="CD410" s="102"/>
      <c r="CE410" s="102"/>
      <c r="CF410" s="102"/>
      <c r="CG410" s="102"/>
      <c r="CH410" s="102"/>
    </row>
    <row r="411" spans="1:86">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c r="AA411" s="102"/>
      <c r="AB411" s="102"/>
      <c r="AC411" s="102"/>
      <c r="AD411" s="102"/>
      <c r="AE411" s="102"/>
      <c r="AF411" s="102"/>
      <c r="AG411" s="102"/>
      <c r="AH411" s="102"/>
      <c r="AI411" s="102"/>
      <c r="AJ411" s="102"/>
      <c r="AK411" s="102"/>
      <c r="AL411" s="102"/>
      <c r="AM411" s="102"/>
      <c r="AN411" s="102"/>
      <c r="AO411" s="102"/>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A411" s="102"/>
      <c r="CB411" s="102"/>
      <c r="CC411" s="102"/>
      <c r="CD411" s="102"/>
      <c r="CE411" s="102"/>
      <c r="CF411" s="102"/>
      <c r="CG411" s="102"/>
      <c r="CH411" s="102"/>
    </row>
    <row r="412" spans="1:86">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c r="AA412" s="102"/>
      <c r="AB412" s="102"/>
      <c r="AC412" s="102"/>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A412" s="102"/>
      <c r="CB412" s="102"/>
      <c r="CC412" s="102"/>
      <c r="CD412" s="102"/>
      <c r="CE412" s="102"/>
      <c r="CF412" s="102"/>
      <c r="CG412" s="102"/>
      <c r="CH412" s="102"/>
    </row>
    <row r="413" spans="1:86">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A413" s="102"/>
      <c r="CB413" s="102"/>
      <c r="CC413" s="102"/>
      <c r="CD413" s="102"/>
      <c r="CE413" s="102"/>
      <c r="CF413" s="102"/>
      <c r="CG413" s="102"/>
      <c r="CH413" s="102"/>
    </row>
    <row r="414" spans="1:86">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c r="AA414" s="102"/>
      <c r="AB414" s="102"/>
      <c r="AC414" s="102"/>
      <c r="AD414" s="102"/>
      <c r="AE414" s="102"/>
      <c r="AF414" s="102"/>
      <c r="AG414" s="102"/>
      <c r="AH414" s="102"/>
      <c r="AI414" s="102"/>
      <c r="AJ414" s="102"/>
      <c r="AK414" s="102"/>
      <c r="AL414" s="102"/>
      <c r="AM414" s="102"/>
      <c r="AN414" s="102"/>
      <c r="AO414" s="102"/>
      <c r="AP414" s="102"/>
      <c r="AQ414" s="102"/>
      <c r="AR414" s="102"/>
      <c r="AS414" s="102"/>
      <c r="AT414" s="102"/>
      <c r="AU414" s="102"/>
      <c r="AV414" s="102"/>
      <c r="AW414" s="102"/>
      <c r="AX414" s="102"/>
      <c r="AY414" s="102"/>
      <c r="AZ414" s="102"/>
      <c r="BA414" s="102"/>
      <c r="BB414" s="102"/>
      <c r="BC414" s="102"/>
      <c r="BD414" s="102"/>
      <c r="BE414" s="102"/>
      <c r="BF414" s="102"/>
      <c r="BG414" s="102"/>
      <c r="BH414" s="102"/>
      <c r="BI414" s="102"/>
      <c r="BJ414" s="102"/>
      <c r="BK414" s="102"/>
      <c r="BL414" s="102"/>
      <c r="BM414" s="102"/>
      <c r="BN414" s="102"/>
      <c r="BO414" s="102"/>
      <c r="BP414" s="102"/>
      <c r="BQ414" s="102"/>
      <c r="BR414" s="102"/>
      <c r="BS414" s="102"/>
      <c r="BT414" s="102"/>
      <c r="BU414" s="102"/>
      <c r="BV414" s="102"/>
      <c r="BW414" s="102"/>
      <c r="BX414" s="102"/>
      <c r="BY414" s="102"/>
      <c r="BZ414" s="102"/>
      <c r="CA414" s="102"/>
      <c r="CB414" s="102"/>
      <c r="CC414" s="102"/>
      <c r="CD414" s="102"/>
      <c r="CE414" s="102"/>
      <c r="CF414" s="102"/>
      <c r="CG414" s="102"/>
      <c r="CH414" s="102"/>
    </row>
    <row r="415" spans="1:86">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c r="CA415" s="102"/>
      <c r="CB415" s="102"/>
      <c r="CC415" s="102"/>
      <c r="CD415" s="102"/>
      <c r="CE415" s="102"/>
      <c r="CF415" s="102"/>
      <c r="CG415" s="102"/>
      <c r="CH415" s="102"/>
    </row>
    <row r="416" spans="1:86">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c r="AD416" s="102"/>
      <c r="AE416" s="102"/>
      <c r="AF416" s="102"/>
      <c r="AG416" s="102"/>
      <c r="AH416" s="102"/>
      <c r="AI416" s="102"/>
      <c r="AJ416" s="102"/>
      <c r="AK416" s="102"/>
      <c r="AL416" s="102"/>
      <c r="AM416" s="102"/>
      <c r="AN416" s="102"/>
      <c r="AO416" s="102"/>
      <c r="AP416" s="102"/>
      <c r="AQ416" s="102"/>
      <c r="AR416" s="102"/>
      <c r="AS416" s="102"/>
      <c r="AT416" s="102"/>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A416" s="102"/>
      <c r="CB416" s="102"/>
      <c r="CC416" s="102"/>
      <c r="CD416" s="102"/>
      <c r="CE416" s="102"/>
      <c r="CF416" s="102"/>
      <c r="CG416" s="102"/>
      <c r="CH416" s="102"/>
    </row>
    <row r="417" spans="1:86">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c r="AA417" s="102"/>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A417" s="102"/>
      <c r="CB417" s="102"/>
      <c r="CC417" s="102"/>
      <c r="CD417" s="102"/>
      <c r="CE417" s="102"/>
      <c r="CF417" s="102"/>
      <c r="CG417" s="102"/>
      <c r="CH417" s="102"/>
    </row>
    <row r="418" spans="1:86">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c r="AA418" s="102"/>
      <c r="AB418" s="102"/>
      <c r="AC418" s="102"/>
      <c r="AD418" s="102"/>
      <c r="AE418" s="102"/>
      <c r="AF418" s="102"/>
      <c r="AG418" s="102"/>
      <c r="AH418" s="102"/>
      <c r="AI418" s="102"/>
      <c r="AJ418" s="102"/>
      <c r="AK418" s="102"/>
      <c r="AL418" s="102"/>
      <c r="AM418" s="102"/>
      <c r="AN418" s="102"/>
      <c r="AO418" s="102"/>
      <c r="AP418" s="102"/>
      <c r="AQ418" s="102"/>
      <c r="AR418" s="102"/>
      <c r="AS418" s="102"/>
      <c r="AT418" s="102"/>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c r="CA418" s="102"/>
      <c r="CB418" s="102"/>
      <c r="CC418" s="102"/>
      <c r="CD418" s="102"/>
      <c r="CE418" s="102"/>
      <c r="CF418" s="102"/>
      <c r="CG418" s="102"/>
      <c r="CH418" s="102"/>
    </row>
    <row r="419" spans="1:86">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c r="AA419" s="102"/>
      <c r="AB419" s="102"/>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c r="CB419" s="102"/>
      <c r="CC419" s="102"/>
      <c r="CD419" s="102"/>
      <c r="CE419" s="102"/>
      <c r="CF419" s="102"/>
      <c r="CG419" s="102"/>
      <c r="CH419" s="102"/>
    </row>
    <row r="420" spans="1:86">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c r="AA420" s="102"/>
      <c r="AB420" s="102"/>
      <c r="AC420" s="102"/>
      <c r="AD420" s="102"/>
      <c r="AE420" s="102"/>
      <c r="AF420" s="102"/>
      <c r="AG420" s="102"/>
      <c r="AH420" s="102"/>
      <c r="AI420" s="102"/>
      <c r="AJ420" s="102"/>
      <c r="AK420" s="102"/>
      <c r="AL420" s="102"/>
      <c r="AM420" s="102"/>
      <c r="AN420" s="102"/>
      <c r="AO420" s="102"/>
      <c r="AP420" s="102"/>
      <c r="AQ420" s="102"/>
      <c r="AR420" s="102"/>
      <c r="AS420" s="102"/>
      <c r="AT420" s="102"/>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A420" s="102"/>
      <c r="CB420" s="102"/>
      <c r="CC420" s="102"/>
      <c r="CD420" s="102"/>
      <c r="CE420" s="102"/>
      <c r="CF420" s="102"/>
      <c r="CG420" s="102"/>
      <c r="CH420" s="102"/>
    </row>
    <row r="421" spans="1:86">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A421" s="102"/>
      <c r="CB421" s="102"/>
      <c r="CC421" s="102"/>
      <c r="CD421" s="102"/>
      <c r="CE421" s="102"/>
      <c r="CF421" s="102"/>
      <c r="CG421" s="102"/>
      <c r="CH421" s="102"/>
    </row>
    <row r="422" spans="1:86">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c r="AD422" s="102"/>
      <c r="AE422" s="102"/>
      <c r="AF422" s="102"/>
      <c r="AG422" s="102"/>
      <c r="AH422" s="102"/>
      <c r="AI422" s="102"/>
      <c r="AJ422" s="102"/>
      <c r="AK422" s="102"/>
      <c r="AL422" s="102"/>
      <c r="AM422" s="102"/>
      <c r="AN422" s="102"/>
      <c r="AO422" s="102"/>
      <c r="AP422" s="102"/>
      <c r="AQ422" s="102"/>
      <c r="AR422" s="102"/>
      <c r="AS422" s="102"/>
      <c r="AT422" s="102"/>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c r="CA422" s="102"/>
      <c r="CB422" s="102"/>
      <c r="CC422" s="102"/>
      <c r="CD422" s="102"/>
      <c r="CE422" s="102"/>
      <c r="CF422" s="102"/>
      <c r="CG422" s="102"/>
      <c r="CH422" s="102"/>
    </row>
    <row r="423" spans="1:86">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c r="AA423" s="102"/>
      <c r="AB423" s="102"/>
      <c r="AC423" s="102"/>
      <c r="AD423" s="102"/>
      <c r="AE423" s="102"/>
      <c r="AF423" s="102"/>
      <c r="AG423" s="102"/>
      <c r="AH423" s="102"/>
      <c r="AI423" s="102"/>
      <c r="AJ423" s="102"/>
      <c r="AK423" s="102"/>
      <c r="AL423" s="102"/>
      <c r="AM423" s="102"/>
      <c r="AN423" s="102"/>
      <c r="AO423" s="102"/>
      <c r="AP423" s="102"/>
      <c r="AQ423" s="102"/>
      <c r="AR423" s="102"/>
      <c r="AS423" s="102"/>
      <c r="AT423" s="102"/>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c r="CA423" s="102"/>
      <c r="CB423" s="102"/>
      <c r="CC423" s="102"/>
      <c r="CD423" s="102"/>
      <c r="CE423" s="102"/>
      <c r="CF423" s="102"/>
      <c r="CG423" s="102"/>
      <c r="CH423" s="102"/>
    </row>
    <row r="424" spans="1:86">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A424" s="102"/>
      <c r="CB424" s="102"/>
      <c r="CC424" s="102"/>
      <c r="CD424" s="102"/>
      <c r="CE424" s="102"/>
      <c r="CF424" s="102"/>
      <c r="CG424" s="102"/>
      <c r="CH424" s="102"/>
    </row>
    <row r="425" spans="1:86">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c r="AA425" s="102"/>
      <c r="AB425" s="102"/>
      <c r="AC425" s="102"/>
      <c r="AD425" s="102"/>
      <c r="AE425" s="102"/>
      <c r="AF425" s="102"/>
      <c r="AG425" s="102"/>
      <c r="AH425" s="102"/>
      <c r="AI425" s="102"/>
      <c r="AJ425" s="102"/>
      <c r="AK425" s="102"/>
      <c r="AL425" s="102"/>
      <c r="AM425" s="102"/>
      <c r="AN425" s="102"/>
      <c r="AO425" s="102"/>
      <c r="AP425" s="102"/>
      <c r="AQ425" s="102"/>
      <c r="AR425" s="102"/>
      <c r="AS425" s="102"/>
      <c r="AT425" s="102"/>
      <c r="AU425" s="102"/>
      <c r="AV425" s="102"/>
      <c r="AW425" s="102"/>
      <c r="AX425" s="102"/>
      <c r="AY425" s="102"/>
      <c r="AZ425" s="102"/>
      <c r="BA425" s="102"/>
      <c r="BB425" s="102"/>
      <c r="BC425" s="102"/>
      <c r="BD425" s="102"/>
      <c r="BE425" s="102"/>
      <c r="BF425" s="102"/>
      <c r="BG425" s="102"/>
      <c r="BH425" s="102"/>
      <c r="BI425" s="102"/>
      <c r="BJ425" s="102"/>
      <c r="BK425" s="102"/>
      <c r="BL425" s="102"/>
      <c r="BM425" s="102"/>
      <c r="BN425" s="102"/>
      <c r="BO425" s="102"/>
      <c r="BP425" s="102"/>
      <c r="BQ425" s="102"/>
      <c r="BR425" s="102"/>
      <c r="BS425" s="102"/>
      <c r="BT425" s="102"/>
      <c r="BU425" s="102"/>
      <c r="BV425" s="102"/>
      <c r="BW425" s="102"/>
      <c r="BX425" s="102"/>
      <c r="BY425" s="102"/>
      <c r="BZ425" s="102"/>
      <c r="CA425" s="102"/>
      <c r="CB425" s="102"/>
      <c r="CC425" s="102"/>
      <c r="CD425" s="102"/>
      <c r="CE425" s="102"/>
      <c r="CF425" s="102"/>
      <c r="CG425" s="102"/>
      <c r="CH425" s="102"/>
    </row>
    <row r="426" spans="1:86">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c r="AA426" s="102"/>
      <c r="AB426" s="102"/>
      <c r="AC426" s="102"/>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c r="BI426" s="102"/>
      <c r="BJ426" s="102"/>
      <c r="BK426" s="102"/>
      <c r="BL426" s="102"/>
      <c r="BM426" s="102"/>
      <c r="BN426" s="102"/>
      <c r="BO426" s="102"/>
      <c r="BP426" s="102"/>
      <c r="BQ426" s="102"/>
      <c r="BR426" s="102"/>
      <c r="BS426" s="102"/>
      <c r="BT426" s="102"/>
      <c r="BU426" s="102"/>
      <c r="BV426" s="102"/>
      <c r="BW426" s="102"/>
      <c r="BX426" s="102"/>
      <c r="BY426" s="102"/>
      <c r="BZ426" s="102"/>
      <c r="CA426" s="102"/>
      <c r="CB426" s="102"/>
      <c r="CC426" s="102"/>
      <c r="CD426" s="102"/>
      <c r="CE426" s="102"/>
      <c r="CF426" s="102"/>
      <c r="CG426" s="102"/>
      <c r="CH426" s="102"/>
    </row>
    <row r="427" spans="1:86">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c r="CA427" s="102"/>
      <c r="CB427" s="102"/>
      <c r="CC427" s="102"/>
      <c r="CD427" s="102"/>
      <c r="CE427" s="102"/>
      <c r="CF427" s="102"/>
      <c r="CG427" s="102"/>
      <c r="CH427" s="102"/>
    </row>
    <row r="428" spans="1:86">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c r="AA428" s="102"/>
      <c r="AB428" s="102"/>
      <c r="AC428" s="102"/>
      <c r="AD428" s="102"/>
      <c r="AE428" s="102"/>
      <c r="AF428" s="102"/>
      <c r="AG428" s="102"/>
      <c r="AH428" s="102"/>
      <c r="AI428" s="102"/>
      <c r="AJ428" s="102"/>
      <c r="AK428" s="102"/>
      <c r="AL428" s="102"/>
      <c r="AM428" s="102"/>
      <c r="AN428" s="102"/>
      <c r="AO428" s="102"/>
      <c r="AP428" s="102"/>
      <c r="AQ428" s="102"/>
      <c r="AR428" s="102"/>
      <c r="AS428" s="102"/>
      <c r="AT428" s="102"/>
      <c r="AU428" s="102"/>
      <c r="AV428" s="102"/>
      <c r="AW428" s="102"/>
      <c r="AX428" s="102"/>
      <c r="AY428" s="102"/>
      <c r="AZ428" s="102"/>
      <c r="BA428" s="102"/>
      <c r="BB428" s="102"/>
      <c r="BC428" s="102"/>
      <c r="BD428" s="102"/>
      <c r="BE428" s="102"/>
      <c r="BF428" s="102"/>
      <c r="BG428" s="102"/>
      <c r="BH428" s="102"/>
      <c r="BI428" s="102"/>
      <c r="BJ428" s="102"/>
      <c r="BK428" s="102"/>
      <c r="BL428" s="102"/>
      <c r="BM428" s="102"/>
      <c r="BN428" s="102"/>
      <c r="BO428" s="102"/>
      <c r="BP428" s="102"/>
      <c r="BQ428" s="102"/>
      <c r="BR428" s="102"/>
      <c r="BS428" s="102"/>
      <c r="BT428" s="102"/>
      <c r="BU428" s="102"/>
      <c r="BV428" s="102"/>
      <c r="BW428" s="102"/>
      <c r="BX428" s="102"/>
      <c r="BY428" s="102"/>
      <c r="BZ428" s="102"/>
      <c r="CA428" s="102"/>
      <c r="CB428" s="102"/>
      <c r="CC428" s="102"/>
      <c r="CD428" s="102"/>
      <c r="CE428" s="102"/>
      <c r="CF428" s="102"/>
      <c r="CG428" s="102"/>
      <c r="CH428" s="102"/>
    </row>
    <row r="429" spans="1:86">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c r="AA429" s="102"/>
      <c r="AB429" s="102"/>
      <c r="AC429" s="102"/>
      <c r="AD429" s="102"/>
      <c r="AE429" s="102"/>
      <c r="AF429" s="102"/>
      <c r="AG429" s="102"/>
      <c r="AH429" s="102"/>
      <c r="AI429" s="102"/>
      <c r="AJ429" s="102"/>
      <c r="AK429" s="102"/>
      <c r="AL429" s="102"/>
      <c r="AM429" s="102"/>
      <c r="AN429" s="102"/>
      <c r="AO429" s="102"/>
      <c r="AP429" s="102"/>
      <c r="AQ429" s="102"/>
      <c r="AR429" s="102"/>
      <c r="AS429" s="102"/>
      <c r="AT429" s="102"/>
      <c r="AU429" s="102"/>
      <c r="AV429" s="102"/>
      <c r="AW429" s="102"/>
      <c r="AX429" s="102"/>
      <c r="AY429" s="102"/>
      <c r="AZ429" s="102"/>
      <c r="BA429" s="102"/>
      <c r="BB429" s="102"/>
      <c r="BC429" s="102"/>
      <c r="BD429" s="102"/>
      <c r="BE429" s="102"/>
      <c r="BF429" s="102"/>
      <c r="BG429" s="102"/>
      <c r="BH429" s="102"/>
      <c r="BI429" s="102"/>
      <c r="BJ429" s="102"/>
      <c r="BK429" s="102"/>
      <c r="BL429" s="102"/>
      <c r="BM429" s="102"/>
      <c r="BN429" s="102"/>
      <c r="BO429" s="102"/>
      <c r="BP429" s="102"/>
      <c r="BQ429" s="102"/>
      <c r="BR429" s="102"/>
      <c r="BS429" s="102"/>
      <c r="BT429" s="102"/>
      <c r="BU429" s="102"/>
      <c r="BV429" s="102"/>
      <c r="BW429" s="102"/>
      <c r="BX429" s="102"/>
      <c r="BY429" s="102"/>
      <c r="BZ429" s="102"/>
      <c r="CA429" s="102"/>
      <c r="CB429" s="102"/>
      <c r="CC429" s="102"/>
      <c r="CD429" s="102"/>
      <c r="CE429" s="102"/>
      <c r="CF429" s="102"/>
      <c r="CG429" s="102"/>
      <c r="CH429" s="102"/>
    </row>
    <row r="430" spans="1:86">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c r="AA430" s="102"/>
      <c r="AB430" s="102"/>
      <c r="AC430" s="102"/>
      <c r="AD430" s="102"/>
      <c r="AE430" s="102"/>
      <c r="AF430" s="102"/>
      <c r="AG430" s="102"/>
      <c r="AH430" s="102"/>
      <c r="AI430" s="102"/>
      <c r="AJ430" s="102"/>
      <c r="AK430" s="102"/>
      <c r="AL430" s="102"/>
      <c r="AM430" s="102"/>
      <c r="AN430" s="102"/>
      <c r="AO430" s="102"/>
      <c r="AP430" s="102"/>
      <c r="AQ430" s="102"/>
      <c r="AR430" s="102"/>
      <c r="AS430" s="102"/>
      <c r="AT430" s="102"/>
      <c r="AU430" s="102"/>
      <c r="AV430" s="102"/>
      <c r="AW430" s="102"/>
      <c r="AX430" s="102"/>
      <c r="AY430" s="102"/>
      <c r="AZ430" s="102"/>
      <c r="BA430" s="102"/>
      <c r="BB430" s="102"/>
      <c r="BC430" s="102"/>
      <c r="BD430" s="102"/>
      <c r="BE430" s="102"/>
      <c r="BF430" s="102"/>
      <c r="BG430" s="102"/>
      <c r="BH430" s="102"/>
      <c r="BI430" s="102"/>
      <c r="BJ430" s="102"/>
      <c r="BK430" s="102"/>
      <c r="BL430" s="102"/>
      <c r="BM430" s="102"/>
      <c r="BN430" s="102"/>
      <c r="BO430" s="102"/>
      <c r="BP430" s="102"/>
      <c r="BQ430" s="102"/>
      <c r="BR430" s="102"/>
      <c r="BS430" s="102"/>
      <c r="BT430" s="102"/>
      <c r="BU430" s="102"/>
      <c r="BV430" s="102"/>
      <c r="BW430" s="102"/>
      <c r="BX430" s="102"/>
      <c r="BY430" s="102"/>
      <c r="BZ430" s="102"/>
      <c r="CA430" s="102"/>
      <c r="CB430" s="102"/>
      <c r="CC430" s="102"/>
      <c r="CD430" s="102"/>
      <c r="CE430" s="102"/>
      <c r="CF430" s="102"/>
      <c r="CG430" s="102"/>
      <c r="CH430" s="102"/>
    </row>
    <row r="431" spans="1:86">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c r="AA431" s="102"/>
      <c r="AB431" s="102"/>
      <c r="AC431" s="102"/>
      <c r="AD431" s="102"/>
      <c r="AE431" s="102"/>
      <c r="AF431" s="102"/>
      <c r="AG431" s="102"/>
      <c r="AH431" s="102"/>
      <c r="AI431" s="102"/>
      <c r="AJ431" s="102"/>
      <c r="AK431" s="102"/>
      <c r="AL431" s="102"/>
      <c r="AM431" s="102"/>
      <c r="AN431" s="102"/>
      <c r="AO431" s="102"/>
      <c r="AP431" s="102"/>
      <c r="AQ431" s="102"/>
      <c r="AR431" s="102"/>
      <c r="AS431" s="102"/>
      <c r="AT431" s="102"/>
      <c r="AU431" s="102"/>
      <c r="AV431" s="102"/>
      <c r="AW431" s="102"/>
      <c r="AX431" s="102"/>
      <c r="AY431" s="102"/>
      <c r="AZ431" s="102"/>
      <c r="BA431" s="102"/>
      <c r="BB431" s="102"/>
      <c r="BC431" s="102"/>
      <c r="BD431" s="102"/>
      <c r="BE431" s="102"/>
      <c r="BF431" s="102"/>
      <c r="BG431" s="102"/>
      <c r="BH431" s="102"/>
      <c r="BI431" s="102"/>
      <c r="BJ431" s="102"/>
      <c r="BK431" s="102"/>
      <c r="BL431" s="102"/>
      <c r="BM431" s="102"/>
      <c r="BN431" s="102"/>
      <c r="BO431" s="102"/>
      <c r="BP431" s="102"/>
      <c r="BQ431" s="102"/>
      <c r="BR431" s="102"/>
      <c r="BS431" s="102"/>
      <c r="BT431" s="102"/>
      <c r="BU431" s="102"/>
      <c r="BV431" s="102"/>
      <c r="BW431" s="102"/>
      <c r="BX431" s="102"/>
      <c r="BY431" s="102"/>
      <c r="BZ431" s="102"/>
      <c r="CA431" s="102"/>
      <c r="CB431" s="102"/>
      <c r="CC431" s="102"/>
      <c r="CD431" s="102"/>
      <c r="CE431" s="102"/>
      <c r="CF431" s="102"/>
      <c r="CG431" s="102"/>
      <c r="CH431" s="102"/>
    </row>
    <row r="432" spans="1:86">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c r="AA432" s="102"/>
      <c r="AB432" s="102"/>
      <c r="AC432" s="102"/>
      <c r="AD432" s="102"/>
      <c r="AE432" s="102"/>
      <c r="AF432" s="102"/>
      <c r="AG432" s="102"/>
      <c r="AH432" s="102"/>
      <c r="AI432" s="102"/>
      <c r="AJ432" s="102"/>
      <c r="AK432" s="102"/>
      <c r="AL432" s="102"/>
      <c r="AM432" s="102"/>
      <c r="AN432" s="102"/>
      <c r="AO432" s="102"/>
      <c r="AP432" s="102"/>
      <c r="AQ432" s="102"/>
      <c r="AR432" s="102"/>
      <c r="AS432" s="102"/>
      <c r="AT432" s="102"/>
      <c r="AU432" s="102"/>
      <c r="AV432" s="102"/>
      <c r="AW432" s="102"/>
      <c r="AX432" s="102"/>
      <c r="AY432" s="102"/>
      <c r="AZ432" s="102"/>
      <c r="BA432" s="102"/>
      <c r="BB432" s="102"/>
      <c r="BC432" s="102"/>
      <c r="BD432" s="102"/>
      <c r="BE432" s="102"/>
      <c r="BF432" s="102"/>
      <c r="BG432" s="102"/>
      <c r="BH432" s="102"/>
      <c r="BI432" s="102"/>
      <c r="BJ432" s="102"/>
      <c r="BK432" s="102"/>
      <c r="BL432" s="102"/>
      <c r="BM432" s="102"/>
      <c r="BN432" s="102"/>
      <c r="BO432" s="102"/>
      <c r="BP432" s="102"/>
      <c r="BQ432" s="102"/>
      <c r="BR432" s="102"/>
      <c r="BS432" s="102"/>
      <c r="BT432" s="102"/>
      <c r="BU432" s="102"/>
      <c r="BV432" s="102"/>
      <c r="BW432" s="102"/>
      <c r="BX432" s="102"/>
      <c r="BY432" s="102"/>
      <c r="BZ432" s="102"/>
      <c r="CA432" s="102"/>
      <c r="CB432" s="102"/>
      <c r="CC432" s="102"/>
      <c r="CD432" s="102"/>
      <c r="CE432" s="102"/>
      <c r="CF432" s="102"/>
      <c r="CG432" s="102"/>
      <c r="CH432" s="102"/>
    </row>
    <row r="433" spans="1:86">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c r="AA433" s="102"/>
      <c r="AB433" s="102"/>
      <c r="AC433" s="102"/>
      <c r="AD433" s="102"/>
      <c r="AE433" s="102"/>
      <c r="AF433" s="102"/>
      <c r="AG433" s="102"/>
      <c r="AH433" s="102"/>
      <c r="AI433" s="102"/>
      <c r="AJ433" s="102"/>
      <c r="AK433" s="102"/>
      <c r="AL433" s="102"/>
      <c r="AM433" s="102"/>
      <c r="AN433" s="102"/>
      <c r="AO433" s="102"/>
      <c r="AP433" s="102"/>
      <c r="AQ433" s="102"/>
      <c r="AR433" s="102"/>
      <c r="AS433" s="102"/>
      <c r="AT433" s="102"/>
      <c r="AU433" s="102"/>
      <c r="AV433" s="102"/>
      <c r="AW433" s="102"/>
      <c r="AX433" s="102"/>
      <c r="AY433" s="102"/>
      <c r="AZ433" s="102"/>
      <c r="BA433" s="102"/>
      <c r="BB433" s="102"/>
      <c r="BC433" s="102"/>
      <c r="BD433" s="102"/>
      <c r="BE433" s="102"/>
      <c r="BF433" s="102"/>
      <c r="BG433" s="102"/>
      <c r="BH433" s="102"/>
      <c r="BI433" s="102"/>
      <c r="BJ433" s="102"/>
      <c r="BK433" s="102"/>
      <c r="BL433" s="102"/>
      <c r="BM433" s="102"/>
      <c r="BN433" s="102"/>
      <c r="BO433" s="102"/>
      <c r="BP433" s="102"/>
      <c r="BQ433" s="102"/>
      <c r="BR433" s="102"/>
      <c r="BS433" s="102"/>
      <c r="BT433" s="102"/>
      <c r="BU433" s="102"/>
      <c r="BV433" s="102"/>
      <c r="BW433" s="102"/>
      <c r="BX433" s="102"/>
      <c r="BY433" s="102"/>
      <c r="BZ433" s="102"/>
      <c r="CA433" s="102"/>
      <c r="CB433" s="102"/>
      <c r="CC433" s="102"/>
      <c r="CD433" s="102"/>
      <c r="CE433" s="102"/>
      <c r="CF433" s="102"/>
      <c r="CG433" s="102"/>
      <c r="CH433" s="102"/>
    </row>
    <row r="434" spans="1:86">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c r="AA434" s="102"/>
      <c r="AB434" s="102"/>
      <c r="AC434" s="102"/>
      <c r="AD434" s="102"/>
      <c r="AE434" s="102"/>
      <c r="AF434" s="102"/>
      <c r="AG434" s="102"/>
      <c r="AH434" s="102"/>
      <c r="AI434" s="102"/>
      <c r="AJ434" s="102"/>
      <c r="AK434" s="102"/>
      <c r="AL434" s="102"/>
      <c r="AM434" s="102"/>
      <c r="AN434" s="102"/>
      <c r="AO434" s="102"/>
      <c r="AP434" s="102"/>
      <c r="AQ434" s="102"/>
      <c r="AR434" s="102"/>
      <c r="AS434" s="102"/>
      <c r="AT434" s="102"/>
      <c r="AU434" s="102"/>
      <c r="AV434" s="102"/>
      <c r="AW434" s="102"/>
      <c r="AX434" s="102"/>
      <c r="AY434" s="102"/>
      <c r="AZ434" s="102"/>
      <c r="BA434" s="102"/>
      <c r="BB434" s="102"/>
      <c r="BC434" s="102"/>
      <c r="BD434" s="102"/>
      <c r="BE434" s="102"/>
      <c r="BF434" s="102"/>
      <c r="BG434" s="102"/>
      <c r="BH434" s="102"/>
      <c r="BI434" s="102"/>
      <c r="BJ434" s="102"/>
      <c r="BK434" s="102"/>
      <c r="BL434" s="102"/>
      <c r="BM434" s="102"/>
      <c r="BN434" s="102"/>
      <c r="BO434" s="102"/>
      <c r="BP434" s="102"/>
      <c r="BQ434" s="102"/>
      <c r="BR434" s="102"/>
      <c r="BS434" s="102"/>
      <c r="BT434" s="102"/>
      <c r="BU434" s="102"/>
      <c r="BV434" s="102"/>
      <c r="BW434" s="102"/>
      <c r="BX434" s="102"/>
      <c r="BY434" s="102"/>
      <c r="BZ434" s="102"/>
      <c r="CA434" s="102"/>
      <c r="CB434" s="102"/>
      <c r="CC434" s="102"/>
      <c r="CD434" s="102"/>
      <c r="CE434" s="102"/>
      <c r="CF434" s="102"/>
      <c r="CG434" s="102"/>
      <c r="CH434" s="102"/>
    </row>
    <row r="435" spans="1:86">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c r="AA435" s="102"/>
      <c r="AB435" s="102"/>
      <c r="AC435" s="102"/>
      <c r="AD435" s="102"/>
      <c r="AE435" s="102"/>
      <c r="AF435" s="102"/>
      <c r="AG435" s="102"/>
      <c r="AH435" s="102"/>
      <c r="AI435" s="102"/>
      <c r="AJ435" s="102"/>
      <c r="AK435" s="102"/>
      <c r="AL435" s="102"/>
      <c r="AM435" s="102"/>
      <c r="AN435" s="102"/>
      <c r="AO435" s="102"/>
      <c r="AP435" s="102"/>
      <c r="AQ435" s="102"/>
      <c r="AR435" s="102"/>
      <c r="AS435" s="102"/>
      <c r="AT435" s="102"/>
      <c r="AU435" s="102"/>
      <c r="AV435" s="102"/>
      <c r="AW435" s="102"/>
      <c r="AX435" s="102"/>
      <c r="AY435" s="102"/>
      <c r="AZ435" s="102"/>
      <c r="BA435" s="102"/>
      <c r="BB435" s="102"/>
      <c r="BC435" s="102"/>
      <c r="BD435" s="102"/>
      <c r="BE435" s="102"/>
      <c r="BF435" s="102"/>
      <c r="BG435" s="102"/>
      <c r="BH435" s="102"/>
      <c r="BI435" s="102"/>
      <c r="BJ435" s="102"/>
      <c r="BK435" s="102"/>
      <c r="BL435" s="102"/>
      <c r="BM435" s="102"/>
      <c r="BN435" s="102"/>
      <c r="BO435" s="102"/>
      <c r="BP435" s="102"/>
      <c r="BQ435" s="102"/>
      <c r="BR435" s="102"/>
      <c r="BS435" s="102"/>
      <c r="BT435" s="102"/>
      <c r="BU435" s="102"/>
      <c r="BV435" s="102"/>
      <c r="BW435" s="102"/>
      <c r="BX435" s="102"/>
      <c r="BY435" s="102"/>
      <c r="BZ435" s="102"/>
      <c r="CA435" s="102"/>
      <c r="CB435" s="102"/>
      <c r="CC435" s="102"/>
      <c r="CD435" s="102"/>
      <c r="CE435" s="102"/>
      <c r="CF435" s="102"/>
      <c r="CG435" s="102"/>
      <c r="CH435" s="102"/>
    </row>
    <row r="436" spans="1:86">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c r="AA436" s="102"/>
      <c r="AB436" s="102"/>
      <c r="AC436" s="102"/>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c r="BI436" s="102"/>
      <c r="BJ436" s="102"/>
      <c r="BK436" s="102"/>
      <c r="BL436" s="102"/>
      <c r="BM436" s="102"/>
      <c r="BN436" s="102"/>
      <c r="BO436" s="102"/>
      <c r="BP436" s="102"/>
      <c r="BQ436" s="102"/>
      <c r="BR436" s="102"/>
      <c r="BS436" s="102"/>
      <c r="BT436" s="102"/>
      <c r="BU436" s="102"/>
      <c r="BV436" s="102"/>
      <c r="BW436" s="102"/>
      <c r="BX436" s="102"/>
      <c r="BY436" s="102"/>
      <c r="BZ436" s="102"/>
      <c r="CA436" s="102"/>
      <c r="CB436" s="102"/>
      <c r="CC436" s="102"/>
      <c r="CD436" s="102"/>
      <c r="CE436" s="102"/>
      <c r="CF436" s="102"/>
      <c r="CG436" s="102"/>
      <c r="CH436" s="102"/>
    </row>
    <row r="437" spans="1:86">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c r="AA437" s="102"/>
      <c r="AB437" s="102"/>
      <c r="AC437" s="102"/>
      <c r="AD437" s="102"/>
      <c r="AE437" s="102"/>
      <c r="AF437" s="102"/>
      <c r="AG437" s="102"/>
      <c r="AH437" s="102"/>
      <c r="AI437" s="102"/>
      <c r="AJ437" s="102"/>
      <c r="AK437" s="102"/>
      <c r="AL437" s="102"/>
      <c r="AM437" s="102"/>
      <c r="AN437" s="102"/>
      <c r="AO437" s="102"/>
      <c r="AP437" s="102"/>
      <c r="AQ437" s="102"/>
      <c r="AR437" s="102"/>
      <c r="AS437" s="102"/>
      <c r="AT437" s="102"/>
      <c r="AU437" s="102"/>
      <c r="AV437" s="102"/>
      <c r="AW437" s="102"/>
      <c r="AX437" s="102"/>
      <c r="AY437" s="102"/>
      <c r="AZ437" s="102"/>
      <c r="BA437" s="102"/>
      <c r="BB437" s="102"/>
      <c r="BC437" s="102"/>
      <c r="BD437" s="102"/>
      <c r="BE437" s="102"/>
      <c r="BF437" s="102"/>
      <c r="BG437" s="102"/>
      <c r="BH437" s="102"/>
      <c r="BI437" s="102"/>
      <c r="BJ437" s="102"/>
      <c r="BK437" s="102"/>
      <c r="BL437" s="102"/>
      <c r="BM437" s="102"/>
      <c r="BN437" s="102"/>
      <c r="BO437" s="102"/>
      <c r="BP437" s="102"/>
      <c r="BQ437" s="102"/>
      <c r="BR437" s="102"/>
      <c r="BS437" s="102"/>
      <c r="BT437" s="102"/>
      <c r="BU437" s="102"/>
      <c r="BV437" s="102"/>
      <c r="BW437" s="102"/>
      <c r="BX437" s="102"/>
      <c r="BY437" s="102"/>
      <c r="BZ437" s="102"/>
      <c r="CA437" s="102"/>
      <c r="CB437" s="102"/>
      <c r="CC437" s="102"/>
      <c r="CD437" s="102"/>
      <c r="CE437" s="102"/>
      <c r="CF437" s="102"/>
      <c r="CG437" s="102"/>
      <c r="CH437" s="102"/>
    </row>
    <row r="438" spans="1:86">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c r="AA438" s="102"/>
      <c r="AB438" s="102"/>
      <c r="AC438" s="102"/>
      <c r="AD438" s="102"/>
      <c r="AE438" s="102"/>
      <c r="AF438" s="102"/>
      <c r="AG438" s="102"/>
      <c r="AH438" s="102"/>
      <c r="AI438" s="102"/>
      <c r="AJ438" s="102"/>
      <c r="AK438" s="102"/>
      <c r="AL438" s="102"/>
      <c r="AM438" s="102"/>
      <c r="AN438" s="102"/>
      <c r="AO438" s="102"/>
      <c r="AP438" s="102"/>
      <c r="AQ438" s="102"/>
      <c r="AR438" s="102"/>
      <c r="AS438" s="102"/>
      <c r="AT438" s="102"/>
      <c r="AU438" s="102"/>
      <c r="AV438" s="102"/>
      <c r="AW438" s="102"/>
      <c r="AX438" s="102"/>
      <c r="AY438" s="102"/>
      <c r="AZ438" s="102"/>
      <c r="BA438" s="102"/>
      <c r="BB438" s="102"/>
      <c r="BC438" s="102"/>
      <c r="BD438" s="102"/>
      <c r="BE438" s="102"/>
      <c r="BF438" s="102"/>
      <c r="BG438" s="102"/>
      <c r="BH438" s="102"/>
      <c r="BI438" s="102"/>
      <c r="BJ438" s="102"/>
      <c r="BK438" s="102"/>
      <c r="BL438" s="102"/>
      <c r="BM438" s="102"/>
      <c r="BN438" s="102"/>
      <c r="BO438" s="102"/>
      <c r="BP438" s="102"/>
      <c r="BQ438" s="102"/>
      <c r="BR438" s="102"/>
      <c r="BS438" s="102"/>
      <c r="BT438" s="102"/>
      <c r="BU438" s="102"/>
      <c r="BV438" s="102"/>
      <c r="BW438" s="102"/>
      <c r="BX438" s="102"/>
      <c r="BY438" s="102"/>
      <c r="BZ438" s="102"/>
      <c r="CA438" s="102"/>
      <c r="CB438" s="102"/>
      <c r="CC438" s="102"/>
      <c r="CD438" s="102"/>
      <c r="CE438" s="102"/>
      <c r="CF438" s="102"/>
      <c r="CG438" s="102"/>
      <c r="CH438" s="102"/>
    </row>
    <row r="439" spans="1:86">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c r="AA439" s="102"/>
      <c r="AB439" s="102"/>
      <c r="AC439" s="102"/>
      <c r="AD439" s="102"/>
      <c r="AE439" s="102"/>
      <c r="AF439" s="102"/>
      <c r="AG439" s="102"/>
      <c r="AH439" s="102"/>
      <c r="AI439" s="102"/>
      <c r="AJ439" s="102"/>
      <c r="AK439" s="102"/>
      <c r="AL439" s="102"/>
      <c r="AM439" s="102"/>
      <c r="AN439" s="102"/>
      <c r="AO439" s="102"/>
      <c r="AP439" s="102"/>
      <c r="AQ439" s="102"/>
      <c r="AR439" s="102"/>
      <c r="AS439" s="102"/>
      <c r="AT439" s="102"/>
      <c r="AU439" s="102"/>
      <c r="AV439" s="102"/>
      <c r="AW439" s="102"/>
      <c r="AX439" s="102"/>
      <c r="AY439" s="102"/>
      <c r="AZ439" s="102"/>
      <c r="BA439" s="102"/>
      <c r="BB439" s="102"/>
      <c r="BC439" s="102"/>
      <c r="BD439" s="102"/>
      <c r="BE439" s="102"/>
      <c r="BF439" s="102"/>
      <c r="BG439" s="102"/>
      <c r="BH439" s="102"/>
      <c r="BI439" s="102"/>
      <c r="BJ439" s="102"/>
      <c r="BK439" s="102"/>
      <c r="BL439" s="102"/>
      <c r="BM439" s="102"/>
      <c r="BN439" s="102"/>
      <c r="BO439" s="102"/>
      <c r="BP439" s="102"/>
      <c r="BQ439" s="102"/>
      <c r="BR439" s="102"/>
      <c r="BS439" s="102"/>
      <c r="BT439" s="102"/>
      <c r="BU439" s="102"/>
      <c r="BV439" s="102"/>
      <c r="BW439" s="102"/>
      <c r="BX439" s="102"/>
      <c r="BY439" s="102"/>
      <c r="BZ439" s="102"/>
      <c r="CA439" s="102"/>
      <c r="CB439" s="102"/>
      <c r="CC439" s="102"/>
      <c r="CD439" s="102"/>
      <c r="CE439" s="102"/>
      <c r="CF439" s="102"/>
      <c r="CG439" s="102"/>
      <c r="CH439" s="102"/>
    </row>
    <row r="440" spans="1:86">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c r="AA440" s="102"/>
      <c r="AB440" s="102"/>
      <c r="AC440" s="102"/>
      <c r="AD440" s="102"/>
      <c r="AE440" s="102"/>
      <c r="AF440" s="102"/>
      <c r="AG440" s="102"/>
      <c r="AH440" s="102"/>
      <c r="AI440" s="102"/>
      <c r="AJ440" s="102"/>
      <c r="AK440" s="102"/>
      <c r="AL440" s="102"/>
      <c r="AM440" s="102"/>
      <c r="AN440" s="102"/>
      <c r="AO440" s="102"/>
      <c r="AP440" s="102"/>
      <c r="AQ440" s="102"/>
      <c r="AR440" s="102"/>
      <c r="AS440" s="102"/>
      <c r="AT440" s="102"/>
      <c r="AU440" s="102"/>
      <c r="AV440" s="102"/>
      <c r="AW440" s="102"/>
      <c r="AX440" s="102"/>
      <c r="AY440" s="102"/>
      <c r="AZ440" s="102"/>
      <c r="BA440" s="102"/>
      <c r="BB440" s="102"/>
      <c r="BC440" s="102"/>
      <c r="BD440" s="102"/>
      <c r="BE440" s="102"/>
      <c r="BF440" s="102"/>
      <c r="BG440" s="102"/>
      <c r="BH440" s="102"/>
      <c r="BI440" s="102"/>
      <c r="BJ440" s="102"/>
      <c r="BK440" s="102"/>
      <c r="BL440" s="102"/>
      <c r="BM440" s="102"/>
      <c r="BN440" s="102"/>
      <c r="BO440" s="102"/>
      <c r="BP440" s="102"/>
      <c r="BQ440" s="102"/>
      <c r="BR440" s="102"/>
      <c r="BS440" s="102"/>
      <c r="BT440" s="102"/>
      <c r="BU440" s="102"/>
      <c r="BV440" s="102"/>
      <c r="BW440" s="102"/>
      <c r="BX440" s="102"/>
      <c r="BY440" s="102"/>
      <c r="BZ440" s="102"/>
      <c r="CA440" s="102"/>
      <c r="CB440" s="102"/>
      <c r="CC440" s="102"/>
      <c r="CD440" s="102"/>
      <c r="CE440" s="102"/>
      <c r="CF440" s="102"/>
      <c r="CG440" s="102"/>
      <c r="CH440" s="102"/>
    </row>
    <row r="441" spans="1:86">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c r="AA441" s="102"/>
      <c r="AB441" s="102"/>
      <c r="AC441" s="102"/>
      <c r="AD441" s="102"/>
      <c r="AE441" s="102"/>
      <c r="AF441" s="102"/>
      <c r="AG441" s="102"/>
      <c r="AH441" s="102"/>
      <c r="AI441" s="102"/>
      <c r="AJ441" s="102"/>
      <c r="AK441" s="102"/>
      <c r="AL441" s="102"/>
      <c r="AM441" s="102"/>
      <c r="AN441" s="102"/>
      <c r="AO441" s="102"/>
      <c r="AP441" s="102"/>
      <c r="AQ441" s="102"/>
      <c r="AR441" s="102"/>
      <c r="AS441" s="102"/>
      <c r="AT441" s="102"/>
      <c r="AU441" s="102"/>
      <c r="AV441" s="102"/>
      <c r="AW441" s="102"/>
      <c r="AX441" s="102"/>
      <c r="AY441" s="102"/>
      <c r="AZ441" s="102"/>
      <c r="BA441" s="102"/>
      <c r="BB441" s="102"/>
      <c r="BC441" s="102"/>
      <c r="BD441" s="102"/>
      <c r="BE441" s="102"/>
      <c r="BF441" s="102"/>
      <c r="BG441" s="102"/>
      <c r="BH441" s="102"/>
      <c r="BI441" s="102"/>
      <c r="BJ441" s="102"/>
      <c r="BK441" s="102"/>
      <c r="BL441" s="102"/>
      <c r="BM441" s="102"/>
      <c r="BN441" s="102"/>
      <c r="BO441" s="102"/>
      <c r="BP441" s="102"/>
      <c r="BQ441" s="102"/>
      <c r="BR441" s="102"/>
      <c r="BS441" s="102"/>
      <c r="BT441" s="102"/>
      <c r="BU441" s="102"/>
      <c r="BV441" s="102"/>
      <c r="BW441" s="102"/>
      <c r="BX441" s="102"/>
      <c r="BY441" s="102"/>
      <c r="BZ441" s="102"/>
      <c r="CA441" s="102"/>
      <c r="CB441" s="102"/>
      <c r="CC441" s="102"/>
      <c r="CD441" s="102"/>
      <c r="CE441" s="102"/>
      <c r="CF441" s="102"/>
      <c r="CG441" s="102"/>
      <c r="CH441" s="102"/>
    </row>
    <row r="442" spans="1:86">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c r="AA442" s="102"/>
      <c r="AB442" s="102"/>
      <c r="AC442" s="102"/>
      <c r="AD442" s="102"/>
      <c r="AE442" s="102"/>
      <c r="AF442" s="102"/>
      <c r="AG442" s="102"/>
      <c r="AH442" s="102"/>
      <c r="AI442" s="102"/>
      <c r="AJ442" s="102"/>
      <c r="AK442" s="102"/>
      <c r="AL442" s="102"/>
      <c r="AM442" s="102"/>
      <c r="AN442" s="102"/>
      <c r="AO442" s="102"/>
      <c r="AP442" s="102"/>
      <c r="AQ442" s="102"/>
      <c r="AR442" s="102"/>
      <c r="AS442" s="102"/>
      <c r="AT442" s="102"/>
      <c r="AU442" s="102"/>
      <c r="AV442" s="102"/>
      <c r="AW442" s="102"/>
      <c r="AX442" s="102"/>
      <c r="AY442" s="102"/>
      <c r="AZ442" s="102"/>
      <c r="BA442" s="102"/>
      <c r="BB442" s="102"/>
      <c r="BC442" s="102"/>
      <c r="BD442" s="102"/>
      <c r="BE442" s="102"/>
      <c r="BF442" s="102"/>
      <c r="BG442" s="102"/>
      <c r="BH442" s="102"/>
      <c r="BI442" s="102"/>
      <c r="BJ442" s="102"/>
      <c r="BK442" s="102"/>
      <c r="BL442" s="102"/>
      <c r="BM442" s="102"/>
      <c r="BN442" s="102"/>
      <c r="BO442" s="102"/>
      <c r="BP442" s="102"/>
      <c r="BQ442" s="102"/>
      <c r="BR442" s="102"/>
      <c r="BS442" s="102"/>
      <c r="BT442" s="102"/>
      <c r="BU442" s="102"/>
      <c r="BV442" s="102"/>
      <c r="BW442" s="102"/>
      <c r="BX442" s="102"/>
      <c r="BY442" s="102"/>
      <c r="BZ442" s="102"/>
      <c r="CA442" s="102"/>
      <c r="CB442" s="102"/>
      <c r="CC442" s="102"/>
      <c r="CD442" s="102"/>
      <c r="CE442" s="102"/>
      <c r="CF442" s="102"/>
      <c r="CG442" s="102"/>
      <c r="CH442" s="102"/>
    </row>
    <row r="443" spans="1:86">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c r="AA443" s="102"/>
      <c r="AB443" s="102"/>
      <c r="AC443" s="102"/>
      <c r="AD443" s="102"/>
      <c r="AE443" s="102"/>
      <c r="AF443" s="102"/>
      <c r="AG443" s="102"/>
      <c r="AH443" s="102"/>
      <c r="AI443" s="102"/>
      <c r="AJ443" s="102"/>
      <c r="AK443" s="102"/>
      <c r="AL443" s="102"/>
      <c r="AM443" s="102"/>
      <c r="AN443" s="102"/>
      <c r="AO443" s="102"/>
      <c r="AP443" s="102"/>
      <c r="AQ443" s="102"/>
      <c r="AR443" s="102"/>
      <c r="AS443" s="102"/>
      <c r="AT443" s="102"/>
      <c r="AU443" s="102"/>
      <c r="AV443" s="102"/>
      <c r="AW443" s="102"/>
      <c r="AX443" s="102"/>
      <c r="AY443" s="102"/>
      <c r="AZ443" s="102"/>
      <c r="BA443" s="102"/>
      <c r="BB443" s="102"/>
      <c r="BC443" s="102"/>
      <c r="BD443" s="102"/>
      <c r="BE443" s="102"/>
      <c r="BF443" s="102"/>
      <c r="BG443" s="102"/>
      <c r="BH443" s="102"/>
      <c r="BI443" s="102"/>
      <c r="BJ443" s="102"/>
      <c r="BK443" s="102"/>
      <c r="BL443" s="102"/>
      <c r="BM443" s="102"/>
      <c r="BN443" s="102"/>
      <c r="BO443" s="102"/>
      <c r="BP443" s="102"/>
      <c r="BQ443" s="102"/>
      <c r="BR443" s="102"/>
      <c r="BS443" s="102"/>
      <c r="BT443" s="102"/>
      <c r="BU443" s="102"/>
      <c r="BV443" s="102"/>
      <c r="BW443" s="102"/>
      <c r="BX443" s="102"/>
      <c r="BY443" s="102"/>
      <c r="BZ443" s="102"/>
      <c r="CA443" s="102"/>
      <c r="CB443" s="102"/>
      <c r="CC443" s="102"/>
      <c r="CD443" s="102"/>
      <c r="CE443" s="102"/>
      <c r="CF443" s="102"/>
      <c r="CG443" s="102"/>
      <c r="CH443" s="102"/>
    </row>
    <row r="444" spans="1:86">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c r="AA444" s="102"/>
      <c r="AB444" s="102"/>
      <c r="AC444" s="102"/>
      <c r="AD444" s="102"/>
      <c r="AE444" s="102"/>
      <c r="AF444" s="102"/>
      <c r="AG444" s="102"/>
      <c r="AH444" s="102"/>
      <c r="AI444" s="102"/>
      <c r="AJ444" s="102"/>
      <c r="AK444" s="102"/>
      <c r="AL444" s="102"/>
      <c r="AM444" s="102"/>
      <c r="AN444" s="102"/>
      <c r="AO444" s="102"/>
      <c r="AP444" s="102"/>
      <c r="AQ444" s="102"/>
      <c r="AR444" s="102"/>
      <c r="AS444" s="102"/>
      <c r="AT444" s="102"/>
      <c r="AU444" s="102"/>
      <c r="AV444" s="102"/>
      <c r="AW444" s="102"/>
      <c r="AX444" s="102"/>
      <c r="AY444" s="102"/>
      <c r="AZ444" s="102"/>
      <c r="BA444" s="102"/>
      <c r="BB444" s="102"/>
      <c r="BC444" s="102"/>
      <c r="BD444" s="102"/>
      <c r="BE444" s="102"/>
      <c r="BF444" s="102"/>
      <c r="BG444" s="102"/>
      <c r="BH444" s="102"/>
      <c r="BI444" s="102"/>
      <c r="BJ444" s="102"/>
      <c r="BK444" s="102"/>
      <c r="BL444" s="102"/>
      <c r="BM444" s="102"/>
      <c r="BN444" s="102"/>
      <c r="BO444" s="102"/>
      <c r="BP444" s="102"/>
      <c r="BQ444" s="102"/>
      <c r="BR444" s="102"/>
      <c r="BS444" s="102"/>
      <c r="BT444" s="102"/>
      <c r="BU444" s="102"/>
      <c r="BV444" s="102"/>
      <c r="BW444" s="102"/>
      <c r="BX444" s="102"/>
      <c r="BY444" s="102"/>
      <c r="BZ444" s="102"/>
      <c r="CA444" s="102"/>
      <c r="CB444" s="102"/>
      <c r="CC444" s="102"/>
      <c r="CD444" s="102"/>
      <c r="CE444" s="102"/>
      <c r="CF444" s="102"/>
      <c r="CG444" s="102"/>
      <c r="CH444" s="102"/>
    </row>
    <row r="445" spans="1:86">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c r="AA445" s="102"/>
      <c r="AB445" s="102"/>
      <c r="AC445" s="102"/>
      <c r="AD445" s="102"/>
      <c r="AE445" s="102"/>
      <c r="AF445" s="102"/>
      <c r="AG445" s="102"/>
      <c r="AH445" s="102"/>
      <c r="AI445" s="102"/>
      <c r="AJ445" s="102"/>
      <c r="AK445" s="102"/>
      <c r="AL445" s="102"/>
      <c r="AM445" s="102"/>
      <c r="AN445" s="102"/>
      <c r="AO445" s="102"/>
      <c r="AP445" s="102"/>
      <c r="AQ445" s="102"/>
      <c r="AR445" s="102"/>
      <c r="AS445" s="102"/>
      <c r="AT445" s="102"/>
      <c r="AU445" s="102"/>
      <c r="AV445" s="102"/>
      <c r="AW445" s="102"/>
      <c r="AX445" s="102"/>
      <c r="AY445" s="102"/>
      <c r="AZ445" s="102"/>
      <c r="BA445" s="102"/>
      <c r="BB445" s="102"/>
      <c r="BC445" s="102"/>
      <c r="BD445" s="102"/>
      <c r="BE445" s="102"/>
      <c r="BF445" s="102"/>
      <c r="BG445" s="102"/>
      <c r="BH445" s="102"/>
      <c r="BI445" s="102"/>
      <c r="BJ445" s="102"/>
      <c r="BK445" s="102"/>
      <c r="BL445" s="102"/>
      <c r="BM445" s="102"/>
      <c r="BN445" s="102"/>
      <c r="BO445" s="102"/>
      <c r="BP445" s="102"/>
      <c r="BQ445" s="102"/>
      <c r="BR445" s="102"/>
      <c r="BS445" s="102"/>
      <c r="BT445" s="102"/>
      <c r="BU445" s="102"/>
      <c r="BV445" s="102"/>
      <c r="BW445" s="102"/>
      <c r="BX445" s="102"/>
      <c r="BY445" s="102"/>
      <c r="BZ445" s="102"/>
      <c r="CA445" s="102"/>
      <c r="CB445" s="102"/>
      <c r="CC445" s="102"/>
      <c r="CD445" s="102"/>
      <c r="CE445" s="102"/>
      <c r="CF445" s="102"/>
      <c r="CG445" s="102"/>
      <c r="CH445" s="102"/>
    </row>
    <row r="446" spans="1:86">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c r="AA446" s="102"/>
      <c r="AB446" s="102"/>
      <c r="AC446" s="102"/>
      <c r="AD446" s="102"/>
      <c r="AE446" s="102"/>
      <c r="AF446" s="102"/>
      <c r="AG446" s="102"/>
      <c r="AH446" s="102"/>
      <c r="AI446" s="102"/>
      <c r="AJ446" s="102"/>
      <c r="AK446" s="102"/>
      <c r="AL446" s="102"/>
      <c r="AM446" s="102"/>
      <c r="AN446" s="102"/>
      <c r="AO446" s="102"/>
      <c r="AP446" s="102"/>
      <c r="AQ446" s="102"/>
      <c r="AR446" s="102"/>
      <c r="AS446" s="102"/>
      <c r="AT446" s="102"/>
      <c r="AU446" s="102"/>
      <c r="AV446" s="102"/>
      <c r="AW446" s="102"/>
      <c r="AX446" s="102"/>
      <c r="AY446" s="102"/>
      <c r="AZ446" s="102"/>
      <c r="BA446" s="102"/>
      <c r="BB446" s="102"/>
      <c r="BC446" s="102"/>
      <c r="BD446" s="102"/>
      <c r="BE446" s="102"/>
      <c r="BF446" s="102"/>
      <c r="BG446" s="102"/>
      <c r="BH446" s="102"/>
      <c r="BI446" s="102"/>
      <c r="BJ446" s="102"/>
      <c r="BK446" s="102"/>
      <c r="BL446" s="102"/>
      <c r="BM446" s="102"/>
      <c r="BN446" s="102"/>
      <c r="BO446" s="102"/>
      <c r="BP446" s="102"/>
      <c r="BQ446" s="102"/>
      <c r="BR446" s="102"/>
      <c r="BS446" s="102"/>
      <c r="BT446" s="102"/>
      <c r="BU446" s="102"/>
      <c r="BV446" s="102"/>
      <c r="BW446" s="102"/>
      <c r="BX446" s="102"/>
      <c r="BY446" s="102"/>
      <c r="BZ446" s="102"/>
      <c r="CA446" s="102"/>
      <c r="CB446" s="102"/>
      <c r="CC446" s="102"/>
      <c r="CD446" s="102"/>
      <c r="CE446" s="102"/>
      <c r="CF446" s="102"/>
      <c r="CG446" s="102"/>
      <c r="CH446" s="102"/>
    </row>
    <row r="447" spans="1:86">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c r="AA447" s="102"/>
      <c r="AB447" s="102"/>
      <c r="AC447" s="102"/>
      <c r="AD447" s="102"/>
      <c r="AE447" s="102"/>
      <c r="AF447" s="102"/>
      <c r="AG447" s="102"/>
      <c r="AH447" s="102"/>
      <c r="AI447" s="102"/>
      <c r="AJ447" s="102"/>
      <c r="AK447" s="102"/>
      <c r="AL447" s="102"/>
      <c r="AM447" s="102"/>
      <c r="AN447" s="102"/>
      <c r="AO447" s="102"/>
      <c r="AP447" s="102"/>
      <c r="AQ447" s="102"/>
      <c r="AR447" s="102"/>
      <c r="AS447" s="102"/>
      <c r="AT447" s="102"/>
      <c r="AU447" s="102"/>
      <c r="AV447" s="102"/>
      <c r="AW447" s="102"/>
      <c r="AX447" s="102"/>
      <c r="AY447" s="102"/>
      <c r="AZ447" s="102"/>
      <c r="BA447" s="102"/>
      <c r="BB447" s="102"/>
      <c r="BC447" s="102"/>
      <c r="BD447" s="102"/>
      <c r="BE447" s="102"/>
      <c r="BF447" s="102"/>
      <c r="BG447" s="102"/>
      <c r="BH447" s="102"/>
      <c r="BI447" s="102"/>
      <c r="BJ447" s="102"/>
      <c r="BK447" s="102"/>
      <c r="BL447" s="102"/>
      <c r="BM447" s="102"/>
      <c r="BN447" s="102"/>
      <c r="BO447" s="102"/>
      <c r="BP447" s="102"/>
      <c r="BQ447" s="102"/>
      <c r="BR447" s="102"/>
      <c r="BS447" s="102"/>
      <c r="BT447" s="102"/>
      <c r="BU447" s="102"/>
      <c r="BV447" s="102"/>
      <c r="BW447" s="102"/>
      <c r="BX447" s="102"/>
      <c r="BY447" s="102"/>
      <c r="BZ447" s="102"/>
      <c r="CA447" s="102"/>
      <c r="CB447" s="102"/>
      <c r="CC447" s="102"/>
      <c r="CD447" s="102"/>
      <c r="CE447" s="102"/>
      <c r="CF447" s="102"/>
      <c r="CG447" s="102"/>
      <c r="CH447" s="102"/>
    </row>
    <row r="448" spans="1:86">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c r="AA448" s="102"/>
      <c r="AB448" s="102"/>
      <c r="AC448" s="102"/>
      <c r="AD448" s="102"/>
      <c r="AE448" s="102"/>
      <c r="AF448" s="102"/>
      <c r="AG448" s="102"/>
      <c r="AH448" s="102"/>
      <c r="AI448" s="102"/>
      <c r="AJ448" s="102"/>
      <c r="AK448" s="102"/>
      <c r="AL448" s="102"/>
      <c r="AM448" s="102"/>
      <c r="AN448" s="102"/>
      <c r="AO448" s="102"/>
      <c r="AP448" s="102"/>
      <c r="AQ448" s="102"/>
      <c r="AR448" s="102"/>
      <c r="AS448" s="102"/>
      <c r="AT448" s="102"/>
      <c r="AU448" s="102"/>
      <c r="AV448" s="102"/>
      <c r="AW448" s="102"/>
      <c r="AX448" s="102"/>
      <c r="AY448" s="102"/>
      <c r="AZ448" s="102"/>
      <c r="BA448" s="102"/>
      <c r="BB448" s="102"/>
      <c r="BC448" s="102"/>
      <c r="BD448" s="102"/>
      <c r="BE448" s="102"/>
      <c r="BF448" s="102"/>
      <c r="BG448" s="102"/>
      <c r="BH448" s="102"/>
      <c r="BI448" s="102"/>
      <c r="BJ448" s="102"/>
      <c r="BK448" s="102"/>
      <c r="BL448" s="102"/>
      <c r="BM448" s="102"/>
      <c r="BN448" s="102"/>
      <c r="BO448" s="102"/>
      <c r="BP448" s="102"/>
      <c r="BQ448" s="102"/>
      <c r="BR448" s="102"/>
      <c r="BS448" s="102"/>
      <c r="BT448" s="102"/>
      <c r="BU448" s="102"/>
      <c r="BV448" s="102"/>
      <c r="BW448" s="102"/>
      <c r="BX448" s="102"/>
      <c r="BY448" s="102"/>
      <c r="BZ448" s="102"/>
      <c r="CA448" s="102"/>
      <c r="CB448" s="102"/>
      <c r="CC448" s="102"/>
      <c r="CD448" s="102"/>
      <c r="CE448" s="102"/>
      <c r="CF448" s="102"/>
      <c r="CG448" s="102"/>
      <c r="CH448" s="102"/>
    </row>
    <row r="449" spans="1:86">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c r="AA449" s="102"/>
      <c r="AB449" s="102"/>
      <c r="AC449" s="102"/>
      <c r="AD449" s="102"/>
      <c r="AE449" s="102"/>
      <c r="AF449" s="102"/>
      <c r="AG449" s="102"/>
      <c r="AH449" s="102"/>
      <c r="AI449" s="102"/>
      <c r="AJ449" s="102"/>
      <c r="AK449" s="102"/>
      <c r="AL449" s="102"/>
      <c r="AM449" s="102"/>
      <c r="AN449" s="102"/>
      <c r="AO449" s="102"/>
      <c r="AP449" s="102"/>
      <c r="AQ449" s="102"/>
      <c r="AR449" s="102"/>
      <c r="AS449" s="102"/>
      <c r="AT449" s="102"/>
      <c r="AU449" s="102"/>
      <c r="AV449" s="102"/>
      <c r="AW449" s="102"/>
      <c r="AX449" s="102"/>
      <c r="AY449" s="102"/>
      <c r="AZ449" s="102"/>
      <c r="BA449" s="102"/>
      <c r="BB449" s="102"/>
      <c r="BC449" s="102"/>
      <c r="BD449" s="102"/>
      <c r="BE449" s="102"/>
      <c r="BF449" s="102"/>
      <c r="BG449" s="102"/>
      <c r="BH449" s="102"/>
      <c r="BI449" s="102"/>
      <c r="BJ449" s="102"/>
      <c r="BK449" s="102"/>
      <c r="BL449" s="102"/>
      <c r="BM449" s="102"/>
      <c r="BN449" s="102"/>
      <c r="BO449" s="102"/>
      <c r="BP449" s="102"/>
      <c r="BQ449" s="102"/>
      <c r="BR449" s="102"/>
      <c r="BS449" s="102"/>
      <c r="BT449" s="102"/>
      <c r="BU449" s="102"/>
      <c r="BV449" s="102"/>
      <c r="BW449" s="102"/>
      <c r="BX449" s="102"/>
      <c r="BY449" s="102"/>
      <c r="BZ449" s="102"/>
      <c r="CA449" s="102"/>
      <c r="CB449" s="102"/>
      <c r="CC449" s="102"/>
      <c r="CD449" s="102"/>
      <c r="CE449" s="102"/>
      <c r="CF449" s="102"/>
      <c r="CG449" s="102"/>
      <c r="CH449" s="102"/>
    </row>
    <row r="450" spans="1:86">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c r="AA450" s="102"/>
      <c r="AB450" s="102"/>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c r="BI450" s="102"/>
      <c r="BJ450" s="102"/>
      <c r="BK450" s="102"/>
      <c r="BL450" s="102"/>
      <c r="BM450" s="102"/>
      <c r="BN450" s="102"/>
      <c r="BO450" s="102"/>
      <c r="BP450" s="102"/>
      <c r="BQ450" s="102"/>
      <c r="BR450" s="102"/>
      <c r="BS450" s="102"/>
      <c r="BT450" s="102"/>
      <c r="BU450" s="102"/>
      <c r="BV450" s="102"/>
      <c r="BW450" s="102"/>
      <c r="BX450" s="102"/>
      <c r="BY450" s="102"/>
      <c r="BZ450" s="102"/>
      <c r="CA450" s="102"/>
      <c r="CB450" s="102"/>
      <c r="CC450" s="102"/>
      <c r="CD450" s="102"/>
      <c r="CE450" s="102"/>
      <c r="CF450" s="102"/>
      <c r="CG450" s="102"/>
      <c r="CH450" s="102"/>
    </row>
    <row r="451" spans="1:86">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c r="AA451" s="102"/>
      <c r="AB451" s="102"/>
      <c r="AC451" s="102"/>
      <c r="AD451" s="102"/>
      <c r="AE451" s="102"/>
      <c r="AF451" s="102"/>
      <c r="AG451" s="102"/>
      <c r="AH451" s="102"/>
      <c r="AI451" s="102"/>
      <c r="AJ451" s="102"/>
      <c r="AK451" s="102"/>
      <c r="AL451" s="102"/>
      <c r="AM451" s="102"/>
      <c r="AN451" s="102"/>
      <c r="AO451" s="102"/>
      <c r="AP451" s="102"/>
      <c r="AQ451" s="102"/>
      <c r="AR451" s="102"/>
      <c r="AS451" s="102"/>
      <c r="AT451" s="102"/>
      <c r="AU451" s="102"/>
      <c r="AV451" s="102"/>
      <c r="AW451" s="102"/>
      <c r="AX451" s="102"/>
      <c r="AY451" s="102"/>
      <c r="AZ451" s="102"/>
      <c r="BA451" s="102"/>
      <c r="BB451" s="102"/>
      <c r="BC451" s="102"/>
      <c r="BD451" s="102"/>
      <c r="BE451" s="102"/>
      <c r="BF451" s="102"/>
      <c r="BG451" s="102"/>
      <c r="BH451" s="102"/>
      <c r="BI451" s="102"/>
      <c r="BJ451" s="102"/>
      <c r="BK451" s="102"/>
      <c r="BL451" s="102"/>
      <c r="BM451" s="102"/>
      <c r="BN451" s="102"/>
      <c r="BO451" s="102"/>
      <c r="BP451" s="102"/>
      <c r="BQ451" s="102"/>
      <c r="BR451" s="102"/>
      <c r="BS451" s="102"/>
      <c r="BT451" s="102"/>
      <c r="BU451" s="102"/>
      <c r="BV451" s="102"/>
      <c r="BW451" s="102"/>
      <c r="BX451" s="102"/>
      <c r="BY451" s="102"/>
      <c r="BZ451" s="102"/>
      <c r="CA451" s="102"/>
      <c r="CB451" s="102"/>
      <c r="CC451" s="102"/>
      <c r="CD451" s="102"/>
      <c r="CE451" s="102"/>
      <c r="CF451" s="102"/>
      <c r="CG451" s="102"/>
      <c r="CH451" s="102"/>
    </row>
    <row r="452" spans="1:86">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c r="AA452" s="102"/>
      <c r="AB452" s="102"/>
      <c r="AC452" s="102"/>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c r="BI452" s="102"/>
      <c r="BJ452" s="102"/>
      <c r="BK452" s="102"/>
      <c r="BL452" s="102"/>
      <c r="BM452" s="102"/>
      <c r="BN452" s="102"/>
      <c r="BO452" s="102"/>
      <c r="BP452" s="102"/>
      <c r="BQ452" s="102"/>
      <c r="BR452" s="102"/>
      <c r="BS452" s="102"/>
      <c r="BT452" s="102"/>
      <c r="BU452" s="102"/>
      <c r="BV452" s="102"/>
      <c r="BW452" s="102"/>
      <c r="BX452" s="102"/>
      <c r="BY452" s="102"/>
      <c r="BZ452" s="102"/>
      <c r="CA452" s="102"/>
      <c r="CB452" s="102"/>
      <c r="CC452" s="102"/>
      <c r="CD452" s="102"/>
      <c r="CE452" s="102"/>
      <c r="CF452" s="102"/>
      <c r="CG452" s="102"/>
      <c r="CH452" s="102"/>
    </row>
    <row r="453" spans="1:86">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c r="AA453" s="102"/>
      <c r="AB453" s="102"/>
      <c r="AC453" s="102"/>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102"/>
      <c r="BC453" s="102"/>
      <c r="BD453" s="102"/>
      <c r="BE453" s="102"/>
      <c r="BF453" s="102"/>
      <c r="BG453" s="102"/>
      <c r="BH453" s="102"/>
      <c r="BI453" s="102"/>
      <c r="BJ453" s="102"/>
      <c r="BK453" s="102"/>
      <c r="BL453" s="102"/>
      <c r="BM453" s="102"/>
      <c r="BN453" s="102"/>
      <c r="BO453" s="102"/>
      <c r="BP453" s="102"/>
      <c r="BQ453" s="102"/>
      <c r="BR453" s="102"/>
      <c r="BS453" s="102"/>
      <c r="BT453" s="102"/>
      <c r="BU453" s="102"/>
      <c r="BV453" s="102"/>
      <c r="BW453" s="102"/>
      <c r="BX453" s="102"/>
      <c r="BY453" s="102"/>
      <c r="BZ453" s="102"/>
      <c r="CA453" s="102"/>
      <c r="CB453" s="102"/>
      <c r="CC453" s="102"/>
      <c r="CD453" s="102"/>
      <c r="CE453" s="102"/>
      <c r="CF453" s="102"/>
      <c r="CG453" s="102"/>
      <c r="CH453" s="102"/>
    </row>
    <row r="454" spans="1:86">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c r="AA454" s="102"/>
      <c r="AB454" s="102"/>
      <c r="AC454" s="102"/>
      <c r="AD454" s="102"/>
      <c r="AE454" s="102"/>
      <c r="AF454" s="102"/>
      <c r="AG454" s="102"/>
      <c r="AH454" s="102"/>
      <c r="AI454" s="102"/>
      <c r="AJ454" s="102"/>
      <c r="AK454" s="102"/>
      <c r="AL454" s="102"/>
      <c r="AM454" s="102"/>
      <c r="AN454" s="102"/>
      <c r="AO454" s="102"/>
      <c r="AP454" s="102"/>
      <c r="AQ454" s="102"/>
      <c r="AR454" s="102"/>
      <c r="AS454" s="102"/>
      <c r="AT454" s="102"/>
      <c r="AU454" s="102"/>
      <c r="AV454" s="102"/>
      <c r="AW454" s="102"/>
      <c r="AX454" s="102"/>
      <c r="AY454" s="102"/>
      <c r="AZ454" s="102"/>
      <c r="BA454" s="102"/>
      <c r="BB454" s="102"/>
      <c r="BC454" s="102"/>
      <c r="BD454" s="102"/>
      <c r="BE454" s="102"/>
      <c r="BF454" s="102"/>
      <c r="BG454" s="102"/>
      <c r="BH454" s="102"/>
      <c r="BI454" s="102"/>
      <c r="BJ454" s="102"/>
      <c r="BK454" s="102"/>
      <c r="BL454" s="102"/>
      <c r="BM454" s="102"/>
      <c r="BN454" s="102"/>
      <c r="BO454" s="102"/>
      <c r="BP454" s="102"/>
      <c r="BQ454" s="102"/>
      <c r="BR454" s="102"/>
      <c r="BS454" s="102"/>
      <c r="BT454" s="102"/>
      <c r="BU454" s="102"/>
      <c r="BV454" s="102"/>
      <c r="BW454" s="102"/>
      <c r="BX454" s="102"/>
      <c r="BY454" s="102"/>
      <c r="BZ454" s="102"/>
      <c r="CA454" s="102"/>
      <c r="CB454" s="102"/>
      <c r="CC454" s="102"/>
      <c r="CD454" s="102"/>
      <c r="CE454" s="102"/>
      <c r="CF454" s="102"/>
      <c r="CG454" s="102"/>
      <c r="CH454" s="102"/>
    </row>
    <row r="455" spans="1:86">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c r="AA455" s="102"/>
      <c r="AB455" s="102"/>
      <c r="AC455" s="102"/>
      <c r="AD455" s="102"/>
      <c r="AE455" s="102"/>
      <c r="AF455" s="102"/>
      <c r="AG455" s="102"/>
      <c r="AH455" s="102"/>
      <c r="AI455" s="102"/>
      <c r="AJ455" s="102"/>
      <c r="AK455" s="102"/>
      <c r="AL455" s="102"/>
      <c r="AM455" s="102"/>
      <c r="AN455" s="102"/>
      <c r="AO455" s="102"/>
      <c r="AP455" s="102"/>
      <c r="AQ455" s="102"/>
      <c r="AR455" s="102"/>
      <c r="AS455" s="102"/>
      <c r="AT455" s="102"/>
      <c r="AU455" s="102"/>
      <c r="AV455" s="102"/>
      <c r="AW455" s="102"/>
      <c r="AX455" s="102"/>
      <c r="AY455" s="102"/>
      <c r="AZ455" s="102"/>
      <c r="BA455" s="102"/>
      <c r="BB455" s="102"/>
      <c r="BC455" s="102"/>
      <c r="BD455" s="102"/>
      <c r="BE455" s="102"/>
      <c r="BF455" s="102"/>
      <c r="BG455" s="102"/>
      <c r="BH455" s="102"/>
      <c r="BI455" s="102"/>
      <c r="BJ455" s="102"/>
      <c r="BK455" s="102"/>
      <c r="BL455" s="102"/>
      <c r="BM455" s="102"/>
      <c r="BN455" s="102"/>
      <c r="BO455" s="102"/>
      <c r="BP455" s="102"/>
      <c r="BQ455" s="102"/>
      <c r="BR455" s="102"/>
      <c r="BS455" s="102"/>
      <c r="BT455" s="102"/>
      <c r="BU455" s="102"/>
      <c r="BV455" s="102"/>
      <c r="BW455" s="102"/>
      <c r="BX455" s="102"/>
      <c r="BY455" s="102"/>
      <c r="BZ455" s="102"/>
      <c r="CA455" s="102"/>
      <c r="CB455" s="102"/>
      <c r="CC455" s="102"/>
      <c r="CD455" s="102"/>
      <c r="CE455" s="102"/>
      <c r="CF455" s="102"/>
      <c r="CG455" s="102"/>
      <c r="CH455" s="102"/>
    </row>
    <row r="456" spans="1:86">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c r="AA456" s="102"/>
      <c r="AB456" s="102"/>
      <c r="AC456" s="102"/>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2"/>
      <c r="BH456" s="102"/>
      <c r="BI456" s="102"/>
      <c r="BJ456" s="102"/>
      <c r="BK456" s="102"/>
      <c r="BL456" s="102"/>
      <c r="BM456" s="102"/>
      <c r="BN456" s="102"/>
      <c r="BO456" s="102"/>
      <c r="BP456" s="102"/>
      <c r="BQ456" s="102"/>
      <c r="BR456" s="102"/>
      <c r="BS456" s="102"/>
      <c r="BT456" s="102"/>
      <c r="BU456" s="102"/>
      <c r="BV456" s="102"/>
      <c r="BW456" s="102"/>
      <c r="BX456" s="102"/>
      <c r="BY456" s="102"/>
      <c r="BZ456" s="102"/>
      <c r="CA456" s="102"/>
      <c r="CB456" s="102"/>
      <c r="CC456" s="102"/>
      <c r="CD456" s="102"/>
      <c r="CE456" s="102"/>
      <c r="CF456" s="102"/>
      <c r="CG456" s="102"/>
      <c r="CH456" s="102"/>
    </row>
    <row r="457" spans="1:86">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c r="AA457" s="102"/>
      <c r="AB457" s="102"/>
      <c r="AC457" s="102"/>
      <c r="AD457" s="102"/>
      <c r="AE457" s="102"/>
      <c r="AF457" s="102"/>
      <c r="AG457" s="102"/>
      <c r="AH457" s="102"/>
      <c r="AI457" s="102"/>
      <c r="AJ457" s="102"/>
      <c r="AK457" s="102"/>
      <c r="AL457" s="102"/>
      <c r="AM457" s="102"/>
      <c r="AN457" s="102"/>
      <c r="AO457" s="102"/>
      <c r="AP457" s="102"/>
      <c r="AQ457" s="102"/>
      <c r="AR457" s="102"/>
      <c r="AS457" s="102"/>
      <c r="AT457" s="102"/>
      <c r="AU457" s="102"/>
      <c r="AV457" s="102"/>
      <c r="AW457" s="102"/>
      <c r="AX457" s="102"/>
      <c r="AY457" s="102"/>
      <c r="AZ457" s="102"/>
      <c r="BA457" s="102"/>
      <c r="BB457" s="102"/>
      <c r="BC457" s="102"/>
      <c r="BD457" s="102"/>
      <c r="BE457" s="102"/>
      <c r="BF457" s="102"/>
      <c r="BG457" s="102"/>
      <c r="BH457" s="102"/>
      <c r="BI457" s="102"/>
      <c r="BJ457" s="102"/>
      <c r="BK457" s="102"/>
      <c r="BL457" s="102"/>
      <c r="BM457" s="102"/>
      <c r="BN457" s="102"/>
      <c r="BO457" s="102"/>
      <c r="BP457" s="102"/>
      <c r="BQ457" s="102"/>
      <c r="BR457" s="102"/>
      <c r="BS457" s="102"/>
      <c r="BT457" s="102"/>
      <c r="BU457" s="102"/>
      <c r="BV457" s="102"/>
      <c r="BW457" s="102"/>
      <c r="BX457" s="102"/>
      <c r="BY457" s="102"/>
      <c r="BZ457" s="102"/>
      <c r="CA457" s="102"/>
      <c r="CB457" s="102"/>
      <c r="CC457" s="102"/>
      <c r="CD457" s="102"/>
      <c r="CE457" s="102"/>
      <c r="CF457" s="102"/>
      <c r="CG457" s="102"/>
      <c r="CH457" s="102"/>
    </row>
    <row r="458" spans="1:86">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c r="AA458" s="102"/>
      <c r="AB458" s="102"/>
      <c r="AC458" s="102"/>
      <c r="AD458" s="102"/>
      <c r="AE458" s="102"/>
      <c r="AF458" s="102"/>
      <c r="AG458" s="102"/>
      <c r="AH458" s="102"/>
      <c r="AI458" s="102"/>
      <c r="AJ458" s="102"/>
      <c r="AK458" s="102"/>
      <c r="AL458" s="102"/>
      <c r="AM458" s="102"/>
      <c r="AN458" s="102"/>
      <c r="AO458" s="102"/>
      <c r="AP458" s="102"/>
      <c r="AQ458" s="102"/>
      <c r="AR458" s="102"/>
      <c r="AS458" s="102"/>
      <c r="AT458" s="102"/>
      <c r="AU458" s="102"/>
      <c r="AV458" s="102"/>
      <c r="AW458" s="102"/>
      <c r="AX458" s="102"/>
      <c r="AY458" s="102"/>
      <c r="AZ458" s="102"/>
      <c r="BA458" s="102"/>
      <c r="BB458" s="102"/>
      <c r="BC458" s="102"/>
      <c r="BD458" s="102"/>
      <c r="BE458" s="102"/>
      <c r="BF458" s="102"/>
      <c r="BG458" s="102"/>
      <c r="BH458" s="102"/>
      <c r="BI458" s="102"/>
      <c r="BJ458" s="102"/>
      <c r="BK458" s="102"/>
      <c r="BL458" s="102"/>
      <c r="BM458" s="102"/>
      <c r="BN458" s="102"/>
      <c r="BO458" s="102"/>
      <c r="BP458" s="102"/>
      <c r="BQ458" s="102"/>
      <c r="BR458" s="102"/>
      <c r="BS458" s="102"/>
      <c r="BT458" s="102"/>
      <c r="BU458" s="102"/>
      <c r="BV458" s="102"/>
      <c r="BW458" s="102"/>
      <c r="BX458" s="102"/>
      <c r="BY458" s="102"/>
      <c r="BZ458" s="102"/>
      <c r="CA458" s="102"/>
      <c r="CB458" s="102"/>
      <c r="CC458" s="102"/>
      <c r="CD458" s="102"/>
      <c r="CE458" s="102"/>
      <c r="CF458" s="102"/>
      <c r="CG458" s="102"/>
      <c r="CH458" s="102"/>
    </row>
    <row r="459" spans="1:86">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c r="AA459" s="102"/>
      <c r="AB459" s="102"/>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J459" s="102"/>
      <c r="BK459" s="102"/>
      <c r="BL459" s="102"/>
      <c r="BM459" s="102"/>
      <c r="BN459" s="102"/>
      <c r="BO459" s="102"/>
      <c r="BP459" s="102"/>
      <c r="BQ459" s="102"/>
      <c r="BR459" s="102"/>
      <c r="BS459" s="102"/>
      <c r="BT459" s="102"/>
      <c r="BU459" s="102"/>
      <c r="BV459" s="102"/>
      <c r="BW459" s="102"/>
      <c r="BX459" s="102"/>
      <c r="BY459" s="102"/>
      <c r="BZ459" s="102"/>
      <c r="CA459" s="102"/>
      <c r="CB459" s="102"/>
      <c r="CC459" s="102"/>
      <c r="CD459" s="102"/>
      <c r="CE459" s="102"/>
      <c r="CF459" s="102"/>
      <c r="CG459" s="102"/>
      <c r="CH459" s="102"/>
    </row>
    <row r="460" spans="1:86">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c r="AA460" s="102"/>
      <c r="AB460" s="102"/>
      <c r="AC460" s="102"/>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c r="BI460" s="102"/>
      <c r="BJ460" s="102"/>
      <c r="BK460" s="102"/>
      <c r="BL460" s="102"/>
      <c r="BM460" s="102"/>
      <c r="BN460" s="102"/>
      <c r="BO460" s="102"/>
      <c r="BP460" s="102"/>
      <c r="BQ460" s="102"/>
      <c r="BR460" s="102"/>
      <c r="BS460" s="102"/>
      <c r="BT460" s="102"/>
      <c r="BU460" s="102"/>
      <c r="BV460" s="102"/>
      <c r="BW460" s="102"/>
      <c r="BX460" s="102"/>
      <c r="BY460" s="102"/>
      <c r="BZ460" s="102"/>
      <c r="CA460" s="102"/>
      <c r="CB460" s="102"/>
      <c r="CC460" s="102"/>
      <c r="CD460" s="102"/>
      <c r="CE460" s="102"/>
      <c r="CF460" s="102"/>
      <c r="CG460" s="102"/>
      <c r="CH460" s="102"/>
    </row>
    <row r="461" spans="1:86">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c r="AA461" s="102"/>
      <c r="AB461" s="102"/>
      <c r="AC461" s="102"/>
      <c r="AD461" s="102"/>
      <c r="AE461" s="102"/>
      <c r="AF461" s="102"/>
      <c r="AG461" s="102"/>
      <c r="AH461" s="102"/>
      <c r="AI461" s="102"/>
      <c r="AJ461" s="102"/>
      <c r="AK461" s="102"/>
      <c r="AL461" s="102"/>
      <c r="AM461" s="102"/>
      <c r="AN461" s="102"/>
      <c r="AO461" s="102"/>
      <c r="AP461" s="102"/>
      <c r="AQ461" s="102"/>
      <c r="AR461" s="102"/>
      <c r="AS461" s="102"/>
      <c r="AT461" s="102"/>
      <c r="AU461" s="102"/>
      <c r="AV461" s="102"/>
      <c r="AW461" s="102"/>
      <c r="AX461" s="102"/>
      <c r="AY461" s="102"/>
      <c r="AZ461" s="102"/>
      <c r="BA461" s="102"/>
      <c r="BB461" s="102"/>
      <c r="BC461" s="102"/>
      <c r="BD461" s="102"/>
      <c r="BE461" s="102"/>
      <c r="BF461" s="102"/>
      <c r="BG461" s="102"/>
      <c r="BH461" s="102"/>
      <c r="BI461" s="102"/>
      <c r="BJ461" s="102"/>
      <c r="BK461" s="102"/>
      <c r="BL461" s="102"/>
      <c r="BM461" s="102"/>
      <c r="BN461" s="102"/>
      <c r="BO461" s="102"/>
      <c r="BP461" s="102"/>
      <c r="BQ461" s="102"/>
      <c r="BR461" s="102"/>
      <c r="BS461" s="102"/>
      <c r="BT461" s="102"/>
      <c r="BU461" s="102"/>
      <c r="BV461" s="102"/>
      <c r="BW461" s="102"/>
      <c r="BX461" s="102"/>
      <c r="BY461" s="102"/>
      <c r="BZ461" s="102"/>
      <c r="CA461" s="102"/>
      <c r="CB461" s="102"/>
      <c r="CC461" s="102"/>
      <c r="CD461" s="102"/>
      <c r="CE461" s="102"/>
      <c r="CF461" s="102"/>
      <c r="CG461" s="102"/>
      <c r="CH461" s="102"/>
    </row>
    <row r="462" spans="1:86">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c r="AA462" s="102"/>
      <c r="AB462" s="102"/>
      <c r="AC462" s="102"/>
      <c r="AD462" s="102"/>
      <c r="AE462" s="102"/>
      <c r="AF462" s="102"/>
      <c r="AG462" s="102"/>
      <c r="AH462" s="102"/>
      <c r="AI462" s="102"/>
      <c r="AJ462" s="102"/>
      <c r="AK462" s="102"/>
      <c r="AL462" s="102"/>
      <c r="AM462" s="102"/>
      <c r="AN462" s="102"/>
      <c r="AO462" s="102"/>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c r="BX462" s="102"/>
      <c r="BY462" s="102"/>
      <c r="BZ462" s="102"/>
      <c r="CA462" s="102"/>
      <c r="CB462" s="102"/>
      <c r="CC462" s="102"/>
      <c r="CD462" s="102"/>
      <c r="CE462" s="102"/>
      <c r="CF462" s="102"/>
      <c r="CG462" s="102"/>
      <c r="CH462" s="102"/>
    </row>
    <row r="463" spans="1:86">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c r="AA463" s="102"/>
      <c r="AB463" s="102"/>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A463" s="102"/>
      <c r="CB463" s="102"/>
      <c r="CC463" s="102"/>
      <c r="CD463" s="102"/>
      <c r="CE463" s="102"/>
      <c r="CF463" s="102"/>
      <c r="CG463" s="102"/>
      <c r="CH463" s="102"/>
    </row>
    <row r="464" spans="1:86">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c r="AA464" s="102"/>
      <c r="AB464" s="102"/>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A464" s="102"/>
      <c r="CB464" s="102"/>
      <c r="CC464" s="102"/>
      <c r="CD464" s="102"/>
      <c r="CE464" s="102"/>
      <c r="CF464" s="102"/>
      <c r="CG464" s="102"/>
      <c r="CH464" s="102"/>
    </row>
    <row r="465" spans="1:86">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c r="AA465" s="102"/>
      <c r="AB465" s="102"/>
      <c r="AC465" s="102"/>
      <c r="AD465" s="102"/>
      <c r="AE465" s="102"/>
      <c r="AF465" s="102"/>
      <c r="AG465" s="102"/>
      <c r="AH465" s="102"/>
      <c r="AI465" s="102"/>
      <c r="AJ465" s="102"/>
      <c r="AK465" s="102"/>
      <c r="AL465" s="102"/>
      <c r="AM465" s="102"/>
      <c r="AN465" s="102"/>
      <c r="AO465" s="102"/>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c r="CA465" s="102"/>
      <c r="CB465" s="102"/>
      <c r="CC465" s="102"/>
      <c r="CD465" s="102"/>
      <c r="CE465" s="102"/>
      <c r="CF465" s="102"/>
      <c r="CG465" s="102"/>
      <c r="CH465" s="102"/>
    </row>
    <row r="466" spans="1:86">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A466" s="102"/>
      <c r="CB466" s="102"/>
      <c r="CC466" s="102"/>
      <c r="CD466" s="102"/>
      <c r="CE466" s="102"/>
      <c r="CF466" s="102"/>
      <c r="CG466" s="102"/>
      <c r="CH466" s="102"/>
    </row>
    <row r="467" spans="1:86">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c r="AA467" s="102"/>
      <c r="AB467" s="102"/>
      <c r="AC467" s="102"/>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102"/>
      <c r="BC467" s="102"/>
      <c r="BD467" s="102"/>
      <c r="BE467" s="102"/>
      <c r="BF467" s="102"/>
      <c r="BG467" s="102"/>
      <c r="BH467" s="102"/>
      <c r="BI467" s="102"/>
      <c r="BJ467" s="102"/>
      <c r="BK467" s="102"/>
      <c r="BL467" s="102"/>
      <c r="BM467" s="102"/>
      <c r="BN467" s="102"/>
      <c r="BO467" s="102"/>
      <c r="BP467" s="102"/>
      <c r="BQ467" s="102"/>
      <c r="BR467" s="102"/>
      <c r="BS467" s="102"/>
      <c r="BT467" s="102"/>
      <c r="BU467" s="102"/>
      <c r="BV467" s="102"/>
      <c r="BW467" s="102"/>
      <c r="BX467" s="102"/>
      <c r="BY467" s="102"/>
      <c r="BZ467" s="102"/>
      <c r="CA467" s="102"/>
      <c r="CB467" s="102"/>
      <c r="CC467" s="102"/>
      <c r="CD467" s="102"/>
      <c r="CE467" s="102"/>
      <c r="CF467" s="102"/>
      <c r="CG467" s="102"/>
      <c r="CH467" s="102"/>
    </row>
    <row r="468" spans="1:86">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c r="AA468" s="102"/>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c r="BU468" s="102"/>
      <c r="BV468" s="102"/>
      <c r="BW468" s="102"/>
      <c r="BX468" s="102"/>
      <c r="BY468" s="102"/>
      <c r="BZ468" s="102"/>
      <c r="CA468" s="102"/>
      <c r="CB468" s="102"/>
      <c r="CC468" s="102"/>
      <c r="CD468" s="102"/>
      <c r="CE468" s="102"/>
      <c r="CF468" s="102"/>
      <c r="CG468" s="102"/>
      <c r="CH468" s="102"/>
    </row>
    <row r="469" spans="1:86">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c r="CA469" s="102"/>
      <c r="CB469" s="102"/>
      <c r="CC469" s="102"/>
      <c r="CD469" s="102"/>
      <c r="CE469" s="102"/>
      <c r="CF469" s="102"/>
      <c r="CG469" s="102"/>
      <c r="CH469" s="102"/>
    </row>
    <row r="470" spans="1:86">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c r="AA470" s="102"/>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c r="BU470" s="102"/>
      <c r="BV470" s="102"/>
      <c r="BW470" s="102"/>
      <c r="BX470" s="102"/>
      <c r="BY470" s="102"/>
      <c r="BZ470" s="102"/>
      <c r="CA470" s="102"/>
      <c r="CB470" s="102"/>
      <c r="CC470" s="102"/>
      <c r="CD470" s="102"/>
      <c r="CE470" s="102"/>
      <c r="CF470" s="102"/>
      <c r="CG470" s="102"/>
      <c r="CH470" s="102"/>
    </row>
    <row r="471" spans="1:86">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c r="AA471" s="102"/>
      <c r="AB471" s="102"/>
      <c r="AC471" s="102"/>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c r="CA471" s="102"/>
      <c r="CB471" s="102"/>
      <c r="CC471" s="102"/>
      <c r="CD471" s="102"/>
      <c r="CE471" s="102"/>
      <c r="CF471" s="102"/>
      <c r="CG471" s="102"/>
      <c r="CH471" s="102"/>
    </row>
    <row r="472" spans="1:86">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c r="AA472" s="102"/>
      <c r="AB472" s="102"/>
      <c r="AC472" s="102"/>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A472" s="102"/>
      <c r="CB472" s="102"/>
      <c r="CC472" s="102"/>
      <c r="CD472" s="102"/>
      <c r="CE472" s="102"/>
      <c r="CF472" s="102"/>
      <c r="CG472" s="102"/>
      <c r="CH472" s="102"/>
    </row>
    <row r="473" spans="1:86">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c r="AA473" s="102"/>
      <c r="AB473" s="102"/>
      <c r="AC473" s="102"/>
      <c r="AD473" s="102"/>
      <c r="AE473" s="102"/>
      <c r="AF473" s="102"/>
      <c r="AG473" s="102"/>
      <c r="AH473" s="102"/>
      <c r="AI473" s="102"/>
      <c r="AJ473" s="102"/>
      <c r="AK473" s="102"/>
      <c r="AL473" s="102"/>
      <c r="AM473" s="102"/>
      <c r="AN473" s="102"/>
      <c r="AO473" s="102"/>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c r="BX473" s="102"/>
      <c r="BY473" s="102"/>
      <c r="BZ473" s="102"/>
      <c r="CA473" s="102"/>
      <c r="CB473" s="102"/>
      <c r="CC473" s="102"/>
      <c r="CD473" s="102"/>
      <c r="CE473" s="102"/>
      <c r="CF473" s="102"/>
      <c r="CG473" s="102"/>
      <c r="CH473" s="102"/>
    </row>
    <row r="474" spans="1:86">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c r="AA474" s="102"/>
      <c r="AB474" s="102"/>
      <c r="AC474" s="102"/>
      <c r="AD474" s="102"/>
      <c r="AE474" s="102"/>
      <c r="AF474" s="102"/>
      <c r="AG474" s="102"/>
      <c r="AH474" s="102"/>
      <c r="AI474" s="102"/>
      <c r="AJ474" s="102"/>
      <c r="AK474" s="102"/>
      <c r="AL474" s="102"/>
      <c r="AM474" s="102"/>
      <c r="AN474" s="102"/>
      <c r="AO474" s="102"/>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c r="BX474" s="102"/>
      <c r="BY474" s="102"/>
      <c r="BZ474" s="102"/>
      <c r="CA474" s="102"/>
      <c r="CB474" s="102"/>
      <c r="CC474" s="102"/>
      <c r="CD474" s="102"/>
      <c r="CE474" s="102"/>
      <c r="CF474" s="102"/>
      <c r="CG474" s="102"/>
      <c r="CH474" s="102"/>
    </row>
    <row r="475" spans="1:86">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c r="AA475" s="102"/>
      <c r="AB475" s="102"/>
      <c r="AC475" s="102"/>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A475" s="102"/>
      <c r="CB475" s="102"/>
      <c r="CC475" s="102"/>
      <c r="CD475" s="102"/>
      <c r="CE475" s="102"/>
      <c r="CF475" s="102"/>
      <c r="CG475" s="102"/>
      <c r="CH475" s="102"/>
    </row>
    <row r="476" spans="1:86">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c r="AA476" s="102"/>
      <c r="AB476" s="102"/>
      <c r="AC476" s="102"/>
      <c r="AD476" s="102"/>
      <c r="AE476" s="102"/>
      <c r="AF476" s="102"/>
      <c r="AG476" s="102"/>
      <c r="AH476" s="102"/>
      <c r="AI476" s="102"/>
      <c r="AJ476" s="102"/>
      <c r="AK476" s="102"/>
      <c r="AL476" s="102"/>
      <c r="AM476" s="102"/>
      <c r="AN476" s="102"/>
      <c r="AO476" s="102"/>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c r="BU476" s="102"/>
      <c r="BV476" s="102"/>
      <c r="BW476" s="102"/>
      <c r="BX476" s="102"/>
      <c r="BY476" s="102"/>
      <c r="BZ476" s="102"/>
      <c r="CA476" s="102"/>
      <c r="CB476" s="102"/>
      <c r="CC476" s="102"/>
      <c r="CD476" s="102"/>
      <c r="CE476" s="102"/>
      <c r="CF476" s="102"/>
      <c r="CG476" s="102"/>
      <c r="CH476" s="102"/>
    </row>
    <row r="477" spans="1:86">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A477" s="102"/>
      <c r="CB477" s="102"/>
      <c r="CC477" s="102"/>
      <c r="CD477" s="102"/>
      <c r="CE477" s="102"/>
      <c r="CF477" s="102"/>
      <c r="CG477" s="102"/>
      <c r="CH477" s="102"/>
    </row>
    <row r="478" spans="1:86">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c r="AA478" s="102"/>
      <c r="AB478" s="102"/>
      <c r="AC478" s="102"/>
      <c r="AD478" s="102"/>
      <c r="AE478" s="102"/>
      <c r="AF478" s="102"/>
      <c r="AG478" s="102"/>
      <c r="AH478" s="102"/>
      <c r="AI478" s="102"/>
      <c r="AJ478" s="102"/>
      <c r="AK478" s="102"/>
      <c r="AL478" s="102"/>
      <c r="AM478" s="102"/>
      <c r="AN478" s="102"/>
      <c r="AO478" s="102"/>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c r="CA478" s="102"/>
      <c r="CB478" s="102"/>
      <c r="CC478" s="102"/>
      <c r="CD478" s="102"/>
      <c r="CE478" s="102"/>
      <c r="CF478" s="102"/>
      <c r="CG478" s="102"/>
      <c r="CH478" s="102"/>
    </row>
    <row r="479" spans="1:86">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c r="AD479" s="102"/>
      <c r="AE479" s="102"/>
      <c r="AF479" s="102"/>
      <c r="AG479" s="102"/>
      <c r="AH479" s="102"/>
      <c r="AI479" s="102"/>
      <c r="AJ479" s="102"/>
      <c r="AK479" s="102"/>
      <c r="AL479" s="102"/>
      <c r="AM479" s="102"/>
      <c r="AN479" s="102"/>
      <c r="AO479" s="102"/>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A479" s="102"/>
      <c r="CB479" s="102"/>
      <c r="CC479" s="102"/>
      <c r="CD479" s="102"/>
      <c r="CE479" s="102"/>
      <c r="CF479" s="102"/>
      <c r="CG479" s="102"/>
      <c r="CH479" s="102"/>
    </row>
    <row r="480" spans="1:86">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A480" s="102"/>
      <c r="CB480" s="102"/>
      <c r="CC480" s="102"/>
      <c r="CD480" s="102"/>
      <c r="CE480" s="102"/>
      <c r="CF480" s="102"/>
      <c r="CG480" s="102"/>
      <c r="CH480" s="102"/>
    </row>
    <row r="481" spans="1:86">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c r="AA481" s="102"/>
      <c r="AB481" s="102"/>
      <c r="AC481" s="102"/>
      <c r="AD481" s="102"/>
      <c r="AE481" s="102"/>
      <c r="AF481" s="102"/>
      <c r="AG481" s="102"/>
      <c r="AH481" s="102"/>
      <c r="AI481" s="102"/>
      <c r="AJ481" s="102"/>
      <c r="AK481" s="102"/>
      <c r="AL481" s="102"/>
      <c r="AM481" s="102"/>
      <c r="AN481" s="102"/>
      <c r="AO481" s="102"/>
      <c r="AP481" s="102"/>
      <c r="AQ481" s="102"/>
      <c r="AR481" s="102"/>
      <c r="AS481" s="102"/>
      <c r="AT481" s="102"/>
      <c r="AU481" s="102"/>
      <c r="AV481" s="102"/>
      <c r="AW481" s="102"/>
      <c r="AX481" s="102"/>
      <c r="AY481" s="102"/>
      <c r="AZ481" s="102"/>
      <c r="BA481" s="102"/>
      <c r="BB481" s="102"/>
      <c r="BC481" s="102"/>
      <c r="BD481" s="102"/>
      <c r="BE481" s="102"/>
      <c r="BF481" s="102"/>
      <c r="BG481" s="102"/>
      <c r="BH481" s="102"/>
      <c r="BI481" s="102"/>
      <c r="BJ481" s="102"/>
      <c r="BK481" s="102"/>
      <c r="BL481" s="102"/>
      <c r="BM481" s="102"/>
      <c r="BN481" s="102"/>
      <c r="BO481" s="102"/>
      <c r="BP481" s="102"/>
      <c r="BQ481" s="102"/>
      <c r="BR481" s="102"/>
      <c r="BS481" s="102"/>
      <c r="BT481" s="102"/>
      <c r="BU481" s="102"/>
      <c r="BV481" s="102"/>
      <c r="BW481" s="102"/>
      <c r="BX481" s="102"/>
      <c r="BY481" s="102"/>
      <c r="BZ481" s="102"/>
      <c r="CA481" s="102"/>
      <c r="CB481" s="102"/>
      <c r="CC481" s="102"/>
      <c r="CD481" s="102"/>
      <c r="CE481" s="102"/>
      <c r="CF481" s="102"/>
      <c r="CG481" s="102"/>
      <c r="CH481" s="102"/>
    </row>
    <row r="482" spans="1:86">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c r="AA482" s="102"/>
      <c r="AB482" s="102"/>
      <c r="AC482" s="102"/>
      <c r="AD482" s="102"/>
      <c r="AE482" s="102"/>
      <c r="AF482" s="102"/>
      <c r="AG482" s="102"/>
      <c r="AH482" s="102"/>
      <c r="AI482" s="102"/>
      <c r="AJ482" s="102"/>
      <c r="AK482" s="102"/>
      <c r="AL482" s="102"/>
      <c r="AM482" s="102"/>
      <c r="AN482" s="102"/>
      <c r="AO482" s="102"/>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A482" s="102"/>
      <c r="CB482" s="102"/>
      <c r="CC482" s="102"/>
      <c r="CD482" s="102"/>
      <c r="CE482" s="102"/>
      <c r="CF482" s="102"/>
      <c r="CG482" s="102"/>
      <c r="CH482" s="102"/>
    </row>
    <row r="483" spans="1:86">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c r="AA483" s="102"/>
      <c r="AB483" s="102"/>
      <c r="AC483" s="102"/>
      <c r="AD483" s="102"/>
      <c r="AE483" s="102"/>
      <c r="AF483" s="102"/>
      <c r="AG483" s="102"/>
      <c r="AH483" s="102"/>
      <c r="AI483" s="102"/>
      <c r="AJ483" s="102"/>
      <c r="AK483" s="102"/>
      <c r="AL483" s="102"/>
      <c r="AM483" s="102"/>
      <c r="AN483" s="102"/>
      <c r="AO483" s="102"/>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A483" s="102"/>
      <c r="CB483" s="102"/>
      <c r="CC483" s="102"/>
      <c r="CD483" s="102"/>
      <c r="CE483" s="102"/>
      <c r="CF483" s="102"/>
      <c r="CG483" s="102"/>
      <c r="CH483" s="102"/>
    </row>
    <row r="484" spans="1:86">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c r="AA484" s="102"/>
      <c r="AB484" s="102"/>
      <c r="AC484" s="102"/>
      <c r="AD484" s="102"/>
      <c r="AE484" s="102"/>
      <c r="AF484" s="102"/>
      <c r="AG484" s="102"/>
      <c r="AH484" s="102"/>
      <c r="AI484" s="102"/>
      <c r="AJ484" s="102"/>
      <c r="AK484" s="102"/>
      <c r="AL484" s="102"/>
      <c r="AM484" s="102"/>
      <c r="AN484" s="102"/>
      <c r="AO484" s="102"/>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c r="BN484" s="102"/>
      <c r="BO484" s="102"/>
      <c r="BP484" s="102"/>
      <c r="BQ484" s="102"/>
      <c r="BR484" s="102"/>
      <c r="BS484" s="102"/>
      <c r="BT484" s="102"/>
      <c r="BU484" s="102"/>
      <c r="BV484" s="102"/>
      <c r="BW484" s="102"/>
      <c r="BX484" s="102"/>
      <c r="BY484" s="102"/>
      <c r="BZ484" s="102"/>
      <c r="CA484" s="102"/>
      <c r="CB484" s="102"/>
      <c r="CC484" s="102"/>
      <c r="CD484" s="102"/>
      <c r="CE484" s="102"/>
      <c r="CF484" s="102"/>
      <c r="CG484" s="102"/>
      <c r="CH484" s="102"/>
    </row>
    <row r="485" spans="1:86">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c r="AA485" s="102"/>
      <c r="AB485" s="102"/>
      <c r="AC485" s="102"/>
      <c r="AD485" s="102"/>
      <c r="AE485" s="102"/>
      <c r="AF485" s="102"/>
      <c r="AG485" s="102"/>
      <c r="AH485" s="102"/>
      <c r="AI485" s="102"/>
      <c r="AJ485" s="102"/>
      <c r="AK485" s="102"/>
      <c r="AL485" s="102"/>
      <c r="AM485" s="102"/>
      <c r="AN485" s="102"/>
      <c r="AO485" s="102"/>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A485" s="102"/>
      <c r="CB485" s="102"/>
      <c r="CC485" s="102"/>
      <c r="CD485" s="102"/>
      <c r="CE485" s="102"/>
      <c r="CF485" s="102"/>
      <c r="CG485" s="102"/>
      <c r="CH485" s="102"/>
    </row>
    <row r="486" spans="1:86">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c r="AA486" s="102"/>
      <c r="AB486" s="102"/>
      <c r="AC486" s="102"/>
      <c r="AD486" s="102"/>
      <c r="AE486" s="102"/>
      <c r="AF486" s="102"/>
      <c r="AG486" s="102"/>
      <c r="AH486" s="102"/>
      <c r="AI486" s="102"/>
      <c r="AJ486" s="102"/>
      <c r="AK486" s="102"/>
      <c r="AL486" s="102"/>
      <c r="AM486" s="102"/>
      <c r="AN486" s="102"/>
      <c r="AO486" s="102"/>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A486" s="102"/>
      <c r="CB486" s="102"/>
      <c r="CC486" s="102"/>
      <c r="CD486" s="102"/>
      <c r="CE486" s="102"/>
      <c r="CF486" s="102"/>
      <c r="CG486" s="102"/>
      <c r="CH486" s="102"/>
    </row>
    <row r="487" spans="1:86">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c r="AA487" s="102"/>
      <c r="AB487" s="102"/>
      <c r="AC487" s="102"/>
      <c r="AD487" s="102"/>
      <c r="AE487" s="102"/>
      <c r="AF487" s="102"/>
      <c r="AG487" s="102"/>
      <c r="AH487" s="102"/>
      <c r="AI487" s="102"/>
      <c r="AJ487" s="102"/>
      <c r="AK487" s="102"/>
      <c r="AL487" s="102"/>
      <c r="AM487" s="102"/>
      <c r="AN487" s="102"/>
      <c r="AO487" s="102"/>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c r="CA487" s="102"/>
      <c r="CB487" s="102"/>
      <c r="CC487" s="102"/>
      <c r="CD487" s="102"/>
      <c r="CE487" s="102"/>
      <c r="CF487" s="102"/>
      <c r="CG487" s="102"/>
      <c r="CH487" s="102"/>
    </row>
    <row r="488" spans="1:86">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c r="AA488" s="102"/>
      <c r="AB488" s="102"/>
      <c r="AC488" s="102"/>
      <c r="AD488" s="102"/>
      <c r="AE488" s="102"/>
      <c r="AF488" s="102"/>
      <c r="AG488" s="102"/>
      <c r="AH488" s="102"/>
      <c r="AI488" s="102"/>
      <c r="AJ488" s="102"/>
      <c r="AK488" s="102"/>
      <c r="AL488" s="102"/>
      <c r="AM488" s="102"/>
      <c r="AN488" s="102"/>
      <c r="AO488" s="102"/>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A488" s="102"/>
      <c r="CB488" s="102"/>
      <c r="CC488" s="102"/>
      <c r="CD488" s="102"/>
      <c r="CE488" s="102"/>
      <c r="CF488" s="102"/>
      <c r="CG488" s="102"/>
      <c r="CH488" s="102"/>
    </row>
    <row r="489" spans="1:86">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c r="AA489" s="102"/>
      <c r="AB489" s="102"/>
      <c r="AC489" s="102"/>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A489" s="102"/>
      <c r="CB489" s="102"/>
      <c r="CC489" s="102"/>
      <c r="CD489" s="102"/>
      <c r="CE489" s="102"/>
      <c r="CF489" s="102"/>
      <c r="CG489" s="102"/>
      <c r="CH489" s="102"/>
    </row>
    <row r="490" spans="1:86">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c r="AA490" s="102"/>
      <c r="AB490" s="102"/>
      <c r="AC490" s="102"/>
      <c r="AD490" s="102"/>
      <c r="AE490" s="102"/>
      <c r="AF490" s="102"/>
      <c r="AG490" s="102"/>
      <c r="AH490" s="102"/>
      <c r="AI490" s="102"/>
      <c r="AJ490" s="102"/>
      <c r="AK490" s="102"/>
      <c r="AL490" s="102"/>
      <c r="AM490" s="102"/>
      <c r="AN490" s="102"/>
      <c r="AO490" s="102"/>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c r="BN490" s="102"/>
      <c r="BO490" s="102"/>
      <c r="BP490" s="102"/>
      <c r="BQ490" s="102"/>
      <c r="BR490" s="102"/>
      <c r="BS490" s="102"/>
      <c r="BT490" s="102"/>
      <c r="BU490" s="102"/>
      <c r="BV490" s="102"/>
      <c r="BW490" s="102"/>
      <c r="BX490" s="102"/>
      <c r="BY490" s="102"/>
      <c r="BZ490" s="102"/>
      <c r="CA490" s="102"/>
      <c r="CB490" s="102"/>
      <c r="CC490" s="102"/>
      <c r="CD490" s="102"/>
      <c r="CE490" s="102"/>
      <c r="CF490" s="102"/>
      <c r="CG490" s="102"/>
      <c r="CH490" s="102"/>
    </row>
    <row r="491" spans="1:86">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c r="AA491" s="102"/>
      <c r="AB491" s="102"/>
      <c r="AC491" s="102"/>
      <c r="AD491" s="102"/>
      <c r="AE491" s="102"/>
      <c r="AF491" s="102"/>
      <c r="AG491" s="102"/>
      <c r="AH491" s="102"/>
      <c r="AI491" s="102"/>
      <c r="AJ491" s="102"/>
      <c r="AK491" s="102"/>
      <c r="AL491" s="102"/>
      <c r="AM491" s="102"/>
      <c r="AN491" s="102"/>
      <c r="AO491" s="102"/>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c r="CA491" s="102"/>
      <c r="CB491" s="102"/>
      <c r="CC491" s="102"/>
      <c r="CD491" s="102"/>
      <c r="CE491" s="102"/>
      <c r="CF491" s="102"/>
      <c r="CG491" s="102"/>
      <c r="CH491" s="102"/>
    </row>
    <row r="492" spans="1:86">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c r="AA492" s="102"/>
      <c r="AB492" s="102"/>
      <c r="AC492" s="102"/>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A492" s="102"/>
      <c r="CB492" s="102"/>
      <c r="CC492" s="102"/>
      <c r="CD492" s="102"/>
      <c r="CE492" s="102"/>
      <c r="CF492" s="102"/>
      <c r="CG492" s="102"/>
      <c r="CH492" s="102"/>
    </row>
    <row r="493" spans="1:86">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c r="AA493" s="102"/>
      <c r="AB493" s="102"/>
      <c r="AC493" s="102"/>
      <c r="AD493" s="102"/>
      <c r="AE493" s="102"/>
      <c r="AF493" s="102"/>
      <c r="AG493" s="102"/>
      <c r="AH493" s="102"/>
      <c r="AI493" s="102"/>
      <c r="AJ493" s="102"/>
      <c r="AK493" s="102"/>
      <c r="AL493" s="102"/>
      <c r="AM493" s="102"/>
      <c r="AN493" s="102"/>
      <c r="AO493" s="102"/>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c r="BN493" s="102"/>
      <c r="BO493" s="102"/>
      <c r="BP493" s="102"/>
      <c r="BQ493" s="102"/>
      <c r="BR493" s="102"/>
      <c r="BS493" s="102"/>
      <c r="BT493" s="102"/>
      <c r="BU493" s="102"/>
      <c r="BV493" s="102"/>
      <c r="BW493" s="102"/>
      <c r="BX493" s="102"/>
      <c r="BY493" s="102"/>
      <c r="BZ493" s="102"/>
      <c r="CA493" s="102"/>
      <c r="CB493" s="102"/>
      <c r="CC493" s="102"/>
      <c r="CD493" s="102"/>
      <c r="CE493" s="102"/>
      <c r="CF493" s="102"/>
      <c r="CG493" s="102"/>
      <c r="CH493" s="102"/>
    </row>
    <row r="494" spans="1:86">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c r="AA494" s="102"/>
      <c r="AB494" s="102"/>
      <c r="AC494" s="102"/>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c r="CA494" s="102"/>
      <c r="CB494" s="102"/>
      <c r="CC494" s="102"/>
      <c r="CD494" s="102"/>
      <c r="CE494" s="102"/>
      <c r="CF494" s="102"/>
      <c r="CG494" s="102"/>
      <c r="CH494" s="102"/>
    </row>
    <row r="495" spans="1:86">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c r="AA495" s="102"/>
      <c r="AB495" s="102"/>
      <c r="AC495" s="102"/>
      <c r="AD495" s="102"/>
      <c r="AE495" s="102"/>
      <c r="AF495" s="102"/>
      <c r="AG495" s="102"/>
      <c r="AH495" s="102"/>
      <c r="AI495" s="102"/>
      <c r="AJ495" s="102"/>
      <c r="AK495" s="102"/>
      <c r="AL495" s="102"/>
      <c r="AM495" s="102"/>
      <c r="AN495" s="102"/>
      <c r="AO495" s="102"/>
      <c r="AP495" s="102"/>
      <c r="AQ495" s="102"/>
      <c r="AR495" s="102"/>
      <c r="AS495" s="102"/>
      <c r="AT495" s="102"/>
      <c r="AU495" s="102"/>
      <c r="AV495" s="102"/>
      <c r="AW495" s="102"/>
      <c r="AX495" s="102"/>
      <c r="AY495" s="102"/>
      <c r="AZ495" s="102"/>
      <c r="BA495" s="102"/>
      <c r="BB495" s="102"/>
      <c r="BC495" s="102"/>
      <c r="BD495" s="102"/>
      <c r="BE495" s="102"/>
      <c r="BF495" s="102"/>
      <c r="BG495" s="102"/>
      <c r="BH495" s="102"/>
      <c r="BI495" s="102"/>
      <c r="BJ495" s="102"/>
      <c r="BK495" s="102"/>
      <c r="BL495" s="102"/>
      <c r="BM495" s="102"/>
      <c r="BN495" s="102"/>
      <c r="BO495" s="102"/>
      <c r="BP495" s="102"/>
      <c r="BQ495" s="102"/>
      <c r="BR495" s="102"/>
      <c r="BS495" s="102"/>
      <c r="BT495" s="102"/>
      <c r="BU495" s="102"/>
      <c r="BV495" s="102"/>
      <c r="BW495" s="102"/>
      <c r="BX495" s="102"/>
      <c r="BY495" s="102"/>
      <c r="BZ495" s="102"/>
      <c r="CA495" s="102"/>
      <c r="CB495" s="102"/>
      <c r="CC495" s="102"/>
      <c r="CD495" s="102"/>
      <c r="CE495" s="102"/>
      <c r="CF495" s="102"/>
      <c r="CG495" s="102"/>
      <c r="CH495" s="102"/>
    </row>
    <row r="496" spans="1:86">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c r="AA496" s="102"/>
      <c r="AB496" s="102"/>
      <c r="AC496" s="102"/>
      <c r="AD496" s="102"/>
      <c r="AE496" s="102"/>
      <c r="AF496" s="102"/>
      <c r="AG496" s="102"/>
      <c r="AH496" s="102"/>
      <c r="AI496" s="102"/>
      <c r="AJ496" s="102"/>
      <c r="AK496" s="102"/>
      <c r="AL496" s="102"/>
      <c r="AM496" s="102"/>
      <c r="AN496" s="102"/>
      <c r="AO496" s="102"/>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c r="BN496" s="102"/>
      <c r="BO496" s="102"/>
      <c r="BP496" s="102"/>
      <c r="BQ496" s="102"/>
      <c r="BR496" s="102"/>
      <c r="BS496" s="102"/>
      <c r="BT496" s="102"/>
      <c r="BU496" s="102"/>
      <c r="BV496" s="102"/>
      <c r="BW496" s="102"/>
      <c r="BX496" s="102"/>
      <c r="BY496" s="102"/>
      <c r="BZ496" s="102"/>
      <c r="CA496" s="102"/>
      <c r="CB496" s="102"/>
      <c r="CC496" s="102"/>
      <c r="CD496" s="102"/>
      <c r="CE496" s="102"/>
      <c r="CF496" s="102"/>
      <c r="CG496" s="102"/>
      <c r="CH496" s="102"/>
    </row>
    <row r="497" spans="1:114">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c r="AA497" s="102"/>
      <c r="AB497" s="102"/>
      <c r="AC497" s="102"/>
      <c r="AD497" s="102"/>
      <c r="AE497" s="102"/>
      <c r="AF497" s="102"/>
      <c r="AG497" s="102"/>
      <c r="AH497" s="102"/>
      <c r="AI497" s="102"/>
      <c r="AJ497" s="102"/>
      <c r="AK497" s="102"/>
      <c r="AL497" s="102"/>
      <c r="AM497" s="102"/>
      <c r="AN497" s="102"/>
      <c r="AO497" s="102"/>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A497" s="102"/>
      <c r="CB497" s="102"/>
      <c r="CC497" s="102"/>
      <c r="CD497" s="102"/>
      <c r="CE497" s="102"/>
      <c r="CF497" s="102"/>
      <c r="CG497" s="102"/>
      <c r="CH497" s="102"/>
    </row>
    <row r="498" spans="1:114">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c r="AA498" s="102"/>
      <c r="AB498" s="102"/>
      <c r="AC498" s="102"/>
      <c r="AD498" s="102"/>
      <c r="AE498" s="102"/>
      <c r="AF498" s="102"/>
      <c r="AG498" s="102"/>
      <c r="AH498" s="102"/>
      <c r="AI498" s="102"/>
      <c r="AJ498" s="102"/>
      <c r="AK498" s="102"/>
      <c r="AL498" s="102"/>
      <c r="AM498" s="102"/>
      <c r="AN498" s="102"/>
      <c r="AO498" s="102"/>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102"/>
      <c r="BU498" s="102"/>
      <c r="BV498" s="102"/>
      <c r="BW498" s="102"/>
      <c r="BX498" s="102"/>
      <c r="BY498" s="102"/>
      <c r="BZ498" s="102"/>
      <c r="CA498" s="102"/>
      <c r="CB498" s="102"/>
      <c r="CC498" s="102"/>
      <c r="CD498" s="102"/>
      <c r="CE498" s="102"/>
      <c r="CF498" s="102"/>
      <c r="CG498" s="102"/>
      <c r="CH498" s="102"/>
    </row>
    <row r="499" spans="1:114">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A499" s="102"/>
      <c r="CB499" s="102"/>
      <c r="CC499" s="102"/>
      <c r="CD499" s="102"/>
      <c r="CE499" s="102"/>
      <c r="CF499" s="102"/>
      <c r="CG499" s="102"/>
      <c r="CH499" s="102"/>
    </row>
    <row r="500" spans="1:114">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c r="AA500" s="102"/>
      <c r="AB500" s="102"/>
      <c r="AC500" s="102"/>
      <c r="AD500" s="102"/>
      <c r="AE500" s="102"/>
      <c r="AF500" s="102"/>
      <c r="AG500" s="102"/>
      <c r="AH500" s="102"/>
      <c r="AI500" s="102"/>
      <c r="AJ500" s="102"/>
      <c r="AK500" s="102"/>
      <c r="AL500" s="102"/>
      <c r="AM500" s="102"/>
      <c r="AN500" s="102"/>
      <c r="AO500" s="102"/>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A500" s="102"/>
      <c r="CB500" s="102"/>
      <c r="CC500" s="102"/>
      <c r="CD500" s="102"/>
      <c r="CE500" s="102"/>
      <c r="CF500" s="102"/>
      <c r="CG500" s="102"/>
      <c r="CH500" s="102"/>
    </row>
    <row r="501" spans="1:114">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c r="AA501" s="102"/>
      <c r="AB501" s="102"/>
      <c r="AC501" s="102"/>
      <c r="AD501" s="102"/>
      <c r="AE501" s="102"/>
      <c r="AF501" s="102"/>
      <c r="AG501" s="102"/>
      <c r="AH501" s="102"/>
      <c r="AI501" s="102"/>
      <c r="AJ501" s="102"/>
      <c r="AK501" s="102"/>
      <c r="AL501" s="102"/>
      <c r="AM501" s="102"/>
      <c r="AN501" s="102"/>
      <c r="AO501" s="102"/>
      <c r="AP501" s="102"/>
      <c r="AQ501" s="102"/>
      <c r="AR501" s="102"/>
      <c r="AS501" s="102"/>
      <c r="AT501" s="102"/>
      <c r="AU501" s="102"/>
      <c r="AV501" s="102"/>
      <c r="AW501" s="102"/>
      <c r="AX501" s="102"/>
      <c r="AY501" s="102"/>
      <c r="AZ501" s="102"/>
      <c r="BA501" s="102"/>
      <c r="BB501" s="102"/>
      <c r="BC501" s="102"/>
      <c r="BD501" s="102"/>
      <c r="BE501" s="102"/>
      <c r="BF501" s="102"/>
      <c r="BG501" s="102"/>
      <c r="BH501" s="102"/>
      <c r="BI501" s="102"/>
      <c r="BJ501" s="102"/>
      <c r="BK501" s="102"/>
      <c r="BL501" s="102"/>
      <c r="BM501" s="102"/>
      <c r="BN501" s="102"/>
      <c r="BO501" s="102"/>
      <c r="BP501" s="102"/>
      <c r="BQ501" s="102"/>
      <c r="BR501" s="102"/>
      <c r="BS501" s="102"/>
      <c r="BT501" s="102"/>
      <c r="BU501" s="102"/>
      <c r="BV501" s="102"/>
      <c r="BW501" s="102"/>
      <c r="BX501" s="102"/>
      <c r="BY501" s="102"/>
      <c r="BZ501" s="102"/>
      <c r="CA501" s="102"/>
      <c r="CB501" s="102"/>
      <c r="CC501" s="102"/>
      <c r="CD501" s="102"/>
      <c r="CE501" s="102"/>
      <c r="CF501" s="102"/>
      <c r="CG501" s="102"/>
      <c r="CH501" s="102"/>
    </row>
    <row r="502" spans="1:114">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c r="AA502" s="102"/>
      <c r="AB502" s="102"/>
      <c r="AC502" s="102"/>
      <c r="AD502" s="102"/>
      <c r="AE502" s="102"/>
      <c r="AF502" s="102"/>
      <c r="AG502" s="102"/>
      <c r="AH502" s="102"/>
      <c r="AI502" s="102"/>
      <c r="AJ502" s="102"/>
      <c r="AK502" s="102"/>
      <c r="AL502" s="102"/>
      <c r="AM502" s="102"/>
      <c r="AN502" s="102"/>
      <c r="AO502" s="102"/>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A502" s="102"/>
      <c r="CB502" s="102"/>
      <c r="CC502" s="102"/>
      <c r="CD502" s="102"/>
      <c r="CE502" s="102"/>
      <c r="CF502" s="102"/>
      <c r="CG502" s="102"/>
      <c r="CH502" s="102"/>
    </row>
    <row r="503" spans="1:114">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c r="AA503" s="102"/>
      <c r="AB503" s="102"/>
      <c r="AC503" s="102"/>
      <c r="AD503" s="102"/>
      <c r="AE503" s="102"/>
      <c r="AF503" s="102"/>
      <c r="AG503" s="102"/>
      <c r="AH503" s="102"/>
      <c r="AI503" s="102"/>
      <c r="AJ503" s="102"/>
      <c r="AK503" s="102"/>
      <c r="AL503" s="102"/>
      <c r="AM503" s="102"/>
      <c r="AN503" s="102"/>
      <c r="AO503" s="102"/>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A503" s="102"/>
      <c r="CB503" s="102"/>
      <c r="CC503" s="102"/>
      <c r="CD503" s="102"/>
      <c r="CE503" s="102"/>
      <c r="CF503" s="102"/>
      <c r="CG503" s="102"/>
      <c r="CH503" s="102"/>
    </row>
    <row r="504" spans="1:114">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c r="AA504" s="102"/>
      <c r="AB504" s="102"/>
      <c r="AC504" s="102"/>
      <c r="AD504" s="102"/>
      <c r="AE504" s="102"/>
      <c r="AF504" s="102"/>
      <c r="AG504" s="102"/>
      <c r="AH504" s="102"/>
      <c r="AI504" s="102"/>
      <c r="AJ504" s="102"/>
      <c r="AK504" s="102"/>
      <c r="AL504" s="102"/>
      <c r="AM504" s="102"/>
      <c r="AN504" s="102"/>
      <c r="AO504" s="102"/>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c r="BN504" s="102"/>
      <c r="BO504" s="102"/>
      <c r="BP504" s="102"/>
      <c r="BQ504" s="102"/>
      <c r="BR504" s="102"/>
      <c r="BS504" s="102"/>
      <c r="BT504" s="102"/>
      <c r="BU504" s="102"/>
      <c r="BV504" s="102"/>
      <c r="BW504" s="102"/>
      <c r="BX504" s="102"/>
      <c r="BY504" s="102"/>
      <c r="BZ504" s="102"/>
      <c r="CA504" s="102"/>
      <c r="CB504" s="102"/>
      <c r="CC504" s="102"/>
      <c r="CD504" s="102"/>
      <c r="CE504" s="102"/>
      <c r="CF504" s="102"/>
      <c r="CG504" s="102"/>
      <c r="CH504" s="102"/>
    </row>
    <row r="505" spans="1:114">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c r="AA505" s="102"/>
      <c r="AB505" s="102"/>
      <c r="AC505" s="102"/>
      <c r="AD505" s="102"/>
      <c r="AE505" s="102"/>
      <c r="AF505" s="102"/>
      <c r="AG505" s="102"/>
      <c r="AH505" s="102"/>
      <c r="AI505" s="102"/>
      <c r="AJ505" s="102"/>
      <c r="AK505" s="102"/>
      <c r="AL505" s="102"/>
      <c r="AM505" s="102"/>
      <c r="AN505" s="102"/>
      <c r="AO505" s="102"/>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c r="BN505" s="102"/>
      <c r="BO505" s="102"/>
      <c r="BP505" s="102"/>
      <c r="BQ505" s="102"/>
      <c r="BR505" s="102"/>
      <c r="BS505" s="102"/>
      <c r="BT505" s="102"/>
      <c r="BU505" s="102"/>
      <c r="BV505" s="102"/>
      <c r="BW505" s="102"/>
      <c r="BX505" s="102"/>
      <c r="BY505" s="102"/>
      <c r="BZ505" s="102"/>
      <c r="CA505" s="102"/>
      <c r="CB505" s="102"/>
      <c r="CC505" s="102"/>
      <c r="CD505" s="102"/>
      <c r="CE505" s="102"/>
      <c r="CF505" s="102"/>
      <c r="CG505" s="102"/>
      <c r="CH505" s="102"/>
    </row>
    <row r="506" spans="1:114">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c r="AA506" s="102"/>
      <c r="AB506" s="102"/>
      <c r="AC506" s="102"/>
      <c r="AD506" s="102"/>
      <c r="AE506" s="102"/>
      <c r="AF506" s="102"/>
      <c r="AG506" s="102"/>
      <c r="AH506" s="102"/>
      <c r="AI506" s="102"/>
      <c r="AJ506" s="102"/>
      <c r="AK506" s="102"/>
      <c r="AL506" s="102"/>
      <c r="AM506" s="102"/>
      <c r="AN506" s="102"/>
      <c r="AO506" s="102"/>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A506" s="102"/>
      <c r="CB506" s="102"/>
      <c r="CC506" s="102"/>
      <c r="CD506" s="102"/>
      <c r="CE506" s="102"/>
      <c r="CF506" s="102"/>
      <c r="CG506" s="102"/>
      <c r="CH506" s="102"/>
    </row>
    <row r="507" spans="1:114">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c r="AA507" s="102"/>
      <c r="AB507" s="102"/>
      <c r="AC507" s="102"/>
      <c r="AD507" s="102"/>
      <c r="AE507" s="102"/>
      <c r="AF507" s="102"/>
      <c r="AG507" s="102"/>
      <c r="AH507" s="102"/>
      <c r="AI507" s="102"/>
      <c r="AJ507" s="102"/>
      <c r="AK507" s="102"/>
      <c r="AL507" s="102"/>
      <c r="AM507" s="102"/>
      <c r="AN507" s="102"/>
      <c r="AO507" s="102"/>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c r="BT507" s="102"/>
      <c r="BU507" s="102"/>
      <c r="BV507" s="102"/>
      <c r="BW507" s="102"/>
      <c r="BX507" s="102"/>
      <c r="BY507" s="102"/>
      <c r="BZ507" s="102"/>
      <c r="CA507" s="102"/>
      <c r="CB507" s="102"/>
      <c r="CC507" s="102"/>
      <c r="CD507" s="102"/>
      <c r="CE507" s="102"/>
      <c r="CF507" s="102"/>
      <c r="CG507" s="102"/>
      <c r="CH507" s="102"/>
    </row>
    <row r="508" spans="1:114">
      <c r="A508" s="34"/>
      <c r="B508" s="34"/>
      <c r="C508" s="34"/>
      <c r="D508" s="34"/>
      <c r="E508" s="34"/>
      <c r="F508" s="34"/>
      <c r="G508" s="34"/>
      <c r="H508" s="102"/>
      <c r="I508" s="102"/>
      <c r="J508" s="102"/>
      <c r="K508" s="102"/>
      <c r="L508" s="102"/>
      <c r="M508" s="102"/>
      <c r="N508" s="102"/>
      <c r="O508" s="102"/>
      <c r="P508" s="34"/>
      <c r="Q508" s="34"/>
      <c r="R508" s="34"/>
      <c r="S508" s="34"/>
      <c r="T508" s="34"/>
      <c r="U508" s="34"/>
      <c r="V508" s="102"/>
      <c r="W508" s="102"/>
      <c r="X508" s="102"/>
      <c r="Y508" s="102"/>
      <c r="Z508" s="102"/>
      <c r="AA508" s="102"/>
      <c r="AB508" s="102"/>
      <c r="AC508" s="102"/>
      <c r="AD508" s="102"/>
      <c r="AE508" s="102"/>
      <c r="AF508" s="102"/>
      <c r="AG508" s="102"/>
      <c r="AH508" s="102"/>
      <c r="AI508" s="102"/>
      <c r="AJ508" s="102"/>
      <c r="AK508" s="102"/>
      <c r="AL508" s="102"/>
      <c r="AM508" s="102"/>
      <c r="AN508" s="102"/>
      <c r="AO508" s="102"/>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A508" s="102"/>
      <c r="CB508" s="102"/>
      <c r="CC508" s="102"/>
      <c r="CD508" s="102"/>
      <c r="CE508" s="102"/>
      <c r="CF508" s="102"/>
      <c r="CG508" s="102"/>
      <c r="CH508" s="102"/>
      <c r="CI508" s="102"/>
      <c r="CJ508" s="102"/>
      <c r="CK508" s="102"/>
      <c r="CL508" s="102"/>
      <c r="CM508" s="102"/>
      <c r="CN508" s="102"/>
      <c r="CO508" s="102"/>
      <c r="CP508" s="102"/>
      <c r="CQ508" s="102"/>
      <c r="CR508" s="102"/>
      <c r="CS508" s="102"/>
      <c r="CT508" s="102"/>
      <c r="CU508" s="102"/>
      <c r="CV508" s="102"/>
      <c r="CW508" s="102"/>
      <c r="CX508" s="102"/>
      <c r="CY508" s="102"/>
      <c r="CZ508" s="102"/>
      <c r="DA508" s="102"/>
      <c r="DB508" s="102"/>
      <c r="DC508" s="102"/>
      <c r="DD508" s="102"/>
      <c r="DE508" s="102"/>
      <c r="DF508" s="102"/>
      <c r="DG508" s="102"/>
      <c r="DH508" s="102"/>
      <c r="DI508" s="102"/>
      <c r="DJ508" s="102"/>
    </row>
    <row r="509" spans="1:114">
      <c r="A509" s="34"/>
      <c r="B509" s="34"/>
      <c r="C509" s="34"/>
      <c r="D509" s="34"/>
      <c r="E509" s="34"/>
      <c r="F509" s="34"/>
      <c r="G509" s="34"/>
      <c r="H509" s="102"/>
      <c r="I509" s="102"/>
      <c r="J509" s="102"/>
      <c r="K509" s="102"/>
      <c r="L509" s="102"/>
      <c r="M509" s="102"/>
      <c r="N509" s="102"/>
      <c r="O509" s="102"/>
      <c r="P509" s="34"/>
      <c r="Q509" s="34"/>
      <c r="R509" s="34"/>
      <c r="S509" s="34"/>
      <c r="T509" s="34"/>
      <c r="U509" s="34"/>
      <c r="V509" s="102"/>
      <c r="W509" s="102"/>
      <c r="X509" s="102"/>
      <c r="Y509" s="102"/>
      <c r="Z509" s="102"/>
      <c r="AA509" s="102"/>
      <c r="AB509" s="102"/>
      <c r="AC509" s="102"/>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A509" s="102"/>
      <c r="CB509" s="102"/>
      <c r="CC509" s="102"/>
      <c r="CD509" s="102"/>
      <c r="CE509" s="102"/>
      <c r="CF509" s="102"/>
      <c r="CG509" s="102"/>
      <c r="CH509" s="102"/>
      <c r="CI509" s="102"/>
      <c r="CJ509" s="102"/>
      <c r="CK509" s="102"/>
      <c r="CL509" s="102"/>
      <c r="CM509" s="102"/>
      <c r="CN509" s="102"/>
      <c r="CO509" s="102"/>
      <c r="CP509" s="102"/>
      <c r="CQ509" s="102"/>
      <c r="CR509" s="102"/>
      <c r="CS509" s="102"/>
      <c r="CT509" s="102"/>
      <c r="CU509" s="102"/>
      <c r="CV509" s="102"/>
      <c r="CW509" s="102"/>
      <c r="CX509" s="102"/>
      <c r="CY509" s="102"/>
      <c r="CZ509" s="102"/>
      <c r="DA509" s="102"/>
      <c r="DB509" s="102"/>
      <c r="DC509" s="102"/>
      <c r="DD509" s="102"/>
      <c r="DE509" s="102"/>
      <c r="DF509" s="102"/>
      <c r="DG509" s="102"/>
      <c r="DH509" s="102"/>
      <c r="DI509" s="102"/>
      <c r="DJ509" s="102"/>
    </row>
    <row r="510" spans="1:114">
      <c r="A510" s="34"/>
      <c r="B510" s="34"/>
      <c r="C510" s="34"/>
      <c r="D510" s="34"/>
      <c r="E510" s="34"/>
      <c r="F510" s="34"/>
      <c r="G510" s="34"/>
      <c r="H510" s="102"/>
      <c r="I510" s="102"/>
      <c r="J510" s="102"/>
      <c r="K510" s="102"/>
      <c r="L510" s="102"/>
      <c r="M510" s="102"/>
      <c r="N510" s="102"/>
      <c r="O510" s="102"/>
      <c r="P510" s="34"/>
      <c r="Q510" s="34"/>
      <c r="R510" s="34"/>
      <c r="S510" s="34"/>
      <c r="T510" s="34"/>
      <c r="U510" s="34"/>
      <c r="V510" s="102"/>
      <c r="W510" s="102"/>
      <c r="X510" s="102"/>
      <c r="Y510" s="102"/>
      <c r="Z510" s="102"/>
      <c r="AA510" s="102"/>
      <c r="AB510" s="102"/>
      <c r="AC510" s="102"/>
      <c r="AD510" s="102"/>
      <c r="AE510" s="102"/>
      <c r="AF510" s="102"/>
      <c r="AG510" s="102"/>
      <c r="AH510" s="102"/>
      <c r="AI510" s="102"/>
      <c r="AJ510" s="102"/>
      <c r="AK510" s="102"/>
      <c r="AL510" s="102"/>
      <c r="AM510" s="102"/>
      <c r="AN510" s="102"/>
      <c r="AO510" s="102"/>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c r="CA510" s="102"/>
      <c r="CB510" s="102"/>
      <c r="CC510" s="102"/>
      <c r="CD510" s="102"/>
      <c r="CE510" s="102"/>
      <c r="CF510" s="102"/>
      <c r="CG510" s="102"/>
      <c r="CH510" s="102"/>
      <c r="CI510" s="102"/>
      <c r="CJ510" s="102"/>
      <c r="CK510" s="102"/>
      <c r="CL510" s="102"/>
      <c r="CM510" s="102"/>
      <c r="CN510" s="102"/>
      <c r="CO510" s="102"/>
      <c r="CP510" s="102"/>
      <c r="CQ510" s="102"/>
      <c r="CR510" s="102"/>
      <c r="CS510" s="102"/>
      <c r="CT510" s="102"/>
      <c r="CU510" s="102"/>
      <c r="CV510" s="102"/>
      <c r="CW510" s="102"/>
      <c r="CX510" s="102"/>
      <c r="CY510" s="102"/>
      <c r="CZ510" s="102"/>
      <c r="DA510" s="102"/>
      <c r="DB510" s="102"/>
      <c r="DC510" s="102"/>
      <c r="DD510" s="102"/>
      <c r="DE510" s="102"/>
      <c r="DF510" s="102"/>
      <c r="DG510" s="102"/>
      <c r="DH510" s="102"/>
      <c r="DI510" s="102"/>
      <c r="DJ510" s="102"/>
    </row>
    <row r="511" spans="1:114">
      <c r="A511" s="34"/>
      <c r="B511" s="34"/>
      <c r="C511" s="34"/>
      <c r="D511" s="34"/>
      <c r="E511" s="34"/>
      <c r="F511" s="34"/>
      <c r="G511" s="34"/>
      <c r="H511" s="102"/>
      <c r="I511" s="102"/>
      <c r="J511" s="102"/>
      <c r="K511" s="102"/>
      <c r="L511" s="102"/>
      <c r="M511" s="102"/>
      <c r="N511" s="102"/>
      <c r="O511" s="102"/>
      <c r="P511" s="34"/>
      <c r="Q511" s="34"/>
      <c r="R511" s="34"/>
      <c r="S511" s="34"/>
      <c r="T511" s="34"/>
      <c r="U511" s="34"/>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c r="CA511" s="102"/>
      <c r="CB511" s="102"/>
      <c r="CC511" s="102"/>
      <c r="CD511" s="102"/>
      <c r="CE511" s="102"/>
      <c r="CF511" s="102"/>
      <c r="CG511" s="102"/>
      <c r="CH511" s="102"/>
      <c r="CI511" s="102"/>
      <c r="CJ511" s="102"/>
      <c r="CK511" s="102"/>
      <c r="CL511" s="102"/>
      <c r="CM511" s="102"/>
      <c r="CN511" s="102"/>
      <c r="CO511" s="102"/>
      <c r="CP511" s="102"/>
      <c r="CQ511" s="102"/>
      <c r="CR511" s="102"/>
      <c r="CS511" s="102"/>
      <c r="CT511" s="102"/>
      <c r="CU511" s="102"/>
      <c r="CV511" s="102"/>
      <c r="CW511" s="102"/>
      <c r="CX511" s="102"/>
      <c r="CY511" s="102"/>
      <c r="CZ511" s="102"/>
      <c r="DA511" s="102"/>
      <c r="DB511" s="102"/>
      <c r="DC511" s="102"/>
      <c r="DD511" s="102"/>
      <c r="DE511" s="102"/>
      <c r="DF511" s="102"/>
      <c r="DG511" s="102"/>
      <c r="DH511" s="102"/>
      <c r="DI511" s="102"/>
      <c r="DJ511" s="102"/>
    </row>
    <row r="512" spans="1:114">
      <c r="A512" s="34"/>
      <c r="B512" s="34"/>
      <c r="C512" s="34"/>
      <c r="D512" s="34"/>
      <c r="E512" s="34"/>
      <c r="F512" s="34"/>
      <c r="G512" s="34"/>
      <c r="H512" s="102"/>
      <c r="I512" s="102"/>
      <c r="J512" s="102"/>
      <c r="K512" s="102"/>
      <c r="L512" s="102"/>
      <c r="M512" s="102"/>
      <c r="N512" s="102"/>
      <c r="O512" s="102"/>
      <c r="P512" s="34"/>
      <c r="Q512" s="34"/>
      <c r="R512" s="34"/>
      <c r="S512" s="34"/>
      <c r="T512" s="34"/>
      <c r="U512" s="34"/>
      <c r="V512" s="102"/>
      <c r="W512" s="102"/>
      <c r="X512" s="102"/>
      <c r="Y512" s="102"/>
      <c r="Z512" s="10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A512" s="102"/>
      <c r="CB512" s="102"/>
      <c r="CC512" s="102"/>
      <c r="CD512" s="102"/>
      <c r="CE512" s="102"/>
      <c r="CF512" s="102"/>
      <c r="CG512" s="102"/>
      <c r="CH512" s="102"/>
      <c r="CI512" s="102"/>
      <c r="CJ512" s="102"/>
      <c r="CK512" s="102"/>
      <c r="CL512" s="102"/>
      <c r="CM512" s="102"/>
      <c r="CN512" s="102"/>
      <c r="CO512" s="102"/>
      <c r="CP512" s="102"/>
      <c r="CQ512" s="102"/>
      <c r="CR512" s="102"/>
      <c r="CS512" s="102"/>
      <c r="CT512" s="102"/>
      <c r="CU512" s="102"/>
      <c r="CV512" s="102"/>
      <c r="CW512" s="102"/>
      <c r="CX512" s="102"/>
      <c r="CY512" s="102"/>
      <c r="CZ512" s="102"/>
      <c r="DA512" s="102"/>
      <c r="DB512" s="102"/>
      <c r="DC512" s="102"/>
      <c r="DD512" s="102"/>
      <c r="DE512" s="102"/>
      <c r="DF512" s="102"/>
      <c r="DG512" s="102"/>
      <c r="DH512" s="102"/>
      <c r="DI512" s="102"/>
      <c r="DJ512" s="102"/>
    </row>
    <row r="513" spans="1:114">
      <c r="A513" s="34"/>
      <c r="B513" s="34"/>
      <c r="C513" s="34"/>
      <c r="D513" s="34"/>
      <c r="E513" s="34"/>
      <c r="F513" s="34"/>
      <c r="G513" s="34"/>
      <c r="H513" s="102"/>
      <c r="I513" s="102"/>
      <c r="J513" s="102"/>
      <c r="K513" s="102"/>
      <c r="L513" s="102"/>
      <c r="M513" s="102"/>
      <c r="N513" s="102"/>
      <c r="O513" s="102"/>
      <c r="P513" s="34"/>
      <c r="Q513" s="34"/>
      <c r="R513" s="34"/>
      <c r="S513" s="34"/>
      <c r="T513" s="34"/>
      <c r="U513" s="34"/>
      <c r="V513" s="102"/>
      <c r="W513" s="102"/>
      <c r="X513" s="102"/>
      <c r="Y513" s="102"/>
      <c r="Z513" s="102"/>
      <c r="AA513" s="102"/>
      <c r="AB513" s="102"/>
      <c r="AC513" s="102"/>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102"/>
      <c r="BU513" s="102"/>
      <c r="BV513" s="102"/>
      <c r="BW513" s="102"/>
      <c r="BX513" s="102"/>
      <c r="BY513" s="102"/>
      <c r="BZ513" s="102"/>
      <c r="CA513" s="102"/>
      <c r="CB513" s="102"/>
      <c r="CC513" s="102"/>
      <c r="CD513" s="102"/>
      <c r="CE513" s="102"/>
      <c r="CF513" s="102"/>
      <c r="CG513" s="102"/>
      <c r="CH513" s="102"/>
      <c r="CI513" s="102"/>
      <c r="CJ513" s="102"/>
      <c r="CK513" s="102"/>
      <c r="CL513" s="102"/>
      <c r="CM513" s="102"/>
      <c r="CN513" s="102"/>
      <c r="CO513" s="102"/>
      <c r="CP513" s="102"/>
      <c r="CQ513" s="102"/>
      <c r="CR513" s="102"/>
      <c r="CS513" s="102"/>
      <c r="CT513" s="102"/>
      <c r="CU513" s="102"/>
      <c r="CV513" s="102"/>
      <c r="CW513" s="102"/>
      <c r="CX513" s="102"/>
      <c r="CY513" s="102"/>
      <c r="CZ513" s="102"/>
      <c r="DA513" s="102"/>
      <c r="DB513" s="102"/>
      <c r="DC513" s="102"/>
      <c r="DD513" s="102"/>
      <c r="DE513" s="102"/>
      <c r="DF513" s="102"/>
      <c r="DG513" s="102"/>
      <c r="DH513" s="102"/>
      <c r="DI513" s="102"/>
      <c r="DJ513" s="102"/>
    </row>
    <row r="514" spans="1:114">
      <c r="A514" s="34"/>
      <c r="B514" s="34"/>
      <c r="C514" s="34"/>
      <c r="D514" s="34"/>
      <c r="E514" s="34"/>
      <c r="F514" s="34"/>
      <c r="G514" s="34"/>
      <c r="H514" s="102"/>
      <c r="I514" s="102"/>
      <c r="J514" s="102"/>
      <c r="K514" s="102"/>
      <c r="L514" s="102"/>
      <c r="M514" s="102"/>
      <c r="N514" s="102"/>
      <c r="O514" s="102"/>
      <c r="P514" s="34"/>
      <c r="Q514" s="34"/>
      <c r="R514" s="34"/>
      <c r="S514" s="34"/>
      <c r="T514" s="34"/>
      <c r="U514" s="34"/>
      <c r="V514" s="102"/>
      <c r="W514" s="102"/>
      <c r="X514" s="102"/>
      <c r="Y514" s="102"/>
      <c r="Z514" s="102"/>
      <c r="AA514" s="102"/>
      <c r="AB514" s="102"/>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c r="CA514" s="102"/>
      <c r="CB514" s="102"/>
      <c r="CC514" s="102"/>
      <c r="CD514" s="102"/>
      <c r="CE514" s="102"/>
      <c r="CF514" s="102"/>
      <c r="CG514" s="102"/>
      <c r="CH514" s="102"/>
      <c r="CI514" s="102"/>
      <c r="CJ514" s="102"/>
      <c r="CK514" s="102"/>
      <c r="CL514" s="102"/>
      <c r="CM514" s="102"/>
      <c r="CN514" s="102"/>
      <c r="CO514" s="102"/>
      <c r="CP514" s="102"/>
      <c r="CQ514" s="102"/>
      <c r="CR514" s="102"/>
      <c r="CS514" s="102"/>
      <c r="CT514" s="102"/>
      <c r="CU514" s="102"/>
      <c r="CV514" s="102"/>
      <c r="CW514" s="102"/>
      <c r="CX514" s="102"/>
      <c r="CY514" s="102"/>
      <c r="CZ514" s="102"/>
      <c r="DA514" s="102"/>
      <c r="DB514" s="102"/>
      <c r="DC514" s="102"/>
      <c r="DD514" s="102"/>
      <c r="DE514" s="102"/>
      <c r="DF514" s="102"/>
      <c r="DG514" s="102"/>
      <c r="DH514" s="102"/>
      <c r="DI514" s="102"/>
      <c r="DJ514" s="102"/>
    </row>
    <row r="515" spans="1:114">
      <c r="A515" s="34"/>
      <c r="B515" s="34"/>
      <c r="C515" s="34"/>
      <c r="D515" s="34"/>
      <c r="E515" s="34"/>
      <c r="F515" s="34"/>
      <c r="G515" s="34"/>
      <c r="H515" s="102"/>
      <c r="I515" s="102"/>
      <c r="J515" s="102"/>
      <c r="K515" s="102"/>
      <c r="L515" s="102"/>
      <c r="M515" s="102"/>
      <c r="N515" s="102"/>
      <c r="O515" s="102"/>
      <c r="P515" s="34"/>
      <c r="Q515" s="34"/>
      <c r="R515" s="34"/>
      <c r="S515" s="34"/>
      <c r="T515" s="34"/>
      <c r="U515" s="34"/>
      <c r="V515" s="102"/>
      <c r="W515" s="102"/>
      <c r="X515" s="102"/>
      <c r="Y515" s="102"/>
      <c r="Z515" s="102"/>
      <c r="AA515" s="102"/>
      <c r="AB515" s="102"/>
      <c r="AC515" s="102"/>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c r="BI515" s="102"/>
      <c r="BJ515" s="102"/>
      <c r="BK515" s="102"/>
      <c r="BL515" s="102"/>
      <c r="BM515" s="102"/>
      <c r="BN515" s="102"/>
      <c r="BO515" s="102"/>
      <c r="BP515" s="102"/>
      <c r="BQ515" s="102"/>
      <c r="BR515" s="102"/>
      <c r="BS515" s="102"/>
      <c r="BT515" s="102"/>
      <c r="BU515" s="102"/>
      <c r="BV515" s="102"/>
      <c r="BW515" s="102"/>
      <c r="BX515" s="102"/>
      <c r="BY515" s="102"/>
      <c r="BZ515" s="102"/>
      <c r="CA515" s="102"/>
      <c r="CB515" s="102"/>
      <c r="CC515" s="102"/>
      <c r="CD515" s="102"/>
      <c r="CE515" s="102"/>
      <c r="CF515" s="102"/>
      <c r="CG515" s="102"/>
      <c r="CH515" s="102"/>
      <c r="CI515" s="102"/>
      <c r="CJ515" s="102"/>
      <c r="CK515" s="102"/>
      <c r="CL515" s="102"/>
      <c r="CM515" s="102"/>
      <c r="CN515" s="102"/>
      <c r="CO515" s="102"/>
      <c r="CP515" s="102"/>
      <c r="CQ515" s="102"/>
      <c r="CR515" s="102"/>
      <c r="CS515" s="102"/>
      <c r="CT515" s="102"/>
      <c r="CU515" s="102"/>
      <c r="CV515" s="102"/>
      <c r="CW515" s="102"/>
      <c r="CX515" s="102"/>
      <c r="CY515" s="102"/>
      <c r="CZ515" s="102"/>
      <c r="DA515" s="102"/>
      <c r="DB515" s="102"/>
      <c r="DC515" s="102"/>
      <c r="DD515" s="102"/>
      <c r="DE515" s="102"/>
      <c r="DF515" s="102"/>
      <c r="DG515" s="102"/>
      <c r="DH515" s="102"/>
      <c r="DI515" s="102"/>
      <c r="DJ515" s="102"/>
    </row>
    <row r="516" spans="1:114">
      <c r="A516" s="34"/>
      <c r="B516" s="34"/>
      <c r="C516" s="34"/>
      <c r="D516" s="34"/>
      <c r="E516" s="34"/>
      <c r="F516" s="34"/>
      <c r="G516" s="34"/>
      <c r="H516" s="102"/>
      <c r="I516" s="102"/>
      <c r="J516" s="102"/>
      <c r="K516" s="102"/>
      <c r="L516" s="102"/>
      <c r="M516" s="102"/>
      <c r="N516" s="102"/>
      <c r="O516" s="102"/>
      <c r="P516" s="34"/>
      <c r="Q516" s="34"/>
      <c r="R516" s="34"/>
      <c r="S516" s="34"/>
      <c r="T516" s="34"/>
      <c r="U516" s="34"/>
      <c r="V516" s="102"/>
      <c r="W516" s="102"/>
      <c r="X516" s="102"/>
      <c r="Y516" s="102"/>
      <c r="Z516" s="102"/>
      <c r="AA516" s="102"/>
      <c r="AB516" s="102"/>
      <c r="AC516" s="102"/>
      <c r="AD516" s="102"/>
      <c r="AE516" s="102"/>
      <c r="AF516" s="102"/>
      <c r="AG516" s="102"/>
      <c r="AH516" s="102"/>
      <c r="AI516" s="102"/>
      <c r="AJ516" s="102"/>
      <c r="AK516" s="102"/>
      <c r="AL516" s="102"/>
      <c r="AM516" s="102"/>
      <c r="AN516" s="102"/>
      <c r="AO516" s="102"/>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A516" s="102"/>
      <c r="CB516" s="102"/>
      <c r="CC516" s="102"/>
      <c r="CD516" s="102"/>
      <c r="CE516" s="102"/>
      <c r="CF516" s="102"/>
      <c r="CG516" s="102"/>
      <c r="CH516" s="102"/>
      <c r="CI516" s="102"/>
      <c r="CJ516" s="102"/>
      <c r="CK516" s="102"/>
      <c r="CL516" s="102"/>
      <c r="CM516" s="102"/>
      <c r="CN516" s="102"/>
      <c r="CO516" s="102"/>
      <c r="CP516" s="102"/>
      <c r="CQ516" s="102"/>
      <c r="CR516" s="102"/>
      <c r="CS516" s="102"/>
      <c r="CT516" s="102"/>
      <c r="CU516" s="102"/>
      <c r="CV516" s="102"/>
      <c r="CW516" s="102"/>
      <c r="CX516" s="102"/>
      <c r="CY516" s="102"/>
      <c r="CZ516" s="102"/>
      <c r="DA516" s="102"/>
      <c r="DB516" s="102"/>
      <c r="DC516" s="102"/>
      <c r="DD516" s="102"/>
      <c r="DE516" s="102"/>
      <c r="DF516" s="102"/>
      <c r="DG516" s="102"/>
      <c r="DH516" s="102"/>
      <c r="DI516" s="102"/>
      <c r="DJ516" s="102"/>
    </row>
    <row r="517" spans="1:114">
      <c r="A517" s="33"/>
      <c r="B517" s="33"/>
      <c r="C517" s="33"/>
      <c r="D517" s="33"/>
      <c r="E517" s="33"/>
      <c r="F517" s="33"/>
      <c r="G517" s="33"/>
      <c r="P517" s="33"/>
      <c r="Q517" s="33"/>
      <c r="R517" s="33"/>
      <c r="S517" s="33"/>
      <c r="T517" s="33"/>
      <c r="U517" s="33"/>
    </row>
    <row r="518" spans="1:114">
      <c r="A518" s="33"/>
      <c r="B518" s="33"/>
      <c r="C518" s="33"/>
      <c r="D518" s="33"/>
      <c r="E518" s="33"/>
      <c r="F518" s="33"/>
      <c r="G518" s="33"/>
      <c r="P518" s="33"/>
      <c r="Q518" s="33"/>
      <c r="R518" s="33"/>
      <c r="S518" s="33"/>
      <c r="T518" s="33"/>
      <c r="U518" s="33"/>
    </row>
    <row r="519" spans="1:114">
      <c r="A519" s="33"/>
      <c r="B519" s="33"/>
      <c r="C519" s="33"/>
      <c r="D519" s="33"/>
      <c r="E519" s="33"/>
      <c r="F519" s="33"/>
      <c r="G519" s="33"/>
      <c r="P519" s="33"/>
      <c r="Q519" s="33"/>
      <c r="R519" s="33"/>
      <c r="S519" s="33"/>
      <c r="T519" s="33"/>
      <c r="U519" s="33"/>
    </row>
    <row r="520" spans="1:114">
      <c r="A520" s="33"/>
      <c r="B520" s="33"/>
      <c r="C520" s="33"/>
      <c r="D520" s="33"/>
      <c r="E520" s="33"/>
      <c r="F520" s="33"/>
      <c r="G520" s="33"/>
      <c r="P520" s="33"/>
      <c r="Q520" s="33"/>
      <c r="R520" s="33"/>
      <c r="S520" s="33"/>
      <c r="T520" s="33"/>
      <c r="U520" s="33"/>
    </row>
    <row r="521" spans="1:114">
      <c r="A521" s="33"/>
      <c r="B521" s="33"/>
      <c r="C521" s="33"/>
      <c r="D521" s="33"/>
      <c r="E521" s="33"/>
      <c r="F521" s="33"/>
      <c r="G521" s="33"/>
      <c r="P521" s="33"/>
      <c r="Q521" s="33"/>
      <c r="R521" s="33"/>
      <c r="S521" s="33"/>
      <c r="T521" s="33"/>
      <c r="U521" s="33"/>
    </row>
    <row r="522" spans="1:114">
      <c r="A522" s="33"/>
      <c r="B522" s="33"/>
      <c r="C522" s="33"/>
      <c r="D522" s="33"/>
      <c r="E522" s="33"/>
      <c r="F522" s="33"/>
      <c r="G522" s="33"/>
      <c r="P522" s="33"/>
      <c r="Q522" s="33"/>
      <c r="R522" s="33"/>
      <c r="S522" s="33"/>
      <c r="T522" s="33"/>
      <c r="U522" s="33"/>
    </row>
    <row r="523" spans="1:114">
      <c r="A523" s="33"/>
      <c r="B523" s="33"/>
      <c r="C523" s="33"/>
      <c r="D523" s="33"/>
      <c r="E523" s="33"/>
      <c r="F523" s="33"/>
      <c r="G523" s="33"/>
      <c r="P523" s="33"/>
      <c r="Q523" s="33"/>
      <c r="R523" s="33"/>
      <c r="S523" s="33"/>
      <c r="T523" s="33"/>
      <c r="U523" s="33"/>
    </row>
    <row r="524" spans="1:114">
      <c r="A524" s="33"/>
      <c r="B524" s="33"/>
      <c r="C524" s="33"/>
      <c r="D524" s="33"/>
      <c r="E524" s="33"/>
      <c r="F524" s="33"/>
      <c r="G524" s="33"/>
      <c r="P524" s="33"/>
      <c r="Q524" s="33"/>
      <c r="R524" s="33"/>
      <c r="S524" s="33"/>
      <c r="T524" s="33"/>
      <c r="U524" s="33"/>
    </row>
    <row r="525" spans="1:114">
      <c r="A525" s="33"/>
      <c r="B525" s="33"/>
      <c r="C525" s="33"/>
      <c r="D525" s="33"/>
      <c r="E525" s="33"/>
      <c r="F525" s="33"/>
      <c r="G525" s="33"/>
      <c r="P525" s="33"/>
      <c r="Q525" s="33"/>
      <c r="R525" s="33"/>
      <c r="S525" s="33"/>
      <c r="T525" s="33"/>
      <c r="U525" s="33"/>
    </row>
    <row r="526" spans="1:114">
      <c r="A526" s="33"/>
      <c r="B526" s="33"/>
      <c r="C526" s="33"/>
      <c r="D526" s="33"/>
      <c r="E526" s="33"/>
      <c r="F526" s="33"/>
      <c r="G526" s="33"/>
      <c r="P526" s="33"/>
      <c r="Q526" s="33"/>
      <c r="R526" s="33"/>
      <c r="S526" s="33"/>
      <c r="T526" s="33"/>
      <c r="U526" s="33"/>
    </row>
    <row r="527" spans="1:114">
      <c r="A527" s="33"/>
      <c r="B527" s="33"/>
      <c r="C527" s="33"/>
      <c r="D527" s="33"/>
      <c r="E527" s="33"/>
      <c r="F527" s="33"/>
      <c r="G527" s="33"/>
      <c r="P527" s="33"/>
      <c r="Q527" s="33"/>
      <c r="R527" s="33"/>
      <c r="S527" s="33"/>
      <c r="T527" s="33"/>
      <c r="U527" s="33"/>
    </row>
    <row r="528" spans="1:114">
      <c r="A528" s="33"/>
      <c r="B528" s="33"/>
      <c r="C528" s="33"/>
      <c r="D528" s="33"/>
      <c r="E528" s="33"/>
      <c r="F528" s="33"/>
      <c r="G528" s="33"/>
      <c r="P528" s="33"/>
      <c r="Q528" s="33"/>
      <c r="R528" s="33"/>
      <c r="S528" s="33"/>
      <c r="T528" s="33"/>
      <c r="U528" s="33"/>
    </row>
    <row r="529" spans="1:21">
      <c r="A529" s="33"/>
      <c r="B529" s="33"/>
      <c r="C529" s="33"/>
      <c r="D529" s="33"/>
      <c r="E529" s="33"/>
      <c r="F529" s="33"/>
      <c r="G529" s="33"/>
      <c r="P529" s="33"/>
      <c r="Q529" s="33"/>
      <c r="R529" s="33"/>
      <c r="S529" s="33"/>
      <c r="T529" s="33"/>
      <c r="U529" s="33"/>
    </row>
    <row r="530" spans="1:21">
      <c r="A530" s="33"/>
      <c r="B530" s="33"/>
      <c r="C530" s="33"/>
      <c r="D530" s="33"/>
      <c r="E530" s="33"/>
      <c r="F530" s="33"/>
      <c r="G530" s="33"/>
      <c r="P530" s="33"/>
      <c r="Q530" s="33"/>
      <c r="R530" s="33"/>
      <c r="S530" s="33"/>
      <c r="T530" s="33"/>
      <c r="U530" s="33"/>
    </row>
    <row r="531" spans="1:21">
      <c r="A531" s="33"/>
      <c r="B531" s="33"/>
      <c r="C531" s="33"/>
      <c r="D531" s="33"/>
      <c r="E531" s="33"/>
      <c r="F531" s="33"/>
      <c r="G531" s="33"/>
      <c r="P531" s="33"/>
      <c r="Q531" s="33"/>
      <c r="R531" s="33"/>
      <c r="S531" s="33"/>
      <c r="T531" s="33"/>
      <c r="U531" s="33"/>
    </row>
    <row r="532" spans="1:21">
      <c r="A532" s="33"/>
      <c r="B532" s="33"/>
      <c r="C532" s="33"/>
      <c r="D532" s="33"/>
      <c r="E532" s="33"/>
      <c r="F532" s="33"/>
      <c r="G532" s="33"/>
      <c r="P532" s="33"/>
      <c r="Q532" s="33"/>
      <c r="R532" s="33"/>
      <c r="S532" s="33"/>
      <c r="T532" s="33"/>
      <c r="U532" s="33"/>
    </row>
    <row r="533" spans="1:21">
      <c r="A533" s="33"/>
      <c r="B533" s="33"/>
      <c r="C533" s="33"/>
      <c r="D533" s="33"/>
      <c r="E533" s="33"/>
      <c r="F533" s="33"/>
      <c r="G533" s="33"/>
      <c r="P533" s="33"/>
      <c r="Q533" s="33"/>
      <c r="R533" s="33"/>
      <c r="S533" s="33"/>
      <c r="T533" s="33"/>
      <c r="U533" s="33"/>
    </row>
    <row r="534" spans="1:21">
      <c r="A534" s="33"/>
      <c r="B534" s="33"/>
      <c r="C534" s="33"/>
      <c r="D534" s="33"/>
      <c r="E534" s="33"/>
      <c r="F534" s="33"/>
      <c r="G534" s="33"/>
      <c r="P534" s="33"/>
      <c r="Q534" s="33"/>
      <c r="R534" s="33"/>
      <c r="S534" s="33"/>
      <c r="T534" s="33"/>
      <c r="U534" s="33"/>
    </row>
    <row r="535" spans="1:21">
      <c r="A535" s="33"/>
      <c r="B535" s="33"/>
      <c r="C535" s="33"/>
      <c r="D535" s="33"/>
      <c r="E535" s="33"/>
      <c r="F535" s="33"/>
      <c r="G535" s="33"/>
      <c r="P535" s="33"/>
      <c r="Q535" s="33"/>
      <c r="R535" s="33"/>
      <c r="S535" s="33"/>
      <c r="T535" s="33"/>
      <c r="U535" s="33"/>
    </row>
    <row r="536" spans="1:21">
      <c r="A536" s="33"/>
      <c r="B536" s="33"/>
      <c r="C536" s="33"/>
      <c r="D536" s="33"/>
      <c r="E536" s="33"/>
      <c r="F536" s="33"/>
      <c r="G536" s="33"/>
      <c r="P536" s="33"/>
      <c r="Q536" s="33"/>
      <c r="R536" s="33"/>
      <c r="S536" s="33"/>
      <c r="T536" s="33"/>
      <c r="U536" s="33"/>
    </row>
    <row r="537" spans="1:21">
      <c r="A537" s="33"/>
      <c r="B537" s="33"/>
      <c r="C537" s="33"/>
      <c r="D537" s="33"/>
      <c r="E537" s="33"/>
      <c r="F537" s="33"/>
      <c r="G537" s="33"/>
      <c r="P537" s="33"/>
      <c r="Q537" s="33"/>
      <c r="R537" s="33"/>
      <c r="S537" s="33"/>
      <c r="T537" s="33"/>
      <c r="U537" s="33"/>
    </row>
    <row r="538" spans="1:21">
      <c r="A538" s="33"/>
      <c r="B538" s="33"/>
      <c r="C538" s="33"/>
      <c r="D538" s="33"/>
      <c r="E538" s="33"/>
      <c r="F538" s="33"/>
      <c r="G538" s="33"/>
      <c r="P538" s="33"/>
      <c r="Q538" s="33"/>
      <c r="R538" s="33"/>
      <c r="S538" s="33"/>
      <c r="T538" s="33"/>
      <c r="U538" s="33"/>
    </row>
    <row r="539" spans="1:21">
      <c r="A539" s="33"/>
      <c r="B539" s="33"/>
      <c r="C539" s="33"/>
      <c r="D539" s="33"/>
      <c r="E539" s="33"/>
      <c r="F539" s="33"/>
      <c r="G539" s="33"/>
      <c r="P539" s="33"/>
      <c r="Q539" s="33"/>
      <c r="R539" s="33"/>
      <c r="S539" s="33"/>
      <c r="T539" s="33"/>
      <c r="U539" s="33"/>
    </row>
    <row r="540" spans="1:21">
      <c r="A540" s="33"/>
      <c r="B540" s="33"/>
      <c r="C540" s="33"/>
      <c r="D540" s="33"/>
      <c r="E540" s="33"/>
      <c r="F540" s="33"/>
      <c r="G540" s="33"/>
      <c r="P540" s="33"/>
      <c r="Q540" s="33"/>
      <c r="R540" s="33"/>
      <c r="S540" s="33"/>
      <c r="T540" s="33"/>
      <c r="U540" s="33"/>
    </row>
    <row r="541" spans="1:21">
      <c r="A541" s="33"/>
      <c r="B541" s="33"/>
      <c r="C541" s="33"/>
      <c r="D541" s="33"/>
      <c r="E541" s="33"/>
      <c r="F541" s="33"/>
      <c r="G541" s="33"/>
      <c r="P541" s="33"/>
      <c r="Q541" s="33"/>
      <c r="R541" s="33"/>
      <c r="S541" s="33"/>
      <c r="T541" s="33"/>
      <c r="U541" s="33"/>
    </row>
    <row r="542" spans="1:21">
      <c r="A542" s="33"/>
      <c r="B542" s="33"/>
      <c r="C542" s="33"/>
      <c r="D542" s="33"/>
      <c r="E542" s="33"/>
      <c r="F542" s="33"/>
      <c r="G542" s="33"/>
      <c r="P542" s="33"/>
      <c r="Q542" s="33"/>
      <c r="R542" s="33"/>
      <c r="S542" s="33"/>
      <c r="T542" s="33"/>
      <c r="U542" s="33"/>
    </row>
    <row r="543" spans="1:21">
      <c r="A543" s="33"/>
      <c r="B543" s="33"/>
      <c r="C543" s="33"/>
      <c r="D543" s="33"/>
      <c r="E543" s="33"/>
      <c r="F543" s="33"/>
      <c r="G543" s="33"/>
      <c r="P543" s="33"/>
      <c r="Q543" s="33"/>
      <c r="R543" s="33"/>
      <c r="S543" s="33"/>
      <c r="T543" s="33"/>
      <c r="U543" s="33"/>
    </row>
    <row r="544" spans="1:21">
      <c r="A544" s="33"/>
      <c r="B544" s="33"/>
      <c r="C544" s="33"/>
      <c r="D544" s="33"/>
      <c r="E544" s="33"/>
      <c r="F544" s="33"/>
      <c r="G544" s="33"/>
      <c r="P544" s="33"/>
      <c r="Q544" s="33"/>
      <c r="R544" s="33"/>
      <c r="S544" s="33"/>
      <c r="T544" s="33"/>
      <c r="U544" s="33"/>
    </row>
    <row r="545" spans="1:21">
      <c r="A545" s="33"/>
      <c r="B545" s="33"/>
      <c r="C545" s="33"/>
      <c r="D545" s="33"/>
      <c r="E545" s="33"/>
      <c r="F545" s="33"/>
      <c r="G545" s="33"/>
      <c r="P545" s="33"/>
      <c r="Q545" s="33"/>
      <c r="R545" s="33"/>
      <c r="S545" s="33"/>
      <c r="T545" s="33"/>
      <c r="U545" s="33"/>
    </row>
    <row r="546" spans="1:21">
      <c r="A546" s="33"/>
      <c r="B546" s="33"/>
      <c r="C546" s="33"/>
      <c r="D546" s="33"/>
      <c r="E546" s="33"/>
      <c r="F546" s="33"/>
      <c r="G546" s="33"/>
      <c r="P546" s="33"/>
      <c r="Q546" s="33"/>
      <c r="R546" s="33"/>
      <c r="S546" s="33"/>
      <c r="T546" s="33"/>
      <c r="U546" s="33"/>
    </row>
    <row r="547" spans="1:21">
      <c r="A547" s="33"/>
      <c r="B547" s="33"/>
      <c r="C547" s="33"/>
      <c r="D547" s="33"/>
      <c r="E547" s="33"/>
      <c r="F547" s="33"/>
      <c r="G547" s="33"/>
      <c r="P547" s="33"/>
      <c r="Q547" s="33"/>
      <c r="R547" s="33"/>
      <c r="S547" s="33"/>
      <c r="T547" s="33"/>
      <c r="U547" s="33"/>
    </row>
    <row r="548" spans="1:21">
      <c r="A548" s="33"/>
      <c r="B548" s="33"/>
      <c r="C548" s="33"/>
      <c r="D548" s="33"/>
      <c r="E548" s="33"/>
      <c r="F548" s="33"/>
      <c r="G548" s="33"/>
      <c r="P548" s="33"/>
      <c r="Q548" s="33"/>
      <c r="R548" s="33"/>
      <c r="S548" s="33"/>
      <c r="T548" s="33"/>
      <c r="U548" s="33"/>
    </row>
    <row r="549" spans="1:21">
      <c r="A549" s="33"/>
      <c r="B549" s="33"/>
      <c r="C549" s="33"/>
      <c r="D549" s="33"/>
      <c r="E549" s="33"/>
      <c r="F549" s="33"/>
      <c r="G549" s="33"/>
      <c r="P549" s="33"/>
      <c r="Q549" s="33"/>
      <c r="R549" s="33"/>
      <c r="S549" s="33"/>
      <c r="T549" s="33"/>
      <c r="U549" s="33"/>
    </row>
    <row r="550" spans="1:21">
      <c r="A550" s="33"/>
      <c r="B550" s="33"/>
      <c r="C550" s="33"/>
      <c r="D550" s="33"/>
      <c r="E550" s="33"/>
      <c r="F550" s="33"/>
      <c r="G550" s="33"/>
      <c r="P550" s="33"/>
      <c r="Q550" s="33"/>
      <c r="R550" s="33"/>
      <c r="S550" s="33"/>
      <c r="T550" s="33"/>
      <c r="U550" s="33"/>
    </row>
    <row r="551" spans="1:21">
      <c r="A551" s="33"/>
      <c r="B551" s="33"/>
      <c r="C551" s="33"/>
      <c r="D551" s="33"/>
      <c r="E551" s="33"/>
      <c r="F551" s="33"/>
      <c r="G551" s="33"/>
      <c r="P551" s="33"/>
      <c r="Q551" s="33"/>
      <c r="R551" s="33"/>
      <c r="S551" s="33"/>
      <c r="T551" s="33"/>
      <c r="U551" s="33"/>
    </row>
    <row r="552" spans="1:21">
      <c r="A552" s="33"/>
      <c r="B552" s="33"/>
      <c r="C552" s="33"/>
      <c r="D552" s="33"/>
      <c r="E552" s="33"/>
      <c r="F552" s="33"/>
      <c r="G552" s="33"/>
      <c r="P552" s="33"/>
      <c r="Q552" s="33"/>
      <c r="R552" s="33"/>
      <c r="S552" s="33"/>
      <c r="T552" s="33"/>
      <c r="U552" s="33"/>
    </row>
    <row r="553" spans="1:21">
      <c r="A553" s="33"/>
      <c r="B553" s="33"/>
      <c r="C553" s="33"/>
      <c r="D553" s="33"/>
      <c r="E553" s="33"/>
      <c r="F553" s="33"/>
      <c r="G553" s="33"/>
      <c r="P553" s="33"/>
      <c r="Q553" s="33"/>
      <c r="R553" s="33"/>
      <c r="S553" s="33"/>
      <c r="T553" s="33"/>
      <c r="U553" s="33"/>
    </row>
    <row r="554" spans="1:21">
      <c r="A554" s="33"/>
      <c r="B554" s="33"/>
      <c r="C554" s="33"/>
      <c r="D554" s="33"/>
      <c r="E554" s="33"/>
      <c r="F554" s="33"/>
      <c r="G554" s="33"/>
      <c r="P554" s="33"/>
      <c r="Q554" s="33"/>
      <c r="R554" s="33"/>
      <c r="S554" s="33"/>
      <c r="T554" s="33"/>
      <c r="U554" s="33"/>
    </row>
    <row r="555" spans="1:21">
      <c r="A555" s="33"/>
      <c r="B555" s="33"/>
      <c r="C555" s="33"/>
      <c r="D555" s="33"/>
      <c r="E555" s="33"/>
      <c r="F555" s="33"/>
      <c r="G555" s="33"/>
      <c r="P555" s="33"/>
      <c r="Q555" s="33"/>
      <c r="R555" s="33"/>
      <c r="S555" s="33"/>
      <c r="T555" s="33"/>
      <c r="U555" s="33"/>
    </row>
    <row r="556" spans="1:21">
      <c r="A556" s="33"/>
      <c r="B556" s="33"/>
      <c r="C556" s="33"/>
      <c r="D556" s="33"/>
      <c r="E556" s="33"/>
      <c r="F556" s="33"/>
      <c r="G556" s="33"/>
      <c r="P556" s="33"/>
      <c r="Q556" s="33"/>
      <c r="R556" s="33"/>
      <c r="S556" s="33"/>
      <c r="T556" s="33"/>
      <c r="U556" s="33"/>
    </row>
    <row r="557" spans="1:21">
      <c r="A557" s="33"/>
      <c r="B557" s="33"/>
      <c r="C557" s="33"/>
      <c r="D557" s="33"/>
      <c r="E557" s="33"/>
      <c r="F557" s="33"/>
      <c r="G557" s="33"/>
      <c r="P557" s="33"/>
      <c r="Q557" s="33"/>
      <c r="R557" s="33"/>
      <c r="S557" s="33"/>
      <c r="T557" s="33"/>
      <c r="U557" s="33"/>
    </row>
    <row r="558" spans="1:21">
      <c r="A558" s="33"/>
      <c r="B558" s="33"/>
      <c r="C558" s="33"/>
      <c r="D558" s="33"/>
      <c r="E558" s="33"/>
      <c r="F558" s="33"/>
      <c r="G558" s="33"/>
      <c r="P558" s="33"/>
      <c r="Q558" s="33"/>
      <c r="R558" s="33"/>
      <c r="S558" s="33"/>
      <c r="T558" s="33"/>
      <c r="U558" s="33"/>
    </row>
    <row r="559" spans="1:21">
      <c r="A559" s="33"/>
      <c r="B559" s="33"/>
      <c r="C559" s="33"/>
      <c r="D559" s="33"/>
      <c r="E559" s="33"/>
      <c r="F559" s="33"/>
      <c r="G559" s="33"/>
      <c r="P559" s="33"/>
      <c r="Q559" s="33"/>
      <c r="R559" s="33"/>
      <c r="S559" s="33"/>
      <c r="T559" s="33"/>
      <c r="U559" s="33"/>
    </row>
    <row r="560" spans="1:21">
      <c r="A560" s="33"/>
      <c r="B560" s="33"/>
      <c r="C560" s="33"/>
      <c r="D560" s="33"/>
      <c r="E560" s="33"/>
      <c r="F560" s="33"/>
      <c r="G560" s="33"/>
      <c r="P560" s="33"/>
      <c r="Q560" s="33"/>
      <c r="R560" s="33"/>
      <c r="S560" s="33"/>
      <c r="T560" s="33"/>
      <c r="U560" s="33"/>
    </row>
    <row r="561" spans="1:21">
      <c r="A561" s="33"/>
      <c r="B561" s="33"/>
      <c r="C561" s="33"/>
      <c r="D561" s="33"/>
      <c r="E561" s="33"/>
      <c r="F561" s="33"/>
      <c r="G561" s="33"/>
      <c r="P561" s="33"/>
      <c r="Q561" s="33"/>
      <c r="R561" s="33"/>
      <c r="S561" s="33"/>
      <c r="T561" s="33"/>
      <c r="U561" s="33"/>
    </row>
    <row r="562" spans="1:21">
      <c r="A562" s="33"/>
      <c r="B562" s="33"/>
      <c r="C562" s="33"/>
      <c r="D562" s="33"/>
      <c r="E562" s="33"/>
      <c r="F562" s="33"/>
      <c r="G562" s="33"/>
      <c r="P562" s="33"/>
      <c r="Q562" s="33"/>
      <c r="R562" s="33"/>
      <c r="S562" s="33"/>
      <c r="T562" s="33"/>
      <c r="U562" s="33"/>
    </row>
    <row r="563" spans="1:21">
      <c r="A563" s="33"/>
      <c r="B563" s="33"/>
      <c r="C563" s="33"/>
      <c r="D563" s="33"/>
      <c r="E563" s="33"/>
      <c r="F563" s="33"/>
      <c r="G563" s="33"/>
      <c r="P563" s="33"/>
      <c r="Q563" s="33"/>
      <c r="R563" s="33"/>
      <c r="S563" s="33"/>
      <c r="T563" s="33"/>
      <c r="U563" s="33"/>
    </row>
    <row r="564" spans="1:21">
      <c r="A564" s="33"/>
      <c r="B564" s="33"/>
      <c r="C564" s="33"/>
      <c r="D564" s="33"/>
      <c r="E564" s="33"/>
      <c r="F564" s="33"/>
      <c r="G564" s="33"/>
      <c r="P564" s="33"/>
      <c r="Q564" s="33"/>
      <c r="R564" s="33"/>
      <c r="S564" s="33"/>
      <c r="T564" s="33"/>
      <c r="U564" s="33"/>
    </row>
    <row r="565" spans="1:21">
      <c r="A565" s="33"/>
      <c r="B565" s="33"/>
      <c r="C565" s="33"/>
      <c r="D565" s="33"/>
      <c r="E565" s="33"/>
      <c r="F565" s="33"/>
      <c r="G565" s="33"/>
      <c r="P565" s="33"/>
      <c r="Q565" s="33"/>
      <c r="R565" s="33"/>
      <c r="S565" s="33"/>
      <c r="T565" s="33"/>
      <c r="U565" s="33"/>
    </row>
    <row r="566" spans="1:21">
      <c r="A566" s="33"/>
      <c r="B566" s="33"/>
      <c r="C566" s="33"/>
      <c r="D566" s="33"/>
      <c r="E566" s="33"/>
      <c r="F566" s="33"/>
      <c r="G566" s="33"/>
      <c r="P566" s="33"/>
      <c r="Q566" s="33"/>
      <c r="R566" s="33"/>
      <c r="S566" s="33"/>
      <c r="T566" s="33"/>
      <c r="U566" s="33"/>
    </row>
    <row r="567" spans="1:21">
      <c r="A567" s="33"/>
      <c r="B567" s="33"/>
      <c r="C567" s="33"/>
      <c r="D567" s="33"/>
      <c r="E567" s="33"/>
      <c r="F567" s="33"/>
      <c r="G567" s="33"/>
      <c r="P567" s="33"/>
      <c r="Q567" s="33"/>
      <c r="R567" s="33"/>
      <c r="S567" s="33"/>
      <c r="T567" s="33"/>
      <c r="U567" s="33"/>
    </row>
    <row r="568" spans="1:21">
      <c r="A568" s="33"/>
      <c r="B568" s="33"/>
      <c r="C568" s="33"/>
      <c r="D568" s="33"/>
      <c r="E568" s="33"/>
      <c r="F568" s="33"/>
      <c r="G568" s="33"/>
      <c r="P568" s="33"/>
      <c r="Q568" s="33"/>
      <c r="R568" s="33"/>
      <c r="S568" s="33"/>
      <c r="T568" s="33"/>
      <c r="U568" s="33"/>
    </row>
    <row r="569" spans="1:21">
      <c r="A569" s="33"/>
      <c r="B569" s="33"/>
      <c r="C569" s="33"/>
      <c r="D569" s="33"/>
      <c r="E569" s="33"/>
      <c r="F569" s="33"/>
      <c r="G569" s="33"/>
      <c r="P569" s="33"/>
      <c r="Q569" s="33"/>
      <c r="R569" s="33"/>
      <c r="S569" s="33"/>
      <c r="T569" s="33"/>
      <c r="U569" s="33"/>
    </row>
    <row r="570" spans="1:21">
      <c r="A570" s="33"/>
      <c r="B570" s="33"/>
      <c r="C570" s="33"/>
      <c r="D570" s="33"/>
      <c r="E570" s="33"/>
      <c r="F570" s="33"/>
      <c r="G570" s="33"/>
      <c r="P570" s="33"/>
      <c r="Q570" s="33"/>
      <c r="R570" s="33"/>
      <c r="S570" s="33"/>
      <c r="T570" s="33"/>
      <c r="U570" s="33"/>
    </row>
    <row r="571" spans="1:21">
      <c r="A571" s="33"/>
      <c r="B571" s="33"/>
      <c r="C571" s="33"/>
      <c r="D571" s="33"/>
      <c r="E571" s="33"/>
      <c r="F571" s="33"/>
      <c r="G571" s="33"/>
      <c r="P571" s="33"/>
      <c r="Q571" s="33"/>
      <c r="R571" s="33"/>
      <c r="S571" s="33"/>
      <c r="T571" s="33"/>
      <c r="U571" s="33"/>
    </row>
    <row r="572" spans="1:21">
      <c r="A572" s="33"/>
      <c r="B572" s="33"/>
      <c r="C572" s="33"/>
      <c r="D572" s="33"/>
      <c r="E572" s="33"/>
      <c r="F572" s="33"/>
      <c r="G572" s="33"/>
      <c r="P572" s="33"/>
      <c r="Q572" s="33"/>
      <c r="R572" s="33"/>
      <c r="S572" s="33"/>
      <c r="T572" s="33"/>
      <c r="U572" s="33"/>
    </row>
    <row r="573" spans="1:21">
      <c r="A573" s="33"/>
      <c r="B573" s="33"/>
      <c r="C573" s="33"/>
      <c r="D573" s="33"/>
      <c r="E573" s="33"/>
      <c r="F573" s="33"/>
      <c r="G573" s="33"/>
      <c r="P573" s="33"/>
      <c r="Q573" s="33"/>
      <c r="R573" s="33"/>
      <c r="S573" s="33"/>
      <c r="T573" s="33"/>
      <c r="U573" s="33"/>
    </row>
    <row r="574" spans="1:21">
      <c r="A574" s="33"/>
      <c r="B574" s="33"/>
      <c r="C574" s="33"/>
      <c r="D574" s="33"/>
      <c r="E574" s="33"/>
      <c r="F574" s="33"/>
      <c r="G574" s="33"/>
      <c r="P574" s="33"/>
      <c r="Q574" s="33"/>
      <c r="R574" s="33"/>
      <c r="S574" s="33"/>
      <c r="T574" s="33"/>
      <c r="U574" s="33"/>
    </row>
    <row r="575" spans="1:21">
      <c r="A575" s="33"/>
      <c r="B575" s="33"/>
      <c r="C575" s="33"/>
      <c r="D575" s="33"/>
      <c r="E575" s="33"/>
      <c r="F575" s="33"/>
      <c r="G575" s="33"/>
      <c r="P575" s="33"/>
      <c r="Q575" s="33"/>
      <c r="R575" s="33"/>
      <c r="S575" s="33"/>
      <c r="T575" s="33"/>
      <c r="U575" s="33"/>
    </row>
    <row r="576" spans="1:21">
      <c r="A576" s="33"/>
      <c r="B576" s="33"/>
      <c r="C576" s="33"/>
      <c r="D576" s="33"/>
      <c r="E576" s="33"/>
      <c r="F576" s="33"/>
      <c r="G576" s="33"/>
      <c r="P576" s="33"/>
      <c r="Q576" s="33"/>
      <c r="R576" s="33"/>
      <c r="S576" s="33"/>
      <c r="T576" s="33"/>
      <c r="U576" s="33"/>
    </row>
    <row r="577" spans="1:21">
      <c r="A577" s="33"/>
      <c r="B577" s="33"/>
      <c r="C577" s="33"/>
      <c r="D577" s="33"/>
      <c r="E577" s="33"/>
      <c r="F577" s="33"/>
      <c r="G577" s="33"/>
      <c r="P577" s="33"/>
      <c r="Q577" s="33"/>
      <c r="R577" s="33"/>
      <c r="S577" s="33"/>
      <c r="T577" s="33"/>
      <c r="U577" s="33"/>
    </row>
    <row r="578" spans="1:21">
      <c r="A578" s="33"/>
      <c r="B578" s="33"/>
      <c r="C578" s="33"/>
      <c r="D578" s="33"/>
      <c r="E578" s="33"/>
      <c r="F578" s="33"/>
      <c r="G578" s="33"/>
      <c r="P578" s="33"/>
      <c r="Q578" s="33"/>
      <c r="R578" s="33"/>
      <c r="S578" s="33"/>
      <c r="T578" s="33"/>
      <c r="U578" s="33"/>
    </row>
    <row r="579" spans="1:21">
      <c r="A579" s="33"/>
      <c r="B579" s="33"/>
      <c r="C579" s="33"/>
      <c r="D579" s="33"/>
      <c r="E579" s="33"/>
      <c r="F579" s="33"/>
      <c r="G579" s="33"/>
      <c r="P579" s="33"/>
      <c r="Q579" s="33"/>
      <c r="R579" s="33"/>
      <c r="S579" s="33"/>
      <c r="T579" s="33"/>
      <c r="U579" s="33"/>
    </row>
    <row r="580" spans="1:21">
      <c r="A580" s="33"/>
      <c r="B580" s="33"/>
      <c r="C580" s="33"/>
      <c r="D580" s="33"/>
      <c r="E580" s="33"/>
      <c r="F580" s="33"/>
      <c r="G580" s="33"/>
      <c r="P580" s="33"/>
      <c r="Q580" s="33"/>
      <c r="R580" s="33"/>
      <c r="S580" s="33"/>
      <c r="T580" s="33"/>
      <c r="U580" s="33"/>
    </row>
    <row r="581" spans="1:21">
      <c r="A581" s="33"/>
      <c r="B581" s="33"/>
      <c r="C581" s="33"/>
      <c r="D581" s="33"/>
      <c r="E581" s="33"/>
      <c r="F581" s="33"/>
      <c r="G581" s="33"/>
      <c r="P581" s="33"/>
      <c r="Q581" s="33"/>
      <c r="R581" s="33"/>
      <c r="S581" s="33"/>
      <c r="T581" s="33"/>
      <c r="U581" s="33"/>
    </row>
    <row r="582" spans="1:21">
      <c r="A582" s="33"/>
      <c r="B582" s="33"/>
      <c r="C582" s="33"/>
      <c r="D582" s="33"/>
      <c r="E582" s="33"/>
      <c r="F582" s="33"/>
      <c r="G582" s="33"/>
      <c r="P582" s="33"/>
      <c r="Q582" s="33"/>
      <c r="R582" s="33"/>
      <c r="S582" s="33"/>
      <c r="T582" s="33"/>
      <c r="U582" s="33"/>
    </row>
    <row r="583" spans="1:21">
      <c r="A583" s="33"/>
      <c r="B583" s="33"/>
      <c r="C583" s="33"/>
      <c r="D583" s="33"/>
      <c r="E583" s="33"/>
      <c r="F583" s="33"/>
      <c r="G583" s="33"/>
      <c r="P583" s="33"/>
      <c r="Q583" s="33"/>
      <c r="R583" s="33"/>
      <c r="S583" s="33"/>
      <c r="T583" s="33"/>
      <c r="U583" s="33"/>
    </row>
    <row r="584" spans="1:21">
      <c r="A584" s="33"/>
      <c r="B584" s="33"/>
      <c r="C584" s="33"/>
      <c r="D584" s="33"/>
      <c r="E584" s="33"/>
      <c r="F584" s="33"/>
      <c r="G584" s="33"/>
      <c r="P584" s="33"/>
      <c r="Q584" s="33"/>
      <c r="R584" s="33"/>
      <c r="S584" s="33"/>
      <c r="T584" s="33"/>
      <c r="U584" s="33"/>
    </row>
    <row r="585" spans="1:21">
      <c r="A585" s="33"/>
      <c r="B585" s="33"/>
      <c r="C585" s="33"/>
      <c r="D585" s="33"/>
      <c r="E585" s="33"/>
      <c r="F585" s="33"/>
      <c r="G585" s="33"/>
      <c r="P585" s="33"/>
      <c r="Q585" s="33"/>
      <c r="R585" s="33"/>
      <c r="S585" s="33"/>
      <c r="T585" s="33"/>
      <c r="U585" s="33"/>
    </row>
    <row r="586" spans="1:21">
      <c r="A586" s="33"/>
      <c r="B586" s="33"/>
      <c r="C586" s="33"/>
      <c r="D586" s="33"/>
      <c r="E586" s="33"/>
      <c r="F586" s="33"/>
      <c r="G586" s="33"/>
      <c r="P586" s="33"/>
      <c r="Q586" s="33"/>
      <c r="R586" s="33"/>
      <c r="S586" s="33"/>
      <c r="T586" s="33"/>
      <c r="U586" s="33"/>
    </row>
    <row r="587" spans="1:21">
      <c r="A587" s="33"/>
      <c r="B587" s="33"/>
      <c r="C587" s="33"/>
      <c r="D587" s="33"/>
      <c r="E587" s="33"/>
      <c r="F587" s="33"/>
      <c r="G587" s="33"/>
      <c r="P587" s="33"/>
      <c r="Q587" s="33"/>
      <c r="R587" s="33"/>
      <c r="S587" s="33"/>
      <c r="T587" s="33"/>
      <c r="U587" s="33"/>
    </row>
    <row r="588" spans="1:21">
      <c r="A588" s="33"/>
      <c r="B588" s="33"/>
      <c r="C588" s="33"/>
      <c r="D588" s="33"/>
      <c r="E588" s="33"/>
      <c r="F588" s="33"/>
      <c r="G588" s="33"/>
      <c r="P588" s="33"/>
      <c r="Q588" s="33"/>
      <c r="R588" s="33"/>
      <c r="S588" s="33"/>
      <c r="T588" s="33"/>
      <c r="U588" s="33"/>
    </row>
    <row r="589" spans="1:21">
      <c r="A589" s="33"/>
      <c r="B589" s="33"/>
      <c r="C589" s="33"/>
      <c r="D589" s="33"/>
      <c r="E589" s="33"/>
      <c r="F589" s="33"/>
      <c r="G589" s="33"/>
      <c r="P589" s="33"/>
      <c r="Q589" s="33"/>
      <c r="R589" s="33"/>
      <c r="S589" s="33"/>
      <c r="T589" s="33"/>
      <c r="U589" s="33"/>
    </row>
    <row r="590" spans="1:21">
      <c r="A590" s="33"/>
      <c r="B590" s="33"/>
      <c r="C590" s="33"/>
      <c r="D590" s="33"/>
      <c r="E590" s="33"/>
      <c r="F590" s="33"/>
      <c r="G590" s="33"/>
      <c r="P590" s="33"/>
      <c r="Q590" s="33"/>
      <c r="R590" s="33"/>
      <c r="S590" s="33"/>
      <c r="T590" s="33"/>
      <c r="U590" s="33"/>
    </row>
    <row r="591" spans="1:21">
      <c r="A591" s="33"/>
      <c r="B591" s="33"/>
      <c r="C591" s="33"/>
      <c r="D591" s="33"/>
      <c r="E591" s="33"/>
      <c r="F591" s="33"/>
      <c r="G591" s="33"/>
      <c r="P591" s="33"/>
      <c r="Q591" s="33"/>
      <c r="R591" s="33"/>
      <c r="S591" s="33"/>
      <c r="T591" s="33"/>
      <c r="U591" s="33"/>
    </row>
    <row r="592" spans="1:21">
      <c r="A592" s="33"/>
      <c r="B592" s="33"/>
      <c r="C592" s="33"/>
      <c r="D592" s="33"/>
      <c r="E592" s="33"/>
      <c r="F592" s="33"/>
      <c r="G592" s="33"/>
      <c r="P592" s="33"/>
      <c r="Q592" s="33"/>
      <c r="R592" s="33"/>
      <c r="S592" s="33"/>
      <c r="T592" s="33"/>
      <c r="U592" s="33"/>
    </row>
    <row r="593" spans="1:21">
      <c r="A593" s="33"/>
      <c r="B593" s="33"/>
      <c r="C593" s="33"/>
      <c r="D593" s="33"/>
      <c r="E593" s="33"/>
      <c r="F593" s="33"/>
      <c r="G593" s="33"/>
      <c r="P593" s="33"/>
      <c r="Q593" s="33"/>
      <c r="R593" s="33"/>
      <c r="S593" s="33"/>
      <c r="T593" s="33"/>
      <c r="U593" s="33"/>
    </row>
    <row r="594" spans="1:21">
      <c r="A594" s="33"/>
      <c r="B594" s="33"/>
      <c r="C594" s="33"/>
      <c r="D594" s="33"/>
      <c r="E594" s="33"/>
      <c r="F594" s="33"/>
      <c r="G594" s="33"/>
      <c r="P594" s="33"/>
      <c r="Q594" s="33"/>
      <c r="R594" s="33"/>
      <c r="S594" s="33"/>
      <c r="T594" s="33"/>
      <c r="U594" s="33"/>
    </row>
    <row r="595" spans="1:21">
      <c r="A595" s="33"/>
      <c r="B595" s="33"/>
      <c r="C595" s="33"/>
      <c r="D595" s="33"/>
      <c r="E595" s="33"/>
      <c r="F595" s="33"/>
      <c r="G595" s="33"/>
      <c r="P595" s="33"/>
      <c r="Q595" s="33"/>
      <c r="R595" s="33"/>
      <c r="S595" s="33"/>
      <c r="T595" s="33"/>
      <c r="U595" s="33"/>
    </row>
    <row r="596" spans="1:21">
      <c r="A596" s="33"/>
      <c r="B596" s="33"/>
      <c r="C596" s="33"/>
      <c r="D596" s="33"/>
      <c r="E596" s="33"/>
      <c r="F596" s="33"/>
      <c r="G596" s="33"/>
      <c r="P596" s="33"/>
      <c r="Q596" s="33"/>
      <c r="R596" s="33"/>
      <c r="S596" s="33"/>
      <c r="T596" s="33"/>
      <c r="U596" s="33"/>
    </row>
    <row r="597" spans="1:21">
      <c r="A597" s="33"/>
      <c r="B597" s="33"/>
      <c r="C597" s="33"/>
      <c r="D597" s="33"/>
      <c r="E597" s="33"/>
      <c r="F597" s="33"/>
      <c r="G597" s="33"/>
      <c r="P597" s="33"/>
      <c r="Q597" s="33"/>
      <c r="R597" s="33"/>
      <c r="S597" s="33"/>
      <c r="T597" s="33"/>
      <c r="U597" s="33"/>
    </row>
    <row r="598" spans="1:21">
      <c r="A598" s="33"/>
      <c r="B598" s="33"/>
      <c r="C598" s="33"/>
      <c r="D598" s="33"/>
      <c r="E598" s="33"/>
      <c r="F598" s="33"/>
      <c r="G598" s="33"/>
      <c r="P598" s="33"/>
      <c r="Q598" s="33"/>
      <c r="R598" s="33"/>
      <c r="S598" s="33"/>
      <c r="T598" s="33"/>
      <c r="U598" s="33"/>
    </row>
    <row r="599" spans="1:21">
      <c r="A599" s="33"/>
      <c r="B599" s="33"/>
      <c r="C599" s="33"/>
      <c r="D599" s="33"/>
      <c r="E599" s="33"/>
      <c r="F599" s="33"/>
      <c r="G599" s="33"/>
      <c r="P599" s="33"/>
      <c r="Q599" s="33"/>
      <c r="R599" s="33"/>
      <c r="S599" s="33"/>
      <c r="T599" s="33"/>
      <c r="U599" s="33"/>
    </row>
    <row r="600" spans="1:21">
      <c r="A600" s="33"/>
      <c r="B600" s="33"/>
      <c r="C600" s="33"/>
      <c r="D600" s="33"/>
      <c r="E600" s="33"/>
      <c r="F600" s="33"/>
      <c r="G600" s="33"/>
      <c r="P600" s="33"/>
      <c r="Q600" s="33"/>
      <c r="R600" s="33"/>
      <c r="S600" s="33"/>
      <c r="T600" s="33"/>
      <c r="U600" s="33"/>
    </row>
    <row r="601" spans="1:21">
      <c r="A601" s="33"/>
      <c r="B601" s="33"/>
      <c r="C601" s="33"/>
      <c r="D601" s="33"/>
      <c r="E601" s="33"/>
      <c r="F601" s="33"/>
      <c r="G601" s="33"/>
      <c r="P601" s="33"/>
      <c r="Q601" s="33"/>
      <c r="R601" s="33"/>
      <c r="S601" s="33"/>
      <c r="T601" s="33"/>
      <c r="U601" s="33"/>
    </row>
    <row r="602" spans="1:21">
      <c r="A602" s="33"/>
      <c r="B602" s="33"/>
      <c r="C602" s="33"/>
      <c r="D602" s="33"/>
      <c r="E602" s="33"/>
      <c r="F602" s="33"/>
      <c r="G602" s="33"/>
      <c r="P602" s="33"/>
      <c r="Q602" s="33"/>
      <c r="R602" s="33"/>
      <c r="S602" s="33"/>
      <c r="T602" s="33"/>
      <c r="U602" s="33"/>
    </row>
    <row r="603" spans="1:21">
      <c r="A603" s="33"/>
      <c r="B603" s="33"/>
      <c r="C603" s="33"/>
      <c r="D603" s="33"/>
      <c r="E603" s="33"/>
      <c r="F603" s="33"/>
      <c r="G603" s="33"/>
      <c r="P603" s="33"/>
      <c r="Q603" s="33"/>
      <c r="R603" s="33"/>
      <c r="S603" s="33"/>
      <c r="T603" s="33"/>
      <c r="U603" s="33"/>
    </row>
    <row r="604" spans="1:21">
      <c r="A604" s="33"/>
      <c r="B604" s="33"/>
      <c r="C604" s="33"/>
      <c r="D604" s="33"/>
      <c r="E604" s="33"/>
      <c r="F604" s="33"/>
      <c r="G604" s="33"/>
      <c r="P604" s="33"/>
      <c r="Q604" s="33"/>
      <c r="R604" s="33"/>
      <c r="S604" s="33"/>
      <c r="T604" s="33"/>
      <c r="U604" s="33"/>
    </row>
    <row r="605" spans="1:21">
      <c r="A605" s="33"/>
      <c r="B605" s="33"/>
      <c r="C605" s="33"/>
      <c r="D605" s="33"/>
      <c r="E605" s="33"/>
      <c r="F605" s="33"/>
      <c r="G605" s="33"/>
      <c r="P605" s="33"/>
      <c r="Q605" s="33"/>
      <c r="R605" s="33"/>
      <c r="S605" s="33"/>
      <c r="T605" s="33"/>
      <c r="U605" s="33"/>
    </row>
    <row r="606" spans="1:21">
      <c r="A606" s="33"/>
      <c r="B606" s="33"/>
      <c r="C606" s="33"/>
      <c r="D606" s="33"/>
      <c r="E606" s="33"/>
      <c r="F606" s="33"/>
      <c r="G606" s="33"/>
      <c r="P606" s="33"/>
      <c r="Q606" s="33"/>
      <c r="R606" s="33"/>
      <c r="S606" s="33"/>
      <c r="T606" s="33"/>
      <c r="U606" s="33"/>
    </row>
    <row r="607" spans="1:21">
      <c r="A607" s="33"/>
      <c r="B607" s="33"/>
      <c r="C607" s="33"/>
      <c r="D607" s="33"/>
      <c r="E607" s="33"/>
      <c r="F607" s="33"/>
      <c r="G607" s="33"/>
      <c r="P607" s="33"/>
      <c r="Q607" s="33"/>
      <c r="R607" s="33"/>
      <c r="S607" s="33"/>
      <c r="T607" s="33"/>
      <c r="U607" s="33"/>
    </row>
    <row r="608" spans="1:21">
      <c r="A608" s="33"/>
      <c r="B608" s="33"/>
      <c r="C608" s="33"/>
      <c r="D608" s="33"/>
      <c r="E608" s="33"/>
      <c r="F608" s="33"/>
      <c r="G608" s="33"/>
      <c r="P608" s="33"/>
      <c r="Q608" s="33"/>
      <c r="R608" s="33"/>
      <c r="S608" s="33"/>
      <c r="T608" s="33"/>
      <c r="U608" s="33"/>
    </row>
    <row r="609" spans="1:21">
      <c r="A609" s="33"/>
      <c r="B609" s="33"/>
      <c r="C609" s="33"/>
      <c r="D609" s="33"/>
      <c r="E609" s="33"/>
      <c r="F609" s="33"/>
      <c r="G609" s="33"/>
      <c r="P609" s="33"/>
      <c r="Q609" s="33"/>
      <c r="R609" s="33"/>
      <c r="S609" s="33"/>
      <c r="T609" s="33"/>
      <c r="U609" s="33"/>
    </row>
    <row r="610" spans="1:21">
      <c r="A610" s="33"/>
      <c r="B610" s="33"/>
      <c r="C610" s="33"/>
      <c r="D610" s="33"/>
      <c r="E610" s="33"/>
      <c r="F610" s="33"/>
      <c r="G610" s="33"/>
      <c r="P610" s="33"/>
      <c r="Q610" s="33"/>
      <c r="R610" s="33"/>
      <c r="S610" s="33"/>
      <c r="T610" s="33"/>
      <c r="U610" s="33"/>
    </row>
    <row r="611" spans="1:21">
      <c r="A611" s="33"/>
      <c r="B611" s="33"/>
      <c r="C611" s="33"/>
      <c r="D611" s="33"/>
      <c r="E611" s="33"/>
      <c r="F611" s="33"/>
      <c r="G611" s="33"/>
      <c r="P611" s="33"/>
      <c r="Q611" s="33"/>
      <c r="R611" s="33"/>
      <c r="S611" s="33"/>
      <c r="T611" s="33"/>
      <c r="U611" s="33"/>
    </row>
    <row r="612" spans="1:21">
      <c r="A612" s="33"/>
      <c r="B612" s="33"/>
      <c r="C612" s="33"/>
      <c r="D612" s="33"/>
      <c r="E612" s="33"/>
      <c r="F612" s="33"/>
      <c r="G612" s="33"/>
      <c r="P612" s="33"/>
      <c r="Q612" s="33"/>
      <c r="R612" s="33"/>
      <c r="S612" s="33"/>
      <c r="T612" s="33"/>
      <c r="U612" s="33"/>
    </row>
    <row r="613" spans="1:21">
      <c r="A613" s="33"/>
      <c r="B613" s="33"/>
      <c r="C613" s="33"/>
      <c r="D613" s="33"/>
      <c r="E613" s="33"/>
      <c r="F613" s="33"/>
      <c r="G613" s="33"/>
      <c r="P613" s="33"/>
      <c r="Q613" s="33"/>
      <c r="R613" s="33"/>
      <c r="S613" s="33"/>
      <c r="T613" s="33"/>
      <c r="U613" s="33"/>
    </row>
    <row r="614" spans="1:21">
      <c r="A614" s="33"/>
      <c r="B614" s="33"/>
      <c r="C614" s="33"/>
      <c r="D614" s="33"/>
      <c r="E614" s="33"/>
      <c r="F614" s="33"/>
      <c r="G614" s="33"/>
      <c r="P614" s="33"/>
      <c r="Q614" s="33"/>
      <c r="R614" s="33"/>
      <c r="S614" s="33"/>
      <c r="T614" s="33"/>
      <c r="U614" s="33"/>
    </row>
    <row r="615" spans="1:21">
      <c r="A615" s="33"/>
      <c r="B615" s="33"/>
      <c r="C615" s="33"/>
      <c r="D615" s="33"/>
      <c r="E615" s="33"/>
      <c r="F615" s="33"/>
      <c r="G615" s="33"/>
      <c r="P615" s="33"/>
      <c r="Q615" s="33"/>
      <c r="R615" s="33"/>
      <c r="S615" s="33"/>
      <c r="T615" s="33"/>
      <c r="U615" s="33"/>
    </row>
    <row r="616" spans="1:21">
      <c r="A616" s="33"/>
      <c r="B616" s="33"/>
      <c r="C616" s="33"/>
      <c r="D616" s="33"/>
      <c r="E616" s="33"/>
      <c r="F616" s="33"/>
      <c r="G616" s="33"/>
      <c r="P616" s="33"/>
      <c r="Q616" s="33"/>
      <c r="R616" s="33"/>
      <c r="S616" s="33"/>
      <c r="T616" s="33"/>
      <c r="U616" s="33"/>
    </row>
    <row r="617" spans="1:21">
      <c r="A617" s="33"/>
      <c r="B617" s="33"/>
      <c r="C617" s="33"/>
      <c r="D617" s="33"/>
      <c r="E617" s="33"/>
      <c r="F617" s="33"/>
      <c r="G617" s="33"/>
      <c r="P617" s="33"/>
      <c r="Q617" s="33"/>
      <c r="R617" s="33"/>
      <c r="S617" s="33"/>
      <c r="T617" s="33"/>
      <c r="U617" s="33"/>
    </row>
    <row r="618" spans="1:21">
      <c r="A618" s="33"/>
      <c r="B618" s="33"/>
      <c r="C618" s="33"/>
      <c r="D618" s="33"/>
      <c r="E618" s="33"/>
      <c r="F618" s="33"/>
      <c r="G618" s="33"/>
      <c r="P618" s="33"/>
      <c r="Q618" s="33"/>
      <c r="R618" s="33"/>
      <c r="S618" s="33"/>
      <c r="T618" s="33"/>
      <c r="U618" s="33"/>
    </row>
    <row r="619" spans="1:21">
      <c r="A619" s="33"/>
      <c r="B619" s="33"/>
      <c r="C619" s="33"/>
      <c r="D619" s="33"/>
      <c r="E619" s="33"/>
      <c r="F619" s="33"/>
      <c r="G619" s="33"/>
      <c r="P619" s="33"/>
      <c r="Q619" s="33"/>
      <c r="R619" s="33"/>
      <c r="S619" s="33"/>
      <c r="T619" s="33"/>
      <c r="U619" s="33"/>
    </row>
    <row r="620" spans="1:21">
      <c r="A620" s="33"/>
      <c r="B620" s="33"/>
      <c r="C620" s="33"/>
      <c r="D620" s="33"/>
      <c r="E620" s="33"/>
      <c r="F620" s="33"/>
      <c r="G620" s="33"/>
      <c r="P620" s="33"/>
      <c r="Q620" s="33"/>
      <c r="R620" s="33"/>
      <c r="S620" s="33"/>
      <c r="T620" s="33"/>
      <c r="U620" s="33"/>
    </row>
    <row r="621" spans="1:21">
      <c r="A621" s="33"/>
      <c r="B621" s="33"/>
      <c r="C621" s="33"/>
      <c r="D621" s="33"/>
      <c r="E621" s="33"/>
      <c r="F621" s="33"/>
      <c r="G621" s="33"/>
      <c r="P621" s="33"/>
      <c r="Q621" s="33"/>
      <c r="R621" s="33"/>
      <c r="S621" s="33"/>
      <c r="T621" s="33"/>
      <c r="U621" s="33"/>
    </row>
    <row r="622" spans="1:21">
      <c r="A622" s="33"/>
      <c r="B622" s="33"/>
      <c r="C622" s="33"/>
      <c r="D622" s="33"/>
      <c r="E622" s="33"/>
      <c r="F622" s="33"/>
      <c r="G622" s="33"/>
      <c r="P622" s="33"/>
      <c r="Q622" s="33"/>
      <c r="R622" s="33"/>
      <c r="S622" s="33"/>
      <c r="T622" s="33"/>
      <c r="U622" s="33"/>
    </row>
    <row r="623" spans="1:21">
      <c r="A623" s="33"/>
      <c r="B623" s="33"/>
      <c r="C623" s="33"/>
      <c r="D623" s="33"/>
      <c r="E623" s="33"/>
      <c r="F623" s="33"/>
      <c r="G623" s="33"/>
      <c r="P623" s="33"/>
      <c r="Q623" s="33"/>
      <c r="R623" s="33"/>
      <c r="S623" s="33"/>
      <c r="T623" s="33"/>
      <c r="U623" s="33"/>
    </row>
    <row r="624" spans="1:21">
      <c r="A624" s="33"/>
      <c r="B624" s="33"/>
      <c r="C624" s="33"/>
      <c r="D624" s="33"/>
      <c r="E624" s="33"/>
      <c r="F624" s="33"/>
      <c r="G624" s="33"/>
      <c r="P624" s="33"/>
      <c r="Q624" s="33"/>
      <c r="R624" s="33"/>
      <c r="S624" s="33"/>
      <c r="T624" s="33"/>
      <c r="U624" s="33"/>
    </row>
    <row r="625" spans="1:21">
      <c r="A625" s="33"/>
      <c r="B625" s="33"/>
      <c r="C625" s="33"/>
      <c r="D625" s="33"/>
      <c r="E625" s="33"/>
      <c r="F625" s="33"/>
      <c r="G625" s="33"/>
      <c r="P625" s="33"/>
      <c r="Q625" s="33"/>
      <c r="R625" s="33"/>
      <c r="S625" s="33"/>
      <c r="T625" s="33"/>
      <c r="U625" s="33"/>
    </row>
    <row r="626" spans="1:21">
      <c r="A626" s="33"/>
      <c r="B626" s="33"/>
      <c r="C626" s="33"/>
      <c r="D626" s="33"/>
      <c r="E626" s="33"/>
      <c r="F626" s="33"/>
      <c r="G626" s="33"/>
      <c r="P626" s="33"/>
      <c r="Q626" s="33"/>
      <c r="R626" s="33"/>
      <c r="S626" s="33"/>
      <c r="T626" s="33"/>
      <c r="U626" s="33"/>
    </row>
    <row r="627" spans="1:21">
      <c r="A627" s="33"/>
      <c r="B627" s="33"/>
      <c r="C627" s="33"/>
      <c r="D627" s="33"/>
      <c r="E627" s="33"/>
      <c r="F627" s="33"/>
      <c r="G627" s="33"/>
      <c r="P627" s="33"/>
      <c r="Q627" s="33"/>
      <c r="R627" s="33"/>
      <c r="S627" s="33"/>
      <c r="T627" s="33"/>
      <c r="U627" s="33"/>
    </row>
    <row r="628" spans="1:21">
      <c r="A628" s="33"/>
      <c r="B628" s="33"/>
      <c r="C628" s="33"/>
      <c r="D628" s="33"/>
      <c r="E628" s="33"/>
      <c r="F628" s="33"/>
      <c r="G628" s="33"/>
      <c r="P628" s="33"/>
      <c r="Q628" s="33"/>
      <c r="R628" s="33"/>
      <c r="S628" s="33"/>
      <c r="T628" s="33"/>
      <c r="U628" s="33"/>
    </row>
    <row r="629" spans="1:21">
      <c r="A629" s="33"/>
      <c r="B629" s="33"/>
      <c r="C629" s="33"/>
      <c r="D629" s="33"/>
      <c r="E629" s="33"/>
      <c r="F629" s="33"/>
      <c r="G629" s="33"/>
      <c r="P629" s="33"/>
      <c r="Q629" s="33"/>
      <c r="R629" s="33"/>
      <c r="S629" s="33"/>
      <c r="T629" s="33"/>
      <c r="U629" s="33"/>
    </row>
    <row r="630" spans="1:21">
      <c r="A630" s="33"/>
      <c r="B630" s="33"/>
      <c r="C630" s="33"/>
      <c r="D630" s="33"/>
      <c r="E630" s="33"/>
      <c r="F630" s="33"/>
      <c r="G630" s="33"/>
      <c r="P630" s="33"/>
      <c r="Q630" s="33"/>
      <c r="R630" s="33"/>
      <c r="S630" s="33"/>
      <c r="T630" s="33"/>
      <c r="U630" s="33"/>
    </row>
    <row r="631" spans="1:21">
      <c r="A631" s="33"/>
      <c r="B631" s="33"/>
      <c r="C631" s="33"/>
      <c r="D631" s="33"/>
      <c r="E631" s="33"/>
      <c r="F631" s="33"/>
      <c r="G631" s="33"/>
      <c r="P631" s="33"/>
      <c r="Q631" s="33"/>
      <c r="R631" s="33"/>
      <c r="S631" s="33"/>
      <c r="T631" s="33"/>
      <c r="U631" s="33"/>
    </row>
    <row r="632" spans="1:21">
      <c r="A632" s="33"/>
      <c r="B632" s="33"/>
      <c r="C632" s="33"/>
      <c r="D632" s="33"/>
      <c r="E632" s="33"/>
      <c r="F632" s="33"/>
      <c r="G632" s="33"/>
      <c r="P632" s="33"/>
      <c r="Q632" s="33"/>
      <c r="R632" s="33"/>
      <c r="S632" s="33"/>
      <c r="T632" s="33"/>
      <c r="U632" s="33"/>
    </row>
    <row r="633" spans="1:21">
      <c r="A633" s="33"/>
      <c r="B633" s="33"/>
      <c r="C633" s="33"/>
      <c r="D633" s="33"/>
      <c r="E633" s="33"/>
      <c r="F633" s="33"/>
      <c r="G633" s="33"/>
      <c r="P633" s="33"/>
      <c r="Q633" s="33"/>
      <c r="R633" s="33"/>
      <c r="S633" s="33"/>
      <c r="T633" s="33"/>
      <c r="U633" s="33"/>
    </row>
    <row r="634" spans="1:21">
      <c r="A634" s="33"/>
      <c r="B634" s="33"/>
      <c r="C634" s="33"/>
      <c r="D634" s="33"/>
      <c r="E634" s="33"/>
      <c r="F634" s="33"/>
      <c r="G634" s="33"/>
      <c r="P634" s="33"/>
      <c r="Q634" s="33"/>
      <c r="R634" s="33"/>
      <c r="S634" s="33"/>
      <c r="T634" s="33"/>
      <c r="U634" s="33"/>
    </row>
    <row r="635" spans="1:21">
      <c r="A635" s="33"/>
      <c r="B635" s="33"/>
      <c r="C635" s="33"/>
      <c r="D635" s="33"/>
      <c r="E635" s="33"/>
      <c r="F635" s="33"/>
      <c r="G635" s="33"/>
      <c r="P635" s="33"/>
      <c r="Q635" s="33"/>
      <c r="R635" s="33"/>
      <c r="S635" s="33"/>
      <c r="T635" s="33"/>
      <c r="U635" s="33"/>
    </row>
    <row r="636" spans="1:21">
      <c r="A636" s="33"/>
      <c r="B636" s="33"/>
      <c r="C636" s="33"/>
      <c r="D636" s="33"/>
      <c r="E636" s="33"/>
      <c r="F636" s="33"/>
      <c r="G636" s="33"/>
      <c r="P636" s="33"/>
      <c r="Q636" s="33"/>
      <c r="R636" s="33"/>
      <c r="S636" s="33"/>
      <c r="T636" s="33"/>
      <c r="U636" s="33"/>
    </row>
    <row r="637" spans="1:21">
      <c r="A637" s="33"/>
      <c r="B637" s="33"/>
      <c r="C637" s="33"/>
      <c r="D637" s="33"/>
      <c r="E637" s="33"/>
      <c r="F637" s="33"/>
      <c r="G637" s="33"/>
      <c r="P637" s="33"/>
      <c r="Q637" s="33"/>
      <c r="R637" s="33"/>
      <c r="S637" s="33"/>
      <c r="T637" s="33"/>
      <c r="U637" s="33"/>
    </row>
    <row r="638" spans="1:21">
      <c r="A638" s="33"/>
      <c r="B638" s="33"/>
      <c r="C638" s="33"/>
      <c r="D638" s="33"/>
      <c r="E638" s="33"/>
      <c r="F638" s="33"/>
      <c r="G638" s="33"/>
      <c r="P638" s="33"/>
      <c r="Q638" s="33"/>
      <c r="R638" s="33"/>
      <c r="S638" s="33"/>
      <c r="T638" s="33"/>
      <c r="U638" s="33"/>
    </row>
    <row r="639" spans="1:21">
      <c r="A639" s="33"/>
      <c r="B639" s="33"/>
      <c r="C639" s="33"/>
      <c r="D639" s="33"/>
      <c r="E639" s="33"/>
      <c r="F639" s="33"/>
      <c r="G639" s="33"/>
      <c r="P639" s="33"/>
      <c r="Q639" s="33"/>
      <c r="R639" s="33"/>
      <c r="S639" s="33"/>
      <c r="T639" s="33"/>
      <c r="U639" s="33"/>
    </row>
    <row r="640" spans="1:21">
      <c r="A640" s="33"/>
      <c r="B640" s="33"/>
      <c r="C640" s="33"/>
      <c r="D640" s="33"/>
      <c r="E640" s="33"/>
      <c r="F640" s="33"/>
      <c r="G640" s="33"/>
      <c r="P640" s="33"/>
      <c r="Q640" s="33"/>
      <c r="R640" s="33"/>
      <c r="S640" s="33"/>
      <c r="T640" s="33"/>
      <c r="U640" s="33"/>
    </row>
    <row r="641" spans="1:21">
      <c r="A641" s="33"/>
      <c r="B641" s="33"/>
      <c r="C641" s="33"/>
      <c r="D641" s="33"/>
      <c r="E641" s="33"/>
      <c r="F641" s="33"/>
      <c r="G641" s="33"/>
      <c r="P641" s="33"/>
      <c r="Q641" s="33"/>
      <c r="R641" s="33"/>
      <c r="S641" s="33"/>
      <c r="T641" s="33"/>
      <c r="U641" s="33"/>
    </row>
    <row r="642" spans="1:21">
      <c r="A642" s="33"/>
      <c r="B642" s="33"/>
      <c r="C642" s="33"/>
      <c r="D642" s="33"/>
      <c r="E642" s="33"/>
      <c r="F642" s="33"/>
      <c r="G642" s="33"/>
      <c r="P642" s="33"/>
      <c r="Q642" s="33"/>
      <c r="R642" s="33"/>
      <c r="S642" s="33"/>
      <c r="T642" s="33"/>
      <c r="U642" s="33"/>
    </row>
    <row r="643" spans="1:21">
      <c r="A643" s="33"/>
      <c r="B643" s="33"/>
      <c r="C643" s="33"/>
      <c r="D643" s="33"/>
      <c r="E643" s="33"/>
      <c r="F643" s="33"/>
      <c r="G643" s="33"/>
      <c r="P643" s="33"/>
      <c r="Q643" s="33"/>
      <c r="R643" s="33"/>
      <c r="S643" s="33"/>
      <c r="T643" s="33"/>
      <c r="U643" s="33"/>
    </row>
    <row r="644" spans="1:21">
      <c r="A644" s="33"/>
      <c r="B644" s="33"/>
      <c r="C644" s="33"/>
      <c r="D644" s="33"/>
      <c r="E644" s="33"/>
      <c r="F644" s="33"/>
      <c r="G644" s="33"/>
      <c r="P644" s="33"/>
      <c r="Q644" s="33"/>
      <c r="R644" s="33"/>
      <c r="S644" s="33"/>
      <c r="T644" s="33"/>
      <c r="U644" s="33"/>
    </row>
    <row r="645" spans="1:21">
      <c r="A645" s="33"/>
      <c r="B645" s="33"/>
      <c r="C645" s="33"/>
      <c r="D645" s="33"/>
      <c r="E645" s="33"/>
      <c r="F645" s="33"/>
      <c r="G645" s="33"/>
      <c r="P645" s="33"/>
      <c r="Q645" s="33"/>
      <c r="R645" s="33"/>
      <c r="S645" s="33"/>
      <c r="T645" s="33"/>
      <c r="U645" s="33"/>
    </row>
    <row r="646" spans="1:21">
      <c r="A646" s="33"/>
      <c r="B646" s="33"/>
      <c r="C646" s="33"/>
      <c r="D646" s="33"/>
      <c r="E646" s="33"/>
      <c r="F646" s="33"/>
      <c r="G646" s="33"/>
      <c r="P646" s="33"/>
      <c r="Q646" s="33"/>
      <c r="R646" s="33"/>
      <c r="S646" s="33"/>
      <c r="T646" s="33"/>
      <c r="U646" s="33"/>
    </row>
    <row r="647" spans="1:21">
      <c r="A647" s="33"/>
      <c r="B647" s="33"/>
      <c r="C647" s="33"/>
      <c r="D647" s="33"/>
      <c r="E647" s="33"/>
      <c r="F647" s="33"/>
      <c r="G647" s="33"/>
      <c r="P647" s="33"/>
      <c r="Q647" s="33"/>
      <c r="R647" s="33"/>
      <c r="S647" s="33"/>
      <c r="T647" s="33"/>
      <c r="U647" s="33"/>
    </row>
    <row r="648" spans="1:21">
      <c r="A648" s="33"/>
      <c r="B648" s="33"/>
      <c r="C648" s="33"/>
      <c r="D648" s="33"/>
      <c r="E648" s="33"/>
      <c r="F648" s="33"/>
      <c r="G648" s="33"/>
      <c r="P648" s="33"/>
      <c r="Q648" s="33"/>
      <c r="R648" s="33"/>
      <c r="S648" s="33"/>
      <c r="T648" s="33"/>
      <c r="U648" s="33"/>
    </row>
    <row r="649" spans="1:21">
      <c r="A649" s="33"/>
      <c r="B649" s="33"/>
      <c r="C649" s="33"/>
      <c r="D649" s="33"/>
      <c r="E649" s="33"/>
      <c r="F649" s="33"/>
      <c r="G649" s="33"/>
      <c r="P649" s="33"/>
      <c r="Q649" s="33"/>
      <c r="R649" s="33"/>
      <c r="S649" s="33"/>
      <c r="T649" s="33"/>
      <c r="U649" s="33"/>
    </row>
    <row r="650" spans="1:21">
      <c r="A650" s="33"/>
      <c r="B650" s="33"/>
      <c r="C650" s="33"/>
      <c r="D650" s="33"/>
      <c r="E650" s="33"/>
      <c r="F650" s="33"/>
      <c r="G650" s="33"/>
      <c r="P650" s="33"/>
      <c r="Q650" s="33"/>
      <c r="R650" s="33"/>
      <c r="S650" s="33"/>
      <c r="T650" s="33"/>
      <c r="U650" s="33"/>
    </row>
    <row r="651" spans="1:21">
      <c r="A651" s="33"/>
      <c r="B651" s="33"/>
      <c r="C651" s="33"/>
      <c r="D651" s="33"/>
      <c r="E651" s="33"/>
      <c r="F651" s="33"/>
      <c r="G651" s="33"/>
      <c r="P651" s="33"/>
      <c r="Q651" s="33"/>
      <c r="R651" s="33"/>
      <c r="S651" s="33"/>
      <c r="T651" s="33"/>
      <c r="U651" s="33"/>
    </row>
    <row r="652" spans="1:21">
      <c r="A652" s="33"/>
      <c r="B652" s="33"/>
      <c r="C652" s="33"/>
      <c r="D652" s="33"/>
      <c r="E652" s="33"/>
      <c r="F652" s="33"/>
      <c r="G652" s="33"/>
      <c r="P652" s="33"/>
      <c r="Q652" s="33"/>
      <c r="R652" s="33"/>
      <c r="S652" s="33"/>
      <c r="T652" s="33"/>
      <c r="U652" s="33"/>
    </row>
    <row r="653" spans="1:21">
      <c r="A653" s="33"/>
      <c r="B653" s="33"/>
      <c r="C653" s="33"/>
      <c r="D653" s="33"/>
      <c r="E653" s="33"/>
      <c r="F653" s="33"/>
      <c r="G653" s="33"/>
      <c r="P653" s="33"/>
      <c r="Q653" s="33"/>
      <c r="R653" s="33"/>
      <c r="S653" s="33"/>
      <c r="T653" s="33"/>
      <c r="U653" s="33"/>
    </row>
    <row r="654" spans="1:21">
      <c r="A654" s="33"/>
      <c r="B654" s="33"/>
      <c r="C654" s="33"/>
      <c r="D654" s="33"/>
      <c r="E654" s="33"/>
      <c r="F654" s="33"/>
      <c r="G654" s="33"/>
      <c r="P654" s="33"/>
      <c r="Q654" s="33"/>
      <c r="R654" s="33"/>
      <c r="S654" s="33"/>
      <c r="T654" s="33"/>
      <c r="U654" s="33"/>
    </row>
    <row r="655" spans="1:21">
      <c r="A655" s="33"/>
      <c r="B655" s="33"/>
      <c r="C655" s="33"/>
      <c r="D655" s="33"/>
      <c r="E655" s="33"/>
      <c r="F655" s="33"/>
      <c r="G655" s="33"/>
      <c r="P655" s="33"/>
      <c r="Q655" s="33"/>
      <c r="R655" s="33"/>
      <c r="S655" s="33"/>
      <c r="T655" s="33"/>
      <c r="U655" s="33"/>
    </row>
    <row r="656" spans="1:21">
      <c r="A656" s="33"/>
      <c r="B656" s="33"/>
      <c r="C656" s="33"/>
      <c r="D656" s="33"/>
      <c r="E656" s="33"/>
      <c r="F656" s="33"/>
      <c r="G656" s="33"/>
      <c r="P656" s="33"/>
      <c r="Q656" s="33"/>
      <c r="R656" s="33"/>
      <c r="S656" s="33"/>
      <c r="T656" s="33"/>
      <c r="U656" s="33"/>
    </row>
    <row r="657" spans="1:21">
      <c r="A657" s="33"/>
      <c r="B657" s="33"/>
      <c r="C657" s="33"/>
      <c r="D657" s="33"/>
      <c r="E657" s="33"/>
      <c r="F657" s="33"/>
      <c r="G657" s="33"/>
      <c r="P657" s="33"/>
      <c r="Q657" s="33"/>
      <c r="R657" s="33"/>
      <c r="S657" s="33"/>
      <c r="T657" s="33"/>
      <c r="U657" s="33"/>
    </row>
    <row r="658" spans="1:21">
      <c r="A658" s="33"/>
      <c r="B658" s="33"/>
      <c r="C658" s="33"/>
      <c r="D658" s="33"/>
      <c r="E658" s="33"/>
      <c r="F658" s="33"/>
      <c r="G658" s="33"/>
      <c r="P658" s="33"/>
      <c r="Q658" s="33"/>
      <c r="R658" s="33"/>
      <c r="S658" s="33"/>
      <c r="T658" s="33"/>
      <c r="U658" s="33"/>
    </row>
    <row r="659" spans="1:21">
      <c r="A659" s="33"/>
      <c r="B659" s="33"/>
      <c r="C659" s="33"/>
      <c r="D659" s="33"/>
      <c r="E659" s="33"/>
      <c r="F659" s="33"/>
      <c r="G659" s="33"/>
      <c r="P659" s="33"/>
      <c r="Q659" s="33"/>
      <c r="R659" s="33"/>
      <c r="S659" s="33"/>
      <c r="T659" s="33"/>
      <c r="U659" s="33"/>
    </row>
    <row r="660" spans="1:21">
      <c r="A660" s="33"/>
      <c r="B660" s="33"/>
      <c r="C660" s="33"/>
      <c r="D660" s="33"/>
      <c r="E660" s="33"/>
      <c r="F660" s="33"/>
      <c r="G660" s="33"/>
      <c r="P660" s="33"/>
      <c r="Q660" s="33"/>
      <c r="R660" s="33"/>
      <c r="S660" s="33"/>
      <c r="T660" s="33"/>
      <c r="U660" s="33"/>
    </row>
    <row r="661" spans="1:21">
      <c r="A661" s="33"/>
      <c r="B661" s="33"/>
      <c r="C661" s="33"/>
      <c r="D661" s="33"/>
      <c r="E661" s="33"/>
      <c r="F661" s="33"/>
      <c r="G661" s="33"/>
      <c r="P661" s="33"/>
      <c r="Q661" s="33"/>
      <c r="R661" s="33"/>
      <c r="S661" s="33"/>
      <c r="T661" s="33"/>
      <c r="U661" s="33"/>
    </row>
    <row r="662" spans="1:21">
      <c r="A662" s="33"/>
      <c r="B662" s="33"/>
      <c r="C662" s="33"/>
      <c r="D662" s="33"/>
      <c r="E662" s="33"/>
      <c r="F662" s="33"/>
      <c r="G662" s="33"/>
      <c r="P662" s="33"/>
      <c r="Q662" s="33"/>
      <c r="R662" s="33"/>
      <c r="S662" s="33"/>
      <c r="T662" s="33"/>
      <c r="U662" s="33"/>
    </row>
    <row r="663" spans="1:21">
      <c r="A663" s="33"/>
      <c r="B663" s="33"/>
      <c r="C663" s="33"/>
      <c r="D663" s="33"/>
      <c r="E663" s="33"/>
      <c r="F663" s="33"/>
      <c r="G663" s="33"/>
      <c r="P663" s="33"/>
      <c r="Q663" s="33"/>
      <c r="R663" s="33"/>
      <c r="S663" s="33"/>
      <c r="T663" s="33"/>
      <c r="U663" s="33"/>
    </row>
    <row r="664" spans="1:21">
      <c r="A664" s="33"/>
      <c r="B664" s="33"/>
      <c r="C664" s="33"/>
      <c r="D664" s="33"/>
      <c r="E664" s="33"/>
      <c r="F664" s="33"/>
      <c r="G664" s="33"/>
      <c r="P664" s="33"/>
      <c r="Q664" s="33"/>
      <c r="R664" s="33"/>
      <c r="S664" s="33"/>
      <c r="T664" s="33"/>
      <c r="U664" s="33"/>
    </row>
    <row r="665" spans="1:21">
      <c r="A665" s="33"/>
      <c r="B665" s="33"/>
      <c r="C665" s="33"/>
      <c r="D665" s="33"/>
      <c r="E665" s="33"/>
      <c r="F665" s="33"/>
      <c r="G665" s="33"/>
      <c r="P665" s="33"/>
      <c r="Q665" s="33"/>
      <c r="R665" s="33"/>
      <c r="S665" s="33"/>
      <c r="T665" s="33"/>
      <c r="U665" s="33"/>
    </row>
    <row r="666" spans="1:21">
      <c r="A666" s="33"/>
      <c r="B666" s="33"/>
      <c r="C666" s="33"/>
      <c r="D666" s="33"/>
      <c r="E666" s="33"/>
      <c r="F666" s="33"/>
      <c r="G666" s="33"/>
      <c r="P666" s="33"/>
      <c r="Q666" s="33"/>
      <c r="R666" s="33"/>
      <c r="S666" s="33"/>
      <c r="T666" s="33"/>
      <c r="U666" s="33"/>
    </row>
    <row r="667" spans="1:21">
      <c r="A667" s="33"/>
      <c r="B667" s="33"/>
      <c r="C667" s="33"/>
      <c r="D667" s="33"/>
      <c r="E667" s="33"/>
      <c r="F667" s="33"/>
      <c r="G667" s="33"/>
      <c r="P667" s="33"/>
      <c r="Q667" s="33"/>
      <c r="R667" s="33"/>
      <c r="S667" s="33"/>
      <c r="T667" s="33"/>
      <c r="U667" s="33"/>
    </row>
    <row r="668" spans="1:21">
      <c r="A668" s="33"/>
      <c r="B668" s="33"/>
      <c r="C668" s="33"/>
      <c r="D668" s="33"/>
      <c r="E668" s="33"/>
      <c r="F668" s="33"/>
      <c r="G668" s="33"/>
      <c r="P668" s="33"/>
      <c r="Q668" s="33"/>
      <c r="R668" s="33"/>
      <c r="S668" s="33"/>
      <c r="T668" s="33"/>
      <c r="U668" s="33"/>
    </row>
    <row r="669" spans="1:21">
      <c r="A669" s="33"/>
      <c r="B669" s="33"/>
      <c r="C669" s="33"/>
      <c r="D669" s="33"/>
      <c r="E669" s="33"/>
      <c r="F669" s="33"/>
      <c r="G669" s="33"/>
      <c r="P669" s="33"/>
      <c r="Q669" s="33"/>
      <c r="R669" s="33"/>
      <c r="S669" s="33"/>
      <c r="T669" s="33"/>
      <c r="U669" s="33"/>
    </row>
    <row r="670" spans="1:21">
      <c r="A670" s="33"/>
      <c r="B670" s="33"/>
      <c r="C670" s="33"/>
      <c r="D670" s="33"/>
      <c r="E670" s="33"/>
      <c r="F670" s="33"/>
      <c r="G670" s="33"/>
      <c r="P670" s="33"/>
      <c r="Q670" s="33"/>
      <c r="R670" s="33"/>
      <c r="S670" s="33"/>
      <c r="T670" s="33"/>
      <c r="U670" s="33"/>
    </row>
    <row r="671" spans="1:21">
      <c r="A671" s="33"/>
      <c r="B671" s="33"/>
      <c r="C671" s="33"/>
      <c r="D671" s="33"/>
      <c r="E671" s="33"/>
      <c r="F671" s="33"/>
      <c r="G671" s="33"/>
      <c r="P671" s="33"/>
      <c r="Q671" s="33"/>
      <c r="R671" s="33"/>
      <c r="S671" s="33"/>
      <c r="T671" s="33"/>
      <c r="U671" s="33"/>
    </row>
    <row r="672" spans="1:21">
      <c r="A672" s="33"/>
      <c r="B672" s="33"/>
      <c r="C672" s="33"/>
      <c r="D672" s="33"/>
      <c r="E672" s="33"/>
      <c r="F672" s="33"/>
      <c r="G672" s="33"/>
      <c r="P672" s="33"/>
      <c r="Q672" s="33"/>
      <c r="R672" s="33"/>
      <c r="S672" s="33"/>
      <c r="T672" s="33"/>
      <c r="U672" s="33"/>
    </row>
    <row r="673" spans="1:21">
      <c r="A673" s="33"/>
      <c r="B673" s="33"/>
      <c r="C673" s="33"/>
      <c r="D673" s="33"/>
      <c r="E673" s="33"/>
      <c r="F673" s="33"/>
      <c r="G673" s="33"/>
      <c r="P673" s="33"/>
      <c r="Q673" s="33"/>
      <c r="R673" s="33"/>
      <c r="S673" s="33"/>
      <c r="T673" s="33"/>
      <c r="U673" s="33"/>
    </row>
    <row r="674" spans="1:21">
      <c r="A674" s="33"/>
      <c r="B674" s="33"/>
      <c r="C674" s="33"/>
      <c r="D674" s="33"/>
      <c r="E674" s="33"/>
      <c r="F674" s="33"/>
      <c r="G674" s="33"/>
      <c r="P674" s="33"/>
      <c r="Q674" s="33"/>
      <c r="R674" s="33"/>
      <c r="S674" s="33"/>
      <c r="T674" s="33"/>
      <c r="U674" s="33"/>
    </row>
    <row r="675" spans="1:21">
      <c r="A675" s="33"/>
      <c r="B675" s="33"/>
      <c r="C675" s="33"/>
      <c r="D675" s="33"/>
      <c r="E675" s="33"/>
      <c r="F675" s="33"/>
      <c r="G675" s="33"/>
      <c r="P675" s="33"/>
      <c r="Q675" s="33"/>
      <c r="R675" s="33"/>
      <c r="S675" s="33"/>
      <c r="T675" s="33"/>
      <c r="U675" s="33"/>
    </row>
    <row r="676" spans="1:21">
      <c r="A676" s="33"/>
      <c r="B676" s="33"/>
      <c r="C676" s="33"/>
      <c r="D676" s="33"/>
      <c r="E676" s="33"/>
      <c r="F676" s="33"/>
      <c r="G676" s="33"/>
      <c r="P676" s="33"/>
      <c r="Q676" s="33"/>
      <c r="R676" s="33"/>
      <c r="S676" s="33"/>
      <c r="T676" s="33"/>
      <c r="U676" s="33"/>
    </row>
    <row r="677" spans="1:21">
      <c r="A677" s="33"/>
      <c r="B677" s="33"/>
      <c r="C677" s="33"/>
      <c r="D677" s="33"/>
      <c r="E677" s="33"/>
      <c r="F677" s="33"/>
      <c r="G677" s="33"/>
      <c r="P677" s="33"/>
      <c r="Q677" s="33"/>
      <c r="R677" s="33"/>
      <c r="S677" s="33"/>
      <c r="T677" s="33"/>
      <c r="U677" s="33"/>
    </row>
    <row r="678" spans="1:21">
      <c r="A678" s="33"/>
      <c r="B678" s="33"/>
      <c r="C678" s="33"/>
      <c r="D678" s="33"/>
      <c r="E678" s="33"/>
      <c r="F678" s="33"/>
      <c r="G678" s="33"/>
      <c r="P678" s="33"/>
      <c r="Q678" s="33"/>
      <c r="R678" s="33"/>
      <c r="S678" s="33"/>
      <c r="T678" s="33"/>
      <c r="U678" s="33"/>
    </row>
    <row r="679" spans="1:21">
      <c r="A679" s="33"/>
      <c r="B679" s="33"/>
      <c r="C679" s="33"/>
      <c r="D679" s="33"/>
      <c r="E679" s="33"/>
      <c r="F679" s="33"/>
      <c r="G679" s="33"/>
      <c r="P679" s="33"/>
      <c r="Q679" s="33"/>
      <c r="R679" s="33"/>
      <c r="S679" s="33"/>
      <c r="T679" s="33"/>
      <c r="U679" s="33"/>
    </row>
    <row r="680" spans="1:21">
      <c r="A680" s="33"/>
      <c r="B680" s="33"/>
      <c r="C680" s="33"/>
      <c r="D680" s="33"/>
      <c r="E680" s="33"/>
      <c r="F680" s="33"/>
      <c r="G680" s="33"/>
      <c r="P680" s="33"/>
      <c r="Q680" s="33"/>
      <c r="R680" s="33"/>
      <c r="S680" s="33"/>
      <c r="T680" s="33"/>
      <c r="U680" s="33"/>
    </row>
    <row r="681" spans="1:21">
      <c r="A681" s="33"/>
      <c r="B681" s="33"/>
      <c r="C681" s="33"/>
      <c r="D681" s="33"/>
      <c r="E681" s="33"/>
      <c r="F681" s="33"/>
      <c r="G681" s="33"/>
      <c r="P681" s="33"/>
      <c r="Q681" s="33"/>
      <c r="R681" s="33"/>
      <c r="S681" s="33"/>
      <c r="T681" s="33"/>
      <c r="U681" s="33"/>
    </row>
    <row r="682" spans="1:21">
      <c r="A682" s="33"/>
      <c r="B682" s="33"/>
      <c r="C682" s="33"/>
      <c r="D682" s="33"/>
      <c r="E682" s="33"/>
      <c r="F682" s="33"/>
      <c r="G682" s="33"/>
      <c r="P682" s="33"/>
      <c r="Q682" s="33"/>
      <c r="R682" s="33"/>
      <c r="S682" s="33"/>
      <c r="T682" s="33"/>
      <c r="U682" s="33"/>
    </row>
    <row r="683" spans="1:21">
      <c r="A683" s="33"/>
      <c r="B683" s="33"/>
      <c r="C683" s="33"/>
      <c r="D683" s="33"/>
      <c r="E683" s="33"/>
      <c r="F683" s="33"/>
      <c r="G683" s="33"/>
      <c r="P683" s="33"/>
      <c r="Q683" s="33"/>
      <c r="R683" s="33"/>
      <c r="S683" s="33"/>
      <c r="T683" s="33"/>
      <c r="U683" s="33"/>
    </row>
    <row r="684" spans="1:21">
      <c r="A684" s="33"/>
      <c r="B684" s="33"/>
      <c r="C684" s="33"/>
      <c r="D684" s="33"/>
      <c r="E684" s="33"/>
      <c r="F684" s="33"/>
      <c r="G684" s="33"/>
      <c r="P684" s="33"/>
      <c r="Q684" s="33"/>
      <c r="R684" s="33"/>
      <c r="S684" s="33"/>
      <c r="T684" s="33"/>
      <c r="U684" s="33"/>
    </row>
    <row r="685" spans="1:21">
      <c r="A685" s="33"/>
      <c r="B685" s="33"/>
      <c r="C685" s="33"/>
      <c r="D685" s="33"/>
      <c r="E685" s="33"/>
      <c r="F685" s="33"/>
      <c r="G685" s="33"/>
      <c r="P685" s="33"/>
      <c r="Q685" s="33"/>
      <c r="R685" s="33"/>
      <c r="S685" s="33"/>
      <c r="T685" s="33"/>
      <c r="U685" s="33"/>
    </row>
    <row r="686" spans="1:21">
      <c r="A686" s="33"/>
      <c r="B686" s="33"/>
      <c r="C686" s="33"/>
      <c r="D686" s="33"/>
      <c r="E686" s="33"/>
      <c r="F686" s="33"/>
      <c r="G686" s="33"/>
      <c r="P686" s="33"/>
      <c r="Q686" s="33"/>
      <c r="R686" s="33"/>
      <c r="S686" s="33"/>
      <c r="T686" s="33"/>
      <c r="U686" s="33"/>
    </row>
    <row r="687" spans="1:21">
      <c r="A687" s="33"/>
      <c r="B687" s="33"/>
      <c r="C687" s="33"/>
      <c r="D687" s="33"/>
      <c r="E687" s="33"/>
      <c r="F687" s="33"/>
      <c r="G687" s="33"/>
      <c r="P687" s="33"/>
      <c r="Q687" s="33"/>
      <c r="R687" s="33"/>
      <c r="S687" s="33"/>
      <c r="T687" s="33"/>
      <c r="U687" s="33"/>
    </row>
    <row r="688" spans="1:21">
      <c r="A688" s="33"/>
      <c r="B688" s="33"/>
      <c r="C688" s="33"/>
      <c r="D688" s="33"/>
      <c r="E688" s="33"/>
      <c r="F688" s="33"/>
      <c r="G688" s="33"/>
      <c r="P688" s="33"/>
      <c r="Q688" s="33"/>
      <c r="R688" s="33"/>
      <c r="S688" s="33"/>
      <c r="T688" s="33"/>
      <c r="U688" s="33"/>
    </row>
    <row r="689" spans="1:21">
      <c r="A689" s="33"/>
      <c r="B689" s="33"/>
      <c r="C689" s="33"/>
      <c r="D689" s="33"/>
      <c r="E689" s="33"/>
      <c r="F689" s="33"/>
      <c r="G689" s="33"/>
      <c r="P689" s="33"/>
      <c r="Q689" s="33"/>
      <c r="R689" s="33"/>
      <c r="S689" s="33"/>
      <c r="T689" s="33"/>
      <c r="U689" s="33"/>
    </row>
    <row r="690" spans="1:21">
      <c r="A690" s="33"/>
      <c r="B690" s="33"/>
      <c r="C690" s="33"/>
      <c r="D690" s="33"/>
      <c r="E690" s="33"/>
      <c r="F690" s="33"/>
      <c r="G690" s="33"/>
      <c r="P690" s="33"/>
      <c r="Q690" s="33"/>
      <c r="R690" s="33"/>
      <c r="S690" s="33"/>
      <c r="T690" s="33"/>
      <c r="U690" s="33"/>
    </row>
    <row r="691" spans="1:21">
      <c r="A691" s="33"/>
      <c r="B691" s="33"/>
      <c r="C691" s="33"/>
      <c r="D691" s="33"/>
      <c r="E691" s="33"/>
      <c r="F691" s="33"/>
      <c r="G691" s="33"/>
      <c r="P691" s="33"/>
      <c r="Q691" s="33"/>
      <c r="R691" s="33"/>
      <c r="S691" s="33"/>
      <c r="T691" s="33"/>
      <c r="U691" s="33"/>
    </row>
    <row r="692" spans="1:21">
      <c r="A692" s="33"/>
      <c r="B692" s="33"/>
      <c r="C692" s="33"/>
      <c r="D692" s="33"/>
      <c r="E692" s="33"/>
      <c r="F692" s="33"/>
      <c r="G692" s="33"/>
      <c r="P692" s="33"/>
      <c r="Q692" s="33"/>
      <c r="R692" s="33"/>
      <c r="S692" s="33"/>
      <c r="T692" s="33"/>
      <c r="U692" s="33"/>
    </row>
    <row r="693" spans="1:21">
      <c r="A693" s="33"/>
      <c r="B693" s="33"/>
      <c r="C693" s="33"/>
      <c r="D693" s="33"/>
      <c r="E693" s="33"/>
      <c r="F693" s="33"/>
      <c r="G693" s="33"/>
      <c r="P693" s="33"/>
      <c r="Q693" s="33"/>
      <c r="R693" s="33"/>
      <c r="S693" s="33"/>
      <c r="T693" s="33"/>
      <c r="U693" s="33"/>
    </row>
    <row r="694" spans="1:21">
      <c r="A694" s="33"/>
      <c r="B694" s="33"/>
      <c r="C694" s="33"/>
      <c r="D694" s="33"/>
      <c r="E694" s="33"/>
      <c r="F694" s="33"/>
      <c r="G694" s="33"/>
      <c r="P694" s="33"/>
      <c r="Q694" s="33"/>
      <c r="R694" s="33"/>
      <c r="S694" s="33"/>
      <c r="T694" s="33"/>
      <c r="U694" s="33"/>
    </row>
    <row r="695" spans="1:21">
      <c r="A695" s="33"/>
      <c r="B695" s="33"/>
      <c r="C695" s="33"/>
      <c r="D695" s="33"/>
      <c r="E695" s="33"/>
      <c r="F695" s="33"/>
      <c r="G695" s="33"/>
      <c r="P695" s="33"/>
      <c r="Q695" s="33"/>
      <c r="R695" s="33"/>
      <c r="S695" s="33"/>
      <c r="T695" s="33"/>
      <c r="U695" s="33"/>
    </row>
    <row r="696" spans="1:21">
      <c r="A696" s="33"/>
      <c r="B696" s="33"/>
      <c r="C696" s="33"/>
      <c r="D696" s="33"/>
      <c r="E696" s="33"/>
      <c r="F696" s="33"/>
      <c r="G696" s="33"/>
      <c r="P696" s="33"/>
      <c r="Q696" s="33"/>
      <c r="R696" s="33"/>
      <c r="S696" s="33"/>
      <c r="T696" s="33"/>
      <c r="U696" s="33"/>
    </row>
    <row r="697" spans="1:21">
      <c r="A697" s="33"/>
      <c r="B697" s="33"/>
      <c r="C697" s="33"/>
      <c r="D697" s="33"/>
      <c r="E697" s="33"/>
      <c r="F697" s="33"/>
      <c r="G697" s="33"/>
      <c r="P697" s="33"/>
      <c r="Q697" s="33"/>
      <c r="R697" s="33"/>
      <c r="S697" s="33"/>
      <c r="T697" s="33"/>
      <c r="U697" s="33"/>
    </row>
    <row r="698" spans="1:21">
      <c r="A698" s="33"/>
      <c r="B698" s="33"/>
      <c r="C698" s="33"/>
      <c r="D698" s="33"/>
      <c r="E698" s="33"/>
      <c r="F698" s="33"/>
      <c r="G698" s="33"/>
      <c r="P698" s="33"/>
      <c r="Q698" s="33"/>
      <c r="R698" s="33"/>
      <c r="S698" s="33"/>
      <c r="T698" s="33"/>
      <c r="U698" s="33"/>
    </row>
    <row r="699" spans="1:21">
      <c r="A699" s="33"/>
      <c r="B699" s="33"/>
      <c r="C699" s="33"/>
      <c r="D699" s="33"/>
      <c r="E699" s="33"/>
      <c r="F699" s="33"/>
      <c r="G699" s="33"/>
      <c r="P699" s="33"/>
      <c r="Q699" s="33"/>
      <c r="R699" s="33"/>
      <c r="S699" s="33"/>
      <c r="T699" s="33"/>
      <c r="U699" s="33"/>
    </row>
    <row r="700" spans="1:21">
      <c r="A700" s="33"/>
      <c r="B700" s="33"/>
      <c r="C700" s="33"/>
      <c r="D700" s="33"/>
      <c r="E700" s="33"/>
      <c r="F700" s="33"/>
      <c r="G700" s="33"/>
      <c r="P700" s="33"/>
      <c r="Q700" s="33"/>
      <c r="R700" s="33"/>
      <c r="S700" s="33"/>
      <c r="T700" s="33"/>
      <c r="U700" s="33"/>
    </row>
    <row r="701" spans="1:21">
      <c r="A701" s="33"/>
      <c r="B701" s="33"/>
      <c r="C701" s="33"/>
      <c r="D701" s="33"/>
      <c r="E701" s="33"/>
      <c r="F701" s="33"/>
      <c r="G701" s="33"/>
      <c r="P701" s="33"/>
      <c r="Q701" s="33"/>
      <c r="R701" s="33"/>
      <c r="S701" s="33"/>
      <c r="T701" s="33"/>
      <c r="U701" s="33"/>
    </row>
    <row r="702" spans="1:21">
      <c r="A702" s="33"/>
      <c r="B702" s="33"/>
      <c r="C702" s="33"/>
      <c r="D702" s="33"/>
      <c r="E702" s="33"/>
      <c r="F702" s="33"/>
      <c r="G702" s="33"/>
      <c r="P702" s="33"/>
      <c r="Q702" s="33"/>
      <c r="R702" s="33"/>
      <c r="S702" s="33"/>
      <c r="T702" s="33"/>
      <c r="U702" s="33"/>
    </row>
    <row r="703" spans="1:21">
      <c r="A703" s="33"/>
      <c r="B703" s="33"/>
      <c r="C703" s="33"/>
      <c r="D703" s="33"/>
      <c r="E703" s="33"/>
      <c r="F703" s="33"/>
      <c r="G703" s="33"/>
      <c r="P703" s="33"/>
      <c r="Q703" s="33"/>
      <c r="R703" s="33"/>
      <c r="S703" s="33"/>
      <c r="T703" s="33"/>
      <c r="U703" s="33"/>
    </row>
    <row r="704" spans="1:21">
      <c r="A704" s="33"/>
      <c r="B704" s="33"/>
      <c r="C704" s="33"/>
      <c r="D704" s="33"/>
      <c r="E704" s="33"/>
      <c r="F704" s="33"/>
      <c r="G704" s="33"/>
      <c r="P704" s="33"/>
      <c r="Q704" s="33"/>
      <c r="R704" s="33"/>
      <c r="S704" s="33"/>
      <c r="T704" s="33"/>
      <c r="U704" s="33"/>
    </row>
    <row r="705" spans="1:21">
      <c r="A705" s="33"/>
      <c r="B705" s="33"/>
      <c r="C705" s="33"/>
      <c r="D705" s="33"/>
      <c r="E705" s="33"/>
      <c r="F705" s="33"/>
      <c r="G705" s="33"/>
      <c r="P705" s="33"/>
      <c r="Q705" s="33"/>
      <c r="R705" s="33"/>
      <c r="S705" s="33"/>
      <c r="T705" s="33"/>
      <c r="U705" s="33"/>
    </row>
    <row r="706" spans="1:21">
      <c r="A706" s="33"/>
      <c r="B706" s="33"/>
      <c r="C706" s="33"/>
      <c r="D706" s="33"/>
      <c r="E706" s="33"/>
      <c r="F706" s="33"/>
      <c r="G706" s="33"/>
      <c r="P706" s="33"/>
      <c r="Q706" s="33"/>
      <c r="R706" s="33"/>
      <c r="S706" s="33"/>
      <c r="T706" s="33"/>
      <c r="U706" s="33"/>
    </row>
    <row r="707" spans="1:21">
      <c r="A707" s="33"/>
      <c r="B707" s="33"/>
      <c r="C707" s="33"/>
      <c r="D707" s="33"/>
      <c r="E707" s="33"/>
      <c r="F707" s="33"/>
      <c r="G707" s="33"/>
      <c r="P707" s="33"/>
      <c r="Q707" s="33"/>
      <c r="R707" s="33"/>
      <c r="S707" s="33"/>
      <c r="T707" s="33"/>
      <c r="U707" s="33"/>
    </row>
    <row r="708" spans="1:21">
      <c r="A708" s="33"/>
      <c r="B708" s="33"/>
      <c r="C708" s="33"/>
      <c r="D708" s="33"/>
      <c r="E708" s="33"/>
      <c r="F708" s="33"/>
      <c r="G708" s="33"/>
      <c r="P708" s="33"/>
      <c r="Q708" s="33"/>
      <c r="R708" s="33"/>
      <c r="S708" s="33"/>
      <c r="T708" s="33"/>
      <c r="U708" s="33"/>
    </row>
    <row r="709" spans="1:21">
      <c r="A709" s="33"/>
      <c r="B709" s="33"/>
      <c r="C709" s="33"/>
      <c r="D709" s="33"/>
      <c r="E709" s="33"/>
      <c r="F709" s="33"/>
      <c r="G709" s="33"/>
      <c r="P709" s="33"/>
      <c r="Q709" s="33"/>
      <c r="R709" s="33"/>
      <c r="S709" s="33"/>
      <c r="T709" s="33"/>
      <c r="U709" s="33"/>
    </row>
    <row r="710" spans="1:21">
      <c r="A710" s="33"/>
      <c r="B710" s="33"/>
      <c r="C710" s="33"/>
      <c r="D710" s="33"/>
      <c r="E710" s="33"/>
      <c r="F710" s="33"/>
      <c r="G710" s="33"/>
      <c r="P710" s="33"/>
      <c r="Q710" s="33"/>
      <c r="R710" s="33"/>
      <c r="S710" s="33"/>
      <c r="T710" s="33"/>
      <c r="U710" s="33"/>
    </row>
    <row r="711" spans="1:21">
      <c r="A711" s="33"/>
      <c r="B711" s="33"/>
      <c r="C711" s="33"/>
      <c r="D711" s="33"/>
      <c r="E711" s="33"/>
      <c r="F711" s="33"/>
      <c r="G711" s="33"/>
      <c r="P711" s="33"/>
      <c r="Q711" s="33"/>
      <c r="R711" s="33"/>
      <c r="S711" s="33"/>
      <c r="T711" s="33"/>
      <c r="U711" s="33"/>
    </row>
    <row r="712" spans="1:21">
      <c r="A712" s="33"/>
      <c r="B712" s="33"/>
      <c r="C712" s="33"/>
      <c r="D712" s="33"/>
      <c r="E712" s="33"/>
      <c r="F712" s="33"/>
      <c r="G712" s="33"/>
      <c r="P712" s="33"/>
      <c r="Q712" s="33"/>
      <c r="R712" s="33"/>
      <c r="S712" s="33"/>
      <c r="T712" s="33"/>
      <c r="U712" s="33"/>
    </row>
    <row r="713" spans="1:21">
      <c r="A713" s="33"/>
      <c r="B713" s="33"/>
      <c r="C713" s="33"/>
      <c r="D713" s="33"/>
      <c r="E713" s="33"/>
      <c r="F713" s="33"/>
      <c r="G713" s="33"/>
      <c r="P713" s="33"/>
      <c r="Q713" s="33"/>
      <c r="R713" s="33"/>
      <c r="S713" s="33"/>
      <c r="T713" s="33"/>
      <c r="U713" s="33"/>
    </row>
    <row r="714" spans="1:21">
      <c r="A714" s="33"/>
      <c r="B714" s="33"/>
      <c r="C714" s="33"/>
      <c r="D714" s="33"/>
      <c r="E714" s="33"/>
      <c r="F714" s="33"/>
      <c r="G714" s="33"/>
      <c r="P714" s="33"/>
      <c r="Q714" s="33"/>
      <c r="R714" s="33"/>
      <c r="S714" s="33"/>
      <c r="T714" s="33"/>
      <c r="U714" s="33"/>
    </row>
    <row r="715" spans="1:21">
      <c r="A715" s="33"/>
      <c r="B715" s="33"/>
      <c r="C715" s="33"/>
      <c r="D715" s="33"/>
      <c r="E715" s="33"/>
      <c r="F715" s="33"/>
      <c r="G715" s="33"/>
      <c r="P715" s="33"/>
      <c r="Q715" s="33"/>
      <c r="R715" s="33"/>
      <c r="S715" s="33"/>
      <c r="T715" s="33"/>
      <c r="U715" s="33"/>
    </row>
    <row r="716" spans="1:21">
      <c r="A716" s="33"/>
      <c r="B716" s="33"/>
      <c r="C716" s="33"/>
      <c r="D716" s="33"/>
      <c r="E716" s="33"/>
      <c r="F716" s="33"/>
      <c r="G716" s="33"/>
      <c r="P716" s="33"/>
      <c r="Q716" s="33"/>
      <c r="R716" s="33"/>
      <c r="S716" s="33"/>
      <c r="T716" s="33"/>
      <c r="U716" s="33"/>
    </row>
    <row r="717" spans="1:21">
      <c r="A717" s="33"/>
      <c r="B717" s="33"/>
      <c r="C717" s="33"/>
      <c r="D717" s="33"/>
      <c r="E717" s="33"/>
      <c r="F717" s="33"/>
      <c r="G717" s="33"/>
      <c r="P717" s="33"/>
      <c r="Q717" s="33"/>
      <c r="R717" s="33"/>
      <c r="S717" s="33"/>
      <c r="T717" s="33"/>
      <c r="U717" s="33"/>
    </row>
    <row r="718" spans="1:21">
      <c r="A718" s="33"/>
      <c r="B718" s="33"/>
      <c r="C718" s="33"/>
      <c r="D718" s="33"/>
      <c r="E718" s="33"/>
      <c r="F718" s="33"/>
      <c r="G718" s="33"/>
      <c r="P718" s="33"/>
      <c r="Q718" s="33"/>
      <c r="R718" s="33"/>
      <c r="S718" s="33"/>
      <c r="T718" s="33"/>
      <c r="U718" s="33"/>
    </row>
    <row r="719" spans="1:21">
      <c r="A719" s="33"/>
      <c r="B719" s="33"/>
      <c r="C719" s="33"/>
      <c r="D719" s="33"/>
      <c r="E719" s="33"/>
      <c r="F719" s="33"/>
      <c r="G719" s="33"/>
      <c r="P719" s="33"/>
      <c r="Q719" s="33"/>
      <c r="R719" s="33"/>
      <c r="S719" s="33"/>
      <c r="T719" s="33"/>
      <c r="U719" s="33"/>
    </row>
    <row r="720" spans="1:21">
      <c r="A720" s="33"/>
      <c r="B720" s="33"/>
      <c r="C720" s="33"/>
      <c r="D720" s="33"/>
      <c r="E720" s="33"/>
      <c r="F720" s="33"/>
      <c r="G720" s="33"/>
      <c r="P720" s="33"/>
      <c r="Q720" s="33"/>
      <c r="R720" s="33"/>
      <c r="S720" s="33"/>
      <c r="T720" s="33"/>
      <c r="U720" s="33"/>
    </row>
    <row r="721" spans="1:21">
      <c r="A721" s="33"/>
      <c r="B721" s="33"/>
      <c r="C721" s="33"/>
      <c r="D721" s="33"/>
      <c r="E721" s="33"/>
      <c r="F721" s="33"/>
      <c r="G721" s="33"/>
      <c r="P721" s="33"/>
      <c r="Q721" s="33"/>
      <c r="R721" s="33"/>
      <c r="S721" s="33"/>
      <c r="T721" s="33"/>
      <c r="U721" s="33"/>
    </row>
    <row r="722" spans="1:21">
      <c r="A722" s="33"/>
      <c r="B722" s="33"/>
      <c r="C722" s="33"/>
      <c r="D722" s="33"/>
      <c r="E722" s="33"/>
      <c r="F722" s="33"/>
      <c r="G722" s="33"/>
      <c r="P722" s="33"/>
      <c r="Q722" s="33"/>
      <c r="R722" s="33"/>
      <c r="S722" s="33"/>
      <c r="T722" s="33"/>
      <c r="U722" s="33"/>
    </row>
    <row r="723" spans="1:21">
      <c r="A723" s="33"/>
      <c r="B723" s="33"/>
      <c r="C723" s="33"/>
      <c r="D723" s="33"/>
      <c r="E723" s="33"/>
      <c r="F723" s="33"/>
      <c r="G723" s="33"/>
      <c r="P723" s="33"/>
      <c r="Q723" s="33"/>
      <c r="R723" s="33"/>
      <c r="S723" s="33"/>
      <c r="T723" s="33"/>
      <c r="U723" s="33"/>
    </row>
    <row r="724" spans="1:21">
      <c r="A724" s="33"/>
      <c r="B724" s="33"/>
      <c r="C724" s="33"/>
      <c r="D724" s="33"/>
      <c r="E724" s="33"/>
      <c r="F724" s="33"/>
      <c r="G724" s="33"/>
      <c r="P724" s="33"/>
      <c r="Q724" s="33"/>
      <c r="R724" s="33"/>
      <c r="S724" s="33"/>
      <c r="T724" s="33"/>
      <c r="U724" s="33"/>
    </row>
    <row r="725" spans="1:21">
      <c r="A725" s="33"/>
      <c r="B725" s="33"/>
      <c r="C725" s="33"/>
      <c r="D725" s="33"/>
      <c r="E725" s="33"/>
      <c r="F725" s="33"/>
      <c r="G725" s="33"/>
      <c r="P725" s="33"/>
      <c r="Q725" s="33"/>
      <c r="R725" s="33"/>
      <c r="S725" s="33"/>
      <c r="T725" s="33"/>
      <c r="U725" s="33"/>
    </row>
    <row r="726" spans="1:21">
      <c r="A726" s="33"/>
      <c r="B726" s="33"/>
      <c r="C726" s="33"/>
      <c r="D726" s="33"/>
      <c r="E726" s="33"/>
      <c r="F726" s="33"/>
      <c r="G726" s="33"/>
      <c r="P726" s="33"/>
      <c r="Q726" s="33"/>
      <c r="R726" s="33"/>
      <c r="S726" s="33"/>
      <c r="T726" s="33"/>
      <c r="U726" s="33"/>
    </row>
    <row r="727" spans="1:21">
      <c r="A727" s="33"/>
      <c r="B727" s="33"/>
      <c r="C727" s="33"/>
      <c r="D727" s="33"/>
      <c r="E727" s="33"/>
      <c r="F727" s="33"/>
      <c r="G727" s="33"/>
      <c r="P727" s="33"/>
      <c r="Q727" s="33"/>
      <c r="R727" s="33"/>
      <c r="S727" s="33"/>
      <c r="T727" s="33"/>
      <c r="U727" s="33"/>
    </row>
    <row r="728" spans="1:21">
      <c r="A728" s="33"/>
      <c r="B728" s="33"/>
      <c r="C728" s="33"/>
      <c r="D728" s="33"/>
      <c r="E728" s="33"/>
      <c r="F728" s="33"/>
      <c r="G728" s="33"/>
      <c r="P728" s="33"/>
      <c r="Q728" s="33"/>
      <c r="R728" s="33"/>
      <c r="S728" s="33"/>
      <c r="T728" s="33"/>
      <c r="U728" s="33"/>
    </row>
    <row r="729" spans="1:21">
      <c r="A729" s="33"/>
      <c r="B729" s="33"/>
      <c r="C729" s="33"/>
      <c r="D729" s="33"/>
      <c r="E729" s="33"/>
      <c r="F729" s="33"/>
      <c r="G729" s="33"/>
      <c r="P729" s="33"/>
      <c r="Q729" s="33"/>
      <c r="R729" s="33"/>
      <c r="S729" s="33"/>
      <c r="T729" s="33"/>
      <c r="U729" s="33"/>
    </row>
    <row r="730" spans="1:21">
      <c r="A730" s="33"/>
      <c r="B730" s="33"/>
      <c r="C730" s="33"/>
      <c r="D730" s="33"/>
      <c r="E730" s="33"/>
      <c r="F730" s="33"/>
      <c r="G730" s="33"/>
      <c r="P730" s="33"/>
      <c r="Q730" s="33"/>
      <c r="R730" s="33"/>
      <c r="S730" s="33"/>
      <c r="T730" s="33"/>
      <c r="U730" s="33"/>
    </row>
    <row r="731" spans="1:21">
      <c r="A731" s="33"/>
      <c r="B731" s="33"/>
      <c r="C731" s="33"/>
      <c r="D731" s="33"/>
      <c r="E731" s="33"/>
      <c r="F731" s="33"/>
      <c r="G731" s="33"/>
      <c r="P731" s="33"/>
      <c r="Q731" s="33"/>
      <c r="R731" s="33"/>
      <c r="S731" s="33"/>
      <c r="T731" s="33"/>
      <c r="U731" s="33"/>
    </row>
    <row r="732" spans="1:21">
      <c r="A732" s="33"/>
      <c r="B732" s="33"/>
      <c r="C732" s="33"/>
      <c r="D732" s="33"/>
      <c r="E732" s="33"/>
      <c r="F732" s="33"/>
      <c r="G732" s="33"/>
      <c r="P732" s="33"/>
      <c r="Q732" s="33"/>
      <c r="R732" s="33"/>
      <c r="S732" s="33"/>
      <c r="T732" s="33"/>
      <c r="U732" s="33"/>
    </row>
    <row r="733" spans="1:21">
      <c r="A733" s="33"/>
      <c r="B733" s="33"/>
      <c r="C733" s="33"/>
      <c r="D733" s="33"/>
      <c r="E733" s="33"/>
      <c r="F733" s="33"/>
      <c r="G733" s="33"/>
      <c r="P733" s="33"/>
      <c r="Q733" s="33"/>
      <c r="R733" s="33"/>
      <c r="S733" s="33"/>
      <c r="T733" s="33"/>
      <c r="U733" s="33"/>
    </row>
    <row r="734" spans="1:21">
      <c r="A734" s="33"/>
      <c r="B734" s="33"/>
      <c r="C734" s="33"/>
      <c r="D734" s="33"/>
      <c r="E734" s="33"/>
      <c r="F734" s="33"/>
      <c r="G734" s="33"/>
      <c r="P734" s="33"/>
      <c r="Q734" s="33"/>
      <c r="R734" s="33"/>
      <c r="S734" s="33"/>
      <c r="T734" s="33"/>
      <c r="U734" s="33"/>
    </row>
    <row r="735" spans="1:21">
      <c r="A735" s="33"/>
      <c r="B735" s="33"/>
      <c r="C735" s="33"/>
      <c r="D735" s="33"/>
      <c r="E735" s="33"/>
      <c r="F735" s="33"/>
      <c r="G735" s="33"/>
      <c r="P735" s="33"/>
      <c r="Q735" s="33"/>
      <c r="R735" s="33"/>
      <c r="S735" s="33"/>
      <c r="T735" s="33"/>
      <c r="U735" s="33"/>
    </row>
    <row r="736" spans="1:21">
      <c r="A736" s="33"/>
      <c r="B736" s="33"/>
      <c r="C736" s="33"/>
      <c r="D736" s="33"/>
      <c r="E736" s="33"/>
      <c r="F736" s="33"/>
      <c r="G736" s="33"/>
      <c r="P736" s="33"/>
      <c r="Q736" s="33"/>
      <c r="R736" s="33"/>
      <c r="S736" s="33"/>
      <c r="T736" s="33"/>
      <c r="U736" s="33"/>
    </row>
    <row r="737" spans="1:21">
      <c r="A737" s="33"/>
      <c r="B737" s="33"/>
      <c r="C737" s="33"/>
      <c r="D737" s="33"/>
      <c r="E737" s="33"/>
      <c r="F737" s="33"/>
      <c r="G737" s="33"/>
      <c r="P737" s="33"/>
      <c r="Q737" s="33"/>
      <c r="R737" s="33"/>
      <c r="S737" s="33"/>
      <c r="T737" s="33"/>
      <c r="U737" s="33"/>
    </row>
    <row r="738" spans="1:21">
      <c r="A738" s="33"/>
      <c r="B738" s="33"/>
      <c r="C738" s="33"/>
      <c r="D738" s="33"/>
      <c r="E738" s="33"/>
      <c r="F738" s="33"/>
      <c r="G738" s="33"/>
      <c r="P738" s="33"/>
      <c r="Q738" s="33"/>
      <c r="R738" s="33"/>
      <c r="S738" s="33"/>
      <c r="T738" s="33"/>
      <c r="U738" s="33"/>
    </row>
    <row r="739" spans="1:21">
      <c r="A739" s="33"/>
      <c r="B739" s="33"/>
      <c r="C739" s="33"/>
      <c r="D739" s="33"/>
      <c r="E739" s="33"/>
      <c r="F739" s="33"/>
      <c r="G739" s="33"/>
      <c r="P739" s="33"/>
      <c r="Q739" s="33"/>
      <c r="R739" s="33"/>
      <c r="S739" s="33"/>
      <c r="T739" s="33"/>
      <c r="U739" s="33"/>
    </row>
    <row r="740" spans="1:21">
      <c r="A740" s="33"/>
      <c r="B740" s="33"/>
      <c r="C740" s="33"/>
      <c r="D740" s="33"/>
      <c r="E740" s="33"/>
      <c r="F740" s="33"/>
      <c r="G740" s="33"/>
      <c r="P740" s="33"/>
      <c r="Q740" s="33"/>
      <c r="R740" s="33"/>
      <c r="S740" s="33"/>
      <c r="T740" s="33"/>
      <c r="U740" s="33"/>
    </row>
    <row r="741" spans="1:21">
      <c r="A741" s="33"/>
      <c r="B741" s="33"/>
      <c r="C741" s="33"/>
      <c r="D741" s="33"/>
      <c r="E741" s="33"/>
      <c r="F741" s="33"/>
      <c r="G741" s="33"/>
      <c r="P741" s="33"/>
      <c r="Q741" s="33"/>
      <c r="R741" s="33"/>
      <c r="S741" s="33"/>
      <c r="T741" s="33"/>
      <c r="U741" s="33"/>
    </row>
    <row r="742" spans="1:21">
      <c r="A742" s="33"/>
      <c r="B742" s="33"/>
      <c r="C742" s="33"/>
      <c r="D742" s="33"/>
      <c r="E742" s="33"/>
      <c r="F742" s="33"/>
      <c r="G742" s="33"/>
      <c r="P742" s="33"/>
      <c r="Q742" s="33"/>
      <c r="R742" s="33"/>
      <c r="S742" s="33"/>
      <c r="T742" s="33"/>
      <c r="U742" s="33"/>
    </row>
    <row r="743" spans="1:21">
      <c r="A743" s="33"/>
      <c r="B743" s="33"/>
      <c r="C743" s="33"/>
      <c r="D743" s="33"/>
      <c r="E743" s="33"/>
      <c r="F743" s="33"/>
      <c r="G743" s="33"/>
      <c r="P743" s="33"/>
      <c r="Q743" s="33"/>
      <c r="R743" s="33"/>
      <c r="S743" s="33"/>
      <c r="T743" s="33"/>
      <c r="U743" s="33"/>
    </row>
    <row r="744" spans="1:21">
      <c r="A744" s="33"/>
      <c r="B744" s="33"/>
      <c r="C744" s="33"/>
      <c r="D744" s="33"/>
      <c r="E744" s="33"/>
      <c r="F744" s="33"/>
      <c r="G744" s="33"/>
      <c r="P744" s="33"/>
      <c r="Q744" s="33"/>
      <c r="R744" s="33"/>
      <c r="S744" s="33"/>
      <c r="T744" s="33"/>
      <c r="U744" s="33"/>
    </row>
    <row r="745" spans="1:21">
      <c r="A745" s="33"/>
      <c r="B745" s="33"/>
      <c r="C745" s="33"/>
      <c r="D745" s="33"/>
      <c r="E745" s="33"/>
      <c r="F745" s="33"/>
      <c r="G745" s="33"/>
      <c r="P745" s="33"/>
      <c r="Q745" s="33"/>
      <c r="R745" s="33"/>
      <c r="S745" s="33"/>
      <c r="T745" s="33"/>
      <c r="U745" s="33"/>
    </row>
    <row r="746" spans="1:21">
      <c r="A746" s="33"/>
      <c r="B746" s="33"/>
      <c r="C746" s="33"/>
      <c r="D746" s="33"/>
      <c r="E746" s="33"/>
      <c r="F746" s="33"/>
      <c r="G746" s="33"/>
      <c r="P746" s="33"/>
      <c r="Q746" s="33"/>
      <c r="R746" s="33"/>
      <c r="S746" s="33"/>
      <c r="T746" s="33"/>
      <c r="U746" s="33"/>
    </row>
    <row r="747" spans="1:21">
      <c r="A747" s="33"/>
      <c r="B747" s="33"/>
      <c r="C747" s="33"/>
      <c r="D747" s="33"/>
      <c r="E747" s="33"/>
      <c r="F747" s="33"/>
      <c r="G747" s="33"/>
      <c r="P747" s="33"/>
      <c r="Q747" s="33"/>
      <c r="R747" s="33"/>
      <c r="S747" s="33"/>
      <c r="T747" s="33"/>
      <c r="U747" s="33"/>
    </row>
    <row r="748" spans="1:21">
      <c r="A748" s="33"/>
      <c r="B748" s="33"/>
      <c r="C748" s="33"/>
      <c r="D748" s="33"/>
      <c r="E748" s="33"/>
      <c r="F748" s="33"/>
      <c r="G748" s="33"/>
      <c r="P748" s="33"/>
      <c r="Q748" s="33"/>
      <c r="R748" s="33"/>
      <c r="S748" s="33"/>
      <c r="T748" s="33"/>
      <c r="U748" s="33"/>
    </row>
    <row r="749" spans="1:21">
      <c r="A749" s="33"/>
      <c r="B749" s="33"/>
      <c r="C749" s="33"/>
      <c r="D749" s="33"/>
      <c r="E749" s="33"/>
      <c r="F749" s="33"/>
      <c r="G749" s="33"/>
      <c r="P749" s="33"/>
      <c r="Q749" s="33"/>
      <c r="R749" s="33"/>
      <c r="S749" s="33"/>
      <c r="T749" s="33"/>
      <c r="U749" s="33"/>
    </row>
    <row r="750" spans="1:21">
      <c r="A750" s="33"/>
      <c r="B750" s="33"/>
      <c r="C750" s="33"/>
      <c r="D750" s="33"/>
      <c r="E750" s="33"/>
      <c r="F750" s="33"/>
      <c r="G750" s="33"/>
      <c r="P750" s="33"/>
      <c r="Q750" s="33"/>
      <c r="R750" s="33"/>
      <c r="S750" s="33"/>
      <c r="T750" s="33"/>
      <c r="U750" s="33"/>
    </row>
    <row r="751" spans="1:21">
      <c r="A751" s="33"/>
      <c r="B751" s="33"/>
      <c r="C751" s="33"/>
      <c r="D751" s="33"/>
      <c r="E751" s="33"/>
      <c r="F751" s="33"/>
      <c r="G751" s="33"/>
      <c r="P751" s="33"/>
      <c r="Q751" s="33"/>
      <c r="R751" s="33"/>
      <c r="S751" s="33"/>
      <c r="T751" s="33"/>
      <c r="U751" s="33"/>
    </row>
    <row r="752" spans="1:21">
      <c r="A752" s="33"/>
      <c r="B752" s="33"/>
      <c r="C752" s="33"/>
      <c r="D752" s="33"/>
      <c r="E752" s="33"/>
      <c r="F752" s="33"/>
      <c r="G752" s="33"/>
      <c r="P752" s="33"/>
      <c r="Q752" s="33"/>
      <c r="R752" s="33"/>
      <c r="S752" s="33"/>
      <c r="T752" s="33"/>
      <c r="U752" s="33"/>
    </row>
    <row r="753" spans="1:21">
      <c r="A753" s="33"/>
      <c r="B753" s="33"/>
      <c r="C753" s="33"/>
      <c r="D753" s="33"/>
      <c r="E753" s="33"/>
      <c r="F753" s="33"/>
      <c r="G753" s="33"/>
      <c r="P753" s="33"/>
      <c r="Q753" s="33"/>
      <c r="R753" s="33"/>
      <c r="S753" s="33"/>
      <c r="T753" s="33"/>
      <c r="U753" s="33"/>
    </row>
    <row r="754" spans="1:21">
      <c r="A754" s="33"/>
      <c r="B754" s="33"/>
      <c r="C754" s="33"/>
      <c r="D754" s="33"/>
      <c r="E754" s="33"/>
      <c r="F754" s="33"/>
      <c r="G754" s="33"/>
      <c r="P754" s="33"/>
      <c r="Q754" s="33"/>
      <c r="R754" s="33"/>
      <c r="S754" s="33"/>
      <c r="T754" s="33"/>
      <c r="U754" s="33"/>
    </row>
    <row r="755" spans="1:21">
      <c r="A755" s="33"/>
      <c r="B755" s="33"/>
      <c r="C755" s="33"/>
      <c r="D755" s="33"/>
      <c r="E755" s="33"/>
      <c r="F755" s="33"/>
      <c r="G755" s="33"/>
      <c r="P755" s="33"/>
      <c r="Q755" s="33"/>
      <c r="R755" s="33"/>
      <c r="S755" s="33"/>
      <c r="T755" s="33"/>
      <c r="U755" s="33"/>
    </row>
    <row r="756" spans="1:21">
      <c r="A756" s="33"/>
      <c r="B756" s="33"/>
      <c r="C756" s="33"/>
      <c r="D756" s="33"/>
      <c r="E756" s="33"/>
      <c r="F756" s="33"/>
      <c r="G756" s="33"/>
      <c r="P756" s="33"/>
      <c r="Q756" s="33"/>
      <c r="R756" s="33"/>
      <c r="S756" s="33"/>
      <c r="T756" s="33"/>
      <c r="U756" s="33"/>
    </row>
    <row r="757" spans="1:21">
      <c r="A757" s="33"/>
      <c r="B757" s="33"/>
      <c r="C757" s="33"/>
      <c r="D757" s="33"/>
      <c r="E757" s="33"/>
      <c r="F757" s="33"/>
      <c r="G757" s="33"/>
      <c r="P757" s="33"/>
      <c r="Q757" s="33"/>
      <c r="R757" s="33"/>
      <c r="S757" s="33"/>
      <c r="T757" s="33"/>
      <c r="U757" s="33"/>
    </row>
    <row r="758" spans="1:21">
      <c r="A758" s="33"/>
      <c r="B758" s="33"/>
      <c r="C758" s="33"/>
      <c r="D758" s="33"/>
      <c r="E758" s="33"/>
      <c r="F758" s="33"/>
      <c r="G758" s="33"/>
      <c r="P758" s="33"/>
      <c r="Q758" s="33"/>
      <c r="R758" s="33"/>
      <c r="S758" s="33"/>
      <c r="T758" s="33"/>
      <c r="U758" s="33"/>
    </row>
    <row r="759" spans="1:21">
      <c r="A759" s="33"/>
      <c r="B759" s="33"/>
      <c r="C759" s="33"/>
      <c r="D759" s="33"/>
      <c r="E759" s="33"/>
      <c r="F759" s="33"/>
      <c r="G759" s="33"/>
      <c r="P759" s="33"/>
      <c r="Q759" s="33"/>
      <c r="R759" s="33"/>
      <c r="S759" s="33"/>
      <c r="T759" s="33"/>
      <c r="U759" s="33"/>
    </row>
    <row r="760" spans="1:21">
      <c r="A760" s="33"/>
      <c r="B760" s="33"/>
      <c r="C760" s="33"/>
      <c r="D760" s="33"/>
      <c r="E760" s="33"/>
      <c r="F760" s="33"/>
      <c r="G760" s="33"/>
      <c r="P760" s="33"/>
      <c r="Q760" s="33"/>
      <c r="R760" s="33"/>
      <c r="S760" s="33"/>
      <c r="T760" s="33"/>
      <c r="U760" s="33"/>
    </row>
    <row r="761" spans="1:21">
      <c r="A761" s="33"/>
      <c r="B761" s="33"/>
      <c r="C761" s="33"/>
      <c r="D761" s="33"/>
      <c r="E761" s="33"/>
      <c r="F761" s="33"/>
      <c r="G761" s="33"/>
      <c r="P761" s="33"/>
      <c r="Q761" s="33"/>
      <c r="R761" s="33"/>
      <c r="S761" s="33"/>
      <c r="T761" s="33"/>
      <c r="U761" s="33"/>
    </row>
    <row r="762" spans="1:21">
      <c r="A762" s="33"/>
      <c r="B762" s="33"/>
      <c r="C762" s="33"/>
      <c r="D762" s="33"/>
      <c r="E762" s="33"/>
      <c r="F762" s="33"/>
      <c r="G762" s="33"/>
      <c r="P762" s="33"/>
      <c r="Q762" s="33"/>
      <c r="R762" s="33"/>
      <c r="S762" s="33"/>
      <c r="T762" s="33"/>
      <c r="U762" s="33"/>
    </row>
    <row r="763" spans="1:21">
      <c r="A763" s="33"/>
      <c r="B763" s="33"/>
      <c r="C763" s="33"/>
      <c r="D763" s="33"/>
      <c r="E763" s="33"/>
      <c r="F763" s="33"/>
      <c r="G763" s="33"/>
      <c r="P763" s="33"/>
      <c r="Q763" s="33"/>
      <c r="R763" s="33"/>
      <c r="S763" s="33"/>
      <c r="T763" s="33"/>
      <c r="U763" s="33"/>
    </row>
    <row r="764" spans="1:21">
      <c r="A764" s="33"/>
      <c r="B764" s="33"/>
      <c r="C764" s="33"/>
      <c r="D764" s="33"/>
      <c r="E764" s="33"/>
      <c r="F764" s="33"/>
      <c r="G764" s="33"/>
      <c r="P764" s="33"/>
      <c r="Q764" s="33"/>
      <c r="R764" s="33"/>
      <c r="S764" s="33"/>
      <c r="T764" s="33"/>
      <c r="U764" s="33"/>
    </row>
    <row r="765" spans="1:21">
      <c r="A765" s="33"/>
      <c r="B765" s="33"/>
      <c r="C765" s="33"/>
      <c r="D765" s="33"/>
      <c r="E765" s="33"/>
      <c r="F765" s="33"/>
      <c r="G765" s="33"/>
      <c r="P765" s="33"/>
      <c r="Q765" s="33"/>
      <c r="R765" s="33"/>
      <c r="S765" s="33"/>
      <c r="T765" s="33"/>
      <c r="U765" s="33"/>
    </row>
    <row r="766" spans="1:21">
      <c r="A766" s="33"/>
      <c r="B766" s="33"/>
      <c r="C766" s="33"/>
      <c r="D766" s="33"/>
      <c r="E766" s="33"/>
      <c r="F766" s="33"/>
      <c r="G766" s="33"/>
      <c r="P766" s="33"/>
      <c r="Q766" s="33"/>
      <c r="R766" s="33"/>
      <c r="S766" s="33"/>
      <c r="T766" s="33"/>
      <c r="U766" s="33"/>
    </row>
    <row r="767" spans="1:21">
      <c r="A767" s="33"/>
      <c r="B767" s="33"/>
      <c r="C767" s="33"/>
      <c r="D767" s="33"/>
      <c r="E767" s="33"/>
      <c r="F767" s="33"/>
      <c r="G767" s="33"/>
      <c r="P767" s="33"/>
      <c r="Q767" s="33"/>
      <c r="R767" s="33"/>
      <c r="S767" s="33"/>
      <c r="T767" s="33"/>
      <c r="U767" s="33"/>
    </row>
    <row r="768" spans="1:21">
      <c r="A768" s="33"/>
      <c r="B768" s="33"/>
      <c r="C768" s="33"/>
      <c r="D768" s="33"/>
      <c r="E768" s="33"/>
      <c r="F768" s="33"/>
      <c r="G768" s="33"/>
      <c r="P768" s="33"/>
      <c r="Q768" s="33"/>
      <c r="R768" s="33"/>
      <c r="S768" s="33"/>
      <c r="T768" s="33"/>
      <c r="U768" s="33"/>
    </row>
    <row r="769" spans="1:21">
      <c r="A769" s="33"/>
      <c r="B769" s="33"/>
      <c r="C769" s="33"/>
      <c r="D769" s="33"/>
      <c r="E769" s="33"/>
      <c r="F769" s="33"/>
      <c r="G769" s="33"/>
      <c r="P769" s="33"/>
      <c r="Q769" s="33"/>
      <c r="R769" s="33"/>
      <c r="S769" s="33"/>
      <c r="T769" s="33"/>
      <c r="U769" s="33"/>
    </row>
    <row r="770" spans="1:21">
      <c r="A770" s="33"/>
      <c r="B770" s="33"/>
      <c r="C770" s="33"/>
      <c r="D770" s="33"/>
      <c r="E770" s="33"/>
      <c r="F770" s="33"/>
      <c r="G770" s="33"/>
      <c r="P770" s="33"/>
      <c r="Q770" s="33"/>
      <c r="R770" s="33"/>
      <c r="S770" s="33"/>
      <c r="T770" s="33"/>
      <c r="U770" s="33"/>
    </row>
    <row r="771" spans="1:21">
      <c r="A771" s="33"/>
      <c r="B771" s="33"/>
      <c r="C771" s="33"/>
      <c r="D771" s="33"/>
      <c r="E771" s="33"/>
      <c r="F771" s="33"/>
      <c r="G771" s="33"/>
      <c r="P771" s="33"/>
      <c r="Q771" s="33"/>
      <c r="R771" s="33"/>
      <c r="S771" s="33"/>
      <c r="T771" s="33"/>
      <c r="U771" s="33"/>
    </row>
    <row r="772" spans="1:21">
      <c r="A772" s="33"/>
      <c r="B772" s="33"/>
      <c r="C772" s="33"/>
      <c r="D772" s="33"/>
      <c r="E772" s="33"/>
      <c r="F772" s="33"/>
      <c r="G772" s="33"/>
      <c r="P772" s="33"/>
      <c r="Q772" s="33"/>
      <c r="R772" s="33"/>
      <c r="S772" s="33"/>
      <c r="T772" s="33"/>
      <c r="U772" s="33"/>
    </row>
    <row r="773" spans="1:21">
      <c r="A773" s="33"/>
      <c r="B773" s="33"/>
      <c r="C773" s="33"/>
      <c r="D773" s="33"/>
      <c r="E773" s="33"/>
      <c r="F773" s="33"/>
      <c r="G773" s="33"/>
      <c r="P773" s="33"/>
      <c r="Q773" s="33"/>
      <c r="R773" s="33"/>
      <c r="S773" s="33"/>
      <c r="T773" s="33"/>
      <c r="U773" s="33"/>
    </row>
    <row r="774" spans="1:21">
      <c r="A774" s="33"/>
      <c r="B774" s="33"/>
      <c r="C774" s="33"/>
      <c r="D774" s="33"/>
      <c r="E774" s="33"/>
      <c r="F774" s="33"/>
      <c r="G774" s="33"/>
      <c r="P774" s="33"/>
      <c r="Q774" s="33"/>
      <c r="R774" s="33"/>
      <c r="S774" s="33"/>
      <c r="T774" s="33"/>
      <c r="U774" s="33"/>
    </row>
    <row r="775" spans="1:21">
      <c r="A775" s="33"/>
      <c r="B775" s="33"/>
      <c r="C775" s="33"/>
      <c r="D775" s="33"/>
      <c r="E775" s="33"/>
      <c r="F775" s="33"/>
      <c r="G775" s="33"/>
      <c r="P775" s="33"/>
      <c r="Q775" s="33"/>
      <c r="R775" s="33"/>
      <c r="S775" s="33"/>
      <c r="T775" s="33"/>
      <c r="U775" s="33"/>
    </row>
    <row r="776" spans="1:21">
      <c r="A776" s="33"/>
      <c r="B776" s="33"/>
      <c r="C776" s="33"/>
      <c r="D776" s="33"/>
      <c r="E776" s="33"/>
      <c r="F776" s="33"/>
      <c r="G776" s="33"/>
      <c r="P776" s="33"/>
      <c r="Q776" s="33"/>
      <c r="R776" s="33"/>
      <c r="S776" s="33"/>
      <c r="T776" s="33"/>
      <c r="U776" s="33"/>
    </row>
    <row r="777" spans="1:21">
      <c r="A777" s="33"/>
      <c r="B777" s="33"/>
      <c r="C777" s="33"/>
      <c r="D777" s="33"/>
      <c r="E777" s="33"/>
      <c r="F777" s="33"/>
      <c r="G777" s="33"/>
      <c r="P777" s="33"/>
      <c r="Q777" s="33"/>
      <c r="R777" s="33"/>
      <c r="S777" s="33"/>
      <c r="T777" s="33"/>
      <c r="U777" s="33"/>
    </row>
    <row r="778" spans="1:21">
      <c r="A778" s="33"/>
      <c r="B778" s="33"/>
      <c r="C778" s="33"/>
      <c r="D778" s="33"/>
      <c r="E778" s="33"/>
      <c r="F778" s="33"/>
      <c r="G778" s="33"/>
      <c r="P778" s="33"/>
      <c r="Q778" s="33"/>
      <c r="R778" s="33"/>
      <c r="S778" s="33"/>
      <c r="T778" s="33"/>
      <c r="U778" s="33"/>
    </row>
    <row r="779" spans="1:21">
      <c r="A779" s="33"/>
      <c r="B779" s="33"/>
      <c r="C779" s="33"/>
      <c r="D779" s="33"/>
      <c r="E779" s="33"/>
      <c r="F779" s="33"/>
      <c r="G779" s="33"/>
      <c r="P779" s="33"/>
      <c r="Q779" s="33"/>
      <c r="R779" s="33"/>
      <c r="S779" s="33"/>
      <c r="T779" s="33"/>
      <c r="U779" s="33"/>
    </row>
    <row r="780" spans="1:21">
      <c r="A780" s="33"/>
      <c r="B780" s="33"/>
      <c r="C780" s="33"/>
      <c r="D780" s="33"/>
      <c r="E780" s="33"/>
      <c r="F780" s="33"/>
      <c r="G780" s="33"/>
      <c r="P780" s="33"/>
      <c r="Q780" s="33"/>
      <c r="R780" s="33"/>
      <c r="S780" s="33"/>
      <c r="T780" s="33"/>
      <c r="U780" s="33"/>
    </row>
    <row r="781" spans="1:21">
      <c r="A781" s="33"/>
      <c r="B781" s="33"/>
      <c r="C781" s="33"/>
      <c r="D781" s="33"/>
      <c r="E781" s="33"/>
      <c r="F781" s="33"/>
      <c r="G781" s="33"/>
      <c r="P781" s="33"/>
      <c r="Q781" s="33"/>
      <c r="R781" s="33"/>
      <c r="S781" s="33"/>
      <c r="T781" s="33"/>
      <c r="U781" s="33"/>
    </row>
    <row r="782" spans="1:21">
      <c r="A782" s="33"/>
      <c r="B782" s="33"/>
      <c r="C782" s="33"/>
      <c r="D782" s="33"/>
      <c r="E782" s="33"/>
      <c r="F782" s="33"/>
      <c r="G782" s="33"/>
      <c r="P782" s="33"/>
      <c r="Q782" s="33"/>
      <c r="R782" s="33"/>
      <c r="S782" s="33"/>
      <c r="T782" s="33"/>
      <c r="U782" s="33"/>
    </row>
    <row r="783" spans="1:21">
      <c r="A783" s="33"/>
      <c r="B783" s="33"/>
      <c r="C783" s="33"/>
      <c r="D783" s="33"/>
      <c r="E783" s="33"/>
      <c r="F783" s="33"/>
      <c r="G783" s="33"/>
      <c r="P783" s="33"/>
      <c r="Q783" s="33"/>
      <c r="R783" s="33"/>
      <c r="S783" s="33"/>
      <c r="T783" s="33"/>
      <c r="U783" s="33"/>
    </row>
    <row r="784" spans="1:21">
      <c r="A784" s="33"/>
      <c r="B784" s="33"/>
      <c r="C784" s="33"/>
      <c r="D784" s="33"/>
      <c r="E784" s="33"/>
      <c r="F784" s="33"/>
      <c r="G784" s="33"/>
      <c r="P784" s="33"/>
      <c r="Q784" s="33"/>
      <c r="R784" s="33"/>
      <c r="S784" s="33"/>
      <c r="T784" s="33"/>
      <c r="U784" s="33"/>
    </row>
    <row r="785" spans="1:21">
      <c r="A785" s="33"/>
      <c r="B785" s="33"/>
      <c r="C785" s="33"/>
      <c r="D785" s="33"/>
      <c r="E785" s="33"/>
      <c r="F785" s="33"/>
      <c r="G785" s="33"/>
      <c r="P785" s="33"/>
      <c r="Q785" s="33"/>
      <c r="R785" s="33"/>
      <c r="S785" s="33"/>
      <c r="T785" s="33"/>
      <c r="U785" s="33"/>
    </row>
    <row r="786" spans="1:21">
      <c r="A786" s="33"/>
      <c r="B786" s="33"/>
      <c r="C786" s="33"/>
      <c r="D786" s="33"/>
      <c r="E786" s="33"/>
      <c r="F786" s="33"/>
      <c r="G786" s="33"/>
      <c r="P786" s="33"/>
      <c r="Q786" s="33"/>
      <c r="R786" s="33"/>
      <c r="S786" s="33"/>
      <c r="T786" s="33"/>
      <c r="U786" s="33"/>
    </row>
    <row r="787" spans="1:21">
      <c r="A787" s="33"/>
      <c r="B787" s="33"/>
      <c r="C787" s="33"/>
      <c r="D787" s="33"/>
      <c r="E787" s="33"/>
      <c r="F787" s="33"/>
      <c r="G787" s="33"/>
      <c r="P787" s="33"/>
      <c r="Q787" s="33"/>
      <c r="R787" s="33"/>
      <c r="S787" s="33"/>
      <c r="T787" s="33"/>
      <c r="U787" s="33"/>
    </row>
    <row r="788" spans="1:21">
      <c r="A788" s="33"/>
      <c r="B788" s="33"/>
      <c r="C788" s="33"/>
      <c r="D788" s="33"/>
      <c r="E788" s="33"/>
      <c r="F788" s="33"/>
      <c r="G788" s="33"/>
      <c r="P788" s="33"/>
      <c r="Q788" s="33"/>
      <c r="R788" s="33"/>
      <c r="S788" s="33"/>
      <c r="T788" s="33"/>
      <c r="U788" s="33"/>
    </row>
    <row r="789" spans="1:21">
      <c r="A789" s="33"/>
      <c r="B789" s="33"/>
      <c r="C789" s="33"/>
      <c r="D789" s="33"/>
      <c r="E789" s="33"/>
      <c r="F789" s="33"/>
      <c r="G789" s="33"/>
      <c r="P789" s="33"/>
      <c r="Q789" s="33"/>
      <c r="R789" s="33"/>
      <c r="S789" s="33"/>
      <c r="T789" s="33"/>
      <c r="U789" s="33"/>
    </row>
    <row r="790" spans="1:21">
      <c r="A790" s="33"/>
      <c r="B790" s="33"/>
      <c r="C790" s="33"/>
      <c r="D790" s="33"/>
      <c r="E790" s="33"/>
      <c r="F790" s="33"/>
      <c r="G790" s="33"/>
      <c r="P790" s="33"/>
      <c r="Q790" s="33"/>
      <c r="R790" s="33"/>
      <c r="S790" s="33"/>
      <c r="T790" s="33"/>
      <c r="U790" s="33"/>
    </row>
    <row r="791" spans="1:21">
      <c r="A791" s="33"/>
      <c r="B791" s="33"/>
      <c r="C791" s="33"/>
      <c r="D791" s="33"/>
      <c r="E791" s="33"/>
      <c r="F791" s="33"/>
      <c r="G791" s="33"/>
      <c r="P791" s="33"/>
      <c r="Q791" s="33"/>
      <c r="R791" s="33"/>
      <c r="S791" s="33"/>
      <c r="T791" s="33"/>
      <c r="U791" s="33"/>
    </row>
    <row r="792" spans="1:21">
      <c r="A792" s="33"/>
      <c r="B792" s="33"/>
      <c r="C792" s="33"/>
      <c r="D792" s="33"/>
      <c r="E792" s="33"/>
      <c r="F792" s="33"/>
      <c r="G792" s="33"/>
      <c r="P792" s="33"/>
      <c r="Q792" s="33"/>
      <c r="R792" s="33"/>
      <c r="S792" s="33"/>
      <c r="T792" s="33"/>
      <c r="U792" s="33"/>
    </row>
    <row r="793" spans="1:21">
      <c r="A793" s="33"/>
      <c r="B793" s="33"/>
      <c r="C793" s="33"/>
      <c r="D793" s="33"/>
      <c r="E793" s="33"/>
      <c r="F793" s="33"/>
      <c r="G793" s="33"/>
      <c r="P793" s="33"/>
      <c r="Q793" s="33"/>
      <c r="R793" s="33"/>
      <c r="S793" s="33"/>
      <c r="T793" s="33"/>
      <c r="U793" s="33"/>
    </row>
    <row r="794" spans="1:21">
      <c r="A794" s="33"/>
      <c r="B794" s="33"/>
      <c r="C794" s="33"/>
      <c r="D794" s="33"/>
      <c r="E794" s="33"/>
      <c r="F794" s="33"/>
      <c r="G794" s="33"/>
      <c r="P794" s="33"/>
      <c r="Q794" s="33"/>
      <c r="R794" s="33"/>
      <c r="S794" s="33"/>
      <c r="T794" s="33"/>
      <c r="U794" s="33"/>
    </row>
    <row r="795" spans="1:21">
      <c r="A795" s="33"/>
      <c r="B795" s="33"/>
      <c r="C795" s="33"/>
      <c r="D795" s="33"/>
      <c r="E795" s="33"/>
      <c r="F795" s="33"/>
      <c r="G795" s="33"/>
      <c r="P795" s="33"/>
      <c r="Q795" s="33"/>
      <c r="R795" s="33"/>
      <c r="S795" s="33"/>
      <c r="T795" s="33"/>
      <c r="U795" s="33"/>
    </row>
    <row r="796" spans="1:21">
      <c r="A796" s="33"/>
      <c r="B796" s="33"/>
      <c r="C796" s="33"/>
      <c r="D796" s="33"/>
      <c r="E796" s="33"/>
      <c r="F796" s="33"/>
      <c r="G796" s="33"/>
      <c r="P796" s="33"/>
      <c r="Q796" s="33"/>
      <c r="R796" s="33"/>
      <c r="S796" s="33"/>
      <c r="T796" s="33"/>
      <c r="U796" s="33"/>
    </row>
    <row r="797" spans="1:21">
      <c r="A797" s="33"/>
      <c r="B797" s="33"/>
      <c r="C797" s="33"/>
      <c r="D797" s="33"/>
      <c r="E797" s="33"/>
      <c r="F797" s="33"/>
      <c r="G797" s="33"/>
      <c r="P797" s="33"/>
      <c r="Q797" s="33"/>
      <c r="R797" s="33"/>
      <c r="S797" s="33"/>
      <c r="T797" s="33"/>
      <c r="U797" s="33"/>
    </row>
    <row r="798" spans="1:21">
      <c r="A798" s="33"/>
      <c r="B798" s="33"/>
      <c r="C798" s="33"/>
      <c r="D798" s="33"/>
      <c r="E798" s="33"/>
      <c r="F798" s="33"/>
      <c r="G798" s="33"/>
      <c r="P798" s="33"/>
      <c r="Q798" s="33"/>
      <c r="R798" s="33"/>
      <c r="S798" s="33"/>
      <c r="T798" s="33"/>
      <c r="U798" s="33"/>
    </row>
    <row r="799" spans="1:21">
      <c r="A799" s="33"/>
      <c r="B799" s="33"/>
      <c r="C799" s="33"/>
      <c r="D799" s="33"/>
      <c r="E799" s="33"/>
      <c r="F799" s="33"/>
      <c r="G799" s="33"/>
      <c r="P799" s="33"/>
      <c r="Q799" s="33"/>
      <c r="R799" s="33"/>
      <c r="S799" s="33"/>
      <c r="T799" s="33"/>
      <c r="U799" s="33"/>
    </row>
    <row r="800" spans="1:21">
      <c r="A800" s="33"/>
      <c r="B800" s="33"/>
      <c r="C800" s="33"/>
      <c r="D800" s="33"/>
      <c r="E800" s="33"/>
      <c r="F800" s="33"/>
      <c r="G800" s="33"/>
      <c r="P800" s="33"/>
      <c r="Q800" s="33"/>
      <c r="R800" s="33"/>
      <c r="S800" s="33"/>
      <c r="T800" s="33"/>
      <c r="U800" s="33"/>
    </row>
    <row r="801" spans="1:21">
      <c r="A801" s="33"/>
      <c r="B801" s="33"/>
      <c r="C801" s="33"/>
      <c r="D801" s="33"/>
      <c r="E801" s="33"/>
      <c r="F801" s="33"/>
      <c r="G801" s="33"/>
      <c r="P801" s="33"/>
      <c r="Q801" s="33"/>
      <c r="R801" s="33"/>
      <c r="S801" s="33"/>
      <c r="T801" s="33"/>
      <c r="U801" s="33"/>
    </row>
    <row r="802" spans="1:21">
      <c r="A802" s="33"/>
      <c r="B802" s="33"/>
      <c r="C802" s="33"/>
      <c r="D802" s="33"/>
      <c r="E802" s="33"/>
      <c r="F802" s="33"/>
      <c r="G802" s="33"/>
      <c r="P802" s="33"/>
      <c r="Q802" s="33"/>
      <c r="R802" s="33"/>
      <c r="S802" s="33"/>
      <c r="T802" s="33"/>
      <c r="U802" s="33"/>
    </row>
    <row r="803" spans="1:21">
      <c r="A803" s="33"/>
      <c r="B803" s="33"/>
      <c r="C803" s="33"/>
      <c r="D803" s="33"/>
      <c r="E803" s="33"/>
      <c r="F803" s="33"/>
      <c r="G803" s="33"/>
      <c r="P803" s="33"/>
      <c r="Q803" s="33"/>
      <c r="R803" s="33"/>
      <c r="S803" s="33"/>
      <c r="T803" s="33"/>
      <c r="U803" s="33"/>
    </row>
    <row r="804" spans="1:21">
      <c r="A804" s="33"/>
      <c r="B804" s="33"/>
      <c r="C804" s="33"/>
      <c r="D804" s="33"/>
      <c r="E804" s="33"/>
      <c r="F804" s="33"/>
      <c r="G804" s="33"/>
      <c r="P804" s="33"/>
      <c r="Q804" s="33"/>
      <c r="R804" s="33"/>
      <c r="S804" s="33"/>
      <c r="T804" s="33"/>
      <c r="U804" s="33"/>
    </row>
    <row r="805" spans="1:21">
      <c r="A805" s="33"/>
      <c r="B805" s="33"/>
      <c r="C805" s="33"/>
      <c r="D805" s="33"/>
      <c r="E805" s="33"/>
      <c r="F805" s="33"/>
      <c r="G805" s="33"/>
      <c r="P805" s="33"/>
      <c r="Q805" s="33"/>
      <c r="R805" s="33"/>
      <c r="S805" s="33"/>
      <c r="T805" s="33"/>
      <c r="U805" s="33"/>
    </row>
    <row r="806" spans="1:21">
      <c r="A806" s="33"/>
      <c r="B806" s="33"/>
      <c r="C806" s="33"/>
      <c r="D806" s="33"/>
      <c r="E806" s="33"/>
      <c r="F806" s="33"/>
      <c r="G806" s="33"/>
      <c r="P806" s="33"/>
      <c r="Q806" s="33"/>
      <c r="R806" s="33"/>
      <c r="S806" s="33"/>
      <c r="T806" s="33"/>
      <c r="U806" s="33"/>
    </row>
    <row r="807" spans="1:21">
      <c r="A807" s="33"/>
      <c r="B807" s="33"/>
      <c r="C807" s="33"/>
      <c r="D807" s="33"/>
      <c r="E807" s="33"/>
      <c r="F807" s="33"/>
      <c r="G807" s="33"/>
      <c r="P807" s="33"/>
      <c r="Q807" s="33"/>
      <c r="R807" s="33"/>
      <c r="S807" s="33"/>
      <c r="T807" s="33"/>
      <c r="U807" s="33"/>
    </row>
    <row r="808" spans="1:21">
      <c r="A808" s="33"/>
      <c r="B808" s="33"/>
      <c r="C808" s="33"/>
      <c r="D808" s="33"/>
      <c r="E808" s="33"/>
      <c r="F808" s="33"/>
      <c r="G808" s="33"/>
      <c r="P808" s="33"/>
      <c r="Q808" s="33"/>
      <c r="R808" s="33"/>
      <c r="S808" s="33"/>
      <c r="T808" s="33"/>
      <c r="U808" s="33"/>
    </row>
    <row r="809" spans="1:21">
      <c r="A809" s="33"/>
      <c r="B809" s="33"/>
      <c r="C809" s="33"/>
      <c r="D809" s="33"/>
      <c r="E809" s="33"/>
      <c r="F809" s="33"/>
      <c r="G809" s="33"/>
      <c r="P809" s="33"/>
      <c r="Q809" s="33"/>
      <c r="R809" s="33"/>
      <c r="S809" s="33"/>
      <c r="T809" s="33"/>
      <c r="U809" s="33"/>
    </row>
    <row r="810" spans="1:21">
      <c r="A810" s="33"/>
      <c r="B810" s="33"/>
      <c r="C810" s="33"/>
      <c r="D810" s="33"/>
      <c r="E810" s="33"/>
      <c r="F810" s="33"/>
      <c r="G810" s="33"/>
      <c r="P810" s="33"/>
      <c r="Q810" s="33"/>
      <c r="R810" s="33"/>
      <c r="S810" s="33"/>
      <c r="T810" s="33"/>
      <c r="U810" s="33"/>
    </row>
    <row r="811" spans="1:21">
      <c r="A811" s="33"/>
      <c r="B811" s="33"/>
      <c r="C811" s="33"/>
      <c r="D811" s="33"/>
      <c r="E811" s="33"/>
      <c r="F811" s="33"/>
      <c r="G811" s="33"/>
      <c r="P811" s="33"/>
      <c r="Q811" s="33"/>
      <c r="R811" s="33"/>
      <c r="S811" s="33"/>
      <c r="T811" s="33"/>
      <c r="U811" s="33"/>
    </row>
    <row r="812" spans="1:21">
      <c r="A812" s="33"/>
      <c r="B812" s="33"/>
      <c r="C812" s="33"/>
      <c r="D812" s="33"/>
      <c r="E812" s="33"/>
      <c r="F812" s="33"/>
      <c r="G812" s="33"/>
      <c r="P812" s="33"/>
      <c r="Q812" s="33"/>
      <c r="R812" s="33"/>
      <c r="S812" s="33"/>
      <c r="T812" s="33"/>
      <c r="U812" s="33"/>
    </row>
    <row r="813" spans="1:21">
      <c r="A813" s="33"/>
      <c r="B813" s="33"/>
      <c r="C813" s="33"/>
      <c r="D813" s="33"/>
      <c r="E813" s="33"/>
      <c r="F813" s="33"/>
      <c r="G813" s="33"/>
      <c r="P813" s="33"/>
      <c r="Q813" s="33"/>
      <c r="R813" s="33"/>
      <c r="S813" s="33"/>
      <c r="T813" s="33"/>
      <c r="U813" s="33"/>
    </row>
    <row r="814" spans="1:21">
      <c r="A814" s="33"/>
      <c r="B814" s="33"/>
      <c r="C814" s="33"/>
      <c r="D814" s="33"/>
      <c r="E814" s="33"/>
      <c r="F814" s="33"/>
      <c r="G814" s="33"/>
      <c r="P814" s="33"/>
      <c r="Q814" s="33"/>
      <c r="R814" s="33"/>
      <c r="S814" s="33"/>
      <c r="T814" s="33"/>
      <c r="U814" s="33"/>
    </row>
    <row r="815" spans="1:21">
      <c r="A815" s="33"/>
      <c r="B815" s="33"/>
      <c r="C815" s="33"/>
      <c r="D815" s="33"/>
      <c r="E815" s="33"/>
      <c r="F815" s="33"/>
      <c r="G815" s="33"/>
      <c r="P815" s="33"/>
      <c r="Q815" s="33"/>
      <c r="R815" s="33"/>
      <c r="S815" s="33"/>
      <c r="T815" s="33"/>
      <c r="U815" s="33"/>
    </row>
    <row r="816" spans="1:21">
      <c r="A816" s="33"/>
      <c r="B816" s="33"/>
      <c r="C816" s="33"/>
      <c r="D816" s="33"/>
      <c r="E816" s="33"/>
      <c r="F816" s="33"/>
      <c r="G816" s="33"/>
      <c r="P816" s="33"/>
      <c r="Q816" s="33"/>
      <c r="R816" s="33"/>
      <c r="S816" s="33"/>
      <c r="T816" s="33"/>
      <c r="U816" s="33"/>
    </row>
    <row r="817" spans="1:21">
      <c r="A817" s="33"/>
      <c r="B817" s="33"/>
      <c r="C817" s="33"/>
      <c r="D817" s="33"/>
      <c r="E817" s="33"/>
      <c r="F817" s="33"/>
      <c r="G817" s="33"/>
      <c r="P817" s="33"/>
      <c r="Q817" s="33"/>
      <c r="R817" s="33"/>
      <c r="S817" s="33"/>
      <c r="T817" s="33"/>
      <c r="U817" s="33"/>
    </row>
    <row r="818" spans="1:21">
      <c r="A818" s="33"/>
      <c r="B818" s="33"/>
      <c r="C818" s="33"/>
      <c r="D818" s="33"/>
      <c r="E818" s="33"/>
      <c r="F818" s="33"/>
      <c r="G818" s="33"/>
      <c r="P818" s="33"/>
      <c r="Q818" s="33"/>
      <c r="R818" s="33"/>
      <c r="S818" s="33"/>
      <c r="T818" s="33"/>
      <c r="U818" s="33"/>
    </row>
    <row r="819" spans="1:21">
      <c r="A819" s="33"/>
      <c r="B819" s="33"/>
      <c r="C819" s="33"/>
      <c r="D819" s="33"/>
      <c r="E819" s="33"/>
      <c r="F819" s="33"/>
      <c r="G819" s="33"/>
      <c r="P819" s="33"/>
      <c r="Q819" s="33"/>
      <c r="R819" s="33"/>
      <c r="S819" s="33"/>
      <c r="T819" s="33"/>
      <c r="U819" s="33"/>
    </row>
    <row r="820" spans="1:21">
      <c r="A820" s="33"/>
      <c r="B820" s="33"/>
      <c r="C820" s="33"/>
      <c r="D820" s="33"/>
      <c r="E820" s="33"/>
      <c r="F820" s="33"/>
      <c r="G820" s="33"/>
      <c r="P820" s="33"/>
      <c r="Q820" s="33"/>
      <c r="R820" s="33"/>
      <c r="S820" s="33"/>
      <c r="T820" s="33"/>
      <c r="U820" s="33"/>
    </row>
    <row r="821" spans="1:21">
      <c r="A821" s="33"/>
      <c r="B821" s="33"/>
      <c r="C821" s="33"/>
      <c r="D821" s="33"/>
      <c r="E821" s="33"/>
      <c r="F821" s="33"/>
      <c r="G821" s="33"/>
      <c r="P821" s="33"/>
      <c r="Q821" s="33"/>
      <c r="R821" s="33"/>
      <c r="S821" s="33"/>
      <c r="T821" s="33"/>
      <c r="U821" s="33"/>
    </row>
    <row r="822" spans="1:21">
      <c r="A822" s="33"/>
      <c r="B822" s="33"/>
      <c r="C822" s="33"/>
      <c r="D822" s="33"/>
      <c r="E822" s="33"/>
      <c r="F822" s="33"/>
      <c r="G822" s="33"/>
      <c r="P822" s="33"/>
      <c r="Q822" s="33"/>
      <c r="R822" s="33"/>
      <c r="S822" s="33"/>
      <c r="T822" s="33"/>
      <c r="U822" s="33"/>
    </row>
    <row r="823" spans="1:21">
      <c r="A823" s="33"/>
      <c r="B823" s="33"/>
      <c r="C823" s="33"/>
      <c r="D823" s="33"/>
      <c r="E823" s="33"/>
      <c r="F823" s="33"/>
      <c r="G823" s="33"/>
      <c r="P823" s="33"/>
      <c r="Q823" s="33"/>
      <c r="R823" s="33"/>
      <c r="S823" s="33"/>
      <c r="T823" s="33"/>
      <c r="U823" s="33"/>
    </row>
    <row r="824" spans="1:21">
      <c r="A824" s="33"/>
      <c r="B824" s="33"/>
      <c r="C824" s="33"/>
      <c r="D824" s="33"/>
      <c r="E824" s="33"/>
      <c r="F824" s="33"/>
      <c r="G824" s="33"/>
      <c r="P824" s="33"/>
      <c r="Q824" s="33"/>
      <c r="R824" s="33"/>
      <c r="S824" s="33"/>
      <c r="T824" s="33"/>
      <c r="U824" s="33"/>
    </row>
    <row r="825" spans="1:21">
      <c r="A825" s="33"/>
      <c r="B825" s="33"/>
      <c r="C825" s="33"/>
      <c r="D825" s="33"/>
      <c r="E825" s="33"/>
      <c r="F825" s="33"/>
      <c r="G825" s="33"/>
      <c r="P825" s="33"/>
      <c r="Q825" s="33"/>
      <c r="R825" s="33"/>
      <c r="S825" s="33"/>
      <c r="T825" s="33"/>
      <c r="U825" s="33"/>
    </row>
    <row r="826" spans="1:21">
      <c r="A826" s="33"/>
      <c r="B826" s="33"/>
      <c r="C826" s="33"/>
      <c r="D826" s="33"/>
      <c r="E826" s="33"/>
      <c r="F826" s="33"/>
      <c r="G826" s="33"/>
      <c r="P826" s="33"/>
      <c r="Q826" s="33"/>
      <c r="R826" s="33"/>
      <c r="S826" s="33"/>
      <c r="T826" s="33"/>
      <c r="U826" s="33"/>
    </row>
    <row r="827" spans="1:21">
      <c r="A827" s="33"/>
      <c r="B827" s="33"/>
      <c r="C827" s="33"/>
      <c r="D827" s="33"/>
      <c r="E827" s="33"/>
      <c r="F827" s="33"/>
      <c r="G827" s="33"/>
      <c r="P827" s="33"/>
      <c r="Q827" s="33"/>
      <c r="R827" s="33"/>
      <c r="S827" s="33"/>
      <c r="T827" s="33"/>
      <c r="U827" s="33"/>
    </row>
    <row r="828" spans="1:21">
      <c r="A828" s="33"/>
      <c r="B828" s="33"/>
      <c r="C828" s="33"/>
      <c r="D828" s="33"/>
      <c r="E828" s="33"/>
      <c r="F828" s="33"/>
      <c r="G828" s="33"/>
      <c r="P828" s="33"/>
      <c r="Q828" s="33"/>
      <c r="R828" s="33"/>
      <c r="S828" s="33"/>
      <c r="T828" s="33"/>
      <c r="U828" s="33"/>
    </row>
    <row r="829" spans="1:21">
      <c r="A829" s="33"/>
      <c r="B829" s="33"/>
      <c r="C829" s="33"/>
      <c r="D829" s="33"/>
      <c r="E829" s="33"/>
      <c r="F829" s="33"/>
      <c r="G829" s="33"/>
      <c r="P829" s="33"/>
      <c r="Q829" s="33"/>
      <c r="R829" s="33"/>
      <c r="S829" s="33"/>
      <c r="T829" s="33"/>
      <c r="U829" s="33"/>
    </row>
    <row r="830" spans="1:21">
      <c r="A830" s="33"/>
      <c r="B830" s="33"/>
      <c r="C830" s="33"/>
      <c r="D830" s="33"/>
      <c r="E830" s="33"/>
      <c r="F830" s="33"/>
      <c r="G830" s="33"/>
      <c r="P830" s="33"/>
      <c r="Q830" s="33"/>
      <c r="R830" s="33"/>
      <c r="S830" s="33"/>
      <c r="T830" s="33"/>
      <c r="U830" s="33"/>
    </row>
    <row r="831" spans="1:21">
      <c r="A831" s="33"/>
      <c r="B831" s="33"/>
      <c r="C831" s="33"/>
      <c r="D831" s="33"/>
      <c r="E831" s="33"/>
      <c r="F831" s="33"/>
      <c r="G831" s="33"/>
      <c r="P831" s="33"/>
      <c r="Q831" s="33"/>
      <c r="R831" s="33"/>
      <c r="S831" s="33"/>
      <c r="T831" s="33"/>
      <c r="U831" s="33"/>
    </row>
    <row r="832" spans="1:21">
      <c r="A832" s="33"/>
      <c r="B832" s="33"/>
      <c r="C832" s="33"/>
      <c r="D832" s="33"/>
      <c r="E832" s="33"/>
      <c r="F832" s="33"/>
      <c r="G832" s="33"/>
      <c r="P832" s="33"/>
      <c r="Q832" s="33"/>
      <c r="R832" s="33"/>
      <c r="S832" s="33"/>
      <c r="T832" s="33"/>
      <c r="U832" s="33"/>
    </row>
    <row r="833" spans="1:21">
      <c r="A833" s="33"/>
      <c r="B833" s="33"/>
      <c r="C833" s="33"/>
      <c r="D833" s="33"/>
      <c r="E833" s="33"/>
      <c r="F833" s="33"/>
      <c r="G833" s="33"/>
      <c r="P833" s="33"/>
      <c r="Q833" s="33"/>
      <c r="R833" s="33"/>
      <c r="S833" s="33"/>
      <c r="T833" s="33"/>
      <c r="U833" s="33"/>
    </row>
    <row r="834" spans="1:21">
      <c r="A834" s="33"/>
      <c r="B834" s="33"/>
      <c r="C834" s="33"/>
      <c r="D834" s="33"/>
      <c r="E834" s="33"/>
      <c r="F834" s="33"/>
      <c r="G834" s="33"/>
      <c r="P834" s="33"/>
      <c r="Q834" s="33"/>
      <c r="R834" s="33"/>
      <c r="S834" s="33"/>
      <c r="T834" s="33"/>
      <c r="U834" s="33"/>
    </row>
    <row r="835" spans="1:21">
      <c r="A835" s="33"/>
      <c r="B835" s="33"/>
      <c r="C835" s="33"/>
      <c r="D835" s="33"/>
      <c r="E835" s="33"/>
      <c r="F835" s="33"/>
      <c r="G835" s="33"/>
      <c r="P835" s="33"/>
      <c r="Q835" s="33"/>
      <c r="R835" s="33"/>
      <c r="S835" s="33"/>
      <c r="T835" s="33"/>
      <c r="U835" s="33"/>
    </row>
    <row r="836" spans="1:21">
      <c r="A836" s="33"/>
      <c r="B836" s="33"/>
      <c r="C836" s="33"/>
      <c r="D836" s="33"/>
      <c r="E836" s="33"/>
      <c r="F836" s="33"/>
      <c r="G836" s="33"/>
      <c r="P836" s="33"/>
      <c r="Q836" s="33"/>
      <c r="R836" s="33"/>
      <c r="S836" s="33"/>
      <c r="T836" s="33"/>
      <c r="U836" s="33"/>
    </row>
    <row r="837" spans="1:21">
      <c r="A837" s="33"/>
      <c r="B837" s="33"/>
      <c r="C837" s="33"/>
      <c r="D837" s="33"/>
      <c r="E837" s="33"/>
      <c r="F837" s="33"/>
      <c r="G837" s="33"/>
      <c r="P837" s="33"/>
      <c r="Q837" s="33"/>
      <c r="R837" s="33"/>
      <c r="S837" s="33"/>
      <c r="T837" s="33"/>
      <c r="U837" s="33"/>
    </row>
    <row r="838" spans="1:21">
      <c r="A838" s="33"/>
      <c r="B838" s="33"/>
      <c r="C838" s="33"/>
      <c r="D838" s="33"/>
      <c r="E838" s="33"/>
      <c r="F838" s="33"/>
      <c r="G838" s="33"/>
      <c r="P838" s="33"/>
      <c r="Q838" s="33"/>
      <c r="R838" s="33"/>
      <c r="S838" s="33"/>
      <c r="T838" s="33"/>
      <c r="U838" s="33"/>
    </row>
    <row r="839" spans="1:21">
      <c r="A839" s="33"/>
      <c r="B839" s="33"/>
      <c r="C839" s="33"/>
      <c r="D839" s="33"/>
      <c r="E839" s="33"/>
      <c r="F839" s="33"/>
      <c r="G839" s="33"/>
      <c r="P839" s="33"/>
      <c r="Q839" s="33"/>
      <c r="R839" s="33"/>
      <c r="S839" s="33"/>
      <c r="T839" s="33"/>
      <c r="U839" s="33"/>
    </row>
    <row r="840" spans="1:21">
      <c r="A840" s="33"/>
      <c r="B840" s="33"/>
      <c r="C840" s="33"/>
      <c r="D840" s="33"/>
      <c r="E840" s="33"/>
      <c r="F840" s="33"/>
      <c r="G840" s="33"/>
      <c r="P840" s="33"/>
      <c r="Q840" s="33"/>
      <c r="R840" s="33"/>
      <c r="S840" s="33"/>
      <c r="T840" s="33"/>
      <c r="U840" s="33"/>
    </row>
    <row r="841" spans="1:21">
      <c r="A841" s="33"/>
      <c r="B841" s="33"/>
      <c r="C841" s="33"/>
      <c r="D841" s="33"/>
      <c r="E841" s="33"/>
      <c r="F841" s="33"/>
      <c r="G841" s="33"/>
      <c r="P841" s="33"/>
      <c r="Q841" s="33"/>
      <c r="R841" s="33"/>
      <c r="S841" s="33"/>
      <c r="T841" s="33"/>
      <c r="U841" s="33"/>
    </row>
    <row r="842" spans="1:21">
      <c r="A842" s="33"/>
      <c r="B842" s="33"/>
      <c r="C842" s="33"/>
      <c r="D842" s="33"/>
      <c r="E842" s="33"/>
      <c r="F842" s="33"/>
      <c r="G842" s="33"/>
      <c r="P842" s="33"/>
      <c r="Q842" s="33"/>
      <c r="R842" s="33"/>
      <c r="S842" s="33"/>
      <c r="T842" s="33"/>
      <c r="U842" s="33"/>
    </row>
    <row r="843" spans="1:21">
      <c r="A843" s="33"/>
      <c r="B843" s="33"/>
      <c r="C843" s="33"/>
      <c r="D843" s="33"/>
      <c r="E843" s="33"/>
      <c r="F843" s="33"/>
      <c r="G843" s="33"/>
      <c r="P843" s="33"/>
      <c r="Q843" s="33"/>
      <c r="R843" s="33"/>
      <c r="S843" s="33"/>
      <c r="T843" s="33"/>
      <c r="U843" s="33"/>
    </row>
    <row r="844" spans="1:21">
      <c r="A844" s="33"/>
      <c r="B844" s="33"/>
      <c r="C844" s="33"/>
      <c r="D844" s="33"/>
      <c r="E844" s="33"/>
      <c r="F844" s="33"/>
      <c r="G844" s="33"/>
      <c r="P844" s="33"/>
      <c r="Q844" s="33"/>
      <c r="R844" s="33"/>
      <c r="S844" s="33"/>
      <c r="T844" s="33"/>
      <c r="U844" s="33"/>
    </row>
    <row r="845" spans="1:21">
      <c r="A845" s="33"/>
      <c r="B845" s="33"/>
      <c r="C845" s="33"/>
      <c r="D845" s="33"/>
      <c r="E845" s="33"/>
      <c r="F845" s="33"/>
      <c r="G845" s="33"/>
      <c r="P845" s="33"/>
      <c r="Q845" s="33"/>
      <c r="R845" s="33"/>
      <c r="S845" s="33"/>
      <c r="T845" s="33"/>
      <c r="U845" s="33"/>
    </row>
    <row r="846" spans="1:21">
      <c r="A846" s="33"/>
      <c r="B846" s="33"/>
      <c r="C846" s="33"/>
      <c r="D846" s="33"/>
      <c r="E846" s="33"/>
      <c r="F846" s="33"/>
      <c r="G846" s="33"/>
      <c r="P846" s="33"/>
      <c r="Q846" s="33"/>
      <c r="R846" s="33"/>
      <c r="S846" s="33"/>
      <c r="T846" s="33"/>
      <c r="U846" s="33"/>
    </row>
    <row r="847" spans="1:21">
      <c r="A847" s="33"/>
      <c r="B847" s="33"/>
      <c r="C847" s="33"/>
      <c r="D847" s="33"/>
      <c r="E847" s="33"/>
      <c r="F847" s="33"/>
      <c r="G847" s="33"/>
      <c r="P847" s="33"/>
      <c r="Q847" s="33"/>
      <c r="R847" s="33"/>
      <c r="S847" s="33"/>
      <c r="T847" s="33"/>
      <c r="U847" s="33"/>
    </row>
    <row r="848" spans="1:21">
      <c r="A848" s="33"/>
      <c r="B848" s="33"/>
      <c r="C848" s="33"/>
      <c r="D848" s="33"/>
      <c r="E848" s="33"/>
      <c r="F848" s="33"/>
      <c r="G848" s="33"/>
      <c r="P848" s="33"/>
      <c r="Q848" s="33"/>
      <c r="R848" s="33"/>
      <c r="S848" s="33"/>
      <c r="T848" s="33"/>
      <c r="U848" s="33"/>
    </row>
    <row r="849" spans="1:21">
      <c r="A849" s="33"/>
      <c r="B849" s="33"/>
      <c r="C849" s="33"/>
      <c r="D849" s="33"/>
      <c r="E849" s="33"/>
      <c r="F849" s="33"/>
      <c r="G849" s="33"/>
      <c r="P849" s="33"/>
      <c r="Q849" s="33"/>
      <c r="R849" s="33"/>
      <c r="S849" s="33"/>
      <c r="T849" s="33"/>
      <c r="U849" s="33"/>
    </row>
    <row r="850" spans="1:21">
      <c r="A850" s="33"/>
      <c r="B850" s="33"/>
      <c r="C850" s="33"/>
      <c r="D850" s="33"/>
      <c r="E850" s="33"/>
      <c r="F850" s="33"/>
      <c r="G850" s="33"/>
      <c r="P850" s="33"/>
      <c r="Q850" s="33"/>
      <c r="R850" s="33"/>
      <c r="S850" s="33"/>
      <c r="T850" s="33"/>
      <c r="U850" s="33"/>
    </row>
    <row r="851" spans="1:21">
      <c r="A851" s="33"/>
      <c r="B851" s="33"/>
      <c r="C851" s="33"/>
      <c r="D851" s="33"/>
      <c r="E851" s="33"/>
      <c r="F851" s="33"/>
      <c r="G851" s="33"/>
      <c r="P851" s="33"/>
      <c r="Q851" s="33"/>
      <c r="R851" s="33"/>
      <c r="S851" s="33"/>
      <c r="T851" s="33"/>
      <c r="U851" s="33"/>
    </row>
    <row r="852" spans="1:21">
      <c r="A852" s="33"/>
      <c r="B852" s="33"/>
      <c r="C852" s="33"/>
      <c r="D852" s="33"/>
      <c r="E852" s="33"/>
      <c r="F852" s="33"/>
      <c r="G852" s="33"/>
      <c r="P852" s="33"/>
      <c r="Q852" s="33"/>
      <c r="R852" s="33"/>
      <c r="S852" s="33"/>
      <c r="T852" s="33"/>
      <c r="U852" s="33"/>
    </row>
    <row r="853" spans="1:21">
      <c r="A853" s="33"/>
      <c r="B853" s="33"/>
      <c r="C853" s="33"/>
      <c r="D853" s="33"/>
      <c r="E853" s="33"/>
      <c r="F853" s="33"/>
      <c r="G853" s="33"/>
      <c r="P853" s="33"/>
      <c r="Q853" s="33"/>
      <c r="R853" s="33"/>
      <c r="S853" s="33"/>
      <c r="T853" s="33"/>
      <c r="U853" s="33"/>
    </row>
    <row r="854" spans="1:21">
      <c r="A854" s="33"/>
      <c r="B854" s="33"/>
      <c r="C854" s="33"/>
      <c r="D854" s="33"/>
      <c r="E854" s="33"/>
      <c r="F854" s="33"/>
      <c r="G854" s="33"/>
      <c r="P854" s="33"/>
      <c r="Q854" s="33"/>
      <c r="R854" s="33"/>
      <c r="S854" s="33"/>
      <c r="T854" s="33"/>
      <c r="U854" s="33"/>
    </row>
    <row r="855" spans="1:21">
      <c r="A855" s="33"/>
      <c r="B855" s="33"/>
      <c r="C855" s="33"/>
      <c r="D855" s="33"/>
      <c r="E855" s="33"/>
      <c r="F855" s="33"/>
      <c r="G855" s="33"/>
      <c r="P855" s="33"/>
      <c r="Q855" s="33"/>
      <c r="R855" s="33"/>
      <c r="S855" s="33"/>
      <c r="T855" s="33"/>
      <c r="U855" s="33"/>
    </row>
    <row r="856" spans="1:21">
      <c r="A856" s="33"/>
      <c r="B856" s="33"/>
      <c r="C856" s="33"/>
      <c r="D856" s="33"/>
      <c r="E856" s="33"/>
      <c r="F856" s="33"/>
      <c r="G856" s="33"/>
      <c r="P856" s="33"/>
      <c r="Q856" s="33"/>
      <c r="R856" s="33"/>
      <c r="S856" s="33"/>
      <c r="T856" s="33"/>
      <c r="U856" s="33"/>
    </row>
    <row r="857" spans="1:21">
      <c r="A857" s="33"/>
      <c r="B857" s="33"/>
      <c r="C857" s="33"/>
      <c r="D857" s="33"/>
      <c r="E857" s="33"/>
      <c r="F857" s="33"/>
      <c r="G857" s="33"/>
      <c r="P857" s="33"/>
      <c r="Q857" s="33"/>
      <c r="R857" s="33"/>
      <c r="S857" s="33"/>
      <c r="T857" s="33"/>
      <c r="U857" s="33"/>
    </row>
    <row r="858" spans="1:21">
      <c r="A858" s="33"/>
      <c r="B858" s="33"/>
      <c r="C858" s="33"/>
      <c r="D858" s="33"/>
      <c r="E858" s="33"/>
      <c r="F858" s="33"/>
      <c r="G858" s="33"/>
      <c r="P858" s="33"/>
      <c r="Q858" s="33"/>
      <c r="R858" s="33"/>
      <c r="S858" s="33"/>
      <c r="T858" s="33"/>
      <c r="U858" s="33"/>
    </row>
    <row r="859" spans="1:21">
      <c r="A859" s="33"/>
      <c r="B859" s="33"/>
      <c r="C859" s="33"/>
      <c r="D859" s="33"/>
      <c r="E859" s="33"/>
      <c r="F859" s="33"/>
      <c r="G859" s="33"/>
      <c r="P859" s="33"/>
      <c r="Q859" s="33"/>
      <c r="R859" s="33"/>
      <c r="S859" s="33"/>
      <c r="T859" s="33"/>
      <c r="U859" s="33"/>
    </row>
    <row r="860" spans="1:21">
      <c r="A860" s="33"/>
      <c r="B860" s="33"/>
      <c r="C860" s="33"/>
      <c r="D860" s="33"/>
      <c r="E860" s="33"/>
      <c r="F860" s="33"/>
      <c r="G860" s="33"/>
      <c r="P860" s="33"/>
      <c r="Q860" s="33"/>
      <c r="R860" s="33"/>
      <c r="S860" s="33"/>
      <c r="T860" s="33"/>
      <c r="U860" s="33"/>
    </row>
    <row r="861" spans="1:21">
      <c r="A861" s="33"/>
      <c r="B861" s="33"/>
      <c r="C861" s="33"/>
      <c r="D861" s="33"/>
      <c r="E861" s="33"/>
      <c r="F861" s="33"/>
      <c r="G861" s="33"/>
      <c r="P861" s="33"/>
      <c r="Q861" s="33"/>
      <c r="R861" s="33"/>
      <c r="S861" s="33"/>
      <c r="T861" s="33"/>
      <c r="U861" s="33"/>
    </row>
    <row r="862" spans="1:21">
      <c r="A862" s="33"/>
      <c r="B862" s="33"/>
      <c r="C862" s="33"/>
      <c r="D862" s="33"/>
      <c r="E862" s="33"/>
      <c r="F862" s="33"/>
      <c r="G862" s="33"/>
      <c r="P862" s="33"/>
      <c r="Q862" s="33"/>
      <c r="R862" s="33"/>
      <c r="S862" s="33"/>
      <c r="T862" s="33"/>
      <c r="U862" s="33"/>
    </row>
    <row r="863" spans="1:21">
      <c r="A863" s="33"/>
      <c r="B863" s="33"/>
      <c r="C863" s="33"/>
      <c r="D863" s="33"/>
      <c r="E863" s="33"/>
      <c r="F863" s="33"/>
      <c r="G863" s="33"/>
      <c r="P863" s="33"/>
      <c r="Q863" s="33"/>
      <c r="R863" s="33"/>
      <c r="S863" s="33"/>
      <c r="T863" s="33"/>
      <c r="U863" s="33"/>
    </row>
    <row r="864" spans="1:21">
      <c r="A864" s="33"/>
      <c r="B864" s="33"/>
      <c r="C864" s="33"/>
      <c r="D864" s="33"/>
      <c r="E864" s="33"/>
      <c r="F864" s="33"/>
      <c r="G864" s="33"/>
      <c r="P864" s="33"/>
      <c r="Q864" s="33"/>
      <c r="R864" s="33"/>
      <c r="S864" s="33"/>
      <c r="T864" s="33"/>
      <c r="U864" s="33"/>
    </row>
    <row r="865" spans="1:21">
      <c r="A865" s="33"/>
      <c r="B865" s="33"/>
      <c r="C865" s="33"/>
      <c r="D865" s="33"/>
      <c r="E865" s="33"/>
      <c r="F865" s="33"/>
      <c r="G865" s="33"/>
      <c r="P865" s="33"/>
      <c r="Q865" s="33"/>
      <c r="R865" s="33"/>
      <c r="S865" s="33"/>
      <c r="T865" s="33"/>
      <c r="U865" s="33"/>
    </row>
    <row r="866" spans="1:21">
      <c r="A866" s="33"/>
      <c r="B866" s="33"/>
      <c r="C866" s="33"/>
      <c r="D866" s="33"/>
      <c r="E866" s="33"/>
      <c r="F866" s="33"/>
      <c r="G866" s="33"/>
      <c r="P866" s="33"/>
      <c r="Q866" s="33"/>
      <c r="R866" s="33"/>
      <c r="S866" s="33"/>
      <c r="T866" s="33"/>
      <c r="U866" s="33"/>
    </row>
    <row r="867" spans="1:21">
      <c r="A867" s="33"/>
      <c r="B867" s="33"/>
      <c r="C867" s="33"/>
      <c r="D867" s="33"/>
      <c r="E867" s="33"/>
      <c r="F867" s="33"/>
      <c r="G867" s="33"/>
      <c r="P867" s="33"/>
      <c r="Q867" s="33"/>
      <c r="R867" s="33"/>
      <c r="S867" s="33"/>
      <c r="T867" s="33"/>
      <c r="U867" s="33"/>
    </row>
    <row r="868" spans="1:21">
      <c r="A868" s="33"/>
      <c r="B868" s="33"/>
      <c r="C868" s="33"/>
      <c r="D868" s="33"/>
      <c r="E868" s="33"/>
      <c r="F868" s="33"/>
      <c r="G868" s="33"/>
      <c r="P868" s="33"/>
      <c r="Q868" s="33"/>
      <c r="R868" s="33"/>
      <c r="S868" s="33"/>
      <c r="T868" s="33"/>
      <c r="U868" s="33"/>
    </row>
    <row r="869" spans="1:21">
      <c r="A869" s="33"/>
      <c r="B869" s="33"/>
      <c r="C869" s="33"/>
      <c r="D869" s="33"/>
      <c r="E869" s="33"/>
      <c r="F869" s="33"/>
      <c r="G869" s="33"/>
      <c r="P869" s="33"/>
      <c r="Q869" s="33"/>
      <c r="R869" s="33"/>
      <c r="S869" s="33"/>
      <c r="T869" s="33"/>
      <c r="U869" s="33"/>
    </row>
    <row r="870" spans="1:21">
      <c r="A870" s="33"/>
      <c r="B870" s="33"/>
      <c r="C870" s="33"/>
      <c r="D870" s="33"/>
      <c r="E870" s="33"/>
      <c r="F870" s="33"/>
      <c r="G870" s="33"/>
      <c r="P870" s="33"/>
      <c r="Q870" s="33"/>
      <c r="R870" s="33"/>
      <c r="S870" s="33"/>
      <c r="T870" s="33"/>
      <c r="U870" s="33"/>
    </row>
    <row r="871" spans="1:21">
      <c r="A871" s="33"/>
      <c r="B871" s="33"/>
      <c r="C871" s="33"/>
      <c r="D871" s="33"/>
      <c r="E871" s="33"/>
      <c r="F871" s="33"/>
      <c r="G871" s="33"/>
      <c r="P871" s="33"/>
      <c r="Q871" s="33"/>
      <c r="R871" s="33"/>
      <c r="S871" s="33"/>
      <c r="T871" s="33"/>
      <c r="U871" s="33"/>
    </row>
    <row r="872" spans="1:21">
      <c r="A872" s="33"/>
      <c r="B872" s="33"/>
      <c r="C872" s="33"/>
      <c r="D872" s="33"/>
      <c r="E872" s="33"/>
      <c r="F872" s="33"/>
      <c r="G872" s="33"/>
      <c r="P872" s="33"/>
      <c r="Q872" s="33"/>
      <c r="R872" s="33"/>
      <c r="S872" s="33"/>
      <c r="T872" s="33"/>
      <c r="U872" s="33"/>
    </row>
    <row r="873" spans="1:21">
      <c r="A873" s="33"/>
      <c r="B873" s="33"/>
      <c r="C873" s="33"/>
      <c r="D873" s="33"/>
      <c r="E873" s="33"/>
      <c r="F873" s="33"/>
      <c r="G873" s="33"/>
      <c r="P873" s="33"/>
      <c r="Q873" s="33"/>
      <c r="R873" s="33"/>
      <c r="S873" s="33"/>
      <c r="T873" s="33"/>
      <c r="U873" s="33"/>
    </row>
    <row r="874" spans="1:21">
      <c r="A874" s="33"/>
      <c r="B874" s="33"/>
      <c r="C874" s="33"/>
      <c r="D874" s="33"/>
      <c r="E874" s="33"/>
      <c r="F874" s="33"/>
      <c r="G874" s="33"/>
      <c r="P874" s="33"/>
      <c r="Q874" s="33"/>
      <c r="R874" s="33"/>
      <c r="S874" s="33"/>
      <c r="T874" s="33"/>
      <c r="U874" s="33"/>
    </row>
    <row r="875" spans="1:21">
      <c r="A875" s="33"/>
      <c r="B875" s="33"/>
      <c r="C875" s="33"/>
      <c r="D875" s="33"/>
      <c r="E875" s="33"/>
      <c r="F875" s="33"/>
      <c r="G875" s="33"/>
      <c r="P875" s="33"/>
      <c r="Q875" s="33"/>
      <c r="R875" s="33"/>
      <c r="S875" s="33"/>
      <c r="T875" s="33"/>
      <c r="U875" s="33"/>
    </row>
    <row r="876" spans="1:21">
      <c r="A876" s="33"/>
      <c r="B876" s="33"/>
      <c r="C876" s="33"/>
      <c r="D876" s="33"/>
      <c r="E876" s="33"/>
      <c r="F876" s="33"/>
      <c r="G876" s="33"/>
      <c r="P876" s="33"/>
      <c r="Q876" s="33"/>
      <c r="R876" s="33"/>
      <c r="S876" s="33"/>
      <c r="T876" s="33"/>
      <c r="U876" s="33"/>
    </row>
    <row r="877" spans="1:21">
      <c r="A877" s="33"/>
      <c r="B877" s="33"/>
      <c r="C877" s="33"/>
      <c r="D877" s="33"/>
      <c r="E877" s="33"/>
      <c r="F877" s="33"/>
      <c r="G877" s="33"/>
      <c r="P877" s="33"/>
      <c r="Q877" s="33"/>
      <c r="R877" s="33"/>
      <c r="S877" s="33"/>
      <c r="T877" s="33"/>
      <c r="U877" s="33"/>
    </row>
    <row r="878" spans="1:21">
      <c r="A878" s="33"/>
      <c r="B878" s="33"/>
      <c r="C878" s="33"/>
      <c r="D878" s="33"/>
      <c r="E878" s="33"/>
      <c r="F878" s="33"/>
      <c r="G878" s="33"/>
      <c r="P878" s="33"/>
      <c r="Q878" s="33"/>
      <c r="R878" s="33"/>
      <c r="S878" s="33"/>
      <c r="T878" s="33"/>
      <c r="U878" s="33"/>
    </row>
    <row r="879" spans="1:21">
      <c r="A879" s="33"/>
      <c r="B879" s="33"/>
      <c r="C879" s="33"/>
      <c r="D879" s="33"/>
      <c r="E879" s="33"/>
      <c r="F879" s="33"/>
      <c r="G879" s="33"/>
      <c r="P879" s="33"/>
      <c r="Q879" s="33"/>
      <c r="R879" s="33"/>
      <c r="S879" s="33"/>
      <c r="T879" s="33"/>
      <c r="U879" s="33"/>
    </row>
    <row r="880" spans="1:21">
      <c r="A880" s="33"/>
      <c r="B880" s="33"/>
      <c r="C880" s="33"/>
      <c r="D880" s="33"/>
      <c r="E880" s="33"/>
      <c r="F880" s="33"/>
      <c r="G880" s="33"/>
      <c r="P880" s="33"/>
      <c r="Q880" s="33"/>
      <c r="R880" s="33"/>
      <c r="S880" s="33"/>
      <c r="T880" s="33"/>
      <c r="U880" s="33"/>
    </row>
    <row r="881" spans="1:21">
      <c r="A881" s="33"/>
      <c r="B881" s="33"/>
      <c r="C881" s="33"/>
      <c r="D881" s="33"/>
      <c r="E881" s="33"/>
      <c r="F881" s="33"/>
      <c r="G881" s="33"/>
      <c r="P881" s="33"/>
      <c r="Q881" s="33"/>
      <c r="R881" s="33"/>
      <c r="S881" s="33"/>
      <c r="T881" s="33"/>
      <c r="U881" s="33"/>
    </row>
    <row r="882" spans="1:21">
      <c r="A882" s="33"/>
      <c r="B882" s="33"/>
      <c r="C882" s="33"/>
      <c r="D882" s="33"/>
      <c r="E882" s="33"/>
      <c r="F882" s="33"/>
      <c r="G882" s="33"/>
      <c r="P882" s="33"/>
      <c r="Q882" s="33"/>
      <c r="R882" s="33"/>
      <c r="S882" s="33"/>
      <c r="T882" s="33"/>
      <c r="U882" s="33"/>
    </row>
    <row r="883" spans="1:21">
      <c r="A883" s="33"/>
      <c r="B883" s="33"/>
      <c r="C883" s="33"/>
      <c r="D883" s="33"/>
      <c r="E883" s="33"/>
      <c r="F883" s="33"/>
      <c r="G883" s="33"/>
      <c r="P883" s="33"/>
      <c r="Q883" s="33"/>
      <c r="R883" s="33"/>
      <c r="S883" s="33"/>
      <c r="T883" s="33"/>
      <c r="U883" s="33"/>
    </row>
    <row r="884" spans="1:21">
      <c r="A884" s="33"/>
      <c r="B884" s="33"/>
      <c r="C884" s="33"/>
      <c r="D884" s="33"/>
      <c r="E884" s="33"/>
      <c r="F884" s="33"/>
      <c r="G884" s="33"/>
      <c r="P884" s="33"/>
      <c r="Q884" s="33"/>
      <c r="R884" s="33"/>
      <c r="S884" s="33"/>
      <c r="T884" s="33"/>
      <c r="U884" s="33"/>
    </row>
    <row r="885" spans="1:21">
      <c r="A885" s="33"/>
      <c r="B885" s="33"/>
      <c r="C885" s="33"/>
      <c r="D885" s="33"/>
      <c r="E885" s="33"/>
      <c r="F885" s="33"/>
      <c r="G885" s="33"/>
      <c r="P885" s="33"/>
      <c r="Q885" s="33"/>
      <c r="R885" s="33"/>
      <c r="S885" s="33"/>
      <c r="T885" s="33"/>
      <c r="U885" s="33"/>
    </row>
    <row r="886" spans="1:21">
      <c r="A886" s="33"/>
      <c r="B886" s="33"/>
      <c r="C886" s="33"/>
      <c r="D886" s="33"/>
      <c r="E886" s="33"/>
      <c r="F886" s="33"/>
      <c r="G886" s="33"/>
      <c r="P886" s="33"/>
      <c r="Q886" s="33"/>
      <c r="R886" s="33"/>
      <c r="S886" s="33"/>
      <c r="T886" s="33"/>
      <c r="U886" s="33"/>
    </row>
    <row r="887" spans="1:21">
      <c r="A887" s="33"/>
      <c r="B887" s="33"/>
      <c r="C887" s="33"/>
      <c r="D887" s="33"/>
      <c r="E887" s="33"/>
      <c r="F887" s="33"/>
      <c r="G887" s="33"/>
      <c r="P887" s="33"/>
      <c r="Q887" s="33"/>
      <c r="R887" s="33"/>
      <c r="S887" s="33"/>
      <c r="T887" s="33"/>
      <c r="U887" s="33"/>
    </row>
    <row r="888" spans="1:21">
      <c r="A888" s="33"/>
      <c r="B888" s="33"/>
      <c r="C888" s="33"/>
      <c r="D888" s="33"/>
      <c r="E888" s="33"/>
      <c r="F888" s="33"/>
      <c r="G888" s="33"/>
      <c r="P888" s="33"/>
      <c r="Q888" s="33"/>
      <c r="R888" s="33"/>
      <c r="S888" s="33"/>
      <c r="T888" s="33"/>
      <c r="U888" s="33"/>
    </row>
    <row r="889" spans="1:21">
      <c r="A889" s="33"/>
      <c r="B889" s="33"/>
      <c r="C889" s="33"/>
      <c r="D889" s="33"/>
      <c r="E889" s="33"/>
      <c r="F889" s="33"/>
      <c r="G889" s="33"/>
      <c r="P889" s="33"/>
      <c r="Q889" s="33"/>
      <c r="R889" s="33"/>
      <c r="S889" s="33"/>
      <c r="T889" s="33"/>
      <c r="U889" s="33"/>
    </row>
    <row r="890" spans="1:21">
      <c r="A890" s="33"/>
      <c r="B890" s="33"/>
      <c r="C890" s="33"/>
      <c r="D890" s="33"/>
      <c r="E890" s="33"/>
      <c r="F890" s="33"/>
      <c r="G890" s="33"/>
      <c r="P890" s="33"/>
      <c r="Q890" s="33"/>
      <c r="R890" s="33"/>
      <c r="S890" s="33"/>
      <c r="T890" s="33"/>
      <c r="U890" s="33"/>
    </row>
    <row r="891" spans="1:21">
      <c r="A891" s="33"/>
      <c r="B891" s="33"/>
      <c r="C891" s="33"/>
      <c r="D891" s="33"/>
      <c r="E891" s="33"/>
      <c r="F891" s="33"/>
      <c r="G891" s="33"/>
      <c r="P891" s="33"/>
      <c r="Q891" s="33"/>
      <c r="R891" s="33"/>
      <c r="S891" s="33"/>
      <c r="T891" s="33"/>
      <c r="U891" s="33"/>
    </row>
    <row r="892" spans="1:21">
      <c r="A892" s="33"/>
      <c r="B892" s="33"/>
      <c r="C892" s="33"/>
      <c r="D892" s="33"/>
      <c r="E892" s="33"/>
      <c r="F892" s="33"/>
      <c r="G892" s="33"/>
      <c r="P892" s="33"/>
      <c r="Q892" s="33"/>
      <c r="R892" s="33"/>
      <c r="S892" s="33"/>
      <c r="T892" s="33"/>
      <c r="U892" s="33"/>
    </row>
    <row r="893" spans="1:21">
      <c r="A893" s="33"/>
      <c r="B893" s="33"/>
      <c r="C893" s="33"/>
      <c r="D893" s="33"/>
      <c r="E893" s="33"/>
      <c r="F893" s="33"/>
      <c r="G893" s="33"/>
      <c r="P893" s="33"/>
      <c r="Q893" s="33"/>
      <c r="R893" s="33"/>
      <c r="S893" s="33"/>
      <c r="T893" s="33"/>
      <c r="U893" s="33"/>
    </row>
    <row r="894" spans="1:21">
      <c r="A894" s="33"/>
      <c r="B894" s="33"/>
      <c r="C894" s="33"/>
      <c r="D894" s="33"/>
      <c r="E894" s="33"/>
      <c r="F894" s="33"/>
      <c r="G894" s="33"/>
      <c r="P894" s="33"/>
      <c r="Q894" s="33"/>
      <c r="R894" s="33"/>
      <c r="S894" s="33"/>
      <c r="T894" s="33"/>
      <c r="U894" s="33"/>
    </row>
    <row r="895" spans="1:21">
      <c r="A895" s="33"/>
      <c r="B895" s="33"/>
      <c r="C895" s="33"/>
      <c r="D895" s="33"/>
      <c r="E895" s="33"/>
      <c r="F895" s="33"/>
      <c r="G895" s="33"/>
      <c r="P895" s="33"/>
      <c r="Q895" s="33"/>
      <c r="R895" s="33"/>
      <c r="S895" s="33"/>
      <c r="T895" s="33"/>
      <c r="U895" s="33"/>
    </row>
    <row r="896" spans="1:21">
      <c r="A896" s="33"/>
      <c r="B896" s="33"/>
      <c r="C896" s="33"/>
      <c r="D896" s="33"/>
      <c r="E896" s="33"/>
      <c r="F896" s="33"/>
      <c r="G896" s="33"/>
      <c r="P896" s="33"/>
      <c r="Q896" s="33"/>
      <c r="R896" s="33"/>
      <c r="S896" s="33"/>
      <c r="T896" s="33"/>
      <c r="U896" s="33"/>
    </row>
    <row r="897" spans="1:21">
      <c r="A897" s="33"/>
      <c r="B897" s="33"/>
      <c r="C897" s="33"/>
      <c r="D897" s="33"/>
      <c r="E897" s="33"/>
      <c r="F897" s="33"/>
      <c r="G897" s="33"/>
      <c r="P897" s="33"/>
      <c r="Q897" s="33"/>
      <c r="R897" s="33"/>
      <c r="S897" s="33"/>
      <c r="T897" s="33"/>
      <c r="U897" s="33"/>
    </row>
    <row r="898" spans="1:21">
      <c r="A898" s="33"/>
      <c r="B898" s="33"/>
      <c r="C898" s="33"/>
      <c r="D898" s="33"/>
      <c r="E898" s="33"/>
      <c r="F898" s="33"/>
      <c r="G898" s="33"/>
      <c r="P898" s="33"/>
      <c r="Q898" s="33"/>
      <c r="R898" s="33"/>
      <c r="S898" s="33"/>
      <c r="T898" s="33"/>
      <c r="U898" s="33"/>
    </row>
    <row r="899" spans="1:21">
      <c r="A899" s="33"/>
      <c r="B899" s="33"/>
      <c r="C899" s="33"/>
      <c r="D899" s="33"/>
      <c r="E899" s="33"/>
      <c r="F899" s="33"/>
      <c r="G899" s="33"/>
      <c r="P899" s="33"/>
      <c r="Q899" s="33"/>
      <c r="R899" s="33"/>
      <c r="S899" s="33"/>
      <c r="T899" s="33"/>
      <c r="U899" s="33"/>
    </row>
    <row r="900" spans="1:21">
      <c r="A900" s="33"/>
      <c r="B900" s="33"/>
      <c r="C900" s="33"/>
      <c r="D900" s="33"/>
      <c r="E900" s="33"/>
      <c r="F900" s="33"/>
      <c r="G900" s="33"/>
      <c r="P900" s="33"/>
      <c r="Q900" s="33"/>
      <c r="R900" s="33"/>
      <c r="S900" s="33"/>
      <c r="T900" s="33"/>
      <c r="U900" s="33"/>
    </row>
    <row r="901" spans="1:21">
      <c r="A901" s="33"/>
      <c r="B901" s="33"/>
      <c r="C901" s="33"/>
      <c r="D901" s="33"/>
      <c r="E901" s="33"/>
      <c r="F901" s="33"/>
      <c r="G901" s="33"/>
      <c r="P901" s="33"/>
      <c r="Q901" s="33"/>
      <c r="R901" s="33"/>
      <c r="S901" s="33"/>
      <c r="T901" s="33"/>
      <c r="U901" s="33"/>
    </row>
    <row r="902" spans="1:21">
      <c r="A902" s="33"/>
      <c r="B902" s="33"/>
      <c r="C902" s="33"/>
      <c r="D902" s="33"/>
      <c r="E902" s="33"/>
      <c r="F902" s="33"/>
      <c r="G902" s="33"/>
      <c r="P902" s="33"/>
      <c r="Q902" s="33"/>
      <c r="R902" s="33"/>
      <c r="S902" s="33"/>
      <c r="T902" s="33"/>
      <c r="U902" s="33"/>
    </row>
    <row r="903" spans="1:21">
      <c r="A903" s="33"/>
      <c r="B903" s="33"/>
      <c r="C903" s="33"/>
      <c r="D903" s="33"/>
      <c r="E903" s="33"/>
      <c r="F903" s="33"/>
      <c r="G903" s="33"/>
      <c r="P903" s="33"/>
      <c r="Q903" s="33"/>
      <c r="R903" s="33"/>
      <c r="S903" s="33"/>
      <c r="T903" s="33"/>
      <c r="U903" s="33"/>
    </row>
    <row r="904" spans="1:21">
      <c r="A904" s="33"/>
      <c r="B904" s="33"/>
      <c r="C904" s="33"/>
      <c r="D904" s="33"/>
      <c r="E904" s="33"/>
      <c r="F904" s="33"/>
      <c r="G904" s="33"/>
      <c r="P904" s="33"/>
      <c r="Q904" s="33"/>
      <c r="R904" s="33"/>
      <c r="S904" s="33"/>
      <c r="T904" s="33"/>
      <c r="U904" s="33"/>
    </row>
    <row r="905" spans="1:21">
      <c r="A905" s="33"/>
      <c r="B905" s="33"/>
      <c r="C905" s="33"/>
      <c r="D905" s="33"/>
      <c r="E905" s="33"/>
      <c r="F905" s="33"/>
      <c r="G905" s="33"/>
      <c r="P905" s="33"/>
      <c r="Q905" s="33"/>
      <c r="R905" s="33"/>
      <c r="S905" s="33"/>
      <c r="T905" s="33"/>
      <c r="U905" s="33"/>
    </row>
    <row r="906" spans="1:21">
      <c r="A906" s="33"/>
      <c r="B906" s="33"/>
      <c r="C906" s="33"/>
      <c r="D906" s="33"/>
      <c r="E906" s="33"/>
      <c r="F906" s="33"/>
      <c r="G906" s="33"/>
      <c r="P906" s="33"/>
      <c r="Q906" s="33"/>
      <c r="R906" s="33"/>
      <c r="S906" s="33"/>
      <c r="T906" s="33"/>
      <c r="U906" s="33"/>
    </row>
    <row r="907" spans="1:21">
      <c r="A907" s="33"/>
      <c r="B907" s="33"/>
      <c r="C907" s="33"/>
      <c r="D907" s="33"/>
      <c r="E907" s="33"/>
      <c r="F907" s="33"/>
      <c r="G907" s="33"/>
      <c r="P907" s="33"/>
      <c r="Q907" s="33"/>
      <c r="R907" s="33"/>
      <c r="S907" s="33"/>
      <c r="T907" s="33"/>
      <c r="U907" s="33"/>
    </row>
    <row r="908" spans="1:21">
      <c r="A908" s="33"/>
      <c r="B908" s="33"/>
      <c r="C908" s="33"/>
      <c r="D908" s="33"/>
      <c r="E908" s="33"/>
      <c r="F908" s="33"/>
      <c r="G908" s="33"/>
      <c r="P908" s="33"/>
      <c r="Q908" s="33"/>
      <c r="R908" s="33"/>
      <c r="S908" s="33"/>
      <c r="T908" s="33"/>
      <c r="U908" s="33"/>
    </row>
    <row r="909" spans="1:21">
      <c r="A909" s="33"/>
      <c r="B909" s="33"/>
      <c r="C909" s="33"/>
      <c r="D909" s="33"/>
      <c r="E909" s="33"/>
      <c r="F909" s="33"/>
      <c r="G909" s="33"/>
      <c r="P909" s="33"/>
      <c r="Q909" s="33"/>
      <c r="R909" s="33"/>
      <c r="S909" s="33"/>
      <c r="T909" s="33"/>
      <c r="U909" s="33"/>
    </row>
    <row r="910" spans="1:21">
      <c r="A910" s="33"/>
      <c r="B910" s="33"/>
      <c r="C910" s="33"/>
      <c r="D910" s="33"/>
      <c r="E910" s="33"/>
      <c r="F910" s="33"/>
      <c r="G910" s="33"/>
      <c r="P910" s="33"/>
      <c r="Q910" s="33"/>
      <c r="R910" s="33"/>
      <c r="S910" s="33"/>
      <c r="T910" s="33"/>
      <c r="U910" s="33"/>
    </row>
    <row r="911" spans="1:21">
      <c r="A911" s="33"/>
      <c r="B911" s="33"/>
      <c r="C911" s="33"/>
      <c r="D911" s="33"/>
      <c r="E911" s="33"/>
      <c r="F911" s="33"/>
      <c r="G911" s="33"/>
      <c r="P911" s="33"/>
      <c r="Q911" s="33"/>
      <c r="R911" s="33"/>
      <c r="S911" s="33"/>
      <c r="T911" s="33"/>
      <c r="U911" s="33"/>
    </row>
    <row r="912" spans="1:21">
      <c r="A912" s="33"/>
      <c r="B912" s="33"/>
      <c r="C912" s="33"/>
      <c r="D912" s="33"/>
      <c r="E912" s="33"/>
      <c r="F912" s="33"/>
      <c r="G912" s="33"/>
      <c r="P912" s="33"/>
      <c r="Q912" s="33"/>
      <c r="R912" s="33"/>
      <c r="S912" s="33"/>
      <c r="T912" s="33"/>
      <c r="U912" s="33"/>
    </row>
    <row r="913" spans="1:21">
      <c r="A913" s="33"/>
      <c r="B913" s="33"/>
      <c r="C913" s="33"/>
      <c r="D913" s="33"/>
      <c r="E913" s="33"/>
      <c r="F913" s="33"/>
      <c r="G913" s="33"/>
      <c r="P913" s="33"/>
      <c r="Q913" s="33"/>
      <c r="R913" s="33"/>
      <c r="S913" s="33"/>
      <c r="T913" s="33"/>
      <c r="U913" s="33"/>
    </row>
    <row r="914" spans="1:21">
      <c r="A914" s="33"/>
      <c r="B914" s="33"/>
      <c r="C914" s="33"/>
      <c r="D914" s="33"/>
      <c r="E914" s="33"/>
      <c r="F914" s="33"/>
      <c r="G914" s="33"/>
      <c r="P914" s="33"/>
      <c r="Q914" s="33"/>
      <c r="R914" s="33"/>
      <c r="S914" s="33"/>
      <c r="T914" s="33"/>
      <c r="U914" s="33"/>
    </row>
    <row r="915" spans="1:21">
      <c r="A915" s="33"/>
      <c r="B915" s="33"/>
      <c r="C915" s="33"/>
      <c r="D915" s="33"/>
      <c r="E915" s="33"/>
      <c r="F915" s="33"/>
      <c r="G915" s="33"/>
      <c r="P915" s="33"/>
      <c r="Q915" s="33"/>
      <c r="R915" s="33"/>
      <c r="S915" s="33"/>
      <c r="T915" s="33"/>
      <c r="U915" s="33"/>
    </row>
    <row r="916" spans="1:21">
      <c r="A916" s="33"/>
      <c r="B916" s="33"/>
      <c r="C916" s="33"/>
      <c r="D916" s="33"/>
      <c r="E916" s="33"/>
      <c r="F916" s="33"/>
      <c r="G916" s="33"/>
      <c r="P916" s="33"/>
      <c r="Q916" s="33"/>
      <c r="R916" s="33"/>
      <c r="S916" s="33"/>
      <c r="T916" s="33"/>
      <c r="U916" s="33"/>
    </row>
    <row r="917" spans="1:21">
      <c r="A917" s="33"/>
      <c r="B917" s="33"/>
      <c r="C917" s="33"/>
      <c r="D917" s="33"/>
      <c r="E917" s="33"/>
      <c r="F917" s="33"/>
      <c r="G917" s="33"/>
      <c r="P917" s="33"/>
      <c r="Q917" s="33"/>
      <c r="R917" s="33"/>
      <c r="S917" s="33"/>
      <c r="T917" s="33"/>
      <c r="U917" s="33"/>
    </row>
    <row r="918" spans="1:21">
      <c r="A918" s="33"/>
      <c r="B918" s="33"/>
      <c r="C918" s="33"/>
      <c r="D918" s="33"/>
      <c r="E918" s="33"/>
      <c r="F918" s="33"/>
      <c r="G918" s="33"/>
      <c r="P918" s="33"/>
      <c r="Q918" s="33"/>
      <c r="R918" s="33"/>
      <c r="S918" s="33"/>
      <c r="T918" s="33"/>
      <c r="U918" s="33"/>
    </row>
    <row r="919" spans="1:21">
      <c r="A919" s="33"/>
      <c r="B919" s="33"/>
      <c r="C919" s="33"/>
      <c r="D919" s="33"/>
      <c r="E919" s="33"/>
      <c r="F919" s="33"/>
      <c r="G919" s="33"/>
      <c r="P919" s="33"/>
      <c r="Q919" s="33"/>
      <c r="R919" s="33"/>
      <c r="S919" s="33"/>
      <c r="T919" s="33"/>
      <c r="U919" s="33"/>
    </row>
    <row r="920" spans="1:21">
      <c r="A920" s="33"/>
      <c r="B920" s="33"/>
      <c r="C920" s="33"/>
      <c r="D920" s="33"/>
      <c r="E920" s="33"/>
      <c r="F920" s="33"/>
      <c r="G920" s="33"/>
      <c r="P920" s="33"/>
      <c r="Q920" s="33"/>
      <c r="R920" s="33"/>
      <c r="S920" s="33"/>
      <c r="T920" s="33"/>
      <c r="U920" s="33"/>
    </row>
    <row r="921" spans="1:21">
      <c r="A921" s="33"/>
      <c r="B921" s="33"/>
      <c r="C921" s="33"/>
      <c r="D921" s="33"/>
      <c r="E921" s="33"/>
      <c r="F921" s="33"/>
      <c r="G921" s="33"/>
      <c r="P921" s="33"/>
      <c r="Q921" s="33"/>
      <c r="R921" s="33"/>
      <c r="S921" s="33"/>
      <c r="T921" s="33"/>
      <c r="U921" s="33"/>
    </row>
    <row r="922" spans="1:21">
      <c r="A922" s="33"/>
      <c r="B922" s="33"/>
      <c r="C922" s="33"/>
      <c r="D922" s="33"/>
      <c r="E922" s="33"/>
      <c r="F922" s="33"/>
      <c r="G922" s="33"/>
      <c r="P922" s="33"/>
      <c r="Q922" s="33"/>
      <c r="R922" s="33"/>
      <c r="S922" s="33"/>
      <c r="T922" s="33"/>
      <c r="U922" s="33"/>
    </row>
    <row r="923" spans="1:21">
      <c r="A923" s="33"/>
      <c r="B923" s="33"/>
      <c r="C923" s="33"/>
      <c r="D923" s="33"/>
      <c r="E923" s="33"/>
      <c r="F923" s="33"/>
      <c r="G923" s="33"/>
      <c r="P923" s="33"/>
      <c r="Q923" s="33"/>
      <c r="R923" s="33"/>
      <c r="S923" s="33"/>
      <c r="T923" s="33"/>
      <c r="U923" s="33"/>
    </row>
    <row r="924" spans="1:21">
      <c r="A924" s="33"/>
      <c r="B924" s="33"/>
      <c r="C924" s="33"/>
      <c r="D924" s="33"/>
      <c r="E924" s="33"/>
      <c r="F924" s="33"/>
      <c r="G924" s="33"/>
      <c r="P924" s="33"/>
      <c r="Q924" s="33"/>
      <c r="R924" s="33"/>
      <c r="S924" s="33"/>
      <c r="T924" s="33"/>
      <c r="U924" s="33"/>
    </row>
    <row r="925" spans="1:21">
      <c r="A925" s="33"/>
      <c r="B925" s="33"/>
      <c r="C925" s="33"/>
      <c r="D925" s="33"/>
      <c r="E925" s="33"/>
      <c r="F925" s="33"/>
      <c r="G925" s="33"/>
      <c r="P925" s="33"/>
      <c r="Q925" s="33"/>
      <c r="R925" s="33"/>
      <c r="S925" s="33"/>
      <c r="T925" s="33"/>
      <c r="U925" s="33"/>
    </row>
    <row r="926" spans="1:21">
      <c r="A926" s="33"/>
      <c r="B926" s="33"/>
      <c r="C926" s="33"/>
      <c r="D926" s="33"/>
      <c r="E926" s="33"/>
      <c r="F926" s="33"/>
      <c r="G926" s="33"/>
      <c r="P926" s="33"/>
      <c r="Q926" s="33"/>
      <c r="R926" s="33"/>
      <c r="S926" s="33"/>
      <c r="T926" s="33"/>
      <c r="U926" s="33"/>
    </row>
    <row r="927" spans="1:21">
      <c r="A927" s="33"/>
      <c r="B927" s="33"/>
      <c r="C927" s="33"/>
      <c r="D927" s="33"/>
      <c r="E927" s="33"/>
      <c r="F927" s="33"/>
      <c r="G927" s="33"/>
      <c r="P927" s="33"/>
      <c r="Q927" s="33"/>
      <c r="R927" s="33"/>
      <c r="S927" s="33"/>
      <c r="T927" s="33"/>
      <c r="U927" s="33"/>
    </row>
    <row r="928" spans="1:21">
      <c r="A928" s="33"/>
      <c r="B928" s="33"/>
      <c r="C928" s="33"/>
      <c r="D928" s="33"/>
      <c r="E928" s="33"/>
      <c r="F928" s="33"/>
      <c r="G928" s="33"/>
      <c r="P928" s="33"/>
      <c r="Q928" s="33"/>
      <c r="R928" s="33"/>
      <c r="S928" s="33"/>
      <c r="T928" s="33"/>
      <c r="U928" s="33"/>
    </row>
    <row r="929" spans="1:21">
      <c r="A929" s="33"/>
      <c r="B929" s="33"/>
      <c r="C929" s="33"/>
      <c r="D929" s="33"/>
      <c r="E929" s="33"/>
      <c r="F929" s="33"/>
      <c r="G929" s="33"/>
      <c r="P929" s="33"/>
      <c r="Q929" s="33"/>
      <c r="R929" s="33"/>
      <c r="S929" s="33"/>
      <c r="T929" s="33"/>
      <c r="U929" s="33"/>
    </row>
    <row r="930" spans="1:21">
      <c r="A930" s="33"/>
      <c r="B930" s="33"/>
      <c r="C930" s="33"/>
      <c r="D930" s="33"/>
      <c r="E930" s="33"/>
      <c r="F930" s="33"/>
      <c r="G930" s="33"/>
      <c r="P930" s="33"/>
      <c r="Q930" s="33"/>
      <c r="R930" s="33"/>
      <c r="S930" s="33"/>
      <c r="T930" s="33"/>
      <c r="U930" s="33"/>
    </row>
    <row r="931" spans="1:21">
      <c r="A931" s="33"/>
      <c r="B931" s="33"/>
      <c r="C931" s="33"/>
      <c r="D931" s="33"/>
      <c r="E931" s="33"/>
      <c r="F931" s="33"/>
      <c r="G931" s="33"/>
      <c r="P931" s="33"/>
      <c r="Q931" s="33"/>
      <c r="R931" s="33"/>
      <c r="S931" s="33"/>
      <c r="T931" s="33"/>
      <c r="U931" s="33"/>
    </row>
    <row r="932" spans="1:21">
      <c r="A932" s="33"/>
      <c r="B932" s="33"/>
      <c r="C932" s="33"/>
      <c r="D932" s="33"/>
      <c r="E932" s="33"/>
      <c r="F932" s="33"/>
      <c r="G932" s="33"/>
      <c r="P932" s="33"/>
      <c r="Q932" s="33"/>
      <c r="R932" s="33"/>
      <c r="S932" s="33"/>
      <c r="T932" s="33"/>
      <c r="U932" s="33"/>
    </row>
    <row r="933" spans="1:21">
      <c r="A933" s="33"/>
      <c r="B933" s="33"/>
      <c r="C933" s="33"/>
      <c r="D933" s="33"/>
      <c r="E933" s="33"/>
      <c r="F933" s="33"/>
      <c r="G933" s="33"/>
      <c r="P933" s="33"/>
      <c r="Q933" s="33"/>
      <c r="R933" s="33"/>
      <c r="S933" s="33"/>
      <c r="T933" s="33"/>
      <c r="U933" s="33"/>
    </row>
    <row r="934" spans="1:21">
      <c r="A934" s="33"/>
      <c r="B934" s="33"/>
      <c r="C934" s="33"/>
      <c r="D934" s="33"/>
      <c r="E934" s="33"/>
      <c r="F934" s="33"/>
      <c r="G934" s="33"/>
      <c r="P934" s="33"/>
      <c r="Q934" s="33"/>
      <c r="R934" s="33"/>
      <c r="S934" s="33"/>
      <c r="T934" s="33"/>
      <c r="U934" s="33"/>
    </row>
    <row r="935" spans="1:21">
      <c r="A935" s="33"/>
      <c r="B935" s="33"/>
      <c r="C935" s="33"/>
      <c r="D935" s="33"/>
      <c r="E935" s="33"/>
      <c r="F935" s="33"/>
      <c r="G935" s="33"/>
      <c r="P935" s="33"/>
      <c r="Q935" s="33"/>
      <c r="R935" s="33"/>
      <c r="S935" s="33"/>
      <c r="T935" s="33"/>
      <c r="U935" s="33"/>
    </row>
    <row r="936" spans="1:21">
      <c r="A936" s="33"/>
      <c r="B936" s="33"/>
      <c r="C936" s="33"/>
      <c r="D936" s="33"/>
      <c r="E936" s="33"/>
      <c r="F936" s="33"/>
      <c r="G936" s="33"/>
      <c r="P936" s="33"/>
      <c r="Q936" s="33"/>
      <c r="R936" s="33"/>
      <c r="S936" s="33"/>
      <c r="T936" s="33"/>
      <c r="U936" s="33"/>
    </row>
    <row r="937" spans="1:21">
      <c r="A937" s="33"/>
      <c r="B937" s="33"/>
      <c r="C937" s="33"/>
      <c r="D937" s="33"/>
      <c r="E937" s="33"/>
      <c r="F937" s="33"/>
      <c r="G937" s="33"/>
      <c r="P937" s="33"/>
      <c r="Q937" s="33"/>
      <c r="R937" s="33"/>
      <c r="S937" s="33"/>
      <c r="T937" s="33"/>
      <c r="U937" s="33"/>
    </row>
    <row r="938" spans="1:21">
      <c r="A938" s="33"/>
      <c r="B938" s="33"/>
      <c r="C938" s="33"/>
      <c r="D938" s="33"/>
      <c r="E938" s="33"/>
      <c r="F938" s="33"/>
      <c r="G938" s="33"/>
      <c r="P938" s="33"/>
      <c r="Q938" s="33"/>
      <c r="R938" s="33"/>
      <c r="S938" s="33"/>
      <c r="T938" s="33"/>
      <c r="U938" s="33"/>
    </row>
    <row r="939" spans="1:21">
      <c r="A939" s="33"/>
      <c r="B939" s="33"/>
      <c r="C939" s="33"/>
      <c r="D939" s="33"/>
      <c r="E939" s="33"/>
      <c r="F939" s="33"/>
      <c r="G939" s="33"/>
      <c r="P939" s="33"/>
      <c r="Q939" s="33"/>
      <c r="R939" s="33"/>
      <c r="S939" s="33"/>
      <c r="T939" s="33"/>
      <c r="U939" s="33"/>
    </row>
    <row r="940" spans="1:21">
      <c r="A940" s="33"/>
      <c r="B940" s="33"/>
      <c r="C940" s="33"/>
      <c r="D940" s="33"/>
      <c r="E940" s="33"/>
      <c r="F940" s="33"/>
      <c r="G940" s="33"/>
      <c r="P940" s="33"/>
      <c r="Q940" s="33"/>
      <c r="R940" s="33"/>
      <c r="S940" s="33"/>
      <c r="T940" s="33"/>
      <c r="U940" s="33"/>
    </row>
    <row r="941" spans="1:21">
      <c r="A941" s="33"/>
      <c r="B941" s="33"/>
      <c r="C941" s="33"/>
      <c r="D941" s="33"/>
      <c r="E941" s="33"/>
      <c r="F941" s="33"/>
      <c r="G941" s="33"/>
      <c r="P941" s="33"/>
      <c r="Q941" s="33"/>
      <c r="R941" s="33"/>
      <c r="S941" s="33"/>
      <c r="T941" s="33"/>
      <c r="U941" s="33"/>
    </row>
    <row r="942" spans="1:21">
      <c r="A942" s="33"/>
      <c r="B942" s="33"/>
      <c r="C942" s="33"/>
      <c r="D942" s="33"/>
      <c r="E942" s="33"/>
      <c r="F942" s="33"/>
      <c r="G942" s="33"/>
      <c r="P942" s="33"/>
      <c r="Q942" s="33"/>
      <c r="R942" s="33"/>
      <c r="S942" s="33"/>
      <c r="T942" s="33"/>
      <c r="U942" s="33"/>
    </row>
    <row r="943" spans="1:21">
      <c r="A943" s="33"/>
      <c r="B943" s="33"/>
      <c r="C943" s="33"/>
      <c r="D943" s="33"/>
      <c r="E943" s="33"/>
      <c r="F943" s="33"/>
      <c r="G943" s="33"/>
      <c r="P943" s="33"/>
      <c r="Q943" s="33"/>
      <c r="R943" s="33"/>
      <c r="S943" s="33"/>
      <c r="T943" s="33"/>
      <c r="U943" s="33"/>
    </row>
    <row r="944" spans="1:21">
      <c r="A944" s="33"/>
      <c r="B944" s="33"/>
      <c r="C944" s="33"/>
      <c r="D944" s="33"/>
      <c r="E944" s="33"/>
      <c r="F944" s="33"/>
      <c r="G944" s="33"/>
      <c r="P944" s="33"/>
      <c r="Q944" s="33"/>
      <c r="R944" s="33"/>
      <c r="S944" s="33"/>
      <c r="T944" s="33"/>
      <c r="U944" s="33"/>
    </row>
    <row r="945" spans="1:21">
      <c r="A945" s="33"/>
      <c r="B945" s="33"/>
      <c r="C945" s="33"/>
      <c r="D945" s="33"/>
      <c r="E945" s="33"/>
      <c r="F945" s="33"/>
      <c r="G945" s="33"/>
      <c r="P945" s="33"/>
      <c r="Q945" s="33"/>
      <c r="R945" s="33"/>
      <c r="S945" s="33"/>
      <c r="T945" s="33"/>
      <c r="U945" s="33"/>
    </row>
    <row r="946" spans="1:21">
      <c r="A946" s="33"/>
      <c r="B946" s="33"/>
      <c r="C946" s="33"/>
      <c r="D946" s="33"/>
      <c r="E946" s="33"/>
      <c r="F946" s="33"/>
      <c r="G946" s="33"/>
      <c r="P946" s="33"/>
      <c r="Q946" s="33"/>
      <c r="R946" s="33"/>
      <c r="S946" s="33"/>
      <c r="T946" s="33"/>
      <c r="U946" s="33"/>
    </row>
    <row r="947" spans="1:21">
      <c r="A947" s="33"/>
      <c r="B947" s="33"/>
      <c r="C947" s="33"/>
      <c r="D947" s="33"/>
      <c r="E947" s="33"/>
      <c r="F947" s="33"/>
      <c r="G947" s="33"/>
      <c r="P947" s="33"/>
      <c r="Q947" s="33"/>
      <c r="R947" s="33"/>
      <c r="S947" s="33"/>
      <c r="T947" s="33"/>
      <c r="U947" s="33"/>
    </row>
    <row r="948" spans="1:21">
      <c r="A948" s="33"/>
      <c r="B948" s="33"/>
      <c r="C948" s="33"/>
      <c r="D948" s="33"/>
      <c r="E948" s="33"/>
      <c r="F948" s="33"/>
      <c r="G948" s="33"/>
      <c r="P948" s="33"/>
      <c r="Q948" s="33"/>
      <c r="R948" s="33"/>
      <c r="S948" s="33"/>
      <c r="T948" s="33"/>
      <c r="U948" s="33"/>
    </row>
    <row r="949" spans="1:21">
      <c r="A949" s="33"/>
      <c r="B949" s="33"/>
      <c r="C949" s="33"/>
      <c r="D949" s="33"/>
      <c r="E949" s="33"/>
      <c r="F949" s="33"/>
      <c r="G949" s="33"/>
      <c r="P949" s="33"/>
      <c r="Q949" s="33"/>
      <c r="R949" s="33"/>
      <c r="S949" s="33"/>
      <c r="T949" s="33"/>
      <c r="U949" s="33"/>
    </row>
    <row r="950" spans="1:21">
      <c r="A950" s="33"/>
      <c r="B950" s="33"/>
      <c r="C950" s="33"/>
      <c r="D950" s="33"/>
      <c r="E950" s="33"/>
      <c r="F950" s="33"/>
      <c r="G950" s="33"/>
      <c r="P950" s="33"/>
      <c r="Q950" s="33"/>
      <c r="R950" s="33"/>
      <c r="S950" s="33"/>
      <c r="T950" s="33"/>
      <c r="U950" s="33"/>
    </row>
    <row r="951" spans="1:21">
      <c r="A951" s="33"/>
      <c r="B951" s="33"/>
      <c r="C951" s="33"/>
      <c r="D951" s="33"/>
      <c r="E951" s="33"/>
      <c r="F951" s="33"/>
      <c r="G951" s="33"/>
      <c r="P951" s="33"/>
      <c r="Q951" s="33"/>
      <c r="R951" s="33"/>
      <c r="S951" s="33"/>
      <c r="T951" s="33"/>
      <c r="U951" s="33"/>
    </row>
    <row r="952" spans="1:21">
      <c r="A952" s="33"/>
      <c r="B952" s="33"/>
      <c r="C952" s="33"/>
      <c r="D952" s="33"/>
      <c r="E952" s="33"/>
      <c r="F952" s="33"/>
      <c r="G952" s="33"/>
      <c r="P952" s="33"/>
      <c r="Q952" s="33"/>
      <c r="R952" s="33"/>
      <c r="S952" s="33"/>
      <c r="T952" s="33"/>
      <c r="U952" s="33"/>
    </row>
    <row r="953" spans="1:21">
      <c r="A953" s="33"/>
      <c r="B953" s="33"/>
      <c r="C953" s="33"/>
      <c r="D953" s="33"/>
      <c r="E953" s="33"/>
      <c r="F953" s="33"/>
      <c r="G953" s="33"/>
      <c r="P953" s="33"/>
      <c r="Q953" s="33"/>
      <c r="R953" s="33"/>
      <c r="S953" s="33"/>
      <c r="T953" s="33"/>
      <c r="U953" s="33"/>
    </row>
    <row r="954" spans="1:21">
      <c r="A954" s="33"/>
      <c r="B954" s="33"/>
      <c r="C954" s="33"/>
      <c r="D954" s="33"/>
      <c r="E954" s="33"/>
      <c r="F954" s="33"/>
      <c r="G954" s="33"/>
      <c r="P954" s="33"/>
      <c r="Q954" s="33"/>
      <c r="R954" s="33"/>
      <c r="S954" s="33"/>
      <c r="T954" s="33"/>
      <c r="U954" s="33"/>
    </row>
    <row r="955" spans="1:21">
      <c r="A955" s="33"/>
      <c r="B955" s="33"/>
      <c r="C955" s="33"/>
      <c r="D955" s="33"/>
      <c r="E955" s="33"/>
      <c r="F955" s="33"/>
      <c r="G955" s="33"/>
      <c r="P955" s="33"/>
      <c r="Q955" s="33"/>
      <c r="R955" s="33"/>
      <c r="S955" s="33"/>
      <c r="T955" s="33"/>
      <c r="U955" s="33"/>
    </row>
    <row r="956" spans="1:21">
      <c r="A956" s="33"/>
      <c r="B956" s="33"/>
      <c r="C956" s="33"/>
      <c r="D956" s="33"/>
      <c r="E956" s="33"/>
      <c r="F956" s="33"/>
      <c r="G956" s="33"/>
      <c r="P956" s="33"/>
      <c r="Q956" s="33"/>
      <c r="R956" s="33"/>
      <c r="S956" s="33"/>
      <c r="T956" s="33"/>
      <c r="U956" s="33"/>
    </row>
    <row r="957" spans="1:21">
      <c r="A957" s="33"/>
      <c r="B957" s="33"/>
      <c r="C957" s="33"/>
      <c r="D957" s="33"/>
      <c r="E957" s="33"/>
      <c r="F957" s="33"/>
      <c r="G957" s="33"/>
      <c r="P957" s="33"/>
      <c r="Q957" s="33"/>
      <c r="R957" s="33"/>
      <c r="S957" s="33"/>
      <c r="T957" s="33"/>
      <c r="U957" s="33"/>
    </row>
    <row r="958" spans="1:21">
      <c r="A958" s="33"/>
      <c r="B958" s="33"/>
      <c r="C958" s="33"/>
      <c r="D958" s="33"/>
      <c r="E958" s="33"/>
      <c r="F958" s="33"/>
      <c r="G958" s="33"/>
      <c r="P958" s="33"/>
      <c r="Q958" s="33"/>
      <c r="R958" s="33"/>
      <c r="S958" s="33"/>
      <c r="T958" s="33"/>
      <c r="U958" s="33"/>
    </row>
    <row r="959" spans="1:21">
      <c r="A959" s="33"/>
      <c r="B959" s="33"/>
      <c r="C959" s="33"/>
      <c r="D959" s="33"/>
      <c r="E959" s="33"/>
      <c r="F959" s="33"/>
      <c r="G959" s="33"/>
      <c r="P959" s="33"/>
      <c r="Q959" s="33"/>
      <c r="R959" s="33"/>
      <c r="S959" s="33"/>
      <c r="T959" s="33"/>
      <c r="U959" s="33"/>
    </row>
    <row r="960" spans="1:21">
      <c r="A960" s="33"/>
      <c r="B960" s="33"/>
      <c r="C960" s="33"/>
      <c r="D960" s="33"/>
      <c r="E960" s="33"/>
      <c r="F960" s="33"/>
      <c r="G960" s="33"/>
      <c r="P960" s="33"/>
      <c r="Q960" s="33"/>
      <c r="R960" s="33"/>
      <c r="S960" s="33"/>
      <c r="T960" s="33"/>
      <c r="U960" s="33"/>
    </row>
    <row r="961" spans="1:21">
      <c r="A961" s="33"/>
      <c r="B961" s="33"/>
      <c r="C961" s="33"/>
      <c r="D961" s="33"/>
      <c r="E961" s="33"/>
      <c r="F961" s="33"/>
      <c r="G961" s="33"/>
      <c r="P961" s="33"/>
      <c r="Q961" s="33"/>
      <c r="R961" s="33"/>
      <c r="S961" s="33"/>
      <c r="T961" s="33"/>
      <c r="U961" s="33"/>
    </row>
    <row r="962" spans="1:21">
      <c r="A962" s="33"/>
      <c r="B962" s="33"/>
      <c r="C962" s="33"/>
      <c r="D962" s="33"/>
      <c r="E962" s="33"/>
      <c r="F962" s="33"/>
      <c r="G962" s="33"/>
      <c r="P962" s="33"/>
      <c r="Q962" s="33"/>
      <c r="R962" s="33"/>
      <c r="S962" s="33"/>
      <c r="T962" s="33"/>
      <c r="U962" s="33"/>
    </row>
    <row r="963" spans="1:21">
      <c r="A963" s="33"/>
      <c r="B963" s="33"/>
      <c r="C963" s="33"/>
      <c r="D963" s="33"/>
      <c r="E963" s="33"/>
      <c r="F963" s="33"/>
      <c r="G963" s="33"/>
      <c r="P963" s="33"/>
      <c r="Q963" s="33"/>
      <c r="R963" s="33"/>
      <c r="S963" s="33"/>
      <c r="T963" s="33"/>
      <c r="U963" s="33"/>
    </row>
    <row r="964" spans="1:21">
      <c r="A964" s="33"/>
      <c r="B964" s="33"/>
      <c r="C964" s="33"/>
      <c r="D964" s="33"/>
      <c r="E964" s="33"/>
      <c r="F964" s="33"/>
      <c r="G964" s="33"/>
      <c r="P964" s="33"/>
      <c r="Q964" s="33"/>
      <c r="R964" s="33"/>
      <c r="S964" s="33"/>
      <c r="T964" s="33"/>
      <c r="U964" s="33"/>
    </row>
    <row r="965" spans="1:21">
      <c r="A965" s="33"/>
      <c r="B965" s="33"/>
      <c r="C965" s="33"/>
      <c r="D965" s="33"/>
      <c r="E965" s="33"/>
      <c r="F965" s="33"/>
      <c r="G965" s="33"/>
      <c r="P965" s="33"/>
      <c r="Q965" s="33"/>
      <c r="R965" s="33"/>
      <c r="S965" s="33"/>
      <c r="T965" s="33"/>
      <c r="U965" s="33"/>
    </row>
    <row r="966" spans="1:21">
      <c r="A966" s="33"/>
      <c r="B966" s="33"/>
      <c r="C966" s="33"/>
      <c r="D966" s="33"/>
      <c r="E966" s="33"/>
      <c r="F966" s="33"/>
      <c r="G966" s="33"/>
      <c r="P966" s="33"/>
      <c r="Q966" s="33"/>
      <c r="R966" s="33"/>
      <c r="S966" s="33"/>
      <c r="T966" s="33"/>
      <c r="U966" s="33"/>
    </row>
    <row r="967" spans="1:21">
      <c r="A967" s="33"/>
      <c r="B967" s="33"/>
      <c r="C967" s="33"/>
      <c r="D967" s="33"/>
      <c r="E967" s="33"/>
      <c r="F967" s="33"/>
      <c r="G967" s="33"/>
      <c r="P967" s="33"/>
      <c r="Q967" s="33"/>
      <c r="R967" s="33"/>
      <c r="S967" s="33"/>
      <c r="T967" s="33"/>
      <c r="U967" s="33"/>
    </row>
    <row r="968" spans="1:21">
      <c r="A968" s="33"/>
      <c r="B968" s="33"/>
      <c r="C968" s="33"/>
      <c r="D968" s="33"/>
      <c r="E968" s="33"/>
      <c r="F968" s="33"/>
      <c r="G968" s="33"/>
      <c r="P968" s="33"/>
      <c r="Q968" s="33"/>
      <c r="R968" s="33"/>
      <c r="S968" s="33"/>
      <c r="T968" s="33"/>
      <c r="U968" s="33"/>
    </row>
    <row r="969" spans="1:21">
      <c r="A969" s="33"/>
      <c r="B969" s="33"/>
      <c r="C969" s="33"/>
      <c r="D969" s="33"/>
      <c r="E969" s="33"/>
      <c r="F969" s="33"/>
      <c r="G969" s="33"/>
      <c r="P969" s="33"/>
      <c r="Q969" s="33"/>
      <c r="R969" s="33"/>
      <c r="S969" s="33"/>
      <c r="T969" s="33"/>
      <c r="U969" s="33"/>
    </row>
    <row r="970" spans="1:21">
      <c r="A970" s="33"/>
      <c r="B970" s="33"/>
      <c r="C970" s="33"/>
      <c r="D970" s="33"/>
      <c r="E970" s="33"/>
      <c r="F970" s="33"/>
      <c r="G970" s="33"/>
      <c r="P970" s="33"/>
      <c r="Q970" s="33"/>
      <c r="R970" s="33"/>
      <c r="S970" s="33"/>
      <c r="T970" s="33"/>
      <c r="U970" s="33"/>
    </row>
    <row r="971" spans="1:21">
      <c r="A971" s="33"/>
      <c r="B971" s="33"/>
      <c r="C971" s="33"/>
      <c r="D971" s="33"/>
      <c r="E971" s="33"/>
      <c r="F971" s="33"/>
      <c r="G971" s="33"/>
      <c r="P971" s="33"/>
      <c r="Q971" s="33"/>
      <c r="R971" s="33"/>
      <c r="S971" s="33"/>
      <c r="T971" s="33"/>
      <c r="U971" s="33"/>
    </row>
    <row r="972" spans="1:21">
      <c r="A972" s="33"/>
      <c r="B972" s="33"/>
      <c r="C972" s="33"/>
      <c r="D972" s="33"/>
      <c r="E972" s="33"/>
      <c r="F972" s="33"/>
      <c r="G972" s="33"/>
      <c r="P972" s="33"/>
      <c r="Q972" s="33"/>
      <c r="R972" s="33"/>
      <c r="S972" s="33"/>
      <c r="T972" s="33"/>
      <c r="U972" s="33"/>
    </row>
    <row r="973" spans="1:21">
      <c r="A973" s="33"/>
      <c r="B973" s="33"/>
      <c r="C973" s="33"/>
      <c r="D973" s="33"/>
      <c r="E973" s="33"/>
      <c r="F973" s="33"/>
      <c r="G973" s="33"/>
      <c r="P973" s="33"/>
      <c r="Q973" s="33"/>
      <c r="R973" s="33"/>
      <c r="S973" s="33"/>
      <c r="T973" s="33"/>
      <c r="U973" s="33"/>
    </row>
    <row r="974" spans="1:21">
      <c r="A974" s="33"/>
      <c r="B974" s="33"/>
      <c r="C974" s="33"/>
      <c r="D974" s="33"/>
      <c r="E974" s="33"/>
      <c r="F974" s="33"/>
      <c r="G974" s="33"/>
      <c r="P974" s="33"/>
      <c r="Q974" s="33"/>
      <c r="R974" s="33"/>
      <c r="S974" s="33"/>
      <c r="T974" s="33"/>
      <c r="U974" s="33"/>
    </row>
    <row r="975" spans="1:21">
      <c r="A975" s="33"/>
      <c r="B975" s="33"/>
      <c r="C975" s="33"/>
      <c r="D975" s="33"/>
      <c r="E975" s="33"/>
      <c r="F975" s="33"/>
      <c r="G975" s="33"/>
      <c r="P975" s="33"/>
      <c r="Q975" s="33"/>
      <c r="R975" s="33"/>
      <c r="S975" s="33"/>
      <c r="T975" s="33"/>
      <c r="U975" s="33"/>
    </row>
    <row r="976" spans="1:21">
      <c r="A976" s="33"/>
      <c r="B976" s="33"/>
      <c r="C976" s="33"/>
      <c r="D976" s="33"/>
      <c r="E976" s="33"/>
      <c r="F976" s="33"/>
      <c r="G976" s="33"/>
      <c r="P976" s="33"/>
      <c r="Q976" s="33"/>
      <c r="R976" s="33"/>
      <c r="S976" s="33"/>
      <c r="T976" s="33"/>
      <c r="U976" s="33"/>
    </row>
    <row r="977" spans="1:21">
      <c r="A977" s="33"/>
      <c r="B977" s="33"/>
      <c r="C977" s="33"/>
      <c r="D977" s="33"/>
      <c r="E977" s="33"/>
      <c r="F977" s="33"/>
      <c r="G977" s="33"/>
      <c r="P977" s="33"/>
      <c r="Q977" s="33"/>
      <c r="R977" s="33"/>
      <c r="S977" s="33"/>
      <c r="T977" s="33"/>
      <c r="U977" s="33"/>
    </row>
    <row r="978" spans="1:21">
      <c r="A978" s="33"/>
      <c r="B978" s="33"/>
      <c r="C978" s="33"/>
      <c r="D978" s="33"/>
      <c r="E978" s="33"/>
      <c r="F978" s="33"/>
      <c r="G978" s="33"/>
      <c r="P978" s="33"/>
      <c r="Q978" s="33"/>
      <c r="R978" s="33"/>
      <c r="S978" s="33"/>
      <c r="T978" s="33"/>
      <c r="U978" s="33"/>
    </row>
    <row r="979" spans="1:21">
      <c r="A979" s="33"/>
      <c r="B979" s="33"/>
      <c r="C979" s="33"/>
      <c r="D979" s="33"/>
      <c r="E979" s="33"/>
      <c r="F979" s="33"/>
      <c r="G979" s="33"/>
      <c r="P979" s="33"/>
      <c r="Q979" s="33"/>
      <c r="R979" s="33"/>
      <c r="S979" s="33"/>
      <c r="T979" s="33"/>
      <c r="U979" s="33"/>
    </row>
    <row r="980" spans="1:21">
      <c r="A980" s="33"/>
      <c r="B980" s="33"/>
      <c r="C980" s="33"/>
      <c r="D980" s="33"/>
      <c r="E980" s="33"/>
      <c r="F980" s="33"/>
      <c r="G980" s="33"/>
      <c r="P980" s="33"/>
      <c r="Q980" s="33"/>
      <c r="R980" s="33"/>
      <c r="S980" s="33"/>
      <c r="T980" s="33"/>
      <c r="U980" s="33"/>
    </row>
    <row r="981" spans="1:21">
      <c r="A981" s="33"/>
      <c r="B981" s="33"/>
      <c r="C981" s="33"/>
      <c r="D981" s="33"/>
      <c r="E981" s="33"/>
      <c r="F981" s="33"/>
      <c r="G981" s="33"/>
      <c r="P981" s="33"/>
      <c r="Q981" s="33"/>
      <c r="R981" s="33"/>
      <c r="S981" s="33"/>
      <c r="T981" s="33"/>
      <c r="U981" s="33"/>
    </row>
    <row r="982" spans="1:21">
      <c r="A982" s="33"/>
      <c r="B982" s="33"/>
      <c r="C982" s="33"/>
      <c r="D982" s="33"/>
      <c r="E982" s="33"/>
      <c r="F982" s="33"/>
      <c r="G982" s="33"/>
      <c r="P982" s="33"/>
      <c r="Q982" s="33"/>
      <c r="R982" s="33"/>
      <c r="S982" s="33"/>
      <c r="T982" s="33"/>
      <c r="U982" s="33"/>
    </row>
    <row r="983" spans="1:21">
      <c r="A983" s="33"/>
      <c r="B983" s="33"/>
      <c r="C983" s="33"/>
      <c r="D983" s="33"/>
      <c r="E983" s="33"/>
      <c r="F983" s="33"/>
      <c r="G983" s="33"/>
      <c r="P983" s="33"/>
      <c r="Q983" s="33"/>
      <c r="R983" s="33"/>
      <c r="S983" s="33"/>
      <c r="T983" s="33"/>
      <c r="U983" s="33"/>
    </row>
    <row r="984" spans="1:21">
      <c r="A984" s="33"/>
      <c r="B984" s="33"/>
      <c r="C984" s="33"/>
      <c r="D984" s="33"/>
      <c r="E984" s="33"/>
      <c r="F984" s="33"/>
      <c r="G984" s="33"/>
      <c r="P984" s="33"/>
      <c r="Q984" s="33"/>
      <c r="R984" s="33"/>
      <c r="S984" s="33"/>
      <c r="T984" s="33"/>
      <c r="U984" s="33"/>
    </row>
    <row r="985" spans="1:21">
      <c r="A985" s="33"/>
      <c r="B985" s="33"/>
      <c r="C985" s="33"/>
      <c r="D985" s="33"/>
      <c r="E985" s="33"/>
      <c r="F985" s="33"/>
      <c r="G985" s="33"/>
      <c r="P985" s="33"/>
      <c r="Q985" s="33"/>
      <c r="R985" s="33"/>
      <c r="S985" s="33"/>
      <c r="T985" s="33"/>
      <c r="U985" s="33"/>
    </row>
    <row r="986" spans="1:21">
      <c r="A986" s="33"/>
      <c r="B986" s="33"/>
      <c r="C986" s="33"/>
      <c r="D986" s="33"/>
      <c r="E986" s="33"/>
      <c r="F986" s="33"/>
      <c r="G986" s="33"/>
      <c r="P986" s="33"/>
      <c r="Q986" s="33"/>
      <c r="R986" s="33"/>
      <c r="S986" s="33"/>
      <c r="T986" s="33"/>
      <c r="U986" s="33"/>
    </row>
    <row r="987" spans="1:21">
      <c r="A987" s="33"/>
      <c r="B987" s="33"/>
      <c r="C987" s="33"/>
      <c r="D987" s="33"/>
      <c r="E987" s="33"/>
      <c r="F987" s="33"/>
      <c r="G987" s="33"/>
      <c r="P987" s="33"/>
      <c r="Q987" s="33"/>
      <c r="R987" s="33"/>
      <c r="S987" s="33"/>
      <c r="T987" s="33"/>
      <c r="U987" s="33"/>
    </row>
    <row r="988" spans="1:21">
      <c r="A988" s="33"/>
      <c r="B988" s="33"/>
      <c r="C988" s="33"/>
      <c r="D988" s="33"/>
      <c r="E988" s="33"/>
      <c r="F988" s="33"/>
      <c r="G988" s="33"/>
      <c r="P988" s="33"/>
      <c r="Q988" s="33"/>
      <c r="R988" s="33"/>
      <c r="S988" s="33"/>
      <c r="T988" s="33"/>
      <c r="U988" s="33"/>
    </row>
    <row r="989" spans="1:21">
      <c r="A989" s="33"/>
      <c r="B989" s="33"/>
      <c r="C989" s="33"/>
      <c r="D989" s="33"/>
      <c r="E989" s="33"/>
      <c r="F989" s="33"/>
      <c r="G989" s="33"/>
      <c r="P989" s="33"/>
      <c r="Q989" s="33"/>
      <c r="R989" s="33"/>
      <c r="S989" s="33"/>
      <c r="T989" s="33"/>
      <c r="U989" s="33"/>
    </row>
    <row r="990" spans="1:21">
      <c r="A990" s="33"/>
      <c r="B990" s="33"/>
      <c r="C990" s="33"/>
      <c r="D990" s="33"/>
      <c r="E990" s="33"/>
      <c r="F990" s="33"/>
      <c r="G990" s="33"/>
      <c r="P990" s="33"/>
      <c r="Q990" s="33"/>
      <c r="R990" s="33"/>
      <c r="S990" s="33"/>
      <c r="T990" s="33"/>
      <c r="U990" s="33"/>
    </row>
    <row r="991" spans="1:21">
      <c r="A991" s="33"/>
      <c r="B991" s="33"/>
      <c r="C991" s="33"/>
      <c r="D991" s="33"/>
      <c r="E991" s="33"/>
      <c r="F991" s="33"/>
      <c r="G991" s="33"/>
      <c r="P991" s="33"/>
      <c r="Q991" s="33"/>
      <c r="R991" s="33"/>
      <c r="S991" s="33"/>
      <c r="T991" s="33"/>
      <c r="U991" s="33"/>
    </row>
    <row r="992" spans="1:21">
      <c r="A992" s="33"/>
      <c r="B992" s="33"/>
      <c r="C992" s="33"/>
      <c r="D992" s="33"/>
      <c r="E992" s="33"/>
      <c r="F992" s="33"/>
      <c r="G992" s="33"/>
      <c r="P992" s="33"/>
      <c r="Q992" s="33"/>
      <c r="R992" s="33"/>
      <c r="S992" s="33"/>
      <c r="T992" s="33"/>
      <c r="U992" s="33"/>
    </row>
    <row r="993" spans="1:21">
      <c r="A993" s="33"/>
      <c r="B993" s="33"/>
      <c r="C993" s="33"/>
      <c r="D993" s="33"/>
      <c r="E993" s="33"/>
      <c r="F993" s="33"/>
      <c r="G993" s="33"/>
      <c r="P993" s="33"/>
      <c r="Q993" s="33"/>
      <c r="R993" s="33"/>
      <c r="S993" s="33"/>
      <c r="T993" s="33"/>
      <c r="U993" s="33"/>
    </row>
    <row r="994" spans="1:21">
      <c r="A994" s="33"/>
      <c r="B994" s="33"/>
      <c r="C994" s="33"/>
      <c r="D994" s="33"/>
      <c r="E994" s="33"/>
      <c r="F994" s="33"/>
      <c r="G994" s="33"/>
      <c r="P994" s="33"/>
      <c r="Q994" s="33"/>
      <c r="R994" s="33"/>
      <c r="S994" s="33"/>
      <c r="T994" s="33"/>
      <c r="U994" s="33"/>
    </row>
    <row r="995" spans="1:21">
      <c r="A995" s="33"/>
      <c r="B995" s="33"/>
      <c r="C995" s="33"/>
      <c r="D995" s="33"/>
      <c r="E995" s="33"/>
      <c r="F995" s="33"/>
      <c r="G995" s="33"/>
      <c r="P995" s="33"/>
      <c r="Q995" s="33"/>
      <c r="R995" s="33"/>
      <c r="S995" s="33"/>
      <c r="T995" s="33"/>
      <c r="U995" s="33"/>
    </row>
    <row r="996" spans="1:21">
      <c r="A996" s="33"/>
      <c r="B996" s="33"/>
      <c r="C996" s="33"/>
      <c r="D996" s="33"/>
      <c r="E996" s="33"/>
      <c r="F996" s="33"/>
      <c r="G996" s="33"/>
      <c r="P996" s="33"/>
      <c r="Q996" s="33"/>
      <c r="R996" s="33"/>
      <c r="S996" s="33"/>
      <c r="T996" s="33"/>
      <c r="U996" s="33"/>
    </row>
    <row r="997" spans="1:21">
      <c r="A997" s="33"/>
      <c r="B997" s="33"/>
      <c r="C997" s="33"/>
      <c r="D997" s="33"/>
      <c r="E997" s="33"/>
      <c r="F997" s="33"/>
      <c r="G997" s="33"/>
      <c r="P997" s="33"/>
      <c r="Q997" s="33"/>
      <c r="R997" s="33"/>
      <c r="S997" s="33"/>
      <c r="T997" s="33"/>
      <c r="U997" s="33"/>
    </row>
    <row r="998" spans="1:21">
      <c r="A998" s="33"/>
      <c r="B998" s="33"/>
      <c r="C998" s="33"/>
      <c r="D998" s="33"/>
      <c r="E998" s="33"/>
      <c r="F998" s="33"/>
      <c r="G998" s="33"/>
      <c r="P998" s="33"/>
      <c r="Q998" s="33"/>
      <c r="R998" s="33"/>
      <c r="S998" s="33"/>
      <c r="T998" s="33"/>
      <c r="U998" s="33"/>
    </row>
    <row r="999" spans="1:21">
      <c r="A999" s="33"/>
      <c r="B999" s="33"/>
      <c r="C999" s="33"/>
      <c r="D999" s="33"/>
      <c r="E999" s="33"/>
      <c r="F999" s="33"/>
      <c r="G999" s="33"/>
      <c r="P999" s="33"/>
      <c r="Q999" s="33"/>
      <c r="R999" s="33"/>
      <c r="S999" s="33"/>
      <c r="T999" s="33"/>
      <c r="U999" s="33"/>
    </row>
    <row r="1000" spans="1:21">
      <c r="A1000" s="33"/>
      <c r="B1000" s="33"/>
      <c r="C1000" s="33"/>
      <c r="D1000" s="33"/>
      <c r="E1000" s="33"/>
      <c r="F1000" s="33"/>
      <c r="G1000" s="33"/>
      <c r="P1000" s="33"/>
      <c r="Q1000" s="33"/>
      <c r="R1000" s="33"/>
      <c r="S1000" s="33"/>
      <c r="T1000" s="33"/>
      <c r="U1000" s="33"/>
    </row>
    <row r="1001" spans="1:21">
      <c r="A1001" s="33"/>
      <c r="B1001" s="33"/>
      <c r="C1001" s="33"/>
      <c r="D1001" s="33"/>
      <c r="E1001" s="33"/>
      <c r="F1001" s="33"/>
      <c r="G1001" s="33"/>
      <c r="P1001" s="33"/>
      <c r="Q1001" s="33"/>
      <c r="R1001" s="33"/>
      <c r="S1001" s="33"/>
      <c r="T1001" s="33"/>
      <c r="U1001" s="33"/>
    </row>
    <row r="1002" spans="1:21">
      <c r="A1002" s="33"/>
      <c r="B1002" s="33"/>
      <c r="C1002" s="33"/>
      <c r="D1002" s="33"/>
      <c r="E1002" s="33"/>
      <c r="F1002" s="33"/>
      <c r="G1002" s="33"/>
      <c r="P1002" s="33"/>
      <c r="Q1002" s="33"/>
      <c r="R1002" s="33"/>
      <c r="S1002" s="33"/>
      <c r="T1002" s="33"/>
      <c r="U1002" s="33"/>
    </row>
    <row r="1003" spans="1:21">
      <c r="A1003" s="33"/>
      <c r="B1003" s="33"/>
      <c r="C1003" s="33"/>
      <c r="D1003" s="33"/>
      <c r="E1003" s="33"/>
      <c r="F1003" s="33"/>
      <c r="G1003" s="33"/>
      <c r="P1003" s="33"/>
      <c r="Q1003" s="33"/>
      <c r="R1003" s="33"/>
      <c r="S1003" s="33"/>
      <c r="T1003" s="33"/>
      <c r="U1003" s="33"/>
    </row>
    <row r="1004" spans="1:21">
      <c r="A1004" s="33"/>
      <c r="B1004" s="33"/>
      <c r="C1004" s="33"/>
      <c r="D1004" s="33"/>
      <c r="E1004" s="33"/>
      <c r="F1004" s="33"/>
      <c r="G1004" s="33"/>
      <c r="P1004" s="33"/>
      <c r="Q1004" s="33"/>
      <c r="R1004" s="33"/>
      <c r="S1004" s="33"/>
      <c r="T1004" s="33"/>
      <c r="U1004" s="33"/>
    </row>
    <row r="1005" spans="1:21">
      <c r="A1005" s="33"/>
      <c r="B1005" s="33"/>
      <c r="C1005" s="33"/>
      <c r="D1005" s="33"/>
      <c r="E1005" s="33"/>
      <c r="F1005" s="33"/>
      <c r="G1005" s="33"/>
      <c r="P1005" s="33"/>
      <c r="Q1005" s="33"/>
      <c r="R1005" s="33"/>
      <c r="S1005" s="33"/>
      <c r="T1005" s="33"/>
      <c r="U1005" s="33"/>
    </row>
    <row r="1006" spans="1:21">
      <c r="A1006" s="33"/>
      <c r="B1006" s="33"/>
      <c r="C1006" s="33"/>
      <c r="D1006" s="33"/>
      <c r="E1006" s="33"/>
      <c r="F1006" s="33"/>
      <c r="G1006" s="33"/>
      <c r="P1006" s="33"/>
      <c r="Q1006" s="33"/>
      <c r="R1006" s="33"/>
      <c r="S1006" s="33"/>
      <c r="T1006" s="33"/>
      <c r="U1006" s="33"/>
    </row>
    <row r="1007" spans="1:21">
      <c r="A1007" s="33"/>
      <c r="B1007" s="33"/>
      <c r="C1007" s="33"/>
      <c r="D1007" s="33"/>
      <c r="E1007" s="33"/>
      <c r="F1007" s="33"/>
      <c r="G1007" s="33"/>
      <c r="P1007" s="33"/>
      <c r="Q1007" s="33"/>
      <c r="R1007" s="33"/>
      <c r="S1007" s="33"/>
      <c r="T1007" s="33"/>
      <c r="U1007" s="33"/>
    </row>
    <row r="1008" spans="1:21">
      <c r="A1008" s="33"/>
      <c r="B1008" s="33"/>
      <c r="C1008" s="33"/>
      <c r="D1008" s="33"/>
      <c r="E1008" s="33"/>
      <c r="F1008" s="33"/>
      <c r="G1008" s="33"/>
      <c r="P1008" s="33"/>
      <c r="Q1008" s="33"/>
      <c r="R1008" s="33"/>
      <c r="S1008" s="33"/>
      <c r="T1008" s="33"/>
      <c r="U1008" s="33"/>
    </row>
    <row r="1009" spans="1:21">
      <c r="A1009" s="33"/>
      <c r="B1009" s="33"/>
      <c r="C1009" s="33"/>
      <c r="D1009" s="33"/>
      <c r="E1009" s="33"/>
      <c r="F1009" s="33"/>
      <c r="G1009" s="33"/>
      <c r="P1009" s="33"/>
      <c r="Q1009" s="33"/>
      <c r="R1009" s="33"/>
      <c r="S1009" s="33"/>
      <c r="T1009" s="33"/>
      <c r="U1009" s="33"/>
    </row>
    <row r="1010" spans="1:21">
      <c r="A1010" s="33"/>
      <c r="B1010" s="33"/>
      <c r="C1010" s="33"/>
      <c r="D1010" s="33"/>
      <c r="E1010" s="33"/>
      <c r="F1010" s="33"/>
      <c r="G1010" s="33"/>
      <c r="P1010" s="33"/>
      <c r="Q1010" s="33"/>
      <c r="R1010" s="33"/>
      <c r="S1010" s="33"/>
      <c r="T1010" s="33"/>
      <c r="U1010" s="33"/>
    </row>
    <row r="1011" spans="1:21">
      <c r="A1011" s="33"/>
      <c r="B1011" s="33"/>
      <c r="C1011" s="33"/>
      <c r="D1011" s="33"/>
      <c r="E1011" s="33"/>
      <c r="F1011" s="33"/>
      <c r="G1011" s="33"/>
      <c r="P1011" s="33"/>
      <c r="Q1011" s="33"/>
      <c r="R1011" s="33"/>
      <c r="S1011" s="33"/>
      <c r="T1011" s="33"/>
      <c r="U1011" s="33"/>
    </row>
    <row r="1012" spans="1:21">
      <c r="A1012" s="33"/>
      <c r="B1012" s="33"/>
      <c r="C1012" s="33"/>
      <c r="D1012" s="33"/>
      <c r="E1012" s="33"/>
      <c r="F1012" s="33"/>
      <c r="G1012" s="33"/>
      <c r="P1012" s="33"/>
      <c r="Q1012" s="33"/>
      <c r="R1012" s="33"/>
      <c r="S1012" s="33"/>
      <c r="T1012" s="33"/>
      <c r="U1012" s="33"/>
    </row>
    <row r="1013" spans="1:21">
      <c r="A1013" s="33"/>
      <c r="B1013" s="33"/>
      <c r="C1013" s="33"/>
      <c r="D1013" s="33"/>
      <c r="E1013" s="33"/>
      <c r="F1013" s="33"/>
      <c r="G1013" s="33"/>
      <c r="P1013" s="33"/>
      <c r="Q1013" s="33"/>
      <c r="R1013" s="33"/>
      <c r="S1013" s="33"/>
      <c r="T1013" s="33"/>
      <c r="U1013" s="33"/>
    </row>
    <row r="1014" spans="1:21">
      <c r="A1014" s="33"/>
      <c r="B1014" s="33"/>
      <c r="C1014" s="33"/>
      <c r="D1014" s="33"/>
      <c r="E1014" s="33"/>
      <c r="F1014" s="33"/>
      <c r="G1014" s="33"/>
      <c r="P1014" s="33"/>
      <c r="Q1014" s="33"/>
      <c r="R1014" s="33"/>
      <c r="S1014" s="33"/>
      <c r="T1014" s="33"/>
      <c r="U1014" s="33"/>
    </row>
    <row r="1015" spans="1:21">
      <c r="A1015" s="33"/>
      <c r="B1015" s="33"/>
      <c r="C1015" s="33"/>
      <c r="D1015" s="33"/>
      <c r="E1015" s="33"/>
      <c r="F1015" s="33"/>
      <c r="G1015" s="33"/>
      <c r="P1015" s="33"/>
      <c r="Q1015" s="33"/>
      <c r="R1015" s="33"/>
      <c r="S1015" s="33"/>
      <c r="T1015" s="33"/>
      <c r="U1015" s="33"/>
    </row>
    <row r="1016" spans="1:21">
      <c r="A1016" s="33"/>
      <c r="B1016" s="33"/>
      <c r="C1016" s="33"/>
      <c r="D1016" s="33"/>
      <c r="E1016" s="33"/>
      <c r="F1016" s="33"/>
      <c r="G1016" s="33"/>
      <c r="P1016" s="33"/>
      <c r="Q1016" s="33"/>
      <c r="R1016" s="33"/>
      <c r="S1016" s="33"/>
      <c r="T1016" s="33"/>
      <c r="U1016" s="33"/>
    </row>
    <row r="1017" spans="1:21">
      <c r="A1017" s="33"/>
      <c r="B1017" s="33"/>
      <c r="C1017" s="33"/>
      <c r="D1017" s="33"/>
      <c r="E1017" s="33"/>
      <c r="F1017" s="33"/>
      <c r="G1017" s="33"/>
      <c r="P1017" s="33"/>
      <c r="Q1017" s="33"/>
      <c r="R1017" s="33"/>
      <c r="S1017" s="33"/>
      <c r="T1017" s="33"/>
      <c r="U1017" s="33"/>
    </row>
    <row r="1018" spans="1:21">
      <c r="A1018" s="33"/>
      <c r="B1018" s="33"/>
      <c r="C1018" s="33"/>
      <c r="D1018" s="33"/>
      <c r="E1018" s="33"/>
      <c r="F1018" s="33"/>
      <c r="G1018" s="33"/>
      <c r="P1018" s="33"/>
      <c r="Q1018" s="33"/>
      <c r="R1018" s="33"/>
      <c r="S1018" s="33"/>
      <c r="T1018" s="33"/>
      <c r="U1018" s="33"/>
    </row>
    <row r="1019" spans="1:21">
      <c r="A1019" s="33"/>
      <c r="B1019" s="33"/>
      <c r="C1019" s="33"/>
      <c r="D1019" s="33"/>
      <c r="E1019" s="33"/>
      <c r="F1019" s="33"/>
      <c r="G1019" s="33"/>
      <c r="P1019" s="33"/>
      <c r="Q1019" s="33"/>
      <c r="R1019" s="33"/>
      <c r="S1019" s="33"/>
      <c r="T1019" s="33"/>
      <c r="U1019" s="33"/>
    </row>
    <row r="1020" spans="1:21">
      <c r="A1020" s="33"/>
      <c r="B1020" s="33"/>
      <c r="C1020" s="33"/>
      <c r="D1020" s="33"/>
      <c r="E1020" s="33"/>
      <c r="F1020" s="33"/>
      <c r="G1020" s="33"/>
      <c r="P1020" s="33"/>
      <c r="Q1020" s="33"/>
      <c r="R1020" s="33"/>
      <c r="S1020" s="33"/>
      <c r="T1020" s="33"/>
      <c r="U1020" s="33"/>
    </row>
    <row r="1021" spans="1:21">
      <c r="A1021" s="33"/>
      <c r="B1021" s="33"/>
      <c r="C1021" s="33"/>
      <c r="D1021" s="33"/>
      <c r="E1021" s="33"/>
      <c r="F1021" s="33"/>
      <c r="G1021" s="33"/>
      <c r="P1021" s="33"/>
      <c r="Q1021" s="33"/>
      <c r="R1021" s="33"/>
      <c r="S1021" s="33"/>
      <c r="T1021" s="33"/>
      <c r="U1021" s="33"/>
    </row>
    <row r="1022" spans="1:21">
      <c r="A1022" s="33"/>
      <c r="B1022" s="33"/>
      <c r="C1022" s="33"/>
      <c r="D1022" s="33"/>
      <c r="E1022" s="33"/>
      <c r="F1022" s="33"/>
      <c r="G1022" s="33"/>
      <c r="P1022" s="33"/>
      <c r="Q1022" s="33"/>
      <c r="R1022" s="33"/>
      <c r="S1022" s="33"/>
      <c r="T1022" s="33"/>
      <c r="U1022" s="33"/>
    </row>
    <row r="1023" spans="1:21">
      <c r="A1023" s="33"/>
      <c r="B1023" s="33"/>
      <c r="C1023" s="33"/>
      <c r="D1023" s="33"/>
      <c r="E1023" s="33"/>
      <c r="F1023" s="33"/>
      <c r="G1023" s="33"/>
      <c r="P1023" s="33"/>
      <c r="Q1023" s="33"/>
      <c r="R1023" s="33"/>
      <c r="S1023" s="33"/>
      <c r="T1023" s="33"/>
      <c r="U1023" s="33"/>
    </row>
    <row r="1024" spans="1:21">
      <c r="A1024" s="33"/>
      <c r="B1024" s="33"/>
      <c r="C1024" s="33"/>
      <c r="D1024" s="33"/>
      <c r="E1024" s="33"/>
      <c r="F1024" s="33"/>
      <c r="G1024" s="33"/>
      <c r="P1024" s="33"/>
      <c r="Q1024" s="33"/>
      <c r="R1024" s="33"/>
      <c r="S1024" s="33"/>
      <c r="T1024" s="33"/>
      <c r="U1024" s="33"/>
    </row>
    <row r="1025" spans="1:21">
      <c r="A1025" s="33"/>
      <c r="B1025" s="33"/>
      <c r="C1025" s="33"/>
      <c r="D1025" s="33"/>
      <c r="E1025" s="33"/>
      <c r="F1025" s="33"/>
      <c r="G1025" s="33"/>
      <c r="P1025" s="33"/>
      <c r="Q1025" s="33"/>
      <c r="R1025" s="33"/>
      <c r="S1025" s="33"/>
      <c r="T1025" s="33"/>
      <c r="U1025" s="33"/>
    </row>
    <row r="1026" spans="1:21">
      <c r="A1026" s="33"/>
      <c r="B1026" s="33"/>
      <c r="C1026" s="33"/>
      <c r="D1026" s="33"/>
      <c r="E1026" s="33"/>
      <c r="F1026" s="33"/>
      <c r="G1026" s="33"/>
      <c r="P1026" s="33"/>
      <c r="Q1026" s="33"/>
      <c r="R1026" s="33"/>
      <c r="S1026" s="33"/>
      <c r="T1026" s="33"/>
      <c r="U1026" s="33"/>
    </row>
    <row r="1027" spans="1:21">
      <c r="A1027" s="33"/>
      <c r="B1027" s="33"/>
      <c r="C1027" s="33"/>
      <c r="D1027" s="33"/>
      <c r="E1027" s="33"/>
      <c r="F1027" s="33"/>
      <c r="G1027" s="33"/>
      <c r="P1027" s="33"/>
      <c r="Q1027" s="33"/>
      <c r="R1027" s="33"/>
      <c r="S1027" s="33"/>
      <c r="T1027" s="33"/>
      <c r="U1027" s="33"/>
    </row>
    <row r="1028" spans="1:21">
      <c r="A1028" s="33"/>
      <c r="B1028" s="33"/>
      <c r="C1028" s="33"/>
      <c r="D1028" s="33"/>
      <c r="E1028" s="33"/>
      <c r="F1028" s="33"/>
      <c r="G1028" s="33"/>
      <c r="P1028" s="33"/>
      <c r="Q1028" s="33"/>
      <c r="R1028" s="33"/>
      <c r="S1028" s="33"/>
      <c r="T1028" s="33"/>
      <c r="U1028" s="33"/>
    </row>
    <row r="1029" spans="1:21">
      <c r="A1029" s="33"/>
      <c r="B1029" s="33"/>
      <c r="C1029" s="33"/>
      <c r="D1029" s="33"/>
      <c r="E1029" s="33"/>
      <c r="F1029" s="33"/>
      <c r="G1029" s="33"/>
      <c r="P1029" s="33"/>
      <c r="Q1029" s="33"/>
      <c r="R1029" s="33"/>
      <c r="S1029" s="33"/>
      <c r="T1029" s="33"/>
      <c r="U1029" s="33"/>
    </row>
    <row r="1030" spans="1:21">
      <c r="A1030" s="33"/>
      <c r="B1030" s="33"/>
      <c r="C1030" s="33"/>
      <c r="D1030" s="33"/>
      <c r="E1030" s="33"/>
      <c r="F1030" s="33"/>
      <c r="G1030" s="33"/>
      <c r="P1030" s="33"/>
      <c r="Q1030" s="33"/>
      <c r="R1030" s="33"/>
      <c r="S1030" s="33"/>
      <c r="T1030" s="33"/>
      <c r="U1030" s="33"/>
    </row>
    <row r="1031" spans="1:21">
      <c r="A1031" s="33"/>
      <c r="B1031" s="33"/>
      <c r="C1031" s="33"/>
      <c r="D1031" s="33"/>
      <c r="E1031" s="33"/>
      <c r="F1031" s="33"/>
      <c r="G1031" s="33"/>
      <c r="P1031" s="33"/>
      <c r="Q1031" s="33"/>
      <c r="R1031" s="33"/>
      <c r="S1031" s="33"/>
      <c r="T1031" s="33"/>
      <c r="U1031" s="33"/>
    </row>
    <row r="1032" spans="1:21">
      <c r="A1032" s="33"/>
      <c r="B1032" s="33"/>
      <c r="C1032" s="33"/>
      <c r="D1032" s="33"/>
      <c r="E1032" s="33"/>
      <c r="F1032" s="33"/>
      <c r="G1032" s="33"/>
      <c r="P1032" s="33"/>
      <c r="Q1032" s="33"/>
      <c r="R1032" s="33"/>
      <c r="S1032" s="33"/>
      <c r="T1032" s="33"/>
      <c r="U1032" s="33"/>
    </row>
    <row r="1033" spans="1:21">
      <c r="A1033" s="33"/>
      <c r="B1033" s="33"/>
      <c r="C1033" s="33"/>
      <c r="D1033" s="33"/>
      <c r="E1033" s="33"/>
      <c r="F1033" s="33"/>
      <c r="G1033" s="33"/>
      <c r="P1033" s="33"/>
      <c r="Q1033" s="33"/>
      <c r="R1033" s="33"/>
      <c r="S1033" s="33"/>
      <c r="T1033" s="33"/>
      <c r="U1033" s="33"/>
    </row>
    <row r="1034" spans="1:21">
      <c r="A1034" s="33"/>
      <c r="B1034" s="33"/>
      <c r="C1034" s="33"/>
      <c r="D1034" s="33"/>
      <c r="E1034" s="33"/>
      <c r="F1034" s="33"/>
      <c r="G1034" s="33"/>
      <c r="P1034" s="33"/>
      <c r="Q1034" s="33"/>
      <c r="R1034" s="33"/>
      <c r="S1034" s="33"/>
      <c r="T1034" s="33"/>
      <c r="U1034" s="33"/>
    </row>
    <row r="1035" spans="1:21">
      <c r="A1035" s="33"/>
      <c r="B1035" s="33"/>
      <c r="C1035" s="33"/>
      <c r="D1035" s="33"/>
      <c r="E1035" s="33"/>
      <c r="F1035" s="33"/>
      <c r="G1035" s="33"/>
      <c r="P1035" s="33"/>
      <c r="Q1035" s="33"/>
      <c r="R1035" s="33"/>
      <c r="S1035" s="33"/>
      <c r="T1035" s="33"/>
      <c r="U1035" s="33"/>
    </row>
    <row r="1036" spans="1:21">
      <c r="A1036" s="33"/>
      <c r="B1036" s="33"/>
      <c r="C1036" s="33"/>
      <c r="D1036" s="33"/>
      <c r="E1036" s="33"/>
      <c r="F1036" s="33"/>
      <c r="G1036" s="33"/>
      <c r="P1036" s="33"/>
      <c r="Q1036" s="33"/>
      <c r="R1036" s="33"/>
      <c r="S1036" s="33"/>
      <c r="T1036" s="33"/>
      <c r="U1036" s="33"/>
    </row>
    <row r="1037" spans="1:21">
      <c r="A1037" s="33"/>
      <c r="B1037" s="33"/>
      <c r="C1037" s="33"/>
      <c r="D1037" s="33"/>
      <c r="E1037" s="33"/>
      <c r="F1037" s="33"/>
      <c r="G1037" s="33"/>
      <c r="P1037" s="33"/>
      <c r="Q1037" s="33"/>
      <c r="R1037" s="33"/>
      <c r="S1037" s="33"/>
      <c r="T1037" s="33"/>
      <c r="U1037" s="33"/>
    </row>
    <row r="1038" spans="1:21">
      <c r="A1038" s="33"/>
      <c r="B1038" s="33"/>
      <c r="C1038" s="33"/>
      <c r="D1038" s="33"/>
      <c r="E1038" s="33"/>
      <c r="F1038" s="33"/>
      <c r="G1038" s="33"/>
      <c r="P1038" s="33"/>
      <c r="Q1038" s="33"/>
      <c r="R1038" s="33"/>
      <c r="S1038" s="33"/>
      <c r="T1038" s="33"/>
      <c r="U1038" s="33"/>
    </row>
    <row r="1039" spans="1:21">
      <c r="A1039" s="33"/>
      <c r="B1039" s="33"/>
      <c r="C1039" s="33"/>
      <c r="D1039" s="33"/>
      <c r="E1039" s="33"/>
      <c r="F1039" s="33"/>
      <c r="G1039" s="33"/>
      <c r="P1039" s="33"/>
      <c r="Q1039" s="33"/>
      <c r="R1039" s="33"/>
      <c r="S1039" s="33"/>
      <c r="T1039" s="33"/>
      <c r="U1039" s="33"/>
    </row>
    <row r="1040" spans="1:21">
      <c r="A1040" s="33"/>
      <c r="B1040" s="33"/>
      <c r="C1040" s="33"/>
      <c r="D1040" s="33"/>
      <c r="E1040" s="33"/>
      <c r="F1040" s="33"/>
      <c r="G1040" s="33"/>
      <c r="P1040" s="33"/>
      <c r="Q1040" s="33"/>
      <c r="R1040" s="33"/>
      <c r="S1040" s="33"/>
      <c r="T1040" s="33"/>
      <c r="U1040" s="33"/>
    </row>
    <row r="1041" spans="1:21">
      <c r="A1041" s="33"/>
      <c r="B1041" s="33"/>
      <c r="C1041" s="33"/>
      <c r="D1041" s="33"/>
      <c r="E1041" s="33"/>
      <c r="F1041" s="33"/>
      <c r="G1041" s="33"/>
      <c r="P1041" s="33"/>
      <c r="Q1041" s="33"/>
      <c r="R1041" s="33"/>
      <c r="S1041" s="33"/>
      <c r="T1041" s="33"/>
      <c r="U1041" s="33"/>
    </row>
    <row r="1042" spans="1:21">
      <c r="A1042" s="33"/>
      <c r="B1042" s="33"/>
      <c r="C1042" s="33"/>
      <c r="D1042" s="33"/>
      <c r="E1042" s="33"/>
      <c r="F1042" s="33"/>
      <c r="G1042" s="33"/>
      <c r="P1042" s="33"/>
      <c r="Q1042" s="33"/>
      <c r="R1042" s="33"/>
      <c r="S1042" s="33"/>
      <c r="T1042" s="33"/>
      <c r="U1042" s="33"/>
    </row>
    <row r="1043" spans="1:21">
      <c r="A1043" s="33"/>
      <c r="B1043" s="33"/>
      <c r="C1043" s="33"/>
      <c r="D1043" s="33"/>
      <c r="E1043" s="33"/>
      <c r="F1043" s="33"/>
      <c r="G1043" s="33"/>
      <c r="P1043" s="33"/>
      <c r="Q1043" s="33"/>
      <c r="R1043" s="33"/>
      <c r="S1043" s="33"/>
      <c r="T1043" s="33"/>
      <c r="U1043" s="33"/>
    </row>
    <row r="1044" spans="1:21">
      <c r="A1044" s="33"/>
      <c r="B1044" s="33"/>
      <c r="C1044" s="33"/>
      <c r="D1044" s="33"/>
      <c r="E1044" s="33"/>
      <c r="F1044" s="33"/>
      <c r="G1044" s="33"/>
      <c r="P1044" s="33"/>
      <c r="Q1044" s="33"/>
      <c r="R1044" s="33"/>
      <c r="S1044" s="33"/>
      <c r="T1044" s="33"/>
      <c r="U1044" s="33"/>
    </row>
    <row r="1045" spans="1:21">
      <c r="A1045" s="33"/>
      <c r="B1045" s="33"/>
      <c r="C1045" s="33"/>
      <c r="D1045" s="33"/>
      <c r="E1045" s="33"/>
      <c r="F1045" s="33"/>
      <c r="G1045" s="33"/>
      <c r="P1045" s="33"/>
      <c r="Q1045" s="33"/>
      <c r="R1045" s="33"/>
      <c r="S1045" s="33"/>
      <c r="T1045" s="33"/>
      <c r="U1045" s="33"/>
    </row>
    <row r="1046" spans="1:21">
      <c r="A1046" s="33"/>
      <c r="B1046" s="33"/>
      <c r="C1046" s="33"/>
      <c r="D1046" s="33"/>
      <c r="E1046" s="33"/>
      <c r="F1046" s="33"/>
      <c r="G1046" s="33"/>
      <c r="P1046" s="33"/>
      <c r="Q1046" s="33"/>
      <c r="R1046" s="33"/>
      <c r="S1046" s="33"/>
      <c r="T1046" s="33"/>
      <c r="U1046" s="33"/>
    </row>
    <row r="1047" spans="1:21">
      <c r="A1047" s="33"/>
      <c r="B1047" s="33"/>
      <c r="C1047" s="33"/>
      <c r="D1047" s="33"/>
      <c r="E1047" s="33"/>
      <c r="F1047" s="33"/>
      <c r="G1047" s="33"/>
      <c r="P1047" s="33"/>
      <c r="Q1047" s="33"/>
      <c r="R1047" s="33"/>
      <c r="S1047" s="33"/>
      <c r="T1047" s="33"/>
      <c r="U1047" s="33"/>
    </row>
    <row r="1048" spans="1:21">
      <c r="A1048" s="33"/>
      <c r="B1048" s="33"/>
      <c r="C1048" s="33"/>
      <c r="D1048" s="33"/>
      <c r="E1048" s="33"/>
      <c r="F1048" s="33"/>
      <c r="G1048" s="33"/>
      <c r="P1048" s="33"/>
      <c r="Q1048" s="33"/>
      <c r="R1048" s="33"/>
      <c r="S1048" s="33"/>
      <c r="T1048" s="33"/>
      <c r="U1048" s="33"/>
    </row>
    <row r="1049" spans="1:21">
      <c r="A1049" s="33"/>
      <c r="B1049" s="33"/>
      <c r="C1049" s="33"/>
      <c r="D1049" s="33"/>
      <c r="E1049" s="33"/>
      <c r="F1049" s="33"/>
      <c r="G1049" s="33"/>
      <c r="P1049" s="33"/>
      <c r="Q1049" s="33"/>
      <c r="R1049" s="33"/>
      <c r="S1049" s="33"/>
      <c r="T1049" s="33"/>
      <c r="U1049" s="33"/>
    </row>
    <row r="1050" spans="1:21">
      <c r="A1050" s="33"/>
      <c r="B1050" s="33"/>
      <c r="C1050" s="33"/>
      <c r="D1050" s="33"/>
      <c r="E1050" s="33"/>
      <c r="F1050" s="33"/>
      <c r="G1050" s="33"/>
      <c r="P1050" s="33"/>
      <c r="Q1050" s="33"/>
      <c r="R1050" s="33"/>
      <c r="S1050" s="33"/>
      <c r="T1050" s="33"/>
      <c r="U1050" s="33"/>
    </row>
    <row r="1051" spans="1:21">
      <c r="A1051" s="33"/>
      <c r="B1051" s="33"/>
      <c r="C1051" s="33"/>
      <c r="D1051" s="33"/>
      <c r="E1051" s="33"/>
      <c r="F1051" s="33"/>
      <c r="G1051" s="33"/>
      <c r="P1051" s="33"/>
      <c r="Q1051" s="33"/>
      <c r="R1051" s="33"/>
      <c r="S1051" s="33"/>
      <c r="T1051" s="33"/>
      <c r="U1051" s="33"/>
    </row>
    <row r="1052" spans="1:21">
      <c r="A1052" s="33"/>
      <c r="B1052" s="33"/>
      <c r="C1052" s="33"/>
      <c r="D1052" s="33"/>
      <c r="E1052" s="33"/>
      <c r="F1052" s="33"/>
      <c r="G1052" s="33"/>
      <c r="P1052" s="33"/>
      <c r="Q1052" s="33"/>
      <c r="R1052" s="33"/>
      <c r="S1052" s="33"/>
      <c r="T1052" s="33"/>
      <c r="U1052" s="33"/>
    </row>
    <row r="1053" spans="1:21">
      <c r="A1053" s="33"/>
      <c r="B1053" s="33"/>
      <c r="C1053" s="33"/>
      <c r="D1053" s="33"/>
      <c r="E1053" s="33"/>
      <c r="F1053" s="33"/>
      <c r="G1053" s="33"/>
      <c r="P1053" s="33"/>
      <c r="Q1053" s="33"/>
      <c r="R1053" s="33"/>
      <c r="S1053" s="33"/>
      <c r="T1053" s="33"/>
      <c r="U1053" s="33"/>
    </row>
    <row r="1054" spans="1:21">
      <c r="A1054" s="33"/>
      <c r="B1054" s="33"/>
      <c r="C1054" s="33"/>
      <c r="D1054" s="33"/>
      <c r="E1054" s="33"/>
      <c r="F1054" s="33"/>
      <c r="G1054" s="33"/>
      <c r="P1054" s="33"/>
      <c r="Q1054" s="33"/>
      <c r="R1054" s="33"/>
      <c r="S1054" s="33"/>
      <c r="T1054" s="33"/>
      <c r="U1054" s="33"/>
    </row>
    <row r="1055" spans="1:21">
      <c r="A1055" s="33"/>
      <c r="B1055" s="33"/>
      <c r="C1055" s="33"/>
      <c r="D1055" s="33"/>
      <c r="E1055" s="33"/>
      <c r="F1055" s="33"/>
      <c r="G1055" s="33"/>
      <c r="P1055" s="33"/>
      <c r="Q1055" s="33"/>
      <c r="R1055" s="33"/>
      <c r="S1055" s="33"/>
      <c r="T1055" s="33"/>
      <c r="U1055" s="33"/>
    </row>
    <row r="1056" spans="1:21">
      <c r="A1056" s="33"/>
      <c r="B1056" s="33"/>
      <c r="C1056" s="33"/>
      <c r="D1056" s="33"/>
      <c r="E1056" s="33"/>
      <c r="F1056" s="33"/>
      <c r="G1056" s="33"/>
      <c r="P1056" s="33"/>
      <c r="Q1056" s="33"/>
      <c r="R1056" s="33"/>
      <c r="S1056" s="33"/>
      <c r="T1056" s="33"/>
      <c r="U1056" s="33"/>
    </row>
    <row r="1057" spans="1:21">
      <c r="A1057" s="33"/>
      <c r="B1057" s="33"/>
      <c r="C1057" s="33"/>
      <c r="D1057" s="33"/>
      <c r="E1057" s="33"/>
      <c r="F1057" s="33"/>
      <c r="G1057" s="33"/>
      <c r="P1057" s="33"/>
      <c r="Q1057" s="33"/>
      <c r="R1057" s="33"/>
      <c r="S1057" s="33"/>
      <c r="T1057" s="33"/>
      <c r="U1057" s="33"/>
    </row>
    <row r="1058" spans="1:21">
      <c r="A1058" s="33"/>
      <c r="B1058" s="33"/>
      <c r="C1058" s="33"/>
      <c r="D1058" s="33"/>
      <c r="E1058" s="33"/>
      <c r="F1058" s="33"/>
      <c r="G1058" s="33"/>
      <c r="P1058" s="33"/>
      <c r="Q1058" s="33"/>
      <c r="R1058" s="33"/>
      <c r="S1058" s="33"/>
      <c r="T1058" s="33"/>
      <c r="U1058" s="33"/>
    </row>
    <row r="1059" spans="1:21">
      <c r="A1059" s="33"/>
      <c r="B1059" s="33"/>
      <c r="C1059" s="33"/>
      <c r="D1059" s="33"/>
      <c r="E1059" s="33"/>
      <c r="F1059" s="33"/>
      <c r="G1059" s="33"/>
      <c r="P1059" s="33"/>
      <c r="Q1059" s="33"/>
      <c r="R1059" s="33"/>
      <c r="S1059" s="33"/>
      <c r="T1059" s="33"/>
      <c r="U1059" s="33"/>
    </row>
    <row r="1060" spans="1:21">
      <c r="A1060" s="33"/>
      <c r="B1060" s="33"/>
      <c r="C1060" s="33"/>
      <c r="D1060" s="33"/>
      <c r="E1060" s="33"/>
      <c r="F1060" s="33"/>
      <c r="G1060" s="33"/>
      <c r="P1060" s="33"/>
      <c r="Q1060" s="33"/>
      <c r="R1060" s="33"/>
      <c r="S1060" s="33"/>
      <c r="T1060" s="33"/>
      <c r="U1060" s="33"/>
    </row>
    <row r="1061" spans="1:21">
      <c r="A1061" s="33"/>
      <c r="B1061" s="33"/>
      <c r="C1061" s="33"/>
      <c r="D1061" s="33"/>
      <c r="E1061" s="33"/>
      <c r="F1061" s="33"/>
      <c r="G1061" s="33"/>
      <c r="P1061" s="33"/>
      <c r="Q1061" s="33"/>
      <c r="R1061" s="33"/>
      <c r="S1061" s="33"/>
      <c r="T1061" s="33"/>
      <c r="U1061" s="33"/>
    </row>
    <row r="1062" spans="1:21">
      <c r="A1062" s="33"/>
      <c r="B1062" s="33"/>
      <c r="C1062" s="33"/>
      <c r="D1062" s="33"/>
      <c r="E1062" s="33"/>
      <c r="F1062" s="33"/>
      <c r="G1062" s="33"/>
      <c r="P1062" s="33"/>
      <c r="Q1062" s="33"/>
      <c r="R1062" s="33"/>
      <c r="S1062" s="33"/>
      <c r="T1062" s="33"/>
      <c r="U1062" s="33"/>
    </row>
    <row r="1063" spans="1:21">
      <c r="A1063" s="33"/>
      <c r="B1063" s="33"/>
      <c r="C1063" s="33"/>
      <c r="D1063" s="33"/>
      <c r="E1063" s="33"/>
      <c r="F1063" s="33"/>
      <c r="G1063" s="33"/>
      <c r="P1063" s="33"/>
      <c r="Q1063" s="33"/>
      <c r="R1063" s="33"/>
      <c r="S1063" s="33"/>
      <c r="T1063" s="33"/>
      <c r="U1063" s="33"/>
    </row>
    <row r="1064" spans="1:21">
      <c r="A1064" s="33"/>
      <c r="B1064" s="33"/>
      <c r="C1064" s="33"/>
      <c r="D1064" s="33"/>
      <c r="E1064" s="33"/>
      <c r="F1064" s="33"/>
      <c r="G1064" s="33"/>
      <c r="P1064" s="33"/>
      <c r="Q1064" s="33"/>
      <c r="R1064" s="33"/>
      <c r="S1064" s="33"/>
      <c r="T1064" s="33"/>
      <c r="U1064" s="33"/>
    </row>
    <row r="1065" spans="1:21">
      <c r="A1065" s="33"/>
      <c r="B1065" s="33"/>
      <c r="C1065" s="33"/>
      <c r="D1065" s="33"/>
      <c r="E1065" s="33"/>
      <c r="F1065" s="33"/>
      <c r="G1065" s="33"/>
      <c r="P1065" s="33"/>
      <c r="Q1065" s="33"/>
      <c r="R1065" s="33"/>
      <c r="S1065" s="33"/>
      <c r="T1065" s="33"/>
      <c r="U1065" s="33"/>
    </row>
    <row r="1066" spans="1:21">
      <c r="A1066" s="33"/>
      <c r="B1066" s="33"/>
      <c r="C1066" s="33"/>
      <c r="D1066" s="33"/>
      <c r="E1066" s="33"/>
      <c r="F1066" s="33"/>
      <c r="G1066" s="33"/>
      <c r="P1066" s="33"/>
      <c r="Q1066" s="33"/>
      <c r="R1066" s="33"/>
      <c r="S1066" s="33"/>
      <c r="T1066" s="33"/>
      <c r="U1066" s="33"/>
    </row>
    <row r="1067" spans="1:21">
      <c r="A1067" s="33"/>
      <c r="B1067" s="33"/>
      <c r="C1067" s="33"/>
      <c r="D1067" s="33"/>
      <c r="E1067" s="33"/>
      <c r="F1067" s="33"/>
      <c r="G1067" s="33"/>
      <c r="P1067" s="33"/>
      <c r="Q1067" s="33"/>
      <c r="R1067" s="33"/>
      <c r="S1067" s="33"/>
      <c r="T1067" s="33"/>
      <c r="U1067" s="33"/>
    </row>
    <row r="1068" spans="1:21">
      <c r="A1068" s="33"/>
      <c r="B1068" s="33"/>
      <c r="C1068" s="33"/>
      <c r="D1068" s="33"/>
      <c r="E1068" s="33"/>
      <c r="F1068" s="33"/>
      <c r="G1068" s="33"/>
      <c r="P1068" s="33"/>
      <c r="Q1068" s="33"/>
      <c r="R1068" s="33"/>
      <c r="S1068" s="33"/>
      <c r="T1068" s="33"/>
      <c r="U1068" s="33"/>
    </row>
    <row r="1069" spans="1:21">
      <c r="A1069" s="33"/>
      <c r="B1069" s="33"/>
      <c r="C1069" s="33"/>
      <c r="D1069" s="33"/>
      <c r="E1069" s="33"/>
      <c r="F1069" s="33"/>
      <c r="G1069" s="33"/>
      <c r="P1069" s="33"/>
      <c r="Q1069" s="33"/>
      <c r="R1069" s="33"/>
      <c r="S1069" s="33"/>
      <c r="T1069" s="33"/>
      <c r="U1069" s="33"/>
    </row>
    <row r="1070" spans="1:21">
      <c r="A1070" s="33"/>
      <c r="B1070" s="33"/>
      <c r="C1070" s="33"/>
      <c r="D1070" s="33"/>
      <c r="E1070" s="33"/>
      <c r="F1070" s="33"/>
      <c r="G1070" s="33"/>
      <c r="P1070" s="33"/>
      <c r="Q1070" s="33"/>
      <c r="R1070" s="33"/>
      <c r="S1070" s="33"/>
      <c r="T1070" s="33"/>
      <c r="U1070" s="33"/>
    </row>
    <row r="1071" spans="1:21">
      <c r="A1071" s="33"/>
      <c r="B1071" s="33"/>
      <c r="C1071" s="33"/>
      <c r="D1071" s="33"/>
      <c r="E1071" s="33"/>
      <c r="F1071" s="33"/>
      <c r="G1071" s="33"/>
      <c r="P1071" s="33"/>
      <c r="Q1071" s="33"/>
      <c r="R1071" s="33"/>
      <c r="S1071" s="33"/>
      <c r="T1071" s="33"/>
      <c r="U1071" s="33"/>
    </row>
    <row r="1072" spans="1:21">
      <c r="A1072" s="33"/>
      <c r="B1072" s="33"/>
      <c r="C1072" s="33"/>
      <c r="D1072" s="33"/>
      <c r="E1072" s="33"/>
      <c r="F1072" s="33"/>
      <c r="G1072" s="33"/>
      <c r="P1072" s="33"/>
      <c r="Q1072" s="33"/>
      <c r="R1072" s="33"/>
      <c r="S1072" s="33"/>
      <c r="T1072" s="33"/>
      <c r="U1072" s="33"/>
    </row>
    <row r="1073" spans="1:21">
      <c r="A1073" s="33"/>
      <c r="B1073" s="33"/>
      <c r="C1073" s="33"/>
      <c r="D1073" s="33"/>
      <c r="E1073" s="33"/>
      <c r="F1073" s="33"/>
      <c r="G1073" s="33"/>
      <c r="P1073" s="33"/>
      <c r="Q1073" s="33"/>
      <c r="R1073" s="33"/>
      <c r="S1073" s="33"/>
      <c r="T1073" s="33"/>
      <c r="U1073" s="33"/>
    </row>
    <row r="1074" spans="1:21">
      <c r="A1074" s="33"/>
      <c r="B1074" s="33"/>
      <c r="C1074" s="33"/>
      <c r="D1074" s="33"/>
      <c r="E1074" s="33"/>
      <c r="F1074" s="33"/>
      <c r="G1074" s="33"/>
      <c r="P1074" s="33"/>
      <c r="Q1074" s="33"/>
      <c r="R1074" s="33"/>
      <c r="S1074" s="33"/>
      <c r="T1074" s="33"/>
      <c r="U1074" s="33"/>
    </row>
    <row r="1075" spans="1:21">
      <c r="A1075" s="33"/>
      <c r="B1075" s="33"/>
      <c r="C1075" s="33"/>
      <c r="D1075" s="33"/>
      <c r="E1075" s="33"/>
      <c r="F1075" s="33"/>
      <c r="G1075" s="33"/>
      <c r="P1075" s="33"/>
      <c r="Q1075" s="33"/>
      <c r="R1075" s="33"/>
      <c r="S1075" s="33"/>
      <c r="T1075" s="33"/>
      <c r="U1075" s="33"/>
    </row>
    <row r="1076" spans="1:21">
      <c r="A1076" s="33"/>
      <c r="B1076" s="33"/>
      <c r="C1076" s="33"/>
      <c r="D1076" s="33"/>
      <c r="E1076" s="33"/>
      <c r="F1076" s="33"/>
      <c r="G1076" s="33"/>
      <c r="P1076" s="33"/>
      <c r="Q1076" s="33"/>
      <c r="R1076" s="33"/>
      <c r="S1076" s="33"/>
      <c r="T1076" s="33"/>
      <c r="U1076" s="33"/>
    </row>
    <row r="1077" spans="1:21">
      <c r="A1077" s="33"/>
      <c r="B1077" s="33"/>
      <c r="C1077" s="33"/>
      <c r="D1077" s="33"/>
      <c r="E1077" s="33"/>
      <c r="F1077" s="33"/>
      <c r="G1077" s="33"/>
      <c r="P1077" s="33"/>
      <c r="Q1077" s="33"/>
      <c r="R1077" s="33"/>
      <c r="S1077" s="33"/>
      <c r="T1077" s="33"/>
      <c r="U1077" s="33"/>
    </row>
    <row r="1078" spans="1:21">
      <c r="A1078" s="33"/>
      <c r="B1078" s="33"/>
      <c r="C1078" s="33"/>
      <c r="D1078" s="33"/>
      <c r="E1078" s="33"/>
      <c r="F1078" s="33"/>
      <c r="G1078" s="33"/>
      <c r="P1078" s="33"/>
      <c r="Q1078" s="33"/>
      <c r="R1078" s="33"/>
      <c r="S1078" s="33"/>
      <c r="T1078" s="33"/>
      <c r="U1078" s="33"/>
    </row>
    <row r="1079" spans="1:21">
      <c r="A1079" s="33"/>
      <c r="B1079" s="33"/>
      <c r="C1079" s="33"/>
      <c r="D1079" s="33"/>
      <c r="E1079" s="33"/>
      <c r="F1079" s="33"/>
      <c r="G1079" s="33"/>
      <c r="P1079" s="33"/>
      <c r="Q1079" s="33"/>
      <c r="R1079" s="33"/>
      <c r="S1079" s="33"/>
      <c r="T1079" s="33"/>
      <c r="U1079" s="33"/>
    </row>
    <row r="1080" spans="1:21">
      <c r="A1080" s="33"/>
      <c r="B1080" s="33"/>
      <c r="C1080" s="33"/>
      <c r="D1080" s="33"/>
      <c r="E1080" s="33"/>
      <c r="F1080" s="33"/>
      <c r="G1080" s="33"/>
      <c r="P1080" s="33"/>
      <c r="Q1080" s="33"/>
      <c r="R1080" s="33"/>
      <c r="S1080" s="33"/>
      <c r="T1080" s="33"/>
      <c r="U1080" s="33"/>
    </row>
    <row r="1081" spans="1:21">
      <c r="A1081" s="33"/>
      <c r="B1081" s="33"/>
      <c r="C1081" s="33"/>
      <c r="D1081" s="33"/>
      <c r="E1081" s="33"/>
      <c r="F1081" s="33"/>
      <c r="G1081" s="33"/>
      <c r="P1081" s="33"/>
      <c r="Q1081" s="33"/>
      <c r="R1081" s="33"/>
      <c r="S1081" s="33"/>
      <c r="T1081" s="33"/>
      <c r="U1081" s="33"/>
    </row>
    <row r="1082" spans="1:21">
      <c r="A1082" s="33"/>
      <c r="B1082" s="33"/>
      <c r="C1082" s="33"/>
      <c r="D1082" s="33"/>
      <c r="E1082" s="33"/>
      <c r="F1082" s="33"/>
      <c r="G1082" s="33"/>
      <c r="P1082" s="33"/>
      <c r="Q1082" s="33"/>
      <c r="R1082" s="33"/>
      <c r="S1082" s="33"/>
      <c r="T1082" s="33"/>
      <c r="U1082" s="33"/>
    </row>
    <row r="1083" spans="1:21">
      <c r="A1083" s="33"/>
      <c r="B1083" s="33"/>
      <c r="C1083" s="33"/>
      <c r="D1083" s="33"/>
      <c r="E1083" s="33"/>
      <c r="F1083" s="33"/>
      <c r="G1083" s="33"/>
      <c r="P1083" s="33"/>
      <c r="Q1083" s="33"/>
      <c r="R1083" s="33"/>
      <c r="S1083" s="33"/>
      <c r="T1083" s="33"/>
      <c r="U1083" s="33"/>
    </row>
    <row r="1084" spans="1:21">
      <c r="A1084" s="33"/>
      <c r="B1084" s="33"/>
      <c r="C1084" s="33"/>
      <c r="D1084" s="33"/>
      <c r="E1084" s="33"/>
      <c r="F1084" s="33"/>
      <c r="G1084" s="33"/>
      <c r="P1084" s="33"/>
      <c r="Q1084" s="33"/>
      <c r="R1084" s="33"/>
      <c r="S1084" s="33"/>
      <c r="T1084" s="33"/>
      <c r="U1084" s="33"/>
    </row>
    <row r="1085" spans="1:21">
      <c r="A1085" s="33"/>
      <c r="B1085" s="33"/>
      <c r="C1085" s="33"/>
      <c r="D1085" s="33"/>
      <c r="E1085" s="33"/>
      <c r="F1085" s="33"/>
      <c r="G1085" s="33"/>
      <c r="P1085" s="33"/>
      <c r="Q1085" s="33"/>
      <c r="R1085" s="33"/>
      <c r="S1085" s="33"/>
      <c r="T1085" s="33"/>
      <c r="U1085" s="33"/>
    </row>
    <row r="1086" spans="1:21">
      <c r="A1086" s="33"/>
      <c r="B1086" s="33"/>
      <c r="C1086" s="33"/>
      <c r="D1086" s="33"/>
      <c r="E1086" s="33"/>
      <c r="F1086" s="33"/>
      <c r="G1086" s="33"/>
      <c r="P1086" s="33"/>
      <c r="Q1086" s="33"/>
      <c r="R1086" s="33"/>
      <c r="S1086" s="33"/>
      <c r="T1086" s="33"/>
      <c r="U1086" s="33"/>
    </row>
    <row r="1087" spans="1:21">
      <c r="A1087" s="33"/>
      <c r="B1087" s="33"/>
      <c r="C1087" s="33"/>
      <c r="D1087" s="33"/>
      <c r="E1087" s="33"/>
      <c r="F1087" s="33"/>
      <c r="G1087" s="33"/>
      <c r="P1087" s="33"/>
      <c r="Q1087" s="33"/>
      <c r="R1087" s="33"/>
      <c r="S1087" s="33"/>
      <c r="T1087" s="33"/>
      <c r="U1087" s="33"/>
    </row>
    <row r="1088" spans="1:21">
      <c r="A1088" s="33"/>
      <c r="B1088" s="33"/>
      <c r="C1088" s="33"/>
      <c r="D1088" s="33"/>
      <c r="E1088" s="33"/>
      <c r="F1088" s="33"/>
      <c r="G1088" s="33"/>
      <c r="P1088" s="33"/>
      <c r="Q1088" s="33"/>
      <c r="R1088" s="33"/>
      <c r="S1088" s="33"/>
      <c r="T1088" s="33"/>
      <c r="U1088" s="33"/>
    </row>
    <row r="1089" spans="1:21">
      <c r="A1089" s="33"/>
      <c r="B1089" s="33"/>
      <c r="C1089" s="33"/>
      <c r="D1089" s="33"/>
      <c r="E1089" s="33"/>
      <c r="F1089" s="33"/>
      <c r="G1089" s="33"/>
      <c r="P1089" s="33"/>
      <c r="Q1089" s="33"/>
      <c r="R1089" s="33"/>
      <c r="S1089" s="33"/>
      <c r="T1089" s="33"/>
      <c r="U1089" s="33"/>
    </row>
    <row r="1090" spans="1:21">
      <c r="A1090" s="33"/>
      <c r="B1090" s="33"/>
      <c r="C1090" s="33"/>
      <c r="D1090" s="33"/>
      <c r="E1090" s="33"/>
      <c r="F1090" s="33"/>
      <c r="G1090" s="33"/>
      <c r="P1090" s="33"/>
      <c r="Q1090" s="33"/>
      <c r="R1090" s="33"/>
      <c r="S1090" s="33"/>
      <c r="T1090" s="33"/>
      <c r="U1090" s="33"/>
    </row>
    <row r="1091" spans="1:21">
      <c r="A1091" s="33"/>
      <c r="B1091" s="33"/>
      <c r="C1091" s="33"/>
      <c r="D1091" s="33"/>
      <c r="E1091" s="33"/>
      <c r="F1091" s="33"/>
      <c r="G1091" s="33"/>
      <c r="P1091" s="33"/>
      <c r="Q1091" s="33"/>
      <c r="R1091" s="33"/>
      <c r="S1091" s="33"/>
      <c r="T1091" s="33"/>
      <c r="U1091" s="33"/>
    </row>
    <row r="1092" spans="1:21">
      <c r="A1092" s="33"/>
      <c r="B1092" s="33"/>
      <c r="C1092" s="33"/>
      <c r="D1092" s="33"/>
      <c r="E1092" s="33"/>
      <c r="F1092" s="33"/>
      <c r="G1092" s="33"/>
      <c r="P1092" s="33"/>
      <c r="Q1092" s="33"/>
      <c r="R1092" s="33"/>
      <c r="S1092" s="33"/>
      <c r="T1092" s="33"/>
      <c r="U1092" s="33"/>
    </row>
    <row r="1093" spans="1:21">
      <c r="A1093" s="33"/>
      <c r="B1093" s="33"/>
      <c r="C1093" s="33"/>
      <c r="D1093" s="33"/>
      <c r="E1093" s="33"/>
      <c r="F1093" s="33"/>
      <c r="G1093" s="33"/>
      <c r="P1093" s="33"/>
      <c r="Q1093" s="33"/>
      <c r="R1093" s="33"/>
      <c r="S1093" s="33"/>
      <c r="T1093" s="33"/>
      <c r="U1093" s="33"/>
    </row>
    <row r="1094" spans="1:21">
      <c r="A1094" s="33"/>
      <c r="B1094" s="33"/>
      <c r="C1094" s="33"/>
      <c r="D1094" s="33"/>
      <c r="E1094" s="33"/>
      <c r="F1094" s="33"/>
      <c r="G1094" s="33"/>
      <c r="P1094" s="33"/>
      <c r="Q1094" s="33"/>
      <c r="R1094" s="33"/>
      <c r="S1094" s="33"/>
      <c r="T1094" s="33"/>
      <c r="U1094" s="33"/>
    </row>
    <row r="1095" spans="1:21">
      <c r="A1095" s="33"/>
      <c r="B1095" s="33"/>
      <c r="C1095" s="33"/>
      <c r="D1095" s="33"/>
      <c r="E1095" s="33"/>
      <c r="F1095" s="33"/>
      <c r="G1095" s="33"/>
      <c r="P1095" s="33"/>
      <c r="Q1095" s="33"/>
      <c r="R1095" s="33"/>
      <c r="S1095" s="33"/>
      <c r="T1095" s="33"/>
      <c r="U1095" s="33"/>
    </row>
    <row r="1096" spans="1:21">
      <c r="A1096" s="33"/>
      <c r="B1096" s="33"/>
      <c r="C1096" s="33"/>
      <c r="D1096" s="33"/>
      <c r="E1096" s="33"/>
      <c r="F1096" s="33"/>
      <c r="G1096" s="33"/>
      <c r="P1096" s="33"/>
      <c r="Q1096" s="33"/>
      <c r="R1096" s="33"/>
      <c r="S1096" s="33"/>
      <c r="T1096" s="33"/>
      <c r="U1096" s="33"/>
    </row>
    <row r="1097" spans="1:21">
      <c r="A1097" s="33"/>
      <c r="B1097" s="33"/>
      <c r="C1097" s="33"/>
      <c r="D1097" s="33"/>
      <c r="E1097" s="33"/>
      <c r="F1097" s="33"/>
      <c r="G1097" s="33"/>
      <c r="P1097" s="33"/>
      <c r="Q1097" s="33"/>
      <c r="R1097" s="33"/>
      <c r="S1097" s="33"/>
      <c r="T1097" s="33"/>
      <c r="U1097" s="33"/>
    </row>
    <row r="1098" spans="1:21">
      <c r="A1098" s="33"/>
      <c r="B1098" s="33"/>
      <c r="C1098" s="33"/>
      <c r="D1098" s="33"/>
      <c r="E1098" s="33"/>
      <c r="F1098" s="33"/>
      <c r="G1098" s="33"/>
      <c r="P1098" s="33"/>
      <c r="Q1098" s="33"/>
      <c r="R1098" s="33"/>
      <c r="S1098" s="33"/>
      <c r="T1098" s="33"/>
      <c r="U1098" s="33"/>
    </row>
    <row r="1099" spans="1:21">
      <c r="A1099" s="33"/>
      <c r="B1099" s="33"/>
      <c r="C1099" s="33"/>
      <c r="D1099" s="33"/>
      <c r="E1099" s="33"/>
      <c r="F1099" s="33"/>
      <c r="G1099" s="33"/>
      <c r="P1099" s="33"/>
      <c r="Q1099" s="33"/>
      <c r="R1099" s="33"/>
      <c r="S1099" s="33"/>
      <c r="T1099" s="33"/>
      <c r="U1099" s="33"/>
    </row>
    <row r="1100" spans="1:21">
      <c r="A1100" s="33"/>
      <c r="B1100" s="33"/>
      <c r="C1100" s="33"/>
      <c r="D1100" s="33"/>
      <c r="E1100" s="33"/>
      <c r="F1100" s="33"/>
      <c r="G1100" s="33"/>
      <c r="P1100" s="33"/>
      <c r="Q1100" s="33"/>
      <c r="R1100" s="33"/>
      <c r="S1100" s="33"/>
      <c r="T1100" s="33"/>
      <c r="U1100" s="33"/>
    </row>
    <row r="1101" spans="1:21">
      <c r="A1101" s="33"/>
      <c r="B1101" s="33"/>
      <c r="C1101" s="33"/>
      <c r="D1101" s="33"/>
      <c r="E1101" s="33"/>
      <c r="F1101" s="33"/>
      <c r="G1101" s="33"/>
      <c r="P1101" s="33"/>
      <c r="Q1101" s="33"/>
      <c r="R1101" s="33"/>
      <c r="S1101" s="33"/>
      <c r="T1101" s="33"/>
      <c r="U1101" s="33"/>
    </row>
    <row r="1102" spans="1:21">
      <c r="A1102" s="33"/>
      <c r="B1102" s="33"/>
      <c r="C1102" s="33"/>
      <c r="D1102" s="33"/>
      <c r="E1102" s="33"/>
      <c r="F1102" s="33"/>
      <c r="G1102" s="33"/>
      <c r="P1102" s="33"/>
      <c r="Q1102" s="33"/>
      <c r="R1102" s="33"/>
      <c r="S1102" s="33"/>
      <c r="T1102" s="33"/>
      <c r="U1102" s="33"/>
    </row>
    <row r="1103" spans="1:21">
      <c r="A1103" s="33"/>
      <c r="B1103" s="33"/>
      <c r="C1103" s="33"/>
      <c r="D1103" s="33"/>
      <c r="E1103" s="33"/>
      <c r="F1103" s="33"/>
      <c r="G1103" s="33"/>
      <c r="P1103" s="33"/>
      <c r="Q1103" s="33"/>
      <c r="R1103" s="33"/>
      <c r="S1103" s="33"/>
      <c r="T1103" s="33"/>
      <c r="U1103" s="33"/>
    </row>
    <row r="1104" spans="1:21">
      <c r="A1104" s="33"/>
      <c r="B1104" s="33"/>
      <c r="C1104" s="33"/>
      <c r="D1104" s="33"/>
      <c r="E1104" s="33"/>
      <c r="F1104" s="33"/>
      <c r="G1104" s="33"/>
      <c r="P1104" s="33"/>
      <c r="Q1104" s="33"/>
      <c r="R1104" s="33"/>
      <c r="S1104" s="33"/>
      <c r="T1104" s="33"/>
      <c r="U1104" s="33"/>
    </row>
    <row r="1105" spans="1:21">
      <c r="A1105" s="33"/>
      <c r="B1105" s="33"/>
      <c r="C1105" s="33"/>
      <c r="D1105" s="33"/>
      <c r="E1105" s="33"/>
      <c r="F1105" s="33"/>
      <c r="G1105" s="33"/>
      <c r="P1105" s="33"/>
      <c r="Q1105" s="33"/>
      <c r="R1105" s="33"/>
      <c r="S1105" s="33"/>
      <c r="T1105" s="33"/>
      <c r="U1105" s="33"/>
    </row>
    <row r="1106" spans="1:21">
      <c r="A1106" s="33"/>
      <c r="B1106" s="33"/>
      <c r="C1106" s="33"/>
      <c r="D1106" s="33"/>
      <c r="E1106" s="33"/>
      <c r="F1106" s="33"/>
      <c r="G1106" s="33"/>
      <c r="P1106" s="33"/>
      <c r="Q1106" s="33"/>
      <c r="R1106" s="33"/>
      <c r="S1106" s="33"/>
      <c r="T1106" s="33"/>
      <c r="U1106" s="33"/>
    </row>
    <row r="1107" spans="1:21">
      <c r="A1107" s="33"/>
      <c r="B1107" s="33"/>
      <c r="C1107" s="33"/>
      <c r="D1107" s="33"/>
      <c r="E1107" s="33"/>
      <c r="F1107" s="33"/>
      <c r="G1107" s="33"/>
      <c r="P1107" s="33"/>
      <c r="Q1107" s="33"/>
      <c r="R1107" s="33"/>
      <c r="S1107" s="33"/>
      <c r="T1107" s="33"/>
      <c r="U1107" s="33"/>
    </row>
    <row r="1108" spans="1:21">
      <c r="A1108" s="33"/>
      <c r="B1108" s="33"/>
      <c r="C1108" s="33"/>
      <c r="D1108" s="33"/>
      <c r="E1108" s="33"/>
      <c r="F1108" s="33"/>
      <c r="G1108" s="33"/>
      <c r="P1108" s="33"/>
      <c r="Q1108" s="33"/>
      <c r="R1108" s="33"/>
      <c r="S1108" s="33"/>
      <c r="T1108" s="33"/>
      <c r="U1108" s="33"/>
    </row>
    <row r="1109" spans="1:21">
      <c r="A1109" s="33"/>
      <c r="B1109" s="33"/>
      <c r="C1109" s="33"/>
      <c r="D1109" s="33"/>
      <c r="E1109" s="33"/>
      <c r="F1109" s="33"/>
      <c r="G1109" s="33"/>
      <c r="P1109" s="33"/>
      <c r="Q1109" s="33"/>
      <c r="R1109" s="33"/>
      <c r="S1109" s="33"/>
      <c r="T1109" s="33"/>
      <c r="U1109" s="33"/>
    </row>
    <row r="1110" spans="1:21">
      <c r="A1110" s="33"/>
      <c r="B1110" s="33"/>
      <c r="C1110" s="33"/>
      <c r="D1110" s="33"/>
      <c r="E1110" s="33"/>
      <c r="F1110" s="33"/>
      <c r="G1110" s="33"/>
      <c r="P1110" s="33"/>
      <c r="Q1110" s="33"/>
      <c r="R1110" s="33"/>
      <c r="S1110" s="33"/>
      <c r="T1110" s="33"/>
      <c r="U1110" s="33"/>
    </row>
    <row r="1111" spans="1:21">
      <c r="A1111" s="33"/>
      <c r="B1111" s="33"/>
      <c r="C1111" s="33"/>
      <c r="D1111" s="33"/>
      <c r="E1111" s="33"/>
      <c r="F1111" s="33"/>
      <c r="G1111" s="33"/>
      <c r="P1111" s="33"/>
      <c r="Q1111" s="33"/>
      <c r="R1111" s="33"/>
      <c r="S1111" s="33"/>
      <c r="T1111" s="33"/>
      <c r="U1111" s="33"/>
    </row>
    <row r="1112" spans="1:21">
      <c r="A1112" s="33"/>
      <c r="B1112" s="33"/>
      <c r="C1112" s="33"/>
      <c r="D1112" s="33"/>
      <c r="E1112" s="33"/>
      <c r="F1112" s="33"/>
      <c r="G1112" s="33"/>
      <c r="P1112" s="33"/>
      <c r="Q1112" s="33"/>
      <c r="R1112" s="33"/>
      <c r="S1112" s="33"/>
      <c r="T1112" s="33"/>
      <c r="U1112" s="33"/>
    </row>
    <row r="1113" spans="1:21">
      <c r="A1113" s="33"/>
      <c r="B1113" s="33"/>
      <c r="C1113" s="33"/>
      <c r="D1113" s="33"/>
      <c r="E1113" s="33"/>
      <c r="F1113" s="33"/>
      <c r="G1113" s="33"/>
      <c r="P1113" s="33"/>
      <c r="Q1113" s="33"/>
      <c r="R1113" s="33"/>
      <c r="S1113" s="33"/>
      <c r="T1113" s="33"/>
      <c r="U1113" s="33"/>
    </row>
    <row r="1114" spans="1:21">
      <c r="A1114" s="33"/>
      <c r="B1114" s="33"/>
      <c r="C1114" s="33"/>
      <c r="D1114" s="33"/>
      <c r="E1114" s="33"/>
      <c r="F1114" s="33"/>
      <c r="G1114" s="33"/>
      <c r="P1114" s="33"/>
      <c r="Q1114" s="33"/>
      <c r="R1114" s="33"/>
      <c r="S1114" s="33"/>
      <c r="T1114" s="33"/>
      <c r="U1114" s="33"/>
    </row>
    <row r="1115" spans="1:21">
      <c r="A1115" s="33"/>
      <c r="B1115" s="33"/>
      <c r="C1115" s="33"/>
      <c r="D1115" s="33"/>
      <c r="E1115" s="33"/>
      <c r="F1115" s="33"/>
      <c r="G1115" s="33"/>
      <c r="P1115" s="33"/>
      <c r="Q1115" s="33"/>
      <c r="R1115" s="33"/>
      <c r="S1115" s="33"/>
      <c r="T1115" s="33"/>
      <c r="U1115" s="33"/>
    </row>
    <row r="1116" spans="1:21">
      <c r="A1116" s="33"/>
      <c r="B1116" s="33"/>
      <c r="C1116" s="33"/>
      <c r="D1116" s="33"/>
      <c r="E1116" s="33"/>
      <c r="F1116" s="33"/>
      <c r="G1116" s="33"/>
      <c r="P1116" s="33"/>
      <c r="Q1116" s="33"/>
      <c r="R1116" s="33"/>
      <c r="S1116" s="33"/>
      <c r="T1116" s="33"/>
      <c r="U1116" s="33"/>
    </row>
    <row r="1117" spans="1:21">
      <c r="A1117" s="33"/>
      <c r="B1117" s="33"/>
      <c r="C1117" s="33"/>
      <c r="D1117" s="33"/>
      <c r="E1117" s="33"/>
      <c r="F1117" s="33"/>
      <c r="G1117" s="33"/>
      <c r="P1117" s="33"/>
      <c r="Q1117" s="33"/>
      <c r="R1117" s="33"/>
      <c r="S1117" s="33"/>
      <c r="T1117" s="33"/>
      <c r="U1117" s="33"/>
    </row>
    <row r="1118" spans="1:21">
      <c r="A1118" s="33"/>
      <c r="B1118" s="33"/>
      <c r="C1118" s="33"/>
      <c r="D1118" s="33"/>
      <c r="E1118" s="33"/>
      <c r="F1118" s="33"/>
      <c r="G1118" s="33"/>
      <c r="P1118" s="33"/>
      <c r="Q1118" s="33"/>
      <c r="R1118" s="33"/>
      <c r="S1118" s="33"/>
      <c r="T1118" s="33"/>
      <c r="U1118" s="33"/>
    </row>
    <row r="1119" spans="1:21">
      <c r="A1119" s="33"/>
      <c r="B1119" s="33"/>
      <c r="C1119" s="33"/>
      <c r="D1119" s="33"/>
      <c r="E1119" s="33"/>
      <c r="F1119" s="33"/>
      <c r="G1119" s="33"/>
      <c r="P1119" s="33"/>
      <c r="Q1119" s="33"/>
      <c r="R1119" s="33"/>
      <c r="S1119" s="33"/>
      <c r="T1119" s="33"/>
      <c r="U1119" s="33"/>
    </row>
    <row r="1120" spans="1:21">
      <c r="A1120" s="33"/>
      <c r="B1120" s="33"/>
      <c r="C1120" s="33"/>
      <c r="D1120" s="33"/>
      <c r="E1120" s="33"/>
      <c r="F1120" s="33"/>
      <c r="G1120" s="33"/>
      <c r="P1120" s="33"/>
      <c r="Q1120" s="33"/>
      <c r="R1120" s="33"/>
      <c r="S1120" s="33"/>
      <c r="T1120" s="33"/>
      <c r="U1120" s="33"/>
    </row>
    <row r="1121" spans="1:21">
      <c r="A1121" s="33"/>
      <c r="B1121" s="33"/>
      <c r="C1121" s="33"/>
      <c r="D1121" s="33"/>
      <c r="E1121" s="33"/>
      <c r="F1121" s="33"/>
      <c r="G1121" s="33"/>
      <c r="P1121" s="33"/>
      <c r="Q1121" s="33"/>
      <c r="R1121" s="33"/>
      <c r="S1121" s="33"/>
      <c r="T1121" s="33"/>
      <c r="U1121" s="33"/>
    </row>
    <row r="1122" spans="1:21">
      <c r="A1122" s="33"/>
      <c r="B1122" s="33"/>
      <c r="C1122" s="33"/>
      <c r="D1122" s="33"/>
      <c r="E1122" s="33"/>
      <c r="F1122" s="33"/>
      <c r="G1122" s="33"/>
      <c r="P1122" s="33"/>
      <c r="Q1122" s="33"/>
      <c r="R1122" s="33"/>
      <c r="S1122" s="33"/>
      <c r="T1122" s="33"/>
      <c r="U1122" s="33"/>
    </row>
    <row r="1123" spans="1:21">
      <c r="A1123" s="33"/>
      <c r="B1123" s="33"/>
      <c r="C1123" s="33"/>
      <c r="D1123" s="33"/>
      <c r="E1123" s="33"/>
      <c r="F1123" s="33"/>
      <c r="G1123" s="33"/>
      <c r="P1123" s="33"/>
      <c r="Q1123" s="33"/>
      <c r="R1123" s="33"/>
      <c r="S1123" s="33"/>
      <c r="T1123" s="33"/>
      <c r="U1123" s="33"/>
    </row>
    <row r="1124" spans="1:21">
      <c r="A1124" s="33"/>
      <c r="B1124" s="33"/>
      <c r="C1124" s="33"/>
      <c r="D1124" s="33"/>
      <c r="E1124" s="33"/>
      <c r="F1124" s="33"/>
      <c r="G1124" s="33"/>
      <c r="P1124" s="33"/>
      <c r="Q1124" s="33"/>
      <c r="R1124" s="33"/>
      <c r="S1124" s="33"/>
      <c r="T1124" s="33"/>
      <c r="U1124" s="33"/>
    </row>
    <row r="1125" spans="1:21">
      <c r="A1125" s="33"/>
      <c r="B1125" s="33"/>
      <c r="C1125" s="33"/>
      <c r="D1125" s="33"/>
      <c r="E1125" s="33"/>
      <c r="F1125" s="33"/>
      <c r="G1125" s="33"/>
      <c r="P1125" s="33"/>
      <c r="Q1125" s="33"/>
      <c r="R1125" s="33"/>
      <c r="S1125" s="33"/>
      <c r="T1125" s="33"/>
      <c r="U1125" s="33"/>
    </row>
    <row r="1126" spans="1:21">
      <c r="A1126" s="33"/>
      <c r="B1126" s="33"/>
      <c r="C1126" s="33"/>
      <c r="D1126" s="33"/>
      <c r="E1126" s="33"/>
      <c r="F1126" s="33"/>
      <c r="G1126" s="33"/>
      <c r="P1126" s="33"/>
      <c r="Q1126" s="33"/>
      <c r="R1126" s="33"/>
      <c r="S1126" s="33"/>
      <c r="T1126" s="33"/>
      <c r="U1126" s="33"/>
    </row>
    <row r="1127" spans="1:21">
      <c r="A1127" s="33"/>
      <c r="B1127" s="33"/>
      <c r="C1127" s="33"/>
      <c r="D1127" s="33"/>
      <c r="E1127" s="33"/>
      <c r="F1127" s="33"/>
      <c r="G1127" s="33"/>
      <c r="P1127" s="33"/>
      <c r="Q1127" s="33"/>
      <c r="R1127" s="33"/>
      <c r="S1127" s="33"/>
      <c r="T1127" s="33"/>
      <c r="U1127" s="33"/>
    </row>
    <row r="1128" spans="1:21">
      <c r="A1128" s="33"/>
      <c r="B1128" s="33"/>
      <c r="C1128" s="33"/>
      <c r="D1128" s="33"/>
      <c r="E1128" s="33"/>
      <c r="F1128" s="33"/>
      <c r="G1128" s="33"/>
      <c r="P1128" s="33"/>
      <c r="Q1128" s="33"/>
      <c r="R1128" s="33"/>
      <c r="S1128" s="33"/>
      <c r="T1128" s="33"/>
      <c r="U1128" s="33"/>
    </row>
    <row r="1129" spans="1:21">
      <c r="A1129" s="33"/>
      <c r="B1129" s="33"/>
      <c r="C1129" s="33"/>
      <c r="D1129" s="33"/>
      <c r="E1129" s="33"/>
      <c r="F1129" s="33"/>
      <c r="G1129" s="33"/>
      <c r="P1129" s="33"/>
      <c r="Q1129" s="33"/>
      <c r="R1129" s="33"/>
      <c r="S1129" s="33"/>
      <c r="T1129" s="33"/>
      <c r="U1129" s="33"/>
    </row>
    <row r="1130" spans="1:21">
      <c r="A1130" s="33"/>
      <c r="B1130" s="33"/>
      <c r="C1130" s="33"/>
      <c r="D1130" s="33"/>
      <c r="E1130" s="33"/>
      <c r="F1130" s="33"/>
      <c r="G1130" s="33"/>
      <c r="P1130" s="33"/>
      <c r="Q1130" s="33"/>
      <c r="R1130" s="33"/>
      <c r="S1130" s="33"/>
      <c r="T1130" s="33"/>
      <c r="U1130" s="33"/>
    </row>
    <row r="1131" spans="1:21">
      <c r="A1131" s="33"/>
      <c r="B1131" s="33"/>
      <c r="C1131" s="33"/>
      <c r="D1131" s="33"/>
      <c r="E1131" s="33"/>
      <c r="F1131" s="33"/>
      <c r="G1131" s="33"/>
      <c r="P1131" s="33"/>
      <c r="Q1131" s="33"/>
      <c r="R1131" s="33"/>
      <c r="S1131" s="33"/>
      <c r="T1131" s="33"/>
      <c r="U1131" s="33"/>
    </row>
    <row r="1132" spans="1:21">
      <c r="A1132" s="33"/>
      <c r="B1132" s="33"/>
      <c r="C1132" s="33"/>
      <c r="D1132" s="33"/>
      <c r="E1132" s="33"/>
      <c r="F1132" s="33"/>
      <c r="G1132" s="33"/>
      <c r="P1132" s="33"/>
      <c r="Q1132" s="33"/>
      <c r="R1132" s="33"/>
      <c r="S1132" s="33"/>
      <c r="T1132" s="33"/>
      <c r="U1132" s="33"/>
    </row>
    <row r="1133" spans="1:21">
      <c r="A1133" s="33"/>
      <c r="B1133" s="33"/>
      <c r="C1133" s="33"/>
      <c r="D1133" s="33"/>
      <c r="E1133" s="33"/>
      <c r="F1133" s="33"/>
      <c r="G1133" s="33"/>
      <c r="P1133" s="33"/>
      <c r="Q1133" s="33"/>
      <c r="R1133" s="33"/>
      <c r="S1133" s="33"/>
      <c r="T1133" s="33"/>
      <c r="U1133" s="33"/>
    </row>
    <row r="1134" spans="1:21">
      <c r="A1134" s="33"/>
      <c r="B1134" s="33"/>
      <c r="C1134" s="33"/>
      <c r="D1134" s="33"/>
      <c r="E1134" s="33"/>
      <c r="F1134" s="33"/>
      <c r="G1134" s="33"/>
      <c r="P1134" s="33"/>
      <c r="Q1134" s="33"/>
      <c r="R1134" s="33"/>
      <c r="S1134" s="33"/>
      <c r="T1134" s="33"/>
      <c r="U1134" s="33"/>
    </row>
    <row r="1135" spans="1:21">
      <c r="A1135" s="33"/>
      <c r="B1135" s="33"/>
      <c r="C1135" s="33"/>
      <c r="D1135" s="33"/>
      <c r="E1135" s="33"/>
      <c r="F1135" s="33"/>
      <c r="G1135" s="33"/>
      <c r="P1135" s="33"/>
      <c r="Q1135" s="33"/>
      <c r="R1135" s="33"/>
      <c r="S1135" s="33"/>
      <c r="T1135" s="33"/>
      <c r="U1135" s="33"/>
    </row>
    <row r="1136" spans="1:21">
      <c r="A1136" s="33"/>
      <c r="B1136" s="33"/>
      <c r="C1136" s="33"/>
      <c r="D1136" s="33"/>
      <c r="E1136" s="33"/>
      <c r="F1136" s="33"/>
      <c r="G1136" s="33"/>
      <c r="P1136" s="33"/>
      <c r="Q1136" s="33"/>
      <c r="R1136" s="33"/>
      <c r="S1136" s="33"/>
      <c r="T1136" s="33"/>
      <c r="U1136" s="33"/>
    </row>
    <row r="1137" spans="1:21">
      <c r="A1137" s="33"/>
      <c r="B1137" s="33"/>
      <c r="C1137" s="33"/>
      <c r="D1137" s="33"/>
      <c r="E1137" s="33"/>
      <c r="F1137" s="33"/>
      <c r="G1137" s="33"/>
      <c r="P1137" s="33"/>
      <c r="Q1137" s="33"/>
      <c r="R1137" s="33"/>
      <c r="S1137" s="33"/>
      <c r="T1137" s="33"/>
      <c r="U1137" s="33"/>
    </row>
    <row r="1138" spans="1:21">
      <c r="A1138" s="33"/>
      <c r="B1138" s="33"/>
      <c r="C1138" s="33"/>
      <c r="D1138" s="33"/>
      <c r="E1138" s="33"/>
      <c r="F1138" s="33"/>
      <c r="G1138" s="33"/>
      <c r="P1138" s="33"/>
      <c r="Q1138" s="33"/>
      <c r="R1138" s="33"/>
      <c r="S1138" s="33"/>
      <c r="T1138" s="33"/>
      <c r="U1138" s="33"/>
    </row>
    <row r="1139" spans="1:21">
      <c r="A1139" s="33"/>
      <c r="B1139" s="33"/>
      <c r="C1139" s="33"/>
      <c r="D1139" s="33"/>
      <c r="E1139" s="33"/>
      <c r="F1139" s="33"/>
      <c r="G1139" s="33"/>
      <c r="P1139" s="33"/>
      <c r="Q1139" s="33"/>
      <c r="R1139" s="33"/>
      <c r="S1139" s="33"/>
      <c r="T1139" s="33"/>
      <c r="U1139" s="33"/>
    </row>
    <row r="1140" spans="1:21">
      <c r="A1140" s="33"/>
      <c r="B1140" s="33"/>
      <c r="C1140" s="33"/>
      <c r="D1140" s="33"/>
      <c r="E1140" s="33"/>
      <c r="F1140" s="33"/>
      <c r="G1140" s="33"/>
      <c r="P1140" s="33"/>
      <c r="Q1140" s="33"/>
      <c r="R1140" s="33"/>
      <c r="S1140" s="33"/>
      <c r="T1140" s="33"/>
      <c r="U1140" s="33"/>
    </row>
    <row r="1141" spans="1:21">
      <c r="A1141" s="33"/>
      <c r="B1141" s="33"/>
      <c r="C1141" s="33"/>
      <c r="D1141" s="33"/>
      <c r="E1141" s="33"/>
      <c r="F1141" s="33"/>
      <c r="G1141" s="33"/>
      <c r="P1141" s="33"/>
      <c r="Q1141" s="33"/>
      <c r="R1141" s="33"/>
      <c r="S1141" s="33"/>
      <c r="T1141" s="33"/>
      <c r="U1141" s="33"/>
    </row>
    <row r="1142" spans="1:21">
      <c r="A1142" s="33"/>
      <c r="B1142" s="33"/>
      <c r="C1142" s="33"/>
      <c r="D1142" s="33"/>
      <c r="E1142" s="33"/>
      <c r="F1142" s="33"/>
      <c r="G1142" s="33"/>
      <c r="P1142" s="33"/>
      <c r="Q1142" s="33"/>
      <c r="R1142" s="33"/>
      <c r="S1142" s="33"/>
      <c r="T1142" s="33"/>
      <c r="U1142" s="33"/>
    </row>
    <row r="1143" spans="1:21">
      <c r="A1143" s="33"/>
      <c r="B1143" s="33"/>
      <c r="C1143" s="33"/>
      <c r="D1143" s="33"/>
      <c r="E1143" s="33"/>
      <c r="F1143" s="33"/>
      <c r="G1143" s="33"/>
      <c r="P1143" s="33"/>
      <c r="Q1143" s="33"/>
      <c r="R1143" s="33"/>
      <c r="S1143" s="33"/>
      <c r="T1143" s="33"/>
      <c r="U1143" s="33"/>
    </row>
    <row r="1144" spans="1:21">
      <c r="A1144" s="33"/>
      <c r="B1144" s="33"/>
      <c r="C1144" s="33"/>
      <c r="D1144" s="33"/>
      <c r="E1144" s="33"/>
      <c r="F1144" s="33"/>
      <c r="G1144" s="33"/>
      <c r="P1144" s="33"/>
      <c r="Q1144" s="33"/>
      <c r="R1144" s="33"/>
      <c r="S1144" s="33"/>
      <c r="T1144" s="33"/>
      <c r="U1144" s="33"/>
    </row>
    <row r="1145" spans="1:21">
      <c r="A1145" s="33"/>
      <c r="B1145" s="33"/>
      <c r="C1145" s="33"/>
      <c r="D1145" s="33"/>
      <c r="E1145" s="33"/>
      <c r="F1145" s="33"/>
      <c r="G1145" s="33"/>
      <c r="P1145" s="33"/>
      <c r="Q1145" s="33"/>
      <c r="R1145" s="33"/>
      <c r="S1145" s="33"/>
      <c r="T1145" s="33"/>
      <c r="U1145" s="33"/>
    </row>
    <row r="1146" spans="1:21">
      <c r="A1146" s="33"/>
      <c r="B1146" s="33"/>
      <c r="C1146" s="33"/>
      <c r="D1146" s="33"/>
      <c r="E1146" s="33"/>
      <c r="F1146" s="33"/>
      <c r="G1146" s="33"/>
      <c r="P1146" s="33"/>
      <c r="Q1146" s="33"/>
      <c r="R1146" s="33"/>
      <c r="S1146" s="33"/>
      <c r="T1146" s="33"/>
      <c r="U1146" s="33"/>
    </row>
    <row r="1147" spans="1:21">
      <c r="A1147" s="33"/>
      <c r="B1147" s="33"/>
      <c r="C1147" s="33"/>
      <c r="D1147" s="33"/>
      <c r="E1147" s="33"/>
      <c r="F1147" s="33"/>
      <c r="G1147" s="33"/>
      <c r="P1147" s="33"/>
      <c r="Q1147" s="33"/>
      <c r="R1147" s="33"/>
      <c r="S1147" s="33"/>
      <c r="T1147" s="33"/>
      <c r="U1147" s="33"/>
    </row>
    <row r="1148" spans="1:21">
      <c r="A1148" s="33"/>
      <c r="B1148" s="33"/>
      <c r="C1148" s="33"/>
      <c r="D1148" s="33"/>
      <c r="E1148" s="33"/>
      <c r="F1148" s="33"/>
      <c r="G1148" s="33"/>
      <c r="P1148" s="33"/>
      <c r="Q1148" s="33"/>
      <c r="R1148" s="33"/>
      <c r="S1148" s="33"/>
      <c r="T1148" s="33"/>
      <c r="U1148" s="33"/>
    </row>
    <row r="1149" spans="1:21">
      <c r="A1149" s="33"/>
      <c r="B1149" s="33"/>
      <c r="C1149" s="33"/>
      <c r="D1149" s="33"/>
      <c r="E1149" s="33"/>
      <c r="F1149" s="33"/>
      <c r="G1149" s="33"/>
      <c r="P1149" s="33"/>
      <c r="Q1149" s="33"/>
      <c r="R1149" s="33"/>
      <c r="S1149" s="33"/>
      <c r="T1149" s="33"/>
      <c r="U1149" s="33"/>
    </row>
    <row r="1150" spans="1:21">
      <c r="A1150" s="33"/>
      <c r="B1150" s="33"/>
      <c r="C1150" s="33"/>
      <c r="D1150" s="33"/>
      <c r="E1150" s="33"/>
      <c r="F1150" s="33"/>
      <c r="G1150" s="33"/>
      <c r="P1150" s="33"/>
      <c r="Q1150" s="33"/>
      <c r="R1150" s="33"/>
      <c r="S1150" s="33"/>
      <c r="T1150" s="33"/>
      <c r="U1150" s="33"/>
    </row>
    <row r="1151" spans="1:21">
      <c r="A1151" s="33"/>
      <c r="B1151" s="33"/>
      <c r="C1151" s="33"/>
      <c r="D1151" s="33"/>
      <c r="E1151" s="33"/>
      <c r="F1151" s="33"/>
      <c r="G1151" s="33"/>
      <c r="P1151" s="33"/>
      <c r="Q1151" s="33"/>
      <c r="R1151" s="33"/>
      <c r="S1151" s="33"/>
      <c r="T1151" s="33"/>
      <c r="U1151" s="33"/>
    </row>
    <row r="1152" spans="1:21">
      <c r="A1152" s="33"/>
      <c r="B1152" s="33"/>
      <c r="C1152" s="33"/>
      <c r="D1152" s="33"/>
      <c r="E1152" s="33"/>
      <c r="F1152" s="33"/>
      <c r="G1152" s="33"/>
      <c r="P1152" s="33"/>
      <c r="Q1152" s="33"/>
      <c r="R1152" s="33"/>
      <c r="S1152" s="33"/>
      <c r="T1152" s="33"/>
      <c r="U1152" s="33"/>
    </row>
    <row r="1153" spans="1:21">
      <c r="A1153" s="33"/>
      <c r="B1153" s="33"/>
      <c r="C1153" s="33"/>
      <c r="D1153" s="33"/>
      <c r="E1153" s="33"/>
      <c r="F1153" s="33"/>
      <c r="G1153" s="33"/>
      <c r="P1153" s="33"/>
      <c r="Q1153" s="33"/>
      <c r="R1153" s="33"/>
      <c r="S1153" s="33"/>
      <c r="T1153" s="33"/>
      <c r="U1153" s="33"/>
    </row>
    <row r="1154" spans="1:21">
      <c r="A1154" s="33"/>
      <c r="B1154" s="33"/>
      <c r="C1154" s="33"/>
      <c r="D1154" s="33"/>
      <c r="E1154" s="33"/>
      <c r="F1154" s="33"/>
      <c r="G1154" s="33"/>
      <c r="P1154" s="33"/>
      <c r="Q1154" s="33"/>
      <c r="R1154" s="33"/>
      <c r="S1154" s="33"/>
      <c r="T1154" s="33"/>
      <c r="U1154" s="33"/>
    </row>
    <row r="1155" spans="1:21">
      <c r="A1155" s="33"/>
      <c r="B1155" s="33"/>
      <c r="C1155" s="33"/>
      <c r="D1155" s="33"/>
      <c r="E1155" s="33"/>
      <c r="F1155" s="33"/>
      <c r="G1155" s="33"/>
      <c r="P1155" s="33"/>
      <c r="Q1155" s="33"/>
      <c r="R1155" s="33"/>
      <c r="S1155" s="33"/>
      <c r="T1155" s="33"/>
      <c r="U1155" s="33"/>
    </row>
    <row r="1156" spans="1:21">
      <c r="A1156" s="33"/>
      <c r="B1156" s="33"/>
      <c r="C1156" s="33"/>
      <c r="D1156" s="33"/>
      <c r="E1156" s="33"/>
      <c r="F1156" s="33"/>
      <c r="G1156" s="33"/>
      <c r="P1156" s="33"/>
      <c r="Q1156" s="33"/>
      <c r="R1156" s="33"/>
      <c r="S1156" s="33"/>
      <c r="T1156" s="33"/>
      <c r="U1156" s="33"/>
    </row>
    <row r="1157" spans="1:21">
      <c r="A1157" s="33"/>
      <c r="B1157" s="33"/>
      <c r="C1157" s="33"/>
      <c r="D1157" s="33"/>
      <c r="E1157" s="33"/>
      <c r="F1157" s="33"/>
      <c r="G1157" s="33"/>
      <c r="P1157" s="33"/>
      <c r="Q1157" s="33"/>
      <c r="R1157" s="33"/>
      <c r="S1157" s="33"/>
      <c r="T1157" s="33"/>
      <c r="U1157" s="33"/>
    </row>
    <row r="1158" spans="1:21">
      <c r="A1158" s="33"/>
      <c r="B1158" s="33"/>
      <c r="C1158" s="33"/>
      <c r="D1158" s="33"/>
      <c r="E1158" s="33"/>
      <c r="F1158" s="33"/>
      <c r="G1158" s="33"/>
      <c r="P1158" s="33"/>
      <c r="Q1158" s="33"/>
      <c r="R1158" s="33"/>
      <c r="S1158" s="33"/>
      <c r="T1158" s="33"/>
      <c r="U1158" s="33"/>
    </row>
    <row r="1159" spans="1:21">
      <c r="A1159" s="33"/>
      <c r="B1159" s="33"/>
      <c r="C1159" s="33"/>
      <c r="D1159" s="33"/>
      <c r="E1159" s="33"/>
      <c r="F1159" s="33"/>
      <c r="G1159" s="33"/>
      <c r="P1159" s="33"/>
      <c r="Q1159" s="33"/>
      <c r="R1159" s="33"/>
      <c r="S1159" s="33"/>
      <c r="T1159" s="33"/>
      <c r="U1159" s="33"/>
    </row>
    <row r="1160" spans="1:21">
      <c r="A1160" s="33"/>
      <c r="B1160" s="33"/>
      <c r="C1160" s="33"/>
      <c r="D1160" s="33"/>
      <c r="E1160" s="33"/>
      <c r="F1160" s="33"/>
      <c r="G1160" s="33"/>
      <c r="P1160" s="33"/>
      <c r="Q1160" s="33"/>
      <c r="R1160" s="33"/>
      <c r="S1160" s="33"/>
      <c r="T1160" s="33"/>
      <c r="U1160" s="33"/>
    </row>
    <row r="1161" spans="1:21">
      <c r="A1161" s="33"/>
      <c r="B1161" s="33"/>
      <c r="C1161" s="33"/>
      <c r="D1161" s="33"/>
      <c r="E1161" s="33"/>
      <c r="F1161" s="33"/>
      <c r="G1161" s="33"/>
      <c r="P1161" s="33"/>
      <c r="Q1161" s="33"/>
      <c r="R1161" s="33"/>
      <c r="S1161" s="33"/>
      <c r="T1161" s="33"/>
      <c r="U1161" s="33"/>
    </row>
    <row r="1162" spans="1:21">
      <c r="A1162" s="33"/>
      <c r="B1162" s="33"/>
      <c r="C1162" s="33"/>
      <c r="D1162" s="33"/>
      <c r="E1162" s="33"/>
      <c r="F1162" s="33"/>
      <c r="G1162" s="33"/>
      <c r="P1162" s="33"/>
      <c r="Q1162" s="33"/>
      <c r="R1162" s="33"/>
      <c r="S1162" s="33"/>
      <c r="T1162" s="33"/>
      <c r="U1162" s="33"/>
    </row>
    <row r="1163" spans="1:21">
      <c r="A1163" s="33"/>
      <c r="B1163" s="33"/>
      <c r="C1163" s="33"/>
      <c r="D1163" s="33"/>
      <c r="E1163" s="33"/>
      <c r="F1163" s="33"/>
      <c r="G1163" s="33"/>
      <c r="P1163" s="33"/>
      <c r="Q1163" s="33"/>
      <c r="R1163" s="33"/>
      <c r="S1163" s="33"/>
      <c r="T1163" s="33"/>
      <c r="U1163" s="33"/>
    </row>
    <row r="1164" spans="1:21">
      <c r="A1164" s="33"/>
      <c r="B1164" s="33"/>
      <c r="C1164" s="33"/>
      <c r="D1164" s="33"/>
      <c r="E1164" s="33"/>
      <c r="F1164" s="33"/>
      <c r="G1164" s="33"/>
      <c r="P1164" s="33"/>
      <c r="Q1164" s="33"/>
      <c r="R1164" s="33"/>
      <c r="S1164" s="33"/>
      <c r="T1164" s="33"/>
      <c r="U1164" s="33"/>
    </row>
    <row r="1165" spans="1:21">
      <c r="A1165" s="33"/>
      <c r="B1165" s="33"/>
      <c r="C1165" s="33"/>
      <c r="D1165" s="33"/>
      <c r="E1165" s="33"/>
      <c r="F1165" s="33"/>
      <c r="G1165" s="33"/>
      <c r="P1165" s="33"/>
      <c r="Q1165" s="33"/>
      <c r="R1165" s="33"/>
      <c r="S1165" s="33"/>
      <c r="T1165" s="33"/>
      <c r="U1165" s="33"/>
    </row>
    <row r="1166" spans="1:21">
      <c r="A1166" s="33"/>
      <c r="B1166" s="33"/>
      <c r="C1166" s="33"/>
      <c r="D1166" s="33"/>
      <c r="E1166" s="33"/>
      <c r="F1166" s="33"/>
      <c r="G1166" s="33"/>
      <c r="P1166" s="33"/>
      <c r="Q1166" s="33"/>
      <c r="R1166" s="33"/>
      <c r="S1166" s="33"/>
      <c r="T1166" s="33"/>
      <c r="U1166" s="33"/>
    </row>
    <row r="1167" spans="1:21">
      <c r="A1167" s="33"/>
      <c r="B1167" s="33"/>
      <c r="C1167" s="33"/>
      <c r="D1167" s="33"/>
      <c r="E1167" s="33"/>
      <c r="F1167" s="33"/>
      <c r="G1167" s="33"/>
      <c r="P1167" s="33"/>
      <c r="Q1167" s="33"/>
      <c r="R1167" s="33"/>
      <c r="S1167" s="33"/>
      <c r="T1167" s="33"/>
      <c r="U1167" s="33"/>
    </row>
    <row r="1168" spans="1:21">
      <c r="A1168" s="33"/>
      <c r="B1168" s="33"/>
      <c r="C1168" s="33"/>
      <c r="D1168" s="33"/>
      <c r="E1168" s="33"/>
      <c r="F1168" s="33"/>
      <c r="G1168" s="33"/>
      <c r="P1168" s="33"/>
      <c r="Q1168" s="33"/>
      <c r="R1168" s="33"/>
      <c r="S1168" s="33"/>
      <c r="T1168" s="33"/>
      <c r="U1168" s="33"/>
    </row>
    <row r="1169" spans="1:21">
      <c r="A1169" s="33"/>
      <c r="B1169" s="33"/>
      <c r="C1169" s="33"/>
      <c r="D1169" s="33"/>
      <c r="E1169" s="33"/>
      <c r="F1169" s="33"/>
      <c r="G1169" s="33"/>
      <c r="P1169" s="33"/>
      <c r="Q1169" s="33"/>
      <c r="R1169" s="33"/>
      <c r="S1169" s="33"/>
      <c r="T1169" s="33"/>
      <c r="U1169" s="33"/>
    </row>
    <row r="1170" spans="1:21">
      <c r="A1170" s="33"/>
      <c r="B1170" s="33"/>
      <c r="C1170" s="33"/>
      <c r="D1170" s="33"/>
      <c r="E1170" s="33"/>
      <c r="F1170" s="33"/>
      <c r="G1170" s="33"/>
      <c r="P1170" s="33"/>
      <c r="Q1170" s="33"/>
      <c r="R1170" s="33"/>
      <c r="S1170" s="33"/>
      <c r="T1170" s="33"/>
      <c r="U1170" s="33"/>
    </row>
    <row r="1171" spans="1:21">
      <c r="A1171" s="33"/>
      <c r="B1171" s="33"/>
      <c r="C1171" s="33"/>
      <c r="D1171" s="33"/>
      <c r="E1171" s="33"/>
      <c r="F1171" s="33"/>
      <c r="G1171" s="33"/>
      <c r="P1171" s="33"/>
      <c r="Q1171" s="33"/>
      <c r="R1171" s="33"/>
      <c r="S1171" s="33"/>
      <c r="T1171" s="33"/>
      <c r="U1171" s="33"/>
    </row>
    <row r="1172" spans="1:21">
      <c r="A1172" s="33"/>
      <c r="B1172" s="33"/>
      <c r="C1172" s="33"/>
      <c r="D1172" s="33"/>
      <c r="E1172" s="33"/>
      <c r="F1172" s="33"/>
      <c r="G1172" s="33"/>
      <c r="P1172" s="33"/>
      <c r="Q1172" s="33"/>
      <c r="R1172" s="33"/>
      <c r="S1172" s="33"/>
      <c r="T1172" s="33"/>
      <c r="U1172" s="33"/>
    </row>
    <row r="1173" spans="1:21">
      <c r="A1173" s="33"/>
      <c r="B1173" s="33"/>
      <c r="C1173" s="33"/>
      <c r="D1173" s="33"/>
      <c r="E1173" s="33"/>
      <c r="F1173" s="33"/>
      <c r="G1173" s="33"/>
      <c r="P1173" s="33"/>
      <c r="Q1173" s="33"/>
      <c r="R1173" s="33"/>
      <c r="S1173" s="33"/>
      <c r="T1173" s="33"/>
      <c r="U1173" s="33"/>
    </row>
    <row r="1174" spans="1:21">
      <c r="A1174" s="33"/>
      <c r="B1174" s="33"/>
      <c r="C1174" s="33"/>
      <c r="D1174" s="33"/>
      <c r="E1174" s="33"/>
      <c r="F1174" s="33"/>
      <c r="G1174" s="33"/>
      <c r="P1174" s="33"/>
      <c r="Q1174" s="33"/>
      <c r="R1174" s="33"/>
      <c r="S1174" s="33"/>
      <c r="T1174" s="33"/>
      <c r="U1174" s="33"/>
    </row>
    <row r="1175" spans="1:21">
      <c r="A1175" s="33"/>
      <c r="B1175" s="33"/>
      <c r="C1175" s="33"/>
      <c r="D1175" s="33"/>
      <c r="E1175" s="33"/>
      <c r="F1175" s="33"/>
      <c r="G1175" s="33"/>
      <c r="P1175" s="33"/>
      <c r="Q1175" s="33"/>
      <c r="R1175" s="33"/>
      <c r="S1175" s="33"/>
      <c r="T1175" s="33"/>
      <c r="U1175" s="33"/>
    </row>
    <row r="1176" spans="1:21">
      <c r="A1176" s="33"/>
      <c r="B1176" s="33"/>
      <c r="C1176" s="33"/>
      <c r="D1176" s="33"/>
      <c r="E1176" s="33"/>
      <c r="F1176" s="33"/>
      <c r="G1176" s="33"/>
      <c r="P1176" s="33"/>
      <c r="Q1176" s="33"/>
      <c r="R1176" s="33"/>
      <c r="S1176" s="33"/>
      <c r="T1176" s="33"/>
      <c r="U1176" s="33"/>
    </row>
    <row r="1177" spans="1:21">
      <c r="A1177" s="33"/>
      <c r="B1177" s="33"/>
      <c r="C1177" s="33"/>
      <c r="D1177" s="33"/>
      <c r="E1177" s="33"/>
      <c r="F1177" s="33"/>
      <c r="G1177" s="33"/>
      <c r="P1177" s="33"/>
      <c r="Q1177" s="33"/>
      <c r="R1177" s="33"/>
      <c r="S1177" s="33"/>
      <c r="T1177" s="33"/>
      <c r="U1177" s="33"/>
    </row>
    <row r="1178" spans="1:21">
      <c r="A1178" s="33"/>
      <c r="B1178" s="33"/>
      <c r="C1178" s="33"/>
      <c r="D1178" s="33"/>
      <c r="E1178" s="33"/>
      <c r="F1178" s="33"/>
      <c r="G1178" s="33"/>
      <c r="P1178" s="33"/>
      <c r="Q1178" s="33"/>
      <c r="R1178" s="33"/>
      <c r="S1178" s="33"/>
      <c r="T1178" s="33"/>
      <c r="U1178" s="33"/>
    </row>
    <row r="1179" spans="1:21">
      <c r="A1179" s="33"/>
      <c r="B1179" s="33"/>
      <c r="C1179" s="33"/>
      <c r="D1179" s="33"/>
      <c r="E1179" s="33"/>
      <c r="F1179" s="33"/>
      <c r="G1179" s="33"/>
      <c r="P1179" s="33"/>
      <c r="Q1179" s="33"/>
      <c r="R1179" s="33"/>
      <c r="S1179" s="33"/>
      <c r="T1179" s="33"/>
      <c r="U1179" s="33"/>
    </row>
    <row r="1180" spans="1:21">
      <c r="A1180" s="33"/>
      <c r="B1180" s="33"/>
      <c r="C1180" s="33"/>
      <c r="D1180" s="33"/>
      <c r="E1180" s="33"/>
      <c r="F1180" s="33"/>
      <c r="G1180" s="33"/>
      <c r="P1180" s="33"/>
      <c r="Q1180" s="33"/>
      <c r="R1180" s="33"/>
      <c r="S1180" s="33"/>
      <c r="T1180" s="33"/>
      <c r="U1180" s="33"/>
    </row>
    <row r="1181" spans="1:21">
      <c r="A1181" s="33"/>
      <c r="B1181" s="33"/>
      <c r="C1181" s="33"/>
      <c r="D1181" s="33"/>
      <c r="E1181" s="33"/>
      <c r="F1181" s="33"/>
      <c r="G1181" s="33"/>
      <c r="P1181" s="33"/>
      <c r="Q1181" s="33"/>
      <c r="R1181" s="33"/>
      <c r="S1181" s="33"/>
      <c r="T1181" s="33"/>
      <c r="U1181" s="33"/>
    </row>
    <row r="1182" spans="1:21">
      <c r="A1182" s="33"/>
      <c r="B1182" s="33"/>
      <c r="C1182" s="33"/>
      <c r="D1182" s="33"/>
      <c r="E1182" s="33"/>
      <c r="F1182" s="33"/>
      <c r="G1182" s="33"/>
      <c r="P1182" s="33"/>
      <c r="Q1182" s="33"/>
      <c r="R1182" s="33"/>
      <c r="S1182" s="33"/>
      <c r="T1182" s="33"/>
      <c r="U1182" s="33"/>
    </row>
    <row r="1183" spans="1:21">
      <c r="A1183" s="33"/>
      <c r="B1183" s="33"/>
      <c r="C1183" s="33"/>
      <c r="D1183" s="33"/>
      <c r="E1183" s="33"/>
      <c r="F1183" s="33"/>
      <c r="G1183" s="33"/>
      <c r="P1183" s="33"/>
      <c r="Q1183" s="33"/>
      <c r="R1183" s="33"/>
      <c r="S1183" s="33"/>
      <c r="T1183" s="33"/>
      <c r="U1183" s="33"/>
    </row>
    <row r="1184" spans="1:21">
      <c r="A1184" s="33"/>
      <c r="B1184" s="33"/>
      <c r="C1184" s="33"/>
      <c r="D1184" s="33"/>
      <c r="E1184" s="33"/>
      <c r="F1184" s="33"/>
      <c r="G1184" s="33"/>
      <c r="P1184" s="33"/>
      <c r="Q1184" s="33"/>
      <c r="R1184" s="33"/>
      <c r="S1184" s="33"/>
      <c r="T1184" s="33"/>
      <c r="U1184" s="33"/>
    </row>
    <row r="1185" spans="1:21">
      <c r="A1185" s="33"/>
      <c r="B1185" s="33"/>
      <c r="C1185" s="33"/>
      <c r="D1185" s="33"/>
      <c r="E1185" s="33"/>
      <c r="F1185" s="33"/>
      <c r="G1185" s="33"/>
      <c r="P1185" s="33"/>
      <c r="Q1185" s="33"/>
      <c r="R1185" s="33"/>
      <c r="S1185" s="33"/>
      <c r="T1185" s="33"/>
      <c r="U1185" s="33"/>
    </row>
    <row r="1186" spans="1:21">
      <c r="A1186" s="33"/>
      <c r="B1186" s="33"/>
      <c r="C1186" s="33"/>
      <c r="D1186" s="33"/>
      <c r="E1186" s="33"/>
      <c r="F1186" s="33"/>
      <c r="G1186" s="33"/>
      <c r="P1186" s="33"/>
      <c r="Q1186" s="33"/>
      <c r="R1186" s="33"/>
      <c r="S1186" s="33"/>
      <c r="T1186" s="33"/>
      <c r="U1186" s="33"/>
    </row>
    <row r="1187" spans="1:21">
      <c r="A1187" s="33"/>
      <c r="B1187" s="33"/>
      <c r="C1187" s="33"/>
      <c r="D1187" s="33"/>
      <c r="E1187" s="33"/>
      <c r="F1187" s="33"/>
      <c r="G1187" s="33"/>
      <c r="P1187" s="33"/>
      <c r="Q1187" s="33"/>
      <c r="R1187" s="33"/>
      <c r="S1187" s="33"/>
      <c r="T1187" s="33"/>
      <c r="U1187" s="33"/>
    </row>
    <row r="1188" spans="1:21">
      <c r="A1188" s="33"/>
      <c r="B1188" s="33"/>
      <c r="C1188" s="33"/>
      <c r="D1188" s="33"/>
      <c r="E1188" s="33"/>
      <c r="F1188" s="33"/>
      <c r="G1188" s="33"/>
      <c r="P1188" s="33"/>
      <c r="Q1188" s="33"/>
      <c r="R1188" s="33"/>
      <c r="S1188" s="33"/>
      <c r="T1188" s="33"/>
      <c r="U1188" s="33"/>
    </row>
    <row r="1189" spans="1:21">
      <c r="A1189" s="33"/>
      <c r="B1189" s="33"/>
      <c r="C1189" s="33"/>
      <c r="D1189" s="33"/>
      <c r="E1189" s="33"/>
      <c r="F1189" s="33"/>
      <c r="G1189" s="33"/>
      <c r="P1189" s="33"/>
      <c r="Q1189" s="33"/>
      <c r="R1189" s="33"/>
      <c r="S1189" s="33"/>
      <c r="T1189" s="33"/>
      <c r="U1189" s="33"/>
    </row>
    <row r="1190" spans="1:21">
      <c r="A1190" s="33"/>
      <c r="B1190" s="33"/>
      <c r="C1190" s="33"/>
      <c r="D1190" s="33"/>
      <c r="E1190" s="33"/>
      <c r="F1190" s="33"/>
      <c r="G1190" s="33"/>
      <c r="P1190" s="33"/>
      <c r="Q1190" s="33"/>
      <c r="R1190" s="33"/>
      <c r="S1190" s="33"/>
      <c r="T1190" s="33"/>
      <c r="U1190" s="33"/>
    </row>
    <row r="1191" spans="1:21">
      <c r="A1191" s="33"/>
      <c r="B1191" s="33"/>
      <c r="C1191" s="33"/>
      <c r="D1191" s="33"/>
      <c r="E1191" s="33"/>
      <c r="F1191" s="33"/>
      <c r="G1191" s="33"/>
      <c r="P1191" s="33"/>
      <c r="Q1191" s="33"/>
      <c r="R1191" s="33"/>
      <c r="S1191" s="33"/>
      <c r="T1191" s="33"/>
      <c r="U1191" s="33"/>
    </row>
    <row r="1192" spans="1:21">
      <c r="A1192" s="33"/>
      <c r="B1192" s="33"/>
      <c r="C1192" s="33"/>
      <c r="D1192" s="33"/>
      <c r="E1192" s="33"/>
      <c r="F1192" s="33"/>
      <c r="G1192" s="33"/>
      <c r="P1192" s="33"/>
      <c r="Q1192" s="33"/>
      <c r="R1192" s="33"/>
      <c r="S1192" s="33"/>
      <c r="T1192" s="33"/>
      <c r="U1192" s="33"/>
    </row>
    <row r="1193" spans="1:21">
      <c r="A1193" s="33"/>
      <c r="B1193" s="33"/>
      <c r="C1193" s="33"/>
      <c r="D1193" s="33"/>
      <c r="E1193" s="33"/>
      <c r="F1193" s="33"/>
      <c r="G1193" s="33"/>
      <c r="P1193" s="33"/>
      <c r="Q1193" s="33"/>
      <c r="R1193" s="33"/>
      <c r="S1193" s="33"/>
      <c r="T1193" s="33"/>
      <c r="U1193" s="33"/>
    </row>
    <row r="1194" spans="1:21">
      <c r="A1194" s="33"/>
      <c r="B1194" s="33"/>
      <c r="C1194" s="33"/>
      <c r="D1194" s="33"/>
      <c r="E1194" s="33"/>
      <c r="F1194" s="33"/>
      <c r="G1194" s="33"/>
      <c r="P1194" s="33"/>
      <c r="Q1194" s="33"/>
      <c r="R1194" s="33"/>
      <c r="S1194" s="33"/>
      <c r="T1194" s="33"/>
      <c r="U1194" s="33"/>
    </row>
    <row r="1195" spans="1:21">
      <c r="A1195" s="33"/>
      <c r="B1195" s="33"/>
      <c r="C1195" s="33"/>
      <c r="D1195" s="33"/>
      <c r="E1195" s="33"/>
      <c r="F1195" s="33"/>
      <c r="G1195" s="33"/>
      <c r="P1195" s="33"/>
      <c r="Q1195" s="33"/>
      <c r="R1195" s="33"/>
      <c r="S1195" s="33"/>
      <c r="T1195" s="33"/>
      <c r="U1195" s="33"/>
    </row>
    <row r="1196" spans="1:21">
      <c r="A1196" s="33"/>
      <c r="B1196" s="33"/>
      <c r="C1196" s="33"/>
      <c r="D1196" s="33"/>
      <c r="E1196" s="33"/>
      <c r="F1196" s="33"/>
      <c r="G1196" s="33"/>
      <c r="P1196" s="33"/>
      <c r="Q1196" s="33"/>
      <c r="R1196" s="33"/>
      <c r="S1196" s="33"/>
      <c r="T1196" s="33"/>
      <c r="U1196" s="33"/>
    </row>
    <row r="1197" spans="1:21">
      <c r="A1197" s="33"/>
      <c r="B1197" s="33"/>
      <c r="C1197" s="33"/>
      <c r="D1197" s="33"/>
      <c r="E1197" s="33"/>
      <c r="F1197" s="33"/>
      <c r="G1197" s="33"/>
      <c r="P1197" s="33"/>
      <c r="Q1197" s="33"/>
      <c r="R1197" s="33"/>
      <c r="S1197" s="33"/>
      <c r="T1197" s="33"/>
      <c r="U1197" s="33"/>
    </row>
    <row r="1198" spans="1:21">
      <c r="A1198" s="33"/>
      <c r="B1198" s="33"/>
      <c r="C1198" s="33"/>
      <c r="D1198" s="33"/>
      <c r="E1198" s="33"/>
      <c r="F1198" s="33"/>
      <c r="G1198" s="33"/>
      <c r="P1198" s="33"/>
      <c r="Q1198" s="33"/>
      <c r="R1198" s="33"/>
      <c r="S1198" s="33"/>
      <c r="T1198" s="33"/>
      <c r="U1198" s="33"/>
    </row>
    <row r="1199" spans="1:21">
      <c r="A1199" s="33"/>
      <c r="B1199" s="33"/>
      <c r="C1199" s="33"/>
      <c r="D1199" s="33"/>
      <c r="E1199" s="33"/>
      <c r="F1199" s="33"/>
      <c r="G1199" s="33"/>
      <c r="P1199" s="33"/>
      <c r="Q1199" s="33"/>
      <c r="R1199" s="33"/>
      <c r="S1199" s="33"/>
      <c r="T1199" s="33"/>
      <c r="U1199" s="33"/>
    </row>
    <row r="1200" spans="1:21">
      <c r="A1200" s="33"/>
      <c r="B1200" s="33"/>
      <c r="C1200" s="33"/>
      <c r="D1200" s="33"/>
      <c r="E1200" s="33"/>
      <c r="F1200" s="33"/>
      <c r="G1200" s="33"/>
      <c r="P1200" s="33"/>
      <c r="Q1200" s="33"/>
      <c r="R1200" s="33"/>
      <c r="S1200" s="33"/>
      <c r="T1200" s="33"/>
      <c r="U1200" s="33"/>
    </row>
    <row r="1201" spans="1:21">
      <c r="A1201" s="33"/>
      <c r="B1201" s="33"/>
      <c r="C1201" s="33"/>
      <c r="D1201" s="33"/>
      <c r="E1201" s="33"/>
      <c r="F1201" s="33"/>
      <c r="G1201" s="33"/>
      <c r="P1201" s="33"/>
      <c r="Q1201" s="33"/>
      <c r="R1201" s="33"/>
      <c r="S1201" s="33"/>
      <c r="T1201" s="33"/>
      <c r="U1201" s="33"/>
    </row>
    <row r="1202" spans="1:21">
      <c r="A1202" s="33"/>
      <c r="B1202" s="33"/>
      <c r="C1202" s="33"/>
      <c r="D1202" s="33"/>
      <c r="E1202" s="33"/>
      <c r="F1202" s="33"/>
      <c r="G1202" s="33"/>
      <c r="P1202" s="33"/>
      <c r="Q1202" s="33"/>
      <c r="R1202" s="33"/>
      <c r="S1202" s="33"/>
      <c r="T1202" s="33"/>
      <c r="U1202" s="33"/>
    </row>
    <row r="1203" spans="1:21">
      <c r="A1203" s="33"/>
      <c r="B1203" s="33"/>
      <c r="C1203" s="33"/>
      <c r="D1203" s="33"/>
      <c r="E1203" s="33"/>
      <c r="F1203" s="33"/>
      <c r="G1203" s="33"/>
      <c r="P1203" s="33"/>
      <c r="Q1203" s="33"/>
      <c r="R1203" s="33"/>
      <c r="S1203" s="33"/>
      <c r="T1203" s="33"/>
      <c r="U1203" s="33"/>
    </row>
    <row r="1204" spans="1:21">
      <c r="A1204" s="33"/>
      <c r="B1204" s="33"/>
      <c r="C1204" s="33"/>
      <c r="D1204" s="33"/>
      <c r="E1204" s="33"/>
      <c r="F1204" s="33"/>
      <c r="G1204" s="33"/>
      <c r="P1204" s="33"/>
      <c r="Q1204" s="33"/>
      <c r="R1204" s="33"/>
      <c r="S1204" s="33"/>
      <c r="T1204" s="33"/>
      <c r="U1204" s="33"/>
    </row>
    <row r="1205" spans="1:21">
      <c r="A1205" s="33"/>
      <c r="B1205" s="33"/>
      <c r="C1205" s="33"/>
      <c r="D1205" s="33"/>
      <c r="E1205" s="33"/>
      <c r="F1205" s="33"/>
      <c r="G1205" s="33"/>
      <c r="P1205" s="33"/>
      <c r="Q1205" s="33"/>
      <c r="R1205" s="33"/>
      <c r="S1205" s="33"/>
      <c r="T1205" s="33"/>
      <c r="U1205" s="33"/>
    </row>
    <row r="1206" spans="1:21">
      <c r="A1206" s="33"/>
      <c r="B1206" s="33"/>
      <c r="C1206" s="33"/>
      <c r="D1206" s="33"/>
      <c r="E1206" s="33"/>
      <c r="F1206" s="33"/>
      <c r="G1206" s="33"/>
      <c r="P1206" s="33"/>
      <c r="Q1206" s="33"/>
      <c r="R1206" s="33"/>
      <c r="S1206" s="33"/>
      <c r="T1206" s="33"/>
      <c r="U1206" s="33"/>
    </row>
    <row r="1207" spans="1:21">
      <c r="A1207" s="33"/>
      <c r="B1207" s="33"/>
      <c r="C1207" s="33"/>
      <c r="D1207" s="33"/>
      <c r="E1207" s="33"/>
      <c r="F1207" s="33"/>
      <c r="G1207" s="33"/>
      <c r="P1207" s="33"/>
      <c r="Q1207" s="33"/>
      <c r="R1207" s="33"/>
      <c r="S1207" s="33"/>
      <c r="T1207" s="33"/>
      <c r="U1207" s="33"/>
    </row>
    <row r="1208" spans="1:21">
      <c r="A1208" s="33"/>
      <c r="B1208" s="33"/>
      <c r="C1208" s="33"/>
      <c r="D1208" s="33"/>
      <c r="E1208" s="33"/>
      <c r="F1208" s="33"/>
      <c r="G1208" s="33"/>
      <c r="P1208" s="33"/>
      <c r="Q1208" s="33"/>
      <c r="R1208" s="33"/>
      <c r="S1208" s="33"/>
      <c r="T1208" s="33"/>
      <c r="U1208" s="33"/>
    </row>
    <row r="1209" spans="1:21">
      <c r="A1209" s="33"/>
      <c r="B1209" s="33"/>
      <c r="C1209" s="33"/>
      <c r="D1209" s="33"/>
      <c r="E1209" s="33"/>
      <c r="F1209" s="33"/>
      <c r="G1209" s="33"/>
      <c r="P1209" s="33"/>
      <c r="Q1209" s="33"/>
      <c r="R1209" s="33"/>
      <c r="S1209" s="33"/>
      <c r="T1209" s="33"/>
      <c r="U1209" s="33"/>
    </row>
    <row r="1210" spans="1:21">
      <c r="A1210" s="33"/>
      <c r="B1210" s="33"/>
      <c r="C1210" s="33"/>
      <c r="D1210" s="33"/>
      <c r="E1210" s="33"/>
      <c r="F1210" s="33"/>
      <c r="G1210" s="33"/>
      <c r="P1210" s="33"/>
      <c r="Q1210" s="33"/>
      <c r="R1210" s="33"/>
      <c r="S1210" s="33"/>
      <c r="T1210" s="33"/>
      <c r="U1210" s="33"/>
    </row>
    <row r="1211" spans="1:21">
      <c r="A1211" s="33"/>
      <c r="B1211" s="33"/>
      <c r="C1211" s="33"/>
      <c r="D1211" s="33"/>
      <c r="E1211" s="33"/>
      <c r="F1211" s="33"/>
      <c r="G1211" s="33"/>
      <c r="P1211" s="33"/>
      <c r="Q1211" s="33"/>
      <c r="R1211" s="33"/>
      <c r="S1211" s="33"/>
      <c r="T1211" s="33"/>
      <c r="U1211" s="33"/>
    </row>
    <row r="1212" spans="1:21">
      <c r="A1212" s="33"/>
      <c r="B1212" s="33"/>
      <c r="C1212" s="33"/>
      <c r="D1212" s="33"/>
      <c r="E1212" s="33"/>
      <c r="F1212" s="33"/>
      <c r="G1212" s="33"/>
      <c r="P1212" s="33"/>
      <c r="Q1212" s="33"/>
      <c r="R1212" s="33"/>
      <c r="S1212" s="33"/>
      <c r="T1212" s="33"/>
      <c r="U1212" s="33"/>
    </row>
    <row r="1213" spans="1:21">
      <c r="A1213" s="33"/>
      <c r="B1213" s="33"/>
      <c r="C1213" s="33"/>
      <c r="D1213" s="33"/>
      <c r="E1213" s="33"/>
      <c r="F1213" s="33"/>
      <c r="G1213" s="33"/>
      <c r="P1213" s="33"/>
      <c r="Q1213" s="33"/>
      <c r="R1213" s="33"/>
      <c r="S1213" s="33"/>
      <c r="T1213" s="33"/>
      <c r="U1213" s="33"/>
    </row>
    <row r="1214" spans="1:21">
      <c r="A1214" s="33"/>
      <c r="B1214" s="33"/>
      <c r="C1214" s="33"/>
      <c r="D1214" s="33"/>
      <c r="E1214" s="33"/>
      <c r="F1214" s="33"/>
      <c r="G1214" s="33"/>
      <c r="P1214" s="33"/>
      <c r="Q1214" s="33"/>
      <c r="R1214" s="33"/>
      <c r="S1214" s="33"/>
      <c r="T1214" s="33"/>
      <c r="U1214" s="33"/>
    </row>
    <row r="1215" spans="1:21">
      <c r="A1215" s="33"/>
      <c r="B1215" s="33"/>
      <c r="C1215" s="33"/>
      <c r="D1215" s="33"/>
      <c r="E1215" s="33"/>
      <c r="F1215" s="33"/>
      <c r="G1215" s="33"/>
      <c r="P1215" s="33"/>
      <c r="Q1215" s="33"/>
      <c r="R1215" s="33"/>
      <c r="S1215" s="33"/>
      <c r="T1215" s="33"/>
      <c r="U1215" s="33"/>
    </row>
    <row r="1216" spans="1:21">
      <c r="A1216" s="33"/>
      <c r="B1216" s="33"/>
      <c r="C1216" s="33"/>
      <c r="D1216" s="33"/>
      <c r="E1216" s="33"/>
      <c r="F1216" s="33"/>
      <c r="G1216" s="33"/>
      <c r="P1216" s="33"/>
      <c r="Q1216" s="33"/>
      <c r="R1216" s="33"/>
      <c r="S1216" s="33"/>
      <c r="T1216" s="33"/>
      <c r="U1216" s="33"/>
    </row>
    <row r="1217" spans="1:21">
      <c r="A1217" s="33"/>
      <c r="B1217" s="33"/>
      <c r="C1217" s="33"/>
      <c r="D1217" s="33"/>
      <c r="E1217" s="33"/>
      <c r="F1217" s="33"/>
      <c r="G1217" s="33"/>
      <c r="P1217" s="33"/>
      <c r="Q1217" s="33"/>
      <c r="R1217" s="33"/>
      <c r="S1217" s="33"/>
      <c r="T1217" s="33"/>
      <c r="U1217" s="33"/>
    </row>
    <row r="1218" spans="1:21">
      <c r="A1218" s="33"/>
      <c r="B1218" s="33"/>
      <c r="C1218" s="33"/>
      <c r="D1218" s="33"/>
      <c r="E1218" s="33"/>
      <c r="F1218" s="33"/>
      <c r="G1218" s="33"/>
      <c r="P1218" s="33"/>
      <c r="Q1218" s="33"/>
      <c r="R1218" s="33"/>
      <c r="S1218" s="33"/>
      <c r="T1218" s="33"/>
      <c r="U1218" s="33"/>
    </row>
    <row r="1219" spans="1:21">
      <c r="A1219" s="33"/>
      <c r="B1219" s="33"/>
      <c r="C1219" s="33"/>
      <c r="D1219" s="33"/>
      <c r="E1219" s="33"/>
      <c r="F1219" s="33"/>
      <c r="G1219" s="33"/>
      <c r="P1219" s="33"/>
      <c r="Q1219" s="33"/>
      <c r="R1219" s="33"/>
      <c r="S1219" s="33"/>
      <c r="T1219" s="33"/>
      <c r="U1219" s="33"/>
    </row>
    <row r="1220" spans="1:21">
      <c r="A1220" s="33"/>
      <c r="B1220" s="33"/>
      <c r="C1220" s="33"/>
      <c r="D1220" s="33"/>
      <c r="E1220" s="33"/>
      <c r="F1220" s="33"/>
      <c r="G1220" s="33"/>
      <c r="P1220" s="33"/>
      <c r="Q1220" s="33"/>
      <c r="R1220" s="33"/>
      <c r="S1220" s="33"/>
      <c r="T1220" s="33"/>
      <c r="U1220" s="33"/>
    </row>
    <row r="1221" spans="1:21">
      <c r="A1221" s="33"/>
      <c r="B1221" s="33"/>
      <c r="C1221" s="33"/>
      <c r="D1221" s="33"/>
      <c r="E1221" s="33"/>
      <c r="F1221" s="33"/>
      <c r="G1221" s="33"/>
      <c r="P1221" s="33"/>
      <c r="Q1221" s="33"/>
      <c r="R1221" s="33"/>
      <c r="S1221" s="33"/>
      <c r="T1221" s="33"/>
      <c r="U1221" s="33"/>
    </row>
    <row r="1222" spans="1:21">
      <c r="A1222" s="33"/>
      <c r="B1222" s="33"/>
      <c r="C1222" s="33"/>
      <c r="D1222" s="33"/>
      <c r="E1222" s="33"/>
      <c r="F1222" s="33"/>
      <c r="G1222" s="33"/>
      <c r="P1222" s="33"/>
      <c r="Q1222" s="33"/>
      <c r="R1222" s="33"/>
      <c r="S1222" s="33"/>
      <c r="T1222" s="33"/>
      <c r="U1222" s="33"/>
    </row>
    <row r="1223" spans="1:21">
      <c r="A1223" s="33"/>
      <c r="B1223" s="33"/>
      <c r="C1223" s="33"/>
      <c r="D1223" s="33"/>
      <c r="E1223" s="33"/>
      <c r="F1223" s="33"/>
      <c r="G1223" s="33"/>
      <c r="P1223" s="33"/>
      <c r="Q1223" s="33"/>
      <c r="R1223" s="33"/>
      <c r="S1223" s="33"/>
      <c r="T1223" s="33"/>
      <c r="U1223" s="33"/>
    </row>
    <row r="1224" spans="1:21">
      <c r="A1224" s="33"/>
      <c r="B1224" s="33"/>
      <c r="C1224" s="33"/>
      <c r="D1224" s="33"/>
      <c r="E1224" s="33"/>
      <c r="F1224" s="33"/>
      <c r="G1224" s="33"/>
      <c r="P1224" s="33"/>
      <c r="Q1224" s="33"/>
      <c r="R1224" s="33"/>
      <c r="S1224" s="33"/>
      <c r="T1224" s="33"/>
      <c r="U1224" s="33"/>
    </row>
    <row r="1225" spans="1:21">
      <c r="A1225" s="33"/>
      <c r="B1225" s="33"/>
      <c r="C1225" s="33"/>
      <c r="D1225" s="33"/>
      <c r="E1225" s="33"/>
      <c r="F1225" s="33"/>
      <c r="G1225" s="33"/>
      <c r="P1225" s="33"/>
      <c r="Q1225" s="33"/>
      <c r="R1225" s="33"/>
      <c r="S1225" s="33"/>
      <c r="T1225" s="33"/>
      <c r="U1225" s="33"/>
    </row>
    <row r="1226" spans="1:21">
      <c r="A1226" s="33"/>
      <c r="B1226" s="33"/>
      <c r="C1226" s="33"/>
      <c r="D1226" s="33"/>
      <c r="E1226" s="33"/>
      <c r="F1226" s="33"/>
      <c r="G1226" s="33"/>
      <c r="P1226" s="33"/>
      <c r="Q1226" s="33"/>
      <c r="R1226" s="33"/>
      <c r="S1226" s="33"/>
      <c r="T1226" s="33"/>
      <c r="U1226" s="33"/>
    </row>
    <row r="1227" spans="1:21">
      <c r="A1227" s="33"/>
      <c r="B1227" s="33"/>
      <c r="C1227" s="33"/>
      <c r="D1227" s="33"/>
      <c r="E1227" s="33"/>
      <c r="F1227" s="33"/>
      <c r="G1227" s="33"/>
      <c r="P1227" s="33"/>
      <c r="Q1227" s="33"/>
      <c r="R1227" s="33"/>
      <c r="S1227" s="33"/>
      <c r="T1227" s="33"/>
      <c r="U1227" s="33"/>
    </row>
    <row r="1228" spans="1:21">
      <c r="A1228" s="33"/>
      <c r="B1228" s="33"/>
      <c r="C1228" s="33"/>
      <c r="D1228" s="33"/>
      <c r="E1228" s="33"/>
      <c r="F1228" s="33"/>
      <c r="G1228" s="33"/>
      <c r="P1228" s="33"/>
      <c r="Q1228" s="33"/>
      <c r="R1228" s="33"/>
      <c r="S1228" s="33"/>
      <c r="T1228" s="33"/>
      <c r="U1228" s="33"/>
    </row>
    <row r="1229" spans="1:21">
      <c r="A1229" s="33"/>
      <c r="B1229" s="33"/>
      <c r="C1229" s="33"/>
      <c r="D1229" s="33"/>
      <c r="E1229" s="33"/>
      <c r="F1229" s="33"/>
      <c r="G1229" s="33"/>
      <c r="P1229" s="33"/>
      <c r="Q1229" s="33"/>
      <c r="R1229" s="33"/>
      <c r="S1229" s="33"/>
      <c r="T1229" s="33"/>
      <c r="U1229" s="33"/>
    </row>
    <row r="1230" spans="1:21">
      <c r="A1230" s="33"/>
      <c r="B1230" s="33"/>
      <c r="C1230" s="33"/>
      <c r="D1230" s="33"/>
      <c r="E1230" s="33"/>
      <c r="F1230" s="33"/>
      <c r="G1230" s="33"/>
      <c r="P1230" s="33"/>
      <c r="Q1230" s="33"/>
      <c r="R1230" s="33"/>
      <c r="S1230" s="33"/>
      <c r="T1230" s="33"/>
      <c r="U1230" s="33"/>
    </row>
    <row r="1231" spans="1:21">
      <c r="A1231" s="33"/>
      <c r="B1231" s="33"/>
      <c r="C1231" s="33"/>
      <c r="D1231" s="33"/>
      <c r="E1231" s="33"/>
      <c r="F1231" s="33"/>
      <c r="G1231" s="33"/>
      <c r="P1231" s="33"/>
      <c r="Q1231" s="33"/>
      <c r="R1231" s="33"/>
      <c r="S1231" s="33"/>
      <c r="T1231" s="33"/>
      <c r="U1231" s="33"/>
    </row>
    <row r="1232" spans="1:21">
      <c r="A1232" s="33"/>
      <c r="B1232" s="33"/>
      <c r="C1232" s="33"/>
      <c r="D1232" s="33"/>
      <c r="E1232" s="33"/>
      <c r="F1232" s="33"/>
      <c r="G1232" s="33"/>
      <c r="P1232" s="33"/>
      <c r="Q1232" s="33"/>
      <c r="R1232" s="33"/>
      <c r="S1232" s="33"/>
      <c r="T1232" s="33"/>
      <c r="U1232" s="33"/>
    </row>
    <row r="1233" spans="1:21">
      <c r="A1233" s="33"/>
      <c r="B1233" s="33"/>
      <c r="C1233" s="33"/>
      <c r="D1233" s="33"/>
      <c r="E1233" s="33"/>
      <c r="F1233" s="33"/>
      <c r="G1233" s="33"/>
      <c r="P1233" s="33"/>
      <c r="Q1233" s="33"/>
      <c r="R1233" s="33"/>
      <c r="S1233" s="33"/>
      <c r="T1233" s="33"/>
      <c r="U1233" s="33"/>
    </row>
    <row r="1234" spans="1:21">
      <c r="A1234" s="33"/>
      <c r="B1234" s="33"/>
      <c r="C1234" s="33"/>
      <c r="D1234" s="33"/>
      <c r="E1234" s="33"/>
      <c r="F1234" s="33"/>
      <c r="G1234" s="33"/>
      <c r="P1234" s="33"/>
      <c r="Q1234" s="33"/>
      <c r="R1234" s="33"/>
      <c r="S1234" s="33"/>
      <c r="T1234" s="33"/>
      <c r="U1234" s="33"/>
    </row>
    <row r="1235" spans="1:21">
      <c r="A1235" s="33"/>
      <c r="B1235" s="33"/>
      <c r="C1235" s="33"/>
      <c r="D1235" s="33"/>
      <c r="E1235" s="33"/>
      <c r="F1235" s="33"/>
      <c r="G1235" s="33"/>
      <c r="P1235" s="33"/>
      <c r="Q1235" s="33"/>
      <c r="R1235" s="33"/>
      <c r="S1235" s="33"/>
      <c r="T1235" s="33"/>
      <c r="U1235" s="33"/>
    </row>
    <row r="1236" spans="1:21">
      <c r="A1236" s="33"/>
      <c r="B1236" s="33"/>
      <c r="C1236" s="33"/>
      <c r="D1236" s="33"/>
      <c r="E1236" s="33"/>
      <c r="F1236" s="33"/>
      <c r="G1236" s="33"/>
      <c r="P1236" s="33"/>
      <c r="Q1236" s="33"/>
      <c r="R1236" s="33"/>
      <c r="S1236" s="33"/>
      <c r="T1236" s="33"/>
      <c r="U1236" s="33"/>
    </row>
    <row r="1237" spans="1:21">
      <c r="A1237" s="33"/>
      <c r="B1237" s="33"/>
      <c r="C1237" s="33"/>
      <c r="D1237" s="33"/>
      <c r="E1237" s="33"/>
      <c r="F1237" s="33"/>
      <c r="G1237" s="33"/>
      <c r="P1237" s="33"/>
      <c r="Q1237" s="33"/>
      <c r="R1237" s="33"/>
      <c r="S1237" s="33"/>
      <c r="T1237" s="33"/>
      <c r="U1237" s="33"/>
    </row>
    <row r="1238" spans="1:21">
      <c r="A1238" s="33"/>
      <c r="B1238" s="33"/>
      <c r="C1238" s="33"/>
      <c r="D1238" s="33"/>
      <c r="E1238" s="33"/>
      <c r="F1238" s="33"/>
      <c r="G1238" s="33"/>
      <c r="P1238" s="33"/>
      <c r="Q1238" s="33"/>
      <c r="R1238" s="33"/>
      <c r="S1238" s="33"/>
      <c r="T1238" s="33"/>
      <c r="U1238" s="33"/>
    </row>
    <row r="1239" spans="1:21">
      <c r="A1239" s="33"/>
      <c r="B1239" s="33"/>
      <c r="C1239" s="33"/>
      <c r="D1239" s="33"/>
      <c r="E1239" s="33"/>
      <c r="F1239" s="33"/>
      <c r="G1239" s="33"/>
      <c r="P1239" s="33"/>
      <c r="Q1239" s="33"/>
      <c r="R1239" s="33"/>
      <c r="S1239" s="33"/>
      <c r="T1239" s="33"/>
      <c r="U1239" s="33"/>
    </row>
    <row r="1240" spans="1:21">
      <c r="A1240" s="33"/>
      <c r="B1240" s="33"/>
      <c r="C1240" s="33"/>
      <c r="D1240" s="33"/>
      <c r="E1240" s="33"/>
      <c r="F1240" s="33"/>
      <c r="G1240" s="33"/>
      <c r="P1240" s="33"/>
      <c r="Q1240" s="33"/>
      <c r="R1240" s="33"/>
      <c r="S1240" s="33"/>
      <c r="T1240" s="33"/>
      <c r="U1240" s="33"/>
    </row>
    <row r="1241" spans="1:21">
      <c r="A1241" s="33"/>
      <c r="B1241" s="33"/>
      <c r="C1241" s="33"/>
      <c r="D1241" s="33"/>
      <c r="E1241" s="33"/>
      <c r="F1241" s="33"/>
      <c r="G1241" s="33"/>
      <c r="P1241" s="33"/>
      <c r="Q1241" s="33"/>
      <c r="R1241" s="33"/>
      <c r="S1241" s="33"/>
      <c r="T1241" s="33"/>
      <c r="U1241" s="33"/>
    </row>
    <row r="1242" spans="1:21">
      <c r="A1242" s="33"/>
      <c r="B1242" s="33"/>
      <c r="C1242" s="33"/>
      <c r="D1242" s="33"/>
      <c r="E1242" s="33"/>
      <c r="F1242" s="33"/>
      <c r="G1242" s="33"/>
      <c r="P1242" s="33"/>
      <c r="Q1242" s="33"/>
      <c r="R1242" s="33"/>
      <c r="S1242" s="33"/>
      <c r="T1242" s="33"/>
      <c r="U1242" s="33"/>
    </row>
    <row r="1243" spans="1:21">
      <c r="A1243" s="33"/>
      <c r="B1243" s="33"/>
      <c r="C1243" s="33"/>
      <c r="D1243" s="33"/>
      <c r="E1243" s="33"/>
      <c r="F1243" s="33"/>
      <c r="G1243" s="33"/>
      <c r="P1243" s="33"/>
      <c r="Q1243" s="33"/>
      <c r="R1243" s="33"/>
      <c r="S1243" s="33"/>
      <c r="T1243" s="33"/>
      <c r="U1243" s="33"/>
    </row>
    <row r="1244" spans="1:21">
      <c r="A1244" s="33"/>
      <c r="B1244" s="33"/>
      <c r="C1244" s="33"/>
      <c r="D1244" s="33"/>
      <c r="E1244" s="33"/>
      <c r="F1244" s="33"/>
      <c r="G1244" s="33"/>
      <c r="P1244" s="33"/>
      <c r="Q1244" s="33"/>
      <c r="R1244" s="33"/>
      <c r="S1244" s="33"/>
      <c r="T1244" s="33"/>
      <c r="U1244" s="33"/>
    </row>
    <row r="1245" spans="1:21">
      <c r="A1245" s="33"/>
      <c r="B1245" s="33"/>
      <c r="C1245" s="33"/>
      <c r="D1245" s="33"/>
      <c r="E1245" s="33"/>
      <c r="F1245" s="33"/>
      <c r="G1245" s="33"/>
      <c r="P1245" s="33"/>
      <c r="Q1245" s="33"/>
      <c r="R1245" s="33"/>
      <c r="S1245" s="33"/>
      <c r="T1245" s="33"/>
      <c r="U1245" s="33"/>
    </row>
    <row r="1246" spans="1:21">
      <c r="A1246" s="33"/>
      <c r="B1246" s="33"/>
      <c r="C1246" s="33"/>
      <c r="D1246" s="33"/>
      <c r="E1246" s="33"/>
      <c r="F1246" s="33"/>
      <c r="G1246" s="33"/>
      <c r="P1246" s="33"/>
      <c r="Q1246" s="33"/>
      <c r="R1246" s="33"/>
      <c r="S1246" s="33"/>
      <c r="T1246" s="33"/>
      <c r="U1246" s="33"/>
    </row>
    <row r="1247" spans="1:21">
      <c r="A1247" s="33"/>
      <c r="B1247" s="33"/>
      <c r="C1247" s="33"/>
      <c r="D1247" s="33"/>
      <c r="E1247" s="33"/>
      <c r="F1247" s="33"/>
      <c r="G1247" s="33"/>
      <c r="P1247" s="33"/>
      <c r="Q1247" s="33"/>
      <c r="R1247" s="33"/>
      <c r="S1247" s="33"/>
      <c r="T1247" s="33"/>
      <c r="U1247" s="33"/>
    </row>
    <row r="1248" spans="1:21">
      <c r="A1248" s="33"/>
      <c r="B1248" s="33"/>
      <c r="C1248" s="33"/>
      <c r="D1248" s="33"/>
      <c r="E1248" s="33"/>
      <c r="F1248" s="33"/>
      <c r="G1248" s="33"/>
      <c r="P1248" s="33"/>
      <c r="Q1248" s="33"/>
      <c r="R1248" s="33"/>
      <c r="S1248" s="33"/>
      <c r="T1248" s="33"/>
      <c r="U1248" s="33"/>
    </row>
    <row r="1249" spans="1:21">
      <c r="A1249" s="33"/>
      <c r="B1249" s="33"/>
      <c r="C1249" s="33"/>
      <c r="D1249" s="33"/>
      <c r="E1249" s="33"/>
      <c r="F1249" s="33"/>
      <c r="G1249" s="33"/>
      <c r="P1249" s="33"/>
      <c r="Q1249" s="33"/>
      <c r="R1249" s="33"/>
      <c r="S1249" s="33"/>
      <c r="T1249" s="33"/>
      <c r="U1249" s="33"/>
    </row>
    <row r="1250" spans="1:21">
      <c r="A1250" s="33"/>
      <c r="B1250" s="33"/>
      <c r="C1250" s="33"/>
      <c r="D1250" s="33"/>
      <c r="E1250" s="33"/>
      <c r="F1250" s="33"/>
      <c r="G1250" s="33"/>
      <c r="P1250" s="33"/>
      <c r="Q1250" s="33"/>
      <c r="R1250" s="33"/>
      <c r="S1250" s="33"/>
      <c r="T1250" s="33"/>
      <c r="U1250" s="33"/>
    </row>
    <row r="1251" spans="1:21">
      <c r="A1251" s="33"/>
      <c r="B1251" s="33"/>
      <c r="C1251" s="33"/>
      <c r="D1251" s="33"/>
      <c r="E1251" s="33"/>
      <c r="F1251" s="33"/>
      <c r="G1251" s="33"/>
      <c r="P1251" s="33"/>
      <c r="Q1251" s="33"/>
      <c r="R1251" s="33"/>
      <c r="S1251" s="33"/>
      <c r="T1251" s="33"/>
      <c r="U1251" s="33"/>
    </row>
    <row r="1252" spans="1:21">
      <c r="A1252" s="33"/>
      <c r="B1252" s="33"/>
      <c r="C1252" s="33"/>
      <c r="D1252" s="33"/>
      <c r="E1252" s="33"/>
      <c r="F1252" s="33"/>
      <c r="G1252" s="33"/>
      <c r="P1252" s="33"/>
      <c r="Q1252" s="33"/>
      <c r="R1252" s="33"/>
      <c r="S1252" s="33"/>
      <c r="T1252" s="33"/>
      <c r="U1252" s="33"/>
    </row>
    <row r="1253" spans="1:21">
      <c r="A1253" s="33"/>
      <c r="B1253" s="33"/>
      <c r="C1253" s="33"/>
      <c r="D1253" s="33"/>
      <c r="E1253" s="33"/>
      <c r="F1253" s="33"/>
      <c r="G1253" s="33"/>
      <c r="P1253" s="33"/>
      <c r="Q1253" s="33"/>
      <c r="R1253" s="33"/>
      <c r="S1253" s="33"/>
      <c r="T1253" s="33"/>
      <c r="U1253" s="33"/>
    </row>
    <row r="1254" spans="1:21">
      <c r="A1254" s="33"/>
      <c r="B1254" s="33"/>
      <c r="C1254" s="33"/>
      <c r="D1254" s="33"/>
      <c r="E1254" s="33"/>
      <c r="F1254" s="33"/>
      <c r="G1254" s="33"/>
      <c r="P1254" s="33"/>
      <c r="Q1254" s="33"/>
      <c r="R1254" s="33"/>
      <c r="S1254" s="33"/>
      <c r="T1254" s="33"/>
      <c r="U1254" s="33"/>
    </row>
    <row r="1255" spans="1:21">
      <c r="A1255" s="33"/>
      <c r="B1255" s="33"/>
      <c r="C1255" s="33"/>
      <c r="D1255" s="33"/>
      <c r="E1255" s="33"/>
      <c r="F1255" s="33"/>
      <c r="G1255" s="33"/>
      <c r="P1255" s="33"/>
      <c r="Q1255" s="33"/>
      <c r="R1255" s="33"/>
      <c r="S1255" s="33"/>
      <c r="T1255" s="33"/>
      <c r="U1255" s="33"/>
    </row>
    <row r="1256" spans="1:21">
      <c r="A1256" s="33"/>
      <c r="B1256" s="33"/>
      <c r="C1256" s="33"/>
      <c r="D1256" s="33"/>
      <c r="E1256" s="33"/>
      <c r="F1256" s="33"/>
      <c r="G1256" s="33"/>
      <c r="P1256" s="33"/>
      <c r="Q1256" s="33"/>
      <c r="R1256" s="33"/>
      <c r="S1256" s="33"/>
      <c r="T1256" s="33"/>
      <c r="U1256" s="33"/>
    </row>
    <row r="1257" spans="1:21">
      <c r="A1257" s="33"/>
      <c r="B1257" s="33"/>
      <c r="C1257" s="33"/>
      <c r="D1257" s="33"/>
      <c r="E1257" s="33"/>
      <c r="F1257" s="33"/>
      <c r="G1257" s="33"/>
      <c r="P1257" s="33"/>
      <c r="Q1257" s="33"/>
      <c r="R1257" s="33"/>
      <c r="S1257" s="33"/>
      <c r="T1257" s="33"/>
      <c r="U1257" s="33"/>
    </row>
    <row r="1258" spans="1:21">
      <c r="A1258" s="33"/>
      <c r="B1258" s="33"/>
      <c r="C1258" s="33"/>
      <c r="D1258" s="33"/>
      <c r="E1258" s="33"/>
      <c r="F1258" s="33"/>
      <c r="G1258" s="33"/>
      <c r="P1258" s="33"/>
      <c r="Q1258" s="33"/>
      <c r="R1258" s="33"/>
      <c r="S1258" s="33"/>
      <c r="T1258" s="33"/>
      <c r="U1258" s="33"/>
    </row>
    <row r="1259" spans="1:21">
      <c r="A1259" s="33"/>
      <c r="B1259" s="33"/>
      <c r="C1259" s="33"/>
      <c r="D1259" s="33"/>
      <c r="E1259" s="33"/>
      <c r="F1259" s="33"/>
      <c r="G1259" s="33"/>
      <c r="P1259" s="33"/>
      <c r="Q1259" s="33"/>
      <c r="R1259" s="33"/>
      <c r="S1259" s="33"/>
      <c r="T1259" s="33"/>
      <c r="U1259" s="33"/>
    </row>
    <row r="1260" spans="1:21">
      <c r="A1260" s="33"/>
      <c r="B1260" s="33"/>
      <c r="C1260" s="33"/>
      <c r="D1260" s="33"/>
      <c r="E1260" s="33"/>
      <c r="F1260" s="33"/>
      <c r="G1260" s="33"/>
      <c r="P1260" s="33"/>
      <c r="Q1260" s="33"/>
      <c r="R1260" s="33"/>
      <c r="S1260" s="33"/>
      <c r="T1260" s="33"/>
      <c r="U1260" s="33"/>
    </row>
    <row r="1261" spans="1:21">
      <c r="A1261" s="33"/>
      <c r="B1261" s="33"/>
      <c r="C1261" s="33"/>
      <c r="D1261" s="33"/>
      <c r="E1261" s="33"/>
      <c r="F1261" s="33"/>
      <c r="G1261" s="33"/>
      <c r="P1261" s="33"/>
      <c r="Q1261" s="33"/>
      <c r="R1261" s="33"/>
      <c r="S1261" s="33"/>
      <c r="T1261" s="33"/>
      <c r="U1261" s="33"/>
    </row>
    <row r="1262" spans="1:21">
      <c r="A1262" s="33"/>
      <c r="B1262" s="33"/>
      <c r="C1262" s="33"/>
      <c r="D1262" s="33"/>
      <c r="E1262" s="33"/>
      <c r="F1262" s="33"/>
      <c r="G1262" s="33"/>
      <c r="P1262" s="33"/>
      <c r="Q1262" s="33"/>
      <c r="R1262" s="33"/>
      <c r="S1262" s="33"/>
      <c r="T1262" s="33"/>
      <c r="U1262" s="33"/>
    </row>
    <row r="1263" spans="1:21">
      <c r="A1263" s="33"/>
      <c r="B1263" s="33"/>
      <c r="C1263" s="33"/>
      <c r="D1263" s="33"/>
      <c r="E1263" s="33"/>
      <c r="F1263" s="33"/>
      <c r="G1263" s="33"/>
      <c r="P1263" s="33"/>
      <c r="Q1263" s="33"/>
      <c r="R1263" s="33"/>
      <c r="S1263" s="33"/>
      <c r="T1263" s="33"/>
      <c r="U1263" s="33"/>
    </row>
    <row r="1264" spans="1:21">
      <c r="A1264" s="33"/>
      <c r="B1264" s="33"/>
      <c r="C1264" s="33"/>
      <c r="D1264" s="33"/>
      <c r="E1264" s="33"/>
      <c r="F1264" s="33"/>
      <c r="G1264" s="33"/>
      <c r="P1264" s="33"/>
      <c r="Q1264" s="33"/>
      <c r="R1264" s="33"/>
      <c r="S1264" s="33"/>
      <c r="T1264" s="33"/>
      <c r="U1264" s="33"/>
    </row>
    <row r="1265" spans="1:21">
      <c r="A1265" s="33"/>
      <c r="B1265" s="33"/>
      <c r="C1265" s="33"/>
      <c r="D1265" s="33"/>
      <c r="E1265" s="33"/>
      <c r="F1265" s="33"/>
      <c r="G1265" s="33"/>
      <c r="P1265" s="33"/>
      <c r="Q1265" s="33"/>
      <c r="R1265" s="33"/>
      <c r="S1265" s="33"/>
      <c r="T1265" s="33"/>
      <c r="U1265" s="33"/>
    </row>
    <row r="1266" spans="1:21">
      <c r="A1266" s="33"/>
      <c r="B1266" s="33"/>
      <c r="C1266" s="33"/>
      <c r="D1266" s="33"/>
      <c r="E1266" s="33"/>
      <c r="F1266" s="33"/>
      <c r="G1266" s="33"/>
      <c r="P1266" s="33"/>
      <c r="Q1266" s="33"/>
      <c r="R1266" s="33"/>
      <c r="S1266" s="33"/>
      <c r="T1266" s="33"/>
      <c r="U1266" s="33"/>
    </row>
    <row r="1267" spans="1:21">
      <c r="A1267" s="33"/>
      <c r="B1267" s="33"/>
      <c r="C1267" s="33"/>
      <c r="D1267" s="33"/>
      <c r="E1267" s="33"/>
      <c r="F1267" s="33"/>
      <c r="G1267" s="33"/>
      <c r="P1267" s="33"/>
      <c r="Q1267" s="33"/>
      <c r="R1267" s="33"/>
      <c r="S1267" s="33"/>
      <c r="T1267" s="33"/>
      <c r="U1267" s="33"/>
    </row>
    <row r="1268" spans="1:21">
      <c r="A1268" s="33"/>
      <c r="B1268" s="33"/>
      <c r="C1268" s="33"/>
      <c r="D1268" s="33"/>
      <c r="E1268" s="33"/>
      <c r="F1268" s="33"/>
      <c r="G1268" s="33"/>
      <c r="P1268" s="33"/>
      <c r="Q1268" s="33"/>
      <c r="R1268" s="33"/>
      <c r="S1268" s="33"/>
      <c r="T1268" s="33"/>
      <c r="U1268" s="33"/>
    </row>
    <row r="1269" spans="1:21">
      <c r="A1269" s="33"/>
      <c r="B1269" s="33"/>
      <c r="C1269" s="33"/>
      <c r="D1269" s="33"/>
      <c r="E1269" s="33"/>
      <c r="F1269" s="33"/>
      <c r="G1269" s="33"/>
      <c r="P1269" s="33"/>
      <c r="Q1269" s="33"/>
      <c r="R1269" s="33"/>
      <c r="S1269" s="33"/>
      <c r="T1269" s="33"/>
      <c r="U1269" s="33"/>
    </row>
    <row r="1270" spans="1:21">
      <c r="A1270" s="33"/>
      <c r="B1270" s="33"/>
      <c r="C1270" s="33"/>
      <c r="D1270" s="33"/>
      <c r="E1270" s="33"/>
      <c r="F1270" s="33"/>
      <c r="G1270" s="33"/>
      <c r="P1270" s="33"/>
      <c r="Q1270" s="33"/>
      <c r="R1270" s="33"/>
      <c r="S1270" s="33"/>
      <c r="T1270" s="33"/>
      <c r="U1270" s="33"/>
    </row>
    <row r="1271" spans="1:21">
      <c r="A1271" s="33"/>
      <c r="B1271" s="33"/>
      <c r="C1271" s="33"/>
      <c r="D1271" s="33"/>
      <c r="E1271" s="33"/>
      <c r="F1271" s="33"/>
      <c r="G1271" s="33"/>
      <c r="P1271" s="33"/>
      <c r="Q1271" s="33"/>
      <c r="R1271" s="33"/>
      <c r="S1271" s="33"/>
      <c r="T1271" s="33"/>
      <c r="U1271" s="33"/>
    </row>
    <row r="1272" spans="1:21">
      <c r="A1272" s="33"/>
      <c r="B1272" s="33"/>
      <c r="C1272" s="33"/>
      <c r="D1272" s="33"/>
      <c r="E1272" s="33"/>
      <c r="F1272" s="33"/>
      <c r="G1272" s="33"/>
      <c r="P1272" s="33"/>
      <c r="Q1272" s="33"/>
      <c r="R1272" s="33"/>
      <c r="S1272" s="33"/>
      <c r="T1272" s="33"/>
      <c r="U1272" s="33"/>
    </row>
    <row r="1273" spans="1:21">
      <c r="A1273" s="33"/>
      <c r="B1273" s="33"/>
      <c r="C1273" s="33"/>
      <c r="D1273" s="33"/>
      <c r="E1273" s="33"/>
      <c r="F1273" s="33"/>
      <c r="G1273" s="33"/>
      <c r="P1273" s="33"/>
      <c r="Q1273" s="33"/>
      <c r="R1273" s="33"/>
      <c r="S1273" s="33"/>
      <c r="T1273" s="33"/>
      <c r="U1273" s="33"/>
    </row>
    <row r="1274" spans="1:21">
      <c r="A1274" s="33"/>
      <c r="B1274" s="33"/>
      <c r="C1274" s="33"/>
      <c r="D1274" s="33"/>
      <c r="E1274" s="33"/>
      <c r="F1274" s="33"/>
      <c r="G1274" s="33"/>
      <c r="P1274" s="33"/>
      <c r="Q1274" s="33"/>
      <c r="R1274" s="33"/>
      <c r="S1274" s="33"/>
      <c r="T1274" s="33"/>
      <c r="U1274" s="33"/>
    </row>
    <row r="1275" spans="1:21">
      <c r="A1275" s="33"/>
      <c r="B1275" s="33"/>
      <c r="C1275" s="33"/>
      <c r="D1275" s="33"/>
      <c r="E1275" s="33"/>
      <c r="F1275" s="33"/>
      <c r="G1275" s="33"/>
      <c r="P1275" s="33"/>
      <c r="Q1275" s="33"/>
      <c r="R1275" s="33"/>
      <c r="S1275" s="33"/>
      <c r="T1275" s="33"/>
      <c r="U1275" s="33"/>
    </row>
    <row r="1276" spans="1:21">
      <c r="A1276" s="33"/>
      <c r="B1276" s="33"/>
      <c r="C1276" s="33"/>
      <c r="D1276" s="33"/>
      <c r="E1276" s="33"/>
      <c r="F1276" s="33"/>
      <c r="G1276" s="33"/>
      <c r="P1276" s="33"/>
      <c r="Q1276" s="33"/>
      <c r="R1276" s="33"/>
      <c r="S1276" s="33"/>
      <c r="T1276" s="33"/>
      <c r="U1276" s="33"/>
    </row>
    <row r="1277" spans="1:21">
      <c r="A1277" s="33"/>
      <c r="B1277" s="33"/>
      <c r="C1277" s="33"/>
      <c r="D1277" s="33"/>
      <c r="E1277" s="33"/>
      <c r="F1277" s="33"/>
      <c r="G1277" s="33"/>
      <c r="P1277" s="33"/>
      <c r="Q1277" s="33"/>
      <c r="R1277" s="33"/>
      <c r="S1277" s="33"/>
      <c r="T1277" s="33"/>
      <c r="U1277" s="33"/>
    </row>
    <row r="1278" spans="1:21">
      <c r="A1278" s="33"/>
      <c r="B1278" s="33"/>
      <c r="C1278" s="33"/>
      <c r="D1278" s="33"/>
      <c r="E1278" s="33"/>
      <c r="F1278" s="33"/>
      <c r="G1278" s="33"/>
      <c r="P1278" s="33"/>
      <c r="Q1278" s="33"/>
      <c r="R1278" s="33"/>
      <c r="S1278" s="33"/>
      <c r="T1278" s="33"/>
      <c r="U1278" s="33"/>
    </row>
    <row r="1279" spans="1:21">
      <c r="A1279" s="33"/>
      <c r="B1279" s="33"/>
      <c r="C1279" s="33"/>
      <c r="D1279" s="33"/>
      <c r="E1279" s="33"/>
      <c r="F1279" s="33"/>
      <c r="G1279" s="33"/>
      <c r="P1279" s="33"/>
      <c r="Q1279" s="33"/>
      <c r="R1279" s="33"/>
      <c r="S1279" s="33"/>
      <c r="T1279" s="33"/>
      <c r="U1279" s="33"/>
    </row>
    <row r="1280" spans="1:21">
      <c r="A1280" s="33"/>
      <c r="B1280" s="33"/>
      <c r="C1280" s="33"/>
      <c r="D1280" s="33"/>
      <c r="E1280" s="33"/>
      <c r="F1280" s="33"/>
      <c r="G1280" s="33"/>
      <c r="P1280" s="33"/>
      <c r="Q1280" s="33"/>
      <c r="R1280" s="33"/>
      <c r="S1280" s="33"/>
      <c r="T1280" s="33"/>
      <c r="U1280" s="33"/>
    </row>
    <row r="1281" spans="1:21">
      <c r="A1281" s="33"/>
      <c r="B1281" s="33"/>
      <c r="C1281" s="33"/>
      <c r="D1281" s="33"/>
      <c r="E1281" s="33"/>
      <c r="F1281" s="33"/>
      <c r="G1281" s="33"/>
      <c r="P1281" s="33"/>
      <c r="Q1281" s="33"/>
      <c r="R1281" s="33"/>
      <c r="S1281" s="33"/>
      <c r="T1281" s="33"/>
      <c r="U1281" s="33"/>
    </row>
    <row r="1282" spans="1:21">
      <c r="A1282" s="33"/>
      <c r="B1282" s="33"/>
      <c r="C1282" s="33"/>
      <c r="D1282" s="33"/>
      <c r="E1282" s="33"/>
      <c r="F1282" s="33"/>
      <c r="G1282" s="33"/>
      <c r="P1282" s="33"/>
      <c r="Q1282" s="33"/>
      <c r="R1282" s="33"/>
      <c r="S1282" s="33"/>
      <c r="T1282" s="33"/>
      <c r="U1282" s="33"/>
    </row>
    <row r="1283" spans="1:21">
      <c r="A1283" s="33"/>
      <c r="B1283" s="33"/>
      <c r="C1283" s="33"/>
      <c r="D1283" s="33"/>
      <c r="E1283" s="33"/>
      <c r="F1283" s="33"/>
      <c r="G1283" s="33"/>
      <c r="P1283" s="33"/>
      <c r="Q1283" s="33"/>
      <c r="R1283" s="33"/>
      <c r="S1283" s="33"/>
      <c r="T1283" s="33"/>
      <c r="U1283" s="33"/>
    </row>
    <row r="1284" spans="1:21">
      <c r="A1284" s="33"/>
      <c r="B1284" s="33"/>
      <c r="C1284" s="33"/>
      <c r="D1284" s="33"/>
      <c r="E1284" s="33"/>
      <c r="F1284" s="33"/>
      <c r="G1284" s="33"/>
      <c r="P1284" s="33"/>
      <c r="Q1284" s="33"/>
      <c r="R1284" s="33"/>
      <c r="S1284" s="33"/>
      <c r="T1284" s="33"/>
      <c r="U1284" s="33"/>
    </row>
    <row r="1285" spans="1:21">
      <c r="A1285" s="33"/>
      <c r="B1285" s="33"/>
      <c r="C1285" s="33"/>
      <c r="D1285" s="33"/>
      <c r="E1285" s="33"/>
      <c r="F1285" s="33"/>
      <c r="G1285" s="33"/>
      <c r="P1285" s="33"/>
      <c r="Q1285" s="33"/>
      <c r="R1285" s="33"/>
      <c r="S1285" s="33"/>
      <c r="T1285" s="33"/>
      <c r="U1285" s="33"/>
    </row>
    <row r="1286" spans="1:21">
      <c r="A1286" s="33"/>
      <c r="B1286" s="33"/>
      <c r="C1286" s="33"/>
      <c r="D1286" s="33"/>
      <c r="E1286" s="33"/>
      <c r="F1286" s="33"/>
      <c r="G1286" s="33"/>
      <c r="P1286" s="33"/>
      <c r="Q1286" s="33"/>
      <c r="R1286" s="33"/>
      <c r="S1286" s="33"/>
      <c r="T1286" s="33"/>
      <c r="U1286" s="33"/>
    </row>
    <row r="1287" spans="1:21">
      <c r="A1287" s="33"/>
      <c r="B1287" s="33"/>
      <c r="C1287" s="33"/>
      <c r="D1287" s="33"/>
      <c r="E1287" s="33"/>
      <c r="F1287" s="33"/>
      <c r="G1287" s="33"/>
      <c r="P1287" s="33"/>
      <c r="Q1287" s="33"/>
      <c r="R1287" s="33"/>
      <c r="S1287" s="33"/>
      <c r="T1287" s="33"/>
      <c r="U1287" s="33"/>
    </row>
    <row r="1288" spans="1:21">
      <c r="A1288" s="33"/>
      <c r="B1288" s="33"/>
      <c r="C1288" s="33"/>
      <c r="D1288" s="33"/>
      <c r="E1288" s="33"/>
      <c r="F1288" s="33"/>
      <c r="G1288" s="33"/>
      <c r="P1288" s="33"/>
      <c r="Q1288" s="33"/>
      <c r="R1288" s="33"/>
      <c r="S1288" s="33"/>
      <c r="T1288" s="33"/>
      <c r="U1288" s="33"/>
    </row>
    <row r="1289" spans="1:21">
      <c r="A1289" s="33"/>
      <c r="B1289" s="33"/>
      <c r="C1289" s="33"/>
      <c r="D1289" s="33"/>
      <c r="E1289" s="33"/>
      <c r="F1289" s="33"/>
      <c r="G1289" s="33"/>
      <c r="P1289" s="33"/>
      <c r="Q1289" s="33"/>
      <c r="R1289" s="33"/>
      <c r="S1289" s="33"/>
      <c r="T1289" s="33"/>
      <c r="U1289" s="33"/>
    </row>
    <row r="1290" spans="1:21">
      <c r="A1290" s="33"/>
      <c r="B1290" s="33"/>
      <c r="C1290" s="33"/>
      <c r="D1290" s="33"/>
      <c r="E1290" s="33"/>
      <c r="F1290" s="33"/>
      <c r="G1290" s="33"/>
      <c r="P1290" s="33"/>
      <c r="Q1290" s="33"/>
      <c r="R1290" s="33"/>
      <c r="S1290" s="33"/>
      <c r="T1290" s="33"/>
      <c r="U1290" s="33"/>
    </row>
    <row r="1291" spans="1:21">
      <c r="A1291" s="33"/>
      <c r="B1291" s="33"/>
      <c r="C1291" s="33"/>
      <c r="D1291" s="33"/>
      <c r="E1291" s="33"/>
      <c r="F1291" s="33"/>
      <c r="G1291" s="33"/>
      <c r="P1291" s="33"/>
      <c r="Q1291" s="33"/>
      <c r="R1291" s="33"/>
      <c r="S1291" s="33"/>
      <c r="T1291" s="33"/>
      <c r="U1291" s="33"/>
    </row>
    <row r="1292" spans="1:21">
      <c r="A1292" s="33"/>
      <c r="B1292" s="33"/>
      <c r="C1292" s="33"/>
      <c r="D1292" s="33"/>
      <c r="E1292" s="33"/>
      <c r="F1292" s="33"/>
      <c r="G1292" s="33"/>
      <c r="P1292" s="33"/>
      <c r="Q1292" s="33"/>
      <c r="R1292" s="33"/>
      <c r="S1292" s="33"/>
      <c r="T1292" s="33"/>
      <c r="U1292" s="33"/>
    </row>
    <row r="1293" spans="1:21">
      <c r="A1293" s="33"/>
      <c r="B1293" s="33"/>
      <c r="C1293" s="33"/>
      <c r="D1293" s="33"/>
      <c r="E1293" s="33"/>
      <c r="F1293" s="33"/>
      <c r="G1293" s="33"/>
      <c r="P1293" s="33"/>
      <c r="Q1293" s="33"/>
      <c r="R1293" s="33"/>
      <c r="S1293" s="33"/>
      <c r="T1293" s="33"/>
      <c r="U1293" s="33"/>
    </row>
    <row r="1294" spans="1:21">
      <c r="A1294" s="33"/>
      <c r="B1294" s="33"/>
      <c r="C1294" s="33"/>
      <c r="D1294" s="33"/>
      <c r="E1294" s="33"/>
      <c r="F1294" s="33"/>
      <c r="G1294" s="33"/>
      <c r="P1294" s="33"/>
      <c r="Q1294" s="33"/>
      <c r="R1294" s="33"/>
      <c r="S1294" s="33"/>
      <c r="T1294" s="33"/>
      <c r="U1294" s="33"/>
    </row>
    <row r="1295" spans="1:21">
      <c r="A1295" s="33"/>
      <c r="B1295" s="33"/>
      <c r="C1295" s="33"/>
      <c r="D1295" s="33"/>
      <c r="E1295" s="33"/>
      <c r="F1295" s="33"/>
      <c r="G1295" s="33"/>
      <c r="P1295" s="33"/>
      <c r="Q1295" s="33"/>
      <c r="R1295" s="33"/>
      <c r="S1295" s="33"/>
      <c r="T1295" s="33"/>
      <c r="U1295" s="33"/>
    </row>
    <row r="1296" spans="1:21">
      <c r="A1296" s="33"/>
      <c r="B1296" s="33"/>
      <c r="C1296" s="33"/>
      <c r="D1296" s="33"/>
      <c r="E1296" s="33"/>
      <c r="F1296" s="33"/>
      <c r="G1296" s="33"/>
      <c r="P1296" s="33"/>
      <c r="Q1296" s="33"/>
      <c r="R1296" s="33"/>
      <c r="S1296" s="33"/>
      <c r="T1296" s="33"/>
      <c r="U1296" s="33"/>
    </row>
    <row r="1297" spans="1:21">
      <c r="A1297" s="33"/>
      <c r="B1297" s="33"/>
      <c r="C1297" s="33"/>
      <c r="D1297" s="33"/>
      <c r="E1297" s="33"/>
      <c r="F1297" s="33"/>
      <c r="G1297" s="33"/>
      <c r="P1297" s="33"/>
      <c r="Q1297" s="33"/>
      <c r="R1297" s="33"/>
      <c r="S1297" s="33"/>
      <c r="T1297" s="33"/>
      <c r="U1297" s="33"/>
    </row>
    <row r="1298" spans="1:21">
      <c r="A1298" s="33"/>
      <c r="B1298" s="33"/>
      <c r="C1298" s="33"/>
      <c r="D1298" s="33"/>
      <c r="E1298" s="33"/>
      <c r="F1298" s="33"/>
      <c r="G1298" s="33"/>
      <c r="P1298" s="33"/>
      <c r="Q1298" s="33"/>
      <c r="R1298" s="33"/>
      <c r="S1298" s="33"/>
      <c r="T1298" s="33"/>
      <c r="U1298" s="33"/>
    </row>
    <row r="1299" spans="1:21">
      <c r="A1299" s="33"/>
      <c r="B1299" s="33"/>
      <c r="C1299" s="33"/>
      <c r="D1299" s="33"/>
      <c r="E1299" s="33"/>
      <c r="F1299" s="33"/>
      <c r="G1299" s="33"/>
      <c r="P1299" s="33"/>
      <c r="Q1299" s="33"/>
      <c r="R1299" s="33"/>
      <c r="S1299" s="33"/>
      <c r="T1299" s="33"/>
      <c r="U1299" s="33"/>
    </row>
    <row r="1300" spans="1:21">
      <c r="A1300" s="33"/>
      <c r="B1300" s="33"/>
      <c r="C1300" s="33"/>
      <c r="D1300" s="33"/>
      <c r="E1300" s="33"/>
      <c r="F1300" s="33"/>
      <c r="G1300" s="33"/>
      <c r="P1300" s="33"/>
      <c r="Q1300" s="33"/>
      <c r="R1300" s="33"/>
      <c r="S1300" s="33"/>
      <c r="T1300" s="33"/>
      <c r="U1300" s="33"/>
    </row>
    <row r="1301" spans="1:21">
      <c r="A1301" s="33"/>
      <c r="B1301" s="33"/>
      <c r="C1301" s="33"/>
      <c r="D1301" s="33"/>
      <c r="E1301" s="33"/>
      <c r="F1301" s="33"/>
      <c r="G1301" s="33"/>
      <c r="H1301" s="33"/>
      <c r="I1301" s="33"/>
      <c r="J1301" s="33"/>
      <c r="K1301" s="33"/>
      <c r="L1301" s="33"/>
      <c r="M1301" s="33"/>
      <c r="N1301" s="33"/>
      <c r="O1301" s="33"/>
      <c r="P1301" s="33"/>
      <c r="Q1301" s="33"/>
      <c r="R1301" s="33"/>
      <c r="S1301" s="33"/>
      <c r="T1301" s="33"/>
      <c r="U1301" s="33"/>
    </row>
    <row r="1302" spans="1:21">
      <c r="A1302" s="33"/>
      <c r="B1302" s="33"/>
      <c r="C1302" s="33"/>
      <c r="D1302" s="33"/>
      <c r="E1302" s="33"/>
      <c r="F1302" s="33"/>
      <c r="G1302" s="33"/>
      <c r="H1302" s="33"/>
      <c r="I1302" s="33"/>
      <c r="J1302" s="33"/>
      <c r="K1302" s="33"/>
      <c r="L1302" s="33"/>
      <c r="M1302" s="33"/>
      <c r="N1302" s="33"/>
      <c r="O1302" s="33"/>
      <c r="P1302" s="33"/>
      <c r="Q1302" s="33"/>
      <c r="R1302" s="33"/>
      <c r="S1302" s="33"/>
      <c r="T1302" s="33"/>
      <c r="U1302" s="33"/>
    </row>
    <row r="1303" spans="1:21">
      <c r="A1303" s="33"/>
      <c r="B1303" s="33"/>
      <c r="C1303" s="33"/>
      <c r="D1303" s="33"/>
      <c r="E1303" s="33"/>
      <c r="F1303" s="33"/>
      <c r="G1303" s="33"/>
      <c r="H1303" s="33"/>
      <c r="I1303" s="33"/>
      <c r="J1303" s="33"/>
      <c r="K1303" s="33"/>
      <c r="L1303" s="33"/>
      <c r="M1303" s="33"/>
      <c r="N1303" s="33"/>
      <c r="O1303" s="33"/>
      <c r="P1303" s="33"/>
      <c r="Q1303" s="33"/>
      <c r="R1303" s="33"/>
      <c r="S1303" s="33"/>
      <c r="T1303" s="33"/>
      <c r="U1303" s="33"/>
    </row>
    <row r="1304" spans="1:21">
      <c r="A1304" s="33"/>
      <c r="B1304" s="33"/>
      <c r="C1304" s="33"/>
      <c r="D1304" s="33"/>
      <c r="E1304" s="33"/>
      <c r="F1304" s="33"/>
      <c r="G1304" s="33"/>
      <c r="H1304" s="33"/>
      <c r="I1304" s="33"/>
      <c r="J1304" s="33"/>
      <c r="K1304" s="33"/>
      <c r="L1304" s="33"/>
      <c r="M1304" s="33"/>
      <c r="N1304" s="33"/>
      <c r="O1304" s="33"/>
      <c r="P1304" s="33"/>
      <c r="Q1304" s="33"/>
      <c r="R1304" s="33"/>
      <c r="S1304" s="33"/>
      <c r="T1304" s="33"/>
      <c r="U1304" s="33"/>
    </row>
    <row r="1305" spans="1:21">
      <c r="A1305" s="33"/>
      <c r="B1305" s="33"/>
      <c r="C1305" s="33"/>
      <c r="D1305" s="33"/>
      <c r="E1305" s="33"/>
      <c r="F1305" s="33"/>
      <c r="G1305" s="33"/>
      <c r="H1305" s="33"/>
      <c r="I1305" s="33"/>
      <c r="J1305" s="33"/>
      <c r="K1305" s="33"/>
      <c r="L1305" s="33"/>
      <c r="M1305" s="33"/>
      <c r="N1305" s="33"/>
      <c r="O1305" s="33"/>
      <c r="P1305" s="33"/>
      <c r="Q1305" s="33"/>
      <c r="R1305" s="33"/>
      <c r="S1305" s="33"/>
      <c r="T1305" s="33"/>
      <c r="U1305" s="33"/>
    </row>
    <row r="1306" spans="1:21">
      <c r="A1306" s="33"/>
      <c r="B1306" s="33"/>
      <c r="C1306" s="33"/>
      <c r="D1306" s="33"/>
      <c r="E1306" s="33"/>
      <c r="F1306" s="33"/>
      <c r="G1306" s="33"/>
      <c r="H1306" s="33"/>
      <c r="I1306" s="33"/>
      <c r="J1306" s="33"/>
      <c r="K1306" s="33"/>
      <c r="L1306" s="33"/>
      <c r="M1306" s="33"/>
      <c r="N1306" s="33"/>
      <c r="O1306" s="33"/>
      <c r="P1306" s="33"/>
      <c r="Q1306" s="33"/>
      <c r="R1306" s="33"/>
      <c r="S1306" s="33"/>
      <c r="T1306" s="33"/>
      <c r="U1306" s="33"/>
    </row>
    <row r="1307" spans="1:21">
      <c r="A1307" s="33"/>
      <c r="B1307" s="33"/>
      <c r="C1307" s="33"/>
      <c r="D1307" s="33"/>
      <c r="E1307" s="33"/>
      <c r="F1307" s="33"/>
      <c r="G1307" s="33"/>
      <c r="H1307" s="33"/>
      <c r="I1307" s="33"/>
      <c r="J1307" s="33"/>
      <c r="K1307" s="33"/>
      <c r="L1307" s="33"/>
      <c r="M1307" s="33"/>
      <c r="N1307" s="33"/>
      <c r="O1307" s="33"/>
      <c r="P1307" s="33"/>
      <c r="Q1307" s="33"/>
      <c r="R1307" s="33"/>
      <c r="S1307" s="33"/>
      <c r="T1307" s="33"/>
      <c r="U1307" s="33"/>
    </row>
    <row r="1308" spans="1:21">
      <c r="A1308" s="33"/>
      <c r="B1308" s="33"/>
      <c r="C1308" s="33"/>
      <c r="D1308" s="33"/>
      <c r="E1308" s="33"/>
      <c r="F1308" s="33"/>
      <c r="G1308" s="33"/>
      <c r="H1308" s="33"/>
      <c r="I1308" s="33"/>
      <c r="J1308" s="33"/>
      <c r="K1308" s="33"/>
      <c r="L1308" s="33"/>
      <c r="M1308" s="33"/>
      <c r="N1308" s="33"/>
      <c r="O1308" s="33"/>
      <c r="P1308" s="33"/>
      <c r="Q1308" s="33"/>
      <c r="R1308" s="33"/>
      <c r="S1308" s="33"/>
      <c r="T1308" s="33"/>
      <c r="U1308" s="33"/>
    </row>
    <row r="1309" spans="1:21">
      <c r="A1309" s="33"/>
      <c r="B1309" s="33"/>
      <c r="C1309" s="33"/>
      <c r="D1309" s="33"/>
      <c r="E1309" s="33"/>
      <c r="F1309" s="33"/>
      <c r="G1309" s="33"/>
      <c r="H1309" s="33"/>
      <c r="I1309" s="33"/>
      <c r="J1309" s="33"/>
      <c r="K1309" s="33"/>
      <c r="L1309" s="33"/>
      <c r="M1309" s="33"/>
      <c r="N1309" s="33"/>
      <c r="O1309" s="33"/>
      <c r="P1309" s="33"/>
      <c r="Q1309" s="33"/>
      <c r="R1309" s="33"/>
      <c r="S1309" s="33"/>
      <c r="T1309" s="33"/>
      <c r="U1309" s="33"/>
    </row>
    <row r="1310" spans="1:21">
      <c r="A1310" s="33"/>
      <c r="B1310" s="33"/>
      <c r="C1310" s="33"/>
      <c r="D1310" s="33"/>
      <c r="E1310" s="33"/>
      <c r="F1310" s="33"/>
      <c r="G1310" s="33"/>
      <c r="H1310" s="33"/>
      <c r="I1310" s="33"/>
      <c r="J1310" s="33"/>
      <c r="K1310" s="33"/>
      <c r="L1310" s="33"/>
      <c r="M1310" s="33"/>
      <c r="N1310" s="33"/>
      <c r="O1310" s="33"/>
      <c r="P1310" s="33"/>
      <c r="Q1310" s="33"/>
      <c r="R1310" s="33"/>
      <c r="S1310" s="33"/>
      <c r="T1310" s="33"/>
      <c r="U1310" s="33"/>
    </row>
    <row r="1311" spans="1:21">
      <c r="A1311" s="33"/>
      <c r="B1311" s="33"/>
      <c r="C1311" s="33"/>
      <c r="D1311" s="33"/>
      <c r="E1311" s="33"/>
      <c r="F1311" s="33"/>
      <c r="G1311" s="33"/>
      <c r="H1311" s="33"/>
      <c r="I1311" s="33"/>
      <c r="J1311" s="33"/>
      <c r="K1311" s="33"/>
      <c r="L1311" s="33"/>
      <c r="M1311" s="33"/>
      <c r="N1311" s="33"/>
      <c r="O1311" s="33"/>
      <c r="P1311" s="33"/>
      <c r="Q1311" s="33"/>
      <c r="R1311" s="33"/>
      <c r="S1311" s="33"/>
      <c r="T1311" s="33"/>
      <c r="U1311" s="33"/>
    </row>
    <row r="1312" spans="1:21">
      <c r="A1312" s="33"/>
      <c r="B1312" s="33"/>
      <c r="C1312" s="33"/>
      <c r="D1312" s="33"/>
      <c r="E1312" s="33"/>
      <c r="F1312" s="33"/>
      <c r="G1312" s="33"/>
      <c r="H1312" s="33"/>
      <c r="I1312" s="33"/>
      <c r="J1312" s="33"/>
      <c r="K1312" s="33"/>
      <c r="L1312" s="33"/>
      <c r="M1312" s="33"/>
      <c r="N1312" s="33"/>
      <c r="O1312" s="33"/>
      <c r="P1312" s="33"/>
      <c r="Q1312" s="33"/>
      <c r="R1312" s="33"/>
      <c r="S1312" s="33"/>
      <c r="T1312" s="33"/>
      <c r="U1312" s="33"/>
    </row>
    <row r="1313" spans="1:21">
      <c r="A1313" s="33"/>
      <c r="B1313" s="33"/>
      <c r="C1313" s="33"/>
      <c r="D1313" s="33"/>
      <c r="E1313" s="33"/>
      <c r="F1313" s="33"/>
      <c r="G1313" s="33"/>
      <c r="H1313" s="33"/>
      <c r="I1313" s="33"/>
      <c r="J1313" s="33"/>
      <c r="K1313" s="33"/>
      <c r="L1313" s="33"/>
      <c r="M1313" s="33"/>
      <c r="N1313" s="33"/>
      <c r="O1313" s="33"/>
      <c r="P1313" s="33"/>
      <c r="Q1313" s="33"/>
      <c r="R1313" s="33"/>
      <c r="S1313" s="33"/>
      <c r="T1313" s="33"/>
      <c r="U1313" s="33"/>
    </row>
    <row r="1314" spans="1:21">
      <c r="A1314" s="33"/>
      <c r="B1314" s="33"/>
      <c r="C1314" s="33"/>
      <c r="D1314" s="33"/>
      <c r="E1314" s="33"/>
      <c r="F1314" s="33"/>
      <c r="G1314" s="33"/>
      <c r="H1314" s="33"/>
      <c r="I1314" s="33"/>
      <c r="J1314" s="33"/>
      <c r="K1314" s="33"/>
      <c r="L1314" s="33"/>
      <c r="M1314" s="33"/>
      <c r="N1314" s="33"/>
      <c r="O1314" s="33"/>
      <c r="P1314" s="33"/>
      <c r="Q1314" s="33"/>
      <c r="R1314" s="33"/>
      <c r="S1314" s="33"/>
      <c r="T1314" s="33"/>
      <c r="U1314" s="33"/>
    </row>
    <row r="1315" spans="1:21">
      <c r="A1315" s="33"/>
      <c r="B1315" s="33"/>
      <c r="C1315" s="33"/>
      <c r="D1315" s="33"/>
      <c r="E1315" s="33"/>
      <c r="F1315" s="33"/>
      <c r="G1315" s="33"/>
      <c r="H1315" s="33"/>
      <c r="I1315" s="33"/>
      <c r="J1315" s="33"/>
      <c r="K1315" s="33"/>
      <c r="L1315" s="33"/>
      <c r="M1315" s="33"/>
      <c r="N1315" s="33"/>
      <c r="O1315" s="33"/>
      <c r="P1315" s="33"/>
      <c r="Q1315" s="33"/>
      <c r="R1315" s="33"/>
      <c r="S1315" s="33"/>
      <c r="T1315" s="33"/>
      <c r="U1315" s="33"/>
    </row>
    <row r="1316" spans="1:21">
      <c r="A1316" s="33"/>
      <c r="B1316" s="33"/>
      <c r="C1316" s="33"/>
      <c r="D1316" s="33"/>
      <c r="E1316" s="33"/>
      <c r="F1316" s="33"/>
      <c r="G1316" s="33"/>
      <c r="H1316" s="33"/>
      <c r="I1316" s="33"/>
      <c r="J1316" s="33"/>
      <c r="K1316" s="33"/>
      <c r="L1316" s="33"/>
      <c r="M1316" s="33"/>
      <c r="N1316" s="33"/>
      <c r="O1316" s="33"/>
      <c r="P1316" s="33"/>
      <c r="Q1316" s="33"/>
      <c r="R1316" s="33"/>
      <c r="S1316" s="33"/>
      <c r="T1316" s="33"/>
      <c r="U1316" s="33"/>
    </row>
    <row r="1317" spans="1:21">
      <c r="A1317" s="33"/>
      <c r="B1317" s="33"/>
      <c r="C1317" s="33"/>
      <c r="D1317" s="33"/>
      <c r="E1317" s="33"/>
      <c r="F1317" s="33"/>
      <c r="G1317" s="33"/>
      <c r="H1317" s="33"/>
      <c r="I1317" s="33"/>
      <c r="J1317" s="33"/>
      <c r="K1317" s="33"/>
      <c r="L1317" s="33"/>
      <c r="M1317" s="33"/>
      <c r="N1317" s="33"/>
      <c r="O1317" s="33"/>
      <c r="P1317" s="33"/>
      <c r="Q1317" s="33"/>
      <c r="R1317" s="33"/>
      <c r="S1317" s="33"/>
      <c r="T1317" s="33"/>
      <c r="U1317" s="33"/>
    </row>
    <row r="1318" spans="1:21">
      <c r="A1318" s="33"/>
      <c r="B1318" s="33"/>
      <c r="C1318" s="33"/>
      <c r="D1318" s="33"/>
      <c r="E1318" s="33"/>
      <c r="F1318" s="33"/>
      <c r="G1318" s="33"/>
      <c r="H1318" s="33"/>
      <c r="I1318" s="33"/>
      <c r="J1318" s="33"/>
      <c r="K1318" s="33"/>
      <c r="L1318" s="33"/>
      <c r="M1318" s="33"/>
      <c r="N1318" s="33"/>
      <c r="O1318" s="33"/>
      <c r="P1318" s="33"/>
      <c r="Q1318" s="33"/>
      <c r="R1318" s="33"/>
      <c r="S1318" s="33"/>
      <c r="T1318" s="33"/>
      <c r="U1318" s="33"/>
    </row>
    <row r="1319" spans="1:21">
      <c r="A1319" s="33"/>
      <c r="B1319" s="33"/>
      <c r="C1319" s="33"/>
      <c r="D1319" s="33"/>
      <c r="E1319" s="33"/>
      <c r="F1319" s="33"/>
      <c r="G1319" s="33"/>
      <c r="H1319" s="33"/>
      <c r="I1319" s="33"/>
      <c r="J1319" s="33"/>
      <c r="K1319" s="33"/>
      <c r="L1319" s="33"/>
      <c r="M1319" s="33"/>
      <c r="N1319" s="33"/>
      <c r="O1319" s="33"/>
      <c r="P1319" s="33"/>
      <c r="Q1319" s="33"/>
      <c r="R1319" s="33"/>
      <c r="S1319" s="33"/>
      <c r="T1319" s="33"/>
      <c r="U1319" s="33"/>
    </row>
    <row r="1320" spans="1:21">
      <c r="A1320" s="33"/>
      <c r="B1320" s="33"/>
      <c r="C1320" s="33"/>
      <c r="D1320" s="33"/>
      <c r="E1320" s="33"/>
      <c r="F1320" s="33"/>
      <c r="G1320" s="33"/>
      <c r="H1320" s="33"/>
      <c r="I1320" s="33"/>
      <c r="J1320" s="33"/>
      <c r="K1320" s="33"/>
      <c r="L1320" s="33"/>
      <c r="M1320" s="33"/>
      <c r="N1320" s="33"/>
      <c r="O1320" s="33"/>
      <c r="P1320" s="33"/>
      <c r="Q1320" s="33"/>
      <c r="R1320" s="33"/>
      <c r="S1320" s="33"/>
      <c r="T1320" s="33"/>
      <c r="U1320" s="33"/>
    </row>
    <row r="1321" spans="1:21">
      <c r="A1321" s="33"/>
      <c r="B1321" s="33"/>
      <c r="C1321" s="33"/>
      <c r="D1321" s="33"/>
      <c r="E1321" s="33"/>
      <c r="F1321" s="33"/>
      <c r="G1321" s="33"/>
      <c r="H1321" s="33"/>
      <c r="I1321" s="33"/>
      <c r="J1321" s="33"/>
      <c r="K1321" s="33"/>
      <c r="L1321" s="33"/>
      <c r="M1321" s="33"/>
      <c r="N1321" s="33"/>
      <c r="O1321" s="33"/>
      <c r="P1321" s="33"/>
      <c r="Q1321" s="33"/>
      <c r="R1321" s="33"/>
      <c r="S1321" s="33"/>
      <c r="T1321" s="33"/>
      <c r="U1321" s="33"/>
    </row>
    <row r="1322" spans="1:21">
      <c r="A1322" s="33"/>
      <c r="B1322" s="33"/>
      <c r="C1322" s="33"/>
      <c r="D1322" s="33"/>
      <c r="E1322" s="33"/>
      <c r="F1322" s="33"/>
      <c r="G1322" s="33"/>
      <c r="H1322" s="33"/>
      <c r="I1322" s="33"/>
      <c r="J1322" s="33"/>
      <c r="K1322" s="33"/>
      <c r="L1322" s="33"/>
      <c r="M1322" s="33"/>
      <c r="N1322" s="33"/>
      <c r="O1322" s="33"/>
      <c r="P1322" s="33"/>
      <c r="Q1322" s="33"/>
      <c r="R1322" s="33"/>
      <c r="S1322" s="33"/>
      <c r="T1322" s="33"/>
      <c r="U1322" s="33"/>
    </row>
    <row r="1323" spans="1:21">
      <c r="A1323" s="33"/>
      <c r="B1323" s="33"/>
      <c r="C1323" s="33"/>
      <c r="D1323" s="33"/>
      <c r="E1323" s="33"/>
      <c r="F1323" s="33"/>
      <c r="G1323" s="33"/>
      <c r="H1323" s="33"/>
      <c r="I1323" s="33"/>
      <c r="J1323" s="33"/>
      <c r="K1323" s="33"/>
      <c r="L1323" s="33"/>
      <c r="M1323" s="33"/>
      <c r="N1323" s="33"/>
      <c r="O1323" s="33"/>
      <c r="P1323" s="33"/>
      <c r="Q1323" s="33"/>
      <c r="R1323" s="33"/>
      <c r="S1323" s="33"/>
      <c r="T1323" s="33"/>
      <c r="U1323" s="33"/>
    </row>
    <row r="1324" spans="1:21">
      <c r="A1324" s="33"/>
      <c r="B1324" s="33"/>
      <c r="C1324" s="33"/>
      <c r="D1324" s="33"/>
      <c r="E1324" s="33"/>
      <c r="F1324" s="33"/>
      <c r="G1324" s="33"/>
      <c r="H1324" s="33"/>
      <c r="I1324" s="33"/>
      <c r="J1324" s="33"/>
      <c r="K1324" s="33"/>
      <c r="L1324" s="33"/>
      <c r="M1324" s="33"/>
      <c r="N1324" s="33"/>
      <c r="O1324" s="33"/>
      <c r="P1324" s="33"/>
      <c r="Q1324" s="33"/>
      <c r="R1324" s="33"/>
      <c r="S1324" s="33"/>
      <c r="T1324" s="33"/>
      <c r="U1324" s="33"/>
    </row>
    <row r="1325" spans="1:21">
      <c r="A1325" s="33"/>
      <c r="B1325" s="33"/>
      <c r="C1325" s="33"/>
      <c r="D1325" s="33"/>
      <c r="E1325" s="33"/>
      <c r="F1325" s="33"/>
      <c r="G1325" s="33"/>
      <c r="H1325" s="33"/>
      <c r="I1325" s="33"/>
      <c r="J1325" s="33"/>
      <c r="K1325" s="33"/>
      <c r="L1325" s="33"/>
      <c r="M1325" s="33"/>
      <c r="N1325" s="33"/>
      <c r="O1325" s="33"/>
      <c r="P1325" s="33"/>
      <c r="Q1325" s="33"/>
      <c r="R1325" s="33"/>
      <c r="S1325" s="33"/>
      <c r="T1325" s="33"/>
      <c r="U1325" s="33"/>
    </row>
    <row r="1326" spans="1:21">
      <c r="A1326" s="33"/>
      <c r="B1326" s="33"/>
      <c r="C1326" s="33"/>
      <c r="D1326" s="33"/>
      <c r="E1326" s="33"/>
      <c r="F1326" s="33"/>
      <c r="G1326" s="33"/>
      <c r="H1326" s="33"/>
      <c r="I1326" s="33"/>
      <c r="J1326" s="33"/>
      <c r="K1326" s="33"/>
      <c r="L1326" s="33"/>
      <c r="M1326" s="33"/>
      <c r="N1326" s="33"/>
      <c r="O1326" s="33"/>
      <c r="P1326" s="33"/>
      <c r="Q1326" s="33"/>
      <c r="R1326" s="33"/>
      <c r="S1326" s="33"/>
      <c r="T1326" s="33"/>
      <c r="U1326" s="33"/>
    </row>
    <row r="1327" spans="1:21">
      <c r="A1327" s="33"/>
      <c r="B1327" s="33"/>
      <c r="C1327" s="33"/>
      <c r="D1327" s="33"/>
      <c r="E1327" s="33"/>
      <c r="F1327" s="33"/>
      <c r="G1327" s="33"/>
      <c r="H1327" s="33"/>
      <c r="I1327" s="33"/>
      <c r="J1327" s="33"/>
      <c r="K1327" s="33"/>
      <c r="L1327" s="33"/>
      <c r="M1327" s="33"/>
      <c r="N1327" s="33"/>
      <c r="O1327" s="33"/>
      <c r="P1327" s="33"/>
      <c r="Q1327" s="33"/>
      <c r="R1327" s="33"/>
      <c r="S1327" s="33"/>
      <c r="T1327" s="33"/>
      <c r="U1327" s="33"/>
    </row>
    <row r="1328" spans="1:21">
      <c r="A1328" s="33"/>
      <c r="B1328" s="33"/>
      <c r="C1328" s="33"/>
      <c r="D1328" s="33"/>
      <c r="E1328" s="33"/>
      <c r="F1328" s="33"/>
      <c r="G1328" s="33"/>
      <c r="H1328" s="33"/>
      <c r="I1328" s="33"/>
      <c r="J1328" s="33"/>
      <c r="K1328" s="33"/>
      <c r="L1328" s="33"/>
      <c r="M1328" s="33"/>
      <c r="N1328" s="33"/>
      <c r="O1328" s="33"/>
      <c r="P1328" s="33"/>
      <c r="Q1328" s="33"/>
      <c r="R1328" s="33"/>
      <c r="S1328" s="33"/>
      <c r="T1328" s="33"/>
      <c r="U1328" s="33"/>
    </row>
    <row r="1329" spans="1:21">
      <c r="A1329" s="33"/>
      <c r="B1329" s="33"/>
      <c r="C1329" s="33"/>
      <c r="D1329" s="33"/>
      <c r="E1329" s="33"/>
      <c r="F1329" s="33"/>
      <c r="G1329" s="33"/>
      <c r="H1329" s="33"/>
      <c r="I1329" s="33"/>
      <c r="J1329" s="33"/>
      <c r="K1329" s="33"/>
      <c r="L1329" s="33"/>
      <c r="M1329" s="33"/>
      <c r="N1329" s="33"/>
      <c r="O1329" s="33"/>
      <c r="P1329" s="33"/>
      <c r="Q1329" s="33"/>
      <c r="R1329" s="33"/>
      <c r="S1329" s="33"/>
      <c r="T1329" s="33"/>
      <c r="U1329" s="33"/>
    </row>
    <row r="1330" spans="1:21">
      <c r="A1330" s="33"/>
      <c r="B1330" s="33"/>
      <c r="C1330" s="33"/>
      <c r="D1330" s="33"/>
      <c r="E1330" s="33"/>
      <c r="F1330" s="33"/>
      <c r="G1330" s="33"/>
      <c r="H1330" s="33"/>
      <c r="I1330" s="33"/>
      <c r="J1330" s="33"/>
      <c r="K1330" s="33"/>
      <c r="L1330" s="33"/>
      <c r="M1330" s="33"/>
      <c r="N1330" s="33"/>
      <c r="O1330" s="33"/>
      <c r="P1330" s="33"/>
      <c r="Q1330" s="33"/>
      <c r="R1330" s="33"/>
      <c r="S1330" s="33"/>
      <c r="T1330" s="33"/>
      <c r="U1330" s="33"/>
    </row>
    <row r="1331" spans="1:21">
      <c r="A1331" s="33"/>
      <c r="B1331" s="33"/>
      <c r="C1331" s="33"/>
      <c r="D1331" s="33"/>
      <c r="E1331" s="33"/>
      <c r="F1331" s="33"/>
      <c r="G1331" s="33"/>
      <c r="H1331" s="33"/>
      <c r="I1331" s="33"/>
      <c r="J1331" s="33"/>
      <c r="K1331" s="33"/>
      <c r="L1331" s="33"/>
      <c r="M1331" s="33"/>
      <c r="N1331" s="33"/>
      <c r="O1331" s="33"/>
      <c r="P1331" s="33"/>
      <c r="Q1331" s="33"/>
      <c r="R1331" s="33"/>
      <c r="S1331" s="33"/>
      <c r="T1331" s="33"/>
      <c r="U1331" s="33"/>
    </row>
    <row r="1332" spans="1:21">
      <c r="A1332" s="33"/>
      <c r="B1332" s="33"/>
      <c r="C1332" s="33"/>
      <c r="D1332" s="33"/>
      <c r="E1332" s="33"/>
      <c r="F1332" s="33"/>
      <c r="G1332" s="33"/>
      <c r="H1332" s="33"/>
      <c r="I1332" s="33"/>
      <c r="J1332" s="33"/>
      <c r="K1332" s="33"/>
      <c r="L1332" s="33"/>
      <c r="M1332" s="33"/>
      <c r="N1332" s="33"/>
      <c r="O1332" s="33"/>
      <c r="P1332" s="33"/>
      <c r="Q1332" s="33"/>
      <c r="R1332" s="33"/>
      <c r="S1332" s="33"/>
      <c r="T1332" s="33"/>
      <c r="U1332" s="33"/>
    </row>
    <row r="1333" spans="1:21">
      <c r="A1333" s="33"/>
      <c r="B1333" s="33"/>
      <c r="C1333" s="33"/>
      <c r="D1333" s="33"/>
      <c r="E1333" s="33"/>
      <c r="F1333" s="33"/>
      <c r="G1333" s="33"/>
      <c r="H1333" s="33"/>
      <c r="I1333" s="33"/>
      <c r="J1333" s="33"/>
      <c r="K1333" s="33"/>
      <c r="L1333" s="33"/>
      <c r="M1333" s="33"/>
      <c r="N1333" s="33"/>
      <c r="O1333" s="33"/>
      <c r="P1333" s="33"/>
      <c r="Q1333" s="33"/>
      <c r="R1333" s="33"/>
      <c r="S1333" s="33"/>
      <c r="T1333" s="33"/>
      <c r="U1333" s="33"/>
    </row>
    <row r="1334" spans="1:21">
      <c r="A1334" s="33"/>
      <c r="B1334" s="33"/>
      <c r="C1334" s="33"/>
      <c r="D1334" s="33"/>
      <c r="E1334" s="33"/>
      <c r="F1334" s="33"/>
      <c r="G1334" s="33"/>
      <c r="H1334" s="33"/>
      <c r="I1334" s="33"/>
      <c r="J1334" s="33"/>
      <c r="K1334" s="33"/>
      <c r="L1334" s="33"/>
      <c r="M1334" s="33"/>
      <c r="N1334" s="33"/>
      <c r="O1334" s="33"/>
      <c r="P1334" s="33"/>
      <c r="Q1334" s="33"/>
      <c r="R1334" s="33"/>
      <c r="S1334" s="33"/>
      <c r="T1334" s="33"/>
      <c r="U1334" s="33"/>
    </row>
    <row r="1335" spans="1:21">
      <c r="A1335" s="33"/>
      <c r="B1335" s="33"/>
      <c r="C1335" s="33"/>
      <c r="D1335" s="33"/>
      <c r="E1335" s="33"/>
      <c r="F1335" s="33"/>
      <c r="G1335" s="33"/>
      <c r="H1335" s="33"/>
      <c r="I1335" s="33"/>
      <c r="J1335" s="33"/>
      <c r="K1335" s="33"/>
      <c r="L1335" s="33"/>
      <c r="M1335" s="33"/>
      <c r="N1335" s="33"/>
      <c r="O1335" s="33"/>
      <c r="P1335" s="33"/>
      <c r="Q1335" s="33"/>
      <c r="R1335" s="33"/>
      <c r="S1335" s="33"/>
      <c r="T1335" s="33"/>
      <c r="U1335" s="33"/>
    </row>
    <row r="1336" spans="1:21">
      <c r="A1336" s="33"/>
      <c r="B1336" s="33"/>
      <c r="C1336" s="33"/>
      <c r="D1336" s="33"/>
      <c r="E1336" s="33"/>
      <c r="F1336" s="33"/>
      <c r="G1336" s="33"/>
      <c r="H1336" s="33"/>
      <c r="I1336" s="33"/>
      <c r="J1336" s="33"/>
      <c r="K1336" s="33"/>
      <c r="L1336" s="33"/>
      <c r="M1336" s="33"/>
      <c r="N1336" s="33"/>
      <c r="O1336" s="33"/>
      <c r="P1336" s="33"/>
      <c r="Q1336" s="33"/>
      <c r="R1336" s="33"/>
      <c r="S1336" s="33"/>
      <c r="T1336" s="33"/>
      <c r="U1336" s="33"/>
    </row>
    <row r="1337" spans="1:21">
      <c r="A1337" s="33"/>
      <c r="B1337" s="33"/>
      <c r="C1337" s="33"/>
      <c r="D1337" s="33"/>
      <c r="E1337" s="33"/>
      <c r="F1337" s="33"/>
      <c r="G1337" s="33"/>
      <c r="H1337" s="33"/>
      <c r="I1337" s="33"/>
      <c r="J1337" s="33"/>
      <c r="K1337" s="33"/>
      <c r="L1337" s="33"/>
      <c r="M1337" s="33"/>
      <c r="N1337" s="33"/>
      <c r="O1337" s="33"/>
      <c r="P1337" s="33"/>
      <c r="Q1337" s="33"/>
      <c r="R1337" s="33"/>
      <c r="S1337" s="33"/>
      <c r="T1337" s="33"/>
      <c r="U1337" s="33"/>
    </row>
    <row r="1338" spans="1:21">
      <c r="A1338" s="33"/>
      <c r="B1338" s="33"/>
      <c r="C1338" s="33"/>
      <c r="D1338" s="33"/>
      <c r="E1338" s="33"/>
      <c r="F1338" s="33"/>
      <c r="G1338" s="33"/>
      <c r="H1338" s="33"/>
      <c r="I1338" s="33"/>
      <c r="J1338" s="33"/>
      <c r="K1338" s="33"/>
      <c r="L1338" s="33"/>
      <c r="M1338" s="33"/>
      <c r="N1338" s="33"/>
      <c r="O1338" s="33"/>
      <c r="P1338" s="33"/>
      <c r="Q1338" s="33"/>
      <c r="R1338" s="33"/>
      <c r="S1338" s="33"/>
      <c r="T1338" s="33"/>
      <c r="U1338" s="33"/>
    </row>
    <row r="1339" spans="1:21">
      <c r="A1339" s="33"/>
      <c r="B1339" s="33"/>
      <c r="C1339" s="33"/>
      <c r="D1339" s="33"/>
      <c r="E1339" s="33"/>
      <c r="F1339" s="33"/>
      <c r="G1339" s="33"/>
      <c r="H1339" s="33"/>
      <c r="I1339" s="33"/>
      <c r="J1339" s="33"/>
      <c r="K1339" s="33"/>
      <c r="L1339" s="33"/>
      <c r="M1339" s="33"/>
      <c r="N1339" s="33"/>
      <c r="O1339" s="33"/>
      <c r="P1339" s="33"/>
      <c r="Q1339" s="33"/>
      <c r="R1339" s="33"/>
      <c r="S1339" s="33"/>
      <c r="T1339" s="33"/>
      <c r="U1339" s="33"/>
    </row>
    <row r="1340" spans="1:21">
      <c r="A1340" s="33"/>
      <c r="B1340" s="33"/>
      <c r="C1340" s="33"/>
      <c r="D1340" s="33"/>
      <c r="E1340" s="33"/>
      <c r="F1340" s="33"/>
      <c r="G1340" s="33"/>
      <c r="H1340" s="33"/>
      <c r="I1340" s="33"/>
      <c r="J1340" s="33"/>
      <c r="K1340" s="33"/>
      <c r="L1340" s="33"/>
      <c r="M1340" s="33"/>
      <c r="N1340" s="33"/>
      <c r="O1340" s="33"/>
      <c r="P1340" s="33"/>
      <c r="Q1340" s="33"/>
      <c r="R1340" s="33"/>
      <c r="S1340" s="33"/>
      <c r="T1340" s="33"/>
      <c r="U1340" s="33"/>
    </row>
    <row r="1341" spans="1:21">
      <c r="A1341" s="33"/>
      <c r="B1341" s="33"/>
      <c r="C1341" s="33"/>
      <c r="D1341" s="33"/>
      <c r="E1341" s="33"/>
      <c r="F1341" s="33"/>
      <c r="G1341" s="33"/>
      <c r="H1341" s="33"/>
      <c r="I1341" s="33"/>
      <c r="J1341" s="33"/>
      <c r="K1341" s="33"/>
      <c r="L1341" s="33"/>
      <c r="M1341" s="33"/>
      <c r="N1341" s="33"/>
      <c r="O1341" s="33"/>
      <c r="P1341" s="33"/>
      <c r="Q1341" s="33"/>
      <c r="R1341" s="33"/>
      <c r="S1341" s="33"/>
      <c r="T1341" s="33"/>
      <c r="U1341" s="33"/>
    </row>
    <row r="1342" spans="1:21">
      <c r="A1342" s="33"/>
      <c r="B1342" s="33"/>
      <c r="C1342" s="33"/>
      <c r="D1342" s="33"/>
      <c r="E1342" s="33"/>
      <c r="F1342" s="33"/>
      <c r="G1342" s="33"/>
      <c r="H1342" s="33"/>
      <c r="I1342" s="33"/>
      <c r="J1342" s="33"/>
      <c r="K1342" s="33"/>
      <c r="L1342" s="33"/>
      <c r="M1342" s="33"/>
      <c r="N1342" s="33"/>
      <c r="O1342" s="33"/>
      <c r="P1342" s="33"/>
      <c r="Q1342" s="33"/>
      <c r="R1342" s="33"/>
      <c r="S1342" s="33"/>
      <c r="T1342" s="33"/>
      <c r="U1342" s="33"/>
    </row>
    <row r="1343" spans="1:21">
      <c r="A1343" s="33"/>
      <c r="B1343" s="33"/>
      <c r="C1343" s="33"/>
      <c r="D1343" s="33"/>
      <c r="E1343" s="33"/>
      <c r="F1343" s="33"/>
      <c r="G1343" s="33"/>
      <c r="H1343" s="33"/>
      <c r="I1343" s="33"/>
      <c r="J1343" s="33"/>
      <c r="K1343" s="33"/>
      <c r="L1343" s="33"/>
      <c r="M1343" s="33"/>
      <c r="N1343" s="33"/>
      <c r="O1343" s="33"/>
      <c r="P1343" s="33"/>
      <c r="Q1343" s="33"/>
      <c r="R1343" s="33"/>
      <c r="S1343" s="33"/>
      <c r="T1343" s="33"/>
      <c r="U1343" s="33"/>
    </row>
    <row r="1344" spans="1:21">
      <c r="A1344" s="33"/>
      <c r="B1344" s="33"/>
      <c r="C1344" s="33"/>
      <c r="D1344" s="33"/>
      <c r="E1344" s="33"/>
      <c r="F1344" s="33"/>
      <c r="G1344" s="33"/>
      <c r="H1344" s="33"/>
      <c r="I1344" s="33"/>
      <c r="J1344" s="33"/>
      <c r="K1344" s="33"/>
      <c r="L1344" s="33"/>
      <c r="M1344" s="33"/>
      <c r="N1344" s="33"/>
      <c r="O1344" s="33"/>
      <c r="P1344" s="33"/>
      <c r="Q1344" s="33"/>
      <c r="R1344" s="33"/>
      <c r="S1344" s="33"/>
      <c r="T1344" s="33"/>
      <c r="U1344" s="33"/>
    </row>
    <row r="1345" spans="1:21">
      <c r="A1345" s="33"/>
      <c r="B1345" s="33"/>
      <c r="C1345" s="33"/>
      <c r="D1345" s="33"/>
      <c r="E1345" s="33"/>
      <c r="F1345" s="33"/>
      <c r="G1345" s="33"/>
      <c r="H1345" s="33"/>
      <c r="I1345" s="33"/>
      <c r="J1345" s="33"/>
      <c r="K1345" s="33"/>
      <c r="L1345" s="33"/>
      <c r="M1345" s="33"/>
      <c r="N1345" s="33"/>
      <c r="O1345" s="33"/>
      <c r="P1345" s="33"/>
      <c r="Q1345" s="33"/>
      <c r="R1345" s="33"/>
      <c r="S1345" s="33"/>
      <c r="T1345" s="33"/>
      <c r="U1345" s="33"/>
    </row>
    <row r="1346" spans="1:21">
      <c r="A1346" s="33"/>
      <c r="B1346" s="33"/>
      <c r="C1346" s="33"/>
      <c r="D1346" s="33"/>
      <c r="E1346" s="33"/>
      <c r="F1346" s="33"/>
      <c r="G1346" s="33"/>
      <c r="H1346" s="33"/>
      <c r="I1346" s="33"/>
      <c r="J1346" s="33"/>
      <c r="K1346" s="33"/>
      <c r="L1346" s="33"/>
      <c r="M1346" s="33"/>
      <c r="N1346" s="33"/>
      <c r="O1346" s="33"/>
      <c r="P1346" s="33"/>
      <c r="Q1346" s="33"/>
      <c r="R1346" s="33"/>
      <c r="S1346" s="33"/>
      <c r="T1346" s="33"/>
      <c r="U1346" s="33"/>
    </row>
    <row r="1347" spans="1:21">
      <c r="A1347" s="33"/>
      <c r="B1347" s="33"/>
      <c r="C1347" s="33"/>
      <c r="D1347" s="33"/>
      <c r="E1347" s="33"/>
      <c r="F1347" s="33"/>
      <c r="G1347" s="33"/>
      <c r="H1347" s="33"/>
      <c r="I1347" s="33"/>
      <c r="J1347" s="33"/>
      <c r="K1347" s="33"/>
      <c r="L1347" s="33"/>
      <c r="M1347" s="33"/>
      <c r="N1347" s="33"/>
      <c r="O1347" s="33"/>
      <c r="P1347" s="33"/>
      <c r="Q1347" s="33"/>
      <c r="R1347" s="33"/>
      <c r="S1347" s="33"/>
      <c r="T1347" s="33"/>
      <c r="U1347" s="33"/>
    </row>
    <row r="1348" spans="1:21">
      <c r="A1348" s="33"/>
      <c r="B1348" s="33"/>
      <c r="C1348" s="33"/>
      <c r="D1348" s="33"/>
      <c r="E1348" s="33"/>
      <c r="F1348" s="33"/>
      <c r="G1348" s="33"/>
      <c r="H1348" s="33"/>
      <c r="I1348" s="33"/>
      <c r="J1348" s="33"/>
      <c r="K1348" s="33"/>
      <c r="L1348" s="33"/>
      <c r="M1348" s="33"/>
      <c r="N1348" s="33"/>
      <c r="O1348" s="33"/>
      <c r="P1348" s="33"/>
      <c r="Q1348" s="33"/>
      <c r="R1348" s="33"/>
      <c r="S1348" s="33"/>
      <c r="T1348" s="33"/>
      <c r="U1348" s="33"/>
    </row>
    <row r="1349" spans="1:21">
      <c r="A1349" s="33"/>
      <c r="B1349" s="33"/>
      <c r="C1349" s="33"/>
      <c r="D1349" s="33"/>
      <c r="E1349" s="33"/>
      <c r="F1349" s="33"/>
      <c r="G1349" s="33"/>
      <c r="H1349" s="33"/>
      <c r="I1349" s="33"/>
      <c r="J1349" s="33"/>
      <c r="K1349" s="33"/>
      <c r="L1349" s="33"/>
      <c r="M1349" s="33"/>
      <c r="N1349" s="33"/>
      <c r="O1349" s="33"/>
      <c r="P1349" s="33"/>
      <c r="Q1349" s="33"/>
      <c r="R1349" s="33"/>
      <c r="S1349" s="33"/>
      <c r="T1349" s="33"/>
      <c r="U1349" s="33"/>
    </row>
    <row r="1350" spans="1:21">
      <c r="A1350" s="33"/>
      <c r="B1350" s="33"/>
      <c r="C1350" s="33"/>
      <c r="D1350" s="33"/>
      <c r="E1350" s="33"/>
      <c r="F1350" s="33"/>
      <c r="G1350" s="33"/>
      <c r="H1350" s="33"/>
      <c r="I1350" s="33"/>
      <c r="J1350" s="33"/>
      <c r="K1350" s="33"/>
      <c r="L1350" s="33"/>
      <c r="M1350" s="33"/>
      <c r="N1350" s="33"/>
      <c r="O1350" s="33"/>
      <c r="P1350" s="33"/>
      <c r="Q1350" s="33"/>
      <c r="R1350" s="33"/>
      <c r="S1350" s="33"/>
      <c r="T1350" s="33"/>
      <c r="U1350" s="33"/>
    </row>
    <row r="1351" spans="1:21">
      <c r="A1351" s="33"/>
      <c r="B1351" s="33"/>
      <c r="C1351" s="33"/>
      <c r="D1351" s="33"/>
      <c r="E1351" s="33"/>
      <c r="F1351" s="33"/>
      <c r="G1351" s="33"/>
      <c r="H1351" s="33"/>
      <c r="I1351" s="33"/>
      <c r="J1351" s="33"/>
      <c r="K1351" s="33"/>
      <c r="L1351" s="33"/>
      <c r="M1351" s="33"/>
      <c r="N1351" s="33"/>
      <c r="O1351" s="33"/>
      <c r="P1351" s="33"/>
      <c r="Q1351" s="33"/>
      <c r="R1351" s="33"/>
      <c r="S1351" s="33"/>
      <c r="T1351" s="33"/>
      <c r="U1351" s="33"/>
    </row>
    <row r="1352" spans="1:21">
      <c r="A1352" s="33"/>
      <c r="B1352" s="33"/>
      <c r="C1352" s="33"/>
      <c r="D1352" s="33"/>
      <c r="E1352" s="33"/>
      <c r="F1352" s="33"/>
      <c r="G1352" s="33"/>
      <c r="H1352" s="33"/>
      <c r="I1352" s="33"/>
      <c r="J1352" s="33"/>
      <c r="K1352" s="33"/>
      <c r="L1352" s="33"/>
      <c r="M1352" s="33"/>
      <c r="N1352" s="33"/>
      <c r="O1352" s="33"/>
      <c r="P1352" s="33"/>
      <c r="Q1352" s="33"/>
      <c r="R1352" s="33"/>
      <c r="S1352" s="33"/>
      <c r="T1352" s="33"/>
      <c r="U1352" s="33"/>
    </row>
    <row r="1353" spans="1:21">
      <c r="A1353" s="33"/>
      <c r="B1353" s="33"/>
      <c r="C1353" s="33"/>
      <c r="D1353" s="33"/>
      <c r="E1353" s="33"/>
      <c r="F1353" s="33"/>
      <c r="G1353" s="33"/>
      <c r="H1353" s="33"/>
      <c r="I1353" s="33"/>
      <c r="J1353" s="33"/>
      <c r="K1353" s="33"/>
      <c r="L1353" s="33"/>
      <c r="M1353" s="33"/>
      <c r="N1353" s="33"/>
      <c r="O1353" s="33"/>
      <c r="P1353" s="33"/>
      <c r="Q1353" s="33"/>
      <c r="R1353" s="33"/>
      <c r="S1353" s="33"/>
      <c r="T1353" s="33"/>
      <c r="U1353" s="33"/>
    </row>
    <row r="1354" spans="1:21">
      <c r="A1354" s="33"/>
      <c r="B1354" s="33"/>
      <c r="C1354" s="33"/>
      <c r="D1354" s="33"/>
      <c r="E1354" s="33"/>
      <c r="F1354" s="33"/>
      <c r="G1354" s="33"/>
      <c r="H1354" s="33"/>
      <c r="I1354" s="33"/>
      <c r="J1354" s="33"/>
      <c r="K1354" s="33"/>
      <c r="L1354" s="33"/>
      <c r="M1354" s="33"/>
      <c r="N1354" s="33"/>
      <c r="O1354" s="33"/>
      <c r="P1354" s="33"/>
      <c r="Q1354" s="33"/>
      <c r="R1354" s="33"/>
      <c r="S1354" s="33"/>
      <c r="T1354" s="33"/>
      <c r="U1354" s="33"/>
    </row>
    <row r="1355" spans="1:21">
      <c r="A1355" s="33"/>
      <c r="B1355" s="33"/>
      <c r="C1355" s="33"/>
      <c r="D1355" s="33"/>
      <c r="E1355" s="33"/>
      <c r="F1355" s="33"/>
      <c r="G1355" s="33"/>
      <c r="H1355" s="33"/>
      <c r="I1355" s="33"/>
      <c r="J1355" s="33"/>
      <c r="K1355" s="33"/>
      <c r="L1355" s="33"/>
      <c r="M1355" s="33"/>
      <c r="N1355" s="33"/>
      <c r="O1355" s="33"/>
      <c r="P1355" s="33"/>
      <c r="Q1355" s="33"/>
      <c r="R1355" s="33"/>
      <c r="S1355" s="33"/>
      <c r="T1355" s="33"/>
      <c r="U1355" s="33"/>
    </row>
    <row r="1356" spans="1:21">
      <c r="A1356" s="33"/>
      <c r="B1356" s="33"/>
      <c r="C1356" s="33"/>
      <c r="D1356" s="33"/>
      <c r="E1356" s="33"/>
      <c r="F1356" s="33"/>
      <c r="G1356" s="33"/>
      <c r="H1356" s="33"/>
      <c r="I1356" s="33"/>
      <c r="J1356" s="33"/>
      <c r="K1356" s="33"/>
      <c r="L1356" s="33"/>
      <c r="M1356" s="33"/>
      <c r="N1356" s="33"/>
      <c r="O1356" s="33"/>
      <c r="P1356" s="33"/>
      <c r="Q1356" s="33"/>
      <c r="R1356" s="33"/>
      <c r="S1356" s="33"/>
      <c r="T1356" s="33"/>
      <c r="U1356" s="33"/>
    </row>
    <row r="1357" spans="1:21">
      <c r="A1357" s="33"/>
      <c r="B1357" s="33"/>
      <c r="C1357" s="33"/>
      <c r="D1357" s="33"/>
      <c r="E1357" s="33"/>
      <c r="F1357" s="33"/>
      <c r="G1357" s="33"/>
      <c r="H1357" s="33"/>
      <c r="I1357" s="33"/>
      <c r="J1357" s="33"/>
      <c r="K1357" s="33"/>
      <c r="L1357" s="33"/>
      <c r="M1357" s="33"/>
      <c r="N1357" s="33"/>
      <c r="O1357" s="33"/>
      <c r="P1357" s="33"/>
      <c r="Q1357" s="33"/>
      <c r="R1357" s="33"/>
      <c r="S1357" s="33"/>
      <c r="T1357" s="33"/>
      <c r="U1357" s="33"/>
    </row>
    <row r="1358" spans="1:21">
      <c r="A1358" s="33"/>
      <c r="B1358" s="33"/>
      <c r="C1358" s="33"/>
      <c r="D1358" s="33"/>
      <c r="E1358" s="33"/>
      <c r="F1358" s="33"/>
      <c r="G1358" s="33"/>
      <c r="H1358" s="33"/>
      <c r="I1358" s="33"/>
      <c r="J1358" s="33"/>
      <c r="K1358" s="33"/>
      <c r="L1358" s="33"/>
      <c r="M1358" s="33"/>
      <c r="N1358" s="33"/>
      <c r="O1358" s="33"/>
      <c r="P1358" s="33"/>
      <c r="Q1358" s="33"/>
      <c r="R1358" s="33"/>
      <c r="S1358" s="33"/>
      <c r="T1358" s="33"/>
      <c r="U1358" s="33"/>
    </row>
    <row r="1359" spans="1:21">
      <c r="A1359" s="33"/>
      <c r="B1359" s="33"/>
      <c r="C1359" s="33"/>
      <c r="D1359" s="33"/>
      <c r="E1359" s="33"/>
      <c r="F1359" s="33"/>
      <c r="G1359" s="33"/>
      <c r="H1359" s="33"/>
      <c r="I1359" s="33"/>
      <c r="J1359" s="33"/>
      <c r="K1359" s="33"/>
      <c r="L1359" s="33"/>
      <c r="M1359" s="33"/>
      <c r="N1359" s="33"/>
      <c r="O1359" s="33"/>
      <c r="P1359" s="33"/>
      <c r="Q1359" s="33"/>
      <c r="R1359" s="33"/>
      <c r="S1359" s="33"/>
      <c r="T1359" s="33"/>
      <c r="U1359" s="33"/>
    </row>
    <row r="1360" spans="1:21">
      <c r="A1360" s="33"/>
      <c r="B1360" s="33"/>
      <c r="C1360" s="33"/>
      <c r="D1360" s="33"/>
      <c r="E1360" s="33"/>
      <c r="F1360" s="33"/>
      <c r="G1360" s="33"/>
      <c r="H1360" s="33"/>
      <c r="I1360" s="33"/>
      <c r="J1360" s="33"/>
      <c r="K1360" s="33"/>
      <c r="L1360" s="33"/>
      <c r="M1360" s="33"/>
      <c r="N1360" s="33"/>
      <c r="O1360" s="33"/>
      <c r="P1360" s="33"/>
      <c r="Q1360" s="33"/>
      <c r="R1360" s="33"/>
      <c r="S1360" s="33"/>
      <c r="T1360" s="33"/>
      <c r="U1360" s="33"/>
    </row>
    <row r="1361" spans="1:21">
      <c r="A1361" s="33"/>
      <c r="B1361" s="33"/>
      <c r="C1361" s="33"/>
      <c r="D1361" s="33"/>
      <c r="E1361" s="33"/>
      <c r="F1361" s="33"/>
      <c r="G1361" s="33"/>
      <c r="H1361" s="33"/>
      <c r="I1361" s="33"/>
      <c r="J1361" s="33"/>
      <c r="K1361" s="33"/>
      <c r="L1361" s="33"/>
      <c r="M1361" s="33"/>
      <c r="N1361" s="33"/>
      <c r="O1361" s="33"/>
      <c r="P1361" s="33"/>
      <c r="Q1361" s="33"/>
      <c r="R1361" s="33"/>
      <c r="S1361" s="33"/>
      <c r="T1361" s="33"/>
      <c r="U1361" s="33"/>
    </row>
    <row r="1362" spans="1:21">
      <c r="A1362" s="33"/>
      <c r="B1362" s="33"/>
      <c r="C1362" s="33"/>
      <c r="D1362" s="33"/>
      <c r="E1362" s="33"/>
      <c r="F1362" s="33"/>
      <c r="G1362" s="33"/>
      <c r="H1362" s="33"/>
      <c r="I1362" s="33"/>
      <c r="J1362" s="33"/>
      <c r="K1362" s="33"/>
      <c r="L1362" s="33"/>
      <c r="M1362" s="33"/>
      <c r="N1362" s="33"/>
      <c r="O1362" s="33"/>
      <c r="P1362" s="33"/>
      <c r="Q1362" s="33"/>
      <c r="R1362" s="33"/>
      <c r="S1362" s="33"/>
      <c r="T1362" s="33"/>
      <c r="U1362" s="33"/>
    </row>
    <row r="1363" spans="1:21">
      <c r="A1363" s="33"/>
      <c r="B1363" s="33"/>
      <c r="C1363" s="33"/>
      <c r="D1363" s="33"/>
      <c r="E1363" s="33"/>
      <c r="F1363" s="33"/>
      <c r="G1363" s="33"/>
      <c r="H1363" s="33"/>
      <c r="I1363" s="33"/>
      <c r="J1363" s="33"/>
      <c r="K1363" s="33"/>
      <c r="L1363" s="33"/>
      <c r="M1363" s="33"/>
      <c r="N1363" s="33"/>
      <c r="O1363" s="33"/>
      <c r="P1363" s="33"/>
      <c r="Q1363" s="33"/>
      <c r="R1363" s="33"/>
      <c r="S1363" s="33"/>
      <c r="T1363" s="33"/>
      <c r="U1363" s="33"/>
    </row>
    <row r="1364" spans="1:21">
      <c r="A1364" s="33"/>
      <c r="B1364" s="33"/>
      <c r="C1364" s="33"/>
      <c r="D1364" s="33"/>
      <c r="E1364" s="33"/>
      <c r="F1364" s="33"/>
      <c r="G1364" s="33"/>
      <c r="H1364" s="33"/>
      <c r="I1364" s="33"/>
      <c r="J1364" s="33"/>
      <c r="K1364" s="33"/>
      <c r="L1364" s="33"/>
      <c r="M1364" s="33"/>
      <c r="N1364" s="33"/>
      <c r="O1364" s="33"/>
      <c r="P1364" s="33"/>
      <c r="Q1364" s="33"/>
      <c r="R1364" s="33"/>
      <c r="S1364" s="33"/>
      <c r="T1364" s="33"/>
      <c r="U1364" s="33"/>
    </row>
    <row r="1365" spans="1:21">
      <c r="A1365" s="33"/>
      <c r="B1365" s="33"/>
      <c r="C1365" s="33"/>
      <c r="D1365" s="33"/>
      <c r="E1365" s="33"/>
      <c r="F1365" s="33"/>
      <c r="G1365" s="33"/>
      <c r="H1365" s="33"/>
      <c r="I1365" s="33"/>
      <c r="J1365" s="33"/>
      <c r="K1365" s="33"/>
      <c r="L1365" s="33"/>
      <c r="M1365" s="33"/>
      <c r="N1365" s="33"/>
      <c r="O1365" s="33"/>
      <c r="P1365" s="33"/>
      <c r="Q1365" s="33"/>
      <c r="R1365" s="33"/>
      <c r="S1365" s="33"/>
      <c r="T1365" s="33"/>
      <c r="U1365" s="33"/>
    </row>
    <row r="1366" spans="1:21">
      <c r="A1366" s="33"/>
      <c r="B1366" s="33"/>
      <c r="C1366" s="33"/>
      <c r="D1366" s="33"/>
      <c r="E1366" s="33"/>
      <c r="F1366" s="33"/>
      <c r="G1366" s="33"/>
      <c r="H1366" s="33"/>
      <c r="I1366" s="33"/>
      <c r="J1366" s="33"/>
      <c r="K1366" s="33"/>
      <c r="L1366" s="33"/>
      <c r="M1366" s="33"/>
      <c r="N1366" s="33"/>
      <c r="O1366" s="33"/>
      <c r="P1366" s="33"/>
      <c r="Q1366" s="33"/>
      <c r="R1366" s="33"/>
      <c r="S1366" s="33"/>
      <c r="T1366" s="33"/>
      <c r="U1366" s="33"/>
    </row>
    <row r="1367" spans="1:21">
      <c r="A1367" s="33"/>
      <c r="B1367" s="33"/>
      <c r="C1367" s="33"/>
      <c r="D1367" s="33"/>
      <c r="E1367" s="33"/>
      <c r="F1367" s="33"/>
      <c r="G1367" s="33"/>
      <c r="H1367" s="33"/>
      <c r="I1367" s="33"/>
      <c r="J1367" s="33"/>
      <c r="K1367" s="33"/>
      <c r="L1367" s="33"/>
      <c r="M1367" s="33"/>
      <c r="N1367" s="33"/>
      <c r="O1367" s="33"/>
      <c r="P1367" s="33"/>
      <c r="Q1367" s="33"/>
      <c r="R1367" s="33"/>
      <c r="S1367" s="33"/>
      <c r="T1367" s="33"/>
      <c r="U1367" s="33"/>
    </row>
    <row r="1368" spans="1:21">
      <c r="A1368" s="33"/>
      <c r="B1368" s="33"/>
      <c r="C1368" s="33"/>
      <c r="D1368" s="33"/>
      <c r="E1368" s="33"/>
      <c r="F1368" s="33"/>
      <c r="G1368" s="33"/>
      <c r="H1368" s="33"/>
      <c r="I1368" s="33"/>
      <c r="J1368" s="33"/>
      <c r="K1368" s="33"/>
      <c r="L1368" s="33"/>
      <c r="M1368" s="33"/>
      <c r="N1368" s="33"/>
      <c r="O1368" s="33"/>
      <c r="P1368" s="33"/>
      <c r="Q1368" s="33"/>
      <c r="R1368" s="33"/>
      <c r="S1368" s="33"/>
      <c r="T1368" s="33"/>
      <c r="U1368" s="33"/>
    </row>
    <row r="1369" spans="1:21">
      <c r="A1369" s="33"/>
      <c r="B1369" s="33"/>
      <c r="C1369" s="33"/>
      <c r="D1369" s="33"/>
      <c r="E1369" s="33"/>
      <c r="F1369" s="33"/>
      <c r="G1369" s="33"/>
      <c r="H1369" s="33"/>
      <c r="I1369" s="33"/>
      <c r="J1369" s="33"/>
      <c r="K1369" s="33"/>
      <c r="L1369" s="33"/>
      <c r="M1369" s="33"/>
      <c r="N1369" s="33"/>
      <c r="O1369" s="33"/>
      <c r="P1369" s="33"/>
      <c r="Q1369" s="33"/>
      <c r="R1369" s="33"/>
      <c r="S1369" s="33"/>
      <c r="T1369" s="33"/>
      <c r="U1369" s="33"/>
    </row>
    <row r="1370" spans="1:21">
      <c r="A1370" s="33"/>
      <c r="B1370" s="33"/>
      <c r="C1370" s="33"/>
      <c r="D1370" s="33"/>
      <c r="E1370" s="33"/>
      <c r="F1370" s="33"/>
      <c r="G1370" s="33"/>
      <c r="H1370" s="33"/>
      <c r="I1370" s="33"/>
      <c r="J1370" s="33"/>
      <c r="K1370" s="33"/>
      <c r="L1370" s="33"/>
      <c r="M1370" s="33"/>
      <c r="N1370" s="33"/>
      <c r="O1370" s="33"/>
      <c r="P1370" s="33"/>
      <c r="Q1370" s="33"/>
      <c r="R1370" s="33"/>
      <c r="S1370" s="33"/>
      <c r="T1370" s="33"/>
      <c r="U1370" s="33"/>
    </row>
    <row r="1371" spans="1:21">
      <c r="A1371" s="33"/>
      <c r="B1371" s="33"/>
      <c r="C1371" s="33"/>
      <c r="D1371" s="33"/>
      <c r="E1371" s="33"/>
      <c r="F1371" s="33"/>
      <c r="G1371" s="33"/>
      <c r="H1371" s="33"/>
      <c r="I1371" s="33"/>
      <c r="J1371" s="33"/>
      <c r="K1371" s="33"/>
      <c r="L1371" s="33"/>
      <c r="M1371" s="33"/>
      <c r="N1371" s="33"/>
      <c r="O1371" s="33"/>
      <c r="P1371" s="33"/>
      <c r="Q1371" s="33"/>
      <c r="R1371" s="33"/>
      <c r="S1371" s="33"/>
      <c r="T1371" s="33"/>
      <c r="U1371" s="33"/>
    </row>
    <row r="1372" spans="1:21">
      <c r="A1372" s="33"/>
      <c r="B1372" s="33"/>
      <c r="C1372" s="33"/>
      <c r="D1372" s="33"/>
      <c r="E1372" s="33"/>
      <c r="F1372" s="33"/>
      <c r="G1372" s="33"/>
      <c r="H1372" s="33"/>
      <c r="I1372" s="33"/>
      <c r="J1372" s="33"/>
      <c r="K1372" s="33"/>
      <c r="L1372" s="33"/>
      <c r="M1372" s="33"/>
      <c r="N1372" s="33"/>
      <c r="O1372" s="33"/>
      <c r="P1372" s="33"/>
      <c r="Q1372" s="33"/>
      <c r="R1372" s="33"/>
      <c r="S1372" s="33"/>
      <c r="T1372" s="33"/>
      <c r="U1372" s="33"/>
    </row>
    <row r="1373" spans="1:21">
      <c r="A1373" s="33"/>
      <c r="B1373" s="33"/>
      <c r="C1373" s="33"/>
      <c r="D1373" s="33"/>
      <c r="E1373" s="33"/>
      <c r="F1373" s="33"/>
      <c r="G1373" s="33"/>
      <c r="H1373" s="33"/>
      <c r="I1373" s="33"/>
      <c r="J1373" s="33"/>
      <c r="K1373" s="33"/>
      <c r="L1373" s="33"/>
      <c r="M1373" s="33"/>
      <c r="N1373" s="33"/>
      <c r="O1373" s="33"/>
      <c r="P1373" s="33"/>
      <c r="Q1373" s="33"/>
      <c r="R1373" s="33"/>
      <c r="S1373" s="33"/>
      <c r="T1373" s="33"/>
      <c r="U1373" s="33"/>
    </row>
    <row r="1374" spans="1:21">
      <c r="A1374" s="33"/>
      <c r="B1374" s="33"/>
      <c r="C1374" s="33"/>
      <c r="D1374" s="33"/>
      <c r="E1374" s="33"/>
      <c r="F1374" s="33"/>
      <c r="G1374" s="33"/>
      <c r="H1374" s="33"/>
      <c r="I1374" s="33"/>
      <c r="J1374" s="33"/>
      <c r="K1374" s="33"/>
      <c r="L1374" s="33"/>
      <c r="M1374" s="33"/>
      <c r="N1374" s="33"/>
      <c r="O1374" s="33"/>
      <c r="P1374" s="33"/>
      <c r="Q1374" s="33"/>
      <c r="R1374" s="33"/>
      <c r="S1374" s="33"/>
      <c r="T1374" s="33"/>
      <c r="U1374" s="33"/>
    </row>
    <row r="1375" spans="1:21">
      <c r="A1375" s="33"/>
      <c r="B1375" s="33"/>
      <c r="C1375" s="33"/>
      <c r="D1375" s="33"/>
      <c r="E1375" s="33"/>
      <c r="F1375" s="33"/>
      <c r="G1375" s="33"/>
      <c r="H1375" s="33"/>
      <c r="I1375" s="33"/>
      <c r="J1375" s="33"/>
      <c r="K1375" s="33"/>
      <c r="L1375" s="33"/>
      <c r="M1375" s="33"/>
      <c r="N1375" s="33"/>
      <c r="O1375" s="33"/>
      <c r="P1375" s="33"/>
      <c r="Q1375" s="33"/>
      <c r="R1375" s="33"/>
      <c r="S1375" s="33"/>
      <c r="T1375" s="33"/>
      <c r="U1375" s="33"/>
    </row>
    <row r="1376" spans="1:21">
      <c r="A1376" s="33"/>
      <c r="B1376" s="33"/>
      <c r="C1376" s="33"/>
      <c r="D1376" s="33"/>
      <c r="E1376" s="33"/>
      <c r="F1376" s="33"/>
      <c r="G1376" s="33"/>
      <c r="H1376" s="33"/>
      <c r="I1376" s="33"/>
      <c r="J1376" s="33"/>
      <c r="K1376" s="33"/>
      <c r="L1376" s="33"/>
      <c r="M1376" s="33"/>
      <c r="N1376" s="33"/>
      <c r="O1376" s="33"/>
      <c r="P1376" s="33"/>
      <c r="Q1376" s="33"/>
      <c r="R1376" s="33"/>
      <c r="S1376" s="33"/>
      <c r="T1376" s="33"/>
      <c r="U1376" s="33"/>
    </row>
    <row r="1377" spans="1:21">
      <c r="A1377" s="33"/>
      <c r="B1377" s="33"/>
      <c r="C1377" s="33"/>
      <c r="D1377" s="33"/>
      <c r="E1377" s="33"/>
      <c r="F1377" s="33"/>
      <c r="G1377" s="33"/>
      <c r="H1377" s="33"/>
      <c r="I1377" s="33"/>
      <c r="J1377" s="33"/>
      <c r="K1377" s="33"/>
      <c r="L1377" s="33"/>
      <c r="M1377" s="33"/>
      <c r="N1377" s="33"/>
      <c r="O1377" s="33"/>
      <c r="P1377" s="33"/>
      <c r="Q1377" s="33"/>
      <c r="R1377" s="33"/>
      <c r="S1377" s="33"/>
      <c r="T1377" s="33"/>
      <c r="U1377" s="33"/>
    </row>
    <row r="1378" spans="1:21">
      <c r="A1378" s="33"/>
      <c r="B1378" s="33"/>
      <c r="C1378" s="33"/>
      <c r="D1378" s="33"/>
      <c r="E1378" s="33"/>
      <c r="F1378" s="33"/>
      <c r="G1378" s="33"/>
      <c r="H1378" s="33"/>
      <c r="I1378" s="33"/>
      <c r="J1378" s="33"/>
      <c r="K1378" s="33"/>
      <c r="L1378" s="33"/>
      <c r="M1378" s="33"/>
      <c r="N1378" s="33"/>
      <c r="O1378" s="33"/>
      <c r="P1378" s="33"/>
      <c r="Q1378" s="33"/>
      <c r="R1378" s="33"/>
      <c r="S1378" s="33"/>
      <c r="T1378" s="33"/>
      <c r="U1378" s="33"/>
    </row>
    <row r="1379" spans="1:21">
      <c r="A1379" s="33"/>
      <c r="B1379" s="33"/>
      <c r="C1379" s="33"/>
      <c r="D1379" s="33"/>
      <c r="E1379" s="33"/>
      <c r="F1379" s="33"/>
      <c r="G1379" s="33"/>
      <c r="H1379" s="33"/>
      <c r="I1379" s="33"/>
      <c r="J1379" s="33"/>
      <c r="K1379" s="33"/>
      <c r="L1379" s="33"/>
      <c r="M1379" s="33"/>
      <c r="N1379" s="33"/>
      <c r="O1379" s="33"/>
      <c r="P1379" s="33"/>
      <c r="Q1379" s="33"/>
      <c r="R1379" s="33"/>
      <c r="S1379" s="33"/>
      <c r="T1379" s="33"/>
      <c r="U1379" s="33"/>
    </row>
    <row r="1380" spans="1:21">
      <c r="A1380" s="33"/>
      <c r="B1380" s="33"/>
      <c r="C1380" s="33"/>
      <c r="D1380" s="33"/>
      <c r="E1380" s="33"/>
      <c r="F1380" s="33"/>
      <c r="G1380" s="33"/>
      <c r="H1380" s="33"/>
      <c r="I1380" s="33"/>
      <c r="J1380" s="33"/>
      <c r="K1380" s="33"/>
      <c r="L1380" s="33"/>
      <c r="M1380" s="33"/>
      <c r="N1380" s="33"/>
      <c r="O1380" s="33"/>
      <c r="P1380" s="33"/>
      <c r="Q1380" s="33"/>
      <c r="R1380" s="33"/>
      <c r="S1380" s="33"/>
      <c r="T1380" s="33"/>
      <c r="U1380" s="33"/>
    </row>
    <row r="1381" spans="1:21">
      <c r="A1381" s="33"/>
      <c r="B1381" s="33"/>
      <c r="C1381" s="33"/>
      <c r="D1381" s="33"/>
      <c r="E1381" s="33"/>
      <c r="F1381" s="33"/>
      <c r="G1381" s="33"/>
      <c r="H1381" s="33"/>
      <c r="I1381" s="33"/>
      <c r="J1381" s="33"/>
      <c r="K1381" s="33"/>
      <c r="L1381" s="33"/>
      <c r="M1381" s="33"/>
      <c r="N1381" s="33"/>
      <c r="O1381" s="33"/>
      <c r="P1381" s="33"/>
      <c r="Q1381" s="33"/>
      <c r="R1381" s="33"/>
      <c r="S1381" s="33"/>
      <c r="T1381" s="33"/>
      <c r="U1381" s="33"/>
    </row>
    <row r="1382" spans="1:21">
      <c r="A1382" s="33"/>
      <c r="B1382" s="33"/>
      <c r="C1382" s="33"/>
      <c r="D1382" s="33"/>
      <c r="E1382" s="33"/>
      <c r="F1382" s="33"/>
      <c r="G1382" s="33"/>
      <c r="H1382" s="33"/>
      <c r="I1382" s="33"/>
      <c r="J1382" s="33"/>
      <c r="K1382" s="33"/>
      <c r="L1382" s="33"/>
      <c r="M1382" s="33"/>
      <c r="N1382" s="33"/>
      <c r="O1382" s="33"/>
      <c r="P1382" s="33"/>
      <c r="Q1382" s="33"/>
      <c r="R1382" s="33"/>
      <c r="S1382" s="33"/>
      <c r="T1382" s="33"/>
      <c r="U1382" s="33"/>
    </row>
    <row r="1383" spans="1:21">
      <c r="A1383" s="33"/>
      <c r="B1383" s="33"/>
      <c r="C1383" s="33"/>
      <c r="D1383" s="33"/>
      <c r="E1383" s="33"/>
      <c r="F1383" s="33"/>
      <c r="G1383" s="33"/>
      <c r="H1383" s="33"/>
      <c r="I1383" s="33"/>
      <c r="J1383" s="33"/>
      <c r="K1383" s="33"/>
      <c r="L1383" s="33"/>
      <c r="M1383" s="33"/>
      <c r="N1383" s="33"/>
      <c r="O1383" s="33"/>
      <c r="P1383" s="33"/>
      <c r="Q1383" s="33"/>
      <c r="R1383" s="33"/>
      <c r="S1383" s="33"/>
      <c r="T1383" s="33"/>
      <c r="U1383" s="33"/>
    </row>
    <row r="1384" spans="1:21">
      <c r="A1384" s="33"/>
      <c r="B1384" s="33"/>
      <c r="C1384" s="33"/>
      <c r="D1384" s="33"/>
      <c r="E1384" s="33"/>
      <c r="F1384" s="33"/>
      <c r="G1384" s="33"/>
      <c r="H1384" s="33"/>
      <c r="I1384" s="33"/>
      <c r="J1384" s="33"/>
      <c r="K1384" s="33"/>
      <c r="L1384" s="33"/>
      <c r="M1384" s="33"/>
      <c r="N1384" s="33"/>
      <c r="O1384" s="33"/>
      <c r="P1384" s="33"/>
      <c r="Q1384" s="33"/>
      <c r="R1384" s="33"/>
      <c r="S1384" s="33"/>
      <c r="T1384" s="33"/>
      <c r="U1384" s="33"/>
    </row>
    <row r="1385" spans="1:21">
      <c r="A1385" s="33"/>
      <c r="B1385" s="33"/>
      <c r="C1385" s="33"/>
      <c r="D1385" s="33"/>
      <c r="E1385" s="33"/>
      <c r="F1385" s="33"/>
      <c r="G1385" s="33"/>
      <c r="H1385" s="33"/>
      <c r="I1385" s="33"/>
      <c r="J1385" s="33"/>
      <c r="K1385" s="33"/>
      <c r="L1385" s="33"/>
      <c r="M1385" s="33"/>
      <c r="N1385" s="33"/>
      <c r="O1385" s="33"/>
      <c r="P1385" s="33"/>
      <c r="Q1385" s="33"/>
      <c r="R1385" s="33"/>
      <c r="S1385" s="33"/>
      <c r="T1385" s="33"/>
      <c r="U1385" s="33"/>
    </row>
    <row r="1386" spans="1:21">
      <c r="A1386" s="33"/>
      <c r="B1386" s="33"/>
      <c r="C1386" s="33"/>
      <c r="D1386" s="33"/>
      <c r="E1386" s="33"/>
      <c r="F1386" s="33"/>
      <c r="G1386" s="33"/>
      <c r="H1386" s="33"/>
      <c r="I1386" s="33"/>
      <c r="J1386" s="33"/>
      <c r="K1386" s="33"/>
      <c r="L1386" s="33"/>
      <c r="M1386" s="33"/>
      <c r="N1386" s="33"/>
      <c r="O1386" s="33"/>
      <c r="P1386" s="33"/>
      <c r="Q1386" s="33"/>
      <c r="R1386" s="33"/>
      <c r="S1386" s="33"/>
      <c r="T1386" s="33"/>
      <c r="U1386" s="33"/>
    </row>
    <row r="1387" spans="1:21">
      <c r="A1387" s="33"/>
      <c r="B1387" s="33"/>
      <c r="C1387" s="33"/>
      <c r="D1387" s="33"/>
      <c r="E1387" s="33"/>
      <c r="F1387" s="33"/>
      <c r="G1387" s="33"/>
      <c r="H1387" s="33"/>
      <c r="I1387" s="33"/>
      <c r="J1387" s="33"/>
      <c r="K1387" s="33"/>
      <c r="L1387" s="33"/>
      <c r="M1387" s="33"/>
      <c r="N1387" s="33"/>
      <c r="O1387" s="33"/>
      <c r="P1387" s="33"/>
      <c r="Q1387" s="33"/>
      <c r="R1387" s="33"/>
      <c r="S1387" s="33"/>
      <c r="T1387" s="33"/>
      <c r="U1387" s="33"/>
    </row>
    <row r="1388" spans="1:21">
      <c r="A1388" s="33"/>
      <c r="B1388" s="33"/>
      <c r="C1388" s="33"/>
      <c r="D1388" s="33"/>
      <c r="E1388" s="33"/>
      <c r="F1388" s="33"/>
      <c r="G1388" s="33"/>
      <c r="H1388" s="33"/>
      <c r="I1388" s="33"/>
      <c r="J1388" s="33"/>
      <c r="K1388" s="33"/>
      <c r="L1388" s="33"/>
      <c r="M1388" s="33"/>
      <c r="N1388" s="33"/>
      <c r="O1388" s="33"/>
      <c r="P1388" s="33"/>
      <c r="Q1388" s="33"/>
      <c r="R1388" s="33"/>
      <c r="S1388" s="33"/>
      <c r="T1388" s="33"/>
      <c r="U1388" s="33"/>
    </row>
    <row r="1389" spans="1:21">
      <c r="A1389" s="33"/>
      <c r="B1389" s="33"/>
      <c r="C1389" s="33"/>
      <c r="D1389" s="33"/>
      <c r="E1389" s="33"/>
      <c r="F1389" s="33"/>
      <c r="G1389" s="33"/>
      <c r="H1389" s="33"/>
      <c r="I1389" s="33"/>
      <c r="J1389" s="33"/>
      <c r="K1389" s="33"/>
      <c r="L1389" s="33"/>
      <c r="M1389" s="33"/>
      <c r="N1389" s="33"/>
      <c r="O1389" s="33"/>
      <c r="P1389" s="33"/>
      <c r="Q1389" s="33"/>
      <c r="R1389" s="33"/>
      <c r="S1389" s="33"/>
      <c r="T1389" s="33"/>
      <c r="U1389" s="33"/>
    </row>
    <row r="1390" spans="1:21">
      <c r="A1390" s="33"/>
      <c r="B1390" s="33"/>
      <c r="C1390" s="33"/>
      <c r="D1390" s="33"/>
      <c r="E1390" s="33"/>
      <c r="F1390" s="33"/>
      <c r="G1390" s="33"/>
      <c r="H1390" s="33"/>
      <c r="I1390" s="33"/>
      <c r="J1390" s="33"/>
      <c r="K1390" s="33"/>
      <c r="L1390" s="33"/>
      <c r="M1390" s="33"/>
      <c r="N1390" s="33"/>
      <c r="O1390" s="33"/>
      <c r="P1390" s="33"/>
      <c r="Q1390" s="33"/>
      <c r="R1390" s="33"/>
      <c r="S1390" s="33"/>
      <c r="T1390" s="33"/>
      <c r="U1390" s="33"/>
    </row>
    <row r="1391" spans="1:21">
      <c r="A1391" s="33"/>
      <c r="B1391" s="33"/>
      <c r="C1391" s="33"/>
      <c r="D1391" s="33"/>
      <c r="E1391" s="33"/>
      <c r="F1391" s="33"/>
      <c r="G1391" s="33"/>
      <c r="H1391" s="33"/>
      <c r="I1391" s="33"/>
      <c r="J1391" s="33"/>
      <c r="K1391" s="33"/>
      <c r="L1391" s="33"/>
      <c r="M1391" s="33"/>
      <c r="N1391" s="33"/>
      <c r="O1391" s="33"/>
      <c r="P1391" s="33"/>
      <c r="Q1391" s="33"/>
      <c r="R1391" s="33"/>
      <c r="S1391" s="33"/>
      <c r="T1391" s="33"/>
      <c r="U1391" s="33"/>
    </row>
    <row r="1392" spans="1:21">
      <c r="A1392" s="33"/>
      <c r="B1392" s="33"/>
      <c r="C1392" s="33"/>
      <c r="D1392" s="33"/>
      <c r="E1392" s="33"/>
      <c r="F1392" s="33"/>
      <c r="G1392" s="33"/>
      <c r="H1392" s="33"/>
      <c r="I1392" s="33"/>
      <c r="J1392" s="33"/>
      <c r="K1392" s="33"/>
      <c r="L1392" s="33"/>
      <c r="M1392" s="33"/>
      <c r="N1392" s="33"/>
      <c r="O1392" s="33"/>
      <c r="P1392" s="33"/>
      <c r="Q1392" s="33"/>
      <c r="R1392" s="33"/>
      <c r="S1392" s="33"/>
      <c r="T1392" s="33"/>
      <c r="U1392" s="33"/>
    </row>
    <row r="1393" spans="1:21">
      <c r="A1393" s="33"/>
      <c r="B1393" s="33"/>
      <c r="C1393" s="33"/>
      <c r="D1393" s="33"/>
      <c r="E1393" s="33"/>
      <c r="F1393" s="33"/>
      <c r="G1393" s="33"/>
      <c r="H1393" s="33"/>
      <c r="I1393" s="33"/>
      <c r="J1393" s="33"/>
      <c r="K1393" s="33"/>
      <c r="L1393" s="33"/>
      <c r="M1393" s="33"/>
      <c r="N1393" s="33"/>
      <c r="O1393" s="33"/>
      <c r="P1393" s="33"/>
      <c r="Q1393" s="33"/>
      <c r="R1393" s="33"/>
      <c r="S1393" s="33"/>
      <c r="T1393" s="33"/>
      <c r="U1393" s="33"/>
    </row>
    <row r="1394" spans="1:21">
      <c r="A1394" s="33"/>
      <c r="B1394" s="33"/>
      <c r="C1394" s="33"/>
      <c r="D1394" s="33"/>
      <c r="E1394" s="33"/>
      <c r="F1394" s="33"/>
      <c r="G1394" s="33"/>
      <c r="H1394" s="33"/>
      <c r="I1394" s="33"/>
      <c r="J1394" s="33"/>
      <c r="K1394" s="33"/>
      <c r="L1394" s="33"/>
      <c r="M1394" s="33"/>
      <c r="N1394" s="33"/>
      <c r="O1394" s="33"/>
      <c r="P1394" s="33"/>
      <c r="Q1394" s="33"/>
      <c r="R1394" s="33"/>
      <c r="S1394" s="33"/>
      <c r="T1394" s="33"/>
      <c r="U1394" s="33"/>
    </row>
    <row r="1395" spans="1:21">
      <c r="A1395" s="33"/>
      <c r="B1395" s="33"/>
      <c r="C1395" s="33"/>
      <c r="D1395" s="33"/>
      <c r="E1395" s="33"/>
      <c r="F1395" s="33"/>
      <c r="G1395" s="33"/>
      <c r="H1395" s="33"/>
      <c r="I1395" s="33"/>
      <c r="J1395" s="33"/>
      <c r="K1395" s="33"/>
      <c r="L1395" s="33"/>
      <c r="M1395" s="33"/>
      <c r="N1395" s="33"/>
      <c r="O1395" s="33"/>
      <c r="P1395" s="33"/>
      <c r="Q1395" s="33"/>
      <c r="R1395" s="33"/>
      <c r="S1395" s="33"/>
      <c r="T1395" s="33"/>
      <c r="U1395" s="33"/>
    </row>
    <row r="1396" spans="1:21">
      <c r="A1396" s="33"/>
      <c r="B1396" s="33"/>
      <c r="C1396" s="33"/>
      <c r="D1396" s="33"/>
      <c r="E1396" s="33"/>
      <c r="F1396" s="33"/>
      <c r="G1396" s="33"/>
      <c r="H1396" s="33"/>
      <c r="I1396" s="33"/>
      <c r="J1396" s="33"/>
      <c r="K1396" s="33"/>
      <c r="L1396" s="33"/>
      <c r="M1396" s="33"/>
      <c r="N1396" s="33"/>
      <c r="O1396" s="33"/>
      <c r="P1396" s="33"/>
      <c r="Q1396" s="33"/>
      <c r="R1396" s="33"/>
      <c r="S1396" s="33"/>
      <c r="T1396" s="33"/>
      <c r="U1396" s="33"/>
    </row>
    <row r="1397" spans="1:21">
      <c r="A1397" s="33"/>
      <c r="B1397" s="33"/>
      <c r="C1397" s="33"/>
      <c r="D1397" s="33"/>
      <c r="E1397" s="33"/>
      <c r="F1397" s="33"/>
      <c r="G1397" s="33"/>
      <c r="H1397" s="33"/>
      <c r="I1397" s="33"/>
      <c r="J1397" s="33"/>
      <c r="K1397" s="33"/>
      <c r="L1397" s="33"/>
      <c r="M1397" s="33"/>
      <c r="N1397" s="33"/>
      <c r="O1397" s="33"/>
      <c r="P1397" s="33"/>
      <c r="Q1397" s="33"/>
      <c r="R1397" s="33"/>
      <c r="S1397" s="33"/>
      <c r="T1397" s="33"/>
      <c r="U1397" s="33"/>
    </row>
    <row r="1398" spans="1:21">
      <c r="A1398" s="33"/>
      <c r="B1398" s="33"/>
      <c r="C1398" s="33"/>
      <c r="D1398" s="33"/>
      <c r="E1398" s="33"/>
      <c r="F1398" s="33"/>
      <c r="G1398" s="33"/>
      <c r="H1398" s="33"/>
      <c r="I1398" s="33"/>
      <c r="J1398" s="33"/>
      <c r="K1398" s="33"/>
      <c r="L1398" s="33"/>
      <c r="M1398" s="33"/>
      <c r="N1398" s="33"/>
      <c r="O1398" s="33"/>
      <c r="P1398" s="33"/>
      <c r="Q1398" s="33"/>
      <c r="R1398" s="33"/>
      <c r="S1398" s="33"/>
      <c r="T1398" s="33"/>
      <c r="U1398" s="33"/>
    </row>
    <row r="1399" spans="1:21">
      <c r="A1399" s="33"/>
      <c r="B1399" s="33"/>
      <c r="C1399" s="33"/>
      <c r="D1399" s="33"/>
      <c r="E1399" s="33"/>
      <c r="F1399" s="33"/>
      <c r="G1399" s="33"/>
      <c r="H1399" s="33"/>
      <c r="I1399" s="33"/>
      <c r="J1399" s="33"/>
      <c r="K1399" s="33"/>
      <c r="L1399" s="33"/>
      <c r="M1399" s="33"/>
      <c r="N1399" s="33"/>
      <c r="O1399" s="33"/>
      <c r="P1399" s="33"/>
      <c r="Q1399" s="33"/>
      <c r="R1399" s="33"/>
      <c r="S1399" s="33"/>
      <c r="T1399" s="33"/>
      <c r="U1399" s="33"/>
    </row>
    <row r="1400" spans="1:21">
      <c r="A1400" s="33"/>
      <c r="B1400" s="33"/>
      <c r="C1400" s="33"/>
      <c r="D1400" s="33"/>
      <c r="E1400" s="33"/>
      <c r="F1400" s="33"/>
      <c r="G1400" s="33"/>
      <c r="H1400" s="33"/>
      <c r="I1400" s="33"/>
      <c r="J1400" s="33"/>
      <c r="K1400" s="33"/>
      <c r="L1400" s="33"/>
      <c r="M1400" s="33"/>
      <c r="N1400" s="33"/>
      <c r="O1400" s="33"/>
      <c r="P1400" s="33"/>
      <c r="Q1400" s="33"/>
      <c r="R1400" s="33"/>
      <c r="S1400" s="33"/>
      <c r="T1400" s="33"/>
      <c r="U1400" s="33"/>
    </row>
    <row r="1401" spans="1:21">
      <c r="A1401" s="33"/>
      <c r="B1401" s="33"/>
      <c r="C1401" s="33"/>
      <c r="D1401" s="33"/>
      <c r="E1401" s="33"/>
      <c r="F1401" s="33"/>
      <c r="G1401" s="33"/>
      <c r="H1401" s="33"/>
      <c r="I1401" s="33"/>
      <c r="J1401" s="33"/>
      <c r="K1401" s="33"/>
      <c r="L1401" s="33"/>
      <c r="M1401" s="33"/>
      <c r="N1401" s="33"/>
      <c r="O1401" s="33"/>
      <c r="P1401" s="33"/>
      <c r="Q1401" s="33"/>
      <c r="R1401" s="33"/>
      <c r="S1401" s="33"/>
      <c r="T1401" s="33"/>
      <c r="U1401" s="33"/>
    </row>
    <row r="1402" spans="1:21">
      <c r="A1402" s="33"/>
      <c r="B1402" s="33"/>
      <c r="C1402" s="33"/>
      <c r="D1402" s="33"/>
      <c r="E1402" s="33"/>
      <c r="F1402" s="33"/>
      <c r="G1402" s="33"/>
      <c r="H1402" s="33"/>
      <c r="I1402" s="33"/>
      <c r="J1402" s="33"/>
      <c r="K1402" s="33"/>
      <c r="L1402" s="33"/>
      <c r="M1402" s="33"/>
      <c r="N1402" s="33"/>
      <c r="O1402" s="33"/>
      <c r="P1402" s="33"/>
      <c r="Q1402" s="33"/>
      <c r="R1402" s="33"/>
      <c r="S1402" s="33"/>
      <c r="T1402" s="33"/>
      <c r="U1402" s="33"/>
    </row>
    <row r="1403" spans="1:21">
      <c r="A1403" s="33"/>
      <c r="B1403" s="33"/>
      <c r="C1403" s="33"/>
      <c r="D1403" s="33"/>
      <c r="E1403" s="33"/>
      <c r="F1403" s="33"/>
      <c r="G1403" s="33"/>
      <c r="H1403" s="33"/>
      <c r="I1403" s="33"/>
      <c r="J1403" s="33"/>
      <c r="K1403" s="33"/>
      <c r="L1403" s="33"/>
      <c r="M1403" s="33"/>
      <c r="N1403" s="33"/>
      <c r="O1403" s="33"/>
      <c r="P1403" s="33"/>
      <c r="Q1403" s="33"/>
      <c r="R1403" s="33"/>
      <c r="S1403" s="33"/>
      <c r="T1403" s="33"/>
      <c r="U1403" s="33"/>
    </row>
    <row r="1404" spans="1:21">
      <c r="A1404" s="33"/>
      <c r="B1404" s="33"/>
      <c r="C1404" s="33"/>
      <c r="D1404" s="33"/>
      <c r="E1404" s="33"/>
      <c r="F1404" s="33"/>
      <c r="G1404" s="33"/>
      <c r="H1404" s="33"/>
      <c r="I1404" s="33"/>
      <c r="J1404" s="33"/>
      <c r="K1404" s="33"/>
      <c r="L1404" s="33"/>
      <c r="M1404" s="33"/>
      <c r="N1404" s="33"/>
      <c r="O1404" s="33"/>
      <c r="P1404" s="33"/>
      <c r="Q1404" s="33"/>
      <c r="R1404" s="33"/>
      <c r="S1404" s="33"/>
      <c r="T1404" s="33"/>
      <c r="U1404" s="33"/>
    </row>
    <row r="1405" spans="1:21">
      <c r="A1405" s="33"/>
      <c r="B1405" s="33"/>
      <c r="C1405" s="33"/>
      <c r="D1405" s="33"/>
      <c r="E1405" s="33"/>
      <c r="F1405" s="33"/>
      <c r="G1405" s="33"/>
      <c r="H1405" s="33"/>
      <c r="I1405" s="33"/>
      <c r="J1405" s="33"/>
      <c r="K1405" s="33"/>
      <c r="L1405" s="33"/>
      <c r="M1405" s="33"/>
      <c r="N1405" s="33"/>
      <c r="O1405" s="33"/>
      <c r="P1405" s="33"/>
      <c r="Q1405" s="33"/>
      <c r="R1405" s="33"/>
      <c r="S1405" s="33"/>
      <c r="T1405" s="33"/>
      <c r="U1405" s="33"/>
    </row>
    <row r="1406" spans="1:21">
      <c r="A1406" s="33"/>
      <c r="B1406" s="33"/>
      <c r="C1406" s="33"/>
      <c r="D1406" s="33"/>
      <c r="E1406" s="33"/>
      <c r="F1406" s="33"/>
      <c r="G1406" s="33"/>
      <c r="H1406" s="33"/>
      <c r="I1406" s="33"/>
      <c r="J1406" s="33"/>
      <c r="K1406" s="33"/>
      <c r="L1406" s="33"/>
      <c r="M1406" s="33"/>
      <c r="N1406" s="33"/>
      <c r="O1406" s="33"/>
      <c r="P1406" s="33"/>
      <c r="Q1406" s="33"/>
      <c r="R1406" s="33"/>
      <c r="S1406" s="33"/>
      <c r="T1406" s="33"/>
      <c r="U1406" s="33"/>
    </row>
    <row r="1407" spans="1:21">
      <c r="A1407" s="33"/>
      <c r="B1407" s="33"/>
      <c r="C1407" s="33"/>
      <c r="D1407" s="33"/>
      <c r="E1407" s="33"/>
      <c r="F1407" s="33"/>
      <c r="G1407" s="33"/>
      <c r="H1407" s="33"/>
      <c r="I1407" s="33"/>
      <c r="J1407" s="33"/>
      <c r="K1407" s="33"/>
      <c r="L1407" s="33"/>
      <c r="M1407" s="33"/>
      <c r="N1407" s="33"/>
      <c r="O1407" s="33"/>
      <c r="P1407" s="33"/>
      <c r="Q1407" s="33"/>
      <c r="R1407" s="33"/>
      <c r="S1407" s="33"/>
      <c r="T1407" s="33"/>
      <c r="U1407" s="33"/>
    </row>
    <row r="1408" spans="1:21">
      <c r="A1408" s="33"/>
      <c r="B1408" s="33"/>
      <c r="C1408" s="33"/>
      <c r="D1408" s="33"/>
      <c r="E1408" s="33"/>
      <c r="F1408" s="33"/>
      <c r="G1408" s="33"/>
      <c r="H1408" s="33"/>
      <c r="I1408" s="33"/>
      <c r="J1408" s="33"/>
      <c r="K1408" s="33"/>
      <c r="L1408" s="33"/>
      <c r="M1408" s="33"/>
      <c r="N1408" s="33"/>
      <c r="O1408" s="33"/>
      <c r="P1408" s="33"/>
      <c r="Q1408" s="33"/>
      <c r="R1408" s="33"/>
      <c r="S1408" s="33"/>
      <c r="T1408" s="33"/>
      <c r="U1408" s="33"/>
    </row>
    <row r="1409" spans="1:21">
      <c r="A1409" s="33"/>
      <c r="B1409" s="33"/>
      <c r="C1409" s="33"/>
      <c r="D1409" s="33"/>
      <c r="E1409" s="33"/>
      <c r="F1409" s="33"/>
      <c r="G1409" s="33"/>
      <c r="H1409" s="33"/>
      <c r="I1409" s="33"/>
      <c r="J1409" s="33"/>
      <c r="K1409" s="33"/>
      <c r="L1409" s="33"/>
      <c r="M1409" s="33"/>
      <c r="N1409" s="33"/>
      <c r="O1409" s="33"/>
      <c r="P1409" s="33"/>
      <c r="Q1409" s="33"/>
      <c r="R1409" s="33"/>
      <c r="S1409" s="33"/>
      <c r="T1409" s="33"/>
      <c r="U1409" s="33"/>
    </row>
    <row r="1410" spans="1:21">
      <c r="A1410" s="33"/>
      <c r="B1410" s="33"/>
      <c r="C1410" s="33"/>
      <c r="D1410" s="33"/>
      <c r="E1410" s="33"/>
      <c r="F1410" s="33"/>
      <c r="G1410" s="33"/>
      <c r="H1410" s="33"/>
      <c r="I1410" s="33"/>
      <c r="J1410" s="33"/>
      <c r="K1410" s="33"/>
      <c r="L1410" s="33"/>
      <c r="M1410" s="33"/>
      <c r="N1410" s="33"/>
      <c r="O1410" s="33"/>
      <c r="P1410" s="33"/>
      <c r="Q1410" s="33"/>
      <c r="R1410" s="33"/>
      <c r="S1410" s="33"/>
      <c r="T1410" s="33"/>
      <c r="U1410" s="33"/>
    </row>
    <row r="1411" spans="1:21">
      <c r="A1411" s="33"/>
      <c r="B1411" s="33"/>
      <c r="C1411" s="33"/>
      <c r="D1411" s="33"/>
      <c r="E1411" s="33"/>
      <c r="F1411" s="33"/>
      <c r="G1411" s="33"/>
      <c r="H1411" s="33"/>
      <c r="I1411" s="33"/>
      <c r="J1411" s="33"/>
      <c r="K1411" s="33"/>
      <c r="L1411" s="33"/>
      <c r="M1411" s="33"/>
      <c r="N1411" s="33"/>
      <c r="O1411" s="33"/>
      <c r="P1411" s="33"/>
      <c r="Q1411" s="33"/>
      <c r="R1411" s="33"/>
      <c r="S1411" s="33"/>
      <c r="T1411" s="33"/>
      <c r="U1411" s="33"/>
    </row>
    <row r="1412" spans="1:21">
      <c r="A1412" s="33"/>
      <c r="B1412" s="33"/>
      <c r="C1412" s="33"/>
      <c r="D1412" s="33"/>
      <c r="E1412" s="33"/>
      <c r="F1412" s="33"/>
      <c r="G1412" s="33"/>
      <c r="H1412" s="33"/>
      <c r="I1412" s="33"/>
      <c r="J1412" s="33"/>
      <c r="K1412" s="33"/>
      <c r="L1412" s="33"/>
      <c r="M1412" s="33"/>
      <c r="N1412" s="33"/>
      <c r="O1412" s="33"/>
      <c r="P1412" s="33"/>
      <c r="Q1412" s="33"/>
      <c r="R1412" s="33"/>
      <c r="S1412" s="33"/>
      <c r="T1412" s="33"/>
      <c r="U1412" s="33"/>
    </row>
    <row r="1413" spans="1:21">
      <c r="A1413" s="33"/>
      <c r="B1413" s="33"/>
      <c r="C1413" s="33"/>
      <c r="D1413" s="33"/>
      <c r="E1413" s="33"/>
      <c r="F1413" s="33"/>
      <c r="G1413" s="33"/>
      <c r="H1413" s="33"/>
      <c r="I1413" s="33"/>
      <c r="J1413" s="33"/>
      <c r="K1413" s="33"/>
      <c r="L1413" s="33"/>
      <c r="M1413" s="33"/>
      <c r="N1413" s="33"/>
      <c r="O1413" s="33"/>
      <c r="P1413" s="33"/>
      <c r="Q1413" s="33"/>
      <c r="R1413" s="33"/>
      <c r="S1413" s="33"/>
      <c r="T1413" s="33"/>
      <c r="U1413" s="33"/>
    </row>
    <row r="1414" spans="1:21">
      <c r="A1414" s="33"/>
      <c r="B1414" s="33"/>
      <c r="C1414" s="33"/>
      <c r="D1414" s="33"/>
      <c r="E1414" s="33"/>
      <c r="F1414" s="33"/>
      <c r="G1414" s="33"/>
      <c r="H1414" s="33"/>
      <c r="I1414" s="33"/>
      <c r="J1414" s="33"/>
      <c r="K1414" s="33"/>
      <c r="L1414" s="33"/>
      <c r="M1414" s="33"/>
      <c r="N1414" s="33"/>
      <c r="O1414" s="33"/>
      <c r="P1414" s="33"/>
      <c r="Q1414" s="33"/>
      <c r="R1414" s="33"/>
      <c r="S1414" s="33"/>
      <c r="T1414" s="33"/>
      <c r="U1414" s="33"/>
    </row>
    <row r="1415" spans="1:21">
      <c r="A1415" s="33"/>
      <c r="B1415" s="33"/>
      <c r="C1415" s="33"/>
      <c r="D1415" s="33"/>
      <c r="E1415" s="33"/>
      <c r="F1415" s="33"/>
      <c r="G1415" s="33"/>
      <c r="H1415" s="33"/>
      <c r="I1415" s="33"/>
      <c r="J1415" s="33"/>
      <c r="K1415" s="33"/>
      <c r="L1415" s="33"/>
      <c r="M1415" s="33"/>
      <c r="N1415" s="33"/>
      <c r="O1415" s="33"/>
      <c r="P1415" s="33"/>
      <c r="Q1415" s="33"/>
      <c r="R1415" s="33"/>
      <c r="S1415" s="33"/>
      <c r="T1415" s="33"/>
      <c r="U1415" s="33"/>
    </row>
    <row r="1416" spans="1:21">
      <c r="A1416" s="33"/>
      <c r="B1416" s="33"/>
      <c r="C1416" s="33"/>
      <c r="D1416" s="33"/>
      <c r="E1416" s="33"/>
      <c r="F1416" s="33"/>
      <c r="G1416" s="33"/>
      <c r="H1416" s="33"/>
      <c r="I1416" s="33"/>
      <c r="J1416" s="33"/>
      <c r="K1416" s="33"/>
      <c r="L1416" s="33"/>
      <c r="M1416" s="33"/>
      <c r="N1416" s="33"/>
      <c r="O1416" s="33"/>
      <c r="P1416" s="33"/>
      <c r="Q1416" s="33"/>
      <c r="R1416" s="33"/>
      <c r="S1416" s="33"/>
      <c r="T1416" s="33"/>
      <c r="U1416" s="33"/>
    </row>
    <row r="1417" spans="1:21">
      <c r="A1417" s="33"/>
      <c r="B1417" s="33"/>
      <c r="C1417" s="33"/>
      <c r="D1417" s="33"/>
      <c r="E1417" s="33"/>
      <c r="F1417" s="33"/>
      <c r="G1417" s="33"/>
      <c r="H1417" s="33"/>
      <c r="I1417" s="33"/>
      <c r="J1417" s="33"/>
      <c r="K1417" s="33"/>
      <c r="L1417" s="33"/>
      <c r="M1417" s="33"/>
      <c r="N1417" s="33"/>
      <c r="O1417" s="33"/>
      <c r="P1417" s="33"/>
      <c r="Q1417" s="33"/>
      <c r="R1417" s="33"/>
      <c r="S1417" s="33"/>
      <c r="T1417" s="33"/>
      <c r="U1417" s="33"/>
    </row>
    <row r="1418" spans="1:21">
      <c r="A1418" s="33"/>
      <c r="B1418" s="33"/>
      <c r="C1418" s="33"/>
      <c r="D1418" s="33"/>
      <c r="E1418" s="33"/>
      <c r="F1418" s="33"/>
      <c r="G1418" s="33"/>
      <c r="H1418" s="33"/>
      <c r="I1418" s="33"/>
      <c r="J1418" s="33"/>
      <c r="K1418" s="33"/>
      <c r="L1418" s="33"/>
      <c r="M1418" s="33"/>
      <c r="N1418" s="33"/>
      <c r="O1418" s="33"/>
      <c r="P1418" s="33"/>
      <c r="Q1418" s="33"/>
      <c r="R1418" s="33"/>
      <c r="S1418" s="33"/>
      <c r="T1418" s="33"/>
      <c r="U1418" s="33"/>
    </row>
    <row r="1419" spans="1:21">
      <c r="A1419" s="33"/>
      <c r="B1419" s="33"/>
      <c r="C1419" s="33"/>
      <c r="D1419" s="33"/>
      <c r="E1419" s="33"/>
      <c r="F1419" s="33"/>
      <c r="G1419" s="33"/>
      <c r="H1419" s="33"/>
      <c r="I1419" s="33"/>
      <c r="J1419" s="33"/>
      <c r="K1419" s="33"/>
      <c r="L1419" s="33"/>
      <c r="M1419" s="33"/>
      <c r="N1419" s="33"/>
      <c r="O1419" s="33"/>
      <c r="P1419" s="33"/>
      <c r="Q1419" s="33"/>
      <c r="R1419" s="33"/>
      <c r="S1419" s="33"/>
      <c r="T1419" s="33"/>
      <c r="U1419" s="33"/>
    </row>
    <row r="1420" spans="1:21">
      <c r="A1420" s="33"/>
      <c r="B1420" s="33"/>
      <c r="C1420" s="33"/>
      <c r="D1420" s="33"/>
      <c r="E1420" s="33"/>
      <c r="F1420" s="33"/>
      <c r="G1420" s="33"/>
      <c r="H1420" s="33"/>
      <c r="I1420" s="33"/>
      <c r="J1420" s="33"/>
      <c r="K1420" s="33"/>
      <c r="L1420" s="33"/>
      <c r="M1420" s="33"/>
      <c r="N1420" s="33"/>
      <c r="O1420" s="33"/>
      <c r="P1420" s="33"/>
      <c r="Q1420" s="33"/>
      <c r="R1420" s="33"/>
      <c r="S1420" s="33"/>
      <c r="T1420" s="33"/>
      <c r="U1420" s="33"/>
    </row>
    <row r="1421" spans="1:21">
      <c r="A1421" s="33"/>
      <c r="B1421" s="33"/>
      <c r="C1421" s="33"/>
      <c r="D1421" s="33"/>
      <c r="E1421" s="33"/>
      <c r="F1421" s="33"/>
      <c r="G1421" s="33"/>
      <c r="H1421" s="33"/>
      <c r="I1421" s="33"/>
      <c r="J1421" s="33"/>
      <c r="K1421" s="33"/>
      <c r="L1421" s="33"/>
      <c r="M1421" s="33"/>
      <c r="N1421" s="33"/>
      <c r="O1421" s="33"/>
      <c r="P1421" s="33"/>
      <c r="Q1421" s="33"/>
      <c r="R1421" s="33"/>
      <c r="S1421" s="33"/>
      <c r="T1421" s="33"/>
      <c r="U1421" s="33"/>
    </row>
    <row r="1422" spans="1:21">
      <c r="A1422" s="33"/>
      <c r="B1422" s="33"/>
      <c r="C1422" s="33"/>
      <c r="D1422" s="33"/>
      <c r="E1422" s="33"/>
      <c r="F1422" s="33"/>
      <c r="G1422" s="33"/>
      <c r="H1422" s="33"/>
      <c r="I1422" s="33"/>
      <c r="J1422" s="33"/>
      <c r="K1422" s="33"/>
      <c r="L1422" s="33"/>
      <c r="M1422" s="33"/>
      <c r="N1422" s="33"/>
      <c r="O1422" s="33"/>
      <c r="P1422" s="33"/>
      <c r="Q1422" s="33"/>
      <c r="R1422" s="33"/>
      <c r="S1422" s="33"/>
      <c r="T1422" s="33"/>
      <c r="U1422" s="33"/>
    </row>
    <row r="1423" spans="1:21">
      <c r="A1423" s="33"/>
      <c r="B1423" s="33"/>
      <c r="C1423" s="33"/>
      <c r="D1423" s="33"/>
      <c r="E1423" s="33"/>
      <c r="F1423" s="33"/>
      <c r="G1423" s="33"/>
      <c r="H1423" s="33"/>
      <c r="I1423" s="33"/>
      <c r="J1423" s="33"/>
      <c r="K1423" s="33"/>
      <c r="L1423" s="33"/>
      <c r="M1423" s="33"/>
      <c r="N1423" s="33"/>
      <c r="O1423" s="33"/>
      <c r="P1423" s="33"/>
      <c r="Q1423" s="33"/>
      <c r="R1423" s="33"/>
      <c r="S1423" s="33"/>
      <c r="T1423" s="33"/>
      <c r="U1423" s="33"/>
    </row>
    <row r="1424" spans="1:21">
      <c r="A1424" s="33"/>
      <c r="B1424" s="33"/>
      <c r="C1424" s="33"/>
      <c r="D1424" s="33"/>
      <c r="E1424" s="33"/>
      <c r="F1424" s="33"/>
      <c r="G1424" s="33"/>
      <c r="H1424" s="33"/>
      <c r="I1424" s="33"/>
      <c r="J1424" s="33"/>
      <c r="K1424" s="33"/>
      <c r="L1424" s="33"/>
      <c r="M1424" s="33"/>
      <c r="N1424" s="33"/>
      <c r="O1424" s="33"/>
      <c r="P1424" s="33"/>
      <c r="Q1424" s="33"/>
      <c r="R1424" s="33"/>
      <c r="S1424" s="33"/>
      <c r="T1424" s="33"/>
      <c r="U1424" s="33"/>
    </row>
    <row r="1425" spans="1:21">
      <c r="A1425" s="33"/>
      <c r="B1425" s="33"/>
      <c r="C1425" s="33"/>
      <c r="D1425" s="33"/>
      <c r="E1425" s="33"/>
      <c r="F1425" s="33"/>
      <c r="G1425" s="33"/>
      <c r="H1425" s="33"/>
      <c r="I1425" s="33"/>
      <c r="J1425" s="33"/>
      <c r="K1425" s="33"/>
      <c r="L1425" s="33"/>
      <c r="M1425" s="33"/>
      <c r="N1425" s="33"/>
      <c r="O1425" s="33"/>
      <c r="P1425" s="33"/>
      <c r="Q1425" s="33"/>
      <c r="R1425" s="33"/>
      <c r="S1425" s="33"/>
      <c r="T1425" s="33"/>
      <c r="U1425" s="33"/>
    </row>
    <row r="1426" spans="1:21">
      <c r="A1426" s="33"/>
      <c r="B1426" s="33"/>
      <c r="C1426" s="33"/>
      <c r="D1426" s="33"/>
      <c r="E1426" s="33"/>
      <c r="F1426" s="33"/>
      <c r="G1426" s="33"/>
      <c r="H1426" s="33"/>
      <c r="I1426" s="33"/>
      <c r="J1426" s="33"/>
      <c r="K1426" s="33"/>
      <c r="L1426" s="33"/>
      <c r="M1426" s="33"/>
      <c r="N1426" s="33"/>
      <c r="O1426" s="33"/>
      <c r="P1426" s="33"/>
      <c r="Q1426" s="33"/>
      <c r="R1426" s="33"/>
      <c r="S1426" s="33"/>
      <c r="T1426" s="33"/>
      <c r="U1426" s="33"/>
    </row>
    <row r="1427" spans="1:21">
      <c r="A1427" s="33"/>
      <c r="B1427" s="33"/>
      <c r="C1427" s="33"/>
      <c r="D1427" s="33"/>
      <c r="E1427" s="33"/>
      <c r="F1427" s="33"/>
      <c r="G1427" s="33"/>
      <c r="H1427" s="33"/>
      <c r="I1427" s="33"/>
      <c r="J1427" s="33"/>
      <c r="K1427" s="33"/>
      <c r="L1427" s="33"/>
      <c r="M1427" s="33"/>
      <c r="N1427" s="33"/>
      <c r="O1427" s="33"/>
      <c r="P1427" s="33"/>
      <c r="Q1427" s="33"/>
      <c r="R1427" s="33"/>
      <c r="S1427" s="33"/>
      <c r="T1427" s="33"/>
      <c r="U1427" s="33"/>
    </row>
    <row r="1428" spans="1:21">
      <c r="A1428" s="33"/>
      <c r="B1428" s="33"/>
      <c r="C1428" s="33"/>
      <c r="D1428" s="33"/>
      <c r="E1428" s="33"/>
      <c r="F1428" s="33"/>
      <c r="G1428" s="33"/>
      <c r="H1428" s="33"/>
      <c r="I1428" s="33"/>
      <c r="J1428" s="33"/>
      <c r="K1428" s="33"/>
      <c r="L1428" s="33"/>
      <c r="M1428" s="33"/>
      <c r="N1428" s="33"/>
      <c r="O1428" s="33"/>
      <c r="P1428" s="33"/>
      <c r="Q1428" s="33"/>
      <c r="R1428" s="33"/>
      <c r="S1428" s="33"/>
      <c r="T1428" s="33"/>
      <c r="U1428" s="33"/>
    </row>
    <row r="1429" spans="1:21">
      <c r="A1429" s="33"/>
      <c r="B1429" s="33"/>
      <c r="C1429" s="33"/>
      <c r="D1429" s="33"/>
      <c r="E1429" s="33"/>
      <c r="F1429" s="33"/>
      <c r="G1429" s="33"/>
      <c r="H1429" s="33"/>
      <c r="I1429" s="33"/>
      <c r="J1429" s="33"/>
      <c r="K1429" s="33"/>
      <c r="L1429" s="33"/>
      <c r="M1429" s="33"/>
      <c r="N1429" s="33"/>
      <c r="O1429" s="33"/>
      <c r="P1429" s="33"/>
      <c r="Q1429" s="33"/>
      <c r="R1429" s="33"/>
      <c r="S1429" s="33"/>
      <c r="T1429" s="33"/>
      <c r="U1429" s="33"/>
    </row>
    <row r="1430" spans="1:21">
      <c r="A1430" s="33"/>
      <c r="B1430" s="33"/>
      <c r="C1430" s="33"/>
      <c r="D1430" s="33"/>
      <c r="E1430" s="33"/>
      <c r="F1430" s="33"/>
      <c r="G1430" s="33"/>
      <c r="H1430" s="33"/>
      <c r="I1430" s="33"/>
      <c r="J1430" s="33"/>
      <c r="K1430" s="33"/>
      <c r="L1430" s="33"/>
      <c r="M1430" s="33"/>
      <c r="N1430" s="33"/>
      <c r="O1430" s="33"/>
      <c r="P1430" s="33"/>
      <c r="Q1430" s="33"/>
      <c r="R1430" s="33"/>
      <c r="S1430" s="33"/>
      <c r="T1430" s="33"/>
      <c r="U1430" s="33"/>
    </row>
    <row r="1431" spans="1:21">
      <c r="A1431" s="33"/>
      <c r="B1431" s="33"/>
      <c r="C1431" s="33"/>
      <c r="D1431" s="33"/>
      <c r="E1431" s="33"/>
      <c r="F1431" s="33"/>
      <c r="G1431" s="33"/>
      <c r="H1431" s="33"/>
      <c r="I1431" s="33"/>
      <c r="J1431" s="33"/>
      <c r="K1431" s="33"/>
      <c r="L1431" s="33"/>
      <c r="M1431" s="33"/>
      <c r="N1431" s="33"/>
      <c r="O1431" s="33"/>
      <c r="P1431" s="33"/>
      <c r="Q1431" s="33"/>
      <c r="R1431" s="33"/>
      <c r="S1431" s="33"/>
      <c r="T1431" s="33"/>
      <c r="U1431" s="33"/>
    </row>
    <row r="1432" spans="1:21">
      <c r="A1432" s="33"/>
      <c r="B1432" s="33"/>
      <c r="C1432" s="33"/>
      <c r="D1432" s="33"/>
      <c r="E1432" s="33"/>
      <c r="F1432" s="33"/>
      <c r="G1432" s="33"/>
      <c r="H1432" s="33"/>
      <c r="I1432" s="33"/>
      <c r="J1432" s="33"/>
      <c r="K1432" s="33"/>
      <c r="L1432" s="33"/>
      <c r="M1432" s="33"/>
      <c r="N1432" s="33"/>
      <c r="O1432" s="33"/>
      <c r="P1432" s="33"/>
      <c r="Q1432" s="33"/>
      <c r="R1432" s="33"/>
      <c r="S1432" s="33"/>
      <c r="T1432" s="33"/>
      <c r="U1432" s="33"/>
    </row>
    <row r="1433" spans="1:21">
      <c r="A1433" s="33"/>
      <c r="B1433" s="33"/>
      <c r="C1433" s="33"/>
      <c r="D1433" s="33"/>
      <c r="E1433" s="33"/>
      <c r="F1433" s="33"/>
      <c r="G1433" s="33"/>
      <c r="H1433" s="33"/>
      <c r="I1433" s="33"/>
      <c r="J1433" s="33"/>
      <c r="K1433" s="33"/>
      <c r="L1433" s="33"/>
      <c r="M1433" s="33"/>
      <c r="N1433" s="33"/>
      <c r="O1433" s="33"/>
      <c r="P1433" s="33"/>
      <c r="Q1433" s="33"/>
      <c r="R1433" s="33"/>
      <c r="S1433" s="33"/>
      <c r="T1433" s="33"/>
      <c r="U1433" s="33"/>
    </row>
    <row r="1434" spans="1:21">
      <c r="A1434" s="33"/>
      <c r="B1434" s="33"/>
      <c r="C1434" s="33"/>
      <c r="D1434" s="33"/>
      <c r="E1434" s="33"/>
      <c r="F1434" s="33"/>
      <c r="G1434" s="33"/>
      <c r="H1434" s="33"/>
      <c r="I1434" s="33"/>
      <c r="J1434" s="33"/>
      <c r="K1434" s="33"/>
      <c r="L1434" s="33"/>
      <c r="M1434" s="33"/>
      <c r="N1434" s="33"/>
      <c r="O1434" s="33"/>
      <c r="P1434" s="33"/>
      <c r="Q1434" s="33"/>
      <c r="R1434" s="33"/>
      <c r="S1434" s="33"/>
      <c r="T1434" s="33"/>
      <c r="U1434" s="33"/>
    </row>
    <row r="1435" spans="1:21">
      <c r="A1435" s="33"/>
      <c r="B1435" s="33"/>
      <c r="C1435" s="33"/>
      <c r="D1435" s="33"/>
      <c r="E1435" s="33"/>
      <c r="F1435" s="33"/>
      <c r="G1435" s="33"/>
      <c r="H1435" s="33"/>
      <c r="I1435" s="33"/>
      <c r="J1435" s="33"/>
      <c r="K1435" s="33"/>
      <c r="L1435" s="33"/>
      <c r="M1435" s="33"/>
      <c r="N1435" s="33"/>
      <c r="O1435" s="33"/>
      <c r="P1435" s="33"/>
      <c r="Q1435" s="33"/>
      <c r="R1435" s="33"/>
      <c r="S1435" s="33"/>
      <c r="T1435" s="33"/>
      <c r="U1435" s="33"/>
    </row>
    <row r="1436" spans="1:21">
      <c r="A1436" s="33"/>
      <c r="B1436" s="33"/>
      <c r="C1436" s="33"/>
      <c r="D1436" s="33"/>
      <c r="E1436" s="33"/>
      <c r="F1436" s="33"/>
      <c r="G1436" s="33"/>
      <c r="H1436" s="33"/>
      <c r="I1436" s="33"/>
      <c r="J1436" s="33"/>
      <c r="K1436" s="33"/>
      <c r="L1436" s="33"/>
      <c r="M1436" s="33"/>
      <c r="N1436" s="33"/>
      <c r="O1436" s="33"/>
      <c r="P1436" s="33"/>
      <c r="Q1436" s="33"/>
      <c r="R1436" s="33"/>
      <c r="S1436" s="33"/>
      <c r="T1436" s="33"/>
      <c r="U1436" s="33"/>
    </row>
    <row r="1437" spans="1:21">
      <c r="A1437" s="33"/>
      <c r="B1437" s="33"/>
      <c r="C1437" s="33"/>
      <c r="D1437" s="33"/>
      <c r="E1437" s="33"/>
      <c r="F1437" s="33"/>
      <c r="G1437" s="33"/>
      <c r="H1437" s="33"/>
      <c r="I1437" s="33"/>
      <c r="J1437" s="33"/>
      <c r="K1437" s="33"/>
      <c r="L1437" s="33"/>
      <c r="M1437" s="33"/>
      <c r="N1437" s="33"/>
      <c r="O1437" s="33"/>
      <c r="P1437" s="33"/>
      <c r="Q1437" s="33"/>
      <c r="R1437" s="33"/>
      <c r="S1437" s="33"/>
      <c r="T1437" s="33"/>
      <c r="U1437" s="33"/>
    </row>
    <row r="1438" spans="1:21">
      <c r="A1438" s="33"/>
      <c r="B1438" s="33"/>
      <c r="C1438" s="33"/>
      <c r="D1438" s="33"/>
      <c r="E1438" s="33"/>
      <c r="F1438" s="33"/>
      <c r="G1438" s="33"/>
      <c r="H1438" s="33"/>
      <c r="I1438" s="33"/>
      <c r="J1438" s="33"/>
      <c r="K1438" s="33"/>
      <c r="L1438" s="33"/>
      <c r="M1438" s="33"/>
      <c r="N1438" s="33"/>
      <c r="O1438" s="33"/>
      <c r="P1438" s="33"/>
      <c r="Q1438" s="33"/>
      <c r="R1438" s="33"/>
      <c r="S1438" s="33"/>
      <c r="T1438" s="33"/>
      <c r="U1438" s="33"/>
    </row>
    <row r="1439" spans="1:21">
      <c r="A1439" s="33"/>
      <c r="B1439" s="33"/>
      <c r="C1439" s="33"/>
      <c r="D1439" s="33"/>
      <c r="E1439" s="33"/>
      <c r="F1439" s="33"/>
      <c r="G1439" s="33"/>
      <c r="H1439" s="33"/>
      <c r="I1439" s="33"/>
      <c r="J1439" s="33"/>
      <c r="K1439" s="33"/>
      <c r="L1439" s="33"/>
      <c r="M1439" s="33"/>
      <c r="N1439" s="33"/>
      <c r="O1439" s="33"/>
      <c r="P1439" s="33"/>
      <c r="Q1439" s="33"/>
      <c r="R1439" s="33"/>
      <c r="S1439" s="33"/>
      <c r="T1439" s="33"/>
      <c r="U1439" s="33"/>
    </row>
    <row r="1440" spans="1:21">
      <c r="A1440" s="33"/>
      <c r="B1440" s="33"/>
      <c r="C1440" s="33"/>
      <c r="D1440" s="33"/>
      <c r="E1440" s="33"/>
      <c r="F1440" s="33"/>
      <c r="G1440" s="33"/>
      <c r="H1440" s="33"/>
      <c r="I1440" s="33"/>
      <c r="J1440" s="33"/>
      <c r="K1440" s="33"/>
      <c r="L1440" s="33"/>
      <c r="M1440" s="33"/>
      <c r="N1440" s="33"/>
      <c r="O1440" s="33"/>
      <c r="P1440" s="33"/>
      <c r="Q1440" s="33"/>
      <c r="R1440" s="33"/>
      <c r="S1440" s="33"/>
      <c r="T1440" s="33"/>
      <c r="U1440" s="33"/>
    </row>
    <row r="1441" spans="1:21">
      <c r="A1441" s="33"/>
      <c r="B1441" s="33"/>
      <c r="C1441" s="33"/>
      <c r="D1441" s="33"/>
      <c r="E1441" s="33"/>
      <c r="F1441" s="33"/>
      <c r="G1441" s="33"/>
      <c r="H1441" s="33"/>
      <c r="I1441" s="33"/>
      <c r="J1441" s="33"/>
      <c r="K1441" s="33"/>
      <c r="L1441" s="33"/>
      <c r="M1441" s="33"/>
      <c r="N1441" s="33"/>
      <c r="O1441" s="33"/>
      <c r="P1441" s="33"/>
      <c r="Q1441" s="33"/>
      <c r="R1441" s="33"/>
      <c r="S1441" s="33"/>
      <c r="T1441" s="33"/>
      <c r="U1441" s="33"/>
    </row>
    <row r="1442" spans="1:21">
      <c r="A1442" s="33"/>
      <c r="B1442" s="33"/>
      <c r="C1442" s="33"/>
      <c r="D1442" s="33"/>
      <c r="E1442" s="33"/>
      <c r="F1442" s="33"/>
      <c r="G1442" s="33"/>
      <c r="H1442" s="33"/>
      <c r="I1442" s="33"/>
      <c r="J1442" s="33"/>
      <c r="K1442" s="33"/>
      <c r="L1442" s="33"/>
      <c r="M1442" s="33"/>
      <c r="N1442" s="33"/>
      <c r="O1442" s="33"/>
      <c r="P1442" s="33"/>
      <c r="Q1442" s="33"/>
      <c r="R1442" s="33"/>
      <c r="S1442" s="33"/>
      <c r="T1442" s="33"/>
      <c r="U1442" s="33"/>
    </row>
    <row r="1443" spans="1:21">
      <c r="A1443" s="33"/>
      <c r="B1443" s="33"/>
      <c r="C1443" s="33"/>
      <c r="D1443" s="33"/>
      <c r="E1443" s="33"/>
      <c r="F1443" s="33"/>
      <c r="G1443" s="33"/>
      <c r="H1443" s="33"/>
      <c r="I1443" s="33"/>
      <c r="J1443" s="33"/>
      <c r="K1443" s="33"/>
      <c r="L1443" s="33"/>
      <c r="M1443" s="33"/>
      <c r="N1443" s="33"/>
      <c r="O1443" s="33"/>
      <c r="P1443" s="33"/>
      <c r="Q1443" s="33"/>
      <c r="R1443" s="33"/>
      <c r="S1443" s="33"/>
      <c r="T1443" s="33"/>
      <c r="U1443" s="33"/>
    </row>
    <row r="1444" spans="1:21">
      <c r="A1444" s="33"/>
      <c r="B1444" s="33"/>
      <c r="C1444" s="33"/>
      <c r="D1444" s="33"/>
      <c r="E1444" s="33"/>
      <c r="F1444" s="33"/>
      <c r="G1444" s="33"/>
      <c r="H1444" s="33"/>
      <c r="I1444" s="33"/>
      <c r="J1444" s="33"/>
      <c r="K1444" s="33"/>
      <c r="L1444" s="33"/>
      <c r="M1444" s="33"/>
      <c r="N1444" s="33"/>
      <c r="O1444" s="33"/>
      <c r="P1444" s="33"/>
      <c r="Q1444" s="33"/>
      <c r="R1444" s="33"/>
      <c r="S1444" s="33"/>
      <c r="T1444" s="33"/>
      <c r="U1444" s="33"/>
    </row>
    <row r="1445" spans="1:21">
      <c r="A1445" s="33"/>
      <c r="B1445" s="33"/>
      <c r="C1445" s="33"/>
      <c r="D1445" s="33"/>
      <c r="E1445" s="33"/>
      <c r="F1445" s="33"/>
      <c r="G1445" s="33"/>
      <c r="H1445" s="33"/>
      <c r="I1445" s="33"/>
      <c r="J1445" s="33"/>
      <c r="K1445" s="33"/>
      <c r="L1445" s="33"/>
      <c r="M1445" s="33"/>
      <c r="N1445" s="33"/>
      <c r="O1445" s="33"/>
      <c r="P1445" s="33"/>
      <c r="Q1445" s="33"/>
      <c r="R1445" s="33"/>
      <c r="S1445" s="33"/>
      <c r="T1445" s="33"/>
      <c r="U1445" s="33"/>
    </row>
    <row r="1446" spans="1:21">
      <c r="A1446" s="33"/>
      <c r="B1446" s="33"/>
      <c r="C1446" s="33"/>
      <c r="D1446" s="33"/>
      <c r="E1446" s="33"/>
      <c r="F1446" s="33"/>
      <c r="G1446" s="33"/>
      <c r="H1446" s="33"/>
      <c r="I1446" s="33"/>
      <c r="J1446" s="33"/>
      <c r="K1446" s="33"/>
      <c r="L1446" s="33"/>
      <c r="M1446" s="33"/>
      <c r="N1446" s="33"/>
      <c r="O1446" s="33"/>
      <c r="P1446" s="33"/>
      <c r="Q1446" s="33"/>
      <c r="R1446" s="33"/>
      <c r="S1446" s="33"/>
      <c r="T1446" s="33"/>
      <c r="U1446" s="33"/>
    </row>
    <row r="1447" spans="1:21">
      <c r="A1447" s="33"/>
      <c r="B1447" s="33"/>
      <c r="C1447" s="33"/>
      <c r="D1447" s="33"/>
      <c r="E1447" s="33"/>
      <c r="F1447" s="33"/>
      <c r="G1447" s="33"/>
      <c r="H1447" s="33"/>
      <c r="I1447" s="33"/>
      <c r="J1447" s="33"/>
      <c r="K1447" s="33"/>
      <c r="L1447" s="33"/>
      <c r="M1447" s="33"/>
      <c r="N1447" s="33"/>
      <c r="O1447" s="33"/>
      <c r="P1447" s="33"/>
      <c r="Q1447" s="33"/>
      <c r="R1447" s="33"/>
      <c r="S1447" s="33"/>
      <c r="T1447" s="33"/>
      <c r="U1447" s="33"/>
    </row>
    <row r="1448" spans="1:21">
      <c r="A1448" s="33"/>
      <c r="B1448" s="33"/>
      <c r="C1448" s="33"/>
      <c r="D1448" s="33"/>
      <c r="E1448" s="33"/>
      <c r="F1448" s="33"/>
      <c r="G1448" s="33"/>
      <c r="H1448" s="33"/>
      <c r="I1448" s="33"/>
      <c r="J1448" s="33"/>
      <c r="K1448" s="33"/>
      <c r="L1448" s="33"/>
      <c r="M1448" s="33"/>
      <c r="N1448" s="33"/>
      <c r="O1448" s="33"/>
      <c r="P1448" s="33"/>
      <c r="Q1448" s="33"/>
      <c r="R1448" s="33"/>
      <c r="S1448" s="33"/>
      <c r="T1448" s="33"/>
      <c r="U1448" s="33"/>
    </row>
    <row r="1449" spans="1:21">
      <c r="A1449" s="33"/>
      <c r="B1449" s="33"/>
      <c r="C1449" s="33"/>
      <c r="D1449" s="33"/>
      <c r="E1449" s="33"/>
      <c r="F1449" s="33"/>
      <c r="G1449" s="33"/>
      <c r="H1449" s="33"/>
      <c r="I1449" s="33"/>
      <c r="J1449" s="33"/>
      <c r="K1449" s="33"/>
      <c r="L1449" s="33"/>
      <c r="M1449" s="33"/>
      <c r="N1449" s="33"/>
      <c r="O1449" s="33"/>
      <c r="P1449" s="33"/>
      <c r="Q1449" s="33"/>
      <c r="R1449" s="33"/>
      <c r="S1449" s="33"/>
      <c r="T1449" s="33"/>
      <c r="U1449" s="33"/>
    </row>
    <row r="1450" spans="1:21">
      <c r="A1450" s="33"/>
      <c r="B1450" s="33"/>
      <c r="C1450" s="33"/>
      <c r="D1450" s="33"/>
      <c r="E1450" s="33"/>
      <c r="F1450" s="33"/>
      <c r="G1450" s="33"/>
      <c r="H1450" s="33"/>
      <c r="I1450" s="33"/>
      <c r="J1450" s="33"/>
      <c r="K1450" s="33"/>
      <c r="L1450" s="33"/>
      <c r="M1450" s="33"/>
      <c r="N1450" s="33"/>
      <c r="O1450" s="33"/>
      <c r="P1450" s="33"/>
      <c r="Q1450" s="33"/>
      <c r="R1450" s="33"/>
      <c r="S1450" s="33"/>
      <c r="T1450" s="33"/>
      <c r="U1450" s="33"/>
    </row>
    <row r="1451" spans="1:21">
      <c r="A1451" s="33"/>
      <c r="B1451" s="33"/>
      <c r="C1451" s="33"/>
      <c r="D1451" s="33"/>
      <c r="E1451" s="33"/>
      <c r="F1451" s="33"/>
      <c r="G1451" s="33"/>
      <c r="H1451" s="33"/>
      <c r="I1451" s="33"/>
      <c r="J1451" s="33"/>
      <c r="K1451" s="33"/>
      <c r="L1451" s="33"/>
      <c r="M1451" s="33"/>
      <c r="N1451" s="33"/>
      <c r="O1451" s="33"/>
      <c r="P1451" s="33"/>
      <c r="Q1451" s="33"/>
      <c r="R1451" s="33"/>
      <c r="S1451" s="33"/>
      <c r="T1451" s="33"/>
      <c r="U1451" s="33"/>
    </row>
    <row r="1452" spans="1:21">
      <c r="A1452" s="33"/>
      <c r="B1452" s="33"/>
      <c r="C1452" s="33"/>
      <c r="D1452" s="33"/>
      <c r="E1452" s="33"/>
      <c r="F1452" s="33"/>
      <c r="G1452" s="33"/>
      <c r="H1452" s="33"/>
      <c r="I1452" s="33"/>
      <c r="J1452" s="33"/>
      <c r="K1452" s="33"/>
      <c r="L1452" s="33"/>
      <c r="M1452" s="33"/>
      <c r="N1452" s="33"/>
      <c r="O1452" s="33"/>
      <c r="P1452" s="33"/>
      <c r="Q1452" s="33"/>
      <c r="R1452" s="33"/>
      <c r="S1452" s="33"/>
      <c r="T1452" s="33"/>
      <c r="U1452" s="33"/>
    </row>
    <row r="1453" spans="1:21">
      <c r="A1453" s="33"/>
      <c r="B1453" s="33"/>
      <c r="C1453" s="33"/>
      <c r="D1453" s="33"/>
      <c r="E1453" s="33"/>
      <c r="F1453" s="33"/>
      <c r="G1453" s="33"/>
      <c r="H1453" s="33"/>
      <c r="I1453" s="33"/>
      <c r="J1453" s="33"/>
      <c r="K1453" s="33"/>
      <c r="L1453" s="33"/>
      <c r="M1453" s="33"/>
      <c r="N1453" s="33"/>
      <c r="O1453" s="33"/>
      <c r="P1453" s="33"/>
      <c r="Q1453" s="33"/>
      <c r="R1453" s="33"/>
      <c r="S1453" s="33"/>
      <c r="T1453" s="33"/>
      <c r="U1453" s="33"/>
    </row>
    <row r="1454" spans="1:21">
      <c r="A1454" s="33"/>
      <c r="B1454" s="33"/>
      <c r="C1454" s="33"/>
      <c r="D1454" s="33"/>
      <c r="E1454" s="33"/>
      <c r="F1454" s="33"/>
      <c r="G1454" s="33"/>
      <c r="H1454" s="33"/>
      <c r="I1454" s="33"/>
      <c r="J1454" s="33"/>
      <c r="K1454" s="33"/>
      <c r="L1454" s="33"/>
      <c r="M1454" s="33"/>
      <c r="N1454" s="33"/>
      <c r="O1454" s="33"/>
      <c r="P1454" s="33"/>
      <c r="Q1454" s="33"/>
      <c r="R1454" s="33"/>
      <c r="S1454" s="33"/>
      <c r="T1454" s="33"/>
      <c r="U1454" s="33"/>
    </row>
    <row r="1455" spans="1:21">
      <c r="A1455" s="33"/>
      <c r="B1455" s="33"/>
      <c r="C1455" s="33"/>
      <c r="D1455" s="33"/>
      <c r="E1455" s="33"/>
      <c r="F1455" s="33"/>
      <c r="G1455" s="33"/>
      <c r="H1455" s="33"/>
      <c r="I1455" s="33"/>
      <c r="J1455" s="33"/>
      <c r="K1455" s="33"/>
      <c r="L1455" s="33"/>
      <c r="M1455" s="33"/>
      <c r="N1455" s="33"/>
      <c r="O1455" s="33"/>
      <c r="P1455" s="33"/>
      <c r="Q1455" s="33"/>
      <c r="R1455" s="33"/>
      <c r="S1455" s="33"/>
      <c r="T1455" s="33"/>
      <c r="U1455" s="33"/>
    </row>
    <row r="1456" spans="1:21">
      <c r="A1456" s="33"/>
      <c r="B1456" s="33"/>
      <c r="C1456" s="33"/>
      <c r="D1456" s="33"/>
      <c r="E1456" s="33"/>
      <c r="F1456" s="33"/>
      <c r="G1456" s="33"/>
      <c r="H1456" s="33"/>
      <c r="I1456" s="33"/>
      <c r="J1456" s="33"/>
      <c r="K1456" s="33"/>
      <c r="L1456" s="33"/>
      <c r="M1456" s="33"/>
      <c r="N1456" s="33"/>
      <c r="O1456" s="33"/>
      <c r="P1456" s="33"/>
      <c r="Q1456" s="33"/>
      <c r="R1456" s="33"/>
      <c r="S1456" s="33"/>
      <c r="T1456" s="33"/>
      <c r="U1456" s="33"/>
    </row>
    <row r="1457" spans="1:21">
      <c r="A1457" s="33"/>
      <c r="B1457" s="33"/>
      <c r="C1457" s="33"/>
      <c r="D1457" s="33"/>
      <c r="E1457" s="33"/>
      <c r="F1457" s="33"/>
      <c r="G1457" s="33"/>
      <c r="H1457" s="33"/>
      <c r="I1457" s="33"/>
      <c r="J1457" s="33"/>
      <c r="K1457" s="33"/>
      <c r="L1457" s="33"/>
      <c r="M1457" s="33"/>
      <c r="N1457" s="33"/>
      <c r="O1457" s="33"/>
      <c r="P1457" s="33"/>
      <c r="Q1457" s="33"/>
      <c r="R1457" s="33"/>
      <c r="S1457" s="33"/>
      <c r="T1457" s="33"/>
      <c r="U1457" s="33"/>
    </row>
    <row r="1458" spans="1:21">
      <c r="A1458" s="33"/>
      <c r="B1458" s="33"/>
      <c r="C1458" s="33"/>
      <c r="D1458" s="33"/>
      <c r="E1458" s="33"/>
      <c r="F1458" s="33"/>
      <c r="G1458" s="33"/>
      <c r="H1458" s="33"/>
      <c r="I1458" s="33"/>
      <c r="J1458" s="33"/>
      <c r="K1458" s="33"/>
      <c r="L1458" s="33"/>
      <c r="M1458" s="33"/>
      <c r="N1458" s="33"/>
      <c r="O1458" s="33"/>
      <c r="P1458" s="33"/>
      <c r="Q1458" s="33"/>
      <c r="R1458" s="33"/>
      <c r="S1458" s="33"/>
      <c r="T1458" s="33"/>
      <c r="U1458" s="33"/>
    </row>
    <row r="1459" spans="1:21">
      <c r="A1459" s="33"/>
      <c r="B1459" s="33"/>
      <c r="C1459" s="33"/>
      <c r="D1459" s="33"/>
      <c r="E1459" s="33"/>
      <c r="F1459" s="33"/>
      <c r="G1459" s="33"/>
      <c r="H1459" s="33"/>
      <c r="I1459" s="33"/>
      <c r="J1459" s="33"/>
      <c r="K1459" s="33"/>
      <c r="L1459" s="33"/>
      <c r="M1459" s="33"/>
      <c r="N1459" s="33"/>
      <c r="O1459" s="33"/>
      <c r="P1459" s="33"/>
      <c r="Q1459" s="33"/>
      <c r="R1459" s="33"/>
      <c r="S1459" s="33"/>
      <c r="T1459" s="33"/>
      <c r="U1459" s="33"/>
    </row>
    <row r="1460" spans="1:21">
      <c r="A1460" s="33"/>
      <c r="B1460" s="33"/>
      <c r="C1460" s="33"/>
      <c r="D1460" s="33"/>
      <c r="E1460" s="33"/>
      <c r="F1460" s="33"/>
      <c r="G1460" s="33"/>
      <c r="H1460" s="33"/>
      <c r="I1460" s="33"/>
      <c r="J1460" s="33"/>
      <c r="K1460" s="33"/>
      <c r="L1460" s="33"/>
      <c r="M1460" s="33"/>
      <c r="N1460" s="33"/>
      <c r="O1460" s="33"/>
      <c r="P1460" s="33"/>
      <c r="Q1460" s="33"/>
      <c r="R1460" s="33"/>
      <c r="S1460" s="33"/>
      <c r="T1460" s="33"/>
      <c r="U1460" s="33"/>
    </row>
    <row r="1461" spans="1:21">
      <c r="A1461" s="33"/>
      <c r="B1461" s="33"/>
      <c r="C1461" s="33"/>
      <c r="D1461" s="33"/>
      <c r="E1461" s="33"/>
      <c r="F1461" s="33"/>
      <c r="G1461" s="33"/>
      <c r="H1461" s="33"/>
      <c r="I1461" s="33"/>
      <c r="J1461" s="33"/>
      <c r="K1461" s="33"/>
      <c r="L1461" s="33"/>
      <c r="M1461" s="33"/>
      <c r="N1461" s="33"/>
      <c r="O1461" s="33"/>
      <c r="P1461" s="33"/>
      <c r="Q1461" s="33"/>
      <c r="R1461" s="33"/>
      <c r="S1461" s="33"/>
      <c r="T1461" s="33"/>
      <c r="U1461" s="33"/>
    </row>
    <row r="1462" spans="1:21">
      <c r="A1462" s="33"/>
      <c r="B1462" s="33"/>
      <c r="C1462" s="33"/>
      <c r="D1462" s="33"/>
      <c r="E1462" s="33"/>
      <c r="F1462" s="33"/>
      <c r="G1462" s="33"/>
      <c r="H1462" s="33"/>
      <c r="I1462" s="33"/>
      <c r="J1462" s="33"/>
      <c r="K1462" s="33"/>
      <c r="L1462" s="33"/>
      <c r="M1462" s="33"/>
      <c r="N1462" s="33"/>
      <c r="O1462" s="33"/>
      <c r="P1462" s="33"/>
      <c r="Q1462" s="33"/>
      <c r="R1462" s="33"/>
      <c r="S1462" s="33"/>
      <c r="T1462" s="33"/>
      <c r="U1462" s="33"/>
    </row>
    <row r="1463" spans="1:21">
      <c r="A1463" s="33"/>
      <c r="B1463" s="33"/>
      <c r="C1463" s="33"/>
      <c r="D1463" s="33"/>
      <c r="E1463" s="33"/>
      <c r="F1463" s="33"/>
      <c r="G1463" s="33"/>
      <c r="H1463" s="33"/>
      <c r="I1463" s="33"/>
      <c r="J1463" s="33"/>
      <c r="K1463" s="33"/>
      <c r="L1463" s="33"/>
      <c r="M1463" s="33"/>
      <c r="N1463" s="33"/>
      <c r="O1463" s="33"/>
      <c r="P1463" s="33"/>
      <c r="Q1463" s="33"/>
      <c r="R1463" s="33"/>
      <c r="S1463" s="33"/>
      <c r="T1463" s="33"/>
      <c r="U1463" s="33"/>
    </row>
    <row r="1464" spans="1:21">
      <c r="A1464" s="33"/>
      <c r="B1464" s="33"/>
      <c r="C1464" s="33"/>
      <c r="D1464" s="33"/>
      <c r="E1464" s="33"/>
      <c r="F1464" s="33"/>
      <c r="G1464" s="33"/>
      <c r="H1464" s="33"/>
      <c r="I1464" s="33"/>
      <c r="J1464" s="33"/>
      <c r="K1464" s="33"/>
      <c r="L1464" s="33"/>
      <c r="M1464" s="33"/>
      <c r="N1464" s="33"/>
      <c r="O1464" s="33"/>
      <c r="P1464" s="33"/>
      <c r="Q1464" s="33"/>
      <c r="R1464" s="33"/>
      <c r="S1464" s="33"/>
      <c r="T1464" s="33"/>
      <c r="U1464" s="33"/>
    </row>
    <row r="1465" spans="1:21">
      <c r="A1465" s="33"/>
      <c r="B1465" s="33"/>
      <c r="C1465" s="33"/>
      <c r="D1465" s="33"/>
      <c r="E1465" s="33"/>
      <c r="F1465" s="33"/>
      <c r="G1465" s="33"/>
      <c r="H1465" s="33"/>
      <c r="I1465" s="33"/>
      <c r="J1465" s="33"/>
      <c r="K1465" s="33"/>
      <c r="L1465" s="33"/>
      <c r="M1465" s="33"/>
      <c r="N1465" s="33"/>
      <c r="O1465" s="33"/>
      <c r="P1465" s="33"/>
      <c r="Q1465" s="33"/>
      <c r="R1465" s="33"/>
      <c r="S1465" s="33"/>
      <c r="T1465" s="33"/>
      <c r="U1465" s="33"/>
    </row>
    <row r="1466" spans="1:21">
      <c r="A1466" s="33"/>
      <c r="B1466" s="33"/>
      <c r="C1466" s="33"/>
      <c r="D1466" s="33"/>
      <c r="E1466" s="33"/>
      <c r="F1466" s="33"/>
      <c r="G1466" s="33"/>
      <c r="H1466" s="33"/>
      <c r="I1466" s="33"/>
      <c r="J1466" s="33"/>
      <c r="K1466" s="33"/>
      <c r="L1466" s="33"/>
      <c r="M1466" s="33"/>
      <c r="N1466" s="33"/>
      <c r="O1466" s="33"/>
      <c r="P1466" s="33"/>
      <c r="Q1466" s="33"/>
      <c r="R1466" s="33"/>
      <c r="S1466" s="33"/>
      <c r="T1466" s="33"/>
      <c r="U1466" s="33"/>
    </row>
    <row r="1467" spans="1:21">
      <c r="A1467" s="33"/>
      <c r="B1467" s="33"/>
      <c r="C1467" s="33"/>
      <c r="D1467" s="33"/>
      <c r="E1467" s="33"/>
      <c r="F1467" s="33"/>
      <c r="G1467" s="33"/>
      <c r="H1467" s="33"/>
      <c r="I1467" s="33"/>
      <c r="J1467" s="33"/>
      <c r="K1467" s="33"/>
      <c r="L1467" s="33"/>
      <c r="M1467" s="33"/>
      <c r="N1467" s="33"/>
      <c r="O1467" s="33"/>
      <c r="P1467" s="33"/>
      <c r="Q1467" s="33"/>
      <c r="R1467" s="33"/>
      <c r="S1467" s="33"/>
      <c r="T1467" s="33"/>
      <c r="U1467" s="33"/>
    </row>
    <row r="1468" spans="1:21">
      <c r="A1468" s="33"/>
      <c r="B1468" s="33"/>
      <c r="C1468" s="33"/>
      <c r="D1468" s="33"/>
      <c r="E1468" s="33"/>
      <c r="F1468" s="33"/>
      <c r="G1468" s="33"/>
      <c r="H1468" s="33"/>
      <c r="I1468" s="33"/>
      <c r="J1468" s="33"/>
      <c r="K1468" s="33"/>
      <c r="L1468" s="33"/>
      <c r="M1468" s="33"/>
      <c r="N1468" s="33"/>
      <c r="O1468" s="33"/>
      <c r="P1468" s="33"/>
      <c r="Q1468" s="33"/>
      <c r="R1468" s="33"/>
      <c r="S1468" s="33"/>
      <c r="T1468" s="33"/>
      <c r="U1468" s="33"/>
    </row>
    <row r="1469" spans="1:21">
      <c r="A1469" s="33"/>
      <c r="B1469" s="33"/>
      <c r="C1469" s="33"/>
      <c r="D1469" s="33"/>
      <c r="E1469" s="33"/>
      <c r="F1469" s="33"/>
      <c r="G1469" s="33"/>
      <c r="H1469" s="33"/>
      <c r="I1469" s="33"/>
      <c r="J1469" s="33"/>
      <c r="K1469" s="33"/>
      <c r="L1469" s="33"/>
      <c r="M1469" s="33"/>
      <c r="N1469" s="33"/>
      <c r="O1469" s="33"/>
      <c r="P1469" s="33"/>
      <c r="Q1469" s="33"/>
      <c r="R1469" s="33"/>
      <c r="S1469" s="33"/>
      <c r="T1469" s="33"/>
      <c r="U1469" s="33"/>
    </row>
    <row r="1470" spans="1:21">
      <c r="A1470" s="33"/>
      <c r="B1470" s="33"/>
      <c r="C1470" s="33"/>
      <c r="D1470" s="33"/>
      <c r="E1470" s="33"/>
      <c r="F1470" s="33"/>
      <c r="G1470" s="33"/>
      <c r="H1470" s="33"/>
      <c r="I1470" s="33"/>
      <c r="J1470" s="33"/>
      <c r="K1470" s="33"/>
      <c r="L1470" s="33"/>
      <c r="M1470" s="33"/>
      <c r="N1470" s="33"/>
      <c r="O1470" s="33"/>
      <c r="P1470" s="33"/>
      <c r="Q1470" s="33"/>
      <c r="R1470" s="33"/>
      <c r="S1470" s="33"/>
      <c r="T1470" s="33"/>
      <c r="U1470" s="33"/>
    </row>
    <row r="1471" spans="1:21">
      <c r="A1471" s="33"/>
      <c r="B1471" s="33"/>
      <c r="C1471" s="33"/>
      <c r="D1471" s="33"/>
      <c r="E1471" s="33"/>
      <c r="F1471" s="33"/>
      <c r="G1471" s="33"/>
      <c r="H1471" s="33"/>
      <c r="I1471" s="33"/>
      <c r="J1471" s="33"/>
      <c r="K1471" s="33"/>
      <c r="L1471" s="33"/>
      <c r="M1471" s="33"/>
      <c r="N1471" s="33"/>
      <c r="O1471" s="33"/>
      <c r="P1471" s="33"/>
      <c r="Q1471" s="33"/>
      <c r="R1471" s="33"/>
      <c r="S1471" s="33"/>
      <c r="T1471" s="33"/>
      <c r="U1471" s="33"/>
    </row>
    <row r="1472" spans="1:21">
      <c r="A1472" s="33"/>
      <c r="B1472" s="33"/>
      <c r="C1472" s="33"/>
      <c r="D1472" s="33"/>
      <c r="E1472" s="33"/>
      <c r="F1472" s="33"/>
      <c r="G1472" s="33"/>
      <c r="H1472" s="33"/>
      <c r="I1472" s="33"/>
      <c r="J1472" s="33"/>
      <c r="K1472" s="33"/>
      <c r="L1472" s="33"/>
      <c r="M1472" s="33"/>
      <c r="N1472" s="33"/>
      <c r="O1472" s="33"/>
      <c r="P1472" s="33"/>
      <c r="Q1472" s="33"/>
      <c r="R1472" s="33"/>
      <c r="S1472" s="33"/>
      <c r="T1472" s="33"/>
      <c r="U1472" s="33"/>
    </row>
    <row r="1473" spans="1:21">
      <c r="A1473" s="33"/>
      <c r="B1473" s="33"/>
      <c r="C1473" s="33"/>
      <c r="D1473" s="33"/>
      <c r="E1473" s="33"/>
      <c r="F1473" s="33"/>
      <c r="G1473" s="33"/>
      <c r="H1473" s="33"/>
      <c r="I1473" s="33"/>
      <c r="J1473" s="33"/>
      <c r="K1473" s="33"/>
      <c r="L1473" s="33"/>
      <c r="M1473" s="33"/>
      <c r="N1473" s="33"/>
      <c r="O1473" s="33"/>
      <c r="P1473" s="33"/>
      <c r="Q1473" s="33"/>
      <c r="R1473" s="33"/>
      <c r="S1473" s="33"/>
      <c r="T1473" s="33"/>
      <c r="U1473" s="33"/>
    </row>
    <row r="1474" spans="1:21">
      <c r="A1474" s="33"/>
      <c r="B1474" s="33"/>
      <c r="C1474" s="33"/>
      <c r="D1474" s="33"/>
      <c r="E1474" s="33"/>
      <c r="F1474" s="33"/>
      <c r="G1474" s="33"/>
      <c r="H1474" s="33"/>
      <c r="I1474" s="33"/>
      <c r="J1474" s="33"/>
      <c r="K1474" s="33"/>
      <c r="L1474" s="33"/>
      <c r="M1474" s="33"/>
      <c r="N1474" s="33"/>
      <c r="O1474" s="33"/>
      <c r="P1474" s="33"/>
      <c r="Q1474" s="33"/>
      <c r="R1474" s="33"/>
      <c r="S1474" s="33"/>
      <c r="T1474" s="33"/>
      <c r="U1474" s="33"/>
    </row>
    <row r="1475" spans="1:21">
      <c r="A1475" s="33"/>
      <c r="B1475" s="33"/>
      <c r="C1475" s="33"/>
      <c r="D1475" s="33"/>
      <c r="E1475" s="33"/>
      <c r="F1475" s="33"/>
      <c r="G1475" s="33"/>
      <c r="H1475" s="33"/>
      <c r="I1475" s="33"/>
      <c r="J1475" s="33"/>
      <c r="K1475" s="33"/>
      <c r="L1475" s="33"/>
      <c r="M1475" s="33"/>
      <c r="N1475" s="33"/>
      <c r="O1475" s="33"/>
      <c r="P1475" s="33"/>
      <c r="Q1475" s="33"/>
      <c r="R1475" s="33"/>
      <c r="S1475" s="33"/>
      <c r="T1475" s="33"/>
      <c r="U1475" s="33"/>
    </row>
    <row r="1476" spans="1:21">
      <c r="A1476" s="33"/>
      <c r="B1476" s="33"/>
      <c r="C1476" s="33"/>
      <c r="D1476" s="33"/>
      <c r="E1476" s="33"/>
      <c r="F1476" s="33"/>
      <c r="G1476" s="33"/>
      <c r="H1476" s="33"/>
      <c r="I1476" s="33"/>
      <c r="J1476" s="33"/>
      <c r="K1476" s="33"/>
      <c r="L1476" s="33"/>
      <c r="M1476" s="33"/>
      <c r="N1476" s="33"/>
      <c r="O1476" s="33"/>
      <c r="P1476" s="33"/>
      <c r="Q1476" s="33"/>
      <c r="R1476" s="33"/>
      <c r="S1476" s="33"/>
      <c r="T1476" s="33"/>
      <c r="U1476" s="33"/>
    </row>
    <row r="1477" spans="1:21">
      <c r="A1477" s="33"/>
      <c r="B1477" s="33"/>
      <c r="C1477" s="33"/>
      <c r="D1477" s="33"/>
      <c r="E1477" s="33"/>
      <c r="F1477" s="33"/>
      <c r="G1477" s="33"/>
      <c r="H1477" s="33"/>
      <c r="I1477" s="33"/>
      <c r="J1477" s="33"/>
      <c r="K1477" s="33"/>
      <c r="L1477" s="33"/>
      <c r="M1477" s="33"/>
      <c r="N1477" s="33"/>
      <c r="O1477" s="33"/>
      <c r="P1477" s="33"/>
      <c r="Q1477" s="33"/>
      <c r="R1477" s="33"/>
      <c r="S1477" s="33"/>
      <c r="T1477" s="33"/>
      <c r="U1477" s="33"/>
    </row>
    <row r="1478" spans="1:21">
      <c r="A1478" s="33"/>
      <c r="B1478" s="33"/>
      <c r="C1478" s="33"/>
      <c r="D1478" s="33"/>
      <c r="E1478" s="33"/>
      <c r="F1478" s="33"/>
      <c r="G1478" s="33"/>
      <c r="H1478" s="33"/>
      <c r="I1478" s="33"/>
      <c r="J1478" s="33"/>
      <c r="K1478" s="33"/>
      <c r="L1478" s="33"/>
      <c r="M1478" s="33"/>
      <c r="N1478" s="33"/>
      <c r="O1478" s="33"/>
      <c r="P1478" s="33"/>
      <c r="Q1478" s="33"/>
      <c r="R1478" s="33"/>
      <c r="S1478" s="33"/>
      <c r="T1478" s="33"/>
      <c r="U1478" s="33"/>
    </row>
    <row r="1479" spans="1:21">
      <c r="A1479" s="33"/>
      <c r="B1479" s="33"/>
      <c r="C1479" s="33"/>
      <c r="D1479" s="33"/>
      <c r="E1479" s="33"/>
      <c r="F1479" s="33"/>
      <c r="G1479" s="33"/>
      <c r="H1479" s="33"/>
      <c r="I1479" s="33"/>
      <c r="J1479" s="33"/>
      <c r="K1479" s="33"/>
      <c r="L1479" s="33"/>
      <c r="M1479" s="33"/>
      <c r="N1479" s="33"/>
      <c r="O1479" s="33"/>
      <c r="P1479" s="33"/>
      <c r="Q1479" s="33"/>
      <c r="R1479" s="33"/>
      <c r="S1479" s="33"/>
      <c r="T1479" s="33"/>
      <c r="U1479" s="33"/>
    </row>
    <row r="1480" spans="1:21">
      <c r="A1480" s="33"/>
      <c r="B1480" s="33"/>
      <c r="C1480" s="33"/>
      <c r="D1480" s="33"/>
      <c r="E1480" s="33"/>
      <c r="F1480" s="33"/>
      <c r="G1480" s="33"/>
      <c r="H1480" s="33"/>
      <c r="I1480" s="33"/>
      <c r="J1480" s="33"/>
      <c r="K1480" s="33"/>
      <c r="L1480" s="33"/>
      <c r="M1480" s="33"/>
      <c r="N1480" s="33"/>
      <c r="O1480" s="33"/>
      <c r="P1480" s="33"/>
      <c r="Q1480" s="33"/>
      <c r="R1480" s="33"/>
      <c r="S1480" s="33"/>
      <c r="T1480" s="33"/>
      <c r="U1480" s="33"/>
    </row>
    <row r="1481" spans="1:21">
      <c r="A1481" s="33"/>
      <c r="B1481" s="33"/>
      <c r="C1481" s="33"/>
      <c r="D1481" s="33"/>
      <c r="E1481" s="33"/>
      <c r="F1481" s="33"/>
      <c r="G1481" s="33"/>
      <c r="H1481" s="33"/>
      <c r="I1481" s="33"/>
      <c r="J1481" s="33"/>
      <c r="K1481" s="33"/>
      <c r="L1481" s="33"/>
      <c r="M1481" s="33"/>
      <c r="N1481" s="33"/>
      <c r="O1481" s="33"/>
      <c r="P1481" s="33"/>
      <c r="Q1481" s="33"/>
      <c r="R1481" s="33"/>
      <c r="S1481" s="33"/>
      <c r="T1481" s="33"/>
      <c r="U1481" s="33"/>
    </row>
    <row r="1482" spans="1:21">
      <c r="A1482" s="33"/>
      <c r="B1482" s="33"/>
      <c r="C1482" s="33"/>
      <c r="D1482" s="33"/>
      <c r="E1482" s="33"/>
      <c r="F1482" s="33"/>
      <c r="G1482" s="33"/>
      <c r="H1482" s="33"/>
      <c r="I1482" s="33"/>
      <c r="J1482" s="33"/>
      <c r="K1482" s="33"/>
      <c r="L1482" s="33"/>
      <c r="M1482" s="33"/>
      <c r="N1482" s="33"/>
      <c r="O1482" s="33"/>
      <c r="P1482" s="33"/>
      <c r="Q1482" s="33"/>
      <c r="R1482" s="33"/>
      <c r="S1482" s="33"/>
      <c r="T1482" s="33"/>
      <c r="U1482" s="33"/>
    </row>
    <row r="1483" spans="1:21">
      <c r="A1483" s="33"/>
      <c r="B1483" s="33"/>
      <c r="C1483" s="33"/>
      <c r="D1483" s="33"/>
      <c r="E1483" s="33"/>
      <c r="F1483" s="33"/>
      <c r="G1483" s="33"/>
      <c r="H1483" s="33"/>
      <c r="I1483" s="33"/>
      <c r="J1483" s="33"/>
      <c r="K1483" s="33"/>
      <c r="L1483" s="33"/>
      <c r="M1483" s="33"/>
      <c r="N1483" s="33"/>
      <c r="O1483" s="33"/>
      <c r="P1483" s="33"/>
      <c r="Q1483" s="33"/>
      <c r="R1483" s="33"/>
      <c r="S1483" s="33"/>
      <c r="T1483" s="33"/>
      <c r="U1483" s="33"/>
    </row>
    <row r="1484" spans="1:21">
      <c r="A1484" s="33"/>
      <c r="B1484" s="33"/>
      <c r="C1484" s="33"/>
      <c r="D1484" s="33"/>
      <c r="E1484" s="33"/>
      <c r="F1484" s="33"/>
      <c r="G1484" s="33"/>
      <c r="H1484" s="33"/>
      <c r="I1484" s="33"/>
      <c r="J1484" s="33"/>
      <c r="K1484" s="33"/>
      <c r="L1484" s="33"/>
      <c r="M1484" s="33"/>
      <c r="N1484" s="33"/>
      <c r="O1484" s="33"/>
      <c r="P1484" s="33"/>
      <c r="Q1484" s="33"/>
      <c r="R1484" s="33"/>
      <c r="S1484" s="33"/>
      <c r="T1484" s="33"/>
      <c r="U1484" s="33"/>
    </row>
    <row r="1485" spans="1:21">
      <c r="A1485" s="33"/>
      <c r="B1485" s="33"/>
      <c r="C1485" s="33"/>
      <c r="D1485" s="33"/>
      <c r="E1485" s="33"/>
      <c r="F1485" s="33"/>
      <c r="G1485" s="33"/>
      <c r="H1485" s="33"/>
      <c r="I1485" s="33"/>
      <c r="J1485" s="33"/>
      <c r="K1485" s="33"/>
      <c r="L1485" s="33"/>
      <c r="M1485" s="33"/>
      <c r="N1485" s="33"/>
      <c r="O1485" s="33"/>
      <c r="P1485" s="33"/>
      <c r="Q1485" s="33"/>
      <c r="R1485" s="33"/>
      <c r="S1485" s="33"/>
      <c r="T1485" s="33"/>
      <c r="U1485" s="33"/>
    </row>
    <row r="1486" spans="1:21">
      <c r="A1486" s="33"/>
      <c r="B1486" s="33"/>
      <c r="C1486" s="33"/>
      <c r="D1486" s="33"/>
      <c r="E1486" s="33"/>
      <c r="F1486" s="33"/>
      <c r="G1486" s="33"/>
      <c r="H1486" s="33"/>
      <c r="I1486" s="33"/>
      <c r="J1486" s="33"/>
      <c r="K1486" s="33"/>
      <c r="L1486" s="33"/>
      <c r="M1486" s="33"/>
      <c r="N1486" s="33"/>
      <c r="O1486" s="33"/>
      <c r="P1486" s="33"/>
      <c r="Q1486" s="33"/>
      <c r="R1486" s="33"/>
      <c r="S1486" s="33"/>
      <c r="T1486" s="33"/>
      <c r="U1486" s="33"/>
    </row>
    <row r="1487" spans="1:21">
      <c r="A1487" s="33"/>
      <c r="B1487" s="33"/>
      <c r="C1487" s="33"/>
      <c r="D1487" s="33"/>
      <c r="E1487" s="33"/>
      <c r="F1487" s="33"/>
      <c r="G1487" s="33"/>
      <c r="H1487" s="33"/>
      <c r="I1487" s="33"/>
      <c r="J1487" s="33"/>
      <c r="K1487" s="33"/>
      <c r="L1487" s="33"/>
      <c r="M1487" s="33"/>
      <c r="N1487" s="33"/>
      <c r="O1487" s="33"/>
      <c r="P1487" s="33"/>
      <c r="Q1487" s="33"/>
      <c r="R1487" s="33"/>
      <c r="S1487" s="33"/>
      <c r="T1487" s="33"/>
      <c r="U1487" s="33"/>
    </row>
    <row r="1488" spans="1:21">
      <c r="A1488" s="33"/>
      <c r="B1488" s="33"/>
      <c r="C1488" s="33"/>
      <c r="D1488" s="33"/>
      <c r="E1488" s="33"/>
      <c r="F1488" s="33"/>
      <c r="G1488" s="33"/>
      <c r="H1488" s="33"/>
      <c r="I1488" s="33"/>
      <c r="J1488" s="33"/>
      <c r="K1488" s="33"/>
      <c r="L1488" s="33"/>
      <c r="M1488" s="33"/>
      <c r="N1488" s="33"/>
      <c r="O1488" s="33"/>
      <c r="P1488" s="33"/>
      <c r="Q1488" s="33"/>
      <c r="R1488" s="33"/>
      <c r="S1488" s="33"/>
      <c r="T1488" s="33"/>
      <c r="U1488" s="33"/>
    </row>
    <row r="1489" spans="1:21">
      <c r="A1489" s="33"/>
      <c r="B1489" s="33"/>
      <c r="C1489" s="33"/>
      <c r="D1489" s="33"/>
      <c r="E1489" s="33"/>
      <c r="F1489" s="33"/>
      <c r="G1489" s="33"/>
      <c r="H1489" s="33"/>
      <c r="I1489" s="33"/>
      <c r="J1489" s="33"/>
      <c r="K1489" s="33"/>
      <c r="L1489" s="33"/>
      <c r="M1489" s="33"/>
      <c r="N1489" s="33"/>
      <c r="O1489" s="33"/>
      <c r="P1489" s="33"/>
      <c r="Q1489" s="33"/>
      <c r="R1489" s="33"/>
      <c r="S1489" s="33"/>
      <c r="T1489" s="33"/>
      <c r="U1489" s="33"/>
    </row>
    <row r="1490" spans="1:21">
      <c r="A1490" s="33"/>
      <c r="B1490" s="33"/>
      <c r="C1490" s="33"/>
      <c r="D1490" s="33"/>
      <c r="E1490" s="33"/>
      <c r="F1490" s="33"/>
      <c r="G1490" s="33"/>
      <c r="H1490" s="33"/>
      <c r="I1490" s="33"/>
      <c r="J1490" s="33"/>
      <c r="K1490" s="33"/>
      <c r="L1490" s="33"/>
      <c r="M1490" s="33"/>
      <c r="N1490" s="33"/>
      <c r="O1490" s="33"/>
      <c r="P1490" s="33"/>
      <c r="Q1490" s="33"/>
      <c r="R1490" s="33"/>
      <c r="S1490" s="33"/>
      <c r="T1490" s="33"/>
      <c r="U1490" s="33"/>
    </row>
    <row r="1491" spans="1:21">
      <c r="A1491" s="33"/>
      <c r="B1491" s="33"/>
      <c r="C1491" s="33"/>
      <c r="D1491" s="33"/>
      <c r="E1491" s="33"/>
      <c r="F1491" s="33"/>
      <c r="G1491" s="33"/>
      <c r="H1491" s="33"/>
      <c r="I1491" s="33"/>
      <c r="J1491" s="33"/>
      <c r="K1491" s="33"/>
      <c r="L1491" s="33"/>
      <c r="M1491" s="33"/>
      <c r="N1491" s="33"/>
      <c r="O1491" s="33"/>
      <c r="P1491" s="33"/>
      <c r="Q1491" s="33"/>
      <c r="R1491" s="33"/>
      <c r="S1491" s="33"/>
      <c r="T1491" s="33"/>
      <c r="U1491" s="33"/>
    </row>
    <row r="1492" spans="1:21">
      <c r="A1492" s="33"/>
      <c r="B1492" s="33"/>
      <c r="C1492" s="33"/>
      <c r="D1492" s="33"/>
      <c r="E1492" s="33"/>
      <c r="F1492" s="33"/>
      <c r="G1492" s="33"/>
      <c r="H1492" s="33"/>
      <c r="I1492" s="33"/>
      <c r="J1492" s="33"/>
      <c r="K1492" s="33"/>
      <c r="L1492" s="33"/>
      <c r="M1492" s="33"/>
      <c r="N1492" s="33"/>
      <c r="O1492" s="33"/>
      <c r="P1492" s="33"/>
      <c r="Q1492" s="33"/>
      <c r="R1492" s="33"/>
      <c r="S1492" s="33"/>
      <c r="T1492" s="33"/>
      <c r="U1492" s="33"/>
    </row>
    <row r="1493" spans="1:21">
      <c r="A1493" s="33"/>
      <c r="B1493" s="33"/>
      <c r="C1493" s="33"/>
      <c r="D1493" s="33"/>
      <c r="E1493" s="33"/>
      <c r="F1493" s="33"/>
      <c r="G1493" s="33"/>
      <c r="H1493" s="33"/>
      <c r="I1493" s="33"/>
      <c r="J1493" s="33"/>
      <c r="K1493" s="33"/>
      <c r="L1493" s="33"/>
      <c r="M1493" s="33"/>
      <c r="N1493" s="33"/>
      <c r="O1493" s="33"/>
      <c r="P1493" s="33"/>
      <c r="Q1493" s="33"/>
      <c r="R1493" s="33"/>
      <c r="S1493" s="33"/>
      <c r="T1493" s="33"/>
      <c r="U1493" s="33"/>
    </row>
    <row r="1494" spans="1:21">
      <c r="A1494" s="33"/>
      <c r="B1494" s="33"/>
      <c r="C1494" s="33"/>
      <c r="D1494" s="33"/>
      <c r="E1494" s="33"/>
      <c r="F1494" s="33"/>
      <c r="G1494" s="33"/>
      <c r="H1494" s="33"/>
      <c r="I1494" s="33"/>
      <c r="J1494" s="33"/>
      <c r="K1494" s="33"/>
      <c r="L1494" s="33"/>
      <c r="M1494" s="33"/>
      <c r="N1494" s="33"/>
      <c r="O1494" s="33"/>
      <c r="P1494" s="33"/>
      <c r="Q1494" s="33"/>
      <c r="R1494" s="33"/>
      <c r="S1494" s="33"/>
      <c r="T1494" s="33"/>
      <c r="U1494" s="33"/>
    </row>
    <row r="1495" spans="1:21">
      <c r="A1495" s="33"/>
      <c r="B1495" s="33"/>
      <c r="C1495" s="33"/>
      <c r="D1495" s="33"/>
      <c r="E1495" s="33"/>
      <c r="F1495" s="33"/>
      <c r="G1495" s="33"/>
      <c r="H1495" s="33"/>
      <c r="I1495" s="33"/>
      <c r="J1495" s="33"/>
      <c r="K1495" s="33"/>
      <c r="L1495" s="33"/>
      <c r="M1495" s="33"/>
      <c r="N1495" s="33"/>
      <c r="O1495" s="33"/>
      <c r="P1495" s="33"/>
      <c r="Q1495" s="33"/>
      <c r="R1495" s="33"/>
      <c r="S1495" s="33"/>
      <c r="T1495" s="33"/>
      <c r="U1495" s="33"/>
    </row>
    <row r="1496" spans="1:21">
      <c r="A1496" s="33"/>
      <c r="B1496" s="33"/>
      <c r="C1496" s="33"/>
      <c r="D1496" s="33"/>
      <c r="E1496" s="33"/>
      <c r="F1496" s="33"/>
      <c r="G1496" s="33"/>
      <c r="H1496" s="33"/>
      <c r="I1496" s="33"/>
      <c r="J1496" s="33"/>
      <c r="K1496" s="33"/>
      <c r="L1496" s="33"/>
      <c r="M1496" s="33"/>
      <c r="N1496" s="33"/>
      <c r="O1496" s="33"/>
      <c r="P1496" s="33"/>
      <c r="Q1496" s="33"/>
      <c r="R1496" s="33"/>
      <c r="S1496" s="33"/>
      <c r="T1496" s="33"/>
      <c r="U1496" s="33"/>
    </row>
    <row r="1497" spans="1:21">
      <c r="A1497" s="33"/>
      <c r="B1497" s="33"/>
      <c r="C1497" s="33"/>
      <c r="D1497" s="33"/>
      <c r="E1497" s="33"/>
      <c r="F1497" s="33"/>
      <c r="G1497" s="33"/>
      <c r="H1497" s="33"/>
      <c r="I1497" s="33"/>
      <c r="J1497" s="33"/>
      <c r="K1497" s="33"/>
      <c r="L1497" s="33"/>
      <c r="M1497" s="33"/>
      <c r="N1497" s="33"/>
      <c r="O1497" s="33"/>
      <c r="P1497" s="33"/>
      <c r="Q1497" s="33"/>
      <c r="R1497" s="33"/>
      <c r="S1497" s="33"/>
      <c r="T1497" s="33"/>
      <c r="U1497" s="33"/>
    </row>
    <row r="1498" spans="1:21">
      <c r="A1498" s="33"/>
      <c r="B1498" s="33"/>
      <c r="C1498" s="33"/>
      <c r="D1498" s="33"/>
      <c r="E1498" s="33"/>
      <c r="F1498" s="33"/>
      <c r="G1498" s="33"/>
      <c r="H1498" s="33"/>
      <c r="I1498" s="33"/>
      <c r="J1498" s="33"/>
      <c r="K1498" s="33"/>
      <c r="L1498" s="33"/>
      <c r="M1498" s="33"/>
      <c r="N1498" s="33"/>
      <c r="O1498" s="33"/>
      <c r="P1498" s="33"/>
      <c r="Q1498" s="33"/>
      <c r="R1498" s="33"/>
      <c r="S1498" s="33"/>
      <c r="T1498" s="33"/>
      <c r="U1498" s="33"/>
    </row>
    <row r="1499" spans="1:21">
      <c r="A1499" s="33"/>
      <c r="B1499" s="33"/>
      <c r="C1499" s="33"/>
      <c r="D1499" s="33"/>
      <c r="E1499" s="33"/>
      <c r="F1499" s="33"/>
      <c r="G1499" s="33"/>
      <c r="H1499" s="33"/>
      <c r="I1499" s="33"/>
      <c r="J1499" s="33"/>
      <c r="K1499" s="33"/>
      <c r="L1499" s="33"/>
      <c r="M1499" s="33"/>
      <c r="N1499" s="33"/>
      <c r="O1499" s="33"/>
      <c r="P1499" s="33"/>
      <c r="Q1499" s="33"/>
      <c r="R1499" s="33"/>
      <c r="S1499" s="33"/>
      <c r="T1499" s="33"/>
      <c r="U1499" s="33"/>
    </row>
    <row r="1500" spans="1:21">
      <c r="A1500" s="33"/>
      <c r="B1500" s="33"/>
      <c r="C1500" s="33"/>
      <c r="D1500" s="33"/>
      <c r="E1500" s="33"/>
      <c r="F1500" s="33"/>
      <c r="G1500" s="33"/>
      <c r="H1500" s="33"/>
      <c r="I1500" s="33"/>
      <c r="J1500" s="33"/>
      <c r="K1500" s="33"/>
      <c r="L1500" s="33"/>
      <c r="M1500" s="33"/>
      <c r="N1500" s="33"/>
      <c r="O1500" s="33"/>
      <c r="P1500" s="33"/>
      <c r="Q1500" s="33"/>
      <c r="R1500" s="33"/>
      <c r="S1500" s="33"/>
      <c r="T1500" s="33"/>
      <c r="U1500" s="33"/>
    </row>
    <row r="1501" spans="1:21">
      <c r="A1501" s="33"/>
      <c r="B1501" s="33"/>
      <c r="C1501" s="33"/>
      <c r="D1501" s="33"/>
      <c r="E1501" s="33"/>
      <c r="F1501" s="33"/>
      <c r="G1501" s="33"/>
      <c r="H1501" s="33"/>
      <c r="I1501" s="33"/>
      <c r="J1501" s="33"/>
      <c r="K1501" s="33"/>
      <c r="L1501" s="33"/>
      <c r="M1501" s="33"/>
      <c r="N1501" s="33"/>
      <c r="O1501" s="33"/>
      <c r="P1501" s="33"/>
      <c r="Q1501" s="33"/>
      <c r="R1501" s="33"/>
      <c r="S1501" s="33"/>
      <c r="T1501" s="33"/>
      <c r="U1501" s="33"/>
    </row>
    <row r="1502" spans="1:21">
      <c r="A1502" s="33"/>
      <c r="B1502" s="33"/>
      <c r="C1502" s="33"/>
      <c r="D1502" s="33"/>
      <c r="E1502" s="33"/>
      <c r="F1502" s="33"/>
      <c r="G1502" s="33"/>
      <c r="H1502" s="33"/>
      <c r="I1502" s="33"/>
      <c r="J1502" s="33"/>
      <c r="K1502" s="33"/>
      <c r="L1502" s="33"/>
      <c r="M1502" s="33"/>
      <c r="N1502" s="33"/>
      <c r="O1502" s="33"/>
      <c r="P1502" s="33"/>
      <c r="Q1502" s="33"/>
      <c r="R1502" s="33"/>
      <c r="S1502" s="33"/>
      <c r="T1502" s="33"/>
      <c r="U1502" s="33"/>
    </row>
    <row r="1503" spans="1:21">
      <c r="A1503" s="33"/>
      <c r="B1503" s="33"/>
      <c r="C1503" s="33"/>
      <c r="D1503" s="33"/>
      <c r="E1503" s="33"/>
      <c r="F1503" s="33"/>
      <c r="G1503" s="33"/>
      <c r="H1503" s="33"/>
      <c r="I1503" s="33"/>
      <c r="J1503" s="33"/>
      <c r="K1503" s="33"/>
      <c r="L1503" s="33"/>
      <c r="M1503" s="33"/>
      <c r="N1503" s="33"/>
      <c r="O1503" s="33"/>
      <c r="P1503" s="33"/>
      <c r="Q1503" s="33"/>
      <c r="R1503" s="33"/>
      <c r="S1503" s="33"/>
      <c r="T1503" s="33"/>
      <c r="U1503" s="33"/>
    </row>
    <row r="1504" spans="1:21">
      <c r="A1504" s="33"/>
      <c r="B1504" s="33"/>
      <c r="C1504" s="33"/>
      <c r="D1504" s="33"/>
      <c r="E1504" s="33"/>
      <c r="F1504" s="33"/>
      <c r="G1504" s="33"/>
      <c r="H1504" s="33"/>
      <c r="I1504" s="33"/>
      <c r="J1504" s="33"/>
      <c r="K1504" s="33"/>
      <c r="L1504" s="33"/>
      <c r="M1504" s="33"/>
      <c r="N1504" s="33"/>
      <c r="O1504" s="33"/>
      <c r="P1504" s="33"/>
      <c r="Q1504" s="33"/>
      <c r="R1504" s="33"/>
      <c r="S1504" s="33"/>
      <c r="T1504" s="33"/>
      <c r="U1504" s="33"/>
    </row>
    <row r="1505" spans="1:21">
      <c r="A1505" s="33"/>
      <c r="B1505" s="33"/>
      <c r="C1505" s="33"/>
      <c r="D1505" s="33"/>
      <c r="E1505" s="33"/>
      <c r="F1505" s="33"/>
      <c r="G1505" s="33"/>
      <c r="H1505" s="33"/>
      <c r="I1505" s="33"/>
      <c r="J1505" s="33"/>
      <c r="K1505" s="33"/>
      <c r="L1505" s="33"/>
      <c r="M1505" s="33"/>
      <c r="N1505" s="33"/>
      <c r="O1505" s="33"/>
      <c r="P1505" s="33"/>
      <c r="Q1505" s="33"/>
      <c r="R1505" s="33"/>
      <c r="S1505" s="33"/>
      <c r="T1505" s="33"/>
      <c r="U1505" s="33"/>
    </row>
    <row r="1506" spans="1:21">
      <c r="A1506" s="33"/>
      <c r="B1506" s="33"/>
      <c r="C1506" s="33"/>
      <c r="D1506" s="33"/>
      <c r="E1506" s="33"/>
      <c r="F1506" s="33"/>
      <c r="G1506" s="33"/>
      <c r="H1506" s="33"/>
      <c r="I1506" s="33"/>
      <c r="J1506" s="33"/>
      <c r="K1506" s="33"/>
      <c r="L1506" s="33"/>
      <c r="M1506" s="33"/>
      <c r="N1506" s="33"/>
      <c r="O1506" s="33"/>
      <c r="P1506" s="33"/>
      <c r="Q1506" s="33"/>
      <c r="R1506" s="33"/>
      <c r="S1506" s="33"/>
      <c r="T1506" s="33"/>
      <c r="U1506" s="33"/>
    </row>
    <row r="1507" spans="1:21">
      <c r="A1507" s="33"/>
      <c r="B1507" s="33"/>
      <c r="C1507" s="33"/>
      <c r="D1507" s="33"/>
      <c r="E1507" s="33"/>
      <c r="F1507" s="33"/>
      <c r="G1507" s="33"/>
      <c r="H1507" s="33"/>
      <c r="I1507" s="33"/>
      <c r="J1507" s="33"/>
      <c r="K1507" s="33"/>
      <c r="L1507" s="33"/>
      <c r="M1507" s="33"/>
      <c r="N1507" s="33"/>
      <c r="O1507" s="33"/>
      <c r="P1507" s="33"/>
      <c r="Q1507" s="33"/>
      <c r="R1507" s="33"/>
      <c r="S1507" s="33"/>
      <c r="T1507" s="33"/>
      <c r="U1507" s="33"/>
    </row>
    <row r="1508" spans="1:21">
      <c r="A1508" s="33"/>
      <c r="B1508" s="33"/>
      <c r="C1508" s="33"/>
      <c r="D1508" s="33"/>
      <c r="E1508" s="33"/>
      <c r="F1508" s="33"/>
      <c r="G1508" s="33"/>
      <c r="H1508" s="33"/>
      <c r="I1508" s="33"/>
      <c r="J1508" s="33"/>
      <c r="K1508" s="33"/>
      <c r="L1508" s="33"/>
      <c r="M1508" s="33"/>
      <c r="N1508" s="33"/>
      <c r="O1508" s="33"/>
      <c r="P1508" s="33"/>
      <c r="Q1508" s="33"/>
      <c r="R1508" s="33"/>
      <c r="S1508" s="33"/>
      <c r="T1508" s="33"/>
      <c r="U1508" s="33"/>
    </row>
    <row r="1509" spans="1:21">
      <c r="A1509" s="33"/>
      <c r="B1509" s="33"/>
      <c r="C1509" s="33"/>
      <c r="D1509" s="33"/>
      <c r="E1509" s="33"/>
      <c r="F1509" s="33"/>
      <c r="G1509" s="33"/>
      <c r="H1509" s="33"/>
      <c r="I1509" s="33"/>
      <c r="J1509" s="33"/>
      <c r="K1509" s="33"/>
      <c r="L1509" s="33"/>
      <c r="M1509" s="33"/>
      <c r="N1509" s="33"/>
      <c r="O1509" s="33"/>
      <c r="P1509" s="33"/>
      <c r="Q1509" s="33"/>
      <c r="R1509" s="33"/>
      <c r="S1509" s="33"/>
      <c r="T1509" s="33"/>
      <c r="U1509" s="33"/>
    </row>
    <row r="1510" spans="1:21">
      <c r="A1510" s="33"/>
      <c r="B1510" s="33"/>
      <c r="C1510" s="33"/>
      <c r="D1510" s="33"/>
      <c r="E1510" s="33"/>
      <c r="F1510" s="33"/>
      <c r="G1510" s="33"/>
      <c r="H1510" s="33"/>
      <c r="I1510" s="33"/>
      <c r="J1510" s="33"/>
      <c r="K1510" s="33"/>
      <c r="L1510" s="33"/>
      <c r="M1510" s="33"/>
      <c r="N1510" s="33"/>
      <c r="O1510" s="33"/>
      <c r="P1510" s="33"/>
      <c r="Q1510" s="33"/>
      <c r="R1510" s="33"/>
      <c r="S1510" s="33"/>
      <c r="T1510" s="33"/>
      <c r="U1510" s="33"/>
    </row>
    <row r="1511" spans="1:21">
      <c r="A1511" s="33"/>
      <c r="B1511" s="33"/>
      <c r="C1511" s="33"/>
      <c r="D1511" s="33"/>
      <c r="E1511" s="33"/>
      <c r="F1511" s="33"/>
      <c r="G1511" s="33"/>
      <c r="H1511" s="33"/>
      <c r="I1511" s="33"/>
      <c r="J1511" s="33"/>
      <c r="K1511" s="33"/>
      <c r="L1511" s="33"/>
      <c r="M1511" s="33"/>
      <c r="N1511" s="33"/>
      <c r="O1511" s="33"/>
      <c r="P1511" s="33"/>
      <c r="Q1511" s="33"/>
      <c r="R1511" s="33"/>
      <c r="S1511" s="33"/>
      <c r="T1511" s="33"/>
      <c r="U1511" s="33"/>
    </row>
    <row r="1512" spans="1:21">
      <c r="A1512" s="33"/>
      <c r="B1512" s="33"/>
      <c r="C1512" s="33"/>
      <c r="D1512" s="33"/>
      <c r="E1512" s="33"/>
      <c r="F1512" s="33"/>
      <c r="G1512" s="33"/>
      <c r="H1512" s="33"/>
      <c r="I1512" s="33"/>
      <c r="J1512" s="33"/>
      <c r="K1512" s="33"/>
      <c r="L1512" s="33"/>
      <c r="M1512" s="33"/>
      <c r="N1512" s="33"/>
      <c r="O1512" s="33"/>
      <c r="P1512" s="33"/>
      <c r="Q1512" s="33"/>
      <c r="R1512" s="33"/>
      <c r="S1512" s="33"/>
      <c r="T1512" s="33"/>
      <c r="U1512" s="33"/>
    </row>
    <row r="1513" spans="1:21">
      <c r="A1513" s="33"/>
      <c r="B1513" s="33"/>
      <c r="C1513" s="33"/>
      <c r="D1513" s="33"/>
      <c r="E1513" s="33"/>
      <c r="F1513" s="33"/>
      <c r="G1513" s="33"/>
      <c r="H1513" s="33"/>
      <c r="I1513" s="33"/>
      <c r="J1513" s="33"/>
      <c r="K1513" s="33"/>
      <c r="L1513" s="33"/>
      <c r="M1513" s="33"/>
      <c r="N1513" s="33"/>
      <c r="O1513" s="33"/>
      <c r="P1513" s="33"/>
      <c r="Q1513" s="33"/>
      <c r="R1513" s="33"/>
      <c r="S1513" s="33"/>
      <c r="T1513" s="33"/>
      <c r="U1513" s="33"/>
    </row>
    <row r="1514" spans="1:21">
      <c r="A1514" s="33"/>
      <c r="B1514" s="33"/>
      <c r="C1514" s="33"/>
      <c r="D1514" s="33"/>
      <c r="E1514" s="33"/>
      <c r="F1514" s="33"/>
      <c r="G1514" s="33"/>
      <c r="H1514" s="33"/>
      <c r="I1514" s="33"/>
      <c r="J1514" s="33"/>
      <c r="K1514" s="33"/>
      <c r="L1514" s="33"/>
      <c r="M1514" s="33"/>
      <c r="N1514" s="33"/>
      <c r="O1514" s="33"/>
      <c r="P1514" s="33"/>
      <c r="Q1514" s="33"/>
      <c r="R1514" s="33"/>
      <c r="S1514" s="33"/>
      <c r="T1514" s="33"/>
      <c r="U1514" s="33"/>
    </row>
    <row r="1515" spans="1:21">
      <c r="A1515" s="33"/>
      <c r="B1515" s="33"/>
      <c r="C1515" s="33"/>
      <c r="D1515" s="33"/>
      <c r="E1515" s="33"/>
      <c r="F1515" s="33"/>
      <c r="G1515" s="33"/>
      <c r="H1515" s="33"/>
      <c r="I1515" s="33"/>
      <c r="J1515" s="33"/>
      <c r="K1515" s="33"/>
      <c r="L1515" s="33"/>
      <c r="M1515" s="33"/>
      <c r="N1515" s="33"/>
      <c r="O1515" s="33"/>
      <c r="P1515" s="33"/>
      <c r="Q1515" s="33"/>
      <c r="R1515" s="33"/>
      <c r="S1515" s="33"/>
      <c r="T1515" s="33"/>
      <c r="U1515" s="33"/>
    </row>
    <row r="1516" spans="1:21">
      <c r="A1516" s="33"/>
      <c r="B1516" s="33"/>
      <c r="C1516" s="33"/>
      <c r="D1516" s="33"/>
      <c r="E1516" s="33"/>
      <c r="F1516" s="33"/>
      <c r="G1516" s="33"/>
      <c r="H1516" s="33"/>
      <c r="I1516" s="33"/>
      <c r="J1516" s="33"/>
      <c r="K1516" s="33"/>
      <c r="L1516" s="33"/>
      <c r="M1516" s="33"/>
      <c r="N1516" s="33"/>
      <c r="O1516" s="33"/>
      <c r="P1516" s="33"/>
      <c r="Q1516" s="33"/>
      <c r="R1516" s="33"/>
      <c r="S1516" s="33"/>
      <c r="T1516" s="33"/>
      <c r="U1516" s="33"/>
    </row>
    <row r="1517" spans="1:21">
      <c r="A1517" s="33"/>
      <c r="B1517" s="33"/>
      <c r="C1517" s="33"/>
      <c r="D1517" s="33"/>
      <c r="E1517" s="33"/>
      <c r="F1517" s="33"/>
      <c r="G1517" s="33"/>
      <c r="H1517" s="33"/>
      <c r="I1517" s="33"/>
      <c r="J1517" s="33"/>
      <c r="K1517" s="33"/>
      <c r="L1517" s="33"/>
      <c r="M1517" s="33"/>
      <c r="N1517" s="33"/>
      <c r="O1517" s="33"/>
      <c r="P1517" s="33"/>
      <c r="Q1517" s="33"/>
      <c r="R1517" s="33"/>
      <c r="S1517" s="33"/>
      <c r="T1517" s="33"/>
      <c r="U1517" s="33"/>
    </row>
    <row r="1518" spans="1:21">
      <c r="A1518" s="33"/>
      <c r="B1518" s="33"/>
      <c r="C1518" s="33"/>
      <c r="D1518" s="33"/>
      <c r="E1518" s="33"/>
      <c r="F1518" s="33"/>
      <c r="G1518" s="33"/>
      <c r="H1518" s="33"/>
      <c r="I1518" s="33"/>
      <c r="J1518" s="33"/>
      <c r="K1518" s="33"/>
      <c r="L1518" s="33"/>
      <c r="M1518" s="33"/>
      <c r="N1518" s="33"/>
      <c r="O1518" s="33"/>
      <c r="P1518" s="33"/>
      <c r="Q1518" s="33"/>
      <c r="R1518" s="33"/>
      <c r="S1518" s="33"/>
      <c r="T1518" s="33"/>
      <c r="U1518" s="33"/>
    </row>
    <row r="1519" spans="1:21">
      <c r="A1519" s="33"/>
      <c r="B1519" s="33"/>
      <c r="C1519" s="33"/>
      <c r="D1519" s="33"/>
      <c r="E1519" s="33"/>
      <c r="F1519" s="33"/>
      <c r="G1519" s="33"/>
      <c r="H1519" s="33"/>
      <c r="I1519" s="33"/>
      <c r="J1519" s="33"/>
      <c r="K1519" s="33"/>
      <c r="L1519" s="33"/>
      <c r="M1519" s="33"/>
      <c r="N1519" s="33"/>
      <c r="O1519" s="33"/>
      <c r="P1519" s="33"/>
      <c r="Q1519" s="33"/>
      <c r="R1519" s="33"/>
      <c r="S1519" s="33"/>
      <c r="T1519" s="33"/>
      <c r="U1519" s="33"/>
    </row>
    <row r="1520" spans="1:21">
      <c r="A1520" s="33"/>
      <c r="B1520" s="33"/>
      <c r="C1520" s="33"/>
      <c r="D1520" s="33"/>
      <c r="E1520" s="33"/>
      <c r="F1520" s="33"/>
      <c r="G1520" s="33"/>
      <c r="H1520" s="33"/>
      <c r="I1520" s="33"/>
      <c r="J1520" s="33"/>
      <c r="K1520" s="33"/>
      <c r="L1520" s="33"/>
      <c r="M1520" s="33"/>
      <c r="N1520" s="33"/>
      <c r="O1520" s="33"/>
      <c r="P1520" s="33"/>
      <c r="Q1520" s="33"/>
      <c r="R1520" s="33"/>
      <c r="S1520" s="33"/>
      <c r="T1520" s="33"/>
      <c r="U1520" s="33"/>
    </row>
    <row r="1521" spans="1:21">
      <c r="A1521" s="33"/>
      <c r="B1521" s="33"/>
      <c r="C1521" s="33"/>
      <c r="D1521" s="33"/>
      <c r="E1521" s="33"/>
      <c r="F1521" s="33"/>
      <c r="G1521" s="33"/>
      <c r="H1521" s="33"/>
      <c r="I1521" s="33"/>
      <c r="J1521" s="33"/>
      <c r="K1521" s="33"/>
      <c r="L1521" s="33"/>
      <c r="M1521" s="33"/>
      <c r="N1521" s="33"/>
      <c r="O1521" s="33"/>
      <c r="P1521" s="33"/>
      <c r="Q1521" s="33"/>
      <c r="R1521" s="33"/>
      <c r="S1521" s="33"/>
      <c r="T1521" s="33"/>
      <c r="U1521" s="33"/>
    </row>
    <row r="1522" spans="1:21">
      <c r="A1522" s="33"/>
      <c r="B1522" s="33"/>
      <c r="C1522" s="33"/>
      <c r="D1522" s="33"/>
      <c r="E1522" s="33"/>
      <c r="F1522" s="33"/>
      <c r="G1522" s="33"/>
      <c r="H1522" s="33"/>
      <c r="I1522" s="33"/>
      <c r="J1522" s="33"/>
      <c r="K1522" s="33"/>
      <c r="L1522" s="33"/>
      <c r="M1522" s="33"/>
      <c r="N1522" s="33"/>
      <c r="O1522" s="33"/>
      <c r="P1522" s="33"/>
      <c r="Q1522" s="33"/>
      <c r="R1522" s="33"/>
      <c r="S1522" s="33"/>
      <c r="T1522" s="33"/>
      <c r="U1522" s="33"/>
    </row>
    <row r="1523" spans="1:21">
      <c r="A1523" s="33"/>
      <c r="B1523" s="33"/>
      <c r="C1523" s="33"/>
      <c r="D1523" s="33"/>
      <c r="E1523" s="33"/>
      <c r="F1523" s="33"/>
      <c r="G1523" s="33"/>
      <c r="H1523" s="33"/>
      <c r="I1523" s="33"/>
      <c r="J1523" s="33"/>
      <c r="K1523" s="33"/>
      <c r="L1523" s="33"/>
      <c r="M1523" s="33"/>
      <c r="N1523" s="33"/>
      <c r="O1523" s="33"/>
      <c r="P1523" s="33"/>
      <c r="Q1523" s="33"/>
      <c r="R1523" s="33"/>
      <c r="S1523" s="33"/>
      <c r="T1523" s="33"/>
      <c r="U1523" s="33"/>
    </row>
    <row r="1524" spans="1:21">
      <c r="A1524" s="33"/>
      <c r="B1524" s="33"/>
      <c r="C1524" s="33"/>
      <c r="D1524" s="33"/>
      <c r="E1524" s="33"/>
      <c r="F1524" s="33"/>
      <c r="G1524" s="33"/>
      <c r="H1524" s="33"/>
      <c r="I1524" s="33"/>
      <c r="J1524" s="33"/>
      <c r="K1524" s="33"/>
      <c r="L1524" s="33"/>
      <c r="M1524" s="33"/>
      <c r="N1524" s="33"/>
      <c r="O1524" s="33"/>
      <c r="P1524" s="33"/>
      <c r="Q1524" s="33"/>
      <c r="R1524" s="33"/>
      <c r="S1524" s="33"/>
      <c r="T1524" s="33"/>
      <c r="U1524" s="33"/>
    </row>
    <row r="1525" spans="1:21">
      <c r="A1525" s="33"/>
      <c r="B1525" s="33"/>
      <c r="C1525" s="33"/>
      <c r="D1525" s="33"/>
      <c r="E1525" s="33"/>
      <c r="F1525" s="33"/>
      <c r="G1525" s="33"/>
      <c r="H1525" s="33"/>
      <c r="I1525" s="33"/>
      <c r="J1525" s="33"/>
      <c r="K1525" s="33"/>
      <c r="L1525" s="33"/>
      <c r="M1525" s="33"/>
      <c r="N1525" s="33"/>
      <c r="O1525" s="33"/>
      <c r="P1525" s="33"/>
      <c r="Q1525" s="33"/>
      <c r="R1525" s="33"/>
      <c r="S1525" s="33"/>
      <c r="T1525" s="33"/>
      <c r="U1525" s="33"/>
    </row>
    <row r="1526" spans="1:21">
      <c r="A1526" s="33"/>
      <c r="B1526" s="33"/>
      <c r="C1526" s="33"/>
      <c r="D1526" s="33"/>
      <c r="E1526" s="33"/>
      <c r="F1526" s="33"/>
      <c r="G1526" s="33"/>
      <c r="H1526" s="33"/>
      <c r="I1526" s="33"/>
      <c r="J1526" s="33"/>
      <c r="K1526" s="33"/>
      <c r="L1526" s="33"/>
      <c r="M1526" s="33"/>
      <c r="N1526" s="33"/>
      <c r="O1526" s="33"/>
      <c r="P1526" s="33"/>
      <c r="Q1526" s="33"/>
      <c r="R1526" s="33"/>
      <c r="S1526" s="33"/>
      <c r="T1526" s="33"/>
      <c r="U1526" s="33"/>
    </row>
    <row r="1527" spans="1:21">
      <c r="A1527" s="33"/>
      <c r="B1527" s="33"/>
      <c r="C1527" s="33"/>
      <c r="D1527" s="33"/>
      <c r="E1527" s="33"/>
      <c r="F1527" s="33"/>
      <c r="G1527" s="33"/>
      <c r="H1527" s="33"/>
      <c r="I1527" s="33"/>
      <c r="J1527" s="33"/>
      <c r="K1527" s="33"/>
      <c r="L1527" s="33"/>
      <c r="M1527" s="33"/>
      <c r="N1527" s="33"/>
      <c r="O1527" s="33"/>
      <c r="P1527" s="33"/>
      <c r="Q1527" s="33"/>
      <c r="R1527" s="33"/>
      <c r="S1527" s="33"/>
      <c r="T1527" s="33"/>
      <c r="U1527" s="33"/>
    </row>
    <row r="1528" spans="1:21">
      <c r="A1528" s="33"/>
      <c r="B1528" s="33"/>
      <c r="C1528" s="33"/>
      <c r="D1528" s="33"/>
      <c r="E1528" s="33"/>
      <c r="F1528" s="33"/>
      <c r="G1528" s="33"/>
      <c r="H1528" s="33"/>
      <c r="I1528" s="33"/>
      <c r="J1528" s="33"/>
      <c r="K1528" s="33"/>
      <c r="L1528" s="33"/>
      <c r="M1528" s="33"/>
      <c r="N1528" s="33"/>
      <c r="O1528" s="33"/>
      <c r="P1528" s="33"/>
      <c r="Q1528" s="33"/>
      <c r="R1528" s="33"/>
      <c r="S1528" s="33"/>
      <c r="T1528" s="33"/>
      <c r="U1528" s="33"/>
    </row>
    <row r="1529" spans="1:21">
      <c r="A1529" s="33"/>
      <c r="B1529" s="33"/>
      <c r="C1529" s="33"/>
      <c r="D1529" s="33"/>
      <c r="E1529" s="33"/>
      <c r="F1529" s="33"/>
      <c r="G1529" s="33"/>
      <c r="H1529" s="33"/>
      <c r="I1529" s="33"/>
      <c r="J1529" s="33"/>
      <c r="K1529" s="33"/>
      <c r="L1529" s="33"/>
      <c r="M1529" s="33"/>
      <c r="N1529" s="33"/>
      <c r="O1529" s="33"/>
      <c r="P1529" s="33"/>
      <c r="Q1529" s="33"/>
      <c r="R1529" s="33"/>
      <c r="S1529" s="33"/>
      <c r="T1529" s="33"/>
      <c r="U1529" s="33"/>
    </row>
    <row r="1530" spans="1:21">
      <c r="A1530" s="33"/>
      <c r="B1530" s="33"/>
      <c r="C1530" s="33"/>
      <c r="D1530" s="33"/>
      <c r="E1530" s="33"/>
      <c r="F1530" s="33"/>
      <c r="G1530" s="33"/>
      <c r="H1530" s="33"/>
      <c r="I1530" s="33"/>
      <c r="J1530" s="33"/>
      <c r="K1530" s="33"/>
      <c r="L1530" s="33"/>
      <c r="M1530" s="33"/>
      <c r="N1530" s="33"/>
      <c r="O1530" s="33"/>
      <c r="P1530" s="33"/>
      <c r="Q1530" s="33"/>
      <c r="R1530" s="33"/>
      <c r="S1530" s="33"/>
      <c r="T1530" s="33"/>
      <c r="U1530" s="33"/>
    </row>
    <row r="1531" spans="1:21">
      <c r="A1531" s="33"/>
      <c r="B1531" s="33"/>
      <c r="C1531" s="33"/>
      <c r="D1531" s="33"/>
      <c r="E1531" s="33"/>
      <c r="F1531" s="33"/>
      <c r="G1531" s="33"/>
      <c r="H1531" s="33"/>
      <c r="I1531" s="33"/>
      <c r="J1531" s="33"/>
      <c r="K1531" s="33"/>
      <c r="L1531" s="33"/>
      <c r="M1531" s="33"/>
      <c r="N1531" s="33"/>
      <c r="O1531" s="33"/>
      <c r="P1531" s="33"/>
      <c r="Q1531" s="33"/>
      <c r="R1531" s="33"/>
      <c r="S1531" s="33"/>
      <c r="T1531" s="33"/>
      <c r="U1531" s="33"/>
    </row>
    <row r="1532" spans="1:21">
      <c r="A1532" s="33"/>
      <c r="B1532" s="33"/>
      <c r="C1532" s="33"/>
      <c r="D1532" s="33"/>
      <c r="E1532" s="33"/>
      <c r="F1532" s="33"/>
      <c r="G1532" s="33"/>
      <c r="H1532" s="33"/>
      <c r="I1532" s="33"/>
      <c r="J1532" s="33"/>
      <c r="K1532" s="33"/>
      <c r="L1532" s="33"/>
      <c r="M1532" s="33"/>
      <c r="N1532" s="33"/>
      <c r="O1532" s="33"/>
      <c r="P1532" s="33"/>
      <c r="Q1532" s="33"/>
      <c r="R1532" s="33"/>
      <c r="S1532" s="33"/>
      <c r="T1532" s="33"/>
      <c r="U1532" s="33"/>
    </row>
    <row r="1533" spans="1:21">
      <c r="A1533" s="33"/>
      <c r="B1533" s="33"/>
      <c r="C1533" s="33"/>
      <c r="D1533" s="33"/>
      <c r="E1533" s="33"/>
      <c r="F1533" s="33"/>
      <c r="G1533" s="33"/>
      <c r="H1533" s="33"/>
      <c r="I1533" s="33"/>
      <c r="J1533" s="33"/>
      <c r="K1533" s="33"/>
      <c r="L1533" s="33"/>
      <c r="M1533" s="33"/>
      <c r="N1533" s="33"/>
      <c r="O1533" s="33"/>
      <c r="P1533" s="33"/>
      <c r="Q1533" s="33"/>
      <c r="R1533" s="33"/>
      <c r="S1533" s="33"/>
      <c r="T1533" s="33"/>
      <c r="U1533" s="33"/>
    </row>
    <row r="1534" spans="1:21">
      <c r="A1534" s="33"/>
      <c r="B1534" s="33"/>
      <c r="C1534" s="33"/>
      <c r="D1534" s="33"/>
      <c r="E1534" s="33"/>
      <c r="F1534" s="33"/>
      <c r="G1534" s="33"/>
      <c r="H1534" s="33"/>
      <c r="I1534" s="33"/>
      <c r="J1534" s="33"/>
      <c r="K1534" s="33"/>
      <c r="L1534" s="33"/>
      <c r="M1534" s="33"/>
      <c r="N1534" s="33"/>
      <c r="O1534" s="33"/>
      <c r="P1534" s="33"/>
      <c r="Q1534" s="33"/>
      <c r="R1534" s="33"/>
      <c r="S1534" s="33"/>
      <c r="T1534" s="33"/>
      <c r="U1534" s="33"/>
    </row>
    <row r="1535" spans="1:21">
      <c r="A1535" s="33"/>
      <c r="B1535" s="33"/>
      <c r="C1535" s="33"/>
      <c r="D1535" s="33"/>
      <c r="E1535" s="33"/>
      <c r="F1535" s="33"/>
      <c r="G1535" s="33"/>
      <c r="H1535" s="33"/>
      <c r="I1535" s="33"/>
      <c r="J1535" s="33"/>
      <c r="K1535" s="33"/>
      <c r="L1535" s="33"/>
      <c r="M1535" s="33"/>
      <c r="N1535" s="33"/>
      <c r="O1535" s="33"/>
      <c r="P1535" s="33"/>
      <c r="Q1535" s="33"/>
      <c r="R1535" s="33"/>
      <c r="S1535" s="33"/>
      <c r="T1535" s="33"/>
      <c r="U1535" s="33"/>
    </row>
    <row r="1536" spans="1:21">
      <c r="A1536" s="33"/>
      <c r="B1536" s="33"/>
      <c r="C1536" s="33"/>
      <c r="D1536" s="33"/>
      <c r="E1536" s="33"/>
      <c r="F1536" s="33"/>
      <c r="G1536" s="33"/>
      <c r="H1536" s="33"/>
      <c r="I1536" s="33"/>
      <c r="J1536" s="33"/>
      <c r="K1536" s="33"/>
      <c r="L1536" s="33"/>
      <c r="M1536" s="33"/>
      <c r="N1536" s="33"/>
      <c r="O1536" s="33"/>
      <c r="P1536" s="33"/>
      <c r="Q1536" s="33"/>
      <c r="R1536" s="33"/>
      <c r="S1536" s="33"/>
      <c r="T1536" s="33"/>
      <c r="U1536" s="33"/>
    </row>
    <row r="1537" spans="1:21">
      <c r="A1537" s="33"/>
      <c r="B1537" s="33"/>
      <c r="C1537" s="33"/>
      <c r="D1537" s="33"/>
      <c r="E1537" s="33"/>
      <c r="F1537" s="33"/>
      <c r="G1537" s="33"/>
      <c r="H1537" s="33"/>
      <c r="I1537" s="33"/>
      <c r="J1537" s="33"/>
      <c r="K1537" s="33"/>
      <c r="L1537" s="33"/>
      <c r="M1537" s="33"/>
      <c r="N1537" s="33"/>
      <c r="O1537" s="33"/>
      <c r="P1537" s="33"/>
      <c r="Q1537" s="33"/>
      <c r="R1537" s="33"/>
      <c r="S1537" s="33"/>
      <c r="T1537" s="33"/>
      <c r="U1537" s="33"/>
    </row>
    <row r="1538" spans="1:21">
      <c r="A1538" s="33"/>
      <c r="B1538" s="33"/>
      <c r="C1538" s="33"/>
      <c r="D1538" s="33"/>
      <c r="E1538" s="33"/>
      <c r="F1538" s="33"/>
      <c r="G1538" s="33"/>
      <c r="H1538" s="33"/>
      <c r="I1538" s="33"/>
      <c r="J1538" s="33"/>
      <c r="K1538" s="33"/>
      <c r="L1538" s="33"/>
      <c r="M1538" s="33"/>
      <c r="N1538" s="33"/>
      <c r="O1538" s="33"/>
      <c r="P1538" s="33"/>
      <c r="Q1538" s="33"/>
      <c r="R1538" s="33"/>
      <c r="S1538" s="33"/>
      <c r="T1538" s="33"/>
      <c r="U1538" s="33"/>
    </row>
    <row r="1539" spans="1:21">
      <c r="A1539" s="33"/>
      <c r="B1539" s="33"/>
      <c r="C1539" s="33"/>
      <c r="D1539" s="33"/>
      <c r="E1539" s="33"/>
      <c r="F1539" s="33"/>
      <c r="G1539" s="33"/>
      <c r="H1539" s="33"/>
      <c r="I1539" s="33"/>
      <c r="J1539" s="33"/>
      <c r="K1539" s="33"/>
      <c r="L1539" s="33"/>
      <c r="M1539" s="33"/>
      <c r="N1539" s="33"/>
      <c r="O1539" s="33"/>
      <c r="P1539" s="33"/>
      <c r="Q1539" s="33"/>
      <c r="R1539" s="33"/>
      <c r="S1539" s="33"/>
      <c r="T1539" s="33"/>
      <c r="U1539" s="33"/>
    </row>
    <row r="1540" spans="1:21">
      <c r="A1540" s="33"/>
      <c r="B1540" s="33"/>
      <c r="C1540" s="33"/>
      <c r="D1540" s="33"/>
      <c r="E1540" s="33"/>
      <c r="F1540" s="33"/>
      <c r="G1540" s="33"/>
      <c r="H1540" s="33"/>
      <c r="I1540" s="33"/>
      <c r="J1540" s="33"/>
      <c r="K1540" s="33"/>
      <c r="L1540" s="33"/>
      <c r="M1540" s="33"/>
      <c r="N1540" s="33"/>
      <c r="O1540" s="33"/>
      <c r="P1540" s="33"/>
      <c r="Q1540" s="33"/>
      <c r="R1540" s="33"/>
      <c r="S1540" s="33"/>
      <c r="T1540" s="33"/>
      <c r="U1540" s="33"/>
    </row>
    <row r="1541" spans="1:21">
      <c r="A1541" s="33"/>
      <c r="B1541" s="33"/>
      <c r="C1541" s="33"/>
      <c r="D1541" s="33"/>
      <c r="E1541" s="33"/>
      <c r="F1541" s="33"/>
      <c r="G1541" s="33"/>
      <c r="H1541" s="33"/>
      <c r="I1541" s="33"/>
      <c r="J1541" s="33"/>
      <c r="K1541" s="33"/>
      <c r="L1541" s="33"/>
      <c r="M1541" s="33"/>
      <c r="N1541" s="33"/>
      <c r="O1541" s="33"/>
      <c r="P1541" s="33"/>
      <c r="Q1541" s="33"/>
      <c r="R1541" s="33"/>
      <c r="S1541" s="33"/>
      <c r="T1541" s="33"/>
      <c r="U1541" s="33"/>
    </row>
    <row r="1542" spans="1:21">
      <c r="A1542" s="33"/>
      <c r="B1542" s="33"/>
      <c r="C1542" s="33"/>
      <c r="D1542" s="33"/>
      <c r="E1542" s="33"/>
      <c r="F1542" s="33"/>
      <c r="G1542" s="33"/>
      <c r="H1542" s="33"/>
      <c r="I1542" s="33"/>
      <c r="J1542" s="33"/>
      <c r="K1542" s="33"/>
      <c r="L1542" s="33"/>
      <c r="M1542" s="33"/>
      <c r="N1542" s="33"/>
      <c r="O1542" s="33"/>
      <c r="P1542" s="33"/>
      <c r="Q1542" s="33"/>
      <c r="R1542" s="33"/>
      <c r="S1542" s="33"/>
      <c r="T1542" s="33"/>
      <c r="U1542" s="33"/>
    </row>
    <row r="1543" spans="1:21">
      <c r="A1543" s="33"/>
      <c r="B1543" s="33"/>
      <c r="C1543" s="33"/>
      <c r="D1543" s="33"/>
      <c r="E1543" s="33"/>
      <c r="F1543" s="33"/>
      <c r="G1543" s="33"/>
      <c r="H1543" s="33"/>
      <c r="I1543" s="33"/>
      <c r="J1543" s="33"/>
      <c r="K1543" s="33"/>
      <c r="L1543" s="33"/>
      <c r="M1543" s="33"/>
      <c r="N1543" s="33"/>
      <c r="O1543" s="33"/>
      <c r="P1543" s="33"/>
      <c r="Q1543" s="33"/>
      <c r="R1543" s="33"/>
      <c r="S1543" s="33"/>
      <c r="T1543" s="33"/>
      <c r="U1543" s="33"/>
    </row>
    <row r="1544" spans="1:21">
      <c r="A1544" s="33"/>
      <c r="B1544" s="33"/>
      <c r="C1544" s="33"/>
      <c r="D1544" s="33"/>
      <c r="E1544" s="33"/>
      <c r="F1544" s="33"/>
      <c r="G1544" s="33"/>
      <c r="H1544" s="33"/>
      <c r="I1544" s="33"/>
      <c r="J1544" s="33"/>
      <c r="K1544" s="33"/>
      <c r="L1544" s="33"/>
      <c r="M1544" s="33"/>
      <c r="N1544" s="33"/>
      <c r="O1544" s="33"/>
      <c r="P1544" s="33"/>
      <c r="Q1544" s="33"/>
      <c r="R1544" s="33"/>
      <c r="S1544" s="33"/>
      <c r="T1544" s="33"/>
      <c r="U1544" s="33"/>
    </row>
    <row r="1545" spans="1:21">
      <c r="A1545" s="33"/>
      <c r="B1545" s="33"/>
      <c r="C1545" s="33"/>
      <c r="D1545" s="33"/>
      <c r="E1545" s="33"/>
      <c r="F1545" s="33"/>
      <c r="G1545" s="33"/>
      <c r="H1545" s="33"/>
      <c r="I1545" s="33"/>
      <c r="J1545" s="33"/>
      <c r="K1545" s="33"/>
      <c r="L1545" s="33"/>
      <c r="M1545" s="33"/>
      <c r="N1545" s="33"/>
      <c r="O1545" s="33"/>
      <c r="P1545" s="33"/>
      <c r="Q1545" s="33"/>
      <c r="R1545" s="33"/>
      <c r="S1545" s="33"/>
      <c r="T1545" s="33"/>
      <c r="U1545" s="33"/>
    </row>
    <row r="1546" spans="1:21">
      <c r="A1546" s="33"/>
      <c r="B1546" s="33"/>
      <c r="C1546" s="33"/>
      <c r="D1546" s="33"/>
      <c r="E1546" s="33"/>
      <c r="F1546" s="33"/>
      <c r="G1546" s="33"/>
      <c r="H1546" s="33"/>
      <c r="I1546" s="33"/>
      <c r="J1546" s="33"/>
      <c r="K1546" s="33"/>
      <c r="L1546" s="33"/>
      <c r="M1546" s="33"/>
      <c r="N1546" s="33"/>
      <c r="O1546" s="33"/>
      <c r="P1546" s="33"/>
      <c r="Q1546" s="33"/>
      <c r="R1546" s="33"/>
      <c r="S1546" s="33"/>
      <c r="T1546" s="33"/>
      <c r="U1546" s="33"/>
    </row>
    <row r="1547" spans="1:21">
      <c r="A1547" s="33"/>
      <c r="B1547" s="33"/>
      <c r="C1547" s="33"/>
      <c r="D1547" s="33"/>
      <c r="E1547" s="33"/>
      <c r="F1547" s="33"/>
      <c r="G1547" s="33"/>
      <c r="H1547" s="33"/>
      <c r="I1547" s="33"/>
      <c r="J1547" s="33"/>
      <c r="K1547" s="33"/>
      <c r="L1547" s="33"/>
      <c r="M1547" s="33"/>
      <c r="N1547" s="33"/>
      <c r="O1547" s="33"/>
      <c r="P1547" s="33"/>
      <c r="Q1547" s="33"/>
      <c r="R1547" s="33"/>
      <c r="S1547" s="33"/>
      <c r="T1547" s="33"/>
      <c r="U1547" s="33"/>
    </row>
    <row r="1548" spans="1:21">
      <c r="A1548" s="33"/>
      <c r="B1548" s="33"/>
      <c r="C1548" s="33"/>
      <c r="D1548" s="33"/>
      <c r="E1548" s="33"/>
      <c r="F1548" s="33"/>
      <c r="G1548" s="33"/>
      <c r="H1548" s="33"/>
      <c r="I1548" s="33"/>
      <c r="J1548" s="33"/>
      <c r="K1548" s="33"/>
      <c r="L1548" s="33"/>
      <c r="M1548" s="33"/>
      <c r="N1548" s="33"/>
      <c r="O1548" s="33"/>
      <c r="P1548" s="33"/>
      <c r="Q1548" s="33"/>
      <c r="R1548" s="33"/>
      <c r="S1548" s="33"/>
      <c r="T1548" s="33"/>
      <c r="U1548" s="33"/>
    </row>
    <row r="1549" spans="1:21">
      <c r="A1549" s="33"/>
      <c r="B1549" s="33"/>
      <c r="C1549" s="33"/>
      <c r="D1549" s="33"/>
      <c r="E1549" s="33"/>
      <c r="F1549" s="33"/>
      <c r="G1549" s="33"/>
      <c r="H1549" s="33"/>
      <c r="I1549" s="33"/>
      <c r="J1549" s="33"/>
      <c r="K1549" s="33"/>
      <c r="L1549" s="33"/>
      <c r="M1549" s="33"/>
      <c r="N1549" s="33"/>
      <c r="O1549" s="33"/>
      <c r="P1549" s="33"/>
      <c r="Q1549" s="33"/>
      <c r="R1549" s="33"/>
      <c r="S1549" s="33"/>
      <c r="T1549" s="33"/>
      <c r="U1549" s="33"/>
    </row>
    <row r="1550" spans="1:21">
      <c r="A1550" s="33"/>
      <c r="B1550" s="33"/>
      <c r="C1550" s="33"/>
      <c r="D1550" s="33"/>
      <c r="E1550" s="33"/>
      <c r="F1550" s="33"/>
      <c r="G1550" s="33"/>
      <c r="H1550" s="33"/>
      <c r="I1550" s="33"/>
      <c r="J1550" s="33"/>
      <c r="K1550" s="33"/>
      <c r="L1550" s="33"/>
      <c r="M1550" s="33"/>
      <c r="N1550" s="33"/>
      <c r="O1550" s="33"/>
      <c r="P1550" s="33"/>
      <c r="Q1550" s="33"/>
      <c r="R1550" s="33"/>
      <c r="S1550" s="33"/>
      <c r="T1550" s="33"/>
      <c r="U1550" s="33"/>
    </row>
    <row r="1551" spans="1:21">
      <c r="A1551" s="33"/>
      <c r="B1551" s="33"/>
      <c r="C1551" s="33"/>
      <c r="D1551" s="33"/>
      <c r="E1551" s="33"/>
      <c r="F1551" s="33"/>
      <c r="G1551" s="33"/>
      <c r="H1551" s="33"/>
      <c r="I1551" s="33"/>
      <c r="J1551" s="33"/>
      <c r="K1551" s="33"/>
      <c r="L1551" s="33"/>
      <c r="M1551" s="33"/>
      <c r="N1551" s="33"/>
      <c r="O1551" s="33"/>
      <c r="P1551" s="33"/>
      <c r="Q1551" s="33"/>
      <c r="R1551" s="33"/>
      <c r="S1551" s="33"/>
      <c r="T1551" s="33"/>
      <c r="U1551" s="33"/>
    </row>
    <row r="1552" spans="1:21">
      <c r="A1552" s="33"/>
      <c r="B1552" s="33"/>
      <c r="C1552" s="33"/>
      <c r="D1552" s="33"/>
      <c r="E1552" s="33"/>
      <c r="F1552" s="33"/>
      <c r="G1552" s="33"/>
      <c r="H1552" s="33"/>
      <c r="I1552" s="33"/>
      <c r="J1552" s="33"/>
      <c r="K1552" s="33"/>
      <c r="L1552" s="33"/>
      <c r="M1552" s="33"/>
      <c r="N1552" s="33"/>
      <c r="O1552" s="33"/>
      <c r="P1552" s="33"/>
      <c r="Q1552" s="33"/>
      <c r="R1552" s="33"/>
      <c r="S1552" s="33"/>
      <c r="T1552" s="33"/>
      <c r="U1552" s="33"/>
    </row>
    <row r="1553" spans="1:21">
      <c r="A1553" s="33"/>
      <c r="B1553" s="33"/>
      <c r="C1553" s="33"/>
      <c r="D1553" s="33"/>
      <c r="E1553" s="33"/>
      <c r="F1553" s="33"/>
      <c r="G1553" s="33"/>
      <c r="H1553" s="33"/>
      <c r="I1553" s="33"/>
      <c r="J1553" s="33"/>
      <c r="K1553" s="33"/>
      <c r="L1553" s="33"/>
      <c r="M1553" s="33"/>
      <c r="N1553" s="33"/>
      <c r="O1553" s="33"/>
      <c r="P1553" s="33"/>
      <c r="Q1553" s="33"/>
      <c r="R1553" s="33"/>
      <c r="S1553" s="33"/>
      <c r="T1553" s="33"/>
      <c r="U1553" s="33"/>
    </row>
    <row r="1554" spans="1:21">
      <c r="A1554" s="33"/>
      <c r="B1554" s="33"/>
      <c r="C1554" s="33"/>
      <c r="D1554" s="33"/>
      <c r="E1554" s="33"/>
      <c r="F1554" s="33"/>
      <c r="G1554" s="33"/>
      <c r="H1554" s="33"/>
      <c r="I1554" s="33"/>
      <c r="J1554" s="33"/>
      <c r="K1554" s="33"/>
      <c r="L1554" s="33"/>
      <c r="M1554" s="33"/>
      <c r="N1554" s="33"/>
      <c r="O1554" s="33"/>
      <c r="P1554" s="33"/>
      <c r="Q1554" s="33"/>
      <c r="R1554" s="33"/>
      <c r="S1554" s="33"/>
      <c r="T1554" s="33"/>
      <c r="U1554" s="33"/>
    </row>
    <row r="1555" spans="1:21">
      <c r="A1555" s="33"/>
      <c r="B1555" s="33"/>
      <c r="C1555" s="33"/>
      <c r="D1555" s="33"/>
      <c r="E1555" s="33"/>
      <c r="F1555" s="33"/>
      <c r="G1555" s="33"/>
      <c r="H1555" s="33"/>
      <c r="I1555" s="33"/>
      <c r="J1555" s="33"/>
      <c r="K1555" s="33"/>
      <c r="L1555" s="33"/>
      <c r="M1555" s="33"/>
      <c r="N1555" s="33"/>
      <c r="O1555" s="33"/>
      <c r="P1555" s="33"/>
      <c r="Q1555" s="33"/>
      <c r="R1555" s="33"/>
      <c r="S1555" s="33"/>
      <c r="T1555" s="33"/>
      <c r="U1555" s="33"/>
    </row>
    <row r="1556" spans="1:21">
      <c r="A1556" s="33"/>
      <c r="B1556" s="33"/>
      <c r="C1556" s="33"/>
      <c r="D1556" s="33"/>
      <c r="E1556" s="33"/>
      <c r="F1556" s="33"/>
      <c r="G1556" s="33"/>
      <c r="H1556" s="33"/>
      <c r="I1556" s="33"/>
      <c r="J1556" s="33"/>
      <c r="K1556" s="33"/>
      <c r="L1556" s="33"/>
      <c r="M1556" s="33"/>
      <c r="N1556" s="33"/>
      <c r="O1556" s="33"/>
      <c r="P1556" s="33"/>
      <c r="Q1556" s="33"/>
      <c r="R1556" s="33"/>
      <c r="S1556" s="33"/>
      <c r="T1556" s="33"/>
      <c r="U1556" s="33"/>
    </row>
    <row r="1557" spans="1:21">
      <c r="A1557" s="33"/>
      <c r="B1557" s="33"/>
      <c r="C1557" s="33"/>
      <c r="D1557" s="33"/>
      <c r="E1557" s="33"/>
      <c r="F1557" s="33"/>
      <c r="G1557" s="33"/>
      <c r="H1557" s="33"/>
      <c r="I1557" s="33"/>
      <c r="J1557" s="33"/>
      <c r="K1557" s="33"/>
      <c r="L1557" s="33"/>
      <c r="M1557" s="33"/>
      <c r="N1557" s="33"/>
      <c r="O1557" s="33"/>
      <c r="P1557" s="33"/>
      <c r="Q1557" s="33"/>
      <c r="R1557" s="33"/>
      <c r="S1557" s="33"/>
      <c r="T1557" s="33"/>
      <c r="U1557" s="33"/>
    </row>
    <row r="1558" spans="1:21">
      <c r="A1558" s="33"/>
      <c r="B1558" s="33"/>
      <c r="C1558" s="33"/>
      <c r="D1558" s="33"/>
      <c r="E1558" s="33"/>
      <c r="F1558" s="33"/>
      <c r="G1558" s="33"/>
      <c r="H1558" s="33"/>
      <c r="I1558" s="33"/>
      <c r="J1558" s="33"/>
      <c r="K1558" s="33"/>
      <c r="L1558" s="33"/>
      <c r="M1558" s="33"/>
      <c r="N1558" s="33"/>
      <c r="O1558" s="33"/>
      <c r="P1558" s="33"/>
      <c r="Q1558" s="33"/>
      <c r="R1558" s="33"/>
      <c r="S1558" s="33"/>
      <c r="T1558" s="33"/>
      <c r="U1558" s="33"/>
    </row>
    <row r="1559" spans="1:21">
      <c r="A1559" s="33"/>
      <c r="B1559" s="33"/>
      <c r="C1559" s="33"/>
      <c r="D1559" s="33"/>
      <c r="E1559" s="33"/>
      <c r="F1559" s="33"/>
      <c r="G1559" s="33"/>
      <c r="H1559" s="33"/>
      <c r="I1559" s="33"/>
      <c r="J1559" s="33"/>
      <c r="K1559" s="33"/>
      <c r="L1559" s="33"/>
      <c r="M1559" s="33"/>
      <c r="N1559" s="33"/>
      <c r="O1559" s="33"/>
      <c r="P1559" s="33"/>
      <c r="Q1559" s="33"/>
      <c r="R1559" s="33"/>
      <c r="S1559" s="33"/>
      <c r="T1559" s="33"/>
      <c r="U1559" s="33"/>
    </row>
    <row r="1560" spans="1:21">
      <c r="A1560" s="33"/>
      <c r="B1560" s="33"/>
      <c r="C1560" s="33"/>
      <c r="D1560" s="33"/>
      <c r="E1560" s="33"/>
      <c r="F1560" s="33"/>
      <c r="G1560" s="33"/>
      <c r="H1560" s="33"/>
      <c r="I1560" s="33"/>
      <c r="J1560" s="33"/>
      <c r="K1560" s="33"/>
      <c r="L1560" s="33"/>
      <c r="M1560" s="33"/>
      <c r="N1560" s="33"/>
      <c r="O1560" s="33"/>
      <c r="P1560" s="33"/>
      <c r="Q1560" s="33"/>
      <c r="R1560" s="33"/>
      <c r="S1560" s="33"/>
      <c r="T1560" s="33"/>
      <c r="U1560" s="33"/>
    </row>
    <row r="1561" spans="1:21">
      <c r="A1561" s="33"/>
      <c r="B1561" s="33"/>
      <c r="C1561" s="33"/>
      <c r="D1561" s="33"/>
      <c r="E1561" s="33"/>
      <c r="F1561" s="33"/>
      <c r="G1561" s="33"/>
      <c r="H1561" s="33"/>
      <c r="I1561" s="33"/>
      <c r="J1561" s="33"/>
      <c r="K1561" s="33"/>
      <c r="L1561" s="33"/>
      <c r="M1561" s="33"/>
      <c r="N1561" s="33"/>
      <c r="O1561" s="33"/>
      <c r="P1561" s="33"/>
      <c r="Q1561" s="33"/>
      <c r="R1561" s="33"/>
      <c r="S1561" s="33"/>
      <c r="T1561" s="33"/>
      <c r="U1561" s="33"/>
    </row>
    <row r="1562" spans="1:21">
      <c r="A1562" s="33"/>
      <c r="B1562" s="33"/>
      <c r="C1562" s="33"/>
      <c r="D1562" s="33"/>
      <c r="E1562" s="33"/>
      <c r="F1562" s="33"/>
      <c r="G1562" s="33"/>
      <c r="H1562" s="33"/>
      <c r="I1562" s="33"/>
      <c r="J1562" s="33"/>
      <c r="K1562" s="33"/>
      <c r="L1562" s="33"/>
      <c r="M1562" s="33"/>
      <c r="N1562" s="33"/>
      <c r="O1562" s="33"/>
      <c r="P1562" s="33"/>
      <c r="Q1562" s="33"/>
      <c r="R1562" s="33"/>
      <c r="S1562" s="33"/>
      <c r="T1562" s="33"/>
      <c r="U1562" s="33"/>
    </row>
    <row r="1563" spans="1:21">
      <c r="A1563" s="33"/>
      <c r="B1563" s="33"/>
      <c r="C1563" s="33"/>
      <c r="D1563" s="33"/>
      <c r="E1563" s="33"/>
      <c r="F1563" s="33"/>
      <c r="G1563" s="33"/>
      <c r="H1563" s="33"/>
      <c r="I1563" s="33"/>
      <c r="J1563" s="33"/>
      <c r="K1563" s="33"/>
      <c r="L1563" s="33"/>
      <c r="M1563" s="33"/>
      <c r="N1563" s="33"/>
      <c r="O1563" s="33"/>
      <c r="P1563" s="33"/>
      <c r="Q1563" s="33"/>
      <c r="R1563" s="33"/>
      <c r="S1563" s="33"/>
      <c r="T1563" s="33"/>
      <c r="U1563" s="33"/>
    </row>
    <row r="1564" spans="1:21">
      <c r="A1564" s="33"/>
      <c r="B1564" s="33"/>
      <c r="C1564" s="33"/>
      <c r="D1564" s="33"/>
      <c r="E1564" s="33"/>
      <c r="F1564" s="33"/>
      <c r="G1564" s="33"/>
      <c r="H1564" s="33"/>
      <c r="I1564" s="33"/>
      <c r="J1564" s="33"/>
      <c r="K1564" s="33"/>
      <c r="L1564" s="33"/>
      <c r="M1564" s="33"/>
      <c r="N1564" s="33"/>
      <c r="O1564" s="33"/>
      <c r="P1564" s="33"/>
      <c r="Q1564" s="33"/>
      <c r="R1564" s="33"/>
      <c r="S1564" s="33"/>
      <c r="T1564" s="33"/>
      <c r="U1564" s="33"/>
    </row>
    <row r="1565" spans="1:21">
      <c r="A1565" s="33"/>
      <c r="B1565" s="33"/>
      <c r="C1565" s="33"/>
      <c r="D1565" s="33"/>
      <c r="E1565" s="33"/>
      <c r="F1565" s="33"/>
      <c r="G1565" s="33"/>
      <c r="H1565" s="33"/>
      <c r="I1565" s="33"/>
      <c r="J1565" s="33"/>
      <c r="K1565" s="33"/>
      <c r="L1565" s="33"/>
      <c r="M1565" s="33"/>
      <c r="N1565" s="33"/>
      <c r="O1565" s="33"/>
      <c r="P1565" s="33"/>
      <c r="Q1565" s="33"/>
      <c r="R1565" s="33"/>
      <c r="S1565" s="33"/>
      <c r="T1565" s="33"/>
      <c r="U1565" s="33"/>
    </row>
    <row r="1566" spans="1:21">
      <c r="A1566" s="33"/>
      <c r="B1566" s="33"/>
      <c r="C1566" s="33"/>
      <c r="D1566" s="33"/>
      <c r="E1566" s="33"/>
      <c r="F1566" s="33"/>
      <c r="G1566" s="33"/>
      <c r="H1566" s="33"/>
      <c r="I1566" s="33"/>
      <c r="J1566" s="33"/>
      <c r="K1566" s="33"/>
      <c r="L1566" s="33"/>
      <c r="M1566" s="33"/>
      <c r="N1566" s="33"/>
      <c r="O1566" s="33"/>
      <c r="P1566" s="33"/>
      <c r="Q1566" s="33"/>
      <c r="R1566" s="33"/>
      <c r="S1566" s="33"/>
      <c r="T1566" s="33"/>
      <c r="U1566" s="33"/>
    </row>
    <row r="1567" spans="1:21">
      <c r="A1567" s="33"/>
      <c r="B1567" s="33"/>
      <c r="C1567" s="33"/>
      <c r="D1567" s="33"/>
      <c r="E1567" s="33"/>
      <c r="F1567" s="33"/>
      <c r="G1567" s="33"/>
      <c r="H1567" s="33"/>
      <c r="I1567" s="33"/>
      <c r="J1567" s="33"/>
      <c r="K1567" s="33"/>
      <c r="L1567" s="33"/>
      <c r="M1567" s="33"/>
      <c r="N1567" s="33"/>
      <c r="O1567" s="33"/>
      <c r="P1567" s="33"/>
      <c r="Q1567" s="33"/>
      <c r="R1567" s="33"/>
      <c r="S1567" s="33"/>
      <c r="T1567" s="33"/>
      <c r="U1567" s="33"/>
    </row>
    <row r="1568" spans="1:21">
      <c r="A1568" s="33"/>
      <c r="B1568" s="33"/>
      <c r="C1568" s="33"/>
      <c r="D1568" s="33"/>
      <c r="E1568" s="33"/>
      <c r="F1568" s="33"/>
      <c r="G1568" s="33"/>
      <c r="H1568" s="33"/>
      <c r="I1568" s="33"/>
      <c r="J1568" s="33"/>
      <c r="K1568" s="33"/>
      <c r="L1568" s="33"/>
      <c r="M1568" s="33"/>
      <c r="N1568" s="33"/>
      <c r="O1568" s="33"/>
      <c r="P1568" s="33"/>
      <c r="Q1568" s="33"/>
      <c r="R1568" s="33"/>
      <c r="S1568" s="33"/>
      <c r="T1568" s="33"/>
      <c r="U1568" s="33"/>
    </row>
    <row r="1569" spans="1:21">
      <c r="A1569" s="33"/>
      <c r="B1569" s="33"/>
      <c r="C1569" s="33"/>
      <c r="D1569" s="33"/>
      <c r="E1569" s="33"/>
      <c r="F1569" s="33"/>
      <c r="G1569" s="33"/>
      <c r="H1569" s="33"/>
      <c r="I1569" s="33"/>
      <c r="J1569" s="33"/>
      <c r="K1569" s="33"/>
      <c r="L1569" s="33"/>
      <c r="M1569" s="33"/>
      <c r="N1569" s="33"/>
      <c r="O1569" s="33"/>
      <c r="P1569" s="33"/>
      <c r="Q1569" s="33"/>
      <c r="R1569" s="33"/>
      <c r="S1569" s="33"/>
      <c r="T1569" s="33"/>
      <c r="U1569" s="33"/>
    </row>
    <row r="1570" spans="1:21">
      <c r="A1570" s="33"/>
      <c r="B1570" s="33"/>
      <c r="C1570" s="33"/>
      <c r="D1570" s="33"/>
      <c r="E1570" s="33"/>
      <c r="F1570" s="33"/>
      <c r="G1570" s="33"/>
      <c r="H1570" s="33"/>
      <c r="I1570" s="33"/>
      <c r="J1570" s="33"/>
      <c r="K1570" s="33"/>
      <c r="L1570" s="33"/>
      <c r="M1570" s="33"/>
      <c r="N1570" s="33"/>
      <c r="O1570" s="33"/>
      <c r="P1570" s="33"/>
      <c r="Q1570" s="33"/>
      <c r="R1570" s="33"/>
      <c r="S1570" s="33"/>
      <c r="T1570" s="33"/>
      <c r="U1570" s="33"/>
    </row>
    <row r="1571" spans="1:21">
      <c r="A1571" s="33"/>
      <c r="B1571" s="33"/>
      <c r="C1571" s="33"/>
      <c r="D1571" s="33"/>
      <c r="E1571" s="33"/>
      <c r="F1571" s="33"/>
      <c r="G1571" s="33"/>
      <c r="H1571" s="33"/>
      <c r="I1571" s="33"/>
      <c r="J1571" s="33"/>
      <c r="K1571" s="33"/>
      <c r="L1571" s="33"/>
      <c r="M1571" s="33"/>
      <c r="N1571" s="33"/>
      <c r="O1571" s="33"/>
      <c r="P1571" s="33"/>
      <c r="Q1571" s="33"/>
      <c r="R1571" s="33"/>
      <c r="S1571" s="33"/>
      <c r="T1571" s="33"/>
      <c r="U1571" s="33"/>
    </row>
    <row r="1572" spans="1:21">
      <c r="A1572" s="33"/>
      <c r="B1572" s="33"/>
      <c r="C1572" s="33"/>
      <c r="D1572" s="33"/>
      <c r="E1572" s="33"/>
      <c r="F1572" s="33"/>
      <c r="G1572" s="33"/>
      <c r="H1572" s="33"/>
      <c r="I1572" s="33"/>
      <c r="J1572" s="33"/>
      <c r="K1572" s="33"/>
      <c r="L1572" s="33"/>
      <c r="M1572" s="33"/>
      <c r="N1572" s="33"/>
      <c r="O1572" s="33"/>
      <c r="P1572" s="33"/>
      <c r="Q1572" s="33"/>
      <c r="R1572" s="33"/>
      <c r="S1572" s="33"/>
      <c r="T1572" s="33"/>
      <c r="U1572" s="33"/>
    </row>
    <row r="1573" spans="1:21">
      <c r="A1573" s="33"/>
      <c r="B1573" s="33"/>
      <c r="C1573" s="33"/>
      <c r="D1573" s="33"/>
      <c r="E1573" s="33"/>
      <c r="F1573" s="33"/>
      <c r="G1573" s="33"/>
      <c r="H1573" s="33"/>
      <c r="I1573" s="33"/>
      <c r="J1573" s="33"/>
      <c r="K1573" s="33"/>
      <c r="L1573" s="33"/>
      <c r="M1573" s="33"/>
      <c r="N1573" s="33"/>
      <c r="O1573" s="33"/>
      <c r="P1573" s="33"/>
      <c r="Q1573" s="33"/>
      <c r="R1573" s="33"/>
      <c r="S1573" s="33"/>
      <c r="T1573" s="33"/>
      <c r="U1573" s="33"/>
    </row>
    <row r="1574" spans="1:21">
      <c r="A1574" s="33"/>
      <c r="B1574" s="33"/>
      <c r="C1574" s="33"/>
      <c r="D1574" s="33"/>
      <c r="E1574" s="33"/>
      <c r="F1574" s="33"/>
      <c r="G1574" s="33"/>
      <c r="H1574" s="33"/>
      <c r="I1574" s="33"/>
      <c r="J1574" s="33"/>
      <c r="K1574" s="33"/>
      <c r="L1574" s="33"/>
      <c r="M1574" s="33"/>
      <c r="N1574" s="33"/>
      <c r="O1574" s="33"/>
      <c r="P1574" s="33"/>
      <c r="Q1574" s="33"/>
      <c r="R1574" s="33"/>
      <c r="S1574" s="33"/>
      <c r="T1574" s="33"/>
      <c r="U1574" s="33"/>
    </row>
    <row r="1575" spans="1:21">
      <c r="A1575" s="33"/>
      <c r="B1575" s="33"/>
      <c r="C1575" s="33"/>
      <c r="D1575" s="33"/>
      <c r="E1575" s="33"/>
      <c r="F1575" s="33"/>
      <c r="G1575" s="33"/>
      <c r="H1575" s="33"/>
      <c r="I1575" s="33"/>
      <c r="J1575" s="33"/>
      <c r="K1575" s="33"/>
      <c r="L1575" s="33"/>
      <c r="M1575" s="33"/>
      <c r="N1575" s="33"/>
      <c r="O1575" s="33"/>
      <c r="P1575" s="33"/>
      <c r="Q1575" s="33"/>
      <c r="R1575" s="33"/>
      <c r="S1575" s="33"/>
      <c r="T1575" s="33"/>
      <c r="U1575" s="33"/>
    </row>
    <row r="1576" spans="1:21">
      <c r="A1576" s="33"/>
      <c r="B1576" s="33"/>
      <c r="C1576" s="33"/>
      <c r="D1576" s="33"/>
      <c r="E1576" s="33"/>
      <c r="F1576" s="33"/>
      <c r="G1576" s="33"/>
      <c r="H1576" s="33"/>
      <c r="I1576" s="33"/>
      <c r="J1576" s="33"/>
      <c r="K1576" s="33"/>
      <c r="L1576" s="33"/>
      <c r="M1576" s="33"/>
      <c r="N1576" s="33"/>
      <c r="O1576" s="33"/>
      <c r="P1576" s="33"/>
      <c r="Q1576" s="33"/>
      <c r="R1576" s="33"/>
      <c r="S1576" s="33"/>
      <c r="T1576" s="33"/>
      <c r="U1576" s="33"/>
    </row>
    <row r="1577" spans="1:21">
      <c r="A1577" s="33"/>
      <c r="B1577" s="33"/>
      <c r="C1577" s="33"/>
      <c r="D1577" s="33"/>
      <c r="E1577" s="33"/>
      <c r="F1577" s="33"/>
      <c r="G1577" s="33"/>
      <c r="H1577" s="33"/>
      <c r="I1577" s="33"/>
      <c r="J1577" s="33"/>
      <c r="K1577" s="33"/>
      <c r="L1577" s="33"/>
      <c r="M1577" s="33"/>
      <c r="N1577" s="33"/>
      <c r="O1577" s="33"/>
      <c r="P1577" s="33"/>
      <c r="Q1577" s="33"/>
      <c r="R1577" s="33"/>
      <c r="S1577" s="33"/>
      <c r="T1577" s="33"/>
      <c r="U1577" s="33"/>
    </row>
    <row r="1578" spans="1:21">
      <c r="A1578" s="33"/>
      <c r="B1578" s="33"/>
      <c r="C1578" s="33"/>
      <c r="D1578" s="33"/>
      <c r="E1578" s="33"/>
      <c r="F1578" s="33"/>
      <c r="G1578" s="33"/>
      <c r="H1578" s="33"/>
      <c r="I1578" s="33"/>
      <c r="J1578" s="33"/>
      <c r="K1578" s="33"/>
      <c r="L1578" s="33"/>
      <c r="M1578" s="33"/>
      <c r="N1578" s="33"/>
      <c r="O1578" s="33"/>
      <c r="P1578" s="33"/>
      <c r="Q1578" s="33"/>
      <c r="R1578" s="33"/>
      <c r="S1578" s="33"/>
      <c r="T1578" s="33"/>
      <c r="U1578" s="33"/>
    </row>
    <row r="1579" spans="1:21">
      <c r="A1579" s="33"/>
      <c r="B1579" s="33"/>
      <c r="C1579" s="33"/>
      <c r="D1579" s="33"/>
      <c r="E1579" s="33"/>
      <c r="F1579" s="33"/>
      <c r="G1579" s="33"/>
      <c r="H1579" s="33"/>
      <c r="I1579" s="33"/>
      <c r="J1579" s="33"/>
      <c r="K1579" s="33"/>
      <c r="L1579" s="33"/>
      <c r="M1579" s="33"/>
      <c r="N1579" s="33"/>
      <c r="O1579" s="33"/>
      <c r="P1579" s="33"/>
      <c r="Q1579" s="33"/>
      <c r="R1579" s="33"/>
      <c r="S1579" s="33"/>
      <c r="T1579" s="33"/>
      <c r="U1579" s="33"/>
    </row>
    <row r="1580" spans="1:21">
      <c r="A1580" s="33"/>
      <c r="B1580" s="33"/>
      <c r="C1580" s="33"/>
      <c r="D1580" s="33"/>
      <c r="E1580" s="33"/>
      <c r="F1580" s="33"/>
      <c r="G1580" s="33"/>
      <c r="H1580" s="33"/>
      <c r="I1580" s="33"/>
      <c r="J1580" s="33"/>
      <c r="K1580" s="33"/>
      <c r="L1580" s="33"/>
      <c r="M1580" s="33"/>
      <c r="N1580" s="33"/>
      <c r="O1580" s="33"/>
      <c r="P1580" s="33"/>
      <c r="Q1580" s="33"/>
      <c r="R1580" s="33"/>
      <c r="S1580" s="33"/>
      <c r="T1580" s="33"/>
      <c r="U1580" s="33"/>
    </row>
    <row r="1581" spans="1:21">
      <c r="A1581" s="33"/>
      <c r="B1581" s="33"/>
      <c r="C1581" s="33"/>
      <c r="D1581" s="33"/>
      <c r="E1581" s="33"/>
      <c r="F1581" s="33"/>
      <c r="G1581" s="33"/>
      <c r="H1581" s="33"/>
      <c r="I1581" s="33"/>
      <c r="J1581" s="33"/>
      <c r="K1581" s="33"/>
      <c r="L1581" s="33"/>
      <c r="M1581" s="33"/>
      <c r="N1581" s="33"/>
      <c r="O1581" s="33"/>
      <c r="P1581" s="33"/>
      <c r="Q1581" s="33"/>
      <c r="R1581" s="33"/>
      <c r="S1581" s="33"/>
      <c r="T1581" s="33"/>
      <c r="U1581" s="33"/>
    </row>
    <row r="1582" spans="1:21">
      <c r="A1582" s="33"/>
      <c r="B1582" s="33"/>
      <c r="C1582" s="33"/>
      <c r="D1582" s="33"/>
      <c r="E1582" s="33"/>
      <c r="F1582" s="33"/>
      <c r="G1582" s="33"/>
      <c r="H1582" s="33"/>
      <c r="I1582" s="33"/>
      <c r="J1582" s="33"/>
      <c r="K1582" s="33"/>
      <c r="L1582" s="33"/>
      <c r="M1582" s="33"/>
      <c r="N1582" s="33"/>
      <c r="O1582" s="33"/>
      <c r="P1582" s="33"/>
      <c r="Q1582" s="33"/>
      <c r="R1582" s="33"/>
      <c r="S1582" s="33"/>
      <c r="T1582" s="33"/>
      <c r="U1582" s="33"/>
    </row>
    <row r="1583" spans="1:21">
      <c r="A1583" s="33"/>
      <c r="B1583" s="33"/>
      <c r="C1583" s="33"/>
      <c r="D1583" s="33"/>
      <c r="E1583" s="33"/>
      <c r="F1583" s="33"/>
      <c r="G1583" s="33"/>
      <c r="H1583" s="33"/>
      <c r="I1583" s="33"/>
      <c r="J1583" s="33"/>
      <c r="K1583" s="33"/>
      <c r="L1583" s="33"/>
      <c r="M1583" s="33"/>
      <c r="N1583" s="33"/>
      <c r="O1583" s="33"/>
      <c r="P1583" s="33"/>
      <c r="Q1583" s="33"/>
      <c r="R1583" s="33"/>
      <c r="S1583" s="33"/>
      <c r="T1583" s="33"/>
      <c r="U1583" s="33"/>
    </row>
    <row r="1584" spans="1:21">
      <c r="A1584" s="33"/>
      <c r="B1584" s="33"/>
      <c r="C1584" s="33"/>
      <c r="D1584" s="33"/>
      <c r="E1584" s="33"/>
      <c r="F1584" s="33"/>
      <c r="G1584" s="33"/>
      <c r="H1584" s="33"/>
      <c r="I1584" s="33"/>
      <c r="J1584" s="33"/>
      <c r="K1584" s="33"/>
      <c r="L1584" s="33"/>
      <c r="M1584" s="33"/>
      <c r="N1584" s="33"/>
      <c r="O1584" s="33"/>
      <c r="P1584" s="33"/>
      <c r="Q1584" s="33"/>
      <c r="R1584" s="33"/>
      <c r="S1584" s="33"/>
      <c r="T1584" s="33"/>
      <c r="U1584" s="33"/>
    </row>
    <row r="1585" spans="1:21">
      <c r="A1585" s="33"/>
      <c r="B1585" s="33"/>
      <c r="C1585" s="33"/>
      <c r="D1585" s="33"/>
      <c r="E1585" s="33"/>
      <c r="F1585" s="33"/>
      <c r="G1585" s="33"/>
      <c r="H1585" s="33"/>
      <c r="I1585" s="33"/>
      <c r="J1585" s="33"/>
      <c r="K1585" s="33"/>
      <c r="L1585" s="33"/>
      <c r="M1585" s="33"/>
      <c r="N1585" s="33"/>
      <c r="O1585" s="33"/>
      <c r="P1585" s="33"/>
      <c r="Q1585" s="33"/>
      <c r="R1585" s="33"/>
      <c r="S1585" s="33"/>
      <c r="T1585" s="33"/>
      <c r="U1585" s="33"/>
    </row>
    <row r="1586" spans="1:21">
      <c r="A1586" s="33"/>
      <c r="B1586" s="33"/>
      <c r="C1586" s="33"/>
      <c r="D1586" s="33"/>
      <c r="E1586" s="33"/>
      <c r="F1586" s="33"/>
      <c r="G1586" s="33"/>
      <c r="H1586" s="33"/>
      <c r="I1586" s="33"/>
      <c r="J1586" s="33"/>
      <c r="K1586" s="33"/>
      <c r="L1586" s="33"/>
      <c r="M1586" s="33"/>
      <c r="N1586" s="33"/>
      <c r="O1586" s="33"/>
      <c r="P1586" s="33"/>
      <c r="Q1586" s="33"/>
      <c r="R1586" s="33"/>
      <c r="S1586" s="33"/>
      <c r="T1586" s="33"/>
      <c r="U1586" s="33"/>
    </row>
    <row r="1587" spans="1:21">
      <c r="A1587" s="33"/>
      <c r="B1587" s="33"/>
      <c r="C1587" s="33"/>
      <c r="D1587" s="33"/>
      <c r="E1587" s="33"/>
      <c r="F1587" s="33"/>
      <c r="G1587" s="33"/>
      <c r="H1587" s="33"/>
      <c r="I1587" s="33"/>
      <c r="J1587" s="33"/>
      <c r="K1587" s="33"/>
      <c r="L1587" s="33"/>
      <c r="M1587" s="33"/>
      <c r="N1587" s="33"/>
      <c r="O1587" s="33"/>
      <c r="P1587" s="33"/>
      <c r="Q1587" s="33"/>
      <c r="R1587" s="33"/>
      <c r="S1587" s="33"/>
      <c r="T1587" s="33"/>
      <c r="U1587" s="33"/>
    </row>
    <row r="1588" spans="1:21">
      <c r="A1588" s="33"/>
      <c r="B1588" s="33"/>
      <c r="C1588" s="33"/>
      <c r="D1588" s="33"/>
      <c r="E1588" s="33"/>
      <c r="F1588" s="33"/>
      <c r="G1588" s="33"/>
      <c r="H1588" s="33"/>
      <c r="I1588" s="33"/>
      <c r="J1588" s="33"/>
      <c r="K1588" s="33"/>
      <c r="L1588" s="33"/>
      <c r="M1588" s="33"/>
      <c r="N1588" s="33"/>
      <c r="O1588" s="33"/>
      <c r="P1588" s="33"/>
      <c r="Q1588" s="33"/>
      <c r="R1588" s="33"/>
      <c r="S1588" s="33"/>
      <c r="T1588" s="33"/>
      <c r="U1588" s="33"/>
    </row>
    <row r="1589" spans="1:21">
      <c r="A1589" s="33"/>
      <c r="B1589" s="33"/>
      <c r="C1589" s="33"/>
      <c r="D1589" s="33"/>
      <c r="E1589" s="33"/>
      <c r="F1589" s="33"/>
      <c r="G1589" s="33"/>
      <c r="H1589" s="33"/>
      <c r="I1589" s="33"/>
      <c r="J1589" s="33"/>
      <c r="K1589" s="33"/>
      <c r="L1589" s="33"/>
      <c r="M1589" s="33"/>
      <c r="N1589" s="33"/>
      <c r="O1589" s="33"/>
      <c r="P1589" s="33"/>
      <c r="Q1589" s="33"/>
      <c r="R1589" s="33"/>
      <c r="S1589" s="33"/>
      <c r="T1589" s="33"/>
      <c r="U1589" s="33"/>
    </row>
    <row r="1590" spans="1:21">
      <c r="A1590" s="33"/>
      <c r="B1590" s="33"/>
      <c r="C1590" s="33"/>
      <c r="D1590" s="33"/>
      <c r="E1590" s="33"/>
      <c r="F1590" s="33"/>
      <c r="G1590" s="33"/>
      <c r="H1590" s="33"/>
      <c r="I1590" s="33"/>
      <c r="J1590" s="33"/>
      <c r="K1590" s="33"/>
      <c r="L1590" s="33"/>
      <c r="M1590" s="33"/>
      <c r="N1590" s="33"/>
      <c r="O1590" s="33"/>
      <c r="P1590" s="33"/>
      <c r="Q1590" s="33"/>
      <c r="R1590" s="33"/>
      <c r="S1590" s="33"/>
      <c r="T1590" s="33"/>
      <c r="U1590" s="33"/>
    </row>
    <row r="1591" spans="1:21">
      <c r="A1591" s="33"/>
      <c r="B1591" s="33"/>
      <c r="C1591" s="33"/>
      <c r="D1591" s="33"/>
      <c r="E1591" s="33"/>
      <c r="F1591" s="33"/>
      <c r="G1591" s="33"/>
      <c r="H1591" s="33"/>
      <c r="I1591" s="33"/>
      <c r="J1591" s="33"/>
      <c r="K1591" s="33"/>
      <c r="L1591" s="33"/>
      <c r="M1591" s="33"/>
      <c r="N1591" s="33"/>
      <c r="O1591" s="33"/>
      <c r="P1591" s="33"/>
      <c r="Q1591" s="33"/>
      <c r="R1591" s="33"/>
      <c r="S1591" s="33"/>
      <c r="T1591" s="33"/>
      <c r="U1591" s="33"/>
    </row>
    <row r="1592" spans="1:21">
      <c r="A1592" s="33"/>
      <c r="B1592" s="33"/>
      <c r="C1592" s="33"/>
      <c r="D1592" s="33"/>
      <c r="E1592" s="33"/>
      <c r="F1592" s="33"/>
      <c r="G1592" s="33"/>
      <c r="H1592" s="33"/>
      <c r="I1592" s="33"/>
      <c r="J1592" s="33"/>
      <c r="K1592" s="33"/>
      <c r="L1592" s="33"/>
      <c r="M1592" s="33"/>
      <c r="N1592" s="33"/>
      <c r="O1592" s="33"/>
      <c r="P1592" s="33"/>
      <c r="Q1592" s="33"/>
      <c r="R1592" s="33"/>
      <c r="S1592" s="33"/>
      <c r="T1592" s="33"/>
      <c r="U1592" s="33"/>
    </row>
    <row r="1593" spans="1:21">
      <c r="A1593" s="33"/>
      <c r="B1593" s="33"/>
      <c r="C1593" s="33"/>
      <c r="D1593" s="33"/>
      <c r="E1593" s="33"/>
      <c r="F1593" s="33"/>
      <c r="G1593" s="33"/>
      <c r="H1593" s="33"/>
      <c r="I1593" s="33"/>
      <c r="J1593" s="33"/>
      <c r="K1593" s="33"/>
      <c r="L1593" s="33"/>
      <c r="M1593" s="33"/>
      <c r="N1593" s="33"/>
      <c r="O1593" s="33"/>
      <c r="P1593" s="33"/>
      <c r="Q1593" s="33"/>
      <c r="R1593" s="33"/>
      <c r="S1593" s="33"/>
      <c r="T1593" s="33"/>
      <c r="U1593" s="33"/>
    </row>
    <row r="1594" spans="1:21">
      <c r="A1594" s="33"/>
      <c r="B1594" s="33"/>
      <c r="C1594" s="33"/>
      <c r="D1594" s="33"/>
      <c r="E1594" s="33"/>
      <c r="F1594" s="33"/>
      <c r="G1594" s="33"/>
      <c r="H1594" s="33"/>
      <c r="I1594" s="33"/>
      <c r="J1594" s="33"/>
      <c r="K1594" s="33"/>
      <c r="L1594" s="33"/>
      <c r="M1594" s="33"/>
      <c r="N1594" s="33"/>
      <c r="O1594" s="33"/>
      <c r="P1594" s="33"/>
      <c r="Q1594" s="33"/>
      <c r="R1594" s="33"/>
      <c r="S1594" s="33"/>
      <c r="T1594" s="33"/>
      <c r="U1594" s="33"/>
    </row>
    <row r="1595" spans="1:21">
      <c r="A1595" s="33"/>
      <c r="B1595" s="33"/>
      <c r="C1595" s="33"/>
      <c r="D1595" s="33"/>
      <c r="E1595" s="33"/>
      <c r="F1595" s="33"/>
      <c r="G1595" s="33"/>
      <c r="H1595" s="33"/>
      <c r="I1595" s="33"/>
      <c r="J1595" s="33"/>
      <c r="K1595" s="33"/>
      <c r="L1595" s="33"/>
      <c r="M1595" s="33"/>
      <c r="N1595" s="33"/>
      <c r="O1595" s="33"/>
      <c r="P1595" s="33"/>
      <c r="Q1595" s="33"/>
      <c r="R1595" s="33"/>
      <c r="S1595" s="33"/>
      <c r="T1595" s="33"/>
      <c r="U1595" s="33"/>
    </row>
    <row r="1596" spans="1:21">
      <c r="A1596" s="33"/>
      <c r="B1596" s="33"/>
      <c r="C1596" s="33"/>
      <c r="D1596" s="33"/>
      <c r="E1596" s="33"/>
      <c r="F1596" s="33"/>
      <c r="G1596" s="33"/>
      <c r="H1596" s="33"/>
      <c r="I1596" s="33"/>
      <c r="J1596" s="33"/>
      <c r="K1596" s="33"/>
      <c r="L1596" s="33"/>
      <c r="M1596" s="33"/>
      <c r="N1596" s="33"/>
      <c r="O1596" s="33"/>
      <c r="P1596" s="33"/>
      <c r="Q1596" s="33"/>
      <c r="R1596" s="33"/>
      <c r="S1596" s="33"/>
      <c r="T1596" s="33"/>
      <c r="U1596" s="33"/>
    </row>
    <row r="1597" spans="1:21">
      <c r="A1597" s="33"/>
      <c r="B1597" s="33"/>
      <c r="C1597" s="33"/>
      <c r="D1597" s="33"/>
      <c r="E1597" s="33"/>
      <c r="F1597" s="33"/>
      <c r="G1597" s="33"/>
      <c r="H1597" s="33"/>
      <c r="I1597" s="33"/>
      <c r="J1597" s="33"/>
      <c r="K1597" s="33"/>
      <c r="L1597" s="33"/>
      <c r="M1597" s="33"/>
      <c r="N1597" s="33"/>
      <c r="O1597" s="33"/>
      <c r="P1597" s="33"/>
      <c r="Q1597" s="33"/>
      <c r="R1597" s="33"/>
      <c r="S1597" s="33"/>
      <c r="T1597" s="33"/>
      <c r="U1597" s="33"/>
    </row>
    <row r="1598" spans="1:21">
      <c r="A1598" s="33"/>
      <c r="B1598" s="33"/>
      <c r="C1598" s="33"/>
      <c r="D1598" s="33"/>
      <c r="E1598" s="33"/>
      <c r="F1598" s="33"/>
      <c r="G1598" s="33"/>
      <c r="H1598" s="33"/>
      <c r="I1598" s="33"/>
      <c r="J1598" s="33"/>
      <c r="K1598" s="33"/>
      <c r="L1598" s="33"/>
      <c r="M1598" s="33"/>
      <c r="N1598" s="33"/>
      <c r="O1598" s="33"/>
      <c r="P1598" s="33"/>
      <c r="Q1598" s="33"/>
      <c r="R1598" s="33"/>
      <c r="S1598" s="33"/>
      <c r="T1598" s="33"/>
      <c r="U1598" s="33"/>
    </row>
    <row r="1599" spans="1:21">
      <c r="A1599" s="33"/>
      <c r="B1599" s="33"/>
      <c r="C1599" s="33"/>
      <c r="D1599" s="33"/>
      <c r="E1599" s="33"/>
      <c r="F1599" s="33"/>
      <c r="G1599" s="33"/>
      <c r="H1599" s="33"/>
      <c r="I1599" s="33"/>
      <c r="J1599" s="33"/>
      <c r="K1599" s="33"/>
      <c r="L1599" s="33"/>
      <c r="M1599" s="33"/>
      <c r="N1599" s="33"/>
      <c r="O1599" s="33"/>
      <c r="P1599" s="33"/>
      <c r="Q1599" s="33"/>
      <c r="R1599" s="33"/>
      <c r="S1599" s="33"/>
      <c r="T1599" s="33"/>
      <c r="U1599" s="33"/>
    </row>
    <row r="1600" spans="1:21">
      <c r="A1600" s="33"/>
      <c r="B1600" s="33"/>
      <c r="C1600" s="33"/>
      <c r="D1600" s="33"/>
      <c r="E1600" s="33"/>
      <c r="F1600" s="33"/>
      <c r="G1600" s="33"/>
      <c r="H1600" s="33"/>
      <c r="I1600" s="33"/>
      <c r="J1600" s="33"/>
      <c r="K1600" s="33"/>
      <c r="L1600" s="33"/>
      <c r="M1600" s="33"/>
      <c r="N1600" s="33"/>
      <c r="O1600" s="33"/>
      <c r="P1600" s="33"/>
      <c r="Q1600" s="33"/>
      <c r="R1600" s="33"/>
      <c r="S1600" s="33"/>
      <c r="T1600" s="33"/>
      <c r="U1600" s="33"/>
    </row>
    <row r="1601" spans="1:21">
      <c r="A1601" s="33"/>
      <c r="B1601" s="33"/>
      <c r="C1601" s="33"/>
      <c r="D1601" s="33"/>
      <c r="E1601" s="33"/>
      <c r="F1601" s="33"/>
      <c r="G1601" s="33"/>
      <c r="H1601" s="33"/>
      <c r="I1601" s="33"/>
      <c r="J1601" s="33"/>
      <c r="K1601" s="33"/>
      <c r="L1601" s="33"/>
      <c r="M1601" s="33"/>
      <c r="N1601" s="33"/>
      <c r="O1601" s="33"/>
      <c r="P1601" s="33"/>
      <c r="Q1601" s="33"/>
      <c r="R1601" s="33"/>
      <c r="S1601" s="33"/>
      <c r="T1601" s="33"/>
      <c r="U1601" s="33"/>
    </row>
    <row r="1602" spans="1:21">
      <c r="A1602" s="33"/>
      <c r="B1602" s="33"/>
      <c r="C1602" s="33"/>
      <c r="D1602" s="33"/>
      <c r="E1602" s="33"/>
      <c r="F1602" s="33"/>
      <c r="G1602" s="33"/>
      <c r="H1602" s="33"/>
      <c r="I1602" s="33"/>
      <c r="J1602" s="33"/>
      <c r="K1602" s="33"/>
      <c r="L1602" s="33"/>
      <c r="M1602" s="33"/>
      <c r="N1602" s="33"/>
      <c r="O1602" s="33"/>
      <c r="P1602" s="33"/>
      <c r="Q1602" s="33"/>
      <c r="R1602" s="33"/>
      <c r="S1602" s="33"/>
      <c r="T1602" s="33"/>
      <c r="U1602" s="33"/>
    </row>
    <row r="1603" spans="1:21">
      <c r="A1603" s="33"/>
      <c r="B1603" s="33"/>
      <c r="C1603" s="33"/>
      <c r="D1603" s="33"/>
      <c r="E1603" s="33"/>
      <c r="F1603" s="33"/>
      <c r="G1603" s="33"/>
      <c r="H1603" s="33"/>
      <c r="I1603" s="33"/>
      <c r="J1603" s="33"/>
      <c r="K1603" s="33"/>
      <c r="L1603" s="33"/>
      <c r="M1603" s="33"/>
      <c r="N1603" s="33"/>
      <c r="O1603" s="33"/>
      <c r="P1603" s="33"/>
      <c r="Q1603" s="33"/>
      <c r="R1603" s="33"/>
      <c r="S1603" s="33"/>
      <c r="T1603" s="33"/>
      <c r="U1603" s="33"/>
    </row>
    <row r="1604" spans="1:21">
      <c r="A1604" s="33"/>
      <c r="B1604" s="33"/>
      <c r="C1604" s="33"/>
      <c r="D1604" s="33"/>
      <c r="E1604" s="33"/>
      <c r="F1604" s="33"/>
      <c r="G1604" s="33"/>
      <c r="H1604" s="33"/>
      <c r="I1604" s="33"/>
      <c r="J1604" s="33"/>
      <c r="K1604" s="33"/>
      <c r="L1604" s="33"/>
      <c r="M1604" s="33"/>
      <c r="N1604" s="33"/>
      <c r="O1604" s="33"/>
      <c r="P1604" s="33"/>
      <c r="Q1604" s="33"/>
      <c r="R1604" s="33"/>
      <c r="S1604" s="33"/>
      <c r="T1604" s="33"/>
      <c r="U1604" s="33"/>
    </row>
    <row r="1605" spans="1:21">
      <c r="A1605" s="33"/>
      <c r="B1605" s="33"/>
      <c r="C1605" s="33"/>
      <c r="D1605" s="33"/>
      <c r="E1605" s="33"/>
      <c r="F1605" s="33"/>
      <c r="G1605" s="33"/>
      <c r="H1605" s="33"/>
      <c r="I1605" s="33"/>
      <c r="J1605" s="33"/>
      <c r="K1605" s="33"/>
      <c r="L1605" s="33"/>
      <c r="M1605" s="33"/>
      <c r="N1605" s="33"/>
      <c r="O1605" s="33"/>
      <c r="P1605" s="33"/>
      <c r="Q1605" s="33"/>
      <c r="R1605" s="33"/>
      <c r="S1605" s="33"/>
      <c r="T1605" s="33"/>
      <c r="U1605" s="33"/>
    </row>
    <row r="1606" spans="1:21">
      <c r="A1606" s="33"/>
      <c r="B1606" s="33"/>
      <c r="C1606" s="33"/>
      <c r="D1606" s="33"/>
      <c r="E1606" s="33"/>
      <c r="F1606" s="33"/>
      <c r="G1606" s="33"/>
      <c r="H1606" s="33"/>
      <c r="I1606" s="33"/>
      <c r="J1606" s="33"/>
      <c r="K1606" s="33"/>
      <c r="L1606" s="33"/>
      <c r="M1606" s="33"/>
      <c r="N1606" s="33"/>
      <c r="O1606" s="33"/>
      <c r="P1606" s="33"/>
      <c r="Q1606" s="33"/>
      <c r="R1606" s="33"/>
      <c r="S1606" s="33"/>
      <c r="T1606" s="33"/>
      <c r="U1606" s="33"/>
    </row>
    <row r="1607" spans="1:21">
      <c r="A1607" s="33"/>
      <c r="B1607" s="33"/>
      <c r="C1607" s="33"/>
      <c r="D1607" s="33"/>
      <c r="E1607" s="33"/>
      <c r="F1607" s="33"/>
      <c r="G1607" s="33"/>
      <c r="H1607" s="33"/>
      <c r="I1607" s="33"/>
      <c r="J1607" s="33"/>
      <c r="K1607" s="33"/>
      <c r="L1607" s="33"/>
      <c r="M1607" s="33"/>
      <c r="N1607" s="33"/>
      <c r="O1607" s="33"/>
      <c r="P1607" s="33"/>
      <c r="Q1607" s="33"/>
      <c r="R1607" s="33"/>
      <c r="S1607" s="33"/>
      <c r="T1607" s="33"/>
      <c r="U1607" s="33"/>
    </row>
    <row r="1608" spans="1:21">
      <c r="A1608" s="33"/>
      <c r="B1608" s="33"/>
      <c r="C1608" s="33"/>
      <c r="D1608" s="33"/>
      <c r="E1608" s="33"/>
      <c r="F1608" s="33"/>
      <c r="G1608" s="33"/>
      <c r="H1608" s="33"/>
      <c r="I1608" s="33"/>
      <c r="J1608" s="33"/>
      <c r="K1608" s="33"/>
      <c r="L1608" s="33"/>
      <c r="M1608" s="33"/>
      <c r="N1608" s="33"/>
      <c r="O1608" s="33"/>
      <c r="P1608" s="33"/>
      <c r="Q1608" s="33"/>
      <c r="R1608" s="33"/>
      <c r="S1608" s="33"/>
      <c r="T1608" s="33"/>
      <c r="U1608" s="33"/>
    </row>
    <row r="1609" spans="1:21">
      <c r="A1609" s="33"/>
      <c r="B1609" s="33"/>
      <c r="C1609" s="33"/>
      <c r="D1609" s="33"/>
      <c r="E1609" s="33"/>
      <c r="F1609" s="33"/>
      <c r="G1609" s="33"/>
      <c r="H1609" s="33"/>
      <c r="I1609" s="33"/>
      <c r="J1609" s="33"/>
      <c r="K1609" s="33"/>
      <c r="L1609" s="33"/>
      <c r="M1609" s="33"/>
      <c r="N1609" s="33"/>
      <c r="O1609" s="33"/>
      <c r="P1609" s="33"/>
      <c r="Q1609" s="33"/>
      <c r="R1609" s="33"/>
      <c r="S1609" s="33"/>
      <c r="T1609" s="33"/>
      <c r="U1609" s="33"/>
    </row>
    <row r="1610" spans="1:21">
      <c r="A1610" s="33"/>
      <c r="B1610" s="33"/>
      <c r="C1610" s="33"/>
      <c r="D1610" s="33"/>
      <c r="E1610" s="33"/>
      <c r="F1610" s="33"/>
      <c r="G1610" s="33"/>
      <c r="H1610" s="33"/>
      <c r="I1610" s="33"/>
      <c r="J1610" s="33"/>
      <c r="K1610" s="33"/>
      <c r="L1610" s="33"/>
      <c r="M1610" s="33"/>
      <c r="N1610" s="33"/>
      <c r="O1610" s="33"/>
      <c r="P1610" s="33"/>
      <c r="Q1610" s="33"/>
      <c r="R1610" s="33"/>
      <c r="S1610" s="33"/>
      <c r="T1610" s="33"/>
      <c r="U1610" s="33"/>
    </row>
    <row r="1611" spans="1:21">
      <c r="A1611" s="33"/>
      <c r="B1611" s="33"/>
      <c r="C1611" s="33"/>
      <c r="D1611" s="33"/>
      <c r="E1611" s="33"/>
      <c r="F1611" s="33"/>
      <c r="G1611" s="33"/>
      <c r="H1611" s="33"/>
      <c r="I1611" s="33"/>
      <c r="J1611" s="33"/>
      <c r="K1611" s="33"/>
      <c r="L1611" s="33"/>
      <c r="M1611" s="33"/>
      <c r="N1611" s="33"/>
      <c r="O1611" s="33"/>
      <c r="P1611" s="33"/>
      <c r="Q1611" s="33"/>
      <c r="R1611" s="33"/>
      <c r="S1611" s="33"/>
      <c r="T1611" s="33"/>
      <c r="U1611" s="33"/>
    </row>
    <row r="1612" spans="1:21">
      <c r="A1612" s="33"/>
      <c r="B1612" s="33"/>
      <c r="C1612" s="33"/>
      <c r="D1612" s="33"/>
      <c r="E1612" s="33"/>
      <c r="F1612" s="33"/>
      <c r="G1612" s="33"/>
      <c r="H1612" s="33"/>
      <c r="I1612" s="33"/>
      <c r="J1612" s="33"/>
      <c r="K1612" s="33"/>
      <c r="L1612" s="33"/>
      <c r="M1612" s="33"/>
      <c r="N1612" s="33"/>
      <c r="O1612" s="33"/>
      <c r="P1612" s="33"/>
      <c r="Q1612" s="33"/>
      <c r="R1612" s="33"/>
      <c r="S1612" s="33"/>
      <c r="T1612" s="33"/>
      <c r="U1612" s="33"/>
    </row>
    <row r="1613" spans="1:21">
      <c r="A1613" s="33"/>
      <c r="B1613" s="33"/>
      <c r="C1613" s="33"/>
      <c r="D1613" s="33"/>
      <c r="E1613" s="33"/>
      <c r="F1613" s="33"/>
      <c r="G1613" s="33"/>
      <c r="H1613" s="33"/>
      <c r="I1613" s="33"/>
      <c r="J1613" s="33"/>
      <c r="K1613" s="33"/>
      <c r="L1613" s="33"/>
      <c r="M1613" s="33"/>
      <c r="N1613" s="33"/>
      <c r="O1613" s="33"/>
      <c r="P1613" s="33"/>
      <c r="Q1613" s="33"/>
      <c r="R1613" s="33"/>
      <c r="S1613" s="33"/>
      <c r="T1613" s="33"/>
      <c r="U1613" s="33"/>
    </row>
    <row r="1614" spans="1:21">
      <c r="A1614" s="33"/>
      <c r="B1614" s="33"/>
      <c r="C1614" s="33"/>
      <c r="D1614" s="33"/>
      <c r="E1614" s="33"/>
      <c r="F1614" s="33"/>
      <c r="G1614" s="33"/>
      <c r="H1614" s="33"/>
      <c r="I1614" s="33"/>
      <c r="J1614" s="33"/>
      <c r="K1614" s="33"/>
      <c r="L1614" s="33"/>
      <c r="M1614" s="33"/>
      <c r="N1614" s="33"/>
      <c r="O1614" s="33"/>
      <c r="P1614" s="33"/>
      <c r="Q1614" s="33"/>
      <c r="R1614" s="33"/>
      <c r="S1614" s="33"/>
      <c r="T1614" s="33"/>
      <c r="U1614" s="33"/>
    </row>
    <row r="1615" spans="1:21">
      <c r="A1615" s="33"/>
      <c r="B1615" s="33"/>
      <c r="C1615" s="33"/>
      <c r="D1615" s="33"/>
      <c r="E1615" s="33"/>
      <c r="F1615" s="33"/>
      <c r="G1615" s="33"/>
      <c r="H1615" s="33"/>
      <c r="I1615" s="33"/>
      <c r="J1615" s="33"/>
      <c r="K1615" s="33"/>
      <c r="L1615" s="33"/>
      <c r="M1615" s="33"/>
      <c r="N1615" s="33"/>
      <c r="O1615" s="33"/>
      <c r="P1615" s="33"/>
      <c r="Q1615" s="33"/>
      <c r="R1615" s="33"/>
      <c r="S1615" s="33"/>
      <c r="T1615" s="33"/>
      <c r="U1615" s="33"/>
    </row>
    <row r="1616" spans="1:21">
      <c r="A1616" s="33"/>
      <c r="B1616" s="33"/>
      <c r="C1616" s="33"/>
      <c r="D1616" s="33"/>
      <c r="E1616" s="33"/>
      <c r="F1616" s="33"/>
      <c r="G1616" s="33"/>
      <c r="H1616" s="33"/>
      <c r="I1616" s="33"/>
      <c r="J1616" s="33"/>
      <c r="K1616" s="33"/>
      <c r="L1616" s="33"/>
      <c r="M1616" s="33"/>
      <c r="N1616" s="33"/>
      <c r="O1616" s="33"/>
      <c r="P1616" s="33"/>
      <c r="Q1616" s="33"/>
      <c r="R1616" s="33"/>
      <c r="S1616" s="33"/>
      <c r="T1616" s="33"/>
      <c r="U1616" s="33"/>
    </row>
    <row r="1617" spans="1:21">
      <c r="A1617" s="33"/>
      <c r="B1617" s="33"/>
      <c r="C1617" s="33"/>
      <c r="D1617" s="33"/>
      <c r="E1617" s="33"/>
      <c r="F1617" s="33"/>
      <c r="G1617" s="33"/>
      <c r="H1617" s="33"/>
      <c r="I1617" s="33"/>
      <c r="J1617" s="33"/>
      <c r="K1617" s="33"/>
      <c r="L1617" s="33"/>
      <c r="M1617" s="33"/>
      <c r="N1617" s="33"/>
      <c r="O1617" s="33"/>
      <c r="P1617" s="33"/>
      <c r="Q1617" s="33"/>
      <c r="R1617" s="33"/>
      <c r="S1617" s="33"/>
      <c r="T1617" s="33"/>
      <c r="U1617" s="33"/>
    </row>
    <row r="1618" spans="1:21">
      <c r="A1618" s="33"/>
      <c r="B1618" s="33"/>
      <c r="C1618" s="33"/>
      <c r="D1618" s="33"/>
      <c r="E1618" s="33"/>
      <c r="F1618" s="33"/>
      <c r="G1618" s="33"/>
      <c r="H1618" s="33"/>
      <c r="I1618" s="33"/>
      <c r="J1618" s="33"/>
      <c r="K1618" s="33"/>
      <c r="L1618" s="33"/>
      <c r="M1618" s="33"/>
      <c r="N1618" s="33"/>
      <c r="O1618" s="33"/>
      <c r="P1618" s="33"/>
      <c r="Q1618" s="33"/>
      <c r="R1618" s="33"/>
      <c r="S1618" s="33"/>
      <c r="T1618" s="33"/>
      <c r="U1618" s="33"/>
    </row>
    <row r="1619" spans="1:21">
      <c r="A1619" s="33"/>
      <c r="B1619" s="33"/>
      <c r="C1619" s="33"/>
      <c r="D1619" s="33"/>
      <c r="E1619" s="33"/>
      <c r="F1619" s="33"/>
      <c r="G1619" s="33"/>
      <c r="H1619" s="33"/>
      <c r="I1619" s="33"/>
      <c r="J1619" s="33"/>
      <c r="K1619" s="33"/>
      <c r="L1619" s="33"/>
      <c r="M1619" s="33"/>
      <c r="N1619" s="33"/>
      <c r="O1619" s="33"/>
      <c r="P1619" s="33"/>
      <c r="Q1619" s="33"/>
      <c r="R1619" s="33"/>
      <c r="S1619" s="33"/>
      <c r="T1619" s="33"/>
      <c r="U1619" s="33"/>
    </row>
    <row r="1620" spans="1:21">
      <c r="A1620" s="33"/>
      <c r="B1620" s="33"/>
      <c r="C1620" s="33"/>
      <c r="D1620" s="33"/>
      <c r="E1620" s="33"/>
      <c r="F1620" s="33"/>
      <c r="G1620" s="33"/>
      <c r="H1620" s="33"/>
      <c r="I1620" s="33"/>
      <c r="J1620" s="33"/>
      <c r="K1620" s="33"/>
      <c r="L1620" s="33"/>
      <c r="M1620" s="33"/>
      <c r="N1620" s="33"/>
      <c r="O1620" s="33"/>
      <c r="P1620" s="33"/>
      <c r="Q1620" s="33"/>
      <c r="R1620" s="33"/>
      <c r="S1620" s="33"/>
      <c r="T1620" s="33"/>
      <c r="U1620" s="33"/>
    </row>
    <row r="1621" spans="1:21">
      <c r="A1621" s="33"/>
      <c r="B1621" s="33"/>
      <c r="C1621" s="33"/>
      <c r="D1621" s="33"/>
      <c r="E1621" s="33"/>
      <c r="F1621" s="33"/>
      <c r="G1621" s="33"/>
      <c r="H1621" s="33"/>
      <c r="I1621" s="33"/>
      <c r="J1621" s="33"/>
      <c r="K1621" s="33"/>
      <c r="L1621" s="33"/>
      <c r="M1621" s="33"/>
      <c r="N1621" s="33"/>
      <c r="O1621" s="33"/>
      <c r="P1621" s="33"/>
      <c r="Q1621" s="33"/>
      <c r="R1621" s="33"/>
      <c r="S1621" s="33"/>
      <c r="T1621" s="33"/>
      <c r="U1621" s="33"/>
    </row>
    <row r="1622" spans="1:21">
      <c r="A1622" s="33"/>
      <c r="B1622" s="33"/>
      <c r="C1622" s="33"/>
      <c r="D1622" s="33"/>
      <c r="E1622" s="33"/>
      <c r="F1622" s="33"/>
      <c r="G1622" s="33"/>
      <c r="H1622" s="33"/>
      <c r="I1622" s="33"/>
      <c r="J1622" s="33"/>
      <c r="K1622" s="33"/>
      <c r="L1622" s="33"/>
      <c r="M1622" s="33"/>
      <c r="N1622" s="33"/>
      <c r="O1622" s="33"/>
      <c r="P1622" s="33"/>
      <c r="Q1622" s="33"/>
      <c r="R1622" s="33"/>
      <c r="S1622" s="33"/>
      <c r="T1622" s="33"/>
      <c r="U1622" s="33"/>
    </row>
    <row r="1623" spans="1:21">
      <c r="A1623" s="33"/>
      <c r="B1623" s="33"/>
      <c r="C1623" s="33"/>
      <c r="D1623" s="33"/>
      <c r="E1623" s="33"/>
      <c r="F1623" s="33"/>
      <c r="G1623" s="33"/>
      <c r="H1623" s="33"/>
      <c r="I1623" s="33"/>
      <c r="J1623" s="33"/>
      <c r="K1623" s="33"/>
      <c r="L1623" s="33"/>
      <c r="M1623" s="33"/>
      <c r="N1623" s="33"/>
      <c r="O1623" s="33"/>
      <c r="P1623" s="33"/>
      <c r="Q1623" s="33"/>
      <c r="R1623" s="33"/>
      <c r="S1623" s="33"/>
      <c r="T1623" s="33"/>
      <c r="U1623" s="33"/>
    </row>
    <row r="1624" spans="1:21">
      <c r="A1624" s="33"/>
      <c r="B1624" s="33"/>
      <c r="C1624" s="33"/>
      <c r="D1624" s="33"/>
      <c r="E1624" s="33"/>
      <c r="F1624" s="33"/>
      <c r="G1624" s="33"/>
      <c r="H1624" s="33"/>
      <c r="I1624" s="33"/>
      <c r="J1624" s="33"/>
      <c r="K1624" s="33"/>
      <c r="L1624" s="33"/>
      <c r="M1624" s="33"/>
      <c r="N1624" s="33"/>
      <c r="O1624" s="33"/>
      <c r="P1624" s="33"/>
      <c r="Q1624" s="33"/>
      <c r="R1624" s="33"/>
      <c r="S1624" s="33"/>
      <c r="T1624" s="33"/>
      <c r="U1624" s="33"/>
    </row>
    <row r="1625" spans="1:21">
      <c r="A1625" s="33"/>
      <c r="B1625" s="33"/>
      <c r="C1625" s="33"/>
      <c r="D1625" s="33"/>
      <c r="E1625" s="33"/>
      <c r="F1625" s="33"/>
      <c r="G1625" s="33"/>
      <c r="H1625" s="33"/>
      <c r="I1625" s="33"/>
      <c r="J1625" s="33"/>
      <c r="K1625" s="33"/>
      <c r="L1625" s="33"/>
      <c r="M1625" s="33"/>
      <c r="N1625" s="33"/>
      <c r="O1625" s="33"/>
      <c r="P1625" s="33"/>
      <c r="Q1625" s="33"/>
      <c r="R1625" s="33"/>
      <c r="S1625" s="33"/>
      <c r="T1625" s="33"/>
      <c r="U1625" s="33"/>
    </row>
    <row r="1626" spans="1:21">
      <c r="A1626" s="33"/>
      <c r="B1626" s="33"/>
      <c r="C1626" s="33"/>
      <c r="D1626" s="33"/>
      <c r="E1626" s="33"/>
      <c r="F1626" s="33"/>
      <c r="G1626" s="33"/>
      <c r="H1626" s="33"/>
      <c r="I1626" s="33"/>
      <c r="J1626" s="33"/>
      <c r="K1626" s="33"/>
      <c r="L1626" s="33"/>
      <c r="M1626" s="33"/>
      <c r="N1626" s="33"/>
      <c r="O1626" s="33"/>
      <c r="P1626" s="33"/>
      <c r="Q1626" s="33"/>
      <c r="R1626" s="33"/>
      <c r="S1626" s="33"/>
      <c r="T1626" s="33"/>
      <c r="U1626" s="33"/>
    </row>
    <row r="1627" spans="1:21">
      <c r="A1627" s="33"/>
      <c r="B1627" s="33"/>
      <c r="C1627" s="33"/>
      <c r="D1627" s="33"/>
      <c r="E1627" s="33"/>
      <c r="F1627" s="33"/>
      <c r="G1627" s="33"/>
      <c r="H1627" s="33"/>
      <c r="I1627" s="33"/>
      <c r="J1627" s="33"/>
      <c r="K1627" s="33"/>
      <c r="L1627" s="33"/>
      <c r="M1627" s="33"/>
      <c r="N1627" s="33"/>
      <c r="O1627" s="33"/>
      <c r="P1627" s="33"/>
      <c r="Q1627" s="33"/>
      <c r="R1627" s="33"/>
      <c r="S1627" s="33"/>
      <c r="T1627" s="33"/>
      <c r="U1627" s="33"/>
    </row>
    <row r="1628" spans="1:21">
      <c r="A1628" s="33"/>
      <c r="B1628" s="33"/>
      <c r="C1628" s="33"/>
      <c r="D1628" s="33"/>
      <c r="E1628" s="33"/>
      <c r="F1628" s="33"/>
      <c r="G1628" s="33"/>
      <c r="H1628" s="33"/>
      <c r="I1628" s="33"/>
      <c r="J1628" s="33"/>
      <c r="K1628" s="33"/>
      <c r="L1628" s="33"/>
      <c r="M1628" s="33"/>
      <c r="N1628" s="33"/>
      <c r="O1628" s="33"/>
      <c r="P1628" s="33"/>
      <c r="Q1628" s="33"/>
      <c r="R1628" s="33"/>
      <c r="S1628" s="33"/>
      <c r="T1628" s="33"/>
      <c r="U1628" s="33"/>
    </row>
    <row r="1629" spans="1:21">
      <c r="A1629" s="33"/>
      <c r="B1629" s="33"/>
      <c r="C1629" s="33"/>
      <c r="D1629" s="33"/>
      <c r="E1629" s="33"/>
      <c r="F1629" s="33"/>
      <c r="G1629" s="33"/>
      <c r="H1629" s="33"/>
      <c r="I1629" s="33"/>
      <c r="J1629" s="33"/>
      <c r="K1629" s="33"/>
      <c r="L1629" s="33"/>
      <c r="M1629" s="33"/>
      <c r="N1629" s="33"/>
      <c r="O1629" s="33"/>
      <c r="P1629" s="33"/>
      <c r="Q1629" s="33"/>
      <c r="R1629" s="33"/>
      <c r="S1629" s="33"/>
      <c r="T1629" s="33"/>
      <c r="U1629" s="33"/>
    </row>
    <row r="1630" spans="1:21">
      <c r="A1630" s="33"/>
      <c r="B1630" s="33"/>
      <c r="C1630" s="33"/>
      <c r="D1630" s="33"/>
      <c r="E1630" s="33"/>
      <c r="F1630" s="33"/>
      <c r="G1630" s="33"/>
      <c r="H1630" s="33"/>
      <c r="I1630" s="33"/>
      <c r="J1630" s="33"/>
      <c r="K1630" s="33"/>
      <c r="L1630" s="33"/>
      <c r="M1630" s="33"/>
      <c r="N1630" s="33"/>
      <c r="O1630" s="33"/>
      <c r="P1630" s="33"/>
      <c r="Q1630" s="33"/>
      <c r="R1630" s="33"/>
      <c r="S1630" s="33"/>
      <c r="T1630" s="33"/>
      <c r="U1630" s="33"/>
    </row>
    <row r="1631" spans="1:21">
      <c r="A1631" s="33"/>
      <c r="B1631" s="33"/>
      <c r="C1631" s="33"/>
      <c r="D1631" s="33"/>
      <c r="E1631" s="33"/>
      <c r="F1631" s="33"/>
      <c r="G1631" s="33"/>
      <c r="H1631" s="33"/>
      <c r="I1631" s="33"/>
      <c r="J1631" s="33"/>
      <c r="K1631" s="33"/>
      <c r="L1631" s="33"/>
      <c r="M1631" s="33"/>
      <c r="N1631" s="33"/>
      <c r="O1631" s="33"/>
      <c r="P1631" s="33"/>
      <c r="Q1631" s="33"/>
      <c r="R1631" s="33"/>
      <c r="S1631" s="33"/>
      <c r="T1631" s="33"/>
      <c r="U1631" s="33"/>
    </row>
    <row r="1632" spans="1:21">
      <c r="A1632" s="33"/>
      <c r="B1632" s="33"/>
      <c r="C1632" s="33"/>
      <c r="D1632" s="33"/>
      <c r="E1632" s="33"/>
      <c r="F1632" s="33"/>
      <c r="G1632" s="33"/>
      <c r="H1632" s="33"/>
      <c r="I1632" s="33"/>
      <c r="J1632" s="33"/>
      <c r="K1632" s="33"/>
      <c r="L1632" s="33"/>
      <c r="M1632" s="33"/>
      <c r="N1632" s="33"/>
      <c r="O1632" s="33"/>
      <c r="P1632" s="33"/>
      <c r="Q1632" s="33"/>
      <c r="R1632" s="33"/>
      <c r="S1632" s="33"/>
      <c r="T1632" s="33"/>
      <c r="U1632" s="33"/>
    </row>
    <row r="1633" spans="1:21">
      <c r="A1633" s="33"/>
      <c r="B1633" s="33"/>
      <c r="C1633" s="33"/>
      <c r="D1633" s="33"/>
      <c r="E1633" s="33"/>
      <c r="F1633" s="33"/>
      <c r="G1633" s="33"/>
      <c r="H1633" s="33"/>
      <c r="I1633" s="33"/>
      <c r="J1633" s="33"/>
      <c r="K1633" s="33"/>
      <c r="L1633" s="33"/>
      <c r="M1633" s="33"/>
      <c r="N1633" s="33"/>
      <c r="O1633" s="33"/>
      <c r="P1633" s="33"/>
      <c r="Q1633" s="33"/>
      <c r="R1633" s="33"/>
      <c r="S1633" s="33"/>
      <c r="T1633" s="33"/>
      <c r="U1633" s="33"/>
    </row>
    <row r="1634" spans="1:21">
      <c r="A1634" s="33"/>
      <c r="B1634" s="33"/>
      <c r="C1634" s="33"/>
      <c r="D1634" s="33"/>
      <c r="E1634" s="33"/>
      <c r="F1634" s="33"/>
      <c r="G1634" s="33"/>
      <c r="H1634" s="33"/>
      <c r="I1634" s="33"/>
      <c r="J1634" s="33"/>
      <c r="K1634" s="33"/>
      <c r="L1634" s="33"/>
      <c r="M1634" s="33"/>
      <c r="N1634" s="33"/>
      <c r="O1634" s="33"/>
      <c r="P1634" s="33"/>
      <c r="Q1634" s="33"/>
      <c r="R1634" s="33"/>
      <c r="S1634" s="33"/>
      <c r="T1634" s="33"/>
      <c r="U1634" s="33"/>
    </row>
    <row r="1635" spans="1:21">
      <c r="A1635" s="33"/>
      <c r="B1635" s="33"/>
      <c r="C1635" s="33"/>
      <c r="D1635" s="33"/>
      <c r="E1635" s="33"/>
      <c r="F1635" s="33"/>
      <c r="G1635" s="33"/>
      <c r="H1635" s="33"/>
      <c r="I1635" s="33"/>
      <c r="J1635" s="33"/>
      <c r="K1635" s="33"/>
      <c r="L1635" s="33"/>
      <c r="M1635" s="33"/>
      <c r="N1635" s="33"/>
      <c r="O1635" s="33"/>
      <c r="P1635" s="33"/>
      <c r="Q1635" s="33"/>
      <c r="R1635" s="33"/>
      <c r="S1635" s="33"/>
      <c r="T1635" s="33"/>
      <c r="U1635" s="33"/>
    </row>
    <row r="1636" spans="1:21">
      <c r="A1636" s="33"/>
      <c r="B1636" s="33"/>
      <c r="C1636" s="33"/>
      <c r="D1636" s="33"/>
      <c r="E1636" s="33"/>
      <c r="F1636" s="33"/>
      <c r="G1636" s="33"/>
      <c r="H1636" s="33"/>
      <c r="I1636" s="33"/>
      <c r="J1636" s="33"/>
      <c r="K1636" s="33"/>
      <c r="L1636" s="33"/>
      <c r="M1636" s="33"/>
      <c r="N1636" s="33"/>
      <c r="O1636" s="33"/>
      <c r="P1636" s="33"/>
      <c r="Q1636" s="33"/>
      <c r="R1636" s="33"/>
      <c r="S1636" s="33"/>
      <c r="T1636" s="33"/>
      <c r="U1636" s="33"/>
    </row>
    <row r="1637" spans="1:21">
      <c r="A1637" s="33"/>
      <c r="B1637" s="33"/>
      <c r="C1637" s="33"/>
      <c r="D1637" s="33"/>
      <c r="E1637" s="33"/>
      <c r="F1637" s="33"/>
      <c r="G1637" s="33"/>
      <c r="H1637" s="33"/>
      <c r="I1637" s="33"/>
      <c r="J1637" s="33"/>
      <c r="K1637" s="33"/>
      <c r="L1637" s="33"/>
      <c r="M1637" s="33"/>
      <c r="N1637" s="33"/>
      <c r="O1637" s="33"/>
      <c r="P1637" s="33"/>
      <c r="Q1637" s="33"/>
      <c r="R1637" s="33"/>
      <c r="S1637" s="33"/>
      <c r="T1637" s="33"/>
      <c r="U1637" s="33"/>
    </row>
    <row r="1638" spans="1:21">
      <c r="A1638" s="33"/>
      <c r="B1638" s="33"/>
      <c r="C1638" s="33"/>
      <c r="D1638" s="33"/>
      <c r="E1638" s="33"/>
      <c r="F1638" s="33"/>
      <c r="G1638" s="33"/>
      <c r="H1638" s="33"/>
      <c r="I1638" s="33"/>
      <c r="J1638" s="33"/>
      <c r="K1638" s="33"/>
      <c r="L1638" s="33"/>
      <c r="M1638" s="33"/>
      <c r="N1638" s="33"/>
      <c r="O1638" s="33"/>
      <c r="P1638" s="33"/>
      <c r="Q1638" s="33"/>
      <c r="R1638" s="33"/>
      <c r="S1638" s="33"/>
      <c r="T1638" s="33"/>
      <c r="U1638" s="33"/>
    </row>
    <row r="1639" spans="1:21">
      <c r="A1639" s="33"/>
      <c r="B1639" s="33"/>
      <c r="C1639" s="33"/>
      <c r="D1639" s="33"/>
      <c r="E1639" s="33"/>
      <c r="F1639" s="33"/>
      <c r="G1639" s="33"/>
      <c r="H1639" s="33"/>
      <c r="I1639" s="33"/>
      <c r="J1639" s="33"/>
      <c r="K1639" s="33"/>
      <c r="L1639" s="33"/>
      <c r="M1639" s="33"/>
      <c r="N1639" s="33"/>
      <c r="O1639" s="33"/>
      <c r="P1639" s="33"/>
      <c r="Q1639" s="33"/>
      <c r="R1639" s="33"/>
      <c r="S1639" s="33"/>
      <c r="T1639" s="33"/>
      <c r="U1639" s="33"/>
    </row>
    <row r="1640" spans="1:21">
      <c r="A1640" s="33"/>
      <c r="B1640" s="33"/>
      <c r="C1640" s="33"/>
      <c r="D1640" s="33"/>
      <c r="E1640" s="33"/>
      <c r="F1640" s="33"/>
      <c r="G1640" s="33"/>
      <c r="H1640" s="33"/>
      <c r="I1640" s="33"/>
      <c r="J1640" s="33"/>
      <c r="K1640" s="33"/>
      <c r="L1640" s="33"/>
      <c r="M1640" s="33"/>
      <c r="N1640" s="33"/>
      <c r="O1640" s="33"/>
      <c r="P1640" s="33"/>
      <c r="Q1640" s="33"/>
      <c r="R1640" s="33"/>
      <c r="S1640" s="33"/>
      <c r="T1640" s="33"/>
      <c r="U1640" s="33"/>
    </row>
    <row r="1641" spans="1:21">
      <c r="A1641" s="33"/>
      <c r="B1641" s="33"/>
      <c r="C1641" s="33"/>
      <c r="D1641" s="33"/>
      <c r="E1641" s="33"/>
      <c r="F1641" s="33"/>
      <c r="G1641" s="33"/>
      <c r="H1641" s="33"/>
      <c r="I1641" s="33"/>
      <c r="J1641" s="33"/>
      <c r="K1641" s="33"/>
      <c r="L1641" s="33"/>
      <c r="M1641" s="33"/>
      <c r="N1641" s="33"/>
      <c r="O1641" s="33"/>
      <c r="P1641" s="33"/>
      <c r="Q1641" s="33"/>
      <c r="R1641" s="33"/>
      <c r="S1641" s="33"/>
      <c r="T1641" s="33"/>
      <c r="U1641" s="33"/>
    </row>
    <row r="1642" spans="1:21">
      <c r="A1642" s="33"/>
      <c r="B1642" s="33"/>
      <c r="C1642" s="33"/>
      <c r="D1642" s="33"/>
      <c r="E1642" s="33"/>
      <c r="F1642" s="33"/>
      <c r="G1642" s="33"/>
      <c r="H1642" s="33"/>
      <c r="I1642" s="33"/>
      <c r="J1642" s="33"/>
      <c r="K1642" s="33"/>
      <c r="L1642" s="33"/>
      <c r="M1642" s="33"/>
      <c r="N1642" s="33"/>
      <c r="O1642" s="33"/>
      <c r="P1642" s="33"/>
      <c r="Q1642" s="33"/>
      <c r="R1642" s="33"/>
      <c r="S1642" s="33"/>
      <c r="T1642" s="33"/>
      <c r="U1642" s="33"/>
    </row>
    <row r="1643" spans="1:21">
      <c r="A1643" s="33"/>
      <c r="B1643" s="33"/>
      <c r="C1643" s="33"/>
      <c r="D1643" s="33"/>
      <c r="E1643" s="33"/>
      <c r="F1643" s="33"/>
      <c r="G1643" s="33"/>
      <c r="H1643" s="33"/>
      <c r="I1643" s="33"/>
      <c r="J1643" s="33"/>
      <c r="K1643" s="33"/>
      <c r="L1643" s="33"/>
      <c r="M1643" s="33"/>
      <c r="N1643" s="33"/>
      <c r="O1643" s="33"/>
      <c r="P1643" s="33"/>
      <c r="Q1643" s="33"/>
      <c r="R1643" s="33"/>
      <c r="S1643" s="33"/>
      <c r="T1643" s="33"/>
      <c r="U1643" s="33"/>
    </row>
    <row r="1644" spans="1:21">
      <c r="A1644" s="33"/>
      <c r="B1644" s="33"/>
      <c r="C1644" s="33"/>
      <c r="D1644" s="33"/>
      <c r="E1644" s="33"/>
      <c r="F1644" s="33"/>
      <c r="G1644" s="33"/>
      <c r="H1644" s="33"/>
      <c r="I1644" s="33"/>
      <c r="J1644" s="33"/>
      <c r="K1644" s="33"/>
      <c r="L1644" s="33"/>
      <c r="M1644" s="33"/>
      <c r="N1644" s="33"/>
      <c r="O1644" s="33"/>
      <c r="P1644" s="33"/>
      <c r="Q1644" s="33"/>
      <c r="R1644" s="33"/>
      <c r="S1644" s="33"/>
      <c r="T1644" s="33"/>
      <c r="U1644" s="33"/>
    </row>
    <row r="1645" spans="1:21">
      <c r="A1645" s="33"/>
      <c r="B1645" s="33"/>
      <c r="C1645" s="33"/>
      <c r="D1645" s="33"/>
      <c r="E1645" s="33"/>
      <c r="F1645" s="33"/>
      <c r="G1645" s="33"/>
      <c r="H1645" s="33"/>
      <c r="I1645" s="33"/>
      <c r="J1645" s="33"/>
      <c r="K1645" s="33"/>
      <c r="L1645" s="33"/>
      <c r="M1645" s="33"/>
      <c r="N1645" s="33"/>
      <c r="O1645" s="33"/>
      <c r="P1645" s="33"/>
      <c r="Q1645" s="33"/>
      <c r="R1645" s="33"/>
      <c r="S1645" s="33"/>
      <c r="T1645" s="33"/>
      <c r="U1645" s="33"/>
    </row>
    <row r="1646" spans="1:21">
      <c r="A1646" s="33"/>
      <c r="B1646" s="33"/>
      <c r="C1646" s="33"/>
      <c r="D1646" s="33"/>
      <c r="E1646" s="33"/>
      <c r="F1646" s="33"/>
      <c r="G1646" s="33"/>
      <c r="H1646" s="33"/>
      <c r="I1646" s="33"/>
      <c r="J1646" s="33"/>
      <c r="K1646" s="33"/>
      <c r="L1646" s="33"/>
      <c r="M1646" s="33"/>
      <c r="N1646" s="33"/>
      <c r="O1646" s="33"/>
      <c r="P1646" s="33"/>
      <c r="Q1646" s="33"/>
      <c r="R1646" s="33"/>
      <c r="S1646" s="33"/>
      <c r="T1646" s="33"/>
      <c r="U1646" s="33"/>
    </row>
    <row r="1647" spans="1:21">
      <c r="A1647" s="33"/>
      <c r="B1647" s="33"/>
      <c r="C1647" s="33"/>
      <c r="D1647" s="33"/>
      <c r="E1647" s="33"/>
      <c r="F1647" s="33"/>
      <c r="G1647" s="33"/>
      <c r="H1647" s="33"/>
      <c r="I1647" s="33"/>
      <c r="J1647" s="33"/>
      <c r="K1647" s="33"/>
      <c r="L1647" s="33"/>
      <c r="M1647" s="33"/>
      <c r="N1647" s="33"/>
      <c r="O1647" s="33"/>
      <c r="P1647" s="33"/>
      <c r="Q1647" s="33"/>
      <c r="R1647" s="33"/>
      <c r="S1647" s="33"/>
      <c r="T1647" s="33"/>
      <c r="U1647" s="33"/>
    </row>
    <row r="1648" spans="1:21">
      <c r="A1648" s="33"/>
      <c r="B1648" s="33"/>
      <c r="C1648" s="33"/>
      <c r="D1648" s="33"/>
      <c r="E1648" s="33"/>
      <c r="F1648" s="33"/>
      <c r="G1648" s="33"/>
      <c r="H1648" s="33"/>
      <c r="I1648" s="33"/>
      <c r="J1648" s="33"/>
      <c r="K1648" s="33"/>
      <c r="L1648" s="33"/>
      <c r="M1648" s="33"/>
      <c r="N1648" s="33"/>
      <c r="O1648" s="33"/>
      <c r="P1648" s="33"/>
      <c r="Q1648" s="33"/>
      <c r="R1648" s="33"/>
      <c r="S1648" s="33"/>
      <c r="T1648" s="33"/>
      <c r="U1648" s="33"/>
    </row>
    <row r="1649" spans="1:21">
      <c r="A1649" s="33"/>
      <c r="B1649" s="33"/>
      <c r="C1649" s="33"/>
      <c r="D1649" s="33"/>
      <c r="E1649" s="33"/>
      <c r="F1649" s="33"/>
      <c r="G1649" s="33"/>
      <c r="H1649" s="33"/>
      <c r="I1649" s="33"/>
      <c r="J1649" s="33"/>
      <c r="K1649" s="33"/>
      <c r="L1649" s="33"/>
      <c r="M1649" s="33"/>
      <c r="N1649" s="33"/>
      <c r="O1649" s="33"/>
      <c r="P1649" s="33"/>
      <c r="Q1649" s="33"/>
      <c r="R1649" s="33"/>
      <c r="S1649" s="33"/>
      <c r="T1649" s="33"/>
      <c r="U1649" s="33"/>
    </row>
    <row r="1650" spans="1:21">
      <c r="A1650" s="33"/>
      <c r="B1650" s="33"/>
      <c r="C1650" s="33"/>
      <c r="D1650" s="33"/>
      <c r="E1650" s="33"/>
      <c r="F1650" s="33"/>
      <c r="G1650" s="33"/>
      <c r="H1650" s="33"/>
      <c r="I1650" s="33"/>
      <c r="J1650" s="33"/>
      <c r="K1650" s="33"/>
      <c r="L1650" s="33"/>
      <c r="M1650" s="33"/>
      <c r="N1650" s="33"/>
      <c r="O1650" s="33"/>
      <c r="P1650" s="33"/>
      <c r="Q1650" s="33"/>
      <c r="R1650" s="33"/>
      <c r="S1650" s="33"/>
      <c r="T1650" s="33"/>
      <c r="U1650" s="33"/>
    </row>
    <row r="1651" spans="1:21">
      <c r="A1651" s="33"/>
      <c r="B1651" s="33"/>
      <c r="C1651" s="33"/>
      <c r="D1651" s="33"/>
      <c r="E1651" s="33"/>
      <c r="F1651" s="33"/>
      <c r="G1651" s="33"/>
      <c r="H1651" s="33"/>
      <c r="I1651" s="33"/>
      <c r="J1651" s="33"/>
      <c r="K1651" s="33"/>
      <c r="L1651" s="33"/>
      <c r="M1651" s="33"/>
      <c r="N1651" s="33"/>
      <c r="O1651" s="33"/>
      <c r="P1651" s="33"/>
      <c r="Q1651" s="33"/>
      <c r="R1651" s="33"/>
      <c r="S1651" s="33"/>
      <c r="T1651" s="33"/>
      <c r="U1651" s="33"/>
    </row>
    <row r="1652" spans="1:21">
      <c r="A1652" s="33"/>
      <c r="B1652" s="33"/>
      <c r="C1652" s="33"/>
      <c r="D1652" s="33"/>
      <c r="E1652" s="33"/>
      <c r="F1652" s="33"/>
      <c r="G1652" s="33"/>
      <c r="H1652" s="33"/>
      <c r="I1652" s="33"/>
      <c r="J1652" s="33"/>
      <c r="K1652" s="33"/>
      <c r="L1652" s="33"/>
      <c r="M1652" s="33"/>
      <c r="N1652" s="33"/>
      <c r="O1652" s="33"/>
      <c r="P1652" s="33"/>
      <c r="Q1652" s="33"/>
      <c r="R1652" s="33"/>
      <c r="S1652" s="33"/>
      <c r="T1652" s="33"/>
      <c r="U1652" s="33"/>
    </row>
    <row r="1653" spans="1:21">
      <c r="A1653" s="33"/>
      <c r="B1653" s="33"/>
      <c r="C1653" s="33"/>
      <c r="D1653" s="33"/>
      <c r="E1653" s="33"/>
      <c r="F1653" s="33"/>
      <c r="G1653" s="33"/>
      <c r="H1653" s="33"/>
      <c r="I1653" s="33"/>
      <c r="J1653" s="33"/>
      <c r="K1653" s="33"/>
      <c r="L1653" s="33"/>
      <c r="M1653" s="33"/>
      <c r="N1653" s="33"/>
      <c r="O1653" s="33"/>
      <c r="P1653" s="33"/>
      <c r="Q1653" s="33"/>
      <c r="R1653" s="33"/>
      <c r="S1653" s="33"/>
      <c r="T1653" s="33"/>
      <c r="U1653" s="33"/>
    </row>
    <row r="1654" spans="1:21">
      <c r="A1654" s="33"/>
      <c r="B1654" s="33"/>
      <c r="C1654" s="33"/>
      <c r="D1654" s="33"/>
      <c r="E1654" s="33"/>
      <c r="F1654" s="33"/>
      <c r="G1654" s="33"/>
      <c r="H1654" s="33"/>
      <c r="I1654" s="33"/>
      <c r="J1654" s="33"/>
      <c r="K1654" s="33"/>
      <c r="L1654" s="33"/>
      <c r="M1654" s="33"/>
      <c r="N1654" s="33"/>
      <c r="O1654" s="33"/>
      <c r="P1654" s="33"/>
      <c r="Q1654" s="33"/>
      <c r="R1654" s="33"/>
      <c r="S1654" s="33"/>
      <c r="T1654" s="33"/>
      <c r="U1654" s="33"/>
    </row>
    <row r="1655" spans="1:21">
      <c r="A1655" s="33"/>
      <c r="B1655" s="33"/>
      <c r="C1655" s="33"/>
      <c r="D1655" s="33"/>
      <c r="E1655" s="33"/>
      <c r="F1655" s="33"/>
      <c r="G1655" s="33"/>
      <c r="H1655" s="33"/>
      <c r="I1655" s="33"/>
      <c r="J1655" s="33"/>
      <c r="K1655" s="33"/>
      <c r="L1655" s="33"/>
      <c r="M1655" s="33"/>
      <c r="N1655" s="33"/>
      <c r="O1655" s="33"/>
      <c r="P1655" s="33"/>
      <c r="Q1655" s="33"/>
      <c r="R1655" s="33"/>
      <c r="S1655" s="33"/>
      <c r="T1655" s="33"/>
      <c r="U1655" s="33"/>
    </row>
    <row r="1656" spans="1:21">
      <c r="A1656" s="33"/>
      <c r="B1656" s="33"/>
      <c r="C1656" s="33"/>
      <c r="D1656" s="33"/>
      <c r="E1656" s="33"/>
      <c r="F1656" s="33"/>
      <c r="G1656" s="33"/>
      <c r="H1656" s="33"/>
      <c r="I1656" s="33"/>
      <c r="J1656" s="33"/>
      <c r="K1656" s="33"/>
      <c r="L1656" s="33"/>
      <c r="M1656" s="33"/>
      <c r="N1656" s="33"/>
      <c r="O1656" s="33"/>
      <c r="P1656" s="33"/>
      <c r="Q1656" s="33"/>
      <c r="R1656" s="33"/>
      <c r="S1656" s="33"/>
      <c r="T1656" s="33"/>
      <c r="U1656" s="33"/>
    </row>
    <row r="1657" spans="1:21">
      <c r="A1657" s="33"/>
      <c r="B1657" s="33"/>
      <c r="C1657" s="33"/>
      <c r="D1657" s="33"/>
      <c r="E1657" s="33"/>
      <c r="F1657" s="33"/>
      <c r="G1657" s="33"/>
      <c r="H1657" s="33"/>
      <c r="I1657" s="33"/>
      <c r="J1657" s="33"/>
      <c r="K1657" s="33"/>
      <c r="L1657" s="33"/>
      <c r="M1657" s="33"/>
      <c r="N1657" s="33"/>
      <c r="O1657" s="33"/>
      <c r="P1657" s="33"/>
      <c r="Q1657" s="33"/>
      <c r="R1657" s="33"/>
      <c r="S1657" s="33"/>
      <c r="T1657" s="33"/>
      <c r="U1657" s="33"/>
    </row>
    <row r="1658" spans="1:21">
      <c r="A1658" s="33"/>
      <c r="B1658" s="33"/>
      <c r="C1658" s="33"/>
      <c r="D1658" s="33"/>
      <c r="E1658" s="33"/>
      <c r="F1658" s="33"/>
      <c r="G1658" s="33"/>
      <c r="H1658" s="33"/>
      <c r="I1658" s="33"/>
      <c r="J1658" s="33"/>
      <c r="K1658" s="33"/>
      <c r="L1658" s="33"/>
      <c r="M1658" s="33"/>
      <c r="N1658" s="33"/>
      <c r="O1658" s="33"/>
      <c r="P1658" s="33"/>
      <c r="Q1658" s="33"/>
      <c r="R1658" s="33"/>
      <c r="S1658" s="33"/>
      <c r="T1658" s="33"/>
      <c r="U1658" s="33"/>
    </row>
    <row r="1659" spans="1:21">
      <c r="A1659" s="33"/>
      <c r="B1659" s="33"/>
      <c r="C1659" s="33"/>
      <c r="D1659" s="33"/>
      <c r="E1659" s="33"/>
      <c r="F1659" s="33"/>
      <c r="G1659" s="33"/>
      <c r="H1659" s="33"/>
      <c r="I1659" s="33"/>
      <c r="J1659" s="33"/>
      <c r="K1659" s="33"/>
      <c r="L1659" s="33"/>
      <c r="M1659" s="33"/>
      <c r="N1659" s="33"/>
      <c r="O1659" s="33"/>
      <c r="P1659" s="33"/>
      <c r="Q1659" s="33"/>
      <c r="R1659" s="33"/>
      <c r="S1659" s="33"/>
      <c r="T1659" s="33"/>
      <c r="U1659" s="33"/>
    </row>
    <row r="1660" spans="1:21">
      <c r="A1660" s="33"/>
      <c r="B1660" s="33"/>
      <c r="C1660" s="33"/>
      <c r="D1660" s="33"/>
      <c r="E1660" s="33"/>
      <c r="F1660" s="33"/>
      <c r="G1660" s="33"/>
      <c r="H1660" s="33"/>
      <c r="I1660" s="33"/>
      <c r="J1660" s="33"/>
      <c r="K1660" s="33"/>
      <c r="L1660" s="33"/>
      <c r="M1660" s="33"/>
      <c r="N1660" s="33"/>
      <c r="O1660" s="33"/>
      <c r="P1660" s="33"/>
      <c r="Q1660" s="33"/>
      <c r="R1660" s="33"/>
      <c r="S1660" s="33"/>
      <c r="T1660" s="33"/>
      <c r="U1660" s="33"/>
    </row>
    <row r="1661" spans="1:21">
      <c r="A1661" s="33"/>
      <c r="B1661" s="33"/>
      <c r="C1661" s="33"/>
      <c r="D1661" s="33"/>
      <c r="E1661" s="33"/>
      <c r="F1661" s="33"/>
      <c r="G1661" s="33"/>
      <c r="H1661" s="33"/>
      <c r="I1661" s="33"/>
      <c r="J1661" s="33"/>
      <c r="K1661" s="33"/>
      <c r="L1661" s="33"/>
      <c r="M1661" s="33"/>
      <c r="N1661" s="33"/>
      <c r="O1661" s="33"/>
      <c r="P1661" s="33"/>
      <c r="Q1661" s="33"/>
      <c r="R1661" s="33"/>
      <c r="S1661" s="33"/>
      <c r="T1661" s="33"/>
      <c r="U1661" s="33"/>
    </row>
    <row r="1662" spans="1:21">
      <c r="A1662" s="33"/>
      <c r="B1662" s="33"/>
      <c r="C1662" s="33"/>
      <c r="D1662" s="33"/>
      <c r="E1662" s="33"/>
      <c r="F1662" s="33"/>
      <c r="G1662" s="33"/>
      <c r="H1662" s="33"/>
      <c r="I1662" s="33"/>
      <c r="J1662" s="33"/>
      <c r="K1662" s="33"/>
      <c r="L1662" s="33"/>
      <c r="M1662" s="33"/>
      <c r="N1662" s="33"/>
      <c r="O1662" s="33"/>
      <c r="P1662" s="33"/>
      <c r="Q1662" s="33"/>
      <c r="R1662" s="33"/>
      <c r="S1662" s="33"/>
      <c r="T1662" s="33"/>
      <c r="U1662" s="33"/>
    </row>
    <row r="1663" spans="1:21">
      <c r="A1663" s="33"/>
      <c r="B1663" s="33"/>
      <c r="C1663" s="33"/>
      <c r="D1663" s="33"/>
      <c r="E1663" s="33"/>
      <c r="F1663" s="33"/>
      <c r="G1663" s="33"/>
      <c r="H1663" s="33"/>
      <c r="I1663" s="33"/>
      <c r="J1663" s="33"/>
      <c r="K1663" s="33"/>
      <c r="L1663" s="33"/>
      <c r="M1663" s="33"/>
      <c r="N1663" s="33"/>
      <c r="O1663" s="33"/>
      <c r="P1663" s="33"/>
      <c r="Q1663" s="33"/>
      <c r="R1663" s="33"/>
      <c r="S1663" s="33"/>
      <c r="T1663" s="33"/>
      <c r="U1663" s="33"/>
    </row>
    <row r="1664" spans="1:21">
      <c r="A1664" s="33"/>
      <c r="B1664" s="33"/>
      <c r="C1664" s="33"/>
      <c r="D1664" s="33"/>
      <c r="E1664" s="33"/>
      <c r="F1664" s="33"/>
      <c r="G1664" s="33"/>
      <c r="H1664" s="33"/>
      <c r="I1664" s="33"/>
      <c r="J1664" s="33"/>
      <c r="K1664" s="33"/>
      <c r="L1664" s="33"/>
      <c r="M1664" s="33"/>
      <c r="N1664" s="33"/>
      <c r="O1664" s="33"/>
      <c r="P1664" s="33"/>
      <c r="Q1664" s="33"/>
      <c r="R1664" s="33"/>
      <c r="S1664" s="33"/>
      <c r="T1664" s="33"/>
      <c r="U1664" s="33"/>
    </row>
    <row r="1665" spans="1:49">
      <c r="A1665" s="33"/>
      <c r="B1665" s="33"/>
      <c r="C1665" s="33"/>
      <c r="D1665" s="33"/>
      <c r="E1665" s="33"/>
      <c r="F1665" s="33"/>
      <c r="G1665" s="33"/>
      <c r="H1665" s="33"/>
      <c r="I1665" s="33"/>
      <c r="J1665" s="33"/>
      <c r="K1665" s="33"/>
      <c r="L1665" s="33"/>
      <c r="M1665" s="33"/>
      <c r="N1665" s="33"/>
      <c r="O1665" s="33"/>
      <c r="P1665" s="33"/>
      <c r="Q1665" s="33"/>
      <c r="R1665" s="33"/>
      <c r="S1665" s="33"/>
      <c r="T1665" s="33"/>
      <c r="U1665" s="33"/>
    </row>
    <row r="1666" spans="1:49">
      <c r="A1666" s="33"/>
      <c r="B1666" s="33"/>
      <c r="C1666" s="33"/>
      <c r="D1666" s="33"/>
      <c r="E1666" s="33"/>
      <c r="F1666" s="33"/>
      <c r="G1666" s="33"/>
      <c r="H1666" s="33"/>
      <c r="I1666" s="33"/>
      <c r="J1666" s="33"/>
      <c r="K1666" s="33"/>
      <c r="L1666" s="33"/>
      <c r="M1666" s="33"/>
      <c r="N1666" s="33"/>
      <c r="O1666" s="33"/>
      <c r="P1666" s="33"/>
      <c r="Q1666" s="33"/>
      <c r="R1666" s="33"/>
      <c r="S1666" s="33"/>
      <c r="T1666" s="33"/>
      <c r="U1666" s="33"/>
    </row>
    <row r="1667" spans="1:49">
      <c r="A1667" s="33"/>
      <c r="B1667" s="33"/>
      <c r="C1667" s="33"/>
      <c r="D1667" s="33"/>
      <c r="E1667" s="33"/>
      <c r="F1667" s="33"/>
      <c r="G1667" s="33"/>
      <c r="H1667" s="33"/>
      <c r="I1667" s="33"/>
      <c r="J1667" s="33"/>
      <c r="K1667" s="33"/>
      <c r="L1667" s="33"/>
      <c r="M1667" s="33"/>
      <c r="N1667" s="33"/>
      <c r="O1667" s="33"/>
      <c r="P1667" s="33"/>
      <c r="Q1667" s="33"/>
      <c r="R1667" s="33"/>
      <c r="S1667" s="33"/>
      <c r="T1667" s="33"/>
      <c r="U1667" s="33"/>
    </row>
    <row r="1668" spans="1:49">
      <c r="A1668" s="33"/>
      <c r="B1668" s="33"/>
      <c r="C1668" s="33"/>
      <c r="D1668" s="33"/>
      <c r="E1668" s="33"/>
      <c r="F1668" s="33"/>
      <c r="G1668" s="33"/>
      <c r="H1668" s="33"/>
      <c r="I1668" s="33"/>
      <c r="J1668" s="33"/>
      <c r="K1668" s="33"/>
      <c r="L1668" s="33"/>
      <c r="M1668" s="33"/>
      <c r="N1668" s="33"/>
      <c r="O1668" s="33"/>
      <c r="P1668" s="33"/>
      <c r="Q1668" s="33"/>
      <c r="R1668" s="33"/>
      <c r="S1668" s="33"/>
      <c r="T1668" s="33"/>
      <c r="U1668" s="33"/>
    </row>
    <row r="1669" spans="1:49">
      <c r="A1669" s="33"/>
      <c r="B1669" s="33"/>
      <c r="C1669" s="33"/>
      <c r="D1669" s="33"/>
      <c r="E1669" s="33"/>
      <c r="F1669" s="33"/>
      <c r="G1669" s="33"/>
      <c r="H1669" s="33"/>
      <c r="I1669" s="33"/>
      <c r="J1669" s="33"/>
      <c r="K1669" s="33"/>
      <c r="L1669" s="33"/>
      <c r="M1669" s="33"/>
      <c r="N1669" s="33"/>
      <c r="O1669" s="33"/>
      <c r="P1669" s="33"/>
      <c r="Q1669" s="33"/>
      <c r="R1669" s="33"/>
      <c r="S1669" s="33"/>
      <c r="T1669" s="33"/>
      <c r="U1669" s="33"/>
    </row>
    <row r="1670" spans="1:49">
      <c r="A1670" s="33"/>
      <c r="B1670" s="33"/>
      <c r="C1670" s="33"/>
      <c r="D1670" s="33"/>
      <c r="E1670" s="33"/>
      <c r="F1670" s="33"/>
      <c r="G1670" s="33"/>
      <c r="H1670" s="33"/>
      <c r="I1670" s="33"/>
      <c r="J1670" s="33"/>
      <c r="K1670" s="33"/>
      <c r="L1670" s="33"/>
      <c r="M1670" s="33"/>
      <c r="N1670" s="33"/>
      <c r="O1670" s="33"/>
      <c r="P1670" s="33"/>
      <c r="Q1670" s="33"/>
      <c r="R1670" s="33"/>
      <c r="S1670" s="33"/>
      <c r="T1670" s="33"/>
      <c r="U1670" s="33"/>
    </row>
    <row r="1671" spans="1:49">
      <c r="A1671" s="33"/>
      <c r="B1671" s="33"/>
      <c r="C1671" s="33"/>
      <c r="D1671" s="33"/>
      <c r="E1671" s="33"/>
      <c r="F1671" s="33"/>
      <c r="G1671" s="33"/>
      <c r="H1671" s="33"/>
      <c r="I1671" s="33"/>
      <c r="J1671" s="33"/>
      <c r="K1671" s="33"/>
      <c r="L1671" s="33"/>
      <c r="M1671" s="33"/>
      <c r="N1671" s="33"/>
      <c r="O1671" s="33"/>
      <c r="P1671" s="33"/>
      <c r="Q1671" s="33"/>
      <c r="R1671" s="33"/>
      <c r="S1671" s="33"/>
      <c r="T1671" s="33"/>
      <c r="U1671" s="33"/>
    </row>
    <row r="1672" spans="1:49">
      <c r="A1672" s="33"/>
      <c r="B1672" s="33"/>
      <c r="C1672" s="33"/>
      <c r="D1672" s="33"/>
      <c r="E1672" s="33"/>
      <c r="F1672" s="33"/>
      <c r="G1672" s="33"/>
      <c r="H1672" s="33"/>
      <c r="I1672" s="33"/>
      <c r="J1672" s="33"/>
      <c r="K1672" s="33"/>
      <c r="L1672" s="33"/>
      <c r="M1672" s="33"/>
      <c r="N1672" s="33"/>
      <c r="O1672" s="33"/>
      <c r="P1672" s="33"/>
      <c r="Q1672" s="33"/>
      <c r="R1672" s="33"/>
      <c r="S1672" s="33"/>
      <c r="T1672" s="33"/>
      <c r="U1672" s="33"/>
    </row>
    <row r="1673" spans="1:49">
      <c r="A1673" s="33"/>
      <c r="B1673" s="33"/>
      <c r="C1673" s="33"/>
      <c r="D1673" s="33"/>
      <c r="E1673" s="33"/>
      <c r="F1673" s="33"/>
      <c r="G1673" s="33"/>
      <c r="O1673" s="33"/>
      <c r="P1673" s="33"/>
      <c r="Q1673" s="33"/>
      <c r="R1673" s="33"/>
      <c r="S1673" s="33"/>
      <c r="T1673" s="33"/>
      <c r="U1673" s="33"/>
      <c r="V1673" s="33"/>
      <c r="W1673" s="33"/>
      <c r="X1673" s="33"/>
      <c r="Y1673" s="33"/>
      <c r="Z1673" s="33"/>
      <c r="AA1673" s="33"/>
      <c r="AB1673" s="33"/>
      <c r="AC1673" s="33"/>
      <c r="AD1673" s="33"/>
      <c r="AE1673" s="33"/>
      <c r="AF1673" s="33"/>
      <c r="AG1673" s="33"/>
      <c r="AH1673" s="33"/>
      <c r="AI1673" s="33"/>
      <c r="AJ1673" s="33"/>
      <c r="AK1673" s="33"/>
      <c r="AL1673" s="33"/>
      <c r="AM1673" s="33"/>
      <c r="AN1673" s="33"/>
      <c r="AO1673" s="33"/>
      <c r="AP1673" s="33"/>
      <c r="AQ1673" s="33"/>
      <c r="AR1673" s="33"/>
      <c r="AS1673" s="33"/>
      <c r="AT1673" s="33"/>
      <c r="AU1673" s="33"/>
      <c r="AV1673" s="33"/>
      <c r="AW1673" s="33"/>
    </row>
    <row r="1674" spans="1:49">
      <c r="A1674" s="33"/>
      <c r="B1674" s="33"/>
      <c r="C1674" s="33"/>
      <c r="D1674" s="33"/>
      <c r="E1674" s="33"/>
      <c r="F1674" s="33"/>
      <c r="G1674" s="33"/>
      <c r="O1674" s="33"/>
      <c r="P1674" s="33"/>
      <c r="Q1674" s="33"/>
      <c r="R1674" s="33"/>
      <c r="S1674" s="33"/>
      <c r="T1674" s="33"/>
      <c r="U1674" s="33"/>
      <c r="V1674" s="33"/>
      <c r="W1674" s="33"/>
      <c r="X1674" s="33"/>
      <c r="Y1674" s="33"/>
      <c r="Z1674" s="33"/>
      <c r="AA1674" s="33"/>
      <c r="AB1674" s="33"/>
      <c r="AC1674" s="33"/>
      <c r="AD1674" s="33"/>
      <c r="AE1674" s="33"/>
      <c r="AF1674" s="33"/>
      <c r="AG1674" s="33"/>
      <c r="AH1674" s="33"/>
      <c r="AI1674" s="33"/>
      <c r="AJ1674" s="33"/>
      <c r="AK1674" s="33"/>
      <c r="AL1674" s="33"/>
      <c r="AM1674" s="33"/>
      <c r="AN1674" s="33"/>
      <c r="AO1674" s="33"/>
      <c r="AP1674" s="33"/>
      <c r="AQ1674" s="33"/>
      <c r="AR1674" s="33"/>
      <c r="AS1674" s="33"/>
      <c r="AT1674" s="33"/>
      <c r="AU1674" s="33"/>
      <c r="AV1674" s="33"/>
      <c r="AW1674" s="33"/>
    </row>
    <row r="1675" spans="1:49">
      <c r="A1675" s="33"/>
      <c r="B1675" s="33"/>
      <c r="C1675" s="33"/>
      <c r="D1675" s="33"/>
      <c r="E1675" s="33"/>
      <c r="F1675" s="33"/>
      <c r="G1675" s="33"/>
      <c r="O1675" s="33"/>
      <c r="P1675" s="33"/>
      <c r="Q1675" s="33"/>
      <c r="R1675" s="33"/>
      <c r="S1675" s="33"/>
      <c r="T1675" s="33"/>
      <c r="U1675" s="33"/>
      <c r="V1675" s="33"/>
      <c r="W1675" s="33"/>
      <c r="X1675" s="33"/>
      <c r="Y1675" s="33"/>
      <c r="Z1675" s="33"/>
      <c r="AA1675" s="33"/>
      <c r="AB1675" s="33"/>
      <c r="AC1675" s="33"/>
      <c r="AD1675" s="33"/>
      <c r="AE1675" s="33"/>
      <c r="AF1675" s="33"/>
      <c r="AG1675" s="33"/>
      <c r="AH1675" s="33"/>
      <c r="AI1675" s="33"/>
      <c r="AJ1675" s="33"/>
      <c r="AK1675" s="33"/>
      <c r="AL1675" s="33"/>
      <c r="AM1675" s="33"/>
      <c r="AN1675" s="33"/>
      <c r="AO1675" s="33"/>
      <c r="AP1675" s="33"/>
      <c r="AQ1675" s="33"/>
      <c r="AR1675" s="33"/>
      <c r="AS1675" s="33"/>
      <c r="AT1675" s="33"/>
      <c r="AU1675" s="33"/>
      <c r="AV1675" s="33"/>
      <c r="AW1675" s="33"/>
    </row>
    <row r="1676" spans="1:49">
      <c r="A1676" s="33"/>
      <c r="B1676" s="33"/>
      <c r="C1676" s="33"/>
      <c r="D1676" s="33"/>
      <c r="E1676" s="33"/>
      <c r="F1676" s="33"/>
      <c r="G1676" s="33"/>
      <c r="O1676" s="33"/>
      <c r="P1676" s="33"/>
      <c r="Q1676" s="33"/>
      <c r="R1676" s="33"/>
      <c r="S1676" s="33"/>
      <c r="T1676" s="33"/>
      <c r="U1676" s="33"/>
      <c r="V1676" s="33"/>
      <c r="W1676" s="33"/>
      <c r="X1676" s="33"/>
      <c r="Y1676" s="33"/>
      <c r="Z1676" s="33"/>
      <c r="AA1676" s="33"/>
      <c r="AB1676" s="33"/>
      <c r="AC1676" s="33"/>
      <c r="AD1676" s="33"/>
      <c r="AE1676" s="33"/>
      <c r="AF1676" s="33"/>
      <c r="AG1676" s="33"/>
      <c r="AH1676" s="33"/>
      <c r="AI1676" s="33"/>
      <c r="AJ1676" s="33"/>
      <c r="AK1676" s="33"/>
      <c r="AL1676" s="33"/>
      <c r="AM1676" s="33"/>
      <c r="AN1676" s="33"/>
      <c r="AO1676" s="33"/>
      <c r="AP1676" s="33"/>
      <c r="AQ1676" s="33"/>
      <c r="AR1676" s="33"/>
      <c r="AS1676" s="33"/>
      <c r="AT1676" s="33"/>
      <c r="AU1676" s="33"/>
      <c r="AV1676" s="33"/>
      <c r="AW1676" s="33"/>
    </row>
    <row r="1677" spans="1:49">
      <c r="A1677" s="33"/>
      <c r="B1677" s="33"/>
      <c r="C1677" s="33"/>
      <c r="D1677" s="33"/>
      <c r="E1677" s="33"/>
      <c r="F1677" s="33"/>
      <c r="G1677" s="33"/>
      <c r="O1677" s="33"/>
      <c r="P1677" s="33"/>
      <c r="Q1677" s="33"/>
      <c r="R1677" s="33"/>
      <c r="S1677" s="33"/>
      <c r="T1677" s="33"/>
      <c r="U1677" s="33"/>
      <c r="V1677" s="33"/>
      <c r="W1677" s="33"/>
      <c r="X1677" s="33"/>
      <c r="Y1677" s="33"/>
      <c r="Z1677" s="33"/>
      <c r="AA1677" s="33"/>
      <c r="AB1677" s="33"/>
      <c r="AC1677" s="33"/>
      <c r="AD1677" s="33"/>
      <c r="AE1677" s="33"/>
      <c r="AF1677" s="33"/>
      <c r="AG1677" s="33"/>
      <c r="AH1677" s="33"/>
      <c r="AI1677" s="33"/>
      <c r="AJ1677" s="33"/>
      <c r="AK1677" s="33"/>
      <c r="AL1677" s="33"/>
      <c r="AM1677" s="33"/>
      <c r="AN1677" s="33"/>
      <c r="AO1677" s="33"/>
      <c r="AP1677" s="33"/>
      <c r="AQ1677" s="33"/>
      <c r="AR1677" s="33"/>
      <c r="AS1677" s="33"/>
      <c r="AT1677" s="33"/>
      <c r="AU1677" s="33"/>
      <c r="AV1677" s="33"/>
      <c r="AW1677" s="33"/>
    </row>
    <row r="1678" spans="1:49">
      <c r="A1678" s="33"/>
      <c r="B1678" s="33"/>
      <c r="C1678" s="33"/>
      <c r="D1678" s="33"/>
      <c r="E1678" s="33"/>
      <c r="F1678" s="33"/>
      <c r="G1678" s="33"/>
      <c r="O1678" s="33"/>
      <c r="P1678" s="33"/>
      <c r="Q1678" s="33"/>
      <c r="R1678" s="33"/>
      <c r="S1678" s="33"/>
      <c r="T1678" s="33"/>
      <c r="U1678" s="33"/>
      <c r="V1678" s="33"/>
      <c r="W1678" s="33"/>
      <c r="X1678" s="33"/>
      <c r="Y1678" s="33"/>
      <c r="Z1678" s="33"/>
      <c r="AA1678" s="33"/>
      <c r="AB1678" s="33"/>
      <c r="AC1678" s="33"/>
      <c r="AD1678" s="33"/>
      <c r="AE1678" s="33"/>
      <c r="AF1678" s="33"/>
      <c r="AG1678" s="33"/>
      <c r="AH1678" s="33"/>
      <c r="AI1678" s="33"/>
      <c r="AJ1678" s="33"/>
      <c r="AK1678" s="33"/>
      <c r="AL1678" s="33"/>
      <c r="AM1678" s="33"/>
      <c r="AN1678" s="33"/>
      <c r="AO1678" s="33"/>
      <c r="AP1678" s="33"/>
      <c r="AQ1678" s="33"/>
      <c r="AR1678" s="33"/>
      <c r="AS1678" s="33"/>
      <c r="AT1678" s="33"/>
      <c r="AU1678" s="33"/>
      <c r="AV1678" s="33"/>
      <c r="AW1678" s="33"/>
    </row>
    <row r="1679" spans="1:49">
      <c r="A1679" s="33"/>
      <c r="B1679" s="33"/>
      <c r="C1679" s="33"/>
      <c r="D1679" s="33"/>
      <c r="E1679" s="33"/>
      <c r="F1679" s="33"/>
      <c r="G1679" s="33"/>
      <c r="O1679" s="33"/>
      <c r="P1679" s="33"/>
      <c r="Q1679" s="33"/>
      <c r="R1679" s="33"/>
      <c r="S1679" s="33"/>
      <c r="T1679" s="33"/>
      <c r="U1679" s="33"/>
      <c r="V1679" s="33"/>
      <c r="W1679" s="33"/>
      <c r="X1679" s="33"/>
      <c r="Y1679" s="33"/>
      <c r="Z1679" s="33"/>
      <c r="AA1679" s="33"/>
      <c r="AB1679" s="33"/>
      <c r="AC1679" s="33"/>
      <c r="AD1679" s="33"/>
      <c r="AE1679" s="33"/>
      <c r="AF1679" s="33"/>
      <c r="AG1679" s="33"/>
      <c r="AH1679" s="33"/>
      <c r="AI1679" s="33"/>
      <c r="AJ1679" s="33"/>
      <c r="AK1679" s="33"/>
      <c r="AL1679" s="33"/>
      <c r="AM1679" s="33"/>
      <c r="AN1679" s="33"/>
      <c r="AO1679" s="33"/>
      <c r="AP1679" s="33"/>
      <c r="AQ1679" s="33"/>
      <c r="AR1679" s="33"/>
      <c r="AS1679" s="33"/>
      <c r="AT1679" s="33"/>
      <c r="AU1679" s="33"/>
      <c r="AV1679" s="33"/>
      <c r="AW1679" s="33"/>
    </row>
    <row r="1680" spans="1:49">
      <c r="A1680" s="33"/>
      <c r="B1680" s="33"/>
      <c r="C1680" s="33"/>
      <c r="D1680" s="33"/>
      <c r="E1680" s="33"/>
      <c r="F1680" s="33"/>
      <c r="G1680" s="33"/>
      <c r="O1680" s="33"/>
      <c r="P1680" s="33"/>
      <c r="Q1680" s="33"/>
      <c r="R1680" s="33"/>
      <c r="S1680" s="33"/>
      <c r="T1680" s="33"/>
      <c r="U1680" s="33"/>
      <c r="V1680" s="33"/>
      <c r="W1680" s="33"/>
      <c r="X1680" s="33"/>
      <c r="Y1680" s="33"/>
      <c r="Z1680" s="33"/>
      <c r="AA1680" s="33"/>
      <c r="AB1680" s="33"/>
      <c r="AC1680" s="33"/>
      <c r="AD1680" s="33"/>
      <c r="AE1680" s="33"/>
      <c r="AF1680" s="33"/>
      <c r="AG1680" s="33"/>
      <c r="AH1680" s="33"/>
      <c r="AI1680" s="33"/>
      <c r="AJ1680" s="33"/>
      <c r="AK1680" s="33"/>
      <c r="AL1680" s="33"/>
      <c r="AM1680" s="33"/>
      <c r="AN1680" s="33"/>
      <c r="AO1680" s="33"/>
      <c r="AP1680" s="33"/>
      <c r="AQ1680" s="33"/>
      <c r="AR1680" s="33"/>
      <c r="AS1680" s="33"/>
      <c r="AT1680" s="33"/>
      <c r="AU1680" s="33"/>
      <c r="AV1680" s="33"/>
      <c r="AW1680" s="33"/>
    </row>
    <row r="1681" spans="1:49">
      <c r="A1681" s="33"/>
      <c r="B1681" s="33"/>
      <c r="C1681" s="33"/>
      <c r="D1681" s="33"/>
      <c r="E1681" s="33"/>
      <c r="F1681" s="33"/>
      <c r="G1681" s="33"/>
      <c r="O1681" s="33"/>
      <c r="P1681" s="33"/>
      <c r="Q1681" s="33"/>
      <c r="R1681" s="33"/>
      <c r="S1681" s="33"/>
      <c r="T1681" s="33"/>
      <c r="U1681" s="33"/>
      <c r="V1681" s="33"/>
      <c r="W1681" s="33"/>
      <c r="X1681" s="33"/>
      <c r="Y1681" s="33"/>
      <c r="Z1681" s="33"/>
      <c r="AA1681" s="33"/>
      <c r="AB1681" s="33"/>
      <c r="AC1681" s="33"/>
      <c r="AD1681" s="33"/>
      <c r="AE1681" s="33"/>
      <c r="AF1681" s="33"/>
      <c r="AG1681" s="33"/>
      <c r="AH1681" s="33"/>
      <c r="AI1681" s="33"/>
      <c r="AJ1681" s="33"/>
      <c r="AK1681" s="33"/>
      <c r="AL1681" s="33"/>
      <c r="AM1681" s="33"/>
      <c r="AN1681" s="33"/>
      <c r="AO1681" s="33"/>
      <c r="AP1681" s="33"/>
      <c r="AQ1681" s="33"/>
      <c r="AR1681" s="33"/>
      <c r="AS1681" s="33"/>
      <c r="AT1681" s="33"/>
      <c r="AU1681" s="33"/>
      <c r="AV1681" s="33"/>
      <c r="AW1681" s="33"/>
    </row>
    <row r="1682" spans="1:49">
      <c r="A1682" s="33"/>
      <c r="B1682" s="33"/>
      <c r="C1682" s="33"/>
      <c r="D1682" s="33"/>
      <c r="E1682" s="33"/>
      <c r="F1682" s="33"/>
      <c r="G1682" s="33"/>
      <c r="O1682" s="33"/>
      <c r="P1682" s="33"/>
      <c r="Q1682" s="33"/>
      <c r="R1682" s="33"/>
      <c r="S1682" s="33"/>
      <c r="T1682" s="33"/>
      <c r="U1682" s="33"/>
      <c r="V1682" s="33"/>
      <c r="W1682" s="33"/>
      <c r="X1682" s="33"/>
      <c r="Y1682" s="33"/>
      <c r="Z1682" s="33"/>
      <c r="AA1682" s="33"/>
      <c r="AB1682" s="33"/>
      <c r="AC1682" s="33"/>
      <c r="AD1682" s="33"/>
      <c r="AE1682" s="33"/>
      <c r="AF1682" s="33"/>
      <c r="AG1682" s="33"/>
      <c r="AH1682" s="33"/>
      <c r="AI1682" s="33"/>
      <c r="AJ1682" s="33"/>
      <c r="AK1682" s="33"/>
      <c r="AL1682" s="33"/>
      <c r="AM1682" s="33"/>
      <c r="AN1682" s="33"/>
      <c r="AO1682" s="33"/>
      <c r="AP1682" s="33"/>
      <c r="AQ1682" s="33"/>
      <c r="AR1682" s="33"/>
      <c r="AS1682" s="33"/>
      <c r="AT1682" s="33"/>
      <c r="AU1682" s="33"/>
      <c r="AV1682" s="33"/>
      <c r="AW1682" s="33"/>
    </row>
    <row r="1683" spans="1:49">
      <c r="A1683" s="33"/>
      <c r="B1683" s="33"/>
      <c r="C1683" s="33"/>
      <c r="D1683" s="33"/>
      <c r="E1683" s="33"/>
      <c r="F1683" s="33"/>
      <c r="G1683" s="33"/>
      <c r="O1683" s="33"/>
      <c r="P1683" s="33"/>
      <c r="Q1683" s="33"/>
      <c r="R1683" s="33"/>
      <c r="S1683" s="33"/>
      <c r="T1683" s="33"/>
      <c r="U1683" s="33"/>
      <c r="V1683" s="33"/>
      <c r="W1683" s="33"/>
      <c r="X1683" s="33"/>
      <c r="Y1683" s="33"/>
      <c r="Z1683" s="33"/>
      <c r="AA1683" s="33"/>
      <c r="AB1683" s="33"/>
      <c r="AC1683" s="33"/>
      <c r="AD1683" s="33"/>
      <c r="AE1683" s="33"/>
      <c r="AF1683" s="33"/>
      <c r="AG1683" s="33"/>
      <c r="AH1683" s="33"/>
      <c r="AI1683" s="33"/>
      <c r="AJ1683" s="33"/>
      <c r="AK1683" s="33"/>
      <c r="AL1683" s="33"/>
      <c r="AM1683" s="33"/>
      <c r="AN1683" s="33"/>
      <c r="AO1683" s="33"/>
      <c r="AP1683" s="33"/>
      <c r="AQ1683" s="33"/>
      <c r="AR1683" s="33"/>
      <c r="AS1683" s="33"/>
      <c r="AT1683" s="33"/>
      <c r="AU1683" s="33"/>
      <c r="AV1683" s="33"/>
      <c r="AW1683" s="33"/>
    </row>
    <row r="1684" spans="1:49">
      <c r="A1684" s="33"/>
      <c r="B1684" s="33"/>
      <c r="C1684" s="33"/>
      <c r="D1684" s="33"/>
      <c r="E1684" s="33"/>
      <c r="F1684" s="33"/>
      <c r="G1684" s="33"/>
      <c r="O1684" s="33"/>
      <c r="P1684" s="33"/>
      <c r="Q1684" s="33"/>
      <c r="R1684" s="33"/>
      <c r="S1684" s="33"/>
      <c r="T1684" s="33"/>
      <c r="U1684" s="33"/>
      <c r="V1684" s="33"/>
      <c r="W1684" s="33"/>
      <c r="X1684" s="33"/>
      <c r="Y1684" s="33"/>
      <c r="Z1684" s="33"/>
      <c r="AA1684" s="33"/>
      <c r="AB1684" s="33"/>
      <c r="AC1684" s="33"/>
      <c r="AD1684" s="33"/>
      <c r="AE1684" s="33"/>
      <c r="AF1684" s="33"/>
      <c r="AG1684" s="33"/>
      <c r="AH1684" s="33"/>
      <c r="AI1684" s="33"/>
      <c r="AJ1684" s="33"/>
      <c r="AK1684" s="33"/>
      <c r="AL1684" s="33"/>
      <c r="AM1684" s="33"/>
      <c r="AN1684" s="33"/>
      <c r="AO1684" s="33"/>
      <c r="AP1684" s="33"/>
      <c r="AQ1684" s="33"/>
      <c r="AR1684" s="33"/>
      <c r="AS1684" s="33"/>
      <c r="AT1684" s="33"/>
      <c r="AU1684" s="33"/>
      <c r="AV1684" s="33"/>
      <c r="AW1684" s="33"/>
    </row>
    <row r="1685" spans="1:49">
      <c r="A1685" s="33"/>
      <c r="B1685" s="33"/>
      <c r="C1685" s="33"/>
      <c r="D1685" s="33"/>
      <c r="E1685" s="33"/>
      <c r="F1685" s="33"/>
      <c r="G1685" s="33"/>
      <c r="O1685" s="33"/>
      <c r="P1685" s="33"/>
      <c r="Q1685" s="33"/>
      <c r="R1685" s="33"/>
      <c r="S1685" s="33"/>
      <c r="T1685" s="33"/>
      <c r="U1685" s="33"/>
      <c r="V1685" s="33"/>
      <c r="W1685" s="33"/>
      <c r="X1685" s="33"/>
      <c r="Y1685" s="33"/>
      <c r="Z1685" s="33"/>
      <c r="AA1685" s="33"/>
      <c r="AB1685" s="33"/>
      <c r="AC1685" s="33"/>
      <c r="AD1685" s="33"/>
      <c r="AE1685" s="33"/>
      <c r="AF1685" s="33"/>
      <c r="AG1685" s="33"/>
      <c r="AH1685" s="33"/>
      <c r="AI1685" s="33"/>
      <c r="AJ1685" s="33"/>
      <c r="AK1685" s="33"/>
      <c r="AL1685" s="33"/>
      <c r="AM1685" s="33"/>
      <c r="AN1685" s="33"/>
      <c r="AO1685" s="33"/>
      <c r="AP1685" s="33"/>
      <c r="AQ1685" s="33"/>
      <c r="AR1685" s="33"/>
      <c r="AS1685" s="33"/>
      <c r="AT1685" s="33"/>
      <c r="AU1685" s="33"/>
      <c r="AV1685" s="33"/>
      <c r="AW1685" s="33"/>
    </row>
    <row r="1686" spans="1:49">
      <c r="A1686" s="33"/>
      <c r="B1686" s="33"/>
      <c r="C1686" s="33"/>
      <c r="D1686" s="33"/>
      <c r="E1686" s="33"/>
      <c r="F1686" s="33"/>
      <c r="G1686" s="33"/>
      <c r="O1686" s="33"/>
      <c r="P1686" s="33"/>
      <c r="Q1686" s="33"/>
      <c r="R1686" s="33"/>
      <c r="S1686" s="33"/>
      <c r="T1686" s="33"/>
      <c r="U1686" s="33"/>
      <c r="V1686" s="33"/>
      <c r="W1686" s="33"/>
      <c r="X1686" s="33"/>
      <c r="Y1686" s="33"/>
      <c r="Z1686" s="33"/>
      <c r="AA1686" s="33"/>
      <c r="AB1686" s="33"/>
      <c r="AC1686" s="33"/>
      <c r="AD1686" s="33"/>
      <c r="AE1686" s="33"/>
      <c r="AF1686" s="33"/>
      <c r="AG1686" s="33"/>
      <c r="AH1686" s="33"/>
      <c r="AI1686" s="33"/>
      <c r="AJ1686" s="33"/>
      <c r="AK1686" s="33"/>
      <c r="AL1686" s="33"/>
      <c r="AM1686" s="33"/>
      <c r="AN1686" s="33"/>
      <c r="AO1686" s="33"/>
      <c r="AP1686" s="33"/>
      <c r="AQ1686" s="33"/>
      <c r="AR1686" s="33"/>
      <c r="AS1686" s="33"/>
      <c r="AT1686" s="33"/>
      <c r="AU1686" s="33"/>
      <c r="AV1686" s="33"/>
      <c r="AW1686" s="33"/>
    </row>
    <row r="1687" spans="1:49">
      <c r="A1687" s="33"/>
      <c r="B1687" s="33"/>
      <c r="C1687" s="33"/>
      <c r="D1687" s="33"/>
      <c r="E1687" s="33"/>
      <c r="F1687" s="33"/>
      <c r="G1687" s="33"/>
      <c r="O1687" s="33"/>
      <c r="P1687" s="33"/>
      <c r="Q1687" s="33"/>
      <c r="R1687" s="33"/>
      <c r="S1687" s="33"/>
      <c r="T1687" s="33"/>
      <c r="U1687" s="33"/>
      <c r="V1687" s="33"/>
      <c r="W1687" s="33"/>
      <c r="X1687" s="33"/>
      <c r="Y1687" s="33"/>
      <c r="Z1687" s="33"/>
      <c r="AA1687" s="33"/>
      <c r="AB1687" s="33"/>
      <c r="AC1687" s="33"/>
      <c r="AD1687" s="33"/>
      <c r="AE1687" s="33"/>
      <c r="AF1687" s="33"/>
      <c r="AG1687" s="33"/>
      <c r="AH1687" s="33"/>
      <c r="AI1687" s="33"/>
      <c r="AJ1687" s="33"/>
      <c r="AK1687" s="33"/>
      <c r="AL1687" s="33"/>
      <c r="AM1687" s="33"/>
      <c r="AN1687" s="33"/>
      <c r="AO1687" s="33"/>
      <c r="AP1687" s="33"/>
      <c r="AQ1687" s="33"/>
      <c r="AR1687" s="33"/>
      <c r="AS1687" s="33"/>
      <c r="AT1687" s="33"/>
      <c r="AU1687" s="33"/>
      <c r="AV1687" s="33"/>
      <c r="AW1687" s="33"/>
    </row>
    <row r="1688" spans="1:49">
      <c r="A1688" s="33"/>
      <c r="B1688" s="33"/>
      <c r="C1688" s="33"/>
      <c r="D1688" s="33"/>
      <c r="E1688" s="33"/>
      <c r="F1688" s="33"/>
      <c r="G1688" s="33"/>
      <c r="O1688" s="33"/>
      <c r="P1688" s="33"/>
      <c r="Q1688" s="33"/>
      <c r="R1688" s="33"/>
      <c r="S1688" s="33"/>
      <c r="T1688" s="33"/>
      <c r="U1688" s="33"/>
      <c r="V1688" s="33"/>
      <c r="W1688" s="33"/>
      <c r="X1688" s="33"/>
      <c r="Y1688" s="33"/>
      <c r="Z1688" s="33"/>
      <c r="AA1688" s="33"/>
      <c r="AB1688" s="33"/>
      <c r="AC1688" s="33"/>
      <c r="AD1688" s="33"/>
      <c r="AE1688" s="33"/>
      <c r="AF1688" s="33"/>
      <c r="AG1688" s="33"/>
      <c r="AH1688" s="33"/>
      <c r="AI1688" s="33"/>
      <c r="AJ1688" s="33"/>
      <c r="AK1688" s="33"/>
      <c r="AL1688" s="33"/>
      <c r="AM1688" s="33"/>
      <c r="AN1688" s="33"/>
      <c r="AO1688" s="33"/>
      <c r="AP1688" s="33"/>
      <c r="AQ1688" s="33"/>
      <c r="AR1688" s="33"/>
      <c r="AS1688" s="33"/>
      <c r="AT1688" s="33"/>
      <c r="AU1688" s="33"/>
      <c r="AV1688" s="33"/>
      <c r="AW1688" s="33"/>
    </row>
    <row r="1689" spans="1:49">
      <c r="A1689" s="33"/>
      <c r="B1689" s="33"/>
      <c r="C1689" s="33"/>
      <c r="D1689" s="33"/>
      <c r="E1689" s="33"/>
      <c r="F1689" s="33"/>
      <c r="G1689" s="33"/>
      <c r="O1689" s="33"/>
      <c r="P1689" s="33"/>
      <c r="Q1689" s="33"/>
      <c r="R1689" s="33"/>
      <c r="S1689" s="33"/>
      <c r="T1689" s="33"/>
      <c r="U1689" s="33"/>
      <c r="V1689" s="33"/>
      <c r="W1689" s="33"/>
      <c r="X1689" s="33"/>
      <c r="Y1689" s="33"/>
      <c r="Z1689" s="33"/>
      <c r="AA1689" s="33"/>
      <c r="AB1689" s="33"/>
      <c r="AC1689" s="33"/>
      <c r="AD1689" s="33"/>
      <c r="AE1689" s="33"/>
      <c r="AF1689" s="33"/>
      <c r="AG1689" s="33"/>
      <c r="AH1689" s="33"/>
      <c r="AI1689" s="33"/>
      <c r="AJ1689" s="33"/>
      <c r="AK1689" s="33"/>
      <c r="AL1689" s="33"/>
      <c r="AM1689" s="33"/>
      <c r="AN1689" s="33"/>
      <c r="AO1689" s="33"/>
      <c r="AP1689" s="33"/>
      <c r="AQ1689" s="33"/>
      <c r="AR1689" s="33"/>
      <c r="AS1689" s="33"/>
      <c r="AT1689" s="33"/>
      <c r="AU1689" s="33"/>
      <c r="AV1689" s="33"/>
      <c r="AW1689" s="33"/>
    </row>
    <row r="1690" spans="1:49">
      <c r="A1690" s="33"/>
      <c r="B1690" s="33"/>
      <c r="C1690" s="33"/>
      <c r="D1690" s="33"/>
      <c r="E1690" s="33"/>
      <c r="F1690" s="33"/>
      <c r="G1690" s="33"/>
      <c r="O1690" s="33"/>
      <c r="P1690" s="33"/>
      <c r="Q1690" s="33"/>
      <c r="R1690" s="33"/>
      <c r="S1690" s="33"/>
      <c r="T1690" s="33"/>
      <c r="U1690" s="33"/>
      <c r="V1690" s="33"/>
      <c r="W1690" s="33"/>
      <c r="X1690" s="33"/>
      <c r="Y1690" s="33"/>
      <c r="Z1690" s="33"/>
      <c r="AA1690" s="33"/>
      <c r="AB1690" s="33"/>
      <c r="AC1690" s="33"/>
      <c r="AD1690" s="33"/>
      <c r="AE1690" s="33"/>
      <c r="AF1690" s="33"/>
      <c r="AG1690" s="33"/>
      <c r="AH1690" s="33"/>
      <c r="AI1690" s="33"/>
      <c r="AJ1690" s="33"/>
      <c r="AK1690" s="33"/>
      <c r="AL1690" s="33"/>
      <c r="AM1690" s="33"/>
      <c r="AN1690" s="33"/>
      <c r="AO1690" s="33"/>
      <c r="AP1690" s="33"/>
      <c r="AQ1690" s="33"/>
      <c r="AR1690" s="33"/>
      <c r="AS1690" s="33"/>
      <c r="AT1690" s="33"/>
      <c r="AU1690" s="33"/>
      <c r="AV1690" s="33"/>
      <c r="AW1690" s="33"/>
    </row>
    <row r="1691" spans="1:49">
      <c r="A1691" s="33"/>
      <c r="B1691" s="33"/>
      <c r="C1691" s="33"/>
      <c r="D1691" s="33"/>
      <c r="E1691" s="33"/>
      <c r="F1691" s="33"/>
      <c r="G1691" s="33"/>
      <c r="O1691" s="33"/>
      <c r="P1691" s="33"/>
      <c r="Q1691" s="33"/>
      <c r="R1691" s="33"/>
      <c r="S1691" s="33"/>
      <c r="T1691" s="33"/>
      <c r="U1691" s="33"/>
      <c r="V1691" s="33"/>
      <c r="W1691" s="33"/>
      <c r="X1691" s="33"/>
      <c r="Y1691" s="33"/>
      <c r="Z1691" s="33"/>
      <c r="AA1691" s="33"/>
      <c r="AB1691" s="33"/>
      <c r="AC1691" s="33"/>
      <c r="AD1691" s="33"/>
      <c r="AE1691" s="33"/>
      <c r="AF1691" s="33"/>
      <c r="AG1691" s="33"/>
      <c r="AH1691" s="33"/>
      <c r="AI1691" s="33"/>
      <c r="AJ1691" s="33"/>
      <c r="AK1691" s="33"/>
      <c r="AL1691" s="33"/>
      <c r="AM1691" s="33"/>
      <c r="AN1691" s="33"/>
      <c r="AO1691" s="33"/>
      <c r="AP1691" s="33"/>
      <c r="AQ1691" s="33"/>
      <c r="AR1691" s="33"/>
      <c r="AS1691" s="33"/>
      <c r="AT1691" s="33"/>
      <c r="AU1691" s="33"/>
      <c r="AV1691" s="33"/>
      <c r="AW1691" s="33"/>
    </row>
    <row r="1692" spans="1:49">
      <c r="A1692" s="33"/>
      <c r="B1692" s="33"/>
      <c r="C1692" s="33"/>
      <c r="D1692" s="33"/>
      <c r="E1692" s="33"/>
      <c r="F1692" s="33"/>
      <c r="G1692" s="33"/>
      <c r="O1692" s="33"/>
      <c r="P1692" s="33"/>
      <c r="Q1692" s="33"/>
      <c r="R1692" s="33"/>
      <c r="S1692" s="33"/>
      <c r="T1692" s="33"/>
      <c r="U1692" s="33"/>
      <c r="V1692" s="33"/>
      <c r="W1692" s="33"/>
      <c r="X1692" s="33"/>
      <c r="Y1692" s="33"/>
      <c r="Z1692" s="33"/>
      <c r="AA1692" s="33"/>
      <c r="AB1692" s="33"/>
      <c r="AC1692" s="33"/>
      <c r="AD1692" s="33"/>
      <c r="AE1692" s="33"/>
      <c r="AF1692" s="33"/>
      <c r="AG1692" s="33"/>
      <c r="AH1692" s="33"/>
      <c r="AI1692" s="33"/>
      <c r="AJ1692" s="33"/>
      <c r="AK1692" s="33"/>
      <c r="AL1692" s="33"/>
      <c r="AM1692" s="33"/>
      <c r="AN1692" s="33"/>
      <c r="AO1692" s="33"/>
      <c r="AP1692" s="33"/>
      <c r="AQ1692" s="33"/>
      <c r="AR1692" s="33"/>
      <c r="AS1692" s="33"/>
      <c r="AT1692" s="33"/>
      <c r="AU1692" s="33"/>
      <c r="AV1692" s="33"/>
      <c r="AW1692" s="33"/>
    </row>
    <row r="1693" spans="1:49">
      <c r="A1693" s="33"/>
      <c r="B1693" s="33"/>
      <c r="C1693" s="33"/>
      <c r="D1693" s="33"/>
      <c r="E1693" s="33"/>
      <c r="F1693" s="33"/>
      <c r="G1693" s="33"/>
      <c r="O1693" s="33"/>
      <c r="P1693" s="33"/>
      <c r="Q1693" s="33"/>
      <c r="R1693" s="33"/>
      <c r="S1693" s="33"/>
      <c r="T1693" s="33"/>
      <c r="U1693" s="33"/>
      <c r="V1693" s="33"/>
      <c r="W1693" s="33"/>
      <c r="X1693" s="33"/>
      <c r="Y1693" s="33"/>
      <c r="Z1693" s="33"/>
      <c r="AA1693" s="33"/>
      <c r="AB1693" s="33"/>
      <c r="AC1693" s="33"/>
      <c r="AD1693" s="33"/>
      <c r="AE1693" s="33"/>
      <c r="AF1693" s="33"/>
      <c r="AG1693" s="33"/>
      <c r="AH1693" s="33"/>
      <c r="AI1693" s="33"/>
      <c r="AJ1693" s="33"/>
      <c r="AK1693" s="33"/>
      <c r="AL1693" s="33"/>
      <c r="AM1693" s="33"/>
      <c r="AN1693" s="33"/>
      <c r="AO1693" s="33"/>
      <c r="AP1693" s="33"/>
      <c r="AQ1693" s="33"/>
      <c r="AR1693" s="33"/>
      <c r="AS1693" s="33"/>
      <c r="AT1693" s="33"/>
      <c r="AU1693" s="33"/>
      <c r="AV1693" s="33"/>
      <c r="AW1693" s="33"/>
    </row>
    <row r="1694" spans="1:49">
      <c r="A1694" s="33"/>
      <c r="B1694" s="33"/>
      <c r="C1694" s="33"/>
      <c r="D1694" s="33"/>
      <c r="E1694" s="33"/>
      <c r="F1694" s="33"/>
      <c r="G1694" s="33"/>
      <c r="O1694" s="33"/>
      <c r="P1694" s="33"/>
      <c r="Q1694" s="33"/>
      <c r="R1694" s="33"/>
      <c r="S1694" s="33"/>
      <c r="T1694" s="33"/>
      <c r="U1694" s="33"/>
      <c r="V1694" s="33"/>
      <c r="W1694" s="33"/>
      <c r="X1694" s="33"/>
      <c r="Y1694" s="33"/>
      <c r="Z1694" s="33"/>
      <c r="AA1694" s="33"/>
      <c r="AB1694" s="33"/>
      <c r="AC1694" s="33"/>
      <c r="AD1694" s="33"/>
      <c r="AE1694" s="33"/>
      <c r="AF1694" s="33"/>
      <c r="AG1694" s="33"/>
      <c r="AH1694" s="33"/>
      <c r="AI1694" s="33"/>
      <c r="AJ1694" s="33"/>
      <c r="AK1694" s="33"/>
      <c r="AL1694" s="33"/>
      <c r="AM1694" s="33"/>
      <c r="AN1694" s="33"/>
      <c r="AO1694" s="33"/>
      <c r="AP1694" s="33"/>
      <c r="AQ1694" s="33"/>
      <c r="AR1694" s="33"/>
      <c r="AS1694" s="33"/>
      <c r="AT1694" s="33"/>
      <c r="AU1694" s="33"/>
      <c r="AV1694" s="33"/>
      <c r="AW1694" s="33"/>
    </row>
    <row r="1695" spans="1:49">
      <c r="A1695" s="33"/>
      <c r="B1695" s="33"/>
      <c r="C1695" s="33"/>
      <c r="D1695" s="33"/>
      <c r="E1695" s="33"/>
      <c r="F1695" s="33"/>
      <c r="G1695" s="33"/>
      <c r="O1695" s="33"/>
      <c r="P1695" s="33"/>
      <c r="Q1695" s="33"/>
      <c r="R1695" s="33"/>
      <c r="S1695" s="33"/>
      <c r="T1695" s="33"/>
      <c r="U1695" s="33"/>
      <c r="V1695" s="33"/>
      <c r="W1695" s="33"/>
      <c r="X1695" s="33"/>
      <c r="Y1695" s="33"/>
      <c r="Z1695" s="33"/>
      <c r="AA1695" s="33"/>
      <c r="AB1695" s="33"/>
      <c r="AC1695" s="33"/>
      <c r="AD1695" s="33"/>
      <c r="AE1695" s="33"/>
      <c r="AF1695" s="33"/>
      <c r="AG1695" s="33"/>
      <c r="AH1695" s="33"/>
      <c r="AI1695" s="33"/>
      <c r="AJ1695" s="33"/>
      <c r="AK1695" s="33"/>
      <c r="AL1695" s="33"/>
      <c r="AM1695" s="33"/>
      <c r="AN1695" s="33"/>
      <c r="AO1695" s="33"/>
      <c r="AP1695" s="33"/>
      <c r="AQ1695" s="33"/>
      <c r="AR1695" s="33"/>
      <c r="AS1695" s="33"/>
      <c r="AT1695" s="33"/>
      <c r="AU1695" s="33"/>
      <c r="AV1695" s="33"/>
      <c r="AW1695" s="33"/>
    </row>
    <row r="1696" spans="1:49">
      <c r="A1696" s="33"/>
      <c r="B1696" s="33"/>
      <c r="C1696" s="33"/>
      <c r="D1696" s="33"/>
      <c r="E1696" s="33"/>
      <c r="F1696" s="33"/>
      <c r="G1696" s="33"/>
      <c r="O1696" s="33"/>
      <c r="P1696" s="33"/>
      <c r="Q1696" s="33"/>
      <c r="R1696" s="33"/>
      <c r="S1696" s="33"/>
      <c r="T1696" s="33"/>
      <c r="U1696" s="33"/>
      <c r="V1696" s="33"/>
      <c r="W1696" s="33"/>
      <c r="X1696" s="33"/>
      <c r="Y1696" s="33"/>
      <c r="Z1696" s="33"/>
      <c r="AA1696" s="33"/>
      <c r="AB1696" s="33"/>
      <c r="AC1696" s="33"/>
      <c r="AD1696" s="33"/>
      <c r="AE1696" s="33"/>
      <c r="AF1696" s="33"/>
      <c r="AG1696" s="33"/>
      <c r="AH1696" s="33"/>
      <c r="AI1696" s="33"/>
      <c r="AJ1696" s="33"/>
      <c r="AK1696" s="33"/>
      <c r="AL1696" s="33"/>
      <c r="AM1696" s="33"/>
      <c r="AN1696" s="33"/>
      <c r="AO1696" s="33"/>
      <c r="AP1696" s="33"/>
      <c r="AQ1696" s="33"/>
      <c r="AR1696" s="33"/>
      <c r="AS1696" s="33"/>
      <c r="AT1696" s="33"/>
      <c r="AU1696" s="33"/>
      <c r="AV1696" s="33"/>
      <c r="AW1696" s="33"/>
    </row>
    <row r="1697" spans="1:49">
      <c r="A1697" s="33"/>
      <c r="B1697" s="33"/>
      <c r="C1697" s="33"/>
      <c r="D1697" s="33"/>
      <c r="E1697" s="33"/>
      <c r="F1697" s="33"/>
      <c r="G1697" s="33"/>
      <c r="O1697" s="33"/>
      <c r="P1697" s="33"/>
      <c r="Q1697" s="33"/>
      <c r="R1697" s="33"/>
      <c r="S1697" s="33"/>
      <c r="T1697" s="33"/>
      <c r="U1697" s="33"/>
      <c r="V1697" s="33"/>
      <c r="W1697" s="33"/>
      <c r="X1697" s="33"/>
      <c r="Y1697" s="33"/>
      <c r="Z1697" s="33"/>
      <c r="AA1697" s="33"/>
      <c r="AB1697" s="33"/>
      <c r="AC1697" s="33"/>
      <c r="AD1697" s="33"/>
      <c r="AE1697" s="33"/>
      <c r="AF1697" s="33"/>
      <c r="AG1697" s="33"/>
      <c r="AH1697" s="33"/>
      <c r="AI1697" s="33"/>
      <c r="AJ1697" s="33"/>
      <c r="AK1697" s="33"/>
      <c r="AL1697" s="33"/>
      <c r="AM1697" s="33"/>
      <c r="AN1697" s="33"/>
      <c r="AO1697" s="33"/>
      <c r="AP1697" s="33"/>
      <c r="AQ1697" s="33"/>
      <c r="AR1697" s="33"/>
      <c r="AS1697" s="33"/>
      <c r="AT1697" s="33"/>
      <c r="AU1697" s="33"/>
      <c r="AV1697" s="33"/>
      <c r="AW1697" s="33"/>
    </row>
    <row r="1698" spans="1:49">
      <c r="A1698" s="33"/>
      <c r="B1698" s="33"/>
      <c r="C1698" s="33"/>
      <c r="D1698" s="33"/>
      <c r="E1698" s="33"/>
      <c r="F1698" s="33"/>
      <c r="G1698" s="33"/>
      <c r="O1698" s="33"/>
      <c r="P1698" s="33"/>
      <c r="Q1698" s="33"/>
      <c r="R1698" s="33"/>
      <c r="S1698" s="33"/>
      <c r="T1698" s="33"/>
      <c r="U1698" s="33"/>
      <c r="V1698" s="33"/>
      <c r="W1698" s="33"/>
      <c r="X1698" s="33"/>
      <c r="Y1698" s="33"/>
      <c r="Z1698" s="33"/>
      <c r="AA1698" s="33"/>
      <c r="AB1698" s="33"/>
      <c r="AC1698" s="33"/>
      <c r="AD1698" s="33"/>
      <c r="AE1698" s="33"/>
      <c r="AF1698" s="33"/>
      <c r="AG1698" s="33"/>
      <c r="AH1698" s="33"/>
      <c r="AI1698" s="33"/>
      <c r="AJ1698" s="33"/>
      <c r="AK1698" s="33"/>
      <c r="AL1698" s="33"/>
      <c r="AM1698" s="33"/>
      <c r="AN1698" s="33"/>
      <c r="AO1698" s="33"/>
      <c r="AP1698" s="33"/>
      <c r="AQ1698" s="33"/>
      <c r="AR1698" s="33"/>
      <c r="AS1698" s="33"/>
      <c r="AT1698" s="33"/>
      <c r="AU1698" s="33"/>
      <c r="AV1698" s="33"/>
      <c r="AW1698" s="33"/>
    </row>
    <row r="1699" spans="1:49">
      <c r="A1699" s="33"/>
      <c r="B1699" s="33"/>
      <c r="C1699" s="33"/>
      <c r="D1699" s="33"/>
      <c r="E1699" s="33"/>
      <c r="F1699" s="33"/>
      <c r="G1699" s="33"/>
      <c r="O1699" s="33"/>
      <c r="P1699" s="33"/>
      <c r="Q1699" s="33"/>
      <c r="R1699" s="33"/>
      <c r="S1699" s="33"/>
      <c r="T1699" s="33"/>
      <c r="U1699" s="33"/>
      <c r="V1699" s="33"/>
      <c r="W1699" s="33"/>
      <c r="X1699" s="33"/>
      <c r="Y1699" s="33"/>
      <c r="Z1699" s="33"/>
      <c r="AA1699" s="33"/>
      <c r="AB1699" s="33"/>
      <c r="AC1699" s="33"/>
      <c r="AD1699" s="33"/>
      <c r="AE1699" s="33"/>
      <c r="AF1699" s="33"/>
      <c r="AG1699" s="33"/>
      <c r="AH1699" s="33"/>
      <c r="AI1699" s="33"/>
      <c r="AJ1699" s="33"/>
      <c r="AK1699" s="33"/>
      <c r="AL1699" s="33"/>
      <c r="AM1699" s="33"/>
      <c r="AN1699" s="33"/>
      <c r="AO1699" s="33"/>
      <c r="AP1699" s="33"/>
      <c r="AQ1699" s="33"/>
      <c r="AR1699" s="33"/>
      <c r="AS1699" s="33"/>
      <c r="AT1699" s="33"/>
      <c r="AU1699" s="33"/>
      <c r="AV1699" s="33"/>
      <c r="AW1699" s="33"/>
    </row>
    <row r="1700" spans="1:49">
      <c r="A1700" s="33"/>
      <c r="B1700" s="33"/>
      <c r="C1700" s="33"/>
      <c r="D1700" s="33"/>
      <c r="E1700" s="33"/>
      <c r="F1700" s="33"/>
      <c r="G1700" s="33"/>
      <c r="O1700" s="33"/>
      <c r="P1700" s="33"/>
      <c r="Q1700" s="33"/>
      <c r="R1700" s="33"/>
      <c r="S1700" s="33"/>
      <c r="T1700" s="33"/>
      <c r="U1700" s="33"/>
      <c r="V1700" s="33"/>
      <c r="W1700" s="33"/>
      <c r="X1700" s="33"/>
      <c r="Y1700" s="33"/>
      <c r="Z1700" s="33"/>
      <c r="AA1700" s="33"/>
      <c r="AB1700" s="33"/>
      <c r="AC1700" s="33"/>
      <c r="AD1700" s="33"/>
      <c r="AE1700" s="33"/>
      <c r="AF1700" s="33"/>
      <c r="AG1700" s="33"/>
      <c r="AH1700" s="33"/>
      <c r="AI1700" s="33"/>
      <c r="AJ1700" s="33"/>
      <c r="AK1700" s="33"/>
      <c r="AL1700" s="33"/>
      <c r="AM1700" s="33"/>
      <c r="AN1700" s="33"/>
      <c r="AO1700" s="33"/>
      <c r="AP1700" s="33"/>
      <c r="AQ1700" s="33"/>
      <c r="AR1700" s="33"/>
      <c r="AS1700" s="33"/>
      <c r="AT1700" s="33"/>
      <c r="AU1700" s="33"/>
      <c r="AV1700" s="33"/>
      <c r="AW1700" s="33"/>
    </row>
    <row r="1701" spans="1:49">
      <c r="A1701" s="33"/>
      <c r="B1701" s="33"/>
      <c r="C1701" s="33"/>
      <c r="D1701" s="33"/>
      <c r="E1701" s="33"/>
      <c r="F1701" s="33"/>
      <c r="G1701" s="33"/>
      <c r="O1701" s="33"/>
      <c r="P1701" s="33"/>
      <c r="Q1701" s="33"/>
      <c r="R1701" s="33"/>
      <c r="S1701" s="33"/>
      <c r="T1701" s="33"/>
      <c r="U1701" s="33"/>
      <c r="V1701" s="33"/>
      <c r="W1701" s="33"/>
      <c r="X1701" s="33"/>
      <c r="Y1701" s="33"/>
      <c r="Z1701" s="33"/>
      <c r="AA1701" s="33"/>
      <c r="AB1701" s="33"/>
      <c r="AC1701" s="33"/>
      <c r="AD1701" s="33"/>
      <c r="AE1701" s="33"/>
      <c r="AF1701" s="33"/>
      <c r="AG1701" s="33"/>
      <c r="AH1701" s="33"/>
      <c r="AI1701" s="33"/>
      <c r="AJ1701" s="33"/>
      <c r="AK1701" s="33"/>
      <c r="AL1701" s="33"/>
      <c r="AM1701" s="33"/>
      <c r="AN1701" s="33"/>
      <c r="AO1701" s="33"/>
      <c r="AP1701" s="33"/>
      <c r="AQ1701" s="33"/>
      <c r="AR1701" s="33"/>
      <c r="AS1701" s="33"/>
      <c r="AT1701" s="33"/>
      <c r="AU1701" s="33"/>
      <c r="AV1701" s="33"/>
      <c r="AW1701" s="33"/>
    </row>
    <row r="1702" spans="1:49">
      <c r="A1702" s="33"/>
      <c r="B1702" s="33"/>
      <c r="C1702" s="33"/>
      <c r="D1702" s="33"/>
      <c r="E1702" s="33"/>
      <c r="F1702" s="33"/>
      <c r="G1702" s="33"/>
      <c r="O1702" s="33"/>
      <c r="P1702" s="33"/>
      <c r="Q1702" s="33"/>
      <c r="R1702" s="33"/>
      <c r="S1702" s="33"/>
      <c r="T1702" s="33"/>
      <c r="U1702" s="33"/>
      <c r="V1702" s="33"/>
      <c r="W1702" s="33"/>
      <c r="X1702" s="33"/>
      <c r="Y1702" s="33"/>
      <c r="Z1702" s="33"/>
      <c r="AA1702" s="33"/>
      <c r="AB1702" s="33"/>
      <c r="AC1702" s="33"/>
      <c r="AD1702" s="33"/>
      <c r="AE1702" s="33"/>
      <c r="AF1702" s="33"/>
      <c r="AG1702" s="33"/>
      <c r="AH1702" s="33"/>
      <c r="AI1702" s="33"/>
      <c r="AJ1702" s="33"/>
      <c r="AK1702" s="33"/>
      <c r="AL1702" s="33"/>
      <c r="AM1702" s="33"/>
      <c r="AN1702" s="33"/>
      <c r="AO1702" s="33"/>
      <c r="AP1702" s="33"/>
      <c r="AQ1702" s="33"/>
      <c r="AR1702" s="33"/>
      <c r="AS1702" s="33"/>
      <c r="AT1702" s="33"/>
      <c r="AU1702" s="33"/>
      <c r="AV1702" s="33"/>
      <c r="AW1702" s="33"/>
    </row>
    <row r="1703" spans="1:49">
      <c r="A1703" s="33"/>
      <c r="B1703" s="33"/>
      <c r="C1703" s="33"/>
      <c r="D1703" s="33"/>
      <c r="E1703" s="33"/>
      <c r="F1703" s="33"/>
      <c r="G1703" s="33"/>
      <c r="O1703" s="33"/>
      <c r="P1703" s="33"/>
      <c r="Q1703" s="33"/>
      <c r="R1703" s="33"/>
      <c r="S1703" s="33"/>
      <c r="T1703" s="33"/>
      <c r="U1703" s="33"/>
      <c r="V1703" s="33"/>
      <c r="W1703" s="33"/>
      <c r="X1703" s="33"/>
      <c r="Y1703" s="33"/>
      <c r="Z1703" s="33"/>
      <c r="AA1703" s="33"/>
      <c r="AB1703" s="33"/>
      <c r="AC1703" s="33"/>
      <c r="AD1703" s="33"/>
      <c r="AE1703" s="33"/>
      <c r="AF1703" s="33"/>
      <c r="AG1703" s="33"/>
      <c r="AH1703" s="33"/>
      <c r="AI1703" s="33"/>
      <c r="AJ1703" s="33"/>
      <c r="AK1703" s="33"/>
      <c r="AL1703" s="33"/>
      <c r="AM1703" s="33"/>
      <c r="AN1703" s="33"/>
      <c r="AO1703" s="33"/>
      <c r="AP1703" s="33"/>
      <c r="AQ1703" s="33"/>
      <c r="AR1703" s="33"/>
      <c r="AS1703" s="33"/>
      <c r="AT1703" s="33"/>
      <c r="AU1703" s="33"/>
      <c r="AV1703" s="33"/>
      <c r="AW1703" s="33"/>
    </row>
    <row r="1704" spans="1:49">
      <c r="A1704" s="33"/>
      <c r="B1704" s="33"/>
      <c r="C1704" s="33"/>
      <c r="D1704" s="33"/>
      <c r="E1704" s="33"/>
      <c r="F1704" s="33"/>
      <c r="G1704" s="33"/>
      <c r="O1704" s="33"/>
      <c r="P1704" s="33"/>
      <c r="Q1704" s="33"/>
      <c r="R1704" s="33"/>
      <c r="S1704" s="33"/>
      <c r="T1704" s="33"/>
      <c r="U1704" s="33"/>
      <c r="V1704" s="33"/>
      <c r="W1704" s="33"/>
      <c r="X1704" s="33"/>
      <c r="Y1704" s="33"/>
      <c r="Z1704" s="33"/>
      <c r="AA1704" s="33"/>
      <c r="AB1704" s="33"/>
      <c r="AC1704" s="33"/>
      <c r="AD1704" s="33"/>
      <c r="AE1704" s="33"/>
      <c r="AF1704" s="33"/>
      <c r="AG1704" s="33"/>
      <c r="AH1704" s="33"/>
      <c r="AI1704" s="33"/>
      <c r="AJ1704" s="33"/>
      <c r="AK1704" s="33"/>
      <c r="AL1704" s="33"/>
      <c r="AM1704" s="33"/>
      <c r="AN1704" s="33"/>
      <c r="AO1704" s="33"/>
      <c r="AP1704" s="33"/>
      <c r="AQ1704" s="33"/>
      <c r="AR1704" s="33"/>
      <c r="AS1704" s="33"/>
      <c r="AT1704" s="33"/>
      <c r="AU1704" s="33"/>
      <c r="AV1704" s="33"/>
      <c r="AW1704" s="33"/>
    </row>
    <row r="1705" spans="1:49">
      <c r="A1705" s="33"/>
      <c r="B1705" s="33"/>
      <c r="C1705" s="33"/>
      <c r="D1705" s="33"/>
      <c r="E1705" s="33"/>
      <c r="F1705" s="33"/>
      <c r="G1705" s="33"/>
      <c r="O1705" s="33"/>
      <c r="P1705" s="33"/>
      <c r="Q1705" s="33"/>
      <c r="R1705" s="33"/>
      <c r="S1705" s="33"/>
      <c r="T1705" s="33"/>
      <c r="U1705" s="33"/>
      <c r="V1705" s="33"/>
      <c r="W1705" s="33"/>
      <c r="X1705" s="33"/>
      <c r="Y1705" s="33"/>
      <c r="Z1705" s="33"/>
      <c r="AA1705" s="33"/>
      <c r="AB1705" s="33"/>
      <c r="AC1705" s="33"/>
      <c r="AD1705" s="33"/>
      <c r="AE1705" s="33"/>
      <c r="AF1705" s="33"/>
      <c r="AG1705" s="33"/>
      <c r="AH1705" s="33"/>
      <c r="AI1705" s="33"/>
      <c r="AJ1705" s="33"/>
      <c r="AK1705" s="33"/>
      <c r="AL1705" s="33"/>
      <c r="AM1705" s="33"/>
      <c r="AN1705" s="33"/>
      <c r="AO1705" s="33"/>
      <c r="AP1705" s="33"/>
      <c r="AQ1705" s="33"/>
      <c r="AR1705" s="33"/>
      <c r="AS1705" s="33"/>
      <c r="AT1705" s="33"/>
      <c r="AU1705" s="33"/>
      <c r="AV1705" s="33"/>
      <c r="AW1705" s="33"/>
    </row>
    <row r="1706" spans="1:49">
      <c r="A1706" s="33"/>
      <c r="B1706" s="33"/>
      <c r="C1706" s="33"/>
      <c r="D1706" s="33"/>
      <c r="E1706" s="33"/>
      <c r="F1706" s="33"/>
      <c r="G1706" s="33"/>
      <c r="O1706" s="33"/>
      <c r="P1706" s="33"/>
      <c r="Q1706" s="33"/>
      <c r="R1706" s="33"/>
      <c r="S1706" s="33"/>
      <c r="T1706" s="33"/>
      <c r="U1706" s="33"/>
      <c r="V1706" s="33"/>
      <c r="W1706" s="33"/>
      <c r="X1706" s="33"/>
      <c r="Y1706" s="33"/>
      <c r="Z1706" s="33"/>
      <c r="AA1706" s="33"/>
      <c r="AB1706" s="33"/>
      <c r="AC1706" s="33"/>
      <c r="AD1706" s="33"/>
      <c r="AE1706" s="33"/>
      <c r="AF1706" s="33"/>
      <c r="AG1706" s="33"/>
      <c r="AH1706" s="33"/>
      <c r="AI1706" s="33"/>
      <c r="AJ1706" s="33"/>
      <c r="AK1706" s="33"/>
      <c r="AL1706" s="33"/>
      <c r="AM1706" s="33"/>
      <c r="AN1706" s="33"/>
      <c r="AO1706" s="33"/>
      <c r="AP1706" s="33"/>
      <c r="AQ1706" s="33"/>
      <c r="AR1706" s="33"/>
      <c r="AS1706" s="33"/>
      <c r="AT1706" s="33"/>
      <c r="AU1706" s="33"/>
      <c r="AV1706" s="33"/>
      <c r="AW1706" s="33"/>
    </row>
    <row r="1707" spans="1:49">
      <c r="A1707" s="33"/>
      <c r="B1707" s="33"/>
      <c r="C1707" s="33"/>
      <c r="D1707" s="33"/>
      <c r="E1707" s="33"/>
      <c r="F1707" s="33"/>
      <c r="G1707" s="33"/>
      <c r="O1707" s="33"/>
      <c r="P1707" s="33"/>
      <c r="Q1707" s="33"/>
      <c r="R1707" s="33"/>
      <c r="S1707" s="33"/>
      <c r="T1707" s="33"/>
      <c r="U1707" s="33"/>
      <c r="V1707" s="33"/>
      <c r="W1707" s="33"/>
      <c r="X1707" s="33"/>
      <c r="Y1707" s="33"/>
      <c r="Z1707" s="33"/>
      <c r="AA1707" s="33"/>
      <c r="AB1707" s="33"/>
      <c r="AC1707" s="33"/>
      <c r="AD1707" s="33"/>
      <c r="AE1707" s="33"/>
      <c r="AF1707" s="33"/>
      <c r="AG1707" s="33"/>
      <c r="AH1707" s="33"/>
      <c r="AI1707" s="33"/>
      <c r="AJ1707" s="33"/>
      <c r="AK1707" s="33"/>
      <c r="AL1707" s="33"/>
      <c r="AM1707" s="33"/>
      <c r="AN1707" s="33"/>
      <c r="AO1707" s="33"/>
      <c r="AP1707" s="33"/>
      <c r="AQ1707" s="33"/>
      <c r="AR1707" s="33"/>
      <c r="AS1707" s="33"/>
      <c r="AT1707" s="33"/>
      <c r="AU1707" s="33"/>
      <c r="AV1707" s="33"/>
      <c r="AW1707" s="33"/>
    </row>
    <row r="1708" spans="1:49">
      <c r="A1708" s="33"/>
      <c r="B1708" s="33"/>
      <c r="C1708" s="33"/>
      <c r="D1708" s="33"/>
      <c r="E1708" s="33"/>
      <c r="F1708" s="33"/>
      <c r="G1708" s="33"/>
      <c r="O1708" s="33"/>
      <c r="P1708" s="33"/>
      <c r="Q1708" s="33"/>
      <c r="R1708" s="33"/>
      <c r="S1708" s="33"/>
      <c r="T1708" s="33"/>
      <c r="U1708" s="33"/>
      <c r="V1708" s="33"/>
      <c r="W1708" s="33"/>
      <c r="X1708" s="33"/>
      <c r="Y1708" s="33"/>
      <c r="Z1708" s="33"/>
      <c r="AA1708" s="33"/>
      <c r="AB1708" s="33"/>
      <c r="AC1708" s="33"/>
      <c r="AD1708" s="33"/>
      <c r="AE1708" s="33"/>
      <c r="AF1708" s="33"/>
      <c r="AG1708" s="33"/>
      <c r="AH1708" s="33"/>
      <c r="AI1708" s="33"/>
      <c r="AJ1708" s="33"/>
      <c r="AK1708" s="33"/>
      <c r="AL1708" s="33"/>
      <c r="AM1708" s="33"/>
      <c r="AN1708" s="33"/>
      <c r="AO1708" s="33"/>
      <c r="AP1708" s="33"/>
      <c r="AQ1708" s="33"/>
      <c r="AR1708" s="33"/>
      <c r="AS1708" s="33"/>
      <c r="AT1708" s="33"/>
      <c r="AU1708" s="33"/>
      <c r="AV1708" s="33"/>
      <c r="AW1708" s="33"/>
    </row>
    <row r="1709" spans="1:49">
      <c r="A1709" s="33"/>
      <c r="B1709" s="33"/>
      <c r="C1709" s="33"/>
      <c r="D1709" s="33"/>
      <c r="E1709" s="33"/>
      <c r="F1709" s="33"/>
      <c r="G1709" s="33"/>
      <c r="O1709" s="33"/>
      <c r="P1709" s="33"/>
      <c r="Q1709" s="33"/>
      <c r="R1709" s="33"/>
      <c r="S1709" s="33"/>
      <c r="T1709" s="33"/>
      <c r="U1709" s="33"/>
      <c r="V1709" s="33"/>
      <c r="W1709" s="33"/>
      <c r="X1709" s="33"/>
      <c r="Y1709" s="33"/>
      <c r="Z1709" s="33"/>
      <c r="AA1709" s="33"/>
      <c r="AB1709" s="33"/>
      <c r="AC1709" s="33"/>
      <c r="AD1709" s="33"/>
      <c r="AE1709" s="33"/>
      <c r="AF1709" s="33"/>
      <c r="AG1709" s="33"/>
      <c r="AH1709" s="33"/>
      <c r="AI1709" s="33"/>
      <c r="AJ1709" s="33"/>
      <c r="AK1709" s="33"/>
      <c r="AL1709" s="33"/>
      <c r="AM1709" s="33"/>
      <c r="AN1709" s="33"/>
      <c r="AO1709" s="33"/>
      <c r="AP1709" s="33"/>
      <c r="AQ1709" s="33"/>
      <c r="AR1709" s="33"/>
      <c r="AS1709" s="33"/>
      <c r="AT1709" s="33"/>
      <c r="AU1709" s="33"/>
      <c r="AV1709" s="33"/>
      <c r="AW1709" s="33"/>
    </row>
    <row r="1710" spans="1:49">
      <c r="A1710" s="33"/>
      <c r="B1710" s="33"/>
      <c r="C1710" s="33"/>
      <c r="D1710" s="33"/>
      <c r="E1710" s="33"/>
      <c r="F1710" s="33"/>
      <c r="G1710" s="33"/>
      <c r="O1710" s="33"/>
      <c r="P1710" s="33"/>
      <c r="Q1710" s="33"/>
      <c r="R1710" s="33"/>
      <c r="S1710" s="33"/>
      <c r="T1710" s="33"/>
      <c r="U1710" s="33"/>
      <c r="V1710" s="33"/>
      <c r="W1710" s="33"/>
      <c r="X1710" s="33"/>
      <c r="Y1710" s="33"/>
      <c r="Z1710" s="33"/>
      <c r="AA1710" s="33"/>
      <c r="AB1710" s="33"/>
      <c r="AC1710" s="33"/>
      <c r="AD1710" s="33"/>
      <c r="AE1710" s="33"/>
      <c r="AF1710" s="33"/>
      <c r="AG1710" s="33"/>
      <c r="AH1710" s="33"/>
      <c r="AI1710" s="33"/>
      <c r="AJ1710" s="33"/>
      <c r="AK1710" s="33"/>
      <c r="AL1710" s="33"/>
      <c r="AM1710" s="33"/>
      <c r="AN1710" s="33"/>
      <c r="AO1710" s="33"/>
      <c r="AP1710" s="33"/>
      <c r="AQ1710" s="33"/>
      <c r="AR1710" s="33"/>
      <c r="AS1710" s="33"/>
      <c r="AT1710" s="33"/>
      <c r="AU1710" s="33"/>
      <c r="AV1710" s="33"/>
      <c r="AW1710" s="33"/>
    </row>
    <row r="1711" spans="1:49">
      <c r="A1711" s="33"/>
      <c r="B1711" s="33"/>
      <c r="C1711" s="33"/>
      <c r="D1711" s="33"/>
      <c r="E1711" s="33"/>
      <c r="F1711" s="33"/>
      <c r="G1711" s="33"/>
      <c r="O1711" s="33"/>
      <c r="P1711" s="33"/>
      <c r="Q1711" s="33"/>
      <c r="R1711" s="33"/>
      <c r="S1711" s="33"/>
      <c r="T1711" s="33"/>
      <c r="U1711" s="33"/>
      <c r="V1711" s="33"/>
      <c r="W1711" s="33"/>
      <c r="X1711" s="33"/>
      <c r="Y1711" s="33"/>
      <c r="Z1711" s="33"/>
      <c r="AA1711" s="33"/>
      <c r="AB1711" s="33"/>
      <c r="AC1711" s="33"/>
      <c r="AD1711" s="33"/>
      <c r="AE1711" s="33"/>
      <c r="AF1711" s="33"/>
      <c r="AG1711" s="33"/>
      <c r="AH1711" s="33"/>
      <c r="AI1711" s="33"/>
      <c r="AJ1711" s="33"/>
      <c r="AK1711" s="33"/>
      <c r="AL1711" s="33"/>
      <c r="AM1711" s="33"/>
      <c r="AN1711" s="33"/>
      <c r="AO1711" s="33"/>
      <c r="AP1711" s="33"/>
      <c r="AQ1711" s="33"/>
      <c r="AR1711" s="33"/>
      <c r="AS1711" s="33"/>
      <c r="AT1711" s="33"/>
      <c r="AU1711" s="33"/>
      <c r="AV1711" s="33"/>
      <c r="AW1711" s="33"/>
    </row>
    <row r="1712" spans="1:49">
      <c r="A1712" s="33"/>
      <c r="B1712" s="33"/>
      <c r="C1712" s="33"/>
      <c r="D1712" s="33"/>
      <c r="E1712" s="33"/>
      <c r="F1712" s="33"/>
      <c r="G1712" s="33"/>
      <c r="O1712" s="33"/>
      <c r="P1712" s="33"/>
      <c r="Q1712" s="33"/>
      <c r="R1712" s="33"/>
      <c r="S1712" s="33"/>
      <c r="T1712" s="33"/>
      <c r="U1712" s="33"/>
      <c r="V1712" s="33"/>
      <c r="W1712" s="33"/>
      <c r="X1712" s="33"/>
      <c r="Y1712" s="33"/>
      <c r="Z1712" s="33"/>
      <c r="AA1712" s="33"/>
      <c r="AB1712" s="33"/>
      <c r="AC1712" s="33"/>
      <c r="AD1712" s="33"/>
      <c r="AE1712" s="33"/>
      <c r="AF1712" s="33"/>
      <c r="AG1712" s="33"/>
      <c r="AH1712" s="33"/>
      <c r="AI1712" s="33"/>
      <c r="AJ1712" s="33"/>
      <c r="AK1712" s="33"/>
      <c r="AL1712" s="33"/>
      <c r="AM1712" s="33"/>
      <c r="AN1712" s="33"/>
      <c r="AO1712" s="33"/>
      <c r="AP1712" s="33"/>
      <c r="AQ1712" s="33"/>
      <c r="AR1712" s="33"/>
      <c r="AS1712" s="33"/>
      <c r="AT1712" s="33"/>
      <c r="AU1712" s="33"/>
      <c r="AV1712" s="33"/>
      <c r="AW1712" s="33"/>
    </row>
    <row r="1713" spans="1:49">
      <c r="A1713" s="33"/>
      <c r="B1713" s="33"/>
      <c r="C1713" s="33"/>
      <c r="D1713" s="33"/>
      <c r="E1713" s="33"/>
      <c r="F1713" s="33"/>
      <c r="G1713" s="33"/>
      <c r="O1713" s="33"/>
      <c r="P1713" s="33"/>
      <c r="Q1713" s="33"/>
      <c r="R1713" s="33"/>
      <c r="S1713" s="33"/>
      <c r="T1713" s="33"/>
      <c r="U1713" s="33"/>
      <c r="V1713" s="33"/>
      <c r="W1713" s="33"/>
      <c r="X1713" s="33"/>
      <c r="Y1713" s="33"/>
      <c r="Z1713" s="33"/>
      <c r="AA1713" s="33"/>
      <c r="AB1713" s="33"/>
      <c r="AC1713" s="33"/>
      <c r="AD1713" s="33"/>
      <c r="AE1713" s="33"/>
      <c r="AF1713" s="33"/>
      <c r="AG1713" s="33"/>
      <c r="AH1713" s="33"/>
      <c r="AI1713" s="33"/>
      <c r="AJ1713" s="33"/>
      <c r="AK1713" s="33"/>
      <c r="AL1713" s="33"/>
      <c r="AM1713" s="33"/>
      <c r="AN1713" s="33"/>
      <c r="AO1713" s="33"/>
      <c r="AP1713" s="33"/>
      <c r="AQ1713" s="33"/>
      <c r="AR1713" s="33"/>
      <c r="AS1713" s="33"/>
      <c r="AT1713" s="33"/>
      <c r="AU1713" s="33"/>
      <c r="AV1713" s="33"/>
      <c r="AW1713" s="33"/>
    </row>
    <row r="1714" spans="1:49">
      <c r="A1714" s="33"/>
      <c r="B1714" s="33"/>
      <c r="C1714" s="33"/>
      <c r="D1714" s="33"/>
      <c r="E1714" s="33"/>
      <c r="F1714" s="33"/>
      <c r="G1714" s="33"/>
      <c r="O1714" s="33"/>
      <c r="P1714" s="33"/>
      <c r="Q1714" s="33"/>
      <c r="R1714" s="33"/>
      <c r="S1714" s="33"/>
      <c r="T1714" s="33"/>
      <c r="U1714" s="33"/>
      <c r="V1714" s="33"/>
      <c r="W1714" s="33"/>
      <c r="X1714" s="33"/>
      <c r="Y1714" s="33"/>
      <c r="Z1714" s="33"/>
      <c r="AA1714" s="33"/>
      <c r="AB1714" s="33"/>
      <c r="AC1714" s="33"/>
      <c r="AD1714" s="33"/>
      <c r="AE1714" s="33"/>
      <c r="AF1714" s="33"/>
      <c r="AG1714" s="33"/>
      <c r="AH1714" s="33"/>
      <c r="AI1714" s="33"/>
      <c r="AJ1714" s="33"/>
      <c r="AK1714" s="33"/>
      <c r="AL1714" s="33"/>
      <c r="AM1714" s="33"/>
      <c r="AN1714" s="33"/>
      <c r="AO1714" s="33"/>
      <c r="AP1714" s="33"/>
      <c r="AQ1714" s="33"/>
      <c r="AR1714" s="33"/>
      <c r="AS1714" s="33"/>
      <c r="AT1714" s="33"/>
      <c r="AU1714" s="33"/>
      <c r="AV1714" s="33"/>
      <c r="AW1714" s="33"/>
    </row>
    <row r="1715" spans="1:49">
      <c r="A1715" s="33"/>
      <c r="B1715" s="33"/>
      <c r="C1715" s="33"/>
      <c r="D1715" s="33"/>
      <c r="E1715" s="33"/>
      <c r="F1715" s="33"/>
      <c r="G1715" s="33"/>
      <c r="O1715" s="33"/>
      <c r="P1715" s="33"/>
      <c r="Q1715" s="33"/>
      <c r="R1715" s="33"/>
      <c r="S1715" s="33"/>
      <c r="T1715" s="33"/>
      <c r="U1715" s="33"/>
      <c r="V1715" s="33"/>
      <c r="W1715" s="33"/>
      <c r="X1715" s="33"/>
      <c r="Y1715" s="33"/>
      <c r="Z1715" s="33"/>
      <c r="AA1715" s="33"/>
      <c r="AB1715" s="33"/>
      <c r="AC1715" s="33"/>
      <c r="AD1715" s="33"/>
      <c r="AE1715" s="33"/>
      <c r="AF1715" s="33"/>
      <c r="AG1715" s="33"/>
      <c r="AH1715" s="33"/>
      <c r="AI1715" s="33"/>
      <c r="AJ1715" s="33"/>
      <c r="AK1715" s="33"/>
      <c r="AL1715" s="33"/>
      <c r="AM1715" s="33"/>
      <c r="AN1715" s="33"/>
      <c r="AO1715" s="33"/>
      <c r="AP1715" s="33"/>
      <c r="AQ1715" s="33"/>
      <c r="AR1715" s="33"/>
      <c r="AS1715" s="33"/>
      <c r="AT1715" s="33"/>
      <c r="AU1715" s="33"/>
      <c r="AV1715" s="33"/>
      <c r="AW1715" s="33"/>
    </row>
    <row r="1716" spans="1:49">
      <c r="A1716" s="33"/>
      <c r="B1716" s="33"/>
      <c r="C1716" s="33"/>
      <c r="D1716" s="33"/>
      <c r="E1716" s="33"/>
      <c r="F1716" s="33"/>
      <c r="G1716" s="33"/>
      <c r="O1716" s="33"/>
      <c r="P1716" s="33"/>
      <c r="Q1716" s="33"/>
      <c r="R1716" s="33"/>
      <c r="S1716" s="33"/>
      <c r="T1716" s="33"/>
      <c r="U1716" s="33"/>
      <c r="V1716" s="33"/>
      <c r="W1716" s="33"/>
      <c r="X1716" s="33"/>
      <c r="Y1716" s="33"/>
      <c r="Z1716" s="33"/>
      <c r="AA1716" s="33"/>
      <c r="AB1716" s="33"/>
      <c r="AC1716" s="33"/>
      <c r="AD1716" s="33"/>
      <c r="AE1716" s="33"/>
      <c r="AF1716" s="33"/>
      <c r="AG1716" s="33"/>
      <c r="AH1716" s="33"/>
      <c r="AI1716" s="33"/>
      <c r="AJ1716" s="33"/>
      <c r="AK1716" s="33"/>
      <c r="AL1716" s="33"/>
      <c r="AM1716" s="33"/>
      <c r="AN1716" s="33"/>
      <c r="AO1716" s="33"/>
      <c r="AP1716" s="33"/>
      <c r="AQ1716" s="33"/>
      <c r="AR1716" s="33"/>
      <c r="AS1716" s="33"/>
      <c r="AT1716" s="33"/>
      <c r="AU1716" s="33"/>
      <c r="AV1716" s="33"/>
      <c r="AW1716" s="33"/>
    </row>
    <row r="1717" spans="1:49">
      <c r="A1717" s="33"/>
      <c r="B1717" s="33"/>
      <c r="C1717" s="33"/>
      <c r="D1717" s="33"/>
      <c r="E1717" s="33"/>
      <c r="F1717" s="33"/>
      <c r="G1717" s="33"/>
      <c r="O1717" s="33"/>
      <c r="P1717" s="33"/>
      <c r="Q1717" s="33"/>
      <c r="R1717" s="33"/>
      <c r="S1717" s="33"/>
      <c r="T1717" s="33"/>
      <c r="U1717" s="33"/>
      <c r="V1717" s="33"/>
      <c r="W1717" s="33"/>
      <c r="X1717" s="33"/>
      <c r="Y1717" s="33"/>
      <c r="Z1717" s="33"/>
      <c r="AA1717" s="33"/>
      <c r="AB1717" s="33"/>
      <c r="AC1717" s="33"/>
      <c r="AD1717" s="33"/>
      <c r="AE1717" s="33"/>
      <c r="AF1717" s="33"/>
      <c r="AG1717" s="33"/>
      <c r="AH1717" s="33"/>
      <c r="AI1717" s="33"/>
      <c r="AJ1717" s="33"/>
      <c r="AK1717" s="33"/>
      <c r="AL1717" s="33"/>
      <c r="AM1717" s="33"/>
      <c r="AN1717" s="33"/>
      <c r="AO1717" s="33"/>
      <c r="AP1717" s="33"/>
      <c r="AQ1717" s="33"/>
      <c r="AR1717" s="33"/>
      <c r="AS1717" s="33"/>
      <c r="AT1717" s="33"/>
      <c r="AU1717" s="33"/>
      <c r="AV1717" s="33"/>
      <c r="AW1717" s="33"/>
    </row>
    <row r="1718" spans="1:49">
      <c r="A1718" s="33"/>
      <c r="B1718" s="33"/>
      <c r="C1718" s="33"/>
      <c r="D1718" s="33"/>
      <c r="E1718" s="33"/>
      <c r="F1718" s="33"/>
      <c r="G1718" s="33"/>
      <c r="O1718" s="33"/>
      <c r="P1718" s="33"/>
      <c r="Q1718" s="33"/>
      <c r="R1718" s="33"/>
      <c r="S1718" s="33"/>
      <c r="T1718" s="33"/>
      <c r="U1718" s="33"/>
      <c r="V1718" s="33"/>
      <c r="W1718" s="33"/>
      <c r="X1718" s="33"/>
      <c r="Y1718" s="33"/>
      <c r="Z1718" s="33"/>
      <c r="AA1718" s="33"/>
      <c r="AB1718" s="33"/>
      <c r="AC1718" s="33"/>
      <c r="AD1718" s="33"/>
      <c r="AE1718" s="33"/>
      <c r="AF1718" s="33"/>
      <c r="AG1718" s="33"/>
      <c r="AH1718" s="33"/>
      <c r="AI1718" s="33"/>
      <c r="AJ1718" s="33"/>
      <c r="AK1718" s="33"/>
      <c r="AL1718" s="33"/>
      <c r="AM1718" s="33"/>
      <c r="AN1718" s="33"/>
      <c r="AO1718" s="33"/>
      <c r="AP1718" s="33"/>
      <c r="AQ1718" s="33"/>
      <c r="AR1718" s="33"/>
      <c r="AS1718" s="33"/>
      <c r="AT1718" s="33"/>
      <c r="AU1718" s="33"/>
      <c r="AV1718" s="33"/>
      <c r="AW1718" s="33"/>
    </row>
    <row r="1719" spans="1:49">
      <c r="A1719" s="33"/>
      <c r="B1719" s="33"/>
      <c r="C1719" s="33"/>
      <c r="D1719" s="33"/>
      <c r="E1719" s="33"/>
      <c r="F1719" s="33"/>
      <c r="G1719" s="33"/>
      <c r="O1719" s="33"/>
      <c r="P1719" s="33"/>
      <c r="Q1719" s="33"/>
      <c r="R1719" s="33"/>
      <c r="S1719" s="33"/>
      <c r="T1719" s="33"/>
      <c r="U1719" s="33"/>
      <c r="V1719" s="33"/>
      <c r="W1719" s="33"/>
      <c r="X1719" s="33"/>
      <c r="Y1719" s="33"/>
      <c r="Z1719" s="33"/>
      <c r="AA1719" s="33"/>
      <c r="AB1719" s="33"/>
      <c r="AC1719" s="33"/>
      <c r="AD1719" s="33"/>
      <c r="AE1719" s="33"/>
      <c r="AF1719" s="33"/>
      <c r="AG1719" s="33"/>
      <c r="AH1719" s="33"/>
      <c r="AI1719" s="33"/>
      <c r="AJ1719" s="33"/>
      <c r="AK1719" s="33"/>
      <c r="AL1719" s="33"/>
      <c r="AM1719" s="33"/>
      <c r="AN1719" s="33"/>
      <c r="AO1719" s="33"/>
      <c r="AP1719" s="33"/>
      <c r="AQ1719" s="33"/>
      <c r="AR1719" s="33"/>
      <c r="AS1719" s="33"/>
      <c r="AT1719" s="33"/>
      <c r="AU1719" s="33"/>
      <c r="AV1719" s="33"/>
      <c r="AW1719" s="33"/>
    </row>
    <row r="1720" spans="1:49">
      <c r="A1720" s="33"/>
      <c r="B1720" s="33"/>
      <c r="C1720" s="33"/>
      <c r="D1720" s="33"/>
      <c r="E1720" s="33"/>
      <c r="F1720" s="33"/>
      <c r="G1720" s="33"/>
      <c r="O1720" s="33"/>
      <c r="P1720" s="33"/>
      <c r="Q1720" s="33"/>
      <c r="R1720" s="33"/>
      <c r="S1720" s="33"/>
      <c r="T1720" s="33"/>
      <c r="U1720" s="33"/>
      <c r="V1720" s="33"/>
      <c r="W1720" s="33"/>
      <c r="X1720" s="33"/>
      <c r="Y1720" s="33"/>
      <c r="Z1720" s="33"/>
      <c r="AA1720" s="33"/>
      <c r="AB1720" s="33"/>
      <c r="AC1720" s="33"/>
      <c r="AD1720" s="33"/>
      <c r="AE1720" s="33"/>
      <c r="AF1720" s="33"/>
      <c r="AG1720" s="33"/>
      <c r="AH1720" s="33"/>
      <c r="AI1720" s="33"/>
      <c r="AJ1720" s="33"/>
      <c r="AK1720" s="33"/>
      <c r="AL1720" s="33"/>
      <c r="AM1720" s="33"/>
      <c r="AN1720" s="33"/>
      <c r="AO1720" s="33"/>
      <c r="AP1720" s="33"/>
      <c r="AQ1720" s="33"/>
      <c r="AR1720" s="33"/>
      <c r="AS1720" s="33"/>
      <c r="AT1720" s="33"/>
      <c r="AU1720" s="33"/>
      <c r="AV1720" s="33"/>
      <c r="AW1720" s="33"/>
    </row>
    <row r="1721" spans="1:49">
      <c r="A1721" s="33"/>
      <c r="B1721" s="33"/>
      <c r="C1721" s="33"/>
      <c r="D1721" s="33"/>
      <c r="E1721" s="33"/>
      <c r="F1721" s="33"/>
      <c r="G1721" s="33"/>
      <c r="O1721" s="33"/>
      <c r="P1721" s="33"/>
      <c r="Q1721" s="33"/>
      <c r="R1721" s="33"/>
      <c r="S1721" s="33"/>
      <c r="T1721" s="33"/>
      <c r="U1721" s="33"/>
      <c r="V1721" s="33"/>
      <c r="W1721" s="33"/>
      <c r="X1721" s="33"/>
      <c r="Y1721" s="33"/>
      <c r="Z1721" s="33"/>
      <c r="AA1721" s="33"/>
      <c r="AB1721" s="33"/>
      <c r="AC1721" s="33"/>
      <c r="AD1721" s="33"/>
      <c r="AE1721" s="33"/>
      <c r="AF1721" s="33"/>
      <c r="AG1721" s="33"/>
      <c r="AH1721" s="33"/>
      <c r="AI1721" s="33"/>
      <c r="AJ1721" s="33"/>
      <c r="AK1721" s="33"/>
      <c r="AL1721" s="33"/>
      <c r="AM1721" s="33"/>
      <c r="AN1721" s="33"/>
      <c r="AO1721" s="33"/>
      <c r="AP1721" s="33"/>
      <c r="AQ1721" s="33"/>
      <c r="AR1721" s="33"/>
      <c r="AS1721" s="33"/>
      <c r="AT1721" s="33"/>
      <c r="AU1721" s="33"/>
      <c r="AV1721" s="33"/>
      <c r="AW1721" s="33"/>
    </row>
    <row r="1722" spans="1:49">
      <c r="A1722" s="33"/>
      <c r="B1722" s="33"/>
      <c r="C1722" s="33"/>
      <c r="D1722" s="33"/>
      <c r="E1722" s="33"/>
      <c r="F1722" s="33"/>
      <c r="G1722" s="33"/>
      <c r="O1722" s="33"/>
      <c r="P1722" s="33"/>
      <c r="Q1722" s="33"/>
      <c r="R1722" s="33"/>
      <c r="S1722" s="33"/>
      <c r="T1722" s="33"/>
      <c r="U1722" s="33"/>
      <c r="V1722" s="33"/>
      <c r="W1722" s="33"/>
      <c r="X1722" s="33"/>
      <c r="Y1722" s="33"/>
      <c r="Z1722" s="33"/>
      <c r="AA1722" s="33"/>
      <c r="AB1722" s="33"/>
      <c r="AC1722" s="33"/>
      <c r="AD1722" s="33"/>
      <c r="AE1722" s="33"/>
      <c r="AF1722" s="33"/>
      <c r="AG1722" s="33"/>
      <c r="AH1722" s="33"/>
      <c r="AI1722" s="33"/>
      <c r="AJ1722" s="33"/>
      <c r="AK1722" s="33"/>
      <c r="AL1722" s="33"/>
      <c r="AM1722" s="33"/>
      <c r="AN1722" s="33"/>
      <c r="AO1722" s="33"/>
      <c r="AP1722" s="33"/>
      <c r="AQ1722" s="33"/>
      <c r="AR1722" s="33"/>
      <c r="AS1722" s="33"/>
      <c r="AT1722" s="33"/>
      <c r="AU1722" s="33"/>
      <c r="AV1722" s="33"/>
      <c r="AW1722" s="33"/>
    </row>
    <row r="1723" spans="1:49">
      <c r="A1723" s="33"/>
      <c r="B1723" s="33"/>
      <c r="C1723" s="33"/>
      <c r="D1723" s="33"/>
      <c r="E1723" s="33"/>
      <c r="F1723" s="33"/>
      <c r="G1723" s="33"/>
      <c r="O1723" s="33"/>
      <c r="P1723" s="33"/>
      <c r="Q1723" s="33"/>
      <c r="R1723" s="33"/>
      <c r="S1723" s="33"/>
      <c r="T1723" s="33"/>
      <c r="U1723" s="33"/>
      <c r="V1723" s="33"/>
      <c r="W1723" s="33"/>
      <c r="X1723" s="33"/>
      <c r="Y1723" s="33"/>
      <c r="Z1723" s="33"/>
      <c r="AA1723" s="33"/>
      <c r="AB1723" s="33"/>
      <c r="AC1723" s="33"/>
      <c r="AD1723" s="33"/>
      <c r="AE1723" s="33"/>
      <c r="AF1723" s="33"/>
      <c r="AG1723" s="33"/>
      <c r="AH1723" s="33"/>
      <c r="AI1723" s="33"/>
      <c r="AJ1723" s="33"/>
      <c r="AK1723" s="33"/>
      <c r="AL1723" s="33"/>
      <c r="AM1723" s="33"/>
      <c r="AN1723" s="33"/>
      <c r="AO1723" s="33"/>
      <c r="AP1723" s="33"/>
      <c r="AQ1723" s="33"/>
      <c r="AR1723" s="33"/>
      <c r="AS1723" s="33"/>
      <c r="AT1723" s="33"/>
      <c r="AU1723" s="33"/>
      <c r="AV1723" s="33"/>
      <c r="AW1723" s="33"/>
    </row>
    <row r="1724" spans="1:49">
      <c r="A1724" s="33"/>
      <c r="B1724" s="33"/>
      <c r="C1724" s="33"/>
      <c r="D1724" s="33"/>
      <c r="E1724" s="33"/>
      <c r="F1724" s="33"/>
      <c r="G1724" s="33"/>
      <c r="O1724" s="33"/>
      <c r="P1724" s="33"/>
      <c r="Q1724" s="33"/>
      <c r="R1724" s="33"/>
      <c r="S1724" s="33"/>
      <c r="T1724" s="33"/>
      <c r="U1724" s="33"/>
      <c r="V1724" s="33"/>
      <c r="W1724" s="33"/>
      <c r="X1724" s="33"/>
      <c r="Y1724" s="33"/>
      <c r="Z1724" s="33"/>
      <c r="AA1724" s="33"/>
      <c r="AB1724" s="33"/>
      <c r="AC1724" s="33"/>
      <c r="AD1724" s="33"/>
      <c r="AE1724" s="33"/>
      <c r="AF1724" s="33"/>
      <c r="AG1724" s="33"/>
      <c r="AH1724" s="33"/>
      <c r="AI1724" s="33"/>
      <c r="AJ1724" s="33"/>
      <c r="AK1724" s="33"/>
      <c r="AL1724" s="33"/>
      <c r="AM1724" s="33"/>
      <c r="AN1724" s="33"/>
      <c r="AO1724" s="33"/>
      <c r="AP1724" s="33"/>
      <c r="AQ1724" s="33"/>
      <c r="AR1724" s="33"/>
      <c r="AS1724" s="33"/>
      <c r="AT1724" s="33"/>
      <c r="AU1724" s="33"/>
      <c r="AV1724" s="33"/>
      <c r="AW1724" s="33"/>
    </row>
    <row r="1725" spans="1:49">
      <c r="A1725" s="33"/>
      <c r="B1725" s="33"/>
      <c r="C1725" s="33"/>
      <c r="D1725" s="33"/>
      <c r="E1725" s="33"/>
      <c r="F1725" s="33"/>
      <c r="G1725" s="33"/>
      <c r="O1725" s="33"/>
      <c r="P1725" s="33"/>
      <c r="Q1725" s="33"/>
      <c r="R1725" s="33"/>
      <c r="S1725" s="33"/>
      <c r="T1725" s="33"/>
      <c r="U1725" s="33"/>
      <c r="V1725" s="33"/>
      <c r="W1725" s="33"/>
      <c r="X1725" s="33"/>
      <c r="Y1725" s="33"/>
      <c r="Z1725" s="33"/>
      <c r="AA1725" s="33"/>
      <c r="AB1725" s="33"/>
      <c r="AC1725" s="33"/>
      <c r="AD1725" s="33"/>
      <c r="AE1725" s="33"/>
      <c r="AF1725" s="33"/>
      <c r="AG1725" s="33"/>
      <c r="AH1725" s="33"/>
      <c r="AI1725" s="33"/>
      <c r="AJ1725" s="33"/>
      <c r="AK1725" s="33"/>
      <c r="AL1725" s="33"/>
      <c r="AM1725" s="33"/>
      <c r="AN1725" s="33"/>
      <c r="AO1725" s="33"/>
      <c r="AP1725" s="33"/>
      <c r="AQ1725" s="33"/>
      <c r="AR1725" s="33"/>
      <c r="AS1725" s="33"/>
      <c r="AT1725" s="33"/>
      <c r="AU1725" s="33"/>
      <c r="AV1725" s="33"/>
      <c r="AW1725" s="33"/>
    </row>
    <row r="1726" spans="1:49">
      <c r="A1726" s="33"/>
      <c r="B1726" s="33"/>
      <c r="C1726" s="33"/>
      <c r="D1726" s="33"/>
      <c r="E1726" s="33"/>
      <c r="F1726" s="33"/>
      <c r="G1726" s="33"/>
      <c r="O1726" s="33"/>
      <c r="P1726" s="33"/>
      <c r="Q1726" s="33"/>
      <c r="R1726" s="33"/>
      <c r="S1726" s="33"/>
      <c r="T1726" s="33"/>
      <c r="U1726" s="33"/>
      <c r="V1726" s="33"/>
      <c r="W1726" s="33"/>
      <c r="X1726" s="33"/>
      <c r="Y1726" s="33"/>
      <c r="Z1726" s="33"/>
      <c r="AA1726" s="33"/>
      <c r="AB1726" s="33"/>
      <c r="AC1726" s="33"/>
      <c r="AD1726" s="33"/>
      <c r="AE1726" s="33"/>
      <c r="AF1726" s="33"/>
      <c r="AG1726" s="33"/>
      <c r="AH1726" s="33"/>
      <c r="AI1726" s="33"/>
      <c r="AJ1726" s="33"/>
      <c r="AK1726" s="33"/>
      <c r="AL1726" s="33"/>
      <c r="AM1726" s="33"/>
      <c r="AN1726" s="33"/>
      <c r="AO1726" s="33"/>
      <c r="AP1726" s="33"/>
      <c r="AQ1726" s="33"/>
      <c r="AR1726" s="33"/>
      <c r="AS1726" s="33"/>
      <c r="AT1726" s="33"/>
      <c r="AU1726" s="33"/>
      <c r="AV1726" s="33"/>
      <c r="AW1726" s="33"/>
    </row>
    <row r="1727" spans="1:49">
      <c r="A1727" s="33"/>
      <c r="B1727" s="33"/>
      <c r="C1727" s="33"/>
      <c r="D1727" s="33"/>
      <c r="E1727" s="33"/>
      <c r="F1727" s="33"/>
      <c r="G1727" s="33"/>
      <c r="O1727" s="33"/>
      <c r="P1727" s="33"/>
      <c r="Q1727" s="33"/>
      <c r="R1727" s="33"/>
      <c r="S1727" s="33"/>
      <c r="T1727" s="33"/>
      <c r="U1727" s="33"/>
      <c r="V1727" s="33"/>
      <c r="W1727" s="33"/>
      <c r="X1727" s="33"/>
      <c r="Y1727" s="33"/>
      <c r="Z1727" s="33"/>
      <c r="AA1727" s="33"/>
      <c r="AB1727" s="33"/>
      <c r="AC1727" s="33"/>
      <c r="AD1727" s="33"/>
      <c r="AE1727" s="33"/>
      <c r="AF1727" s="33"/>
      <c r="AG1727" s="33"/>
      <c r="AH1727" s="33"/>
      <c r="AI1727" s="33"/>
      <c r="AJ1727" s="33"/>
      <c r="AK1727" s="33"/>
      <c r="AL1727" s="33"/>
      <c r="AM1727" s="33"/>
      <c r="AN1727" s="33"/>
      <c r="AO1727" s="33"/>
      <c r="AP1727" s="33"/>
      <c r="AQ1727" s="33"/>
      <c r="AR1727" s="33"/>
      <c r="AS1727" s="33"/>
      <c r="AT1727" s="33"/>
      <c r="AU1727" s="33"/>
      <c r="AV1727" s="33"/>
      <c r="AW1727" s="33"/>
    </row>
    <row r="1728" spans="1:49">
      <c r="A1728" s="33"/>
      <c r="B1728" s="33"/>
      <c r="C1728" s="33"/>
      <c r="D1728" s="33"/>
      <c r="E1728" s="33"/>
      <c r="F1728" s="33"/>
      <c r="G1728" s="33"/>
      <c r="O1728" s="33"/>
      <c r="P1728" s="33"/>
      <c r="Q1728" s="33"/>
      <c r="R1728" s="33"/>
      <c r="S1728" s="33"/>
      <c r="T1728" s="33"/>
      <c r="U1728" s="33"/>
      <c r="V1728" s="33"/>
      <c r="W1728" s="33"/>
      <c r="X1728" s="33"/>
      <c r="Y1728" s="33"/>
      <c r="Z1728" s="33"/>
      <c r="AA1728" s="33"/>
      <c r="AB1728" s="33"/>
      <c r="AC1728" s="33"/>
      <c r="AD1728" s="33"/>
      <c r="AE1728" s="33"/>
      <c r="AF1728" s="33"/>
      <c r="AG1728" s="33"/>
      <c r="AH1728" s="33"/>
      <c r="AI1728" s="33"/>
      <c r="AJ1728" s="33"/>
      <c r="AK1728" s="33"/>
      <c r="AL1728" s="33"/>
      <c r="AM1728" s="33"/>
      <c r="AN1728" s="33"/>
      <c r="AO1728" s="33"/>
      <c r="AP1728" s="33"/>
      <c r="AQ1728" s="33"/>
      <c r="AR1728" s="33"/>
      <c r="AS1728" s="33"/>
      <c r="AT1728" s="33"/>
      <c r="AU1728" s="33"/>
      <c r="AV1728" s="33"/>
      <c r="AW1728" s="33"/>
    </row>
    <row r="1729" spans="1:49">
      <c r="A1729" s="33"/>
      <c r="B1729" s="33"/>
      <c r="C1729" s="33"/>
      <c r="D1729" s="33"/>
      <c r="E1729" s="33"/>
      <c r="F1729" s="33"/>
      <c r="G1729" s="33"/>
      <c r="O1729" s="33"/>
      <c r="P1729" s="33"/>
      <c r="Q1729" s="33"/>
      <c r="R1729" s="33"/>
      <c r="S1729" s="33"/>
      <c r="T1729" s="33"/>
      <c r="U1729" s="33"/>
      <c r="V1729" s="33"/>
      <c r="W1729" s="33"/>
      <c r="X1729" s="33"/>
      <c r="Y1729" s="33"/>
      <c r="Z1729" s="33"/>
      <c r="AA1729" s="33"/>
      <c r="AB1729" s="33"/>
      <c r="AC1729" s="33"/>
      <c r="AD1729" s="33"/>
      <c r="AE1729" s="33"/>
      <c r="AF1729" s="33"/>
      <c r="AG1729" s="33"/>
      <c r="AH1729" s="33"/>
      <c r="AI1729" s="33"/>
      <c r="AJ1729" s="33"/>
      <c r="AK1729" s="33"/>
      <c r="AL1729" s="33"/>
      <c r="AM1729" s="33"/>
      <c r="AN1729" s="33"/>
      <c r="AO1729" s="33"/>
      <c r="AP1729" s="33"/>
      <c r="AQ1729" s="33"/>
      <c r="AR1729" s="33"/>
      <c r="AS1729" s="33"/>
      <c r="AT1729" s="33"/>
      <c r="AU1729" s="33"/>
      <c r="AV1729" s="33"/>
      <c r="AW1729" s="33"/>
    </row>
    <row r="1730" spans="1:49">
      <c r="A1730" s="33"/>
      <c r="B1730" s="33"/>
      <c r="C1730" s="33"/>
      <c r="D1730" s="33"/>
      <c r="E1730" s="33"/>
      <c r="F1730" s="33"/>
      <c r="G1730" s="33"/>
      <c r="O1730" s="33"/>
      <c r="P1730" s="33"/>
      <c r="Q1730" s="33"/>
      <c r="R1730" s="33"/>
      <c r="S1730" s="33"/>
      <c r="T1730" s="33"/>
      <c r="U1730" s="33"/>
      <c r="V1730" s="33"/>
      <c r="W1730" s="33"/>
      <c r="X1730" s="33"/>
      <c r="Y1730" s="33"/>
      <c r="Z1730" s="33"/>
      <c r="AA1730" s="33"/>
      <c r="AB1730" s="33"/>
      <c r="AC1730" s="33"/>
      <c r="AD1730" s="33"/>
      <c r="AE1730" s="33"/>
      <c r="AF1730" s="33"/>
      <c r="AG1730" s="33"/>
      <c r="AH1730" s="33"/>
      <c r="AI1730" s="33"/>
      <c r="AJ1730" s="33"/>
      <c r="AK1730" s="33"/>
      <c r="AL1730" s="33"/>
      <c r="AM1730" s="33"/>
      <c r="AN1730" s="33"/>
      <c r="AO1730" s="33"/>
      <c r="AP1730" s="33"/>
      <c r="AQ1730" s="33"/>
      <c r="AR1730" s="33"/>
      <c r="AS1730" s="33"/>
      <c r="AT1730" s="33"/>
      <c r="AU1730" s="33"/>
      <c r="AV1730" s="33"/>
      <c r="AW1730" s="33"/>
    </row>
    <row r="1731" spans="1:49">
      <c r="A1731" s="33"/>
      <c r="B1731" s="33"/>
      <c r="C1731" s="33"/>
      <c r="D1731" s="33"/>
      <c r="E1731" s="33"/>
      <c r="F1731" s="33"/>
      <c r="G1731" s="33"/>
      <c r="O1731" s="33"/>
      <c r="P1731" s="33"/>
      <c r="Q1731" s="33"/>
      <c r="R1731" s="33"/>
      <c r="S1731" s="33"/>
      <c r="T1731" s="33"/>
      <c r="U1731" s="33"/>
      <c r="V1731" s="33"/>
      <c r="W1731" s="33"/>
      <c r="X1731" s="33"/>
      <c r="Y1731" s="33"/>
      <c r="Z1731" s="33"/>
      <c r="AA1731" s="33"/>
      <c r="AB1731" s="33"/>
      <c r="AC1731" s="33"/>
      <c r="AD1731" s="33"/>
      <c r="AE1731" s="33"/>
      <c r="AF1731" s="33"/>
      <c r="AG1731" s="33"/>
      <c r="AH1731" s="33"/>
      <c r="AI1731" s="33"/>
      <c r="AJ1731" s="33"/>
      <c r="AK1731" s="33"/>
      <c r="AL1731" s="33"/>
      <c r="AM1731" s="33"/>
      <c r="AN1731" s="33"/>
      <c r="AO1731" s="33"/>
      <c r="AP1731" s="33"/>
      <c r="AQ1731" s="33"/>
      <c r="AR1731" s="33"/>
      <c r="AS1731" s="33"/>
      <c r="AT1731" s="33"/>
      <c r="AU1731" s="33"/>
      <c r="AV1731" s="33"/>
      <c r="AW1731" s="33"/>
    </row>
    <row r="1732" spans="1:49">
      <c r="A1732" s="33"/>
      <c r="B1732" s="33"/>
      <c r="C1732" s="33"/>
      <c r="D1732" s="33"/>
      <c r="E1732" s="33"/>
      <c r="F1732" s="33"/>
      <c r="G1732" s="33"/>
      <c r="O1732" s="33"/>
      <c r="P1732" s="33"/>
      <c r="Q1732" s="33"/>
      <c r="R1732" s="33"/>
      <c r="S1732" s="33"/>
      <c r="T1732" s="33"/>
      <c r="U1732" s="33"/>
      <c r="V1732" s="33"/>
      <c r="W1732" s="33"/>
      <c r="X1732" s="33"/>
      <c r="Y1732" s="33"/>
      <c r="Z1732" s="33"/>
      <c r="AA1732" s="33"/>
      <c r="AB1732" s="33"/>
      <c r="AC1732" s="33"/>
      <c r="AD1732" s="33"/>
      <c r="AE1732" s="33"/>
      <c r="AF1732" s="33"/>
      <c r="AG1732" s="33"/>
      <c r="AH1732" s="33"/>
      <c r="AI1732" s="33"/>
      <c r="AJ1732" s="33"/>
      <c r="AK1732" s="33"/>
      <c r="AL1732" s="33"/>
      <c r="AM1732" s="33"/>
      <c r="AN1732" s="33"/>
      <c r="AO1732" s="33"/>
      <c r="AP1732" s="33"/>
      <c r="AQ1732" s="33"/>
      <c r="AR1732" s="33"/>
      <c r="AS1732" s="33"/>
      <c r="AT1732" s="33"/>
      <c r="AU1732" s="33"/>
      <c r="AV1732" s="33"/>
      <c r="AW1732" s="33"/>
    </row>
    <row r="1733" spans="1:49">
      <c r="A1733" s="33"/>
      <c r="B1733" s="33"/>
      <c r="C1733" s="33"/>
      <c r="D1733" s="33"/>
      <c r="E1733" s="33"/>
      <c r="F1733" s="33"/>
      <c r="G1733" s="33"/>
      <c r="O1733" s="33"/>
      <c r="P1733" s="33"/>
      <c r="Q1733" s="33"/>
      <c r="R1733" s="33"/>
      <c r="S1733" s="33"/>
      <c r="T1733" s="33"/>
      <c r="U1733" s="33"/>
      <c r="V1733" s="33"/>
      <c r="W1733" s="33"/>
      <c r="X1733" s="33"/>
      <c r="Y1733" s="33"/>
      <c r="Z1733" s="33"/>
      <c r="AA1733" s="33"/>
      <c r="AB1733" s="33"/>
      <c r="AC1733" s="33"/>
      <c r="AD1733" s="33"/>
      <c r="AE1733" s="33"/>
      <c r="AF1733" s="33"/>
      <c r="AG1733" s="33"/>
      <c r="AH1733" s="33"/>
      <c r="AI1733" s="33"/>
      <c r="AJ1733" s="33"/>
      <c r="AK1733" s="33"/>
      <c r="AL1733" s="33"/>
      <c r="AM1733" s="33"/>
      <c r="AN1733" s="33"/>
      <c r="AO1733" s="33"/>
      <c r="AP1733" s="33"/>
      <c r="AQ1733" s="33"/>
      <c r="AR1733" s="33"/>
      <c r="AS1733" s="33"/>
      <c r="AT1733" s="33"/>
      <c r="AU1733" s="33"/>
      <c r="AV1733" s="33"/>
      <c r="AW1733" s="33"/>
    </row>
    <row r="1734" spans="1:49">
      <c r="A1734" s="33"/>
      <c r="B1734" s="33"/>
      <c r="C1734" s="33"/>
      <c r="D1734" s="33"/>
      <c r="E1734" s="33"/>
      <c r="F1734" s="33"/>
      <c r="G1734" s="33"/>
      <c r="O1734" s="33"/>
      <c r="P1734" s="33"/>
      <c r="Q1734" s="33"/>
      <c r="R1734" s="33"/>
      <c r="S1734" s="33"/>
      <c r="T1734" s="33"/>
      <c r="U1734" s="33"/>
      <c r="V1734" s="33"/>
      <c r="W1734" s="33"/>
      <c r="X1734" s="33"/>
      <c r="Y1734" s="33"/>
      <c r="Z1734" s="33"/>
      <c r="AA1734" s="33"/>
      <c r="AB1734" s="33"/>
      <c r="AC1734" s="33"/>
      <c r="AD1734" s="33"/>
      <c r="AE1734" s="33"/>
      <c r="AF1734" s="33"/>
      <c r="AG1734" s="33"/>
      <c r="AH1734" s="33"/>
      <c r="AI1734" s="33"/>
      <c r="AJ1734" s="33"/>
      <c r="AK1734" s="33"/>
      <c r="AL1734" s="33"/>
      <c r="AM1734" s="33"/>
      <c r="AN1734" s="33"/>
      <c r="AO1734" s="33"/>
      <c r="AP1734" s="33"/>
      <c r="AQ1734" s="33"/>
      <c r="AR1734" s="33"/>
      <c r="AS1734" s="33"/>
      <c r="AT1734" s="33"/>
      <c r="AU1734" s="33"/>
      <c r="AV1734" s="33"/>
      <c r="AW1734" s="33"/>
    </row>
    <row r="1735" spans="1:49">
      <c r="A1735" s="33"/>
      <c r="B1735" s="33"/>
      <c r="C1735" s="33"/>
      <c r="D1735" s="33"/>
      <c r="E1735" s="33"/>
      <c r="F1735" s="33"/>
      <c r="G1735" s="33"/>
      <c r="O1735" s="33"/>
      <c r="P1735" s="33"/>
      <c r="Q1735" s="33"/>
      <c r="R1735" s="33"/>
      <c r="S1735" s="33"/>
      <c r="T1735" s="33"/>
      <c r="U1735" s="33"/>
      <c r="V1735" s="33"/>
      <c r="W1735" s="33"/>
      <c r="X1735" s="33"/>
      <c r="Y1735" s="33"/>
      <c r="Z1735" s="33"/>
      <c r="AA1735" s="33"/>
      <c r="AB1735" s="33"/>
      <c r="AC1735" s="33"/>
      <c r="AD1735" s="33"/>
      <c r="AE1735" s="33"/>
      <c r="AF1735" s="33"/>
      <c r="AG1735" s="33"/>
      <c r="AH1735" s="33"/>
      <c r="AI1735" s="33"/>
      <c r="AJ1735" s="33"/>
      <c r="AK1735" s="33"/>
      <c r="AL1735" s="33"/>
      <c r="AM1735" s="33"/>
      <c r="AN1735" s="33"/>
      <c r="AO1735" s="33"/>
      <c r="AP1735" s="33"/>
      <c r="AQ1735" s="33"/>
      <c r="AR1735" s="33"/>
      <c r="AS1735" s="33"/>
      <c r="AT1735" s="33"/>
      <c r="AU1735" s="33"/>
      <c r="AV1735" s="33"/>
      <c r="AW1735" s="33"/>
    </row>
    <row r="1736" spans="1:49">
      <c r="A1736" s="33"/>
      <c r="B1736" s="33"/>
      <c r="C1736" s="33"/>
      <c r="D1736" s="33"/>
      <c r="E1736" s="33"/>
      <c r="F1736" s="33"/>
      <c r="G1736" s="33"/>
      <c r="O1736" s="33"/>
      <c r="P1736" s="33"/>
      <c r="Q1736" s="33"/>
      <c r="R1736" s="33"/>
      <c r="S1736" s="33"/>
      <c r="T1736" s="33"/>
      <c r="U1736" s="33"/>
      <c r="V1736" s="33"/>
      <c r="W1736" s="33"/>
      <c r="X1736" s="33"/>
      <c r="Y1736" s="33"/>
      <c r="Z1736" s="33"/>
      <c r="AA1736" s="33"/>
      <c r="AB1736" s="33"/>
      <c r="AC1736" s="33"/>
      <c r="AD1736" s="33"/>
      <c r="AE1736" s="33"/>
      <c r="AF1736" s="33"/>
      <c r="AG1736" s="33"/>
      <c r="AH1736" s="33"/>
      <c r="AI1736" s="33"/>
      <c r="AJ1736" s="33"/>
      <c r="AK1736" s="33"/>
      <c r="AL1736" s="33"/>
      <c r="AM1736" s="33"/>
      <c r="AN1736" s="33"/>
      <c r="AO1736" s="33"/>
      <c r="AP1736" s="33"/>
      <c r="AQ1736" s="33"/>
      <c r="AR1736" s="33"/>
      <c r="AS1736" s="33"/>
      <c r="AT1736" s="33"/>
      <c r="AU1736" s="33"/>
      <c r="AV1736" s="33"/>
      <c r="AW1736" s="33"/>
    </row>
    <row r="1737" spans="1:49">
      <c r="A1737" s="33"/>
      <c r="B1737" s="33"/>
      <c r="C1737" s="33"/>
      <c r="D1737" s="33"/>
      <c r="E1737" s="33"/>
      <c r="F1737" s="33"/>
      <c r="G1737" s="33"/>
      <c r="O1737" s="33"/>
      <c r="P1737" s="33"/>
      <c r="Q1737" s="33"/>
      <c r="R1737" s="33"/>
      <c r="S1737" s="33"/>
      <c r="T1737" s="33"/>
      <c r="U1737" s="33"/>
      <c r="V1737" s="33"/>
      <c r="W1737" s="33"/>
      <c r="X1737" s="33"/>
      <c r="Y1737" s="33"/>
      <c r="Z1737" s="33"/>
      <c r="AA1737" s="33"/>
      <c r="AB1737" s="33"/>
      <c r="AC1737" s="33"/>
      <c r="AD1737" s="33"/>
      <c r="AE1737" s="33"/>
      <c r="AF1737" s="33"/>
      <c r="AG1737" s="33"/>
      <c r="AH1737" s="33"/>
      <c r="AI1737" s="33"/>
      <c r="AJ1737" s="33"/>
      <c r="AK1737" s="33"/>
      <c r="AL1737" s="33"/>
      <c r="AM1737" s="33"/>
      <c r="AN1737" s="33"/>
      <c r="AO1737" s="33"/>
      <c r="AP1737" s="33"/>
      <c r="AQ1737" s="33"/>
      <c r="AR1737" s="33"/>
      <c r="AS1737" s="33"/>
      <c r="AT1737" s="33"/>
      <c r="AU1737" s="33"/>
      <c r="AV1737" s="33"/>
      <c r="AW1737" s="33"/>
    </row>
    <row r="1738" spans="1:49">
      <c r="A1738" s="33"/>
      <c r="B1738" s="33"/>
      <c r="C1738" s="33"/>
      <c r="D1738" s="33"/>
      <c r="E1738" s="33"/>
      <c r="F1738" s="33"/>
      <c r="G1738" s="33"/>
      <c r="O1738" s="33"/>
      <c r="P1738" s="33"/>
      <c r="Q1738" s="33"/>
      <c r="R1738" s="33"/>
      <c r="S1738" s="33"/>
      <c r="T1738" s="33"/>
      <c r="U1738" s="33"/>
      <c r="V1738" s="33"/>
      <c r="W1738" s="33"/>
      <c r="X1738" s="33"/>
      <c r="Y1738" s="33"/>
      <c r="Z1738" s="33"/>
      <c r="AA1738" s="33"/>
      <c r="AB1738" s="33"/>
      <c r="AC1738" s="33"/>
      <c r="AD1738" s="33"/>
      <c r="AE1738" s="33"/>
      <c r="AF1738" s="33"/>
      <c r="AG1738" s="33"/>
      <c r="AH1738" s="33"/>
      <c r="AI1738" s="33"/>
      <c r="AJ1738" s="33"/>
      <c r="AK1738" s="33"/>
      <c r="AL1738" s="33"/>
      <c r="AM1738" s="33"/>
      <c r="AN1738" s="33"/>
      <c r="AO1738" s="33"/>
      <c r="AP1738" s="33"/>
      <c r="AQ1738" s="33"/>
      <c r="AR1738" s="33"/>
      <c r="AS1738" s="33"/>
      <c r="AT1738" s="33"/>
      <c r="AU1738" s="33"/>
      <c r="AV1738" s="33"/>
      <c r="AW1738" s="33"/>
    </row>
    <row r="1739" spans="1:49">
      <c r="A1739" s="33"/>
      <c r="B1739" s="33"/>
      <c r="C1739" s="33"/>
      <c r="D1739" s="33"/>
      <c r="E1739" s="33"/>
      <c r="F1739" s="33"/>
      <c r="G1739" s="33"/>
      <c r="O1739" s="33"/>
      <c r="P1739" s="33"/>
      <c r="Q1739" s="33"/>
      <c r="R1739" s="33"/>
      <c r="S1739" s="33"/>
      <c r="T1739" s="33"/>
      <c r="U1739" s="33"/>
      <c r="V1739" s="33"/>
      <c r="W1739" s="33"/>
      <c r="X1739" s="33"/>
      <c r="Y1739" s="33"/>
      <c r="Z1739" s="33"/>
      <c r="AA1739" s="33"/>
      <c r="AB1739" s="33"/>
      <c r="AC1739" s="33"/>
      <c r="AD1739" s="33"/>
      <c r="AE1739" s="33"/>
      <c r="AF1739" s="33"/>
      <c r="AG1739" s="33"/>
      <c r="AH1739" s="33"/>
      <c r="AI1739" s="33"/>
      <c r="AJ1739" s="33"/>
      <c r="AK1739" s="33"/>
      <c r="AL1739" s="33"/>
      <c r="AM1739" s="33"/>
      <c r="AN1739" s="33"/>
      <c r="AO1739" s="33"/>
      <c r="AP1739" s="33"/>
      <c r="AQ1739" s="33"/>
      <c r="AR1739" s="33"/>
      <c r="AS1739" s="33"/>
      <c r="AT1739" s="33"/>
      <c r="AU1739" s="33"/>
      <c r="AV1739" s="33"/>
      <c r="AW1739" s="33"/>
    </row>
    <row r="1740" spans="1:49">
      <c r="A1740" s="33"/>
      <c r="B1740" s="33"/>
      <c r="C1740" s="33"/>
      <c r="D1740" s="33"/>
      <c r="E1740" s="33"/>
      <c r="F1740" s="33"/>
      <c r="G1740" s="33"/>
      <c r="O1740" s="33"/>
      <c r="P1740" s="33"/>
      <c r="Q1740" s="33"/>
      <c r="R1740" s="33"/>
      <c r="S1740" s="33"/>
      <c r="T1740" s="33"/>
      <c r="U1740" s="33"/>
      <c r="V1740" s="33"/>
      <c r="W1740" s="33"/>
      <c r="X1740" s="33"/>
      <c r="Y1740" s="33"/>
      <c r="Z1740" s="33"/>
      <c r="AA1740" s="33"/>
      <c r="AB1740" s="33"/>
      <c r="AC1740" s="33"/>
      <c r="AD1740" s="33"/>
      <c r="AE1740" s="33"/>
      <c r="AF1740" s="33"/>
      <c r="AG1740" s="33"/>
      <c r="AH1740" s="33"/>
      <c r="AI1740" s="33"/>
      <c r="AJ1740" s="33"/>
      <c r="AK1740" s="33"/>
      <c r="AL1740" s="33"/>
      <c r="AM1740" s="33"/>
      <c r="AN1740" s="33"/>
      <c r="AO1740" s="33"/>
      <c r="AP1740" s="33"/>
      <c r="AQ1740" s="33"/>
      <c r="AR1740" s="33"/>
      <c r="AS1740" s="33"/>
      <c r="AT1740" s="33"/>
      <c r="AU1740" s="33"/>
      <c r="AV1740" s="33"/>
      <c r="AW1740" s="33"/>
    </row>
    <row r="1741" spans="1:49">
      <c r="A1741" s="33"/>
      <c r="B1741" s="33"/>
      <c r="C1741" s="33"/>
      <c r="D1741" s="33"/>
      <c r="E1741" s="33"/>
      <c r="F1741" s="33"/>
      <c r="G1741" s="33"/>
      <c r="O1741" s="33"/>
      <c r="P1741" s="33"/>
      <c r="Q1741" s="33"/>
      <c r="R1741" s="33"/>
      <c r="S1741" s="33"/>
      <c r="T1741" s="33"/>
      <c r="U1741" s="33"/>
      <c r="V1741" s="33"/>
      <c r="W1741" s="33"/>
      <c r="X1741" s="33"/>
      <c r="Y1741" s="33"/>
      <c r="Z1741" s="33"/>
      <c r="AA1741" s="33"/>
      <c r="AB1741" s="33"/>
      <c r="AC1741" s="33"/>
      <c r="AD1741" s="33"/>
      <c r="AE1741" s="33"/>
      <c r="AF1741" s="33"/>
      <c r="AG1741" s="33"/>
      <c r="AH1741" s="33"/>
      <c r="AI1741" s="33"/>
      <c r="AJ1741" s="33"/>
      <c r="AK1741" s="33"/>
      <c r="AL1741" s="33"/>
      <c r="AM1741" s="33"/>
      <c r="AN1741" s="33"/>
      <c r="AO1741" s="33"/>
      <c r="AP1741" s="33"/>
      <c r="AQ1741" s="33"/>
      <c r="AR1741" s="33"/>
      <c r="AS1741" s="33"/>
      <c r="AT1741" s="33"/>
      <c r="AU1741" s="33"/>
      <c r="AV1741" s="33"/>
      <c r="AW1741" s="33"/>
    </row>
    <row r="1742" spans="1:49">
      <c r="A1742" s="33"/>
      <c r="B1742" s="33"/>
      <c r="C1742" s="33"/>
      <c r="D1742" s="33"/>
      <c r="E1742" s="33"/>
      <c r="F1742" s="33"/>
      <c r="G1742" s="33"/>
      <c r="O1742" s="33"/>
      <c r="P1742" s="33"/>
      <c r="Q1742" s="33"/>
      <c r="R1742" s="33"/>
      <c r="S1742" s="33"/>
      <c r="T1742" s="33"/>
      <c r="U1742" s="33"/>
      <c r="V1742" s="33"/>
      <c r="W1742" s="33"/>
      <c r="X1742" s="33"/>
      <c r="Y1742" s="33"/>
      <c r="Z1742" s="33"/>
      <c r="AA1742" s="33"/>
      <c r="AB1742" s="33"/>
      <c r="AC1742" s="33"/>
      <c r="AD1742" s="33"/>
      <c r="AE1742" s="33"/>
      <c r="AF1742" s="33"/>
      <c r="AG1742" s="33"/>
      <c r="AH1742" s="33"/>
      <c r="AI1742" s="33"/>
      <c r="AJ1742" s="33"/>
      <c r="AK1742" s="33"/>
      <c r="AL1742" s="33"/>
      <c r="AM1742" s="33"/>
      <c r="AN1742" s="33"/>
      <c r="AO1742" s="33"/>
      <c r="AP1742" s="33"/>
      <c r="AQ1742" s="33"/>
      <c r="AR1742" s="33"/>
      <c r="AS1742" s="33"/>
      <c r="AT1742" s="33"/>
      <c r="AU1742" s="33"/>
      <c r="AV1742" s="33"/>
      <c r="AW1742" s="33"/>
    </row>
    <row r="1743" spans="1:49">
      <c r="A1743" s="33"/>
      <c r="B1743" s="33"/>
      <c r="C1743" s="33"/>
      <c r="D1743" s="33"/>
      <c r="E1743" s="33"/>
      <c r="F1743" s="33"/>
      <c r="G1743" s="33"/>
      <c r="O1743" s="33"/>
      <c r="P1743" s="33"/>
      <c r="Q1743" s="33"/>
      <c r="R1743" s="33"/>
      <c r="S1743" s="33"/>
      <c r="T1743" s="33"/>
      <c r="U1743" s="33"/>
      <c r="V1743" s="33"/>
      <c r="W1743" s="33"/>
      <c r="X1743" s="33"/>
      <c r="Y1743" s="33"/>
      <c r="Z1743" s="33"/>
      <c r="AA1743" s="33"/>
      <c r="AB1743" s="33"/>
      <c r="AC1743" s="33"/>
      <c r="AD1743" s="33"/>
      <c r="AE1743" s="33"/>
      <c r="AF1743" s="33"/>
      <c r="AG1743" s="33"/>
      <c r="AH1743" s="33"/>
      <c r="AI1743" s="33"/>
      <c r="AJ1743" s="33"/>
      <c r="AK1743" s="33"/>
      <c r="AL1743" s="33"/>
      <c r="AM1743" s="33"/>
      <c r="AN1743" s="33"/>
      <c r="AO1743" s="33"/>
      <c r="AP1743" s="33"/>
      <c r="AQ1743" s="33"/>
      <c r="AR1743" s="33"/>
      <c r="AS1743" s="33"/>
      <c r="AT1743" s="33"/>
      <c r="AU1743" s="33"/>
      <c r="AV1743" s="33"/>
      <c r="AW1743" s="33"/>
    </row>
    <row r="1744" spans="1:49">
      <c r="A1744" s="33"/>
      <c r="B1744" s="33"/>
      <c r="C1744" s="33"/>
      <c r="D1744" s="33"/>
      <c r="E1744" s="33"/>
      <c r="F1744" s="33"/>
      <c r="G1744" s="33"/>
      <c r="O1744" s="33"/>
      <c r="P1744" s="33"/>
      <c r="Q1744" s="33"/>
      <c r="R1744" s="33"/>
      <c r="S1744" s="33"/>
      <c r="T1744" s="33"/>
      <c r="U1744" s="33"/>
      <c r="V1744" s="33"/>
      <c r="W1744" s="33"/>
      <c r="X1744" s="33"/>
      <c r="Y1744" s="33"/>
      <c r="Z1744" s="33"/>
      <c r="AA1744" s="33"/>
      <c r="AB1744" s="33"/>
      <c r="AC1744" s="33"/>
      <c r="AD1744" s="33"/>
      <c r="AE1744" s="33"/>
      <c r="AF1744" s="33"/>
      <c r="AG1744" s="33"/>
      <c r="AH1744" s="33"/>
      <c r="AI1744" s="33"/>
      <c r="AJ1744" s="33"/>
      <c r="AK1744" s="33"/>
      <c r="AL1744" s="33"/>
      <c r="AM1744" s="33"/>
      <c r="AN1744" s="33"/>
      <c r="AO1744" s="33"/>
      <c r="AP1744" s="33"/>
      <c r="AQ1744" s="33"/>
      <c r="AR1744" s="33"/>
      <c r="AS1744" s="33"/>
      <c r="AT1744" s="33"/>
      <c r="AU1744" s="33"/>
      <c r="AV1744" s="33"/>
      <c r="AW1744" s="33"/>
    </row>
    <row r="1745" spans="1:49">
      <c r="A1745" s="33"/>
      <c r="B1745" s="33"/>
      <c r="C1745" s="33"/>
      <c r="D1745" s="33"/>
      <c r="E1745" s="33"/>
      <c r="F1745" s="33"/>
      <c r="G1745" s="33"/>
      <c r="O1745" s="33"/>
      <c r="P1745" s="33"/>
      <c r="Q1745" s="33"/>
      <c r="R1745" s="33"/>
      <c r="S1745" s="33"/>
      <c r="T1745" s="33"/>
      <c r="U1745" s="33"/>
      <c r="V1745" s="33"/>
      <c r="W1745" s="33"/>
      <c r="X1745" s="33"/>
      <c r="Y1745" s="33"/>
      <c r="Z1745" s="33"/>
      <c r="AA1745" s="33"/>
      <c r="AB1745" s="33"/>
      <c r="AC1745" s="33"/>
      <c r="AD1745" s="33"/>
      <c r="AE1745" s="33"/>
      <c r="AF1745" s="33"/>
      <c r="AG1745" s="33"/>
      <c r="AH1745" s="33"/>
      <c r="AI1745" s="33"/>
      <c r="AJ1745" s="33"/>
      <c r="AK1745" s="33"/>
      <c r="AL1745" s="33"/>
      <c r="AM1745" s="33"/>
      <c r="AN1745" s="33"/>
      <c r="AO1745" s="33"/>
      <c r="AP1745" s="33"/>
      <c r="AQ1745" s="33"/>
      <c r="AR1745" s="33"/>
      <c r="AS1745" s="33"/>
      <c r="AT1745" s="33"/>
      <c r="AU1745" s="33"/>
      <c r="AV1745" s="33"/>
      <c r="AW1745" s="33"/>
    </row>
    <row r="1746" spans="1:49">
      <c r="A1746" s="33"/>
      <c r="B1746" s="33"/>
      <c r="C1746" s="33"/>
      <c r="D1746" s="33"/>
      <c r="E1746" s="33"/>
      <c r="F1746" s="33"/>
      <c r="G1746" s="33"/>
      <c r="O1746" s="33"/>
      <c r="P1746" s="33"/>
      <c r="Q1746" s="33"/>
      <c r="R1746" s="33"/>
      <c r="S1746" s="33"/>
      <c r="T1746" s="33"/>
      <c r="U1746" s="33"/>
      <c r="V1746" s="33"/>
      <c r="W1746" s="33"/>
      <c r="X1746" s="33"/>
      <c r="Y1746" s="33"/>
      <c r="Z1746" s="33"/>
      <c r="AA1746" s="33"/>
      <c r="AB1746" s="33"/>
      <c r="AC1746" s="33"/>
      <c r="AD1746" s="33"/>
      <c r="AE1746" s="33"/>
      <c r="AF1746" s="33"/>
      <c r="AG1746" s="33"/>
      <c r="AH1746" s="33"/>
      <c r="AI1746" s="33"/>
      <c r="AJ1746" s="33"/>
      <c r="AK1746" s="33"/>
      <c r="AL1746" s="33"/>
      <c r="AM1746" s="33"/>
      <c r="AN1746" s="33"/>
      <c r="AO1746" s="33"/>
      <c r="AP1746" s="33"/>
      <c r="AQ1746" s="33"/>
      <c r="AR1746" s="33"/>
      <c r="AS1746" s="33"/>
      <c r="AT1746" s="33"/>
      <c r="AU1746" s="33"/>
      <c r="AV1746" s="33"/>
      <c r="AW1746" s="33"/>
    </row>
    <row r="1747" spans="1:49">
      <c r="A1747" s="33"/>
      <c r="B1747" s="33"/>
      <c r="C1747" s="33"/>
      <c r="D1747" s="33"/>
      <c r="E1747" s="33"/>
      <c r="F1747" s="33"/>
      <c r="G1747" s="33"/>
      <c r="O1747" s="33"/>
      <c r="P1747" s="33"/>
      <c r="Q1747" s="33"/>
      <c r="R1747" s="33"/>
      <c r="S1747" s="33"/>
      <c r="T1747" s="33"/>
      <c r="U1747" s="33"/>
      <c r="V1747" s="33"/>
      <c r="W1747" s="33"/>
      <c r="X1747" s="33"/>
      <c r="Y1747" s="33"/>
      <c r="Z1747" s="33"/>
      <c r="AA1747" s="33"/>
      <c r="AB1747" s="33"/>
      <c r="AC1747" s="33"/>
      <c r="AD1747" s="33"/>
      <c r="AE1747" s="33"/>
      <c r="AF1747" s="33"/>
      <c r="AG1747" s="33"/>
      <c r="AH1747" s="33"/>
      <c r="AI1747" s="33"/>
      <c r="AJ1747" s="33"/>
      <c r="AK1747" s="33"/>
      <c r="AL1747" s="33"/>
      <c r="AM1747" s="33"/>
      <c r="AN1747" s="33"/>
      <c r="AO1747" s="33"/>
      <c r="AP1747" s="33"/>
      <c r="AQ1747" s="33"/>
      <c r="AR1747" s="33"/>
      <c r="AS1747" s="33"/>
      <c r="AT1747" s="33"/>
      <c r="AU1747" s="33"/>
      <c r="AV1747" s="33"/>
      <c r="AW1747" s="33"/>
    </row>
    <row r="1748" spans="1:49">
      <c r="A1748" s="33"/>
      <c r="B1748" s="33"/>
      <c r="C1748" s="33"/>
      <c r="D1748" s="33"/>
      <c r="E1748" s="33"/>
      <c r="F1748" s="33"/>
      <c r="G1748" s="33"/>
      <c r="O1748" s="33"/>
      <c r="P1748" s="33"/>
      <c r="Q1748" s="33"/>
      <c r="R1748" s="33"/>
      <c r="S1748" s="33"/>
      <c r="T1748" s="33"/>
      <c r="U1748" s="33"/>
      <c r="V1748" s="33"/>
      <c r="W1748" s="33"/>
      <c r="X1748" s="33"/>
      <c r="Y1748" s="33"/>
      <c r="Z1748" s="33"/>
      <c r="AA1748" s="33"/>
      <c r="AB1748" s="33"/>
      <c r="AC1748" s="33"/>
      <c r="AD1748" s="33"/>
      <c r="AE1748" s="33"/>
      <c r="AF1748" s="33"/>
      <c r="AG1748" s="33"/>
      <c r="AH1748" s="33"/>
      <c r="AI1748" s="33"/>
      <c r="AJ1748" s="33"/>
      <c r="AK1748" s="33"/>
      <c r="AL1748" s="33"/>
      <c r="AM1748" s="33"/>
      <c r="AN1748" s="33"/>
      <c r="AO1748" s="33"/>
      <c r="AP1748" s="33"/>
      <c r="AQ1748" s="33"/>
      <c r="AR1748" s="33"/>
      <c r="AS1748" s="33"/>
      <c r="AT1748" s="33"/>
      <c r="AU1748" s="33"/>
      <c r="AV1748" s="33"/>
      <c r="AW1748" s="33"/>
    </row>
    <row r="1749" spans="1:49">
      <c r="A1749" s="33"/>
      <c r="B1749" s="33"/>
      <c r="C1749" s="33"/>
      <c r="D1749" s="33"/>
      <c r="E1749" s="33"/>
      <c r="F1749" s="33"/>
      <c r="G1749" s="33"/>
      <c r="O1749" s="33"/>
      <c r="P1749" s="33"/>
      <c r="Q1749" s="33"/>
      <c r="R1749" s="33"/>
      <c r="S1749" s="33"/>
      <c r="T1749" s="33"/>
      <c r="U1749" s="33"/>
      <c r="V1749" s="33"/>
      <c r="W1749" s="33"/>
      <c r="X1749" s="33"/>
      <c r="Y1749" s="33"/>
      <c r="Z1749" s="33"/>
      <c r="AA1749" s="33"/>
      <c r="AB1749" s="33"/>
      <c r="AC1749" s="33"/>
      <c r="AD1749" s="33"/>
      <c r="AE1749" s="33"/>
      <c r="AF1749" s="33"/>
      <c r="AG1749" s="33"/>
      <c r="AH1749" s="33"/>
      <c r="AI1749" s="33"/>
      <c r="AJ1749" s="33"/>
      <c r="AK1749" s="33"/>
      <c r="AL1749" s="33"/>
      <c r="AM1749" s="33"/>
      <c r="AN1749" s="33"/>
      <c r="AO1749" s="33"/>
      <c r="AP1749" s="33"/>
      <c r="AQ1749" s="33"/>
      <c r="AR1749" s="33"/>
      <c r="AS1749" s="33"/>
      <c r="AT1749" s="33"/>
      <c r="AU1749" s="33"/>
      <c r="AV1749" s="33"/>
      <c r="AW1749" s="33"/>
    </row>
    <row r="1750" spans="1:49">
      <c r="A1750" s="33"/>
      <c r="B1750" s="33"/>
      <c r="C1750" s="33"/>
      <c r="D1750" s="33"/>
      <c r="E1750" s="33"/>
      <c r="F1750" s="33"/>
      <c r="G1750" s="33"/>
      <c r="O1750" s="33"/>
      <c r="P1750" s="33"/>
      <c r="Q1750" s="33"/>
      <c r="R1750" s="33"/>
      <c r="S1750" s="33"/>
      <c r="T1750" s="33"/>
      <c r="U1750" s="33"/>
      <c r="V1750" s="33"/>
      <c r="W1750" s="33"/>
      <c r="X1750" s="33"/>
      <c r="Y1750" s="33"/>
      <c r="Z1750" s="33"/>
      <c r="AA1750" s="33"/>
      <c r="AB1750" s="33"/>
      <c r="AC1750" s="33"/>
      <c r="AD1750" s="33"/>
      <c r="AE1750" s="33"/>
      <c r="AF1750" s="33"/>
      <c r="AG1750" s="33"/>
      <c r="AH1750" s="33"/>
      <c r="AI1750" s="33"/>
      <c r="AJ1750" s="33"/>
      <c r="AK1750" s="33"/>
      <c r="AL1750" s="33"/>
      <c r="AM1750" s="33"/>
      <c r="AN1750" s="33"/>
      <c r="AO1750" s="33"/>
      <c r="AP1750" s="33"/>
      <c r="AQ1750" s="33"/>
      <c r="AR1750" s="33"/>
      <c r="AS1750" s="33"/>
      <c r="AT1750" s="33"/>
      <c r="AU1750" s="33"/>
      <c r="AV1750" s="33"/>
      <c r="AW1750" s="33"/>
    </row>
    <row r="1751" spans="1:49">
      <c r="A1751" s="33"/>
      <c r="B1751" s="33"/>
      <c r="C1751" s="33"/>
      <c r="D1751" s="33"/>
      <c r="E1751" s="33"/>
      <c r="F1751" s="33"/>
      <c r="G1751" s="33"/>
      <c r="O1751" s="33"/>
      <c r="P1751" s="33"/>
      <c r="Q1751" s="33"/>
      <c r="R1751" s="33"/>
      <c r="S1751" s="33"/>
      <c r="T1751" s="33"/>
      <c r="U1751" s="33"/>
      <c r="V1751" s="33"/>
      <c r="W1751" s="33"/>
      <c r="X1751" s="33"/>
      <c r="Y1751" s="33"/>
      <c r="Z1751" s="33"/>
      <c r="AA1751" s="33"/>
      <c r="AB1751" s="33"/>
      <c r="AC1751" s="33"/>
      <c r="AD1751" s="33"/>
      <c r="AE1751" s="33"/>
      <c r="AF1751" s="33"/>
      <c r="AG1751" s="33"/>
      <c r="AH1751" s="33"/>
      <c r="AI1751" s="33"/>
      <c r="AJ1751" s="33"/>
      <c r="AK1751" s="33"/>
      <c r="AL1751" s="33"/>
      <c r="AM1751" s="33"/>
      <c r="AN1751" s="33"/>
      <c r="AO1751" s="33"/>
      <c r="AP1751" s="33"/>
      <c r="AQ1751" s="33"/>
      <c r="AR1751" s="33"/>
      <c r="AS1751" s="33"/>
      <c r="AT1751" s="33"/>
      <c r="AU1751" s="33"/>
      <c r="AV1751" s="33"/>
      <c r="AW1751" s="33"/>
    </row>
    <row r="1752" spans="1:49">
      <c r="A1752" s="33"/>
      <c r="B1752" s="33"/>
      <c r="C1752" s="33"/>
      <c r="D1752" s="33"/>
      <c r="E1752" s="33"/>
      <c r="F1752" s="33"/>
      <c r="G1752" s="33"/>
      <c r="O1752" s="33"/>
      <c r="P1752" s="33"/>
      <c r="Q1752" s="33"/>
      <c r="R1752" s="33"/>
      <c r="S1752" s="33"/>
      <c r="T1752" s="33"/>
      <c r="U1752" s="33"/>
      <c r="V1752" s="33"/>
      <c r="W1752" s="33"/>
      <c r="X1752" s="33"/>
      <c r="Y1752" s="33"/>
      <c r="Z1752" s="33"/>
      <c r="AA1752" s="33"/>
      <c r="AB1752" s="33"/>
      <c r="AC1752" s="33"/>
      <c r="AD1752" s="33"/>
      <c r="AE1752" s="33"/>
      <c r="AF1752" s="33"/>
      <c r="AG1752" s="33"/>
      <c r="AH1752" s="33"/>
      <c r="AI1752" s="33"/>
      <c r="AJ1752" s="33"/>
      <c r="AK1752" s="33"/>
      <c r="AL1752" s="33"/>
      <c r="AM1752" s="33"/>
      <c r="AN1752" s="33"/>
      <c r="AO1752" s="33"/>
      <c r="AP1752" s="33"/>
      <c r="AQ1752" s="33"/>
      <c r="AR1752" s="33"/>
      <c r="AS1752" s="33"/>
      <c r="AT1752" s="33"/>
      <c r="AU1752" s="33"/>
      <c r="AV1752" s="33"/>
      <c r="AW1752" s="33"/>
    </row>
    <row r="1753" spans="1:49">
      <c r="A1753" s="33"/>
      <c r="B1753" s="33"/>
      <c r="C1753" s="33"/>
      <c r="D1753" s="33"/>
      <c r="E1753" s="33"/>
      <c r="F1753" s="33"/>
      <c r="G1753" s="33"/>
      <c r="O1753" s="33"/>
      <c r="P1753" s="33"/>
      <c r="Q1753" s="33"/>
      <c r="R1753" s="33"/>
      <c r="S1753" s="33"/>
      <c r="T1753" s="33"/>
      <c r="U1753" s="33"/>
      <c r="V1753" s="33"/>
      <c r="W1753" s="33"/>
      <c r="X1753" s="33"/>
      <c r="Y1753" s="33"/>
      <c r="Z1753" s="33"/>
      <c r="AA1753" s="33"/>
      <c r="AB1753" s="33"/>
      <c r="AC1753" s="33"/>
      <c r="AD1753" s="33"/>
      <c r="AE1753" s="33"/>
      <c r="AF1753" s="33"/>
      <c r="AG1753" s="33"/>
      <c r="AH1753" s="33"/>
      <c r="AI1753" s="33"/>
      <c r="AJ1753" s="33"/>
      <c r="AK1753" s="33"/>
      <c r="AL1753" s="33"/>
      <c r="AM1753" s="33"/>
      <c r="AN1753" s="33"/>
      <c r="AO1753" s="33"/>
      <c r="AP1753" s="33"/>
      <c r="AQ1753" s="33"/>
      <c r="AR1753" s="33"/>
      <c r="AS1753" s="33"/>
      <c r="AT1753" s="33"/>
      <c r="AU1753" s="33"/>
      <c r="AV1753" s="33"/>
      <c r="AW1753" s="33"/>
    </row>
    <row r="1754" spans="1:49">
      <c r="A1754" s="33"/>
      <c r="B1754" s="33"/>
      <c r="C1754" s="33"/>
      <c r="D1754" s="33"/>
      <c r="E1754" s="33"/>
      <c r="F1754" s="33"/>
      <c r="G1754" s="33"/>
      <c r="O1754" s="33"/>
      <c r="P1754" s="33"/>
      <c r="Q1754" s="33"/>
      <c r="R1754" s="33"/>
      <c r="S1754" s="33"/>
      <c r="T1754" s="33"/>
      <c r="U1754" s="33"/>
      <c r="V1754" s="33"/>
      <c r="W1754" s="33"/>
      <c r="X1754" s="33"/>
      <c r="Y1754" s="33"/>
      <c r="Z1754" s="33"/>
      <c r="AA1754" s="33"/>
      <c r="AB1754" s="33"/>
      <c r="AC1754" s="33"/>
      <c r="AD1754" s="33"/>
      <c r="AE1754" s="33"/>
      <c r="AF1754" s="33"/>
      <c r="AG1754" s="33"/>
      <c r="AH1754" s="33"/>
      <c r="AI1754" s="33"/>
      <c r="AJ1754" s="33"/>
      <c r="AK1754" s="33"/>
      <c r="AL1754" s="33"/>
      <c r="AM1754" s="33"/>
      <c r="AN1754" s="33"/>
      <c r="AO1754" s="33"/>
      <c r="AP1754" s="33"/>
      <c r="AQ1754" s="33"/>
      <c r="AR1754" s="33"/>
      <c r="AS1754" s="33"/>
      <c r="AT1754" s="33"/>
      <c r="AU1754" s="33"/>
      <c r="AV1754" s="33"/>
      <c r="AW1754" s="33"/>
    </row>
    <row r="1755" spans="1:49">
      <c r="A1755" s="33"/>
      <c r="B1755" s="33"/>
      <c r="C1755" s="33"/>
      <c r="D1755" s="33"/>
      <c r="E1755" s="33"/>
      <c r="F1755" s="33"/>
      <c r="G1755" s="33"/>
      <c r="O1755" s="33"/>
      <c r="P1755" s="33"/>
      <c r="Q1755" s="33"/>
      <c r="R1755" s="33"/>
      <c r="S1755" s="33"/>
      <c r="T1755" s="33"/>
      <c r="U1755" s="33"/>
      <c r="V1755" s="33"/>
      <c r="W1755" s="33"/>
      <c r="X1755" s="33"/>
      <c r="Y1755" s="33"/>
      <c r="Z1755" s="33"/>
      <c r="AA1755" s="33"/>
      <c r="AB1755" s="33"/>
      <c r="AC1755" s="33"/>
      <c r="AD1755" s="33"/>
      <c r="AE1755" s="33"/>
      <c r="AF1755" s="33"/>
      <c r="AG1755" s="33"/>
      <c r="AH1755" s="33"/>
      <c r="AI1755" s="33"/>
      <c r="AJ1755" s="33"/>
      <c r="AK1755" s="33"/>
      <c r="AL1755" s="33"/>
      <c r="AM1755" s="33"/>
      <c r="AN1755" s="33"/>
      <c r="AO1755" s="33"/>
      <c r="AP1755" s="33"/>
      <c r="AQ1755" s="33"/>
      <c r="AR1755" s="33"/>
      <c r="AS1755" s="33"/>
      <c r="AT1755" s="33"/>
      <c r="AU1755" s="33"/>
      <c r="AV1755" s="33"/>
      <c r="AW1755" s="33"/>
    </row>
    <row r="1756" spans="1:49">
      <c r="A1756" s="33"/>
      <c r="B1756" s="33"/>
      <c r="C1756" s="33"/>
      <c r="D1756" s="33"/>
      <c r="E1756" s="33"/>
      <c r="F1756" s="33"/>
      <c r="G1756" s="33"/>
      <c r="O1756" s="33"/>
      <c r="P1756" s="33"/>
      <c r="Q1756" s="33"/>
      <c r="R1756" s="33"/>
      <c r="S1756" s="33"/>
      <c r="T1756" s="33"/>
      <c r="U1756" s="33"/>
      <c r="V1756" s="33"/>
      <c r="W1756" s="33"/>
      <c r="X1756" s="33"/>
      <c r="Y1756" s="33"/>
      <c r="Z1756" s="33"/>
      <c r="AA1756" s="33"/>
      <c r="AB1756" s="33"/>
      <c r="AC1756" s="33"/>
      <c r="AD1756" s="33"/>
      <c r="AE1756" s="33"/>
      <c r="AF1756" s="33"/>
      <c r="AG1756" s="33"/>
      <c r="AH1756" s="33"/>
      <c r="AI1756" s="33"/>
      <c r="AJ1756" s="33"/>
      <c r="AK1756" s="33"/>
      <c r="AL1756" s="33"/>
      <c r="AM1756" s="33"/>
      <c r="AN1756" s="33"/>
      <c r="AO1756" s="33"/>
      <c r="AP1756" s="33"/>
      <c r="AQ1756" s="33"/>
      <c r="AR1756" s="33"/>
      <c r="AS1756" s="33"/>
      <c r="AT1756" s="33"/>
      <c r="AU1756" s="33"/>
      <c r="AV1756" s="33"/>
      <c r="AW1756" s="33"/>
    </row>
    <row r="1757" spans="1:49">
      <c r="A1757" s="33"/>
      <c r="B1757" s="33"/>
      <c r="C1757" s="33"/>
      <c r="D1757" s="33"/>
      <c r="E1757" s="33"/>
      <c r="F1757" s="33"/>
      <c r="G1757" s="33"/>
      <c r="O1757" s="33"/>
      <c r="P1757" s="33"/>
      <c r="Q1757" s="33"/>
      <c r="R1757" s="33"/>
      <c r="S1757" s="33"/>
      <c r="T1757" s="33"/>
      <c r="U1757" s="33"/>
      <c r="V1757" s="33"/>
      <c r="W1757" s="33"/>
      <c r="X1757" s="33"/>
      <c r="Y1757" s="33"/>
      <c r="Z1757" s="33"/>
      <c r="AA1757" s="33"/>
      <c r="AB1757" s="33"/>
      <c r="AC1757" s="33"/>
      <c r="AD1757" s="33"/>
      <c r="AE1757" s="33"/>
      <c r="AF1757" s="33"/>
      <c r="AG1757" s="33"/>
      <c r="AH1757" s="33"/>
      <c r="AI1757" s="33"/>
      <c r="AJ1757" s="33"/>
      <c r="AK1757" s="33"/>
      <c r="AL1757" s="33"/>
      <c r="AM1757" s="33"/>
      <c r="AN1757" s="33"/>
      <c r="AO1757" s="33"/>
      <c r="AP1757" s="33"/>
      <c r="AQ1757" s="33"/>
      <c r="AR1757" s="33"/>
      <c r="AS1757" s="33"/>
      <c r="AT1757" s="33"/>
      <c r="AU1757" s="33"/>
      <c r="AV1757" s="33"/>
      <c r="AW1757" s="33"/>
    </row>
    <row r="1758" spans="1:49">
      <c r="A1758" s="33"/>
      <c r="B1758" s="33"/>
      <c r="C1758" s="33"/>
      <c r="D1758" s="33"/>
      <c r="E1758" s="33"/>
      <c r="F1758" s="33"/>
      <c r="G1758" s="33"/>
      <c r="O1758" s="33"/>
      <c r="P1758" s="33"/>
      <c r="Q1758" s="33"/>
      <c r="R1758" s="33"/>
      <c r="S1758" s="33"/>
      <c r="T1758" s="33"/>
      <c r="U1758" s="33"/>
      <c r="V1758" s="33"/>
      <c r="W1758" s="33"/>
      <c r="X1758" s="33"/>
      <c r="Y1758" s="33"/>
      <c r="Z1758" s="33"/>
      <c r="AA1758" s="33"/>
      <c r="AB1758" s="33"/>
      <c r="AC1758" s="33"/>
      <c r="AD1758" s="33"/>
      <c r="AE1758" s="33"/>
      <c r="AF1758" s="33"/>
      <c r="AG1758" s="33"/>
      <c r="AH1758" s="33"/>
      <c r="AI1758" s="33"/>
      <c r="AJ1758" s="33"/>
      <c r="AK1758" s="33"/>
      <c r="AL1758" s="33"/>
      <c r="AM1758" s="33"/>
      <c r="AN1758" s="33"/>
      <c r="AO1758" s="33"/>
      <c r="AP1758" s="33"/>
      <c r="AQ1758" s="33"/>
      <c r="AR1758" s="33"/>
      <c r="AS1758" s="33"/>
      <c r="AT1758" s="33"/>
      <c r="AU1758" s="33"/>
      <c r="AV1758" s="33"/>
      <c r="AW1758" s="33"/>
    </row>
    <row r="1759" spans="1:49">
      <c r="A1759" s="33"/>
      <c r="B1759" s="33"/>
      <c r="C1759" s="33"/>
      <c r="D1759" s="33"/>
      <c r="E1759" s="33"/>
      <c r="F1759" s="33"/>
      <c r="G1759" s="33"/>
      <c r="O1759" s="33"/>
      <c r="P1759" s="33"/>
      <c r="Q1759" s="33"/>
      <c r="R1759" s="33"/>
      <c r="S1759" s="33"/>
      <c r="T1759" s="33"/>
      <c r="U1759" s="33"/>
      <c r="V1759" s="33"/>
      <c r="W1759" s="33"/>
      <c r="X1759" s="33"/>
      <c r="Y1759" s="33"/>
      <c r="Z1759" s="33"/>
      <c r="AA1759" s="33"/>
      <c r="AB1759" s="33"/>
      <c r="AC1759" s="33"/>
      <c r="AD1759" s="33"/>
      <c r="AE1759" s="33"/>
      <c r="AF1759" s="33"/>
      <c r="AG1759" s="33"/>
      <c r="AH1759" s="33"/>
      <c r="AI1759" s="33"/>
      <c r="AJ1759" s="33"/>
      <c r="AK1759" s="33"/>
      <c r="AL1759" s="33"/>
      <c r="AM1759" s="33"/>
      <c r="AN1759" s="33"/>
      <c r="AO1759" s="33"/>
      <c r="AP1759" s="33"/>
      <c r="AQ1759" s="33"/>
      <c r="AR1759" s="33"/>
      <c r="AS1759" s="33"/>
      <c r="AT1759" s="33"/>
      <c r="AU1759" s="33"/>
      <c r="AV1759" s="33"/>
      <c r="AW1759" s="33"/>
    </row>
    <row r="1760" spans="1:49">
      <c r="A1760" s="33"/>
      <c r="B1760" s="33"/>
      <c r="C1760" s="33"/>
      <c r="D1760" s="33"/>
      <c r="E1760" s="33"/>
      <c r="F1760" s="33"/>
      <c r="G1760" s="33"/>
      <c r="O1760" s="33"/>
      <c r="P1760" s="33"/>
      <c r="Q1760" s="33"/>
      <c r="R1760" s="33"/>
      <c r="S1760" s="33"/>
      <c r="T1760" s="33"/>
      <c r="U1760" s="33"/>
      <c r="V1760" s="33"/>
      <c r="W1760" s="33"/>
      <c r="X1760" s="33"/>
      <c r="Y1760" s="33"/>
      <c r="Z1760" s="33"/>
      <c r="AA1760" s="33"/>
      <c r="AB1760" s="33"/>
      <c r="AC1760" s="33"/>
      <c r="AD1760" s="33"/>
      <c r="AE1760" s="33"/>
      <c r="AF1760" s="33"/>
      <c r="AG1760" s="33"/>
      <c r="AH1760" s="33"/>
      <c r="AI1760" s="33"/>
      <c r="AJ1760" s="33"/>
      <c r="AK1760" s="33"/>
      <c r="AL1760" s="33"/>
      <c r="AM1760" s="33"/>
      <c r="AN1760" s="33"/>
      <c r="AO1760" s="33"/>
      <c r="AP1760" s="33"/>
      <c r="AQ1760" s="33"/>
      <c r="AR1760" s="33"/>
      <c r="AS1760" s="33"/>
      <c r="AT1760" s="33"/>
      <c r="AU1760" s="33"/>
      <c r="AV1760" s="33"/>
      <c r="AW1760" s="33"/>
    </row>
    <row r="1761" spans="1:49">
      <c r="A1761" s="33"/>
      <c r="B1761" s="33"/>
      <c r="C1761" s="33"/>
      <c r="D1761" s="33"/>
      <c r="E1761" s="33"/>
      <c r="F1761" s="33"/>
      <c r="G1761" s="33"/>
      <c r="O1761" s="33"/>
      <c r="P1761" s="33"/>
      <c r="Q1761" s="33"/>
      <c r="R1761" s="33"/>
      <c r="S1761" s="33"/>
      <c r="T1761" s="33"/>
      <c r="U1761" s="33"/>
      <c r="V1761" s="33"/>
      <c r="W1761" s="33"/>
      <c r="X1761" s="33"/>
      <c r="Y1761" s="33"/>
      <c r="Z1761" s="33"/>
      <c r="AA1761" s="33"/>
      <c r="AB1761" s="33"/>
      <c r="AC1761" s="33"/>
      <c r="AD1761" s="33"/>
      <c r="AE1761" s="33"/>
      <c r="AF1761" s="33"/>
      <c r="AG1761" s="33"/>
      <c r="AH1761" s="33"/>
      <c r="AI1761" s="33"/>
      <c r="AJ1761" s="33"/>
      <c r="AK1761" s="33"/>
      <c r="AL1761" s="33"/>
      <c r="AM1761" s="33"/>
      <c r="AN1761" s="33"/>
      <c r="AO1761" s="33"/>
      <c r="AP1761" s="33"/>
      <c r="AQ1761" s="33"/>
      <c r="AR1761" s="33"/>
      <c r="AS1761" s="33"/>
      <c r="AT1761" s="33"/>
      <c r="AU1761" s="33"/>
      <c r="AV1761" s="33"/>
      <c r="AW1761" s="33"/>
    </row>
    <row r="1762" spans="1:49">
      <c r="A1762" s="33"/>
      <c r="B1762" s="33"/>
      <c r="C1762" s="33"/>
      <c r="D1762" s="33"/>
      <c r="E1762" s="33"/>
      <c r="F1762" s="33"/>
      <c r="G1762" s="33"/>
      <c r="O1762" s="33"/>
      <c r="P1762" s="33"/>
      <c r="Q1762" s="33"/>
      <c r="R1762" s="33"/>
      <c r="S1762" s="33"/>
      <c r="T1762" s="33"/>
      <c r="U1762" s="33"/>
      <c r="V1762" s="33"/>
      <c r="W1762" s="33"/>
      <c r="X1762" s="33"/>
      <c r="Y1762" s="33"/>
      <c r="Z1762" s="33"/>
      <c r="AA1762" s="33"/>
      <c r="AB1762" s="33"/>
      <c r="AC1762" s="33"/>
      <c r="AD1762" s="33"/>
      <c r="AE1762" s="33"/>
      <c r="AF1762" s="33"/>
      <c r="AG1762" s="33"/>
      <c r="AH1762" s="33"/>
      <c r="AI1762" s="33"/>
      <c r="AJ1762" s="33"/>
      <c r="AK1762" s="33"/>
      <c r="AL1762" s="33"/>
      <c r="AM1762" s="33"/>
      <c r="AN1762" s="33"/>
      <c r="AO1762" s="33"/>
      <c r="AP1762" s="33"/>
      <c r="AQ1762" s="33"/>
      <c r="AR1762" s="33"/>
      <c r="AS1762" s="33"/>
      <c r="AT1762" s="33"/>
      <c r="AU1762" s="33"/>
      <c r="AV1762" s="33"/>
      <c r="AW1762" s="33"/>
    </row>
    <row r="1763" spans="1:49">
      <c r="A1763" s="33"/>
      <c r="B1763" s="33"/>
      <c r="C1763" s="33"/>
      <c r="D1763" s="33"/>
      <c r="E1763" s="33"/>
      <c r="F1763" s="33"/>
      <c r="G1763" s="33"/>
      <c r="O1763" s="33"/>
      <c r="P1763" s="33"/>
      <c r="Q1763" s="33"/>
      <c r="R1763" s="33"/>
      <c r="S1763" s="33"/>
      <c r="T1763" s="33"/>
      <c r="U1763" s="33"/>
      <c r="V1763" s="33"/>
      <c r="W1763" s="33"/>
      <c r="X1763" s="33"/>
      <c r="Y1763" s="33"/>
      <c r="Z1763" s="33"/>
      <c r="AA1763" s="33"/>
      <c r="AB1763" s="33"/>
      <c r="AC1763" s="33"/>
      <c r="AD1763" s="33"/>
      <c r="AE1763" s="33"/>
      <c r="AF1763" s="33"/>
      <c r="AG1763" s="33"/>
      <c r="AH1763" s="33"/>
      <c r="AI1763" s="33"/>
      <c r="AJ1763" s="33"/>
      <c r="AK1763" s="33"/>
      <c r="AL1763" s="33"/>
      <c r="AM1763" s="33"/>
      <c r="AN1763" s="33"/>
      <c r="AO1763" s="33"/>
      <c r="AP1763" s="33"/>
      <c r="AQ1763" s="33"/>
      <c r="AR1763" s="33"/>
      <c r="AS1763" s="33"/>
      <c r="AT1763" s="33"/>
      <c r="AU1763" s="33"/>
      <c r="AV1763" s="33"/>
      <c r="AW1763" s="33"/>
    </row>
    <row r="1764" spans="1:49">
      <c r="A1764" s="33"/>
      <c r="B1764" s="33"/>
      <c r="C1764" s="33"/>
      <c r="D1764" s="33"/>
      <c r="E1764" s="33"/>
      <c r="F1764" s="33"/>
      <c r="G1764" s="33"/>
      <c r="O1764" s="33"/>
      <c r="P1764" s="33"/>
      <c r="Q1764" s="33"/>
      <c r="R1764" s="33"/>
      <c r="S1764" s="33"/>
      <c r="T1764" s="33"/>
      <c r="U1764" s="33"/>
      <c r="V1764" s="33"/>
      <c r="W1764" s="33"/>
      <c r="X1764" s="33"/>
      <c r="Y1764" s="33"/>
      <c r="Z1764" s="33"/>
      <c r="AA1764" s="33"/>
      <c r="AB1764" s="33"/>
      <c r="AC1764" s="33"/>
      <c r="AD1764" s="33"/>
      <c r="AE1764" s="33"/>
      <c r="AF1764" s="33"/>
      <c r="AG1764" s="33"/>
      <c r="AH1764" s="33"/>
      <c r="AI1764" s="33"/>
      <c r="AJ1764" s="33"/>
      <c r="AK1764" s="33"/>
      <c r="AL1764" s="33"/>
      <c r="AM1764" s="33"/>
      <c r="AN1764" s="33"/>
      <c r="AO1764" s="33"/>
      <c r="AP1764" s="33"/>
      <c r="AQ1764" s="33"/>
      <c r="AR1764" s="33"/>
      <c r="AS1764" s="33"/>
      <c r="AT1764" s="33"/>
      <c r="AU1764" s="33"/>
      <c r="AV1764" s="33"/>
      <c r="AW1764" s="33"/>
    </row>
    <row r="1765" spans="1:49">
      <c r="A1765" s="33"/>
      <c r="B1765" s="33"/>
      <c r="C1765" s="33"/>
      <c r="D1765" s="33"/>
      <c r="E1765" s="33"/>
      <c r="F1765" s="33"/>
      <c r="G1765" s="33"/>
      <c r="O1765" s="33"/>
      <c r="P1765" s="33"/>
      <c r="Q1765" s="33"/>
      <c r="R1765" s="33"/>
      <c r="S1765" s="33"/>
      <c r="T1765" s="33"/>
      <c r="U1765" s="33"/>
      <c r="V1765" s="33"/>
      <c r="W1765" s="33"/>
      <c r="X1765" s="33"/>
      <c r="Y1765" s="33"/>
      <c r="Z1765" s="33"/>
      <c r="AA1765" s="33"/>
      <c r="AB1765" s="33"/>
      <c r="AC1765" s="33"/>
      <c r="AD1765" s="33"/>
      <c r="AE1765" s="33"/>
      <c r="AF1765" s="33"/>
      <c r="AG1765" s="33"/>
      <c r="AH1765" s="33"/>
      <c r="AI1765" s="33"/>
      <c r="AJ1765" s="33"/>
      <c r="AK1765" s="33"/>
      <c r="AL1765" s="33"/>
      <c r="AM1765" s="33"/>
      <c r="AN1765" s="33"/>
      <c r="AO1765" s="33"/>
      <c r="AP1765" s="33"/>
      <c r="AQ1765" s="33"/>
      <c r="AR1765" s="33"/>
      <c r="AS1765" s="33"/>
      <c r="AT1765" s="33"/>
      <c r="AU1765" s="33"/>
      <c r="AV1765" s="33"/>
      <c r="AW1765" s="33"/>
    </row>
    <row r="1766" spans="1:49">
      <c r="A1766" s="33"/>
      <c r="B1766" s="33"/>
      <c r="C1766" s="33"/>
      <c r="D1766" s="33"/>
      <c r="E1766" s="33"/>
      <c r="F1766" s="33"/>
      <c r="G1766" s="33"/>
      <c r="O1766" s="33"/>
      <c r="P1766" s="33"/>
      <c r="Q1766" s="33"/>
      <c r="R1766" s="33"/>
      <c r="S1766" s="33"/>
      <c r="T1766" s="33"/>
      <c r="U1766" s="33"/>
      <c r="V1766" s="33"/>
      <c r="W1766" s="33"/>
      <c r="X1766" s="33"/>
      <c r="Y1766" s="33"/>
      <c r="Z1766" s="33"/>
      <c r="AA1766" s="33"/>
      <c r="AB1766" s="33"/>
      <c r="AC1766" s="33"/>
      <c r="AD1766" s="33"/>
      <c r="AE1766" s="33"/>
      <c r="AF1766" s="33"/>
      <c r="AG1766" s="33"/>
      <c r="AH1766" s="33"/>
      <c r="AI1766" s="33"/>
      <c r="AJ1766" s="33"/>
      <c r="AK1766" s="33"/>
      <c r="AL1766" s="33"/>
      <c r="AM1766" s="33"/>
      <c r="AN1766" s="33"/>
      <c r="AO1766" s="33"/>
      <c r="AP1766" s="33"/>
      <c r="AQ1766" s="33"/>
      <c r="AR1766" s="33"/>
      <c r="AS1766" s="33"/>
      <c r="AT1766" s="33"/>
      <c r="AU1766" s="33"/>
      <c r="AV1766" s="33"/>
      <c r="AW1766" s="33"/>
    </row>
    <row r="1767" spans="1:49">
      <c r="A1767" s="33"/>
      <c r="B1767" s="33"/>
      <c r="C1767" s="33"/>
      <c r="D1767" s="33"/>
      <c r="E1767" s="33"/>
      <c r="F1767" s="33"/>
      <c r="G1767" s="33"/>
      <c r="O1767" s="33"/>
      <c r="P1767" s="33"/>
      <c r="Q1767" s="33"/>
      <c r="R1767" s="33"/>
      <c r="S1767" s="33"/>
      <c r="T1767" s="33"/>
      <c r="U1767" s="33"/>
      <c r="V1767" s="33"/>
      <c r="W1767" s="33"/>
      <c r="X1767" s="33"/>
      <c r="Y1767" s="33"/>
      <c r="Z1767" s="33"/>
      <c r="AA1767" s="33"/>
      <c r="AB1767" s="33"/>
      <c r="AC1767" s="33"/>
      <c r="AD1767" s="33"/>
      <c r="AE1767" s="33"/>
      <c r="AF1767" s="33"/>
      <c r="AG1767" s="33"/>
      <c r="AH1767" s="33"/>
      <c r="AI1767" s="33"/>
      <c r="AJ1767" s="33"/>
      <c r="AK1767" s="33"/>
      <c r="AL1767" s="33"/>
      <c r="AM1767" s="33"/>
      <c r="AN1767" s="33"/>
      <c r="AO1767" s="33"/>
      <c r="AP1767" s="33"/>
      <c r="AQ1767" s="33"/>
      <c r="AR1767" s="33"/>
      <c r="AS1767" s="33"/>
      <c r="AT1767" s="33"/>
      <c r="AU1767" s="33"/>
      <c r="AV1767" s="33"/>
      <c r="AW1767" s="33"/>
    </row>
    <row r="1768" spans="1:49">
      <c r="A1768" s="33"/>
      <c r="B1768" s="33"/>
      <c r="C1768" s="33"/>
      <c r="D1768" s="33"/>
      <c r="E1768" s="33"/>
      <c r="F1768" s="33"/>
      <c r="G1768" s="33"/>
      <c r="O1768" s="33"/>
      <c r="P1768" s="33"/>
      <c r="Q1768" s="33"/>
      <c r="R1768" s="33"/>
      <c r="S1768" s="33"/>
      <c r="T1768" s="33"/>
      <c r="U1768" s="33"/>
      <c r="V1768" s="33"/>
      <c r="W1768" s="33"/>
      <c r="X1768" s="33"/>
      <c r="Y1768" s="33"/>
      <c r="Z1768" s="33"/>
      <c r="AA1768" s="33"/>
      <c r="AB1768" s="33"/>
      <c r="AC1768" s="33"/>
      <c r="AD1768" s="33"/>
      <c r="AE1768" s="33"/>
      <c r="AF1768" s="33"/>
      <c r="AG1768" s="33"/>
      <c r="AH1768" s="33"/>
      <c r="AI1768" s="33"/>
      <c r="AJ1768" s="33"/>
      <c r="AK1768" s="33"/>
      <c r="AL1768" s="33"/>
      <c r="AM1768" s="33"/>
      <c r="AN1768" s="33"/>
      <c r="AO1768" s="33"/>
      <c r="AP1768" s="33"/>
      <c r="AQ1768" s="33"/>
      <c r="AR1768" s="33"/>
      <c r="AS1768" s="33"/>
      <c r="AT1768" s="33"/>
      <c r="AU1768" s="33"/>
      <c r="AV1768" s="33"/>
      <c r="AW1768" s="33"/>
    </row>
    <row r="1769" spans="1:49">
      <c r="A1769" s="33"/>
      <c r="B1769" s="33"/>
      <c r="C1769" s="33"/>
      <c r="D1769" s="33"/>
      <c r="E1769" s="33"/>
      <c r="F1769" s="33"/>
      <c r="G1769" s="33"/>
      <c r="O1769" s="33"/>
      <c r="P1769" s="33"/>
      <c r="Q1769" s="33"/>
      <c r="R1769" s="33"/>
      <c r="S1769" s="33"/>
      <c r="T1769" s="33"/>
      <c r="U1769" s="33"/>
      <c r="V1769" s="33"/>
      <c r="W1769" s="33"/>
      <c r="X1769" s="33"/>
      <c r="Y1769" s="33"/>
      <c r="Z1769" s="33"/>
      <c r="AA1769" s="33"/>
      <c r="AB1769" s="33"/>
      <c r="AC1769" s="33"/>
      <c r="AD1769" s="33"/>
      <c r="AE1769" s="33"/>
      <c r="AF1769" s="33"/>
      <c r="AG1769" s="33"/>
      <c r="AH1769" s="33"/>
      <c r="AI1769" s="33"/>
      <c r="AJ1769" s="33"/>
      <c r="AK1769" s="33"/>
      <c r="AL1769" s="33"/>
      <c r="AM1769" s="33"/>
      <c r="AN1769" s="33"/>
      <c r="AO1769" s="33"/>
      <c r="AP1769" s="33"/>
      <c r="AQ1769" s="33"/>
      <c r="AR1769" s="33"/>
      <c r="AS1769" s="33"/>
      <c r="AT1769" s="33"/>
      <c r="AU1769" s="33"/>
      <c r="AV1769" s="33"/>
      <c r="AW1769" s="33"/>
    </row>
    <row r="1770" spans="1:49">
      <c r="A1770" s="33"/>
      <c r="B1770" s="33"/>
      <c r="C1770" s="33"/>
      <c r="D1770" s="33"/>
      <c r="E1770" s="33"/>
      <c r="F1770" s="33"/>
      <c r="G1770" s="33"/>
      <c r="O1770" s="33"/>
      <c r="P1770" s="33"/>
      <c r="Q1770" s="33"/>
      <c r="R1770" s="33"/>
      <c r="S1770" s="33"/>
      <c r="T1770" s="33"/>
      <c r="U1770" s="33"/>
      <c r="V1770" s="33"/>
      <c r="W1770" s="33"/>
      <c r="X1770" s="33"/>
      <c r="Y1770" s="33"/>
      <c r="Z1770" s="33"/>
      <c r="AA1770" s="33"/>
      <c r="AB1770" s="33"/>
      <c r="AC1770" s="33"/>
      <c r="AD1770" s="33"/>
      <c r="AE1770" s="33"/>
      <c r="AF1770" s="33"/>
      <c r="AG1770" s="33"/>
      <c r="AH1770" s="33"/>
      <c r="AI1770" s="33"/>
      <c r="AJ1770" s="33"/>
      <c r="AK1770" s="33"/>
      <c r="AL1770" s="33"/>
      <c r="AM1770" s="33"/>
      <c r="AN1770" s="33"/>
      <c r="AO1770" s="33"/>
      <c r="AP1770" s="33"/>
      <c r="AQ1770" s="33"/>
      <c r="AR1770" s="33"/>
      <c r="AS1770" s="33"/>
      <c r="AT1770" s="33"/>
      <c r="AU1770" s="33"/>
      <c r="AV1770" s="33"/>
      <c r="AW1770" s="33"/>
    </row>
    <row r="1771" spans="1:49">
      <c r="A1771" s="33"/>
      <c r="B1771" s="33"/>
      <c r="C1771" s="33"/>
      <c r="D1771" s="33"/>
      <c r="E1771" s="33"/>
      <c r="F1771" s="33"/>
      <c r="G1771" s="33"/>
      <c r="O1771" s="33"/>
      <c r="P1771" s="33"/>
      <c r="Q1771" s="33"/>
      <c r="R1771" s="33"/>
      <c r="S1771" s="33"/>
      <c r="T1771" s="33"/>
      <c r="U1771" s="33"/>
      <c r="V1771" s="33"/>
      <c r="W1771" s="33"/>
      <c r="X1771" s="33"/>
      <c r="Y1771" s="33"/>
      <c r="Z1771" s="33"/>
      <c r="AA1771" s="33"/>
      <c r="AB1771" s="33"/>
      <c r="AC1771" s="33"/>
      <c r="AD1771" s="33"/>
      <c r="AE1771" s="33"/>
      <c r="AF1771" s="33"/>
      <c r="AG1771" s="33"/>
      <c r="AH1771" s="33"/>
      <c r="AI1771" s="33"/>
      <c r="AJ1771" s="33"/>
      <c r="AK1771" s="33"/>
      <c r="AL1771" s="33"/>
      <c r="AM1771" s="33"/>
      <c r="AN1771" s="33"/>
      <c r="AO1771" s="33"/>
      <c r="AP1771" s="33"/>
      <c r="AQ1771" s="33"/>
      <c r="AR1771" s="33"/>
      <c r="AS1771" s="33"/>
      <c r="AT1771" s="33"/>
      <c r="AU1771" s="33"/>
      <c r="AV1771" s="33"/>
      <c r="AW1771" s="33"/>
    </row>
    <row r="1772" spans="1:49">
      <c r="A1772" s="33"/>
      <c r="B1772" s="33"/>
      <c r="C1772" s="33"/>
      <c r="D1772" s="33"/>
      <c r="E1772" s="33"/>
      <c r="F1772" s="33"/>
      <c r="G1772" s="33"/>
      <c r="O1772" s="33"/>
      <c r="P1772" s="33"/>
      <c r="Q1772" s="33"/>
      <c r="R1772" s="33"/>
      <c r="S1772" s="33"/>
      <c r="T1772" s="33"/>
      <c r="U1772" s="33"/>
      <c r="V1772" s="33"/>
      <c r="W1772" s="33"/>
      <c r="X1772" s="33"/>
      <c r="Y1772" s="33"/>
      <c r="Z1772" s="33"/>
      <c r="AA1772" s="33"/>
      <c r="AB1772" s="33"/>
      <c r="AC1772" s="33"/>
      <c r="AD1772" s="33"/>
      <c r="AE1772" s="33"/>
      <c r="AF1772" s="33"/>
      <c r="AG1772" s="33"/>
      <c r="AH1772" s="33"/>
      <c r="AI1772" s="33"/>
      <c r="AJ1772" s="33"/>
      <c r="AK1772" s="33"/>
      <c r="AL1772" s="33"/>
      <c r="AM1772" s="33"/>
      <c r="AN1772" s="33"/>
      <c r="AO1772" s="33"/>
      <c r="AP1772" s="33"/>
      <c r="AQ1772" s="33"/>
      <c r="AR1772" s="33"/>
      <c r="AS1772" s="33"/>
      <c r="AT1772" s="33"/>
      <c r="AU1772" s="33"/>
      <c r="AV1772" s="33"/>
      <c r="AW1772" s="33"/>
    </row>
    <row r="1773" spans="1:49">
      <c r="A1773" s="33"/>
      <c r="B1773" s="33"/>
      <c r="C1773" s="33"/>
      <c r="D1773" s="33"/>
      <c r="E1773" s="33"/>
      <c r="F1773" s="33"/>
      <c r="G1773" s="33"/>
      <c r="O1773" s="33"/>
      <c r="P1773" s="33"/>
      <c r="Q1773" s="33"/>
      <c r="R1773" s="33"/>
      <c r="S1773" s="33"/>
      <c r="T1773" s="33"/>
      <c r="U1773" s="33"/>
      <c r="V1773" s="33"/>
      <c r="W1773" s="33"/>
      <c r="X1773" s="33"/>
      <c r="Y1773" s="33"/>
      <c r="Z1773" s="33"/>
      <c r="AA1773" s="33"/>
      <c r="AB1773" s="33"/>
      <c r="AC1773" s="33"/>
      <c r="AD1773" s="33"/>
      <c r="AE1773" s="33"/>
      <c r="AF1773" s="33"/>
      <c r="AG1773" s="33"/>
      <c r="AH1773" s="33"/>
      <c r="AI1773" s="33"/>
      <c r="AJ1773" s="33"/>
      <c r="AK1773" s="33"/>
      <c r="AL1773" s="33"/>
      <c r="AM1773" s="33"/>
      <c r="AN1773" s="33"/>
      <c r="AO1773" s="33"/>
      <c r="AP1773" s="33"/>
      <c r="AQ1773" s="33"/>
      <c r="AR1773" s="33"/>
      <c r="AS1773" s="33"/>
      <c r="AT1773" s="33"/>
      <c r="AU1773" s="33"/>
      <c r="AV1773" s="33"/>
      <c r="AW1773" s="33"/>
    </row>
    <row r="1774" spans="1:49">
      <c r="A1774" s="33"/>
      <c r="B1774" s="33"/>
      <c r="C1774" s="33"/>
      <c r="D1774" s="33"/>
      <c r="E1774" s="33"/>
      <c r="F1774" s="33"/>
      <c r="G1774" s="33"/>
      <c r="O1774" s="33"/>
      <c r="P1774" s="33"/>
      <c r="Q1774" s="33"/>
      <c r="R1774" s="33"/>
      <c r="S1774" s="33"/>
      <c r="T1774" s="33"/>
      <c r="U1774" s="33"/>
      <c r="V1774" s="33"/>
      <c r="W1774" s="33"/>
      <c r="X1774" s="33"/>
      <c r="Y1774" s="33"/>
      <c r="Z1774" s="33"/>
      <c r="AA1774" s="33"/>
      <c r="AB1774" s="33"/>
      <c r="AC1774" s="33"/>
      <c r="AD1774" s="33"/>
      <c r="AE1774" s="33"/>
      <c r="AF1774" s="33"/>
      <c r="AG1774" s="33"/>
      <c r="AH1774" s="33"/>
      <c r="AI1774" s="33"/>
      <c r="AJ1774" s="33"/>
      <c r="AK1774" s="33"/>
      <c r="AL1774" s="33"/>
      <c r="AM1774" s="33"/>
      <c r="AN1774" s="33"/>
      <c r="AO1774" s="33"/>
      <c r="AP1774" s="33"/>
      <c r="AQ1774" s="33"/>
      <c r="AR1774" s="33"/>
      <c r="AS1774" s="33"/>
      <c r="AT1774" s="33"/>
      <c r="AU1774" s="33"/>
      <c r="AV1774" s="33"/>
      <c r="AW1774" s="33"/>
    </row>
    <row r="1775" spans="1:49">
      <c r="A1775" s="33"/>
      <c r="B1775" s="33"/>
      <c r="C1775" s="33"/>
      <c r="D1775" s="33"/>
      <c r="E1775" s="33"/>
      <c r="F1775" s="33"/>
      <c r="G1775" s="33"/>
      <c r="O1775" s="33"/>
      <c r="P1775" s="33"/>
      <c r="Q1775" s="33"/>
      <c r="R1775" s="33"/>
      <c r="S1775" s="33"/>
      <c r="T1775" s="33"/>
      <c r="U1775" s="33"/>
      <c r="V1775" s="33"/>
      <c r="W1775" s="33"/>
      <c r="X1775" s="33"/>
      <c r="Y1775" s="33"/>
      <c r="Z1775" s="33"/>
      <c r="AA1775" s="33"/>
      <c r="AB1775" s="33"/>
      <c r="AC1775" s="33"/>
      <c r="AD1775" s="33"/>
      <c r="AE1775" s="33"/>
      <c r="AF1775" s="33"/>
      <c r="AG1775" s="33"/>
      <c r="AH1775" s="33"/>
      <c r="AI1775" s="33"/>
      <c r="AJ1775" s="33"/>
      <c r="AK1775" s="33"/>
      <c r="AL1775" s="33"/>
      <c r="AM1775" s="33"/>
      <c r="AN1775" s="33"/>
      <c r="AO1775" s="33"/>
      <c r="AP1775" s="33"/>
      <c r="AQ1775" s="33"/>
      <c r="AR1775" s="33"/>
      <c r="AS1775" s="33"/>
      <c r="AT1775" s="33"/>
      <c r="AU1775" s="33"/>
      <c r="AV1775" s="33"/>
      <c r="AW1775" s="33"/>
    </row>
    <row r="1776" spans="1:49">
      <c r="A1776" s="33"/>
      <c r="B1776" s="33"/>
      <c r="C1776" s="33"/>
      <c r="D1776" s="33"/>
      <c r="E1776" s="33"/>
      <c r="F1776" s="33"/>
      <c r="G1776" s="33"/>
      <c r="O1776" s="33"/>
      <c r="P1776" s="33"/>
      <c r="Q1776" s="33"/>
      <c r="R1776" s="33"/>
      <c r="S1776" s="33"/>
      <c r="T1776" s="33"/>
      <c r="U1776" s="33"/>
      <c r="V1776" s="33"/>
      <c r="W1776" s="33"/>
      <c r="X1776" s="33"/>
      <c r="Y1776" s="33"/>
      <c r="Z1776" s="33"/>
      <c r="AA1776" s="33"/>
      <c r="AB1776" s="33"/>
      <c r="AC1776" s="33"/>
      <c r="AD1776" s="33"/>
      <c r="AE1776" s="33"/>
      <c r="AF1776" s="33"/>
      <c r="AG1776" s="33"/>
      <c r="AH1776" s="33"/>
      <c r="AI1776" s="33"/>
      <c r="AJ1776" s="33"/>
      <c r="AK1776" s="33"/>
      <c r="AL1776" s="33"/>
      <c r="AM1776" s="33"/>
      <c r="AN1776" s="33"/>
      <c r="AO1776" s="33"/>
      <c r="AP1776" s="33"/>
      <c r="AQ1776" s="33"/>
      <c r="AR1776" s="33"/>
      <c r="AS1776" s="33"/>
      <c r="AT1776" s="33"/>
      <c r="AU1776" s="33"/>
      <c r="AV1776" s="33"/>
      <c r="AW1776" s="33"/>
    </row>
    <row r="1777" spans="1:49">
      <c r="A1777" s="33"/>
      <c r="B1777" s="33"/>
      <c r="C1777" s="33"/>
      <c r="D1777" s="33"/>
      <c r="E1777" s="33"/>
      <c r="F1777" s="33"/>
      <c r="G1777" s="33"/>
      <c r="O1777" s="33"/>
      <c r="P1777" s="33"/>
      <c r="Q1777" s="33"/>
      <c r="R1777" s="33"/>
      <c r="S1777" s="33"/>
      <c r="T1777" s="33"/>
      <c r="U1777" s="33"/>
      <c r="V1777" s="33"/>
      <c r="W1777" s="33"/>
      <c r="X1777" s="33"/>
      <c r="Y1777" s="33"/>
      <c r="Z1777" s="33"/>
      <c r="AA1777" s="33"/>
      <c r="AB1777" s="33"/>
      <c r="AC1777" s="33"/>
      <c r="AD1777" s="33"/>
      <c r="AE1777" s="33"/>
      <c r="AF1777" s="33"/>
      <c r="AG1777" s="33"/>
      <c r="AH1777" s="33"/>
      <c r="AI1777" s="33"/>
      <c r="AJ1777" s="33"/>
      <c r="AK1777" s="33"/>
      <c r="AL1777" s="33"/>
      <c r="AM1777" s="33"/>
      <c r="AN1777" s="33"/>
      <c r="AO1777" s="33"/>
      <c r="AP1777" s="33"/>
      <c r="AQ1777" s="33"/>
      <c r="AR1777" s="33"/>
      <c r="AS1777" s="33"/>
      <c r="AT1777" s="33"/>
      <c r="AU1777" s="33"/>
      <c r="AV1777" s="33"/>
      <c r="AW1777" s="33"/>
    </row>
    <row r="1778" spans="1:49">
      <c r="A1778" s="33"/>
      <c r="B1778" s="33"/>
      <c r="C1778" s="33"/>
      <c r="D1778" s="33"/>
      <c r="E1778" s="33"/>
      <c r="F1778" s="33"/>
      <c r="G1778" s="33"/>
      <c r="O1778" s="33"/>
      <c r="P1778" s="33"/>
      <c r="Q1778" s="33"/>
      <c r="R1778" s="33"/>
      <c r="S1778" s="33"/>
      <c r="T1778" s="33"/>
      <c r="U1778" s="33"/>
      <c r="V1778" s="33"/>
      <c r="W1778" s="33"/>
      <c r="X1778" s="33"/>
      <c r="Y1778" s="33"/>
      <c r="Z1778" s="33"/>
      <c r="AA1778" s="33"/>
      <c r="AB1778" s="33"/>
      <c r="AC1778" s="33"/>
      <c r="AD1778" s="33"/>
      <c r="AE1778" s="33"/>
      <c r="AF1778" s="33"/>
      <c r="AG1778" s="33"/>
      <c r="AH1778" s="33"/>
      <c r="AI1778" s="33"/>
      <c r="AJ1778" s="33"/>
      <c r="AK1778" s="33"/>
      <c r="AL1778" s="33"/>
      <c r="AM1778" s="33"/>
      <c r="AN1778" s="33"/>
      <c r="AO1778" s="33"/>
      <c r="AP1778" s="33"/>
      <c r="AQ1778" s="33"/>
      <c r="AR1778" s="33"/>
      <c r="AS1778" s="33"/>
      <c r="AT1778" s="33"/>
      <c r="AU1778" s="33"/>
      <c r="AV1778" s="33"/>
      <c r="AW1778" s="33"/>
    </row>
    <row r="1779" spans="1:49">
      <c r="A1779" s="33"/>
      <c r="B1779" s="33"/>
      <c r="C1779" s="33"/>
      <c r="D1779" s="33"/>
      <c r="E1779" s="33"/>
      <c r="F1779" s="33"/>
      <c r="G1779" s="33"/>
      <c r="O1779" s="33"/>
      <c r="P1779" s="33"/>
      <c r="Q1779" s="33"/>
      <c r="R1779" s="33"/>
      <c r="S1779" s="33"/>
      <c r="T1779" s="33"/>
      <c r="U1779" s="33"/>
      <c r="V1779" s="33"/>
      <c r="W1779" s="33"/>
      <c r="X1779" s="33"/>
      <c r="Y1779" s="33"/>
      <c r="Z1779" s="33"/>
      <c r="AA1779" s="33"/>
      <c r="AB1779" s="33"/>
      <c r="AC1779" s="33"/>
      <c r="AD1779" s="33"/>
      <c r="AE1779" s="33"/>
      <c r="AF1779" s="33"/>
      <c r="AG1779" s="33"/>
      <c r="AH1779" s="33"/>
      <c r="AI1779" s="33"/>
      <c r="AJ1779" s="33"/>
      <c r="AK1779" s="33"/>
      <c r="AL1779" s="33"/>
      <c r="AM1779" s="33"/>
      <c r="AN1779" s="33"/>
      <c r="AO1779" s="33"/>
      <c r="AP1779" s="33"/>
      <c r="AQ1779" s="33"/>
      <c r="AR1779" s="33"/>
      <c r="AS1779" s="33"/>
      <c r="AT1779" s="33"/>
      <c r="AU1779" s="33"/>
      <c r="AV1779" s="33"/>
      <c r="AW1779" s="33"/>
    </row>
    <row r="1780" spans="1:49">
      <c r="A1780" s="33"/>
      <c r="B1780" s="33"/>
      <c r="C1780" s="33"/>
      <c r="D1780" s="33"/>
      <c r="E1780" s="33"/>
      <c r="F1780" s="33"/>
      <c r="G1780" s="33"/>
      <c r="O1780" s="33"/>
      <c r="P1780" s="33"/>
      <c r="Q1780" s="33"/>
      <c r="R1780" s="33"/>
      <c r="S1780" s="33"/>
      <c r="T1780" s="33"/>
      <c r="U1780" s="33"/>
      <c r="V1780" s="33"/>
      <c r="W1780" s="33"/>
      <c r="X1780" s="33"/>
      <c r="Y1780" s="33"/>
      <c r="Z1780" s="33"/>
      <c r="AA1780" s="33"/>
      <c r="AB1780" s="33"/>
      <c r="AC1780" s="33"/>
      <c r="AD1780" s="33"/>
      <c r="AE1780" s="33"/>
      <c r="AF1780" s="33"/>
      <c r="AG1780" s="33"/>
      <c r="AH1780" s="33"/>
      <c r="AI1780" s="33"/>
      <c r="AJ1780" s="33"/>
      <c r="AK1780" s="33"/>
      <c r="AL1780" s="33"/>
      <c r="AM1780" s="33"/>
      <c r="AN1780" s="33"/>
      <c r="AO1780" s="33"/>
      <c r="AP1780" s="33"/>
      <c r="AQ1780" s="33"/>
      <c r="AR1780" s="33"/>
      <c r="AS1780" s="33"/>
      <c r="AT1780" s="33"/>
      <c r="AU1780" s="33"/>
      <c r="AV1780" s="33"/>
      <c r="AW1780" s="33"/>
    </row>
    <row r="1781" spans="1:49">
      <c r="A1781" s="33"/>
      <c r="B1781" s="33"/>
      <c r="C1781" s="33"/>
      <c r="D1781" s="33"/>
      <c r="E1781" s="33"/>
      <c r="F1781" s="33"/>
      <c r="G1781" s="33"/>
      <c r="O1781" s="33"/>
      <c r="P1781" s="33"/>
      <c r="Q1781" s="33"/>
      <c r="R1781" s="33"/>
      <c r="S1781" s="33"/>
      <c r="T1781" s="33"/>
      <c r="U1781" s="33"/>
      <c r="V1781" s="33"/>
      <c r="W1781" s="33"/>
      <c r="X1781" s="33"/>
      <c r="Y1781" s="33"/>
      <c r="Z1781" s="33"/>
      <c r="AA1781" s="33"/>
      <c r="AB1781" s="33"/>
      <c r="AC1781" s="33"/>
      <c r="AD1781" s="33"/>
      <c r="AE1781" s="33"/>
      <c r="AF1781" s="33"/>
      <c r="AG1781" s="33"/>
      <c r="AH1781" s="33"/>
      <c r="AI1781" s="33"/>
      <c r="AJ1781" s="33"/>
      <c r="AK1781" s="33"/>
      <c r="AL1781" s="33"/>
      <c r="AM1781" s="33"/>
      <c r="AN1781" s="33"/>
      <c r="AO1781" s="33"/>
      <c r="AP1781" s="33"/>
      <c r="AQ1781" s="33"/>
      <c r="AR1781" s="33"/>
      <c r="AS1781" s="33"/>
      <c r="AT1781" s="33"/>
      <c r="AU1781" s="33"/>
      <c r="AV1781" s="33"/>
      <c r="AW1781" s="33"/>
    </row>
    <row r="1782" spans="1:49">
      <c r="A1782" s="33"/>
      <c r="B1782" s="33"/>
      <c r="C1782" s="33"/>
      <c r="D1782" s="33"/>
      <c r="E1782" s="33"/>
      <c r="F1782" s="33"/>
      <c r="G1782" s="33"/>
      <c r="H1782" s="33"/>
      <c r="I1782" s="33"/>
      <c r="J1782" s="33"/>
      <c r="K1782" s="33"/>
      <c r="L1782" s="33"/>
      <c r="M1782" s="33"/>
      <c r="N1782" s="33"/>
      <c r="O1782" s="33"/>
      <c r="P1782" s="33"/>
      <c r="Q1782" s="33"/>
      <c r="R1782" s="33"/>
      <c r="S1782" s="33"/>
      <c r="T1782" s="33"/>
      <c r="U1782" s="33"/>
      <c r="V1782" s="33"/>
      <c r="W1782" s="33"/>
      <c r="X1782" s="33"/>
      <c r="Y1782" s="33"/>
      <c r="Z1782" s="33"/>
      <c r="AA1782" s="33"/>
      <c r="AB1782" s="33"/>
      <c r="AC1782" s="33"/>
      <c r="AD1782" s="33"/>
      <c r="AE1782" s="33"/>
      <c r="AF1782" s="33"/>
      <c r="AG1782" s="33"/>
      <c r="AH1782" s="33"/>
      <c r="AI1782" s="33"/>
      <c r="AJ1782" s="33"/>
      <c r="AK1782" s="33"/>
      <c r="AL1782" s="33"/>
      <c r="AM1782" s="33"/>
      <c r="AN1782" s="33"/>
      <c r="AO1782" s="33"/>
      <c r="AP1782" s="33"/>
      <c r="AQ1782" s="33"/>
      <c r="AR1782" s="33"/>
      <c r="AS1782" s="33"/>
      <c r="AT1782" s="33"/>
      <c r="AU1782" s="33"/>
      <c r="AV1782" s="33"/>
      <c r="AW1782" s="33"/>
    </row>
    <row r="1783" spans="1:49">
      <c r="A1783" s="33"/>
      <c r="B1783" s="33"/>
      <c r="C1783" s="33"/>
      <c r="D1783" s="33"/>
      <c r="E1783" s="33"/>
      <c r="F1783" s="33"/>
      <c r="G1783" s="33"/>
      <c r="H1783" s="33"/>
      <c r="I1783" s="33"/>
      <c r="J1783" s="33"/>
      <c r="K1783" s="33"/>
      <c r="L1783" s="33"/>
      <c r="M1783" s="33"/>
      <c r="N1783" s="33"/>
      <c r="O1783" s="33"/>
      <c r="P1783" s="33"/>
      <c r="Q1783" s="33"/>
      <c r="R1783" s="33"/>
      <c r="S1783" s="33"/>
      <c r="T1783" s="33"/>
      <c r="U1783" s="33"/>
      <c r="V1783" s="33"/>
      <c r="W1783" s="33"/>
      <c r="X1783" s="33"/>
      <c r="Y1783" s="33"/>
      <c r="Z1783" s="33"/>
      <c r="AA1783" s="33"/>
      <c r="AB1783" s="33"/>
      <c r="AC1783" s="33"/>
      <c r="AD1783" s="33"/>
      <c r="AE1783" s="33"/>
      <c r="AF1783" s="33"/>
      <c r="AG1783" s="33"/>
      <c r="AH1783" s="33"/>
      <c r="AI1783" s="33"/>
      <c r="AJ1783" s="33"/>
      <c r="AK1783" s="33"/>
      <c r="AL1783" s="33"/>
      <c r="AM1783" s="33"/>
      <c r="AN1783" s="33"/>
      <c r="AO1783" s="33"/>
      <c r="AP1783" s="33"/>
      <c r="AQ1783" s="33"/>
      <c r="AR1783" s="33"/>
      <c r="AS1783" s="33"/>
      <c r="AT1783" s="33"/>
      <c r="AU1783" s="33"/>
      <c r="AV1783" s="33"/>
      <c r="AW1783" s="33"/>
    </row>
    <row r="1784" spans="1:49">
      <c r="A1784" s="33"/>
      <c r="B1784" s="33"/>
      <c r="C1784" s="33"/>
      <c r="D1784" s="33"/>
      <c r="E1784" s="33"/>
      <c r="F1784" s="33"/>
      <c r="G1784" s="33"/>
      <c r="H1784" s="33"/>
      <c r="I1784" s="33"/>
      <c r="J1784" s="33"/>
      <c r="K1784" s="33"/>
      <c r="L1784" s="33"/>
      <c r="M1784" s="33"/>
      <c r="N1784" s="33"/>
      <c r="O1784" s="33"/>
      <c r="P1784" s="33"/>
      <c r="Q1784" s="33"/>
      <c r="R1784" s="33"/>
      <c r="S1784" s="33"/>
      <c r="T1784" s="33"/>
      <c r="U1784" s="33"/>
      <c r="V1784" s="33"/>
      <c r="W1784" s="33"/>
      <c r="X1784" s="33"/>
      <c r="Y1784" s="33"/>
      <c r="Z1784" s="33"/>
      <c r="AA1784" s="33"/>
      <c r="AB1784" s="33"/>
      <c r="AC1784" s="33"/>
      <c r="AD1784" s="33"/>
      <c r="AE1784" s="33"/>
      <c r="AF1784" s="33"/>
      <c r="AG1784" s="33"/>
      <c r="AH1784" s="33"/>
      <c r="AI1784" s="33"/>
      <c r="AJ1784" s="33"/>
      <c r="AK1784" s="33"/>
      <c r="AL1784" s="33"/>
      <c r="AM1784" s="33"/>
      <c r="AN1784" s="33"/>
      <c r="AO1784" s="33"/>
      <c r="AP1784" s="33"/>
      <c r="AQ1784" s="33"/>
      <c r="AR1784" s="33"/>
      <c r="AS1784" s="33"/>
      <c r="AT1784" s="33"/>
      <c r="AU1784" s="33"/>
      <c r="AV1784" s="33"/>
      <c r="AW1784" s="33"/>
    </row>
    <row r="1785" spans="1:49">
      <c r="A1785" s="33"/>
      <c r="B1785" s="33"/>
      <c r="C1785" s="33"/>
      <c r="D1785" s="33"/>
      <c r="E1785" s="33"/>
      <c r="F1785" s="33"/>
      <c r="G1785" s="33"/>
      <c r="H1785" s="33"/>
      <c r="I1785" s="33"/>
      <c r="J1785" s="33"/>
      <c r="K1785" s="33"/>
      <c r="L1785" s="33"/>
      <c r="M1785" s="33"/>
      <c r="N1785" s="33"/>
      <c r="O1785" s="33"/>
      <c r="P1785" s="33"/>
      <c r="Q1785" s="33"/>
      <c r="R1785" s="33"/>
      <c r="S1785" s="33"/>
      <c r="T1785" s="33"/>
      <c r="U1785" s="33"/>
      <c r="V1785" s="33"/>
      <c r="W1785" s="33"/>
      <c r="X1785" s="33"/>
      <c r="Y1785" s="33"/>
      <c r="Z1785" s="33"/>
      <c r="AA1785" s="33"/>
      <c r="AB1785" s="33"/>
      <c r="AC1785" s="33"/>
      <c r="AD1785" s="33"/>
      <c r="AE1785" s="33"/>
      <c r="AF1785" s="33"/>
      <c r="AG1785" s="33"/>
      <c r="AH1785" s="33"/>
      <c r="AI1785" s="33"/>
      <c r="AJ1785" s="33"/>
      <c r="AK1785" s="33"/>
      <c r="AL1785" s="33"/>
      <c r="AM1785" s="33"/>
      <c r="AN1785" s="33"/>
      <c r="AO1785" s="33"/>
      <c r="AP1785" s="33"/>
      <c r="AQ1785" s="33"/>
      <c r="AR1785" s="33"/>
      <c r="AS1785" s="33"/>
      <c r="AT1785" s="33"/>
      <c r="AU1785" s="33"/>
      <c r="AV1785" s="33"/>
      <c r="AW1785" s="33"/>
    </row>
    <row r="1786" spans="1:49">
      <c r="A1786" s="33"/>
      <c r="B1786" s="33"/>
      <c r="C1786" s="33"/>
      <c r="D1786" s="33"/>
      <c r="E1786" s="33"/>
      <c r="F1786" s="33"/>
      <c r="G1786" s="33"/>
      <c r="H1786" s="33"/>
      <c r="I1786" s="33"/>
      <c r="J1786" s="33"/>
      <c r="K1786" s="33"/>
      <c r="L1786" s="33"/>
      <c r="M1786" s="33"/>
      <c r="N1786" s="33"/>
      <c r="O1786" s="33"/>
      <c r="P1786" s="33"/>
      <c r="Q1786" s="33"/>
      <c r="R1786" s="33"/>
      <c r="S1786" s="33"/>
      <c r="T1786" s="33"/>
      <c r="U1786" s="33"/>
      <c r="V1786" s="33"/>
      <c r="W1786" s="33"/>
      <c r="X1786" s="33"/>
      <c r="Y1786" s="33"/>
      <c r="Z1786" s="33"/>
      <c r="AA1786" s="33"/>
      <c r="AB1786" s="33"/>
      <c r="AC1786" s="33"/>
      <c r="AD1786" s="33"/>
      <c r="AE1786" s="33"/>
      <c r="AF1786" s="33"/>
      <c r="AG1786" s="33"/>
      <c r="AH1786" s="33"/>
      <c r="AI1786" s="33"/>
      <c r="AJ1786" s="33"/>
      <c r="AK1786" s="33"/>
      <c r="AL1786" s="33"/>
      <c r="AM1786" s="33"/>
      <c r="AN1786" s="33"/>
      <c r="AO1786" s="33"/>
      <c r="AP1786" s="33"/>
      <c r="AQ1786" s="33"/>
      <c r="AR1786" s="33"/>
      <c r="AS1786" s="33"/>
      <c r="AT1786" s="33"/>
      <c r="AU1786" s="33"/>
      <c r="AV1786" s="33"/>
      <c r="AW1786" s="33"/>
    </row>
    <row r="1787" spans="1:49">
      <c r="A1787" s="33"/>
      <c r="B1787" s="33"/>
      <c r="C1787" s="33"/>
      <c r="D1787" s="33"/>
      <c r="E1787" s="33"/>
      <c r="F1787" s="33"/>
      <c r="G1787" s="33"/>
      <c r="H1787" s="33"/>
      <c r="I1787" s="33"/>
      <c r="J1787" s="33"/>
      <c r="K1787" s="33"/>
      <c r="L1787" s="33"/>
      <c r="M1787" s="33"/>
      <c r="N1787" s="33"/>
      <c r="O1787" s="33"/>
      <c r="P1787" s="33"/>
      <c r="Q1787" s="33"/>
      <c r="R1787" s="33"/>
      <c r="S1787" s="33"/>
      <c r="T1787" s="33"/>
      <c r="U1787" s="33"/>
      <c r="V1787" s="33"/>
      <c r="W1787" s="33"/>
      <c r="X1787" s="33"/>
      <c r="Y1787" s="33"/>
      <c r="Z1787" s="33"/>
      <c r="AA1787" s="33"/>
      <c r="AB1787" s="33"/>
      <c r="AC1787" s="33"/>
      <c r="AD1787" s="33"/>
      <c r="AE1787" s="33"/>
      <c r="AF1787" s="33"/>
      <c r="AG1787" s="33"/>
      <c r="AH1787" s="33"/>
      <c r="AI1787" s="33"/>
      <c r="AJ1787" s="33"/>
      <c r="AK1787" s="33"/>
      <c r="AL1787" s="33"/>
      <c r="AM1787" s="33"/>
      <c r="AN1787" s="33"/>
      <c r="AO1787" s="33"/>
      <c r="AP1787" s="33"/>
      <c r="AQ1787" s="33"/>
      <c r="AR1787" s="33"/>
      <c r="AS1787" s="33"/>
      <c r="AT1787" s="33"/>
      <c r="AU1787" s="33"/>
      <c r="AV1787" s="33"/>
      <c r="AW1787" s="33"/>
    </row>
    <row r="1788" spans="1:49">
      <c r="A1788" s="33"/>
      <c r="B1788" s="33"/>
      <c r="C1788" s="33"/>
      <c r="D1788" s="33"/>
      <c r="E1788" s="33"/>
      <c r="F1788" s="33"/>
      <c r="G1788" s="33"/>
      <c r="H1788" s="33"/>
      <c r="I1788" s="33"/>
      <c r="J1788" s="33"/>
      <c r="K1788" s="33"/>
      <c r="L1788" s="33"/>
      <c r="M1788" s="33"/>
      <c r="N1788" s="33"/>
      <c r="O1788" s="33"/>
      <c r="P1788" s="33"/>
      <c r="Q1788" s="33"/>
      <c r="R1788" s="33"/>
      <c r="S1788" s="33"/>
      <c r="T1788" s="33"/>
      <c r="U1788" s="33"/>
      <c r="V1788" s="33"/>
      <c r="W1788" s="33"/>
      <c r="X1788" s="33"/>
      <c r="Y1788" s="33"/>
      <c r="Z1788" s="33"/>
      <c r="AA1788" s="33"/>
      <c r="AB1788" s="33"/>
      <c r="AC1788" s="33"/>
      <c r="AD1788" s="33"/>
      <c r="AE1788" s="33"/>
      <c r="AF1788" s="33"/>
      <c r="AG1788" s="33"/>
      <c r="AH1788" s="33"/>
      <c r="AI1788" s="33"/>
      <c r="AJ1788" s="33"/>
      <c r="AK1788" s="33"/>
      <c r="AL1788" s="33"/>
      <c r="AM1788" s="33"/>
      <c r="AN1788" s="33"/>
      <c r="AO1788" s="33"/>
      <c r="AP1788" s="33"/>
      <c r="AQ1788" s="33"/>
      <c r="AR1788" s="33"/>
      <c r="AS1788" s="33"/>
      <c r="AT1788" s="33"/>
      <c r="AU1788" s="33"/>
      <c r="AV1788" s="33"/>
      <c r="AW1788" s="33"/>
    </row>
    <row r="1789" spans="1:49">
      <c r="A1789" s="33"/>
      <c r="B1789" s="33"/>
      <c r="C1789" s="33"/>
      <c r="D1789" s="33"/>
      <c r="E1789" s="33"/>
      <c r="F1789" s="33"/>
      <c r="G1789" s="33"/>
      <c r="H1789" s="33"/>
      <c r="I1789" s="33"/>
      <c r="J1789" s="33"/>
      <c r="K1789" s="33"/>
      <c r="L1789" s="33"/>
      <c r="M1789" s="33"/>
      <c r="N1789" s="33"/>
      <c r="O1789" s="33"/>
      <c r="P1789" s="33"/>
      <c r="Q1789" s="33"/>
      <c r="R1789" s="33"/>
      <c r="S1789" s="33"/>
      <c r="T1789" s="33"/>
      <c r="U1789" s="33"/>
      <c r="V1789" s="33"/>
      <c r="W1789" s="33"/>
      <c r="X1789" s="33"/>
      <c r="Y1789" s="33"/>
      <c r="Z1789" s="33"/>
      <c r="AA1789" s="33"/>
      <c r="AB1789" s="33"/>
      <c r="AC1789" s="33"/>
      <c r="AD1789" s="33"/>
      <c r="AE1789" s="33"/>
      <c r="AF1789" s="33"/>
      <c r="AG1789" s="33"/>
      <c r="AH1789" s="33"/>
      <c r="AI1789" s="33"/>
      <c r="AJ1789" s="33"/>
      <c r="AK1789" s="33"/>
      <c r="AL1789" s="33"/>
      <c r="AM1789" s="33"/>
      <c r="AN1789" s="33"/>
      <c r="AO1789" s="33"/>
      <c r="AP1789" s="33"/>
      <c r="AQ1789" s="33"/>
      <c r="AR1789" s="33"/>
      <c r="AS1789" s="33"/>
      <c r="AT1789" s="33"/>
      <c r="AU1789" s="33"/>
      <c r="AV1789" s="33"/>
      <c r="AW1789" s="33"/>
    </row>
    <row r="1790" spans="1:49">
      <c r="A1790" s="33"/>
      <c r="B1790" s="33"/>
      <c r="C1790" s="33"/>
      <c r="D1790" s="33"/>
      <c r="E1790" s="33"/>
      <c r="F1790" s="33"/>
      <c r="G1790" s="33"/>
      <c r="H1790" s="33"/>
      <c r="I1790" s="33"/>
      <c r="J1790" s="33"/>
      <c r="K1790" s="33"/>
      <c r="L1790" s="33"/>
      <c r="M1790" s="33"/>
      <c r="N1790" s="33"/>
      <c r="O1790" s="33"/>
      <c r="P1790" s="33"/>
      <c r="Q1790" s="33"/>
      <c r="R1790" s="33"/>
      <c r="S1790" s="33"/>
      <c r="T1790" s="33"/>
      <c r="U1790" s="33"/>
      <c r="V1790" s="33"/>
      <c r="W1790" s="33"/>
      <c r="X1790" s="33"/>
      <c r="Y1790" s="33"/>
      <c r="Z1790" s="33"/>
      <c r="AA1790" s="33"/>
      <c r="AB1790" s="33"/>
      <c r="AC1790" s="33"/>
      <c r="AD1790" s="33"/>
      <c r="AE1790" s="33"/>
      <c r="AF1790" s="33"/>
      <c r="AG1790" s="33"/>
      <c r="AH1790" s="33"/>
      <c r="AI1790" s="33"/>
      <c r="AJ1790" s="33"/>
      <c r="AK1790" s="33"/>
      <c r="AL1790" s="33"/>
      <c r="AM1790" s="33"/>
      <c r="AN1790" s="33"/>
      <c r="AO1790" s="33"/>
      <c r="AP1790" s="33"/>
      <c r="AQ1790" s="33"/>
      <c r="AR1790" s="33"/>
      <c r="AS1790" s="33"/>
      <c r="AT1790" s="33"/>
      <c r="AU1790" s="33"/>
      <c r="AV1790" s="33"/>
      <c r="AW1790" s="33"/>
    </row>
    <row r="1791" spans="1:49">
      <c r="A1791" s="33"/>
      <c r="B1791" s="33"/>
      <c r="C1791" s="33"/>
      <c r="D1791" s="33"/>
      <c r="E1791" s="33"/>
      <c r="F1791" s="33"/>
      <c r="G1791" s="33"/>
      <c r="H1791" s="33"/>
      <c r="I1791" s="33"/>
      <c r="J1791" s="33"/>
      <c r="K1791" s="33"/>
      <c r="L1791" s="33"/>
      <c r="M1791" s="33"/>
      <c r="N1791" s="33"/>
      <c r="O1791" s="33"/>
      <c r="P1791" s="33"/>
      <c r="Q1791" s="33"/>
      <c r="R1791" s="33"/>
      <c r="S1791" s="33"/>
      <c r="T1791" s="33"/>
      <c r="U1791" s="33"/>
      <c r="V1791" s="33"/>
      <c r="W1791" s="33"/>
      <c r="X1791" s="33"/>
      <c r="Y1791" s="33"/>
      <c r="Z1791" s="33"/>
      <c r="AA1791" s="33"/>
      <c r="AB1791" s="33"/>
      <c r="AC1791" s="33"/>
      <c r="AD1791" s="33"/>
      <c r="AE1791" s="33"/>
      <c r="AF1791" s="33"/>
      <c r="AG1791" s="33"/>
      <c r="AH1791" s="33"/>
      <c r="AI1791" s="33"/>
      <c r="AJ1791" s="33"/>
      <c r="AK1791" s="33"/>
      <c r="AL1791" s="33"/>
      <c r="AM1791" s="33"/>
      <c r="AN1791" s="33"/>
      <c r="AO1791" s="33"/>
      <c r="AP1791" s="33"/>
      <c r="AQ1791" s="33"/>
      <c r="AR1791" s="33"/>
      <c r="AS1791" s="33"/>
      <c r="AT1791" s="33"/>
      <c r="AU1791" s="33"/>
      <c r="AV1791" s="33"/>
      <c r="AW1791" s="33"/>
    </row>
    <row r="1792" spans="1:49">
      <c r="A1792" s="33"/>
      <c r="B1792" s="33"/>
      <c r="C1792" s="33"/>
      <c r="D1792" s="33"/>
      <c r="E1792" s="33"/>
      <c r="F1792" s="33"/>
      <c r="G1792" s="33"/>
      <c r="H1792" s="33"/>
      <c r="I1792" s="33"/>
      <c r="J1792" s="33"/>
      <c r="K1792" s="33"/>
      <c r="L1792" s="33"/>
      <c r="M1792" s="33"/>
      <c r="N1792" s="33"/>
      <c r="O1792" s="33"/>
      <c r="P1792" s="33"/>
      <c r="Q1792" s="33"/>
      <c r="R1792" s="33"/>
      <c r="S1792" s="33"/>
      <c r="T1792" s="33"/>
      <c r="U1792" s="33"/>
      <c r="V1792" s="33"/>
      <c r="W1792" s="33"/>
      <c r="X1792" s="33"/>
      <c r="Y1792" s="33"/>
      <c r="Z1792" s="33"/>
      <c r="AA1792" s="33"/>
      <c r="AB1792" s="33"/>
      <c r="AC1792" s="33"/>
      <c r="AD1792" s="33"/>
      <c r="AE1792" s="33"/>
      <c r="AF1792" s="33"/>
      <c r="AG1792" s="33"/>
      <c r="AH1792" s="33"/>
      <c r="AI1792" s="33"/>
      <c r="AJ1792" s="33"/>
      <c r="AK1792" s="33"/>
      <c r="AL1792" s="33"/>
      <c r="AM1792" s="33"/>
      <c r="AN1792" s="33"/>
      <c r="AO1792" s="33"/>
      <c r="AP1792" s="33"/>
      <c r="AQ1792" s="33"/>
      <c r="AR1792" s="33"/>
      <c r="AS1792" s="33"/>
      <c r="AT1792" s="33"/>
      <c r="AU1792" s="33"/>
      <c r="AV1792" s="33"/>
      <c r="AW1792" s="33"/>
    </row>
    <row r="1793" spans="1:55">
      <c r="A1793" s="33"/>
      <c r="B1793" s="33"/>
      <c r="C1793" s="33"/>
      <c r="D1793" s="33"/>
      <c r="E1793" s="33"/>
      <c r="F1793" s="33"/>
      <c r="G1793" s="33"/>
      <c r="H1793" s="33"/>
      <c r="I1793" s="33"/>
      <c r="J1793" s="33"/>
      <c r="K1793" s="33"/>
      <c r="L1793" s="33"/>
      <c r="M1793" s="33"/>
      <c r="N1793" s="33"/>
      <c r="O1793" s="33"/>
      <c r="P1793" s="33"/>
      <c r="Q1793" s="33"/>
      <c r="R1793" s="33"/>
      <c r="S1793" s="33"/>
      <c r="T1793" s="33"/>
      <c r="U1793" s="33"/>
      <c r="V1793" s="33"/>
      <c r="W1793" s="33"/>
      <c r="X1793" s="33"/>
      <c r="Y1793" s="33"/>
      <c r="Z1793" s="33"/>
      <c r="AA1793" s="33"/>
      <c r="AB1793" s="33"/>
      <c r="AC1793" s="33"/>
      <c r="AD1793" s="33"/>
      <c r="AE1793" s="33"/>
      <c r="AF1793" s="33"/>
      <c r="AG1793" s="33"/>
      <c r="AH1793" s="33"/>
      <c r="AI1793" s="33"/>
      <c r="AJ1793" s="33"/>
      <c r="AK1793" s="33"/>
      <c r="AL1793" s="33"/>
      <c r="AM1793" s="33"/>
      <c r="AN1793" s="33"/>
      <c r="AO1793" s="33"/>
      <c r="AP1793" s="33"/>
      <c r="AQ1793" s="33"/>
      <c r="AR1793" s="33"/>
      <c r="AS1793" s="33"/>
      <c r="AT1793" s="33"/>
      <c r="AU1793" s="33"/>
      <c r="AV1793" s="33"/>
      <c r="AW1793" s="33"/>
      <c r="AX1793" s="33"/>
      <c r="AY1793" s="33"/>
      <c r="AZ1793" s="33"/>
      <c r="BA1793" s="33"/>
      <c r="BB1793" s="33"/>
      <c r="BC1793" s="33"/>
    </row>
    <row r="1794" spans="1:55">
      <c r="A1794" s="33"/>
      <c r="B1794" s="33"/>
      <c r="C1794" s="33"/>
      <c r="D1794" s="33"/>
      <c r="E1794" s="33"/>
      <c r="F1794" s="33"/>
      <c r="G1794" s="33"/>
      <c r="H1794" s="33"/>
      <c r="I1794" s="33"/>
      <c r="J1794" s="33"/>
      <c r="K1794" s="33"/>
      <c r="L1794" s="33"/>
      <c r="M1794" s="33"/>
      <c r="N1794" s="33"/>
      <c r="O1794" s="33"/>
      <c r="P1794" s="33"/>
      <c r="Q1794" s="33"/>
      <c r="R1794" s="33"/>
      <c r="S1794" s="33"/>
      <c r="T1794" s="33"/>
      <c r="U1794" s="33"/>
      <c r="V1794" s="33"/>
      <c r="W1794" s="33"/>
      <c r="X1794" s="33"/>
      <c r="Y1794" s="33"/>
      <c r="Z1794" s="33"/>
      <c r="AA1794" s="33"/>
      <c r="AB1794" s="33"/>
      <c r="AC1794" s="33"/>
      <c r="AD1794" s="33"/>
      <c r="AE1794" s="33"/>
      <c r="AF1794" s="33"/>
      <c r="AG1794" s="33"/>
      <c r="AH1794" s="33"/>
      <c r="AI1794" s="33"/>
      <c r="AJ1794" s="33"/>
      <c r="AK1794" s="33"/>
      <c r="AL1794" s="33"/>
      <c r="AM1794" s="33"/>
      <c r="AN1794" s="33"/>
      <c r="AO1794" s="33"/>
      <c r="AP1794" s="33"/>
      <c r="AQ1794" s="33"/>
      <c r="AR1794" s="33"/>
      <c r="AS1794" s="33"/>
      <c r="AT1794" s="33"/>
      <c r="AU1794" s="33"/>
      <c r="AV1794" s="33"/>
      <c r="AW1794" s="33"/>
      <c r="AX1794" s="33"/>
      <c r="AY1794" s="33"/>
      <c r="AZ1794" s="33"/>
      <c r="BA1794" s="33"/>
      <c r="BB1794" s="33"/>
      <c r="BC1794" s="33"/>
    </row>
    <row r="1795" spans="1:55">
      <c r="A1795" s="33"/>
      <c r="B1795" s="33"/>
      <c r="C1795" s="33"/>
      <c r="D1795" s="33"/>
      <c r="E1795" s="33"/>
      <c r="F1795" s="33"/>
      <c r="G1795" s="33"/>
      <c r="H1795" s="33"/>
      <c r="I1795" s="33"/>
      <c r="J1795" s="33"/>
      <c r="K1795" s="33"/>
      <c r="L1795" s="33"/>
      <c r="M1795" s="33"/>
      <c r="N1795" s="33"/>
      <c r="O1795" s="33"/>
      <c r="P1795" s="33"/>
      <c r="Q1795" s="33"/>
      <c r="R1795" s="33"/>
      <c r="S1795" s="33"/>
      <c r="T1795" s="33"/>
      <c r="U1795" s="33"/>
      <c r="V1795" s="33"/>
      <c r="W1795" s="33"/>
      <c r="X1795" s="33"/>
      <c r="Y1795" s="33"/>
      <c r="Z1795" s="33"/>
      <c r="AA1795" s="33"/>
      <c r="AB1795" s="33"/>
      <c r="AC1795" s="33"/>
      <c r="AD1795" s="33"/>
      <c r="AE1795" s="33"/>
      <c r="AF1795" s="33"/>
      <c r="AG1795" s="33"/>
      <c r="AH1795" s="33"/>
      <c r="AI1795" s="33"/>
      <c r="AJ1795" s="33"/>
      <c r="AK1795" s="33"/>
      <c r="AL1795" s="33"/>
      <c r="AM1795" s="33"/>
      <c r="AN1795" s="33"/>
      <c r="AO1795" s="33"/>
      <c r="AP1795" s="33"/>
      <c r="AQ1795" s="33"/>
      <c r="AR1795" s="33"/>
      <c r="AS1795" s="33"/>
      <c r="AT1795" s="33"/>
      <c r="AU1795" s="33"/>
      <c r="AV1795" s="33"/>
      <c r="AW1795" s="33"/>
      <c r="AX1795" s="33"/>
      <c r="AY1795" s="33"/>
      <c r="AZ1795" s="33"/>
      <c r="BA1795" s="33"/>
      <c r="BB1795" s="33"/>
      <c r="BC1795" s="33"/>
    </row>
    <row r="1796" spans="1:55">
      <c r="A1796" s="33"/>
      <c r="B1796" s="33"/>
      <c r="C1796" s="33"/>
      <c r="D1796" s="33"/>
      <c r="E1796" s="33"/>
      <c r="F1796" s="33"/>
      <c r="G1796" s="33"/>
      <c r="H1796" s="33"/>
      <c r="I1796" s="33"/>
      <c r="J1796" s="33"/>
      <c r="K1796" s="33"/>
      <c r="L1796" s="33"/>
      <c r="M1796" s="33"/>
      <c r="N1796" s="33"/>
      <c r="O1796" s="33"/>
      <c r="P1796" s="33"/>
      <c r="Q1796" s="33"/>
      <c r="R1796" s="33"/>
      <c r="S1796" s="33"/>
      <c r="T1796" s="33"/>
      <c r="U1796" s="33"/>
      <c r="V1796" s="33"/>
      <c r="W1796" s="33"/>
      <c r="X1796" s="33"/>
      <c r="Y1796" s="33"/>
      <c r="Z1796" s="33"/>
      <c r="AA1796" s="33"/>
      <c r="AB1796" s="33"/>
      <c r="AC1796" s="33"/>
      <c r="AD1796" s="33"/>
      <c r="AE1796" s="33"/>
      <c r="AF1796" s="33"/>
      <c r="AG1796" s="33"/>
      <c r="AH1796" s="33"/>
      <c r="AI1796" s="33"/>
      <c r="AJ1796" s="33"/>
      <c r="AK1796" s="33"/>
      <c r="AL1796" s="33"/>
      <c r="AM1796" s="33"/>
      <c r="AN1796" s="33"/>
      <c r="AO1796" s="33"/>
      <c r="AP1796" s="33"/>
      <c r="AQ1796" s="33"/>
      <c r="AR1796" s="33"/>
      <c r="AS1796" s="33"/>
      <c r="AT1796" s="33"/>
      <c r="AU1796" s="33"/>
      <c r="AV1796" s="33"/>
      <c r="AW1796" s="33"/>
      <c r="AX1796" s="33"/>
      <c r="AY1796" s="33"/>
      <c r="AZ1796" s="33"/>
      <c r="BA1796" s="33"/>
      <c r="BB1796" s="33"/>
      <c r="BC1796" s="33"/>
    </row>
    <row r="1797" spans="1:55">
      <c r="A1797" s="33"/>
      <c r="B1797" s="33"/>
      <c r="C1797" s="33"/>
      <c r="D1797" s="33"/>
      <c r="E1797" s="33"/>
      <c r="F1797" s="33"/>
      <c r="G1797" s="33"/>
      <c r="H1797" s="33"/>
      <c r="I1797" s="33"/>
      <c r="J1797" s="33"/>
      <c r="K1797" s="33"/>
      <c r="L1797" s="33"/>
      <c r="M1797" s="33"/>
      <c r="N1797" s="33"/>
      <c r="O1797" s="33"/>
      <c r="P1797" s="33"/>
      <c r="Q1797" s="33"/>
      <c r="R1797" s="33"/>
      <c r="S1797" s="33"/>
      <c r="T1797" s="33"/>
      <c r="U1797" s="33"/>
      <c r="V1797" s="33"/>
      <c r="W1797" s="33"/>
      <c r="X1797" s="33"/>
      <c r="Y1797" s="33"/>
      <c r="Z1797" s="33"/>
      <c r="AA1797" s="33"/>
      <c r="AB1797" s="33"/>
      <c r="AC1797" s="33"/>
      <c r="AD1797" s="33"/>
      <c r="AE1797" s="33"/>
      <c r="AF1797" s="33"/>
      <c r="AG1797" s="33"/>
      <c r="AH1797" s="33"/>
      <c r="AI1797" s="33"/>
      <c r="AJ1797" s="33"/>
      <c r="AK1797" s="33"/>
      <c r="AL1797" s="33"/>
      <c r="AM1797" s="33"/>
      <c r="AN1797" s="33"/>
      <c r="AO1797" s="33"/>
      <c r="AP1797" s="33"/>
      <c r="AQ1797" s="33"/>
      <c r="AR1797" s="33"/>
      <c r="AS1797" s="33"/>
      <c r="AT1797" s="33"/>
      <c r="AU1797" s="33"/>
      <c r="AV1797" s="33"/>
      <c r="AW1797" s="33"/>
      <c r="AX1797" s="33"/>
      <c r="AY1797" s="33"/>
      <c r="AZ1797" s="33"/>
      <c r="BA1797" s="33"/>
      <c r="BB1797" s="33"/>
      <c r="BC1797" s="33"/>
    </row>
    <row r="1798" spans="1:55">
      <c r="A1798" s="33"/>
      <c r="B1798" s="33"/>
      <c r="C1798" s="33"/>
      <c r="D1798" s="33"/>
      <c r="E1798" s="33"/>
      <c r="F1798" s="33"/>
      <c r="G1798" s="33"/>
      <c r="H1798" s="33"/>
      <c r="I1798" s="33"/>
      <c r="J1798" s="33"/>
      <c r="K1798" s="33"/>
      <c r="L1798" s="33"/>
      <c r="M1798" s="33"/>
      <c r="N1798" s="33"/>
      <c r="O1798" s="33"/>
      <c r="P1798" s="33"/>
      <c r="Q1798" s="33"/>
      <c r="R1798" s="33"/>
      <c r="S1798" s="33"/>
      <c r="T1798" s="33"/>
      <c r="U1798" s="33"/>
      <c r="V1798" s="33"/>
      <c r="W1798" s="33"/>
      <c r="X1798" s="33"/>
      <c r="Y1798" s="33"/>
      <c r="Z1798" s="33"/>
      <c r="AA1798" s="33"/>
      <c r="AB1798" s="33"/>
      <c r="AC1798" s="33"/>
      <c r="AD1798" s="33"/>
      <c r="AE1798" s="33"/>
      <c r="AF1798" s="33"/>
      <c r="AG1798" s="33"/>
      <c r="AH1798" s="33"/>
      <c r="AI1798" s="33"/>
      <c r="AJ1798" s="33"/>
      <c r="AK1798" s="33"/>
      <c r="AL1798" s="33"/>
      <c r="AM1798" s="33"/>
      <c r="AN1798" s="33"/>
      <c r="AO1798" s="33"/>
      <c r="AP1798" s="33"/>
      <c r="AQ1798" s="33"/>
      <c r="AR1798" s="33"/>
      <c r="AS1798" s="33"/>
      <c r="AT1798" s="33"/>
      <c r="AU1798" s="33"/>
      <c r="AV1798" s="33"/>
      <c r="AW1798" s="33"/>
      <c r="AX1798" s="33"/>
      <c r="AY1798" s="33"/>
      <c r="AZ1798" s="33"/>
      <c r="BA1798" s="33"/>
      <c r="BB1798" s="33"/>
      <c r="BC1798" s="33"/>
    </row>
    <row r="1799" spans="1:55">
      <c r="A1799" s="33"/>
      <c r="B1799" s="33"/>
      <c r="C1799" s="33"/>
      <c r="D1799" s="33"/>
      <c r="E1799" s="33"/>
      <c r="F1799" s="33"/>
      <c r="G1799" s="33"/>
      <c r="H1799" s="33"/>
      <c r="I1799" s="33"/>
      <c r="J1799" s="33"/>
      <c r="K1799" s="33"/>
      <c r="L1799" s="33"/>
      <c r="M1799" s="33"/>
      <c r="N1799" s="33"/>
      <c r="O1799" s="33"/>
      <c r="P1799" s="33"/>
      <c r="Q1799" s="33"/>
      <c r="R1799" s="33"/>
      <c r="S1799" s="33"/>
      <c r="T1799" s="33"/>
      <c r="U1799" s="33"/>
      <c r="V1799" s="33"/>
      <c r="W1799" s="33"/>
      <c r="X1799" s="33"/>
      <c r="Y1799" s="33"/>
      <c r="Z1799" s="33"/>
      <c r="AA1799" s="33"/>
      <c r="AB1799" s="33"/>
      <c r="AC1799" s="33"/>
      <c r="AD1799" s="33"/>
      <c r="AE1799" s="33"/>
      <c r="AF1799" s="33"/>
      <c r="AG1799" s="33"/>
      <c r="AH1799" s="33"/>
      <c r="AI1799" s="33"/>
      <c r="AJ1799" s="33"/>
      <c r="AK1799" s="33"/>
      <c r="AL1799" s="33"/>
      <c r="AM1799" s="33"/>
      <c r="AN1799" s="33"/>
      <c r="AO1799" s="33"/>
      <c r="AP1799" s="33"/>
      <c r="AQ1799" s="33"/>
      <c r="AR1799" s="33"/>
      <c r="AS1799" s="33"/>
      <c r="AT1799" s="33"/>
      <c r="AU1799" s="33"/>
      <c r="AV1799" s="33"/>
      <c r="AW1799" s="33"/>
      <c r="AX1799" s="33"/>
      <c r="AY1799" s="33"/>
      <c r="AZ1799" s="33"/>
      <c r="BA1799" s="33"/>
      <c r="BB1799" s="33"/>
      <c r="BC1799" s="33"/>
    </row>
    <row r="1800" spans="1:55">
      <c r="A1800" s="33"/>
      <c r="B1800" s="33"/>
      <c r="C1800" s="33"/>
      <c r="D1800" s="33"/>
      <c r="E1800" s="33"/>
      <c r="F1800" s="33"/>
      <c r="G1800" s="33"/>
      <c r="H1800" s="33"/>
      <c r="I1800" s="33"/>
      <c r="J1800" s="33"/>
      <c r="K1800" s="33"/>
      <c r="L1800" s="33"/>
      <c r="M1800" s="33"/>
      <c r="N1800" s="33"/>
      <c r="O1800" s="33"/>
      <c r="P1800" s="33"/>
      <c r="Q1800" s="33"/>
      <c r="R1800" s="33"/>
      <c r="S1800" s="33"/>
      <c r="T1800" s="33"/>
      <c r="U1800" s="33"/>
      <c r="V1800" s="33"/>
      <c r="W1800" s="33"/>
      <c r="X1800" s="33"/>
      <c r="Y1800" s="33"/>
      <c r="Z1800" s="33"/>
      <c r="AA1800" s="33"/>
      <c r="AB1800" s="33"/>
      <c r="AC1800" s="33"/>
      <c r="AD1800" s="33"/>
      <c r="AE1800" s="33"/>
      <c r="AF1800" s="33"/>
      <c r="AG1800" s="33"/>
      <c r="AH1800" s="33"/>
      <c r="AI1800" s="33"/>
      <c r="AJ1800" s="33"/>
      <c r="AK1800" s="33"/>
      <c r="AL1800" s="33"/>
      <c r="AM1800" s="33"/>
      <c r="AN1800" s="33"/>
      <c r="AO1800" s="33"/>
      <c r="AP1800" s="33"/>
      <c r="AQ1800" s="33"/>
      <c r="AR1800" s="33"/>
      <c r="AS1800" s="33"/>
      <c r="AT1800" s="33"/>
      <c r="AU1800" s="33"/>
      <c r="AV1800" s="33"/>
      <c r="AW1800" s="33"/>
      <c r="AX1800" s="33"/>
      <c r="AY1800" s="33"/>
      <c r="AZ1800" s="33"/>
      <c r="BA1800" s="33"/>
      <c r="BB1800" s="33"/>
      <c r="BC1800" s="33"/>
    </row>
    <row r="1801" spans="1:55">
      <c r="A1801" s="33"/>
      <c r="B1801" s="33"/>
      <c r="C1801" s="33"/>
      <c r="D1801" s="33"/>
      <c r="E1801" s="33"/>
      <c r="F1801" s="33"/>
      <c r="G1801" s="33"/>
      <c r="H1801" s="33"/>
      <c r="I1801" s="33"/>
      <c r="J1801" s="33"/>
      <c r="K1801" s="33"/>
      <c r="L1801" s="33"/>
      <c r="M1801" s="33"/>
      <c r="N1801" s="33"/>
      <c r="O1801" s="33"/>
      <c r="P1801" s="33"/>
      <c r="Q1801" s="33"/>
      <c r="R1801" s="33"/>
      <c r="S1801" s="33"/>
      <c r="T1801" s="33"/>
      <c r="U1801" s="33"/>
      <c r="V1801" s="33"/>
      <c r="W1801" s="33"/>
      <c r="X1801" s="33"/>
      <c r="Y1801" s="33"/>
      <c r="Z1801" s="33"/>
      <c r="AA1801" s="33"/>
      <c r="AB1801" s="33"/>
      <c r="AC1801" s="33"/>
      <c r="AD1801" s="33"/>
      <c r="AE1801" s="33"/>
      <c r="AF1801" s="33"/>
      <c r="AG1801" s="33"/>
      <c r="AH1801" s="33"/>
      <c r="AI1801" s="33"/>
      <c r="AJ1801" s="33"/>
      <c r="AK1801" s="33"/>
      <c r="AL1801" s="33"/>
      <c r="AM1801" s="33"/>
      <c r="AN1801" s="33"/>
      <c r="AO1801" s="33"/>
      <c r="AP1801" s="33"/>
      <c r="AQ1801" s="33"/>
      <c r="AR1801" s="33"/>
      <c r="AS1801" s="33"/>
      <c r="AT1801" s="33"/>
      <c r="AU1801" s="33"/>
      <c r="AV1801" s="33"/>
      <c r="AW1801" s="33"/>
      <c r="AX1801" s="33"/>
      <c r="AY1801" s="33"/>
      <c r="AZ1801" s="33"/>
      <c r="BA1801" s="33"/>
      <c r="BB1801" s="33"/>
      <c r="BC1801" s="33"/>
    </row>
    <row r="1802" spans="1:55">
      <c r="A1802" s="33"/>
      <c r="B1802" s="33"/>
      <c r="C1802" s="33"/>
      <c r="D1802" s="33"/>
      <c r="E1802" s="33"/>
      <c r="F1802" s="33"/>
      <c r="G1802" s="33"/>
      <c r="H1802" s="33"/>
      <c r="I1802" s="33"/>
      <c r="J1802" s="33"/>
      <c r="K1802" s="33"/>
      <c r="L1802" s="33"/>
      <c r="M1802" s="33"/>
      <c r="N1802" s="33"/>
      <c r="O1802" s="33"/>
      <c r="P1802" s="33"/>
      <c r="Q1802" s="33"/>
      <c r="R1802" s="33"/>
      <c r="S1802" s="33"/>
      <c r="T1802" s="33"/>
      <c r="U1802" s="33"/>
      <c r="V1802" s="33"/>
      <c r="W1802" s="33"/>
      <c r="X1802" s="33"/>
      <c r="Y1802" s="33"/>
      <c r="Z1802" s="33"/>
      <c r="AA1802" s="33"/>
      <c r="AB1802" s="33"/>
      <c r="AC1802" s="33"/>
      <c r="AD1802" s="33"/>
      <c r="AE1802" s="33"/>
      <c r="AF1802" s="33"/>
      <c r="AG1802" s="33"/>
      <c r="AH1802" s="33"/>
      <c r="AI1802" s="33"/>
      <c r="AJ1802" s="33"/>
      <c r="AK1802" s="33"/>
      <c r="AL1802" s="33"/>
      <c r="AM1802" s="33"/>
      <c r="AN1802" s="33"/>
      <c r="AO1802" s="33"/>
      <c r="AP1802" s="33"/>
      <c r="AQ1802" s="33"/>
      <c r="AR1802" s="33"/>
      <c r="AS1802" s="33"/>
      <c r="AT1802" s="33"/>
      <c r="AU1802" s="33"/>
      <c r="AV1802" s="33"/>
      <c r="AW1802" s="33"/>
      <c r="AX1802" s="33"/>
      <c r="AY1802" s="33"/>
      <c r="AZ1802" s="33"/>
      <c r="BA1802" s="33"/>
      <c r="BB1802" s="33"/>
      <c r="BC1802" s="33"/>
    </row>
    <row r="1803" spans="1:55">
      <c r="A1803" s="33"/>
      <c r="B1803" s="33"/>
      <c r="C1803" s="33"/>
      <c r="D1803" s="33"/>
      <c r="E1803" s="33"/>
      <c r="F1803" s="33"/>
      <c r="G1803" s="33"/>
      <c r="H1803" s="33"/>
      <c r="I1803" s="33"/>
      <c r="J1803" s="33"/>
      <c r="K1803" s="33"/>
      <c r="L1803" s="33"/>
      <c r="M1803" s="33"/>
      <c r="N1803" s="33"/>
      <c r="O1803" s="33"/>
      <c r="P1803" s="33"/>
      <c r="Q1803" s="33"/>
      <c r="R1803" s="33"/>
      <c r="S1803" s="33"/>
      <c r="T1803" s="33"/>
      <c r="U1803" s="33"/>
      <c r="V1803" s="33"/>
      <c r="W1803" s="33"/>
      <c r="X1803" s="33"/>
      <c r="Y1803" s="33"/>
      <c r="Z1803" s="33"/>
      <c r="AA1803" s="33"/>
      <c r="AB1803" s="33"/>
      <c r="AC1803" s="33"/>
      <c r="AD1803" s="33"/>
      <c r="AE1803" s="33"/>
      <c r="AF1803" s="33"/>
      <c r="AG1803" s="33"/>
      <c r="AH1803" s="33"/>
      <c r="AI1803" s="33"/>
      <c r="AJ1803" s="33"/>
      <c r="AK1803" s="33"/>
      <c r="AL1803" s="33"/>
      <c r="AM1803" s="33"/>
      <c r="AN1803" s="33"/>
      <c r="AO1803" s="33"/>
      <c r="AP1803" s="33"/>
      <c r="AQ1803" s="33"/>
      <c r="AR1803" s="33"/>
      <c r="AS1803" s="33"/>
      <c r="AT1803" s="33"/>
      <c r="AU1803" s="33"/>
      <c r="AV1803" s="33"/>
      <c r="AW1803" s="33"/>
      <c r="AX1803" s="33"/>
      <c r="AY1803" s="33"/>
      <c r="AZ1803" s="33"/>
      <c r="BA1803" s="33"/>
      <c r="BB1803" s="33"/>
      <c r="BC1803" s="33"/>
    </row>
    <row r="1804" spans="1:55">
      <c r="A1804" s="33"/>
      <c r="B1804" s="33"/>
      <c r="C1804" s="33"/>
      <c r="D1804" s="33"/>
      <c r="E1804" s="33"/>
      <c r="F1804" s="33"/>
      <c r="G1804" s="33"/>
      <c r="H1804" s="33"/>
      <c r="I1804" s="33"/>
      <c r="J1804" s="33"/>
      <c r="K1804" s="33"/>
      <c r="L1804" s="33"/>
      <c r="M1804" s="33"/>
      <c r="N1804" s="33"/>
      <c r="O1804" s="33"/>
      <c r="P1804" s="33"/>
      <c r="Q1804" s="33"/>
      <c r="R1804" s="33"/>
      <c r="S1804" s="33"/>
      <c r="T1804" s="33"/>
      <c r="U1804" s="33"/>
      <c r="V1804" s="33"/>
      <c r="W1804" s="33"/>
      <c r="X1804" s="33"/>
      <c r="Y1804" s="33"/>
      <c r="Z1804" s="33"/>
      <c r="AA1804" s="33"/>
      <c r="AB1804" s="33"/>
      <c r="AC1804" s="33"/>
      <c r="AD1804" s="33"/>
      <c r="AE1804" s="33"/>
      <c r="AF1804" s="33"/>
      <c r="AG1804" s="33"/>
      <c r="AH1804" s="33"/>
      <c r="AI1804" s="33"/>
      <c r="AJ1804" s="33"/>
      <c r="AK1804" s="33"/>
      <c r="AL1804" s="33"/>
      <c r="AM1804" s="33"/>
      <c r="AN1804" s="33"/>
      <c r="AO1804" s="33"/>
      <c r="AP1804" s="33"/>
      <c r="AQ1804" s="33"/>
      <c r="AR1804" s="33"/>
      <c r="AS1804" s="33"/>
      <c r="AT1804" s="33"/>
      <c r="AU1804" s="33"/>
      <c r="AV1804" s="33"/>
      <c r="AW1804" s="33"/>
      <c r="AX1804" s="33"/>
      <c r="AY1804" s="33"/>
      <c r="AZ1804" s="33"/>
      <c r="BA1804" s="33"/>
      <c r="BB1804" s="33"/>
      <c r="BC1804" s="33"/>
    </row>
    <row r="1805" spans="1:55">
      <c r="A1805" s="33"/>
      <c r="B1805" s="33"/>
      <c r="C1805" s="33"/>
      <c r="D1805" s="33"/>
      <c r="E1805" s="33"/>
      <c r="F1805" s="33"/>
      <c r="G1805" s="33"/>
      <c r="H1805" s="33"/>
      <c r="I1805" s="33"/>
      <c r="J1805" s="33"/>
      <c r="K1805" s="33"/>
      <c r="L1805" s="33"/>
      <c r="M1805" s="33"/>
      <c r="N1805" s="33"/>
      <c r="O1805" s="33"/>
      <c r="P1805" s="33"/>
      <c r="Q1805" s="33"/>
      <c r="R1805" s="33"/>
      <c r="S1805" s="33"/>
      <c r="T1805" s="33"/>
      <c r="U1805" s="33"/>
      <c r="V1805" s="33"/>
      <c r="W1805" s="33"/>
      <c r="X1805" s="33"/>
      <c r="Y1805" s="33"/>
      <c r="Z1805" s="33"/>
      <c r="AA1805" s="33"/>
      <c r="AB1805" s="33"/>
      <c r="AC1805" s="33"/>
      <c r="AD1805" s="33"/>
      <c r="AE1805" s="33"/>
      <c r="AF1805" s="33"/>
      <c r="AG1805" s="33"/>
      <c r="AH1805" s="33"/>
      <c r="AI1805" s="33"/>
      <c r="AJ1805" s="33"/>
      <c r="AK1805" s="33"/>
      <c r="AL1805" s="33"/>
      <c r="AM1805" s="33"/>
      <c r="AN1805" s="33"/>
      <c r="AO1805" s="33"/>
      <c r="AP1805" s="33"/>
      <c r="AQ1805" s="33"/>
      <c r="AR1805" s="33"/>
      <c r="AS1805" s="33"/>
      <c r="AT1805" s="33"/>
      <c r="AU1805" s="33"/>
      <c r="AV1805" s="33"/>
      <c r="AW1805" s="33"/>
      <c r="AX1805" s="33"/>
      <c r="AY1805" s="33"/>
      <c r="AZ1805" s="33"/>
      <c r="BA1805" s="33"/>
      <c r="BB1805" s="33"/>
      <c r="BC1805" s="33"/>
    </row>
    <row r="1806" spans="1:55">
      <c r="A1806" s="33"/>
      <c r="B1806" s="33"/>
      <c r="C1806" s="33"/>
      <c r="D1806" s="33"/>
      <c r="E1806" s="33"/>
      <c r="F1806" s="33"/>
      <c r="G1806" s="33"/>
      <c r="H1806" s="33"/>
      <c r="I1806" s="33"/>
      <c r="J1806" s="33"/>
      <c r="K1806" s="33"/>
      <c r="L1806" s="33"/>
      <c r="M1806" s="33"/>
      <c r="N1806" s="33"/>
      <c r="O1806" s="33"/>
      <c r="P1806" s="33"/>
      <c r="Q1806" s="33"/>
      <c r="R1806" s="33"/>
      <c r="S1806" s="33"/>
      <c r="T1806" s="33"/>
      <c r="U1806" s="33"/>
      <c r="V1806" s="33"/>
      <c r="W1806" s="33"/>
      <c r="X1806" s="33"/>
      <c r="Y1806" s="33"/>
      <c r="Z1806" s="33"/>
      <c r="AA1806" s="33"/>
      <c r="AB1806" s="33"/>
      <c r="AC1806" s="33"/>
      <c r="AD1806" s="33"/>
      <c r="AE1806" s="33"/>
      <c r="AF1806" s="33"/>
      <c r="AG1806" s="33"/>
      <c r="AH1806" s="33"/>
      <c r="AI1806" s="33"/>
      <c r="AJ1806" s="33"/>
      <c r="AK1806" s="33"/>
      <c r="AL1806" s="33"/>
      <c r="AM1806" s="33"/>
      <c r="AN1806" s="33"/>
      <c r="AO1806" s="33"/>
      <c r="AP1806" s="33"/>
      <c r="AQ1806" s="33"/>
      <c r="AR1806" s="33"/>
      <c r="AS1806" s="33"/>
      <c r="AT1806" s="33"/>
      <c r="AU1806" s="33"/>
      <c r="AV1806" s="33"/>
      <c r="AW1806" s="33"/>
      <c r="AX1806" s="33"/>
      <c r="AY1806" s="33"/>
      <c r="AZ1806" s="33"/>
      <c r="BA1806" s="33"/>
      <c r="BB1806" s="33"/>
      <c r="BC1806" s="33"/>
    </row>
    <row r="1807" spans="1:55">
      <c r="A1807" s="33"/>
      <c r="B1807" s="33"/>
      <c r="C1807" s="33"/>
      <c r="D1807" s="33"/>
      <c r="E1807" s="33"/>
      <c r="F1807" s="33"/>
      <c r="G1807" s="33"/>
      <c r="H1807" s="33"/>
      <c r="I1807" s="33"/>
      <c r="J1807" s="33"/>
      <c r="K1807" s="33"/>
      <c r="L1807" s="33"/>
      <c r="M1807" s="33"/>
      <c r="N1807" s="33"/>
      <c r="O1807" s="33"/>
      <c r="P1807" s="33"/>
      <c r="Q1807" s="33"/>
      <c r="R1807" s="33"/>
      <c r="S1807" s="33"/>
      <c r="T1807" s="33"/>
      <c r="U1807" s="33"/>
      <c r="V1807" s="33"/>
      <c r="W1807" s="33"/>
      <c r="X1807" s="33"/>
      <c r="Y1807" s="33"/>
      <c r="Z1807" s="33"/>
      <c r="AA1807" s="33"/>
      <c r="AB1807" s="33"/>
      <c r="AC1807" s="33"/>
      <c r="AD1807" s="33"/>
      <c r="AE1807" s="33"/>
      <c r="AF1807" s="33"/>
      <c r="AG1807" s="33"/>
      <c r="AH1807" s="33"/>
      <c r="AI1807" s="33"/>
      <c r="AJ1807" s="33"/>
      <c r="AK1807" s="33"/>
      <c r="AL1807" s="33"/>
      <c r="AM1807" s="33"/>
      <c r="AN1807" s="33"/>
      <c r="AO1807" s="33"/>
      <c r="AP1807" s="33"/>
      <c r="AQ1807" s="33"/>
      <c r="AR1807" s="33"/>
      <c r="AS1807" s="33"/>
      <c r="AT1807" s="33"/>
      <c r="AU1807" s="33"/>
      <c r="AV1807" s="33"/>
      <c r="AW1807" s="33"/>
      <c r="AX1807" s="33"/>
      <c r="AY1807" s="33"/>
      <c r="AZ1807" s="33"/>
      <c r="BA1807" s="33"/>
      <c r="BB1807" s="33"/>
      <c r="BC1807" s="33"/>
    </row>
    <row r="1808" spans="1:55">
      <c r="A1808" s="33"/>
      <c r="B1808" s="33"/>
      <c r="C1808" s="33"/>
      <c r="D1808" s="33"/>
      <c r="E1808" s="33"/>
      <c r="F1808" s="33"/>
      <c r="G1808" s="33"/>
      <c r="H1808" s="33"/>
      <c r="I1808" s="33"/>
      <c r="J1808" s="33"/>
      <c r="K1808" s="33"/>
      <c r="L1808" s="33"/>
      <c r="M1808" s="33"/>
      <c r="N1808" s="33"/>
      <c r="O1808" s="33"/>
      <c r="P1808" s="33"/>
      <c r="Q1808" s="33"/>
      <c r="R1808" s="33"/>
      <c r="S1808" s="33"/>
      <c r="T1808" s="33"/>
      <c r="U1808" s="33"/>
      <c r="V1808" s="33"/>
      <c r="W1808" s="33"/>
      <c r="X1808" s="33"/>
      <c r="Y1808" s="33"/>
      <c r="Z1808" s="33"/>
      <c r="AA1808" s="33"/>
      <c r="AB1808" s="33"/>
      <c r="AC1808" s="33"/>
      <c r="AD1808" s="33"/>
      <c r="AE1808" s="33"/>
      <c r="AF1808" s="33"/>
      <c r="AG1808" s="33"/>
      <c r="AH1808" s="33"/>
      <c r="AI1808" s="33"/>
      <c r="AJ1808" s="33"/>
      <c r="AK1808" s="33"/>
      <c r="AL1808" s="33"/>
      <c r="AM1808" s="33"/>
      <c r="AN1808" s="33"/>
      <c r="AO1808" s="33"/>
      <c r="AP1808" s="33"/>
      <c r="AQ1808" s="33"/>
      <c r="AR1808" s="33"/>
      <c r="AS1808" s="33"/>
      <c r="AT1808" s="33"/>
      <c r="AU1808" s="33"/>
      <c r="AV1808" s="33"/>
      <c r="AW1808" s="33"/>
      <c r="AX1808" s="33"/>
      <c r="AY1808" s="33"/>
      <c r="AZ1808" s="33"/>
      <c r="BA1808" s="33"/>
      <c r="BB1808" s="33"/>
      <c r="BC1808" s="33"/>
    </row>
    <row r="1809" spans="1:55">
      <c r="A1809" s="33"/>
      <c r="B1809" s="33"/>
      <c r="C1809" s="33"/>
      <c r="D1809" s="33"/>
      <c r="E1809" s="33"/>
      <c r="F1809" s="33"/>
      <c r="G1809" s="33"/>
      <c r="H1809" s="33"/>
      <c r="I1809" s="33"/>
      <c r="J1809" s="33"/>
      <c r="K1809" s="33"/>
      <c r="L1809" s="33"/>
      <c r="M1809" s="33"/>
      <c r="N1809" s="33"/>
      <c r="O1809" s="33"/>
      <c r="P1809" s="33"/>
      <c r="Q1809" s="33"/>
      <c r="R1809" s="33"/>
      <c r="S1809" s="33"/>
      <c r="T1809" s="33"/>
      <c r="U1809" s="33"/>
      <c r="V1809" s="33"/>
      <c r="W1809" s="33"/>
      <c r="X1809" s="33"/>
      <c r="Y1809" s="33"/>
      <c r="Z1809" s="33"/>
      <c r="AA1809" s="33"/>
      <c r="AB1809" s="33"/>
      <c r="AC1809" s="33"/>
      <c r="AD1809" s="33"/>
      <c r="AE1809" s="33"/>
      <c r="AF1809" s="33"/>
      <c r="AG1809" s="33"/>
      <c r="AH1809" s="33"/>
      <c r="AI1809" s="33"/>
      <c r="AJ1809" s="33"/>
      <c r="AK1809" s="33"/>
      <c r="AL1809" s="33"/>
      <c r="AM1809" s="33"/>
      <c r="AN1809" s="33"/>
      <c r="AO1809" s="33"/>
      <c r="AP1809" s="33"/>
      <c r="AQ1809" s="33"/>
      <c r="AR1809" s="33"/>
      <c r="AS1809" s="33"/>
      <c r="AT1809" s="33"/>
      <c r="AU1809" s="33"/>
      <c r="AV1809" s="33"/>
      <c r="AW1809" s="33"/>
      <c r="AX1809" s="33"/>
      <c r="AY1809" s="33"/>
      <c r="AZ1809" s="33"/>
      <c r="BA1809" s="33"/>
      <c r="BB1809" s="33"/>
      <c r="BC1809" s="33"/>
    </row>
    <row r="1810" spans="1:55">
      <c r="A1810" s="33"/>
      <c r="B1810" s="33"/>
      <c r="C1810" s="33"/>
      <c r="D1810" s="33"/>
      <c r="E1810" s="33"/>
      <c r="F1810" s="33"/>
      <c r="G1810" s="33"/>
      <c r="H1810" s="33"/>
      <c r="I1810" s="33"/>
      <c r="J1810" s="33"/>
      <c r="K1810" s="33"/>
      <c r="L1810" s="33"/>
      <c r="M1810" s="33"/>
      <c r="N1810" s="33"/>
      <c r="O1810" s="33"/>
      <c r="P1810" s="33"/>
      <c r="Q1810" s="33"/>
      <c r="R1810" s="33"/>
      <c r="S1810" s="33"/>
      <c r="T1810" s="33"/>
      <c r="U1810" s="33"/>
      <c r="V1810" s="33"/>
      <c r="W1810" s="33"/>
      <c r="X1810" s="33"/>
      <c r="Y1810" s="33"/>
      <c r="Z1810" s="33"/>
      <c r="AA1810" s="33"/>
      <c r="AB1810" s="33"/>
      <c r="AC1810" s="33"/>
      <c r="AD1810" s="33"/>
      <c r="AE1810" s="33"/>
      <c r="AF1810" s="33"/>
      <c r="AG1810" s="33"/>
      <c r="AH1810" s="33"/>
      <c r="AI1810" s="33"/>
      <c r="AJ1810" s="33"/>
      <c r="AK1810" s="33"/>
      <c r="AL1810" s="33"/>
      <c r="AM1810" s="33"/>
      <c r="AN1810" s="33"/>
      <c r="AO1810" s="33"/>
      <c r="AP1810" s="33"/>
      <c r="AQ1810" s="33"/>
      <c r="AR1810" s="33"/>
      <c r="AS1810" s="33"/>
      <c r="AT1810" s="33"/>
      <c r="AU1810" s="33"/>
      <c r="AV1810" s="33"/>
      <c r="AW1810" s="33"/>
      <c r="AX1810" s="33"/>
      <c r="AY1810" s="33"/>
      <c r="AZ1810" s="33"/>
      <c r="BA1810" s="33"/>
      <c r="BB1810" s="33"/>
      <c r="BC1810" s="33"/>
    </row>
    <row r="1811" spans="1:55">
      <c r="A1811" s="33"/>
      <c r="B1811" s="33"/>
      <c r="C1811" s="33"/>
      <c r="D1811" s="33"/>
      <c r="E1811" s="33"/>
      <c r="F1811" s="33"/>
      <c r="G1811" s="33"/>
      <c r="H1811" s="33"/>
      <c r="I1811" s="33"/>
      <c r="J1811" s="33"/>
      <c r="K1811" s="33"/>
      <c r="L1811" s="33"/>
      <c r="M1811" s="33"/>
      <c r="N1811" s="33"/>
      <c r="O1811" s="33"/>
      <c r="P1811" s="33"/>
      <c r="Q1811" s="33"/>
      <c r="R1811" s="33"/>
      <c r="S1811" s="33"/>
      <c r="T1811" s="33"/>
      <c r="U1811" s="33"/>
      <c r="V1811" s="33"/>
      <c r="W1811" s="33"/>
      <c r="X1811" s="33"/>
      <c r="Y1811" s="33"/>
      <c r="Z1811" s="33"/>
      <c r="AA1811" s="33"/>
      <c r="AB1811" s="33"/>
      <c r="AC1811" s="33"/>
      <c r="AD1811" s="33"/>
      <c r="AE1811" s="33"/>
      <c r="AF1811" s="33"/>
      <c r="AG1811" s="33"/>
      <c r="AH1811" s="33"/>
      <c r="AI1811" s="33"/>
      <c r="AJ1811" s="33"/>
      <c r="AK1811" s="33"/>
      <c r="AL1811" s="33"/>
      <c r="AM1811" s="33"/>
      <c r="AN1811" s="33"/>
      <c r="AO1811" s="33"/>
      <c r="AP1811" s="33"/>
      <c r="AQ1811" s="33"/>
      <c r="AR1811" s="33"/>
      <c r="AS1811" s="33"/>
      <c r="AT1811" s="33"/>
      <c r="AU1811" s="33"/>
      <c r="AV1811" s="33"/>
      <c r="AW1811" s="33"/>
      <c r="AX1811" s="33"/>
      <c r="AY1811" s="33"/>
      <c r="AZ1811" s="33"/>
      <c r="BA1811" s="33"/>
      <c r="BB1811" s="33"/>
      <c r="BC1811" s="33"/>
    </row>
    <row r="1812" spans="1:55">
      <c r="A1812" s="33"/>
      <c r="B1812" s="33"/>
      <c r="C1812" s="33"/>
      <c r="D1812" s="33"/>
      <c r="E1812" s="33"/>
      <c r="F1812" s="33"/>
      <c r="G1812" s="33"/>
      <c r="H1812" s="33"/>
      <c r="I1812" s="33"/>
      <c r="J1812" s="33"/>
      <c r="K1812" s="33"/>
      <c r="L1812" s="33"/>
      <c r="M1812" s="33"/>
      <c r="N1812" s="33"/>
      <c r="O1812" s="33"/>
      <c r="P1812" s="33"/>
      <c r="Q1812" s="33"/>
      <c r="R1812" s="33"/>
      <c r="S1812" s="33"/>
      <c r="T1812" s="33"/>
      <c r="U1812" s="33"/>
      <c r="V1812" s="33"/>
      <c r="W1812" s="33"/>
      <c r="X1812" s="33"/>
      <c r="Y1812" s="33"/>
      <c r="Z1812" s="33"/>
      <c r="AA1812" s="33"/>
      <c r="AB1812" s="33"/>
      <c r="AC1812" s="33"/>
      <c r="AD1812" s="33"/>
      <c r="AE1812" s="33"/>
      <c r="AF1812" s="33"/>
      <c r="AG1812" s="33"/>
      <c r="AH1812" s="33"/>
      <c r="AI1812" s="33"/>
      <c r="AJ1812" s="33"/>
      <c r="AK1812" s="33"/>
      <c r="AL1812" s="33"/>
      <c r="AM1812" s="33"/>
      <c r="AN1812" s="33"/>
      <c r="AO1812" s="33"/>
      <c r="AP1812" s="33"/>
      <c r="AQ1812" s="33"/>
      <c r="AR1812" s="33"/>
      <c r="AS1812" s="33"/>
      <c r="AT1812" s="33"/>
      <c r="AU1812" s="33"/>
      <c r="AV1812" s="33"/>
      <c r="AW1812" s="33"/>
      <c r="AX1812" s="33"/>
      <c r="AY1812" s="33"/>
      <c r="AZ1812" s="33"/>
      <c r="BA1812" s="33"/>
      <c r="BB1812" s="33"/>
      <c r="BC1812" s="33"/>
    </row>
    <row r="1813" spans="1:55">
      <c r="A1813" s="33"/>
      <c r="B1813" s="33"/>
      <c r="C1813" s="33"/>
      <c r="D1813" s="33"/>
      <c r="E1813" s="33"/>
      <c r="F1813" s="33"/>
      <c r="G1813" s="33"/>
      <c r="H1813" s="33"/>
      <c r="I1813" s="33"/>
      <c r="J1813" s="33"/>
      <c r="K1813" s="33"/>
      <c r="L1813" s="33"/>
      <c r="M1813" s="33"/>
      <c r="N1813" s="33"/>
      <c r="O1813" s="33"/>
      <c r="P1813" s="33"/>
      <c r="Q1813" s="33"/>
      <c r="R1813" s="33"/>
      <c r="S1813" s="33"/>
      <c r="T1813" s="33"/>
      <c r="U1813" s="33"/>
      <c r="V1813" s="33"/>
      <c r="W1813" s="33"/>
      <c r="X1813" s="33"/>
      <c r="Y1813" s="33"/>
      <c r="Z1813" s="33"/>
      <c r="AA1813" s="33"/>
      <c r="AB1813" s="33"/>
      <c r="AC1813" s="33"/>
      <c r="AD1813" s="33"/>
      <c r="AE1813" s="33"/>
      <c r="AF1813" s="33"/>
      <c r="AG1813" s="33"/>
      <c r="AH1813" s="33"/>
      <c r="AI1813" s="33"/>
      <c r="AJ1813" s="33"/>
      <c r="AK1813" s="33"/>
      <c r="AL1813" s="33"/>
      <c r="AM1813" s="33"/>
      <c r="AN1813" s="33"/>
      <c r="AO1813" s="33"/>
      <c r="AP1813" s="33"/>
      <c r="AQ1813" s="33"/>
      <c r="AR1813" s="33"/>
      <c r="AS1813" s="33"/>
      <c r="AT1813" s="33"/>
      <c r="AU1813" s="33"/>
      <c r="AV1813" s="33"/>
      <c r="AW1813" s="33"/>
      <c r="AX1813" s="33"/>
      <c r="AY1813" s="33"/>
      <c r="AZ1813" s="33"/>
      <c r="BA1813" s="33"/>
      <c r="BB1813" s="33"/>
      <c r="BC1813" s="33"/>
    </row>
    <row r="1814" spans="1:55">
      <c r="A1814" s="33"/>
      <c r="B1814" s="33"/>
      <c r="C1814" s="33"/>
      <c r="D1814" s="33"/>
      <c r="E1814" s="33"/>
      <c r="F1814" s="33"/>
      <c r="G1814" s="33"/>
      <c r="H1814" s="33"/>
      <c r="I1814" s="33"/>
      <c r="J1814" s="33"/>
      <c r="K1814" s="33"/>
      <c r="L1814" s="33"/>
      <c r="M1814" s="33"/>
      <c r="N1814" s="33"/>
      <c r="O1814" s="33"/>
      <c r="P1814" s="33"/>
      <c r="Q1814" s="33"/>
      <c r="R1814" s="33"/>
      <c r="S1814" s="33"/>
      <c r="T1814" s="33"/>
      <c r="U1814" s="33"/>
      <c r="V1814" s="33"/>
      <c r="W1814" s="33"/>
      <c r="X1814" s="33"/>
      <c r="Y1814" s="33"/>
      <c r="Z1814" s="33"/>
      <c r="AA1814" s="33"/>
      <c r="AB1814" s="33"/>
      <c r="AC1814" s="33"/>
      <c r="AD1814" s="33"/>
      <c r="AE1814" s="33"/>
      <c r="AF1814" s="33"/>
      <c r="AG1814" s="33"/>
      <c r="AH1814" s="33"/>
      <c r="AI1814" s="33"/>
      <c r="AJ1814" s="33"/>
      <c r="AK1814" s="33"/>
      <c r="AL1814" s="33"/>
      <c r="AM1814" s="33"/>
      <c r="AN1814" s="33"/>
      <c r="AO1814" s="33"/>
      <c r="AP1814" s="33"/>
      <c r="AQ1814" s="33"/>
      <c r="AR1814" s="33"/>
      <c r="AS1814" s="33"/>
      <c r="AT1814" s="33"/>
      <c r="AU1814" s="33"/>
      <c r="AV1814" s="33"/>
      <c r="AW1814" s="33"/>
      <c r="AX1814" s="33"/>
      <c r="AY1814" s="33"/>
      <c r="AZ1814" s="33"/>
      <c r="BA1814" s="33"/>
      <c r="BB1814" s="33"/>
      <c r="BC1814" s="33"/>
    </row>
    <row r="1815" spans="1:55">
      <c r="A1815" s="33"/>
      <c r="B1815" s="33"/>
      <c r="C1815" s="33"/>
      <c r="D1815" s="33"/>
      <c r="E1815" s="33"/>
      <c r="F1815" s="33"/>
      <c r="G1815" s="33"/>
      <c r="H1815" s="33"/>
      <c r="I1815" s="33"/>
      <c r="J1815" s="33"/>
      <c r="K1815" s="33"/>
      <c r="L1815" s="33"/>
      <c r="M1815" s="33"/>
      <c r="N1815" s="33"/>
      <c r="O1815" s="33"/>
      <c r="P1815" s="33"/>
      <c r="Q1815" s="33"/>
      <c r="R1815" s="33"/>
      <c r="S1815" s="33"/>
      <c r="T1815" s="33"/>
      <c r="U1815" s="33"/>
      <c r="V1815" s="33"/>
      <c r="W1815" s="33"/>
      <c r="X1815" s="33"/>
      <c r="Y1815" s="33"/>
      <c r="Z1815" s="33"/>
      <c r="AA1815" s="33"/>
      <c r="AB1815" s="33"/>
      <c r="AC1815" s="33"/>
      <c r="AD1815" s="33"/>
      <c r="AE1815" s="33"/>
      <c r="AF1815" s="33"/>
      <c r="AG1815" s="33"/>
      <c r="AH1815" s="33"/>
      <c r="AI1815" s="33"/>
      <c r="AJ1815" s="33"/>
      <c r="AK1815" s="33"/>
      <c r="AL1815" s="33"/>
      <c r="AM1815" s="33"/>
      <c r="AN1815" s="33"/>
      <c r="AO1815" s="33"/>
      <c r="AP1815" s="33"/>
      <c r="AQ1815" s="33"/>
      <c r="AR1815" s="33"/>
      <c r="AS1815" s="33"/>
      <c r="AT1815" s="33"/>
      <c r="AU1815" s="33"/>
      <c r="AV1815" s="33"/>
      <c r="AW1815" s="33"/>
      <c r="AX1815" s="33"/>
      <c r="AY1815" s="33"/>
      <c r="AZ1815" s="33"/>
      <c r="BA1815" s="33"/>
      <c r="BB1815" s="33"/>
      <c r="BC1815" s="33"/>
    </row>
    <row r="1816" spans="1:55">
      <c r="A1816" s="33"/>
      <c r="B1816" s="33"/>
      <c r="C1816" s="33"/>
      <c r="D1816" s="33"/>
      <c r="E1816" s="33"/>
      <c r="F1816" s="33"/>
      <c r="G1816" s="33"/>
      <c r="H1816" s="33"/>
      <c r="I1816" s="33"/>
      <c r="J1816" s="33"/>
      <c r="K1816" s="33"/>
      <c r="L1816" s="33"/>
      <c r="M1816" s="33"/>
      <c r="N1816" s="33"/>
      <c r="O1816" s="33"/>
      <c r="P1816" s="33"/>
      <c r="Q1816" s="33"/>
      <c r="R1816" s="33"/>
      <c r="S1816" s="33"/>
      <c r="T1816" s="33"/>
      <c r="U1816" s="33"/>
      <c r="V1816" s="33"/>
      <c r="W1816" s="33"/>
      <c r="X1816" s="33"/>
      <c r="Y1816" s="33"/>
      <c r="Z1816" s="33"/>
      <c r="AA1816" s="33"/>
      <c r="AB1816" s="33"/>
      <c r="AC1816" s="33"/>
      <c r="AD1816" s="33"/>
      <c r="AE1816" s="33"/>
      <c r="AF1816" s="33"/>
      <c r="AG1816" s="33"/>
      <c r="AH1816" s="33"/>
      <c r="AI1816" s="33"/>
      <c r="AJ1816" s="33"/>
      <c r="AK1816" s="33"/>
      <c r="AL1816" s="33"/>
      <c r="AM1816" s="33"/>
      <c r="AN1816" s="33"/>
      <c r="AO1816" s="33"/>
      <c r="AP1816" s="33"/>
      <c r="AQ1816" s="33"/>
      <c r="AR1816" s="33"/>
      <c r="AS1816" s="33"/>
      <c r="AT1816" s="33"/>
      <c r="AU1816" s="33"/>
      <c r="AV1816" s="33"/>
      <c r="AW1816" s="33"/>
      <c r="AX1816" s="33"/>
      <c r="AY1816" s="33"/>
      <c r="AZ1816" s="33"/>
      <c r="BA1816" s="33"/>
      <c r="BB1816" s="33"/>
      <c r="BC1816" s="33"/>
    </row>
    <row r="1817" spans="1:55">
      <c r="A1817" s="33"/>
      <c r="B1817" s="33"/>
      <c r="C1817" s="33"/>
      <c r="D1817" s="33"/>
      <c r="E1817" s="33"/>
      <c r="F1817" s="33"/>
      <c r="G1817" s="33"/>
      <c r="H1817" s="33"/>
      <c r="I1817" s="33"/>
      <c r="J1817" s="33"/>
      <c r="K1817" s="33"/>
      <c r="L1817" s="33"/>
      <c r="M1817" s="33"/>
      <c r="N1817" s="33"/>
      <c r="O1817" s="33"/>
      <c r="P1817" s="33"/>
      <c r="Q1817" s="33"/>
      <c r="R1817" s="33"/>
      <c r="S1817" s="33"/>
      <c r="T1817" s="33"/>
      <c r="U1817" s="33"/>
      <c r="V1817" s="33"/>
      <c r="W1817" s="33"/>
      <c r="X1817" s="33"/>
      <c r="Y1817" s="33"/>
      <c r="Z1817" s="33"/>
      <c r="AA1817" s="33"/>
      <c r="AB1817" s="33"/>
      <c r="AC1817" s="33"/>
      <c r="AD1817" s="33"/>
      <c r="AE1817" s="33"/>
      <c r="AF1817" s="33"/>
      <c r="AG1817" s="33"/>
      <c r="AH1817" s="33"/>
      <c r="AI1817" s="33"/>
      <c r="AJ1817" s="33"/>
      <c r="AK1817" s="33"/>
      <c r="AL1817" s="33"/>
      <c r="AM1817" s="33"/>
      <c r="AN1817" s="33"/>
      <c r="AO1817" s="33"/>
      <c r="AP1817" s="33"/>
      <c r="AQ1817" s="33"/>
      <c r="AR1817" s="33"/>
      <c r="AS1817" s="33"/>
      <c r="AT1817" s="33"/>
      <c r="AU1817" s="33"/>
      <c r="AV1817" s="33"/>
      <c r="AW1817" s="33"/>
      <c r="AX1817" s="33"/>
      <c r="AY1817" s="33"/>
      <c r="AZ1817" s="33"/>
      <c r="BA1817" s="33"/>
      <c r="BB1817" s="33"/>
      <c r="BC1817" s="33"/>
    </row>
    <row r="1818" spans="1:55">
      <c r="A1818" s="33"/>
      <c r="B1818" s="33"/>
      <c r="C1818" s="33"/>
      <c r="D1818" s="33"/>
      <c r="E1818" s="33"/>
      <c r="F1818" s="33"/>
      <c r="G1818" s="33"/>
      <c r="H1818" s="33"/>
      <c r="I1818" s="33"/>
      <c r="J1818" s="33"/>
      <c r="K1818" s="33"/>
      <c r="L1818" s="33"/>
      <c r="M1818" s="33"/>
      <c r="N1818" s="33"/>
      <c r="O1818" s="33"/>
      <c r="P1818" s="33"/>
      <c r="Q1818" s="33"/>
      <c r="R1818" s="33"/>
      <c r="S1818" s="33"/>
      <c r="T1818" s="33"/>
      <c r="U1818" s="33"/>
      <c r="V1818" s="33"/>
      <c r="W1818" s="33"/>
      <c r="X1818" s="33"/>
      <c r="Y1818" s="33"/>
      <c r="Z1818" s="33"/>
      <c r="AA1818" s="33"/>
      <c r="AB1818" s="33"/>
      <c r="AC1818" s="33"/>
      <c r="AD1818" s="33"/>
      <c r="AE1818" s="33"/>
      <c r="AF1818" s="33"/>
      <c r="AG1818" s="33"/>
      <c r="AH1818" s="33"/>
      <c r="AI1818" s="33"/>
      <c r="AJ1818" s="33"/>
      <c r="AK1818" s="33"/>
      <c r="AL1818" s="33"/>
      <c r="AM1818" s="33"/>
      <c r="AN1818" s="33"/>
      <c r="AO1818" s="33"/>
      <c r="AP1818" s="33"/>
      <c r="AQ1818" s="33"/>
      <c r="AR1818" s="33"/>
      <c r="AS1818" s="33"/>
      <c r="AT1818" s="33"/>
      <c r="AU1818" s="33"/>
      <c r="AV1818" s="33"/>
      <c r="AW1818" s="33"/>
      <c r="AX1818" s="33"/>
      <c r="AY1818" s="33"/>
      <c r="AZ1818" s="33"/>
      <c r="BA1818" s="33"/>
      <c r="BB1818" s="33"/>
      <c r="BC1818" s="33"/>
    </row>
    <row r="1819" spans="1:55">
      <c r="A1819" s="33"/>
      <c r="B1819" s="33"/>
      <c r="C1819" s="33"/>
      <c r="D1819" s="33"/>
      <c r="E1819" s="33"/>
      <c r="F1819" s="33"/>
      <c r="G1819" s="33"/>
      <c r="H1819" s="33"/>
      <c r="I1819" s="33"/>
      <c r="J1819" s="33"/>
      <c r="K1819" s="33"/>
      <c r="L1819" s="33"/>
      <c r="M1819" s="33"/>
      <c r="N1819" s="33"/>
      <c r="O1819" s="33"/>
      <c r="P1819" s="33"/>
      <c r="Q1819" s="33"/>
      <c r="R1819" s="33"/>
      <c r="S1819" s="33"/>
      <c r="T1819" s="33"/>
      <c r="U1819" s="33"/>
      <c r="V1819" s="33"/>
      <c r="W1819" s="33"/>
      <c r="X1819" s="33"/>
      <c r="Y1819" s="33"/>
      <c r="Z1819" s="33"/>
      <c r="AA1819" s="33"/>
      <c r="AB1819" s="33"/>
      <c r="AC1819" s="33"/>
      <c r="AD1819" s="33"/>
      <c r="AE1819" s="33"/>
      <c r="AF1819" s="33"/>
      <c r="AG1819" s="33"/>
      <c r="AH1819" s="33"/>
      <c r="AI1819" s="33"/>
      <c r="AJ1819" s="33"/>
      <c r="AK1819" s="33"/>
      <c r="AL1819" s="33"/>
      <c r="AM1819" s="33"/>
      <c r="AN1819" s="33"/>
      <c r="AO1819" s="33"/>
      <c r="AP1819" s="33"/>
      <c r="AQ1819" s="33"/>
      <c r="AR1819" s="33"/>
      <c r="AS1819" s="33"/>
      <c r="AT1819" s="33"/>
      <c r="AU1819" s="33"/>
      <c r="AV1819" s="33"/>
      <c r="AW1819" s="33"/>
      <c r="AX1819" s="33"/>
      <c r="AY1819" s="33"/>
      <c r="AZ1819" s="33"/>
      <c r="BA1819" s="33"/>
      <c r="BB1819" s="33"/>
      <c r="BC1819" s="33"/>
    </row>
    <row r="1820" spans="1:55">
      <c r="A1820" s="33"/>
      <c r="B1820" s="33"/>
      <c r="C1820" s="33"/>
      <c r="D1820" s="33"/>
      <c r="E1820" s="33"/>
      <c r="F1820" s="33"/>
      <c r="G1820" s="33"/>
      <c r="H1820" s="33"/>
      <c r="I1820" s="33"/>
      <c r="J1820" s="33"/>
      <c r="K1820" s="33"/>
      <c r="L1820" s="33"/>
      <c r="M1820" s="33"/>
      <c r="N1820" s="33"/>
      <c r="O1820" s="33"/>
      <c r="P1820" s="33"/>
      <c r="Q1820" s="33"/>
      <c r="R1820" s="33"/>
      <c r="S1820" s="33"/>
      <c r="T1820" s="33"/>
      <c r="U1820" s="33"/>
      <c r="V1820" s="33"/>
      <c r="W1820" s="33"/>
      <c r="X1820" s="33"/>
      <c r="Y1820" s="33"/>
      <c r="Z1820" s="33"/>
      <c r="AA1820" s="33"/>
      <c r="AB1820" s="33"/>
      <c r="AC1820" s="33"/>
      <c r="AD1820" s="33"/>
      <c r="AE1820" s="33"/>
      <c r="AF1820" s="33"/>
      <c r="AG1820" s="33"/>
      <c r="AH1820" s="33"/>
      <c r="AI1820" s="33"/>
      <c r="AJ1820" s="33"/>
      <c r="AK1820" s="33"/>
      <c r="AL1820" s="33"/>
      <c r="AM1820" s="33"/>
      <c r="AN1820" s="33"/>
      <c r="AO1820" s="33"/>
      <c r="AP1820" s="33"/>
      <c r="AQ1820" s="33"/>
      <c r="AR1820" s="33"/>
      <c r="AS1820" s="33"/>
      <c r="AT1820" s="33"/>
      <c r="AU1820" s="33"/>
      <c r="AV1820" s="33"/>
      <c r="AW1820" s="33"/>
      <c r="AX1820" s="33"/>
      <c r="AY1820" s="33"/>
      <c r="AZ1820" s="33"/>
      <c r="BA1820" s="33"/>
      <c r="BB1820" s="33"/>
      <c r="BC1820" s="33"/>
    </row>
    <row r="1821" spans="1:55">
      <c r="A1821" s="33"/>
      <c r="B1821" s="33"/>
      <c r="C1821" s="33"/>
      <c r="D1821" s="33"/>
      <c r="E1821" s="33"/>
      <c r="F1821" s="33"/>
      <c r="G1821" s="33"/>
      <c r="H1821" s="33"/>
      <c r="I1821" s="33"/>
      <c r="J1821" s="33"/>
      <c r="K1821" s="33"/>
      <c r="L1821" s="33"/>
      <c r="M1821" s="33"/>
      <c r="N1821" s="33"/>
      <c r="O1821" s="33"/>
      <c r="P1821" s="33"/>
      <c r="Q1821" s="33"/>
      <c r="R1821" s="33"/>
      <c r="S1821" s="33"/>
      <c r="T1821" s="33"/>
      <c r="U1821" s="33"/>
      <c r="V1821" s="33"/>
      <c r="W1821" s="33"/>
      <c r="X1821" s="33"/>
      <c r="Y1821" s="33"/>
      <c r="Z1821" s="33"/>
      <c r="AA1821" s="33"/>
      <c r="AB1821" s="33"/>
      <c r="AC1821" s="33"/>
      <c r="AD1821" s="33"/>
      <c r="AE1821" s="33"/>
      <c r="AF1821" s="33"/>
      <c r="AG1821" s="33"/>
      <c r="AH1821" s="33"/>
      <c r="AI1821" s="33"/>
      <c r="AJ1821" s="33"/>
      <c r="AK1821" s="33"/>
      <c r="AL1821" s="33"/>
      <c r="AM1821" s="33"/>
      <c r="AN1821" s="33"/>
      <c r="AO1821" s="33"/>
      <c r="AP1821" s="33"/>
      <c r="AQ1821" s="33"/>
      <c r="AR1821" s="33"/>
      <c r="AS1821" s="33"/>
      <c r="AT1821" s="33"/>
      <c r="AU1821" s="33"/>
      <c r="AV1821" s="33"/>
      <c r="AW1821" s="33"/>
      <c r="AX1821" s="33"/>
      <c r="AY1821" s="33"/>
      <c r="AZ1821" s="33"/>
      <c r="BA1821" s="33"/>
      <c r="BB1821" s="33"/>
      <c r="BC1821" s="33"/>
    </row>
    <row r="1822" spans="1:55">
      <c r="A1822" s="33"/>
      <c r="B1822" s="33"/>
      <c r="C1822" s="33"/>
      <c r="D1822" s="33"/>
      <c r="E1822" s="33"/>
      <c r="F1822" s="33"/>
      <c r="G1822" s="33"/>
      <c r="H1822" s="33"/>
      <c r="I1822" s="33"/>
      <c r="J1822" s="33"/>
      <c r="K1822" s="33"/>
      <c r="L1822" s="33"/>
      <c r="M1822" s="33"/>
      <c r="N1822" s="33"/>
      <c r="O1822" s="33"/>
      <c r="P1822" s="33"/>
      <c r="Q1822" s="33"/>
      <c r="R1822" s="33"/>
      <c r="S1822" s="33"/>
      <c r="T1822" s="33"/>
      <c r="U1822" s="33"/>
      <c r="V1822" s="33"/>
      <c r="W1822" s="33"/>
      <c r="X1822" s="33"/>
      <c r="Y1822" s="33"/>
      <c r="Z1822" s="33"/>
      <c r="AA1822" s="33"/>
      <c r="AB1822" s="33"/>
      <c r="AC1822" s="33"/>
      <c r="AD1822" s="33"/>
      <c r="AE1822" s="33"/>
      <c r="AF1822" s="33"/>
      <c r="AG1822" s="33"/>
      <c r="AH1822" s="33"/>
      <c r="AI1822" s="33"/>
      <c r="AJ1822" s="33"/>
      <c r="AK1822" s="33"/>
      <c r="AL1822" s="33"/>
      <c r="AM1822" s="33"/>
      <c r="AN1822" s="33"/>
      <c r="AO1822" s="33"/>
      <c r="AP1822" s="33"/>
      <c r="AQ1822" s="33"/>
      <c r="AR1822" s="33"/>
      <c r="AS1822" s="33"/>
      <c r="AT1822" s="33"/>
      <c r="AU1822" s="33"/>
      <c r="AV1822" s="33"/>
      <c r="AW1822" s="33"/>
      <c r="AX1822" s="33"/>
      <c r="AY1822" s="33"/>
      <c r="AZ1822" s="33"/>
      <c r="BA1822" s="33"/>
      <c r="BB1822" s="33"/>
      <c r="BC1822" s="33"/>
    </row>
    <row r="1823" spans="1:55">
      <c r="A1823" s="33"/>
      <c r="B1823" s="33"/>
      <c r="C1823" s="33"/>
      <c r="D1823" s="33"/>
      <c r="E1823" s="33"/>
      <c r="F1823" s="33"/>
      <c r="G1823" s="33"/>
      <c r="H1823" s="33"/>
      <c r="I1823" s="33"/>
      <c r="J1823" s="33"/>
      <c r="K1823" s="33"/>
      <c r="L1823" s="33"/>
      <c r="M1823" s="33"/>
      <c r="N1823" s="33"/>
      <c r="O1823" s="33"/>
      <c r="P1823" s="33"/>
      <c r="Q1823" s="33"/>
      <c r="R1823" s="33"/>
      <c r="S1823" s="33"/>
      <c r="T1823" s="33"/>
      <c r="U1823" s="33"/>
      <c r="V1823" s="33"/>
      <c r="W1823" s="33"/>
      <c r="X1823" s="33"/>
      <c r="Y1823" s="33"/>
      <c r="Z1823" s="33"/>
      <c r="AA1823" s="33"/>
      <c r="AB1823" s="33"/>
      <c r="AC1823" s="33"/>
      <c r="AD1823" s="33"/>
      <c r="AE1823" s="33"/>
      <c r="AF1823" s="33"/>
      <c r="AG1823" s="33"/>
      <c r="AH1823" s="33"/>
      <c r="AI1823" s="33"/>
      <c r="AJ1823" s="33"/>
      <c r="AK1823" s="33"/>
      <c r="AL1823" s="33"/>
      <c r="AM1823" s="33"/>
      <c r="AN1823" s="33"/>
      <c r="AO1823" s="33"/>
      <c r="AP1823" s="33"/>
      <c r="AQ1823" s="33"/>
      <c r="AR1823" s="33"/>
      <c r="AS1823" s="33"/>
      <c r="AT1823" s="33"/>
      <c r="AU1823" s="33"/>
      <c r="AV1823" s="33"/>
      <c r="AW1823" s="33"/>
      <c r="AX1823" s="33"/>
      <c r="AY1823" s="33"/>
      <c r="AZ1823" s="33"/>
      <c r="BA1823" s="33"/>
      <c r="BB1823" s="33"/>
      <c r="BC1823" s="33"/>
    </row>
    <row r="1824" spans="1:55">
      <c r="A1824" s="33"/>
      <c r="B1824" s="33"/>
      <c r="C1824" s="33"/>
      <c r="D1824" s="33"/>
      <c r="E1824" s="33"/>
      <c r="F1824" s="33"/>
      <c r="G1824" s="33"/>
      <c r="H1824" s="33"/>
      <c r="I1824" s="33"/>
      <c r="J1824" s="33"/>
      <c r="K1824" s="33"/>
      <c r="L1824" s="33"/>
      <c r="M1824" s="33"/>
      <c r="N1824" s="33"/>
      <c r="O1824" s="33"/>
      <c r="P1824" s="33"/>
      <c r="Q1824" s="33"/>
      <c r="R1824" s="33"/>
      <c r="S1824" s="33"/>
      <c r="T1824" s="33"/>
      <c r="U1824" s="33"/>
      <c r="V1824" s="33"/>
      <c r="W1824" s="33"/>
      <c r="X1824" s="33"/>
      <c r="Y1824" s="33"/>
      <c r="Z1824" s="33"/>
      <c r="AA1824" s="33"/>
      <c r="AB1824" s="33"/>
      <c r="AC1824" s="33"/>
      <c r="AD1824" s="33"/>
      <c r="AE1824" s="33"/>
      <c r="AF1824" s="33"/>
      <c r="AG1824" s="33"/>
      <c r="AH1824" s="33"/>
      <c r="AI1824" s="33"/>
      <c r="AJ1824" s="33"/>
      <c r="AK1824" s="33"/>
      <c r="AL1824" s="33"/>
      <c r="AM1824" s="33"/>
      <c r="AN1824" s="33"/>
      <c r="AO1824" s="33"/>
      <c r="AP1824" s="33"/>
      <c r="AQ1824" s="33"/>
      <c r="AR1824" s="33"/>
      <c r="AS1824" s="33"/>
      <c r="AT1824" s="33"/>
      <c r="AU1824" s="33"/>
      <c r="AV1824" s="33"/>
      <c r="AW1824" s="33"/>
      <c r="AX1824" s="33"/>
      <c r="AY1824" s="33"/>
      <c r="AZ1824" s="33"/>
      <c r="BA1824" s="33"/>
      <c r="BB1824" s="33"/>
      <c r="BC1824" s="33"/>
    </row>
    <row r="1825" spans="1:55">
      <c r="A1825" s="33"/>
      <c r="B1825" s="33"/>
      <c r="C1825" s="33"/>
      <c r="D1825" s="33"/>
      <c r="E1825" s="33"/>
      <c r="F1825" s="33"/>
      <c r="G1825" s="33"/>
      <c r="H1825" s="33"/>
      <c r="I1825" s="33"/>
      <c r="J1825" s="33"/>
      <c r="K1825" s="33"/>
      <c r="L1825" s="33"/>
      <c r="M1825" s="33"/>
      <c r="N1825" s="33"/>
      <c r="O1825" s="33"/>
      <c r="P1825" s="33"/>
      <c r="Q1825" s="33"/>
      <c r="R1825" s="33"/>
      <c r="S1825" s="33"/>
      <c r="T1825" s="33"/>
      <c r="U1825" s="33"/>
      <c r="V1825" s="33"/>
      <c r="W1825" s="33"/>
      <c r="X1825" s="33"/>
      <c r="Y1825" s="33"/>
      <c r="Z1825" s="33"/>
      <c r="AA1825" s="33"/>
      <c r="AB1825" s="33"/>
      <c r="AC1825" s="33"/>
      <c r="AD1825" s="33"/>
      <c r="AE1825" s="33"/>
      <c r="AF1825" s="33"/>
      <c r="AG1825" s="33"/>
      <c r="AH1825" s="33"/>
      <c r="AI1825" s="33"/>
      <c r="AJ1825" s="33"/>
      <c r="AK1825" s="33"/>
      <c r="AL1825" s="33"/>
      <c r="AM1825" s="33"/>
      <c r="AN1825" s="33"/>
      <c r="AO1825" s="33"/>
      <c r="AP1825" s="33"/>
      <c r="AQ1825" s="33"/>
      <c r="AR1825" s="33"/>
      <c r="AS1825" s="33"/>
      <c r="AT1825" s="33"/>
      <c r="AU1825" s="33"/>
      <c r="AV1825" s="33"/>
      <c r="AW1825" s="33"/>
      <c r="AX1825" s="33"/>
      <c r="AY1825" s="33"/>
      <c r="AZ1825" s="33"/>
      <c r="BA1825" s="33"/>
      <c r="BB1825" s="33"/>
      <c r="BC1825" s="33"/>
    </row>
    <row r="1826" spans="1:55">
      <c r="A1826" s="33"/>
      <c r="B1826" s="33"/>
      <c r="C1826" s="33"/>
      <c r="D1826" s="33"/>
      <c r="E1826" s="33"/>
      <c r="F1826" s="33"/>
      <c r="G1826" s="33"/>
      <c r="H1826" s="33"/>
      <c r="I1826" s="33"/>
      <c r="J1826" s="33"/>
      <c r="K1826" s="33"/>
      <c r="L1826" s="33"/>
      <c r="M1826" s="33"/>
      <c r="N1826" s="33"/>
      <c r="O1826" s="33"/>
      <c r="P1826" s="33"/>
      <c r="Q1826" s="33"/>
      <c r="R1826" s="33"/>
      <c r="S1826" s="33"/>
      <c r="T1826" s="33"/>
      <c r="U1826" s="33"/>
      <c r="V1826" s="33"/>
      <c r="W1826" s="33"/>
      <c r="X1826" s="33"/>
      <c r="Y1826" s="33"/>
      <c r="Z1826" s="33"/>
      <c r="AA1826" s="33"/>
      <c r="AB1826" s="33"/>
      <c r="AC1826" s="33"/>
      <c r="AD1826" s="33"/>
      <c r="AE1826" s="33"/>
      <c r="AF1826" s="33"/>
      <c r="AG1826" s="33"/>
      <c r="AH1826" s="33"/>
      <c r="AI1826" s="33"/>
      <c r="AJ1826" s="33"/>
      <c r="AK1826" s="33"/>
      <c r="AL1826" s="33"/>
      <c r="AM1826" s="33"/>
      <c r="AN1826" s="33"/>
      <c r="AO1826" s="33"/>
      <c r="AP1826" s="33"/>
      <c r="AQ1826" s="33"/>
      <c r="AR1826" s="33"/>
      <c r="AS1826" s="33"/>
      <c r="AT1826" s="33"/>
      <c r="AU1826" s="33"/>
      <c r="AV1826" s="33"/>
      <c r="AW1826" s="33"/>
      <c r="AX1826" s="33"/>
      <c r="AY1826" s="33"/>
      <c r="AZ1826" s="33"/>
      <c r="BA1826" s="33"/>
      <c r="BB1826" s="33"/>
      <c r="BC1826" s="33"/>
    </row>
    <row r="1827" spans="1:55">
      <c r="A1827" s="33"/>
      <c r="B1827" s="33"/>
      <c r="C1827" s="33"/>
      <c r="D1827" s="33"/>
      <c r="E1827" s="33"/>
      <c r="F1827" s="33"/>
      <c r="G1827" s="33"/>
      <c r="H1827" s="33"/>
      <c r="I1827" s="33"/>
      <c r="J1827" s="33"/>
      <c r="K1827" s="33"/>
      <c r="L1827" s="33"/>
      <c r="M1827" s="33"/>
      <c r="N1827" s="33"/>
      <c r="O1827" s="33"/>
      <c r="P1827" s="33"/>
      <c r="Q1827" s="33"/>
      <c r="R1827" s="33"/>
      <c r="S1827" s="33"/>
      <c r="T1827" s="33"/>
      <c r="U1827" s="33"/>
      <c r="V1827" s="33"/>
      <c r="W1827" s="33"/>
      <c r="X1827" s="33"/>
      <c r="Y1827" s="33"/>
      <c r="Z1827" s="33"/>
      <c r="AA1827" s="33"/>
      <c r="AB1827" s="33"/>
      <c r="AC1827" s="33"/>
      <c r="AD1827" s="33"/>
      <c r="AE1827" s="33"/>
      <c r="AF1827" s="33"/>
      <c r="AG1827" s="33"/>
      <c r="AH1827" s="33"/>
      <c r="AI1827" s="33"/>
      <c r="AJ1827" s="33"/>
      <c r="AK1827" s="33"/>
      <c r="AL1827" s="33"/>
      <c r="AM1827" s="33"/>
      <c r="AN1827" s="33"/>
      <c r="AO1827" s="33"/>
      <c r="AP1827" s="33"/>
      <c r="AQ1827" s="33"/>
      <c r="AR1827" s="33"/>
      <c r="AS1827" s="33"/>
      <c r="AT1827" s="33"/>
      <c r="AU1827" s="33"/>
      <c r="AV1827" s="33"/>
      <c r="AW1827" s="33"/>
      <c r="AX1827" s="33"/>
      <c r="AY1827" s="33"/>
      <c r="AZ1827" s="33"/>
      <c r="BA1827" s="33"/>
      <c r="BB1827" s="33"/>
      <c r="BC1827" s="33"/>
    </row>
    <row r="1828" spans="1:55">
      <c r="A1828" s="33"/>
      <c r="B1828" s="33"/>
      <c r="C1828" s="33"/>
      <c r="D1828" s="33"/>
      <c r="E1828" s="33"/>
      <c r="F1828" s="33"/>
      <c r="G1828" s="33"/>
      <c r="H1828" s="33"/>
      <c r="I1828" s="33"/>
      <c r="J1828" s="33"/>
      <c r="K1828" s="33"/>
      <c r="L1828" s="33"/>
      <c r="M1828" s="33"/>
      <c r="N1828" s="33"/>
      <c r="O1828" s="33"/>
      <c r="P1828" s="33"/>
      <c r="Q1828" s="33"/>
      <c r="R1828" s="33"/>
      <c r="S1828" s="33"/>
      <c r="T1828" s="33"/>
      <c r="U1828" s="33"/>
      <c r="V1828" s="33"/>
      <c r="W1828" s="33"/>
      <c r="X1828" s="33"/>
      <c r="Y1828" s="33"/>
      <c r="Z1828" s="33"/>
      <c r="AA1828" s="33"/>
      <c r="AB1828" s="33"/>
      <c r="AC1828" s="33"/>
      <c r="AD1828" s="33"/>
      <c r="AE1828" s="33"/>
      <c r="AF1828" s="33"/>
      <c r="AG1828" s="33"/>
      <c r="AH1828" s="33"/>
      <c r="AI1828" s="33"/>
      <c r="AJ1828" s="33"/>
      <c r="AK1828" s="33"/>
      <c r="AL1828" s="33"/>
      <c r="AM1828" s="33"/>
      <c r="AN1828" s="33"/>
      <c r="AO1828" s="33"/>
      <c r="AP1828" s="33"/>
      <c r="AQ1828" s="33"/>
      <c r="AR1828" s="33"/>
      <c r="AS1828" s="33"/>
      <c r="AT1828" s="33"/>
      <c r="AU1828" s="33"/>
      <c r="AV1828" s="33"/>
      <c r="AW1828" s="33"/>
      <c r="AX1828" s="33"/>
      <c r="AY1828" s="33"/>
      <c r="AZ1828" s="33"/>
      <c r="BA1828" s="33"/>
      <c r="BB1828" s="33"/>
      <c r="BC1828" s="33"/>
    </row>
    <row r="1829" spans="1:55">
      <c r="A1829" s="33"/>
      <c r="B1829" s="33"/>
      <c r="C1829" s="33"/>
      <c r="D1829" s="33"/>
      <c r="E1829" s="33"/>
      <c r="F1829" s="33"/>
      <c r="G1829" s="33"/>
      <c r="H1829" s="33"/>
      <c r="I1829" s="33"/>
      <c r="J1829" s="33"/>
      <c r="K1829" s="33"/>
      <c r="L1829" s="33"/>
      <c r="M1829" s="33"/>
      <c r="N1829" s="33"/>
      <c r="O1829" s="33"/>
      <c r="P1829" s="33"/>
      <c r="Q1829" s="33"/>
      <c r="R1829" s="33"/>
      <c r="S1829" s="33"/>
      <c r="T1829" s="33"/>
      <c r="U1829" s="33"/>
      <c r="V1829" s="33"/>
      <c r="W1829" s="33"/>
      <c r="X1829" s="33"/>
      <c r="Y1829" s="33"/>
      <c r="Z1829" s="33"/>
      <c r="AA1829" s="33"/>
      <c r="AB1829" s="33"/>
      <c r="AC1829" s="33"/>
      <c r="AD1829" s="33"/>
      <c r="AE1829" s="33"/>
      <c r="AF1829" s="33"/>
      <c r="AG1829" s="33"/>
      <c r="AH1829" s="33"/>
      <c r="AI1829" s="33"/>
      <c r="AJ1829" s="33"/>
      <c r="AK1829" s="33"/>
      <c r="AL1829" s="33"/>
      <c r="AM1829" s="33"/>
      <c r="AN1829" s="33"/>
      <c r="AO1829" s="33"/>
      <c r="AP1829" s="33"/>
      <c r="AQ1829" s="33"/>
      <c r="AR1829" s="33"/>
      <c r="AS1829" s="33"/>
      <c r="AT1829" s="33"/>
      <c r="AU1829" s="33"/>
      <c r="AV1829" s="33"/>
      <c r="AW1829" s="33"/>
      <c r="AX1829" s="33"/>
      <c r="AY1829" s="33"/>
      <c r="AZ1829" s="33"/>
      <c r="BA1829" s="33"/>
      <c r="BB1829" s="33"/>
      <c r="BC1829" s="33"/>
    </row>
    <row r="1830" spans="1:55">
      <c r="A1830" s="33"/>
      <c r="B1830" s="33"/>
      <c r="C1830" s="33"/>
      <c r="D1830" s="33"/>
      <c r="E1830" s="33"/>
      <c r="F1830" s="33"/>
      <c r="G1830" s="33"/>
      <c r="H1830" s="33"/>
      <c r="I1830" s="33"/>
      <c r="J1830" s="33"/>
      <c r="K1830" s="33"/>
      <c r="L1830" s="33"/>
      <c r="M1830" s="33"/>
      <c r="N1830" s="33"/>
      <c r="O1830" s="33"/>
      <c r="P1830" s="33"/>
      <c r="Q1830" s="33"/>
      <c r="R1830" s="33"/>
      <c r="S1830" s="33"/>
      <c r="T1830" s="33"/>
      <c r="U1830" s="33"/>
      <c r="V1830" s="33"/>
      <c r="W1830" s="33"/>
      <c r="X1830" s="33"/>
      <c r="Y1830" s="33"/>
      <c r="Z1830" s="33"/>
      <c r="AA1830" s="33"/>
      <c r="AB1830" s="33"/>
      <c r="AC1830" s="33"/>
      <c r="AD1830" s="33"/>
      <c r="AE1830" s="33"/>
      <c r="AF1830" s="33"/>
      <c r="AG1830" s="33"/>
      <c r="AH1830" s="33"/>
      <c r="AI1830" s="33"/>
      <c r="AJ1830" s="33"/>
      <c r="AK1830" s="33"/>
      <c r="AL1830" s="33"/>
      <c r="AM1830" s="33"/>
      <c r="AN1830" s="33"/>
      <c r="AO1830" s="33"/>
      <c r="AP1830" s="33"/>
      <c r="AQ1830" s="33"/>
      <c r="AR1830" s="33"/>
      <c r="AS1830" s="33"/>
      <c r="AT1830" s="33"/>
      <c r="AU1830" s="33"/>
      <c r="AV1830" s="33"/>
      <c r="AW1830" s="33"/>
      <c r="AX1830" s="33"/>
      <c r="AY1830" s="33"/>
      <c r="AZ1830" s="33"/>
      <c r="BA1830" s="33"/>
      <c r="BB1830" s="33"/>
      <c r="BC1830" s="33"/>
    </row>
    <row r="1831" spans="1:55">
      <c r="A1831" s="33"/>
      <c r="B1831" s="33"/>
      <c r="C1831" s="33"/>
      <c r="D1831" s="33"/>
      <c r="E1831" s="33"/>
      <c r="F1831" s="33"/>
      <c r="G1831" s="33"/>
      <c r="H1831" s="33"/>
      <c r="I1831" s="33"/>
      <c r="J1831" s="33"/>
      <c r="K1831" s="33"/>
      <c r="L1831" s="33"/>
      <c r="M1831" s="33"/>
      <c r="N1831" s="33"/>
      <c r="O1831" s="33"/>
      <c r="P1831" s="33"/>
      <c r="Q1831" s="33"/>
      <c r="R1831" s="33"/>
      <c r="S1831" s="33"/>
      <c r="T1831" s="33"/>
      <c r="U1831" s="33"/>
      <c r="V1831" s="33"/>
      <c r="W1831" s="33"/>
      <c r="X1831" s="33"/>
      <c r="Y1831" s="33"/>
      <c r="Z1831" s="33"/>
      <c r="AA1831" s="33"/>
      <c r="AB1831" s="33"/>
      <c r="AC1831" s="33"/>
      <c r="AD1831" s="33"/>
      <c r="AE1831" s="33"/>
      <c r="AF1831" s="33"/>
      <c r="AG1831" s="33"/>
      <c r="AH1831" s="33"/>
      <c r="AI1831" s="33"/>
      <c r="AJ1831" s="33"/>
      <c r="AK1831" s="33"/>
      <c r="AL1831" s="33"/>
      <c r="AM1831" s="33"/>
      <c r="AN1831" s="33"/>
      <c r="AO1831" s="33"/>
      <c r="AP1831" s="33"/>
      <c r="AQ1831" s="33"/>
      <c r="AR1831" s="33"/>
      <c r="AS1831" s="33"/>
      <c r="AT1831" s="33"/>
      <c r="AU1831" s="33"/>
      <c r="AV1831" s="33"/>
      <c r="AW1831" s="33"/>
      <c r="AX1831" s="33"/>
      <c r="AY1831" s="33"/>
      <c r="AZ1831" s="33"/>
      <c r="BA1831" s="33"/>
      <c r="BB1831" s="33"/>
      <c r="BC1831" s="33"/>
    </row>
    <row r="1832" spans="1:55">
      <c r="A1832" s="33"/>
      <c r="B1832" s="33"/>
      <c r="C1832" s="33"/>
      <c r="D1832" s="33"/>
      <c r="E1832" s="33"/>
      <c r="F1832" s="33"/>
      <c r="G1832" s="33"/>
      <c r="H1832" s="33"/>
      <c r="I1832" s="33"/>
      <c r="J1832" s="33"/>
      <c r="K1832" s="33"/>
      <c r="L1832" s="33"/>
      <c r="M1832" s="33"/>
      <c r="N1832" s="33"/>
      <c r="O1832" s="33"/>
      <c r="P1832" s="33"/>
      <c r="Q1832" s="33"/>
      <c r="R1832" s="33"/>
      <c r="S1832" s="33"/>
      <c r="T1832" s="33"/>
      <c r="U1832" s="33"/>
      <c r="V1832" s="33"/>
      <c r="W1832" s="33"/>
      <c r="X1832" s="33"/>
      <c r="Y1832" s="33"/>
      <c r="Z1832" s="33"/>
      <c r="AA1832" s="33"/>
      <c r="AB1832" s="33"/>
      <c r="AC1832" s="33"/>
      <c r="AD1832" s="33"/>
      <c r="AE1832" s="33"/>
      <c r="AF1832" s="33"/>
      <c r="AG1832" s="33"/>
      <c r="AH1832" s="33"/>
      <c r="AI1832" s="33"/>
      <c r="AJ1832" s="33"/>
      <c r="AK1832" s="33"/>
      <c r="AL1832" s="33"/>
      <c r="AM1832" s="33"/>
      <c r="AN1832" s="33"/>
      <c r="AO1832" s="33"/>
      <c r="AP1832" s="33"/>
      <c r="AQ1832" s="33"/>
      <c r="AR1832" s="33"/>
      <c r="AS1832" s="33"/>
      <c r="AT1832" s="33"/>
      <c r="AU1832" s="33"/>
      <c r="AV1832" s="33"/>
      <c r="AW1832" s="33"/>
      <c r="AX1832" s="33"/>
      <c r="AY1832" s="33"/>
      <c r="AZ1832" s="33"/>
      <c r="BA1832" s="33"/>
      <c r="BB1832" s="33"/>
      <c r="BC1832" s="33"/>
    </row>
    <row r="1833" spans="1:55">
      <c r="A1833" s="33"/>
      <c r="B1833" s="33"/>
      <c r="C1833" s="33"/>
      <c r="D1833" s="33"/>
      <c r="E1833" s="33"/>
      <c r="F1833" s="33"/>
      <c r="G1833" s="33"/>
      <c r="H1833" s="33"/>
      <c r="I1833" s="33"/>
      <c r="J1833" s="33"/>
      <c r="K1833" s="33"/>
      <c r="L1833" s="33"/>
      <c r="M1833" s="33"/>
      <c r="N1833" s="33"/>
      <c r="O1833" s="33"/>
      <c r="P1833" s="33"/>
      <c r="Q1833" s="33"/>
      <c r="R1833" s="33"/>
      <c r="S1833" s="33"/>
      <c r="T1833" s="33"/>
      <c r="U1833" s="33"/>
      <c r="V1833" s="33"/>
      <c r="W1833" s="33"/>
      <c r="X1833" s="33"/>
      <c r="Y1833" s="33"/>
      <c r="Z1833" s="33"/>
      <c r="AA1833" s="33"/>
      <c r="AB1833" s="33"/>
      <c r="AC1833" s="33"/>
      <c r="AD1833" s="33"/>
      <c r="AE1833" s="33"/>
      <c r="AF1833" s="33"/>
      <c r="AG1833" s="33"/>
      <c r="AH1833" s="33"/>
      <c r="AI1833" s="33"/>
      <c r="AJ1833" s="33"/>
      <c r="AK1833" s="33"/>
      <c r="AL1833" s="33"/>
      <c r="AM1833" s="33"/>
      <c r="AN1833" s="33"/>
      <c r="AO1833" s="33"/>
      <c r="AP1833" s="33"/>
      <c r="AQ1833" s="33"/>
      <c r="AR1833" s="33"/>
      <c r="AS1833" s="33"/>
      <c r="AT1833" s="33"/>
      <c r="AU1833" s="33"/>
      <c r="AV1833" s="33"/>
      <c r="AW1833" s="33"/>
      <c r="AX1833" s="33"/>
      <c r="AY1833" s="33"/>
      <c r="AZ1833" s="33"/>
      <c r="BA1833" s="33"/>
      <c r="BB1833" s="33"/>
      <c r="BC1833" s="33"/>
    </row>
    <row r="1834" spans="1:55">
      <c r="A1834" s="33"/>
      <c r="B1834" s="33"/>
      <c r="C1834" s="33"/>
      <c r="D1834" s="33"/>
      <c r="E1834" s="33"/>
      <c r="F1834" s="33"/>
      <c r="G1834" s="33"/>
      <c r="H1834" s="33"/>
      <c r="I1834" s="33"/>
      <c r="J1834" s="33"/>
      <c r="K1834" s="33"/>
      <c r="L1834" s="33"/>
      <c r="M1834" s="33"/>
      <c r="N1834" s="33"/>
      <c r="O1834" s="33"/>
      <c r="P1834" s="33"/>
      <c r="Q1834" s="33"/>
      <c r="R1834" s="33"/>
      <c r="S1834" s="33"/>
      <c r="T1834" s="33"/>
      <c r="U1834" s="33"/>
      <c r="V1834" s="33"/>
      <c r="W1834" s="33"/>
      <c r="X1834" s="33"/>
      <c r="Y1834" s="33"/>
      <c r="Z1834" s="33"/>
      <c r="AA1834" s="33"/>
      <c r="AB1834" s="33"/>
      <c r="AC1834" s="33"/>
      <c r="AD1834" s="33"/>
      <c r="AE1834" s="33"/>
      <c r="AF1834" s="33"/>
      <c r="AG1834" s="33"/>
      <c r="AH1834" s="33"/>
      <c r="AI1834" s="33"/>
      <c r="AJ1834" s="33"/>
      <c r="AK1834" s="33"/>
      <c r="AL1834" s="33"/>
      <c r="AM1834" s="33"/>
      <c r="AN1834" s="33"/>
      <c r="AO1834" s="33"/>
      <c r="AP1834" s="33"/>
      <c r="AQ1834" s="33"/>
      <c r="AR1834" s="33"/>
      <c r="AS1834" s="33"/>
      <c r="AT1834" s="33"/>
      <c r="AU1834" s="33"/>
      <c r="AV1834" s="33"/>
      <c r="AW1834" s="33"/>
      <c r="AX1834" s="33"/>
      <c r="AY1834" s="33"/>
      <c r="AZ1834" s="33"/>
      <c r="BA1834" s="33"/>
      <c r="BB1834" s="33"/>
      <c r="BC1834" s="33"/>
    </row>
    <row r="1835" spans="1:55">
      <c r="A1835" s="33"/>
      <c r="B1835" s="33"/>
      <c r="C1835" s="33"/>
      <c r="D1835" s="33"/>
      <c r="E1835" s="33"/>
      <c r="F1835" s="33"/>
      <c r="G1835" s="33"/>
      <c r="H1835" s="33"/>
      <c r="I1835" s="33"/>
      <c r="J1835" s="33"/>
      <c r="K1835" s="33"/>
      <c r="L1835" s="33"/>
      <c r="M1835" s="33"/>
      <c r="N1835" s="33"/>
      <c r="O1835" s="33"/>
      <c r="P1835" s="33"/>
      <c r="Q1835" s="33"/>
      <c r="R1835" s="33"/>
      <c r="S1835" s="33"/>
      <c r="T1835" s="33"/>
      <c r="U1835" s="33"/>
      <c r="V1835" s="33"/>
      <c r="W1835" s="33"/>
      <c r="X1835" s="33"/>
      <c r="Y1835" s="33"/>
      <c r="Z1835" s="33"/>
      <c r="AA1835" s="33"/>
      <c r="AB1835" s="33"/>
      <c r="AC1835" s="33"/>
      <c r="AD1835" s="33"/>
      <c r="AE1835" s="33"/>
      <c r="AF1835" s="33"/>
      <c r="AG1835" s="33"/>
      <c r="AH1835" s="33"/>
      <c r="AI1835" s="33"/>
      <c r="AJ1835" s="33"/>
      <c r="AK1835" s="33"/>
      <c r="AL1835" s="33"/>
      <c r="AM1835" s="33"/>
      <c r="AN1835" s="33"/>
      <c r="AO1835" s="33"/>
      <c r="AP1835" s="33"/>
      <c r="AQ1835" s="33"/>
      <c r="AR1835" s="33"/>
      <c r="AS1835" s="33"/>
      <c r="AT1835" s="33"/>
      <c r="AU1835" s="33"/>
      <c r="AV1835" s="33"/>
      <c r="AW1835" s="33"/>
      <c r="AX1835" s="33"/>
      <c r="AY1835" s="33"/>
      <c r="AZ1835" s="33"/>
      <c r="BA1835" s="33"/>
      <c r="BB1835" s="33"/>
      <c r="BC1835" s="33"/>
    </row>
    <row r="1836" spans="1:55">
      <c r="A1836" s="33"/>
      <c r="B1836" s="33"/>
      <c r="C1836" s="33"/>
      <c r="D1836" s="33"/>
      <c r="E1836" s="33"/>
      <c r="F1836" s="33"/>
      <c r="G1836" s="33"/>
      <c r="H1836" s="33"/>
      <c r="I1836" s="33"/>
      <c r="J1836" s="33"/>
      <c r="K1836" s="33"/>
      <c r="L1836" s="33"/>
      <c r="M1836" s="33"/>
      <c r="N1836" s="33"/>
      <c r="O1836" s="33"/>
      <c r="P1836" s="33"/>
      <c r="Q1836" s="33"/>
      <c r="R1836" s="33"/>
      <c r="S1836" s="33"/>
      <c r="T1836" s="33"/>
      <c r="U1836" s="33"/>
      <c r="V1836" s="33"/>
      <c r="W1836" s="33"/>
      <c r="X1836" s="33"/>
      <c r="Y1836" s="33"/>
      <c r="Z1836" s="33"/>
      <c r="AA1836" s="33"/>
      <c r="AB1836" s="33"/>
      <c r="AC1836" s="33"/>
      <c r="AD1836" s="33"/>
      <c r="AE1836" s="33"/>
      <c r="AF1836" s="33"/>
      <c r="AG1836" s="33"/>
      <c r="AH1836" s="33"/>
      <c r="AI1836" s="33"/>
      <c r="AJ1836" s="33"/>
      <c r="AK1836" s="33"/>
      <c r="AL1836" s="33"/>
      <c r="AM1836" s="33"/>
      <c r="AN1836" s="33"/>
      <c r="AO1836" s="33"/>
      <c r="AP1836" s="33"/>
      <c r="AQ1836" s="33"/>
      <c r="AR1836" s="33"/>
      <c r="AS1836" s="33"/>
      <c r="AT1836" s="33"/>
      <c r="AU1836" s="33"/>
      <c r="AV1836" s="33"/>
      <c r="AW1836" s="33"/>
      <c r="AX1836" s="33"/>
      <c r="AY1836" s="33"/>
      <c r="AZ1836" s="33"/>
      <c r="BA1836" s="33"/>
      <c r="BB1836" s="33"/>
      <c r="BC1836" s="33"/>
    </row>
    <row r="1837" spans="1:55">
      <c r="A1837" s="33"/>
      <c r="B1837" s="33"/>
      <c r="C1837" s="33"/>
      <c r="D1837" s="33"/>
      <c r="E1837" s="33"/>
      <c r="F1837" s="33"/>
      <c r="G1837" s="33"/>
      <c r="H1837" s="33"/>
      <c r="I1837" s="33"/>
      <c r="J1837" s="33"/>
      <c r="K1837" s="33"/>
      <c r="L1837" s="33"/>
      <c r="M1837" s="33"/>
      <c r="N1837" s="33"/>
      <c r="O1837" s="33"/>
      <c r="P1837" s="33"/>
      <c r="Q1837" s="33"/>
      <c r="R1837" s="33"/>
      <c r="S1837" s="33"/>
      <c r="T1837" s="33"/>
      <c r="U1837" s="33"/>
      <c r="V1837" s="33"/>
      <c r="W1837" s="33"/>
      <c r="X1837" s="33"/>
      <c r="Y1837" s="33"/>
      <c r="Z1837" s="33"/>
      <c r="AA1837" s="33"/>
      <c r="AB1837" s="33"/>
      <c r="AC1837" s="33"/>
      <c r="AD1837" s="33"/>
      <c r="AE1837" s="33"/>
      <c r="AF1837" s="33"/>
      <c r="AG1837" s="33"/>
      <c r="AH1837" s="33"/>
      <c r="AI1837" s="33"/>
      <c r="AJ1837" s="33"/>
      <c r="AK1837" s="33"/>
      <c r="AL1837" s="33"/>
      <c r="AM1837" s="33"/>
      <c r="AN1837" s="33"/>
      <c r="AO1837" s="33"/>
      <c r="AP1837" s="33"/>
      <c r="AQ1837" s="33"/>
      <c r="AR1837" s="33"/>
      <c r="AS1837" s="33"/>
      <c r="AT1837" s="33"/>
      <c r="AU1837" s="33"/>
      <c r="AV1837" s="33"/>
      <c r="AW1837" s="33"/>
      <c r="AX1837" s="33"/>
      <c r="AY1837" s="33"/>
      <c r="AZ1837" s="33"/>
      <c r="BA1837" s="33"/>
      <c r="BB1837" s="33"/>
      <c r="BC1837" s="33"/>
    </row>
    <row r="1838" spans="1:55">
      <c r="A1838" s="33"/>
      <c r="B1838" s="33"/>
      <c r="C1838" s="33"/>
      <c r="D1838" s="33"/>
      <c r="E1838" s="33"/>
      <c r="F1838" s="33"/>
      <c r="G1838" s="33"/>
      <c r="H1838" s="33"/>
      <c r="I1838" s="33"/>
      <c r="J1838" s="33"/>
      <c r="K1838" s="33"/>
      <c r="L1838" s="33"/>
      <c r="M1838" s="33"/>
      <c r="N1838" s="33"/>
      <c r="O1838" s="33"/>
      <c r="P1838" s="33"/>
      <c r="Q1838" s="33"/>
      <c r="R1838" s="33"/>
      <c r="S1838" s="33"/>
      <c r="T1838" s="33"/>
      <c r="U1838" s="33"/>
      <c r="V1838" s="33"/>
      <c r="W1838" s="33"/>
      <c r="X1838" s="33"/>
      <c r="Y1838" s="33"/>
      <c r="Z1838" s="33"/>
      <c r="AA1838" s="33"/>
      <c r="AB1838" s="33"/>
      <c r="AC1838" s="33"/>
      <c r="AD1838" s="33"/>
      <c r="AE1838" s="33"/>
      <c r="AF1838" s="33"/>
      <c r="AG1838" s="33"/>
      <c r="AH1838" s="33"/>
      <c r="AI1838" s="33"/>
      <c r="AJ1838" s="33"/>
      <c r="AK1838" s="33"/>
      <c r="AL1838" s="33"/>
      <c r="AM1838" s="33"/>
      <c r="AN1838" s="33"/>
      <c r="AO1838" s="33"/>
      <c r="AP1838" s="33"/>
      <c r="AQ1838" s="33"/>
      <c r="AR1838" s="33"/>
      <c r="AS1838" s="33"/>
      <c r="AT1838" s="33"/>
      <c r="AU1838" s="33"/>
      <c r="AV1838" s="33"/>
      <c r="AW1838" s="33"/>
      <c r="AX1838" s="33"/>
      <c r="AY1838" s="33"/>
      <c r="AZ1838" s="33"/>
      <c r="BA1838" s="33"/>
      <c r="BB1838" s="33"/>
      <c r="BC1838" s="33"/>
    </row>
    <row r="1839" spans="1:55">
      <c r="A1839" s="33"/>
      <c r="B1839" s="33"/>
      <c r="C1839" s="33"/>
      <c r="D1839" s="33"/>
      <c r="E1839" s="33"/>
      <c r="F1839" s="33"/>
      <c r="G1839" s="33"/>
      <c r="H1839" s="33"/>
      <c r="I1839" s="33"/>
      <c r="J1839" s="33"/>
      <c r="K1839" s="33"/>
      <c r="L1839" s="33"/>
      <c r="M1839" s="33"/>
      <c r="N1839" s="33"/>
      <c r="O1839" s="33"/>
      <c r="P1839" s="33"/>
      <c r="Q1839" s="33"/>
      <c r="R1839" s="33"/>
      <c r="S1839" s="33"/>
      <c r="T1839" s="33"/>
      <c r="U1839" s="33"/>
      <c r="V1839" s="33"/>
      <c r="W1839" s="33"/>
      <c r="X1839" s="33"/>
      <c r="Y1839" s="33"/>
      <c r="Z1839" s="33"/>
      <c r="AA1839" s="33"/>
      <c r="AB1839" s="33"/>
      <c r="AC1839" s="33"/>
      <c r="AD1839" s="33"/>
      <c r="AE1839" s="33"/>
      <c r="AF1839" s="33"/>
      <c r="AG1839" s="33"/>
      <c r="AH1839" s="33"/>
      <c r="AI1839" s="33"/>
      <c r="AJ1839" s="33"/>
      <c r="AK1839" s="33"/>
      <c r="AL1839" s="33"/>
      <c r="AM1839" s="33"/>
      <c r="AN1839" s="33"/>
      <c r="AO1839" s="33"/>
      <c r="AP1839" s="33"/>
      <c r="AQ1839" s="33"/>
      <c r="AR1839" s="33"/>
      <c r="AS1839" s="33"/>
      <c r="AT1839" s="33"/>
      <c r="AU1839" s="33"/>
      <c r="AV1839" s="33"/>
      <c r="AW1839" s="33"/>
      <c r="AX1839" s="33"/>
      <c r="AY1839" s="33"/>
      <c r="AZ1839" s="33"/>
      <c r="BA1839" s="33"/>
      <c r="BB1839" s="33"/>
      <c r="BC1839" s="33"/>
    </row>
    <row r="1840" spans="1:55">
      <c r="A1840" s="33"/>
      <c r="B1840" s="33"/>
      <c r="C1840" s="33"/>
      <c r="D1840" s="33"/>
      <c r="E1840" s="33"/>
      <c r="F1840" s="33"/>
      <c r="G1840" s="33"/>
      <c r="H1840" s="33"/>
      <c r="I1840" s="33"/>
      <c r="J1840" s="33"/>
      <c r="K1840" s="33"/>
      <c r="L1840" s="33"/>
      <c r="M1840" s="33"/>
      <c r="N1840" s="33"/>
      <c r="O1840" s="33"/>
      <c r="P1840" s="33"/>
      <c r="Q1840" s="33"/>
      <c r="R1840" s="33"/>
      <c r="S1840" s="33"/>
      <c r="T1840" s="33"/>
      <c r="U1840" s="33"/>
      <c r="V1840" s="33"/>
      <c r="W1840" s="33"/>
      <c r="X1840" s="33"/>
      <c r="Y1840" s="33"/>
      <c r="Z1840" s="33"/>
      <c r="AA1840" s="33"/>
      <c r="AB1840" s="33"/>
      <c r="AC1840" s="33"/>
      <c r="AD1840" s="33"/>
      <c r="AE1840" s="33"/>
      <c r="AF1840" s="33"/>
      <c r="AG1840" s="33"/>
      <c r="AH1840" s="33"/>
      <c r="AI1840" s="33"/>
      <c r="AJ1840" s="33"/>
      <c r="AK1840" s="33"/>
      <c r="AL1840" s="33"/>
      <c r="AM1840" s="33"/>
      <c r="AN1840" s="33"/>
      <c r="AO1840" s="33"/>
      <c r="AP1840" s="33"/>
      <c r="AQ1840" s="33"/>
      <c r="AR1840" s="33"/>
      <c r="AS1840" s="33"/>
      <c r="AT1840" s="33"/>
      <c r="AU1840" s="33"/>
      <c r="AV1840" s="33"/>
      <c r="AW1840" s="33"/>
      <c r="AX1840" s="33"/>
      <c r="AY1840" s="33"/>
      <c r="AZ1840" s="33"/>
      <c r="BA1840" s="33"/>
      <c r="BB1840" s="33"/>
      <c r="BC1840" s="33"/>
    </row>
    <row r="1841" spans="1:55">
      <c r="A1841" s="33"/>
      <c r="B1841" s="33"/>
      <c r="C1841" s="33"/>
      <c r="D1841" s="33"/>
      <c r="E1841" s="33"/>
      <c r="F1841" s="33"/>
      <c r="G1841" s="33"/>
      <c r="H1841" s="33"/>
      <c r="I1841" s="33"/>
      <c r="J1841" s="33"/>
      <c r="K1841" s="33"/>
      <c r="L1841" s="33"/>
      <c r="M1841" s="33"/>
      <c r="N1841" s="33"/>
      <c r="O1841" s="33"/>
      <c r="P1841" s="33"/>
      <c r="Q1841" s="33"/>
      <c r="R1841" s="33"/>
      <c r="S1841" s="33"/>
      <c r="T1841" s="33"/>
      <c r="U1841" s="33"/>
      <c r="V1841" s="33"/>
      <c r="W1841" s="33"/>
      <c r="X1841" s="33"/>
      <c r="Y1841" s="33"/>
      <c r="Z1841" s="33"/>
      <c r="AA1841" s="33"/>
      <c r="AB1841" s="33"/>
      <c r="AC1841" s="33"/>
      <c r="AD1841" s="33"/>
      <c r="AE1841" s="33"/>
      <c r="AF1841" s="33"/>
      <c r="AG1841" s="33"/>
      <c r="AH1841" s="33"/>
      <c r="AI1841" s="33"/>
      <c r="AJ1841" s="33"/>
      <c r="AK1841" s="33"/>
      <c r="AL1841" s="33"/>
      <c r="AM1841" s="33"/>
      <c r="AN1841" s="33"/>
      <c r="AO1841" s="33"/>
      <c r="AP1841" s="33"/>
      <c r="AQ1841" s="33"/>
      <c r="AR1841" s="33"/>
      <c r="AS1841" s="33"/>
      <c r="AT1841" s="33"/>
      <c r="AU1841" s="33"/>
      <c r="AV1841" s="33"/>
      <c r="AW1841" s="33"/>
      <c r="AX1841" s="33"/>
      <c r="AY1841" s="33"/>
      <c r="AZ1841" s="33"/>
      <c r="BA1841" s="33"/>
      <c r="BB1841" s="33"/>
      <c r="BC1841" s="33"/>
    </row>
    <row r="1842" spans="1:55">
      <c r="A1842" s="33"/>
      <c r="B1842" s="33"/>
      <c r="C1842" s="33"/>
      <c r="D1842" s="33"/>
      <c r="E1842" s="33"/>
      <c r="F1842" s="33"/>
      <c r="G1842" s="33"/>
      <c r="H1842" s="33"/>
      <c r="I1842" s="33"/>
      <c r="J1842" s="33"/>
      <c r="K1842" s="33"/>
      <c r="L1842" s="33"/>
      <c r="M1842" s="33"/>
      <c r="N1842" s="33"/>
      <c r="O1842" s="33"/>
      <c r="P1842" s="33"/>
      <c r="Q1842" s="33"/>
      <c r="R1842" s="33"/>
      <c r="S1842" s="33"/>
      <c r="T1842" s="33"/>
      <c r="U1842" s="33"/>
      <c r="V1842" s="33"/>
      <c r="W1842" s="33"/>
      <c r="X1842" s="33"/>
      <c r="Y1842" s="33"/>
      <c r="Z1842" s="33"/>
      <c r="AA1842" s="33"/>
      <c r="AB1842" s="33"/>
      <c r="AC1842" s="33"/>
      <c r="AD1842" s="33"/>
      <c r="AE1842" s="33"/>
      <c r="AF1842" s="33"/>
      <c r="AG1842" s="33"/>
      <c r="AH1842" s="33"/>
      <c r="AI1842" s="33"/>
      <c r="AJ1842" s="33"/>
      <c r="AK1842" s="33"/>
      <c r="AL1842" s="33"/>
      <c r="AM1842" s="33"/>
      <c r="AN1842" s="33"/>
      <c r="AO1842" s="33"/>
      <c r="AP1842" s="33"/>
      <c r="AQ1842" s="33"/>
      <c r="AR1842" s="33"/>
      <c r="AS1842" s="33"/>
      <c r="AT1842" s="33"/>
      <c r="AU1842" s="33"/>
      <c r="AV1842" s="33"/>
      <c r="AW1842" s="33"/>
      <c r="AX1842" s="33"/>
      <c r="AY1842" s="33"/>
      <c r="AZ1842" s="33"/>
      <c r="BA1842" s="33"/>
      <c r="BB1842" s="33"/>
      <c r="BC1842" s="33"/>
    </row>
    <row r="1843" spans="1:55">
      <c r="A1843" s="33"/>
      <c r="B1843" s="33"/>
      <c r="C1843" s="33"/>
      <c r="D1843" s="33"/>
      <c r="E1843" s="33"/>
      <c r="F1843" s="33"/>
      <c r="G1843" s="33"/>
      <c r="H1843" s="33"/>
      <c r="I1843" s="33"/>
      <c r="J1843" s="33"/>
      <c r="K1843" s="33"/>
      <c r="L1843" s="33"/>
      <c r="M1843" s="33"/>
      <c r="N1843" s="33"/>
      <c r="O1843" s="33"/>
      <c r="P1843" s="33"/>
      <c r="Q1843" s="33"/>
      <c r="R1843" s="33"/>
      <c r="S1843" s="33"/>
      <c r="T1843" s="33"/>
      <c r="U1843" s="33"/>
      <c r="V1843" s="33"/>
      <c r="W1843" s="33"/>
      <c r="X1843" s="33"/>
      <c r="Y1843" s="33"/>
      <c r="Z1843" s="33"/>
      <c r="AA1843" s="33"/>
      <c r="AB1843" s="33"/>
      <c r="AC1843" s="33"/>
      <c r="AD1843" s="33"/>
      <c r="AE1843" s="33"/>
      <c r="AF1843" s="33"/>
      <c r="AG1843" s="33"/>
      <c r="AH1843" s="33"/>
      <c r="AI1843" s="33"/>
      <c r="AJ1843" s="33"/>
      <c r="AK1843" s="33"/>
      <c r="AL1843" s="33"/>
      <c r="AM1843" s="33"/>
      <c r="AN1843" s="33"/>
      <c r="AO1843" s="33"/>
      <c r="AP1843" s="33"/>
      <c r="AQ1843" s="33"/>
      <c r="AR1843" s="33"/>
      <c r="AS1843" s="33"/>
      <c r="AT1843" s="33"/>
      <c r="AU1843" s="33"/>
      <c r="AV1843" s="33"/>
      <c r="AW1843" s="33"/>
      <c r="AX1843" s="33"/>
      <c r="AY1843" s="33"/>
      <c r="AZ1843" s="33"/>
      <c r="BA1843" s="33"/>
      <c r="BB1843" s="33"/>
      <c r="BC1843" s="33"/>
    </row>
    <row r="1844" spans="1:55">
      <c r="A1844" s="33"/>
      <c r="B1844" s="33"/>
      <c r="C1844" s="33"/>
      <c r="D1844" s="33"/>
      <c r="E1844" s="33"/>
      <c r="F1844" s="33"/>
      <c r="G1844" s="33"/>
      <c r="H1844" s="33"/>
      <c r="I1844" s="33"/>
      <c r="J1844" s="33"/>
      <c r="K1844" s="33"/>
      <c r="L1844" s="33"/>
      <c r="M1844" s="33"/>
      <c r="N1844" s="33"/>
      <c r="O1844" s="33"/>
      <c r="P1844" s="33"/>
      <c r="Q1844" s="33"/>
      <c r="R1844" s="33"/>
      <c r="S1844" s="33"/>
      <c r="T1844" s="33"/>
      <c r="U1844" s="33"/>
      <c r="V1844" s="33"/>
      <c r="W1844" s="33"/>
      <c r="X1844" s="33"/>
      <c r="Y1844" s="33"/>
      <c r="Z1844" s="33"/>
      <c r="AA1844" s="33"/>
      <c r="AB1844" s="33"/>
      <c r="AC1844" s="33"/>
      <c r="AD1844" s="33"/>
      <c r="AE1844" s="33"/>
      <c r="AF1844" s="33"/>
      <c r="AG1844" s="33"/>
      <c r="AH1844" s="33"/>
      <c r="AI1844" s="33"/>
      <c r="AJ1844" s="33"/>
      <c r="AK1844" s="33"/>
      <c r="AL1844" s="33"/>
      <c r="AM1844" s="33"/>
      <c r="AN1844" s="33"/>
      <c r="AO1844" s="33"/>
      <c r="AP1844" s="33"/>
      <c r="AQ1844" s="33"/>
      <c r="AR1844" s="33"/>
      <c r="AS1844" s="33"/>
      <c r="AT1844" s="33"/>
      <c r="AU1844" s="33"/>
      <c r="AV1844" s="33"/>
      <c r="AW1844" s="33"/>
      <c r="AX1844" s="33"/>
      <c r="AY1844" s="33"/>
      <c r="AZ1844" s="33"/>
      <c r="BA1844" s="33"/>
      <c r="BB1844" s="33"/>
      <c r="BC1844" s="33"/>
    </row>
    <row r="1845" spans="1:55">
      <c r="A1845" s="33"/>
      <c r="B1845" s="33"/>
      <c r="C1845" s="33"/>
      <c r="D1845" s="33"/>
      <c r="E1845" s="33"/>
      <c r="F1845" s="33"/>
      <c r="G1845" s="33"/>
      <c r="H1845" s="33"/>
      <c r="I1845" s="33"/>
      <c r="J1845" s="33"/>
      <c r="K1845" s="33"/>
      <c r="L1845" s="33"/>
      <c r="M1845" s="33"/>
      <c r="N1845" s="33"/>
      <c r="O1845" s="33"/>
      <c r="P1845" s="33"/>
      <c r="Q1845" s="33"/>
      <c r="R1845" s="33"/>
      <c r="S1845" s="33"/>
      <c r="T1845" s="33"/>
      <c r="U1845" s="33"/>
      <c r="V1845" s="33"/>
      <c r="W1845" s="33"/>
      <c r="X1845" s="33"/>
      <c r="Y1845" s="33"/>
      <c r="Z1845" s="33"/>
      <c r="AA1845" s="33"/>
      <c r="AB1845" s="33"/>
      <c r="AC1845" s="33"/>
      <c r="AD1845" s="33"/>
      <c r="AE1845" s="33"/>
      <c r="AF1845" s="33"/>
      <c r="AG1845" s="33"/>
      <c r="AH1845" s="33"/>
      <c r="AI1845" s="33"/>
      <c r="AJ1845" s="33"/>
      <c r="AK1845" s="33"/>
      <c r="AL1845" s="33"/>
      <c r="AM1845" s="33"/>
      <c r="AN1845" s="33"/>
      <c r="AO1845" s="33"/>
      <c r="AP1845" s="33"/>
      <c r="AQ1845" s="33"/>
      <c r="AR1845" s="33"/>
      <c r="AS1845" s="33"/>
      <c r="AT1845" s="33"/>
      <c r="AU1845" s="33"/>
      <c r="AV1845" s="33"/>
      <c r="AW1845" s="33"/>
      <c r="AX1845" s="33"/>
      <c r="AY1845" s="33"/>
      <c r="AZ1845" s="33"/>
      <c r="BA1845" s="33"/>
      <c r="BB1845" s="33"/>
      <c r="BC1845" s="33"/>
    </row>
    <row r="1846" spans="1:55">
      <c r="A1846" s="33"/>
      <c r="B1846" s="33"/>
      <c r="C1846" s="33"/>
      <c r="D1846" s="33"/>
      <c r="E1846" s="33"/>
      <c r="F1846" s="33"/>
      <c r="G1846" s="33"/>
      <c r="H1846" s="33"/>
      <c r="I1846" s="33"/>
      <c r="J1846" s="33"/>
      <c r="K1846" s="33"/>
      <c r="L1846" s="33"/>
      <c r="M1846" s="33"/>
      <c r="N1846" s="33"/>
      <c r="O1846" s="33"/>
      <c r="P1846" s="33"/>
      <c r="Q1846" s="33"/>
      <c r="R1846" s="33"/>
      <c r="S1846" s="33"/>
      <c r="T1846" s="33"/>
      <c r="U1846" s="33"/>
      <c r="V1846" s="33"/>
      <c r="W1846" s="33"/>
      <c r="X1846" s="33"/>
      <c r="Y1846" s="33"/>
      <c r="Z1846" s="33"/>
      <c r="AA1846" s="33"/>
      <c r="AB1846" s="33"/>
      <c r="AC1846" s="33"/>
      <c r="AD1846" s="33"/>
      <c r="AE1846" s="33"/>
      <c r="AF1846" s="33"/>
      <c r="AG1846" s="33"/>
      <c r="AH1846" s="33"/>
      <c r="AI1846" s="33"/>
      <c r="AJ1846" s="33"/>
      <c r="AK1846" s="33"/>
      <c r="AL1846" s="33"/>
      <c r="AM1846" s="33"/>
      <c r="AN1846" s="33"/>
      <c r="AO1846" s="33"/>
      <c r="AP1846" s="33"/>
      <c r="AQ1846" s="33"/>
      <c r="AR1846" s="33"/>
      <c r="AS1846" s="33"/>
      <c r="AT1846" s="33"/>
      <c r="AU1846" s="33"/>
      <c r="AV1846" s="33"/>
      <c r="AW1846" s="33"/>
      <c r="AX1846" s="33"/>
      <c r="AY1846" s="33"/>
      <c r="AZ1846" s="33"/>
      <c r="BA1846" s="33"/>
      <c r="BB1846" s="33"/>
      <c r="BC1846" s="33"/>
    </row>
    <row r="1847" spans="1:55">
      <c r="A1847" s="33"/>
      <c r="B1847" s="33"/>
      <c r="C1847" s="33"/>
      <c r="D1847" s="33"/>
      <c r="E1847" s="33"/>
      <c r="F1847" s="33"/>
      <c r="G1847" s="33"/>
      <c r="H1847" s="33"/>
      <c r="I1847" s="33"/>
      <c r="J1847" s="33"/>
      <c r="K1847" s="33"/>
      <c r="L1847" s="33"/>
      <c r="M1847" s="33"/>
      <c r="N1847" s="33"/>
      <c r="O1847" s="33"/>
      <c r="P1847" s="33"/>
      <c r="Q1847" s="33"/>
      <c r="R1847" s="33"/>
      <c r="S1847" s="33"/>
      <c r="T1847" s="33"/>
      <c r="U1847" s="33"/>
      <c r="V1847" s="33"/>
      <c r="W1847" s="33"/>
      <c r="X1847" s="33"/>
      <c r="Y1847" s="33"/>
      <c r="Z1847" s="33"/>
      <c r="AA1847" s="33"/>
      <c r="AB1847" s="33"/>
      <c r="AC1847" s="33"/>
      <c r="AD1847" s="33"/>
      <c r="AE1847" s="33"/>
      <c r="AF1847" s="33"/>
      <c r="AG1847" s="33"/>
      <c r="AH1847" s="33"/>
      <c r="AI1847" s="33"/>
      <c r="AJ1847" s="33"/>
      <c r="AK1847" s="33"/>
      <c r="AL1847" s="33"/>
      <c r="AM1847" s="33"/>
      <c r="AN1847" s="33"/>
      <c r="AO1847" s="33"/>
      <c r="AP1847" s="33"/>
      <c r="AQ1847" s="33"/>
      <c r="AR1847" s="33"/>
      <c r="AS1847" s="33"/>
      <c r="AT1847" s="33"/>
      <c r="AU1847" s="33"/>
      <c r="AV1847" s="33"/>
      <c r="AW1847" s="33"/>
      <c r="AX1847" s="33"/>
      <c r="AY1847" s="33"/>
      <c r="AZ1847" s="33"/>
      <c r="BA1847" s="33"/>
      <c r="BB1847" s="33"/>
      <c r="BC1847" s="33"/>
    </row>
    <row r="1848" spans="1:55">
      <c r="A1848" s="33"/>
      <c r="B1848" s="33"/>
      <c r="C1848" s="33"/>
      <c r="D1848" s="33"/>
      <c r="E1848" s="33"/>
      <c r="F1848" s="33"/>
      <c r="G1848" s="33"/>
      <c r="H1848" s="33"/>
      <c r="I1848" s="33"/>
      <c r="J1848" s="33"/>
      <c r="K1848" s="33"/>
      <c r="L1848" s="33"/>
      <c r="M1848" s="33"/>
      <c r="N1848" s="33"/>
      <c r="O1848" s="33"/>
      <c r="P1848" s="33"/>
      <c r="Q1848" s="33"/>
      <c r="R1848" s="33"/>
      <c r="S1848" s="33"/>
      <c r="T1848" s="33"/>
      <c r="U1848" s="33"/>
      <c r="V1848" s="33"/>
      <c r="W1848" s="33"/>
      <c r="X1848" s="33"/>
      <c r="Y1848" s="33"/>
      <c r="Z1848" s="33"/>
      <c r="AA1848" s="33"/>
      <c r="AB1848" s="33"/>
      <c r="AC1848" s="33"/>
      <c r="AD1848" s="33"/>
      <c r="AE1848" s="33"/>
      <c r="AF1848" s="33"/>
      <c r="AG1848" s="33"/>
      <c r="AH1848" s="33"/>
      <c r="AI1848" s="33"/>
      <c r="AJ1848" s="33"/>
      <c r="AK1848" s="33"/>
      <c r="AL1848" s="33"/>
      <c r="AM1848" s="33"/>
      <c r="AN1848" s="33"/>
      <c r="AO1848" s="33"/>
      <c r="AP1848" s="33"/>
      <c r="AQ1848" s="33"/>
      <c r="AR1848" s="33"/>
      <c r="AS1848" s="33"/>
      <c r="AT1848" s="33"/>
      <c r="AU1848" s="33"/>
      <c r="AV1848" s="33"/>
      <c r="AW1848" s="33"/>
      <c r="AX1848" s="33"/>
      <c r="AY1848" s="33"/>
      <c r="AZ1848" s="33"/>
      <c r="BA1848" s="33"/>
      <c r="BB1848" s="33"/>
      <c r="BC1848" s="33"/>
    </row>
    <row r="1849" spans="1:55">
      <c r="A1849" s="33"/>
      <c r="B1849" s="33"/>
      <c r="C1849" s="33"/>
      <c r="D1849" s="33"/>
      <c r="E1849" s="33"/>
      <c r="F1849" s="33"/>
      <c r="G1849" s="33"/>
      <c r="H1849" s="33"/>
      <c r="I1849" s="33"/>
      <c r="J1849" s="33"/>
      <c r="K1849" s="33"/>
      <c r="L1849" s="33"/>
      <c r="M1849" s="33"/>
      <c r="N1849" s="33"/>
      <c r="O1849" s="33"/>
      <c r="P1849" s="33"/>
      <c r="Q1849" s="33"/>
      <c r="R1849" s="33"/>
      <c r="S1849" s="33"/>
      <c r="T1849" s="33"/>
      <c r="U1849" s="33"/>
      <c r="V1849" s="33"/>
      <c r="W1849" s="33"/>
      <c r="X1849" s="33"/>
      <c r="Y1849" s="33"/>
      <c r="Z1849" s="33"/>
      <c r="AA1849" s="33"/>
      <c r="AB1849" s="33"/>
      <c r="AC1849" s="33"/>
      <c r="AD1849" s="33"/>
      <c r="AE1849" s="33"/>
      <c r="AF1849" s="33"/>
      <c r="AG1849" s="33"/>
      <c r="AH1849" s="33"/>
      <c r="AI1849" s="33"/>
      <c r="AJ1849" s="33"/>
      <c r="AK1849" s="33"/>
      <c r="AL1849" s="33"/>
      <c r="AM1849" s="33"/>
      <c r="AN1849" s="33"/>
      <c r="AO1849" s="33"/>
      <c r="AP1849" s="33"/>
      <c r="AQ1849" s="33"/>
      <c r="AR1849" s="33"/>
      <c r="AS1849" s="33"/>
      <c r="AT1849" s="33"/>
      <c r="AU1849" s="33"/>
      <c r="AV1849" s="33"/>
      <c r="AW1849" s="33"/>
      <c r="AX1849" s="33"/>
      <c r="AY1849" s="33"/>
      <c r="AZ1849" s="33"/>
      <c r="BA1849" s="33"/>
      <c r="BB1849" s="33"/>
      <c r="BC1849" s="33"/>
    </row>
    <row r="1850" spans="1:55">
      <c r="A1850" s="33"/>
      <c r="B1850" s="33"/>
      <c r="C1850" s="33"/>
      <c r="D1850" s="33"/>
      <c r="E1850" s="33"/>
      <c r="F1850" s="33"/>
      <c r="G1850" s="33"/>
      <c r="H1850" s="33"/>
      <c r="I1850" s="33"/>
      <c r="J1850" s="33"/>
      <c r="K1850" s="33"/>
      <c r="L1850" s="33"/>
      <c r="M1850" s="33"/>
      <c r="N1850" s="33"/>
      <c r="O1850" s="33"/>
      <c r="P1850" s="33"/>
      <c r="Q1850" s="33"/>
      <c r="R1850" s="33"/>
      <c r="S1850" s="33"/>
      <c r="T1850" s="33"/>
      <c r="U1850" s="33"/>
      <c r="V1850" s="33"/>
      <c r="W1850" s="33"/>
      <c r="X1850" s="33"/>
      <c r="Y1850" s="33"/>
      <c r="Z1850" s="33"/>
      <c r="AA1850" s="33"/>
      <c r="AB1850" s="33"/>
      <c r="AC1850" s="33"/>
      <c r="AD1850" s="33"/>
      <c r="AE1850" s="33"/>
      <c r="AF1850" s="33"/>
      <c r="AG1850" s="33"/>
      <c r="AH1850" s="33"/>
      <c r="AI1850" s="33"/>
      <c r="AJ1850" s="33"/>
      <c r="AK1850" s="33"/>
      <c r="AL1850" s="33"/>
      <c r="AM1850" s="33"/>
      <c r="AN1850" s="33"/>
      <c r="AO1850" s="33"/>
      <c r="AP1850" s="33"/>
      <c r="AQ1850" s="33"/>
      <c r="AR1850" s="33"/>
      <c r="AS1850" s="33"/>
      <c r="AT1850" s="33"/>
      <c r="AU1850" s="33"/>
      <c r="AV1850" s="33"/>
      <c r="AW1850" s="33"/>
      <c r="AX1850" s="33"/>
      <c r="AY1850" s="33"/>
      <c r="AZ1850" s="33"/>
      <c r="BA1850" s="33"/>
      <c r="BB1850" s="33"/>
      <c r="BC1850" s="33"/>
    </row>
    <row r="1851" spans="1:55">
      <c r="A1851" s="33"/>
      <c r="B1851" s="33"/>
      <c r="C1851" s="33"/>
      <c r="D1851" s="33"/>
      <c r="E1851" s="33"/>
      <c r="F1851" s="33"/>
      <c r="G1851" s="33"/>
      <c r="H1851" s="33"/>
      <c r="I1851" s="33"/>
      <c r="J1851" s="33"/>
      <c r="K1851" s="33"/>
      <c r="L1851" s="33"/>
      <c r="M1851" s="33"/>
      <c r="N1851" s="33"/>
      <c r="O1851" s="33"/>
      <c r="P1851" s="33"/>
      <c r="Q1851" s="33"/>
      <c r="R1851" s="33"/>
      <c r="S1851" s="33"/>
      <c r="T1851" s="33"/>
      <c r="U1851" s="33"/>
      <c r="V1851" s="33"/>
      <c r="W1851" s="33"/>
      <c r="X1851" s="33"/>
      <c r="Y1851" s="33"/>
      <c r="Z1851" s="33"/>
      <c r="AA1851" s="33"/>
      <c r="AB1851" s="33"/>
      <c r="AC1851" s="33"/>
      <c r="AD1851" s="33"/>
      <c r="AE1851" s="33"/>
      <c r="AF1851" s="33"/>
      <c r="AG1851" s="33"/>
      <c r="AH1851" s="33"/>
      <c r="AI1851" s="33"/>
      <c r="AJ1851" s="33"/>
      <c r="AK1851" s="33"/>
      <c r="AL1851" s="33"/>
      <c r="AM1851" s="33"/>
      <c r="AN1851" s="33"/>
      <c r="AO1851" s="33"/>
      <c r="AP1851" s="33"/>
      <c r="AQ1851" s="33"/>
      <c r="AR1851" s="33"/>
      <c r="AS1851" s="33"/>
      <c r="AT1851" s="33"/>
      <c r="AU1851" s="33"/>
      <c r="AV1851" s="33"/>
      <c r="AW1851" s="33"/>
      <c r="AX1851" s="33"/>
      <c r="AY1851" s="33"/>
      <c r="AZ1851" s="33"/>
      <c r="BA1851" s="33"/>
      <c r="BB1851" s="33"/>
      <c r="BC1851" s="33"/>
    </row>
    <row r="1852" spans="1:55">
      <c r="A1852" s="33"/>
      <c r="B1852" s="33"/>
      <c r="C1852" s="33"/>
      <c r="D1852" s="33"/>
      <c r="E1852" s="33"/>
      <c r="F1852" s="33"/>
      <c r="G1852" s="33"/>
      <c r="H1852" s="33"/>
      <c r="I1852" s="33"/>
      <c r="J1852" s="33"/>
      <c r="K1852" s="33"/>
      <c r="L1852" s="33"/>
      <c r="M1852" s="33"/>
      <c r="N1852" s="33"/>
      <c r="O1852" s="33"/>
      <c r="P1852" s="33"/>
      <c r="Q1852" s="33"/>
      <c r="R1852" s="33"/>
      <c r="S1852" s="33"/>
      <c r="T1852" s="33"/>
      <c r="U1852" s="33"/>
      <c r="V1852" s="33"/>
      <c r="W1852" s="33"/>
      <c r="X1852" s="33"/>
      <c r="Y1852" s="33"/>
      <c r="Z1852" s="33"/>
      <c r="AA1852" s="33"/>
      <c r="AB1852" s="33"/>
      <c r="AC1852" s="33"/>
      <c r="AD1852" s="33"/>
      <c r="AE1852" s="33"/>
      <c r="AF1852" s="33"/>
      <c r="AG1852" s="33"/>
      <c r="AH1852" s="33"/>
      <c r="AI1852" s="33"/>
      <c r="AJ1852" s="33"/>
      <c r="AK1852" s="33"/>
      <c r="AL1852" s="33"/>
      <c r="AM1852" s="33"/>
      <c r="AN1852" s="33"/>
      <c r="AO1852" s="33"/>
      <c r="AP1852" s="33"/>
      <c r="AQ1852" s="33"/>
      <c r="AR1852" s="33"/>
      <c r="AS1852" s="33"/>
      <c r="AT1852" s="33"/>
      <c r="AU1852" s="33"/>
      <c r="AV1852" s="33"/>
      <c r="AW1852" s="33"/>
      <c r="AX1852" s="33"/>
      <c r="AY1852" s="33"/>
      <c r="AZ1852" s="33"/>
      <c r="BA1852" s="33"/>
      <c r="BB1852" s="33"/>
      <c r="BC1852" s="33"/>
    </row>
    <row r="1853" spans="1:55">
      <c r="A1853" s="33"/>
      <c r="B1853" s="33"/>
      <c r="C1853" s="33"/>
      <c r="D1853" s="33"/>
      <c r="E1853" s="33"/>
      <c r="F1853" s="33"/>
      <c r="G1853" s="33"/>
      <c r="H1853" s="33"/>
      <c r="I1853" s="33"/>
      <c r="J1853" s="33"/>
      <c r="K1853" s="33"/>
      <c r="L1853" s="33"/>
      <c r="M1853" s="33"/>
      <c r="N1853" s="33"/>
      <c r="O1853" s="33"/>
      <c r="P1853" s="33"/>
      <c r="Q1853" s="33"/>
      <c r="R1853" s="33"/>
      <c r="S1853" s="33"/>
      <c r="T1853" s="33"/>
      <c r="U1853" s="33"/>
      <c r="V1853" s="33"/>
      <c r="W1853" s="33"/>
      <c r="X1853" s="33"/>
      <c r="Y1853" s="33"/>
      <c r="Z1853" s="33"/>
      <c r="AA1853" s="33"/>
      <c r="AB1853" s="33"/>
      <c r="AC1853" s="33"/>
      <c r="AD1853" s="33"/>
      <c r="AE1853" s="33"/>
      <c r="AF1853" s="33"/>
      <c r="AG1853" s="33"/>
      <c r="AH1853" s="33"/>
      <c r="AI1853" s="33"/>
      <c r="AJ1853" s="33"/>
      <c r="AK1853" s="33"/>
      <c r="AL1853" s="33"/>
      <c r="AM1853" s="33"/>
      <c r="AN1853" s="33"/>
      <c r="AO1853" s="33"/>
      <c r="AP1853" s="33"/>
      <c r="AQ1853" s="33"/>
      <c r="AR1853" s="33"/>
      <c r="AS1853" s="33"/>
      <c r="AT1853" s="33"/>
      <c r="AU1853" s="33"/>
      <c r="AV1853" s="33"/>
      <c r="AW1853" s="33"/>
      <c r="AX1853" s="33"/>
      <c r="AY1853" s="33"/>
      <c r="AZ1853" s="33"/>
      <c r="BA1853" s="33"/>
      <c r="BB1853" s="33"/>
      <c r="BC1853" s="33"/>
    </row>
    <row r="1854" spans="1:55">
      <c r="A1854" s="33"/>
      <c r="B1854" s="33"/>
      <c r="C1854" s="33"/>
      <c r="D1854" s="33"/>
      <c r="E1854" s="33"/>
      <c r="F1854" s="33"/>
      <c r="G1854" s="33"/>
      <c r="H1854" s="33"/>
      <c r="I1854" s="33"/>
      <c r="J1854" s="33"/>
      <c r="K1854" s="33"/>
      <c r="L1854" s="33"/>
      <c r="M1854" s="33"/>
      <c r="N1854" s="33"/>
      <c r="O1854" s="33"/>
      <c r="P1854" s="33"/>
      <c r="Q1854" s="33"/>
      <c r="R1854" s="33"/>
      <c r="S1854" s="33"/>
      <c r="T1854" s="33"/>
      <c r="U1854" s="33"/>
      <c r="V1854" s="33"/>
      <c r="W1854" s="33"/>
      <c r="X1854" s="33"/>
      <c r="Y1854" s="33"/>
      <c r="Z1854" s="33"/>
      <c r="AA1854" s="33"/>
      <c r="AB1854" s="33"/>
      <c r="AC1854" s="33"/>
      <c r="AD1854" s="33"/>
      <c r="AE1854" s="33"/>
      <c r="AF1854" s="33"/>
      <c r="AG1854" s="33"/>
      <c r="AH1854" s="33"/>
      <c r="AI1854" s="33"/>
      <c r="AJ1854" s="33"/>
      <c r="AK1854" s="33"/>
      <c r="AL1854" s="33"/>
      <c r="AM1854" s="33"/>
      <c r="AN1854" s="33"/>
      <c r="AO1854" s="33"/>
      <c r="AP1854" s="33"/>
      <c r="AQ1854" s="33"/>
      <c r="AR1854" s="33"/>
      <c r="AS1854" s="33"/>
      <c r="AT1854" s="33"/>
      <c r="AU1854" s="33"/>
      <c r="AV1854" s="33"/>
      <c r="AW1854" s="33"/>
      <c r="AX1854" s="33"/>
      <c r="AY1854" s="33"/>
      <c r="AZ1854" s="33"/>
      <c r="BA1854" s="33"/>
      <c r="BB1854" s="33"/>
      <c r="BC1854" s="33"/>
    </row>
    <row r="1855" spans="1:55">
      <c r="A1855" s="33"/>
      <c r="B1855" s="33"/>
      <c r="C1855" s="33"/>
      <c r="D1855" s="33"/>
      <c r="E1855" s="33"/>
      <c r="F1855" s="33"/>
      <c r="G1855" s="33"/>
      <c r="H1855" s="33"/>
      <c r="I1855" s="33"/>
      <c r="J1855" s="33"/>
      <c r="K1855" s="33"/>
      <c r="L1855" s="33"/>
      <c r="M1855" s="33"/>
      <c r="N1855" s="33"/>
      <c r="O1855" s="33"/>
      <c r="P1855" s="33"/>
      <c r="Q1855" s="33"/>
      <c r="R1855" s="33"/>
      <c r="S1855" s="33"/>
      <c r="T1855" s="33"/>
      <c r="U1855" s="33"/>
      <c r="V1855" s="33"/>
      <c r="W1855" s="33"/>
      <c r="X1855" s="33"/>
      <c r="Y1855" s="33"/>
      <c r="Z1855" s="33"/>
      <c r="AA1855" s="33"/>
      <c r="AB1855" s="33"/>
      <c r="AC1855" s="33"/>
      <c r="AD1855" s="33"/>
      <c r="AE1855" s="33"/>
      <c r="AF1855" s="33"/>
      <c r="AG1855" s="33"/>
      <c r="AH1855" s="33"/>
      <c r="AI1855" s="33"/>
      <c r="AJ1855" s="33"/>
      <c r="AK1855" s="33"/>
      <c r="AL1855" s="33"/>
      <c r="AM1855" s="33"/>
      <c r="AN1855" s="33"/>
      <c r="AO1855" s="33"/>
      <c r="AP1855" s="33"/>
      <c r="AQ1855" s="33"/>
      <c r="AR1855" s="33"/>
      <c r="AS1855" s="33"/>
      <c r="AT1855" s="33"/>
      <c r="AU1855" s="33"/>
      <c r="AV1855" s="33"/>
      <c r="AW1855" s="33"/>
      <c r="AX1855" s="33"/>
      <c r="AY1855" s="33"/>
      <c r="AZ1855" s="33"/>
      <c r="BA1855" s="33"/>
      <c r="BB1855" s="33"/>
      <c r="BC1855" s="33"/>
    </row>
    <row r="1856" spans="1:55">
      <c r="A1856" s="33"/>
      <c r="B1856" s="33"/>
      <c r="C1856" s="33"/>
      <c r="D1856" s="33"/>
      <c r="E1856" s="33"/>
      <c r="F1856" s="33"/>
      <c r="G1856" s="33"/>
      <c r="H1856" s="33"/>
      <c r="I1856" s="33"/>
      <c r="J1856" s="33"/>
      <c r="K1856" s="33"/>
      <c r="L1856" s="33"/>
      <c r="M1856" s="33"/>
      <c r="N1856" s="33"/>
      <c r="O1856" s="33"/>
      <c r="P1856" s="33"/>
      <c r="Q1856" s="33"/>
      <c r="R1856" s="33"/>
      <c r="S1856" s="33"/>
      <c r="T1856" s="33"/>
      <c r="U1856" s="33"/>
      <c r="V1856" s="33"/>
      <c r="W1856" s="33"/>
      <c r="X1856" s="33"/>
      <c r="Y1856" s="33"/>
      <c r="Z1856" s="33"/>
      <c r="AA1856" s="33"/>
      <c r="AB1856" s="33"/>
      <c r="AC1856" s="33"/>
      <c r="AD1856" s="33"/>
      <c r="AE1856" s="33"/>
      <c r="AF1856" s="33"/>
      <c r="AG1856" s="33"/>
      <c r="AH1856" s="33"/>
      <c r="AI1856" s="33"/>
      <c r="AJ1856" s="33"/>
      <c r="AK1856" s="33"/>
      <c r="AL1856" s="33"/>
      <c r="AM1856" s="33"/>
      <c r="AN1856" s="33"/>
      <c r="AO1856" s="33"/>
      <c r="AP1856" s="33"/>
      <c r="AQ1856" s="33"/>
      <c r="AR1856" s="33"/>
      <c r="AS1856" s="33"/>
      <c r="AT1856" s="33"/>
      <c r="AU1856" s="33"/>
      <c r="AV1856" s="33"/>
      <c r="AW1856" s="33"/>
      <c r="AX1856" s="33"/>
      <c r="AY1856" s="33"/>
      <c r="AZ1856" s="33"/>
      <c r="BA1856" s="33"/>
      <c r="BB1856" s="33"/>
      <c r="BC1856" s="33"/>
    </row>
    <row r="1857" spans="1:55">
      <c r="A1857" s="33"/>
      <c r="B1857" s="33"/>
      <c r="C1857" s="33"/>
      <c r="D1857" s="33"/>
      <c r="E1857" s="33"/>
      <c r="F1857" s="33"/>
      <c r="G1857" s="33"/>
      <c r="H1857" s="33"/>
      <c r="I1857" s="33"/>
      <c r="J1857" s="33"/>
      <c r="K1857" s="33"/>
      <c r="L1857" s="33"/>
      <c r="M1857" s="33"/>
      <c r="N1857" s="33"/>
      <c r="O1857" s="33"/>
      <c r="P1857" s="33"/>
      <c r="Q1857" s="33"/>
      <c r="R1857" s="33"/>
      <c r="S1857" s="33"/>
      <c r="T1857" s="33"/>
      <c r="U1857" s="33"/>
      <c r="V1857" s="33"/>
      <c r="W1857" s="33"/>
      <c r="X1857" s="33"/>
      <c r="Y1857" s="33"/>
      <c r="Z1857" s="33"/>
      <c r="AA1857" s="33"/>
      <c r="AB1857" s="33"/>
      <c r="AC1857" s="33"/>
      <c r="AD1857" s="33"/>
      <c r="AE1857" s="33"/>
      <c r="AF1857" s="33"/>
      <c r="AG1857" s="33"/>
      <c r="AH1857" s="33"/>
      <c r="AI1857" s="33"/>
      <c r="AJ1857" s="33"/>
      <c r="AK1857" s="33"/>
      <c r="AL1857" s="33"/>
      <c r="AM1857" s="33"/>
      <c r="AN1857" s="33"/>
      <c r="AO1857" s="33"/>
      <c r="AP1857" s="33"/>
      <c r="AQ1857" s="33"/>
      <c r="AR1857" s="33"/>
      <c r="AS1857" s="33"/>
      <c r="AT1857" s="33"/>
      <c r="AU1857" s="33"/>
      <c r="AV1857" s="33"/>
      <c r="AW1857" s="33"/>
      <c r="AX1857" s="33"/>
      <c r="AY1857" s="33"/>
      <c r="AZ1857" s="33"/>
      <c r="BA1857" s="33"/>
      <c r="BB1857" s="33"/>
      <c r="BC1857" s="33"/>
    </row>
    <row r="1858" spans="1:55">
      <c r="A1858" s="33"/>
      <c r="B1858" s="33"/>
      <c r="C1858" s="33"/>
      <c r="D1858" s="33"/>
      <c r="E1858" s="33"/>
      <c r="F1858" s="33"/>
      <c r="G1858" s="33"/>
      <c r="H1858" s="33"/>
      <c r="I1858" s="33"/>
      <c r="J1858" s="33"/>
      <c r="K1858" s="33"/>
      <c r="L1858" s="33"/>
      <c r="M1858" s="33"/>
      <c r="N1858" s="33"/>
      <c r="O1858" s="33"/>
      <c r="P1858" s="33"/>
      <c r="Q1858" s="33"/>
      <c r="R1858" s="33"/>
      <c r="S1858" s="33"/>
      <c r="T1858" s="33"/>
      <c r="U1858" s="33"/>
      <c r="V1858" s="33"/>
      <c r="W1858" s="33"/>
      <c r="X1858" s="33"/>
      <c r="Y1858" s="33"/>
      <c r="Z1858" s="33"/>
      <c r="AA1858" s="33"/>
      <c r="AB1858" s="33"/>
      <c r="AC1858" s="33"/>
      <c r="AD1858" s="33"/>
      <c r="AE1858" s="33"/>
      <c r="AF1858" s="33"/>
      <c r="AG1858" s="33"/>
      <c r="AH1858" s="33"/>
      <c r="AI1858" s="33"/>
      <c r="AJ1858" s="33"/>
      <c r="AK1858" s="33"/>
      <c r="AL1858" s="33"/>
      <c r="AM1858" s="33"/>
      <c r="AN1858" s="33"/>
      <c r="AO1858" s="33"/>
      <c r="AP1858" s="33"/>
      <c r="AQ1858" s="33"/>
      <c r="AR1858" s="33"/>
      <c r="AS1858" s="33"/>
      <c r="AT1858" s="33"/>
      <c r="AU1858" s="33"/>
      <c r="AV1858" s="33"/>
      <c r="AW1858" s="33"/>
      <c r="AX1858" s="33"/>
      <c r="AY1858" s="33"/>
      <c r="AZ1858" s="33"/>
      <c r="BA1858" s="33"/>
      <c r="BB1858" s="33"/>
      <c r="BC1858" s="33"/>
    </row>
    <row r="1859" spans="1:55">
      <c r="A1859" s="33"/>
      <c r="B1859" s="33"/>
      <c r="C1859" s="33"/>
      <c r="D1859" s="33"/>
      <c r="E1859" s="33"/>
      <c r="F1859" s="33"/>
      <c r="G1859" s="33"/>
      <c r="H1859" s="33"/>
      <c r="I1859" s="33"/>
      <c r="J1859" s="33"/>
      <c r="K1859" s="33"/>
      <c r="L1859" s="33"/>
      <c r="M1859" s="33"/>
      <c r="N1859" s="33"/>
      <c r="O1859" s="33"/>
      <c r="P1859" s="33"/>
      <c r="Q1859" s="33"/>
      <c r="R1859" s="33"/>
      <c r="S1859" s="33"/>
      <c r="T1859" s="33"/>
      <c r="U1859" s="33"/>
      <c r="V1859" s="33"/>
      <c r="W1859" s="33"/>
      <c r="X1859" s="33"/>
      <c r="Y1859" s="33"/>
      <c r="Z1859" s="33"/>
      <c r="AA1859" s="33"/>
      <c r="AB1859" s="33"/>
      <c r="AC1859" s="33"/>
      <c r="AD1859" s="33"/>
      <c r="AE1859" s="33"/>
      <c r="AF1859" s="33"/>
      <c r="AG1859" s="33"/>
      <c r="AH1859" s="33"/>
      <c r="AI1859" s="33"/>
      <c r="AJ1859" s="33"/>
      <c r="AK1859" s="33"/>
      <c r="AL1859" s="33"/>
      <c r="AM1859" s="33"/>
      <c r="AN1859" s="33"/>
      <c r="AO1859" s="33"/>
      <c r="AP1859" s="33"/>
      <c r="AQ1859" s="33"/>
      <c r="AR1859" s="33"/>
      <c r="AS1859" s="33"/>
      <c r="AT1859" s="33"/>
      <c r="AU1859" s="33"/>
      <c r="AV1859" s="33"/>
      <c r="AW1859" s="33"/>
      <c r="AX1859" s="33"/>
      <c r="AY1859" s="33"/>
      <c r="AZ1859" s="33"/>
      <c r="BA1859" s="33"/>
      <c r="BB1859" s="33"/>
      <c r="BC1859" s="33"/>
    </row>
    <row r="1860" spans="1:55">
      <c r="A1860" s="33"/>
      <c r="B1860" s="33"/>
      <c r="C1860" s="33"/>
      <c r="D1860" s="33"/>
      <c r="E1860" s="33"/>
      <c r="F1860" s="33"/>
      <c r="G1860" s="33"/>
      <c r="H1860" s="33"/>
      <c r="I1860" s="33"/>
      <c r="J1860" s="33"/>
      <c r="K1860" s="33"/>
      <c r="L1860" s="33"/>
      <c r="M1860" s="33"/>
      <c r="N1860" s="33"/>
      <c r="O1860" s="33"/>
      <c r="P1860" s="33"/>
      <c r="Q1860" s="33"/>
      <c r="R1860" s="33"/>
      <c r="S1860" s="33"/>
      <c r="T1860" s="33"/>
      <c r="U1860" s="33"/>
      <c r="V1860" s="33"/>
      <c r="W1860" s="33"/>
      <c r="X1860" s="33"/>
      <c r="Y1860" s="33"/>
      <c r="Z1860" s="33"/>
      <c r="AA1860" s="33"/>
      <c r="AB1860" s="33"/>
      <c r="AC1860" s="33"/>
      <c r="AD1860" s="33"/>
      <c r="AE1860" s="33"/>
      <c r="AF1860" s="33"/>
      <c r="AG1860" s="33"/>
      <c r="AH1860" s="33"/>
      <c r="AI1860" s="33"/>
      <c r="AJ1860" s="33"/>
      <c r="AK1860" s="33"/>
      <c r="AL1860" s="33"/>
      <c r="AM1860" s="33"/>
      <c r="AN1860" s="33"/>
      <c r="AO1860" s="33"/>
      <c r="AP1860" s="33"/>
      <c r="AQ1860" s="33"/>
      <c r="AR1860" s="33"/>
      <c r="AS1860" s="33"/>
      <c r="AT1860" s="33"/>
      <c r="AU1860" s="33"/>
      <c r="AV1860" s="33"/>
      <c r="AW1860" s="33"/>
      <c r="AX1860" s="33"/>
      <c r="AY1860" s="33"/>
      <c r="AZ1860" s="33"/>
      <c r="BA1860" s="33"/>
      <c r="BB1860" s="33"/>
      <c r="BC1860" s="33"/>
    </row>
    <row r="1861" spans="1:55">
      <c r="A1861" s="33"/>
      <c r="B1861" s="33"/>
      <c r="C1861" s="33"/>
      <c r="D1861" s="33"/>
      <c r="E1861" s="33"/>
      <c r="F1861" s="33"/>
      <c r="G1861" s="33"/>
      <c r="H1861" s="33"/>
      <c r="I1861" s="33"/>
      <c r="J1861" s="33"/>
      <c r="K1861" s="33"/>
      <c r="L1861" s="33"/>
      <c r="M1861" s="33"/>
      <c r="N1861" s="33"/>
      <c r="O1861" s="33"/>
      <c r="P1861" s="33"/>
      <c r="Q1861" s="33"/>
      <c r="R1861" s="33"/>
      <c r="S1861" s="33"/>
      <c r="T1861" s="33"/>
      <c r="U1861" s="33"/>
      <c r="V1861" s="33"/>
      <c r="W1861" s="33"/>
      <c r="X1861" s="33"/>
      <c r="Y1861" s="33"/>
      <c r="Z1861" s="33"/>
      <c r="AA1861" s="33"/>
      <c r="AB1861" s="33"/>
      <c r="AC1861" s="33"/>
      <c r="AD1861" s="33"/>
      <c r="AE1861" s="33"/>
      <c r="AF1861" s="33"/>
      <c r="AG1861" s="33"/>
      <c r="AH1861" s="33"/>
      <c r="AI1861" s="33"/>
      <c r="AJ1861" s="33"/>
      <c r="AK1861" s="33"/>
      <c r="AL1861" s="33"/>
      <c r="AM1861" s="33"/>
      <c r="AN1861" s="33"/>
      <c r="AO1861" s="33"/>
      <c r="AP1861" s="33"/>
      <c r="AQ1861" s="33"/>
      <c r="AR1861" s="33"/>
      <c r="AS1861" s="33"/>
      <c r="AT1861" s="33"/>
      <c r="AU1861" s="33"/>
      <c r="AV1861" s="33"/>
      <c r="AW1861" s="33"/>
      <c r="AX1861" s="33"/>
      <c r="AY1861" s="33"/>
      <c r="AZ1861" s="33"/>
      <c r="BA1861" s="33"/>
      <c r="BB1861" s="33"/>
      <c r="BC1861" s="33"/>
    </row>
    <row r="1862" spans="1:55">
      <c r="A1862" s="33"/>
      <c r="B1862" s="33"/>
      <c r="C1862" s="33"/>
      <c r="D1862" s="33"/>
      <c r="E1862" s="33"/>
      <c r="F1862" s="33"/>
      <c r="G1862" s="33"/>
      <c r="H1862" s="33"/>
      <c r="I1862" s="33"/>
      <c r="J1862" s="33"/>
      <c r="K1862" s="33"/>
      <c r="L1862" s="33"/>
      <c r="M1862" s="33"/>
      <c r="N1862" s="33"/>
      <c r="O1862" s="33"/>
      <c r="P1862" s="33"/>
      <c r="Q1862" s="33"/>
      <c r="R1862" s="33"/>
      <c r="S1862" s="33"/>
      <c r="T1862" s="33"/>
      <c r="U1862" s="33"/>
      <c r="V1862" s="33"/>
      <c r="W1862" s="33"/>
      <c r="X1862" s="33"/>
      <c r="Y1862" s="33"/>
      <c r="Z1862" s="33"/>
      <c r="AA1862" s="33"/>
      <c r="AB1862" s="33"/>
      <c r="AC1862" s="33"/>
      <c r="AD1862" s="33"/>
      <c r="AE1862" s="33"/>
      <c r="AF1862" s="33"/>
      <c r="AG1862" s="33"/>
      <c r="AH1862" s="33"/>
      <c r="AI1862" s="33"/>
      <c r="AJ1862" s="33"/>
      <c r="AK1862" s="33"/>
      <c r="AL1862" s="33"/>
      <c r="AM1862" s="33"/>
      <c r="AN1862" s="33"/>
      <c r="AO1862" s="33"/>
      <c r="AP1862" s="33"/>
      <c r="AQ1862" s="33"/>
      <c r="AR1862" s="33"/>
      <c r="AS1862" s="33"/>
      <c r="AT1862" s="33"/>
      <c r="AU1862" s="33"/>
      <c r="AV1862" s="33"/>
      <c r="AW1862" s="33"/>
      <c r="AX1862" s="33"/>
      <c r="AY1862" s="33"/>
      <c r="AZ1862" s="33"/>
      <c r="BA1862" s="33"/>
      <c r="BB1862" s="33"/>
      <c r="BC1862" s="33"/>
    </row>
    <row r="1863" spans="1:55">
      <c r="A1863" s="33"/>
      <c r="B1863" s="33"/>
      <c r="C1863" s="33"/>
      <c r="D1863" s="33"/>
      <c r="E1863" s="33"/>
      <c r="F1863" s="33"/>
      <c r="G1863" s="33"/>
      <c r="H1863" s="33"/>
      <c r="I1863" s="33"/>
      <c r="J1863" s="33"/>
      <c r="K1863" s="33"/>
      <c r="L1863" s="33"/>
      <c r="M1863" s="33"/>
      <c r="N1863" s="33"/>
      <c r="O1863" s="33"/>
      <c r="P1863" s="33"/>
      <c r="Q1863" s="33"/>
      <c r="R1863" s="33"/>
      <c r="S1863" s="33"/>
      <c r="T1863" s="33"/>
      <c r="U1863" s="33"/>
      <c r="V1863" s="33"/>
      <c r="W1863" s="33"/>
      <c r="X1863" s="33"/>
      <c r="Y1863" s="33"/>
      <c r="Z1863" s="33"/>
      <c r="AA1863" s="33"/>
      <c r="AB1863" s="33"/>
      <c r="AC1863" s="33"/>
      <c r="AD1863" s="33"/>
      <c r="AE1863" s="33"/>
      <c r="AF1863" s="33"/>
      <c r="AG1863" s="33"/>
      <c r="AH1863" s="33"/>
      <c r="AI1863" s="33"/>
      <c r="AJ1863" s="33"/>
      <c r="AK1863" s="33"/>
      <c r="AL1863" s="33"/>
      <c r="AM1863" s="33"/>
      <c r="AN1863" s="33"/>
      <c r="AO1863" s="33"/>
      <c r="AP1863" s="33"/>
      <c r="AQ1863" s="33"/>
      <c r="AR1863" s="33"/>
      <c r="AS1863" s="33"/>
      <c r="AT1863" s="33"/>
      <c r="AU1863" s="33"/>
      <c r="AV1863" s="33"/>
      <c r="AW1863" s="33"/>
      <c r="AX1863" s="33"/>
      <c r="AY1863" s="33"/>
      <c r="AZ1863" s="33"/>
      <c r="BA1863" s="33"/>
      <c r="BB1863" s="33"/>
      <c r="BC1863" s="33"/>
    </row>
    <row r="1864" spans="1:55">
      <c r="A1864" s="33"/>
      <c r="B1864" s="33"/>
      <c r="C1864" s="33"/>
      <c r="D1864" s="33"/>
      <c r="E1864" s="33"/>
      <c r="F1864" s="33"/>
      <c r="G1864" s="33"/>
      <c r="H1864" s="33"/>
      <c r="I1864" s="33"/>
      <c r="J1864" s="33"/>
      <c r="K1864" s="33"/>
      <c r="L1864" s="33"/>
      <c r="M1864" s="33"/>
      <c r="N1864" s="33"/>
      <c r="O1864" s="33"/>
      <c r="P1864" s="33"/>
      <c r="Q1864" s="33"/>
      <c r="R1864" s="33"/>
      <c r="S1864" s="33"/>
      <c r="T1864" s="33"/>
      <c r="U1864" s="33"/>
      <c r="V1864" s="33"/>
      <c r="W1864" s="33"/>
      <c r="X1864" s="33"/>
      <c r="Y1864" s="33"/>
      <c r="Z1864" s="33"/>
      <c r="AA1864" s="33"/>
      <c r="AB1864" s="33"/>
      <c r="AC1864" s="33"/>
      <c r="AD1864" s="33"/>
      <c r="AE1864" s="33"/>
      <c r="AF1864" s="33"/>
      <c r="AG1864" s="33"/>
      <c r="AH1864" s="33"/>
      <c r="AI1864" s="33"/>
      <c r="AJ1864" s="33"/>
      <c r="AK1864" s="33"/>
      <c r="AL1864" s="33"/>
      <c r="AM1864" s="33"/>
      <c r="AN1864" s="33"/>
      <c r="AO1864" s="33"/>
      <c r="AP1864" s="33"/>
      <c r="AQ1864" s="33"/>
      <c r="AR1864" s="33"/>
      <c r="AS1864" s="33"/>
      <c r="AT1864" s="33"/>
      <c r="AU1864" s="33"/>
      <c r="AV1864" s="33"/>
      <c r="AW1864" s="33"/>
      <c r="AX1864" s="33"/>
      <c r="AY1864" s="33"/>
      <c r="AZ1864" s="33"/>
      <c r="BA1864" s="33"/>
      <c r="BB1864" s="33"/>
      <c r="BC1864" s="33"/>
    </row>
    <row r="1865" spans="1:55">
      <c r="A1865" s="33"/>
      <c r="B1865" s="33"/>
      <c r="C1865" s="33"/>
      <c r="D1865" s="33"/>
      <c r="E1865" s="33"/>
      <c r="F1865" s="33"/>
      <c r="G1865" s="33"/>
      <c r="H1865" s="33"/>
      <c r="I1865" s="33"/>
      <c r="J1865" s="33"/>
      <c r="K1865" s="33"/>
      <c r="L1865" s="33"/>
      <c r="M1865" s="33"/>
      <c r="N1865" s="33"/>
      <c r="O1865" s="33"/>
      <c r="P1865" s="33"/>
      <c r="Q1865" s="33"/>
      <c r="R1865" s="33"/>
      <c r="S1865" s="33"/>
      <c r="T1865" s="33"/>
      <c r="U1865" s="33"/>
      <c r="V1865" s="33"/>
      <c r="W1865" s="33"/>
      <c r="X1865" s="33"/>
      <c r="Y1865" s="33"/>
      <c r="Z1865" s="33"/>
      <c r="AA1865" s="33"/>
      <c r="AB1865" s="33"/>
      <c r="AC1865" s="33"/>
      <c r="AD1865" s="33"/>
      <c r="AE1865" s="33"/>
      <c r="AF1865" s="33"/>
      <c r="AG1865" s="33"/>
      <c r="AH1865" s="33"/>
      <c r="AI1865" s="33"/>
      <c r="AJ1865" s="33"/>
      <c r="AK1865" s="33"/>
      <c r="AL1865" s="33"/>
      <c r="AM1865" s="33"/>
      <c r="AN1865" s="33"/>
      <c r="AO1865" s="33"/>
      <c r="AP1865" s="33"/>
      <c r="AQ1865" s="33"/>
      <c r="AR1865" s="33"/>
      <c r="AS1865" s="33"/>
      <c r="AT1865" s="33"/>
      <c r="AU1865" s="33"/>
      <c r="AV1865" s="33"/>
      <c r="AW1865" s="33"/>
      <c r="AX1865" s="33"/>
      <c r="AY1865" s="33"/>
      <c r="AZ1865" s="33"/>
      <c r="BA1865" s="33"/>
      <c r="BB1865" s="33"/>
      <c r="BC1865" s="33"/>
    </row>
    <row r="1866" spans="1:55">
      <c r="A1866" s="33"/>
      <c r="B1866" s="33"/>
      <c r="C1866" s="33"/>
      <c r="D1866" s="33"/>
      <c r="E1866" s="33"/>
      <c r="F1866" s="33"/>
      <c r="G1866" s="33"/>
      <c r="H1866" s="33"/>
      <c r="I1866" s="33"/>
      <c r="J1866" s="33"/>
      <c r="K1866" s="33"/>
      <c r="L1866" s="33"/>
      <c r="M1866" s="33"/>
      <c r="N1866" s="33"/>
      <c r="O1866" s="33"/>
      <c r="P1866" s="33"/>
      <c r="Q1866" s="33"/>
      <c r="R1866" s="33"/>
      <c r="S1866" s="33"/>
      <c r="T1866" s="33"/>
      <c r="U1866" s="33"/>
      <c r="V1866" s="33"/>
      <c r="W1866" s="33"/>
      <c r="X1866" s="33"/>
      <c r="Y1866" s="33"/>
      <c r="Z1866" s="33"/>
      <c r="AA1866" s="33"/>
      <c r="AB1866" s="33"/>
      <c r="AC1866" s="33"/>
      <c r="AD1866" s="33"/>
      <c r="AE1866" s="33"/>
      <c r="AF1866" s="33"/>
      <c r="AG1866" s="33"/>
      <c r="AH1866" s="33"/>
      <c r="AI1866" s="33"/>
      <c r="AJ1866" s="33"/>
      <c r="AK1866" s="33"/>
      <c r="AL1866" s="33"/>
      <c r="AM1866" s="33"/>
      <c r="AN1866" s="33"/>
      <c r="AO1866" s="33"/>
      <c r="AP1866" s="33"/>
      <c r="AQ1866" s="33"/>
      <c r="AR1866" s="33"/>
      <c r="AS1866" s="33"/>
      <c r="AT1866" s="33"/>
      <c r="AU1866" s="33"/>
      <c r="AV1866" s="33"/>
      <c r="AW1866" s="33"/>
      <c r="AX1866" s="33"/>
      <c r="AY1866" s="33"/>
      <c r="AZ1866" s="33"/>
      <c r="BA1866" s="33"/>
      <c r="BB1866" s="33"/>
      <c r="BC1866" s="33"/>
    </row>
    <row r="1867" spans="1:55">
      <c r="A1867" s="33"/>
      <c r="B1867" s="33"/>
      <c r="C1867" s="33"/>
      <c r="D1867" s="33"/>
      <c r="E1867" s="33"/>
      <c r="F1867" s="33"/>
      <c r="G1867" s="33"/>
      <c r="H1867" s="33"/>
      <c r="I1867" s="33"/>
      <c r="J1867" s="33"/>
      <c r="K1867" s="33"/>
      <c r="L1867" s="33"/>
      <c r="M1867" s="33"/>
      <c r="N1867" s="33"/>
      <c r="O1867" s="33"/>
      <c r="P1867" s="33"/>
      <c r="Q1867" s="33"/>
      <c r="R1867" s="33"/>
      <c r="S1867" s="33"/>
      <c r="T1867" s="33"/>
      <c r="U1867" s="33"/>
      <c r="V1867" s="33"/>
      <c r="W1867" s="33"/>
      <c r="X1867" s="33"/>
      <c r="Y1867" s="33"/>
      <c r="Z1867" s="33"/>
      <c r="AA1867" s="33"/>
      <c r="AB1867" s="33"/>
      <c r="AC1867" s="33"/>
      <c r="AD1867" s="33"/>
      <c r="AE1867" s="33"/>
      <c r="AF1867" s="33"/>
      <c r="AG1867" s="33"/>
      <c r="AH1867" s="33"/>
      <c r="AI1867" s="33"/>
      <c r="AJ1867" s="33"/>
      <c r="AK1867" s="33"/>
      <c r="AL1867" s="33"/>
      <c r="AM1867" s="33"/>
      <c r="AN1867" s="33"/>
      <c r="AO1867" s="33"/>
      <c r="AP1867" s="33"/>
      <c r="AQ1867" s="33"/>
      <c r="AR1867" s="33"/>
      <c r="AS1867" s="33"/>
      <c r="AT1867" s="33"/>
      <c r="AU1867" s="33"/>
      <c r="AV1867" s="33"/>
      <c r="AW1867" s="33"/>
      <c r="AX1867" s="33"/>
      <c r="AY1867" s="33"/>
      <c r="AZ1867" s="33"/>
      <c r="BA1867" s="33"/>
      <c r="BB1867" s="33"/>
      <c r="BC1867" s="33"/>
    </row>
    <row r="1868" spans="1:55">
      <c r="A1868" s="33"/>
      <c r="B1868" s="33"/>
      <c r="C1868" s="33"/>
      <c r="D1868" s="33"/>
      <c r="E1868" s="33"/>
      <c r="F1868" s="33"/>
      <c r="G1868" s="33"/>
      <c r="H1868" s="33"/>
      <c r="I1868" s="33"/>
      <c r="J1868" s="33"/>
      <c r="K1868" s="33"/>
      <c r="L1868" s="33"/>
      <c r="M1868" s="33"/>
      <c r="N1868" s="33"/>
      <c r="O1868" s="33"/>
      <c r="P1868" s="33"/>
      <c r="Q1868" s="33"/>
      <c r="R1868" s="33"/>
      <c r="S1868" s="33"/>
      <c r="T1868" s="33"/>
      <c r="U1868" s="33"/>
      <c r="V1868" s="33"/>
      <c r="W1868" s="33"/>
      <c r="X1868" s="33"/>
      <c r="Y1868" s="33"/>
      <c r="Z1868" s="33"/>
      <c r="AA1868" s="33"/>
      <c r="AB1868" s="33"/>
      <c r="AC1868" s="33"/>
      <c r="AD1868" s="33"/>
      <c r="AE1868" s="33"/>
      <c r="AF1868" s="33"/>
      <c r="AG1868" s="33"/>
      <c r="AH1868" s="33"/>
      <c r="AI1868" s="33"/>
      <c r="AJ1868" s="33"/>
      <c r="AK1868" s="33"/>
      <c r="AL1868" s="33"/>
      <c r="AM1868" s="33"/>
      <c r="AN1868" s="33"/>
      <c r="AO1868" s="33"/>
      <c r="AP1868" s="33"/>
      <c r="AQ1868" s="33"/>
      <c r="AR1868" s="33"/>
      <c r="AS1868" s="33"/>
      <c r="AT1868" s="33"/>
      <c r="AU1868" s="33"/>
      <c r="AV1868" s="33"/>
      <c r="AW1868" s="33"/>
      <c r="AX1868" s="33"/>
      <c r="AY1868" s="33"/>
      <c r="AZ1868" s="33"/>
      <c r="BA1868" s="33"/>
      <c r="BB1868" s="33"/>
      <c r="BC1868" s="33"/>
    </row>
    <row r="1869" spans="1:55">
      <c r="A1869" s="33"/>
      <c r="B1869" s="33"/>
      <c r="C1869" s="33"/>
      <c r="D1869" s="33"/>
      <c r="E1869" s="33"/>
      <c r="F1869" s="33"/>
      <c r="G1869" s="33"/>
      <c r="H1869" s="33"/>
      <c r="I1869" s="33"/>
      <c r="J1869" s="33"/>
      <c r="K1869" s="33"/>
      <c r="L1869" s="33"/>
      <c r="M1869" s="33"/>
      <c r="N1869" s="33"/>
      <c r="O1869" s="33"/>
      <c r="P1869" s="33"/>
      <c r="Q1869" s="33"/>
      <c r="R1869" s="33"/>
      <c r="S1869" s="33"/>
      <c r="T1869" s="33"/>
      <c r="U1869" s="33"/>
      <c r="V1869" s="33"/>
      <c r="W1869" s="33"/>
      <c r="X1869" s="33"/>
      <c r="Y1869" s="33"/>
      <c r="Z1869" s="33"/>
      <c r="AA1869" s="33"/>
      <c r="AB1869" s="33"/>
      <c r="AC1869" s="33"/>
      <c r="AD1869" s="33"/>
      <c r="AE1869" s="33"/>
      <c r="AF1869" s="33"/>
      <c r="AG1869" s="33"/>
      <c r="AH1869" s="33"/>
      <c r="AI1869" s="33"/>
      <c r="AJ1869" s="33"/>
      <c r="AK1869" s="33"/>
      <c r="AL1869" s="33"/>
      <c r="AM1869" s="33"/>
      <c r="AN1869" s="33"/>
      <c r="AO1869" s="33"/>
      <c r="AP1869" s="33"/>
      <c r="AQ1869" s="33"/>
      <c r="AR1869" s="33"/>
      <c r="AS1869" s="33"/>
      <c r="AT1869" s="33"/>
      <c r="AU1869" s="33"/>
      <c r="AV1869" s="33"/>
      <c r="AW1869" s="33"/>
      <c r="AX1869" s="33"/>
      <c r="AY1869" s="33"/>
      <c r="AZ1869" s="33"/>
      <c r="BA1869" s="33"/>
      <c r="BB1869" s="33"/>
      <c r="BC1869" s="33"/>
    </row>
    <row r="1870" spans="1:55">
      <c r="A1870" s="33"/>
      <c r="B1870" s="33"/>
      <c r="C1870" s="33"/>
      <c r="D1870" s="33"/>
      <c r="E1870" s="33"/>
      <c r="F1870" s="33"/>
      <c r="G1870" s="33"/>
      <c r="H1870" s="33"/>
      <c r="I1870" s="33"/>
      <c r="J1870" s="33"/>
      <c r="K1870" s="33"/>
      <c r="L1870" s="33"/>
      <c r="M1870" s="33"/>
      <c r="N1870" s="33"/>
      <c r="O1870" s="33"/>
      <c r="P1870" s="33"/>
      <c r="Q1870" s="33"/>
      <c r="R1870" s="33"/>
      <c r="S1870" s="33"/>
      <c r="T1870" s="33"/>
      <c r="U1870" s="33"/>
      <c r="V1870" s="33"/>
      <c r="W1870" s="33"/>
      <c r="X1870" s="33"/>
      <c r="Y1870" s="33"/>
      <c r="Z1870" s="33"/>
      <c r="AA1870" s="33"/>
      <c r="AB1870" s="33"/>
      <c r="AC1870" s="33"/>
      <c r="AD1870" s="33"/>
      <c r="AE1870" s="33"/>
      <c r="AF1870" s="33"/>
      <c r="AG1870" s="33"/>
      <c r="AH1870" s="33"/>
      <c r="AI1870" s="33"/>
      <c r="AJ1870" s="33"/>
      <c r="AK1870" s="33"/>
      <c r="AL1870" s="33"/>
      <c r="AM1870" s="33"/>
      <c r="AN1870" s="33"/>
      <c r="AO1870" s="33"/>
      <c r="AP1870" s="33"/>
      <c r="AQ1870" s="33"/>
      <c r="AR1870" s="33"/>
      <c r="AS1870" s="33"/>
      <c r="AT1870" s="33"/>
      <c r="AU1870" s="33"/>
      <c r="AV1870" s="33"/>
      <c r="AW1870" s="33"/>
      <c r="AX1870" s="33"/>
      <c r="AY1870" s="33"/>
      <c r="AZ1870" s="33"/>
      <c r="BA1870" s="33"/>
      <c r="BB1870" s="33"/>
      <c r="BC1870" s="33"/>
    </row>
    <row r="1871" spans="1:55">
      <c r="A1871" s="33"/>
      <c r="B1871" s="33"/>
      <c r="C1871" s="33"/>
      <c r="D1871" s="33"/>
      <c r="E1871" s="33"/>
      <c r="F1871" s="33"/>
      <c r="G1871" s="33"/>
      <c r="H1871" s="33"/>
      <c r="I1871" s="33"/>
      <c r="J1871" s="33"/>
      <c r="K1871" s="33"/>
      <c r="L1871" s="33"/>
      <c r="M1871" s="33"/>
      <c r="N1871" s="33"/>
      <c r="O1871" s="33"/>
      <c r="P1871" s="33"/>
      <c r="Q1871" s="33"/>
      <c r="R1871" s="33"/>
      <c r="S1871" s="33"/>
      <c r="T1871" s="33"/>
      <c r="U1871" s="33"/>
      <c r="V1871" s="33"/>
      <c r="W1871" s="33"/>
      <c r="X1871" s="33"/>
      <c r="Y1871" s="33"/>
      <c r="Z1871" s="33"/>
      <c r="AA1871" s="33"/>
      <c r="AB1871" s="33"/>
      <c r="AC1871" s="33"/>
      <c r="AD1871" s="33"/>
      <c r="AE1871" s="33"/>
      <c r="AF1871" s="33"/>
      <c r="AG1871" s="33"/>
      <c r="AH1871" s="33"/>
      <c r="AI1871" s="33"/>
      <c r="AJ1871" s="33"/>
      <c r="AK1871" s="33"/>
      <c r="AL1871" s="33"/>
      <c r="AM1871" s="33"/>
      <c r="AN1871" s="33"/>
      <c r="AO1871" s="33"/>
      <c r="AP1871" s="33"/>
      <c r="AQ1871" s="33"/>
      <c r="AR1871" s="33"/>
      <c r="AS1871" s="33"/>
      <c r="AT1871" s="33"/>
      <c r="AU1871" s="33"/>
      <c r="AV1871" s="33"/>
      <c r="AW1871" s="33"/>
      <c r="AX1871" s="33"/>
      <c r="AY1871" s="33"/>
      <c r="AZ1871" s="33"/>
      <c r="BA1871" s="33"/>
      <c r="BB1871" s="33"/>
      <c r="BC1871" s="33"/>
    </row>
    <row r="1872" spans="1:55">
      <c r="A1872" s="33"/>
      <c r="B1872" s="33"/>
      <c r="C1872" s="33"/>
      <c r="D1872" s="33"/>
      <c r="E1872" s="33"/>
      <c r="F1872" s="33"/>
      <c r="G1872" s="33"/>
      <c r="H1872" s="33"/>
      <c r="I1872" s="33"/>
      <c r="J1872" s="33"/>
      <c r="K1872" s="33"/>
      <c r="L1872" s="33"/>
      <c r="M1872" s="33"/>
      <c r="N1872" s="33"/>
      <c r="O1872" s="33"/>
      <c r="P1872" s="33"/>
      <c r="Q1872" s="33"/>
      <c r="R1872" s="33"/>
      <c r="S1872" s="33"/>
      <c r="T1872" s="33"/>
      <c r="U1872" s="33"/>
      <c r="V1872" s="33"/>
      <c r="W1872" s="33"/>
      <c r="X1872" s="33"/>
      <c r="Y1872" s="33"/>
      <c r="Z1872" s="33"/>
      <c r="AA1872" s="33"/>
      <c r="AB1872" s="33"/>
      <c r="AC1872" s="33"/>
      <c r="AD1872" s="33"/>
      <c r="AE1872" s="33"/>
      <c r="AF1872" s="33"/>
      <c r="AG1872" s="33"/>
      <c r="AH1872" s="33"/>
      <c r="AI1872" s="33"/>
      <c r="AJ1872" s="33"/>
      <c r="AK1872" s="33"/>
      <c r="AL1872" s="33"/>
      <c r="AM1872" s="33"/>
      <c r="AN1872" s="33"/>
      <c r="AO1872" s="33"/>
      <c r="AP1872" s="33"/>
      <c r="AQ1872" s="33"/>
      <c r="AR1872" s="33"/>
      <c r="AS1872" s="33"/>
      <c r="AT1872" s="33"/>
      <c r="AU1872" s="33"/>
      <c r="AV1872" s="33"/>
      <c r="AW1872" s="33"/>
      <c r="AX1872" s="33"/>
      <c r="AY1872" s="33"/>
      <c r="AZ1872" s="33"/>
      <c r="BA1872" s="33"/>
      <c r="BB1872" s="33"/>
      <c r="BC1872" s="33"/>
    </row>
    <row r="1873" spans="1:55">
      <c r="A1873" s="33"/>
      <c r="B1873" s="33"/>
      <c r="C1873" s="33"/>
      <c r="D1873" s="33"/>
      <c r="E1873" s="33"/>
      <c r="F1873" s="33"/>
      <c r="G1873" s="33"/>
      <c r="H1873" s="33"/>
      <c r="I1873" s="33"/>
      <c r="J1873" s="33"/>
      <c r="K1873" s="33"/>
      <c r="L1873" s="33"/>
      <c r="M1873" s="33"/>
      <c r="N1873" s="33"/>
      <c r="O1873" s="33"/>
      <c r="P1873" s="33"/>
      <c r="Q1873" s="33"/>
      <c r="R1873" s="33"/>
      <c r="S1873" s="33"/>
      <c r="T1873" s="33"/>
      <c r="U1873" s="33"/>
      <c r="V1873" s="33"/>
      <c r="W1873" s="33"/>
      <c r="X1873" s="33"/>
      <c r="Y1873" s="33"/>
      <c r="Z1873" s="33"/>
      <c r="AA1873" s="33"/>
      <c r="AB1873" s="33"/>
      <c r="AC1873" s="33"/>
      <c r="AD1873" s="33"/>
      <c r="AE1873" s="33"/>
      <c r="AF1873" s="33"/>
      <c r="AG1873" s="33"/>
      <c r="AH1873" s="33"/>
      <c r="AI1873" s="33"/>
      <c r="AJ1873" s="33"/>
      <c r="AK1873" s="33"/>
      <c r="AL1873" s="33"/>
      <c r="AM1873" s="33"/>
      <c r="AN1873" s="33"/>
      <c r="AO1873" s="33"/>
      <c r="AP1873" s="33"/>
      <c r="AQ1873" s="33"/>
      <c r="AR1873" s="33"/>
      <c r="AS1873" s="33"/>
      <c r="AT1873" s="33"/>
      <c r="AU1873" s="33"/>
      <c r="AV1873" s="33"/>
      <c r="AW1873" s="33"/>
      <c r="AX1873" s="33"/>
      <c r="AY1873" s="33"/>
      <c r="AZ1873" s="33"/>
      <c r="BA1873" s="33"/>
      <c r="BB1873" s="33"/>
      <c r="BC1873" s="33"/>
    </row>
    <row r="1874" spans="1:55">
      <c r="A1874" s="33"/>
      <c r="B1874" s="33"/>
      <c r="C1874" s="33"/>
      <c r="D1874" s="33"/>
      <c r="E1874" s="33"/>
      <c r="F1874" s="33"/>
      <c r="G1874" s="33"/>
      <c r="H1874" s="33"/>
      <c r="I1874" s="33"/>
      <c r="J1874" s="33"/>
      <c r="K1874" s="33"/>
      <c r="L1874" s="33"/>
      <c r="M1874" s="33"/>
      <c r="N1874" s="33"/>
      <c r="O1874" s="33"/>
      <c r="P1874" s="33"/>
      <c r="Q1874" s="33"/>
      <c r="R1874" s="33"/>
      <c r="S1874" s="33"/>
      <c r="T1874" s="33"/>
      <c r="U1874" s="33"/>
      <c r="V1874" s="33"/>
      <c r="W1874" s="33"/>
      <c r="X1874" s="33"/>
      <c r="Y1874" s="33"/>
      <c r="Z1874" s="33"/>
      <c r="AA1874" s="33"/>
      <c r="AB1874" s="33"/>
      <c r="AC1874" s="33"/>
      <c r="AD1874" s="33"/>
      <c r="AE1874" s="33"/>
      <c r="AF1874" s="33"/>
      <c r="AG1874" s="33"/>
      <c r="AH1874" s="33"/>
      <c r="AI1874" s="33"/>
      <c r="AJ1874" s="33"/>
      <c r="AK1874" s="33"/>
      <c r="AL1874" s="33"/>
      <c r="AM1874" s="33"/>
      <c r="AN1874" s="33"/>
      <c r="AO1874" s="33"/>
      <c r="AP1874" s="33"/>
      <c r="AQ1874" s="33"/>
      <c r="AR1874" s="33"/>
      <c r="AS1874" s="33"/>
      <c r="AT1874" s="33"/>
      <c r="AU1874" s="33"/>
      <c r="AV1874" s="33"/>
      <c r="AW1874" s="33"/>
      <c r="AX1874" s="33"/>
      <c r="AY1874" s="33"/>
      <c r="AZ1874" s="33"/>
      <c r="BA1874" s="33"/>
      <c r="BB1874" s="33"/>
      <c r="BC1874" s="33"/>
    </row>
    <row r="1875" spans="1:55">
      <c r="A1875" s="33"/>
      <c r="B1875" s="33"/>
      <c r="C1875" s="33"/>
      <c r="D1875" s="33"/>
      <c r="E1875" s="33"/>
      <c r="F1875" s="33"/>
      <c r="G1875" s="33"/>
      <c r="H1875" s="33"/>
      <c r="I1875" s="33"/>
      <c r="J1875" s="33"/>
      <c r="K1875" s="33"/>
      <c r="L1875" s="33"/>
      <c r="M1875" s="33"/>
      <c r="N1875" s="33"/>
      <c r="O1875" s="33"/>
      <c r="P1875" s="33"/>
      <c r="Q1875" s="33"/>
      <c r="R1875" s="33"/>
      <c r="S1875" s="33"/>
      <c r="T1875" s="33"/>
      <c r="U1875" s="33"/>
      <c r="V1875" s="33"/>
      <c r="W1875" s="33"/>
      <c r="X1875" s="33"/>
      <c r="Y1875" s="33"/>
      <c r="Z1875" s="33"/>
      <c r="AA1875" s="33"/>
      <c r="AB1875" s="33"/>
      <c r="AC1875" s="33"/>
      <c r="AD1875" s="33"/>
      <c r="AE1875" s="33"/>
      <c r="AF1875" s="33"/>
      <c r="AG1875" s="33"/>
      <c r="AH1875" s="33"/>
      <c r="AI1875" s="33"/>
      <c r="AJ1875" s="33"/>
      <c r="AK1875" s="33"/>
      <c r="AL1875" s="33"/>
      <c r="AM1875" s="33"/>
      <c r="AN1875" s="33"/>
      <c r="AO1875" s="33"/>
      <c r="AP1875" s="33"/>
      <c r="AQ1875" s="33"/>
      <c r="AR1875" s="33"/>
      <c r="AS1875" s="33"/>
      <c r="AT1875" s="33"/>
      <c r="AU1875" s="33"/>
      <c r="AV1875" s="33"/>
      <c r="AW1875" s="33"/>
      <c r="AX1875" s="33"/>
      <c r="AY1875" s="33"/>
      <c r="AZ1875" s="33"/>
      <c r="BA1875" s="33"/>
      <c r="BB1875" s="33"/>
      <c r="BC1875" s="33"/>
    </row>
    <row r="1876" spans="1:55">
      <c r="A1876" s="33"/>
      <c r="B1876" s="33"/>
      <c r="C1876" s="33"/>
      <c r="D1876" s="33"/>
      <c r="E1876" s="33"/>
      <c r="F1876" s="33"/>
      <c r="G1876" s="33"/>
      <c r="H1876" s="33"/>
      <c r="I1876" s="33"/>
      <c r="J1876" s="33"/>
      <c r="K1876" s="33"/>
      <c r="L1876" s="33"/>
      <c r="M1876" s="33"/>
      <c r="N1876" s="33"/>
      <c r="O1876" s="33"/>
      <c r="P1876" s="33"/>
      <c r="Q1876" s="33"/>
      <c r="R1876" s="33"/>
      <c r="S1876" s="33"/>
      <c r="T1876" s="33"/>
      <c r="U1876" s="33"/>
      <c r="V1876" s="33"/>
      <c r="W1876" s="33"/>
      <c r="X1876" s="33"/>
      <c r="Y1876" s="33"/>
      <c r="Z1876" s="33"/>
      <c r="AA1876" s="33"/>
      <c r="AB1876" s="33"/>
      <c r="AC1876" s="33"/>
      <c r="AD1876" s="33"/>
      <c r="AE1876" s="33"/>
      <c r="AF1876" s="33"/>
      <c r="AG1876" s="33"/>
      <c r="AH1876" s="33"/>
      <c r="AI1876" s="33"/>
      <c r="AJ1876" s="33"/>
      <c r="AK1876" s="33"/>
      <c r="AL1876" s="33"/>
      <c r="AM1876" s="33"/>
      <c r="AN1876" s="33"/>
      <c r="AO1876" s="33"/>
      <c r="AP1876" s="33"/>
      <c r="AQ1876" s="33"/>
      <c r="AR1876" s="33"/>
      <c r="AS1876" s="33"/>
      <c r="AT1876" s="33"/>
      <c r="AU1876" s="33"/>
      <c r="AV1876" s="33"/>
      <c r="AW1876" s="33"/>
      <c r="AX1876" s="33"/>
      <c r="AY1876" s="33"/>
      <c r="AZ1876" s="33"/>
      <c r="BA1876" s="33"/>
      <c r="BB1876" s="33"/>
      <c r="BC1876" s="33"/>
    </row>
    <row r="1877" spans="1:55">
      <c r="A1877" s="33"/>
      <c r="B1877" s="33"/>
      <c r="C1877" s="33"/>
      <c r="D1877" s="33"/>
      <c r="E1877" s="33"/>
      <c r="F1877" s="33"/>
      <c r="G1877" s="33"/>
      <c r="H1877" s="33"/>
      <c r="I1877" s="33"/>
      <c r="J1877" s="33"/>
      <c r="K1877" s="33"/>
      <c r="L1877" s="33"/>
      <c r="M1877" s="33"/>
      <c r="N1877" s="33"/>
      <c r="O1877" s="33"/>
      <c r="P1877" s="33"/>
      <c r="Q1877" s="33"/>
      <c r="R1877" s="33"/>
      <c r="S1877" s="33"/>
      <c r="T1877" s="33"/>
      <c r="U1877" s="33"/>
      <c r="V1877" s="33"/>
      <c r="W1877" s="33"/>
      <c r="X1877" s="33"/>
      <c r="Y1877" s="33"/>
      <c r="Z1877" s="33"/>
      <c r="AA1877" s="33"/>
      <c r="AB1877" s="33"/>
      <c r="AC1877" s="33"/>
      <c r="AD1877" s="33"/>
      <c r="AE1877" s="33"/>
      <c r="AF1877" s="33"/>
      <c r="AG1877" s="33"/>
      <c r="AH1877" s="33"/>
      <c r="AI1877" s="33"/>
      <c r="AJ1877" s="33"/>
      <c r="AK1877" s="33"/>
      <c r="AL1877" s="33"/>
      <c r="AM1877" s="33"/>
      <c r="AN1877" s="33"/>
      <c r="AO1877" s="33"/>
      <c r="AP1877" s="33"/>
      <c r="AQ1877" s="33"/>
      <c r="AR1877" s="33"/>
      <c r="AS1877" s="33"/>
      <c r="AT1877" s="33"/>
      <c r="AU1877" s="33"/>
      <c r="AV1877" s="33"/>
      <c r="AW1877" s="33"/>
      <c r="AX1877" s="33"/>
      <c r="AY1877" s="33"/>
      <c r="AZ1877" s="33"/>
      <c r="BA1877" s="33"/>
      <c r="BB1877" s="33"/>
      <c r="BC1877" s="33"/>
    </row>
    <row r="1878" spans="1:55">
      <c r="A1878" s="33"/>
      <c r="B1878" s="33"/>
      <c r="C1878" s="33"/>
      <c r="D1878" s="33"/>
      <c r="E1878" s="33"/>
      <c r="F1878" s="33"/>
      <c r="G1878" s="33"/>
      <c r="H1878" s="33"/>
      <c r="I1878" s="33"/>
      <c r="J1878" s="33"/>
      <c r="K1878" s="33"/>
      <c r="L1878" s="33"/>
      <c r="M1878" s="33"/>
      <c r="N1878" s="33"/>
      <c r="O1878" s="33"/>
      <c r="P1878" s="33"/>
      <c r="Q1878" s="33"/>
      <c r="R1878" s="33"/>
      <c r="S1878" s="33"/>
      <c r="T1878" s="33"/>
      <c r="U1878" s="33"/>
      <c r="V1878" s="33"/>
      <c r="W1878" s="33"/>
      <c r="X1878" s="33"/>
      <c r="Y1878" s="33"/>
      <c r="Z1878" s="33"/>
      <c r="AA1878" s="33"/>
      <c r="AB1878" s="33"/>
      <c r="AC1878" s="33"/>
      <c r="AD1878" s="33"/>
      <c r="AE1878" s="33"/>
      <c r="AF1878" s="33"/>
      <c r="AG1878" s="33"/>
      <c r="AH1878" s="33"/>
      <c r="AI1878" s="33"/>
      <c r="AJ1878" s="33"/>
      <c r="AK1878" s="33"/>
      <c r="AL1878" s="33"/>
      <c r="AM1878" s="33"/>
      <c r="AN1878" s="33"/>
      <c r="AO1878" s="33"/>
      <c r="AP1878" s="33"/>
      <c r="AQ1878" s="33"/>
      <c r="AR1878" s="33"/>
      <c r="AS1878" s="33"/>
      <c r="AT1878" s="33"/>
      <c r="AU1878" s="33"/>
      <c r="AV1878" s="33"/>
      <c r="AW1878" s="33"/>
      <c r="AX1878" s="33"/>
      <c r="AY1878" s="33"/>
      <c r="AZ1878" s="33"/>
      <c r="BA1878" s="33"/>
      <c r="BB1878" s="33"/>
      <c r="BC1878" s="33"/>
    </row>
    <row r="1879" spans="1:55">
      <c r="A1879" s="33"/>
      <c r="B1879" s="33"/>
      <c r="C1879" s="33"/>
      <c r="D1879" s="33"/>
      <c r="E1879" s="33"/>
      <c r="F1879" s="33"/>
      <c r="G1879" s="33"/>
      <c r="H1879" s="33"/>
      <c r="I1879" s="33"/>
      <c r="J1879" s="33"/>
      <c r="K1879" s="33"/>
      <c r="L1879" s="33"/>
      <c r="M1879" s="33"/>
      <c r="N1879" s="33"/>
      <c r="O1879" s="33"/>
      <c r="P1879" s="33"/>
      <c r="Q1879" s="33"/>
      <c r="R1879" s="33"/>
      <c r="S1879" s="33"/>
      <c r="T1879" s="33"/>
      <c r="U1879" s="33"/>
      <c r="V1879" s="33"/>
      <c r="W1879" s="33"/>
      <c r="X1879" s="33"/>
      <c r="Y1879" s="33"/>
      <c r="Z1879" s="33"/>
      <c r="AA1879" s="33"/>
      <c r="AB1879" s="33"/>
      <c r="AC1879" s="33"/>
      <c r="AD1879" s="33"/>
      <c r="AE1879" s="33"/>
      <c r="AF1879" s="33"/>
      <c r="AG1879" s="33"/>
      <c r="AH1879" s="33"/>
      <c r="AI1879" s="33"/>
      <c r="AJ1879" s="33"/>
      <c r="AK1879" s="33"/>
      <c r="AL1879" s="33"/>
      <c r="AM1879" s="33"/>
      <c r="AN1879" s="33"/>
      <c r="AO1879" s="33"/>
      <c r="AP1879" s="33"/>
      <c r="AQ1879" s="33"/>
      <c r="AR1879" s="33"/>
      <c r="AS1879" s="33"/>
      <c r="AT1879" s="33"/>
      <c r="AU1879" s="33"/>
      <c r="AV1879" s="33"/>
      <c r="AW1879" s="33"/>
      <c r="AX1879" s="33"/>
      <c r="AY1879" s="33"/>
      <c r="AZ1879" s="33"/>
      <c r="BA1879" s="33"/>
      <c r="BB1879" s="33"/>
      <c r="BC1879" s="33"/>
    </row>
    <row r="1880" spans="1:55">
      <c r="A1880" s="33"/>
      <c r="B1880" s="33"/>
      <c r="C1880" s="33"/>
      <c r="D1880" s="33"/>
      <c r="E1880" s="33"/>
      <c r="F1880" s="33"/>
      <c r="G1880" s="33"/>
      <c r="H1880" s="33"/>
      <c r="I1880" s="33"/>
      <c r="J1880" s="33"/>
      <c r="K1880" s="33"/>
      <c r="L1880" s="33"/>
      <c r="M1880" s="33"/>
      <c r="N1880" s="33"/>
      <c r="O1880" s="33"/>
      <c r="P1880" s="33"/>
      <c r="Q1880" s="33"/>
      <c r="R1880" s="33"/>
      <c r="S1880" s="33"/>
      <c r="T1880" s="33"/>
      <c r="U1880" s="33"/>
      <c r="V1880" s="33"/>
      <c r="W1880" s="33"/>
      <c r="X1880" s="33"/>
      <c r="Y1880" s="33"/>
      <c r="Z1880" s="33"/>
      <c r="AA1880" s="33"/>
      <c r="AB1880" s="33"/>
      <c r="AC1880" s="33"/>
      <c r="AD1880" s="33"/>
      <c r="AE1880" s="33"/>
      <c r="AF1880" s="33"/>
      <c r="AG1880" s="33"/>
      <c r="AH1880" s="33"/>
      <c r="AI1880" s="33"/>
      <c r="AJ1880" s="33"/>
      <c r="AK1880" s="33"/>
      <c r="AL1880" s="33"/>
      <c r="AM1880" s="33"/>
      <c r="AN1880" s="33"/>
      <c r="AO1880" s="33"/>
      <c r="AP1880" s="33"/>
      <c r="AQ1880" s="33"/>
      <c r="AR1880" s="33"/>
      <c r="AS1880" s="33"/>
      <c r="AT1880" s="33"/>
      <c r="AU1880" s="33"/>
      <c r="AV1880" s="33"/>
      <c r="AW1880" s="33"/>
      <c r="AX1880" s="33"/>
      <c r="AY1880" s="33"/>
      <c r="AZ1880" s="33"/>
      <c r="BA1880" s="33"/>
      <c r="BB1880" s="33"/>
      <c r="BC1880" s="33"/>
    </row>
    <row r="1881" spans="1:55">
      <c r="A1881" s="33"/>
      <c r="B1881" s="33"/>
      <c r="C1881" s="33"/>
      <c r="D1881" s="33"/>
      <c r="E1881" s="33"/>
      <c r="F1881" s="33"/>
      <c r="G1881" s="33"/>
      <c r="H1881" s="33"/>
      <c r="I1881" s="33"/>
      <c r="J1881" s="33"/>
      <c r="K1881" s="33"/>
      <c r="L1881" s="33"/>
      <c r="M1881" s="33"/>
      <c r="N1881" s="33"/>
      <c r="O1881" s="33"/>
      <c r="P1881" s="33"/>
      <c r="Q1881" s="33"/>
      <c r="R1881" s="33"/>
      <c r="S1881" s="33"/>
      <c r="T1881" s="33"/>
      <c r="U1881" s="33"/>
      <c r="V1881" s="33"/>
      <c r="W1881" s="33"/>
      <c r="X1881" s="33"/>
      <c r="Y1881" s="33"/>
      <c r="Z1881" s="33"/>
      <c r="AA1881" s="33"/>
      <c r="AB1881" s="33"/>
      <c r="AC1881" s="33"/>
      <c r="AD1881" s="33"/>
      <c r="AE1881" s="33"/>
      <c r="AF1881" s="33"/>
      <c r="AG1881" s="33"/>
      <c r="AH1881" s="33"/>
      <c r="AI1881" s="33"/>
      <c r="AJ1881" s="33"/>
      <c r="AK1881" s="33"/>
      <c r="AL1881" s="33"/>
      <c r="AM1881" s="33"/>
      <c r="AN1881" s="33"/>
      <c r="AO1881" s="33"/>
      <c r="AP1881" s="33"/>
      <c r="AQ1881" s="33"/>
      <c r="AR1881" s="33"/>
      <c r="AS1881" s="33"/>
      <c r="AT1881" s="33"/>
      <c r="AU1881" s="33"/>
      <c r="AV1881" s="33"/>
      <c r="AW1881" s="33"/>
      <c r="AX1881" s="33"/>
      <c r="AY1881" s="33"/>
      <c r="AZ1881" s="33"/>
      <c r="BA1881" s="33"/>
      <c r="BB1881" s="33"/>
      <c r="BC1881" s="33"/>
    </row>
    <row r="1882" spans="1:55">
      <c r="A1882" s="33"/>
      <c r="B1882" s="33"/>
      <c r="C1882" s="33"/>
      <c r="D1882" s="33"/>
      <c r="E1882" s="33"/>
      <c r="F1882" s="33"/>
      <c r="G1882" s="33"/>
      <c r="H1882" s="33"/>
      <c r="I1882" s="33"/>
      <c r="J1882" s="33"/>
      <c r="K1882" s="33"/>
      <c r="L1882" s="33"/>
      <c r="M1882" s="33"/>
      <c r="N1882" s="33"/>
      <c r="O1882" s="33"/>
      <c r="P1882" s="33"/>
      <c r="Q1882" s="33"/>
      <c r="R1882" s="33"/>
      <c r="S1882" s="33"/>
      <c r="T1882" s="33"/>
      <c r="U1882" s="33"/>
      <c r="V1882" s="33"/>
      <c r="W1882" s="33"/>
      <c r="X1882" s="33"/>
      <c r="Y1882" s="33"/>
      <c r="Z1882" s="33"/>
      <c r="AA1882" s="33"/>
      <c r="AB1882" s="33"/>
      <c r="AC1882" s="33"/>
      <c r="AD1882" s="33"/>
      <c r="AE1882" s="33"/>
      <c r="AF1882" s="33"/>
      <c r="AG1882" s="33"/>
      <c r="AH1882" s="33"/>
      <c r="AI1882" s="33"/>
      <c r="AJ1882" s="33"/>
      <c r="AK1882" s="33"/>
      <c r="AL1882" s="33"/>
      <c r="AM1882" s="33"/>
      <c r="AN1882" s="33"/>
      <c r="AO1882" s="33"/>
      <c r="AP1882" s="33"/>
      <c r="AQ1882" s="33"/>
      <c r="AR1882" s="33"/>
      <c r="AS1882" s="33"/>
      <c r="AT1882" s="33"/>
      <c r="AU1882" s="33"/>
      <c r="AV1882" s="33"/>
      <c r="AW1882" s="33"/>
      <c r="AX1882" s="33"/>
      <c r="AY1882" s="33"/>
      <c r="AZ1882" s="33"/>
      <c r="BA1882" s="33"/>
      <c r="BB1882" s="33"/>
      <c r="BC1882" s="33"/>
    </row>
    <row r="1883" spans="1:55">
      <c r="A1883" s="33"/>
      <c r="B1883" s="33"/>
      <c r="C1883" s="33"/>
      <c r="D1883" s="33"/>
      <c r="E1883" s="33"/>
      <c r="F1883" s="33"/>
      <c r="G1883" s="33"/>
      <c r="H1883" s="33"/>
      <c r="I1883" s="33"/>
      <c r="J1883" s="33"/>
      <c r="K1883" s="33"/>
      <c r="L1883" s="33"/>
      <c r="M1883" s="33"/>
      <c r="N1883" s="33"/>
      <c r="O1883" s="33"/>
      <c r="P1883" s="33"/>
      <c r="Q1883" s="33"/>
      <c r="R1883" s="33"/>
      <c r="S1883" s="33"/>
      <c r="T1883" s="33"/>
      <c r="U1883" s="33"/>
      <c r="V1883" s="33"/>
      <c r="W1883" s="33"/>
      <c r="X1883" s="33"/>
      <c r="Y1883" s="33"/>
      <c r="Z1883" s="33"/>
      <c r="AA1883" s="33"/>
      <c r="AB1883" s="33"/>
      <c r="AC1883" s="33"/>
      <c r="AD1883" s="33"/>
      <c r="AE1883" s="33"/>
      <c r="AF1883" s="33"/>
      <c r="AG1883" s="33"/>
      <c r="AH1883" s="33"/>
      <c r="AI1883" s="33"/>
      <c r="AJ1883" s="33"/>
      <c r="AK1883" s="33"/>
      <c r="AL1883" s="33"/>
      <c r="AM1883" s="33"/>
      <c r="AN1883" s="33"/>
      <c r="AO1883" s="33"/>
      <c r="AP1883" s="33"/>
      <c r="AQ1883" s="33"/>
      <c r="AR1883" s="33"/>
      <c r="AS1883" s="33"/>
      <c r="AT1883" s="33"/>
      <c r="AU1883" s="33"/>
      <c r="AV1883" s="33"/>
      <c r="AW1883" s="33"/>
      <c r="AX1883" s="33"/>
      <c r="AY1883" s="33"/>
      <c r="AZ1883" s="33"/>
      <c r="BA1883" s="33"/>
      <c r="BB1883" s="33"/>
      <c r="BC1883" s="33"/>
    </row>
    <row r="1884" spans="1:55">
      <c r="A1884" s="33"/>
      <c r="B1884" s="33"/>
      <c r="C1884" s="33"/>
      <c r="D1884" s="33"/>
      <c r="E1884" s="33"/>
      <c r="F1884" s="33"/>
      <c r="G1884" s="33"/>
      <c r="H1884" s="33"/>
      <c r="I1884" s="33"/>
      <c r="J1884" s="33"/>
      <c r="K1884" s="33"/>
      <c r="L1884" s="33"/>
      <c r="M1884" s="33"/>
      <c r="N1884" s="33"/>
      <c r="O1884" s="33"/>
      <c r="P1884" s="33"/>
      <c r="Q1884" s="33"/>
      <c r="R1884" s="33"/>
      <c r="S1884" s="33"/>
      <c r="T1884" s="33"/>
      <c r="U1884" s="33"/>
      <c r="V1884" s="33"/>
      <c r="W1884" s="33"/>
      <c r="X1884" s="33"/>
      <c r="Y1884" s="33"/>
      <c r="Z1884" s="33"/>
      <c r="AA1884" s="33"/>
      <c r="AB1884" s="33"/>
      <c r="AC1884" s="33"/>
      <c r="AD1884" s="33"/>
      <c r="AE1884" s="33"/>
      <c r="AF1884" s="33"/>
      <c r="AG1884" s="33"/>
      <c r="AH1884" s="33"/>
      <c r="AI1884" s="33"/>
      <c r="AJ1884" s="33"/>
      <c r="AK1884" s="33"/>
      <c r="AL1884" s="33"/>
      <c r="AM1884" s="33"/>
      <c r="AN1884" s="33"/>
      <c r="AO1884" s="33"/>
      <c r="AP1884" s="33"/>
      <c r="AQ1884" s="33"/>
      <c r="AR1884" s="33"/>
      <c r="AS1884" s="33"/>
      <c r="AT1884" s="33"/>
      <c r="AU1884" s="33"/>
      <c r="AV1884" s="33"/>
      <c r="AW1884" s="33"/>
      <c r="AX1884" s="33"/>
      <c r="AY1884" s="33"/>
      <c r="AZ1884" s="33"/>
      <c r="BA1884" s="33"/>
      <c r="BB1884" s="33"/>
      <c r="BC1884" s="33"/>
    </row>
    <row r="1885" spans="1:55">
      <c r="A1885" s="33"/>
      <c r="B1885" s="33"/>
      <c r="C1885" s="33"/>
      <c r="D1885" s="33"/>
      <c r="E1885" s="33"/>
      <c r="F1885" s="33"/>
      <c r="G1885" s="33"/>
      <c r="H1885" s="33"/>
      <c r="I1885" s="33"/>
      <c r="J1885" s="33"/>
      <c r="K1885" s="33"/>
      <c r="L1885" s="33"/>
      <c r="M1885" s="33"/>
      <c r="N1885" s="33"/>
      <c r="O1885" s="33"/>
      <c r="P1885" s="33"/>
      <c r="Q1885" s="33"/>
      <c r="R1885" s="33"/>
      <c r="S1885" s="33"/>
      <c r="T1885" s="33"/>
      <c r="U1885" s="33"/>
      <c r="V1885" s="33"/>
      <c r="W1885" s="33"/>
      <c r="X1885" s="33"/>
      <c r="Y1885" s="33"/>
      <c r="Z1885" s="33"/>
      <c r="AA1885" s="33"/>
      <c r="AB1885" s="33"/>
      <c r="AC1885" s="33"/>
      <c r="AD1885" s="33"/>
      <c r="AE1885" s="33"/>
      <c r="AF1885" s="33"/>
      <c r="AG1885" s="33"/>
      <c r="AH1885" s="33"/>
      <c r="AI1885" s="33"/>
      <c r="AJ1885" s="33"/>
      <c r="AK1885" s="33"/>
      <c r="AL1885" s="33"/>
      <c r="AM1885" s="33"/>
      <c r="AN1885" s="33"/>
      <c r="AO1885" s="33"/>
      <c r="AP1885" s="33"/>
      <c r="AQ1885" s="33"/>
      <c r="AR1885" s="33"/>
      <c r="AS1885" s="33"/>
      <c r="AT1885" s="33"/>
      <c r="AU1885" s="33"/>
      <c r="AV1885" s="33"/>
      <c r="AW1885" s="33"/>
      <c r="AX1885" s="33"/>
      <c r="AY1885" s="33"/>
      <c r="AZ1885" s="33"/>
      <c r="BA1885" s="33"/>
      <c r="BB1885" s="33"/>
      <c r="BC1885" s="33"/>
    </row>
    <row r="1886" spans="1:55">
      <c r="A1886" s="33"/>
      <c r="B1886" s="33"/>
      <c r="C1886" s="33"/>
      <c r="D1886" s="33"/>
      <c r="E1886" s="33"/>
      <c r="F1886" s="33"/>
      <c r="G1886" s="33"/>
      <c r="H1886" s="33"/>
      <c r="I1886" s="33"/>
      <c r="J1886" s="33"/>
      <c r="K1886" s="33"/>
      <c r="L1886" s="33"/>
      <c r="M1886" s="33"/>
      <c r="N1886" s="33"/>
      <c r="O1886" s="33"/>
      <c r="P1886" s="33"/>
      <c r="Q1886" s="33"/>
      <c r="R1886" s="33"/>
      <c r="S1886" s="33"/>
      <c r="T1886" s="33"/>
      <c r="U1886" s="33"/>
      <c r="V1886" s="33"/>
      <c r="W1886" s="33"/>
      <c r="X1886" s="33"/>
      <c r="Y1886" s="33"/>
      <c r="Z1886" s="33"/>
      <c r="AA1886" s="33"/>
      <c r="AB1886" s="33"/>
      <c r="AC1886" s="33"/>
      <c r="AD1886" s="33"/>
      <c r="AE1886" s="33"/>
      <c r="AF1886" s="33"/>
      <c r="AG1886" s="33"/>
      <c r="AH1886" s="33"/>
      <c r="AI1886" s="33"/>
      <c r="AJ1886" s="33"/>
      <c r="AK1886" s="33"/>
      <c r="AL1886" s="33"/>
      <c r="AM1886" s="33"/>
      <c r="AN1886" s="33"/>
      <c r="AO1886" s="33"/>
      <c r="AP1886" s="33"/>
      <c r="AQ1886" s="33"/>
      <c r="AR1886" s="33"/>
      <c r="AS1886" s="33"/>
      <c r="AT1886" s="33"/>
      <c r="AU1886" s="33"/>
      <c r="AV1886" s="33"/>
      <c r="AW1886" s="33"/>
      <c r="AX1886" s="33"/>
      <c r="AY1886" s="33"/>
      <c r="AZ1886" s="33"/>
      <c r="BA1886" s="33"/>
      <c r="BB1886" s="33"/>
      <c r="BC1886" s="33"/>
    </row>
    <row r="1887" spans="1:55">
      <c r="A1887" s="33"/>
      <c r="B1887" s="33"/>
      <c r="C1887" s="33"/>
      <c r="D1887" s="33"/>
      <c r="E1887" s="33"/>
      <c r="F1887" s="33"/>
      <c r="G1887" s="33"/>
      <c r="H1887" s="33"/>
      <c r="I1887" s="33"/>
      <c r="J1887" s="33"/>
      <c r="K1887" s="33"/>
      <c r="L1887" s="33"/>
      <c r="M1887" s="33"/>
      <c r="N1887" s="33"/>
      <c r="O1887" s="33"/>
      <c r="P1887" s="33"/>
      <c r="Q1887" s="33"/>
      <c r="R1887" s="33"/>
      <c r="S1887" s="33"/>
      <c r="T1887" s="33"/>
      <c r="U1887" s="33"/>
      <c r="V1887" s="33"/>
      <c r="W1887" s="33"/>
      <c r="X1887" s="33"/>
      <c r="Y1887" s="33"/>
      <c r="Z1887" s="33"/>
      <c r="AA1887" s="33"/>
      <c r="AB1887" s="33"/>
      <c r="AC1887" s="33"/>
      <c r="AD1887" s="33"/>
      <c r="AE1887" s="33"/>
      <c r="AF1887" s="33"/>
      <c r="AG1887" s="33"/>
      <c r="AH1887" s="33"/>
      <c r="AI1887" s="33"/>
      <c r="AJ1887" s="33"/>
      <c r="AK1887" s="33"/>
      <c r="AL1887" s="33"/>
      <c r="AM1887" s="33"/>
      <c r="AN1887" s="33"/>
      <c r="AO1887" s="33"/>
      <c r="AP1887" s="33"/>
      <c r="AQ1887" s="33"/>
      <c r="AR1887" s="33"/>
      <c r="AS1887" s="33"/>
      <c r="AT1887" s="33"/>
      <c r="AU1887" s="33"/>
      <c r="AV1887" s="33"/>
      <c r="AW1887" s="33"/>
      <c r="AX1887" s="33"/>
      <c r="AY1887" s="33"/>
      <c r="AZ1887" s="33"/>
      <c r="BA1887" s="33"/>
      <c r="BB1887" s="33"/>
      <c r="BC1887" s="33"/>
    </row>
    <row r="1888" spans="1:55">
      <c r="A1888" s="33"/>
      <c r="B1888" s="33"/>
      <c r="C1888" s="33"/>
      <c r="D1888" s="33"/>
      <c r="E1888" s="33"/>
      <c r="F1888" s="33"/>
      <c r="G1888" s="33"/>
      <c r="H1888" s="33"/>
      <c r="I1888" s="33"/>
      <c r="J1888" s="33"/>
      <c r="K1888" s="33"/>
      <c r="L1888" s="33"/>
      <c r="M1888" s="33"/>
      <c r="N1888" s="33"/>
      <c r="O1888" s="33"/>
      <c r="P1888" s="33"/>
      <c r="Q1888" s="33"/>
      <c r="R1888" s="33"/>
      <c r="S1888" s="33"/>
      <c r="T1888" s="33"/>
      <c r="U1888" s="33"/>
      <c r="V1888" s="33"/>
      <c r="W1888" s="33"/>
      <c r="X1888" s="33"/>
      <c r="Y1888" s="33"/>
      <c r="Z1888" s="33"/>
      <c r="AA1888" s="33"/>
      <c r="AB1888" s="33"/>
      <c r="AC1888" s="33"/>
      <c r="AD1888" s="33"/>
      <c r="AE1888" s="33"/>
      <c r="AF1888" s="33"/>
      <c r="AG1888" s="33"/>
      <c r="AH1888" s="33"/>
      <c r="AI1888" s="33"/>
      <c r="AJ1888" s="33"/>
      <c r="AK1888" s="33"/>
      <c r="AL1888" s="33"/>
      <c r="AM1888" s="33"/>
      <c r="AN1888" s="33"/>
      <c r="AO1888" s="33"/>
      <c r="AP1888" s="33"/>
      <c r="AQ1888" s="33"/>
      <c r="AR1888" s="33"/>
      <c r="AS1888" s="33"/>
      <c r="AT1888" s="33"/>
      <c r="AU1888" s="33"/>
      <c r="AV1888" s="33"/>
      <c r="AW1888" s="33"/>
      <c r="AX1888" s="33"/>
      <c r="AY1888" s="33"/>
      <c r="AZ1888" s="33"/>
      <c r="BA1888" s="33"/>
      <c r="BB1888" s="33"/>
      <c r="BC1888" s="33"/>
    </row>
    <row r="1889" spans="1:55">
      <c r="A1889" s="33"/>
      <c r="B1889" s="33"/>
      <c r="C1889" s="33"/>
      <c r="D1889" s="33"/>
      <c r="E1889" s="33"/>
      <c r="F1889" s="33"/>
      <c r="G1889" s="33"/>
      <c r="H1889" s="33"/>
      <c r="I1889" s="33"/>
      <c r="J1889" s="33"/>
      <c r="K1889" s="33"/>
      <c r="L1889" s="33"/>
      <c r="M1889" s="33"/>
      <c r="N1889" s="33"/>
      <c r="O1889" s="33"/>
      <c r="P1889" s="33"/>
      <c r="Q1889" s="33"/>
      <c r="R1889" s="33"/>
      <c r="S1889" s="33"/>
      <c r="T1889" s="33"/>
      <c r="U1889" s="33"/>
      <c r="V1889" s="33"/>
      <c r="W1889" s="33"/>
      <c r="X1889" s="33"/>
      <c r="Y1889" s="33"/>
      <c r="Z1889" s="33"/>
      <c r="AA1889" s="33"/>
      <c r="AB1889" s="33"/>
      <c r="AC1889" s="33"/>
      <c r="AD1889" s="33"/>
      <c r="AE1889" s="33"/>
      <c r="AF1889" s="33"/>
      <c r="AG1889" s="33"/>
      <c r="AH1889" s="33"/>
      <c r="AI1889" s="33"/>
      <c r="AJ1889" s="33"/>
      <c r="AK1889" s="33"/>
      <c r="AL1889" s="33"/>
      <c r="AM1889" s="33"/>
      <c r="AN1889" s="33"/>
      <c r="AO1889" s="33"/>
      <c r="AP1889" s="33"/>
      <c r="AQ1889" s="33"/>
      <c r="AR1889" s="33"/>
      <c r="AS1889" s="33"/>
      <c r="AT1889" s="33"/>
      <c r="AU1889" s="33"/>
      <c r="AV1889" s="33"/>
      <c r="AW1889" s="33"/>
      <c r="AX1889" s="33"/>
      <c r="AY1889" s="33"/>
      <c r="AZ1889" s="33"/>
      <c r="BA1889" s="33"/>
      <c r="BB1889" s="33"/>
      <c r="BC1889" s="33"/>
    </row>
    <row r="1890" spans="1:55">
      <c r="A1890" s="33"/>
      <c r="B1890" s="33"/>
      <c r="C1890" s="33"/>
      <c r="D1890" s="33"/>
      <c r="E1890" s="33"/>
      <c r="F1890" s="33"/>
      <c r="G1890" s="33"/>
      <c r="H1890" s="33"/>
      <c r="I1890" s="33"/>
      <c r="J1890" s="33"/>
      <c r="K1890" s="33"/>
      <c r="L1890" s="33"/>
      <c r="M1890" s="33"/>
      <c r="N1890" s="33"/>
      <c r="O1890" s="33"/>
      <c r="P1890" s="33"/>
      <c r="Q1890" s="33"/>
      <c r="R1890" s="33"/>
      <c r="S1890" s="33"/>
      <c r="T1890" s="33"/>
      <c r="U1890" s="33"/>
      <c r="V1890" s="33"/>
      <c r="W1890" s="33"/>
      <c r="X1890" s="33"/>
      <c r="Y1890" s="33"/>
      <c r="Z1890" s="33"/>
      <c r="AA1890" s="33"/>
      <c r="AB1890" s="33"/>
      <c r="AC1890" s="33"/>
      <c r="AD1890" s="33"/>
      <c r="AE1890" s="33"/>
      <c r="AF1890" s="33"/>
      <c r="AG1890" s="33"/>
      <c r="AH1890" s="33"/>
      <c r="AI1890" s="33"/>
      <c r="AJ1890" s="33"/>
      <c r="AK1890" s="33"/>
      <c r="AL1890" s="33"/>
      <c r="AM1890" s="33"/>
      <c r="AN1890" s="33"/>
      <c r="AO1890" s="33"/>
      <c r="AP1890" s="33"/>
      <c r="AQ1890" s="33"/>
      <c r="AR1890" s="33"/>
      <c r="AS1890" s="33"/>
      <c r="AT1890" s="33"/>
      <c r="AU1890" s="33"/>
      <c r="AV1890" s="33"/>
      <c r="AW1890" s="33"/>
      <c r="AX1890" s="33"/>
      <c r="AY1890" s="33"/>
      <c r="AZ1890" s="33"/>
      <c r="BA1890" s="33"/>
      <c r="BB1890" s="33"/>
      <c r="BC1890" s="33"/>
    </row>
    <row r="1891" spans="1:55">
      <c r="A1891" s="33"/>
      <c r="B1891" s="33"/>
      <c r="C1891" s="33"/>
      <c r="D1891" s="33"/>
      <c r="E1891" s="33"/>
      <c r="F1891" s="33"/>
      <c r="G1891" s="33"/>
      <c r="H1891" s="33"/>
      <c r="I1891" s="33"/>
      <c r="J1891" s="33"/>
      <c r="K1891" s="33"/>
      <c r="L1891" s="33"/>
      <c r="M1891" s="33"/>
      <c r="N1891" s="33"/>
      <c r="O1891" s="33"/>
      <c r="P1891" s="33"/>
      <c r="Q1891" s="33"/>
      <c r="R1891" s="33"/>
      <c r="S1891" s="33"/>
      <c r="T1891" s="33"/>
      <c r="U1891" s="33"/>
      <c r="V1891" s="33"/>
      <c r="W1891" s="33"/>
      <c r="X1891" s="33"/>
      <c r="Y1891" s="33"/>
      <c r="Z1891" s="33"/>
      <c r="AA1891" s="33"/>
      <c r="AB1891" s="33"/>
      <c r="AC1891" s="33"/>
      <c r="AD1891" s="33"/>
      <c r="AE1891" s="33"/>
      <c r="AF1891" s="33"/>
      <c r="AG1891" s="33"/>
      <c r="AH1891" s="33"/>
      <c r="AI1891" s="33"/>
      <c r="AJ1891" s="33"/>
      <c r="AK1891" s="33"/>
      <c r="AL1891" s="33"/>
      <c r="AM1891" s="33"/>
      <c r="AN1891" s="33"/>
      <c r="AO1891" s="33"/>
      <c r="AP1891" s="33"/>
      <c r="AQ1891" s="33"/>
      <c r="AR1891" s="33"/>
      <c r="AS1891" s="33"/>
      <c r="AT1891" s="33"/>
      <c r="AU1891" s="33"/>
      <c r="AV1891" s="33"/>
      <c r="AW1891" s="33"/>
      <c r="AX1891" s="33"/>
      <c r="AY1891" s="33"/>
      <c r="AZ1891" s="33"/>
      <c r="BA1891" s="33"/>
      <c r="BB1891" s="33"/>
      <c r="BC1891" s="33"/>
    </row>
    <row r="1892" spans="1:55">
      <c r="A1892" s="33"/>
      <c r="B1892" s="33"/>
      <c r="C1892" s="33"/>
      <c r="D1892" s="33"/>
      <c r="E1892" s="33"/>
      <c r="F1892" s="33"/>
      <c r="G1892" s="33"/>
      <c r="H1892" s="33"/>
      <c r="I1892" s="33"/>
      <c r="J1892" s="33"/>
      <c r="K1892" s="33"/>
      <c r="L1892" s="33"/>
      <c r="M1892" s="33"/>
      <c r="N1892" s="33"/>
      <c r="O1892" s="33"/>
      <c r="P1892" s="33"/>
      <c r="Q1892" s="33"/>
      <c r="R1892" s="33"/>
      <c r="S1892" s="33"/>
      <c r="T1892" s="33"/>
      <c r="U1892" s="33"/>
      <c r="V1892" s="33"/>
      <c r="W1892" s="33"/>
      <c r="X1892" s="33"/>
      <c r="Y1892" s="33"/>
      <c r="Z1892" s="33"/>
      <c r="AA1892" s="33"/>
      <c r="AB1892" s="33"/>
      <c r="AC1892" s="33"/>
      <c r="AD1892" s="33"/>
      <c r="AE1892" s="33"/>
      <c r="AF1892" s="33"/>
      <c r="AG1892" s="33"/>
      <c r="AH1892" s="33"/>
      <c r="AI1892" s="33"/>
      <c r="AJ1892" s="33"/>
      <c r="AK1892" s="33"/>
      <c r="AL1892" s="33"/>
      <c r="AM1892" s="33"/>
      <c r="AN1892" s="33"/>
      <c r="AO1892" s="33"/>
      <c r="AP1892" s="33"/>
      <c r="AQ1892" s="33"/>
      <c r="AR1892" s="33"/>
      <c r="AS1892" s="33"/>
      <c r="AT1892" s="33"/>
      <c r="AU1892" s="33"/>
      <c r="AV1892" s="33"/>
      <c r="AW1892" s="33"/>
      <c r="AX1892" s="33"/>
      <c r="AY1892" s="33"/>
      <c r="AZ1892" s="33"/>
      <c r="BA1892" s="33"/>
      <c r="BB1892" s="33"/>
      <c r="BC1892" s="33"/>
    </row>
    <row r="1893" spans="1:55">
      <c r="A1893" s="33"/>
      <c r="B1893" s="33"/>
      <c r="C1893" s="33"/>
      <c r="D1893" s="33"/>
      <c r="E1893" s="33"/>
      <c r="F1893" s="33"/>
      <c r="G1893" s="33"/>
      <c r="H1893" s="33"/>
      <c r="I1893" s="33"/>
      <c r="J1893" s="33"/>
      <c r="K1893" s="33"/>
      <c r="L1893" s="33"/>
      <c r="M1893" s="33"/>
      <c r="N1893" s="33"/>
      <c r="O1893" s="33"/>
      <c r="P1893" s="33"/>
      <c r="Q1893" s="33"/>
      <c r="R1893" s="33"/>
      <c r="S1893" s="33"/>
      <c r="T1893" s="33"/>
      <c r="U1893" s="33"/>
      <c r="V1893" s="33"/>
      <c r="W1893" s="33"/>
      <c r="X1893" s="33"/>
      <c r="Y1893" s="33"/>
      <c r="Z1893" s="33"/>
      <c r="AA1893" s="33"/>
      <c r="AB1893" s="33"/>
      <c r="AC1893" s="33"/>
      <c r="AD1893" s="33"/>
      <c r="AE1893" s="33"/>
      <c r="AF1893" s="33"/>
      <c r="AG1893" s="33"/>
      <c r="AH1893" s="33"/>
      <c r="AI1893" s="33"/>
      <c r="AJ1893" s="33"/>
      <c r="AK1893" s="33"/>
      <c r="AL1893" s="33"/>
      <c r="AM1893" s="33"/>
      <c r="AN1893" s="33"/>
      <c r="AO1893" s="33"/>
      <c r="AP1893" s="33"/>
      <c r="AQ1893" s="33"/>
      <c r="AR1893" s="33"/>
      <c r="AS1893" s="33"/>
      <c r="AT1893" s="33"/>
      <c r="AU1893" s="33"/>
      <c r="AV1893" s="33"/>
      <c r="AW1893" s="33"/>
      <c r="AX1893" s="33"/>
      <c r="AY1893" s="33"/>
      <c r="AZ1893" s="33"/>
      <c r="BA1893" s="33"/>
      <c r="BB1893" s="33"/>
      <c r="BC1893" s="33"/>
    </row>
    <row r="1894" spans="1:55">
      <c r="A1894" s="33"/>
      <c r="B1894" s="33"/>
      <c r="C1894" s="33"/>
      <c r="D1894" s="33"/>
      <c r="E1894" s="33"/>
      <c r="F1894" s="33"/>
      <c r="G1894" s="33"/>
      <c r="H1894" s="33"/>
      <c r="I1894" s="33"/>
      <c r="J1894" s="33"/>
      <c r="K1894" s="33"/>
      <c r="L1894" s="33"/>
      <c r="M1894" s="33"/>
      <c r="N1894" s="33"/>
      <c r="O1894" s="33"/>
      <c r="P1894" s="33"/>
      <c r="Q1894" s="33"/>
      <c r="R1894" s="33"/>
      <c r="S1894" s="33"/>
      <c r="T1894" s="33"/>
      <c r="U1894" s="33"/>
      <c r="V1894" s="33"/>
      <c r="W1894" s="33"/>
      <c r="X1894" s="33"/>
      <c r="Y1894" s="33"/>
      <c r="Z1894" s="33"/>
      <c r="AA1894" s="33"/>
      <c r="AB1894" s="33"/>
      <c r="AC1894" s="33"/>
      <c r="AD1894" s="33"/>
      <c r="AE1894" s="33"/>
      <c r="AF1894" s="33"/>
      <c r="AG1894" s="33"/>
      <c r="AH1894" s="33"/>
      <c r="AI1894" s="33"/>
      <c r="AJ1894" s="33"/>
      <c r="AK1894" s="33"/>
      <c r="AL1894" s="33"/>
      <c r="AM1894" s="33"/>
      <c r="AN1894" s="33"/>
      <c r="AO1894" s="33"/>
      <c r="AP1894" s="33"/>
      <c r="AQ1894" s="33"/>
      <c r="AR1894" s="33"/>
      <c r="AS1894" s="33"/>
      <c r="AT1894" s="33"/>
      <c r="AU1894" s="33"/>
      <c r="AV1894" s="33"/>
      <c r="AW1894" s="33"/>
      <c r="AX1894" s="33"/>
      <c r="AY1894" s="33"/>
      <c r="AZ1894" s="33"/>
      <c r="BA1894" s="33"/>
      <c r="BB1894" s="33"/>
      <c r="BC1894" s="33"/>
    </row>
    <row r="1895" spans="1:55">
      <c r="A1895" s="33"/>
      <c r="B1895" s="33"/>
      <c r="C1895" s="33"/>
      <c r="D1895" s="33"/>
      <c r="E1895" s="33"/>
      <c r="F1895" s="33"/>
      <c r="G1895" s="33"/>
      <c r="H1895" s="33"/>
      <c r="I1895" s="33"/>
      <c r="J1895" s="33"/>
      <c r="K1895" s="33"/>
      <c r="L1895" s="33"/>
      <c r="M1895" s="33"/>
      <c r="N1895" s="33"/>
      <c r="O1895" s="33"/>
      <c r="P1895" s="33"/>
      <c r="Q1895" s="33"/>
      <c r="R1895" s="33"/>
      <c r="S1895" s="33"/>
      <c r="T1895" s="33"/>
      <c r="U1895" s="33"/>
      <c r="V1895" s="33"/>
      <c r="W1895" s="33"/>
      <c r="X1895" s="33"/>
      <c r="Y1895" s="33"/>
      <c r="Z1895" s="33"/>
      <c r="AA1895" s="33"/>
      <c r="AB1895" s="33"/>
      <c r="AC1895" s="33"/>
      <c r="AD1895" s="33"/>
      <c r="AE1895" s="33"/>
      <c r="AF1895" s="33"/>
      <c r="AG1895" s="33"/>
      <c r="AH1895" s="33"/>
      <c r="AI1895" s="33"/>
      <c r="AJ1895" s="33"/>
      <c r="AK1895" s="33"/>
      <c r="AL1895" s="33"/>
      <c r="AM1895" s="33"/>
      <c r="AN1895" s="33"/>
      <c r="AO1895" s="33"/>
      <c r="AP1895" s="33"/>
      <c r="AQ1895" s="33"/>
      <c r="AR1895" s="33"/>
      <c r="AS1895" s="33"/>
      <c r="AT1895" s="33"/>
      <c r="AU1895" s="33"/>
      <c r="AV1895" s="33"/>
      <c r="AW1895" s="33"/>
      <c r="AX1895" s="33"/>
      <c r="AY1895" s="33"/>
      <c r="AZ1895" s="33"/>
      <c r="BA1895" s="33"/>
      <c r="BB1895" s="33"/>
      <c r="BC1895" s="33"/>
    </row>
    <row r="1896" spans="1:55">
      <c r="A1896" s="33"/>
      <c r="B1896" s="33"/>
      <c r="C1896" s="33"/>
      <c r="D1896" s="33"/>
      <c r="E1896" s="33"/>
      <c r="F1896" s="33"/>
      <c r="G1896" s="33"/>
      <c r="H1896" s="33"/>
      <c r="I1896" s="33"/>
      <c r="J1896" s="33"/>
      <c r="K1896" s="33"/>
      <c r="L1896" s="33"/>
      <c r="M1896" s="33"/>
      <c r="N1896" s="33"/>
      <c r="O1896" s="33"/>
      <c r="P1896" s="33"/>
      <c r="Q1896" s="33"/>
      <c r="R1896" s="33"/>
      <c r="S1896" s="33"/>
      <c r="T1896" s="33"/>
      <c r="U1896" s="33"/>
      <c r="V1896" s="33"/>
      <c r="W1896" s="33"/>
      <c r="X1896" s="33"/>
      <c r="Y1896" s="33"/>
      <c r="Z1896" s="33"/>
      <c r="AA1896" s="33"/>
      <c r="AB1896" s="33"/>
      <c r="AC1896" s="33"/>
      <c r="AD1896" s="33"/>
      <c r="AE1896" s="33"/>
      <c r="AF1896" s="33"/>
      <c r="AG1896" s="33"/>
      <c r="AH1896" s="33"/>
      <c r="AI1896" s="33"/>
      <c r="AJ1896" s="33"/>
      <c r="AK1896" s="33"/>
      <c r="AL1896" s="33"/>
      <c r="AM1896" s="33"/>
      <c r="AN1896" s="33"/>
      <c r="AO1896" s="33"/>
      <c r="AP1896" s="33"/>
      <c r="AQ1896" s="33"/>
      <c r="AR1896" s="33"/>
      <c r="AS1896" s="33"/>
      <c r="AT1896" s="33"/>
      <c r="AU1896" s="33"/>
      <c r="AV1896" s="33"/>
      <c r="AW1896" s="33"/>
      <c r="AX1896" s="33"/>
      <c r="AY1896" s="33"/>
      <c r="AZ1896" s="33"/>
      <c r="BA1896" s="33"/>
      <c r="BB1896" s="33"/>
      <c r="BC1896" s="33"/>
    </row>
    <row r="1897" spans="1:55">
      <c r="A1897" s="33"/>
      <c r="B1897" s="33"/>
      <c r="C1897" s="33"/>
      <c r="D1897" s="33"/>
      <c r="E1897" s="33"/>
      <c r="F1897" s="33"/>
      <c r="G1897" s="33"/>
      <c r="H1897" s="33"/>
      <c r="I1897" s="33"/>
      <c r="J1897" s="33"/>
      <c r="K1897" s="33"/>
      <c r="L1897" s="33"/>
      <c r="M1897" s="33"/>
      <c r="N1897" s="33"/>
      <c r="O1897" s="33"/>
      <c r="P1897" s="33"/>
      <c r="Q1897" s="33"/>
      <c r="R1897" s="33"/>
      <c r="S1897" s="33"/>
      <c r="T1897" s="33"/>
      <c r="U1897" s="33"/>
      <c r="V1897" s="33"/>
      <c r="W1897" s="33"/>
      <c r="X1897" s="33"/>
      <c r="Y1897" s="33"/>
      <c r="Z1897" s="33"/>
      <c r="AA1897" s="33"/>
      <c r="AB1897" s="33"/>
      <c r="AC1897" s="33"/>
      <c r="AD1897" s="33"/>
      <c r="AE1897" s="33"/>
      <c r="AF1897" s="33"/>
      <c r="AG1897" s="33"/>
      <c r="AH1897" s="33"/>
      <c r="AI1897" s="33"/>
      <c r="AJ1897" s="33"/>
      <c r="AK1897" s="33"/>
      <c r="AL1897" s="33"/>
      <c r="AM1897" s="33"/>
      <c r="AN1897" s="33"/>
      <c r="AO1897" s="33"/>
      <c r="AP1897" s="33"/>
      <c r="AQ1897" s="33"/>
      <c r="AR1897" s="33"/>
      <c r="AS1897" s="33"/>
      <c r="AT1897" s="33"/>
      <c r="AU1897" s="33"/>
      <c r="AV1897" s="33"/>
      <c r="AW1897" s="33"/>
      <c r="AX1897" s="33"/>
      <c r="AY1897" s="33"/>
      <c r="AZ1897" s="33"/>
      <c r="BA1897" s="33"/>
      <c r="BB1897" s="33"/>
      <c r="BC1897" s="33"/>
    </row>
    <row r="1898" spans="1:55">
      <c r="A1898" s="33"/>
      <c r="B1898" s="33"/>
      <c r="C1898" s="33"/>
      <c r="D1898" s="33"/>
      <c r="E1898" s="33"/>
      <c r="F1898" s="33"/>
      <c r="G1898" s="33"/>
      <c r="H1898" s="33"/>
      <c r="I1898" s="33"/>
      <c r="J1898" s="33"/>
      <c r="K1898" s="33"/>
      <c r="L1898" s="33"/>
      <c r="M1898" s="33"/>
      <c r="N1898" s="33"/>
      <c r="O1898" s="33"/>
      <c r="P1898" s="33"/>
      <c r="Q1898" s="33"/>
      <c r="R1898" s="33"/>
      <c r="S1898" s="33"/>
      <c r="T1898" s="33"/>
      <c r="U1898" s="33"/>
      <c r="V1898" s="33"/>
      <c r="W1898" s="33"/>
      <c r="X1898" s="33"/>
      <c r="Y1898" s="33"/>
      <c r="Z1898" s="33"/>
      <c r="AA1898" s="33"/>
      <c r="AB1898" s="33"/>
      <c r="AC1898" s="33"/>
      <c r="AD1898" s="33"/>
      <c r="AE1898" s="33"/>
      <c r="AF1898" s="33"/>
      <c r="AG1898" s="33"/>
      <c r="AH1898" s="33"/>
      <c r="AI1898" s="33"/>
      <c r="AJ1898" s="33"/>
      <c r="AK1898" s="33"/>
      <c r="AL1898" s="33"/>
      <c r="AM1898" s="33"/>
      <c r="AN1898" s="33"/>
      <c r="AO1898" s="33"/>
      <c r="AP1898" s="33"/>
      <c r="AQ1898" s="33"/>
      <c r="AR1898" s="33"/>
      <c r="AS1898" s="33"/>
      <c r="AT1898" s="33"/>
      <c r="AU1898" s="33"/>
      <c r="AV1898" s="33"/>
      <c r="AW1898" s="33"/>
      <c r="AX1898" s="33"/>
      <c r="AY1898" s="33"/>
      <c r="AZ1898" s="33"/>
      <c r="BA1898" s="33"/>
      <c r="BB1898" s="33"/>
      <c r="BC1898" s="33"/>
    </row>
    <row r="1899" spans="1:55">
      <c r="A1899" s="33"/>
      <c r="B1899" s="33"/>
      <c r="C1899" s="33"/>
      <c r="D1899" s="33"/>
      <c r="E1899" s="33"/>
      <c r="F1899" s="33"/>
      <c r="G1899" s="33"/>
      <c r="H1899" s="33"/>
      <c r="I1899" s="33"/>
      <c r="J1899" s="33"/>
      <c r="K1899" s="33"/>
      <c r="L1899" s="33"/>
      <c r="M1899" s="33"/>
      <c r="N1899" s="33"/>
      <c r="O1899" s="33"/>
      <c r="P1899" s="33"/>
      <c r="Q1899" s="33"/>
      <c r="R1899" s="33"/>
      <c r="S1899" s="33"/>
      <c r="T1899" s="33"/>
      <c r="U1899" s="33"/>
      <c r="V1899" s="33"/>
      <c r="W1899" s="33"/>
      <c r="X1899" s="33"/>
      <c r="Y1899" s="33"/>
      <c r="Z1899" s="33"/>
      <c r="AA1899" s="33"/>
      <c r="AB1899" s="33"/>
      <c r="AC1899" s="33"/>
      <c r="AD1899" s="33"/>
      <c r="AE1899" s="33"/>
      <c r="AF1899" s="33"/>
      <c r="AG1899" s="33"/>
      <c r="AH1899" s="33"/>
      <c r="AI1899" s="33"/>
      <c r="AJ1899" s="33"/>
      <c r="AK1899" s="33"/>
      <c r="AL1899" s="33"/>
      <c r="AM1899" s="33"/>
      <c r="AN1899" s="33"/>
      <c r="AO1899" s="33"/>
      <c r="AP1899" s="33"/>
      <c r="AQ1899" s="33"/>
      <c r="AR1899" s="33"/>
      <c r="AS1899" s="33"/>
      <c r="AT1899" s="33"/>
      <c r="AU1899" s="33"/>
      <c r="AV1899" s="33"/>
      <c r="AW1899" s="33"/>
      <c r="AX1899" s="33"/>
      <c r="AY1899" s="33"/>
      <c r="AZ1899" s="33"/>
      <c r="BA1899" s="33"/>
      <c r="BB1899" s="33"/>
      <c r="BC1899" s="33"/>
    </row>
    <row r="1900" spans="1:55">
      <c r="A1900" s="33"/>
      <c r="B1900" s="33"/>
      <c r="C1900" s="33"/>
      <c r="D1900" s="33"/>
      <c r="E1900" s="33"/>
      <c r="F1900" s="33"/>
      <c r="G1900" s="33"/>
      <c r="H1900" s="33"/>
      <c r="I1900" s="33"/>
      <c r="J1900" s="33"/>
      <c r="K1900" s="33"/>
      <c r="L1900" s="33"/>
      <c r="M1900" s="33"/>
      <c r="N1900" s="33"/>
      <c r="O1900" s="33"/>
      <c r="P1900" s="33"/>
      <c r="Q1900" s="33"/>
      <c r="R1900" s="33"/>
      <c r="S1900" s="33"/>
      <c r="T1900" s="33"/>
      <c r="U1900" s="33"/>
      <c r="V1900" s="33"/>
      <c r="W1900" s="33"/>
      <c r="X1900" s="33"/>
      <c r="Y1900" s="33"/>
      <c r="Z1900" s="33"/>
      <c r="AA1900" s="33"/>
      <c r="AB1900" s="33"/>
      <c r="AC1900" s="33"/>
      <c r="AD1900" s="33"/>
      <c r="AE1900" s="33"/>
      <c r="AF1900" s="33"/>
      <c r="AG1900" s="33"/>
      <c r="AH1900" s="33"/>
      <c r="AI1900" s="33"/>
      <c r="AJ1900" s="33"/>
      <c r="AK1900" s="33"/>
      <c r="AL1900" s="33"/>
      <c r="AM1900" s="33"/>
      <c r="AN1900" s="33"/>
      <c r="AO1900" s="33"/>
      <c r="AP1900" s="33"/>
      <c r="AQ1900" s="33"/>
      <c r="AR1900" s="33"/>
      <c r="AS1900" s="33"/>
      <c r="AT1900" s="33"/>
      <c r="AU1900" s="33"/>
      <c r="AV1900" s="33"/>
      <c r="AW1900" s="33"/>
      <c r="AX1900" s="33"/>
      <c r="AY1900" s="33"/>
      <c r="AZ1900" s="33"/>
      <c r="BA1900" s="33"/>
      <c r="BB1900" s="33"/>
      <c r="BC1900" s="33"/>
    </row>
    <row r="1901" spans="1:55">
      <c r="A1901" s="33"/>
      <c r="B1901" s="33"/>
      <c r="C1901" s="33"/>
      <c r="D1901" s="33"/>
      <c r="E1901" s="33"/>
      <c r="F1901" s="33"/>
      <c r="G1901" s="33"/>
      <c r="H1901" s="33"/>
      <c r="I1901" s="33"/>
      <c r="J1901" s="33"/>
      <c r="K1901" s="33"/>
      <c r="L1901" s="33"/>
      <c r="M1901" s="33"/>
      <c r="N1901" s="33"/>
      <c r="O1901" s="33"/>
      <c r="P1901" s="33"/>
      <c r="Q1901" s="33"/>
      <c r="R1901" s="33"/>
      <c r="S1901" s="33"/>
      <c r="T1901" s="33"/>
      <c r="U1901" s="33"/>
      <c r="V1901" s="33"/>
      <c r="W1901" s="33"/>
      <c r="X1901" s="33"/>
      <c r="Y1901" s="33"/>
      <c r="Z1901" s="33"/>
      <c r="AA1901" s="33"/>
      <c r="AB1901" s="33"/>
      <c r="AC1901" s="33"/>
      <c r="AD1901" s="33"/>
      <c r="AE1901" s="33"/>
      <c r="AF1901" s="33"/>
      <c r="AG1901" s="33"/>
      <c r="AH1901" s="33"/>
      <c r="AI1901" s="33"/>
      <c r="AJ1901" s="33"/>
      <c r="AK1901" s="33"/>
      <c r="AL1901" s="33"/>
      <c r="AM1901" s="33"/>
      <c r="AN1901" s="33"/>
      <c r="AO1901" s="33"/>
      <c r="AP1901" s="33"/>
      <c r="AQ1901" s="33"/>
      <c r="AR1901" s="33"/>
      <c r="AS1901" s="33"/>
      <c r="AT1901" s="33"/>
      <c r="AU1901" s="33"/>
      <c r="AV1901" s="33"/>
      <c r="AW1901" s="33"/>
      <c r="AX1901" s="33"/>
      <c r="AY1901" s="33"/>
      <c r="AZ1901" s="33"/>
      <c r="BA1901" s="33"/>
      <c r="BB1901" s="33"/>
      <c r="BC1901" s="33"/>
    </row>
    <row r="1902" spans="1:55">
      <c r="A1902" s="33"/>
      <c r="B1902" s="33"/>
      <c r="C1902" s="33"/>
      <c r="D1902" s="33"/>
      <c r="E1902" s="33"/>
      <c r="F1902" s="33"/>
      <c r="G1902" s="33"/>
      <c r="H1902" s="33"/>
      <c r="I1902" s="33"/>
      <c r="J1902" s="33"/>
      <c r="K1902" s="33"/>
      <c r="L1902" s="33"/>
      <c r="M1902" s="33"/>
      <c r="N1902" s="33"/>
      <c r="O1902" s="33"/>
      <c r="P1902" s="33"/>
      <c r="Q1902" s="33"/>
      <c r="R1902" s="33"/>
      <c r="S1902" s="33"/>
      <c r="T1902" s="33"/>
      <c r="U1902" s="33"/>
      <c r="V1902" s="33"/>
      <c r="W1902" s="33"/>
      <c r="X1902" s="33"/>
      <c r="Y1902" s="33"/>
      <c r="Z1902" s="33"/>
      <c r="AA1902" s="33"/>
      <c r="AB1902" s="33"/>
      <c r="AC1902" s="33"/>
      <c r="AD1902" s="33"/>
      <c r="AE1902" s="33"/>
      <c r="AF1902" s="33"/>
      <c r="AG1902" s="33"/>
      <c r="AH1902" s="33"/>
      <c r="AI1902" s="33"/>
      <c r="AJ1902" s="33"/>
      <c r="AK1902" s="33"/>
      <c r="AL1902" s="33"/>
      <c r="AM1902" s="33"/>
      <c r="AN1902" s="33"/>
      <c r="AO1902" s="33"/>
      <c r="AP1902" s="33"/>
      <c r="AQ1902" s="33"/>
      <c r="AR1902" s="33"/>
      <c r="AS1902" s="33"/>
      <c r="AT1902" s="33"/>
      <c r="AU1902" s="33"/>
      <c r="AV1902" s="33"/>
      <c r="AW1902" s="33"/>
      <c r="AX1902" s="33"/>
      <c r="AY1902" s="33"/>
      <c r="AZ1902" s="33"/>
      <c r="BA1902" s="33"/>
      <c r="BB1902" s="33"/>
      <c r="BC1902" s="33"/>
    </row>
    <row r="1903" spans="1:55">
      <c r="A1903" s="33"/>
      <c r="B1903" s="33"/>
      <c r="C1903" s="33"/>
      <c r="D1903" s="33"/>
      <c r="E1903" s="33"/>
      <c r="F1903" s="33"/>
      <c r="G1903" s="33"/>
      <c r="H1903" s="33"/>
      <c r="I1903" s="33"/>
      <c r="J1903" s="33"/>
      <c r="K1903" s="33"/>
      <c r="L1903" s="33"/>
      <c r="M1903" s="33"/>
      <c r="N1903" s="33"/>
      <c r="O1903" s="33"/>
      <c r="P1903" s="33"/>
      <c r="Q1903" s="33"/>
      <c r="R1903" s="33"/>
      <c r="S1903" s="33"/>
      <c r="T1903" s="33"/>
      <c r="U1903" s="33"/>
      <c r="V1903" s="33"/>
      <c r="W1903" s="33"/>
      <c r="X1903" s="33"/>
      <c r="Y1903" s="33"/>
      <c r="Z1903" s="33"/>
      <c r="AA1903" s="33"/>
      <c r="AB1903" s="33"/>
      <c r="AC1903" s="33"/>
      <c r="AD1903" s="33"/>
      <c r="AE1903" s="33"/>
      <c r="AF1903" s="33"/>
      <c r="AG1903" s="33"/>
      <c r="AH1903" s="33"/>
      <c r="AI1903" s="33"/>
      <c r="AJ1903" s="33"/>
      <c r="AK1903" s="33"/>
      <c r="AL1903" s="33"/>
      <c r="AM1903" s="33"/>
      <c r="AN1903" s="33"/>
      <c r="AO1903" s="33"/>
      <c r="AP1903" s="33"/>
      <c r="AQ1903" s="33"/>
      <c r="AR1903" s="33"/>
      <c r="AS1903" s="33"/>
      <c r="AT1903" s="33"/>
      <c r="AU1903" s="33"/>
      <c r="AV1903" s="33"/>
      <c r="AW1903" s="33"/>
      <c r="AX1903" s="33"/>
      <c r="AY1903" s="33"/>
      <c r="AZ1903" s="33"/>
      <c r="BA1903" s="33"/>
      <c r="BB1903" s="33"/>
      <c r="BC1903" s="33"/>
    </row>
    <row r="1904" spans="1:55">
      <c r="A1904" s="33"/>
      <c r="B1904" s="33"/>
      <c r="C1904" s="33"/>
      <c r="D1904" s="33"/>
      <c r="E1904" s="33"/>
      <c r="F1904" s="33"/>
      <c r="G1904" s="33"/>
      <c r="H1904" s="33"/>
      <c r="I1904" s="33"/>
      <c r="J1904" s="33"/>
      <c r="K1904" s="33"/>
      <c r="L1904" s="33"/>
      <c r="M1904" s="33"/>
      <c r="N1904" s="33"/>
      <c r="O1904" s="33"/>
      <c r="P1904" s="33"/>
      <c r="Q1904" s="33"/>
      <c r="R1904" s="33"/>
      <c r="S1904" s="33"/>
      <c r="T1904" s="33"/>
      <c r="U1904" s="33"/>
      <c r="V1904" s="33"/>
      <c r="W1904" s="33"/>
      <c r="X1904" s="33"/>
      <c r="Y1904" s="33"/>
      <c r="Z1904" s="33"/>
      <c r="AA1904" s="33"/>
      <c r="AB1904" s="33"/>
      <c r="AC1904" s="33"/>
      <c r="AD1904" s="33"/>
      <c r="AE1904" s="33"/>
      <c r="AF1904" s="33"/>
      <c r="AG1904" s="33"/>
      <c r="AH1904" s="33"/>
      <c r="AI1904" s="33"/>
      <c r="AJ1904" s="33"/>
      <c r="AK1904" s="33"/>
      <c r="AL1904" s="33"/>
      <c r="AM1904" s="33"/>
      <c r="AN1904" s="33"/>
      <c r="AO1904" s="33"/>
      <c r="AP1904" s="33"/>
      <c r="AQ1904" s="33"/>
      <c r="AR1904" s="33"/>
      <c r="AS1904" s="33"/>
      <c r="AT1904" s="33"/>
      <c r="AU1904" s="33"/>
      <c r="AV1904" s="33"/>
      <c r="AW1904" s="33"/>
      <c r="AX1904" s="33"/>
      <c r="AY1904" s="33"/>
      <c r="AZ1904" s="33"/>
      <c r="BA1904" s="33"/>
      <c r="BB1904" s="33"/>
      <c r="BC1904" s="33"/>
    </row>
    <row r="1905" spans="1:55">
      <c r="A1905" s="33"/>
      <c r="B1905" s="33"/>
      <c r="C1905" s="33"/>
      <c r="D1905" s="33"/>
      <c r="E1905" s="33"/>
      <c r="F1905" s="33"/>
      <c r="G1905" s="33"/>
      <c r="H1905" s="33"/>
      <c r="I1905" s="33"/>
      <c r="J1905" s="33"/>
      <c r="K1905" s="33"/>
      <c r="L1905" s="33"/>
      <c r="M1905" s="33"/>
      <c r="N1905" s="33"/>
      <c r="O1905" s="33"/>
      <c r="P1905" s="33"/>
      <c r="Q1905" s="33"/>
      <c r="R1905" s="33"/>
      <c r="S1905" s="33"/>
      <c r="T1905" s="33"/>
      <c r="U1905" s="33"/>
      <c r="V1905" s="33"/>
      <c r="W1905" s="33"/>
      <c r="X1905" s="33"/>
      <c r="Y1905" s="33"/>
      <c r="Z1905" s="33"/>
      <c r="AA1905" s="33"/>
      <c r="AB1905" s="33"/>
      <c r="AC1905" s="33"/>
      <c r="AD1905" s="33"/>
      <c r="AE1905" s="33"/>
      <c r="AF1905" s="33"/>
      <c r="AG1905" s="33"/>
      <c r="AH1905" s="33"/>
      <c r="AI1905" s="33"/>
      <c r="AJ1905" s="33"/>
      <c r="AK1905" s="33"/>
      <c r="AL1905" s="33"/>
      <c r="AM1905" s="33"/>
      <c r="AN1905" s="33"/>
      <c r="AO1905" s="33"/>
      <c r="AP1905" s="33"/>
      <c r="AQ1905" s="33"/>
      <c r="AR1905" s="33"/>
      <c r="AS1905" s="33"/>
      <c r="AT1905" s="33"/>
      <c r="AU1905" s="33"/>
      <c r="AV1905" s="33"/>
      <c r="AW1905" s="33"/>
      <c r="AX1905" s="33"/>
      <c r="AY1905" s="33"/>
      <c r="AZ1905" s="33"/>
      <c r="BA1905" s="33"/>
      <c r="BB1905" s="33"/>
      <c r="BC1905" s="33"/>
    </row>
    <row r="1906" spans="1:55">
      <c r="A1906" s="33"/>
      <c r="B1906" s="33"/>
      <c r="C1906" s="33"/>
      <c r="D1906" s="33"/>
      <c r="E1906" s="33"/>
      <c r="F1906" s="33"/>
      <c r="G1906" s="33"/>
      <c r="H1906" s="33"/>
      <c r="I1906" s="33"/>
      <c r="J1906" s="33"/>
      <c r="K1906" s="33"/>
      <c r="L1906" s="33"/>
      <c r="M1906" s="33"/>
      <c r="N1906" s="33"/>
      <c r="O1906" s="33"/>
      <c r="P1906" s="33"/>
      <c r="Q1906" s="33"/>
      <c r="R1906" s="33"/>
      <c r="S1906" s="33"/>
      <c r="T1906" s="33"/>
      <c r="U1906" s="33"/>
      <c r="V1906" s="33"/>
      <c r="W1906" s="33"/>
      <c r="X1906" s="33"/>
      <c r="Y1906" s="33"/>
      <c r="Z1906" s="33"/>
      <c r="AA1906" s="33"/>
      <c r="AB1906" s="33"/>
      <c r="AC1906" s="33"/>
      <c r="AD1906" s="33"/>
      <c r="AE1906" s="33"/>
      <c r="AF1906" s="33"/>
      <c r="AG1906" s="33"/>
      <c r="AH1906" s="33"/>
      <c r="AI1906" s="33"/>
      <c r="AJ1906" s="33"/>
      <c r="AK1906" s="33"/>
      <c r="AL1906" s="33"/>
      <c r="AM1906" s="33"/>
      <c r="AN1906" s="33"/>
      <c r="AO1906" s="33"/>
      <c r="AP1906" s="33"/>
      <c r="AQ1906" s="33"/>
      <c r="AR1906" s="33"/>
      <c r="AS1906" s="33"/>
      <c r="AT1906" s="33"/>
      <c r="AU1906" s="33"/>
      <c r="AV1906" s="33"/>
      <c r="AW1906" s="33"/>
      <c r="AX1906" s="33"/>
      <c r="AY1906" s="33"/>
      <c r="AZ1906" s="33"/>
      <c r="BA1906" s="33"/>
      <c r="BB1906" s="33"/>
      <c r="BC1906" s="33"/>
    </row>
    <row r="1907" spans="1:55">
      <c r="A1907" s="33"/>
      <c r="B1907" s="33"/>
      <c r="C1907" s="33"/>
      <c r="D1907" s="33"/>
      <c r="E1907" s="33"/>
      <c r="F1907" s="33"/>
      <c r="G1907" s="33"/>
      <c r="H1907" s="33"/>
      <c r="I1907" s="33"/>
      <c r="J1907" s="33"/>
      <c r="K1907" s="33"/>
      <c r="L1907" s="33"/>
      <c r="M1907" s="33"/>
      <c r="N1907" s="33"/>
      <c r="O1907" s="33"/>
      <c r="P1907" s="33"/>
      <c r="Q1907" s="33"/>
      <c r="R1907" s="33"/>
      <c r="S1907" s="33"/>
      <c r="T1907" s="33"/>
      <c r="U1907" s="33"/>
      <c r="V1907" s="33"/>
      <c r="W1907" s="33"/>
      <c r="X1907" s="33"/>
      <c r="Y1907" s="33"/>
      <c r="Z1907" s="33"/>
      <c r="AA1907" s="33"/>
      <c r="AB1907" s="33"/>
      <c r="AC1907" s="33"/>
      <c r="AD1907" s="33"/>
      <c r="AE1907" s="33"/>
      <c r="AF1907" s="33"/>
      <c r="AG1907" s="33"/>
      <c r="AH1907" s="33"/>
      <c r="AI1907" s="33"/>
      <c r="AJ1907" s="33"/>
      <c r="AK1907" s="33"/>
      <c r="AL1907" s="33"/>
      <c r="AM1907" s="33"/>
      <c r="AN1907" s="33"/>
      <c r="AO1907" s="33"/>
      <c r="AP1907" s="33"/>
      <c r="AQ1907" s="33"/>
      <c r="AR1907" s="33"/>
      <c r="AS1907" s="33"/>
      <c r="AT1907" s="33"/>
      <c r="AU1907" s="33"/>
      <c r="AV1907" s="33"/>
      <c r="AW1907" s="33"/>
      <c r="AX1907" s="33"/>
      <c r="AY1907" s="33"/>
      <c r="AZ1907" s="33"/>
      <c r="BA1907" s="33"/>
      <c r="BB1907" s="33"/>
      <c r="BC1907" s="33"/>
    </row>
    <row r="1908" spans="1:55">
      <c r="A1908" s="33"/>
      <c r="B1908" s="33"/>
      <c r="C1908" s="33"/>
      <c r="D1908" s="33"/>
      <c r="E1908" s="33"/>
      <c r="F1908" s="33"/>
      <c r="G1908" s="33"/>
      <c r="H1908" s="33"/>
      <c r="I1908" s="33"/>
      <c r="J1908" s="33"/>
      <c r="K1908" s="33"/>
      <c r="L1908" s="33"/>
      <c r="M1908" s="33"/>
      <c r="N1908" s="33"/>
      <c r="O1908" s="33"/>
      <c r="P1908" s="33"/>
      <c r="Q1908" s="33"/>
      <c r="R1908" s="33"/>
      <c r="S1908" s="33"/>
      <c r="T1908" s="33"/>
      <c r="U1908" s="33"/>
      <c r="V1908" s="33"/>
      <c r="W1908" s="33"/>
      <c r="X1908" s="33"/>
      <c r="Y1908" s="33"/>
      <c r="Z1908" s="33"/>
      <c r="AA1908" s="33"/>
      <c r="AB1908" s="33"/>
      <c r="AC1908" s="33"/>
      <c r="AD1908" s="33"/>
      <c r="AE1908" s="33"/>
      <c r="AF1908" s="33"/>
      <c r="AG1908" s="33"/>
      <c r="AH1908" s="33"/>
      <c r="AI1908" s="33"/>
      <c r="AJ1908" s="33"/>
      <c r="AK1908" s="33"/>
      <c r="AL1908" s="33"/>
      <c r="AM1908" s="33"/>
      <c r="AN1908" s="33"/>
      <c r="AO1908" s="33"/>
      <c r="AP1908" s="33"/>
      <c r="AQ1908" s="33"/>
      <c r="AR1908" s="33"/>
      <c r="AS1908" s="33"/>
      <c r="AT1908" s="33"/>
      <c r="AU1908" s="33"/>
      <c r="AV1908" s="33"/>
      <c r="AW1908" s="33"/>
      <c r="AX1908" s="33"/>
      <c r="AY1908" s="33"/>
      <c r="AZ1908" s="33"/>
      <c r="BA1908" s="33"/>
      <c r="BB1908" s="33"/>
      <c r="BC1908" s="33"/>
    </row>
    <row r="1909" spans="1:55">
      <c r="A1909" s="33"/>
      <c r="B1909" s="33"/>
      <c r="C1909" s="33"/>
      <c r="D1909" s="33"/>
      <c r="E1909" s="33"/>
      <c r="F1909" s="33"/>
      <c r="G1909" s="33"/>
      <c r="H1909" s="33"/>
      <c r="I1909" s="33"/>
      <c r="J1909" s="33"/>
      <c r="K1909" s="33"/>
      <c r="L1909" s="33"/>
      <c r="M1909" s="33"/>
      <c r="N1909" s="33"/>
      <c r="O1909" s="33"/>
      <c r="P1909" s="33"/>
      <c r="Q1909" s="33"/>
      <c r="R1909" s="33"/>
      <c r="S1909" s="33"/>
      <c r="T1909" s="33"/>
      <c r="U1909" s="33"/>
      <c r="V1909" s="33"/>
      <c r="W1909" s="33"/>
      <c r="X1909" s="33"/>
      <c r="Y1909" s="33"/>
      <c r="Z1909" s="33"/>
      <c r="AA1909" s="33"/>
      <c r="AB1909" s="33"/>
      <c r="AC1909" s="33"/>
      <c r="AD1909" s="33"/>
      <c r="AE1909" s="33"/>
      <c r="AF1909" s="33"/>
      <c r="AG1909" s="33"/>
      <c r="AH1909" s="33"/>
      <c r="AI1909" s="33"/>
      <c r="AJ1909" s="33"/>
      <c r="AK1909" s="33"/>
      <c r="AL1909" s="33"/>
      <c r="AM1909" s="33"/>
      <c r="AN1909" s="33"/>
      <c r="AO1909" s="33"/>
      <c r="AP1909" s="33"/>
      <c r="AQ1909" s="33"/>
      <c r="AR1909" s="33"/>
      <c r="AS1909" s="33"/>
      <c r="AT1909" s="33"/>
      <c r="AU1909" s="33"/>
      <c r="AV1909" s="33"/>
      <c r="AW1909" s="33"/>
      <c r="AX1909" s="33"/>
      <c r="AY1909" s="33"/>
      <c r="AZ1909" s="33"/>
      <c r="BA1909" s="33"/>
      <c r="BB1909" s="33"/>
      <c r="BC1909" s="33"/>
    </row>
    <row r="1910" spans="1:55">
      <c r="A1910" s="33"/>
      <c r="B1910" s="33"/>
      <c r="C1910" s="33"/>
      <c r="D1910" s="33"/>
      <c r="E1910" s="33"/>
      <c r="F1910" s="33"/>
      <c r="G1910" s="33"/>
      <c r="H1910" s="33"/>
      <c r="I1910" s="33"/>
      <c r="J1910" s="33"/>
      <c r="K1910" s="33"/>
      <c r="L1910" s="33"/>
      <c r="M1910" s="33"/>
      <c r="N1910" s="33"/>
      <c r="O1910" s="33"/>
      <c r="P1910" s="33"/>
      <c r="Q1910" s="33"/>
      <c r="R1910" s="33"/>
      <c r="S1910" s="33"/>
      <c r="T1910" s="33"/>
      <c r="U1910" s="33"/>
      <c r="V1910" s="33"/>
      <c r="W1910" s="33"/>
      <c r="X1910" s="33"/>
      <c r="Y1910" s="33"/>
      <c r="Z1910" s="33"/>
      <c r="AA1910" s="33"/>
      <c r="AB1910" s="33"/>
      <c r="AC1910" s="33"/>
      <c r="AD1910" s="33"/>
      <c r="AE1910" s="33"/>
      <c r="AF1910" s="33"/>
      <c r="AG1910" s="33"/>
      <c r="AH1910" s="33"/>
      <c r="AI1910" s="33"/>
      <c r="AJ1910" s="33"/>
      <c r="AK1910" s="33"/>
      <c r="AL1910" s="33"/>
      <c r="AM1910" s="33"/>
      <c r="AN1910" s="33"/>
      <c r="AO1910" s="33"/>
      <c r="AP1910" s="33"/>
      <c r="AQ1910" s="33"/>
      <c r="AR1910" s="33"/>
      <c r="AS1910" s="33"/>
      <c r="AT1910" s="33"/>
      <c r="AU1910" s="33"/>
      <c r="AV1910" s="33"/>
      <c r="AW1910" s="33"/>
      <c r="AX1910" s="33"/>
      <c r="AY1910" s="33"/>
      <c r="AZ1910" s="33"/>
      <c r="BA1910" s="33"/>
      <c r="BB1910" s="33"/>
      <c r="BC1910" s="33"/>
    </row>
    <row r="1911" spans="1:55">
      <c r="A1911" s="33"/>
      <c r="B1911" s="33"/>
      <c r="C1911" s="33"/>
      <c r="D1911" s="33"/>
      <c r="E1911" s="33"/>
      <c r="F1911" s="33"/>
      <c r="G1911" s="33"/>
      <c r="H1911" s="33"/>
      <c r="I1911" s="33"/>
      <c r="J1911" s="33"/>
      <c r="K1911" s="33"/>
      <c r="L1911" s="33"/>
      <c r="M1911" s="33"/>
      <c r="N1911" s="33"/>
      <c r="O1911" s="33"/>
      <c r="P1911" s="33"/>
      <c r="Q1911" s="33"/>
      <c r="R1911" s="33"/>
      <c r="S1911" s="33"/>
      <c r="T1911" s="33"/>
      <c r="U1911" s="33"/>
      <c r="V1911" s="33"/>
      <c r="W1911" s="33"/>
      <c r="X1911" s="33"/>
      <c r="Y1911" s="33"/>
      <c r="Z1911" s="33"/>
      <c r="AA1911" s="33"/>
      <c r="AB1911" s="33"/>
      <c r="AC1911" s="33"/>
      <c r="AD1911" s="33"/>
      <c r="AE1911" s="33"/>
      <c r="AF1911" s="33"/>
      <c r="AG1911" s="33"/>
      <c r="AH1911" s="33"/>
      <c r="AI1911" s="33"/>
      <c r="AJ1911" s="33"/>
      <c r="AK1911" s="33"/>
      <c r="AL1911" s="33"/>
      <c r="AM1911" s="33"/>
      <c r="AN1911" s="33"/>
      <c r="AO1911" s="33"/>
      <c r="AP1911" s="33"/>
      <c r="AQ1911" s="33"/>
      <c r="AR1911" s="33"/>
      <c r="AS1911" s="33"/>
      <c r="AT1911" s="33"/>
      <c r="AU1911" s="33"/>
      <c r="AV1911" s="33"/>
      <c r="AW1911" s="33"/>
      <c r="AX1911" s="33"/>
      <c r="AY1911" s="33"/>
      <c r="AZ1911" s="33"/>
      <c r="BA1911" s="33"/>
      <c r="BB1911" s="33"/>
      <c r="BC1911" s="33"/>
    </row>
    <row r="1912" spans="1:55">
      <c r="A1912" s="33"/>
      <c r="B1912" s="33"/>
      <c r="C1912" s="33"/>
      <c r="D1912" s="33"/>
      <c r="E1912" s="33"/>
      <c r="F1912" s="33"/>
      <c r="G1912" s="33"/>
      <c r="H1912" s="33"/>
      <c r="I1912" s="33"/>
      <c r="J1912" s="33"/>
      <c r="K1912" s="33"/>
      <c r="L1912" s="33"/>
      <c r="M1912" s="33"/>
      <c r="N1912" s="33"/>
      <c r="O1912" s="33"/>
      <c r="P1912" s="33"/>
      <c r="Q1912" s="33"/>
      <c r="R1912" s="33"/>
      <c r="S1912" s="33"/>
      <c r="T1912" s="33"/>
      <c r="U1912" s="33"/>
      <c r="V1912" s="33"/>
      <c r="W1912" s="33"/>
      <c r="X1912" s="33"/>
      <c r="Y1912" s="33"/>
      <c r="Z1912" s="33"/>
      <c r="AA1912" s="33"/>
      <c r="AB1912" s="33"/>
      <c r="AC1912" s="33"/>
      <c r="AD1912" s="33"/>
      <c r="AE1912" s="33"/>
      <c r="AF1912" s="33"/>
      <c r="AG1912" s="33"/>
      <c r="AH1912" s="33"/>
      <c r="AI1912" s="33"/>
      <c r="AJ1912" s="33"/>
      <c r="AK1912" s="33"/>
      <c r="AL1912" s="33"/>
      <c r="AM1912" s="33"/>
      <c r="AN1912" s="33"/>
      <c r="AO1912" s="33"/>
      <c r="AP1912" s="33"/>
      <c r="AQ1912" s="33"/>
      <c r="AR1912" s="33"/>
      <c r="AS1912" s="33"/>
      <c r="AT1912" s="33"/>
      <c r="AU1912" s="33"/>
      <c r="AV1912" s="33"/>
      <c r="AW1912" s="33"/>
      <c r="AX1912" s="33"/>
      <c r="AY1912" s="33"/>
      <c r="AZ1912" s="33"/>
      <c r="BA1912" s="33"/>
      <c r="BB1912" s="33"/>
      <c r="BC1912" s="33"/>
    </row>
    <row r="1913" spans="1:55">
      <c r="A1913" s="33"/>
      <c r="B1913" s="33"/>
      <c r="C1913" s="33"/>
      <c r="D1913" s="33"/>
      <c r="E1913" s="33"/>
      <c r="F1913" s="33"/>
      <c r="G1913" s="33"/>
      <c r="H1913" s="33"/>
      <c r="I1913" s="33"/>
      <c r="J1913" s="33"/>
      <c r="K1913" s="33"/>
      <c r="L1913" s="33"/>
      <c r="M1913" s="33"/>
      <c r="N1913" s="33"/>
      <c r="O1913" s="33"/>
      <c r="P1913" s="33"/>
      <c r="Q1913" s="33"/>
      <c r="R1913" s="33"/>
      <c r="S1913" s="33"/>
      <c r="T1913" s="33"/>
      <c r="U1913" s="33"/>
      <c r="V1913" s="33"/>
      <c r="W1913" s="33"/>
      <c r="X1913" s="33"/>
      <c r="Y1913" s="33"/>
      <c r="Z1913" s="33"/>
      <c r="AA1913" s="33"/>
      <c r="AB1913" s="33"/>
      <c r="AC1913" s="33"/>
      <c r="AD1913" s="33"/>
      <c r="AE1913" s="33"/>
      <c r="AF1913" s="33"/>
      <c r="AG1913" s="33"/>
      <c r="AH1913" s="33"/>
      <c r="AI1913" s="33"/>
      <c r="AJ1913" s="33"/>
      <c r="AK1913" s="33"/>
      <c r="AL1913" s="33"/>
      <c r="AM1913" s="33"/>
      <c r="AN1913" s="33"/>
      <c r="AO1913" s="33"/>
      <c r="AP1913" s="33"/>
      <c r="AQ1913" s="33"/>
      <c r="AR1913" s="33"/>
      <c r="AS1913" s="33"/>
      <c r="AT1913" s="33"/>
      <c r="AU1913" s="33"/>
      <c r="AV1913" s="33"/>
      <c r="AW1913" s="33"/>
      <c r="AX1913" s="33"/>
      <c r="AY1913" s="33"/>
      <c r="AZ1913" s="33"/>
      <c r="BA1913" s="33"/>
      <c r="BB1913" s="33"/>
      <c r="BC1913" s="33"/>
    </row>
    <row r="1914" spans="1:55">
      <c r="A1914" s="33"/>
      <c r="B1914" s="33"/>
      <c r="C1914" s="33"/>
      <c r="D1914" s="33"/>
      <c r="E1914" s="33"/>
      <c r="F1914" s="33"/>
      <c r="G1914" s="33"/>
      <c r="H1914" s="33"/>
      <c r="I1914" s="33"/>
      <c r="J1914" s="33"/>
      <c r="K1914" s="33"/>
      <c r="L1914" s="33"/>
      <c r="M1914" s="33"/>
      <c r="N1914" s="33"/>
      <c r="O1914" s="33"/>
      <c r="P1914" s="33"/>
      <c r="Q1914" s="33"/>
      <c r="R1914" s="33"/>
      <c r="S1914" s="33"/>
      <c r="T1914" s="33"/>
      <c r="U1914" s="33"/>
      <c r="V1914" s="33"/>
      <c r="W1914" s="33"/>
      <c r="X1914" s="33"/>
      <c r="Y1914" s="33"/>
      <c r="Z1914" s="33"/>
      <c r="AA1914" s="33"/>
      <c r="AB1914" s="33"/>
      <c r="AC1914" s="33"/>
      <c r="AD1914" s="33"/>
      <c r="AE1914" s="33"/>
      <c r="AF1914" s="33"/>
      <c r="AG1914" s="33"/>
      <c r="AH1914" s="33"/>
      <c r="AI1914" s="33"/>
      <c r="AJ1914" s="33"/>
      <c r="AK1914" s="33"/>
      <c r="AL1914" s="33"/>
      <c r="AM1914" s="33"/>
      <c r="AN1914" s="33"/>
      <c r="AO1914" s="33"/>
      <c r="AP1914" s="33"/>
      <c r="AQ1914" s="33"/>
      <c r="AR1914" s="33"/>
      <c r="AS1914" s="33"/>
      <c r="AT1914" s="33"/>
      <c r="AU1914" s="33"/>
      <c r="AV1914" s="33"/>
      <c r="AW1914" s="33"/>
      <c r="AX1914" s="33"/>
      <c r="AY1914" s="33"/>
      <c r="AZ1914" s="33"/>
      <c r="BA1914" s="33"/>
      <c r="BB1914" s="33"/>
      <c r="BC1914" s="33"/>
    </row>
    <row r="1915" spans="1:55">
      <c r="A1915" s="33"/>
      <c r="B1915" s="33"/>
      <c r="C1915" s="33"/>
      <c r="D1915" s="33"/>
      <c r="E1915" s="33"/>
      <c r="F1915" s="33"/>
      <c r="G1915" s="33"/>
      <c r="H1915" s="33"/>
      <c r="I1915" s="33"/>
      <c r="J1915" s="33"/>
      <c r="K1915" s="33"/>
      <c r="L1915" s="33"/>
      <c r="M1915" s="33"/>
      <c r="N1915" s="33"/>
      <c r="O1915" s="33"/>
      <c r="P1915" s="33"/>
      <c r="Q1915" s="33"/>
      <c r="R1915" s="33"/>
      <c r="S1915" s="33"/>
      <c r="T1915" s="33"/>
      <c r="U1915" s="33"/>
      <c r="V1915" s="33"/>
      <c r="W1915" s="33"/>
      <c r="X1915" s="33"/>
      <c r="Y1915" s="33"/>
      <c r="Z1915" s="33"/>
      <c r="AA1915" s="33"/>
      <c r="AB1915" s="33"/>
      <c r="AC1915" s="33"/>
      <c r="AD1915" s="33"/>
      <c r="AE1915" s="33"/>
      <c r="AF1915" s="33"/>
      <c r="AG1915" s="33"/>
      <c r="AH1915" s="33"/>
      <c r="AI1915" s="33"/>
      <c r="AJ1915" s="33"/>
      <c r="AK1915" s="33"/>
      <c r="AL1915" s="33"/>
      <c r="AM1915" s="33"/>
      <c r="AN1915" s="33"/>
      <c r="AO1915" s="33"/>
      <c r="AP1915" s="33"/>
      <c r="AQ1915" s="33"/>
      <c r="AR1915" s="33"/>
      <c r="AS1915" s="33"/>
      <c r="AT1915" s="33"/>
      <c r="AU1915" s="33"/>
      <c r="AV1915" s="33"/>
      <c r="AW1915" s="33"/>
      <c r="AX1915" s="33"/>
      <c r="AY1915" s="33"/>
      <c r="AZ1915" s="33"/>
      <c r="BA1915" s="33"/>
      <c r="BB1915" s="33"/>
      <c r="BC1915" s="33"/>
    </row>
    <row r="1916" spans="1:55">
      <c r="A1916" s="33"/>
      <c r="B1916" s="33"/>
      <c r="C1916" s="33"/>
      <c r="D1916" s="33"/>
      <c r="E1916" s="33"/>
      <c r="F1916" s="33"/>
      <c r="G1916" s="33"/>
      <c r="H1916" s="33"/>
      <c r="I1916" s="33"/>
      <c r="J1916" s="33"/>
      <c r="K1916" s="33"/>
      <c r="L1916" s="33"/>
      <c r="M1916" s="33"/>
      <c r="N1916" s="33"/>
      <c r="O1916" s="33"/>
      <c r="P1916" s="33"/>
      <c r="Q1916" s="33"/>
      <c r="R1916" s="33"/>
      <c r="S1916" s="33"/>
      <c r="T1916" s="33"/>
      <c r="U1916" s="33"/>
      <c r="V1916" s="33"/>
      <c r="W1916" s="33"/>
      <c r="X1916" s="33"/>
      <c r="Y1916" s="33"/>
      <c r="Z1916" s="33"/>
      <c r="AA1916" s="33"/>
      <c r="AB1916" s="33"/>
      <c r="AC1916" s="33"/>
      <c r="AD1916" s="33"/>
      <c r="AE1916" s="33"/>
      <c r="AF1916" s="33"/>
      <c r="AG1916" s="33"/>
      <c r="AH1916" s="33"/>
      <c r="AI1916" s="33"/>
      <c r="AJ1916" s="33"/>
      <c r="AK1916" s="33"/>
      <c r="AL1916" s="33"/>
      <c r="AM1916" s="33"/>
      <c r="AN1916" s="33"/>
      <c r="AO1916" s="33"/>
      <c r="AP1916" s="33"/>
      <c r="AQ1916" s="33"/>
      <c r="AR1916" s="33"/>
      <c r="AS1916" s="33"/>
      <c r="AT1916" s="33"/>
      <c r="AU1916" s="33"/>
      <c r="AV1916" s="33"/>
      <c r="AW1916" s="33"/>
      <c r="AX1916" s="33"/>
      <c r="AY1916" s="33"/>
      <c r="AZ1916" s="33"/>
      <c r="BA1916" s="33"/>
      <c r="BB1916" s="33"/>
      <c r="BC1916" s="33"/>
    </row>
    <row r="1917" spans="1:55">
      <c r="A1917" s="33"/>
      <c r="B1917" s="33"/>
      <c r="C1917" s="33"/>
      <c r="D1917" s="33"/>
      <c r="E1917" s="33"/>
      <c r="F1917" s="33"/>
      <c r="G1917" s="33"/>
      <c r="H1917" s="33"/>
      <c r="I1917" s="33"/>
      <c r="J1917" s="33"/>
      <c r="K1917" s="33"/>
      <c r="L1917" s="33"/>
      <c r="M1917" s="33"/>
      <c r="N1917" s="33"/>
      <c r="O1917" s="33"/>
      <c r="P1917" s="33"/>
      <c r="Q1917" s="33"/>
      <c r="R1917" s="33"/>
      <c r="S1917" s="33"/>
      <c r="T1917" s="33"/>
      <c r="U1917" s="33"/>
      <c r="V1917" s="33"/>
      <c r="W1917" s="33"/>
      <c r="X1917" s="33"/>
      <c r="Y1917" s="33"/>
      <c r="Z1917" s="33"/>
      <c r="AA1917" s="33"/>
      <c r="AB1917" s="33"/>
      <c r="AC1917" s="33"/>
      <c r="AD1917" s="33"/>
      <c r="AE1917" s="33"/>
      <c r="AF1917" s="33"/>
      <c r="AG1917" s="33"/>
      <c r="AH1917" s="33"/>
      <c r="AI1917" s="33"/>
      <c r="AJ1917" s="33"/>
      <c r="AK1917" s="33"/>
      <c r="AL1917" s="33"/>
      <c r="AM1917" s="33"/>
      <c r="AN1917" s="33"/>
      <c r="AO1917" s="33"/>
      <c r="AP1917" s="33"/>
      <c r="AQ1917" s="33"/>
      <c r="AR1917" s="33"/>
      <c r="AS1917" s="33"/>
      <c r="AT1917" s="33"/>
      <c r="AU1917" s="33"/>
      <c r="AV1917" s="33"/>
      <c r="AW1917" s="33"/>
      <c r="AX1917" s="33"/>
      <c r="AY1917" s="33"/>
      <c r="AZ1917" s="33"/>
      <c r="BA1917" s="33"/>
      <c r="BB1917" s="33"/>
      <c r="BC1917" s="33"/>
    </row>
    <row r="1918" spans="1:55">
      <c r="A1918" s="33"/>
      <c r="B1918" s="33"/>
      <c r="C1918" s="33"/>
      <c r="D1918" s="33"/>
      <c r="E1918" s="33"/>
      <c r="F1918" s="33"/>
      <c r="G1918" s="33"/>
      <c r="H1918" s="33"/>
      <c r="I1918" s="33"/>
      <c r="J1918" s="33"/>
      <c r="K1918" s="33"/>
      <c r="L1918" s="33"/>
      <c r="M1918" s="33"/>
      <c r="N1918" s="33"/>
      <c r="O1918" s="33"/>
      <c r="P1918" s="33"/>
      <c r="Q1918" s="33"/>
      <c r="R1918" s="33"/>
      <c r="S1918" s="33"/>
      <c r="T1918" s="33"/>
      <c r="U1918" s="33"/>
      <c r="V1918" s="33"/>
      <c r="W1918" s="33"/>
      <c r="X1918" s="33"/>
      <c r="Y1918" s="33"/>
      <c r="Z1918" s="33"/>
      <c r="AA1918" s="33"/>
      <c r="AB1918" s="33"/>
      <c r="AC1918" s="33"/>
      <c r="AD1918" s="33"/>
      <c r="AE1918" s="33"/>
      <c r="AF1918" s="33"/>
      <c r="AG1918" s="33"/>
      <c r="AH1918" s="33"/>
      <c r="AI1918" s="33"/>
      <c r="AJ1918" s="33"/>
      <c r="AK1918" s="33"/>
      <c r="AL1918" s="33"/>
      <c r="AM1918" s="33"/>
      <c r="AN1918" s="33"/>
      <c r="AO1918" s="33"/>
      <c r="AP1918" s="33"/>
      <c r="AQ1918" s="33"/>
      <c r="AR1918" s="33"/>
      <c r="AS1918" s="33"/>
      <c r="AT1918" s="33"/>
      <c r="AU1918" s="33"/>
      <c r="AV1918" s="33"/>
      <c r="AW1918" s="33"/>
      <c r="AX1918" s="33"/>
      <c r="AY1918" s="33"/>
      <c r="AZ1918" s="33"/>
      <c r="BA1918" s="33"/>
      <c r="BB1918" s="33"/>
      <c r="BC1918" s="33"/>
    </row>
    <row r="1919" spans="1:55">
      <c r="A1919" s="33"/>
      <c r="B1919" s="33"/>
      <c r="C1919" s="33"/>
      <c r="D1919" s="33"/>
      <c r="E1919" s="33"/>
      <c r="F1919" s="33"/>
      <c r="G1919" s="33"/>
      <c r="H1919" s="33"/>
      <c r="I1919" s="33"/>
      <c r="J1919" s="33"/>
      <c r="K1919" s="33"/>
      <c r="L1919" s="33"/>
      <c r="M1919" s="33"/>
      <c r="N1919" s="33"/>
      <c r="O1919" s="33"/>
      <c r="P1919" s="33"/>
      <c r="Q1919" s="33"/>
      <c r="R1919" s="33"/>
      <c r="S1919" s="33"/>
      <c r="T1919" s="33"/>
      <c r="U1919" s="33"/>
      <c r="V1919" s="33"/>
      <c r="W1919" s="33"/>
      <c r="X1919" s="33"/>
      <c r="Y1919" s="33"/>
      <c r="Z1919" s="33"/>
      <c r="AA1919" s="33"/>
      <c r="AB1919" s="33"/>
      <c r="AC1919" s="33"/>
      <c r="AD1919" s="33"/>
      <c r="AE1919" s="33"/>
      <c r="AF1919" s="33"/>
      <c r="AG1919" s="33"/>
      <c r="AH1919" s="33"/>
      <c r="AI1919" s="33"/>
      <c r="AJ1919" s="33"/>
      <c r="AK1919" s="33"/>
      <c r="AL1919" s="33"/>
      <c r="AM1919" s="33"/>
      <c r="AN1919" s="33"/>
      <c r="AO1919" s="33"/>
      <c r="AP1919" s="33"/>
      <c r="AQ1919" s="33"/>
      <c r="AR1919" s="33"/>
      <c r="AS1919" s="33"/>
      <c r="AT1919" s="33"/>
      <c r="AU1919" s="33"/>
      <c r="AV1919" s="33"/>
      <c r="AW1919" s="33"/>
      <c r="AX1919" s="33"/>
      <c r="AY1919" s="33"/>
      <c r="AZ1919" s="33"/>
      <c r="BA1919" s="33"/>
      <c r="BB1919" s="33"/>
      <c r="BC1919" s="33"/>
    </row>
    <row r="1920" spans="1:55">
      <c r="A1920" s="33"/>
      <c r="B1920" s="33"/>
      <c r="C1920" s="33"/>
      <c r="D1920" s="33"/>
      <c r="E1920" s="33"/>
      <c r="F1920" s="33"/>
      <c r="G1920" s="33"/>
      <c r="H1920" s="33"/>
      <c r="I1920" s="33"/>
      <c r="J1920" s="33"/>
      <c r="K1920" s="33"/>
      <c r="L1920" s="33"/>
      <c r="M1920" s="33"/>
      <c r="N1920" s="33"/>
      <c r="O1920" s="33"/>
      <c r="P1920" s="33"/>
      <c r="Q1920" s="33"/>
      <c r="R1920" s="33"/>
      <c r="S1920" s="33"/>
      <c r="T1920" s="33"/>
      <c r="U1920" s="33"/>
      <c r="V1920" s="33"/>
      <c r="W1920" s="33"/>
      <c r="X1920" s="33"/>
      <c r="Y1920" s="33"/>
      <c r="Z1920" s="33"/>
      <c r="AA1920" s="33"/>
      <c r="AB1920" s="33"/>
      <c r="AC1920" s="33"/>
      <c r="AD1920" s="33"/>
      <c r="AE1920" s="33"/>
      <c r="AF1920" s="33"/>
      <c r="AG1920" s="33"/>
      <c r="AH1920" s="33"/>
      <c r="AI1920" s="33"/>
      <c r="AJ1920" s="33"/>
      <c r="AK1920" s="33"/>
      <c r="AL1920" s="33"/>
      <c r="AM1920" s="33"/>
      <c r="AN1920" s="33"/>
      <c r="AO1920" s="33"/>
      <c r="AP1920" s="33"/>
      <c r="AQ1920" s="33"/>
      <c r="AR1920" s="33"/>
      <c r="AS1920" s="33"/>
      <c r="AT1920" s="33"/>
      <c r="AU1920" s="33"/>
      <c r="AV1920" s="33"/>
      <c r="AW1920" s="33"/>
      <c r="AX1920" s="33"/>
      <c r="AY1920" s="33"/>
      <c r="AZ1920" s="33"/>
      <c r="BA1920" s="33"/>
      <c r="BB1920" s="33"/>
      <c r="BC1920" s="33"/>
    </row>
    <row r="1921" spans="1:55">
      <c r="A1921" s="33"/>
      <c r="B1921" s="33"/>
      <c r="C1921" s="33"/>
      <c r="D1921" s="33"/>
      <c r="E1921" s="33"/>
      <c r="F1921" s="33"/>
      <c r="G1921" s="33"/>
      <c r="H1921" s="33"/>
      <c r="I1921" s="33"/>
      <c r="J1921" s="33"/>
      <c r="K1921" s="33"/>
      <c r="L1921" s="33"/>
      <c r="M1921" s="33"/>
      <c r="N1921" s="33"/>
      <c r="O1921" s="33"/>
      <c r="P1921" s="33"/>
      <c r="Q1921" s="33"/>
      <c r="R1921" s="33"/>
      <c r="S1921" s="33"/>
      <c r="T1921" s="33"/>
      <c r="U1921" s="33"/>
      <c r="V1921" s="33"/>
      <c r="W1921" s="33"/>
      <c r="X1921" s="33"/>
      <c r="Y1921" s="33"/>
      <c r="Z1921" s="33"/>
      <c r="AA1921" s="33"/>
      <c r="AB1921" s="33"/>
      <c r="AC1921" s="33"/>
      <c r="AD1921" s="33"/>
      <c r="AE1921" s="33"/>
      <c r="AF1921" s="33"/>
      <c r="AG1921" s="33"/>
      <c r="AH1921" s="33"/>
      <c r="AI1921" s="33"/>
      <c r="AJ1921" s="33"/>
      <c r="AK1921" s="33"/>
      <c r="AL1921" s="33"/>
      <c r="AM1921" s="33"/>
      <c r="AN1921" s="33"/>
      <c r="AO1921" s="33"/>
      <c r="AP1921" s="33"/>
      <c r="AQ1921" s="33"/>
      <c r="AR1921" s="33"/>
      <c r="AS1921" s="33"/>
      <c r="AT1921" s="33"/>
      <c r="AU1921" s="33"/>
      <c r="AV1921" s="33"/>
      <c r="AW1921" s="33"/>
      <c r="AX1921" s="33"/>
      <c r="AY1921" s="33"/>
      <c r="AZ1921" s="33"/>
      <c r="BA1921" s="33"/>
      <c r="BB1921" s="33"/>
      <c r="BC1921" s="33"/>
    </row>
    <row r="1922" spans="1:55">
      <c r="A1922" s="33"/>
      <c r="B1922" s="33"/>
      <c r="C1922" s="33"/>
      <c r="D1922" s="33"/>
      <c r="E1922" s="33"/>
      <c r="F1922" s="33"/>
      <c r="G1922" s="33"/>
      <c r="H1922" s="33"/>
      <c r="I1922" s="33"/>
      <c r="J1922" s="33"/>
      <c r="K1922" s="33"/>
      <c r="L1922" s="33"/>
      <c r="M1922" s="33"/>
      <c r="N1922" s="33"/>
      <c r="O1922" s="33"/>
      <c r="P1922" s="33"/>
      <c r="Q1922" s="33"/>
      <c r="R1922" s="33"/>
      <c r="S1922" s="33"/>
      <c r="T1922" s="33"/>
      <c r="U1922" s="33"/>
      <c r="V1922" s="33"/>
      <c r="W1922" s="33"/>
      <c r="X1922" s="33"/>
      <c r="Y1922" s="33"/>
      <c r="Z1922" s="33"/>
      <c r="AA1922" s="33"/>
      <c r="AB1922" s="33"/>
      <c r="AC1922" s="33"/>
      <c r="AD1922" s="33"/>
      <c r="AE1922" s="33"/>
      <c r="AF1922" s="33"/>
      <c r="AG1922" s="33"/>
      <c r="AH1922" s="33"/>
      <c r="AI1922" s="33"/>
      <c r="AJ1922" s="33"/>
      <c r="AK1922" s="33"/>
      <c r="AL1922" s="33"/>
      <c r="AM1922" s="33"/>
      <c r="AN1922" s="33"/>
      <c r="AO1922" s="33"/>
      <c r="AP1922" s="33"/>
      <c r="AQ1922" s="33"/>
      <c r="AR1922" s="33"/>
      <c r="AS1922" s="33"/>
      <c r="AT1922" s="33"/>
      <c r="AU1922" s="33"/>
      <c r="AV1922" s="33"/>
      <c r="AW1922" s="33"/>
      <c r="AX1922" s="33"/>
      <c r="AY1922" s="33"/>
      <c r="AZ1922" s="33"/>
      <c r="BA1922" s="33"/>
      <c r="BB1922" s="33"/>
      <c r="BC1922" s="33"/>
    </row>
    <row r="1923" spans="1:55">
      <c r="A1923" s="33"/>
      <c r="B1923" s="33"/>
      <c r="C1923" s="33"/>
      <c r="D1923" s="33"/>
      <c r="E1923" s="33"/>
      <c r="F1923" s="33"/>
      <c r="G1923" s="33"/>
      <c r="H1923" s="33"/>
      <c r="I1923" s="33"/>
      <c r="J1923" s="33"/>
      <c r="K1923" s="33"/>
      <c r="L1923" s="33"/>
      <c r="M1923" s="33"/>
      <c r="N1923" s="33"/>
      <c r="O1923" s="33"/>
      <c r="P1923" s="33"/>
      <c r="Q1923" s="33"/>
      <c r="R1923" s="33"/>
      <c r="S1923" s="33"/>
      <c r="T1923" s="33"/>
      <c r="U1923" s="33"/>
      <c r="V1923" s="33"/>
      <c r="W1923" s="33"/>
      <c r="X1923" s="33"/>
      <c r="Y1923" s="33"/>
      <c r="Z1923" s="33"/>
      <c r="AA1923" s="33"/>
      <c r="AB1923" s="33"/>
      <c r="AC1923" s="33"/>
      <c r="AD1923" s="33"/>
      <c r="AE1923" s="33"/>
      <c r="AF1923" s="33"/>
      <c r="AG1923" s="33"/>
      <c r="AH1923" s="33"/>
      <c r="AI1923" s="33"/>
      <c r="AJ1923" s="33"/>
      <c r="AK1923" s="33"/>
      <c r="AL1923" s="33"/>
      <c r="AM1923" s="33"/>
      <c r="AN1923" s="33"/>
      <c r="AO1923" s="33"/>
      <c r="AP1923" s="33"/>
      <c r="AQ1923" s="33"/>
      <c r="AR1923" s="33"/>
      <c r="AS1923" s="33"/>
      <c r="AT1923" s="33"/>
      <c r="AU1923" s="33"/>
      <c r="AV1923" s="33"/>
      <c r="AW1923" s="33"/>
      <c r="AX1923" s="33"/>
      <c r="AY1923" s="33"/>
      <c r="AZ1923" s="33"/>
      <c r="BA1923" s="33"/>
      <c r="BB1923" s="33"/>
      <c r="BC1923" s="33"/>
    </row>
    <row r="1924" spans="1:55">
      <c r="A1924" s="33"/>
      <c r="B1924" s="33"/>
      <c r="C1924" s="33"/>
      <c r="D1924" s="33"/>
      <c r="E1924" s="33"/>
      <c r="F1924" s="33"/>
      <c r="G1924" s="33"/>
      <c r="H1924" s="33"/>
      <c r="I1924" s="33"/>
      <c r="J1924" s="33"/>
      <c r="K1924" s="33"/>
      <c r="L1924" s="33"/>
      <c r="M1924" s="33"/>
      <c r="N1924" s="33"/>
      <c r="O1924" s="33"/>
      <c r="P1924" s="33"/>
      <c r="Q1924" s="33"/>
      <c r="R1924" s="33"/>
      <c r="S1924" s="33"/>
      <c r="T1924" s="33"/>
      <c r="U1924" s="33"/>
      <c r="V1924" s="33"/>
      <c r="W1924" s="33"/>
      <c r="X1924" s="33"/>
      <c r="Y1924" s="33"/>
      <c r="Z1924" s="33"/>
      <c r="AA1924" s="33"/>
      <c r="AB1924" s="33"/>
      <c r="AC1924" s="33"/>
      <c r="AD1924" s="33"/>
      <c r="AE1924" s="33"/>
      <c r="AF1924" s="33"/>
      <c r="AG1924" s="33"/>
      <c r="AH1924" s="33"/>
      <c r="AI1924" s="33"/>
      <c r="AJ1924" s="33"/>
      <c r="AK1924" s="33"/>
      <c r="AL1924" s="33"/>
      <c r="AM1924" s="33"/>
      <c r="AN1924" s="33"/>
      <c r="AO1924" s="33"/>
      <c r="AP1924" s="33"/>
      <c r="AQ1924" s="33"/>
      <c r="AR1924" s="33"/>
      <c r="AS1924" s="33"/>
      <c r="AT1924" s="33"/>
      <c r="AU1924" s="33"/>
      <c r="AV1924" s="33"/>
      <c r="AW1924" s="33"/>
      <c r="AX1924" s="33"/>
      <c r="AY1924" s="33"/>
      <c r="AZ1924" s="33"/>
      <c r="BA1924" s="33"/>
      <c r="BB1924" s="33"/>
      <c r="BC1924" s="33"/>
    </row>
    <row r="1925" spans="1:55">
      <c r="A1925" s="33"/>
      <c r="B1925" s="33"/>
      <c r="C1925" s="33"/>
      <c r="D1925" s="33"/>
      <c r="E1925" s="33"/>
      <c r="F1925" s="33"/>
      <c r="G1925" s="33"/>
      <c r="H1925" s="33"/>
      <c r="I1925" s="33"/>
      <c r="J1925" s="33"/>
      <c r="K1925" s="33"/>
      <c r="L1925" s="33"/>
      <c r="M1925" s="33"/>
      <c r="N1925" s="33"/>
      <c r="O1925" s="33"/>
      <c r="P1925" s="33"/>
      <c r="Q1925" s="33"/>
      <c r="R1925" s="33"/>
      <c r="S1925" s="33"/>
      <c r="T1925" s="33"/>
      <c r="U1925" s="33"/>
      <c r="V1925" s="33"/>
      <c r="W1925" s="33"/>
      <c r="X1925" s="33"/>
      <c r="Y1925" s="33"/>
      <c r="Z1925" s="33"/>
      <c r="AA1925" s="33"/>
      <c r="AB1925" s="33"/>
      <c r="AC1925" s="33"/>
      <c r="AD1925" s="33"/>
      <c r="AE1925" s="33"/>
      <c r="AF1925" s="33"/>
      <c r="AG1925" s="33"/>
      <c r="AH1925" s="33"/>
      <c r="AI1925" s="33"/>
      <c r="AJ1925" s="33"/>
      <c r="AK1925" s="33"/>
      <c r="AL1925" s="33"/>
      <c r="AM1925" s="33"/>
      <c r="AN1925" s="33"/>
      <c r="AO1925" s="33"/>
      <c r="AP1925" s="33"/>
      <c r="AQ1925" s="33"/>
      <c r="AR1925" s="33"/>
      <c r="AS1925" s="33"/>
      <c r="AT1925" s="33"/>
      <c r="AU1925" s="33"/>
      <c r="AV1925" s="33"/>
      <c r="AW1925" s="33"/>
      <c r="AX1925" s="33"/>
      <c r="AY1925" s="33"/>
      <c r="AZ1925" s="33"/>
      <c r="BA1925" s="33"/>
      <c r="BB1925" s="33"/>
      <c r="BC1925" s="33"/>
    </row>
    <row r="1926" spans="1:55">
      <c r="A1926" s="33"/>
      <c r="B1926" s="33"/>
      <c r="C1926" s="33"/>
      <c r="D1926" s="33"/>
      <c r="E1926" s="33"/>
      <c r="F1926" s="33"/>
      <c r="G1926" s="33"/>
      <c r="H1926" s="33"/>
      <c r="I1926" s="33"/>
      <c r="J1926" s="33"/>
      <c r="K1926" s="33"/>
      <c r="L1926" s="33"/>
      <c r="M1926" s="33"/>
      <c r="N1926" s="33"/>
      <c r="O1926" s="33"/>
      <c r="P1926" s="33"/>
      <c r="Q1926" s="33"/>
      <c r="R1926" s="33"/>
      <c r="S1926" s="33"/>
      <c r="T1926" s="33"/>
      <c r="U1926" s="33"/>
      <c r="V1926" s="33"/>
      <c r="W1926" s="33"/>
      <c r="X1926" s="33"/>
      <c r="Y1926" s="33"/>
      <c r="Z1926" s="33"/>
      <c r="AA1926" s="33"/>
      <c r="AB1926" s="33"/>
      <c r="AC1926" s="33"/>
      <c r="AD1926" s="33"/>
      <c r="AE1926" s="33"/>
      <c r="AF1926" s="33"/>
      <c r="AG1926" s="33"/>
      <c r="AH1926" s="33"/>
      <c r="AI1926" s="33"/>
      <c r="AJ1926" s="33"/>
      <c r="AK1926" s="33"/>
      <c r="AL1926" s="33"/>
      <c r="AM1926" s="33"/>
      <c r="AN1926" s="33"/>
      <c r="AO1926" s="33"/>
      <c r="AP1926" s="33"/>
      <c r="AQ1926" s="33"/>
      <c r="AR1926" s="33"/>
      <c r="AS1926" s="33"/>
      <c r="AT1926" s="33"/>
      <c r="AU1926" s="33"/>
      <c r="AV1926" s="33"/>
      <c r="AW1926" s="33"/>
      <c r="AX1926" s="33"/>
      <c r="AY1926" s="33"/>
      <c r="AZ1926" s="33"/>
      <c r="BA1926" s="33"/>
      <c r="BB1926" s="33"/>
      <c r="BC1926" s="33"/>
    </row>
    <row r="1927" spans="1:55">
      <c r="A1927" s="33"/>
      <c r="B1927" s="33"/>
      <c r="C1927" s="33"/>
      <c r="D1927" s="33"/>
      <c r="E1927" s="33"/>
      <c r="F1927" s="33"/>
      <c r="G1927" s="33"/>
      <c r="H1927" s="33"/>
      <c r="I1927" s="33"/>
      <c r="J1927" s="33"/>
      <c r="K1927" s="33"/>
      <c r="L1927" s="33"/>
      <c r="M1927" s="33"/>
      <c r="N1927" s="33"/>
      <c r="O1927" s="33"/>
      <c r="P1927" s="33"/>
      <c r="Q1927" s="33"/>
      <c r="R1927" s="33"/>
      <c r="S1927" s="33"/>
      <c r="T1927" s="33"/>
      <c r="U1927" s="33"/>
      <c r="V1927" s="33"/>
      <c r="W1927" s="33"/>
      <c r="X1927" s="33"/>
      <c r="Y1927" s="33"/>
      <c r="Z1927" s="33"/>
      <c r="AA1927" s="33"/>
      <c r="AB1927" s="33"/>
      <c r="AC1927" s="33"/>
      <c r="AD1927" s="33"/>
      <c r="AE1927" s="33"/>
      <c r="AF1927" s="33"/>
      <c r="AG1927" s="33"/>
      <c r="AH1927" s="33"/>
      <c r="AI1927" s="33"/>
      <c r="AJ1927" s="33"/>
      <c r="AK1927" s="33"/>
      <c r="AL1927" s="33"/>
      <c r="AM1927" s="33"/>
      <c r="AN1927" s="33"/>
      <c r="AO1927" s="33"/>
      <c r="AP1927" s="33"/>
      <c r="AQ1927" s="33"/>
      <c r="AR1927" s="33"/>
      <c r="AS1927" s="33"/>
      <c r="AT1927" s="33"/>
      <c r="AU1927" s="33"/>
      <c r="AV1927" s="33"/>
      <c r="AW1927" s="33"/>
      <c r="AX1927" s="33"/>
      <c r="AY1927" s="33"/>
      <c r="AZ1927" s="33"/>
      <c r="BA1927" s="33"/>
      <c r="BB1927" s="33"/>
      <c r="BC1927" s="33"/>
    </row>
    <row r="1928" spans="1:55">
      <c r="A1928" s="33"/>
      <c r="B1928" s="33"/>
      <c r="C1928" s="33"/>
      <c r="D1928" s="33"/>
      <c r="E1928" s="33"/>
      <c r="F1928" s="33"/>
      <c r="G1928" s="33"/>
      <c r="H1928" s="33"/>
      <c r="I1928" s="33"/>
      <c r="J1928" s="33"/>
      <c r="K1928" s="33"/>
      <c r="L1928" s="33"/>
      <c r="M1928" s="33"/>
      <c r="N1928" s="33"/>
      <c r="O1928" s="33"/>
      <c r="P1928" s="33"/>
      <c r="Q1928" s="33"/>
      <c r="R1928" s="33"/>
      <c r="S1928" s="33"/>
      <c r="T1928" s="33"/>
      <c r="U1928" s="33"/>
      <c r="V1928" s="33"/>
      <c r="W1928" s="33"/>
      <c r="X1928" s="33"/>
      <c r="Y1928" s="33"/>
      <c r="Z1928" s="33"/>
      <c r="AA1928" s="33"/>
      <c r="AB1928" s="33"/>
      <c r="AC1928" s="33"/>
      <c r="AD1928" s="33"/>
      <c r="AE1928" s="33"/>
      <c r="AF1928" s="33"/>
      <c r="AG1928" s="33"/>
      <c r="AH1928" s="33"/>
      <c r="AI1928" s="33"/>
      <c r="AJ1928" s="33"/>
      <c r="AK1928" s="33"/>
      <c r="AL1928" s="33"/>
      <c r="AM1928" s="33"/>
      <c r="AN1928" s="33"/>
      <c r="AO1928" s="33"/>
      <c r="AP1928" s="33"/>
      <c r="AQ1928" s="33"/>
      <c r="AR1928" s="33"/>
      <c r="AS1928" s="33"/>
      <c r="AT1928" s="33"/>
      <c r="AU1928" s="33"/>
      <c r="AV1928" s="33"/>
      <c r="AW1928" s="33"/>
      <c r="AX1928" s="33"/>
      <c r="AY1928" s="33"/>
      <c r="AZ1928" s="33"/>
      <c r="BA1928" s="33"/>
      <c r="BB1928" s="33"/>
      <c r="BC1928" s="33"/>
    </row>
    <row r="1929" spans="1:55">
      <c r="A1929" s="33"/>
      <c r="B1929" s="33"/>
      <c r="C1929" s="33"/>
      <c r="D1929" s="33"/>
      <c r="E1929" s="33"/>
      <c r="F1929" s="33"/>
      <c r="G1929" s="33"/>
      <c r="H1929" s="33"/>
      <c r="I1929" s="33"/>
      <c r="J1929" s="33"/>
      <c r="K1929" s="33"/>
      <c r="L1929" s="33"/>
      <c r="M1929" s="33"/>
      <c r="N1929" s="33"/>
      <c r="O1929" s="33"/>
      <c r="P1929" s="33"/>
      <c r="Q1929" s="33"/>
      <c r="R1929" s="33"/>
      <c r="S1929" s="33"/>
      <c r="T1929" s="33"/>
      <c r="U1929" s="33"/>
      <c r="V1929" s="33"/>
      <c r="W1929" s="33"/>
      <c r="X1929" s="33"/>
      <c r="Y1929" s="33"/>
      <c r="Z1929" s="33"/>
      <c r="AA1929" s="33"/>
      <c r="AB1929" s="33"/>
      <c r="AC1929" s="33"/>
      <c r="AD1929" s="33"/>
      <c r="AE1929" s="33"/>
      <c r="AF1929" s="33"/>
      <c r="AG1929" s="33"/>
      <c r="AH1929" s="33"/>
      <c r="AI1929" s="33"/>
      <c r="AJ1929" s="33"/>
      <c r="AK1929" s="33"/>
      <c r="AL1929" s="33"/>
      <c r="AM1929" s="33"/>
      <c r="AN1929" s="33"/>
      <c r="AO1929" s="33"/>
      <c r="AP1929" s="33"/>
      <c r="AQ1929" s="33"/>
      <c r="AR1929" s="33"/>
      <c r="AS1929" s="33"/>
      <c r="AT1929" s="33"/>
      <c r="AU1929" s="33"/>
      <c r="AV1929" s="33"/>
      <c r="AW1929" s="33"/>
      <c r="AX1929" s="33"/>
      <c r="AY1929" s="33"/>
      <c r="AZ1929" s="33"/>
      <c r="BA1929" s="33"/>
      <c r="BB1929" s="33"/>
      <c r="BC1929" s="33"/>
    </row>
    <row r="1930" spans="1:55">
      <c r="A1930" s="33"/>
      <c r="B1930" s="33"/>
      <c r="C1930" s="33"/>
      <c r="D1930" s="33"/>
      <c r="E1930" s="33"/>
      <c r="F1930" s="33"/>
      <c r="G1930" s="33"/>
      <c r="H1930" s="33"/>
      <c r="I1930" s="33"/>
      <c r="J1930" s="33"/>
      <c r="K1930" s="33"/>
      <c r="L1930" s="33"/>
      <c r="M1930" s="33"/>
      <c r="N1930" s="33"/>
      <c r="O1930" s="33"/>
      <c r="P1930" s="33"/>
      <c r="Q1930" s="33"/>
      <c r="R1930" s="33"/>
      <c r="S1930" s="33"/>
      <c r="T1930" s="33"/>
      <c r="U1930" s="33"/>
      <c r="V1930" s="33"/>
      <c r="W1930" s="33"/>
      <c r="X1930" s="33"/>
      <c r="Y1930" s="33"/>
      <c r="Z1930" s="33"/>
      <c r="AA1930" s="33"/>
      <c r="AB1930" s="33"/>
      <c r="AC1930" s="33"/>
      <c r="AD1930" s="33"/>
      <c r="AE1930" s="33"/>
      <c r="AF1930" s="33"/>
      <c r="AG1930" s="33"/>
      <c r="AH1930" s="33"/>
      <c r="AI1930" s="33"/>
      <c r="AJ1930" s="33"/>
      <c r="AK1930" s="33"/>
      <c r="AL1930" s="33"/>
      <c r="AM1930" s="33"/>
      <c r="AN1930" s="33"/>
      <c r="AO1930" s="33"/>
      <c r="AP1930" s="33"/>
      <c r="AQ1930" s="33"/>
      <c r="AR1930" s="33"/>
      <c r="AS1930" s="33"/>
      <c r="AT1930" s="33"/>
      <c r="AU1930" s="33"/>
      <c r="AV1930" s="33"/>
      <c r="AW1930" s="33"/>
      <c r="AX1930" s="33"/>
      <c r="AY1930" s="33"/>
      <c r="AZ1930" s="33"/>
      <c r="BA1930" s="33"/>
      <c r="BB1930" s="33"/>
      <c r="BC1930" s="33"/>
    </row>
    <row r="1931" spans="1:55">
      <c r="A1931" s="33"/>
      <c r="B1931" s="33"/>
      <c r="C1931" s="33"/>
      <c r="D1931" s="33"/>
      <c r="E1931" s="33"/>
      <c r="F1931" s="33"/>
      <c r="G1931" s="33"/>
      <c r="H1931" s="33"/>
      <c r="I1931" s="33"/>
      <c r="J1931" s="33"/>
      <c r="K1931" s="33"/>
      <c r="L1931" s="33"/>
      <c r="M1931" s="33"/>
      <c r="N1931" s="33"/>
      <c r="O1931" s="33"/>
      <c r="P1931" s="33"/>
      <c r="Q1931" s="33"/>
      <c r="R1931" s="33"/>
      <c r="S1931" s="33"/>
      <c r="T1931" s="33"/>
      <c r="U1931" s="33"/>
      <c r="V1931" s="33"/>
      <c r="W1931" s="33"/>
      <c r="X1931" s="33"/>
      <c r="Y1931" s="33"/>
      <c r="Z1931" s="33"/>
      <c r="AA1931" s="33"/>
      <c r="AB1931" s="33"/>
      <c r="AC1931" s="33"/>
      <c r="AD1931" s="33"/>
      <c r="AE1931" s="33"/>
      <c r="AF1931" s="33"/>
      <c r="AG1931" s="33"/>
      <c r="AH1931" s="33"/>
      <c r="AI1931" s="33"/>
      <c r="AJ1931" s="33"/>
      <c r="AK1931" s="33"/>
      <c r="AL1931" s="33"/>
      <c r="AM1931" s="33"/>
      <c r="AN1931" s="33"/>
      <c r="AO1931" s="33"/>
      <c r="AP1931" s="33"/>
      <c r="AQ1931" s="33"/>
      <c r="AR1931" s="33"/>
      <c r="AS1931" s="33"/>
      <c r="AT1931" s="33"/>
      <c r="AU1931" s="33"/>
      <c r="AV1931" s="33"/>
      <c r="AW1931" s="33"/>
      <c r="AX1931" s="33"/>
      <c r="AY1931" s="33"/>
      <c r="AZ1931" s="33"/>
      <c r="BA1931" s="33"/>
      <c r="BB1931" s="33"/>
      <c r="BC1931" s="33"/>
    </row>
    <row r="1932" spans="1:55">
      <c r="A1932" s="33"/>
      <c r="B1932" s="33"/>
      <c r="C1932" s="33"/>
      <c r="D1932" s="33"/>
      <c r="E1932" s="33"/>
      <c r="F1932" s="33"/>
      <c r="G1932" s="33"/>
      <c r="H1932" s="33"/>
      <c r="I1932" s="33"/>
      <c r="J1932" s="33"/>
      <c r="K1932" s="33"/>
      <c r="L1932" s="33"/>
      <c r="M1932" s="33"/>
      <c r="N1932" s="33"/>
      <c r="O1932" s="33"/>
      <c r="P1932" s="33"/>
      <c r="Q1932" s="33"/>
      <c r="R1932" s="33"/>
      <c r="S1932" s="33"/>
      <c r="T1932" s="33"/>
      <c r="U1932" s="33"/>
      <c r="V1932" s="33"/>
      <c r="W1932" s="33"/>
      <c r="X1932" s="33"/>
      <c r="Y1932" s="33"/>
      <c r="Z1932" s="33"/>
      <c r="AA1932" s="33"/>
      <c r="AB1932" s="33"/>
      <c r="AC1932" s="33"/>
      <c r="AD1932" s="33"/>
      <c r="AE1932" s="33"/>
      <c r="AF1932" s="33"/>
      <c r="AG1932" s="33"/>
      <c r="AH1932" s="33"/>
      <c r="AI1932" s="33"/>
      <c r="AJ1932" s="33"/>
      <c r="AK1932" s="33"/>
      <c r="AL1932" s="33"/>
      <c r="AM1932" s="33"/>
      <c r="AN1932" s="33"/>
      <c r="AO1932" s="33"/>
      <c r="AP1932" s="33"/>
      <c r="AQ1932" s="33"/>
      <c r="AR1932" s="33"/>
      <c r="AS1932" s="33"/>
      <c r="AT1932" s="33"/>
      <c r="AU1932" s="33"/>
      <c r="AV1932" s="33"/>
      <c r="AW1932" s="33"/>
      <c r="AX1932" s="33"/>
      <c r="AY1932" s="33"/>
      <c r="AZ1932" s="33"/>
      <c r="BA1932" s="33"/>
      <c r="BB1932" s="33"/>
      <c r="BC1932" s="33"/>
    </row>
    <row r="1933" spans="1:55">
      <c r="A1933" s="33"/>
      <c r="B1933" s="33"/>
      <c r="C1933" s="33"/>
      <c r="D1933" s="33"/>
      <c r="E1933" s="33"/>
      <c r="F1933" s="33"/>
      <c r="G1933" s="33"/>
      <c r="H1933" s="33"/>
      <c r="I1933" s="33"/>
      <c r="J1933" s="33"/>
      <c r="K1933" s="33"/>
      <c r="L1933" s="33"/>
      <c r="M1933" s="33"/>
      <c r="N1933" s="33"/>
      <c r="O1933" s="33"/>
      <c r="P1933" s="33"/>
      <c r="Q1933" s="33"/>
      <c r="R1933" s="33"/>
      <c r="S1933" s="33"/>
      <c r="T1933" s="33"/>
      <c r="U1933" s="33"/>
      <c r="V1933" s="33"/>
      <c r="W1933" s="33"/>
      <c r="X1933" s="33"/>
      <c r="Y1933" s="33"/>
      <c r="Z1933" s="33"/>
      <c r="AA1933" s="33"/>
      <c r="AB1933" s="33"/>
      <c r="AC1933" s="33"/>
      <c r="AD1933" s="33"/>
      <c r="AE1933" s="33"/>
      <c r="AF1933" s="33"/>
      <c r="AG1933" s="33"/>
      <c r="AH1933" s="33"/>
      <c r="AI1933" s="33"/>
      <c r="AJ1933" s="33"/>
      <c r="AK1933" s="33"/>
      <c r="AL1933" s="33"/>
      <c r="AM1933" s="33"/>
      <c r="AN1933" s="33"/>
      <c r="AO1933" s="33"/>
      <c r="AP1933" s="33"/>
      <c r="AQ1933" s="33"/>
      <c r="AR1933" s="33"/>
      <c r="AS1933" s="33"/>
      <c r="AT1933" s="33"/>
      <c r="AU1933" s="33"/>
      <c r="AV1933" s="33"/>
      <c r="AW1933" s="33"/>
      <c r="AX1933" s="33"/>
      <c r="AY1933" s="33"/>
      <c r="AZ1933" s="33"/>
      <c r="BA1933" s="33"/>
      <c r="BB1933" s="33"/>
      <c r="BC1933" s="33"/>
    </row>
    <row r="1934" spans="1:55">
      <c r="A1934" s="33"/>
      <c r="B1934" s="33"/>
      <c r="C1934" s="33"/>
      <c r="D1934" s="33"/>
      <c r="E1934" s="33"/>
      <c r="F1934" s="33"/>
      <c r="G1934" s="33"/>
      <c r="H1934" s="33"/>
      <c r="I1934" s="33"/>
      <c r="J1934" s="33"/>
      <c r="K1934" s="33"/>
      <c r="L1934" s="33"/>
      <c r="M1934" s="33"/>
      <c r="N1934" s="33"/>
      <c r="O1934" s="33"/>
      <c r="P1934" s="33"/>
      <c r="Q1934" s="33"/>
      <c r="R1934" s="33"/>
      <c r="S1934" s="33"/>
      <c r="T1934" s="33"/>
      <c r="U1934" s="33"/>
      <c r="V1934" s="33"/>
      <c r="W1934" s="33"/>
      <c r="X1934" s="33"/>
      <c r="Y1934" s="33"/>
      <c r="Z1934" s="33"/>
      <c r="AA1934" s="33"/>
      <c r="AB1934" s="33"/>
      <c r="AC1934" s="33"/>
      <c r="AD1934" s="33"/>
      <c r="AE1934" s="33"/>
      <c r="AF1934" s="33"/>
      <c r="AG1934" s="33"/>
      <c r="AH1934" s="33"/>
      <c r="AI1934" s="33"/>
      <c r="AJ1934" s="33"/>
      <c r="AK1934" s="33"/>
      <c r="AL1934" s="33"/>
      <c r="AM1934" s="33"/>
      <c r="AN1934" s="33"/>
      <c r="AO1934" s="33"/>
      <c r="AP1934" s="33"/>
      <c r="AQ1934" s="33"/>
      <c r="AR1934" s="33"/>
      <c r="AS1934" s="33"/>
      <c r="AT1934" s="33"/>
      <c r="AU1934" s="33"/>
      <c r="AV1934" s="33"/>
      <c r="AW1934" s="33"/>
      <c r="AX1934" s="33"/>
      <c r="AY1934" s="33"/>
      <c r="AZ1934" s="33"/>
      <c r="BA1934" s="33"/>
      <c r="BB1934" s="33"/>
      <c r="BC1934" s="33"/>
    </row>
    <row r="1935" spans="1:55">
      <c r="A1935" s="33"/>
      <c r="B1935" s="33"/>
      <c r="C1935" s="33"/>
      <c r="D1935" s="33"/>
      <c r="E1935" s="33"/>
      <c r="F1935" s="33"/>
      <c r="G1935" s="33"/>
      <c r="H1935" s="33"/>
      <c r="I1935" s="33"/>
      <c r="J1935" s="33"/>
      <c r="K1935" s="33"/>
      <c r="L1935" s="33"/>
      <c r="M1935" s="33"/>
      <c r="N1935" s="33"/>
      <c r="O1935" s="33"/>
      <c r="P1935" s="33"/>
      <c r="Q1935" s="33"/>
      <c r="R1935" s="33"/>
      <c r="S1935" s="33"/>
      <c r="T1935" s="33"/>
      <c r="U1935" s="33"/>
      <c r="V1935" s="33"/>
      <c r="W1935" s="33"/>
      <c r="X1935" s="33"/>
      <c r="Y1935" s="33"/>
      <c r="Z1935" s="33"/>
      <c r="AA1935" s="33"/>
      <c r="AB1935" s="33"/>
      <c r="AC1935" s="33"/>
      <c r="AD1935" s="33"/>
      <c r="AE1935" s="33"/>
      <c r="AF1935" s="33"/>
      <c r="AG1935" s="33"/>
      <c r="AH1935" s="33"/>
      <c r="AI1935" s="33"/>
      <c r="AJ1935" s="33"/>
      <c r="AK1935" s="33"/>
      <c r="AL1935" s="33"/>
      <c r="AM1935" s="33"/>
      <c r="AN1935" s="33"/>
      <c r="AO1935" s="33"/>
      <c r="AP1935" s="33"/>
      <c r="AQ1935" s="33"/>
      <c r="AR1935" s="33"/>
      <c r="AS1935" s="33"/>
      <c r="AT1935" s="33"/>
      <c r="AU1935" s="33"/>
      <c r="AV1935" s="33"/>
      <c r="AW1935" s="33"/>
      <c r="AX1935" s="33"/>
      <c r="AY1935" s="33"/>
      <c r="AZ1935" s="33"/>
      <c r="BA1935" s="33"/>
      <c r="BB1935" s="33"/>
      <c r="BC1935" s="33"/>
    </row>
    <row r="1936" spans="1:55">
      <c r="A1936" s="33"/>
      <c r="B1936" s="33"/>
      <c r="C1936" s="33"/>
      <c r="D1936" s="33"/>
      <c r="E1936" s="33"/>
      <c r="F1936" s="33"/>
      <c r="G1936" s="33"/>
      <c r="H1936" s="33"/>
      <c r="I1936" s="33"/>
      <c r="J1936" s="33"/>
      <c r="K1936" s="33"/>
      <c r="L1936" s="33"/>
      <c r="M1936" s="33"/>
      <c r="N1936" s="33"/>
      <c r="O1936" s="33"/>
      <c r="P1936" s="33"/>
      <c r="Q1936" s="33"/>
      <c r="R1936" s="33"/>
      <c r="S1936" s="33"/>
      <c r="T1936" s="33"/>
      <c r="U1936" s="33"/>
      <c r="V1936" s="33"/>
      <c r="W1936" s="33"/>
      <c r="X1936" s="33"/>
      <c r="Y1936" s="33"/>
      <c r="Z1936" s="33"/>
      <c r="AA1936" s="33"/>
      <c r="AB1936" s="33"/>
      <c r="AC1936" s="33"/>
      <c r="AD1936" s="33"/>
      <c r="AE1936" s="33"/>
      <c r="AF1936" s="33"/>
      <c r="AG1936" s="33"/>
      <c r="AH1936" s="33"/>
      <c r="AI1936" s="33"/>
      <c r="AJ1936" s="33"/>
      <c r="AK1936" s="33"/>
      <c r="AL1936" s="33"/>
      <c r="AM1936" s="33"/>
      <c r="AN1936" s="33"/>
      <c r="AO1936" s="33"/>
      <c r="AP1936" s="33"/>
      <c r="AQ1936" s="33"/>
      <c r="AR1936" s="33"/>
      <c r="AS1936" s="33"/>
      <c r="AT1936" s="33"/>
      <c r="AU1936" s="33"/>
      <c r="AV1936" s="33"/>
      <c r="AW1936" s="33"/>
      <c r="AX1936" s="33"/>
      <c r="AY1936" s="33"/>
      <c r="AZ1936" s="33"/>
      <c r="BA1936" s="33"/>
      <c r="BB1936" s="33"/>
      <c r="BC1936" s="33"/>
    </row>
    <row r="1937" spans="1:55">
      <c r="A1937" s="33"/>
      <c r="B1937" s="33"/>
      <c r="C1937" s="33"/>
      <c r="D1937" s="33"/>
      <c r="E1937" s="33"/>
      <c r="F1937" s="33"/>
      <c r="G1937" s="33"/>
      <c r="H1937" s="33"/>
      <c r="I1937" s="33"/>
      <c r="J1937" s="33"/>
      <c r="K1937" s="33"/>
      <c r="L1937" s="33"/>
      <c r="M1937" s="33"/>
      <c r="N1937" s="33"/>
      <c r="O1937" s="33"/>
      <c r="P1937" s="33"/>
      <c r="Q1937" s="33"/>
      <c r="R1937" s="33"/>
      <c r="S1937" s="33"/>
      <c r="T1937" s="33"/>
      <c r="U1937" s="33"/>
      <c r="V1937" s="33"/>
      <c r="W1937" s="33"/>
      <c r="X1937" s="33"/>
      <c r="Y1937" s="33"/>
      <c r="Z1937" s="33"/>
      <c r="AA1937" s="33"/>
      <c r="AB1937" s="33"/>
      <c r="AC1937" s="33"/>
      <c r="AD1937" s="33"/>
      <c r="AE1937" s="33"/>
      <c r="AF1937" s="33"/>
      <c r="AG1937" s="33"/>
      <c r="AH1937" s="33"/>
      <c r="AI1937" s="33"/>
      <c r="AJ1937" s="33"/>
      <c r="AK1937" s="33"/>
      <c r="AL1937" s="33"/>
      <c r="AM1937" s="33"/>
      <c r="AN1937" s="33"/>
      <c r="AO1937" s="33"/>
      <c r="AP1937" s="33"/>
      <c r="AQ1937" s="33"/>
      <c r="AR1937" s="33"/>
      <c r="AS1937" s="33"/>
      <c r="AT1937" s="33"/>
      <c r="AU1937" s="33"/>
      <c r="AV1937" s="33"/>
      <c r="AW1937" s="33"/>
      <c r="AX1937" s="33"/>
      <c r="AY1937" s="33"/>
      <c r="AZ1937" s="33"/>
      <c r="BA1937" s="33"/>
      <c r="BB1937" s="33"/>
      <c r="BC1937" s="33"/>
    </row>
    <row r="1938" spans="1:55">
      <c r="A1938" s="33"/>
      <c r="B1938" s="33"/>
      <c r="C1938" s="33"/>
      <c r="D1938" s="33"/>
      <c r="E1938" s="33"/>
      <c r="F1938" s="33"/>
      <c r="G1938" s="33"/>
      <c r="H1938" s="33"/>
      <c r="I1938" s="33"/>
      <c r="J1938" s="33"/>
      <c r="K1938" s="33"/>
      <c r="L1938" s="33"/>
      <c r="M1938" s="33"/>
      <c r="N1938" s="33"/>
      <c r="O1938" s="33"/>
      <c r="P1938" s="33"/>
      <c r="Q1938" s="33"/>
      <c r="R1938" s="33"/>
      <c r="S1938" s="33"/>
      <c r="T1938" s="33"/>
      <c r="U1938" s="33"/>
      <c r="V1938" s="33"/>
      <c r="W1938" s="33"/>
      <c r="X1938" s="33"/>
      <c r="Y1938" s="33"/>
      <c r="Z1938" s="33"/>
      <c r="AA1938" s="33"/>
      <c r="AB1938" s="33"/>
      <c r="AC1938" s="33"/>
      <c r="AD1938" s="33"/>
      <c r="AE1938" s="33"/>
      <c r="AF1938" s="33"/>
      <c r="AG1938" s="33"/>
      <c r="AH1938" s="33"/>
      <c r="AI1938" s="33"/>
      <c r="AJ1938" s="33"/>
      <c r="AK1938" s="33"/>
      <c r="AL1938" s="33"/>
      <c r="AM1938" s="33"/>
      <c r="AN1938" s="33"/>
      <c r="AO1938" s="33"/>
      <c r="AP1938" s="33"/>
      <c r="AQ1938" s="33"/>
      <c r="AR1938" s="33"/>
      <c r="AS1938" s="33"/>
      <c r="AT1938" s="33"/>
      <c r="AU1938" s="33"/>
      <c r="AV1938" s="33"/>
      <c r="AW1938" s="33"/>
      <c r="AX1938" s="33"/>
      <c r="AY1938" s="33"/>
      <c r="AZ1938" s="33"/>
      <c r="BA1938" s="33"/>
      <c r="BB1938" s="33"/>
      <c r="BC1938" s="33"/>
    </row>
    <row r="1939" spans="1:55">
      <c r="A1939" s="33"/>
      <c r="B1939" s="33"/>
      <c r="C1939" s="33"/>
      <c r="D1939" s="33"/>
      <c r="E1939" s="33"/>
      <c r="F1939" s="33"/>
      <c r="G1939" s="33"/>
      <c r="H1939" s="33"/>
      <c r="I1939" s="33"/>
      <c r="J1939" s="33"/>
      <c r="K1939" s="33"/>
      <c r="L1939" s="33"/>
      <c r="M1939" s="33"/>
      <c r="N1939" s="33"/>
      <c r="O1939" s="33"/>
      <c r="P1939" s="33"/>
      <c r="Q1939" s="33"/>
      <c r="R1939" s="33"/>
      <c r="S1939" s="33"/>
      <c r="T1939" s="33"/>
      <c r="U1939" s="33"/>
      <c r="V1939" s="33"/>
      <c r="W1939" s="33"/>
      <c r="X1939" s="33"/>
      <c r="Y1939" s="33"/>
      <c r="Z1939" s="33"/>
      <c r="AA1939" s="33"/>
      <c r="AB1939" s="33"/>
      <c r="AC1939" s="33"/>
      <c r="AD1939" s="33"/>
      <c r="AE1939" s="33"/>
      <c r="AF1939" s="33"/>
      <c r="AG1939" s="33"/>
      <c r="AH1939" s="33"/>
      <c r="AI1939" s="33"/>
      <c r="AJ1939" s="33"/>
      <c r="AK1939" s="33"/>
      <c r="AL1939" s="33"/>
      <c r="AM1939" s="33"/>
      <c r="AN1939" s="33"/>
      <c r="AO1939" s="33"/>
      <c r="AP1939" s="33"/>
      <c r="AQ1939" s="33"/>
      <c r="AR1939" s="33"/>
      <c r="AS1939" s="33"/>
      <c r="AT1939" s="33"/>
      <c r="AU1939" s="33"/>
      <c r="AV1939" s="33"/>
      <c r="AW1939" s="33"/>
      <c r="AX1939" s="33"/>
      <c r="AY1939" s="33"/>
      <c r="AZ1939" s="33"/>
      <c r="BA1939" s="33"/>
      <c r="BB1939" s="33"/>
      <c r="BC1939" s="33"/>
    </row>
    <row r="1940" spans="1:55">
      <c r="A1940" s="33"/>
      <c r="B1940" s="33"/>
      <c r="C1940" s="33"/>
      <c r="D1940" s="33"/>
      <c r="E1940" s="33"/>
      <c r="F1940" s="33"/>
      <c r="G1940" s="33"/>
      <c r="H1940" s="33"/>
      <c r="I1940" s="33"/>
      <c r="J1940" s="33"/>
      <c r="K1940" s="33"/>
      <c r="L1940" s="33"/>
      <c r="M1940" s="33"/>
      <c r="N1940" s="33"/>
      <c r="O1940" s="33"/>
      <c r="P1940" s="33"/>
      <c r="Q1940" s="33"/>
      <c r="R1940" s="33"/>
      <c r="S1940" s="33"/>
      <c r="T1940" s="33"/>
      <c r="U1940" s="33"/>
      <c r="V1940" s="33"/>
      <c r="W1940" s="33"/>
      <c r="X1940" s="33"/>
      <c r="Y1940" s="33"/>
      <c r="Z1940" s="33"/>
      <c r="AA1940" s="33"/>
      <c r="AB1940" s="33"/>
      <c r="AC1940" s="33"/>
      <c r="AD1940" s="33"/>
      <c r="AE1940" s="33"/>
      <c r="AF1940" s="33"/>
      <c r="AG1940" s="33"/>
      <c r="AH1940" s="33"/>
      <c r="AI1940" s="33"/>
      <c r="AJ1940" s="33"/>
      <c r="AK1940" s="33"/>
      <c r="AL1940" s="33"/>
      <c r="AM1940" s="33"/>
      <c r="AN1940" s="33"/>
      <c r="AO1940" s="33"/>
      <c r="AP1940" s="33"/>
      <c r="AQ1940" s="33"/>
      <c r="AR1940" s="33"/>
      <c r="AS1940" s="33"/>
      <c r="AT1940" s="33"/>
      <c r="AU1940" s="33"/>
      <c r="AV1940" s="33"/>
      <c r="AW1940" s="33"/>
      <c r="AX1940" s="33"/>
      <c r="AY1940" s="33"/>
      <c r="AZ1940" s="33"/>
      <c r="BA1940" s="33"/>
      <c r="BB1940" s="33"/>
      <c r="BC1940" s="33"/>
    </row>
    <row r="1941" spans="1:55">
      <c r="A1941" s="33"/>
      <c r="B1941" s="33"/>
      <c r="C1941" s="33"/>
      <c r="D1941" s="33"/>
      <c r="E1941" s="33"/>
      <c r="F1941" s="33"/>
      <c r="G1941" s="33"/>
      <c r="H1941" s="33"/>
      <c r="I1941" s="33"/>
      <c r="J1941" s="33"/>
      <c r="K1941" s="33"/>
      <c r="L1941" s="33"/>
      <c r="M1941" s="33"/>
      <c r="N1941" s="33"/>
      <c r="O1941" s="33"/>
      <c r="P1941" s="33"/>
      <c r="Q1941" s="33"/>
      <c r="R1941" s="33"/>
      <c r="S1941" s="33"/>
      <c r="T1941" s="33"/>
      <c r="U1941" s="33"/>
      <c r="V1941" s="33"/>
      <c r="W1941" s="33"/>
      <c r="X1941" s="33"/>
      <c r="Y1941" s="33"/>
      <c r="Z1941" s="33"/>
      <c r="AA1941" s="33"/>
      <c r="AB1941" s="33"/>
      <c r="AC1941" s="33"/>
      <c r="AD1941" s="33"/>
      <c r="AE1941" s="33"/>
      <c r="AF1941" s="33"/>
      <c r="AG1941" s="33"/>
      <c r="AH1941" s="33"/>
      <c r="AI1941" s="33"/>
      <c r="AJ1941" s="33"/>
      <c r="AK1941" s="33"/>
      <c r="AL1941" s="33"/>
      <c r="AM1941" s="33"/>
      <c r="AN1941" s="33"/>
      <c r="AO1941" s="33"/>
      <c r="AP1941" s="33"/>
      <c r="AQ1941" s="33"/>
      <c r="AR1941" s="33"/>
      <c r="AS1941" s="33"/>
      <c r="AT1941" s="33"/>
      <c r="AU1941" s="33"/>
      <c r="AV1941" s="33"/>
      <c r="AW1941" s="33"/>
      <c r="AX1941" s="33"/>
      <c r="AY1941" s="33"/>
      <c r="AZ1941" s="33"/>
      <c r="BA1941" s="33"/>
      <c r="BB1941" s="33"/>
      <c r="BC1941" s="33"/>
    </row>
    <row r="1942" spans="1:55">
      <c r="A1942" s="33"/>
      <c r="B1942" s="33"/>
      <c r="C1942" s="33"/>
      <c r="D1942" s="33"/>
      <c r="E1942" s="33"/>
      <c r="F1942" s="33"/>
      <c r="G1942" s="33"/>
      <c r="H1942" s="33"/>
      <c r="I1942" s="33"/>
      <c r="J1942" s="33"/>
      <c r="K1942" s="33"/>
      <c r="L1942" s="33"/>
      <c r="M1942" s="33"/>
      <c r="N1942" s="33"/>
      <c r="O1942" s="33"/>
      <c r="P1942" s="33"/>
      <c r="Q1942" s="33"/>
      <c r="R1942" s="33"/>
      <c r="S1942" s="33"/>
      <c r="T1942" s="33"/>
      <c r="U1942" s="33"/>
      <c r="V1942" s="33"/>
      <c r="W1942" s="33"/>
      <c r="X1942" s="33"/>
      <c r="Y1942" s="33"/>
      <c r="Z1942" s="33"/>
      <c r="AA1942" s="33"/>
      <c r="AB1942" s="33"/>
      <c r="AC1942" s="33"/>
      <c r="AD1942" s="33"/>
      <c r="AE1942" s="33"/>
      <c r="AF1942" s="33"/>
      <c r="AG1942" s="33"/>
      <c r="AH1942" s="33"/>
      <c r="AI1942" s="33"/>
      <c r="AJ1942" s="33"/>
      <c r="AK1942" s="33"/>
      <c r="AL1942" s="33"/>
      <c r="AM1942" s="33"/>
      <c r="AN1942" s="33"/>
      <c r="AO1942" s="33"/>
      <c r="AP1942" s="33"/>
      <c r="AQ1942" s="33"/>
      <c r="AR1942" s="33"/>
      <c r="AS1942" s="33"/>
      <c r="AT1942" s="33"/>
      <c r="AU1942" s="33"/>
      <c r="AV1942" s="33"/>
      <c r="AW1942" s="33"/>
      <c r="AX1942" s="33"/>
      <c r="AY1942" s="33"/>
      <c r="AZ1942" s="33"/>
      <c r="BA1942" s="33"/>
      <c r="BB1942" s="33"/>
      <c r="BC1942" s="33"/>
    </row>
    <row r="1943" spans="1:55">
      <c r="A1943" s="33"/>
      <c r="B1943" s="33"/>
      <c r="C1943" s="33"/>
      <c r="D1943" s="33"/>
      <c r="E1943" s="33"/>
      <c r="F1943" s="33"/>
      <c r="G1943" s="33"/>
      <c r="H1943" s="33"/>
      <c r="I1943" s="33"/>
      <c r="J1943" s="33"/>
      <c r="K1943" s="33"/>
      <c r="L1943" s="33"/>
      <c r="M1943" s="33"/>
      <c r="N1943" s="33"/>
      <c r="O1943" s="33"/>
      <c r="P1943" s="33"/>
      <c r="Q1943" s="33"/>
      <c r="R1943" s="33"/>
      <c r="S1943" s="33"/>
      <c r="T1943" s="33"/>
      <c r="U1943" s="33"/>
      <c r="V1943" s="33"/>
      <c r="W1943" s="33"/>
      <c r="X1943" s="33"/>
      <c r="Y1943" s="33"/>
      <c r="Z1943" s="33"/>
      <c r="AA1943" s="33"/>
      <c r="AB1943" s="33"/>
      <c r="AC1943" s="33"/>
      <c r="AD1943" s="33"/>
      <c r="AE1943" s="33"/>
      <c r="AF1943" s="33"/>
      <c r="AG1943" s="33"/>
      <c r="AH1943" s="33"/>
      <c r="AI1943" s="33"/>
      <c r="AJ1943" s="33"/>
      <c r="AK1943" s="33"/>
      <c r="AL1943" s="33"/>
      <c r="AM1943" s="33"/>
      <c r="AN1943" s="33"/>
      <c r="AO1943" s="33"/>
      <c r="AP1943" s="33"/>
      <c r="AQ1943" s="33"/>
      <c r="AR1943" s="33"/>
      <c r="AS1943" s="33"/>
      <c r="AT1943" s="33"/>
      <c r="AU1943" s="33"/>
      <c r="AV1943" s="33"/>
      <c r="AW1943" s="33"/>
      <c r="AX1943" s="33"/>
      <c r="AY1943" s="33"/>
      <c r="AZ1943" s="33"/>
      <c r="BA1943" s="33"/>
      <c r="BB1943" s="33"/>
      <c r="BC1943" s="33"/>
    </row>
    <row r="1944" spans="1:55">
      <c r="A1944" s="33"/>
      <c r="B1944" s="33"/>
      <c r="C1944" s="33"/>
      <c r="D1944" s="33"/>
      <c r="E1944" s="33"/>
      <c r="F1944" s="33"/>
      <c r="G1944" s="33"/>
      <c r="H1944" s="33"/>
      <c r="I1944" s="33"/>
      <c r="J1944" s="33"/>
      <c r="K1944" s="33"/>
      <c r="L1944" s="33"/>
      <c r="M1944" s="33"/>
      <c r="N1944" s="33"/>
      <c r="O1944" s="33"/>
      <c r="P1944" s="33"/>
      <c r="Q1944" s="33"/>
      <c r="R1944" s="33"/>
      <c r="S1944" s="33"/>
      <c r="T1944" s="33"/>
      <c r="U1944" s="33"/>
      <c r="V1944" s="33"/>
      <c r="W1944" s="33"/>
      <c r="X1944" s="33"/>
      <c r="Y1944" s="33"/>
      <c r="Z1944" s="33"/>
      <c r="AA1944" s="33"/>
      <c r="AB1944" s="33"/>
      <c r="AC1944" s="33"/>
      <c r="AD1944" s="33"/>
      <c r="AE1944" s="33"/>
      <c r="AF1944" s="33"/>
      <c r="AG1944" s="33"/>
      <c r="AH1944" s="33"/>
      <c r="AI1944" s="33"/>
      <c r="AJ1944" s="33"/>
      <c r="AK1944" s="33"/>
      <c r="AL1944" s="33"/>
      <c r="AM1944" s="33"/>
      <c r="AN1944" s="33"/>
      <c r="AO1944" s="33"/>
      <c r="AP1944" s="33"/>
      <c r="AQ1944" s="33"/>
      <c r="AR1944" s="33"/>
      <c r="AS1944" s="33"/>
      <c r="AT1944" s="33"/>
      <c r="AU1944" s="33"/>
      <c r="AV1944" s="33"/>
      <c r="AW1944" s="33"/>
      <c r="AX1944" s="33"/>
      <c r="AY1944" s="33"/>
      <c r="AZ1944" s="33"/>
      <c r="BA1944" s="33"/>
      <c r="BB1944" s="33"/>
      <c r="BC1944" s="33"/>
    </row>
    <row r="1945" spans="1:55">
      <c r="A1945" s="33"/>
      <c r="B1945" s="33"/>
      <c r="C1945" s="33"/>
      <c r="D1945" s="33"/>
      <c r="E1945" s="33"/>
      <c r="F1945" s="33"/>
      <c r="G1945" s="33"/>
      <c r="H1945" s="33"/>
      <c r="I1945" s="33"/>
      <c r="J1945" s="33"/>
      <c r="K1945" s="33"/>
      <c r="L1945" s="33"/>
      <c r="M1945" s="33"/>
      <c r="N1945" s="33"/>
      <c r="O1945" s="33"/>
      <c r="P1945" s="33"/>
      <c r="Q1945" s="33"/>
      <c r="R1945" s="33"/>
      <c r="S1945" s="33"/>
      <c r="T1945" s="33"/>
      <c r="U1945" s="33"/>
      <c r="V1945" s="33"/>
      <c r="W1945" s="33"/>
      <c r="X1945" s="33"/>
      <c r="Y1945" s="33"/>
      <c r="Z1945" s="33"/>
      <c r="AA1945" s="33"/>
      <c r="AB1945" s="33"/>
      <c r="AC1945" s="33"/>
      <c r="AD1945" s="33"/>
      <c r="AE1945" s="33"/>
      <c r="AF1945" s="33"/>
      <c r="AG1945" s="33"/>
      <c r="AH1945" s="33"/>
      <c r="AI1945" s="33"/>
      <c r="AJ1945" s="33"/>
      <c r="AK1945" s="33"/>
      <c r="AL1945" s="33"/>
      <c r="AM1945" s="33"/>
      <c r="AN1945" s="33"/>
      <c r="AO1945" s="33"/>
      <c r="AP1945" s="33"/>
      <c r="AQ1945" s="33"/>
      <c r="AR1945" s="33"/>
      <c r="AS1945" s="33"/>
      <c r="AT1945" s="33"/>
      <c r="AU1945" s="33"/>
      <c r="AV1945" s="33"/>
      <c r="AW1945" s="33"/>
      <c r="AX1945" s="33"/>
      <c r="AY1945" s="33"/>
      <c r="AZ1945" s="33"/>
      <c r="BA1945" s="33"/>
      <c r="BB1945" s="33"/>
      <c r="BC1945" s="33"/>
    </row>
    <row r="1946" spans="1:55">
      <c r="A1946" s="33"/>
      <c r="B1946" s="33"/>
      <c r="C1946" s="33"/>
      <c r="D1946" s="33"/>
      <c r="E1946" s="33"/>
      <c r="F1946" s="33"/>
      <c r="G1946" s="33"/>
      <c r="H1946" s="33"/>
      <c r="I1946" s="33"/>
      <c r="J1946" s="33"/>
      <c r="K1946" s="33"/>
      <c r="L1946" s="33"/>
      <c r="M1946" s="33"/>
      <c r="N1946" s="33"/>
      <c r="O1946" s="33"/>
      <c r="P1946" s="33"/>
      <c r="Q1946" s="33"/>
      <c r="R1946" s="33"/>
      <c r="S1946" s="33"/>
      <c r="T1946" s="33"/>
      <c r="U1946" s="33"/>
      <c r="V1946" s="33"/>
      <c r="W1946" s="33"/>
      <c r="X1946" s="33"/>
      <c r="Y1946" s="33"/>
      <c r="Z1946" s="33"/>
      <c r="AA1946" s="33"/>
      <c r="AB1946" s="33"/>
      <c r="AC1946" s="33"/>
      <c r="AD1946" s="33"/>
      <c r="AE1946" s="33"/>
      <c r="AF1946" s="33"/>
      <c r="AG1946" s="33"/>
      <c r="AH1946" s="33"/>
      <c r="AI1946" s="33"/>
      <c r="AJ1946" s="33"/>
      <c r="AK1946" s="33"/>
      <c r="AL1946" s="33"/>
      <c r="AM1946" s="33"/>
      <c r="AN1946" s="33"/>
      <c r="AO1946" s="33"/>
      <c r="AP1946" s="33"/>
      <c r="AQ1946" s="33"/>
      <c r="AR1946" s="33"/>
      <c r="AS1946" s="33"/>
      <c r="AT1946" s="33"/>
      <c r="AU1946" s="33"/>
      <c r="AV1946" s="33"/>
      <c r="AW1946" s="33"/>
      <c r="AX1946" s="33"/>
      <c r="AY1946" s="33"/>
      <c r="AZ1946" s="33"/>
      <c r="BA1946" s="33"/>
      <c r="BB1946" s="33"/>
      <c r="BC1946" s="33"/>
    </row>
    <row r="1947" spans="1:55">
      <c r="A1947" s="33"/>
      <c r="B1947" s="33"/>
      <c r="C1947" s="33"/>
      <c r="D1947" s="33"/>
      <c r="E1947" s="33"/>
      <c r="F1947" s="33"/>
      <c r="G1947" s="33"/>
      <c r="H1947" s="33"/>
      <c r="I1947" s="33"/>
      <c r="J1947" s="33"/>
      <c r="K1947" s="33"/>
      <c r="L1947" s="33"/>
      <c r="M1947" s="33"/>
      <c r="N1947" s="33"/>
      <c r="O1947" s="33"/>
      <c r="P1947" s="33"/>
      <c r="Q1947" s="33"/>
      <c r="R1947" s="33"/>
      <c r="S1947" s="33"/>
      <c r="T1947" s="33"/>
      <c r="U1947" s="33"/>
      <c r="V1947" s="33"/>
      <c r="W1947" s="33"/>
      <c r="X1947" s="33"/>
      <c r="Y1947" s="33"/>
      <c r="Z1947" s="33"/>
      <c r="AA1947" s="33"/>
      <c r="AB1947" s="33"/>
      <c r="AC1947" s="33"/>
      <c r="AD1947" s="33"/>
      <c r="AE1947" s="33"/>
      <c r="AF1947" s="33"/>
      <c r="AG1947" s="33"/>
      <c r="AH1947" s="33"/>
      <c r="AI1947" s="33"/>
      <c r="AJ1947" s="33"/>
      <c r="AK1947" s="33"/>
      <c r="AL1947" s="33"/>
      <c r="AM1947" s="33"/>
      <c r="AN1947" s="33"/>
      <c r="AO1947" s="33"/>
      <c r="AP1947" s="33"/>
      <c r="AQ1947" s="33"/>
      <c r="AR1947" s="33"/>
      <c r="AS1947" s="33"/>
      <c r="AT1947" s="33"/>
      <c r="AU1947" s="33"/>
      <c r="AV1947" s="33"/>
      <c r="AW1947" s="33"/>
      <c r="AX1947" s="33"/>
      <c r="AY1947" s="33"/>
      <c r="AZ1947" s="33"/>
      <c r="BA1947" s="33"/>
      <c r="BB1947" s="33"/>
      <c r="BC1947" s="33"/>
    </row>
    <row r="1948" spans="1:55">
      <c r="A1948" s="33"/>
      <c r="B1948" s="33"/>
      <c r="C1948" s="33"/>
      <c r="D1948" s="33"/>
      <c r="E1948" s="33"/>
      <c r="F1948" s="33"/>
      <c r="G1948" s="33"/>
      <c r="H1948" s="33"/>
      <c r="I1948" s="33"/>
      <c r="J1948" s="33"/>
      <c r="K1948" s="33"/>
      <c r="L1948" s="33"/>
      <c r="M1948" s="33"/>
      <c r="N1948" s="33"/>
      <c r="O1948" s="33"/>
      <c r="P1948" s="33"/>
      <c r="Q1948" s="33"/>
      <c r="R1948" s="33"/>
      <c r="S1948" s="33"/>
      <c r="T1948" s="33"/>
      <c r="U1948" s="33"/>
      <c r="V1948" s="33"/>
      <c r="W1948" s="33"/>
      <c r="X1948" s="33"/>
      <c r="Y1948" s="33"/>
      <c r="Z1948" s="33"/>
      <c r="AA1948" s="33"/>
      <c r="AB1948" s="33"/>
      <c r="AC1948" s="33"/>
      <c r="AD1948" s="33"/>
      <c r="AE1948" s="33"/>
      <c r="AF1948" s="33"/>
      <c r="AG1948" s="33"/>
      <c r="AH1948" s="33"/>
      <c r="AI1948" s="33"/>
      <c r="AJ1948" s="33"/>
      <c r="AK1948" s="33"/>
      <c r="AL1948" s="33"/>
      <c r="AM1948" s="33"/>
      <c r="AN1948" s="33"/>
      <c r="AO1948" s="33"/>
      <c r="AP1948" s="33"/>
      <c r="AQ1948" s="33"/>
      <c r="AR1948" s="33"/>
      <c r="AS1948" s="33"/>
      <c r="AT1948" s="33"/>
      <c r="AU1948" s="33"/>
      <c r="AV1948" s="33"/>
      <c r="AW1948" s="33"/>
      <c r="AX1948" s="33"/>
      <c r="AY1948" s="33"/>
      <c r="AZ1948" s="33"/>
      <c r="BA1948" s="33"/>
      <c r="BB1948" s="33"/>
      <c r="BC1948" s="33"/>
    </row>
    <row r="1949" spans="1:55">
      <c r="A1949" s="33"/>
      <c r="B1949" s="33"/>
      <c r="C1949" s="33"/>
      <c r="D1949" s="33"/>
      <c r="E1949" s="33"/>
      <c r="F1949" s="33"/>
      <c r="G1949" s="33"/>
      <c r="H1949" s="33"/>
      <c r="I1949" s="33"/>
      <c r="J1949" s="33"/>
      <c r="K1949" s="33"/>
      <c r="L1949" s="33"/>
      <c r="M1949" s="33"/>
      <c r="N1949" s="33"/>
      <c r="O1949" s="33"/>
      <c r="P1949" s="33"/>
      <c r="Q1949" s="33"/>
      <c r="R1949" s="33"/>
      <c r="S1949" s="33"/>
      <c r="T1949" s="33"/>
      <c r="U1949" s="33"/>
      <c r="V1949" s="33"/>
      <c r="W1949" s="33"/>
      <c r="X1949" s="33"/>
      <c r="Y1949" s="33"/>
      <c r="Z1949" s="33"/>
      <c r="AA1949" s="33"/>
      <c r="AB1949" s="33"/>
      <c r="AC1949" s="33"/>
      <c r="AD1949" s="33"/>
      <c r="AE1949" s="33"/>
      <c r="AF1949" s="33"/>
      <c r="AG1949" s="33"/>
      <c r="AH1949" s="33"/>
      <c r="AI1949" s="33"/>
      <c r="AJ1949" s="33"/>
      <c r="AK1949" s="33"/>
      <c r="AL1949" s="33"/>
      <c r="AM1949" s="33"/>
      <c r="AN1949" s="33"/>
      <c r="AO1949" s="33"/>
      <c r="AP1949" s="33"/>
      <c r="AQ1949" s="33"/>
      <c r="AR1949" s="33"/>
      <c r="AS1949" s="33"/>
      <c r="AT1949" s="33"/>
      <c r="AU1949" s="33"/>
      <c r="AV1949" s="33"/>
      <c r="AW1949" s="33"/>
      <c r="AX1949" s="33"/>
      <c r="AY1949" s="33"/>
      <c r="AZ1949" s="33"/>
      <c r="BA1949" s="33"/>
      <c r="BB1949" s="33"/>
      <c r="BC1949" s="33"/>
    </row>
    <row r="1950" spans="1:55">
      <c r="A1950" s="33"/>
      <c r="B1950" s="33"/>
      <c r="C1950" s="33"/>
      <c r="D1950" s="33"/>
      <c r="E1950" s="33"/>
      <c r="F1950" s="33"/>
      <c r="G1950" s="33"/>
      <c r="H1950" s="33"/>
      <c r="I1950" s="33"/>
      <c r="J1950" s="33"/>
      <c r="K1950" s="33"/>
      <c r="L1950" s="33"/>
      <c r="M1950" s="33"/>
      <c r="N1950" s="33"/>
      <c r="O1950" s="33"/>
      <c r="P1950" s="33"/>
      <c r="Q1950" s="33"/>
      <c r="R1950" s="33"/>
      <c r="S1950" s="33"/>
      <c r="T1950" s="33"/>
      <c r="U1950" s="33"/>
      <c r="V1950" s="33"/>
      <c r="W1950" s="33"/>
      <c r="X1950" s="33"/>
      <c r="Y1950" s="33"/>
      <c r="Z1950" s="33"/>
      <c r="AA1950" s="33"/>
      <c r="AB1950" s="33"/>
      <c r="AC1950" s="33"/>
      <c r="AD1950" s="33"/>
      <c r="AE1950" s="33"/>
      <c r="AF1950" s="33"/>
      <c r="AG1950" s="33"/>
      <c r="AH1950" s="33"/>
      <c r="AI1950" s="33"/>
      <c r="AJ1950" s="33"/>
      <c r="AK1950" s="33"/>
      <c r="AL1950" s="33"/>
      <c r="AM1950" s="33"/>
      <c r="AN1950" s="33"/>
      <c r="AO1950" s="33"/>
      <c r="AP1950" s="33"/>
      <c r="AQ1950" s="33"/>
      <c r="AR1950" s="33"/>
      <c r="AS1950" s="33"/>
      <c r="AT1950" s="33"/>
      <c r="AU1950" s="33"/>
      <c r="AV1950" s="33"/>
      <c r="AW1950" s="33"/>
      <c r="AX1950" s="33"/>
      <c r="AY1950" s="33"/>
      <c r="AZ1950" s="33"/>
      <c r="BA1950" s="33"/>
      <c r="BB1950" s="33"/>
      <c r="BC1950" s="33"/>
    </row>
    <row r="1951" spans="1:55">
      <c r="A1951" s="33"/>
      <c r="B1951" s="33"/>
      <c r="C1951" s="33"/>
      <c r="D1951" s="33"/>
      <c r="E1951" s="33"/>
      <c r="F1951" s="33"/>
      <c r="G1951" s="33"/>
      <c r="H1951" s="33"/>
      <c r="I1951" s="33"/>
      <c r="J1951" s="33"/>
      <c r="K1951" s="33"/>
      <c r="L1951" s="33"/>
      <c r="M1951" s="33"/>
      <c r="N1951" s="33"/>
      <c r="O1951" s="33"/>
      <c r="P1951" s="33"/>
      <c r="Q1951" s="33"/>
      <c r="R1951" s="33"/>
      <c r="S1951" s="33"/>
      <c r="T1951" s="33"/>
      <c r="U1951" s="33"/>
      <c r="V1951" s="33"/>
      <c r="W1951" s="33"/>
      <c r="X1951" s="33"/>
      <c r="Y1951" s="33"/>
      <c r="Z1951" s="33"/>
      <c r="AA1951" s="33"/>
      <c r="AB1951" s="33"/>
      <c r="AC1951" s="33"/>
      <c r="AD1951" s="33"/>
      <c r="AE1951" s="33"/>
      <c r="AF1951" s="33"/>
      <c r="AG1951" s="33"/>
      <c r="AH1951" s="33"/>
      <c r="AI1951" s="33"/>
      <c r="AJ1951" s="33"/>
      <c r="AK1951" s="33"/>
      <c r="AL1951" s="33"/>
      <c r="AM1951" s="33"/>
      <c r="AN1951" s="33"/>
      <c r="AO1951" s="33"/>
      <c r="AP1951" s="33"/>
      <c r="AQ1951" s="33"/>
      <c r="AR1951" s="33"/>
      <c r="AS1951" s="33"/>
      <c r="AT1951" s="33"/>
      <c r="AU1951" s="33"/>
      <c r="AV1951" s="33"/>
      <c r="AW1951" s="33"/>
      <c r="AX1951" s="33"/>
      <c r="AY1951" s="33"/>
      <c r="AZ1951" s="33"/>
      <c r="BA1951" s="33"/>
      <c r="BB1951" s="33"/>
      <c r="BC1951" s="33"/>
    </row>
    <row r="1952" spans="1:55">
      <c r="A1952" s="33"/>
      <c r="B1952" s="33"/>
      <c r="C1952" s="33"/>
      <c r="D1952" s="33"/>
      <c r="E1952" s="33"/>
      <c r="F1952" s="33"/>
      <c r="G1952" s="33"/>
      <c r="H1952" s="33"/>
      <c r="I1952" s="33"/>
      <c r="J1952" s="33"/>
      <c r="K1952" s="33"/>
      <c r="L1952" s="33"/>
      <c r="M1952" s="33"/>
      <c r="N1952" s="33"/>
      <c r="O1952" s="33"/>
      <c r="P1952" s="33"/>
      <c r="Q1952" s="33"/>
      <c r="R1952" s="33"/>
      <c r="S1952" s="33"/>
      <c r="T1952" s="33"/>
      <c r="U1952" s="33"/>
      <c r="V1952" s="33"/>
      <c r="W1952" s="33"/>
      <c r="X1952" s="33"/>
      <c r="Y1952" s="33"/>
      <c r="Z1952" s="33"/>
      <c r="AA1952" s="33"/>
      <c r="AB1952" s="33"/>
      <c r="AC1952" s="33"/>
      <c r="AD1952" s="33"/>
      <c r="AE1952" s="33"/>
      <c r="AF1952" s="33"/>
      <c r="AG1952" s="33"/>
      <c r="AH1952" s="33"/>
      <c r="AI1952" s="33"/>
      <c r="AJ1952" s="33"/>
      <c r="AK1952" s="33"/>
      <c r="AL1952" s="33"/>
      <c r="AM1952" s="33"/>
      <c r="AN1952" s="33"/>
      <c r="AO1952" s="33"/>
      <c r="AP1952" s="33"/>
      <c r="AQ1952" s="33"/>
      <c r="AR1952" s="33"/>
      <c r="AS1952" s="33"/>
      <c r="AT1952" s="33"/>
      <c r="AU1952" s="33"/>
      <c r="AV1952" s="33"/>
      <c r="AW1952" s="33"/>
      <c r="AX1952" s="33"/>
      <c r="AY1952" s="33"/>
      <c r="AZ1952" s="33"/>
      <c r="BA1952" s="33"/>
      <c r="BB1952" s="33"/>
      <c r="BC1952" s="33"/>
    </row>
    <row r="1953" spans="1:55">
      <c r="A1953" s="33"/>
      <c r="B1953" s="33"/>
      <c r="C1953" s="33"/>
      <c r="D1953" s="33"/>
      <c r="E1953" s="33"/>
      <c r="F1953" s="33"/>
      <c r="G1953" s="33"/>
      <c r="H1953" s="33"/>
      <c r="I1953" s="33"/>
      <c r="J1953" s="33"/>
      <c r="K1953" s="33"/>
      <c r="L1953" s="33"/>
      <c r="M1953" s="33"/>
      <c r="N1953" s="33"/>
      <c r="O1953" s="33"/>
      <c r="P1953" s="33"/>
      <c r="Q1953" s="33"/>
      <c r="R1953" s="33"/>
      <c r="S1953" s="33"/>
      <c r="T1953" s="33"/>
      <c r="U1953" s="33"/>
      <c r="V1953" s="33"/>
      <c r="W1953" s="33"/>
      <c r="X1953" s="33"/>
      <c r="Y1953" s="33"/>
      <c r="Z1953" s="33"/>
      <c r="AA1953" s="33"/>
      <c r="AB1953" s="33"/>
      <c r="AC1953" s="33"/>
      <c r="AD1953" s="33"/>
      <c r="AE1953" s="33"/>
      <c r="AF1953" s="33"/>
      <c r="AG1953" s="33"/>
      <c r="AH1953" s="33"/>
      <c r="AI1953" s="33"/>
      <c r="AJ1953" s="33"/>
      <c r="AK1953" s="33"/>
      <c r="AL1953" s="33"/>
      <c r="AM1953" s="33"/>
      <c r="AN1953" s="33"/>
      <c r="AO1953" s="33"/>
      <c r="AP1953" s="33"/>
      <c r="AQ1953" s="33"/>
      <c r="AR1953" s="33"/>
      <c r="AS1953" s="33"/>
      <c r="AT1953" s="33"/>
      <c r="AU1953" s="33"/>
      <c r="AV1953" s="33"/>
      <c r="AW1953" s="33"/>
      <c r="AX1953" s="33"/>
      <c r="AY1953" s="33"/>
      <c r="AZ1953" s="33"/>
      <c r="BA1953" s="33"/>
      <c r="BB1953" s="33"/>
      <c r="BC1953" s="33"/>
    </row>
    <row r="1954" spans="1:55">
      <c r="A1954" s="33"/>
      <c r="B1954" s="33"/>
      <c r="C1954" s="33"/>
      <c r="D1954" s="33"/>
      <c r="E1954" s="33"/>
      <c r="F1954" s="33"/>
      <c r="G1954" s="33"/>
      <c r="H1954" s="33"/>
      <c r="I1954" s="33"/>
      <c r="J1954" s="33"/>
      <c r="K1954" s="33"/>
      <c r="L1954" s="33"/>
      <c r="M1954" s="33"/>
      <c r="N1954" s="33"/>
      <c r="O1954" s="33"/>
      <c r="P1954" s="33"/>
      <c r="Q1954" s="33"/>
      <c r="R1954" s="33"/>
      <c r="S1954" s="33"/>
      <c r="T1954" s="33"/>
      <c r="U1954" s="33"/>
      <c r="V1954" s="33"/>
      <c r="W1954" s="33"/>
      <c r="X1954" s="33"/>
      <c r="Y1954" s="33"/>
      <c r="Z1954" s="33"/>
      <c r="AA1954" s="33"/>
      <c r="AB1954" s="33"/>
      <c r="AC1954" s="33"/>
      <c r="AD1954" s="33"/>
      <c r="AE1954" s="33"/>
      <c r="AF1954" s="33"/>
      <c r="AG1954" s="33"/>
      <c r="AH1954" s="33"/>
      <c r="AI1954" s="33"/>
      <c r="AJ1954" s="33"/>
      <c r="AK1954" s="33"/>
      <c r="AL1954" s="33"/>
      <c r="AM1954" s="33"/>
      <c r="AN1954" s="33"/>
      <c r="AO1954" s="33"/>
      <c r="AP1954" s="33"/>
      <c r="AQ1954" s="33"/>
      <c r="AR1954" s="33"/>
      <c r="AS1954" s="33"/>
      <c r="AT1954" s="33"/>
      <c r="AU1954" s="33"/>
      <c r="AV1954" s="33"/>
      <c r="AW1954" s="33"/>
      <c r="AX1954" s="33"/>
      <c r="AY1954" s="33"/>
      <c r="AZ1954" s="33"/>
      <c r="BA1954" s="33"/>
      <c r="BB1954" s="33"/>
      <c r="BC1954" s="33"/>
    </row>
    <row r="1955" spans="1:55">
      <c r="A1955" s="33"/>
      <c r="B1955" s="33"/>
      <c r="C1955" s="33"/>
      <c r="D1955" s="33"/>
      <c r="E1955" s="33"/>
      <c r="F1955" s="33"/>
      <c r="G1955" s="33"/>
      <c r="H1955" s="33"/>
      <c r="I1955" s="33"/>
      <c r="J1955" s="33"/>
      <c r="K1955" s="33"/>
      <c r="L1955" s="33"/>
      <c r="M1955" s="33"/>
      <c r="N1955" s="33"/>
      <c r="O1955" s="33"/>
      <c r="P1955" s="33"/>
      <c r="Q1955" s="33"/>
      <c r="R1955" s="33"/>
      <c r="S1955" s="33"/>
      <c r="T1955" s="33"/>
      <c r="U1955" s="33"/>
      <c r="V1955" s="33"/>
      <c r="W1955" s="33"/>
      <c r="X1955" s="33"/>
      <c r="Y1955" s="33"/>
      <c r="Z1955" s="33"/>
      <c r="AA1955" s="33"/>
      <c r="AB1955" s="33"/>
      <c r="AC1955" s="33"/>
      <c r="AD1955" s="33"/>
      <c r="AE1955" s="33"/>
      <c r="AF1955" s="33"/>
      <c r="AG1955" s="33"/>
      <c r="AH1955" s="33"/>
      <c r="AI1955" s="33"/>
      <c r="AJ1955" s="33"/>
      <c r="AK1955" s="33"/>
      <c r="AL1955" s="33"/>
      <c r="AM1955" s="33"/>
      <c r="AN1955" s="33"/>
      <c r="AO1955" s="33"/>
      <c r="AP1955" s="33"/>
      <c r="AQ1955" s="33"/>
      <c r="AR1955" s="33"/>
      <c r="AS1955" s="33"/>
      <c r="AT1955" s="33"/>
      <c r="AU1955" s="33"/>
      <c r="AV1955" s="33"/>
      <c r="AW1955" s="33"/>
      <c r="AX1955" s="33"/>
      <c r="AY1955" s="33"/>
      <c r="AZ1955" s="33"/>
      <c r="BA1955" s="33"/>
      <c r="BB1955" s="33"/>
      <c r="BC1955" s="33"/>
    </row>
    <row r="1956" spans="1:55">
      <c r="A1956" s="33"/>
      <c r="B1956" s="33"/>
      <c r="C1956" s="33"/>
      <c r="D1956" s="33"/>
      <c r="E1956" s="33"/>
      <c r="F1956" s="33"/>
      <c r="G1956" s="33"/>
      <c r="H1956" s="33"/>
      <c r="I1956" s="33"/>
      <c r="J1956" s="33"/>
      <c r="K1956" s="33"/>
      <c r="L1956" s="33"/>
      <c r="M1956" s="33"/>
      <c r="N1956" s="33"/>
      <c r="O1956" s="33"/>
      <c r="P1956" s="33"/>
      <c r="Q1956" s="33"/>
      <c r="R1956" s="33"/>
      <c r="S1956" s="33"/>
      <c r="T1956" s="33"/>
      <c r="U1956" s="33"/>
      <c r="V1956" s="33"/>
      <c r="W1956" s="33"/>
      <c r="X1956" s="33"/>
      <c r="Y1956" s="33"/>
      <c r="Z1956" s="33"/>
      <c r="AA1956" s="33"/>
      <c r="AB1956" s="33"/>
      <c r="AC1956" s="33"/>
      <c r="AD1956" s="33"/>
      <c r="AE1956" s="33"/>
      <c r="AF1956" s="33"/>
      <c r="AG1956" s="33"/>
      <c r="AH1956" s="33"/>
      <c r="AI1956" s="33"/>
      <c r="AJ1956" s="33"/>
      <c r="AK1956" s="33"/>
      <c r="AL1956" s="33"/>
      <c r="AM1956" s="33"/>
      <c r="AN1956" s="33"/>
      <c r="AO1956" s="33"/>
      <c r="AP1956" s="33"/>
      <c r="AQ1956" s="33"/>
      <c r="AR1956" s="33"/>
      <c r="AS1956" s="33"/>
      <c r="AT1956" s="33"/>
      <c r="AU1956" s="33"/>
      <c r="AV1956" s="33"/>
      <c r="AW1956" s="33"/>
      <c r="AX1956" s="33"/>
      <c r="AY1956" s="33"/>
      <c r="AZ1956" s="33"/>
      <c r="BA1956" s="33"/>
      <c r="BB1956" s="33"/>
      <c r="BC1956" s="33"/>
    </row>
    <row r="1957" spans="1:55">
      <c r="A1957" s="33"/>
      <c r="B1957" s="33"/>
      <c r="C1957" s="33"/>
      <c r="D1957" s="33"/>
      <c r="E1957" s="33"/>
      <c r="F1957" s="33"/>
      <c r="G1957" s="33"/>
      <c r="H1957" s="33"/>
      <c r="I1957" s="33"/>
      <c r="J1957" s="33"/>
      <c r="K1957" s="33"/>
      <c r="L1957" s="33"/>
      <c r="M1957" s="33"/>
      <c r="N1957" s="33"/>
      <c r="O1957" s="33"/>
      <c r="P1957" s="33"/>
      <c r="Q1957" s="33"/>
      <c r="R1957" s="33"/>
      <c r="S1957" s="33"/>
      <c r="T1957" s="33"/>
      <c r="U1957" s="33"/>
      <c r="V1957" s="33"/>
      <c r="W1957" s="33"/>
      <c r="X1957" s="33"/>
      <c r="Y1957" s="33"/>
      <c r="Z1957" s="33"/>
      <c r="AA1957" s="33"/>
      <c r="AB1957" s="33"/>
      <c r="AC1957" s="33"/>
      <c r="AD1957" s="33"/>
      <c r="AE1957" s="33"/>
      <c r="AF1957" s="33"/>
      <c r="AG1957" s="33"/>
      <c r="AH1957" s="33"/>
      <c r="AI1957" s="33"/>
      <c r="AJ1957" s="33"/>
      <c r="AK1957" s="33"/>
      <c r="AL1957" s="33"/>
      <c r="AM1957" s="33"/>
      <c r="AN1957" s="33"/>
      <c r="AO1957" s="33"/>
      <c r="AP1957" s="33"/>
      <c r="AQ1957" s="33"/>
      <c r="AR1957" s="33"/>
      <c r="AS1957" s="33"/>
      <c r="AT1957" s="33"/>
      <c r="AU1957" s="33"/>
      <c r="AV1957" s="33"/>
      <c r="AW1957" s="33"/>
      <c r="AX1957" s="33"/>
      <c r="AY1957" s="33"/>
      <c r="AZ1957" s="33"/>
      <c r="BA1957" s="33"/>
      <c r="BB1957" s="33"/>
      <c r="BC1957" s="33"/>
    </row>
    <row r="1958" spans="1:55">
      <c r="A1958" s="33"/>
      <c r="B1958" s="33"/>
      <c r="C1958" s="33"/>
      <c r="D1958" s="33"/>
      <c r="E1958" s="33"/>
      <c r="F1958" s="33"/>
      <c r="G1958" s="33"/>
      <c r="H1958" s="33"/>
      <c r="I1958" s="33"/>
      <c r="J1958" s="33"/>
      <c r="K1958" s="33"/>
      <c r="L1958" s="33"/>
      <c r="M1958" s="33"/>
      <c r="N1958" s="33"/>
      <c r="O1958" s="33"/>
      <c r="P1958" s="33"/>
      <c r="Q1958" s="33"/>
      <c r="R1958" s="33"/>
      <c r="S1958" s="33"/>
      <c r="T1958" s="33"/>
      <c r="U1958" s="33"/>
      <c r="V1958" s="33"/>
      <c r="W1958" s="33"/>
      <c r="X1958" s="33"/>
      <c r="Y1958" s="33"/>
      <c r="Z1958" s="33"/>
      <c r="AA1958" s="33"/>
      <c r="AB1958" s="33"/>
      <c r="AC1958" s="33"/>
      <c r="AD1958" s="33"/>
      <c r="AE1958" s="33"/>
      <c r="AF1958" s="33"/>
      <c r="AG1958" s="33"/>
      <c r="AH1958" s="33"/>
      <c r="AI1958" s="33"/>
      <c r="AJ1958" s="33"/>
      <c r="AK1958" s="33"/>
      <c r="AL1958" s="33"/>
      <c r="AM1958" s="33"/>
      <c r="AN1958" s="33"/>
      <c r="AO1958" s="33"/>
      <c r="AP1958" s="33"/>
      <c r="AQ1958" s="33"/>
      <c r="AR1958" s="33"/>
      <c r="AS1958" s="33"/>
      <c r="AT1958" s="33"/>
      <c r="AU1958" s="33"/>
      <c r="AV1958" s="33"/>
      <c r="AW1958" s="33"/>
      <c r="AX1958" s="33"/>
      <c r="AY1958" s="33"/>
      <c r="AZ1958" s="33"/>
      <c r="BA1958" s="33"/>
      <c r="BB1958" s="33"/>
      <c r="BC1958" s="33"/>
    </row>
    <row r="1959" spans="1:55">
      <c r="A1959" s="33"/>
      <c r="B1959" s="33"/>
      <c r="C1959" s="33"/>
      <c r="D1959" s="33"/>
      <c r="E1959" s="33"/>
      <c r="F1959" s="33"/>
      <c r="G1959" s="33"/>
      <c r="H1959" s="33"/>
      <c r="I1959" s="33"/>
      <c r="J1959" s="33"/>
      <c r="K1959" s="33"/>
      <c r="L1959" s="33"/>
      <c r="M1959" s="33"/>
      <c r="N1959" s="33"/>
      <c r="O1959" s="33"/>
      <c r="P1959" s="33"/>
      <c r="Q1959" s="33"/>
      <c r="R1959" s="33"/>
      <c r="S1959" s="33"/>
      <c r="T1959" s="33"/>
      <c r="U1959" s="33"/>
      <c r="V1959" s="33"/>
      <c r="W1959" s="33"/>
      <c r="X1959" s="33"/>
      <c r="Y1959" s="33"/>
      <c r="Z1959" s="33"/>
      <c r="AA1959" s="33"/>
      <c r="AB1959" s="33"/>
      <c r="AC1959" s="33"/>
      <c r="AD1959" s="33"/>
      <c r="AE1959" s="33"/>
      <c r="AF1959" s="33"/>
      <c r="AG1959" s="33"/>
      <c r="AH1959" s="33"/>
      <c r="AI1959" s="33"/>
      <c r="AJ1959" s="33"/>
      <c r="AK1959" s="33"/>
      <c r="AL1959" s="33"/>
      <c r="AM1959" s="33"/>
      <c r="AN1959" s="33"/>
      <c r="AO1959" s="33"/>
      <c r="AP1959" s="33"/>
      <c r="AQ1959" s="33"/>
      <c r="AR1959" s="33"/>
      <c r="AS1959" s="33"/>
      <c r="AT1959" s="33"/>
      <c r="AU1959" s="33"/>
      <c r="AV1959" s="33"/>
      <c r="AW1959" s="33"/>
      <c r="AX1959" s="33"/>
      <c r="AY1959" s="33"/>
      <c r="AZ1959" s="33"/>
      <c r="BA1959" s="33"/>
      <c r="BB1959" s="33"/>
      <c r="BC1959" s="33"/>
    </row>
    <row r="1960" spans="1:55">
      <c r="A1960" s="33"/>
      <c r="B1960" s="33"/>
      <c r="C1960" s="33"/>
      <c r="D1960" s="33"/>
      <c r="E1960" s="33"/>
      <c r="F1960" s="33"/>
      <c r="G1960" s="33"/>
      <c r="H1960" s="33"/>
      <c r="I1960" s="33"/>
      <c r="J1960" s="33"/>
      <c r="K1960" s="33"/>
      <c r="L1960" s="33"/>
      <c r="M1960" s="33"/>
      <c r="N1960" s="33"/>
      <c r="O1960" s="33"/>
      <c r="P1960" s="33"/>
      <c r="Q1960" s="33"/>
      <c r="R1960" s="33"/>
      <c r="S1960" s="33"/>
      <c r="T1960" s="33"/>
      <c r="U1960" s="33"/>
      <c r="V1960" s="33"/>
      <c r="W1960" s="33"/>
      <c r="X1960" s="33"/>
      <c r="Y1960" s="33"/>
      <c r="Z1960" s="33"/>
      <c r="AA1960" s="33"/>
      <c r="AB1960" s="33"/>
      <c r="AC1960" s="33"/>
      <c r="AD1960" s="33"/>
      <c r="AE1960" s="33"/>
      <c r="AF1960" s="33"/>
      <c r="AG1960" s="33"/>
      <c r="AH1960" s="33"/>
      <c r="AI1960" s="33"/>
      <c r="AJ1960" s="33"/>
      <c r="AK1960" s="33"/>
      <c r="AL1960" s="33"/>
      <c r="AM1960" s="33"/>
      <c r="AN1960" s="33"/>
      <c r="AO1960" s="33"/>
      <c r="AP1960" s="33"/>
      <c r="AQ1960" s="33"/>
      <c r="AR1960" s="33"/>
      <c r="AS1960" s="33"/>
      <c r="AT1960" s="33"/>
      <c r="AU1960" s="33"/>
      <c r="AV1960" s="33"/>
      <c r="AW1960" s="33"/>
      <c r="AX1960" s="33"/>
      <c r="AY1960" s="33"/>
      <c r="AZ1960" s="33"/>
      <c r="BA1960" s="33"/>
      <c r="BB1960" s="33"/>
      <c r="BC1960" s="33"/>
    </row>
    <row r="1961" spans="1:55">
      <c r="A1961" s="33"/>
      <c r="B1961" s="33"/>
      <c r="C1961" s="33"/>
      <c r="D1961" s="33"/>
      <c r="E1961" s="33"/>
      <c r="F1961" s="33"/>
      <c r="G1961" s="33"/>
      <c r="H1961" s="33"/>
      <c r="I1961" s="33"/>
      <c r="J1961" s="33"/>
      <c r="K1961" s="33"/>
      <c r="L1961" s="33"/>
      <c r="M1961" s="33"/>
      <c r="N1961" s="33"/>
      <c r="O1961" s="33"/>
      <c r="P1961" s="33"/>
      <c r="Q1961" s="33"/>
      <c r="R1961" s="33"/>
      <c r="S1961" s="33"/>
      <c r="T1961" s="33"/>
      <c r="U1961" s="33"/>
      <c r="V1961" s="33"/>
      <c r="W1961" s="33"/>
      <c r="X1961" s="33"/>
      <c r="Y1961" s="33"/>
      <c r="Z1961" s="33"/>
      <c r="AA1961" s="33"/>
      <c r="AB1961" s="33"/>
      <c r="AC1961" s="33"/>
      <c r="AD1961" s="33"/>
      <c r="AE1961" s="33"/>
      <c r="AF1961" s="33"/>
      <c r="AG1961" s="33"/>
      <c r="AH1961" s="33"/>
      <c r="AI1961" s="33"/>
      <c r="AJ1961" s="33"/>
      <c r="AK1961" s="33"/>
      <c r="AL1961" s="33"/>
      <c r="AM1961" s="33"/>
      <c r="AN1961" s="33"/>
      <c r="AO1961" s="33"/>
      <c r="AP1961" s="33"/>
      <c r="AQ1961" s="33"/>
      <c r="AR1961" s="33"/>
      <c r="AS1961" s="33"/>
      <c r="AT1961" s="33"/>
      <c r="AU1961" s="33"/>
      <c r="AV1961" s="33"/>
      <c r="AW1961" s="33"/>
      <c r="AX1961" s="33"/>
      <c r="AY1961" s="33"/>
      <c r="AZ1961" s="33"/>
      <c r="BA1961" s="33"/>
      <c r="BB1961" s="33"/>
      <c r="BC1961" s="33"/>
    </row>
    <row r="1962" spans="1:55">
      <c r="A1962" s="33"/>
      <c r="B1962" s="33"/>
      <c r="C1962" s="33"/>
      <c r="D1962" s="33"/>
      <c r="E1962" s="33"/>
      <c r="F1962" s="33"/>
      <c r="G1962" s="33"/>
      <c r="H1962" s="33"/>
      <c r="I1962" s="33"/>
      <c r="J1962" s="33"/>
      <c r="K1962" s="33"/>
      <c r="L1962" s="33"/>
      <c r="M1962" s="33"/>
      <c r="N1962" s="33"/>
      <c r="O1962" s="33"/>
      <c r="P1962" s="33"/>
      <c r="Q1962" s="33"/>
      <c r="R1962" s="33"/>
      <c r="S1962" s="33"/>
      <c r="T1962" s="33"/>
      <c r="U1962" s="33"/>
      <c r="V1962" s="33"/>
      <c r="W1962" s="33"/>
      <c r="X1962" s="33"/>
      <c r="Y1962" s="33"/>
      <c r="Z1962" s="33"/>
      <c r="AA1962" s="33"/>
      <c r="AB1962" s="33"/>
      <c r="AC1962" s="33"/>
      <c r="AD1962" s="33"/>
      <c r="AE1962" s="33"/>
      <c r="AF1962" s="33"/>
      <c r="AG1962" s="33"/>
      <c r="AH1962" s="33"/>
      <c r="AI1962" s="33"/>
      <c r="AJ1962" s="33"/>
      <c r="AK1962" s="33"/>
      <c r="AL1962" s="33"/>
      <c r="AM1962" s="33"/>
      <c r="AN1962" s="33"/>
      <c r="AO1962" s="33"/>
      <c r="AP1962" s="33"/>
      <c r="AQ1962" s="33"/>
      <c r="AR1962" s="33"/>
      <c r="AS1962" s="33"/>
      <c r="AT1962" s="33"/>
      <c r="AU1962" s="33"/>
      <c r="AV1962" s="33"/>
      <c r="AW1962" s="33"/>
      <c r="AX1962" s="33"/>
      <c r="AY1962" s="33"/>
      <c r="AZ1962" s="33"/>
      <c r="BA1962" s="33"/>
      <c r="BB1962" s="33"/>
      <c r="BC1962" s="33"/>
    </row>
    <row r="1963" spans="1:55">
      <c r="A1963" s="33"/>
      <c r="B1963" s="33"/>
      <c r="C1963" s="33"/>
      <c r="D1963" s="33"/>
      <c r="E1963" s="33"/>
      <c r="F1963" s="33"/>
      <c r="G1963" s="33"/>
      <c r="H1963" s="33"/>
      <c r="I1963" s="33"/>
      <c r="J1963" s="33"/>
      <c r="K1963" s="33"/>
      <c r="L1963" s="33"/>
      <c r="M1963" s="33"/>
      <c r="N1963" s="33"/>
      <c r="O1963" s="33"/>
      <c r="P1963" s="33"/>
      <c r="Q1963" s="33"/>
      <c r="R1963" s="33"/>
      <c r="S1963" s="33"/>
      <c r="T1963" s="33"/>
      <c r="U1963" s="33"/>
      <c r="V1963" s="33"/>
      <c r="W1963" s="33"/>
      <c r="X1963" s="33"/>
      <c r="Y1963" s="33"/>
      <c r="Z1963" s="33"/>
      <c r="AA1963" s="33"/>
      <c r="AB1963" s="33"/>
      <c r="AC1963" s="33"/>
      <c r="AD1963" s="33"/>
      <c r="AE1963" s="33"/>
      <c r="AF1963" s="33"/>
      <c r="AG1963" s="33"/>
      <c r="AH1963" s="33"/>
      <c r="AI1963" s="33"/>
      <c r="AJ1963" s="33"/>
      <c r="AK1963" s="33"/>
      <c r="AL1963" s="33"/>
      <c r="AM1963" s="33"/>
      <c r="AN1963" s="33"/>
      <c r="AO1963" s="33"/>
      <c r="AP1963" s="33"/>
      <c r="AQ1963" s="33"/>
      <c r="AR1963" s="33"/>
      <c r="AS1963" s="33"/>
      <c r="AT1963" s="33"/>
      <c r="AU1963" s="33"/>
      <c r="AV1963" s="33"/>
      <c r="AW1963" s="33"/>
      <c r="AX1963" s="33"/>
      <c r="AY1963" s="33"/>
      <c r="AZ1963" s="33"/>
      <c r="BA1963" s="33"/>
      <c r="BB1963" s="33"/>
      <c r="BC1963" s="33"/>
    </row>
    <row r="1964" spans="1:55">
      <c r="A1964" s="33"/>
      <c r="B1964" s="33"/>
      <c r="C1964" s="33"/>
      <c r="D1964" s="33"/>
      <c r="E1964" s="33"/>
      <c r="F1964" s="33"/>
      <c r="G1964" s="33"/>
      <c r="H1964" s="33"/>
      <c r="I1964" s="33"/>
      <c r="J1964" s="33"/>
      <c r="K1964" s="33"/>
      <c r="L1964" s="33"/>
      <c r="M1964" s="33"/>
      <c r="N1964" s="33"/>
      <c r="O1964" s="33"/>
      <c r="P1964" s="33"/>
      <c r="Q1964" s="33"/>
      <c r="R1964" s="33"/>
      <c r="S1964" s="33"/>
      <c r="T1964" s="33"/>
      <c r="U1964" s="33"/>
      <c r="V1964" s="33"/>
      <c r="W1964" s="33"/>
      <c r="X1964" s="33"/>
      <c r="Y1964" s="33"/>
      <c r="Z1964" s="33"/>
      <c r="AA1964" s="33"/>
      <c r="AB1964" s="33"/>
      <c r="AC1964" s="33"/>
      <c r="AD1964" s="33"/>
      <c r="AE1964" s="33"/>
      <c r="AF1964" s="33"/>
      <c r="AG1964" s="33"/>
      <c r="AH1964" s="33"/>
      <c r="AI1964" s="33"/>
      <c r="AJ1964" s="33"/>
      <c r="AK1964" s="33"/>
      <c r="AL1964" s="33"/>
      <c r="AM1964" s="33"/>
      <c r="AN1964" s="33"/>
      <c r="AO1964" s="33"/>
      <c r="AP1964" s="33"/>
      <c r="AQ1964" s="33"/>
      <c r="AR1964" s="33"/>
      <c r="AS1964" s="33"/>
      <c r="AT1964" s="33"/>
      <c r="AU1964" s="33"/>
      <c r="AV1964" s="33"/>
      <c r="AW1964" s="33"/>
      <c r="AX1964" s="33"/>
      <c r="AY1964" s="33"/>
      <c r="AZ1964" s="33"/>
      <c r="BA1964" s="33"/>
      <c r="BB1964" s="33"/>
      <c r="BC1964" s="33"/>
    </row>
    <row r="1965" spans="1:55">
      <c r="A1965" s="33"/>
      <c r="B1965" s="33"/>
      <c r="C1965" s="33"/>
      <c r="D1965" s="33"/>
      <c r="E1965" s="33"/>
      <c r="F1965" s="33"/>
      <c r="G1965" s="33"/>
      <c r="H1965" s="33"/>
      <c r="I1965" s="33"/>
      <c r="J1965" s="33"/>
      <c r="K1965" s="33"/>
      <c r="L1965" s="33"/>
      <c r="M1965" s="33"/>
      <c r="N1965" s="33"/>
      <c r="O1965" s="33"/>
      <c r="P1965" s="33"/>
      <c r="Q1965" s="33"/>
      <c r="R1965" s="33"/>
      <c r="S1965" s="33"/>
      <c r="T1965" s="33"/>
      <c r="U1965" s="33"/>
      <c r="V1965" s="33"/>
      <c r="W1965" s="33"/>
      <c r="X1965" s="33"/>
      <c r="Y1965" s="33"/>
      <c r="Z1965" s="33"/>
      <c r="AA1965" s="33"/>
      <c r="AB1965" s="33"/>
      <c r="AC1965" s="33"/>
      <c r="AD1965" s="33"/>
      <c r="AE1965" s="33"/>
      <c r="AF1965" s="33"/>
      <c r="AG1965" s="33"/>
      <c r="AH1965" s="33"/>
      <c r="AI1965" s="33"/>
      <c r="AJ1965" s="33"/>
      <c r="AK1965" s="33"/>
      <c r="AL1965" s="33"/>
      <c r="AM1965" s="33"/>
      <c r="AN1965" s="33"/>
      <c r="AO1965" s="33"/>
      <c r="AP1965" s="33"/>
      <c r="AQ1965" s="33"/>
      <c r="AR1965" s="33"/>
      <c r="AS1965" s="33"/>
      <c r="AT1965" s="33"/>
      <c r="AU1965" s="33"/>
      <c r="AV1965" s="33"/>
      <c r="AW1965" s="33"/>
      <c r="AX1965" s="33"/>
      <c r="AY1965" s="33"/>
      <c r="AZ1965" s="33"/>
      <c r="BA1965" s="33"/>
      <c r="BB1965" s="33"/>
      <c r="BC1965" s="33"/>
    </row>
    <row r="1966" spans="1:55">
      <c r="A1966" s="33"/>
      <c r="B1966" s="33"/>
      <c r="C1966" s="33"/>
      <c r="D1966" s="33"/>
      <c r="E1966" s="33"/>
      <c r="F1966" s="33"/>
      <c r="G1966" s="33"/>
      <c r="H1966" s="33"/>
      <c r="I1966" s="33"/>
      <c r="J1966" s="33"/>
      <c r="K1966" s="33"/>
      <c r="L1966" s="33"/>
      <c r="M1966" s="33"/>
      <c r="N1966" s="33"/>
      <c r="O1966" s="33"/>
      <c r="P1966" s="33"/>
      <c r="Q1966" s="33"/>
      <c r="R1966" s="33"/>
      <c r="S1966" s="33"/>
      <c r="T1966" s="33"/>
      <c r="U1966" s="33"/>
      <c r="V1966" s="33"/>
      <c r="W1966" s="33"/>
      <c r="X1966" s="33"/>
      <c r="Y1966" s="33"/>
      <c r="Z1966" s="33"/>
      <c r="AA1966" s="33"/>
      <c r="AB1966" s="33"/>
      <c r="AC1966" s="33"/>
      <c r="AD1966" s="33"/>
      <c r="AE1966" s="33"/>
      <c r="AF1966" s="33"/>
      <c r="AG1966" s="33"/>
      <c r="AH1966" s="33"/>
      <c r="AI1966" s="33"/>
      <c r="AJ1966" s="33"/>
      <c r="AK1966" s="33"/>
      <c r="AL1966" s="33"/>
      <c r="AM1966" s="33"/>
      <c r="AN1966" s="33"/>
      <c r="AO1966" s="33"/>
      <c r="AP1966" s="33"/>
      <c r="AQ1966" s="33"/>
      <c r="AR1966" s="33"/>
      <c r="AS1966" s="33"/>
      <c r="AT1966" s="33"/>
      <c r="AU1966" s="33"/>
      <c r="AV1966" s="33"/>
      <c r="AW1966" s="33"/>
      <c r="AX1966" s="33"/>
      <c r="AY1966" s="33"/>
      <c r="AZ1966" s="33"/>
      <c r="BA1966" s="33"/>
      <c r="BB1966" s="33"/>
      <c r="BC1966" s="33"/>
    </row>
    <row r="1967" spans="1:55">
      <c r="A1967" s="33"/>
      <c r="B1967" s="33"/>
      <c r="C1967" s="33"/>
      <c r="D1967" s="33"/>
      <c r="E1967" s="33"/>
      <c r="F1967" s="33"/>
      <c r="G1967" s="33"/>
      <c r="H1967" s="33"/>
      <c r="I1967" s="33"/>
      <c r="J1967" s="33"/>
      <c r="K1967" s="33"/>
      <c r="L1967" s="33"/>
      <c r="M1967" s="33"/>
      <c r="N1967" s="33"/>
      <c r="O1967" s="33"/>
      <c r="P1967" s="33"/>
      <c r="Q1967" s="33"/>
      <c r="R1967" s="33"/>
      <c r="S1967" s="33"/>
      <c r="T1967" s="33"/>
      <c r="U1967" s="33"/>
      <c r="V1967" s="33"/>
      <c r="W1967" s="33"/>
      <c r="X1967" s="33"/>
      <c r="Y1967" s="33"/>
      <c r="Z1967" s="33"/>
      <c r="AA1967" s="33"/>
      <c r="AB1967" s="33"/>
      <c r="AC1967" s="33"/>
      <c r="AD1967" s="33"/>
      <c r="AE1967" s="33"/>
      <c r="AF1967" s="33"/>
      <c r="AG1967" s="33"/>
      <c r="AH1967" s="33"/>
      <c r="AI1967" s="33"/>
      <c r="AJ1967" s="33"/>
      <c r="AK1967" s="33"/>
      <c r="AL1967" s="33"/>
      <c r="AM1967" s="33"/>
      <c r="AN1967" s="33"/>
      <c r="AO1967" s="33"/>
      <c r="AP1967" s="33"/>
      <c r="AQ1967" s="33"/>
      <c r="AR1967" s="33"/>
      <c r="AS1967" s="33"/>
      <c r="AT1967" s="33"/>
      <c r="AU1967" s="33"/>
      <c r="AV1967" s="33"/>
      <c r="AW1967" s="33"/>
      <c r="AX1967" s="33"/>
      <c r="AY1967" s="33"/>
      <c r="AZ1967" s="33"/>
      <c r="BA1967" s="33"/>
      <c r="BB1967" s="33"/>
      <c r="BC1967" s="33"/>
    </row>
    <row r="1968" spans="1:55">
      <c r="A1968" s="33"/>
      <c r="B1968" s="33"/>
      <c r="C1968" s="33"/>
      <c r="D1968" s="33"/>
      <c r="E1968" s="33"/>
      <c r="F1968" s="33"/>
      <c r="G1968" s="33"/>
      <c r="H1968" s="33"/>
      <c r="I1968" s="33"/>
      <c r="J1968" s="33"/>
      <c r="K1968" s="33"/>
      <c r="L1968" s="33"/>
      <c r="M1968" s="33"/>
      <c r="N1968" s="33"/>
      <c r="O1968" s="33"/>
      <c r="P1968" s="33"/>
      <c r="Q1968" s="33"/>
      <c r="R1968" s="33"/>
      <c r="S1968" s="33"/>
      <c r="T1968" s="33"/>
      <c r="U1968" s="33"/>
      <c r="V1968" s="33"/>
      <c r="W1968" s="33"/>
      <c r="X1968" s="33"/>
      <c r="Y1968" s="33"/>
      <c r="Z1968" s="33"/>
      <c r="AA1968" s="33"/>
      <c r="AB1968" s="33"/>
      <c r="AC1968" s="33"/>
      <c r="AD1968" s="33"/>
      <c r="AE1968" s="33"/>
      <c r="AF1968" s="33"/>
      <c r="AG1968" s="33"/>
      <c r="AH1968" s="33"/>
      <c r="AI1968" s="33"/>
      <c r="AJ1968" s="33"/>
      <c r="AK1968" s="33"/>
      <c r="AL1968" s="33"/>
      <c r="AM1968" s="33"/>
      <c r="AN1968" s="33"/>
      <c r="AO1968" s="33"/>
      <c r="AP1968" s="33"/>
      <c r="AQ1968" s="33"/>
      <c r="AR1968" s="33"/>
      <c r="AS1968" s="33"/>
      <c r="AT1968" s="33"/>
      <c r="AU1968" s="33"/>
      <c r="AV1968" s="33"/>
      <c r="AW1968" s="33"/>
      <c r="AX1968" s="33"/>
      <c r="AY1968" s="33"/>
      <c r="AZ1968" s="33"/>
      <c r="BA1968" s="33"/>
      <c r="BB1968" s="33"/>
      <c r="BC1968" s="33"/>
    </row>
    <row r="1969" spans="1:55">
      <c r="A1969" s="33"/>
      <c r="B1969" s="33"/>
      <c r="C1969" s="33"/>
      <c r="D1969" s="33"/>
      <c r="E1969" s="33"/>
      <c r="F1969" s="33"/>
      <c r="G1969" s="33"/>
      <c r="H1969" s="33"/>
      <c r="I1969" s="33"/>
      <c r="J1969" s="33"/>
      <c r="K1969" s="33"/>
      <c r="L1969" s="33"/>
      <c r="M1969" s="33"/>
      <c r="N1969" s="33"/>
      <c r="O1969" s="33"/>
      <c r="P1969" s="33"/>
      <c r="Q1969" s="33"/>
      <c r="R1969" s="33"/>
      <c r="S1969" s="33"/>
      <c r="T1969" s="33"/>
      <c r="U1969" s="33"/>
      <c r="V1969" s="33"/>
      <c r="W1969" s="33"/>
      <c r="X1969" s="33"/>
      <c r="Y1969" s="33"/>
      <c r="Z1969" s="33"/>
      <c r="AA1969" s="33"/>
      <c r="AB1969" s="33"/>
      <c r="AC1969" s="33"/>
      <c r="AD1969" s="33"/>
      <c r="AE1969" s="33"/>
      <c r="AF1969" s="33"/>
      <c r="AG1969" s="33"/>
      <c r="AH1969" s="33"/>
      <c r="AI1969" s="33"/>
      <c r="AJ1969" s="33"/>
      <c r="AK1969" s="33"/>
      <c r="AL1969" s="33"/>
      <c r="AM1969" s="33"/>
      <c r="AN1969" s="33"/>
      <c r="AO1969" s="33"/>
      <c r="AP1969" s="33"/>
      <c r="AQ1969" s="33"/>
      <c r="AR1969" s="33"/>
      <c r="AS1969" s="33"/>
      <c r="AT1969" s="33"/>
      <c r="AU1969" s="33"/>
      <c r="AV1969" s="33"/>
      <c r="AW1969" s="33"/>
      <c r="AX1969" s="33"/>
      <c r="AY1969" s="33"/>
      <c r="AZ1969" s="33"/>
      <c r="BA1969" s="33"/>
      <c r="BB1969" s="33"/>
      <c r="BC1969" s="33"/>
    </row>
    <row r="1970" spans="1:55">
      <c r="A1970" s="33"/>
      <c r="B1970" s="33"/>
      <c r="C1970" s="33"/>
      <c r="D1970" s="33"/>
      <c r="E1970" s="33"/>
      <c r="F1970" s="33"/>
      <c r="G1970" s="33"/>
      <c r="H1970" s="33"/>
      <c r="I1970" s="33"/>
      <c r="J1970" s="33"/>
      <c r="K1970" s="33"/>
      <c r="L1970" s="33"/>
      <c r="M1970" s="33"/>
      <c r="N1970" s="33"/>
      <c r="O1970" s="33"/>
      <c r="P1970" s="33"/>
      <c r="Q1970" s="33"/>
      <c r="R1970" s="33"/>
      <c r="S1970" s="33"/>
      <c r="T1970" s="33"/>
      <c r="U1970" s="33"/>
      <c r="V1970" s="33"/>
      <c r="W1970" s="33"/>
      <c r="X1970" s="33"/>
      <c r="Y1970" s="33"/>
      <c r="Z1970" s="33"/>
      <c r="AA1970" s="33"/>
      <c r="AB1970" s="33"/>
      <c r="AC1970" s="33"/>
      <c r="AD1970" s="33"/>
      <c r="AE1970" s="33"/>
      <c r="AF1970" s="33"/>
      <c r="AG1970" s="33"/>
      <c r="AH1970" s="33"/>
      <c r="AI1970" s="33"/>
      <c r="AJ1970" s="33"/>
      <c r="AK1970" s="33"/>
      <c r="AL1970" s="33"/>
      <c r="AM1970" s="33"/>
      <c r="AN1970" s="33"/>
      <c r="AO1970" s="33"/>
      <c r="AP1970" s="33"/>
      <c r="AQ1970" s="33"/>
      <c r="AR1970" s="33"/>
      <c r="AS1970" s="33"/>
      <c r="AT1970" s="33"/>
      <c r="AU1970" s="33"/>
      <c r="AV1970" s="33"/>
      <c r="AW1970" s="33"/>
      <c r="AX1970" s="33"/>
      <c r="AY1970" s="33"/>
      <c r="AZ1970" s="33"/>
      <c r="BA1970" s="33"/>
      <c r="BB1970" s="33"/>
      <c r="BC1970" s="33"/>
    </row>
    <row r="1971" spans="1:55">
      <c r="A1971" s="33"/>
      <c r="B1971" s="33"/>
      <c r="C1971" s="33"/>
      <c r="D1971" s="33"/>
      <c r="E1971" s="33"/>
      <c r="F1971" s="33"/>
      <c r="G1971" s="33"/>
      <c r="H1971" s="33"/>
      <c r="I1971" s="33"/>
      <c r="J1971" s="33"/>
      <c r="K1971" s="33"/>
      <c r="L1971" s="33"/>
      <c r="M1971" s="33"/>
      <c r="N1971" s="33"/>
      <c r="O1971" s="33"/>
      <c r="P1971" s="33"/>
      <c r="Q1971" s="33"/>
      <c r="R1971" s="33"/>
      <c r="S1971" s="33"/>
      <c r="T1971" s="33"/>
      <c r="U1971" s="33"/>
      <c r="V1971" s="33"/>
      <c r="W1971" s="33"/>
      <c r="X1971" s="33"/>
      <c r="Y1971" s="33"/>
      <c r="Z1971" s="33"/>
      <c r="AA1971" s="33"/>
      <c r="AB1971" s="33"/>
      <c r="AC1971" s="33"/>
      <c r="AD1971" s="33"/>
      <c r="AE1971" s="33"/>
      <c r="AF1971" s="33"/>
      <c r="AG1971" s="33"/>
      <c r="AH1971" s="33"/>
      <c r="AI1971" s="33"/>
      <c r="AJ1971" s="33"/>
      <c r="AK1971" s="33"/>
      <c r="AL1971" s="33"/>
      <c r="AM1971" s="33"/>
      <c r="AN1971" s="33"/>
      <c r="AO1971" s="33"/>
      <c r="AP1971" s="33"/>
      <c r="AQ1971" s="33"/>
      <c r="AR1971" s="33"/>
      <c r="AS1971" s="33"/>
      <c r="AT1971" s="33"/>
      <c r="AU1971" s="33"/>
      <c r="AV1971" s="33"/>
      <c r="AW1971" s="33"/>
      <c r="AX1971" s="33"/>
      <c r="AY1971" s="33"/>
      <c r="AZ1971" s="33"/>
      <c r="BA1971" s="33"/>
      <c r="BB1971" s="33"/>
      <c r="BC1971" s="33"/>
    </row>
    <row r="1972" spans="1:55">
      <c r="A1972" s="33"/>
      <c r="B1972" s="33"/>
      <c r="C1972" s="33"/>
      <c r="D1972" s="33"/>
      <c r="E1972" s="33"/>
      <c r="F1972" s="33"/>
      <c r="G1972" s="33"/>
      <c r="H1972" s="33"/>
      <c r="I1972" s="33"/>
      <c r="J1972" s="33"/>
      <c r="K1972" s="33"/>
      <c r="L1972" s="33"/>
      <c r="M1972" s="33"/>
      <c r="N1972" s="33"/>
      <c r="O1972" s="33"/>
      <c r="P1972" s="33"/>
      <c r="Q1972" s="33"/>
      <c r="R1972" s="33"/>
      <c r="S1972" s="33"/>
      <c r="T1972" s="33"/>
      <c r="U1972" s="33"/>
      <c r="V1972" s="33"/>
      <c r="W1972" s="33"/>
      <c r="X1972" s="33"/>
      <c r="Y1972" s="33"/>
      <c r="Z1972" s="33"/>
      <c r="AA1972" s="33"/>
      <c r="AB1972" s="33"/>
      <c r="AC1972" s="33"/>
      <c r="AD1972" s="33"/>
      <c r="AE1972" s="33"/>
      <c r="AF1972" s="33"/>
      <c r="AG1972" s="33"/>
      <c r="AH1972" s="33"/>
      <c r="AI1972" s="33"/>
      <c r="AJ1972" s="33"/>
      <c r="AK1972" s="33"/>
      <c r="AL1972" s="33"/>
      <c r="AM1972" s="33"/>
      <c r="AN1972" s="33"/>
      <c r="AO1972" s="33"/>
      <c r="AP1972" s="33"/>
      <c r="AQ1972" s="33"/>
      <c r="AR1972" s="33"/>
      <c r="AS1972" s="33"/>
      <c r="AT1972" s="33"/>
      <c r="AU1972" s="33"/>
      <c r="AV1972" s="33"/>
      <c r="AW1972" s="33"/>
      <c r="AX1972" s="33"/>
      <c r="AY1972" s="33"/>
      <c r="AZ1972" s="33"/>
      <c r="BA1972" s="33"/>
      <c r="BB1972" s="33"/>
      <c r="BC1972" s="33"/>
    </row>
    <row r="1973" spans="1:55">
      <c r="A1973" s="33"/>
      <c r="B1973" s="33"/>
      <c r="C1973" s="33"/>
      <c r="D1973" s="33"/>
      <c r="E1973" s="33"/>
      <c r="F1973" s="33"/>
      <c r="G1973" s="33"/>
      <c r="H1973" s="33"/>
      <c r="I1973" s="33"/>
      <c r="J1973" s="33"/>
      <c r="K1973" s="33"/>
      <c r="L1973" s="33"/>
      <c r="M1973" s="33"/>
      <c r="N1973" s="33"/>
      <c r="O1973" s="33"/>
      <c r="P1973" s="33"/>
      <c r="Q1973" s="33"/>
      <c r="R1973" s="33"/>
      <c r="S1973" s="33"/>
      <c r="T1973" s="33"/>
      <c r="U1973" s="33"/>
      <c r="V1973" s="33"/>
      <c r="W1973" s="33"/>
      <c r="X1973" s="33"/>
      <c r="Y1973" s="33"/>
      <c r="Z1973" s="33"/>
      <c r="AA1973" s="33"/>
      <c r="AB1973" s="33"/>
      <c r="AC1973" s="33"/>
      <c r="AD1973" s="33"/>
      <c r="AE1973" s="33"/>
      <c r="AF1973" s="33"/>
      <c r="AG1973" s="33"/>
      <c r="AH1973" s="33"/>
      <c r="AI1973" s="33"/>
      <c r="AJ1973" s="33"/>
      <c r="AK1973" s="33"/>
      <c r="AL1973" s="33"/>
      <c r="AM1973" s="33"/>
      <c r="AN1973" s="33"/>
      <c r="AO1973" s="33"/>
      <c r="AP1973" s="33"/>
      <c r="AQ1973" s="33"/>
      <c r="AR1973" s="33"/>
      <c r="AS1973" s="33"/>
      <c r="AT1973" s="33"/>
      <c r="AU1973" s="33"/>
      <c r="AV1973" s="33"/>
      <c r="AW1973" s="33"/>
      <c r="AX1973" s="33"/>
      <c r="AY1973" s="33"/>
      <c r="AZ1973" s="33"/>
      <c r="BA1973" s="33"/>
      <c r="BB1973" s="33"/>
      <c r="BC1973" s="33"/>
    </row>
    <row r="1974" spans="1:55">
      <c r="A1974" s="33"/>
      <c r="B1974" s="33"/>
      <c r="C1974" s="33"/>
      <c r="D1974" s="33"/>
      <c r="E1974" s="33"/>
      <c r="F1974" s="33"/>
      <c r="G1974" s="33"/>
      <c r="H1974" s="33"/>
      <c r="I1974" s="33"/>
      <c r="J1974" s="33"/>
      <c r="K1974" s="33"/>
      <c r="L1974" s="33"/>
      <c r="M1974" s="33"/>
      <c r="N1974" s="33"/>
      <c r="O1974" s="33"/>
      <c r="P1974" s="33"/>
      <c r="Q1974" s="33"/>
      <c r="R1974" s="33"/>
      <c r="S1974" s="33"/>
      <c r="T1974" s="33"/>
      <c r="U1974" s="33"/>
      <c r="V1974" s="33"/>
      <c r="W1974" s="33"/>
      <c r="X1974" s="33"/>
      <c r="Y1974" s="33"/>
      <c r="Z1974" s="33"/>
      <c r="AA1974" s="33"/>
      <c r="AB1974" s="33"/>
      <c r="AC1974" s="33"/>
      <c r="AD1974" s="33"/>
      <c r="AE1974" s="33"/>
      <c r="AF1974" s="33"/>
      <c r="AG1974" s="33"/>
      <c r="AH1974" s="33"/>
      <c r="AI1974" s="33"/>
      <c r="AJ1974" s="33"/>
      <c r="AK1974" s="33"/>
      <c r="AL1974" s="33"/>
      <c r="AM1974" s="33"/>
      <c r="AN1974" s="33"/>
      <c r="AO1974" s="33"/>
      <c r="AP1974" s="33"/>
      <c r="AQ1974" s="33"/>
      <c r="AR1974" s="33"/>
      <c r="AS1974" s="33"/>
      <c r="AT1974" s="33"/>
      <c r="AU1974" s="33"/>
      <c r="AV1974" s="33"/>
      <c r="AW1974" s="33"/>
      <c r="AX1974" s="33"/>
      <c r="AY1974" s="33"/>
      <c r="AZ1974" s="33"/>
      <c r="BA1974" s="33"/>
      <c r="BB1974" s="33"/>
      <c r="BC1974" s="33"/>
    </row>
    <row r="1975" spans="1:55">
      <c r="A1975" s="33"/>
      <c r="B1975" s="33"/>
      <c r="C1975" s="33"/>
      <c r="D1975" s="33"/>
      <c r="E1975" s="33"/>
      <c r="F1975" s="33"/>
      <c r="G1975" s="33"/>
      <c r="H1975" s="33"/>
      <c r="I1975" s="33"/>
      <c r="J1975" s="33"/>
      <c r="K1975" s="33"/>
      <c r="L1975" s="33"/>
      <c r="M1975" s="33"/>
      <c r="N1975" s="33"/>
      <c r="O1975" s="33"/>
      <c r="P1975" s="33"/>
      <c r="Q1975" s="33"/>
      <c r="R1975" s="33"/>
      <c r="S1975" s="33"/>
      <c r="T1975" s="33"/>
      <c r="U1975" s="33"/>
      <c r="V1975" s="33"/>
      <c r="W1975" s="33"/>
      <c r="X1975" s="33"/>
      <c r="Y1975" s="33"/>
      <c r="Z1975" s="33"/>
      <c r="AA1975" s="33"/>
      <c r="AB1975" s="33"/>
      <c r="AC1975" s="33"/>
      <c r="AD1975" s="33"/>
      <c r="AE1975" s="33"/>
      <c r="AF1975" s="33"/>
      <c r="AG1975" s="33"/>
      <c r="AH1975" s="33"/>
      <c r="AI1975" s="33"/>
      <c r="AJ1975" s="33"/>
      <c r="AK1975" s="33"/>
      <c r="AL1975" s="33"/>
      <c r="AM1975" s="33"/>
      <c r="AN1975" s="33"/>
      <c r="AO1975" s="33"/>
      <c r="AP1975" s="33"/>
      <c r="AQ1975" s="33"/>
      <c r="AR1975" s="33"/>
      <c r="AS1975" s="33"/>
      <c r="AT1975" s="33"/>
      <c r="AU1975" s="33"/>
      <c r="AV1975" s="33"/>
      <c r="AW1975" s="33"/>
      <c r="AX1975" s="33"/>
      <c r="AY1975" s="33"/>
      <c r="AZ1975" s="33"/>
      <c r="BA1975" s="33"/>
      <c r="BB1975" s="33"/>
      <c r="BC1975" s="33"/>
    </row>
    <row r="1976" spans="1:55">
      <c r="A1976" s="33"/>
      <c r="B1976" s="33"/>
      <c r="C1976" s="33"/>
      <c r="D1976" s="33"/>
      <c r="E1976" s="33"/>
      <c r="F1976" s="33"/>
      <c r="G1976" s="33"/>
      <c r="H1976" s="33"/>
      <c r="I1976" s="33"/>
      <c r="J1976" s="33"/>
      <c r="K1976" s="33"/>
      <c r="L1976" s="33"/>
      <c r="M1976" s="33"/>
      <c r="N1976" s="33"/>
      <c r="O1976" s="33"/>
      <c r="P1976" s="33"/>
      <c r="Q1976" s="33"/>
      <c r="R1976" s="33"/>
      <c r="S1976" s="33"/>
      <c r="T1976" s="33"/>
      <c r="U1976" s="33"/>
      <c r="V1976" s="33"/>
      <c r="W1976" s="33"/>
      <c r="X1976" s="33"/>
      <c r="Y1976" s="33"/>
      <c r="Z1976" s="33"/>
      <c r="AA1976" s="33"/>
      <c r="AB1976" s="33"/>
      <c r="AC1976" s="33"/>
      <c r="AD1976" s="33"/>
      <c r="AE1976" s="33"/>
      <c r="AF1976" s="33"/>
      <c r="AG1976" s="33"/>
      <c r="AH1976" s="33"/>
      <c r="AI1976" s="33"/>
      <c r="AJ1976" s="33"/>
      <c r="AK1976" s="33"/>
      <c r="AL1976" s="33"/>
      <c r="AM1976" s="33"/>
      <c r="AN1976" s="33"/>
      <c r="AO1976" s="33"/>
      <c r="AP1976" s="33"/>
      <c r="AQ1976" s="33"/>
      <c r="AR1976" s="33"/>
      <c r="AS1976" s="33"/>
      <c r="AT1976" s="33"/>
      <c r="AU1976" s="33"/>
      <c r="AV1976" s="33"/>
      <c r="AW1976" s="33"/>
      <c r="AX1976" s="33"/>
      <c r="AY1976" s="33"/>
      <c r="AZ1976" s="33"/>
      <c r="BA1976" s="33"/>
      <c r="BB1976" s="33"/>
      <c r="BC1976" s="33"/>
    </row>
    <row r="1977" spans="1:55">
      <c r="A1977" s="33"/>
      <c r="B1977" s="33"/>
      <c r="C1977" s="33"/>
      <c r="D1977" s="33"/>
      <c r="E1977" s="33"/>
      <c r="F1977" s="33"/>
      <c r="G1977" s="33"/>
      <c r="H1977" s="33"/>
      <c r="I1977" s="33"/>
      <c r="J1977" s="33"/>
      <c r="K1977" s="33"/>
      <c r="L1977" s="33"/>
      <c r="M1977" s="33"/>
      <c r="N1977" s="33"/>
      <c r="O1977" s="33"/>
      <c r="P1977" s="33"/>
      <c r="Q1977" s="33"/>
      <c r="R1977" s="33"/>
      <c r="S1977" s="33"/>
      <c r="T1977" s="33"/>
      <c r="U1977" s="33"/>
      <c r="V1977" s="33"/>
      <c r="W1977" s="33"/>
      <c r="X1977" s="33"/>
      <c r="Y1977" s="33"/>
      <c r="Z1977" s="33"/>
      <c r="AA1977" s="33"/>
      <c r="AB1977" s="33"/>
      <c r="AC1977" s="33"/>
      <c r="AD1977" s="33"/>
      <c r="AE1977" s="33"/>
      <c r="AF1977" s="33"/>
      <c r="AG1977" s="33"/>
      <c r="AH1977" s="33"/>
      <c r="AI1977" s="33"/>
      <c r="AJ1977" s="33"/>
      <c r="AK1977" s="33"/>
      <c r="AL1977" s="33"/>
      <c r="AM1977" s="33"/>
      <c r="AN1977" s="33"/>
      <c r="AO1977" s="33"/>
      <c r="AP1977" s="33"/>
      <c r="AQ1977" s="33"/>
      <c r="AR1977" s="33"/>
      <c r="AS1977" s="33"/>
      <c r="AT1977" s="33"/>
      <c r="AU1977" s="33"/>
      <c r="AV1977" s="33"/>
      <c r="AW1977" s="33"/>
      <c r="AX1977" s="33"/>
      <c r="AY1977" s="33"/>
      <c r="AZ1977" s="33"/>
      <c r="BA1977" s="33"/>
      <c r="BB1977" s="33"/>
      <c r="BC1977" s="33"/>
    </row>
    <row r="1978" spans="1:55">
      <c r="A1978" s="33"/>
      <c r="B1978" s="33"/>
      <c r="C1978" s="33"/>
      <c r="D1978" s="33"/>
      <c r="E1978" s="33"/>
      <c r="F1978" s="33"/>
      <c r="G1978" s="33"/>
      <c r="H1978" s="33"/>
      <c r="I1978" s="33"/>
      <c r="J1978" s="33"/>
      <c r="K1978" s="33"/>
      <c r="L1978" s="33"/>
      <c r="M1978" s="33"/>
      <c r="N1978" s="33"/>
      <c r="O1978" s="33"/>
      <c r="P1978" s="33"/>
      <c r="Q1978" s="33"/>
      <c r="R1978" s="33"/>
      <c r="S1978" s="33"/>
      <c r="T1978" s="33"/>
      <c r="U1978" s="33"/>
      <c r="V1978" s="33"/>
      <c r="W1978" s="33"/>
      <c r="X1978" s="33"/>
      <c r="Y1978" s="33"/>
      <c r="Z1978" s="33"/>
      <c r="AA1978" s="33"/>
      <c r="AB1978" s="33"/>
      <c r="AC1978" s="33"/>
      <c r="AD1978" s="33"/>
      <c r="AE1978" s="33"/>
      <c r="AF1978" s="33"/>
      <c r="AG1978" s="33"/>
      <c r="AH1978" s="33"/>
      <c r="AI1978" s="33"/>
      <c r="AJ1978" s="33"/>
      <c r="AK1978" s="33"/>
      <c r="AL1978" s="33"/>
      <c r="AM1978" s="33"/>
      <c r="AN1978" s="33"/>
      <c r="AO1978" s="33"/>
      <c r="AP1978" s="33"/>
      <c r="AQ1978" s="33"/>
      <c r="AR1978" s="33"/>
      <c r="AS1978" s="33"/>
      <c r="AT1978" s="33"/>
      <c r="AU1978" s="33"/>
      <c r="AV1978" s="33"/>
      <c r="AW1978" s="33"/>
      <c r="AX1978" s="33"/>
      <c r="AY1978" s="33"/>
      <c r="AZ1978" s="33"/>
      <c r="BA1978" s="33"/>
      <c r="BB1978" s="33"/>
      <c r="BC1978" s="33"/>
    </row>
    <row r="1979" spans="1:55">
      <c r="A1979" s="33"/>
      <c r="B1979" s="33"/>
      <c r="C1979" s="33"/>
      <c r="D1979" s="33"/>
      <c r="E1979" s="33"/>
      <c r="F1979" s="33"/>
      <c r="G1979" s="33"/>
      <c r="H1979" s="33"/>
      <c r="I1979" s="33"/>
      <c r="J1979" s="33"/>
      <c r="K1979" s="33"/>
      <c r="L1979" s="33"/>
      <c r="M1979" s="33"/>
      <c r="N1979" s="33"/>
      <c r="O1979" s="33"/>
      <c r="P1979" s="33"/>
      <c r="Q1979" s="33"/>
      <c r="R1979" s="33"/>
      <c r="S1979" s="33"/>
      <c r="T1979" s="33"/>
      <c r="U1979" s="33"/>
      <c r="V1979" s="33"/>
      <c r="W1979" s="33"/>
      <c r="X1979" s="33"/>
      <c r="Y1979" s="33"/>
      <c r="Z1979" s="33"/>
      <c r="AA1979" s="33"/>
      <c r="AB1979" s="33"/>
      <c r="AC1979" s="33"/>
      <c r="AD1979" s="33"/>
      <c r="AE1979" s="33"/>
      <c r="AF1979" s="33"/>
      <c r="AG1979" s="33"/>
      <c r="AH1979" s="33"/>
      <c r="AI1979" s="33"/>
      <c r="AJ1979" s="33"/>
      <c r="AK1979" s="33"/>
      <c r="AL1979" s="33"/>
      <c r="AM1979" s="33"/>
      <c r="AN1979" s="33"/>
      <c r="AO1979" s="33"/>
      <c r="AP1979" s="33"/>
      <c r="AQ1979" s="33"/>
      <c r="AR1979" s="33"/>
      <c r="AS1979" s="33"/>
      <c r="AT1979" s="33"/>
      <c r="AU1979" s="33"/>
      <c r="AV1979" s="33"/>
      <c r="AW1979" s="33"/>
      <c r="AX1979" s="33"/>
      <c r="AY1979" s="33"/>
      <c r="AZ1979" s="33"/>
      <c r="BA1979" s="33"/>
      <c r="BB1979" s="33"/>
      <c r="BC1979" s="33"/>
    </row>
    <row r="1980" spans="1:55">
      <c r="A1980" s="33"/>
      <c r="B1980" s="33"/>
      <c r="C1980" s="33"/>
      <c r="D1980" s="33"/>
      <c r="E1980" s="33"/>
      <c r="F1980" s="33"/>
      <c r="G1980" s="33"/>
      <c r="H1980" s="33"/>
      <c r="I1980" s="33"/>
      <c r="J1980" s="33"/>
      <c r="K1980" s="33"/>
      <c r="L1980" s="33"/>
      <c r="M1980" s="33"/>
      <c r="N1980" s="33"/>
      <c r="O1980" s="33"/>
      <c r="P1980" s="33"/>
      <c r="Q1980" s="33"/>
      <c r="R1980" s="33"/>
      <c r="S1980" s="33"/>
      <c r="T1980" s="33"/>
      <c r="U1980" s="33"/>
      <c r="V1980" s="33"/>
      <c r="W1980" s="33"/>
      <c r="X1980" s="33"/>
      <c r="Y1980" s="33"/>
      <c r="Z1980" s="33"/>
      <c r="AA1980" s="33"/>
      <c r="AB1980" s="33"/>
      <c r="AC1980" s="33"/>
      <c r="AD1980" s="33"/>
      <c r="AE1980" s="33"/>
      <c r="AF1980" s="33"/>
      <c r="AG1980" s="33"/>
      <c r="AH1980" s="33"/>
      <c r="AI1980" s="33"/>
      <c r="AJ1980" s="33"/>
      <c r="AK1980" s="33"/>
      <c r="AL1980" s="33"/>
      <c r="AM1980" s="33"/>
      <c r="AN1980" s="33"/>
      <c r="AO1980" s="33"/>
      <c r="AP1980" s="33"/>
      <c r="AQ1980" s="33"/>
      <c r="AR1980" s="33"/>
      <c r="AS1980" s="33"/>
      <c r="AT1980" s="33"/>
      <c r="AU1980" s="33"/>
      <c r="AV1980" s="33"/>
      <c r="AW1980" s="33"/>
      <c r="AX1980" s="33"/>
      <c r="AY1980" s="33"/>
      <c r="AZ1980" s="33"/>
      <c r="BA1980" s="33"/>
      <c r="BB1980" s="33"/>
      <c r="BC1980" s="33"/>
    </row>
    <row r="1981" spans="1:55">
      <c r="A1981" s="33"/>
      <c r="B1981" s="33"/>
      <c r="C1981" s="33"/>
      <c r="D1981" s="33"/>
      <c r="E1981" s="33"/>
      <c r="F1981" s="33"/>
      <c r="G1981" s="33"/>
      <c r="H1981" s="33"/>
      <c r="I1981" s="33"/>
      <c r="J1981" s="33"/>
      <c r="K1981" s="33"/>
      <c r="L1981" s="33"/>
      <c r="M1981" s="33"/>
      <c r="N1981" s="33"/>
      <c r="O1981" s="33"/>
      <c r="P1981" s="33"/>
      <c r="Q1981" s="33"/>
      <c r="R1981" s="33"/>
      <c r="S1981" s="33"/>
      <c r="T1981" s="33"/>
      <c r="U1981" s="33"/>
      <c r="V1981" s="33"/>
      <c r="W1981" s="33"/>
      <c r="X1981" s="33"/>
      <c r="Y1981" s="33"/>
      <c r="Z1981" s="33"/>
      <c r="AA1981" s="33"/>
      <c r="AB1981" s="33"/>
      <c r="AC1981" s="33"/>
      <c r="AD1981" s="33"/>
      <c r="AE1981" s="33"/>
      <c r="AF1981" s="33"/>
      <c r="AG1981" s="33"/>
      <c r="AH1981" s="33"/>
      <c r="AI1981" s="33"/>
      <c r="AJ1981" s="33"/>
      <c r="AK1981" s="33"/>
      <c r="AL1981" s="33"/>
      <c r="AM1981" s="33"/>
      <c r="AN1981" s="33"/>
      <c r="AO1981" s="33"/>
      <c r="AP1981" s="33"/>
      <c r="AQ1981" s="33"/>
      <c r="AR1981" s="33"/>
      <c r="AS1981" s="33"/>
      <c r="AT1981" s="33"/>
      <c r="AU1981" s="33"/>
      <c r="AV1981" s="33"/>
      <c r="AW1981" s="33"/>
      <c r="AX1981" s="33"/>
      <c r="AY1981" s="33"/>
      <c r="AZ1981" s="33"/>
      <c r="BA1981" s="33"/>
      <c r="BB1981" s="33"/>
      <c r="BC1981" s="33"/>
    </row>
    <row r="1982" spans="1:55">
      <c r="A1982" s="33"/>
      <c r="B1982" s="33"/>
      <c r="C1982" s="33"/>
      <c r="D1982" s="33"/>
      <c r="E1982" s="33"/>
      <c r="F1982" s="33"/>
      <c r="G1982" s="33"/>
      <c r="H1982" s="33"/>
      <c r="I1982" s="33"/>
      <c r="J1982" s="33"/>
      <c r="K1982" s="33"/>
      <c r="L1982" s="33"/>
      <c r="M1982" s="33"/>
      <c r="N1982" s="33"/>
      <c r="O1982" s="33"/>
      <c r="P1982" s="33"/>
      <c r="Q1982" s="33"/>
      <c r="R1982" s="33"/>
      <c r="S1982" s="33"/>
      <c r="T1982" s="33"/>
      <c r="U1982" s="33"/>
      <c r="V1982" s="33"/>
      <c r="W1982" s="33"/>
      <c r="X1982" s="33"/>
      <c r="Y1982" s="33"/>
      <c r="Z1982" s="33"/>
      <c r="AA1982" s="33"/>
      <c r="AB1982" s="33"/>
      <c r="AC1982" s="33"/>
      <c r="AD1982" s="33"/>
      <c r="AE1982" s="33"/>
      <c r="AF1982" s="33"/>
      <c r="AG1982" s="33"/>
      <c r="AH1982" s="33"/>
      <c r="AI1982" s="33"/>
      <c r="AJ1982" s="33"/>
      <c r="AK1982" s="33"/>
      <c r="AL1982" s="33"/>
      <c r="AM1982" s="33"/>
      <c r="AN1982" s="33"/>
      <c r="AO1982" s="33"/>
      <c r="AP1982" s="33"/>
      <c r="AQ1982" s="33"/>
      <c r="AR1982" s="33"/>
      <c r="AS1982" s="33"/>
      <c r="AT1982" s="33"/>
      <c r="AU1982" s="33"/>
      <c r="AV1982" s="33"/>
      <c r="AW1982" s="33"/>
      <c r="AX1982" s="33"/>
      <c r="AY1982" s="33"/>
      <c r="AZ1982" s="33"/>
      <c r="BA1982" s="33"/>
      <c r="BB1982" s="33"/>
      <c r="BC1982" s="33"/>
    </row>
    <row r="1983" spans="1:55">
      <c r="A1983" s="33"/>
      <c r="B1983" s="33"/>
      <c r="C1983" s="33"/>
      <c r="D1983" s="33"/>
      <c r="E1983" s="33"/>
      <c r="F1983" s="33"/>
      <c r="G1983" s="33"/>
      <c r="H1983" s="33"/>
      <c r="I1983" s="33"/>
      <c r="J1983" s="33"/>
      <c r="K1983" s="33"/>
      <c r="L1983" s="33"/>
      <c r="M1983" s="33"/>
      <c r="N1983" s="33"/>
      <c r="O1983" s="33"/>
      <c r="P1983" s="33"/>
      <c r="Q1983" s="33"/>
      <c r="R1983" s="33"/>
      <c r="S1983" s="33"/>
      <c r="T1983" s="33"/>
      <c r="U1983" s="33"/>
      <c r="V1983" s="33"/>
      <c r="W1983" s="33"/>
      <c r="X1983" s="33"/>
      <c r="Y1983" s="33"/>
      <c r="Z1983" s="33"/>
      <c r="AA1983" s="33"/>
      <c r="AB1983" s="33"/>
      <c r="AC1983" s="33"/>
      <c r="AD1983" s="33"/>
      <c r="AE1983" s="33"/>
      <c r="AF1983" s="33"/>
      <c r="AG1983" s="33"/>
      <c r="AH1983" s="33"/>
      <c r="AI1983" s="33"/>
      <c r="AJ1983" s="33"/>
      <c r="AK1983" s="33"/>
      <c r="AL1983" s="33"/>
      <c r="AM1983" s="33"/>
      <c r="AN1983" s="33"/>
      <c r="AO1983" s="33"/>
      <c r="AP1983" s="33"/>
      <c r="AQ1983" s="33"/>
      <c r="AR1983" s="33"/>
      <c r="AS1983" s="33"/>
      <c r="AT1983" s="33"/>
      <c r="AU1983" s="33"/>
      <c r="AV1983" s="33"/>
      <c r="AW1983" s="33"/>
      <c r="AX1983" s="33"/>
      <c r="AY1983" s="33"/>
      <c r="AZ1983" s="33"/>
      <c r="BA1983" s="33"/>
      <c r="BB1983" s="33"/>
      <c r="BC1983" s="33"/>
    </row>
    <row r="1984" spans="1:55">
      <c r="A1984" s="33"/>
      <c r="B1984" s="33"/>
      <c r="C1984" s="33"/>
      <c r="D1984" s="33"/>
      <c r="E1984" s="33"/>
      <c r="F1984" s="33"/>
      <c r="G1984" s="33"/>
      <c r="H1984" s="33"/>
      <c r="I1984" s="33"/>
      <c r="J1984" s="33"/>
      <c r="K1984" s="33"/>
      <c r="L1984" s="33"/>
      <c r="M1984" s="33"/>
      <c r="N1984" s="33"/>
      <c r="O1984" s="33"/>
      <c r="P1984" s="33"/>
      <c r="Q1984" s="33"/>
      <c r="R1984" s="33"/>
      <c r="S1984" s="33"/>
      <c r="T1984" s="33"/>
      <c r="U1984" s="33"/>
      <c r="V1984" s="33"/>
      <c r="W1984" s="33"/>
      <c r="X1984" s="33"/>
      <c r="Y1984" s="33"/>
      <c r="Z1984" s="33"/>
      <c r="AA1984" s="33"/>
      <c r="AB1984" s="33"/>
      <c r="AC1984" s="33"/>
      <c r="AD1984" s="33"/>
      <c r="AE1984" s="33"/>
      <c r="AF1984" s="33"/>
      <c r="AG1984" s="33"/>
      <c r="AH1984" s="33"/>
      <c r="AI1984" s="33"/>
      <c r="AJ1984" s="33"/>
      <c r="AK1984" s="33"/>
      <c r="AL1984" s="33"/>
      <c r="AM1984" s="33"/>
      <c r="AN1984" s="33"/>
      <c r="AO1984" s="33"/>
      <c r="AP1984" s="33"/>
      <c r="AQ1984" s="33"/>
      <c r="AR1984" s="33"/>
      <c r="AS1984" s="33"/>
      <c r="AT1984" s="33"/>
      <c r="AU1984" s="33"/>
      <c r="AV1984" s="33"/>
      <c r="AW1984" s="33"/>
      <c r="AX1984" s="33"/>
      <c r="AY1984" s="33"/>
      <c r="AZ1984" s="33"/>
      <c r="BA1984" s="33"/>
      <c r="BB1984" s="33"/>
      <c r="BC1984" s="33"/>
    </row>
    <row r="1985" spans="1:55">
      <c r="A1985" s="33"/>
      <c r="B1985" s="33"/>
      <c r="C1985" s="33"/>
      <c r="D1985" s="33"/>
      <c r="E1985" s="33"/>
      <c r="F1985" s="33"/>
      <c r="G1985" s="33"/>
      <c r="H1985" s="33"/>
      <c r="I1985" s="33"/>
      <c r="J1985" s="33"/>
      <c r="K1985" s="33"/>
      <c r="L1985" s="33"/>
      <c r="M1985" s="33"/>
      <c r="N1985" s="33"/>
      <c r="O1985" s="33"/>
      <c r="P1985" s="33"/>
      <c r="Q1985" s="33"/>
      <c r="R1985" s="33"/>
      <c r="S1985" s="33"/>
      <c r="T1985" s="33"/>
      <c r="U1985" s="33"/>
      <c r="V1985" s="33"/>
      <c r="W1985" s="33"/>
      <c r="X1985" s="33"/>
      <c r="Y1985" s="33"/>
      <c r="Z1985" s="33"/>
      <c r="AA1985" s="33"/>
      <c r="AB1985" s="33"/>
      <c r="AC1985" s="33"/>
      <c r="AD1985" s="33"/>
      <c r="AE1985" s="33"/>
      <c r="AF1985" s="33"/>
      <c r="AG1985" s="33"/>
      <c r="AH1985" s="33"/>
      <c r="AI1985" s="33"/>
      <c r="AJ1985" s="33"/>
      <c r="AK1985" s="33"/>
      <c r="AL1985" s="33"/>
      <c r="AM1985" s="33"/>
      <c r="AN1985" s="33"/>
      <c r="AO1985" s="33"/>
      <c r="AP1985" s="33"/>
      <c r="AQ1985" s="33"/>
      <c r="AR1985" s="33"/>
      <c r="AS1985" s="33"/>
      <c r="AT1985" s="33"/>
      <c r="AU1985" s="33"/>
      <c r="AV1985" s="33"/>
      <c r="AW1985" s="33"/>
      <c r="AX1985" s="33"/>
      <c r="AY1985" s="33"/>
      <c r="AZ1985" s="33"/>
      <c r="BA1985" s="33"/>
      <c r="BB1985" s="33"/>
      <c r="BC1985" s="33"/>
    </row>
    <row r="1986" spans="1:55">
      <c r="A1986" s="33"/>
      <c r="B1986" s="33"/>
      <c r="C1986" s="33"/>
      <c r="D1986" s="33"/>
      <c r="E1986" s="33"/>
      <c r="F1986" s="33"/>
      <c r="G1986" s="33"/>
      <c r="H1986" s="33"/>
      <c r="I1986" s="33"/>
      <c r="J1986" s="33"/>
      <c r="K1986" s="33"/>
      <c r="L1986" s="33"/>
      <c r="M1986" s="33"/>
      <c r="N1986" s="33"/>
      <c r="O1986" s="33"/>
      <c r="P1986" s="33"/>
      <c r="Q1986" s="33"/>
      <c r="R1986" s="33"/>
      <c r="S1986" s="33"/>
      <c r="T1986" s="33"/>
      <c r="U1986" s="33"/>
      <c r="V1986" s="33"/>
      <c r="W1986" s="33"/>
      <c r="X1986" s="33"/>
      <c r="Y1986" s="33"/>
      <c r="Z1986" s="33"/>
      <c r="AA1986" s="33"/>
      <c r="AB1986" s="33"/>
      <c r="AC1986" s="33"/>
      <c r="AD1986" s="33"/>
      <c r="AE1986" s="33"/>
      <c r="AF1986" s="33"/>
      <c r="AG1986" s="33"/>
      <c r="AH1986" s="33"/>
      <c r="AI1986" s="33"/>
      <c r="AJ1986" s="33"/>
      <c r="AK1986" s="33"/>
      <c r="AL1986" s="33"/>
      <c r="AM1986" s="33"/>
      <c r="AN1986" s="33"/>
      <c r="AO1986" s="33"/>
      <c r="AP1986" s="33"/>
      <c r="AQ1986" s="33"/>
      <c r="AR1986" s="33"/>
      <c r="AS1986" s="33"/>
      <c r="AT1986" s="33"/>
      <c r="AU1986" s="33"/>
      <c r="AV1986" s="33"/>
      <c r="AW1986" s="33"/>
      <c r="AX1986" s="33"/>
      <c r="AY1986" s="33"/>
      <c r="AZ1986" s="33"/>
      <c r="BA1986" s="33"/>
      <c r="BB1986" s="33"/>
      <c r="BC1986" s="33"/>
    </row>
    <row r="1987" spans="1:55">
      <c r="A1987" s="33"/>
      <c r="B1987" s="33"/>
      <c r="C1987" s="33"/>
      <c r="D1987" s="33"/>
      <c r="E1987" s="33"/>
      <c r="F1987" s="33"/>
      <c r="G1987" s="33"/>
      <c r="H1987" s="33"/>
      <c r="I1987" s="33"/>
      <c r="J1987" s="33"/>
      <c r="K1987" s="33"/>
      <c r="L1987" s="33"/>
      <c r="M1987" s="33"/>
      <c r="N1987" s="33"/>
      <c r="O1987" s="33"/>
      <c r="P1987" s="33"/>
      <c r="Q1987" s="33"/>
      <c r="R1987" s="33"/>
      <c r="S1987" s="33"/>
      <c r="T1987" s="33"/>
      <c r="U1987" s="33"/>
      <c r="V1987" s="33"/>
      <c r="W1987" s="33"/>
      <c r="X1987" s="33"/>
      <c r="Y1987" s="33"/>
      <c r="Z1987" s="33"/>
      <c r="AA1987" s="33"/>
      <c r="AB1987" s="33"/>
      <c r="AC1987" s="33"/>
      <c r="AD1987" s="33"/>
      <c r="AE1987" s="33"/>
      <c r="AF1987" s="33"/>
      <c r="AG1987" s="33"/>
      <c r="AH1987" s="33"/>
      <c r="AI1987" s="33"/>
      <c r="AJ1987" s="33"/>
      <c r="AK1987" s="33"/>
      <c r="AL1987" s="33"/>
      <c r="AM1987" s="33"/>
      <c r="AN1987" s="33"/>
      <c r="AO1987" s="33"/>
      <c r="AP1987" s="33"/>
      <c r="AQ1987" s="33"/>
      <c r="AR1987" s="33"/>
      <c r="AS1987" s="33"/>
      <c r="AT1987" s="33"/>
      <c r="AU1987" s="33"/>
      <c r="AV1987" s="33"/>
      <c r="AW1987" s="33"/>
      <c r="AX1987" s="33"/>
      <c r="AY1987" s="33"/>
      <c r="AZ1987" s="33"/>
      <c r="BA1987" s="33"/>
      <c r="BB1987" s="33"/>
      <c r="BC1987" s="33"/>
    </row>
    <row r="1988" spans="1:55">
      <c r="A1988" s="33"/>
      <c r="B1988" s="33"/>
      <c r="C1988" s="33"/>
      <c r="D1988" s="33"/>
      <c r="E1988" s="33"/>
      <c r="F1988" s="33"/>
      <c r="G1988" s="33"/>
      <c r="H1988" s="33"/>
      <c r="I1988" s="33"/>
      <c r="J1988" s="33"/>
      <c r="K1988" s="33"/>
      <c r="L1988" s="33"/>
      <c r="M1988" s="33"/>
      <c r="N1988" s="33"/>
      <c r="O1988" s="33"/>
      <c r="P1988" s="33"/>
      <c r="Q1988" s="33"/>
      <c r="R1988" s="33"/>
      <c r="S1988" s="33"/>
      <c r="T1988" s="33"/>
      <c r="U1988" s="33"/>
      <c r="V1988" s="33"/>
      <c r="W1988" s="33"/>
      <c r="X1988" s="33"/>
      <c r="Y1988" s="33"/>
      <c r="Z1988" s="33"/>
      <c r="AA1988" s="33"/>
      <c r="AB1988" s="33"/>
      <c r="AC1988" s="33"/>
      <c r="AD1988" s="33"/>
      <c r="AE1988" s="33"/>
      <c r="AF1988" s="33"/>
      <c r="AG1988" s="33"/>
      <c r="AH1988" s="33"/>
      <c r="AI1988" s="33"/>
      <c r="AJ1988" s="33"/>
      <c r="AK1988" s="33"/>
      <c r="AL1988" s="33"/>
      <c r="AM1988" s="33"/>
      <c r="AN1988" s="33"/>
      <c r="AO1988" s="33"/>
      <c r="AP1988" s="33"/>
      <c r="AQ1988" s="33"/>
      <c r="AR1988" s="33"/>
      <c r="AS1988" s="33"/>
      <c r="AT1988" s="33"/>
      <c r="AU1988" s="33"/>
      <c r="AV1988" s="33"/>
      <c r="AW1988" s="33"/>
      <c r="AX1988" s="33"/>
      <c r="AY1988" s="33"/>
      <c r="AZ1988" s="33"/>
      <c r="BA1988" s="33"/>
      <c r="BB1988" s="33"/>
      <c r="BC1988" s="33"/>
    </row>
    <row r="1989" spans="1:55">
      <c r="A1989" s="33"/>
      <c r="B1989" s="33"/>
      <c r="C1989" s="33"/>
      <c r="D1989" s="33"/>
      <c r="E1989" s="33"/>
      <c r="F1989" s="33"/>
      <c r="G1989" s="33"/>
      <c r="H1989" s="33"/>
      <c r="I1989" s="33"/>
      <c r="J1989" s="33"/>
      <c r="K1989" s="33"/>
      <c r="L1989" s="33"/>
      <c r="M1989" s="33"/>
      <c r="N1989" s="33"/>
      <c r="O1989" s="33"/>
      <c r="P1989" s="33"/>
      <c r="Q1989" s="33"/>
      <c r="R1989" s="33"/>
      <c r="S1989" s="33"/>
      <c r="T1989" s="33"/>
      <c r="U1989" s="33"/>
      <c r="V1989" s="33"/>
      <c r="W1989" s="33"/>
      <c r="X1989" s="33"/>
      <c r="Y1989" s="33"/>
      <c r="Z1989" s="33"/>
      <c r="AA1989" s="33"/>
      <c r="AB1989" s="33"/>
      <c r="AC1989" s="33"/>
      <c r="AD1989" s="33"/>
      <c r="AE1989" s="33"/>
      <c r="AF1989" s="33"/>
      <c r="AG1989" s="33"/>
      <c r="AH1989" s="33"/>
      <c r="AI1989" s="33"/>
      <c r="AJ1989" s="33"/>
      <c r="AK1989" s="33"/>
      <c r="AL1989" s="33"/>
      <c r="AM1989" s="33"/>
      <c r="AN1989" s="33"/>
      <c r="AO1989" s="33"/>
      <c r="AP1989" s="33"/>
      <c r="AQ1989" s="33"/>
      <c r="AR1989" s="33"/>
      <c r="AS1989" s="33"/>
      <c r="AT1989" s="33"/>
      <c r="AU1989" s="33"/>
      <c r="AV1989" s="33"/>
      <c r="AW1989" s="33"/>
      <c r="AX1989" s="33"/>
      <c r="AY1989" s="33"/>
      <c r="AZ1989" s="33"/>
      <c r="BA1989" s="33"/>
      <c r="BB1989" s="33"/>
      <c r="BC1989" s="33"/>
    </row>
    <row r="1990" spans="1:55">
      <c r="A1990" s="33"/>
      <c r="B1990" s="33"/>
      <c r="C1990" s="33"/>
      <c r="D1990" s="33"/>
      <c r="E1990" s="33"/>
      <c r="F1990" s="33"/>
      <c r="G1990" s="33"/>
      <c r="H1990" s="33"/>
      <c r="I1990" s="33"/>
      <c r="J1990" s="33"/>
      <c r="K1990" s="33"/>
      <c r="L1990" s="33"/>
      <c r="M1990" s="33"/>
      <c r="N1990" s="33"/>
      <c r="O1990" s="33"/>
      <c r="P1990" s="33"/>
      <c r="Q1990" s="33"/>
      <c r="R1990" s="33"/>
      <c r="S1990" s="33"/>
      <c r="T1990" s="33"/>
      <c r="U1990" s="33"/>
      <c r="V1990" s="33"/>
      <c r="W1990" s="33"/>
      <c r="X1990" s="33"/>
      <c r="Y1990" s="33"/>
      <c r="Z1990" s="33"/>
      <c r="AA1990" s="33"/>
      <c r="AB1990" s="33"/>
      <c r="AC1990" s="33"/>
      <c r="AD1990" s="33"/>
      <c r="AE1990" s="33"/>
      <c r="AF1990" s="33"/>
      <c r="AG1990" s="33"/>
      <c r="AH1990" s="33"/>
      <c r="AI1990" s="33"/>
      <c r="AJ1990" s="33"/>
      <c r="AK1990" s="33"/>
      <c r="AL1990" s="33"/>
      <c r="AM1990" s="33"/>
      <c r="AN1990" s="33"/>
      <c r="AO1990" s="33"/>
      <c r="AP1990" s="33"/>
      <c r="AQ1990" s="33"/>
      <c r="AR1990" s="33"/>
      <c r="AS1990" s="33"/>
      <c r="AT1990" s="33"/>
      <c r="AU1990" s="33"/>
      <c r="AV1990" s="33"/>
      <c r="AW1990" s="33"/>
      <c r="AX1990" s="33"/>
      <c r="AY1990" s="33"/>
      <c r="AZ1990" s="33"/>
      <c r="BA1990" s="33"/>
      <c r="BB1990" s="33"/>
      <c r="BC1990" s="33"/>
    </row>
    <row r="1991" spans="1:55">
      <c r="A1991" s="33"/>
      <c r="B1991" s="33"/>
      <c r="C1991" s="33"/>
      <c r="D1991" s="33"/>
      <c r="E1991" s="33"/>
      <c r="F1991" s="33"/>
      <c r="G1991" s="33"/>
      <c r="H1991" s="33"/>
      <c r="I1991" s="33"/>
      <c r="J1991" s="33"/>
      <c r="K1991" s="33"/>
      <c r="L1991" s="33"/>
      <c r="M1991" s="33"/>
      <c r="N1991" s="33"/>
      <c r="O1991" s="33"/>
      <c r="P1991" s="33"/>
      <c r="Q1991" s="33"/>
      <c r="R1991" s="33"/>
      <c r="S1991" s="33"/>
      <c r="T1991" s="33"/>
      <c r="U1991" s="33"/>
      <c r="V1991" s="33"/>
      <c r="W1991" s="33"/>
      <c r="X1991" s="33"/>
      <c r="Y1991" s="33"/>
      <c r="Z1991" s="33"/>
      <c r="AA1991" s="33"/>
      <c r="AB1991" s="33"/>
      <c r="AC1991" s="33"/>
      <c r="AD1991" s="33"/>
      <c r="AE1991" s="33"/>
      <c r="AF1991" s="33"/>
      <c r="AG1991" s="33"/>
      <c r="AH1991" s="33"/>
      <c r="AI1991" s="33"/>
      <c r="AJ1991" s="33"/>
      <c r="AK1991" s="33"/>
      <c r="AL1991" s="33"/>
      <c r="AM1991" s="33"/>
      <c r="AN1991" s="33"/>
      <c r="AO1991" s="33"/>
      <c r="AP1991" s="33"/>
      <c r="AQ1991" s="33"/>
      <c r="AR1991" s="33"/>
      <c r="AS1991" s="33"/>
      <c r="AT1991" s="33"/>
      <c r="AU1991" s="33"/>
      <c r="AV1991" s="33"/>
      <c r="AW1991" s="33"/>
      <c r="AX1991" s="33"/>
      <c r="AY1991" s="33"/>
      <c r="AZ1991" s="33"/>
      <c r="BA1991" s="33"/>
      <c r="BB1991" s="33"/>
      <c r="BC1991" s="33"/>
    </row>
    <row r="1992" spans="1:55">
      <c r="A1992" s="33"/>
      <c r="B1992" s="33"/>
      <c r="C1992" s="33"/>
      <c r="D1992" s="33"/>
      <c r="E1992" s="33"/>
      <c r="F1992" s="33"/>
      <c r="G1992" s="33"/>
      <c r="H1992" s="33"/>
      <c r="I1992" s="33"/>
      <c r="J1992" s="33"/>
      <c r="K1992" s="33"/>
      <c r="L1992" s="33"/>
      <c r="M1992" s="33"/>
      <c r="N1992" s="33"/>
      <c r="O1992" s="33"/>
      <c r="P1992" s="33"/>
      <c r="Q1992" s="33"/>
      <c r="R1992" s="33"/>
      <c r="S1992" s="33"/>
      <c r="T1992" s="33"/>
      <c r="U1992" s="33"/>
      <c r="V1992" s="33"/>
      <c r="W1992" s="33"/>
      <c r="X1992" s="33"/>
      <c r="Y1992" s="33"/>
      <c r="Z1992" s="33"/>
      <c r="AA1992" s="33"/>
      <c r="AB1992" s="33"/>
      <c r="AC1992" s="33"/>
      <c r="AD1992" s="33"/>
      <c r="AE1992" s="33"/>
      <c r="AF1992" s="33"/>
      <c r="AG1992" s="33"/>
      <c r="AH1992" s="33"/>
      <c r="AI1992" s="33"/>
      <c r="AJ1992" s="33"/>
      <c r="AK1992" s="33"/>
      <c r="AL1992" s="33"/>
      <c r="AM1992" s="33"/>
      <c r="AN1992" s="33"/>
      <c r="AO1992" s="33"/>
      <c r="AP1992" s="33"/>
      <c r="AQ1992" s="33"/>
      <c r="AR1992" s="33"/>
      <c r="AS1992" s="33"/>
      <c r="AT1992" s="33"/>
      <c r="AU1992" s="33"/>
      <c r="AV1992" s="33"/>
      <c r="AW1992" s="33"/>
      <c r="AX1992" s="33"/>
      <c r="AY1992" s="33"/>
      <c r="AZ1992" s="33"/>
      <c r="BA1992" s="33"/>
      <c r="BB1992" s="33"/>
      <c r="BC1992" s="33"/>
    </row>
    <row r="1993" spans="1:55">
      <c r="A1993" s="33"/>
      <c r="B1993" s="33"/>
      <c r="C1993" s="33"/>
      <c r="D1993" s="33"/>
      <c r="E1993" s="33"/>
      <c r="F1993" s="33"/>
      <c r="G1993" s="33"/>
      <c r="H1993" s="33"/>
      <c r="I1993" s="33"/>
      <c r="J1993" s="33"/>
      <c r="K1993" s="33"/>
      <c r="L1993" s="33"/>
      <c r="M1993" s="33"/>
      <c r="N1993" s="33"/>
      <c r="O1993" s="33"/>
      <c r="P1993" s="33"/>
      <c r="Q1993" s="33"/>
      <c r="R1993" s="33"/>
      <c r="S1993" s="33"/>
      <c r="T1993" s="33"/>
      <c r="U1993" s="33"/>
      <c r="V1993" s="33"/>
      <c r="W1993" s="33"/>
      <c r="X1993" s="33"/>
      <c r="Y1993" s="33"/>
      <c r="Z1993" s="33"/>
      <c r="AA1993" s="33"/>
      <c r="AB1993" s="33"/>
      <c r="AC1993" s="33"/>
      <c r="AD1993" s="33"/>
      <c r="AE1993" s="33"/>
      <c r="AF1993" s="33"/>
      <c r="AG1993" s="33"/>
      <c r="AH1993" s="33"/>
      <c r="AI1993" s="33"/>
      <c r="AJ1993" s="33"/>
      <c r="AK1993" s="33"/>
      <c r="AL1993" s="33"/>
      <c r="AM1993" s="33"/>
      <c r="AN1993" s="33"/>
      <c r="AO1993" s="33"/>
      <c r="AP1993" s="33"/>
      <c r="AQ1993" s="33"/>
      <c r="AR1993" s="33"/>
      <c r="AS1993" s="33"/>
      <c r="AT1993" s="33"/>
      <c r="AU1993" s="33"/>
      <c r="AV1993" s="33"/>
      <c r="AW1993" s="33"/>
      <c r="AX1993" s="33"/>
      <c r="AY1993" s="33"/>
      <c r="AZ1993" s="33"/>
      <c r="BA1993" s="33"/>
      <c r="BB1993" s="33"/>
      <c r="BC1993" s="33"/>
    </row>
    <row r="1994" spans="1:55">
      <c r="A1994" s="33"/>
      <c r="B1994" s="33"/>
      <c r="C1994" s="33"/>
      <c r="D1994" s="33"/>
      <c r="E1994" s="33"/>
      <c r="F1994" s="33"/>
      <c r="G1994" s="33"/>
      <c r="H1994" s="33"/>
      <c r="I1994" s="33"/>
      <c r="J1994" s="33"/>
      <c r="K1994" s="33"/>
      <c r="L1994" s="33"/>
      <c r="M1994" s="33"/>
      <c r="N1994" s="33"/>
      <c r="O1994" s="33"/>
      <c r="P1994" s="33"/>
      <c r="Q1994" s="33"/>
      <c r="R1994" s="33"/>
      <c r="S1994" s="33"/>
      <c r="T1994" s="33"/>
      <c r="U1994" s="33"/>
      <c r="V1994" s="33"/>
      <c r="W1994" s="33"/>
      <c r="X1994" s="33"/>
      <c r="Y1994" s="33"/>
      <c r="Z1994" s="33"/>
      <c r="AA1994" s="33"/>
      <c r="AB1994" s="33"/>
      <c r="AC1994" s="33"/>
      <c r="AD1994" s="33"/>
      <c r="AE1994" s="33"/>
      <c r="AF1994" s="33"/>
      <c r="AG1994" s="33"/>
      <c r="AH1994" s="33"/>
      <c r="AI1994" s="33"/>
      <c r="AJ1994" s="33"/>
      <c r="AK1994" s="33"/>
      <c r="AL1994" s="33"/>
      <c r="AM1994" s="33"/>
      <c r="AN1994" s="33"/>
      <c r="AO1994" s="33"/>
      <c r="AP1994" s="33"/>
      <c r="AQ1994" s="33"/>
      <c r="AR1994" s="33"/>
      <c r="AS1994" s="33"/>
      <c r="AT1994" s="33"/>
      <c r="AU1994" s="33"/>
      <c r="AV1994" s="33"/>
      <c r="AW1994" s="33"/>
      <c r="AX1994" s="33"/>
      <c r="AY1994" s="33"/>
      <c r="AZ1994" s="33"/>
      <c r="BA1994" s="33"/>
      <c r="BB1994" s="33"/>
      <c r="BC1994" s="33"/>
    </row>
    <row r="1995" spans="1:55">
      <c r="A1995" s="33"/>
      <c r="B1995" s="33"/>
      <c r="C1995" s="33"/>
      <c r="D1995" s="33"/>
      <c r="E1995" s="33"/>
      <c r="F1995" s="33"/>
      <c r="G1995" s="33"/>
      <c r="H1995" s="33"/>
      <c r="I1995" s="33"/>
      <c r="J1995" s="33"/>
      <c r="K1995" s="33"/>
      <c r="L1995" s="33"/>
      <c r="M1995" s="33"/>
      <c r="N1995" s="33"/>
      <c r="O1995" s="33"/>
      <c r="P1995" s="33"/>
      <c r="Q1995" s="33"/>
      <c r="R1995" s="33"/>
      <c r="S1995" s="33"/>
      <c r="T1995" s="33"/>
      <c r="U1995" s="33"/>
      <c r="V1995" s="33"/>
      <c r="W1995" s="33"/>
      <c r="X1995" s="33"/>
      <c r="Y1995" s="33"/>
      <c r="Z1995" s="33"/>
      <c r="AA1995" s="33"/>
      <c r="AB1995" s="33"/>
      <c r="AC1995" s="33"/>
      <c r="AD1995" s="33"/>
      <c r="AE1995" s="33"/>
      <c r="AF1995" s="33"/>
      <c r="AG1995" s="33"/>
      <c r="AH1995" s="33"/>
      <c r="AI1995" s="33"/>
      <c r="AJ1995" s="33"/>
      <c r="AK1995" s="33"/>
      <c r="AL1995" s="33"/>
      <c r="AM1995" s="33"/>
      <c r="AN1995" s="33"/>
      <c r="AO1995" s="33"/>
      <c r="AP1995" s="33"/>
      <c r="AQ1995" s="33"/>
      <c r="AR1995" s="33"/>
      <c r="AS1995" s="33"/>
      <c r="AT1995" s="33"/>
      <c r="AU1995" s="33"/>
      <c r="AV1995" s="33"/>
      <c r="AW1995" s="33"/>
      <c r="AX1995" s="33"/>
      <c r="AY1995" s="33"/>
      <c r="AZ1995" s="33"/>
      <c r="BA1995" s="33"/>
      <c r="BB1995" s="33"/>
      <c r="BC1995" s="33"/>
    </row>
    <row r="1996" spans="1:55">
      <c r="A1996" s="33"/>
      <c r="B1996" s="33"/>
      <c r="C1996" s="33"/>
      <c r="D1996" s="33"/>
      <c r="E1996" s="33"/>
      <c r="F1996" s="33"/>
      <c r="G1996" s="33"/>
      <c r="H1996" s="33"/>
      <c r="I1996" s="33"/>
      <c r="J1996" s="33"/>
      <c r="K1996" s="33"/>
      <c r="L1996" s="33"/>
      <c r="M1996" s="33"/>
      <c r="N1996" s="33"/>
      <c r="O1996" s="33"/>
      <c r="P1996" s="33"/>
      <c r="Q1996" s="33"/>
      <c r="R1996" s="33"/>
      <c r="S1996" s="33"/>
      <c r="T1996" s="33"/>
      <c r="U1996" s="33"/>
      <c r="V1996" s="33"/>
      <c r="W1996" s="33"/>
      <c r="X1996" s="33"/>
      <c r="Y1996" s="33"/>
      <c r="Z1996" s="33"/>
      <c r="AA1996" s="33"/>
      <c r="AB1996" s="33"/>
      <c r="AC1996" s="33"/>
      <c r="AD1996" s="33"/>
      <c r="AE1996" s="33"/>
      <c r="AF1996" s="33"/>
      <c r="AG1996" s="33"/>
      <c r="AH1996" s="33"/>
      <c r="AI1996" s="33"/>
      <c r="AJ1996" s="33"/>
      <c r="AK1996" s="33"/>
      <c r="AL1996" s="33"/>
      <c r="AM1996" s="33"/>
      <c r="AN1996" s="33"/>
      <c r="AO1996" s="33"/>
      <c r="AP1996" s="33"/>
      <c r="AQ1996" s="33"/>
      <c r="AR1996" s="33"/>
      <c r="AS1996" s="33"/>
      <c r="AT1996" s="33"/>
      <c r="AU1996" s="33"/>
      <c r="AV1996" s="33"/>
      <c r="AW1996" s="33"/>
      <c r="AX1996" s="33"/>
      <c r="AY1996" s="33"/>
      <c r="AZ1996" s="33"/>
      <c r="BA1996" s="33"/>
      <c r="BB1996" s="33"/>
      <c r="BC1996" s="33"/>
    </row>
    <row r="1997" spans="1:55">
      <c r="A1997" s="33"/>
      <c r="B1997" s="33"/>
      <c r="C1997" s="33"/>
      <c r="D1997" s="33"/>
      <c r="E1997" s="33"/>
      <c r="F1997" s="33"/>
      <c r="G1997" s="33"/>
      <c r="H1997" s="33"/>
      <c r="I1997" s="33"/>
      <c r="J1997" s="33"/>
      <c r="K1997" s="33"/>
      <c r="L1997" s="33"/>
      <c r="M1997" s="33"/>
      <c r="N1997" s="33"/>
      <c r="O1997" s="33"/>
      <c r="P1997" s="33"/>
      <c r="Q1997" s="33"/>
      <c r="R1997" s="33"/>
      <c r="S1997" s="33"/>
      <c r="T1997" s="33"/>
      <c r="U1997" s="33"/>
      <c r="V1997" s="33"/>
      <c r="W1997" s="33"/>
      <c r="X1997" s="33"/>
      <c r="Y1997" s="33"/>
      <c r="Z1997" s="33"/>
      <c r="AA1997" s="33"/>
      <c r="AB1997" s="33"/>
      <c r="AC1997" s="33"/>
      <c r="AD1997" s="33"/>
      <c r="AE1997" s="33"/>
      <c r="AF1997" s="33"/>
      <c r="AG1997" s="33"/>
      <c r="AH1997" s="33"/>
      <c r="AI1997" s="33"/>
      <c r="AJ1997" s="33"/>
      <c r="AK1997" s="33"/>
      <c r="AL1997" s="33"/>
      <c r="AM1997" s="33"/>
      <c r="AN1997" s="33"/>
      <c r="AO1997" s="33"/>
      <c r="AP1997" s="33"/>
      <c r="AQ1997" s="33"/>
      <c r="AR1997" s="33"/>
      <c r="AS1997" s="33"/>
      <c r="AT1997" s="33"/>
      <c r="AU1997" s="33"/>
      <c r="AV1997" s="33"/>
      <c r="AW1997" s="33"/>
      <c r="AX1997" s="33"/>
      <c r="AY1997" s="33"/>
      <c r="AZ1997" s="33"/>
      <c r="BA1997" s="33"/>
      <c r="BB1997" s="33"/>
      <c r="BC1997" s="33"/>
    </row>
    <row r="1998" spans="1:55">
      <c r="A1998" s="33"/>
      <c r="B1998" s="33"/>
      <c r="C1998" s="33"/>
      <c r="D1998" s="33"/>
      <c r="E1998" s="33"/>
      <c r="F1998" s="33"/>
      <c r="G1998" s="33"/>
      <c r="H1998" s="33"/>
      <c r="I1998" s="33"/>
      <c r="J1998" s="33"/>
      <c r="K1998" s="33"/>
      <c r="L1998" s="33"/>
      <c r="M1998" s="33"/>
      <c r="N1998" s="33"/>
      <c r="O1998" s="33"/>
      <c r="P1998" s="33"/>
      <c r="Q1998" s="33"/>
      <c r="R1998" s="33"/>
      <c r="S1998" s="33"/>
      <c r="T1998" s="33"/>
      <c r="U1998" s="33"/>
      <c r="V1998" s="33"/>
      <c r="W1998" s="33"/>
      <c r="X1998" s="33"/>
      <c r="Y1998" s="33"/>
      <c r="Z1998" s="33"/>
      <c r="AA1998" s="33"/>
      <c r="AB1998" s="33"/>
      <c r="AC1998" s="33"/>
      <c r="AD1998" s="33"/>
      <c r="AE1998" s="33"/>
      <c r="AF1998" s="33"/>
      <c r="AG1998" s="33"/>
      <c r="AH1998" s="33"/>
      <c r="AI1998" s="33"/>
      <c r="AJ1998" s="33"/>
      <c r="AK1998" s="33"/>
      <c r="AL1998" s="33"/>
      <c r="AM1998" s="33"/>
      <c r="AN1998" s="33"/>
      <c r="AO1998" s="33"/>
      <c r="AP1998" s="33"/>
      <c r="AQ1998" s="33"/>
      <c r="AR1998" s="33"/>
      <c r="AS1998" s="33"/>
      <c r="AT1998" s="33"/>
      <c r="AU1998" s="33"/>
      <c r="AV1998" s="33"/>
      <c r="AW1998" s="33"/>
      <c r="AX1998" s="33"/>
      <c r="AY1998" s="33"/>
      <c r="AZ1998" s="33"/>
      <c r="BA1998" s="33"/>
      <c r="BB1998" s="33"/>
      <c r="BC1998" s="33"/>
    </row>
    <row r="1999" spans="1:55">
      <c r="A1999" s="33"/>
      <c r="B1999" s="33"/>
      <c r="C1999" s="33"/>
      <c r="D1999" s="33"/>
      <c r="E1999" s="33"/>
      <c r="F1999" s="33"/>
      <c r="G1999" s="33"/>
      <c r="H1999" s="33"/>
      <c r="I1999" s="33"/>
      <c r="J1999" s="33"/>
      <c r="K1999" s="33"/>
      <c r="L1999" s="33"/>
      <c r="M1999" s="33"/>
      <c r="N1999" s="33"/>
      <c r="O1999" s="33"/>
      <c r="P1999" s="33"/>
      <c r="Q1999" s="33"/>
      <c r="R1999" s="33"/>
      <c r="S1999" s="33"/>
      <c r="T1999" s="33"/>
      <c r="U1999" s="33"/>
      <c r="V1999" s="33"/>
      <c r="W1999" s="33"/>
      <c r="X1999" s="33"/>
      <c r="Y1999" s="33"/>
      <c r="Z1999" s="33"/>
      <c r="AA1999" s="33"/>
      <c r="AB1999" s="33"/>
      <c r="AC1999" s="33"/>
      <c r="AD1999" s="33"/>
      <c r="AE1999" s="33"/>
      <c r="AF1999" s="33"/>
      <c r="AG1999" s="33"/>
      <c r="AH1999" s="33"/>
      <c r="AI1999" s="33"/>
      <c r="AJ1999" s="33"/>
      <c r="AK1999" s="33"/>
      <c r="AL1999" s="33"/>
      <c r="AM1999" s="33"/>
      <c r="AN1999" s="33"/>
      <c r="AO1999" s="33"/>
      <c r="AP1999" s="33"/>
      <c r="AQ1999" s="33"/>
      <c r="AR1999" s="33"/>
      <c r="AS1999" s="33"/>
      <c r="AT1999" s="33"/>
      <c r="AU1999" s="33"/>
      <c r="AV1999" s="33"/>
      <c r="AW1999" s="33"/>
      <c r="AX1999" s="33"/>
      <c r="AY1999" s="33"/>
      <c r="AZ1999" s="33"/>
      <c r="BA1999" s="33"/>
      <c r="BB1999" s="33"/>
      <c r="BC1999" s="33"/>
    </row>
    <row r="2000" spans="1:55">
      <c r="A2000" s="33"/>
      <c r="B2000" s="33"/>
      <c r="C2000" s="33"/>
      <c r="D2000" s="33"/>
      <c r="E2000" s="33"/>
      <c r="F2000" s="33"/>
      <c r="G2000" s="33"/>
      <c r="H2000" s="33"/>
      <c r="I2000" s="33"/>
      <c r="J2000" s="33"/>
      <c r="K2000" s="33"/>
      <c r="L2000" s="33"/>
      <c r="M2000" s="33"/>
      <c r="N2000" s="33"/>
      <c r="O2000" s="33"/>
      <c r="P2000" s="33"/>
      <c r="Q2000" s="33"/>
      <c r="R2000" s="33"/>
      <c r="S2000" s="33"/>
      <c r="T2000" s="33"/>
      <c r="U2000" s="33"/>
      <c r="V2000" s="33"/>
      <c r="W2000" s="33"/>
      <c r="X2000" s="33"/>
      <c r="Y2000" s="33"/>
      <c r="Z2000" s="33"/>
      <c r="AA2000" s="33"/>
      <c r="AB2000" s="33"/>
      <c r="AC2000" s="33"/>
      <c r="AD2000" s="33"/>
      <c r="AE2000" s="33"/>
      <c r="AF2000" s="33"/>
      <c r="AG2000" s="33"/>
      <c r="AH2000" s="33"/>
      <c r="AI2000" s="33"/>
      <c r="AJ2000" s="33"/>
      <c r="AK2000" s="33"/>
      <c r="AL2000" s="33"/>
      <c r="AM2000" s="33"/>
      <c r="AN2000" s="33"/>
      <c r="AO2000" s="33"/>
      <c r="AP2000" s="33"/>
      <c r="AQ2000" s="33"/>
      <c r="AR2000" s="33"/>
      <c r="AS2000" s="33"/>
      <c r="AT2000" s="33"/>
      <c r="AU2000" s="33"/>
      <c r="AV2000" s="33"/>
      <c r="AW2000" s="33"/>
      <c r="AX2000" s="33"/>
      <c r="AY2000" s="33"/>
      <c r="AZ2000" s="33"/>
      <c r="BA2000" s="33"/>
      <c r="BB2000" s="33"/>
      <c r="BC2000" s="33"/>
    </row>
    <row r="2001" spans="1:55">
      <c r="A2001" s="33"/>
      <c r="B2001" s="33"/>
      <c r="C2001" s="33"/>
      <c r="D2001" s="33"/>
      <c r="E2001" s="33"/>
      <c r="F2001" s="33"/>
      <c r="G2001" s="33"/>
      <c r="H2001" s="33"/>
      <c r="I2001" s="33"/>
      <c r="J2001" s="33"/>
      <c r="K2001" s="33"/>
      <c r="L2001" s="33"/>
      <c r="M2001" s="33"/>
      <c r="N2001" s="33"/>
      <c r="O2001" s="33"/>
      <c r="P2001" s="33"/>
      <c r="Q2001" s="33"/>
      <c r="R2001" s="33"/>
      <c r="S2001" s="33"/>
      <c r="T2001" s="33"/>
      <c r="U2001" s="33"/>
      <c r="V2001" s="33"/>
      <c r="W2001" s="33"/>
      <c r="X2001" s="33"/>
      <c r="Y2001" s="33"/>
      <c r="Z2001" s="33"/>
      <c r="AA2001" s="33"/>
      <c r="AB2001" s="33"/>
      <c r="AC2001" s="33"/>
      <c r="AD2001" s="33"/>
      <c r="AE2001" s="33"/>
      <c r="AF2001" s="33"/>
      <c r="AG2001" s="33"/>
      <c r="AH2001" s="33"/>
      <c r="AI2001" s="33"/>
      <c r="AJ2001" s="33"/>
      <c r="AK2001" s="33"/>
      <c r="AL2001" s="33"/>
      <c r="AM2001" s="33"/>
      <c r="AN2001" s="33"/>
      <c r="AO2001" s="33"/>
      <c r="AP2001" s="33"/>
      <c r="AQ2001" s="33"/>
      <c r="AR2001" s="33"/>
      <c r="AS2001" s="33"/>
      <c r="AT2001" s="33"/>
      <c r="AU2001" s="33"/>
      <c r="AV2001" s="33"/>
      <c r="AW2001" s="33"/>
      <c r="AX2001" s="33"/>
      <c r="AY2001" s="33"/>
      <c r="AZ2001" s="33"/>
      <c r="BA2001" s="33"/>
      <c r="BB2001" s="33"/>
      <c r="BC2001" s="33"/>
    </row>
    <row r="2002" spans="1:55">
      <c r="A2002" s="33"/>
      <c r="B2002" s="33"/>
      <c r="C2002" s="33"/>
      <c r="D2002" s="33"/>
      <c r="E2002" s="33"/>
      <c r="F2002" s="33"/>
      <c r="G2002" s="33"/>
      <c r="H2002" s="33"/>
      <c r="I2002" s="33"/>
      <c r="J2002" s="33"/>
      <c r="K2002" s="33"/>
      <c r="L2002" s="33"/>
      <c r="M2002" s="33"/>
      <c r="N2002" s="33"/>
      <c r="O2002" s="33"/>
      <c r="P2002" s="33"/>
      <c r="Q2002" s="33"/>
      <c r="R2002" s="33"/>
      <c r="S2002" s="33"/>
      <c r="T2002" s="33"/>
      <c r="U2002" s="33"/>
      <c r="V2002" s="33"/>
      <c r="W2002" s="33"/>
      <c r="X2002" s="33"/>
      <c r="Y2002" s="33"/>
      <c r="Z2002" s="33"/>
      <c r="AA2002" s="33"/>
      <c r="AB2002" s="33"/>
      <c r="AC2002" s="33"/>
      <c r="AD2002" s="33"/>
      <c r="AE2002" s="33"/>
      <c r="AF2002" s="33"/>
      <c r="AG2002" s="33"/>
      <c r="AH2002" s="33"/>
      <c r="AI2002" s="33"/>
      <c r="AJ2002" s="33"/>
      <c r="AK2002" s="33"/>
      <c r="AL2002" s="33"/>
      <c r="AM2002" s="33"/>
      <c r="AN2002" s="33"/>
      <c r="AO2002" s="33"/>
      <c r="AP2002" s="33"/>
      <c r="AQ2002" s="33"/>
      <c r="AR2002" s="33"/>
      <c r="AS2002" s="33"/>
      <c r="AT2002" s="33"/>
      <c r="AU2002" s="33"/>
      <c r="AV2002" s="33"/>
      <c r="AW2002" s="33"/>
      <c r="AX2002" s="33"/>
      <c r="AY2002" s="33"/>
      <c r="AZ2002" s="33"/>
      <c r="BA2002" s="33"/>
      <c r="BB2002" s="33"/>
      <c r="BC2002" s="33"/>
    </row>
    <row r="2003" spans="1:55">
      <c r="A2003" s="33"/>
      <c r="B2003" s="33"/>
      <c r="C2003" s="33"/>
      <c r="D2003" s="33"/>
      <c r="E2003" s="33"/>
      <c r="F2003" s="33"/>
      <c r="G2003" s="33"/>
      <c r="H2003" s="33"/>
      <c r="I2003" s="33"/>
      <c r="J2003" s="33"/>
      <c r="K2003" s="33"/>
      <c r="L2003" s="33"/>
      <c r="M2003" s="33"/>
      <c r="N2003" s="33"/>
      <c r="O2003" s="33"/>
      <c r="P2003" s="33"/>
      <c r="Q2003" s="33"/>
      <c r="R2003" s="33"/>
      <c r="S2003" s="33"/>
      <c r="T2003" s="33"/>
      <c r="U2003" s="33"/>
      <c r="V2003" s="33"/>
      <c r="W2003" s="33"/>
      <c r="X2003" s="33"/>
      <c r="Y2003" s="33"/>
      <c r="Z2003" s="33"/>
      <c r="AA2003" s="33"/>
      <c r="AB2003" s="33"/>
      <c r="AC2003" s="33"/>
      <c r="AD2003" s="33"/>
      <c r="AE2003" s="33"/>
      <c r="AF2003" s="33"/>
      <c r="AG2003" s="33"/>
      <c r="AH2003" s="33"/>
      <c r="AI2003" s="33"/>
      <c r="AJ2003" s="33"/>
      <c r="AK2003" s="33"/>
      <c r="AL2003" s="33"/>
      <c r="AM2003" s="33"/>
      <c r="AN2003" s="33"/>
      <c r="AO2003" s="33"/>
      <c r="AP2003" s="33"/>
      <c r="AQ2003" s="33"/>
      <c r="AR2003" s="33"/>
      <c r="AS2003" s="33"/>
      <c r="AT2003" s="33"/>
      <c r="AU2003" s="33"/>
      <c r="AV2003" s="33"/>
      <c r="AW2003" s="33"/>
      <c r="AX2003" s="33"/>
      <c r="AY2003" s="33"/>
      <c r="AZ2003" s="33"/>
      <c r="BA2003" s="33"/>
      <c r="BB2003" s="33"/>
      <c r="BC2003" s="33"/>
    </row>
    <row r="2004" spans="1:55">
      <c r="A2004" s="33"/>
      <c r="B2004" s="33"/>
      <c r="C2004" s="33"/>
      <c r="D2004" s="33"/>
      <c r="E2004" s="33"/>
      <c r="F2004" s="33"/>
      <c r="G2004" s="33"/>
      <c r="H2004" s="33"/>
      <c r="I2004" s="33"/>
      <c r="J2004" s="33"/>
      <c r="K2004" s="33"/>
      <c r="L2004" s="33"/>
      <c r="M2004" s="33"/>
      <c r="N2004" s="33"/>
      <c r="O2004" s="33"/>
      <c r="P2004" s="33"/>
      <c r="Q2004" s="33"/>
      <c r="R2004" s="33"/>
      <c r="S2004" s="33"/>
      <c r="T2004" s="33"/>
      <c r="U2004" s="33"/>
      <c r="V2004" s="33"/>
      <c r="W2004" s="33"/>
      <c r="X2004" s="33"/>
      <c r="Y2004" s="33"/>
      <c r="Z2004" s="33"/>
      <c r="AA2004" s="33"/>
      <c r="AB2004" s="33"/>
      <c r="AC2004" s="33"/>
      <c r="AD2004" s="33"/>
      <c r="AE2004" s="33"/>
      <c r="AF2004" s="33"/>
      <c r="AG2004" s="33"/>
      <c r="AH2004" s="33"/>
      <c r="AI2004" s="33"/>
      <c r="AJ2004" s="33"/>
      <c r="AK2004" s="33"/>
      <c r="AL2004" s="33"/>
      <c r="AM2004" s="33"/>
      <c r="AN2004" s="33"/>
      <c r="AO2004" s="33"/>
      <c r="AP2004" s="33"/>
      <c r="AQ2004" s="33"/>
      <c r="AR2004" s="33"/>
      <c r="AS2004" s="33"/>
      <c r="AT2004" s="33"/>
      <c r="AU2004" s="33"/>
      <c r="AV2004" s="33"/>
      <c r="AW2004" s="33"/>
      <c r="AX2004" s="33"/>
      <c r="AY2004" s="33"/>
      <c r="AZ2004" s="33"/>
      <c r="BA2004" s="33"/>
      <c r="BB2004" s="33"/>
      <c r="BC2004" s="33"/>
    </row>
    <row r="2005" spans="1:55">
      <c r="A2005" s="33"/>
      <c r="B2005" s="33"/>
      <c r="C2005" s="33"/>
      <c r="D2005" s="33"/>
      <c r="E2005" s="33"/>
      <c r="F2005" s="33"/>
      <c r="G2005" s="33"/>
      <c r="H2005" s="33"/>
      <c r="I2005" s="33"/>
      <c r="J2005" s="33"/>
      <c r="K2005" s="33"/>
      <c r="L2005" s="33"/>
      <c r="M2005" s="33"/>
      <c r="N2005" s="33"/>
      <c r="O2005" s="33"/>
      <c r="P2005" s="33"/>
      <c r="Q2005" s="33"/>
      <c r="R2005" s="33"/>
      <c r="S2005" s="33"/>
      <c r="T2005" s="33"/>
      <c r="U2005" s="33"/>
      <c r="V2005" s="33"/>
      <c r="W2005" s="33"/>
      <c r="X2005" s="33"/>
      <c r="Y2005" s="33"/>
      <c r="Z2005" s="33"/>
      <c r="AA2005" s="33"/>
      <c r="AB2005" s="33"/>
      <c r="AC2005" s="33"/>
      <c r="AD2005" s="33"/>
      <c r="AE2005" s="33"/>
      <c r="AF2005" s="33"/>
      <c r="AG2005" s="33"/>
      <c r="AH2005" s="33"/>
      <c r="AI2005" s="33"/>
      <c r="AJ2005" s="33"/>
      <c r="AK2005" s="33"/>
      <c r="AL2005" s="33"/>
      <c r="AM2005" s="33"/>
      <c r="AN2005" s="33"/>
      <c r="AO2005" s="33"/>
      <c r="AP2005" s="33"/>
      <c r="AQ2005" s="33"/>
      <c r="AR2005" s="33"/>
      <c r="AS2005" s="33"/>
      <c r="AT2005" s="33"/>
      <c r="AU2005" s="33"/>
      <c r="AV2005" s="33"/>
      <c r="AW2005" s="33"/>
      <c r="AX2005" s="33"/>
      <c r="AY2005" s="33"/>
      <c r="AZ2005" s="33"/>
      <c r="BA2005" s="33"/>
      <c r="BB2005" s="33"/>
      <c r="BC2005" s="33"/>
    </row>
    <row r="2006" spans="1:55">
      <c r="A2006" s="33"/>
      <c r="B2006" s="33"/>
      <c r="C2006" s="33"/>
      <c r="D2006" s="33"/>
      <c r="E2006" s="33"/>
      <c r="F2006" s="33"/>
      <c r="G2006" s="33"/>
      <c r="H2006" s="33"/>
      <c r="I2006" s="33"/>
      <c r="J2006" s="33"/>
      <c r="K2006" s="33"/>
      <c r="L2006" s="33"/>
      <c r="M2006" s="33"/>
      <c r="N2006" s="33"/>
      <c r="O2006" s="33"/>
      <c r="P2006" s="33"/>
      <c r="Q2006" s="33"/>
      <c r="R2006" s="33"/>
      <c r="S2006" s="33"/>
      <c r="T2006" s="33"/>
      <c r="U2006" s="33"/>
      <c r="V2006" s="33"/>
      <c r="W2006" s="33"/>
      <c r="X2006" s="33"/>
      <c r="Y2006" s="33"/>
      <c r="Z2006" s="33"/>
      <c r="AA2006" s="33"/>
      <c r="AB2006" s="33"/>
      <c r="AC2006" s="33"/>
      <c r="AD2006" s="33"/>
      <c r="AE2006" s="33"/>
      <c r="AF2006" s="33"/>
      <c r="AG2006" s="33"/>
      <c r="AH2006" s="33"/>
      <c r="AI2006" s="33"/>
      <c r="AJ2006" s="33"/>
      <c r="AK2006" s="33"/>
      <c r="AL2006" s="33"/>
      <c r="AM2006" s="33"/>
      <c r="AN2006" s="33"/>
      <c r="AO2006" s="33"/>
      <c r="AP2006" s="33"/>
      <c r="AQ2006" s="33"/>
      <c r="AR2006" s="33"/>
      <c r="AS2006" s="33"/>
      <c r="AT2006" s="33"/>
      <c r="AU2006" s="33"/>
      <c r="AV2006" s="33"/>
      <c r="AW2006" s="33"/>
      <c r="AX2006" s="33"/>
      <c r="AY2006" s="33"/>
      <c r="AZ2006" s="33"/>
      <c r="BA2006" s="33"/>
      <c r="BB2006" s="33"/>
      <c r="BC2006" s="33"/>
    </row>
    <row r="2007" spans="1:55">
      <c r="A2007" s="33"/>
      <c r="B2007" s="33"/>
      <c r="C2007" s="33"/>
      <c r="D2007" s="33"/>
      <c r="E2007" s="33"/>
      <c r="F2007" s="33"/>
      <c r="G2007" s="33"/>
      <c r="H2007" s="33"/>
      <c r="I2007" s="33"/>
      <c r="J2007" s="33"/>
      <c r="K2007" s="33"/>
      <c r="L2007" s="33"/>
      <c r="M2007" s="33"/>
      <c r="N2007" s="33"/>
      <c r="O2007" s="33"/>
      <c r="P2007" s="33"/>
      <c r="Q2007" s="33"/>
      <c r="R2007" s="33"/>
      <c r="S2007" s="33"/>
      <c r="T2007" s="33"/>
      <c r="U2007" s="33"/>
      <c r="V2007" s="33"/>
      <c r="W2007" s="33"/>
      <c r="X2007" s="33"/>
      <c r="Y2007" s="33"/>
      <c r="Z2007" s="33"/>
      <c r="AA2007" s="33"/>
      <c r="AB2007" s="33"/>
      <c r="AC2007" s="33"/>
      <c r="AD2007" s="33"/>
      <c r="AE2007" s="33"/>
      <c r="AF2007" s="33"/>
      <c r="AG2007" s="33"/>
      <c r="AH2007" s="33"/>
      <c r="AI2007" s="33"/>
      <c r="AJ2007" s="33"/>
      <c r="AK2007" s="33"/>
      <c r="AL2007" s="33"/>
      <c r="AM2007" s="33"/>
      <c r="AN2007" s="33"/>
      <c r="AO2007" s="33"/>
      <c r="AP2007" s="33"/>
      <c r="AQ2007" s="33"/>
      <c r="AR2007" s="33"/>
      <c r="AS2007" s="33"/>
      <c r="AT2007" s="33"/>
      <c r="AU2007" s="33"/>
      <c r="AV2007" s="33"/>
      <c r="AW2007" s="33"/>
      <c r="AX2007" s="33"/>
      <c r="AY2007" s="33"/>
      <c r="AZ2007" s="33"/>
      <c r="BA2007" s="33"/>
      <c r="BB2007" s="33"/>
      <c r="BC2007" s="33"/>
    </row>
    <row r="2008" spans="1:55">
      <c r="A2008" s="33"/>
      <c r="B2008" s="33"/>
      <c r="C2008" s="33"/>
      <c r="D2008" s="33"/>
      <c r="E2008" s="33"/>
      <c r="F2008" s="33"/>
      <c r="G2008" s="33"/>
      <c r="H2008" s="33"/>
      <c r="I2008" s="33"/>
      <c r="J2008" s="33"/>
      <c r="K2008" s="33"/>
      <c r="L2008" s="33"/>
      <c r="M2008" s="33"/>
      <c r="N2008" s="33"/>
      <c r="O2008" s="33"/>
      <c r="P2008" s="33"/>
      <c r="Q2008" s="33"/>
      <c r="R2008" s="33"/>
      <c r="S2008" s="33"/>
      <c r="T2008" s="33"/>
      <c r="U2008" s="33"/>
      <c r="V2008" s="33"/>
      <c r="W2008" s="33"/>
      <c r="X2008" s="33"/>
      <c r="Y2008" s="33"/>
      <c r="Z2008" s="33"/>
      <c r="AA2008" s="33"/>
      <c r="AB2008" s="33"/>
      <c r="AC2008" s="33"/>
      <c r="AD2008" s="33"/>
      <c r="AE2008" s="33"/>
      <c r="AF2008" s="33"/>
      <c r="AG2008" s="33"/>
      <c r="AH2008" s="33"/>
      <c r="AI2008" s="33"/>
      <c r="AJ2008" s="33"/>
      <c r="AK2008" s="33"/>
      <c r="AL2008" s="33"/>
      <c r="AM2008" s="33"/>
      <c r="AN2008" s="33"/>
      <c r="AO2008" s="33"/>
      <c r="AP2008" s="33"/>
      <c r="AQ2008" s="33"/>
      <c r="AR2008" s="33"/>
      <c r="AS2008" s="33"/>
      <c r="AT2008" s="33"/>
      <c r="AU2008" s="33"/>
      <c r="AV2008" s="33"/>
      <c r="AW2008" s="33"/>
      <c r="AX2008" s="33"/>
      <c r="AY2008" s="33"/>
      <c r="AZ2008" s="33"/>
      <c r="BA2008" s="33"/>
      <c r="BB2008" s="33"/>
      <c r="BC2008" s="33"/>
    </row>
    <row r="2009" spans="1:55">
      <c r="A2009" s="33"/>
      <c r="B2009" s="33"/>
      <c r="C2009" s="33"/>
      <c r="D2009" s="33"/>
      <c r="E2009" s="33"/>
      <c r="F2009" s="33"/>
      <c r="G2009" s="33"/>
      <c r="H2009" s="33"/>
      <c r="I2009" s="33"/>
      <c r="J2009" s="33"/>
      <c r="K2009" s="33"/>
      <c r="L2009" s="33"/>
      <c r="M2009" s="33"/>
      <c r="N2009" s="33"/>
      <c r="O2009" s="33"/>
      <c r="P2009" s="33"/>
      <c r="Q2009" s="33"/>
      <c r="R2009" s="33"/>
      <c r="S2009" s="33"/>
      <c r="T2009" s="33"/>
      <c r="U2009" s="33"/>
      <c r="V2009" s="33"/>
      <c r="W2009" s="33"/>
      <c r="X2009" s="33"/>
      <c r="Y2009" s="33"/>
      <c r="Z2009" s="33"/>
      <c r="AA2009" s="33"/>
      <c r="AB2009" s="33"/>
      <c r="AC2009" s="33"/>
      <c r="AD2009" s="33"/>
      <c r="AE2009" s="33"/>
      <c r="AF2009" s="33"/>
      <c r="AG2009" s="33"/>
      <c r="AH2009" s="33"/>
      <c r="AI2009" s="33"/>
      <c r="AJ2009" s="33"/>
      <c r="AK2009" s="33"/>
      <c r="AL2009" s="33"/>
      <c r="AM2009" s="33"/>
      <c r="AN2009" s="33"/>
      <c r="AO2009" s="33"/>
      <c r="AP2009" s="33"/>
      <c r="AQ2009" s="33"/>
      <c r="AR2009" s="33"/>
      <c r="AS2009" s="33"/>
      <c r="AT2009" s="33"/>
      <c r="AU2009" s="33"/>
      <c r="AV2009" s="33"/>
      <c r="AW2009" s="33"/>
      <c r="AX2009" s="33"/>
      <c r="AY2009" s="33"/>
      <c r="AZ2009" s="33"/>
      <c r="BA2009" s="33"/>
      <c r="BB2009" s="33"/>
      <c r="BC2009" s="33"/>
    </row>
    <row r="2010" spans="1:55">
      <c r="A2010" s="33"/>
      <c r="B2010" s="33"/>
      <c r="C2010" s="33"/>
      <c r="D2010" s="33"/>
      <c r="E2010" s="33"/>
      <c r="F2010" s="33"/>
      <c r="G2010" s="33"/>
      <c r="H2010" s="33"/>
      <c r="I2010" s="33"/>
      <c r="J2010" s="33"/>
      <c r="K2010" s="33"/>
      <c r="L2010" s="33"/>
      <c r="M2010" s="33"/>
      <c r="N2010" s="33"/>
      <c r="O2010" s="33"/>
      <c r="P2010" s="33"/>
      <c r="Q2010" s="33"/>
      <c r="R2010" s="33"/>
      <c r="S2010" s="33"/>
      <c r="T2010" s="33"/>
      <c r="U2010" s="33"/>
      <c r="V2010" s="33"/>
      <c r="W2010" s="33"/>
      <c r="X2010" s="33"/>
      <c r="Y2010" s="33"/>
      <c r="Z2010" s="33"/>
      <c r="AA2010" s="33"/>
      <c r="AB2010" s="33"/>
      <c r="AC2010" s="33"/>
      <c r="AD2010" s="33"/>
      <c r="AE2010" s="33"/>
      <c r="AF2010" s="33"/>
      <c r="AG2010" s="33"/>
      <c r="AH2010" s="33"/>
      <c r="AI2010" s="33"/>
      <c r="AJ2010" s="33"/>
      <c r="AK2010" s="33"/>
      <c r="AL2010" s="33"/>
      <c r="AM2010" s="33"/>
      <c r="AN2010" s="33"/>
      <c r="AO2010" s="33"/>
      <c r="AP2010" s="33"/>
      <c r="AQ2010" s="33"/>
      <c r="AR2010" s="33"/>
      <c r="AS2010" s="33"/>
      <c r="AT2010" s="33"/>
      <c r="AU2010" s="33"/>
      <c r="AV2010" s="33"/>
      <c r="AW2010" s="33"/>
      <c r="AX2010" s="33"/>
      <c r="AY2010" s="33"/>
      <c r="AZ2010" s="33"/>
      <c r="BA2010" s="33"/>
      <c r="BB2010" s="33"/>
      <c r="BC2010" s="33"/>
    </row>
    <row r="2011" spans="1:55">
      <c r="A2011" s="33"/>
      <c r="B2011" s="33"/>
      <c r="C2011" s="33"/>
      <c r="D2011" s="33"/>
      <c r="E2011" s="33"/>
      <c r="F2011" s="33"/>
      <c r="G2011" s="33"/>
      <c r="H2011" s="33"/>
      <c r="I2011" s="33"/>
      <c r="J2011" s="33"/>
      <c r="K2011" s="33"/>
      <c r="L2011" s="33"/>
      <c r="M2011" s="33"/>
      <c r="N2011" s="33"/>
      <c r="O2011" s="33"/>
      <c r="P2011" s="33"/>
      <c r="Q2011" s="33"/>
      <c r="R2011" s="33"/>
      <c r="S2011" s="33"/>
      <c r="T2011" s="33"/>
      <c r="U2011" s="33"/>
      <c r="V2011" s="33"/>
      <c r="W2011" s="33"/>
      <c r="X2011" s="33"/>
      <c r="Y2011" s="33"/>
      <c r="Z2011" s="33"/>
      <c r="AA2011" s="33"/>
      <c r="AB2011" s="33"/>
      <c r="AC2011" s="33"/>
      <c r="AD2011" s="33"/>
      <c r="AE2011" s="33"/>
      <c r="AF2011" s="33"/>
      <c r="AG2011" s="33"/>
      <c r="AH2011" s="33"/>
      <c r="AI2011" s="33"/>
      <c r="AJ2011" s="33"/>
      <c r="AK2011" s="33"/>
      <c r="AL2011" s="33"/>
      <c r="AM2011" s="33"/>
      <c r="AN2011" s="33"/>
      <c r="AO2011" s="33"/>
      <c r="AP2011" s="33"/>
      <c r="AQ2011" s="33"/>
      <c r="AR2011" s="33"/>
      <c r="AS2011" s="33"/>
      <c r="AT2011" s="33"/>
      <c r="AU2011" s="33"/>
      <c r="AV2011" s="33"/>
      <c r="AW2011" s="33"/>
      <c r="AX2011" s="33"/>
      <c r="AY2011" s="33"/>
      <c r="AZ2011" s="33"/>
      <c r="BA2011" s="33"/>
      <c r="BB2011" s="33"/>
      <c r="BC2011" s="33"/>
    </row>
    <row r="2012" spans="1:55">
      <c r="A2012" s="33"/>
      <c r="B2012" s="33"/>
      <c r="C2012" s="33"/>
      <c r="D2012" s="33"/>
      <c r="E2012" s="33"/>
      <c r="F2012" s="33"/>
      <c r="G2012" s="33"/>
      <c r="H2012" s="33"/>
      <c r="I2012" s="33"/>
      <c r="J2012" s="33"/>
      <c r="K2012" s="33"/>
      <c r="L2012" s="33"/>
      <c r="M2012" s="33"/>
      <c r="N2012" s="33"/>
      <c r="O2012" s="33"/>
      <c r="P2012" s="33"/>
      <c r="Q2012" s="33"/>
      <c r="R2012" s="33"/>
      <c r="S2012" s="33"/>
      <c r="T2012" s="33"/>
      <c r="U2012" s="33"/>
      <c r="V2012" s="33"/>
      <c r="W2012" s="33"/>
      <c r="X2012" s="33"/>
      <c r="Y2012" s="33"/>
      <c r="Z2012" s="33"/>
      <c r="AA2012" s="33"/>
      <c r="AB2012" s="33"/>
      <c r="AC2012" s="33"/>
      <c r="AD2012" s="33"/>
      <c r="AE2012" s="33"/>
      <c r="AF2012" s="33"/>
      <c r="AG2012" s="33"/>
      <c r="AH2012" s="33"/>
      <c r="AI2012" s="33"/>
      <c r="AJ2012" s="33"/>
      <c r="AK2012" s="33"/>
      <c r="AL2012" s="33"/>
      <c r="AM2012" s="33"/>
      <c r="AN2012" s="33"/>
      <c r="AO2012" s="33"/>
      <c r="AP2012" s="33"/>
      <c r="AQ2012" s="33"/>
      <c r="AR2012" s="33"/>
      <c r="AS2012" s="33"/>
      <c r="AT2012" s="33"/>
      <c r="AU2012" s="33"/>
      <c r="AV2012" s="33"/>
      <c r="AW2012" s="33"/>
      <c r="AX2012" s="33"/>
      <c r="AY2012" s="33"/>
      <c r="AZ2012" s="33"/>
      <c r="BA2012" s="33"/>
      <c r="BB2012" s="33"/>
      <c r="BC2012" s="33"/>
    </row>
    <row r="2013" spans="1:55">
      <c r="A2013" s="33"/>
      <c r="B2013" s="33"/>
      <c r="C2013" s="33"/>
      <c r="D2013" s="33"/>
      <c r="E2013" s="33"/>
      <c r="F2013" s="33"/>
      <c r="G2013" s="33"/>
      <c r="H2013" s="33"/>
      <c r="I2013" s="33"/>
      <c r="J2013" s="33"/>
      <c r="K2013" s="33"/>
      <c r="L2013" s="33"/>
      <c r="M2013" s="33"/>
      <c r="N2013" s="33"/>
      <c r="O2013" s="33"/>
      <c r="P2013" s="33"/>
      <c r="Q2013" s="33"/>
      <c r="R2013" s="33"/>
      <c r="S2013" s="33"/>
      <c r="T2013" s="33"/>
      <c r="U2013" s="33"/>
      <c r="V2013" s="33"/>
      <c r="W2013" s="33"/>
      <c r="X2013" s="33"/>
      <c r="Y2013" s="33"/>
      <c r="Z2013" s="33"/>
      <c r="AA2013" s="33"/>
      <c r="AB2013" s="33"/>
      <c r="AC2013" s="33"/>
      <c r="AD2013" s="33"/>
      <c r="AE2013" s="33"/>
      <c r="AF2013" s="33"/>
      <c r="AG2013" s="33"/>
      <c r="AH2013" s="33"/>
      <c r="AI2013" s="33"/>
      <c r="AJ2013" s="33"/>
      <c r="AK2013" s="33"/>
      <c r="AL2013" s="33"/>
      <c r="AM2013" s="33"/>
      <c r="AN2013" s="33"/>
      <c r="AO2013" s="33"/>
      <c r="AP2013" s="33"/>
      <c r="AQ2013" s="33"/>
      <c r="AR2013" s="33"/>
      <c r="AS2013" s="33"/>
      <c r="AT2013" s="33"/>
      <c r="AU2013" s="33"/>
      <c r="AV2013" s="33"/>
      <c r="AW2013" s="33"/>
      <c r="AX2013" s="33"/>
      <c r="AY2013" s="33"/>
      <c r="AZ2013" s="33"/>
      <c r="BA2013" s="33"/>
      <c r="BB2013" s="33"/>
      <c r="BC2013" s="33"/>
    </row>
    <row r="2014" spans="1:55">
      <c r="A2014" s="33"/>
      <c r="B2014" s="33"/>
      <c r="C2014" s="33"/>
      <c r="D2014" s="33"/>
      <c r="E2014" s="33"/>
      <c r="F2014" s="33"/>
      <c r="G2014" s="33"/>
      <c r="H2014" s="33"/>
      <c r="I2014" s="33"/>
      <c r="J2014" s="33"/>
      <c r="K2014" s="33"/>
      <c r="L2014" s="33"/>
      <c r="M2014" s="33"/>
      <c r="N2014" s="33"/>
      <c r="O2014" s="33"/>
      <c r="P2014" s="33"/>
      <c r="Q2014" s="33"/>
      <c r="R2014" s="33"/>
      <c r="S2014" s="33"/>
      <c r="T2014" s="33"/>
      <c r="U2014" s="33"/>
      <c r="V2014" s="33"/>
      <c r="W2014" s="33"/>
      <c r="X2014" s="33"/>
      <c r="Y2014" s="33"/>
      <c r="Z2014" s="33"/>
      <c r="AA2014" s="33"/>
      <c r="AB2014" s="33"/>
      <c r="AC2014" s="33"/>
      <c r="AD2014" s="33"/>
      <c r="AE2014" s="33"/>
      <c r="AF2014" s="33"/>
      <c r="AG2014" s="33"/>
      <c r="AH2014" s="33"/>
      <c r="AI2014" s="33"/>
      <c r="AJ2014" s="33"/>
      <c r="AK2014" s="33"/>
      <c r="AL2014" s="33"/>
      <c r="AM2014" s="33"/>
      <c r="AN2014" s="33"/>
      <c r="AO2014" s="33"/>
      <c r="AP2014" s="33"/>
      <c r="AQ2014" s="33"/>
      <c r="AR2014" s="33"/>
      <c r="AS2014" s="33"/>
      <c r="AT2014" s="33"/>
      <c r="AU2014" s="33"/>
      <c r="AV2014" s="33"/>
      <c r="AW2014" s="33"/>
      <c r="AX2014" s="33"/>
      <c r="AY2014" s="33"/>
      <c r="AZ2014" s="33"/>
      <c r="BA2014" s="33"/>
      <c r="BB2014" s="33"/>
      <c r="BC2014" s="33"/>
    </row>
    <row r="2015" spans="1:55">
      <c r="A2015" s="33"/>
      <c r="B2015" s="33"/>
      <c r="C2015" s="33"/>
      <c r="D2015" s="33"/>
      <c r="E2015" s="33"/>
      <c r="F2015" s="33"/>
      <c r="G2015" s="33"/>
      <c r="H2015" s="33"/>
      <c r="I2015" s="33"/>
      <c r="J2015" s="33"/>
      <c r="K2015" s="33"/>
      <c r="L2015" s="33"/>
      <c r="M2015" s="33"/>
      <c r="N2015" s="33"/>
      <c r="O2015" s="33"/>
      <c r="P2015" s="33"/>
      <c r="Q2015" s="33"/>
      <c r="R2015" s="33"/>
      <c r="S2015" s="33"/>
      <c r="T2015" s="33"/>
      <c r="U2015" s="33"/>
      <c r="V2015" s="33"/>
      <c r="W2015" s="33"/>
      <c r="X2015" s="33"/>
      <c r="Y2015" s="33"/>
      <c r="Z2015" s="33"/>
      <c r="AA2015" s="33"/>
      <c r="AB2015" s="33"/>
      <c r="AC2015" s="33"/>
      <c r="AD2015" s="33"/>
      <c r="AE2015" s="33"/>
      <c r="AF2015" s="33"/>
      <c r="AG2015" s="33"/>
      <c r="AH2015" s="33"/>
      <c r="AI2015" s="33"/>
      <c r="AJ2015" s="33"/>
      <c r="AK2015" s="33"/>
      <c r="AL2015" s="33"/>
      <c r="AM2015" s="33"/>
      <c r="AN2015" s="33"/>
      <c r="AO2015" s="33"/>
      <c r="AP2015" s="33"/>
      <c r="AQ2015" s="33"/>
      <c r="AR2015" s="33"/>
      <c r="AS2015" s="33"/>
      <c r="AT2015" s="33"/>
      <c r="AU2015" s="33"/>
      <c r="AV2015" s="33"/>
      <c r="AW2015" s="33"/>
      <c r="AX2015" s="33"/>
      <c r="AY2015" s="33"/>
      <c r="AZ2015" s="33"/>
      <c r="BA2015" s="33"/>
      <c r="BB2015" s="33"/>
      <c r="BC2015" s="33"/>
    </row>
    <row r="2016" spans="1:55">
      <c r="A2016" s="33"/>
      <c r="B2016" s="33"/>
      <c r="C2016" s="33"/>
      <c r="D2016" s="33"/>
      <c r="E2016" s="33"/>
      <c r="F2016" s="33"/>
      <c r="G2016" s="33"/>
      <c r="H2016" s="33"/>
      <c r="I2016" s="33"/>
      <c r="J2016" s="33"/>
      <c r="K2016" s="33"/>
      <c r="L2016" s="33"/>
      <c r="M2016" s="33"/>
      <c r="N2016" s="33"/>
      <c r="O2016" s="33"/>
      <c r="P2016" s="33"/>
      <c r="Q2016" s="33"/>
      <c r="R2016" s="33"/>
      <c r="S2016" s="33"/>
      <c r="T2016" s="33"/>
      <c r="U2016" s="33"/>
      <c r="V2016" s="33"/>
      <c r="W2016" s="33"/>
      <c r="X2016" s="33"/>
      <c r="Y2016" s="33"/>
      <c r="Z2016" s="33"/>
      <c r="AA2016" s="33"/>
      <c r="AB2016" s="33"/>
      <c r="AC2016" s="33"/>
      <c r="AD2016" s="33"/>
      <c r="AE2016" s="33"/>
      <c r="AF2016" s="33"/>
      <c r="AG2016" s="33"/>
      <c r="AH2016" s="33"/>
      <c r="AI2016" s="33"/>
      <c r="AJ2016" s="33"/>
      <c r="AK2016" s="33"/>
      <c r="AL2016" s="33"/>
      <c r="AM2016" s="33"/>
      <c r="AN2016" s="33"/>
      <c r="AO2016" s="33"/>
      <c r="AP2016" s="33"/>
      <c r="AQ2016" s="33"/>
      <c r="AR2016" s="33"/>
      <c r="AS2016" s="33"/>
      <c r="AT2016" s="33"/>
      <c r="AU2016" s="33"/>
      <c r="AV2016" s="33"/>
      <c r="AW2016" s="33"/>
      <c r="AX2016" s="33"/>
      <c r="AY2016" s="33"/>
      <c r="AZ2016" s="33"/>
      <c r="BA2016" s="33"/>
      <c r="BB2016" s="33"/>
      <c r="BC2016" s="33"/>
    </row>
    <row r="2017" spans="1:55">
      <c r="A2017" s="33"/>
      <c r="B2017" s="33"/>
      <c r="C2017" s="33"/>
      <c r="D2017" s="33"/>
      <c r="E2017" s="33"/>
      <c r="F2017" s="33"/>
      <c r="G2017" s="33"/>
      <c r="H2017" s="33"/>
      <c r="I2017" s="33"/>
      <c r="J2017" s="33"/>
      <c r="K2017" s="33"/>
      <c r="L2017" s="33"/>
      <c r="M2017" s="33"/>
      <c r="N2017" s="33"/>
      <c r="O2017" s="33"/>
      <c r="P2017" s="33"/>
      <c r="Q2017" s="33"/>
      <c r="R2017" s="33"/>
      <c r="S2017" s="33"/>
      <c r="T2017" s="33"/>
      <c r="U2017" s="33"/>
      <c r="V2017" s="33"/>
      <c r="W2017" s="33"/>
      <c r="X2017" s="33"/>
      <c r="Y2017" s="33"/>
      <c r="Z2017" s="33"/>
      <c r="AA2017" s="33"/>
      <c r="AB2017" s="33"/>
      <c r="AC2017" s="33"/>
      <c r="AD2017" s="33"/>
      <c r="AE2017" s="33"/>
      <c r="AF2017" s="33"/>
      <c r="AG2017" s="33"/>
      <c r="AH2017" s="33"/>
      <c r="AI2017" s="33"/>
      <c r="AJ2017" s="33"/>
      <c r="AK2017" s="33"/>
      <c r="AL2017" s="33"/>
      <c r="AM2017" s="33"/>
      <c r="AN2017" s="33"/>
      <c r="AO2017" s="33"/>
      <c r="AP2017" s="33"/>
      <c r="AQ2017" s="33"/>
      <c r="AR2017" s="33"/>
      <c r="AS2017" s="33"/>
      <c r="AT2017" s="33"/>
      <c r="AU2017" s="33"/>
      <c r="AV2017" s="33"/>
      <c r="AW2017" s="33"/>
      <c r="AX2017" s="33"/>
      <c r="AY2017" s="33"/>
      <c r="AZ2017" s="33"/>
      <c r="BA2017" s="33"/>
      <c r="BB2017" s="33"/>
      <c r="BC2017" s="33"/>
    </row>
    <row r="2018" spans="1:55">
      <c r="A2018" s="33"/>
      <c r="B2018" s="33"/>
      <c r="C2018" s="33"/>
      <c r="D2018" s="33"/>
      <c r="E2018" s="33"/>
      <c r="F2018" s="33"/>
      <c r="G2018" s="33"/>
      <c r="H2018" s="33"/>
      <c r="I2018" s="33"/>
      <c r="J2018" s="33"/>
      <c r="K2018" s="33"/>
      <c r="L2018" s="33"/>
      <c r="M2018" s="33"/>
      <c r="N2018" s="33"/>
      <c r="O2018" s="33"/>
      <c r="P2018" s="33"/>
      <c r="Q2018" s="33"/>
      <c r="R2018" s="33"/>
      <c r="S2018" s="33"/>
      <c r="T2018" s="33"/>
      <c r="U2018" s="33"/>
      <c r="V2018" s="33"/>
      <c r="W2018" s="33"/>
      <c r="X2018" s="33"/>
      <c r="Y2018" s="33"/>
      <c r="Z2018" s="33"/>
      <c r="AA2018" s="33"/>
      <c r="AB2018" s="33"/>
      <c r="AC2018" s="33"/>
      <c r="AD2018" s="33"/>
      <c r="AE2018" s="33"/>
      <c r="AF2018" s="33"/>
      <c r="AG2018" s="33"/>
      <c r="AH2018" s="33"/>
      <c r="AI2018" s="33"/>
      <c r="AJ2018" s="33"/>
      <c r="AK2018" s="33"/>
      <c r="AL2018" s="33"/>
      <c r="AM2018" s="33"/>
      <c r="AN2018" s="33"/>
      <c r="AO2018" s="33"/>
      <c r="AP2018" s="33"/>
      <c r="AQ2018" s="33"/>
      <c r="AR2018" s="33"/>
      <c r="AS2018" s="33"/>
      <c r="AT2018" s="33"/>
      <c r="AU2018" s="33"/>
      <c r="AV2018" s="33"/>
      <c r="AW2018" s="33"/>
      <c r="AX2018" s="33"/>
      <c r="AY2018" s="33"/>
      <c r="AZ2018" s="33"/>
      <c r="BA2018" s="33"/>
      <c r="BB2018" s="33"/>
      <c r="BC2018" s="33"/>
    </row>
    <row r="2019" spans="1:55">
      <c r="A2019" s="33"/>
      <c r="B2019" s="33"/>
      <c r="C2019" s="33"/>
      <c r="D2019" s="33"/>
      <c r="E2019" s="33"/>
      <c r="F2019" s="33"/>
      <c r="G2019" s="33"/>
      <c r="H2019" s="33"/>
      <c r="I2019" s="33"/>
      <c r="J2019" s="33"/>
      <c r="K2019" s="33"/>
      <c r="L2019" s="33"/>
      <c r="M2019" s="33"/>
      <c r="N2019" s="33"/>
      <c r="O2019" s="33"/>
      <c r="P2019" s="33"/>
      <c r="Q2019" s="33"/>
      <c r="R2019" s="33"/>
      <c r="S2019" s="33"/>
      <c r="T2019" s="33"/>
      <c r="U2019" s="33"/>
      <c r="V2019" s="33"/>
      <c r="W2019" s="33"/>
      <c r="X2019" s="33"/>
      <c r="Y2019" s="33"/>
      <c r="Z2019" s="33"/>
      <c r="AA2019" s="33"/>
      <c r="AB2019" s="33"/>
      <c r="AC2019" s="33"/>
      <c r="AD2019" s="33"/>
      <c r="AE2019" s="33"/>
      <c r="AF2019" s="33"/>
      <c r="AG2019" s="33"/>
      <c r="AH2019" s="33"/>
      <c r="AI2019" s="33"/>
      <c r="AJ2019" s="33"/>
      <c r="AK2019" s="33"/>
      <c r="AL2019" s="33"/>
      <c r="AM2019" s="33"/>
      <c r="AN2019" s="33"/>
      <c r="AO2019" s="33"/>
      <c r="AP2019" s="33"/>
      <c r="AQ2019" s="33"/>
      <c r="AR2019" s="33"/>
      <c r="AS2019" s="33"/>
      <c r="AT2019" s="33"/>
      <c r="AU2019" s="33"/>
      <c r="AV2019" s="33"/>
      <c r="AW2019" s="33"/>
      <c r="AX2019" s="33"/>
      <c r="AY2019" s="33"/>
      <c r="AZ2019" s="33"/>
      <c r="BA2019" s="33"/>
      <c r="BB2019" s="33"/>
      <c r="BC2019" s="33"/>
    </row>
    <row r="2020" spans="1:55">
      <c r="A2020" s="33"/>
      <c r="B2020" s="33"/>
      <c r="C2020" s="33"/>
      <c r="D2020" s="33"/>
      <c r="E2020" s="33"/>
      <c r="F2020" s="33"/>
      <c r="G2020" s="33"/>
      <c r="H2020" s="33"/>
      <c r="I2020" s="33"/>
      <c r="J2020" s="33"/>
      <c r="K2020" s="33"/>
      <c r="L2020" s="33"/>
      <c r="M2020" s="33"/>
      <c r="N2020" s="33"/>
      <c r="O2020" s="33"/>
      <c r="P2020" s="33"/>
      <c r="Q2020" s="33"/>
      <c r="R2020" s="33"/>
      <c r="S2020" s="33"/>
      <c r="T2020" s="33"/>
      <c r="U2020" s="33"/>
      <c r="V2020" s="33"/>
      <c r="W2020" s="33"/>
      <c r="X2020" s="33"/>
      <c r="Y2020" s="33"/>
      <c r="Z2020" s="33"/>
      <c r="AA2020" s="33"/>
      <c r="AB2020" s="33"/>
      <c r="AC2020" s="33"/>
      <c r="AD2020" s="33"/>
      <c r="AE2020" s="33"/>
      <c r="AF2020" s="33"/>
      <c r="AG2020" s="33"/>
      <c r="AH2020" s="33"/>
      <c r="AI2020" s="33"/>
      <c r="AJ2020" s="33"/>
      <c r="AK2020" s="33"/>
      <c r="AL2020" s="33"/>
      <c r="AM2020" s="33"/>
      <c r="AN2020" s="33"/>
      <c r="AO2020" s="33"/>
      <c r="AP2020" s="33"/>
      <c r="AQ2020" s="33"/>
      <c r="AR2020" s="33"/>
      <c r="AS2020" s="33"/>
      <c r="AT2020" s="33"/>
      <c r="AU2020" s="33"/>
      <c r="AV2020" s="33"/>
      <c r="AW2020" s="33"/>
      <c r="AX2020" s="33"/>
      <c r="AY2020" s="33"/>
      <c r="AZ2020" s="33"/>
      <c r="BA2020" s="33"/>
      <c r="BB2020" s="33"/>
      <c r="BC2020" s="33"/>
    </row>
    <row r="2021" spans="1:55">
      <c r="A2021" s="33"/>
      <c r="B2021" s="33"/>
      <c r="C2021" s="33"/>
      <c r="D2021" s="33"/>
      <c r="E2021" s="33"/>
      <c r="F2021" s="33"/>
      <c r="G2021" s="33"/>
      <c r="H2021" s="33"/>
      <c r="I2021" s="33"/>
      <c r="J2021" s="33"/>
      <c r="K2021" s="33"/>
      <c r="L2021" s="33"/>
      <c r="M2021" s="33"/>
      <c r="N2021" s="33"/>
      <c r="O2021" s="33"/>
      <c r="P2021" s="33"/>
      <c r="Q2021" s="33"/>
      <c r="R2021" s="33"/>
      <c r="S2021" s="33"/>
      <c r="T2021" s="33"/>
      <c r="U2021" s="33"/>
      <c r="V2021" s="33"/>
      <c r="W2021" s="33"/>
      <c r="X2021" s="33"/>
      <c r="Y2021" s="33"/>
      <c r="Z2021" s="33"/>
      <c r="AA2021" s="33"/>
      <c r="AB2021" s="33"/>
      <c r="AC2021" s="33"/>
      <c r="AD2021" s="33"/>
      <c r="AE2021" s="33"/>
      <c r="AF2021" s="33"/>
      <c r="AG2021" s="33"/>
      <c r="AH2021" s="33"/>
      <c r="AI2021" s="33"/>
      <c r="AJ2021" s="33"/>
      <c r="AK2021" s="33"/>
      <c r="AL2021" s="33"/>
      <c r="AM2021" s="33"/>
      <c r="AN2021" s="33"/>
      <c r="AO2021" s="33"/>
      <c r="AP2021" s="33"/>
      <c r="AQ2021" s="33"/>
      <c r="AR2021" s="33"/>
      <c r="AS2021" s="33"/>
      <c r="AT2021" s="33"/>
      <c r="AU2021" s="33"/>
      <c r="AV2021" s="33"/>
      <c r="AW2021" s="33"/>
      <c r="AX2021" s="33"/>
      <c r="AY2021" s="33"/>
      <c r="AZ2021" s="33"/>
      <c r="BA2021" s="33"/>
      <c r="BB2021" s="33"/>
      <c r="BC2021" s="33"/>
    </row>
    <row r="2022" spans="1:55">
      <c r="A2022" s="33"/>
      <c r="B2022" s="33"/>
      <c r="C2022" s="33"/>
      <c r="D2022" s="33"/>
      <c r="E2022" s="33"/>
      <c r="F2022" s="33"/>
      <c r="G2022" s="33"/>
      <c r="H2022" s="33"/>
      <c r="I2022" s="33"/>
      <c r="J2022" s="33"/>
      <c r="K2022" s="33"/>
      <c r="L2022" s="33"/>
      <c r="M2022" s="33"/>
      <c r="N2022" s="33"/>
      <c r="O2022" s="33"/>
      <c r="P2022" s="33"/>
      <c r="Q2022" s="33"/>
      <c r="R2022" s="33"/>
      <c r="S2022" s="33"/>
      <c r="T2022" s="33"/>
      <c r="U2022" s="33"/>
      <c r="V2022" s="33"/>
      <c r="W2022" s="33"/>
      <c r="X2022" s="33"/>
      <c r="Y2022" s="33"/>
      <c r="Z2022" s="33"/>
      <c r="AA2022" s="33"/>
      <c r="AB2022" s="33"/>
      <c r="AC2022" s="33"/>
      <c r="AD2022" s="33"/>
      <c r="AE2022" s="33"/>
      <c r="AF2022" s="33"/>
      <c r="AG2022" s="33"/>
      <c r="AH2022" s="33"/>
      <c r="AI2022" s="33"/>
      <c r="AJ2022" s="33"/>
      <c r="AK2022" s="33"/>
      <c r="AL2022" s="33"/>
      <c r="AM2022" s="33"/>
      <c r="AN2022" s="33"/>
      <c r="AO2022" s="33"/>
      <c r="AP2022" s="33"/>
      <c r="AQ2022" s="33"/>
      <c r="AR2022" s="33"/>
      <c r="AS2022" s="33"/>
      <c r="AT2022" s="33"/>
      <c r="AU2022" s="33"/>
      <c r="AV2022" s="33"/>
      <c r="AW2022" s="33"/>
      <c r="AX2022" s="33"/>
      <c r="AY2022" s="33"/>
      <c r="AZ2022" s="33"/>
      <c r="BA2022" s="33"/>
      <c r="BB2022" s="33"/>
      <c r="BC2022" s="33"/>
    </row>
    <row r="2023" spans="1:55">
      <c r="A2023" s="33"/>
      <c r="B2023" s="33"/>
      <c r="C2023" s="33"/>
      <c r="D2023" s="33"/>
      <c r="E2023" s="33"/>
      <c r="F2023" s="33"/>
      <c r="G2023" s="33"/>
      <c r="H2023" s="33"/>
      <c r="I2023" s="33"/>
      <c r="J2023" s="33"/>
      <c r="K2023" s="33"/>
      <c r="L2023" s="33"/>
      <c r="M2023" s="33"/>
      <c r="N2023" s="33"/>
      <c r="O2023" s="33"/>
      <c r="P2023" s="33"/>
      <c r="Q2023" s="33"/>
      <c r="R2023" s="33"/>
      <c r="S2023" s="33"/>
      <c r="T2023" s="33"/>
      <c r="U2023" s="33"/>
      <c r="V2023" s="33"/>
      <c r="W2023" s="33"/>
      <c r="X2023" s="33"/>
      <c r="Y2023" s="33"/>
      <c r="Z2023" s="33"/>
      <c r="AA2023" s="33"/>
      <c r="AB2023" s="33"/>
      <c r="AC2023" s="33"/>
      <c r="AD2023" s="33"/>
      <c r="AE2023" s="33"/>
      <c r="AF2023" s="33"/>
      <c r="AG2023" s="33"/>
      <c r="AH2023" s="33"/>
      <c r="AI2023" s="33"/>
      <c r="AJ2023" s="33"/>
      <c r="AK2023" s="33"/>
      <c r="AL2023" s="33"/>
      <c r="AM2023" s="33"/>
      <c r="AN2023" s="33"/>
      <c r="AO2023" s="33"/>
      <c r="AP2023" s="33"/>
      <c r="AQ2023" s="33"/>
      <c r="AR2023" s="33"/>
      <c r="AS2023" s="33"/>
      <c r="AT2023" s="33"/>
      <c r="AU2023" s="33"/>
      <c r="AV2023" s="33"/>
      <c r="AW2023" s="33"/>
      <c r="AX2023" s="33"/>
      <c r="AY2023" s="33"/>
      <c r="AZ2023" s="33"/>
      <c r="BA2023" s="33"/>
      <c r="BB2023" s="33"/>
      <c r="BC2023" s="33"/>
    </row>
    <row r="2024" spans="1:55">
      <c r="A2024" s="33"/>
      <c r="B2024" s="33"/>
      <c r="C2024" s="33"/>
      <c r="D2024" s="33"/>
      <c r="E2024" s="33"/>
      <c r="F2024" s="33"/>
      <c r="G2024" s="33"/>
      <c r="H2024" s="33"/>
      <c r="I2024" s="33"/>
      <c r="J2024" s="33"/>
      <c r="K2024" s="33"/>
      <c r="L2024" s="33"/>
      <c r="M2024" s="33"/>
      <c r="N2024" s="33"/>
      <c r="O2024" s="33"/>
      <c r="P2024" s="33"/>
      <c r="Q2024" s="33"/>
      <c r="R2024" s="33"/>
      <c r="S2024" s="33"/>
      <c r="T2024" s="33"/>
      <c r="U2024" s="33"/>
      <c r="V2024" s="33"/>
      <c r="W2024" s="33"/>
      <c r="X2024" s="33"/>
      <c r="Y2024" s="33"/>
      <c r="Z2024" s="33"/>
      <c r="AA2024" s="33"/>
      <c r="AB2024" s="33"/>
      <c r="AC2024" s="33"/>
      <c r="AD2024" s="33"/>
      <c r="AE2024" s="33"/>
      <c r="AF2024" s="33"/>
      <c r="AG2024" s="33"/>
      <c r="AH2024" s="33"/>
      <c r="AI2024" s="33"/>
      <c r="AJ2024" s="33"/>
      <c r="AK2024" s="33"/>
      <c r="AL2024" s="33"/>
      <c r="AM2024" s="33"/>
      <c r="AN2024" s="33"/>
      <c r="AO2024" s="33"/>
      <c r="AP2024" s="33"/>
      <c r="AQ2024" s="33"/>
      <c r="AR2024" s="33"/>
      <c r="AS2024" s="33"/>
      <c r="AT2024" s="33"/>
      <c r="AU2024" s="33"/>
      <c r="AV2024" s="33"/>
      <c r="AW2024" s="33"/>
      <c r="AX2024" s="33"/>
      <c r="AY2024" s="33"/>
      <c r="AZ2024" s="33"/>
      <c r="BA2024" s="33"/>
      <c r="BB2024" s="33"/>
      <c r="BC2024" s="33"/>
    </row>
    <row r="2025" spans="1:55">
      <c r="A2025" s="33"/>
      <c r="B2025" s="33"/>
      <c r="C2025" s="33"/>
      <c r="D2025" s="33"/>
      <c r="E2025" s="33"/>
      <c r="F2025" s="33"/>
      <c r="G2025" s="33"/>
      <c r="H2025" s="33"/>
      <c r="I2025" s="33"/>
      <c r="J2025" s="33"/>
      <c r="K2025" s="33"/>
      <c r="L2025" s="33"/>
      <c r="M2025" s="33"/>
      <c r="N2025" s="33"/>
      <c r="O2025" s="33"/>
      <c r="P2025" s="33"/>
      <c r="Q2025" s="33"/>
      <c r="R2025" s="33"/>
      <c r="S2025" s="33"/>
      <c r="T2025" s="33"/>
      <c r="U2025" s="33"/>
      <c r="V2025" s="33"/>
      <c r="W2025" s="33"/>
      <c r="X2025" s="33"/>
      <c r="Y2025" s="33"/>
      <c r="Z2025" s="33"/>
      <c r="AA2025" s="33"/>
      <c r="AB2025" s="33"/>
      <c r="AC2025" s="33"/>
      <c r="AD2025" s="33"/>
      <c r="AE2025" s="33"/>
      <c r="AF2025" s="33"/>
      <c r="AG2025" s="33"/>
      <c r="AH2025" s="33"/>
      <c r="AI2025" s="33"/>
      <c r="AJ2025" s="33"/>
      <c r="AK2025" s="33"/>
      <c r="AL2025" s="33"/>
      <c r="AM2025" s="33"/>
      <c r="AN2025" s="33"/>
      <c r="AO2025" s="33"/>
      <c r="AP2025" s="33"/>
      <c r="AQ2025" s="33"/>
      <c r="AR2025" s="33"/>
      <c r="AS2025" s="33"/>
      <c r="AT2025" s="33"/>
      <c r="AU2025" s="33"/>
      <c r="AV2025" s="33"/>
      <c r="AW2025" s="33"/>
      <c r="AX2025" s="33"/>
      <c r="AY2025" s="33"/>
      <c r="AZ2025" s="33"/>
      <c r="BA2025" s="33"/>
      <c r="BB2025" s="33"/>
      <c r="BC2025" s="33"/>
    </row>
    <row r="2026" spans="1:55">
      <c r="A2026" s="33"/>
      <c r="B2026" s="33"/>
      <c r="C2026" s="33"/>
      <c r="D2026" s="33"/>
      <c r="E2026" s="33"/>
      <c r="F2026" s="33"/>
      <c r="G2026" s="33"/>
      <c r="H2026" s="33"/>
      <c r="I2026" s="33"/>
      <c r="J2026" s="33"/>
      <c r="K2026" s="33"/>
      <c r="L2026" s="33"/>
      <c r="M2026" s="33"/>
      <c r="N2026" s="33"/>
      <c r="O2026" s="33"/>
      <c r="P2026" s="33"/>
      <c r="Q2026" s="33"/>
      <c r="R2026" s="33"/>
      <c r="S2026" s="33"/>
      <c r="T2026" s="33"/>
      <c r="U2026" s="33"/>
      <c r="V2026" s="33"/>
      <c r="W2026" s="33"/>
      <c r="X2026" s="33"/>
      <c r="Y2026" s="33"/>
      <c r="Z2026" s="33"/>
      <c r="AA2026" s="33"/>
      <c r="AB2026" s="33"/>
      <c r="AC2026" s="33"/>
      <c r="AD2026" s="33"/>
      <c r="AE2026" s="33"/>
      <c r="AF2026" s="33"/>
      <c r="AG2026" s="33"/>
      <c r="AH2026" s="33"/>
      <c r="AI2026" s="33"/>
      <c r="AJ2026" s="33"/>
      <c r="AK2026" s="33"/>
      <c r="AL2026" s="33"/>
      <c r="AM2026" s="33"/>
      <c r="AN2026" s="33"/>
      <c r="AO2026" s="33"/>
      <c r="AP2026" s="33"/>
      <c r="AQ2026" s="33"/>
      <c r="AR2026" s="33"/>
      <c r="AS2026" s="33"/>
      <c r="AT2026" s="33"/>
      <c r="AU2026" s="33"/>
      <c r="AV2026" s="33"/>
      <c r="AW2026" s="33"/>
      <c r="AX2026" s="33"/>
      <c r="AY2026" s="33"/>
      <c r="AZ2026" s="33"/>
      <c r="BA2026" s="33"/>
      <c r="BB2026" s="33"/>
      <c r="BC2026" s="33"/>
    </row>
    <row r="2027" spans="1:55">
      <c r="A2027" s="33"/>
      <c r="B2027" s="33"/>
      <c r="C2027" s="33"/>
      <c r="D2027" s="33"/>
      <c r="E2027" s="33"/>
      <c r="F2027" s="33"/>
      <c r="G2027" s="33"/>
      <c r="H2027" s="33"/>
      <c r="I2027" s="33"/>
      <c r="J2027" s="33"/>
      <c r="K2027" s="33"/>
      <c r="L2027" s="33"/>
      <c r="M2027" s="33"/>
      <c r="N2027" s="33"/>
      <c r="O2027" s="33"/>
      <c r="P2027" s="33"/>
      <c r="Q2027" s="33"/>
      <c r="R2027" s="33"/>
      <c r="S2027" s="33"/>
      <c r="T2027" s="33"/>
      <c r="U2027" s="33"/>
      <c r="V2027" s="33"/>
      <c r="W2027" s="33"/>
      <c r="X2027" s="33"/>
      <c r="Y2027" s="33"/>
      <c r="Z2027" s="33"/>
      <c r="AA2027" s="33"/>
      <c r="AB2027" s="33"/>
      <c r="AC2027" s="33"/>
      <c r="AD2027" s="33"/>
      <c r="AE2027" s="33"/>
      <c r="AF2027" s="33"/>
      <c r="AG2027" s="33"/>
      <c r="AH2027" s="33"/>
      <c r="AI2027" s="33"/>
      <c r="AJ2027" s="33"/>
      <c r="AK2027" s="33"/>
      <c r="AL2027" s="33"/>
      <c r="AM2027" s="33"/>
      <c r="AN2027" s="33"/>
      <c r="AO2027" s="33"/>
      <c r="AP2027" s="33"/>
      <c r="AQ2027" s="33"/>
      <c r="AR2027" s="33"/>
      <c r="AS2027" s="33"/>
      <c r="AT2027" s="33"/>
      <c r="AU2027" s="33"/>
      <c r="AV2027" s="33"/>
      <c r="AW2027" s="33"/>
      <c r="AX2027" s="33"/>
      <c r="AY2027" s="33"/>
      <c r="AZ2027" s="33"/>
      <c r="BA2027" s="33"/>
      <c r="BB2027" s="33"/>
      <c r="BC2027" s="33"/>
    </row>
    <row r="2028" spans="1:55">
      <c r="A2028" s="33"/>
      <c r="B2028" s="33"/>
      <c r="C2028" s="33"/>
      <c r="D2028" s="33"/>
      <c r="E2028" s="33"/>
      <c r="F2028" s="33"/>
      <c r="G2028" s="33"/>
      <c r="H2028" s="33"/>
      <c r="I2028" s="33"/>
      <c r="J2028" s="33"/>
      <c r="K2028" s="33"/>
      <c r="L2028" s="33"/>
      <c r="M2028" s="33"/>
      <c r="N2028" s="33"/>
      <c r="O2028" s="33"/>
      <c r="P2028" s="33"/>
      <c r="Q2028" s="33"/>
      <c r="R2028" s="33"/>
      <c r="S2028" s="33"/>
      <c r="T2028" s="33"/>
      <c r="U2028" s="33"/>
      <c r="V2028" s="33"/>
      <c r="W2028" s="33"/>
      <c r="X2028" s="33"/>
      <c r="Y2028" s="33"/>
      <c r="Z2028" s="33"/>
      <c r="AA2028" s="33"/>
      <c r="AB2028" s="33"/>
      <c r="AC2028" s="33"/>
      <c r="AD2028" s="33"/>
      <c r="AE2028" s="33"/>
      <c r="AF2028" s="33"/>
      <c r="AG2028" s="33"/>
      <c r="AH2028" s="33"/>
      <c r="AI2028" s="33"/>
      <c r="AJ2028" s="33"/>
      <c r="AK2028" s="33"/>
      <c r="AL2028" s="33"/>
      <c r="AM2028" s="33"/>
      <c r="AN2028" s="33"/>
      <c r="AO2028" s="33"/>
      <c r="AP2028" s="33"/>
      <c r="AQ2028" s="33"/>
      <c r="AR2028" s="33"/>
      <c r="AS2028" s="33"/>
      <c r="AT2028" s="33"/>
      <c r="AU2028" s="33"/>
      <c r="AV2028" s="33"/>
      <c r="AW2028" s="33"/>
      <c r="AX2028" s="33"/>
      <c r="AY2028" s="33"/>
      <c r="AZ2028" s="33"/>
      <c r="BA2028" s="33"/>
      <c r="BB2028" s="33"/>
      <c r="BC2028" s="33"/>
    </row>
    <row r="2029" spans="1:55">
      <c r="A2029" s="33"/>
      <c r="B2029" s="33"/>
      <c r="C2029" s="33"/>
      <c r="D2029" s="33"/>
      <c r="E2029" s="33"/>
      <c r="F2029" s="33"/>
      <c r="G2029" s="33"/>
      <c r="H2029" s="33"/>
      <c r="I2029" s="33"/>
      <c r="J2029" s="33"/>
      <c r="K2029" s="33"/>
      <c r="L2029" s="33"/>
      <c r="M2029" s="33"/>
      <c r="N2029" s="33"/>
      <c r="O2029" s="33"/>
      <c r="P2029" s="33"/>
      <c r="Q2029" s="33"/>
      <c r="R2029" s="33"/>
      <c r="S2029" s="33"/>
      <c r="T2029" s="33"/>
      <c r="U2029" s="33"/>
      <c r="V2029" s="33"/>
      <c r="W2029" s="33"/>
      <c r="X2029" s="33"/>
      <c r="Y2029" s="33"/>
      <c r="Z2029" s="33"/>
      <c r="AA2029" s="33"/>
      <c r="AB2029" s="33"/>
      <c r="AC2029" s="33"/>
      <c r="AD2029" s="33"/>
      <c r="AE2029" s="33"/>
      <c r="AF2029" s="33"/>
      <c r="AG2029" s="33"/>
      <c r="AH2029" s="33"/>
      <c r="AI2029" s="33"/>
      <c r="AJ2029" s="33"/>
      <c r="AK2029" s="33"/>
      <c r="AL2029" s="33"/>
      <c r="AM2029" s="33"/>
      <c r="AN2029" s="33"/>
      <c r="AO2029" s="33"/>
      <c r="AP2029" s="33"/>
      <c r="AQ2029" s="33"/>
      <c r="AR2029" s="33"/>
      <c r="AS2029" s="33"/>
      <c r="AT2029" s="33"/>
      <c r="AU2029" s="33"/>
      <c r="AV2029" s="33"/>
      <c r="AW2029" s="33"/>
      <c r="AX2029" s="33"/>
      <c r="AY2029" s="33"/>
      <c r="AZ2029" s="33"/>
      <c r="BA2029" s="33"/>
      <c r="BB2029" s="33"/>
      <c r="BC2029" s="33"/>
    </row>
    <row r="2030" spans="1:55">
      <c r="A2030" s="33"/>
      <c r="B2030" s="33"/>
      <c r="C2030" s="33"/>
      <c r="D2030" s="33"/>
      <c r="E2030" s="33"/>
      <c r="F2030" s="33"/>
      <c r="G2030" s="33"/>
      <c r="H2030" s="33"/>
      <c r="I2030" s="33"/>
      <c r="J2030" s="33"/>
      <c r="K2030" s="33"/>
      <c r="L2030" s="33"/>
      <c r="M2030" s="33"/>
      <c r="N2030" s="33"/>
      <c r="O2030" s="33"/>
      <c r="P2030" s="33"/>
      <c r="Q2030" s="33"/>
      <c r="R2030" s="33"/>
      <c r="S2030" s="33"/>
      <c r="T2030" s="33"/>
      <c r="U2030" s="33"/>
      <c r="V2030" s="33"/>
      <c r="W2030" s="33"/>
      <c r="X2030" s="33"/>
      <c r="Y2030" s="33"/>
      <c r="Z2030" s="33"/>
      <c r="AA2030" s="33"/>
      <c r="AB2030" s="33"/>
      <c r="AC2030" s="33"/>
      <c r="AD2030" s="33"/>
      <c r="AE2030" s="33"/>
      <c r="AF2030" s="33"/>
      <c r="AG2030" s="33"/>
      <c r="AH2030" s="33"/>
      <c r="AI2030" s="33"/>
      <c r="AJ2030" s="33"/>
      <c r="AK2030" s="33"/>
      <c r="AL2030" s="33"/>
      <c r="AM2030" s="33"/>
      <c r="AN2030" s="33"/>
      <c r="AO2030" s="33"/>
      <c r="AP2030" s="33"/>
      <c r="AQ2030" s="33"/>
      <c r="AR2030" s="33"/>
      <c r="AS2030" s="33"/>
      <c r="AT2030" s="33"/>
      <c r="AU2030" s="33"/>
      <c r="AV2030" s="33"/>
      <c r="AW2030" s="33"/>
      <c r="AX2030" s="33"/>
      <c r="AY2030" s="33"/>
      <c r="AZ2030" s="33"/>
      <c r="BA2030" s="33"/>
      <c r="BB2030" s="33"/>
      <c r="BC2030" s="33"/>
    </row>
    <row r="2031" spans="1:55">
      <c r="A2031" s="33"/>
      <c r="B2031" s="33"/>
      <c r="C2031" s="33"/>
      <c r="D2031" s="33"/>
      <c r="E2031" s="33"/>
      <c r="F2031" s="33"/>
      <c r="G2031" s="33"/>
      <c r="H2031" s="33"/>
      <c r="I2031" s="33"/>
      <c r="J2031" s="33"/>
      <c r="K2031" s="33"/>
      <c r="L2031" s="33"/>
      <c r="M2031" s="33"/>
      <c r="N2031" s="33"/>
      <c r="O2031" s="33"/>
      <c r="P2031" s="33"/>
      <c r="Q2031" s="33"/>
      <c r="R2031" s="33"/>
      <c r="S2031" s="33"/>
      <c r="T2031" s="33"/>
      <c r="U2031" s="33"/>
      <c r="V2031" s="33"/>
      <c r="W2031" s="33"/>
      <c r="X2031" s="33"/>
      <c r="Y2031" s="33"/>
      <c r="Z2031" s="33"/>
      <c r="AA2031" s="33"/>
      <c r="AB2031" s="33"/>
      <c r="AC2031" s="33"/>
      <c r="AD2031" s="33"/>
      <c r="AE2031" s="33"/>
      <c r="AF2031" s="33"/>
      <c r="AG2031" s="33"/>
      <c r="AH2031" s="33"/>
      <c r="AI2031" s="33"/>
      <c r="AJ2031" s="33"/>
      <c r="AK2031" s="33"/>
      <c r="AL2031" s="33"/>
      <c r="AM2031" s="33"/>
      <c r="AN2031" s="33"/>
      <c r="AO2031" s="33"/>
      <c r="AP2031" s="33"/>
      <c r="AQ2031" s="33"/>
      <c r="AR2031" s="33"/>
      <c r="AS2031" s="33"/>
      <c r="AT2031" s="33"/>
      <c r="AU2031" s="33"/>
      <c r="AV2031" s="33"/>
      <c r="AW2031" s="33"/>
      <c r="AX2031" s="33"/>
      <c r="AY2031" s="33"/>
      <c r="AZ2031" s="33"/>
      <c r="BA2031" s="33"/>
      <c r="BB2031" s="33"/>
      <c r="BC2031" s="33"/>
    </row>
    <row r="2032" spans="1:55">
      <c r="A2032" s="33"/>
      <c r="B2032" s="33"/>
      <c r="C2032" s="33"/>
      <c r="D2032" s="33"/>
      <c r="E2032" s="33"/>
      <c r="F2032" s="33"/>
      <c r="G2032" s="33"/>
      <c r="H2032" s="33"/>
      <c r="I2032" s="33"/>
      <c r="J2032" s="33"/>
      <c r="K2032" s="33"/>
      <c r="L2032" s="33"/>
      <c r="M2032" s="33"/>
      <c r="N2032" s="33"/>
      <c r="O2032" s="33"/>
      <c r="P2032" s="33"/>
      <c r="Q2032" s="33"/>
      <c r="R2032" s="33"/>
      <c r="S2032" s="33"/>
      <c r="T2032" s="33"/>
      <c r="U2032" s="33"/>
      <c r="V2032" s="33"/>
      <c r="W2032" s="33"/>
      <c r="X2032" s="33"/>
      <c r="Y2032" s="33"/>
      <c r="Z2032" s="33"/>
      <c r="AA2032" s="33"/>
      <c r="AB2032" s="33"/>
      <c r="AC2032" s="33"/>
      <c r="AD2032" s="33"/>
      <c r="AE2032" s="33"/>
      <c r="AF2032" s="33"/>
      <c r="AG2032" s="33"/>
      <c r="AH2032" s="33"/>
      <c r="AI2032" s="33"/>
      <c r="AJ2032" s="33"/>
      <c r="AK2032" s="33"/>
      <c r="AL2032" s="33"/>
      <c r="AM2032" s="33"/>
      <c r="AN2032" s="33"/>
      <c r="AO2032" s="33"/>
      <c r="AP2032" s="33"/>
      <c r="AQ2032" s="33"/>
      <c r="AR2032" s="33"/>
      <c r="AS2032" s="33"/>
      <c r="AT2032" s="33"/>
      <c r="AU2032" s="33"/>
      <c r="AV2032" s="33"/>
      <c r="AW2032" s="33"/>
      <c r="AX2032" s="33"/>
      <c r="AY2032" s="33"/>
      <c r="AZ2032" s="33"/>
      <c r="BA2032" s="33"/>
      <c r="BB2032" s="33"/>
      <c r="BC2032" s="33"/>
    </row>
    <row r="2033" spans="1:55">
      <c r="A2033" s="33"/>
      <c r="B2033" s="33"/>
      <c r="C2033" s="33"/>
      <c r="D2033" s="33"/>
      <c r="E2033" s="33"/>
      <c r="F2033" s="33"/>
      <c r="G2033" s="33"/>
      <c r="H2033" s="33"/>
      <c r="I2033" s="33"/>
      <c r="J2033" s="33"/>
      <c r="K2033" s="33"/>
      <c r="L2033" s="33"/>
      <c r="M2033" s="33"/>
      <c r="N2033" s="33"/>
      <c r="O2033" s="33"/>
      <c r="P2033" s="33"/>
      <c r="Q2033" s="33"/>
      <c r="R2033" s="33"/>
      <c r="S2033" s="33"/>
      <c r="T2033" s="33"/>
      <c r="U2033" s="33"/>
      <c r="V2033" s="33"/>
      <c r="W2033" s="33"/>
      <c r="X2033" s="33"/>
      <c r="Y2033" s="33"/>
      <c r="Z2033" s="33"/>
      <c r="AA2033" s="33"/>
      <c r="AB2033" s="33"/>
      <c r="AC2033" s="33"/>
      <c r="AD2033" s="33"/>
      <c r="AE2033" s="33"/>
      <c r="AF2033" s="33"/>
      <c r="AG2033" s="33"/>
      <c r="AH2033" s="33"/>
      <c r="AI2033" s="33"/>
      <c r="AJ2033" s="33"/>
      <c r="AK2033" s="33"/>
      <c r="AL2033" s="33"/>
      <c r="AM2033" s="33"/>
      <c r="AN2033" s="33"/>
      <c r="AO2033" s="33"/>
      <c r="AP2033" s="33"/>
      <c r="AQ2033" s="33"/>
      <c r="AR2033" s="33"/>
      <c r="AS2033" s="33"/>
      <c r="AT2033" s="33"/>
      <c r="AU2033" s="33"/>
      <c r="AV2033" s="33"/>
      <c r="AW2033" s="33"/>
      <c r="AX2033" s="33"/>
      <c r="AY2033" s="33"/>
      <c r="AZ2033" s="33"/>
      <c r="BA2033" s="33"/>
      <c r="BB2033" s="33"/>
      <c r="BC2033" s="33"/>
    </row>
    <row r="2034" spans="1:55">
      <c r="A2034" s="33"/>
      <c r="B2034" s="33"/>
      <c r="C2034" s="33"/>
      <c r="D2034" s="33"/>
      <c r="E2034" s="33"/>
      <c r="F2034" s="33"/>
      <c r="G2034" s="33"/>
      <c r="H2034" s="33"/>
      <c r="I2034" s="33"/>
      <c r="J2034" s="33"/>
      <c r="K2034" s="33"/>
      <c r="L2034" s="33"/>
      <c r="M2034" s="33"/>
      <c r="N2034" s="33"/>
      <c r="O2034" s="33"/>
      <c r="P2034" s="33"/>
      <c r="Q2034" s="33"/>
      <c r="R2034" s="33"/>
      <c r="S2034" s="33"/>
      <c r="T2034" s="33"/>
      <c r="U2034" s="33"/>
      <c r="V2034" s="33"/>
      <c r="W2034" s="33"/>
      <c r="X2034" s="33"/>
      <c r="Y2034" s="33"/>
      <c r="Z2034" s="33"/>
      <c r="AA2034" s="33"/>
      <c r="AB2034" s="33"/>
      <c r="AC2034" s="33"/>
      <c r="AD2034" s="33"/>
      <c r="AE2034" s="33"/>
      <c r="AF2034" s="33"/>
      <c r="AG2034" s="33"/>
      <c r="AH2034" s="33"/>
      <c r="AI2034" s="33"/>
      <c r="AJ2034" s="33"/>
      <c r="AK2034" s="33"/>
      <c r="AL2034" s="33"/>
      <c r="AM2034" s="33"/>
      <c r="AN2034" s="33"/>
      <c r="AO2034" s="33"/>
      <c r="AP2034" s="33"/>
      <c r="AQ2034" s="33"/>
      <c r="AR2034" s="33"/>
      <c r="AS2034" s="33"/>
      <c r="AT2034" s="33"/>
      <c r="AU2034" s="33"/>
      <c r="AV2034" s="33"/>
      <c r="AW2034" s="33"/>
      <c r="AX2034" s="33"/>
      <c r="AY2034" s="33"/>
      <c r="AZ2034" s="33"/>
      <c r="BA2034" s="33"/>
      <c r="BB2034" s="33"/>
      <c r="BC2034" s="33"/>
    </row>
    <row r="2035" spans="1:55">
      <c r="A2035" s="33"/>
      <c r="B2035" s="33"/>
      <c r="C2035" s="33"/>
      <c r="D2035" s="33"/>
      <c r="E2035" s="33"/>
      <c r="F2035" s="33"/>
      <c r="G2035" s="33"/>
      <c r="H2035" s="33"/>
      <c r="I2035" s="33"/>
      <c r="J2035" s="33"/>
      <c r="K2035" s="33"/>
      <c r="L2035" s="33"/>
      <c r="M2035" s="33"/>
      <c r="N2035" s="33"/>
      <c r="O2035" s="33"/>
      <c r="P2035" s="33"/>
      <c r="Q2035" s="33"/>
      <c r="R2035" s="33"/>
      <c r="S2035" s="33"/>
      <c r="T2035" s="33"/>
      <c r="U2035" s="33"/>
      <c r="V2035" s="33"/>
      <c r="W2035" s="33"/>
      <c r="X2035" s="33"/>
      <c r="Y2035" s="33"/>
      <c r="Z2035" s="33"/>
      <c r="AA2035" s="33"/>
      <c r="AB2035" s="33"/>
      <c r="AC2035" s="33"/>
      <c r="AD2035" s="33"/>
      <c r="AE2035" s="33"/>
      <c r="AF2035" s="33"/>
      <c r="AG2035" s="33"/>
      <c r="AH2035" s="33"/>
      <c r="AI2035" s="33"/>
      <c r="AJ2035" s="33"/>
      <c r="AK2035" s="33"/>
      <c r="AL2035" s="33"/>
      <c r="AM2035" s="33"/>
      <c r="AN2035" s="33"/>
      <c r="AO2035" s="33"/>
      <c r="AP2035" s="33"/>
      <c r="AQ2035" s="33"/>
      <c r="AR2035" s="33"/>
      <c r="AS2035" s="33"/>
      <c r="AT2035" s="33"/>
      <c r="AU2035" s="33"/>
      <c r="AV2035" s="33"/>
      <c r="AW2035" s="33"/>
      <c r="AX2035" s="33"/>
      <c r="AY2035" s="33"/>
      <c r="AZ2035" s="33"/>
      <c r="BA2035" s="33"/>
      <c r="BB2035" s="33"/>
      <c r="BC2035" s="33"/>
    </row>
    <row r="2036" spans="1:55">
      <c r="A2036" s="33"/>
      <c r="B2036" s="33"/>
      <c r="C2036" s="33"/>
      <c r="D2036" s="33"/>
      <c r="E2036" s="33"/>
      <c r="F2036" s="33"/>
      <c r="G2036" s="33"/>
      <c r="H2036" s="33"/>
      <c r="I2036" s="33"/>
      <c r="J2036" s="33"/>
      <c r="K2036" s="33"/>
      <c r="L2036" s="33"/>
      <c r="M2036" s="33"/>
      <c r="N2036" s="33"/>
      <c r="O2036" s="33"/>
      <c r="P2036" s="33"/>
      <c r="Q2036" s="33"/>
      <c r="R2036" s="33"/>
      <c r="S2036" s="33"/>
      <c r="T2036" s="33"/>
      <c r="U2036" s="33"/>
      <c r="V2036" s="33"/>
      <c r="W2036" s="33"/>
      <c r="X2036" s="33"/>
      <c r="Y2036" s="33"/>
      <c r="Z2036" s="33"/>
      <c r="AA2036" s="33"/>
      <c r="AB2036" s="33"/>
      <c r="AC2036" s="33"/>
      <c r="AD2036" s="33"/>
      <c r="AE2036" s="33"/>
      <c r="AF2036" s="33"/>
      <c r="AG2036" s="33"/>
      <c r="AH2036" s="33"/>
      <c r="AI2036" s="33"/>
      <c r="AJ2036" s="33"/>
      <c r="AK2036" s="33"/>
      <c r="AL2036" s="33"/>
      <c r="AM2036" s="33"/>
      <c r="AN2036" s="33"/>
      <c r="AO2036" s="33"/>
      <c r="AP2036" s="33"/>
      <c r="AQ2036" s="33"/>
      <c r="AR2036" s="33"/>
      <c r="AS2036" s="33"/>
      <c r="AT2036" s="33"/>
      <c r="AU2036" s="33"/>
      <c r="AV2036" s="33"/>
      <c r="AW2036" s="33"/>
      <c r="AX2036" s="33"/>
      <c r="AY2036" s="33"/>
      <c r="AZ2036" s="33"/>
      <c r="BA2036" s="33"/>
      <c r="BB2036" s="33"/>
      <c r="BC2036" s="33"/>
    </row>
    <row r="2037" spans="1:55">
      <c r="A2037" s="33"/>
      <c r="B2037" s="33"/>
      <c r="C2037" s="33"/>
      <c r="D2037" s="33"/>
      <c r="E2037" s="33"/>
      <c r="F2037" s="33"/>
      <c r="G2037" s="33"/>
      <c r="H2037" s="33"/>
      <c r="I2037" s="33"/>
      <c r="J2037" s="33"/>
      <c r="K2037" s="33"/>
      <c r="L2037" s="33"/>
      <c r="M2037" s="33"/>
      <c r="N2037" s="33"/>
      <c r="O2037" s="33"/>
      <c r="P2037" s="33"/>
      <c r="Q2037" s="33"/>
      <c r="R2037" s="33"/>
      <c r="S2037" s="33"/>
      <c r="T2037" s="33"/>
      <c r="U2037" s="33"/>
      <c r="V2037" s="33"/>
      <c r="W2037" s="33"/>
      <c r="X2037" s="33"/>
      <c r="Y2037" s="33"/>
      <c r="Z2037" s="33"/>
      <c r="AA2037" s="33"/>
      <c r="AB2037" s="33"/>
      <c r="AC2037" s="33"/>
      <c r="AD2037" s="33"/>
      <c r="AE2037" s="33"/>
      <c r="AF2037" s="33"/>
      <c r="AG2037" s="33"/>
      <c r="AH2037" s="33"/>
      <c r="AI2037" s="33"/>
      <c r="AJ2037" s="33"/>
      <c r="AK2037" s="33"/>
      <c r="AL2037" s="33"/>
      <c r="AM2037" s="33"/>
      <c r="AN2037" s="33"/>
      <c r="AO2037" s="33"/>
      <c r="AP2037" s="33"/>
      <c r="AQ2037" s="33"/>
      <c r="AR2037" s="33"/>
      <c r="AS2037" s="33"/>
      <c r="AT2037" s="33"/>
      <c r="AU2037" s="33"/>
      <c r="AV2037" s="33"/>
      <c r="AW2037" s="33"/>
      <c r="AX2037" s="33"/>
      <c r="AY2037" s="33"/>
      <c r="AZ2037" s="33"/>
      <c r="BA2037" s="33"/>
      <c r="BB2037" s="33"/>
      <c r="BC2037" s="33"/>
    </row>
    <row r="2038" spans="1:55">
      <c r="A2038" s="33"/>
      <c r="B2038" s="33"/>
      <c r="C2038" s="33"/>
      <c r="D2038" s="33"/>
      <c r="E2038" s="33"/>
      <c r="F2038" s="33"/>
      <c r="G2038" s="33"/>
      <c r="H2038" s="33"/>
      <c r="I2038" s="33"/>
      <c r="J2038" s="33"/>
      <c r="K2038" s="33"/>
      <c r="L2038" s="33"/>
      <c r="M2038" s="33"/>
      <c r="N2038" s="33"/>
      <c r="O2038" s="33"/>
      <c r="P2038" s="33"/>
      <c r="Q2038" s="33"/>
      <c r="R2038" s="33"/>
      <c r="S2038" s="33"/>
      <c r="T2038" s="33"/>
      <c r="U2038" s="33"/>
      <c r="V2038" s="33"/>
      <c r="W2038" s="33"/>
      <c r="X2038" s="33"/>
      <c r="Y2038" s="33"/>
      <c r="Z2038" s="33"/>
      <c r="AA2038" s="33"/>
      <c r="AB2038" s="33"/>
      <c r="AC2038" s="33"/>
      <c r="AD2038" s="33"/>
      <c r="AE2038" s="33"/>
      <c r="AF2038" s="33"/>
      <c r="AG2038" s="33"/>
      <c r="AH2038" s="33"/>
      <c r="AI2038" s="33"/>
      <c r="AJ2038" s="33"/>
      <c r="AK2038" s="33"/>
      <c r="AL2038" s="33"/>
      <c r="AM2038" s="33"/>
      <c r="AN2038" s="33"/>
      <c r="AO2038" s="33"/>
      <c r="AP2038" s="33"/>
      <c r="AQ2038" s="33"/>
      <c r="AR2038" s="33"/>
      <c r="AS2038" s="33"/>
      <c r="AT2038" s="33"/>
      <c r="AU2038" s="33"/>
      <c r="AV2038" s="33"/>
      <c r="AW2038" s="33"/>
      <c r="AX2038" s="33"/>
      <c r="AY2038" s="33"/>
      <c r="AZ2038" s="33"/>
      <c r="BA2038" s="33"/>
      <c r="BB2038" s="33"/>
      <c r="BC2038" s="33"/>
    </row>
    <row r="2039" spans="1:55">
      <c r="A2039" s="33"/>
      <c r="B2039" s="33"/>
      <c r="C2039" s="33"/>
      <c r="D2039" s="33"/>
      <c r="E2039" s="33"/>
      <c r="F2039" s="33"/>
      <c r="G2039" s="33"/>
      <c r="H2039" s="33"/>
      <c r="I2039" s="33"/>
      <c r="J2039" s="33"/>
      <c r="K2039" s="33"/>
      <c r="L2039" s="33"/>
      <c r="M2039" s="33"/>
      <c r="N2039" s="33"/>
      <c r="O2039" s="33"/>
      <c r="P2039" s="33"/>
      <c r="Q2039" s="33"/>
      <c r="R2039" s="33"/>
      <c r="S2039" s="33"/>
      <c r="T2039" s="33"/>
      <c r="U2039" s="33"/>
      <c r="V2039" s="33"/>
      <c r="W2039" s="33"/>
      <c r="X2039" s="33"/>
      <c r="Y2039" s="33"/>
      <c r="Z2039" s="33"/>
      <c r="AA2039" s="33"/>
      <c r="AB2039" s="33"/>
      <c r="AC2039" s="33"/>
      <c r="AD2039" s="33"/>
      <c r="AE2039" s="33"/>
      <c r="AF2039" s="33"/>
      <c r="AG2039" s="33"/>
      <c r="AH2039" s="33"/>
      <c r="AI2039" s="33"/>
      <c r="AJ2039" s="33"/>
      <c r="AK2039" s="33"/>
      <c r="AL2039" s="33"/>
      <c r="AM2039" s="33"/>
      <c r="AN2039" s="33"/>
      <c r="AO2039" s="33"/>
      <c r="AP2039" s="33"/>
      <c r="AQ2039" s="33"/>
      <c r="AR2039" s="33"/>
      <c r="AS2039" s="33"/>
      <c r="AT2039" s="33"/>
      <c r="AU2039" s="33"/>
      <c r="AV2039" s="33"/>
      <c r="AW2039" s="33"/>
      <c r="AX2039" s="33"/>
      <c r="AY2039" s="33"/>
      <c r="AZ2039" s="33"/>
      <c r="BA2039" s="33"/>
      <c r="BB2039" s="33"/>
      <c r="BC2039" s="33"/>
    </row>
    <row r="2040" spans="1:55">
      <c r="A2040" s="33"/>
      <c r="B2040" s="33"/>
      <c r="C2040" s="33"/>
      <c r="D2040" s="33"/>
      <c r="E2040" s="33"/>
      <c r="F2040" s="33"/>
      <c r="G2040" s="33"/>
      <c r="H2040" s="33"/>
      <c r="I2040" s="33"/>
      <c r="J2040" s="33"/>
      <c r="K2040" s="33"/>
      <c r="L2040" s="33"/>
      <c r="M2040" s="33"/>
      <c r="N2040" s="33"/>
      <c r="O2040" s="33"/>
      <c r="P2040" s="33"/>
      <c r="Q2040" s="33"/>
      <c r="R2040" s="33"/>
      <c r="S2040" s="33"/>
      <c r="T2040" s="33"/>
      <c r="U2040" s="33"/>
      <c r="V2040" s="33"/>
      <c r="W2040" s="33"/>
      <c r="X2040" s="33"/>
      <c r="Y2040" s="33"/>
      <c r="Z2040" s="33"/>
      <c r="AA2040" s="33"/>
      <c r="AB2040" s="33"/>
      <c r="AC2040" s="33"/>
      <c r="AD2040" s="33"/>
      <c r="AE2040" s="33"/>
      <c r="AF2040" s="33"/>
      <c r="AG2040" s="33"/>
      <c r="AH2040" s="33"/>
      <c r="AI2040" s="33"/>
      <c r="AJ2040" s="33"/>
      <c r="AK2040" s="33"/>
      <c r="AL2040" s="33"/>
      <c r="AM2040" s="33"/>
      <c r="AN2040" s="33"/>
      <c r="AO2040" s="33"/>
      <c r="AP2040" s="33"/>
      <c r="AQ2040" s="33"/>
      <c r="AR2040" s="33"/>
      <c r="AS2040" s="33"/>
      <c r="AT2040" s="33"/>
      <c r="AU2040" s="33"/>
      <c r="AV2040" s="33"/>
      <c r="AW2040" s="33"/>
      <c r="AX2040" s="33"/>
      <c r="AY2040" s="33"/>
      <c r="AZ2040" s="33"/>
      <c r="BA2040" s="33"/>
      <c r="BB2040" s="33"/>
      <c r="BC2040" s="33"/>
    </row>
    <row r="2041" spans="1:55">
      <c r="A2041" s="33"/>
      <c r="B2041" s="33"/>
      <c r="C2041" s="33"/>
      <c r="D2041" s="33"/>
      <c r="E2041" s="33"/>
      <c r="F2041" s="33"/>
      <c r="G2041" s="33"/>
      <c r="H2041" s="33"/>
      <c r="I2041" s="33"/>
      <c r="J2041" s="33"/>
      <c r="K2041" s="33"/>
      <c r="L2041" s="33"/>
      <c r="M2041" s="33"/>
      <c r="N2041" s="33"/>
      <c r="O2041" s="33"/>
      <c r="P2041" s="33"/>
      <c r="Q2041" s="33"/>
      <c r="R2041" s="33"/>
      <c r="S2041" s="33"/>
      <c r="T2041" s="33"/>
      <c r="U2041" s="33"/>
      <c r="V2041" s="33"/>
      <c r="W2041" s="33"/>
      <c r="X2041" s="33"/>
      <c r="Y2041" s="33"/>
      <c r="Z2041" s="33"/>
      <c r="AA2041" s="33"/>
      <c r="AB2041" s="33"/>
      <c r="AC2041" s="33"/>
      <c r="AD2041" s="33"/>
      <c r="AE2041" s="33"/>
      <c r="AF2041" s="33"/>
      <c r="AG2041" s="33"/>
      <c r="AH2041" s="33"/>
      <c r="AI2041" s="33"/>
      <c r="AJ2041" s="33"/>
      <c r="AK2041" s="33"/>
      <c r="AL2041" s="33"/>
      <c r="AM2041" s="33"/>
      <c r="AN2041" s="33"/>
      <c r="AO2041" s="33"/>
      <c r="AP2041" s="33"/>
      <c r="AQ2041" s="33"/>
      <c r="AR2041" s="33"/>
      <c r="AS2041" s="33"/>
      <c r="AT2041" s="33"/>
      <c r="AU2041" s="33"/>
      <c r="AV2041" s="33"/>
      <c r="AW2041" s="33"/>
      <c r="AX2041" s="33"/>
      <c r="AY2041" s="33"/>
      <c r="AZ2041" s="33"/>
      <c r="BA2041" s="33"/>
      <c r="BB2041" s="33"/>
      <c r="BC2041" s="33"/>
    </row>
    <row r="2042" spans="1:55">
      <c r="A2042" s="33"/>
      <c r="B2042" s="33"/>
      <c r="C2042" s="33"/>
      <c r="D2042" s="33"/>
      <c r="E2042" s="33"/>
      <c r="F2042" s="33"/>
      <c r="G2042" s="33"/>
      <c r="H2042" s="33"/>
      <c r="I2042" s="33"/>
      <c r="J2042" s="33"/>
      <c r="K2042" s="33"/>
      <c r="L2042" s="33"/>
      <c r="M2042" s="33"/>
      <c r="N2042" s="33"/>
      <c r="O2042" s="33"/>
      <c r="P2042" s="33"/>
      <c r="Q2042" s="33"/>
      <c r="R2042" s="33"/>
      <c r="S2042" s="33"/>
      <c r="T2042" s="33"/>
      <c r="U2042" s="33"/>
      <c r="V2042" s="33"/>
      <c r="W2042" s="33"/>
      <c r="X2042" s="33"/>
      <c r="Y2042" s="33"/>
      <c r="Z2042" s="33"/>
      <c r="AA2042" s="33"/>
      <c r="AB2042" s="33"/>
      <c r="AC2042" s="33"/>
      <c r="AD2042" s="33"/>
      <c r="AE2042" s="33"/>
      <c r="AF2042" s="33"/>
      <c r="AG2042" s="33"/>
      <c r="AH2042" s="33"/>
      <c r="AI2042" s="33"/>
      <c r="AJ2042" s="33"/>
      <c r="AK2042" s="33"/>
      <c r="AL2042" s="33"/>
      <c r="AM2042" s="33"/>
      <c r="AN2042" s="33"/>
      <c r="AO2042" s="33"/>
      <c r="AP2042" s="33"/>
      <c r="AQ2042" s="33"/>
      <c r="AR2042" s="33"/>
      <c r="AS2042" s="33"/>
      <c r="AT2042" s="33"/>
      <c r="AU2042" s="33"/>
      <c r="AV2042" s="33"/>
      <c r="AW2042" s="33"/>
      <c r="AX2042" s="33"/>
      <c r="AY2042" s="33"/>
      <c r="AZ2042" s="33"/>
      <c r="BA2042" s="33"/>
      <c r="BB2042" s="33"/>
      <c r="BC2042" s="33"/>
    </row>
    <row r="2043" spans="1:55">
      <c r="A2043" s="33"/>
      <c r="B2043" s="33"/>
      <c r="C2043" s="33"/>
      <c r="D2043" s="33"/>
      <c r="E2043" s="33"/>
      <c r="F2043" s="33"/>
      <c r="G2043" s="33"/>
      <c r="H2043" s="33"/>
      <c r="I2043" s="33"/>
      <c r="J2043" s="33"/>
      <c r="K2043" s="33"/>
      <c r="L2043" s="33"/>
      <c r="M2043" s="33"/>
      <c r="N2043" s="33"/>
      <c r="O2043" s="33"/>
      <c r="P2043" s="33"/>
      <c r="Q2043" s="33"/>
      <c r="R2043" s="33"/>
      <c r="S2043" s="33"/>
      <c r="T2043" s="33"/>
      <c r="U2043" s="33"/>
      <c r="V2043" s="33"/>
      <c r="W2043" s="33"/>
      <c r="X2043" s="33"/>
      <c r="Y2043" s="33"/>
      <c r="Z2043" s="33"/>
      <c r="AA2043" s="33"/>
      <c r="AB2043" s="33"/>
      <c r="AC2043" s="33"/>
      <c r="AD2043" s="33"/>
      <c r="AE2043" s="33"/>
      <c r="AF2043" s="33"/>
      <c r="AG2043" s="33"/>
      <c r="AH2043" s="33"/>
      <c r="AI2043" s="33"/>
      <c r="AJ2043" s="33"/>
      <c r="AK2043" s="33"/>
      <c r="AL2043" s="33"/>
      <c r="AM2043" s="33"/>
      <c r="AN2043" s="33"/>
      <c r="AO2043" s="33"/>
      <c r="AP2043" s="33"/>
      <c r="AQ2043" s="33"/>
      <c r="AR2043" s="33"/>
      <c r="AS2043" s="33"/>
      <c r="AT2043" s="33"/>
      <c r="AU2043" s="33"/>
      <c r="AV2043" s="33"/>
      <c r="AW2043" s="33"/>
      <c r="AX2043" s="33"/>
      <c r="AY2043" s="33"/>
      <c r="AZ2043" s="33"/>
      <c r="BA2043" s="33"/>
      <c r="BB2043" s="33"/>
      <c r="BC2043" s="33"/>
    </row>
    <row r="2044" spans="1:55">
      <c r="A2044" s="33"/>
      <c r="B2044" s="33"/>
      <c r="C2044" s="33"/>
      <c r="D2044" s="33"/>
      <c r="E2044" s="33"/>
      <c r="F2044" s="33"/>
      <c r="G2044" s="33"/>
      <c r="H2044" s="33"/>
      <c r="I2044" s="33"/>
      <c r="J2044" s="33"/>
      <c r="K2044" s="33"/>
      <c r="L2044" s="33"/>
      <c r="M2044" s="33"/>
      <c r="N2044" s="33"/>
      <c r="O2044" s="33"/>
      <c r="P2044" s="33"/>
      <c r="Q2044" s="33"/>
      <c r="R2044" s="33"/>
      <c r="S2044" s="33"/>
      <c r="T2044" s="33"/>
      <c r="U2044" s="33"/>
      <c r="V2044" s="33"/>
      <c r="W2044" s="33"/>
      <c r="X2044" s="33"/>
      <c r="Y2044" s="33"/>
      <c r="Z2044" s="33"/>
      <c r="AA2044" s="33"/>
      <c r="AB2044" s="33"/>
      <c r="AC2044" s="33"/>
      <c r="AD2044" s="33"/>
      <c r="AE2044" s="33"/>
      <c r="AF2044" s="33"/>
      <c r="AG2044" s="33"/>
      <c r="AH2044" s="33"/>
      <c r="AI2044" s="33"/>
      <c r="AJ2044" s="33"/>
      <c r="AK2044" s="33"/>
      <c r="AL2044" s="33"/>
      <c r="AM2044" s="33"/>
      <c r="AN2044" s="33"/>
      <c r="AO2044" s="33"/>
      <c r="AP2044" s="33"/>
      <c r="AQ2044" s="33"/>
      <c r="AR2044" s="33"/>
      <c r="AS2044" s="33"/>
      <c r="AT2044" s="33"/>
      <c r="AU2044" s="33"/>
      <c r="AV2044" s="33"/>
      <c r="AW2044" s="33"/>
      <c r="AX2044" s="33"/>
      <c r="AY2044" s="33"/>
      <c r="AZ2044" s="33"/>
      <c r="BA2044" s="33"/>
      <c r="BB2044" s="33"/>
      <c r="BC2044" s="33"/>
    </row>
    <row r="2045" spans="1:55">
      <c r="A2045" s="33"/>
      <c r="B2045" s="33"/>
      <c r="C2045" s="33"/>
      <c r="D2045" s="33"/>
      <c r="E2045" s="33"/>
      <c r="F2045" s="33"/>
      <c r="G2045" s="33"/>
      <c r="H2045" s="33"/>
      <c r="I2045" s="33"/>
      <c r="J2045" s="33"/>
      <c r="K2045" s="33"/>
      <c r="L2045" s="33"/>
      <c r="M2045" s="33"/>
      <c r="N2045" s="33"/>
      <c r="O2045" s="33"/>
      <c r="P2045" s="33"/>
      <c r="Q2045" s="33"/>
      <c r="R2045" s="33"/>
      <c r="S2045" s="33"/>
      <c r="T2045" s="33"/>
      <c r="U2045" s="33"/>
      <c r="V2045" s="33"/>
      <c r="W2045" s="33"/>
      <c r="X2045" s="33"/>
      <c r="Y2045" s="33"/>
      <c r="Z2045" s="33"/>
      <c r="AA2045" s="33"/>
      <c r="AB2045" s="33"/>
      <c r="AC2045" s="33"/>
      <c r="AD2045" s="33"/>
      <c r="AE2045" s="33"/>
      <c r="AF2045" s="33"/>
      <c r="AG2045" s="33"/>
      <c r="AH2045" s="33"/>
      <c r="AI2045" s="33"/>
      <c r="AJ2045" s="33"/>
      <c r="AK2045" s="33"/>
      <c r="AL2045" s="33"/>
      <c r="AM2045" s="33"/>
      <c r="AN2045" s="33"/>
      <c r="AO2045" s="33"/>
      <c r="AP2045" s="33"/>
      <c r="AQ2045" s="33"/>
      <c r="AR2045" s="33"/>
      <c r="AS2045" s="33"/>
      <c r="AT2045" s="33"/>
      <c r="AU2045" s="33"/>
      <c r="AV2045" s="33"/>
      <c r="AW2045" s="33"/>
      <c r="AX2045" s="33"/>
      <c r="AY2045" s="33"/>
      <c r="AZ2045" s="33"/>
      <c r="BA2045" s="33"/>
      <c r="BB2045" s="33"/>
      <c r="BC2045" s="33"/>
    </row>
    <row r="2046" spans="1:55">
      <c r="A2046" s="33"/>
      <c r="B2046" s="33"/>
      <c r="C2046" s="33"/>
      <c r="D2046" s="33"/>
      <c r="E2046" s="33"/>
      <c r="F2046" s="33"/>
      <c r="G2046" s="33"/>
      <c r="H2046" s="33"/>
      <c r="I2046" s="33"/>
      <c r="J2046" s="33"/>
      <c r="K2046" s="33"/>
      <c r="L2046" s="33"/>
      <c r="M2046" s="33"/>
      <c r="N2046" s="33"/>
      <c r="O2046" s="33"/>
      <c r="P2046" s="33"/>
      <c r="Q2046" s="33"/>
      <c r="R2046" s="33"/>
      <c r="S2046" s="33"/>
      <c r="T2046" s="33"/>
      <c r="U2046" s="33"/>
      <c r="V2046" s="33"/>
      <c r="W2046" s="33"/>
      <c r="X2046" s="33"/>
      <c r="Y2046" s="33"/>
      <c r="Z2046" s="33"/>
      <c r="AA2046" s="33"/>
      <c r="AB2046" s="33"/>
      <c r="AC2046" s="33"/>
      <c r="AD2046" s="33"/>
      <c r="AE2046" s="33"/>
      <c r="AF2046" s="33"/>
      <c r="AG2046" s="33"/>
      <c r="AH2046" s="33"/>
      <c r="AI2046" s="33"/>
      <c r="AJ2046" s="33"/>
      <c r="AK2046" s="33"/>
      <c r="AL2046" s="33"/>
      <c r="AM2046" s="33"/>
      <c r="AN2046" s="33"/>
      <c r="AO2046" s="33"/>
      <c r="AP2046" s="33"/>
      <c r="AQ2046" s="33"/>
      <c r="AR2046" s="33"/>
      <c r="AS2046" s="33"/>
      <c r="AT2046" s="33"/>
      <c r="AU2046" s="33"/>
      <c r="AV2046" s="33"/>
      <c r="AW2046" s="33"/>
      <c r="AX2046" s="33"/>
      <c r="AY2046" s="33"/>
      <c r="AZ2046" s="33"/>
      <c r="BA2046" s="33"/>
      <c r="BB2046" s="33"/>
      <c r="BC2046" s="33"/>
    </row>
    <row r="2047" spans="1:55">
      <c r="A2047" s="33"/>
      <c r="B2047" s="33"/>
      <c r="C2047" s="33"/>
      <c r="D2047" s="33"/>
      <c r="E2047" s="33"/>
      <c r="F2047" s="33"/>
      <c r="G2047" s="33"/>
      <c r="H2047" s="33"/>
      <c r="I2047" s="33"/>
      <c r="J2047" s="33"/>
      <c r="K2047" s="33"/>
      <c r="L2047" s="33"/>
      <c r="M2047" s="33"/>
      <c r="N2047" s="33"/>
      <c r="O2047" s="33"/>
      <c r="P2047" s="33"/>
      <c r="Q2047" s="33"/>
      <c r="R2047" s="33"/>
      <c r="S2047" s="33"/>
      <c r="T2047" s="33"/>
      <c r="U2047" s="33"/>
      <c r="V2047" s="33"/>
      <c r="W2047" s="33"/>
      <c r="X2047" s="33"/>
      <c r="Y2047" s="33"/>
      <c r="Z2047" s="33"/>
      <c r="AA2047" s="33"/>
      <c r="AB2047" s="33"/>
      <c r="AC2047" s="33"/>
      <c r="AD2047" s="33"/>
      <c r="AE2047" s="33"/>
      <c r="AF2047" s="33"/>
      <c r="AG2047" s="33"/>
      <c r="AH2047" s="33"/>
      <c r="AI2047" s="33"/>
      <c r="AJ2047" s="33"/>
      <c r="AK2047" s="33"/>
      <c r="AL2047" s="33"/>
      <c r="AM2047" s="33"/>
      <c r="AN2047" s="33"/>
      <c r="AO2047" s="33"/>
      <c r="AP2047" s="33"/>
      <c r="AQ2047" s="33"/>
      <c r="AR2047" s="33"/>
      <c r="AS2047" s="33"/>
      <c r="AT2047" s="33"/>
      <c r="AU2047" s="33"/>
      <c r="AV2047" s="33"/>
      <c r="AW2047" s="33"/>
      <c r="AX2047" s="33"/>
      <c r="AY2047" s="33"/>
      <c r="AZ2047" s="33"/>
      <c r="BA2047" s="33"/>
      <c r="BB2047" s="33"/>
      <c r="BC2047" s="33"/>
    </row>
    <row r="2048" spans="1:55">
      <c r="A2048" s="33"/>
      <c r="B2048" s="33"/>
      <c r="C2048" s="33"/>
      <c r="D2048" s="33"/>
      <c r="E2048" s="33"/>
      <c r="F2048" s="33"/>
      <c r="G2048" s="33"/>
      <c r="H2048" s="33"/>
      <c r="I2048" s="33"/>
      <c r="J2048" s="33"/>
      <c r="K2048" s="33"/>
      <c r="L2048" s="33"/>
      <c r="M2048" s="33"/>
      <c r="N2048" s="33"/>
      <c r="O2048" s="33"/>
      <c r="P2048" s="33"/>
      <c r="Q2048" s="33"/>
      <c r="R2048" s="33"/>
      <c r="S2048" s="33"/>
      <c r="T2048" s="33"/>
      <c r="U2048" s="33"/>
      <c r="V2048" s="33"/>
      <c r="W2048" s="33"/>
      <c r="X2048" s="33"/>
      <c r="Y2048" s="33"/>
      <c r="Z2048" s="33"/>
      <c r="AA2048" s="33"/>
      <c r="AB2048" s="33"/>
      <c r="AC2048" s="33"/>
      <c r="AD2048" s="33"/>
      <c r="AE2048" s="33"/>
      <c r="AF2048" s="33"/>
      <c r="AG2048" s="33"/>
      <c r="AH2048" s="33"/>
      <c r="AI2048" s="33"/>
      <c r="AJ2048" s="33"/>
      <c r="AK2048" s="33"/>
      <c r="AL2048" s="33"/>
      <c r="AM2048" s="33"/>
      <c r="AN2048" s="33"/>
      <c r="AO2048" s="33"/>
      <c r="AP2048" s="33"/>
      <c r="AQ2048" s="33"/>
      <c r="AR2048" s="33"/>
      <c r="AS2048" s="33"/>
      <c r="AT2048" s="33"/>
      <c r="AU2048" s="33"/>
      <c r="AV2048" s="33"/>
      <c r="AW2048" s="33"/>
      <c r="AX2048" s="33"/>
      <c r="AY2048" s="33"/>
      <c r="AZ2048" s="33"/>
      <c r="BA2048" s="33"/>
      <c r="BB2048" s="33"/>
      <c r="BC2048" s="33"/>
    </row>
    <row r="2049" spans="1:55">
      <c r="A2049" s="33"/>
      <c r="B2049" s="33"/>
      <c r="C2049" s="33"/>
      <c r="D2049" s="33"/>
      <c r="E2049" s="33"/>
      <c r="F2049" s="33"/>
      <c r="G2049" s="33"/>
      <c r="H2049" s="33"/>
      <c r="I2049" s="33"/>
      <c r="J2049" s="33"/>
      <c r="K2049" s="33"/>
      <c r="L2049" s="33"/>
      <c r="M2049" s="33"/>
      <c r="N2049" s="33"/>
      <c r="O2049" s="33"/>
      <c r="P2049" s="33"/>
      <c r="Q2049" s="33"/>
      <c r="R2049" s="33"/>
      <c r="S2049" s="33"/>
      <c r="T2049" s="33"/>
      <c r="U2049" s="33"/>
      <c r="V2049" s="33"/>
      <c r="W2049" s="33"/>
      <c r="X2049" s="33"/>
      <c r="Y2049" s="33"/>
      <c r="Z2049" s="33"/>
      <c r="AA2049" s="33"/>
      <c r="AB2049" s="33"/>
      <c r="AC2049" s="33"/>
      <c r="AD2049" s="33"/>
      <c r="AE2049" s="33"/>
      <c r="AF2049" s="33"/>
      <c r="AG2049" s="33"/>
      <c r="AH2049" s="33"/>
      <c r="AI2049" s="33"/>
      <c r="AJ2049" s="33"/>
      <c r="AK2049" s="33"/>
      <c r="AL2049" s="33"/>
      <c r="AM2049" s="33"/>
      <c r="AN2049" s="33"/>
      <c r="AO2049" s="33"/>
      <c r="AP2049" s="33"/>
      <c r="AQ2049" s="33"/>
      <c r="AR2049" s="33"/>
      <c r="AS2049" s="33"/>
      <c r="AT2049" s="33"/>
      <c r="AU2049" s="33"/>
      <c r="AV2049" s="33"/>
      <c r="AW2049" s="33"/>
      <c r="AX2049" s="33"/>
      <c r="AY2049" s="33"/>
      <c r="AZ2049" s="33"/>
      <c r="BA2049" s="33"/>
      <c r="BB2049" s="33"/>
      <c r="BC2049" s="33"/>
    </row>
    <row r="2050" spans="1:55">
      <c r="A2050" s="33"/>
      <c r="B2050" s="33"/>
      <c r="C2050" s="33"/>
      <c r="D2050" s="33"/>
      <c r="E2050" s="33"/>
      <c r="F2050" s="33"/>
      <c r="G2050" s="33"/>
      <c r="H2050" s="33"/>
      <c r="I2050" s="33"/>
      <c r="J2050" s="33"/>
      <c r="K2050" s="33"/>
      <c r="L2050" s="33"/>
      <c r="M2050" s="33"/>
      <c r="N2050" s="33"/>
      <c r="O2050" s="33"/>
      <c r="P2050" s="33"/>
      <c r="Q2050" s="33"/>
      <c r="R2050" s="33"/>
      <c r="S2050" s="33"/>
      <c r="T2050" s="33"/>
      <c r="U2050" s="33"/>
      <c r="V2050" s="33"/>
      <c r="W2050" s="33"/>
      <c r="X2050" s="33"/>
      <c r="Y2050" s="33"/>
      <c r="Z2050" s="33"/>
      <c r="AA2050" s="33"/>
      <c r="AB2050" s="33"/>
      <c r="AC2050" s="33"/>
      <c r="AD2050" s="33"/>
      <c r="AE2050" s="33"/>
      <c r="AF2050" s="33"/>
      <c r="AG2050" s="33"/>
      <c r="AH2050" s="33"/>
      <c r="AI2050" s="33"/>
      <c r="AJ2050" s="33"/>
      <c r="AK2050" s="33"/>
      <c r="AL2050" s="33"/>
      <c r="AM2050" s="33"/>
      <c r="AN2050" s="33"/>
      <c r="AO2050" s="33"/>
      <c r="AP2050" s="33"/>
      <c r="AQ2050" s="33"/>
      <c r="AR2050" s="33"/>
      <c r="AS2050" s="33"/>
      <c r="AT2050" s="33"/>
      <c r="AU2050" s="33"/>
      <c r="AV2050" s="33"/>
      <c r="AW2050" s="33"/>
      <c r="AX2050" s="33"/>
      <c r="AY2050" s="33"/>
      <c r="AZ2050" s="33"/>
      <c r="BA2050" s="33"/>
      <c r="BB2050" s="33"/>
      <c r="BC2050" s="33"/>
    </row>
    <row r="2051" spans="1:55">
      <c r="A2051" s="33"/>
      <c r="B2051" s="33"/>
      <c r="C2051" s="33"/>
      <c r="D2051" s="33"/>
      <c r="E2051" s="33"/>
      <c r="F2051" s="33"/>
      <c r="G2051" s="33"/>
      <c r="H2051" s="33"/>
      <c r="I2051" s="33"/>
      <c r="J2051" s="33"/>
      <c r="K2051" s="33"/>
      <c r="L2051" s="33"/>
      <c r="M2051" s="33"/>
      <c r="N2051" s="33"/>
      <c r="O2051" s="33"/>
      <c r="P2051" s="33"/>
      <c r="Q2051" s="33"/>
      <c r="R2051" s="33"/>
      <c r="S2051" s="33"/>
      <c r="T2051" s="33"/>
      <c r="U2051" s="33"/>
      <c r="V2051" s="33"/>
      <c r="W2051" s="33"/>
      <c r="X2051" s="33"/>
      <c r="Y2051" s="33"/>
      <c r="Z2051" s="33"/>
      <c r="AA2051" s="33"/>
      <c r="AB2051" s="33"/>
      <c r="AC2051" s="33"/>
      <c r="AD2051" s="33"/>
      <c r="AE2051" s="33"/>
      <c r="AF2051" s="33"/>
      <c r="AG2051" s="33"/>
      <c r="AH2051" s="33"/>
      <c r="AI2051" s="33"/>
      <c r="AJ2051" s="33"/>
      <c r="AK2051" s="33"/>
      <c r="AL2051" s="33"/>
      <c r="AM2051" s="33"/>
      <c r="AN2051" s="33"/>
      <c r="AO2051" s="33"/>
      <c r="AP2051" s="33"/>
      <c r="AQ2051" s="33"/>
      <c r="AR2051" s="33"/>
      <c r="AS2051" s="33"/>
      <c r="AT2051" s="33"/>
      <c r="AU2051" s="33"/>
      <c r="AV2051" s="33"/>
      <c r="AW2051" s="33"/>
      <c r="AX2051" s="33"/>
      <c r="AY2051" s="33"/>
      <c r="AZ2051" s="33"/>
      <c r="BA2051" s="33"/>
      <c r="BB2051" s="33"/>
      <c r="BC2051" s="33"/>
    </row>
    <row r="2052" spans="1:55">
      <c r="A2052" s="33"/>
      <c r="B2052" s="33"/>
      <c r="C2052" s="33"/>
      <c r="D2052" s="33"/>
      <c r="E2052" s="33"/>
      <c r="F2052" s="33"/>
      <c r="G2052" s="33"/>
      <c r="H2052" s="33"/>
      <c r="I2052" s="33"/>
      <c r="J2052" s="33"/>
      <c r="K2052" s="33"/>
      <c r="L2052" s="33"/>
      <c r="M2052" s="33"/>
      <c r="N2052" s="33"/>
      <c r="O2052" s="33"/>
      <c r="P2052" s="33"/>
      <c r="Q2052" s="33"/>
      <c r="R2052" s="33"/>
      <c r="S2052" s="33"/>
      <c r="T2052" s="33"/>
      <c r="U2052" s="33"/>
      <c r="V2052" s="33"/>
      <c r="W2052" s="33"/>
      <c r="X2052" s="33"/>
      <c r="Y2052" s="33"/>
      <c r="Z2052" s="33"/>
      <c r="AA2052" s="33"/>
      <c r="AB2052" s="33"/>
      <c r="AC2052" s="33"/>
      <c r="AD2052" s="33"/>
      <c r="AE2052" s="33"/>
      <c r="AF2052" s="33"/>
      <c r="AG2052" s="33"/>
      <c r="AH2052" s="33"/>
      <c r="AI2052" s="33"/>
      <c r="AJ2052" s="33"/>
      <c r="AK2052" s="33"/>
      <c r="AL2052" s="33"/>
      <c r="AM2052" s="33"/>
      <c r="AN2052" s="33"/>
      <c r="AO2052" s="33"/>
      <c r="AP2052" s="33"/>
      <c r="AQ2052" s="33"/>
      <c r="AR2052" s="33"/>
      <c r="AS2052" s="33"/>
      <c r="AT2052" s="33"/>
      <c r="AU2052" s="33"/>
      <c r="AV2052" s="33"/>
      <c r="AW2052" s="33"/>
      <c r="AX2052" s="33"/>
      <c r="AY2052" s="33"/>
      <c r="AZ2052" s="33"/>
      <c r="BA2052" s="33"/>
      <c r="BB2052" s="33"/>
      <c r="BC2052" s="33"/>
    </row>
    <row r="2053" spans="1:55">
      <c r="A2053" s="33"/>
      <c r="B2053" s="33"/>
      <c r="C2053" s="33"/>
      <c r="D2053" s="33"/>
      <c r="E2053" s="33"/>
      <c r="F2053" s="33"/>
      <c r="G2053" s="33"/>
      <c r="H2053" s="33"/>
      <c r="I2053" s="33"/>
      <c r="J2053" s="33"/>
      <c r="K2053" s="33"/>
      <c r="L2053" s="33"/>
      <c r="M2053" s="33"/>
      <c r="N2053" s="33"/>
      <c r="O2053" s="33"/>
      <c r="P2053" s="33"/>
      <c r="Q2053" s="33"/>
      <c r="R2053" s="33"/>
      <c r="S2053" s="33"/>
      <c r="T2053" s="33"/>
      <c r="U2053" s="33"/>
      <c r="V2053" s="33"/>
      <c r="W2053" s="33"/>
      <c r="X2053" s="33"/>
      <c r="Y2053" s="33"/>
      <c r="Z2053" s="33"/>
      <c r="AA2053" s="33"/>
      <c r="AB2053" s="33"/>
      <c r="AC2053" s="33"/>
      <c r="AD2053" s="33"/>
      <c r="AE2053" s="33"/>
      <c r="AF2053" s="33"/>
      <c r="AG2053" s="33"/>
      <c r="AH2053" s="33"/>
      <c r="AI2053" s="33"/>
      <c r="AJ2053" s="33"/>
      <c r="AK2053" s="33"/>
      <c r="AL2053" s="33"/>
      <c r="AM2053" s="33"/>
      <c r="AN2053" s="33"/>
      <c r="AO2053" s="33"/>
      <c r="AP2053" s="33"/>
      <c r="AQ2053" s="33"/>
      <c r="AR2053" s="33"/>
      <c r="AS2053" s="33"/>
      <c r="AT2053" s="33"/>
      <c r="AU2053" s="33"/>
      <c r="AV2053" s="33"/>
      <c r="AW2053" s="33"/>
      <c r="AX2053" s="33"/>
      <c r="AY2053" s="33"/>
      <c r="AZ2053" s="33"/>
      <c r="BA2053" s="33"/>
      <c r="BB2053" s="33"/>
      <c r="BC2053" s="33"/>
    </row>
    <row r="2054" spans="1:55">
      <c r="A2054" s="33"/>
      <c r="B2054" s="33"/>
      <c r="C2054" s="33"/>
      <c r="D2054" s="33"/>
      <c r="E2054" s="33"/>
      <c r="F2054" s="33"/>
      <c r="G2054" s="33"/>
      <c r="H2054" s="33"/>
      <c r="I2054" s="33"/>
      <c r="J2054" s="33"/>
      <c r="K2054" s="33"/>
      <c r="L2054" s="33"/>
      <c r="M2054" s="33"/>
      <c r="N2054" s="33"/>
      <c r="O2054" s="33"/>
      <c r="P2054" s="33"/>
      <c r="Q2054" s="33"/>
      <c r="R2054" s="33"/>
      <c r="S2054" s="33"/>
      <c r="T2054" s="33"/>
      <c r="U2054" s="33"/>
      <c r="V2054" s="33"/>
      <c r="W2054" s="33"/>
      <c r="X2054" s="33"/>
      <c r="Y2054" s="33"/>
      <c r="Z2054" s="33"/>
      <c r="AA2054" s="33"/>
      <c r="AB2054" s="33"/>
      <c r="AC2054" s="33"/>
      <c r="AD2054" s="33"/>
      <c r="AE2054" s="33"/>
      <c r="AF2054" s="33"/>
      <c r="AG2054" s="33"/>
      <c r="AH2054" s="33"/>
      <c r="AI2054" s="33"/>
      <c r="AJ2054" s="33"/>
      <c r="AK2054" s="33"/>
      <c r="AL2054" s="33"/>
      <c r="AM2054" s="33"/>
      <c r="AN2054" s="33"/>
      <c r="AO2054" s="33"/>
      <c r="AP2054" s="33"/>
      <c r="AQ2054" s="33"/>
      <c r="AR2054" s="33"/>
      <c r="AS2054" s="33"/>
      <c r="AT2054" s="33"/>
      <c r="AU2054" s="33"/>
      <c r="AV2054" s="33"/>
      <c r="AW2054" s="33"/>
      <c r="AX2054" s="33"/>
      <c r="AY2054" s="33"/>
      <c r="AZ2054" s="33"/>
      <c r="BA2054" s="33"/>
      <c r="BB2054" s="33"/>
      <c r="BC2054" s="33"/>
    </row>
    <row r="2055" spans="1:55">
      <c r="A2055" s="33"/>
      <c r="B2055" s="33"/>
      <c r="C2055" s="33"/>
      <c r="D2055" s="33"/>
      <c r="E2055" s="33"/>
      <c r="F2055" s="33"/>
      <c r="G2055" s="33"/>
      <c r="H2055" s="33"/>
      <c r="I2055" s="33"/>
      <c r="J2055" s="33"/>
      <c r="K2055" s="33"/>
      <c r="L2055" s="33"/>
      <c r="M2055" s="33"/>
      <c r="N2055" s="33"/>
      <c r="O2055" s="33"/>
      <c r="P2055" s="33"/>
      <c r="Q2055" s="33"/>
      <c r="R2055" s="33"/>
      <c r="S2055" s="33"/>
      <c r="T2055" s="33"/>
      <c r="U2055" s="33"/>
      <c r="V2055" s="33"/>
      <c r="W2055" s="33"/>
      <c r="X2055" s="33"/>
      <c r="Y2055" s="33"/>
      <c r="Z2055" s="33"/>
      <c r="AA2055" s="33"/>
      <c r="AB2055" s="33"/>
      <c r="AC2055" s="33"/>
      <c r="AD2055" s="33"/>
      <c r="AE2055" s="33"/>
      <c r="AF2055" s="33"/>
      <c r="AG2055" s="33"/>
      <c r="AH2055" s="33"/>
      <c r="AI2055" s="33"/>
      <c r="AJ2055" s="33"/>
      <c r="AK2055" s="33"/>
      <c r="AL2055" s="33"/>
      <c r="AM2055" s="33"/>
      <c r="AN2055" s="33"/>
      <c r="AO2055" s="33"/>
      <c r="AP2055" s="33"/>
      <c r="AQ2055" s="33"/>
      <c r="AR2055" s="33"/>
      <c r="AS2055" s="33"/>
      <c r="AT2055" s="33"/>
      <c r="AU2055" s="33"/>
      <c r="AV2055" s="33"/>
      <c r="AW2055" s="33"/>
      <c r="AX2055" s="33"/>
      <c r="AY2055" s="33"/>
      <c r="AZ2055" s="33"/>
      <c r="BA2055" s="33"/>
      <c r="BB2055" s="33"/>
      <c r="BC2055" s="33"/>
    </row>
    <row r="2056" spans="1:55">
      <c r="A2056" s="33"/>
      <c r="B2056" s="33"/>
      <c r="C2056" s="33"/>
      <c r="D2056" s="33"/>
      <c r="E2056" s="33"/>
      <c r="F2056" s="33"/>
      <c r="G2056" s="33"/>
      <c r="H2056" s="33"/>
      <c r="I2056" s="33"/>
      <c r="J2056" s="33"/>
      <c r="K2056" s="33"/>
      <c r="L2056" s="33"/>
      <c r="M2056" s="33"/>
      <c r="N2056" s="33"/>
      <c r="O2056" s="33"/>
      <c r="P2056" s="33"/>
      <c r="Q2056" s="33"/>
      <c r="R2056" s="33"/>
      <c r="S2056" s="33"/>
      <c r="T2056" s="33"/>
      <c r="U2056" s="33"/>
      <c r="V2056" s="33"/>
      <c r="W2056" s="33"/>
      <c r="X2056" s="33"/>
      <c r="Y2056" s="33"/>
      <c r="Z2056" s="33"/>
      <c r="AA2056" s="33"/>
      <c r="AB2056" s="33"/>
      <c r="AC2056" s="33"/>
      <c r="AD2056" s="33"/>
      <c r="AE2056" s="33"/>
      <c r="AF2056" s="33"/>
      <c r="AG2056" s="33"/>
      <c r="AH2056" s="33"/>
      <c r="AI2056" s="33"/>
      <c r="AJ2056" s="33"/>
      <c r="AK2056" s="33"/>
      <c r="AL2056" s="33"/>
      <c r="AM2056" s="33"/>
      <c r="AN2056" s="33"/>
      <c r="AO2056" s="33"/>
      <c r="AP2056" s="33"/>
      <c r="AQ2056" s="33"/>
      <c r="AR2056" s="33"/>
      <c r="AS2056" s="33"/>
      <c r="AT2056" s="33"/>
      <c r="AU2056" s="33"/>
      <c r="AV2056" s="33"/>
      <c r="AW2056" s="33"/>
      <c r="AX2056" s="33"/>
      <c r="AY2056" s="33"/>
      <c r="AZ2056" s="33"/>
      <c r="BA2056" s="33"/>
      <c r="BB2056" s="33"/>
      <c r="BC2056" s="33"/>
    </row>
    <row r="2057" spans="1:55">
      <c r="A2057" s="33"/>
      <c r="B2057" s="33"/>
      <c r="C2057" s="33"/>
      <c r="D2057" s="33"/>
      <c r="E2057" s="33"/>
      <c r="F2057" s="33"/>
      <c r="G2057" s="33"/>
      <c r="H2057" s="33"/>
      <c r="I2057" s="33"/>
      <c r="J2057" s="33"/>
      <c r="K2057" s="33"/>
      <c r="L2057" s="33"/>
      <c r="M2057" s="33"/>
      <c r="N2057" s="33"/>
      <c r="O2057" s="33"/>
      <c r="P2057" s="33"/>
      <c r="Q2057" s="33"/>
      <c r="R2057" s="33"/>
      <c r="S2057" s="33"/>
      <c r="T2057" s="33"/>
      <c r="U2057" s="33"/>
      <c r="V2057" s="33"/>
      <c r="W2057" s="33"/>
      <c r="X2057" s="33"/>
      <c r="Y2057" s="33"/>
      <c r="Z2057" s="33"/>
      <c r="AA2057" s="33"/>
      <c r="AB2057" s="33"/>
      <c r="AC2057" s="33"/>
      <c r="AD2057" s="33"/>
      <c r="AE2057" s="33"/>
      <c r="AF2057" s="33"/>
      <c r="AG2057" s="33"/>
      <c r="AH2057" s="33"/>
      <c r="AI2057" s="33"/>
      <c r="AJ2057" s="33"/>
      <c r="AK2057" s="33"/>
      <c r="AL2057" s="33"/>
      <c r="AM2057" s="33"/>
      <c r="AN2057" s="33"/>
      <c r="AO2057" s="33"/>
      <c r="AP2057" s="33"/>
      <c r="AQ2057" s="33"/>
      <c r="AR2057" s="33"/>
      <c r="AS2057" s="33"/>
      <c r="AT2057" s="33"/>
      <c r="AU2057" s="33"/>
      <c r="AV2057" s="33"/>
      <c r="AW2057" s="33"/>
      <c r="AX2057" s="33"/>
      <c r="AY2057" s="33"/>
      <c r="AZ2057" s="33"/>
      <c r="BA2057" s="33"/>
      <c r="BB2057" s="33"/>
      <c r="BC2057" s="33"/>
    </row>
    <row r="2058" spans="1:55">
      <c r="A2058" s="33"/>
      <c r="B2058" s="33"/>
      <c r="C2058" s="33"/>
      <c r="D2058" s="33"/>
      <c r="E2058" s="33"/>
      <c r="F2058" s="33"/>
      <c r="G2058" s="33"/>
      <c r="H2058" s="33"/>
      <c r="I2058" s="33"/>
      <c r="J2058" s="33"/>
      <c r="K2058" s="33"/>
      <c r="L2058" s="33"/>
      <c r="M2058" s="33"/>
      <c r="N2058" s="33"/>
      <c r="O2058" s="33"/>
      <c r="P2058" s="33"/>
      <c r="Q2058" s="33"/>
      <c r="R2058" s="33"/>
      <c r="S2058" s="33"/>
      <c r="T2058" s="33"/>
      <c r="U2058" s="33"/>
      <c r="V2058" s="33"/>
      <c r="W2058" s="33"/>
      <c r="X2058" s="33"/>
      <c r="Y2058" s="33"/>
      <c r="Z2058" s="33"/>
      <c r="AA2058" s="33"/>
      <c r="AB2058" s="33"/>
      <c r="AC2058" s="33"/>
      <c r="AD2058" s="33"/>
      <c r="AE2058" s="33"/>
      <c r="AF2058" s="33"/>
      <c r="AG2058" s="33"/>
      <c r="AH2058" s="33"/>
      <c r="AI2058" s="33"/>
      <c r="AJ2058" s="33"/>
      <c r="AK2058" s="33"/>
      <c r="AL2058" s="33"/>
      <c r="AM2058" s="33"/>
      <c r="AN2058" s="33"/>
      <c r="AO2058" s="33"/>
      <c r="AP2058" s="33"/>
      <c r="AQ2058" s="33"/>
      <c r="AR2058" s="33"/>
      <c r="AS2058" s="33"/>
      <c r="AT2058" s="33"/>
      <c r="AU2058" s="33"/>
      <c r="AV2058" s="33"/>
      <c r="AW2058" s="33"/>
      <c r="AX2058" s="33"/>
      <c r="AY2058" s="33"/>
      <c r="AZ2058" s="33"/>
      <c r="BA2058" s="33"/>
      <c r="BB2058" s="33"/>
      <c r="BC2058" s="33"/>
    </row>
    <row r="2059" spans="1:55">
      <c r="A2059" s="33"/>
      <c r="B2059" s="33"/>
      <c r="C2059" s="33"/>
      <c r="D2059" s="33"/>
      <c r="E2059" s="33"/>
      <c r="F2059" s="33"/>
      <c r="G2059" s="33"/>
      <c r="H2059" s="33"/>
      <c r="I2059" s="33"/>
      <c r="J2059" s="33"/>
      <c r="K2059" s="33"/>
      <c r="L2059" s="33"/>
      <c r="M2059" s="33"/>
      <c r="N2059" s="33"/>
      <c r="O2059" s="33"/>
      <c r="P2059" s="33"/>
      <c r="Q2059" s="33"/>
      <c r="R2059" s="33"/>
      <c r="S2059" s="33"/>
      <c r="T2059" s="33"/>
      <c r="U2059" s="33"/>
      <c r="V2059" s="33"/>
      <c r="W2059" s="33"/>
      <c r="X2059" s="33"/>
      <c r="Y2059" s="33"/>
      <c r="Z2059" s="33"/>
      <c r="AA2059" s="33"/>
      <c r="AB2059" s="33"/>
      <c r="AC2059" s="33"/>
      <c r="AD2059" s="33"/>
      <c r="AE2059" s="33"/>
      <c r="AF2059" s="33"/>
      <c r="AG2059" s="33"/>
      <c r="AH2059" s="33"/>
      <c r="AI2059" s="33"/>
      <c r="AJ2059" s="33"/>
      <c r="AK2059" s="33"/>
      <c r="AL2059" s="33"/>
      <c r="AM2059" s="33"/>
      <c r="AN2059" s="33"/>
      <c r="AO2059" s="33"/>
      <c r="AP2059" s="33"/>
      <c r="AQ2059" s="33"/>
      <c r="AR2059" s="33"/>
      <c r="AS2059" s="33"/>
      <c r="AT2059" s="33"/>
      <c r="AU2059" s="33"/>
      <c r="AV2059" s="33"/>
      <c r="AW2059" s="33"/>
      <c r="AX2059" s="33"/>
      <c r="AY2059" s="33"/>
      <c r="AZ2059" s="33"/>
      <c r="BA2059" s="33"/>
      <c r="BB2059" s="33"/>
      <c r="BC2059" s="33"/>
    </row>
    <row r="2060" spans="1:55">
      <c r="A2060" s="33"/>
      <c r="B2060" s="33"/>
      <c r="C2060" s="33"/>
      <c r="D2060" s="33"/>
      <c r="E2060" s="33"/>
      <c r="F2060" s="33"/>
      <c r="G2060" s="33"/>
      <c r="H2060" s="33"/>
      <c r="I2060" s="33"/>
      <c r="J2060" s="33"/>
      <c r="K2060" s="33"/>
      <c r="L2060" s="33"/>
      <c r="M2060" s="33"/>
      <c r="N2060" s="33"/>
      <c r="O2060" s="33"/>
      <c r="P2060" s="33"/>
      <c r="Q2060" s="33"/>
      <c r="R2060" s="33"/>
      <c r="S2060" s="33"/>
      <c r="T2060" s="33"/>
      <c r="U2060" s="33"/>
      <c r="V2060" s="33"/>
      <c r="W2060" s="33"/>
      <c r="X2060" s="33"/>
      <c r="Y2060" s="33"/>
      <c r="Z2060" s="33"/>
      <c r="AA2060" s="33"/>
      <c r="AB2060" s="33"/>
      <c r="AC2060" s="33"/>
      <c r="AD2060" s="33"/>
      <c r="AE2060" s="33"/>
      <c r="AF2060" s="33"/>
      <c r="AG2060" s="33"/>
      <c r="AH2060" s="33"/>
      <c r="AI2060" s="33"/>
      <c r="AJ2060" s="33"/>
      <c r="AK2060" s="33"/>
      <c r="AL2060" s="33"/>
      <c r="AM2060" s="33"/>
      <c r="AN2060" s="33"/>
      <c r="AO2060" s="33"/>
      <c r="AP2060" s="33"/>
      <c r="AQ2060" s="33"/>
      <c r="AR2060" s="33"/>
      <c r="AS2060" s="33"/>
      <c r="AT2060" s="33"/>
      <c r="AU2060" s="33"/>
      <c r="AV2060" s="33"/>
      <c r="AW2060" s="33"/>
      <c r="AX2060" s="33"/>
      <c r="AY2060" s="33"/>
      <c r="AZ2060" s="33"/>
      <c r="BA2060" s="33"/>
      <c r="BB2060" s="33"/>
      <c r="BC2060" s="33"/>
    </row>
    <row r="2061" spans="1:55">
      <c r="A2061" s="33"/>
      <c r="B2061" s="33"/>
      <c r="C2061" s="33"/>
      <c r="D2061" s="33"/>
      <c r="E2061" s="33"/>
      <c r="F2061" s="33"/>
      <c r="G2061" s="33"/>
      <c r="H2061" s="33"/>
      <c r="I2061" s="33"/>
      <c r="J2061" s="33"/>
      <c r="K2061" s="33"/>
      <c r="L2061" s="33"/>
      <c r="M2061" s="33"/>
      <c r="N2061" s="33"/>
      <c r="O2061" s="33"/>
      <c r="P2061" s="33"/>
      <c r="Q2061" s="33"/>
      <c r="R2061" s="33"/>
      <c r="S2061" s="33"/>
      <c r="T2061" s="33"/>
      <c r="U2061" s="33"/>
      <c r="V2061" s="33"/>
      <c r="W2061" s="33"/>
      <c r="X2061" s="33"/>
      <c r="Y2061" s="33"/>
      <c r="Z2061" s="33"/>
      <c r="AA2061" s="33"/>
      <c r="AB2061" s="33"/>
      <c r="AC2061" s="33"/>
      <c r="AD2061" s="33"/>
      <c r="AE2061" s="33"/>
      <c r="AF2061" s="33"/>
      <c r="AG2061" s="33"/>
      <c r="AH2061" s="33"/>
      <c r="AI2061" s="33"/>
      <c r="AJ2061" s="33"/>
      <c r="AK2061" s="33"/>
      <c r="AL2061" s="33"/>
      <c r="AM2061" s="33"/>
      <c r="AN2061" s="33"/>
      <c r="AO2061" s="33"/>
      <c r="AP2061" s="33"/>
      <c r="AQ2061" s="33"/>
      <c r="AR2061" s="33"/>
      <c r="AS2061" s="33"/>
      <c r="AT2061" s="33"/>
      <c r="AU2061" s="33"/>
      <c r="AV2061" s="33"/>
      <c r="AW2061" s="33"/>
      <c r="AX2061" s="33"/>
      <c r="AY2061" s="33"/>
      <c r="AZ2061" s="33"/>
      <c r="BA2061" s="33"/>
      <c r="BB2061" s="33"/>
      <c r="BC2061" s="33"/>
    </row>
    <row r="2062" spans="1:55">
      <c r="A2062" s="33"/>
      <c r="B2062" s="33"/>
      <c r="C2062" s="33"/>
      <c r="D2062" s="33"/>
      <c r="E2062" s="33"/>
      <c r="F2062" s="33"/>
      <c r="G2062" s="33"/>
      <c r="H2062" s="33"/>
      <c r="I2062" s="33"/>
      <c r="J2062" s="33"/>
      <c r="K2062" s="33"/>
      <c r="L2062" s="33"/>
      <c r="M2062" s="33"/>
      <c r="N2062" s="33"/>
      <c r="O2062" s="33"/>
      <c r="P2062" s="33"/>
      <c r="Q2062" s="33"/>
      <c r="R2062" s="33"/>
      <c r="S2062" s="33"/>
      <c r="T2062" s="33"/>
      <c r="U2062" s="33"/>
      <c r="V2062" s="33"/>
      <c r="W2062" s="33"/>
      <c r="X2062" s="33"/>
      <c r="Y2062" s="33"/>
      <c r="Z2062" s="33"/>
      <c r="AA2062" s="33"/>
      <c r="AB2062" s="33"/>
      <c r="AC2062" s="33"/>
      <c r="AD2062" s="33"/>
      <c r="AE2062" s="33"/>
      <c r="AF2062" s="33"/>
      <c r="AG2062" s="33"/>
      <c r="AH2062" s="33"/>
      <c r="AI2062" s="33"/>
      <c r="AJ2062" s="33"/>
      <c r="AK2062" s="33"/>
      <c r="AL2062" s="33"/>
      <c r="AM2062" s="33"/>
      <c r="AN2062" s="33"/>
      <c r="AO2062" s="33"/>
      <c r="AP2062" s="33"/>
      <c r="AQ2062" s="33"/>
      <c r="AR2062" s="33"/>
      <c r="AS2062" s="33"/>
      <c r="AT2062" s="33"/>
      <c r="AU2062" s="33"/>
      <c r="AV2062" s="33"/>
      <c r="AW2062" s="33"/>
      <c r="AX2062" s="33"/>
      <c r="AY2062" s="33"/>
      <c r="AZ2062" s="33"/>
      <c r="BA2062" s="33"/>
      <c r="BB2062" s="33"/>
      <c r="BC2062" s="33"/>
    </row>
    <row r="2063" spans="1:55">
      <c r="A2063" s="33"/>
      <c r="B2063" s="33"/>
      <c r="C2063" s="33"/>
      <c r="D2063" s="33"/>
      <c r="E2063" s="33"/>
      <c r="F2063" s="33"/>
      <c r="G2063" s="33"/>
      <c r="H2063" s="33"/>
      <c r="I2063" s="33"/>
      <c r="J2063" s="33"/>
      <c r="K2063" s="33"/>
      <c r="L2063" s="33"/>
      <c r="M2063" s="33"/>
      <c r="N2063" s="33"/>
      <c r="O2063" s="33"/>
      <c r="P2063" s="33"/>
      <c r="Q2063" s="33"/>
      <c r="R2063" s="33"/>
      <c r="S2063" s="33"/>
      <c r="T2063" s="33"/>
      <c r="U2063" s="33"/>
      <c r="V2063" s="33"/>
      <c r="W2063" s="33"/>
      <c r="X2063" s="33"/>
      <c r="Y2063" s="33"/>
      <c r="Z2063" s="33"/>
      <c r="AA2063" s="33"/>
      <c r="AB2063" s="33"/>
      <c r="AC2063" s="33"/>
      <c r="AD2063" s="33"/>
      <c r="AE2063" s="33"/>
      <c r="AF2063" s="33"/>
      <c r="AG2063" s="33"/>
      <c r="AH2063" s="33"/>
      <c r="AI2063" s="33"/>
      <c r="AJ2063" s="33"/>
      <c r="AK2063" s="33"/>
      <c r="AL2063" s="33"/>
      <c r="AM2063" s="33"/>
      <c r="AN2063" s="33"/>
      <c r="AO2063" s="33"/>
      <c r="AP2063" s="33"/>
      <c r="AQ2063" s="33"/>
      <c r="AR2063" s="33"/>
      <c r="AS2063" s="33"/>
      <c r="AT2063" s="33"/>
      <c r="AU2063" s="33"/>
      <c r="AV2063" s="33"/>
      <c r="AW2063" s="33"/>
      <c r="AX2063" s="33"/>
      <c r="AY2063" s="33"/>
      <c r="AZ2063" s="33"/>
      <c r="BA2063" s="33"/>
      <c r="BB2063" s="33"/>
      <c r="BC2063" s="33"/>
    </row>
    <row r="2064" spans="1:55">
      <c r="A2064" s="33"/>
      <c r="B2064" s="33"/>
      <c r="C2064" s="33"/>
      <c r="D2064" s="33"/>
      <c r="E2064" s="33"/>
      <c r="F2064" s="33"/>
      <c r="G2064" s="33"/>
      <c r="H2064" s="33"/>
      <c r="I2064" s="33"/>
      <c r="J2064" s="33"/>
      <c r="K2064" s="33"/>
      <c r="L2064" s="33"/>
      <c r="M2064" s="33"/>
      <c r="N2064" s="33"/>
      <c r="O2064" s="33"/>
      <c r="P2064" s="33"/>
      <c r="Q2064" s="33"/>
      <c r="R2064" s="33"/>
      <c r="S2064" s="33"/>
      <c r="T2064" s="33"/>
      <c r="U2064" s="33"/>
      <c r="V2064" s="33"/>
      <c r="W2064" s="33"/>
      <c r="X2064" s="33"/>
      <c r="Y2064" s="33"/>
      <c r="Z2064" s="33"/>
      <c r="AA2064" s="33"/>
      <c r="AB2064" s="33"/>
      <c r="AC2064" s="33"/>
      <c r="AD2064" s="33"/>
      <c r="AE2064" s="33"/>
      <c r="AF2064" s="33"/>
      <c r="AG2064" s="33"/>
      <c r="AH2064" s="33"/>
      <c r="AI2064" s="33"/>
      <c r="AJ2064" s="33"/>
      <c r="AK2064" s="33"/>
      <c r="AL2064" s="33"/>
      <c r="AM2064" s="33"/>
      <c r="AN2064" s="33"/>
      <c r="AO2064" s="33"/>
      <c r="AP2064" s="33"/>
      <c r="AQ2064" s="33"/>
      <c r="AR2064" s="33"/>
      <c r="AS2064" s="33"/>
      <c r="AT2064" s="33"/>
      <c r="AU2064" s="33"/>
      <c r="AV2064" s="33"/>
      <c r="AW2064" s="33"/>
      <c r="AX2064" s="33"/>
      <c r="AY2064" s="33"/>
      <c r="AZ2064" s="33"/>
      <c r="BA2064" s="33"/>
      <c r="BB2064" s="33"/>
      <c r="BC2064" s="33"/>
    </row>
    <row r="2065" spans="1:55">
      <c r="A2065" s="33"/>
      <c r="B2065" s="33"/>
      <c r="C2065" s="33"/>
      <c r="D2065" s="33"/>
      <c r="E2065" s="33"/>
      <c r="F2065" s="33"/>
      <c r="G2065" s="33"/>
      <c r="H2065" s="33"/>
      <c r="I2065" s="33"/>
      <c r="J2065" s="33"/>
      <c r="K2065" s="33"/>
      <c r="L2065" s="33"/>
      <c r="M2065" s="33"/>
      <c r="N2065" s="33"/>
      <c r="O2065" s="33"/>
      <c r="P2065" s="33"/>
      <c r="Q2065" s="33"/>
      <c r="R2065" s="33"/>
      <c r="S2065" s="33"/>
      <c r="T2065" s="33"/>
      <c r="U2065" s="33"/>
      <c r="V2065" s="33"/>
      <c r="W2065" s="33"/>
      <c r="X2065" s="33"/>
      <c r="Y2065" s="33"/>
      <c r="Z2065" s="33"/>
      <c r="AA2065" s="33"/>
      <c r="AB2065" s="33"/>
      <c r="AC2065" s="33"/>
      <c r="AD2065" s="33"/>
      <c r="AE2065" s="33"/>
      <c r="AF2065" s="33"/>
      <c r="AG2065" s="33"/>
      <c r="AH2065" s="33"/>
      <c r="AI2065" s="33"/>
      <c r="AJ2065" s="33"/>
      <c r="AK2065" s="33"/>
      <c r="AL2065" s="33"/>
      <c r="AM2065" s="33"/>
      <c r="AN2065" s="33"/>
      <c r="AO2065" s="33"/>
      <c r="AP2065" s="33"/>
      <c r="AQ2065" s="33"/>
      <c r="AR2065" s="33"/>
      <c r="AS2065" s="33"/>
      <c r="AT2065" s="33"/>
      <c r="AU2065" s="33"/>
      <c r="AV2065" s="33"/>
      <c r="AW2065" s="33"/>
      <c r="AX2065" s="33"/>
      <c r="AY2065" s="33"/>
      <c r="AZ2065" s="33"/>
      <c r="BA2065" s="33"/>
      <c r="BB2065" s="33"/>
      <c r="BC2065" s="33"/>
    </row>
    <row r="2066" spans="1:55">
      <c r="A2066" s="33"/>
      <c r="B2066" s="33"/>
      <c r="C2066" s="33"/>
      <c r="D2066" s="33"/>
      <c r="E2066" s="33"/>
      <c r="F2066" s="33"/>
      <c r="G2066" s="33"/>
      <c r="H2066" s="33"/>
      <c r="I2066" s="33"/>
      <c r="J2066" s="33"/>
      <c r="K2066" s="33"/>
      <c r="L2066" s="33"/>
      <c r="M2066" s="33"/>
      <c r="N2066" s="33"/>
      <c r="O2066" s="33"/>
      <c r="P2066" s="33"/>
      <c r="Q2066" s="33"/>
      <c r="R2066" s="33"/>
      <c r="S2066" s="33"/>
      <c r="T2066" s="33"/>
      <c r="U2066" s="33"/>
      <c r="V2066" s="33"/>
      <c r="W2066" s="33"/>
      <c r="X2066" s="33"/>
      <c r="Y2066" s="33"/>
      <c r="Z2066" s="33"/>
      <c r="AA2066" s="33"/>
      <c r="AB2066" s="33"/>
      <c r="AC2066" s="33"/>
      <c r="AD2066" s="33"/>
      <c r="AE2066" s="33"/>
      <c r="AF2066" s="33"/>
      <c r="AG2066" s="33"/>
      <c r="AH2066" s="33"/>
      <c r="AI2066" s="33"/>
      <c r="AJ2066" s="33"/>
      <c r="AK2066" s="33"/>
      <c r="AL2066" s="33"/>
      <c r="AM2066" s="33"/>
      <c r="AN2066" s="33"/>
      <c r="AO2066" s="33"/>
      <c r="AP2066" s="33"/>
      <c r="AQ2066" s="33"/>
      <c r="AR2066" s="33"/>
      <c r="AS2066" s="33"/>
      <c r="AT2066" s="33"/>
      <c r="AU2066" s="33"/>
      <c r="AV2066" s="33"/>
      <c r="AW2066" s="33"/>
      <c r="AX2066" s="33"/>
      <c r="AY2066" s="33"/>
      <c r="AZ2066" s="33"/>
      <c r="BA2066" s="33"/>
      <c r="BB2066" s="33"/>
      <c r="BC2066" s="33"/>
    </row>
    <row r="2067" spans="1:55">
      <c r="A2067" s="33"/>
      <c r="B2067" s="33"/>
      <c r="C2067" s="33"/>
      <c r="D2067" s="33"/>
      <c r="E2067" s="33"/>
      <c r="F2067" s="33"/>
      <c r="G2067" s="33"/>
      <c r="H2067" s="33"/>
      <c r="I2067" s="33"/>
      <c r="J2067" s="33"/>
      <c r="K2067" s="33"/>
      <c r="L2067" s="33"/>
      <c r="M2067" s="33"/>
      <c r="N2067" s="33"/>
      <c r="O2067" s="33"/>
      <c r="P2067" s="33"/>
      <c r="Q2067" s="33"/>
      <c r="R2067" s="33"/>
      <c r="S2067" s="33"/>
      <c r="T2067" s="33"/>
      <c r="U2067" s="33"/>
      <c r="V2067" s="33"/>
      <c r="W2067" s="33"/>
      <c r="X2067" s="33"/>
      <c r="Y2067" s="33"/>
      <c r="Z2067" s="33"/>
      <c r="AA2067" s="33"/>
      <c r="AB2067" s="33"/>
      <c r="AC2067" s="33"/>
      <c r="AD2067" s="33"/>
      <c r="AE2067" s="33"/>
      <c r="AF2067" s="33"/>
      <c r="AG2067" s="33"/>
      <c r="AH2067" s="33"/>
      <c r="AI2067" s="33"/>
      <c r="AJ2067" s="33"/>
      <c r="AK2067" s="33"/>
      <c r="AL2067" s="33"/>
      <c r="AM2067" s="33"/>
      <c r="AN2067" s="33"/>
      <c r="AO2067" s="33"/>
      <c r="AP2067" s="33"/>
      <c r="AQ2067" s="33"/>
      <c r="AR2067" s="33"/>
      <c r="AS2067" s="33"/>
      <c r="AT2067" s="33"/>
      <c r="AU2067" s="33"/>
      <c r="AV2067" s="33"/>
      <c r="AW2067" s="33"/>
      <c r="AX2067" s="33"/>
      <c r="AY2067" s="33"/>
      <c r="AZ2067" s="33"/>
      <c r="BA2067" s="33"/>
      <c r="BB2067" s="33"/>
      <c r="BC2067" s="33"/>
    </row>
    <row r="2068" spans="1:55">
      <c r="A2068" s="33"/>
      <c r="B2068" s="33"/>
      <c r="C2068" s="33"/>
      <c r="D2068" s="33"/>
      <c r="E2068" s="33"/>
      <c r="F2068" s="33"/>
      <c r="G2068" s="33"/>
      <c r="H2068" s="33"/>
      <c r="I2068" s="33"/>
      <c r="J2068" s="33"/>
      <c r="K2068" s="33"/>
      <c r="L2068" s="33"/>
      <c r="M2068" s="33"/>
      <c r="N2068" s="33"/>
      <c r="O2068" s="33"/>
      <c r="P2068" s="33"/>
      <c r="Q2068" s="33"/>
      <c r="R2068" s="33"/>
      <c r="S2068" s="33"/>
      <c r="T2068" s="33"/>
      <c r="U2068" s="33"/>
      <c r="V2068" s="33"/>
      <c r="W2068" s="33"/>
      <c r="X2068" s="33"/>
      <c r="Y2068" s="33"/>
      <c r="Z2068" s="33"/>
      <c r="AA2068" s="33"/>
      <c r="AB2068" s="33"/>
      <c r="AC2068" s="33"/>
      <c r="AD2068" s="33"/>
      <c r="AE2068" s="33"/>
      <c r="AF2068" s="33"/>
      <c r="AG2068" s="33"/>
      <c r="AH2068" s="33"/>
      <c r="AI2068" s="33"/>
      <c r="AJ2068" s="33"/>
      <c r="AK2068" s="33"/>
      <c r="AL2068" s="33"/>
      <c r="AM2068" s="33"/>
      <c r="AN2068" s="33"/>
      <c r="AO2068" s="33"/>
      <c r="AP2068" s="33"/>
      <c r="AQ2068" s="33"/>
      <c r="AR2068" s="33"/>
      <c r="AS2068" s="33"/>
      <c r="AT2068" s="33"/>
      <c r="AU2068" s="33"/>
      <c r="AV2068" s="33"/>
      <c r="AW2068" s="33"/>
      <c r="AX2068" s="33"/>
      <c r="AY2068" s="33"/>
      <c r="AZ2068" s="33"/>
      <c r="BA2068" s="33"/>
      <c r="BB2068" s="33"/>
      <c r="BC2068" s="33"/>
    </row>
    <row r="2069" spans="1:55">
      <c r="A2069" s="33"/>
      <c r="B2069" s="33"/>
      <c r="C2069" s="33"/>
      <c r="D2069" s="33"/>
      <c r="E2069" s="33"/>
      <c r="F2069" s="33"/>
      <c r="G2069" s="33"/>
      <c r="H2069" s="33"/>
      <c r="I2069" s="33"/>
      <c r="J2069" s="33"/>
      <c r="K2069" s="33"/>
      <c r="L2069" s="33"/>
      <c r="M2069" s="33"/>
      <c r="N2069" s="33"/>
      <c r="O2069" s="33"/>
      <c r="P2069" s="33"/>
      <c r="Q2069" s="33"/>
      <c r="R2069" s="33"/>
      <c r="S2069" s="33"/>
      <c r="T2069" s="33"/>
      <c r="U2069" s="33"/>
      <c r="V2069" s="33"/>
      <c r="W2069" s="33"/>
      <c r="X2069" s="33"/>
      <c r="Y2069" s="33"/>
      <c r="Z2069" s="33"/>
      <c r="AA2069" s="33"/>
      <c r="AB2069" s="33"/>
      <c r="AC2069" s="33"/>
      <c r="AD2069" s="33"/>
      <c r="AE2069" s="33"/>
      <c r="AF2069" s="33"/>
      <c r="AG2069" s="33"/>
      <c r="AH2069" s="33"/>
      <c r="AI2069" s="33"/>
      <c r="AJ2069" s="33"/>
      <c r="AK2069" s="33"/>
      <c r="AL2069" s="33"/>
      <c r="AM2069" s="33"/>
      <c r="AN2069" s="33"/>
      <c r="AO2069" s="33"/>
      <c r="AP2069" s="33"/>
      <c r="AQ2069" s="33"/>
      <c r="AR2069" s="33"/>
      <c r="AS2069" s="33"/>
      <c r="AT2069" s="33"/>
      <c r="AU2069" s="33"/>
      <c r="AV2069" s="33"/>
      <c r="AW2069" s="33"/>
      <c r="AX2069" s="33"/>
      <c r="AY2069" s="33"/>
      <c r="AZ2069" s="33"/>
      <c r="BA2069" s="33"/>
      <c r="BB2069" s="33"/>
      <c r="BC2069" s="33"/>
    </row>
    <row r="2070" spans="1:55">
      <c r="A2070" s="33"/>
      <c r="B2070" s="33"/>
      <c r="C2070" s="33"/>
      <c r="D2070" s="33"/>
      <c r="E2070" s="33"/>
      <c r="F2070" s="33"/>
      <c r="G2070" s="33"/>
      <c r="H2070" s="33"/>
      <c r="I2070" s="33"/>
      <c r="J2070" s="33"/>
      <c r="K2070" s="33"/>
      <c r="L2070" s="33"/>
      <c r="M2070" s="33"/>
      <c r="N2070" s="33"/>
      <c r="O2070" s="33"/>
      <c r="P2070" s="33"/>
      <c r="Q2070" s="33"/>
      <c r="R2070" s="33"/>
      <c r="S2070" s="33"/>
      <c r="T2070" s="33"/>
      <c r="U2070" s="33"/>
      <c r="V2070" s="33"/>
      <c r="W2070" s="33"/>
      <c r="X2070" s="33"/>
      <c r="Y2070" s="33"/>
      <c r="Z2070" s="33"/>
      <c r="AA2070" s="33"/>
      <c r="AB2070" s="33"/>
      <c r="AC2070" s="33"/>
      <c r="AD2070" s="33"/>
      <c r="AE2070" s="33"/>
      <c r="AF2070" s="33"/>
      <c r="AG2070" s="33"/>
      <c r="AH2070" s="33"/>
      <c r="AI2070" s="33"/>
      <c r="AJ2070" s="33"/>
      <c r="AK2070" s="33"/>
      <c r="AL2070" s="33"/>
      <c r="AM2070" s="33"/>
      <c r="AN2070" s="33"/>
      <c r="AO2070" s="33"/>
      <c r="AP2070" s="33"/>
      <c r="AQ2070" s="33"/>
      <c r="AR2070" s="33"/>
      <c r="AS2070" s="33"/>
      <c r="AT2070" s="33"/>
      <c r="AU2070" s="33"/>
      <c r="AV2070" s="33"/>
      <c r="AW2070" s="33"/>
      <c r="AX2070" s="33"/>
      <c r="AY2070" s="33"/>
      <c r="AZ2070" s="33"/>
      <c r="BA2070" s="33"/>
      <c r="BB2070" s="33"/>
      <c r="BC2070" s="33"/>
    </row>
    <row r="2071" spans="1:55">
      <c r="A2071" s="33"/>
      <c r="B2071" s="33"/>
      <c r="C2071" s="33"/>
      <c r="D2071" s="33"/>
      <c r="E2071" s="33"/>
      <c r="F2071" s="33"/>
      <c r="G2071" s="33"/>
      <c r="H2071" s="33"/>
      <c r="I2071" s="33"/>
      <c r="J2071" s="33"/>
      <c r="K2071" s="33"/>
      <c r="L2071" s="33"/>
      <c r="M2071" s="33"/>
      <c r="N2071" s="33"/>
      <c r="O2071" s="33"/>
      <c r="P2071" s="33"/>
      <c r="Q2071" s="33"/>
      <c r="R2071" s="33"/>
      <c r="S2071" s="33"/>
      <c r="T2071" s="33"/>
      <c r="U2071" s="33"/>
      <c r="V2071" s="33"/>
      <c r="W2071" s="33"/>
      <c r="X2071" s="33"/>
      <c r="Y2071" s="33"/>
      <c r="Z2071" s="33"/>
      <c r="AA2071" s="33"/>
      <c r="AB2071" s="33"/>
      <c r="AC2071" s="33"/>
      <c r="AD2071" s="33"/>
      <c r="AE2071" s="33"/>
      <c r="AF2071" s="33"/>
      <c r="AG2071" s="33"/>
      <c r="AH2071" s="33"/>
      <c r="AI2071" s="33"/>
      <c r="AJ2071" s="33"/>
      <c r="AK2071" s="33"/>
      <c r="AL2071" s="33"/>
      <c r="AM2071" s="33"/>
      <c r="AN2071" s="33"/>
      <c r="AO2071" s="33"/>
      <c r="AP2071" s="33"/>
      <c r="AQ2071" s="33"/>
      <c r="AR2071" s="33"/>
      <c r="AS2071" s="33"/>
      <c r="AT2071" s="33"/>
      <c r="AU2071" s="33"/>
      <c r="AV2071" s="33"/>
      <c r="AW2071" s="33"/>
      <c r="AX2071" s="33"/>
      <c r="AY2071" s="33"/>
      <c r="AZ2071" s="33"/>
      <c r="BA2071" s="33"/>
      <c r="BB2071" s="33"/>
      <c r="BC2071" s="33"/>
    </row>
    <row r="2072" spans="1:55">
      <c r="A2072" s="33"/>
      <c r="B2072" s="33"/>
      <c r="C2072" s="33"/>
      <c r="D2072" s="33"/>
      <c r="E2072" s="33"/>
      <c r="F2072" s="33"/>
      <c r="G2072" s="33"/>
      <c r="H2072" s="33"/>
      <c r="I2072" s="33"/>
      <c r="J2072" s="33"/>
      <c r="K2072" s="33"/>
      <c r="L2072" s="33"/>
      <c r="M2072" s="33"/>
      <c r="N2072" s="33"/>
      <c r="O2072" s="33"/>
      <c r="P2072" s="33"/>
      <c r="Q2072" s="33"/>
      <c r="R2072" s="33"/>
      <c r="S2072" s="33"/>
      <c r="T2072" s="33"/>
      <c r="U2072" s="33"/>
      <c r="V2072" s="33"/>
      <c r="W2072" s="33"/>
      <c r="X2072" s="33"/>
      <c r="Y2072" s="33"/>
      <c r="Z2072" s="33"/>
      <c r="AA2072" s="33"/>
      <c r="AB2072" s="33"/>
      <c r="AC2072" s="33"/>
      <c r="AD2072" s="33"/>
      <c r="AE2072" s="33"/>
      <c r="AF2072" s="33"/>
      <c r="AG2072" s="33"/>
      <c r="AH2072" s="33"/>
      <c r="AI2072" s="33"/>
      <c r="AJ2072" s="33"/>
      <c r="AK2072" s="33"/>
      <c r="AL2072" s="33"/>
      <c r="AM2072" s="33"/>
      <c r="AN2072" s="33"/>
      <c r="AO2072" s="33"/>
      <c r="AP2072" s="33"/>
      <c r="AQ2072" s="33"/>
      <c r="AR2072" s="33"/>
      <c r="AS2072" s="33"/>
      <c r="AT2072" s="33"/>
      <c r="AU2072" s="33"/>
      <c r="AV2072" s="33"/>
      <c r="AW2072" s="33"/>
      <c r="AX2072" s="33"/>
      <c r="AY2072" s="33"/>
      <c r="AZ2072" s="33"/>
      <c r="BA2072" s="33"/>
      <c r="BB2072" s="33"/>
      <c r="BC2072" s="33"/>
    </row>
    <row r="2073" spans="1:55">
      <c r="A2073" s="33"/>
      <c r="B2073" s="33"/>
      <c r="C2073" s="33"/>
      <c r="D2073" s="33"/>
      <c r="E2073" s="33"/>
      <c r="F2073" s="33"/>
      <c r="G2073" s="33"/>
      <c r="H2073" s="33"/>
      <c r="I2073" s="33"/>
      <c r="J2073" s="33"/>
      <c r="K2073" s="33"/>
      <c r="L2073" s="33"/>
      <c r="M2073" s="33"/>
      <c r="N2073" s="33"/>
      <c r="O2073" s="33"/>
      <c r="P2073" s="33"/>
      <c r="Q2073" s="33"/>
      <c r="R2073" s="33"/>
      <c r="S2073" s="33"/>
      <c r="T2073" s="33"/>
      <c r="U2073" s="33"/>
      <c r="V2073" s="33"/>
      <c r="W2073" s="33"/>
      <c r="X2073" s="33"/>
      <c r="Y2073" s="33"/>
      <c r="Z2073" s="33"/>
      <c r="AA2073" s="33"/>
      <c r="AB2073" s="33"/>
      <c r="AC2073" s="33"/>
      <c r="AD2073" s="33"/>
      <c r="AE2073" s="33"/>
      <c r="AF2073" s="33"/>
      <c r="AG2073" s="33"/>
      <c r="AH2073" s="33"/>
      <c r="AI2073" s="33"/>
      <c r="AJ2073" s="33"/>
      <c r="AK2073" s="33"/>
      <c r="AL2073" s="33"/>
      <c r="AM2073" s="33"/>
      <c r="AN2073" s="33"/>
      <c r="AO2073" s="33"/>
      <c r="AP2073" s="33"/>
      <c r="AQ2073" s="33"/>
      <c r="AR2073" s="33"/>
      <c r="AS2073" s="33"/>
      <c r="AT2073" s="33"/>
      <c r="AU2073" s="33"/>
      <c r="AV2073" s="33"/>
      <c r="AW2073" s="33"/>
      <c r="AX2073" s="33"/>
      <c r="AY2073" s="33"/>
      <c r="AZ2073" s="33"/>
      <c r="BA2073" s="33"/>
      <c r="BB2073" s="33"/>
      <c r="BC2073" s="33"/>
    </row>
    <row r="2074" spans="1:55">
      <c r="A2074" s="33"/>
      <c r="B2074" s="33"/>
      <c r="C2074" s="33"/>
      <c r="D2074" s="33"/>
      <c r="E2074" s="33"/>
      <c r="F2074" s="33"/>
      <c r="G2074" s="33"/>
      <c r="H2074" s="33"/>
      <c r="I2074" s="33"/>
      <c r="J2074" s="33"/>
      <c r="K2074" s="33"/>
      <c r="L2074" s="33"/>
      <c r="M2074" s="33"/>
      <c r="N2074" s="33"/>
      <c r="O2074" s="33"/>
      <c r="P2074" s="33"/>
      <c r="Q2074" s="33"/>
      <c r="R2074" s="33"/>
      <c r="S2074" s="33"/>
      <c r="T2074" s="33"/>
      <c r="U2074" s="33"/>
      <c r="V2074" s="33"/>
      <c r="W2074" s="33"/>
      <c r="X2074" s="33"/>
      <c r="Y2074" s="33"/>
      <c r="Z2074" s="33"/>
      <c r="AA2074" s="33"/>
      <c r="AB2074" s="33"/>
      <c r="AC2074" s="33"/>
      <c r="AD2074" s="33"/>
      <c r="AE2074" s="33"/>
      <c r="AF2074" s="33"/>
      <c r="AG2074" s="33"/>
      <c r="AH2074" s="33"/>
      <c r="AI2074" s="33"/>
      <c r="AJ2074" s="33"/>
      <c r="AK2074" s="33"/>
      <c r="AL2074" s="33"/>
      <c r="AM2074" s="33"/>
      <c r="AN2074" s="33"/>
      <c r="AO2074" s="33"/>
      <c r="AP2074" s="33"/>
      <c r="AQ2074" s="33"/>
      <c r="AR2074" s="33"/>
      <c r="AS2074" s="33"/>
      <c r="AT2074" s="33"/>
      <c r="AU2074" s="33"/>
      <c r="AV2074" s="33"/>
      <c r="AW2074" s="33"/>
      <c r="AX2074" s="33"/>
      <c r="AY2074" s="33"/>
      <c r="AZ2074" s="33"/>
      <c r="BA2074" s="33"/>
      <c r="BB2074" s="33"/>
      <c r="BC2074" s="33"/>
    </row>
    <row r="2075" spans="1:55">
      <c r="A2075" s="33"/>
      <c r="B2075" s="33"/>
      <c r="C2075" s="33"/>
      <c r="D2075" s="33"/>
      <c r="E2075" s="33"/>
      <c r="F2075" s="33"/>
      <c r="G2075" s="33"/>
      <c r="H2075" s="33"/>
      <c r="I2075" s="33"/>
      <c r="J2075" s="33"/>
      <c r="K2075" s="33"/>
      <c r="L2075" s="33"/>
      <c r="M2075" s="33"/>
      <c r="N2075" s="33"/>
      <c r="O2075" s="33"/>
      <c r="P2075" s="33"/>
      <c r="Q2075" s="33"/>
      <c r="R2075" s="33"/>
      <c r="S2075" s="33"/>
      <c r="T2075" s="33"/>
      <c r="U2075" s="33"/>
      <c r="V2075" s="33"/>
      <c r="W2075" s="33"/>
      <c r="X2075" s="33"/>
      <c r="Y2075" s="33"/>
      <c r="Z2075" s="33"/>
      <c r="AA2075" s="33"/>
      <c r="AB2075" s="33"/>
      <c r="AC2075" s="33"/>
      <c r="AD2075" s="33"/>
      <c r="AE2075" s="33"/>
      <c r="AF2075" s="33"/>
      <c r="AG2075" s="33"/>
      <c r="AH2075" s="33"/>
      <c r="AI2075" s="33"/>
      <c r="AJ2075" s="33"/>
      <c r="AK2075" s="33"/>
      <c r="AL2075" s="33"/>
      <c r="AM2075" s="33"/>
      <c r="AN2075" s="33"/>
      <c r="AO2075" s="33"/>
      <c r="AP2075" s="33"/>
      <c r="AQ2075" s="33"/>
      <c r="AR2075" s="33"/>
      <c r="AS2075" s="33"/>
      <c r="AT2075" s="33"/>
      <c r="AU2075" s="33"/>
      <c r="AV2075" s="33"/>
      <c r="AW2075" s="33"/>
      <c r="AX2075" s="33"/>
      <c r="AY2075" s="33"/>
      <c r="AZ2075" s="33"/>
      <c r="BA2075" s="33"/>
      <c r="BB2075" s="33"/>
      <c r="BC2075" s="33"/>
    </row>
    <row r="2076" spans="1:55">
      <c r="A2076" s="33"/>
      <c r="B2076" s="33"/>
      <c r="C2076" s="33"/>
      <c r="D2076" s="33"/>
      <c r="E2076" s="33"/>
      <c r="F2076" s="33"/>
      <c r="G2076" s="33"/>
      <c r="H2076" s="33"/>
      <c r="I2076" s="33"/>
      <c r="J2076" s="33"/>
      <c r="K2076" s="33"/>
      <c r="L2076" s="33"/>
      <c r="M2076" s="33"/>
      <c r="N2076" s="33"/>
      <c r="O2076" s="33"/>
      <c r="P2076" s="33"/>
      <c r="Q2076" s="33"/>
      <c r="R2076" s="33"/>
      <c r="S2076" s="33"/>
      <c r="T2076" s="33"/>
      <c r="U2076" s="33"/>
      <c r="V2076" s="33"/>
      <c r="W2076" s="33"/>
      <c r="X2076" s="33"/>
      <c r="Y2076" s="33"/>
      <c r="Z2076" s="33"/>
      <c r="AA2076" s="33"/>
      <c r="AB2076" s="33"/>
      <c r="AC2076" s="33"/>
      <c r="AD2076" s="33"/>
      <c r="AE2076" s="33"/>
      <c r="AF2076" s="33"/>
      <c r="AG2076" s="33"/>
      <c r="AH2076" s="33"/>
      <c r="AI2076" s="33"/>
      <c r="AJ2076" s="33"/>
      <c r="AK2076" s="33"/>
      <c r="AL2076" s="33"/>
      <c r="AM2076" s="33"/>
      <c r="AN2076" s="33"/>
      <c r="AO2076" s="33"/>
      <c r="AP2076" s="33"/>
      <c r="AQ2076" s="33"/>
      <c r="AR2076" s="33"/>
      <c r="AS2076" s="33"/>
      <c r="AT2076" s="33"/>
      <c r="AU2076" s="33"/>
      <c r="AV2076" s="33"/>
      <c r="AW2076" s="33"/>
      <c r="AX2076" s="33"/>
      <c r="AY2076" s="33"/>
      <c r="AZ2076" s="33"/>
      <c r="BA2076" s="33"/>
      <c r="BB2076" s="33"/>
      <c r="BC2076" s="33"/>
    </row>
    <row r="2077" spans="1:55">
      <c r="A2077" s="33"/>
      <c r="B2077" s="33"/>
      <c r="C2077" s="33"/>
      <c r="D2077" s="33"/>
      <c r="E2077" s="33"/>
      <c r="F2077" s="33"/>
      <c r="G2077" s="33"/>
      <c r="H2077" s="33"/>
      <c r="I2077" s="33"/>
      <c r="J2077" s="33"/>
      <c r="K2077" s="33"/>
      <c r="L2077" s="33"/>
      <c r="M2077" s="33"/>
      <c r="N2077" s="33"/>
      <c r="O2077" s="33"/>
      <c r="P2077" s="33"/>
      <c r="Q2077" s="33"/>
      <c r="R2077" s="33"/>
      <c r="S2077" s="33"/>
      <c r="T2077" s="33"/>
      <c r="U2077" s="33"/>
      <c r="V2077" s="33"/>
      <c r="W2077" s="33"/>
      <c r="X2077" s="33"/>
      <c r="Y2077" s="33"/>
      <c r="Z2077" s="33"/>
      <c r="AA2077" s="33"/>
      <c r="AB2077" s="33"/>
      <c r="AC2077" s="33"/>
      <c r="AD2077" s="33"/>
      <c r="AE2077" s="33"/>
      <c r="AF2077" s="33"/>
      <c r="AG2077" s="33"/>
      <c r="AH2077" s="33"/>
      <c r="AI2077" s="33"/>
      <c r="AJ2077" s="33"/>
      <c r="AK2077" s="33"/>
      <c r="AL2077" s="33"/>
      <c r="AM2077" s="33"/>
      <c r="AN2077" s="33"/>
      <c r="AO2077" s="33"/>
      <c r="AP2077" s="33"/>
      <c r="AQ2077" s="33"/>
      <c r="AR2077" s="33"/>
      <c r="AS2077" s="33"/>
      <c r="AT2077" s="33"/>
      <c r="AU2077" s="33"/>
      <c r="AV2077" s="33"/>
      <c r="AW2077" s="33"/>
      <c r="AX2077" s="33"/>
      <c r="AY2077" s="33"/>
      <c r="AZ2077" s="33"/>
      <c r="BA2077" s="33"/>
      <c r="BB2077" s="33"/>
      <c r="BC2077" s="33"/>
    </row>
    <row r="2078" spans="1:55">
      <c r="A2078" s="33"/>
      <c r="B2078" s="33"/>
      <c r="C2078" s="33"/>
      <c r="D2078" s="33"/>
      <c r="E2078" s="33"/>
      <c r="F2078" s="33"/>
      <c r="G2078" s="33"/>
      <c r="H2078" s="33"/>
      <c r="I2078" s="33"/>
      <c r="J2078" s="33"/>
      <c r="K2078" s="33"/>
      <c r="L2078" s="33"/>
      <c r="M2078" s="33"/>
      <c r="N2078" s="33"/>
      <c r="O2078" s="33"/>
      <c r="P2078" s="33"/>
      <c r="Q2078" s="33"/>
      <c r="R2078" s="33"/>
      <c r="S2078" s="33"/>
      <c r="T2078" s="33"/>
      <c r="U2078" s="33"/>
      <c r="V2078" s="33"/>
      <c r="W2078" s="33"/>
      <c r="X2078" s="33"/>
      <c r="Y2078" s="33"/>
      <c r="Z2078" s="33"/>
      <c r="AA2078" s="33"/>
      <c r="AB2078" s="33"/>
      <c r="AC2078" s="33"/>
      <c r="AD2078" s="33"/>
      <c r="AE2078" s="33"/>
      <c r="AF2078" s="33"/>
      <c r="AG2078" s="33"/>
      <c r="AH2078" s="33"/>
      <c r="AI2078" s="33"/>
      <c r="AJ2078" s="33"/>
      <c r="AK2078" s="33"/>
      <c r="AL2078" s="33"/>
      <c r="AM2078" s="33"/>
      <c r="AN2078" s="33"/>
      <c r="AO2078" s="33"/>
      <c r="AP2078" s="33"/>
      <c r="AQ2078" s="33"/>
      <c r="AR2078" s="33"/>
      <c r="AS2078" s="33"/>
      <c r="AT2078" s="33"/>
      <c r="AU2078" s="33"/>
      <c r="AV2078" s="33"/>
      <c r="AW2078" s="33"/>
      <c r="AX2078" s="33"/>
      <c r="AY2078" s="33"/>
      <c r="AZ2078" s="33"/>
      <c r="BA2078" s="33"/>
      <c r="BB2078" s="33"/>
      <c r="BC2078" s="33"/>
    </row>
    <row r="2079" spans="1:55">
      <c r="A2079" s="33"/>
      <c r="B2079" s="33"/>
      <c r="C2079" s="33"/>
      <c r="D2079" s="33"/>
      <c r="E2079" s="33"/>
      <c r="F2079" s="33"/>
      <c r="G2079" s="33"/>
      <c r="H2079" s="33"/>
      <c r="I2079" s="33"/>
      <c r="J2079" s="33"/>
      <c r="K2079" s="33"/>
      <c r="L2079" s="33"/>
      <c r="M2079" s="33"/>
      <c r="N2079" s="33"/>
      <c r="O2079" s="33"/>
      <c r="P2079" s="33"/>
      <c r="Q2079" s="33"/>
      <c r="R2079" s="33"/>
      <c r="S2079" s="33"/>
      <c r="T2079" s="33"/>
      <c r="U2079" s="33"/>
      <c r="V2079" s="33"/>
      <c r="W2079" s="33"/>
      <c r="X2079" s="33"/>
      <c r="Y2079" s="33"/>
      <c r="Z2079" s="33"/>
      <c r="AA2079" s="33"/>
      <c r="AB2079" s="33"/>
      <c r="AC2079" s="33"/>
      <c r="AD2079" s="33"/>
      <c r="AE2079" s="33"/>
      <c r="AF2079" s="33"/>
      <c r="AG2079" s="33"/>
      <c r="AH2079" s="33"/>
      <c r="AI2079" s="33"/>
      <c r="AJ2079" s="33"/>
      <c r="AK2079" s="33"/>
      <c r="AL2079" s="33"/>
      <c r="AM2079" s="33"/>
      <c r="AN2079" s="33"/>
      <c r="AO2079" s="33"/>
      <c r="AP2079" s="33"/>
      <c r="AQ2079" s="33"/>
      <c r="AR2079" s="33"/>
      <c r="AS2079" s="33"/>
      <c r="AT2079" s="33"/>
      <c r="AU2079" s="33"/>
      <c r="AV2079" s="33"/>
      <c r="AW2079" s="33"/>
      <c r="AX2079" s="33"/>
      <c r="AY2079" s="33"/>
      <c r="AZ2079" s="33"/>
      <c r="BA2079" s="33"/>
      <c r="BB2079" s="33"/>
      <c r="BC2079" s="33"/>
    </row>
    <row r="2080" spans="1:55">
      <c r="A2080" s="33"/>
      <c r="B2080" s="33"/>
      <c r="C2080" s="33"/>
      <c r="D2080" s="33"/>
      <c r="E2080" s="33"/>
      <c r="F2080" s="33"/>
      <c r="G2080" s="33"/>
      <c r="H2080" s="33"/>
      <c r="I2080" s="33"/>
      <c r="J2080" s="33"/>
      <c r="K2080" s="33"/>
      <c r="L2080" s="33"/>
      <c r="M2080" s="33"/>
      <c r="N2080" s="33"/>
      <c r="O2080" s="33"/>
      <c r="P2080" s="33"/>
      <c r="Q2080" s="33"/>
      <c r="R2080" s="33"/>
      <c r="S2080" s="33"/>
      <c r="T2080" s="33"/>
      <c r="U2080" s="33"/>
      <c r="V2080" s="33"/>
      <c r="W2080" s="33"/>
      <c r="X2080" s="33"/>
      <c r="Y2080" s="33"/>
      <c r="Z2080" s="33"/>
      <c r="AA2080" s="33"/>
      <c r="AB2080" s="33"/>
      <c r="AC2080" s="33"/>
      <c r="AD2080" s="33"/>
      <c r="AE2080" s="33"/>
      <c r="AF2080" s="33"/>
      <c r="AG2080" s="33"/>
      <c r="AH2080" s="33"/>
      <c r="AI2080" s="33"/>
      <c r="AJ2080" s="33"/>
      <c r="AK2080" s="33"/>
      <c r="AL2080" s="33"/>
      <c r="AM2080" s="33"/>
      <c r="AN2080" s="33"/>
      <c r="AO2080" s="33"/>
      <c r="AP2080" s="33"/>
      <c r="AQ2080" s="33"/>
      <c r="AR2080" s="33"/>
      <c r="AS2080" s="33"/>
      <c r="AT2080" s="33"/>
      <c r="AU2080" s="33"/>
      <c r="AV2080" s="33"/>
      <c r="AW2080" s="33"/>
      <c r="AX2080" s="33"/>
      <c r="AY2080" s="33"/>
      <c r="AZ2080" s="33"/>
      <c r="BA2080" s="33"/>
      <c r="BB2080" s="33"/>
      <c r="BC2080" s="33"/>
    </row>
    <row r="2081" spans="1:55">
      <c r="A2081" s="33"/>
      <c r="B2081" s="33"/>
      <c r="C2081" s="33"/>
      <c r="D2081" s="33"/>
      <c r="E2081" s="33"/>
      <c r="F2081" s="33"/>
      <c r="G2081" s="33"/>
      <c r="H2081" s="33"/>
      <c r="I2081" s="33"/>
      <c r="J2081" s="33"/>
      <c r="K2081" s="33"/>
      <c r="L2081" s="33"/>
      <c r="M2081" s="33"/>
      <c r="N2081" s="33"/>
      <c r="O2081" s="33"/>
      <c r="P2081" s="33"/>
      <c r="Q2081" s="33"/>
      <c r="R2081" s="33"/>
      <c r="S2081" s="33"/>
      <c r="T2081" s="33"/>
      <c r="U2081" s="33"/>
      <c r="V2081" s="33"/>
      <c r="W2081" s="33"/>
      <c r="X2081" s="33"/>
      <c r="Y2081" s="33"/>
      <c r="Z2081" s="33"/>
      <c r="AA2081" s="33"/>
      <c r="AB2081" s="33"/>
      <c r="AC2081" s="33"/>
      <c r="AD2081" s="33"/>
      <c r="AE2081" s="33"/>
      <c r="AF2081" s="33"/>
      <c r="AG2081" s="33"/>
      <c r="AH2081" s="33"/>
      <c r="AI2081" s="33"/>
      <c r="AJ2081" s="33"/>
      <c r="AK2081" s="33"/>
      <c r="AL2081" s="33"/>
      <c r="AM2081" s="33"/>
      <c r="AN2081" s="33"/>
      <c r="AO2081" s="33"/>
      <c r="AP2081" s="33"/>
      <c r="AQ2081" s="33"/>
      <c r="AR2081" s="33"/>
      <c r="AS2081" s="33"/>
      <c r="AT2081" s="33"/>
      <c r="AU2081" s="33"/>
      <c r="AV2081" s="33"/>
      <c r="AW2081" s="33"/>
      <c r="AX2081" s="33"/>
      <c r="AY2081" s="33"/>
      <c r="AZ2081" s="33"/>
      <c r="BA2081" s="33"/>
      <c r="BB2081" s="33"/>
      <c r="BC2081" s="33"/>
    </row>
    <row r="2082" spans="1:55">
      <c r="A2082" s="33"/>
      <c r="B2082" s="33"/>
      <c r="C2082" s="33"/>
      <c r="D2082" s="33"/>
      <c r="E2082" s="33"/>
      <c r="F2082" s="33"/>
      <c r="G2082" s="33"/>
      <c r="H2082" s="33"/>
      <c r="I2082" s="33"/>
      <c r="J2082" s="33"/>
      <c r="K2082" s="33"/>
      <c r="L2082" s="33"/>
      <c r="M2082" s="33"/>
      <c r="N2082" s="33"/>
      <c r="O2082" s="33"/>
      <c r="P2082" s="33"/>
      <c r="Q2082" s="33"/>
      <c r="R2082" s="33"/>
      <c r="S2082" s="33"/>
      <c r="T2082" s="33"/>
      <c r="U2082" s="33"/>
      <c r="V2082" s="33"/>
      <c r="W2082" s="33"/>
      <c r="X2082" s="33"/>
      <c r="Y2082" s="33"/>
      <c r="Z2082" s="33"/>
      <c r="AA2082" s="33"/>
      <c r="AB2082" s="33"/>
      <c r="AC2082" s="33"/>
      <c r="AD2082" s="33"/>
      <c r="AE2082" s="33"/>
      <c r="AF2082" s="33"/>
      <c r="AG2082" s="33"/>
      <c r="AH2082" s="33"/>
      <c r="AI2082" s="33"/>
      <c r="AJ2082" s="33"/>
      <c r="AK2082" s="33"/>
      <c r="AL2082" s="33"/>
      <c r="AM2082" s="33"/>
      <c r="AN2082" s="33"/>
      <c r="AO2082" s="33"/>
      <c r="AP2082" s="33"/>
      <c r="AQ2082" s="33"/>
      <c r="AR2082" s="33"/>
      <c r="AS2082" s="33"/>
      <c r="AT2082" s="33"/>
      <c r="AU2082" s="33"/>
      <c r="AV2082" s="33"/>
      <c r="AW2082" s="33"/>
      <c r="AX2082" s="33"/>
      <c r="AY2082" s="33"/>
      <c r="AZ2082" s="33"/>
      <c r="BA2082" s="33"/>
      <c r="BB2082" s="33"/>
      <c r="BC2082" s="33"/>
    </row>
    <row r="2083" spans="1:55">
      <c r="A2083" s="33"/>
      <c r="B2083" s="33"/>
      <c r="C2083" s="33"/>
      <c r="D2083" s="33"/>
      <c r="E2083" s="33"/>
      <c r="F2083" s="33"/>
      <c r="G2083" s="33"/>
      <c r="H2083" s="33"/>
      <c r="I2083" s="33"/>
      <c r="J2083" s="33"/>
      <c r="K2083" s="33"/>
      <c r="L2083" s="33"/>
      <c r="M2083" s="33"/>
      <c r="N2083" s="33"/>
      <c r="O2083" s="33"/>
      <c r="P2083" s="33"/>
      <c r="Q2083" s="33"/>
      <c r="R2083" s="33"/>
      <c r="S2083" s="33"/>
      <c r="T2083" s="33"/>
      <c r="U2083" s="33"/>
      <c r="V2083" s="33"/>
      <c r="W2083" s="33"/>
      <c r="X2083" s="33"/>
      <c r="Y2083" s="33"/>
      <c r="Z2083" s="33"/>
      <c r="AA2083" s="33"/>
      <c r="AB2083" s="33"/>
      <c r="AC2083" s="33"/>
      <c r="AD2083" s="33"/>
      <c r="AE2083" s="33"/>
      <c r="AF2083" s="33"/>
      <c r="AG2083" s="33"/>
      <c r="AH2083" s="33"/>
      <c r="AI2083" s="33"/>
      <c r="AJ2083" s="33"/>
      <c r="AK2083" s="33"/>
      <c r="AL2083" s="33"/>
      <c r="AM2083" s="33"/>
      <c r="AN2083" s="33"/>
      <c r="AO2083" s="33"/>
      <c r="AP2083" s="33"/>
      <c r="AQ2083" s="33"/>
      <c r="AR2083" s="33"/>
      <c r="AS2083" s="33"/>
      <c r="AT2083" s="33"/>
      <c r="AU2083" s="33"/>
      <c r="AV2083" s="33"/>
      <c r="AW2083" s="33"/>
      <c r="AX2083" s="33"/>
      <c r="AY2083" s="33"/>
      <c r="AZ2083" s="33"/>
      <c r="BA2083" s="33"/>
      <c r="BB2083" s="33"/>
      <c r="BC2083" s="33"/>
    </row>
    <row r="2084" spans="1:55">
      <c r="A2084" s="33"/>
      <c r="B2084" s="33"/>
      <c r="C2084" s="33"/>
      <c r="D2084" s="33"/>
      <c r="E2084" s="33"/>
      <c r="F2084" s="33"/>
      <c r="G2084" s="33"/>
      <c r="H2084" s="33"/>
      <c r="I2084" s="33"/>
      <c r="J2084" s="33"/>
      <c r="K2084" s="33"/>
      <c r="L2084" s="33"/>
      <c r="M2084" s="33"/>
      <c r="N2084" s="33"/>
      <c r="O2084" s="33"/>
      <c r="P2084" s="33"/>
      <c r="Q2084" s="33"/>
      <c r="R2084" s="33"/>
      <c r="S2084" s="33"/>
      <c r="T2084" s="33"/>
      <c r="U2084" s="33"/>
      <c r="V2084" s="33"/>
      <c r="W2084" s="33"/>
      <c r="X2084" s="33"/>
      <c r="Y2084" s="33"/>
      <c r="Z2084" s="33"/>
      <c r="AA2084" s="33"/>
      <c r="AB2084" s="33"/>
      <c r="AC2084" s="33"/>
      <c r="AD2084" s="33"/>
      <c r="AE2084" s="33"/>
      <c r="AF2084" s="33"/>
      <c r="AG2084" s="33"/>
      <c r="AH2084" s="33"/>
      <c r="AI2084" s="33"/>
      <c r="AJ2084" s="33"/>
      <c r="AK2084" s="33"/>
      <c r="AL2084" s="33"/>
      <c r="AM2084" s="33"/>
      <c r="AN2084" s="33"/>
      <c r="AO2084" s="33"/>
      <c r="AP2084" s="33"/>
      <c r="AQ2084" s="33"/>
      <c r="AR2084" s="33"/>
      <c r="AS2084" s="33"/>
      <c r="AT2084" s="33"/>
      <c r="AU2084" s="33"/>
      <c r="AV2084" s="33"/>
      <c r="AW2084" s="33"/>
      <c r="AX2084" s="33"/>
      <c r="AY2084" s="33"/>
      <c r="AZ2084" s="33"/>
      <c r="BA2084" s="33"/>
      <c r="BB2084" s="33"/>
      <c r="BC2084" s="33"/>
    </row>
    <row r="2085" spans="1:55">
      <c r="A2085" s="33"/>
      <c r="B2085" s="33"/>
      <c r="C2085" s="33"/>
      <c r="D2085" s="33"/>
      <c r="E2085" s="33"/>
      <c r="F2085" s="33"/>
      <c r="G2085" s="33"/>
      <c r="H2085" s="33"/>
      <c r="I2085" s="33"/>
      <c r="J2085" s="33"/>
      <c r="K2085" s="33"/>
      <c r="L2085" s="33"/>
      <c r="M2085" s="33"/>
      <c r="N2085" s="33"/>
      <c r="O2085" s="33"/>
      <c r="P2085" s="33"/>
      <c r="Q2085" s="33"/>
      <c r="R2085" s="33"/>
      <c r="S2085" s="33"/>
      <c r="T2085" s="33"/>
      <c r="U2085" s="33"/>
      <c r="V2085" s="33"/>
      <c r="W2085" s="33"/>
      <c r="X2085" s="33"/>
      <c r="Y2085" s="33"/>
      <c r="Z2085" s="33"/>
      <c r="AA2085" s="33"/>
      <c r="AB2085" s="33"/>
      <c r="AC2085" s="33"/>
      <c r="AD2085" s="33"/>
      <c r="AE2085" s="33"/>
      <c r="AF2085" s="33"/>
      <c r="AG2085" s="33"/>
      <c r="AH2085" s="33"/>
      <c r="AI2085" s="33"/>
      <c r="AJ2085" s="33"/>
      <c r="AK2085" s="33"/>
      <c r="AL2085" s="33"/>
      <c r="AM2085" s="33"/>
      <c r="AN2085" s="33"/>
      <c r="AO2085" s="33"/>
      <c r="AP2085" s="33"/>
      <c r="AQ2085" s="33"/>
      <c r="AR2085" s="33"/>
      <c r="AS2085" s="33"/>
      <c r="AT2085" s="33"/>
      <c r="AU2085" s="33"/>
      <c r="AV2085" s="33"/>
      <c r="AW2085" s="33"/>
      <c r="AX2085" s="33"/>
      <c r="AY2085" s="33"/>
      <c r="AZ2085" s="33"/>
      <c r="BA2085" s="33"/>
      <c r="BB2085" s="33"/>
      <c r="BC2085" s="33"/>
    </row>
    <row r="2086" spans="1:55">
      <c r="A2086" s="33"/>
      <c r="B2086" s="33"/>
      <c r="C2086" s="33"/>
      <c r="D2086" s="33"/>
      <c r="E2086" s="33"/>
      <c r="F2086" s="33"/>
      <c r="G2086" s="33"/>
      <c r="H2086" s="33"/>
      <c r="I2086" s="33"/>
      <c r="J2086" s="33"/>
      <c r="K2086" s="33"/>
      <c r="L2086" s="33"/>
      <c r="M2086" s="33"/>
      <c r="N2086" s="33"/>
      <c r="O2086" s="33"/>
      <c r="P2086" s="33"/>
      <c r="Q2086" s="33"/>
      <c r="R2086" s="33"/>
      <c r="S2086" s="33"/>
      <c r="T2086" s="33"/>
      <c r="U2086" s="33"/>
      <c r="V2086" s="33"/>
      <c r="W2086" s="33"/>
      <c r="X2086" s="33"/>
      <c r="Y2086" s="33"/>
      <c r="Z2086" s="33"/>
      <c r="AA2086" s="33"/>
      <c r="AB2086" s="33"/>
      <c r="AC2086" s="33"/>
      <c r="AD2086" s="33"/>
      <c r="AE2086" s="33"/>
      <c r="AF2086" s="33"/>
      <c r="AG2086" s="33"/>
      <c r="AH2086" s="33"/>
      <c r="AI2086" s="33"/>
      <c r="AJ2086" s="33"/>
      <c r="AK2086" s="33"/>
      <c r="AL2086" s="33"/>
      <c r="AM2086" s="33"/>
      <c r="AN2086" s="33"/>
      <c r="AO2086" s="33"/>
      <c r="AP2086" s="33"/>
      <c r="AQ2086" s="33"/>
      <c r="AR2086" s="33"/>
      <c r="AS2086" s="33"/>
      <c r="AT2086" s="33"/>
      <c r="AU2086" s="33"/>
      <c r="AV2086" s="33"/>
      <c r="AW2086" s="33"/>
      <c r="AX2086" s="33"/>
      <c r="AY2086" s="33"/>
      <c r="AZ2086" s="33"/>
      <c r="BA2086" s="33"/>
      <c r="BB2086" s="33"/>
      <c r="BC2086" s="33"/>
    </row>
    <row r="2087" spans="1:55">
      <c r="A2087" s="33"/>
      <c r="B2087" s="33"/>
      <c r="C2087" s="33"/>
      <c r="D2087" s="33"/>
      <c r="E2087" s="33"/>
      <c r="F2087" s="33"/>
      <c r="G2087" s="33"/>
      <c r="H2087" s="33"/>
      <c r="I2087" s="33"/>
      <c r="J2087" s="33"/>
      <c r="K2087" s="33"/>
      <c r="L2087" s="33"/>
      <c r="M2087" s="33"/>
      <c r="N2087" s="33"/>
      <c r="O2087" s="33"/>
      <c r="P2087" s="33"/>
      <c r="Q2087" s="33"/>
      <c r="R2087" s="33"/>
      <c r="S2087" s="33"/>
      <c r="T2087" s="33"/>
      <c r="U2087" s="33"/>
      <c r="V2087" s="33"/>
      <c r="W2087" s="33"/>
      <c r="X2087" s="33"/>
      <c r="Y2087" s="33"/>
      <c r="Z2087" s="33"/>
      <c r="AA2087" s="33"/>
      <c r="AB2087" s="33"/>
      <c r="AC2087" s="33"/>
      <c r="AD2087" s="33"/>
      <c r="AE2087" s="33"/>
      <c r="AF2087" s="33"/>
      <c r="AG2087" s="33"/>
      <c r="AH2087" s="33"/>
      <c r="AI2087" s="33"/>
      <c r="AJ2087" s="33"/>
      <c r="AK2087" s="33"/>
      <c r="AL2087" s="33"/>
      <c r="AM2087" s="33"/>
      <c r="AN2087" s="33"/>
      <c r="AO2087" s="33"/>
      <c r="AP2087" s="33"/>
      <c r="AQ2087" s="33"/>
      <c r="AR2087" s="33"/>
      <c r="AS2087" s="33"/>
      <c r="AT2087" s="33"/>
      <c r="AU2087" s="33"/>
      <c r="AV2087" s="33"/>
      <c r="AW2087" s="33"/>
      <c r="AX2087" s="33"/>
      <c r="AY2087" s="33"/>
      <c r="AZ2087" s="33"/>
      <c r="BA2087" s="33"/>
      <c r="BB2087" s="33"/>
      <c r="BC2087" s="33"/>
    </row>
    <row r="2088" spans="1:55">
      <c r="A2088" s="33"/>
      <c r="B2088" s="33"/>
      <c r="C2088" s="33"/>
      <c r="D2088" s="33"/>
      <c r="E2088" s="33"/>
      <c r="F2088" s="33"/>
      <c r="G2088" s="33"/>
      <c r="H2088" s="33"/>
      <c r="I2088" s="33"/>
      <c r="J2088" s="33"/>
      <c r="K2088" s="33"/>
      <c r="L2088" s="33"/>
      <c r="M2088" s="33"/>
      <c r="N2088" s="33"/>
      <c r="O2088" s="33"/>
      <c r="P2088" s="33"/>
      <c r="Q2088" s="33"/>
      <c r="R2088" s="33"/>
      <c r="S2088" s="33"/>
      <c r="T2088" s="33"/>
      <c r="U2088" s="33"/>
      <c r="V2088" s="33"/>
      <c r="W2088" s="33"/>
      <c r="X2088" s="33"/>
      <c r="Y2088" s="33"/>
      <c r="Z2088" s="33"/>
      <c r="AA2088" s="33"/>
      <c r="AB2088" s="33"/>
      <c r="AC2088" s="33"/>
      <c r="AD2088" s="33"/>
      <c r="AE2088" s="33"/>
      <c r="AF2088" s="33"/>
      <c r="AG2088" s="33"/>
      <c r="AH2088" s="33"/>
      <c r="AI2088" s="33"/>
      <c r="AJ2088" s="33"/>
      <c r="AK2088" s="33"/>
      <c r="AL2088" s="33"/>
      <c r="AM2088" s="33"/>
      <c r="AN2088" s="33"/>
      <c r="AO2088" s="33"/>
      <c r="AP2088" s="33"/>
      <c r="AQ2088" s="33"/>
      <c r="AR2088" s="33"/>
      <c r="AS2088" s="33"/>
      <c r="AT2088" s="33"/>
      <c r="AU2088" s="33"/>
      <c r="AV2088" s="33"/>
      <c r="AW2088" s="33"/>
      <c r="AX2088" s="33"/>
      <c r="AY2088" s="33"/>
      <c r="AZ2088" s="33"/>
      <c r="BA2088" s="33"/>
      <c r="BB2088" s="33"/>
      <c r="BC2088" s="33"/>
    </row>
    <row r="2089" spans="1:55">
      <c r="A2089" s="33"/>
      <c r="B2089" s="33"/>
      <c r="C2089" s="33"/>
      <c r="D2089" s="33"/>
      <c r="E2089" s="33"/>
      <c r="F2089" s="33"/>
      <c r="G2089" s="33"/>
      <c r="H2089" s="33"/>
      <c r="I2089" s="33"/>
      <c r="J2089" s="33"/>
      <c r="K2089" s="33"/>
      <c r="L2089" s="33"/>
      <c r="M2089" s="33"/>
      <c r="N2089" s="33"/>
      <c r="O2089" s="33"/>
      <c r="P2089" s="33"/>
      <c r="Q2089" s="33"/>
      <c r="R2089" s="33"/>
      <c r="S2089" s="33"/>
      <c r="T2089" s="33"/>
      <c r="U2089" s="33"/>
      <c r="V2089" s="33"/>
      <c r="W2089" s="33"/>
      <c r="X2089" s="33"/>
      <c r="Y2089" s="33"/>
      <c r="Z2089" s="33"/>
      <c r="AA2089" s="33"/>
      <c r="AB2089" s="33"/>
      <c r="AC2089" s="33"/>
      <c r="AD2089" s="33"/>
      <c r="AE2089" s="33"/>
      <c r="AF2089" s="33"/>
      <c r="AG2089" s="33"/>
      <c r="AH2089" s="33"/>
      <c r="AI2089" s="33"/>
      <c r="AJ2089" s="33"/>
      <c r="AK2089" s="33"/>
      <c r="AL2089" s="33"/>
      <c r="AM2089" s="33"/>
      <c r="AN2089" s="33"/>
      <c r="AO2089" s="33"/>
      <c r="AP2089" s="33"/>
      <c r="AQ2089" s="33"/>
      <c r="AR2089" s="33"/>
      <c r="AS2089" s="33"/>
      <c r="AT2089" s="33"/>
      <c r="AU2089" s="33"/>
      <c r="AV2089" s="33"/>
      <c r="AW2089" s="33"/>
      <c r="AX2089" s="33"/>
      <c r="AY2089" s="33"/>
      <c r="AZ2089" s="33"/>
      <c r="BA2089" s="33"/>
      <c r="BB2089" s="33"/>
      <c r="BC2089" s="33"/>
    </row>
    <row r="2090" spans="1:55">
      <c r="A2090" s="33"/>
      <c r="B2090" s="33"/>
      <c r="C2090" s="33"/>
      <c r="D2090" s="33"/>
      <c r="E2090" s="33"/>
      <c r="F2090" s="33"/>
      <c r="G2090" s="33"/>
      <c r="H2090" s="33"/>
      <c r="I2090" s="33"/>
      <c r="J2090" s="33"/>
      <c r="K2090" s="33"/>
      <c r="L2090" s="33"/>
      <c r="M2090" s="33"/>
      <c r="N2090" s="33"/>
      <c r="O2090" s="33"/>
      <c r="P2090" s="33"/>
      <c r="Q2090" s="33"/>
      <c r="R2090" s="33"/>
      <c r="S2090" s="33"/>
      <c r="T2090" s="33"/>
      <c r="U2090" s="33"/>
      <c r="V2090" s="33"/>
      <c r="W2090" s="33"/>
      <c r="X2090" s="33"/>
      <c r="Y2090" s="33"/>
      <c r="Z2090" s="33"/>
      <c r="AA2090" s="33"/>
      <c r="AB2090" s="33"/>
      <c r="AC2090" s="33"/>
      <c r="AD2090" s="33"/>
      <c r="AE2090" s="33"/>
      <c r="AF2090" s="33"/>
      <c r="AG2090" s="33"/>
      <c r="AH2090" s="33"/>
      <c r="AI2090" s="33"/>
      <c r="AJ2090" s="33"/>
      <c r="AK2090" s="33"/>
      <c r="AL2090" s="33"/>
      <c r="AM2090" s="33"/>
      <c r="AN2090" s="33"/>
      <c r="AO2090" s="33"/>
      <c r="AP2090" s="33"/>
      <c r="AQ2090" s="33"/>
      <c r="AR2090" s="33"/>
      <c r="AS2090" s="33"/>
      <c r="AT2090" s="33"/>
      <c r="AU2090" s="33"/>
      <c r="AV2090" s="33"/>
      <c r="AW2090" s="33"/>
      <c r="AX2090" s="33"/>
      <c r="AY2090" s="33"/>
      <c r="AZ2090" s="33"/>
      <c r="BA2090" s="33"/>
      <c r="BB2090" s="33"/>
      <c r="BC2090" s="33"/>
    </row>
    <row r="2091" spans="1:55">
      <c r="A2091" s="33"/>
      <c r="B2091" s="33"/>
      <c r="C2091" s="33"/>
      <c r="D2091" s="33"/>
      <c r="E2091" s="33"/>
      <c r="F2091" s="33"/>
      <c r="G2091" s="33"/>
      <c r="H2091" s="33"/>
      <c r="I2091" s="33"/>
      <c r="J2091" s="33"/>
      <c r="K2091" s="33"/>
      <c r="L2091" s="33"/>
      <c r="M2091" s="33"/>
      <c r="N2091" s="33"/>
      <c r="O2091" s="33"/>
      <c r="P2091" s="33"/>
      <c r="Q2091" s="33"/>
      <c r="R2091" s="33"/>
      <c r="S2091" s="33"/>
      <c r="T2091" s="33"/>
      <c r="U2091" s="33"/>
      <c r="V2091" s="33"/>
      <c r="W2091" s="33"/>
      <c r="X2091" s="33"/>
      <c r="Y2091" s="33"/>
      <c r="Z2091" s="33"/>
      <c r="AA2091" s="33"/>
      <c r="AB2091" s="33"/>
      <c r="AC2091" s="33"/>
      <c r="AD2091" s="33"/>
      <c r="AE2091" s="33"/>
      <c r="AF2091" s="33"/>
      <c r="AG2091" s="33"/>
      <c r="AH2091" s="33"/>
      <c r="AI2091" s="33"/>
      <c r="AJ2091" s="33"/>
      <c r="AK2091" s="33"/>
      <c r="AL2091" s="33"/>
      <c r="AM2091" s="33"/>
      <c r="AN2091" s="33"/>
      <c r="AO2091" s="33"/>
      <c r="AP2091" s="33"/>
      <c r="AQ2091" s="33"/>
      <c r="AR2091" s="33"/>
      <c r="AS2091" s="33"/>
      <c r="AT2091" s="33"/>
      <c r="AU2091" s="33"/>
      <c r="AV2091" s="33"/>
      <c r="AW2091" s="33"/>
      <c r="AX2091" s="33"/>
      <c r="AY2091" s="33"/>
      <c r="AZ2091" s="33"/>
      <c r="BA2091" s="33"/>
      <c r="BB2091" s="33"/>
      <c r="BC2091" s="33"/>
    </row>
    <row r="2092" spans="1:55">
      <c r="A2092" s="33"/>
      <c r="B2092" s="33"/>
      <c r="C2092" s="33"/>
      <c r="D2092" s="33"/>
      <c r="E2092" s="33"/>
      <c r="F2092" s="33"/>
      <c r="G2092" s="33"/>
      <c r="H2092" s="33"/>
      <c r="I2092" s="33"/>
      <c r="J2092" s="33"/>
      <c r="K2092" s="33"/>
      <c r="L2092" s="33"/>
      <c r="M2092" s="33"/>
      <c r="N2092" s="33"/>
      <c r="O2092" s="33"/>
      <c r="P2092" s="33"/>
      <c r="Q2092" s="33"/>
      <c r="R2092" s="33"/>
      <c r="S2092" s="33"/>
      <c r="T2092" s="33"/>
      <c r="U2092" s="33"/>
      <c r="V2092" s="33"/>
      <c r="W2092" s="33"/>
      <c r="X2092" s="33"/>
      <c r="Y2092" s="33"/>
      <c r="Z2092" s="33"/>
      <c r="AA2092" s="33"/>
      <c r="AB2092" s="33"/>
      <c r="AC2092" s="33"/>
      <c r="AD2092" s="33"/>
      <c r="AE2092" s="33"/>
      <c r="AF2092" s="33"/>
      <c r="AG2092" s="33"/>
      <c r="AH2092" s="33"/>
      <c r="AI2092" s="33"/>
      <c r="AJ2092" s="33"/>
      <c r="AK2092" s="33"/>
      <c r="AL2092" s="33"/>
      <c r="AM2092" s="33"/>
      <c r="AN2092" s="33"/>
      <c r="AO2092" s="33"/>
      <c r="AP2092" s="33"/>
      <c r="AQ2092" s="33"/>
      <c r="AR2092" s="33"/>
      <c r="AS2092" s="33"/>
      <c r="AT2092" s="33"/>
      <c r="AU2092" s="33"/>
      <c r="AV2092" s="33"/>
      <c r="AW2092" s="33"/>
      <c r="AX2092" s="33"/>
      <c r="AY2092" s="33"/>
      <c r="AZ2092" s="33"/>
      <c r="BA2092" s="33"/>
      <c r="BB2092" s="33"/>
      <c r="BC2092" s="33"/>
    </row>
    <row r="2093" spans="1:55">
      <c r="A2093" s="33"/>
      <c r="B2093" s="33"/>
      <c r="C2093" s="33"/>
      <c r="D2093" s="33"/>
      <c r="E2093" s="33"/>
      <c r="F2093" s="33"/>
      <c r="G2093" s="33"/>
      <c r="H2093" s="33"/>
      <c r="I2093" s="33"/>
      <c r="J2093" s="33"/>
      <c r="K2093" s="33"/>
      <c r="L2093" s="33"/>
      <c r="M2093" s="33"/>
      <c r="N2093" s="33"/>
      <c r="O2093" s="33"/>
      <c r="P2093" s="33"/>
      <c r="Q2093" s="33"/>
      <c r="R2093" s="33"/>
      <c r="S2093" s="33"/>
      <c r="T2093" s="33"/>
      <c r="U2093" s="33"/>
      <c r="V2093" s="33"/>
      <c r="W2093" s="33"/>
      <c r="X2093" s="33"/>
      <c r="Y2093" s="33"/>
      <c r="Z2093" s="33"/>
      <c r="AA2093" s="33"/>
      <c r="AB2093" s="33"/>
      <c r="AC2093" s="33"/>
      <c r="AD2093" s="33"/>
      <c r="AE2093" s="33"/>
      <c r="AF2093" s="33"/>
      <c r="AG2093" s="33"/>
      <c r="AH2093" s="33"/>
      <c r="AI2093" s="33"/>
      <c r="AJ2093" s="33"/>
      <c r="AK2093" s="33"/>
      <c r="AL2093" s="33"/>
      <c r="AM2093" s="33"/>
      <c r="AN2093" s="33"/>
      <c r="AO2093" s="33"/>
      <c r="AP2093" s="33"/>
      <c r="AQ2093" s="33"/>
      <c r="AR2093" s="33"/>
      <c r="AS2093" s="33"/>
      <c r="AT2093" s="33"/>
      <c r="AU2093" s="33"/>
      <c r="AV2093" s="33"/>
      <c r="AW2093" s="33"/>
      <c r="AX2093" s="33"/>
      <c r="AY2093" s="33"/>
      <c r="AZ2093" s="33"/>
      <c r="BA2093" s="33"/>
      <c r="BB2093" s="33"/>
      <c r="BC2093" s="33"/>
    </row>
    <row r="2094" spans="1:55">
      <c r="A2094" s="33"/>
      <c r="B2094" s="33"/>
      <c r="C2094" s="33"/>
      <c r="D2094" s="33"/>
      <c r="E2094" s="33"/>
      <c r="F2094" s="33"/>
      <c r="G2094" s="33"/>
      <c r="H2094" s="33"/>
      <c r="I2094" s="33"/>
      <c r="J2094" s="33"/>
      <c r="K2094" s="33"/>
      <c r="L2094" s="33"/>
      <c r="M2094" s="33"/>
      <c r="N2094" s="33"/>
      <c r="O2094" s="33"/>
      <c r="P2094" s="33"/>
      <c r="Q2094" s="33"/>
      <c r="R2094" s="33"/>
      <c r="S2094" s="33"/>
      <c r="T2094" s="33"/>
      <c r="U2094" s="33"/>
      <c r="V2094" s="33"/>
      <c r="W2094" s="33"/>
      <c r="X2094" s="33"/>
      <c r="Y2094" s="33"/>
      <c r="Z2094" s="33"/>
      <c r="AA2094" s="33"/>
      <c r="AB2094" s="33"/>
      <c r="AC2094" s="33"/>
      <c r="AD2094" s="33"/>
      <c r="AE2094" s="33"/>
      <c r="AF2094" s="33"/>
      <c r="AG2094" s="33"/>
      <c r="AH2094" s="33"/>
      <c r="AI2094" s="33"/>
      <c r="AJ2094" s="33"/>
      <c r="AK2094" s="33"/>
      <c r="AL2094" s="33"/>
      <c r="AM2094" s="33"/>
      <c r="AN2094" s="33"/>
      <c r="AO2094" s="33"/>
      <c r="AP2094" s="33"/>
      <c r="AQ2094" s="33"/>
      <c r="AR2094" s="33"/>
      <c r="AS2094" s="33"/>
      <c r="AT2094" s="33"/>
      <c r="AU2094" s="33"/>
      <c r="AV2094" s="33"/>
      <c r="AW2094" s="33"/>
      <c r="AX2094" s="33"/>
      <c r="AY2094" s="33"/>
      <c r="AZ2094" s="33"/>
      <c r="BA2094" s="33"/>
      <c r="BB2094" s="33"/>
      <c r="BC2094" s="33"/>
    </row>
    <row r="2095" spans="1:55">
      <c r="A2095" s="33"/>
      <c r="B2095" s="33"/>
      <c r="C2095" s="33"/>
      <c r="D2095" s="33"/>
      <c r="E2095" s="33"/>
      <c r="F2095" s="33"/>
      <c r="G2095" s="33"/>
      <c r="H2095" s="33"/>
      <c r="I2095" s="33"/>
      <c r="J2095" s="33"/>
      <c r="K2095" s="33"/>
      <c r="L2095" s="33"/>
      <c r="M2095" s="33"/>
      <c r="N2095" s="33"/>
      <c r="O2095" s="33"/>
      <c r="P2095" s="33"/>
      <c r="Q2095" s="33"/>
      <c r="R2095" s="33"/>
      <c r="S2095" s="33"/>
      <c r="T2095" s="33"/>
      <c r="U2095" s="33"/>
      <c r="V2095" s="33"/>
      <c r="W2095" s="33"/>
      <c r="X2095" s="33"/>
      <c r="Y2095" s="33"/>
      <c r="Z2095" s="33"/>
      <c r="AA2095" s="33"/>
      <c r="AB2095" s="33"/>
      <c r="AC2095" s="33"/>
      <c r="AD2095" s="33"/>
      <c r="AE2095" s="33"/>
      <c r="AF2095" s="33"/>
      <c r="AG2095" s="33"/>
      <c r="AH2095" s="33"/>
      <c r="AI2095" s="33"/>
      <c r="AJ2095" s="33"/>
      <c r="AK2095" s="33"/>
      <c r="AL2095" s="33"/>
      <c r="AM2095" s="33"/>
      <c r="AN2095" s="33"/>
      <c r="AO2095" s="33"/>
      <c r="AP2095" s="33"/>
      <c r="AQ2095" s="33"/>
      <c r="AR2095" s="33"/>
      <c r="AS2095" s="33"/>
      <c r="AT2095" s="33"/>
      <c r="AU2095" s="33"/>
      <c r="AV2095" s="33"/>
      <c r="AW2095" s="33"/>
      <c r="AX2095" s="33"/>
      <c r="AY2095" s="33"/>
      <c r="AZ2095" s="33"/>
      <c r="BA2095" s="33"/>
      <c r="BB2095" s="33"/>
      <c r="BC2095" s="33"/>
    </row>
    <row r="2096" spans="1:55">
      <c r="A2096" s="33"/>
      <c r="B2096" s="33"/>
      <c r="C2096" s="33"/>
      <c r="D2096" s="33"/>
      <c r="E2096" s="33"/>
      <c r="F2096" s="33"/>
      <c r="G2096" s="33"/>
      <c r="H2096" s="33"/>
      <c r="I2096" s="33"/>
      <c r="J2096" s="33"/>
      <c r="K2096" s="33"/>
      <c r="L2096" s="33"/>
      <c r="M2096" s="33"/>
      <c r="N2096" s="33"/>
      <c r="O2096" s="33"/>
      <c r="P2096" s="33"/>
      <c r="Q2096" s="33"/>
      <c r="R2096" s="33"/>
      <c r="S2096" s="33"/>
      <c r="T2096" s="33"/>
      <c r="U2096" s="33"/>
      <c r="V2096" s="33"/>
      <c r="W2096" s="33"/>
      <c r="X2096" s="33"/>
      <c r="Y2096" s="33"/>
      <c r="Z2096" s="33"/>
      <c r="AA2096" s="33"/>
      <c r="AB2096" s="33"/>
      <c r="AC2096" s="33"/>
      <c r="AD2096" s="33"/>
      <c r="AE2096" s="33"/>
      <c r="AF2096" s="33"/>
      <c r="AG2096" s="33"/>
      <c r="AH2096" s="33"/>
      <c r="AI2096" s="33"/>
      <c r="AJ2096" s="33"/>
      <c r="AK2096" s="33"/>
      <c r="AL2096" s="33"/>
      <c r="AM2096" s="33"/>
      <c r="AN2096" s="33"/>
      <c r="AO2096" s="33"/>
      <c r="AP2096" s="33"/>
      <c r="AQ2096" s="33"/>
      <c r="AR2096" s="33"/>
      <c r="AS2096" s="33"/>
      <c r="AT2096" s="33"/>
      <c r="AU2096" s="33"/>
      <c r="AV2096" s="33"/>
      <c r="AW2096" s="33"/>
      <c r="AX2096" s="33"/>
      <c r="AY2096" s="33"/>
      <c r="AZ2096" s="33"/>
      <c r="BA2096" s="33"/>
      <c r="BB2096" s="33"/>
      <c r="BC2096" s="33"/>
    </row>
    <row r="2097" spans="1:55">
      <c r="A2097" s="33"/>
      <c r="B2097" s="33"/>
      <c r="C2097" s="33"/>
      <c r="D2097" s="33"/>
      <c r="E2097" s="33"/>
      <c r="F2097" s="33"/>
      <c r="G2097" s="33"/>
      <c r="H2097" s="33"/>
      <c r="I2097" s="33"/>
      <c r="J2097" s="33"/>
      <c r="K2097" s="33"/>
      <c r="L2097" s="33"/>
      <c r="M2097" s="33"/>
      <c r="N2097" s="33"/>
      <c r="O2097" s="33"/>
      <c r="P2097" s="33"/>
      <c r="Q2097" s="33"/>
      <c r="R2097" s="33"/>
      <c r="S2097" s="33"/>
      <c r="T2097" s="33"/>
      <c r="U2097" s="33"/>
      <c r="V2097" s="33"/>
      <c r="W2097" s="33"/>
      <c r="X2097" s="33"/>
      <c r="Y2097" s="33"/>
      <c r="Z2097" s="33"/>
      <c r="AA2097" s="33"/>
      <c r="AB2097" s="33"/>
      <c r="AC2097" s="33"/>
      <c r="AD2097" s="33"/>
      <c r="AE2097" s="33"/>
      <c r="AF2097" s="33"/>
      <c r="AG2097" s="33"/>
      <c r="AH2097" s="33"/>
      <c r="AI2097" s="33"/>
      <c r="AJ2097" s="33"/>
      <c r="AK2097" s="33"/>
      <c r="AL2097" s="33"/>
      <c r="AM2097" s="33"/>
      <c r="AN2097" s="33"/>
      <c r="AO2097" s="33"/>
      <c r="AP2097" s="33"/>
      <c r="AQ2097" s="33"/>
      <c r="AR2097" s="33"/>
      <c r="AS2097" s="33"/>
      <c r="AT2097" s="33"/>
      <c r="AU2097" s="33"/>
      <c r="AV2097" s="33"/>
      <c r="AW2097" s="33"/>
      <c r="AX2097" s="33"/>
      <c r="AY2097" s="33"/>
      <c r="AZ2097" s="33"/>
      <c r="BA2097" s="33"/>
      <c r="BB2097" s="33"/>
      <c r="BC2097" s="33"/>
    </row>
    <row r="2098" spans="1:55">
      <c r="A2098" s="33"/>
      <c r="B2098" s="33"/>
      <c r="C2098" s="33"/>
      <c r="D2098" s="33"/>
      <c r="E2098" s="33"/>
      <c r="F2098" s="33"/>
      <c r="G2098" s="33"/>
      <c r="H2098" s="33"/>
      <c r="I2098" s="33"/>
      <c r="J2098" s="33"/>
      <c r="K2098" s="33"/>
      <c r="L2098" s="33"/>
      <c r="M2098" s="33"/>
      <c r="N2098" s="33"/>
      <c r="O2098" s="33"/>
      <c r="P2098" s="33"/>
      <c r="Q2098" s="33"/>
      <c r="R2098" s="33"/>
      <c r="S2098" s="33"/>
      <c r="T2098" s="33"/>
      <c r="U2098" s="33"/>
      <c r="V2098" s="33"/>
      <c r="W2098" s="33"/>
      <c r="X2098" s="33"/>
      <c r="Y2098" s="33"/>
      <c r="Z2098" s="33"/>
      <c r="AA2098" s="33"/>
      <c r="AB2098" s="33"/>
      <c r="AC2098" s="33"/>
      <c r="AD2098" s="33"/>
      <c r="AE2098" s="33"/>
      <c r="AF2098" s="33"/>
      <c r="AG2098" s="33"/>
      <c r="AH2098" s="33"/>
      <c r="AI2098" s="33"/>
      <c r="AJ2098" s="33"/>
      <c r="AK2098" s="33"/>
      <c r="AL2098" s="33"/>
      <c r="AM2098" s="33"/>
      <c r="AN2098" s="33"/>
      <c r="AO2098" s="33"/>
      <c r="AP2098" s="33"/>
      <c r="AQ2098" s="33"/>
      <c r="AR2098" s="33"/>
      <c r="AS2098" s="33"/>
      <c r="AT2098" s="33"/>
      <c r="AU2098" s="33"/>
      <c r="AV2098" s="33"/>
      <c r="AW2098" s="33"/>
      <c r="AX2098" s="33"/>
      <c r="AY2098" s="33"/>
      <c r="AZ2098" s="33"/>
      <c r="BA2098" s="33"/>
      <c r="BB2098" s="33"/>
      <c r="BC2098" s="33"/>
    </row>
    <row r="2099" spans="1:55">
      <c r="A2099" s="33"/>
      <c r="B2099" s="33"/>
      <c r="C2099" s="33"/>
      <c r="D2099" s="33"/>
      <c r="E2099" s="33"/>
      <c r="F2099" s="33"/>
      <c r="G2099" s="33"/>
      <c r="H2099" s="33"/>
      <c r="I2099" s="33"/>
      <c r="J2099" s="33"/>
      <c r="K2099" s="33"/>
      <c r="L2099" s="33"/>
      <c r="M2099" s="33"/>
      <c r="N2099" s="33"/>
      <c r="O2099" s="33"/>
      <c r="P2099" s="33"/>
      <c r="Q2099" s="33"/>
      <c r="R2099" s="33"/>
      <c r="S2099" s="33"/>
      <c r="T2099" s="33"/>
      <c r="U2099" s="33"/>
      <c r="V2099" s="33"/>
      <c r="W2099" s="33"/>
      <c r="X2099" s="33"/>
      <c r="Y2099" s="33"/>
      <c r="Z2099" s="33"/>
      <c r="AA2099" s="33"/>
      <c r="AB2099" s="33"/>
      <c r="AC2099" s="33"/>
      <c r="AD2099" s="33"/>
      <c r="AE2099" s="33"/>
      <c r="AF2099" s="33"/>
      <c r="AG2099" s="33"/>
      <c r="AH2099" s="33"/>
      <c r="AI2099" s="33"/>
      <c r="AJ2099" s="33"/>
      <c r="AK2099" s="33"/>
      <c r="AL2099" s="33"/>
      <c r="AM2099" s="33"/>
      <c r="AN2099" s="33"/>
      <c r="AO2099" s="33"/>
      <c r="AP2099" s="33"/>
      <c r="AQ2099" s="33"/>
      <c r="AR2099" s="33"/>
      <c r="AS2099" s="33"/>
      <c r="AT2099" s="33"/>
      <c r="AU2099" s="33"/>
      <c r="AV2099" s="33"/>
      <c r="AW2099" s="33"/>
      <c r="AX2099" s="33"/>
      <c r="AY2099" s="33"/>
      <c r="AZ2099" s="33"/>
      <c r="BA2099" s="33"/>
      <c r="BB2099" s="33"/>
      <c r="BC2099" s="33"/>
    </row>
    <row r="2100" spans="1:55">
      <c r="A2100" s="33"/>
      <c r="B2100" s="33"/>
      <c r="C2100" s="33"/>
      <c r="D2100" s="33"/>
      <c r="E2100" s="33"/>
      <c r="F2100" s="33"/>
      <c r="G2100" s="33"/>
      <c r="H2100" s="33"/>
      <c r="I2100" s="33"/>
      <c r="J2100" s="33"/>
      <c r="K2100" s="33"/>
      <c r="L2100" s="33"/>
      <c r="M2100" s="33"/>
      <c r="N2100" s="33"/>
      <c r="O2100" s="33"/>
      <c r="P2100" s="33"/>
      <c r="Q2100" s="33"/>
      <c r="R2100" s="33"/>
      <c r="S2100" s="33"/>
      <c r="T2100" s="33"/>
      <c r="U2100" s="33"/>
      <c r="V2100" s="33"/>
      <c r="W2100" s="33"/>
      <c r="X2100" s="33"/>
      <c r="Y2100" s="33"/>
      <c r="Z2100" s="33"/>
      <c r="AA2100" s="33"/>
      <c r="AB2100" s="33"/>
      <c r="AC2100" s="33"/>
      <c r="AD2100" s="33"/>
      <c r="AE2100" s="33"/>
      <c r="AF2100" s="33"/>
      <c r="AG2100" s="33"/>
      <c r="AH2100" s="33"/>
      <c r="AI2100" s="33"/>
      <c r="AJ2100" s="33"/>
      <c r="AK2100" s="33"/>
      <c r="AL2100" s="33"/>
      <c r="AM2100" s="33"/>
      <c r="AN2100" s="33"/>
      <c r="AO2100" s="33"/>
      <c r="AP2100" s="33"/>
      <c r="AQ2100" s="33"/>
      <c r="AR2100" s="33"/>
      <c r="AS2100" s="33"/>
      <c r="AT2100" s="33"/>
      <c r="AU2100" s="33"/>
      <c r="AV2100" s="33"/>
      <c r="AW2100" s="33"/>
      <c r="AX2100" s="33"/>
      <c r="AY2100" s="33"/>
      <c r="AZ2100" s="33"/>
      <c r="BA2100" s="33"/>
      <c r="BB2100" s="33"/>
      <c r="BC2100" s="33"/>
    </row>
    <row r="2101" spans="1:55">
      <c r="A2101" s="33"/>
      <c r="B2101" s="33"/>
      <c r="C2101" s="33"/>
      <c r="D2101" s="33"/>
      <c r="E2101" s="33"/>
      <c r="F2101" s="33"/>
      <c r="G2101" s="33"/>
      <c r="H2101" s="33"/>
      <c r="I2101" s="33"/>
      <c r="J2101" s="33"/>
      <c r="K2101" s="33"/>
      <c r="L2101" s="33"/>
      <c r="M2101" s="33"/>
      <c r="N2101" s="33"/>
      <c r="O2101" s="33"/>
      <c r="P2101" s="33"/>
      <c r="Q2101" s="33"/>
      <c r="R2101" s="33"/>
      <c r="S2101" s="33"/>
      <c r="T2101" s="33"/>
      <c r="U2101" s="33"/>
      <c r="V2101" s="33"/>
      <c r="W2101" s="33"/>
      <c r="X2101" s="33"/>
      <c r="Y2101" s="33"/>
      <c r="Z2101" s="33"/>
      <c r="AA2101" s="33"/>
      <c r="AB2101" s="33"/>
      <c r="AC2101" s="33"/>
      <c r="AD2101" s="33"/>
      <c r="AE2101" s="33"/>
      <c r="AF2101" s="33"/>
      <c r="AG2101" s="33"/>
      <c r="AH2101" s="33"/>
      <c r="AI2101" s="33"/>
      <c r="AJ2101" s="33"/>
      <c r="AK2101" s="33"/>
      <c r="AL2101" s="33"/>
      <c r="AM2101" s="33"/>
      <c r="AN2101" s="33"/>
      <c r="AO2101" s="33"/>
      <c r="AP2101" s="33"/>
      <c r="AQ2101" s="33"/>
      <c r="AR2101" s="33"/>
      <c r="AS2101" s="33"/>
      <c r="AT2101" s="33"/>
      <c r="AU2101" s="33"/>
      <c r="AV2101" s="33"/>
      <c r="AW2101" s="33"/>
      <c r="AX2101" s="33"/>
      <c r="AY2101" s="33"/>
      <c r="AZ2101" s="33"/>
      <c r="BA2101" s="33"/>
      <c r="BB2101" s="33"/>
      <c r="BC2101" s="33"/>
    </row>
    <row r="2102" spans="1:55">
      <c r="A2102" s="33"/>
      <c r="B2102" s="33"/>
      <c r="C2102" s="33"/>
      <c r="D2102" s="33"/>
      <c r="E2102" s="33"/>
      <c r="F2102" s="33"/>
      <c r="G2102" s="33"/>
      <c r="H2102" s="33"/>
      <c r="I2102" s="33"/>
      <c r="J2102" s="33"/>
      <c r="K2102" s="33"/>
      <c r="L2102" s="33"/>
      <c r="M2102" s="33"/>
      <c r="N2102" s="33"/>
      <c r="O2102" s="33"/>
      <c r="P2102" s="33"/>
      <c r="Q2102" s="33"/>
      <c r="R2102" s="33"/>
      <c r="S2102" s="33"/>
      <c r="T2102" s="33"/>
      <c r="U2102" s="33"/>
      <c r="V2102" s="33"/>
      <c r="W2102" s="33"/>
      <c r="X2102" s="33"/>
      <c r="Y2102" s="33"/>
      <c r="Z2102" s="33"/>
      <c r="AA2102" s="33"/>
      <c r="AB2102" s="33"/>
      <c r="AC2102" s="33"/>
      <c r="AD2102" s="33"/>
      <c r="AE2102" s="33"/>
      <c r="AF2102" s="33"/>
      <c r="AG2102" s="33"/>
      <c r="AH2102" s="33"/>
      <c r="AI2102" s="33"/>
      <c r="AJ2102" s="33"/>
      <c r="AK2102" s="33"/>
      <c r="AL2102" s="33"/>
      <c r="AM2102" s="33"/>
      <c r="AN2102" s="33"/>
      <c r="AO2102" s="33"/>
      <c r="AP2102" s="33"/>
      <c r="AQ2102" s="33"/>
      <c r="AR2102" s="33"/>
      <c r="AS2102" s="33"/>
      <c r="AT2102" s="33"/>
      <c r="AU2102" s="33"/>
      <c r="AV2102" s="33"/>
      <c r="AW2102" s="33"/>
      <c r="AX2102" s="33"/>
      <c r="AY2102" s="33"/>
      <c r="AZ2102" s="33"/>
      <c r="BA2102" s="33"/>
      <c r="BB2102" s="33"/>
      <c r="BC2102" s="33"/>
    </row>
    <row r="2103" spans="1:55">
      <c r="A2103" s="33"/>
      <c r="B2103" s="33"/>
      <c r="C2103" s="33"/>
      <c r="D2103" s="33"/>
      <c r="E2103" s="33"/>
      <c r="F2103" s="33"/>
      <c r="G2103" s="33"/>
      <c r="H2103" s="33"/>
      <c r="I2103" s="33"/>
      <c r="J2103" s="33"/>
      <c r="K2103" s="33"/>
      <c r="L2103" s="33"/>
      <c r="M2103" s="33"/>
      <c r="N2103" s="33"/>
      <c r="O2103" s="33"/>
      <c r="P2103" s="33"/>
      <c r="Q2103" s="33"/>
      <c r="R2103" s="33"/>
      <c r="S2103" s="33"/>
      <c r="T2103" s="33"/>
      <c r="U2103" s="33"/>
      <c r="V2103" s="33"/>
      <c r="W2103" s="33"/>
      <c r="X2103" s="33"/>
      <c r="Y2103" s="33"/>
      <c r="Z2103" s="33"/>
      <c r="AA2103" s="33"/>
      <c r="AB2103" s="33"/>
      <c r="AC2103" s="33"/>
      <c r="AD2103" s="33"/>
      <c r="AE2103" s="33"/>
      <c r="AF2103" s="33"/>
      <c r="AG2103" s="33"/>
      <c r="AH2103" s="33"/>
      <c r="AI2103" s="33"/>
      <c r="AJ2103" s="33"/>
      <c r="AK2103" s="33"/>
      <c r="AL2103" s="33"/>
      <c r="AM2103" s="33"/>
      <c r="AN2103" s="33"/>
      <c r="AO2103" s="33"/>
      <c r="AP2103" s="33"/>
      <c r="AQ2103" s="33"/>
      <c r="AR2103" s="33"/>
      <c r="AS2103" s="33"/>
      <c r="AT2103" s="33"/>
      <c r="AU2103" s="33"/>
      <c r="AV2103" s="33"/>
      <c r="AW2103" s="33"/>
      <c r="AX2103" s="33"/>
      <c r="AY2103" s="33"/>
      <c r="AZ2103" s="33"/>
      <c r="BA2103" s="33"/>
      <c r="BB2103" s="33"/>
      <c r="BC2103" s="33"/>
    </row>
    <row r="2104" spans="1:55">
      <c r="A2104" s="33"/>
      <c r="B2104" s="33"/>
      <c r="C2104" s="33"/>
      <c r="D2104" s="33"/>
      <c r="E2104" s="33"/>
      <c r="F2104" s="33"/>
      <c r="G2104" s="33"/>
      <c r="H2104" s="33"/>
      <c r="I2104" s="33"/>
      <c r="J2104" s="33"/>
      <c r="K2104" s="33"/>
      <c r="L2104" s="33"/>
      <c r="M2104" s="33"/>
      <c r="N2104" s="33"/>
      <c r="O2104" s="33"/>
      <c r="P2104" s="33"/>
      <c r="Q2104" s="33"/>
      <c r="R2104" s="33"/>
      <c r="S2104" s="33"/>
      <c r="T2104" s="33"/>
      <c r="U2104" s="33"/>
      <c r="V2104" s="33"/>
      <c r="W2104" s="33"/>
      <c r="X2104" s="33"/>
      <c r="Y2104" s="33"/>
      <c r="Z2104" s="33"/>
      <c r="AA2104" s="33"/>
      <c r="AB2104" s="33"/>
      <c r="AC2104" s="33"/>
      <c r="AD2104" s="33"/>
      <c r="AE2104" s="33"/>
      <c r="AF2104" s="33"/>
      <c r="AG2104" s="33"/>
      <c r="AH2104" s="33"/>
      <c r="AI2104" s="33"/>
      <c r="AJ2104" s="33"/>
      <c r="AK2104" s="33"/>
      <c r="AL2104" s="33"/>
      <c r="AM2104" s="33"/>
      <c r="AN2104" s="33"/>
      <c r="AO2104" s="33"/>
      <c r="AP2104" s="33"/>
      <c r="AQ2104" s="33"/>
      <c r="AR2104" s="33"/>
      <c r="AS2104" s="33"/>
      <c r="AT2104" s="33"/>
      <c r="AU2104" s="33"/>
      <c r="AV2104" s="33"/>
      <c r="AW2104" s="33"/>
      <c r="AX2104" s="33"/>
      <c r="AY2104" s="33"/>
      <c r="AZ2104" s="33"/>
      <c r="BA2104" s="33"/>
      <c r="BB2104" s="33"/>
      <c r="BC2104" s="33"/>
    </row>
    <row r="2105" spans="1:55">
      <c r="A2105" s="33"/>
      <c r="B2105" s="33"/>
      <c r="C2105" s="33"/>
      <c r="D2105" s="33"/>
      <c r="E2105" s="33"/>
      <c r="F2105" s="33"/>
      <c r="G2105" s="33"/>
      <c r="H2105" s="33"/>
      <c r="I2105" s="33"/>
      <c r="J2105" s="33"/>
      <c r="K2105" s="33"/>
      <c r="L2105" s="33"/>
      <c r="M2105" s="33"/>
      <c r="N2105" s="33"/>
      <c r="O2105" s="33"/>
      <c r="P2105" s="33"/>
      <c r="Q2105" s="33"/>
      <c r="R2105" s="33"/>
      <c r="S2105" s="33"/>
      <c r="T2105" s="33"/>
      <c r="U2105" s="33"/>
      <c r="V2105" s="33"/>
      <c r="W2105" s="33"/>
      <c r="X2105" s="33"/>
      <c r="Y2105" s="33"/>
      <c r="Z2105" s="33"/>
      <c r="AA2105" s="33"/>
      <c r="AB2105" s="33"/>
      <c r="AC2105" s="33"/>
      <c r="AD2105" s="33"/>
      <c r="AE2105" s="33"/>
      <c r="AF2105" s="33"/>
      <c r="AG2105" s="33"/>
      <c r="AH2105" s="33"/>
      <c r="AI2105" s="33"/>
      <c r="AJ2105" s="33"/>
      <c r="AK2105" s="33"/>
      <c r="AL2105" s="33"/>
      <c r="AM2105" s="33"/>
      <c r="AN2105" s="33"/>
      <c r="AO2105" s="33"/>
      <c r="AP2105" s="33"/>
      <c r="AQ2105" s="33"/>
      <c r="AR2105" s="33"/>
      <c r="AS2105" s="33"/>
      <c r="AT2105" s="33"/>
      <c r="AU2105" s="33"/>
      <c r="AV2105" s="33"/>
      <c r="AW2105" s="33"/>
      <c r="AX2105" s="33"/>
      <c r="AY2105" s="33"/>
      <c r="AZ2105" s="33"/>
      <c r="BA2105" s="33"/>
      <c r="BB2105" s="33"/>
      <c r="BC2105" s="33"/>
    </row>
    <row r="2106" spans="1:55">
      <c r="A2106" s="33"/>
      <c r="B2106" s="33"/>
      <c r="C2106" s="33"/>
      <c r="D2106" s="33"/>
      <c r="E2106" s="33"/>
      <c r="F2106" s="33"/>
      <c r="G2106" s="33"/>
      <c r="H2106" s="33"/>
      <c r="I2106" s="33"/>
      <c r="J2106" s="33"/>
      <c r="K2106" s="33"/>
      <c r="L2106" s="33"/>
      <c r="M2106" s="33"/>
      <c r="N2106" s="33"/>
      <c r="O2106" s="33"/>
      <c r="P2106" s="33"/>
      <c r="Q2106" s="33"/>
      <c r="R2106" s="33"/>
      <c r="S2106" s="33"/>
      <c r="T2106" s="33"/>
      <c r="U2106" s="33"/>
      <c r="V2106" s="33"/>
      <c r="W2106" s="33"/>
      <c r="X2106" s="33"/>
      <c r="Y2106" s="33"/>
      <c r="Z2106" s="33"/>
      <c r="AA2106" s="33"/>
      <c r="AB2106" s="33"/>
      <c r="AC2106" s="33"/>
      <c r="AD2106" s="33"/>
      <c r="AE2106" s="33"/>
      <c r="AF2106" s="33"/>
      <c r="AG2106" s="33"/>
      <c r="AH2106" s="33"/>
      <c r="AI2106" s="33"/>
      <c r="AJ2106" s="33"/>
      <c r="AK2106" s="33"/>
      <c r="AL2106" s="33"/>
      <c r="AM2106" s="33"/>
      <c r="AN2106" s="33"/>
      <c r="AO2106" s="33"/>
      <c r="AP2106" s="33"/>
      <c r="AQ2106" s="33"/>
      <c r="AR2106" s="33"/>
      <c r="AS2106" s="33"/>
      <c r="AT2106" s="33"/>
      <c r="AU2106" s="33"/>
      <c r="AV2106" s="33"/>
      <c r="AW2106" s="33"/>
      <c r="AX2106" s="33"/>
      <c r="AY2106" s="33"/>
      <c r="AZ2106" s="33"/>
      <c r="BA2106" s="33"/>
      <c r="BB2106" s="33"/>
      <c r="BC2106" s="33"/>
    </row>
    <row r="2107" spans="1:55">
      <c r="A2107" s="33"/>
      <c r="B2107" s="33"/>
      <c r="C2107" s="33"/>
      <c r="D2107" s="33"/>
      <c r="E2107" s="33"/>
      <c r="F2107" s="33"/>
      <c r="G2107" s="33"/>
      <c r="H2107" s="33"/>
      <c r="I2107" s="33"/>
      <c r="J2107" s="33"/>
      <c r="K2107" s="33"/>
      <c r="L2107" s="33"/>
      <c r="M2107" s="33"/>
      <c r="N2107" s="33"/>
      <c r="O2107" s="33"/>
      <c r="P2107" s="33"/>
      <c r="Q2107" s="33"/>
      <c r="R2107" s="33"/>
      <c r="S2107" s="33"/>
      <c r="T2107" s="33"/>
      <c r="U2107" s="33"/>
      <c r="V2107" s="33"/>
      <c r="W2107" s="33"/>
      <c r="X2107" s="33"/>
      <c r="Y2107" s="33"/>
      <c r="Z2107" s="33"/>
      <c r="AA2107" s="33"/>
      <c r="AB2107" s="33"/>
      <c r="AC2107" s="33"/>
      <c r="AD2107" s="33"/>
      <c r="AE2107" s="33"/>
      <c r="AF2107" s="33"/>
      <c r="AG2107" s="33"/>
      <c r="AH2107" s="33"/>
      <c r="AI2107" s="33"/>
      <c r="AJ2107" s="33"/>
      <c r="AK2107" s="33"/>
      <c r="AL2107" s="33"/>
      <c r="AM2107" s="33"/>
      <c r="AN2107" s="33"/>
      <c r="AO2107" s="33"/>
      <c r="AP2107" s="33"/>
      <c r="AQ2107" s="33"/>
      <c r="AR2107" s="33"/>
      <c r="AS2107" s="33"/>
      <c r="AT2107" s="33"/>
      <c r="AU2107" s="33"/>
      <c r="AV2107" s="33"/>
      <c r="AW2107" s="33"/>
      <c r="AX2107" s="33"/>
      <c r="AY2107" s="33"/>
      <c r="AZ2107" s="33"/>
      <c r="BA2107" s="33"/>
      <c r="BB2107" s="33"/>
      <c r="BC2107" s="33"/>
    </row>
    <row r="2108" spans="1:55">
      <c r="A2108" s="33"/>
      <c r="B2108" s="33"/>
      <c r="C2108" s="33"/>
      <c r="D2108" s="33"/>
      <c r="E2108" s="33"/>
      <c r="F2108" s="33"/>
      <c r="G2108" s="33"/>
      <c r="H2108" s="33"/>
      <c r="I2108" s="33"/>
      <c r="J2108" s="33"/>
      <c r="K2108" s="33"/>
      <c r="L2108" s="33"/>
      <c r="M2108" s="33"/>
      <c r="N2108" s="33"/>
      <c r="O2108" s="33"/>
      <c r="P2108" s="33"/>
      <c r="Q2108" s="33"/>
      <c r="R2108" s="33"/>
      <c r="S2108" s="33"/>
      <c r="T2108" s="33"/>
      <c r="U2108" s="33"/>
      <c r="V2108" s="33"/>
      <c r="W2108" s="33"/>
      <c r="X2108" s="33"/>
      <c r="Y2108" s="33"/>
      <c r="Z2108" s="33"/>
      <c r="AA2108" s="33"/>
      <c r="AB2108" s="33"/>
      <c r="AC2108" s="33"/>
      <c r="AD2108" s="33"/>
      <c r="AE2108" s="33"/>
      <c r="AF2108" s="33"/>
      <c r="AG2108" s="33"/>
      <c r="AH2108" s="33"/>
      <c r="AI2108" s="33"/>
      <c r="AJ2108" s="33"/>
      <c r="AK2108" s="33"/>
      <c r="AL2108" s="33"/>
      <c r="AM2108" s="33"/>
      <c r="AN2108" s="33"/>
      <c r="AO2108" s="33"/>
      <c r="AP2108" s="33"/>
      <c r="AQ2108" s="33"/>
      <c r="AR2108" s="33"/>
      <c r="AS2108" s="33"/>
      <c r="AT2108" s="33"/>
      <c r="AU2108" s="33"/>
      <c r="AV2108" s="33"/>
      <c r="AW2108" s="33"/>
      <c r="AX2108" s="33"/>
      <c r="AY2108" s="33"/>
      <c r="AZ2108" s="33"/>
      <c r="BA2108" s="33"/>
      <c r="BB2108" s="33"/>
      <c r="BC2108" s="33"/>
    </row>
    <row r="2109" spans="1:55">
      <c r="A2109" s="33"/>
      <c r="B2109" s="33"/>
      <c r="C2109" s="33"/>
      <c r="D2109" s="33"/>
      <c r="E2109" s="33"/>
      <c r="F2109" s="33"/>
      <c r="G2109" s="33"/>
      <c r="H2109" s="33"/>
      <c r="I2109" s="33"/>
      <c r="J2109" s="33"/>
      <c r="K2109" s="33"/>
      <c r="L2109" s="33"/>
      <c r="M2109" s="33"/>
      <c r="N2109" s="33"/>
      <c r="O2109" s="33"/>
      <c r="P2109" s="33"/>
      <c r="Q2109" s="33"/>
      <c r="R2109" s="33"/>
      <c r="S2109" s="33"/>
      <c r="T2109" s="33"/>
      <c r="U2109" s="33"/>
      <c r="V2109" s="33"/>
      <c r="W2109" s="33"/>
      <c r="X2109" s="33"/>
      <c r="Y2109" s="33"/>
      <c r="Z2109" s="33"/>
      <c r="AA2109" s="33"/>
      <c r="AB2109" s="33"/>
      <c r="AC2109" s="33"/>
      <c r="AD2109" s="33"/>
      <c r="AE2109" s="33"/>
      <c r="AF2109" s="33"/>
      <c r="AG2109" s="33"/>
      <c r="AH2109" s="33"/>
      <c r="AI2109" s="33"/>
      <c r="AJ2109" s="33"/>
      <c r="AK2109" s="33"/>
      <c r="AL2109" s="33"/>
      <c r="AM2109" s="33"/>
      <c r="AN2109" s="33"/>
      <c r="AO2109" s="33"/>
      <c r="AP2109" s="33"/>
      <c r="AQ2109" s="33"/>
      <c r="AR2109" s="33"/>
      <c r="AS2109" s="33"/>
      <c r="AT2109" s="33"/>
      <c r="AU2109" s="33"/>
      <c r="AV2109" s="33"/>
      <c r="AW2109" s="33"/>
      <c r="AX2109" s="33"/>
      <c r="AY2109" s="33"/>
      <c r="AZ2109" s="33"/>
      <c r="BA2109" s="33"/>
      <c r="BB2109" s="33"/>
      <c r="BC2109" s="33"/>
    </row>
    <row r="2110" spans="1:55">
      <c r="A2110" s="33"/>
      <c r="B2110" s="33"/>
      <c r="C2110" s="33"/>
      <c r="D2110" s="33"/>
      <c r="E2110" s="33"/>
      <c r="F2110" s="33"/>
      <c r="G2110" s="33"/>
      <c r="H2110" s="33"/>
      <c r="I2110" s="33"/>
      <c r="J2110" s="33"/>
      <c r="K2110" s="33"/>
      <c r="L2110" s="33"/>
      <c r="M2110" s="33"/>
      <c r="N2110" s="33"/>
      <c r="O2110" s="33"/>
      <c r="P2110" s="33"/>
      <c r="Q2110" s="33"/>
      <c r="R2110" s="33"/>
      <c r="S2110" s="33"/>
      <c r="T2110" s="33"/>
      <c r="U2110" s="33"/>
      <c r="V2110" s="33"/>
      <c r="W2110" s="33"/>
      <c r="X2110" s="33"/>
      <c r="Y2110" s="33"/>
      <c r="Z2110" s="33"/>
      <c r="AA2110" s="33"/>
      <c r="AB2110" s="33"/>
      <c r="AC2110" s="33"/>
      <c r="AD2110" s="33"/>
      <c r="AE2110" s="33"/>
      <c r="AF2110" s="33"/>
      <c r="AG2110" s="33"/>
      <c r="AH2110" s="33"/>
      <c r="AI2110" s="33"/>
      <c r="AJ2110" s="33"/>
      <c r="AK2110" s="33"/>
      <c r="AL2110" s="33"/>
      <c r="AM2110" s="33"/>
      <c r="AN2110" s="33"/>
      <c r="AO2110" s="33"/>
      <c r="AP2110" s="33"/>
      <c r="AQ2110" s="33"/>
      <c r="AR2110" s="33"/>
      <c r="AS2110" s="33"/>
      <c r="AT2110" s="33"/>
      <c r="AU2110" s="33"/>
      <c r="AV2110" s="33"/>
      <c r="AW2110" s="33"/>
      <c r="AX2110" s="33"/>
      <c r="AY2110" s="33"/>
      <c r="AZ2110" s="33"/>
      <c r="BA2110" s="33"/>
      <c r="BB2110" s="33"/>
      <c r="BC2110" s="33"/>
    </row>
    <row r="2111" spans="1:55">
      <c r="A2111" s="33"/>
      <c r="B2111" s="33"/>
      <c r="C2111" s="33"/>
      <c r="D2111" s="33"/>
      <c r="E2111" s="33"/>
      <c r="F2111" s="33"/>
      <c r="G2111" s="33"/>
      <c r="H2111" s="33"/>
      <c r="I2111" s="33"/>
      <c r="J2111" s="33"/>
      <c r="K2111" s="33"/>
      <c r="L2111" s="33"/>
      <c r="M2111" s="33"/>
      <c r="N2111" s="33"/>
      <c r="O2111" s="33"/>
      <c r="P2111" s="33"/>
      <c r="Q2111" s="33"/>
      <c r="R2111" s="33"/>
      <c r="S2111" s="33"/>
      <c r="T2111" s="33"/>
      <c r="U2111" s="33"/>
      <c r="V2111" s="33"/>
      <c r="W2111" s="33"/>
      <c r="X2111" s="33"/>
      <c r="Y2111" s="33"/>
      <c r="Z2111" s="33"/>
      <c r="AA2111" s="33"/>
      <c r="AB2111" s="33"/>
      <c r="AC2111" s="33"/>
      <c r="AD2111" s="33"/>
      <c r="AE2111" s="33"/>
      <c r="AF2111" s="33"/>
      <c r="AG2111" s="33"/>
      <c r="AH2111" s="33"/>
      <c r="AI2111" s="33"/>
      <c r="AJ2111" s="33"/>
      <c r="AK2111" s="33"/>
      <c r="AL2111" s="33"/>
      <c r="AM2111" s="33"/>
      <c r="AN2111" s="33"/>
      <c r="AO2111" s="33"/>
      <c r="AP2111" s="33"/>
      <c r="AQ2111" s="33"/>
      <c r="AR2111" s="33"/>
      <c r="AS2111" s="33"/>
      <c r="AT2111" s="33"/>
      <c r="AU2111" s="33"/>
      <c r="AV2111" s="33"/>
      <c r="AW2111" s="33"/>
      <c r="AX2111" s="33"/>
      <c r="AY2111" s="33"/>
      <c r="AZ2111" s="33"/>
      <c r="BA2111" s="33"/>
      <c r="BB2111" s="33"/>
      <c r="BC2111" s="33"/>
    </row>
    <row r="2112" spans="1:55">
      <c r="A2112" s="33"/>
      <c r="B2112" s="33"/>
      <c r="C2112" s="33"/>
      <c r="D2112" s="33"/>
      <c r="E2112" s="33"/>
      <c r="F2112" s="33"/>
      <c r="G2112" s="33"/>
      <c r="H2112" s="33"/>
      <c r="I2112" s="33"/>
      <c r="J2112" s="33"/>
      <c r="K2112" s="33"/>
      <c r="L2112" s="33"/>
      <c r="M2112" s="33"/>
      <c r="N2112" s="33"/>
      <c r="O2112" s="33"/>
      <c r="P2112" s="33"/>
      <c r="Q2112" s="33"/>
      <c r="R2112" s="33"/>
      <c r="S2112" s="33"/>
      <c r="T2112" s="33"/>
      <c r="U2112" s="33"/>
      <c r="V2112" s="33"/>
      <c r="W2112" s="33"/>
      <c r="X2112" s="33"/>
      <c r="Y2112" s="33"/>
      <c r="Z2112" s="33"/>
      <c r="AA2112" s="33"/>
      <c r="AB2112" s="33"/>
      <c r="AC2112" s="33"/>
      <c r="AD2112" s="33"/>
      <c r="AE2112" s="33"/>
      <c r="AF2112" s="33"/>
      <c r="AG2112" s="33"/>
      <c r="AH2112" s="33"/>
      <c r="AI2112" s="33"/>
      <c r="AJ2112" s="33"/>
      <c r="AK2112" s="33"/>
      <c r="AL2112" s="33"/>
      <c r="AM2112" s="33"/>
      <c r="AN2112" s="33"/>
      <c r="AO2112" s="33"/>
      <c r="AP2112" s="33"/>
      <c r="AQ2112" s="33"/>
      <c r="AR2112" s="33"/>
      <c r="AS2112" s="33"/>
      <c r="AT2112" s="33"/>
      <c r="AU2112" s="33"/>
      <c r="AV2112" s="33"/>
      <c r="AW2112" s="33"/>
      <c r="AX2112" s="33"/>
      <c r="AY2112" s="33"/>
      <c r="AZ2112" s="33"/>
      <c r="BA2112" s="33"/>
      <c r="BB2112" s="33"/>
      <c r="BC2112" s="33"/>
    </row>
    <row r="2113" spans="1:55">
      <c r="A2113" s="33"/>
      <c r="B2113" s="33"/>
      <c r="C2113" s="33"/>
      <c r="D2113" s="33"/>
      <c r="E2113" s="33"/>
      <c r="F2113" s="33"/>
      <c r="G2113" s="33"/>
      <c r="H2113" s="33"/>
      <c r="I2113" s="33"/>
      <c r="J2113" s="33"/>
      <c r="K2113" s="33"/>
      <c r="L2113" s="33"/>
      <c r="M2113" s="33"/>
      <c r="N2113" s="33"/>
      <c r="O2113" s="33"/>
      <c r="P2113" s="33"/>
      <c r="Q2113" s="33"/>
      <c r="R2113" s="33"/>
      <c r="S2113" s="33"/>
      <c r="T2113" s="33"/>
      <c r="U2113" s="33"/>
      <c r="V2113" s="33"/>
      <c r="W2113" s="33"/>
      <c r="X2113" s="33"/>
      <c r="Y2113" s="33"/>
      <c r="Z2113" s="33"/>
      <c r="AA2113" s="33"/>
      <c r="AB2113" s="33"/>
      <c r="AC2113" s="33"/>
      <c r="AD2113" s="33"/>
      <c r="AE2113" s="33"/>
      <c r="AF2113" s="33"/>
      <c r="AG2113" s="33"/>
      <c r="AH2113" s="33"/>
      <c r="AI2113" s="33"/>
      <c r="AJ2113" s="33"/>
      <c r="AK2113" s="33"/>
      <c r="AL2113" s="33"/>
      <c r="AM2113" s="33"/>
      <c r="AN2113" s="33"/>
      <c r="AO2113" s="33"/>
      <c r="AP2113" s="33"/>
      <c r="AQ2113" s="33"/>
      <c r="AR2113" s="33"/>
      <c r="AS2113" s="33"/>
      <c r="AT2113" s="33"/>
      <c r="AU2113" s="33"/>
      <c r="AV2113" s="33"/>
      <c r="AW2113" s="33"/>
      <c r="AX2113" s="33"/>
      <c r="AY2113" s="33"/>
      <c r="AZ2113" s="33"/>
      <c r="BA2113" s="33"/>
      <c r="BB2113" s="33"/>
      <c r="BC2113" s="33"/>
    </row>
    <row r="2114" spans="1:55">
      <c r="A2114" s="33"/>
      <c r="B2114" s="33"/>
      <c r="C2114" s="33"/>
      <c r="D2114" s="33"/>
      <c r="E2114" s="33"/>
      <c r="F2114" s="33"/>
      <c r="G2114" s="33"/>
      <c r="H2114" s="33"/>
      <c r="I2114" s="33"/>
      <c r="J2114" s="33"/>
      <c r="K2114" s="33"/>
      <c r="L2114" s="33"/>
      <c r="M2114" s="33"/>
      <c r="N2114" s="33"/>
      <c r="O2114" s="33"/>
      <c r="P2114" s="33"/>
      <c r="Q2114" s="33"/>
      <c r="R2114" s="33"/>
      <c r="S2114" s="33"/>
      <c r="T2114" s="33"/>
      <c r="U2114" s="33"/>
      <c r="V2114" s="33"/>
      <c r="W2114" s="33"/>
      <c r="X2114" s="33"/>
      <c r="Y2114" s="33"/>
      <c r="Z2114" s="33"/>
      <c r="AA2114" s="33"/>
      <c r="AB2114" s="33"/>
      <c r="AC2114" s="33"/>
      <c r="AD2114" s="33"/>
      <c r="AE2114" s="33"/>
      <c r="AF2114" s="33"/>
      <c r="AG2114" s="33"/>
      <c r="AH2114" s="33"/>
      <c r="AI2114" s="33"/>
      <c r="AJ2114" s="33"/>
      <c r="AK2114" s="33"/>
      <c r="AL2114" s="33"/>
      <c r="AM2114" s="33"/>
      <c r="AN2114" s="33"/>
      <c r="AO2114" s="33"/>
      <c r="AP2114" s="33"/>
      <c r="AQ2114" s="33"/>
      <c r="AR2114" s="33"/>
      <c r="AS2114" s="33"/>
      <c r="AT2114" s="33"/>
      <c r="AU2114" s="33"/>
      <c r="AV2114" s="33"/>
      <c r="AW2114" s="33"/>
      <c r="AX2114" s="33"/>
      <c r="AY2114" s="33"/>
      <c r="AZ2114" s="33"/>
      <c r="BA2114" s="33"/>
      <c r="BB2114" s="33"/>
      <c r="BC2114" s="33"/>
    </row>
    <row r="2115" spans="1:55">
      <c r="A2115" s="33"/>
      <c r="B2115" s="33"/>
      <c r="C2115" s="33"/>
      <c r="D2115" s="33"/>
      <c r="E2115" s="33"/>
      <c r="F2115" s="33"/>
      <c r="G2115" s="33"/>
      <c r="H2115" s="33"/>
      <c r="I2115" s="33"/>
      <c r="J2115" s="33"/>
      <c r="K2115" s="33"/>
      <c r="L2115" s="33"/>
      <c r="M2115" s="33"/>
      <c r="N2115" s="33"/>
      <c r="O2115" s="33"/>
      <c r="P2115" s="33"/>
      <c r="Q2115" s="33"/>
      <c r="R2115" s="33"/>
      <c r="S2115" s="33"/>
      <c r="T2115" s="33"/>
      <c r="U2115" s="33"/>
      <c r="V2115" s="33"/>
      <c r="W2115" s="33"/>
      <c r="X2115" s="33"/>
      <c r="Y2115" s="33"/>
      <c r="Z2115" s="33"/>
      <c r="AA2115" s="33"/>
      <c r="AB2115" s="33"/>
      <c r="AC2115" s="33"/>
      <c r="AD2115" s="33"/>
      <c r="AE2115" s="33"/>
      <c r="AF2115" s="33"/>
      <c r="AG2115" s="33"/>
      <c r="AH2115" s="33"/>
      <c r="AI2115" s="33"/>
      <c r="AJ2115" s="33"/>
      <c r="AK2115" s="33"/>
      <c r="AL2115" s="33"/>
      <c r="AM2115" s="33"/>
      <c r="AN2115" s="33"/>
      <c r="AO2115" s="33"/>
      <c r="AP2115" s="33"/>
      <c r="AQ2115" s="33"/>
      <c r="AR2115" s="33"/>
      <c r="AS2115" s="33"/>
      <c r="AT2115" s="33"/>
      <c r="AU2115" s="33"/>
      <c r="AV2115" s="33"/>
      <c r="AW2115" s="33"/>
      <c r="AX2115" s="33"/>
      <c r="AY2115" s="33"/>
      <c r="AZ2115" s="33"/>
      <c r="BA2115" s="33"/>
      <c r="BB2115" s="33"/>
      <c r="BC2115" s="33"/>
    </row>
    <row r="2116" spans="1:55">
      <c r="A2116" s="33"/>
      <c r="B2116" s="33"/>
      <c r="C2116" s="33"/>
      <c r="D2116" s="33"/>
      <c r="E2116" s="33"/>
      <c r="F2116" s="33"/>
      <c r="G2116" s="33"/>
      <c r="H2116" s="33"/>
      <c r="I2116" s="33"/>
      <c r="J2116" s="33"/>
      <c r="K2116" s="33"/>
      <c r="L2116" s="33"/>
      <c r="M2116" s="33"/>
      <c r="N2116" s="33"/>
      <c r="O2116" s="33"/>
      <c r="P2116" s="33"/>
      <c r="Q2116" s="33"/>
      <c r="R2116" s="33"/>
      <c r="S2116" s="33"/>
      <c r="T2116" s="33"/>
      <c r="U2116" s="33"/>
      <c r="V2116" s="33"/>
      <c r="W2116" s="33"/>
      <c r="X2116" s="33"/>
      <c r="Y2116" s="33"/>
      <c r="Z2116" s="33"/>
      <c r="AA2116" s="33"/>
      <c r="AB2116" s="33"/>
      <c r="AC2116" s="33"/>
      <c r="AD2116" s="33"/>
      <c r="AE2116" s="33"/>
      <c r="AF2116" s="33"/>
      <c r="AG2116" s="33"/>
      <c r="AH2116" s="33"/>
      <c r="AI2116" s="33"/>
      <c r="AJ2116" s="33"/>
      <c r="AK2116" s="33"/>
      <c r="AL2116" s="33"/>
      <c r="AM2116" s="33"/>
      <c r="AN2116" s="33"/>
      <c r="AO2116" s="33"/>
      <c r="AP2116" s="33"/>
      <c r="AQ2116" s="33"/>
      <c r="AR2116" s="33"/>
      <c r="AS2116" s="33"/>
      <c r="AT2116" s="33"/>
      <c r="AU2116" s="33"/>
      <c r="AV2116" s="33"/>
      <c r="AW2116" s="33"/>
      <c r="AX2116" s="33"/>
      <c r="AY2116" s="33"/>
      <c r="AZ2116" s="33"/>
      <c r="BA2116" s="33"/>
      <c r="BB2116" s="33"/>
      <c r="BC2116" s="33"/>
    </row>
    <row r="2117" spans="1:55">
      <c r="A2117" s="33"/>
      <c r="B2117" s="33"/>
      <c r="C2117" s="33"/>
      <c r="D2117" s="33"/>
      <c r="E2117" s="33"/>
      <c r="F2117" s="33"/>
      <c r="G2117" s="33"/>
      <c r="H2117" s="33"/>
      <c r="I2117" s="33"/>
      <c r="J2117" s="33"/>
      <c r="K2117" s="33"/>
      <c r="L2117" s="33"/>
      <c r="M2117" s="33"/>
      <c r="N2117" s="33"/>
      <c r="O2117" s="33"/>
      <c r="P2117" s="33"/>
      <c r="Q2117" s="33"/>
      <c r="R2117" s="33"/>
      <c r="S2117" s="33"/>
      <c r="T2117" s="33"/>
      <c r="U2117" s="33"/>
      <c r="V2117" s="33"/>
      <c r="W2117" s="33"/>
      <c r="X2117" s="33"/>
      <c r="Y2117" s="33"/>
      <c r="Z2117" s="33"/>
      <c r="AA2117" s="33"/>
      <c r="AB2117" s="33"/>
      <c r="AC2117" s="33"/>
      <c r="AD2117" s="33"/>
      <c r="AE2117" s="33"/>
      <c r="AF2117" s="33"/>
      <c r="AG2117" s="33"/>
      <c r="AH2117" s="33"/>
      <c r="AI2117" s="33"/>
      <c r="AJ2117" s="33"/>
      <c r="AK2117" s="33"/>
      <c r="AL2117" s="33"/>
      <c r="AM2117" s="33"/>
      <c r="AN2117" s="33"/>
      <c r="AO2117" s="33"/>
      <c r="AP2117" s="33"/>
      <c r="AQ2117" s="33"/>
      <c r="AR2117" s="33"/>
      <c r="AS2117" s="33"/>
      <c r="AT2117" s="33"/>
      <c r="AU2117" s="33"/>
      <c r="AV2117" s="33"/>
      <c r="AW2117" s="33"/>
      <c r="AX2117" s="33"/>
      <c r="AY2117" s="33"/>
      <c r="AZ2117" s="33"/>
      <c r="BA2117" s="33"/>
      <c r="BB2117" s="33"/>
      <c r="BC2117" s="33"/>
    </row>
    <row r="2118" spans="1:55">
      <c r="A2118" s="33"/>
      <c r="B2118" s="33"/>
      <c r="C2118" s="33"/>
      <c r="D2118" s="33"/>
      <c r="E2118" s="33"/>
      <c r="F2118" s="33"/>
      <c r="G2118" s="33"/>
      <c r="H2118" s="33"/>
      <c r="I2118" s="33"/>
      <c r="J2118" s="33"/>
      <c r="K2118" s="33"/>
      <c r="L2118" s="33"/>
      <c r="M2118" s="33"/>
      <c r="N2118" s="33"/>
      <c r="O2118" s="33"/>
      <c r="P2118" s="33"/>
      <c r="Q2118" s="33"/>
      <c r="R2118" s="33"/>
      <c r="S2118" s="33"/>
      <c r="T2118" s="33"/>
      <c r="U2118" s="33"/>
      <c r="V2118" s="33"/>
      <c r="W2118" s="33"/>
      <c r="X2118" s="33"/>
      <c r="Y2118" s="33"/>
      <c r="Z2118" s="33"/>
      <c r="AA2118" s="33"/>
      <c r="AB2118" s="33"/>
      <c r="AC2118" s="33"/>
      <c r="AD2118" s="33"/>
      <c r="AE2118" s="33"/>
      <c r="AF2118" s="33"/>
      <c r="AG2118" s="33"/>
      <c r="AH2118" s="33"/>
      <c r="AI2118" s="33"/>
      <c r="AJ2118" s="33"/>
      <c r="AK2118" s="33"/>
      <c r="AL2118" s="33"/>
      <c r="AM2118" s="33"/>
      <c r="AN2118" s="33"/>
      <c r="AO2118" s="33"/>
      <c r="AP2118" s="33"/>
      <c r="AQ2118" s="33"/>
      <c r="AR2118" s="33"/>
      <c r="AS2118" s="33"/>
      <c r="AT2118" s="33"/>
      <c r="AU2118" s="33"/>
      <c r="AV2118" s="33"/>
      <c r="AW2118" s="33"/>
      <c r="AX2118" s="33"/>
      <c r="AY2118" s="33"/>
      <c r="AZ2118" s="33"/>
      <c r="BA2118" s="33"/>
      <c r="BB2118" s="33"/>
      <c r="BC2118" s="33"/>
    </row>
    <row r="2119" spans="1:55">
      <c r="A2119" s="33"/>
      <c r="B2119" s="33"/>
      <c r="C2119" s="33"/>
      <c r="D2119" s="33"/>
      <c r="E2119" s="33"/>
      <c r="F2119" s="33"/>
      <c r="G2119" s="33"/>
      <c r="H2119" s="33"/>
      <c r="I2119" s="33"/>
      <c r="J2119" s="33"/>
      <c r="K2119" s="33"/>
      <c r="L2119" s="33"/>
      <c r="M2119" s="33"/>
      <c r="N2119" s="33"/>
      <c r="O2119" s="33"/>
      <c r="P2119" s="33"/>
      <c r="Q2119" s="33"/>
      <c r="R2119" s="33"/>
      <c r="S2119" s="33"/>
      <c r="T2119" s="33"/>
      <c r="U2119" s="33"/>
      <c r="V2119" s="33"/>
      <c r="W2119" s="33"/>
      <c r="X2119" s="33"/>
      <c r="Y2119" s="33"/>
      <c r="Z2119" s="33"/>
      <c r="AA2119" s="33"/>
      <c r="AB2119" s="33"/>
      <c r="AC2119" s="33"/>
      <c r="AD2119" s="33"/>
      <c r="AE2119" s="33"/>
      <c r="AF2119" s="33"/>
      <c r="AG2119" s="33"/>
      <c r="AH2119" s="33"/>
      <c r="AI2119" s="33"/>
      <c r="AJ2119" s="33"/>
      <c r="AK2119" s="33"/>
      <c r="AL2119" s="33"/>
      <c r="AM2119" s="33"/>
      <c r="AN2119" s="33"/>
      <c r="AO2119" s="33"/>
      <c r="AP2119" s="33"/>
      <c r="AQ2119" s="33"/>
      <c r="AR2119" s="33"/>
      <c r="AS2119" s="33"/>
      <c r="AT2119" s="33"/>
      <c r="AU2119" s="33"/>
      <c r="AV2119" s="33"/>
      <c r="AW2119" s="33"/>
      <c r="AX2119" s="33"/>
      <c r="AY2119" s="33"/>
      <c r="AZ2119" s="33"/>
      <c r="BA2119" s="33"/>
      <c r="BB2119" s="33"/>
      <c r="BC2119" s="33"/>
    </row>
    <row r="2120" spans="1:55">
      <c r="A2120" s="33"/>
      <c r="B2120" s="33"/>
      <c r="C2120" s="33"/>
      <c r="D2120" s="33"/>
      <c r="E2120" s="33"/>
      <c r="F2120" s="33"/>
      <c r="G2120" s="33"/>
      <c r="H2120" s="33"/>
      <c r="I2120" s="33"/>
      <c r="J2120" s="33"/>
      <c r="K2120" s="33"/>
      <c r="L2120" s="33"/>
      <c r="M2120" s="33"/>
      <c r="N2120" s="33"/>
      <c r="O2120" s="33"/>
      <c r="P2120" s="33"/>
      <c r="Q2120" s="33"/>
      <c r="R2120" s="33"/>
      <c r="S2120" s="33"/>
      <c r="T2120" s="33"/>
      <c r="U2120" s="33"/>
      <c r="V2120" s="33"/>
      <c r="W2120" s="33"/>
      <c r="X2120" s="33"/>
      <c r="Y2120" s="33"/>
      <c r="Z2120" s="33"/>
      <c r="AA2120" s="33"/>
      <c r="AB2120" s="33"/>
      <c r="AC2120" s="33"/>
      <c r="AD2120" s="33"/>
      <c r="AE2120" s="33"/>
      <c r="AF2120" s="33"/>
      <c r="AG2120" s="33"/>
      <c r="AH2120" s="33"/>
      <c r="AI2120" s="33"/>
      <c r="AJ2120" s="33"/>
      <c r="AK2120" s="33"/>
      <c r="AL2120" s="33"/>
      <c r="AM2120" s="33"/>
      <c r="AN2120" s="33"/>
      <c r="AO2120" s="33"/>
      <c r="AP2120" s="33"/>
      <c r="AQ2120" s="33"/>
      <c r="AR2120" s="33"/>
      <c r="AS2120" s="33"/>
      <c r="AT2120" s="33"/>
      <c r="AU2120" s="33"/>
      <c r="AV2120" s="33"/>
      <c r="AW2120" s="33"/>
      <c r="AX2120" s="33"/>
      <c r="AY2120" s="33"/>
      <c r="AZ2120" s="33"/>
      <c r="BA2120" s="33"/>
      <c r="BB2120" s="33"/>
      <c r="BC2120" s="33"/>
    </row>
    <row r="2121" spans="1:55">
      <c r="A2121" s="33"/>
      <c r="B2121" s="33"/>
      <c r="C2121" s="33"/>
      <c r="D2121" s="33"/>
      <c r="E2121" s="33"/>
      <c r="F2121" s="33"/>
      <c r="G2121" s="33"/>
      <c r="H2121" s="33"/>
      <c r="I2121" s="33"/>
      <c r="J2121" s="33"/>
      <c r="K2121" s="33"/>
      <c r="L2121" s="33"/>
      <c r="M2121" s="33"/>
      <c r="N2121" s="33"/>
      <c r="O2121" s="33"/>
      <c r="P2121" s="33"/>
      <c r="Q2121" s="33"/>
      <c r="R2121" s="33"/>
      <c r="S2121" s="33"/>
      <c r="T2121" s="33"/>
      <c r="U2121" s="33"/>
      <c r="V2121" s="33"/>
      <c r="W2121" s="33"/>
      <c r="X2121" s="33"/>
      <c r="Y2121" s="33"/>
      <c r="Z2121" s="33"/>
      <c r="AA2121" s="33"/>
      <c r="AB2121" s="33"/>
      <c r="AC2121" s="33"/>
      <c r="AD2121" s="33"/>
      <c r="AE2121" s="33"/>
      <c r="AF2121" s="33"/>
      <c r="AG2121" s="33"/>
      <c r="AH2121" s="33"/>
      <c r="AI2121" s="33"/>
      <c r="AJ2121" s="33"/>
      <c r="AK2121" s="33"/>
      <c r="AL2121" s="33"/>
      <c r="AM2121" s="33"/>
      <c r="AN2121" s="33"/>
      <c r="AO2121" s="33"/>
      <c r="AP2121" s="33"/>
      <c r="AQ2121" s="33"/>
      <c r="AR2121" s="33"/>
      <c r="AS2121" s="33"/>
      <c r="AT2121" s="33"/>
      <c r="AU2121" s="33"/>
      <c r="AV2121" s="33"/>
      <c r="AW2121" s="33"/>
      <c r="AX2121" s="33"/>
      <c r="AY2121" s="33"/>
      <c r="AZ2121" s="33"/>
      <c r="BA2121" s="33"/>
      <c r="BB2121" s="33"/>
      <c r="BC2121" s="33"/>
    </row>
    <row r="2122" spans="1:55">
      <c r="A2122" s="33"/>
      <c r="B2122" s="33"/>
      <c r="C2122" s="33"/>
      <c r="D2122" s="33"/>
      <c r="E2122" s="33"/>
      <c r="F2122" s="33"/>
      <c r="G2122" s="33"/>
      <c r="H2122" s="33"/>
      <c r="I2122" s="33"/>
      <c r="J2122" s="33"/>
      <c r="K2122" s="33"/>
      <c r="L2122" s="33"/>
      <c r="M2122" s="33"/>
      <c r="N2122" s="33"/>
      <c r="O2122" s="33"/>
      <c r="P2122" s="33"/>
      <c r="Q2122" s="33"/>
      <c r="R2122" s="33"/>
      <c r="S2122" s="33"/>
      <c r="T2122" s="33"/>
      <c r="U2122" s="33"/>
      <c r="V2122" s="33"/>
      <c r="W2122" s="33"/>
      <c r="X2122" s="33"/>
      <c r="Y2122" s="33"/>
      <c r="Z2122" s="33"/>
      <c r="AA2122" s="33"/>
      <c r="AB2122" s="33"/>
      <c r="AC2122" s="33"/>
      <c r="AD2122" s="33"/>
      <c r="AE2122" s="33"/>
      <c r="AF2122" s="33"/>
      <c r="AG2122" s="33"/>
      <c r="AH2122" s="33"/>
      <c r="AI2122" s="33"/>
      <c r="AJ2122" s="33"/>
      <c r="AK2122" s="33"/>
      <c r="AL2122" s="33"/>
      <c r="AM2122" s="33"/>
      <c r="AN2122" s="33"/>
      <c r="AO2122" s="33"/>
      <c r="AP2122" s="33"/>
      <c r="AQ2122" s="33"/>
      <c r="AR2122" s="33"/>
      <c r="AS2122" s="33"/>
      <c r="AT2122" s="33"/>
      <c r="AU2122" s="33"/>
      <c r="AV2122" s="33"/>
      <c r="AW2122" s="33"/>
      <c r="AX2122" s="33"/>
      <c r="AY2122" s="33"/>
      <c r="AZ2122" s="33"/>
      <c r="BA2122" s="33"/>
      <c r="BB2122" s="33"/>
      <c r="BC2122" s="33"/>
    </row>
    <row r="2123" spans="1:55">
      <c r="A2123" s="33"/>
      <c r="B2123" s="33"/>
      <c r="C2123" s="33"/>
      <c r="D2123" s="33"/>
      <c r="E2123" s="33"/>
      <c r="F2123" s="33"/>
      <c r="G2123" s="33"/>
      <c r="H2123" s="33"/>
      <c r="I2123" s="33"/>
      <c r="J2123" s="33"/>
      <c r="K2123" s="33"/>
      <c r="L2123" s="33"/>
      <c r="M2123" s="33"/>
      <c r="N2123" s="33"/>
      <c r="O2123" s="33"/>
      <c r="P2123" s="33"/>
      <c r="Q2123" s="33"/>
      <c r="R2123" s="33"/>
      <c r="S2123" s="33"/>
      <c r="T2123" s="33"/>
      <c r="U2123" s="33"/>
      <c r="V2123" s="33"/>
      <c r="W2123" s="33"/>
      <c r="X2123" s="33"/>
      <c r="Y2123" s="33"/>
      <c r="Z2123" s="33"/>
      <c r="AA2123" s="33"/>
      <c r="AB2123" s="33"/>
      <c r="AC2123" s="33"/>
      <c r="AD2123" s="33"/>
      <c r="AE2123" s="33"/>
      <c r="AF2123" s="33"/>
      <c r="AG2123" s="33"/>
      <c r="AH2123" s="33"/>
      <c r="AI2123" s="33"/>
      <c r="AJ2123" s="33"/>
      <c r="AK2123" s="33"/>
      <c r="AL2123" s="33"/>
      <c r="AM2123" s="33"/>
      <c r="AN2123" s="33"/>
      <c r="AO2123" s="33"/>
      <c r="AP2123" s="33"/>
      <c r="AQ2123" s="33"/>
      <c r="AR2123" s="33"/>
      <c r="AS2123" s="33"/>
      <c r="AT2123" s="33"/>
      <c r="AU2123" s="33"/>
      <c r="AV2123" s="33"/>
      <c r="AW2123" s="33"/>
      <c r="AX2123" s="33"/>
      <c r="AY2123" s="33"/>
      <c r="AZ2123" s="33"/>
      <c r="BA2123" s="33"/>
      <c r="BB2123" s="33"/>
      <c r="BC2123" s="33"/>
    </row>
    <row r="2124" spans="1:55">
      <c r="A2124" s="33"/>
      <c r="B2124" s="33"/>
      <c r="C2124" s="33"/>
      <c r="D2124" s="33"/>
      <c r="E2124" s="33"/>
      <c r="F2124" s="33"/>
      <c r="G2124" s="33"/>
      <c r="H2124" s="33"/>
      <c r="I2124" s="33"/>
      <c r="J2124" s="33"/>
      <c r="K2124" s="33"/>
      <c r="L2124" s="33"/>
      <c r="M2124" s="33"/>
      <c r="N2124" s="33"/>
      <c r="O2124" s="33"/>
      <c r="P2124" s="33"/>
      <c r="Q2124" s="33"/>
      <c r="R2124" s="33"/>
      <c r="S2124" s="33"/>
      <c r="T2124" s="33"/>
      <c r="U2124" s="33"/>
      <c r="V2124" s="33"/>
      <c r="W2124" s="33"/>
      <c r="X2124" s="33"/>
      <c r="Y2124" s="33"/>
      <c r="Z2124" s="33"/>
      <c r="AA2124" s="33"/>
      <c r="AB2124" s="33"/>
      <c r="AC2124" s="33"/>
      <c r="AD2124" s="33"/>
      <c r="AE2124" s="33"/>
      <c r="AF2124" s="33"/>
      <c r="AG2124" s="33"/>
      <c r="AH2124" s="33"/>
      <c r="AI2124" s="33"/>
      <c r="AJ2124" s="33"/>
      <c r="AK2124" s="33"/>
      <c r="AL2124" s="33"/>
      <c r="AM2124" s="33"/>
      <c r="AN2124" s="33"/>
      <c r="AO2124" s="33"/>
      <c r="AP2124" s="33"/>
      <c r="AQ2124" s="33"/>
      <c r="AR2124" s="33"/>
      <c r="AS2124" s="33"/>
      <c r="AT2124" s="33"/>
      <c r="AU2124" s="33"/>
      <c r="AV2124" s="33"/>
      <c r="AW2124" s="33"/>
      <c r="AX2124" s="33"/>
      <c r="AY2124" s="33"/>
      <c r="AZ2124" s="33"/>
      <c r="BA2124" s="33"/>
      <c r="BB2124" s="33"/>
      <c r="BC2124" s="33"/>
    </row>
    <row r="2125" spans="1:55">
      <c r="A2125" s="33"/>
      <c r="B2125" s="33"/>
      <c r="C2125" s="33"/>
      <c r="D2125" s="33"/>
      <c r="E2125" s="33"/>
      <c r="F2125" s="33"/>
      <c r="G2125" s="33"/>
      <c r="H2125" s="33"/>
      <c r="I2125" s="33"/>
      <c r="J2125" s="33"/>
      <c r="K2125" s="33"/>
      <c r="L2125" s="33"/>
      <c r="M2125" s="33"/>
      <c r="N2125" s="33"/>
      <c r="O2125" s="33"/>
      <c r="P2125" s="33"/>
      <c r="Q2125" s="33"/>
      <c r="R2125" s="33"/>
      <c r="S2125" s="33"/>
      <c r="T2125" s="33"/>
      <c r="U2125" s="33"/>
      <c r="V2125" s="33"/>
      <c r="W2125" s="33"/>
      <c r="X2125" s="33"/>
      <c r="Y2125" s="33"/>
      <c r="Z2125" s="33"/>
      <c r="AA2125" s="33"/>
      <c r="AB2125" s="33"/>
      <c r="AC2125" s="33"/>
      <c r="AD2125" s="33"/>
      <c r="AE2125" s="33"/>
      <c r="AF2125" s="33"/>
      <c r="AG2125" s="33"/>
      <c r="AH2125" s="33"/>
      <c r="AI2125" s="33"/>
      <c r="AJ2125" s="33"/>
      <c r="AK2125" s="33"/>
      <c r="AL2125" s="33"/>
      <c r="AM2125" s="33"/>
      <c r="AN2125" s="33"/>
      <c r="AO2125" s="33"/>
      <c r="AP2125" s="33"/>
      <c r="AQ2125" s="33"/>
      <c r="AR2125" s="33"/>
      <c r="AS2125" s="33"/>
      <c r="AT2125" s="33"/>
      <c r="AU2125" s="33"/>
      <c r="AV2125" s="33"/>
      <c r="AW2125" s="33"/>
      <c r="AX2125" s="33"/>
      <c r="AY2125" s="33"/>
      <c r="AZ2125" s="33"/>
      <c r="BA2125" s="33"/>
      <c r="BB2125" s="33"/>
      <c r="BC2125" s="33"/>
    </row>
    <row r="2126" spans="1:55">
      <c r="A2126" s="33"/>
      <c r="B2126" s="33"/>
      <c r="C2126" s="33"/>
      <c r="D2126" s="33"/>
      <c r="E2126" s="33"/>
      <c r="F2126" s="33"/>
      <c r="G2126" s="33"/>
      <c r="H2126" s="33"/>
      <c r="I2126" s="33"/>
      <c r="J2126" s="33"/>
      <c r="K2126" s="33"/>
      <c r="L2126" s="33"/>
      <c r="M2126" s="33"/>
      <c r="N2126" s="33"/>
      <c r="O2126" s="33"/>
      <c r="P2126" s="33"/>
      <c r="Q2126" s="33"/>
      <c r="R2126" s="33"/>
      <c r="S2126" s="33"/>
      <c r="T2126" s="33"/>
      <c r="U2126" s="33"/>
      <c r="V2126" s="33"/>
      <c r="W2126" s="33"/>
      <c r="X2126" s="33"/>
      <c r="Y2126" s="33"/>
      <c r="Z2126" s="33"/>
      <c r="AA2126" s="33"/>
      <c r="AB2126" s="33"/>
      <c r="AC2126" s="33"/>
      <c r="AD2126" s="33"/>
      <c r="AE2126" s="33"/>
      <c r="AF2126" s="33"/>
      <c r="AG2126" s="33"/>
      <c r="AH2126" s="33"/>
      <c r="AI2126" s="33"/>
      <c r="AJ2126" s="33"/>
      <c r="AK2126" s="33"/>
      <c r="AL2126" s="33"/>
      <c r="AM2126" s="33"/>
      <c r="AN2126" s="33"/>
      <c r="AO2126" s="33"/>
      <c r="AP2126" s="33"/>
      <c r="AQ2126" s="33"/>
      <c r="AR2126" s="33"/>
      <c r="AS2126" s="33"/>
      <c r="AT2126" s="33"/>
      <c r="AU2126" s="33"/>
      <c r="AV2126" s="33"/>
      <c r="AW2126" s="33"/>
      <c r="AX2126" s="33"/>
      <c r="AY2126" s="33"/>
      <c r="AZ2126" s="33"/>
      <c r="BA2126" s="33"/>
      <c r="BB2126" s="33"/>
      <c r="BC2126" s="33"/>
    </row>
    <row r="2127" spans="1:55">
      <c r="A2127" s="33"/>
      <c r="B2127" s="33"/>
      <c r="C2127" s="33"/>
      <c r="D2127" s="33"/>
      <c r="E2127" s="33"/>
      <c r="F2127" s="33"/>
      <c r="G2127" s="33"/>
      <c r="H2127" s="33"/>
      <c r="I2127" s="33"/>
      <c r="J2127" s="33"/>
      <c r="K2127" s="33"/>
      <c r="L2127" s="33"/>
      <c r="M2127" s="33"/>
      <c r="N2127" s="33"/>
      <c r="O2127" s="33"/>
      <c r="P2127" s="33"/>
      <c r="Q2127" s="33"/>
      <c r="R2127" s="33"/>
      <c r="S2127" s="33"/>
      <c r="T2127" s="33"/>
      <c r="U2127" s="33"/>
      <c r="V2127" s="33"/>
      <c r="W2127" s="33"/>
      <c r="X2127" s="33"/>
      <c r="Y2127" s="33"/>
      <c r="Z2127" s="33"/>
      <c r="AA2127" s="33"/>
      <c r="AB2127" s="33"/>
      <c r="AC2127" s="33"/>
      <c r="AD2127" s="33"/>
      <c r="AE2127" s="33"/>
      <c r="AF2127" s="33"/>
      <c r="AG2127" s="33"/>
      <c r="AH2127" s="33"/>
      <c r="AI2127" s="33"/>
      <c r="AJ2127" s="33"/>
      <c r="AK2127" s="33"/>
      <c r="AL2127" s="33"/>
      <c r="AM2127" s="33"/>
      <c r="AN2127" s="33"/>
      <c r="AO2127" s="33"/>
      <c r="AP2127" s="33"/>
      <c r="AQ2127" s="33"/>
      <c r="AR2127" s="33"/>
      <c r="AS2127" s="33"/>
      <c r="AT2127" s="33"/>
      <c r="AU2127" s="33"/>
      <c r="AV2127" s="33"/>
      <c r="AW2127" s="33"/>
      <c r="AX2127" s="33"/>
      <c r="AY2127" s="33"/>
      <c r="AZ2127" s="33"/>
      <c r="BA2127" s="33"/>
      <c r="BB2127" s="33"/>
      <c r="BC2127" s="33"/>
    </row>
    <row r="2128" spans="1:55">
      <c r="A2128" s="33"/>
      <c r="B2128" s="33"/>
      <c r="C2128" s="33"/>
      <c r="D2128" s="33"/>
      <c r="E2128" s="33"/>
      <c r="F2128" s="33"/>
      <c r="G2128" s="33"/>
      <c r="H2128" s="33"/>
      <c r="I2128" s="33"/>
      <c r="J2128" s="33"/>
      <c r="K2128" s="33"/>
      <c r="L2128" s="33"/>
      <c r="M2128" s="33"/>
      <c r="N2128" s="33"/>
      <c r="O2128" s="33"/>
      <c r="P2128" s="33"/>
      <c r="Q2128" s="33"/>
      <c r="R2128" s="33"/>
      <c r="S2128" s="33"/>
      <c r="T2128" s="33"/>
      <c r="U2128" s="33"/>
      <c r="V2128" s="33"/>
      <c r="W2128" s="33"/>
      <c r="X2128" s="33"/>
      <c r="Y2128" s="33"/>
      <c r="Z2128" s="33"/>
      <c r="AA2128" s="33"/>
      <c r="AB2128" s="33"/>
      <c r="AC2128" s="33"/>
      <c r="AD2128" s="33"/>
      <c r="AE2128" s="33"/>
      <c r="AF2128" s="33"/>
      <c r="AG2128" s="33"/>
      <c r="AH2128" s="33"/>
      <c r="AI2128" s="33"/>
      <c r="AJ2128" s="33"/>
      <c r="AK2128" s="33"/>
      <c r="AL2128" s="33"/>
      <c r="AM2128" s="33"/>
      <c r="AN2128" s="33"/>
      <c r="AO2128" s="33"/>
      <c r="AP2128" s="33"/>
      <c r="AQ2128" s="33"/>
      <c r="AR2128" s="33"/>
      <c r="AS2128" s="33"/>
      <c r="AT2128" s="33"/>
      <c r="AU2128" s="33"/>
      <c r="AV2128" s="33"/>
      <c r="AW2128" s="33"/>
      <c r="AX2128" s="33"/>
      <c r="AY2128" s="33"/>
      <c r="AZ2128" s="33"/>
      <c r="BA2128" s="33"/>
      <c r="BB2128" s="33"/>
      <c r="BC2128" s="33"/>
    </row>
    <row r="2129" spans="1:55">
      <c r="A2129" s="33"/>
      <c r="B2129" s="33"/>
      <c r="C2129" s="33"/>
      <c r="D2129" s="33"/>
      <c r="E2129" s="33"/>
      <c r="F2129" s="33"/>
      <c r="G2129" s="33"/>
      <c r="H2129" s="33"/>
      <c r="I2129" s="33"/>
      <c r="J2129" s="33"/>
      <c r="K2129" s="33"/>
      <c r="L2129" s="33"/>
      <c r="M2129" s="33"/>
      <c r="N2129" s="33"/>
      <c r="O2129" s="33"/>
      <c r="P2129" s="33"/>
      <c r="Q2129" s="33"/>
      <c r="R2129" s="33"/>
      <c r="S2129" s="33"/>
      <c r="T2129" s="33"/>
      <c r="U2129" s="33"/>
      <c r="V2129" s="33"/>
      <c r="W2129" s="33"/>
      <c r="X2129" s="33"/>
      <c r="Y2129" s="33"/>
      <c r="Z2129" s="33"/>
      <c r="AA2129" s="33"/>
      <c r="AB2129" s="33"/>
      <c r="AC2129" s="33"/>
      <c r="AD2129" s="33"/>
      <c r="AE2129" s="33"/>
      <c r="AF2129" s="33"/>
      <c r="AG2129" s="33"/>
      <c r="AH2129" s="33"/>
      <c r="AI2129" s="33"/>
      <c r="AJ2129" s="33"/>
      <c r="AK2129" s="33"/>
      <c r="AL2129" s="33"/>
      <c r="AM2129" s="33"/>
      <c r="AN2129" s="33"/>
      <c r="AO2129" s="33"/>
      <c r="AP2129" s="33"/>
      <c r="AQ2129" s="33"/>
      <c r="AR2129" s="33"/>
      <c r="AS2129" s="33"/>
      <c r="AT2129" s="33"/>
      <c r="AU2129" s="33"/>
      <c r="AV2129" s="33"/>
      <c r="AW2129" s="33"/>
      <c r="AX2129" s="33"/>
      <c r="AY2129" s="33"/>
      <c r="AZ2129" s="33"/>
      <c r="BA2129" s="33"/>
      <c r="BB2129" s="33"/>
      <c r="BC2129" s="33"/>
    </row>
    <row r="2130" spans="1:55">
      <c r="A2130" s="33"/>
      <c r="B2130" s="33"/>
      <c r="C2130" s="33"/>
      <c r="D2130" s="33"/>
      <c r="E2130" s="33"/>
      <c r="F2130" s="33"/>
      <c r="G2130" s="33"/>
      <c r="H2130" s="33"/>
      <c r="I2130" s="33"/>
      <c r="J2130" s="33"/>
      <c r="K2130" s="33"/>
      <c r="L2130" s="33"/>
      <c r="M2130" s="33"/>
      <c r="N2130" s="33"/>
      <c r="O2130" s="33"/>
      <c r="P2130" s="33"/>
      <c r="Q2130" s="33"/>
      <c r="R2130" s="33"/>
      <c r="S2130" s="33"/>
      <c r="T2130" s="33"/>
      <c r="U2130" s="33"/>
      <c r="V2130" s="33"/>
      <c r="W2130" s="33"/>
      <c r="X2130" s="33"/>
      <c r="Y2130" s="33"/>
      <c r="Z2130" s="33"/>
      <c r="AA2130" s="33"/>
      <c r="AB2130" s="33"/>
      <c r="AC2130" s="33"/>
      <c r="AD2130" s="33"/>
      <c r="AE2130" s="33"/>
      <c r="AF2130" s="33"/>
      <c r="AG2130" s="33"/>
      <c r="AH2130" s="33"/>
      <c r="AI2130" s="33"/>
      <c r="AJ2130" s="33"/>
      <c r="AK2130" s="33"/>
      <c r="AL2130" s="33"/>
      <c r="AM2130" s="33"/>
      <c r="AN2130" s="33"/>
      <c r="AO2130" s="33"/>
      <c r="AP2130" s="33"/>
      <c r="AQ2130" s="33"/>
      <c r="AR2130" s="33"/>
      <c r="AS2130" s="33"/>
      <c r="AT2130" s="33"/>
      <c r="AU2130" s="33"/>
      <c r="AV2130" s="33"/>
      <c r="AW2130" s="33"/>
      <c r="AX2130" s="33"/>
      <c r="AY2130" s="33"/>
      <c r="AZ2130" s="33"/>
      <c r="BA2130" s="33"/>
      <c r="BB2130" s="33"/>
      <c r="BC2130" s="33"/>
    </row>
    <row r="2131" spans="1:55">
      <c r="A2131" s="33"/>
      <c r="B2131" s="33"/>
      <c r="C2131" s="33"/>
      <c r="D2131" s="33"/>
      <c r="E2131" s="33"/>
      <c r="F2131" s="33"/>
      <c r="G2131" s="33"/>
      <c r="H2131" s="33"/>
      <c r="I2131" s="33"/>
      <c r="J2131" s="33"/>
      <c r="K2131" s="33"/>
      <c r="L2131" s="33"/>
      <c r="M2131" s="33"/>
      <c r="N2131" s="33"/>
      <c r="O2131" s="33"/>
      <c r="P2131" s="33"/>
      <c r="Q2131" s="33"/>
      <c r="R2131" s="33"/>
      <c r="S2131" s="33"/>
      <c r="T2131" s="33"/>
      <c r="U2131" s="33"/>
      <c r="V2131" s="33"/>
      <c r="W2131" s="33"/>
      <c r="X2131" s="33"/>
      <c r="Y2131" s="33"/>
      <c r="Z2131" s="33"/>
      <c r="AA2131" s="33"/>
      <c r="AB2131" s="33"/>
      <c r="AC2131" s="33"/>
      <c r="AD2131" s="33"/>
      <c r="AE2131" s="33"/>
      <c r="AF2131" s="33"/>
      <c r="AG2131" s="33"/>
      <c r="AH2131" s="33"/>
      <c r="AI2131" s="33"/>
      <c r="AJ2131" s="33"/>
      <c r="AK2131" s="33"/>
      <c r="AL2131" s="33"/>
      <c r="AM2131" s="33"/>
      <c r="AN2131" s="33"/>
      <c r="AO2131" s="33"/>
      <c r="AP2131" s="33"/>
      <c r="AQ2131" s="33"/>
      <c r="AR2131" s="33"/>
      <c r="AS2131" s="33"/>
      <c r="AT2131" s="33"/>
      <c r="AU2131" s="33"/>
      <c r="AV2131" s="33"/>
      <c r="AW2131" s="33"/>
      <c r="AX2131" s="33"/>
      <c r="AY2131" s="33"/>
      <c r="AZ2131" s="33"/>
      <c r="BA2131" s="33"/>
      <c r="BB2131" s="33"/>
      <c r="BC2131" s="33"/>
    </row>
    <row r="2132" spans="1:55">
      <c r="A2132" s="33"/>
      <c r="B2132" s="33"/>
      <c r="C2132" s="33"/>
      <c r="D2132" s="33"/>
      <c r="E2132" s="33"/>
      <c r="F2132" s="33"/>
      <c r="G2132" s="33"/>
      <c r="H2132" s="33"/>
      <c r="I2132" s="33"/>
      <c r="J2132" s="33"/>
      <c r="K2132" s="33"/>
      <c r="L2132" s="33"/>
      <c r="M2132" s="33"/>
      <c r="N2132" s="33"/>
      <c r="O2132" s="33"/>
      <c r="P2132" s="33"/>
      <c r="Q2132" s="33"/>
      <c r="R2132" s="33"/>
      <c r="S2132" s="33"/>
      <c r="T2132" s="33"/>
      <c r="U2132" s="33"/>
      <c r="V2132" s="33"/>
      <c r="W2132" s="33"/>
      <c r="X2132" s="33"/>
      <c r="Y2132" s="33"/>
      <c r="Z2132" s="33"/>
      <c r="AA2132" s="33"/>
      <c r="AB2132" s="33"/>
      <c r="AC2132" s="33"/>
      <c r="AD2132" s="33"/>
      <c r="AE2132" s="33"/>
      <c r="AF2132" s="33"/>
      <c r="AG2132" s="33"/>
      <c r="AH2132" s="33"/>
      <c r="AI2132" s="33"/>
      <c r="AJ2132" s="33"/>
      <c r="AK2132" s="33"/>
      <c r="AL2132" s="33"/>
      <c r="AM2132" s="33"/>
      <c r="AN2132" s="33"/>
      <c r="AO2132" s="33"/>
      <c r="AP2132" s="33"/>
      <c r="AQ2132" s="33"/>
      <c r="AR2132" s="33"/>
      <c r="AS2132" s="33"/>
      <c r="AT2132" s="33"/>
      <c r="AU2132" s="33"/>
      <c r="AV2132" s="33"/>
      <c r="AW2132" s="33"/>
      <c r="AX2132" s="33"/>
      <c r="AY2132" s="33"/>
      <c r="AZ2132" s="33"/>
      <c r="BA2132" s="33"/>
      <c r="BB2132" s="33"/>
      <c r="BC2132" s="33"/>
    </row>
    <row r="2133" spans="1:55">
      <c r="A2133" s="33"/>
      <c r="B2133" s="33"/>
      <c r="C2133" s="33"/>
      <c r="D2133" s="33"/>
      <c r="E2133" s="33"/>
      <c r="F2133" s="33"/>
      <c r="G2133" s="33"/>
      <c r="H2133" s="33"/>
      <c r="I2133" s="33"/>
      <c r="J2133" s="33"/>
      <c r="K2133" s="33"/>
      <c r="L2133" s="33"/>
      <c r="M2133" s="33"/>
      <c r="N2133" s="33"/>
      <c r="O2133" s="33"/>
      <c r="P2133" s="33"/>
      <c r="Q2133" s="33"/>
      <c r="R2133" s="33"/>
      <c r="S2133" s="33"/>
      <c r="T2133" s="33"/>
      <c r="U2133" s="33"/>
      <c r="V2133" s="33"/>
      <c r="W2133" s="33"/>
      <c r="X2133" s="33"/>
      <c r="Y2133" s="33"/>
      <c r="Z2133" s="33"/>
      <c r="AA2133" s="33"/>
      <c r="AB2133" s="33"/>
      <c r="AC2133" s="33"/>
      <c r="AD2133" s="33"/>
      <c r="AE2133" s="33"/>
      <c r="AF2133" s="33"/>
      <c r="AG2133" s="33"/>
      <c r="AH2133" s="33"/>
      <c r="AI2133" s="33"/>
      <c r="AJ2133" s="33"/>
      <c r="AK2133" s="33"/>
      <c r="AL2133" s="33"/>
      <c r="AM2133" s="33"/>
      <c r="AN2133" s="33"/>
      <c r="AO2133" s="33"/>
      <c r="AP2133" s="33"/>
      <c r="AQ2133" s="33"/>
      <c r="AR2133" s="33"/>
      <c r="AS2133" s="33"/>
      <c r="AT2133" s="33"/>
      <c r="AU2133" s="33"/>
      <c r="AV2133" s="33"/>
      <c r="AW2133" s="33"/>
      <c r="AX2133" s="33"/>
      <c r="AY2133" s="33"/>
      <c r="AZ2133" s="33"/>
      <c r="BA2133" s="33"/>
      <c r="BB2133" s="33"/>
      <c r="BC2133" s="33"/>
    </row>
    <row r="2134" spans="1:55">
      <c r="A2134" s="33"/>
      <c r="B2134" s="33"/>
      <c r="C2134" s="33"/>
      <c r="D2134" s="33"/>
      <c r="E2134" s="33"/>
      <c r="F2134" s="33"/>
      <c r="G2134" s="33"/>
      <c r="H2134" s="33"/>
      <c r="I2134" s="33"/>
      <c r="J2134" s="33"/>
      <c r="K2134" s="33"/>
      <c r="L2134" s="33"/>
      <c r="M2134" s="33"/>
      <c r="N2134" s="33"/>
      <c r="O2134" s="33"/>
      <c r="P2134" s="33"/>
      <c r="Q2134" s="33"/>
      <c r="R2134" s="33"/>
      <c r="S2134" s="33"/>
      <c r="T2134" s="33"/>
      <c r="U2134" s="33"/>
      <c r="V2134" s="33"/>
      <c r="W2134" s="33"/>
      <c r="X2134" s="33"/>
      <c r="Y2134" s="33"/>
      <c r="Z2134" s="33"/>
      <c r="AA2134" s="33"/>
      <c r="AB2134" s="33"/>
      <c r="AC2134" s="33"/>
      <c r="AD2134" s="33"/>
      <c r="AE2134" s="33"/>
      <c r="AF2134" s="33"/>
      <c r="AG2134" s="33"/>
      <c r="AH2134" s="33"/>
      <c r="AI2134" s="33"/>
      <c r="AJ2134" s="33"/>
      <c r="AK2134" s="33"/>
      <c r="AL2134" s="33"/>
      <c r="AM2134" s="33"/>
      <c r="AN2134" s="33"/>
      <c r="AO2134" s="33"/>
      <c r="AP2134" s="33"/>
      <c r="AQ2134" s="33"/>
      <c r="AR2134" s="33"/>
      <c r="AS2134" s="33"/>
      <c r="AT2134" s="33"/>
      <c r="AU2134" s="33"/>
      <c r="AV2134" s="33"/>
      <c r="AW2134" s="33"/>
      <c r="AX2134" s="33"/>
      <c r="AY2134" s="33"/>
      <c r="AZ2134" s="33"/>
      <c r="BA2134" s="33"/>
      <c r="BB2134" s="33"/>
      <c r="BC2134" s="33"/>
    </row>
    <row r="2135" spans="1:55">
      <c r="A2135" s="33"/>
      <c r="B2135" s="33"/>
      <c r="C2135" s="33"/>
      <c r="D2135" s="33"/>
      <c r="E2135" s="33"/>
      <c r="F2135" s="33"/>
      <c r="G2135" s="33"/>
      <c r="H2135" s="33"/>
      <c r="I2135" s="33"/>
      <c r="J2135" s="33"/>
      <c r="K2135" s="33"/>
      <c r="L2135" s="33"/>
      <c r="M2135" s="33"/>
      <c r="N2135" s="33"/>
      <c r="O2135" s="33"/>
      <c r="P2135" s="33"/>
      <c r="Q2135" s="33"/>
      <c r="R2135" s="33"/>
      <c r="S2135" s="33"/>
      <c r="T2135" s="33"/>
      <c r="U2135" s="33"/>
      <c r="V2135" s="33"/>
      <c r="W2135" s="33"/>
      <c r="X2135" s="33"/>
      <c r="Y2135" s="33"/>
      <c r="Z2135" s="33"/>
      <c r="AA2135" s="33"/>
      <c r="AB2135" s="33"/>
      <c r="AC2135" s="33"/>
      <c r="AD2135" s="33"/>
      <c r="AE2135" s="33"/>
      <c r="AF2135" s="33"/>
      <c r="AG2135" s="33"/>
      <c r="AH2135" s="33"/>
      <c r="AI2135" s="33"/>
      <c r="AJ2135" s="33"/>
      <c r="AK2135" s="33"/>
      <c r="AL2135" s="33"/>
      <c r="AM2135" s="33"/>
      <c r="AN2135" s="33"/>
      <c r="AO2135" s="33"/>
      <c r="AP2135" s="33"/>
      <c r="AQ2135" s="33"/>
      <c r="AR2135" s="33"/>
      <c r="AS2135" s="33"/>
      <c r="AT2135" s="33"/>
      <c r="AU2135" s="33"/>
      <c r="AV2135" s="33"/>
      <c r="AW2135" s="33"/>
      <c r="AX2135" s="33"/>
      <c r="AY2135" s="33"/>
      <c r="AZ2135" s="33"/>
      <c r="BA2135" s="33"/>
      <c r="BB2135" s="33"/>
      <c r="BC2135" s="33"/>
    </row>
    <row r="2136" spans="1:55">
      <c r="A2136" s="33"/>
      <c r="B2136" s="33"/>
      <c r="C2136" s="33"/>
      <c r="D2136" s="33"/>
      <c r="E2136" s="33"/>
      <c r="F2136" s="33"/>
      <c r="G2136" s="33"/>
      <c r="H2136" s="33"/>
      <c r="I2136" s="33"/>
      <c r="J2136" s="33"/>
      <c r="K2136" s="33"/>
      <c r="L2136" s="33"/>
      <c r="M2136" s="33"/>
      <c r="N2136" s="33"/>
      <c r="O2136" s="33"/>
      <c r="P2136" s="33"/>
      <c r="Q2136" s="33"/>
      <c r="R2136" s="33"/>
      <c r="S2136" s="33"/>
      <c r="T2136" s="33"/>
      <c r="U2136" s="33"/>
      <c r="V2136" s="33"/>
      <c r="W2136" s="33"/>
      <c r="X2136" s="33"/>
      <c r="Y2136" s="33"/>
      <c r="Z2136" s="33"/>
      <c r="AA2136" s="33"/>
      <c r="AB2136" s="33"/>
      <c r="AC2136" s="33"/>
      <c r="AD2136" s="33"/>
      <c r="AE2136" s="33"/>
      <c r="AF2136" s="33"/>
      <c r="AG2136" s="33"/>
      <c r="AH2136" s="33"/>
      <c r="AI2136" s="33"/>
      <c r="AJ2136" s="33"/>
      <c r="AK2136" s="33"/>
      <c r="AL2136" s="33"/>
      <c r="AM2136" s="33"/>
      <c r="AN2136" s="33"/>
      <c r="AO2136" s="33"/>
      <c r="AP2136" s="33"/>
      <c r="AQ2136" s="33"/>
      <c r="AR2136" s="33"/>
      <c r="AS2136" s="33"/>
      <c r="AT2136" s="33"/>
      <c r="AU2136" s="33"/>
      <c r="AV2136" s="33"/>
      <c r="AW2136" s="33"/>
      <c r="AX2136" s="33"/>
      <c r="AY2136" s="33"/>
      <c r="AZ2136" s="33"/>
      <c r="BA2136" s="33"/>
      <c r="BB2136" s="33"/>
      <c r="BC2136" s="33"/>
    </row>
    <row r="2137" spans="1:55">
      <c r="A2137" s="33"/>
      <c r="B2137" s="33"/>
      <c r="C2137" s="33"/>
      <c r="D2137" s="33"/>
      <c r="E2137" s="33"/>
      <c r="F2137" s="33"/>
      <c r="G2137" s="33"/>
      <c r="H2137" s="33"/>
      <c r="I2137" s="33"/>
      <c r="J2137" s="33"/>
      <c r="K2137" s="33"/>
      <c r="L2137" s="33"/>
      <c r="M2137" s="33"/>
      <c r="N2137" s="33"/>
      <c r="O2137" s="33"/>
      <c r="P2137" s="33"/>
      <c r="Q2137" s="33"/>
      <c r="R2137" s="33"/>
      <c r="S2137" s="33"/>
      <c r="T2137" s="33"/>
      <c r="U2137" s="33"/>
      <c r="V2137" s="33"/>
      <c r="W2137" s="33"/>
      <c r="X2137" s="33"/>
      <c r="Y2137" s="33"/>
      <c r="Z2137" s="33"/>
      <c r="AA2137" s="33"/>
      <c r="AB2137" s="33"/>
      <c r="AC2137" s="33"/>
      <c r="AD2137" s="33"/>
      <c r="AE2137" s="33"/>
      <c r="AF2137" s="33"/>
      <c r="AG2137" s="33"/>
      <c r="AH2137" s="33"/>
      <c r="AI2137" s="33"/>
      <c r="AJ2137" s="33"/>
      <c r="AK2137" s="33"/>
      <c r="AL2137" s="33"/>
      <c r="AM2137" s="33"/>
      <c r="AN2137" s="33"/>
      <c r="AO2137" s="33"/>
      <c r="AP2137" s="33"/>
      <c r="AQ2137" s="33"/>
      <c r="AR2137" s="33"/>
      <c r="AS2137" s="33"/>
      <c r="AT2137" s="33"/>
      <c r="AU2137" s="33"/>
      <c r="AV2137" s="33"/>
      <c r="AW2137" s="33"/>
      <c r="AX2137" s="33"/>
      <c r="AY2137" s="33"/>
      <c r="AZ2137" s="33"/>
      <c r="BA2137" s="33"/>
      <c r="BB2137" s="33"/>
      <c r="BC2137" s="33"/>
    </row>
    <row r="2138" spans="1:55">
      <c r="A2138" s="33"/>
      <c r="B2138" s="33"/>
      <c r="C2138" s="33"/>
      <c r="D2138" s="33"/>
      <c r="E2138" s="33"/>
      <c r="F2138" s="33"/>
      <c r="G2138" s="33"/>
      <c r="H2138" s="33"/>
      <c r="I2138" s="33"/>
      <c r="J2138" s="33"/>
      <c r="K2138" s="33"/>
      <c r="L2138" s="33"/>
      <c r="M2138" s="33"/>
      <c r="N2138" s="33"/>
      <c r="O2138" s="33"/>
      <c r="P2138" s="33"/>
      <c r="Q2138" s="33"/>
      <c r="R2138" s="33"/>
      <c r="S2138" s="33"/>
      <c r="T2138" s="33"/>
      <c r="U2138" s="33"/>
      <c r="V2138" s="33"/>
      <c r="W2138" s="33"/>
      <c r="X2138" s="33"/>
      <c r="Y2138" s="33"/>
      <c r="Z2138" s="33"/>
      <c r="AA2138" s="33"/>
      <c r="AB2138" s="33"/>
      <c r="AC2138" s="33"/>
      <c r="AD2138" s="33"/>
      <c r="AE2138" s="33"/>
      <c r="AF2138" s="33"/>
      <c r="AG2138" s="33"/>
      <c r="AH2138" s="33"/>
      <c r="AI2138" s="33"/>
      <c r="AJ2138" s="33"/>
      <c r="AK2138" s="33"/>
      <c r="AL2138" s="33"/>
      <c r="AM2138" s="33"/>
      <c r="AN2138" s="33"/>
      <c r="AO2138" s="33"/>
      <c r="AP2138" s="33"/>
      <c r="AQ2138" s="33"/>
      <c r="AR2138" s="33"/>
      <c r="AS2138" s="33"/>
      <c r="AT2138" s="33"/>
      <c r="AU2138" s="33"/>
      <c r="AV2138" s="33"/>
      <c r="AW2138" s="33"/>
      <c r="AX2138" s="33"/>
      <c r="AY2138" s="33"/>
      <c r="AZ2138" s="33"/>
      <c r="BA2138" s="33"/>
      <c r="BB2138" s="33"/>
      <c r="BC2138" s="33"/>
    </row>
    <row r="2139" spans="1:55">
      <c r="A2139" s="33"/>
      <c r="B2139" s="33"/>
      <c r="C2139" s="33"/>
      <c r="D2139" s="33"/>
      <c r="E2139" s="33"/>
      <c r="F2139" s="33"/>
      <c r="G2139" s="33"/>
      <c r="H2139" s="33"/>
      <c r="I2139" s="33"/>
      <c r="J2139" s="33"/>
      <c r="K2139" s="33"/>
      <c r="L2139" s="33"/>
      <c r="M2139" s="33"/>
      <c r="N2139" s="33"/>
      <c r="O2139" s="33"/>
      <c r="P2139" s="33"/>
      <c r="Q2139" s="33"/>
      <c r="R2139" s="33"/>
      <c r="S2139" s="33"/>
      <c r="T2139" s="33"/>
      <c r="U2139" s="33"/>
      <c r="V2139" s="33"/>
      <c r="W2139" s="33"/>
      <c r="X2139" s="33"/>
      <c r="Y2139" s="33"/>
      <c r="Z2139" s="33"/>
      <c r="AA2139" s="33"/>
      <c r="AB2139" s="33"/>
      <c r="AC2139" s="33"/>
      <c r="AD2139" s="33"/>
      <c r="AE2139" s="33"/>
      <c r="AF2139" s="33"/>
      <c r="AG2139" s="33"/>
      <c r="AH2139" s="33"/>
      <c r="AI2139" s="33"/>
      <c r="AJ2139" s="33"/>
      <c r="AK2139" s="33"/>
      <c r="AL2139" s="33"/>
      <c r="AM2139" s="33"/>
      <c r="AN2139" s="33"/>
      <c r="AO2139" s="33"/>
      <c r="AP2139" s="33"/>
      <c r="AQ2139" s="33"/>
      <c r="AR2139" s="33"/>
      <c r="AS2139" s="33"/>
      <c r="AT2139" s="33"/>
      <c r="AU2139" s="33"/>
      <c r="AV2139" s="33"/>
      <c r="AW2139" s="33"/>
      <c r="AX2139" s="33"/>
      <c r="AY2139" s="33"/>
      <c r="AZ2139" s="33"/>
      <c r="BA2139" s="33"/>
      <c r="BB2139" s="33"/>
      <c r="BC2139" s="33"/>
    </row>
    <row r="2140" spans="1:55">
      <c r="A2140" s="33"/>
      <c r="B2140" s="33"/>
      <c r="C2140" s="33"/>
      <c r="D2140" s="33"/>
      <c r="E2140" s="33"/>
      <c r="F2140" s="33"/>
      <c r="G2140" s="33"/>
      <c r="H2140" s="33"/>
      <c r="I2140" s="33"/>
      <c r="J2140" s="33"/>
      <c r="K2140" s="33"/>
      <c r="L2140" s="33"/>
      <c r="M2140" s="33"/>
      <c r="N2140" s="33"/>
      <c r="O2140" s="33"/>
      <c r="P2140" s="33"/>
      <c r="Q2140" s="33"/>
      <c r="R2140" s="33"/>
      <c r="S2140" s="33"/>
      <c r="T2140" s="33"/>
      <c r="U2140" s="33"/>
      <c r="V2140" s="33"/>
      <c r="W2140" s="33"/>
      <c r="X2140" s="33"/>
      <c r="Y2140" s="33"/>
      <c r="Z2140" s="33"/>
      <c r="AA2140" s="33"/>
      <c r="AB2140" s="33"/>
      <c r="AC2140" s="33"/>
      <c r="AD2140" s="33"/>
      <c r="AE2140" s="33"/>
      <c r="AF2140" s="33"/>
      <c r="AG2140" s="33"/>
      <c r="AH2140" s="33"/>
      <c r="AI2140" s="33"/>
      <c r="AJ2140" s="33"/>
      <c r="AK2140" s="33"/>
      <c r="AL2140" s="33"/>
      <c r="AM2140" s="33"/>
      <c r="AN2140" s="33"/>
      <c r="AO2140" s="33"/>
      <c r="AP2140" s="33"/>
      <c r="AQ2140" s="33"/>
      <c r="AR2140" s="33"/>
      <c r="AS2140" s="33"/>
      <c r="AT2140" s="33"/>
      <c r="AU2140" s="33"/>
      <c r="AV2140" s="33"/>
      <c r="AW2140" s="33"/>
      <c r="AX2140" s="33"/>
      <c r="AY2140" s="33"/>
      <c r="AZ2140" s="33"/>
      <c r="BA2140" s="33"/>
      <c r="BB2140" s="33"/>
      <c r="BC2140" s="33"/>
    </row>
    <row r="2141" spans="1:55">
      <c r="A2141" s="33"/>
      <c r="B2141" s="33"/>
      <c r="C2141" s="33"/>
      <c r="D2141" s="33"/>
      <c r="E2141" s="33"/>
      <c r="F2141" s="33"/>
      <c r="G2141" s="33"/>
      <c r="H2141" s="33"/>
      <c r="I2141" s="33"/>
      <c r="J2141" s="33"/>
      <c r="K2141" s="33"/>
      <c r="L2141" s="33"/>
      <c r="M2141" s="33"/>
      <c r="N2141" s="33"/>
      <c r="O2141" s="33"/>
      <c r="P2141" s="33"/>
      <c r="Q2141" s="33"/>
      <c r="R2141" s="33"/>
      <c r="S2141" s="33"/>
      <c r="T2141" s="33"/>
      <c r="U2141" s="33"/>
      <c r="V2141" s="33"/>
      <c r="W2141" s="33"/>
      <c r="X2141" s="33"/>
      <c r="Y2141" s="33"/>
      <c r="Z2141" s="33"/>
      <c r="AA2141" s="33"/>
      <c r="AB2141" s="33"/>
      <c r="AC2141" s="33"/>
      <c r="AD2141" s="33"/>
      <c r="AE2141" s="33"/>
      <c r="AF2141" s="33"/>
      <c r="AG2141" s="33"/>
      <c r="AH2141" s="33"/>
      <c r="AI2141" s="33"/>
      <c r="AJ2141" s="33"/>
      <c r="AK2141" s="33"/>
      <c r="AL2141" s="33"/>
      <c r="AM2141" s="33"/>
      <c r="AN2141" s="33"/>
      <c r="AO2141" s="33"/>
      <c r="AP2141" s="33"/>
      <c r="AQ2141" s="33"/>
      <c r="AR2141" s="33"/>
      <c r="AS2141" s="33"/>
      <c r="AT2141" s="33"/>
      <c r="AU2141" s="33"/>
      <c r="AV2141" s="33"/>
      <c r="AW2141" s="33"/>
      <c r="AX2141" s="33"/>
      <c r="AY2141" s="33"/>
      <c r="AZ2141" s="33"/>
      <c r="BA2141" s="33"/>
      <c r="BB2141" s="33"/>
      <c r="BC2141" s="33"/>
    </row>
    <row r="2142" spans="1:55">
      <c r="A2142" s="33"/>
      <c r="B2142" s="33"/>
      <c r="C2142" s="33"/>
      <c r="D2142" s="33"/>
      <c r="E2142" s="33"/>
      <c r="F2142" s="33"/>
      <c r="G2142" s="33"/>
      <c r="H2142" s="33"/>
      <c r="I2142" s="33"/>
      <c r="J2142" s="33"/>
      <c r="K2142" s="33"/>
      <c r="L2142" s="33"/>
      <c r="M2142" s="33"/>
      <c r="N2142" s="33"/>
      <c r="O2142" s="33"/>
      <c r="P2142" s="33"/>
      <c r="Q2142" s="33"/>
      <c r="R2142" s="33"/>
      <c r="S2142" s="33"/>
      <c r="T2142" s="33"/>
      <c r="U2142" s="33"/>
      <c r="V2142" s="33"/>
      <c r="W2142" s="33"/>
      <c r="X2142" s="33"/>
      <c r="Y2142" s="33"/>
      <c r="Z2142" s="33"/>
      <c r="AA2142" s="33"/>
      <c r="AB2142" s="33"/>
      <c r="AC2142" s="33"/>
      <c r="AD2142" s="33"/>
      <c r="AE2142" s="33"/>
      <c r="AF2142" s="33"/>
      <c r="AG2142" s="33"/>
      <c r="AH2142" s="33"/>
      <c r="AI2142" s="33"/>
      <c r="AJ2142" s="33"/>
      <c r="AK2142" s="33"/>
      <c r="AL2142" s="33"/>
      <c r="AM2142" s="33"/>
      <c r="AN2142" s="33"/>
      <c r="AO2142" s="33"/>
      <c r="AP2142" s="33"/>
      <c r="AQ2142" s="33"/>
      <c r="AR2142" s="33"/>
      <c r="AS2142" s="33"/>
      <c r="AT2142" s="33"/>
      <c r="AU2142" s="33"/>
      <c r="AV2142" s="33"/>
      <c r="AW2142" s="33"/>
      <c r="AX2142" s="33"/>
      <c r="AY2142" s="33"/>
      <c r="AZ2142" s="33"/>
      <c r="BA2142" s="33"/>
      <c r="BB2142" s="33"/>
      <c r="BC2142" s="33"/>
    </row>
    <row r="2143" spans="1:55">
      <c r="A2143" s="33"/>
      <c r="B2143" s="33"/>
      <c r="C2143" s="33"/>
      <c r="D2143" s="33"/>
      <c r="E2143" s="33"/>
      <c r="F2143" s="33"/>
      <c r="G2143" s="33"/>
      <c r="H2143" s="33"/>
      <c r="I2143" s="33"/>
      <c r="J2143" s="33"/>
      <c r="K2143" s="33"/>
      <c r="L2143" s="33"/>
      <c r="M2143" s="33"/>
      <c r="N2143" s="33"/>
      <c r="O2143" s="33"/>
      <c r="P2143" s="33"/>
      <c r="Q2143" s="33"/>
      <c r="R2143" s="33"/>
      <c r="S2143" s="33"/>
      <c r="T2143" s="33"/>
      <c r="U2143" s="33"/>
      <c r="V2143" s="33"/>
      <c r="W2143" s="33"/>
      <c r="X2143" s="33"/>
      <c r="Y2143" s="33"/>
      <c r="Z2143" s="33"/>
      <c r="AA2143" s="33"/>
      <c r="AB2143" s="33"/>
      <c r="AC2143" s="33"/>
      <c r="AD2143" s="33"/>
      <c r="AE2143" s="33"/>
      <c r="AF2143" s="33"/>
      <c r="AG2143" s="33"/>
      <c r="AH2143" s="33"/>
      <c r="AI2143" s="33"/>
      <c r="AJ2143" s="33"/>
      <c r="AK2143" s="33"/>
      <c r="AL2143" s="33"/>
      <c r="AM2143" s="33"/>
      <c r="AN2143" s="33"/>
      <c r="AO2143" s="33"/>
      <c r="AP2143" s="33"/>
      <c r="AQ2143" s="33"/>
      <c r="AR2143" s="33"/>
      <c r="AS2143" s="33"/>
      <c r="AT2143" s="33"/>
      <c r="AU2143" s="33"/>
      <c r="AV2143" s="33"/>
      <c r="AW2143" s="33"/>
      <c r="AX2143" s="33"/>
      <c r="AY2143" s="33"/>
      <c r="AZ2143" s="33"/>
      <c r="BA2143" s="33"/>
      <c r="BB2143" s="33"/>
      <c r="BC2143" s="33"/>
    </row>
    <row r="2144" spans="1:55">
      <c r="A2144" s="33"/>
      <c r="B2144" s="33"/>
      <c r="C2144" s="33"/>
      <c r="D2144" s="33"/>
      <c r="E2144" s="33"/>
      <c r="F2144" s="33"/>
      <c r="G2144" s="33"/>
      <c r="H2144" s="33"/>
      <c r="I2144" s="33"/>
      <c r="J2144" s="33"/>
      <c r="K2144" s="33"/>
      <c r="L2144" s="33"/>
      <c r="M2144" s="33"/>
      <c r="N2144" s="33"/>
      <c r="O2144" s="33"/>
      <c r="P2144" s="33"/>
      <c r="Q2144" s="33"/>
      <c r="R2144" s="33"/>
      <c r="S2144" s="33"/>
      <c r="T2144" s="33"/>
      <c r="U2144" s="33"/>
      <c r="V2144" s="33"/>
      <c r="W2144" s="33"/>
      <c r="X2144" s="33"/>
      <c r="Y2144" s="33"/>
      <c r="Z2144" s="33"/>
      <c r="AA2144" s="33"/>
      <c r="AB2144" s="33"/>
      <c r="AC2144" s="33"/>
      <c r="AD2144" s="33"/>
      <c r="AE2144" s="33"/>
      <c r="AF2144" s="33"/>
      <c r="AG2144" s="33"/>
      <c r="AH2144" s="33"/>
      <c r="AI2144" s="33"/>
      <c r="AJ2144" s="33"/>
      <c r="AK2144" s="33"/>
      <c r="AL2144" s="33"/>
      <c r="AM2144" s="33"/>
      <c r="AN2144" s="33"/>
      <c r="AO2144" s="33"/>
      <c r="AP2144" s="33"/>
      <c r="AQ2144" s="33"/>
      <c r="AR2144" s="33"/>
      <c r="AS2144" s="33"/>
      <c r="AT2144" s="33"/>
      <c r="AU2144" s="33"/>
      <c r="AV2144" s="33"/>
      <c r="AW2144" s="33"/>
      <c r="AX2144" s="33"/>
      <c r="AY2144" s="33"/>
      <c r="AZ2144" s="33"/>
      <c r="BA2144" s="33"/>
      <c r="BB2144" s="33"/>
      <c r="BC2144" s="33"/>
    </row>
    <row r="2145" spans="1:55">
      <c r="A2145" s="33"/>
      <c r="B2145" s="33"/>
      <c r="C2145" s="33"/>
      <c r="D2145" s="33"/>
      <c r="E2145" s="33"/>
      <c r="F2145" s="33"/>
      <c r="G2145" s="33"/>
      <c r="H2145" s="33"/>
      <c r="I2145" s="33"/>
      <c r="J2145" s="33"/>
      <c r="K2145" s="33"/>
      <c r="L2145" s="33"/>
      <c r="M2145" s="33"/>
      <c r="N2145" s="33"/>
      <c r="O2145" s="33"/>
      <c r="P2145" s="33"/>
      <c r="Q2145" s="33"/>
      <c r="R2145" s="33"/>
      <c r="S2145" s="33"/>
      <c r="T2145" s="33"/>
      <c r="U2145" s="33"/>
      <c r="V2145" s="33"/>
      <c r="W2145" s="33"/>
      <c r="X2145" s="33"/>
      <c r="Y2145" s="33"/>
      <c r="Z2145" s="33"/>
      <c r="AA2145" s="33"/>
      <c r="AB2145" s="33"/>
      <c r="AC2145" s="33"/>
      <c r="AD2145" s="33"/>
      <c r="AE2145" s="33"/>
      <c r="AF2145" s="33"/>
      <c r="AG2145" s="33"/>
      <c r="AH2145" s="33"/>
      <c r="AI2145" s="33"/>
      <c r="AJ2145" s="33"/>
      <c r="AK2145" s="33"/>
      <c r="AL2145" s="33"/>
      <c r="AM2145" s="33"/>
      <c r="AN2145" s="33"/>
      <c r="AO2145" s="33"/>
      <c r="AP2145" s="33"/>
      <c r="AQ2145" s="33"/>
      <c r="AR2145" s="33"/>
      <c r="AS2145" s="33"/>
      <c r="AT2145" s="33"/>
      <c r="AU2145" s="33"/>
      <c r="AV2145" s="33"/>
      <c r="AW2145" s="33"/>
      <c r="AX2145" s="33"/>
      <c r="AY2145" s="33"/>
      <c r="AZ2145" s="33"/>
      <c r="BA2145" s="33"/>
      <c r="BB2145" s="33"/>
      <c r="BC2145" s="33"/>
    </row>
    <row r="2146" spans="1:55">
      <c r="A2146" s="33"/>
      <c r="B2146" s="33"/>
      <c r="C2146" s="33"/>
      <c r="D2146" s="33"/>
      <c r="E2146" s="33"/>
      <c r="F2146" s="33"/>
      <c r="G2146" s="33"/>
      <c r="H2146" s="33"/>
      <c r="I2146" s="33"/>
      <c r="J2146" s="33"/>
      <c r="K2146" s="33"/>
      <c r="L2146" s="33"/>
      <c r="M2146" s="33"/>
      <c r="N2146" s="33"/>
      <c r="O2146" s="33"/>
      <c r="P2146" s="33"/>
      <c r="Q2146" s="33"/>
      <c r="R2146" s="33"/>
      <c r="S2146" s="33"/>
      <c r="T2146" s="33"/>
      <c r="U2146" s="33"/>
      <c r="V2146" s="33"/>
      <c r="W2146" s="33"/>
      <c r="X2146" s="33"/>
      <c r="Y2146" s="33"/>
      <c r="Z2146" s="33"/>
      <c r="AA2146" s="33"/>
      <c r="AB2146" s="33"/>
      <c r="AC2146" s="33"/>
      <c r="AD2146" s="33"/>
      <c r="AE2146" s="33"/>
      <c r="AF2146" s="33"/>
      <c r="AG2146" s="33"/>
      <c r="AH2146" s="33"/>
      <c r="AI2146" s="33"/>
      <c r="AJ2146" s="33"/>
      <c r="AK2146" s="33"/>
      <c r="AL2146" s="33"/>
      <c r="AM2146" s="33"/>
      <c r="AN2146" s="33"/>
      <c r="AO2146" s="33"/>
      <c r="AP2146" s="33"/>
      <c r="AQ2146" s="33"/>
      <c r="AR2146" s="33"/>
      <c r="AS2146" s="33"/>
      <c r="AT2146" s="33"/>
      <c r="AU2146" s="33"/>
      <c r="AV2146" s="33"/>
      <c r="AW2146" s="33"/>
      <c r="AX2146" s="33"/>
      <c r="AY2146" s="33"/>
      <c r="AZ2146" s="33"/>
      <c r="BA2146" s="33"/>
      <c r="BB2146" s="33"/>
      <c r="BC2146" s="33"/>
    </row>
    <row r="2147" spans="1:55">
      <c r="A2147" s="33"/>
      <c r="B2147" s="33"/>
      <c r="C2147" s="33"/>
      <c r="D2147" s="33"/>
      <c r="E2147" s="33"/>
      <c r="F2147" s="33"/>
      <c r="G2147" s="33"/>
      <c r="H2147" s="33"/>
      <c r="I2147" s="33"/>
      <c r="J2147" s="33"/>
      <c r="K2147" s="33"/>
      <c r="L2147" s="33"/>
      <c r="M2147" s="33"/>
      <c r="N2147" s="33"/>
      <c r="O2147" s="33"/>
      <c r="P2147" s="33"/>
      <c r="Q2147" s="33"/>
      <c r="R2147" s="33"/>
      <c r="S2147" s="33"/>
      <c r="T2147" s="33"/>
      <c r="U2147" s="33"/>
      <c r="V2147" s="33"/>
      <c r="W2147" s="33"/>
      <c r="X2147" s="33"/>
      <c r="Y2147" s="33"/>
      <c r="Z2147" s="33"/>
      <c r="AA2147" s="33"/>
      <c r="AB2147" s="33"/>
      <c r="AC2147" s="33"/>
      <c r="AD2147" s="33"/>
      <c r="AE2147" s="33"/>
      <c r="AF2147" s="33"/>
      <c r="AG2147" s="33"/>
      <c r="AH2147" s="33"/>
      <c r="AI2147" s="33"/>
      <c r="AJ2147" s="33"/>
      <c r="AK2147" s="33"/>
      <c r="AL2147" s="33"/>
      <c r="AM2147" s="33"/>
      <c r="AN2147" s="33"/>
      <c r="AO2147" s="33"/>
      <c r="AP2147" s="33"/>
      <c r="AQ2147" s="33"/>
      <c r="AR2147" s="33"/>
      <c r="AS2147" s="33"/>
      <c r="AT2147" s="33"/>
      <c r="AU2147" s="33"/>
      <c r="AV2147" s="33"/>
      <c r="AW2147" s="33"/>
      <c r="AX2147" s="33"/>
      <c r="AY2147" s="33"/>
      <c r="AZ2147" s="33"/>
      <c r="BA2147" s="33"/>
      <c r="BB2147" s="33"/>
      <c r="BC2147" s="33"/>
    </row>
    <row r="2148" spans="1:55">
      <c r="A2148" s="33"/>
      <c r="B2148" s="33"/>
      <c r="C2148" s="33"/>
      <c r="D2148" s="33"/>
      <c r="E2148" s="33"/>
      <c r="F2148" s="33"/>
      <c r="G2148" s="33"/>
      <c r="H2148" s="33"/>
      <c r="I2148" s="33"/>
      <c r="J2148" s="33"/>
      <c r="K2148" s="33"/>
      <c r="L2148" s="33"/>
      <c r="M2148" s="33"/>
      <c r="N2148" s="33"/>
      <c r="O2148" s="33"/>
      <c r="P2148" s="33"/>
      <c r="Q2148" s="33"/>
      <c r="R2148" s="33"/>
      <c r="S2148" s="33"/>
      <c r="T2148" s="33"/>
      <c r="U2148" s="33"/>
      <c r="V2148" s="33"/>
      <c r="W2148" s="33"/>
      <c r="X2148" s="33"/>
      <c r="Y2148" s="33"/>
      <c r="Z2148" s="33"/>
      <c r="AA2148" s="33"/>
      <c r="AB2148" s="33"/>
      <c r="AC2148" s="33"/>
      <c r="AD2148" s="33"/>
      <c r="AE2148" s="33"/>
      <c r="AF2148" s="33"/>
      <c r="AG2148" s="33"/>
      <c r="AH2148" s="33"/>
      <c r="AI2148" s="33"/>
      <c r="AJ2148" s="33"/>
      <c r="AK2148" s="33"/>
      <c r="AL2148" s="33"/>
      <c r="AM2148" s="33"/>
      <c r="AN2148" s="33"/>
      <c r="AO2148" s="33"/>
      <c r="AP2148" s="33"/>
      <c r="AQ2148" s="33"/>
      <c r="AR2148" s="33"/>
      <c r="AS2148" s="33"/>
      <c r="AT2148" s="33"/>
      <c r="AU2148" s="33"/>
      <c r="AV2148" s="33"/>
      <c r="AW2148" s="33"/>
      <c r="AX2148" s="33"/>
      <c r="AY2148" s="33"/>
      <c r="AZ2148" s="33"/>
      <c r="BA2148" s="33"/>
      <c r="BB2148" s="33"/>
      <c r="BC2148" s="33"/>
    </row>
    <row r="2149" spans="1:55">
      <c r="A2149" s="33"/>
      <c r="B2149" s="33"/>
      <c r="C2149" s="33"/>
      <c r="D2149" s="33"/>
      <c r="E2149" s="33"/>
      <c r="F2149" s="33"/>
      <c r="G2149" s="33"/>
      <c r="H2149" s="33"/>
      <c r="I2149" s="33"/>
      <c r="J2149" s="33"/>
      <c r="K2149" s="33"/>
      <c r="L2149" s="33"/>
      <c r="M2149" s="33"/>
      <c r="N2149" s="33"/>
      <c r="O2149" s="33"/>
      <c r="P2149" s="33"/>
      <c r="Q2149" s="33"/>
      <c r="R2149" s="33"/>
      <c r="S2149" s="33"/>
      <c r="T2149" s="33"/>
      <c r="U2149" s="33"/>
      <c r="V2149" s="33"/>
      <c r="W2149" s="33"/>
      <c r="X2149" s="33"/>
      <c r="Y2149" s="33"/>
      <c r="Z2149" s="33"/>
      <c r="AA2149" s="33"/>
      <c r="AB2149" s="33"/>
      <c r="AC2149" s="33"/>
      <c r="AD2149" s="33"/>
      <c r="AE2149" s="33"/>
      <c r="AF2149" s="33"/>
      <c r="AG2149" s="33"/>
      <c r="AH2149" s="33"/>
      <c r="AI2149" s="33"/>
      <c r="AJ2149" s="33"/>
      <c r="AK2149" s="33"/>
      <c r="AL2149" s="33"/>
      <c r="AM2149" s="33"/>
      <c r="AN2149" s="33"/>
      <c r="AO2149" s="33"/>
      <c r="AP2149" s="33"/>
      <c r="AQ2149" s="33"/>
      <c r="AR2149" s="33"/>
      <c r="AS2149" s="33"/>
      <c r="AT2149" s="33"/>
      <c r="AU2149" s="33"/>
      <c r="AV2149" s="33"/>
      <c r="AW2149" s="33"/>
      <c r="AX2149" s="33"/>
      <c r="AY2149" s="33"/>
      <c r="AZ2149" s="33"/>
      <c r="BA2149" s="33"/>
      <c r="BB2149" s="33"/>
      <c r="BC2149" s="33"/>
    </row>
    <row r="2150" spans="1:55">
      <c r="A2150" s="33"/>
      <c r="B2150" s="33"/>
      <c r="C2150" s="33"/>
      <c r="D2150" s="33"/>
      <c r="E2150" s="33"/>
      <c r="F2150" s="33"/>
      <c r="G2150" s="33"/>
      <c r="H2150" s="33"/>
      <c r="I2150" s="33"/>
      <c r="J2150" s="33"/>
      <c r="K2150" s="33"/>
      <c r="L2150" s="33"/>
      <c r="M2150" s="33"/>
      <c r="N2150" s="33"/>
      <c r="O2150" s="33"/>
      <c r="P2150" s="33"/>
      <c r="Q2150" s="33"/>
      <c r="R2150" s="33"/>
      <c r="S2150" s="33"/>
      <c r="T2150" s="33"/>
      <c r="U2150" s="33"/>
      <c r="V2150" s="33"/>
      <c r="W2150" s="33"/>
      <c r="X2150" s="33"/>
      <c r="Y2150" s="33"/>
      <c r="Z2150" s="33"/>
      <c r="AA2150" s="33"/>
      <c r="AB2150" s="33"/>
      <c r="AC2150" s="33"/>
      <c r="AD2150" s="33"/>
      <c r="AE2150" s="33"/>
      <c r="AF2150" s="33"/>
      <c r="AG2150" s="33"/>
      <c r="AH2150" s="33"/>
      <c r="AI2150" s="33"/>
      <c r="AJ2150" s="33"/>
      <c r="AK2150" s="33"/>
      <c r="AL2150" s="33"/>
      <c r="AM2150" s="33"/>
      <c r="AN2150" s="33"/>
      <c r="AO2150" s="33"/>
      <c r="AP2150" s="33"/>
      <c r="AQ2150" s="33"/>
      <c r="AR2150" s="33"/>
      <c r="AS2150" s="33"/>
      <c r="AT2150" s="33"/>
      <c r="AU2150" s="33"/>
      <c r="AV2150" s="33"/>
      <c r="AW2150" s="33"/>
      <c r="AX2150" s="33"/>
      <c r="AY2150" s="33"/>
      <c r="AZ2150" s="33"/>
      <c r="BA2150" s="33"/>
      <c r="BB2150" s="33"/>
      <c r="BC2150" s="33"/>
    </row>
    <row r="2151" spans="1:55">
      <c r="A2151" s="33"/>
      <c r="B2151" s="33"/>
      <c r="C2151" s="33"/>
      <c r="D2151" s="33"/>
      <c r="E2151" s="33"/>
      <c r="F2151" s="33"/>
      <c r="G2151" s="33"/>
      <c r="H2151" s="33"/>
      <c r="I2151" s="33"/>
      <c r="J2151" s="33"/>
      <c r="K2151" s="33"/>
      <c r="L2151" s="33"/>
      <c r="M2151" s="33"/>
      <c r="N2151" s="33"/>
      <c r="O2151" s="33"/>
      <c r="P2151" s="33"/>
      <c r="Q2151" s="33"/>
      <c r="R2151" s="33"/>
      <c r="S2151" s="33"/>
      <c r="T2151" s="33"/>
      <c r="U2151" s="33"/>
      <c r="V2151" s="33"/>
      <c r="W2151" s="33"/>
      <c r="X2151" s="33"/>
      <c r="Y2151" s="33"/>
      <c r="Z2151" s="33"/>
      <c r="AA2151" s="33"/>
      <c r="AB2151" s="33"/>
      <c r="AC2151" s="33"/>
      <c r="AD2151" s="33"/>
      <c r="AE2151" s="33"/>
      <c r="AF2151" s="33"/>
      <c r="AG2151" s="33"/>
      <c r="AH2151" s="33"/>
      <c r="AI2151" s="33"/>
      <c r="AJ2151" s="33"/>
      <c r="AK2151" s="33"/>
      <c r="AL2151" s="33"/>
      <c r="AM2151" s="33"/>
      <c r="AN2151" s="33"/>
      <c r="AO2151" s="33"/>
      <c r="AP2151" s="33"/>
      <c r="AQ2151" s="33"/>
      <c r="AR2151" s="33"/>
      <c r="AS2151" s="33"/>
      <c r="AT2151" s="33"/>
      <c r="AU2151" s="33"/>
      <c r="AV2151" s="33"/>
      <c r="AW2151" s="33"/>
      <c r="AX2151" s="33"/>
      <c r="AY2151" s="33"/>
      <c r="AZ2151" s="33"/>
      <c r="BA2151" s="33"/>
      <c r="BB2151" s="33"/>
      <c r="BC2151" s="33"/>
    </row>
    <row r="2152" spans="1:55">
      <c r="A2152" s="33"/>
      <c r="B2152" s="33"/>
      <c r="C2152" s="33"/>
      <c r="D2152" s="33"/>
      <c r="E2152" s="33"/>
      <c r="F2152" s="33"/>
      <c r="G2152" s="33"/>
      <c r="H2152" s="33"/>
      <c r="I2152" s="33"/>
      <c r="J2152" s="33"/>
      <c r="K2152" s="33"/>
      <c r="L2152" s="33"/>
      <c r="M2152" s="33"/>
      <c r="N2152" s="33"/>
      <c r="O2152" s="33"/>
      <c r="P2152" s="33"/>
      <c r="Q2152" s="33"/>
      <c r="R2152" s="33"/>
      <c r="S2152" s="33"/>
      <c r="T2152" s="33"/>
      <c r="U2152" s="33"/>
      <c r="V2152" s="33"/>
      <c r="W2152" s="33"/>
      <c r="X2152" s="33"/>
      <c r="Y2152" s="33"/>
      <c r="Z2152" s="33"/>
      <c r="AA2152" s="33"/>
      <c r="AB2152" s="33"/>
      <c r="AC2152" s="33"/>
      <c r="AD2152" s="33"/>
      <c r="AE2152" s="33"/>
      <c r="AF2152" s="33"/>
      <c r="AG2152" s="33"/>
      <c r="AH2152" s="33"/>
      <c r="AI2152" s="33"/>
      <c r="AJ2152" s="33"/>
      <c r="AK2152" s="33"/>
      <c r="AL2152" s="33"/>
      <c r="AM2152" s="33"/>
      <c r="AN2152" s="33"/>
      <c r="AO2152" s="33"/>
      <c r="AP2152" s="33"/>
      <c r="AQ2152" s="33"/>
      <c r="AR2152" s="33"/>
      <c r="AS2152" s="33"/>
      <c r="AT2152" s="33"/>
      <c r="AU2152" s="33"/>
      <c r="AV2152" s="33"/>
      <c r="AW2152" s="33"/>
      <c r="AX2152" s="33"/>
      <c r="AY2152" s="33"/>
      <c r="AZ2152" s="33"/>
      <c r="BA2152" s="33"/>
      <c r="BB2152" s="33"/>
      <c r="BC2152" s="33"/>
    </row>
    <row r="2153" spans="1:55">
      <c r="A2153" s="33"/>
      <c r="B2153" s="33"/>
      <c r="C2153" s="33"/>
      <c r="D2153" s="33"/>
      <c r="E2153" s="33"/>
      <c r="F2153" s="33"/>
      <c r="G2153" s="33"/>
      <c r="H2153" s="33"/>
      <c r="I2153" s="33"/>
      <c r="J2153" s="33"/>
      <c r="K2153" s="33"/>
      <c r="L2153" s="33"/>
      <c r="M2153" s="33"/>
      <c r="N2153" s="33"/>
      <c r="O2153" s="33"/>
      <c r="P2153" s="33"/>
      <c r="Q2153" s="33"/>
      <c r="R2153" s="33"/>
      <c r="S2153" s="33"/>
      <c r="T2153" s="33"/>
      <c r="U2153" s="33"/>
      <c r="V2153" s="33"/>
      <c r="W2153" s="33"/>
      <c r="X2153" s="33"/>
      <c r="Y2153" s="33"/>
      <c r="Z2153" s="33"/>
      <c r="AA2153" s="33"/>
      <c r="AB2153" s="33"/>
      <c r="AC2153" s="33"/>
      <c r="AD2153" s="33"/>
      <c r="AE2153" s="33"/>
      <c r="AF2153" s="33"/>
      <c r="AG2153" s="33"/>
      <c r="AH2153" s="33"/>
      <c r="AI2153" s="33"/>
      <c r="AJ2153" s="33"/>
      <c r="AK2153" s="33"/>
      <c r="AL2153" s="33"/>
      <c r="AM2153" s="33"/>
      <c r="AN2153" s="33"/>
      <c r="AO2153" s="33"/>
      <c r="AP2153" s="33"/>
      <c r="AQ2153" s="33"/>
      <c r="AR2153" s="33"/>
      <c r="AS2153" s="33"/>
      <c r="AT2153" s="33"/>
      <c r="AU2153" s="33"/>
      <c r="AV2153" s="33"/>
      <c r="AW2153" s="33"/>
      <c r="AX2153" s="33"/>
      <c r="AY2153" s="33"/>
      <c r="AZ2153" s="33"/>
      <c r="BA2153" s="33"/>
      <c r="BB2153" s="33"/>
      <c r="BC2153" s="33"/>
    </row>
    <row r="2154" spans="1:55">
      <c r="A2154" s="33"/>
      <c r="B2154" s="33"/>
      <c r="C2154" s="33"/>
      <c r="D2154" s="33"/>
      <c r="E2154" s="33"/>
      <c r="F2154" s="33"/>
      <c r="G2154" s="33"/>
      <c r="H2154" s="33"/>
      <c r="I2154" s="33"/>
      <c r="J2154" s="33"/>
      <c r="K2154" s="33"/>
      <c r="L2154" s="33"/>
      <c r="M2154" s="33"/>
      <c r="N2154" s="33"/>
      <c r="O2154" s="33"/>
      <c r="P2154" s="33"/>
      <c r="Q2154" s="33"/>
      <c r="R2154" s="33"/>
      <c r="S2154" s="33"/>
      <c r="T2154" s="33"/>
      <c r="U2154" s="33"/>
      <c r="V2154" s="33"/>
      <c r="W2154" s="33"/>
      <c r="X2154" s="33"/>
      <c r="Y2154" s="33"/>
      <c r="Z2154" s="33"/>
      <c r="AA2154" s="33"/>
      <c r="AB2154" s="33"/>
      <c r="AC2154" s="33"/>
      <c r="AD2154" s="33"/>
      <c r="AE2154" s="33"/>
      <c r="AF2154" s="33"/>
      <c r="AG2154" s="33"/>
      <c r="AH2154" s="33"/>
      <c r="AI2154" s="33"/>
      <c r="AJ2154" s="33"/>
      <c r="AK2154" s="33"/>
      <c r="AL2154" s="33"/>
      <c r="AM2154" s="33"/>
      <c r="AN2154" s="33"/>
      <c r="AO2154" s="33"/>
      <c r="AP2154" s="33"/>
      <c r="AQ2154" s="33"/>
      <c r="AR2154" s="33"/>
      <c r="AS2154" s="33"/>
      <c r="AT2154" s="33"/>
      <c r="AU2154" s="33"/>
      <c r="AV2154" s="33"/>
      <c r="AW2154" s="33"/>
      <c r="AX2154" s="33"/>
      <c r="AY2154" s="33"/>
      <c r="AZ2154" s="33"/>
      <c r="BA2154" s="33"/>
      <c r="BB2154" s="33"/>
      <c r="BC2154" s="33"/>
    </row>
    <row r="2155" spans="1:55">
      <c r="A2155" s="33"/>
      <c r="B2155" s="33"/>
      <c r="C2155" s="33"/>
      <c r="D2155" s="33"/>
      <c r="E2155" s="33"/>
      <c r="F2155" s="33"/>
      <c r="G2155" s="33"/>
      <c r="H2155" s="33"/>
      <c r="I2155" s="33"/>
      <c r="J2155" s="33"/>
      <c r="K2155" s="33"/>
      <c r="L2155" s="33"/>
      <c r="M2155" s="33"/>
      <c r="N2155" s="33"/>
      <c r="O2155" s="33"/>
      <c r="P2155" s="33"/>
      <c r="Q2155" s="33"/>
      <c r="R2155" s="33"/>
      <c r="S2155" s="33"/>
      <c r="T2155" s="33"/>
      <c r="U2155" s="33"/>
      <c r="V2155" s="33"/>
      <c r="W2155" s="33"/>
      <c r="X2155" s="33"/>
      <c r="Y2155" s="33"/>
      <c r="Z2155" s="33"/>
      <c r="AA2155" s="33"/>
      <c r="AB2155" s="33"/>
      <c r="AC2155" s="33"/>
      <c r="AD2155" s="33"/>
      <c r="AE2155" s="33"/>
      <c r="AF2155" s="33"/>
      <c r="AG2155" s="33"/>
      <c r="AH2155" s="33"/>
      <c r="AI2155" s="33"/>
      <c r="AJ2155" s="33"/>
      <c r="AK2155" s="33"/>
      <c r="AL2155" s="33"/>
      <c r="AM2155" s="33"/>
      <c r="AN2155" s="33"/>
      <c r="AO2155" s="33"/>
      <c r="AP2155" s="33"/>
      <c r="AQ2155" s="33"/>
      <c r="AR2155" s="33"/>
      <c r="AS2155" s="33"/>
      <c r="AT2155" s="33"/>
      <c r="AU2155" s="33"/>
      <c r="AV2155" s="33"/>
      <c r="AW2155" s="33"/>
      <c r="AX2155" s="33"/>
      <c r="AY2155" s="33"/>
      <c r="AZ2155" s="33"/>
      <c r="BA2155" s="33"/>
      <c r="BB2155" s="33"/>
      <c r="BC2155" s="33"/>
    </row>
    <row r="2156" spans="1:55">
      <c r="A2156" s="33"/>
      <c r="B2156" s="33"/>
      <c r="C2156" s="33"/>
      <c r="D2156" s="33"/>
      <c r="E2156" s="33"/>
      <c r="F2156" s="33"/>
      <c r="G2156" s="33"/>
      <c r="H2156" s="33"/>
      <c r="I2156" s="33"/>
      <c r="J2156" s="33"/>
      <c r="K2156" s="33"/>
      <c r="L2156" s="33"/>
      <c r="M2156" s="33"/>
      <c r="N2156" s="33"/>
      <c r="O2156" s="33"/>
      <c r="P2156" s="33"/>
      <c r="Q2156" s="33"/>
      <c r="R2156" s="33"/>
      <c r="S2156" s="33"/>
      <c r="T2156" s="33"/>
      <c r="U2156" s="33"/>
      <c r="V2156" s="33"/>
      <c r="W2156" s="33"/>
      <c r="X2156" s="33"/>
      <c r="Y2156" s="33"/>
      <c r="Z2156" s="33"/>
      <c r="AA2156" s="33"/>
      <c r="AB2156" s="33"/>
      <c r="AC2156" s="33"/>
      <c r="AD2156" s="33"/>
      <c r="AE2156" s="33"/>
      <c r="AF2156" s="33"/>
      <c r="AG2156" s="33"/>
      <c r="AH2156" s="33"/>
      <c r="AI2156" s="33"/>
      <c r="AJ2156" s="33"/>
      <c r="AK2156" s="33"/>
      <c r="AL2156" s="33"/>
      <c r="AM2156" s="33"/>
      <c r="AN2156" s="33"/>
      <c r="AO2156" s="33"/>
      <c r="AP2156" s="33"/>
      <c r="AQ2156" s="33"/>
      <c r="AR2156" s="33"/>
      <c r="AS2156" s="33"/>
      <c r="AT2156" s="33"/>
      <c r="AU2156" s="33"/>
      <c r="AV2156" s="33"/>
      <c r="AW2156" s="33"/>
      <c r="AX2156" s="33"/>
      <c r="AY2156" s="33"/>
      <c r="AZ2156" s="33"/>
      <c r="BA2156" s="33"/>
      <c r="BB2156" s="33"/>
      <c r="BC2156" s="33"/>
    </row>
    <row r="2157" spans="1:55">
      <c r="A2157" s="33"/>
      <c r="B2157" s="33"/>
      <c r="C2157" s="33"/>
      <c r="D2157" s="33"/>
      <c r="E2157" s="33"/>
      <c r="F2157" s="33"/>
      <c r="G2157" s="33"/>
      <c r="H2157" s="33"/>
      <c r="I2157" s="33"/>
      <c r="J2157" s="33"/>
      <c r="K2157" s="33"/>
      <c r="L2157" s="33"/>
      <c r="M2157" s="33"/>
      <c r="N2157" s="33"/>
      <c r="O2157" s="33"/>
      <c r="P2157" s="33"/>
      <c r="Q2157" s="33"/>
      <c r="R2157" s="33"/>
      <c r="S2157" s="33"/>
      <c r="T2157" s="33"/>
      <c r="U2157" s="33"/>
      <c r="V2157" s="33"/>
      <c r="W2157" s="33"/>
      <c r="X2157" s="33"/>
      <c r="Y2157" s="33"/>
      <c r="Z2157" s="33"/>
      <c r="AA2157" s="33"/>
      <c r="AB2157" s="33"/>
      <c r="AC2157" s="33"/>
      <c r="AD2157" s="33"/>
      <c r="AE2157" s="33"/>
      <c r="AF2157" s="33"/>
      <c r="AG2157" s="33"/>
      <c r="AH2157" s="33"/>
      <c r="AI2157" s="33"/>
      <c r="AJ2157" s="33"/>
      <c r="AK2157" s="33"/>
      <c r="AL2157" s="33"/>
      <c r="AM2157" s="33"/>
      <c r="AN2157" s="33"/>
      <c r="AO2157" s="33"/>
      <c r="AP2157" s="33"/>
      <c r="AQ2157" s="33"/>
      <c r="AR2157" s="33"/>
      <c r="AS2157" s="33"/>
      <c r="AT2157" s="33"/>
      <c r="AU2157" s="33"/>
      <c r="AV2157" s="33"/>
      <c r="AW2157" s="33"/>
      <c r="AX2157" s="33"/>
      <c r="AY2157" s="33"/>
      <c r="AZ2157" s="33"/>
      <c r="BA2157" s="33"/>
      <c r="BB2157" s="33"/>
      <c r="BC2157" s="33"/>
    </row>
    <row r="2158" spans="1:55">
      <c r="A2158" s="33"/>
      <c r="B2158" s="33"/>
      <c r="C2158" s="33"/>
      <c r="D2158" s="33"/>
      <c r="E2158" s="33"/>
      <c r="F2158" s="33"/>
      <c r="G2158" s="33"/>
      <c r="H2158" s="33"/>
      <c r="I2158" s="33"/>
      <c r="J2158" s="33"/>
      <c r="K2158" s="33"/>
      <c r="L2158" s="33"/>
      <c r="M2158" s="33"/>
      <c r="N2158" s="33"/>
      <c r="O2158" s="33"/>
      <c r="P2158" s="33"/>
      <c r="Q2158" s="33"/>
      <c r="R2158" s="33"/>
      <c r="S2158" s="33"/>
      <c r="T2158" s="33"/>
      <c r="U2158" s="33"/>
      <c r="V2158" s="33"/>
      <c r="W2158" s="33"/>
      <c r="X2158" s="33"/>
      <c r="Y2158" s="33"/>
      <c r="Z2158" s="33"/>
      <c r="AA2158" s="33"/>
      <c r="AB2158" s="33"/>
      <c r="AC2158" s="33"/>
      <c r="AD2158" s="33"/>
      <c r="AE2158" s="33"/>
      <c r="AF2158" s="33"/>
      <c r="AG2158" s="33"/>
      <c r="AH2158" s="33"/>
      <c r="AI2158" s="33"/>
      <c r="AJ2158" s="33"/>
      <c r="AK2158" s="33"/>
      <c r="AL2158" s="33"/>
      <c r="AM2158" s="33"/>
      <c r="AN2158" s="33"/>
      <c r="AO2158" s="33"/>
      <c r="AP2158" s="33"/>
      <c r="AQ2158" s="33"/>
      <c r="AR2158" s="33"/>
      <c r="AS2158" s="33"/>
      <c r="AT2158" s="33"/>
      <c r="AU2158" s="33"/>
      <c r="AV2158" s="33"/>
      <c r="AW2158" s="33"/>
      <c r="AX2158" s="33"/>
      <c r="AY2158" s="33"/>
      <c r="AZ2158" s="33"/>
      <c r="BA2158" s="33"/>
      <c r="BB2158" s="33"/>
      <c r="BC2158" s="33"/>
    </row>
    <row r="2159" spans="1:55">
      <c r="A2159" s="33"/>
      <c r="B2159" s="33"/>
      <c r="C2159" s="33"/>
      <c r="D2159" s="33"/>
      <c r="E2159" s="33"/>
      <c r="F2159" s="33"/>
      <c r="G2159" s="33"/>
      <c r="H2159" s="33"/>
      <c r="I2159" s="33"/>
      <c r="J2159" s="33"/>
      <c r="K2159" s="33"/>
      <c r="L2159" s="33"/>
      <c r="M2159" s="33"/>
      <c r="N2159" s="33"/>
      <c r="O2159" s="33"/>
      <c r="P2159" s="33"/>
      <c r="Q2159" s="33"/>
      <c r="R2159" s="33"/>
      <c r="S2159" s="33"/>
      <c r="T2159" s="33"/>
      <c r="U2159" s="33"/>
      <c r="V2159" s="33"/>
      <c r="W2159" s="33"/>
      <c r="X2159" s="33"/>
      <c r="Y2159" s="33"/>
      <c r="Z2159" s="33"/>
      <c r="AA2159" s="33"/>
      <c r="AB2159" s="33"/>
      <c r="AC2159" s="33"/>
      <c r="AD2159" s="33"/>
      <c r="AE2159" s="33"/>
      <c r="AF2159" s="33"/>
      <c r="AG2159" s="33"/>
      <c r="AH2159" s="33"/>
      <c r="AI2159" s="33"/>
      <c r="AJ2159" s="33"/>
      <c r="AK2159" s="33"/>
      <c r="AL2159" s="33"/>
      <c r="AM2159" s="33"/>
      <c r="AN2159" s="33"/>
      <c r="AO2159" s="33"/>
      <c r="AP2159" s="33"/>
      <c r="AQ2159" s="33"/>
      <c r="AR2159" s="33"/>
      <c r="AS2159" s="33"/>
      <c r="AT2159" s="33"/>
      <c r="AU2159" s="33"/>
      <c r="AV2159" s="33"/>
      <c r="AW2159" s="33"/>
      <c r="AX2159" s="33"/>
      <c r="AY2159" s="33"/>
      <c r="AZ2159" s="33"/>
      <c r="BA2159" s="33"/>
      <c r="BB2159" s="33"/>
      <c r="BC2159" s="33"/>
    </row>
    <row r="2160" spans="1:55">
      <c r="A2160" s="33"/>
      <c r="B2160" s="33"/>
      <c r="C2160" s="33"/>
      <c r="D2160" s="33"/>
      <c r="E2160" s="33"/>
      <c r="F2160" s="33"/>
      <c r="G2160" s="33"/>
      <c r="H2160" s="33"/>
      <c r="I2160" s="33"/>
      <c r="J2160" s="33"/>
      <c r="K2160" s="33"/>
      <c r="L2160" s="33"/>
      <c r="M2160" s="33"/>
      <c r="N2160" s="33"/>
      <c r="O2160" s="33"/>
      <c r="P2160" s="33"/>
      <c r="Q2160" s="33"/>
      <c r="R2160" s="33"/>
      <c r="S2160" s="33"/>
      <c r="T2160" s="33"/>
      <c r="U2160" s="33"/>
      <c r="V2160" s="33"/>
      <c r="W2160" s="33"/>
      <c r="X2160" s="33"/>
      <c r="Y2160" s="33"/>
      <c r="Z2160" s="33"/>
      <c r="AA2160" s="33"/>
      <c r="AB2160" s="33"/>
      <c r="AC2160" s="33"/>
      <c r="AD2160" s="33"/>
      <c r="AE2160" s="33"/>
      <c r="AF2160" s="33"/>
      <c r="AG2160" s="33"/>
      <c r="AH2160" s="33"/>
      <c r="AI2160" s="33"/>
      <c r="AJ2160" s="33"/>
      <c r="AK2160" s="33"/>
      <c r="AL2160" s="33"/>
      <c r="AM2160" s="33"/>
      <c r="AN2160" s="33"/>
      <c r="AO2160" s="33"/>
      <c r="AP2160" s="33"/>
      <c r="AQ2160" s="33"/>
      <c r="AR2160" s="33"/>
      <c r="AS2160" s="33"/>
      <c r="AT2160" s="33"/>
      <c r="AU2160" s="33"/>
      <c r="AV2160" s="33"/>
      <c r="AW2160" s="33"/>
      <c r="AX2160" s="33"/>
      <c r="AY2160" s="33"/>
      <c r="AZ2160" s="33"/>
      <c r="BA2160" s="33"/>
      <c r="BB2160" s="33"/>
      <c r="BC2160" s="33"/>
    </row>
    <row r="2161" spans="1:55">
      <c r="A2161" s="33"/>
      <c r="B2161" s="33"/>
      <c r="C2161" s="33"/>
      <c r="D2161" s="33"/>
      <c r="E2161" s="33"/>
      <c r="F2161" s="33"/>
      <c r="G2161" s="33"/>
      <c r="H2161" s="33"/>
      <c r="I2161" s="33"/>
      <c r="J2161" s="33"/>
      <c r="K2161" s="33"/>
      <c r="L2161" s="33"/>
      <c r="M2161" s="33"/>
      <c r="N2161" s="33"/>
      <c r="O2161" s="33"/>
      <c r="P2161" s="33"/>
      <c r="Q2161" s="33"/>
      <c r="R2161" s="33"/>
      <c r="S2161" s="33"/>
      <c r="T2161" s="33"/>
      <c r="U2161" s="33"/>
      <c r="V2161" s="33"/>
      <c r="W2161" s="33"/>
      <c r="X2161" s="33"/>
      <c r="Y2161" s="33"/>
      <c r="Z2161" s="33"/>
      <c r="AA2161" s="33"/>
      <c r="AB2161" s="33"/>
      <c r="AC2161" s="33"/>
      <c r="AD2161" s="33"/>
      <c r="AE2161" s="33"/>
      <c r="AF2161" s="33"/>
      <c r="AG2161" s="33"/>
      <c r="AH2161" s="33"/>
      <c r="AI2161" s="33"/>
      <c r="AJ2161" s="33"/>
      <c r="AK2161" s="33"/>
      <c r="AL2161" s="33"/>
      <c r="AM2161" s="33"/>
      <c r="AN2161" s="33"/>
      <c r="AO2161" s="33"/>
      <c r="AP2161" s="33"/>
      <c r="AQ2161" s="33"/>
      <c r="AR2161" s="33"/>
      <c r="AS2161" s="33"/>
      <c r="AT2161" s="33"/>
      <c r="AU2161" s="33"/>
      <c r="AV2161" s="33"/>
      <c r="AW2161" s="33"/>
      <c r="AX2161" s="33"/>
      <c r="AY2161" s="33"/>
      <c r="AZ2161" s="33"/>
      <c r="BA2161" s="33"/>
      <c r="BB2161" s="33"/>
      <c r="BC2161" s="33"/>
    </row>
    <row r="2162" spans="1:55">
      <c r="A2162" s="33"/>
      <c r="B2162" s="33"/>
      <c r="C2162" s="33"/>
      <c r="D2162" s="33"/>
      <c r="E2162" s="33"/>
      <c r="F2162" s="33"/>
      <c r="G2162" s="33"/>
      <c r="H2162" s="33"/>
      <c r="I2162" s="33"/>
      <c r="J2162" s="33"/>
      <c r="K2162" s="33"/>
      <c r="L2162" s="33"/>
      <c r="M2162" s="33"/>
      <c r="N2162" s="33"/>
      <c r="O2162" s="33"/>
      <c r="P2162" s="33"/>
      <c r="Q2162" s="33"/>
      <c r="R2162" s="33"/>
      <c r="S2162" s="33"/>
      <c r="T2162" s="33"/>
      <c r="U2162" s="33"/>
      <c r="V2162" s="33"/>
      <c r="W2162" s="33"/>
      <c r="X2162" s="33"/>
      <c r="Y2162" s="33"/>
      <c r="Z2162" s="33"/>
      <c r="AA2162" s="33"/>
      <c r="AB2162" s="33"/>
      <c r="AC2162" s="33"/>
      <c r="AD2162" s="33"/>
      <c r="AE2162" s="33"/>
      <c r="AF2162" s="33"/>
      <c r="AG2162" s="33"/>
      <c r="AH2162" s="33"/>
      <c r="AI2162" s="33"/>
      <c r="AJ2162" s="33"/>
      <c r="AK2162" s="33"/>
      <c r="AL2162" s="33"/>
      <c r="AM2162" s="33"/>
      <c r="AN2162" s="33"/>
      <c r="AO2162" s="33"/>
      <c r="AP2162" s="33"/>
      <c r="AQ2162" s="33"/>
      <c r="AR2162" s="33"/>
      <c r="AS2162" s="33"/>
      <c r="AT2162" s="33"/>
      <c r="AU2162" s="33"/>
      <c r="AV2162" s="33"/>
      <c r="AW2162" s="33"/>
      <c r="AX2162" s="33"/>
      <c r="AY2162" s="33"/>
      <c r="AZ2162" s="33"/>
      <c r="BA2162" s="33"/>
      <c r="BB2162" s="33"/>
      <c r="BC2162" s="33"/>
    </row>
    <row r="2163" spans="1:55">
      <c r="A2163" s="33"/>
      <c r="B2163" s="33"/>
      <c r="C2163" s="33"/>
      <c r="D2163" s="33"/>
      <c r="E2163" s="33"/>
      <c r="F2163" s="33"/>
      <c r="G2163" s="33"/>
      <c r="H2163" s="33"/>
      <c r="I2163" s="33"/>
      <c r="J2163" s="33"/>
      <c r="K2163" s="33"/>
      <c r="L2163" s="33"/>
      <c r="M2163" s="33"/>
      <c r="N2163" s="33"/>
      <c r="O2163" s="33"/>
      <c r="P2163" s="33"/>
      <c r="Q2163" s="33"/>
      <c r="R2163" s="33"/>
      <c r="S2163" s="33"/>
      <c r="T2163" s="33"/>
      <c r="U2163" s="33"/>
      <c r="V2163" s="33"/>
      <c r="W2163" s="33"/>
      <c r="X2163" s="33"/>
      <c r="Y2163" s="33"/>
      <c r="Z2163" s="33"/>
      <c r="AA2163" s="33"/>
      <c r="AB2163" s="33"/>
      <c r="AC2163" s="33"/>
      <c r="AD2163" s="33"/>
      <c r="AE2163" s="33"/>
      <c r="AF2163" s="33"/>
      <c r="AG2163" s="33"/>
      <c r="AH2163" s="33"/>
      <c r="AI2163" s="33"/>
      <c r="AJ2163" s="33"/>
      <c r="AK2163" s="33"/>
      <c r="AL2163" s="33"/>
      <c r="AM2163" s="33"/>
      <c r="AN2163" s="33"/>
      <c r="AO2163" s="33"/>
      <c r="AP2163" s="33"/>
      <c r="AQ2163" s="33"/>
      <c r="AR2163" s="33"/>
      <c r="AS2163" s="33"/>
      <c r="AT2163" s="33"/>
      <c r="AU2163" s="33"/>
      <c r="AV2163" s="33"/>
      <c r="AW2163" s="33"/>
      <c r="AX2163" s="33"/>
      <c r="AY2163" s="33"/>
      <c r="AZ2163" s="33"/>
      <c r="BA2163" s="33"/>
      <c r="BB2163" s="33"/>
      <c r="BC2163" s="33"/>
    </row>
    <row r="2164" spans="1:55">
      <c r="A2164" s="33"/>
      <c r="B2164" s="33"/>
      <c r="C2164" s="33"/>
      <c r="D2164" s="33"/>
      <c r="E2164" s="33"/>
      <c r="F2164" s="33"/>
      <c r="G2164" s="33"/>
      <c r="H2164" s="33"/>
      <c r="I2164" s="33"/>
      <c r="J2164" s="33"/>
      <c r="K2164" s="33"/>
      <c r="L2164" s="33"/>
      <c r="M2164" s="33"/>
      <c r="N2164" s="33"/>
      <c r="O2164" s="33"/>
      <c r="P2164" s="33"/>
      <c r="Q2164" s="33"/>
      <c r="R2164" s="33"/>
      <c r="S2164" s="33"/>
      <c r="T2164" s="33"/>
      <c r="U2164" s="33"/>
      <c r="V2164" s="33"/>
      <c r="W2164" s="33"/>
      <c r="X2164" s="33"/>
      <c r="Y2164" s="33"/>
      <c r="Z2164" s="33"/>
      <c r="AA2164" s="33"/>
      <c r="AB2164" s="33"/>
      <c r="AC2164" s="33"/>
      <c r="AD2164" s="33"/>
      <c r="AE2164" s="33"/>
      <c r="AF2164" s="33"/>
      <c r="AG2164" s="33"/>
      <c r="AH2164" s="33"/>
      <c r="AI2164" s="33"/>
      <c r="AJ2164" s="33"/>
      <c r="AK2164" s="33"/>
      <c r="AL2164" s="33"/>
      <c r="AM2164" s="33"/>
      <c r="AN2164" s="33"/>
      <c r="AO2164" s="33"/>
      <c r="AP2164" s="33"/>
      <c r="AQ2164" s="33"/>
      <c r="AR2164" s="33"/>
      <c r="AS2164" s="33"/>
      <c r="AT2164" s="33"/>
      <c r="AU2164" s="33"/>
      <c r="AV2164" s="33"/>
      <c r="AW2164" s="33"/>
      <c r="AX2164" s="33"/>
      <c r="AY2164" s="33"/>
      <c r="AZ2164" s="33"/>
      <c r="BA2164" s="33"/>
      <c r="BB2164" s="33"/>
      <c r="BC2164" s="33"/>
    </row>
    <row r="2165" spans="1:55">
      <c r="A2165" s="33"/>
      <c r="B2165" s="33"/>
      <c r="C2165" s="33"/>
      <c r="D2165" s="33"/>
      <c r="E2165" s="33"/>
      <c r="F2165" s="33"/>
      <c r="G2165" s="33"/>
      <c r="H2165" s="33"/>
      <c r="I2165" s="33"/>
      <c r="J2165" s="33"/>
      <c r="K2165" s="33"/>
      <c r="L2165" s="33"/>
      <c r="M2165" s="33"/>
      <c r="N2165" s="33"/>
      <c r="O2165" s="33"/>
      <c r="P2165" s="33"/>
      <c r="Q2165" s="33"/>
      <c r="R2165" s="33"/>
      <c r="S2165" s="33"/>
      <c r="T2165" s="33"/>
      <c r="U2165" s="33"/>
      <c r="V2165" s="33"/>
      <c r="W2165" s="33"/>
      <c r="X2165" s="33"/>
      <c r="Y2165" s="33"/>
      <c r="Z2165" s="33"/>
      <c r="AA2165" s="33"/>
      <c r="AB2165" s="33"/>
      <c r="AC2165" s="33"/>
      <c r="AD2165" s="33"/>
      <c r="AE2165" s="33"/>
      <c r="AF2165" s="33"/>
      <c r="AG2165" s="33"/>
      <c r="AH2165" s="33"/>
      <c r="AI2165" s="33"/>
      <c r="AJ2165" s="33"/>
      <c r="AK2165" s="33"/>
      <c r="AL2165" s="33"/>
      <c r="AM2165" s="33"/>
      <c r="AN2165" s="33"/>
      <c r="AO2165" s="33"/>
      <c r="AP2165" s="33"/>
      <c r="AQ2165" s="33"/>
      <c r="AR2165" s="33"/>
      <c r="AS2165" s="33"/>
      <c r="AT2165" s="33"/>
      <c r="AU2165" s="33"/>
      <c r="AV2165" s="33"/>
      <c r="AW2165" s="33"/>
      <c r="AX2165" s="33"/>
      <c r="AY2165" s="33"/>
      <c r="AZ2165" s="33"/>
      <c r="BA2165" s="33"/>
      <c r="BB2165" s="33"/>
      <c r="BC2165" s="33"/>
    </row>
    <row r="2166" spans="1:55">
      <c r="A2166" s="33"/>
      <c r="B2166" s="33"/>
      <c r="C2166" s="33"/>
      <c r="D2166" s="33"/>
      <c r="E2166" s="33"/>
      <c r="F2166" s="33"/>
      <c r="G2166" s="33"/>
      <c r="H2166" s="33"/>
      <c r="I2166" s="33"/>
      <c r="J2166" s="33"/>
      <c r="K2166" s="33"/>
      <c r="L2166" s="33"/>
      <c r="M2166" s="33"/>
      <c r="N2166" s="33"/>
      <c r="O2166" s="33"/>
      <c r="P2166" s="33"/>
      <c r="Q2166" s="33"/>
      <c r="R2166" s="33"/>
      <c r="S2166" s="33"/>
      <c r="T2166" s="33"/>
      <c r="U2166" s="33"/>
      <c r="V2166" s="33"/>
      <c r="W2166" s="33"/>
      <c r="X2166" s="33"/>
      <c r="Y2166" s="33"/>
      <c r="Z2166" s="33"/>
      <c r="AA2166" s="33"/>
      <c r="AB2166" s="33"/>
      <c r="AC2166" s="33"/>
      <c r="AD2166" s="33"/>
      <c r="AE2166" s="33"/>
      <c r="AF2166" s="33"/>
      <c r="AG2166" s="33"/>
      <c r="AH2166" s="33"/>
      <c r="AI2166" s="33"/>
      <c r="AJ2166" s="33"/>
      <c r="AK2166" s="33"/>
      <c r="AL2166" s="33"/>
      <c r="AM2166" s="33"/>
      <c r="AN2166" s="33"/>
      <c r="AO2166" s="33"/>
      <c r="AP2166" s="33"/>
      <c r="AQ2166" s="33"/>
      <c r="AR2166" s="33"/>
      <c r="AS2166" s="33"/>
      <c r="AT2166" s="33"/>
      <c r="AU2166" s="33"/>
      <c r="AV2166" s="33"/>
      <c r="AW2166" s="33"/>
      <c r="AX2166" s="33"/>
      <c r="AY2166" s="33"/>
      <c r="AZ2166" s="33"/>
      <c r="BA2166" s="33"/>
      <c r="BB2166" s="33"/>
      <c r="BC2166" s="33"/>
    </row>
    <row r="2167" spans="1:55">
      <c r="A2167" s="33"/>
      <c r="B2167" s="33"/>
      <c r="C2167" s="33"/>
      <c r="D2167" s="33"/>
      <c r="E2167" s="33"/>
      <c r="F2167" s="33"/>
      <c r="G2167" s="33"/>
      <c r="H2167" s="33"/>
      <c r="I2167" s="33"/>
      <c r="J2167" s="33"/>
      <c r="K2167" s="33"/>
      <c r="L2167" s="33"/>
      <c r="M2167" s="33"/>
      <c r="N2167" s="33"/>
      <c r="O2167" s="33"/>
      <c r="P2167" s="33"/>
      <c r="Q2167" s="33"/>
      <c r="R2167" s="33"/>
      <c r="S2167" s="33"/>
      <c r="T2167" s="33"/>
      <c r="U2167" s="33"/>
      <c r="V2167" s="33"/>
      <c r="W2167" s="33"/>
      <c r="X2167" s="33"/>
      <c r="Y2167" s="33"/>
      <c r="Z2167" s="33"/>
      <c r="AA2167" s="33"/>
      <c r="AB2167" s="33"/>
      <c r="AC2167" s="33"/>
      <c r="AD2167" s="33"/>
      <c r="AE2167" s="33"/>
      <c r="AF2167" s="33"/>
      <c r="AG2167" s="33"/>
      <c r="AH2167" s="33"/>
      <c r="AI2167" s="33"/>
      <c r="AJ2167" s="33"/>
      <c r="AK2167" s="33"/>
      <c r="AL2167" s="33"/>
      <c r="AM2167" s="33"/>
      <c r="AN2167" s="33"/>
      <c r="AO2167" s="33"/>
      <c r="AP2167" s="33"/>
      <c r="AQ2167" s="33"/>
      <c r="AR2167" s="33"/>
      <c r="AS2167" s="33"/>
      <c r="AT2167" s="33"/>
      <c r="AU2167" s="33"/>
      <c r="AV2167" s="33"/>
      <c r="AW2167" s="33"/>
      <c r="AX2167" s="33"/>
      <c r="AY2167" s="33"/>
      <c r="AZ2167" s="33"/>
      <c r="BA2167" s="33"/>
      <c r="BB2167" s="33"/>
      <c r="BC2167" s="33"/>
    </row>
    <row r="2168" spans="1:55">
      <c r="A2168" s="33"/>
      <c r="B2168" s="33"/>
      <c r="C2168" s="33"/>
      <c r="D2168" s="33"/>
      <c r="E2168" s="33"/>
      <c r="F2168" s="33"/>
      <c r="G2168" s="33"/>
      <c r="H2168" s="33"/>
      <c r="I2168" s="33"/>
      <c r="J2168" s="33"/>
      <c r="K2168" s="33"/>
      <c r="L2168" s="33"/>
      <c r="M2168" s="33"/>
      <c r="N2168" s="33"/>
      <c r="O2168" s="33"/>
      <c r="P2168" s="33"/>
      <c r="Q2168" s="33"/>
      <c r="R2168" s="33"/>
      <c r="S2168" s="33"/>
      <c r="T2168" s="33"/>
      <c r="U2168" s="33"/>
      <c r="V2168" s="33"/>
      <c r="W2168" s="33"/>
      <c r="X2168" s="33"/>
      <c r="Y2168" s="33"/>
      <c r="Z2168" s="33"/>
      <c r="AA2168" s="33"/>
      <c r="AB2168" s="33"/>
      <c r="AC2168" s="33"/>
      <c r="AD2168" s="33"/>
      <c r="AE2168" s="33"/>
      <c r="AF2168" s="33"/>
      <c r="AG2168" s="33"/>
      <c r="AH2168" s="33"/>
      <c r="AI2168" s="33"/>
      <c r="AJ2168" s="33"/>
      <c r="AK2168" s="33"/>
      <c r="AL2168" s="33"/>
      <c r="AM2168" s="33"/>
      <c r="AN2168" s="33"/>
      <c r="AO2168" s="33"/>
      <c r="AP2168" s="33"/>
      <c r="AQ2168" s="33"/>
      <c r="AR2168" s="33"/>
      <c r="AS2168" s="33"/>
      <c r="AT2168" s="33"/>
      <c r="AU2168" s="33"/>
      <c r="AV2168" s="33"/>
      <c r="AW2168" s="33"/>
      <c r="AX2168" s="33"/>
      <c r="AY2168" s="33"/>
      <c r="AZ2168" s="33"/>
      <c r="BA2168" s="33"/>
      <c r="BB2168" s="33"/>
      <c r="BC2168" s="33"/>
    </row>
    <row r="2169" spans="1:55">
      <c r="A2169" s="33"/>
      <c r="B2169" s="33"/>
      <c r="C2169" s="33"/>
      <c r="D2169" s="33"/>
      <c r="E2169" s="33"/>
      <c r="F2169" s="33"/>
      <c r="G2169" s="33"/>
      <c r="H2169" s="33"/>
      <c r="I2169" s="33"/>
      <c r="J2169" s="33"/>
      <c r="K2169" s="33"/>
      <c r="L2169" s="33"/>
      <c r="M2169" s="33"/>
      <c r="N2169" s="33"/>
      <c r="O2169" s="33"/>
      <c r="P2169" s="33"/>
      <c r="Q2169" s="33"/>
      <c r="R2169" s="33"/>
      <c r="S2169" s="33"/>
      <c r="T2169" s="33"/>
      <c r="U2169" s="33"/>
      <c r="V2169" s="33"/>
      <c r="W2169" s="33"/>
      <c r="X2169" s="33"/>
      <c r="Y2169" s="33"/>
      <c r="Z2169" s="33"/>
      <c r="AA2169" s="33"/>
      <c r="AB2169" s="33"/>
      <c r="AC2169" s="33"/>
      <c r="AD2169" s="33"/>
      <c r="AE2169" s="33"/>
      <c r="AF2169" s="33"/>
      <c r="AG2169" s="33"/>
      <c r="AH2169" s="33"/>
      <c r="AI2169" s="33"/>
      <c r="AJ2169" s="33"/>
      <c r="AK2169" s="33"/>
      <c r="AL2169" s="33"/>
      <c r="AM2169" s="33"/>
      <c r="AN2169" s="33"/>
      <c r="AO2169" s="33"/>
      <c r="AP2169" s="33"/>
      <c r="AQ2169" s="33"/>
      <c r="AR2169" s="33"/>
      <c r="AS2169" s="33"/>
      <c r="AT2169" s="33"/>
      <c r="AU2169" s="33"/>
      <c r="AV2169" s="33"/>
      <c r="AW2169" s="33"/>
      <c r="AX2169" s="33"/>
      <c r="AY2169" s="33"/>
      <c r="AZ2169" s="33"/>
      <c r="BA2169" s="33"/>
      <c r="BB2169" s="33"/>
      <c r="BC2169" s="33"/>
    </row>
    <row r="2170" spans="1:55">
      <c r="A2170" s="33"/>
      <c r="B2170" s="33"/>
      <c r="C2170" s="33"/>
      <c r="D2170" s="33"/>
      <c r="E2170" s="33"/>
      <c r="F2170" s="33"/>
      <c r="G2170" s="33"/>
      <c r="H2170" s="33"/>
      <c r="I2170" s="33"/>
      <c r="J2170" s="33"/>
      <c r="K2170" s="33"/>
      <c r="L2170" s="33"/>
      <c r="M2170" s="33"/>
      <c r="N2170" s="33"/>
      <c r="O2170" s="33"/>
      <c r="P2170" s="33"/>
      <c r="Q2170" s="33"/>
      <c r="R2170" s="33"/>
      <c r="S2170" s="33"/>
      <c r="T2170" s="33"/>
      <c r="U2170" s="33"/>
      <c r="V2170" s="33"/>
      <c r="W2170" s="33"/>
      <c r="X2170" s="33"/>
      <c r="Y2170" s="33"/>
      <c r="Z2170" s="33"/>
      <c r="AA2170" s="33"/>
      <c r="AB2170" s="33"/>
      <c r="AC2170" s="33"/>
      <c r="AD2170" s="33"/>
      <c r="AE2170" s="33"/>
      <c r="AF2170" s="33"/>
      <c r="AG2170" s="33"/>
      <c r="AH2170" s="33"/>
      <c r="AI2170" s="33"/>
      <c r="AJ2170" s="33"/>
      <c r="AK2170" s="33"/>
      <c r="AL2170" s="33"/>
      <c r="AM2170" s="33"/>
      <c r="AN2170" s="33"/>
      <c r="AO2170" s="33"/>
      <c r="AP2170" s="33"/>
      <c r="AQ2170" s="33"/>
      <c r="AR2170" s="33"/>
      <c r="AS2170" s="33"/>
      <c r="AT2170" s="33"/>
      <c r="AU2170" s="33"/>
      <c r="AV2170" s="33"/>
      <c r="AW2170" s="33"/>
      <c r="AX2170" s="33"/>
      <c r="AY2170" s="33"/>
      <c r="AZ2170" s="33"/>
      <c r="BA2170" s="33"/>
      <c r="BB2170" s="33"/>
      <c r="BC2170" s="33"/>
    </row>
    <row r="2171" spans="1:55">
      <c r="A2171" s="33"/>
      <c r="B2171" s="33"/>
      <c r="C2171" s="33"/>
      <c r="D2171" s="33"/>
      <c r="E2171" s="33"/>
      <c r="F2171" s="33"/>
      <c r="G2171" s="33"/>
      <c r="H2171" s="33"/>
      <c r="I2171" s="33"/>
      <c r="J2171" s="33"/>
      <c r="K2171" s="33"/>
      <c r="L2171" s="33"/>
      <c r="M2171" s="33"/>
      <c r="N2171" s="33"/>
      <c r="O2171" s="33"/>
      <c r="P2171" s="33"/>
      <c r="Q2171" s="33"/>
      <c r="R2171" s="33"/>
      <c r="S2171" s="33"/>
      <c r="T2171" s="33"/>
      <c r="U2171" s="33"/>
      <c r="V2171" s="33"/>
      <c r="W2171" s="33"/>
      <c r="X2171" s="33"/>
      <c r="Y2171" s="33"/>
      <c r="Z2171" s="33"/>
      <c r="AA2171" s="33"/>
      <c r="AB2171" s="33"/>
      <c r="AC2171" s="33"/>
      <c r="AD2171" s="33"/>
      <c r="AE2171" s="33"/>
      <c r="AF2171" s="33"/>
      <c r="AG2171" s="33"/>
      <c r="AH2171" s="33"/>
      <c r="AI2171" s="33"/>
      <c r="AJ2171" s="33"/>
      <c r="AK2171" s="33"/>
      <c r="AL2171" s="33"/>
      <c r="AM2171" s="33"/>
      <c r="AN2171" s="33"/>
      <c r="AO2171" s="33"/>
      <c r="AP2171" s="33"/>
      <c r="AQ2171" s="33"/>
      <c r="AR2171" s="33"/>
      <c r="AS2171" s="33"/>
      <c r="AT2171" s="33"/>
      <c r="AU2171" s="33"/>
      <c r="AV2171" s="33"/>
      <c r="AW2171" s="33"/>
      <c r="AX2171" s="33"/>
      <c r="AY2171" s="33"/>
      <c r="AZ2171" s="33"/>
      <c r="BA2171" s="33"/>
      <c r="BB2171" s="33"/>
      <c r="BC2171" s="33"/>
    </row>
    <row r="2172" spans="1:55">
      <c r="A2172" s="33"/>
      <c r="B2172" s="33"/>
      <c r="C2172" s="33"/>
      <c r="D2172" s="33"/>
      <c r="E2172" s="33"/>
      <c r="F2172" s="33"/>
      <c r="G2172" s="33"/>
      <c r="H2172" s="33"/>
      <c r="I2172" s="33"/>
      <c r="J2172" s="33"/>
      <c r="K2172" s="33"/>
      <c r="L2172" s="33"/>
      <c r="M2172" s="33"/>
      <c r="N2172" s="33"/>
      <c r="O2172" s="33"/>
      <c r="P2172" s="33"/>
      <c r="Q2172" s="33"/>
      <c r="R2172" s="33"/>
      <c r="S2172" s="33"/>
      <c r="T2172" s="33"/>
      <c r="U2172" s="33"/>
      <c r="V2172" s="33"/>
      <c r="W2172" s="33"/>
      <c r="X2172" s="33"/>
      <c r="Y2172" s="33"/>
      <c r="Z2172" s="33"/>
      <c r="AA2172" s="33"/>
      <c r="AB2172" s="33"/>
      <c r="AC2172" s="33"/>
      <c r="AD2172" s="33"/>
      <c r="AE2172" s="33"/>
      <c r="AF2172" s="33"/>
      <c r="AG2172" s="33"/>
      <c r="AH2172" s="33"/>
      <c r="AI2172" s="33"/>
      <c r="AJ2172" s="33"/>
      <c r="AK2172" s="33"/>
      <c r="AL2172" s="33"/>
      <c r="AM2172" s="33"/>
      <c r="AN2172" s="33"/>
      <c r="AO2172" s="33"/>
      <c r="AP2172" s="33"/>
      <c r="AQ2172" s="33"/>
      <c r="AR2172" s="33"/>
      <c r="AS2172" s="33"/>
      <c r="AT2172" s="33"/>
      <c r="AU2172" s="33"/>
      <c r="AV2172" s="33"/>
      <c r="AW2172" s="33"/>
      <c r="AX2172" s="33"/>
      <c r="AY2172" s="33"/>
      <c r="AZ2172" s="33"/>
      <c r="BA2172" s="33"/>
      <c r="BB2172" s="33"/>
      <c r="BC2172" s="33"/>
    </row>
    <row r="2173" spans="1:55">
      <c r="A2173" s="33"/>
      <c r="B2173" s="33"/>
      <c r="C2173" s="33"/>
      <c r="D2173" s="33"/>
      <c r="E2173" s="33"/>
      <c r="F2173" s="33"/>
      <c r="G2173" s="33"/>
      <c r="H2173" s="33"/>
      <c r="I2173" s="33"/>
      <c r="J2173" s="33"/>
      <c r="K2173" s="33"/>
      <c r="L2173" s="33"/>
      <c r="M2173" s="33"/>
      <c r="N2173" s="33"/>
      <c r="O2173" s="33"/>
      <c r="P2173" s="33"/>
      <c r="Q2173" s="33"/>
      <c r="R2173" s="33"/>
      <c r="S2173" s="33"/>
      <c r="T2173" s="33"/>
      <c r="U2173" s="33"/>
      <c r="V2173" s="33"/>
      <c r="W2173" s="33"/>
      <c r="X2173" s="33"/>
      <c r="Y2173" s="33"/>
      <c r="Z2173" s="33"/>
      <c r="AA2173" s="33"/>
      <c r="AB2173" s="33"/>
      <c r="AC2173" s="33"/>
      <c r="AD2173" s="33"/>
      <c r="AE2173" s="33"/>
      <c r="AF2173" s="33"/>
      <c r="AG2173" s="33"/>
      <c r="AH2173" s="33"/>
      <c r="AI2173" s="33"/>
      <c r="AJ2173" s="33"/>
      <c r="AK2173" s="33"/>
      <c r="AL2173" s="33"/>
      <c r="AM2173" s="33"/>
      <c r="AN2173" s="33"/>
      <c r="AO2173" s="33"/>
      <c r="AP2173" s="33"/>
      <c r="AQ2173" s="33"/>
      <c r="AR2173" s="33"/>
      <c r="AS2173" s="33"/>
      <c r="AT2173" s="33"/>
      <c r="AU2173" s="33"/>
      <c r="AV2173" s="33"/>
      <c r="AW2173" s="33"/>
      <c r="AX2173" s="33"/>
      <c r="AY2173" s="33"/>
      <c r="AZ2173" s="33"/>
      <c r="BA2173" s="33"/>
      <c r="BB2173" s="33"/>
      <c r="BC2173" s="33"/>
    </row>
    <row r="2174" spans="1:55">
      <c r="A2174" s="33"/>
      <c r="B2174" s="33"/>
      <c r="C2174" s="33"/>
      <c r="D2174" s="33"/>
      <c r="E2174" s="33"/>
      <c r="F2174" s="33"/>
      <c r="G2174" s="33"/>
      <c r="H2174" s="33"/>
      <c r="I2174" s="33"/>
      <c r="J2174" s="33"/>
      <c r="K2174" s="33"/>
      <c r="L2174" s="33"/>
      <c r="M2174" s="33"/>
      <c r="N2174" s="33"/>
      <c r="O2174" s="33"/>
      <c r="P2174" s="33"/>
      <c r="Q2174" s="33"/>
      <c r="R2174" s="33"/>
      <c r="S2174" s="33"/>
      <c r="T2174" s="33"/>
      <c r="U2174" s="33"/>
      <c r="V2174" s="33"/>
      <c r="W2174" s="33"/>
      <c r="X2174" s="33"/>
      <c r="Y2174" s="33"/>
      <c r="Z2174" s="33"/>
      <c r="AA2174" s="33"/>
      <c r="AB2174" s="33"/>
      <c r="AC2174" s="33"/>
      <c r="AD2174" s="33"/>
      <c r="AE2174" s="33"/>
      <c r="AF2174" s="33"/>
      <c r="AG2174" s="33"/>
      <c r="AH2174" s="33"/>
      <c r="AI2174" s="33"/>
      <c r="AJ2174" s="33"/>
      <c r="AK2174" s="33"/>
      <c r="AL2174" s="33"/>
      <c r="AM2174" s="33"/>
      <c r="AN2174" s="33"/>
      <c r="AO2174" s="33"/>
      <c r="AP2174" s="33"/>
      <c r="AQ2174" s="33"/>
      <c r="AR2174" s="33"/>
      <c r="AS2174" s="33"/>
      <c r="AT2174" s="33"/>
      <c r="AU2174" s="33"/>
      <c r="AV2174" s="33"/>
      <c r="AW2174" s="33"/>
      <c r="AX2174" s="33"/>
      <c r="AY2174" s="33"/>
      <c r="AZ2174" s="33"/>
      <c r="BA2174" s="33"/>
      <c r="BB2174" s="33"/>
      <c r="BC2174" s="33"/>
    </row>
    <row r="2175" spans="1:55">
      <c r="A2175" s="33"/>
      <c r="B2175" s="33"/>
      <c r="C2175" s="33"/>
      <c r="D2175" s="33"/>
      <c r="E2175" s="33"/>
      <c r="F2175" s="33"/>
      <c r="G2175" s="33"/>
      <c r="H2175" s="33"/>
      <c r="I2175" s="33"/>
      <c r="J2175" s="33"/>
      <c r="K2175" s="33"/>
      <c r="L2175" s="33"/>
      <c r="M2175" s="33"/>
      <c r="N2175" s="33"/>
      <c r="O2175" s="33"/>
      <c r="P2175" s="33"/>
      <c r="Q2175" s="33"/>
      <c r="R2175" s="33"/>
      <c r="S2175" s="33"/>
      <c r="T2175" s="33"/>
      <c r="U2175" s="33"/>
      <c r="V2175" s="33"/>
      <c r="W2175" s="33"/>
      <c r="X2175" s="33"/>
      <c r="Y2175" s="33"/>
      <c r="Z2175" s="33"/>
      <c r="AA2175" s="33"/>
      <c r="AB2175" s="33"/>
      <c r="AC2175" s="33"/>
      <c r="AD2175" s="33"/>
      <c r="AE2175" s="33"/>
      <c r="AF2175" s="33"/>
      <c r="AG2175" s="33"/>
      <c r="AH2175" s="33"/>
      <c r="AI2175" s="33"/>
      <c r="AJ2175" s="33"/>
      <c r="AK2175" s="33"/>
      <c r="AL2175" s="33"/>
      <c r="AM2175" s="33"/>
      <c r="AN2175" s="33"/>
      <c r="AO2175" s="33"/>
      <c r="AP2175" s="33"/>
      <c r="AQ2175" s="33"/>
      <c r="AR2175" s="33"/>
      <c r="AS2175" s="33"/>
      <c r="AT2175" s="33"/>
      <c r="AU2175" s="33"/>
      <c r="AV2175" s="33"/>
      <c r="AW2175" s="33"/>
      <c r="AX2175" s="33"/>
      <c r="AY2175" s="33"/>
      <c r="AZ2175" s="33"/>
      <c r="BA2175" s="33"/>
      <c r="BB2175" s="33"/>
      <c r="BC2175" s="33"/>
    </row>
    <row r="2176" spans="1:55">
      <c r="A2176" s="33"/>
      <c r="B2176" s="33"/>
      <c r="C2176" s="33"/>
      <c r="D2176" s="33"/>
      <c r="E2176" s="33"/>
      <c r="F2176" s="33"/>
      <c r="G2176" s="33"/>
      <c r="H2176" s="33"/>
      <c r="I2176" s="33"/>
      <c r="J2176" s="33"/>
      <c r="K2176" s="33"/>
      <c r="L2176" s="33"/>
      <c r="M2176" s="33"/>
      <c r="N2176" s="33"/>
      <c r="O2176" s="33"/>
      <c r="P2176" s="33"/>
      <c r="Q2176" s="33"/>
      <c r="R2176" s="33"/>
      <c r="S2176" s="33"/>
      <c r="T2176" s="33"/>
      <c r="U2176" s="33"/>
      <c r="V2176" s="33"/>
      <c r="W2176" s="33"/>
      <c r="X2176" s="33"/>
      <c r="Y2176" s="33"/>
      <c r="Z2176" s="33"/>
      <c r="AA2176" s="33"/>
      <c r="AB2176" s="33"/>
      <c r="AC2176" s="33"/>
      <c r="AD2176" s="33"/>
      <c r="AE2176" s="33"/>
      <c r="AF2176" s="33"/>
      <c r="AG2176" s="33"/>
      <c r="AH2176" s="33"/>
      <c r="AI2176" s="33"/>
      <c r="AJ2176" s="33"/>
      <c r="AK2176" s="33"/>
      <c r="AL2176" s="33"/>
      <c r="AM2176" s="33"/>
      <c r="AN2176" s="33"/>
      <c r="AO2176" s="33"/>
      <c r="AP2176" s="33"/>
      <c r="AQ2176" s="33"/>
      <c r="AR2176" s="33"/>
      <c r="AS2176" s="33"/>
      <c r="AT2176" s="33"/>
      <c r="AU2176" s="33"/>
      <c r="AV2176" s="33"/>
      <c r="AW2176" s="33"/>
      <c r="AX2176" s="33"/>
      <c r="AY2176" s="33"/>
      <c r="AZ2176" s="33"/>
      <c r="BA2176" s="33"/>
      <c r="BB2176" s="33"/>
      <c r="BC2176" s="33"/>
    </row>
    <row r="2177" spans="1:55">
      <c r="A2177" s="33"/>
      <c r="B2177" s="33"/>
      <c r="C2177" s="33"/>
      <c r="D2177" s="33"/>
      <c r="E2177" s="33"/>
      <c r="F2177" s="33"/>
      <c r="G2177" s="33"/>
      <c r="H2177" s="33"/>
      <c r="I2177" s="33"/>
      <c r="J2177" s="33"/>
      <c r="K2177" s="33"/>
      <c r="L2177" s="33"/>
      <c r="M2177" s="33"/>
      <c r="N2177" s="33"/>
      <c r="O2177" s="33"/>
      <c r="P2177" s="33"/>
      <c r="Q2177" s="33"/>
      <c r="R2177" s="33"/>
      <c r="S2177" s="33"/>
      <c r="T2177" s="33"/>
      <c r="U2177" s="33"/>
      <c r="V2177" s="33"/>
      <c r="W2177" s="33"/>
      <c r="X2177" s="33"/>
      <c r="Y2177" s="33"/>
      <c r="Z2177" s="33"/>
      <c r="AA2177" s="33"/>
      <c r="AB2177" s="33"/>
      <c r="AC2177" s="33"/>
      <c r="AD2177" s="33"/>
      <c r="AE2177" s="33"/>
      <c r="AF2177" s="33"/>
      <c r="AG2177" s="33"/>
      <c r="AH2177" s="33"/>
      <c r="AI2177" s="33"/>
      <c r="AJ2177" s="33"/>
      <c r="AK2177" s="33"/>
      <c r="AL2177" s="33"/>
      <c r="AM2177" s="33"/>
      <c r="AN2177" s="33"/>
      <c r="AO2177" s="33"/>
      <c r="AP2177" s="33"/>
      <c r="AQ2177" s="33"/>
      <c r="AR2177" s="33"/>
      <c r="AS2177" s="33"/>
      <c r="AT2177" s="33"/>
      <c r="AU2177" s="33"/>
      <c r="AV2177" s="33"/>
      <c r="AW2177" s="33"/>
      <c r="AX2177" s="33"/>
      <c r="AY2177" s="33"/>
      <c r="AZ2177" s="33"/>
      <c r="BA2177" s="33"/>
      <c r="BB2177" s="33"/>
      <c r="BC2177" s="33"/>
    </row>
    <row r="2178" spans="1:55">
      <c r="A2178" s="33"/>
      <c r="B2178" s="33"/>
      <c r="C2178" s="33"/>
      <c r="D2178" s="33"/>
      <c r="E2178" s="33"/>
      <c r="F2178" s="33"/>
      <c r="G2178" s="33"/>
      <c r="H2178" s="33"/>
      <c r="I2178" s="33"/>
      <c r="J2178" s="33"/>
      <c r="K2178" s="33"/>
      <c r="L2178" s="33"/>
      <c r="M2178" s="33"/>
      <c r="N2178" s="33"/>
      <c r="O2178" s="33"/>
      <c r="P2178" s="33"/>
      <c r="Q2178" s="33"/>
      <c r="R2178" s="33"/>
      <c r="S2178" s="33"/>
      <c r="T2178" s="33"/>
      <c r="U2178" s="33"/>
      <c r="V2178" s="33"/>
      <c r="W2178" s="33"/>
      <c r="X2178" s="33"/>
      <c r="Y2178" s="33"/>
      <c r="Z2178" s="33"/>
      <c r="AA2178" s="33"/>
      <c r="AB2178" s="33"/>
      <c r="AC2178" s="33"/>
      <c r="AD2178" s="33"/>
      <c r="AE2178" s="33"/>
      <c r="AF2178" s="33"/>
      <c r="AG2178" s="33"/>
      <c r="AH2178" s="33"/>
      <c r="AI2178" s="33"/>
      <c r="AJ2178" s="33"/>
      <c r="AK2178" s="33"/>
      <c r="AL2178" s="33"/>
      <c r="AM2178" s="33"/>
      <c r="AN2178" s="33"/>
      <c r="AO2178" s="33"/>
      <c r="AP2178" s="33"/>
      <c r="AQ2178" s="33"/>
      <c r="AR2178" s="33"/>
      <c r="AS2178" s="33"/>
      <c r="AT2178" s="33"/>
      <c r="AU2178" s="33"/>
      <c r="AV2178" s="33"/>
      <c r="AW2178" s="33"/>
      <c r="AX2178" s="33"/>
      <c r="AY2178" s="33"/>
      <c r="AZ2178" s="33"/>
      <c r="BA2178" s="33"/>
      <c r="BB2178" s="33"/>
      <c r="BC2178" s="33"/>
    </row>
    <row r="2179" spans="1:55">
      <c r="A2179" s="33"/>
      <c r="B2179" s="33"/>
      <c r="C2179" s="33"/>
      <c r="D2179" s="33"/>
      <c r="E2179" s="33"/>
      <c r="F2179" s="33"/>
      <c r="G2179" s="33"/>
      <c r="H2179" s="33"/>
      <c r="I2179" s="33"/>
      <c r="J2179" s="33"/>
      <c r="K2179" s="33"/>
      <c r="L2179" s="33"/>
      <c r="M2179" s="33"/>
      <c r="N2179" s="33"/>
      <c r="O2179" s="33"/>
      <c r="P2179" s="33"/>
      <c r="Q2179" s="33"/>
      <c r="R2179" s="33"/>
      <c r="S2179" s="33"/>
      <c r="T2179" s="33"/>
      <c r="U2179" s="33"/>
      <c r="V2179" s="33"/>
      <c r="W2179" s="33"/>
      <c r="X2179" s="33"/>
      <c r="Y2179" s="33"/>
      <c r="Z2179" s="33"/>
      <c r="AA2179" s="33"/>
      <c r="AB2179" s="33"/>
      <c r="AC2179" s="33"/>
      <c r="AD2179" s="33"/>
      <c r="AE2179" s="33"/>
      <c r="AF2179" s="33"/>
      <c r="AG2179" s="33"/>
      <c r="AH2179" s="33"/>
      <c r="AI2179" s="33"/>
      <c r="AJ2179" s="33"/>
      <c r="AK2179" s="33"/>
      <c r="AL2179" s="33"/>
      <c r="AM2179" s="33"/>
      <c r="AN2179" s="33"/>
      <c r="AO2179" s="33"/>
      <c r="AP2179" s="33"/>
      <c r="AQ2179" s="33"/>
      <c r="AR2179" s="33"/>
      <c r="AS2179" s="33"/>
      <c r="AT2179" s="33"/>
      <c r="AU2179" s="33"/>
      <c r="AV2179" s="33"/>
      <c r="AW2179" s="33"/>
      <c r="AX2179" s="33"/>
      <c r="AY2179" s="33"/>
      <c r="AZ2179" s="33"/>
      <c r="BA2179" s="33"/>
      <c r="BB2179" s="33"/>
      <c r="BC2179" s="33"/>
    </row>
    <row r="2180" spans="1:55">
      <c r="A2180" s="33"/>
      <c r="B2180" s="33"/>
      <c r="C2180" s="33"/>
      <c r="D2180" s="33"/>
      <c r="E2180" s="33"/>
      <c r="F2180" s="33"/>
      <c r="G2180" s="33"/>
      <c r="H2180" s="33"/>
      <c r="I2180" s="33"/>
      <c r="J2180" s="33"/>
      <c r="K2180" s="33"/>
      <c r="L2180" s="33"/>
      <c r="M2180" s="33"/>
      <c r="N2180" s="33"/>
      <c r="O2180" s="33"/>
      <c r="P2180" s="33"/>
      <c r="Q2180" s="33"/>
      <c r="R2180" s="33"/>
      <c r="S2180" s="33"/>
      <c r="T2180" s="33"/>
      <c r="U2180" s="33"/>
      <c r="V2180" s="33"/>
      <c r="W2180" s="33"/>
      <c r="X2180" s="33"/>
      <c r="Y2180" s="33"/>
      <c r="Z2180" s="33"/>
      <c r="AA2180" s="33"/>
      <c r="AB2180" s="33"/>
      <c r="AC2180" s="33"/>
      <c r="AD2180" s="33"/>
      <c r="AE2180" s="33"/>
      <c r="AF2180" s="33"/>
      <c r="AG2180" s="33"/>
      <c r="AH2180" s="33"/>
      <c r="AI2180" s="33"/>
      <c r="AJ2180" s="33"/>
      <c r="AK2180" s="33"/>
      <c r="AL2180" s="33"/>
      <c r="AM2180" s="33"/>
      <c r="AN2180" s="33"/>
      <c r="AO2180" s="33"/>
      <c r="AP2180" s="33"/>
      <c r="AQ2180" s="33"/>
      <c r="AR2180" s="33"/>
      <c r="AS2180" s="33"/>
      <c r="AT2180" s="33"/>
      <c r="AU2180" s="33"/>
      <c r="AV2180" s="33"/>
      <c r="AW2180" s="33"/>
      <c r="AX2180" s="33"/>
      <c r="AY2180" s="33"/>
      <c r="AZ2180" s="33"/>
      <c r="BA2180" s="33"/>
      <c r="BB2180" s="33"/>
      <c r="BC2180" s="33"/>
    </row>
    <row r="2181" spans="1:55">
      <c r="A2181" s="33"/>
      <c r="B2181" s="33"/>
      <c r="C2181" s="33"/>
      <c r="D2181" s="33"/>
      <c r="E2181" s="33"/>
      <c r="F2181" s="33"/>
      <c r="G2181" s="33"/>
      <c r="H2181" s="33"/>
      <c r="I2181" s="33"/>
      <c r="J2181" s="33"/>
      <c r="K2181" s="33"/>
      <c r="L2181" s="33"/>
      <c r="M2181" s="33"/>
      <c r="N2181" s="33"/>
      <c r="O2181" s="33"/>
      <c r="P2181" s="33"/>
      <c r="Q2181" s="33"/>
      <c r="R2181" s="33"/>
      <c r="S2181" s="33"/>
      <c r="T2181" s="33"/>
      <c r="U2181" s="33"/>
      <c r="V2181" s="33"/>
      <c r="W2181" s="33"/>
      <c r="X2181" s="33"/>
      <c r="Y2181" s="33"/>
      <c r="Z2181" s="33"/>
      <c r="AA2181" s="33"/>
      <c r="AB2181" s="33"/>
      <c r="AC2181" s="33"/>
      <c r="AD2181" s="33"/>
      <c r="AE2181" s="33"/>
      <c r="AF2181" s="33"/>
      <c r="AG2181" s="33"/>
      <c r="AH2181" s="33"/>
      <c r="AI2181" s="33"/>
      <c r="AJ2181" s="33"/>
      <c r="AK2181" s="33"/>
      <c r="AL2181" s="33"/>
      <c r="AM2181" s="33"/>
      <c r="AN2181" s="33"/>
      <c r="AO2181" s="33"/>
      <c r="AP2181" s="33"/>
      <c r="AQ2181" s="33"/>
      <c r="AR2181" s="33"/>
      <c r="AS2181" s="33"/>
      <c r="AT2181" s="33"/>
      <c r="AU2181" s="33"/>
      <c r="AV2181" s="33"/>
      <c r="AW2181" s="33"/>
      <c r="AX2181" s="33"/>
      <c r="AY2181" s="33"/>
      <c r="AZ2181" s="33"/>
      <c r="BA2181" s="33"/>
      <c r="BB2181" s="33"/>
      <c r="BC2181" s="33"/>
    </row>
    <row r="2182" spans="1:55">
      <c r="A2182" s="33"/>
      <c r="B2182" s="33"/>
      <c r="C2182" s="33"/>
      <c r="D2182" s="33"/>
      <c r="E2182" s="33"/>
      <c r="F2182" s="33"/>
      <c r="G2182" s="33"/>
      <c r="H2182" s="33"/>
      <c r="I2182" s="33"/>
      <c r="J2182" s="33"/>
      <c r="K2182" s="33"/>
      <c r="L2182" s="33"/>
      <c r="M2182" s="33"/>
      <c r="N2182" s="33"/>
      <c r="O2182" s="33"/>
      <c r="P2182" s="33"/>
      <c r="Q2182" s="33"/>
      <c r="R2182" s="33"/>
      <c r="S2182" s="33"/>
      <c r="T2182" s="33"/>
      <c r="U2182" s="33"/>
      <c r="V2182" s="33"/>
      <c r="W2182" s="33"/>
      <c r="X2182" s="33"/>
      <c r="Y2182" s="33"/>
      <c r="Z2182" s="33"/>
      <c r="AA2182" s="33"/>
      <c r="AB2182" s="33"/>
      <c r="AC2182" s="33"/>
      <c r="AD2182" s="33"/>
      <c r="AE2182" s="33"/>
      <c r="AF2182" s="33"/>
      <c r="AG2182" s="33"/>
      <c r="AH2182" s="33"/>
      <c r="AI2182" s="33"/>
      <c r="AJ2182" s="33"/>
      <c r="AK2182" s="33"/>
      <c r="AL2182" s="33"/>
      <c r="AM2182" s="33"/>
      <c r="AN2182" s="33"/>
      <c r="AO2182" s="33"/>
      <c r="AP2182" s="33"/>
      <c r="AQ2182" s="33"/>
      <c r="AR2182" s="33"/>
      <c r="AS2182" s="33"/>
      <c r="AT2182" s="33"/>
      <c r="AU2182" s="33"/>
      <c r="AV2182" s="33"/>
      <c r="AW2182" s="33"/>
      <c r="AX2182" s="33"/>
      <c r="AY2182" s="33"/>
      <c r="AZ2182" s="33"/>
      <c r="BA2182" s="33"/>
      <c r="BB2182" s="33"/>
      <c r="BC2182" s="33"/>
    </row>
    <row r="2183" spans="1:55">
      <c r="A2183" s="33"/>
      <c r="B2183" s="33"/>
      <c r="C2183" s="33"/>
      <c r="D2183" s="33"/>
      <c r="E2183" s="33"/>
      <c r="F2183" s="33"/>
      <c r="G2183" s="33"/>
      <c r="H2183" s="33"/>
      <c r="I2183" s="33"/>
      <c r="J2183" s="33"/>
      <c r="K2183" s="33"/>
      <c r="L2183" s="33"/>
      <c r="M2183" s="33"/>
      <c r="N2183" s="33"/>
      <c r="O2183" s="33"/>
      <c r="P2183" s="33"/>
      <c r="Q2183" s="33"/>
      <c r="R2183" s="33"/>
      <c r="S2183" s="33"/>
      <c r="T2183" s="33"/>
      <c r="U2183" s="33"/>
      <c r="V2183" s="33"/>
      <c r="W2183" s="33"/>
      <c r="X2183" s="33"/>
      <c r="Y2183" s="33"/>
      <c r="Z2183" s="33"/>
      <c r="AA2183" s="33"/>
      <c r="AB2183" s="33"/>
      <c r="AC2183" s="33"/>
      <c r="AD2183" s="33"/>
      <c r="AE2183" s="33"/>
      <c r="AF2183" s="33"/>
      <c r="AG2183" s="33"/>
      <c r="AH2183" s="33"/>
      <c r="AI2183" s="33"/>
      <c r="AJ2183" s="33"/>
      <c r="AK2183" s="33"/>
      <c r="AL2183" s="33"/>
      <c r="AM2183" s="33"/>
      <c r="AN2183" s="33"/>
      <c r="AO2183" s="33"/>
      <c r="AP2183" s="33"/>
      <c r="AQ2183" s="33"/>
      <c r="AR2183" s="33"/>
      <c r="AS2183" s="33"/>
      <c r="AT2183" s="33"/>
      <c r="AU2183" s="33"/>
      <c r="AV2183" s="33"/>
      <c r="AW2183" s="33"/>
      <c r="AX2183" s="33"/>
      <c r="AY2183" s="33"/>
      <c r="AZ2183" s="33"/>
      <c r="BA2183" s="33"/>
      <c r="BB2183" s="33"/>
      <c r="BC2183" s="33"/>
    </row>
    <row r="2184" spans="1:55">
      <c r="A2184" s="33"/>
      <c r="B2184" s="33"/>
      <c r="C2184" s="33"/>
      <c r="D2184" s="33"/>
      <c r="E2184" s="33"/>
      <c r="F2184" s="33"/>
      <c r="G2184" s="33"/>
      <c r="H2184" s="33"/>
      <c r="I2184" s="33"/>
      <c r="J2184" s="33"/>
      <c r="K2184" s="33"/>
      <c r="L2184" s="33"/>
      <c r="M2184" s="33"/>
      <c r="N2184" s="33"/>
      <c r="O2184" s="33"/>
      <c r="P2184" s="33"/>
      <c r="Q2184" s="33"/>
      <c r="R2184" s="33"/>
      <c r="S2184" s="33"/>
      <c r="T2184" s="33"/>
      <c r="U2184" s="33"/>
      <c r="V2184" s="33"/>
      <c r="W2184" s="33"/>
      <c r="X2184" s="33"/>
      <c r="Y2184" s="33"/>
      <c r="Z2184" s="33"/>
      <c r="AA2184" s="33"/>
      <c r="AB2184" s="33"/>
      <c r="AC2184" s="33"/>
      <c r="AD2184" s="33"/>
      <c r="AE2184" s="33"/>
      <c r="AF2184" s="33"/>
      <c r="AG2184" s="33"/>
      <c r="AH2184" s="33"/>
      <c r="AI2184" s="33"/>
      <c r="AJ2184" s="33"/>
      <c r="AK2184" s="33"/>
      <c r="AL2184" s="33"/>
      <c r="AM2184" s="33"/>
      <c r="AN2184" s="33"/>
      <c r="AO2184" s="33"/>
      <c r="AP2184" s="33"/>
      <c r="AQ2184" s="33"/>
      <c r="AR2184" s="33"/>
      <c r="AS2184" s="33"/>
      <c r="AT2184" s="33"/>
      <c r="AU2184" s="33"/>
      <c r="AV2184" s="33"/>
      <c r="AW2184" s="33"/>
      <c r="AX2184" s="33"/>
      <c r="AY2184" s="33"/>
      <c r="AZ2184" s="33"/>
      <c r="BA2184" s="33"/>
      <c r="BB2184" s="33"/>
      <c r="BC2184" s="33"/>
    </row>
    <row r="2185" spans="1:55">
      <c r="A2185" s="33"/>
      <c r="B2185" s="33"/>
      <c r="C2185" s="33"/>
      <c r="D2185" s="33"/>
      <c r="E2185" s="33"/>
      <c r="F2185" s="33"/>
      <c r="G2185" s="33"/>
      <c r="H2185" s="33"/>
      <c r="I2185" s="33"/>
      <c r="J2185" s="33"/>
      <c r="K2185" s="33"/>
      <c r="L2185" s="33"/>
      <c r="M2185" s="33"/>
      <c r="N2185" s="33"/>
      <c r="O2185" s="33"/>
      <c r="P2185" s="33"/>
      <c r="Q2185" s="33"/>
      <c r="R2185" s="33"/>
      <c r="S2185" s="33"/>
      <c r="T2185" s="33"/>
      <c r="U2185" s="33"/>
      <c r="V2185" s="33"/>
      <c r="W2185" s="33"/>
      <c r="X2185" s="33"/>
      <c r="Y2185" s="33"/>
      <c r="Z2185" s="33"/>
      <c r="AA2185" s="33"/>
      <c r="AB2185" s="33"/>
      <c r="AC2185" s="33"/>
      <c r="AD2185" s="33"/>
      <c r="AE2185" s="33"/>
      <c r="AF2185" s="33"/>
      <c r="AG2185" s="33"/>
      <c r="AH2185" s="33"/>
      <c r="AI2185" s="33"/>
      <c r="AJ2185" s="33"/>
      <c r="AK2185" s="33"/>
      <c r="AL2185" s="33"/>
      <c r="AM2185" s="33"/>
      <c r="AN2185" s="33"/>
      <c r="AO2185" s="33"/>
      <c r="AP2185" s="33"/>
      <c r="AQ2185" s="33"/>
      <c r="AR2185" s="33"/>
      <c r="AS2185" s="33"/>
      <c r="AT2185" s="33"/>
      <c r="AU2185" s="33"/>
      <c r="AV2185" s="33"/>
      <c r="AW2185" s="33"/>
      <c r="AX2185" s="33"/>
      <c r="AY2185" s="33"/>
      <c r="AZ2185" s="33"/>
      <c r="BA2185" s="33"/>
      <c r="BB2185" s="33"/>
      <c r="BC2185" s="33"/>
    </row>
    <row r="2186" spans="1:55">
      <c r="A2186" s="33"/>
      <c r="B2186" s="33"/>
      <c r="C2186" s="33"/>
      <c r="D2186" s="33"/>
      <c r="E2186" s="33"/>
      <c r="F2186" s="33"/>
      <c r="G2186" s="33"/>
      <c r="H2186" s="33"/>
      <c r="I2186" s="33"/>
      <c r="J2186" s="33"/>
      <c r="K2186" s="33"/>
      <c r="L2186" s="33"/>
      <c r="M2186" s="33"/>
      <c r="N2186" s="33"/>
      <c r="O2186" s="33"/>
      <c r="P2186" s="33"/>
      <c r="Q2186" s="33"/>
      <c r="R2186" s="33"/>
      <c r="S2186" s="33"/>
      <c r="T2186" s="33"/>
      <c r="U2186" s="33"/>
      <c r="V2186" s="33"/>
      <c r="W2186" s="33"/>
      <c r="X2186" s="33"/>
      <c r="Y2186" s="33"/>
      <c r="Z2186" s="33"/>
      <c r="AA2186" s="33"/>
      <c r="AB2186" s="33"/>
      <c r="AC2186" s="33"/>
      <c r="AD2186" s="33"/>
      <c r="AE2186" s="33"/>
      <c r="AF2186" s="33"/>
      <c r="AG2186" s="33"/>
      <c r="AH2186" s="33"/>
      <c r="AI2186" s="33"/>
      <c r="AJ2186" s="33"/>
      <c r="AK2186" s="33"/>
      <c r="AL2186" s="33"/>
      <c r="AM2186" s="33"/>
      <c r="AN2186" s="33"/>
      <c r="AO2186" s="33"/>
      <c r="AP2186" s="33"/>
      <c r="AQ2186" s="33"/>
      <c r="AR2186" s="33"/>
      <c r="AS2186" s="33"/>
      <c r="AT2186" s="33"/>
      <c r="AU2186" s="33"/>
      <c r="AV2186" s="33"/>
      <c r="AW2186" s="33"/>
      <c r="AX2186" s="33"/>
      <c r="AY2186" s="33"/>
      <c r="AZ2186" s="33"/>
      <c r="BA2186" s="33"/>
      <c r="BB2186" s="33"/>
      <c r="BC2186" s="33"/>
    </row>
    <row r="2187" spans="1:55">
      <c r="A2187" s="33"/>
      <c r="B2187" s="33"/>
      <c r="C2187" s="33"/>
      <c r="D2187" s="33"/>
      <c r="E2187" s="33"/>
      <c r="F2187" s="33"/>
      <c r="G2187" s="33"/>
      <c r="H2187" s="33"/>
      <c r="I2187" s="33"/>
      <c r="J2187" s="33"/>
      <c r="K2187" s="33"/>
      <c r="L2187" s="33"/>
      <c r="M2187" s="33"/>
      <c r="N2187" s="33"/>
      <c r="O2187" s="33"/>
      <c r="P2187" s="33"/>
      <c r="Q2187" s="33"/>
      <c r="R2187" s="33"/>
      <c r="S2187" s="33"/>
      <c r="T2187" s="33"/>
      <c r="U2187" s="33"/>
      <c r="V2187" s="33"/>
      <c r="W2187" s="33"/>
      <c r="X2187" s="33"/>
      <c r="Y2187" s="33"/>
      <c r="Z2187" s="33"/>
      <c r="AA2187" s="33"/>
      <c r="AB2187" s="33"/>
      <c r="AC2187" s="33"/>
      <c r="AD2187" s="33"/>
      <c r="AE2187" s="33"/>
      <c r="AF2187" s="33"/>
      <c r="AG2187" s="33"/>
      <c r="AH2187" s="33"/>
      <c r="AI2187" s="33"/>
      <c r="AJ2187" s="33"/>
      <c r="AK2187" s="33"/>
      <c r="AL2187" s="33"/>
      <c r="AM2187" s="33"/>
      <c r="AN2187" s="33"/>
      <c r="AO2187" s="33"/>
      <c r="AP2187" s="33"/>
      <c r="AQ2187" s="33"/>
      <c r="AR2187" s="33"/>
      <c r="AS2187" s="33"/>
      <c r="AT2187" s="33"/>
      <c r="AU2187" s="33"/>
      <c r="AV2187" s="33"/>
      <c r="AW2187" s="33"/>
      <c r="AX2187" s="33"/>
      <c r="AY2187" s="33"/>
      <c r="AZ2187" s="33"/>
      <c r="BA2187" s="33"/>
      <c r="BB2187" s="33"/>
      <c r="BC2187" s="33"/>
    </row>
    <row r="2188" spans="1:55">
      <c r="A2188" s="33"/>
      <c r="B2188" s="33"/>
      <c r="C2188" s="33"/>
      <c r="D2188" s="33"/>
      <c r="E2188" s="33"/>
      <c r="F2188" s="33"/>
      <c r="G2188" s="33"/>
      <c r="H2188" s="33"/>
      <c r="I2188" s="33"/>
      <c r="J2188" s="33"/>
      <c r="K2188" s="33"/>
      <c r="L2188" s="33"/>
      <c r="M2188" s="33"/>
      <c r="N2188" s="33"/>
      <c r="O2188" s="33"/>
      <c r="P2188" s="33"/>
      <c r="Q2188" s="33"/>
      <c r="R2188" s="33"/>
      <c r="S2188" s="33"/>
      <c r="T2188" s="33"/>
      <c r="U2188" s="33"/>
      <c r="V2188" s="33"/>
      <c r="W2188" s="33"/>
      <c r="X2188" s="33"/>
      <c r="Y2188" s="33"/>
      <c r="Z2188" s="33"/>
      <c r="AA2188" s="33"/>
      <c r="AB2188" s="33"/>
      <c r="AC2188" s="33"/>
      <c r="AD2188" s="33"/>
      <c r="AE2188" s="33"/>
      <c r="AF2188" s="33"/>
      <c r="AG2188" s="33"/>
      <c r="AH2188" s="33"/>
      <c r="AI2188" s="33"/>
      <c r="AJ2188" s="33"/>
      <c r="AK2188" s="33"/>
      <c r="AL2188" s="33"/>
      <c r="AM2188" s="33"/>
      <c r="AN2188" s="33"/>
      <c r="AO2188" s="33"/>
      <c r="AP2188" s="33"/>
      <c r="AQ2188" s="33"/>
      <c r="AR2188" s="33"/>
      <c r="AS2188" s="33"/>
      <c r="AT2188" s="33"/>
      <c r="AU2188" s="33"/>
      <c r="AV2188" s="33"/>
      <c r="AW2188" s="33"/>
      <c r="AX2188" s="33"/>
      <c r="AY2188" s="33"/>
      <c r="AZ2188" s="33"/>
      <c r="BA2188" s="33"/>
      <c r="BB2188" s="33"/>
      <c r="BC2188" s="33"/>
    </row>
    <row r="2189" spans="1:55">
      <c r="A2189" s="33"/>
      <c r="B2189" s="33"/>
      <c r="C2189" s="33"/>
      <c r="D2189" s="33"/>
      <c r="E2189" s="33"/>
      <c r="F2189" s="33"/>
      <c r="G2189" s="33"/>
      <c r="H2189" s="33"/>
      <c r="I2189" s="33"/>
      <c r="J2189" s="33"/>
      <c r="K2189" s="33"/>
      <c r="L2189" s="33"/>
      <c r="M2189" s="33"/>
      <c r="N2189" s="33"/>
      <c r="O2189" s="33"/>
      <c r="P2189" s="33"/>
      <c r="Q2189" s="33"/>
      <c r="R2189" s="33"/>
      <c r="S2189" s="33"/>
      <c r="T2189" s="33"/>
      <c r="U2189" s="33"/>
      <c r="V2189" s="33"/>
      <c r="W2189" s="33"/>
      <c r="X2189" s="33"/>
      <c r="Y2189" s="33"/>
      <c r="Z2189" s="33"/>
      <c r="AA2189" s="33"/>
      <c r="AB2189" s="33"/>
      <c r="AC2189" s="33"/>
      <c r="AD2189" s="33"/>
      <c r="AE2189" s="33"/>
      <c r="AF2189" s="33"/>
      <c r="AG2189" s="33"/>
      <c r="AH2189" s="33"/>
      <c r="AI2189" s="33"/>
      <c r="AJ2189" s="33"/>
      <c r="AK2189" s="33"/>
      <c r="AL2189" s="33"/>
      <c r="AM2189" s="33"/>
      <c r="AN2189" s="33"/>
      <c r="AO2189" s="33"/>
      <c r="AP2189" s="33"/>
      <c r="AQ2189" s="33"/>
      <c r="AR2189" s="33"/>
      <c r="AS2189" s="33"/>
      <c r="AT2189" s="33"/>
      <c r="AU2189" s="33"/>
      <c r="AV2189" s="33"/>
      <c r="AW2189" s="33"/>
      <c r="AX2189" s="33"/>
      <c r="AY2189" s="33"/>
      <c r="AZ2189" s="33"/>
      <c r="BA2189" s="33"/>
      <c r="BB2189" s="33"/>
      <c r="BC2189" s="33"/>
    </row>
    <row r="2190" spans="1:55">
      <c r="A2190" s="33"/>
      <c r="B2190" s="33"/>
      <c r="C2190" s="33"/>
      <c r="D2190" s="33"/>
      <c r="E2190" s="33"/>
      <c r="F2190" s="33"/>
      <c r="G2190" s="33"/>
      <c r="H2190" s="33"/>
      <c r="I2190" s="33"/>
      <c r="J2190" s="33"/>
      <c r="K2190" s="33"/>
      <c r="L2190" s="33"/>
      <c r="M2190" s="33"/>
      <c r="N2190" s="33"/>
      <c r="O2190" s="33"/>
      <c r="P2190" s="33"/>
      <c r="Q2190" s="33"/>
      <c r="R2190" s="33"/>
      <c r="S2190" s="33"/>
      <c r="T2190" s="33"/>
      <c r="U2190" s="33"/>
      <c r="V2190" s="33"/>
      <c r="W2190" s="33"/>
      <c r="X2190" s="33"/>
      <c r="Y2190" s="33"/>
      <c r="Z2190" s="33"/>
      <c r="AA2190" s="33"/>
      <c r="AB2190" s="33"/>
      <c r="AC2190" s="33"/>
      <c r="AD2190" s="33"/>
      <c r="AE2190" s="33"/>
      <c r="AF2190" s="33"/>
      <c r="AG2190" s="33"/>
      <c r="AH2190" s="33"/>
      <c r="AI2190" s="33"/>
      <c r="AJ2190" s="33"/>
      <c r="AK2190" s="33"/>
      <c r="AL2190" s="33"/>
      <c r="AM2190" s="33"/>
      <c r="AN2190" s="33"/>
      <c r="AO2190" s="33"/>
      <c r="AP2190" s="33"/>
      <c r="AQ2190" s="33"/>
      <c r="AR2190" s="33"/>
      <c r="AS2190" s="33"/>
      <c r="AT2190" s="33"/>
      <c r="AU2190" s="33"/>
      <c r="AV2190" s="33"/>
      <c r="AW2190" s="33"/>
      <c r="AX2190" s="33"/>
      <c r="AY2190" s="33"/>
      <c r="AZ2190" s="33"/>
      <c r="BA2190" s="33"/>
      <c r="BB2190" s="33"/>
      <c r="BC2190" s="33"/>
    </row>
    <row r="2191" spans="1:55">
      <c r="A2191" s="33"/>
      <c r="B2191" s="33"/>
      <c r="C2191" s="33"/>
      <c r="D2191" s="33"/>
      <c r="E2191" s="33"/>
      <c r="F2191" s="33"/>
      <c r="G2191" s="33"/>
      <c r="H2191" s="33"/>
      <c r="I2191" s="33"/>
      <c r="J2191" s="33"/>
      <c r="K2191" s="33"/>
      <c r="L2191" s="33"/>
      <c r="M2191" s="33"/>
      <c r="N2191" s="33"/>
      <c r="O2191" s="33"/>
      <c r="P2191" s="33"/>
      <c r="Q2191" s="33"/>
      <c r="R2191" s="33"/>
      <c r="S2191" s="33"/>
      <c r="T2191" s="33"/>
      <c r="U2191" s="33"/>
      <c r="V2191" s="33"/>
      <c r="W2191" s="33"/>
      <c r="X2191" s="33"/>
      <c r="Y2191" s="33"/>
      <c r="Z2191" s="33"/>
      <c r="AA2191" s="33"/>
      <c r="AB2191" s="33"/>
      <c r="AC2191" s="33"/>
      <c r="AD2191" s="33"/>
      <c r="AE2191" s="33"/>
      <c r="AF2191" s="33"/>
      <c r="AG2191" s="33"/>
      <c r="AH2191" s="33"/>
      <c r="AI2191" s="33"/>
      <c r="AJ2191" s="33"/>
      <c r="AK2191" s="33"/>
      <c r="AL2191" s="33"/>
      <c r="AM2191" s="33"/>
      <c r="AN2191" s="33"/>
      <c r="AO2191" s="33"/>
      <c r="AP2191" s="33"/>
      <c r="AQ2191" s="33"/>
      <c r="AR2191" s="33"/>
      <c r="AS2191" s="33"/>
      <c r="AT2191" s="33"/>
      <c r="AU2191" s="33"/>
      <c r="AV2191" s="33"/>
      <c r="AW2191" s="33"/>
      <c r="AX2191" s="33"/>
      <c r="AY2191" s="33"/>
      <c r="AZ2191" s="33"/>
      <c r="BA2191" s="33"/>
      <c r="BB2191" s="33"/>
      <c r="BC2191" s="33"/>
    </row>
    <row r="2192" spans="1:55">
      <c r="A2192" s="33"/>
      <c r="B2192" s="33"/>
      <c r="C2192" s="33"/>
      <c r="D2192" s="33"/>
      <c r="E2192" s="33"/>
      <c r="F2192" s="33"/>
      <c r="G2192" s="33"/>
      <c r="H2192" s="33"/>
      <c r="I2192" s="33"/>
      <c r="J2192" s="33"/>
      <c r="K2192" s="33"/>
      <c r="L2192" s="33"/>
      <c r="M2192" s="33"/>
      <c r="N2192" s="33"/>
      <c r="O2192" s="33"/>
      <c r="P2192" s="33"/>
      <c r="Q2192" s="33"/>
      <c r="R2192" s="33"/>
      <c r="S2192" s="33"/>
      <c r="T2192" s="33"/>
      <c r="U2192" s="33"/>
      <c r="V2192" s="33"/>
      <c r="W2192" s="33"/>
      <c r="X2192" s="33"/>
      <c r="Y2192" s="33"/>
      <c r="Z2192" s="33"/>
      <c r="AA2192" s="33"/>
      <c r="AB2192" s="33"/>
      <c r="AC2192" s="33"/>
      <c r="AD2192" s="33"/>
      <c r="AE2192" s="33"/>
      <c r="AF2192" s="33"/>
      <c r="AG2192" s="33"/>
      <c r="AH2192" s="33"/>
      <c r="AI2192" s="33"/>
      <c r="AJ2192" s="33"/>
      <c r="AK2192" s="33"/>
      <c r="AL2192" s="33"/>
      <c r="AM2192" s="33"/>
      <c r="AN2192" s="33"/>
      <c r="AO2192" s="33"/>
      <c r="AP2192" s="33"/>
      <c r="AQ2192" s="33"/>
      <c r="AR2192" s="33"/>
      <c r="AS2192" s="33"/>
      <c r="AT2192" s="33"/>
      <c r="AU2192" s="33"/>
      <c r="AV2192" s="33"/>
      <c r="AW2192" s="33"/>
      <c r="AX2192" s="33"/>
      <c r="AY2192" s="33"/>
      <c r="AZ2192" s="33"/>
      <c r="BA2192" s="33"/>
      <c r="BB2192" s="33"/>
      <c r="BC2192" s="33"/>
    </row>
    <row r="2193" spans="1:55">
      <c r="A2193" s="33"/>
      <c r="B2193" s="33"/>
      <c r="C2193" s="33"/>
      <c r="D2193" s="33"/>
      <c r="E2193" s="33"/>
      <c r="F2193" s="33"/>
      <c r="G2193" s="33"/>
      <c r="H2193" s="33"/>
      <c r="I2193" s="33"/>
      <c r="J2193" s="33"/>
      <c r="K2193" s="33"/>
      <c r="L2193" s="33"/>
      <c r="M2193" s="33"/>
      <c r="N2193" s="33"/>
      <c r="O2193" s="33"/>
      <c r="P2193" s="33"/>
      <c r="Q2193" s="33"/>
      <c r="R2193" s="33"/>
      <c r="S2193" s="33"/>
      <c r="T2193" s="33"/>
      <c r="U2193" s="33"/>
      <c r="V2193" s="33"/>
      <c r="W2193" s="33"/>
      <c r="X2193" s="33"/>
      <c r="Y2193" s="33"/>
      <c r="Z2193" s="33"/>
      <c r="AA2193" s="33"/>
      <c r="AB2193" s="33"/>
      <c r="AC2193" s="33"/>
      <c r="AD2193" s="33"/>
      <c r="AE2193" s="33"/>
      <c r="AF2193" s="33"/>
      <c r="AG2193" s="33"/>
      <c r="AH2193" s="33"/>
      <c r="AI2193" s="33"/>
      <c r="AJ2193" s="33"/>
      <c r="AK2193" s="33"/>
      <c r="AL2193" s="33"/>
      <c r="AM2193" s="33"/>
      <c r="AN2193" s="33"/>
      <c r="AO2193" s="33"/>
      <c r="AP2193" s="33"/>
      <c r="AQ2193" s="33"/>
      <c r="AR2193" s="33"/>
      <c r="AS2193" s="33"/>
      <c r="AT2193" s="33"/>
      <c r="AU2193" s="33"/>
      <c r="AV2193" s="33"/>
      <c r="AW2193" s="33"/>
      <c r="AX2193" s="33"/>
      <c r="AY2193" s="33"/>
      <c r="AZ2193" s="33"/>
      <c r="BA2193" s="33"/>
      <c r="BB2193" s="33"/>
      <c r="BC2193" s="33"/>
    </row>
    <row r="2194" spans="1:55">
      <c r="A2194" s="33"/>
      <c r="B2194" s="33"/>
      <c r="C2194" s="33"/>
      <c r="D2194" s="33"/>
      <c r="E2194" s="33"/>
      <c r="F2194" s="33"/>
      <c r="G2194" s="33"/>
      <c r="H2194" s="33"/>
      <c r="I2194" s="33"/>
      <c r="J2194" s="33"/>
      <c r="K2194" s="33"/>
      <c r="L2194" s="33"/>
      <c r="M2194" s="33"/>
      <c r="N2194" s="33"/>
      <c r="O2194" s="33"/>
      <c r="P2194" s="33"/>
      <c r="Q2194" s="33"/>
      <c r="R2194" s="33"/>
      <c r="S2194" s="33"/>
      <c r="T2194" s="33"/>
      <c r="U2194" s="33"/>
      <c r="V2194" s="33"/>
      <c r="W2194" s="33"/>
      <c r="X2194" s="33"/>
      <c r="Y2194" s="33"/>
      <c r="Z2194" s="33"/>
      <c r="AA2194" s="33"/>
      <c r="AB2194" s="33"/>
      <c r="AC2194" s="33"/>
      <c r="AD2194" s="33"/>
      <c r="AE2194" s="33"/>
      <c r="AF2194" s="33"/>
      <c r="AG2194" s="33"/>
      <c r="AH2194" s="33"/>
      <c r="AI2194" s="33"/>
      <c r="AJ2194" s="33"/>
      <c r="AK2194" s="33"/>
      <c r="AL2194" s="33"/>
      <c r="AM2194" s="33"/>
      <c r="AN2194" s="33"/>
      <c r="AO2194" s="33"/>
      <c r="AP2194" s="33"/>
      <c r="AQ2194" s="33"/>
      <c r="AR2194" s="33"/>
      <c r="AS2194" s="33"/>
      <c r="AT2194" s="33"/>
      <c r="AU2194" s="33"/>
      <c r="AV2194" s="33"/>
      <c r="AW2194" s="33"/>
      <c r="AX2194" s="33"/>
      <c r="AY2194" s="33"/>
      <c r="AZ2194" s="33"/>
      <c r="BA2194" s="33"/>
      <c r="BB2194" s="33"/>
      <c r="BC2194" s="33"/>
    </row>
    <row r="2195" spans="1:55">
      <c r="A2195" s="33"/>
      <c r="B2195" s="33"/>
      <c r="C2195" s="33"/>
      <c r="D2195" s="33"/>
      <c r="E2195" s="33"/>
      <c r="F2195" s="33"/>
      <c r="G2195" s="33"/>
      <c r="H2195" s="33"/>
      <c r="I2195" s="33"/>
      <c r="J2195" s="33"/>
      <c r="K2195" s="33"/>
      <c r="L2195" s="33"/>
      <c r="M2195" s="33"/>
      <c r="N2195" s="33"/>
      <c r="O2195" s="33"/>
      <c r="P2195" s="33"/>
      <c r="Q2195" s="33"/>
      <c r="R2195" s="33"/>
      <c r="S2195" s="33"/>
      <c r="T2195" s="33"/>
      <c r="U2195" s="33"/>
      <c r="V2195" s="33"/>
      <c r="W2195" s="33"/>
      <c r="X2195" s="33"/>
      <c r="Y2195" s="33"/>
      <c r="Z2195" s="33"/>
      <c r="AA2195" s="33"/>
      <c r="AB2195" s="33"/>
      <c r="AC2195" s="33"/>
      <c r="AD2195" s="33"/>
      <c r="AE2195" s="33"/>
      <c r="AF2195" s="33"/>
      <c r="AG2195" s="33"/>
      <c r="AH2195" s="33"/>
      <c r="AI2195" s="33"/>
      <c r="AJ2195" s="33"/>
      <c r="AK2195" s="33"/>
      <c r="AL2195" s="33"/>
      <c r="AM2195" s="33"/>
      <c r="AN2195" s="33"/>
      <c r="AO2195" s="33"/>
      <c r="AP2195" s="33"/>
      <c r="AQ2195" s="33"/>
      <c r="AR2195" s="33"/>
      <c r="AS2195" s="33"/>
      <c r="AT2195" s="33"/>
      <c r="AU2195" s="33"/>
      <c r="AV2195" s="33"/>
      <c r="AW2195" s="33"/>
      <c r="AX2195" s="33"/>
      <c r="AY2195" s="33"/>
      <c r="AZ2195" s="33"/>
      <c r="BA2195" s="33"/>
      <c r="BB2195" s="33"/>
      <c r="BC2195" s="33"/>
    </row>
    <row r="2196" spans="1:55">
      <c r="A2196" s="33"/>
      <c r="B2196" s="33"/>
      <c r="C2196" s="33"/>
      <c r="D2196" s="33"/>
      <c r="E2196" s="33"/>
      <c r="F2196" s="33"/>
      <c r="G2196" s="33"/>
      <c r="H2196" s="33"/>
      <c r="I2196" s="33"/>
      <c r="J2196" s="33"/>
      <c r="K2196" s="33"/>
      <c r="L2196" s="33"/>
      <c r="M2196" s="33"/>
      <c r="N2196" s="33"/>
      <c r="O2196" s="33"/>
      <c r="P2196" s="33"/>
      <c r="Q2196" s="33"/>
      <c r="R2196" s="33"/>
      <c r="S2196" s="33"/>
      <c r="T2196" s="33"/>
      <c r="U2196" s="33"/>
      <c r="V2196" s="33"/>
      <c r="W2196" s="33"/>
      <c r="X2196" s="33"/>
      <c r="Y2196" s="33"/>
      <c r="Z2196" s="33"/>
      <c r="AA2196" s="33"/>
      <c r="AB2196" s="33"/>
      <c r="AC2196" s="33"/>
      <c r="AD2196" s="33"/>
      <c r="AE2196" s="33"/>
      <c r="AF2196" s="33"/>
      <c r="AG2196" s="33"/>
      <c r="AH2196" s="33"/>
      <c r="AI2196" s="33"/>
      <c r="AJ2196" s="33"/>
      <c r="AK2196" s="33"/>
      <c r="AL2196" s="33"/>
      <c r="AM2196" s="33"/>
      <c r="AN2196" s="33"/>
      <c r="AO2196" s="33"/>
      <c r="AP2196" s="33"/>
      <c r="AQ2196" s="33"/>
      <c r="AR2196" s="33"/>
      <c r="AS2196" s="33"/>
      <c r="AT2196" s="33"/>
      <c r="AU2196" s="33"/>
      <c r="AV2196" s="33"/>
      <c r="AW2196" s="33"/>
      <c r="AX2196" s="33"/>
      <c r="AY2196" s="33"/>
      <c r="AZ2196" s="33"/>
      <c r="BA2196" s="33"/>
      <c r="BB2196" s="33"/>
      <c r="BC2196" s="33"/>
    </row>
    <row r="2197" spans="1:55">
      <c r="A2197" s="33"/>
      <c r="B2197" s="33"/>
      <c r="C2197" s="33"/>
      <c r="D2197" s="33"/>
      <c r="E2197" s="33"/>
      <c r="F2197" s="33"/>
      <c r="G2197" s="33"/>
      <c r="H2197" s="33"/>
      <c r="I2197" s="33"/>
      <c r="J2197" s="33"/>
      <c r="K2197" s="33"/>
      <c r="L2197" s="33"/>
      <c r="M2197" s="33"/>
      <c r="N2197" s="33"/>
      <c r="O2197" s="33"/>
      <c r="P2197" s="33"/>
      <c r="Q2197" s="33"/>
      <c r="R2197" s="33"/>
      <c r="S2197" s="33"/>
      <c r="T2197" s="33"/>
      <c r="U2197" s="33"/>
      <c r="V2197" s="33"/>
      <c r="W2197" s="33"/>
      <c r="X2197" s="33"/>
      <c r="Y2197" s="33"/>
      <c r="Z2197" s="33"/>
      <c r="AA2197" s="33"/>
      <c r="AB2197" s="33"/>
      <c r="AC2197" s="33"/>
      <c r="AD2197" s="33"/>
      <c r="AE2197" s="33"/>
      <c r="AF2197" s="33"/>
      <c r="AG2197" s="33"/>
      <c r="AH2197" s="33"/>
      <c r="AI2197" s="33"/>
      <c r="AJ2197" s="33"/>
      <c r="AK2197" s="33"/>
      <c r="AL2197" s="33"/>
      <c r="AM2197" s="33"/>
      <c r="AN2197" s="33"/>
      <c r="AO2197" s="33"/>
      <c r="AP2197" s="33"/>
      <c r="AQ2197" s="33"/>
      <c r="AR2197" s="33"/>
      <c r="AS2197" s="33"/>
      <c r="AT2197" s="33"/>
      <c r="AU2197" s="33"/>
      <c r="AV2197" s="33"/>
      <c r="AW2197" s="33"/>
      <c r="AX2197" s="33"/>
      <c r="AY2197" s="33"/>
      <c r="AZ2197" s="33"/>
      <c r="BA2197" s="33"/>
      <c r="BB2197" s="33"/>
      <c r="BC2197" s="33"/>
    </row>
    <row r="2198" spans="1:55">
      <c r="A2198" s="33"/>
      <c r="B2198" s="33"/>
      <c r="C2198" s="33"/>
      <c r="D2198" s="33"/>
      <c r="E2198" s="33"/>
      <c r="F2198" s="33"/>
      <c r="G2198" s="33"/>
      <c r="H2198" s="33"/>
      <c r="I2198" s="33"/>
      <c r="J2198" s="33"/>
      <c r="K2198" s="33"/>
      <c r="L2198" s="33"/>
      <c r="M2198" s="33"/>
      <c r="N2198" s="33"/>
      <c r="O2198" s="33"/>
      <c r="P2198" s="33"/>
      <c r="Q2198" s="33"/>
      <c r="R2198" s="33"/>
      <c r="S2198" s="33"/>
      <c r="T2198" s="33"/>
      <c r="U2198" s="33"/>
      <c r="V2198" s="33"/>
      <c r="W2198" s="33"/>
      <c r="X2198" s="33"/>
      <c r="Y2198" s="33"/>
      <c r="Z2198" s="33"/>
      <c r="AA2198" s="33"/>
      <c r="AB2198" s="33"/>
      <c r="AC2198" s="33"/>
      <c r="AD2198" s="33"/>
      <c r="AE2198" s="33"/>
      <c r="AF2198" s="33"/>
      <c r="AG2198" s="33"/>
      <c r="AH2198" s="33"/>
      <c r="AI2198" s="33"/>
      <c r="AJ2198" s="33"/>
      <c r="AK2198" s="33"/>
      <c r="AL2198" s="33"/>
      <c r="AM2198" s="33"/>
      <c r="AN2198" s="33"/>
      <c r="AO2198" s="33"/>
      <c r="AP2198" s="33"/>
      <c r="AQ2198" s="33"/>
      <c r="AR2198" s="33"/>
      <c r="AS2198" s="33"/>
      <c r="AT2198" s="33"/>
      <c r="AU2198" s="33"/>
      <c r="AV2198" s="33"/>
      <c r="AW2198" s="33"/>
      <c r="AX2198" s="33"/>
      <c r="AY2198" s="33"/>
      <c r="AZ2198" s="33"/>
      <c r="BA2198" s="33"/>
      <c r="BB2198" s="33"/>
      <c r="BC2198" s="33"/>
    </row>
    <row r="2199" spans="1:55">
      <c r="A2199" s="33"/>
      <c r="B2199" s="33"/>
      <c r="C2199" s="33"/>
      <c r="D2199" s="33"/>
      <c r="E2199" s="33"/>
      <c r="F2199" s="33"/>
      <c r="G2199" s="33"/>
      <c r="H2199" s="33"/>
      <c r="I2199" s="33"/>
      <c r="J2199" s="33"/>
      <c r="K2199" s="33"/>
      <c r="L2199" s="33"/>
      <c r="M2199" s="33"/>
      <c r="N2199" s="33"/>
      <c r="O2199" s="33"/>
      <c r="P2199" s="33"/>
      <c r="Q2199" s="33"/>
      <c r="R2199" s="33"/>
      <c r="S2199" s="33"/>
      <c r="T2199" s="33"/>
      <c r="U2199" s="33"/>
      <c r="V2199" s="33"/>
      <c r="W2199" s="33"/>
      <c r="X2199" s="33"/>
      <c r="Y2199" s="33"/>
      <c r="Z2199" s="33"/>
      <c r="AA2199" s="33"/>
      <c r="AB2199" s="33"/>
      <c r="AC2199" s="33"/>
      <c r="AD2199" s="33"/>
      <c r="AE2199" s="33"/>
      <c r="AF2199" s="33"/>
      <c r="AG2199" s="33"/>
      <c r="AH2199" s="33"/>
      <c r="AI2199" s="33"/>
      <c r="AJ2199" s="33"/>
      <c r="AK2199" s="33"/>
      <c r="AL2199" s="33"/>
      <c r="AM2199" s="33"/>
      <c r="AN2199" s="33"/>
      <c r="AO2199" s="33"/>
      <c r="AP2199" s="33"/>
      <c r="AQ2199" s="33"/>
      <c r="AR2199" s="33"/>
      <c r="AS2199" s="33"/>
      <c r="AT2199" s="33"/>
      <c r="AU2199" s="33"/>
      <c r="AV2199" s="33"/>
      <c r="AW2199" s="33"/>
      <c r="AX2199" s="33"/>
      <c r="AY2199" s="33"/>
      <c r="AZ2199" s="33"/>
      <c r="BA2199" s="33"/>
      <c r="BB2199" s="33"/>
      <c r="BC2199" s="33"/>
    </row>
    <row r="2200" spans="1:55">
      <c r="A2200" s="33"/>
      <c r="B2200" s="33"/>
      <c r="C2200" s="33"/>
      <c r="D2200" s="33"/>
      <c r="E2200" s="33"/>
      <c r="F2200" s="33"/>
      <c r="G2200" s="33"/>
      <c r="H2200" s="33"/>
      <c r="I2200" s="33"/>
      <c r="J2200" s="33"/>
      <c r="K2200" s="33"/>
      <c r="L2200" s="33"/>
      <c r="M2200" s="33"/>
      <c r="N2200" s="33"/>
      <c r="O2200" s="33"/>
      <c r="P2200" s="33"/>
      <c r="Q2200" s="33"/>
      <c r="R2200" s="33"/>
      <c r="S2200" s="33"/>
      <c r="T2200" s="33"/>
      <c r="U2200" s="33"/>
      <c r="V2200" s="33"/>
      <c r="W2200" s="33"/>
      <c r="X2200" s="33"/>
      <c r="Y2200" s="33"/>
      <c r="Z2200" s="33"/>
      <c r="AA2200" s="33"/>
      <c r="AB2200" s="33"/>
      <c r="AC2200" s="33"/>
      <c r="AD2200" s="33"/>
      <c r="AE2200" s="33"/>
      <c r="AF2200" s="33"/>
      <c r="AG2200" s="33"/>
      <c r="AH2200" s="33"/>
      <c r="AI2200" s="33"/>
      <c r="AJ2200" s="33"/>
      <c r="AK2200" s="33"/>
      <c r="AL2200" s="33"/>
      <c r="AM2200" s="33"/>
      <c r="AN2200" s="33"/>
      <c r="AO2200" s="33"/>
      <c r="AP2200" s="33"/>
      <c r="AQ2200" s="33"/>
      <c r="AR2200" s="33"/>
      <c r="AS2200" s="33"/>
      <c r="AT2200" s="33"/>
      <c r="AU2200" s="33"/>
      <c r="AV2200" s="33"/>
      <c r="AW2200" s="33"/>
      <c r="AX2200" s="33"/>
      <c r="AY2200" s="33"/>
      <c r="AZ2200" s="33"/>
      <c r="BA2200" s="33"/>
      <c r="BB2200" s="33"/>
      <c r="BC2200" s="33"/>
    </row>
    <row r="2201" spans="1:55">
      <c r="A2201" s="33"/>
      <c r="B2201" s="33"/>
      <c r="C2201" s="33"/>
      <c r="D2201" s="33"/>
      <c r="E2201" s="33"/>
      <c r="F2201" s="33"/>
      <c r="G2201" s="33"/>
      <c r="H2201" s="33"/>
      <c r="I2201" s="33"/>
      <c r="J2201" s="33"/>
      <c r="K2201" s="33"/>
      <c r="L2201" s="33"/>
      <c r="M2201" s="33"/>
      <c r="N2201" s="33"/>
      <c r="O2201" s="33"/>
      <c r="P2201" s="33"/>
      <c r="Q2201" s="33"/>
      <c r="R2201" s="33"/>
      <c r="S2201" s="33"/>
      <c r="T2201" s="33"/>
      <c r="U2201" s="33"/>
      <c r="V2201" s="33"/>
      <c r="W2201" s="33"/>
      <c r="X2201" s="33"/>
      <c r="Y2201" s="33"/>
      <c r="Z2201" s="33"/>
      <c r="AA2201" s="33"/>
      <c r="AB2201" s="33"/>
      <c r="AC2201" s="33"/>
      <c r="AD2201" s="33"/>
      <c r="AE2201" s="33"/>
      <c r="AF2201" s="33"/>
      <c r="AG2201" s="33"/>
      <c r="AH2201" s="33"/>
      <c r="AI2201" s="33"/>
      <c r="AJ2201" s="33"/>
      <c r="AK2201" s="33"/>
      <c r="AL2201" s="33"/>
      <c r="AM2201" s="33"/>
      <c r="AN2201" s="33"/>
      <c r="AO2201" s="33"/>
      <c r="AP2201" s="33"/>
      <c r="AQ2201" s="33"/>
      <c r="AR2201" s="33"/>
      <c r="AS2201" s="33"/>
      <c r="AT2201" s="33"/>
      <c r="AU2201" s="33"/>
      <c r="AV2201" s="33"/>
      <c r="AW2201" s="33"/>
      <c r="AX2201" s="33"/>
      <c r="AY2201" s="33"/>
      <c r="AZ2201" s="33"/>
      <c r="BA2201" s="33"/>
      <c r="BB2201" s="33"/>
      <c r="BC2201" s="33"/>
    </row>
    <row r="2202" spans="1:55">
      <c r="A2202" s="33"/>
      <c r="B2202" s="33"/>
      <c r="C2202" s="33"/>
      <c r="D2202" s="33"/>
      <c r="E2202" s="33"/>
      <c r="F2202" s="33"/>
      <c r="G2202" s="33"/>
      <c r="H2202" s="33"/>
      <c r="I2202" s="33"/>
      <c r="J2202" s="33"/>
      <c r="K2202" s="33"/>
      <c r="L2202" s="33"/>
      <c r="M2202" s="33"/>
      <c r="N2202" s="33"/>
      <c r="O2202" s="33"/>
      <c r="P2202" s="33"/>
      <c r="Q2202" s="33"/>
      <c r="R2202" s="33"/>
      <c r="S2202" s="33"/>
      <c r="T2202" s="33"/>
      <c r="U2202" s="33"/>
      <c r="V2202" s="33"/>
      <c r="W2202" s="33"/>
      <c r="X2202" s="33"/>
      <c r="Y2202" s="33"/>
      <c r="Z2202" s="33"/>
      <c r="AA2202" s="33"/>
      <c r="AB2202" s="33"/>
      <c r="AC2202" s="33"/>
      <c r="AD2202" s="33"/>
      <c r="AE2202" s="33"/>
      <c r="AF2202" s="33"/>
      <c r="AG2202" s="33"/>
      <c r="AH2202" s="33"/>
      <c r="AI2202" s="33"/>
      <c r="AJ2202" s="33"/>
      <c r="AK2202" s="33"/>
      <c r="AL2202" s="33"/>
      <c r="AM2202" s="33"/>
      <c r="AN2202" s="33"/>
      <c r="AO2202" s="33"/>
      <c r="AP2202" s="33"/>
      <c r="AQ2202" s="33"/>
      <c r="AR2202" s="33"/>
      <c r="AS2202" s="33"/>
      <c r="AT2202" s="33"/>
      <c r="AU2202" s="33"/>
      <c r="AV2202" s="33"/>
      <c r="AW2202" s="33"/>
      <c r="AX2202" s="33"/>
      <c r="AY2202" s="33"/>
      <c r="AZ2202" s="33"/>
      <c r="BA2202" s="33"/>
      <c r="BB2202" s="33"/>
      <c r="BC2202" s="33"/>
    </row>
    <row r="2203" spans="1:55">
      <c r="A2203" s="33"/>
      <c r="B2203" s="33"/>
      <c r="C2203" s="33"/>
      <c r="D2203" s="33"/>
      <c r="E2203" s="33"/>
      <c r="F2203" s="33"/>
      <c r="G2203" s="33"/>
      <c r="H2203" s="33"/>
      <c r="I2203" s="33"/>
      <c r="J2203" s="33"/>
      <c r="K2203" s="33"/>
      <c r="L2203" s="33"/>
      <c r="M2203" s="33"/>
      <c r="N2203" s="33"/>
      <c r="O2203" s="33"/>
      <c r="P2203" s="33"/>
      <c r="Q2203" s="33"/>
      <c r="R2203" s="33"/>
      <c r="S2203" s="33"/>
      <c r="T2203" s="33"/>
      <c r="U2203" s="33"/>
      <c r="V2203" s="33"/>
      <c r="W2203" s="33"/>
      <c r="X2203" s="33"/>
      <c r="Y2203" s="33"/>
      <c r="Z2203" s="33"/>
      <c r="AA2203" s="33"/>
      <c r="AB2203" s="33"/>
      <c r="AC2203" s="33"/>
      <c r="AD2203" s="33"/>
      <c r="AE2203" s="33"/>
      <c r="AF2203" s="33"/>
      <c r="AG2203" s="33"/>
      <c r="AH2203" s="33"/>
      <c r="AI2203" s="33"/>
      <c r="AJ2203" s="33"/>
      <c r="AK2203" s="33"/>
      <c r="AL2203" s="33"/>
      <c r="AM2203" s="33"/>
      <c r="AN2203" s="33"/>
      <c r="AO2203" s="33"/>
      <c r="AP2203" s="33"/>
      <c r="AQ2203" s="33"/>
      <c r="AR2203" s="33"/>
      <c r="AS2203" s="33"/>
      <c r="AT2203" s="33"/>
      <c r="AU2203" s="33"/>
      <c r="AV2203" s="33"/>
      <c r="AW2203" s="33"/>
      <c r="AX2203" s="33"/>
      <c r="AY2203" s="33"/>
      <c r="AZ2203" s="33"/>
      <c r="BA2203" s="33"/>
      <c r="BB2203" s="33"/>
      <c r="BC2203" s="33"/>
    </row>
    <row r="2204" spans="1:55">
      <c r="A2204" s="33"/>
      <c r="B2204" s="33"/>
      <c r="C2204" s="33"/>
      <c r="D2204" s="33"/>
      <c r="E2204" s="33"/>
      <c r="F2204" s="33"/>
      <c r="G2204" s="33"/>
      <c r="H2204" s="33"/>
      <c r="I2204" s="33"/>
      <c r="J2204" s="33"/>
      <c r="K2204" s="33"/>
      <c r="L2204" s="33"/>
      <c r="M2204" s="33"/>
      <c r="N2204" s="33"/>
      <c r="O2204" s="33"/>
      <c r="P2204" s="33"/>
      <c r="Q2204" s="33"/>
      <c r="R2204" s="33"/>
      <c r="S2204" s="33"/>
      <c r="T2204" s="33"/>
      <c r="U2204" s="33"/>
      <c r="V2204" s="33"/>
      <c r="W2204" s="33"/>
      <c r="X2204" s="33"/>
      <c r="Y2204" s="33"/>
      <c r="Z2204" s="33"/>
      <c r="AA2204" s="33"/>
      <c r="AB2204" s="33"/>
      <c r="AC2204" s="33"/>
      <c r="AD2204" s="33"/>
      <c r="AE2204" s="33"/>
      <c r="AF2204" s="33"/>
      <c r="AG2204" s="33"/>
      <c r="AH2204" s="33"/>
      <c r="AI2204" s="33"/>
      <c r="AJ2204" s="33"/>
      <c r="AK2204" s="33"/>
      <c r="AL2204" s="33"/>
      <c r="AM2204" s="33"/>
      <c r="AN2204" s="33"/>
      <c r="AO2204" s="33"/>
      <c r="AP2204" s="33"/>
      <c r="AQ2204" s="33"/>
      <c r="AR2204" s="33"/>
      <c r="AS2204" s="33"/>
      <c r="AT2204" s="33"/>
      <c r="AU2204" s="33"/>
      <c r="AV2204" s="33"/>
      <c r="AW2204" s="33"/>
      <c r="AX2204" s="33"/>
      <c r="AY2204" s="33"/>
      <c r="AZ2204" s="33"/>
      <c r="BA2204" s="33"/>
      <c r="BB2204" s="33"/>
      <c r="BC2204" s="33"/>
    </row>
    <row r="2205" spans="1:55">
      <c r="A2205" s="33"/>
      <c r="B2205" s="33"/>
      <c r="C2205" s="33"/>
      <c r="D2205" s="33"/>
      <c r="E2205" s="33"/>
      <c r="F2205" s="33"/>
      <c r="G2205" s="33"/>
      <c r="H2205" s="33"/>
      <c r="I2205" s="33"/>
      <c r="J2205" s="33"/>
      <c r="K2205" s="33"/>
      <c r="L2205" s="33"/>
      <c r="M2205" s="33"/>
      <c r="N2205" s="33"/>
      <c r="O2205" s="33"/>
      <c r="P2205" s="33"/>
      <c r="Q2205" s="33"/>
      <c r="R2205" s="33"/>
      <c r="S2205" s="33"/>
      <c r="T2205" s="33"/>
      <c r="U2205" s="33"/>
      <c r="V2205" s="33"/>
      <c r="W2205" s="33"/>
      <c r="X2205" s="33"/>
      <c r="Y2205" s="33"/>
      <c r="Z2205" s="33"/>
      <c r="AA2205" s="33"/>
      <c r="AB2205" s="33"/>
      <c r="AC2205" s="33"/>
      <c r="AD2205" s="33"/>
      <c r="AE2205" s="33"/>
      <c r="AF2205" s="33"/>
      <c r="AG2205" s="33"/>
      <c r="AH2205" s="33"/>
      <c r="AI2205" s="33"/>
      <c r="AJ2205" s="33"/>
      <c r="AK2205" s="33"/>
      <c r="AL2205" s="33"/>
      <c r="AM2205" s="33"/>
      <c r="AN2205" s="33"/>
      <c r="AO2205" s="33"/>
      <c r="AP2205" s="33"/>
      <c r="AQ2205" s="33"/>
      <c r="AR2205" s="33"/>
      <c r="AS2205" s="33"/>
      <c r="AT2205" s="33"/>
      <c r="AU2205" s="33"/>
      <c r="AV2205" s="33"/>
      <c r="AW2205" s="33"/>
      <c r="AX2205" s="33"/>
      <c r="AY2205" s="33"/>
      <c r="AZ2205" s="33"/>
      <c r="BA2205" s="33"/>
      <c r="BB2205" s="33"/>
      <c r="BC2205" s="33"/>
    </row>
    <row r="2206" spans="1:55">
      <c r="A2206" s="33"/>
      <c r="B2206" s="33"/>
      <c r="C2206" s="33"/>
      <c r="D2206" s="33"/>
      <c r="E2206" s="33"/>
      <c r="F2206" s="33"/>
      <c r="G2206" s="33"/>
      <c r="H2206" s="33"/>
      <c r="I2206" s="33"/>
      <c r="J2206" s="33"/>
      <c r="K2206" s="33"/>
      <c r="L2206" s="33"/>
      <c r="M2206" s="33"/>
      <c r="N2206" s="33"/>
      <c r="O2206" s="33"/>
      <c r="P2206" s="33"/>
      <c r="Q2206" s="33"/>
      <c r="R2206" s="33"/>
      <c r="S2206" s="33"/>
      <c r="T2206" s="33"/>
      <c r="U2206" s="33"/>
      <c r="V2206" s="33"/>
      <c r="W2206" s="33"/>
      <c r="X2206" s="33"/>
      <c r="Y2206" s="33"/>
      <c r="Z2206" s="33"/>
      <c r="AA2206" s="33"/>
      <c r="AB2206" s="33"/>
      <c r="AC2206" s="33"/>
      <c r="AD2206" s="33"/>
      <c r="AE2206" s="33"/>
      <c r="AF2206" s="33"/>
      <c r="AG2206" s="33"/>
      <c r="AH2206" s="33"/>
      <c r="AI2206" s="33"/>
      <c r="AJ2206" s="33"/>
      <c r="AK2206" s="33"/>
      <c r="AL2206" s="33"/>
      <c r="AM2206" s="33"/>
      <c r="AN2206" s="33"/>
      <c r="AO2206" s="33"/>
      <c r="AP2206" s="33"/>
      <c r="AQ2206" s="33"/>
      <c r="AR2206" s="33"/>
      <c r="AS2206" s="33"/>
      <c r="AT2206" s="33"/>
      <c r="AU2206" s="33"/>
      <c r="AV2206" s="33"/>
      <c r="AW2206" s="33"/>
      <c r="AX2206" s="33"/>
      <c r="AY2206" s="33"/>
      <c r="AZ2206" s="33"/>
      <c r="BA2206" s="33"/>
      <c r="BB2206" s="33"/>
      <c r="BC2206" s="33"/>
    </row>
    <row r="2207" spans="1:55">
      <c r="A2207" s="33"/>
      <c r="B2207" s="33"/>
      <c r="C2207" s="33"/>
      <c r="D2207" s="33"/>
      <c r="E2207" s="33"/>
      <c r="F2207" s="33"/>
      <c r="G2207" s="33"/>
      <c r="H2207" s="33"/>
      <c r="I2207" s="33"/>
      <c r="J2207" s="33"/>
      <c r="K2207" s="33"/>
      <c r="L2207" s="33"/>
      <c r="M2207" s="33"/>
      <c r="N2207" s="33"/>
      <c r="O2207" s="33"/>
      <c r="P2207" s="33"/>
      <c r="Q2207" s="33"/>
      <c r="R2207" s="33"/>
      <c r="S2207" s="33"/>
      <c r="T2207" s="33"/>
      <c r="U2207" s="33"/>
      <c r="V2207" s="33"/>
      <c r="W2207" s="33"/>
      <c r="X2207" s="33"/>
      <c r="Y2207" s="33"/>
      <c r="Z2207" s="33"/>
      <c r="AA2207" s="33"/>
      <c r="AB2207" s="33"/>
      <c r="AC2207" s="33"/>
      <c r="AD2207" s="33"/>
      <c r="AE2207" s="33"/>
      <c r="AF2207" s="33"/>
      <c r="AG2207" s="33"/>
      <c r="AH2207" s="33"/>
      <c r="AI2207" s="33"/>
      <c r="AJ2207" s="33"/>
      <c r="AK2207" s="33"/>
      <c r="AL2207" s="33"/>
      <c r="AM2207" s="33"/>
      <c r="AN2207" s="33"/>
      <c r="AO2207" s="33"/>
      <c r="AP2207" s="33"/>
      <c r="AQ2207" s="33"/>
      <c r="AR2207" s="33"/>
      <c r="AS2207" s="33"/>
      <c r="AT2207" s="33"/>
      <c r="AU2207" s="33"/>
      <c r="AV2207" s="33"/>
      <c r="AW2207" s="33"/>
      <c r="AX2207" s="33"/>
      <c r="AY2207" s="33"/>
      <c r="AZ2207" s="33"/>
      <c r="BA2207" s="33"/>
      <c r="BB2207" s="33"/>
      <c r="BC2207" s="33"/>
    </row>
    <row r="2208" spans="1:55">
      <c r="A2208" s="33"/>
      <c r="B2208" s="33"/>
      <c r="C2208" s="33"/>
      <c r="D2208" s="33"/>
      <c r="E2208" s="33"/>
      <c r="F2208" s="33"/>
      <c r="G2208" s="33"/>
      <c r="H2208" s="33"/>
      <c r="I2208" s="33"/>
      <c r="J2208" s="33"/>
      <c r="K2208" s="33"/>
      <c r="L2208" s="33"/>
      <c r="M2208" s="33"/>
      <c r="N2208" s="33"/>
      <c r="O2208" s="33"/>
      <c r="P2208" s="33"/>
      <c r="Q2208" s="33"/>
      <c r="R2208" s="33"/>
      <c r="S2208" s="33"/>
      <c r="T2208" s="33"/>
      <c r="U2208" s="33"/>
      <c r="V2208" s="33"/>
      <c r="W2208" s="33"/>
      <c r="X2208" s="33"/>
      <c r="Y2208" s="33"/>
      <c r="Z2208" s="33"/>
      <c r="AA2208" s="33"/>
      <c r="AB2208" s="33"/>
      <c r="AC2208" s="33"/>
      <c r="AD2208" s="33"/>
      <c r="AE2208" s="33"/>
      <c r="AF2208" s="33"/>
      <c r="AG2208" s="33"/>
      <c r="AH2208" s="33"/>
      <c r="AI2208" s="33"/>
      <c r="AJ2208" s="33"/>
      <c r="AK2208" s="33"/>
      <c r="AL2208" s="33"/>
      <c r="AM2208" s="33"/>
      <c r="AN2208" s="33"/>
      <c r="AO2208" s="33"/>
      <c r="AP2208" s="33"/>
      <c r="AQ2208" s="33"/>
      <c r="AR2208" s="33"/>
      <c r="AS2208" s="33"/>
      <c r="AT2208" s="33"/>
      <c r="AU2208" s="33"/>
      <c r="AV2208" s="33"/>
      <c r="AW2208" s="33"/>
      <c r="AX2208" s="33"/>
      <c r="AY2208" s="33"/>
      <c r="AZ2208" s="33"/>
      <c r="BA2208" s="33"/>
      <c r="BB2208" s="33"/>
      <c r="BC2208" s="33"/>
    </row>
    <row r="2209" spans="1:55">
      <c r="A2209" s="33"/>
      <c r="B2209" s="33"/>
      <c r="C2209" s="33"/>
      <c r="D2209" s="33"/>
      <c r="E2209" s="33"/>
      <c r="F2209" s="33"/>
      <c r="G2209" s="33"/>
      <c r="H2209" s="33"/>
      <c r="I2209" s="33"/>
      <c r="J2209" s="33"/>
      <c r="K2209" s="33"/>
      <c r="L2209" s="33"/>
      <c r="M2209" s="33"/>
      <c r="N2209" s="33"/>
      <c r="O2209" s="33"/>
      <c r="P2209" s="33"/>
      <c r="Q2209" s="33"/>
      <c r="R2209" s="33"/>
      <c r="S2209" s="33"/>
      <c r="T2209" s="33"/>
      <c r="U2209" s="33"/>
      <c r="V2209" s="33"/>
      <c r="W2209" s="33"/>
      <c r="X2209" s="33"/>
      <c r="Y2209" s="33"/>
      <c r="Z2209" s="33"/>
      <c r="AA2209" s="33"/>
      <c r="AB2209" s="33"/>
      <c r="AC2209" s="33"/>
      <c r="AD2209" s="33"/>
      <c r="AE2209" s="33"/>
      <c r="AF2209" s="33"/>
      <c r="AG2209" s="33"/>
      <c r="AH2209" s="33"/>
      <c r="AI2209" s="33"/>
      <c r="AJ2209" s="33"/>
      <c r="AK2209" s="33"/>
      <c r="AL2209" s="33"/>
      <c r="AM2209" s="33"/>
      <c r="AN2209" s="33"/>
      <c r="AO2209" s="33"/>
      <c r="AP2209" s="33"/>
      <c r="AQ2209" s="33"/>
      <c r="AR2209" s="33"/>
      <c r="AS2209" s="33"/>
      <c r="AT2209" s="33"/>
      <c r="AU2209" s="33"/>
      <c r="AV2209" s="33"/>
      <c r="AW2209" s="33"/>
      <c r="AX2209" s="33"/>
      <c r="AY2209" s="33"/>
      <c r="AZ2209" s="33"/>
      <c r="BA2209" s="33"/>
      <c r="BB2209" s="33"/>
      <c r="BC2209" s="33"/>
    </row>
    <row r="2210" spans="1:55">
      <c r="A2210" s="33"/>
      <c r="B2210" s="33"/>
      <c r="C2210" s="33"/>
      <c r="D2210" s="33"/>
      <c r="E2210" s="33"/>
      <c r="F2210" s="33"/>
      <c r="G2210" s="33"/>
      <c r="H2210" s="33"/>
      <c r="I2210" s="33"/>
      <c r="J2210" s="33"/>
      <c r="K2210" s="33"/>
      <c r="L2210" s="33"/>
      <c r="M2210" s="33"/>
      <c r="N2210" s="33"/>
      <c r="O2210" s="33"/>
      <c r="P2210" s="33"/>
      <c r="Q2210" s="33"/>
      <c r="R2210" s="33"/>
      <c r="S2210" s="33"/>
      <c r="T2210" s="33"/>
      <c r="U2210" s="33"/>
      <c r="V2210" s="33"/>
      <c r="W2210" s="33"/>
      <c r="X2210" s="33"/>
      <c r="Y2210" s="33"/>
      <c r="Z2210" s="33"/>
      <c r="AA2210" s="33"/>
      <c r="AB2210" s="33"/>
      <c r="AC2210" s="33"/>
      <c r="AD2210" s="33"/>
      <c r="AE2210" s="33"/>
      <c r="AF2210" s="33"/>
      <c r="AG2210" s="33"/>
      <c r="AH2210" s="33"/>
      <c r="AI2210" s="33"/>
      <c r="AJ2210" s="33"/>
      <c r="AK2210" s="33"/>
      <c r="AL2210" s="33"/>
      <c r="AM2210" s="33"/>
      <c r="AN2210" s="33"/>
      <c r="AO2210" s="33"/>
      <c r="AP2210" s="33"/>
      <c r="AQ2210" s="33"/>
      <c r="AR2210" s="33"/>
      <c r="AS2210" s="33"/>
      <c r="AT2210" s="33"/>
      <c r="AU2210" s="33"/>
      <c r="AV2210" s="33"/>
      <c r="AW2210" s="33"/>
      <c r="AX2210" s="33"/>
      <c r="AY2210" s="33"/>
      <c r="AZ2210" s="33"/>
      <c r="BA2210" s="33"/>
      <c r="BB2210" s="33"/>
      <c r="BC2210" s="33"/>
    </row>
    <row r="2211" spans="1:55">
      <c r="A2211" s="33"/>
      <c r="B2211" s="33"/>
      <c r="C2211" s="33"/>
      <c r="D2211" s="33"/>
      <c r="E2211" s="33"/>
      <c r="F2211" s="33"/>
      <c r="G2211" s="33"/>
      <c r="H2211" s="33"/>
      <c r="I2211" s="33"/>
      <c r="J2211" s="33"/>
      <c r="K2211" s="33"/>
      <c r="L2211" s="33"/>
      <c r="M2211" s="33"/>
      <c r="N2211" s="33"/>
      <c r="O2211" s="33"/>
      <c r="P2211" s="33"/>
      <c r="Q2211" s="33"/>
      <c r="R2211" s="33"/>
      <c r="S2211" s="33"/>
      <c r="T2211" s="33"/>
      <c r="U2211" s="33"/>
      <c r="V2211" s="33"/>
      <c r="W2211" s="33"/>
      <c r="X2211" s="33"/>
      <c r="Y2211" s="33"/>
      <c r="Z2211" s="33"/>
      <c r="AA2211" s="33"/>
      <c r="AB2211" s="33"/>
      <c r="AC2211" s="33"/>
      <c r="AD2211" s="33"/>
      <c r="AE2211" s="33"/>
      <c r="AF2211" s="33"/>
      <c r="AG2211" s="33"/>
      <c r="AH2211" s="33"/>
      <c r="AI2211" s="33"/>
      <c r="AJ2211" s="33"/>
      <c r="AK2211" s="33"/>
      <c r="AL2211" s="33"/>
      <c r="AM2211" s="33"/>
      <c r="AN2211" s="33"/>
      <c r="AO2211" s="33"/>
      <c r="AP2211" s="33"/>
      <c r="AQ2211" s="33"/>
      <c r="AR2211" s="33"/>
      <c r="AS2211" s="33"/>
      <c r="AT2211" s="33"/>
      <c r="AU2211" s="33"/>
      <c r="AV2211" s="33"/>
      <c r="AW2211" s="33"/>
      <c r="AX2211" s="33"/>
      <c r="AY2211" s="33"/>
      <c r="AZ2211" s="33"/>
      <c r="BA2211" s="33"/>
      <c r="BB2211" s="33"/>
      <c r="BC2211" s="33"/>
    </row>
    <row r="2212" spans="1:55">
      <c r="A2212" s="33"/>
      <c r="B2212" s="33"/>
      <c r="C2212" s="33"/>
      <c r="D2212" s="33"/>
      <c r="E2212" s="33"/>
      <c r="F2212" s="33"/>
      <c r="G2212" s="33"/>
      <c r="H2212" s="33"/>
      <c r="I2212" s="33"/>
      <c r="J2212" s="33"/>
      <c r="K2212" s="33"/>
      <c r="L2212" s="33"/>
      <c r="M2212" s="33"/>
      <c r="N2212" s="33"/>
      <c r="O2212" s="33"/>
      <c r="P2212" s="33"/>
      <c r="Q2212" s="33"/>
      <c r="R2212" s="33"/>
      <c r="S2212" s="33"/>
      <c r="T2212" s="33"/>
      <c r="U2212" s="33"/>
      <c r="V2212" s="33"/>
      <c r="W2212" s="33"/>
      <c r="X2212" s="33"/>
      <c r="Y2212" s="33"/>
      <c r="Z2212" s="33"/>
      <c r="AA2212" s="33"/>
      <c r="AB2212" s="33"/>
      <c r="AC2212" s="33"/>
      <c r="AD2212" s="33"/>
      <c r="AE2212" s="33"/>
      <c r="AF2212" s="33"/>
      <c r="AG2212" s="33"/>
      <c r="AH2212" s="33"/>
      <c r="AI2212" s="33"/>
      <c r="AJ2212" s="33"/>
      <c r="AK2212" s="33"/>
      <c r="AL2212" s="33"/>
      <c r="AM2212" s="33"/>
      <c r="AN2212" s="33"/>
      <c r="AO2212" s="33"/>
      <c r="AP2212" s="33"/>
      <c r="AQ2212" s="33"/>
      <c r="AR2212" s="33"/>
      <c r="AS2212" s="33"/>
      <c r="AT2212" s="33"/>
      <c r="AU2212" s="33"/>
      <c r="AV2212" s="33"/>
      <c r="AW2212" s="33"/>
      <c r="AX2212" s="33"/>
      <c r="AY2212" s="33"/>
      <c r="AZ2212" s="33"/>
      <c r="BA2212" s="33"/>
      <c r="BB2212" s="33"/>
      <c r="BC2212" s="33"/>
    </row>
    <row r="2213" spans="1:55">
      <c r="A2213" s="33"/>
      <c r="B2213" s="33"/>
      <c r="C2213" s="33"/>
      <c r="D2213" s="33"/>
      <c r="E2213" s="33"/>
      <c r="F2213" s="33"/>
      <c r="G2213" s="33"/>
      <c r="H2213" s="33"/>
      <c r="I2213" s="33"/>
      <c r="J2213" s="33"/>
      <c r="K2213" s="33"/>
      <c r="L2213" s="33"/>
      <c r="M2213" s="33"/>
      <c r="N2213" s="33"/>
      <c r="O2213" s="33"/>
      <c r="P2213" s="33"/>
      <c r="Q2213" s="33"/>
      <c r="R2213" s="33"/>
      <c r="S2213" s="33"/>
      <c r="T2213" s="33"/>
      <c r="U2213" s="33"/>
      <c r="V2213" s="33"/>
      <c r="W2213" s="33"/>
      <c r="X2213" s="33"/>
      <c r="Y2213" s="33"/>
      <c r="Z2213" s="33"/>
      <c r="AA2213" s="33"/>
      <c r="AB2213" s="33"/>
      <c r="AC2213" s="33"/>
      <c r="AD2213" s="33"/>
      <c r="AE2213" s="33"/>
      <c r="AF2213" s="33"/>
      <c r="AG2213" s="33"/>
      <c r="AH2213" s="33"/>
      <c r="AI2213" s="33"/>
      <c r="AJ2213" s="33"/>
      <c r="AK2213" s="33"/>
      <c r="AL2213" s="33"/>
      <c r="AM2213" s="33"/>
      <c r="AN2213" s="33"/>
      <c r="AO2213" s="33"/>
      <c r="AP2213" s="33"/>
      <c r="AQ2213" s="33"/>
      <c r="AR2213" s="33"/>
      <c r="AS2213" s="33"/>
      <c r="AT2213" s="33"/>
      <c r="AU2213" s="33"/>
      <c r="AV2213" s="33"/>
      <c r="AW2213" s="33"/>
      <c r="AX2213" s="33"/>
      <c r="AY2213" s="33"/>
      <c r="AZ2213" s="33"/>
      <c r="BA2213" s="33"/>
      <c r="BB2213" s="33"/>
      <c r="BC2213" s="33"/>
    </row>
    <row r="2214" spans="1:55">
      <c r="A2214" s="33"/>
      <c r="B2214" s="33"/>
      <c r="C2214" s="33"/>
      <c r="D2214" s="33"/>
      <c r="E2214" s="33"/>
      <c r="F2214" s="33"/>
      <c r="G2214" s="33"/>
      <c r="H2214" s="33"/>
      <c r="I2214" s="33"/>
      <c r="J2214" s="33"/>
      <c r="K2214" s="33"/>
      <c r="L2214" s="33"/>
      <c r="M2214" s="33"/>
      <c r="N2214" s="33"/>
      <c r="O2214" s="33"/>
      <c r="P2214" s="33"/>
      <c r="Q2214" s="33"/>
      <c r="R2214" s="33"/>
      <c r="S2214" s="33"/>
      <c r="T2214" s="33"/>
      <c r="U2214" s="33"/>
      <c r="V2214" s="33"/>
      <c r="W2214" s="33"/>
      <c r="X2214" s="33"/>
      <c r="Y2214" s="33"/>
      <c r="Z2214" s="33"/>
      <c r="AA2214" s="33"/>
      <c r="AB2214" s="33"/>
      <c r="AC2214" s="33"/>
      <c r="AD2214" s="33"/>
      <c r="AE2214" s="33"/>
      <c r="AF2214" s="33"/>
      <c r="AG2214" s="33"/>
      <c r="AH2214" s="33"/>
      <c r="AI2214" s="33"/>
      <c r="AJ2214" s="33"/>
      <c r="AK2214" s="33"/>
      <c r="AL2214" s="33"/>
      <c r="AM2214" s="33"/>
      <c r="AN2214" s="33"/>
      <c r="AO2214" s="33"/>
      <c r="AP2214" s="33"/>
      <c r="AQ2214" s="33"/>
      <c r="AR2214" s="33"/>
      <c r="AS2214" s="33"/>
      <c r="AT2214" s="33"/>
      <c r="AU2214" s="33"/>
      <c r="AV2214" s="33"/>
      <c r="AW2214" s="33"/>
      <c r="AX2214" s="33"/>
      <c r="AY2214" s="33"/>
      <c r="AZ2214" s="33"/>
      <c r="BA2214" s="33"/>
      <c r="BB2214" s="33"/>
      <c r="BC2214" s="33"/>
    </row>
    <row r="2215" spans="1:55">
      <c r="A2215" s="33"/>
      <c r="B2215" s="33"/>
      <c r="C2215" s="33"/>
      <c r="D2215" s="33"/>
      <c r="E2215" s="33"/>
      <c r="F2215" s="33"/>
      <c r="G2215" s="33"/>
      <c r="H2215" s="33"/>
      <c r="I2215" s="33"/>
      <c r="J2215" s="33"/>
      <c r="K2215" s="33"/>
      <c r="L2215" s="33"/>
      <c r="M2215" s="33"/>
      <c r="N2215" s="33"/>
      <c r="O2215" s="33"/>
      <c r="P2215" s="33"/>
      <c r="Q2215" s="33"/>
      <c r="R2215" s="33"/>
      <c r="S2215" s="33"/>
      <c r="T2215" s="33"/>
      <c r="U2215" s="33"/>
      <c r="V2215" s="33"/>
      <c r="W2215" s="33"/>
      <c r="X2215" s="33"/>
      <c r="Y2215" s="33"/>
      <c r="Z2215" s="33"/>
      <c r="AA2215" s="33"/>
      <c r="AB2215" s="33"/>
      <c r="AC2215" s="33"/>
      <c r="AD2215" s="33"/>
      <c r="AE2215" s="33"/>
      <c r="AF2215" s="33"/>
      <c r="AG2215" s="33"/>
      <c r="AH2215" s="33"/>
      <c r="AI2215" s="33"/>
      <c r="AJ2215" s="33"/>
      <c r="AK2215" s="33"/>
      <c r="AL2215" s="33"/>
      <c r="AM2215" s="33"/>
      <c r="AN2215" s="33"/>
      <c r="AO2215" s="33"/>
      <c r="AP2215" s="33"/>
      <c r="AQ2215" s="33"/>
      <c r="AR2215" s="33"/>
      <c r="AS2215" s="33"/>
      <c r="AT2215" s="33"/>
      <c r="AU2215" s="33"/>
      <c r="AV2215" s="33"/>
      <c r="AW2215" s="33"/>
      <c r="AX2215" s="33"/>
      <c r="AY2215" s="33"/>
      <c r="AZ2215" s="33"/>
      <c r="BA2215" s="33"/>
      <c r="BB2215" s="33"/>
      <c r="BC2215" s="33"/>
    </row>
    <row r="2216" spans="1:55">
      <c r="A2216" s="33"/>
      <c r="B2216" s="33"/>
      <c r="C2216" s="33"/>
      <c r="D2216" s="33"/>
      <c r="E2216" s="33"/>
      <c r="F2216" s="33"/>
      <c r="G2216" s="33"/>
      <c r="H2216" s="33"/>
      <c r="I2216" s="33"/>
      <c r="J2216" s="33"/>
      <c r="K2216" s="33"/>
      <c r="L2216" s="33"/>
      <c r="M2216" s="33"/>
      <c r="N2216" s="33"/>
      <c r="O2216" s="33"/>
      <c r="P2216" s="33"/>
      <c r="Q2216" s="33"/>
      <c r="R2216" s="33"/>
      <c r="S2216" s="33"/>
      <c r="T2216" s="33"/>
      <c r="U2216" s="33"/>
      <c r="V2216" s="33"/>
      <c r="W2216" s="33"/>
      <c r="X2216" s="33"/>
      <c r="Y2216" s="33"/>
      <c r="Z2216" s="33"/>
      <c r="AA2216" s="33"/>
      <c r="AB2216" s="33"/>
      <c r="AC2216" s="33"/>
      <c r="AD2216" s="33"/>
      <c r="AE2216" s="33"/>
      <c r="AF2216" s="33"/>
      <c r="AG2216" s="33"/>
      <c r="AH2216" s="33"/>
      <c r="AI2216" s="33"/>
      <c r="AJ2216" s="33"/>
      <c r="AK2216" s="33"/>
      <c r="AL2216" s="33"/>
      <c r="AM2216" s="33"/>
      <c r="AN2216" s="33"/>
      <c r="AO2216" s="33"/>
      <c r="AP2216" s="33"/>
      <c r="AQ2216" s="33"/>
      <c r="AR2216" s="33"/>
      <c r="AS2216" s="33"/>
      <c r="AT2216" s="33"/>
      <c r="AU2216" s="33"/>
      <c r="AV2216" s="33"/>
      <c r="AW2216" s="33"/>
      <c r="AX2216" s="33"/>
      <c r="AY2216" s="33"/>
      <c r="AZ2216" s="33"/>
      <c r="BA2216" s="33"/>
      <c r="BB2216" s="33"/>
      <c r="BC2216" s="33"/>
    </row>
    <row r="2217" spans="1:55">
      <c r="A2217" s="33"/>
      <c r="B2217" s="33"/>
      <c r="C2217" s="33"/>
      <c r="D2217" s="33"/>
      <c r="E2217" s="33"/>
      <c r="F2217" s="33"/>
      <c r="G2217" s="33"/>
      <c r="H2217" s="33"/>
      <c r="I2217" s="33"/>
      <c r="J2217" s="33"/>
      <c r="K2217" s="33"/>
      <c r="L2217" s="33"/>
      <c r="M2217" s="33"/>
      <c r="N2217" s="33"/>
      <c r="O2217" s="33"/>
      <c r="P2217" s="33"/>
      <c r="Q2217" s="33"/>
      <c r="R2217" s="33"/>
      <c r="S2217" s="33"/>
      <c r="T2217" s="33"/>
      <c r="U2217" s="33"/>
      <c r="V2217" s="33"/>
      <c r="W2217" s="33"/>
      <c r="X2217" s="33"/>
      <c r="Y2217" s="33"/>
      <c r="Z2217" s="33"/>
      <c r="AA2217" s="33"/>
      <c r="AB2217" s="33"/>
      <c r="AC2217" s="33"/>
      <c r="AD2217" s="33"/>
      <c r="AE2217" s="33"/>
      <c r="AF2217" s="33"/>
      <c r="AG2217" s="33"/>
      <c r="AH2217" s="33"/>
      <c r="AI2217" s="33"/>
      <c r="AJ2217" s="33"/>
      <c r="AK2217" s="33"/>
      <c r="AL2217" s="33"/>
      <c r="AM2217" s="33"/>
      <c r="AN2217" s="33"/>
      <c r="AO2217" s="33"/>
      <c r="AP2217" s="33"/>
      <c r="AQ2217" s="33"/>
      <c r="AR2217" s="33"/>
      <c r="AS2217" s="33"/>
      <c r="AT2217" s="33"/>
      <c r="AU2217" s="33"/>
      <c r="AV2217" s="33"/>
      <c r="AW2217" s="33"/>
      <c r="AX2217" s="33"/>
      <c r="AY2217" s="33"/>
      <c r="AZ2217" s="33"/>
      <c r="BA2217" s="33"/>
      <c r="BB2217" s="33"/>
      <c r="BC2217" s="33"/>
    </row>
    <row r="2218" spans="1:55">
      <c r="A2218" s="33"/>
      <c r="B2218" s="33"/>
      <c r="C2218" s="33"/>
      <c r="D2218" s="33"/>
      <c r="E2218" s="33"/>
      <c r="F2218" s="33"/>
      <c r="G2218" s="33"/>
      <c r="H2218" s="33"/>
      <c r="I2218" s="33"/>
      <c r="J2218" s="33"/>
      <c r="K2218" s="33"/>
      <c r="L2218" s="33"/>
      <c r="M2218" s="33"/>
      <c r="N2218" s="33"/>
      <c r="O2218" s="33"/>
      <c r="P2218" s="33"/>
      <c r="Q2218" s="33"/>
      <c r="R2218" s="33"/>
      <c r="S2218" s="33"/>
      <c r="T2218" s="33"/>
      <c r="U2218" s="33"/>
      <c r="V2218" s="33"/>
      <c r="W2218" s="33"/>
      <c r="X2218" s="33"/>
      <c r="Y2218" s="33"/>
      <c r="Z2218" s="33"/>
      <c r="AA2218" s="33"/>
      <c r="AB2218" s="33"/>
      <c r="AC2218" s="33"/>
      <c r="AD2218" s="33"/>
      <c r="AE2218" s="33"/>
      <c r="AF2218" s="33"/>
      <c r="AG2218" s="33"/>
      <c r="AH2218" s="33"/>
      <c r="AI2218" s="33"/>
      <c r="AJ2218" s="33"/>
      <c r="AK2218" s="33"/>
      <c r="AL2218" s="33"/>
      <c r="AM2218" s="33"/>
      <c r="AN2218" s="33"/>
      <c r="AO2218" s="33"/>
      <c r="AP2218" s="33"/>
      <c r="AQ2218" s="33"/>
      <c r="AR2218" s="33"/>
      <c r="AS2218" s="33"/>
      <c r="AT2218" s="33"/>
      <c r="AU2218" s="33"/>
      <c r="AV2218" s="33"/>
      <c r="AW2218" s="33"/>
      <c r="AX2218" s="33"/>
      <c r="AY2218" s="33"/>
      <c r="AZ2218" s="33"/>
      <c r="BA2218" s="33"/>
      <c r="BB2218" s="33"/>
      <c r="BC2218" s="33"/>
    </row>
    <row r="2219" spans="1:55">
      <c r="A2219" s="33"/>
      <c r="B2219" s="33"/>
      <c r="C2219" s="33"/>
      <c r="D2219" s="33"/>
      <c r="E2219" s="33"/>
      <c r="F2219" s="33"/>
      <c r="G2219" s="33"/>
      <c r="H2219" s="33"/>
      <c r="I2219" s="33"/>
      <c r="J2219" s="33"/>
      <c r="K2219" s="33"/>
      <c r="L2219" s="33"/>
      <c r="M2219" s="33"/>
      <c r="N2219" s="33"/>
      <c r="O2219" s="33"/>
      <c r="P2219" s="33"/>
      <c r="Q2219" s="33"/>
      <c r="R2219" s="33"/>
      <c r="S2219" s="33"/>
      <c r="T2219" s="33"/>
      <c r="U2219" s="33"/>
      <c r="V2219" s="33"/>
      <c r="W2219" s="33"/>
      <c r="X2219" s="33"/>
      <c r="Y2219" s="33"/>
      <c r="Z2219" s="33"/>
      <c r="AA2219" s="33"/>
      <c r="AB2219" s="33"/>
      <c r="AC2219" s="33"/>
      <c r="AD2219" s="33"/>
      <c r="AE2219" s="33"/>
      <c r="AF2219" s="33"/>
      <c r="AG2219" s="33"/>
      <c r="AH2219" s="33"/>
      <c r="AI2219" s="33"/>
      <c r="AJ2219" s="33"/>
      <c r="AK2219" s="33"/>
      <c r="AL2219" s="33"/>
      <c r="AM2219" s="33"/>
      <c r="AN2219" s="33"/>
      <c r="AO2219" s="33"/>
      <c r="AP2219" s="33"/>
      <c r="AQ2219" s="33"/>
      <c r="AR2219" s="33"/>
      <c r="AS2219" s="33"/>
      <c r="AT2219" s="33"/>
      <c r="AU2219" s="33"/>
      <c r="AV2219" s="33"/>
      <c r="AW2219" s="33"/>
      <c r="AX2219" s="33"/>
      <c r="AY2219" s="33"/>
      <c r="AZ2219" s="33"/>
      <c r="BA2219" s="33"/>
      <c r="BB2219" s="33"/>
      <c r="BC2219" s="33"/>
    </row>
    <row r="2220" spans="1:55">
      <c r="A2220" s="33"/>
      <c r="B2220" s="33"/>
      <c r="C2220" s="33"/>
      <c r="D2220" s="33"/>
      <c r="E2220" s="33"/>
      <c r="F2220" s="33"/>
      <c r="G2220" s="33"/>
      <c r="H2220" s="33"/>
      <c r="I2220" s="33"/>
      <c r="J2220" s="33"/>
      <c r="K2220" s="33"/>
      <c r="L2220" s="33"/>
      <c r="M2220" s="33"/>
      <c r="N2220" s="33"/>
      <c r="O2220" s="33"/>
      <c r="P2220" s="33"/>
      <c r="Q2220" s="33"/>
      <c r="R2220" s="33"/>
      <c r="S2220" s="33"/>
      <c r="T2220" s="33"/>
      <c r="U2220" s="33"/>
      <c r="V2220" s="33"/>
      <c r="W2220" s="33"/>
      <c r="X2220" s="33"/>
      <c r="Y2220" s="33"/>
      <c r="Z2220" s="33"/>
      <c r="AA2220" s="33"/>
      <c r="AB2220" s="33"/>
      <c r="AC2220" s="33"/>
      <c r="AD2220" s="33"/>
      <c r="AE2220" s="33"/>
      <c r="AF2220" s="33"/>
      <c r="AG2220" s="33"/>
      <c r="AH2220" s="33"/>
      <c r="AI2220" s="33"/>
      <c r="AJ2220" s="33"/>
      <c r="AK2220" s="33"/>
      <c r="AL2220" s="33"/>
      <c r="AM2220" s="33"/>
      <c r="AN2220" s="33"/>
      <c r="AO2220" s="33"/>
      <c r="AP2220" s="33"/>
      <c r="AQ2220" s="33"/>
      <c r="AR2220" s="33"/>
      <c r="AS2220" s="33"/>
      <c r="AT2220" s="33"/>
      <c r="AU2220" s="33"/>
      <c r="AV2220" s="33"/>
      <c r="AW2220" s="33"/>
      <c r="AX2220" s="33"/>
      <c r="AY2220" s="33"/>
      <c r="AZ2220" s="33"/>
      <c r="BA2220" s="33"/>
      <c r="BB2220" s="33"/>
      <c r="BC2220" s="33"/>
    </row>
    <row r="2221" spans="1:55">
      <c r="A2221" s="33"/>
      <c r="B2221" s="33"/>
      <c r="C2221" s="33"/>
      <c r="D2221" s="33"/>
      <c r="E2221" s="33"/>
      <c r="F2221" s="33"/>
      <c r="G2221" s="33"/>
      <c r="H2221" s="33"/>
      <c r="I2221" s="33"/>
      <c r="J2221" s="33"/>
      <c r="K2221" s="33"/>
      <c r="L2221" s="33"/>
      <c r="M2221" s="33"/>
      <c r="N2221" s="33"/>
      <c r="O2221" s="33"/>
      <c r="P2221" s="33"/>
      <c r="Q2221" s="33"/>
      <c r="R2221" s="33"/>
      <c r="S2221" s="33"/>
      <c r="T2221" s="33"/>
      <c r="U2221" s="33"/>
      <c r="V2221" s="33"/>
      <c r="W2221" s="33"/>
      <c r="X2221" s="33"/>
      <c r="Y2221" s="33"/>
      <c r="Z2221" s="33"/>
      <c r="AA2221" s="33"/>
      <c r="AB2221" s="33"/>
      <c r="AC2221" s="33"/>
      <c r="AD2221" s="33"/>
      <c r="AE2221" s="33"/>
      <c r="AF2221" s="33"/>
      <c r="AG2221" s="33"/>
      <c r="AH2221" s="33"/>
      <c r="AI2221" s="33"/>
      <c r="AJ2221" s="33"/>
      <c r="AK2221" s="33"/>
      <c r="AL2221" s="33"/>
      <c r="AM2221" s="33"/>
      <c r="AN2221" s="33"/>
      <c r="AO2221" s="33"/>
      <c r="AP2221" s="33"/>
      <c r="AQ2221" s="33"/>
      <c r="AR2221" s="33"/>
      <c r="AS2221" s="33"/>
      <c r="AT2221" s="33"/>
      <c r="AU2221" s="33"/>
      <c r="AV2221" s="33"/>
      <c r="AW2221" s="33"/>
      <c r="AX2221" s="33"/>
      <c r="AY2221" s="33"/>
      <c r="AZ2221" s="33"/>
      <c r="BA2221" s="33"/>
      <c r="BB2221" s="33"/>
      <c r="BC2221" s="33"/>
    </row>
    <row r="2222" spans="1:55">
      <c r="A2222" s="33"/>
      <c r="B2222" s="33"/>
      <c r="C2222" s="33"/>
      <c r="D2222" s="33"/>
      <c r="E2222" s="33"/>
      <c r="F2222" s="33"/>
      <c r="G2222" s="33"/>
      <c r="H2222" s="33"/>
      <c r="I2222" s="33"/>
      <c r="J2222" s="33"/>
      <c r="K2222" s="33"/>
      <c r="L2222" s="33"/>
      <c r="M2222" s="33"/>
      <c r="N2222" s="33"/>
      <c r="O2222" s="33"/>
      <c r="P2222" s="33"/>
      <c r="Q2222" s="33"/>
      <c r="R2222" s="33"/>
      <c r="S2222" s="33"/>
      <c r="T2222" s="33"/>
      <c r="U2222" s="33"/>
      <c r="V2222" s="33"/>
      <c r="W2222" s="33"/>
      <c r="X2222" s="33"/>
      <c r="Y2222" s="33"/>
      <c r="Z2222" s="33"/>
      <c r="AA2222" s="33"/>
      <c r="AB2222" s="33"/>
      <c r="AC2222" s="33"/>
      <c r="AD2222" s="33"/>
      <c r="AE2222" s="33"/>
      <c r="AF2222" s="33"/>
      <c r="AG2222" s="33"/>
      <c r="AH2222" s="33"/>
      <c r="AI2222" s="33"/>
      <c r="AJ2222" s="33"/>
      <c r="AK2222" s="33"/>
      <c r="AL2222" s="33"/>
      <c r="AM2222" s="33"/>
      <c r="AN2222" s="33"/>
      <c r="AO2222" s="33"/>
      <c r="AP2222" s="33"/>
      <c r="AQ2222" s="33"/>
      <c r="AR2222" s="33"/>
      <c r="AS2222" s="33"/>
      <c r="AT2222" s="33"/>
      <c r="AU2222" s="33"/>
      <c r="AV2222" s="33"/>
      <c r="AW2222" s="33"/>
      <c r="AX2222" s="33"/>
      <c r="AY2222" s="33"/>
      <c r="AZ2222" s="33"/>
      <c r="BA2222" s="33"/>
      <c r="BB2222" s="33"/>
      <c r="BC2222" s="33"/>
    </row>
    <row r="2223" spans="1:55">
      <c r="A2223" s="33"/>
      <c r="B2223" s="33"/>
      <c r="C2223" s="33"/>
      <c r="D2223" s="33"/>
      <c r="E2223" s="33"/>
      <c r="F2223" s="33"/>
      <c r="G2223" s="33"/>
      <c r="H2223" s="33"/>
      <c r="I2223" s="33"/>
      <c r="J2223" s="33"/>
      <c r="K2223" s="33"/>
      <c r="L2223" s="33"/>
      <c r="M2223" s="33"/>
      <c r="N2223" s="33"/>
      <c r="O2223" s="33"/>
      <c r="P2223" s="33"/>
      <c r="Q2223" s="33"/>
      <c r="R2223" s="33"/>
      <c r="S2223" s="33"/>
      <c r="T2223" s="33"/>
      <c r="U2223" s="33"/>
      <c r="V2223" s="33"/>
      <c r="W2223" s="33"/>
      <c r="X2223" s="33"/>
      <c r="Y2223" s="33"/>
      <c r="Z2223" s="33"/>
      <c r="AA2223" s="33"/>
      <c r="AB2223" s="33"/>
      <c r="AC2223" s="33"/>
      <c r="AD2223" s="33"/>
      <c r="AE2223" s="33"/>
      <c r="AF2223" s="33"/>
      <c r="AG2223" s="33"/>
      <c r="AH2223" s="33"/>
      <c r="AI2223" s="33"/>
      <c r="AJ2223" s="33"/>
      <c r="AK2223" s="33"/>
      <c r="AL2223" s="33"/>
      <c r="AM2223" s="33"/>
      <c r="AN2223" s="33"/>
      <c r="AO2223" s="33"/>
      <c r="AP2223" s="33"/>
      <c r="AQ2223" s="33"/>
      <c r="AR2223" s="33"/>
      <c r="AS2223" s="33"/>
      <c r="AT2223" s="33"/>
      <c r="AU2223" s="33"/>
      <c r="AV2223" s="33"/>
      <c r="AW2223" s="33"/>
      <c r="AX2223" s="33"/>
      <c r="AY2223" s="33"/>
      <c r="AZ2223" s="33"/>
      <c r="BA2223" s="33"/>
      <c r="BB2223" s="33"/>
      <c r="BC2223" s="33"/>
    </row>
    <row r="2224" spans="1:55">
      <c r="A2224" s="33"/>
      <c r="B2224" s="33"/>
      <c r="C2224" s="33"/>
      <c r="D2224" s="33"/>
      <c r="E2224" s="33"/>
      <c r="F2224" s="33"/>
      <c r="G2224" s="33"/>
      <c r="H2224" s="33"/>
      <c r="I2224" s="33"/>
      <c r="J2224" s="33"/>
      <c r="K2224" s="33"/>
      <c r="L2224" s="33"/>
      <c r="M2224" s="33"/>
      <c r="N2224" s="33"/>
      <c r="O2224" s="33"/>
      <c r="P2224" s="33"/>
      <c r="Q2224" s="33"/>
      <c r="R2224" s="33"/>
      <c r="S2224" s="33"/>
      <c r="T2224" s="33"/>
      <c r="U2224" s="33"/>
      <c r="V2224" s="33"/>
      <c r="W2224" s="33"/>
      <c r="X2224" s="33"/>
      <c r="Y2224" s="33"/>
      <c r="Z2224" s="33"/>
      <c r="AA2224" s="33"/>
      <c r="AB2224" s="33"/>
      <c r="AC2224" s="33"/>
      <c r="AD2224" s="33"/>
      <c r="AE2224" s="33"/>
      <c r="AF2224" s="33"/>
      <c r="AG2224" s="33"/>
      <c r="AH2224" s="33"/>
      <c r="AI2224" s="33"/>
      <c r="AJ2224" s="33"/>
      <c r="AK2224" s="33"/>
      <c r="AL2224" s="33"/>
      <c r="AM2224" s="33"/>
      <c r="AN2224" s="33"/>
      <c r="AO2224" s="33"/>
      <c r="AP2224" s="33"/>
      <c r="AQ2224" s="33"/>
      <c r="AR2224" s="33"/>
      <c r="AS2224" s="33"/>
      <c r="AT2224" s="33"/>
      <c r="AU2224" s="33"/>
      <c r="AV2224" s="33"/>
      <c r="AW2224" s="33"/>
      <c r="AX2224" s="33"/>
      <c r="AY2224" s="33"/>
      <c r="AZ2224" s="33"/>
      <c r="BA2224" s="33"/>
      <c r="BB2224" s="33"/>
      <c r="BC2224" s="33"/>
    </row>
    <row r="2225" spans="1:55">
      <c r="A2225" s="33"/>
      <c r="B2225" s="33"/>
      <c r="C2225" s="33"/>
      <c r="D2225" s="33"/>
      <c r="E2225" s="33"/>
      <c r="F2225" s="33"/>
      <c r="G2225" s="33"/>
      <c r="H2225" s="33"/>
      <c r="I2225" s="33"/>
      <c r="J2225" s="33"/>
      <c r="K2225" s="33"/>
      <c r="L2225" s="33"/>
      <c r="M2225" s="33"/>
      <c r="N2225" s="33"/>
      <c r="O2225" s="33"/>
      <c r="P2225" s="33"/>
      <c r="Q2225" s="33"/>
      <c r="R2225" s="33"/>
      <c r="S2225" s="33"/>
      <c r="T2225" s="33"/>
      <c r="U2225" s="33"/>
      <c r="V2225" s="33"/>
      <c r="W2225" s="33"/>
      <c r="X2225" s="33"/>
      <c r="Y2225" s="33"/>
      <c r="Z2225" s="33"/>
      <c r="AA2225" s="33"/>
      <c r="AB2225" s="33"/>
      <c r="AC2225" s="33"/>
      <c r="AD2225" s="33"/>
      <c r="AE2225" s="33"/>
      <c r="AF2225" s="33"/>
      <c r="AG2225" s="33"/>
      <c r="AH2225" s="33"/>
      <c r="AI2225" s="33"/>
      <c r="AJ2225" s="33"/>
      <c r="AK2225" s="33"/>
      <c r="AL2225" s="33"/>
      <c r="AM2225" s="33"/>
      <c r="AN2225" s="33"/>
      <c r="AO2225" s="33"/>
      <c r="AP2225" s="33"/>
      <c r="AQ2225" s="33"/>
      <c r="AR2225" s="33"/>
      <c r="AS2225" s="33"/>
      <c r="AT2225" s="33"/>
      <c r="AU2225" s="33"/>
      <c r="AV2225" s="33"/>
      <c r="AW2225" s="33"/>
      <c r="AX2225" s="33"/>
      <c r="AY2225" s="33"/>
      <c r="AZ2225" s="33"/>
      <c r="BA2225" s="33"/>
      <c r="BB2225" s="33"/>
      <c r="BC2225" s="33"/>
    </row>
    <row r="2226" spans="1:55">
      <c r="A2226" s="33"/>
      <c r="B2226" s="33"/>
      <c r="C2226" s="33"/>
      <c r="D2226" s="33"/>
      <c r="E2226" s="33"/>
      <c r="F2226" s="33"/>
      <c r="G2226" s="33"/>
      <c r="H2226" s="33"/>
      <c r="I2226" s="33"/>
      <c r="J2226" s="33"/>
      <c r="K2226" s="33"/>
      <c r="L2226" s="33"/>
      <c r="M2226" s="33"/>
      <c r="N2226" s="33"/>
      <c r="O2226" s="33"/>
      <c r="P2226" s="33"/>
      <c r="Q2226" s="33"/>
      <c r="R2226" s="33"/>
      <c r="S2226" s="33"/>
      <c r="T2226" s="33"/>
      <c r="U2226" s="33"/>
      <c r="V2226" s="33"/>
      <c r="W2226" s="33"/>
      <c r="X2226" s="33"/>
      <c r="Y2226" s="33"/>
      <c r="Z2226" s="33"/>
      <c r="AA2226" s="33"/>
      <c r="AB2226" s="33"/>
      <c r="AC2226" s="33"/>
      <c r="AD2226" s="33"/>
      <c r="AE2226" s="33"/>
      <c r="AF2226" s="33"/>
      <c r="AG2226" s="33"/>
      <c r="AH2226" s="33"/>
      <c r="AI2226" s="33"/>
      <c r="AJ2226" s="33"/>
      <c r="AK2226" s="33"/>
      <c r="AL2226" s="33"/>
      <c r="AM2226" s="33"/>
      <c r="AN2226" s="33"/>
      <c r="AO2226" s="33"/>
      <c r="AP2226" s="33"/>
      <c r="AQ2226" s="33"/>
      <c r="AR2226" s="33"/>
      <c r="AS2226" s="33"/>
      <c r="AT2226" s="33"/>
      <c r="AU2226" s="33"/>
      <c r="AV2226" s="33"/>
      <c r="AW2226" s="33"/>
      <c r="AX2226" s="33"/>
      <c r="AY2226" s="33"/>
      <c r="AZ2226" s="33"/>
      <c r="BA2226" s="33"/>
      <c r="BB2226" s="33"/>
      <c r="BC2226" s="33"/>
    </row>
    <row r="2227" spans="1:55">
      <c r="A2227" s="33"/>
      <c r="B2227" s="33"/>
      <c r="C2227" s="33"/>
      <c r="D2227" s="33"/>
      <c r="E2227" s="33"/>
      <c r="F2227" s="33"/>
      <c r="G2227" s="33"/>
      <c r="H2227" s="33"/>
      <c r="I2227" s="33"/>
      <c r="J2227" s="33"/>
      <c r="K2227" s="33"/>
      <c r="L2227" s="33"/>
      <c r="M2227" s="33"/>
      <c r="N2227" s="33"/>
      <c r="O2227" s="33"/>
      <c r="P2227" s="33"/>
      <c r="Q2227" s="33"/>
      <c r="R2227" s="33"/>
      <c r="S2227" s="33"/>
      <c r="T2227" s="33"/>
      <c r="U2227" s="33"/>
      <c r="V2227" s="33"/>
      <c r="W2227" s="33"/>
      <c r="X2227" s="33"/>
      <c r="Y2227" s="33"/>
      <c r="Z2227" s="33"/>
      <c r="AA2227" s="33"/>
      <c r="AB2227" s="33"/>
      <c r="AC2227" s="33"/>
      <c r="AD2227" s="33"/>
      <c r="AE2227" s="33"/>
      <c r="AF2227" s="33"/>
      <c r="AG2227" s="33"/>
      <c r="AH2227" s="33"/>
      <c r="AI2227" s="33"/>
      <c r="AJ2227" s="33"/>
      <c r="AK2227" s="33"/>
      <c r="AL2227" s="33"/>
      <c r="AM2227" s="33"/>
      <c r="AN2227" s="33"/>
      <c r="AO2227" s="33"/>
      <c r="AP2227" s="33"/>
      <c r="AQ2227" s="33"/>
      <c r="AR2227" s="33"/>
      <c r="AS2227" s="33"/>
      <c r="AT2227" s="33"/>
      <c r="AU2227" s="33"/>
      <c r="AV2227" s="33"/>
      <c r="AW2227" s="33"/>
      <c r="AX2227" s="33"/>
      <c r="AY2227" s="33"/>
      <c r="AZ2227" s="33"/>
      <c r="BA2227" s="33"/>
      <c r="BB2227" s="33"/>
      <c r="BC2227" s="33"/>
    </row>
    <row r="2228" spans="1:55">
      <c r="A2228" s="33"/>
      <c r="B2228" s="33"/>
      <c r="C2228" s="33"/>
      <c r="D2228" s="33"/>
      <c r="E2228" s="33"/>
      <c r="F2228" s="33"/>
      <c r="G2228" s="33"/>
      <c r="H2228" s="33"/>
      <c r="I2228" s="33"/>
      <c r="J2228" s="33"/>
      <c r="K2228" s="33"/>
      <c r="L2228" s="33"/>
      <c r="M2228" s="33"/>
      <c r="N2228" s="33"/>
      <c r="O2228" s="33"/>
      <c r="P2228" s="33"/>
      <c r="Q2228" s="33"/>
      <c r="R2228" s="33"/>
      <c r="S2228" s="33"/>
      <c r="T2228" s="33"/>
      <c r="U2228" s="33"/>
      <c r="V2228" s="33"/>
      <c r="W2228" s="33"/>
      <c r="X2228" s="33"/>
      <c r="Y2228" s="33"/>
      <c r="Z2228" s="33"/>
      <c r="AA2228" s="33"/>
      <c r="AB2228" s="33"/>
      <c r="AC2228" s="33"/>
      <c r="AD2228" s="33"/>
      <c r="AE2228" s="33"/>
      <c r="AF2228" s="33"/>
      <c r="AG2228" s="33"/>
      <c r="AH2228" s="33"/>
      <c r="AI2228" s="33"/>
      <c r="AJ2228" s="33"/>
      <c r="AK2228" s="33"/>
      <c r="AL2228" s="33"/>
      <c r="AM2228" s="33"/>
      <c r="AN2228" s="33"/>
      <c r="AO2228" s="33"/>
      <c r="AP2228" s="33"/>
      <c r="AQ2228" s="33"/>
      <c r="AR2228" s="33"/>
      <c r="AS2228" s="33"/>
      <c r="AT2228" s="33"/>
      <c r="AU2228" s="33"/>
      <c r="AV2228" s="33"/>
      <c r="AW2228" s="33"/>
      <c r="AX2228" s="33"/>
      <c r="AY2228" s="33"/>
      <c r="AZ2228" s="33"/>
      <c r="BA2228" s="33"/>
      <c r="BB2228" s="33"/>
      <c r="BC2228" s="33"/>
    </row>
    <row r="2229" spans="1:55">
      <c r="A2229" s="33"/>
      <c r="B2229" s="33"/>
      <c r="C2229" s="33"/>
      <c r="D2229" s="33"/>
      <c r="E2229" s="33"/>
      <c r="F2229" s="33"/>
      <c r="G2229" s="33"/>
      <c r="H2229" s="33"/>
      <c r="I2229" s="33"/>
      <c r="J2229" s="33"/>
      <c r="K2229" s="33"/>
      <c r="L2229" s="33"/>
      <c r="M2229" s="33"/>
      <c r="N2229" s="33"/>
      <c r="O2229" s="33"/>
      <c r="P2229" s="33"/>
      <c r="Q2229" s="33"/>
      <c r="R2229" s="33"/>
      <c r="S2229" s="33"/>
      <c r="T2229" s="33"/>
      <c r="U2229" s="33"/>
      <c r="V2229" s="33"/>
      <c r="W2229" s="33"/>
      <c r="X2229" s="33"/>
      <c r="Y2229" s="33"/>
      <c r="Z2229" s="33"/>
      <c r="AA2229" s="33"/>
      <c r="AB2229" s="33"/>
      <c r="AC2229" s="33"/>
      <c r="AD2229" s="33"/>
      <c r="AE2229" s="33"/>
      <c r="AF2229" s="33"/>
      <c r="AG2229" s="33"/>
      <c r="AH2229" s="33"/>
      <c r="AI2229" s="33"/>
      <c r="AJ2229" s="33"/>
      <c r="AK2229" s="33"/>
      <c r="AL2229" s="33"/>
      <c r="AM2229" s="33"/>
      <c r="AN2229" s="33"/>
      <c r="AO2229" s="33"/>
      <c r="AP2229" s="33"/>
      <c r="AQ2229" s="33"/>
      <c r="AR2229" s="33"/>
      <c r="AS2229" s="33"/>
      <c r="AT2229" s="33"/>
      <c r="AU2229" s="33"/>
      <c r="AV2229" s="33"/>
      <c r="AW2229" s="33"/>
      <c r="AX2229" s="33"/>
      <c r="AY2229" s="33"/>
      <c r="AZ2229" s="33"/>
      <c r="BA2229" s="33"/>
      <c r="BB2229" s="33"/>
      <c r="BC2229" s="33"/>
    </row>
    <row r="2230" spans="1:55">
      <c r="A2230" s="33"/>
      <c r="B2230" s="33"/>
      <c r="C2230" s="33"/>
      <c r="D2230" s="33"/>
      <c r="E2230" s="33"/>
      <c r="F2230" s="33"/>
      <c r="G2230" s="33"/>
      <c r="H2230" s="33"/>
      <c r="I2230" s="33"/>
      <c r="J2230" s="33"/>
      <c r="K2230" s="33"/>
      <c r="L2230" s="33"/>
      <c r="M2230" s="33"/>
      <c r="N2230" s="33"/>
      <c r="O2230" s="33"/>
      <c r="P2230" s="33"/>
      <c r="Q2230" s="33"/>
      <c r="R2230" s="33"/>
      <c r="S2230" s="33"/>
      <c r="T2230" s="33"/>
      <c r="U2230" s="33"/>
      <c r="V2230" s="33"/>
      <c r="W2230" s="33"/>
      <c r="X2230" s="33"/>
      <c r="Y2230" s="33"/>
      <c r="Z2230" s="33"/>
      <c r="AA2230" s="33"/>
      <c r="AB2230" s="33"/>
      <c r="AC2230" s="33"/>
      <c r="AD2230" s="33"/>
      <c r="AE2230" s="33"/>
      <c r="AF2230" s="33"/>
      <c r="AG2230" s="33"/>
      <c r="AH2230" s="33"/>
      <c r="AI2230" s="33"/>
      <c r="AJ2230" s="33"/>
      <c r="AK2230" s="33"/>
      <c r="AL2230" s="33"/>
      <c r="AM2230" s="33"/>
      <c r="AN2230" s="33"/>
      <c r="AO2230" s="33"/>
      <c r="AP2230" s="33"/>
      <c r="AQ2230" s="33"/>
      <c r="AR2230" s="33"/>
      <c r="AS2230" s="33"/>
      <c r="AT2230" s="33"/>
      <c r="AU2230" s="33"/>
      <c r="AV2230" s="33"/>
      <c r="AW2230" s="33"/>
      <c r="AX2230" s="33"/>
      <c r="AY2230" s="33"/>
      <c r="AZ2230" s="33"/>
      <c r="BA2230" s="33"/>
      <c r="BB2230" s="33"/>
      <c r="BC2230" s="33"/>
    </row>
    <row r="2231" spans="1:55">
      <c r="A2231" s="33"/>
      <c r="B2231" s="33"/>
      <c r="C2231" s="33"/>
      <c r="D2231" s="33"/>
      <c r="E2231" s="33"/>
      <c r="F2231" s="33"/>
      <c r="G2231" s="33"/>
      <c r="H2231" s="33"/>
      <c r="I2231" s="33"/>
      <c r="J2231" s="33"/>
      <c r="K2231" s="33"/>
      <c r="L2231" s="33"/>
      <c r="M2231" s="33"/>
      <c r="N2231" s="33"/>
      <c r="O2231" s="33"/>
      <c r="P2231" s="33"/>
      <c r="Q2231" s="33"/>
      <c r="R2231" s="33"/>
      <c r="S2231" s="33"/>
      <c r="T2231" s="33"/>
      <c r="U2231" s="33"/>
      <c r="V2231" s="33"/>
      <c r="W2231" s="33"/>
      <c r="X2231" s="33"/>
      <c r="Y2231" s="33"/>
      <c r="Z2231" s="33"/>
      <c r="AA2231" s="33"/>
      <c r="AB2231" s="33"/>
      <c r="AC2231" s="33"/>
      <c r="AD2231" s="33"/>
      <c r="AE2231" s="33"/>
      <c r="AF2231" s="33"/>
      <c r="AG2231" s="33"/>
      <c r="AH2231" s="33"/>
      <c r="AI2231" s="33"/>
      <c r="AJ2231" s="33"/>
      <c r="AK2231" s="33"/>
      <c r="AL2231" s="33"/>
      <c r="AM2231" s="33"/>
      <c r="AN2231" s="33"/>
      <c r="AO2231" s="33"/>
      <c r="AP2231" s="33"/>
      <c r="AQ2231" s="33"/>
      <c r="AR2231" s="33"/>
      <c r="AS2231" s="33"/>
      <c r="AT2231" s="33"/>
      <c r="AU2231" s="33"/>
      <c r="AV2231" s="33"/>
      <c r="AW2231" s="33"/>
      <c r="AX2231" s="33"/>
      <c r="AY2231" s="33"/>
      <c r="AZ2231" s="33"/>
      <c r="BA2231" s="33"/>
      <c r="BB2231" s="33"/>
      <c r="BC2231" s="33"/>
    </row>
    <row r="2232" spans="1:55">
      <c r="A2232" s="33"/>
      <c r="B2232" s="33"/>
      <c r="C2232" s="33"/>
      <c r="D2232" s="33"/>
      <c r="E2232" s="33"/>
      <c r="F2232" s="33"/>
      <c r="G2232" s="33"/>
      <c r="H2232" s="33"/>
      <c r="I2232" s="33"/>
      <c r="J2232" s="33"/>
      <c r="K2232" s="33"/>
      <c r="L2232" s="33"/>
      <c r="M2232" s="33"/>
      <c r="N2232" s="33"/>
      <c r="O2232" s="33"/>
      <c r="P2232" s="33"/>
      <c r="Q2232" s="33"/>
      <c r="R2232" s="33"/>
      <c r="S2232" s="33"/>
      <c r="T2232" s="33"/>
      <c r="U2232" s="33"/>
      <c r="V2232" s="33"/>
      <c r="W2232" s="33"/>
      <c r="X2232" s="33"/>
      <c r="Y2232" s="33"/>
      <c r="Z2232" s="33"/>
      <c r="AA2232" s="33"/>
      <c r="AB2232" s="33"/>
      <c r="AC2232" s="33"/>
      <c r="AD2232" s="33"/>
      <c r="AE2232" s="33"/>
      <c r="AF2232" s="33"/>
      <c r="AG2232" s="33"/>
      <c r="AH2232" s="33"/>
      <c r="AI2232" s="33"/>
      <c r="AJ2232" s="33"/>
      <c r="AK2232" s="33"/>
      <c r="AL2232" s="33"/>
      <c r="AM2232" s="33"/>
      <c r="AN2232" s="33"/>
      <c r="AO2232" s="33"/>
      <c r="AP2232" s="33"/>
      <c r="AQ2232" s="33"/>
      <c r="AR2232" s="33"/>
      <c r="AS2232" s="33"/>
      <c r="AT2232" s="33"/>
      <c r="AU2232" s="33"/>
      <c r="AV2232" s="33"/>
      <c r="AW2232" s="33"/>
      <c r="AX2232" s="33"/>
      <c r="AY2232" s="33"/>
      <c r="AZ2232" s="33"/>
      <c r="BA2232" s="33"/>
      <c r="BB2232" s="33"/>
      <c r="BC2232" s="33"/>
    </row>
    <row r="2233" spans="1:55">
      <c r="A2233" s="33"/>
      <c r="B2233" s="33"/>
      <c r="C2233" s="33"/>
      <c r="D2233" s="33"/>
      <c r="E2233" s="33"/>
      <c r="F2233" s="33"/>
      <c r="G2233" s="33"/>
      <c r="H2233" s="33"/>
      <c r="I2233" s="33"/>
      <c r="J2233" s="33"/>
      <c r="K2233" s="33"/>
      <c r="L2233" s="33"/>
      <c r="M2233" s="33"/>
      <c r="N2233" s="33"/>
      <c r="O2233" s="33"/>
      <c r="P2233" s="33"/>
      <c r="Q2233" s="33"/>
      <c r="R2233" s="33"/>
      <c r="S2233" s="33"/>
      <c r="T2233" s="33"/>
      <c r="U2233" s="33"/>
      <c r="V2233" s="33"/>
      <c r="W2233" s="33"/>
      <c r="X2233" s="33"/>
      <c r="Y2233" s="33"/>
      <c r="Z2233" s="33"/>
      <c r="AA2233" s="33"/>
      <c r="AB2233" s="33"/>
      <c r="AC2233" s="33"/>
      <c r="AD2233" s="33"/>
      <c r="AE2233" s="33"/>
      <c r="AF2233" s="33"/>
      <c r="AG2233" s="33"/>
      <c r="AH2233" s="33"/>
      <c r="AI2233" s="33"/>
      <c r="AJ2233" s="33"/>
      <c r="AK2233" s="33"/>
      <c r="AL2233" s="33"/>
      <c r="AM2233" s="33"/>
      <c r="AN2233" s="33"/>
      <c r="AO2233" s="33"/>
      <c r="AP2233" s="33"/>
      <c r="AQ2233" s="33"/>
      <c r="AR2233" s="33"/>
      <c r="AS2233" s="33"/>
      <c r="AT2233" s="33"/>
      <c r="AU2233" s="33"/>
      <c r="AV2233" s="33"/>
      <c r="AW2233" s="33"/>
      <c r="AX2233" s="33"/>
      <c r="AY2233" s="33"/>
      <c r="AZ2233" s="33"/>
      <c r="BA2233" s="33"/>
      <c r="BB2233" s="33"/>
      <c r="BC2233" s="33"/>
    </row>
    <row r="2234" spans="1:55">
      <c r="A2234" s="33"/>
      <c r="B2234" s="33"/>
      <c r="C2234" s="33"/>
      <c r="D2234" s="33"/>
      <c r="E2234" s="33"/>
      <c r="F2234" s="33"/>
      <c r="G2234" s="33"/>
      <c r="H2234" s="33"/>
      <c r="I2234" s="33"/>
      <c r="J2234" s="33"/>
      <c r="K2234" s="33"/>
      <c r="L2234" s="33"/>
      <c r="M2234" s="33"/>
      <c r="N2234" s="33"/>
      <c r="O2234" s="33"/>
      <c r="P2234" s="33"/>
      <c r="Q2234" s="33"/>
      <c r="R2234" s="33"/>
      <c r="S2234" s="33"/>
      <c r="T2234" s="33"/>
      <c r="U2234" s="33"/>
      <c r="V2234" s="33"/>
      <c r="W2234" s="33"/>
      <c r="X2234" s="33"/>
      <c r="Y2234" s="33"/>
      <c r="Z2234" s="33"/>
      <c r="AA2234" s="33"/>
      <c r="AB2234" s="33"/>
      <c r="AC2234" s="33"/>
      <c r="AD2234" s="33"/>
      <c r="AE2234" s="33"/>
      <c r="AF2234" s="33"/>
      <c r="AG2234" s="33"/>
      <c r="AH2234" s="33"/>
      <c r="AI2234" s="33"/>
      <c r="AJ2234" s="33"/>
      <c r="AK2234" s="33"/>
      <c r="AL2234" s="33"/>
      <c r="AM2234" s="33"/>
      <c r="AN2234" s="33"/>
      <c r="AO2234" s="33"/>
      <c r="AP2234" s="33"/>
      <c r="AQ2234" s="33"/>
      <c r="AR2234" s="33"/>
      <c r="AS2234" s="33"/>
      <c r="AT2234" s="33"/>
      <c r="AU2234" s="33"/>
      <c r="AV2234" s="33"/>
      <c r="AW2234" s="33"/>
      <c r="AX2234" s="33"/>
      <c r="AY2234" s="33"/>
      <c r="AZ2234" s="33"/>
      <c r="BA2234" s="33"/>
      <c r="BB2234" s="33"/>
      <c r="BC2234" s="33"/>
    </row>
    <row r="2235" spans="1:55">
      <c r="A2235" s="33"/>
      <c r="B2235" s="33"/>
      <c r="C2235" s="33"/>
      <c r="D2235" s="33"/>
      <c r="E2235" s="33"/>
      <c r="F2235" s="33"/>
      <c r="G2235" s="33"/>
      <c r="H2235" s="33"/>
      <c r="I2235" s="33"/>
      <c r="J2235" s="33"/>
      <c r="K2235" s="33"/>
      <c r="L2235" s="33"/>
      <c r="M2235" s="33"/>
      <c r="N2235" s="33"/>
      <c r="O2235" s="33"/>
      <c r="P2235" s="33"/>
      <c r="Q2235" s="33"/>
      <c r="R2235" s="33"/>
      <c r="S2235" s="33"/>
      <c r="T2235" s="33"/>
      <c r="U2235" s="33"/>
      <c r="V2235" s="33"/>
      <c r="W2235" s="33"/>
      <c r="X2235" s="33"/>
      <c r="Y2235" s="33"/>
      <c r="Z2235" s="33"/>
      <c r="AA2235" s="33"/>
      <c r="AB2235" s="33"/>
      <c r="AC2235" s="33"/>
      <c r="AD2235" s="33"/>
      <c r="AE2235" s="33"/>
      <c r="AF2235" s="33"/>
      <c r="AG2235" s="33"/>
      <c r="AH2235" s="33"/>
      <c r="AI2235" s="33"/>
      <c r="AJ2235" s="33"/>
      <c r="AK2235" s="33"/>
      <c r="AL2235" s="33"/>
      <c r="AM2235" s="33"/>
      <c r="AN2235" s="33"/>
      <c r="AO2235" s="33"/>
      <c r="AP2235" s="33"/>
      <c r="AQ2235" s="33"/>
      <c r="AR2235" s="33"/>
      <c r="AS2235" s="33"/>
      <c r="AT2235" s="33"/>
      <c r="AU2235" s="33"/>
      <c r="AV2235" s="33"/>
      <c r="AW2235" s="33"/>
      <c r="AX2235" s="33"/>
      <c r="AY2235" s="33"/>
      <c r="AZ2235" s="33"/>
      <c r="BA2235" s="33"/>
      <c r="BB2235" s="33"/>
      <c r="BC2235" s="33"/>
    </row>
    <row r="2236" spans="1:55">
      <c r="A2236" s="33"/>
      <c r="B2236" s="33"/>
      <c r="C2236" s="33"/>
      <c r="D2236" s="33"/>
      <c r="E2236" s="33"/>
      <c r="F2236" s="33"/>
      <c r="G2236" s="33"/>
      <c r="H2236" s="33"/>
      <c r="I2236" s="33"/>
      <c r="J2236" s="33"/>
      <c r="K2236" s="33"/>
      <c r="L2236" s="33"/>
      <c r="M2236" s="33"/>
      <c r="N2236" s="33"/>
      <c r="O2236" s="33"/>
      <c r="P2236" s="33"/>
      <c r="Q2236" s="33"/>
      <c r="R2236" s="33"/>
      <c r="S2236" s="33"/>
      <c r="T2236" s="33"/>
      <c r="U2236" s="33"/>
      <c r="V2236" s="33"/>
      <c r="W2236" s="33"/>
      <c r="X2236" s="33"/>
      <c r="Y2236" s="33"/>
      <c r="Z2236" s="33"/>
      <c r="AA2236" s="33"/>
      <c r="AB2236" s="33"/>
      <c r="AC2236" s="33"/>
      <c r="AD2236" s="33"/>
      <c r="AE2236" s="33"/>
      <c r="AF2236" s="33"/>
      <c r="AG2236" s="33"/>
      <c r="AH2236" s="33"/>
      <c r="AI2236" s="33"/>
      <c r="AJ2236" s="33"/>
      <c r="AK2236" s="33"/>
      <c r="AL2236" s="33"/>
      <c r="AM2236" s="33"/>
      <c r="AN2236" s="33"/>
      <c r="AO2236" s="33"/>
      <c r="AP2236" s="33"/>
      <c r="AQ2236" s="33"/>
      <c r="AR2236" s="33"/>
      <c r="AS2236" s="33"/>
      <c r="AT2236" s="33"/>
      <c r="AU2236" s="33"/>
      <c r="AV2236" s="33"/>
      <c r="AW2236" s="33"/>
      <c r="AX2236" s="33"/>
      <c r="AY2236" s="33"/>
      <c r="AZ2236" s="33"/>
      <c r="BA2236" s="33"/>
      <c r="BB2236" s="33"/>
      <c r="BC2236" s="33"/>
    </row>
    <row r="2237" spans="1:55">
      <c r="A2237" s="33"/>
      <c r="B2237" s="33"/>
      <c r="C2237" s="33"/>
      <c r="D2237" s="33"/>
      <c r="E2237" s="33"/>
      <c r="F2237" s="33"/>
      <c r="G2237" s="33"/>
      <c r="H2237" s="33"/>
      <c r="I2237" s="33"/>
      <c r="J2237" s="33"/>
      <c r="K2237" s="33"/>
      <c r="L2237" s="33"/>
      <c r="M2237" s="33"/>
      <c r="N2237" s="33"/>
      <c r="O2237" s="33"/>
      <c r="P2237" s="33"/>
      <c r="Q2237" s="33"/>
      <c r="R2237" s="33"/>
      <c r="S2237" s="33"/>
      <c r="T2237" s="33"/>
      <c r="U2237" s="33"/>
      <c r="V2237" s="33"/>
      <c r="W2237" s="33"/>
      <c r="X2237" s="33"/>
      <c r="Y2237" s="33"/>
      <c r="Z2237" s="33"/>
      <c r="AA2237" s="33"/>
      <c r="AB2237" s="33"/>
      <c r="AC2237" s="33"/>
      <c r="AD2237" s="33"/>
      <c r="AE2237" s="33"/>
      <c r="AF2237" s="33"/>
      <c r="AG2237" s="33"/>
      <c r="AH2237" s="33"/>
      <c r="AI2237" s="33"/>
      <c r="AJ2237" s="33"/>
      <c r="AK2237" s="33"/>
      <c r="AL2237" s="33"/>
      <c r="AM2237" s="33"/>
      <c r="AN2237" s="33"/>
      <c r="AO2237" s="33"/>
      <c r="AP2237" s="33"/>
      <c r="AQ2237" s="33"/>
      <c r="AR2237" s="33"/>
      <c r="AS2237" s="33"/>
      <c r="AT2237" s="33"/>
      <c r="AU2237" s="33"/>
      <c r="AV2237" s="33"/>
      <c r="AW2237" s="33"/>
      <c r="AX2237" s="33"/>
      <c r="AY2237" s="33"/>
      <c r="AZ2237" s="33"/>
      <c r="BA2237" s="33"/>
      <c r="BB2237" s="33"/>
      <c r="BC2237" s="33"/>
    </row>
    <row r="2238" spans="1:55">
      <c r="A2238" s="33"/>
      <c r="B2238" s="33"/>
      <c r="C2238" s="33"/>
      <c r="D2238" s="33"/>
      <c r="E2238" s="33"/>
      <c r="F2238" s="33"/>
      <c r="G2238" s="33"/>
      <c r="H2238" s="33"/>
      <c r="I2238" s="33"/>
      <c r="J2238" s="33"/>
      <c r="K2238" s="33"/>
      <c r="L2238" s="33"/>
      <c r="M2238" s="33"/>
      <c r="N2238" s="33"/>
      <c r="O2238" s="33"/>
      <c r="P2238" s="33"/>
      <c r="Q2238" s="33"/>
      <c r="R2238" s="33"/>
      <c r="S2238" s="33"/>
      <c r="T2238" s="33"/>
      <c r="U2238" s="33"/>
      <c r="V2238" s="33"/>
      <c r="W2238" s="33"/>
      <c r="X2238" s="33"/>
      <c r="Y2238" s="33"/>
      <c r="Z2238" s="33"/>
      <c r="AA2238" s="33"/>
      <c r="AB2238" s="33"/>
      <c r="AC2238" s="33"/>
      <c r="AD2238" s="33"/>
      <c r="AE2238" s="33"/>
      <c r="AF2238" s="33"/>
      <c r="AG2238" s="33"/>
      <c r="AH2238" s="33"/>
      <c r="AI2238" s="33"/>
      <c r="AJ2238" s="33"/>
      <c r="AK2238" s="33"/>
      <c r="AL2238" s="33"/>
      <c r="AM2238" s="33"/>
      <c r="AN2238" s="33"/>
      <c r="AO2238" s="33"/>
      <c r="AP2238" s="33"/>
      <c r="AQ2238" s="33"/>
      <c r="AR2238" s="33"/>
      <c r="AS2238" s="33"/>
      <c r="AT2238" s="33"/>
      <c r="AU2238" s="33"/>
      <c r="AV2238" s="33"/>
      <c r="AW2238" s="33"/>
      <c r="AX2238" s="33"/>
      <c r="AY2238" s="33"/>
      <c r="AZ2238" s="33"/>
      <c r="BA2238" s="33"/>
      <c r="BB2238" s="33"/>
      <c r="BC2238" s="33"/>
    </row>
    <row r="2239" spans="1:55">
      <c r="A2239" s="33"/>
      <c r="B2239" s="33"/>
      <c r="C2239" s="33"/>
      <c r="D2239" s="33"/>
      <c r="E2239" s="33"/>
      <c r="F2239" s="33"/>
      <c r="G2239" s="33"/>
      <c r="H2239" s="33"/>
      <c r="I2239" s="33"/>
      <c r="J2239" s="33"/>
      <c r="K2239" s="33"/>
      <c r="L2239" s="33"/>
      <c r="M2239" s="33"/>
      <c r="N2239" s="33"/>
      <c r="O2239" s="33"/>
      <c r="P2239" s="33"/>
      <c r="Q2239" s="33"/>
      <c r="R2239" s="33"/>
      <c r="S2239" s="33"/>
      <c r="T2239" s="33"/>
      <c r="U2239" s="33"/>
      <c r="V2239" s="33"/>
      <c r="W2239" s="33"/>
      <c r="X2239" s="33"/>
      <c r="Y2239" s="33"/>
      <c r="Z2239" s="33"/>
      <c r="AA2239" s="33"/>
      <c r="AB2239" s="33"/>
      <c r="AC2239" s="33"/>
      <c r="AD2239" s="33"/>
      <c r="AE2239" s="33"/>
      <c r="AF2239" s="33"/>
      <c r="AG2239" s="33"/>
      <c r="AH2239" s="33"/>
      <c r="AI2239" s="33"/>
      <c r="AJ2239" s="33"/>
      <c r="AK2239" s="33"/>
      <c r="AL2239" s="33"/>
      <c r="AM2239" s="33"/>
      <c r="AN2239" s="33"/>
      <c r="AO2239" s="33"/>
      <c r="AP2239" s="33"/>
      <c r="AQ2239" s="33"/>
      <c r="AR2239" s="33"/>
      <c r="AS2239" s="33"/>
      <c r="AT2239" s="33"/>
      <c r="AU2239" s="33"/>
      <c r="AV2239" s="33"/>
      <c r="AW2239" s="33"/>
      <c r="AX2239" s="33"/>
      <c r="AY2239" s="33"/>
      <c r="AZ2239" s="33"/>
      <c r="BA2239" s="33"/>
      <c r="BB2239" s="33"/>
      <c r="BC2239" s="33"/>
    </row>
    <row r="2240" spans="1:55">
      <c r="A2240" s="33"/>
      <c r="B2240" s="33"/>
      <c r="C2240" s="33"/>
      <c r="D2240" s="33"/>
      <c r="E2240" s="33"/>
      <c r="F2240" s="33"/>
      <c r="G2240" s="33"/>
      <c r="H2240" s="33"/>
      <c r="I2240" s="33"/>
      <c r="J2240" s="33"/>
      <c r="K2240" s="33"/>
      <c r="L2240" s="33"/>
      <c r="M2240" s="33"/>
      <c r="N2240" s="33"/>
      <c r="O2240" s="33"/>
      <c r="P2240" s="33"/>
      <c r="Q2240" s="33"/>
      <c r="R2240" s="33"/>
      <c r="S2240" s="33"/>
      <c r="T2240" s="33"/>
      <c r="U2240" s="33"/>
      <c r="V2240" s="33"/>
      <c r="W2240" s="33"/>
      <c r="X2240" s="33"/>
      <c r="Y2240" s="33"/>
      <c r="Z2240" s="33"/>
      <c r="AA2240" s="33"/>
      <c r="AB2240" s="33"/>
      <c r="AC2240" s="33"/>
      <c r="AD2240" s="33"/>
      <c r="AE2240" s="33"/>
      <c r="AF2240" s="33"/>
      <c r="AG2240" s="33"/>
      <c r="AH2240" s="33"/>
      <c r="AI2240" s="33"/>
      <c r="AJ2240" s="33"/>
      <c r="AK2240" s="33"/>
      <c r="AL2240" s="33"/>
      <c r="AM2240" s="33"/>
      <c r="AN2240" s="33"/>
      <c r="AO2240" s="33"/>
      <c r="AP2240" s="33"/>
      <c r="AQ2240" s="33"/>
      <c r="AR2240" s="33"/>
      <c r="AS2240" s="33"/>
      <c r="AT2240" s="33"/>
      <c r="AU2240" s="33"/>
      <c r="AV2240" s="33"/>
      <c r="AW2240" s="33"/>
      <c r="AX2240" s="33"/>
      <c r="AY2240" s="33"/>
      <c r="AZ2240" s="33"/>
      <c r="BA2240" s="33"/>
      <c r="BB2240" s="33"/>
      <c r="BC2240" s="33"/>
    </row>
    <row r="2241" spans="1:55">
      <c r="A2241" s="33"/>
      <c r="B2241" s="33"/>
      <c r="C2241" s="33"/>
      <c r="D2241" s="33"/>
      <c r="E2241" s="33"/>
      <c r="F2241" s="33"/>
      <c r="G2241" s="33"/>
      <c r="H2241" s="33"/>
      <c r="I2241" s="33"/>
      <c r="J2241" s="33"/>
      <c r="K2241" s="33"/>
      <c r="L2241" s="33"/>
      <c r="M2241" s="33"/>
      <c r="N2241" s="33"/>
      <c r="O2241" s="33"/>
      <c r="P2241" s="33"/>
      <c r="Q2241" s="33"/>
      <c r="R2241" s="33"/>
      <c r="S2241" s="33"/>
      <c r="T2241" s="33"/>
      <c r="U2241" s="33"/>
      <c r="V2241" s="33"/>
      <c r="W2241" s="33"/>
      <c r="X2241" s="33"/>
      <c r="Y2241" s="33"/>
      <c r="Z2241" s="33"/>
      <c r="AA2241" s="33"/>
      <c r="AB2241" s="33"/>
      <c r="AC2241" s="33"/>
      <c r="AD2241" s="33"/>
      <c r="AE2241" s="33"/>
      <c r="AF2241" s="33"/>
      <c r="AG2241" s="33"/>
      <c r="AH2241" s="33"/>
      <c r="AI2241" s="33"/>
      <c r="AJ2241" s="33"/>
      <c r="AK2241" s="33"/>
      <c r="AL2241" s="33"/>
      <c r="AM2241" s="33"/>
      <c r="AN2241" s="33"/>
      <c r="AO2241" s="33"/>
      <c r="AP2241" s="33"/>
      <c r="AQ2241" s="33"/>
      <c r="AR2241" s="33"/>
      <c r="AS2241" s="33"/>
      <c r="AT2241" s="33"/>
      <c r="AU2241" s="33"/>
      <c r="AV2241" s="33"/>
      <c r="AW2241" s="33"/>
      <c r="AX2241" s="33"/>
      <c r="AY2241" s="33"/>
      <c r="AZ2241" s="33"/>
      <c r="BA2241" s="33"/>
      <c r="BB2241" s="33"/>
      <c r="BC2241" s="33"/>
    </row>
    <row r="2242" spans="1:55">
      <c r="A2242" s="33"/>
      <c r="B2242" s="33"/>
      <c r="C2242" s="33"/>
      <c r="D2242" s="33"/>
      <c r="E2242" s="33"/>
      <c r="F2242" s="33"/>
      <c r="G2242" s="33"/>
      <c r="H2242" s="33"/>
      <c r="I2242" s="33"/>
      <c r="J2242" s="33"/>
      <c r="K2242" s="33"/>
      <c r="L2242" s="33"/>
      <c r="M2242" s="33"/>
      <c r="N2242" s="33"/>
      <c r="O2242" s="33"/>
      <c r="P2242" s="33"/>
      <c r="Q2242" s="33"/>
      <c r="R2242" s="33"/>
      <c r="S2242" s="33"/>
      <c r="T2242" s="33"/>
      <c r="U2242" s="33"/>
      <c r="V2242" s="33"/>
      <c r="W2242" s="33"/>
      <c r="X2242" s="33"/>
      <c r="Y2242" s="33"/>
      <c r="Z2242" s="33"/>
      <c r="AA2242" s="33"/>
      <c r="AB2242" s="33"/>
      <c r="AC2242" s="33"/>
      <c r="AD2242" s="33"/>
      <c r="AE2242" s="33"/>
      <c r="AF2242" s="33"/>
      <c r="AG2242" s="33"/>
      <c r="AH2242" s="33"/>
      <c r="AI2242" s="33"/>
      <c r="AJ2242" s="33"/>
      <c r="AK2242" s="33"/>
      <c r="AL2242" s="33"/>
      <c r="AM2242" s="33"/>
      <c r="AN2242" s="33"/>
      <c r="AO2242" s="33"/>
      <c r="AP2242" s="33"/>
      <c r="AQ2242" s="33"/>
      <c r="AR2242" s="33"/>
      <c r="AS2242" s="33"/>
      <c r="AT2242" s="33"/>
      <c r="AU2242" s="33"/>
      <c r="AV2242" s="33"/>
      <c r="AW2242" s="33"/>
      <c r="AX2242" s="33"/>
      <c r="AY2242" s="33"/>
      <c r="AZ2242" s="33"/>
      <c r="BA2242" s="33"/>
      <c r="BB2242" s="33"/>
      <c r="BC2242" s="33"/>
    </row>
    <row r="2243" spans="1:55">
      <c r="A2243" s="33"/>
      <c r="B2243" s="33"/>
      <c r="C2243" s="33"/>
      <c r="D2243" s="33"/>
      <c r="E2243" s="33"/>
      <c r="F2243" s="33"/>
      <c r="G2243" s="33"/>
      <c r="H2243" s="33"/>
      <c r="I2243" s="33"/>
      <c r="J2243" s="33"/>
      <c r="K2243" s="33"/>
      <c r="L2243" s="33"/>
      <c r="M2243" s="33"/>
      <c r="N2243" s="33"/>
      <c r="O2243" s="33"/>
      <c r="P2243" s="33"/>
      <c r="Q2243" s="33"/>
      <c r="R2243" s="33"/>
      <c r="S2243" s="33"/>
      <c r="T2243" s="33"/>
      <c r="U2243" s="33"/>
      <c r="V2243" s="33"/>
      <c r="W2243" s="33"/>
      <c r="X2243" s="33"/>
      <c r="Y2243" s="33"/>
      <c r="Z2243" s="33"/>
      <c r="AA2243" s="33"/>
      <c r="AB2243" s="33"/>
      <c r="AC2243" s="33"/>
      <c r="AD2243" s="33"/>
      <c r="AE2243" s="33"/>
      <c r="AF2243" s="33"/>
      <c r="AG2243" s="33"/>
      <c r="AH2243" s="33"/>
      <c r="AI2243" s="33"/>
      <c r="AJ2243" s="33"/>
      <c r="AK2243" s="33"/>
      <c r="AL2243" s="33"/>
      <c r="AM2243" s="33"/>
      <c r="AN2243" s="33"/>
      <c r="AO2243" s="33"/>
      <c r="AP2243" s="33"/>
      <c r="AQ2243" s="33"/>
      <c r="AR2243" s="33"/>
      <c r="AS2243" s="33"/>
      <c r="AT2243" s="33"/>
      <c r="AU2243" s="33"/>
      <c r="AV2243" s="33"/>
      <c r="AW2243" s="33"/>
      <c r="AX2243" s="33"/>
      <c r="AY2243" s="33"/>
      <c r="AZ2243" s="33"/>
      <c r="BA2243" s="33"/>
      <c r="BB2243" s="33"/>
      <c r="BC2243" s="33"/>
    </row>
    <row r="2244" spans="1:55">
      <c r="A2244" s="33"/>
      <c r="B2244" s="33"/>
      <c r="C2244" s="33"/>
      <c r="D2244" s="33"/>
      <c r="E2244" s="33"/>
      <c r="F2244" s="33"/>
      <c r="G2244" s="33"/>
      <c r="H2244" s="33"/>
      <c r="I2244" s="33"/>
      <c r="J2244" s="33"/>
      <c r="K2244" s="33"/>
      <c r="L2244" s="33"/>
      <c r="M2244" s="33"/>
      <c r="N2244" s="33"/>
      <c r="O2244" s="33"/>
      <c r="P2244" s="33"/>
      <c r="Q2244" s="33"/>
      <c r="R2244" s="33"/>
      <c r="S2244" s="33"/>
      <c r="T2244" s="33"/>
      <c r="U2244" s="33"/>
      <c r="V2244" s="33"/>
      <c r="W2244" s="33"/>
      <c r="X2244" s="33"/>
      <c r="Y2244" s="33"/>
      <c r="Z2244" s="33"/>
      <c r="AA2244" s="33"/>
      <c r="AB2244" s="33"/>
      <c r="AC2244" s="33"/>
      <c r="AD2244" s="33"/>
      <c r="AE2244" s="33"/>
      <c r="AF2244" s="33"/>
      <c r="AG2244" s="33"/>
      <c r="AH2244" s="33"/>
      <c r="AI2244" s="33"/>
      <c r="AJ2244" s="33"/>
      <c r="AK2244" s="33"/>
      <c r="AL2244" s="33"/>
      <c r="AM2244" s="33"/>
      <c r="AN2244" s="33"/>
      <c r="AO2244" s="33"/>
      <c r="AP2244" s="33"/>
      <c r="AQ2244" s="33"/>
      <c r="AR2244" s="33"/>
      <c r="AS2244" s="33"/>
      <c r="AT2244" s="33"/>
      <c r="AU2244" s="33"/>
      <c r="AV2244" s="33"/>
      <c r="AW2244" s="33"/>
      <c r="AX2244" s="33"/>
      <c r="AY2244" s="33"/>
      <c r="AZ2244" s="33"/>
      <c r="BA2244" s="33"/>
      <c r="BB2244" s="33"/>
      <c r="BC2244" s="33"/>
    </row>
    <row r="2245" spans="1:55">
      <c r="A2245" s="33"/>
      <c r="B2245" s="33"/>
      <c r="C2245" s="33"/>
      <c r="D2245" s="33"/>
      <c r="E2245" s="33"/>
      <c r="F2245" s="33"/>
      <c r="G2245" s="33"/>
      <c r="H2245" s="33"/>
      <c r="I2245" s="33"/>
      <c r="J2245" s="33"/>
      <c r="K2245" s="33"/>
      <c r="L2245" s="33"/>
      <c r="M2245" s="33"/>
      <c r="N2245" s="33"/>
      <c r="O2245" s="33"/>
      <c r="P2245" s="33"/>
      <c r="Q2245" s="33"/>
      <c r="R2245" s="33"/>
      <c r="S2245" s="33"/>
      <c r="T2245" s="33"/>
      <c r="U2245" s="33"/>
      <c r="V2245" s="33"/>
      <c r="W2245" s="33"/>
      <c r="X2245" s="33"/>
      <c r="Y2245" s="33"/>
      <c r="Z2245" s="33"/>
      <c r="AA2245" s="33"/>
      <c r="AB2245" s="33"/>
      <c r="AC2245" s="33"/>
      <c r="AD2245" s="33"/>
      <c r="AE2245" s="33"/>
      <c r="AF2245" s="33"/>
      <c r="AG2245" s="33"/>
      <c r="AH2245" s="33"/>
      <c r="AI2245" s="33"/>
      <c r="AJ2245" s="33"/>
      <c r="AK2245" s="33"/>
      <c r="AL2245" s="33"/>
      <c r="AM2245" s="33"/>
      <c r="AN2245" s="33"/>
      <c r="AO2245" s="33"/>
      <c r="AP2245" s="33"/>
      <c r="AQ2245" s="33"/>
      <c r="AR2245" s="33"/>
      <c r="AS2245" s="33"/>
      <c r="AT2245" s="33"/>
      <c r="AU2245" s="33"/>
      <c r="AV2245" s="33"/>
      <c r="AW2245" s="33"/>
      <c r="AX2245" s="33"/>
      <c r="AY2245" s="33"/>
      <c r="AZ2245" s="33"/>
      <c r="BA2245" s="33"/>
      <c r="BB2245" s="33"/>
      <c r="BC2245" s="33"/>
    </row>
    <row r="2246" spans="1:55">
      <c r="A2246" s="33"/>
      <c r="B2246" s="33"/>
      <c r="C2246" s="33"/>
      <c r="D2246" s="33"/>
      <c r="E2246" s="33"/>
      <c r="F2246" s="33"/>
      <c r="G2246" s="33"/>
      <c r="H2246" s="33"/>
      <c r="I2246" s="33"/>
      <c r="J2246" s="33"/>
      <c r="K2246" s="33"/>
      <c r="L2246" s="33"/>
      <c r="M2246" s="33"/>
      <c r="N2246" s="33"/>
      <c r="O2246" s="33"/>
      <c r="P2246" s="33"/>
      <c r="Q2246" s="33"/>
      <c r="R2246" s="33"/>
      <c r="S2246" s="33"/>
      <c r="T2246" s="33"/>
      <c r="U2246" s="33"/>
      <c r="V2246" s="33"/>
      <c r="W2246" s="33"/>
      <c r="X2246" s="33"/>
      <c r="Y2246" s="33"/>
      <c r="Z2246" s="33"/>
      <c r="AA2246" s="33"/>
      <c r="AB2246" s="33"/>
      <c r="AC2246" s="33"/>
      <c r="AD2246" s="33"/>
      <c r="AE2246" s="33"/>
      <c r="AF2246" s="33"/>
      <c r="AG2246" s="33"/>
      <c r="AH2246" s="33"/>
      <c r="AI2246" s="33"/>
      <c r="AJ2246" s="33"/>
      <c r="AK2246" s="33"/>
      <c r="AL2246" s="33"/>
      <c r="AM2246" s="33"/>
      <c r="AN2246" s="33"/>
      <c r="AO2246" s="33"/>
      <c r="AP2246" s="33"/>
      <c r="AQ2246" s="33"/>
      <c r="AR2246" s="33"/>
      <c r="AS2246" s="33"/>
      <c r="AT2246" s="33"/>
      <c r="AU2246" s="33"/>
      <c r="AV2246" s="33"/>
      <c r="AW2246" s="33"/>
      <c r="AX2246" s="33"/>
      <c r="AY2246" s="33"/>
      <c r="AZ2246" s="33"/>
      <c r="BA2246" s="33"/>
      <c r="BB2246" s="33"/>
      <c r="BC2246" s="33"/>
    </row>
    <row r="2247" spans="1:55">
      <c r="A2247" s="33"/>
      <c r="B2247" s="33"/>
      <c r="C2247" s="33"/>
      <c r="D2247" s="33"/>
      <c r="E2247" s="33"/>
      <c r="F2247" s="33"/>
      <c r="G2247" s="33"/>
      <c r="H2247" s="33"/>
      <c r="I2247" s="33"/>
      <c r="J2247" s="33"/>
      <c r="K2247" s="33"/>
      <c r="L2247" s="33"/>
      <c r="M2247" s="33"/>
      <c r="N2247" s="33"/>
      <c r="O2247" s="33"/>
      <c r="P2247" s="33"/>
      <c r="Q2247" s="33"/>
      <c r="R2247" s="33"/>
      <c r="S2247" s="33"/>
      <c r="T2247" s="33"/>
      <c r="U2247" s="33"/>
      <c r="V2247" s="33"/>
      <c r="W2247" s="33"/>
      <c r="X2247" s="33"/>
      <c r="Y2247" s="33"/>
      <c r="Z2247" s="33"/>
      <c r="AA2247" s="33"/>
      <c r="AB2247" s="33"/>
      <c r="AC2247" s="33"/>
      <c r="AD2247" s="33"/>
      <c r="AE2247" s="33"/>
      <c r="AF2247" s="33"/>
      <c r="AG2247" s="33"/>
      <c r="AH2247" s="33"/>
      <c r="AI2247" s="33"/>
      <c r="AJ2247" s="33"/>
      <c r="AK2247" s="33"/>
      <c r="AL2247" s="33"/>
      <c r="AM2247" s="33"/>
      <c r="AN2247" s="33"/>
      <c r="AO2247" s="33"/>
      <c r="AP2247" s="33"/>
      <c r="AQ2247" s="33"/>
      <c r="AR2247" s="33"/>
      <c r="AS2247" s="33"/>
      <c r="AT2247" s="33"/>
      <c r="AU2247" s="33"/>
      <c r="AV2247" s="33"/>
      <c r="AW2247" s="33"/>
      <c r="AX2247" s="33"/>
      <c r="AY2247" s="33"/>
      <c r="AZ2247" s="33"/>
      <c r="BA2247" s="33"/>
      <c r="BB2247" s="33"/>
      <c r="BC2247" s="33"/>
    </row>
    <row r="2248" spans="1:55">
      <c r="A2248" s="33"/>
      <c r="B2248" s="33"/>
      <c r="C2248" s="33"/>
      <c r="D2248" s="33"/>
      <c r="E2248" s="33"/>
      <c r="F2248" s="33"/>
      <c r="G2248" s="33"/>
      <c r="H2248" s="33"/>
      <c r="I2248" s="33"/>
      <c r="J2248" s="33"/>
      <c r="K2248" s="33"/>
      <c r="L2248" s="33"/>
      <c r="M2248" s="33"/>
      <c r="N2248" s="33"/>
      <c r="O2248" s="33"/>
      <c r="P2248" s="33"/>
      <c r="Q2248" s="33"/>
      <c r="R2248" s="33"/>
      <c r="S2248" s="33"/>
      <c r="T2248" s="33"/>
      <c r="U2248" s="33"/>
      <c r="V2248" s="33"/>
      <c r="W2248" s="33"/>
      <c r="X2248" s="33"/>
      <c r="Y2248" s="33"/>
      <c r="Z2248" s="33"/>
      <c r="AA2248" s="33"/>
      <c r="AB2248" s="33"/>
      <c r="AC2248" s="33"/>
      <c r="AD2248" s="33"/>
      <c r="AE2248" s="33"/>
      <c r="AF2248" s="33"/>
      <c r="AG2248" s="33"/>
      <c r="AH2248" s="33"/>
      <c r="AI2248" s="33"/>
      <c r="AJ2248" s="33"/>
      <c r="AK2248" s="33"/>
      <c r="AL2248" s="33"/>
      <c r="AM2248" s="33"/>
      <c r="AN2248" s="33"/>
      <c r="AO2248" s="33"/>
      <c r="AP2248" s="33"/>
      <c r="AQ2248" s="33"/>
      <c r="AR2248" s="33"/>
      <c r="AS2248" s="33"/>
      <c r="AT2248" s="33"/>
      <c r="AU2248" s="33"/>
      <c r="AV2248" s="33"/>
      <c r="AW2248" s="33"/>
      <c r="AX2248" s="33"/>
      <c r="AY2248" s="33"/>
      <c r="AZ2248" s="33"/>
      <c r="BA2248" s="33"/>
      <c r="BB2248" s="33"/>
      <c r="BC2248" s="33"/>
    </row>
    <row r="2249" spans="1:55">
      <c r="A2249" s="33"/>
      <c r="B2249" s="33"/>
      <c r="C2249" s="33"/>
      <c r="D2249" s="33"/>
      <c r="E2249" s="33"/>
      <c r="F2249" s="33"/>
      <c r="G2249" s="33"/>
      <c r="H2249" s="33"/>
      <c r="I2249" s="33"/>
      <c r="J2249" s="33"/>
      <c r="K2249" s="33"/>
      <c r="L2249" s="33"/>
      <c r="M2249" s="33"/>
      <c r="N2249" s="33"/>
      <c r="O2249" s="33"/>
      <c r="P2249" s="33"/>
      <c r="Q2249" s="33"/>
      <c r="R2249" s="33"/>
      <c r="S2249" s="33"/>
      <c r="T2249" s="33"/>
      <c r="U2249" s="33"/>
      <c r="V2249" s="33"/>
      <c r="W2249" s="33"/>
      <c r="X2249" s="33"/>
      <c r="Y2249" s="33"/>
      <c r="Z2249" s="33"/>
      <c r="AA2249" s="33"/>
      <c r="AB2249" s="33"/>
      <c r="AC2249" s="33"/>
      <c r="AD2249" s="33"/>
      <c r="AE2249" s="33"/>
      <c r="AF2249" s="33"/>
      <c r="AG2249" s="33"/>
      <c r="AH2249" s="33"/>
      <c r="AI2249" s="33"/>
      <c r="AJ2249" s="33"/>
      <c r="AK2249" s="33"/>
      <c r="AL2249" s="33"/>
      <c r="AM2249" s="33"/>
      <c r="AN2249" s="33"/>
      <c r="AO2249" s="33"/>
      <c r="AP2249" s="33"/>
      <c r="AQ2249" s="33"/>
      <c r="AR2249" s="33"/>
      <c r="AS2249" s="33"/>
      <c r="AT2249" s="33"/>
      <c r="AU2249" s="33"/>
      <c r="AV2249" s="33"/>
      <c r="AW2249" s="33"/>
      <c r="AX2249" s="33"/>
      <c r="AY2249" s="33"/>
      <c r="AZ2249" s="33"/>
      <c r="BA2249" s="33"/>
      <c r="BB2249" s="33"/>
      <c r="BC2249" s="33"/>
    </row>
    <row r="2250" spans="1:55">
      <c r="A2250" s="33"/>
      <c r="B2250" s="33"/>
      <c r="C2250" s="33"/>
      <c r="D2250" s="33"/>
      <c r="E2250" s="33"/>
      <c r="F2250" s="33"/>
      <c r="G2250" s="33"/>
      <c r="H2250" s="33"/>
      <c r="I2250" s="33"/>
      <c r="J2250" s="33"/>
      <c r="K2250" s="33"/>
      <c r="L2250" s="33"/>
      <c r="M2250" s="33"/>
      <c r="N2250" s="33"/>
      <c r="O2250" s="33"/>
      <c r="P2250" s="33"/>
      <c r="Q2250" s="33"/>
      <c r="R2250" s="33"/>
      <c r="S2250" s="33"/>
      <c r="T2250" s="33"/>
      <c r="U2250" s="33"/>
      <c r="V2250" s="33"/>
      <c r="W2250" s="33"/>
      <c r="X2250" s="33"/>
      <c r="Y2250" s="33"/>
      <c r="Z2250" s="33"/>
      <c r="AA2250" s="33"/>
      <c r="AB2250" s="33"/>
      <c r="AC2250" s="33"/>
      <c r="AD2250" s="33"/>
      <c r="AE2250" s="33"/>
      <c r="AF2250" s="33"/>
      <c r="AG2250" s="33"/>
      <c r="AH2250" s="33"/>
      <c r="AI2250" s="33"/>
      <c r="AJ2250" s="33"/>
      <c r="AK2250" s="33"/>
      <c r="AL2250" s="33"/>
      <c r="AM2250" s="33"/>
      <c r="AN2250" s="33"/>
      <c r="AO2250" s="33"/>
      <c r="AP2250" s="33"/>
      <c r="AQ2250" s="33"/>
      <c r="AR2250" s="33"/>
      <c r="AS2250" s="33"/>
      <c r="AT2250" s="33"/>
      <c r="AU2250" s="33"/>
      <c r="AV2250" s="33"/>
      <c r="AW2250" s="33"/>
      <c r="AX2250" s="33"/>
      <c r="AY2250" s="33"/>
      <c r="AZ2250" s="33"/>
      <c r="BA2250" s="33"/>
      <c r="BB2250" s="33"/>
      <c r="BC2250" s="33"/>
    </row>
    <row r="2251" spans="1:55">
      <c r="A2251" s="33"/>
      <c r="B2251" s="33"/>
      <c r="C2251" s="33"/>
      <c r="D2251" s="33"/>
      <c r="E2251" s="33"/>
      <c r="F2251" s="33"/>
      <c r="G2251" s="33"/>
      <c r="H2251" s="33"/>
      <c r="I2251" s="33"/>
      <c r="J2251" s="33"/>
      <c r="K2251" s="33"/>
      <c r="L2251" s="33"/>
      <c r="M2251" s="33"/>
      <c r="N2251" s="33"/>
      <c r="O2251" s="33"/>
      <c r="P2251" s="33"/>
      <c r="Q2251" s="33"/>
      <c r="R2251" s="33"/>
      <c r="S2251" s="33"/>
      <c r="T2251" s="33"/>
      <c r="U2251" s="33"/>
      <c r="V2251" s="33"/>
      <c r="W2251" s="33"/>
      <c r="X2251" s="33"/>
      <c r="Y2251" s="33"/>
      <c r="Z2251" s="33"/>
      <c r="AA2251" s="33"/>
      <c r="AB2251" s="33"/>
      <c r="AC2251" s="33"/>
      <c r="AD2251" s="33"/>
      <c r="AE2251" s="33"/>
      <c r="AF2251" s="33"/>
      <c r="AG2251" s="33"/>
      <c r="AH2251" s="33"/>
      <c r="AI2251" s="33"/>
      <c r="AJ2251" s="33"/>
      <c r="AK2251" s="33"/>
      <c r="AL2251" s="33"/>
      <c r="AM2251" s="33"/>
      <c r="AN2251" s="33"/>
      <c r="AO2251" s="33"/>
      <c r="AP2251" s="33"/>
      <c r="AQ2251" s="33"/>
      <c r="AR2251" s="33"/>
      <c r="AS2251" s="33"/>
      <c r="AT2251" s="33"/>
      <c r="AU2251" s="33"/>
      <c r="AV2251" s="33"/>
      <c r="AW2251" s="33"/>
      <c r="AX2251" s="33"/>
      <c r="AY2251" s="33"/>
      <c r="AZ2251" s="33"/>
      <c r="BA2251" s="33"/>
      <c r="BB2251" s="33"/>
      <c r="BC2251" s="33"/>
    </row>
    <row r="2252" spans="1:55">
      <c r="A2252" s="33"/>
      <c r="B2252" s="33"/>
      <c r="C2252" s="33"/>
      <c r="D2252" s="33"/>
      <c r="E2252" s="33"/>
      <c r="F2252" s="33"/>
      <c r="G2252" s="33"/>
      <c r="H2252" s="33"/>
      <c r="I2252" s="33"/>
      <c r="J2252" s="33"/>
      <c r="K2252" s="33"/>
      <c r="L2252" s="33"/>
      <c r="M2252" s="33"/>
      <c r="N2252" s="33"/>
      <c r="O2252" s="33"/>
      <c r="P2252" s="33"/>
      <c r="Q2252" s="33"/>
      <c r="R2252" s="33"/>
      <c r="S2252" s="33"/>
      <c r="T2252" s="33"/>
      <c r="U2252" s="33"/>
      <c r="V2252" s="33"/>
      <c r="W2252" s="33"/>
      <c r="X2252" s="33"/>
      <c r="Y2252" s="33"/>
      <c r="Z2252" s="33"/>
      <c r="AA2252" s="33"/>
      <c r="AB2252" s="33"/>
      <c r="AC2252" s="33"/>
      <c r="AD2252" s="33"/>
      <c r="AE2252" s="33"/>
      <c r="AF2252" s="33"/>
      <c r="AG2252" s="33"/>
      <c r="AH2252" s="33"/>
      <c r="AI2252" s="33"/>
      <c r="AJ2252" s="33"/>
      <c r="AK2252" s="33"/>
      <c r="AL2252" s="33"/>
      <c r="AM2252" s="33"/>
      <c r="AN2252" s="33"/>
      <c r="AO2252" s="33"/>
      <c r="AP2252" s="33"/>
      <c r="AQ2252" s="33"/>
      <c r="AR2252" s="33"/>
      <c r="AS2252" s="33"/>
      <c r="AT2252" s="33"/>
      <c r="AU2252" s="33"/>
      <c r="AV2252" s="33"/>
      <c r="AW2252" s="33"/>
      <c r="AX2252" s="33"/>
      <c r="AY2252" s="33"/>
      <c r="AZ2252" s="33"/>
      <c r="BA2252" s="33"/>
      <c r="BB2252" s="33"/>
      <c r="BC2252" s="33"/>
    </row>
    <row r="2253" spans="1:55">
      <c r="A2253" s="33"/>
      <c r="B2253" s="33"/>
      <c r="C2253" s="33"/>
      <c r="D2253" s="33"/>
      <c r="E2253" s="33"/>
      <c r="F2253" s="33"/>
      <c r="G2253" s="33"/>
      <c r="H2253" s="33"/>
      <c r="I2253" s="33"/>
      <c r="J2253" s="33"/>
      <c r="K2253" s="33"/>
      <c r="L2253" s="33"/>
      <c r="M2253" s="33"/>
      <c r="N2253" s="33"/>
      <c r="O2253" s="33"/>
      <c r="P2253" s="33"/>
      <c r="Q2253" s="33"/>
      <c r="R2253" s="33"/>
      <c r="S2253" s="33"/>
      <c r="T2253" s="33"/>
      <c r="U2253" s="33"/>
      <c r="V2253" s="33"/>
      <c r="W2253" s="33"/>
      <c r="X2253" s="33"/>
      <c r="Y2253" s="33"/>
      <c r="Z2253" s="33"/>
      <c r="AA2253" s="33"/>
      <c r="AB2253" s="33"/>
      <c r="AC2253" s="33"/>
      <c r="AD2253" s="33"/>
      <c r="AE2253" s="33"/>
      <c r="AF2253" s="33"/>
      <c r="AG2253" s="33"/>
      <c r="AH2253" s="33"/>
      <c r="AI2253" s="33"/>
      <c r="AJ2253" s="33"/>
      <c r="AK2253" s="33"/>
      <c r="AL2253" s="33"/>
      <c r="AM2253" s="33"/>
      <c r="AN2253" s="33"/>
      <c r="AO2253" s="33"/>
      <c r="AP2253" s="33"/>
      <c r="AQ2253" s="33"/>
      <c r="AR2253" s="33"/>
      <c r="AS2253" s="33"/>
      <c r="AT2253" s="33"/>
      <c r="AU2253" s="33"/>
      <c r="AV2253" s="33"/>
      <c r="AW2253" s="33"/>
      <c r="AX2253" s="33"/>
      <c r="AY2253" s="33"/>
      <c r="AZ2253" s="33"/>
      <c r="BA2253" s="33"/>
      <c r="BB2253" s="33"/>
      <c r="BC2253" s="33"/>
    </row>
    <row r="2254" spans="1:55">
      <c r="A2254" s="33"/>
      <c r="B2254" s="33"/>
      <c r="C2254" s="33"/>
      <c r="D2254" s="33"/>
      <c r="E2254" s="33"/>
      <c r="F2254" s="33"/>
      <c r="G2254" s="33"/>
      <c r="H2254" s="33"/>
      <c r="I2254" s="33"/>
      <c r="J2254" s="33"/>
      <c r="K2254" s="33"/>
      <c r="L2254" s="33"/>
      <c r="M2254" s="33"/>
      <c r="N2254" s="33"/>
      <c r="O2254" s="33"/>
      <c r="P2254" s="33"/>
      <c r="Q2254" s="33"/>
      <c r="R2254" s="33"/>
      <c r="S2254" s="33"/>
      <c r="T2254" s="33"/>
      <c r="U2254" s="33"/>
      <c r="V2254" s="33"/>
      <c r="W2254" s="33"/>
      <c r="X2254" s="33"/>
      <c r="Y2254" s="33"/>
      <c r="Z2254" s="33"/>
      <c r="AA2254" s="33"/>
      <c r="AB2254" s="33"/>
      <c r="AC2254" s="33"/>
      <c r="AD2254" s="33"/>
      <c r="AE2254" s="33"/>
      <c r="AF2254" s="33"/>
      <c r="AG2254" s="33"/>
      <c r="AH2254" s="33"/>
      <c r="AI2254" s="33"/>
      <c r="AJ2254" s="33"/>
      <c r="AK2254" s="33"/>
      <c r="AL2254" s="33"/>
      <c r="AM2254" s="33"/>
      <c r="AN2254" s="33"/>
      <c r="AO2254" s="33"/>
      <c r="AP2254" s="33"/>
      <c r="AQ2254" s="33"/>
      <c r="AR2254" s="33"/>
      <c r="AS2254" s="33"/>
      <c r="AT2254" s="33"/>
      <c r="AU2254" s="33"/>
      <c r="AV2254" s="33"/>
      <c r="AW2254" s="33"/>
      <c r="AX2254" s="33"/>
      <c r="AY2254" s="33"/>
      <c r="AZ2254" s="33"/>
      <c r="BA2254" s="33"/>
      <c r="BB2254" s="33"/>
      <c r="BC2254" s="33"/>
    </row>
    <row r="2255" spans="1:55">
      <c r="A2255" s="33"/>
      <c r="B2255" s="33"/>
      <c r="C2255" s="33"/>
      <c r="D2255" s="33"/>
      <c r="E2255" s="33"/>
      <c r="F2255" s="33"/>
      <c r="G2255" s="33"/>
      <c r="H2255" s="33"/>
      <c r="I2255" s="33"/>
      <c r="J2255" s="33"/>
      <c r="K2255" s="33"/>
      <c r="L2255" s="33"/>
      <c r="M2255" s="33"/>
      <c r="N2255" s="33"/>
      <c r="O2255" s="33"/>
      <c r="P2255" s="33"/>
      <c r="Q2255" s="33"/>
      <c r="R2255" s="33"/>
      <c r="S2255" s="33"/>
      <c r="T2255" s="33"/>
      <c r="U2255" s="33"/>
      <c r="V2255" s="33"/>
      <c r="W2255" s="33"/>
      <c r="X2255" s="33"/>
      <c r="Y2255" s="33"/>
      <c r="Z2255" s="33"/>
      <c r="AA2255" s="33"/>
      <c r="AB2255" s="33"/>
      <c r="AC2255" s="33"/>
      <c r="AD2255" s="33"/>
      <c r="AE2255" s="33"/>
      <c r="AF2255" s="33"/>
      <c r="AG2255" s="33"/>
      <c r="AH2255" s="33"/>
      <c r="AI2255" s="33"/>
      <c r="AJ2255" s="33"/>
      <c r="AK2255" s="33"/>
      <c r="AL2255" s="33"/>
      <c r="AM2255" s="33"/>
      <c r="AN2255" s="33"/>
      <c r="AO2255" s="33"/>
      <c r="AP2255" s="33"/>
      <c r="AQ2255" s="33"/>
      <c r="AR2255" s="33"/>
      <c r="AS2255" s="33"/>
      <c r="AT2255" s="33"/>
      <c r="AU2255" s="33"/>
      <c r="AV2255" s="33"/>
      <c r="AW2255" s="33"/>
      <c r="AX2255" s="33"/>
      <c r="AY2255" s="33"/>
      <c r="AZ2255" s="33"/>
      <c r="BA2255" s="33"/>
      <c r="BB2255" s="33"/>
      <c r="BC2255" s="33"/>
    </row>
    <row r="2256" spans="1:55">
      <c r="A2256" s="33"/>
      <c r="B2256" s="33"/>
      <c r="C2256" s="33"/>
      <c r="D2256" s="33"/>
      <c r="E2256" s="33"/>
      <c r="F2256" s="33"/>
      <c r="G2256" s="33"/>
      <c r="H2256" s="33"/>
      <c r="I2256" s="33"/>
      <c r="J2256" s="33"/>
      <c r="K2256" s="33"/>
      <c r="L2256" s="33"/>
      <c r="M2256" s="33"/>
      <c r="N2256" s="33"/>
      <c r="O2256" s="33"/>
      <c r="P2256" s="33"/>
      <c r="Q2256" s="33"/>
      <c r="R2256" s="33"/>
      <c r="S2256" s="33"/>
      <c r="T2256" s="33"/>
      <c r="U2256" s="33"/>
      <c r="V2256" s="33"/>
      <c r="W2256" s="33"/>
      <c r="X2256" s="33"/>
      <c r="Y2256" s="33"/>
      <c r="Z2256" s="33"/>
      <c r="AA2256" s="33"/>
      <c r="AB2256" s="33"/>
      <c r="AC2256" s="33"/>
      <c r="AD2256" s="33"/>
      <c r="AE2256" s="33"/>
      <c r="AF2256" s="33"/>
      <c r="AG2256" s="33"/>
      <c r="AH2256" s="33"/>
      <c r="AI2256" s="33"/>
      <c r="AJ2256" s="33"/>
      <c r="AK2256" s="33"/>
      <c r="AL2256" s="33"/>
      <c r="AM2256" s="33"/>
      <c r="AN2256" s="33"/>
      <c r="AO2256" s="33"/>
      <c r="AP2256" s="33"/>
      <c r="AQ2256" s="33"/>
      <c r="AR2256" s="33"/>
      <c r="AS2256" s="33"/>
      <c r="AT2256" s="33"/>
      <c r="AU2256" s="33"/>
      <c r="AV2256" s="33"/>
      <c r="AW2256" s="33"/>
      <c r="AX2256" s="33"/>
      <c r="AY2256" s="33"/>
      <c r="AZ2256" s="33"/>
      <c r="BA2256" s="33"/>
      <c r="BB2256" s="33"/>
      <c r="BC2256" s="33"/>
    </row>
    <row r="2257" spans="1:55">
      <c r="A2257" s="33"/>
      <c r="B2257" s="33"/>
      <c r="C2257" s="33"/>
      <c r="D2257" s="33"/>
      <c r="E2257" s="33"/>
      <c r="F2257" s="33"/>
      <c r="G2257" s="33"/>
      <c r="H2257" s="33"/>
      <c r="I2257" s="33"/>
      <c r="J2257" s="33"/>
      <c r="K2257" s="33"/>
      <c r="L2257" s="33"/>
      <c r="M2257" s="33"/>
      <c r="N2257" s="33"/>
      <c r="O2257" s="33"/>
      <c r="P2257" s="33"/>
      <c r="Q2257" s="33"/>
      <c r="R2257" s="33"/>
      <c r="S2257" s="33"/>
      <c r="T2257" s="33"/>
      <c r="U2257" s="33"/>
      <c r="V2257" s="33"/>
      <c r="W2257" s="33"/>
      <c r="X2257" s="33"/>
      <c r="Y2257" s="33"/>
      <c r="Z2257" s="33"/>
      <c r="AA2257" s="33"/>
      <c r="AB2257" s="33"/>
      <c r="AC2257" s="33"/>
      <c r="AD2257" s="33"/>
      <c r="AE2257" s="33"/>
      <c r="AF2257" s="33"/>
      <c r="AG2257" s="33"/>
      <c r="AH2257" s="33"/>
      <c r="AI2257" s="33"/>
      <c r="AJ2257" s="33"/>
      <c r="AK2257" s="33"/>
      <c r="AL2257" s="33"/>
      <c r="AM2257" s="33"/>
      <c r="AN2257" s="33"/>
      <c r="AO2257" s="33"/>
      <c r="AP2257" s="33"/>
      <c r="AQ2257" s="33"/>
      <c r="AR2257" s="33"/>
      <c r="AS2257" s="33"/>
      <c r="AT2257" s="33"/>
      <c r="AU2257" s="33"/>
      <c r="AV2257" s="33"/>
      <c r="AW2257" s="33"/>
      <c r="AX2257" s="33"/>
      <c r="AY2257" s="33"/>
      <c r="AZ2257" s="33"/>
      <c r="BA2257" s="33"/>
      <c r="BB2257" s="33"/>
      <c r="BC2257" s="33"/>
    </row>
    <row r="2258" spans="1:55">
      <c r="A2258" s="33"/>
      <c r="B2258" s="33"/>
      <c r="C2258" s="33"/>
      <c r="D2258" s="33"/>
      <c r="E2258" s="33"/>
      <c r="F2258" s="33"/>
      <c r="G2258" s="33"/>
      <c r="H2258" s="33"/>
      <c r="I2258" s="33"/>
      <c r="J2258" s="33"/>
      <c r="K2258" s="33"/>
      <c r="L2258" s="33"/>
      <c r="M2258" s="33"/>
      <c r="N2258" s="33"/>
      <c r="O2258" s="33"/>
      <c r="P2258" s="33"/>
      <c r="Q2258" s="33"/>
      <c r="R2258" s="33"/>
      <c r="S2258" s="33"/>
      <c r="T2258" s="33"/>
      <c r="U2258" s="33"/>
      <c r="V2258" s="33"/>
      <c r="W2258" s="33"/>
      <c r="X2258" s="33"/>
      <c r="Y2258" s="33"/>
      <c r="Z2258" s="33"/>
      <c r="AA2258" s="33"/>
      <c r="AB2258" s="33"/>
      <c r="AC2258" s="33"/>
      <c r="AD2258" s="33"/>
      <c r="AE2258" s="33"/>
      <c r="AF2258" s="33"/>
      <c r="AG2258" s="33"/>
      <c r="AH2258" s="33"/>
      <c r="AI2258" s="33"/>
      <c r="AJ2258" s="33"/>
      <c r="AK2258" s="33"/>
      <c r="AL2258" s="33"/>
      <c r="AM2258" s="33"/>
      <c r="AN2258" s="33"/>
      <c r="AO2258" s="33"/>
      <c r="AP2258" s="33"/>
      <c r="AQ2258" s="33"/>
      <c r="AR2258" s="33"/>
      <c r="AS2258" s="33"/>
      <c r="AT2258" s="33"/>
      <c r="AU2258" s="33"/>
      <c r="AV2258" s="33"/>
      <c r="AW2258" s="33"/>
      <c r="AX2258" s="33"/>
      <c r="AY2258" s="33"/>
      <c r="AZ2258" s="33"/>
      <c r="BA2258" s="33"/>
      <c r="BB2258" s="33"/>
      <c r="BC2258" s="33"/>
    </row>
    <row r="2259" spans="1:55">
      <c r="A2259" s="33"/>
      <c r="B2259" s="33"/>
      <c r="C2259" s="33"/>
      <c r="D2259" s="33"/>
      <c r="E2259" s="33"/>
      <c r="F2259" s="33"/>
      <c r="G2259" s="33"/>
      <c r="H2259" s="33"/>
      <c r="I2259" s="33"/>
      <c r="J2259" s="33"/>
      <c r="K2259" s="33"/>
      <c r="L2259" s="33"/>
      <c r="M2259" s="33"/>
      <c r="N2259" s="33"/>
      <c r="O2259" s="33"/>
      <c r="P2259" s="33"/>
      <c r="Q2259" s="33"/>
      <c r="R2259" s="33"/>
      <c r="S2259" s="33"/>
      <c r="T2259" s="33"/>
      <c r="U2259" s="33"/>
      <c r="V2259" s="33"/>
      <c r="W2259" s="33"/>
      <c r="X2259" s="33"/>
      <c r="Y2259" s="33"/>
      <c r="Z2259" s="33"/>
      <c r="AA2259" s="33"/>
      <c r="AB2259" s="33"/>
      <c r="AC2259" s="33"/>
      <c r="AD2259" s="33"/>
      <c r="AE2259" s="33"/>
      <c r="AF2259" s="33"/>
      <c r="AG2259" s="33"/>
      <c r="AH2259" s="33"/>
      <c r="AI2259" s="33"/>
      <c r="AJ2259" s="33"/>
      <c r="AK2259" s="33"/>
      <c r="AL2259" s="33"/>
      <c r="AM2259" s="33"/>
      <c r="AN2259" s="33"/>
      <c r="AO2259" s="33"/>
      <c r="AP2259" s="33"/>
      <c r="AQ2259" s="33"/>
      <c r="AR2259" s="33"/>
      <c r="AS2259" s="33"/>
      <c r="AT2259" s="33"/>
      <c r="AU2259" s="33"/>
      <c r="AV2259" s="33"/>
      <c r="AW2259" s="33"/>
      <c r="AX2259" s="33"/>
      <c r="AY2259" s="33"/>
      <c r="AZ2259" s="33"/>
      <c r="BA2259" s="33"/>
      <c r="BB2259" s="33"/>
      <c r="BC2259" s="33"/>
    </row>
    <row r="2260" spans="1:55">
      <c r="A2260" s="33"/>
      <c r="B2260" s="33"/>
      <c r="C2260" s="33"/>
      <c r="D2260" s="33"/>
      <c r="E2260" s="33"/>
      <c r="F2260" s="33"/>
      <c r="G2260" s="33"/>
      <c r="H2260" s="33"/>
      <c r="I2260" s="33"/>
      <c r="J2260" s="33"/>
      <c r="K2260" s="33"/>
      <c r="L2260" s="33"/>
      <c r="M2260" s="33"/>
      <c r="N2260" s="33"/>
      <c r="O2260" s="33"/>
      <c r="P2260" s="33"/>
      <c r="Q2260" s="33"/>
      <c r="R2260" s="33"/>
      <c r="S2260" s="33"/>
      <c r="T2260" s="33"/>
      <c r="U2260" s="33"/>
      <c r="V2260" s="33"/>
      <c r="W2260" s="33"/>
      <c r="X2260" s="33"/>
      <c r="Y2260" s="33"/>
      <c r="Z2260" s="33"/>
      <c r="AA2260" s="33"/>
      <c r="AB2260" s="33"/>
      <c r="AC2260" s="33"/>
      <c r="AD2260" s="33"/>
      <c r="AE2260" s="33"/>
      <c r="AF2260" s="33"/>
      <c r="AG2260" s="33"/>
      <c r="AH2260" s="33"/>
      <c r="AI2260" s="33"/>
      <c r="AJ2260" s="33"/>
      <c r="AK2260" s="33"/>
      <c r="AL2260" s="33"/>
      <c r="AM2260" s="33"/>
      <c r="AN2260" s="33"/>
      <c r="AO2260" s="33"/>
      <c r="AP2260" s="33"/>
      <c r="AQ2260" s="33"/>
      <c r="AR2260" s="33"/>
      <c r="AS2260" s="33"/>
      <c r="AT2260" s="33"/>
      <c r="AU2260" s="33"/>
      <c r="AV2260" s="33"/>
      <c r="AW2260" s="33"/>
      <c r="AX2260" s="33"/>
      <c r="AY2260" s="33"/>
      <c r="AZ2260" s="33"/>
      <c r="BA2260" s="33"/>
      <c r="BB2260" s="33"/>
      <c r="BC2260" s="33"/>
    </row>
    <row r="2261" spans="1:55">
      <c r="A2261" s="33"/>
      <c r="B2261" s="33"/>
      <c r="C2261" s="33"/>
      <c r="D2261" s="33"/>
      <c r="E2261" s="33"/>
      <c r="F2261" s="33"/>
      <c r="G2261" s="33"/>
      <c r="H2261" s="33"/>
      <c r="I2261" s="33"/>
      <c r="J2261" s="33"/>
      <c r="K2261" s="33"/>
      <c r="L2261" s="33"/>
      <c r="M2261" s="33"/>
      <c r="N2261" s="33"/>
      <c r="O2261" s="33"/>
      <c r="P2261" s="33"/>
      <c r="Q2261" s="33"/>
      <c r="R2261" s="33"/>
      <c r="S2261" s="33"/>
      <c r="T2261" s="33"/>
      <c r="U2261" s="33"/>
      <c r="V2261" s="33"/>
      <c r="W2261" s="33"/>
      <c r="X2261" s="33"/>
      <c r="Y2261" s="33"/>
      <c r="Z2261" s="33"/>
      <c r="AA2261" s="33"/>
      <c r="AB2261" s="33"/>
      <c r="AC2261" s="33"/>
      <c r="AD2261" s="33"/>
      <c r="AE2261" s="33"/>
      <c r="AF2261" s="33"/>
      <c r="AG2261" s="33"/>
      <c r="AH2261" s="33"/>
      <c r="AI2261" s="33"/>
      <c r="AJ2261" s="33"/>
      <c r="AK2261" s="33"/>
      <c r="AL2261" s="33"/>
      <c r="AM2261" s="33"/>
      <c r="AN2261" s="33"/>
      <c r="AO2261" s="33"/>
      <c r="AP2261" s="33"/>
      <c r="AQ2261" s="33"/>
      <c r="AR2261" s="33"/>
      <c r="AS2261" s="33"/>
      <c r="AT2261" s="33"/>
      <c r="AU2261" s="33"/>
      <c r="AV2261" s="33"/>
      <c r="AW2261" s="33"/>
      <c r="AX2261" s="33"/>
      <c r="AY2261" s="33"/>
      <c r="AZ2261" s="33"/>
      <c r="BA2261" s="33"/>
      <c r="BB2261" s="33"/>
      <c r="BC2261" s="33"/>
    </row>
    <row r="2262" spans="1:55">
      <c r="A2262" s="33"/>
      <c r="B2262" s="33"/>
      <c r="C2262" s="33"/>
      <c r="D2262" s="33"/>
      <c r="E2262" s="33"/>
      <c r="F2262" s="33"/>
      <c r="G2262" s="33"/>
      <c r="H2262" s="33"/>
      <c r="I2262" s="33"/>
      <c r="J2262" s="33"/>
      <c r="K2262" s="33"/>
      <c r="L2262" s="33"/>
      <c r="M2262" s="33"/>
      <c r="N2262" s="33"/>
      <c r="O2262" s="33"/>
      <c r="P2262" s="33"/>
      <c r="Q2262" s="33"/>
      <c r="R2262" s="33"/>
      <c r="S2262" s="33"/>
      <c r="T2262" s="33"/>
      <c r="U2262" s="33"/>
      <c r="V2262" s="33"/>
      <c r="W2262" s="33"/>
      <c r="X2262" s="33"/>
      <c r="Y2262" s="33"/>
      <c r="Z2262" s="33"/>
      <c r="AA2262" s="33"/>
      <c r="AB2262" s="33"/>
      <c r="AC2262" s="33"/>
      <c r="AD2262" s="33"/>
      <c r="AE2262" s="33"/>
      <c r="AF2262" s="33"/>
      <c r="AG2262" s="33"/>
      <c r="AH2262" s="33"/>
      <c r="AI2262" s="33"/>
      <c r="AJ2262" s="33"/>
      <c r="AK2262" s="33"/>
      <c r="AL2262" s="33"/>
      <c r="AM2262" s="33"/>
      <c r="AN2262" s="33"/>
      <c r="AO2262" s="33"/>
      <c r="AP2262" s="33"/>
      <c r="AQ2262" s="33"/>
      <c r="AR2262" s="33"/>
      <c r="AS2262" s="33"/>
      <c r="AT2262" s="33"/>
      <c r="AU2262" s="33"/>
      <c r="AV2262" s="33"/>
      <c r="AW2262" s="33"/>
      <c r="AX2262" s="33"/>
      <c r="AY2262" s="33"/>
      <c r="AZ2262" s="33"/>
      <c r="BA2262" s="33"/>
      <c r="BB2262" s="33"/>
      <c r="BC2262" s="33"/>
    </row>
    <row r="2263" spans="1:55">
      <c r="A2263" s="33"/>
      <c r="B2263" s="33"/>
      <c r="C2263" s="33"/>
      <c r="D2263" s="33"/>
      <c r="E2263" s="33"/>
      <c r="F2263" s="33"/>
      <c r="G2263" s="33"/>
      <c r="H2263" s="33"/>
      <c r="I2263" s="33"/>
      <c r="J2263" s="33"/>
      <c r="K2263" s="33"/>
      <c r="L2263" s="33"/>
      <c r="M2263" s="33"/>
      <c r="N2263" s="33"/>
      <c r="O2263" s="33"/>
      <c r="P2263" s="33"/>
      <c r="Q2263" s="33"/>
      <c r="R2263" s="33"/>
      <c r="S2263" s="33"/>
      <c r="T2263" s="33"/>
      <c r="U2263" s="33"/>
      <c r="V2263" s="33"/>
      <c r="W2263" s="33"/>
      <c r="X2263" s="33"/>
      <c r="Y2263" s="33"/>
      <c r="Z2263" s="33"/>
      <c r="AA2263" s="33"/>
      <c r="AB2263" s="33"/>
      <c r="AC2263" s="33"/>
      <c r="AD2263" s="33"/>
      <c r="AE2263" s="33"/>
      <c r="AF2263" s="33"/>
      <c r="AG2263" s="33"/>
      <c r="AH2263" s="33"/>
      <c r="AI2263" s="33"/>
      <c r="AJ2263" s="33"/>
      <c r="AK2263" s="33"/>
      <c r="AL2263" s="33"/>
      <c r="AM2263" s="33"/>
      <c r="AN2263" s="33"/>
      <c r="AO2263" s="33"/>
      <c r="AP2263" s="33"/>
      <c r="AQ2263" s="33"/>
      <c r="AR2263" s="33"/>
      <c r="AS2263" s="33"/>
      <c r="AT2263" s="33"/>
      <c r="AU2263" s="33"/>
      <c r="AV2263" s="33"/>
      <c r="AW2263" s="33"/>
      <c r="AX2263" s="33"/>
      <c r="AY2263" s="33"/>
      <c r="AZ2263" s="33"/>
      <c r="BA2263" s="33"/>
      <c r="BB2263" s="33"/>
      <c r="BC2263" s="33"/>
    </row>
    <row r="2264" spans="1:55">
      <c r="A2264" s="33"/>
      <c r="B2264" s="33"/>
      <c r="C2264" s="33"/>
      <c r="D2264" s="33"/>
      <c r="E2264" s="33"/>
      <c r="F2264" s="33"/>
      <c r="G2264" s="33"/>
      <c r="H2264" s="33"/>
      <c r="I2264" s="33"/>
      <c r="J2264" s="33"/>
      <c r="K2264" s="33"/>
      <c r="L2264" s="33"/>
      <c r="M2264" s="33"/>
      <c r="N2264" s="33"/>
      <c r="O2264" s="33"/>
      <c r="P2264" s="33"/>
      <c r="Q2264" s="33"/>
      <c r="R2264" s="33"/>
      <c r="S2264" s="33"/>
      <c r="T2264" s="33"/>
      <c r="U2264" s="33"/>
      <c r="V2264" s="33"/>
      <c r="W2264" s="33"/>
      <c r="X2264" s="33"/>
      <c r="Y2264" s="33"/>
      <c r="Z2264" s="33"/>
      <c r="AA2264" s="33"/>
      <c r="AB2264" s="33"/>
      <c r="AC2264" s="33"/>
      <c r="AD2264" s="33"/>
      <c r="AE2264" s="33"/>
      <c r="AF2264" s="33"/>
      <c r="AG2264" s="33"/>
      <c r="AH2264" s="33"/>
      <c r="AI2264" s="33"/>
      <c r="AJ2264" s="33"/>
      <c r="AK2264" s="33"/>
      <c r="AL2264" s="33"/>
      <c r="AM2264" s="33"/>
      <c r="AN2264" s="33"/>
      <c r="AO2264" s="33"/>
      <c r="AP2264" s="33"/>
      <c r="AQ2264" s="33"/>
      <c r="AR2264" s="33"/>
      <c r="AS2264" s="33"/>
      <c r="AT2264" s="33"/>
      <c r="AU2264" s="33"/>
      <c r="AV2264" s="33"/>
      <c r="AW2264" s="33"/>
      <c r="AX2264" s="33"/>
      <c r="AY2264" s="33"/>
      <c r="AZ2264" s="33"/>
      <c r="BA2264" s="33"/>
      <c r="BB2264" s="33"/>
      <c r="BC2264" s="33"/>
    </row>
    <row r="2265" spans="1:55">
      <c r="A2265" s="33"/>
      <c r="B2265" s="33"/>
      <c r="C2265" s="33"/>
      <c r="D2265" s="33"/>
      <c r="E2265" s="33"/>
      <c r="F2265" s="33"/>
      <c r="G2265" s="33"/>
      <c r="H2265" s="33"/>
      <c r="I2265" s="33"/>
      <c r="J2265" s="33"/>
      <c r="K2265" s="33"/>
      <c r="L2265" s="33"/>
      <c r="M2265" s="33"/>
      <c r="N2265" s="33"/>
      <c r="O2265" s="33"/>
      <c r="P2265" s="33"/>
      <c r="Q2265" s="33"/>
      <c r="R2265" s="33"/>
      <c r="S2265" s="33"/>
      <c r="T2265" s="33"/>
      <c r="U2265" s="33"/>
      <c r="V2265" s="33"/>
      <c r="W2265" s="33"/>
      <c r="X2265" s="33"/>
      <c r="Y2265" s="33"/>
      <c r="Z2265" s="33"/>
      <c r="AA2265" s="33"/>
      <c r="AB2265" s="33"/>
      <c r="AC2265" s="33"/>
      <c r="AD2265" s="33"/>
      <c r="AE2265" s="33"/>
      <c r="AF2265" s="33"/>
      <c r="AG2265" s="33"/>
      <c r="AH2265" s="33"/>
      <c r="AI2265" s="33"/>
      <c r="AJ2265" s="33"/>
      <c r="AK2265" s="33"/>
      <c r="AL2265" s="33"/>
      <c r="AM2265" s="33"/>
      <c r="AN2265" s="33"/>
      <c r="AO2265" s="33"/>
      <c r="AP2265" s="33"/>
      <c r="AQ2265" s="33"/>
      <c r="AR2265" s="33"/>
      <c r="AS2265" s="33"/>
      <c r="AT2265" s="33"/>
      <c r="AU2265" s="33"/>
      <c r="AV2265" s="33"/>
      <c r="AW2265" s="33"/>
      <c r="AX2265" s="33"/>
      <c r="AY2265" s="33"/>
      <c r="AZ2265" s="33"/>
      <c r="BA2265" s="33"/>
      <c r="BB2265" s="33"/>
      <c r="BC2265" s="33"/>
    </row>
    <row r="2266" spans="1:55">
      <c r="A2266" s="33"/>
      <c r="B2266" s="33"/>
      <c r="C2266" s="33"/>
      <c r="D2266" s="33"/>
      <c r="E2266" s="33"/>
      <c r="F2266" s="33"/>
      <c r="G2266" s="33"/>
      <c r="H2266" s="33"/>
      <c r="I2266" s="33"/>
      <c r="J2266" s="33"/>
      <c r="K2266" s="33"/>
      <c r="L2266" s="33"/>
      <c r="M2266" s="33"/>
      <c r="N2266" s="33"/>
      <c r="O2266" s="33"/>
      <c r="P2266" s="33"/>
      <c r="Q2266" s="33"/>
      <c r="R2266" s="33"/>
      <c r="S2266" s="33"/>
      <c r="T2266" s="33"/>
      <c r="U2266" s="33"/>
      <c r="V2266" s="33"/>
      <c r="W2266" s="33"/>
      <c r="X2266" s="33"/>
      <c r="Y2266" s="33"/>
      <c r="Z2266" s="33"/>
      <c r="AA2266" s="33"/>
      <c r="AB2266" s="33"/>
      <c r="AC2266" s="33"/>
      <c r="AD2266" s="33"/>
      <c r="AE2266" s="33"/>
      <c r="AF2266" s="33"/>
      <c r="AG2266" s="33"/>
      <c r="AH2266" s="33"/>
      <c r="AI2266" s="33"/>
      <c r="AJ2266" s="33"/>
      <c r="AK2266" s="33"/>
      <c r="AL2266" s="33"/>
      <c r="AM2266" s="33"/>
      <c r="AN2266" s="33"/>
      <c r="AO2266" s="33"/>
      <c r="AP2266" s="33"/>
      <c r="AQ2266" s="33"/>
      <c r="AR2266" s="33"/>
      <c r="AS2266" s="33"/>
      <c r="AT2266" s="33"/>
      <c r="AU2266" s="33"/>
      <c r="AV2266" s="33"/>
      <c r="AW2266" s="33"/>
      <c r="AX2266" s="33"/>
      <c r="AY2266" s="33"/>
      <c r="AZ2266" s="33"/>
      <c r="BA2266" s="33"/>
      <c r="BB2266" s="33"/>
      <c r="BC2266" s="33"/>
    </row>
    <row r="2267" spans="1:55">
      <c r="A2267" s="33"/>
      <c r="B2267" s="33"/>
      <c r="C2267" s="33"/>
      <c r="D2267" s="33"/>
      <c r="E2267" s="33"/>
      <c r="F2267" s="33"/>
      <c r="G2267" s="33"/>
      <c r="H2267" s="33"/>
      <c r="I2267" s="33"/>
      <c r="J2267" s="33"/>
      <c r="K2267" s="33"/>
      <c r="L2267" s="33"/>
      <c r="M2267" s="33"/>
      <c r="N2267" s="33"/>
      <c r="O2267" s="33"/>
      <c r="P2267" s="33"/>
      <c r="Q2267" s="33"/>
      <c r="R2267" s="33"/>
      <c r="S2267" s="33"/>
      <c r="T2267" s="33"/>
      <c r="U2267" s="33"/>
      <c r="V2267" s="33"/>
      <c r="W2267" s="33"/>
      <c r="X2267" s="33"/>
      <c r="Y2267" s="33"/>
      <c r="Z2267" s="33"/>
      <c r="AA2267" s="33"/>
      <c r="AB2267" s="33"/>
      <c r="AC2267" s="33"/>
      <c r="AD2267" s="33"/>
      <c r="AE2267" s="33"/>
      <c r="AF2267" s="33"/>
      <c r="AG2267" s="33"/>
      <c r="AH2267" s="33"/>
      <c r="AI2267" s="33"/>
      <c r="AJ2267" s="33"/>
      <c r="AK2267" s="33"/>
      <c r="AL2267" s="33"/>
      <c r="AM2267" s="33"/>
      <c r="AN2267" s="33"/>
      <c r="AO2267" s="33"/>
      <c r="AP2267" s="33"/>
      <c r="AQ2267" s="33"/>
      <c r="AR2267" s="33"/>
      <c r="AS2267" s="33"/>
      <c r="AT2267" s="33"/>
      <c r="AU2267" s="33"/>
      <c r="AV2267" s="33"/>
      <c r="AW2267" s="33"/>
      <c r="AX2267" s="33"/>
      <c r="AY2267" s="33"/>
      <c r="AZ2267" s="33"/>
      <c r="BA2267" s="33"/>
      <c r="BB2267" s="33"/>
      <c r="BC2267" s="33"/>
    </row>
    <row r="2268" spans="1:55">
      <c r="A2268" s="33"/>
      <c r="B2268" s="33"/>
      <c r="C2268" s="33"/>
      <c r="D2268" s="33"/>
      <c r="E2268" s="33"/>
      <c r="F2268" s="33"/>
      <c r="G2268" s="33"/>
      <c r="H2268" s="33"/>
      <c r="I2268" s="33"/>
      <c r="J2268" s="33"/>
      <c r="K2268" s="33"/>
      <c r="L2268" s="33"/>
      <c r="M2268" s="33"/>
      <c r="N2268" s="33"/>
      <c r="O2268" s="33"/>
      <c r="P2268" s="33"/>
      <c r="Q2268" s="33"/>
      <c r="R2268" s="33"/>
      <c r="S2268" s="33"/>
      <c r="T2268" s="33"/>
      <c r="U2268" s="33"/>
      <c r="V2268" s="33"/>
      <c r="W2268" s="33"/>
      <c r="X2268" s="33"/>
      <c r="Y2268" s="33"/>
      <c r="Z2268" s="33"/>
      <c r="AA2268" s="33"/>
      <c r="AB2268" s="33"/>
      <c r="AC2268" s="33"/>
      <c r="AD2268" s="33"/>
      <c r="AE2268" s="33"/>
      <c r="AF2268" s="33"/>
      <c r="AG2268" s="33"/>
      <c r="AH2268" s="33"/>
      <c r="AI2268" s="33"/>
      <c r="AJ2268" s="33"/>
      <c r="AK2268" s="33"/>
      <c r="AL2268" s="33"/>
      <c r="AM2268" s="33"/>
      <c r="AN2268" s="33"/>
      <c r="AO2268" s="33"/>
      <c r="AP2268" s="33"/>
      <c r="AQ2268" s="33"/>
      <c r="AR2268" s="33"/>
      <c r="AS2268" s="33"/>
      <c r="AT2268" s="33"/>
      <c r="AU2268" s="33"/>
      <c r="AV2268" s="33"/>
      <c r="AW2268" s="33"/>
      <c r="AX2268" s="33"/>
      <c r="AY2268" s="33"/>
      <c r="AZ2268" s="33"/>
      <c r="BA2268" s="33"/>
      <c r="BB2268" s="33"/>
      <c r="BC2268" s="33"/>
    </row>
    <row r="2269" spans="1:55">
      <c r="A2269" s="33"/>
      <c r="B2269" s="33"/>
      <c r="C2269" s="33"/>
      <c r="D2269" s="33"/>
      <c r="E2269" s="33"/>
      <c r="F2269" s="33"/>
      <c r="G2269" s="33"/>
      <c r="H2269" s="33"/>
      <c r="I2269" s="33"/>
      <c r="J2269" s="33"/>
      <c r="K2269" s="33"/>
      <c r="L2269" s="33"/>
      <c r="M2269" s="33"/>
      <c r="N2269" s="33"/>
      <c r="O2269" s="33"/>
      <c r="P2269" s="33"/>
      <c r="Q2269" s="33"/>
      <c r="R2269" s="33"/>
      <c r="S2269" s="33"/>
      <c r="T2269" s="33"/>
      <c r="U2269" s="33"/>
      <c r="V2269" s="33"/>
      <c r="W2269" s="33"/>
      <c r="X2269" s="33"/>
      <c r="Y2269" s="33"/>
      <c r="Z2269" s="33"/>
      <c r="AA2269" s="33"/>
      <c r="AB2269" s="33"/>
      <c r="AC2269" s="33"/>
      <c r="AD2269" s="33"/>
      <c r="AE2269" s="33"/>
      <c r="AF2269" s="33"/>
      <c r="AG2269" s="33"/>
      <c r="AH2269" s="33"/>
      <c r="AI2269" s="33"/>
      <c r="AJ2269" s="33"/>
      <c r="AK2269" s="33"/>
      <c r="AL2269" s="33"/>
      <c r="AM2269" s="33"/>
      <c r="AN2269" s="33"/>
      <c r="AO2269" s="33"/>
      <c r="AP2269" s="33"/>
      <c r="AQ2269" s="33"/>
      <c r="AR2269" s="33"/>
      <c r="AS2269" s="33"/>
      <c r="AT2269" s="33"/>
      <c r="AU2269" s="33"/>
      <c r="AV2269" s="33"/>
      <c r="AW2269" s="33"/>
      <c r="AX2269" s="33"/>
      <c r="AY2269" s="33"/>
      <c r="AZ2269" s="33"/>
      <c r="BA2269" s="33"/>
      <c r="BB2269" s="33"/>
      <c r="BC2269" s="33"/>
    </row>
    <row r="2270" spans="1:55">
      <c r="A2270" s="33"/>
      <c r="B2270" s="33"/>
      <c r="C2270" s="33"/>
      <c r="D2270" s="33"/>
      <c r="E2270" s="33"/>
      <c r="F2270" s="33"/>
      <c r="G2270" s="33"/>
      <c r="H2270" s="33"/>
      <c r="I2270" s="33"/>
      <c r="J2270" s="33"/>
      <c r="K2270" s="33"/>
      <c r="L2270" s="33"/>
      <c r="M2270" s="33"/>
      <c r="N2270" s="33"/>
      <c r="O2270" s="33"/>
      <c r="P2270" s="33"/>
      <c r="Q2270" s="33"/>
      <c r="R2270" s="33"/>
      <c r="S2270" s="33"/>
      <c r="T2270" s="33"/>
      <c r="U2270" s="33"/>
      <c r="V2270" s="33"/>
      <c r="W2270" s="33"/>
      <c r="X2270" s="33"/>
      <c r="Y2270" s="33"/>
      <c r="Z2270" s="33"/>
      <c r="AA2270" s="33"/>
      <c r="AB2270" s="33"/>
      <c r="AC2270" s="33"/>
      <c r="AD2270" s="33"/>
      <c r="AE2270" s="33"/>
      <c r="AF2270" s="33"/>
      <c r="AG2270" s="33"/>
      <c r="AH2270" s="33"/>
      <c r="AI2270" s="33"/>
      <c r="AJ2270" s="33"/>
      <c r="AK2270" s="33"/>
      <c r="AL2270" s="33"/>
      <c r="AM2270" s="33"/>
      <c r="AN2270" s="33"/>
      <c r="AO2270" s="33"/>
      <c r="AP2270" s="33"/>
      <c r="AQ2270" s="33"/>
      <c r="AR2270" s="33"/>
      <c r="AS2270" s="33"/>
      <c r="AT2270" s="33"/>
      <c r="AU2270" s="33"/>
      <c r="AV2270" s="33"/>
      <c r="AW2270" s="33"/>
      <c r="AX2270" s="33"/>
      <c r="AY2270" s="33"/>
      <c r="AZ2270" s="33"/>
      <c r="BA2270" s="33"/>
      <c r="BB2270" s="33"/>
      <c r="BC2270" s="33"/>
    </row>
    <row r="2271" spans="1:55">
      <c r="A2271" s="33"/>
      <c r="B2271" s="33"/>
      <c r="C2271" s="33"/>
      <c r="D2271" s="33"/>
      <c r="E2271" s="33"/>
      <c r="F2271" s="33"/>
      <c r="G2271" s="33"/>
      <c r="H2271" s="33"/>
      <c r="I2271" s="33"/>
      <c r="J2271" s="33"/>
      <c r="K2271" s="33"/>
      <c r="L2271" s="33"/>
      <c r="M2271" s="33"/>
      <c r="N2271" s="33"/>
      <c r="O2271" s="33"/>
      <c r="P2271" s="33"/>
      <c r="Q2271" s="33"/>
      <c r="R2271" s="33"/>
      <c r="S2271" s="33"/>
      <c r="T2271" s="33"/>
      <c r="U2271" s="33"/>
      <c r="V2271" s="33"/>
      <c r="W2271" s="33"/>
      <c r="X2271" s="33"/>
      <c r="Y2271" s="33"/>
      <c r="Z2271" s="33"/>
      <c r="AA2271" s="33"/>
      <c r="AB2271" s="33"/>
      <c r="AC2271" s="33"/>
      <c r="AD2271" s="33"/>
      <c r="AE2271" s="33"/>
      <c r="AF2271" s="33"/>
      <c r="AG2271" s="33"/>
      <c r="AH2271" s="33"/>
      <c r="AI2271" s="33"/>
      <c r="AJ2271" s="33"/>
      <c r="AK2271" s="33"/>
      <c r="AL2271" s="33"/>
      <c r="AM2271" s="33"/>
      <c r="AN2271" s="33"/>
      <c r="AO2271" s="33"/>
      <c r="AP2271" s="33"/>
      <c r="AQ2271" s="33"/>
      <c r="AR2271" s="33"/>
      <c r="AS2271" s="33"/>
      <c r="AT2271" s="33"/>
      <c r="AU2271" s="33"/>
      <c r="AV2271" s="33"/>
      <c r="AW2271" s="33"/>
      <c r="AX2271" s="33"/>
      <c r="AY2271" s="33"/>
      <c r="AZ2271" s="33"/>
      <c r="BA2271" s="33"/>
      <c r="BB2271" s="33"/>
      <c r="BC2271" s="33"/>
    </row>
    <row r="2272" spans="1:55">
      <c r="A2272" s="33"/>
      <c r="B2272" s="33"/>
      <c r="C2272" s="33"/>
      <c r="D2272" s="33"/>
      <c r="E2272" s="33"/>
      <c r="F2272" s="33"/>
      <c r="G2272" s="33"/>
      <c r="H2272" s="33"/>
      <c r="I2272" s="33"/>
      <c r="J2272" s="33"/>
      <c r="K2272" s="33"/>
      <c r="L2272" s="33"/>
      <c r="M2272" s="33"/>
      <c r="N2272" s="33"/>
      <c r="O2272" s="33"/>
      <c r="P2272" s="33"/>
      <c r="Q2272" s="33"/>
      <c r="R2272" s="33"/>
      <c r="S2272" s="33"/>
      <c r="T2272" s="33"/>
      <c r="U2272" s="33"/>
      <c r="V2272" s="33"/>
      <c r="W2272" s="33"/>
      <c r="X2272" s="33"/>
      <c r="Y2272" s="33"/>
      <c r="Z2272" s="33"/>
      <c r="AA2272" s="33"/>
      <c r="AB2272" s="33"/>
      <c r="AC2272" s="33"/>
      <c r="AD2272" s="33"/>
      <c r="AE2272" s="33"/>
      <c r="AF2272" s="33"/>
      <c r="AG2272" s="33"/>
      <c r="AH2272" s="33"/>
      <c r="AI2272" s="33"/>
      <c r="AJ2272" s="33"/>
      <c r="AK2272" s="33"/>
      <c r="AL2272" s="33"/>
      <c r="AM2272" s="33"/>
      <c r="AN2272" s="33"/>
      <c r="AO2272" s="33"/>
      <c r="AP2272" s="33"/>
      <c r="AQ2272" s="33"/>
      <c r="AR2272" s="33"/>
      <c r="AS2272" s="33"/>
      <c r="AT2272" s="33"/>
      <c r="AU2272" s="33"/>
      <c r="AV2272" s="33"/>
      <c r="AW2272" s="33"/>
      <c r="AX2272" s="33"/>
      <c r="AY2272" s="33"/>
      <c r="AZ2272" s="33"/>
      <c r="BA2272" s="33"/>
      <c r="BB2272" s="33"/>
      <c r="BC2272" s="33"/>
    </row>
    <row r="2273" spans="1:55">
      <c r="A2273" s="33"/>
      <c r="B2273" s="33"/>
      <c r="C2273" s="33"/>
      <c r="D2273" s="33"/>
      <c r="E2273" s="33"/>
      <c r="F2273" s="33"/>
      <c r="G2273" s="33"/>
      <c r="H2273" s="33"/>
      <c r="I2273" s="33"/>
      <c r="J2273" s="33"/>
      <c r="K2273" s="33"/>
      <c r="L2273" s="33"/>
      <c r="M2273" s="33"/>
      <c r="N2273" s="33"/>
      <c r="O2273" s="33"/>
      <c r="P2273" s="33"/>
      <c r="Q2273" s="33"/>
      <c r="R2273" s="33"/>
      <c r="S2273" s="33"/>
      <c r="T2273" s="33"/>
      <c r="U2273" s="33"/>
      <c r="V2273" s="33"/>
      <c r="W2273" s="33"/>
      <c r="X2273" s="33"/>
      <c r="Y2273" s="33"/>
      <c r="Z2273" s="33"/>
      <c r="AA2273" s="33"/>
      <c r="AB2273" s="33"/>
      <c r="AC2273" s="33"/>
      <c r="AD2273" s="33"/>
      <c r="AE2273" s="33"/>
      <c r="AF2273" s="33"/>
      <c r="AG2273" s="33"/>
      <c r="AH2273" s="33"/>
      <c r="AI2273" s="33"/>
      <c r="AJ2273" s="33"/>
      <c r="AK2273" s="33"/>
      <c r="AL2273" s="33"/>
      <c r="AM2273" s="33"/>
      <c r="AN2273" s="33"/>
      <c r="AO2273" s="33"/>
      <c r="AP2273" s="33"/>
      <c r="AQ2273" s="33"/>
      <c r="AR2273" s="33"/>
      <c r="AS2273" s="33"/>
      <c r="AT2273" s="33"/>
      <c r="AU2273" s="33"/>
      <c r="AV2273" s="33"/>
      <c r="AW2273" s="33"/>
      <c r="AX2273" s="33"/>
      <c r="AY2273" s="33"/>
      <c r="AZ2273" s="33"/>
      <c r="BA2273" s="33"/>
      <c r="BB2273" s="33"/>
      <c r="BC2273" s="33"/>
    </row>
    <row r="2274" spans="1:55">
      <c r="A2274" s="33"/>
      <c r="B2274" s="33"/>
      <c r="C2274" s="33"/>
      <c r="D2274" s="33"/>
      <c r="E2274" s="33"/>
      <c r="F2274" s="33"/>
      <c r="G2274" s="33"/>
      <c r="H2274" s="33"/>
      <c r="I2274" s="33"/>
      <c r="J2274" s="33"/>
      <c r="K2274" s="33"/>
      <c r="L2274" s="33"/>
      <c r="M2274" s="33"/>
      <c r="N2274" s="33"/>
      <c r="O2274" s="33"/>
      <c r="P2274" s="33"/>
      <c r="Q2274" s="33"/>
      <c r="R2274" s="33"/>
      <c r="S2274" s="33"/>
      <c r="T2274" s="33"/>
      <c r="U2274" s="33"/>
      <c r="V2274" s="33"/>
      <c r="W2274" s="33"/>
      <c r="X2274" s="33"/>
      <c r="Y2274" s="33"/>
      <c r="Z2274" s="33"/>
      <c r="AA2274" s="33"/>
      <c r="AB2274" s="33"/>
      <c r="AC2274" s="33"/>
      <c r="AD2274" s="33"/>
      <c r="AE2274" s="33"/>
      <c r="AF2274" s="33"/>
      <c r="AG2274" s="33"/>
      <c r="AH2274" s="33"/>
      <c r="AI2274" s="33"/>
      <c r="AJ2274" s="33"/>
      <c r="AK2274" s="33"/>
      <c r="AL2274" s="33"/>
      <c r="AM2274" s="33"/>
      <c r="AN2274" s="33"/>
      <c r="AO2274" s="33"/>
      <c r="AP2274" s="33"/>
      <c r="AQ2274" s="33"/>
      <c r="AR2274" s="33"/>
      <c r="AS2274" s="33"/>
      <c r="AT2274" s="33"/>
      <c r="AU2274" s="33"/>
      <c r="AV2274" s="33"/>
      <c r="AW2274" s="33"/>
      <c r="AX2274" s="33"/>
      <c r="AY2274" s="33"/>
      <c r="AZ2274" s="33"/>
      <c r="BA2274" s="33"/>
      <c r="BB2274" s="33"/>
      <c r="BC2274" s="33"/>
    </row>
    <row r="2275" spans="1:55">
      <c r="A2275" s="33"/>
      <c r="B2275" s="33"/>
      <c r="C2275" s="33"/>
      <c r="D2275" s="33"/>
      <c r="E2275" s="33"/>
      <c r="F2275" s="33"/>
      <c r="G2275" s="33"/>
      <c r="H2275" s="33"/>
      <c r="I2275" s="33"/>
      <c r="J2275" s="33"/>
      <c r="K2275" s="33"/>
      <c r="L2275" s="33"/>
      <c r="M2275" s="33"/>
      <c r="N2275" s="33"/>
      <c r="O2275" s="33"/>
      <c r="P2275" s="33"/>
      <c r="Q2275" s="33"/>
      <c r="R2275" s="33"/>
      <c r="S2275" s="33"/>
      <c r="T2275" s="33"/>
      <c r="U2275" s="33"/>
      <c r="V2275" s="33"/>
      <c r="W2275" s="33"/>
      <c r="X2275" s="33"/>
      <c r="Y2275" s="33"/>
      <c r="Z2275" s="33"/>
      <c r="AA2275" s="33"/>
      <c r="AB2275" s="33"/>
      <c r="AC2275" s="33"/>
      <c r="AD2275" s="33"/>
      <c r="AE2275" s="33"/>
      <c r="AF2275" s="33"/>
      <c r="AG2275" s="33"/>
      <c r="AH2275" s="33"/>
      <c r="AI2275" s="33"/>
      <c r="AJ2275" s="33"/>
      <c r="AK2275" s="33"/>
      <c r="AL2275" s="33"/>
      <c r="AM2275" s="33"/>
      <c r="AN2275" s="33"/>
      <c r="AO2275" s="33"/>
      <c r="AP2275" s="33"/>
      <c r="AQ2275" s="33"/>
      <c r="AR2275" s="33"/>
      <c r="AS2275" s="33"/>
      <c r="AT2275" s="33"/>
      <c r="AU2275" s="33"/>
      <c r="AV2275" s="33"/>
      <c r="AW2275" s="33"/>
      <c r="AX2275" s="33"/>
      <c r="AY2275" s="33"/>
      <c r="AZ2275" s="33"/>
      <c r="BA2275" s="33"/>
      <c r="BB2275" s="33"/>
      <c r="BC2275" s="33"/>
    </row>
    <row r="2276" spans="1:55">
      <c r="A2276" s="33"/>
      <c r="B2276" s="33"/>
      <c r="C2276" s="33"/>
      <c r="D2276" s="33"/>
      <c r="E2276" s="33"/>
      <c r="F2276" s="33"/>
      <c r="G2276" s="33"/>
      <c r="H2276" s="33"/>
      <c r="I2276" s="33"/>
      <c r="J2276" s="33"/>
      <c r="K2276" s="33"/>
      <c r="L2276" s="33"/>
      <c r="M2276" s="33"/>
      <c r="N2276" s="33"/>
      <c r="O2276" s="33"/>
      <c r="P2276" s="33"/>
      <c r="Q2276" s="33"/>
      <c r="R2276" s="33"/>
      <c r="S2276" s="33"/>
      <c r="T2276" s="33"/>
      <c r="U2276" s="33"/>
      <c r="V2276" s="33"/>
      <c r="W2276" s="33"/>
      <c r="X2276" s="33"/>
      <c r="Y2276" s="33"/>
      <c r="Z2276" s="33"/>
      <c r="AA2276" s="33"/>
      <c r="AB2276" s="33"/>
      <c r="AC2276" s="33"/>
      <c r="AD2276" s="33"/>
      <c r="AE2276" s="33"/>
      <c r="AF2276" s="33"/>
      <c r="AG2276" s="33"/>
      <c r="AH2276" s="33"/>
      <c r="AI2276" s="33"/>
      <c r="AJ2276" s="33"/>
      <c r="AK2276" s="33"/>
      <c r="AL2276" s="33"/>
      <c r="AM2276" s="33"/>
      <c r="AN2276" s="33"/>
      <c r="AO2276" s="33"/>
      <c r="AP2276" s="33"/>
      <c r="AQ2276" s="33"/>
      <c r="AR2276" s="33"/>
      <c r="AS2276" s="33"/>
      <c r="AT2276" s="33"/>
      <c r="AU2276" s="33"/>
      <c r="AV2276" s="33"/>
      <c r="AW2276" s="33"/>
      <c r="AX2276" s="33"/>
      <c r="AY2276" s="33"/>
      <c r="AZ2276" s="33"/>
      <c r="BA2276" s="33"/>
      <c r="BB2276" s="33"/>
      <c r="BC2276" s="33"/>
    </row>
    <row r="2277" spans="1:55">
      <c r="A2277" s="33"/>
      <c r="B2277" s="33"/>
      <c r="C2277" s="33"/>
      <c r="D2277" s="33"/>
      <c r="E2277" s="33"/>
      <c r="F2277" s="33"/>
      <c r="G2277" s="33"/>
      <c r="H2277" s="33"/>
      <c r="I2277" s="33"/>
      <c r="J2277" s="33"/>
      <c r="K2277" s="33"/>
      <c r="L2277" s="33"/>
      <c r="M2277" s="33"/>
      <c r="N2277" s="33"/>
      <c r="O2277" s="33"/>
      <c r="P2277" s="33"/>
      <c r="Q2277" s="33"/>
      <c r="R2277" s="33"/>
      <c r="S2277" s="33"/>
      <c r="T2277" s="33"/>
      <c r="U2277" s="33"/>
      <c r="V2277" s="33"/>
      <c r="W2277" s="33"/>
      <c r="X2277" s="33"/>
      <c r="Y2277" s="33"/>
      <c r="Z2277" s="33"/>
      <c r="AA2277" s="33"/>
      <c r="AB2277" s="33"/>
      <c r="AC2277" s="33"/>
      <c r="AD2277" s="33"/>
      <c r="AE2277" s="33"/>
      <c r="AF2277" s="33"/>
      <c r="AG2277" s="33"/>
      <c r="AH2277" s="33"/>
      <c r="AI2277" s="33"/>
      <c r="AJ2277" s="33"/>
      <c r="AK2277" s="33"/>
      <c r="AL2277" s="33"/>
      <c r="AM2277" s="33"/>
      <c r="AN2277" s="33"/>
      <c r="AO2277" s="33"/>
      <c r="AP2277" s="33"/>
      <c r="AQ2277" s="33"/>
      <c r="AR2277" s="33"/>
      <c r="AS2277" s="33"/>
      <c r="AT2277" s="33"/>
      <c r="AU2277" s="33"/>
      <c r="AV2277" s="33"/>
      <c r="AW2277" s="33"/>
      <c r="AX2277" s="33"/>
      <c r="AY2277" s="33"/>
      <c r="AZ2277" s="33"/>
      <c r="BA2277" s="33"/>
      <c r="BB2277" s="33"/>
      <c r="BC2277" s="33"/>
    </row>
    <row r="2278" spans="1:55">
      <c r="A2278" s="33"/>
      <c r="B2278" s="33"/>
      <c r="C2278" s="33"/>
      <c r="D2278" s="33"/>
      <c r="E2278" s="33"/>
      <c r="F2278" s="33"/>
      <c r="G2278" s="33"/>
      <c r="H2278" s="33"/>
      <c r="I2278" s="33"/>
      <c r="J2278" s="33"/>
      <c r="K2278" s="33"/>
      <c r="L2278" s="33"/>
      <c r="M2278" s="33"/>
      <c r="N2278" s="33"/>
      <c r="O2278" s="33"/>
      <c r="P2278" s="33"/>
      <c r="Q2278" s="33"/>
      <c r="R2278" s="33"/>
      <c r="S2278" s="33"/>
      <c r="T2278" s="33"/>
      <c r="U2278" s="33"/>
      <c r="V2278" s="33"/>
      <c r="W2278" s="33"/>
      <c r="X2278" s="33"/>
      <c r="Y2278" s="33"/>
      <c r="Z2278" s="33"/>
      <c r="AA2278" s="33"/>
      <c r="AB2278" s="33"/>
      <c r="AC2278" s="33"/>
      <c r="AD2278" s="33"/>
      <c r="AE2278" s="33"/>
      <c r="AF2278" s="33"/>
      <c r="AG2278" s="33"/>
      <c r="AH2278" s="33"/>
      <c r="AI2278" s="33"/>
      <c r="AJ2278" s="33"/>
      <c r="AK2278" s="33"/>
      <c r="AL2278" s="33"/>
      <c r="AM2278" s="33"/>
      <c r="AN2278" s="33"/>
      <c r="AO2278" s="33"/>
      <c r="AP2278" s="33"/>
      <c r="AQ2278" s="33"/>
      <c r="AR2278" s="33"/>
      <c r="AS2278" s="33"/>
      <c r="AT2278" s="33"/>
      <c r="AU2278" s="33"/>
      <c r="AV2278" s="33"/>
      <c r="AW2278" s="33"/>
      <c r="AX2278" s="33"/>
      <c r="AY2278" s="33"/>
      <c r="AZ2278" s="33"/>
      <c r="BA2278" s="33"/>
      <c r="BB2278" s="33"/>
      <c r="BC2278" s="33"/>
    </row>
    <row r="2279" spans="1:55">
      <c r="A2279" s="33"/>
      <c r="B2279" s="33"/>
      <c r="C2279" s="33"/>
      <c r="D2279" s="33"/>
      <c r="E2279" s="33"/>
      <c r="F2279" s="33"/>
      <c r="G2279" s="33"/>
      <c r="H2279" s="33"/>
      <c r="I2279" s="33"/>
      <c r="J2279" s="33"/>
      <c r="K2279" s="33"/>
      <c r="L2279" s="33"/>
      <c r="M2279" s="33"/>
      <c r="N2279" s="33"/>
      <c r="O2279" s="33"/>
      <c r="P2279" s="33"/>
      <c r="Q2279" s="33"/>
      <c r="R2279" s="33"/>
      <c r="S2279" s="33"/>
      <c r="T2279" s="33"/>
      <c r="U2279" s="33"/>
      <c r="V2279" s="33"/>
      <c r="W2279" s="33"/>
      <c r="X2279" s="33"/>
      <c r="Y2279" s="33"/>
      <c r="Z2279" s="33"/>
      <c r="AA2279" s="33"/>
      <c r="AB2279" s="33"/>
      <c r="AC2279" s="33"/>
      <c r="AD2279" s="33"/>
      <c r="AE2279" s="33"/>
      <c r="AF2279" s="33"/>
      <c r="AG2279" s="33"/>
      <c r="AH2279" s="33"/>
      <c r="AI2279" s="33"/>
      <c r="AJ2279" s="33"/>
      <c r="AK2279" s="33"/>
      <c r="AL2279" s="33"/>
      <c r="AM2279" s="33"/>
      <c r="AN2279" s="33"/>
      <c r="AO2279" s="33"/>
      <c r="AP2279" s="33"/>
      <c r="AQ2279" s="33"/>
      <c r="AR2279" s="33"/>
      <c r="AS2279" s="33"/>
      <c r="AT2279" s="33"/>
      <c r="AU2279" s="33"/>
      <c r="AV2279" s="33"/>
      <c r="AW2279" s="33"/>
      <c r="AX2279" s="33"/>
      <c r="AY2279" s="33"/>
      <c r="AZ2279" s="33"/>
      <c r="BA2279" s="33"/>
      <c r="BB2279" s="33"/>
      <c r="BC2279" s="33"/>
    </row>
    <row r="2280" spans="1:55">
      <c r="A2280" s="33"/>
      <c r="B2280" s="33"/>
      <c r="C2280" s="33"/>
      <c r="D2280" s="33"/>
      <c r="E2280" s="33"/>
      <c r="F2280" s="33"/>
      <c r="G2280" s="33"/>
      <c r="H2280" s="33"/>
      <c r="I2280" s="33"/>
      <c r="J2280" s="33"/>
      <c r="K2280" s="33"/>
      <c r="L2280" s="33"/>
      <c r="M2280" s="33"/>
      <c r="N2280" s="33"/>
      <c r="O2280" s="33"/>
      <c r="P2280" s="33"/>
      <c r="Q2280" s="33"/>
      <c r="R2280" s="33"/>
      <c r="S2280" s="33"/>
      <c r="T2280" s="33"/>
      <c r="U2280" s="33"/>
      <c r="V2280" s="33"/>
      <c r="W2280" s="33"/>
      <c r="X2280" s="33"/>
      <c r="Y2280" s="33"/>
      <c r="Z2280" s="33"/>
      <c r="AA2280" s="33"/>
      <c r="AB2280" s="33"/>
      <c r="AC2280" s="33"/>
      <c r="AD2280" s="33"/>
      <c r="AE2280" s="33"/>
      <c r="AF2280" s="33"/>
      <c r="AG2280" s="33"/>
      <c r="AH2280" s="33"/>
      <c r="AI2280" s="33"/>
      <c r="AJ2280" s="33"/>
      <c r="AK2280" s="33"/>
      <c r="AL2280" s="33"/>
      <c r="AM2280" s="33"/>
      <c r="AN2280" s="33"/>
      <c r="AO2280" s="33"/>
      <c r="AP2280" s="33"/>
      <c r="AQ2280" s="33"/>
      <c r="AR2280" s="33"/>
      <c r="AS2280" s="33"/>
      <c r="AT2280" s="33"/>
      <c r="AU2280" s="33"/>
      <c r="AV2280" s="33"/>
      <c r="AW2280" s="33"/>
      <c r="AX2280" s="33"/>
      <c r="AY2280" s="33"/>
      <c r="AZ2280" s="33"/>
      <c r="BA2280" s="33"/>
      <c r="BB2280" s="33"/>
      <c r="BC2280" s="33"/>
    </row>
    <row r="2281" spans="1:55">
      <c r="A2281" s="33"/>
      <c r="B2281" s="33"/>
      <c r="C2281" s="33"/>
      <c r="D2281" s="33"/>
      <c r="E2281" s="33"/>
      <c r="F2281" s="33"/>
      <c r="G2281" s="33"/>
      <c r="H2281" s="33"/>
      <c r="I2281" s="33"/>
      <c r="J2281" s="33"/>
      <c r="K2281" s="33"/>
      <c r="L2281" s="33"/>
      <c r="M2281" s="33"/>
      <c r="N2281" s="33"/>
      <c r="O2281" s="33"/>
      <c r="P2281" s="33"/>
      <c r="Q2281" s="33"/>
      <c r="R2281" s="33"/>
      <c r="S2281" s="33"/>
      <c r="T2281" s="33"/>
      <c r="U2281" s="33"/>
      <c r="V2281" s="33"/>
      <c r="W2281" s="33"/>
      <c r="X2281" s="33"/>
      <c r="Y2281" s="33"/>
      <c r="Z2281" s="33"/>
      <c r="AA2281" s="33"/>
      <c r="AB2281" s="33"/>
      <c r="AC2281" s="33"/>
      <c r="AD2281" s="33"/>
      <c r="AE2281" s="33"/>
      <c r="AF2281" s="33"/>
      <c r="AG2281" s="33"/>
      <c r="AH2281" s="33"/>
      <c r="AI2281" s="33"/>
      <c r="AJ2281" s="33"/>
      <c r="AK2281" s="33"/>
      <c r="AL2281" s="33"/>
      <c r="AM2281" s="33"/>
      <c r="AN2281" s="33"/>
      <c r="AO2281" s="33"/>
      <c r="AP2281" s="33"/>
      <c r="AQ2281" s="33"/>
      <c r="AR2281" s="33"/>
      <c r="AS2281" s="33"/>
      <c r="AT2281" s="33"/>
      <c r="AU2281" s="33"/>
      <c r="AV2281" s="33"/>
      <c r="AW2281" s="33"/>
      <c r="AX2281" s="33"/>
      <c r="AY2281" s="33"/>
      <c r="AZ2281" s="33"/>
      <c r="BA2281" s="33"/>
      <c r="BB2281" s="33"/>
      <c r="BC2281" s="33"/>
    </row>
    <row r="2282" spans="1:55">
      <c r="A2282" s="33"/>
      <c r="B2282" s="33"/>
      <c r="C2282" s="33"/>
      <c r="D2282" s="33"/>
      <c r="E2282" s="33"/>
      <c r="F2282" s="33"/>
      <c r="G2282" s="33"/>
      <c r="H2282" s="33"/>
      <c r="I2282" s="33"/>
      <c r="J2282" s="33"/>
      <c r="K2282" s="33"/>
      <c r="L2282" s="33"/>
      <c r="M2282" s="33"/>
      <c r="N2282" s="33"/>
      <c r="O2282" s="33"/>
      <c r="P2282" s="33"/>
      <c r="Q2282" s="33"/>
      <c r="R2282" s="33"/>
      <c r="S2282" s="33"/>
      <c r="T2282" s="33"/>
      <c r="U2282" s="33"/>
      <c r="V2282" s="33"/>
      <c r="W2282" s="33"/>
      <c r="X2282" s="33"/>
      <c r="Y2282" s="33"/>
      <c r="Z2282" s="33"/>
      <c r="AA2282" s="33"/>
      <c r="AB2282" s="33"/>
      <c r="AC2282" s="33"/>
      <c r="AD2282" s="33"/>
      <c r="AE2282" s="33"/>
      <c r="AF2282" s="33"/>
      <c r="AG2282" s="33"/>
      <c r="AH2282" s="33"/>
      <c r="AI2282" s="33"/>
      <c r="AJ2282" s="33"/>
      <c r="AK2282" s="33"/>
      <c r="AL2282" s="33"/>
      <c r="AM2282" s="33"/>
      <c r="AN2282" s="33"/>
      <c r="AO2282" s="33"/>
      <c r="AP2282" s="33"/>
      <c r="AQ2282" s="33"/>
      <c r="AR2282" s="33"/>
      <c r="AS2282" s="33"/>
      <c r="AT2282" s="33"/>
      <c r="AU2282" s="33"/>
      <c r="AV2282" s="33"/>
      <c r="AW2282" s="33"/>
      <c r="AX2282" s="33"/>
      <c r="AY2282" s="33"/>
      <c r="AZ2282" s="33"/>
      <c r="BA2282" s="33"/>
      <c r="BB2282" s="33"/>
      <c r="BC2282" s="33"/>
    </row>
    <row r="2283" spans="1:55">
      <c r="A2283" s="33"/>
      <c r="B2283" s="33"/>
      <c r="C2283" s="33"/>
      <c r="D2283" s="33"/>
      <c r="E2283" s="33"/>
      <c r="F2283" s="33"/>
      <c r="G2283" s="33"/>
      <c r="H2283" s="33"/>
      <c r="I2283" s="33"/>
      <c r="J2283" s="33"/>
      <c r="K2283" s="33"/>
      <c r="L2283" s="33"/>
      <c r="M2283" s="33"/>
      <c r="N2283" s="33"/>
      <c r="O2283" s="33"/>
      <c r="P2283" s="33"/>
      <c r="Q2283" s="33"/>
      <c r="R2283" s="33"/>
      <c r="S2283" s="33"/>
      <c r="T2283" s="33"/>
      <c r="U2283" s="33"/>
      <c r="V2283" s="33"/>
      <c r="W2283" s="33"/>
      <c r="X2283" s="33"/>
      <c r="Y2283" s="33"/>
      <c r="Z2283" s="33"/>
      <c r="AA2283" s="33"/>
      <c r="AB2283" s="33"/>
      <c r="AC2283" s="33"/>
      <c r="AD2283" s="33"/>
      <c r="AE2283" s="33"/>
      <c r="AF2283" s="33"/>
      <c r="AG2283" s="33"/>
      <c r="AH2283" s="33"/>
      <c r="AI2283" s="33"/>
      <c r="AJ2283" s="33"/>
      <c r="AK2283" s="33"/>
      <c r="AL2283" s="33"/>
      <c r="AM2283" s="33"/>
      <c r="AN2283" s="33"/>
      <c r="AO2283" s="33"/>
      <c r="AP2283" s="33"/>
      <c r="AQ2283" s="33"/>
      <c r="AR2283" s="33"/>
      <c r="AS2283" s="33"/>
      <c r="AT2283" s="33"/>
      <c r="AU2283" s="33"/>
      <c r="AV2283" s="33"/>
      <c r="AW2283" s="33"/>
      <c r="AX2283" s="33"/>
      <c r="AY2283" s="33"/>
      <c r="AZ2283" s="33"/>
      <c r="BA2283" s="33"/>
      <c r="BB2283" s="33"/>
      <c r="BC2283" s="33"/>
    </row>
    <row r="2284" spans="1:55">
      <c r="A2284" s="33"/>
      <c r="B2284" s="33"/>
      <c r="C2284" s="33"/>
      <c r="D2284" s="33"/>
      <c r="E2284" s="33"/>
      <c r="F2284" s="33"/>
      <c r="G2284" s="33"/>
      <c r="H2284" s="33"/>
      <c r="I2284" s="33"/>
      <c r="J2284" s="33"/>
      <c r="K2284" s="33"/>
      <c r="L2284" s="33"/>
      <c r="M2284" s="33"/>
      <c r="N2284" s="33"/>
      <c r="O2284" s="33"/>
      <c r="P2284" s="33"/>
      <c r="Q2284" s="33"/>
      <c r="R2284" s="33"/>
      <c r="S2284" s="33"/>
      <c r="T2284" s="33"/>
      <c r="U2284" s="33"/>
      <c r="V2284" s="33"/>
      <c r="W2284" s="33"/>
      <c r="X2284" s="33"/>
      <c r="Y2284" s="33"/>
      <c r="Z2284" s="33"/>
      <c r="AA2284" s="33"/>
      <c r="AB2284" s="33"/>
      <c r="AC2284" s="33"/>
      <c r="AD2284" s="33"/>
      <c r="AE2284" s="33"/>
      <c r="AF2284" s="33"/>
      <c r="AG2284" s="33"/>
      <c r="AH2284" s="33"/>
      <c r="AI2284" s="33"/>
      <c r="AJ2284" s="33"/>
      <c r="AK2284" s="33"/>
      <c r="AL2284" s="33"/>
      <c r="AM2284" s="33"/>
      <c r="AN2284" s="33"/>
      <c r="AO2284" s="33"/>
      <c r="AP2284" s="33"/>
      <c r="AQ2284" s="33"/>
      <c r="AR2284" s="33"/>
      <c r="AS2284" s="33"/>
      <c r="AT2284" s="33"/>
      <c r="AU2284" s="33"/>
      <c r="AV2284" s="33"/>
      <c r="AW2284" s="33"/>
      <c r="AX2284" s="33"/>
      <c r="AY2284" s="33"/>
      <c r="AZ2284" s="33"/>
      <c r="BA2284" s="33"/>
      <c r="BB2284" s="33"/>
      <c r="BC2284" s="33"/>
    </row>
    <row r="2285" spans="1:55">
      <c r="A2285" s="33"/>
      <c r="B2285" s="33"/>
      <c r="C2285" s="33"/>
      <c r="D2285" s="33"/>
      <c r="E2285" s="33"/>
      <c r="F2285" s="33"/>
      <c r="G2285" s="33"/>
      <c r="H2285" s="33"/>
      <c r="I2285" s="33"/>
      <c r="J2285" s="33"/>
      <c r="K2285" s="33"/>
      <c r="L2285" s="33"/>
      <c r="M2285" s="33"/>
      <c r="N2285" s="33"/>
      <c r="O2285" s="33"/>
      <c r="P2285" s="33"/>
      <c r="Q2285" s="33"/>
      <c r="R2285" s="33"/>
      <c r="S2285" s="33"/>
      <c r="T2285" s="33"/>
      <c r="U2285" s="33"/>
      <c r="V2285" s="33"/>
      <c r="W2285" s="33"/>
      <c r="X2285" s="33"/>
      <c r="Y2285" s="33"/>
      <c r="Z2285" s="33"/>
      <c r="AA2285" s="33"/>
      <c r="AB2285" s="33"/>
      <c r="AC2285" s="33"/>
      <c r="AD2285" s="33"/>
      <c r="AE2285" s="33"/>
      <c r="AF2285" s="33"/>
      <c r="AG2285" s="33"/>
      <c r="AH2285" s="33"/>
      <c r="AI2285" s="33"/>
      <c r="AJ2285" s="33"/>
      <c r="AK2285" s="33"/>
      <c r="AL2285" s="33"/>
      <c r="AM2285" s="33"/>
      <c r="AN2285" s="33"/>
      <c r="AO2285" s="33"/>
      <c r="AP2285" s="33"/>
      <c r="AQ2285" s="33"/>
      <c r="AR2285" s="33"/>
      <c r="AS2285" s="33"/>
      <c r="AT2285" s="33"/>
      <c r="AU2285" s="33"/>
      <c r="AV2285" s="33"/>
      <c r="AW2285" s="33"/>
      <c r="AX2285" s="33"/>
      <c r="AY2285" s="33"/>
      <c r="AZ2285" s="33"/>
      <c r="BA2285" s="33"/>
      <c r="BB2285" s="33"/>
      <c r="BC2285" s="33"/>
    </row>
    <row r="2286" spans="1:55">
      <c r="A2286" s="33"/>
      <c r="B2286" s="33"/>
      <c r="C2286" s="33"/>
      <c r="D2286" s="33"/>
      <c r="E2286" s="33"/>
      <c r="F2286" s="33"/>
      <c r="G2286" s="33"/>
      <c r="H2286" s="33"/>
      <c r="I2286" s="33"/>
      <c r="J2286" s="33"/>
      <c r="K2286" s="33"/>
      <c r="L2286" s="33"/>
      <c r="M2286" s="33"/>
      <c r="N2286" s="33"/>
      <c r="O2286" s="33"/>
      <c r="P2286" s="33"/>
      <c r="Q2286" s="33"/>
      <c r="R2286" s="33"/>
      <c r="S2286" s="33"/>
      <c r="T2286" s="33"/>
      <c r="U2286" s="33"/>
      <c r="V2286" s="33"/>
      <c r="W2286" s="33"/>
      <c r="X2286" s="33"/>
      <c r="Y2286" s="33"/>
      <c r="Z2286" s="33"/>
      <c r="AA2286" s="33"/>
      <c r="AB2286" s="33"/>
      <c r="AC2286" s="33"/>
      <c r="AD2286" s="33"/>
      <c r="AE2286" s="33"/>
      <c r="AF2286" s="33"/>
      <c r="AG2286" s="33"/>
      <c r="AH2286" s="33"/>
      <c r="AI2286" s="33"/>
      <c r="AJ2286" s="33"/>
      <c r="AK2286" s="33"/>
      <c r="AL2286" s="33"/>
      <c r="AM2286" s="33"/>
      <c r="AN2286" s="33"/>
      <c r="AO2286" s="33"/>
      <c r="AP2286" s="33"/>
      <c r="AQ2286" s="33"/>
      <c r="AR2286" s="33"/>
      <c r="AS2286" s="33"/>
      <c r="AT2286" s="33"/>
      <c r="AU2286" s="33"/>
      <c r="AV2286" s="33"/>
      <c r="AW2286" s="33"/>
      <c r="AX2286" s="33"/>
      <c r="AY2286" s="33"/>
      <c r="AZ2286" s="33"/>
      <c r="BA2286" s="33"/>
      <c r="BB2286" s="33"/>
      <c r="BC2286" s="33"/>
    </row>
    <row r="2287" spans="1:55">
      <c r="A2287" s="33"/>
      <c r="B2287" s="33"/>
      <c r="C2287" s="33"/>
      <c r="D2287" s="33"/>
      <c r="E2287" s="33"/>
      <c r="F2287" s="33"/>
      <c r="G2287" s="33"/>
      <c r="H2287" s="33"/>
      <c r="I2287" s="33"/>
      <c r="J2287" s="33"/>
      <c r="K2287" s="33"/>
      <c r="L2287" s="33"/>
      <c r="M2287" s="33"/>
      <c r="N2287" s="33"/>
      <c r="O2287" s="33"/>
      <c r="P2287" s="33"/>
      <c r="Q2287" s="33"/>
      <c r="R2287" s="33"/>
      <c r="S2287" s="33"/>
      <c r="T2287" s="33"/>
      <c r="U2287" s="33"/>
      <c r="V2287" s="33"/>
      <c r="W2287" s="33"/>
      <c r="X2287" s="33"/>
      <c r="Y2287" s="33"/>
      <c r="Z2287" s="33"/>
      <c r="AA2287" s="33"/>
      <c r="AB2287" s="33"/>
      <c r="AC2287" s="33"/>
      <c r="AD2287" s="33"/>
      <c r="AE2287" s="33"/>
      <c r="AF2287" s="33"/>
      <c r="AG2287" s="33"/>
      <c r="AH2287" s="33"/>
      <c r="AI2287" s="33"/>
      <c r="AJ2287" s="33"/>
      <c r="AK2287" s="33"/>
      <c r="AL2287" s="33"/>
      <c r="AM2287" s="33"/>
      <c r="AN2287" s="33"/>
      <c r="AO2287" s="33"/>
      <c r="AP2287" s="33"/>
      <c r="AQ2287" s="33"/>
      <c r="AR2287" s="33"/>
      <c r="AS2287" s="33"/>
      <c r="AT2287" s="33"/>
      <c r="AU2287" s="33"/>
      <c r="AV2287" s="33"/>
      <c r="AW2287" s="33"/>
      <c r="AX2287" s="33"/>
      <c r="AY2287" s="33"/>
      <c r="AZ2287" s="33"/>
      <c r="BA2287" s="33"/>
      <c r="BB2287" s="33"/>
      <c r="BC2287" s="33"/>
    </row>
    <row r="2288" spans="1:55">
      <c r="A2288" s="33"/>
      <c r="B2288" s="33"/>
      <c r="C2288" s="33"/>
      <c r="D2288" s="33"/>
      <c r="E2288" s="33"/>
      <c r="F2288" s="33"/>
      <c r="G2288" s="33"/>
      <c r="H2288" s="33"/>
      <c r="I2288" s="33"/>
      <c r="J2288" s="33"/>
      <c r="K2288" s="33"/>
      <c r="L2288" s="33"/>
      <c r="M2288" s="33"/>
      <c r="N2288" s="33"/>
      <c r="O2288" s="33"/>
      <c r="P2288" s="33"/>
      <c r="Q2288" s="33"/>
      <c r="R2288" s="33"/>
      <c r="S2288" s="33"/>
      <c r="T2288" s="33"/>
      <c r="U2288" s="33"/>
      <c r="V2288" s="33"/>
      <c r="W2288" s="33"/>
      <c r="X2288" s="33"/>
      <c r="Y2288" s="33"/>
      <c r="Z2288" s="33"/>
      <c r="AA2288" s="33"/>
      <c r="AB2288" s="33"/>
      <c r="AC2288" s="33"/>
      <c r="AD2288" s="33"/>
      <c r="AE2288" s="33"/>
      <c r="AF2288" s="33"/>
      <c r="AG2288" s="33"/>
      <c r="AH2288" s="33"/>
      <c r="AI2288" s="33"/>
      <c r="AJ2288" s="33"/>
      <c r="AK2288" s="33"/>
      <c r="AL2288" s="33"/>
      <c r="AM2288" s="33"/>
      <c r="AN2288" s="33"/>
      <c r="AO2288" s="33"/>
      <c r="AP2288" s="33"/>
      <c r="AQ2288" s="33"/>
      <c r="AR2288" s="33"/>
      <c r="AS2288" s="33"/>
      <c r="AT2288" s="33"/>
      <c r="AU2288" s="33"/>
      <c r="AV2288" s="33"/>
      <c r="AW2288" s="33"/>
      <c r="AX2288" s="33"/>
      <c r="AY2288" s="33"/>
      <c r="AZ2288" s="33"/>
      <c r="BA2288" s="33"/>
      <c r="BB2288" s="33"/>
      <c r="BC2288" s="33"/>
    </row>
    <row r="2289" spans="1:55">
      <c r="A2289" s="33"/>
      <c r="B2289" s="33"/>
      <c r="C2289" s="33"/>
      <c r="D2289" s="33"/>
      <c r="E2289" s="33"/>
      <c r="F2289" s="33"/>
      <c r="G2289" s="33"/>
      <c r="H2289" s="33"/>
      <c r="I2289" s="33"/>
      <c r="J2289" s="33"/>
      <c r="K2289" s="33"/>
      <c r="L2289" s="33"/>
      <c r="M2289" s="33"/>
      <c r="N2289" s="33"/>
      <c r="O2289" s="33"/>
      <c r="P2289" s="33"/>
      <c r="Q2289" s="33"/>
      <c r="R2289" s="33"/>
      <c r="S2289" s="33"/>
      <c r="T2289" s="33"/>
      <c r="U2289" s="33"/>
      <c r="V2289" s="33"/>
      <c r="W2289" s="33"/>
      <c r="X2289" s="33"/>
      <c r="Y2289" s="33"/>
      <c r="Z2289" s="33"/>
      <c r="AA2289" s="33"/>
      <c r="AB2289" s="33"/>
      <c r="AC2289" s="33"/>
      <c r="AD2289" s="33"/>
      <c r="AE2289" s="33"/>
      <c r="AF2289" s="33"/>
      <c r="AG2289" s="33"/>
      <c r="AH2289" s="33"/>
      <c r="AI2289" s="33"/>
      <c r="AJ2289" s="33"/>
      <c r="AK2289" s="33"/>
      <c r="AL2289" s="33"/>
      <c r="AM2289" s="33"/>
      <c r="AN2289" s="33"/>
      <c r="AO2289" s="33"/>
      <c r="AP2289" s="33"/>
      <c r="AQ2289" s="33"/>
      <c r="AR2289" s="33"/>
      <c r="AS2289" s="33"/>
      <c r="AT2289" s="33"/>
      <c r="AU2289" s="33"/>
      <c r="AV2289" s="33"/>
      <c r="AW2289" s="33"/>
      <c r="AX2289" s="33"/>
      <c r="AY2289" s="33"/>
      <c r="AZ2289" s="33"/>
      <c r="BA2289" s="33"/>
      <c r="BB2289" s="33"/>
      <c r="BC2289" s="33"/>
    </row>
    <row r="2290" spans="1:55">
      <c r="A2290" s="33"/>
      <c r="B2290" s="33"/>
      <c r="C2290" s="33"/>
      <c r="D2290" s="33"/>
      <c r="E2290" s="33"/>
      <c r="F2290" s="33"/>
      <c r="G2290" s="33"/>
      <c r="H2290" s="33"/>
      <c r="I2290" s="33"/>
      <c r="J2290" s="33"/>
      <c r="K2290" s="33"/>
      <c r="L2290" s="33"/>
      <c r="M2290" s="33"/>
      <c r="N2290" s="33"/>
      <c r="O2290" s="33"/>
      <c r="P2290" s="33"/>
      <c r="Q2290" s="33"/>
      <c r="R2290" s="33"/>
      <c r="S2290" s="33"/>
      <c r="T2290" s="33"/>
      <c r="U2290" s="33"/>
      <c r="V2290" s="33"/>
      <c r="W2290" s="33"/>
      <c r="X2290" s="33"/>
      <c r="Y2290" s="33"/>
      <c r="Z2290" s="33"/>
      <c r="AA2290" s="33"/>
      <c r="AB2290" s="33"/>
      <c r="AC2290" s="33"/>
      <c r="AD2290" s="33"/>
      <c r="AE2290" s="33"/>
      <c r="AF2290" s="33"/>
      <c r="AG2290" s="33"/>
      <c r="AH2290" s="33"/>
      <c r="AI2290" s="33"/>
      <c r="AJ2290" s="33"/>
      <c r="AK2290" s="33"/>
      <c r="AL2290" s="33"/>
      <c r="AM2290" s="33"/>
      <c r="AN2290" s="33"/>
      <c r="AO2290" s="33"/>
      <c r="AP2290" s="33"/>
      <c r="AQ2290" s="33"/>
      <c r="AR2290" s="33"/>
      <c r="AS2290" s="33"/>
      <c r="AT2290" s="33"/>
      <c r="AU2290" s="33"/>
      <c r="AV2290" s="33"/>
      <c r="AW2290" s="33"/>
      <c r="AX2290" s="33"/>
      <c r="AY2290" s="33"/>
      <c r="AZ2290" s="33"/>
      <c r="BA2290" s="33"/>
      <c r="BB2290" s="33"/>
      <c r="BC2290" s="33"/>
    </row>
    <row r="2291" spans="1:55">
      <c r="A2291" s="33"/>
      <c r="B2291" s="33"/>
      <c r="C2291" s="33"/>
      <c r="D2291" s="33"/>
      <c r="E2291" s="33"/>
      <c r="F2291" s="33"/>
      <c r="G2291" s="33"/>
      <c r="H2291" s="33"/>
      <c r="I2291" s="33"/>
      <c r="J2291" s="33"/>
      <c r="K2291" s="33"/>
      <c r="L2291" s="33"/>
      <c r="M2291" s="33"/>
      <c r="N2291" s="33"/>
      <c r="O2291" s="33"/>
      <c r="P2291" s="33"/>
      <c r="Q2291" s="33"/>
      <c r="R2291" s="33"/>
      <c r="S2291" s="33"/>
      <c r="T2291" s="33"/>
      <c r="U2291" s="33"/>
      <c r="V2291" s="33"/>
      <c r="W2291" s="33"/>
      <c r="X2291" s="33"/>
      <c r="Y2291" s="33"/>
      <c r="Z2291" s="33"/>
      <c r="AA2291" s="33"/>
      <c r="AB2291" s="33"/>
      <c r="AC2291" s="33"/>
      <c r="AD2291" s="33"/>
      <c r="AE2291" s="33"/>
      <c r="AF2291" s="33"/>
      <c r="AG2291" s="33"/>
      <c r="AH2291" s="33"/>
      <c r="AI2291" s="33"/>
      <c r="AJ2291" s="33"/>
      <c r="AK2291" s="33"/>
      <c r="AL2291" s="33"/>
      <c r="AM2291" s="33"/>
      <c r="AN2291" s="33"/>
      <c r="AO2291" s="33"/>
      <c r="AP2291" s="33"/>
      <c r="AQ2291" s="33"/>
      <c r="AR2291" s="33"/>
      <c r="AS2291" s="33"/>
      <c r="AT2291" s="33"/>
      <c r="AU2291" s="33"/>
      <c r="AV2291" s="33"/>
      <c r="AW2291" s="33"/>
      <c r="AX2291" s="33"/>
      <c r="AY2291" s="33"/>
      <c r="AZ2291" s="33"/>
      <c r="BA2291" s="33"/>
      <c r="BB2291" s="33"/>
      <c r="BC2291" s="33"/>
    </row>
    <row r="2292" spans="1:55">
      <c r="A2292" s="33"/>
      <c r="B2292" s="33"/>
      <c r="C2292" s="33"/>
      <c r="D2292" s="33"/>
      <c r="E2292" s="33"/>
      <c r="F2292" s="33"/>
      <c r="G2292" s="33"/>
      <c r="H2292" s="33"/>
      <c r="I2292" s="33"/>
      <c r="J2292" s="33"/>
      <c r="K2292" s="33"/>
      <c r="L2292" s="33"/>
      <c r="M2292" s="33"/>
      <c r="N2292" s="33"/>
      <c r="O2292" s="33"/>
      <c r="P2292" s="33"/>
      <c r="Q2292" s="33"/>
      <c r="R2292" s="33"/>
      <c r="S2292" s="33"/>
      <c r="T2292" s="33"/>
      <c r="U2292" s="33"/>
      <c r="V2292" s="33"/>
      <c r="W2292" s="33"/>
      <c r="X2292" s="33"/>
      <c r="Y2292" s="33"/>
      <c r="Z2292" s="33"/>
      <c r="AA2292" s="33"/>
      <c r="AB2292" s="33"/>
      <c r="AC2292" s="33"/>
      <c r="AD2292" s="33"/>
      <c r="AE2292" s="33"/>
      <c r="AF2292" s="33"/>
      <c r="AG2292" s="33"/>
      <c r="AH2292" s="33"/>
      <c r="AI2292" s="33"/>
      <c r="AJ2292" s="33"/>
      <c r="AK2292" s="33"/>
      <c r="AL2292" s="33"/>
      <c r="AM2292" s="33"/>
      <c r="AN2292" s="33"/>
      <c r="AO2292" s="33"/>
      <c r="AP2292" s="33"/>
      <c r="AQ2292" s="33"/>
      <c r="AR2292" s="33"/>
      <c r="AS2292" s="33"/>
      <c r="AT2292" s="33"/>
      <c r="AU2292" s="33"/>
      <c r="AV2292" s="33"/>
      <c r="AW2292" s="33"/>
      <c r="AX2292" s="33"/>
      <c r="AY2292" s="33"/>
      <c r="AZ2292" s="33"/>
      <c r="BA2292" s="33"/>
      <c r="BB2292" s="33"/>
      <c r="BC2292" s="33"/>
    </row>
    <row r="2293" spans="1:55">
      <c r="A2293" s="33"/>
      <c r="B2293" s="33"/>
      <c r="C2293" s="33"/>
      <c r="D2293" s="33"/>
      <c r="E2293" s="33"/>
      <c r="F2293" s="33"/>
      <c r="G2293" s="33"/>
      <c r="H2293" s="33"/>
      <c r="I2293" s="33"/>
      <c r="J2293" s="33"/>
      <c r="K2293" s="33"/>
      <c r="L2293" s="33"/>
      <c r="M2293" s="33"/>
      <c r="N2293" s="33"/>
      <c r="O2293" s="33"/>
      <c r="P2293" s="33"/>
      <c r="Q2293" s="33"/>
      <c r="R2293" s="33"/>
      <c r="S2293" s="33"/>
      <c r="T2293" s="33"/>
      <c r="U2293" s="33"/>
      <c r="V2293" s="33"/>
      <c r="W2293" s="33"/>
      <c r="X2293" s="33"/>
      <c r="Y2293" s="33"/>
      <c r="Z2293" s="33"/>
      <c r="AA2293" s="33"/>
      <c r="AB2293" s="33"/>
      <c r="AC2293" s="33"/>
      <c r="AD2293" s="33"/>
      <c r="AE2293" s="33"/>
      <c r="AF2293" s="33"/>
      <c r="AG2293" s="33"/>
      <c r="AH2293" s="33"/>
      <c r="AI2293" s="33"/>
      <c r="AJ2293" s="33"/>
      <c r="AK2293" s="33"/>
      <c r="AL2293" s="33"/>
      <c r="AM2293" s="33"/>
      <c r="AN2293" s="33"/>
      <c r="AO2293" s="33"/>
      <c r="AP2293" s="33"/>
      <c r="AQ2293" s="33"/>
      <c r="AR2293" s="33"/>
      <c r="AS2293" s="33"/>
      <c r="AT2293" s="33"/>
      <c r="AU2293" s="33"/>
      <c r="AV2293" s="33"/>
      <c r="AW2293" s="33"/>
      <c r="AX2293" s="33"/>
      <c r="AY2293" s="33"/>
      <c r="AZ2293" s="33"/>
      <c r="BA2293" s="33"/>
      <c r="BB2293" s="33"/>
      <c r="BC2293" s="33"/>
    </row>
    <row r="2294" spans="1:55">
      <c r="A2294" s="33"/>
      <c r="B2294" s="33"/>
      <c r="C2294" s="33"/>
      <c r="D2294" s="33"/>
      <c r="E2294" s="33"/>
      <c r="F2294" s="33"/>
      <c r="G2294" s="33"/>
      <c r="H2294" s="33"/>
      <c r="I2294" s="33"/>
      <c r="J2294" s="33"/>
      <c r="K2294" s="33"/>
      <c r="L2294" s="33"/>
      <c r="M2294" s="33"/>
      <c r="N2294" s="33"/>
      <c r="O2294" s="33"/>
      <c r="P2294" s="33"/>
      <c r="Q2294" s="33"/>
      <c r="R2294" s="33"/>
      <c r="S2294" s="33"/>
      <c r="T2294" s="33"/>
      <c r="U2294" s="33"/>
      <c r="V2294" s="33"/>
      <c r="W2294" s="33"/>
      <c r="X2294" s="33"/>
      <c r="Y2294" s="33"/>
      <c r="Z2294" s="33"/>
      <c r="AA2294" s="33"/>
      <c r="AB2294" s="33"/>
      <c r="AC2294" s="33"/>
      <c r="AD2294" s="33"/>
      <c r="AE2294" s="33"/>
      <c r="AF2294" s="33"/>
      <c r="AG2294" s="33"/>
      <c r="AH2294" s="33"/>
      <c r="AI2294" s="33"/>
      <c r="AJ2294" s="33"/>
      <c r="AK2294" s="33"/>
      <c r="AL2294" s="33"/>
      <c r="AM2294" s="33"/>
      <c r="AN2294" s="33"/>
      <c r="AO2294" s="33"/>
      <c r="AP2294" s="33"/>
      <c r="AQ2294" s="33"/>
      <c r="AR2294" s="33"/>
      <c r="AS2294" s="33"/>
      <c r="AT2294" s="33"/>
      <c r="AU2294" s="33"/>
      <c r="AV2294" s="33"/>
      <c r="AW2294" s="33"/>
      <c r="AX2294" s="33"/>
      <c r="AY2294" s="33"/>
      <c r="AZ2294" s="33"/>
      <c r="BA2294" s="33"/>
      <c r="BB2294" s="33"/>
      <c r="BC2294" s="33"/>
    </row>
    <row r="2295" spans="1:55">
      <c r="A2295" s="33"/>
      <c r="B2295" s="33"/>
      <c r="C2295" s="33"/>
      <c r="D2295" s="33"/>
      <c r="E2295" s="33"/>
      <c r="F2295" s="33"/>
      <c r="G2295" s="33"/>
      <c r="H2295" s="33"/>
      <c r="I2295" s="33"/>
      <c r="J2295" s="33"/>
      <c r="K2295" s="33"/>
      <c r="L2295" s="33"/>
      <c r="M2295" s="33"/>
      <c r="N2295" s="33"/>
      <c r="O2295" s="33"/>
      <c r="P2295" s="33"/>
      <c r="Q2295" s="33"/>
      <c r="R2295" s="33"/>
      <c r="S2295" s="33"/>
      <c r="T2295" s="33"/>
      <c r="U2295" s="33"/>
      <c r="V2295" s="33"/>
      <c r="W2295" s="33"/>
      <c r="X2295" s="33"/>
      <c r="Y2295" s="33"/>
      <c r="Z2295" s="33"/>
      <c r="AA2295" s="33"/>
      <c r="AB2295" s="33"/>
      <c r="AC2295" s="33"/>
      <c r="AD2295" s="33"/>
      <c r="AE2295" s="33"/>
      <c r="AF2295" s="33"/>
      <c r="AG2295" s="33"/>
      <c r="AH2295" s="33"/>
      <c r="AI2295" s="33"/>
      <c r="AJ2295" s="33"/>
      <c r="AK2295" s="33"/>
      <c r="AL2295" s="33"/>
      <c r="AM2295" s="33"/>
      <c r="AN2295" s="33"/>
      <c r="AO2295" s="33"/>
      <c r="AP2295" s="33"/>
      <c r="AQ2295" s="33"/>
      <c r="AR2295" s="33"/>
      <c r="AS2295" s="33"/>
      <c r="AT2295" s="33"/>
      <c r="AU2295" s="33"/>
      <c r="AV2295" s="33"/>
      <c r="AW2295" s="33"/>
      <c r="AX2295" s="33"/>
      <c r="AY2295" s="33"/>
      <c r="AZ2295" s="33"/>
      <c r="BA2295" s="33"/>
      <c r="BB2295" s="33"/>
      <c r="BC2295" s="33"/>
    </row>
    <row r="2296" spans="1:55">
      <c r="A2296" s="33"/>
      <c r="B2296" s="33"/>
      <c r="C2296" s="33"/>
      <c r="D2296" s="33"/>
      <c r="E2296" s="33"/>
      <c r="F2296" s="33"/>
      <c r="G2296" s="33"/>
      <c r="H2296" s="33"/>
      <c r="I2296" s="33"/>
      <c r="J2296" s="33"/>
      <c r="K2296" s="33"/>
      <c r="L2296" s="33"/>
      <c r="M2296" s="33"/>
      <c r="N2296" s="33"/>
      <c r="O2296" s="33"/>
      <c r="P2296" s="33"/>
      <c r="Q2296" s="33"/>
      <c r="R2296" s="33"/>
      <c r="S2296" s="33"/>
      <c r="T2296" s="33"/>
      <c r="U2296" s="33"/>
      <c r="V2296" s="33"/>
      <c r="W2296" s="33"/>
      <c r="X2296" s="33"/>
      <c r="Y2296" s="33"/>
      <c r="Z2296" s="33"/>
      <c r="AA2296" s="33"/>
      <c r="AB2296" s="33"/>
      <c r="AC2296" s="33"/>
      <c r="AD2296" s="33"/>
      <c r="AE2296" s="33"/>
      <c r="AF2296" s="33"/>
      <c r="AG2296" s="33"/>
      <c r="AH2296" s="33"/>
      <c r="AI2296" s="33"/>
      <c r="AJ2296" s="33"/>
      <c r="AK2296" s="33"/>
      <c r="AL2296" s="33"/>
      <c r="AM2296" s="33"/>
      <c r="AN2296" s="33"/>
      <c r="AO2296" s="33"/>
      <c r="AP2296" s="33"/>
      <c r="AQ2296" s="33"/>
      <c r="AR2296" s="33"/>
      <c r="AS2296" s="33"/>
      <c r="AT2296" s="33"/>
      <c r="AU2296" s="33"/>
      <c r="AV2296" s="33"/>
      <c r="AW2296" s="33"/>
      <c r="AX2296" s="33"/>
      <c r="AY2296" s="33"/>
      <c r="AZ2296" s="33"/>
      <c r="BA2296" s="33"/>
      <c r="BB2296" s="33"/>
      <c r="BC2296" s="33"/>
    </row>
    <row r="2297" spans="1:55">
      <c r="A2297" s="33"/>
      <c r="B2297" s="33"/>
      <c r="C2297" s="33"/>
      <c r="D2297" s="33"/>
      <c r="E2297" s="33"/>
      <c r="F2297" s="33"/>
      <c r="G2297" s="33"/>
      <c r="H2297" s="33"/>
      <c r="I2297" s="33"/>
      <c r="J2297" s="33"/>
      <c r="K2297" s="33"/>
      <c r="L2297" s="33"/>
      <c r="M2297" s="33"/>
      <c r="N2297" s="33"/>
      <c r="O2297" s="33"/>
      <c r="P2297" s="33"/>
      <c r="Q2297" s="33"/>
      <c r="R2297" s="33"/>
      <c r="S2297" s="33"/>
      <c r="T2297" s="33"/>
      <c r="U2297" s="33"/>
      <c r="V2297" s="33"/>
      <c r="W2297" s="33"/>
      <c r="X2297" s="33"/>
      <c r="Y2297" s="33"/>
      <c r="Z2297" s="33"/>
      <c r="AA2297" s="33"/>
      <c r="AB2297" s="33"/>
      <c r="AC2297" s="33"/>
      <c r="AD2297" s="33"/>
      <c r="AE2297" s="33"/>
      <c r="AF2297" s="33"/>
      <c r="AG2297" s="33"/>
      <c r="AH2297" s="33"/>
      <c r="AI2297" s="33"/>
      <c r="AJ2297" s="33"/>
      <c r="AK2297" s="33"/>
      <c r="AL2297" s="33"/>
      <c r="AM2297" s="33"/>
      <c r="AN2297" s="33"/>
      <c r="AO2297" s="33"/>
      <c r="AP2297" s="33"/>
      <c r="AQ2297" s="33"/>
      <c r="AR2297" s="33"/>
      <c r="AS2297" s="33"/>
      <c r="AT2297" s="33"/>
      <c r="AU2297" s="33"/>
      <c r="AV2297" s="33"/>
      <c r="AW2297" s="33"/>
      <c r="AX2297" s="33"/>
      <c r="AY2297" s="33"/>
      <c r="AZ2297" s="33"/>
      <c r="BA2297" s="33"/>
      <c r="BB2297" s="33"/>
      <c r="BC2297" s="33"/>
    </row>
    <row r="2298" spans="1:55">
      <c r="A2298" s="33"/>
      <c r="B2298" s="33"/>
      <c r="C2298" s="33"/>
      <c r="D2298" s="33"/>
      <c r="E2298" s="33"/>
      <c r="F2298" s="33"/>
      <c r="G2298" s="33"/>
      <c r="H2298" s="33"/>
      <c r="I2298" s="33"/>
      <c r="J2298" s="33"/>
      <c r="K2298" s="33"/>
      <c r="L2298" s="33"/>
      <c r="M2298" s="33"/>
      <c r="N2298" s="33"/>
      <c r="O2298" s="33"/>
      <c r="P2298" s="33"/>
      <c r="Q2298" s="33"/>
      <c r="R2298" s="33"/>
      <c r="S2298" s="33"/>
      <c r="T2298" s="33"/>
      <c r="U2298" s="33"/>
      <c r="V2298" s="33"/>
      <c r="W2298" s="33"/>
      <c r="X2298" s="33"/>
      <c r="Y2298" s="33"/>
      <c r="Z2298" s="33"/>
      <c r="AA2298" s="33"/>
      <c r="AB2298" s="33"/>
      <c r="AC2298" s="33"/>
      <c r="AD2298" s="33"/>
      <c r="AE2298" s="33"/>
      <c r="AF2298" s="33"/>
      <c r="AG2298" s="33"/>
      <c r="AH2298" s="33"/>
      <c r="AI2298" s="33"/>
      <c r="AJ2298" s="33"/>
      <c r="AK2298" s="33"/>
      <c r="AL2298" s="33"/>
      <c r="AM2298" s="33"/>
      <c r="AN2298" s="33"/>
      <c r="AO2298" s="33"/>
      <c r="AP2298" s="33"/>
      <c r="AQ2298" s="33"/>
      <c r="AR2298" s="33"/>
      <c r="AS2298" s="33"/>
      <c r="AT2298" s="33"/>
      <c r="AU2298" s="33"/>
      <c r="AV2298" s="33"/>
      <c r="AW2298" s="33"/>
      <c r="AX2298" s="33"/>
      <c r="AY2298" s="33"/>
      <c r="AZ2298" s="33"/>
      <c r="BA2298" s="33"/>
      <c r="BB2298" s="33"/>
      <c r="BC2298" s="33"/>
    </row>
    <row r="2299" spans="1:55">
      <c r="A2299" s="33"/>
      <c r="B2299" s="33"/>
      <c r="C2299" s="33"/>
      <c r="D2299" s="33"/>
      <c r="E2299" s="33"/>
      <c r="F2299" s="33"/>
      <c r="G2299" s="33"/>
      <c r="H2299" s="33"/>
      <c r="I2299" s="33"/>
      <c r="J2299" s="33"/>
      <c r="K2299" s="33"/>
      <c r="L2299" s="33"/>
      <c r="M2299" s="33"/>
      <c r="N2299" s="33"/>
      <c r="O2299" s="33"/>
      <c r="P2299" s="33"/>
      <c r="Q2299" s="33"/>
      <c r="R2299" s="33"/>
      <c r="S2299" s="33"/>
      <c r="T2299" s="33"/>
      <c r="U2299" s="33"/>
      <c r="V2299" s="33"/>
      <c r="W2299" s="33"/>
      <c r="X2299" s="33"/>
      <c r="Y2299" s="33"/>
      <c r="Z2299" s="33"/>
      <c r="AA2299" s="33"/>
      <c r="AB2299" s="33"/>
      <c r="AC2299" s="33"/>
      <c r="AD2299" s="33"/>
      <c r="AE2299" s="33"/>
      <c r="AF2299" s="33"/>
      <c r="AG2299" s="33"/>
      <c r="AH2299" s="33"/>
      <c r="AI2299" s="33"/>
      <c r="AJ2299" s="33"/>
      <c r="AK2299" s="33"/>
      <c r="AL2299" s="33"/>
      <c r="AM2299" s="33"/>
      <c r="AN2299" s="33"/>
      <c r="AO2299" s="33"/>
      <c r="AP2299" s="33"/>
      <c r="AQ2299" s="33"/>
      <c r="AR2299" s="33"/>
      <c r="AS2299" s="33"/>
      <c r="AT2299" s="33"/>
      <c r="AU2299" s="33"/>
      <c r="AV2299" s="33"/>
      <c r="AW2299" s="33"/>
      <c r="AX2299" s="33"/>
      <c r="AY2299" s="33"/>
      <c r="AZ2299" s="33"/>
      <c r="BA2299" s="33"/>
      <c r="BB2299" s="33"/>
      <c r="BC2299" s="33"/>
    </row>
    <row r="2300" spans="1:55">
      <c r="A2300" s="33"/>
      <c r="B2300" s="33"/>
      <c r="C2300" s="33"/>
      <c r="D2300" s="33"/>
      <c r="E2300" s="33"/>
      <c r="F2300" s="33"/>
      <c r="G2300" s="33"/>
      <c r="H2300" s="33"/>
      <c r="I2300" s="33"/>
      <c r="J2300" s="33"/>
      <c r="K2300" s="33"/>
      <c r="L2300" s="33"/>
      <c r="M2300" s="33"/>
      <c r="N2300" s="33"/>
      <c r="O2300" s="33"/>
      <c r="P2300" s="33"/>
      <c r="Q2300" s="33"/>
      <c r="R2300" s="33"/>
      <c r="S2300" s="33"/>
      <c r="T2300" s="33"/>
      <c r="U2300" s="33"/>
      <c r="V2300" s="33"/>
      <c r="W2300" s="33"/>
      <c r="X2300" s="33"/>
      <c r="Y2300" s="33"/>
      <c r="Z2300" s="33"/>
      <c r="AA2300" s="33"/>
      <c r="AB2300" s="33"/>
      <c r="AC2300" s="33"/>
      <c r="AD2300" s="33"/>
      <c r="AE2300" s="33"/>
      <c r="AF2300" s="33"/>
      <c r="AG2300" s="33"/>
      <c r="AH2300" s="33"/>
      <c r="AI2300" s="33"/>
      <c r="AJ2300" s="33"/>
      <c r="AK2300" s="33"/>
      <c r="AL2300" s="33"/>
      <c r="AM2300" s="33"/>
      <c r="AN2300" s="33"/>
      <c r="AO2300" s="33"/>
      <c r="AP2300" s="33"/>
      <c r="AQ2300" s="33"/>
      <c r="AR2300" s="33"/>
      <c r="AS2300" s="33"/>
      <c r="AT2300" s="33"/>
      <c r="AU2300" s="33"/>
      <c r="AV2300" s="33"/>
      <c r="AW2300" s="33"/>
      <c r="AX2300" s="33"/>
      <c r="AY2300" s="33"/>
      <c r="AZ2300" s="33"/>
      <c r="BA2300" s="33"/>
      <c r="BB2300" s="33"/>
      <c r="BC2300" s="33"/>
    </row>
    <row r="2301" spans="1:55">
      <c r="A2301" s="33"/>
      <c r="B2301" s="33"/>
      <c r="C2301" s="33"/>
      <c r="D2301" s="33"/>
      <c r="E2301" s="33"/>
      <c r="F2301" s="33"/>
      <c r="G2301" s="33"/>
      <c r="H2301" s="33"/>
      <c r="I2301" s="33"/>
      <c r="J2301" s="33"/>
      <c r="K2301" s="33"/>
      <c r="L2301" s="33"/>
      <c r="M2301" s="33"/>
      <c r="N2301" s="33"/>
      <c r="O2301" s="33"/>
      <c r="P2301" s="33"/>
      <c r="Q2301" s="33"/>
      <c r="R2301" s="33"/>
      <c r="S2301" s="33"/>
      <c r="T2301" s="33"/>
      <c r="U2301" s="33"/>
      <c r="V2301" s="33"/>
      <c r="W2301" s="33"/>
      <c r="X2301" s="33"/>
      <c r="Y2301" s="33"/>
      <c r="Z2301" s="33"/>
      <c r="AA2301" s="33"/>
      <c r="AB2301" s="33"/>
      <c r="AC2301" s="33"/>
      <c r="AD2301" s="33"/>
      <c r="AE2301" s="33"/>
      <c r="AF2301" s="33"/>
      <c r="AG2301" s="33"/>
      <c r="AH2301" s="33"/>
      <c r="AI2301" s="33"/>
      <c r="AJ2301" s="33"/>
      <c r="AK2301" s="33"/>
      <c r="AL2301" s="33"/>
      <c r="AM2301" s="33"/>
      <c r="AN2301" s="33"/>
      <c r="AO2301" s="33"/>
      <c r="AP2301" s="33"/>
      <c r="AQ2301" s="33"/>
      <c r="AR2301" s="33"/>
      <c r="AS2301" s="33"/>
      <c r="AT2301" s="33"/>
      <c r="AU2301" s="33"/>
      <c r="AV2301" s="33"/>
      <c r="AW2301" s="33"/>
      <c r="AX2301" s="33"/>
      <c r="AY2301" s="33"/>
      <c r="AZ2301" s="33"/>
      <c r="BA2301" s="33"/>
      <c r="BB2301" s="33"/>
      <c r="BC2301" s="33"/>
    </row>
    <row r="2302" spans="1:55">
      <c r="A2302" s="33"/>
      <c r="B2302" s="33"/>
      <c r="C2302" s="33"/>
      <c r="D2302" s="33"/>
      <c r="E2302" s="33"/>
      <c r="F2302" s="33"/>
      <c r="G2302" s="33"/>
      <c r="H2302" s="33"/>
      <c r="I2302" s="33"/>
      <c r="J2302" s="33"/>
      <c r="K2302" s="33"/>
      <c r="L2302" s="33"/>
      <c r="M2302" s="33"/>
      <c r="N2302" s="33"/>
      <c r="O2302" s="33"/>
      <c r="P2302" s="33"/>
      <c r="Q2302" s="33"/>
      <c r="R2302" s="33"/>
      <c r="S2302" s="33"/>
      <c r="T2302" s="33"/>
      <c r="U2302" s="33"/>
      <c r="V2302" s="33"/>
      <c r="W2302" s="33"/>
      <c r="X2302" s="33"/>
      <c r="Y2302" s="33"/>
      <c r="Z2302" s="33"/>
      <c r="AA2302" s="33"/>
      <c r="AB2302" s="33"/>
      <c r="AC2302" s="33"/>
      <c r="AD2302" s="33"/>
      <c r="AE2302" s="33"/>
      <c r="AF2302" s="33"/>
      <c r="AG2302" s="33"/>
      <c r="AH2302" s="33"/>
      <c r="AI2302" s="33"/>
      <c r="AJ2302" s="33"/>
      <c r="AK2302" s="33"/>
      <c r="AL2302" s="33"/>
      <c r="AM2302" s="33"/>
      <c r="AN2302" s="33"/>
      <c r="AO2302" s="33"/>
      <c r="AP2302" s="33"/>
      <c r="AQ2302" s="33"/>
      <c r="AR2302" s="33"/>
      <c r="AS2302" s="33"/>
      <c r="AT2302" s="33"/>
      <c r="AU2302" s="33"/>
      <c r="AV2302" s="33"/>
      <c r="AW2302" s="33"/>
      <c r="AX2302" s="33"/>
      <c r="AY2302" s="33"/>
      <c r="AZ2302" s="33"/>
      <c r="BA2302" s="33"/>
      <c r="BB2302" s="33"/>
      <c r="BC2302" s="33"/>
    </row>
    <row r="2303" spans="1:55">
      <c r="A2303" s="33"/>
      <c r="B2303" s="33"/>
      <c r="C2303" s="33"/>
      <c r="D2303" s="33"/>
      <c r="E2303" s="33"/>
      <c r="F2303" s="33"/>
      <c r="G2303" s="33"/>
      <c r="H2303" s="33"/>
      <c r="I2303" s="33"/>
      <c r="J2303" s="33"/>
      <c r="K2303" s="33"/>
      <c r="L2303" s="33"/>
      <c r="M2303" s="33"/>
      <c r="N2303" s="33"/>
      <c r="O2303" s="33"/>
      <c r="P2303" s="33"/>
      <c r="Q2303" s="33"/>
      <c r="R2303" s="33"/>
      <c r="S2303" s="33"/>
      <c r="T2303" s="33"/>
      <c r="U2303" s="33"/>
      <c r="V2303" s="33"/>
      <c r="W2303" s="33"/>
      <c r="X2303" s="33"/>
      <c r="Y2303" s="33"/>
      <c r="Z2303" s="33"/>
      <c r="AA2303" s="33"/>
      <c r="AB2303" s="33"/>
      <c r="AC2303" s="33"/>
      <c r="AD2303" s="33"/>
      <c r="AE2303" s="33"/>
      <c r="AF2303" s="33"/>
      <c r="AG2303" s="33"/>
      <c r="AH2303" s="33"/>
      <c r="AI2303" s="33"/>
      <c r="AJ2303" s="33"/>
      <c r="AK2303" s="33"/>
      <c r="AL2303" s="33"/>
      <c r="AM2303" s="33"/>
      <c r="AN2303" s="33"/>
      <c r="AO2303" s="33"/>
      <c r="AP2303" s="33"/>
      <c r="AQ2303" s="33"/>
      <c r="AR2303" s="33"/>
      <c r="AS2303" s="33"/>
      <c r="AT2303" s="33"/>
      <c r="AU2303" s="33"/>
      <c r="AV2303" s="33"/>
      <c r="AW2303" s="33"/>
      <c r="AX2303" s="33"/>
      <c r="AY2303" s="33"/>
      <c r="AZ2303" s="33"/>
      <c r="BA2303" s="33"/>
      <c r="BB2303" s="33"/>
      <c r="BC2303" s="33"/>
    </row>
    <row r="2304" spans="1:55">
      <c r="A2304" s="33"/>
      <c r="B2304" s="33"/>
      <c r="C2304" s="33"/>
      <c r="D2304" s="33"/>
      <c r="E2304" s="33"/>
      <c r="F2304" s="33"/>
      <c r="G2304" s="33"/>
      <c r="H2304" s="33"/>
      <c r="I2304" s="33"/>
      <c r="J2304" s="33"/>
      <c r="K2304" s="33"/>
      <c r="L2304" s="33"/>
      <c r="M2304" s="33"/>
      <c r="N2304" s="33"/>
      <c r="O2304" s="33"/>
      <c r="P2304" s="33"/>
      <c r="Q2304" s="33"/>
      <c r="R2304" s="33"/>
      <c r="S2304" s="33"/>
      <c r="T2304" s="33"/>
      <c r="U2304" s="33"/>
      <c r="V2304" s="33"/>
      <c r="W2304" s="33"/>
      <c r="X2304" s="33"/>
      <c r="Y2304" s="33"/>
      <c r="Z2304" s="33"/>
      <c r="AA2304" s="33"/>
      <c r="AB2304" s="33"/>
      <c r="AC2304" s="33"/>
      <c r="AD2304" s="33"/>
      <c r="AE2304" s="33"/>
      <c r="AF2304" s="33"/>
      <c r="AG2304" s="33"/>
      <c r="AH2304" s="33"/>
      <c r="AI2304" s="33"/>
      <c r="AJ2304" s="33"/>
      <c r="AK2304" s="33"/>
      <c r="AL2304" s="33"/>
      <c r="AM2304" s="33"/>
      <c r="AN2304" s="33"/>
      <c r="AO2304" s="33"/>
      <c r="AP2304" s="33"/>
      <c r="AQ2304" s="33"/>
      <c r="AR2304" s="33"/>
      <c r="AS2304" s="33"/>
      <c r="AT2304" s="33"/>
      <c r="AU2304" s="33"/>
      <c r="AV2304" s="33"/>
      <c r="AW2304" s="33"/>
      <c r="AX2304" s="33"/>
      <c r="AY2304" s="33"/>
      <c r="AZ2304" s="33"/>
      <c r="BA2304" s="33"/>
      <c r="BB2304" s="33"/>
      <c r="BC2304" s="33"/>
    </row>
    <row r="2305" spans="1:55">
      <c r="A2305" s="33"/>
      <c r="B2305" s="33"/>
      <c r="C2305" s="33"/>
      <c r="D2305" s="33"/>
      <c r="E2305" s="33"/>
      <c r="F2305" s="33"/>
      <c r="G2305" s="33"/>
      <c r="H2305" s="33"/>
      <c r="I2305" s="33"/>
      <c r="J2305" s="33"/>
      <c r="K2305" s="33"/>
      <c r="L2305" s="33"/>
      <c r="M2305" s="33"/>
      <c r="N2305" s="33"/>
      <c r="O2305" s="33"/>
      <c r="P2305" s="33"/>
      <c r="Q2305" s="33"/>
      <c r="R2305" s="33"/>
      <c r="S2305" s="33"/>
      <c r="T2305" s="33"/>
      <c r="U2305" s="33"/>
      <c r="V2305" s="33"/>
      <c r="W2305" s="33"/>
      <c r="X2305" s="33"/>
      <c r="Y2305" s="33"/>
      <c r="Z2305" s="33"/>
      <c r="AA2305" s="33"/>
      <c r="AB2305" s="33"/>
      <c r="AC2305" s="33"/>
      <c r="AD2305" s="33"/>
      <c r="AE2305" s="33"/>
      <c r="AF2305" s="33"/>
      <c r="AG2305" s="33"/>
      <c r="AH2305" s="33"/>
      <c r="AI2305" s="33"/>
      <c r="AJ2305" s="33"/>
      <c r="AK2305" s="33"/>
      <c r="AL2305" s="33"/>
      <c r="AM2305" s="33"/>
      <c r="AN2305" s="33"/>
      <c r="AO2305" s="33"/>
      <c r="AP2305" s="33"/>
      <c r="AQ2305" s="33"/>
      <c r="AR2305" s="33"/>
      <c r="AS2305" s="33"/>
      <c r="AT2305" s="33"/>
      <c r="AU2305" s="33"/>
      <c r="AV2305" s="33"/>
      <c r="AW2305" s="33"/>
      <c r="AX2305" s="33"/>
      <c r="AY2305" s="33"/>
      <c r="AZ2305" s="33"/>
      <c r="BA2305" s="33"/>
      <c r="BB2305" s="33"/>
      <c r="BC2305" s="33"/>
    </row>
    <row r="2306" spans="1:55">
      <c r="A2306" s="33"/>
      <c r="B2306" s="33"/>
      <c r="C2306" s="33"/>
      <c r="D2306" s="33"/>
      <c r="E2306" s="33"/>
      <c r="F2306" s="33"/>
      <c r="G2306" s="33"/>
      <c r="H2306" s="33"/>
      <c r="I2306" s="33"/>
      <c r="J2306" s="33"/>
      <c r="K2306" s="33"/>
      <c r="L2306" s="33"/>
      <c r="M2306" s="33"/>
      <c r="N2306" s="33"/>
      <c r="O2306" s="33"/>
      <c r="P2306" s="33"/>
      <c r="Q2306" s="33"/>
      <c r="R2306" s="33"/>
      <c r="S2306" s="33"/>
      <c r="T2306" s="33"/>
      <c r="U2306" s="33"/>
      <c r="V2306" s="33"/>
      <c r="W2306" s="33"/>
      <c r="X2306" s="33"/>
      <c r="Y2306" s="33"/>
      <c r="Z2306" s="33"/>
      <c r="AA2306" s="33"/>
      <c r="AB2306" s="33"/>
      <c r="AC2306" s="33"/>
      <c r="AD2306" s="33"/>
      <c r="AE2306" s="33"/>
      <c r="AF2306" s="33"/>
      <c r="AG2306" s="33"/>
      <c r="AH2306" s="33"/>
      <c r="AI2306" s="33"/>
      <c r="AJ2306" s="33"/>
      <c r="AK2306" s="33"/>
      <c r="AL2306" s="33"/>
      <c r="AM2306" s="33"/>
      <c r="AN2306" s="33"/>
      <c r="AO2306" s="33"/>
      <c r="AP2306" s="33"/>
      <c r="AQ2306" s="33"/>
      <c r="AR2306" s="33"/>
      <c r="AS2306" s="33"/>
      <c r="AT2306" s="33"/>
      <c r="AU2306" s="33"/>
      <c r="AV2306" s="33"/>
      <c r="AW2306" s="33"/>
      <c r="AX2306" s="33"/>
      <c r="AY2306" s="33"/>
      <c r="AZ2306" s="33"/>
      <c r="BA2306" s="33"/>
      <c r="BB2306" s="33"/>
      <c r="BC2306" s="33"/>
    </row>
    <row r="2307" spans="1:55">
      <c r="A2307" s="33"/>
      <c r="B2307" s="33"/>
      <c r="C2307" s="33"/>
      <c r="D2307" s="33"/>
      <c r="E2307" s="33"/>
      <c r="F2307" s="33"/>
      <c r="G2307" s="33"/>
      <c r="H2307" s="33"/>
      <c r="I2307" s="33"/>
      <c r="J2307" s="33"/>
      <c r="K2307" s="33"/>
      <c r="L2307" s="33"/>
      <c r="M2307" s="33"/>
      <c r="N2307" s="33"/>
      <c r="O2307" s="33"/>
      <c r="P2307" s="33"/>
      <c r="Q2307" s="33"/>
      <c r="R2307" s="33"/>
      <c r="S2307" s="33"/>
      <c r="T2307" s="33"/>
      <c r="U2307" s="33"/>
      <c r="V2307" s="33"/>
      <c r="W2307" s="33"/>
      <c r="X2307" s="33"/>
      <c r="Y2307" s="33"/>
      <c r="Z2307" s="33"/>
      <c r="AA2307" s="33"/>
      <c r="AB2307" s="33"/>
      <c r="AC2307" s="33"/>
      <c r="AD2307" s="33"/>
      <c r="AE2307" s="33"/>
      <c r="AF2307" s="33"/>
      <c r="AG2307" s="33"/>
      <c r="AH2307" s="33"/>
      <c r="AI2307" s="33"/>
      <c r="AJ2307" s="33"/>
      <c r="AK2307" s="33"/>
      <c r="AL2307" s="33"/>
      <c r="AM2307" s="33"/>
      <c r="AN2307" s="33"/>
      <c r="AO2307" s="33"/>
      <c r="AP2307" s="33"/>
      <c r="AQ2307" s="33"/>
      <c r="AR2307" s="33"/>
      <c r="AS2307" s="33"/>
      <c r="AT2307" s="33"/>
      <c r="AU2307" s="33"/>
      <c r="AV2307" s="33"/>
      <c r="AW2307" s="33"/>
      <c r="AX2307" s="33"/>
      <c r="AY2307" s="33"/>
      <c r="AZ2307" s="33"/>
      <c r="BA2307" s="33"/>
      <c r="BB2307" s="33"/>
      <c r="BC2307" s="33"/>
    </row>
    <row r="2308" spans="1:55">
      <c r="A2308" s="33"/>
      <c r="B2308" s="33"/>
      <c r="C2308" s="33"/>
      <c r="D2308" s="33"/>
      <c r="E2308" s="33"/>
      <c r="F2308" s="33"/>
      <c r="G2308" s="33"/>
      <c r="H2308" s="33"/>
      <c r="I2308" s="33"/>
      <c r="J2308" s="33"/>
      <c r="K2308" s="33"/>
      <c r="L2308" s="33"/>
      <c r="M2308" s="33"/>
      <c r="N2308" s="33"/>
      <c r="O2308" s="33"/>
      <c r="P2308" s="33"/>
      <c r="Q2308" s="33"/>
      <c r="R2308" s="33"/>
      <c r="S2308" s="33"/>
      <c r="T2308" s="33"/>
      <c r="U2308" s="33"/>
      <c r="V2308" s="33"/>
      <c r="W2308" s="33"/>
      <c r="X2308" s="33"/>
      <c r="Y2308" s="33"/>
      <c r="Z2308" s="33"/>
      <c r="AA2308" s="33"/>
      <c r="AB2308" s="33"/>
      <c r="AC2308" s="33"/>
      <c r="AD2308" s="33"/>
      <c r="AE2308" s="33"/>
      <c r="AF2308" s="33"/>
      <c r="AG2308" s="33"/>
      <c r="AH2308" s="33"/>
      <c r="AI2308" s="33"/>
      <c r="AJ2308" s="33"/>
      <c r="AK2308" s="33"/>
      <c r="AL2308" s="33"/>
      <c r="AM2308" s="33"/>
      <c r="AN2308" s="33"/>
      <c r="AO2308" s="33"/>
      <c r="AP2308" s="33"/>
      <c r="AQ2308" s="33"/>
      <c r="AR2308" s="33"/>
      <c r="AS2308" s="33"/>
      <c r="AT2308" s="33"/>
      <c r="AU2308" s="33"/>
      <c r="AV2308" s="33"/>
      <c r="AW2308" s="33"/>
      <c r="AX2308" s="33"/>
      <c r="AY2308" s="33"/>
      <c r="AZ2308" s="33"/>
      <c r="BA2308" s="33"/>
      <c r="BB2308" s="33"/>
      <c r="BC2308" s="33"/>
    </row>
    <row r="2309" spans="1:55">
      <c r="A2309" s="33"/>
      <c r="B2309" s="33"/>
      <c r="C2309" s="33"/>
      <c r="D2309" s="33"/>
      <c r="E2309" s="33"/>
      <c r="F2309" s="33"/>
      <c r="G2309" s="33"/>
      <c r="H2309" s="33"/>
      <c r="I2309" s="33"/>
      <c r="J2309" s="33"/>
      <c r="K2309" s="33"/>
      <c r="L2309" s="33"/>
      <c r="M2309" s="33"/>
      <c r="N2309" s="33"/>
      <c r="O2309" s="33"/>
      <c r="P2309" s="33"/>
      <c r="Q2309" s="33"/>
      <c r="R2309" s="33"/>
      <c r="S2309" s="33"/>
      <c r="T2309" s="33"/>
      <c r="U2309" s="33"/>
      <c r="V2309" s="33"/>
      <c r="W2309" s="33"/>
      <c r="X2309" s="33"/>
      <c r="Y2309" s="33"/>
      <c r="Z2309" s="33"/>
      <c r="AA2309" s="33"/>
      <c r="AB2309" s="33"/>
      <c r="AC2309" s="33"/>
      <c r="AD2309" s="33"/>
      <c r="AE2309" s="33"/>
      <c r="AF2309" s="33"/>
      <c r="AG2309" s="33"/>
      <c r="AH2309" s="33"/>
      <c r="AI2309" s="33"/>
      <c r="AJ2309" s="33"/>
      <c r="AK2309" s="33"/>
      <c r="AL2309" s="33"/>
      <c r="AM2309" s="33"/>
      <c r="AN2309" s="33"/>
      <c r="AO2309" s="33"/>
      <c r="AP2309" s="33"/>
      <c r="AQ2309" s="33"/>
      <c r="AR2309" s="33"/>
      <c r="AS2309" s="33"/>
      <c r="AT2309" s="33"/>
      <c r="AU2309" s="33"/>
      <c r="AV2309" s="33"/>
      <c r="AW2309" s="33"/>
      <c r="AX2309" s="33"/>
      <c r="AY2309" s="33"/>
      <c r="AZ2309" s="33"/>
      <c r="BA2309" s="33"/>
      <c r="BB2309" s="33"/>
      <c r="BC2309" s="33"/>
    </row>
    <row r="2310" spans="1:55">
      <c r="A2310" s="33"/>
      <c r="B2310" s="33"/>
      <c r="C2310" s="33"/>
      <c r="D2310" s="33"/>
      <c r="E2310" s="33"/>
      <c r="F2310" s="33"/>
      <c r="G2310" s="33"/>
      <c r="H2310" s="33"/>
      <c r="I2310" s="33"/>
      <c r="J2310" s="33"/>
      <c r="K2310" s="33"/>
      <c r="L2310" s="33"/>
      <c r="M2310" s="33"/>
      <c r="N2310" s="33"/>
      <c r="O2310" s="33"/>
      <c r="P2310" s="33"/>
      <c r="Q2310" s="33"/>
      <c r="R2310" s="33"/>
      <c r="S2310" s="33"/>
      <c r="T2310" s="33"/>
      <c r="U2310" s="33"/>
      <c r="V2310" s="33"/>
      <c r="W2310" s="33"/>
      <c r="X2310" s="33"/>
      <c r="Y2310" s="33"/>
      <c r="Z2310" s="33"/>
      <c r="AA2310" s="33"/>
      <c r="AB2310" s="33"/>
      <c r="AC2310" s="33"/>
      <c r="AD2310" s="33"/>
      <c r="AE2310" s="33"/>
      <c r="AF2310" s="33"/>
      <c r="AG2310" s="33"/>
      <c r="AH2310" s="33"/>
      <c r="AI2310" s="33"/>
      <c r="AJ2310" s="33"/>
      <c r="AK2310" s="33"/>
      <c r="AL2310" s="33"/>
      <c r="AM2310" s="33"/>
      <c r="AN2310" s="33"/>
      <c r="AO2310" s="33"/>
      <c r="AP2310" s="33"/>
      <c r="AQ2310" s="33"/>
      <c r="AR2310" s="33"/>
      <c r="AS2310" s="33"/>
      <c r="AT2310" s="33"/>
      <c r="AU2310" s="33"/>
      <c r="AV2310" s="33"/>
      <c r="AW2310" s="33"/>
      <c r="AX2310" s="33"/>
      <c r="AY2310" s="33"/>
      <c r="AZ2310" s="33"/>
      <c r="BA2310" s="33"/>
      <c r="BB2310" s="33"/>
      <c r="BC2310" s="33"/>
    </row>
    <row r="2311" spans="1:55">
      <c r="A2311" s="33"/>
      <c r="B2311" s="33"/>
      <c r="C2311" s="33"/>
      <c r="D2311" s="33"/>
      <c r="E2311" s="33"/>
      <c r="F2311" s="33"/>
      <c r="G2311" s="33"/>
      <c r="H2311" s="33"/>
      <c r="I2311" s="33"/>
      <c r="J2311" s="33"/>
      <c r="K2311" s="33"/>
      <c r="L2311" s="33"/>
      <c r="M2311" s="33"/>
      <c r="N2311" s="33"/>
      <c r="O2311" s="33"/>
      <c r="P2311" s="33"/>
      <c r="Q2311" s="33"/>
      <c r="R2311" s="33"/>
      <c r="S2311" s="33"/>
      <c r="T2311" s="33"/>
      <c r="U2311" s="33"/>
      <c r="V2311" s="33"/>
      <c r="W2311" s="33"/>
      <c r="X2311" s="33"/>
      <c r="Y2311" s="33"/>
      <c r="Z2311" s="33"/>
      <c r="AA2311" s="33"/>
      <c r="AB2311" s="33"/>
      <c r="AC2311" s="33"/>
      <c r="AD2311" s="33"/>
      <c r="AE2311" s="33"/>
      <c r="AF2311" s="33"/>
      <c r="AG2311" s="33"/>
      <c r="AH2311" s="33"/>
      <c r="AI2311" s="33"/>
      <c r="AJ2311" s="33"/>
      <c r="AK2311" s="33"/>
      <c r="AL2311" s="33"/>
      <c r="AM2311" s="33"/>
      <c r="AN2311" s="33"/>
      <c r="AO2311" s="33"/>
      <c r="AP2311" s="33"/>
      <c r="AQ2311" s="33"/>
      <c r="AR2311" s="33"/>
      <c r="AS2311" s="33"/>
      <c r="AT2311" s="33"/>
      <c r="AU2311" s="33"/>
      <c r="AV2311" s="33"/>
      <c r="AW2311" s="33"/>
      <c r="AX2311" s="33"/>
      <c r="AY2311" s="33"/>
      <c r="AZ2311" s="33"/>
      <c r="BA2311" s="33"/>
      <c r="BB2311" s="33"/>
      <c r="BC2311" s="33"/>
    </row>
    <row r="2312" spans="1:55">
      <c r="A2312" s="33"/>
      <c r="B2312" s="33"/>
      <c r="C2312" s="33"/>
      <c r="D2312" s="33"/>
      <c r="E2312" s="33"/>
      <c r="F2312" s="33"/>
      <c r="G2312" s="33"/>
      <c r="H2312" s="33"/>
      <c r="I2312" s="33"/>
      <c r="J2312" s="33"/>
      <c r="K2312" s="33"/>
      <c r="L2312" s="33"/>
      <c r="M2312" s="33"/>
      <c r="N2312" s="33"/>
      <c r="O2312" s="33"/>
      <c r="P2312" s="33"/>
      <c r="Q2312" s="33"/>
      <c r="R2312" s="33"/>
      <c r="S2312" s="33"/>
      <c r="T2312" s="33"/>
      <c r="U2312" s="33"/>
      <c r="V2312" s="33"/>
      <c r="W2312" s="33"/>
      <c r="X2312" s="33"/>
      <c r="Y2312" s="33"/>
      <c r="Z2312" s="33"/>
      <c r="AA2312" s="33"/>
      <c r="AB2312" s="33"/>
      <c r="AC2312" s="33"/>
      <c r="AD2312" s="33"/>
      <c r="AE2312" s="33"/>
      <c r="AF2312" s="33"/>
      <c r="AG2312" s="33"/>
      <c r="AH2312" s="33"/>
      <c r="AI2312" s="33"/>
      <c r="AJ2312" s="33"/>
      <c r="AK2312" s="33"/>
      <c r="AL2312" s="33"/>
      <c r="AM2312" s="33"/>
      <c r="AN2312" s="33"/>
      <c r="AO2312" s="33"/>
      <c r="AP2312" s="33"/>
      <c r="AQ2312" s="33"/>
      <c r="AR2312" s="33"/>
      <c r="AS2312" s="33"/>
      <c r="AT2312" s="33"/>
      <c r="AU2312" s="33"/>
      <c r="AV2312" s="33"/>
      <c r="AW2312" s="33"/>
      <c r="AX2312" s="33"/>
      <c r="AY2312" s="33"/>
      <c r="AZ2312" s="33"/>
      <c r="BA2312" s="33"/>
      <c r="BB2312" s="33"/>
      <c r="BC2312" s="33"/>
    </row>
    <row r="2313" spans="1:55">
      <c r="A2313" s="33"/>
      <c r="B2313" s="33"/>
      <c r="C2313" s="33"/>
      <c r="D2313" s="33"/>
      <c r="E2313" s="33"/>
      <c r="F2313" s="33"/>
      <c r="G2313" s="33"/>
      <c r="H2313" s="33"/>
      <c r="I2313" s="33"/>
      <c r="J2313" s="33"/>
      <c r="K2313" s="33"/>
      <c r="L2313" s="33"/>
      <c r="M2313" s="33"/>
      <c r="N2313" s="33"/>
      <c r="O2313" s="33"/>
      <c r="P2313" s="33"/>
      <c r="Q2313" s="33"/>
      <c r="R2313" s="33"/>
      <c r="S2313" s="33"/>
      <c r="T2313" s="33"/>
      <c r="U2313" s="33"/>
      <c r="V2313" s="33"/>
      <c r="W2313" s="33"/>
      <c r="X2313" s="33"/>
      <c r="Y2313" s="33"/>
      <c r="Z2313" s="33"/>
      <c r="AA2313" s="33"/>
      <c r="AB2313" s="33"/>
      <c r="AC2313" s="33"/>
      <c r="AD2313" s="33"/>
      <c r="AE2313" s="33"/>
      <c r="AF2313" s="33"/>
      <c r="AG2313" s="33"/>
      <c r="AH2313" s="33"/>
      <c r="AI2313" s="33"/>
      <c r="AJ2313" s="33"/>
      <c r="AK2313" s="33"/>
      <c r="AL2313" s="33"/>
      <c r="AM2313" s="33"/>
      <c r="AN2313" s="33"/>
      <c r="AO2313" s="33"/>
      <c r="AP2313" s="33"/>
      <c r="AQ2313" s="33"/>
      <c r="AR2313" s="33"/>
      <c r="AS2313" s="33"/>
      <c r="AT2313" s="33"/>
      <c r="AU2313" s="33"/>
      <c r="AV2313" s="33"/>
      <c r="AW2313" s="33"/>
      <c r="AX2313" s="33"/>
      <c r="AY2313" s="33"/>
      <c r="AZ2313" s="33"/>
      <c r="BA2313" s="33"/>
      <c r="BB2313" s="33"/>
      <c r="BC2313" s="33"/>
    </row>
    <row r="2314" spans="1:55">
      <c r="A2314" s="33"/>
      <c r="B2314" s="33"/>
      <c r="C2314" s="33"/>
      <c r="D2314" s="33"/>
      <c r="E2314" s="33"/>
      <c r="F2314" s="33"/>
      <c r="G2314" s="33"/>
      <c r="H2314" s="33"/>
      <c r="I2314" s="33"/>
      <c r="J2314" s="33"/>
      <c r="K2314" s="33"/>
      <c r="L2314" s="33"/>
      <c r="M2314" s="33"/>
      <c r="N2314" s="33"/>
      <c r="O2314" s="33"/>
      <c r="P2314" s="33"/>
      <c r="Q2314" s="33"/>
      <c r="R2314" s="33"/>
      <c r="S2314" s="33"/>
      <c r="T2314" s="33"/>
      <c r="U2314" s="33"/>
      <c r="V2314" s="33"/>
      <c r="W2314" s="33"/>
      <c r="X2314" s="33"/>
      <c r="Y2314" s="33"/>
      <c r="Z2314" s="33"/>
      <c r="AA2314" s="33"/>
      <c r="AB2314" s="33"/>
      <c r="AC2314" s="33"/>
      <c r="AD2314" s="33"/>
      <c r="AE2314" s="33"/>
      <c r="AF2314" s="33"/>
      <c r="AG2314" s="33"/>
      <c r="AH2314" s="33"/>
      <c r="AI2314" s="33"/>
      <c r="AJ2314" s="33"/>
      <c r="AK2314" s="33"/>
      <c r="AL2314" s="33"/>
      <c r="AM2314" s="33"/>
      <c r="AN2314" s="33"/>
      <c r="AO2314" s="33"/>
      <c r="AP2314" s="33"/>
      <c r="AQ2314" s="33"/>
      <c r="AR2314" s="33"/>
      <c r="AS2314" s="33"/>
      <c r="AT2314" s="33"/>
      <c r="AU2314" s="33"/>
      <c r="AV2314" s="33"/>
      <c r="AW2314" s="33"/>
      <c r="AX2314" s="33"/>
      <c r="AY2314" s="33"/>
      <c r="AZ2314" s="33"/>
      <c r="BA2314" s="33"/>
      <c r="BB2314" s="33"/>
      <c r="BC2314" s="33"/>
    </row>
    <row r="2315" spans="1:55">
      <c r="A2315" s="33"/>
      <c r="B2315" s="33"/>
      <c r="C2315" s="33"/>
      <c r="D2315" s="33"/>
      <c r="E2315" s="33"/>
      <c r="F2315" s="33"/>
      <c r="G2315" s="33"/>
      <c r="H2315" s="33"/>
      <c r="I2315" s="33"/>
      <c r="J2315" s="33"/>
      <c r="K2315" s="33"/>
      <c r="L2315" s="33"/>
      <c r="M2315" s="33"/>
      <c r="N2315" s="33"/>
      <c r="O2315" s="33"/>
      <c r="P2315" s="33"/>
      <c r="Q2315" s="33"/>
      <c r="R2315" s="33"/>
      <c r="S2315" s="33"/>
      <c r="T2315" s="33"/>
      <c r="U2315" s="33"/>
      <c r="V2315" s="33"/>
      <c r="W2315" s="33"/>
      <c r="X2315" s="33"/>
      <c r="Y2315" s="33"/>
      <c r="Z2315" s="33"/>
      <c r="AA2315" s="33"/>
      <c r="AB2315" s="33"/>
      <c r="AC2315" s="33"/>
      <c r="AD2315" s="33"/>
      <c r="AE2315" s="33"/>
      <c r="AF2315" s="33"/>
      <c r="AG2315" s="33"/>
      <c r="AH2315" s="33"/>
      <c r="AI2315" s="33"/>
      <c r="AJ2315" s="33"/>
      <c r="AK2315" s="33"/>
      <c r="AL2315" s="33"/>
      <c r="AM2315" s="33"/>
      <c r="AN2315" s="33"/>
      <c r="AO2315" s="33"/>
      <c r="AP2315" s="33"/>
      <c r="AQ2315" s="33"/>
      <c r="AR2315" s="33"/>
      <c r="AS2315" s="33"/>
      <c r="AT2315" s="33"/>
      <c r="AU2315" s="33"/>
      <c r="AV2315" s="33"/>
      <c r="AW2315" s="33"/>
      <c r="AX2315" s="33"/>
      <c r="AY2315" s="33"/>
      <c r="AZ2315" s="33"/>
      <c r="BA2315" s="33"/>
      <c r="BB2315" s="33"/>
      <c r="BC2315" s="33"/>
    </row>
    <row r="2316" spans="1:55">
      <c r="A2316" s="33"/>
      <c r="B2316" s="33"/>
      <c r="C2316" s="33"/>
      <c r="D2316" s="33"/>
      <c r="E2316" s="33"/>
      <c r="F2316" s="33"/>
      <c r="G2316" s="33"/>
      <c r="H2316" s="33"/>
      <c r="I2316" s="33"/>
      <c r="J2316" s="33"/>
      <c r="K2316" s="33"/>
      <c r="L2316" s="33"/>
      <c r="M2316" s="33"/>
      <c r="N2316" s="33"/>
      <c r="O2316" s="33"/>
      <c r="P2316" s="33"/>
      <c r="Q2316" s="33"/>
      <c r="R2316" s="33"/>
      <c r="S2316" s="33"/>
      <c r="T2316" s="33"/>
      <c r="U2316" s="33"/>
      <c r="V2316" s="33"/>
      <c r="W2316" s="33"/>
      <c r="X2316" s="33"/>
      <c r="Y2316" s="33"/>
      <c r="Z2316" s="33"/>
      <c r="AA2316" s="33"/>
      <c r="AB2316" s="33"/>
      <c r="AC2316" s="33"/>
      <c r="AD2316" s="33"/>
      <c r="AE2316" s="33"/>
      <c r="AF2316" s="33"/>
      <c r="AG2316" s="33"/>
      <c r="AH2316" s="33"/>
      <c r="AI2316" s="33"/>
      <c r="AJ2316" s="33"/>
      <c r="AK2316" s="33"/>
      <c r="AL2316" s="33"/>
      <c r="AM2316" s="33"/>
      <c r="AN2316" s="33"/>
      <c r="AO2316" s="33"/>
      <c r="AP2316" s="33"/>
      <c r="AQ2316" s="33"/>
      <c r="AR2316" s="33"/>
      <c r="AS2316" s="33"/>
      <c r="AT2316" s="33"/>
      <c r="AU2316" s="33"/>
      <c r="AV2316" s="33"/>
      <c r="AW2316" s="33"/>
      <c r="AX2316" s="33"/>
      <c r="AY2316" s="33"/>
      <c r="AZ2316" s="33"/>
      <c r="BA2316" s="33"/>
      <c r="BB2316" s="33"/>
      <c r="BC2316" s="33"/>
    </row>
    <row r="2317" spans="1:55">
      <c r="A2317" s="33"/>
      <c r="B2317" s="33"/>
      <c r="C2317" s="33"/>
      <c r="D2317" s="33"/>
      <c r="E2317" s="33"/>
      <c r="F2317" s="33"/>
      <c r="G2317" s="33"/>
      <c r="H2317" s="33"/>
      <c r="I2317" s="33"/>
      <c r="J2317" s="33"/>
      <c r="K2317" s="33"/>
      <c r="L2317" s="33"/>
      <c r="M2317" s="33"/>
      <c r="N2317" s="33"/>
      <c r="O2317" s="33"/>
      <c r="P2317" s="33"/>
      <c r="Q2317" s="33"/>
      <c r="R2317" s="33"/>
      <c r="S2317" s="33"/>
      <c r="T2317" s="33"/>
      <c r="U2317" s="33"/>
      <c r="V2317" s="33"/>
      <c r="W2317" s="33"/>
      <c r="X2317" s="33"/>
      <c r="Y2317" s="33"/>
      <c r="Z2317" s="33"/>
      <c r="AA2317" s="33"/>
      <c r="AB2317" s="33"/>
      <c r="AC2317" s="33"/>
      <c r="AD2317" s="33"/>
      <c r="AE2317" s="33"/>
      <c r="AF2317" s="33"/>
      <c r="AG2317" s="33"/>
      <c r="AH2317" s="33"/>
      <c r="AI2317" s="33"/>
      <c r="AJ2317" s="33"/>
      <c r="AK2317" s="33"/>
      <c r="AL2317" s="33"/>
      <c r="AM2317" s="33"/>
      <c r="AN2317" s="33"/>
      <c r="AO2317" s="33"/>
      <c r="AP2317" s="33"/>
      <c r="AQ2317" s="33"/>
      <c r="AR2317" s="33"/>
      <c r="AS2317" s="33"/>
      <c r="AT2317" s="33"/>
      <c r="AU2317" s="33"/>
      <c r="AV2317" s="33"/>
      <c r="AW2317" s="33"/>
      <c r="AX2317" s="33"/>
      <c r="AY2317" s="33"/>
      <c r="AZ2317" s="33"/>
      <c r="BA2317" s="33"/>
      <c r="BB2317" s="33"/>
      <c r="BC2317" s="33"/>
    </row>
    <row r="2318" spans="1:55">
      <c r="A2318" s="33"/>
      <c r="B2318" s="33"/>
      <c r="C2318" s="33"/>
      <c r="D2318" s="33"/>
      <c r="E2318" s="33"/>
      <c r="F2318" s="33"/>
      <c r="G2318" s="33"/>
      <c r="H2318" s="33"/>
      <c r="I2318" s="33"/>
      <c r="J2318" s="33"/>
      <c r="K2318" s="33"/>
      <c r="L2318" s="33"/>
      <c r="M2318" s="33"/>
      <c r="N2318" s="33"/>
      <c r="O2318" s="33"/>
      <c r="P2318" s="33"/>
      <c r="Q2318" s="33"/>
      <c r="R2318" s="33"/>
      <c r="S2318" s="33"/>
      <c r="T2318" s="33"/>
      <c r="U2318" s="33"/>
      <c r="V2318" s="33"/>
      <c r="W2318" s="33"/>
      <c r="X2318" s="33"/>
      <c r="Y2318" s="33"/>
      <c r="Z2318" s="33"/>
      <c r="AA2318" s="33"/>
      <c r="AB2318" s="33"/>
      <c r="AC2318" s="33"/>
      <c r="AD2318" s="33"/>
      <c r="AE2318" s="33"/>
      <c r="AF2318" s="33"/>
      <c r="AG2318" s="33"/>
      <c r="AH2318" s="33"/>
      <c r="AI2318" s="33"/>
      <c r="AJ2318" s="33"/>
      <c r="AK2318" s="33"/>
      <c r="AL2318" s="33"/>
      <c r="AM2318" s="33"/>
      <c r="AN2318" s="33"/>
      <c r="AO2318" s="33"/>
      <c r="AP2318" s="33"/>
      <c r="AQ2318" s="33"/>
      <c r="AR2318" s="33"/>
      <c r="AS2318" s="33"/>
      <c r="AT2318" s="33"/>
      <c r="AU2318" s="33"/>
      <c r="AV2318" s="33"/>
      <c r="AW2318" s="33"/>
      <c r="AX2318" s="33"/>
      <c r="AY2318" s="33"/>
      <c r="AZ2318" s="33"/>
      <c r="BA2318" s="33"/>
      <c r="BB2318" s="33"/>
      <c r="BC2318" s="33"/>
    </row>
    <row r="2319" spans="1:55">
      <c r="A2319" s="33"/>
      <c r="B2319" s="33"/>
      <c r="C2319" s="33"/>
      <c r="D2319" s="33"/>
      <c r="E2319" s="33"/>
      <c r="F2319" s="33"/>
      <c r="G2319" s="33"/>
      <c r="H2319" s="33"/>
      <c r="I2319" s="33"/>
      <c r="J2319" s="33"/>
      <c r="K2319" s="33"/>
      <c r="L2319" s="33"/>
      <c r="M2319" s="33"/>
      <c r="N2319" s="33"/>
      <c r="O2319" s="33"/>
      <c r="P2319" s="33"/>
      <c r="Q2319" s="33"/>
      <c r="R2319" s="33"/>
      <c r="S2319" s="33"/>
      <c r="T2319" s="33"/>
      <c r="U2319" s="33"/>
      <c r="V2319" s="33"/>
      <c r="W2319" s="33"/>
      <c r="X2319" s="33"/>
      <c r="Y2319" s="33"/>
      <c r="Z2319" s="33"/>
      <c r="AA2319" s="33"/>
      <c r="AB2319" s="33"/>
      <c r="AC2319" s="33"/>
      <c r="AD2319" s="33"/>
      <c r="AE2319" s="33"/>
      <c r="AF2319" s="33"/>
      <c r="AG2319" s="33"/>
      <c r="AH2319" s="33"/>
      <c r="AI2319" s="33"/>
      <c r="AJ2319" s="33"/>
      <c r="AK2319" s="33"/>
      <c r="AL2319" s="33"/>
      <c r="AM2319" s="33"/>
      <c r="AN2319" s="33"/>
      <c r="AO2319" s="33"/>
      <c r="AP2319" s="33"/>
      <c r="AQ2319" s="33"/>
      <c r="AR2319" s="33"/>
      <c r="AS2319" s="33"/>
      <c r="AT2319" s="33"/>
      <c r="AU2319" s="33"/>
      <c r="AV2319" s="33"/>
      <c r="AW2319" s="33"/>
      <c r="AX2319" s="33"/>
      <c r="AY2319" s="33"/>
      <c r="AZ2319" s="33"/>
      <c r="BA2319" s="33"/>
      <c r="BB2319" s="33"/>
      <c r="BC2319" s="33"/>
    </row>
    <row r="2320" spans="1:55">
      <c r="A2320" s="33"/>
      <c r="B2320" s="33"/>
      <c r="C2320" s="33"/>
      <c r="D2320" s="33"/>
      <c r="E2320" s="33"/>
      <c r="F2320" s="33"/>
      <c r="G2320" s="33"/>
      <c r="H2320" s="33"/>
      <c r="I2320" s="33"/>
      <c r="J2320" s="33"/>
      <c r="K2320" s="33"/>
      <c r="L2320" s="33"/>
      <c r="M2320" s="33"/>
      <c r="N2320" s="33"/>
      <c r="O2320" s="33"/>
      <c r="P2320" s="33"/>
      <c r="Q2320" s="33"/>
      <c r="R2320" s="33"/>
      <c r="S2320" s="33"/>
      <c r="T2320" s="33"/>
      <c r="U2320" s="33"/>
      <c r="V2320" s="33"/>
      <c r="W2320" s="33"/>
      <c r="X2320" s="33"/>
      <c r="Y2320" s="33"/>
      <c r="Z2320" s="33"/>
      <c r="AA2320" s="33"/>
      <c r="AB2320" s="33"/>
      <c r="AC2320" s="33"/>
      <c r="AD2320" s="33"/>
      <c r="AE2320" s="33"/>
      <c r="AF2320" s="33"/>
      <c r="AG2320" s="33"/>
      <c r="AH2320" s="33"/>
      <c r="AI2320" s="33"/>
      <c r="AJ2320" s="33"/>
      <c r="AK2320" s="33"/>
      <c r="AL2320" s="33"/>
      <c r="AM2320" s="33"/>
      <c r="AN2320" s="33"/>
      <c r="AO2320" s="33"/>
      <c r="AP2320" s="33"/>
      <c r="AQ2320" s="33"/>
      <c r="AR2320" s="33"/>
      <c r="AS2320" s="33"/>
      <c r="AT2320" s="33"/>
      <c r="AU2320" s="33"/>
      <c r="AV2320" s="33"/>
      <c r="AW2320" s="33"/>
      <c r="AX2320" s="33"/>
      <c r="AY2320" s="33"/>
      <c r="AZ2320" s="33"/>
      <c r="BA2320" s="33"/>
      <c r="BB2320" s="33"/>
      <c r="BC2320" s="33"/>
    </row>
    <row r="2321" spans="1:55">
      <c r="A2321" s="33"/>
      <c r="B2321" s="33"/>
      <c r="C2321" s="33"/>
      <c r="D2321" s="33"/>
      <c r="E2321" s="33"/>
      <c r="F2321" s="33"/>
      <c r="G2321" s="33"/>
      <c r="H2321" s="33"/>
      <c r="I2321" s="33"/>
      <c r="J2321" s="33"/>
      <c r="K2321" s="33"/>
      <c r="L2321" s="33"/>
      <c r="M2321" s="33"/>
      <c r="N2321" s="33"/>
      <c r="O2321" s="33"/>
      <c r="P2321" s="33"/>
      <c r="Q2321" s="33"/>
      <c r="R2321" s="33"/>
      <c r="S2321" s="33"/>
      <c r="T2321" s="33"/>
      <c r="U2321" s="33"/>
      <c r="V2321" s="33"/>
      <c r="W2321" s="33"/>
      <c r="X2321" s="33"/>
      <c r="Y2321" s="33"/>
      <c r="Z2321" s="33"/>
      <c r="AA2321" s="33"/>
      <c r="AB2321" s="33"/>
      <c r="AC2321" s="33"/>
      <c r="AD2321" s="33"/>
      <c r="AE2321" s="33"/>
      <c r="AF2321" s="33"/>
      <c r="AG2321" s="33"/>
      <c r="AH2321" s="33"/>
      <c r="AI2321" s="33"/>
      <c r="AJ2321" s="33"/>
      <c r="AK2321" s="33"/>
      <c r="AL2321" s="33"/>
      <c r="AM2321" s="33"/>
      <c r="AN2321" s="33"/>
      <c r="AO2321" s="33"/>
      <c r="AP2321" s="33"/>
      <c r="AQ2321" s="33"/>
      <c r="AR2321" s="33"/>
      <c r="AS2321" s="33"/>
      <c r="AT2321" s="33"/>
      <c r="AU2321" s="33"/>
      <c r="AV2321" s="33"/>
      <c r="AW2321" s="33"/>
      <c r="AX2321" s="33"/>
      <c r="AY2321" s="33"/>
      <c r="AZ2321" s="33"/>
      <c r="BA2321" s="33"/>
      <c r="BB2321" s="33"/>
      <c r="BC2321" s="33"/>
    </row>
    <row r="2322" spans="1:55">
      <c r="A2322" s="33"/>
      <c r="B2322" s="33"/>
      <c r="C2322" s="33"/>
      <c r="D2322" s="33"/>
      <c r="E2322" s="33"/>
      <c r="F2322" s="33"/>
      <c r="G2322" s="33"/>
      <c r="H2322" s="33"/>
      <c r="I2322" s="33"/>
      <c r="J2322" s="33"/>
      <c r="K2322" s="33"/>
      <c r="L2322" s="33"/>
      <c r="M2322" s="33"/>
      <c r="N2322" s="33"/>
      <c r="O2322" s="33"/>
      <c r="P2322" s="33"/>
      <c r="Q2322" s="33"/>
      <c r="R2322" s="33"/>
      <c r="S2322" s="33"/>
      <c r="T2322" s="33"/>
      <c r="U2322" s="33"/>
      <c r="V2322" s="33"/>
      <c r="W2322" s="33"/>
      <c r="X2322" s="33"/>
      <c r="Y2322" s="33"/>
      <c r="Z2322" s="33"/>
      <c r="AA2322" s="33"/>
      <c r="AB2322" s="33"/>
      <c r="AC2322" s="33"/>
      <c r="AD2322" s="33"/>
      <c r="AE2322" s="33"/>
      <c r="AF2322" s="33"/>
      <c r="AG2322" s="33"/>
      <c r="AH2322" s="33"/>
      <c r="AI2322" s="33"/>
      <c r="AJ2322" s="33"/>
      <c r="AK2322" s="33"/>
      <c r="AL2322" s="33"/>
      <c r="AM2322" s="33"/>
      <c r="AN2322" s="33"/>
      <c r="AO2322" s="33"/>
      <c r="AP2322" s="33"/>
      <c r="AQ2322" s="33"/>
      <c r="AR2322" s="33"/>
      <c r="AS2322" s="33"/>
      <c r="AT2322" s="33"/>
      <c r="AU2322" s="33"/>
      <c r="AV2322" s="33"/>
      <c r="AW2322" s="33"/>
      <c r="AX2322" s="33"/>
      <c r="AY2322" s="33"/>
      <c r="AZ2322" s="33"/>
      <c r="BA2322" s="33"/>
      <c r="BB2322" s="33"/>
      <c r="BC2322" s="33"/>
    </row>
    <row r="2323" spans="1:55">
      <c r="A2323" s="33"/>
      <c r="B2323" s="33"/>
      <c r="C2323" s="33"/>
      <c r="D2323" s="33"/>
      <c r="E2323" s="33"/>
      <c r="F2323" s="33"/>
      <c r="G2323" s="33"/>
      <c r="H2323" s="33"/>
      <c r="I2323" s="33"/>
      <c r="J2323" s="33"/>
      <c r="K2323" s="33"/>
      <c r="L2323" s="33"/>
      <c r="M2323" s="33"/>
      <c r="N2323" s="33"/>
      <c r="O2323" s="33"/>
      <c r="P2323" s="33"/>
      <c r="Q2323" s="33"/>
      <c r="R2323" s="33"/>
      <c r="S2323" s="33"/>
      <c r="T2323" s="33"/>
      <c r="U2323" s="33"/>
      <c r="V2323" s="33"/>
      <c r="W2323" s="33"/>
      <c r="X2323" s="33"/>
      <c r="Y2323" s="33"/>
      <c r="Z2323" s="33"/>
      <c r="AA2323" s="33"/>
      <c r="AB2323" s="33"/>
      <c r="AC2323" s="33"/>
      <c r="AD2323" s="33"/>
      <c r="AE2323" s="33"/>
      <c r="AF2323" s="33"/>
      <c r="AG2323" s="33"/>
      <c r="AH2323" s="33"/>
      <c r="AI2323" s="33"/>
      <c r="AJ2323" s="33"/>
      <c r="AK2323" s="33"/>
      <c r="AL2323" s="33"/>
      <c r="AM2323" s="33"/>
      <c r="AN2323" s="33"/>
      <c r="AO2323" s="33"/>
      <c r="AP2323" s="33"/>
      <c r="AQ2323" s="33"/>
      <c r="AR2323" s="33"/>
      <c r="AS2323" s="33"/>
      <c r="AT2323" s="33"/>
      <c r="AU2323" s="33"/>
      <c r="AV2323" s="33"/>
      <c r="AW2323" s="33"/>
      <c r="AX2323" s="33"/>
      <c r="AY2323" s="33"/>
      <c r="AZ2323" s="33"/>
      <c r="BA2323" s="33"/>
      <c r="BB2323" s="33"/>
      <c r="BC2323" s="33"/>
    </row>
    <row r="2324" spans="1:55">
      <c r="A2324" s="33"/>
      <c r="B2324" s="33"/>
      <c r="C2324" s="33"/>
      <c r="D2324" s="33"/>
      <c r="E2324" s="33"/>
      <c r="F2324" s="33"/>
      <c r="G2324" s="33"/>
      <c r="H2324" s="33"/>
      <c r="I2324" s="33"/>
      <c r="J2324" s="33"/>
      <c r="K2324" s="33"/>
      <c r="L2324" s="33"/>
      <c r="M2324" s="33"/>
      <c r="N2324" s="33"/>
      <c r="O2324" s="33"/>
      <c r="P2324" s="33"/>
      <c r="Q2324" s="33"/>
      <c r="R2324" s="33"/>
      <c r="S2324" s="33"/>
      <c r="T2324" s="33"/>
      <c r="U2324" s="33"/>
      <c r="V2324" s="33"/>
      <c r="W2324" s="33"/>
      <c r="X2324" s="33"/>
      <c r="Y2324" s="33"/>
      <c r="Z2324" s="33"/>
      <c r="AA2324" s="33"/>
      <c r="AB2324" s="33"/>
      <c r="AC2324" s="33"/>
      <c r="AD2324" s="33"/>
      <c r="AE2324" s="33"/>
      <c r="AF2324" s="33"/>
      <c r="AG2324" s="33"/>
      <c r="AH2324" s="33"/>
      <c r="AI2324" s="33"/>
      <c r="AJ2324" s="33"/>
      <c r="AK2324" s="33"/>
      <c r="AL2324" s="33"/>
      <c r="AM2324" s="33"/>
      <c r="AN2324" s="33"/>
      <c r="AO2324" s="33"/>
      <c r="AP2324" s="33"/>
      <c r="AQ2324" s="33"/>
      <c r="AR2324" s="33"/>
      <c r="AS2324" s="33"/>
      <c r="AT2324" s="33"/>
      <c r="AU2324" s="33"/>
      <c r="AV2324" s="33"/>
      <c r="AW2324" s="33"/>
      <c r="AX2324" s="33"/>
      <c r="AY2324" s="33"/>
      <c r="AZ2324" s="33"/>
      <c r="BA2324" s="33"/>
      <c r="BB2324" s="33"/>
      <c r="BC2324" s="33"/>
    </row>
    <row r="2325" spans="1:55">
      <c r="A2325" s="33"/>
      <c r="B2325" s="33"/>
      <c r="C2325" s="33"/>
      <c r="D2325" s="33"/>
      <c r="E2325" s="33"/>
      <c r="F2325" s="33"/>
      <c r="G2325" s="33"/>
      <c r="H2325" s="33"/>
      <c r="I2325" s="33"/>
      <c r="J2325" s="33"/>
      <c r="K2325" s="33"/>
      <c r="L2325" s="33"/>
      <c r="M2325" s="33"/>
      <c r="N2325" s="33"/>
      <c r="O2325" s="33"/>
      <c r="P2325" s="33"/>
      <c r="Q2325" s="33"/>
      <c r="R2325" s="33"/>
      <c r="S2325" s="33"/>
      <c r="T2325" s="33"/>
      <c r="U2325" s="33"/>
      <c r="V2325" s="33"/>
      <c r="W2325" s="33"/>
      <c r="X2325" s="33"/>
      <c r="Y2325" s="33"/>
      <c r="Z2325" s="33"/>
      <c r="AA2325" s="33"/>
      <c r="AB2325" s="33"/>
      <c r="AC2325" s="33"/>
      <c r="AD2325" s="33"/>
      <c r="AE2325" s="33"/>
      <c r="AF2325" s="33"/>
      <c r="AG2325" s="33"/>
      <c r="AH2325" s="33"/>
      <c r="AI2325" s="33"/>
      <c r="AJ2325" s="33"/>
      <c r="AK2325" s="33"/>
      <c r="AL2325" s="33"/>
      <c r="AM2325" s="33"/>
      <c r="AN2325" s="33"/>
      <c r="AO2325" s="33"/>
      <c r="AP2325" s="33"/>
      <c r="AQ2325" s="33"/>
      <c r="AR2325" s="33"/>
      <c r="AS2325" s="33"/>
      <c r="AT2325" s="33"/>
      <c r="AU2325" s="33"/>
      <c r="AV2325" s="33"/>
      <c r="AW2325" s="33"/>
      <c r="AX2325" s="33"/>
      <c r="AY2325" s="33"/>
      <c r="AZ2325" s="33"/>
      <c r="BA2325" s="33"/>
      <c r="BB2325" s="33"/>
      <c r="BC2325" s="33"/>
    </row>
    <row r="2326" spans="1:55">
      <c r="A2326" s="33"/>
      <c r="B2326" s="33"/>
      <c r="C2326" s="33"/>
      <c r="D2326" s="33"/>
      <c r="E2326" s="33"/>
      <c r="F2326" s="33"/>
      <c r="G2326" s="33"/>
      <c r="H2326" s="33"/>
      <c r="I2326" s="33"/>
      <c r="J2326" s="33"/>
      <c r="K2326" s="33"/>
      <c r="L2326" s="33"/>
      <c r="M2326" s="33"/>
      <c r="N2326" s="33"/>
      <c r="O2326" s="33"/>
      <c r="P2326" s="33"/>
      <c r="Q2326" s="33"/>
      <c r="R2326" s="33"/>
      <c r="S2326" s="33"/>
      <c r="T2326" s="33"/>
      <c r="U2326" s="33"/>
      <c r="V2326" s="33"/>
      <c r="W2326" s="33"/>
      <c r="X2326" s="33"/>
      <c r="Y2326" s="33"/>
      <c r="Z2326" s="33"/>
      <c r="AA2326" s="33"/>
      <c r="AB2326" s="33"/>
      <c r="AC2326" s="33"/>
      <c r="AD2326" s="33"/>
      <c r="AE2326" s="33"/>
      <c r="AF2326" s="33"/>
      <c r="AG2326" s="33"/>
      <c r="AH2326" s="33"/>
      <c r="AI2326" s="33"/>
      <c r="AJ2326" s="33"/>
      <c r="AK2326" s="33"/>
      <c r="AL2326" s="33"/>
      <c r="AM2326" s="33"/>
      <c r="AN2326" s="33"/>
      <c r="AO2326" s="33"/>
      <c r="AP2326" s="33"/>
      <c r="AQ2326" s="33"/>
      <c r="AR2326" s="33"/>
      <c r="AS2326" s="33"/>
      <c r="AT2326" s="33"/>
      <c r="AU2326" s="33"/>
      <c r="AV2326" s="33"/>
      <c r="AW2326" s="33"/>
      <c r="AX2326" s="33"/>
      <c r="AY2326" s="33"/>
      <c r="AZ2326" s="33"/>
      <c r="BA2326" s="33"/>
      <c r="BB2326" s="33"/>
      <c r="BC2326" s="33"/>
    </row>
    <row r="2327" spans="1:55">
      <c r="A2327" s="33"/>
      <c r="B2327" s="33"/>
      <c r="C2327" s="33"/>
      <c r="D2327" s="33"/>
      <c r="E2327" s="33"/>
      <c r="F2327" s="33"/>
      <c r="G2327" s="33"/>
      <c r="H2327" s="33"/>
      <c r="I2327" s="33"/>
      <c r="J2327" s="33"/>
      <c r="K2327" s="33"/>
      <c r="L2327" s="33"/>
      <c r="M2327" s="33"/>
      <c r="N2327" s="33"/>
      <c r="O2327" s="33"/>
      <c r="P2327" s="33"/>
      <c r="Q2327" s="33"/>
      <c r="R2327" s="33"/>
      <c r="S2327" s="33"/>
      <c r="T2327" s="33"/>
      <c r="U2327" s="33"/>
      <c r="V2327" s="33"/>
      <c r="W2327" s="33"/>
      <c r="X2327" s="33"/>
      <c r="Y2327" s="33"/>
      <c r="Z2327" s="33"/>
      <c r="AA2327" s="33"/>
      <c r="AB2327" s="33"/>
      <c r="AC2327" s="33"/>
      <c r="AD2327" s="33"/>
      <c r="AE2327" s="33"/>
      <c r="AF2327" s="33"/>
      <c r="AG2327" s="33"/>
      <c r="AH2327" s="33"/>
      <c r="AI2327" s="33"/>
      <c r="AJ2327" s="33"/>
      <c r="AK2327" s="33"/>
      <c r="AL2327" s="33"/>
      <c r="AM2327" s="33"/>
      <c r="AN2327" s="33"/>
      <c r="AO2327" s="33"/>
      <c r="AP2327" s="33"/>
      <c r="AQ2327" s="33"/>
      <c r="AR2327" s="33"/>
      <c r="AS2327" s="33"/>
      <c r="AT2327" s="33"/>
      <c r="AU2327" s="33"/>
      <c r="AV2327" s="33"/>
      <c r="AW2327" s="33"/>
      <c r="AX2327" s="33"/>
      <c r="AY2327" s="33"/>
      <c r="AZ2327" s="33"/>
      <c r="BA2327" s="33"/>
      <c r="BB2327" s="33"/>
      <c r="BC2327" s="33"/>
    </row>
    <row r="2328" spans="1:55">
      <c r="A2328" s="33"/>
      <c r="B2328" s="33"/>
      <c r="C2328" s="33"/>
      <c r="D2328" s="33"/>
      <c r="E2328" s="33"/>
      <c r="F2328" s="33"/>
      <c r="G2328" s="33"/>
      <c r="H2328" s="33"/>
      <c r="I2328" s="33"/>
      <c r="J2328" s="33"/>
      <c r="K2328" s="33"/>
      <c r="L2328" s="33"/>
      <c r="M2328" s="33"/>
      <c r="N2328" s="33"/>
      <c r="O2328" s="33"/>
      <c r="P2328" s="33"/>
      <c r="Q2328" s="33"/>
      <c r="R2328" s="33"/>
      <c r="S2328" s="33"/>
      <c r="T2328" s="33"/>
      <c r="U2328" s="33"/>
      <c r="V2328" s="33"/>
      <c r="W2328" s="33"/>
      <c r="X2328" s="33"/>
      <c r="Y2328" s="33"/>
      <c r="Z2328" s="33"/>
      <c r="AA2328" s="33"/>
      <c r="AB2328" s="33"/>
      <c r="AC2328" s="33"/>
      <c r="AD2328" s="33"/>
      <c r="AE2328" s="33"/>
      <c r="AF2328" s="33"/>
      <c r="AG2328" s="33"/>
      <c r="AH2328" s="33"/>
      <c r="AI2328" s="33"/>
      <c r="AJ2328" s="33"/>
      <c r="AK2328" s="33"/>
      <c r="AL2328" s="33"/>
      <c r="AM2328" s="33"/>
      <c r="AN2328" s="33"/>
      <c r="AO2328" s="33"/>
      <c r="AP2328" s="33"/>
      <c r="AQ2328" s="33"/>
      <c r="AR2328" s="33"/>
      <c r="AS2328" s="33"/>
      <c r="AT2328" s="33"/>
      <c r="AU2328" s="33"/>
      <c r="AV2328" s="33"/>
      <c r="AW2328" s="33"/>
      <c r="AX2328" s="33"/>
      <c r="AY2328" s="33"/>
      <c r="AZ2328" s="33"/>
      <c r="BA2328" s="33"/>
      <c r="BB2328" s="33"/>
      <c r="BC2328" s="33"/>
    </row>
    <row r="2329" spans="1:55">
      <c r="A2329" s="33"/>
      <c r="B2329" s="33"/>
      <c r="C2329" s="33"/>
      <c r="D2329" s="33"/>
      <c r="E2329" s="33"/>
      <c r="F2329" s="33"/>
      <c r="G2329" s="33"/>
      <c r="H2329" s="33"/>
      <c r="I2329" s="33"/>
      <c r="J2329" s="33"/>
      <c r="K2329" s="33"/>
      <c r="L2329" s="33"/>
      <c r="M2329" s="33"/>
      <c r="N2329" s="33"/>
      <c r="O2329" s="33"/>
      <c r="P2329" s="33"/>
      <c r="Q2329" s="33"/>
      <c r="R2329" s="33"/>
      <c r="S2329" s="33"/>
      <c r="T2329" s="33"/>
      <c r="U2329" s="33"/>
      <c r="V2329" s="33"/>
      <c r="W2329" s="33"/>
      <c r="X2329" s="33"/>
      <c r="Y2329" s="33"/>
      <c r="Z2329" s="33"/>
      <c r="AA2329" s="33"/>
      <c r="AB2329" s="33"/>
      <c r="AC2329" s="33"/>
      <c r="AD2329" s="33"/>
      <c r="AE2329" s="33"/>
      <c r="AF2329" s="33"/>
      <c r="AG2329" s="33"/>
      <c r="AH2329" s="33"/>
      <c r="AI2329" s="33"/>
      <c r="AJ2329" s="33"/>
      <c r="AK2329" s="33"/>
      <c r="AL2329" s="33"/>
      <c r="AM2329" s="33"/>
      <c r="AN2329" s="33"/>
      <c r="AO2329" s="33"/>
      <c r="AP2329" s="33"/>
      <c r="AQ2329" s="33"/>
      <c r="AR2329" s="33"/>
      <c r="AS2329" s="33"/>
      <c r="AT2329" s="33"/>
      <c r="AU2329" s="33"/>
      <c r="AV2329" s="33"/>
      <c r="AW2329" s="33"/>
      <c r="AX2329" s="33"/>
      <c r="AY2329" s="33"/>
      <c r="AZ2329" s="33"/>
      <c r="BA2329" s="33"/>
      <c r="BB2329" s="33"/>
      <c r="BC2329" s="33"/>
    </row>
    <row r="2330" spans="1:55">
      <c r="A2330" s="33"/>
      <c r="B2330" s="33"/>
      <c r="C2330" s="33"/>
      <c r="D2330" s="33"/>
      <c r="E2330" s="33"/>
      <c r="F2330" s="33"/>
      <c r="G2330" s="33"/>
      <c r="H2330" s="33"/>
      <c r="I2330" s="33"/>
      <c r="J2330" s="33"/>
      <c r="K2330" s="33"/>
      <c r="L2330" s="33"/>
      <c r="M2330" s="33"/>
      <c r="N2330" s="33"/>
      <c r="O2330" s="33"/>
      <c r="P2330" s="33"/>
      <c r="Q2330" s="33"/>
      <c r="R2330" s="33"/>
      <c r="S2330" s="33"/>
      <c r="T2330" s="33"/>
      <c r="U2330" s="33"/>
      <c r="V2330" s="33"/>
      <c r="W2330" s="33"/>
      <c r="X2330" s="33"/>
      <c r="Y2330" s="33"/>
      <c r="Z2330" s="33"/>
      <c r="AA2330" s="33"/>
      <c r="AB2330" s="33"/>
      <c r="AC2330" s="33"/>
      <c r="AD2330" s="33"/>
      <c r="AE2330" s="33"/>
      <c r="AF2330" s="33"/>
      <c r="AG2330" s="33"/>
      <c r="AH2330" s="33"/>
      <c r="AI2330" s="33"/>
      <c r="AJ2330" s="33"/>
      <c r="AK2330" s="33"/>
      <c r="AL2330" s="33"/>
      <c r="AM2330" s="33"/>
      <c r="AN2330" s="33"/>
      <c r="AO2330" s="33"/>
      <c r="AP2330" s="33"/>
      <c r="AQ2330" s="33"/>
      <c r="AR2330" s="33"/>
      <c r="AS2330" s="33"/>
      <c r="AT2330" s="33"/>
      <c r="AU2330" s="33"/>
      <c r="AV2330" s="33"/>
      <c r="AW2330" s="33"/>
      <c r="AX2330" s="33"/>
      <c r="AY2330" s="33"/>
      <c r="AZ2330" s="33"/>
      <c r="BA2330" s="33"/>
      <c r="BB2330" s="33"/>
      <c r="BC2330" s="33"/>
    </row>
    <row r="2331" spans="1:55">
      <c r="A2331" s="33"/>
      <c r="B2331" s="33"/>
      <c r="C2331" s="33"/>
      <c r="D2331" s="33"/>
      <c r="E2331" s="33"/>
      <c r="F2331" s="33"/>
      <c r="G2331" s="33"/>
      <c r="H2331" s="33"/>
      <c r="I2331" s="33"/>
      <c r="J2331" s="33"/>
      <c r="K2331" s="33"/>
      <c r="L2331" s="33"/>
      <c r="M2331" s="33"/>
      <c r="N2331" s="33"/>
      <c r="O2331" s="33"/>
      <c r="P2331" s="33"/>
      <c r="Q2331" s="33"/>
      <c r="R2331" s="33"/>
      <c r="S2331" s="33"/>
      <c r="T2331" s="33"/>
      <c r="U2331" s="33"/>
      <c r="V2331" s="33"/>
      <c r="W2331" s="33"/>
      <c r="X2331" s="33"/>
      <c r="Y2331" s="33"/>
      <c r="Z2331" s="33"/>
      <c r="AA2331" s="33"/>
      <c r="AB2331" s="33"/>
      <c r="AC2331" s="33"/>
      <c r="AD2331" s="33"/>
      <c r="AE2331" s="33"/>
      <c r="AF2331" s="33"/>
      <c r="AG2331" s="33"/>
      <c r="AH2331" s="33"/>
      <c r="AI2331" s="33"/>
      <c r="AJ2331" s="33"/>
      <c r="AK2331" s="33"/>
      <c r="AL2331" s="33"/>
      <c r="AM2331" s="33"/>
      <c r="AN2331" s="33"/>
      <c r="AO2331" s="33"/>
      <c r="AP2331" s="33"/>
      <c r="AQ2331" s="33"/>
      <c r="AR2331" s="33"/>
      <c r="AS2331" s="33"/>
      <c r="AT2331" s="33"/>
      <c r="AU2331" s="33"/>
      <c r="AV2331" s="33"/>
      <c r="AW2331" s="33"/>
      <c r="AX2331" s="33"/>
      <c r="AY2331" s="33"/>
      <c r="AZ2331" s="33"/>
      <c r="BA2331" s="33"/>
      <c r="BB2331" s="33"/>
      <c r="BC2331" s="33"/>
    </row>
    <row r="2332" spans="1:55">
      <c r="A2332" s="33"/>
      <c r="B2332" s="33"/>
      <c r="C2332" s="33"/>
      <c r="D2332" s="33"/>
      <c r="E2332" s="33"/>
      <c r="F2332" s="33"/>
      <c r="G2332" s="33"/>
      <c r="H2332" s="33"/>
      <c r="I2332" s="33"/>
      <c r="J2332" s="33"/>
      <c r="K2332" s="33"/>
      <c r="L2332" s="33"/>
      <c r="M2332" s="33"/>
      <c r="N2332" s="33"/>
      <c r="O2332" s="33"/>
      <c r="P2332" s="33"/>
      <c r="Q2332" s="33"/>
      <c r="R2332" s="33"/>
      <c r="S2332" s="33"/>
      <c r="T2332" s="33"/>
      <c r="U2332" s="33"/>
      <c r="V2332" s="33"/>
      <c r="W2332" s="33"/>
      <c r="X2332" s="33"/>
      <c r="Y2332" s="33"/>
      <c r="Z2332" s="33"/>
      <c r="AA2332" s="33"/>
      <c r="AB2332" s="33"/>
      <c r="AC2332" s="33"/>
      <c r="AD2332" s="33"/>
      <c r="AE2332" s="33"/>
      <c r="AF2332" s="33"/>
      <c r="AG2332" s="33"/>
      <c r="AH2332" s="33"/>
      <c r="AI2332" s="33"/>
      <c r="AJ2332" s="33"/>
      <c r="AK2332" s="33"/>
      <c r="AL2332" s="33"/>
      <c r="AM2332" s="33"/>
      <c r="AN2332" s="33"/>
      <c r="AO2332" s="33"/>
      <c r="AP2332" s="33"/>
      <c r="AQ2332" s="33"/>
      <c r="AR2332" s="33"/>
      <c r="AS2332" s="33"/>
      <c r="AT2332" s="33"/>
      <c r="AU2332" s="33"/>
      <c r="AV2332" s="33"/>
      <c r="AW2332" s="33"/>
      <c r="AX2332" s="33"/>
      <c r="AY2332" s="33"/>
      <c r="AZ2332" s="33"/>
      <c r="BA2332" s="33"/>
      <c r="BB2332" s="33"/>
      <c r="BC2332" s="33"/>
    </row>
    <row r="2333" spans="1:55">
      <c r="A2333" s="33"/>
      <c r="B2333" s="33"/>
      <c r="C2333" s="33"/>
      <c r="D2333" s="33"/>
      <c r="E2333" s="33"/>
      <c r="F2333" s="33"/>
      <c r="G2333" s="33"/>
      <c r="H2333" s="33"/>
      <c r="I2333" s="33"/>
      <c r="J2333" s="33"/>
      <c r="K2333" s="33"/>
      <c r="L2333" s="33"/>
      <c r="M2333" s="33"/>
      <c r="N2333" s="33"/>
      <c r="O2333" s="33"/>
      <c r="P2333" s="33"/>
      <c r="Q2333" s="33"/>
      <c r="R2333" s="33"/>
      <c r="S2333" s="33"/>
      <c r="T2333" s="33"/>
      <c r="U2333" s="33"/>
      <c r="V2333" s="33"/>
      <c r="W2333" s="33"/>
      <c r="X2333" s="33"/>
      <c r="Y2333" s="33"/>
      <c r="Z2333" s="33"/>
      <c r="AA2333" s="33"/>
      <c r="AB2333" s="33"/>
      <c r="AC2333" s="33"/>
      <c r="AD2333" s="33"/>
      <c r="AE2333" s="33"/>
      <c r="AF2333" s="33"/>
      <c r="AG2333" s="33"/>
      <c r="AH2333" s="33"/>
      <c r="AI2333" s="33"/>
      <c r="AJ2333" s="33"/>
      <c r="AK2333" s="33"/>
      <c r="AL2333" s="33"/>
      <c r="AM2333" s="33"/>
      <c r="AN2333" s="33"/>
      <c r="AO2333" s="33"/>
      <c r="AP2333" s="33"/>
      <c r="AQ2333" s="33"/>
      <c r="AR2333" s="33"/>
      <c r="AS2333" s="33"/>
      <c r="AT2333" s="33"/>
      <c r="AU2333" s="33"/>
      <c r="AV2333" s="33"/>
      <c r="AW2333" s="33"/>
      <c r="AX2333" s="33"/>
      <c r="AY2333" s="33"/>
      <c r="AZ2333" s="33"/>
      <c r="BA2333" s="33"/>
      <c r="BB2333" s="33"/>
      <c r="BC2333" s="33"/>
    </row>
    <row r="2334" spans="1:55">
      <c r="A2334" s="33"/>
      <c r="B2334" s="33"/>
      <c r="C2334" s="33"/>
      <c r="D2334" s="33"/>
      <c r="E2334" s="33"/>
      <c r="F2334" s="33"/>
      <c r="G2334" s="33"/>
      <c r="H2334" s="33"/>
      <c r="I2334" s="33"/>
      <c r="J2334" s="33"/>
      <c r="K2334" s="33"/>
      <c r="L2334" s="33"/>
      <c r="M2334" s="33"/>
      <c r="N2334" s="33"/>
      <c r="O2334" s="33"/>
      <c r="P2334" s="33"/>
      <c r="Q2334" s="33"/>
      <c r="R2334" s="33"/>
      <c r="S2334" s="33"/>
      <c r="T2334" s="33"/>
      <c r="U2334" s="33"/>
      <c r="V2334" s="33"/>
      <c r="W2334" s="33"/>
      <c r="X2334" s="33"/>
      <c r="Y2334" s="33"/>
      <c r="Z2334" s="33"/>
      <c r="AA2334" s="33"/>
      <c r="AB2334" s="33"/>
      <c r="AC2334" s="33"/>
      <c r="AD2334" s="33"/>
      <c r="AE2334" s="33"/>
      <c r="AF2334" s="33"/>
      <c r="AG2334" s="33"/>
      <c r="AH2334" s="33"/>
      <c r="AI2334" s="33"/>
      <c r="AJ2334" s="33"/>
      <c r="AK2334" s="33"/>
      <c r="AL2334" s="33"/>
      <c r="AM2334" s="33"/>
      <c r="AN2334" s="33"/>
      <c r="AO2334" s="33"/>
      <c r="AP2334" s="33"/>
      <c r="AQ2334" s="33"/>
      <c r="AR2334" s="33"/>
      <c r="AS2334" s="33"/>
      <c r="AT2334" s="33"/>
      <c r="AU2334" s="33"/>
      <c r="AV2334" s="33"/>
      <c r="AW2334" s="33"/>
      <c r="AX2334" s="33"/>
      <c r="AY2334" s="33"/>
      <c r="AZ2334" s="33"/>
      <c r="BA2334" s="33"/>
      <c r="BB2334" s="33"/>
      <c r="BC2334" s="33"/>
    </row>
    <row r="2335" spans="1:55">
      <c r="A2335" s="33"/>
      <c r="B2335" s="33"/>
      <c r="C2335" s="33"/>
      <c r="D2335" s="33"/>
      <c r="E2335" s="33"/>
      <c r="F2335" s="33"/>
      <c r="G2335" s="33"/>
      <c r="H2335" s="33"/>
      <c r="I2335" s="33"/>
      <c r="J2335" s="33"/>
      <c r="K2335" s="33"/>
      <c r="L2335" s="33"/>
      <c r="M2335" s="33"/>
      <c r="N2335" s="33"/>
      <c r="O2335" s="33"/>
      <c r="P2335" s="33"/>
      <c r="Q2335" s="33"/>
      <c r="R2335" s="33"/>
      <c r="S2335" s="33"/>
      <c r="T2335" s="33"/>
      <c r="U2335" s="33"/>
      <c r="V2335" s="33"/>
      <c r="W2335" s="33"/>
      <c r="X2335" s="33"/>
      <c r="Y2335" s="33"/>
      <c r="Z2335" s="33"/>
      <c r="AA2335" s="33"/>
      <c r="AB2335" s="33"/>
      <c r="AC2335" s="33"/>
      <c r="AD2335" s="33"/>
      <c r="AE2335" s="33"/>
      <c r="AF2335" s="33"/>
      <c r="AG2335" s="33"/>
      <c r="AH2335" s="33"/>
      <c r="AI2335" s="33"/>
      <c r="AJ2335" s="33"/>
      <c r="AK2335" s="33"/>
      <c r="AL2335" s="33"/>
      <c r="AM2335" s="33"/>
      <c r="AN2335" s="33"/>
      <c r="AO2335" s="33"/>
      <c r="AP2335" s="33"/>
      <c r="AQ2335" s="33"/>
      <c r="AR2335" s="33"/>
      <c r="AS2335" s="33"/>
      <c r="AT2335" s="33"/>
      <c r="AU2335" s="33"/>
      <c r="AV2335" s="33"/>
      <c r="AW2335" s="33"/>
      <c r="AX2335" s="33"/>
      <c r="AY2335" s="33"/>
      <c r="AZ2335" s="33"/>
      <c r="BA2335" s="33"/>
      <c r="BB2335" s="33"/>
      <c r="BC2335" s="33"/>
    </row>
    <row r="2336" spans="1:55">
      <c r="A2336" s="33"/>
      <c r="B2336" s="33"/>
      <c r="C2336" s="33"/>
      <c r="D2336" s="33"/>
      <c r="E2336" s="33"/>
      <c r="F2336" s="33"/>
      <c r="G2336" s="33"/>
      <c r="H2336" s="33"/>
      <c r="I2336" s="33"/>
      <c r="J2336" s="33"/>
      <c r="K2336" s="33"/>
      <c r="L2336" s="33"/>
      <c r="M2336" s="33"/>
      <c r="N2336" s="33"/>
      <c r="O2336" s="33"/>
      <c r="P2336" s="33"/>
      <c r="Q2336" s="33"/>
      <c r="R2336" s="33"/>
      <c r="S2336" s="33"/>
      <c r="T2336" s="33"/>
      <c r="U2336" s="33"/>
      <c r="V2336" s="33"/>
      <c r="W2336" s="33"/>
      <c r="X2336" s="33"/>
      <c r="Y2336" s="33"/>
      <c r="Z2336" s="33"/>
      <c r="AA2336" s="33"/>
      <c r="AB2336" s="33"/>
      <c r="AC2336" s="33"/>
      <c r="AD2336" s="33"/>
      <c r="AE2336" s="33"/>
      <c r="AF2336" s="33"/>
      <c r="AG2336" s="33"/>
      <c r="AH2336" s="33"/>
      <c r="AI2336" s="33"/>
      <c r="AJ2336" s="33"/>
      <c r="AK2336" s="33"/>
      <c r="AL2336" s="33"/>
      <c r="AM2336" s="33"/>
      <c r="AN2336" s="33"/>
      <c r="AO2336" s="33"/>
      <c r="AP2336" s="33"/>
      <c r="AQ2336" s="33"/>
      <c r="AR2336" s="33"/>
      <c r="AS2336" s="33"/>
      <c r="AT2336" s="33"/>
      <c r="AU2336" s="33"/>
      <c r="AV2336" s="33"/>
      <c r="AW2336" s="33"/>
      <c r="AX2336" s="33"/>
      <c r="AY2336" s="33"/>
      <c r="AZ2336" s="33"/>
      <c r="BA2336" s="33"/>
      <c r="BB2336" s="33"/>
      <c r="BC2336" s="33"/>
    </row>
    <row r="2337" spans="1:55">
      <c r="A2337" s="33"/>
      <c r="B2337" s="33"/>
      <c r="C2337" s="33"/>
      <c r="D2337" s="33"/>
      <c r="E2337" s="33"/>
      <c r="F2337" s="33"/>
      <c r="G2337" s="33"/>
      <c r="H2337" s="33"/>
      <c r="I2337" s="33"/>
      <c r="J2337" s="33"/>
      <c r="K2337" s="33"/>
      <c r="L2337" s="33"/>
      <c r="M2337" s="33"/>
      <c r="N2337" s="33"/>
      <c r="O2337" s="33"/>
      <c r="P2337" s="33"/>
      <c r="Q2337" s="33"/>
      <c r="R2337" s="33"/>
      <c r="S2337" s="33"/>
      <c r="T2337" s="33"/>
      <c r="U2337" s="33"/>
      <c r="V2337" s="33"/>
      <c r="W2337" s="33"/>
      <c r="X2337" s="33"/>
      <c r="Y2337" s="33"/>
      <c r="Z2337" s="33"/>
      <c r="AA2337" s="33"/>
      <c r="AB2337" s="33"/>
      <c r="AC2337" s="33"/>
      <c r="AD2337" s="33"/>
      <c r="AE2337" s="33"/>
      <c r="AF2337" s="33"/>
      <c r="AG2337" s="33"/>
      <c r="AH2337" s="33"/>
      <c r="AI2337" s="33"/>
      <c r="AJ2337" s="33"/>
      <c r="AK2337" s="33"/>
      <c r="AL2337" s="33"/>
      <c r="AM2337" s="33"/>
      <c r="AN2337" s="33"/>
      <c r="AO2337" s="33"/>
      <c r="AP2337" s="33"/>
      <c r="AQ2337" s="33"/>
      <c r="AR2337" s="33"/>
      <c r="AS2337" s="33"/>
      <c r="AT2337" s="33"/>
      <c r="AU2337" s="33"/>
      <c r="AV2337" s="33"/>
      <c r="AW2337" s="33"/>
      <c r="AX2337" s="33"/>
      <c r="AY2337" s="33"/>
      <c r="AZ2337" s="33"/>
      <c r="BA2337" s="33"/>
      <c r="BB2337" s="33"/>
      <c r="BC2337" s="33"/>
    </row>
    <row r="2338" spans="1:55">
      <c r="A2338" s="33"/>
      <c r="B2338" s="33"/>
      <c r="C2338" s="33"/>
      <c r="D2338" s="33"/>
      <c r="E2338" s="33"/>
      <c r="F2338" s="33"/>
      <c r="G2338" s="33"/>
      <c r="H2338" s="33"/>
      <c r="I2338" s="33"/>
      <c r="J2338" s="33"/>
      <c r="K2338" s="33"/>
      <c r="L2338" s="33"/>
      <c r="M2338" s="33"/>
      <c r="N2338" s="33"/>
      <c r="O2338" s="33"/>
      <c r="P2338" s="33"/>
      <c r="Q2338" s="33"/>
      <c r="R2338" s="33"/>
      <c r="S2338" s="33"/>
      <c r="T2338" s="33"/>
      <c r="U2338" s="33"/>
      <c r="V2338" s="33"/>
      <c r="W2338" s="33"/>
      <c r="X2338" s="33"/>
      <c r="Y2338" s="33"/>
      <c r="Z2338" s="33"/>
      <c r="AA2338" s="33"/>
      <c r="AB2338" s="33"/>
      <c r="AC2338" s="33"/>
      <c r="AD2338" s="33"/>
      <c r="AE2338" s="33"/>
      <c r="AF2338" s="33"/>
      <c r="AG2338" s="33"/>
      <c r="AH2338" s="33"/>
      <c r="AI2338" s="33"/>
      <c r="AJ2338" s="33"/>
      <c r="AK2338" s="33"/>
      <c r="AL2338" s="33"/>
      <c r="AM2338" s="33"/>
      <c r="AN2338" s="33"/>
      <c r="AO2338" s="33"/>
      <c r="AP2338" s="33"/>
      <c r="AQ2338" s="33"/>
      <c r="AR2338" s="33"/>
      <c r="AS2338" s="33"/>
      <c r="AT2338" s="33"/>
      <c r="AU2338" s="33"/>
      <c r="AV2338" s="33"/>
      <c r="AW2338" s="33"/>
      <c r="AX2338" s="33"/>
      <c r="AY2338" s="33"/>
      <c r="AZ2338" s="33"/>
      <c r="BA2338" s="33"/>
      <c r="BB2338" s="33"/>
      <c r="BC2338" s="33"/>
    </row>
    <row r="2339" spans="1:55">
      <c r="A2339" s="33"/>
      <c r="B2339" s="33"/>
      <c r="C2339" s="33"/>
      <c r="D2339" s="33"/>
      <c r="E2339" s="33"/>
      <c r="F2339" s="33"/>
      <c r="G2339" s="33"/>
      <c r="H2339" s="33"/>
      <c r="I2339" s="33"/>
      <c r="J2339" s="33"/>
      <c r="K2339" s="33"/>
      <c r="L2339" s="33"/>
      <c r="M2339" s="33"/>
      <c r="N2339" s="33"/>
      <c r="O2339" s="33"/>
      <c r="P2339" s="33"/>
      <c r="Q2339" s="33"/>
      <c r="R2339" s="33"/>
      <c r="S2339" s="33"/>
      <c r="T2339" s="33"/>
      <c r="U2339" s="33"/>
      <c r="V2339" s="33"/>
      <c r="W2339" s="33"/>
      <c r="X2339" s="33"/>
      <c r="Y2339" s="33"/>
      <c r="Z2339" s="33"/>
      <c r="AA2339" s="33"/>
      <c r="AB2339" s="33"/>
      <c r="AC2339" s="33"/>
      <c r="AD2339" s="33"/>
      <c r="AE2339" s="33"/>
      <c r="AF2339" s="33"/>
      <c r="AG2339" s="33"/>
      <c r="AH2339" s="33"/>
      <c r="AI2339" s="33"/>
      <c r="AJ2339" s="33"/>
      <c r="AK2339" s="33"/>
      <c r="AL2339" s="33"/>
      <c r="AM2339" s="33"/>
      <c r="AN2339" s="33"/>
      <c r="AO2339" s="33"/>
      <c r="AP2339" s="33"/>
      <c r="AQ2339" s="33"/>
      <c r="AR2339" s="33"/>
      <c r="AS2339" s="33"/>
      <c r="AT2339" s="33"/>
      <c r="AU2339" s="33"/>
      <c r="AV2339" s="33"/>
      <c r="AW2339" s="33"/>
      <c r="AX2339" s="33"/>
      <c r="AY2339" s="33"/>
      <c r="AZ2339" s="33"/>
      <c r="BA2339" s="33"/>
      <c r="BB2339" s="33"/>
      <c r="BC2339" s="33"/>
    </row>
    <row r="2340" spans="1:55">
      <c r="A2340" s="33"/>
      <c r="B2340" s="33"/>
      <c r="C2340" s="33"/>
      <c r="D2340" s="33"/>
      <c r="E2340" s="33"/>
      <c r="F2340" s="33"/>
      <c r="G2340" s="33"/>
      <c r="H2340" s="33"/>
      <c r="I2340" s="33"/>
      <c r="J2340" s="33"/>
      <c r="K2340" s="33"/>
      <c r="L2340" s="33"/>
      <c r="M2340" s="33"/>
      <c r="N2340" s="33"/>
      <c r="O2340" s="33"/>
      <c r="P2340" s="33"/>
      <c r="Q2340" s="33"/>
      <c r="R2340" s="33"/>
      <c r="S2340" s="33"/>
      <c r="T2340" s="33"/>
      <c r="U2340" s="33"/>
      <c r="V2340" s="33"/>
      <c r="W2340" s="33"/>
      <c r="X2340" s="33"/>
      <c r="Y2340" s="33"/>
      <c r="Z2340" s="33"/>
      <c r="AA2340" s="33"/>
      <c r="AB2340" s="33"/>
      <c r="AC2340" s="33"/>
      <c r="AD2340" s="33"/>
      <c r="AE2340" s="33"/>
      <c r="AF2340" s="33"/>
      <c r="AG2340" s="33"/>
      <c r="AH2340" s="33"/>
      <c r="AI2340" s="33"/>
      <c r="AJ2340" s="33"/>
      <c r="AK2340" s="33"/>
      <c r="AL2340" s="33"/>
      <c r="AM2340" s="33"/>
      <c r="AN2340" s="33"/>
      <c r="AO2340" s="33"/>
      <c r="AP2340" s="33"/>
      <c r="AQ2340" s="33"/>
      <c r="AR2340" s="33"/>
      <c r="AS2340" s="33"/>
      <c r="AT2340" s="33"/>
      <c r="AU2340" s="33"/>
      <c r="AV2340" s="33"/>
      <c r="AW2340" s="33"/>
      <c r="AX2340" s="33"/>
      <c r="AY2340" s="33"/>
      <c r="AZ2340" s="33"/>
      <c r="BA2340" s="33"/>
      <c r="BB2340" s="33"/>
      <c r="BC2340" s="33"/>
    </row>
    <row r="2341" spans="1:55">
      <c r="A2341" s="33"/>
      <c r="B2341" s="33"/>
      <c r="C2341" s="33"/>
      <c r="D2341" s="33"/>
      <c r="E2341" s="33"/>
      <c r="F2341" s="33"/>
      <c r="G2341" s="33"/>
      <c r="H2341" s="33"/>
      <c r="I2341" s="33"/>
      <c r="J2341" s="33"/>
      <c r="K2341" s="33"/>
      <c r="L2341" s="33"/>
      <c r="M2341" s="33"/>
      <c r="N2341" s="33"/>
      <c r="O2341" s="33"/>
      <c r="P2341" s="33"/>
      <c r="Q2341" s="33"/>
      <c r="R2341" s="33"/>
      <c r="S2341" s="33"/>
      <c r="T2341" s="33"/>
      <c r="U2341" s="33"/>
      <c r="V2341" s="33"/>
      <c r="W2341" s="33"/>
      <c r="X2341" s="33"/>
      <c r="Y2341" s="33"/>
      <c r="Z2341" s="33"/>
      <c r="AA2341" s="33"/>
      <c r="AB2341" s="33"/>
      <c r="AC2341" s="33"/>
      <c r="AD2341" s="33"/>
      <c r="AE2341" s="33"/>
      <c r="AF2341" s="33"/>
      <c r="AG2341" s="33"/>
      <c r="AH2341" s="33"/>
      <c r="AI2341" s="33"/>
      <c r="AJ2341" s="33"/>
      <c r="AK2341" s="33"/>
      <c r="AL2341" s="33"/>
      <c r="AM2341" s="33"/>
      <c r="AN2341" s="33"/>
      <c r="AO2341" s="33"/>
      <c r="AP2341" s="33"/>
      <c r="AQ2341" s="33"/>
      <c r="AR2341" s="33"/>
      <c r="AS2341" s="33"/>
      <c r="AT2341" s="33"/>
      <c r="AU2341" s="33"/>
      <c r="AV2341" s="33"/>
      <c r="AW2341" s="33"/>
      <c r="AX2341" s="33"/>
      <c r="AY2341" s="33"/>
      <c r="AZ2341" s="33"/>
      <c r="BA2341" s="33"/>
      <c r="BB2341" s="33"/>
      <c r="BC2341" s="33"/>
    </row>
    <row r="2342" spans="1:55">
      <c r="A2342" s="33"/>
      <c r="B2342" s="33"/>
      <c r="C2342" s="33"/>
      <c r="D2342" s="33"/>
      <c r="E2342" s="33"/>
      <c r="F2342" s="33"/>
      <c r="G2342" s="33"/>
      <c r="H2342" s="33"/>
      <c r="I2342" s="33"/>
      <c r="J2342" s="33"/>
      <c r="K2342" s="33"/>
      <c r="L2342" s="33"/>
      <c r="M2342" s="33"/>
      <c r="N2342" s="33"/>
      <c r="O2342" s="33"/>
      <c r="P2342" s="33"/>
      <c r="Q2342" s="33"/>
      <c r="R2342" s="33"/>
      <c r="S2342" s="33"/>
      <c r="T2342" s="33"/>
      <c r="U2342" s="33"/>
      <c r="V2342" s="33"/>
      <c r="W2342" s="33"/>
      <c r="X2342" s="33"/>
      <c r="Y2342" s="33"/>
      <c r="Z2342" s="33"/>
      <c r="AA2342" s="33"/>
      <c r="AB2342" s="33"/>
      <c r="AC2342" s="33"/>
      <c r="AD2342" s="33"/>
      <c r="AE2342" s="33"/>
      <c r="AF2342" s="33"/>
      <c r="AG2342" s="33"/>
      <c r="AH2342" s="33"/>
      <c r="AI2342" s="33"/>
      <c r="AJ2342" s="33"/>
      <c r="AK2342" s="33"/>
      <c r="AL2342" s="33"/>
      <c r="AM2342" s="33"/>
      <c r="AN2342" s="33"/>
      <c r="AO2342" s="33"/>
      <c r="AP2342" s="33"/>
      <c r="AQ2342" s="33"/>
      <c r="AR2342" s="33"/>
      <c r="AS2342" s="33"/>
      <c r="AT2342" s="33"/>
      <c r="AU2342" s="33"/>
      <c r="AV2342" s="33"/>
      <c r="AW2342" s="33"/>
      <c r="AX2342" s="33"/>
      <c r="AY2342" s="33"/>
      <c r="AZ2342" s="33"/>
      <c r="BA2342" s="33"/>
      <c r="BB2342" s="33"/>
      <c r="BC2342" s="33"/>
    </row>
    <row r="2343" spans="1:55">
      <c r="A2343" s="33"/>
      <c r="B2343" s="33"/>
      <c r="C2343" s="33"/>
      <c r="D2343" s="33"/>
      <c r="E2343" s="33"/>
      <c r="F2343" s="33"/>
      <c r="G2343" s="33"/>
      <c r="H2343" s="33"/>
      <c r="I2343" s="33"/>
      <c r="J2343" s="33"/>
      <c r="K2343" s="33"/>
      <c r="L2343" s="33"/>
      <c r="M2343" s="33"/>
      <c r="N2343" s="33"/>
      <c r="O2343" s="33"/>
      <c r="P2343" s="33"/>
      <c r="Q2343" s="33"/>
      <c r="R2343" s="33"/>
      <c r="S2343" s="33"/>
      <c r="T2343" s="33"/>
      <c r="U2343" s="33"/>
      <c r="V2343" s="33"/>
      <c r="W2343" s="33"/>
      <c r="X2343" s="33"/>
      <c r="Y2343" s="33"/>
      <c r="Z2343" s="33"/>
      <c r="AA2343" s="33"/>
      <c r="AB2343" s="33"/>
      <c r="AC2343" s="33"/>
      <c r="AD2343" s="33"/>
      <c r="AE2343" s="33"/>
      <c r="AF2343" s="33"/>
      <c r="AG2343" s="33"/>
      <c r="AH2343" s="33"/>
      <c r="AI2343" s="33"/>
      <c r="AJ2343" s="33"/>
      <c r="AK2343" s="33"/>
      <c r="AL2343" s="33"/>
      <c r="AM2343" s="33"/>
      <c r="AN2343" s="33"/>
      <c r="AO2343" s="33"/>
      <c r="AP2343" s="33"/>
      <c r="AQ2343" s="33"/>
      <c r="AR2343" s="33"/>
      <c r="AS2343" s="33"/>
      <c r="AT2343" s="33"/>
      <c r="AU2343" s="33"/>
      <c r="AV2343" s="33"/>
      <c r="AW2343" s="33"/>
      <c r="AX2343" s="33"/>
      <c r="AY2343" s="33"/>
      <c r="AZ2343" s="33"/>
      <c r="BA2343" s="33"/>
      <c r="BB2343" s="33"/>
      <c r="BC2343" s="33"/>
    </row>
    <row r="2344" spans="1:55">
      <c r="A2344" s="33"/>
      <c r="B2344" s="33"/>
      <c r="C2344" s="33"/>
      <c r="D2344" s="33"/>
      <c r="E2344" s="33"/>
      <c r="F2344" s="33"/>
      <c r="G2344" s="33"/>
      <c r="H2344" s="33"/>
      <c r="I2344" s="33"/>
      <c r="J2344" s="33"/>
      <c r="K2344" s="33"/>
      <c r="L2344" s="33"/>
      <c r="M2344" s="33"/>
      <c r="N2344" s="33"/>
      <c r="O2344" s="33"/>
      <c r="P2344" s="33"/>
      <c r="Q2344" s="33"/>
      <c r="R2344" s="33"/>
      <c r="S2344" s="33"/>
      <c r="T2344" s="33"/>
      <c r="U2344" s="33"/>
      <c r="V2344" s="33"/>
      <c r="W2344" s="33"/>
      <c r="X2344" s="33"/>
      <c r="Y2344" s="33"/>
      <c r="Z2344" s="33"/>
      <c r="AA2344" s="33"/>
      <c r="AB2344" s="33"/>
      <c r="AC2344" s="33"/>
      <c r="AD2344" s="33"/>
      <c r="AE2344" s="33"/>
      <c r="AF2344" s="33"/>
      <c r="AG2344" s="33"/>
      <c r="AH2344" s="33"/>
      <c r="AI2344" s="33"/>
      <c r="AJ2344" s="33"/>
      <c r="AK2344" s="33"/>
      <c r="AL2344" s="33"/>
      <c r="AM2344" s="33"/>
      <c r="AN2344" s="33"/>
      <c r="AO2344" s="33"/>
      <c r="AP2344" s="33"/>
      <c r="AQ2344" s="33"/>
      <c r="AR2344" s="33"/>
      <c r="AS2344" s="33"/>
      <c r="AT2344" s="33"/>
      <c r="AU2344" s="33"/>
      <c r="AV2344" s="33"/>
      <c r="AW2344" s="33"/>
      <c r="AX2344" s="33"/>
      <c r="AY2344" s="33"/>
      <c r="AZ2344" s="33"/>
      <c r="BA2344" s="33"/>
      <c r="BB2344" s="33"/>
      <c r="BC2344" s="33"/>
    </row>
    <row r="2345" spans="1:55">
      <c r="A2345" s="33"/>
      <c r="B2345" s="33"/>
      <c r="C2345" s="33"/>
      <c r="D2345" s="33"/>
      <c r="E2345" s="33"/>
      <c r="F2345" s="33"/>
      <c r="G2345" s="33"/>
      <c r="H2345" s="33"/>
      <c r="I2345" s="33"/>
      <c r="J2345" s="33"/>
      <c r="K2345" s="33"/>
      <c r="L2345" s="33"/>
      <c r="M2345" s="33"/>
      <c r="N2345" s="33"/>
      <c r="O2345" s="33"/>
      <c r="P2345" s="33"/>
      <c r="Q2345" s="33"/>
      <c r="R2345" s="33"/>
      <c r="S2345" s="33"/>
      <c r="T2345" s="33"/>
      <c r="U2345" s="33"/>
      <c r="V2345" s="33"/>
      <c r="W2345" s="33"/>
      <c r="X2345" s="33"/>
      <c r="Y2345" s="33"/>
      <c r="Z2345" s="33"/>
      <c r="AA2345" s="33"/>
      <c r="AB2345" s="33"/>
      <c r="AC2345" s="33"/>
      <c r="AD2345" s="33"/>
      <c r="AE2345" s="33"/>
      <c r="AF2345" s="33"/>
      <c r="AG2345" s="33"/>
      <c r="AH2345" s="33"/>
      <c r="AI2345" s="33"/>
      <c r="AJ2345" s="33"/>
      <c r="AK2345" s="33"/>
      <c r="AL2345" s="33"/>
      <c r="AM2345" s="33"/>
      <c r="AN2345" s="33"/>
      <c r="AO2345" s="33"/>
      <c r="AP2345" s="33"/>
      <c r="AQ2345" s="33"/>
      <c r="AR2345" s="33"/>
      <c r="AS2345" s="33"/>
      <c r="AT2345" s="33"/>
      <c r="AU2345" s="33"/>
      <c r="AV2345" s="33"/>
      <c r="AW2345" s="33"/>
      <c r="AX2345" s="33"/>
      <c r="AY2345" s="33"/>
      <c r="AZ2345" s="33"/>
      <c r="BA2345" s="33"/>
      <c r="BB2345" s="33"/>
      <c r="BC2345" s="33"/>
    </row>
    <row r="2346" spans="1:55">
      <c r="A2346" s="33"/>
      <c r="B2346" s="33"/>
      <c r="C2346" s="33"/>
      <c r="D2346" s="33"/>
      <c r="E2346" s="33"/>
      <c r="F2346" s="33"/>
      <c r="G2346" s="33"/>
      <c r="H2346" s="33"/>
      <c r="I2346" s="33"/>
      <c r="J2346" s="33"/>
      <c r="K2346" s="33"/>
      <c r="L2346" s="33"/>
      <c r="M2346" s="33"/>
      <c r="N2346" s="33"/>
      <c r="O2346" s="33"/>
      <c r="P2346" s="33"/>
      <c r="Q2346" s="33"/>
      <c r="R2346" s="33"/>
      <c r="S2346" s="33"/>
      <c r="T2346" s="33"/>
      <c r="U2346" s="33"/>
      <c r="V2346" s="33"/>
      <c r="W2346" s="33"/>
      <c r="X2346" s="33"/>
      <c r="Y2346" s="33"/>
      <c r="Z2346" s="33"/>
      <c r="AA2346" s="33"/>
      <c r="AB2346" s="33"/>
      <c r="AC2346" s="33"/>
      <c r="AD2346" s="33"/>
      <c r="AE2346" s="33"/>
      <c r="AF2346" s="33"/>
      <c r="AG2346" s="33"/>
      <c r="AH2346" s="33"/>
      <c r="AI2346" s="33"/>
      <c r="AJ2346" s="33"/>
      <c r="AK2346" s="33"/>
      <c r="AL2346" s="33"/>
      <c r="AM2346" s="33"/>
      <c r="AN2346" s="33"/>
      <c r="AO2346" s="33"/>
      <c r="AP2346" s="33"/>
      <c r="AQ2346" s="33"/>
      <c r="AR2346" s="33"/>
      <c r="AS2346" s="33"/>
      <c r="AT2346" s="33"/>
      <c r="AU2346" s="33"/>
      <c r="AV2346" s="33"/>
      <c r="AW2346" s="33"/>
      <c r="AX2346" s="33"/>
      <c r="AY2346" s="33"/>
      <c r="AZ2346" s="33"/>
      <c r="BA2346" s="33"/>
      <c r="BB2346" s="33"/>
      <c r="BC2346" s="33"/>
    </row>
    <row r="2347" spans="1:55">
      <c r="A2347" s="33"/>
      <c r="B2347" s="33"/>
      <c r="C2347" s="33"/>
      <c r="D2347" s="33"/>
      <c r="E2347" s="33"/>
      <c r="F2347" s="33"/>
      <c r="G2347" s="33"/>
      <c r="H2347" s="33"/>
      <c r="I2347" s="33"/>
      <c r="J2347" s="33"/>
      <c r="K2347" s="33"/>
      <c r="L2347" s="33"/>
      <c r="M2347" s="33"/>
      <c r="N2347" s="33"/>
      <c r="O2347" s="33"/>
      <c r="P2347" s="33"/>
      <c r="Q2347" s="33"/>
      <c r="R2347" s="33"/>
      <c r="S2347" s="33"/>
      <c r="T2347" s="33"/>
      <c r="U2347" s="33"/>
      <c r="V2347" s="33"/>
      <c r="W2347" s="33"/>
      <c r="X2347" s="33"/>
      <c r="Y2347" s="33"/>
      <c r="Z2347" s="33"/>
      <c r="AA2347" s="33"/>
      <c r="AB2347" s="33"/>
      <c r="AC2347" s="33"/>
      <c r="AD2347" s="33"/>
      <c r="AE2347" s="33"/>
      <c r="AF2347" s="33"/>
      <c r="AG2347" s="33"/>
      <c r="AH2347" s="33"/>
      <c r="AI2347" s="33"/>
      <c r="AJ2347" s="33"/>
      <c r="AK2347" s="33"/>
      <c r="AL2347" s="33"/>
      <c r="AM2347" s="33"/>
      <c r="AN2347" s="33"/>
      <c r="AO2347" s="33"/>
      <c r="AP2347" s="33"/>
      <c r="AQ2347" s="33"/>
      <c r="AR2347" s="33"/>
      <c r="AS2347" s="33"/>
      <c r="AT2347" s="33"/>
      <c r="AU2347" s="33"/>
      <c r="AV2347" s="33"/>
      <c r="AW2347" s="33"/>
      <c r="AX2347" s="33"/>
      <c r="AY2347" s="33"/>
      <c r="AZ2347" s="33"/>
      <c r="BA2347" s="33"/>
      <c r="BB2347" s="33"/>
      <c r="BC2347" s="33"/>
    </row>
    <row r="2348" spans="1:55">
      <c r="A2348" s="33"/>
      <c r="B2348" s="33"/>
      <c r="C2348" s="33"/>
      <c r="D2348" s="33"/>
      <c r="E2348" s="33"/>
      <c r="F2348" s="33"/>
      <c r="G2348" s="33"/>
      <c r="H2348" s="33"/>
      <c r="I2348" s="33"/>
      <c r="J2348" s="33"/>
      <c r="K2348" s="33"/>
      <c r="L2348" s="33"/>
      <c r="M2348" s="33"/>
      <c r="N2348" s="33"/>
      <c r="O2348" s="33"/>
      <c r="P2348" s="33"/>
      <c r="Q2348" s="33"/>
      <c r="R2348" s="33"/>
      <c r="S2348" s="33"/>
      <c r="T2348" s="33"/>
      <c r="U2348" s="33"/>
      <c r="V2348" s="33"/>
      <c r="W2348" s="33"/>
      <c r="X2348" s="33"/>
      <c r="Y2348" s="33"/>
      <c r="Z2348" s="33"/>
      <c r="AA2348" s="33"/>
      <c r="AB2348" s="33"/>
      <c r="AC2348" s="33"/>
      <c r="AD2348" s="33"/>
      <c r="AE2348" s="33"/>
      <c r="AF2348" s="33"/>
      <c r="AG2348" s="33"/>
      <c r="AH2348" s="33"/>
      <c r="AI2348" s="33"/>
      <c r="AJ2348" s="33"/>
      <c r="AK2348" s="33"/>
      <c r="AL2348" s="33"/>
      <c r="AM2348" s="33"/>
      <c r="AN2348" s="33"/>
      <c r="AO2348" s="33"/>
      <c r="AP2348" s="33"/>
      <c r="AQ2348" s="33"/>
      <c r="AR2348" s="33"/>
      <c r="AS2348" s="33"/>
      <c r="AT2348" s="33"/>
      <c r="AU2348" s="33"/>
      <c r="AV2348" s="33"/>
      <c r="AW2348" s="33"/>
      <c r="AX2348" s="33"/>
      <c r="AY2348" s="33"/>
      <c r="AZ2348" s="33"/>
      <c r="BA2348" s="33"/>
      <c r="BB2348" s="33"/>
      <c r="BC2348" s="33"/>
    </row>
    <row r="2349" spans="1:55">
      <c r="A2349" s="33"/>
      <c r="B2349" s="33"/>
      <c r="C2349" s="33"/>
      <c r="D2349" s="33"/>
      <c r="E2349" s="33"/>
      <c r="F2349" s="33"/>
      <c r="G2349" s="33"/>
      <c r="H2349" s="33"/>
      <c r="I2349" s="33"/>
      <c r="J2349" s="33"/>
      <c r="K2349" s="33"/>
      <c r="L2349" s="33"/>
      <c r="M2349" s="33"/>
      <c r="N2349" s="33"/>
      <c r="O2349" s="33"/>
      <c r="P2349" s="33"/>
      <c r="Q2349" s="33"/>
      <c r="R2349" s="33"/>
      <c r="S2349" s="33"/>
      <c r="T2349" s="33"/>
      <c r="U2349" s="33"/>
      <c r="V2349" s="33"/>
      <c r="W2349" s="33"/>
      <c r="X2349" s="33"/>
      <c r="Y2349" s="33"/>
      <c r="Z2349" s="33"/>
      <c r="AA2349" s="33"/>
      <c r="AB2349" s="33"/>
      <c r="AC2349" s="33"/>
      <c r="AD2349" s="33"/>
      <c r="AE2349" s="33"/>
      <c r="AF2349" s="33"/>
      <c r="AG2349" s="33"/>
      <c r="AH2349" s="33"/>
      <c r="AI2349" s="33"/>
      <c r="AJ2349" s="33"/>
      <c r="AK2349" s="33"/>
      <c r="AL2349" s="33"/>
      <c r="AM2349" s="33"/>
      <c r="AN2349" s="33"/>
      <c r="AO2349" s="33"/>
      <c r="AP2349" s="33"/>
      <c r="AQ2349" s="33"/>
      <c r="AR2349" s="33"/>
      <c r="AS2349" s="33"/>
      <c r="AT2349" s="33"/>
      <c r="AU2349" s="33"/>
      <c r="AV2349" s="33"/>
      <c r="AW2349" s="33"/>
      <c r="AX2349" s="33"/>
      <c r="AY2349" s="33"/>
      <c r="AZ2349" s="33"/>
      <c r="BA2349" s="33"/>
      <c r="BB2349" s="33"/>
      <c r="BC2349" s="33"/>
    </row>
    <row r="2350" spans="1:55">
      <c r="A2350" s="33"/>
      <c r="B2350" s="33"/>
      <c r="C2350" s="33"/>
      <c r="D2350" s="33"/>
      <c r="E2350" s="33"/>
      <c r="F2350" s="33"/>
      <c r="G2350" s="33"/>
      <c r="H2350" s="33"/>
      <c r="I2350" s="33"/>
      <c r="J2350" s="33"/>
      <c r="K2350" s="33"/>
      <c r="L2350" s="33"/>
      <c r="M2350" s="33"/>
      <c r="N2350" s="33"/>
      <c r="O2350" s="33"/>
      <c r="P2350" s="33"/>
      <c r="Q2350" s="33"/>
      <c r="R2350" s="33"/>
      <c r="S2350" s="33"/>
      <c r="T2350" s="33"/>
      <c r="U2350" s="33"/>
      <c r="V2350" s="33"/>
      <c r="W2350" s="33"/>
      <c r="X2350" s="33"/>
      <c r="Y2350" s="33"/>
      <c r="Z2350" s="33"/>
      <c r="AA2350" s="33"/>
      <c r="AB2350" s="33"/>
      <c r="AC2350" s="33"/>
      <c r="AD2350" s="33"/>
      <c r="AE2350" s="33"/>
      <c r="AF2350" s="33"/>
      <c r="AG2350" s="33"/>
      <c r="AH2350" s="33"/>
      <c r="AI2350" s="33"/>
      <c r="AJ2350" s="33"/>
      <c r="AK2350" s="33"/>
      <c r="AL2350" s="33"/>
      <c r="AM2350" s="33"/>
      <c r="AN2350" s="33"/>
      <c r="AO2350" s="33"/>
      <c r="AP2350" s="33"/>
      <c r="AQ2350" s="33"/>
      <c r="AR2350" s="33"/>
      <c r="AS2350" s="33"/>
      <c r="AT2350" s="33"/>
      <c r="AU2350" s="33"/>
      <c r="AV2350" s="33"/>
      <c r="AW2350" s="33"/>
      <c r="AX2350" s="33"/>
      <c r="AY2350" s="33"/>
      <c r="AZ2350" s="33"/>
      <c r="BA2350" s="33"/>
      <c r="BB2350" s="33"/>
      <c r="BC2350" s="33"/>
    </row>
    <row r="2351" spans="1:55">
      <c r="A2351" s="33"/>
      <c r="B2351" s="33"/>
      <c r="C2351" s="33"/>
      <c r="D2351" s="33"/>
      <c r="E2351" s="33"/>
      <c r="F2351" s="33"/>
      <c r="G2351" s="33"/>
      <c r="H2351" s="33"/>
      <c r="I2351" s="33"/>
      <c r="J2351" s="33"/>
      <c r="K2351" s="33"/>
      <c r="L2351" s="33"/>
      <c r="M2351" s="33"/>
      <c r="N2351" s="33"/>
      <c r="O2351" s="33"/>
      <c r="P2351" s="33"/>
      <c r="Q2351" s="33"/>
      <c r="R2351" s="33"/>
      <c r="S2351" s="33"/>
      <c r="T2351" s="33"/>
      <c r="U2351" s="33"/>
      <c r="V2351" s="33"/>
      <c r="W2351" s="33"/>
      <c r="X2351" s="33"/>
      <c r="Y2351" s="33"/>
      <c r="Z2351" s="33"/>
      <c r="AA2351" s="33"/>
      <c r="AB2351" s="33"/>
      <c r="AC2351" s="33"/>
      <c r="AD2351" s="33"/>
      <c r="AE2351" s="33"/>
      <c r="AF2351" s="33"/>
      <c r="AG2351" s="33"/>
      <c r="AH2351" s="33"/>
      <c r="AI2351" s="33"/>
      <c r="AJ2351" s="33"/>
      <c r="AK2351" s="33"/>
      <c r="AL2351" s="33"/>
      <c r="AM2351" s="33"/>
      <c r="AN2351" s="33"/>
      <c r="AO2351" s="33"/>
      <c r="AP2351" s="33"/>
      <c r="AQ2351" s="33"/>
      <c r="AR2351" s="33"/>
      <c r="AS2351" s="33"/>
      <c r="AT2351" s="33"/>
      <c r="AU2351" s="33"/>
      <c r="AV2351" s="33"/>
      <c r="AW2351" s="33"/>
      <c r="AX2351" s="33"/>
      <c r="AY2351" s="33"/>
      <c r="AZ2351" s="33"/>
      <c r="BA2351" s="33"/>
      <c r="BB2351" s="33"/>
      <c r="BC2351" s="33"/>
    </row>
    <row r="2352" spans="1:55">
      <c r="A2352" s="33"/>
      <c r="B2352" s="33"/>
      <c r="C2352" s="33"/>
      <c r="D2352" s="33"/>
      <c r="E2352" s="33"/>
      <c r="F2352" s="33"/>
      <c r="G2352" s="33"/>
      <c r="H2352" s="33"/>
      <c r="I2352" s="33"/>
      <c r="J2352" s="33"/>
      <c r="K2352" s="33"/>
      <c r="L2352" s="33"/>
      <c r="M2352" s="33"/>
      <c r="N2352" s="33"/>
      <c r="O2352" s="33"/>
      <c r="P2352" s="33"/>
      <c r="Q2352" s="33"/>
      <c r="R2352" s="33"/>
      <c r="S2352" s="33"/>
      <c r="T2352" s="33"/>
      <c r="U2352" s="33"/>
      <c r="V2352" s="33"/>
      <c r="W2352" s="33"/>
      <c r="X2352" s="33"/>
      <c r="Y2352" s="33"/>
      <c r="Z2352" s="33"/>
      <c r="AA2352" s="33"/>
      <c r="AB2352" s="33"/>
      <c r="AC2352" s="33"/>
      <c r="AD2352" s="33"/>
      <c r="AE2352" s="33"/>
      <c r="AF2352" s="33"/>
      <c r="AG2352" s="33"/>
      <c r="AH2352" s="33"/>
      <c r="AI2352" s="33"/>
      <c r="AJ2352" s="33"/>
      <c r="AK2352" s="33"/>
      <c r="AL2352" s="33"/>
      <c r="AM2352" s="33"/>
      <c r="AN2352" s="33"/>
      <c r="AO2352" s="33"/>
      <c r="AP2352" s="33"/>
      <c r="AQ2352" s="33"/>
      <c r="AR2352" s="33"/>
      <c r="AS2352" s="33"/>
      <c r="AT2352" s="33"/>
      <c r="AU2352" s="33"/>
      <c r="AV2352" s="33"/>
      <c r="AW2352" s="33"/>
      <c r="AX2352" s="33"/>
      <c r="AY2352" s="33"/>
      <c r="AZ2352" s="33"/>
      <c r="BA2352" s="33"/>
      <c r="BB2352" s="33"/>
      <c r="BC2352" s="33"/>
    </row>
    <row r="2353" spans="1:55">
      <c r="A2353" s="33"/>
      <c r="B2353" s="33"/>
      <c r="C2353" s="33"/>
      <c r="D2353" s="33"/>
      <c r="E2353" s="33"/>
      <c r="F2353" s="33"/>
      <c r="G2353" s="33"/>
      <c r="H2353" s="33"/>
      <c r="I2353" s="33"/>
      <c r="J2353" s="33"/>
      <c r="K2353" s="33"/>
      <c r="L2353" s="33"/>
      <c r="M2353" s="33"/>
      <c r="N2353" s="33"/>
      <c r="O2353" s="33"/>
      <c r="P2353" s="33"/>
      <c r="Q2353" s="33"/>
      <c r="R2353" s="33"/>
      <c r="S2353" s="33"/>
      <c r="T2353" s="33"/>
      <c r="U2353" s="33"/>
      <c r="V2353" s="33"/>
      <c r="W2353" s="33"/>
      <c r="X2353" s="33"/>
      <c r="Y2353" s="33"/>
      <c r="Z2353" s="33"/>
      <c r="AA2353" s="33"/>
      <c r="AB2353" s="33"/>
      <c r="AC2353" s="33"/>
      <c r="AD2353" s="33"/>
      <c r="AE2353" s="33"/>
      <c r="AF2353" s="33"/>
      <c r="AG2353" s="33"/>
      <c r="AH2353" s="33"/>
      <c r="AI2353" s="33"/>
      <c r="AJ2353" s="33"/>
      <c r="AK2353" s="33"/>
      <c r="AL2353" s="33"/>
      <c r="AM2353" s="33"/>
      <c r="AN2353" s="33"/>
      <c r="AO2353" s="33"/>
      <c r="AP2353" s="33"/>
      <c r="AQ2353" s="33"/>
      <c r="AR2353" s="33"/>
      <c r="AS2353" s="33"/>
      <c r="AT2353" s="33"/>
      <c r="AU2353" s="33"/>
      <c r="AV2353" s="33"/>
      <c r="AW2353" s="33"/>
      <c r="AX2353" s="33"/>
      <c r="AY2353" s="33"/>
      <c r="AZ2353" s="33"/>
      <c r="BA2353" s="33"/>
      <c r="BB2353" s="33"/>
      <c r="BC2353" s="33"/>
    </row>
    <row r="2354" spans="1:55">
      <c r="A2354" s="33"/>
      <c r="B2354" s="33"/>
      <c r="C2354" s="33"/>
      <c r="D2354" s="33"/>
      <c r="E2354" s="33"/>
      <c r="F2354" s="33"/>
      <c r="G2354" s="33"/>
      <c r="H2354" s="33"/>
      <c r="I2354" s="33"/>
      <c r="J2354" s="33"/>
      <c r="K2354" s="33"/>
      <c r="L2354" s="33"/>
      <c r="M2354" s="33"/>
      <c r="N2354" s="33"/>
      <c r="O2354" s="33"/>
      <c r="P2354" s="33"/>
      <c r="Q2354" s="33"/>
      <c r="R2354" s="33"/>
      <c r="S2354" s="33"/>
      <c r="T2354" s="33"/>
      <c r="U2354" s="33"/>
      <c r="V2354" s="33"/>
      <c r="W2354" s="33"/>
      <c r="X2354" s="33"/>
      <c r="Y2354" s="33"/>
      <c r="Z2354" s="33"/>
      <c r="AA2354" s="33"/>
      <c r="AB2354" s="33"/>
      <c r="AC2354" s="33"/>
      <c r="AD2354" s="33"/>
      <c r="AE2354" s="33"/>
      <c r="AF2354" s="33"/>
      <c r="AG2354" s="33"/>
      <c r="AH2354" s="33"/>
      <c r="AI2354" s="33"/>
      <c r="AJ2354" s="33"/>
      <c r="AK2354" s="33"/>
      <c r="AL2354" s="33"/>
      <c r="AM2354" s="33"/>
      <c r="AN2354" s="33"/>
      <c r="AO2354" s="33"/>
      <c r="AP2354" s="33"/>
      <c r="AQ2354" s="33"/>
      <c r="AR2354" s="33"/>
      <c r="AS2354" s="33"/>
      <c r="AT2354" s="33"/>
      <c r="AU2354" s="33"/>
      <c r="AV2354" s="33"/>
      <c r="AW2354" s="33"/>
      <c r="AX2354" s="33"/>
      <c r="AY2354" s="33"/>
      <c r="AZ2354" s="33"/>
      <c r="BA2354" s="33"/>
      <c r="BB2354" s="33"/>
      <c r="BC2354" s="33"/>
    </row>
    <row r="2355" spans="1:55">
      <c r="A2355" s="33"/>
      <c r="B2355" s="33"/>
      <c r="C2355" s="33"/>
      <c r="D2355" s="33"/>
      <c r="E2355" s="33"/>
      <c r="F2355" s="33"/>
      <c r="G2355" s="33"/>
      <c r="H2355" s="33"/>
      <c r="I2355" s="33"/>
      <c r="J2355" s="33"/>
      <c r="K2355" s="33"/>
      <c r="L2355" s="33"/>
      <c r="M2355" s="33"/>
      <c r="N2355" s="33"/>
      <c r="O2355" s="33"/>
      <c r="P2355" s="33"/>
      <c r="Q2355" s="33"/>
      <c r="R2355" s="33"/>
      <c r="S2355" s="33"/>
      <c r="T2355" s="33"/>
      <c r="U2355" s="33"/>
      <c r="V2355" s="33"/>
      <c r="W2355" s="33"/>
      <c r="X2355" s="33"/>
      <c r="Y2355" s="33"/>
      <c r="Z2355" s="33"/>
      <c r="AA2355" s="33"/>
      <c r="AB2355" s="33"/>
      <c r="AC2355" s="33"/>
      <c r="AD2355" s="33"/>
      <c r="AE2355" s="33"/>
      <c r="AF2355" s="33"/>
      <c r="AG2355" s="33"/>
      <c r="AH2355" s="33"/>
      <c r="AI2355" s="33"/>
      <c r="AJ2355" s="33"/>
      <c r="AK2355" s="33"/>
      <c r="AL2355" s="33"/>
      <c r="AM2355" s="33"/>
      <c r="AN2355" s="33"/>
      <c r="AO2355" s="33"/>
      <c r="AP2355" s="33"/>
      <c r="AQ2355" s="33"/>
      <c r="AR2355" s="33"/>
      <c r="AS2355" s="33"/>
      <c r="AT2355" s="33"/>
      <c r="AU2355" s="33"/>
      <c r="AV2355" s="33"/>
      <c r="AW2355" s="33"/>
      <c r="AX2355" s="33"/>
      <c r="AY2355" s="33"/>
      <c r="AZ2355" s="33"/>
      <c r="BA2355" s="33"/>
      <c r="BB2355" s="33"/>
      <c r="BC2355" s="33"/>
    </row>
    <row r="2356" spans="1:55">
      <c r="A2356" s="33"/>
      <c r="B2356" s="33"/>
      <c r="C2356" s="33"/>
      <c r="D2356" s="33"/>
      <c r="E2356" s="33"/>
      <c r="F2356" s="33"/>
      <c r="G2356" s="33"/>
      <c r="H2356" s="33"/>
      <c r="I2356" s="33"/>
      <c r="J2356" s="33"/>
      <c r="K2356" s="33"/>
      <c r="L2356" s="33"/>
      <c r="M2356" s="33"/>
      <c r="N2356" s="33"/>
      <c r="O2356" s="33"/>
      <c r="P2356" s="33"/>
      <c r="Q2356" s="33"/>
      <c r="R2356" s="33"/>
      <c r="S2356" s="33"/>
      <c r="T2356" s="33"/>
      <c r="U2356" s="33"/>
      <c r="V2356" s="33"/>
      <c r="W2356" s="33"/>
      <c r="X2356" s="33"/>
      <c r="Y2356" s="33"/>
      <c r="Z2356" s="33"/>
      <c r="AA2356" s="33"/>
      <c r="AB2356" s="33"/>
      <c r="AC2356" s="33"/>
      <c r="AD2356" s="33"/>
      <c r="AE2356" s="33"/>
      <c r="AF2356" s="33"/>
      <c r="AG2356" s="33"/>
      <c r="AH2356" s="33"/>
      <c r="AI2356" s="33"/>
      <c r="AJ2356" s="33"/>
      <c r="AK2356" s="33"/>
      <c r="AL2356" s="33"/>
      <c r="AM2356" s="33"/>
      <c r="AN2356" s="33"/>
      <c r="AO2356" s="33"/>
      <c r="AP2356" s="33"/>
      <c r="AQ2356" s="33"/>
      <c r="AR2356" s="33"/>
      <c r="AS2356" s="33"/>
      <c r="AT2356" s="33"/>
      <c r="AU2356" s="33"/>
      <c r="AV2356" s="33"/>
      <c r="AW2356" s="33"/>
      <c r="AX2356" s="33"/>
      <c r="AY2356" s="33"/>
      <c r="AZ2356" s="33"/>
      <c r="BA2356" s="33"/>
      <c r="BB2356" s="33"/>
      <c r="BC2356" s="33"/>
    </row>
    <row r="2357" spans="1:55">
      <c r="A2357" s="33"/>
      <c r="B2357" s="33"/>
      <c r="C2357" s="33"/>
      <c r="D2357" s="33"/>
      <c r="E2357" s="33"/>
      <c r="F2357" s="33"/>
      <c r="G2357" s="33"/>
      <c r="H2357" s="33"/>
      <c r="I2357" s="33"/>
      <c r="J2357" s="33"/>
      <c r="K2357" s="33"/>
      <c r="L2357" s="33"/>
      <c r="M2357" s="33"/>
      <c r="N2357" s="33"/>
      <c r="O2357" s="33"/>
      <c r="P2357" s="33"/>
      <c r="Q2357" s="33"/>
      <c r="R2357" s="33"/>
      <c r="S2357" s="33"/>
      <c r="T2357" s="33"/>
      <c r="U2357" s="33"/>
      <c r="V2357" s="33"/>
      <c r="W2357" s="33"/>
      <c r="X2357" s="33"/>
      <c r="Y2357" s="33"/>
      <c r="Z2357" s="33"/>
      <c r="AA2357" s="33"/>
      <c r="AB2357" s="33"/>
      <c r="AC2357" s="33"/>
      <c r="AD2357" s="33"/>
      <c r="AE2357" s="33"/>
      <c r="AF2357" s="33"/>
      <c r="AG2357" s="33"/>
      <c r="AH2357" s="33"/>
      <c r="AI2357" s="33"/>
      <c r="AJ2357" s="33"/>
      <c r="AK2357" s="33"/>
      <c r="AL2357" s="33"/>
      <c r="AM2357" s="33"/>
      <c r="AN2357" s="33"/>
      <c r="AO2357" s="33"/>
      <c r="AP2357" s="33"/>
      <c r="AQ2357" s="33"/>
      <c r="AR2357" s="33"/>
      <c r="AS2357" s="33"/>
      <c r="AT2357" s="33"/>
      <c r="AU2357" s="33"/>
      <c r="AV2357" s="33"/>
      <c r="AW2357" s="33"/>
      <c r="AX2357" s="33"/>
      <c r="AY2357" s="33"/>
      <c r="AZ2357" s="33"/>
      <c r="BA2357" s="33"/>
      <c r="BB2357" s="33"/>
      <c r="BC2357" s="33"/>
    </row>
    <row r="2358" spans="1:55">
      <c r="A2358" s="33"/>
      <c r="B2358" s="33"/>
      <c r="C2358" s="33"/>
      <c r="D2358" s="33"/>
      <c r="E2358" s="33"/>
      <c r="F2358" s="33"/>
      <c r="G2358" s="33"/>
      <c r="H2358" s="33"/>
      <c r="I2358" s="33"/>
      <c r="J2358" s="33"/>
      <c r="K2358" s="33"/>
      <c r="L2358" s="33"/>
      <c r="M2358" s="33"/>
      <c r="N2358" s="33"/>
      <c r="O2358" s="33"/>
      <c r="P2358" s="33"/>
      <c r="Q2358" s="33"/>
      <c r="R2358" s="33"/>
      <c r="S2358" s="33"/>
      <c r="T2358" s="33"/>
      <c r="U2358" s="33"/>
      <c r="V2358" s="33"/>
      <c r="W2358" s="33"/>
      <c r="X2358" s="33"/>
      <c r="Y2358" s="33"/>
      <c r="Z2358" s="33"/>
      <c r="AA2358" s="33"/>
      <c r="AB2358" s="33"/>
      <c r="AC2358" s="33"/>
      <c r="AD2358" s="33"/>
      <c r="AE2358" s="33"/>
      <c r="AF2358" s="33"/>
      <c r="AG2358" s="33"/>
      <c r="AH2358" s="33"/>
      <c r="AI2358" s="33"/>
      <c r="AJ2358" s="33"/>
      <c r="AK2358" s="33"/>
      <c r="AL2358" s="33"/>
      <c r="AM2358" s="33"/>
      <c r="AN2358" s="33"/>
      <c r="AO2358" s="33"/>
      <c r="AP2358" s="33"/>
      <c r="AQ2358" s="33"/>
      <c r="AR2358" s="33"/>
      <c r="AS2358" s="33"/>
      <c r="AT2358" s="33"/>
      <c r="AU2358" s="33"/>
      <c r="AV2358" s="33"/>
      <c r="AW2358" s="33"/>
      <c r="AX2358" s="33"/>
      <c r="AY2358" s="33"/>
      <c r="AZ2358" s="33"/>
      <c r="BA2358" s="33"/>
      <c r="BB2358" s="33"/>
      <c r="BC2358" s="33"/>
    </row>
    <row r="2359" spans="1:55">
      <c r="A2359" s="33"/>
      <c r="B2359" s="33"/>
      <c r="C2359" s="33"/>
      <c r="D2359" s="33"/>
      <c r="E2359" s="33"/>
      <c r="F2359" s="33"/>
      <c r="G2359" s="33"/>
      <c r="H2359" s="33"/>
      <c r="I2359" s="33"/>
      <c r="J2359" s="33"/>
      <c r="K2359" s="33"/>
      <c r="L2359" s="33"/>
      <c r="M2359" s="33"/>
      <c r="N2359" s="33"/>
      <c r="O2359" s="33"/>
      <c r="P2359" s="33"/>
      <c r="Q2359" s="33"/>
      <c r="R2359" s="33"/>
      <c r="S2359" s="33"/>
      <c r="T2359" s="33"/>
      <c r="U2359" s="33"/>
      <c r="V2359" s="33"/>
      <c r="W2359" s="33"/>
      <c r="X2359" s="33"/>
      <c r="Y2359" s="33"/>
      <c r="Z2359" s="33"/>
      <c r="AA2359" s="33"/>
      <c r="AB2359" s="33"/>
      <c r="AC2359" s="33"/>
      <c r="AD2359" s="33"/>
      <c r="AE2359" s="33"/>
      <c r="AF2359" s="33"/>
      <c r="AG2359" s="33"/>
      <c r="AH2359" s="33"/>
      <c r="AI2359" s="33"/>
      <c r="AJ2359" s="33"/>
      <c r="AK2359" s="33"/>
      <c r="AL2359" s="33"/>
      <c r="AM2359" s="33"/>
      <c r="AN2359" s="33"/>
      <c r="AO2359" s="33"/>
      <c r="AP2359" s="33"/>
      <c r="AQ2359" s="33"/>
      <c r="AR2359" s="33"/>
      <c r="AS2359" s="33"/>
      <c r="AT2359" s="33"/>
      <c r="AU2359" s="33"/>
      <c r="AV2359" s="33"/>
      <c r="AW2359" s="33"/>
      <c r="AX2359" s="33"/>
      <c r="AY2359" s="33"/>
      <c r="AZ2359" s="33"/>
      <c r="BA2359" s="33"/>
      <c r="BB2359" s="33"/>
      <c r="BC2359" s="33"/>
    </row>
    <row r="2360" spans="1:55">
      <c r="A2360" s="33"/>
      <c r="B2360" s="33"/>
      <c r="C2360" s="33"/>
      <c r="D2360" s="33"/>
      <c r="E2360" s="33"/>
      <c r="F2360" s="33"/>
      <c r="G2360" s="33"/>
      <c r="H2360" s="33"/>
      <c r="I2360" s="33"/>
      <c r="J2360" s="33"/>
      <c r="K2360" s="33"/>
      <c r="L2360" s="33"/>
      <c r="M2360" s="33"/>
      <c r="N2360" s="33"/>
      <c r="O2360" s="33"/>
      <c r="P2360" s="33"/>
      <c r="Q2360" s="33"/>
      <c r="R2360" s="33"/>
      <c r="S2360" s="33"/>
      <c r="T2360" s="33"/>
      <c r="U2360" s="33"/>
      <c r="V2360" s="33"/>
      <c r="W2360" s="33"/>
      <c r="X2360" s="33"/>
      <c r="Y2360" s="33"/>
      <c r="Z2360" s="33"/>
      <c r="AA2360" s="33"/>
      <c r="AB2360" s="33"/>
      <c r="AC2360" s="33"/>
      <c r="AD2360" s="33"/>
      <c r="AE2360" s="33"/>
      <c r="AF2360" s="33"/>
      <c r="AG2360" s="33"/>
      <c r="AH2360" s="33"/>
      <c r="AI2360" s="33"/>
      <c r="AJ2360" s="33"/>
      <c r="AK2360" s="33"/>
      <c r="AL2360" s="33"/>
      <c r="AM2360" s="33"/>
      <c r="AN2360" s="33"/>
      <c r="AO2360" s="33"/>
      <c r="AP2360" s="33"/>
      <c r="AQ2360" s="33"/>
      <c r="AR2360" s="33"/>
      <c r="AS2360" s="33"/>
      <c r="AT2360" s="33"/>
      <c r="AU2360" s="33"/>
      <c r="AV2360" s="33"/>
      <c r="AW2360" s="33"/>
      <c r="AX2360" s="33"/>
      <c r="AY2360" s="33"/>
      <c r="AZ2360" s="33"/>
      <c r="BA2360" s="33"/>
      <c r="BB2360" s="33"/>
      <c r="BC2360" s="33"/>
    </row>
    <row r="2361" spans="1:55">
      <c r="A2361" s="33"/>
      <c r="B2361" s="33"/>
      <c r="C2361" s="33"/>
      <c r="D2361" s="33"/>
      <c r="E2361" s="33"/>
      <c r="F2361" s="33"/>
      <c r="G2361" s="33"/>
      <c r="H2361" s="33"/>
      <c r="I2361" s="33"/>
      <c r="J2361" s="33"/>
      <c r="K2361" s="33"/>
      <c r="L2361" s="33"/>
      <c r="M2361" s="33"/>
      <c r="N2361" s="33"/>
      <c r="O2361" s="33"/>
      <c r="P2361" s="33"/>
      <c r="Q2361" s="33"/>
      <c r="R2361" s="33"/>
      <c r="S2361" s="33"/>
      <c r="T2361" s="33"/>
      <c r="U2361" s="33"/>
      <c r="V2361" s="33"/>
      <c r="W2361" s="33"/>
      <c r="X2361" s="33"/>
      <c r="Y2361" s="33"/>
      <c r="Z2361" s="33"/>
      <c r="AA2361" s="33"/>
      <c r="AB2361" s="33"/>
      <c r="AC2361" s="33"/>
      <c r="AD2361" s="33"/>
      <c r="AE2361" s="33"/>
      <c r="AF2361" s="33"/>
      <c r="AG2361" s="33"/>
      <c r="AH2361" s="33"/>
      <c r="AI2361" s="33"/>
      <c r="AJ2361" s="33"/>
      <c r="AK2361" s="33"/>
      <c r="AL2361" s="33"/>
      <c r="AM2361" s="33"/>
      <c r="AN2361" s="33"/>
      <c r="AO2361" s="33"/>
      <c r="AP2361" s="33"/>
      <c r="AQ2361" s="33"/>
      <c r="AR2361" s="33"/>
      <c r="AS2361" s="33"/>
      <c r="AT2361" s="33"/>
      <c r="AU2361" s="33"/>
      <c r="AV2361" s="33"/>
      <c r="AW2361" s="33"/>
      <c r="AX2361" s="33"/>
      <c r="AY2361" s="33"/>
      <c r="AZ2361" s="33"/>
      <c r="BA2361" s="33"/>
      <c r="BB2361" s="33"/>
      <c r="BC2361" s="33"/>
    </row>
    <row r="2362" spans="1:55">
      <c r="A2362" s="33"/>
      <c r="B2362" s="33"/>
      <c r="C2362" s="33"/>
      <c r="D2362" s="33"/>
      <c r="E2362" s="33"/>
      <c r="F2362" s="33"/>
      <c r="G2362" s="33"/>
      <c r="H2362" s="33"/>
      <c r="I2362" s="33"/>
      <c r="J2362" s="33"/>
      <c r="K2362" s="33"/>
      <c r="L2362" s="33"/>
      <c r="M2362" s="33"/>
      <c r="N2362" s="33"/>
      <c r="O2362" s="33"/>
      <c r="P2362" s="33"/>
      <c r="Q2362" s="33"/>
      <c r="R2362" s="33"/>
      <c r="S2362" s="33"/>
      <c r="T2362" s="33"/>
      <c r="U2362" s="33"/>
      <c r="V2362" s="33"/>
      <c r="W2362" s="33"/>
      <c r="X2362" s="33"/>
      <c r="Y2362" s="33"/>
      <c r="Z2362" s="33"/>
      <c r="AA2362" s="33"/>
      <c r="AB2362" s="33"/>
      <c r="AC2362" s="33"/>
      <c r="AD2362" s="33"/>
      <c r="AE2362" s="33"/>
      <c r="AF2362" s="33"/>
      <c r="AG2362" s="33"/>
      <c r="AH2362" s="33"/>
      <c r="AI2362" s="33"/>
      <c r="AJ2362" s="33"/>
      <c r="AK2362" s="33"/>
      <c r="AL2362" s="33"/>
      <c r="AM2362" s="33"/>
      <c r="AN2362" s="33"/>
      <c r="AO2362" s="33"/>
      <c r="AP2362" s="33"/>
      <c r="AQ2362" s="33"/>
      <c r="AR2362" s="33"/>
      <c r="AS2362" s="33"/>
      <c r="AT2362" s="33"/>
      <c r="AU2362" s="33"/>
      <c r="AV2362" s="33"/>
      <c r="AW2362" s="33"/>
      <c r="AX2362" s="33"/>
      <c r="AY2362" s="33"/>
      <c r="AZ2362" s="33"/>
      <c r="BA2362" s="33"/>
      <c r="BB2362" s="33"/>
      <c r="BC2362" s="33"/>
    </row>
    <row r="2363" spans="1:55">
      <c r="A2363" s="33"/>
      <c r="B2363" s="33"/>
      <c r="C2363" s="33"/>
      <c r="D2363" s="33"/>
      <c r="E2363" s="33"/>
      <c r="F2363" s="33"/>
      <c r="G2363" s="33"/>
      <c r="H2363" s="33"/>
      <c r="I2363" s="33"/>
      <c r="J2363" s="33"/>
      <c r="K2363" s="33"/>
      <c r="L2363" s="33"/>
      <c r="M2363" s="33"/>
      <c r="N2363" s="33"/>
      <c r="O2363" s="33"/>
      <c r="P2363" s="33"/>
      <c r="Q2363" s="33"/>
      <c r="R2363" s="33"/>
      <c r="S2363" s="33"/>
      <c r="T2363" s="33"/>
      <c r="U2363" s="33"/>
      <c r="V2363" s="33"/>
      <c r="W2363" s="33"/>
      <c r="X2363" s="33"/>
      <c r="Y2363" s="33"/>
      <c r="Z2363" s="33"/>
      <c r="AA2363" s="33"/>
      <c r="AB2363" s="33"/>
      <c r="AC2363" s="33"/>
      <c r="AD2363" s="33"/>
      <c r="AE2363" s="33"/>
      <c r="AF2363" s="33"/>
      <c r="AG2363" s="33"/>
      <c r="AH2363" s="33"/>
      <c r="AI2363" s="33"/>
      <c r="AJ2363" s="33"/>
      <c r="AK2363" s="33"/>
      <c r="AL2363" s="33"/>
      <c r="AM2363" s="33"/>
      <c r="AN2363" s="33"/>
      <c r="AO2363" s="33"/>
      <c r="AP2363" s="33"/>
      <c r="AQ2363" s="33"/>
      <c r="AR2363" s="33"/>
      <c r="AS2363" s="33"/>
      <c r="AT2363" s="33"/>
      <c r="AU2363" s="33"/>
      <c r="AV2363" s="33"/>
      <c r="AW2363" s="33"/>
      <c r="AX2363" s="33"/>
      <c r="AY2363" s="33"/>
      <c r="AZ2363" s="33"/>
      <c r="BA2363" s="33"/>
      <c r="BB2363" s="33"/>
      <c r="BC2363" s="33"/>
    </row>
    <row r="2364" spans="1:55">
      <c r="A2364" s="33"/>
      <c r="B2364" s="33"/>
      <c r="C2364" s="33"/>
      <c r="D2364" s="33"/>
      <c r="E2364" s="33"/>
      <c r="F2364" s="33"/>
      <c r="G2364" s="33"/>
      <c r="H2364" s="33"/>
      <c r="I2364" s="33"/>
      <c r="J2364" s="33"/>
      <c r="K2364" s="33"/>
      <c r="L2364" s="33"/>
      <c r="M2364" s="33"/>
      <c r="N2364" s="33"/>
      <c r="O2364" s="33"/>
      <c r="P2364" s="33"/>
      <c r="Q2364" s="33"/>
      <c r="R2364" s="33"/>
      <c r="S2364" s="33"/>
      <c r="T2364" s="33"/>
      <c r="U2364" s="33"/>
      <c r="V2364" s="33"/>
      <c r="W2364" s="33"/>
      <c r="X2364" s="33"/>
      <c r="Y2364" s="33"/>
      <c r="Z2364" s="33"/>
      <c r="AA2364" s="33"/>
      <c r="AB2364" s="33"/>
      <c r="AC2364" s="33"/>
      <c r="AD2364" s="33"/>
      <c r="AE2364" s="33"/>
      <c r="AF2364" s="33"/>
      <c r="AG2364" s="33"/>
      <c r="AH2364" s="33"/>
      <c r="AI2364" s="33"/>
      <c r="AJ2364" s="33"/>
      <c r="AK2364" s="33"/>
      <c r="AL2364" s="33"/>
      <c r="AM2364" s="33"/>
      <c r="AN2364" s="33"/>
      <c r="AO2364" s="33"/>
      <c r="AP2364" s="33"/>
      <c r="AQ2364" s="33"/>
      <c r="AR2364" s="33"/>
      <c r="AS2364" s="33"/>
      <c r="AT2364" s="33"/>
      <c r="AU2364" s="33"/>
      <c r="AV2364" s="33"/>
      <c r="AW2364" s="33"/>
      <c r="AX2364" s="33"/>
      <c r="AY2364" s="33"/>
      <c r="AZ2364" s="33"/>
      <c r="BA2364" s="33"/>
      <c r="BB2364" s="33"/>
      <c r="BC2364" s="33"/>
    </row>
    <row r="2365" spans="1:55">
      <c r="A2365" s="33"/>
      <c r="B2365" s="33"/>
      <c r="C2365" s="33"/>
      <c r="D2365" s="33"/>
      <c r="E2365" s="33"/>
      <c r="F2365" s="33"/>
      <c r="G2365" s="33"/>
      <c r="H2365" s="33"/>
      <c r="I2365" s="33"/>
      <c r="J2365" s="33"/>
      <c r="K2365" s="33"/>
      <c r="L2365" s="33"/>
      <c r="M2365" s="33"/>
      <c r="N2365" s="33"/>
      <c r="O2365" s="33"/>
      <c r="P2365" s="33"/>
      <c r="Q2365" s="33"/>
      <c r="R2365" s="33"/>
      <c r="S2365" s="33"/>
      <c r="T2365" s="33"/>
      <c r="U2365" s="33"/>
      <c r="V2365" s="33"/>
      <c r="W2365" s="33"/>
      <c r="X2365" s="33"/>
      <c r="Y2365" s="33"/>
      <c r="Z2365" s="33"/>
      <c r="AA2365" s="33"/>
      <c r="AB2365" s="33"/>
      <c r="AC2365" s="33"/>
      <c r="AD2365" s="33"/>
      <c r="AE2365" s="33"/>
      <c r="AF2365" s="33"/>
      <c r="AG2365" s="33"/>
      <c r="AH2365" s="33"/>
      <c r="AI2365" s="33"/>
      <c r="AJ2365" s="33"/>
      <c r="AK2365" s="33"/>
      <c r="AL2365" s="33"/>
      <c r="AM2365" s="33"/>
      <c r="AN2365" s="33"/>
      <c r="AO2365" s="33"/>
      <c r="AP2365" s="33"/>
      <c r="AQ2365" s="33"/>
      <c r="AR2365" s="33"/>
      <c r="AS2365" s="33"/>
      <c r="AT2365" s="33"/>
      <c r="AU2365" s="33"/>
      <c r="AV2365" s="33"/>
      <c r="AW2365" s="33"/>
      <c r="AX2365" s="33"/>
      <c r="AY2365" s="33"/>
      <c r="AZ2365" s="33"/>
      <c r="BA2365" s="33"/>
      <c r="BB2365" s="33"/>
      <c r="BC2365" s="33"/>
    </row>
    <row r="2366" spans="1:55">
      <c r="A2366" s="33"/>
      <c r="B2366" s="33"/>
      <c r="C2366" s="33"/>
      <c r="D2366" s="33"/>
      <c r="E2366" s="33"/>
      <c r="F2366" s="33"/>
      <c r="G2366" s="33"/>
      <c r="H2366" s="33"/>
      <c r="I2366" s="33"/>
      <c r="J2366" s="33"/>
      <c r="K2366" s="33"/>
      <c r="L2366" s="33"/>
      <c r="M2366" s="33"/>
      <c r="N2366" s="33"/>
      <c r="O2366" s="33"/>
      <c r="P2366" s="33"/>
      <c r="Q2366" s="33"/>
      <c r="R2366" s="33"/>
      <c r="S2366" s="33"/>
      <c r="T2366" s="33"/>
      <c r="U2366" s="33"/>
      <c r="V2366" s="33"/>
      <c r="W2366" s="33"/>
      <c r="X2366" s="33"/>
      <c r="Y2366" s="33"/>
      <c r="Z2366" s="33"/>
      <c r="AA2366" s="33"/>
      <c r="AB2366" s="33"/>
      <c r="AC2366" s="33"/>
      <c r="AD2366" s="33"/>
      <c r="AE2366" s="33"/>
      <c r="AF2366" s="33"/>
      <c r="AG2366" s="33"/>
      <c r="AH2366" s="33"/>
      <c r="AI2366" s="33"/>
      <c r="AJ2366" s="33"/>
      <c r="AK2366" s="33"/>
      <c r="AL2366" s="33"/>
      <c r="AM2366" s="33"/>
      <c r="AN2366" s="33"/>
      <c r="AO2366" s="33"/>
      <c r="AP2366" s="33"/>
      <c r="AQ2366" s="33"/>
      <c r="AR2366" s="33"/>
      <c r="AS2366" s="33"/>
      <c r="AT2366" s="33"/>
      <c r="AU2366" s="33"/>
      <c r="AV2366" s="33"/>
      <c r="AW2366" s="33"/>
      <c r="AX2366" s="33"/>
      <c r="AY2366" s="33"/>
      <c r="AZ2366" s="33"/>
      <c r="BA2366" s="33"/>
      <c r="BB2366" s="33"/>
      <c r="BC2366" s="33"/>
    </row>
    <row r="2367" spans="1:55">
      <c r="A2367" s="33"/>
      <c r="B2367" s="33"/>
      <c r="C2367" s="33"/>
      <c r="D2367" s="33"/>
      <c r="E2367" s="33"/>
      <c r="F2367" s="33"/>
      <c r="G2367" s="33"/>
      <c r="H2367" s="33"/>
      <c r="I2367" s="33"/>
      <c r="J2367" s="33"/>
      <c r="K2367" s="33"/>
      <c r="L2367" s="33"/>
      <c r="M2367" s="33"/>
      <c r="N2367" s="33"/>
      <c r="O2367" s="33"/>
      <c r="P2367" s="33"/>
      <c r="Q2367" s="33"/>
      <c r="R2367" s="33"/>
      <c r="S2367" s="33"/>
      <c r="T2367" s="33"/>
      <c r="U2367" s="33"/>
      <c r="V2367" s="33"/>
      <c r="W2367" s="33"/>
      <c r="X2367" s="33"/>
      <c r="Y2367" s="33"/>
      <c r="Z2367" s="33"/>
      <c r="AA2367" s="33"/>
      <c r="AB2367" s="33"/>
      <c r="AC2367" s="33"/>
      <c r="AD2367" s="33"/>
      <c r="AE2367" s="33"/>
      <c r="AF2367" s="33"/>
      <c r="AG2367" s="33"/>
      <c r="AH2367" s="33"/>
      <c r="AI2367" s="33"/>
      <c r="AJ2367" s="33"/>
      <c r="AK2367" s="33"/>
      <c r="AL2367" s="33"/>
      <c r="AM2367" s="33"/>
      <c r="AN2367" s="33"/>
      <c r="AO2367" s="33"/>
      <c r="AP2367" s="33"/>
      <c r="AQ2367" s="33"/>
      <c r="AR2367" s="33"/>
      <c r="AS2367" s="33"/>
      <c r="AT2367" s="33"/>
      <c r="AU2367" s="33"/>
      <c r="AV2367" s="33"/>
      <c r="AW2367" s="33"/>
      <c r="AX2367" s="33"/>
      <c r="AY2367" s="33"/>
      <c r="AZ2367" s="33"/>
      <c r="BA2367" s="33"/>
      <c r="BB2367" s="33"/>
      <c r="BC2367" s="33"/>
    </row>
    <row r="2368" spans="1:55">
      <c r="A2368" s="33"/>
      <c r="B2368" s="33"/>
      <c r="C2368" s="33"/>
      <c r="D2368" s="33"/>
      <c r="E2368" s="33"/>
      <c r="F2368" s="33"/>
      <c r="G2368" s="33"/>
      <c r="H2368" s="33"/>
      <c r="I2368" s="33"/>
      <c r="J2368" s="33"/>
      <c r="K2368" s="33"/>
      <c r="L2368" s="33"/>
      <c r="M2368" s="33"/>
      <c r="N2368" s="33"/>
      <c r="O2368" s="33"/>
      <c r="P2368" s="33"/>
      <c r="Q2368" s="33"/>
      <c r="R2368" s="33"/>
      <c r="S2368" s="33"/>
      <c r="T2368" s="33"/>
      <c r="U2368" s="33"/>
      <c r="V2368" s="33"/>
      <c r="W2368" s="33"/>
      <c r="X2368" s="33"/>
      <c r="Y2368" s="33"/>
      <c r="Z2368" s="33"/>
      <c r="AA2368" s="33"/>
      <c r="AB2368" s="33"/>
      <c r="AC2368" s="33"/>
      <c r="AD2368" s="33"/>
      <c r="AE2368" s="33"/>
      <c r="AF2368" s="33"/>
      <c r="AG2368" s="33"/>
      <c r="AH2368" s="33"/>
      <c r="AI2368" s="33"/>
      <c r="AJ2368" s="33"/>
      <c r="AK2368" s="33"/>
      <c r="AL2368" s="33"/>
      <c r="AM2368" s="33"/>
      <c r="AN2368" s="33"/>
      <c r="AO2368" s="33"/>
      <c r="AP2368" s="33"/>
      <c r="AQ2368" s="33"/>
      <c r="AR2368" s="33"/>
      <c r="AS2368" s="33"/>
      <c r="AT2368" s="33"/>
      <c r="AU2368" s="33"/>
      <c r="AV2368" s="33"/>
      <c r="AW2368" s="33"/>
      <c r="AX2368" s="33"/>
      <c r="AY2368" s="33"/>
      <c r="AZ2368" s="33"/>
      <c r="BA2368" s="33"/>
      <c r="BB2368" s="33"/>
      <c r="BC2368" s="33"/>
    </row>
    <row r="2369" spans="1:55">
      <c r="A2369" s="33"/>
      <c r="B2369" s="33"/>
      <c r="C2369" s="33"/>
      <c r="D2369" s="33"/>
      <c r="E2369" s="33"/>
      <c r="F2369" s="33"/>
      <c r="G2369" s="33"/>
      <c r="H2369" s="33"/>
      <c r="I2369" s="33"/>
      <c r="J2369" s="33"/>
      <c r="K2369" s="33"/>
      <c r="L2369" s="33"/>
      <c r="M2369" s="33"/>
      <c r="N2369" s="33"/>
      <c r="O2369" s="33"/>
      <c r="P2369" s="33"/>
      <c r="Q2369" s="33"/>
      <c r="R2369" s="33"/>
      <c r="S2369" s="33"/>
      <c r="T2369" s="33"/>
      <c r="U2369" s="33"/>
      <c r="V2369" s="33"/>
      <c r="W2369" s="33"/>
      <c r="X2369" s="33"/>
      <c r="Y2369" s="33"/>
      <c r="Z2369" s="33"/>
      <c r="AA2369" s="33"/>
      <c r="AB2369" s="33"/>
      <c r="AC2369" s="33"/>
      <c r="AD2369" s="33"/>
      <c r="AE2369" s="33"/>
      <c r="AF2369" s="33"/>
      <c r="AG2369" s="33"/>
      <c r="AH2369" s="33"/>
      <c r="AI2369" s="33"/>
      <c r="AJ2369" s="33"/>
      <c r="AK2369" s="33"/>
      <c r="AL2369" s="33"/>
      <c r="AM2369" s="33"/>
      <c r="AN2369" s="33"/>
      <c r="AO2369" s="33"/>
      <c r="AP2369" s="33"/>
      <c r="AQ2369" s="33"/>
      <c r="AR2369" s="33"/>
      <c r="AS2369" s="33"/>
      <c r="AT2369" s="33"/>
      <c r="AU2369" s="33"/>
      <c r="AV2369" s="33"/>
      <c r="AW2369" s="33"/>
      <c r="AX2369" s="33"/>
      <c r="AY2369" s="33"/>
      <c r="AZ2369" s="33"/>
      <c r="BA2369" s="33"/>
      <c r="BB2369" s="33"/>
      <c r="BC2369" s="33"/>
    </row>
    <row r="2370" spans="1:55">
      <c r="A2370" s="33"/>
      <c r="B2370" s="33"/>
      <c r="C2370" s="33"/>
      <c r="D2370" s="33"/>
      <c r="E2370" s="33"/>
      <c r="F2370" s="33"/>
      <c r="G2370" s="33"/>
      <c r="H2370" s="33"/>
      <c r="I2370" s="33"/>
      <c r="J2370" s="33"/>
      <c r="K2370" s="33"/>
      <c r="L2370" s="33"/>
      <c r="M2370" s="33"/>
      <c r="N2370" s="33"/>
      <c r="O2370" s="33"/>
      <c r="P2370" s="33"/>
      <c r="Q2370" s="33"/>
      <c r="R2370" s="33"/>
      <c r="S2370" s="33"/>
      <c r="T2370" s="33"/>
      <c r="U2370" s="33"/>
      <c r="V2370" s="33"/>
      <c r="W2370" s="33"/>
      <c r="X2370" s="33"/>
      <c r="Y2370" s="33"/>
      <c r="Z2370" s="33"/>
      <c r="AA2370" s="33"/>
      <c r="AB2370" s="33"/>
      <c r="AC2370" s="33"/>
      <c r="AD2370" s="33"/>
      <c r="AE2370" s="33"/>
      <c r="AF2370" s="33"/>
      <c r="AG2370" s="33"/>
      <c r="AH2370" s="33"/>
      <c r="AI2370" s="33"/>
      <c r="AJ2370" s="33"/>
      <c r="AK2370" s="33"/>
      <c r="AL2370" s="33"/>
      <c r="AM2370" s="33"/>
      <c r="AN2370" s="33"/>
      <c r="AO2370" s="33"/>
      <c r="AP2370" s="33"/>
      <c r="AQ2370" s="33"/>
      <c r="AR2370" s="33"/>
      <c r="AS2370" s="33"/>
      <c r="AT2370" s="33"/>
      <c r="AU2370" s="33"/>
      <c r="AV2370" s="33"/>
      <c r="AW2370" s="33"/>
      <c r="AX2370" s="33"/>
      <c r="AY2370" s="33"/>
      <c r="AZ2370" s="33"/>
      <c r="BA2370" s="33"/>
      <c r="BB2370" s="33"/>
      <c r="BC2370" s="33"/>
    </row>
    <row r="2371" spans="1:55">
      <c r="A2371" s="33"/>
      <c r="B2371" s="33"/>
      <c r="C2371" s="33"/>
      <c r="D2371" s="33"/>
      <c r="E2371" s="33"/>
      <c r="F2371" s="33"/>
      <c r="G2371" s="33"/>
      <c r="H2371" s="33"/>
      <c r="I2371" s="33"/>
      <c r="J2371" s="33"/>
      <c r="K2371" s="33"/>
      <c r="L2371" s="33"/>
      <c r="M2371" s="33"/>
      <c r="N2371" s="33"/>
      <c r="O2371" s="33"/>
      <c r="P2371" s="33"/>
      <c r="Q2371" s="33"/>
      <c r="R2371" s="33"/>
      <c r="S2371" s="33"/>
      <c r="T2371" s="33"/>
      <c r="U2371" s="33"/>
      <c r="V2371" s="33"/>
      <c r="W2371" s="33"/>
      <c r="X2371" s="33"/>
      <c r="Y2371" s="33"/>
      <c r="Z2371" s="33"/>
      <c r="AA2371" s="33"/>
      <c r="AB2371" s="33"/>
      <c r="AC2371" s="33"/>
      <c r="AD2371" s="33"/>
      <c r="AE2371" s="33"/>
      <c r="AF2371" s="33"/>
      <c r="AG2371" s="33"/>
      <c r="AH2371" s="33"/>
      <c r="AI2371" s="33"/>
      <c r="AJ2371" s="33"/>
      <c r="AK2371" s="33"/>
      <c r="AL2371" s="33"/>
      <c r="AM2371" s="33"/>
      <c r="AN2371" s="33"/>
      <c r="AO2371" s="33"/>
      <c r="AP2371" s="33"/>
      <c r="AQ2371" s="33"/>
      <c r="AR2371" s="33"/>
      <c r="AS2371" s="33"/>
      <c r="AT2371" s="33"/>
      <c r="AU2371" s="33"/>
      <c r="AV2371" s="33"/>
      <c r="AW2371" s="33"/>
      <c r="AX2371" s="33"/>
      <c r="AY2371" s="33"/>
      <c r="AZ2371" s="33"/>
      <c r="BA2371" s="33"/>
      <c r="BB2371" s="33"/>
      <c r="BC2371" s="33"/>
    </row>
    <row r="2372" spans="1:55">
      <c r="A2372" s="33"/>
      <c r="B2372" s="33"/>
      <c r="C2372" s="33"/>
      <c r="D2372" s="33"/>
      <c r="E2372" s="33"/>
      <c r="F2372" s="33"/>
      <c r="G2372" s="33"/>
      <c r="H2372" s="33"/>
      <c r="I2372" s="33"/>
      <c r="J2372" s="33"/>
      <c r="K2372" s="33"/>
      <c r="L2372" s="33"/>
      <c r="M2372" s="33"/>
      <c r="N2372" s="33"/>
      <c r="O2372" s="33"/>
      <c r="P2372" s="33"/>
      <c r="Q2372" s="33"/>
      <c r="R2372" s="33"/>
      <c r="S2372" s="33"/>
      <c r="T2372" s="33"/>
      <c r="U2372" s="33"/>
      <c r="V2372" s="33"/>
      <c r="W2372" s="33"/>
      <c r="X2372" s="33"/>
      <c r="Y2372" s="33"/>
      <c r="Z2372" s="33"/>
      <c r="AA2372" s="33"/>
      <c r="AB2372" s="33"/>
      <c r="AC2372" s="33"/>
      <c r="AD2372" s="33"/>
      <c r="AE2372" s="33"/>
      <c r="AF2372" s="33"/>
      <c r="AG2372" s="33"/>
      <c r="AH2372" s="33"/>
      <c r="AI2372" s="33"/>
      <c r="AJ2372" s="33"/>
      <c r="AK2372" s="33"/>
      <c r="AL2372" s="33"/>
      <c r="AM2372" s="33"/>
      <c r="AN2372" s="33"/>
      <c r="AO2372" s="33"/>
      <c r="AP2372" s="33"/>
      <c r="AQ2372" s="33"/>
      <c r="AR2372" s="33"/>
      <c r="AS2372" s="33"/>
      <c r="AT2372" s="33"/>
      <c r="AU2372" s="33"/>
      <c r="AV2372" s="33"/>
      <c r="AW2372" s="33"/>
      <c r="AX2372" s="33"/>
      <c r="AY2372" s="33"/>
      <c r="AZ2372" s="33"/>
      <c r="BA2372" s="33"/>
      <c r="BB2372" s="33"/>
      <c r="BC2372" s="33"/>
    </row>
    <row r="2373" spans="1:55">
      <c r="A2373" s="33"/>
      <c r="B2373" s="33"/>
      <c r="C2373" s="33"/>
      <c r="D2373" s="33"/>
      <c r="E2373" s="33"/>
      <c r="F2373" s="33"/>
      <c r="G2373" s="33"/>
      <c r="H2373" s="33"/>
      <c r="I2373" s="33"/>
      <c r="J2373" s="33"/>
      <c r="K2373" s="33"/>
      <c r="L2373" s="33"/>
      <c r="M2373" s="33"/>
      <c r="N2373" s="33"/>
      <c r="O2373" s="33"/>
      <c r="P2373" s="33"/>
      <c r="Q2373" s="33"/>
      <c r="R2373" s="33"/>
      <c r="S2373" s="33"/>
      <c r="T2373" s="33"/>
      <c r="U2373" s="33"/>
      <c r="V2373" s="33"/>
      <c r="W2373" s="33"/>
      <c r="X2373" s="33"/>
      <c r="Y2373" s="33"/>
      <c r="Z2373" s="33"/>
      <c r="AA2373" s="33"/>
      <c r="AB2373" s="33"/>
      <c r="AC2373" s="33"/>
      <c r="AD2373" s="33"/>
      <c r="AE2373" s="33"/>
      <c r="AF2373" s="33"/>
      <c r="AG2373" s="33"/>
      <c r="AH2373" s="33"/>
      <c r="AI2373" s="33"/>
      <c r="AJ2373" s="33"/>
      <c r="AK2373" s="33"/>
      <c r="AL2373" s="33"/>
      <c r="AM2373" s="33"/>
      <c r="AN2373" s="33"/>
      <c r="AO2373" s="33"/>
      <c r="AP2373" s="33"/>
      <c r="AQ2373" s="33"/>
      <c r="AR2373" s="33"/>
      <c r="AS2373" s="33"/>
      <c r="AT2373" s="33"/>
      <c r="AU2373" s="33"/>
      <c r="AV2373" s="33"/>
      <c r="AW2373" s="33"/>
      <c r="AX2373" s="33"/>
      <c r="AY2373" s="33"/>
      <c r="AZ2373" s="33"/>
      <c r="BA2373" s="33"/>
      <c r="BB2373" s="33"/>
      <c r="BC2373" s="33"/>
    </row>
    <row r="2374" spans="1:55">
      <c r="A2374" s="33"/>
      <c r="B2374" s="33"/>
      <c r="C2374" s="33"/>
      <c r="D2374" s="33"/>
      <c r="E2374" s="33"/>
      <c r="F2374" s="33"/>
      <c r="G2374" s="33"/>
      <c r="H2374" s="33"/>
      <c r="I2374" s="33"/>
      <c r="J2374" s="33"/>
      <c r="K2374" s="33"/>
      <c r="L2374" s="33"/>
      <c r="M2374" s="33"/>
      <c r="N2374" s="33"/>
      <c r="O2374" s="33"/>
      <c r="P2374" s="33"/>
      <c r="Q2374" s="33"/>
      <c r="R2374" s="33"/>
      <c r="S2374" s="33"/>
      <c r="T2374" s="33"/>
      <c r="U2374" s="33"/>
      <c r="V2374" s="33"/>
      <c r="W2374" s="33"/>
      <c r="X2374" s="33"/>
      <c r="Y2374" s="33"/>
      <c r="Z2374" s="33"/>
      <c r="AA2374" s="33"/>
      <c r="AB2374" s="33"/>
      <c r="AC2374" s="33"/>
      <c r="AD2374" s="33"/>
      <c r="AE2374" s="33"/>
      <c r="AF2374" s="33"/>
      <c r="AG2374" s="33"/>
      <c r="AH2374" s="33"/>
      <c r="AI2374" s="33"/>
      <c r="AJ2374" s="33"/>
      <c r="AK2374" s="33"/>
      <c r="AL2374" s="33"/>
      <c r="AM2374" s="33"/>
      <c r="AN2374" s="33"/>
      <c r="AO2374" s="33"/>
      <c r="AP2374" s="33"/>
      <c r="AQ2374" s="33"/>
      <c r="AR2374" s="33"/>
      <c r="AS2374" s="33"/>
      <c r="AT2374" s="33"/>
      <c r="AU2374" s="33"/>
      <c r="AV2374" s="33"/>
      <c r="AW2374" s="33"/>
      <c r="AX2374" s="33"/>
      <c r="AY2374" s="33"/>
      <c r="AZ2374" s="33"/>
      <c r="BA2374" s="33"/>
      <c r="BB2374" s="33"/>
      <c r="BC2374" s="33"/>
    </row>
    <row r="2375" spans="1:55">
      <c r="A2375" s="33"/>
      <c r="B2375" s="33"/>
      <c r="C2375" s="33"/>
      <c r="D2375" s="33"/>
      <c r="E2375" s="33"/>
      <c r="F2375" s="33"/>
      <c r="G2375" s="33"/>
      <c r="H2375" s="33"/>
      <c r="I2375" s="33"/>
      <c r="J2375" s="33"/>
      <c r="K2375" s="33"/>
      <c r="L2375" s="33"/>
      <c r="M2375" s="33"/>
      <c r="N2375" s="33"/>
      <c r="O2375" s="33"/>
      <c r="P2375" s="33"/>
      <c r="Q2375" s="33"/>
      <c r="R2375" s="33"/>
      <c r="S2375" s="33"/>
      <c r="T2375" s="33"/>
      <c r="U2375" s="33"/>
      <c r="V2375" s="33"/>
      <c r="W2375" s="33"/>
      <c r="X2375" s="33"/>
      <c r="Y2375" s="33"/>
      <c r="Z2375" s="33"/>
      <c r="AA2375" s="33"/>
      <c r="AB2375" s="33"/>
      <c r="AC2375" s="33"/>
      <c r="AD2375" s="33"/>
      <c r="AE2375" s="33"/>
      <c r="AF2375" s="33"/>
      <c r="AG2375" s="33"/>
      <c r="AH2375" s="33"/>
      <c r="AI2375" s="33"/>
      <c r="AJ2375" s="33"/>
      <c r="AK2375" s="33"/>
      <c r="AL2375" s="33"/>
      <c r="AM2375" s="33"/>
      <c r="AN2375" s="33"/>
      <c r="AO2375" s="33"/>
      <c r="AP2375" s="33"/>
      <c r="AQ2375" s="33"/>
      <c r="AR2375" s="33"/>
      <c r="AS2375" s="33"/>
      <c r="AT2375" s="33"/>
      <c r="AU2375" s="33"/>
      <c r="AV2375" s="33"/>
      <c r="AW2375" s="33"/>
      <c r="AX2375" s="33"/>
      <c r="AY2375" s="33"/>
      <c r="AZ2375" s="33"/>
      <c r="BA2375" s="33"/>
      <c r="BB2375" s="33"/>
      <c r="BC2375" s="33"/>
    </row>
    <row r="2376" spans="1:55">
      <c r="A2376" s="33"/>
      <c r="B2376" s="33"/>
      <c r="C2376" s="33"/>
      <c r="D2376" s="33"/>
      <c r="E2376" s="33"/>
      <c r="F2376" s="33"/>
      <c r="G2376" s="33"/>
      <c r="H2376" s="33"/>
      <c r="I2376" s="33"/>
      <c r="J2376" s="33"/>
      <c r="K2376" s="33"/>
      <c r="L2376" s="33"/>
      <c r="M2376" s="33"/>
      <c r="N2376" s="33"/>
      <c r="O2376" s="33"/>
      <c r="P2376" s="33"/>
      <c r="Q2376" s="33"/>
      <c r="R2376" s="33"/>
      <c r="S2376" s="33"/>
      <c r="T2376" s="33"/>
      <c r="U2376" s="33"/>
      <c r="V2376" s="33"/>
      <c r="W2376" s="33"/>
      <c r="X2376" s="33"/>
      <c r="Y2376" s="33"/>
      <c r="Z2376" s="33"/>
      <c r="AA2376" s="33"/>
      <c r="AB2376" s="33"/>
      <c r="AC2376" s="33"/>
      <c r="AD2376" s="33"/>
      <c r="AE2376" s="33"/>
      <c r="AF2376" s="33"/>
      <c r="AG2376" s="33"/>
      <c r="AH2376" s="33"/>
      <c r="AI2376" s="33"/>
      <c r="AJ2376" s="33"/>
      <c r="AK2376" s="33"/>
      <c r="AL2376" s="33"/>
      <c r="AM2376" s="33"/>
      <c r="AN2376" s="33"/>
      <c r="AO2376" s="33"/>
      <c r="AP2376" s="33"/>
      <c r="AQ2376" s="33"/>
      <c r="AR2376" s="33"/>
      <c r="AS2376" s="33"/>
      <c r="AT2376" s="33"/>
      <c r="AU2376" s="33"/>
      <c r="AV2376" s="33"/>
      <c r="AW2376" s="33"/>
      <c r="AX2376" s="33"/>
      <c r="AY2376" s="33"/>
      <c r="AZ2376" s="33"/>
      <c r="BA2376" s="33"/>
      <c r="BB2376" s="33"/>
      <c r="BC2376" s="33"/>
    </row>
    <row r="2377" spans="1:55">
      <c r="A2377" s="33"/>
      <c r="B2377" s="33"/>
      <c r="C2377" s="33"/>
      <c r="D2377" s="33"/>
      <c r="E2377" s="33"/>
      <c r="F2377" s="33"/>
      <c r="G2377" s="33"/>
      <c r="H2377" s="33"/>
      <c r="I2377" s="33"/>
      <c r="J2377" s="33"/>
      <c r="K2377" s="33"/>
      <c r="L2377" s="33"/>
      <c r="M2377" s="33"/>
      <c r="N2377" s="33"/>
      <c r="O2377" s="33"/>
      <c r="P2377" s="33"/>
      <c r="Q2377" s="33"/>
      <c r="R2377" s="33"/>
      <c r="S2377" s="33"/>
      <c r="T2377" s="33"/>
      <c r="U2377" s="33"/>
      <c r="V2377" s="33"/>
      <c r="W2377" s="33"/>
      <c r="X2377" s="33"/>
      <c r="Y2377" s="33"/>
      <c r="Z2377" s="33"/>
      <c r="AA2377" s="33"/>
      <c r="AB2377" s="33"/>
      <c r="AC2377" s="33"/>
      <c r="AD2377" s="33"/>
      <c r="AE2377" s="33"/>
      <c r="AF2377" s="33"/>
      <c r="AG2377" s="33"/>
      <c r="AH2377" s="33"/>
      <c r="AI2377" s="33"/>
      <c r="AJ2377" s="33"/>
      <c r="AK2377" s="33"/>
      <c r="AL2377" s="33"/>
      <c r="AM2377" s="33"/>
      <c r="AN2377" s="33"/>
      <c r="AO2377" s="33"/>
      <c r="AP2377" s="33"/>
      <c r="AQ2377" s="33"/>
      <c r="AR2377" s="33"/>
      <c r="AS2377" s="33"/>
      <c r="AT2377" s="33"/>
      <c r="AU2377" s="33"/>
      <c r="AV2377" s="33"/>
      <c r="AW2377" s="33"/>
      <c r="AX2377" s="33"/>
      <c r="AY2377" s="33"/>
      <c r="AZ2377" s="33"/>
      <c r="BA2377" s="33"/>
      <c r="BB2377" s="33"/>
      <c r="BC2377" s="33"/>
    </row>
    <row r="2378" spans="1:55">
      <c r="A2378" s="33"/>
      <c r="B2378" s="33"/>
      <c r="C2378" s="33"/>
      <c r="D2378" s="33"/>
      <c r="E2378" s="33"/>
      <c r="F2378" s="33"/>
      <c r="G2378" s="33"/>
      <c r="H2378" s="33"/>
      <c r="I2378" s="33"/>
      <c r="J2378" s="33"/>
      <c r="K2378" s="33"/>
      <c r="L2378" s="33"/>
      <c r="M2378" s="33"/>
      <c r="N2378" s="33"/>
      <c r="O2378" s="33"/>
      <c r="P2378" s="33"/>
      <c r="Q2378" s="33"/>
      <c r="R2378" s="33"/>
      <c r="S2378" s="33"/>
      <c r="T2378" s="33"/>
      <c r="U2378" s="33"/>
      <c r="V2378" s="33"/>
      <c r="W2378" s="33"/>
      <c r="X2378" s="33"/>
      <c r="Y2378" s="33"/>
      <c r="Z2378" s="33"/>
      <c r="AA2378" s="33"/>
      <c r="AB2378" s="33"/>
      <c r="AC2378" s="33"/>
      <c r="AD2378" s="33"/>
      <c r="AE2378" s="33"/>
      <c r="AF2378" s="33"/>
      <c r="AG2378" s="33"/>
      <c r="AH2378" s="33"/>
      <c r="AI2378" s="33"/>
      <c r="AJ2378" s="33"/>
      <c r="AK2378" s="33"/>
      <c r="AL2378" s="33"/>
      <c r="AM2378" s="33"/>
      <c r="AN2378" s="33"/>
      <c r="AO2378" s="33"/>
      <c r="AP2378" s="33"/>
      <c r="AQ2378" s="33"/>
      <c r="AR2378" s="33"/>
      <c r="AS2378" s="33"/>
      <c r="AT2378" s="33"/>
      <c r="AU2378" s="33"/>
      <c r="AV2378" s="33"/>
      <c r="AW2378" s="33"/>
      <c r="AX2378" s="33"/>
      <c r="AY2378" s="33"/>
      <c r="AZ2378" s="33"/>
      <c r="BA2378" s="33"/>
      <c r="BB2378" s="33"/>
      <c r="BC2378" s="33"/>
    </row>
    <row r="2379" spans="1:55">
      <c r="A2379" s="33"/>
      <c r="B2379" s="33"/>
      <c r="C2379" s="33"/>
      <c r="D2379" s="33"/>
      <c r="E2379" s="33"/>
      <c r="F2379" s="33"/>
      <c r="G2379" s="33"/>
      <c r="H2379" s="33"/>
      <c r="I2379" s="33"/>
      <c r="J2379" s="33"/>
      <c r="K2379" s="33"/>
      <c r="L2379" s="33"/>
      <c r="M2379" s="33"/>
      <c r="N2379" s="33"/>
      <c r="O2379" s="33"/>
      <c r="P2379" s="33"/>
      <c r="Q2379" s="33"/>
      <c r="R2379" s="33"/>
      <c r="S2379" s="33"/>
      <c r="T2379" s="33"/>
      <c r="U2379" s="33"/>
      <c r="V2379" s="33"/>
      <c r="W2379" s="33"/>
      <c r="X2379" s="33"/>
      <c r="Y2379" s="33"/>
      <c r="Z2379" s="33"/>
      <c r="AA2379" s="33"/>
      <c r="AB2379" s="33"/>
      <c r="AC2379" s="33"/>
      <c r="AD2379" s="33"/>
      <c r="AE2379" s="33"/>
      <c r="AF2379" s="33"/>
      <c r="AG2379" s="33"/>
      <c r="AH2379" s="33"/>
      <c r="AI2379" s="33"/>
      <c r="AJ2379" s="33"/>
      <c r="AK2379" s="33"/>
      <c r="AL2379" s="33"/>
      <c r="AM2379" s="33"/>
      <c r="AN2379" s="33"/>
      <c r="AO2379" s="33"/>
      <c r="AP2379" s="33"/>
      <c r="AQ2379" s="33"/>
      <c r="AR2379" s="33"/>
      <c r="AS2379" s="33"/>
      <c r="AT2379" s="33"/>
      <c r="AU2379" s="33"/>
      <c r="AV2379" s="33"/>
      <c r="AW2379" s="33"/>
      <c r="AX2379" s="33"/>
      <c r="AY2379" s="33"/>
      <c r="AZ2379" s="33"/>
      <c r="BA2379" s="33"/>
      <c r="BB2379" s="33"/>
      <c r="BC2379" s="33"/>
    </row>
    <row r="2380" spans="1:55">
      <c r="A2380" s="33"/>
      <c r="B2380" s="33"/>
      <c r="C2380" s="33"/>
      <c r="D2380" s="33"/>
      <c r="E2380" s="33"/>
      <c r="F2380" s="33"/>
      <c r="G2380" s="33"/>
      <c r="H2380" s="33"/>
      <c r="I2380" s="33"/>
      <c r="J2380" s="33"/>
      <c r="K2380" s="33"/>
      <c r="L2380" s="33"/>
      <c r="M2380" s="33"/>
      <c r="N2380" s="33"/>
      <c r="O2380" s="33"/>
      <c r="P2380" s="33"/>
      <c r="Q2380" s="33"/>
      <c r="R2380" s="33"/>
      <c r="S2380" s="33"/>
      <c r="T2380" s="33"/>
      <c r="U2380" s="33"/>
      <c r="V2380" s="33"/>
      <c r="W2380" s="33"/>
      <c r="X2380" s="33"/>
      <c r="Y2380" s="33"/>
      <c r="Z2380" s="33"/>
      <c r="AA2380" s="33"/>
      <c r="AB2380" s="33"/>
      <c r="AC2380" s="33"/>
      <c r="AD2380" s="33"/>
      <c r="AE2380" s="33"/>
      <c r="AF2380" s="33"/>
      <c r="AG2380" s="33"/>
      <c r="AH2380" s="33"/>
      <c r="AI2380" s="33"/>
      <c r="AJ2380" s="33"/>
      <c r="AK2380" s="33"/>
      <c r="AL2380" s="33"/>
      <c r="AM2380" s="33"/>
      <c r="AN2380" s="33"/>
      <c r="AO2380" s="33"/>
      <c r="AP2380" s="33"/>
      <c r="AQ2380" s="33"/>
      <c r="AR2380" s="33"/>
      <c r="AS2380" s="33"/>
      <c r="AT2380" s="33"/>
      <c r="AU2380" s="33"/>
      <c r="AV2380" s="33"/>
      <c r="AW2380" s="33"/>
      <c r="AX2380" s="33"/>
      <c r="AY2380" s="33"/>
      <c r="AZ2380" s="33"/>
      <c r="BA2380" s="33"/>
      <c r="BB2380" s="33"/>
      <c r="BC2380" s="33"/>
    </row>
    <row r="2381" spans="1:55">
      <c r="A2381" s="33"/>
      <c r="B2381" s="33"/>
      <c r="C2381" s="33"/>
      <c r="D2381" s="33"/>
      <c r="E2381" s="33"/>
      <c r="F2381" s="33"/>
      <c r="G2381" s="33"/>
      <c r="H2381" s="33"/>
      <c r="I2381" s="33"/>
      <c r="J2381" s="33"/>
      <c r="K2381" s="33"/>
      <c r="L2381" s="33"/>
      <c r="M2381" s="33"/>
      <c r="N2381" s="33"/>
      <c r="O2381" s="33"/>
      <c r="P2381" s="33"/>
      <c r="Q2381" s="33"/>
      <c r="R2381" s="33"/>
      <c r="S2381" s="33"/>
      <c r="T2381" s="33"/>
      <c r="U2381" s="33"/>
      <c r="V2381" s="33"/>
      <c r="W2381" s="33"/>
      <c r="X2381" s="33"/>
      <c r="Y2381" s="33"/>
      <c r="Z2381" s="33"/>
      <c r="AA2381" s="33"/>
      <c r="AB2381" s="33"/>
      <c r="AC2381" s="33"/>
      <c r="AD2381" s="33"/>
      <c r="AE2381" s="33"/>
      <c r="AF2381" s="33"/>
      <c r="AG2381" s="33"/>
      <c r="AH2381" s="33"/>
      <c r="AI2381" s="33"/>
      <c r="AJ2381" s="33"/>
      <c r="AK2381" s="33"/>
      <c r="AL2381" s="33"/>
      <c r="AM2381" s="33"/>
      <c r="AN2381" s="33"/>
      <c r="AO2381" s="33"/>
      <c r="AP2381" s="33"/>
      <c r="AQ2381" s="33"/>
      <c r="AR2381" s="33"/>
      <c r="AS2381" s="33"/>
      <c r="AT2381" s="33"/>
      <c r="AU2381" s="33"/>
      <c r="AV2381" s="33"/>
      <c r="AW2381" s="33"/>
      <c r="AX2381" s="33"/>
      <c r="AY2381" s="33"/>
      <c r="AZ2381" s="33"/>
      <c r="BA2381" s="33"/>
      <c r="BB2381" s="33"/>
      <c r="BC2381" s="33"/>
    </row>
    <row r="2382" spans="1:55">
      <c r="A2382" s="33"/>
      <c r="B2382" s="33"/>
      <c r="C2382" s="33"/>
      <c r="D2382" s="33"/>
      <c r="E2382" s="33"/>
      <c r="F2382" s="33"/>
      <c r="G2382" s="33"/>
      <c r="H2382" s="33"/>
      <c r="I2382" s="33"/>
      <c r="J2382" s="33"/>
      <c r="K2382" s="33"/>
      <c r="L2382" s="33"/>
      <c r="M2382" s="33"/>
      <c r="N2382" s="33"/>
      <c r="O2382" s="33"/>
      <c r="P2382" s="33"/>
      <c r="Q2382" s="33"/>
      <c r="R2382" s="33"/>
      <c r="S2382" s="33"/>
      <c r="T2382" s="33"/>
      <c r="U2382" s="33"/>
      <c r="V2382" s="33"/>
      <c r="W2382" s="33"/>
      <c r="X2382" s="33"/>
      <c r="Y2382" s="33"/>
      <c r="Z2382" s="33"/>
      <c r="AA2382" s="33"/>
      <c r="AB2382" s="33"/>
      <c r="AC2382" s="33"/>
      <c r="AD2382" s="33"/>
      <c r="AE2382" s="33"/>
      <c r="AF2382" s="33"/>
      <c r="AG2382" s="33"/>
      <c r="AH2382" s="33"/>
      <c r="AI2382" s="33"/>
      <c r="AJ2382" s="33"/>
      <c r="AK2382" s="33"/>
      <c r="AL2382" s="33"/>
      <c r="AM2382" s="33"/>
      <c r="AN2382" s="33"/>
      <c r="AO2382" s="33"/>
      <c r="AP2382" s="33"/>
      <c r="AQ2382" s="33"/>
      <c r="AR2382" s="33"/>
      <c r="AS2382" s="33"/>
      <c r="AT2382" s="33"/>
      <c r="AU2382" s="33"/>
      <c r="AV2382" s="33"/>
      <c r="AW2382" s="33"/>
      <c r="AX2382" s="33"/>
      <c r="AY2382" s="33"/>
      <c r="AZ2382" s="33"/>
      <c r="BA2382" s="33"/>
      <c r="BB2382" s="33"/>
      <c r="BC2382" s="33"/>
    </row>
    <row r="2383" spans="1:55">
      <c r="A2383" s="33"/>
      <c r="B2383" s="33"/>
      <c r="C2383" s="33"/>
      <c r="D2383" s="33"/>
      <c r="E2383" s="33"/>
      <c r="F2383" s="33"/>
      <c r="G2383" s="33"/>
      <c r="H2383" s="33"/>
      <c r="I2383" s="33"/>
      <c r="J2383" s="33"/>
      <c r="K2383" s="33"/>
      <c r="L2383" s="33"/>
      <c r="M2383" s="33"/>
      <c r="N2383" s="33"/>
      <c r="O2383" s="33"/>
      <c r="P2383" s="33"/>
      <c r="Q2383" s="33"/>
      <c r="R2383" s="33"/>
      <c r="S2383" s="33"/>
      <c r="T2383" s="33"/>
      <c r="U2383" s="33"/>
      <c r="V2383" s="33"/>
      <c r="W2383" s="33"/>
      <c r="X2383" s="33"/>
      <c r="Y2383" s="33"/>
      <c r="Z2383" s="33"/>
      <c r="AA2383" s="33"/>
      <c r="AB2383" s="33"/>
      <c r="AC2383" s="33"/>
      <c r="AD2383" s="33"/>
      <c r="AE2383" s="33"/>
      <c r="AF2383" s="33"/>
      <c r="AG2383" s="33"/>
      <c r="AH2383" s="33"/>
      <c r="AI2383" s="33"/>
      <c r="AJ2383" s="33"/>
      <c r="AK2383" s="33"/>
      <c r="AL2383" s="33"/>
      <c r="AM2383" s="33"/>
      <c r="AN2383" s="33"/>
      <c r="AO2383" s="33"/>
      <c r="AP2383" s="33"/>
      <c r="AQ2383" s="33"/>
      <c r="AR2383" s="33"/>
      <c r="AS2383" s="33"/>
      <c r="AT2383" s="33"/>
      <c r="AU2383" s="33"/>
      <c r="AV2383" s="33"/>
      <c r="AW2383" s="33"/>
      <c r="AX2383" s="33"/>
      <c r="AY2383" s="33"/>
      <c r="AZ2383" s="33"/>
      <c r="BA2383" s="33"/>
      <c r="BB2383" s="33"/>
      <c r="BC2383" s="33"/>
    </row>
    <row r="2384" spans="1:55">
      <c r="A2384" s="33"/>
      <c r="B2384" s="33"/>
      <c r="C2384" s="33"/>
      <c r="D2384" s="33"/>
      <c r="E2384" s="33"/>
      <c r="F2384" s="33"/>
      <c r="G2384" s="33"/>
      <c r="H2384" s="33"/>
      <c r="I2384" s="33"/>
      <c r="J2384" s="33"/>
      <c r="K2384" s="33"/>
      <c r="L2384" s="33"/>
      <c r="M2384" s="33"/>
      <c r="N2384" s="33"/>
      <c r="O2384" s="33"/>
      <c r="P2384" s="33"/>
      <c r="Q2384" s="33"/>
      <c r="R2384" s="33"/>
      <c r="S2384" s="33"/>
      <c r="T2384" s="33"/>
      <c r="U2384" s="33"/>
      <c r="V2384" s="33"/>
      <c r="W2384" s="33"/>
      <c r="X2384" s="33"/>
      <c r="Y2384" s="33"/>
      <c r="Z2384" s="33"/>
      <c r="AA2384" s="33"/>
      <c r="AB2384" s="33"/>
      <c r="AC2384" s="33"/>
      <c r="AD2384" s="33"/>
      <c r="AE2384" s="33"/>
      <c r="AF2384" s="33"/>
      <c r="AG2384" s="33"/>
      <c r="AH2384" s="33"/>
      <c r="AI2384" s="33"/>
      <c r="AJ2384" s="33"/>
      <c r="AK2384" s="33"/>
      <c r="AL2384" s="33"/>
      <c r="AM2384" s="33"/>
      <c r="AN2384" s="33"/>
      <c r="AO2384" s="33"/>
      <c r="AP2384" s="33"/>
      <c r="AQ2384" s="33"/>
      <c r="AR2384" s="33"/>
      <c r="AS2384" s="33"/>
      <c r="AT2384" s="33"/>
      <c r="AU2384" s="33"/>
      <c r="AV2384" s="33"/>
      <c r="AW2384" s="33"/>
      <c r="AX2384" s="33"/>
      <c r="AY2384" s="33"/>
      <c r="AZ2384" s="33"/>
      <c r="BA2384" s="33"/>
      <c r="BB2384" s="33"/>
      <c r="BC2384" s="33"/>
    </row>
    <row r="2385" spans="1:55">
      <c r="A2385" s="33"/>
      <c r="B2385" s="33"/>
      <c r="C2385" s="33"/>
      <c r="D2385" s="33"/>
      <c r="E2385" s="33"/>
      <c r="F2385" s="33"/>
      <c r="G2385" s="33"/>
      <c r="H2385" s="33"/>
      <c r="I2385" s="33"/>
      <c r="J2385" s="33"/>
      <c r="K2385" s="33"/>
      <c r="L2385" s="33"/>
      <c r="M2385" s="33"/>
      <c r="N2385" s="33"/>
      <c r="O2385" s="33"/>
      <c r="P2385" s="33"/>
      <c r="Q2385" s="33"/>
      <c r="R2385" s="33"/>
      <c r="S2385" s="33"/>
      <c r="T2385" s="33"/>
      <c r="U2385" s="33"/>
      <c r="V2385" s="33"/>
      <c r="W2385" s="33"/>
      <c r="X2385" s="33"/>
      <c r="Y2385" s="33"/>
      <c r="Z2385" s="33"/>
      <c r="AA2385" s="33"/>
      <c r="AB2385" s="33"/>
      <c r="AC2385" s="33"/>
      <c r="AD2385" s="33"/>
      <c r="AE2385" s="33"/>
      <c r="AF2385" s="33"/>
      <c r="AG2385" s="33"/>
      <c r="AH2385" s="33"/>
      <c r="AI2385" s="33"/>
      <c r="AJ2385" s="33"/>
      <c r="AK2385" s="33"/>
      <c r="AL2385" s="33"/>
      <c r="AM2385" s="33"/>
      <c r="AN2385" s="33"/>
      <c r="AO2385" s="33"/>
      <c r="AP2385" s="33"/>
      <c r="AQ2385" s="33"/>
      <c r="AR2385" s="33"/>
      <c r="AS2385" s="33"/>
      <c r="AT2385" s="33"/>
      <c r="AU2385" s="33"/>
      <c r="AV2385" s="33"/>
      <c r="AW2385" s="33"/>
      <c r="AX2385" s="33"/>
      <c r="AY2385" s="33"/>
      <c r="AZ2385" s="33"/>
      <c r="BA2385" s="33"/>
      <c r="BB2385" s="33"/>
      <c r="BC2385" s="33"/>
    </row>
    <row r="2386" spans="1:55">
      <c r="A2386" s="33"/>
      <c r="B2386" s="33"/>
      <c r="C2386" s="33"/>
      <c r="D2386" s="33"/>
      <c r="E2386" s="33"/>
      <c r="F2386" s="33"/>
      <c r="G2386" s="33"/>
      <c r="H2386" s="33"/>
      <c r="I2386" s="33"/>
      <c r="J2386" s="33"/>
      <c r="K2386" s="33"/>
      <c r="L2386" s="33"/>
      <c r="M2386" s="33"/>
      <c r="N2386" s="33"/>
      <c r="O2386" s="33"/>
      <c r="P2386" s="33"/>
      <c r="Q2386" s="33"/>
      <c r="R2386" s="33"/>
      <c r="S2386" s="33"/>
      <c r="T2386" s="33"/>
      <c r="U2386" s="33"/>
      <c r="V2386" s="33"/>
      <c r="W2386" s="33"/>
      <c r="X2386" s="33"/>
      <c r="Y2386" s="33"/>
      <c r="Z2386" s="33"/>
      <c r="AA2386" s="33"/>
      <c r="AB2386" s="33"/>
      <c r="AC2386" s="33"/>
      <c r="AD2386" s="33"/>
      <c r="AE2386" s="33"/>
      <c r="AF2386" s="33"/>
      <c r="AG2386" s="33"/>
      <c r="AH2386" s="33"/>
      <c r="AI2386" s="33"/>
      <c r="AJ2386" s="33"/>
      <c r="AK2386" s="33"/>
      <c r="AL2386" s="33"/>
      <c r="AM2386" s="33"/>
      <c r="AN2386" s="33"/>
      <c r="AO2386" s="33"/>
      <c r="AP2386" s="33"/>
      <c r="AQ2386" s="33"/>
      <c r="AR2386" s="33"/>
      <c r="AS2386" s="33"/>
      <c r="AT2386" s="33"/>
      <c r="AU2386" s="33"/>
      <c r="AV2386" s="33"/>
      <c r="AW2386" s="33"/>
      <c r="AX2386" s="33"/>
      <c r="AY2386" s="33"/>
      <c r="AZ2386" s="33"/>
      <c r="BA2386" s="33"/>
      <c r="BB2386" s="33"/>
      <c r="BC2386" s="33"/>
    </row>
    <row r="2387" spans="1:55">
      <c r="A2387" s="33"/>
      <c r="B2387" s="33"/>
      <c r="C2387" s="33"/>
      <c r="D2387" s="33"/>
      <c r="E2387" s="33"/>
      <c r="F2387" s="33"/>
      <c r="G2387" s="33"/>
      <c r="H2387" s="33"/>
      <c r="I2387" s="33"/>
      <c r="J2387" s="33"/>
      <c r="K2387" s="33"/>
      <c r="L2387" s="33"/>
      <c r="M2387" s="33"/>
      <c r="N2387" s="33"/>
      <c r="O2387" s="33"/>
      <c r="P2387" s="33"/>
      <c r="Q2387" s="33"/>
      <c r="R2387" s="33"/>
      <c r="S2387" s="33"/>
      <c r="T2387" s="33"/>
      <c r="U2387" s="33"/>
      <c r="V2387" s="33"/>
      <c r="W2387" s="33"/>
      <c r="X2387" s="33"/>
      <c r="Y2387" s="33"/>
      <c r="Z2387" s="33"/>
      <c r="AA2387" s="33"/>
      <c r="AB2387" s="33"/>
      <c r="AC2387" s="33"/>
      <c r="AD2387" s="33"/>
      <c r="AE2387" s="33"/>
      <c r="AF2387" s="33"/>
      <c r="AG2387" s="33"/>
      <c r="AH2387" s="33"/>
      <c r="AI2387" s="33"/>
      <c r="AJ2387" s="33"/>
      <c r="AK2387" s="33"/>
      <c r="AL2387" s="33"/>
      <c r="AM2387" s="33"/>
      <c r="AN2387" s="33"/>
      <c r="AO2387" s="33"/>
      <c r="AP2387" s="33"/>
      <c r="AQ2387" s="33"/>
      <c r="AR2387" s="33"/>
      <c r="AS2387" s="33"/>
      <c r="AT2387" s="33"/>
      <c r="AU2387" s="33"/>
      <c r="AV2387" s="33"/>
      <c r="AW2387" s="33"/>
      <c r="AX2387" s="33"/>
      <c r="AY2387" s="33"/>
      <c r="AZ2387" s="33"/>
      <c r="BA2387" s="33"/>
      <c r="BB2387" s="33"/>
      <c r="BC2387" s="33"/>
    </row>
    <row r="2388" spans="1:55">
      <c r="A2388" s="33"/>
      <c r="B2388" s="33"/>
      <c r="C2388" s="33"/>
      <c r="D2388" s="33"/>
      <c r="E2388" s="33"/>
      <c r="F2388" s="33"/>
      <c r="G2388" s="33"/>
      <c r="H2388" s="33"/>
      <c r="I2388" s="33"/>
      <c r="J2388" s="33"/>
      <c r="K2388" s="33"/>
      <c r="L2388" s="33"/>
      <c r="M2388" s="33"/>
      <c r="N2388" s="33"/>
      <c r="O2388" s="33"/>
      <c r="P2388" s="33"/>
      <c r="Q2388" s="33"/>
      <c r="R2388" s="33"/>
      <c r="S2388" s="33"/>
      <c r="T2388" s="33"/>
      <c r="U2388" s="33"/>
      <c r="V2388" s="33"/>
      <c r="W2388" s="33"/>
      <c r="X2388" s="33"/>
      <c r="Y2388" s="33"/>
      <c r="Z2388" s="33"/>
      <c r="AA2388" s="33"/>
      <c r="AB2388" s="33"/>
      <c r="AC2388" s="33"/>
      <c r="AD2388" s="33"/>
      <c r="AE2388" s="33"/>
      <c r="AF2388" s="33"/>
      <c r="AG2388" s="33"/>
      <c r="AH2388" s="33"/>
      <c r="AI2388" s="33"/>
      <c r="AJ2388" s="33"/>
      <c r="AK2388" s="33"/>
      <c r="AL2388" s="33"/>
      <c r="AM2388" s="33"/>
      <c r="AN2388" s="33"/>
      <c r="AO2388" s="33"/>
      <c r="AP2388" s="33"/>
      <c r="AQ2388" s="33"/>
      <c r="AR2388" s="33"/>
      <c r="AS2388" s="33"/>
      <c r="AT2388" s="33"/>
      <c r="AU2388" s="33"/>
      <c r="AV2388" s="33"/>
      <c r="AW2388" s="33"/>
      <c r="AX2388" s="33"/>
      <c r="AY2388" s="33"/>
      <c r="AZ2388" s="33"/>
      <c r="BA2388" s="33"/>
      <c r="BB2388" s="33"/>
      <c r="BC2388" s="33"/>
    </row>
    <row r="2389" spans="1:55">
      <c r="A2389" s="33"/>
      <c r="B2389" s="33"/>
      <c r="C2389" s="33"/>
      <c r="D2389" s="33"/>
      <c r="E2389" s="33"/>
      <c r="F2389" s="33"/>
      <c r="G2389" s="33"/>
      <c r="H2389" s="33"/>
      <c r="I2389" s="33"/>
      <c r="J2389" s="33"/>
      <c r="K2389" s="33"/>
      <c r="L2389" s="33"/>
      <c r="M2389" s="33"/>
      <c r="N2389" s="33"/>
      <c r="O2389" s="33"/>
      <c r="P2389" s="33"/>
      <c r="Q2389" s="33"/>
      <c r="R2389" s="33"/>
      <c r="S2389" s="33"/>
      <c r="T2389" s="33"/>
      <c r="U2389" s="33"/>
      <c r="V2389" s="33"/>
      <c r="W2389" s="33"/>
      <c r="X2389" s="33"/>
      <c r="Y2389" s="33"/>
      <c r="Z2389" s="33"/>
      <c r="AA2389" s="33"/>
      <c r="AB2389" s="33"/>
      <c r="AC2389" s="33"/>
      <c r="AD2389" s="33"/>
      <c r="AE2389" s="33"/>
      <c r="AF2389" s="33"/>
      <c r="AG2389" s="33"/>
      <c r="AH2389" s="33"/>
      <c r="AI2389" s="33"/>
      <c r="AJ2389" s="33"/>
      <c r="AK2389" s="33"/>
      <c r="AL2389" s="33"/>
      <c r="AM2389" s="33"/>
      <c r="AN2389" s="33"/>
      <c r="AO2389" s="33"/>
      <c r="AP2389" s="33"/>
      <c r="AQ2389" s="33"/>
      <c r="AR2389" s="33"/>
      <c r="AS2389" s="33"/>
      <c r="AT2389" s="33"/>
      <c r="AU2389" s="33"/>
      <c r="AV2389" s="33"/>
      <c r="AW2389" s="33"/>
      <c r="AX2389" s="33"/>
      <c r="AY2389" s="33"/>
      <c r="AZ2389" s="33"/>
      <c r="BA2389" s="33"/>
      <c r="BB2389" s="33"/>
      <c r="BC2389" s="33"/>
    </row>
    <row r="2390" spans="1:55">
      <c r="A2390" s="33"/>
      <c r="B2390" s="33"/>
      <c r="C2390" s="33"/>
      <c r="D2390" s="33"/>
      <c r="E2390" s="33"/>
      <c r="F2390" s="33"/>
      <c r="G2390" s="33"/>
      <c r="H2390" s="33"/>
      <c r="I2390" s="33"/>
      <c r="J2390" s="33"/>
      <c r="K2390" s="33"/>
      <c r="L2390" s="33"/>
      <c r="M2390" s="33"/>
      <c r="N2390" s="33"/>
      <c r="O2390" s="33"/>
      <c r="P2390" s="33"/>
      <c r="Q2390" s="33"/>
      <c r="R2390" s="33"/>
      <c r="S2390" s="33"/>
      <c r="T2390" s="33"/>
      <c r="U2390" s="33"/>
      <c r="V2390" s="33"/>
      <c r="W2390" s="33"/>
      <c r="X2390" s="33"/>
      <c r="Y2390" s="33"/>
      <c r="Z2390" s="33"/>
      <c r="AA2390" s="33"/>
      <c r="AB2390" s="33"/>
      <c r="AC2390" s="33"/>
      <c r="AD2390" s="33"/>
      <c r="AE2390" s="33"/>
      <c r="AF2390" s="33"/>
      <c r="AG2390" s="33"/>
      <c r="AH2390" s="33"/>
      <c r="AI2390" s="33"/>
      <c r="AJ2390" s="33"/>
      <c r="AK2390" s="33"/>
      <c r="AL2390" s="33"/>
      <c r="AM2390" s="33"/>
      <c r="AN2390" s="33"/>
      <c r="AO2390" s="33"/>
      <c r="AP2390" s="33"/>
      <c r="AQ2390" s="33"/>
      <c r="AR2390" s="33"/>
      <c r="AS2390" s="33"/>
      <c r="AT2390" s="33"/>
      <c r="AU2390" s="33"/>
      <c r="AV2390" s="33"/>
      <c r="AW2390" s="33"/>
      <c r="AX2390" s="33"/>
      <c r="AY2390" s="33"/>
      <c r="AZ2390" s="33"/>
      <c r="BA2390" s="33"/>
      <c r="BB2390" s="33"/>
      <c r="BC2390" s="33"/>
    </row>
    <row r="2391" spans="1:55">
      <c r="A2391" s="33"/>
      <c r="B2391" s="33"/>
      <c r="C2391" s="33"/>
      <c r="D2391" s="33"/>
      <c r="E2391" s="33"/>
      <c r="F2391" s="33"/>
      <c r="G2391" s="33"/>
      <c r="H2391" s="33"/>
      <c r="I2391" s="33"/>
      <c r="J2391" s="33"/>
      <c r="K2391" s="33"/>
      <c r="L2391" s="33"/>
      <c r="M2391" s="33"/>
      <c r="N2391" s="33"/>
      <c r="O2391" s="33"/>
      <c r="P2391" s="33"/>
      <c r="Q2391" s="33"/>
      <c r="R2391" s="33"/>
      <c r="S2391" s="33"/>
      <c r="T2391" s="33"/>
      <c r="U2391" s="33"/>
      <c r="V2391" s="33"/>
      <c r="W2391" s="33"/>
      <c r="X2391" s="33"/>
      <c r="Y2391" s="33"/>
      <c r="Z2391" s="33"/>
      <c r="AA2391" s="33"/>
      <c r="AB2391" s="33"/>
      <c r="AC2391" s="33"/>
      <c r="AD2391" s="33"/>
      <c r="AE2391" s="33"/>
      <c r="AF2391" s="33"/>
      <c r="AG2391" s="33"/>
      <c r="AH2391" s="33"/>
      <c r="AI2391" s="33"/>
      <c r="AJ2391" s="33"/>
      <c r="AK2391" s="33"/>
      <c r="AL2391" s="33"/>
      <c r="AM2391" s="33"/>
      <c r="AN2391" s="33"/>
      <c r="AO2391" s="33"/>
      <c r="AP2391" s="33"/>
      <c r="AQ2391" s="33"/>
      <c r="AR2391" s="33"/>
      <c r="AS2391" s="33"/>
      <c r="AT2391" s="33"/>
      <c r="AU2391" s="33"/>
      <c r="AV2391" s="33"/>
      <c r="AW2391" s="33"/>
      <c r="AX2391" s="33"/>
      <c r="AY2391" s="33"/>
      <c r="AZ2391" s="33"/>
      <c r="BA2391" s="33"/>
      <c r="BB2391" s="33"/>
      <c r="BC2391" s="33"/>
    </row>
    <row r="2392" spans="1:55">
      <c r="A2392" s="33"/>
      <c r="B2392" s="33"/>
      <c r="C2392" s="33"/>
      <c r="D2392" s="33"/>
      <c r="E2392" s="33"/>
      <c r="F2392" s="33"/>
      <c r="G2392" s="33"/>
      <c r="H2392" s="33"/>
      <c r="I2392" s="33"/>
      <c r="J2392" s="33"/>
      <c r="K2392" s="33"/>
      <c r="L2392" s="33"/>
      <c r="M2392" s="33"/>
      <c r="N2392" s="33"/>
      <c r="O2392" s="33"/>
      <c r="P2392" s="33"/>
      <c r="Q2392" s="33"/>
      <c r="R2392" s="33"/>
      <c r="S2392" s="33"/>
      <c r="T2392" s="33"/>
      <c r="U2392" s="33"/>
      <c r="V2392" s="33"/>
      <c r="W2392" s="33"/>
      <c r="X2392" s="33"/>
      <c r="Y2392" s="33"/>
      <c r="Z2392" s="33"/>
      <c r="AA2392" s="33"/>
      <c r="AB2392" s="33"/>
      <c r="AC2392" s="33"/>
      <c r="AD2392" s="33"/>
      <c r="AE2392" s="33"/>
      <c r="AF2392" s="33"/>
      <c r="AG2392" s="33"/>
      <c r="AH2392" s="33"/>
      <c r="AI2392" s="33"/>
      <c r="AJ2392" s="33"/>
      <c r="AK2392" s="33"/>
      <c r="AL2392" s="33"/>
      <c r="AM2392" s="33"/>
      <c r="AN2392" s="33"/>
      <c r="AO2392" s="33"/>
      <c r="AP2392" s="33"/>
      <c r="AQ2392" s="33"/>
      <c r="AR2392" s="33"/>
      <c r="AS2392" s="33"/>
      <c r="AT2392" s="33"/>
      <c r="AU2392" s="33"/>
      <c r="AV2392" s="33"/>
      <c r="AW2392" s="33"/>
      <c r="AX2392" s="33"/>
      <c r="AY2392" s="33"/>
      <c r="AZ2392" s="33"/>
      <c r="BA2392" s="33"/>
      <c r="BB2392" s="33"/>
      <c r="BC2392" s="33"/>
    </row>
    <row r="2393" spans="1:55">
      <c r="A2393" s="33"/>
      <c r="B2393" s="33"/>
      <c r="C2393" s="33"/>
      <c r="D2393" s="33"/>
      <c r="E2393" s="33"/>
      <c r="F2393" s="33"/>
      <c r="G2393" s="33"/>
      <c r="H2393" s="33"/>
      <c r="I2393" s="33"/>
      <c r="J2393" s="33"/>
      <c r="K2393" s="33"/>
      <c r="L2393" s="33"/>
      <c r="M2393" s="33"/>
      <c r="N2393" s="33"/>
      <c r="O2393" s="33"/>
      <c r="P2393" s="33"/>
      <c r="Q2393" s="33"/>
      <c r="R2393" s="33"/>
      <c r="S2393" s="33"/>
      <c r="T2393" s="33"/>
      <c r="U2393" s="33"/>
      <c r="V2393" s="33"/>
      <c r="W2393" s="33"/>
      <c r="X2393" s="33"/>
      <c r="Y2393" s="33"/>
      <c r="Z2393" s="33"/>
      <c r="AA2393" s="33"/>
      <c r="AB2393" s="33"/>
      <c r="AC2393" s="33"/>
      <c r="AD2393" s="33"/>
      <c r="AE2393" s="33"/>
      <c r="AF2393" s="33"/>
      <c r="AG2393" s="33"/>
      <c r="AH2393" s="33"/>
      <c r="AI2393" s="33"/>
      <c r="AJ2393" s="33"/>
      <c r="AK2393" s="33"/>
      <c r="AL2393" s="33"/>
      <c r="AM2393" s="33"/>
      <c r="AN2393" s="33"/>
      <c r="AO2393" s="33"/>
      <c r="AP2393" s="33"/>
      <c r="AQ2393" s="33"/>
      <c r="AR2393" s="33"/>
      <c r="AS2393" s="33"/>
      <c r="AT2393" s="33"/>
      <c r="AU2393" s="33"/>
      <c r="AV2393" s="33"/>
      <c r="AW2393" s="33"/>
      <c r="AX2393" s="33"/>
      <c r="AY2393" s="33"/>
      <c r="AZ2393" s="33"/>
      <c r="BA2393" s="33"/>
      <c r="BB2393" s="33"/>
      <c r="BC2393" s="33"/>
    </row>
    <row r="2394" spans="1:55">
      <c r="A2394" s="33"/>
      <c r="B2394" s="33"/>
      <c r="C2394" s="33"/>
      <c r="D2394" s="33"/>
      <c r="E2394" s="33"/>
      <c r="F2394" s="33"/>
      <c r="G2394" s="33"/>
      <c r="H2394" s="33"/>
      <c r="I2394" s="33"/>
      <c r="J2394" s="33"/>
      <c r="K2394" s="33"/>
      <c r="L2394" s="33"/>
      <c r="M2394" s="33"/>
      <c r="N2394" s="33"/>
      <c r="O2394" s="33"/>
      <c r="P2394" s="33"/>
      <c r="Q2394" s="33"/>
      <c r="R2394" s="33"/>
      <c r="S2394" s="33"/>
      <c r="T2394" s="33"/>
      <c r="U2394" s="33"/>
      <c r="V2394" s="33"/>
      <c r="W2394" s="33"/>
      <c r="X2394" s="33"/>
      <c r="Y2394" s="33"/>
      <c r="Z2394" s="33"/>
      <c r="AA2394" s="33"/>
      <c r="AB2394" s="33"/>
      <c r="AC2394" s="33"/>
      <c r="AD2394" s="33"/>
      <c r="AE2394" s="33"/>
      <c r="AF2394" s="33"/>
      <c r="AG2394" s="33"/>
      <c r="AH2394" s="33"/>
      <c r="AI2394" s="33"/>
      <c r="AJ2394" s="33"/>
      <c r="AK2394" s="33"/>
      <c r="AL2394" s="33"/>
      <c r="AM2394" s="33"/>
      <c r="AN2394" s="33"/>
      <c r="AO2394" s="33"/>
      <c r="AP2394" s="33"/>
      <c r="AQ2394" s="33"/>
      <c r="AR2394" s="33"/>
      <c r="AS2394" s="33"/>
      <c r="AT2394" s="33"/>
      <c r="AU2394" s="33"/>
      <c r="AV2394" s="33"/>
      <c r="AW2394" s="33"/>
      <c r="AX2394" s="33"/>
      <c r="AY2394" s="33"/>
      <c r="AZ2394" s="33"/>
      <c r="BA2394" s="33"/>
      <c r="BB2394" s="33"/>
      <c r="BC2394" s="33"/>
    </row>
    <row r="2395" spans="1:55">
      <c r="A2395" s="33"/>
      <c r="B2395" s="33"/>
      <c r="C2395" s="33"/>
      <c r="D2395" s="33"/>
      <c r="E2395" s="33"/>
      <c r="F2395" s="33"/>
      <c r="G2395" s="33"/>
      <c r="H2395" s="33"/>
      <c r="I2395" s="33"/>
      <c r="J2395" s="33"/>
      <c r="K2395" s="33"/>
      <c r="L2395" s="33"/>
      <c r="M2395" s="33"/>
      <c r="N2395" s="33"/>
      <c r="O2395" s="33"/>
      <c r="P2395" s="33"/>
      <c r="Q2395" s="33"/>
      <c r="R2395" s="33"/>
      <c r="S2395" s="33"/>
      <c r="T2395" s="33"/>
      <c r="U2395" s="33"/>
      <c r="V2395" s="33"/>
      <c r="W2395" s="33"/>
      <c r="X2395" s="33"/>
      <c r="Y2395" s="33"/>
      <c r="Z2395" s="33"/>
      <c r="AA2395" s="33"/>
      <c r="AB2395" s="33"/>
      <c r="AC2395" s="33"/>
      <c r="AD2395" s="33"/>
      <c r="AE2395" s="33"/>
      <c r="AF2395" s="33"/>
      <c r="AG2395" s="33"/>
      <c r="AH2395" s="33"/>
      <c r="AI2395" s="33"/>
      <c r="AJ2395" s="33"/>
      <c r="AK2395" s="33"/>
      <c r="AL2395" s="33"/>
      <c r="AM2395" s="33"/>
      <c r="AN2395" s="33"/>
      <c r="AO2395" s="33"/>
      <c r="AP2395" s="33"/>
      <c r="AQ2395" s="33"/>
      <c r="AR2395" s="33"/>
      <c r="AS2395" s="33"/>
      <c r="AT2395" s="33"/>
      <c r="AU2395" s="33"/>
      <c r="AV2395" s="33"/>
      <c r="AW2395" s="33"/>
      <c r="AX2395" s="33"/>
      <c r="AY2395" s="33"/>
      <c r="AZ2395" s="33"/>
      <c r="BA2395" s="33"/>
      <c r="BB2395" s="33"/>
      <c r="BC2395" s="33"/>
    </row>
    <row r="2396" spans="1:55">
      <c r="A2396" s="33"/>
      <c r="B2396" s="33"/>
      <c r="C2396" s="33"/>
      <c r="D2396" s="33"/>
      <c r="E2396" s="33"/>
      <c r="F2396" s="33"/>
      <c r="G2396" s="33"/>
      <c r="H2396" s="33"/>
      <c r="I2396" s="33"/>
      <c r="J2396" s="33"/>
      <c r="K2396" s="33"/>
      <c r="L2396" s="33"/>
      <c r="M2396" s="33"/>
      <c r="N2396" s="33"/>
      <c r="O2396" s="33"/>
      <c r="P2396" s="33"/>
      <c r="Q2396" s="33"/>
      <c r="R2396" s="33"/>
      <c r="S2396" s="33"/>
      <c r="T2396" s="33"/>
      <c r="U2396" s="33"/>
      <c r="V2396" s="33"/>
      <c r="W2396" s="33"/>
      <c r="X2396" s="33"/>
      <c r="Y2396" s="33"/>
      <c r="Z2396" s="33"/>
      <c r="AA2396" s="33"/>
      <c r="AB2396" s="33"/>
      <c r="AC2396" s="33"/>
      <c r="AD2396" s="33"/>
      <c r="AE2396" s="33"/>
      <c r="AF2396" s="33"/>
      <c r="AG2396" s="33"/>
      <c r="AH2396" s="33"/>
      <c r="AI2396" s="33"/>
      <c r="AJ2396" s="33"/>
      <c r="AK2396" s="33"/>
      <c r="AL2396" s="33"/>
      <c r="AM2396" s="33"/>
      <c r="AN2396" s="33"/>
      <c r="AO2396" s="33"/>
      <c r="AP2396" s="33"/>
      <c r="AQ2396" s="33"/>
      <c r="AR2396" s="33"/>
      <c r="AS2396" s="33"/>
      <c r="AT2396" s="33"/>
      <c r="AU2396" s="33"/>
      <c r="AV2396" s="33"/>
      <c r="AW2396" s="33"/>
      <c r="AX2396" s="33"/>
      <c r="AY2396" s="33"/>
      <c r="AZ2396" s="33"/>
      <c r="BA2396" s="33"/>
      <c r="BB2396" s="33"/>
      <c r="BC2396" s="33"/>
    </row>
    <row r="2397" spans="1:55">
      <c r="A2397" s="33"/>
      <c r="B2397" s="33"/>
      <c r="C2397" s="33"/>
      <c r="D2397" s="33"/>
      <c r="E2397" s="33"/>
      <c r="F2397" s="33"/>
      <c r="G2397" s="33"/>
      <c r="H2397" s="33"/>
      <c r="I2397" s="33"/>
      <c r="J2397" s="33"/>
      <c r="K2397" s="33"/>
      <c r="L2397" s="33"/>
      <c r="M2397" s="33"/>
      <c r="N2397" s="33"/>
      <c r="O2397" s="33"/>
      <c r="P2397" s="33"/>
      <c r="Q2397" s="33"/>
      <c r="R2397" s="33"/>
      <c r="S2397" s="33"/>
      <c r="T2397" s="33"/>
      <c r="U2397" s="33"/>
      <c r="V2397" s="33"/>
      <c r="W2397" s="33"/>
      <c r="X2397" s="33"/>
      <c r="Y2397" s="33"/>
      <c r="Z2397" s="33"/>
      <c r="AA2397" s="33"/>
      <c r="AB2397" s="33"/>
      <c r="AC2397" s="33"/>
      <c r="AD2397" s="33"/>
      <c r="AE2397" s="33"/>
      <c r="AF2397" s="33"/>
      <c r="AG2397" s="33"/>
      <c r="AH2397" s="33"/>
      <c r="AI2397" s="33"/>
      <c r="AJ2397" s="33"/>
      <c r="AK2397" s="33"/>
      <c r="AL2397" s="33"/>
      <c r="AM2397" s="33"/>
      <c r="AN2397" s="33"/>
      <c r="AO2397" s="33"/>
      <c r="AP2397" s="33"/>
      <c r="AQ2397" s="33"/>
      <c r="AR2397" s="33"/>
      <c r="AS2397" s="33"/>
      <c r="AT2397" s="33"/>
      <c r="AU2397" s="33"/>
      <c r="AV2397" s="33"/>
      <c r="AW2397" s="33"/>
      <c r="AX2397" s="33"/>
      <c r="AY2397" s="33"/>
      <c r="AZ2397" s="33"/>
      <c r="BA2397" s="33"/>
      <c r="BB2397" s="33"/>
      <c r="BC2397" s="33"/>
    </row>
    <row r="2398" spans="1:55">
      <c r="A2398" s="33"/>
      <c r="B2398" s="33"/>
      <c r="C2398" s="33"/>
      <c r="D2398" s="33"/>
      <c r="E2398" s="33"/>
      <c r="F2398" s="33"/>
      <c r="G2398" s="33"/>
      <c r="H2398" s="33"/>
      <c r="I2398" s="33"/>
      <c r="J2398" s="33"/>
      <c r="K2398" s="33"/>
      <c r="L2398" s="33"/>
      <c r="M2398" s="33"/>
      <c r="N2398" s="33"/>
      <c r="O2398" s="33"/>
      <c r="P2398" s="33"/>
      <c r="Q2398" s="33"/>
      <c r="R2398" s="33"/>
      <c r="S2398" s="33"/>
      <c r="T2398" s="33"/>
      <c r="U2398" s="33"/>
      <c r="V2398" s="33"/>
      <c r="W2398" s="33"/>
      <c r="X2398" s="33"/>
      <c r="Y2398" s="33"/>
      <c r="Z2398" s="33"/>
      <c r="AA2398" s="33"/>
      <c r="AB2398" s="33"/>
      <c r="AC2398" s="33"/>
      <c r="AD2398" s="33"/>
      <c r="AE2398" s="33"/>
      <c r="AF2398" s="33"/>
      <c r="AG2398" s="33"/>
      <c r="AH2398" s="33"/>
      <c r="AI2398" s="33"/>
      <c r="AJ2398" s="33"/>
      <c r="AK2398" s="33"/>
      <c r="AL2398" s="33"/>
      <c r="AM2398" s="33"/>
      <c r="AN2398" s="33"/>
      <c r="AO2398" s="33"/>
      <c r="AP2398" s="33"/>
      <c r="AQ2398" s="33"/>
      <c r="AR2398" s="33"/>
      <c r="AS2398" s="33"/>
      <c r="AT2398" s="33"/>
      <c r="AU2398" s="33"/>
      <c r="AV2398" s="33"/>
      <c r="AW2398" s="33"/>
      <c r="AX2398" s="33"/>
      <c r="AY2398" s="33"/>
      <c r="AZ2398" s="33"/>
      <c r="BA2398" s="33"/>
      <c r="BB2398" s="33"/>
      <c r="BC2398" s="33"/>
    </row>
    <row r="2399" spans="1:55">
      <c r="A2399" s="33"/>
      <c r="B2399" s="33"/>
      <c r="C2399" s="33"/>
      <c r="D2399" s="33"/>
      <c r="E2399" s="33"/>
      <c r="F2399" s="33"/>
      <c r="G2399" s="33"/>
      <c r="H2399" s="33"/>
      <c r="I2399" s="33"/>
      <c r="J2399" s="33"/>
      <c r="K2399" s="33"/>
      <c r="L2399" s="33"/>
      <c r="M2399" s="33"/>
      <c r="N2399" s="33"/>
      <c r="O2399" s="33"/>
      <c r="P2399" s="33"/>
      <c r="Q2399" s="33"/>
      <c r="R2399" s="33"/>
      <c r="S2399" s="33"/>
      <c r="T2399" s="33"/>
      <c r="U2399" s="33"/>
      <c r="V2399" s="33"/>
      <c r="W2399" s="33"/>
      <c r="X2399" s="33"/>
      <c r="Y2399" s="33"/>
      <c r="Z2399" s="33"/>
      <c r="AA2399" s="33"/>
      <c r="AB2399" s="33"/>
      <c r="AC2399" s="33"/>
      <c r="AD2399" s="33"/>
      <c r="AE2399" s="33"/>
      <c r="AF2399" s="33"/>
      <c r="AG2399" s="33"/>
      <c r="AH2399" s="33"/>
      <c r="AI2399" s="33"/>
      <c r="AJ2399" s="33"/>
      <c r="AK2399" s="33"/>
      <c r="AL2399" s="33"/>
      <c r="AM2399" s="33"/>
      <c r="AN2399" s="33"/>
      <c r="AO2399" s="33"/>
      <c r="AP2399" s="33"/>
      <c r="AQ2399" s="33"/>
      <c r="AR2399" s="33"/>
      <c r="AS2399" s="33"/>
      <c r="AT2399" s="33"/>
      <c r="AU2399" s="33"/>
      <c r="AV2399" s="33"/>
      <c r="AW2399" s="33"/>
      <c r="AX2399" s="33"/>
      <c r="AY2399" s="33"/>
      <c r="AZ2399" s="33"/>
      <c r="BA2399" s="33"/>
      <c r="BB2399" s="33"/>
      <c r="BC2399" s="33"/>
    </row>
    <row r="2400" spans="1:55">
      <c r="A2400" s="33"/>
      <c r="B2400" s="33"/>
      <c r="C2400" s="33"/>
      <c r="D2400" s="33"/>
      <c r="E2400" s="33"/>
      <c r="F2400" s="33"/>
      <c r="G2400" s="33"/>
      <c r="H2400" s="33"/>
      <c r="I2400" s="33"/>
      <c r="J2400" s="33"/>
      <c r="K2400" s="33"/>
      <c r="L2400" s="33"/>
      <c r="M2400" s="33"/>
      <c r="N2400" s="33"/>
      <c r="O2400" s="33"/>
      <c r="P2400" s="33"/>
      <c r="Q2400" s="33"/>
      <c r="R2400" s="33"/>
      <c r="S2400" s="33"/>
      <c r="T2400" s="33"/>
      <c r="U2400" s="33"/>
      <c r="V2400" s="33"/>
      <c r="W2400" s="33"/>
      <c r="X2400" s="33"/>
      <c r="Y2400" s="33"/>
      <c r="Z2400" s="33"/>
      <c r="AA2400" s="33"/>
      <c r="AB2400" s="33"/>
      <c r="AC2400" s="33"/>
      <c r="AD2400" s="33"/>
      <c r="AE2400" s="33"/>
      <c r="AF2400" s="33"/>
      <c r="AG2400" s="33"/>
      <c r="AH2400" s="33"/>
      <c r="AI2400" s="33"/>
      <c r="AJ2400" s="33"/>
      <c r="AK2400" s="33"/>
      <c r="AL2400" s="33"/>
      <c r="AM2400" s="33"/>
      <c r="AN2400" s="33"/>
      <c r="AO2400" s="33"/>
      <c r="AP2400" s="33"/>
      <c r="AQ2400" s="33"/>
      <c r="AR2400" s="33"/>
      <c r="AS2400" s="33"/>
      <c r="AT2400" s="33"/>
      <c r="AU2400" s="33"/>
      <c r="AV2400" s="33"/>
      <c r="AW2400" s="33"/>
      <c r="AX2400" s="33"/>
      <c r="AY2400" s="33"/>
      <c r="AZ2400" s="33"/>
      <c r="BA2400" s="33"/>
      <c r="BB2400" s="33"/>
      <c r="BC2400" s="33"/>
    </row>
    <row r="2401" spans="1:55">
      <c r="A2401" s="33"/>
      <c r="B2401" s="33"/>
      <c r="C2401" s="33"/>
      <c r="D2401" s="33"/>
      <c r="E2401" s="33"/>
      <c r="F2401" s="33"/>
      <c r="G2401" s="33"/>
      <c r="H2401" s="33"/>
      <c r="I2401" s="33"/>
      <c r="J2401" s="33"/>
      <c r="K2401" s="33"/>
      <c r="L2401" s="33"/>
      <c r="M2401" s="33"/>
      <c r="N2401" s="33"/>
      <c r="O2401" s="33"/>
      <c r="P2401" s="33"/>
      <c r="Q2401" s="33"/>
      <c r="R2401" s="33"/>
      <c r="S2401" s="33"/>
      <c r="T2401" s="33"/>
      <c r="U2401" s="33"/>
      <c r="V2401" s="33"/>
      <c r="W2401" s="33"/>
      <c r="X2401" s="33"/>
      <c r="Y2401" s="33"/>
      <c r="Z2401" s="33"/>
      <c r="AA2401" s="33"/>
      <c r="AB2401" s="33"/>
      <c r="AC2401" s="33"/>
      <c r="AD2401" s="33"/>
      <c r="AE2401" s="33"/>
      <c r="AF2401" s="33"/>
      <c r="AG2401" s="33"/>
      <c r="AH2401" s="33"/>
      <c r="AI2401" s="33"/>
      <c r="AJ2401" s="33"/>
      <c r="AK2401" s="33"/>
      <c r="AL2401" s="33"/>
      <c r="AM2401" s="33"/>
      <c r="AN2401" s="33"/>
      <c r="AO2401" s="33"/>
      <c r="AP2401" s="33"/>
      <c r="AQ2401" s="33"/>
      <c r="AR2401" s="33"/>
      <c r="AS2401" s="33"/>
      <c r="AT2401" s="33"/>
      <c r="AU2401" s="33"/>
      <c r="AV2401" s="33"/>
      <c r="AW2401" s="33"/>
      <c r="AX2401" s="33"/>
      <c r="AY2401" s="33"/>
      <c r="AZ2401" s="33"/>
      <c r="BA2401" s="33"/>
      <c r="BB2401" s="33"/>
      <c r="BC2401" s="33"/>
    </row>
    <row r="2402" spans="1:55">
      <c r="A2402" s="33"/>
      <c r="B2402" s="33"/>
      <c r="C2402" s="33"/>
      <c r="D2402" s="33"/>
      <c r="E2402" s="33"/>
      <c r="F2402" s="33"/>
      <c r="G2402" s="33"/>
      <c r="H2402" s="33"/>
      <c r="I2402" s="33"/>
      <c r="J2402" s="33"/>
      <c r="K2402" s="33"/>
      <c r="L2402" s="33"/>
      <c r="M2402" s="33"/>
      <c r="N2402" s="33"/>
      <c r="O2402" s="33"/>
      <c r="P2402" s="33"/>
      <c r="Q2402" s="33"/>
      <c r="R2402" s="33"/>
      <c r="S2402" s="33"/>
      <c r="T2402" s="33"/>
      <c r="U2402" s="33"/>
      <c r="V2402" s="33"/>
      <c r="W2402" s="33"/>
      <c r="X2402" s="33"/>
      <c r="Y2402" s="33"/>
      <c r="Z2402" s="33"/>
      <c r="AA2402" s="33"/>
      <c r="AB2402" s="33"/>
      <c r="AC2402" s="33"/>
      <c r="AD2402" s="33"/>
      <c r="AE2402" s="33"/>
      <c r="AF2402" s="33"/>
      <c r="AG2402" s="33"/>
      <c r="AH2402" s="33"/>
      <c r="AI2402" s="33"/>
      <c r="AJ2402" s="33"/>
      <c r="AK2402" s="33"/>
      <c r="AL2402" s="33"/>
      <c r="AM2402" s="33"/>
      <c r="AN2402" s="33"/>
      <c r="AO2402" s="33"/>
      <c r="AP2402" s="33"/>
      <c r="AQ2402" s="33"/>
      <c r="AR2402" s="33"/>
      <c r="AS2402" s="33"/>
      <c r="AT2402" s="33"/>
      <c r="AU2402" s="33"/>
      <c r="AV2402" s="33"/>
      <c r="AW2402" s="33"/>
      <c r="AX2402" s="33"/>
      <c r="AY2402" s="33"/>
      <c r="AZ2402" s="33"/>
      <c r="BA2402" s="33"/>
      <c r="BB2402" s="33"/>
      <c r="BC2402" s="33"/>
    </row>
    <row r="2403" spans="1:55">
      <c r="A2403" s="33"/>
      <c r="B2403" s="33"/>
      <c r="C2403" s="33"/>
      <c r="D2403" s="33"/>
      <c r="E2403" s="33"/>
      <c r="F2403" s="33"/>
      <c r="G2403" s="33"/>
      <c r="H2403" s="33"/>
      <c r="I2403" s="33"/>
      <c r="J2403" s="33"/>
      <c r="K2403" s="33"/>
      <c r="L2403" s="33"/>
      <c r="M2403" s="33"/>
      <c r="N2403" s="33"/>
      <c r="O2403" s="33"/>
      <c r="P2403" s="33"/>
      <c r="Q2403" s="33"/>
      <c r="R2403" s="33"/>
      <c r="S2403" s="33"/>
      <c r="T2403" s="33"/>
      <c r="U2403" s="33"/>
      <c r="V2403" s="33"/>
      <c r="W2403" s="33"/>
      <c r="X2403" s="33"/>
      <c r="Y2403" s="33"/>
      <c r="Z2403" s="33"/>
      <c r="AA2403" s="33"/>
      <c r="AB2403" s="33"/>
      <c r="AC2403" s="33"/>
      <c r="AD2403" s="33"/>
      <c r="AE2403" s="33"/>
      <c r="AF2403" s="33"/>
      <c r="AG2403" s="33"/>
      <c r="AH2403" s="33"/>
      <c r="AI2403" s="33"/>
      <c r="AJ2403" s="33"/>
      <c r="AK2403" s="33"/>
      <c r="AL2403" s="33"/>
      <c r="AM2403" s="33"/>
      <c r="AN2403" s="33"/>
      <c r="AO2403" s="33"/>
      <c r="AP2403" s="33"/>
      <c r="AQ2403" s="33"/>
      <c r="AR2403" s="33"/>
      <c r="AS2403" s="33"/>
      <c r="AT2403" s="33"/>
      <c r="AU2403" s="33"/>
      <c r="AV2403" s="33"/>
      <c r="AW2403" s="33"/>
      <c r="AX2403" s="33"/>
      <c r="AY2403" s="33"/>
      <c r="AZ2403" s="33"/>
      <c r="BA2403" s="33"/>
      <c r="BB2403" s="33"/>
      <c r="BC2403" s="33"/>
    </row>
    <row r="2404" spans="1:55">
      <c r="A2404" s="33"/>
      <c r="B2404" s="33"/>
      <c r="C2404" s="33"/>
      <c r="D2404" s="33"/>
      <c r="E2404" s="33"/>
      <c r="F2404" s="33"/>
      <c r="G2404" s="33"/>
      <c r="H2404" s="33"/>
      <c r="I2404" s="33"/>
      <c r="J2404" s="33"/>
      <c r="K2404" s="33"/>
      <c r="L2404" s="33"/>
      <c r="M2404" s="33"/>
      <c r="N2404" s="33"/>
      <c r="O2404" s="33"/>
      <c r="P2404" s="33"/>
      <c r="Q2404" s="33"/>
      <c r="R2404" s="33"/>
      <c r="S2404" s="33"/>
      <c r="T2404" s="33"/>
      <c r="U2404" s="33"/>
      <c r="V2404" s="33"/>
      <c r="W2404" s="33"/>
      <c r="X2404" s="33"/>
      <c r="Y2404" s="33"/>
      <c r="Z2404" s="33"/>
      <c r="AA2404" s="33"/>
      <c r="AB2404" s="33"/>
      <c r="AC2404" s="33"/>
      <c r="AD2404" s="33"/>
      <c r="AE2404" s="33"/>
      <c r="AF2404" s="33"/>
      <c r="AG2404" s="33"/>
      <c r="AH2404" s="33"/>
      <c r="AI2404" s="33"/>
      <c r="AJ2404" s="33"/>
      <c r="AK2404" s="33"/>
      <c r="AL2404" s="33"/>
      <c r="AM2404" s="33"/>
      <c r="AN2404" s="33"/>
      <c r="AO2404" s="33"/>
      <c r="AP2404" s="33"/>
      <c r="AQ2404" s="33"/>
      <c r="AR2404" s="33"/>
      <c r="AS2404" s="33"/>
      <c r="AT2404" s="33"/>
      <c r="AU2404" s="33"/>
      <c r="AV2404" s="33"/>
      <c r="AW2404" s="33"/>
      <c r="AX2404" s="33"/>
      <c r="AY2404" s="33"/>
      <c r="AZ2404" s="33"/>
      <c r="BA2404" s="33"/>
      <c r="BB2404" s="33"/>
      <c r="BC2404" s="33"/>
    </row>
    <row r="2405" spans="1:55">
      <c r="A2405" s="33"/>
      <c r="B2405" s="33"/>
      <c r="C2405" s="33"/>
      <c r="D2405" s="33"/>
      <c r="E2405" s="33"/>
      <c r="F2405" s="33"/>
      <c r="G2405" s="33"/>
      <c r="H2405" s="33"/>
      <c r="I2405" s="33"/>
      <c r="J2405" s="33"/>
      <c r="K2405" s="33"/>
      <c r="L2405" s="33"/>
      <c r="M2405" s="33"/>
      <c r="N2405" s="33"/>
      <c r="O2405" s="33"/>
      <c r="P2405" s="33"/>
      <c r="Q2405" s="33"/>
      <c r="R2405" s="33"/>
      <c r="S2405" s="33"/>
      <c r="T2405" s="33"/>
      <c r="U2405" s="33"/>
      <c r="V2405" s="33"/>
      <c r="W2405" s="33"/>
      <c r="X2405" s="33"/>
      <c r="Y2405" s="33"/>
      <c r="Z2405" s="33"/>
      <c r="AA2405" s="33"/>
      <c r="AB2405" s="33"/>
      <c r="AC2405" s="33"/>
      <c r="AD2405" s="33"/>
      <c r="AE2405" s="33"/>
      <c r="AF2405" s="33"/>
      <c r="AG2405" s="33"/>
      <c r="AH2405" s="33"/>
      <c r="AI2405" s="33"/>
      <c r="AJ2405" s="33"/>
      <c r="AK2405" s="33"/>
      <c r="AL2405" s="33"/>
      <c r="AM2405" s="33"/>
      <c r="AN2405" s="33"/>
      <c r="AO2405" s="33"/>
      <c r="AP2405" s="33"/>
      <c r="AQ2405" s="33"/>
      <c r="AR2405" s="33"/>
      <c r="AS2405" s="33"/>
      <c r="AT2405" s="33"/>
      <c r="AU2405" s="33"/>
      <c r="AV2405" s="33"/>
      <c r="AW2405" s="33"/>
      <c r="AX2405" s="33"/>
      <c r="AY2405" s="33"/>
      <c r="AZ2405" s="33"/>
      <c r="BA2405" s="33"/>
      <c r="BB2405" s="33"/>
      <c r="BC2405" s="33"/>
    </row>
    <row r="2406" spans="1:55">
      <c r="A2406" s="33"/>
      <c r="B2406" s="33"/>
      <c r="C2406" s="33"/>
      <c r="D2406" s="33"/>
      <c r="E2406" s="33"/>
      <c r="F2406" s="33"/>
      <c r="G2406" s="33"/>
      <c r="H2406" s="33"/>
      <c r="I2406" s="33"/>
      <c r="J2406" s="33"/>
      <c r="K2406" s="33"/>
      <c r="L2406" s="33"/>
      <c r="M2406" s="33"/>
      <c r="N2406" s="33"/>
      <c r="O2406" s="33"/>
      <c r="P2406" s="33"/>
      <c r="Q2406" s="33"/>
      <c r="R2406" s="33"/>
      <c r="S2406" s="33"/>
      <c r="T2406" s="33"/>
      <c r="U2406" s="33"/>
      <c r="V2406" s="33"/>
      <c r="W2406" s="33"/>
      <c r="X2406" s="33"/>
      <c r="Y2406" s="33"/>
      <c r="Z2406" s="33"/>
      <c r="AA2406" s="33"/>
      <c r="AB2406" s="33"/>
      <c r="AC2406" s="33"/>
      <c r="AD2406" s="33"/>
      <c r="AE2406" s="33"/>
      <c r="AF2406" s="33"/>
      <c r="AG2406" s="33"/>
      <c r="AH2406" s="33"/>
      <c r="AI2406" s="33"/>
      <c r="AJ2406" s="33"/>
      <c r="AK2406" s="33"/>
      <c r="AL2406" s="33"/>
      <c r="AM2406" s="33"/>
      <c r="AN2406" s="33"/>
      <c r="AO2406" s="33"/>
      <c r="AP2406" s="33"/>
      <c r="AQ2406" s="33"/>
      <c r="AR2406" s="33"/>
      <c r="AS2406" s="33"/>
      <c r="AT2406" s="33"/>
      <c r="AU2406" s="33"/>
      <c r="AV2406" s="33"/>
      <c r="AW2406" s="33"/>
      <c r="AX2406" s="33"/>
      <c r="AY2406" s="33"/>
      <c r="AZ2406" s="33"/>
      <c r="BA2406" s="33"/>
      <c r="BB2406" s="33"/>
      <c r="BC2406" s="33"/>
    </row>
    <row r="2407" spans="1:55">
      <c r="A2407" s="33"/>
      <c r="B2407" s="33"/>
      <c r="C2407" s="33"/>
      <c r="D2407" s="33"/>
      <c r="E2407" s="33"/>
      <c r="F2407" s="33"/>
      <c r="G2407" s="33"/>
      <c r="H2407" s="33"/>
      <c r="I2407" s="33"/>
      <c r="J2407" s="33"/>
      <c r="K2407" s="33"/>
      <c r="L2407" s="33"/>
      <c r="M2407" s="33"/>
      <c r="N2407" s="33"/>
      <c r="O2407" s="33"/>
      <c r="P2407" s="33"/>
      <c r="Q2407" s="33"/>
      <c r="R2407" s="33"/>
      <c r="S2407" s="33"/>
      <c r="T2407" s="33"/>
      <c r="U2407" s="33"/>
      <c r="V2407" s="33"/>
      <c r="W2407" s="33"/>
      <c r="X2407" s="33"/>
      <c r="Y2407" s="33"/>
      <c r="Z2407" s="33"/>
      <c r="AA2407" s="33"/>
      <c r="AB2407" s="33"/>
      <c r="AC2407" s="33"/>
      <c r="AD2407" s="33"/>
      <c r="AE2407" s="33"/>
      <c r="AF2407" s="33"/>
      <c r="AG2407" s="33"/>
      <c r="AH2407" s="33"/>
      <c r="AI2407" s="33"/>
      <c r="AJ2407" s="33"/>
      <c r="AK2407" s="33"/>
      <c r="AL2407" s="33"/>
      <c r="AM2407" s="33"/>
      <c r="AN2407" s="33"/>
      <c r="AO2407" s="33"/>
      <c r="AP2407" s="33"/>
      <c r="AQ2407" s="33"/>
      <c r="AR2407" s="33"/>
      <c r="AS2407" s="33"/>
      <c r="AT2407" s="33"/>
      <c r="AU2407" s="33"/>
      <c r="AV2407" s="33"/>
      <c r="AW2407" s="33"/>
      <c r="AX2407" s="33"/>
      <c r="AY2407" s="33"/>
      <c r="AZ2407" s="33"/>
      <c r="BA2407" s="33"/>
      <c r="BB2407" s="33"/>
      <c r="BC2407" s="33"/>
    </row>
    <row r="2408" spans="1:55">
      <c r="A2408" s="33"/>
      <c r="B2408" s="33"/>
      <c r="C2408" s="33"/>
      <c r="D2408" s="33"/>
      <c r="E2408" s="33"/>
      <c r="F2408" s="33"/>
      <c r="G2408" s="33"/>
      <c r="H2408" s="33"/>
      <c r="I2408" s="33"/>
      <c r="J2408" s="33"/>
      <c r="K2408" s="33"/>
      <c r="L2408" s="33"/>
      <c r="M2408" s="33"/>
      <c r="N2408" s="33"/>
      <c r="O2408" s="33"/>
      <c r="P2408" s="33"/>
      <c r="Q2408" s="33"/>
      <c r="R2408" s="33"/>
      <c r="S2408" s="33"/>
      <c r="T2408" s="33"/>
      <c r="U2408" s="33"/>
      <c r="V2408" s="33"/>
      <c r="W2408" s="33"/>
      <c r="X2408" s="33"/>
      <c r="Y2408" s="33"/>
      <c r="Z2408" s="33"/>
      <c r="AA2408" s="33"/>
      <c r="AB2408" s="33"/>
      <c r="AC2408" s="33"/>
      <c r="AD2408" s="33"/>
      <c r="AE2408" s="33"/>
      <c r="AF2408" s="33"/>
      <c r="AG2408" s="33"/>
      <c r="AH2408" s="33"/>
      <c r="AI2408" s="33"/>
      <c r="AJ2408" s="33"/>
      <c r="AK2408" s="33"/>
      <c r="AL2408" s="33"/>
      <c r="AM2408" s="33"/>
      <c r="AN2408" s="33"/>
      <c r="AO2408" s="33"/>
      <c r="AP2408" s="33"/>
      <c r="AQ2408" s="33"/>
      <c r="AR2408" s="33"/>
      <c r="AS2408" s="33"/>
      <c r="AT2408" s="33"/>
      <c r="AU2408" s="33"/>
      <c r="AV2408" s="33"/>
      <c r="AW2408" s="33"/>
      <c r="AX2408" s="33"/>
      <c r="AY2408" s="33"/>
      <c r="AZ2408" s="33"/>
      <c r="BA2408" s="33"/>
      <c r="BB2408" s="33"/>
      <c r="BC2408" s="33"/>
    </row>
    <row r="2409" spans="1:55">
      <c r="A2409" s="33"/>
      <c r="B2409" s="33"/>
      <c r="C2409" s="33"/>
      <c r="D2409" s="33"/>
      <c r="E2409" s="33"/>
      <c r="F2409" s="33"/>
      <c r="G2409" s="33"/>
      <c r="H2409" s="33"/>
      <c r="I2409" s="33"/>
      <c r="J2409" s="33"/>
      <c r="K2409" s="33"/>
      <c r="L2409" s="33"/>
      <c r="M2409" s="33"/>
      <c r="N2409" s="33"/>
      <c r="O2409" s="33"/>
      <c r="P2409" s="33"/>
      <c r="Q2409" s="33"/>
      <c r="R2409" s="33"/>
      <c r="S2409" s="33"/>
      <c r="T2409" s="33"/>
      <c r="U2409" s="33"/>
      <c r="V2409" s="33"/>
      <c r="W2409" s="33"/>
      <c r="X2409" s="33"/>
      <c r="Y2409" s="33"/>
      <c r="Z2409" s="33"/>
      <c r="AA2409" s="33"/>
      <c r="AB2409" s="33"/>
      <c r="AC2409" s="33"/>
      <c r="AD2409" s="33"/>
      <c r="AE2409" s="33"/>
      <c r="AF2409" s="33"/>
      <c r="AG2409" s="33"/>
      <c r="AH2409" s="33"/>
      <c r="AI2409" s="33"/>
      <c r="AJ2409" s="33"/>
      <c r="AK2409" s="33"/>
      <c r="AL2409" s="33"/>
      <c r="AM2409" s="33"/>
      <c r="AN2409" s="33"/>
      <c r="AO2409" s="33"/>
      <c r="AP2409" s="33"/>
      <c r="AQ2409" s="33"/>
      <c r="AR2409" s="33"/>
      <c r="AS2409" s="33"/>
      <c r="AT2409" s="33"/>
      <c r="AU2409" s="33"/>
      <c r="AV2409" s="33"/>
      <c r="AW2409" s="33"/>
      <c r="AX2409" s="33"/>
      <c r="AY2409" s="33"/>
      <c r="AZ2409" s="33"/>
      <c r="BA2409" s="33"/>
      <c r="BB2409" s="33"/>
      <c r="BC2409" s="33"/>
    </row>
    <row r="2410" spans="1:55">
      <c r="A2410" s="33"/>
      <c r="B2410" s="33"/>
      <c r="C2410" s="33"/>
      <c r="D2410" s="33"/>
      <c r="E2410" s="33"/>
      <c r="F2410" s="33"/>
      <c r="G2410" s="33"/>
      <c r="H2410" s="33"/>
      <c r="I2410" s="33"/>
      <c r="J2410" s="33"/>
      <c r="K2410" s="33"/>
      <c r="L2410" s="33"/>
      <c r="M2410" s="33"/>
      <c r="N2410" s="33"/>
      <c r="O2410" s="33"/>
      <c r="P2410" s="33"/>
      <c r="Q2410" s="33"/>
      <c r="R2410" s="33"/>
      <c r="S2410" s="33"/>
      <c r="T2410" s="33"/>
      <c r="U2410" s="33"/>
      <c r="V2410" s="33"/>
      <c r="W2410" s="33"/>
      <c r="X2410" s="33"/>
      <c r="Y2410" s="33"/>
      <c r="Z2410" s="33"/>
      <c r="AA2410" s="33"/>
      <c r="AB2410" s="33"/>
      <c r="AC2410" s="33"/>
      <c r="AD2410" s="33"/>
      <c r="AE2410" s="33"/>
      <c r="AF2410" s="33"/>
      <c r="AG2410" s="33"/>
      <c r="AH2410" s="33"/>
      <c r="AI2410" s="33"/>
      <c r="AJ2410" s="33"/>
      <c r="AK2410" s="33"/>
      <c r="AL2410" s="33"/>
      <c r="AM2410" s="33"/>
      <c r="AN2410" s="33"/>
      <c r="AO2410" s="33"/>
      <c r="AP2410" s="33"/>
      <c r="AQ2410" s="33"/>
      <c r="AR2410" s="33"/>
      <c r="AS2410" s="33"/>
      <c r="AT2410" s="33"/>
      <c r="AU2410" s="33"/>
      <c r="AV2410" s="33"/>
      <c r="AW2410" s="33"/>
      <c r="AX2410" s="33"/>
      <c r="AY2410" s="33"/>
      <c r="AZ2410" s="33"/>
      <c r="BA2410" s="33"/>
      <c r="BB2410" s="33"/>
      <c r="BC2410" s="33"/>
    </row>
    <row r="2411" spans="1:55">
      <c r="A2411" s="33"/>
      <c r="B2411" s="33"/>
      <c r="C2411" s="33"/>
      <c r="D2411" s="33"/>
      <c r="E2411" s="33"/>
      <c r="F2411" s="33"/>
      <c r="G2411" s="33"/>
      <c r="H2411" s="33"/>
      <c r="I2411" s="33"/>
      <c r="J2411" s="33"/>
      <c r="K2411" s="33"/>
      <c r="L2411" s="33"/>
      <c r="M2411" s="33"/>
      <c r="N2411" s="33"/>
      <c r="O2411" s="33"/>
      <c r="P2411" s="33"/>
      <c r="Q2411" s="33"/>
      <c r="R2411" s="33"/>
      <c r="S2411" s="33"/>
      <c r="T2411" s="33"/>
      <c r="U2411" s="33"/>
      <c r="V2411" s="33"/>
      <c r="W2411" s="33"/>
      <c r="X2411" s="33"/>
      <c r="Y2411" s="33"/>
      <c r="Z2411" s="33"/>
      <c r="AA2411" s="33"/>
      <c r="AB2411" s="33"/>
      <c r="AC2411" s="33"/>
      <c r="AD2411" s="33"/>
      <c r="AE2411" s="33"/>
      <c r="AF2411" s="33"/>
      <c r="AG2411" s="33"/>
      <c r="AH2411" s="33"/>
      <c r="AI2411" s="33"/>
      <c r="AJ2411" s="33"/>
      <c r="AK2411" s="33"/>
      <c r="AL2411" s="33"/>
      <c r="AM2411" s="33"/>
      <c r="AN2411" s="33"/>
      <c r="AO2411" s="33"/>
      <c r="AP2411" s="33"/>
      <c r="AQ2411" s="33"/>
      <c r="AR2411" s="33"/>
      <c r="AS2411" s="33"/>
      <c r="AT2411" s="33"/>
      <c r="AU2411" s="33"/>
      <c r="AV2411" s="33"/>
      <c r="AW2411" s="33"/>
      <c r="AX2411" s="33"/>
      <c r="AY2411" s="33"/>
      <c r="AZ2411" s="33"/>
      <c r="BA2411" s="33"/>
      <c r="BB2411" s="33"/>
      <c r="BC2411" s="33"/>
    </row>
    <row r="2412" spans="1:55">
      <c r="A2412" s="33"/>
      <c r="B2412" s="33"/>
      <c r="C2412" s="33"/>
      <c r="D2412" s="33"/>
      <c r="E2412" s="33"/>
      <c r="F2412" s="33"/>
      <c r="G2412" s="33"/>
      <c r="H2412" s="33"/>
      <c r="I2412" s="33"/>
      <c r="J2412" s="33"/>
      <c r="K2412" s="33"/>
      <c r="L2412" s="33"/>
      <c r="M2412" s="33"/>
      <c r="N2412" s="33"/>
      <c r="O2412" s="33"/>
      <c r="P2412" s="33"/>
      <c r="Q2412" s="33"/>
      <c r="R2412" s="33"/>
      <c r="S2412" s="33"/>
      <c r="T2412" s="33"/>
      <c r="U2412" s="33"/>
      <c r="V2412" s="33"/>
      <c r="W2412" s="33"/>
      <c r="X2412" s="33"/>
      <c r="Y2412" s="33"/>
      <c r="Z2412" s="33"/>
      <c r="AA2412" s="33"/>
      <c r="AB2412" s="33"/>
      <c r="AC2412" s="33"/>
      <c r="AD2412" s="33"/>
      <c r="AE2412" s="33"/>
      <c r="AF2412" s="33"/>
      <c r="AG2412" s="33"/>
      <c r="AH2412" s="33"/>
      <c r="AI2412" s="33"/>
      <c r="AJ2412" s="33"/>
      <c r="AK2412" s="33"/>
      <c r="AL2412" s="33"/>
      <c r="AM2412" s="33"/>
      <c r="AN2412" s="33"/>
      <c r="AO2412" s="33"/>
      <c r="AP2412" s="33"/>
      <c r="AQ2412" s="33"/>
      <c r="AR2412" s="33"/>
      <c r="AS2412" s="33"/>
      <c r="AT2412" s="33"/>
      <c r="AU2412" s="33"/>
      <c r="AV2412" s="33"/>
      <c r="AW2412" s="33"/>
      <c r="AX2412" s="33"/>
      <c r="AY2412" s="33"/>
      <c r="AZ2412" s="33"/>
      <c r="BA2412" s="33"/>
      <c r="BB2412" s="33"/>
      <c r="BC2412" s="33"/>
    </row>
    <row r="2413" spans="1:55">
      <c r="A2413" s="33"/>
      <c r="B2413" s="33"/>
      <c r="C2413" s="33"/>
      <c r="D2413" s="33"/>
      <c r="E2413" s="33"/>
      <c r="F2413" s="33"/>
      <c r="G2413" s="33"/>
      <c r="H2413" s="33"/>
      <c r="I2413" s="33"/>
      <c r="J2413" s="33"/>
      <c r="K2413" s="33"/>
      <c r="L2413" s="33"/>
      <c r="M2413" s="33"/>
      <c r="N2413" s="33"/>
      <c r="O2413" s="33"/>
      <c r="P2413" s="33"/>
      <c r="Q2413" s="33"/>
      <c r="R2413" s="33"/>
      <c r="S2413" s="33"/>
      <c r="T2413" s="33"/>
      <c r="U2413" s="33"/>
      <c r="V2413" s="33"/>
      <c r="W2413" s="33"/>
      <c r="X2413" s="33"/>
      <c r="Y2413" s="33"/>
      <c r="Z2413" s="33"/>
      <c r="AA2413" s="33"/>
      <c r="AB2413" s="33"/>
      <c r="AC2413" s="33"/>
      <c r="AD2413" s="33"/>
      <c r="AE2413" s="33"/>
      <c r="AF2413" s="33"/>
      <c r="AG2413" s="33"/>
      <c r="AH2413" s="33"/>
      <c r="AI2413" s="33"/>
      <c r="AJ2413" s="33"/>
      <c r="AK2413" s="33"/>
      <c r="AL2413" s="33"/>
      <c r="AM2413" s="33"/>
      <c r="AN2413" s="33"/>
      <c r="AO2413" s="33"/>
      <c r="AP2413" s="33"/>
      <c r="AQ2413" s="33"/>
      <c r="AR2413" s="33"/>
      <c r="AS2413" s="33"/>
      <c r="AT2413" s="33"/>
      <c r="AU2413" s="33"/>
      <c r="AV2413" s="33"/>
      <c r="AW2413" s="33"/>
      <c r="AX2413" s="33"/>
      <c r="AY2413" s="33"/>
      <c r="AZ2413" s="33"/>
      <c r="BA2413" s="33"/>
      <c r="BB2413" s="33"/>
      <c r="BC2413" s="33"/>
    </row>
    <row r="2414" spans="1:55">
      <c r="A2414" s="33"/>
      <c r="B2414" s="33"/>
      <c r="C2414" s="33"/>
      <c r="D2414" s="33"/>
      <c r="E2414" s="33"/>
      <c r="F2414" s="33"/>
      <c r="G2414" s="33"/>
      <c r="H2414" s="33"/>
      <c r="I2414" s="33"/>
      <c r="J2414" s="33"/>
      <c r="K2414" s="33"/>
      <c r="L2414" s="33"/>
      <c r="M2414" s="33"/>
      <c r="N2414" s="33"/>
      <c r="O2414" s="33"/>
      <c r="P2414" s="33"/>
      <c r="Q2414" s="33"/>
      <c r="R2414" s="33"/>
      <c r="S2414" s="33"/>
      <c r="T2414" s="33"/>
      <c r="U2414" s="33"/>
      <c r="V2414" s="33"/>
      <c r="W2414" s="33"/>
      <c r="X2414" s="33"/>
      <c r="Y2414" s="33"/>
      <c r="Z2414" s="33"/>
      <c r="AA2414" s="33"/>
      <c r="AB2414" s="33"/>
      <c r="AC2414" s="33"/>
      <c r="AD2414" s="33"/>
      <c r="AE2414" s="33"/>
      <c r="AF2414" s="33"/>
      <c r="AG2414" s="33"/>
      <c r="AH2414" s="33"/>
      <c r="AI2414" s="33"/>
      <c r="AJ2414" s="33"/>
      <c r="AK2414" s="33"/>
      <c r="AL2414" s="33"/>
      <c r="AM2414" s="33"/>
      <c r="AN2414" s="33"/>
      <c r="AO2414" s="33"/>
      <c r="AP2414" s="33"/>
      <c r="AQ2414" s="33"/>
      <c r="AR2414" s="33"/>
      <c r="AS2414" s="33"/>
      <c r="AT2414" s="33"/>
      <c r="AU2414" s="33"/>
      <c r="AV2414" s="33"/>
      <c r="AW2414" s="33"/>
      <c r="AX2414" s="33"/>
      <c r="AY2414" s="33"/>
      <c r="AZ2414" s="33"/>
      <c r="BA2414" s="33"/>
      <c r="BB2414" s="33"/>
      <c r="BC2414" s="33"/>
    </row>
    <row r="2415" spans="1:55">
      <c r="A2415" s="33"/>
      <c r="B2415" s="33"/>
      <c r="C2415" s="33"/>
      <c r="D2415" s="33"/>
      <c r="E2415" s="33"/>
      <c r="F2415" s="33"/>
      <c r="G2415" s="33"/>
      <c r="H2415" s="33"/>
      <c r="I2415" s="33"/>
      <c r="J2415" s="33"/>
      <c r="K2415" s="33"/>
      <c r="L2415" s="33"/>
      <c r="M2415" s="33"/>
      <c r="N2415" s="33"/>
      <c r="O2415" s="33"/>
      <c r="P2415" s="33"/>
      <c r="Q2415" s="33"/>
      <c r="R2415" s="33"/>
      <c r="S2415" s="33"/>
      <c r="T2415" s="33"/>
      <c r="U2415" s="33"/>
      <c r="V2415" s="33"/>
      <c r="W2415" s="33"/>
      <c r="X2415" s="33"/>
      <c r="Y2415" s="33"/>
      <c r="Z2415" s="33"/>
      <c r="AA2415" s="33"/>
      <c r="AB2415" s="33"/>
      <c r="AC2415" s="33"/>
      <c r="AD2415" s="33"/>
      <c r="AE2415" s="33"/>
      <c r="AF2415" s="33"/>
      <c r="AG2415" s="33"/>
      <c r="AH2415" s="33"/>
      <c r="AI2415" s="33"/>
      <c r="AJ2415" s="33"/>
      <c r="AK2415" s="33"/>
      <c r="AL2415" s="33"/>
      <c r="AM2415" s="33"/>
      <c r="AN2415" s="33"/>
      <c r="AO2415" s="33"/>
      <c r="AP2415" s="33"/>
      <c r="AQ2415" s="33"/>
      <c r="AR2415" s="33"/>
      <c r="AS2415" s="33"/>
      <c r="AT2415" s="33"/>
      <c r="AU2415" s="33"/>
      <c r="AV2415" s="33"/>
      <c r="AW2415" s="33"/>
      <c r="AX2415" s="33"/>
      <c r="AY2415" s="33"/>
      <c r="AZ2415" s="33"/>
      <c r="BA2415" s="33"/>
      <c r="BB2415" s="33"/>
      <c r="BC2415" s="33"/>
    </row>
    <row r="2416" spans="1:55">
      <c r="A2416" s="33"/>
      <c r="B2416" s="33"/>
      <c r="C2416" s="33"/>
      <c r="D2416" s="33"/>
      <c r="E2416" s="33"/>
      <c r="F2416" s="33"/>
      <c r="G2416" s="33"/>
      <c r="H2416" s="33"/>
      <c r="I2416" s="33"/>
      <c r="J2416" s="33"/>
      <c r="K2416" s="33"/>
      <c r="L2416" s="33"/>
      <c r="M2416" s="33"/>
      <c r="N2416" s="33"/>
      <c r="O2416" s="33"/>
      <c r="P2416" s="33"/>
      <c r="Q2416" s="33"/>
      <c r="R2416" s="33"/>
      <c r="S2416" s="33"/>
      <c r="T2416" s="33"/>
      <c r="U2416" s="33"/>
      <c r="V2416" s="33"/>
      <c r="W2416" s="33"/>
      <c r="X2416" s="33"/>
      <c r="Y2416" s="33"/>
      <c r="Z2416" s="33"/>
      <c r="AA2416" s="33"/>
      <c r="AB2416" s="33"/>
      <c r="AC2416" s="33"/>
      <c r="AD2416" s="33"/>
      <c r="AE2416" s="33"/>
      <c r="AF2416" s="33"/>
      <c r="AG2416" s="33"/>
      <c r="AH2416" s="33"/>
      <c r="AI2416" s="33"/>
      <c r="AJ2416" s="33"/>
      <c r="AK2416" s="33"/>
      <c r="AL2416" s="33"/>
      <c r="AM2416" s="33"/>
      <c r="AN2416" s="33"/>
      <c r="AO2416" s="33"/>
      <c r="AP2416" s="33"/>
      <c r="AQ2416" s="33"/>
      <c r="AR2416" s="33"/>
      <c r="AS2416" s="33"/>
      <c r="AT2416" s="33"/>
      <c r="AU2416" s="33"/>
      <c r="AV2416" s="33"/>
      <c r="AW2416" s="33"/>
      <c r="AX2416" s="33"/>
      <c r="AY2416" s="33"/>
      <c r="AZ2416" s="33"/>
      <c r="BA2416" s="33"/>
      <c r="BB2416" s="33"/>
      <c r="BC2416" s="33"/>
    </row>
    <row r="2417" spans="1:55">
      <c r="A2417" s="33"/>
      <c r="B2417" s="33"/>
      <c r="C2417" s="33"/>
      <c r="D2417" s="33"/>
      <c r="E2417" s="33"/>
      <c r="F2417" s="33"/>
      <c r="G2417" s="33"/>
      <c r="H2417" s="33"/>
      <c r="I2417" s="33"/>
      <c r="J2417" s="33"/>
      <c r="K2417" s="33"/>
      <c r="L2417" s="33"/>
      <c r="M2417" s="33"/>
      <c r="N2417" s="33"/>
      <c r="O2417" s="33"/>
      <c r="P2417" s="33"/>
      <c r="Q2417" s="33"/>
      <c r="R2417" s="33"/>
      <c r="S2417" s="33"/>
      <c r="T2417" s="33"/>
      <c r="U2417" s="33"/>
      <c r="V2417" s="33"/>
      <c r="W2417" s="33"/>
      <c r="X2417" s="33"/>
      <c r="Y2417" s="33"/>
      <c r="Z2417" s="33"/>
      <c r="AA2417" s="33"/>
      <c r="AB2417" s="33"/>
      <c r="AC2417" s="33"/>
      <c r="AD2417" s="33"/>
      <c r="AE2417" s="33"/>
      <c r="AF2417" s="33"/>
      <c r="AG2417" s="33"/>
      <c r="AH2417" s="33"/>
      <c r="AI2417" s="33"/>
      <c r="AJ2417" s="33"/>
      <c r="AK2417" s="33"/>
      <c r="AL2417" s="33"/>
      <c r="AM2417" s="33"/>
      <c r="AN2417" s="33"/>
      <c r="AO2417" s="33"/>
      <c r="AP2417" s="33"/>
      <c r="AQ2417" s="33"/>
      <c r="AR2417" s="33"/>
      <c r="AS2417" s="33"/>
      <c r="AT2417" s="33"/>
      <c r="AU2417" s="33"/>
      <c r="AV2417" s="33"/>
      <c r="AW2417" s="33"/>
      <c r="AX2417" s="33"/>
      <c r="AY2417" s="33"/>
      <c r="AZ2417" s="33"/>
      <c r="BA2417" s="33"/>
      <c r="BB2417" s="33"/>
      <c r="BC2417" s="33"/>
    </row>
    <row r="2418" spans="1:55">
      <c r="A2418" s="33"/>
      <c r="B2418" s="33"/>
      <c r="C2418" s="33"/>
      <c r="D2418" s="33"/>
      <c r="E2418" s="33"/>
      <c r="F2418" s="33"/>
      <c r="G2418" s="33"/>
      <c r="H2418" s="33"/>
      <c r="I2418" s="33"/>
      <c r="J2418" s="33"/>
      <c r="K2418" s="33"/>
      <c r="L2418" s="33"/>
      <c r="M2418" s="33"/>
      <c r="N2418" s="33"/>
      <c r="O2418" s="33"/>
      <c r="P2418" s="33"/>
      <c r="Q2418" s="33"/>
      <c r="R2418" s="33"/>
      <c r="S2418" s="33"/>
      <c r="T2418" s="33"/>
      <c r="U2418" s="33"/>
      <c r="V2418" s="33"/>
      <c r="W2418" s="33"/>
      <c r="X2418" s="33"/>
      <c r="Y2418" s="33"/>
      <c r="Z2418" s="33"/>
      <c r="AA2418" s="33"/>
      <c r="AB2418" s="33"/>
      <c r="AC2418" s="33"/>
      <c r="AD2418" s="33"/>
      <c r="AE2418" s="33"/>
      <c r="AF2418" s="33"/>
      <c r="AG2418" s="33"/>
      <c r="AH2418" s="33"/>
      <c r="AI2418" s="33"/>
      <c r="AJ2418" s="33"/>
      <c r="AK2418" s="33"/>
      <c r="AL2418" s="33"/>
      <c r="AM2418" s="33"/>
      <c r="AN2418" s="33"/>
      <c r="AO2418" s="33"/>
      <c r="AP2418" s="33"/>
      <c r="AQ2418" s="33"/>
      <c r="AR2418" s="33"/>
      <c r="AS2418" s="33"/>
      <c r="AT2418" s="33"/>
      <c r="AU2418" s="33"/>
      <c r="AV2418" s="33"/>
      <c r="AW2418" s="33"/>
      <c r="AX2418" s="33"/>
      <c r="AY2418" s="33"/>
      <c r="AZ2418" s="33"/>
      <c r="BA2418" s="33"/>
      <c r="BB2418" s="33"/>
      <c r="BC2418" s="33"/>
    </row>
    <row r="2419" spans="1:55">
      <c r="A2419" s="33"/>
      <c r="B2419" s="33"/>
      <c r="C2419" s="33"/>
      <c r="D2419" s="33"/>
      <c r="E2419" s="33"/>
      <c r="F2419" s="33"/>
      <c r="G2419" s="33"/>
      <c r="H2419" s="33"/>
      <c r="I2419" s="33"/>
      <c r="J2419" s="33"/>
      <c r="K2419" s="33"/>
      <c r="L2419" s="33"/>
      <c r="M2419" s="33"/>
      <c r="N2419" s="33"/>
      <c r="O2419" s="33"/>
      <c r="P2419" s="33"/>
      <c r="Q2419" s="33"/>
      <c r="R2419" s="33"/>
      <c r="S2419" s="33"/>
      <c r="T2419" s="33"/>
      <c r="U2419" s="33"/>
      <c r="V2419" s="33"/>
      <c r="W2419" s="33"/>
      <c r="X2419" s="33"/>
      <c r="Y2419" s="33"/>
      <c r="Z2419" s="33"/>
      <c r="AA2419" s="33"/>
      <c r="AB2419" s="33"/>
      <c r="AC2419" s="33"/>
      <c r="AD2419" s="33"/>
      <c r="AE2419" s="33"/>
      <c r="AF2419" s="33"/>
      <c r="AG2419" s="33"/>
      <c r="AH2419" s="33"/>
      <c r="AI2419" s="33"/>
      <c r="AJ2419" s="33"/>
      <c r="AK2419" s="33"/>
      <c r="AL2419" s="33"/>
      <c r="AM2419" s="33"/>
      <c r="AN2419" s="33"/>
      <c r="AO2419" s="33"/>
      <c r="AP2419" s="33"/>
      <c r="AQ2419" s="33"/>
      <c r="AR2419" s="33"/>
      <c r="AS2419" s="33"/>
      <c r="AT2419" s="33"/>
      <c r="AU2419" s="33"/>
      <c r="AV2419" s="33"/>
      <c r="AW2419" s="33"/>
      <c r="AX2419" s="33"/>
      <c r="AY2419" s="33"/>
      <c r="AZ2419" s="33"/>
      <c r="BA2419" s="33"/>
      <c r="BB2419" s="33"/>
      <c r="BC2419" s="33"/>
    </row>
    <row r="2420" spans="1:55">
      <c r="A2420" s="33"/>
      <c r="B2420" s="33"/>
      <c r="C2420" s="33"/>
      <c r="D2420" s="33"/>
      <c r="E2420" s="33"/>
      <c r="F2420" s="33"/>
      <c r="G2420" s="33"/>
      <c r="H2420" s="33"/>
      <c r="I2420" s="33"/>
      <c r="J2420" s="33"/>
      <c r="K2420" s="33"/>
      <c r="L2420" s="33"/>
      <c r="M2420" s="33"/>
      <c r="N2420" s="33"/>
      <c r="O2420" s="33"/>
      <c r="P2420" s="33"/>
      <c r="Q2420" s="33"/>
      <c r="R2420" s="33"/>
      <c r="S2420" s="33"/>
      <c r="T2420" s="33"/>
      <c r="U2420" s="33"/>
      <c r="V2420" s="33"/>
      <c r="W2420" s="33"/>
      <c r="X2420" s="33"/>
      <c r="Y2420" s="33"/>
      <c r="Z2420" s="33"/>
      <c r="AA2420" s="33"/>
      <c r="AB2420" s="33"/>
      <c r="AC2420" s="33"/>
      <c r="AD2420" s="33"/>
      <c r="AE2420" s="33"/>
      <c r="AF2420" s="33"/>
      <c r="AG2420" s="33"/>
      <c r="AH2420" s="33"/>
      <c r="AI2420" s="33"/>
      <c r="AJ2420" s="33"/>
      <c r="AK2420" s="33"/>
      <c r="AL2420" s="33"/>
      <c r="AM2420" s="33"/>
      <c r="AN2420" s="33"/>
      <c r="AO2420" s="33"/>
      <c r="AP2420" s="33"/>
      <c r="AQ2420" s="33"/>
      <c r="AR2420" s="33"/>
      <c r="AS2420" s="33"/>
      <c r="AT2420" s="33"/>
      <c r="AU2420" s="33"/>
      <c r="AV2420" s="33"/>
      <c r="AW2420" s="33"/>
      <c r="AX2420" s="33"/>
      <c r="AY2420" s="33"/>
      <c r="AZ2420" s="33"/>
      <c r="BA2420" s="33"/>
      <c r="BB2420" s="33"/>
      <c r="BC2420" s="33"/>
    </row>
    <row r="2421" spans="1:55">
      <c r="A2421" s="33"/>
      <c r="B2421" s="33"/>
      <c r="C2421" s="33"/>
      <c r="D2421" s="33"/>
      <c r="E2421" s="33"/>
      <c r="F2421" s="33"/>
      <c r="G2421" s="33"/>
      <c r="H2421" s="33"/>
      <c r="I2421" s="33"/>
      <c r="J2421" s="33"/>
      <c r="K2421" s="33"/>
      <c r="L2421" s="33"/>
      <c r="M2421" s="33"/>
      <c r="N2421" s="33"/>
      <c r="O2421" s="33"/>
      <c r="P2421" s="33"/>
      <c r="Q2421" s="33"/>
      <c r="R2421" s="33"/>
      <c r="S2421" s="33"/>
      <c r="T2421" s="33"/>
      <c r="U2421" s="33"/>
      <c r="V2421" s="33"/>
      <c r="W2421" s="33"/>
      <c r="X2421" s="33"/>
      <c r="Y2421" s="33"/>
      <c r="Z2421" s="33"/>
      <c r="AA2421" s="33"/>
      <c r="AB2421" s="33"/>
      <c r="AC2421" s="33"/>
      <c r="AD2421" s="33"/>
      <c r="AE2421" s="33"/>
      <c r="AF2421" s="33"/>
      <c r="AG2421" s="33"/>
      <c r="AH2421" s="33"/>
      <c r="AI2421" s="33"/>
      <c r="AJ2421" s="33"/>
      <c r="AK2421" s="33"/>
      <c r="AL2421" s="33"/>
      <c r="AM2421" s="33"/>
      <c r="AN2421" s="33"/>
      <c r="AO2421" s="33"/>
      <c r="AP2421" s="33"/>
      <c r="AQ2421" s="33"/>
      <c r="AR2421" s="33"/>
      <c r="AS2421" s="33"/>
      <c r="AT2421" s="33"/>
      <c r="AU2421" s="33"/>
      <c r="AV2421" s="33"/>
      <c r="AW2421" s="33"/>
      <c r="AX2421" s="33"/>
      <c r="AY2421" s="33"/>
      <c r="AZ2421" s="33"/>
      <c r="BA2421" s="33"/>
      <c r="BB2421" s="33"/>
      <c r="BC2421" s="33"/>
    </row>
    <row r="2422" spans="1:55">
      <c r="A2422" s="33"/>
      <c r="B2422" s="33"/>
      <c r="C2422" s="33"/>
      <c r="D2422" s="33"/>
      <c r="E2422" s="33"/>
      <c r="F2422" s="33"/>
      <c r="G2422" s="33"/>
      <c r="H2422" s="33"/>
      <c r="I2422" s="33"/>
      <c r="J2422" s="33"/>
      <c r="K2422" s="33"/>
      <c r="L2422" s="33"/>
      <c r="M2422" s="33"/>
      <c r="N2422" s="33"/>
      <c r="O2422" s="33"/>
      <c r="P2422" s="33"/>
      <c r="Q2422" s="33"/>
      <c r="R2422" s="33"/>
      <c r="S2422" s="33"/>
      <c r="T2422" s="33"/>
      <c r="U2422" s="33"/>
      <c r="V2422" s="33"/>
      <c r="W2422" s="33"/>
      <c r="X2422" s="33"/>
      <c r="Y2422" s="33"/>
      <c r="Z2422" s="33"/>
      <c r="AA2422" s="33"/>
      <c r="AB2422" s="33"/>
      <c r="AC2422" s="33"/>
      <c r="AD2422" s="33"/>
      <c r="AE2422" s="33"/>
      <c r="AF2422" s="33"/>
      <c r="AG2422" s="33"/>
      <c r="AH2422" s="33"/>
      <c r="AI2422" s="33"/>
      <c r="AJ2422" s="33"/>
      <c r="AK2422" s="33"/>
      <c r="AL2422" s="33"/>
      <c r="AM2422" s="33"/>
      <c r="AN2422" s="33"/>
      <c r="AO2422" s="33"/>
      <c r="AP2422" s="33"/>
      <c r="AQ2422" s="33"/>
      <c r="AR2422" s="33"/>
      <c r="AS2422" s="33"/>
      <c r="AT2422" s="33"/>
      <c r="AU2422" s="33"/>
      <c r="AV2422" s="33"/>
      <c r="AW2422" s="33"/>
      <c r="AX2422" s="33"/>
      <c r="AY2422" s="33"/>
      <c r="AZ2422" s="33"/>
      <c r="BA2422" s="33"/>
      <c r="BB2422" s="33"/>
      <c r="BC2422" s="33"/>
    </row>
    <row r="2423" spans="1:55">
      <c r="A2423" s="33"/>
      <c r="B2423" s="33"/>
      <c r="C2423" s="33"/>
      <c r="D2423" s="33"/>
      <c r="E2423" s="33"/>
      <c r="F2423" s="33"/>
      <c r="G2423" s="33"/>
      <c r="H2423" s="33"/>
      <c r="I2423" s="33"/>
      <c r="J2423" s="33"/>
      <c r="K2423" s="33"/>
      <c r="L2423" s="33"/>
      <c r="M2423" s="33"/>
      <c r="N2423" s="33"/>
      <c r="O2423" s="33"/>
      <c r="P2423" s="33"/>
      <c r="Q2423" s="33"/>
      <c r="R2423" s="33"/>
      <c r="S2423" s="33"/>
      <c r="T2423" s="33"/>
      <c r="U2423" s="33"/>
      <c r="V2423" s="33"/>
      <c r="W2423" s="33"/>
      <c r="X2423" s="33"/>
      <c r="Y2423" s="33"/>
      <c r="Z2423" s="33"/>
      <c r="AA2423" s="33"/>
      <c r="AB2423" s="33"/>
      <c r="AC2423" s="33"/>
      <c r="AD2423" s="33"/>
      <c r="AE2423" s="33"/>
      <c r="AF2423" s="33"/>
      <c r="AG2423" s="33"/>
      <c r="AH2423" s="33"/>
      <c r="AI2423" s="33"/>
      <c r="AJ2423" s="33"/>
      <c r="AK2423" s="33"/>
      <c r="AL2423" s="33"/>
      <c r="AM2423" s="33"/>
      <c r="AN2423" s="33"/>
      <c r="AO2423" s="33"/>
      <c r="AP2423" s="33"/>
      <c r="AQ2423" s="33"/>
      <c r="AR2423" s="33"/>
      <c r="AS2423" s="33"/>
      <c r="AT2423" s="33"/>
      <c r="AU2423" s="33"/>
      <c r="AV2423" s="33"/>
      <c r="AW2423" s="33"/>
      <c r="AX2423" s="33"/>
      <c r="AY2423" s="33"/>
      <c r="AZ2423" s="33"/>
      <c r="BA2423" s="33"/>
      <c r="BB2423" s="33"/>
      <c r="BC2423" s="33"/>
    </row>
    <row r="2424" spans="1:55">
      <c r="A2424" s="33"/>
      <c r="B2424" s="33"/>
      <c r="C2424" s="33"/>
      <c r="D2424" s="33"/>
      <c r="E2424" s="33"/>
      <c r="F2424" s="33"/>
      <c r="G2424" s="33"/>
      <c r="H2424" s="33"/>
      <c r="I2424" s="33"/>
      <c r="J2424" s="33"/>
      <c r="K2424" s="33"/>
      <c r="L2424" s="33"/>
      <c r="M2424" s="33"/>
      <c r="N2424" s="33"/>
      <c r="O2424" s="33"/>
      <c r="P2424" s="33"/>
      <c r="Q2424" s="33"/>
      <c r="R2424" s="33"/>
      <c r="S2424" s="33"/>
      <c r="T2424" s="33"/>
      <c r="U2424" s="33"/>
      <c r="V2424" s="33"/>
      <c r="W2424" s="33"/>
      <c r="X2424" s="33"/>
      <c r="Y2424" s="33"/>
      <c r="Z2424" s="33"/>
      <c r="AA2424" s="33"/>
      <c r="AB2424" s="33"/>
      <c r="AC2424" s="33"/>
      <c r="AD2424" s="33"/>
      <c r="AE2424" s="33"/>
      <c r="AF2424" s="33"/>
      <c r="AG2424" s="33"/>
      <c r="AH2424" s="33"/>
      <c r="AI2424" s="33"/>
      <c r="AJ2424" s="33"/>
      <c r="AK2424" s="33"/>
      <c r="AL2424" s="33"/>
      <c r="AM2424" s="33"/>
      <c r="AN2424" s="33"/>
      <c r="AO2424" s="33"/>
      <c r="AP2424" s="33"/>
      <c r="AQ2424" s="33"/>
      <c r="AR2424" s="33"/>
      <c r="AS2424" s="33"/>
      <c r="AT2424" s="33"/>
      <c r="AU2424" s="33"/>
      <c r="AV2424" s="33"/>
      <c r="AW2424" s="33"/>
      <c r="AX2424" s="33"/>
      <c r="AY2424" s="33"/>
      <c r="AZ2424" s="33"/>
      <c r="BA2424" s="33"/>
      <c r="BB2424" s="33"/>
      <c r="BC2424" s="33"/>
    </row>
  </sheetData>
  <mergeCells count="7">
    <mergeCell ref="A4:AB4"/>
    <mergeCell ref="A2:AB2"/>
    <mergeCell ref="V5:AB5"/>
    <mergeCell ref="A5:G5"/>
    <mergeCell ref="A3:AB3"/>
    <mergeCell ref="H5:N5"/>
    <mergeCell ref="O5:U5"/>
  </mergeCells>
  <phoneticPr fontId="4" type="noConversion"/>
  <printOptions horizontalCentered="1" verticalCentered="1"/>
  <pageMargins left="0.78740157480314965" right="0.78740157480314965" top="0.59055118110236227" bottom="0.78740157480314965" header="0.51181102362204722" footer="0.51181102362204722"/>
  <pageSetup scale="76" fitToHeight="2" orientation="landscape" verticalDpi="12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45"/>
  <sheetViews>
    <sheetView topLeftCell="A2" zoomScale="125" zoomScaleNormal="125" workbookViewId="0">
      <selection activeCell="H18" sqref="H18"/>
    </sheetView>
  </sheetViews>
  <sheetFormatPr baseColWidth="10" defaultColWidth="8.7109375" defaultRowHeight="16"/>
  <cols>
    <col min="1" max="1" width="11.85546875" customWidth="1"/>
    <col min="2" max="2" width="12" customWidth="1"/>
    <col min="3" max="3" width="3.28515625" customWidth="1"/>
    <col min="4" max="4" width="11.7109375" customWidth="1"/>
    <col min="5" max="5" width="12.7109375" customWidth="1"/>
    <col min="6" max="6" width="11.28515625" style="13" customWidth="1"/>
  </cols>
  <sheetData>
    <row r="1" spans="1:6">
      <c r="A1" s="61"/>
      <c r="B1" s="61"/>
      <c r="C1" s="61"/>
      <c r="D1" s="40" t="s">
        <v>301</v>
      </c>
      <c r="E1" s="61"/>
      <c r="F1" s="62"/>
    </row>
    <row r="2" spans="1:6">
      <c r="A2" s="221" t="s">
        <v>522</v>
      </c>
      <c r="B2" s="222"/>
      <c r="C2" s="222"/>
      <c r="D2" s="222"/>
      <c r="E2" s="222"/>
      <c r="F2" s="222"/>
    </row>
    <row r="3" spans="1:6">
      <c r="A3" s="63"/>
      <c r="B3" s="63"/>
      <c r="C3" s="63"/>
      <c r="D3" s="63"/>
      <c r="E3" s="63"/>
      <c r="F3" s="64"/>
    </row>
    <row r="4" spans="1:6" ht="42.75" customHeight="1">
      <c r="A4" s="38" t="s">
        <v>188</v>
      </c>
      <c r="B4" s="38" t="s">
        <v>189</v>
      </c>
      <c r="C4" s="38"/>
      <c r="D4" s="38" t="s">
        <v>190</v>
      </c>
      <c r="E4" s="38" t="s">
        <v>270</v>
      </c>
      <c r="F4" s="38" t="s">
        <v>191</v>
      </c>
    </row>
    <row r="5" spans="1:6">
      <c r="A5" s="39" t="s">
        <v>49</v>
      </c>
      <c r="B5" s="39" t="s">
        <v>50</v>
      </c>
      <c r="C5" s="43"/>
      <c r="D5" s="39" t="s">
        <v>51</v>
      </c>
      <c r="E5" s="39" t="s">
        <v>53</v>
      </c>
      <c r="F5" s="39" t="s">
        <v>54</v>
      </c>
    </row>
    <row r="6" spans="1:6" ht="20.25" customHeight="1">
      <c r="A6" s="147" t="s">
        <v>268</v>
      </c>
      <c r="B6" s="43"/>
      <c r="C6" s="43"/>
      <c r="D6" s="43"/>
      <c r="E6" s="43"/>
      <c r="F6" s="43"/>
    </row>
    <row r="7" spans="1:6" ht="27" customHeight="1">
      <c r="A7" s="43"/>
      <c r="B7" s="43"/>
      <c r="C7" s="43"/>
      <c r="D7" s="44" t="s">
        <v>95</v>
      </c>
      <c r="E7" s="42">
        <f>'Table A0'!$B$115*1000</f>
        <v>177383000</v>
      </c>
      <c r="F7" s="65">
        <f>'Table A0'!J$115</f>
        <v>82083.700658382484</v>
      </c>
    </row>
    <row r="8" spans="1:6" ht="18.75" customHeight="1">
      <c r="A8" s="44"/>
      <c r="B8" s="127"/>
      <c r="C8" s="43"/>
      <c r="D8" s="44" t="s">
        <v>192</v>
      </c>
      <c r="E8" s="45">
        <f>0.9*E$7</f>
        <v>159644700</v>
      </c>
      <c r="F8" s="127">
        <f>'Table A6'!I$115</f>
        <v>43386.708044665698</v>
      </c>
    </row>
    <row r="9" spans="1:6" ht="8.25" customHeight="1">
      <c r="A9" s="44"/>
      <c r="B9" s="43"/>
      <c r="C9" s="43"/>
      <c r="D9" s="44"/>
      <c r="E9" s="45"/>
      <c r="F9" s="127"/>
    </row>
    <row r="10" spans="1:6" ht="15.75" customHeight="1">
      <c r="A10" s="41" t="s">
        <v>193</v>
      </c>
      <c r="B10" s="65">
        <f>'Table A6'!$P$115</f>
        <v>160800</v>
      </c>
      <c r="C10" s="41"/>
      <c r="D10" s="41" t="s">
        <v>194</v>
      </c>
      <c r="E10" s="45">
        <f>0.05*E$7</f>
        <v>8869150</v>
      </c>
      <c r="F10" s="65">
        <f>'Table A6'!J$115</f>
        <v>194768.20492221002</v>
      </c>
    </row>
    <row r="11" spans="1:6">
      <c r="A11" s="41" t="s">
        <v>195</v>
      </c>
      <c r="B11" s="65">
        <f>'Table A6'!$Q$115</f>
        <v>241300</v>
      </c>
      <c r="C11" s="42"/>
      <c r="D11" s="41" t="s">
        <v>196</v>
      </c>
      <c r="E11" s="45">
        <f>0.04*E$7</f>
        <v>7095320</v>
      </c>
      <c r="F11" s="65">
        <f>'Table A6'!K$115</f>
        <v>348978.85334911308</v>
      </c>
    </row>
    <row r="12" spans="1:6">
      <c r="A12" s="41" t="s">
        <v>197</v>
      </c>
      <c r="B12" s="65">
        <f>'Table A6'!$R$115</f>
        <v>613650</v>
      </c>
      <c r="C12" s="42"/>
      <c r="D12" s="41" t="s">
        <v>198</v>
      </c>
      <c r="E12" s="45">
        <f>0.005*E$7</f>
        <v>886915</v>
      </c>
      <c r="F12" s="65">
        <f>'Table A6'!L$115</f>
        <v>747290.01079391409</v>
      </c>
    </row>
    <row r="13" spans="1:6">
      <c r="A13" s="41" t="s">
        <v>199</v>
      </c>
      <c r="B13" s="65">
        <f>'Table A6'!$S$115</f>
        <v>941360</v>
      </c>
      <c r="C13" s="42"/>
      <c r="D13" s="41" t="s">
        <v>200</v>
      </c>
      <c r="E13" s="45">
        <f>0.004*E$7</f>
        <v>709532</v>
      </c>
      <c r="F13" s="65">
        <f>'Table A6'!M$115</f>
        <v>1483457.6801486176</v>
      </c>
    </row>
    <row r="14" spans="1:6">
      <c r="A14" s="41" t="s">
        <v>201</v>
      </c>
      <c r="B14" s="65">
        <f>'Table A6'!$T$115</f>
        <v>2942200</v>
      </c>
      <c r="C14" s="41"/>
      <c r="D14" s="41" t="s">
        <v>202</v>
      </c>
      <c r="E14" s="45">
        <f>0.0009*E$7</f>
        <v>159644.69999999998</v>
      </c>
      <c r="F14" s="65">
        <f>'Table A6'!N$115</f>
        <v>5686576.3733890541</v>
      </c>
    </row>
    <row r="15" spans="1:6" ht="15" customHeight="1">
      <c r="A15" s="41" t="s">
        <v>203</v>
      </c>
      <c r="B15" s="65">
        <f>'Table A6'!$U$115</f>
        <v>15532000</v>
      </c>
      <c r="C15" s="42"/>
      <c r="D15" s="41" t="s">
        <v>204</v>
      </c>
      <c r="E15" s="45">
        <f>0.0001*E$7</f>
        <v>17738.3</v>
      </c>
      <c r="F15" s="65">
        <f>'Table A6'!G$115</f>
        <v>45498995.274941415</v>
      </c>
    </row>
    <row r="16" spans="1:6" ht="7.5" customHeight="1">
      <c r="A16" s="148"/>
      <c r="B16" s="149"/>
      <c r="C16" s="150"/>
      <c r="D16" s="148"/>
      <c r="E16" s="151"/>
      <c r="F16" s="149"/>
    </row>
    <row r="17" spans="1:6" ht="21" customHeight="1">
      <c r="A17" s="147" t="s">
        <v>269</v>
      </c>
      <c r="B17" s="65"/>
      <c r="C17" s="42"/>
      <c r="D17" s="41"/>
      <c r="E17" s="45"/>
      <c r="F17" s="65"/>
    </row>
    <row r="18" spans="1:6" ht="23.25" customHeight="1">
      <c r="A18" s="43"/>
      <c r="B18" s="43"/>
      <c r="C18" s="43"/>
      <c r="D18" s="44" t="s">
        <v>95</v>
      </c>
      <c r="E18" s="42">
        <f>E7</f>
        <v>177383000</v>
      </c>
      <c r="F18" s="65">
        <f>'Table A0'!G$115</f>
        <v>74752.408296656722</v>
      </c>
    </row>
    <row r="19" spans="1:6" ht="15" customHeight="1">
      <c r="A19" s="44"/>
      <c r="B19" s="127"/>
      <c r="C19" s="43"/>
      <c r="D19" s="44" t="s">
        <v>192</v>
      </c>
      <c r="E19" s="45">
        <f>0.9*E$7</f>
        <v>159644700</v>
      </c>
      <c r="F19" s="127">
        <f>'Table A4'!I$115</f>
        <v>41864.670975385394</v>
      </c>
    </row>
    <row r="20" spans="1:6" ht="15" customHeight="1">
      <c r="A20" s="44"/>
      <c r="B20" s="43"/>
      <c r="C20" s="43"/>
      <c r="D20" s="44"/>
      <c r="E20" s="45"/>
      <c r="F20" s="127"/>
    </row>
    <row r="21" spans="1:6" ht="15" customHeight="1">
      <c r="A21" s="41" t="s">
        <v>193</v>
      </c>
      <c r="B21" s="65">
        <f>'Table A4'!$P$115</f>
        <v>155400</v>
      </c>
      <c r="C21" s="41"/>
      <c r="D21" s="41" t="s">
        <v>194</v>
      </c>
      <c r="E21" s="45">
        <f>0.05*E$7</f>
        <v>8869150</v>
      </c>
      <c r="F21" s="65">
        <f>'Table A4'!J$115</f>
        <v>187120.22844819108</v>
      </c>
    </row>
    <row r="22" spans="1:6" ht="15" customHeight="1">
      <c r="A22" s="41" t="s">
        <v>195</v>
      </c>
      <c r="B22" s="65">
        <f>'Table A4'!$Q$115</f>
        <v>230340</v>
      </c>
      <c r="C22" s="42"/>
      <c r="D22" s="41" t="s">
        <v>196</v>
      </c>
      <c r="E22" s="45">
        <f>0.04*E$7</f>
        <v>7095320</v>
      </c>
      <c r="F22" s="65">
        <f>'Table A4'!K$115</f>
        <v>325808.3715609783</v>
      </c>
    </row>
    <row r="23" spans="1:6" ht="15" customHeight="1">
      <c r="A23" s="41" t="s">
        <v>197</v>
      </c>
      <c r="B23" s="65">
        <f>'Table A4'!$R$115</f>
        <v>552220</v>
      </c>
      <c r="C23" s="42"/>
      <c r="D23" s="41" t="s">
        <v>198</v>
      </c>
      <c r="E23" s="45">
        <f>0.005*E$7</f>
        <v>886915</v>
      </c>
      <c r="F23" s="65">
        <f>'Table A4'!L$115</f>
        <v>663203.36640793842</v>
      </c>
    </row>
    <row r="24" spans="1:6" ht="15" customHeight="1">
      <c r="A24" s="41" t="s">
        <v>199</v>
      </c>
      <c r="B24" s="65">
        <f>'Table A4'!$S$115</f>
        <v>822910</v>
      </c>
      <c r="C24" s="42"/>
      <c r="D24" s="41" t="s">
        <v>200</v>
      </c>
      <c r="E24" s="45">
        <f>0.004*E$7</f>
        <v>709532</v>
      </c>
      <c r="F24" s="65">
        <f>'Table A4'!M$115</f>
        <v>1230237.759542228</v>
      </c>
    </row>
    <row r="25" spans="1:6" ht="15" customHeight="1">
      <c r="A25" s="41" t="s">
        <v>201</v>
      </c>
      <c r="B25" s="65">
        <f>'Table A4'!$T$115</f>
        <v>2272700</v>
      </c>
      <c r="C25" s="41"/>
      <c r="D25" s="41" t="s">
        <v>202</v>
      </c>
      <c r="E25" s="45">
        <f>0.0009*E$7</f>
        <v>159644.69999999998</v>
      </c>
      <c r="F25" s="65">
        <f>'Table A4'!N$115</f>
        <v>4092279.0630847528</v>
      </c>
    </row>
    <row r="26" spans="1:6" ht="15" customHeight="1">
      <c r="A26" s="41" t="s">
        <v>203</v>
      </c>
      <c r="B26" s="65">
        <f>'Table A4'!$U$115</f>
        <v>10523000</v>
      </c>
      <c r="C26" s="42"/>
      <c r="D26" s="41" t="s">
        <v>204</v>
      </c>
      <c r="E26" s="45">
        <f>0.0001*E$7</f>
        <v>17738.3</v>
      </c>
      <c r="F26" s="65">
        <f>'Table A4'!G$115</f>
        <v>27658391.06976299</v>
      </c>
    </row>
    <row r="27" spans="1:6" ht="6.75" customHeight="1">
      <c r="A27" s="134"/>
      <c r="B27" s="135"/>
      <c r="C27" s="135"/>
      <c r="D27" s="134"/>
      <c r="E27" s="135"/>
      <c r="F27" s="136" t="s">
        <v>485</v>
      </c>
    </row>
    <row r="28" spans="1:6">
      <c r="A28" s="36" t="s">
        <v>410</v>
      </c>
      <c r="D28" s="36"/>
    </row>
    <row r="29" spans="1:6">
      <c r="A29" s="36" t="s">
        <v>267</v>
      </c>
      <c r="D29" s="36"/>
    </row>
    <row r="30" spans="1:6">
      <c r="A30" s="36" t="s">
        <v>205</v>
      </c>
      <c r="D30" s="36"/>
    </row>
    <row r="31" spans="1:6">
      <c r="A31" s="36" t="s">
        <v>240</v>
      </c>
      <c r="D31" s="36"/>
    </row>
    <row r="32" spans="1:6">
      <c r="A32" s="36" t="s">
        <v>271</v>
      </c>
      <c r="D32" s="36"/>
    </row>
    <row r="33" spans="1:6">
      <c r="A33" s="36" t="s">
        <v>335</v>
      </c>
      <c r="D33" s="36"/>
    </row>
    <row r="34" spans="1:6">
      <c r="A34" s="36" t="s">
        <v>486</v>
      </c>
      <c r="D34" s="36"/>
    </row>
    <row r="35" spans="1:6">
      <c r="A35" s="36"/>
      <c r="D35" s="36"/>
    </row>
    <row r="36" spans="1:6">
      <c r="A36" s="163"/>
      <c r="D36" s="36"/>
    </row>
    <row r="37" spans="1:6">
      <c r="A37" s="43"/>
      <c r="B37" s="43"/>
      <c r="C37" s="43"/>
      <c r="D37" s="44"/>
      <c r="E37" s="42"/>
      <c r="F37" s="65"/>
    </row>
    <row r="38" spans="1:6">
      <c r="A38" s="44"/>
      <c r="B38" s="127"/>
      <c r="C38" s="43"/>
      <c r="D38" s="44"/>
      <c r="E38" s="45"/>
      <c r="F38" s="127"/>
    </row>
    <row r="39" spans="1:6">
      <c r="A39" s="44"/>
      <c r="B39" s="43"/>
      <c r="C39" s="43"/>
      <c r="D39" s="44"/>
      <c r="E39" s="45"/>
      <c r="F39" s="127"/>
    </row>
    <row r="40" spans="1:6">
      <c r="A40" s="41"/>
      <c r="B40" s="65"/>
      <c r="C40" s="41"/>
      <c r="D40" s="41"/>
      <c r="E40" s="45"/>
      <c r="F40" s="65"/>
    </row>
    <row r="41" spans="1:6">
      <c r="A41" s="41"/>
      <c r="B41" s="65"/>
      <c r="C41" s="42"/>
      <c r="D41" s="41"/>
      <c r="E41" s="45"/>
      <c r="F41" s="65"/>
    </row>
    <row r="42" spans="1:6">
      <c r="A42" s="41"/>
      <c r="B42" s="65"/>
      <c r="C42" s="42"/>
      <c r="D42" s="41"/>
      <c r="E42" s="45"/>
      <c r="F42" s="65"/>
    </row>
    <row r="43" spans="1:6">
      <c r="A43" s="41"/>
      <c r="B43" s="65"/>
      <c r="C43" s="42"/>
      <c r="D43" s="41"/>
      <c r="E43" s="45"/>
      <c r="F43" s="65"/>
    </row>
    <row r="44" spans="1:6">
      <c r="A44" s="41"/>
      <c r="B44" s="65"/>
      <c r="C44" s="41"/>
      <c r="D44" s="41"/>
      <c r="E44" s="45"/>
      <c r="F44" s="65"/>
    </row>
    <row r="45" spans="1:6">
      <c r="A45" s="41"/>
      <c r="B45" s="65"/>
      <c r="C45" s="42"/>
      <c r="D45" s="41"/>
      <c r="E45" s="45"/>
      <c r="F45" s="65"/>
    </row>
  </sheetData>
  <mergeCells count="1">
    <mergeCell ref="A2:F2"/>
  </mergeCells>
  <phoneticPr fontId="0" type="noConversion"/>
  <pageMargins left="0.75" right="0.75" top="1" bottom="1" header="0.5" footer="0.5"/>
  <pageSetup orientation="portrait"/>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CB2425"/>
  <sheetViews>
    <sheetView topLeftCell="A95" zoomScale="125" zoomScaleNormal="125" workbookViewId="0">
      <selection activeCell="N114" sqref="N114"/>
    </sheetView>
  </sheetViews>
  <sheetFormatPr baseColWidth="10" defaultColWidth="8.85546875" defaultRowHeight="13"/>
  <cols>
    <col min="1" max="1" width="3.7109375" style="96" customWidth="1"/>
    <col min="2" max="6" width="4.28515625" style="96" customWidth="1"/>
    <col min="7" max="7" width="4.140625" style="96" customWidth="1"/>
    <col min="8" max="8" width="0.7109375" style="96" customWidth="1"/>
    <col min="9" max="14" width="4.28515625" style="96" customWidth="1"/>
    <col min="15" max="15" width="0.85546875" style="96" customWidth="1"/>
    <col min="16" max="16" width="3.7109375" style="96" customWidth="1"/>
    <col min="17" max="22" width="4.28515625" style="96" customWidth="1"/>
    <col min="23" max="23" width="0.85546875" style="96" customWidth="1"/>
    <col min="24" max="29" width="4.28515625" style="96" customWidth="1"/>
    <col min="30" max="16384" width="8.85546875" style="96"/>
  </cols>
  <sheetData>
    <row r="1" spans="1:80" ht="4.5" customHeight="1">
      <c r="C1" s="97"/>
    </row>
    <row r="2" spans="1:80" ht="16">
      <c r="A2" s="242" t="s">
        <v>343</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4"/>
    </row>
    <row r="3" spans="1:80" ht="16">
      <c r="A3" s="250" t="s">
        <v>148</v>
      </c>
      <c r="B3" s="249"/>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row>
    <row r="4" spans="1:80" ht="16">
      <c r="A4" s="241"/>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row>
    <row r="5" spans="1:80" ht="16">
      <c r="A5" s="247" t="s">
        <v>166</v>
      </c>
      <c r="B5" s="248"/>
      <c r="C5" s="248"/>
      <c r="D5" s="248"/>
      <c r="E5" s="248"/>
      <c r="F5" s="248"/>
      <c r="G5" s="248"/>
      <c r="H5" s="248"/>
      <c r="I5" s="248"/>
      <c r="J5" s="248"/>
      <c r="K5" s="248"/>
      <c r="L5" s="248"/>
      <c r="M5" s="248"/>
      <c r="N5" s="249"/>
      <c r="O5"/>
      <c r="P5" s="247" t="s">
        <v>167</v>
      </c>
      <c r="Q5" s="248"/>
      <c r="R5" s="248"/>
      <c r="S5" s="248"/>
      <c r="T5" s="248"/>
      <c r="U5" s="248"/>
      <c r="V5" s="248"/>
      <c r="W5" s="248"/>
      <c r="X5" s="248"/>
      <c r="Y5" s="248"/>
      <c r="Z5" s="248"/>
      <c r="AA5" s="248"/>
      <c r="AB5" s="248"/>
      <c r="AC5" s="249"/>
    </row>
    <row r="6" spans="1:80" s="102" customFormat="1" ht="11">
      <c r="A6" s="103"/>
      <c r="B6" s="104" t="s">
        <v>43</v>
      </c>
      <c r="C6" s="104" t="s">
        <v>111</v>
      </c>
      <c r="D6" s="104" t="s">
        <v>46</v>
      </c>
      <c r="E6" s="104" t="s">
        <v>80</v>
      </c>
      <c r="F6" s="104" t="s">
        <v>81</v>
      </c>
      <c r="G6" s="104" t="s">
        <v>82</v>
      </c>
      <c r="H6" s="105"/>
      <c r="I6" s="104" t="s">
        <v>44</v>
      </c>
      <c r="J6" s="104" t="s">
        <v>45</v>
      </c>
      <c r="K6" s="104" t="s">
        <v>78</v>
      </c>
      <c r="L6" s="104" t="s">
        <v>79</v>
      </c>
      <c r="M6" s="104" t="s">
        <v>83</v>
      </c>
      <c r="N6" s="104" t="s">
        <v>82</v>
      </c>
      <c r="O6" s="104"/>
      <c r="P6" s="103"/>
      <c r="Q6" s="104" t="s">
        <v>43</v>
      </c>
      <c r="R6" s="104" t="s">
        <v>111</v>
      </c>
      <c r="S6" s="104" t="s">
        <v>46</v>
      </c>
      <c r="T6" s="104" t="s">
        <v>80</v>
      </c>
      <c r="U6" s="104" t="s">
        <v>81</v>
      </c>
      <c r="V6" s="104" t="s">
        <v>82</v>
      </c>
      <c r="W6" s="105"/>
      <c r="X6" s="104" t="s">
        <v>44</v>
      </c>
      <c r="Y6" s="104" t="s">
        <v>45</v>
      </c>
      <c r="Z6" s="104" t="s">
        <v>78</v>
      </c>
      <c r="AA6" s="104" t="s">
        <v>79</v>
      </c>
      <c r="AB6" s="104" t="s">
        <v>83</v>
      </c>
      <c r="AC6" s="104" t="s">
        <v>82</v>
      </c>
      <c r="AD6" s="105"/>
      <c r="AE6" s="105"/>
      <c r="AF6" s="105"/>
      <c r="AG6" s="105"/>
      <c r="AH6" s="105"/>
      <c r="AI6" s="105"/>
      <c r="AJ6" s="105"/>
      <c r="AK6" s="105"/>
      <c r="AL6" s="105"/>
      <c r="AM6" s="105"/>
      <c r="AN6" s="105"/>
      <c r="AO6" s="105"/>
      <c r="AP6" s="105"/>
      <c r="AQ6" s="105"/>
      <c r="AR6" s="105"/>
      <c r="AS6" s="105"/>
      <c r="AT6" s="105"/>
      <c r="AU6" s="105"/>
      <c r="AV6" s="105"/>
      <c r="AW6" s="105"/>
      <c r="AX6" s="105"/>
    </row>
    <row r="7" spans="1:80">
      <c r="A7" s="34">
        <v>1916</v>
      </c>
      <c r="B7" s="35"/>
      <c r="C7" s="35"/>
      <c r="D7" s="35">
        <v>3.2237509380695175</v>
      </c>
      <c r="E7" s="35">
        <v>3.6211060924178553</v>
      </c>
      <c r="F7" s="35">
        <v>4.1036894280942482</v>
      </c>
      <c r="G7" s="35">
        <v>3.9711191335740068</v>
      </c>
      <c r="I7" s="35"/>
      <c r="J7" s="35"/>
      <c r="K7" s="35">
        <v>1.0807019350898688</v>
      </c>
      <c r="L7" s="35">
        <v>2.7797143296752194</v>
      </c>
      <c r="M7" s="35">
        <v>4.210344811636026</v>
      </c>
      <c r="N7" s="35">
        <v>3.9711191335740068</v>
      </c>
      <c r="O7" s="35"/>
      <c r="P7" s="34">
        <v>1916</v>
      </c>
      <c r="Q7" s="35"/>
      <c r="R7" s="35"/>
      <c r="S7" s="35">
        <v>7.5268817204301079</v>
      </c>
      <c r="T7" s="35">
        <v>8.6021505376344081</v>
      </c>
      <c r="U7" s="35">
        <v>10.86021505376344</v>
      </c>
      <c r="V7" s="35">
        <v>14.193548387096774</v>
      </c>
      <c r="W7" s="102"/>
      <c r="X7" s="35"/>
      <c r="Y7" s="35"/>
      <c r="Z7" s="35">
        <v>1.5367423625073995</v>
      </c>
      <c r="AA7" s="35">
        <v>4.5485657927023961</v>
      </c>
      <c r="AB7" s="35">
        <v>8.0804738133174343</v>
      </c>
      <c r="AC7" s="35">
        <v>14.193548387096774</v>
      </c>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row>
    <row r="8" spans="1:80">
      <c r="A8" s="34">
        <v>1917</v>
      </c>
      <c r="B8" s="35"/>
      <c r="C8" s="35">
        <v>1.6246911581107739</v>
      </c>
      <c r="D8" s="35">
        <v>1.5392667858522422</v>
      </c>
      <c r="E8" s="35">
        <v>1.4530639230986295</v>
      </c>
      <c r="F8" s="35">
        <v>1.2275296350604736</v>
      </c>
      <c r="G8" s="35">
        <v>0.78664912413804577</v>
      </c>
      <c r="I8" s="35"/>
      <c r="J8" s="35">
        <v>1.7425015031807882</v>
      </c>
      <c r="K8" s="35">
        <v>1.9022172353645062</v>
      </c>
      <c r="L8" s="35">
        <v>1.7720730057626206</v>
      </c>
      <c r="M8" s="35">
        <v>1.5174881696421858</v>
      </c>
      <c r="N8" s="35">
        <v>0.78664912413804577</v>
      </c>
      <c r="O8" s="35"/>
      <c r="P8" s="34">
        <v>1917</v>
      </c>
      <c r="Q8" s="35"/>
      <c r="R8" s="35">
        <v>2.6128455775929829</v>
      </c>
      <c r="S8" s="35">
        <v>2.9256786026129245</v>
      </c>
      <c r="T8" s="35">
        <v>2.9801615793993372</v>
      </c>
      <c r="U8" s="35">
        <v>3.0234319460825598</v>
      </c>
      <c r="V8" s="35">
        <v>3.0740505220308334</v>
      </c>
      <c r="W8" s="102"/>
      <c r="X8" s="35"/>
      <c r="Y8" s="35">
        <v>2.1686795604908036</v>
      </c>
      <c r="Z8" s="35">
        <v>2.6954786819222516</v>
      </c>
      <c r="AA8" s="35">
        <v>2.9189708137137602</v>
      </c>
      <c r="AB8" s="35">
        <v>2.9896093707645059</v>
      </c>
      <c r="AC8" s="35">
        <v>3.0740505220308334</v>
      </c>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row>
    <row r="9" spans="1:80">
      <c r="A9" s="34">
        <v>1918</v>
      </c>
      <c r="B9" s="35">
        <v>1.1709744092598406</v>
      </c>
      <c r="C9" s="35">
        <v>1.3309121101185684</v>
      </c>
      <c r="D9" s="35">
        <v>1.3754502119340586</v>
      </c>
      <c r="E9" s="35">
        <v>1.2312132626727985</v>
      </c>
      <c r="F9" s="35">
        <v>0.78492115644044014</v>
      </c>
      <c r="G9" s="35">
        <v>0.40816533851084852</v>
      </c>
      <c r="I9" s="35">
        <v>0.7264476347687463</v>
      </c>
      <c r="J9" s="35">
        <v>1.2781263529214988</v>
      </c>
      <c r="K9" s="35">
        <v>1.8828257281146454</v>
      </c>
      <c r="L9" s="35">
        <v>1.7589979150848611</v>
      </c>
      <c r="M9" s="35">
        <v>0.99849954525174989</v>
      </c>
      <c r="N9" s="35">
        <v>0.40816533851084852</v>
      </c>
      <c r="O9" s="35"/>
      <c r="P9" s="34">
        <v>1918</v>
      </c>
      <c r="Q9" s="35">
        <v>1.6856788152729951</v>
      </c>
      <c r="R9" s="35">
        <v>2.0175491570108628</v>
      </c>
      <c r="S9" s="35">
        <v>2.403576579531272</v>
      </c>
      <c r="T9" s="35">
        <v>2.3283757309182023</v>
      </c>
      <c r="U9" s="35">
        <v>1.8441232511160923</v>
      </c>
      <c r="V9" s="35">
        <v>1.6129113192056475</v>
      </c>
      <c r="W9" s="102"/>
      <c r="X9" s="35">
        <v>0.80651305030105003</v>
      </c>
      <c r="Y9" s="35">
        <v>1.592569179558762</v>
      </c>
      <c r="Z9" s="35">
        <v>2.6682204936194815</v>
      </c>
      <c r="AA9" s="35">
        <v>2.897683068632757</v>
      </c>
      <c r="AB9" s="35">
        <v>1.9772561963742412</v>
      </c>
      <c r="AC9" s="35">
        <v>1.6129113192056475</v>
      </c>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row>
    <row r="10" spans="1:80">
      <c r="A10" s="34">
        <v>1919</v>
      </c>
      <c r="B10" s="35">
        <v>3.0697381310249465</v>
      </c>
      <c r="C10" s="35">
        <v>3.5825763713724776</v>
      </c>
      <c r="D10" s="35">
        <v>3.721122789739876</v>
      </c>
      <c r="E10" s="35">
        <v>3.4384979974217593</v>
      </c>
      <c r="F10" s="35">
        <v>2.84318870163521</v>
      </c>
      <c r="G10" s="35">
        <v>2.0287185709873348</v>
      </c>
      <c r="I10" s="35">
        <v>1.5614185167312358</v>
      </c>
      <c r="J10" s="35">
        <v>3.4184956428243609</v>
      </c>
      <c r="K10" s="35">
        <v>4.6606867610073683</v>
      </c>
      <c r="L10" s="35">
        <v>4.0946627747078832</v>
      </c>
      <c r="M10" s="35">
        <v>3.264910748003218</v>
      </c>
      <c r="N10" s="35">
        <v>2.0287185709873348</v>
      </c>
      <c r="O10" s="35"/>
      <c r="P10" s="34">
        <v>1919</v>
      </c>
      <c r="Q10" s="35">
        <v>4.5317401988958599</v>
      </c>
      <c r="R10" s="35">
        <v>5.5198602381378397</v>
      </c>
      <c r="S10" s="35">
        <v>6.6721590792748762</v>
      </c>
      <c r="T10" s="35">
        <v>6.7152687000976643</v>
      </c>
      <c r="U10" s="35">
        <v>6.7806791741258223</v>
      </c>
      <c r="V10" s="35">
        <v>7.6493244848138398</v>
      </c>
      <c r="W10" s="102"/>
      <c r="X10" s="35">
        <v>1.7319047650687136</v>
      </c>
      <c r="Y10" s="35">
        <v>4.2369099083783741</v>
      </c>
      <c r="Z10" s="35">
        <v>6.5277365080571839</v>
      </c>
      <c r="AA10" s="35">
        <v>6.6430963619655525</v>
      </c>
      <c r="AB10" s="35">
        <v>6.3233691374034322</v>
      </c>
      <c r="AC10" s="35">
        <v>7.6493244848138398</v>
      </c>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row>
    <row r="11" spans="1:80">
      <c r="A11" s="34">
        <v>1920</v>
      </c>
      <c r="B11" s="35">
        <v>3.4736053015242727</v>
      </c>
      <c r="C11" s="35">
        <v>3.9262294254450727</v>
      </c>
      <c r="D11" s="35">
        <v>3.4487737942133356</v>
      </c>
      <c r="E11" s="35">
        <v>2.7612312516206301</v>
      </c>
      <c r="F11" s="35">
        <v>1.5180758896171178</v>
      </c>
      <c r="G11" s="35">
        <v>0.61554410330700637</v>
      </c>
      <c r="I11" s="35">
        <v>2.2840718946216416</v>
      </c>
      <c r="J11" s="35">
        <v>4.4513371843335827</v>
      </c>
      <c r="K11" s="35">
        <v>5.5356046029548951</v>
      </c>
      <c r="L11" s="35">
        <v>3.928250843333803</v>
      </c>
      <c r="M11" s="35">
        <v>1.9205028594407347</v>
      </c>
      <c r="N11" s="35">
        <v>0.61554410330700637</v>
      </c>
      <c r="O11" s="35"/>
      <c r="P11" s="34">
        <v>1920</v>
      </c>
      <c r="Q11" s="35">
        <v>4.7031894029916668</v>
      </c>
      <c r="R11" s="35">
        <v>5.5619390895937819</v>
      </c>
      <c r="S11" s="35">
        <v>5.6194660831326972</v>
      </c>
      <c r="T11" s="35">
        <v>4.9229035652120334</v>
      </c>
      <c r="U11" s="35">
        <v>3.3492450838363248</v>
      </c>
      <c r="V11" s="35">
        <v>2.4175334592660671</v>
      </c>
      <c r="W11" s="102"/>
      <c r="X11" s="35">
        <v>2.531433243441318</v>
      </c>
      <c r="Y11" s="35">
        <v>5.5029329552010253</v>
      </c>
      <c r="Z11" s="35">
        <v>7.7247445827822769</v>
      </c>
      <c r="AA11" s="35">
        <v>6.380003056313436</v>
      </c>
      <c r="AB11" s="35">
        <v>3.7686290894567374</v>
      </c>
      <c r="AC11" s="35">
        <v>2.4175334592660671</v>
      </c>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row>
    <row r="12" spans="1:80">
      <c r="A12" s="34">
        <v>1921</v>
      </c>
      <c r="B12" s="35">
        <v>1.5107917744770674</v>
      </c>
      <c r="C12" s="35">
        <v>1.8329893489058584</v>
      </c>
      <c r="D12" s="35">
        <v>1.9090691576185725</v>
      </c>
      <c r="E12" s="35">
        <v>1.6915041881379256</v>
      </c>
      <c r="F12" s="35">
        <v>1.1677144203299965</v>
      </c>
      <c r="G12" s="35">
        <v>0.39515770996770561</v>
      </c>
      <c r="I12" s="35">
        <v>0.71052856878621218</v>
      </c>
      <c r="J12" s="35">
        <v>1.7543037791844847</v>
      </c>
      <c r="K12" s="35">
        <v>2.5547271109152709</v>
      </c>
      <c r="L12" s="35">
        <v>2.1758440028732635</v>
      </c>
      <c r="M12" s="35">
        <v>1.4975336355772142</v>
      </c>
      <c r="N12" s="35">
        <v>0.39515770996770561</v>
      </c>
      <c r="O12" s="35"/>
      <c r="P12" s="34">
        <v>1921</v>
      </c>
      <c r="Q12" s="35">
        <v>2.1250287356058544</v>
      </c>
      <c r="R12" s="35">
        <v>2.6868771085441923</v>
      </c>
      <c r="S12" s="35">
        <v>3.2101444859436952</v>
      </c>
      <c r="T12" s="35">
        <v>3.0754484196634913</v>
      </c>
      <c r="U12" s="35">
        <v>2.5323109966309714</v>
      </c>
      <c r="V12" s="35">
        <v>1.5621124169094804</v>
      </c>
      <c r="W12" s="102"/>
      <c r="X12" s="35">
        <v>0.78885340656029623</v>
      </c>
      <c r="Y12" s="35">
        <v>2.1833042766216386</v>
      </c>
      <c r="Z12" s="35">
        <v>3.6100839611578852</v>
      </c>
      <c r="AA12" s="35">
        <v>3.5745555037502874</v>
      </c>
      <c r="AB12" s="35">
        <v>2.9508768970762342</v>
      </c>
      <c r="AC12" s="35">
        <v>1.5621124169094804</v>
      </c>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row>
    <row r="13" spans="1:80">
      <c r="A13" s="34">
        <v>1922</v>
      </c>
      <c r="B13" s="35">
        <v>2.7177357246305371</v>
      </c>
      <c r="C13" s="35">
        <v>3.3528227483888009</v>
      </c>
      <c r="D13" s="35">
        <v>4.2175300232911095</v>
      </c>
      <c r="E13" s="35">
        <v>4.398647984795681</v>
      </c>
      <c r="F13" s="35">
        <v>4.8977412719464599</v>
      </c>
      <c r="G13" s="35">
        <v>5.8466751793122507</v>
      </c>
      <c r="I13" s="35">
        <v>1.0198827183401584</v>
      </c>
      <c r="J13" s="35">
        <v>2.3800655488486311</v>
      </c>
      <c r="K13" s="35">
        <v>3.6405952691664618</v>
      </c>
      <c r="L13" s="35">
        <v>3.8974876828224256</v>
      </c>
      <c r="M13" s="35">
        <v>4.4324237143885883</v>
      </c>
      <c r="N13" s="35">
        <v>5.8466751793122507</v>
      </c>
      <c r="O13" s="35"/>
      <c r="P13" s="34">
        <v>1922</v>
      </c>
      <c r="Q13" s="35">
        <v>4.4799288464111795</v>
      </c>
      <c r="R13" s="35">
        <v>5.7739476591948291</v>
      </c>
      <c r="S13" s="35">
        <v>8.4076473069396673</v>
      </c>
      <c r="T13" s="35">
        <v>9.4144178455690408</v>
      </c>
      <c r="U13" s="35">
        <v>12.398517796039307</v>
      </c>
      <c r="V13" s="35">
        <v>19.896797376227219</v>
      </c>
      <c r="W13" s="102"/>
      <c r="X13" s="35">
        <v>1.1319203248470098</v>
      </c>
      <c r="Y13" s="35">
        <v>2.9574844191177916</v>
      </c>
      <c r="Z13" s="35">
        <v>5.1209504925092402</v>
      </c>
      <c r="AA13" s="35">
        <v>6.3313049184646495</v>
      </c>
      <c r="AB13" s="35">
        <v>8.4885968490222705</v>
      </c>
      <c r="AC13" s="35">
        <v>19.896797376227219</v>
      </c>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row>
    <row r="14" spans="1:80">
      <c r="A14" s="34">
        <v>1923</v>
      </c>
      <c r="B14" s="35">
        <v>3.1134063633710634</v>
      </c>
      <c r="C14" s="35">
        <v>3.4356913877031525</v>
      </c>
      <c r="D14" s="35">
        <v>4.0680411890372943</v>
      </c>
      <c r="E14" s="35">
        <v>4.2594938140776417</v>
      </c>
      <c r="F14" s="35">
        <v>4.793459313790069</v>
      </c>
      <c r="G14" s="35">
        <v>6.1787124948275123</v>
      </c>
      <c r="I14" s="35">
        <v>2.3025407926125863</v>
      </c>
      <c r="J14" s="35">
        <v>2.7471744425541385</v>
      </c>
      <c r="K14" s="35">
        <v>3.4721430113600471</v>
      </c>
      <c r="L14" s="35">
        <v>3.7489290883931674</v>
      </c>
      <c r="M14" s="35">
        <v>4.1327070424153556</v>
      </c>
      <c r="N14" s="35">
        <v>6.1787124948275123</v>
      </c>
      <c r="O14" s="35"/>
      <c r="P14" s="34">
        <v>1923</v>
      </c>
      <c r="Q14" s="35">
        <v>4.8675427234270439</v>
      </c>
      <c r="R14" s="35">
        <v>5.8196582181921688</v>
      </c>
      <c r="S14" s="35">
        <v>8.1519921575099819</v>
      </c>
      <c r="T14" s="35">
        <v>9.1758333727511054</v>
      </c>
      <c r="U14" s="35">
        <v>12.305365463287275</v>
      </c>
      <c r="V14" s="35">
        <v>20.850055100323686</v>
      </c>
      <c r="W14" s="102"/>
      <c r="X14" s="35">
        <v>2.5518500597260405</v>
      </c>
      <c r="Y14" s="35">
        <v>3.41054465044544</v>
      </c>
      <c r="Z14" s="35">
        <v>4.8874756684342966</v>
      </c>
      <c r="AA14" s="35">
        <v>6.0958621153026655</v>
      </c>
      <c r="AB14" s="35">
        <v>7.9373852073816158</v>
      </c>
      <c r="AC14" s="35">
        <v>20.850055100323686</v>
      </c>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row>
    <row r="15" spans="1:80">
      <c r="A15" s="34">
        <v>1924</v>
      </c>
      <c r="B15" s="35">
        <v>3.7776050835994068</v>
      </c>
      <c r="C15" s="35">
        <v>4.3438961177886828</v>
      </c>
      <c r="D15" s="35">
        <v>5.728059641260848</v>
      </c>
      <c r="E15" s="35">
        <v>5.9969849883478838</v>
      </c>
      <c r="F15" s="35">
        <v>6.5466231331173841</v>
      </c>
      <c r="G15" s="35">
        <v>7.0395787867124406</v>
      </c>
      <c r="I15" s="35">
        <v>2.3279261207616972</v>
      </c>
      <c r="J15" s="35">
        <v>2.7494887773160661</v>
      </c>
      <c r="K15" s="35">
        <v>4.86143424580015</v>
      </c>
      <c r="L15" s="35">
        <v>5.4529760822896804</v>
      </c>
      <c r="M15" s="35">
        <v>6.3050519401310288</v>
      </c>
      <c r="N15" s="35">
        <v>7.0395787867124406</v>
      </c>
      <c r="O15" s="35"/>
      <c r="P15" s="34">
        <v>1924</v>
      </c>
      <c r="Q15" s="35">
        <v>6.0332184727295033</v>
      </c>
      <c r="R15" s="35">
        <v>7.4202721088225836</v>
      </c>
      <c r="S15" s="35">
        <v>11.039667738096178</v>
      </c>
      <c r="T15" s="35">
        <v>12.311324371167251</v>
      </c>
      <c r="U15" s="35">
        <v>15.762669200464929</v>
      </c>
      <c r="V15" s="35">
        <v>23.248521238797572</v>
      </c>
      <c r="W15" s="102"/>
      <c r="X15" s="35">
        <v>2.57991141953213</v>
      </c>
      <c r="Y15" s="35">
        <v>3.4133982213895302</v>
      </c>
      <c r="Z15" s="35">
        <v>6.8031640594079184</v>
      </c>
      <c r="AA15" s="35">
        <v>8.7694945116443517</v>
      </c>
      <c r="AB15" s="35">
        <v>11.862186838837939</v>
      </c>
      <c r="AC15" s="35">
        <v>23.248521238797572</v>
      </c>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row>
    <row r="16" spans="1:80">
      <c r="A16" s="34">
        <v>1925</v>
      </c>
      <c r="B16" s="35">
        <v>6.3792135489502328</v>
      </c>
      <c r="C16" s="35">
        <v>7.7555482728378546</v>
      </c>
      <c r="D16" s="35">
        <v>10.71477621340502</v>
      </c>
      <c r="E16" s="35">
        <v>11.617508420159755</v>
      </c>
      <c r="F16" s="35">
        <v>13.483038131924921</v>
      </c>
      <c r="G16" s="35">
        <v>15.815992258666929</v>
      </c>
      <c r="I16" s="35">
        <v>2.336198497966457</v>
      </c>
      <c r="J16" s="35">
        <v>3.986647581821638</v>
      </c>
      <c r="K16" s="35">
        <v>7.6961357882980765</v>
      </c>
      <c r="L16" s="35">
        <v>9.6426817610680615</v>
      </c>
      <c r="M16" s="35">
        <v>12.188099634531842</v>
      </c>
      <c r="N16" s="35">
        <v>15.815992258666929</v>
      </c>
      <c r="O16" s="35"/>
      <c r="P16" s="34">
        <v>1925</v>
      </c>
      <c r="Q16" s="35">
        <v>11.062907641846992</v>
      </c>
      <c r="R16" s="35">
        <v>13.609844130131615</v>
      </c>
      <c r="S16" s="35">
        <v>20.389304788298841</v>
      </c>
      <c r="T16" s="35">
        <v>23.083047924310844</v>
      </c>
      <c r="U16" s="35">
        <v>29.953910234312215</v>
      </c>
      <c r="V16" s="35">
        <v>42.905959388494516</v>
      </c>
      <c r="W16" s="102"/>
      <c r="X16" s="35">
        <v>2.5890555004390881</v>
      </c>
      <c r="Y16" s="35">
        <v>4.9341328552377464</v>
      </c>
      <c r="Z16" s="35">
        <v>10.643423003204578</v>
      </c>
      <c r="AA16" s="35">
        <v>15.100413082981067</v>
      </c>
      <c r="AB16" s="35">
        <v>21.727972350429773</v>
      </c>
      <c r="AC16" s="35">
        <v>42.905959388494516</v>
      </c>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row>
    <row r="17" spans="1:80">
      <c r="A17" s="34">
        <v>1926</v>
      </c>
      <c r="B17" s="35">
        <v>5.0746743777855876</v>
      </c>
      <c r="C17" s="35">
        <v>5.9886539736889883</v>
      </c>
      <c r="D17" s="35">
        <v>7.9922297755209701</v>
      </c>
      <c r="E17" s="35">
        <v>8.7690196043038657</v>
      </c>
      <c r="F17" s="35">
        <v>10.534447582497988</v>
      </c>
      <c r="G17" s="35">
        <v>12.926053972816343</v>
      </c>
      <c r="I17" s="35">
        <v>2.3264087882066522</v>
      </c>
      <c r="J17" s="35">
        <v>3.4188454540266733</v>
      </c>
      <c r="K17" s="35">
        <v>5.3949855701415723</v>
      </c>
      <c r="L17" s="35">
        <v>6.8233874940159573</v>
      </c>
      <c r="M17" s="35">
        <v>9.1355687253287403</v>
      </c>
      <c r="N17" s="35">
        <v>12.926053972816343</v>
      </c>
      <c r="O17" s="35"/>
      <c r="P17" s="34">
        <v>1926</v>
      </c>
      <c r="Q17" s="35">
        <v>9.0251178713419229</v>
      </c>
      <c r="R17" s="35">
        <v>10.861108771218561</v>
      </c>
      <c r="S17" s="35">
        <v>16.102843313324382</v>
      </c>
      <c r="T17" s="35">
        <v>18.506783317420172</v>
      </c>
      <c r="U17" s="35">
        <v>24.900212084612928</v>
      </c>
      <c r="V17" s="35">
        <v>37.256737786777002</v>
      </c>
      <c r="W17" s="102"/>
      <c r="X17" s="35">
        <v>2.5782341795037773</v>
      </c>
      <c r="Y17" s="35">
        <v>4.2373397928137724</v>
      </c>
      <c r="Z17" s="35">
        <v>7.5329501403126091</v>
      </c>
      <c r="AA17" s="35">
        <v>10.877503035502794</v>
      </c>
      <c r="AB17" s="35">
        <v>16.741688950778357</v>
      </c>
      <c r="AC17" s="35">
        <v>37.256737786777002</v>
      </c>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row>
    <row r="18" spans="1:80">
      <c r="A18" s="34">
        <v>1927</v>
      </c>
      <c r="B18" s="35">
        <v>5.9768452147326601</v>
      </c>
      <c r="C18" s="35">
        <v>6.9881321594294148</v>
      </c>
      <c r="D18" s="35">
        <v>9.3116892902519073</v>
      </c>
      <c r="E18" s="35">
        <v>10.336641251278367</v>
      </c>
      <c r="F18" s="35">
        <v>12.496765580530671</v>
      </c>
      <c r="G18" s="35">
        <v>14.320860301993115</v>
      </c>
      <c r="I18" s="35">
        <v>2.8328967448312747</v>
      </c>
      <c r="J18" s="35">
        <v>3.8696730789655129</v>
      </c>
      <c r="K18" s="35">
        <v>5.7587137780000024</v>
      </c>
      <c r="L18" s="35">
        <v>7.8590565658895946</v>
      </c>
      <c r="M18" s="35">
        <v>11.393138947796301</v>
      </c>
      <c r="N18" s="35">
        <v>14.320860301993115</v>
      </c>
      <c r="O18" s="35"/>
      <c r="P18" s="34">
        <v>1927</v>
      </c>
      <c r="Q18" s="35">
        <v>10.57682501281667</v>
      </c>
      <c r="R18" s="35">
        <v>12.661129347402332</v>
      </c>
      <c r="S18" s="35">
        <v>18.543250802927869</v>
      </c>
      <c r="T18" s="35">
        <v>21.348596364967531</v>
      </c>
      <c r="U18" s="35">
        <v>28.412532367748817</v>
      </c>
      <c r="V18" s="35">
        <v>40.068835386824361</v>
      </c>
      <c r="W18" s="102"/>
      <c r="X18" s="35">
        <v>3.1377863556426648</v>
      </c>
      <c r="Y18" s="35">
        <v>4.7907448081759112</v>
      </c>
      <c r="Z18" s="35">
        <v>8.0285868247197918</v>
      </c>
      <c r="AA18" s="35">
        <v>12.44631878724244</v>
      </c>
      <c r="AB18" s="35">
        <v>20.45572834272248</v>
      </c>
      <c r="AC18" s="35">
        <v>40.068835386824361</v>
      </c>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row>
    <row r="19" spans="1:80">
      <c r="A19" s="34">
        <v>1928</v>
      </c>
      <c r="B19" s="35">
        <v>8.549547999878321</v>
      </c>
      <c r="C19" s="35">
        <v>10.278828491761773</v>
      </c>
      <c r="D19" s="35">
        <v>14.699700430551015</v>
      </c>
      <c r="E19" s="35">
        <v>16.398111951159262</v>
      </c>
      <c r="F19" s="35">
        <v>19.456552105888886</v>
      </c>
      <c r="G19" s="35">
        <v>20.691757898675206</v>
      </c>
      <c r="I19" s="35">
        <v>2.7956139986397295</v>
      </c>
      <c r="J19" s="35">
        <v>3.8414355026832627</v>
      </c>
      <c r="K19" s="35">
        <v>8.3100226149926204</v>
      </c>
      <c r="L19" s="35">
        <v>12.500583228427375</v>
      </c>
      <c r="M19" s="35">
        <v>18.63347538788134</v>
      </c>
      <c r="N19" s="35">
        <v>20.691757898675206</v>
      </c>
      <c r="O19" s="35"/>
      <c r="P19" s="34">
        <v>1928</v>
      </c>
      <c r="Q19" s="35">
        <v>15.3549366198902</v>
      </c>
      <c r="R19" s="35">
        <v>18.657482116256716</v>
      </c>
      <c r="S19" s="35">
        <v>27.755385153966433</v>
      </c>
      <c r="T19" s="35">
        <v>31.569324795600672</v>
      </c>
      <c r="U19" s="35">
        <v>39.969990991627149</v>
      </c>
      <c r="V19" s="35">
        <v>51.067031822467577</v>
      </c>
      <c r="W19" s="102"/>
      <c r="X19" s="35">
        <v>3.0966189415314789</v>
      </c>
      <c r="Y19" s="35">
        <v>4.7561185715151053</v>
      </c>
      <c r="Z19" s="35">
        <v>11.463205878183649</v>
      </c>
      <c r="AA19" s="35">
        <v>19.231597481184547</v>
      </c>
      <c r="AB19" s="35">
        <v>31.413520217557057</v>
      </c>
      <c r="AC19" s="35">
        <v>51.067031822467577</v>
      </c>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row>
    <row r="20" spans="1:80">
      <c r="A20" s="34">
        <v>1929</v>
      </c>
      <c r="B20" s="35">
        <v>7.6398952264507161</v>
      </c>
      <c r="C20" s="35">
        <v>9.1841638366873575</v>
      </c>
      <c r="D20" s="35">
        <v>13.470513888635484</v>
      </c>
      <c r="E20" s="35">
        <v>15.188973477045728</v>
      </c>
      <c r="F20" s="35">
        <v>19.361351728739873</v>
      </c>
      <c r="G20" s="35">
        <v>22.71057420485003</v>
      </c>
      <c r="I20" s="35">
        <v>2.525287922540278</v>
      </c>
      <c r="J20" s="35">
        <v>3.144245372838224</v>
      </c>
      <c r="K20" s="35">
        <v>7.1082677402464611</v>
      </c>
      <c r="L20" s="35">
        <v>9.7916366617566943</v>
      </c>
      <c r="M20" s="35">
        <v>17.019918051722602</v>
      </c>
      <c r="N20" s="35">
        <v>22.71057420485003</v>
      </c>
      <c r="O20" s="35"/>
      <c r="P20" s="34">
        <v>1929</v>
      </c>
      <c r="Q20" s="35">
        <v>14.192090311064685</v>
      </c>
      <c r="R20" s="35">
        <v>17.411224804020446</v>
      </c>
      <c r="S20" s="35">
        <v>26.562513179642725</v>
      </c>
      <c r="T20" s="35">
        <v>30.52659816767671</v>
      </c>
      <c r="U20" s="35">
        <v>40.493386163605216</v>
      </c>
      <c r="V20" s="35">
        <v>54.030432453047766</v>
      </c>
      <c r="W20" s="102"/>
      <c r="X20" s="35">
        <v>2.79802456101043</v>
      </c>
      <c r="Y20" s="35">
        <v>3.8996530508953988</v>
      </c>
      <c r="Z20" s="35">
        <v>9.8544618298272955</v>
      </c>
      <c r="AA20" s="35">
        <v>15.319382269178782</v>
      </c>
      <c r="AB20" s="35">
        <v>29.088924919943679</v>
      </c>
      <c r="AC20" s="35">
        <v>54.030432453047766</v>
      </c>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row>
    <row r="21" spans="1:80">
      <c r="A21" s="34">
        <v>1930</v>
      </c>
      <c r="B21" s="35">
        <v>2.9321489579389195</v>
      </c>
      <c r="C21" s="35">
        <v>3.4224933235248476</v>
      </c>
      <c r="D21" s="35">
        <v>4.2516394553902748</v>
      </c>
      <c r="E21" s="35">
        <v>4.7367341554620674</v>
      </c>
      <c r="F21" s="35">
        <v>6.0870167734878597</v>
      </c>
      <c r="G21" s="35">
        <v>8.0066751424421998</v>
      </c>
      <c r="I21" s="35">
        <v>1.6225979194929914</v>
      </c>
      <c r="J21" s="35">
        <v>2.4827586022825541</v>
      </c>
      <c r="K21" s="35">
        <v>2.715944446674861</v>
      </c>
      <c r="L21" s="35">
        <v>3.2564545571092496</v>
      </c>
      <c r="M21" s="35">
        <v>4.905806527169446</v>
      </c>
      <c r="N21" s="35">
        <v>8.0066751424421998</v>
      </c>
      <c r="O21" s="35"/>
      <c r="P21" s="34">
        <v>1930</v>
      </c>
      <c r="Q21" s="35">
        <v>5.3547181303774529</v>
      </c>
      <c r="R21" s="35">
        <v>6.341008727321193</v>
      </c>
      <c r="S21" s="35">
        <v>9.3474594361235646</v>
      </c>
      <c r="T21" s="35">
        <v>11.025243682035974</v>
      </c>
      <c r="U21" s="35">
        <v>15.975770739421126</v>
      </c>
      <c r="V21" s="35">
        <v>25.823813903776244</v>
      </c>
      <c r="W21" s="102"/>
      <c r="X21" s="35">
        <v>1.7996420267605973</v>
      </c>
      <c r="Y21" s="35">
        <v>3.0843042953001585</v>
      </c>
      <c r="Z21" s="35">
        <v>3.8352789047802847</v>
      </c>
      <c r="AA21" s="35">
        <v>5.3121001763351012</v>
      </c>
      <c r="AB21" s="35">
        <v>9.352783586671908</v>
      </c>
      <c r="AC21" s="35">
        <v>25.823813903776244</v>
      </c>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row>
    <row r="22" spans="1:80">
      <c r="A22" s="34">
        <v>1931</v>
      </c>
      <c r="B22" s="35">
        <v>1.0733396483765261</v>
      </c>
      <c r="C22" s="35">
        <v>1.345878068048366</v>
      </c>
      <c r="D22" s="35">
        <v>1.8809401897553835</v>
      </c>
      <c r="E22" s="35">
        <v>2.115094611776227</v>
      </c>
      <c r="F22" s="35">
        <v>2.7217089103547436</v>
      </c>
      <c r="G22" s="35">
        <v>3.741568843989787</v>
      </c>
      <c r="I22" s="35">
        <v>0.43643361192930158</v>
      </c>
      <c r="J22" s="35">
        <v>0.82122058506119633</v>
      </c>
      <c r="K22" s="35">
        <v>1.2028703325899726</v>
      </c>
      <c r="L22" s="35">
        <v>1.4979656126703145</v>
      </c>
      <c r="M22" s="35">
        <v>2.1242868073730667</v>
      </c>
      <c r="N22" s="35">
        <v>3.741568843989787</v>
      </c>
      <c r="O22" s="35"/>
      <c r="P22" s="34">
        <v>1931</v>
      </c>
      <c r="Q22" s="35">
        <v>2.2416601314631794</v>
      </c>
      <c r="R22" s="35">
        <v>2.5790702951759621</v>
      </c>
      <c r="S22" s="35">
        <v>4.2699079997278133</v>
      </c>
      <c r="T22" s="35">
        <v>5.1404917019663436</v>
      </c>
      <c r="U22" s="35">
        <v>7.7089827266909259</v>
      </c>
      <c r="V22" s="35">
        <v>13.455891089860854</v>
      </c>
      <c r="W22" s="102"/>
      <c r="X22" s="35">
        <v>0.48469119599995669</v>
      </c>
      <c r="Y22" s="35">
        <v>1.0244225391341513</v>
      </c>
      <c r="Z22" s="35">
        <v>1.7095730691587356</v>
      </c>
      <c r="AA22" s="35">
        <v>2.4719236436813152</v>
      </c>
      <c r="AB22" s="35">
        <v>4.1601990550590546</v>
      </c>
      <c r="AC22" s="35">
        <v>13.455891089860854</v>
      </c>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row>
    <row r="23" spans="1:80">
      <c r="A23" s="34">
        <v>1932</v>
      </c>
      <c r="B23" s="35">
        <v>0.48449983551174175</v>
      </c>
      <c r="C23" s="35">
        <v>0.57465748929861882</v>
      </c>
      <c r="D23" s="35">
        <v>0.89465028805724811</v>
      </c>
      <c r="E23" s="35">
        <v>1.0922028955886485</v>
      </c>
      <c r="F23" s="35">
        <v>1.3543592402917137</v>
      </c>
      <c r="G23" s="35">
        <v>1.4715265208894497</v>
      </c>
      <c r="I23" s="35">
        <v>0.26951892303404212</v>
      </c>
      <c r="J23" s="35">
        <v>0.28343222113904615</v>
      </c>
      <c r="K23" s="35">
        <v>0.30944087501693834</v>
      </c>
      <c r="L23" s="35">
        <v>0.81726554335415103</v>
      </c>
      <c r="M23" s="35">
        <v>1.2973983191507183</v>
      </c>
      <c r="N23" s="35">
        <v>1.4715265208894497</v>
      </c>
      <c r="O23" s="35"/>
      <c r="P23" s="34">
        <v>1932</v>
      </c>
      <c r="Q23" s="35">
        <v>0.70600563398530092</v>
      </c>
      <c r="R23" s="35">
        <v>0.88410858146744187</v>
      </c>
      <c r="S23" s="35">
        <v>1.9803044658845275</v>
      </c>
      <c r="T23" s="35">
        <v>2.501005076138743</v>
      </c>
      <c r="U23" s="35">
        <v>3.5866008943127334</v>
      </c>
      <c r="V23" s="35">
        <v>5.6372454002221302</v>
      </c>
      <c r="W23" s="102"/>
      <c r="X23" s="35">
        <v>0.29937581731797352</v>
      </c>
      <c r="Y23" s="35">
        <v>0.35403941098224401</v>
      </c>
      <c r="Z23" s="35">
        <v>0.44147292244954445</v>
      </c>
      <c r="AA23" s="35">
        <v>1.3547280883421444</v>
      </c>
      <c r="AB23" s="35">
        <v>2.5615629634693975</v>
      </c>
      <c r="AC23" s="35">
        <v>5.6372454002221302</v>
      </c>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row>
    <row r="24" spans="1:80">
      <c r="A24" s="34">
        <v>1933</v>
      </c>
      <c r="B24" s="35">
        <v>1.9667371147126864</v>
      </c>
      <c r="C24" s="35">
        <v>2.483577238374115</v>
      </c>
      <c r="D24" s="35">
        <v>3.6230063642351076</v>
      </c>
      <c r="E24" s="35">
        <v>4.1893768262362752</v>
      </c>
      <c r="F24" s="35">
        <v>5.3335980331228665</v>
      </c>
      <c r="G24" s="35">
        <v>6.1692312847553445</v>
      </c>
      <c r="I24" s="35">
        <v>0.60196522666010921</v>
      </c>
      <c r="J24" s="35">
        <v>1.383557028730185</v>
      </c>
      <c r="K24" s="35">
        <v>1.912271023881762</v>
      </c>
      <c r="L24" s="35">
        <v>2.9486469199895313</v>
      </c>
      <c r="M24" s="35">
        <v>4.901756201702864</v>
      </c>
      <c r="N24" s="35">
        <v>6.1692312847553445</v>
      </c>
      <c r="O24" s="35"/>
      <c r="P24" s="34">
        <v>1933</v>
      </c>
      <c r="Q24" s="35">
        <v>3.3540218938535458</v>
      </c>
      <c r="R24" s="35">
        <v>4.4046074363585355</v>
      </c>
      <c r="S24" s="35">
        <v>7.7592700035995641</v>
      </c>
      <c r="T24" s="35">
        <v>9.3778906475030404</v>
      </c>
      <c r="U24" s="35">
        <v>13.416707845326329</v>
      </c>
      <c r="V24" s="35">
        <v>20.823057420531402</v>
      </c>
      <c r="W24" s="102"/>
      <c r="X24" s="35">
        <v>0.66840319020246508</v>
      </c>
      <c r="Y24" s="35">
        <v>1.7234849366676381</v>
      </c>
      <c r="Z24" s="35">
        <v>2.709609288424113</v>
      </c>
      <c r="AA24" s="35">
        <v>4.819668201334312</v>
      </c>
      <c r="AB24" s="35">
        <v>9.3454225728649778</v>
      </c>
      <c r="AC24" s="35">
        <v>20.823057420531402</v>
      </c>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row>
    <row r="25" spans="1:80">
      <c r="A25" s="34">
        <v>1934</v>
      </c>
      <c r="B25" s="35">
        <v>1.0648911951494477</v>
      </c>
      <c r="C25" s="35">
        <v>1.3603531345734836</v>
      </c>
      <c r="D25" s="35">
        <v>1.8454414908476107</v>
      </c>
      <c r="E25" s="35">
        <v>2.0577923334061285</v>
      </c>
      <c r="F25" s="35">
        <v>2.1843255338172574</v>
      </c>
      <c r="G25" s="35">
        <v>1.6396316225176493</v>
      </c>
      <c r="I25" s="35">
        <v>0.25423092762395499</v>
      </c>
      <c r="J25" s="35">
        <v>0.90660506504225369</v>
      </c>
      <c r="K25" s="35">
        <v>1.2250915934713216</v>
      </c>
      <c r="L25" s="35">
        <v>1.9340924574224168</v>
      </c>
      <c r="M25" s="35">
        <v>2.4504125723433239</v>
      </c>
      <c r="N25" s="35">
        <v>1.6396316225176493</v>
      </c>
      <c r="O25" s="35"/>
      <c r="P25" s="34">
        <v>1934</v>
      </c>
      <c r="Q25" s="35">
        <v>1.7250337122506949</v>
      </c>
      <c r="R25" s="35">
        <v>2.2414386048560728</v>
      </c>
      <c r="S25" s="35">
        <v>3.41040690682674</v>
      </c>
      <c r="T25" s="35">
        <v>3.9643156212253712</v>
      </c>
      <c r="U25" s="35">
        <v>4.7200149306375128</v>
      </c>
      <c r="V25" s="35">
        <v>4.4593578678761512</v>
      </c>
      <c r="W25" s="102"/>
      <c r="X25" s="35">
        <v>0.28263848723726687</v>
      </c>
      <c r="Y25" s="35">
        <v>1.1345420582734844</v>
      </c>
      <c r="Z25" s="35">
        <v>1.7501308478161741</v>
      </c>
      <c r="AA25" s="35">
        <v>3.213129945051624</v>
      </c>
      <c r="AB25" s="35">
        <v>4.8532552341167641</v>
      </c>
      <c r="AC25" s="35">
        <v>4.4593578678761512</v>
      </c>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row>
    <row r="26" spans="1:80">
      <c r="A26" s="34">
        <v>1935</v>
      </c>
      <c r="B26" s="35">
        <v>2.3549897645412128</v>
      </c>
      <c r="C26" s="35">
        <v>3.1109316923383248</v>
      </c>
      <c r="D26" s="35">
        <v>4.095562321215076</v>
      </c>
      <c r="E26" s="35">
        <v>4.5023227755370936</v>
      </c>
      <c r="F26" s="35">
        <v>4.7617894939163357</v>
      </c>
      <c r="G26" s="35">
        <v>3.4595799867351738</v>
      </c>
      <c r="I26" s="35">
        <v>0.41357564157070431</v>
      </c>
      <c r="J26" s="35">
        <v>2.0882575035268354</v>
      </c>
      <c r="K26" s="35">
        <v>2.8756965819569049</v>
      </c>
      <c r="L26" s="35">
        <v>4.2448579958134376</v>
      </c>
      <c r="M26" s="35">
        <v>5.4067436742690269</v>
      </c>
      <c r="N26" s="35">
        <v>3.4595799867351738</v>
      </c>
      <c r="O26" s="35"/>
      <c r="P26" s="34">
        <v>1935</v>
      </c>
      <c r="Q26" s="35">
        <v>3.8516103273571138</v>
      </c>
      <c r="R26" s="35">
        <v>5.1342427581238566</v>
      </c>
      <c r="S26" s="35">
        <v>7.490159937782205</v>
      </c>
      <c r="T26" s="35">
        <v>8.5722004443812594</v>
      </c>
      <c r="U26" s="35">
        <v>10.082926599425758</v>
      </c>
      <c r="V26" s="35">
        <v>9.1189638366554941</v>
      </c>
      <c r="W26" s="102"/>
      <c r="X26" s="35">
        <v>0.45995121200655331</v>
      </c>
      <c r="Y26" s="35">
        <v>2.6171534924316089</v>
      </c>
      <c r="Z26" s="35">
        <v>4.1081379742241504</v>
      </c>
      <c r="AA26" s="35">
        <v>7.0250626706083601</v>
      </c>
      <c r="AB26" s="35">
        <v>10.58457501256207</v>
      </c>
      <c r="AC26" s="35">
        <v>9.1189638366554941</v>
      </c>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row>
    <row r="27" spans="1:80">
      <c r="A27" s="34">
        <v>1936</v>
      </c>
      <c r="B27" s="35">
        <v>4.3341604095950448</v>
      </c>
      <c r="C27" s="35">
        <v>5.1717545766929991</v>
      </c>
      <c r="D27" s="35">
        <v>6.3260596635644761</v>
      </c>
      <c r="E27" s="35">
        <v>6.728091878902454</v>
      </c>
      <c r="F27" s="35">
        <v>6.721490777333698</v>
      </c>
      <c r="G27" s="35">
        <v>4.3816785981392874</v>
      </c>
      <c r="I27" s="35">
        <v>2.001532482004019</v>
      </c>
      <c r="J27" s="35">
        <v>3.7792127917403779</v>
      </c>
      <c r="K27" s="35">
        <v>5.0440552355499655</v>
      </c>
      <c r="L27" s="35">
        <v>6.7346977426321644</v>
      </c>
      <c r="M27" s="35">
        <v>7.852707660333488</v>
      </c>
      <c r="N27" s="35">
        <v>4.3816785981392874</v>
      </c>
      <c r="O27" s="35"/>
      <c r="P27" s="34">
        <v>1936</v>
      </c>
      <c r="Q27" s="35">
        <v>6.8218463162633425</v>
      </c>
      <c r="R27" s="35">
        <v>8.4053236207308792</v>
      </c>
      <c r="S27" s="35">
        <v>11.317233396990003</v>
      </c>
      <c r="T27" s="35">
        <v>12.543055814584516</v>
      </c>
      <c r="U27" s="35">
        <v>13.934281111695263</v>
      </c>
      <c r="V27" s="35">
        <v>11.371803491159719</v>
      </c>
      <c r="W27" s="102"/>
      <c r="X27" s="35">
        <v>2.233860857932084</v>
      </c>
      <c r="Y27" s="35">
        <v>4.7464382398143625</v>
      </c>
      <c r="Z27" s="35">
        <v>7.2057931936428092</v>
      </c>
      <c r="AA27" s="35">
        <v>11.099905391415282</v>
      </c>
      <c r="AB27" s="35">
        <v>15.227118868725965</v>
      </c>
      <c r="AC27" s="35">
        <v>11.371803491159719</v>
      </c>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row>
    <row r="28" spans="1:80">
      <c r="A28" s="34">
        <v>1937</v>
      </c>
      <c r="B28" s="35">
        <v>1.6456310090230648</v>
      </c>
      <c r="C28" s="35">
        <v>1.8745538746610371</v>
      </c>
      <c r="D28" s="35">
        <v>2.494979047541654</v>
      </c>
      <c r="E28" s="35">
        <v>2.5314659112561149</v>
      </c>
      <c r="F28" s="35">
        <v>2.3535529475042569</v>
      </c>
      <c r="G28" s="35">
        <v>1.7056968487196371</v>
      </c>
      <c r="I28" s="35">
        <v>1.0403388055337943</v>
      </c>
      <c r="J28" s="35">
        <v>1.1816848060106104</v>
      </c>
      <c r="K28" s="35">
        <v>2.3825488504732721</v>
      </c>
      <c r="L28" s="35">
        <v>2.7061053698974535</v>
      </c>
      <c r="M28" s="35">
        <v>2.6654535682890863</v>
      </c>
      <c r="N28" s="35">
        <v>1.7056968487196371</v>
      </c>
      <c r="O28" s="35"/>
      <c r="P28" s="34">
        <v>1937</v>
      </c>
      <c r="Q28" s="35">
        <v>2.5422293186229967</v>
      </c>
      <c r="R28" s="35">
        <v>3.0551667296902405</v>
      </c>
      <c r="S28" s="35">
        <v>4.4445049802200698</v>
      </c>
      <c r="T28" s="35">
        <v>4.7742347386595307</v>
      </c>
      <c r="U28" s="35">
        <v>5.060064426945158</v>
      </c>
      <c r="V28" s="35">
        <v>4.6336852543611782</v>
      </c>
      <c r="W28" s="102"/>
      <c r="X28" s="35">
        <v>1.158610556197802</v>
      </c>
      <c r="Y28" s="35">
        <v>1.47929107725033</v>
      </c>
      <c r="Z28" s="35">
        <v>3.4036412149618167</v>
      </c>
      <c r="AA28" s="35">
        <v>4.4899252650454597</v>
      </c>
      <c r="AB28" s="35">
        <v>5.2746695890672717</v>
      </c>
      <c r="AC28" s="35">
        <v>4.6336852543611782</v>
      </c>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row>
    <row r="29" spans="1:80">
      <c r="A29" s="34">
        <v>1938</v>
      </c>
      <c r="B29" s="35">
        <v>1.9747265944232577</v>
      </c>
      <c r="C29" s="35">
        <v>2.421322037831009</v>
      </c>
      <c r="D29" s="35">
        <v>3.6026481591647253</v>
      </c>
      <c r="E29" s="35">
        <v>4.0483483762866319</v>
      </c>
      <c r="F29" s="35">
        <v>5.3599789280312118</v>
      </c>
      <c r="G29" s="35">
        <v>8.771390105939215</v>
      </c>
      <c r="I29" s="35">
        <v>0.90687791309818888</v>
      </c>
      <c r="J29" s="35">
        <v>1.2680291088115376</v>
      </c>
      <c r="K29" s="35">
        <v>2.3488211304774915</v>
      </c>
      <c r="L29" s="35">
        <v>2.8216736093200083</v>
      </c>
      <c r="M29" s="35">
        <v>3.6390345142309877</v>
      </c>
      <c r="N29" s="35">
        <v>8.771390105939215</v>
      </c>
      <c r="O29" s="35"/>
      <c r="P29" s="34">
        <v>1938</v>
      </c>
      <c r="Q29" s="35">
        <v>3.4809047243540321</v>
      </c>
      <c r="R29" s="35">
        <v>4.4841373456207663</v>
      </c>
      <c r="S29" s="35">
        <v>7.3478643448833516</v>
      </c>
      <c r="T29" s="35">
        <v>8.6930726855740161</v>
      </c>
      <c r="U29" s="35">
        <v>12.688884598073345</v>
      </c>
      <c r="V29" s="35">
        <v>21.873801278981464</v>
      </c>
      <c r="W29" s="102"/>
      <c r="X29" s="35">
        <v>1.0106973894624192</v>
      </c>
      <c r="Y29" s="35">
        <v>1.5900770459632583</v>
      </c>
      <c r="Z29" s="35">
        <v>3.3667557679520206</v>
      </c>
      <c r="AA29" s="35">
        <v>4.7027893488666797</v>
      </c>
      <c r="AB29" s="35">
        <v>7.2254814755192722</v>
      </c>
      <c r="AC29" s="35">
        <v>21.873801278981464</v>
      </c>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row>
    <row r="30" spans="1:80">
      <c r="A30" s="34">
        <v>1939</v>
      </c>
      <c r="B30" s="35">
        <v>1.7923315716527559</v>
      </c>
      <c r="C30" s="35">
        <v>2.1423511570099971</v>
      </c>
      <c r="D30" s="35">
        <v>2.9365282107645165</v>
      </c>
      <c r="E30" s="35">
        <v>3.0888623302076872</v>
      </c>
      <c r="F30" s="35">
        <v>3.2649763026998322</v>
      </c>
      <c r="G30" s="35">
        <v>3.186188861265967</v>
      </c>
      <c r="I30" s="35">
        <v>0.9578762094059885</v>
      </c>
      <c r="J30" s="35">
        <v>1.3606977462163716</v>
      </c>
      <c r="K30" s="35">
        <v>2.504080995252195</v>
      </c>
      <c r="L30" s="35">
        <v>2.925978142438272</v>
      </c>
      <c r="M30" s="35">
        <v>3.3019133282601163</v>
      </c>
      <c r="N30" s="35">
        <v>3.186188861265967</v>
      </c>
      <c r="O30" s="35"/>
      <c r="P30" s="34">
        <v>1939</v>
      </c>
      <c r="Q30" s="35">
        <v>2.8335536989148418</v>
      </c>
      <c r="R30" s="35">
        <v>3.5578151995227612</v>
      </c>
      <c r="S30" s="35">
        <v>5.400689703978812</v>
      </c>
      <c r="T30" s="35">
        <v>6.0190006092618322</v>
      </c>
      <c r="U30" s="35">
        <v>7.2225595710900832</v>
      </c>
      <c r="V30" s="35">
        <v>8.5403714999267493</v>
      </c>
      <c r="W30" s="102"/>
      <c r="X30" s="35">
        <v>1.0677160319580339</v>
      </c>
      <c r="Y30" s="35">
        <v>1.7066778645800929</v>
      </c>
      <c r="Z30" s="35">
        <v>3.5901012852164804</v>
      </c>
      <c r="AA30" s="35">
        <v>4.8766302373971211</v>
      </c>
      <c r="AB30" s="35">
        <v>6.5605022369675838</v>
      </c>
      <c r="AC30" s="35">
        <v>8.5403714999267493</v>
      </c>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row>
    <row r="31" spans="1:80">
      <c r="A31" s="34">
        <v>1940</v>
      </c>
      <c r="B31" s="35">
        <v>1.5220632989359477</v>
      </c>
      <c r="C31" s="35">
        <v>1.8836086176669846</v>
      </c>
      <c r="D31" s="35">
        <v>2.5861695646182152</v>
      </c>
      <c r="E31" s="35">
        <v>2.7604923909414238</v>
      </c>
      <c r="F31" s="35">
        <v>3.0836433889671429</v>
      </c>
      <c r="G31" s="35">
        <v>3.8690152945616862</v>
      </c>
      <c r="I31" s="35">
        <v>0.65025209937195194</v>
      </c>
      <c r="J31" s="35">
        <v>1.1625390382227043</v>
      </c>
      <c r="K31" s="35">
        <v>2.0835567549942819</v>
      </c>
      <c r="L31" s="35">
        <v>2.4627773359957854</v>
      </c>
      <c r="M31" s="35">
        <v>2.7124976248539441</v>
      </c>
      <c r="N31" s="35">
        <v>3.8690152945616862</v>
      </c>
      <c r="O31" s="35"/>
      <c r="P31" s="34">
        <v>1940</v>
      </c>
      <c r="Q31" s="35">
        <v>2.4978459568081028</v>
      </c>
      <c r="R31" s="35">
        <v>3.2173741018083</v>
      </c>
      <c r="S31" s="35">
        <v>4.8989527493981058</v>
      </c>
      <c r="T31" s="35">
        <v>5.5420257518144638</v>
      </c>
      <c r="U31" s="35">
        <v>7.0567275862608998</v>
      </c>
      <c r="V31" s="35">
        <v>10.276598395611096</v>
      </c>
      <c r="W31" s="102"/>
      <c r="X31" s="35">
        <v>0.72407176324933142</v>
      </c>
      <c r="Y31" s="35">
        <v>1.4574095364804718</v>
      </c>
      <c r="Z31" s="35">
        <v>2.985395709129099</v>
      </c>
      <c r="AA31" s="35">
        <v>4.1046288933263089</v>
      </c>
      <c r="AB31" s="35">
        <v>5.3957234754846475</v>
      </c>
      <c r="AC31" s="35">
        <v>10.276598395611096</v>
      </c>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row>
    <row r="32" spans="1:80">
      <c r="A32" s="34">
        <v>1941</v>
      </c>
      <c r="B32" s="35">
        <v>1.5982479348060239</v>
      </c>
      <c r="C32" s="35">
        <v>2.0381103366375561</v>
      </c>
      <c r="D32" s="35">
        <v>2.6921304919548885</v>
      </c>
      <c r="E32" s="35">
        <v>2.9205039615150881</v>
      </c>
      <c r="F32" s="35">
        <v>3.7720853051229222</v>
      </c>
      <c r="G32" s="35">
        <v>5.6998669100137835</v>
      </c>
      <c r="I32" s="35">
        <v>0.47559721257787907</v>
      </c>
      <c r="J32" s="35">
        <v>1.32763879093919</v>
      </c>
      <c r="K32" s="35">
        <v>2.026404259570306</v>
      </c>
      <c r="L32" s="35">
        <v>2.1386610601046154</v>
      </c>
      <c r="M32" s="35">
        <v>2.8885409784862954</v>
      </c>
      <c r="N32" s="35">
        <v>5.6998669100137835</v>
      </c>
      <c r="O32" s="35"/>
      <c r="P32" s="34">
        <v>1941</v>
      </c>
      <c r="Q32" s="35">
        <v>2.7477905050560629</v>
      </c>
      <c r="R32" s="35">
        <v>3.5959174861945726</v>
      </c>
      <c r="S32" s="35">
        <v>5.3335968706581482</v>
      </c>
      <c r="T32" s="35">
        <v>6.1375011791125278</v>
      </c>
      <c r="U32" s="35">
        <v>8.8208586114488128</v>
      </c>
      <c r="V32" s="35">
        <v>14.780195302261937</v>
      </c>
      <c r="W32" s="102"/>
      <c r="X32" s="35">
        <v>0.52928042829665423</v>
      </c>
      <c r="Y32" s="35">
        <v>1.6650750341870155</v>
      </c>
      <c r="Z32" s="35">
        <v>2.903267791127027</v>
      </c>
      <c r="AA32" s="35">
        <v>3.5644351001743591</v>
      </c>
      <c r="AB32" s="35">
        <v>5.7438989818021495</v>
      </c>
      <c r="AC32" s="35">
        <v>14.780195302261937</v>
      </c>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row>
    <row r="33" spans="1:80">
      <c r="A33" s="34">
        <v>1942</v>
      </c>
      <c r="B33" s="35">
        <v>1.0606874925152745</v>
      </c>
      <c r="C33" s="35">
        <v>1.4357526058611736</v>
      </c>
      <c r="D33" s="35">
        <v>1.9145850337585524</v>
      </c>
      <c r="E33" s="35">
        <v>2.0229586148965932</v>
      </c>
      <c r="F33" s="35">
        <v>2.6764854105482918</v>
      </c>
      <c r="G33" s="35">
        <v>4.0352376530053107</v>
      </c>
      <c r="I33" s="35">
        <v>0.1369728571200706</v>
      </c>
      <c r="J33" s="35">
        <v>0.92420028066530191</v>
      </c>
      <c r="K33" s="35">
        <v>1.599113025194955</v>
      </c>
      <c r="L33" s="35">
        <v>1.4440272457339791</v>
      </c>
      <c r="M33" s="35">
        <v>2.0958396351090354</v>
      </c>
      <c r="N33" s="35">
        <v>4.0352376530053107</v>
      </c>
      <c r="O33" s="35"/>
      <c r="P33" s="34">
        <v>1942</v>
      </c>
      <c r="Q33" s="35">
        <v>1.8513701250380359</v>
      </c>
      <c r="R33" s="35">
        <v>2.527449355716112</v>
      </c>
      <c r="S33" s="35">
        <v>3.7882048179615251</v>
      </c>
      <c r="T33" s="35">
        <v>4.2868986576607808</v>
      </c>
      <c r="U33" s="35">
        <v>6.3340781514662501</v>
      </c>
      <c r="V33" s="35">
        <v>10.860421606475256</v>
      </c>
      <c r="W33" s="102"/>
      <c r="X33" s="35">
        <v>0.15228476960002502</v>
      </c>
      <c r="Y33" s="35">
        <v>1.1592680854187911</v>
      </c>
      <c r="Z33" s="35">
        <v>2.2949324829224627</v>
      </c>
      <c r="AA33" s="35">
        <v>2.4125183131817427</v>
      </c>
      <c r="AB33" s="35">
        <v>4.1916792702180707</v>
      </c>
      <c r="AC33" s="35">
        <v>10.860421606475256</v>
      </c>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row>
    <row r="34" spans="1:80">
      <c r="A34" s="34">
        <v>1943</v>
      </c>
      <c r="B34" s="35">
        <v>2.3422811447299297</v>
      </c>
      <c r="C34" s="35">
        <v>2.9388196021581221</v>
      </c>
      <c r="D34" s="35">
        <v>3.9049077881399001</v>
      </c>
      <c r="E34" s="35">
        <v>4.1047665159190991</v>
      </c>
      <c r="F34" s="35">
        <v>5.121445631901552</v>
      </c>
      <c r="G34" s="35">
        <v>7.0604661531657325</v>
      </c>
      <c r="I34" s="35">
        <v>0.88901614054007216</v>
      </c>
      <c r="J34" s="35">
        <v>1.9575501258532801</v>
      </c>
      <c r="K34" s="35">
        <v>3.3492897612247026</v>
      </c>
      <c r="L34" s="35">
        <v>3.2605664356727178</v>
      </c>
      <c r="M34" s="35">
        <v>4.4314215507259709</v>
      </c>
      <c r="N34" s="35">
        <v>7.0604661531657325</v>
      </c>
      <c r="O34" s="35"/>
      <c r="P34" s="34">
        <v>1943</v>
      </c>
      <c r="Q34" s="35">
        <v>3.8633383883155075</v>
      </c>
      <c r="R34" s="35">
        <v>5.0089193386541266</v>
      </c>
      <c r="S34" s="35">
        <v>7.4419631111727478</v>
      </c>
      <c r="T34" s="35">
        <v>8.3443813541243532</v>
      </c>
      <c r="U34" s="35">
        <v>11.64513178494013</v>
      </c>
      <c r="V34" s="35">
        <v>18.465551233992528</v>
      </c>
      <c r="W34" s="102"/>
      <c r="X34" s="35">
        <v>0.99171415567205579</v>
      </c>
      <c r="Y34" s="35">
        <v>2.4650330035654577</v>
      </c>
      <c r="Z34" s="35">
        <v>4.8309287451303495</v>
      </c>
      <c r="AA34" s="35">
        <v>5.4639701220972441</v>
      </c>
      <c r="AB34" s="35">
        <v>8.8628431014519435</v>
      </c>
      <c r="AC34" s="35">
        <v>18.465551233992528</v>
      </c>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row>
    <row r="35" spans="1:80">
      <c r="A35" s="34">
        <v>1944</v>
      </c>
      <c r="B35" s="35">
        <v>2.2925464595047096</v>
      </c>
      <c r="C35" s="35">
        <v>2.9418690010431461</v>
      </c>
      <c r="D35" s="35">
        <v>3.7871704924831491</v>
      </c>
      <c r="E35" s="35">
        <v>4.0882616569569254</v>
      </c>
      <c r="F35" s="35">
        <v>5.0972088225829175</v>
      </c>
      <c r="G35" s="35">
        <v>6.7633783322017749</v>
      </c>
      <c r="I35" s="35">
        <v>0.8179348391964586</v>
      </c>
      <c r="J35" s="35">
        <v>2.1342298552060659</v>
      </c>
      <c r="K35" s="35">
        <v>2.9982918005889587</v>
      </c>
      <c r="L35" s="35">
        <v>3.2882076445877022</v>
      </c>
      <c r="M35" s="35">
        <v>4.44059934009627</v>
      </c>
      <c r="N35" s="35">
        <v>6.7633783322017749</v>
      </c>
      <c r="O35" s="35"/>
      <c r="P35" s="34">
        <v>1944</v>
      </c>
      <c r="Q35" s="35">
        <v>3.7312038716248743</v>
      </c>
      <c r="R35" s="35">
        <v>4.9382574958642715</v>
      </c>
      <c r="S35" s="35">
        <v>7.2277204104286241</v>
      </c>
      <c r="T35" s="35">
        <v>8.2922638455732738</v>
      </c>
      <c r="U35" s="35">
        <v>11.626736962936443</v>
      </c>
      <c r="V35" s="35">
        <v>17.737785770734728</v>
      </c>
      <c r="W35" s="102"/>
      <c r="X35" s="35">
        <v>0.91213233160485219</v>
      </c>
      <c r="Y35" s="35">
        <v>2.6893108471321279</v>
      </c>
      <c r="Z35" s="35">
        <v>4.3202839204266024</v>
      </c>
      <c r="AA35" s="35">
        <v>5.5105457722028506</v>
      </c>
      <c r="AB35" s="35">
        <v>8.8811986801925382</v>
      </c>
      <c r="AC35" s="35">
        <v>17.737785770734728</v>
      </c>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row>
    <row r="36" spans="1:80">
      <c r="A36" s="34">
        <v>1945</v>
      </c>
      <c r="B36" s="35">
        <v>4.8237719174014346</v>
      </c>
      <c r="C36" s="35">
        <v>6.0677382520968557</v>
      </c>
      <c r="D36" s="35">
        <v>7.5915285048907792</v>
      </c>
      <c r="E36" s="35">
        <v>8.291207256545766</v>
      </c>
      <c r="F36" s="35">
        <v>10.492595222856071</v>
      </c>
      <c r="G36" s="35">
        <v>13.511259057261285</v>
      </c>
      <c r="I36" s="35">
        <v>1.7649780819823639</v>
      </c>
      <c r="J36" s="35">
        <v>4.5957350054110782</v>
      </c>
      <c r="K36" s="35">
        <v>5.8260695630813659</v>
      </c>
      <c r="L36" s="35">
        <v>6.6159046395440786</v>
      </c>
      <c r="M36" s="35">
        <v>9.4127966906097758</v>
      </c>
      <c r="N36" s="35">
        <v>13.511259057261285</v>
      </c>
      <c r="O36" s="35"/>
      <c r="P36" s="34">
        <v>1945</v>
      </c>
      <c r="Q36" s="35">
        <v>7.8879334917812001</v>
      </c>
      <c r="R36" s="35">
        <v>10.183543783804224</v>
      </c>
      <c r="S36" s="35">
        <v>14.439531921829781</v>
      </c>
      <c r="T36" s="35">
        <v>16.648342120975339</v>
      </c>
      <c r="U36" s="35">
        <v>23.230971497193543</v>
      </c>
      <c r="V36" s="35">
        <v>33.328434266813389</v>
      </c>
      <c r="W36" s="102"/>
      <c r="X36" s="35">
        <v>1.9765918300114964</v>
      </c>
      <c r="Y36" s="35">
        <v>5.8454085646189062</v>
      </c>
      <c r="Z36" s="35">
        <v>8.4638449456141895</v>
      </c>
      <c r="AA36" s="35">
        <v>11.149447198319656</v>
      </c>
      <c r="AB36" s="35">
        <v>18.825593381219552</v>
      </c>
      <c r="AC36" s="35">
        <v>33.328434266813389</v>
      </c>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row>
    <row r="37" spans="1:80">
      <c r="A37" s="34">
        <v>1946</v>
      </c>
      <c r="B37" s="35">
        <v>6.1615918052299996</v>
      </c>
      <c r="C37" s="35">
        <v>7.1075641351430603</v>
      </c>
      <c r="D37" s="35">
        <v>8.059682500389858</v>
      </c>
      <c r="E37" s="35">
        <v>8.667990272496553</v>
      </c>
      <c r="F37" s="35">
        <v>11.630444740387841</v>
      </c>
      <c r="G37" s="35">
        <v>16.680853904986076</v>
      </c>
      <c r="I37" s="35">
        <v>3.7342982728719929</v>
      </c>
      <c r="J37" s="35">
        <v>6.2217306029735653</v>
      </c>
      <c r="K37" s="35">
        <v>6.5798168336142151</v>
      </c>
      <c r="L37" s="35">
        <v>6.4480324636633828</v>
      </c>
      <c r="M37" s="35">
        <v>9.635214389667464</v>
      </c>
      <c r="N37" s="35">
        <v>16.680853904986076</v>
      </c>
      <c r="O37" s="35"/>
      <c r="P37" s="34">
        <v>1946</v>
      </c>
      <c r="Q37" s="35">
        <v>9.7098704587542954</v>
      </c>
      <c r="R37" s="35">
        <v>11.747754806859998</v>
      </c>
      <c r="S37" s="35">
        <v>15.592787468712162</v>
      </c>
      <c r="T37" s="35">
        <v>17.885151370336207</v>
      </c>
      <c r="U37" s="35">
        <v>26.232194660597457</v>
      </c>
      <c r="V37" s="35">
        <v>40.029181627342489</v>
      </c>
      <c r="W37" s="102"/>
      <c r="X37" s="35">
        <v>4.2192466384569283</v>
      </c>
      <c r="Y37" s="35">
        <v>7.962950757790904</v>
      </c>
      <c r="Z37" s="35">
        <v>9.5798342033180948</v>
      </c>
      <c r="AA37" s="35">
        <v>10.863467423799992</v>
      </c>
      <c r="AB37" s="35">
        <v>19.270428779334928</v>
      </c>
      <c r="AC37" s="35">
        <v>40.029181627342489</v>
      </c>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row>
    <row r="38" spans="1:80">
      <c r="A38" s="34">
        <v>1947</v>
      </c>
      <c r="B38" s="35">
        <v>3.8475420438392547</v>
      </c>
      <c r="C38" s="35">
        <v>4.564613170783911</v>
      </c>
      <c r="D38" s="35">
        <v>5.3855241653885688</v>
      </c>
      <c r="E38" s="35">
        <v>5.9745224718663135</v>
      </c>
      <c r="F38" s="35">
        <v>8.5628056674720501</v>
      </c>
      <c r="G38" s="35">
        <v>12.117888852409431</v>
      </c>
      <c r="I38" s="35">
        <v>2.0835765347308692</v>
      </c>
      <c r="J38" s="35">
        <v>3.8242287840214169</v>
      </c>
      <c r="K38" s="35">
        <v>3.9571119887084514</v>
      </c>
      <c r="L38" s="35">
        <v>4.0084149482176423</v>
      </c>
      <c r="M38" s="35">
        <v>7.1084034345128559</v>
      </c>
      <c r="N38" s="35">
        <v>12.117888852409431</v>
      </c>
      <c r="O38" s="35"/>
      <c r="P38" s="34">
        <v>1947</v>
      </c>
      <c r="Q38" s="35">
        <v>6.160679247631446</v>
      </c>
      <c r="R38" s="35">
        <v>7.6590066400092622</v>
      </c>
      <c r="S38" s="35">
        <v>10.648678142708658</v>
      </c>
      <c r="T38" s="35">
        <v>12.561508462440321</v>
      </c>
      <c r="U38" s="35">
        <v>19.555034730321093</v>
      </c>
      <c r="V38" s="35">
        <v>30.262868070421433</v>
      </c>
      <c r="W38" s="102"/>
      <c r="X38" s="35">
        <v>2.3367238967203048</v>
      </c>
      <c r="Y38" s="35">
        <v>4.849836800616993</v>
      </c>
      <c r="Z38" s="35">
        <v>5.7176612001043772</v>
      </c>
      <c r="AA38" s="35">
        <v>6.7256233959567977</v>
      </c>
      <c r="AB38" s="35">
        <v>14.216806869025712</v>
      </c>
      <c r="AC38" s="35">
        <v>30.262868070421433</v>
      </c>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row>
    <row r="39" spans="1:80">
      <c r="A39" s="34">
        <v>1948</v>
      </c>
      <c r="B39" s="35">
        <v>3.5881851981091337</v>
      </c>
      <c r="C39" s="35">
        <v>4.3600660266413831</v>
      </c>
      <c r="D39" s="35">
        <v>5.1111372156942032</v>
      </c>
      <c r="E39" s="35">
        <v>5.6087685345138096</v>
      </c>
      <c r="F39" s="35">
        <v>7.4418292481353348</v>
      </c>
      <c r="G39" s="35">
        <v>10.104099632871652</v>
      </c>
      <c r="I39" s="35">
        <v>1.7131409520844716</v>
      </c>
      <c r="J39" s="35">
        <v>3.6685249321430802</v>
      </c>
      <c r="K39" s="35">
        <v>3.8570199140026502</v>
      </c>
      <c r="L39" s="35">
        <v>4.1875106045248955</v>
      </c>
      <c r="M39" s="35">
        <v>6.3768324535609153</v>
      </c>
      <c r="N39" s="35">
        <v>10.104099632871652</v>
      </c>
      <c r="O39" s="35"/>
      <c r="P39" s="34">
        <v>1948</v>
      </c>
      <c r="Q39" s="35">
        <v>5.7110003173560413</v>
      </c>
      <c r="R39" s="35">
        <v>7.2185049763445246</v>
      </c>
      <c r="S39" s="35">
        <v>9.9069969529801689</v>
      </c>
      <c r="T39" s="35">
        <v>11.535115585637717</v>
      </c>
      <c r="U39" s="35">
        <v>16.920022835917141</v>
      </c>
      <c r="V39" s="35">
        <v>25.695209412160878</v>
      </c>
      <c r="W39" s="102"/>
      <c r="X39" s="35">
        <v>1.9180942391652853</v>
      </c>
      <c r="Y39" s="35">
        <v>4.6496208527665495</v>
      </c>
      <c r="Z39" s="35">
        <v>5.5714258787573776</v>
      </c>
      <c r="AA39" s="35">
        <v>7.0282356933699726</v>
      </c>
      <c r="AB39" s="35">
        <v>12.753664907121831</v>
      </c>
      <c r="AC39" s="35">
        <v>25.695209412160878</v>
      </c>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row>
    <row r="40" spans="1:80">
      <c r="A40" s="34">
        <v>1949</v>
      </c>
      <c r="B40" s="35">
        <v>2.5589820733468169</v>
      </c>
      <c r="C40" s="35">
        <v>3.1424128849202062</v>
      </c>
      <c r="D40" s="35">
        <v>4.0300364549552583</v>
      </c>
      <c r="E40" s="35">
        <v>4.4751347199096223</v>
      </c>
      <c r="F40" s="35">
        <v>5.9709496700387064</v>
      </c>
      <c r="G40" s="35">
        <v>8.0867468631613324</v>
      </c>
      <c r="I40" s="35">
        <v>1.2035637525752272</v>
      </c>
      <c r="J40" s="35">
        <v>2.3525493711177496</v>
      </c>
      <c r="K40" s="35">
        <v>2.9234387617436792</v>
      </c>
      <c r="L40" s="35">
        <v>3.3175216587500151</v>
      </c>
      <c r="M40" s="35">
        <v>5.0957125076525376</v>
      </c>
      <c r="N40" s="35">
        <v>8.0867468631613324</v>
      </c>
      <c r="O40" s="35"/>
      <c r="P40" s="34">
        <v>1949</v>
      </c>
      <c r="Q40" s="35">
        <v>4.1327066691409273</v>
      </c>
      <c r="R40" s="35">
        <v>5.2984478348651027</v>
      </c>
      <c r="S40" s="35">
        <v>7.8390953597906536</v>
      </c>
      <c r="T40" s="35">
        <v>9.2303524852292416</v>
      </c>
      <c r="U40" s="35">
        <v>13.680009639206077</v>
      </c>
      <c r="V40" s="35">
        <v>20.948813683436885</v>
      </c>
      <c r="W40" s="102"/>
      <c r="X40" s="35">
        <v>1.3444849399261563</v>
      </c>
      <c r="Y40" s="35">
        <v>2.9668605359775926</v>
      </c>
      <c r="Z40" s="35">
        <v>4.2115185642525104</v>
      </c>
      <c r="AA40" s="35">
        <v>5.5599448268911367</v>
      </c>
      <c r="AB40" s="35">
        <v>10.191425015305075</v>
      </c>
      <c r="AC40" s="35">
        <v>20.948813683436885</v>
      </c>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row>
    <row r="41" spans="1:80">
      <c r="A41" s="34">
        <v>1950</v>
      </c>
      <c r="B41" s="35">
        <v>4.5723717142621627</v>
      </c>
      <c r="C41" s="35">
        <v>5.2033342828466091</v>
      </c>
      <c r="D41" s="35">
        <v>7.5693089100290623</v>
      </c>
      <c r="E41" s="35">
        <v>7.8862643484149837</v>
      </c>
      <c r="F41" s="35">
        <v>10.325000520756062</v>
      </c>
      <c r="G41" s="35">
        <v>13.005172132547125</v>
      </c>
      <c r="I41" s="35">
        <v>3.031648468188505</v>
      </c>
      <c r="J41" s="35">
        <v>2.9476358694965819</v>
      </c>
      <c r="K41" s="35">
        <v>6.7599174235982726</v>
      </c>
      <c r="L41" s="35">
        <v>5.9234477789327764</v>
      </c>
      <c r="M41" s="35">
        <v>9.4723833538841529</v>
      </c>
      <c r="N41" s="35">
        <v>13.005172132547125</v>
      </c>
      <c r="O41" s="35"/>
      <c r="P41" s="34">
        <v>1950</v>
      </c>
      <c r="Q41" s="35">
        <v>7.440464043594579</v>
      </c>
      <c r="R41" s="35">
        <v>9.0219216965681337</v>
      </c>
      <c r="S41" s="35">
        <v>14.274477594601857</v>
      </c>
      <c r="T41" s="35">
        <v>15.904404593714956</v>
      </c>
      <c r="U41" s="35">
        <v>22.634025691997138</v>
      </c>
      <c r="V41" s="35">
        <v>32.223730369102334</v>
      </c>
      <c r="W41" s="102"/>
      <c r="X41" s="35">
        <v>3.4145053194148973</v>
      </c>
      <c r="Y41" s="35">
        <v>3.7257276688078038</v>
      </c>
      <c r="Z41" s="35">
        <v>9.847214481562748</v>
      </c>
      <c r="AA41" s="35">
        <v>9.9708493068559108</v>
      </c>
      <c r="AB41" s="35">
        <v>18.944766707768302</v>
      </c>
      <c r="AC41" s="35">
        <v>32.223730369102334</v>
      </c>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row>
    <row r="42" spans="1:80">
      <c r="A42" s="34">
        <v>1951</v>
      </c>
      <c r="B42" s="35">
        <v>3.8318606647400504</v>
      </c>
      <c r="C42" s="35">
        <v>4.9033678552421778</v>
      </c>
      <c r="D42" s="35">
        <v>6.8660908005009906</v>
      </c>
      <c r="E42" s="35">
        <v>7.5441582755137118</v>
      </c>
      <c r="F42" s="35">
        <v>9.9878519075709882</v>
      </c>
      <c r="G42" s="35">
        <v>13.039350278360873</v>
      </c>
      <c r="I42" s="35">
        <v>1.349139300156813</v>
      </c>
      <c r="J42" s="35">
        <v>3.1364476374999284</v>
      </c>
      <c r="K42" s="35">
        <v>5.2082531018060916</v>
      </c>
      <c r="L42" s="35">
        <v>5.6852832684769874</v>
      </c>
      <c r="M42" s="35">
        <v>8.7577698837430038</v>
      </c>
      <c r="N42" s="35">
        <v>13.039350278360873</v>
      </c>
      <c r="O42" s="35"/>
      <c r="P42" s="34">
        <v>1951</v>
      </c>
      <c r="Q42" s="35">
        <v>6.4416146605996794</v>
      </c>
      <c r="R42" s="35">
        <v>8.4835611106616025</v>
      </c>
      <c r="S42" s="35">
        <v>13.240050546374384</v>
      </c>
      <c r="T42" s="35">
        <v>15.412557572706371</v>
      </c>
      <c r="U42" s="35">
        <v>22.383461512936606</v>
      </c>
      <c r="V42" s="35">
        <v>32.298647054767784</v>
      </c>
      <c r="W42" s="102"/>
      <c r="X42" s="35">
        <v>1.508086416407159</v>
      </c>
      <c r="Y42" s="35">
        <v>3.9672207221047326</v>
      </c>
      <c r="Z42" s="35">
        <v>7.5527519853077036</v>
      </c>
      <c r="AA42" s="35">
        <v>9.5661155755045328</v>
      </c>
      <c r="AB42" s="35">
        <v>17.515539767486008</v>
      </c>
      <c r="AC42" s="35">
        <v>32.298647054767784</v>
      </c>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row>
    <row r="43" spans="1:80">
      <c r="A43" s="34">
        <v>1952</v>
      </c>
      <c r="B43" s="35">
        <v>3.0405740940882069</v>
      </c>
      <c r="C43" s="35">
        <v>3.8563781690921783</v>
      </c>
      <c r="D43" s="35">
        <v>5.8174129461857973</v>
      </c>
      <c r="E43" s="35">
        <v>6.6091220998466635</v>
      </c>
      <c r="F43" s="35">
        <v>9.6889085239275765</v>
      </c>
      <c r="G43" s="35">
        <v>12.296619001142719</v>
      </c>
      <c r="I43" s="35">
        <v>1.2506359454518814</v>
      </c>
      <c r="J43" s="35">
        <v>2.2127751408476333</v>
      </c>
      <c r="K43" s="35">
        <v>3.9384416726948599</v>
      </c>
      <c r="L43" s="35">
        <v>4.3915210837601109</v>
      </c>
      <c r="M43" s="35">
        <v>8.6816597681877639</v>
      </c>
      <c r="N43" s="35">
        <v>12.296619001142719</v>
      </c>
      <c r="O43" s="35"/>
      <c r="P43" s="34">
        <v>1952</v>
      </c>
      <c r="Q43" s="35">
        <v>5.1657414828250516</v>
      </c>
      <c r="R43" s="35">
        <v>6.8225355874544729</v>
      </c>
      <c r="S43" s="35">
        <v>11.411879411626931</v>
      </c>
      <c r="T43" s="35">
        <v>13.670866759244653</v>
      </c>
      <c r="U43" s="35">
        <v>21.585225620917452</v>
      </c>
      <c r="V43" s="35">
        <v>30.660347131955284</v>
      </c>
      <c r="W43" s="102"/>
      <c r="X43" s="35">
        <v>1.3973625698741508</v>
      </c>
      <c r="Y43" s="35">
        <v>2.7891127234324156</v>
      </c>
      <c r="Z43" s="35">
        <v>5.6903773012688692</v>
      </c>
      <c r="AA43" s="35">
        <v>7.3731675072034832</v>
      </c>
      <c r="AB43" s="35">
        <v>17.363319536375528</v>
      </c>
      <c r="AC43" s="35">
        <v>30.660347131955284</v>
      </c>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row>
    <row r="44" spans="1:80">
      <c r="A44" s="34">
        <v>1953</v>
      </c>
      <c r="B44" s="35">
        <v>2.3766904593678952</v>
      </c>
      <c r="C44" s="35">
        <v>3.1094269130428005</v>
      </c>
      <c r="D44" s="35">
        <v>4.7752444415226369</v>
      </c>
      <c r="E44" s="35">
        <v>5.6819422807405617</v>
      </c>
      <c r="F44" s="35">
        <v>8.5183416375848413</v>
      </c>
      <c r="G44" s="35">
        <v>11.553030493959627</v>
      </c>
      <c r="I44" s="35">
        <v>0.85829231353577196</v>
      </c>
      <c r="J44" s="35">
        <v>1.8013995773227511</v>
      </c>
      <c r="K44" s="35">
        <v>2.6964473532832391</v>
      </c>
      <c r="L44" s="35">
        <v>3.6896869155895424</v>
      </c>
      <c r="M44" s="35">
        <v>7.3522598899473222</v>
      </c>
      <c r="N44" s="35">
        <v>11.553030493959627</v>
      </c>
      <c r="O44" s="35"/>
      <c r="P44" s="34">
        <v>1953</v>
      </c>
      <c r="Q44" s="35">
        <v>4.0789856625831655</v>
      </c>
      <c r="R44" s="35">
        <v>5.5387664066506517</v>
      </c>
      <c r="S44" s="35">
        <v>9.5404411469321619</v>
      </c>
      <c r="T44" s="35">
        <v>11.860834763176616</v>
      </c>
      <c r="U44" s="35">
        <v>19.227563982866684</v>
      </c>
      <c r="V44" s="35">
        <v>28.998302636734337</v>
      </c>
      <c r="W44" s="102"/>
      <c r="X44" s="35">
        <v>0.95730991165684287</v>
      </c>
      <c r="Y44" s="35">
        <v>2.2670640525007077</v>
      </c>
      <c r="Z44" s="35">
        <v>3.881974907446617</v>
      </c>
      <c r="AA44" s="35">
        <v>6.1875282627675272</v>
      </c>
      <c r="AB44" s="35">
        <v>14.704519779894643</v>
      </c>
      <c r="AC44" s="35">
        <v>28.998302636734337</v>
      </c>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row>
    <row r="45" spans="1:80">
      <c r="A45" s="34">
        <v>1954</v>
      </c>
      <c r="B45" s="35">
        <v>4.0030256991193447</v>
      </c>
      <c r="C45" s="35">
        <v>5.5745181638446288</v>
      </c>
      <c r="D45" s="35">
        <v>7.9115626496374603</v>
      </c>
      <c r="E45" s="35">
        <v>9.1067526220167796</v>
      </c>
      <c r="F45" s="35">
        <v>13.782283362618706</v>
      </c>
      <c r="G45" s="35">
        <v>17.172270438528066</v>
      </c>
      <c r="I45" s="35">
        <v>0.62586705453963976</v>
      </c>
      <c r="J45" s="35">
        <v>3.688579023163463</v>
      </c>
      <c r="K45" s="35">
        <v>5.149500080545387</v>
      </c>
      <c r="L45" s="35">
        <v>5.745808674857229</v>
      </c>
      <c r="M45" s="35">
        <v>12.422313365601481</v>
      </c>
      <c r="N45" s="35">
        <v>17.172270438528066</v>
      </c>
      <c r="O45" s="35"/>
      <c r="P45" s="34">
        <v>1954</v>
      </c>
      <c r="Q45" s="35">
        <v>6.9892844515166743</v>
      </c>
      <c r="R45" s="35">
        <v>9.7813537050834451</v>
      </c>
      <c r="S45" s="35">
        <v>15.716962116118523</v>
      </c>
      <c r="T45" s="35">
        <v>18.991115778881415</v>
      </c>
      <c r="U45" s="35">
        <v>30.26529734677672</v>
      </c>
      <c r="V45" s="35">
        <v>41.035611111678485</v>
      </c>
      <c r="W45" s="102"/>
      <c r="X45" s="35">
        <v>0.69734760233231985</v>
      </c>
      <c r="Y45" s="35">
        <v>4.6753946386637768</v>
      </c>
      <c r="Z45" s="35">
        <v>7.4662789842962907</v>
      </c>
      <c r="AA45" s="35">
        <v>9.6689409325738236</v>
      </c>
      <c r="AB45" s="35">
        <v>24.844626731202961</v>
      </c>
      <c r="AC45" s="35">
        <v>41.035611111678485</v>
      </c>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row>
    <row r="46" spans="1:80">
      <c r="A46" s="34">
        <v>1955</v>
      </c>
      <c r="B46" s="35">
        <v>5.8204224051455125</v>
      </c>
      <c r="C46" s="35">
        <v>7.2124628436052536</v>
      </c>
      <c r="D46" s="35">
        <v>10.834476430989325</v>
      </c>
      <c r="E46" s="35">
        <v>12.459826057878102</v>
      </c>
      <c r="F46" s="35">
        <v>18.247606089498127</v>
      </c>
      <c r="G46" s="35">
        <v>21.227499068093586</v>
      </c>
      <c r="I46" s="35">
        <v>2.8219400685153468</v>
      </c>
      <c r="J46" s="35">
        <v>4.2860747166403135</v>
      </c>
      <c r="K46" s="35">
        <v>7.0901702556217856</v>
      </c>
      <c r="L46" s="35">
        <v>8.2039235315493659</v>
      </c>
      <c r="M46" s="35">
        <v>16.966252493890888</v>
      </c>
      <c r="N46" s="35">
        <v>21.227499068093586</v>
      </c>
      <c r="O46" s="35"/>
      <c r="P46" s="34">
        <v>1955</v>
      </c>
      <c r="Q46" s="35">
        <v>9.9571916487368846</v>
      </c>
      <c r="R46" s="35">
        <v>12.929556459087266</v>
      </c>
      <c r="S46" s="35">
        <v>21.416436277059919</v>
      </c>
      <c r="T46" s="35">
        <v>25.722729914454995</v>
      </c>
      <c r="U46" s="35">
        <v>39.282622328075291</v>
      </c>
      <c r="V46" s="35">
        <v>49.029302631473271</v>
      </c>
      <c r="W46" s="102"/>
      <c r="X46" s="35">
        <v>3.1753136081321189</v>
      </c>
      <c r="Y46" s="35">
        <v>5.4451114756443184</v>
      </c>
      <c r="Z46" s="35">
        <v>10.33824294408117</v>
      </c>
      <c r="AA46" s="35">
        <v>13.862754177936374</v>
      </c>
      <c r="AB46" s="35">
        <v>33.932504987781776</v>
      </c>
      <c r="AC46" s="35">
        <v>49.029302631473271</v>
      </c>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row>
    <row r="47" spans="1:80">
      <c r="A47" s="34">
        <v>1956</v>
      </c>
      <c r="B47" s="35">
        <v>4.4766130275766738</v>
      </c>
      <c r="C47" s="35">
        <v>5.7220318800113024</v>
      </c>
      <c r="D47" s="35">
        <v>9.1441534889047009</v>
      </c>
      <c r="E47" s="35">
        <v>11.885271605805173</v>
      </c>
      <c r="F47" s="35">
        <v>17.261487148607525</v>
      </c>
      <c r="G47" s="35">
        <v>19.59938464612798</v>
      </c>
      <c r="I47" s="35">
        <v>1.8295412193164313</v>
      </c>
      <c r="J47" s="35">
        <v>3.0146002426210727</v>
      </c>
      <c r="K47" s="35">
        <v>2.8337302048246831</v>
      </c>
      <c r="L47" s="35">
        <v>8.1019688715257168</v>
      </c>
      <c r="M47" s="35">
        <v>16.287161736100231</v>
      </c>
      <c r="N47" s="35">
        <v>19.59938464612798</v>
      </c>
      <c r="O47" s="35"/>
      <c r="P47" s="34">
        <v>1956</v>
      </c>
      <c r="Q47" s="35">
        <v>8.0091424797079718</v>
      </c>
      <c r="R47" s="35">
        <v>10.672466176499501</v>
      </c>
      <c r="S47" s="35">
        <v>18.679727588063177</v>
      </c>
      <c r="T47" s="35">
        <v>24.303826779806993</v>
      </c>
      <c r="U47" s="35">
        <v>37.146793872212392</v>
      </c>
      <c r="V47" s="35">
        <v>45.885083080931238</v>
      </c>
      <c r="W47" s="102"/>
      <c r="X47" s="35">
        <v>2.0494885717764033</v>
      </c>
      <c r="Y47" s="35">
        <v>3.8113365131915073</v>
      </c>
      <c r="Z47" s="35">
        <v>4.0812291564162555</v>
      </c>
      <c r="AA47" s="35">
        <v>13.688115934562292</v>
      </c>
      <c r="AB47" s="35">
        <v>32.574323472200462</v>
      </c>
      <c r="AC47" s="35">
        <v>45.885083080931238</v>
      </c>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row>
    <row r="48" spans="1:80">
      <c r="A48" s="34">
        <v>1957</v>
      </c>
      <c r="B48" s="35">
        <v>3.4075896009329978</v>
      </c>
      <c r="C48" s="35">
        <v>4.5652264120422528</v>
      </c>
      <c r="D48" s="35">
        <v>6.893042880144395</v>
      </c>
      <c r="E48" s="35">
        <v>8.8996980033432074</v>
      </c>
      <c r="F48" s="35">
        <v>13.378617953732785</v>
      </c>
      <c r="G48" s="35">
        <v>15.459230833265845</v>
      </c>
      <c r="I48" s="35">
        <v>0.99100491118497691</v>
      </c>
      <c r="J48" s="35">
        <v>2.7735016107141353</v>
      </c>
      <c r="K48" s="35">
        <v>2.3883339242806456</v>
      </c>
      <c r="L48" s="35">
        <v>5.811817453958728</v>
      </c>
      <c r="M48" s="35">
        <v>12.537078182611284</v>
      </c>
      <c r="N48" s="35">
        <v>15.459230833265845</v>
      </c>
      <c r="O48" s="35"/>
      <c r="P48" s="34">
        <v>1957</v>
      </c>
      <c r="Q48" s="35">
        <v>5.9903384329884606</v>
      </c>
      <c r="R48" s="35">
        <v>8.2341241483152636</v>
      </c>
      <c r="S48" s="35">
        <v>14.0276564201945</v>
      </c>
      <c r="T48" s="35">
        <v>18.323833649962676</v>
      </c>
      <c r="U48" s="35">
        <v>29.180696900708085</v>
      </c>
      <c r="V48" s="35">
        <v>37.490156500049146</v>
      </c>
      <c r="W48" s="102"/>
      <c r="X48" s="35">
        <v>1.1059878541842298</v>
      </c>
      <c r="Y48" s="35">
        <v>3.5033136864635823</v>
      </c>
      <c r="Z48" s="35">
        <v>3.435347770751171</v>
      </c>
      <c r="AA48" s="35">
        <v>9.7811057585420649</v>
      </c>
      <c r="AB48" s="35">
        <v>25.074156365222564</v>
      </c>
      <c r="AC48" s="35">
        <v>37.490156500049146</v>
      </c>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row>
    <row r="49" spans="1:80">
      <c r="A49" s="34">
        <v>1958</v>
      </c>
      <c r="B49" s="35">
        <v>3.974117446413981</v>
      </c>
      <c r="C49" s="35">
        <v>5.4961434142190706</v>
      </c>
      <c r="D49" s="35">
        <v>8.2871523748935818</v>
      </c>
      <c r="E49" s="35">
        <v>10.591862800205197</v>
      </c>
      <c r="F49" s="35">
        <v>15.331530223553957</v>
      </c>
      <c r="G49" s="35">
        <v>17.85533683316245</v>
      </c>
      <c r="I49" s="35">
        <v>0.84567639879308598</v>
      </c>
      <c r="J49" s="35">
        <v>3.4065181070573871</v>
      </c>
      <c r="K49" s="35">
        <v>3.1565546994694222</v>
      </c>
      <c r="L49" s="35">
        <v>7.3329883549930441</v>
      </c>
      <c r="M49" s="35">
        <v>14.306602884482086</v>
      </c>
      <c r="N49" s="35">
        <v>17.85533683316245</v>
      </c>
      <c r="O49" s="35"/>
      <c r="P49" s="34">
        <v>1958</v>
      </c>
      <c r="Q49" s="35">
        <v>7.0138642405257423</v>
      </c>
      <c r="R49" s="35">
        <v>9.8298327224384821</v>
      </c>
      <c r="S49" s="35">
        <v>16.705970910988693</v>
      </c>
      <c r="T49" s="35">
        <v>21.618663266766031</v>
      </c>
      <c r="U49" s="35">
        <v>33.25276870487226</v>
      </c>
      <c r="V49" s="35">
        <v>42.420601795596539</v>
      </c>
      <c r="W49" s="102"/>
      <c r="X49" s="35">
        <v>0.94318546393246172</v>
      </c>
      <c r="Y49" s="35">
        <v>4.3132469608429398</v>
      </c>
      <c r="Z49" s="35">
        <v>4.5504026993134499</v>
      </c>
      <c r="AA49" s="35">
        <v>12.372864038171446</v>
      </c>
      <c r="AB49" s="35">
        <v>28.613205768964171</v>
      </c>
      <c r="AC49" s="35">
        <v>42.420601795596539</v>
      </c>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row>
    <row r="50" spans="1:80">
      <c r="A50" s="34">
        <v>1959</v>
      </c>
      <c r="B50" s="35">
        <v>5.4392587595990562</v>
      </c>
      <c r="C50" s="35">
        <v>7.9288981179213591</v>
      </c>
      <c r="D50" s="35">
        <v>11.440858869274292</v>
      </c>
      <c r="E50" s="35">
        <v>14.343171682836957</v>
      </c>
      <c r="F50" s="35">
        <v>20.822158955378807</v>
      </c>
      <c r="G50" s="35">
        <v>23.591850237170046</v>
      </c>
      <c r="I50" s="35">
        <v>0.2898415934597825</v>
      </c>
      <c r="J50" s="35">
        <v>5.2515897103384939</v>
      </c>
      <c r="K50" s="35">
        <v>4.7536765743560334</v>
      </c>
      <c r="L50" s="35">
        <v>9.9919032628749971</v>
      </c>
      <c r="M50" s="35">
        <v>19.683230759733448</v>
      </c>
      <c r="N50" s="35">
        <v>23.591850237170046</v>
      </c>
      <c r="O50" s="35"/>
      <c r="P50" s="34">
        <v>1959</v>
      </c>
      <c r="Q50" s="35">
        <v>9.8165814529388395</v>
      </c>
      <c r="R50" s="35">
        <v>14.124820747003566</v>
      </c>
      <c r="S50" s="35">
        <v>23.014851412240947</v>
      </c>
      <c r="T50" s="35">
        <v>29.143812592756156</v>
      </c>
      <c r="U50" s="35">
        <v>44.240623444025303</v>
      </c>
      <c r="V50" s="35">
        <v>53.447845094408606</v>
      </c>
      <c r="W50" s="102"/>
      <c r="X50" s="35">
        <v>0.32246160511289396</v>
      </c>
      <c r="Y50" s="35">
        <v>6.6963616782463049</v>
      </c>
      <c r="Z50" s="35">
        <v>6.8844709585732007</v>
      </c>
      <c r="AA50" s="35">
        <v>16.935196852606648</v>
      </c>
      <c r="AB50" s="35">
        <v>39.366461519466895</v>
      </c>
      <c r="AC50" s="35">
        <v>53.447845094408606</v>
      </c>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row>
    <row r="51" spans="1:80">
      <c r="A51" s="34">
        <v>1960</v>
      </c>
      <c r="B51" s="35">
        <v>4.7902113791430549</v>
      </c>
      <c r="C51" s="35">
        <v>6.7677313599910276</v>
      </c>
      <c r="D51" s="35">
        <v>10.226783523834106</v>
      </c>
      <c r="E51" s="35">
        <v>13.149703060921022</v>
      </c>
      <c r="F51" s="35">
        <v>19.538766627115464</v>
      </c>
      <c r="G51" s="35">
        <v>23.946544388457223</v>
      </c>
      <c r="I51" s="35">
        <v>0.92288615414958963</v>
      </c>
      <c r="J51" s="35">
        <v>4.2307778512535803</v>
      </c>
      <c r="K51" s="35">
        <v>3.9317981658286754</v>
      </c>
      <c r="L51" s="35">
        <v>8.7120946160539514</v>
      </c>
      <c r="M51" s="35">
        <v>17.641124089631049</v>
      </c>
      <c r="N51" s="35">
        <v>23.946544388457223</v>
      </c>
      <c r="O51" s="35"/>
      <c r="P51" s="34">
        <v>1960</v>
      </c>
      <c r="Q51" s="35">
        <v>8.6339789327880876</v>
      </c>
      <c r="R51" s="35">
        <v>12.305989758518219</v>
      </c>
      <c r="S51" s="35">
        <v>20.968903164243702</v>
      </c>
      <c r="T51" s="35">
        <v>27.199186819201767</v>
      </c>
      <c r="U51" s="35">
        <v>42.085759708280875</v>
      </c>
      <c r="V51" s="35">
        <v>54.096162679243214</v>
      </c>
      <c r="W51" s="102"/>
      <c r="X51" s="35">
        <v>1.0296524021463338</v>
      </c>
      <c r="Y51" s="35">
        <v>5.3737287614008977</v>
      </c>
      <c r="Z51" s="35">
        <v>5.6806695110819678</v>
      </c>
      <c r="AA51" s="35">
        <v>14.734099136353636</v>
      </c>
      <c r="AB51" s="35">
        <v>35.282248179262098</v>
      </c>
      <c r="AC51" s="35">
        <v>54.096162679243214</v>
      </c>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row>
    <row r="52" spans="1:80">
      <c r="A52" s="34">
        <v>1961</v>
      </c>
      <c r="B52" s="35">
        <v>6.3348303467200848</v>
      </c>
      <c r="C52" s="35">
        <v>8.4388152951474336</v>
      </c>
      <c r="D52" s="35">
        <v>13.754286205381312</v>
      </c>
      <c r="E52" s="35">
        <v>18.092845958676683</v>
      </c>
      <c r="F52" s="35">
        <v>25.96423653501936</v>
      </c>
      <c r="G52" s="35">
        <v>31.256734513012823</v>
      </c>
      <c r="I52" s="35">
        <v>2.0528993628118544</v>
      </c>
      <c r="J52" s="35">
        <v>4.536026363923817</v>
      </c>
      <c r="K52" s="35">
        <v>4.3999940939853506</v>
      </c>
      <c r="L52" s="35">
        <v>12.393731218907861</v>
      </c>
      <c r="M52" s="35">
        <v>23.609767444661415</v>
      </c>
      <c r="N52" s="35">
        <v>31.256734513012823</v>
      </c>
      <c r="O52" s="35"/>
      <c r="P52" s="34">
        <v>1961</v>
      </c>
      <c r="Q52" s="35">
        <v>11.72733273276909</v>
      </c>
      <c r="R52" s="35">
        <v>16.040035087893038</v>
      </c>
      <c r="S52" s="35">
        <v>28.455034989641504</v>
      </c>
      <c r="T52" s="35">
        <v>37.065079336166406</v>
      </c>
      <c r="U52" s="35">
        <v>54.585924056864513</v>
      </c>
      <c r="V52" s="35">
        <v>66.677612361108416</v>
      </c>
      <c r="W52" s="102"/>
      <c r="X52" s="35">
        <v>2.3020027586640719</v>
      </c>
      <c r="Y52" s="35">
        <v>5.7681497524606025</v>
      </c>
      <c r="Z52" s="35">
        <v>6.3657320873743295</v>
      </c>
      <c r="AA52" s="35">
        <v>21.091897546663244</v>
      </c>
      <c r="AB52" s="35">
        <v>47.21953488932283</v>
      </c>
      <c r="AC52" s="35">
        <v>66.677612361108416</v>
      </c>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row>
    <row r="53" spans="1:80">
      <c r="A53" s="34">
        <v>1962</v>
      </c>
      <c r="B53" s="35">
        <v>4.2867430354839078</v>
      </c>
      <c r="C53" s="35">
        <v>5.8678271140435934</v>
      </c>
      <c r="D53" s="35">
        <v>10.111090381918423</v>
      </c>
      <c r="E53" s="35">
        <v>13.626208507731729</v>
      </c>
      <c r="F53" s="35">
        <v>21.173468498816078</v>
      </c>
      <c r="G53" s="35">
        <v>25.748977402660142</v>
      </c>
      <c r="I53" s="35">
        <v>1.1545692654145505</v>
      </c>
      <c r="J53" s="35">
        <v>2.8736150444022801</v>
      </c>
      <c r="K53" s="35">
        <v>2.6713162683339786</v>
      </c>
      <c r="L53" s="35">
        <v>8.538443792323509</v>
      </c>
      <c r="M53" s="35">
        <v>19.207856378406294</v>
      </c>
      <c r="N53" s="35">
        <v>25.748977402660142</v>
      </c>
      <c r="O53" s="35"/>
      <c r="P53" s="34">
        <v>1962</v>
      </c>
      <c r="Q53" s="35">
        <v>8.0791389855066296</v>
      </c>
      <c r="R53" s="35">
        <v>11.322755791888881</v>
      </c>
      <c r="S53" s="35">
        <v>21.260854599530845</v>
      </c>
      <c r="T53" s="35">
        <v>28.404607970528673</v>
      </c>
      <c r="U53" s="35">
        <v>45.290323735090055</v>
      </c>
      <c r="V53" s="35">
        <v>57.334173379864971</v>
      </c>
      <c r="W53" s="102"/>
      <c r="X53" s="35">
        <v>1.2894715581480065</v>
      </c>
      <c r="Y53" s="35">
        <v>3.6311482640529915</v>
      </c>
      <c r="Z53" s="35">
        <v>3.8455163559105072</v>
      </c>
      <c r="AA53" s="35">
        <v>14.436177132238594</v>
      </c>
      <c r="AB53" s="35">
        <v>38.415712756812589</v>
      </c>
      <c r="AC53" s="35">
        <v>57.334173379864971</v>
      </c>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row>
    <row r="54" spans="1:80">
      <c r="A54" s="34">
        <v>1963</v>
      </c>
      <c r="B54" s="35">
        <v>4.7409509842847202</v>
      </c>
      <c r="C54" s="35">
        <v>6.3209786497863281</v>
      </c>
      <c r="D54" s="35">
        <v>10.934623255208596</v>
      </c>
      <c r="E54" s="35">
        <v>14.070593177239124</v>
      </c>
      <c r="F54" s="35">
        <v>21.097753855765671</v>
      </c>
      <c r="G54" s="35">
        <v>24.921801004311089</v>
      </c>
      <c r="H54" s="33"/>
      <c r="I54" s="35">
        <v>1.6215318480165868</v>
      </c>
      <c r="J54" s="35">
        <v>3.1022698223984486</v>
      </c>
      <c r="K54" s="35">
        <v>4.371951145077599</v>
      </c>
      <c r="L54" s="35">
        <v>9.3617571865277629</v>
      </c>
      <c r="M54" s="35">
        <v>19.427428536194437</v>
      </c>
      <c r="N54" s="35">
        <v>24.921801004311089</v>
      </c>
      <c r="O54" s="35"/>
      <c r="P54" s="34">
        <v>1963</v>
      </c>
      <c r="Q54" s="35">
        <v>8.6374645349429109</v>
      </c>
      <c r="R54" s="35">
        <v>11.905146373400283</v>
      </c>
      <c r="S54" s="35">
        <v>22.310211099175937</v>
      </c>
      <c r="T54" s="35">
        <v>28.977692284773049</v>
      </c>
      <c r="U54" s="35">
        <v>45.051088992878896</v>
      </c>
      <c r="V54" s="35">
        <v>55.859779679019262</v>
      </c>
      <c r="W54" s="102"/>
      <c r="X54" s="35">
        <v>1.8147808307483337</v>
      </c>
      <c r="Y54" s="35">
        <v>3.9234811422974309</v>
      </c>
      <c r="Z54" s="35">
        <v>6.3246474925313834</v>
      </c>
      <c r="AA54" s="35">
        <v>15.850238789031941</v>
      </c>
      <c r="AB54" s="35">
        <v>38.854857072388874</v>
      </c>
      <c r="AC54" s="35">
        <v>55.859779679019262</v>
      </c>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row>
    <row r="55" spans="1:80">
      <c r="A55" s="34">
        <v>1964</v>
      </c>
      <c r="B55" s="35">
        <v>7.033323189892287</v>
      </c>
      <c r="C55" s="35">
        <v>9.192667424502984</v>
      </c>
      <c r="D55" s="35">
        <v>15.264795130540744</v>
      </c>
      <c r="E55" s="35">
        <v>16.767384540511681</v>
      </c>
      <c r="F55" s="35">
        <v>23.773070517504777</v>
      </c>
      <c r="G55" s="35">
        <v>32.56899522835883</v>
      </c>
      <c r="H55" s="33"/>
      <c r="I55" s="35">
        <v>2.7019629182946496</v>
      </c>
      <c r="J55" s="35">
        <v>4.8532048639317438</v>
      </c>
      <c r="K55" s="35">
        <v>12.116389407554994</v>
      </c>
      <c r="L55" s="35">
        <v>12.035822485494615</v>
      </c>
      <c r="M55" s="35">
        <v>19.912512296385305</v>
      </c>
      <c r="N55" s="35">
        <v>32.56899522835883</v>
      </c>
      <c r="O55" s="35"/>
      <c r="P55" s="34">
        <v>1964</v>
      </c>
      <c r="Q55" s="35">
        <v>12.296708183138772</v>
      </c>
      <c r="R55" s="35">
        <v>16.599269098707474</v>
      </c>
      <c r="S55" s="35">
        <v>29.548343685565452</v>
      </c>
      <c r="T55" s="35">
        <v>34.415592352360306</v>
      </c>
      <c r="U55" s="35">
        <v>51.008574578099896</v>
      </c>
      <c r="V55" s="35">
        <v>68.789226683296832</v>
      </c>
      <c r="W55" s="102"/>
      <c r="X55" s="35">
        <v>3.0386715890135672</v>
      </c>
      <c r="Y55" s="35">
        <v>6.1789601783838286</v>
      </c>
      <c r="Z55" s="35">
        <v>17.929827058362083</v>
      </c>
      <c r="AA55" s="35">
        <v>20.470332965476771</v>
      </c>
      <c r="AB55" s="35">
        <v>39.82502459277061</v>
      </c>
      <c r="AC55" s="35">
        <v>68.789226683296832</v>
      </c>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row>
    <row r="56" spans="1:80">
      <c r="A56" s="34">
        <v>1965</v>
      </c>
      <c r="B56" s="35">
        <v>8.4056482511245072</v>
      </c>
      <c r="C56" s="35">
        <v>10.186402520126352</v>
      </c>
      <c r="D56" s="35">
        <v>17.251853733937192</v>
      </c>
      <c r="E56" s="35">
        <v>18.237303850388784</v>
      </c>
      <c r="F56" s="35">
        <v>25.767349607390674</v>
      </c>
      <c r="G56" s="35">
        <v>37.475088644717204</v>
      </c>
      <c r="H56" s="33"/>
      <c r="I56" s="35">
        <v>4.7937402514247296</v>
      </c>
      <c r="J56" s="35">
        <v>5.0091176960201969</v>
      </c>
      <c r="K56" s="35">
        <v>15.154171751717399</v>
      </c>
      <c r="L56" s="35">
        <v>12.920806730588945</v>
      </c>
      <c r="M56" s="35">
        <v>20.42178575411857</v>
      </c>
      <c r="N56" s="35">
        <v>37.475088644717204</v>
      </c>
      <c r="O56" s="35"/>
      <c r="P56" s="34">
        <v>1965</v>
      </c>
      <c r="Q56" s="35">
        <v>14.535934214598708</v>
      </c>
      <c r="R56" s="35">
        <v>18.689093888073504</v>
      </c>
      <c r="S56" s="35">
        <v>33.361513057519886</v>
      </c>
      <c r="T56" s="35">
        <v>37.761468897764928</v>
      </c>
      <c r="U56" s="35">
        <v>55.301800234390711</v>
      </c>
      <c r="V56" s="35">
        <v>76.326736167003986</v>
      </c>
      <c r="W56" s="102"/>
      <c r="X56" s="35">
        <v>5.4423296786590845</v>
      </c>
      <c r="Y56" s="35">
        <v>6.3812640041992879</v>
      </c>
      <c r="Z56" s="35">
        <v>22.628580787455466</v>
      </c>
      <c r="AA56" s="35">
        <v>22.008626568135888</v>
      </c>
      <c r="AB56" s="35">
        <v>40.84357150823714</v>
      </c>
      <c r="AC56" s="35">
        <v>76.326736167003986</v>
      </c>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row>
    <row r="57" spans="1:80">
      <c r="A57" s="34">
        <v>1966</v>
      </c>
      <c r="B57" s="35">
        <v>6.5519208824648159</v>
      </c>
      <c r="C57" s="35">
        <v>8.8400522912765425</v>
      </c>
      <c r="D57" s="35">
        <v>14.823771034848281</v>
      </c>
      <c r="E57" s="35">
        <v>17.362833136721477</v>
      </c>
      <c r="F57" s="35">
        <v>24.899730534675932</v>
      </c>
      <c r="G57" s="35">
        <v>30.729540559942571</v>
      </c>
      <c r="H57" s="33"/>
      <c r="I57" s="35">
        <v>1.8457960904004069</v>
      </c>
      <c r="J57" s="35">
        <v>4.3875325059465853</v>
      </c>
      <c r="K57" s="35">
        <v>9.2255427570465525</v>
      </c>
      <c r="L57" s="35">
        <v>11.806185825717812</v>
      </c>
      <c r="M57" s="35">
        <v>22.359953023118685</v>
      </c>
      <c r="N57" s="35">
        <v>30.729540559942571</v>
      </c>
      <c r="O57" s="35"/>
      <c r="P57" s="34">
        <v>1966</v>
      </c>
      <c r="Q57" s="35">
        <v>10.510218267760322</v>
      </c>
      <c r="R57" s="35">
        <v>14.378595499880859</v>
      </c>
      <c r="S57" s="35">
        <v>25.315523930745755</v>
      </c>
      <c r="T57" s="35">
        <v>31.50249659555152</v>
      </c>
      <c r="U57" s="35">
        <v>48.602206048426126</v>
      </c>
      <c r="V57" s="35">
        <v>67.978176451374864</v>
      </c>
      <c r="W57" s="102"/>
      <c r="X57" s="35">
        <v>2.2639866482838693</v>
      </c>
      <c r="Y57" s="35">
        <v>5.6467016014496298</v>
      </c>
      <c r="Z57" s="35">
        <v>10.207959463739048</v>
      </c>
      <c r="AA57" s="35">
        <v>16.40257081337181</v>
      </c>
      <c r="AB57" s="35">
        <v>36.67485813859971</v>
      </c>
      <c r="AC57" s="35">
        <v>67.978176451374864</v>
      </c>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row>
    <row r="58" spans="1:80">
      <c r="A58" s="34">
        <v>1967</v>
      </c>
      <c r="B58" s="35">
        <v>9.018474739514927</v>
      </c>
      <c r="C58" s="35">
        <v>11.849319486550991</v>
      </c>
      <c r="D58" s="35">
        <v>18.763288184480889</v>
      </c>
      <c r="E58" s="35">
        <v>21.692639346196334</v>
      </c>
      <c r="F58" s="35">
        <v>28.749020844566068</v>
      </c>
      <c r="G58" s="35">
        <v>32.56269667622626</v>
      </c>
      <c r="H58" s="33"/>
      <c r="I58" s="35">
        <v>3.0385611118681015</v>
      </c>
      <c r="J58" s="35">
        <v>6.5511387588155552</v>
      </c>
      <c r="K58" s="35">
        <v>12.146612078780979</v>
      </c>
      <c r="L58" s="35">
        <v>16.546920032492945</v>
      </c>
      <c r="M58" s="35">
        <v>27.177971609863647</v>
      </c>
      <c r="N58" s="35">
        <v>32.56269667622626</v>
      </c>
      <c r="O58" s="35"/>
      <c r="P58" s="34">
        <v>1967</v>
      </c>
      <c r="Q58" s="35">
        <v>13.597012391784077</v>
      </c>
      <c r="R58" s="35">
        <v>18.267036694418749</v>
      </c>
      <c r="S58" s="35">
        <v>30.73907183794601</v>
      </c>
      <c r="T58" s="35">
        <v>36.122618061309034</v>
      </c>
      <c r="U58" s="35">
        <v>53.281865560984144</v>
      </c>
      <c r="V58" s="35">
        <v>72.754537676622874</v>
      </c>
      <c r="W58" s="102"/>
      <c r="X58" s="35">
        <v>3.2929650292556811</v>
      </c>
      <c r="Y58" s="35">
        <v>7.9374922485427257</v>
      </c>
      <c r="Z58" s="35">
        <v>17.248538360577498</v>
      </c>
      <c r="AA58" s="35">
        <v>20.340334045104864</v>
      </c>
      <c r="AB58" s="35">
        <v>41.081842323576325</v>
      </c>
      <c r="AC58" s="35">
        <v>72.754537676622874</v>
      </c>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row>
    <row r="59" spans="1:80">
      <c r="A59" s="34">
        <v>1968</v>
      </c>
      <c r="B59" s="35">
        <v>10.69368792053829</v>
      </c>
      <c r="C59" s="35">
        <v>13.955814432383137</v>
      </c>
      <c r="D59" s="35">
        <v>22.223409512869491</v>
      </c>
      <c r="E59" s="35">
        <v>25.620577548288392</v>
      </c>
      <c r="F59" s="35">
        <v>32.929929736928244</v>
      </c>
      <c r="G59" s="35">
        <v>37.395373828673243</v>
      </c>
      <c r="H59" s="33"/>
      <c r="I59" s="35">
        <v>3.7383177570093458</v>
      </c>
      <c r="J59" s="35">
        <v>7.4470546173421113</v>
      </c>
      <c r="K59" s="35">
        <v>14.355317358373563</v>
      </c>
      <c r="L59" s="35">
        <v>20.184673253723975</v>
      </c>
      <c r="M59" s="35">
        <v>31.102407731432073</v>
      </c>
      <c r="N59" s="35">
        <v>37.395373828673243</v>
      </c>
      <c r="O59" s="35"/>
      <c r="P59" s="34">
        <v>1968</v>
      </c>
      <c r="Q59" s="35">
        <v>15.649488515730553</v>
      </c>
      <c r="R59" s="35">
        <v>21.260478458239341</v>
      </c>
      <c r="S59" s="35">
        <v>35.258832703497092</v>
      </c>
      <c r="T59" s="35">
        <v>42.105959060896296</v>
      </c>
      <c r="U59" s="35">
        <v>60.017722492518097</v>
      </c>
      <c r="V59" s="35">
        <v>78.91230466797721</v>
      </c>
      <c r="W59" s="102"/>
      <c r="X59" s="35">
        <v>2.9805697038294663</v>
      </c>
      <c r="Y59" s="35">
        <v>9.1287169889789972</v>
      </c>
      <c r="Z59" s="35">
        <v>17.128728036585631</v>
      </c>
      <c r="AA59" s="35">
        <v>24.600150331710186</v>
      </c>
      <c r="AB59" s="35">
        <v>47.345686943794242</v>
      </c>
      <c r="AC59" s="35">
        <v>78.91230466797721</v>
      </c>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row>
    <row r="60" spans="1:80">
      <c r="A60" s="34">
        <v>1969</v>
      </c>
      <c r="B60" s="35">
        <v>7.9220224457302626</v>
      </c>
      <c r="C60" s="35">
        <v>10.796260383802716</v>
      </c>
      <c r="D60" s="35">
        <v>18.760623903613148</v>
      </c>
      <c r="E60" s="35">
        <v>22.734471229984166</v>
      </c>
      <c r="F60" s="35">
        <v>31.58213502427207</v>
      </c>
      <c r="G60" s="35">
        <v>39.946086879667689</v>
      </c>
      <c r="H60" s="33"/>
      <c r="I60" s="35">
        <v>2.064531351383236</v>
      </c>
      <c r="J60" s="35">
        <v>4.8927505846302717</v>
      </c>
      <c r="K60" s="35">
        <v>9.6828941491737375</v>
      </c>
      <c r="L60" s="35">
        <v>16.164947329690246</v>
      </c>
      <c r="M60" s="35">
        <v>27.798266015367286</v>
      </c>
      <c r="N60" s="35">
        <v>39.946086879667689</v>
      </c>
      <c r="O60" s="35"/>
      <c r="P60" s="34">
        <v>1969</v>
      </c>
      <c r="Q60" s="35">
        <v>12.237208951849897</v>
      </c>
      <c r="R60" s="35">
        <v>16.984162144202017</v>
      </c>
      <c r="S60" s="35">
        <v>31.080430245625301</v>
      </c>
      <c r="T60" s="35">
        <v>38.458963199505547</v>
      </c>
      <c r="U60" s="35">
        <v>58.373132882041062</v>
      </c>
      <c r="V60" s="35">
        <v>79.720571163698864</v>
      </c>
      <c r="W60" s="102"/>
      <c r="X60" s="35">
        <v>2.1334276284771336</v>
      </c>
      <c r="Y60" s="35">
        <v>5.5239300021083704</v>
      </c>
      <c r="Z60" s="35">
        <v>12.173071423857813</v>
      </c>
      <c r="AA60" s="35">
        <v>18.854785242422075</v>
      </c>
      <c r="AB60" s="35">
        <v>42.79713749539826</v>
      </c>
      <c r="AC60" s="35">
        <v>79.720571163698864</v>
      </c>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row>
    <row r="61" spans="1:80">
      <c r="A61" s="34">
        <v>1970</v>
      </c>
      <c r="B61" s="35">
        <v>3.9744280982823699</v>
      </c>
      <c r="C61" s="35">
        <v>5.4787296378764792</v>
      </c>
      <c r="D61" s="35">
        <v>10.077914512488167</v>
      </c>
      <c r="E61" s="35">
        <v>12.143987767715814</v>
      </c>
      <c r="F61" s="35">
        <v>17.61162429537919</v>
      </c>
      <c r="G61" s="35">
        <v>23.175521444611817</v>
      </c>
      <c r="H61" s="33"/>
      <c r="I61" s="35">
        <v>1.0898876404494382</v>
      </c>
      <c r="J61" s="35">
        <v>2.3824697289082795</v>
      </c>
      <c r="K61" s="35">
        <v>5.7623535233125658</v>
      </c>
      <c r="L61" s="35">
        <v>8.487270531748198</v>
      </c>
      <c r="M61" s="35">
        <v>15.330881099489725</v>
      </c>
      <c r="N61" s="35">
        <v>23.175521444611817</v>
      </c>
      <c r="O61" s="35"/>
      <c r="P61" s="34">
        <v>1970</v>
      </c>
      <c r="Q61" s="35">
        <v>7.4724115852510264</v>
      </c>
      <c r="R61" s="35">
        <v>10.590804662903821</v>
      </c>
      <c r="S61" s="35">
        <v>20.129348492068896</v>
      </c>
      <c r="T61" s="35">
        <v>25.186262753346831</v>
      </c>
      <c r="U61" s="35">
        <v>41.669434002364412</v>
      </c>
      <c r="V61" s="35">
        <v>64.399843105910904</v>
      </c>
      <c r="W61" s="102"/>
      <c r="X61" s="35">
        <v>1.311291678341272</v>
      </c>
      <c r="Y61" s="35">
        <v>3.7786853364449629</v>
      </c>
      <c r="Z61" s="35">
        <v>8.7349397590361448</v>
      </c>
      <c r="AA61" s="35">
        <v>12.024423616095262</v>
      </c>
      <c r="AB61" s="35">
        <v>28.940453889892741</v>
      </c>
      <c r="AC61" s="35">
        <v>64.399843105910904</v>
      </c>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row>
    <row r="62" spans="1:80">
      <c r="A62" s="34">
        <v>1971</v>
      </c>
      <c r="B62" s="35">
        <v>5.6882985634880541</v>
      </c>
      <c r="C62" s="35">
        <v>7.7150361129349969</v>
      </c>
      <c r="D62" s="35">
        <v>13.36019796892537</v>
      </c>
      <c r="E62" s="35">
        <v>15.86788404929402</v>
      </c>
      <c r="F62" s="35">
        <v>22.506763736534019</v>
      </c>
      <c r="G62" s="35">
        <v>28.016804679373742</v>
      </c>
      <c r="H62" s="33"/>
      <c r="I62" s="35">
        <v>1.7603393425238603</v>
      </c>
      <c r="J62" s="35">
        <v>3.8783556507274213</v>
      </c>
      <c r="K62" s="35">
        <v>8.0902552058212933</v>
      </c>
      <c r="L62" s="35">
        <v>11.335695216347366</v>
      </c>
      <c r="M62" s="35">
        <v>20.241774046216936</v>
      </c>
      <c r="N62" s="35">
        <v>28.016804679373742</v>
      </c>
      <c r="O62" s="35"/>
      <c r="P62" s="34">
        <v>1971</v>
      </c>
      <c r="Q62" s="35">
        <v>9.8982098982098989</v>
      </c>
      <c r="R62" s="35">
        <v>13.858002786320743</v>
      </c>
      <c r="S62" s="35">
        <v>25.103018985371925</v>
      </c>
      <c r="T62" s="35">
        <v>31.333119406710164</v>
      </c>
      <c r="U62" s="35">
        <v>48.9507860292793</v>
      </c>
      <c r="V62" s="35">
        <v>71.036766668137588</v>
      </c>
      <c r="W62" s="102"/>
      <c r="X62" s="35">
        <v>1.9432856313037967</v>
      </c>
      <c r="Y62" s="35">
        <v>5.638365638365638</v>
      </c>
      <c r="Z62" s="35">
        <v>10.6805332012711</v>
      </c>
      <c r="AA62" s="35">
        <v>16.613548163321401</v>
      </c>
      <c r="AB62" s="35">
        <v>35.825329648578823</v>
      </c>
      <c r="AC62" s="35">
        <v>71.036766668137588</v>
      </c>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row>
    <row r="63" spans="1:80">
      <c r="A63" s="34">
        <v>1972</v>
      </c>
      <c r="B63" s="35">
        <v>6.8134137000899129</v>
      </c>
      <c r="C63" s="35">
        <v>8.9878562952864254</v>
      </c>
      <c r="D63" s="35">
        <v>14.784088227623291</v>
      </c>
      <c r="E63" s="35">
        <v>17.250486006675715</v>
      </c>
      <c r="F63" s="35">
        <v>23.483528487726492</v>
      </c>
      <c r="G63" s="35">
        <v>30.606313105819634</v>
      </c>
      <c r="H63" s="33"/>
      <c r="I63" s="35">
        <v>2.6015942099858185</v>
      </c>
      <c r="J63" s="35">
        <v>5.0167622483535554</v>
      </c>
      <c r="K63" s="35">
        <v>9.6102796906859531</v>
      </c>
      <c r="L63" s="35">
        <v>12.985055262783959</v>
      </c>
      <c r="M63" s="35">
        <v>20.437037958384273</v>
      </c>
      <c r="N63" s="35">
        <v>30.606313105819634</v>
      </c>
      <c r="O63" s="35"/>
      <c r="P63" s="34">
        <v>1972</v>
      </c>
      <c r="Q63" s="35">
        <v>11.885074482802999</v>
      </c>
      <c r="R63" s="35">
        <v>16.377945198905898</v>
      </c>
      <c r="S63" s="35">
        <v>28.420545134489679</v>
      </c>
      <c r="T63" s="35">
        <v>34.876641591227845</v>
      </c>
      <c r="U63" s="35">
        <v>53.354305665986793</v>
      </c>
      <c r="V63" s="35">
        <v>75.268621931656526</v>
      </c>
      <c r="W63" s="102"/>
      <c r="X63" s="35">
        <v>2.7436047646943957</v>
      </c>
      <c r="Y63" s="35">
        <v>7.3673878574844167</v>
      </c>
      <c r="Z63" s="35">
        <v>13.102665910380034</v>
      </c>
      <c r="AA63" s="35">
        <v>19.070881509300055</v>
      </c>
      <c r="AB63" s="35">
        <v>40.098246073458192</v>
      </c>
      <c r="AC63" s="35">
        <v>75.268621931656526</v>
      </c>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row>
    <row r="64" spans="1:80">
      <c r="A64" s="34">
        <v>1973</v>
      </c>
      <c r="B64" s="35">
        <v>5.1512800620636154</v>
      </c>
      <c r="C64" s="35">
        <v>6.8433348278547319</v>
      </c>
      <c r="D64" s="35">
        <v>10.80159454397003</v>
      </c>
      <c r="E64" s="35">
        <v>12.770496799756172</v>
      </c>
      <c r="F64" s="35">
        <v>17.160640732265446</v>
      </c>
      <c r="G64" s="35">
        <v>20.458182402528273</v>
      </c>
      <c r="H64" s="33"/>
      <c r="I64" s="35">
        <v>1.9027771485525304</v>
      </c>
      <c r="J64" s="35">
        <v>4.2799045108513925</v>
      </c>
      <c r="K64" s="35">
        <v>6.8091758461482526</v>
      </c>
      <c r="L64" s="35">
        <v>9.9431131547145331</v>
      </c>
      <c r="M64" s="35">
        <v>15.919793196757864</v>
      </c>
      <c r="N64" s="35">
        <v>20.458182402528273</v>
      </c>
      <c r="O64" s="35"/>
      <c r="P64" s="34">
        <v>1973</v>
      </c>
      <c r="Q64" s="35">
        <v>10.20941621848992</v>
      </c>
      <c r="R64" s="35">
        <v>13.922138815626338</v>
      </c>
      <c r="S64" s="35">
        <v>24.875393494228753</v>
      </c>
      <c r="T64" s="35">
        <v>29.951782919873857</v>
      </c>
      <c r="U64" s="35">
        <v>46.457690032910371</v>
      </c>
      <c r="V64" s="35">
        <v>68.540796091881631</v>
      </c>
      <c r="W64" s="102"/>
      <c r="X64" s="35">
        <v>2.7921639270434588</v>
      </c>
      <c r="Y64" s="35">
        <v>6.2324946092988638</v>
      </c>
      <c r="Z64" s="35">
        <v>13.680873053409709</v>
      </c>
      <c r="AA64" s="35">
        <v>17.096041238045714</v>
      </c>
      <c r="AB64" s="35">
        <v>35.026966185713704</v>
      </c>
      <c r="AC64" s="35">
        <v>68.540796091881631</v>
      </c>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row>
    <row r="65" spans="1:80">
      <c r="A65" s="34">
        <v>1974</v>
      </c>
      <c r="B65" s="35">
        <v>3.4743901029020696</v>
      </c>
      <c r="C65" s="35">
        <v>4.5590433482810173</v>
      </c>
      <c r="D65" s="35">
        <v>7.5231928342139796</v>
      </c>
      <c r="E65" s="35">
        <v>8.7027632622686717</v>
      </c>
      <c r="F65" s="35">
        <v>11.315644565904595</v>
      </c>
      <c r="G65" s="35">
        <v>14.152384836582762</v>
      </c>
      <c r="H65" s="33"/>
      <c r="I65" s="35">
        <v>1.3924050632911391</v>
      </c>
      <c r="J65" s="35">
        <v>2.594896459976463</v>
      </c>
      <c r="K65" s="35">
        <v>5.0793758365382988</v>
      </c>
      <c r="L65" s="35">
        <v>6.953720136518772</v>
      </c>
      <c r="M65" s="35">
        <v>10.234061780951889</v>
      </c>
      <c r="N65" s="35">
        <v>14.152384836582762</v>
      </c>
      <c r="O65" s="35"/>
      <c r="P65" s="34">
        <v>1974</v>
      </c>
      <c r="Q65" s="35">
        <v>7.1745332316470352</v>
      </c>
      <c r="R65" s="35">
        <v>9.9368313588701955</v>
      </c>
      <c r="S65" s="35">
        <v>17.875412541254125</v>
      </c>
      <c r="T65" s="35">
        <v>22.616880985768415</v>
      </c>
      <c r="U65" s="35">
        <v>35.31452494508185</v>
      </c>
      <c r="V65" s="35">
        <v>54.962788188140181</v>
      </c>
      <c r="W65" s="102"/>
      <c r="X65" s="35">
        <v>1.7150783975787129</v>
      </c>
      <c r="Y65" s="35">
        <v>4.3641628959276018</v>
      </c>
      <c r="Z65" s="35">
        <v>7.2545612510860122</v>
      </c>
      <c r="AA65" s="35">
        <v>12.936589521062775</v>
      </c>
      <c r="AB65" s="35">
        <v>25.977357200489607</v>
      </c>
      <c r="AC65" s="35">
        <v>54.962788188140181</v>
      </c>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row>
    <row r="66" spans="1:80">
      <c r="A66" s="34">
        <v>1975</v>
      </c>
      <c r="B66" s="35">
        <v>3.2302080142574701</v>
      </c>
      <c r="C66" s="35">
        <v>4.216558330482381</v>
      </c>
      <c r="D66" s="35">
        <v>7.0350991933725746</v>
      </c>
      <c r="E66" s="35">
        <v>8.1069881945742157</v>
      </c>
      <c r="F66" s="35">
        <v>11.203906684553218</v>
      </c>
      <c r="G66" s="35">
        <v>15.442497642328883</v>
      </c>
      <c r="H66" s="33"/>
      <c r="I66" s="35">
        <v>1.3889997605172824</v>
      </c>
      <c r="J66" s="35">
        <v>2.3969035890218158</v>
      </c>
      <c r="K66" s="35">
        <v>4.8509130643532385</v>
      </c>
      <c r="L66" s="35">
        <v>6.0653938758287467</v>
      </c>
      <c r="M66" s="35">
        <v>9.4860896778253867</v>
      </c>
      <c r="N66" s="35">
        <v>15.442497642328883</v>
      </c>
      <c r="O66" s="35"/>
      <c r="P66" s="34">
        <v>1975</v>
      </c>
      <c r="Q66" s="35">
        <v>6.4648117839607204</v>
      </c>
      <c r="R66" s="35">
        <v>9.0735593079699619</v>
      </c>
      <c r="S66" s="35">
        <v>16.334501649690104</v>
      </c>
      <c r="T66" s="35">
        <v>20.094384994589394</v>
      </c>
      <c r="U66" s="35">
        <v>31.662310414110703</v>
      </c>
      <c r="V66" s="35">
        <v>51.199993105654762</v>
      </c>
      <c r="W66" s="102"/>
      <c r="X66" s="35">
        <v>1.4573544636457754</v>
      </c>
      <c r="Y66" s="35">
        <v>4.1589269439748433</v>
      </c>
      <c r="Z66" s="35">
        <v>8.2002926353438461</v>
      </c>
      <c r="AA66" s="35">
        <v>11.626556988715492</v>
      </c>
      <c r="AB66" s="35">
        <v>22.034311292404048</v>
      </c>
      <c r="AC66" s="35">
        <v>51.199993105654762</v>
      </c>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row>
    <row r="67" spans="1:80">
      <c r="A67" s="34">
        <v>1976</v>
      </c>
      <c r="B67" s="35">
        <v>4.0165174792890301</v>
      </c>
      <c r="C67" s="35">
        <v>5.1701377258487193</v>
      </c>
      <c r="D67" s="35">
        <v>8.4426616802887278</v>
      </c>
      <c r="E67" s="35">
        <v>9.7924976471115492</v>
      </c>
      <c r="F67" s="35">
        <v>13.027174460559161</v>
      </c>
      <c r="G67" s="35">
        <v>16.633317269076304</v>
      </c>
      <c r="H67" s="33"/>
      <c r="I67" s="35">
        <v>1.8659320477502297</v>
      </c>
      <c r="J67" s="35">
        <v>3.0603912012132679</v>
      </c>
      <c r="K67" s="35">
        <v>5.6651911963605066</v>
      </c>
      <c r="L67" s="35">
        <v>7.6326482818070609</v>
      </c>
      <c r="M67" s="35">
        <v>11.551842436637898</v>
      </c>
      <c r="N67" s="35">
        <v>16.633317269076304</v>
      </c>
      <c r="O67" s="35"/>
      <c r="P67" s="34">
        <v>1976</v>
      </c>
      <c r="Q67" s="35">
        <v>7.850701402805611</v>
      </c>
      <c r="R67" s="35">
        <v>10.821414287618794</v>
      </c>
      <c r="S67" s="35">
        <v>18.593842985745727</v>
      </c>
      <c r="T67" s="35">
        <v>22.224214380779653</v>
      </c>
      <c r="U67" s="35">
        <v>34.043870967741938</v>
      </c>
      <c r="V67" s="35">
        <v>52.122613732481078</v>
      </c>
      <c r="W67" s="102"/>
      <c r="X67" s="35">
        <v>2.1439285844949327</v>
      </c>
      <c r="Y67" s="35">
        <v>5.5695976307189543</v>
      </c>
      <c r="Z67" s="35">
        <v>10.702561719604875</v>
      </c>
      <c r="AA67" s="35">
        <v>13.396455976774723</v>
      </c>
      <c r="AB67" s="35">
        <v>25.082275448697317</v>
      </c>
      <c r="AC67" s="35">
        <v>52.122613732481078</v>
      </c>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row>
    <row r="68" spans="1:80">
      <c r="A68" s="34">
        <v>1977</v>
      </c>
      <c r="B68" s="35">
        <v>4.2144864041144823</v>
      </c>
      <c r="C68" s="35">
        <v>5.4486241217798588</v>
      </c>
      <c r="D68" s="35">
        <v>8.8276349829700891</v>
      </c>
      <c r="E68" s="35">
        <v>10.027074066911624</v>
      </c>
      <c r="F68" s="35">
        <v>13.054107693469856</v>
      </c>
      <c r="G68" s="35">
        <v>15.562272898886347</v>
      </c>
      <c r="H68" s="33"/>
      <c r="I68" s="35">
        <v>1.9154737559645536</v>
      </c>
      <c r="J68" s="35">
        <v>3.2589161872369168</v>
      </c>
      <c r="K68" s="35">
        <v>6.3512434405658231</v>
      </c>
      <c r="L68" s="35">
        <v>7.9897205030667475</v>
      </c>
      <c r="M68" s="35">
        <v>12.051548978161756</v>
      </c>
      <c r="N68" s="35">
        <v>15.562272898886347</v>
      </c>
      <c r="O68" s="35"/>
      <c r="P68" s="34">
        <v>1977</v>
      </c>
      <c r="Q68" s="35">
        <v>8.4221748400852885</v>
      </c>
      <c r="R68" s="35">
        <v>11.630402279643278</v>
      </c>
      <c r="S68" s="35">
        <v>20.883963606571516</v>
      </c>
      <c r="T68" s="35">
        <v>25.04100053832768</v>
      </c>
      <c r="U68" s="35">
        <v>37.402706400395495</v>
      </c>
      <c r="V68" s="35">
        <v>58.157282237364349</v>
      </c>
      <c r="W68" s="102"/>
      <c r="X68" s="35">
        <v>2.2278824927831549</v>
      </c>
      <c r="Y68" s="35">
        <v>5.2549019607843137</v>
      </c>
      <c r="Z68" s="35">
        <v>11.680248350795498</v>
      </c>
      <c r="AA68" s="35">
        <v>15.501692343862979</v>
      </c>
      <c r="AB68" s="35">
        <v>26.659274374715917</v>
      </c>
      <c r="AC68" s="35">
        <v>58.157282237364349</v>
      </c>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row>
    <row r="69" spans="1:80">
      <c r="A69" s="34">
        <v>1978</v>
      </c>
      <c r="B69" s="35">
        <v>4.0609357997823725</v>
      </c>
      <c r="C69" s="35">
        <v>5.1617435520021404</v>
      </c>
      <c r="D69" s="35">
        <v>8.1989772514908008</v>
      </c>
      <c r="E69" s="35">
        <v>9.3480872907531953</v>
      </c>
      <c r="F69" s="35">
        <v>11.835224223362165</v>
      </c>
      <c r="G69" s="35">
        <v>13.453477567847155</v>
      </c>
      <c r="H69" s="33"/>
      <c r="I69" s="35">
        <v>2.0115837329513608</v>
      </c>
      <c r="J69" s="35">
        <v>3.1886009447706507</v>
      </c>
      <c r="K69" s="35">
        <v>5.810593480733778</v>
      </c>
      <c r="L69" s="35">
        <v>7.6676413727966342</v>
      </c>
      <c r="M69" s="35">
        <v>11.191970937556825</v>
      </c>
      <c r="N69" s="35">
        <v>13.453477567847155</v>
      </c>
      <c r="O69" s="35"/>
      <c r="P69" s="34">
        <v>1978</v>
      </c>
      <c r="Q69" s="35">
        <v>8.2790796310041355</v>
      </c>
      <c r="R69" s="35">
        <v>11.237149946827365</v>
      </c>
      <c r="S69" s="35">
        <v>19.046183384771624</v>
      </c>
      <c r="T69" s="35">
        <v>22.787363276972904</v>
      </c>
      <c r="U69" s="35">
        <v>34.273209506390693</v>
      </c>
      <c r="V69" s="35">
        <v>51.745391795825192</v>
      </c>
      <c r="W69" s="102"/>
      <c r="X69" s="35">
        <v>2.5862068965517242</v>
      </c>
      <c r="Y69" s="35">
        <v>5.8957285273160434</v>
      </c>
      <c r="Z69" s="35">
        <v>10.782117215744183</v>
      </c>
      <c r="AA69" s="35">
        <v>14.130540238992287</v>
      </c>
      <c r="AB69" s="35">
        <v>25.921543866157887</v>
      </c>
      <c r="AC69" s="35">
        <v>51.745391795825192</v>
      </c>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row>
    <row r="70" spans="1:80">
      <c r="A70" s="34">
        <v>1979</v>
      </c>
      <c r="B70" s="35">
        <v>6.5799043804610298</v>
      </c>
      <c r="C70" s="35">
        <v>8.7652214836166831</v>
      </c>
      <c r="D70" s="35">
        <v>14.86973634108759</v>
      </c>
      <c r="E70" s="35">
        <v>17.727931463455299</v>
      </c>
      <c r="F70" s="35">
        <v>25.044233440597726</v>
      </c>
      <c r="G70" s="35">
        <v>34.72898455848464</v>
      </c>
      <c r="H70" s="33"/>
      <c r="I70" s="35">
        <v>2.3490219526778851</v>
      </c>
      <c r="J70" s="35">
        <v>4.4654382847102294</v>
      </c>
      <c r="K70" s="35">
        <v>8.3967957989880855</v>
      </c>
      <c r="L70" s="35">
        <v>11.983237204906487</v>
      </c>
      <c r="M70" s="35">
        <v>20.328625209930141</v>
      </c>
      <c r="N70" s="35">
        <v>34.72898455848464</v>
      </c>
      <c r="O70" s="35"/>
      <c r="P70" s="34">
        <v>1979</v>
      </c>
      <c r="Q70" s="35">
        <v>12.407830220458884</v>
      </c>
      <c r="R70" s="35">
        <v>17.049420633812648</v>
      </c>
      <c r="S70" s="35">
        <v>29.600123454408674</v>
      </c>
      <c r="T70" s="35">
        <v>35.528354229716101</v>
      </c>
      <c r="U70" s="35">
        <v>50.540158650078098</v>
      </c>
      <c r="V70" s="35">
        <v>71.689943652066205</v>
      </c>
      <c r="X70" s="35">
        <v>2.9726431693058633</v>
      </c>
      <c r="Y70" s="35">
        <v>7.4163364211087366</v>
      </c>
      <c r="Z70" s="35">
        <v>14.809321557787815</v>
      </c>
      <c r="AA70" s="35">
        <v>21.457624811763743</v>
      </c>
      <c r="AB70" s="35">
        <v>36.488904973427452</v>
      </c>
      <c r="AC70" s="35">
        <v>71.689943652066205</v>
      </c>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row>
    <row r="71" spans="1:80">
      <c r="A71" s="34">
        <v>1980</v>
      </c>
      <c r="B71" s="35">
        <v>6.2835988770115048</v>
      </c>
      <c r="C71" s="35">
        <v>8.3840182801841454</v>
      </c>
      <c r="D71" s="35">
        <v>14.556111619574319</v>
      </c>
      <c r="E71" s="35">
        <v>17.233974014817999</v>
      </c>
      <c r="F71" s="35">
        <v>22.921358682648226</v>
      </c>
      <c r="G71" s="35">
        <v>28.350906979581445</v>
      </c>
      <c r="H71" s="33"/>
      <c r="I71" s="35">
        <v>2.2263763939193311</v>
      </c>
      <c r="J71" s="35">
        <v>4.020814166114115</v>
      </c>
      <c r="K71" s="35">
        <v>8.4487696845153817</v>
      </c>
      <c r="L71" s="35">
        <v>12.853316407699509</v>
      </c>
      <c r="M71" s="35">
        <v>20.416110727025572</v>
      </c>
      <c r="N71" s="35">
        <v>28.350906979581445</v>
      </c>
      <c r="O71" s="35"/>
      <c r="P71" s="34">
        <v>1980</v>
      </c>
      <c r="Q71" s="35">
        <v>11.305541259221135</v>
      </c>
      <c r="R71" s="35">
        <v>15.618187879875876</v>
      </c>
      <c r="S71" s="35">
        <v>27.799847030433828</v>
      </c>
      <c r="T71" s="35">
        <v>33.880538714382475</v>
      </c>
      <c r="U71" s="35">
        <v>48.628900436702537</v>
      </c>
      <c r="V71" s="35">
        <v>67.407945619166597</v>
      </c>
      <c r="X71" s="35">
        <v>2.5910763331087732</v>
      </c>
      <c r="Y71" s="35">
        <v>6.3327895005626633</v>
      </c>
      <c r="Z71" s="35">
        <v>12.663563485906389</v>
      </c>
      <c r="AA71" s="35">
        <v>20.433706340593815</v>
      </c>
      <c r="AB71" s="35">
        <v>37.390920921567798</v>
      </c>
      <c r="AC71" s="35">
        <v>67.407945619166597</v>
      </c>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row>
    <row r="72" spans="1:80">
      <c r="A72" s="34">
        <v>1981</v>
      </c>
      <c r="B72" s="35">
        <v>5.8684378127558903</v>
      </c>
      <c r="C72" s="35">
        <v>7.8778693441950054</v>
      </c>
      <c r="D72" s="35">
        <v>13.841140127270593</v>
      </c>
      <c r="E72" s="35">
        <v>16.366441590224913</v>
      </c>
      <c r="F72" s="35">
        <v>21.62850903259185</v>
      </c>
      <c r="G72" s="35">
        <v>26.773074966663835</v>
      </c>
      <c r="H72" s="33"/>
      <c r="I72" s="35">
        <v>2.055196711685261</v>
      </c>
      <c r="J72" s="35">
        <v>3.7467316313942973</v>
      </c>
      <c r="K72" s="35">
        <v>8.057391781155756</v>
      </c>
      <c r="L72" s="35">
        <v>12.267032856954684</v>
      </c>
      <c r="M72" s="35">
        <v>19.257509031544775</v>
      </c>
      <c r="N72" s="35">
        <v>26.773074966663835</v>
      </c>
      <c r="O72" s="35"/>
      <c r="P72" s="34">
        <v>1981</v>
      </c>
      <c r="Q72" s="35">
        <v>11.114657304715552</v>
      </c>
      <c r="R72" s="35">
        <v>15.688561856903565</v>
      </c>
      <c r="S72" s="35">
        <v>29.133052311823814</v>
      </c>
      <c r="T72" s="35">
        <v>35.412038607066791</v>
      </c>
      <c r="U72" s="35">
        <v>51.861841901876524</v>
      </c>
      <c r="V72" s="35">
        <v>71.052806818938535</v>
      </c>
      <c r="X72" s="35">
        <v>1.9580838323353293</v>
      </c>
      <c r="Y72" s="35">
        <v>5.3443954238680336</v>
      </c>
      <c r="Z72" s="35">
        <v>12.817212392447301</v>
      </c>
      <c r="AA72" s="35">
        <v>19.415111498598282</v>
      </c>
      <c r="AB72" s="35">
        <v>39.948942715881742</v>
      </c>
      <c r="AC72" s="35">
        <v>71.052806818938535</v>
      </c>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row>
    <row r="73" spans="1:80">
      <c r="A73" s="34">
        <v>1982</v>
      </c>
      <c r="B73" s="35">
        <v>7.3136591624868776</v>
      </c>
      <c r="C73" s="35">
        <v>10.084348202482481</v>
      </c>
      <c r="D73" s="35">
        <v>17.783664650895155</v>
      </c>
      <c r="E73" s="35">
        <v>21.29072346971445</v>
      </c>
      <c r="F73" s="35">
        <v>28.587014815177035</v>
      </c>
      <c r="G73" s="35">
        <v>34.592654967223304</v>
      </c>
      <c r="H73" s="33"/>
      <c r="I73" s="35">
        <v>1.82066982094814</v>
      </c>
      <c r="J73" s="35">
        <v>4.2519769225391792</v>
      </c>
      <c r="K73" s="35">
        <v>8.9259654444800649</v>
      </c>
      <c r="L73" s="35">
        <v>14.751504823049476</v>
      </c>
      <c r="M73" s="35">
        <v>25.414303519112778</v>
      </c>
      <c r="N73" s="35">
        <v>34.592654967223304</v>
      </c>
      <c r="O73" s="35"/>
      <c r="P73" s="34">
        <v>1982</v>
      </c>
      <c r="Q73" s="35">
        <v>11.657366912984466</v>
      </c>
      <c r="R73" s="35">
        <v>16.528233639225668</v>
      </c>
      <c r="S73" s="35">
        <v>30.353587855132442</v>
      </c>
      <c r="T73" s="35">
        <v>37.227295158795613</v>
      </c>
      <c r="U73" s="35">
        <v>53.448030362979743</v>
      </c>
      <c r="V73" s="35">
        <v>71.041085209985241</v>
      </c>
      <c r="X73" s="35">
        <v>1.5216280258328299</v>
      </c>
      <c r="Y73" s="35">
        <v>4.9696226817309741</v>
      </c>
      <c r="Z73" s="35">
        <v>10.764816370449374</v>
      </c>
      <c r="AA73" s="35">
        <v>19.249783882901539</v>
      </c>
      <c r="AB73" s="35">
        <v>40.932496728057053</v>
      </c>
      <c r="AC73" s="35">
        <v>71.041085209985241</v>
      </c>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row>
    <row r="74" spans="1:80">
      <c r="A74" s="34">
        <v>1983</v>
      </c>
      <c r="B74" s="35">
        <v>9.3149082401111354</v>
      </c>
      <c r="C74" s="35">
        <v>12.553485688155302</v>
      </c>
      <c r="D74" s="35">
        <v>21.317748126936323</v>
      </c>
      <c r="E74" s="35">
        <v>24.510941531404857</v>
      </c>
      <c r="F74" s="35">
        <v>30.612128805450752</v>
      </c>
      <c r="G74" s="35">
        <v>34.007495360988536</v>
      </c>
      <c r="H74" s="33"/>
      <c r="I74" s="35">
        <v>2.6934977628386352</v>
      </c>
      <c r="J74" s="35">
        <v>5.6380688956630989</v>
      </c>
      <c r="K74" s="35">
        <v>12.969225415577347</v>
      </c>
      <c r="L74" s="35">
        <v>18.879997269950685</v>
      </c>
      <c r="M74" s="35">
        <v>28.760539029558238</v>
      </c>
      <c r="N74" s="35">
        <v>34.007495360988536</v>
      </c>
      <c r="O74" s="35"/>
      <c r="P74" s="34">
        <v>1983</v>
      </c>
      <c r="Q74" s="35">
        <v>14.952220348510398</v>
      </c>
      <c r="R74" s="35">
        <v>20.552868570489714</v>
      </c>
      <c r="S74" s="35">
        <v>35.838289840440709</v>
      </c>
      <c r="T74" s="35">
        <v>42.230847134168116</v>
      </c>
      <c r="U74" s="35">
        <v>56.714865790933032</v>
      </c>
      <c r="V74" s="35">
        <v>70.465588601358093</v>
      </c>
      <c r="X74" s="35">
        <v>2.8150521841689473</v>
      </c>
      <c r="Y74" s="35">
        <v>7.1130837514473182</v>
      </c>
      <c r="Z74" s="35">
        <v>16.677779337450872</v>
      </c>
      <c r="AA74" s="35">
        <v>25.410535052525965</v>
      </c>
      <c r="AB74" s="35">
        <v>47.182671442583569</v>
      </c>
      <c r="AC74" s="35">
        <v>70.465588601358093</v>
      </c>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row>
    <row r="75" spans="1:80">
      <c r="A75" s="34">
        <v>1984</v>
      </c>
      <c r="B75" s="35">
        <v>9.6381263777127142</v>
      </c>
      <c r="C75" s="35">
        <v>12.823818141252882</v>
      </c>
      <c r="D75" s="35">
        <v>21.379194512216682</v>
      </c>
      <c r="E75" s="35">
        <v>24.881078660869093</v>
      </c>
      <c r="F75" s="35">
        <v>31.140977946654385</v>
      </c>
      <c r="G75" s="35">
        <v>33.339444753460342</v>
      </c>
      <c r="H75" s="33"/>
      <c r="I75" s="35">
        <v>3.0008160566901156</v>
      </c>
      <c r="J75" s="35">
        <v>5.8608328731840587</v>
      </c>
      <c r="K75" s="35">
        <v>11.644516468553958</v>
      </c>
      <c r="L75" s="35">
        <v>18.657543736015079</v>
      </c>
      <c r="M75" s="35">
        <v>29.906174952646012</v>
      </c>
      <c r="N75" s="35">
        <v>33.339444753460342</v>
      </c>
      <c r="O75" s="35"/>
      <c r="P75" s="34">
        <v>1984</v>
      </c>
      <c r="Q75" s="35">
        <v>15.100476619863453</v>
      </c>
      <c r="R75" s="35">
        <v>20.992705093357991</v>
      </c>
      <c r="S75" s="35">
        <v>36.287038777172206</v>
      </c>
      <c r="T75" s="35">
        <v>42.075878712006975</v>
      </c>
      <c r="U75" s="35">
        <v>55.512835983973616</v>
      </c>
      <c r="V75" s="35">
        <v>70.622870803950804</v>
      </c>
      <c r="X75" s="35">
        <v>2.0124898856822755</v>
      </c>
      <c r="Y75" s="35">
        <v>7.0365170044695011</v>
      </c>
      <c r="Z75" s="35">
        <v>18.267055290300245</v>
      </c>
      <c r="AA75" s="35">
        <v>25.45284215447785</v>
      </c>
      <c r="AB75" s="35">
        <v>43.925555947828563</v>
      </c>
      <c r="AC75" s="35">
        <v>70.622870803950804</v>
      </c>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row>
    <row r="76" spans="1:80">
      <c r="A76" s="34">
        <v>1985</v>
      </c>
      <c r="B76" s="35">
        <v>11.303960561393957</v>
      </c>
      <c r="C76" s="35">
        <v>14.785562786979805</v>
      </c>
      <c r="D76" s="35">
        <v>23.642285746140583</v>
      </c>
      <c r="E76" s="35">
        <v>27.10076342453511</v>
      </c>
      <c r="F76" s="35">
        <v>33.360725788776165</v>
      </c>
      <c r="G76" s="35">
        <v>36.346609718507459</v>
      </c>
      <c r="H76" s="33"/>
      <c r="I76" s="35">
        <v>3.8727376717042952</v>
      </c>
      <c r="J76" s="35">
        <v>7.3543291565532458</v>
      </c>
      <c r="K76" s="35">
        <v>13.819441258773338</v>
      </c>
      <c r="L76" s="35">
        <v>20.843907656087765</v>
      </c>
      <c r="M76" s="35">
        <v>31.748436049378011</v>
      </c>
      <c r="N76" s="35">
        <v>36.346609718507459</v>
      </c>
      <c r="O76" s="35"/>
      <c r="P76" s="34">
        <v>1985</v>
      </c>
      <c r="Q76" s="35">
        <v>17.301498969902202</v>
      </c>
      <c r="R76" s="35">
        <v>23.56101043756162</v>
      </c>
      <c r="S76" s="35">
        <v>39.275524387822287</v>
      </c>
      <c r="T76" s="35">
        <v>45.085974318499041</v>
      </c>
      <c r="U76" s="35">
        <v>58.576225793160283</v>
      </c>
      <c r="V76" s="35">
        <v>73.937863683478014</v>
      </c>
      <c r="X76" s="35">
        <v>2.9357833957553057</v>
      </c>
      <c r="Y76" s="35">
        <v>8.5853438287446338</v>
      </c>
      <c r="Z76" s="35">
        <v>20.62141091741168</v>
      </c>
      <c r="AA76" s="35">
        <v>28.299845678221146</v>
      </c>
      <c r="AB76" s="35">
        <v>47.353206685044505</v>
      </c>
      <c r="AC76" s="35">
        <v>73.937863683478014</v>
      </c>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row>
    <row r="77" spans="1:80">
      <c r="A77" s="34">
        <v>1986</v>
      </c>
      <c r="B77" s="35">
        <v>19.586752858418215</v>
      </c>
      <c r="C77" s="35">
        <v>25.302658353981425</v>
      </c>
      <c r="D77" s="35">
        <v>38.816981361507331</v>
      </c>
      <c r="E77" s="35">
        <v>43.686173617856547</v>
      </c>
      <c r="F77" s="35">
        <v>48.328270971911799</v>
      </c>
      <c r="G77" s="35">
        <v>54.59046392426378</v>
      </c>
      <c r="H77" s="33"/>
      <c r="I77" s="35">
        <v>5.9706243463234969</v>
      </c>
      <c r="J77" s="35">
        <v>11.999066621411947</v>
      </c>
      <c r="K77" s="35">
        <v>23.209222842199292</v>
      </c>
      <c r="L77" s="35">
        <v>39.194084757434283</v>
      </c>
      <c r="M77" s="35">
        <v>44.198845522209616</v>
      </c>
      <c r="N77" s="35">
        <v>54.59046392426378</v>
      </c>
      <c r="O77" s="35"/>
      <c r="P77" s="34">
        <v>1986</v>
      </c>
      <c r="Q77" s="35">
        <v>27.921043934583839</v>
      </c>
      <c r="R77" s="35">
        <v>36.737610634707437</v>
      </c>
      <c r="S77" s="35">
        <v>56.678979905302313</v>
      </c>
      <c r="T77" s="35">
        <v>63.425141175306372</v>
      </c>
      <c r="U77" s="35">
        <v>75.864480920592996</v>
      </c>
      <c r="V77" s="35">
        <v>84.948003335251371</v>
      </c>
      <c r="X77" s="35">
        <v>4.4432420535206614</v>
      </c>
      <c r="Y77" s="35">
        <v>13.082008191784123</v>
      </c>
      <c r="Z77" s="35">
        <v>30.466249906973282</v>
      </c>
      <c r="AA77" s="35">
        <v>45.668854168846032</v>
      </c>
      <c r="AB77" s="35">
        <v>68.318164019407718</v>
      </c>
      <c r="AC77" s="35">
        <v>84.948003335251371</v>
      </c>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row>
    <row r="78" spans="1:80">
      <c r="A78" s="34">
        <v>1987</v>
      </c>
      <c r="B78" s="35">
        <v>6.9698014786713509</v>
      </c>
      <c r="C78" s="35">
        <v>8.881899669759397</v>
      </c>
      <c r="D78" s="35">
        <v>13.001317342731518</v>
      </c>
      <c r="E78" s="35">
        <v>14.496515249565862</v>
      </c>
      <c r="F78" s="35">
        <v>16.506548977639717</v>
      </c>
      <c r="G78" s="35">
        <v>17.70971481976439</v>
      </c>
      <c r="H78" s="33"/>
      <c r="I78" s="35">
        <v>2.8051787916152895</v>
      </c>
      <c r="J78" s="35">
        <v>5.3785156193164454</v>
      </c>
      <c r="K78" s="35">
        <v>8.8553097002401167</v>
      </c>
      <c r="L78" s="35">
        <v>12.55302003589612</v>
      </c>
      <c r="M78" s="35">
        <v>15.84645419554948</v>
      </c>
      <c r="N78" s="35">
        <v>17.70971481976439</v>
      </c>
      <c r="O78" s="35"/>
      <c r="P78" s="34">
        <v>1987</v>
      </c>
      <c r="Q78" s="35">
        <v>10.687152138488562</v>
      </c>
      <c r="R78" s="35">
        <v>14.334878975460075</v>
      </c>
      <c r="S78" s="35">
        <v>23.477644217715323</v>
      </c>
      <c r="T78" s="35">
        <v>27.047097447950062</v>
      </c>
      <c r="U78" s="35">
        <v>35.342690554296112</v>
      </c>
      <c r="V78" s="35">
        <v>46.702003833924529</v>
      </c>
      <c r="X78" s="35">
        <v>2.8861401839517917</v>
      </c>
      <c r="Y78" s="35">
        <v>5.684243546293847</v>
      </c>
      <c r="Z78" s="35">
        <v>9.7156616267129348</v>
      </c>
      <c r="AA78" s="35">
        <v>14.355006932256565</v>
      </c>
      <c r="AB78" s="35">
        <v>18.830405830281045</v>
      </c>
      <c r="AC78" s="35">
        <v>46.702003833924529</v>
      </c>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row>
    <row r="79" spans="1:80">
      <c r="A79" s="34">
        <v>1988</v>
      </c>
      <c r="B79" s="35">
        <v>7.713199851687059</v>
      </c>
      <c r="C79" s="35">
        <v>9.8368316523229087</v>
      </c>
      <c r="D79" s="35">
        <v>14.609252325160043</v>
      </c>
      <c r="E79" s="35">
        <v>16.199929508057622</v>
      </c>
      <c r="F79" s="35">
        <v>18.775860807875773</v>
      </c>
      <c r="G79" s="35">
        <v>20.802453688058215</v>
      </c>
      <c r="H79" s="33"/>
      <c r="I79" s="35">
        <v>2.4089744836753884</v>
      </c>
      <c r="J79" s="35">
        <v>4.7520229075173335</v>
      </c>
      <c r="K79" s="35">
        <v>9.2515443973003268</v>
      </c>
      <c r="L79" s="35">
        <v>13.177472584760098</v>
      </c>
      <c r="M79" s="35">
        <v>17.471685587648928</v>
      </c>
      <c r="N79" s="35">
        <v>20.802453688058215</v>
      </c>
      <c r="O79" s="35"/>
      <c r="P79" s="34">
        <v>1988</v>
      </c>
      <c r="Q79" s="35">
        <v>10.865916407561292</v>
      </c>
      <c r="R79" s="35">
        <v>14.358422299793615</v>
      </c>
      <c r="S79" s="35">
        <v>22.670484690354886</v>
      </c>
      <c r="T79" s="35">
        <v>25.566236840427202</v>
      </c>
      <c r="U79" s="35">
        <v>33.154728698021664</v>
      </c>
      <c r="V79" s="35">
        <v>42.95597475937474</v>
      </c>
      <c r="X79" s="35">
        <v>2.4684385382059801</v>
      </c>
      <c r="Y79" s="35">
        <v>4.9891063858535016</v>
      </c>
      <c r="Z79" s="35">
        <v>10.194712775944039</v>
      </c>
      <c r="AA79" s="35">
        <v>15.177480979950216</v>
      </c>
      <c r="AB79" s="35">
        <v>21.170534878916829</v>
      </c>
      <c r="AC79" s="35">
        <v>42.95597475937474</v>
      </c>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row>
    <row r="80" spans="1:80">
      <c r="A80" s="34">
        <v>1989</v>
      </c>
      <c r="B80" s="35">
        <v>6.5548422099647343</v>
      </c>
      <c r="C80" s="35">
        <v>8.3271470625879935</v>
      </c>
      <c r="D80" s="35">
        <v>12.750334809930976</v>
      </c>
      <c r="E80" s="35">
        <v>14.17911083763574</v>
      </c>
      <c r="F80" s="35">
        <v>17.202089926134612</v>
      </c>
      <c r="G80" s="35">
        <v>20.744055333302935</v>
      </c>
      <c r="H80" s="33"/>
      <c r="I80" s="35">
        <v>2.2889710412815769</v>
      </c>
      <c r="J80" s="35">
        <v>3.957304971757162</v>
      </c>
      <c r="K80" s="35">
        <v>8.3355716715910102</v>
      </c>
      <c r="L80" s="35">
        <v>10.848827137364028</v>
      </c>
      <c r="M80" s="35">
        <v>14.997556890786639</v>
      </c>
      <c r="N80" s="35">
        <v>20.744055333302935</v>
      </c>
      <c r="O80" s="35"/>
      <c r="P80" s="34">
        <v>1989</v>
      </c>
      <c r="Q80" s="35">
        <v>9.4674396898334283</v>
      </c>
      <c r="R80" s="35">
        <v>12.427650908540661</v>
      </c>
      <c r="S80" s="35">
        <v>19.913908193694088</v>
      </c>
      <c r="T80" s="35">
        <v>22.855644862285974</v>
      </c>
      <c r="U80" s="35">
        <v>30.118862792794808</v>
      </c>
      <c r="V80" s="35">
        <v>40.887583212778047</v>
      </c>
      <c r="X80" s="35">
        <v>2.3425923006589526</v>
      </c>
      <c r="Y80" s="35">
        <v>4.1203601904272427</v>
      </c>
      <c r="Z80" s="35">
        <v>9.0935729634694269</v>
      </c>
      <c r="AA80" s="35">
        <v>12.169023456460733</v>
      </c>
      <c r="AB80" s="35">
        <v>17.643677454679018</v>
      </c>
      <c r="AC80" s="35">
        <v>40.887583212778047</v>
      </c>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row>
    <row r="81" spans="1:80">
      <c r="A81" s="34">
        <v>1990</v>
      </c>
      <c r="B81" s="35">
        <v>4.6664261897011343</v>
      </c>
      <c r="C81" s="35">
        <v>5.9665142700534437</v>
      </c>
      <c r="D81" s="35">
        <v>9.1305482242671783</v>
      </c>
      <c r="E81" s="35">
        <v>10.22314899621874</v>
      </c>
      <c r="F81" s="35">
        <v>12.289462352066117</v>
      </c>
      <c r="G81" s="35">
        <v>15.160692720090058</v>
      </c>
      <c r="H81" s="33"/>
      <c r="I81" s="35">
        <v>1.540880503144654</v>
      </c>
      <c r="J81" s="35">
        <v>2.8458382615667084</v>
      </c>
      <c r="K81" s="35">
        <v>5.7200465296626595</v>
      </c>
      <c r="L81" s="35">
        <v>8.0187755627397088</v>
      </c>
      <c r="M81" s="35">
        <v>10.489598540660394</v>
      </c>
      <c r="N81" s="35">
        <v>15.160692720090058</v>
      </c>
      <c r="O81" s="35"/>
      <c r="P81" s="34">
        <v>1990</v>
      </c>
      <c r="Q81" s="35">
        <v>7.0634247066749491</v>
      </c>
      <c r="R81" s="35">
        <v>9.334697172293529</v>
      </c>
      <c r="S81" s="35">
        <v>14.930432818820941</v>
      </c>
      <c r="T81" s="35">
        <v>17.21978004283207</v>
      </c>
      <c r="U81" s="35">
        <v>23.391221236055895</v>
      </c>
      <c r="V81" s="35">
        <v>31.883872314076967</v>
      </c>
      <c r="X81" s="35">
        <v>1.5649952091983392</v>
      </c>
      <c r="Y81" s="35">
        <v>2.9291985136246828</v>
      </c>
      <c r="Z81" s="35">
        <v>6.0670867126194743</v>
      </c>
      <c r="AA81" s="35">
        <v>8.717839550189133</v>
      </c>
      <c r="AB81" s="35">
        <v>11.718859897444798</v>
      </c>
      <c r="AC81" s="35">
        <v>31.883872314076967</v>
      </c>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row>
    <row r="82" spans="1:80">
      <c r="A82" s="34">
        <v>1991</v>
      </c>
      <c r="B82" s="35">
        <v>3.8452310020506637</v>
      </c>
      <c r="C82" s="35">
        <v>4.8216492819974244</v>
      </c>
      <c r="D82" s="35">
        <v>7.0463616339294397</v>
      </c>
      <c r="E82" s="35">
        <v>7.7982331716500379</v>
      </c>
      <c r="F82" s="35">
        <v>9.2830499083517477</v>
      </c>
      <c r="G82" s="35">
        <v>8.9775924169559644</v>
      </c>
      <c r="H82" s="33"/>
      <c r="I82" s="35">
        <v>1.6131320644893026</v>
      </c>
      <c r="J82" s="35">
        <v>2.8377882115123803</v>
      </c>
      <c r="K82" s="35">
        <v>4.9339269419649296</v>
      </c>
      <c r="L82" s="35">
        <v>6.3280267534828916</v>
      </c>
      <c r="M82" s="35">
        <v>9.460758719612846</v>
      </c>
      <c r="N82" s="35">
        <v>8.9775924169559644</v>
      </c>
      <c r="O82" s="35"/>
      <c r="P82" s="34">
        <v>1991</v>
      </c>
      <c r="Q82" s="35">
        <v>6.4315067315462784</v>
      </c>
      <c r="R82" s="35">
        <v>8.4112603826780177</v>
      </c>
      <c r="S82" s="35">
        <v>13.666759234911172</v>
      </c>
      <c r="T82" s="35">
        <v>15.953002695452678</v>
      </c>
      <c r="U82" s="35">
        <v>21.490167382063614</v>
      </c>
      <c r="V82" s="35">
        <v>28.290856345836648</v>
      </c>
      <c r="X82" s="35">
        <v>1.6395806659346619</v>
      </c>
      <c r="Y82" s="35">
        <v>2.9206706591755651</v>
      </c>
      <c r="Z82" s="35">
        <v>5.1899976334910889</v>
      </c>
      <c r="AA82" s="35">
        <v>6.7555177222853899</v>
      </c>
      <c r="AB82" s="35">
        <v>10.449346146290559</v>
      </c>
      <c r="AC82" s="35">
        <v>28.290856345836648</v>
      </c>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row>
    <row r="83" spans="1:80">
      <c r="A83" s="34">
        <v>1992</v>
      </c>
      <c r="B83" s="35">
        <v>4.3021621754887693</v>
      </c>
      <c r="C83" s="35">
        <v>5.4204848625449475</v>
      </c>
      <c r="D83" s="35">
        <v>8.1817652470623852</v>
      </c>
      <c r="E83" s="35">
        <v>9.1031900816539171</v>
      </c>
      <c r="F83" s="35">
        <v>10.8556218199846</v>
      </c>
      <c r="G83" s="35">
        <v>11.143623003193925</v>
      </c>
      <c r="H83" s="33"/>
      <c r="I83" s="35">
        <v>1.5843035548163391</v>
      </c>
      <c r="J83" s="35">
        <v>2.6809626694087885</v>
      </c>
      <c r="K83" s="35">
        <v>5.2995668623237515</v>
      </c>
      <c r="L83" s="35">
        <v>7.1603846836885356</v>
      </c>
      <c r="M83" s="35">
        <v>10.672977829181873</v>
      </c>
      <c r="N83" s="35">
        <v>11.143623003193925</v>
      </c>
      <c r="O83" s="35"/>
      <c r="P83" s="34">
        <v>1992</v>
      </c>
      <c r="Q83" s="35">
        <v>6.3883431565160445</v>
      </c>
      <c r="R83" s="35">
        <v>8.286442663236949</v>
      </c>
      <c r="S83" s="35">
        <v>13.111817816281025</v>
      </c>
      <c r="T83" s="35">
        <v>15.114035640450922</v>
      </c>
      <c r="U83" s="35">
        <v>20.218000804257411</v>
      </c>
      <c r="V83" s="35">
        <v>27.14011363962085</v>
      </c>
      <c r="X83" s="35">
        <v>1.6098077969694367</v>
      </c>
      <c r="Y83" s="35">
        <v>2.7548183201829266</v>
      </c>
      <c r="Z83" s="35">
        <v>5.5961379338352124</v>
      </c>
      <c r="AA83" s="35">
        <v>7.712639328903478</v>
      </c>
      <c r="AB83" s="35">
        <v>11.94820735070757</v>
      </c>
      <c r="AC83" s="35">
        <v>27.14011363962085</v>
      </c>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row>
    <row r="84" spans="1:80">
      <c r="A84" s="34">
        <v>1993</v>
      </c>
      <c r="B84" s="35">
        <v>5.0516085900174463</v>
      </c>
      <c r="C84" s="35">
        <v>6.4416095345540807</v>
      </c>
      <c r="D84" s="35">
        <v>9.7537578240772795</v>
      </c>
      <c r="E84" s="35">
        <v>11.174618042446632</v>
      </c>
      <c r="F84" s="35">
        <v>13.823385644376184</v>
      </c>
      <c r="G84" s="35">
        <v>14.969609262899578</v>
      </c>
      <c r="H84" s="33"/>
      <c r="I84" s="35">
        <v>1.7360584022190635</v>
      </c>
      <c r="J84" s="35">
        <v>3.3237039666102079</v>
      </c>
      <c r="K84" s="35">
        <v>5.5137499108692039</v>
      </c>
      <c r="L84" s="35">
        <v>8.3703803788177904</v>
      </c>
      <c r="M84" s="35">
        <v>13.14024239215845</v>
      </c>
      <c r="N84" s="35">
        <v>14.969609262899578</v>
      </c>
      <c r="O84" s="35"/>
      <c r="P84" s="34">
        <v>1993</v>
      </c>
      <c r="Q84" s="35">
        <v>7.4835705798190943</v>
      </c>
      <c r="R84" s="35">
        <v>9.7801571933021982</v>
      </c>
      <c r="S84" s="35">
        <v>15.584376518499665</v>
      </c>
      <c r="T84" s="35">
        <v>18.348407344634499</v>
      </c>
      <c r="U84" s="35">
        <v>25.243880585069828</v>
      </c>
      <c r="V84" s="35">
        <v>35.676309217485738</v>
      </c>
      <c r="X84" s="35">
        <v>1.7667298644758094</v>
      </c>
      <c r="Y84" s="35">
        <v>3.437971977600669</v>
      </c>
      <c r="Z84" s="35">
        <v>5.8355050662588166</v>
      </c>
      <c r="AA84" s="35">
        <v>9.1350159625488541</v>
      </c>
      <c r="AB84" s="35">
        <v>15.128113126316357</v>
      </c>
      <c r="AC84" s="35">
        <v>35.676309217485738</v>
      </c>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row>
    <row r="85" spans="1:80">
      <c r="A85" s="34">
        <v>1994</v>
      </c>
      <c r="B85" s="35">
        <v>4.7626139507905032</v>
      </c>
      <c r="C85" s="35">
        <v>5.950039284301325</v>
      </c>
      <c r="D85" s="35">
        <v>9.0835527316823512</v>
      </c>
      <c r="E85" s="35">
        <v>10.329548986948875</v>
      </c>
      <c r="F85" s="35">
        <v>12.262450946488903</v>
      </c>
      <c r="G85" s="35">
        <v>13.47761852920647</v>
      </c>
      <c r="H85" s="33"/>
      <c r="I85" s="35">
        <v>1.9473399125414506</v>
      </c>
      <c r="J85" s="35">
        <v>3.017843004856076</v>
      </c>
      <c r="K85" s="35">
        <v>5.4365293124442653</v>
      </c>
      <c r="L85" s="35">
        <v>8.326352400831917</v>
      </c>
      <c r="M85" s="35">
        <v>11.538430950294812</v>
      </c>
      <c r="N85" s="35">
        <v>13.47761852920647</v>
      </c>
      <c r="O85" s="35"/>
      <c r="P85" s="34">
        <v>1994</v>
      </c>
      <c r="Q85" s="35">
        <v>7.1944073840008116</v>
      </c>
      <c r="R85" s="35">
        <v>9.455500777699001</v>
      </c>
      <c r="S85" s="35">
        <v>15.370337733378248</v>
      </c>
      <c r="T85" s="35">
        <v>18.006168991267753</v>
      </c>
      <c r="U85" s="35">
        <v>25.347611302222855</v>
      </c>
      <c r="V85" s="35">
        <v>35.590808580380383</v>
      </c>
      <c r="X85" s="35">
        <v>1.9860143628989881</v>
      </c>
      <c r="Y85" s="35">
        <v>3.1117507574173513</v>
      </c>
      <c r="Z85" s="35">
        <v>5.7490797164234122</v>
      </c>
      <c r="AA85" s="35">
        <v>9.0826018369399719</v>
      </c>
      <c r="AB85" s="35">
        <v>13.043439172791006</v>
      </c>
      <c r="AC85" s="35">
        <v>35.590808580380383</v>
      </c>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row>
    <row r="86" spans="1:80">
      <c r="A86" s="34">
        <f t="shared" ref="A86:A97" si="0">A85+1</f>
        <v>1995</v>
      </c>
      <c r="B86" s="35">
        <v>5.58</v>
      </c>
      <c r="C86" s="35">
        <v>7</v>
      </c>
      <c r="D86" s="35">
        <v>10.55</v>
      </c>
      <c r="E86" s="35">
        <v>11.75</v>
      </c>
      <c r="F86" s="35">
        <v>13.72</v>
      </c>
      <c r="G86" s="35">
        <v>13.56</v>
      </c>
      <c r="H86" s="33"/>
      <c r="I86" s="35">
        <v>2.06</v>
      </c>
      <c r="J86" s="35">
        <v>3.53</v>
      </c>
      <c r="K86" s="35">
        <v>6.99</v>
      </c>
      <c r="L86" s="35">
        <v>9.7100000000000009</v>
      </c>
      <c r="M86" s="35">
        <v>13.81</v>
      </c>
      <c r="N86" s="35">
        <f>G86</f>
        <v>13.56</v>
      </c>
      <c r="O86" s="35"/>
      <c r="P86" s="34">
        <f t="shared" ref="P86:P97" si="1">P85+1</f>
        <v>1995</v>
      </c>
      <c r="Q86" s="35">
        <v>7.91</v>
      </c>
      <c r="R86" s="35">
        <v>10.27</v>
      </c>
      <c r="S86" s="35">
        <v>16.399999999999999</v>
      </c>
      <c r="T86" s="35">
        <v>19.25</v>
      </c>
      <c r="U86" s="35">
        <v>26.94</v>
      </c>
      <c r="V86" s="35">
        <v>37.85</v>
      </c>
      <c r="X86" s="35">
        <v>1.91</v>
      </c>
      <c r="Y86" s="35">
        <v>4.04</v>
      </c>
      <c r="Z86" s="35">
        <v>7.39</v>
      </c>
      <c r="AA86" s="35">
        <v>10.37</v>
      </c>
      <c r="AB86" s="35">
        <v>19.75</v>
      </c>
      <c r="AC86" s="35">
        <f t="shared" ref="AC86:AC95" si="2">V86</f>
        <v>37.85</v>
      </c>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row>
    <row r="87" spans="1:80">
      <c r="A87" s="34">
        <f t="shared" si="0"/>
        <v>1996</v>
      </c>
      <c r="B87" s="35">
        <v>8.15</v>
      </c>
      <c r="C87" s="35">
        <v>10.19</v>
      </c>
      <c r="D87" s="35">
        <v>15.12</v>
      </c>
      <c r="E87" s="35">
        <v>16.940000000000001</v>
      </c>
      <c r="F87" s="35">
        <v>20.059999999999999</v>
      </c>
      <c r="G87" s="35">
        <v>22.12</v>
      </c>
      <c r="H87" s="35"/>
      <c r="I87" s="35">
        <v>2.77</v>
      </c>
      <c r="J87" s="35">
        <v>5.0199999999999996</v>
      </c>
      <c r="K87" s="35">
        <v>9.36</v>
      </c>
      <c r="L87" s="35">
        <v>13.46</v>
      </c>
      <c r="M87" s="35">
        <v>18.79</v>
      </c>
      <c r="N87" s="35">
        <f t="shared" ref="N87:N95" si="3">G87</f>
        <v>22.12</v>
      </c>
      <c r="O87" s="35"/>
      <c r="P87" s="34">
        <f t="shared" si="1"/>
        <v>1996</v>
      </c>
      <c r="Q87" s="35">
        <v>10.82</v>
      </c>
      <c r="R87" s="35">
        <v>13.83</v>
      </c>
      <c r="S87" s="35">
        <v>21.94</v>
      </c>
      <c r="T87" s="35">
        <v>25.61</v>
      </c>
      <c r="U87" s="35">
        <v>35.049999999999997</v>
      </c>
      <c r="V87" s="35">
        <v>48.26</v>
      </c>
      <c r="X87" s="35">
        <v>2.66</v>
      </c>
      <c r="Y87" s="35">
        <v>4.8499999999999996</v>
      </c>
      <c r="Z87" s="35">
        <v>9.42</v>
      </c>
      <c r="AA87" s="35">
        <v>13.54</v>
      </c>
      <c r="AB87" s="35">
        <v>25.39</v>
      </c>
      <c r="AC87" s="35">
        <f t="shared" si="2"/>
        <v>48.26</v>
      </c>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row>
    <row r="88" spans="1:80">
      <c r="A88" s="34">
        <f t="shared" si="0"/>
        <v>1997</v>
      </c>
      <c r="B88" s="35">
        <v>10.42</v>
      </c>
      <c r="C88" s="35">
        <v>12.91</v>
      </c>
      <c r="D88" s="35">
        <v>18.28</v>
      </c>
      <c r="E88" s="35">
        <v>20.149999999999999</v>
      </c>
      <c r="F88" s="35">
        <v>23.65</v>
      </c>
      <c r="G88" s="35">
        <v>23.16</v>
      </c>
      <c r="H88" s="35"/>
      <c r="I88" s="35">
        <v>3.49</v>
      </c>
      <c r="J88" s="35">
        <v>6.92</v>
      </c>
      <c r="K88" s="35">
        <v>12</v>
      </c>
      <c r="L88" s="35">
        <v>15.93</v>
      </c>
      <c r="M88" s="35">
        <v>23.95</v>
      </c>
      <c r="N88" s="35">
        <f t="shared" si="3"/>
        <v>23.16</v>
      </c>
      <c r="O88" s="35"/>
      <c r="P88" s="34">
        <f t="shared" si="1"/>
        <v>1997</v>
      </c>
      <c r="Q88" s="35">
        <v>13.56</v>
      </c>
      <c r="R88" s="35">
        <v>17.13</v>
      </c>
      <c r="S88" s="35">
        <v>25.81</v>
      </c>
      <c r="T88" s="35">
        <v>29.66</v>
      </c>
      <c r="U88" s="35">
        <v>38.9</v>
      </c>
      <c r="V88" s="35">
        <v>51.35</v>
      </c>
      <c r="X88" s="35">
        <v>3.25</v>
      </c>
      <c r="Y88" s="35">
        <v>6.8</v>
      </c>
      <c r="Z88" s="35">
        <v>11.69</v>
      </c>
      <c r="AA88" s="35">
        <v>17</v>
      </c>
      <c r="AB88" s="35">
        <v>29.48</v>
      </c>
      <c r="AC88" s="35">
        <f t="shared" si="2"/>
        <v>51.35</v>
      </c>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row>
    <row r="89" spans="1:80">
      <c r="A89" s="34">
        <f t="shared" si="0"/>
        <v>1998</v>
      </c>
      <c r="B89" s="35">
        <v>11.65</v>
      </c>
      <c r="C89" s="35">
        <v>14.21</v>
      </c>
      <c r="D89" s="35">
        <v>19.59</v>
      </c>
      <c r="E89" s="35">
        <v>21.3</v>
      </c>
      <c r="F89" s="35">
        <v>23.94</v>
      </c>
      <c r="G89" s="35">
        <v>23.27</v>
      </c>
      <c r="H89" s="35"/>
      <c r="I89" s="35">
        <v>4.29</v>
      </c>
      <c r="J89" s="35">
        <v>7.95</v>
      </c>
      <c r="K89" s="35">
        <v>13.7</v>
      </c>
      <c r="L89" s="35">
        <v>18.03</v>
      </c>
      <c r="M89" s="35">
        <v>24.36</v>
      </c>
      <c r="N89" s="35">
        <f t="shared" si="3"/>
        <v>23.27</v>
      </c>
      <c r="O89" s="35"/>
      <c r="P89" s="34">
        <f t="shared" si="1"/>
        <v>1998</v>
      </c>
      <c r="Q89" s="35">
        <v>15.49</v>
      </c>
      <c r="R89" s="35">
        <v>19.45</v>
      </c>
      <c r="S89" s="35">
        <v>28.97</v>
      </c>
      <c r="T89" s="35">
        <v>32.979999999999997</v>
      </c>
      <c r="U89" s="35">
        <v>42.41</v>
      </c>
      <c r="V89" s="35">
        <v>54.09</v>
      </c>
      <c r="X89" s="35">
        <v>3.53</v>
      </c>
      <c r="Y89" s="35">
        <v>7.35</v>
      </c>
      <c r="Z89" s="35">
        <v>13.41</v>
      </c>
      <c r="AA89" s="35">
        <v>19.25</v>
      </c>
      <c r="AB89" s="35">
        <v>33.380000000000003</v>
      </c>
      <c r="AC89" s="35">
        <f t="shared" si="2"/>
        <v>54.09</v>
      </c>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row>
    <row r="90" spans="1:80">
      <c r="A90" s="34">
        <f t="shared" si="0"/>
        <v>1999</v>
      </c>
      <c r="B90" s="35">
        <v>12.88</v>
      </c>
      <c r="C90" s="35">
        <v>15.49</v>
      </c>
      <c r="D90" s="35">
        <v>20.58</v>
      </c>
      <c r="E90" s="35">
        <v>22.08</v>
      </c>
      <c r="F90" s="35">
        <v>23.75</v>
      </c>
      <c r="G90" s="35">
        <v>21.93</v>
      </c>
      <c r="H90" s="35"/>
      <c r="I90" s="35">
        <v>5.12</v>
      </c>
      <c r="J90" s="35">
        <v>9.4</v>
      </c>
      <c r="K90" s="35">
        <v>15.23</v>
      </c>
      <c r="L90" s="35">
        <v>19.97</v>
      </c>
      <c r="M90" s="35">
        <v>24.9</v>
      </c>
      <c r="N90" s="35">
        <f t="shared" si="3"/>
        <v>21.93</v>
      </c>
      <c r="O90" s="34"/>
      <c r="P90" s="34">
        <f t="shared" si="1"/>
        <v>1999</v>
      </c>
      <c r="Q90" s="35">
        <v>17.079999999999998</v>
      </c>
      <c r="R90" s="35">
        <v>21.11</v>
      </c>
      <c r="S90" s="35">
        <v>30.46</v>
      </c>
      <c r="T90" s="35">
        <v>34.36</v>
      </c>
      <c r="U90" s="35">
        <v>42.94</v>
      </c>
      <c r="V90" s="35">
        <v>53.84</v>
      </c>
      <c r="X90" s="35">
        <v>4.4800000000000004</v>
      </c>
      <c r="Y90" s="35">
        <v>8.76</v>
      </c>
      <c r="Z90" s="35">
        <v>14.86</v>
      </c>
      <c r="AA90" s="35">
        <v>21.49</v>
      </c>
      <c r="AB90" s="35">
        <v>34.44</v>
      </c>
      <c r="AC90" s="35">
        <f t="shared" si="2"/>
        <v>53.84</v>
      </c>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row>
    <row r="91" spans="1:80">
      <c r="A91" s="34">
        <f t="shared" si="0"/>
        <v>2000</v>
      </c>
      <c r="B91" s="35">
        <v>11.836</v>
      </c>
      <c r="C91" s="35">
        <v>14.1</v>
      </c>
      <c r="D91" s="35">
        <v>18.885999999999999</v>
      </c>
      <c r="E91" s="35">
        <v>20.462</v>
      </c>
      <c r="F91" s="35">
        <v>21.401</v>
      </c>
      <c r="G91" s="35">
        <v>20.294</v>
      </c>
      <c r="H91" s="35"/>
      <c r="I91" s="35">
        <v>4.95</v>
      </c>
      <c r="J91" s="35">
        <v>8.0459999999999994</v>
      </c>
      <c r="K91" s="35">
        <v>12.98</v>
      </c>
      <c r="L91" s="35">
        <v>19.231999999999999</v>
      </c>
      <c r="M91" s="35">
        <v>22.143000000000001</v>
      </c>
      <c r="N91" s="35">
        <f t="shared" si="3"/>
        <v>20.294</v>
      </c>
      <c r="O91" s="34"/>
      <c r="P91" s="34">
        <f t="shared" si="1"/>
        <v>2000</v>
      </c>
      <c r="Q91" s="35">
        <v>18.239999999999998</v>
      </c>
      <c r="R91" s="35">
        <v>22.3</v>
      </c>
      <c r="S91" s="35">
        <v>32.119999999999997</v>
      </c>
      <c r="T91" s="35">
        <v>36.630000000000003</v>
      </c>
      <c r="U91" s="35">
        <v>45.6</v>
      </c>
      <c r="V91" s="35">
        <v>57.13</v>
      </c>
      <c r="X91" s="35">
        <v>4.7300000000000004</v>
      </c>
      <c r="Y91" s="35">
        <v>8.2899999999999991</v>
      </c>
      <c r="Z91" s="35">
        <v>12.76</v>
      </c>
      <c r="AA91" s="35">
        <v>21.8</v>
      </c>
      <c r="AB91" s="35">
        <v>35.520000000000003</v>
      </c>
      <c r="AC91" s="35">
        <f t="shared" si="2"/>
        <v>57.13</v>
      </c>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row>
    <row r="92" spans="1:80">
      <c r="A92" s="34">
        <f t="shared" si="0"/>
        <v>2001</v>
      </c>
      <c r="B92" s="35">
        <v>7.258</v>
      </c>
      <c r="C92" s="35">
        <v>8.9960000000000004</v>
      </c>
      <c r="D92" s="35">
        <v>13.098000000000001</v>
      </c>
      <c r="E92" s="35">
        <v>14.548999999999999</v>
      </c>
      <c r="F92" s="35">
        <v>16.376000000000001</v>
      </c>
      <c r="G92" s="35">
        <v>17.05</v>
      </c>
      <c r="H92" s="35"/>
      <c r="I92" s="35">
        <v>2.4700000000000002</v>
      </c>
      <c r="J92" s="35">
        <v>4.38</v>
      </c>
      <c r="K92" s="35">
        <v>8.11</v>
      </c>
      <c r="L92" s="35">
        <v>12.35</v>
      </c>
      <c r="M92" s="35">
        <v>15.95</v>
      </c>
      <c r="N92" s="35">
        <f t="shared" si="3"/>
        <v>17.05</v>
      </c>
      <c r="O92" s="34"/>
      <c r="P92" s="34">
        <f t="shared" si="1"/>
        <v>2001</v>
      </c>
      <c r="Q92" s="35">
        <v>10.7</v>
      </c>
      <c r="R92" s="35">
        <v>13.59</v>
      </c>
      <c r="S92" s="35">
        <v>21.27</v>
      </c>
      <c r="T92" s="35">
        <v>25</v>
      </c>
      <c r="U92" s="35">
        <v>33.61</v>
      </c>
      <c r="V92" s="35">
        <v>46.12</v>
      </c>
      <c r="X92" s="35">
        <v>2.2999999999999998</v>
      </c>
      <c r="Y92" s="35">
        <v>4.34</v>
      </c>
      <c r="Z92" s="35">
        <v>7.56</v>
      </c>
      <c r="AA92" s="35">
        <v>12.9</v>
      </c>
      <c r="AB92" s="35">
        <v>23.7</v>
      </c>
      <c r="AC92" s="35">
        <f t="shared" si="2"/>
        <v>46.12</v>
      </c>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row>
    <row r="93" spans="1:80">
      <c r="A93" s="34">
        <f t="shared" si="0"/>
        <v>2002</v>
      </c>
      <c r="B93" s="35">
        <v>5.24</v>
      </c>
      <c r="C93" s="35">
        <v>6.4370000000000003</v>
      </c>
      <c r="D93" s="35">
        <v>9.51</v>
      </c>
      <c r="E93" s="35">
        <v>10.673999999999999</v>
      </c>
      <c r="F93" s="35">
        <v>13.096</v>
      </c>
      <c r="G93" s="35">
        <v>14.281000000000001</v>
      </c>
      <c r="H93" s="35">
        <v>2002</v>
      </c>
      <c r="I93" s="35">
        <v>2.0659999999999998</v>
      </c>
      <c r="J93" s="35">
        <v>3.2320000000000002</v>
      </c>
      <c r="K93" s="35">
        <v>5.8029999999999999</v>
      </c>
      <c r="L93" s="35">
        <v>7.8090000000000002</v>
      </c>
      <c r="M93" s="35">
        <v>12.327</v>
      </c>
      <c r="N93" s="35">
        <f t="shared" si="3"/>
        <v>14.281000000000001</v>
      </c>
      <c r="O93" s="34"/>
      <c r="P93" s="34">
        <f t="shared" si="1"/>
        <v>2002</v>
      </c>
      <c r="Q93" s="35">
        <v>8.27</v>
      </c>
      <c r="R93" s="35">
        <v>10.65</v>
      </c>
      <c r="S93" s="35">
        <v>17.13</v>
      </c>
      <c r="T93" s="35">
        <v>20.21</v>
      </c>
      <c r="U93" s="35">
        <v>27.83</v>
      </c>
      <c r="V93" s="35">
        <v>38.99</v>
      </c>
      <c r="X93" s="35">
        <v>1.77</v>
      </c>
      <c r="Y93" s="35">
        <v>3.46</v>
      </c>
      <c r="Z93" s="35">
        <v>6.64</v>
      </c>
      <c r="AA93" s="35">
        <v>10.39</v>
      </c>
      <c r="AB93" s="35">
        <v>19.48</v>
      </c>
      <c r="AC93" s="35">
        <f t="shared" si="2"/>
        <v>38.99</v>
      </c>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row>
    <row r="94" spans="1:80">
      <c r="A94" s="34">
        <f t="shared" si="0"/>
        <v>2003</v>
      </c>
      <c r="B94" s="35">
        <v>6.3579999999999997</v>
      </c>
      <c r="C94" s="35">
        <v>7.8170000000000002</v>
      </c>
      <c r="D94" s="35">
        <v>11.544</v>
      </c>
      <c r="E94" s="35">
        <v>12.952999999999999</v>
      </c>
      <c r="F94" s="35">
        <v>15.804</v>
      </c>
      <c r="G94" s="35">
        <v>17.341999999999999</v>
      </c>
      <c r="H94" s="35">
        <v>2003</v>
      </c>
      <c r="I94" s="35">
        <v>2.4489999999999998</v>
      </c>
      <c r="J94" s="35">
        <v>3.8279999999999998</v>
      </c>
      <c r="K94" s="35">
        <v>6.9329999999999998</v>
      </c>
      <c r="L94" s="35">
        <v>9.4529999999999994</v>
      </c>
      <c r="M94" s="35">
        <v>14.749000000000001</v>
      </c>
      <c r="N94" s="35">
        <f t="shared" si="3"/>
        <v>17.341999999999999</v>
      </c>
      <c r="O94" s="34"/>
      <c r="P94" s="34">
        <f t="shared" si="1"/>
        <v>2003</v>
      </c>
      <c r="Q94" s="35">
        <v>9.85</v>
      </c>
      <c r="R94" s="35">
        <v>12.65</v>
      </c>
      <c r="S94" s="35">
        <v>20.079999999999998</v>
      </c>
      <c r="T94" s="35">
        <v>23.47</v>
      </c>
      <c r="U94" s="35">
        <v>31.37</v>
      </c>
      <c r="V94" s="35">
        <v>42.19</v>
      </c>
      <c r="X94" s="35">
        <v>2.0499999999999998</v>
      </c>
      <c r="Y94" s="35">
        <v>4.0999999999999996</v>
      </c>
      <c r="Z94" s="35">
        <v>8.06</v>
      </c>
      <c r="AA94" s="35">
        <v>12.76</v>
      </c>
      <c r="AB94" s="35">
        <v>22.73</v>
      </c>
      <c r="AC94" s="35">
        <f t="shared" si="2"/>
        <v>42.19</v>
      </c>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row>
    <row r="95" spans="1:80">
      <c r="A95" s="34">
        <f t="shared" si="0"/>
        <v>2004</v>
      </c>
      <c r="B95" s="35">
        <v>9.4280000000000008</v>
      </c>
      <c r="C95" s="35">
        <v>11.379</v>
      </c>
      <c r="D95" s="35">
        <v>16.036999999999999</v>
      </c>
      <c r="E95" s="35">
        <v>17.837</v>
      </c>
      <c r="F95" s="35">
        <v>21.047999999999998</v>
      </c>
      <c r="G95" s="35">
        <v>22.994</v>
      </c>
      <c r="H95" s="35">
        <v>2004</v>
      </c>
      <c r="I95" s="35">
        <v>3.8</v>
      </c>
      <c r="J95" s="35">
        <v>5.8289999999999997</v>
      </c>
      <c r="K95" s="35">
        <v>9.56</v>
      </c>
      <c r="L95" s="35">
        <v>13.502000000000001</v>
      </c>
      <c r="M95" s="35">
        <v>19.600999999999999</v>
      </c>
      <c r="N95" s="35">
        <f t="shared" si="3"/>
        <v>22.994</v>
      </c>
      <c r="O95" s="34"/>
      <c r="P95" s="34">
        <f t="shared" si="1"/>
        <v>2004</v>
      </c>
      <c r="Q95" s="35">
        <v>13.74</v>
      </c>
      <c r="R95" s="35">
        <v>17.22</v>
      </c>
      <c r="S95" s="35">
        <v>25.97</v>
      </c>
      <c r="T95" s="35">
        <v>30.07</v>
      </c>
      <c r="U95" s="35">
        <v>37.92</v>
      </c>
      <c r="V95" s="35">
        <v>47.25</v>
      </c>
      <c r="W95" s="35"/>
      <c r="X95" s="35">
        <v>3.12</v>
      </c>
      <c r="Y95" s="35">
        <v>5.85</v>
      </c>
      <c r="Z95" s="35">
        <v>9.8800000000000008</v>
      </c>
      <c r="AA95" s="35">
        <v>18.23</v>
      </c>
      <c r="AB95" s="35">
        <v>30.01</v>
      </c>
      <c r="AC95" s="35">
        <f t="shared" si="2"/>
        <v>47.25</v>
      </c>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row>
    <row r="96" spans="1:80">
      <c r="A96" s="34">
        <f t="shared" si="0"/>
        <v>2005</v>
      </c>
      <c r="B96" s="35">
        <v>12.065</v>
      </c>
      <c r="C96" s="35">
        <v>14.332000000000001</v>
      </c>
      <c r="D96" s="35">
        <v>19.568999999999999</v>
      </c>
      <c r="E96" s="35">
        <v>21.716000000000001</v>
      </c>
      <c r="F96" s="35">
        <v>24.998000000000001</v>
      </c>
      <c r="G96" s="35">
        <v>26.949000000000002</v>
      </c>
      <c r="H96" s="35">
        <v>2005</v>
      </c>
      <c r="I96" s="35">
        <v>5.0149999999999997</v>
      </c>
      <c r="J96" s="35">
        <v>7.4329999999999998</v>
      </c>
      <c r="K96" s="35">
        <v>11.119</v>
      </c>
      <c r="L96" s="35">
        <v>16.984999999999999</v>
      </c>
      <c r="M96" s="35">
        <v>23.495000000000001</v>
      </c>
      <c r="N96" s="35">
        <v>18.398</v>
      </c>
      <c r="O96" s="34"/>
      <c r="P96" s="34">
        <f t="shared" si="1"/>
        <v>2005</v>
      </c>
      <c r="Q96" s="35">
        <v>16.98</v>
      </c>
      <c r="R96" s="35">
        <v>20.85</v>
      </c>
      <c r="S96" s="35">
        <v>29.92</v>
      </c>
      <c r="T96" s="35">
        <v>33.82</v>
      </c>
      <c r="U96" s="35">
        <v>41.53</v>
      </c>
      <c r="V96" s="35">
        <v>50.59</v>
      </c>
      <c r="X96" s="35">
        <v>4.1100000000000003</v>
      </c>
      <c r="Y96" s="35">
        <v>7.81</v>
      </c>
      <c r="Z96" s="35">
        <v>13.2</v>
      </c>
      <c r="AA96" s="35">
        <v>21.34</v>
      </c>
      <c r="AB96" s="35">
        <v>33.6</v>
      </c>
      <c r="AC96" s="35">
        <v>50.59</v>
      </c>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row>
    <row r="97" spans="1:80">
      <c r="A97" s="34">
        <f t="shared" si="0"/>
        <v>2006</v>
      </c>
      <c r="B97" s="35">
        <v>13.457000000000001</v>
      </c>
      <c r="C97" s="35">
        <v>15.981</v>
      </c>
      <c r="D97" s="35">
        <v>21.704000000000001</v>
      </c>
      <c r="E97" s="35">
        <v>24.190999999999999</v>
      </c>
      <c r="F97" s="35">
        <v>27.84</v>
      </c>
      <c r="G97" s="35">
        <v>31.015000000000001</v>
      </c>
      <c r="H97" s="35">
        <v>2006</v>
      </c>
      <c r="I97" s="35">
        <v>5.4459999999999997</v>
      </c>
      <c r="J97" s="35">
        <v>8.173</v>
      </c>
      <c r="K97" s="35">
        <v>11.59</v>
      </c>
      <c r="L97" s="35">
        <v>18.884</v>
      </c>
      <c r="M97" s="35">
        <v>25.356000000000002</v>
      </c>
      <c r="N97" s="35">
        <v>19.32</v>
      </c>
      <c r="O97" s="34"/>
      <c r="P97" s="34">
        <f t="shared" si="1"/>
        <v>2006</v>
      </c>
      <c r="Q97" s="35">
        <v>17.77</v>
      </c>
      <c r="R97" s="35">
        <v>21.86</v>
      </c>
      <c r="S97" s="35">
        <v>31.36</v>
      </c>
      <c r="T97" s="35">
        <v>35.44</v>
      </c>
      <c r="U97" s="35">
        <v>43.67</v>
      </c>
      <c r="V97" s="35">
        <v>53.73</v>
      </c>
      <c r="X97" s="35">
        <v>3.91</v>
      </c>
      <c r="Y97" s="35">
        <v>7.65</v>
      </c>
      <c r="Z97" s="35">
        <v>13.31</v>
      </c>
      <c r="AA97" s="35">
        <v>21.87</v>
      </c>
      <c r="AB97" s="35">
        <v>34.71</v>
      </c>
      <c r="AC97" s="35">
        <v>53.73</v>
      </c>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row>
    <row r="98" spans="1:80">
      <c r="A98" s="34">
        <f t="shared" ref="A98:A103" si="4">A97+1</f>
        <v>2007</v>
      </c>
      <c r="B98" s="35">
        <v>14.705</v>
      </c>
      <c r="C98" s="35">
        <v>17.484999999999999</v>
      </c>
      <c r="D98" s="35">
        <v>23.577000000000002</v>
      </c>
      <c r="E98" s="35">
        <v>26.172000000000001</v>
      </c>
      <c r="F98" s="35">
        <v>30.210999999999999</v>
      </c>
      <c r="G98" s="35">
        <v>33.655999999999999</v>
      </c>
      <c r="H98" s="35">
        <v>2007</v>
      </c>
      <c r="I98" s="35">
        <v>5.5979999999999999</v>
      </c>
      <c r="J98" s="35">
        <v>8.9090000000000007</v>
      </c>
      <c r="K98" s="35">
        <v>12.618</v>
      </c>
      <c r="L98" s="35">
        <v>20.032</v>
      </c>
      <c r="M98" s="35">
        <v>27.335999999999999</v>
      </c>
      <c r="N98" s="35">
        <f t="shared" ref="N98:N108" si="5">G98</f>
        <v>33.655999999999999</v>
      </c>
      <c r="O98" s="34"/>
      <c r="P98" s="34">
        <f t="shared" ref="P98:P103" si="6">P97+1</f>
        <v>2007</v>
      </c>
      <c r="Q98" s="35">
        <v>18.91</v>
      </c>
      <c r="R98" s="35">
        <v>23.21</v>
      </c>
      <c r="S98" s="35">
        <v>33.17</v>
      </c>
      <c r="T98" s="35">
        <v>37.36</v>
      </c>
      <c r="U98" s="35">
        <v>46.14</v>
      </c>
      <c r="V98" s="35">
        <v>55.92</v>
      </c>
      <c r="X98" s="35">
        <v>3.89</v>
      </c>
      <c r="Y98" s="35">
        <v>7.77</v>
      </c>
      <c r="Z98" s="35">
        <v>13.85</v>
      </c>
      <c r="AA98" s="35">
        <v>22.05</v>
      </c>
      <c r="AB98" s="35">
        <v>36.68</v>
      </c>
      <c r="AC98" s="35">
        <f t="shared" ref="AC98:AC108" si="7">V98</f>
        <v>55.92</v>
      </c>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row>
    <row r="99" spans="1:80">
      <c r="A99" s="34">
        <f t="shared" si="4"/>
        <v>2008</v>
      </c>
      <c r="B99" s="35">
        <v>7.6639999999999997</v>
      </c>
      <c r="C99" s="35">
        <v>9.4529999999999994</v>
      </c>
      <c r="D99" s="35">
        <v>13.741</v>
      </c>
      <c r="E99" s="35">
        <v>15.782</v>
      </c>
      <c r="F99" s="35">
        <v>19.166</v>
      </c>
      <c r="G99" s="35">
        <v>22.3</v>
      </c>
      <c r="H99" s="35"/>
      <c r="I99" s="35">
        <v>2.3149999999999999</v>
      </c>
      <c r="J99" s="35">
        <v>4.0860000000000003</v>
      </c>
      <c r="K99" s="35">
        <v>5.891</v>
      </c>
      <c r="L99" s="35">
        <v>10.968999999999999</v>
      </c>
      <c r="M99" s="35">
        <v>16.611000000000001</v>
      </c>
      <c r="N99" s="35">
        <f t="shared" si="5"/>
        <v>22.3</v>
      </c>
      <c r="O99" s="34"/>
      <c r="P99" s="34">
        <f t="shared" si="6"/>
        <v>2008</v>
      </c>
      <c r="Q99" s="35">
        <v>10.86</v>
      </c>
      <c r="R99" s="35">
        <v>13.9</v>
      </c>
      <c r="S99" s="35">
        <v>21.82</v>
      </c>
      <c r="T99" s="35">
        <v>25.68</v>
      </c>
      <c r="U99" s="35">
        <v>34.049999999999997</v>
      </c>
      <c r="V99" s="35">
        <v>44.76</v>
      </c>
      <c r="X99" s="35">
        <v>1.38</v>
      </c>
      <c r="Y99" s="35">
        <v>3.25</v>
      </c>
      <c r="Z99" s="35">
        <v>5.86</v>
      </c>
      <c r="AA99" s="35">
        <v>12.22</v>
      </c>
      <c r="AB99" s="35">
        <v>24</v>
      </c>
      <c r="AC99" s="35">
        <f t="shared" si="7"/>
        <v>44.76</v>
      </c>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02"/>
      <c r="CB99" s="102"/>
    </row>
    <row r="100" spans="1:80">
      <c r="A100" s="34">
        <f t="shared" si="4"/>
        <v>2009</v>
      </c>
      <c r="B100" s="35">
        <v>3.911</v>
      </c>
      <c r="C100" s="35">
        <v>4.9249999999999998</v>
      </c>
      <c r="D100" s="35">
        <v>7.5270000000000001</v>
      </c>
      <c r="E100" s="35">
        <v>8.8089999999999993</v>
      </c>
      <c r="F100" s="35">
        <v>11.111000000000001</v>
      </c>
      <c r="G100" s="35">
        <v>13.555</v>
      </c>
      <c r="H100" s="35"/>
      <c r="I100" s="35">
        <v>1.1759999999999999</v>
      </c>
      <c r="J100" s="35">
        <v>2.0760000000000001</v>
      </c>
      <c r="K100" s="35">
        <v>3.1659999999999999</v>
      </c>
      <c r="L100" s="35">
        <v>5.7850000000000001</v>
      </c>
      <c r="M100" s="35">
        <v>9.1319999999999997</v>
      </c>
      <c r="N100" s="35">
        <f t="shared" si="5"/>
        <v>13.555</v>
      </c>
      <c r="O100" s="34"/>
      <c r="P100" s="34">
        <f t="shared" si="6"/>
        <v>2009</v>
      </c>
      <c r="Q100" s="35">
        <v>6.07</v>
      </c>
      <c r="R100" s="35">
        <v>7.93</v>
      </c>
      <c r="S100" s="35">
        <v>13.34</v>
      </c>
      <c r="T100" s="35">
        <v>16.100000000000001</v>
      </c>
      <c r="U100" s="35">
        <v>22.3</v>
      </c>
      <c r="V100" s="35">
        <v>31.28</v>
      </c>
      <c r="X100" s="35">
        <v>0.95</v>
      </c>
      <c r="Y100" s="35">
        <v>1.8</v>
      </c>
      <c r="Z100" s="35">
        <v>3.49</v>
      </c>
      <c r="AA100" s="35">
        <v>7.32</v>
      </c>
      <c r="AB100" s="35">
        <v>14.35</v>
      </c>
      <c r="AC100" s="35">
        <f t="shared" si="7"/>
        <v>31.28</v>
      </c>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A100" s="102"/>
      <c r="CB100" s="102"/>
    </row>
    <row r="101" spans="1:80">
      <c r="A101" s="34">
        <f t="shared" si="4"/>
        <v>2010</v>
      </c>
      <c r="B101" s="35">
        <v>5.9969999999999999</v>
      </c>
      <c r="C101" s="35">
        <v>7.5529999999999999</v>
      </c>
      <c r="D101" s="35">
        <v>11.504</v>
      </c>
      <c r="E101" s="35">
        <v>13.494999999999999</v>
      </c>
      <c r="F101" s="35">
        <v>16.937000000000001</v>
      </c>
      <c r="G101" s="35">
        <v>19.574999999999999</v>
      </c>
      <c r="H101" s="35"/>
      <c r="I101" s="35">
        <v>1.575</v>
      </c>
      <c r="J101" s="35">
        <v>2.903</v>
      </c>
      <c r="K101" s="35">
        <v>4.2240000000000002</v>
      </c>
      <c r="L101" s="35">
        <v>8.6590000000000007</v>
      </c>
      <c r="M101" s="35">
        <v>14.734</v>
      </c>
      <c r="N101" s="35">
        <f t="shared" si="5"/>
        <v>19.574999999999999</v>
      </c>
      <c r="O101" s="34"/>
      <c r="P101" s="34">
        <f t="shared" si="6"/>
        <v>2010</v>
      </c>
      <c r="Q101" s="35">
        <v>8.7899999999999991</v>
      </c>
      <c r="R101" s="35">
        <v>11.4</v>
      </c>
      <c r="S101" s="35">
        <v>18.670000000000002</v>
      </c>
      <c r="T101" s="35">
        <v>22.22</v>
      </c>
      <c r="U101" s="35">
        <v>30.63</v>
      </c>
      <c r="V101" s="35">
        <v>42.45</v>
      </c>
      <c r="X101" s="35">
        <v>1.1100000000000001</v>
      </c>
      <c r="Y101" s="35">
        <v>2.37</v>
      </c>
      <c r="Z101" s="35">
        <v>4.74</v>
      </c>
      <c r="AA101" s="35">
        <v>9.06</v>
      </c>
      <c r="AB101" s="35">
        <v>19.05</v>
      </c>
      <c r="AC101" s="35">
        <f t="shared" si="7"/>
        <v>42.45</v>
      </c>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c r="BX101" s="102"/>
      <c r="BY101" s="102"/>
      <c r="BZ101" s="102"/>
      <c r="CA101" s="102"/>
      <c r="CB101" s="102"/>
    </row>
    <row r="102" spans="1:80">
      <c r="A102" s="34">
        <f t="shared" si="4"/>
        <v>2011</v>
      </c>
      <c r="B102" s="35">
        <v>6.0679999999999996</v>
      </c>
      <c r="C102" s="35">
        <v>7.6040000000000001</v>
      </c>
      <c r="D102" s="35">
        <v>11.489000000000001</v>
      </c>
      <c r="E102" s="35">
        <v>13.457000000000001</v>
      </c>
      <c r="F102" s="35">
        <v>16.638999999999999</v>
      </c>
      <c r="G102" s="35">
        <v>19.459</v>
      </c>
      <c r="H102" s="35">
        <v>2011</v>
      </c>
      <c r="I102" s="35">
        <v>1.681</v>
      </c>
      <c r="J102" s="35">
        <v>3.101</v>
      </c>
      <c r="K102" s="35">
        <v>4.3979999999999997</v>
      </c>
      <c r="L102" s="35">
        <v>9.19</v>
      </c>
      <c r="M102" s="35">
        <v>14.398</v>
      </c>
      <c r="N102" s="35">
        <f t="shared" si="5"/>
        <v>19.459</v>
      </c>
      <c r="O102" s="34"/>
      <c r="P102" s="34">
        <f t="shared" si="6"/>
        <v>2011</v>
      </c>
      <c r="Q102" s="35">
        <v>8.5500000000000007</v>
      </c>
      <c r="R102" s="35">
        <v>11.08</v>
      </c>
      <c r="S102" s="35">
        <v>18.22</v>
      </c>
      <c r="T102" s="35">
        <v>21.77</v>
      </c>
      <c r="U102" s="35">
        <v>30.51</v>
      </c>
      <c r="V102" s="35">
        <v>42.79</v>
      </c>
      <c r="X102" s="35">
        <v>1.1299999999999999</v>
      </c>
      <c r="Y102" s="35">
        <v>2.44</v>
      </c>
      <c r="Z102" s="35">
        <v>4.76</v>
      </c>
      <c r="AA102" s="35">
        <v>8.8800000000000008</v>
      </c>
      <c r="AB102" s="35">
        <v>19.77</v>
      </c>
      <c r="AC102" s="35">
        <f t="shared" si="7"/>
        <v>42.79</v>
      </c>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row>
    <row r="103" spans="1:80">
      <c r="A103" s="34">
        <f t="shared" si="4"/>
        <v>2012</v>
      </c>
      <c r="B103" s="35">
        <v>9.5020000000000007</v>
      </c>
      <c r="C103" s="35">
        <v>11.731</v>
      </c>
      <c r="D103" s="35">
        <v>17.102</v>
      </c>
      <c r="E103" s="35">
        <v>19.277000000000001</v>
      </c>
      <c r="F103" s="35">
        <v>22.975999999999999</v>
      </c>
      <c r="G103" s="35">
        <v>24.931000000000001</v>
      </c>
      <c r="H103" s="35">
        <v>2012</v>
      </c>
      <c r="I103" s="35">
        <v>2.4870000000000001</v>
      </c>
      <c r="J103" s="35">
        <v>4.6529999999999996</v>
      </c>
      <c r="K103" s="35">
        <v>8.4079999999999995</v>
      </c>
      <c r="L103" s="35">
        <v>13.83</v>
      </c>
      <c r="M103" s="35">
        <v>21.39</v>
      </c>
      <c r="N103" s="35">
        <f t="shared" si="5"/>
        <v>24.931000000000001</v>
      </c>
      <c r="O103" s="34"/>
      <c r="P103" s="34">
        <f t="shared" si="6"/>
        <v>2012</v>
      </c>
      <c r="Q103" s="35">
        <v>12.63</v>
      </c>
      <c r="R103" s="35">
        <v>16.03</v>
      </c>
      <c r="S103" s="35">
        <v>24.84</v>
      </c>
      <c r="T103" s="35">
        <v>28.77</v>
      </c>
      <c r="U103" s="35">
        <v>37.840000000000003</v>
      </c>
      <c r="V103" s="35">
        <v>48.53</v>
      </c>
      <c r="X103" s="35">
        <v>1.43</v>
      </c>
      <c r="Y103" s="35">
        <v>3.45</v>
      </c>
      <c r="Z103" s="35">
        <v>7.61</v>
      </c>
      <c r="AA103" s="35">
        <v>13.32</v>
      </c>
      <c r="AB103" s="35">
        <v>27.31</v>
      </c>
      <c r="AC103" s="35">
        <f t="shared" si="7"/>
        <v>48.53</v>
      </c>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row>
    <row r="104" spans="1:80">
      <c r="A104" s="34">
        <v>2013</v>
      </c>
      <c r="B104" s="35">
        <v>7.1150000000000002</v>
      </c>
      <c r="C104" s="35">
        <v>8.7089999999999996</v>
      </c>
      <c r="D104" s="35">
        <v>12.763</v>
      </c>
      <c r="E104" s="35">
        <v>14.558999999999999</v>
      </c>
      <c r="F104" s="35">
        <v>17.986000000000001</v>
      </c>
      <c r="G104" s="35">
        <v>20.704000000000001</v>
      </c>
      <c r="H104" s="35">
        <v>2013</v>
      </c>
      <c r="I104" s="35">
        <v>2.5059999999999998</v>
      </c>
      <c r="J104" s="35">
        <v>4.0490000000000004</v>
      </c>
      <c r="K104" s="35">
        <v>6.367</v>
      </c>
      <c r="L104" s="35">
        <v>9.9749999999999996</v>
      </c>
      <c r="M104" s="35">
        <v>15.874000000000001</v>
      </c>
      <c r="N104" s="35">
        <f t="shared" si="5"/>
        <v>20.704000000000001</v>
      </c>
      <c r="O104" s="34"/>
      <c r="P104" s="34">
        <v>2013</v>
      </c>
      <c r="Q104" s="35">
        <v>9.6999999999999993</v>
      </c>
      <c r="R104" s="35">
        <v>12.3</v>
      </c>
      <c r="S104" s="35">
        <v>19.09</v>
      </c>
      <c r="T104" s="35">
        <v>22.42</v>
      </c>
      <c r="U104" s="35">
        <v>30.22</v>
      </c>
      <c r="V104" s="35">
        <v>40.81</v>
      </c>
      <c r="X104" s="35">
        <v>1.93</v>
      </c>
      <c r="Y104" s="35">
        <v>4.03</v>
      </c>
      <c r="Z104" s="35">
        <v>6.55</v>
      </c>
      <c r="AA104" s="35">
        <v>10.88</v>
      </c>
      <c r="AB104" s="35">
        <v>20.69</v>
      </c>
      <c r="AC104" s="35">
        <f t="shared" si="7"/>
        <v>40.81</v>
      </c>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row>
    <row r="105" spans="1:80">
      <c r="A105" s="34">
        <v>2014</v>
      </c>
      <c r="B105" s="35">
        <v>9.609</v>
      </c>
      <c r="C105" s="35">
        <v>11.669</v>
      </c>
      <c r="D105" s="35">
        <v>16.687000000000001</v>
      </c>
      <c r="E105" s="35">
        <v>18.797999999999998</v>
      </c>
      <c r="F105" s="35">
        <v>22.905000000000001</v>
      </c>
      <c r="G105" s="35">
        <v>26.373000000000001</v>
      </c>
      <c r="H105" s="35">
        <v>2014</v>
      </c>
      <c r="I105" s="35">
        <v>3.3719999999999999</v>
      </c>
      <c r="J105" s="35">
        <v>5.5709999999999997</v>
      </c>
      <c r="K105" s="35">
        <v>8.8510000000000009</v>
      </c>
      <c r="L105" s="35">
        <v>13.103999999999999</v>
      </c>
      <c r="M105" s="35">
        <v>20.192</v>
      </c>
      <c r="N105" s="35">
        <f t="shared" si="5"/>
        <v>26.373000000000001</v>
      </c>
      <c r="O105" s="34"/>
      <c r="P105" s="34">
        <v>2014</v>
      </c>
      <c r="Q105" s="35">
        <v>12.58</v>
      </c>
      <c r="R105" s="35">
        <v>15.83</v>
      </c>
      <c r="S105" s="35">
        <v>23.98</v>
      </c>
      <c r="T105" s="35">
        <v>27.72</v>
      </c>
      <c r="U105" s="35">
        <v>36.56</v>
      </c>
      <c r="V105" s="35">
        <v>48.09</v>
      </c>
      <c r="X105" s="35">
        <v>2.27</v>
      </c>
      <c r="Y105" s="35">
        <v>5.13</v>
      </c>
      <c r="Z105" s="35">
        <v>8.9600000000000009</v>
      </c>
      <c r="AA105" s="35">
        <v>13.69</v>
      </c>
      <c r="AB105" s="35">
        <v>25.71</v>
      </c>
      <c r="AC105" s="35">
        <f t="shared" si="7"/>
        <v>48.09</v>
      </c>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c r="CB105" s="102"/>
    </row>
    <row r="106" spans="1:80">
      <c r="A106" s="34">
        <v>2015</v>
      </c>
      <c r="B106" s="35">
        <v>8.7669999999999995</v>
      </c>
      <c r="C106" s="35">
        <v>10.657999999999999</v>
      </c>
      <c r="D106" s="35">
        <v>15.082000000000001</v>
      </c>
      <c r="E106" s="35">
        <v>16.797999999999998</v>
      </c>
      <c r="F106" s="35">
        <v>19.814</v>
      </c>
      <c r="G106" s="35">
        <v>20.71</v>
      </c>
      <c r="H106" s="35">
        <v>2015</v>
      </c>
      <c r="I106" s="35">
        <v>3.0259999999999998</v>
      </c>
      <c r="J106" s="35">
        <v>5.33</v>
      </c>
      <c r="K106" s="35">
        <v>8.8010000000000002</v>
      </c>
      <c r="L106" s="35">
        <v>12.694000000000001</v>
      </c>
      <c r="M106" s="35">
        <v>19.132999999999999</v>
      </c>
      <c r="N106" s="35">
        <f t="shared" si="5"/>
        <v>20.71</v>
      </c>
      <c r="O106" s="34"/>
      <c r="P106" s="34">
        <v>2015</v>
      </c>
      <c r="Q106" s="35">
        <v>12.19</v>
      </c>
      <c r="R106" s="35">
        <v>15.37</v>
      </c>
      <c r="S106" s="35">
        <v>23.5</v>
      </c>
      <c r="T106" s="35">
        <v>27.27</v>
      </c>
      <c r="U106" s="35">
        <v>36.28</v>
      </c>
      <c r="V106" s="35">
        <v>47.34</v>
      </c>
      <c r="X106" s="35">
        <v>2.0699999999999998</v>
      </c>
      <c r="Y106" s="35">
        <v>4.6900000000000004</v>
      </c>
      <c r="Z106" s="35">
        <v>8.34</v>
      </c>
      <c r="AA106" s="35">
        <v>12.97</v>
      </c>
      <c r="AB106" s="35">
        <v>25.98</v>
      </c>
      <c r="AC106" s="35">
        <f t="shared" si="7"/>
        <v>47.34</v>
      </c>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2"/>
      <c r="BZ106" s="102"/>
      <c r="CA106" s="102"/>
      <c r="CB106" s="102"/>
    </row>
    <row r="107" spans="1:80">
      <c r="A107" s="34">
        <f>A106+1</f>
        <v>2016</v>
      </c>
      <c r="B107" s="35">
        <v>7.6890000000000001</v>
      </c>
      <c r="C107" s="35">
        <v>9.3960000000000008</v>
      </c>
      <c r="D107" s="35">
        <v>13.494999999999999</v>
      </c>
      <c r="E107" s="35">
        <v>15.154</v>
      </c>
      <c r="F107" s="35">
        <v>18.100000000000001</v>
      </c>
      <c r="G107" s="35">
        <v>19.814</v>
      </c>
      <c r="H107" s="35">
        <v>2016</v>
      </c>
      <c r="I107" s="35">
        <v>2.6379999999999999</v>
      </c>
      <c r="J107" s="35">
        <v>4.6710000000000003</v>
      </c>
      <c r="K107" s="35">
        <v>7.6379999999999999</v>
      </c>
      <c r="L107" s="35">
        <v>11.276999999999999</v>
      </c>
      <c r="M107" s="35">
        <v>16.812000000000001</v>
      </c>
      <c r="N107" s="35">
        <f t="shared" si="5"/>
        <v>19.814</v>
      </c>
      <c r="O107" s="34"/>
      <c r="P107" s="34">
        <f>P106+1</f>
        <v>2016</v>
      </c>
      <c r="Q107" s="35">
        <v>10.95</v>
      </c>
      <c r="R107" s="35">
        <v>13.88</v>
      </c>
      <c r="S107" s="35">
        <v>21.64</v>
      </c>
      <c r="T107" s="35">
        <v>25.34</v>
      </c>
      <c r="U107" s="35">
        <v>34.340000000000003</v>
      </c>
      <c r="V107" s="35">
        <v>46.14</v>
      </c>
      <c r="X107" s="35">
        <v>1.92</v>
      </c>
      <c r="Y107" s="35">
        <v>4.2</v>
      </c>
      <c r="Z107" s="35">
        <v>7.33</v>
      </c>
      <c r="AA107" s="35">
        <v>11.64</v>
      </c>
      <c r="AB107" s="35">
        <v>23.49</v>
      </c>
      <c r="AC107" s="35">
        <f t="shared" si="7"/>
        <v>46.14</v>
      </c>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BY107" s="102"/>
      <c r="BZ107" s="102"/>
      <c r="CA107" s="102"/>
      <c r="CB107" s="102"/>
    </row>
    <row r="108" spans="1:80">
      <c r="A108" s="34">
        <v>2017</v>
      </c>
      <c r="B108" s="35">
        <v>10.031000000000001</v>
      </c>
      <c r="C108" s="35">
        <v>12.119</v>
      </c>
      <c r="D108" s="35">
        <v>16.943999999999999</v>
      </c>
      <c r="E108" s="35">
        <v>18.792000000000002</v>
      </c>
      <c r="F108" s="35">
        <v>22.021000000000001</v>
      </c>
      <c r="G108" s="35">
        <v>23.553000000000001</v>
      </c>
      <c r="H108" s="35">
        <v>2017</v>
      </c>
      <c r="I108" s="35">
        <v>3.577</v>
      </c>
      <c r="J108" s="35">
        <v>6.2439999999999998</v>
      </c>
      <c r="K108" s="35">
        <v>10.096</v>
      </c>
      <c r="L108" s="35">
        <v>14.295999999999999</v>
      </c>
      <c r="M108" s="35">
        <v>20.797999999999998</v>
      </c>
      <c r="N108" s="35">
        <f t="shared" si="5"/>
        <v>23.553000000000001</v>
      </c>
      <c r="O108" s="34"/>
      <c r="P108" s="34">
        <v>2017</v>
      </c>
      <c r="Q108" s="35">
        <v>13.56</v>
      </c>
      <c r="R108" s="35">
        <v>17.04</v>
      </c>
      <c r="S108" s="35">
        <v>25.52</v>
      </c>
      <c r="T108" s="35">
        <v>29.19</v>
      </c>
      <c r="U108" s="35">
        <v>37.85</v>
      </c>
      <c r="V108" s="35">
        <v>47.74</v>
      </c>
      <c r="X108" s="35">
        <v>2.29</v>
      </c>
      <c r="Y108" s="35">
        <v>5.76</v>
      </c>
      <c r="Z108" s="35">
        <v>10.48</v>
      </c>
      <c r="AA108" s="35">
        <v>15.11</v>
      </c>
      <c r="AB108" s="35">
        <v>28.2</v>
      </c>
      <c r="AC108" s="35">
        <f t="shared" si="7"/>
        <v>47.74</v>
      </c>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2"/>
      <c r="BR108" s="102"/>
      <c r="BS108" s="102"/>
      <c r="BT108" s="102"/>
      <c r="BU108" s="102"/>
      <c r="BV108" s="102"/>
      <c r="BW108" s="102"/>
      <c r="BX108" s="102"/>
      <c r="BY108" s="102"/>
      <c r="BZ108" s="102"/>
      <c r="CA108" s="102"/>
      <c r="CB108" s="102"/>
    </row>
    <row r="109" spans="1:80">
      <c r="A109" s="34">
        <f>A108+1</f>
        <v>2018</v>
      </c>
      <c r="B109" s="35">
        <v>10.458</v>
      </c>
      <c r="C109" s="35">
        <v>12.603</v>
      </c>
      <c r="D109" s="35">
        <v>17.396000000000001</v>
      </c>
      <c r="E109" s="35">
        <v>19.14</v>
      </c>
      <c r="F109" s="35">
        <v>22.221</v>
      </c>
      <c r="G109" s="35">
        <v>22.963999999999999</v>
      </c>
      <c r="H109" s="35">
        <v>2018</v>
      </c>
      <c r="I109" s="35">
        <v>3.7440000000000002</v>
      </c>
      <c r="J109" s="35">
        <v>6.7430000000000003</v>
      </c>
      <c r="K109" s="35">
        <v>10.945</v>
      </c>
      <c r="L109" s="35">
        <v>14.843</v>
      </c>
      <c r="M109" s="35">
        <v>21.641999999999999</v>
      </c>
      <c r="N109" s="35">
        <f>G109</f>
        <v>22.963999999999999</v>
      </c>
      <c r="O109" s="34"/>
      <c r="P109" s="34">
        <f>P108+1</f>
        <v>2018</v>
      </c>
      <c r="Q109" s="35">
        <v>13.87</v>
      </c>
      <c r="R109" s="35">
        <v>17.43</v>
      </c>
      <c r="S109" s="35">
        <v>26.02</v>
      </c>
      <c r="T109" s="35">
        <v>29.62</v>
      </c>
      <c r="U109" s="35">
        <v>38.14</v>
      </c>
      <c r="V109" s="35">
        <v>48.58</v>
      </c>
      <c r="X109" s="35">
        <v>2.34</v>
      </c>
      <c r="Y109" s="35">
        <v>6.12</v>
      </c>
      <c r="Z109" s="35">
        <v>11.43</v>
      </c>
      <c r="AA109" s="35">
        <v>16.03</v>
      </c>
      <c r="AB109" s="35">
        <v>28.52</v>
      </c>
      <c r="AC109" s="35">
        <f>V109</f>
        <v>48.58</v>
      </c>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A109" s="102"/>
      <c r="CB109" s="102"/>
    </row>
    <row r="110" spans="1:80">
      <c r="A110" s="34">
        <f t="shared" ref="A110:A115" si="8">A109+1</f>
        <v>2019</v>
      </c>
      <c r="B110" s="35">
        <v>9.4369999999999994</v>
      </c>
      <c r="C110" s="35">
        <v>11.45</v>
      </c>
      <c r="D110" s="35">
        <v>15.952</v>
      </c>
      <c r="E110" s="35">
        <v>17.518999999999998</v>
      </c>
      <c r="F110" s="35">
        <v>20.286999999999999</v>
      </c>
      <c r="G110" s="35">
        <v>21.439</v>
      </c>
      <c r="H110" s="35">
        <v>2019</v>
      </c>
      <c r="I110" s="35">
        <v>3.3260000000000001</v>
      </c>
      <c r="J110" s="35">
        <v>6.2709999999999999</v>
      </c>
      <c r="K110" s="35">
        <v>10.579000000000001</v>
      </c>
      <c r="L110" s="35">
        <v>14.015000000000001</v>
      </c>
      <c r="M110" s="35">
        <v>19.484999999999999</v>
      </c>
      <c r="N110" s="35">
        <f>G110</f>
        <v>21.439</v>
      </c>
      <c r="O110" s="34"/>
      <c r="P110" s="34">
        <f t="shared" ref="P110:P115" si="9">P109+1</f>
        <v>2019</v>
      </c>
      <c r="Q110" s="35">
        <v>12.73</v>
      </c>
      <c r="R110" s="35">
        <v>16.010000000000002</v>
      </c>
      <c r="S110" s="35">
        <v>24.56</v>
      </c>
      <c r="T110" s="35">
        <v>28.21</v>
      </c>
      <c r="U110" s="35">
        <v>37.29</v>
      </c>
      <c r="V110" s="35">
        <v>48.56</v>
      </c>
      <c r="X110" s="35">
        <v>2.17</v>
      </c>
      <c r="Y110" s="35">
        <v>5.39</v>
      </c>
      <c r="Z110" s="35">
        <v>10.5</v>
      </c>
      <c r="AA110" s="35">
        <v>14.65</v>
      </c>
      <c r="AB110" s="35">
        <v>27.68</v>
      </c>
      <c r="AC110" s="35">
        <f>V110</f>
        <v>48.56</v>
      </c>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c r="BY110" s="102"/>
      <c r="BZ110" s="102"/>
      <c r="CA110" s="102"/>
      <c r="CB110" s="102"/>
    </row>
    <row r="111" spans="1:80">
      <c r="A111" s="34">
        <f t="shared" si="8"/>
        <v>2020</v>
      </c>
      <c r="B111" s="35">
        <v>11.401999999999999</v>
      </c>
      <c r="C111" s="35">
        <v>13.711</v>
      </c>
      <c r="D111" s="35">
        <v>18.646000000000001</v>
      </c>
      <c r="E111" s="35">
        <v>20.248999999999999</v>
      </c>
      <c r="F111" s="35">
        <v>22.97</v>
      </c>
      <c r="G111" s="35">
        <v>23.536000000000001</v>
      </c>
      <c r="H111" s="35">
        <v>2020</v>
      </c>
      <c r="I111" s="35">
        <v>4.0030000000000001</v>
      </c>
      <c r="J111" s="35">
        <v>7.5609999999999999</v>
      </c>
      <c r="K111" s="35">
        <v>12.679</v>
      </c>
      <c r="L111" s="35">
        <v>16.437000000000001</v>
      </c>
      <c r="M111" s="35">
        <v>22.535</v>
      </c>
      <c r="N111" s="35">
        <f>G111</f>
        <v>23.536000000000001</v>
      </c>
      <c r="O111" s="34"/>
      <c r="P111" s="34">
        <f t="shared" si="9"/>
        <v>2020</v>
      </c>
      <c r="Q111" s="35">
        <v>15.67</v>
      </c>
      <c r="R111" s="35">
        <v>19.43</v>
      </c>
      <c r="S111" s="35">
        <v>28.72</v>
      </c>
      <c r="T111" s="35">
        <v>32.56</v>
      </c>
      <c r="U111" s="35">
        <v>41.3</v>
      </c>
      <c r="V111" s="35">
        <v>51.29</v>
      </c>
      <c r="X111" s="35">
        <v>2.82</v>
      </c>
      <c r="Y111" s="35">
        <v>6.71</v>
      </c>
      <c r="Z111" s="35">
        <v>12.51</v>
      </c>
      <c r="AA111" s="35">
        <v>17.739999999999998</v>
      </c>
      <c r="AB111" s="35">
        <v>31.63</v>
      </c>
      <c r="AC111" s="35">
        <f>V111</f>
        <v>51.29</v>
      </c>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row>
    <row r="112" spans="1:80">
      <c r="A112" s="34">
        <f t="shared" si="8"/>
        <v>2021</v>
      </c>
      <c r="B112" s="35">
        <v>17.341999999999999</v>
      </c>
      <c r="C112" s="35">
        <v>20.254999999999999</v>
      </c>
      <c r="D112" s="35">
        <v>26.018999999999998</v>
      </c>
      <c r="E112" s="35">
        <v>27.725000000000001</v>
      </c>
      <c r="F112" s="35">
        <v>30.289000000000001</v>
      </c>
      <c r="G112" s="35">
        <v>30.030999999999999</v>
      </c>
      <c r="H112" s="35">
        <v>2021</v>
      </c>
      <c r="I112" s="35">
        <v>6.7690000000000001</v>
      </c>
      <c r="J112" s="35">
        <v>11.987</v>
      </c>
      <c r="K112" s="35">
        <v>19.100000000000001</v>
      </c>
      <c r="L112" s="35">
        <v>23.844000000000001</v>
      </c>
      <c r="M112" s="35">
        <v>30.492999999999999</v>
      </c>
      <c r="N112" s="35">
        <f>G112</f>
        <v>30.030999999999999</v>
      </c>
      <c r="O112" s="34"/>
      <c r="P112" s="34">
        <f t="shared" si="9"/>
        <v>2021</v>
      </c>
      <c r="Q112" s="35">
        <v>23.05</v>
      </c>
      <c r="R112" s="35">
        <v>27.45</v>
      </c>
      <c r="S112" s="35">
        <v>37.86</v>
      </c>
      <c r="T112" s="35">
        <v>42.17</v>
      </c>
      <c r="U112" s="35">
        <v>50.76</v>
      </c>
      <c r="V112" s="35">
        <v>57.54</v>
      </c>
      <c r="X112" s="35">
        <v>5.57</v>
      </c>
      <c r="Y112" s="35">
        <v>10.36</v>
      </c>
      <c r="Z112" s="35">
        <v>16.850000000000001</v>
      </c>
      <c r="AA112" s="35">
        <v>25.85</v>
      </c>
      <c r="AB112" s="35">
        <v>43.85</v>
      </c>
      <c r="AC112" s="35">
        <f>V112</f>
        <v>57.54</v>
      </c>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02"/>
      <c r="CB112" s="102"/>
    </row>
    <row r="113" spans="1:80">
      <c r="A113" s="34">
        <f t="shared" si="8"/>
        <v>2022</v>
      </c>
      <c r="B113" s="35">
        <v>10.023</v>
      </c>
      <c r="C113" s="35">
        <v>11.917999999999999</v>
      </c>
      <c r="D113" s="35">
        <v>16.009</v>
      </c>
      <c r="E113" s="35">
        <v>17.355</v>
      </c>
      <c r="F113" s="35">
        <v>19.218</v>
      </c>
      <c r="G113" s="35">
        <v>19.184999999999999</v>
      </c>
      <c r="H113" s="35">
        <v>2022</v>
      </c>
      <c r="I113" s="35">
        <v>3.9020000000000001</v>
      </c>
      <c r="J113" s="35">
        <v>6.8029999999999999</v>
      </c>
      <c r="K113" s="35">
        <v>11.04</v>
      </c>
      <c r="L113" s="35">
        <v>14.778</v>
      </c>
      <c r="M113" s="35">
        <v>19.244</v>
      </c>
      <c r="N113" s="35">
        <f>G113</f>
        <v>19.184999999999999</v>
      </c>
      <c r="O113" s="34"/>
      <c r="P113" s="34">
        <f t="shared" si="9"/>
        <v>2022</v>
      </c>
      <c r="Q113" s="35">
        <v>15.57</v>
      </c>
      <c r="R113" s="35">
        <v>19.3</v>
      </c>
      <c r="S113" s="35">
        <v>28.28</v>
      </c>
      <c r="T113" s="35">
        <v>32.42</v>
      </c>
      <c r="U113" s="35">
        <v>41.01</v>
      </c>
      <c r="V113" s="35">
        <v>50.16</v>
      </c>
      <c r="X113" s="35">
        <v>2.82</v>
      </c>
      <c r="Y113" s="35">
        <v>6.86</v>
      </c>
      <c r="Z113" s="35">
        <v>10.99</v>
      </c>
      <c r="AA113" s="35">
        <v>18.420000000000002</v>
      </c>
      <c r="AB113" s="35">
        <v>32.880000000000003</v>
      </c>
      <c r="AC113" s="35">
        <f>V113</f>
        <v>50.16</v>
      </c>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c r="BY113" s="102"/>
      <c r="BZ113" s="102"/>
      <c r="CA113" s="102"/>
      <c r="CB113" s="102"/>
    </row>
    <row r="114" spans="1:80">
      <c r="A114" s="34">
        <f t="shared" si="8"/>
        <v>2023</v>
      </c>
      <c r="B114" s="35"/>
      <c r="C114" s="35"/>
      <c r="D114" s="35"/>
      <c r="E114" s="35"/>
      <c r="F114" s="35"/>
      <c r="G114" s="35"/>
      <c r="H114" s="35"/>
      <c r="I114" s="35"/>
      <c r="J114" s="35"/>
      <c r="K114" s="35"/>
      <c r="L114" s="35"/>
      <c r="M114" s="35"/>
      <c r="N114" s="35"/>
      <c r="O114" s="34"/>
      <c r="P114" s="34">
        <f t="shared" si="9"/>
        <v>2023</v>
      </c>
      <c r="Q114" s="35"/>
      <c r="R114" s="35"/>
      <c r="S114" s="35"/>
      <c r="T114" s="35"/>
      <c r="U114" s="35"/>
      <c r="V114" s="35"/>
      <c r="X114" s="35"/>
      <c r="Y114" s="35"/>
      <c r="Z114" s="35"/>
      <c r="AA114" s="35"/>
      <c r="AB114" s="35"/>
      <c r="AC114" s="35"/>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row>
    <row r="115" spans="1:80">
      <c r="A115" s="34">
        <f t="shared" si="8"/>
        <v>2024</v>
      </c>
      <c r="B115" s="35"/>
      <c r="C115" s="35"/>
      <c r="D115" s="35"/>
      <c r="E115" s="35"/>
      <c r="F115" s="35"/>
      <c r="G115" s="35"/>
      <c r="H115" s="35"/>
      <c r="I115" s="35"/>
      <c r="J115" s="35"/>
      <c r="K115" s="35"/>
      <c r="L115" s="35"/>
      <c r="M115" s="35"/>
      <c r="N115" s="35"/>
      <c r="O115" s="34"/>
      <c r="P115" s="34">
        <f t="shared" si="9"/>
        <v>2024</v>
      </c>
      <c r="Q115" s="35"/>
      <c r="R115" s="35"/>
      <c r="S115" s="35"/>
      <c r="T115" s="35"/>
      <c r="U115" s="35"/>
      <c r="V115" s="35"/>
      <c r="X115" s="35"/>
      <c r="Y115" s="35"/>
      <c r="Z115" s="35"/>
      <c r="AA115" s="35"/>
      <c r="AB115" s="35"/>
      <c r="AC115" s="35"/>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c r="BY115" s="102"/>
      <c r="BZ115" s="102"/>
      <c r="CA115" s="102"/>
      <c r="CB115" s="102"/>
    </row>
    <row r="116" spans="1:80">
      <c r="A116" s="34"/>
      <c r="B116" s="35"/>
      <c r="C116" s="35"/>
      <c r="D116" s="35"/>
      <c r="E116" s="35"/>
      <c r="F116" s="35"/>
      <c r="G116" s="35"/>
      <c r="H116" s="35"/>
      <c r="I116" s="35"/>
      <c r="J116" s="35"/>
      <c r="K116" s="35"/>
      <c r="L116" s="35"/>
      <c r="M116" s="35"/>
      <c r="N116" s="35"/>
      <c r="O116" s="34"/>
      <c r="P116" s="34"/>
      <c r="Q116" s="35"/>
      <c r="R116" s="35"/>
      <c r="S116" s="35"/>
      <c r="T116" s="35"/>
      <c r="U116" s="35"/>
      <c r="V116" s="35"/>
      <c r="X116" s="35"/>
      <c r="Y116" s="35"/>
      <c r="Z116" s="35"/>
      <c r="AA116" s="35"/>
      <c r="AB116" s="35"/>
      <c r="AC116" s="35"/>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c r="BN116" s="102"/>
      <c r="BO116" s="102"/>
      <c r="BP116" s="102"/>
      <c r="BQ116" s="102"/>
      <c r="BR116" s="102"/>
      <c r="BS116" s="102"/>
      <c r="BT116" s="102"/>
      <c r="BU116" s="102"/>
      <c r="BV116" s="102"/>
      <c r="BW116" s="102"/>
      <c r="BX116" s="102"/>
      <c r="BY116" s="102"/>
      <c r="BZ116" s="102"/>
      <c r="CA116" s="102"/>
      <c r="CB116" s="102"/>
    </row>
    <row r="117" spans="1:80" ht="6.75" customHeight="1">
      <c r="A117" s="56"/>
      <c r="B117" s="56"/>
      <c r="C117" s="56"/>
      <c r="D117" s="56"/>
      <c r="E117" s="56"/>
      <c r="F117" s="56"/>
      <c r="G117" s="56"/>
      <c r="H117" s="106"/>
      <c r="I117" s="56"/>
      <c r="J117" s="56"/>
      <c r="K117" s="56"/>
      <c r="L117" s="56"/>
      <c r="M117" s="56"/>
      <c r="N117" s="56"/>
      <c r="O117" s="56"/>
      <c r="P117" s="56"/>
      <c r="Q117" s="56"/>
      <c r="R117" s="56"/>
      <c r="S117" s="56"/>
      <c r="T117" s="56"/>
      <c r="U117" s="56"/>
      <c r="V117" s="56"/>
      <c r="W117" s="107"/>
      <c r="X117" s="56"/>
      <c r="Y117" s="56"/>
      <c r="Z117" s="56"/>
      <c r="AA117" s="56"/>
      <c r="AB117" s="56"/>
      <c r="AC117" s="56"/>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row>
    <row r="118" spans="1:80">
      <c r="A118" s="34"/>
      <c r="B118" s="34"/>
      <c r="C118" s="34"/>
      <c r="D118" s="34"/>
      <c r="E118" s="34"/>
      <c r="F118" s="34"/>
      <c r="G118" s="34"/>
      <c r="H118" s="33"/>
      <c r="I118" s="34"/>
      <c r="J118" s="34"/>
      <c r="K118" s="34"/>
      <c r="L118" s="34"/>
      <c r="M118" s="34"/>
      <c r="N118" s="34"/>
      <c r="O118" s="34"/>
      <c r="P118" s="34"/>
      <c r="Q118" s="34"/>
      <c r="R118" s="34"/>
      <c r="S118" s="34"/>
      <c r="T118" s="34"/>
      <c r="U118" s="34"/>
      <c r="V118" s="34"/>
      <c r="X118" s="34"/>
      <c r="Y118" s="34"/>
      <c r="Z118" s="34"/>
      <c r="AA118" s="34"/>
      <c r="AB118" s="34"/>
      <c r="AC118" s="34"/>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02"/>
      <c r="BH118" s="102"/>
      <c r="BI118" s="102"/>
      <c r="BJ118" s="102"/>
      <c r="BK118" s="102"/>
      <c r="BL118" s="102"/>
      <c r="BM118" s="102"/>
      <c r="BN118" s="102"/>
      <c r="BO118" s="102"/>
      <c r="BP118" s="102"/>
      <c r="BQ118" s="102"/>
      <c r="BR118" s="102"/>
      <c r="BS118" s="102"/>
      <c r="BT118" s="102"/>
      <c r="BU118" s="102"/>
      <c r="BV118" s="102"/>
      <c r="BW118" s="102"/>
      <c r="BX118" s="102"/>
      <c r="BY118" s="102"/>
      <c r="BZ118" s="102"/>
      <c r="CA118" s="102"/>
      <c r="CB118" s="102"/>
    </row>
    <row r="119" spans="1:80">
      <c r="A119" s="57" t="s">
        <v>163</v>
      </c>
      <c r="B119" s="34"/>
      <c r="C119" s="34"/>
      <c r="D119" s="34"/>
      <c r="E119" s="34"/>
      <c r="F119" s="34"/>
      <c r="G119" s="34"/>
      <c r="H119" s="33"/>
      <c r="I119" s="34"/>
      <c r="J119" s="34"/>
      <c r="K119" s="34"/>
      <c r="L119" s="34"/>
      <c r="M119" s="34"/>
      <c r="N119" s="34"/>
      <c r="O119" s="34"/>
      <c r="P119" s="34"/>
      <c r="Q119" s="34"/>
      <c r="R119" s="34"/>
      <c r="S119" s="34"/>
      <c r="T119" s="34"/>
      <c r="U119" s="34"/>
      <c r="V119" s="34"/>
      <c r="X119" s="34"/>
      <c r="Y119" s="34"/>
      <c r="Z119" s="34"/>
      <c r="AA119" s="34"/>
      <c r="AB119" s="34"/>
      <c r="AC119" s="34"/>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BY119" s="102"/>
      <c r="BZ119" s="102"/>
      <c r="CA119" s="102"/>
      <c r="CB119" s="102"/>
    </row>
    <row r="120" spans="1:80">
      <c r="A120" s="57" t="s">
        <v>164</v>
      </c>
      <c r="B120" s="34"/>
      <c r="C120" s="34"/>
      <c r="D120" s="34"/>
      <c r="E120" s="34"/>
      <c r="F120" s="34"/>
      <c r="G120" s="34"/>
      <c r="H120" s="33"/>
      <c r="I120" s="34"/>
      <c r="J120" s="34"/>
      <c r="K120" s="34"/>
      <c r="L120" s="34"/>
      <c r="M120" s="34"/>
      <c r="N120" s="34"/>
      <c r="O120" s="34"/>
      <c r="P120" s="34"/>
      <c r="Q120" s="34"/>
      <c r="R120" s="34"/>
      <c r="S120" s="34"/>
      <c r="T120" s="34"/>
      <c r="U120" s="34"/>
      <c r="V120" s="34"/>
      <c r="X120" s="34"/>
      <c r="Y120" s="34"/>
      <c r="Z120" s="34"/>
      <c r="AA120" s="34"/>
      <c r="AB120" s="34"/>
      <c r="AC120" s="34"/>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row>
    <row r="121" spans="1:80">
      <c r="A121" s="206" t="s">
        <v>418</v>
      </c>
      <c r="B121" s="34"/>
      <c r="C121" s="34"/>
      <c r="D121" s="34"/>
      <c r="E121" s="34"/>
      <c r="F121" s="34"/>
      <c r="G121" s="34"/>
      <c r="H121" s="33"/>
      <c r="I121" s="34"/>
      <c r="J121" s="34"/>
      <c r="K121" s="34"/>
      <c r="L121" s="34"/>
      <c r="M121" s="34"/>
      <c r="N121" s="34"/>
      <c r="O121" s="34"/>
      <c r="P121" s="34"/>
      <c r="Q121" s="34"/>
      <c r="R121" s="34"/>
      <c r="S121" s="34"/>
      <c r="T121" s="34"/>
      <c r="U121" s="34"/>
      <c r="V121" s="34"/>
      <c r="X121" s="34"/>
      <c r="Y121" s="34"/>
      <c r="Z121" s="34"/>
      <c r="AA121" s="34"/>
      <c r="AB121" s="34"/>
      <c r="AC121" s="34"/>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c r="BS121" s="102"/>
      <c r="BT121" s="102"/>
      <c r="BU121" s="102"/>
      <c r="BV121" s="102"/>
      <c r="BW121" s="102"/>
      <c r="BX121" s="102"/>
      <c r="BY121" s="102"/>
      <c r="BZ121" s="102"/>
      <c r="CA121" s="102"/>
      <c r="CB121" s="102"/>
    </row>
    <row r="122" spans="1:80">
      <c r="A122" s="206" t="s">
        <v>419</v>
      </c>
      <c r="B122" s="34"/>
      <c r="C122" s="34"/>
      <c r="D122" s="34"/>
      <c r="E122" s="34"/>
      <c r="F122" s="34"/>
      <c r="G122" s="34"/>
      <c r="H122" s="33"/>
      <c r="I122" s="34"/>
      <c r="J122" s="34"/>
      <c r="K122" s="34"/>
      <c r="L122" s="34"/>
      <c r="M122" s="34"/>
      <c r="N122" s="34"/>
      <c r="O122" s="34"/>
      <c r="P122" s="34"/>
      <c r="Q122" s="34"/>
      <c r="R122" s="34"/>
      <c r="S122" s="34"/>
      <c r="T122" s="34"/>
      <c r="U122" s="34"/>
      <c r="V122" s="34"/>
      <c r="X122" s="34"/>
      <c r="Y122" s="34"/>
      <c r="Z122" s="34"/>
      <c r="AA122" s="34"/>
      <c r="AB122" s="34"/>
      <c r="AC122" s="34"/>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A122" s="102"/>
      <c r="CB122" s="102"/>
    </row>
    <row r="123" spans="1:80">
      <c r="A123" s="57" t="s">
        <v>165</v>
      </c>
      <c r="B123" s="34"/>
      <c r="C123" s="34"/>
      <c r="D123" s="34"/>
      <c r="E123" s="34"/>
      <c r="F123" s="34"/>
      <c r="G123" s="34"/>
      <c r="H123" s="33"/>
      <c r="I123" s="34"/>
      <c r="J123" s="34"/>
      <c r="K123" s="34"/>
      <c r="L123" s="34"/>
      <c r="M123" s="34"/>
      <c r="N123" s="34"/>
      <c r="O123" s="34"/>
      <c r="P123" s="34"/>
      <c r="Q123" s="34"/>
      <c r="R123" s="34"/>
      <c r="S123" s="34"/>
      <c r="T123" s="34"/>
      <c r="U123" s="34"/>
      <c r="V123" s="34"/>
      <c r="X123" s="34"/>
      <c r="Y123" s="34"/>
      <c r="Z123" s="34"/>
      <c r="AA123" s="34"/>
      <c r="AB123" s="34"/>
      <c r="AC123" s="34"/>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c r="BN123" s="102"/>
      <c r="BO123" s="102"/>
      <c r="BP123" s="102"/>
      <c r="BQ123" s="102"/>
      <c r="BR123" s="102"/>
      <c r="BS123" s="102"/>
      <c r="BT123" s="102"/>
      <c r="BU123" s="102"/>
      <c r="BV123" s="102"/>
      <c r="BW123" s="102"/>
      <c r="BX123" s="102"/>
      <c r="BY123" s="102"/>
      <c r="BZ123" s="102"/>
      <c r="CA123" s="102"/>
      <c r="CB123" s="102"/>
    </row>
    <row r="124" spans="1:80">
      <c r="A124" s="34"/>
      <c r="B124" s="34"/>
      <c r="C124" s="34"/>
      <c r="D124" s="34"/>
      <c r="E124" s="34"/>
      <c r="F124" s="34"/>
      <c r="G124" s="34"/>
      <c r="H124" s="33"/>
      <c r="I124" s="34"/>
      <c r="J124" s="34"/>
      <c r="K124" s="34"/>
      <c r="L124" s="34"/>
      <c r="M124" s="34"/>
      <c r="N124" s="34"/>
      <c r="O124" s="34"/>
      <c r="P124" s="34"/>
      <c r="Q124" s="34"/>
      <c r="R124" s="34"/>
      <c r="S124" s="34"/>
      <c r="T124" s="34"/>
      <c r="U124" s="34"/>
      <c r="V124" s="34"/>
      <c r="X124" s="34"/>
      <c r="Y124" s="34"/>
      <c r="Z124" s="34"/>
      <c r="AA124" s="34"/>
      <c r="AB124" s="34"/>
      <c r="AC124" s="34"/>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c r="BM124" s="102"/>
      <c r="BN124" s="102"/>
      <c r="BO124" s="102"/>
      <c r="BP124" s="102"/>
      <c r="BQ124" s="102"/>
      <c r="BR124" s="102"/>
      <c r="BS124" s="102"/>
      <c r="BT124" s="102"/>
      <c r="BU124" s="102"/>
      <c r="BV124" s="102"/>
      <c r="BW124" s="102"/>
      <c r="BX124" s="102"/>
      <c r="BY124" s="102"/>
      <c r="BZ124" s="102"/>
      <c r="CA124" s="102"/>
      <c r="CB124" s="102"/>
    </row>
    <row r="125" spans="1:80">
      <c r="A125" s="34"/>
      <c r="B125" s="34"/>
      <c r="C125" s="34"/>
      <c r="D125" s="34"/>
      <c r="E125" s="34"/>
      <c r="F125" s="34"/>
      <c r="G125" s="34"/>
      <c r="H125" s="33"/>
      <c r="I125" s="34"/>
      <c r="J125" s="34"/>
      <c r="K125" s="34"/>
      <c r="L125" s="34"/>
      <c r="M125" s="34"/>
      <c r="N125" s="34"/>
      <c r="O125" s="34"/>
      <c r="P125" s="34"/>
      <c r="Q125" s="34"/>
      <c r="R125" s="34"/>
      <c r="S125" s="34"/>
      <c r="T125" s="34"/>
      <c r="U125" s="34"/>
      <c r="V125" s="34"/>
      <c r="X125" s="34"/>
      <c r="Y125" s="34"/>
      <c r="Z125" s="34"/>
      <c r="AA125" s="34"/>
      <c r="AB125" s="34"/>
      <c r="AC125" s="34"/>
      <c r="AD125" s="102"/>
      <c r="AE125" s="102"/>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c r="BJ125" s="102"/>
      <c r="BK125" s="102"/>
      <c r="BL125" s="102"/>
      <c r="BM125" s="102"/>
      <c r="BN125" s="102"/>
      <c r="BO125" s="102"/>
      <c r="BP125" s="102"/>
      <c r="BQ125" s="102"/>
      <c r="BR125" s="102"/>
      <c r="BS125" s="102"/>
      <c r="BT125" s="102"/>
      <c r="BU125" s="102"/>
      <c r="BV125" s="102"/>
      <c r="BW125" s="102"/>
      <c r="BX125" s="102"/>
      <c r="BY125" s="102"/>
      <c r="BZ125" s="102"/>
      <c r="CA125" s="102"/>
      <c r="CB125" s="102"/>
    </row>
    <row r="126" spans="1:80">
      <c r="A126" s="34"/>
      <c r="B126" s="34"/>
      <c r="C126" s="34"/>
      <c r="D126" s="34"/>
      <c r="E126" s="34"/>
      <c r="F126" s="34"/>
      <c r="G126" s="34"/>
      <c r="H126" s="33"/>
      <c r="I126" s="34"/>
      <c r="J126" s="34"/>
      <c r="K126" s="34"/>
      <c r="L126" s="34"/>
      <c r="M126" s="34"/>
      <c r="N126" s="34"/>
      <c r="O126" s="34"/>
      <c r="P126" s="34"/>
      <c r="Q126" s="34"/>
      <c r="R126" s="34"/>
      <c r="S126" s="34"/>
      <c r="T126" s="34"/>
      <c r="U126" s="34"/>
      <c r="V126" s="34"/>
      <c r="X126" s="34"/>
      <c r="Y126" s="34"/>
      <c r="Z126" s="34"/>
      <c r="AA126" s="34"/>
      <c r="AB126" s="34"/>
      <c r="AC126" s="34"/>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102"/>
      <c r="BT126" s="102"/>
      <c r="BU126" s="102"/>
      <c r="BV126" s="102"/>
      <c r="BW126" s="102"/>
      <c r="BX126" s="102"/>
      <c r="BY126" s="102"/>
      <c r="BZ126" s="102"/>
      <c r="CA126" s="102"/>
      <c r="CB126" s="102"/>
    </row>
    <row r="127" spans="1:80">
      <c r="A127" s="34"/>
      <c r="B127" s="34"/>
      <c r="C127" s="34"/>
      <c r="D127" s="34"/>
      <c r="E127" s="34"/>
      <c r="F127" s="34"/>
      <c r="G127" s="34"/>
      <c r="H127" s="33"/>
      <c r="I127" s="34"/>
      <c r="J127" s="34"/>
      <c r="K127" s="34"/>
      <c r="L127" s="34"/>
      <c r="M127" s="34"/>
      <c r="N127" s="34"/>
      <c r="O127" s="34"/>
      <c r="P127" s="34"/>
      <c r="Q127" s="34"/>
      <c r="R127" s="34"/>
      <c r="S127" s="34"/>
      <c r="T127" s="34"/>
      <c r="U127" s="34"/>
      <c r="V127" s="34"/>
      <c r="X127" s="34"/>
      <c r="Y127" s="34"/>
      <c r="Z127" s="34"/>
      <c r="AA127" s="34"/>
      <c r="AB127" s="34"/>
      <c r="AC127" s="34"/>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102"/>
      <c r="BN127" s="102"/>
      <c r="BO127" s="102"/>
      <c r="BP127" s="102"/>
      <c r="BQ127" s="102"/>
      <c r="BR127" s="102"/>
      <c r="BS127" s="102"/>
      <c r="BT127" s="102"/>
      <c r="BU127" s="102"/>
      <c r="BV127" s="102"/>
      <c r="BW127" s="102"/>
      <c r="BX127" s="102"/>
      <c r="BY127" s="102"/>
      <c r="BZ127" s="102"/>
      <c r="CA127" s="102"/>
      <c r="CB127" s="102"/>
    </row>
    <row r="128" spans="1:80">
      <c r="A128" s="34"/>
      <c r="B128" s="34"/>
      <c r="C128" s="34"/>
      <c r="D128" s="34"/>
      <c r="E128" s="34"/>
      <c r="F128" s="34"/>
      <c r="G128" s="34"/>
      <c r="H128" s="33"/>
      <c r="I128" s="34"/>
      <c r="J128" s="34"/>
      <c r="K128" s="34"/>
      <c r="L128" s="34"/>
      <c r="M128" s="34"/>
      <c r="N128" s="34"/>
      <c r="O128" s="34"/>
      <c r="P128" s="34"/>
      <c r="Q128" s="34"/>
      <c r="R128" s="34"/>
      <c r="S128" s="34"/>
      <c r="T128" s="34"/>
      <c r="U128" s="34"/>
      <c r="V128" s="34"/>
      <c r="X128" s="34"/>
      <c r="Y128" s="34"/>
      <c r="Z128" s="34"/>
      <c r="AA128" s="34"/>
      <c r="AB128" s="34"/>
      <c r="AC128" s="34"/>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c r="BX128" s="102"/>
      <c r="BY128" s="102"/>
      <c r="BZ128" s="102"/>
      <c r="CA128" s="102"/>
      <c r="CB128" s="102"/>
    </row>
    <row r="129" spans="1:80">
      <c r="A129" s="34"/>
      <c r="B129" s="34"/>
      <c r="C129" s="34"/>
      <c r="D129" s="34"/>
      <c r="E129" s="34"/>
      <c r="F129" s="34"/>
      <c r="G129" s="34"/>
      <c r="H129" s="33"/>
      <c r="I129" s="34"/>
      <c r="J129" s="34"/>
      <c r="K129" s="34"/>
      <c r="L129" s="34"/>
      <c r="M129" s="34"/>
      <c r="N129" s="34"/>
      <c r="O129" s="34"/>
      <c r="P129" s="34"/>
      <c r="Q129" s="34"/>
      <c r="R129" s="34"/>
      <c r="S129" s="34"/>
      <c r="T129" s="34"/>
      <c r="U129" s="34"/>
      <c r="V129" s="34"/>
      <c r="X129" s="34"/>
      <c r="Y129" s="34"/>
      <c r="Z129" s="34"/>
      <c r="AA129" s="34"/>
      <c r="AB129" s="34"/>
      <c r="AC129" s="34"/>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c r="CA129" s="102"/>
      <c r="CB129" s="102"/>
    </row>
    <row r="130" spans="1:80">
      <c r="A130" s="34"/>
      <c r="B130" s="34"/>
      <c r="C130" s="34"/>
      <c r="D130" s="34"/>
      <c r="E130" s="34"/>
      <c r="F130" s="34"/>
      <c r="G130" s="34"/>
      <c r="H130" s="33"/>
      <c r="I130" s="34"/>
      <c r="J130" s="34"/>
      <c r="K130" s="34"/>
      <c r="L130" s="34"/>
      <c r="M130" s="34"/>
      <c r="N130" s="34"/>
      <c r="O130" s="34"/>
      <c r="P130" s="34"/>
      <c r="Q130" s="34"/>
      <c r="R130" s="34"/>
      <c r="S130" s="34"/>
      <c r="T130" s="34"/>
      <c r="U130" s="34"/>
      <c r="V130" s="34"/>
      <c r="X130" s="34"/>
      <c r="Y130" s="34"/>
      <c r="Z130" s="34"/>
      <c r="AA130" s="34"/>
      <c r="AB130" s="34"/>
      <c r="AC130" s="34"/>
      <c r="AD130" s="102"/>
      <c r="AE130" s="102"/>
      <c r="AF130" s="102"/>
      <c r="AG130" s="102"/>
      <c r="AH130" s="102"/>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c r="BC130" s="102"/>
      <c r="BD130" s="102"/>
      <c r="BE130" s="102"/>
      <c r="BF130" s="102"/>
      <c r="BG130" s="102"/>
      <c r="BH130" s="102"/>
      <c r="BI130" s="102"/>
      <c r="BJ130" s="102"/>
      <c r="BK130" s="102"/>
      <c r="BL130" s="102"/>
      <c r="BM130" s="102"/>
      <c r="BN130" s="102"/>
      <c r="BO130" s="102"/>
      <c r="BP130" s="102"/>
      <c r="BQ130" s="102"/>
      <c r="BR130" s="102"/>
      <c r="BS130" s="102"/>
      <c r="BT130" s="102"/>
      <c r="BU130" s="102"/>
      <c r="BV130" s="102"/>
      <c r="BW130" s="102"/>
      <c r="BX130" s="102"/>
      <c r="BY130" s="102"/>
      <c r="BZ130" s="102"/>
      <c r="CA130" s="102"/>
      <c r="CB130" s="102"/>
    </row>
    <row r="131" spans="1:80">
      <c r="A131" s="34"/>
      <c r="B131" s="34"/>
      <c r="C131" s="34"/>
      <c r="D131" s="34"/>
      <c r="E131" s="34"/>
      <c r="F131" s="34"/>
      <c r="G131" s="34"/>
      <c r="H131" s="33"/>
      <c r="I131" s="102"/>
      <c r="J131" s="102"/>
      <c r="K131" s="102"/>
      <c r="L131" s="102"/>
      <c r="M131" s="102"/>
      <c r="N131" s="34"/>
      <c r="O131" s="102"/>
      <c r="P131" s="102"/>
      <c r="Q131" s="102"/>
      <c r="R131" s="102"/>
      <c r="S131" s="102"/>
      <c r="T131" s="102"/>
      <c r="U131" s="102"/>
      <c r="V131" s="102"/>
      <c r="X131" s="102"/>
      <c r="Y131" s="102"/>
      <c r="Z131" s="102"/>
      <c r="AA131" s="102"/>
      <c r="AB131" s="102"/>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102"/>
      <c r="BW131" s="102"/>
      <c r="BX131" s="102"/>
      <c r="BY131" s="102"/>
      <c r="BZ131" s="102"/>
      <c r="CA131" s="102"/>
      <c r="CB131" s="102"/>
    </row>
    <row r="132" spans="1:80">
      <c r="A132" s="34"/>
      <c r="B132" s="34"/>
      <c r="C132" s="34"/>
      <c r="D132" s="34"/>
      <c r="E132" s="34"/>
      <c r="F132" s="34"/>
      <c r="G132" s="34"/>
      <c r="H132" s="33"/>
      <c r="I132" s="102"/>
      <c r="J132" s="102"/>
      <c r="K132" s="102"/>
      <c r="L132" s="102"/>
      <c r="M132" s="102"/>
      <c r="N132" s="34"/>
      <c r="O132" s="102"/>
      <c r="P132" s="102"/>
      <c r="Q132" s="102"/>
      <c r="R132" s="102"/>
      <c r="S132" s="102"/>
      <c r="T132" s="102"/>
      <c r="U132" s="102"/>
      <c r="V132" s="102"/>
      <c r="X132" s="102"/>
      <c r="Y132" s="102"/>
      <c r="Z132" s="102"/>
      <c r="AA132" s="102"/>
      <c r="AB132" s="102"/>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A132" s="102"/>
      <c r="CB132" s="102"/>
    </row>
    <row r="133" spans="1:80">
      <c r="A133" s="34"/>
      <c r="B133" s="34"/>
      <c r="C133" s="34"/>
      <c r="D133" s="34"/>
      <c r="E133" s="34"/>
      <c r="F133" s="34"/>
      <c r="G133" s="34"/>
      <c r="H133" s="33"/>
      <c r="I133" s="102"/>
      <c r="J133" s="102"/>
      <c r="K133" s="102"/>
      <c r="L133" s="102"/>
      <c r="M133" s="102"/>
      <c r="N133" s="34"/>
      <c r="O133" s="102"/>
      <c r="P133" s="102"/>
      <c r="Q133" s="102"/>
      <c r="R133" s="102"/>
      <c r="S133" s="102"/>
      <c r="T133" s="102"/>
      <c r="U133" s="102"/>
      <c r="V133" s="102"/>
      <c r="X133" s="102"/>
      <c r="Y133" s="102"/>
      <c r="Z133" s="102"/>
      <c r="AA133" s="102"/>
      <c r="AB133" s="102"/>
      <c r="AC133" s="102"/>
      <c r="AD133" s="102"/>
      <c r="AE133" s="102"/>
      <c r="AF133" s="102"/>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02"/>
      <c r="BB133" s="102"/>
      <c r="BC133" s="102"/>
      <c r="BD133" s="102"/>
      <c r="BE133" s="102"/>
      <c r="BF133" s="102"/>
      <c r="BG133" s="102"/>
      <c r="BH133" s="102"/>
      <c r="BI133" s="102"/>
      <c r="BJ133" s="102"/>
      <c r="BK133" s="102"/>
      <c r="BL133" s="102"/>
      <c r="BM133" s="102"/>
      <c r="BN133" s="102"/>
      <c r="BO133" s="102"/>
      <c r="BP133" s="102"/>
      <c r="BQ133" s="102"/>
      <c r="BR133" s="102"/>
      <c r="BS133" s="102"/>
      <c r="BT133" s="102"/>
      <c r="BU133" s="102"/>
      <c r="BV133" s="102"/>
      <c r="BW133" s="102"/>
      <c r="BX133" s="102"/>
      <c r="BY133" s="102"/>
      <c r="BZ133" s="102"/>
      <c r="CA133" s="102"/>
      <c r="CB133" s="102"/>
    </row>
    <row r="134" spans="1:80">
      <c r="A134" s="34"/>
      <c r="B134" s="34"/>
      <c r="C134" s="34"/>
      <c r="D134" s="34"/>
      <c r="E134" s="34"/>
      <c r="F134" s="34"/>
      <c r="G134" s="34"/>
      <c r="H134" s="33"/>
      <c r="I134" s="102"/>
      <c r="J134" s="102"/>
      <c r="K134" s="102"/>
      <c r="L134" s="102"/>
      <c r="M134" s="102"/>
      <c r="N134" s="34"/>
      <c r="O134" s="102"/>
      <c r="P134" s="102"/>
      <c r="Q134" s="102"/>
      <c r="R134" s="102"/>
      <c r="S134" s="102"/>
      <c r="T134" s="102"/>
      <c r="U134" s="102"/>
      <c r="V134" s="102"/>
      <c r="X134" s="102"/>
      <c r="Y134" s="102"/>
      <c r="Z134" s="102"/>
      <c r="AA134" s="102"/>
      <c r="AB134" s="102"/>
      <c r="AC134" s="102"/>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02"/>
      <c r="CB134" s="102"/>
    </row>
    <row r="135" spans="1:80">
      <c r="A135" s="34"/>
      <c r="B135" s="34"/>
      <c r="C135" s="34"/>
      <c r="D135" s="34"/>
      <c r="E135" s="34"/>
      <c r="F135" s="34"/>
      <c r="G135" s="34"/>
      <c r="H135" s="33"/>
      <c r="I135" s="102"/>
      <c r="J135" s="102"/>
      <c r="K135" s="102"/>
      <c r="L135" s="102"/>
      <c r="M135" s="102"/>
      <c r="N135" s="34"/>
      <c r="O135" s="102"/>
      <c r="P135" s="102"/>
      <c r="Q135" s="102"/>
      <c r="R135" s="102"/>
      <c r="S135" s="102"/>
      <c r="T135" s="102"/>
      <c r="U135" s="102"/>
      <c r="V135" s="102"/>
      <c r="X135" s="102"/>
      <c r="Y135" s="102"/>
      <c r="Z135" s="102"/>
      <c r="AA135" s="102"/>
      <c r="AB135" s="102"/>
      <c r="AC135" s="102"/>
      <c r="AD135" s="102"/>
      <c r="AE135" s="102"/>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c r="BY135" s="102"/>
      <c r="BZ135" s="102"/>
      <c r="CA135" s="102"/>
      <c r="CB135" s="102"/>
    </row>
    <row r="136" spans="1:80">
      <c r="A136" s="34"/>
      <c r="B136" s="34"/>
      <c r="C136" s="34"/>
      <c r="D136" s="34"/>
      <c r="E136" s="34"/>
      <c r="F136" s="34"/>
      <c r="G136" s="34"/>
      <c r="H136" s="33"/>
      <c r="I136" s="102"/>
      <c r="J136" s="102"/>
      <c r="K136" s="102"/>
      <c r="L136" s="102"/>
      <c r="M136" s="102"/>
      <c r="N136" s="34"/>
      <c r="O136" s="102"/>
      <c r="P136" s="102"/>
      <c r="Q136" s="102"/>
      <c r="R136" s="102"/>
      <c r="S136" s="102"/>
      <c r="T136" s="102"/>
      <c r="U136" s="102"/>
      <c r="V136" s="102"/>
      <c r="X136" s="102"/>
      <c r="Y136" s="102"/>
      <c r="Z136" s="102"/>
      <c r="AA136" s="102"/>
      <c r="AB136" s="102"/>
      <c r="AC136" s="102"/>
      <c r="AD136" s="102"/>
      <c r="AE136" s="102"/>
      <c r="AF136" s="102"/>
      <c r="AG136" s="102"/>
      <c r="AH136" s="102"/>
      <c r="AI136" s="102"/>
      <c r="AJ136" s="102"/>
      <c r="AK136" s="102"/>
      <c r="AL136" s="102"/>
      <c r="AM136" s="102"/>
      <c r="AN136" s="102"/>
      <c r="AO136" s="102"/>
      <c r="AP136" s="102"/>
      <c r="AQ136" s="102"/>
      <c r="AR136" s="102"/>
      <c r="AS136" s="102"/>
      <c r="AT136" s="102"/>
      <c r="AU136" s="102"/>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c r="BX136" s="102"/>
      <c r="BY136" s="102"/>
      <c r="BZ136" s="102"/>
      <c r="CA136" s="102"/>
      <c r="CB136" s="102"/>
    </row>
    <row r="137" spans="1:80">
      <c r="A137" s="34"/>
      <c r="B137" s="34"/>
      <c r="C137" s="34"/>
      <c r="D137" s="34"/>
      <c r="E137" s="34"/>
      <c r="F137" s="34"/>
      <c r="G137" s="34"/>
      <c r="H137" s="33"/>
      <c r="I137" s="102"/>
      <c r="J137" s="102"/>
      <c r="K137" s="102"/>
      <c r="L137" s="102"/>
      <c r="M137" s="102"/>
      <c r="N137" s="34"/>
      <c r="O137" s="102"/>
      <c r="P137" s="102"/>
      <c r="Q137" s="102"/>
      <c r="R137" s="102"/>
      <c r="S137" s="102"/>
      <c r="T137" s="102"/>
      <c r="U137" s="102"/>
      <c r="V137" s="102"/>
      <c r="X137" s="102"/>
      <c r="Y137" s="102"/>
      <c r="Z137" s="102"/>
      <c r="AA137" s="102"/>
      <c r="AB137" s="102"/>
      <c r="AC137" s="102"/>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A137" s="102"/>
      <c r="CB137" s="102"/>
    </row>
    <row r="138" spans="1:80">
      <c r="A138" s="34"/>
      <c r="B138" s="34"/>
      <c r="C138" s="34"/>
      <c r="D138" s="34"/>
      <c r="E138" s="34"/>
      <c r="F138" s="34"/>
      <c r="G138" s="34"/>
      <c r="H138" s="33"/>
      <c r="I138" s="102"/>
      <c r="J138" s="102"/>
      <c r="K138" s="102"/>
      <c r="L138" s="102"/>
      <c r="M138" s="102"/>
      <c r="N138" s="34"/>
      <c r="O138" s="102"/>
      <c r="P138" s="102"/>
      <c r="Q138" s="102"/>
      <c r="R138" s="102"/>
      <c r="S138" s="102"/>
      <c r="T138" s="102"/>
      <c r="U138" s="102"/>
      <c r="V138" s="102"/>
      <c r="X138" s="102"/>
      <c r="Y138" s="102"/>
      <c r="Z138" s="102"/>
      <c r="AA138" s="102"/>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c r="CA138" s="102"/>
      <c r="CB138" s="102"/>
    </row>
    <row r="139" spans="1:80">
      <c r="A139" s="34"/>
      <c r="B139" s="34"/>
      <c r="C139" s="34"/>
      <c r="D139" s="34"/>
      <c r="E139" s="34"/>
      <c r="F139" s="34"/>
      <c r="G139" s="34"/>
      <c r="H139" s="33"/>
      <c r="I139" s="102"/>
      <c r="J139" s="102"/>
      <c r="K139" s="102"/>
      <c r="L139" s="102"/>
      <c r="M139" s="102"/>
      <c r="N139" s="34"/>
      <c r="O139" s="102"/>
      <c r="P139" s="102"/>
      <c r="Q139" s="102"/>
      <c r="R139" s="102"/>
      <c r="S139" s="102"/>
      <c r="T139" s="102"/>
      <c r="U139" s="102"/>
      <c r="V139" s="102"/>
      <c r="W139" s="33"/>
      <c r="X139" s="102"/>
      <c r="Y139" s="102"/>
      <c r="Z139" s="102"/>
      <c r="AA139" s="102"/>
      <c r="AB139" s="102"/>
      <c r="AC139" s="102"/>
      <c r="AD139" s="102"/>
      <c r="AE139" s="102"/>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c r="CA139" s="102"/>
      <c r="CB139" s="102"/>
    </row>
    <row r="140" spans="1:80">
      <c r="A140" s="34"/>
      <c r="B140" s="34"/>
      <c r="C140" s="34"/>
      <c r="D140" s="34"/>
      <c r="E140" s="34"/>
      <c r="F140" s="34"/>
      <c r="G140" s="34"/>
      <c r="H140" s="33"/>
      <c r="I140" s="102"/>
      <c r="J140" s="102"/>
      <c r="K140" s="102"/>
      <c r="L140" s="102"/>
      <c r="M140" s="102"/>
      <c r="N140" s="34"/>
      <c r="O140" s="102"/>
      <c r="P140" s="102"/>
      <c r="Q140" s="102"/>
      <c r="R140" s="102"/>
      <c r="S140" s="102"/>
      <c r="T140" s="102"/>
      <c r="U140" s="102"/>
      <c r="V140" s="102"/>
      <c r="W140" s="33"/>
      <c r="X140" s="102"/>
      <c r="Y140" s="102"/>
      <c r="Z140" s="102"/>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c r="CB140" s="102"/>
    </row>
    <row r="141" spans="1:80">
      <c r="A141" s="34"/>
      <c r="B141" s="34"/>
      <c r="C141" s="34"/>
      <c r="D141" s="34"/>
      <c r="E141" s="34"/>
      <c r="F141" s="34"/>
      <c r="G141" s="34"/>
      <c r="H141" s="33"/>
      <c r="I141" s="102"/>
      <c r="J141" s="102"/>
      <c r="K141" s="102"/>
      <c r="L141" s="102"/>
      <c r="M141" s="102"/>
      <c r="N141" s="34"/>
      <c r="O141" s="102"/>
      <c r="P141" s="102"/>
      <c r="Q141" s="102"/>
      <c r="R141" s="102"/>
      <c r="S141" s="102"/>
      <c r="T141" s="102"/>
      <c r="U141" s="102"/>
      <c r="V141" s="102"/>
      <c r="W141" s="33"/>
      <c r="X141" s="102"/>
      <c r="Y141" s="102"/>
      <c r="Z141" s="102"/>
      <c r="AA141" s="102"/>
      <c r="AB141" s="102"/>
      <c r="AC141" s="102"/>
      <c r="AD141" s="102"/>
      <c r="AE141" s="102"/>
      <c r="AF141" s="102"/>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c r="BY141" s="102"/>
      <c r="BZ141" s="102"/>
      <c r="CA141" s="102"/>
      <c r="CB141" s="102"/>
    </row>
    <row r="142" spans="1:80">
      <c r="A142" s="34"/>
      <c r="B142" s="34"/>
      <c r="C142" s="34"/>
      <c r="D142" s="34"/>
      <c r="E142" s="34"/>
      <c r="F142" s="34"/>
      <c r="G142" s="34"/>
      <c r="H142" s="33"/>
      <c r="I142" s="102"/>
      <c r="J142" s="102"/>
      <c r="K142" s="102"/>
      <c r="L142" s="102"/>
      <c r="M142" s="102"/>
      <c r="N142" s="34"/>
      <c r="O142" s="102"/>
      <c r="P142" s="102"/>
      <c r="Q142" s="102"/>
      <c r="R142" s="102"/>
      <c r="S142" s="102"/>
      <c r="T142" s="102"/>
      <c r="U142" s="102"/>
      <c r="V142" s="102"/>
      <c r="W142" s="33"/>
      <c r="X142" s="102"/>
      <c r="Y142" s="102"/>
      <c r="Z142" s="102"/>
      <c r="AA142" s="102"/>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02"/>
      <c r="BP142" s="102"/>
      <c r="BQ142" s="102"/>
      <c r="BR142" s="102"/>
      <c r="BS142" s="102"/>
      <c r="BT142" s="102"/>
      <c r="BU142" s="102"/>
      <c r="BV142" s="102"/>
      <c r="BW142" s="102"/>
      <c r="BX142" s="102"/>
      <c r="BY142" s="102"/>
      <c r="BZ142" s="102"/>
      <c r="CA142" s="102"/>
      <c r="CB142" s="102"/>
    </row>
    <row r="143" spans="1:80">
      <c r="A143" s="34"/>
      <c r="B143" s="34"/>
      <c r="C143" s="34"/>
      <c r="D143" s="34"/>
      <c r="E143" s="34"/>
      <c r="F143" s="34"/>
      <c r="G143" s="34"/>
      <c r="H143" s="33"/>
      <c r="I143" s="102"/>
      <c r="J143" s="102"/>
      <c r="K143" s="102"/>
      <c r="L143" s="102"/>
      <c r="M143" s="102"/>
      <c r="N143" s="34"/>
      <c r="O143" s="102"/>
      <c r="P143" s="102"/>
      <c r="Q143" s="102"/>
      <c r="R143" s="102"/>
      <c r="S143" s="102"/>
      <c r="T143" s="102"/>
      <c r="U143" s="102"/>
      <c r="V143" s="102"/>
      <c r="W143" s="33"/>
      <c r="X143" s="102"/>
      <c r="Y143" s="102"/>
      <c r="Z143" s="102"/>
      <c r="AA143" s="102"/>
      <c r="AB143" s="102"/>
      <c r="AC143" s="102"/>
      <c r="AD143" s="102"/>
      <c r="AE143" s="102"/>
      <c r="AF143" s="102"/>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02"/>
      <c r="BB143" s="102"/>
      <c r="BC143" s="102"/>
      <c r="BD143" s="102"/>
      <c r="BE143" s="102"/>
      <c r="BF143" s="102"/>
      <c r="BG143" s="102"/>
      <c r="BH143" s="102"/>
      <c r="BI143" s="102"/>
      <c r="BJ143" s="102"/>
      <c r="BK143" s="102"/>
      <c r="BL143" s="102"/>
      <c r="BM143" s="102"/>
      <c r="BN143" s="102"/>
      <c r="BO143" s="102"/>
      <c r="BP143" s="102"/>
      <c r="BQ143" s="102"/>
      <c r="BR143" s="102"/>
      <c r="BS143" s="102"/>
      <c r="BT143" s="102"/>
      <c r="BU143" s="102"/>
      <c r="BV143" s="102"/>
      <c r="BW143" s="102"/>
      <c r="BX143" s="102"/>
      <c r="BY143" s="102"/>
      <c r="BZ143" s="102"/>
      <c r="CA143" s="102"/>
      <c r="CB143" s="102"/>
    </row>
    <row r="144" spans="1:80">
      <c r="A144" s="34"/>
      <c r="B144" s="34"/>
      <c r="C144" s="34"/>
      <c r="D144" s="34"/>
      <c r="E144" s="34"/>
      <c r="F144" s="34"/>
      <c r="G144" s="34"/>
      <c r="H144" s="33"/>
      <c r="I144" s="102"/>
      <c r="J144" s="102"/>
      <c r="K144" s="102"/>
      <c r="L144" s="102"/>
      <c r="M144" s="102"/>
      <c r="N144" s="34"/>
      <c r="O144" s="102"/>
      <c r="P144" s="102"/>
      <c r="Q144" s="102"/>
      <c r="R144" s="102"/>
      <c r="S144" s="102"/>
      <c r="T144" s="102"/>
      <c r="U144" s="102"/>
      <c r="V144" s="102"/>
      <c r="W144" s="33"/>
      <c r="X144" s="102"/>
      <c r="Y144" s="102"/>
      <c r="Z144" s="102"/>
      <c r="AA144" s="102"/>
      <c r="AB144" s="102"/>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c r="BJ144" s="102"/>
      <c r="BK144" s="102"/>
      <c r="BL144" s="102"/>
      <c r="BM144" s="102"/>
      <c r="BN144" s="102"/>
      <c r="BO144" s="102"/>
      <c r="BP144" s="102"/>
      <c r="BQ144" s="102"/>
      <c r="BR144" s="102"/>
      <c r="BS144" s="102"/>
      <c r="BT144" s="102"/>
      <c r="BU144" s="102"/>
      <c r="BV144" s="102"/>
      <c r="BW144" s="102"/>
      <c r="BX144" s="102"/>
      <c r="BY144" s="102"/>
      <c r="BZ144" s="102"/>
      <c r="CA144" s="102"/>
      <c r="CB144" s="102"/>
    </row>
    <row r="145" spans="1:80">
      <c r="A145" s="34"/>
      <c r="B145" s="34"/>
      <c r="C145" s="34"/>
      <c r="D145" s="34"/>
      <c r="E145" s="34"/>
      <c r="F145" s="34"/>
      <c r="G145" s="34"/>
      <c r="H145" s="33"/>
      <c r="I145" s="102"/>
      <c r="J145" s="102"/>
      <c r="K145" s="102"/>
      <c r="L145" s="102"/>
      <c r="M145" s="102"/>
      <c r="N145" s="34"/>
      <c r="O145" s="102"/>
      <c r="P145" s="102"/>
      <c r="Q145" s="102"/>
      <c r="R145" s="102"/>
      <c r="S145" s="102"/>
      <c r="T145" s="102"/>
      <c r="U145" s="102"/>
      <c r="V145" s="102"/>
      <c r="W145" s="33"/>
      <c r="X145" s="102"/>
      <c r="Y145" s="102"/>
      <c r="Z145" s="102"/>
      <c r="AA145" s="102"/>
      <c r="AB145" s="102"/>
      <c r="AC145" s="102"/>
      <c r="AD145" s="102"/>
      <c r="AE145" s="102"/>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row>
    <row r="146" spans="1:80">
      <c r="A146" s="34"/>
      <c r="B146" s="34"/>
      <c r="C146" s="34"/>
      <c r="D146" s="34"/>
      <c r="E146" s="34"/>
      <c r="F146" s="34"/>
      <c r="G146" s="34"/>
      <c r="H146" s="33"/>
      <c r="I146" s="102"/>
      <c r="J146" s="102"/>
      <c r="K146" s="102"/>
      <c r="L146" s="102"/>
      <c r="M146" s="102"/>
      <c r="N146" s="34"/>
      <c r="O146" s="102"/>
      <c r="P146" s="102"/>
      <c r="Q146" s="102"/>
      <c r="R146" s="102"/>
      <c r="S146" s="102"/>
      <c r="T146" s="102"/>
      <c r="U146" s="102"/>
      <c r="V146" s="102"/>
      <c r="W146" s="33"/>
      <c r="X146" s="102"/>
      <c r="Y146" s="102"/>
      <c r="Z146" s="102"/>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row>
    <row r="147" spans="1:80">
      <c r="A147" s="34"/>
      <c r="B147" s="34"/>
      <c r="C147" s="34"/>
      <c r="D147" s="34"/>
      <c r="E147" s="34"/>
      <c r="F147" s="34"/>
      <c r="G147" s="34"/>
      <c r="H147" s="33"/>
      <c r="I147" s="102"/>
      <c r="J147" s="102"/>
      <c r="K147" s="102"/>
      <c r="L147" s="102"/>
      <c r="M147" s="102"/>
      <c r="N147" s="34"/>
      <c r="O147" s="102"/>
      <c r="P147" s="102"/>
      <c r="Q147" s="102"/>
      <c r="R147" s="102"/>
      <c r="S147" s="102"/>
      <c r="T147" s="102"/>
      <c r="U147" s="102"/>
      <c r="V147" s="102"/>
      <c r="W147" s="33"/>
      <c r="X147" s="102"/>
      <c r="Y147" s="102"/>
      <c r="Z147" s="102"/>
      <c r="AA147" s="102"/>
      <c r="AB147" s="102"/>
      <c r="AC147" s="102"/>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row>
    <row r="148" spans="1:80">
      <c r="A148" s="34"/>
      <c r="B148" s="34"/>
      <c r="C148" s="34"/>
      <c r="D148" s="34"/>
      <c r="E148" s="34"/>
      <c r="F148" s="34"/>
      <c r="G148" s="34"/>
      <c r="H148" s="33"/>
      <c r="I148" s="102"/>
      <c r="J148" s="102"/>
      <c r="K148" s="102"/>
      <c r="L148" s="102"/>
      <c r="M148" s="102"/>
      <c r="N148" s="34"/>
      <c r="O148" s="102"/>
      <c r="P148" s="102"/>
      <c r="Q148" s="102"/>
      <c r="R148" s="102"/>
      <c r="S148" s="102"/>
      <c r="T148" s="102"/>
      <c r="U148" s="102"/>
      <c r="V148" s="102"/>
      <c r="W148" s="33"/>
      <c r="X148" s="102"/>
      <c r="Y148" s="102"/>
      <c r="Z148" s="102"/>
      <c r="AA148" s="102"/>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c r="CA148" s="102"/>
      <c r="CB148" s="102"/>
    </row>
    <row r="149" spans="1:80">
      <c r="A149" s="34"/>
      <c r="B149" s="34"/>
      <c r="C149" s="34"/>
      <c r="D149" s="34"/>
      <c r="E149" s="34"/>
      <c r="F149" s="34"/>
      <c r="G149" s="34"/>
      <c r="H149" s="33"/>
      <c r="I149" s="102"/>
      <c r="J149" s="102"/>
      <c r="K149" s="102"/>
      <c r="L149" s="102"/>
      <c r="M149" s="102"/>
      <c r="N149" s="34"/>
      <c r="O149" s="102"/>
      <c r="P149" s="102"/>
      <c r="Q149" s="102"/>
      <c r="R149" s="102"/>
      <c r="S149" s="102"/>
      <c r="T149" s="102"/>
      <c r="U149" s="102"/>
      <c r="V149" s="102"/>
      <c r="W149" s="33"/>
      <c r="X149" s="102"/>
      <c r="Y149" s="102"/>
      <c r="Z149" s="102"/>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A149" s="102"/>
      <c r="CB149" s="102"/>
    </row>
    <row r="150" spans="1:80">
      <c r="A150" s="34"/>
      <c r="B150" s="34"/>
      <c r="C150" s="34"/>
      <c r="D150" s="34"/>
      <c r="E150" s="34"/>
      <c r="F150" s="34"/>
      <c r="G150" s="34"/>
      <c r="H150" s="33"/>
      <c r="I150" s="102"/>
      <c r="J150" s="102"/>
      <c r="K150" s="102"/>
      <c r="L150" s="102"/>
      <c r="M150" s="102"/>
      <c r="N150" s="34"/>
      <c r="O150" s="102"/>
      <c r="P150" s="102"/>
      <c r="Q150" s="102"/>
      <c r="R150" s="102"/>
      <c r="S150" s="102"/>
      <c r="T150" s="102"/>
      <c r="U150" s="102"/>
      <c r="V150" s="102"/>
      <c r="W150" s="33"/>
      <c r="X150" s="102"/>
      <c r="Y150" s="102"/>
      <c r="Z150" s="102"/>
      <c r="AA150" s="102"/>
      <c r="AB150" s="102"/>
      <c r="AC150" s="102"/>
      <c r="AD150" s="102"/>
      <c r="AE150" s="102"/>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c r="BR150" s="102"/>
      <c r="BS150" s="102"/>
      <c r="BT150" s="102"/>
      <c r="BU150" s="102"/>
      <c r="BV150" s="102"/>
      <c r="BW150" s="102"/>
      <c r="BX150" s="102"/>
      <c r="BY150" s="102"/>
      <c r="BZ150" s="102"/>
      <c r="CA150" s="102"/>
      <c r="CB150" s="102"/>
    </row>
    <row r="151" spans="1:80">
      <c r="A151" s="34"/>
      <c r="B151" s="34"/>
      <c r="C151" s="34"/>
      <c r="D151" s="34"/>
      <c r="E151" s="34"/>
      <c r="F151" s="34"/>
      <c r="G151" s="34"/>
      <c r="H151" s="33"/>
      <c r="I151" s="102"/>
      <c r="J151" s="102"/>
      <c r="K151" s="102"/>
      <c r="L151" s="102"/>
      <c r="M151" s="102"/>
      <c r="N151" s="34"/>
      <c r="O151" s="102"/>
      <c r="P151" s="102"/>
      <c r="Q151" s="102"/>
      <c r="R151" s="102"/>
      <c r="S151" s="102"/>
      <c r="T151" s="102"/>
      <c r="U151" s="102"/>
      <c r="V151" s="102"/>
      <c r="W151" s="33"/>
      <c r="X151" s="102"/>
      <c r="Y151" s="102"/>
      <c r="Z151" s="102"/>
      <c r="AA151" s="102"/>
      <c r="AB151" s="102"/>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02"/>
      <c r="CB151" s="102"/>
    </row>
    <row r="152" spans="1:80">
      <c r="A152" s="34"/>
      <c r="B152" s="34"/>
      <c r="C152" s="34"/>
      <c r="D152" s="34"/>
      <c r="E152" s="34"/>
      <c r="F152" s="34"/>
      <c r="G152" s="34"/>
      <c r="H152" s="33"/>
      <c r="I152" s="102"/>
      <c r="J152" s="102"/>
      <c r="K152" s="102"/>
      <c r="L152" s="102"/>
      <c r="M152" s="102"/>
      <c r="N152" s="34"/>
      <c r="O152" s="102"/>
      <c r="P152" s="102"/>
      <c r="Q152" s="102"/>
      <c r="R152" s="102"/>
      <c r="S152" s="102"/>
      <c r="T152" s="102"/>
      <c r="U152" s="102"/>
      <c r="V152" s="102"/>
      <c r="W152" s="33"/>
      <c r="X152" s="102"/>
      <c r="Y152" s="102"/>
      <c r="Z152" s="102"/>
      <c r="AA152" s="102"/>
      <c r="AB152" s="102"/>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BM152" s="102"/>
      <c r="BN152" s="102"/>
      <c r="BO152" s="102"/>
      <c r="BP152" s="102"/>
      <c r="BQ152" s="102"/>
      <c r="BR152" s="102"/>
      <c r="BS152" s="102"/>
      <c r="BT152" s="102"/>
      <c r="BU152" s="102"/>
      <c r="BV152" s="102"/>
      <c r="BW152" s="102"/>
      <c r="BX152" s="102"/>
      <c r="BY152" s="102"/>
      <c r="BZ152" s="102"/>
      <c r="CA152" s="102"/>
      <c r="CB152" s="102"/>
    </row>
    <row r="153" spans="1:80">
      <c r="A153" s="34"/>
      <c r="B153" s="34"/>
      <c r="C153" s="34"/>
      <c r="D153" s="34"/>
      <c r="E153" s="34"/>
      <c r="F153" s="34"/>
      <c r="G153" s="34"/>
      <c r="H153" s="33"/>
      <c r="I153" s="102"/>
      <c r="J153" s="102"/>
      <c r="K153" s="102"/>
      <c r="L153" s="102"/>
      <c r="M153" s="102"/>
      <c r="N153" s="34"/>
      <c r="O153" s="102"/>
      <c r="P153" s="102"/>
      <c r="Q153" s="102"/>
      <c r="R153" s="102"/>
      <c r="S153" s="102"/>
      <c r="T153" s="102"/>
      <c r="U153" s="102"/>
      <c r="V153" s="102"/>
      <c r="W153" s="33"/>
      <c r="X153" s="102"/>
      <c r="Y153" s="102"/>
      <c r="Z153" s="102"/>
      <c r="AA153" s="102"/>
      <c r="AB153" s="102"/>
      <c r="AC153" s="102"/>
      <c r="AD153" s="102"/>
      <c r="AE153" s="102"/>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c r="BU153" s="102"/>
      <c r="BV153" s="102"/>
      <c r="BW153" s="102"/>
      <c r="BX153" s="102"/>
      <c r="BY153" s="102"/>
      <c r="BZ153" s="102"/>
      <c r="CA153" s="102"/>
      <c r="CB153" s="102"/>
    </row>
    <row r="154" spans="1:80">
      <c r="A154" s="34"/>
      <c r="B154" s="34"/>
      <c r="C154" s="34"/>
      <c r="D154" s="34"/>
      <c r="E154" s="34"/>
      <c r="F154" s="34"/>
      <c r="G154" s="34"/>
      <c r="H154" s="33"/>
      <c r="I154" s="102"/>
      <c r="J154" s="102"/>
      <c r="K154" s="102"/>
      <c r="L154" s="102"/>
      <c r="M154" s="102"/>
      <c r="N154" s="34"/>
      <c r="O154" s="102"/>
      <c r="P154" s="102"/>
      <c r="Q154" s="102"/>
      <c r="R154" s="102"/>
      <c r="S154" s="102"/>
      <c r="T154" s="102"/>
      <c r="U154" s="102"/>
      <c r="V154" s="102"/>
      <c r="W154" s="33"/>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c r="CA154" s="102"/>
      <c r="CB154" s="102"/>
    </row>
    <row r="155" spans="1:80">
      <c r="A155" s="34"/>
      <c r="B155" s="34"/>
      <c r="C155" s="34"/>
      <c r="D155" s="34"/>
      <c r="E155" s="34"/>
      <c r="F155" s="34"/>
      <c r="G155" s="34"/>
      <c r="H155" s="33"/>
      <c r="I155" s="102"/>
      <c r="J155" s="102"/>
      <c r="K155" s="102"/>
      <c r="L155" s="102"/>
      <c r="M155" s="102"/>
      <c r="N155" s="34"/>
      <c r="O155" s="102"/>
      <c r="P155" s="102"/>
      <c r="Q155" s="102"/>
      <c r="R155" s="102"/>
      <c r="S155" s="102"/>
      <c r="T155" s="102"/>
      <c r="U155" s="102"/>
      <c r="V155" s="102"/>
      <c r="W155" s="33"/>
      <c r="X155" s="102"/>
      <c r="Y155" s="102"/>
      <c r="Z155" s="102"/>
      <c r="AA155" s="102"/>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02"/>
      <c r="CB155" s="102"/>
    </row>
    <row r="156" spans="1:80">
      <c r="A156" s="34"/>
      <c r="B156" s="34"/>
      <c r="C156" s="34"/>
      <c r="D156" s="34"/>
      <c r="E156" s="34"/>
      <c r="F156" s="34"/>
      <c r="G156" s="34"/>
      <c r="H156" s="33"/>
      <c r="I156" s="102"/>
      <c r="J156" s="102"/>
      <c r="K156" s="102"/>
      <c r="L156" s="102"/>
      <c r="M156" s="102"/>
      <c r="N156" s="34"/>
      <c r="O156" s="102"/>
      <c r="P156" s="102"/>
      <c r="Q156" s="102"/>
      <c r="R156" s="102"/>
      <c r="S156" s="102"/>
      <c r="T156" s="102"/>
      <c r="U156" s="102"/>
      <c r="V156" s="102"/>
      <c r="W156" s="33"/>
      <c r="X156" s="102"/>
      <c r="Y156" s="102"/>
      <c r="Z156" s="102"/>
      <c r="AA156" s="102"/>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A156" s="102"/>
      <c r="CB156" s="102"/>
    </row>
    <row r="157" spans="1:80">
      <c r="A157" s="34"/>
      <c r="B157" s="34"/>
      <c r="C157" s="34"/>
      <c r="D157" s="34"/>
      <c r="E157" s="34"/>
      <c r="F157" s="34"/>
      <c r="G157" s="34"/>
      <c r="H157" s="33"/>
      <c r="I157" s="102"/>
      <c r="J157" s="102"/>
      <c r="K157" s="102"/>
      <c r="L157" s="102"/>
      <c r="M157" s="102"/>
      <c r="N157" s="34"/>
      <c r="O157" s="102"/>
      <c r="P157" s="102"/>
      <c r="Q157" s="102"/>
      <c r="R157" s="102"/>
      <c r="S157" s="102"/>
      <c r="T157" s="102"/>
      <c r="U157" s="102"/>
      <c r="V157" s="102"/>
      <c r="W157" s="33"/>
      <c r="X157" s="102"/>
      <c r="Y157" s="102"/>
      <c r="Z157" s="102"/>
      <c r="AA157" s="102"/>
      <c r="AB157" s="102"/>
      <c r="AC157" s="102"/>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2"/>
      <c r="BG157" s="102"/>
      <c r="BH157" s="102"/>
      <c r="BI157" s="102"/>
      <c r="BJ157" s="102"/>
      <c r="BK157" s="102"/>
      <c r="BL157" s="102"/>
      <c r="BM157" s="102"/>
      <c r="BN157" s="102"/>
      <c r="BO157" s="102"/>
      <c r="BP157" s="102"/>
      <c r="BQ157" s="102"/>
      <c r="BR157" s="102"/>
      <c r="BS157" s="102"/>
      <c r="BT157" s="102"/>
      <c r="BU157" s="102"/>
      <c r="BV157" s="102"/>
      <c r="BW157" s="102"/>
      <c r="BX157" s="102"/>
      <c r="BY157" s="102"/>
      <c r="BZ157" s="102"/>
      <c r="CA157" s="102"/>
      <c r="CB157" s="102"/>
    </row>
    <row r="158" spans="1:80">
      <c r="A158" s="34"/>
      <c r="B158" s="34"/>
      <c r="C158" s="34"/>
      <c r="D158" s="34"/>
      <c r="E158" s="34"/>
      <c r="F158" s="34"/>
      <c r="G158" s="34"/>
      <c r="H158" s="33"/>
      <c r="I158" s="102"/>
      <c r="J158" s="102"/>
      <c r="K158" s="102"/>
      <c r="L158" s="102"/>
      <c r="M158" s="102"/>
      <c r="N158" s="34"/>
      <c r="O158" s="102"/>
      <c r="P158" s="102"/>
      <c r="Q158" s="102"/>
      <c r="R158" s="102"/>
      <c r="S158" s="102"/>
      <c r="T158" s="102"/>
      <c r="U158" s="102"/>
      <c r="V158" s="102"/>
      <c r="W158" s="33"/>
      <c r="X158" s="102"/>
      <c r="Y158" s="102"/>
      <c r="Z158" s="102"/>
      <c r="AA158" s="102"/>
      <c r="AB158" s="102"/>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c r="BI158" s="102"/>
      <c r="BJ158" s="102"/>
      <c r="BK158" s="102"/>
      <c r="BL158" s="102"/>
      <c r="BM158" s="102"/>
      <c r="BN158" s="102"/>
      <c r="BO158" s="102"/>
      <c r="BP158" s="102"/>
      <c r="BQ158" s="102"/>
      <c r="BR158" s="102"/>
      <c r="BS158" s="102"/>
      <c r="BT158" s="102"/>
      <c r="BU158" s="102"/>
      <c r="BV158" s="102"/>
      <c r="BW158" s="102"/>
      <c r="BX158" s="102"/>
      <c r="BY158" s="102"/>
      <c r="BZ158" s="102"/>
      <c r="CA158" s="102"/>
      <c r="CB158" s="102"/>
    </row>
    <row r="159" spans="1:80">
      <c r="A159" s="34"/>
      <c r="B159" s="34"/>
      <c r="C159" s="34"/>
      <c r="D159" s="34"/>
      <c r="E159" s="34"/>
      <c r="F159" s="34"/>
      <c r="G159" s="34"/>
      <c r="H159" s="33"/>
      <c r="I159" s="102"/>
      <c r="J159" s="102"/>
      <c r="K159" s="102"/>
      <c r="L159" s="102"/>
      <c r="M159" s="102"/>
      <c r="N159" s="34"/>
      <c r="O159" s="102"/>
      <c r="P159" s="102"/>
      <c r="Q159" s="102"/>
      <c r="R159" s="102"/>
      <c r="S159" s="102"/>
      <c r="T159" s="102"/>
      <c r="U159" s="102"/>
      <c r="V159" s="102"/>
      <c r="W159" s="33"/>
      <c r="X159" s="102"/>
      <c r="Y159" s="102"/>
      <c r="Z159" s="102"/>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c r="BS159" s="102"/>
      <c r="BT159" s="102"/>
      <c r="BU159" s="102"/>
      <c r="BV159" s="102"/>
      <c r="BW159" s="102"/>
      <c r="BX159" s="102"/>
      <c r="BY159" s="102"/>
      <c r="BZ159" s="102"/>
      <c r="CA159" s="102"/>
      <c r="CB159" s="102"/>
    </row>
    <row r="160" spans="1:80">
      <c r="A160" s="34"/>
      <c r="B160" s="34"/>
      <c r="C160" s="34"/>
      <c r="D160" s="34"/>
      <c r="E160" s="34"/>
      <c r="F160" s="34"/>
      <c r="G160" s="34"/>
      <c r="H160" s="33"/>
      <c r="I160" s="102"/>
      <c r="J160" s="102"/>
      <c r="K160" s="102"/>
      <c r="L160" s="102"/>
      <c r="M160" s="102"/>
      <c r="N160" s="34"/>
      <c r="O160" s="102"/>
      <c r="P160" s="102"/>
      <c r="Q160" s="102"/>
      <c r="R160" s="102"/>
      <c r="S160" s="102"/>
      <c r="T160" s="102"/>
      <c r="U160" s="102"/>
      <c r="V160" s="102"/>
      <c r="W160" s="33"/>
      <c r="X160" s="102"/>
      <c r="Y160" s="102"/>
      <c r="Z160" s="102"/>
      <c r="AA160" s="102"/>
      <c r="AB160" s="102"/>
      <c r="AC160" s="102"/>
      <c r="AD160" s="102"/>
      <c r="AE160" s="102"/>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2"/>
      <c r="BG160" s="102"/>
      <c r="BH160" s="102"/>
      <c r="BI160" s="102"/>
      <c r="BJ160" s="102"/>
      <c r="BK160" s="102"/>
      <c r="BL160" s="102"/>
      <c r="BM160" s="102"/>
      <c r="BN160" s="102"/>
      <c r="BO160" s="102"/>
      <c r="BP160" s="102"/>
      <c r="BQ160" s="102"/>
      <c r="BR160" s="102"/>
      <c r="BS160" s="102"/>
      <c r="BT160" s="102"/>
      <c r="BU160" s="102"/>
      <c r="BV160" s="102"/>
      <c r="BW160" s="102"/>
      <c r="BX160" s="102"/>
      <c r="BY160" s="102"/>
      <c r="BZ160" s="102"/>
      <c r="CA160" s="102"/>
      <c r="CB160" s="102"/>
    </row>
    <row r="161" spans="1:80">
      <c r="A161" s="34"/>
      <c r="B161" s="34"/>
      <c r="C161" s="34"/>
      <c r="D161" s="34"/>
      <c r="E161" s="34"/>
      <c r="F161" s="34"/>
      <c r="G161" s="34"/>
      <c r="H161" s="33"/>
      <c r="I161" s="102"/>
      <c r="J161" s="102"/>
      <c r="K161" s="102"/>
      <c r="L161" s="102"/>
      <c r="M161" s="102"/>
      <c r="N161" s="34"/>
      <c r="O161" s="102"/>
      <c r="P161" s="102"/>
      <c r="Q161" s="102"/>
      <c r="R161" s="102"/>
      <c r="S161" s="102"/>
      <c r="T161" s="102"/>
      <c r="U161" s="102"/>
      <c r="V161" s="102"/>
      <c r="W161" s="33"/>
      <c r="X161" s="102"/>
      <c r="Y161" s="102"/>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row>
    <row r="162" spans="1:80">
      <c r="A162" s="34"/>
      <c r="B162" s="34"/>
      <c r="C162" s="34"/>
      <c r="D162" s="34"/>
      <c r="E162" s="34"/>
      <c r="F162" s="34"/>
      <c r="G162" s="34"/>
      <c r="H162" s="33"/>
      <c r="I162" s="102"/>
      <c r="J162" s="102"/>
      <c r="K162" s="102"/>
      <c r="L162" s="102"/>
      <c r="M162" s="102"/>
      <c r="N162" s="34"/>
      <c r="O162" s="102"/>
      <c r="P162" s="102"/>
      <c r="Q162" s="102"/>
      <c r="R162" s="102"/>
      <c r="S162" s="102"/>
      <c r="T162" s="102"/>
      <c r="U162" s="102"/>
      <c r="V162" s="102"/>
      <c r="W162" s="33"/>
      <c r="X162" s="102"/>
      <c r="Y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row>
    <row r="163" spans="1:80">
      <c r="A163" s="34"/>
      <c r="B163" s="34"/>
      <c r="C163" s="34"/>
      <c r="D163" s="34"/>
      <c r="E163" s="34"/>
      <c r="F163" s="34"/>
      <c r="G163" s="34"/>
      <c r="H163" s="33"/>
      <c r="I163" s="102"/>
      <c r="J163" s="102"/>
      <c r="K163" s="102"/>
      <c r="L163" s="102"/>
      <c r="M163" s="102"/>
      <c r="N163" s="34"/>
      <c r="O163" s="102"/>
      <c r="P163" s="102"/>
      <c r="Q163" s="102"/>
      <c r="R163" s="102"/>
      <c r="S163" s="102"/>
      <c r="T163" s="102"/>
      <c r="U163" s="102"/>
      <c r="V163" s="102"/>
      <c r="W163" s="33"/>
      <c r="X163" s="102"/>
      <c r="Y163" s="102"/>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row>
    <row r="164" spans="1:80">
      <c r="A164" s="34"/>
      <c r="B164" s="34"/>
      <c r="C164" s="34"/>
      <c r="D164" s="34"/>
      <c r="E164" s="34"/>
      <c r="F164" s="34"/>
      <c r="G164" s="34"/>
      <c r="H164" s="33"/>
      <c r="I164" s="102"/>
      <c r="J164" s="102"/>
      <c r="K164" s="102"/>
      <c r="L164" s="102"/>
      <c r="M164" s="102"/>
      <c r="N164" s="34"/>
      <c r="O164" s="102"/>
      <c r="P164" s="102"/>
      <c r="Q164" s="102"/>
      <c r="R164" s="102"/>
      <c r="S164" s="102"/>
      <c r="T164" s="102"/>
      <c r="U164" s="102"/>
      <c r="V164" s="102"/>
      <c r="W164" s="33"/>
      <c r="X164" s="102"/>
      <c r="Y164" s="102"/>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row>
    <row r="165" spans="1:80">
      <c r="A165" s="34"/>
      <c r="B165" s="34"/>
      <c r="C165" s="34"/>
      <c r="D165" s="34"/>
      <c r="E165" s="34"/>
      <c r="F165" s="34"/>
      <c r="G165" s="34"/>
      <c r="H165" s="33"/>
      <c r="I165" s="102"/>
      <c r="J165" s="102"/>
      <c r="K165" s="102"/>
      <c r="L165" s="102"/>
      <c r="M165" s="102"/>
      <c r="N165" s="34"/>
      <c r="O165" s="102"/>
      <c r="P165" s="102"/>
      <c r="Q165" s="102"/>
      <c r="R165" s="102"/>
      <c r="S165" s="102"/>
      <c r="T165" s="102"/>
      <c r="U165" s="102"/>
      <c r="V165" s="102"/>
      <c r="W165" s="33"/>
      <c r="X165" s="102"/>
      <c r="Y165" s="102"/>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row>
    <row r="166" spans="1:80">
      <c r="A166" s="34"/>
      <c r="B166" s="34"/>
      <c r="C166" s="34"/>
      <c r="D166" s="34"/>
      <c r="E166" s="34"/>
      <c r="F166" s="34"/>
      <c r="G166" s="34"/>
      <c r="H166" s="33"/>
      <c r="I166" s="102"/>
      <c r="J166" s="102"/>
      <c r="K166" s="102"/>
      <c r="L166" s="102"/>
      <c r="M166" s="102"/>
      <c r="N166" s="34"/>
      <c r="O166" s="102"/>
      <c r="P166" s="102"/>
      <c r="Q166" s="102"/>
      <c r="R166" s="102"/>
      <c r="S166" s="102"/>
      <c r="T166" s="102"/>
      <c r="U166" s="102"/>
      <c r="V166" s="102"/>
      <c r="W166" s="33"/>
      <c r="X166" s="102"/>
      <c r="Y166" s="102"/>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row>
    <row r="167" spans="1:80">
      <c r="A167" s="34"/>
      <c r="B167" s="34"/>
      <c r="C167" s="34"/>
      <c r="D167" s="34"/>
      <c r="E167" s="34"/>
      <c r="F167" s="34"/>
      <c r="G167" s="34"/>
      <c r="H167" s="33"/>
      <c r="I167" s="102"/>
      <c r="J167" s="102"/>
      <c r="K167" s="102"/>
      <c r="L167" s="102"/>
      <c r="M167" s="102"/>
      <c r="N167" s="34"/>
      <c r="O167" s="102"/>
      <c r="P167" s="102"/>
      <c r="Q167" s="102"/>
      <c r="R167" s="102"/>
      <c r="S167" s="102"/>
      <c r="T167" s="102"/>
      <c r="U167" s="102"/>
      <c r="V167" s="102"/>
      <c r="W167" s="33"/>
      <c r="X167" s="102"/>
      <c r="Y167" s="102"/>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row>
    <row r="168" spans="1:80">
      <c r="A168" s="34"/>
      <c r="B168" s="34"/>
      <c r="C168" s="34"/>
      <c r="D168" s="34"/>
      <c r="E168" s="34"/>
      <c r="F168" s="34"/>
      <c r="G168" s="34"/>
      <c r="H168" s="33"/>
      <c r="I168" s="102"/>
      <c r="J168" s="102"/>
      <c r="K168" s="102"/>
      <c r="L168" s="102"/>
      <c r="M168" s="102"/>
      <c r="N168" s="34"/>
      <c r="O168" s="102"/>
      <c r="P168" s="102"/>
      <c r="Q168" s="102"/>
      <c r="R168" s="102"/>
      <c r="S168" s="102"/>
      <c r="T168" s="102"/>
      <c r="U168" s="102"/>
      <c r="V168" s="102"/>
      <c r="W168" s="33"/>
      <c r="X168" s="102"/>
      <c r="Y168" s="102"/>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row>
    <row r="169" spans="1:80">
      <c r="A169" s="34"/>
      <c r="B169" s="34"/>
      <c r="C169" s="34"/>
      <c r="D169" s="34"/>
      <c r="E169" s="34"/>
      <c r="F169" s="34"/>
      <c r="G169" s="34"/>
      <c r="H169" s="33"/>
      <c r="I169" s="102"/>
      <c r="J169" s="102"/>
      <c r="K169" s="102"/>
      <c r="L169" s="102"/>
      <c r="M169" s="102"/>
      <c r="N169" s="34"/>
      <c r="O169" s="102"/>
      <c r="P169" s="102"/>
      <c r="Q169" s="102"/>
      <c r="R169" s="102"/>
      <c r="S169" s="102"/>
      <c r="T169" s="102"/>
      <c r="U169" s="102"/>
      <c r="V169" s="102"/>
      <c r="W169" s="33"/>
      <c r="X169" s="102"/>
      <c r="Y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row>
    <row r="170" spans="1:80">
      <c r="A170" s="34"/>
      <c r="B170" s="34"/>
      <c r="C170" s="34"/>
      <c r="D170" s="34"/>
      <c r="E170" s="34"/>
      <c r="F170" s="34"/>
      <c r="G170" s="34"/>
      <c r="H170" s="33"/>
      <c r="I170" s="102"/>
      <c r="J170" s="102"/>
      <c r="K170" s="102"/>
      <c r="L170" s="102"/>
      <c r="M170" s="102"/>
      <c r="N170" s="34"/>
      <c r="O170" s="102"/>
      <c r="P170" s="102"/>
      <c r="Q170" s="102"/>
      <c r="R170" s="102"/>
      <c r="S170" s="102"/>
      <c r="T170" s="102"/>
      <c r="U170" s="102"/>
      <c r="V170" s="102"/>
      <c r="W170" s="33"/>
      <c r="X170" s="102"/>
      <c r="Y170" s="102"/>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row>
    <row r="171" spans="1:80">
      <c r="A171" s="34"/>
      <c r="B171" s="34"/>
      <c r="C171" s="34"/>
      <c r="D171" s="34"/>
      <c r="E171" s="34"/>
      <c r="F171" s="34"/>
      <c r="G171" s="34"/>
      <c r="H171" s="33"/>
      <c r="I171" s="102"/>
      <c r="J171" s="102"/>
      <c r="K171" s="102"/>
      <c r="L171" s="102"/>
      <c r="M171" s="102"/>
      <c r="N171" s="34"/>
      <c r="O171" s="102"/>
      <c r="P171" s="102"/>
      <c r="Q171" s="102"/>
      <c r="R171" s="102"/>
      <c r="S171" s="102"/>
      <c r="T171" s="102"/>
      <c r="U171" s="102"/>
      <c r="V171" s="102"/>
      <c r="W171" s="33"/>
      <c r="X171" s="102"/>
      <c r="Y171" s="102"/>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row>
    <row r="172" spans="1:80">
      <c r="A172" s="34"/>
      <c r="B172" s="34"/>
      <c r="C172" s="34"/>
      <c r="D172" s="34"/>
      <c r="E172" s="34"/>
      <c r="F172" s="34"/>
      <c r="G172" s="34"/>
      <c r="H172" s="33"/>
      <c r="I172" s="102"/>
      <c r="J172" s="102"/>
      <c r="K172" s="102"/>
      <c r="L172" s="102"/>
      <c r="M172" s="102"/>
      <c r="N172" s="34"/>
      <c r="O172" s="102"/>
      <c r="P172" s="102"/>
      <c r="Q172" s="102"/>
      <c r="R172" s="102"/>
      <c r="S172" s="102"/>
      <c r="T172" s="102"/>
      <c r="U172" s="102"/>
      <c r="V172" s="102"/>
      <c r="W172" s="33"/>
      <c r="X172" s="102"/>
      <c r="Y172" s="102"/>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row>
    <row r="173" spans="1:80">
      <c r="A173" s="34"/>
      <c r="B173" s="34"/>
      <c r="C173" s="34"/>
      <c r="D173" s="34"/>
      <c r="E173" s="34"/>
      <c r="F173" s="34"/>
      <c r="G173" s="34"/>
      <c r="H173" s="33"/>
      <c r="I173" s="102"/>
      <c r="J173" s="102"/>
      <c r="K173" s="102"/>
      <c r="L173" s="102"/>
      <c r="M173" s="102"/>
      <c r="N173" s="34"/>
      <c r="O173" s="102"/>
      <c r="P173" s="102"/>
      <c r="Q173" s="102"/>
      <c r="R173" s="102"/>
      <c r="S173" s="102"/>
      <c r="T173" s="102"/>
      <c r="U173" s="102"/>
      <c r="V173" s="102"/>
      <c r="W173" s="33"/>
      <c r="X173" s="102"/>
      <c r="Y173" s="102"/>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row>
    <row r="174" spans="1:80">
      <c r="A174" s="34"/>
      <c r="B174" s="34"/>
      <c r="C174" s="34"/>
      <c r="D174" s="34"/>
      <c r="E174" s="34"/>
      <c r="F174" s="34"/>
      <c r="G174" s="34"/>
      <c r="H174" s="33"/>
      <c r="I174" s="102"/>
      <c r="J174" s="102"/>
      <c r="K174" s="102"/>
      <c r="L174" s="102"/>
      <c r="M174" s="102"/>
      <c r="N174" s="34"/>
      <c r="O174" s="102"/>
      <c r="P174" s="102"/>
      <c r="Q174" s="102"/>
      <c r="R174" s="102"/>
      <c r="S174" s="102"/>
      <c r="T174" s="102"/>
      <c r="U174" s="102"/>
      <c r="V174" s="102"/>
      <c r="W174" s="33"/>
      <c r="X174" s="102"/>
      <c r="Y174" s="102"/>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row>
    <row r="175" spans="1:80">
      <c r="A175" s="34"/>
      <c r="B175" s="34"/>
      <c r="C175" s="34"/>
      <c r="D175" s="34"/>
      <c r="E175" s="34"/>
      <c r="F175" s="34"/>
      <c r="G175" s="34"/>
      <c r="H175" s="33"/>
      <c r="I175" s="102"/>
      <c r="J175" s="102"/>
      <c r="K175" s="102"/>
      <c r="L175" s="102"/>
      <c r="M175" s="102"/>
      <c r="N175" s="34"/>
      <c r="O175" s="102"/>
      <c r="P175" s="102"/>
      <c r="Q175" s="102"/>
      <c r="R175" s="102"/>
      <c r="S175" s="102"/>
      <c r="T175" s="102"/>
      <c r="U175" s="102"/>
      <c r="V175" s="102"/>
      <c r="W175" s="33"/>
      <c r="X175" s="102"/>
      <c r="Y175" s="102"/>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row>
    <row r="176" spans="1:80">
      <c r="A176" s="34"/>
      <c r="B176" s="34"/>
      <c r="C176" s="34"/>
      <c r="D176" s="34"/>
      <c r="E176" s="34"/>
      <c r="F176" s="34"/>
      <c r="G176" s="34"/>
      <c r="H176" s="33"/>
      <c r="I176" s="102"/>
      <c r="J176" s="102"/>
      <c r="K176" s="102"/>
      <c r="L176" s="102"/>
      <c r="M176" s="102"/>
      <c r="N176" s="34"/>
      <c r="O176" s="102"/>
      <c r="P176" s="102"/>
      <c r="Q176" s="102"/>
      <c r="R176" s="102"/>
      <c r="S176" s="102"/>
      <c r="T176" s="102"/>
      <c r="U176" s="102"/>
      <c r="V176" s="102"/>
      <c r="W176" s="33"/>
      <c r="X176" s="102"/>
      <c r="Y176" s="102"/>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row>
    <row r="177" spans="1:80">
      <c r="A177" s="34"/>
      <c r="B177" s="34"/>
      <c r="C177" s="34"/>
      <c r="D177" s="34"/>
      <c r="E177" s="34"/>
      <c r="F177" s="34"/>
      <c r="G177" s="34"/>
      <c r="H177" s="33"/>
      <c r="I177" s="102"/>
      <c r="J177" s="102"/>
      <c r="K177" s="102"/>
      <c r="L177" s="102"/>
      <c r="M177" s="102"/>
      <c r="N177" s="34"/>
      <c r="O177" s="102"/>
      <c r="P177" s="102"/>
      <c r="Q177" s="102"/>
      <c r="R177" s="102"/>
      <c r="S177" s="102"/>
      <c r="T177" s="102"/>
      <c r="U177" s="102"/>
      <c r="V177" s="102"/>
      <c r="W177" s="33"/>
      <c r="X177" s="102"/>
      <c r="Y177" s="102"/>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row>
    <row r="178" spans="1:80">
      <c r="A178" s="34"/>
      <c r="B178" s="34"/>
      <c r="C178" s="34"/>
      <c r="D178" s="34"/>
      <c r="E178" s="34"/>
      <c r="F178" s="34"/>
      <c r="G178" s="34"/>
      <c r="H178" s="33"/>
      <c r="I178" s="102"/>
      <c r="J178" s="102"/>
      <c r="K178" s="102"/>
      <c r="L178" s="102"/>
      <c r="M178" s="102"/>
      <c r="N178" s="34"/>
      <c r="O178" s="102"/>
      <c r="P178" s="102"/>
      <c r="Q178" s="102"/>
      <c r="R178" s="102"/>
      <c r="S178" s="102"/>
      <c r="T178" s="102"/>
      <c r="U178" s="102"/>
      <c r="V178" s="102"/>
      <c r="W178" s="33"/>
      <c r="X178" s="102"/>
      <c r="Y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row>
    <row r="179" spans="1:80">
      <c r="A179" s="34"/>
      <c r="B179" s="34"/>
      <c r="C179" s="34"/>
      <c r="D179" s="34"/>
      <c r="E179" s="34"/>
      <c r="F179" s="34"/>
      <c r="G179" s="34"/>
      <c r="H179" s="33"/>
      <c r="I179" s="102"/>
      <c r="J179" s="102"/>
      <c r="K179" s="102"/>
      <c r="L179" s="102"/>
      <c r="M179" s="102"/>
      <c r="N179" s="34"/>
      <c r="O179" s="102"/>
      <c r="P179" s="102"/>
      <c r="Q179" s="102"/>
      <c r="R179" s="102"/>
      <c r="S179" s="102"/>
      <c r="T179" s="102"/>
      <c r="U179" s="102"/>
      <c r="V179" s="102"/>
      <c r="W179" s="33"/>
      <c r="X179" s="102"/>
      <c r="Y179" s="102"/>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row>
    <row r="180" spans="1:80">
      <c r="A180" s="34"/>
      <c r="B180" s="34"/>
      <c r="C180" s="34"/>
      <c r="D180" s="34"/>
      <c r="E180" s="34"/>
      <c r="F180" s="34"/>
      <c r="G180" s="34"/>
      <c r="H180" s="33"/>
      <c r="I180" s="102"/>
      <c r="J180" s="102"/>
      <c r="K180" s="102"/>
      <c r="L180" s="102"/>
      <c r="M180" s="102"/>
      <c r="N180" s="34"/>
      <c r="O180" s="102"/>
      <c r="P180" s="102"/>
      <c r="Q180" s="102"/>
      <c r="R180" s="102"/>
      <c r="S180" s="102"/>
      <c r="T180" s="102"/>
      <c r="U180" s="102"/>
      <c r="V180" s="102"/>
      <c r="W180" s="33"/>
      <c r="X180" s="102"/>
      <c r="Y180" s="102"/>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row>
    <row r="181" spans="1:80">
      <c r="A181" s="34"/>
      <c r="B181" s="34"/>
      <c r="C181" s="34"/>
      <c r="D181" s="34"/>
      <c r="E181" s="34"/>
      <c r="F181" s="34"/>
      <c r="G181" s="34"/>
      <c r="H181" s="33"/>
      <c r="I181" s="102"/>
      <c r="J181" s="102"/>
      <c r="K181" s="102"/>
      <c r="L181" s="102"/>
      <c r="M181" s="102"/>
      <c r="N181" s="34"/>
      <c r="O181" s="102"/>
      <c r="P181" s="102"/>
      <c r="Q181" s="102"/>
      <c r="R181" s="102"/>
      <c r="S181" s="102"/>
      <c r="T181" s="102"/>
      <c r="U181" s="102"/>
      <c r="V181" s="102"/>
      <c r="W181" s="33"/>
      <c r="X181" s="102"/>
      <c r="Y181" s="102"/>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row>
    <row r="182" spans="1:80">
      <c r="A182" s="34"/>
      <c r="B182" s="34"/>
      <c r="C182" s="34"/>
      <c r="D182" s="34"/>
      <c r="E182" s="34"/>
      <c r="F182" s="34"/>
      <c r="G182" s="34"/>
      <c r="H182" s="33"/>
      <c r="I182" s="102"/>
      <c r="J182" s="102"/>
      <c r="K182" s="102"/>
      <c r="L182" s="102"/>
      <c r="M182" s="102"/>
      <c r="N182" s="34"/>
      <c r="O182" s="102"/>
      <c r="P182" s="102"/>
      <c r="Q182" s="102"/>
      <c r="R182" s="102"/>
      <c r="S182" s="102"/>
      <c r="T182" s="102"/>
      <c r="U182" s="102"/>
      <c r="V182" s="102"/>
      <c r="W182" s="33"/>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row>
    <row r="183" spans="1:80">
      <c r="A183" s="34"/>
      <c r="B183" s="34"/>
      <c r="C183" s="34"/>
      <c r="D183" s="34"/>
      <c r="E183" s="34"/>
      <c r="F183" s="34"/>
      <c r="G183" s="34"/>
      <c r="H183" s="33"/>
      <c r="I183" s="102"/>
      <c r="J183" s="102"/>
      <c r="K183" s="102"/>
      <c r="L183" s="102"/>
      <c r="M183" s="102"/>
      <c r="N183" s="34"/>
      <c r="O183" s="102"/>
      <c r="P183" s="102"/>
      <c r="Q183" s="102"/>
      <c r="R183" s="102"/>
      <c r="S183" s="102"/>
      <c r="T183" s="102"/>
      <c r="U183" s="102"/>
      <c r="V183" s="102"/>
      <c r="W183" s="33"/>
      <c r="X183" s="102"/>
      <c r="Y183" s="102"/>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row>
    <row r="184" spans="1:80">
      <c r="A184" s="34"/>
      <c r="B184" s="34"/>
      <c r="C184" s="34"/>
      <c r="D184" s="34"/>
      <c r="E184" s="34"/>
      <c r="F184" s="34"/>
      <c r="G184" s="34"/>
      <c r="H184" s="33"/>
      <c r="I184" s="102"/>
      <c r="J184" s="102"/>
      <c r="K184" s="102"/>
      <c r="L184" s="102"/>
      <c r="M184" s="102"/>
      <c r="N184" s="34"/>
      <c r="O184" s="102"/>
      <c r="P184" s="102"/>
      <c r="Q184" s="102"/>
      <c r="R184" s="102"/>
      <c r="S184" s="102"/>
      <c r="T184" s="102"/>
      <c r="U184" s="102"/>
      <c r="V184" s="102"/>
      <c r="W184" s="33"/>
      <c r="X184" s="102"/>
      <c r="Y184" s="102"/>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row>
    <row r="185" spans="1:80">
      <c r="A185" s="34"/>
      <c r="B185" s="34"/>
      <c r="C185" s="34"/>
      <c r="D185" s="34"/>
      <c r="E185" s="34"/>
      <c r="F185" s="34"/>
      <c r="G185" s="34"/>
      <c r="H185" s="33"/>
      <c r="I185" s="102"/>
      <c r="J185" s="102"/>
      <c r="K185" s="102"/>
      <c r="L185" s="102"/>
      <c r="M185" s="102"/>
      <c r="N185" s="34"/>
      <c r="O185" s="102"/>
      <c r="P185" s="102"/>
      <c r="Q185" s="102"/>
      <c r="R185" s="102"/>
      <c r="S185" s="102"/>
      <c r="T185" s="102"/>
      <c r="U185" s="102"/>
      <c r="V185" s="102"/>
      <c r="W185" s="33"/>
      <c r="X185" s="102"/>
      <c r="Y185" s="102"/>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row>
    <row r="186" spans="1:80">
      <c r="A186" s="34"/>
      <c r="B186" s="34"/>
      <c r="C186" s="34"/>
      <c r="D186" s="34"/>
      <c r="E186" s="34"/>
      <c r="F186" s="34"/>
      <c r="G186" s="34"/>
      <c r="H186" s="33"/>
      <c r="I186" s="102"/>
      <c r="J186" s="102"/>
      <c r="K186" s="102"/>
      <c r="L186" s="102"/>
      <c r="M186" s="102"/>
      <c r="N186" s="34"/>
      <c r="O186" s="102"/>
      <c r="P186" s="102"/>
      <c r="Q186" s="102"/>
      <c r="R186" s="102"/>
      <c r="S186" s="102"/>
      <c r="T186" s="102"/>
      <c r="U186" s="102"/>
      <c r="V186" s="102"/>
      <c r="W186" s="33"/>
      <c r="X186" s="102"/>
      <c r="Y186" s="102"/>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row>
    <row r="187" spans="1:80">
      <c r="A187" s="34"/>
      <c r="B187" s="34"/>
      <c r="C187" s="34"/>
      <c r="D187" s="34"/>
      <c r="E187" s="34"/>
      <c r="F187" s="34"/>
      <c r="G187" s="34"/>
      <c r="H187" s="33"/>
      <c r="I187" s="102"/>
      <c r="J187" s="102"/>
      <c r="K187" s="102"/>
      <c r="L187" s="102"/>
      <c r="M187" s="102"/>
      <c r="N187" s="34"/>
      <c r="O187" s="102"/>
      <c r="P187" s="102"/>
      <c r="Q187" s="102"/>
      <c r="R187" s="102"/>
      <c r="S187" s="102"/>
      <c r="T187" s="102"/>
      <c r="U187" s="102"/>
      <c r="V187" s="102"/>
      <c r="W187" s="33"/>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row>
    <row r="188" spans="1:80">
      <c r="A188" s="34"/>
      <c r="B188" s="34"/>
      <c r="C188" s="34"/>
      <c r="D188" s="34"/>
      <c r="E188" s="34"/>
      <c r="F188" s="34"/>
      <c r="G188" s="34"/>
      <c r="H188" s="33"/>
      <c r="I188" s="102"/>
      <c r="J188" s="102"/>
      <c r="K188" s="102"/>
      <c r="L188" s="102"/>
      <c r="M188" s="102"/>
      <c r="N188" s="34"/>
      <c r="O188" s="102"/>
      <c r="P188" s="102"/>
      <c r="Q188" s="102"/>
      <c r="R188" s="102"/>
      <c r="S188" s="102"/>
      <c r="T188" s="102"/>
      <c r="U188" s="102"/>
      <c r="V188" s="102"/>
      <c r="W188" s="33"/>
      <c r="X188" s="102"/>
      <c r="Y188" s="102"/>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row>
    <row r="189" spans="1:80">
      <c r="A189" s="34"/>
      <c r="B189" s="34"/>
      <c r="C189" s="34"/>
      <c r="D189" s="34"/>
      <c r="E189" s="34"/>
      <c r="F189" s="34"/>
      <c r="G189" s="34"/>
      <c r="H189" s="33"/>
      <c r="I189" s="102"/>
      <c r="J189" s="102"/>
      <c r="K189" s="102"/>
      <c r="L189" s="102"/>
      <c r="M189" s="102"/>
      <c r="N189" s="34"/>
      <c r="O189" s="102"/>
      <c r="P189" s="102"/>
      <c r="Q189" s="102"/>
      <c r="R189" s="102"/>
      <c r="S189" s="102"/>
      <c r="T189" s="102"/>
      <c r="U189" s="102"/>
      <c r="V189" s="102"/>
      <c r="W189" s="33"/>
      <c r="X189" s="102"/>
      <c r="Y189" s="102"/>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row>
    <row r="190" spans="1:80">
      <c r="A190" s="34"/>
      <c r="B190" s="34"/>
      <c r="C190" s="34"/>
      <c r="D190" s="34"/>
      <c r="E190" s="34"/>
      <c r="F190" s="34"/>
      <c r="G190" s="34"/>
      <c r="H190" s="33"/>
      <c r="I190" s="102"/>
      <c r="J190" s="102"/>
      <c r="K190" s="102"/>
      <c r="L190" s="102"/>
      <c r="M190" s="102"/>
      <c r="N190" s="34"/>
      <c r="O190" s="102"/>
      <c r="P190" s="102"/>
      <c r="Q190" s="102"/>
      <c r="R190" s="102"/>
      <c r="S190" s="102"/>
      <c r="T190" s="102"/>
      <c r="U190" s="102"/>
      <c r="V190" s="102"/>
      <c r="W190" s="33"/>
      <c r="X190" s="102"/>
      <c r="Y190" s="102"/>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row>
    <row r="191" spans="1:80">
      <c r="A191" s="34"/>
      <c r="B191" s="34"/>
      <c r="C191" s="34"/>
      <c r="D191" s="34"/>
      <c r="E191" s="34"/>
      <c r="F191" s="34"/>
      <c r="G191" s="34"/>
      <c r="H191" s="33"/>
      <c r="I191" s="102"/>
      <c r="J191" s="102"/>
      <c r="K191" s="102"/>
      <c r="L191" s="102"/>
      <c r="M191" s="102"/>
      <c r="N191" s="34"/>
      <c r="O191" s="102"/>
      <c r="P191" s="102"/>
      <c r="Q191" s="102"/>
      <c r="R191" s="102"/>
      <c r="S191" s="102"/>
      <c r="T191" s="102"/>
      <c r="U191" s="102"/>
      <c r="V191" s="102"/>
      <c r="W191" s="33"/>
      <c r="X191" s="102"/>
      <c r="Y191" s="102"/>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row>
    <row r="192" spans="1:80">
      <c r="A192" s="34"/>
      <c r="B192" s="34"/>
      <c r="C192" s="34"/>
      <c r="D192" s="34"/>
      <c r="E192" s="34"/>
      <c r="F192" s="34"/>
      <c r="G192" s="34"/>
      <c r="H192" s="33"/>
      <c r="I192" s="102"/>
      <c r="J192" s="102"/>
      <c r="K192" s="102"/>
      <c r="L192" s="102"/>
      <c r="M192" s="102"/>
      <c r="N192" s="34"/>
      <c r="O192" s="102"/>
      <c r="P192" s="102"/>
      <c r="Q192" s="102"/>
      <c r="R192" s="102"/>
      <c r="S192" s="102"/>
      <c r="T192" s="102"/>
      <c r="U192" s="102"/>
      <c r="V192" s="102"/>
      <c r="W192" s="33"/>
      <c r="X192" s="102"/>
      <c r="Y192" s="102"/>
      <c r="Z192" s="10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row>
    <row r="193" spans="1:80">
      <c r="A193" s="34"/>
      <c r="B193" s="34"/>
      <c r="C193" s="34"/>
      <c r="D193" s="34"/>
      <c r="E193" s="34"/>
      <c r="F193" s="34"/>
      <c r="G193" s="34"/>
      <c r="H193" s="33"/>
      <c r="I193" s="102"/>
      <c r="J193" s="102"/>
      <c r="K193" s="102"/>
      <c r="L193" s="102"/>
      <c r="M193" s="102"/>
      <c r="N193" s="34"/>
      <c r="O193" s="102"/>
      <c r="P193" s="102"/>
      <c r="Q193" s="102"/>
      <c r="R193" s="102"/>
      <c r="S193" s="102"/>
      <c r="T193" s="102"/>
      <c r="U193" s="102"/>
      <c r="V193" s="102"/>
      <c r="W193" s="33"/>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row>
    <row r="194" spans="1:80">
      <c r="A194" s="34"/>
      <c r="B194" s="34"/>
      <c r="C194" s="34"/>
      <c r="D194" s="34"/>
      <c r="E194" s="34"/>
      <c r="F194" s="34"/>
      <c r="G194" s="34"/>
      <c r="H194" s="33"/>
      <c r="I194" s="102"/>
      <c r="J194" s="102"/>
      <c r="K194" s="102"/>
      <c r="L194" s="102"/>
      <c r="M194" s="102"/>
      <c r="N194" s="34"/>
      <c r="O194" s="102"/>
      <c r="P194" s="102"/>
      <c r="Q194" s="102"/>
      <c r="R194" s="102"/>
      <c r="S194" s="102"/>
      <c r="T194" s="102"/>
      <c r="U194" s="102"/>
      <c r="V194" s="102"/>
      <c r="W194" s="33"/>
      <c r="X194" s="102"/>
      <c r="Y194" s="102"/>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row>
    <row r="195" spans="1:80">
      <c r="A195" s="34"/>
      <c r="B195" s="34"/>
      <c r="C195" s="34"/>
      <c r="D195" s="34"/>
      <c r="E195" s="34"/>
      <c r="F195" s="34"/>
      <c r="G195" s="34"/>
      <c r="H195" s="33"/>
      <c r="I195" s="102"/>
      <c r="J195" s="102"/>
      <c r="K195" s="102"/>
      <c r="L195" s="102"/>
      <c r="M195" s="102"/>
      <c r="N195" s="34"/>
      <c r="O195" s="102"/>
      <c r="P195" s="102"/>
      <c r="Q195" s="102"/>
      <c r="R195" s="102"/>
      <c r="S195" s="102"/>
      <c r="T195" s="102"/>
      <c r="U195" s="102"/>
      <c r="V195" s="102"/>
      <c r="W195" s="33"/>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row>
    <row r="196" spans="1:80">
      <c r="A196" s="34"/>
      <c r="B196" s="34"/>
      <c r="C196" s="34"/>
      <c r="D196" s="34"/>
      <c r="E196" s="34"/>
      <c r="F196" s="34"/>
      <c r="G196" s="34"/>
      <c r="H196" s="33"/>
      <c r="I196" s="102"/>
      <c r="J196" s="102"/>
      <c r="K196" s="102"/>
      <c r="L196" s="102"/>
      <c r="M196" s="102"/>
      <c r="N196" s="34"/>
      <c r="O196" s="102"/>
      <c r="P196" s="102"/>
      <c r="Q196" s="102"/>
      <c r="R196" s="102"/>
      <c r="S196" s="102"/>
      <c r="T196" s="102"/>
      <c r="U196" s="102"/>
      <c r="V196" s="102"/>
      <c r="W196" s="33"/>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row>
    <row r="197" spans="1:80">
      <c r="A197" s="34"/>
      <c r="B197" s="34"/>
      <c r="C197" s="34"/>
      <c r="D197" s="34"/>
      <c r="E197" s="34"/>
      <c r="F197" s="34"/>
      <c r="G197" s="34"/>
      <c r="H197" s="33"/>
      <c r="I197" s="102"/>
      <c r="J197" s="102"/>
      <c r="K197" s="102"/>
      <c r="L197" s="102"/>
      <c r="M197" s="102"/>
      <c r="N197" s="34"/>
      <c r="O197" s="102"/>
      <c r="P197" s="102"/>
      <c r="Q197" s="102"/>
      <c r="R197" s="102"/>
      <c r="S197" s="102"/>
      <c r="T197" s="102"/>
      <c r="U197" s="102"/>
      <c r="V197" s="102"/>
      <c r="W197" s="33"/>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row>
    <row r="198" spans="1:80">
      <c r="A198" s="34"/>
      <c r="B198" s="34"/>
      <c r="C198" s="34"/>
      <c r="D198" s="34"/>
      <c r="E198" s="34"/>
      <c r="F198" s="34"/>
      <c r="G198" s="34"/>
      <c r="H198" s="33"/>
      <c r="I198" s="102"/>
      <c r="J198" s="102"/>
      <c r="K198" s="102"/>
      <c r="L198" s="102"/>
      <c r="M198" s="102"/>
      <c r="N198" s="34"/>
      <c r="O198" s="102"/>
      <c r="P198" s="102"/>
      <c r="Q198" s="102"/>
      <c r="R198" s="102"/>
      <c r="S198" s="102"/>
      <c r="T198" s="102"/>
      <c r="U198" s="102"/>
      <c r="V198" s="102"/>
      <c r="W198" s="33"/>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row>
    <row r="199" spans="1:80">
      <c r="A199" s="34"/>
      <c r="B199" s="34"/>
      <c r="C199" s="34"/>
      <c r="D199" s="34"/>
      <c r="E199" s="34"/>
      <c r="F199" s="34"/>
      <c r="G199" s="34"/>
      <c r="H199" s="33"/>
      <c r="I199" s="102"/>
      <c r="J199" s="102"/>
      <c r="K199" s="102"/>
      <c r="L199" s="102"/>
      <c r="M199" s="102"/>
      <c r="N199" s="34"/>
      <c r="O199" s="102"/>
      <c r="P199" s="102"/>
      <c r="Q199" s="102"/>
      <c r="R199" s="102"/>
      <c r="S199" s="102"/>
      <c r="T199" s="102"/>
      <c r="U199" s="102"/>
      <c r="V199" s="102"/>
      <c r="W199" s="33"/>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row>
    <row r="200" spans="1:80">
      <c r="A200" s="34"/>
      <c r="B200" s="34"/>
      <c r="C200" s="34"/>
      <c r="D200" s="34"/>
      <c r="E200" s="34"/>
      <c r="F200" s="34"/>
      <c r="G200" s="34"/>
      <c r="H200" s="33"/>
      <c r="I200" s="102"/>
      <c r="J200" s="102"/>
      <c r="K200" s="102"/>
      <c r="L200" s="102"/>
      <c r="M200" s="102"/>
      <c r="N200" s="34"/>
      <c r="O200" s="102"/>
      <c r="P200" s="102"/>
      <c r="Q200" s="102"/>
      <c r="R200" s="102"/>
      <c r="S200" s="102"/>
      <c r="T200" s="102"/>
      <c r="U200" s="102"/>
      <c r="V200" s="102"/>
      <c r="W200" s="33"/>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row>
    <row r="201" spans="1:80">
      <c r="A201" s="34"/>
      <c r="B201" s="34"/>
      <c r="C201" s="34"/>
      <c r="D201" s="34"/>
      <c r="E201" s="34"/>
      <c r="F201" s="34"/>
      <c r="G201" s="34"/>
      <c r="H201" s="33"/>
      <c r="I201" s="102"/>
      <c r="J201" s="102"/>
      <c r="K201" s="102"/>
      <c r="L201" s="102"/>
      <c r="M201" s="102"/>
      <c r="N201" s="34"/>
      <c r="O201" s="102"/>
      <c r="P201" s="102"/>
      <c r="Q201" s="102"/>
      <c r="R201" s="102"/>
      <c r="S201" s="102"/>
      <c r="T201" s="102"/>
      <c r="U201" s="102"/>
      <c r="V201" s="102"/>
      <c r="W201" s="33"/>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row>
    <row r="202" spans="1:80">
      <c r="A202" s="34"/>
      <c r="B202" s="34"/>
      <c r="C202" s="34"/>
      <c r="D202" s="34"/>
      <c r="E202" s="34"/>
      <c r="F202" s="34"/>
      <c r="G202" s="34"/>
      <c r="H202" s="33"/>
      <c r="I202" s="102"/>
      <c r="J202" s="102"/>
      <c r="K202" s="102"/>
      <c r="L202" s="102"/>
      <c r="M202" s="102"/>
      <c r="N202" s="34"/>
      <c r="O202" s="102"/>
      <c r="P202" s="102"/>
      <c r="Q202" s="102"/>
      <c r="R202" s="102"/>
      <c r="S202" s="102"/>
      <c r="T202" s="102"/>
      <c r="U202" s="102"/>
      <c r="V202" s="102"/>
      <c r="W202" s="33"/>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row>
    <row r="203" spans="1:80">
      <c r="A203" s="34"/>
      <c r="B203" s="34"/>
      <c r="C203" s="34"/>
      <c r="D203" s="34"/>
      <c r="E203" s="34"/>
      <c r="F203" s="34"/>
      <c r="G203" s="34"/>
      <c r="H203" s="33"/>
      <c r="I203" s="102"/>
      <c r="J203" s="102"/>
      <c r="K203" s="102"/>
      <c r="L203" s="102"/>
      <c r="M203" s="102"/>
      <c r="N203" s="34"/>
      <c r="O203" s="102"/>
      <c r="P203" s="102"/>
      <c r="Q203" s="102"/>
      <c r="R203" s="102"/>
      <c r="S203" s="102"/>
      <c r="T203" s="102"/>
      <c r="U203" s="102"/>
      <c r="V203" s="102"/>
      <c r="W203" s="33"/>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row>
    <row r="204" spans="1:80">
      <c r="A204" s="34"/>
      <c r="B204" s="34"/>
      <c r="C204" s="34"/>
      <c r="D204" s="34"/>
      <c r="E204" s="34"/>
      <c r="F204" s="34"/>
      <c r="G204" s="34"/>
      <c r="H204" s="33"/>
      <c r="I204" s="102"/>
      <c r="J204" s="102"/>
      <c r="K204" s="102"/>
      <c r="L204" s="102"/>
      <c r="M204" s="102"/>
      <c r="N204" s="34"/>
      <c r="O204" s="102"/>
      <c r="P204" s="102"/>
      <c r="Q204" s="102"/>
      <c r="R204" s="102"/>
      <c r="S204" s="102"/>
      <c r="T204" s="102"/>
      <c r="U204" s="102"/>
      <c r="V204" s="102"/>
      <c r="W204" s="33"/>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row>
    <row r="205" spans="1:80">
      <c r="A205" s="34"/>
      <c r="B205" s="34"/>
      <c r="C205" s="34"/>
      <c r="D205" s="34"/>
      <c r="E205" s="34"/>
      <c r="F205" s="34"/>
      <c r="G205" s="34"/>
      <c r="H205" s="33"/>
      <c r="I205" s="102"/>
      <c r="J205" s="102"/>
      <c r="K205" s="102"/>
      <c r="L205" s="102"/>
      <c r="M205" s="102"/>
      <c r="N205" s="102"/>
      <c r="O205" s="102"/>
      <c r="P205" s="102"/>
      <c r="Q205" s="102"/>
      <c r="R205" s="102"/>
      <c r="S205" s="102"/>
      <c r="T205" s="102"/>
      <c r="U205" s="102"/>
      <c r="V205" s="102"/>
      <c r="W205" s="33"/>
      <c r="X205" s="102"/>
      <c r="Y205" s="102"/>
      <c r="Z205" s="102"/>
      <c r="AA205" s="102"/>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row>
    <row r="206" spans="1:80">
      <c r="A206" s="34"/>
      <c r="B206" s="34"/>
      <c r="C206" s="34"/>
      <c r="D206" s="34"/>
      <c r="E206" s="34"/>
      <c r="F206" s="34"/>
      <c r="G206" s="34"/>
      <c r="H206" s="33"/>
      <c r="I206" s="102"/>
      <c r="J206" s="102"/>
      <c r="K206" s="102"/>
      <c r="L206" s="102"/>
      <c r="M206" s="102"/>
      <c r="N206" s="102"/>
      <c r="O206" s="102"/>
      <c r="P206" s="102"/>
      <c r="Q206" s="102"/>
      <c r="R206" s="102"/>
      <c r="S206" s="102"/>
      <c r="T206" s="102"/>
      <c r="U206" s="102"/>
      <c r="V206" s="102"/>
      <c r="W206" s="33"/>
      <c r="X206" s="102"/>
      <c r="Y206" s="102"/>
      <c r="Z206" s="102"/>
      <c r="AA206" s="102"/>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row>
    <row r="207" spans="1:80">
      <c r="A207" s="34"/>
      <c r="B207" s="34"/>
      <c r="C207" s="34"/>
      <c r="D207" s="34"/>
      <c r="E207" s="34"/>
      <c r="F207" s="34"/>
      <c r="G207" s="34"/>
      <c r="H207" s="33"/>
      <c r="I207" s="102"/>
      <c r="J207" s="102"/>
      <c r="K207" s="102"/>
      <c r="L207" s="102"/>
      <c r="M207" s="102"/>
      <c r="N207" s="102"/>
      <c r="O207" s="102"/>
      <c r="P207" s="102"/>
      <c r="Q207" s="102"/>
      <c r="R207" s="102"/>
      <c r="S207" s="102"/>
      <c r="T207" s="102"/>
      <c r="U207" s="102"/>
      <c r="V207" s="102"/>
      <c r="W207" s="33"/>
      <c r="X207" s="102"/>
      <c r="Y207" s="102"/>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row>
    <row r="208" spans="1:80">
      <c r="A208" s="34"/>
      <c r="B208" s="34"/>
      <c r="C208" s="34"/>
      <c r="D208" s="34"/>
      <c r="E208" s="34"/>
      <c r="F208" s="34"/>
      <c r="G208" s="34"/>
      <c r="H208" s="33"/>
      <c r="I208" s="102"/>
      <c r="J208" s="102"/>
      <c r="K208" s="102"/>
      <c r="L208" s="102"/>
      <c r="M208" s="102"/>
      <c r="N208" s="102"/>
      <c r="O208" s="102"/>
      <c r="P208" s="102"/>
      <c r="Q208" s="102"/>
      <c r="R208" s="102"/>
      <c r="S208" s="102"/>
      <c r="T208" s="102"/>
      <c r="U208" s="102"/>
      <c r="V208" s="102"/>
      <c r="W208" s="33"/>
      <c r="X208" s="102"/>
      <c r="Y208" s="102"/>
      <c r="Z208" s="102"/>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row>
    <row r="209" spans="1:80">
      <c r="A209" s="34"/>
      <c r="B209" s="34"/>
      <c r="C209" s="34"/>
      <c r="D209" s="34"/>
      <c r="E209" s="34"/>
      <c r="F209" s="34"/>
      <c r="G209" s="34"/>
      <c r="H209" s="33"/>
      <c r="I209" s="102"/>
      <c r="J209" s="102"/>
      <c r="K209" s="102"/>
      <c r="L209" s="102"/>
      <c r="M209" s="102"/>
      <c r="N209" s="102"/>
      <c r="O209" s="102"/>
      <c r="P209" s="102"/>
      <c r="Q209" s="102"/>
      <c r="R209" s="102"/>
      <c r="S209" s="102"/>
      <c r="T209" s="102"/>
      <c r="U209" s="102"/>
      <c r="V209" s="102"/>
      <c r="W209" s="33"/>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row>
    <row r="210" spans="1:80">
      <c r="A210" s="34"/>
      <c r="B210" s="34"/>
      <c r="C210" s="34"/>
      <c r="D210" s="34"/>
      <c r="E210" s="34"/>
      <c r="F210" s="34"/>
      <c r="G210" s="34"/>
      <c r="H210" s="33"/>
      <c r="I210" s="102"/>
      <c r="J210" s="102"/>
      <c r="K210" s="102"/>
      <c r="L210" s="102"/>
      <c r="M210" s="102"/>
      <c r="N210" s="102"/>
      <c r="O210" s="102"/>
      <c r="P210" s="102"/>
      <c r="Q210" s="102"/>
      <c r="R210" s="102"/>
      <c r="S210" s="102"/>
      <c r="T210" s="102"/>
      <c r="U210" s="102"/>
      <c r="V210" s="102"/>
      <c r="W210" s="33"/>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row>
    <row r="211" spans="1:80">
      <c r="A211" s="34"/>
      <c r="B211" s="34"/>
      <c r="C211" s="34"/>
      <c r="D211" s="34"/>
      <c r="E211" s="34"/>
      <c r="F211" s="34"/>
      <c r="G211" s="34"/>
      <c r="H211" s="33"/>
      <c r="I211" s="102"/>
      <c r="J211" s="102"/>
      <c r="K211" s="102"/>
      <c r="L211" s="102"/>
      <c r="M211" s="102"/>
      <c r="N211" s="102"/>
      <c r="O211" s="102"/>
      <c r="P211" s="102"/>
      <c r="Q211" s="102"/>
      <c r="R211" s="102"/>
      <c r="S211" s="102"/>
      <c r="T211" s="102"/>
      <c r="U211" s="102"/>
      <c r="V211" s="102"/>
      <c r="W211" s="33"/>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row>
    <row r="212" spans="1:80">
      <c r="A212" s="34"/>
      <c r="B212" s="34"/>
      <c r="C212" s="34"/>
      <c r="D212" s="34"/>
      <c r="E212" s="34"/>
      <c r="F212" s="34"/>
      <c r="G212" s="34"/>
      <c r="H212" s="33"/>
      <c r="I212" s="102"/>
      <c r="J212" s="102"/>
      <c r="K212" s="102"/>
      <c r="L212" s="102"/>
      <c r="M212" s="102"/>
      <c r="N212" s="102"/>
      <c r="O212" s="102"/>
      <c r="P212" s="102"/>
      <c r="Q212" s="102"/>
      <c r="R212" s="102"/>
      <c r="S212" s="102"/>
      <c r="T212" s="102"/>
      <c r="U212" s="102"/>
      <c r="V212" s="102"/>
      <c r="W212" s="33"/>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row>
    <row r="213" spans="1:80">
      <c r="A213" s="34"/>
      <c r="B213" s="34"/>
      <c r="C213" s="34"/>
      <c r="D213" s="34"/>
      <c r="E213" s="34"/>
      <c r="F213" s="34"/>
      <c r="G213" s="34"/>
      <c r="H213" s="33"/>
      <c r="I213" s="102"/>
      <c r="J213" s="102"/>
      <c r="K213" s="102"/>
      <c r="L213" s="102"/>
      <c r="M213" s="102"/>
      <c r="N213" s="102"/>
      <c r="O213" s="102"/>
      <c r="P213" s="102"/>
      <c r="Q213" s="102"/>
      <c r="R213" s="102"/>
      <c r="S213" s="102"/>
      <c r="T213" s="102"/>
      <c r="U213" s="102"/>
      <c r="V213" s="102"/>
      <c r="W213" s="33"/>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row>
    <row r="214" spans="1:80">
      <c r="A214" s="34"/>
      <c r="B214" s="34"/>
      <c r="C214" s="34"/>
      <c r="D214" s="34"/>
      <c r="E214" s="34"/>
      <c r="F214" s="34"/>
      <c r="G214" s="34"/>
      <c r="H214" s="33"/>
      <c r="I214" s="102"/>
      <c r="J214" s="102"/>
      <c r="K214" s="102"/>
      <c r="L214" s="102"/>
      <c r="M214" s="102"/>
      <c r="N214" s="102"/>
      <c r="O214" s="102"/>
      <c r="P214" s="102"/>
      <c r="Q214" s="102"/>
      <c r="R214" s="102"/>
      <c r="S214" s="102"/>
      <c r="T214" s="102"/>
      <c r="U214" s="102"/>
      <c r="V214" s="102"/>
      <c r="W214" s="33"/>
      <c r="X214" s="102"/>
      <c r="Y214" s="102"/>
      <c r="Z214" s="102"/>
      <c r="AA214" s="102"/>
      <c r="AB214" s="102"/>
      <c r="AC214" s="102"/>
      <c r="AD214" s="102"/>
      <c r="AE214" s="102"/>
      <c r="AF214" s="102"/>
      <c r="AG214" s="102"/>
      <c r="AH214" s="102"/>
      <c r="AI214" s="102"/>
      <c r="AJ214" s="102"/>
      <c r="AK214" s="102"/>
      <c r="AL214" s="102"/>
      <c r="AM214" s="102"/>
      <c r="AN214" s="102"/>
      <c r="AO214" s="102"/>
      <c r="AP214" s="102"/>
      <c r="AQ214" s="102"/>
      <c r="AR214" s="102"/>
      <c r="AS214" s="102"/>
      <c r="AT214" s="102"/>
      <c r="AU214" s="102"/>
      <c r="AV214" s="102"/>
      <c r="AW214" s="102"/>
      <c r="AX214" s="102"/>
      <c r="AY214" s="102"/>
      <c r="AZ214" s="102"/>
      <c r="BA214" s="102"/>
      <c r="BB214" s="102"/>
      <c r="BC214" s="102"/>
      <c r="BD214" s="102"/>
      <c r="BE214" s="102"/>
      <c r="BF214" s="102"/>
      <c r="BG214" s="102"/>
      <c r="BH214" s="102"/>
      <c r="BI214" s="102"/>
      <c r="BJ214" s="102"/>
      <c r="BK214" s="102"/>
      <c r="BL214" s="102"/>
      <c r="BM214" s="102"/>
      <c r="BN214" s="102"/>
      <c r="BO214" s="102"/>
      <c r="BP214" s="102"/>
      <c r="BQ214" s="102"/>
      <c r="BR214" s="102"/>
      <c r="BS214" s="102"/>
      <c r="BT214" s="102"/>
      <c r="BU214" s="102"/>
      <c r="BV214" s="102"/>
      <c r="BW214" s="102"/>
      <c r="BX214" s="102"/>
      <c r="BY214" s="102"/>
      <c r="BZ214" s="102"/>
      <c r="CA214" s="102"/>
      <c r="CB214" s="102"/>
    </row>
    <row r="215" spans="1:80">
      <c r="A215" s="34"/>
      <c r="B215" s="34"/>
      <c r="C215" s="34"/>
      <c r="D215" s="34"/>
      <c r="E215" s="34"/>
      <c r="F215" s="34"/>
      <c r="G215" s="34"/>
      <c r="H215" s="33"/>
      <c r="I215" s="102"/>
      <c r="J215" s="102"/>
      <c r="K215" s="102"/>
      <c r="L215" s="102"/>
      <c r="M215" s="102"/>
      <c r="N215" s="102"/>
      <c r="O215" s="102"/>
      <c r="P215" s="102"/>
      <c r="Q215" s="102"/>
      <c r="R215" s="102"/>
      <c r="S215" s="102"/>
      <c r="T215" s="102"/>
      <c r="U215" s="102"/>
      <c r="V215" s="102"/>
      <c r="W215" s="33"/>
      <c r="X215" s="102"/>
      <c r="Y215" s="102"/>
      <c r="Z215" s="102"/>
      <c r="AA215" s="102"/>
      <c r="AB215" s="102"/>
      <c r="AC215" s="102"/>
      <c r="AD215" s="102"/>
      <c r="AE215" s="102"/>
      <c r="AF215" s="102"/>
      <c r="AG215" s="102"/>
      <c r="AH215" s="102"/>
      <c r="AI215" s="102"/>
      <c r="AJ215" s="102"/>
      <c r="AK215" s="102"/>
      <c r="AL215" s="102"/>
      <c r="AM215" s="102"/>
      <c r="AN215" s="102"/>
      <c r="AO215" s="102"/>
      <c r="AP215" s="102"/>
      <c r="AQ215" s="102"/>
      <c r="AR215" s="102"/>
      <c r="AS215" s="102"/>
      <c r="AT215" s="102"/>
      <c r="AU215" s="102"/>
      <c r="AV215" s="102"/>
      <c r="AW215" s="102"/>
      <c r="AX215" s="102"/>
      <c r="AY215" s="102"/>
      <c r="AZ215" s="102"/>
      <c r="BA215" s="102"/>
      <c r="BB215" s="102"/>
      <c r="BC215" s="102"/>
      <c r="BD215" s="102"/>
      <c r="BE215" s="102"/>
      <c r="BF215" s="102"/>
      <c r="BG215" s="102"/>
      <c r="BH215" s="102"/>
      <c r="BI215" s="102"/>
      <c r="BJ215" s="102"/>
      <c r="BK215" s="102"/>
      <c r="BL215" s="102"/>
      <c r="BM215" s="102"/>
      <c r="BN215" s="102"/>
      <c r="BO215" s="102"/>
      <c r="BP215" s="102"/>
      <c r="BQ215" s="102"/>
      <c r="BR215" s="102"/>
      <c r="BS215" s="102"/>
      <c r="BT215" s="102"/>
      <c r="BU215" s="102"/>
      <c r="BV215" s="102"/>
      <c r="BW215" s="102"/>
      <c r="BX215" s="102"/>
      <c r="BY215" s="102"/>
      <c r="BZ215" s="102"/>
      <c r="CA215" s="102"/>
      <c r="CB215" s="102"/>
    </row>
    <row r="216" spans="1:80">
      <c r="A216" s="34"/>
      <c r="B216" s="34"/>
      <c r="C216" s="34"/>
      <c r="D216" s="34"/>
      <c r="E216" s="34"/>
      <c r="F216" s="34"/>
      <c r="G216" s="34"/>
      <c r="H216" s="33"/>
      <c r="I216" s="102"/>
      <c r="J216" s="102"/>
      <c r="K216" s="102"/>
      <c r="L216" s="102"/>
      <c r="M216" s="102"/>
      <c r="N216" s="102"/>
      <c r="O216" s="102"/>
      <c r="P216" s="102"/>
      <c r="Q216" s="102"/>
      <c r="R216" s="102"/>
      <c r="S216" s="102"/>
      <c r="T216" s="102"/>
      <c r="U216" s="102"/>
      <c r="V216" s="102"/>
      <c r="W216" s="33"/>
      <c r="X216" s="102"/>
      <c r="Y216" s="102"/>
      <c r="Z216" s="102"/>
      <c r="AA216" s="102"/>
      <c r="AB216" s="102"/>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c r="BC216" s="102"/>
      <c r="BD216" s="102"/>
      <c r="BE216" s="102"/>
      <c r="BF216" s="102"/>
      <c r="BG216" s="102"/>
      <c r="BH216" s="102"/>
      <c r="BI216" s="102"/>
      <c r="BJ216" s="102"/>
      <c r="BK216" s="102"/>
      <c r="BL216" s="102"/>
      <c r="BM216" s="102"/>
      <c r="BN216" s="102"/>
      <c r="BO216" s="102"/>
      <c r="BP216" s="102"/>
      <c r="BQ216" s="102"/>
      <c r="BR216" s="102"/>
      <c r="BS216" s="102"/>
      <c r="BT216" s="102"/>
      <c r="BU216" s="102"/>
      <c r="BV216" s="102"/>
      <c r="BW216" s="102"/>
      <c r="BX216" s="102"/>
      <c r="BY216" s="102"/>
      <c r="BZ216" s="102"/>
      <c r="CA216" s="102"/>
      <c r="CB216" s="102"/>
    </row>
    <row r="217" spans="1:80">
      <c r="A217" s="34"/>
      <c r="B217" s="34"/>
      <c r="C217" s="34"/>
      <c r="D217" s="34"/>
      <c r="E217" s="34"/>
      <c r="F217" s="34"/>
      <c r="G217" s="34"/>
      <c r="H217" s="33"/>
      <c r="I217" s="102"/>
      <c r="J217" s="102"/>
      <c r="K217" s="102"/>
      <c r="L217" s="102"/>
      <c r="M217" s="102"/>
      <c r="N217" s="102"/>
      <c r="O217" s="102"/>
      <c r="P217" s="102"/>
      <c r="Q217" s="102"/>
      <c r="R217" s="102"/>
      <c r="S217" s="102"/>
      <c r="T217" s="102"/>
      <c r="U217" s="102"/>
      <c r="V217" s="102"/>
      <c r="W217" s="33"/>
      <c r="X217" s="102"/>
      <c r="Y217" s="102"/>
      <c r="Z217" s="102"/>
      <c r="AA217" s="102"/>
      <c r="AB217" s="102"/>
      <c r="AC217" s="102"/>
      <c r="AD217" s="102"/>
      <c r="AE217" s="102"/>
      <c r="AF217" s="102"/>
      <c r="AG217" s="102"/>
      <c r="AH217" s="102"/>
      <c r="AI217" s="102"/>
      <c r="AJ217" s="102"/>
      <c r="AK217" s="102"/>
      <c r="AL217" s="102"/>
      <c r="AM217" s="102"/>
      <c r="AN217" s="102"/>
      <c r="AO217" s="102"/>
      <c r="AP217" s="102"/>
      <c r="AQ217" s="102"/>
      <c r="AR217" s="102"/>
      <c r="AS217" s="102"/>
      <c r="AT217" s="102"/>
      <c r="AU217" s="102"/>
      <c r="AV217" s="102"/>
      <c r="AW217" s="102"/>
      <c r="AX217" s="102"/>
      <c r="AY217" s="102"/>
      <c r="AZ217" s="102"/>
      <c r="BA217" s="102"/>
      <c r="BB217" s="102"/>
      <c r="BC217" s="102"/>
      <c r="BD217" s="102"/>
      <c r="BE217" s="102"/>
      <c r="BF217" s="102"/>
      <c r="BG217" s="102"/>
      <c r="BH217" s="102"/>
      <c r="BI217" s="102"/>
      <c r="BJ217" s="102"/>
      <c r="BK217" s="102"/>
      <c r="BL217" s="102"/>
      <c r="BM217" s="102"/>
      <c r="BN217" s="102"/>
      <c r="BO217" s="102"/>
      <c r="BP217" s="102"/>
      <c r="BQ217" s="102"/>
      <c r="BR217" s="102"/>
      <c r="BS217" s="102"/>
      <c r="BT217" s="102"/>
      <c r="BU217" s="102"/>
      <c r="BV217" s="102"/>
      <c r="BW217" s="102"/>
      <c r="BX217" s="102"/>
      <c r="BY217" s="102"/>
      <c r="BZ217" s="102"/>
      <c r="CA217" s="102"/>
      <c r="CB217" s="102"/>
    </row>
    <row r="218" spans="1:80">
      <c r="A218" s="34"/>
      <c r="B218" s="34"/>
      <c r="C218" s="34"/>
      <c r="D218" s="34"/>
      <c r="E218" s="34"/>
      <c r="F218" s="34"/>
      <c r="G218" s="34"/>
      <c r="H218" s="33"/>
      <c r="I218" s="102"/>
      <c r="J218" s="102"/>
      <c r="K218" s="102"/>
      <c r="L218" s="102"/>
      <c r="M218" s="102"/>
      <c r="N218" s="102"/>
      <c r="O218" s="102"/>
      <c r="P218" s="102"/>
      <c r="Q218" s="102"/>
      <c r="R218" s="102"/>
      <c r="S218" s="102"/>
      <c r="T218" s="102"/>
      <c r="U218" s="102"/>
      <c r="V218" s="102"/>
      <c r="W218" s="33"/>
      <c r="X218" s="102"/>
      <c r="Y218" s="102"/>
      <c r="Z218" s="102"/>
      <c r="AA218" s="102"/>
      <c r="AB218" s="102"/>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02"/>
      <c r="BB218" s="102"/>
      <c r="BC218" s="102"/>
      <c r="BD218" s="102"/>
      <c r="BE218" s="102"/>
      <c r="BF218" s="102"/>
      <c r="BG218" s="102"/>
      <c r="BH218" s="102"/>
      <c r="BI218" s="102"/>
      <c r="BJ218" s="102"/>
      <c r="BK218" s="102"/>
      <c r="BL218" s="102"/>
      <c r="BM218" s="102"/>
      <c r="BN218" s="102"/>
      <c r="BO218" s="102"/>
      <c r="BP218" s="102"/>
      <c r="BQ218" s="102"/>
      <c r="BR218" s="102"/>
      <c r="BS218" s="102"/>
      <c r="BT218" s="102"/>
      <c r="BU218" s="102"/>
      <c r="BV218" s="102"/>
      <c r="BW218" s="102"/>
      <c r="BX218" s="102"/>
      <c r="BY218" s="102"/>
      <c r="BZ218" s="102"/>
      <c r="CA218" s="102"/>
      <c r="CB218" s="102"/>
    </row>
    <row r="219" spans="1:80">
      <c r="A219" s="34"/>
      <c r="B219" s="34"/>
      <c r="C219" s="34"/>
      <c r="D219" s="34"/>
      <c r="E219" s="34"/>
      <c r="F219" s="34"/>
      <c r="G219" s="34"/>
      <c r="H219" s="33"/>
      <c r="I219" s="102"/>
      <c r="J219" s="102"/>
      <c r="K219" s="102"/>
      <c r="L219" s="102"/>
      <c r="M219" s="102"/>
      <c r="N219" s="102"/>
      <c r="O219" s="102"/>
      <c r="P219" s="102"/>
      <c r="Q219" s="102"/>
      <c r="R219" s="102"/>
      <c r="S219" s="102"/>
      <c r="T219" s="102"/>
      <c r="U219" s="102"/>
      <c r="V219" s="102"/>
      <c r="W219" s="33"/>
      <c r="X219" s="102"/>
      <c r="Y219" s="102"/>
      <c r="Z219" s="102"/>
      <c r="AA219" s="102"/>
      <c r="AB219" s="102"/>
      <c r="AC219" s="102"/>
      <c r="AD219" s="102"/>
      <c r="AE219" s="102"/>
      <c r="AF219" s="102"/>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02"/>
      <c r="BB219" s="102"/>
      <c r="BC219" s="102"/>
      <c r="BD219" s="102"/>
      <c r="BE219" s="102"/>
      <c r="BF219" s="102"/>
      <c r="BG219" s="102"/>
      <c r="BH219" s="102"/>
      <c r="BI219" s="102"/>
      <c r="BJ219" s="102"/>
      <c r="BK219" s="102"/>
      <c r="BL219" s="102"/>
      <c r="BM219" s="102"/>
      <c r="BN219" s="102"/>
      <c r="BO219" s="102"/>
      <c r="BP219" s="102"/>
      <c r="BQ219" s="102"/>
      <c r="BR219" s="102"/>
      <c r="BS219" s="102"/>
      <c r="BT219" s="102"/>
      <c r="BU219" s="102"/>
      <c r="BV219" s="102"/>
      <c r="BW219" s="102"/>
      <c r="BX219" s="102"/>
      <c r="BY219" s="102"/>
      <c r="BZ219" s="102"/>
      <c r="CA219" s="102"/>
      <c r="CB219" s="102"/>
    </row>
    <row r="220" spans="1:80">
      <c r="A220" s="34"/>
      <c r="B220" s="34"/>
      <c r="C220" s="34"/>
      <c r="D220" s="34"/>
      <c r="E220" s="34"/>
      <c r="F220" s="34"/>
      <c r="G220" s="34"/>
      <c r="H220" s="33"/>
      <c r="I220" s="102"/>
      <c r="J220" s="102"/>
      <c r="K220" s="102"/>
      <c r="L220" s="102"/>
      <c r="M220" s="102"/>
      <c r="N220" s="102"/>
      <c r="O220" s="102"/>
      <c r="P220" s="102"/>
      <c r="Q220" s="102"/>
      <c r="R220" s="102"/>
      <c r="S220" s="102"/>
      <c r="T220" s="102"/>
      <c r="U220" s="102"/>
      <c r="V220" s="102"/>
      <c r="W220" s="33"/>
      <c r="X220" s="102"/>
      <c r="Y220" s="102"/>
      <c r="Z220" s="102"/>
      <c r="AA220" s="102"/>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102"/>
      <c r="BN220" s="102"/>
      <c r="BO220" s="102"/>
      <c r="BP220" s="102"/>
      <c r="BQ220" s="102"/>
      <c r="BR220" s="102"/>
      <c r="BS220" s="102"/>
      <c r="BT220" s="102"/>
      <c r="BU220" s="102"/>
      <c r="BV220" s="102"/>
      <c r="BW220" s="102"/>
      <c r="BX220" s="102"/>
      <c r="BY220" s="102"/>
      <c r="BZ220" s="102"/>
      <c r="CA220" s="102"/>
      <c r="CB220" s="102"/>
    </row>
    <row r="221" spans="1:80">
      <c r="A221" s="34"/>
      <c r="B221" s="34"/>
      <c r="C221" s="34"/>
      <c r="D221" s="34"/>
      <c r="E221" s="34"/>
      <c r="F221" s="34"/>
      <c r="G221" s="34"/>
      <c r="H221" s="33"/>
      <c r="I221" s="102"/>
      <c r="J221" s="102"/>
      <c r="K221" s="102"/>
      <c r="L221" s="102"/>
      <c r="M221" s="102"/>
      <c r="N221" s="102"/>
      <c r="O221" s="102"/>
      <c r="P221" s="102"/>
      <c r="Q221" s="102"/>
      <c r="R221" s="102"/>
      <c r="S221" s="102"/>
      <c r="T221" s="102"/>
      <c r="U221" s="102"/>
      <c r="V221" s="102"/>
      <c r="W221" s="33"/>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row>
    <row r="222" spans="1:80">
      <c r="A222" s="34"/>
      <c r="B222" s="34"/>
      <c r="C222" s="34"/>
      <c r="D222" s="34"/>
      <c r="E222" s="34"/>
      <c r="F222" s="34"/>
      <c r="G222" s="34"/>
      <c r="H222" s="33"/>
      <c r="I222" s="102"/>
      <c r="J222" s="102"/>
      <c r="K222" s="102"/>
      <c r="L222" s="102"/>
      <c r="M222" s="102"/>
      <c r="N222" s="102"/>
      <c r="O222" s="102"/>
      <c r="P222" s="102"/>
      <c r="Q222" s="102"/>
      <c r="R222" s="102"/>
      <c r="S222" s="102"/>
      <c r="T222" s="102"/>
      <c r="U222" s="102"/>
      <c r="V222" s="102"/>
      <c r="W222" s="33"/>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row>
    <row r="223" spans="1:80">
      <c r="A223" s="34"/>
      <c r="B223" s="34"/>
      <c r="C223" s="34"/>
      <c r="D223" s="34"/>
      <c r="E223" s="34"/>
      <c r="F223" s="34"/>
      <c r="G223" s="34"/>
      <c r="H223" s="33"/>
      <c r="I223" s="102"/>
      <c r="J223" s="102"/>
      <c r="K223" s="102"/>
      <c r="L223" s="102"/>
      <c r="M223" s="102"/>
      <c r="N223" s="102"/>
      <c r="O223" s="102"/>
      <c r="P223" s="102"/>
      <c r="Q223" s="102"/>
      <c r="R223" s="102"/>
      <c r="S223" s="102"/>
      <c r="T223" s="102"/>
      <c r="U223" s="102"/>
      <c r="V223" s="102"/>
      <c r="W223" s="33"/>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row>
    <row r="224" spans="1:80">
      <c r="A224" s="34"/>
      <c r="B224" s="34"/>
      <c r="C224" s="34"/>
      <c r="D224" s="34"/>
      <c r="E224" s="34"/>
      <c r="F224" s="34"/>
      <c r="G224" s="34"/>
      <c r="H224" s="33"/>
      <c r="I224" s="102"/>
      <c r="J224" s="102"/>
      <c r="K224" s="102"/>
      <c r="L224" s="102"/>
      <c r="M224" s="102"/>
      <c r="N224" s="102"/>
      <c r="O224" s="102"/>
      <c r="P224" s="102"/>
      <c r="Q224" s="102"/>
      <c r="R224" s="102"/>
      <c r="S224" s="102"/>
      <c r="T224" s="102"/>
      <c r="U224" s="102"/>
      <c r="V224" s="102"/>
      <c r="W224" s="33"/>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row>
    <row r="225" spans="1:80">
      <c r="A225" s="34"/>
      <c r="B225" s="34"/>
      <c r="C225" s="34"/>
      <c r="D225" s="34"/>
      <c r="E225" s="34"/>
      <c r="F225" s="34"/>
      <c r="G225" s="34"/>
      <c r="H225" s="33"/>
      <c r="I225" s="102"/>
      <c r="J225" s="102"/>
      <c r="K225" s="102"/>
      <c r="L225" s="102"/>
      <c r="M225" s="102"/>
      <c r="N225" s="102"/>
      <c r="O225" s="102"/>
      <c r="P225" s="102"/>
      <c r="Q225" s="102"/>
      <c r="R225" s="102"/>
      <c r="S225" s="102"/>
      <c r="T225" s="102"/>
      <c r="U225" s="102"/>
      <c r="V225" s="102"/>
      <c r="W225" s="33"/>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row>
    <row r="226" spans="1:80">
      <c r="A226" s="34"/>
      <c r="B226" s="34"/>
      <c r="C226" s="34"/>
      <c r="D226" s="34"/>
      <c r="E226" s="34"/>
      <c r="F226" s="34"/>
      <c r="G226" s="34"/>
      <c r="H226" s="33"/>
      <c r="I226" s="102"/>
      <c r="J226" s="102"/>
      <c r="K226" s="102"/>
      <c r="L226" s="102"/>
      <c r="M226" s="102"/>
      <c r="N226" s="102"/>
      <c r="O226" s="102"/>
      <c r="P226" s="102"/>
      <c r="Q226" s="102"/>
      <c r="R226" s="102"/>
      <c r="S226" s="102"/>
      <c r="T226" s="102"/>
      <c r="U226" s="102"/>
      <c r="V226" s="102"/>
      <c r="W226" s="33"/>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2"/>
      <c r="AT226" s="102"/>
      <c r="AU226" s="102"/>
      <c r="AV226" s="102"/>
      <c r="AW226" s="102"/>
      <c r="AX226" s="102"/>
      <c r="AY226" s="102"/>
      <c r="AZ226" s="102"/>
      <c r="BA226" s="102"/>
      <c r="BB226" s="102"/>
      <c r="BC226" s="102"/>
      <c r="BD226" s="102"/>
      <c r="BE226" s="102"/>
      <c r="BF226" s="102"/>
      <c r="BG226" s="102"/>
      <c r="BH226" s="102"/>
      <c r="BI226" s="102"/>
      <c r="BJ226" s="102"/>
      <c r="BK226" s="102"/>
      <c r="BL226" s="102"/>
      <c r="BM226" s="102"/>
      <c r="BN226" s="102"/>
      <c r="BO226" s="102"/>
      <c r="BP226" s="102"/>
      <c r="BQ226" s="102"/>
      <c r="BR226" s="102"/>
      <c r="BS226" s="102"/>
      <c r="BT226" s="102"/>
      <c r="BU226" s="102"/>
      <c r="BV226" s="102"/>
      <c r="BW226" s="102"/>
      <c r="BX226" s="102"/>
      <c r="BY226" s="102"/>
      <c r="BZ226" s="102"/>
      <c r="CA226" s="102"/>
      <c r="CB226" s="102"/>
    </row>
    <row r="227" spans="1:80">
      <c r="A227" s="34"/>
      <c r="B227" s="34"/>
      <c r="C227" s="34"/>
      <c r="D227" s="34"/>
      <c r="E227" s="34"/>
      <c r="F227" s="34"/>
      <c r="G227" s="34"/>
      <c r="H227" s="33"/>
      <c r="I227" s="102"/>
      <c r="J227" s="102"/>
      <c r="K227" s="102"/>
      <c r="L227" s="102"/>
      <c r="M227" s="102"/>
      <c r="N227" s="102"/>
      <c r="O227" s="102"/>
      <c r="P227" s="102"/>
      <c r="Q227" s="102"/>
      <c r="R227" s="102"/>
      <c r="S227" s="102"/>
      <c r="T227" s="102"/>
      <c r="U227" s="102"/>
      <c r="V227" s="102"/>
      <c r="W227" s="33"/>
      <c r="X227" s="102"/>
      <c r="Y227" s="102"/>
      <c r="Z227" s="102"/>
      <c r="AA227" s="102"/>
      <c r="AB227" s="102"/>
      <c r="AC227" s="102"/>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102"/>
      <c r="AY227" s="102"/>
      <c r="AZ227" s="102"/>
      <c r="BA227" s="102"/>
      <c r="BB227" s="102"/>
      <c r="BC227" s="102"/>
      <c r="BD227" s="102"/>
      <c r="BE227" s="102"/>
      <c r="BF227" s="102"/>
      <c r="BG227" s="102"/>
      <c r="BH227" s="102"/>
      <c r="BI227" s="102"/>
      <c r="BJ227" s="102"/>
      <c r="BK227" s="102"/>
      <c r="BL227" s="102"/>
      <c r="BM227" s="102"/>
      <c r="BN227" s="102"/>
      <c r="BO227" s="102"/>
      <c r="BP227" s="102"/>
      <c r="BQ227" s="102"/>
      <c r="BR227" s="102"/>
      <c r="BS227" s="102"/>
      <c r="BT227" s="102"/>
      <c r="BU227" s="102"/>
      <c r="BV227" s="102"/>
      <c r="BW227" s="102"/>
      <c r="BX227" s="102"/>
      <c r="BY227" s="102"/>
      <c r="BZ227" s="102"/>
      <c r="CA227" s="102"/>
      <c r="CB227" s="102"/>
    </row>
    <row r="228" spans="1:80">
      <c r="A228" s="34"/>
      <c r="B228" s="34"/>
      <c r="C228" s="34"/>
      <c r="D228" s="34"/>
      <c r="E228" s="34"/>
      <c r="F228" s="34"/>
      <c r="G228" s="34"/>
      <c r="H228" s="33"/>
      <c r="I228" s="102"/>
      <c r="J228" s="102"/>
      <c r="K228" s="102"/>
      <c r="L228" s="102"/>
      <c r="M228" s="102"/>
      <c r="N228" s="102"/>
      <c r="O228" s="102"/>
      <c r="P228" s="102"/>
      <c r="Q228" s="102"/>
      <c r="R228" s="102"/>
      <c r="S228" s="102"/>
      <c r="T228" s="102"/>
      <c r="U228" s="102"/>
      <c r="V228" s="102"/>
      <c r="W228" s="33"/>
      <c r="X228" s="102"/>
      <c r="Y228" s="102"/>
      <c r="Z228" s="102"/>
      <c r="AA228" s="102"/>
      <c r="AB228" s="102"/>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102"/>
      <c r="BC228" s="102"/>
      <c r="BD228" s="102"/>
      <c r="BE228" s="102"/>
      <c r="BF228" s="102"/>
      <c r="BG228" s="102"/>
      <c r="BH228" s="102"/>
      <c r="BI228" s="102"/>
      <c r="BJ228" s="102"/>
      <c r="BK228" s="102"/>
      <c r="BL228" s="102"/>
      <c r="BM228" s="102"/>
      <c r="BN228" s="102"/>
      <c r="BO228" s="102"/>
      <c r="BP228" s="102"/>
      <c r="BQ228" s="102"/>
      <c r="BR228" s="102"/>
      <c r="BS228" s="102"/>
      <c r="BT228" s="102"/>
      <c r="BU228" s="102"/>
      <c r="BV228" s="102"/>
      <c r="BW228" s="102"/>
      <c r="BX228" s="102"/>
      <c r="BY228" s="102"/>
      <c r="BZ228" s="102"/>
      <c r="CA228" s="102"/>
      <c r="CB228" s="102"/>
    </row>
    <row r="229" spans="1:80">
      <c r="A229" s="34"/>
      <c r="B229" s="34"/>
      <c r="C229" s="34"/>
      <c r="D229" s="34"/>
      <c r="E229" s="34"/>
      <c r="F229" s="34"/>
      <c r="G229" s="34"/>
      <c r="H229" s="33"/>
      <c r="I229" s="102"/>
      <c r="J229" s="102"/>
      <c r="K229" s="102"/>
      <c r="L229" s="102"/>
      <c r="M229" s="102"/>
      <c r="N229" s="102"/>
      <c r="O229" s="102"/>
      <c r="P229" s="102"/>
      <c r="Q229" s="102"/>
      <c r="R229" s="102"/>
      <c r="S229" s="102"/>
      <c r="T229" s="102"/>
      <c r="U229" s="102"/>
      <c r="V229" s="102"/>
      <c r="W229" s="33"/>
      <c r="X229" s="102"/>
      <c r="Y229" s="102"/>
      <c r="Z229" s="102"/>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row>
    <row r="230" spans="1:80">
      <c r="A230" s="34"/>
      <c r="B230" s="34"/>
      <c r="C230" s="34"/>
      <c r="D230" s="34"/>
      <c r="E230" s="34"/>
      <c r="F230" s="34"/>
      <c r="G230" s="34"/>
      <c r="H230" s="33"/>
      <c r="I230" s="102"/>
      <c r="J230" s="102"/>
      <c r="K230" s="102"/>
      <c r="L230" s="102"/>
      <c r="M230" s="102"/>
      <c r="N230" s="102"/>
      <c r="O230" s="102"/>
      <c r="P230" s="102"/>
      <c r="Q230" s="102"/>
      <c r="R230" s="102"/>
      <c r="S230" s="102"/>
      <c r="T230" s="102"/>
      <c r="U230" s="102"/>
      <c r="V230" s="102"/>
      <c r="W230" s="33"/>
      <c r="X230" s="102"/>
      <c r="Y230" s="102"/>
      <c r="Z230" s="102"/>
      <c r="AA230" s="102"/>
      <c r="AB230" s="102"/>
      <c r="AC230" s="102"/>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row>
    <row r="231" spans="1:80">
      <c r="A231" s="34"/>
      <c r="B231" s="34"/>
      <c r="C231" s="34"/>
      <c r="D231" s="34"/>
      <c r="E231" s="34"/>
      <c r="F231" s="34"/>
      <c r="G231" s="34"/>
      <c r="H231" s="33"/>
      <c r="I231" s="102"/>
      <c r="J231" s="102"/>
      <c r="K231" s="102"/>
      <c r="L231" s="102"/>
      <c r="M231" s="102"/>
      <c r="N231" s="102"/>
      <c r="O231" s="102"/>
      <c r="P231" s="102"/>
      <c r="Q231" s="102"/>
      <c r="R231" s="102"/>
      <c r="S231" s="102"/>
      <c r="T231" s="102"/>
      <c r="U231" s="102"/>
      <c r="V231" s="102"/>
      <c r="W231" s="33"/>
      <c r="X231" s="102"/>
      <c r="Y231" s="102"/>
      <c r="Z231" s="102"/>
      <c r="AA231" s="102"/>
      <c r="AB231" s="102"/>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row>
    <row r="232" spans="1:80">
      <c r="A232" s="34"/>
      <c r="B232" s="34"/>
      <c r="C232" s="34"/>
      <c r="D232" s="34"/>
      <c r="E232" s="34"/>
      <c r="F232" s="34"/>
      <c r="G232" s="34"/>
      <c r="H232" s="33"/>
      <c r="I232" s="102"/>
      <c r="J232" s="102"/>
      <c r="K232" s="102"/>
      <c r="L232" s="102"/>
      <c r="M232" s="102"/>
      <c r="N232" s="102"/>
      <c r="O232" s="102"/>
      <c r="P232" s="102"/>
      <c r="Q232" s="102"/>
      <c r="R232" s="102"/>
      <c r="S232" s="102"/>
      <c r="T232" s="102"/>
      <c r="U232" s="102"/>
      <c r="V232" s="102"/>
      <c r="W232" s="33"/>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row>
    <row r="233" spans="1:80">
      <c r="A233" s="34"/>
      <c r="B233" s="34"/>
      <c r="C233" s="34"/>
      <c r="D233" s="34"/>
      <c r="E233" s="34"/>
      <c r="F233" s="34"/>
      <c r="G233" s="34"/>
      <c r="H233" s="33"/>
      <c r="I233" s="102"/>
      <c r="J233" s="102"/>
      <c r="K233" s="102"/>
      <c r="L233" s="102"/>
      <c r="M233" s="102"/>
      <c r="N233" s="102"/>
      <c r="O233" s="102"/>
      <c r="P233" s="102"/>
      <c r="Q233" s="102"/>
      <c r="R233" s="102"/>
      <c r="S233" s="102"/>
      <c r="T233" s="102"/>
      <c r="U233" s="102"/>
      <c r="V233" s="102"/>
      <c r="W233" s="33"/>
      <c r="X233" s="102"/>
      <c r="Y233" s="102"/>
      <c r="Z233" s="102"/>
      <c r="AA233" s="102"/>
      <c r="AB233" s="102"/>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row>
    <row r="234" spans="1:80">
      <c r="A234" s="34"/>
      <c r="B234" s="34"/>
      <c r="C234" s="34"/>
      <c r="D234" s="34"/>
      <c r="E234" s="34"/>
      <c r="F234" s="34"/>
      <c r="G234" s="34"/>
      <c r="H234" s="33"/>
      <c r="I234" s="102"/>
      <c r="J234" s="102"/>
      <c r="K234" s="102"/>
      <c r="L234" s="102"/>
      <c r="M234" s="102"/>
      <c r="N234" s="102"/>
      <c r="O234" s="102"/>
      <c r="P234" s="102"/>
      <c r="Q234" s="102"/>
      <c r="R234" s="102"/>
      <c r="S234" s="102"/>
      <c r="T234" s="102"/>
      <c r="U234" s="102"/>
      <c r="V234" s="102"/>
      <c r="W234" s="33"/>
      <c r="X234" s="102"/>
      <c r="Y234" s="102"/>
      <c r="Z234" s="102"/>
      <c r="AA234" s="102"/>
      <c r="AB234" s="102"/>
      <c r="AC234" s="102"/>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c r="BU234" s="102"/>
      <c r="BV234" s="102"/>
      <c r="BW234" s="102"/>
      <c r="BX234" s="102"/>
      <c r="BY234" s="102"/>
      <c r="BZ234" s="102"/>
      <c r="CA234" s="102"/>
      <c r="CB234" s="102"/>
    </row>
    <row r="235" spans="1:80">
      <c r="A235" s="34"/>
      <c r="B235" s="34"/>
      <c r="C235" s="34"/>
      <c r="D235" s="34"/>
      <c r="E235" s="34"/>
      <c r="F235" s="34"/>
      <c r="G235" s="34"/>
      <c r="H235" s="33"/>
      <c r="I235" s="102"/>
      <c r="J235" s="102"/>
      <c r="K235" s="102"/>
      <c r="L235" s="102"/>
      <c r="M235" s="102"/>
      <c r="N235" s="102"/>
      <c r="O235" s="102"/>
      <c r="P235" s="102"/>
      <c r="Q235" s="102"/>
      <c r="R235" s="102"/>
      <c r="S235" s="102"/>
      <c r="T235" s="102"/>
      <c r="U235" s="102"/>
      <c r="V235" s="102"/>
      <c r="W235" s="33"/>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row>
    <row r="236" spans="1:80">
      <c r="A236" s="34"/>
      <c r="B236" s="34"/>
      <c r="C236" s="34"/>
      <c r="D236" s="34"/>
      <c r="E236" s="34"/>
      <c r="F236" s="34"/>
      <c r="G236" s="34"/>
      <c r="H236" s="33"/>
      <c r="I236" s="102"/>
      <c r="J236" s="102"/>
      <c r="K236" s="102"/>
      <c r="L236" s="102"/>
      <c r="M236" s="102"/>
      <c r="N236" s="102"/>
      <c r="O236" s="102"/>
      <c r="P236" s="102"/>
      <c r="Q236" s="102"/>
      <c r="R236" s="102"/>
      <c r="S236" s="102"/>
      <c r="T236" s="102"/>
      <c r="U236" s="102"/>
      <c r="V236" s="102"/>
      <c r="W236" s="33"/>
      <c r="X236" s="102"/>
      <c r="Y236" s="102"/>
      <c r="Z236" s="102"/>
      <c r="AA236" s="102"/>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102"/>
      <c r="CB236" s="102"/>
    </row>
    <row r="237" spans="1:80">
      <c r="A237" s="34"/>
      <c r="B237" s="34"/>
      <c r="C237" s="34"/>
      <c r="D237" s="34"/>
      <c r="E237" s="34"/>
      <c r="F237" s="34"/>
      <c r="G237" s="34"/>
      <c r="H237" s="33"/>
      <c r="I237" s="102"/>
      <c r="J237" s="102"/>
      <c r="K237" s="102"/>
      <c r="L237" s="102"/>
      <c r="M237" s="102"/>
      <c r="N237" s="102"/>
      <c r="O237" s="102"/>
      <c r="P237" s="102"/>
      <c r="Q237" s="102"/>
      <c r="R237" s="102"/>
      <c r="S237" s="102"/>
      <c r="T237" s="102"/>
      <c r="U237" s="102"/>
      <c r="V237" s="102"/>
      <c r="W237" s="33"/>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row>
    <row r="238" spans="1:80">
      <c r="A238" s="34"/>
      <c r="B238" s="34"/>
      <c r="C238" s="34"/>
      <c r="D238" s="34"/>
      <c r="E238" s="34"/>
      <c r="F238" s="34"/>
      <c r="G238" s="34"/>
      <c r="H238" s="33"/>
      <c r="I238" s="102"/>
      <c r="J238" s="102"/>
      <c r="K238" s="102"/>
      <c r="L238" s="102"/>
      <c r="M238" s="102"/>
      <c r="N238" s="102"/>
      <c r="O238" s="102"/>
      <c r="P238" s="102"/>
      <c r="Q238" s="102"/>
      <c r="R238" s="102"/>
      <c r="S238" s="102"/>
      <c r="T238" s="102"/>
      <c r="U238" s="102"/>
      <c r="V238" s="102"/>
      <c r="W238" s="33"/>
      <c r="X238" s="102"/>
      <c r="Y238" s="102"/>
      <c r="Z238" s="102"/>
      <c r="AA238" s="102"/>
      <c r="AB238" s="102"/>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row>
    <row r="239" spans="1:80">
      <c r="A239" s="34"/>
      <c r="B239" s="34"/>
      <c r="C239" s="34"/>
      <c r="D239" s="34"/>
      <c r="E239" s="34"/>
      <c r="F239" s="34"/>
      <c r="G239" s="34"/>
      <c r="H239" s="33"/>
      <c r="I239" s="102"/>
      <c r="J239" s="102"/>
      <c r="K239" s="102"/>
      <c r="L239" s="102"/>
      <c r="M239" s="102"/>
      <c r="N239" s="102"/>
      <c r="O239" s="102"/>
      <c r="P239" s="102"/>
      <c r="Q239" s="102"/>
      <c r="R239" s="102"/>
      <c r="S239" s="102"/>
      <c r="T239" s="102"/>
      <c r="U239" s="102"/>
      <c r="V239" s="102"/>
      <c r="W239" s="33"/>
      <c r="X239" s="102"/>
      <c r="Y239" s="102"/>
      <c r="Z239" s="102"/>
      <c r="AA239" s="102"/>
      <c r="AB239" s="102"/>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row>
    <row r="240" spans="1:80">
      <c r="A240" s="34"/>
      <c r="B240" s="34"/>
      <c r="C240" s="34"/>
      <c r="D240" s="34"/>
      <c r="E240" s="34"/>
      <c r="F240" s="34"/>
      <c r="G240" s="34"/>
      <c r="H240" s="33"/>
      <c r="I240" s="102"/>
      <c r="J240" s="102"/>
      <c r="K240" s="102"/>
      <c r="L240" s="102"/>
      <c r="M240" s="102"/>
      <c r="N240" s="102"/>
      <c r="O240" s="102"/>
      <c r="P240" s="102"/>
      <c r="Q240" s="102"/>
      <c r="R240" s="102"/>
      <c r="S240" s="102"/>
      <c r="T240" s="102"/>
      <c r="U240" s="102"/>
      <c r="V240" s="102"/>
      <c r="W240" s="33"/>
      <c r="X240" s="102"/>
      <c r="Y240" s="102"/>
      <c r="Z240" s="102"/>
      <c r="AA240" s="102"/>
      <c r="AB240" s="102"/>
      <c r="AC240" s="102"/>
      <c r="AD240" s="102"/>
      <c r="AE240" s="102"/>
      <c r="AF240" s="102"/>
      <c r="AG240" s="10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row>
    <row r="241" spans="1:80">
      <c r="A241" s="34"/>
      <c r="B241" s="34"/>
      <c r="C241" s="34"/>
      <c r="D241" s="34"/>
      <c r="E241" s="34"/>
      <c r="F241" s="34"/>
      <c r="G241" s="34"/>
      <c r="H241" s="33"/>
      <c r="I241" s="102"/>
      <c r="J241" s="102"/>
      <c r="K241" s="102"/>
      <c r="L241" s="102"/>
      <c r="M241" s="102"/>
      <c r="N241" s="102"/>
      <c r="O241" s="102"/>
      <c r="P241" s="102"/>
      <c r="Q241" s="102"/>
      <c r="R241" s="102"/>
      <c r="S241" s="102"/>
      <c r="T241" s="102"/>
      <c r="U241" s="102"/>
      <c r="V241" s="102"/>
      <c r="W241" s="33"/>
      <c r="X241" s="102"/>
      <c r="Y241" s="102"/>
      <c r="Z241" s="102"/>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row>
    <row r="242" spans="1:80">
      <c r="A242" s="34"/>
      <c r="B242" s="34"/>
      <c r="C242" s="34"/>
      <c r="D242" s="34"/>
      <c r="E242" s="34"/>
      <c r="F242" s="34"/>
      <c r="G242" s="34"/>
      <c r="H242" s="33"/>
      <c r="I242" s="102"/>
      <c r="J242" s="102"/>
      <c r="K242" s="102"/>
      <c r="L242" s="102"/>
      <c r="M242" s="102"/>
      <c r="N242" s="102"/>
      <c r="O242" s="102"/>
      <c r="P242" s="102"/>
      <c r="Q242" s="102"/>
      <c r="R242" s="102"/>
      <c r="S242" s="102"/>
      <c r="T242" s="102"/>
      <c r="U242" s="102"/>
      <c r="V242" s="102"/>
      <c r="W242" s="33"/>
      <c r="X242" s="102"/>
      <c r="Y242" s="102"/>
      <c r="Z242" s="10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row>
    <row r="243" spans="1:80">
      <c r="A243" s="34"/>
      <c r="B243" s="34"/>
      <c r="C243" s="34"/>
      <c r="D243" s="34"/>
      <c r="E243" s="34"/>
      <c r="F243" s="34"/>
      <c r="G243" s="34"/>
      <c r="H243" s="33"/>
      <c r="I243" s="102"/>
      <c r="J243" s="102"/>
      <c r="K243" s="102"/>
      <c r="L243" s="102"/>
      <c r="M243" s="102"/>
      <c r="N243" s="102"/>
      <c r="O243" s="102"/>
      <c r="P243" s="102"/>
      <c r="Q243" s="102"/>
      <c r="R243" s="102"/>
      <c r="S243" s="102"/>
      <c r="T243" s="102"/>
      <c r="U243" s="102"/>
      <c r="V243" s="102"/>
      <c r="W243" s="33"/>
      <c r="X243" s="102"/>
      <c r="Y243" s="102"/>
      <c r="Z243" s="102"/>
      <c r="AA243" s="102"/>
      <c r="AB243" s="102"/>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row>
    <row r="244" spans="1:80">
      <c r="A244" s="34"/>
      <c r="B244" s="34"/>
      <c r="C244" s="34"/>
      <c r="D244" s="34"/>
      <c r="E244" s="34"/>
      <c r="F244" s="34"/>
      <c r="G244" s="34"/>
      <c r="H244" s="33"/>
      <c r="I244" s="102"/>
      <c r="J244" s="102"/>
      <c r="K244" s="102"/>
      <c r="L244" s="102"/>
      <c r="M244" s="102"/>
      <c r="N244" s="102"/>
      <c r="O244" s="102"/>
      <c r="P244" s="102"/>
      <c r="Q244" s="102"/>
      <c r="R244" s="102"/>
      <c r="S244" s="102"/>
      <c r="T244" s="102"/>
      <c r="U244" s="102"/>
      <c r="V244" s="102"/>
      <c r="W244" s="33"/>
      <c r="X244" s="102"/>
      <c r="Y244" s="102"/>
      <c r="Z244" s="102"/>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row>
    <row r="245" spans="1:80">
      <c r="A245" s="34"/>
      <c r="B245" s="34"/>
      <c r="C245" s="34"/>
      <c r="D245" s="34"/>
      <c r="E245" s="34"/>
      <c r="F245" s="34"/>
      <c r="G245" s="34"/>
      <c r="H245" s="33"/>
      <c r="I245" s="102"/>
      <c r="J245" s="102"/>
      <c r="K245" s="102"/>
      <c r="L245" s="102"/>
      <c r="M245" s="102"/>
      <c r="N245" s="102"/>
      <c r="O245" s="102"/>
      <c r="P245" s="102"/>
      <c r="Q245" s="102"/>
      <c r="R245" s="102"/>
      <c r="S245" s="102"/>
      <c r="T245" s="102"/>
      <c r="U245" s="102"/>
      <c r="V245" s="102"/>
      <c r="W245" s="33"/>
      <c r="X245" s="102"/>
      <c r="Y245" s="102"/>
      <c r="Z245" s="102"/>
      <c r="AA245" s="102"/>
      <c r="AB245" s="102"/>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row>
    <row r="246" spans="1:80">
      <c r="A246" s="34"/>
      <c r="B246" s="34"/>
      <c r="C246" s="34"/>
      <c r="D246" s="34"/>
      <c r="E246" s="34"/>
      <c r="F246" s="34"/>
      <c r="G246" s="34"/>
      <c r="H246" s="33"/>
      <c r="I246" s="102"/>
      <c r="J246" s="102"/>
      <c r="K246" s="102"/>
      <c r="L246" s="102"/>
      <c r="M246" s="102"/>
      <c r="N246" s="102"/>
      <c r="O246" s="102"/>
      <c r="P246" s="102"/>
      <c r="Q246" s="102"/>
      <c r="R246" s="102"/>
      <c r="S246" s="102"/>
      <c r="T246" s="102"/>
      <c r="U246" s="102"/>
      <c r="V246" s="102"/>
      <c r="W246" s="33"/>
      <c r="X246" s="102"/>
      <c r="Y246" s="102"/>
      <c r="Z246" s="102"/>
      <c r="AA246" s="102"/>
      <c r="AB246" s="102"/>
      <c r="AC246" s="102"/>
      <c r="AD246" s="102"/>
      <c r="AE246" s="102"/>
      <c r="AF246" s="102"/>
      <c r="AG246" s="10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row>
    <row r="247" spans="1:80">
      <c r="A247" s="34"/>
      <c r="B247" s="34"/>
      <c r="C247" s="34"/>
      <c r="D247" s="34"/>
      <c r="E247" s="34"/>
      <c r="F247" s="34"/>
      <c r="G247" s="34"/>
      <c r="H247" s="33"/>
      <c r="I247" s="102"/>
      <c r="J247" s="102"/>
      <c r="K247" s="102"/>
      <c r="L247" s="102"/>
      <c r="M247" s="102"/>
      <c r="N247" s="102"/>
      <c r="O247" s="102"/>
      <c r="P247" s="102"/>
      <c r="Q247" s="102"/>
      <c r="R247" s="102"/>
      <c r="S247" s="102"/>
      <c r="T247" s="102"/>
      <c r="U247" s="102"/>
      <c r="V247" s="102"/>
      <c r="W247" s="33"/>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A247" s="102"/>
      <c r="CB247" s="102"/>
    </row>
    <row r="248" spans="1:80">
      <c r="A248" s="34"/>
      <c r="B248" s="34"/>
      <c r="C248" s="34"/>
      <c r="D248" s="34"/>
      <c r="E248" s="34"/>
      <c r="F248" s="34"/>
      <c r="G248" s="34"/>
      <c r="H248" s="33"/>
      <c r="I248" s="102"/>
      <c r="J248" s="102"/>
      <c r="K248" s="102"/>
      <c r="L248" s="102"/>
      <c r="M248" s="102"/>
      <c r="N248" s="102"/>
      <c r="O248" s="102"/>
      <c r="P248" s="102"/>
      <c r="Q248" s="102"/>
      <c r="R248" s="102"/>
      <c r="S248" s="102"/>
      <c r="T248" s="102"/>
      <c r="U248" s="102"/>
      <c r="V248" s="102"/>
      <c r="W248" s="33"/>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row>
    <row r="249" spans="1:80">
      <c r="A249" s="34"/>
      <c r="B249" s="34"/>
      <c r="C249" s="34"/>
      <c r="D249" s="34"/>
      <c r="E249" s="34"/>
      <c r="F249" s="34"/>
      <c r="G249" s="34"/>
      <c r="H249" s="33"/>
      <c r="I249" s="102"/>
      <c r="J249" s="102"/>
      <c r="K249" s="102"/>
      <c r="L249" s="102"/>
      <c r="M249" s="102"/>
      <c r="N249" s="102"/>
      <c r="O249" s="102"/>
      <c r="P249" s="102"/>
      <c r="Q249" s="102"/>
      <c r="R249" s="102"/>
      <c r="S249" s="102"/>
      <c r="T249" s="102"/>
      <c r="U249" s="102"/>
      <c r="V249" s="102"/>
      <c r="W249" s="33"/>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c r="CA249" s="102"/>
      <c r="CB249" s="102"/>
    </row>
    <row r="250" spans="1:80">
      <c r="A250" s="34"/>
      <c r="B250" s="34"/>
      <c r="C250" s="34"/>
      <c r="D250" s="34"/>
      <c r="E250" s="34"/>
      <c r="F250" s="34"/>
      <c r="G250" s="34"/>
      <c r="H250" s="33"/>
      <c r="I250" s="102"/>
      <c r="J250" s="102"/>
      <c r="K250" s="102"/>
      <c r="L250" s="102"/>
      <c r="M250" s="102"/>
      <c r="N250" s="102"/>
      <c r="O250" s="102"/>
      <c r="P250" s="102"/>
      <c r="Q250" s="102"/>
      <c r="R250" s="102"/>
      <c r="S250" s="102"/>
      <c r="T250" s="102"/>
      <c r="U250" s="102"/>
      <c r="V250" s="102"/>
      <c r="W250" s="33"/>
      <c r="X250" s="102"/>
      <c r="Y250" s="102"/>
      <c r="Z250" s="102"/>
      <c r="AA250" s="102"/>
      <c r="AB250" s="102"/>
      <c r="AC250" s="102"/>
      <c r="AD250" s="102"/>
      <c r="AE250" s="102"/>
      <c r="AF250" s="102"/>
      <c r="AG250" s="102"/>
      <c r="AH250" s="102"/>
      <c r="AI250" s="102"/>
      <c r="AJ250" s="102"/>
      <c r="AK250" s="102"/>
      <c r="AL250" s="102"/>
      <c r="AM250" s="102"/>
      <c r="AN250" s="102"/>
      <c r="AO250" s="102"/>
      <c r="AP250" s="102"/>
      <c r="AQ250" s="102"/>
      <c r="AR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102"/>
      <c r="CB250" s="102"/>
    </row>
    <row r="251" spans="1:80">
      <c r="A251" s="34"/>
      <c r="B251" s="34"/>
      <c r="C251" s="34"/>
      <c r="D251" s="34"/>
      <c r="E251" s="34"/>
      <c r="F251" s="34"/>
      <c r="G251" s="34"/>
      <c r="H251" s="33"/>
      <c r="I251" s="102"/>
      <c r="J251" s="102"/>
      <c r="K251" s="102"/>
      <c r="L251" s="102"/>
      <c r="M251" s="102"/>
      <c r="N251" s="102"/>
      <c r="O251" s="102"/>
      <c r="P251" s="102"/>
      <c r="Q251" s="102"/>
      <c r="R251" s="102"/>
      <c r="S251" s="102"/>
      <c r="T251" s="102"/>
      <c r="U251" s="102"/>
      <c r="V251" s="102"/>
      <c r="W251" s="33"/>
      <c r="X251" s="102"/>
      <c r="Y251" s="102"/>
      <c r="Z251" s="102"/>
      <c r="AA251" s="102"/>
      <c r="AB251" s="102"/>
      <c r="AC251" s="102"/>
      <c r="AD251" s="102"/>
      <c r="AE251" s="102"/>
      <c r="AF251" s="102"/>
      <c r="AG251" s="102"/>
      <c r="AH251" s="102"/>
      <c r="AI251" s="102"/>
      <c r="AJ251" s="102"/>
      <c r="AK251" s="102"/>
      <c r="AL251" s="102"/>
      <c r="AM251" s="102"/>
      <c r="AN251" s="102"/>
      <c r="AO251" s="102"/>
      <c r="AP251" s="102"/>
      <c r="AQ251" s="102"/>
      <c r="AR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102"/>
      <c r="CA251" s="102"/>
      <c r="CB251" s="102"/>
    </row>
    <row r="252" spans="1:80">
      <c r="A252" s="34"/>
      <c r="B252" s="34"/>
      <c r="C252" s="34"/>
      <c r="D252" s="34"/>
      <c r="E252" s="34"/>
      <c r="F252" s="34"/>
      <c r="G252" s="34"/>
      <c r="H252" s="33"/>
      <c r="I252" s="102"/>
      <c r="J252" s="102"/>
      <c r="K252" s="102"/>
      <c r="L252" s="102"/>
      <c r="M252" s="102"/>
      <c r="N252" s="102"/>
      <c r="O252" s="102"/>
      <c r="P252" s="102"/>
      <c r="Q252" s="102"/>
      <c r="R252" s="102"/>
      <c r="S252" s="102"/>
      <c r="T252" s="102"/>
      <c r="U252" s="102"/>
      <c r="V252" s="102"/>
      <c r="W252" s="33"/>
      <c r="X252" s="102"/>
      <c r="Y252" s="102"/>
      <c r="Z252" s="102"/>
      <c r="AA252" s="102"/>
      <c r="AB252" s="102"/>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A252" s="102"/>
      <c r="CB252" s="102"/>
    </row>
    <row r="253" spans="1:80">
      <c r="A253" s="34"/>
      <c r="B253" s="34"/>
      <c r="C253" s="34"/>
      <c r="D253" s="34"/>
      <c r="E253" s="34"/>
      <c r="F253" s="34"/>
      <c r="G253" s="34"/>
      <c r="H253" s="33"/>
      <c r="I253" s="102"/>
      <c r="J253" s="102"/>
      <c r="K253" s="102"/>
      <c r="L253" s="102"/>
      <c r="M253" s="102"/>
      <c r="N253" s="102"/>
      <c r="O253" s="102"/>
      <c r="P253" s="102"/>
      <c r="Q253" s="102"/>
      <c r="R253" s="102"/>
      <c r="S253" s="102"/>
      <c r="T253" s="102"/>
      <c r="U253" s="102"/>
      <c r="V253" s="102"/>
      <c r="W253" s="33"/>
      <c r="X253" s="102"/>
      <c r="Y253" s="102"/>
      <c r="Z253" s="102"/>
      <c r="AA253" s="102"/>
      <c r="AB253" s="102"/>
      <c r="AC253" s="102"/>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c r="CA253" s="102"/>
      <c r="CB253" s="102"/>
    </row>
    <row r="254" spans="1:80">
      <c r="A254" s="34"/>
      <c r="B254" s="34"/>
      <c r="C254" s="34"/>
      <c r="D254" s="34"/>
      <c r="E254" s="34"/>
      <c r="F254" s="34"/>
      <c r="G254" s="34"/>
      <c r="H254" s="33"/>
      <c r="I254" s="102"/>
      <c r="J254" s="102"/>
      <c r="K254" s="102"/>
      <c r="L254" s="102"/>
      <c r="M254" s="102"/>
      <c r="N254" s="102"/>
      <c r="O254" s="102"/>
      <c r="P254" s="102"/>
      <c r="Q254" s="102"/>
      <c r="R254" s="102"/>
      <c r="S254" s="102"/>
      <c r="T254" s="102"/>
      <c r="U254" s="102"/>
      <c r="V254" s="102"/>
      <c r="W254" s="33"/>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c r="CA254" s="102"/>
      <c r="CB254" s="102"/>
    </row>
    <row r="255" spans="1:80">
      <c r="A255" s="34"/>
      <c r="B255" s="34"/>
      <c r="C255" s="34"/>
      <c r="D255" s="34"/>
      <c r="E255" s="34"/>
      <c r="F255" s="34"/>
      <c r="G255" s="34"/>
      <c r="H255" s="33"/>
      <c r="I255" s="102"/>
      <c r="J255" s="102"/>
      <c r="K255" s="102"/>
      <c r="L255" s="102"/>
      <c r="M255" s="102"/>
      <c r="N255" s="102"/>
      <c r="O255" s="102"/>
      <c r="P255" s="102"/>
      <c r="Q255" s="102"/>
      <c r="R255" s="102"/>
      <c r="S255" s="102"/>
      <c r="T255" s="102"/>
      <c r="U255" s="102"/>
      <c r="V255" s="102"/>
      <c r="W255" s="33"/>
      <c r="X255" s="102"/>
      <c r="Y255" s="102"/>
      <c r="Z255" s="102"/>
      <c r="AA255" s="102"/>
      <c r="AB255" s="102"/>
      <c r="AC255" s="102"/>
      <c r="AD255" s="102"/>
      <c r="AE255" s="102"/>
      <c r="AF255" s="102"/>
      <c r="AG255" s="102"/>
      <c r="AH255" s="102"/>
      <c r="AI255" s="102"/>
      <c r="AJ255" s="102"/>
      <c r="AK255" s="102"/>
      <c r="AL255" s="102"/>
      <c r="AM255" s="102"/>
      <c r="AN255" s="102"/>
      <c r="AO255" s="102"/>
      <c r="AP255" s="102"/>
      <c r="AQ255" s="102"/>
      <c r="AR255" s="102"/>
      <c r="AS255" s="102"/>
      <c r="AT255" s="102"/>
      <c r="AU255" s="102"/>
      <c r="AV255" s="102"/>
      <c r="AW255" s="102"/>
      <c r="AX255" s="102"/>
      <c r="AY255" s="102"/>
      <c r="AZ255" s="102"/>
      <c r="BA255" s="102"/>
      <c r="BB255" s="102"/>
      <c r="BC255" s="102"/>
      <c r="BD255" s="102"/>
      <c r="BE255" s="102"/>
      <c r="BF255" s="102"/>
      <c r="BG255" s="102"/>
      <c r="BH255" s="102"/>
      <c r="BI255" s="102"/>
      <c r="BJ255" s="102"/>
      <c r="BK255" s="102"/>
      <c r="BL255" s="102"/>
      <c r="BM255" s="102"/>
      <c r="BN255" s="102"/>
      <c r="BO255" s="102"/>
      <c r="BP255" s="102"/>
      <c r="BQ255" s="102"/>
      <c r="BR255" s="102"/>
      <c r="BS255" s="102"/>
      <c r="BT255" s="102"/>
      <c r="BU255" s="102"/>
      <c r="BV255" s="102"/>
      <c r="BW255" s="102"/>
      <c r="BX255" s="102"/>
      <c r="BY255" s="102"/>
      <c r="BZ255" s="102"/>
      <c r="CA255" s="102"/>
      <c r="CB255" s="102"/>
    </row>
    <row r="256" spans="1:80">
      <c r="A256" s="34"/>
      <c r="B256" s="34"/>
      <c r="C256" s="34"/>
      <c r="D256" s="34"/>
      <c r="E256" s="34"/>
      <c r="F256" s="34"/>
      <c r="G256" s="34"/>
      <c r="H256" s="33"/>
      <c r="I256" s="102"/>
      <c r="J256" s="102"/>
      <c r="K256" s="102"/>
      <c r="L256" s="102"/>
      <c r="M256" s="102"/>
      <c r="N256" s="102"/>
      <c r="O256" s="102"/>
      <c r="P256" s="102"/>
      <c r="Q256" s="102"/>
      <c r="R256" s="102"/>
      <c r="S256" s="102"/>
      <c r="T256" s="102"/>
      <c r="U256" s="102"/>
      <c r="V256" s="102"/>
      <c r="W256" s="33"/>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c r="CB256" s="102"/>
    </row>
    <row r="257" spans="1:80">
      <c r="A257" s="34"/>
      <c r="B257" s="34"/>
      <c r="C257" s="34"/>
      <c r="D257" s="34"/>
      <c r="E257" s="34"/>
      <c r="F257" s="34"/>
      <c r="G257" s="34"/>
      <c r="H257" s="33"/>
      <c r="I257" s="102"/>
      <c r="J257" s="102"/>
      <c r="K257" s="102"/>
      <c r="L257" s="102"/>
      <c r="M257" s="102"/>
      <c r="N257" s="102"/>
      <c r="O257" s="102"/>
      <c r="P257" s="102"/>
      <c r="Q257" s="102"/>
      <c r="R257" s="102"/>
      <c r="S257" s="102"/>
      <c r="T257" s="102"/>
      <c r="U257" s="102"/>
      <c r="V257" s="102"/>
      <c r="W257" s="33"/>
      <c r="X257" s="102"/>
      <c r="Y257" s="102"/>
      <c r="Z257" s="102"/>
      <c r="AA257" s="102"/>
      <c r="AB257" s="102"/>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c r="CA257" s="102"/>
      <c r="CB257" s="102"/>
    </row>
    <row r="258" spans="1:80">
      <c r="A258" s="34"/>
      <c r="B258" s="34"/>
      <c r="C258" s="34"/>
      <c r="D258" s="34"/>
      <c r="E258" s="34"/>
      <c r="F258" s="34"/>
      <c r="G258" s="34"/>
      <c r="H258" s="33"/>
      <c r="I258" s="102"/>
      <c r="J258" s="102"/>
      <c r="K258" s="102"/>
      <c r="L258" s="102"/>
      <c r="M258" s="102"/>
      <c r="N258" s="102"/>
      <c r="O258" s="102"/>
      <c r="P258" s="102"/>
      <c r="Q258" s="102"/>
      <c r="R258" s="102"/>
      <c r="S258" s="102"/>
      <c r="T258" s="102"/>
      <c r="U258" s="102"/>
      <c r="V258" s="102"/>
      <c r="W258" s="33"/>
      <c r="X258" s="102"/>
      <c r="Y258" s="102"/>
      <c r="Z258" s="102"/>
      <c r="AA258" s="102"/>
      <c r="AB258" s="102"/>
      <c r="AC258" s="102"/>
      <c r="AD258" s="102"/>
      <c r="AE258" s="102"/>
      <c r="AF258" s="102"/>
      <c r="AG258" s="102"/>
      <c r="AH258" s="102"/>
      <c r="AI258" s="102"/>
      <c r="AJ258" s="102"/>
      <c r="AK258" s="102"/>
      <c r="AL258" s="102"/>
      <c r="AM258" s="102"/>
      <c r="AN258" s="102"/>
      <c r="AO258" s="102"/>
      <c r="AP258" s="102"/>
      <c r="AQ258" s="102"/>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c r="CA258" s="102"/>
      <c r="CB258" s="102"/>
    </row>
    <row r="259" spans="1:80">
      <c r="A259" s="34"/>
      <c r="B259" s="34"/>
      <c r="C259" s="34"/>
      <c r="D259" s="34"/>
      <c r="E259" s="34"/>
      <c r="F259" s="34"/>
      <c r="G259" s="34"/>
      <c r="H259" s="33"/>
      <c r="I259" s="102"/>
      <c r="J259" s="102"/>
      <c r="K259" s="102"/>
      <c r="L259" s="102"/>
      <c r="M259" s="102"/>
      <c r="N259" s="102"/>
      <c r="O259" s="102"/>
      <c r="P259" s="102"/>
      <c r="Q259" s="102"/>
      <c r="R259" s="102"/>
      <c r="S259" s="102"/>
      <c r="T259" s="102"/>
      <c r="U259" s="102"/>
      <c r="V259" s="102"/>
      <c r="W259" s="33"/>
      <c r="X259" s="102"/>
      <c r="Y259" s="102"/>
      <c r="Z259" s="102"/>
      <c r="AA259" s="102"/>
      <c r="AB259" s="102"/>
      <c r="AC259" s="102"/>
      <c r="AD259" s="102"/>
      <c r="AE259" s="102"/>
      <c r="AF259" s="102"/>
      <c r="AG259" s="102"/>
      <c r="AH259" s="102"/>
      <c r="AI259" s="102"/>
      <c r="AJ259" s="102"/>
      <c r="AK259" s="102"/>
      <c r="AL259" s="102"/>
      <c r="AM259" s="102"/>
      <c r="AN259" s="102"/>
      <c r="AO259" s="102"/>
      <c r="AP259" s="102"/>
      <c r="AQ259" s="102"/>
      <c r="AR259" s="102"/>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c r="BU259" s="102"/>
      <c r="BV259" s="102"/>
      <c r="BW259" s="102"/>
      <c r="BX259" s="102"/>
      <c r="BY259" s="102"/>
      <c r="BZ259" s="102"/>
      <c r="CA259" s="102"/>
      <c r="CB259" s="102"/>
    </row>
    <row r="260" spans="1:80">
      <c r="A260" s="34"/>
      <c r="B260" s="34"/>
      <c r="C260" s="34"/>
      <c r="D260" s="34"/>
      <c r="E260" s="34"/>
      <c r="F260" s="34"/>
      <c r="G260" s="34"/>
      <c r="H260" s="33"/>
      <c r="I260" s="102"/>
      <c r="J260" s="102"/>
      <c r="K260" s="102"/>
      <c r="L260" s="102"/>
      <c r="M260" s="102"/>
      <c r="N260" s="102"/>
      <c r="O260" s="102"/>
      <c r="P260" s="102"/>
      <c r="Q260" s="102"/>
      <c r="R260" s="102"/>
      <c r="S260" s="102"/>
      <c r="T260" s="102"/>
      <c r="U260" s="102"/>
      <c r="V260" s="102"/>
      <c r="W260" s="33"/>
      <c r="X260" s="102"/>
      <c r="Y260" s="102"/>
      <c r="Z260" s="102"/>
      <c r="AA260" s="102"/>
      <c r="AB260" s="102"/>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c r="CA260" s="102"/>
      <c r="CB260" s="102"/>
    </row>
    <row r="261" spans="1:80">
      <c r="A261" s="34"/>
      <c r="B261" s="34"/>
      <c r="C261" s="34"/>
      <c r="D261" s="34"/>
      <c r="E261" s="34"/>
      <c r="F261" s="34"/>
      <c r="G261" s="34"/>
      <c r="H261" s="33"/>
      <c r="I261" s="102"/>
      <c r="J261" s="102"/>
      <c r="K261" s="102"/>
      <c r="L261" s="102"/>
      <c r="M261" s="102"/>
      <c r="N261" s="102"/>
      <c r="O261" s="102"/>
      <c r="P261" s="102"/>
      <c r="Q261" s="102"/>
      <c r="R261" s="102"/>
      <c r="S261" s="102"/>
      <c r="T261" s="102"/>
      <c r="U261" s="102"/>
      <c r="V261" s="102"/>
      <c r="W261" s="33"/>
      <c r="X261" s="102"/>
      <c r="Y261" s="102"/>
      <c r="Z261" s="102"/>
      <c r="AA261" s="102"/>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A261" s="102"/>
      <c r="CB261" s="102"/>
    </row>
    <row r="262" spans="1:80">
      <c r="A262" s="34"/>
      <c r="B262" s="34"/>
      <c r="C262" s="34"/>
      <c r="D262" s="34"/>
      <c r="E262" s="34"/>
      <c r="F262" s="34"/>
      <c r="G262" s="34"/>
      <c r="H262" s="33"/>
      <c r="I262" s="102"/>
      <c r="J262" s="102"/>
      <c r="K262" s="102"/>
      <c r="L262" s="102"/>
      <c r="M262" s="102"/>
      <c r="N262" s="102"/>
      <c r="O262" s="102"/>
      <c r="P262" s="102"/>
      <c r="Q262" s="102"/>
      <c r="R262" s="102"/>
      <c r="S262" s="102"/>
      <c r="T262" s="102"/>
      <c r="U262" s="102"/>
      <c r="V262" s="102"/>
      <c r="W262" s="33"/>
      <c r="X262" s="102"/>
      <c r="Y262" s="102"/>
      <c r="Z262" s="102"/>
      <c r="AA262" s="102"/>
      <c r="AB262" s="102"/>
      <c r="AC262" s="102"/>
      <c r="AD262" s="102"/>
      <c r="AE262" s="102"/>
      <c r="AF262" s="102"/>
      <c r="AG262" s="102"/>
      <c r="AH262" s="102"/>
      <c r="AI262" s="102"/>
      <c r="AJ262" s="102"/>
      <c r="AK262" s="102"/>
      <c r="AL262" s="102"/>
      <c r="AM262" s="102"/>
      <c r="AN262" s="102"/>
      <c r="AO262" s="102"/>
      <c r="AP262" s="102"/>
      <c r="AQ262" s="102"/>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c r="BU262" s="102"/>
      <c r="BV262" s="102"/>
      <c r="BW262" s="102"/>
      <c r="BX262" s="102"/>
      <c r="BY262" s="102"/>
      <c r="BZ262" s="102"/>
      <c r="CA262" s="102"/>
      <c r="CB262" s="102"/>
    </row>
    <row r="263" spans="1:80">
      <c r="A263" s="34"/>
      <c r="B263" s="34"/>
      <c r="C263" s="34"/>
      <c r="D263" s="34"/>
      <c r="E263" s="34"/>
      <c r="F263" s="34"/>
      <c r="G263" s="34"/>
      <c r="H263" s="33"/>
      <c r="I263" s="102"/>
      <c r="J263" s="102"/>
      <c r="K263" s="102"/>
      <c r="L263" s="102"/>
      <c r="M263" s="102"/>
      <c r="N263" s="102"/>
      <c r="O263" s="102"/>
      <c r="P263" s="102"/>
      <c r="Q263" s="102"/>
      <c r="R263" s="102"/>
      <c r="S263" s="102"/>
      <c r="T263" s="102"/>
      <c r="U263" s="102"/>
      <c r="V263" s="102"/>
      <c r="W263" s="33"/>
      <c r="X263" s="102"/>
      <c r="Y263" s="102"/>
      <c r="Z263" s="102"/>
      <c r="AA263" s="102"/>
      <c r="AB263" s="102"/>
      <c r="AC263" s="102"/>
      <c r="AD263" s="102"/>
      <c r="AE263" s="102"/>
      <c r="AF263" s="102"/>
      <c r="AG263" s="102"/>
      <c r="AH263" s="102"/>
      <c r="AI263" s="102"/>
      <c r="AJ263" s="102"/>
      <c r="AK263" s="102"/>
      <c r="AL263" s="102"/>
      <c r="AM263" s="102"/>
      <c r="AN263" s="102"/>
      <c r="AO263" s="102"/>
      <c r="AP263" s="102"/>
      <c r="AQ263" s="102"/>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c r="BU263" s="102"/>
      <c r="BV263" s="102"/>
      <c r="BW263" s="102"/>
      <c r="BX263" s="102"/>
      <c r="BY263" s="102"/>
      <c r="BZ263" s="102"/>
      <c r="CA263" s="102"/>
      <c r="CB263" s="102"/>
    </row>
    <row r="264" spans="1:80">
      <c r="A264" s="34"/>
      <c r="B264" s="34"/>
      <c r="C264" s="34"/>
      <c r="D264" s="34"/>
      <c r="E264" s="34"/>
      <c r="F264" s="34"/>
      <c r="G264" s="34"/>
      <c r="H264" s="33"/>
      <c r="I264" s="102"/>
      <c r="J264" s="102"/>
      <c r="K264" s="102"/>
      <c r="L264" s="102"/>
      <c r="M264" s="102"/>
      <c r="N264" s="102"/>
      <c r="O264" s="102"/>
      <c r="P264" s="102"/>
      <c r="Q264" s="102"/>
      <c r="R264" s="102"/>
      <c r="S264" s="102"/>
      <c r="T264" s="102"/>
      <c r="U264" s="102"/>
      <c r="V264" s="102"/>
      <c r="W264" s="33"/>
      <c r="X264" s="102"/>
      <c r="Y264" s="102"/>
      <c r="Z264" s="102"/>
      <c r="AA264" s="102"/>
      <c r="AB264" s="102"/>
      <c r="AC264" s="102"/>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A264" s="102"/>
      <c r="CB264" s="102"/>
    </row>
    <row r="265" spans="1:80">
      <c r="A265" s="34"/>
      <c r="B265" s="34"/>
      <c r="C265" s="34"/>
      <c r="D265" s="34"/>
      <c r="E265" s="34"/>
      <c r="F265" s="34"/>
      <c r="G265" s="34"/>
      <c r="H265" s="33"/>
      <c r="I265" s="102"/>
      <c r="J265" s="102"/>
      <c r="K265" s="102"/>
      <c r="L265" s="102"/>
      <c r="M265" s="102"/>
      <c r="N265" s="102"/>
      <c r="O265" s="102"/>
      <c r="P265" s="102"/>
      <c r="Q265" s="102"/>
      <c r="R265" s="102"/>
      <c r="S265" s="102"/>
      <c r="T265" s="102"/>
      <c r="U265" s="102"/>
      <c r="V265" s="102"/>
      <c r="W265" s="33"/>
      <c r="X265" s="102"/>
      <c r="Y265" s="102"/>
      <c r="Z265" s="102"/>
      <c r="AA265" s="102"/>
      <c r="AB265" s="102"/>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c r="CA265" s="102"/>
      <c r="CB265" s="102"/>
    </row>
    <row r="266" spans="1:80">
      <c r="A266" s="34"/>
      <c r="B266" s="34"/>
      <c r="C266" s="34"/>
      <c r="D266" s="34"/>
      <c r="E266" s="34"/>
      <c r="F266" s="34"/>
      <c r="G266" s="34"/>
      <c r="H266" s="33"/>
      <c r="I266" s="102"/>
      <c r="J266" s="102"/>
      <c r="K266" s="102"/>
      <c r="L266" s="102"/>
      <c r="M266" s="102"/>
      <c r="N266" s="102"/>
      <c r="O266" s="102"/>
      <c r="P266" s="102"/>
      <c r="Q266" s="102"/>
      <c r="R266" s="102"/>
      <c r="S266" s="102"/>
      <c r="T266" s="102"/>
      <c r="U266" s="102"/>
      <c r="V266" s="102"/>
      <c r="W266" s="33"/>
      <c r="X266" s="102"/>
      <c r="Y266" s="102"/>
      <c r="Z266" s="102"/>
      <c r="AA266" s="102"/>
      <c r="AB266" s="102"/>
      <c r="AC266" s="102"/>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c r="CA266" s="102"/>
      <c r="CB266" s="102"/>
    </row>
    <row r="267" spans="1:80">
      <c r="A267" s="34"/>
      <c r="B267" s="34"/>
      <c r="C267" s="34"/>
      <c r="D267" s="34"/>
      <c r="E267" s="34"/>
      <c r="F267" s="34"/>
      <c r="G267" s="34"/>
      <c r="H267" s="33"/>
      <c r="I267" s="102"/>
      <c r="J267" s="102"/>
      <c r="K267" s="102"/>
      <c r="L267" s="102"/>
      <c r="M267" s="102"/>
      <c r="N267" s="102"/>
      <c r="O267" s="102"/>
      <c r="P267" s="102"/>
      <c r="Q267" s="102"/>
      <c r="R267" s="102"/>
      <c r="S267" s="102"/>
      <c r="T267" s="102"/>
      <c r="U267" s="102"/>
      <c r="V267" s="102"/>
      <c r="W267" s="33"/>
      <c r="X267" s="102"/>
      <c r="Y267" s="102"/>
      <c r="Z267" s="102"/>
      <c r="AA267" s="102"/>
      <c r="AB267" s="102"/>
      <c r="AC267" s="102"/>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c r="BA267" s="102"/>
      <c r="BB267" s="102"/>
      <c r="BC267" s="102"/>
      <c r="BD267" s="102"/>
      <c r="BE267" s="102"/>
      <c r="BF267" s="102"/>
      <c r="BG267" s="102"/>
      <c r="BH267" s="102"/>
      <c r="BI267" s="102"/>
      <c r="BJ267" s="102"/>
      <c r="BK267" s="102"/>
      <c r="BL267" s="102"/>
      <c r="BM267" s="102"/>
      <c r="BN267" s="102"/>
      <c r="BO267" s="102"/>
      <c r="BP267" s="102"/>
      <c r="BQ267" s="102"/>
      <c r="BR267" s="102"/>
      <c r="BS267" s="102"/>
      <c r="BT267" s="102"/>
      <c r="BU267" s="102"/>
      <c r="BV267" s="102"/>
      <c r="BW267" s="102"/>
      <c r="BX267" s="102"/>
      <c r="BY267" s="102"/>
      <c r="BZ267" s="102"/>
      <c r="CA267" s="102"/>
      <c r="CB267" s="102"/>
    </row>
    <row r="268" spans="1:80">
      <c r="A268" s="34"/>
      <c r="B268" s="34"/>
      <c r="C268" s="34"/>
      <c r="D268" s="34"/>
      <c r="E268" s="34"/>
      <c r="F268" s="34"/>
      <c r="G268" s="34"/>
      <c r="H268" s="33"/>
      <c r="I268" s="102"/>
      <c r="J268" s="102"/>
      <c r="K268" s="102"/>
      <c r="L268" s="102"/>
      <c r="M268" s="102"/>
      <c r="N268" s="102"/>
      <c r="O268" s="102"/>
      <c r="P268" s="102"/>
      <c r="Q268" s="102"/>
      <c r="R268" s="102"/>
      <c r="S268" s="102"/>
      <c r="T268" s="102"/>
      <c r="U268" s="102"/>
      <c r="V268" s="102"/>
      <c r="W268" s="33"/>
      <c r="X268" s="102"/>
      <c r="Y268" s="102"/>
      <c r="Z268" s="102"/>
      <c r="AA268" s="102"/>
      <c r="AB268" s="102"/>
      <c r="AC268" s="102"/>
      <c r="AD268" s="102"/>
      <c r="AE268" s="102"/>
      <c r="AF268" s="102"/>
      <c r="AG268" s="102"/>
      <c r="AH268" s="102"/>
      <c r="AI268" s="102"/>
      <c r="AJ268" s="102"/>
      <c r="AK268" s="102"/>
      <c r="AL268" s="102"/>
      <c r="AM268" s="102"/>
      <c r="AN268" s="102"/>
      <c r="AO268" s="102"/>
      <c r="AP268" s="102"/>
      <c r="AQ268" s="102"/>
      <c r="AR268" s="102"/>
      <c r="AS268" s="102"/>
      <c r="AT268" s="102"/>
      <c r="AU268" s="102"/>
      <c r="AV268" s="102"/>
      <c r="AW268" s="102"/>
      <c r="AX268" s="102"/>
      <c r="AY268" s="102"/>
      <c r="AZ268" s="102"/>
      <c r="BA268" s="102"/>
      <c r="BB268" s="102"/>
      <c r="BC268" s="102"/>
      <c r="BD268" s="102"/>
      <c r="BE268" s="102"/>
      <c r="BF268" s="102"/>
      <c r="BG268" s="102"/>
      <c r="BH268" s="102"/>
      <c r="BI268" s="102"/>
      <c r="BJ268" s="102"/>
      <c r="BK268" s="102"/>
      <c r="BL268" s="102"/>
      <c r="BM268" s="102"/>
      <c r="BN268" s="102"/>
      <c r="BO268" s="102"/>
      <c r="BP268" s="102"/>
      <c r="BQ268" s="102"/>
      <c r="BR268" s="102"/>
      <c r="BS268" s="102"/>
      <c r="BT268" s="102"/>
      <c r="BU268" s="102"/>
      <c r="BV268" s="102"/>
      <c r="BW268" s="102"/>
      <c r="BX268" s="102"/>
      <c r="BY268" s="102"/>
      <c r="BZ268" s="102"/>
      <c r="CA268" s="102"/>
      <c r="CB268" s="102"/>
    </row>
    <row r="269" spans="1:80">
      <c r="A269" s="34"/>
      <c r="B269" s="34"/>
      <c r="C269" s="34"/>
      <c r="D269" s="34"/>
      <c r="E269" s="34"/>
      <c r="F269" s="34"/>
      <c r="G269" s="34"/>
      <c r="H269" s="33"/>
      <c r="I269" s="102"/>
      <c r="J269" s="102"/>
      <c r="K269" s="102"/>
      <c r="L269" s="102"/>
      <c r="M269" s="102"/>
      <c r="N269" s="102"/>
      <c r="O269" s="102"/>
      <c r="P269" s="102"/>
      <c r="Q269" s="102"/>
      <c r="R269" s="102"/>
      <c r="S269" s="102"/>
      <c r="T269" s="102"/>
      <c r="U269" s="102"/>
      <c r="V269" s="102"/>
      <c r="W269" s="33"/>
      <c r="X269" s="102"/>
      <c r="Y269" s="102"/>
      <c r="Z269" s="102"/>
      <c r="AA269" s="102"/>
      <c r="AB269" s="102"/>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102"/>
      <c r="BC269" s="102"/>
      <c r="BD269" s="102"/>
      <c r="BE269" s="102"/>
      <c r="BF269" s="102"/>
      <c r="BG269" s="102"/>
      <c r="BH269" s="102"/>
      <c r="BI269" s="102"/>
      <c r="BJ269" s="102"/>
      <c r="BK269" s="102"/>
      <c r="BL269" s="102"/>
      <c r="BM269" s="102"/>
      <c r="BN269" s="102"/>
      <c r="BO269" s="102"/>
      <c r="BP269" s="102"/>
      <c r="BQ269" s="102"/>
      <c r="BR269" s="102"/>
      <c r="BS269" s="102"/>
      <c r="BT269" s="102"/>
      <c r="BU269" s="102"/>
      <c r="BV269" s="102"/>
      <c r="BW269" s="102"/>
      <c r="BX269" s="102"/>
      <c r="BY269" s="102"/>
      <c r="BZ269" s="102"/>
      <c r="CA269" s="102"/>
      <c r="CB269" s="102"/>
    </row>
    <row r="270" spans="1:80">
      <c r="A270" s="34"/>
      <c r="B270" s="34"/>
      <c r="C270" s="34"/>
      <c r="D270" s="34"/>
      <c r="E270" s="34"/>
      <c r="F270" s="34"/>
      <c r="G270" s="34"/>
      <c r="H270" s="33"/>
      <c r="I270" s="102"/>
      <c r="J270" s="102"/>
      <c r="K270" s="102"/>
      <c r="L270" s="102"/>
      <c r="M270" s="102"/>
      <c r="N270" s="102"/>
      <c r="O270" s="102"/>
      <c r="P270" s="102"/>
      <c r="Q270" s="102"/>
      <c r="R270" s="102"/>
      <c r="S270" s="102"/>
      <c r="T270" s="102"/>
      <c r="U270" s="102"/>
      <c r="V270" s="102"/>
      <c r="W270" s="33"/>
      <c r="X270" s="102"/>
      <c r="Y270" s="102"/>
      <c r="Z270" s="102"/>
      <c r="AA270" s="102"/>
      <c r="AB270" s="102"/>
      <c r="AC270" s="102"/>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102"/>
      <c r="AY270" s="102"/>
      <c r="AZ270" s="102"/>
      <c r="BA270" s="102"/>
      <c r="BB270" s="102"/>
      <c r="BC270" s="102"/>
      <c r="BD270" s="102"/>
      <c r="BE270" s="102"/>
      <c r="BF270" s="102"/>
      <c r="BG270" s="102"/>
      <c r="BH270" s="102"/>
      <c r="BI270" s="102"/>
      <c r="BJ270" s="102"/>
      <c r="BK270" s="102"/>
      <c r="BL270" s="102"/>
      <c r="BM270" s="102"/>
      <c r="BN270" s="102"/>
      <c r="BO270" s="102"/>
      <c r="BP270" s="102"/>
      <c r="BQ270" s="102"/>
      <c r="BR270" s="102"/>
      <c r="BS270" s="102"/>
      <c r="BT270" s="102"/>
      <c r="BU270" s="102"/>
      <c r="BV270" s="102"/>
      <c r="BW270" s="102"/>
      <c r="BX270" s="102"/>
      <c r="BY270" s="102"/>
      <c r="BZ270" s="102"/>
      <c r="CA270" s="102"/>
      <c r="CB270" s="102"/>
    </row>
    <row r="271" spans="1:80">
      <c r="A271" s="34"/>
      <c r="B271" s="34"/>
      <c r="C271" s="34"/>
      <c r="D271" s="34"/>
      <c r="E271" s="34"/>
      <c r="F271" s="34"/>
      <c r="G271" s="34"/>
      <c r="H271" s="33"/>
      <c r="I271" s="102"/>
      <c r="J271" s="102"/>
      <c r="K271" s="102"/>
      <c r="L271" s="102"/>
      <c r="M271" s="102"/>
      <c r="N271" s="102"/>
      <c r="O271" s="102"/>
      <c r="P271" s="102"/>
      <c r="Q271" s="102"/>
      <c r="R271" s="102"/>
      <c r="S271" s="102"/>
      <c r="T271" s="102"/>
      <c r="U271" s="102"/>
      <c r="V271" s="102"/>
      <c r="W271" s="33"/>
      <c r="X271" s="102"/>
      <c r="Y271" s="102"/>
      <c r="Z271" s="102"/>
      <c r="AA271" s="102"/>
      <c r="AB271" s="102"/>
      <c r="AC271" s="102"/>
      <c r="AD271" s="102"/>
      <c r="AE271" s="102"/>
      <c r="AF271" s="102"/>
      <c r="AG271" s="102"/>
      <c r="AH271" s="102"/>
      <c r="AI271" s="102"/>
      <c r="AJ271" s="102"/>
      <c r="AK271" s="102"/>
      <c r="AL271" s="102"/>
      <c r="AM271" s="102"/>
      <c r="AN271" s="102"/>
      <c r="AO271" s="102"/>
      <c r="AP271" s="102"/>
      <c r="AQ271" s="102"/>
      <c r="AR271" s="102"/>
      <c r="AS271" s="102"/>
      <c r="AT271" s="102"/>
      <c r="AU271" s="102"/>
      <c r="AV271" s="102"/>
      <c r="AW271" s="102"/>
      <c r="AX271" s="102"/>
      <c r="AY271" s="102"/>
      <c r="AZ271" s="102"/>
      <c r="BA271" s="102"/>
      <c r="BB271" s="102"/>
      <c r="BC271" s="102"/>
      <c r="BD271" s="102"/>
      <c r="BE271" s="102"/>
      <c r="BF271" s="102"/>
      <c r="BG271" s="102"/>
      <c r="BH271" s="102"/>
      <c r="BI271" s="102"/>
      <c r="BJ271" s="102"/>
      <c r="BK271" s="102"/>
      <c r="BL271" s="102"/>
      <c r="BM271" s="102"/>
      <c r="BN271" s="102"/>
      <c r="BO271" s="102"/>
      <c r="BP271" s="102"/>
      <c r="BQ271" s="102"/>
      <c r="BR271" s="102"/>
      <c r="BS271" s="102"/>
      <c r="BT271" s="102"/>
      <c r="BU271" s="102"/>
      <c r="BV271" s="102"/>
      <c r="BW271" s="102"/>
      <c r="BX271" s="102"/>
      <c r="BY271" s="102"/>
      <c r="BZ271" s="102"/>
      <c r="CA271" s="102"/>
      <c r="CB271" s="102"/>
    </row>
    <row r="272" spans="1:80">
      <c r="A272" s="34"/>
      <c r="B272" s="34"/>
      <c r="C272" s="34"/>
      <c r="D272" s="34"/>
      <c r="E272" s="34"/>
      <c r="F272" s="34"/>
      <c r="G272" s="34"/>
      <c r="H272" s="33"/>
      <c r="I272" s="102"/>
      <c r="J272" s="102"/>
      <c r="K272" s="102"/>
      <c r="L272" s="102"/>
      <c r="M272" s="102"/>
      <c r="N272" s="102"/>
      <c r="O272" s="102"/>
      <c r="P272" s="102"/>
      <c r="Q272" s="102"/>
      <c r="R272" s="102"/>
      <c r="S272" s="102"/>
      <c r="T272" s="102"/>
      <c r="U272" s="102"/>
      <c r="V272" s="102"/>
      <c r="W272" s="33"/>
      <c r="X272" s="102"/>
      <c r="Y272" s="102"/>
      <c r="Z272" s="102"/>
      <c r="AA272" s="102"/>
      <c r="AB272" s="102"/>
      <c r="AC272" s="102"/>
      <c r="AD272" s="102"/>
      <c r="AE272" s="102"/>
      <c r="AF272" s="102"/>
      <c r="AG272" s="102"/>
      <c r="AH272" s="102"/>
      <c r="AI272" s="102"/>
      <c r="AJ272" s="102"/>
      <c r="AK272" s="102"/>
      <c r="AL272" s="102"/>
      <c r="AM272" s="102"/>
      <c r="AN272" s="102"/>
      <c r="AO272" s="102"/>
      <c r="AP272" s="102"/>
      <c r="AQ272" s="102"/>
      <c r="AR272" s="102"/>
      <c r="AS272" s="102"/>
      <c r="AT272" s="102"/>
      <c r="AU272" s="102"/>
      <c r="AV272" s="102"/>
      <c r="AW272" s="102"/>
      <c r="AX272" s="102"/>
      <c r="AY272" s="102"/>
      <c r="AZ272" s="102"/>
      <c r="BA272" s="102"/>
      <c r="BB272" s="102"/>
      <c r="BC272" s="102"/>
      <c r="BD272" s="102"/>
      <c r="BE272" s="102"/>
      <c r="BF272" s="102"/>
      <c r="BG272" s="102"/>
      <c r="BH272" s="102"/>
      <c r="BI272" s="102"/>
      <c r="BJ272" s="102"/>
      <c r="BK272" s="102"/>
      <c r="BL272" s="102"/>
      <c r="BM272" s="102"/>
      <c r="BN272" s="102"/>
      <c r="BO272" s="102"/>
      <c r="BP272" s="102"/>
      <c r="BQ272" s="102"/>
      <c r="BR272" s="102"/>
      <c r="BS272" s="102"/>
      <c r="BT272" s="102"/>
      <c r="BU272" s="102"/>
      <c r="BV272" s="102"/>
      <c r="BW272" s="102"/>
      <c r="BX272" s="102"/>
      <c r="BY272" s="102"/>
      <c r="BZ272" s="102"/>
      <c r="CA272" s="102"/>
      <c r="CB272" s="102"/>
    </row>
    <row r="273" spans="1:80">
      <c r="A273" s="34"/>
      <c r="B273" s="34"/>
      <c r="C273" s="34"/>
      <c r="D273" s="34"/>
      <c r="E273" s="34"/>
      <c r="F273" s="34"/>
      <c r="G273" s="34"/>
      <c r="H273" s="33"/>
      <c r="I273" s="102"/>
      <c r="J273" s="102"/>
      <c r="K273" s="102"/>
      <c r="L273" s="102"/>
      <c r="M273" s="102"/>
      <c r="N273" s="102"/>
      <c r="O273" s="102"/>
      <c r="P273" s="102"/>
      <c r="Q273" s="102"/>
      <c r="R273" s="102"/>
      <c r="S273" s="102"/>
      <c r="T273" s="102"/>
      <c r="U273" s="102"/>
      <c r="V273" s="102"/>
      <c r="W273" s="33"/>
      <c r="X273" s="102"/>
      <c r="Y273" s="102"/>
      <c r="Z273" s="102"/>
      <c r="AA273" s="102"/>
      <c r="AB273" s="102"/>
      <c r="AC273" s="102"/>
      <c r="AD273" s="102"/>
      <c r="AE273" s="102"/>
      <c r="AF273" s="102"/>
      <c r="AG273" s="102"/>
      <c r="AH273" s="102"/>
      <c r="AI273" s="102"/>
      <c r="AJ273" s="102"/>
      <c r="AK273" s="102"/>
      <c r="AL273" s="102"/>
      <c r="AM273" s="102"/>
      <c r="AN273" s="102"/>
      <c r="AO273" s="102"/>
      <c r="AP273" s="102"/>
      <c r="AQ273" s="102"/>
      <c r="AR273" s="102"/>
      <c r="AS273" s="102"/>
      <c r="AT273" s="102"/>
      <c r="AU273" s="102"/>
      <c r="AV273" s="102"/>
      <c r="AW273" s="102"/>
      <c r="AX273" s="102"/>
      <c r="AY273" s="102"/>
      <c r="AZ273" s="102"/>
      <c r="BA273" s="102"/>
      <c r="BB273" s="102"/>
      <c r="BC273" s="102"/>
      <c r="BD273" s="102"/>
      <c r="BE273" s="102"/>
      <c r="BF273" s="102"/>
      <c r="BG273" s="102"/>
      <c r="BH273" s="102"/>
      <c r="BI273" s="102"/>
      <c r="BJ273" s="102"/>
      <c r="BK273" s="102"/>
      <c r="BL273" s="102"/>
      <c r="BM273" s="102"/>
      <c r="BN273" s="102"/>
      <c r="BO273" s="102"/>
      <c r="BP273" s="102"/>
      <c r="BQ273" s="102"/>
      <c r="BR273" s="102"/>
      <c r="BS273" s="102"/>
      <c r="BT273" s="102"/>
      <c r="BU273" s="102"/>
      <c r="BV273" s="102"/>
      <c r="BW273" s="102"/>
      <c r="BX273" s="102"/>
      <c r="BY273" s="102"/>
      <c r="BZ273" s="102"/>
      <c r="CA273" s="102"/>
      <c r="CB273" s="102"/>
    </row>
    <row r="274" spans="1:80">
      <c r="A274" s="34"/>
      <c r="B274" s="34"/>
      <c r="C274" s="34"/>
      <c r="D274" s="34"/>
      <c r="E274" s="34"/>
      <c r="F274" s="34"/>
      <c r="G274" s="34"/>
      <c r="H274" s="33"/>
      <c r="I274" s="102"/>
      <c r="J274" s="102"/>
      <c r="K274" s="102"/>
      <c r="L274" s="102"/>
      <c r="M274" s="102"/>
      <c r="N274" s="102"/>
      <c r="O274" s="102"/>
      <c r="P274" s="102"/>
      <c r="Q274" s="102"/>
      <c r="R274" s="102"/>
      <c r="S274" s="102"/>
      <c r="T274" s="102"/>
      <c r="U274" s="102"/>
      <c r="V274" s="102"/>
      <c r="W274" s="33"/>
      <c r="X274" s="102"/>
      <c r="Y274" s="102"/>
      <c r="Z274" s="102"/>
      <c r="AA274" s="102"/>
      <c r="AB274" s="102"/>
      <c r="AC274" s="102"/>
      <c r="AD274" s="102"/>
      <c r="AE274" s="102"/>
      <c r="AF274" s="102"/>
      <c r="AG274" s="102"/>
      <c r="AH274" s="102"/>
      <c r="AI274" s="102"/>
      <c r="AJ274" s="102"/>
      <c r="AK274" s="102"/>
      <c r="AL274" s="102"/>
      <c r="AM274" s="102"/>
      <c r="AN274" s="102"/>
      <c r="AO274" s="102"/>
      <c r="AP274" s="102"/>
      <c r="AQ274" s="102"/>
      <c r="AR274" s="102"/>
      <c r="AS274" s="102"/>
      <c r="AT274" s="102"/>
      <c r="AU274" s="102"/>
      <c r="AV274" s="102"/>
      <c r="AW274" s="102"/>
      <c r="AX274" s="102"/>
      <c r="AY274" s="102"/>
      <c r="AZ274" s="102"/>
      <c r="BA274" s="102"/>
      <c r="BB274" s="102"/>
      <c r="BC274" s="102"/>
      <c r="BD274" s="102"/>
      <c r="BE274" s="102"/>
      <c r="BF274" s="102"/>
      <c r="BG274" s="102"/>
      <c r="BH274" s="102"/>
      <c r="BI274" s="102"/>
      <c r="BJ274" s="102"/>
      <c r="BK274" s="102"/>
      <c r="BL274" s="102"/>
      <c r="BM274" s="102"/>
      <c r="BN274" s="102"/>
      <c r="BO274" s="102"/>
      <c r="BP274" s="102"/>
      <c r="BQ274" s="102"/>
      <c r="BR274" s="102"/>
      <c r="BS274" s="102"/>
      <c r="BT274" s="102"/>
      <c r="BU274" s="102"/>
      <c r="BV274" s="102"/>
      <c r="BW274" s="102"/>
      <c r="BX274" s="102"/>
      <c r="BY274" s="102"/>
      <c r="BZ274" s="102"/>
      <c r="CA274" s="102"/>
      <c r="CB274" s="102"/>
    </row>
    <row r="275" spans="1:80">
      <c r="A275" s="34"/>
      <c r="B275" s="34"/>
      <c r="C275" s="34"/>
      <c r="D275" s="34"/>
      <c r="E275" s="34"/>
      <c r="F275" s="34"/>
      <c r="G275" s="34"/>
      <c r="H275" s="33"/>
      <c r="I275" s="102"/>
      <c r="J275" s="102"/>
      <c r="K275" s="102"/>
      <c r="L275" s="102"/>
      <c r="M275" s="102"/>
      <c r="N275" s="102"/>
      <c r="O275" s="102"/>
      <c r="P275" s="102"/>
      <c r="Q275" s="102"/>
      <c r="R275" s="102"/>
      <c r="S275" s="102"/>
      <c r="T275" s="102"/>
      <c r="U275" s="102"/>
      <c r="V275" s="102"/>
      <c r="W275" s="33"/>
      <c r="X275" s="102"/>
      <c r="Y275" s="102"/>
      <c r="Z275" s="102"/>
      <c r="AA275" s="102"/>
      <c r="AB275" s="102"/>
      <c r="AC275" s="102"/>
      <c r="AD275" s="102"/>
      <c r="AE275" s="102"/>
      <c r="AF275" s="102"/>
      <c r="AG275" s="102"/>
      <c r="AH275" s="102"/>
      <c r="AI275" s="102"/>
      <c r="AJ275" s="102"/>
      <c r="AK275" s="102"/>
      <c r="AL275" s="102"/>
      <c r="AM275" s="102"/>
      <c r="AN275" s="102"/>
      <c r="AO275" s="102"/>
      <c r="AP275" s="102"/>
      <c r="AQ275" s="102"/>
      <c r="AR275" s="102"/>
      <c r="AS275" s="102"/>
      <c r="AT275" s="102"/>
      <c r="AU275" s="102"/>
      <c r="AV275" s="102"/>
      <c r="AW275" s="102"/>
      <c r="AX275" s="102"/>
      <c r="AY275" s="102"/>
      <c r="AZ275" s="102"/>
      <c r="BA275" s="102"/>
      <c r="BB275" s="102"/>
      <c r="BC275" s="102"/>
      <c r="BD275" s="102"/>
      <c r="BE275" s="102"/>
      <c r="BF275" s="102"/>
      <c r="BG275" s="102"/>
      <c r="BH275" s="102"/>
      <c r="BI275" s="102"/>
      <c r="BJ275" s="102"/>
      <c r="BK275" s="102"/>
      <c r="BL275" s="102"/>
      <c r="BM275" s="102"/>
      <c r="BN275" s="102"/>
      <c r="BO275" s="102"/>
      <c r="BP275" s="102"/>
      <c r="BQ275" s="102"/>
      <c r="BR275" s="102"/>
      <c r="BS275" s="102"/>
      <c r="BT275" s="102"/>
      <c r="BU275" s="102"/>
      <c r="BV275" s="102"/>
      <c r="BW275" s="102"/>
      <c r="BX275" s="102"/>
      <c r="BY275" s="102"/>
      <c r="BZ275" s="102"/>
      <c r="CA275" s="102"/>
      <c r="CB275" s="102"/>
    </row>
    <row r="276" spans="1:80">
      <c r="A276" s="34"/>
      <c r="B276" s="34"/>
      <c r="C276" s="34"/>
      <c r="D276" s="34"/>
      <c r="E276" s="34"/>
      <c r="F276" s="34"/>
      <c r="G276" s="34"/>
      <c r="H276" s="33"/>
      <c r="I276" s="102"/>
      <c r="J276" s="102"/>
      <c r="K276" s="102"/>
      <c r="L276" s="102"/>
      <c r="M276" s="102"/>
      <c r="N276" s="102"/>
      <c r="O276" s="102"/>
      <c r="P276" s="102"/>
      <c r="Q276" s="102"/>
      <c r="R276" s="102"/>
      <c r="S276" s="102"/>
      <c r="T276" s="102"/>
      <c r="U276" s="102"/>
      <c r="V276" s="102"/>
      <c r="W276" s="33"/>
      <c r="X276" s="102"/>
      <c r="Y276" s="102"/>
      <c r="Z276" s="102"/>
      <c r="AA276" s="102"/>
      <c r="AB276" s="102"/>
      <c r="AC276" s="102"/>
      <c r="AD276" s="102"/>
      <c r="AE276" s="102"/>
      <c r="AF276" s="102"/>
      <c r="AG276" s="102"/>
      <c r="AH276" s="102"/>
      <c r="AI276" s="102"/>
      <c r="AJ276" s="102"/>
      <c r="AK276" s="102"/>
      <c r="AL276" s="102"/>
      <c r="AM276" s="102"/>
      <c r="AN276" s="102"/>
      <c r="AO276" s="102"/>
      <c r="AP276" s="102"/>
      <c r="AQ276" s="102"/>
      <c r="AR276" s="102"/>
      <c r="AS276" s="102"/>
      <c r="AT276" s="102"/>
      <c r="AU276" s="102"/>
      <c r="AV276" s="102"/>
      <c r="AW276" s="102"/>
      <c r="AX276" s="102"/>
      <c r="AY276" s="102"/>
      <c r="AZ276" s="102"/>
      <c r="BA276" s="102"/>
      <c r="BB276" s="102"/>
      <c r="BC276" s="102"/>
      <c r="BD276" s="102"/>
      <c r="BE276" s="102"/>
      <c r="BF276" s="102"/>
      <c r="BG276" s="102"/>
      <c r="BH276" s="102"/>
      <c r="BI276" s="102"/>
      <c r="BJ276" s="102"/>
      <c r="BK276" s="102"/>
      <c r="BL276" s="102"/>
      <c r="BM276" s="102"/>
      <c r="BN276" s="102"/>
      <c r="BO276" s="102"/>
      <c r="BP276" s="102"/>
      <c r="BQ276" s="102"/>
      <c r="BR276" s="102"/>
      <c r="BS276" s="102"/>
      <c r="BT276" s="102"/>
      <c r="BU276" s="102"/>
      <c r="BV276" s="102"/>
      <c r="BW276" s="102"/>
      <c r="BX276" s="102"/>
      <c r="BY276" s="102"/>
      <c r="BZ276" s="102"/>
      <c r="CA276" s="102"/>
      <c r="CB276" s="102"/>
    </row>
    <row r="277" spans="1:80">
      <c r="A277" s="34"/>
      <c r="B277" s="34"/>
      <c r="C277" s="34"/>
      <c r="D277" s="34"/>
      <c r="E277" s="34"/>
      <c r="F277" s="34"/>
      <c r="G277" s="34"/>
      <c r="H277" s="33"/>
      <c r="I277" s="102"/>
      <c r="J277" s="102"/>
      <c r="K277" s="102"/>
      <c r="L277" s="102"/>
      <c r="M277" s="102"/>
      <c r="N277" s="102"/>
      <c r="O277" s="102"/>
      <c r="P277" s="102"/>
      <c r="Q277" s="102"/>
      <c r="R277" s="102"/>
      <c r="S277" s="102"/>
      <c r="T277" s="102"/>
      <c r="U277" s="102"/>
      <c r="V277" s="102"/>
      <c r="W277" s="33"/>
      <c r="X277" s="102"/>
      <c r="Y277" s="102"/>
      <c r="Z277" s="102"/>
      <c r="AA277" s="102"/>
      <c r="AB277" s="102"/>
      <c r="AC277" s="102"/>
      <c r="AD277" s="102"/>
      <c r="AE277" s="102"/>
      <c r="AF277" s="102"/>
      <c r="AG277" s="102"/>
      <c r="AH277" s="102"/>
      <c r="AI277" s="102"/>
      <c r="AJ277" s="102"/>
      <c r="AK277" s="102"/>
      <c r="AL277" s="102"/>
      <c r="AM277" s="102"/>
      <c r="AN277" s="102"/>
      <c r="AO277" s="102"/>
      <c r="AP277" s="102"/>
      <c r="AQ277" s="102"/>
      <c r="AR277" s="102"/>
      <c r="AS277" s="102"/>
      <c r="AT277" s="102"/>
      <c r="AU277" s="102"/>
      <c r="AV277" s="102"/>
      <c r="AW277" s="102"/>
      <c r="AX277" s="102"/>
      <c r="AY277" s="102"/>
      <c r="AZ277" s="102"/>
      <c r="BA277" s="102"/>
      <c r="BB277" s="102"/>
      <c r="BC277" s="102"/>
      <c r="BD277" s="102"/>
      <c r="BE277" s="102"/>
      <c r="BF277" s="102"/>
      <c r="BG277" s="102"/>
      <c r="BH277" s="102"/>
      <c r="BI277" s="102"/>
      <c r="BJ277" s="102"/>
      <c r="BK277" s="102"/>
      <c r="BL277" s="102"/>
      <c r="BM277" s="102"/>
      <c r="BN277" s="102"/>
      <c r="BO277" s="102"/>
      <c r="BP277" s="102"/>
      <c r="BQ277" s="102"/>
      <c r="BR277" s="102"/>
      <c r="BS277" s="102"/>
      <c r="BT277" s="102"/>
      <c r="BU277" s="102"/>
      <c r="BV277" s="102"/>
      <c r="BW277" s="102"/>
      <c r="BX277" s="102"/>
      <c r="BY277" s="102"/>
      <c r="BZ277" s="102"/>
      <c r="CA277" s="102"/>
      <c r="CB277" s="102"/>
    </row>
    <row r="278" spans="1:80">
      <c r="A278" s="34"/>
      <c r="B278" s="34"/>
      <c r="C278" s="34"/>
      <c r="D278" s="34"/>
      <c r="E278" s="34"/>
      <c r="F278" s="34"/>
      <c r="G278" s="34"/>
      <c r="H278" s="33"/>
      <c r="I278" s="102"/>
      <c r="J278" s="102"/>
      <c r="K278" s="102"/>
      <c r="L278" s="102"/>
      <c r="M278" s="102"/>
      <c r="N278" s="102"/>
      <c r="O278" s="102"/>
      <c r="P278" s="102"/>
      <c r="Q278" s="102"/>
      <c r="R278" s="102"/>
      <c r="S278" s="102"/>
      <c r="T278" s="102"/>
      <c r="U278" s="102"/>
      <c r="V278" s="102"/>
      <c r="W278" s="33"/>
      <c r="X278" s="102"/>
      <c r="Y278" s="102"/>
      <c r="Z278" s="102"/>
      <c r="AA278" s="102"/>
      <c r="AB278" s="102"/>
      <c r="AC278" s="102"/>
      <c r="AD278" s="102"/>
      <c r="AE278" s="102"/>
      <c r="AF278" s="102"/>
      <c r="AG278" s="102"/>
      <c r="AH278" s="102"/>
      <c r="AI278" s="102"/>
      <c r="AJ278" s="102"/>
      <c r="AK278" s="102"/>
      <c r="AL278" s="102"/>
      <c r="AM278" s="102"/>
      <c r="AN278" s="102"/>
      <c r="AO278" s="102"/>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A278" s="102"/>
      <c r="CB278" s="102"/>
    </row>
    <row r="279" spans="1:80">
      <c r="A279" s="34"/>
      <c r="B279" s="34"/>
      <c r="C279" s="34"/>
      <c r="D279" s="34"/>
      <c r="E279" s="34"/>
      <c r="F279" s="34"/>
      <c r="G279" s="34"/>
      <c r="H279" s="33"/>
      <c r="I279" s="102"/>
      <c r="J279" s="102"/>
      <c r="K279" s="102"/>
      <c r="L279" s="102"/>
      <c r="M279" s="102"/>
      <c r="N279" s="102"/>
      <c r="O279" s="102"/>
      <c r="P279" s="102"/>
      <c r="Q279" s="102"/>
      <c r="R279" s="102"/>
      <c r="S279" s="102"/>
      <c r="T279" s="102"/>
      <c r="U279" s="102"/>
      <c r="V279" s="102"/>
      <c r="W279" s="33"/>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c r="CA279" s="102"/>
      <c r="CB279" s="102"/>
    </row>
    <row r="280" spans="1:80">
      <c r="A280" s="34"/>
      <c r="B280" s="34"/>
      <c r="C280" s="34"/>
      <c r="D280" s="34"/>
      <c r="E280" s="34"/>
      <c r="F280" s="34"/>
      <c r="G280" s="34"/>
      <c r="H280" s="33"/>
      <c r="I280" s="102"/>
      <c r="J280" s="102"/>
      <c r="K280" s="102"/>
      <c r="L280" s="102"/>
      <c r="M280" s="102"/>
      <c r="N280" s="102"/>
      <c r="O280" s="102"/>
      <c r="P280" s="102"/>
      <c r="Q280" s="102"/>
      <c r="R280" s="102"/>
      <c r="S280" s="102"/>
      <c r="T280" s="102"/>
      <c r="U280" s="102"/>
      <c r="V280" s="102"/>
      <c r="W280" s="33"/>
      <c r="X280" s="102"/>
      <c r="Y280" s="102"/>
      <c r="Z280" s="102"/>
      <c r="AA280" s="102"/>
      <c r="AB280" s="102"/>
      <c r="AC280" s="102"/>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c r="CA280" s="102"/>
      <c r="CB280" s="102"/>
    </row>
    <row r="281" spans="1:80">
      <c r="A281" s="34"/>
      <c r="B281" s="34"/>
      <c r="C281" s="34"/>
      <c r="D281" s="34"/>
      <c r="E281" s="34"/>
      <c r="F281" s="34"/>
      <c r="G281" s="34"/>
      <c r="H281" s="33"/>
      <c r="I281" s="102"/>
      <c r="J281" s="102"/>
      <c r="K281" s="102"/>
      <c r="L281" s="102"/>
      <c r="M281" s="102"/>
      <c r="N281" s="102"/>
      <c r="O281" s="102"/>
      <c r="P281" s="102"/>
      <c r="Q281" s="102"/>
      <c r="R281" s="102"/>
      <c r="S281" s="102"/>
      <c r="T281" s="102"/>
      <c r="U281" s="102"/>
      <c r="V281" s="102"/>
      <c r="W281" s="33"/>
      <c r="X281" s="102"/>
      <c r="Y281" s="102"/>
      <c r="Z281" s="102"/>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c r="CB281" s="102"/>
    </row>
    <row r="282" spans="1:80">
      <c r="A282" s="34"/>
      <c r="B282" s="34"/>
      <c r="C282" s="34"/>
      <c r="D282" s="34"/>
      <c r="E282" s="34"/>
      <c r="F282" s="34"/>
      <c r="G282" s="34"/>
      <c r="H282" s="33"/>
      <c r="I282" s="102"/>
      <c r="J282" s="102"/>
      <c r="K282" s="102"/>
      <c r="L282" s="102"/>
      <c r="M282" s="102"/>
      <c r="N282" s="102"/>
      <c r="O282" s="102"/>
      <c r="P282" s="102"/>
      <c r="Q282" s="102"/>
      <c r="R282" s="102"/>
      <c r="S282" s="102"/>
      <c r="T282" s="102"/>
      <c r="U282" s="102"/>
      <c r="V282" s="102"/>
      <c r="W282" s="33"/>
      <c r="X282" s="102"/>
      <c r="Y282" s="102"/>
      <c r="Z282" s="102"/>
      <c r="AA282" s="102"/>
      <c r="AB282" s="102"/>
      <c r="AC282" s="102"/>
      <c r="AD282" s="102"/>
      <c r="AE282" s="102"/>
      <c r="AF282" s="102"/>
      <c r="AG282" s="102"/>
      <c r="AH282" s="102"/>
      <c r="AI282" s="102"/>
      <c r="AJ282" s="102"/>
      <c r="AK282" s="102"/>
      <c r="AL282" s="102"/>
      <c r="AM282" s="102"/>
      <c r="AN282" s="102"/>
      <c r="AO282" s="102"/>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c r="CA282" s="102"/>
      <c r="CB282" s="102"/>
    </row>
    <row r="283" spans="1:80">
      <c r="A283" s="34"/>
      <c r="B283" s="34"/>
      <c r="C283" s="34"/>
      <c r="D283" s="34"/>
      <c r="E283" s="34"/>
      <c r="F283" s="34"/>
      <c r="G283" s="34"/>
      <c r="H283" s="33"/>
      <c r="I283" s="102"/>
      <c r="J283" s="102"/>
      <c r="K283" s="102"/>
      <c r="L283" s="102"/>
      <c r="M283" s="102"/>
      <c r="N283" s="102"/>
      <c r="O283" s="102"/>
      <c r="P283" s="102"/>
      <c r="Q283" s="102"/>
      <c r="R283" s="102"/>
      <c r="S283" s="102"/>
      <c r="T283" s="102"/>
      <c r="U283" s="102"/>
      <c r="V283" s="102"/>
      <c r="W283" s="33"/>
      <c r="X283" s="102"/>
      <c r="Y283" s="102"/>
      <c r="Z283" s="102"/>
      <c r="AA283" s="102"/>
      <c r="AB283" s="102"/>
      <c r="AC283" s="102"/>
      <c r="AD283" s="102"/>
      <c r="AE283" s="102"/>
      <c r="AF283" s="102"/>
      <c r="AG283" s="102"/>
      <c r="AH283" s="102"/>
      <c r="AI283" s="102"/>
      <c r="AJ283" s="102"/>
      <c r="AK283" s="102"/>
      <c r="AL283" s="102"/>
      <c r="AM283" s="102"/>
      <c r="AN283" s="102"/>
      <c r="AO283" s="102"/>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A283" s="102"/>
      <c r="CB283" s="102"/>
    </row>
    <row r="284" spans="1:80">
      <c r="A284" s="34"/>
      <c r="B284" s="34"/>
      <c r="C284" s="34"/>
      <c r="D284" s="34"/>
      <c r="E284" s="34"/>
      <c r="F284" s="34"/>
      <c r="G284" s="34"/>
      <c r="H284" s="33"/>
      <c r="I284" s="102"/>
      <c r="J284" s="102"/>
      <c r="K284" s="102"/>
      <c r="L284" s="102"/>
      <c r="M284" s="102"/>
      <c r="N284" s="102"/>
      <c r="O284" s="102"/>
      <c r="P284" s="102"/>
      <c r="Q284" s="102"/>
      <c r="R284" s="102"/>
      <c r="S284" s="102"/>
      <c r="T284" s="102"/>
      <c r="U284" s="102"/>
      <c r="V284" s="102"/>
      <c r="W284" s="33"/>
      <c r="X284" s="102"/>
      <c r="Y284" s="102"/>
      <c r="Z284" s="102"/>
      <c r="AA284" s="102"/>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A284" s="102"/>
      <c r="CB284" s="102"/>
    </row>
    <row r="285" spans="1:80">
      <c r="A285" s="34"/>
      <c r="B285" s="34"/>
      <c r="C285" s="34"/>
      <c r="D285" s="34"/>
      <c r="E285" s="34"/>
      <c r="F285" s="34"/>
      <c r="G285" s="34"/>
      <c r="H285" s="33"/>
      <c r="I285" s="102"/>
      <c r="J285" s="102"/>
      <c r="K285" s="102"/>
      <c r="L285" s="102"/>
      <c r="M285" s="102"/>
      <c r="N285" s="102"/>
      <c r="O285" s="102"/>
      <c r="P285" s="102"/>
      <c r="Q285" s="102"/>
      <c r="R285" s="102"/>
      <c r="S285" s="102"/>
      <c r="T285" s="102"/>
      <c r="U285" s="102"/>
      <c r="V285" s="102"/>
      <c r="W285" s="33"/>
      <c r="X285" s="102"/>
      <c r="Y285" s="102"/>
      <c r="Z285" s="102"/>
      <c r="AA285" s="102"/>
      <c r="AB285" s="102"/>
      <c r="AC285" s="102"/>
      <c r="AD285" s="102"/>
      <c r="AE285" s="102"/>
      <c r="AF285" s="102"/>
      <c r="AG285" s="102"/>
      <c r="AH285" s="102"/>
      <c r="AI285" s="102"/>
      <c r="AJ285" s="102"/>
      <c r="AK285" s="102"/>
      <c r="AL285" s="102"/>
      <c r="AM285" s="102"/>
      <c r="AN285" s="102"/>
      <c r="AO285" s="102"/>
      <c r="AP285" s="102"/>
      <c r="AQ285" s="102"/>
      <c r="AR285" s="102"/>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102"/>
      <c r="BU285" s="102"/>
      <c r="BV285" s="102"/>
      <c r="BW285" s="102"/>
      <c r="BX285" s="102"/>
      <c r="BY285" s="102"/>
      <c r="BZ285" s="102"/>
      <c r="CA285" s="102"/>
      <c r="CB285" s="102"/>
    </row>
    <row r="286" spans="1:80">
      <c r="A286" s="34"/>
      <c r="B286" s="34"/>
      <c r="C286" s="34"/>
      <c r="D286" s="34"/>
      <c r="E286" s="34"/>
      <c r="F286" s="34"/>
      <c r="G286" s="34"/>
      <c r="H286" s="33"/>
      <c r="I286" s="102"/>
      <c r="J286" s="102"/>
      <c r="K286" s="102"/>
      <c r="L286" s="102"/>
      <c r="M286" s="102"/>
      <c r="N286" s="102"/>
      <c r="O286" s="102"/>
      <c r="P286" s="102"/>
      <c r="Q286" s="102"/>
      <c r="R286" s="102"/>
      <c r="S286" s="102"/>
      <c r="T286" s="102"/>
      <c r="U286" s="102"/>
      <c r="V286" s="102"/>
      <c r="W286" s="33"/>
      <c r="X286" s="102"/>
      <c r="Y286" s="102"/>
      <c r="Z286" s="102"/>
      <c r="AA286" s="102"/>
      <c r="AB286" s="102"/>
      <c r="AC286" s="102"/>
      <c r="AD286" s="102"/>
      <c r="AE286" s="102"/>
      <c r="AF286" s="102"/>
      <c r="AG286" s="102"/>
      <c r="AH286" s="102"/>
      <c r="AI286" s="102"/>
      <c r="AJ286" s="102"/>
      <c r="AK286" s="102"/>
      <c r="AL286" s="102"/>
      <c r="AM286" s="102"/>
      <c r="AN286" s="102"/>
      <c r="AO286" s="102"/>
      <c r="AP286" s="102"/>
      <c r="AQ286" s="102"/>
      <c r="AR286" s="102"/>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c r="BN286" s="102"/>
      <c r="BO286" s="102"/>
      <c r="BP286" s="102"/>
      <c r="BQ286" s="102"/>
      <c r="BR286" s="102"/>
      <c r="BS286" s="102"/>
      <c r="BT286" s="102"/>
      <c r="BU286" s="102"/>
      <c r="BV286" s="102"/>
      <c r="BW286" s="102"/>
      <c r="BX286" s="102"/>
      <c r="BY286" s="102"/>
      <c r="BZ286" s="102"/>
      <c r="CA286" s="102"/>
      <c r="CB286" s="102"/>
    </row>
    <row r="287" spans="1:80">
      <c r="A287" s="34"/>
      <c r="B287" s="34"/>
      <c r="C287" s="34"/>
      <c r="D287" s="34"/>
      <c r="E287" s="34"/>
      <c r="F287" s="34"/>
      <c r="G287" s="34"/>
      <c r="H287" s="33"/>
      <c r="I287" s="102"/>
      <c r="J287" s="102"/>
      <c r="K287" s="102"/>
      <c r="L287" s="102"/>
      <c r="M287" s="102"/>
      <c r="N287" s="102"/>
      <c r="O287" s="102"/>
      <c r="P287" s="102"/>
      <c r="Q287" s="102"/>
      <c r="R287" s="102"/>
      <c r="S287" s="102"/>
      <c r="T287" s="102"/>
      <c r="U287" s="102"/>
      <c r="V287" s="102"/>
      <c r="W287" s="33"/>
      <c r="X287" s="102"/>
      <c r="Y287" s="102"/>
      <c r="Z287" s="102"/>
      <c r="AA287" s="102"/>
      <c r="AB287" s="102"/>
      <c r="AC287" s="102"/>
      <c r="AD287" s="102"/>
      <c r="AE287" s="102"/>
      <c r="AF287" s="102"/>
      <c r="AG287" s="102"/>
      <c r="AH287" s="102"/>
      <c r="AI287" s="102"/>
      <c r="AJ287" s="102"/>
      <c r="AK287" s="102"/>
      <c r="AL287" s="102"/>
      <c r="AM287" s="102"/>
      <c r="AN287" s="102"/>
      <c r="AO287" s="102"/>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A287" s="102"/>
      <c r="CB287" s="102"/>
    </row>
    <row r="288" spans="1:80">
      <c r="A288" s="34"/>
      <c r="B288" s="34"/>
      <c r="C288" s="34"/>
      <c r="D288" s="34"/>
      <c r="E288" s="34"/>
      <c r="F288" s="34"/>
      <c r="G288" s="34"/>
      <c r="H288" s="33"/>
      <c r="I288" s="102"/>
      <c r="J288" s="102"/>
      <c r="K288" s="102"/>
      <c r="L288" s="102"/>
      <c r="M288" s="102"/>
      <c r="N288" s="102"/>
      <c r="O288" s="102"/>
      <c r="P288" s="102"/>
      <c r="Q288" s="102"/>
      <c r="R288" s="102"/>
      <c r="S288" s="102"/>
      <c r="T288" s="102"/>
      <c r="U288" s="102"/>
      <c r="V288" s="102"/>
      <c r="W288" s="33"/>
      <c r="X288" s="102"/>
      <c r="Y288" s="102"/>
      <c r="Z288" s="102"/>
      <c r="AA288" s="102"/>
      <c r="AB288" s="102"/>
      <c r="AC288" s="102"/>
      <c r="AD288" s="102"/>
      <c r="AE288" s="102"/>
      <c r="AF288" s="102"/>
      <c r="AG288" s="102"/>
      <c r="AH288" s="102"/>
      <c r="AI288" s="102"/>
      <c r="AJ288" s="102"/>
      <c r="AK288" s="102"/>
      <c r="AL288" s="102"/>
      <c r="AM288" s="102"/>
      <c r="AN288" s="102"/>
      <c r="AO288" s="102"/>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A288" s="102"/>
      <c r="CB288" s="102"/>
    </row>
    <row r="289" spans="1:80">
      <c r="A289" s="34"/>
      <c r="B289" s="34"/>
      <c r="C289" s="34"/>
      <c r="D289" s="34"/>
      <c r="E289" s="34"/>
      <c r="F289" s="34"/>
      <c r="G289" s="34"/>
      <c r="H289" s="33"/>
      <c r="I289" s="102"/>
      <c r="J289" s="102"/>
      <c r="K289" s="102"/>
      <c r="L289" s="102"/>
      <c r="M289" s="102"/>
      <c r="N289" s="102"/>
      <c r="O289" s="102"/>
      <c r="P289" s="102"/>
      <c r="Q289" s="102"/>
      <c r="R289" s="102"/>
      <c r="S289" s="102"/>
      <c r="T289" s="102"/>
      <c r="U289" s="102"/>
      <c r="V289" s="102"/>
      <c r="W289" s="33"/>
      <c r="X289" s="102"/>
      <c r="Y289" s="102"/>
      <c r="Z289" s="102"/>
      <c r="AA289" s="102"/>
      <c r="AB289" s="102"/>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A289" s="102"/>
      <c r="CB289" s="102"/>
    </row>
    <row r="290" spans="1:80">
      <c r="A290" s="34"/>
      <c r="B290" s="34"/>
      <c r="C290" s="34"/>
      <c r="D290" s="34"/>
      <c r="E290" s="34"/>
      <c r="F290" s="34"/>
      <c r="G290" s="34"/>
      <c r="H290" s="33"/>
      <c r="I290" s="102"/>
      <c r="J290" s="102"/>
      <c r="K290" s="102"/>
      <c r="L290" s="102"/>
      <c r="M290" s="102"/>
      <c r="N290" s="102"/>
      <c r="O290" s="102"/>
      <c r="P290" s="102"/>
      <c r="Q290" s="102"/>
      <c r="R290" s="102"/>
      <c r="S290" s="102"/>
      <c r="T290" s="102"/>
      <c r="U290" s="102"/>
      <c r="V290" s="102"/>
      <c r="W290" s="33"/>
      <c r="X290" s="102"/>
      <c r="Y290" s="102"/>
      <c r="Z290" s="102"/>
      <c r="AA290" s="102"/>
      <c r="AB290" s="102"/>
      <c r="AC290" s="102"/>
      <c r="AD290" s="102"/>
      <c r="AE290" s="102"/>
      <c r="AF290" s="102"/>
      <c r="AG290" s="102"/>
      <c r="AH290" s="102"/>
      <c r="AI290" s="102"/>
      <c r="AJ290" s="102"/>
      <c r="AK290" s="102"/>
      <c r="AL290" s="102"/>
      <c r="AM290" s="102"/>
      <c r="AN290" s="102"/>
      <c r="AO290" s="102"/>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c r="BU290" s="102"/>
      <c r="BV290" s="102"/>
      <c r="BW290" s="102"/>
      <c r="BX290" s="102"/>
      <c r="BY290" s="102"/>
      <c r="BZ290" s="102"/>
      <c r="CA290" s="102"/>
      <c r="CB290" s="102"/>
    </row>
    <row r="291" spans="1:80">
      <c r="A291" s="34"/>
      <c r="B291" s="34"/>
      <c r="C291" s="34"/>
      <c r="D291" s="34"/>
      <c r="E291" s="34"/>
      <c r="F291" s="34"/>
      <c r="G291" s="34"/>
      <c r="H291" s="33"/>
      <c r="I291" s="102"/>
      <c r="J291" s="102"/>
      <c r="K291" s="102"/>
      <c r="L291" s="102"/>
      <c r="M291" s="102"/>
      <c r="N291" s="102"/>
      <c r="O291" s="102"/>
      <c r="P291" s="102"/>
      <c r="Q291" s="102"/>
      <c r="R291" s="102"/>
      <c r="S291" s="102"/>
      <c r="T291" s="102"/>
      <c r="U291" s="102"/>
      <c r="V291" s="102"/>
      <c r="W291" s="33"/>
      <c r="X291" s="102"/>
      <c r="Y291" s="102"/>
      <c r="Z291" s="102"/>
      <c r="AA291" s="102"/>
      <c r="AB291" s="102"/>
      <c r="AC291" s="102"/>
      <c r="AD291" s="102"/>
      <c r="AE291" s="102"/>
      <c r="AF291" s="102"/>
      <c r="AG291" s="102"/>
      <c r="AH291" s="102"/>
      <c r="AI291" s="102"/>
      <c r="AJ291" s="102"/>
      <c r="AK291" s="102"/>
      <c r="AL291" s="102"/>
      <c r="AM291" s="102"/>
      <c r="AN291" s="102"/>
      <c r="AO291" s="102"/>
      <c r="AP291" s="102"/>
      <c r="AQ291" s="102"/>
      <c r="AR291" s="102"/>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c r="BN291" s="102"/>
      <c r="BO291" s="102"/>
      <c r="BP291" s="102"/>
      <c r="BQ291" s="102"/>
      <c r="BR291" s="102"/>
      <c r="BS291" s="102"/>
      <c r="BT291" s="102"/>
      <c r="BU291" s="102"/>
      <c r="BV291" s="102"/>
      <c r="BW291" s="102"/>
      <c r="BX291" s="102"/>
      <c r="BY291" s="102"/>
      <c r="BZ291" s="102"/>
      <c r="CA291" s="102"/>
      <c r="CB291" s="102"/>
    </row>
    <row r="292" spans="1:80">
      <c r="A292" s="34"/>
      <c r="B292" s="34"/>
      <c r="C292" s="34"/>
      <c r="D292" s="34"/>
      <c r="E292" s="34"/>
      <c r="F292" s="34"/>
      <c r="G292" s="34"/>
      <c r="H292" s="33"/>
      <c r="I292" s="102"/>
      <c r="J292" s="102"/>
      <c r="K292" s="102"/>
      <c r="L292" s="102"/>
      <c r="M292" s="102"/>
      <c r="N292" s="102"/>
      <c r="O292" s="102"/>
      <c r="P292" s="102"/>
      <c r="Q292" s="102"/>
      <c r="R292" s="102"/>
      <c r="S292" s="102"/>
      <c r="T292" s="102"/>
      <c r="U292" s="102"/>
      <c r="V292" s="102"/>
      <c r="W292" s="33"/>
      <c r="X292" s="102"/>
      <c r="Y292" s="102"/>
      <c r="Z292" s="102"/>
      <c r="AA292" s="102"/>
      <c r="AB292" s="102"/>
      <c r="AC292" s="102"/>
      <c r="AD292" s="102"/>
      <c r="AE292" s="102"/>
      <c r="AF292" s="102"/>
      <c r="AG292" s="102"/>
      <c r="AH292" s="102"/>
      <c r="AI292" s="102"/>
      <c r="AJ292" s="102"/>
      <c r="AK292" s="102"/>
      <c r="AL292" s="102"/>
      <c r="AM292" s="102"/>
      <c r="AN292" s="102"/>
      <c r="AO292" s="102"/>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102"/>
      <c r="CB292" s="102"/>
    </row>
    <row r="293" spans="1:80">
      <c r="A293" s="34"/>
      <c r="B293" s="34"/>
      <c r="C293" s="34"/>
      <c r="D293" s="34"/>
      <c r="E293" s="34"/>
      <c r="F293" s="34"/>
      <c r="G293" s="34"/>
      <c r="H293" s="33"/>
      <c r="I293" s="102"/>
      <c r="J293" s="102"/>
      <c r="K293" s="102"/>
      <c r="L293" s="102"/>
      <c r="M293" s="102"/>
      <c r="N293" s="102"/>
      <c r="O293" s="102"/>
      <c r="P293" s="102"/>
      <c r="Q293" s="102"/>
      <c r="R293" s="102"/>
      <c r="S293" s="102"/>
      <c r="T293" s="102"/>
      <c r="U293" s="102"/>
      <c r="V293" s="102"/>
      <c r="W293" s="33"/>
      <c r="X293" s="102"/>
      <c r="Y293" s="102"/>
      <c r="Z293" s="102"/>
      <c r="AA293" s="102"/>
      <c r="AB293" s="102"/>
      <c r="AC293" s="102"/>
      <c r="AD293" s="102"/>
      <c r="AE293" s="102"/>
      <c r="AF293" s="102"/>
      <c r="AG293" s="102"/>
      <c r="AH293" s="102"/>
      <c r="AI293" s="102"/>
      <c r="AJ293" s="102"/>
      <c r="AK293" s="102"/>
      <c r="AL293" s="102"/>
      <c r="AM293" s="102"/>
      <c r="AN293" s="102"/>
      <c r="AO293" s="102"/>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c r="CB293" s="102"/>
    </row>
    <row r="294" spans="1:80">
      <c r="A294" s="34"/>
      <c r="B294" s="34"/>
      <c r="C294" s="34"/>
      <c r="D294" s="34"/>
      <c r="E294" s="34"/>
      <c r="F294" s="34"/>
      <c r="G294" s="34"/>
      <c r="H294" s="33"/>
      <c r="I294" s="102"/>
      <c r="J294" s="102"/>
      <c r="K294" s="102"/>
      <c r="L294" s="102"/>
      <c r="M294" s="102"/>
      <c r="N294" s="102"/>
      <c r="O294" s="102"/>
      <c r="P294" s="102"/>
      <c r="Q294" s="102"/>
      <c r="R294" s="102"/>
      <c r="S294" s="102"/>
      <c r="T294" s="102"/>
      <c r="U294" s="102"/>
      <c r="V294" s="102"/>
      <c r="W294" s="33"/>
      <c r="X294" s="102"/>
      <c r="Y294" s="102"/>
      <c r="Z294" s="102"/>
      <c r="AA294" s="102"/>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102"/>
      <c r="CB294" s="102"/>
    </row>
    <row r="295" spans="1:80">
      <c r="A295" s="34"/>
      <c r="B295" s="34"/>
      <c r="C295" s="34"/>
      <c r="D295" s="34"/>
      <c r="E295" s="34"/>
      <c r="F295" s="34"/>
      <c r="G295" s="34"/>
      <c r="H295" s="33"/>
      <c r="I295" s="102"/>
      <c r="J295" s="102"/>
      <c r="K295" s="102"/>
      <c r="L295" s="102"/>
      <c r="M295" s="102"/>
      <c r="N295" s="102"/>
      <c r="O295" s="102"/>
      <c r="P295" s="102"/>
      <c r="Q295" s="102"/>
      <c r="R295" s="102"/>
      <c r="S295" s="102"/>
      <c r="T295" s="102"/>
      <c r="U295" s="102"/>
      <c r="V295" s="102"/>
      <c r="W295" s="33"/>
      <c r="X295" s="102"/>
      <c r="Y295" s="102"/>
      <c r="Z295" s="102"/>
      <c r="AA295" s="102"/>
      <c r="AB295" s="102"/>
      <c r="AC295" s="102"/>
      <c r="AD295" s="102"/>
      <c r="AE295" s="102"/>
      <c r="AF295" s="102"/>
      <c r="AG295" s="102"/>
      <c r="AH295" s="102"/>
      <c r="AI295" s="102"/>
      <c r="AJ295" s="102"/>
      <c r="AK295" s="102"/>
      <c r="AL295" s="102"/>
      <c r="AM295" s="102"/>
      <c r="AN295" s="102"/>
      <c r="AO295" s="102"/>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c r="BU295" s="102"/>
      <c r="BV295" s="102"/>
      <c r="BW295" s="102"/>
      <c r="BX295" s="102"/>
      <c r="BY295" s="102"/>
      <c r="BZ295" s="102"/>
      <c r="CA295" s="102"/>
      <c r="CB295" s="102"/>
    </row>
    <row r="296" spans="1:80">
      <c r="A296" s="34"/>
      <c r="B296" s="34"/>
      <c r="C296" s="34"/>
      <c r="D296" s="34"/>
      <c r="E296" s="34"/>
      <c r="F296" s="34"/>
      <c r="G296" s="34"/>
      <c r="H296" s="33"/>
      <c r="I296" s="102"/>
      <c r="J296" s="102"/>
      <c r="K296" s="102"/>
      <c r="L296" s="102"/>
      <c r="M296" s="102"/>
      <c r="N296" s="102"/>
      <c r="O296" s="102"/>
      <c r="P296" s="102"/>
      <c r="Q296" s="102"/>
      <c r="R296" s="102"/>
      <c r="S296" s="102"/>
      <c r="T296" s="102"/>
      <c r="U296" s="102"/>
      <c r="V296" s="102"/>
      <c r="W296" s="33"/>
      <c r="X296" s="102"/>
      <c r="Y296" s="102"/>
      <c r="Z296" s="102"/>
      <c r="AA296" s="102"/>
      <c r="AB296" s="102"/>
      <c r="AC296" s="102"/>
      <c r="AD296" s="102"/>
      <c r="AE296" s="102"/>
      <c r="AF296" s="102"/>
      <c r="AG296" s="102"/>
      <c r="AH296" s="102"/>
      <c r="AI296" s="102"/>
      <c r="AJ296" s="102"/>
      <c r="AK296" s="102"/>
      <c r="AL296" s="102"/>
      <c r="AM296" s="102"/>
      <c r="AN296" s="102"/>
      <c r="AO296" s="102"/>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102"/>
      <c r="BY296" s="102"/>
      <c r="BZ296" s="102"/>
      <c r="CA296" s="102"/>
      <c r="CB296" s="102"/>
    </row>
    <row r="297" spans="1:80">
      <c r="A297" s="34"/>
      <c r="B297" s="34"/>
      <c r="C297" s="34"/>
      <c r="D297" s="34"/>
      <c r="E297" s="34"/>
      <c r="F297" s="34"/>
      <c r="G297" s="34"/>
      <c r="H297" s="33"/>
      <c r="I297" s="102"/>
      <c r="J297" s="102"/>
      <c r="K297" s="102"/>
      <c r="L297" s="102"/>
      <c r="M297" s="102"/>
      <c r="N297" s="102"/>
      <c r="O297" s="102"/>
      <c r="P297" s="102"/>
      <c r="Q297" s="102"/>
      <c r="R297" s="102"/>
      <c r="S297" s="102"/>
      <c r="T297" s="102"/>
      <c r="U297" s="102"/>
      <c r="V297" s="102"/>
      <c r="W297" s="33"/>
      <c r="X297" s="102"/>
      <c r="Y297" s="102"/>
      <c r="Z297" s="102"/>
      <c r="AA297" s="102"/>
      <c r="AB297" s="102"/>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row>
    <row r="298" spans="1:80">
      <c r="A298" s="34"/>
      <c r="B298" s="34"/>
      <c r="C298" s="34"/>
      <c r="D298" s="34"/>
      <c r="E298" s="34"/>
      <c r="F298" s="34"/>
      <c r="G298" s="34"/>
      <c r="H298" s="33"/>
      <c r="I298" s="102"/>
      <c r="J298" s="102"/>
      <c r="K298" s="102"/>
      <c r="L298" s="102"/>
      <c r="M298" s="102"/>
      <c r="N298" s="102"/>
      <c r="O298" s="102"/>
      <c r="P298" s="102"/>
      <c r="Q298" s="102"/>
      <c r="R298" s="102"/>
      <c r="S298" s="102"/>
      <c r="T298" s="102"/>
      <c r="U298" s="102"/>
      <c r="V298" s="102"/>
      <c r="W298" s="33"/>
      <c r="X298" s="102"/>
      <c r="Y298" s="102"/>
      <c r="Z298" s="102"/>
      <c r="AA298" s="102"/>
      <c r="AB298" s="102"/>
      <c r="AC298" s="102"/>
      <c r="AD298" s="102"/>
      <c r="AE298" s="102"/>
      <c r="AF298" s="102"/>
      <c r="AG298" s="102"/>
      <c r="AH298" s="102"/>
      <c r="AI298" s="102"/>
      <c r="AJ298" s="102"/>
      <c r="AK298" s="102"/>
      <c r="AL298" s="102"/>
      <c r="AM298" s="102"/>
      <c r="AN298" s="102"/>
      <c r="AO298" s="102"/>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A298" s="102"/>
      <c r="CB298" s="102"/>
    </row>
    <row r="299" spans="1:80">
      <c r="A299" s="34"/>
      <c r="B299" s="34"/>
      <c r="C299" s="34"/>
      <c r="D299" s="34"/>
      <c r="E299" s="34"/>
      <c r="F299" s="34"/>
      <c r="G299" s="34"/>
      <c r="H299" s="33"/>
      <c r="I299" s="102"/>
      <c r="J299" s="102"/>
      <c r="K299" s="102"/>
      <c r="L299" s="102"/>
      <c r="M299" s="102"/>
      <c r="N299" s="102"/>
      <c r="O299" s="102"/>
      <c r="P299" s="102"/>
      <c r="Q299" s="102"/>
      <c r="R299" s="102"/>
      <c r="S299" s="102"/>
      <c r="T299" s="102"/>
      <c r="U299" s="102"/>
      <c r="V299" s="102"/>
      <c r="W299" s="33"/>
      <c r="X299" s="102"/>
      <c r="Y299" s="102"/>
      <c r="Z299" s="102"/>
      <c r="AA299" s="102"/>
      <c r="AB299" s="102"/>
      <c r="AC299" s="102"/>
      <c r="AD299" s="102"/>
      <c r="AE299" s="102"/>
      <c r="AF299" s="102"/>
      <c r="AG299" s="102"/>
      <c r="AH299" s="102"/>
      <c r="AI299" s="102"/>
      <c r="AJ299" s="102"/>
      <c r="AK299" s="102"/>
      <c r="AL299" s="102"/>
      <c r="AM299" s="102"/>
      <c r="AN299" s="102"/>
      <c r="AO299" s="102"/>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c r="BN299" s="102"/>
      <c r="BO299" s="102"/>
      <c r="BP299" s="102"/>
      <c r="BQ299" s="102"/>
      <c r="BR299" s="102"/>
      <c r="BS299" s="102"/>
      <c r="BT299" s="102"/>
      <c r="BU299" s="102"/>
      <c r="BV299" s="102"/>
      <c r="BW299" s="102"/>
      <c r="BX299" s="102"/>
      <c r="BY299" s="102"/>
      <c r="BZ299" s="102"/>
      <c r="CA299" s="102"/>
      <c r="CB299" s="102"/>
    </row>
    <row r="300" spans="1:80">
      <c r="A300" s="34"/>
      <c r="B300" s="34"/>
      <c r="C300" s="34"/>
      <c r="D300" s="34"/>
      <c r="E300" s="34"/>
      <c r="F300" s="34"/>
      <c r="G300" s="34"/>
      <c r="H300" s="33"/>
      <c r="I300" s="102"/>
      <c r="J300" s="102"/>
      <c r="K300" s="102"/>
      <c r="L300" s="102"/>
      <c r="M300" s="102"/>
      <c r="N300" s="102"/>
      <c r="O300" s="102"/>
      <c r="P300" s="102"/>
      <c r="Q300" s="102"/>
      <c r="R300" s="102"/>
      <c r="S300" s="102"/>
      <c r="T300" s="102"/>
      <c r="U300" s="102"/>
      <c r="V300" s="102"/>
      <c r="W300" s="33"/>
      <c r="X300" s="102"/>
      <c r="Y300" s="102"/>
      <c r="Z300" s="102"/>
      <c r="AA300" s="102"/>
      <c r="AB300" s="102"/>
      <c r="AC300" s="102"/>
      <c r="AD300" s="102"/>
      <c r="AE300" s="102"/>
      <c r="AF300" s="102"/>
      <c r="AG300" s="102"/>
      <c r="AH300" s="102"/>
      <c r="AI300" s="102"/>
      <c r="AJ300" s="102"/>
      <c r="AK300" s="102"/>
      <c r="AL300" s="102"/>
      <c r="AM300" s="102"/>
      <c r="AN300" s="102"/>
      <c r="AO300" s="102"/>
      <c r="AP300" s="102"/>
      <c r="AQ300" s="102"/>
      <c r="AR300" s="102"/>
      <c r="AS300" s="102"/>
      <c r="AT300" s="102"/>
      <c r="AU300" s="102"/>
      <c r="AV300" s="102"/>
      <c r="AW300" s="102"/>
      <c r="AX300" s="102"/>
      <c r="AY300" s="102"/>
      <c r="AZ300" s="102"/>
      <c r="BA300" s="102"/>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c r="CB300" s="102"/>
    </row>
    <row r="301" spans="1:80">
      <c r="A301" s="34"/>
      <c r="B301" s="34"/>
      <c r="C301" s="34"/>
      <c r="D301" s="34"/>
      <c r="E301" s="34"/>
      <c r="F301" s="34"/>
      <c r="G301" s="34"/>
      <c r="H301" s="33"/>
      <c r="I301" s="102"/>
      <c r="J301" s="102"/>
      <c r="K301" s="102"/>
      <c r="L301" s="102"/>
      <c r="M301" s="102"/>
      <c r="N301" s="102"/>
      <c r="O301" s="102"/>
      <c r="P301" s="102"/>
      <c r="Q301" s="102"/>
      <c r="R301" s="102"/>
      <c r="S301" s="102"/>
      <c r="T301" s="102"/>
      <c r="U301" s="102"/>
      <c r="V301" s="102"/>
      <c r="W301" s="33"/>
      <c r="X301" s="102"/>
      <c r="Y301" s="102"/>
      <c r="Z301" s="102"/>
      <c r="AA301" s="102"/>
      <c r="AB301" s="102"/>
      <c r="AC301" s="102"/>
      <c r="AD301" s="102"/>
      <c r="AE301" s="102"/>
      <c r="AF301" s="102"/>
      <c r="AG301" s="102"/>
      <c r="AH301" s="102"/>
      <c r="AI301" s="102"/>
      <c r="AJ301" s="102"/>
      <c r="AK301" s="102"/>
      <c r="AL301" s="102"/>
      <c r="AM301" s="102"/>
      <c r="AN301" s="102"/>
      <c r="AO301" s="102"/>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A301" s="102"/>
      <c r="CB301" s="102"/>
    </row>
    <row r="302" spans="1:80">
      <c r="A302" s="34"/>
      <c r="B302" s="34"/>
      <c r="C302" s="34"/>
      <c r="D302" s="34"/>
      <c r="E302" s="34"/>
      <c r="F302" s="34"/>
      <c r="G302" s="34"/>
      <c r="H302" s="33"/>
      <c r="I302" s="102"/>
      <c r="J302" s="102"/>
      <c r="K302" s="102"/>
      <c r="L302" s="102"/>
      <c r="M302" s="102"/>
      <c r="N302" s="102"/>
      <c r="O302" s="102"/>
      <c r="P302" s="102"/>
      <c r="Q302" s="102"/>
      <c r="R302" s="102"/>
      <c r="S302" s="102"/>
      <c r="T302" s="102"/>
      <c r="U302" s="102"/>
      <c r="V302" s="102"/>
      <c r="W302" s="33"/>
      <c r="X302" s="102"/>
      <c r="Y302" s="102"/>
      <c r="Z302" s="102"/>
      <c r="AA302" s="102"/>
      <c r="AB302" s="102"/>
      <c r="AC302" s="102"/>
      <c r="AD302" s="102"/>
      <c r="AE302" s="102"/>
      <c r="AF302" s="102"/>
      <c r="AG302" s="102"/>
      <c r="AH302" s="102"/>
      <c r="AI302" s="102"/>
      <c r="AJ302" s="102"/>
      <c r="AK302" s="102"/>
      <c r="AL302" s="102"/>
      <c r="AM302" s="102"/>
      <c r="AN302" s="102"/>
      <c r="AO302" s="102"/>
      <c r="AP302" s="102"/>
      <c r="AQ302" s="102"/>
      <c r="AR302" s="102"/>
      <c r="AS302" s="102"/>
      <c r="AT302" s="102"/>
      <c r="AU302" s="102"/>
      <c r="AV302" s="102"/>
      <c r="AW302" s="102"/>
      <c r="AX302" s="102"/>
      <c r="AY302" s="102"/>
      <c r="AZ302" s="102"/>
      <c r="BA302" s="102"/>
      <c r="BB302" s="102"/>
      <c r="BC302" s="102"/>
      <c r="BD302" s="102"/>
      <c r="BE302" s="102"/>
      <c r="BF302" s="102"/>
      <c r="BG302" s="102"/>
      <c r="BH302" s="102"/>
      <c r="BI302" s="102"/>
      <c r="BJ302" s="102"/>
      <c r="BK302" s="102"/>
      <c r="BL302" s="102"/>
      <c r="BM302" s="102"/>
      <c r="BN302" s="102"/>
      <c r="BO302" s="102"/>
      <c r="BP302" s="102"/>
      <c r="BQ302" s="102"/>
      <c r="BR302" s="102"/>
      <c r="BS302" s="102"/>
      <c r="BT302" s="102"/>
      <c r="BU302" s="102"/>
      <c r="BV302" s="102"/>
      <c r="BW302" s="102"/>
      <c r="BX302" s="102"/>
      <c r="BY302" s="102"/>
      <c r="BZ302" s="102"/>
      <c r="CA302" s="102"/>
      <c r="CB302" s="102"/>
    </row>
    <row r="303" spans="1:80">
      <c r="A303" s="34"/>
      <c r="B303" s="34"/>
      <c r="C303" s="34"/>
      <c r="D303" s="34"/>
      <c r="E303" s="34"/>
      <c r="F303" s="34"/>
      <c r="G303" s="34"/>
      <c r="H303" s="33"/>
      <c r="I303" s="102"/>
      <c r="J303" s="102"/>
      <c r="K303" s="102"/>
      <c r="L303" s="102"/>
      <c r="M303" s="102"/>
      <c r="N303" s="102"/>
      <c r="O303" s="102"/>
      <c r="P303" s="102"/>
      <c r="Q303" s="102"/>
      <c r="R303" s="102"/>
      <c r="S303" s="102"/>
      <c r="T303" s="102"/>
      <c r="U303" s="102"/>
      <c r="V303" s="102"/>
      <c r="W303" s="33"/>
      <c r="X303" s="102"/>
      <c r="Y303" s="102"/>
      <c r="Z303" s="102"/>
      <c r="AA303" s="102"/>
      <c r="AB303" s="102"/>
      <c r="AC303" s="102"/>
      <c r="AD303" s="102"/>
      <c r="AE303" s="102"/>
      <c r="AF303" s="102"/>
      <c r="AG303" s="102"/>
      <c r="AH303" s="102"/>
      <c r="AI303" s="102"/>
      <c r="AJ303" s="102"/>
      <c r="AK303" s="102"/>
      <c r="AL303" s="102"/>
      <c r="AM303" s="102"/>
      <c r="AN303" s="102"/>
      <c r="AO303" s="102"/>
      <c r="AP303" s="102"/>
      <c r="AQ303" s="102"/>
      <c r="AR303" s="102"/>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c r="BN303" s="102"/>
      <c r="BO303" s="102"/>
      <c r="BP303" s="102"/>
      <c r="BQ303" s="102"/>
      <c r="BR303" s="102"/>
      <c r="BS303" s="102"/>
      <c r="BT303" s="102"/>
      <c r="BU303" s="102"/>
      <c r="BV303" s="102"/>
      <c r="BW303" s="102"/>
      <c r="BX303" s="102"/>
      <c r="BY303" s="102"/>
      <c r="BZ303" s="102"/>
      <c r="CA303" s="102"/>
      <c r="CB303" s="102"/>
    </row>
    <row r="304" spans="1:80">
      <c r="A304" s="34"/>
      <c r="B304" s="34"/>
      <c r="C304" s="34"/>
      <c r="D304" s="34"/>
      <c r="E304" s="34"/>
      <c r="F304" s="34"/>
      <c r="G304" s="34"/>
      <c r="H304" s="33"/>
      <c r="I304" s="102"/>
      <c r="J304" s="102"/>
      <c r="K304" s="102"/>
      <c r="L304" s="102"/>
      <c r="M304" s="102"/>
      <c r="N304" s="102"/>
      <c r="O304" s="102"/>
      <c r="P304" s="102"/>
      <c r="Q304" s="102"/>
      <c r="R304" s="102"/>
      <c r="S304" s="102"/>
      <c r="T304" s="102"/>
      <c r="U304" s="102"/>
      <c r="V304" s="102"/>
      <c r="W304" s="33"/>
      <c r="X304" s="102"/>
      <c r="Y304" s="102"/>
      <c r="Z304" s="102"/>
      <c r="AA304" s="102"/>
      <c r="AB304" s="102"/>
      <c r="AC304" s="102"/>
      <c r="AD304" s="102"/>
      <c r="AE304" s="102"/>
      <c r="AF304" s="102"/>
      <c r="AG304" s="102"/>
      <c r="AH304" s="102"/>
      <c r="AI304" s="102"/>
      <c r="AJ304" s="102"/>
      <c r="AK304" s="102"/>
      <c r="AL304" s="102"/>
      <c r="AM304" s="102"/>
      <c r="AN304" s="102"/>
      <c r="AO304" s="102"/>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c r="BS304" s="102"/>
      <c r="BT304" s="102"/>
      <c r="BU304" s="102"/>
      <c r="BV304" s="102"/>
      <c r="BW304" s="102"/>
      <c r="BX304" s="102"/>
      <c r="BY304" s="102"/>
      <c r="BZ304" s="102"/>
      <c r="CA304" s="102"/>
      <c r="CB304" s="102"/>
    </row>
    <row r="305" spans="1:80">
      <c r="A305" s="34"/>
      <c r="B305" s="34"/>
      <c r="C305" s="34"/>
      <c r="D305" s="34"/>
      <c r="E305" s="34"/>
      <c r="F305" s="34"/>
      <c r="G305" s="34"/>
      <c r="H305" s="33"/>
      <c r="I305" s="102"/>
      <c r="J305" s="102"/>
      <c r="K305" s="102"/>
      <c r="L305" s="102"/>
      <c r="M305" s="102"/>
      <c r="N305" s="102"/>
      <c r="O305" s="102"/>
      <c r="P305" s="102"/>
      <c r="Q305" s="102"/>
      <c r="R305" s="102"/>
      <c r="S305" s="102"/>
      <c r="T305" s="102"/>
      <c r="U305" s="102"/>
      <c r="V305" s="102"/>
      <c r="W305" s="33"/>
      <c r="X305" s="102"/>
      <c r="Y305" s="102"/>
      <c r="Z305" s="102"/>
      <c r="AA305" s="102"/>
      <c r="AB305" s="102"/>
      <c r="AC305" s="102"/>
      <c r="AD305" s="102"/>
      <c r="AE305" s="102"/>
      <c r="AF305" s="102"/>
      <c r="AG305" s="102"/>
      <c r="AH305" s="102"/>
      <c r="AI305" s="102"/>
      <c r="AJ305" s="102"/>
      <c r="AK305" s="102"/>
      <c r="AL305" s="102"/>
      <c r="AM305" s="102"/>
      <c r="AN305" s="102"/>
      <c r="AO305" s="102"/>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102"/>
      <c r="BU305" s="102"/>
      <c r="BV305" s="102"/>
      <c r="BW305" s="102"/>
      <c r="BX305" s="102"/>
      <c r="BY305" s="102"/>
      <c r="BZ305" s="102"/>
      <c r="CA305" s="102"/>
      <c r="CB305" s="102"/>
    </row>
    <row r="306" spans="1:80">
      <c r="A306" s="34"/>
      <c r="B306" s="34"/>
      <c r="C306" s="34"/>
      <c r="D306" s="34"/>
      <c r="E306" s="34"/>
      <c r="F306" s="34"/>
      <c r="G306" s="34"/>
      <c r="H306" s="33"/>
      <c r="I306" s="102"/>
      <c r="J306" s="102"/>
      <c r="K306" s="102"/>
      <c r="L306" s="102"/>
      <c r="M306" s="102"/>
      <c r="N306" s="102"/>
      <c r="O306" s="102"/>
      <c r="P306" s="102"/>
      <c r="Q306" s="102"/>
      <c r="R306" s="102"/>
      <c r="S306" s="102"/>
      <c r="T306" s="102"/>
      <c r="U306" s="102"/>
      <c r="V306" s="102"/>
      <c r="W306" s="33"/>
      <c r="X306" s="102"/>
      <c r="Y306" s="102"/>
      <c r="Z306" s="102"/>
      <c r="AA306" s="102"/>
      <c r="AB306" s="102"/>
      <c r="AC306" s="102"/>
      <c r="AD306" s="102"/>
      <c r="AE306" s="102"/>
      <c r="AF306" s="102"/>
      <c r="AG306" s="102"/>
      <c r="AH306" s="102"/>
      <c r="AI306" s="102"/>
      <c r="AJ306" s="102"/>
      <c r="AK306" s="102"/>
      <c r="AL306" s="102"/>
      <c r="AM306" s="102"/>
      <c r="AN306" s="102"/>
      <c r="AO306" s="102"/>
      <c r="AP306" s="102"/>
      <c r="AQ306" s="102"/>
      <c r="AR306" s="102"/>
      <c r="AS306" s="102"/>
      <c r="AT306" s="102"/>
      <c r="AU306" s="102"/>
      <c r="AV306" s="102"/>
      <c r="AW306" s="102"/>
      <c r="AX306" s="102"/>
      <c r="AY306" s="102"/>
      <c r="AZ306" s="102"/>
      <c r="BA306" s="102"/>
      <c r="BB306" s="102"/>
      <c r="BC306" s="102"/>
      <c r="BD306" s="102"/>
      <c r="BE306" s="102"/>
      <c r="BF306" s="102"/>
      <c r="BG306" s="102"/>
      <c r="BH306" s="102"/>
      <c r="BI306" s="102"/>
      <c r="BJ306" s="102"/>
      <c r="BK306" s="102"/>
      <c r="BL306" s="102"/>
      <c r="BM306" s="102"/>
      <c r="BN306" s="102"/>
      <c r="BO306" s="102"/>
      <c r="BP306" s="102"/>
      <c r="BQ306" s="102"/>
      <c r="BR306" s="102"/>
      <c r="BS306" s="102"/>
      <c r="BT306" s="102"/>
      <c r="BU306" s="102"/>
      <c r="BV306" s="102"/>
      <c r="BW306" s="102"/>
      <c r="BX306" s="102"/>
      <c r="BY306" s="102"/>
      <c r="BZ306" s="102"/>
      <c r="CA306" s="102"/>
      <c r="CB306" s="102"/>
    </row>
    <row r="307" spans="1:80">
      <c r="A307" s="34"/>
      <c r="B307" s="34"/>
      <c r="C307" s="34"/>
      <c r="D307" s="34"/>
      <c r="E307" s="34"/>
      <c r="F307" s="34"/>
      <c r="G307" s="34"/>
      <c r="H307" s="33"/>
      <c r="I307" s="102"/>
      <c r="J307" s="102"/>
      <c r="K307" s="102"/>
      <c r="L307" s="102"/>
      <c r="M307" s="102"/>
      <c r="N307" s="102"/>
      <c r="O307" s="102"/>
      <c r="P307" s="102"/>
      <c r="Q307" s="102"/>
      <c r="R307" s="102"/>
      <c r="S307" s="102"/>
      <c r="T307" s="102"/>
      <c r="U307" s="102"/>
      <c r="V307" s="102"/>
      <c r="W307" s="33"/>
      <c r="X307" s="102"/>
      <c r="Y307" s="102"/>
      <c r="Z307" s="102"/>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A307" s="102"/>
      <c r="CB307" s="102"/>
    </row>
    <row r="308" spans="1:80">
      <c r="A308" s="34"/>
      <c r="B308" s="34"/>
      <c r="C308" s="34"/>
      <c r="D308" s="34"/>
      <c r="E308" s="34"/>
      <c r="F308" s="34"/>
      <c r="G308" s="34"/>
      <c r="H308" s="33"/>
      <c r="I308" s="102"/>
      <c r="J308" s="102"/>
      <c r="K308" s="102"/>
      <c r="L308" s="102"/>
      <c r="M308" s="102"/>
      <c r="N308" s="102"/>
      <c r="O308" s="102"/>
      <c r="P308" s="102"/>
      <c r="Q308" s="102"/>
      <c r="R308" s="102"/>
      <c r="S308" s="102"/>
      <c r="T308" s="102"/>
      <c r="U308" s="102"/>
      <c r="V308" s="102"/>
      <c r="W308" s="33"/>
      <c r="X308" s="102"/>
      <c r="Y308" s="102"/>
      <c r="Z308" s="102"/>
      <c r="AA308" s="102"/>
      <c r="AB308" s="102"/>
      <c r="AC308" s="102"/>
      <c r="AD308" s="102"/>
      <c r="AE308" s="102"/>
      <c r="AF308" s="102"/>
      <c r="AG308" s="102"/>
      <c r="AH308" s="102"/>
      <c r="AI308" s="102"/>
      <c r="AJ308" s="102"/>
      <c r="AK308" s="102"/>
      <c r="AL308" s="102"/>
      <c r="AM308" s="102"/>
      <c r="AN308" s="102"/>
      <c r="AO308" s="102"/>
      <c r="AP308" s="102"/>
      <c r="AQ308" s="102"/>
      <c r="AR308" s="102"/>
      <c r="AS308" s="102"/>
      <c r="AT308" s="102"/>
      <c r="AU308" s="102"/>
      <c r="AV308" s="102"/>
      <c r="AW308" s="102"/>
      <c r="AX308" s="102"/>
      <c r="AY308" s="102"/>
      <c r="AZ308" s="102"/>
      <c r="BA308" s="102"/>
      <c r="BB308" s="102"/>
      <c r="BC308" s="102"/>
      <c r="BD308" s="102"/>
      <c r="BE308" s="102"/>
      <c r="BF308" s="102"/>
      <c r="BG308" s="102"/>
      <c r="BH308" s="102"/>
      <c r="BI308" s="102"/>
      <c r="BJ308" s="102"/>
      <c r="BK308" s="102"/>
      <c r="BL308" s="102"/>
      <c r="BM308" s="102"/>
      <c r="BN308" s="102"/>
      <c r="BO308" s="102"/>
      <c r="BP308" s="102"/>
      <c r="BQ308" s="102"/>
      <c r="BR308" s="102"/>
      <c r="BS308" s="102"/>
      <c r="BT308" s="102"/>
      <c r="BU308" s="102"/>
      <c r="BV308" s="102"/>
      <c r="BW308" s="102"/>
      <c r="BX308" s="102"/>
      <c r="BY308" s="102"/>
      <c r="BZ308" s="102"/>
      <c r="CA308" s="102"/>
      <c r="CB308" s="102"/>
    </row>
    <row r="309" spans="1:80">
      <c r="A309" s="34"/>
      <c r="B309" s="34"/>
      <c r="C309" s="34"/>
      <c r="D309" s="34"/>
      <c r="E309" s="34"/>
      <c r="F309" s="34"/>
      <c r="G309" s="34"/>
      <c r="H309" s="33"/>
      <c r="I309" s="102"/>
      <c r="J309" s="102"/>
      <c r="K309" s="102"/>
      <c r="L309" s="102"/>
      <c r="M309" s="102"/>
      <c r="N309" s="102"/>
      <c r="O309" s="102"/>
      <c r="P309" s="102"/>
      <c r="Q309" s="102"/>
      <c r="R309" s="102"/>
      <c r="S309" s="102"/>
      <c r="T309" s="102"/>
      <c r="U309" s="102"/>
      <c r="V309" s="102"/>
      <c r="W309" s="33"/>
      <c r="X309" s="102"/>
      <c r="Y309" s="102"/>
      <c r="Z309" s="102"/>
      <c r="AA309" s="102"/>
      <c r="AB309" s="102"/>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c r="BN309" s="102"/>
      <c r="BO309" s="102"/>
      <c r="BP309" s="102"/>
      <c r="BQ309" s="102"/>
      <c r="BR309" s="102"/>
      <c r="BS309" s="102"/>
      <c r="BT309" s="102"/>
      <c r="BU309" s="102"/>
      <c r="BV309" s="102"/>
      <c r="BW309" s="102"/>
      <c r="BX309" s="102"/>
      <c r="BY309" s="102"/>
      <c r="BZ309" s="102"/>
      <c r="CA309" s="102"/>
      <c r="CB309" s="102"/>
    </row>
    <row r="310" spans="1:80">
      <c r="A310" s="34"/>
      <c r="B310" s="34"/>
      <c r="C310" s="34"/>
      <c r="D310" s="34"/>
      <c r="E310" s="34"/>
      <c r="F310" s="34"/>
      <c r="G310" s="34"/>
      <c r="H310" s="33"/>
      <c r="I310" s="102"/>
      <c r="J310" s="102"/>
      <c r="K310" s="102"/>
      <c r="L310" s="102"/>
      <c r="M310" s="102"/>
      <c r="N310" s="102"/>
      <c r="O310" s="102"/>
      <c r="P310" s="102"/>
      <c r="Q310" s="102"/>
      <c r="R310" s="102"/>
      <c r="S310" s="102"/>
      <c r="T310" s="102"/>
      <c r="U310" s="102"/>
      <c r="V310" s="102"/>
      <c r="W310" s="33"/>
      <c r="X310" s="102"/>
      <c r="Y310" s="102"/>
      <c r="Z310" s="102"/>
      <c r="AA310" s="102"/>
      <c r="AB310" s="102"/>
      <c r="AC310" s="102"/>
      <c r="AD310" s="102"/>
      <c r="AE310" s="102"/>
      <c r="AF310" s="102"/>
      <c r="AG310" s="102"/>
      <c r="AH310" s="102"/>
      <c r="AI310" s="102"/>
      <c r="AJ310" s="102"/>
      <c r="AK310" s="102"/>
      <c r="AL310" s="102"/>
      <c r="AM310" s="102"/>
      <c r="AN310" s="102"/>
      <c r="AO310" s="102"/>
      <c r="AP310" s="102"/>
      <c r="AQ310" s="102"/>
      <c r="AR310" s="102"/>
      <c r="AS310" s="102"/>
      <c r="AT310" s="102"/>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c r="CA310" s="102"/>
      <c r="CB310" s="102"/>
    </row>
    <row r="311" spans="1:80">
      <c r="A311" s="34"/>
      <c r="B311" s="34"/>
      <c r="C311" s="34"/>
      <c r="D311" s="34"/>
      <c r="E311" s="34"/>
      <c r="F311" s="34"/>
      <c r="G311" s="34"/>
      <c r="H311" s="33"/>
      <c r="I311" s="102"/>
      <c r="J311" s="102"/>
      <c r="K311" s="102"/>
      <c r="L311" s="102"/>
      <c r="M311" s="102"/>
      <c r="N311" s="102"/>
      <c r="O311" s="102"/>
      <c r="P311" s="102"/>
      <c r="Q311" s="102"/>
      <c r="R311" s="102"/>
      <c r="S311" s="102"/>
      <c r="T311" s="102"/>
      <c r="U311" s="102"/>
      <c r="V311" s="102"/>
      <c r="W311" s="33"/>
      <c r="X311" s="102"/>
      <c r="Y311" s="102"/>
      <c r="Z311" s="102"/>
      <c r="AA311" s="102"/>
      <c r="AB311" s="102"/>
      <c r="AC311" s="102"/>
      <c r="AD311" s="102"/>
      <c r="AE311" s="102"/>
      <c r="AF311" s="102"/>
      <c r="AG311" s="102"/>
      <c r="AH311" s="102"/>
      <c r="AI311" s="102"/>
      <c r="AJ311" s="102"/>
      <c r="AK311" s="102"/>
      <c r="AL311" s="102"/>
      <c r="AM311" s="102"/>
      <c r="AN311" s="102"/>
      <c r="AO311" s="102"/>
      <c r="AP311" s="102"/>
      <c r="AQ311" s="102"/>
      <c r="AR311" s="102"/>
      <c r="AS311" s="102"/>
      <c r="AT311" s="102"/>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A311" s="102"/>
      <c r="CB311" s="102"/>
    </row>
    <row r="312" spans="1:80">
      <c r="A312" s="34"/>
      <c r="B312" s="34"/>
      <c r="C312" s="34"/>
      <c r="D312" s="34"/>
      <c r="E312" s="34"/>
      <c r="F312" s="34"/>
      <c r="G312" s="34"/>
      <c r="H312" s="33"/>
      <c r="I312" s="102"/>
      <c r="J312" s="102"/>
      <c r="K312" s="102"/>
      <c r="L312" s="102"/>
      <c r="M312" s="102"/>
      <c r="N312" s="102"/>
      <c r="O312" s="102"/>
      <c r="P312" s="102"/>
      <c r="Q312" s="102"/>
      <c r="R312" s="102"/>
      <c r="S312" s="102"/>
      <c r="T312" s="102"/>
      <c r="U312" s="102"/>
      <c r="V312" s="102"/>
      <c r="W312" s="33"/>
      <c r="X312" s="102"/>
      <c r="Y312" s="102"/>
      <c r="Z312" s="102"/>
      <c r="AA312" s="102"/>
      <c r="AB312" s="102"/>
      <c r="AC312" s="102"/>
      <c r="AD312" s="102"/>
      <c r="AE312" s="102"/>
      <c r="AF312" s="102"/>
      <c r="AG312" s="102"/>
      <c r="AH312" s="102"/>
      <c r="AI312" s="102"/>
      <c r="AJ312" s="102"/>
      <c r="AK312" s="102"/>
      <c r="AL312" s="102"/>
      <c r="AM312" s="102"/>
      <c r="AN312" s="102"/>
      <c r="AO312" s="102"/>
      <c r="AP312" s="102"/>
      <c r="AQ312" s="102"/>
      <c r="AR312" s="102"/>
      <c r="AS312" s="102"/>
      <c r="AT312" s="102"/>
      <c r="AU312" s="102"/>
      <c r="AV312" s="102"/>
      <c r="AW312" s="102"/>
      <c r="AX312" s="102"/>
      <c r="AY312" s="102"/>
      <c r="AZ312" s="102"/>
      <c r="BA312" s="102"/>
      <c r="BB312" s="102"/>
      <c r="BC312" s="102"/>
      <c r="BD312" s="102"/>
      <c r="BE312" s="102"/>
      <c r="BF312" s="102"/>
      <c r="BG312" s="102"/>
      <c r="BH312" s="102"/>
      <c r="BI312" s="102"/>
      <c r="BJ312" s="102"/>
      <c r="BK312" s="102"/>
      <c r="BL312" s="102"/>
      <c r="BM312" s="102"/>
      <c r="BN312" s="102"/>
      <c r="BO312" s="102"/>
      <c r="BP312" s="102"/>
      <c r="BQ312" s="102"/>
      <c r="BR312" s="102"/>
      <c r="BS312" s="102"/>
      <c r="BT312" s="102"/>
      <c r="BU312" s="102"/>
      <c r="BV312" s="102"/>
      <c r="BW312" s="102"/>
      <c r="BX312" s="102"/>
      <c r="BY312" s="102"/>
      <c r="BZ312" s="102"/>
      <c r="CA312" s="102"/>
      <c r="CB312" s="102"/>
    </row>
    <row r="313" spans="1:80">
      <c r="A313" s="34"/>
      <c r="B313" s="34"/>
      <c r="C313" s="34"/>
      <c r="D313" s="34"/>
      <c r="E313" s="34"/>
      <c r="F313" s="34"/>
      <c r="G313" s="34"/>
      <c r="H313" s="33"/>
      <c r="I313" s="102"/>
      <c r="J313" s="102"/>
      <c r="K313" s="102"/>
      <c r="L313" s="102"/>
      <c r="M313" s="102"/>
      <c r="N313" s="102"/>
      <c r="O313" s="102"/>
      <c r="P313" s="102"/>
      <c r="Q313" s="102"/>
      <c r="R313" s="102"/>
      <c r="S313" s="102"/>
      <c r="T313" s="102"/>
      <c r="U313" s="102"/>
      <c r="V313" s="102"/>
      <c r="W313" s="33"/>
      <c r="X313" s="102"/>
      <c r="Y313" s="102"/>
      <c r="Z313" s="102"/>
      <c r="AA313" s="102"/>
      <c r="AB313" s="102"/>
      <c r="AC313" s="102"/>
      <c r="AD313" s="102"/>
      <c r="AE313" s="102"/>
      <c r="AF313" s="102"/>
      <c r="AG313" s="102"/>
      <c r="AH313" s="102"/>
      <c r="AI313" s="102"/>
      <c r="AJ313" s="102"/>
      <c r="AK313" s="102"/>
      <c r="AL313" s="102"/>
      <c r="AM313" s="102"/>
      <c r="AN313" s="102"/>
      <c r="AO313" s="102"/>
      <c r="AP313" s="102"/>
      <c r="AQ313" s="102"/>
      <c r="AR313" s="102"/>
      <c r="AS313" s="102"/>
      <c r="AT313" s="102"/>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c r="CA313" s="102"/>
      <c r="CB313" s="102"/>
    </row>
    <row r="314" spans="1:80">
      <c r="A314" s="34"/>
      <c r="B314" s="34"/>
      <c r="C314" s="34"/>
      <c r="D314" s="34"/>
      <c r="E314" s="34"/>
      <c r="F314" s="34"/>
      <c r="G314" s="34"/>
      <c r="H314" s="33"/>
      <c r="I314" s="102"/>
      <c r="J314" s="102"/>
      <c r="K314" s="102"/>
      <c r="L314" s="102"/>
      <c r="M314" s="102"/>
      <c r="N314" s="102"/>
      <c r="O314" s="102"/>
      <c r="P314" s="102"/>
      <c r="Q314" s="102"/>
      <c r="R314" s="102"/>
      <c r="S314" s="102"/>
      <c r="T314" s="102"/>
      <c r="U314" s="102"/>
      <c r="V314" s="102"/>
      <c r="W314" s="33"/>
      <c r="X314" s="102"/>
      <c r="Y314" s="102"/>
      <c r="Z314" s="102"/>
      <c r="AA314" s="102"/>
      <c r="AB314" s="102"/>
      <c r="AC314" s="102"/>
      <c r="AD314" s="102"/>
      <c r="AE314" s="102"/>
      <c r="AF314" s="102"/>
      <c r="AG314" s="102"/>
      <c r="AH314" s="102"/>
      <c r="AI314" s="102"/>
      <c r="AJ314" s="102"/>
      <c r="AK314" s="102"/>
      <c r="AL314" s="102"/>
      <c r="AM314" s="102"/>
      <c r="AN314" s="102"/>
      <c r="AO314" s="102"/>
      <c r="AP314" s="102"/>
      <c r="AQ314" s="102"/>
      <c r="AR314" s="102"/>
      <c r="AS314" s="102"/>
      <c r="AT314" s="102"/>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A314" s="102"/>
      <c r="CB314" s="102"/>
    </row>
    <row r="315" spans="1:80">
      <c r="A315" s="34"/>
      <c r="B315" s="34"/>
      <c r="C315" s="34"/>
      <c r="D315" s="34"/>
      <c r="E315" s="34"/>
      <c r="F315" s="34"/>
      <c r="G315" s="34"/>
      <c r="H315" s="33"/>
      <c r="I315" s="102"/>
      <c r="J315" s="102"/>
      <c r="K315" s="102"/>
      <c r="L315" s="102"/>
      <c r="M315" s="102"/>
      <c r="N315" s="102"/>
      <c r="O315" s="102"/>
      <c r="P315" s="102"/>
      <c r="Q315" s="102"/>
      <c r="R315" s="102"/>
      <c r="S315" s="102"/>
      <c r="T315" s="102"/>
      <c r="U315" s="102"/>
      <c r="V315" s="102"/>
      <c r="W315" s="33"/>
      <c r="X315" s="102"/>
      <c r="Y315" s="102"/>
      <c r="Z315" s="102"/>
      <c r="AA315" s="102"/>
      <c r="AB315" s="102"/>
      <c r="AC315" s="102"/>
      <c r="AD315" s="102"/>
      <c r="AE315" s="102"/>
      <c r="AF315" s="102"/>
      <c r="AG315" s="102"/>
      <c r="AH315" s="102"/>
      <c r="AI315" s="102"/>
      <c r="AJ315" s="102"/>
      <c r="AK315" s="102"/>
      <c r="AL315" s="102"/>
      <c r="AM315" s="102"/>
      <c r="AN315" s="102"/>
      <c r="AO315" s="102"/>
      <c r="AP315" s="102"/>
      <c r="AQ315" s="102"/>
      <c r="AR315" s="102"/>
      <c r="AS315" s="102"/>
      <c r="AT315" s="102"/>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row>
    <row r="316" spans="1:80">
      <c r="A316" s="34"/>
      <c r="B316" s="34"/>
      <c r="C316" s="34"/>
      <c r="D316" s="34"/>
      <c r="E316" s="34"/>
      <c r="F316" s="34"/>
      <c r="G316" s="34"/>
      <c r="H316" s="33"/>
      <c r="I316" s="102"/>
      <c r="J316" s="102"/>
      <c r="K316" s="102"/>
      <c r="L316" s="102"/>
      <c r="M316" s="102"/>
      <c r="N316" s="102"/>
      <c r="O316" s="102"/>
      <c r="P316" s="102"/>
      <c r="Q316" s="102"/>
      <c r="R316" s="102"/>
      <c r="S316" s="102"/>
      <c r="T316" s="102"/>
      <c r="U316" s="102"/>
      <c r="V316" s="102"/>
      <c r="W316" s="33"/>
      <c r="X316" s="102"/>
      <c r="Y316" s="102"/>
      <c r="Z316" s="102"/>
      <c r="AA316" s="102"/>
      <c r="AB316" s="102"/>
      <c r="AC316" s="102"/>
      <c r="AD316" s="102"/>
      <c r="AE316" s="102"/>
      <c r="AF316" s="102"/>
      <c r="AG316" s="102"/>
      <c r="AH316" s="102"/>
      <c r="AI316" s="102"/>
      <c r="AJ316" s="102"/>
      <c r="AK316" s="102"/>
      <c r="AL316" s="102"/>
      <c r="AM316" s="102"/>
      <c r="AN316" s="102"/>
      <c r="AO316" s="102"/>
      <c r="AP316" s="102"/>
      <c r="AQ316" s="102"/>
      <c r="AR316" s="102"/>
      <c r="AS316" s="102"/>
      <c r="AT316" s="102"/>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A316" s="102"/>
      <c r="CB316" s="102"/>
    </row>
    <row r="317" spans="1:80">
      <c r="A317" s="34"/>
      <c r="B317" s="34"/>
      <c r="C317" s="34"/>
      <c r="D317" s="34"/>
      <c r="E317" s="34"/>
      <c r="F317" s="34"/>
      <c r="G317" s="34"/>
      <c r="H317" s="33"/>
      <c r="I317" s="102"/>
      <c r="J317" s="102"/>
      <c r="K317" s="102"/>
      <c r="L317" s="102"/>
      <c r="M317" s="102"/>
      <c r="N317" s="102"/>
      <c r="O317" s="102"/>
      <c r="P317" s="102"/>
      <c r="Q317" s="102"/>
      <c r="R317" s="102"/>
      <c r="S317" s="102"/>
      <c r="T317" s="102"/>
      <c r="U317" s="102"/>
      <c r="V317" s="102"/>
      <c r="W317" s="33"/>
      <c r="X317" s="102"/>
      <c r="Y317" s="102"/>
      <c r="Z317" s="102"/>
      <c r="AA317" s="102"/>
      <c r="AB317" s="102"/>
      <c r="AC317" s="102"/>
      <c r="AD317" s="102"/>
      <c r="AE317" s="102"/>
      <c r="AF317" s="102"/>
      <c r="AG317" s="102"/>
      <c r="AH317" s="102"/>
      <c r="AI317" s="102"/>
      <c r="AJ317" s="102"/>
      <c r="AK317" s="102"/>
      <c r="AL317" s="102"/>
      <c r="AM317" s="102"/>
      <c r="AN317" s="102"/>
      <c r="AO317" s="102"/>
      <c r="AP317" s="102"/>
      <c r="AQ317" s="102"/>
      <c r="AR317" s="102"/>
      <c r="AS317" s="102"/>
      <c r="AT317" s="102"/>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A317" s="102"/>
      <c r="CB317" s="102"/>
    </row>
    <row r="318" spans="1:80">
      <c r="A318" s="34"/>
      <c r="B318" s="34"/>
      <c r="C318" s="34"/>
      <c r="D318" s="34"/>
      <c r="E318" s="34"/>
      <c r="F318" s="34"/>
      <c r="G318" s="34"/>
      <c r="H318" s="33"/>
      <c r="I318" s="102"/>
      <c r="J318" s="102"/>
      <c r="K318" s="102"/>
      <c r="L318" s="102"/>
      <c r="M318" s="102"/>
      <c r="N318" s="102"/>
      <c r="O318" s="102"/>
      <c r="P318" s="102"/>
      <c r="Q318" s="102"/>
      <c r="R318" s="102"/>
      <c r="S318" s="102"/>
      <c r="T318" s="102"/>
      <c r="U318" s="102"/>
      <c r="V318" s="102"/>
      <c r="W318" s="33"/>
      <c r="X318" s="102"/>
      <c r="Y318" s="102"/>
      <c r="Z318" s="102"/>
      <c r="AA318" s="102"/>
      <c r="AB318" s="102"/>
      <c r="AC318" s="102"/>
      <c r="AD318" s="102"/>
      <c r="AE318" s="102"/>
      <c r="AF318" s="102"/>
      <c r="AG318" s="102"/>
      <c r="AH318" s="102"/>
      <c r="AI318" s="102"/>
      <c r="AJ318" s="102"/>
      <c r="AK318" s="102"/>
      <c r="AL318" s="102"/>
      <c r="AM318" s="102"/>
      <c r="AN318" s="102"/>
      <c r="AO318" s="102"/>
      <c r="AP318" s="102"/>
      <c r="AQ318" s="102"/>
      <c r="AR318" s="102"/>
      <c r="AS318" s="102"/>
      <c r="AT318" s="102"/>
      <c r="AU318" s="102"/>
      <c r="AV318" s="102"/>
      <c r="AW318" s="102"/>
      <c r="AX318" s="102"/>
      <c r="AY318" s="102"/>
      <c r="AZ318" s="102"/>
      <c r="BA318" s="102"/>
      <c r="BB318" s="102"/>
      <c r="BC318" s="102"/>
      <c r="BD318" s="102"/>
      <c r="BE318" s="102"/>
      <c r="BF318" s="102"/>
      <c r="BG318" s="102"/>
      <c r="BH318" s="102"/>
      <c r="BI318" s="102"/>
      <c r="BJ318" s="102"/>
      <c r="BK318" s="102"/>
      <c r="BL318" s="102"/>
      <c r="BM318" s="102"/>
      <c r="BN318" s="102"/>
      <c r="BO318" s="102"/>
      <c r="BP318" s="102"/>
      <c r="BQ318" s="102"/>
      <c r="BR318" s="102"/>
      <c r="BS318" s="102"/>
      <c r="BT318" s="102"/>
      <c r="BU318" s="102"/>
      <c r="BV318" s="102"/>
      <c r="BW318" s="102"/>
      <c r="BX318" s="102"/>
      <c r="BY318" s="102"/>
      <c r="BZ318" s="102"/>
      <c r="CA318" s="102"/>
      <c r="CB318" s="102"/>
    </row>
    <row r="319" spans="1:80">
      <c r="A319" s="34"/>
      <c r="B319" s="34"/>
      <c r="C319" s="34"/>
      <c r="D319" s="34"/>
      <c r="E319" s="34"/>
      <c r="F319" s="34"/>
      <c r="G319" s="34"/>
      <c r="H319" s="33"/>
      <c r="I319" s="102"/>
      <c r="J319" s="102"/>
      <c r="K319" s="102"/>
      <c r="L319" s="102"/>
      <c r="M319" s="102"/>
      <c r="N319" s="102"/>
      <c r="O319" s="102"/>
      <c r="P319" s="102"/>
      <c r="Q319" s="102"/>
      <c r="R319" s="102"/>
      <c r="S319" s="102"/>
      <c r="T319" s="102"/>
      <c r="U319" s="102"/>
      <c r="V319" s="102"/>
      <c r="W319" s="33"/>
      <c r="X319" s="102"/>
      <c r="Y319" s="102"/>
      <c r="Z319" s="102"/>
      <c r="AA319" s="102"/>
      <c r="AB319" s="102"/>
      <c r="AC319" s="102"/>
      <c r="AD319" s="102"/>
      <c r="AE319" s="102"/>
      <c r="AF319" s="102"/>
      <c r="AG319" s="102"/>
      <c r="AH319" s="102"/>
      <c r="AI319" s="102"/>
      <c r="AJ319" s="102"/>
      <c r="AK319" s="102"/>
      <c r="AL319" s="102"/>
      <c r="AM319" s="102"/>
      <c r="AN319" s="102"/>
      <c r="AO319" s="102"/>
      <c r="AP319" s="102"/>
      <c r="AQ319" s="102"/>
      <c r="AR319" s="102"/>
      <c r="AS319" s="102"/>
      <c r="AT319" s="102"/>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c r="CA319" s="102"/>
      <c r="CB319" s="102"/>
    </row>
    <row r="320" spans="1:80">
      <c r="A320" s="34"/>
      <c r="B320" s="34"/>
      <c r="C320" s="34"/>
      <c r="D320" s="34"/>
      <c r="E320" s="34"/>
      <c r="F320" s="34"/>
      <c r="G320" s="34"/>
      <c r="H320" s="33"/>
      <c r="I320" s="102"/>
      <c r="J320" s="102"/>
      <c r="K320" s="102"/>
      <c r="L320" s="102"/>
      <c r="M320" s="102"/>
      <c r="N320" s="102"/>
      <c r="O320" s="102"/>
      <c r="P320" s="102"/>
      <c r="Q320" s="102"/>
      <c r="R320" s="102"/>
      <c r="S320" s="102"/>
      <c r="T320" s="102"/>
      <c r="U320" s="102"/>
      <c r="V320" s="102"/>
      <c r="W320" s="33"/>
      <c r="X320" s="102"/>
      <c r="Y320" s="102"/>
      <c r="Z320" s="102"/>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A320" s="102"/>
      <c r="CB320" s="102"/>
    </row>
    <row r="321" spans="1:80">
      <c r="A321" s="34"/>
      <c r="B321" s="34"/>
      <c r="C321" s="34"/>
      <c r="D321" s="34"/>
      <c r="E321" s="34"/>
      <c r="F321" s="34"/>
      <c r="G321" s="34"/>
      <c r="H321" s="33"/>
      <c r="I321" s="102"/>
      <c r="J321" s="102"/>
      <c r="K321" s="102"/>
      <c r="L321" s="102"/>
      <c r="M321" s="102"/>
      <c r="N321" s="102"/>
      <c r="O321" s="102"/>
      <c r="P321" s="102"/>
      <c r="Q321" s="102"/>
      <c r="R321" s="102"/>
      <c r="S321" s="102"/>
      <c r="T321" s="102"/>
      <c r="U321" s="102"/>
      <c r="V321" s="102"/>
      <c r="W321" s="33"/>
      <c r="X321" s="102"/>
      <c r="Y321" s="102"/>
      <c r="Z321" s="102"/>
      <c r="AA321" s="102"/>
      <c r="AB321" s="102"/>
      <c r="AC321" s="102"/>
      <c r="AD321" s="102"/>
      <c r="AE321" s="102"/>
      <c r="AF321" s="102"/>
      <c r="AG321" s="102"/>
      <c r="AH321" s="102"/>
      <c r="AI321" s="102"/>
      <c r="AJ321" s="102"/>
      <c r="AK321" s="102"/>
      <c r="AL321" s="102"/>
      <c r="AM321" s="102"/>
      <c r="AN321" s="102"/>
      <c r="AO321" s="102"/>
      <c r="AP321" s="102"/>
      <c r="AQ321" s="102"/>
      <c r="AR321" s="102"/>
      <c r="AS321" s="102"/>
      <c r="AT321" s="102"/>
      <c r="AU321" s="102"/>
      <c r="AV321" s="102"/>
      <c r="AW321" s="102"/>
      <c r="AX321" s="102"/>
      <c r="AY321" s="102"/>
      <c r="AZ321" s="102"/>
      <c r="BA321" s="102"/>
      <c r="BB321" s="102"/>
      <c r="BC321" s="102"/>
      <c r="BD321" s="102"/>
      <c r="BE321" s="102"/>
      <c r="BF321" s="102"/>
      <c r="BG321" s="102"/>
      <c r="BH321" s="102"/>
      <c r="BI321" s="102"/>
      <c r="BJ321" s="102"/>
      <c r="BK321" s="102"/>
      <c r="BL321" s="102"/>
      <c r="BM321" s="102"/>
      <c r="BN321" s="102"/>
      <c r="BO321" s="102"/>
      <c r="BP321" s="102"/>
      <c r="BQ321" s="102"/>
      <c r="BR321" s="102"/>
      <c r="BS321" s="102"/>
      <c r="BT321" s="102"/>
      <c r="BU321" s="102"/>
      <c r="BV321" s="102"/>
      <c r="BW321" s="102"/>
      <c r="BX321" s="102"/>
      <c r="BY321" s="102"/>
      <c r="BZ321" s="102"/>
      <c r="CA321" s="102"/>
      <c r="CB321" s="102"/>
    </row>
    <row r="322" spans="1:80">
      <c r="A322" s="34"/>
      <c r="B322" s="34"/>
      <c r="C322" s="34"/>
      <c r="D322" s="34"/>
      <c r="E322" s="34"/>
      <c r="F322" s="34"/>
      <c r="G322" s="34"/>
      <c r="H322" s="33"/>
      <c r="I322" s="102"/>
      <c r="J322" s="102"/>
      <c r="K322" s="102"/>
      <c r="L322" s="102"/>
      <c r="M322" s="102"/>
      <c r="N322" s="102"/>
      <c r="O322" s="102"/>
      <c r="P322" s="102"/>
      <c r="Q322" s="102"/>
      <c r="R322" s="102"/>
      <c r="S322" s="102"/>
      <c r="T322" s="102"/>
      <c r="U322" s="102"/>
      <c r="V322" s="102"/>
      <c r="W322" s="33"/>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102"/>
      <c r="AT322" s="102"/>
      <c r="AU322" s="102"/>
      <c r="AV322" s="102"/>
      <c r="AW322" s="102"/>
      <c r="AX322" s="102"/>
      <c r="AY322" s="102"/>
      <c r="AZ322" s="102"/>
      <c r="BA322" s="102"/>
      <c r="BB322" s="102"/>
      <c r="BC322" s="102"/>
      <c r="BD322" s="102"/>
      <c r="BE322" s="102"/>
      <c r="BF322" s="102"/>
      <c r="BG322" s="102"/>
      <c r="BH322" s="102"/>
      <c r="BI322" s="102"/>
      <c r="BJ322" s="102"/>
      <c r="BK322" s="102"/>
      <c r="BL322" s="102"/>
      <c r="BM322" s="102"/>
      <c r="BN322" s="102"/>
      <c r="BO322" s="102"/>
      <c r="BP322" s="102"/>
      <c r="BQ322" s="102"/>
      <c r="BR322" s="102"/>
      <c r="BS322" s="102"/>
      <c r="BT322" s="102"/>
      <c r="BU322" s="102"/>
      <c r="BV322" s="102"/>
      <c r="BW322" s="102"/>
      <c r="BX322" s="102"/>
      <c r="BY322" s="102"/>
      <c r="BZ322" s="102"/>
      <c r="CA322" s="102"/>
      <c r="CB322" s="102"/>
    </row>
    <row r="323" spans="1:80">
      <c r="A323" s="34"/>
      <c r="B323" s="34"/>
      <c r="C323" s="34"/>
      <c r="D323" s="34"/>
      <c r="E323" s="34"/>
      <c r="F323" s="34"/>
      <c r="G323" s="34"/>
      <c r="H323" s="33"/>
      <c r="I323" s="102"/>
      <c r="J323" s="102"/>
      <c r="K323" s="102"/>
      <c r="L323" s="102"/>
      <c r="M323" s="102"/>
      <c r="N323" s="102"/>
      <c r="O323" s="102"/>
      <c r="P323" s="102"/>
      <c r="Q323" s="102"/>
      <c r="R323" s="102"/>
      <c r="S323" s="102"/>
      <c r="T323" s="102"/>
      <c r="U323" s="102"/>
      <c r="V323" s="102"/>
      <c r="W323" s="33"/>
      <c r="X323" s="102"/>
      <c r="Y323" s="102"/>
      <c r="Z323" s="102"/>
      <c r="AA323" s="102"/>
      <c r="AB323" s="102"/>
      <c r="AC323" s="102"/>
      <c r="AD323" s="102"/>
      <c r="AE323" s="102"/>
      <c r="AF323" s="102"/>
      <c r="AG323" s="102"/>
      <c r="AH323" s="102"/>
      <c r="AI323" s="102"/>
      <c r="AJ323" s="102"/>
      <c r="AK323" s="102"/>
      <c r="AL323" s="102"/>
      <c r="AM323" s="102"/>
      <c r="AN323" s="102"/>
      <c r="AO323" s="102"/>
      <c r="AP323" s="102"/>
      <c r="AQ323" s="102"/>
      <c r="AR323" s="102"/>
      <c r="AS323" s="102"/>
      <c r="AT323" s="102"/>
      <c r="AU323" s="102"/>
      <c r="AV323" s="102"/>
      <c r="AW323" s="102"/>
      <c r="AX323" s="102"/>
      <c r="AY323" s="102"/>
      <c r="AZ323" s="102"/>
      <c r="BA323" s="102"/>
      <c r="BB323" s="102"/>
      <c r="BC323" s="102"/>
      <c r="BD323" s="102"/>
      <c r="BE323" s="102"/>
      <c r="BF323" s="102"/>
      <c r="BG323" s="102"/>
      <c r="BH323" s="102"/>
      <c r="BI323" s="102"/>
      <c r="BJ323" s="102"/>
      <c r="BK323" s="102"/>
      <c r="BL323" s="102"/>
      <c r="BM323" s="102"/>
      <c r="BN323" s="102"/>
      <c r="BO323" s="102"/>
      <c r="BP323" s="102"/>
      <c r="BQ323" s="102"/>
      <c r="BR323" s="102"/>
      <c r="BS323" s="102"/>
      <c r="BT323" s="102"/>
      <c r="BU323" s="102"/>
      <c r="BV323" s="102"/>
      <c r="BW323" s="102"/>
      <c r="BX323" s="102"/>
      <c r="BY323" s="102"/>
      <c r="BZ323" s="102"/>
      <c r="CA323" s="102"/>
      <c r="CB323" s="102"/>
    </row>
    <row r="324" spans="1:80">
      <c r="A324" s="34"/>
      <c r="B324" s="34"/>
      <c r="C324" s="34"/>
      <c r="D324" s="34"/>
      <c r="E324" s="34"/>
      <c r="F324" s="34"/>
      <c r="G324" s="34"/>
      <c r="H324" s="33"/>
      <c r="I324" s="102"/>
      <c r="J324" s="102"/>
      <c r="K324" s="102"/>
      <c r="L324" s="102"/>
      <c r="M324" s="102"/>
      <c r="N324" s="102"/>
      <c r="O324" s="102"/>
      <c r="P324" s="102"/>
      <c r="Q324" s="102"/>
      <c r="R324" s="102"/>
      <c r="S324" s="102"/>
      <c r="T324" s="102"/>
      <c r="U324" s="102"/>
      <c r="V324" s="102"/>
      <c r="W324" s="33"/>
      <c r="X324" s="102"/>
      <c r="Y324" s="102"/>
      <c r="Z324" s="102"/>
      <c r="AA324" s="102"/>
      <c r="AB324" s="102"/>
      <c r="AC324" s="102"/>
      <c r="AD324" s="102"/>
      <c r="AE324" s="102"/>
      <c r="AF324" s="102"/>
      <c r="AG324" s="102"/>
      <c r="AH324" s="102"/>
      <c r="AI324" s="102"/>
      <c r="AJ324" s="102"/>
      <c r="AK324" s="102"/>
      <c r="AL324" s="102"/>
      <c r="AM324" s="102"/>
      <c r="AN324" s="102"/>
      <c r="AO324" s="102"/>
      <c r="AP324" s="102"/>
      <c r="AQ324" s="102"/>
      <c r="AR324" s="102"/>
      <c r="AS324" s="102"/>
      <c r="AT324" s="102"/>
      <c r="AU324" s="102"/>
      <c r="AV324" s="102"/>
      <c r="AW324" s="102"/>
      <c r="AX324" s="102"/>
      <c r="AY324" s="102"/>
      <c r="AZ324" s="102"/>
      <c r="BA324" s="102"/>
      <c r="BB324" s="102"/>
      <c r="BC324" s="102"/>
      <c r="BD324" s="102"/>
      <c r="BE324" s="102"/>
      <c r="BF324" s="102"/>
      <c r="BG324" s="102"/>
      <c r="BH324" s="102"/>
      <c r="BI324" s="102"/>
      <c r="BJ324" s="102"/>
      <c r="BK324" s="102"/>
      <c r="BL324" s="102"/>
      <c r="BM324" s="102"/>
      <c r="BN324" s="102"/>
      <c r="BO324" s="102"/>
      <c r="BP324" s="102"/>
      <c r="BQ324" s="102"/>
      <c r="BR324" s="102"/>
      <c r="BS324" s="102"/>
      <c r="BT324" s="102"/>
      <c r="BU324" s="102"/>
      <c r="BV324" s="102"/>
      <c r="BW324" s="102"/>
      <c r="BX324" s="102"/>
      <c r="BY324" s="102"/>
      <c r="BZ324" s="102"/>
      <c r="CA324" s="102"/>
      <c r="CB324" s="102"/>
    </row>
    <row r="325" spans="1:80">
      <c r="A325" s="34"/>
      <c r="B325" s="34"/>
      <c r="C325" s="34"/>
      <c r="D325" s="34"/>
      <c r="E325" s="34"/>
      <c r="F325" s="34"/>
      <c r="G325" s="34"/>
      <c r="H325" s="33"/>
      <c r="I325" s="102"/>
      <c r="J325" s="102"/>
      <c r="K325" s="102"/>
      <c r="L325" s="102"/>
      <c r="M325" s="102"/>
      <c r="N325" s="102"/>
      <c r="O325" s="102"/>
      <c r="P325" s="102"/>
      <c r="Q325" s="102"/>
      <c r="R325" s="102"/>
      <c r="S325" s="102"/>
      <c r="T325" s="102"/>
      <c r="U325" s="102"/>
      <c r="V325" s="102"/>
      <c r="W325" s="33"/>
      <c r="X325" s="102"/>
      <c r="Y325" s="102"/>
      <c r="Z325" s="102"/>
      <c r="AA325" s="102"/>
      <c r="AB325" s="102"/>
      <c r="AC325" s="102"/>
      <c r="AD325" s="102"/>
      <c r="AE325" s="102"/>
      <c r="AF325" s="102"/>
      <c r="AG325" s="102"/>
      <c r="AH325" s="102"/>
      <c r="AI325" s="102"/>
      <c r="AJ325" s="102"/>
      <c r="AK325" s="102"/>
      <c r="AL325" s="102"/>
      <c r="AM325" s="102"/>
      <c r="AN325" s="102"/>
      <c r="AO325" s="102"/>
      <c r="AP325" s="102"/>
      <c r="AQ325" s="102"/>
      <c r="AR325" s="102"/>
      <c r="AS325" s="102"/>
      <c r="AT325" s="102"/>
      <c r="AU325" s="102"/>
      <c r="AV325" s="102"/>
      <c r="AW325" s="102"/>
      <c r="AX325" s="102"/>
      <c r="AY325" s="102"/>
      <c r="AZ325" s="102"/>
      <c r="BA325" s="102"/>
      <c r="BB325" s="102"/>
      <c r="BC325" s="102"/>
      <c r="BD325" s="102"/>
      <c r="BE325" s="102"/>
      <c r="BF325" s="102"/>
      <c r="BG325" s="102"/>
      <c r="BH325" s="102"/>
      <c r="BI325" s="102"/>
      <c r="BJ325" s="102"/>
      <c r="BK325" s="102"/>
      <c r="BL325" s="102"/>
      <c r="BM325" s="102"/>
      <c r="BN325" s="102"/>
      <c r="BO325" s="102"/>
      <c r="BP325" s="102"/>
      <c r="BQ325" s="102"/>
      <c r="BR325" s="102"/>
      <c r="BS325" s="102"/>
      <c r="BT325" s="102"/>
      <c r="BU325" s="102"/>
      <c r="BV325" s="102"/>
      <c r="BW325" s="102"/>
      <c r="BX325" s="102"/>
      <c r="BY325" s="102"/>
      <c r="BZ325" s="102"/>
      <c r="CA325" s="102"/>
      <c r="CB325" s="102"/>
    </row>
    <row r="326" spans="1:80">
      <c r="A326" s="34"/>
      <c r="B326" s="34"/>
      <c r="C326" s="34"/>
      <c r="D326" s="34"/>
      <c r="E326" s="34"/>
      <c r="F326" s="34"/>
      <c r="G326" s="34"/>
      <c r="H326" s="33"/>
      <c r="I326" s="102"/>
      <c r="J326" s="102"/>
      <c r="K326" s="102"/>
      <c r="L326" s="102"/>
      <c r="M326" s="102"/>
      <c r="N326" s="102"/>
      <c r="O326" s="102"/>
      <c r="P326" s="102"/>
      <c r="Q326" s="102"/>
      <c r="R326" s="102"/>
      <c r="S326" s="102"/>
      <c r="T326" s="102"/>
      <c r="U326" s="102"/>
      <c r="V326" s="102"/>
      <c r="W326" s="33"/>
      <c r="X326" s="102"/>
      <c r="Y326" s="102"/>
      <c r="Z326" s="102"/>
      <c r="AA326" s="102"/>
      <c r="AB326" s="102"/>
      <c r="AC326" s="102"/>
      <c r="AD326" s="102"/>
      <c r="AE326" s="102"/>
      <c r="AF326" s="102"/>
      <c r="AG326" s="102"/>
      <c r="AH326" s="102"/>
      <c r="AI326" s="102"/>
      <c r="AJ326" s="102"/>
      <c r="AK326" s="102"/>
      <c r="AL326" s="102"/>
      <c r="AM326" s="102"/>
      <c r="AN326" s="102"/>
      <c r="AO326" s="102"/>
      <c r="AP326" s="102"/>
      <c r="AQ326" s="102"/>
      <c r="AR326" s="102"/>
      <c r="AS326" s="102"/>
      <c r="AT326" s="102"/>
      <c r="AU326" s="102"/>
      <c r="AV326" s="102"/>
      <c r="AW326" s="102"/>
      <c r="AX326" s="102"/>
      <c r="AY326" s="102"/>
      <c r="AZ326" s="102"/>
      <c r="BA326" s="102"/>
      <c r="BB326" s="102"/>
      <c r="BC326" s="102"/>
      <c r="BD326" s="102"/>
      <c r="BE326" s="102"/>
      <c r="BF326" s="102"/>
      <c r="BG326" s="102"/>
      <c r="BH326" s="102"/>
      <c r="BI326" s="102"/>
      <c r="BJ326" s="102"/>
      <c r="BK326" s="102"/>
      <c r="BL326" s="102"/>
      <c r="BM326" s="102"/>
      <c r="BN326" s="102"/>
      <c r="BO326" s="102"/>
      <c r="BP326" s="102"/>
      <c r="BQ326" s="102"/>
      <c r="BR326" s="102"/>
      <c r="BS326" s="102"/>
      <c r="BT326" s="102"/>
      <c r="BU326" s="102"/>
      <c r="BV326" s="102"/>
      <c r="BW326" s="102"/>
      <c r="BX326" s="102"/>
      <c r="BY326" s="102"/>
      <c r="BZ326" s="102"/>
      <c r="CA326" s="102"/>
      <c r="CB326" s="102"/>
    </row>
    <row r="327" spans="1:80">
      <c r="A327" s="34"/>
      <c r="B327" s="34"/>
      <c r="C327" s="34"/>
      <c r="D327" s="34"/>
      <c r="E327" s="34"/>
      <c r="F327" s="34"/>
      <c r="G327" s="34"/>
      <c r="H327" s="33"/>
      <c r="I327" s="102"/>
      <c r="J327" s="102"/>
      <c r="K327" s="102"/>
      <c r="L327" s="102"/>
      <c r="M327" s="102"/>
      <c r="N327" s="102"/>
      <c r="O327" s="102"/>
      <c r="P327" s="102"/>
      <c r="Q327" s="102"/>
      <c r="R327" s="102"/>
      <c r="S327" s="102"/>
      <c r="T327" s="102"/>
      <c r="U327" s="102"/>
      <c r="V327" s="102"/>
      <c r="W327" s="33"/>
      <c r="X327" s="102"/>
      <c r="Y327" s="102"/>
      <c r="Z327" s="102"/>
      <c r="AA327" s="102"/>
      <c r="AB327" s="102"/>
      <c r="AC327" s="102"/>
      <c r="AD327" s="102"/>
      <c r="AE327" s="102"/>
      <c r="AF327" s="102"/>
      <c r="AG327" s="102"/>
      <c r="AH327" s="102"/>
      <c r="AI327" s="102"/>
      <c r="AJ327" s="102"/>
      <c r="AK327" s="102"/>
      <c r="AL327" s="102"/>
      <c r="AM327" s="102"/>
      <c r="AN327" s="102"/>
      <c r="AO327" s="102"/>
      <c r="AP327" s="102"/>
      <c r="AQ327" s="102"/>
      <c r="AR327" s="102"/>
      <c r="AS327" s="102"/>
      <c r="AT327" s="102"/>
      <c r="AU327" s="102"/>
      <c r="AV327" s="102"/>
      <c r="AW327" s="102"/>
      <c r="AX327" s="102"/>
      <c r="AY327" s="102"/>
      <c r="AZ327" s="102"/>
      <c r="BA327" s="102"/>
      <c r="BB327" s="102"/>
      <c r="BC327" s="102"/>
      <c r="BD327" s="102"/>
      <c r="BE327" s="102"/>
      <c r="BF327" s="102"/>
      <c r="BG327" s="102"/>
      <c r="BH327" s="102"/>
      <c r="BI327" s="102"/>
      <c r="BJ327" s="102"/>
      <c r="BK327" s="102"/>
      <c r="BL327" s="102"/>
      <c r="BM327" s="102"/>
      <c r="BN327" s="102"/>
      <c r="BO327" s="102"/>
      <c r="BP327" s="102"/>
      <c r="BQ327" s="102"/>
      <c r="BR327" s="102"/>
      <c r="BS327" s="102"/>
      <c r="BT327" s="102"/>
      <c r="BU327" s="102"/>
      <c r="BV327" s="102"/>
      <c r="BW327" s="102"/>
      <c r="BX327" s="102"/>
      <c r="BY327" s="102"/>
      <c r="BZ327" s="102"/>
      <c r="CA327" s="102"/>
      <c r="CB327" s="102"/>
    </row>
    <row r="328" spans="1:80">
      <c r="A328" s="34"/>
      <c r="B328" s="34"/>
      <c r="C328" s="34"/>
      <c r="D328" s="34"/>
      <c r="E328" s="34"/>
      <c r="F328" s="34"/>
      <c r="G328" s="34"/>
      <c r="H328" s="33"/>
      <c r="I328" s="102"/>
      <c r="J328" s="102"/>
      <c r="K328" s="102"/>
      <c r="L328" s="102"/>
      <c r="M328" s="102"/>
      <c r="N328" s="102"/>
      <c r="O328" s="102"/>
      <c r="P328" s="102"/>
      <c r="Q328" s="102"/>
      <c r="R328" s="102"/>
      <c r="S328" s="102"/>
      <c r="T328" s="102"/>
      <c r="U328" s="102"/>
      <c r="V328" s="102"/>
      <c r="W328" s="33"/>
      <c r="X328" s="102"/>
      <c r="Y328" s="102"/>
      <c r="Z328" s="102"/>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102"/>
      <c r="BC328" s="102"/>
      <c r="BD328" s="102"/>
      <c r="BE328" s="102"/>
      <c r="BF328" s="102"/>
      <c r="BG328" s="102"/>
      <c r="BH328" s="102"/>
      <c r="BI328" s="102"/>
      <c r="BJ328" s="102"/>
      <c r="BK328" s="102"/>
      <c r="BL328" s="102"/>
      <c r="BM328" s="102"/>
      <c r="BN328" s="102"/>
      <c r="BO328" s="102"/>
      <c r="BP328" s="102"/>
      <c r="BQ328" s="102"/>
      <c r="BR328" s="102"/>
      <c r="BS328" s="102"/>
      <c r="BT328" s="102"/>
      <c r="BU328" s="102"/>
      <c r="BV328" s="102"/>
      <c r="BW328" s="102"/>
      <c r="BX328" s="102"/>
      <c r="BY328" s="102"/>
      <c r="BZ328" s="102"/>
      <c r="CA328" s="102"/>
      <c r="CB328" s="102"/>
    </row>
    <row r="329" spans="1:80">
      <c r="A329" s="34"/>
      <c r="B329" s="34"/>
      <c r="C329" s="34"/>
      <c r="D329" s="34"/>
      <c r="E329" s="34"/>
      <c r="F329" s="34"/>
      <c r="G329" s="34"/>
      <c r="H329" s="33"/>
      <c r="I329" s="102"/>
      <c r="J329" s="102"/>
      <c r="K329" s="102"/>
      <c r="L329" s="102"/>
      <c r="M329" s="102"/>
      <c r="N329" s="102"/>
      <c r="O329" s="102"/>
      <c r="P329" s="102"/>
      <c r="Q329" s="102"/>
      <c r="R329" s="102"/>
      <c r="S329" s="102"/>
      <c r="T329" s="102"/>
      <c r="U329" s="102"/>
      <c r="V329" s="102"/>
      <c r="W329" s="33"/>
      <c r="X329" s="102"/>
      <c r="Y329" s="102"/>
      <c r="Z329" s="102"/>
      <c r="AA329" s="102"/>
      <c r="AB329" s="102"/>
      <c r="AC329" s="102"/>
      <c r="AD329" s="102"/>
      <c r="AE329" s="102"/>
      <c r="AF329" s="102"/>
      <c r="AG329" s="102"/>
      <c r="AH329" s="102"/>
      <c r="AI329" s="102"/>
      <c r="AJ329" s="102"/>
      <c r="AK329" s="102"/>
      <c r="AL329" s="102"/>
      <c r="AM329" s="102"/>
      <c r="AN329" s="102"/>
      <c r="AO329" s="102"/>
      <c r="AP329" s="102"/>
      <c r="AQ329" s="102"/>
      <c r="AR329" s="102"/>
      <c r="AS329" s="102"/>
      <c r="AT329" s="102"/>
      <c r="AU329" s="102"/>
      <c r="AV329" s="102"/>
      <c r="AW329" s="102"/>
      <c r="AX329" s="102"/>
      <c r="AY329" s="102"/>
      <c r="AZ329" s="102"/>
      <c r="BA329" s="102"/>
      <c r="BB329" s="102"/>
      <c r="BC329" s="102"/>
      <c r="BD329" s="102"/>
      <c r="BE329" s="102"/>
      <c r="BF329" s="102"/>
      <c r="BG329" s="102"/>
      <c r="BH329" s="102"/>
      <c r="BI329" s="102"/>
      <c r="BJ329" s="102"/>
      <c r="BK329" s="102"/>
      <c r="BL329" s="102"/>
      <c r="BM329" s="102"/>
      <c r="BN329" s="102"/>
      <c r="BO329" s="102"/>
      <c r="BP329" s="102"/>
      <c r="BQ329" s="102"/>
      <c r="BR329" s="102"/>
      <c r="BS329" s="102"/>
      <c r="BT329" s="102"/>
      <c r="BU329" s="102"/>
      <c r="BV329" s="102"/>
      <c r="BW329" s="102"/>
      <c r="BX329" s="102"/>
      <c r="BY329" s="102"/>
      <c r="BZ329" s="102"/>
      <c r="CA329" s="102"/>
      <c r="CB329" s="102"/>
    </row>
    <row r="330" spans="1:80">
      <c r="A330" s="34"/>
      <c r="B330" s="34"/>
      <c r="C330" s="34"/>
      <c r="D330" s="34"/>
      <c r="E330" s="34"/>
      <c r="F330" s="34"/>
      <c r="G330" s="34"/>
      <c r="H330" s="33"/>
      <c r="I330" s="102"/>
      <c r="J330" s="102"/>
      <c r="K330" s="102"/>
      <c r="L330" s="102"/>
      <c r="M330" s="102"/>
      <c r="N330" s="102"/>
      <c r="O330" s="102"/>
      <c r="P330" s="102"/>
      <c r="Q330" s="102"/>
      <c r="R330" s="102"/>
      <c r="S330" s="102"/>
      <c r="T330" s="102"/>
      <c r="U330" s="102"/>
      <c r="V330" s="102"/>
      <c r="W330" s="33"/>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c r="CB330" s="102"/>
    </row>
    <row r="331" spans="1:80">
      <c r="A331" s="34"/>
      <c r="B331" s="34"/>
      <c r="C331" s="34"/>
      <c r="D331" s="34"/>
      <c r="E331" s="34"/>
      <c r="F331" s="34"/>
      <c r="G331" s="34"/>
      <c r="H331" s="33"/>
      <c r="I331" s="102"/>
      <c r="J331" s="102"/>
      <c r="K331" s="102"/>
      <c r="L331" s="102"/>
      <c r="M331" s="102"/>
      <c r="N331" s="102"/>
      <c r="O331" s="102"/>
      <c r="P331" s="102"/>
      <c r="Q331" s="102"/>
      <c r="R331" s="102"/>
      <c r="S331" s="102"/>
      <c r="T331" s="102"/>
      <c r="U331" s="102"/>
      <c r="V331" s="102"/>
      <c r="W331" s="33"/>
      <c r="X331" s="102"/>
      <c r="Y331" s="102"/>
      <c r="Z331" s="102"/>
      <c r="AA331" s="102"/>
      <c r="AB331" s="102"/>
      <c r="AC331" s="102"/>
      <c r="AD331" s="102"/>
      <c r="AE331" s="102"/>
      <c r="AF331" s="102"/>
      <c r="AG331" s="102"/>
      <c r="AH331" s="102"/>
      <c r="AI331" s="102"/>
      <c r="AJ331" s="102"/>
      <c r="AK331" s="102"/>
      <c r="AL331" s="102"/>
      <c r="AM331" s="102"/>
      <c r="AN331" s="102"/>
      <c r="AO331" s="102"/>
      <c r="AP331" s="102"/>
      <c r="AQ331" s="102"/>
      <c r="AR331" s="102"/>
      <c r="AS331" s="102"/>
      <c r="AT331" s="102"/>
      <c r="AU331" s="102"/>
      <c r="AV331" s="102"/>
      <c r="AW331" s="102"/>
      <c r="AX331" s="102"/>
      <c r="AY331" s="102"/>
      <c r="AZ331" s="102"/>
      <c r="BA331" s="102"/>
      <c r="BB331" s="102"/>
      <c r="BC331" s="102"/>
      <c r="BD331" s="102"/>
      <c r="BE331" s="102"/>
      <c r="BF331" s="102"/>
      <c r="BG331" s="102"/>
      <c r="BH331" s="102"/>
      <c r="BI331" s="102"/>
      <c r="BJ331" s="102"/>
      <c r="BK331" s="102"/>
      <c r="BL331" s="102"/>
      <c r="BM331" s="102"/>
      <c r="BN331" s="102"/>
      <c r="BO331" s="102"/>
      <c r="BP331" s="102"/>
      <c r="BQ331" s="102"/>
      <c r="BR331" s="102"/>
      <c r="BS331" s="102"/>
      <c r="BT331" s="102"/>
      <c r="BU331" s="102"/>
      <c r="BV331" s="102"/>
      <c r="BW331" s="102"/>
      <c r="BX331" s="102"/>
      <c r="BY331" s="102"/>
      <c r="BZ331" s="102"/>
      <c r="CA331" s="102"/>
      <c r="CB331" s="102"/>
    </row>
    <row r="332" spans="1:80">
      <c r="A332" s="34"/>
      <c r="B332" s="34"/>
      <c r="C332" s="34"/>
      <c r="D332" s="34"/>
      <c r="E332" s="34"/>
      <c r="F332" s="34"/>
      <c r="G332" s="34"/>
      <c r="H332" s="33"/>
      <c r="I332" s="102"/>
      <c r="J332" s="102"/>
      <c r="K332" s="102"/>
      <c r="L332" s="102"/>
      <c r="M332" s="102"/>
      <c r="N332" s="102"/>
      <c r="O332" s="102"/>
      <c r="P332" s="102"/>
      <c r="Q332" s="102"/>
      <c r="R332" s="102"/>
      <c r="S332" s="102"/>
      <c r="T332" s="102"/>
      <c r="U332" s="102"/>
      <c r="V332" s="102"/>
      <c r="W332" s="33"/>
      <c r="X332" s="102"/>
      <c r="Y332" s="102"/>
      <c r="Z332" s="102"/>
      <c r="AA332" s="102"/>
      <c r="AB332" s="102"/>
      <c r="AC332" s="102"/>
      <c r="AD332" s="102"/>
      <c r="AE332" s="102"/>
      <c r="AF332" s="102"/>
      <c r="AG332" s="102"/>
      <c r="AH332" s="102"/>
      <c r="AI332" s="102"/>
      <c r="AJ332" s="102"/>
      <c r="AK332" s="102"/>
      <c r="AL332" s="102"/>
      <c r="AM332" s="102"/>
      <c r="AN332" s="102"/>
      <c r="AO332" s="102"/>
      <c r="AP332" s="102"/>
      <c r="AQ332" s="102"/>
      <c r="AR332" s="102"/>
      <c r="AS332" s="102"/>
      <c r="AT332" s="102"/>
      <c r="AU332" s="102"/>
      <c r="AV332" s="102"/>
      <c r="AW332" s="102"/>
      <c r="AX332" s="102"/>
      <c r="AY332" s="102"/>
      <c r="AZ332" s="102"/>
      <c r="BA332" s="102"/>
      <c r="BB332" s="102"/>
      <c r="BC332" s="102"/>
      <c r="BD332" s="102"/>
      <c r="BE332" s="102"/>
      <c r="BF332" s="102"/>
      <c r="BG332" s="102"/>
      <c r="BH332" s="102"/>
      <c r="BI332" s="102"/>
      <c r="BJ332" s="102"/>
      <c r="BK332" s="102"/>
      <c r="BL332" s="102"/>
      <c r="BM332" s="102"/>
      <c r="BN332" s="102"/>
      <c r="BO332" s="102"/>
      <c r="BP332" s="102"/>
      <c r="BQ332" s="102"/>
      <c r="BR332" s="102"/>
      <c r="BS332" s="102"/>
      <c r="BT332" s="102"/>
      <c r="BU332" s="102"/>
      <c r="BV332" s="102"/>
      <c r="BW332" s="102"/>
      <c r="BX332" s="102"/>
      <c r="BY332" s="102"/>
      <c r="BZ332" s="102"/>
      <c r="CA332" s="102"/>
      <c r="CB332" s="102"/>
    </row>
    <row r="333" spans="1:80">
      <c r="A333" s="34"/>
      <c r="B333" s="34"/>
      <c r="C333" s="34"/>
      <c r="D333" s="34"/>
      <c r="E333" s="34"/>
      <c r="F333" s="34"/>
      <c r="G333" s="34"/>
      <c r="H333" s="33"/>
      <c r="I333" s="102"/>
      <c r="J333" s="102"/>
      <c r="K333" s="102"/>
      <c r="L333" s="102"/>
      <c r="M333" s="102"/>
      <c r="N333" s="102"/>
      <c r="O333" s="102"/>
      <c r="P333" s="102"/>
      <c r="Q333" s="102"/>
      <c r="R333" s="102"/>
      <c r="S333" s="102"/>
      <c r="T333" s="102"/>
      <c r="U333" s="102"/>
      <c r="V333" s="102"/>
      <c r="W333" s="33"/>
      <c r="X333" s="102"/>
      <c r="Y333" s="102"/>
      <c r="Z333" s="102"/>
      <c r="AA333" s="102"/>
      <c r="AB333" s="102"/>
      <c r="AC333" s="102"/>
      <c r="AD333" s="102"/>
      <c r="AE333" s="102"/>
      <c r="AF333" s="102"/>
      <c r="AG333" s="102"/>
      <c r="AH333" s="102"/>
      <c r="AI333" s="102"/>
      <c r="AJ333" s="102"/>
      <c r="AK333" s="102"/>
      <c r="AL333" s="102"/>
      <c r="AM333" s="102"/>
      <c r="AN333" s="102"/>
      <c r="AO333" s="102"/>
      <c r="AP333" s="102"/>
      <c r="AQ333" s="102"/>
      <c r="AR333" s="102"/>
      <c r="AS333" s="102"/>
      <c r="AT333" s="102"/>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row>
    <row r="334" spans="1:80">
      <c r="A334" s="34"/>
      <c r="B334" s="34"/>
      <c r="C334" s="34"/>
      <c r="D334" s="34"/>
      <c r="E334" s="34"/>
      <c r="F334" s="34"/>
      <c r="G334" s="34"/>
      <c r="H334" s="33"/>
      <c r="I334" s="102"/>
      <c r="J334" s="102"/>
      <c r="K334" s="102"/>
      <c r="L334" s="102"/>
      <c r="M334" s="102"/>
      <c r="N334" s="102"/>
      <c r="O334" s="102"/>
      <c r="P334" s="102"/>
      <c r="Q334" s="102"/>
      <c r="R334" s="102"/>
      <c r="S334" s="102"/>
      <c r="T334" s="102"/>
      <c r="U334" s="102"/>
      <c r="V334" s="102"/>
      <c r="W334" s="33"/>
      <c r="X334" s="102"/>
      <c r="Y334" s="102"/>
      <c r="Z334" s="102"/>
      <c r="AA334" s="102"/>
      <c r="AB334" s="102"/>
      <c r="AC334" s="102"/>
      <c r="AD334" s="102"/>
      <c r="AE334" s="102"/>
      <c r="AF334" s="102"/>
      <c r="AG334" s="102"/>
      <c r="AH334" s="102"/>
      <c r="AI334" s="102"/>
      <c r="AJ334" s="102"/>
      <c r="AK334" s="102"/>
      <c r="AL334" s="102"/>
      <c r="AM334" s="102"/>
      <c r="AN334" s="102"/>
      <c r="AO334" s="102"/>
      <c r="AP334" s="102"/>
      <c r="AQ334" s="102"/>
      <c r="AR334" s="102"/>
      <c r="AS334" s="102"/>
      <c r="AT334" s="102"/>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c r="CA334" s="102"/>
      <c r="CB334" s="102"/>
    </row>
    <row r="335" spans="1:80">
      <c r="A335" s="34"/>
      <c r="B335" s="34"/>
      <c r="C335" s="34"/>
      <c r="D335" s="34"/>
      <c r="E335" s="34"/>
      <c r="F335" s="34"/>
      <c r="G335" s="34"/>
      <c r="H335" s="33"/>
      <c r="I335" s="102"/>
      <c r="J335" s="102"/>
      <c r="K335" s="102"/>
      <c r="L335" s="102"/>
      <c r="M335" s="102"/>
      <c r="N335" s="102"/>
      <c r="O335" s="102"/>
      <c r="P335" s="102"/>
      <c r="Q335" s="102"/>
      <c r="R335" s="102"/>
      <c r="S335" s="102"/>
      <c r="T335" s="102"/>
      <c r="U335" s="102"/>
      <c r="V335" s="102"/>
      <c r="W335" s="33"/>
      <c r="X335" s="102"/>
      <c r="Y335" s="102"/>
      <c r="Z335" s="102"/>
      <c r="AA335" s="102"/>
      <c r="AB335" s="102"/>
      <c r="AC335" s="102"/>
      <c r="AD335" s="102"/>
      <c r="AE335" s="102"/>
      <c r="AF335" s="102"/>
      <c r="AG335" s="102"/>
      <c r="AH335" s="102"/>
      <c r="AI335" s="102"/>
      <c r="AJ335" s="102"/>
      <c r="AK335" s="102"/>
      <c r="AL335" s="102"/>
      <c r="AM335" s="102"/>
      <c r="AN335" s="102"/>
      <c r="AO335" s="102"/>
      <c r="AP335" s="102"/>
      <c r="AQ335" s="102"/>
      <c r="AR335" s="102"/>
      <c r="AS335" s="102"/>
      <c r="AT335" s="102"/>
      <c r="AU335" s="102"/>
      <c r="AV335" s="102"/>
      <c r="AW335" s="102"/>
      <c r="AX335" s="102"/>
      <c r="AY335" s="102"/>
      <c r="AZ335" s="102"/>
      <c r="BA335" s="102"/>
      <c r="BB335" s="102"/>
      <c r="BC335" s="102"/>
      <c r="BD335" s="102"/>
      <c r="BE335" s="102"/>
      <c r="BF335" s="102"/>
      <c r="BG335" s="102"/>
      <c r="BH335" s="102"/>
      <c r="BI335" s="102"/>
      <c r="BJ335" s="102"/>
      <c r="BK335" s="102"/>
      <c r="BL335" s="102"/>
      <c r="BM335" s="102"/>
      <c r="BN335" s="102"/>
      <c r="BO335" s="102"/>
      <c r="BP335" s="102"/>
      <c r="BQ335" s="102"/>
      <c r="BR335" s="102"/>
      <c r="BS335" s="102"/>
      <c r="BT335" s="102"/>
      <c r="BU335" s="102"/>
      <c r="BV335" s="102"/>
      <c r="BW335" s="102"/>
      <c r="BX335" s="102"/>
      <c r="BY335" s="102"/>
      <c r="BZ335" s="102"/>
      <c r="CA335" s="102"/>
      <c r="CB335" s="102"/>
    </row>
    <row r="336" spans="1:80">
      <c r="A336" s="34"/>
      <c r="B336" s="34"/>
      <c r="C336" s="34"/>
      <c r="D336" s="34"/>
      <c r="E336" s="34"/>
      <c r="F336" s="34"/>
      <c r="G336" s="34"/>
      <c r="H336" s="33"/>
      <c r="I336" s="102"/>
      <c r="J336" s="102"/>
      <c r="K336" s="102"/>
      <c r="L336" s="102"/>
      <c r="M336" s="102"/>
      <c r="N336" s="102"/>
      <c r="O336" s="102"/>
      <c r="P336" s="102"/>
      <c r="Q336" s="102"/>
      <c r="R336" s="102"/>
      <c r="S336" s="102"/>
      <c r="T336" s="102"/>
      <c r="U336" s="102"/>
      <c r="V336" s="102"/>
      <c r="W336" s="33"/>
      <c r="X336" s="102"/>
      <c r="Y336" s="102"/>
      <c r="Z336" s="102"/>
      <c r="AA336" s="102"/>
      <c r="AB336" s="102"/>
      <c r="AC336" s="102"/>
      <c r="AD336" s="102"/>
      <c r="AE336" s="102"/>
      <c r="AF336" s="102"/>
      <c r="AG336" s="102"/>
      <c r="AH336" s="102"/>
      <c r="AI336" s="102"/>
      <c r="AJ336" s="102"/>
      <c r="AK336" s="102"/>
      <c r="AL336" s="102"/>
      <c r="AM336" s="102"/>
      <c r="AN336" s="102"/>
      <c r="AO336" s="102"/>
      <c r="AP336" s="102"/>
      <c r="AQ336" s="102"/>
      <c r="AR336" s="102"/>
      <c r="AS336" s="102"/>
      <c r="AT336" s="102"/>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c r="BU336" s="102"/>
      <c r="BV336" s="102"/>
      <c r="BW336" s="102"/>
      <c r="BX336" s="102"/>
      <c r="BY336" s="102"/>
      <c r="BZ336" s="102"/>
      <c r="CA336" s="102"/>
      <c r="CB336" s="102"/>
    </row>
    <row r="337" spans="1:80">
      <c r="A337" s="34"/>
      <c r="B337" s="34"/>
      <c r="C337" s="34"/>
      <c r="D337" s="34"/>
      <c r="E337" s="34"/>
      <c r="F337" s="34"/>
      <c r="G337" s="34"/>
      <c r="H337" s="33"/>
      <c r="I337" s="102"/>
      <c r="J337" s="102"/>
      <c r="K337" s="102"/>
      <c r="L337" s="102"/>
      <c r="M337" s="102"/>
      <c r="N337" s="102"/>
      <c r="O337" s="102"/>
      <c r="P337" s="102"/>
      <c r="Q337" s="102"/>
      <c r="R337" s="102"/>
      <c r="S337" s="102"/>
      <c r="T337" s="102"/>
      <c r="U337" s="102"/>
      <c r="V337" s="102"/>
      <c r="W337" s="33"/>
      <c r="X337" s="102"/>
      <c r="Y337" s="102"/>
      <c r="Z337" s="102"/>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row>
    <row r="338" spans="1:80">
      <c r="A338" s="34"/>
      <c r="B338" s="34"/>
      <c r="C338" s="34"/>
      <c r="D338" s="34"/>
      <c r="E338" s="34"/>
      <c r="F338" s="34"/>
      <c r="G338" s="34"/>
      <c r="H338" s="33"/>
      <c r="I338" s="102"/>
      <c r="J338" s="102"/>
      <c r="K338" s="102"/>
      <c r="L338" s="102"/>
      <c r="M338" s="102"/>
      <c r="N338" s="102"/>
      <c r="O338" s="102"/>
      <c r="P338" s="102"/>
      <c r="Q338" s="102"/>
      <c r="R338" s="102"/>
      <c r="S338" s="102"/>
      <c r="T338" s="102"/>
      <c r="U338" s="102"/>
      <c r="V338" s="102"/>
      <c r="W338" s="33"/>
      <c r="X338" s="102"/>
      <c r="Y338" s="102"/>
      <c r="Z338" s="102"/>
      <c r="AA338" s="102"/>
      <c r="AB338" s="102"/>
      <c r="AC338" s="102"/>
      <c r="AD338" s="102"/>
      <c r="AE338" s="102"/>
      <c r="AF338" s="102"/>
      <c r="AG338" s="102"/>
      <c r="AH338" s="102"/>
      <c r="AI338" s="102"/>
      <c r="AJ338" s="102"/>
      <c r="AK338" s="102"/>
      <c r="AL338" s="102"/>
      <c r="AM338" s="102"/>
      <c r="AN338" s="102"/>
      <c r="AO338" s="102"/>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row>
    <row r="339" spans="1:80">
      <c r="A339" s="34"/>
      <c r="B339" s="34"/>
      <c r="C339" s="34"/>
      <c r="D339" s="34"/>
      <c r="E339" s="34"/>
      <c r="F339" s="34"/>
      <c r="G339" s="34"/>
      <c r="H339" s="33"/>
      <c r="I339" s="102"/>
      <c r="J339" s="102"/>
      <c r="K339" s="102"/>
      <c r="L339" s="102"/>
      <c r="M339" s="102"/>
      <c r="N339" s="102"/>
      <c r="O339" s="102"/>
      <c r="P339" s="102"/>
      <c r="Q339" s="102"/>
      <c r="R339" s="102"/>
      <c r="S339" s="102"/>
      <c r="T339" s="102"/>
      <c r="U339" s="102"/>
      <c r="V339" s="102"/>
      <c r="W339" s="33"/>
      <c r="X339" s="102"/>
      <c r="Y339" s="102"/>
      <c r="Z339" s="102"/>
      <c r="AA339" s="102"/>
      <c r="AB339" s="102"/>
      <c r="AC339" s="102"/>
      <c r="AD339" s="102"/>
      <c r="AE339" s="102"/>
      <c r="AF339" s="102"/>
      <c r="AG339" s="102"/>
      <c r="AH339" s="102"/>
      <c r="AI339" s="102"/>
      <c r="AJ339" s="102"/>
      <c r="AK339" s="102"/>
      <c r="AL339" s="102"/>
      <c r="AM339" s="102"/>
      <c r="AN339" s="102"/>
      <c r="AO339" s="102"/>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row>
    <row r="340" spans="1:80">
      <c r="A340" s="34"/>
      <c r="B340" s="34"/>
      <c r="C340" s="34"/>
      <c r="D340" s="34"/>
      <c r="E340" s="34"/>
      <c r="F340" s="34"/>
      <c r="G340" s="34"/>
      <c r="H340" s="33"/>
      <c r="I340" s="102"/>
      <c r="J340" s="102"/>
      <c r="K340" s="102"/>
      <c r="L340" s="102"/>
      <c r="M340" s="102"/>
      <c r="N340" s="102"/>
      <c r="O340" s="102"/>
      <c r="P340" s="102"/>
      <c r="Q340" s="102"/>
      <c r="R340" s="102"/>
      <c r="S340" s="102"/>
      <c r="T340" s="102"/>
      <c r="U340" s="102"/>
      <c r="V340" s="102"/>
      <c r="W340" s="33"/>
      <c r="X340" s="102"/>
      <c r="Y340" s="102"/>
      <c r="Z340" s="102"/>
      <c r="AA340" s="102"/>
      <c r="AB340" s="102"/>
      <c r="AC340" s="102"/>
      <c r="AD340" s="102"/>
      <c r="AE340" s="102"/>
      <c r="AF340" s="102"/>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row>
    <row r="341" spans="1:80">
      <c r="A341" s="34"/>
      <c r="B341" s="34"/>
      <c r="C341" s="34"/>
      <c r="D341" s="34"/>
      <c r="E341" s="34"/>
      <c r="F341" s="34"/>
      <c r="G341" s="34"/>
      <c r="H341" s="33"/>
      <c r="I341" s="102"/>
      <c r="J341" s="102"/>
      <c r="K341" s="102"/>
      <c r="L341" s="102"/>
      <c r="M341" s="102"/>
      <c r="N341" s="102"/>
      <c r="O341" s="102"/>
      <c r="P341" s="102"/>
      <c r="Q341" s="102"/>
      <c r="R341" s="102"/>
      <c r="S341" s="102"/>
      <c r="T341" s="102"/>
      <c r="U341" s="102"/>
      <c r="V341" s="102"/>
      <c r="W341" s="33"/>
      <c r="X341" s="102"/>
      <c r="Y341" s="102"/>
      <c r="Z341" s="102"/>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A341" s="102"/>
      <c r="CB341" s="102"/>
    </row>
    <row r="342" spans="1:80">
      <c r="A342" s="34"/>
      <c r="B342" s="34"/>
      <c r="C342" s="34"/>
      <c r="D342" s="34"/>
      <c r="E342" s="34"/>
      <c r="F342" s="34"/>
      <c r="G342" s="34"/>
      <c r="H342" s="33"/>
      <c r="I342" s="102"/>
      <c r="J342" s="102"/>
      <c r="K342" s="102"/>
      <c r="L342" s="102"/>
      <c r="M342" s="102"/>
      <c r="N342" s="102"/>
      <c r="O342" s="102"/>
      <c r="P342" s="102"/>
      <c r="Q342" s="102"/>
      <c r="R342" s="102"/>
      <c r="S342" s="102"/>
      <c r="T342" s="102"/>
      <c r="U342" s="102"/>
      <c r="V342" s="102"/>
      <c r="W342" s="33"/>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row>
    <row r="343" spans="1:80">
      <c r="A343" s="34"/>
      <c r="B343" s="34"/>
      <c r="C343" s="34"/>
      <c r="D343" s="34"/>
      <c r="E343" s="34"/>
      <c r="F343" s="34"/>
      <c r="G343" s="34"/>
      <c r="H343" s="33"/>
      <c r="I343" s="102"/>
      <c r="J343" s="102"/>
      <c r="K343" s="102"/>
      <c r="L343" s="102"/>
      <c r="M343" s="102"/>
      <c r="N343" s="102"/>
      <c r="O343" s="102"/>
      <c r="P343" s="102"/>
      <c r="Q343" s="102"/>
      <c r="R343" s="102"/>
      <c r="S343" s="102"/>
      <c r="T343" s="102"/>
      <c r="U343" s="102"/>
      <c r="V343" s="102"/>
      <c r="W343" s="33"/>
      <c r="X343" s="102"/>
      <c r="Y343" s="102"/>
      <c r="Z343" s="102"/>
      <c r="AA343" s="102"/>
      <c r="AB343" s="102"/>
      <c r="AC343" s="102"/>
      <c r="AD343" s="102"/>
      <c r="AE343" s="102"/>
      <c r="AF343" s="102"/>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row>
    <row r="344" spans="1:80">
      <c r="A344" s="34"/>
      <c r="B344" s="34"/>
      <c r="C344" s="34"/>
      <c r="D344" s="34"/>
      <c r="E344" s="34"/>
      <c r="F344" s="34"/>
      <c r="G344" s="34"/>
      <c r="H344" s="33"/>
      <c r="I344" s="102"/>
      <c r="J344" s="102"/>
      <c r="K344" s="102"/>
      <c r="L344" s="102"/>
      <c r="M344" s="102"/>
      <c r="N344" s="102"/>
      <c r="O344" s="102"/>
      <c r="P344" s="102"/>
      <c r="Q344" s="102"/>
      <c r="R344" s="102"/>
      <c r="S344" s="102"/>
      <c r="T344" s="102"/>
      <c r="U344" s="102"/>
      <c r="V344" s="102"/>
      <c r="W344" s="33"/>
      <c r="X344" s="102"/>
      <c r="Y344" s="102"/>
      <c r="Z344" s="102"/>
      <c r="AA344" s="102"/>
      <c r="AB344" s="102"/>
      <c r="AC344" s="102"/>
      <c r="AD344" s="102"/>
      <c r="AE344" s="102"/>
      <c r="AF344" s="102"/>
      <c r="AG344" s="102"/>
      <c r="AH344" s="102"/>
      <c r="AI344" s="102"/>
      <c r="AJ344" s="102"/>
      <c r="AK344" s="102"/>
      <c r="AL344" s="102"/>
      <c r="AM344" s="102"/>
      <c r="AN344" s="102"/>
      <c r="AO344" s="102"/>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row>
    <row r="345" spans="1:80">
      <c r="A345" s="34"/>
      <c r="B345" s="34"/>
      <c r="C345" s="34"/>
      <c r="D345" s="34"/>
      <c r="E345" s="34"/>
      <c r="F345" s="34"/>
      <c r="G345" s="34"/>
      <c r="H345" s="33"/>
      <c r="I345" s="102"/>
      <c r="J345" s="102"/>
      <c r="K345" s="102"/>
      <c r="L345" s="102"/>
      <c r="M345" s="102"/>
      <c r="N345" s="102"/>
      <c r="O345" s="102"/>
      <c r="P345" s="102"/>
      <c r="Q345" s="102"/>
      <c r="R345" s="102"/>
      <c r="S345" s="102"/>
      <c r="T345" s="102"/>
      <c r="U345" s="102"/>
      <c r="V345" s="102"/>
      <c r="W345" s="33"/>
      <c r="X345" s="102"/>
      <c r="Y345" s="102"/>
      <c r="Z345" s="102"/>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row>
    <row r="346" spans="1:80">
      <c r="A346" s="34"/>
      <c r="B346" s="34"/>
      <c r="C346" s="34"/>
      <c r="D346" s="34"/>
      <c r="E346" s="34"/>
      <c r="F346" s="34"/>
      <c r="G346" s="34"/>
      <c r="H346" s="33"/>
      <c r="I346" s="102"/>
      <c r="J346" s="102"/>
      <c r="K346" s="102"/>
      <c r="L346" s="102"/>
      <c r="M346" s="102"/>
      <c r="N346" s="102"/>
      <c r="O346" s="102"/>
      <c r="P346" s="102"/>
      <c r="Q346" s="102"/>
      <c r="R346" s="102"/>
      <c r="S346" s="102"/>
      <c r="T346" s="102"/>
      <c r="U346" s="102"/>
      <c r="V346" s="102"/>
      <c r="W346" s="33"/>
      <c r="X346" s="102"/>
      <c r="Y346" s="102"/>
      <c r="Z346" s="102"/>
      <c r="AA346" s="102"/>
      <c r="AB346" s="102"/>
      <c r="AC346" s="102"/>
      <c r="AD346" s="102"/>
      <c r="AE346" s="102"/>
      <c r="AF346" s="102"/>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row>
    <row r="347" spans="1:80">
      <c r="A347" s="34"/>
      <c r="B347" s="34"/>
      <c r="C347" s="34"/>
      <c r="D347" s="34"/>
      <c r="E347" s="34"/>
      <c r="F347" s="34"/>
      <c r="G347" s="34"/>
      <c r="H347" s="33"/>
      <c r="I347" s="102"/>
      <c r="J347" s="102"/>
      <c r="K347" s="102"/>
      <c r="L347" s="102"/>
      <c r="M347" s="102"/>
      <c r="N347" s="102"/>
      <c r="O347" s="102"/>
      <c r="P347" s="102"/>
      <c r="Q347" s="102"/>
      <c r="R347" s="102"/>
      <c r="S347" s="102"/>
      <c r="T347" s="102"/>
      <c r="U347" s="102"/>
      <c r="V347" s="102"/>
      <c r="W347" s="33"/>
      <c r="X347" s="102"/>
      <c r="Y347" s="102"/>
      <c r="Z347" s="102"/>
      <c r="AA347" s="102"/>
      <c r="AB347" s="102"/>
      <c r="AC347" s="102"/>
      <c r="AD347" s="102"/>
      <c r="AE347" s="102"/>
      <c r="AF347" s="102"/>
      <c r="AG347" s="102"/>
      <c r="AH347" s="102"/>
      <c r="AI347" s="102"/>
      <c r="AJ347" s="102"/>
      <c r="AK347" s="102"/>
      <c r="AL347" s="102"/>
      <c r="AM347" s="102"/>
      <c r="AN347" s="102"/>
      <c r="AO347" s="102"/>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102"/>
      <c r="BU347" s="102"/>
      <c r="BV347" s="102"/>
      <c r="BW347" s="102"/>
      <c r="BX347" s="102"/>
      <c r="BY347" s="102"/>
      <c r="BZ347" s="102"/>
      <c r="CA347" s="102"/>
      <c r="CB347" s="102"/>
    </row>
    <row r="348" spans="1:80">
      <c r="A348" s="34"/>
      <c r="B348" s="34"/>
      <c r="C348" s="34"/>
      <c r="D348" s="34"/>
      <c r="E348" s="34"/>
      <c r="F348" s="34"/>
      <c r="G348" s="34"/>
      <c r="H348" s="33"/>
      <c r="I348" s="102"/>
      <c r="J348" s="102"/>
      <c r="K348" s="102"/>
      <c r="L348" s="102"/>
      <c r="M348" s="102"/>
      <c r="N348" s="102"/>
      <c r="O348" s="102"/>
      <c r="P348" s="102"/>
      <c r="Q348" s="102"/>
      <c r="R348" s="102"/>
      <c r="S348" s="102"/>
      <c r="T348" s="102"/>
      <c r="U348" s="102"/>
      <c r="V348" s="102"/>
      <c r="W348" s="33"/>
      <c r="X348" s="102"/>
      <c r="Y348" s="102"/>
      <c r="Z348" s="102"/>
      <c r="AA348" s="102"/>
      <c r="AB348" s="102"/>
      <c r="AC348" s="102"/>
      <c r="AD348" s="102"/>
      <c r="AE348" s="102"/>
      <c r="AF348" s="102"/>
      <c r="AG348" s="102"/>
      <c r="AH348" s="102"/>
      <c r="AI348" s="102"/>
      <c r="AJ348" s="102"/>
      <c r="AK348" s="102"/>
      <c r="AL348" s="102"/>
      <c r="AM348" s="102"/>
      <c r="AN348" s="102"/>
      <c r="AO348" s="102"/>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A348" s="102"/>
      <c r="CB348" s="102"/>
    </row>
    <row r="349" spans="1:80">
      <c r="A349" s="34"/>
      <c r="B349" s="34"/>
      <c r="C349" s="34"/>
      <c r="D349" s="34"/>
      <c r="E349" s="34"/>
      <c r="F349" s="34"/>
      <c r="G349" s="34"/>
      <c r="H349" s="33"/>
      <c r="I349" s="102"/>
      <c r="J349" s="102"/>
      <c r="K349" s="102"/>
      <c r="L349" s="102"/>
      <c r="M349" s="102"/>
      <c r="N349" s="102"/>
      <c r="O349" s="102"/>
      <c r="P349" s="102"/>
      <c r="Q349" s="102"/>
      <c r="R349" s="102"/>
      <c r="S349" s="102"/>
      <c r="T349" s="102"/>
      <c r="U349" s="102"/>
      <c r="V349" s="102"/>
      <c r="W349" s="33"/>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c r="CA349" s="102"/>
      <c r="CB349" s="102"/>
    </row>
    <row r="350" spans="1:80">
      <c r="A350" s="34"/>
      <c r="B350" s="34"/>
      <c r="C350" s="34"/>
      <c r="D350" s="34"/>
      <c r="E350" s="34"/>
      <c r="F350" s="34"/>
      <c r="G350" s="34"/>
      <c r="H350" s="33"/>
      <c r="I350" s="102"/>
      <c r="J350" s="102"/>
      <c r="K350" s="102"/>
      <c r="L350" s="102"/>
      <c r="M350" s="102"/>
      <c r="N350" s="102"/>
      <c r="O350" s="102"/>
      <c r="P350" s="102"/>
      <c r="Q350" s="102"/>
      <c r="R350" s="102"/>
      <c r="S350" s="102"/>
      <c r="T350" s="102"/>
      <c r="U350" s="102"/>
      <c r="V350" s="102"/>
      <c r="W350" s="33"/>
      <c r="X350" s="102"/>
      <c r="Y350" s="102"/>
      <c r="Z350" s="102"/>
      <c r="AA350" s="102"/>
      <c r="AB350" s="102"/>
      <c r="AC350" s="102"/>
      <c r="AD350" s="102"/>
      <c r="AE350" s="102"/>
      <c r="AF350" s="102"/>
      <c r="AG350" s="102"/>
      <c r="AH350" s="102"/>
      <c r="AI350" s="102"/>
      <c r="AJ350" s="102"/>
      <c r="AK350" s="102"/>
      <c r="AL350" s="102"/>
      <c r="AM350" s="102"/>
      <c r="AN350" s="102"/>
      <c r="AO350" s="102"/>
      <c r="AP350" s="102"/>
      <c r="AQ350" s="102"/>
      <c r="AR350" s="102"/>
      <c r="AS350" s="102"/>
      <c r="AT350" s="102"/>
      <c r="AU350" s="102"/>
      <c r="AV350" s="102"/>
      <c r="AW350" s="102"/>
      <c r="AX350" s="102"/>
      <c r="AY350" s="102"/>
      <c r="AZ350" s="102"/>
      <c r="BA350" s="102"/>
      <c r="BB350" s="102"/>
      <c r="BC350" s="102"/>
      <c r="BD350" s="102"/>
      <c r="BE350" s="102"/>
      <c r="BF350" s="102"/>
      <c r="BG350" s="102"/>
      <c r="BH350" s="102"/>
      <c r="BI350" s="102"/>
      <c r="BJ350" s="102"/>
      <c r="BK350" s="102"/>
      <c r="BL350" s="102"/>
      <c r="BM350" s="102"/>
      <c r="BN350" s="102"/>
      <c r="BO350" s="102"/>
      <c r="BP350" s="102"/>
      <c r="BQ350" s="102"/>
      <c r="BR350" s="102"/>
      <c r="BS350" s="102"/>
      <c r="BT350" s="102"/>
      <c r="BU350" s="102"/>
      <c r="BV350" s="102"/>
      <c r="BW350" s="102"/>
      <c r="BX350" s="102"/>
      <c r="BY350" s="102"/>
      <c r="BZ350" s="102"/>
      <c r="CA350" s="102"/>
      <c r="CB350" s="102"/>
    </row>
    <row r="351" spans="1:80">
      <c r="A351" s="34"/>
      <c r="B351" s="34"/>
      <c r="C351" s="34"/>
      <c r="D351" s="34"/>
      <c r="E351" s="34"/>
      <c r="F351" s="34"/>
      <c r="G351" s="34"/>
      <c r="H351" s="33"/>
      <c r="I351" s="102"/>
      <c r="J351" s="102"/>
      <c r="K351" s="102"/>
      <c r="L351" s="102"/>
      <c r="M351" s="102"/>
      <c r="N351" s="102"/>
      <c r="O351" s="102"/>
      <c r="P351" s="102"/>
      <c r="Q351" s="102"/>
      <c r="R351" s="102"/>
      <c r="S351" s="102"/>
      <c r="T351" s="102"/>
      <c r="U351" s="102"/>
      <c r="V351" s="102"/>
      <c r="W351" s="33"/>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row>
    <row r="352" spans="1:80">
      <c r="A352" s="34"/>
      <c r="B352" s="34"/>
      <c r="C352" s="34"/>
      <c r="D352" s="34"/>
      <c r="E352" s="34"/>
      <c r="F352" s="34"/>
      <c r="G352" s="34"/>
      <c r="H352" s="33"/>
      <c r="I352" s="102"/>
      <c r="J352" s="102"/>
      <c r="K352" s="102"/>
      <c r="L352" s="102"/>
      <c r="M352" s="102"/>
      <c r="N352" s="102"/>
      <c r="O352" s="102"/>
      <c r="P352" s="102"/>
      <c r="Q352" s="102"/>
      <c r="R352" s="102"/>
      <c r="S352" s="102"/>
      <c r="T352" s="102"/>
      <c r="U352" s="102"/>
      <c r="V352" s="102"/>
      <c r="W352" s="33"/>
      <c r="X352" s="102"/>
      <c r="Y352" s="102"/>
      <c r="Z352" s="102"/>
      <c r="AA352" s="102"/>
      <c r="AB352" s="102"/>
      <c r="AC352" s="102"/>
      <c r="AD352" s="102"/>
      <c r="AE352" s="102"/>
      <c r="AF352" s="102"/>
      <c r="AG352" s="102"/>
      <c r="AH352" s="102"/>
      <c r="AI352" s="102"/>
      <c r="AJ352" s="102"/>
      <c r="AK352" s="102"/>
      <c r="AL352" s="102"/>
      <c r="AM352" s="102"/>
      <c r="AN352" s="102"/>
      <c r="AO352" s="102"/>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c r="BU352" s="102"/>
      <c r="BV352" s="102"/>
      <c r="BW352" s="102"/>
      <c r="BX352" s="102"/>
      <c r="BY352" s="102"/>
      <c r="BZ352" s="102"/>
      <c r="CA352" s="102"/>
      <c r="CB352" s="102"/>
    </row>
    <row r="353" spans="1:80">
      <c r="A353" s="34"/>
      <c r="B353" s="34"/>
      <c r="C353" s="34"/>
      <c r="D353" s="34"/>
      <c r="E353" s="34"/>
      <c r="F353" s="34"/>
      <c r="G353" s="34"/>
      <c r="H353" s="33"/>
      <c r="I353" s="102"/>
      <c r="J353" s="102"/>
      <c r="K353" s="102"/>
      <c r="L353" s="102"/>
      <c r="M353" s="102"/>
      <c r="N353" s="102"/>
      <c r="O353" s="102"/>
      <c r="P353" s="102"/>
      <c r="Q353" s="102"/>
      <c r="R353" s="102"/>
      <c r="S353" s="102"/>
      <c r="T353" s="102"/>
      <c r="U353" s="102"/>
      <c r="V353" s="102"/>
      <c r="W353" s="33"/>
      <c r="X353" s="102"/>
      <c r="Y353" s="102"/>
      <c r="Z353" s="102"/>
      <c r="AA353" s="102"/>
      <c r="AB353" s="102"/>
      <c r="AC353" s="102"/>
      <c r="AD353" s="102"/>
      <c r="AE353" s="102"/>
      <c r="AF353" s="102"/>
      <c r="AG353" s="102"/>
      <c r="AH353" s="102"/>
      <c r="AI353" s="102"/>
      <c r="AJ353" s="102"/>
      <c r="AK353" s="102"/>
      <c r="AL353" s="102"/>
      <c r="AM353" s="102"/>
      <c r="AN353" s="102"/>
      <c r="AO353" s="102"/>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row>
    <row r="354" spans="1:80">
      <c r="A354" s="34"/>
      <c r="B354" s="34"/>
      <c r="C354" s="34"/>
      <c r="D354" s="34"/>
      <c r="E354" s="34"/>
      <c r="F354" s="34"/>
      <c r="G354" s="34"/>
      <c r="H354" s="33"/>
      <c r="I354" s="102"/>
      <c r="J354" s="102"/>
      <c r="K354" s="102"/>
      <c r="L354" s="102"/>
      <c r="M354" s="102"/>
      <c r="N354" s="102"/>
      <c r="O354" s="102"/>
      <c r="P354" s="102"/>
      <c r="Q354" s="102"/>
      <c r="R354" s="102"/>
      <c r="S354" s="102"/>
      <c r="T354" s="102"/>
      <c r="U354" s="102"/>
      <c r="V354" s="102"/>
      <c r="W354" s="33"/>
      <c r="X354" s="102"/>
      <c r="Y354" s="102"/>
      <c r="Z354" s="102"/>
      <c r="AA354" s="102"/>
      <c r="AB354" s="102"/>
      <c r="AC354" s="102"/>
      <c r="AD354" s="102"/>
      <c r="AE354" s="102"/>
      <c r="AF354" s="102"/>
      <c r="AG354" s="102"/>
      <c r="AH354" s="102"/>
      <c r="AI354" s="102"/>
      <c r="AJ354" s="102"/>
      <c r="AK354" s="102"/>
      <c r="AL354" s="102"/>
      <c r="AM354" s="102"/>
      <c r="AN354" s="102"/>
      <c r="AO354" s="102"/>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A354" s="102"/>
      <c r="CB354" s="102"/>
    </row>
    <row r="355" spans="1:80">
      <c r="A355" s="34"/>
      <c r="B355" s="34"/>
      <c r="C355" s="34"/>
      <c r="D355" s="34"/>
      <c r="E355" s="34"/>
      <c r="F355" s="34"/>
      <c r="G355" s="34"/>
      <c r="H355" s="33"/>
      <c r="I355" s="102"/>
      <c r="J355" s="102"/>
      <c r="K355" s="102"/>
      <c r="L355" s="102"/>
      <c r="M355" s="102"/>
      <c r="N355" s="102"/>
      <c r="O355" s="102"/>
      <c r="P355" s="102"/>
      <c r="Q355" s="102"/>
      <c r="R355" s="102"/>
      <c r="S355" s="102"/>
      <c r="T355" s="102"/>
      <c r="U355" s="102"/>
      <c r="V355" s="102"/>
      <c r="W355" s="33"/>
      <c r="X355" s="102"/>
      <c r="Y355" s="102"/>
      <c r="Z355" s="102"/>
      <c r="AA355" s="102"/>
      <c r="AB355" s="102"/>
      <c r="AC355" s="102"/>
      <c r="AD355" s="102"/>
      <c r="AE355" s="102"/>
      <c r="AF355" s="102"/>
      <c r="AG355" s="102"/>
      <c r="AH355" s="102"/>
      <c r="AI355" s="102"/>
      <c r="AJ355" s="102"/>
      <c r="AK355" s="102"/>
      <c r="AL355" s="102"/>
      <c r="AM355" s="102"/>
      <c r="AN355" s="102"/>
      <c r="AO355" s="102"/>
      <c r="AP355" s="102"/>
      <c r="AQ355" s="102"/>
      <c r="AR355" s="102"/>
      <c r="AS355" s="102"/>
      <c r="AT355" s="102"/>
      <c r="AU355" s="102"/>
      <c r="AV355" s="102"/>
      <c r="AW355" s="102"/>
      <c r="AX355" s="102"/>
      <c r="AY355" s="102"/>
      <c r="AZ355" s="102"/>
      <c r="BA355" s="102"/>
      <c r="BB355" s="102"/>
      <c r="BC355" s="102"/>
      <c r="BD355" s="102"/>
      <c r="BE355" s="102"/>
      <c r="BF355" s="102"/>
      <c r="BG355" s="102"/>
      <c r="BH355" s="102"/>
      <c r="BI355" s="102"/>
      <c r="BJ355" s="102"/>
      <c r="BK355" s="102"/>
      <c r="BL355" s="102"/>
      <c r="BM355" s="102"/>
      <c r="BN355" s="102"/>
      <c r="BO355" s="102"/>
      <c r="BP355" s="102"/>
      <c r="BQ355" s="102"/>
      <c r="BR355" s="102"/>
      <c r="BS355" s="102"/>
      <c r="BT355" s="102"/>
      <c r="BU355" s="102"/>
      <c r="BV355" s="102"/>
      <c r="BW355" s="102"/>
      <c r="BX355" s="102"/>
      <c r="BY355" s="102"/>
      <c r="BZ355" s="102"/>
      <c r="CA355" s="102"/>
      <c r="CB355" s="102"/>
    </row>
    <row r="356" spans="1:80">
      <c r="A356" s="34"/>
      <c r="B356" s="34"/>
      <c r="C356" s="34"/>
      <c r="D356" s="34"/>
      <c r="E356" s="34"/>
      <c r="F356" s="34"/>
      <c r="G356" s="34"/>
      <c r="H356" s="33"/>
      <c r="I356" s="102"/>
      <c r="J356" s="102"/>
      <c r="K356" s="102"/>
      <c r="L356" s="102"/>
      <c r="M356" s="102"/>
      <c r="N356" s="102"/>
      <c r="O356" s="102"/>
      <c r="P356" s="102"/>
      <c r="Q356" s="102"/>
      <c r="R356" s="102"/>
      <c r="S356" s="102"/>
      <c r="T356" s="102"/>
      <c r="U356" s="102"/>
      <c r="V356" s="102"/>
      <c r="W356" s="33"/>
      <c r="X356" s="102"/>
      <c r="Y356" s="102"/>
      <c r="Z356" s="102"/>
      <c r="AA356" s="102"/>
      <c r="AB356" s="102"/>
      <c r="AC356" s="102"/>
      <c r="AD356" s="102"/>
      <c r="AE356" s="102"/>
      <c r="AF356" s="102"/>
      <c r="AG356" s="102"/>
      <c r="AH356" s="102"/>
      <c r="AI356" s="102"/>
      <c r="AJ356" s="102"/>
      <c r="AK356" s="102"/>
      <c r="AL356" s="102"/>
      <c r="AM356" s="102"/>
      <c r="AN356" s="102"/>
      <c r="AO356" s="102"/>
      <c r="AP356" s="102"/>
      <c r="AQ356" s="102"/>
      <c r="AR356" s="102"/>
      <c r="AS356" s="102"/>
      <c r="AT356" s="102"/>
      <c r="AU356" s="102"/>
      <c r="AV356" s="102"/>
      <c r="AW356" s="102"/>
      <c r="AX356" s="102"/>
      <c r="AY356" s="102"/>
      <c r="AZ356" s="102"/>
      <c r="BA356" s="102"/>
      <c r="BB356" s="102"/>
      <c r="BC356" s="102"/>
      <c r="BD356" s="102"/>
      <c r="BE356" s="102"/>
      <c r="BF356" s="102"/>
      <c r="BG356" s="102"/>
      <c r="BH356" s="102"/>
      <c r="BI356" s="102"/>
      <c r="BJ356" s="102"/>
      <c r="BK356" s="102"/>
      <c r="BL356" s="102"/>
      <c r="BM356" s="102"/>
      <c r="BN356" s="102"/>
      <c r="BO356" s="102"/>
      <c r="BP356" s="102"/>
      <c r="BQ356" s="102"/>
      <c r="BR356" s="102"/>
      <c r="BS356" s="102"/>
      <c r="BT356" s="102"/>
      <c r="BU356" s="102"/>
      <c r="BV356" s="102"/>
      <c r="BW356" s="102"/>
      <c r="BX356" s="102"/>
      <c r="BY356" s="102"/>
      <c r="BZ356" s="102"/>
      <c r="CA356" s="102"/>
      <c r="CB356" s="102"/>
    </row>
    <row r="357" spans="1:80">
      <c r="A357" s="34"/>
      <c r="B357" s="34"/>
      <c r="C357" s="34"/>
      <c r="D357" s="34"/>
      <c r="E357" s="34"/>
      <c r="F357" s="34"/>
      <c r="G357" s="34"/>
      <c r="H357" s="33"/>
      <c r="I357" s="102"/>
      <c r="J357" s="102"/>
      <c r="K357" s="102"/>
      <c r="L357" s="102"/>
      <c r="M357" s="102"/>
      <c r="N357" s="102"/>
      <c r="O357" s="102"/>
      <c r="P357" s="102"/>
      <c r="Q357" s="102"/>
      <c r="R357" s="102"/>
      <c r="S357" s="102"/>
      <c r="T357" s="102"/>
      <c r="U357" s="102"/>
      <c r="V357" s="102"/>
      <c r="W357" s="33"/>
      <c r="X357" s="102"/>
      <c r="Y357" s="102"/>
      <c r="Z357" s="102"/>
      <c r="AA357" s="102"/>
      <c r="AB357" s="102"/>
      <c r="AC357" s="102"/>
      <c r="AD357" s="102"/>
      <c r="AE357" s="102"/>
      <c r="AF357" s="102"/>
      <c r="AG357" s="102"/>
      <c r="AH357" s="102"/>
      <c r="AI357" s="102"/>
      <c r="AJ357" s="102"/>
      <c r="AK357" s="102"/>
      <c r="AL357" s="102"/>
      <c r="AM357" s="102"/>
      <c r="AN357" s="102"/>
      <c r="AO357" s="102"/>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A357" s="102"/>
      <c r="CB357" s="102"/>
    </row>
    <row r="358" spans="1:80">
      <c r="A358" s="34"/>
      <c r="B358" s="34"/>
      <c r="C358" s="34"/>
      <c r="D358" s="34"/>
      <c r="E358" s="34"/>
      <c r="F358" s="34"/>
      <c r="G358" s="34"/>
      <c r="H358" s="33"/>
      <c r="I358" s="102"/>
      <c r="J358" s="102"/>
      <c r="K358" s="102"/>
      <c r="L358" s="102"/>
      <c r="M358" s="102"/>
      <c r="N358" s="102"/>
      <c r="O358" s="102"/>
      <c r="P358" s="102"/>
      <c r="Q358" s="102"/>
      <c r="R358" s="102"/>
      <c r="S358" s="102"/>
      <c r="T358" s="102"/>
      <c r="U358" s="102"/>
      <c r="V358" s="102"/>
      <c r="W358" s="33"/>
      <c r="X358" s="102"/>
      <c r="Y358" s="102"/>
      <c r="Z358" s="102"/>
      <c r="AA358" s="102"/>
      <c r="AB358" s="102"/>
      <c r="AC358" s="102"/>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A358" s="102"/>
      <c r="CB358" s="102"/>
    </row>
    <row r="359" spans="1:80">
      <c r="A359" s="34"/>
      <c r="B359" s="34"/>
      <c r="C359" s="34"/>
      <c r="D359" s="34"/>
      <c r="E359" s="34"/>
      <c r="F359" s="34"/>
      <c r="G359" s="34"/>
      <c r="H359" s="33"/>
      <c r="I359" s="102"/>
      <c r="J359" s="102"/>
      <c r="K359" s="102"/>
      <c r="L359" s="102"/>
      <c r="M359" s="102"/>
      <c r="N359" s="102"/>
      <c r="O359" s="102"/>
      <c r="P359" s="102"/>
      <c r="Q359" s="102"/>
      <c r="R359" s="102"/>
      <c r="S359" s="102"/>
      <c r="T359" s="102"/>
      <c r="U359" s="102"/>
      <c r="V359" s="102"/>
      <c r="W359" s="33"/>
      <c r="X359" s="102"/>
      <c r="Y359" s="102"/>
      <c r="Z359" s="102"/>
      <c r="AA359" s="102"/>
      <c r="AB359" s="102"/>
      <c r="AC359" s="102"/>
      <c r="AD359" s="102"/>
      <c r="AE359" s="102"/>
      <c r="AF359" s="102"/>
      <c r="AG359" s="102"/>
      <c r="AH359" s="102"/>
      <c r="AI359" s="102"/>
      <c r="AJ359" s="102"/>
      <c r="AK359" s="102"/>
      <c r="AL359" s="102"/>
      <c r="AM359" s="102"/>
      <c r="AN359" s="102"/>
      <c r="AO359" s="102"/>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A359" s="102"/>
      <c r="CB359" s="102"/>
    </row>
    <row r="360" spans="1:80">
      <c r="A360" s="34"/>
      <c r="B360" s="34"/>
      <c r="C360" s="34"/>
      <c r="D360" s="34"/>
      <c r="E360" s="34"/>
      <c r="F360" s="34"/>
      <c r="G360" s="34"/>
      <c r="H360" s="33"/>
      <c r="I360" s="102"/>
      <c r="J360" s="102"/>
      <c r="K360" s="102"/>
      <c r="L360" s="102"/>
      <c r="M360" s="102"/>
      <c r="N360" s="102"/>
      <c r="O360" s="102"/>
      <c r="P360" s="102"/>
      <c r="Q360" s="102"/>
      <c r="R360" s="102"/>
      <c r="S360" s="102"/>
      <c r="T360" s="102"/>
      <c r="U360" s="102"/>
      <c r="V360" s="102"/>
      <c r="W360" s="33"/>
      <c r="X360" s="102"/>
      <c r="Y360" s="102"/>
      <c r="Z360" s="102"/>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A360" s="102"/>
      <c r="CB360" s="102"/>
    </row>
    <row r="361" spans="1:80">
      <c r="A361" s="34"/>
      <c r="B361" s="34"/>
      <c r="C361" s="34"/>
      <c r="D361" s="34"/>
      <c r="E361" s="34"/>
      <c r="F361" s="34"/>
      <c r="G361" s="34"/>
      <c r="H361" s="33"/>
      <c r="I361" s="102"/>
      <c r="J361" s="102"/>
      <c r="K361" s="102"/>
      <c r="L361" s="102"/>
      <c r="M361" s="102"/>
      <c r="N361" s="102"/>
      <c r="O361" s="102"/>
      <c r="P361" s="102"/>
      <c r="Q361" s="102"/>
      <c r="R361" s="102"/>
      <c r="S361" s="102"/>
      <c r="T361" s="102"/>
      <c r="U361" s="102"/>
      <c r="V361" s="102"/>
      <c r="W361" s="33"/>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S361" s="102"/>
      <c r="BT361" s="102"/>
      <c r="BU361" s="102"/>
      <c r="BV361" s="102"/>
      <c r="BW361" s="102"/>
      <c r="BX361" s="102"/>
      <c r="BY361" s="102"/>
      <c r="BZ361" s="102"/>
      <c r="CA361" s="102"/>
      <c r="CB361" s="102"/>
    </row>
    <row r="362" spans="1:80">
      <c r="A362" s="34"/>
      <c r="B362" s="34"/>
      <c r="C362" s="34"/>
      <c r="D362" s="34"/>
      <c r="E362" s="34"/>
      <c r="F362" s="34"/>
      <c r="G362" s="34"/>
      <c r="H362" s="33"/>
      <c r="I362" s="102"/>
      <c r="J362" s="102"/>
      <c r="K362" s="102"/>
      <c r="L362" s="102"/>
      <c r="M362" s="102"/>
      <c r="N362" s="102"/>
      <c r="O362" s="102"/>
      <c r="P362" s="102"/>
      <c r="Q362" s="102"/>
      <c r="R362" s="102"/>
      <c r="S362" s="102"/>
      <c r="T362" s="102"/>
      <c r="U362" s="102"/>
      <c r="V362" s="102"/>
      <c r="W362" s="33"/>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S362" s="102"/>
      <c r="BT362" s="102"/>
      <c r="BU362" s="102"/>
      <c r="BV362" s="102"/>
      <c r="BW362" s="102"/>
      <c r="BX362" s="102"/>
      <c r="BY362" s="102"/>
      <c r="BZ362" s="102"/>
      <c r="CA362" s="102"/>
      <c r="CB362" s="102"/>
    </row>
    <row r="363" spans="1:80">
      <c r="A363" s="34"/>
      <c r="B363" s="34"/>
      <c r="C363" s="34"/>
      <c r="D363" s="34"/>
      <c r="E363" s="34"/>
      <c r="F363" s="34"/>
      <c r="G363" s="34"/>
      <c r="H363" s="33"/>
      <c r="I363" s="102"/>
      <c r="J363" s="102"/>
      <c r="K363" s="102"/>
      <c r="L363" s="102"/>
      <c r="M363" s="102"/>
      <c r="N363" s="102"/>
      <c r="O363" s="102"/>
      <c r="P363" s="102"/>
      <c r="Q363" s="102"/>
      <c r="R363" s="102"/>
      <c r="S363" s="102"/>
      <c r="T363" s="102"/>
      <c r="U363" s="102"/>
      <c r="V363" s="102"/>
      <c r="W363" s="33"/>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S363" s="102"/>
      <c r="BT363" s="102"/>
      <c r="BU363" s="102"/>
      <c r="BV363" s="102"/>
      <c r="BW363" s="102"/>
      <c r="BX363" s="102"/>
      <c r="BY363" s="102"/>
      <c r="BZ363" s="102"/>
      <c r="CA363" s="102"/>
      <c r="CB363" s="102"/>
    </row>
    <row r="364" spans="1:80">
      <c r="A364" s="34"/>
      <c r="B364" s="34"/>
      <c r="C364" s="34"/>
      <c r="D364" s="34"/>
      <c r="E364" s="34"/>
      <c r="F364" s="34"/>
      <c r="G364" s="34"/>
      <c r="H364" s="33"/>
      <c r="I364" s="102"/>
      <c r="J364" s="102"/>
      <c r="K364" s="102"/>
      <c r="L364" s="102"/>
      <c r="M364" s="102"/>
      <c r="N364" s="102"/>
      <c r="O364" s="102"/>
      <c r="P364" s="102"/>
      <c r="Q364" s="102"/>
      <c r="R364" s="102"/>
      <c r="S364" s="102"/>
      <c r="T364" s="102"/>
      <c r="U364" s="102"/>
      <c r="V364" s="102"/>
      <c r="W364" s="33"/>
      <c r="X364" s="102"/>
      <c r="Y364" s="102"/>
      <c r="Z364" s="102"/>
      <c r="AA364" s="102"/>
      <c r="AB364" s="102"/>
      <c r="AC364" s="102"/>
      <c r="AD364" s="102"/>
      <c r="AE364" s="102"/>
      <c r="AF364" s="102"/>
      <c r="AG364" s="102"/>
      <c r="AH364" s="102"/>
      <c r="AI364" s="102"/>
      <c r="AJ364" s="102"/>
      <c r="AK364" s="102"/>
      <c r="AL364" s="102"/>
      <c r="AM364" s="102"/>
      <c r="AN364" s="102"/>
      <c r="AO364" s="102"/>
      <c r="AP364" s="102"/>
      <c r="AQ364" s="102"/>
      <c r="AR364" s="102"/>
      <c r="AS364" s="102"/>
      <c r="AT364" s="102"/>
      <c r="AU364" s="102"/>
      <c r="AV364" s="102"/>
      <c r="AW364" s="102"/>
      <c r="AX364" s="102"/>
      <c r="AY364" s="102"/>
      <c r="AZ364" s="102"/>
      <c r="BA364" s="102"/>
      <c r="BB364" s="102"/>
      <c r="BC364" s="102"/>
      <c r="BD364" s="102"/>
      <c r="BE364" s="102"/>
      <c r="BF364" s="102"/>
      <c r="BG364" s="102"/>
      <c r="BH364" s="102"/>
      <c r="BI364" s="102"/>
      <c r="BJ364" s="102"/>
      <c r="BK364" s="102"/>
      <c r="BL364" s="102"/>
      <c r="BM364" s="102"/>
      <c r="BN364" s="102"/>
      <c r="BO364" s="102"/>
      <c r="BP364" s="102"/>
      <c r="BQ364" s="102"/>
      <c r="BR364" s="102"/>
      <c r="BS364" s="102"/>
      <c r="BT364" s="102"/>
      <c r="BU364" s="102"/>
      <c r="BV364" s="102"/>
      <c r="BW364" s="102"/>
      <c r="BX364" s="102"/>
      <c r="BY364" s="102"/>
      <c r="BZ364" s="102"/>
      <c r="CA364" s="102"/>
      <c r="CB364" s="102"/>
    </row>
    <row r="365" spans="1:80">
      <c r="A365" s="34"/>
      <c r="B365" s="34"/>
      <c r="C365" s="34"/>
      <c r="D365" s="34"/>
      <c r="E365" s="34"/>
      <c r="F365" s="34"/>
      <c r="G365" s="34"/>
      <c r="H365" s="33"/>
      <c r="I365" s="102"/>
      <c r="J365" s="102"/>
      <c r="K365" s="102"/>
      <c r="L365" s="102"/>
      <c r="M365" s="102"/>
      <c r="N365" s="102"/>
      <c r="O365" s="102"/>
      <c r="P365" s="102"/>
      <c r="Q365" s="102"/>
      <c r="R365" s="102"/>
      <c r="S365" s="102"/>
      <c r="T365" s="102"/>
      <c r="U365" s="102"/>
      <c r="V365" s="102"/>
      <c r="W365" s="33"/>
      <c r="X365" s="102"/>
      <c r="Y365" s="102"/>
      <c r="Z365" s="102"/>
      <c r="AA365" s="102"/>
      <c r="AB365" s="102"/>
      <c r="AC365" s="102"/>
      <c r="AD365" s="102"/>
      <c r="AE365" s="102"/>
      <c r="AF365" s="102"/>
      <c r="AG365" s="102"/>
      <c r="AH365" s="102"/>
      <c r="AI365" s="102"/>
      <c r="AJ365" s="102"/>
      <c r="AK365" s="102"/>
      <c r="AL365" s="102"/>
      <c r="AM365" s="102"/>
      <c r="AN365" s="102"/>
      <c r="AO365" s="102"/>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A365" s="102"/>
      <c r="CB365" s="102"/>
    </row>
    <row r="366" spans="1:80">
      <c r="A366" s="34"/>
      <c r="B366" s="34"/>
      <c r="C366" s="34"/>
      <c r="D366" s="34"/>
      <c r="E366" s="34"/>
      <c r="F366" s="34"/>
      <c r="G366" s="34"/>
      <c r="H366" s="33"/>
      <c r="I366" s="102"/>
      <c r="J366" s="102"/>
      <c r="K366" s="102"/>
      <c r="L366" s="102"/>
      <c r="M366" s="102"/>
      <c r="N366" s="102"/>
      <c r="O366" s="102"/>
      <c r="P366" s="102"/>
      <c r="Q366" s="102"/>
      <c r="R366" s="102"/>
      <c r="S366" s="102"/>
      <c r="T366" s="102"/>
      <c r="U366" s="102"/>
      <c r="V366" s="102"/>
      <c r="W366" s="33"/>
      <c r="X366" s="102"/>
      <c r="Y366" s="102"/>
      <c r="Z366" s="102"/>
      <c r="AA366" s="102"/>
      <c r="AB366" s="102"/>
      <c r="AC366" s="102"/>
      <c r="AD366" s="102"/>
      <c r="AE366" s="102"/>
      <c r="AF366" s="102"/>
      <c r="AG366" s="102"/>
      <c r="AH366" s="102"/>
      <c r="AI366" s="102"/>
      <c r="AJ366" s="102"/>
      <c r="AK366" s="102"/>
      <c r="AL366" s="102"/>
      <c r="AM366" s="102"/>
      <c r="AN366" s="102"/>
      <c r="AO366" s="102"/>
      <c r="AP366" s="102"/>
      <c r="AQ366" s="102"/>
      <c r="AR366" s="102"/>
      <c r="AS366" s="102"/>
      <c r="AT366" s="102"/>
      <c r="AU366" s="102"/>
      <c r="AV366" s="102"/>
      <c r="AW366" s="102"/>
      <c r="AX366" s="102"/>
      <c r="AY366" s="102"/>
      <c r="AZ366" s="102"/>
      <c r="BA366" s="102"/>
      <c r="BB366" s="102"/>
      <c r="BC366" s="102"/>
      <c r="BD366" s="102"/>
      <c r="BE366" s="102"/>
      <c r="BF366" s="102"/>
      <c r="BG366" s="102"/>
      <c r="BH366" s="102"/>
      <c r="BI366" s="102"/>
      <c r="BJ366" s="102"/>
      <c r="BK366" s="102"/>
      <c r="BL366" s="102"/>
      <c r="BM366" s="102"/>
      <c r="BN366" s="102"/>
      <c r="BO366" s="102"/>
      <c r="BP366" s="102"/>
      <c r="BQ366" s="102"/>
      <c r="BR366" s="102"/>
      <c r="BS366" s="102"/>
      <c r="BT366" s="102"/>
      <c r="BU366" s="102"/>
      <c r="BV366" s="102"/>
      <c r="BW366" s="102"/>
      <c r="BX366" s="102"/>
      <c r="BY366" s="102"/>
      <c r="BZ366" s="102"/>
      <c r="CA366" s="102"/>
      <c r="CB366" s="102"/>
    </row>
    <row r="367" spans="1:80">
      <c r="A367" s="34"/>
      <c r="B367" s="34"/>
      <c r="C367" s="34"/>
      <c r="D367" s="34"/>
      <c r="E367" s="34"/>
      <c r="F367" s="34"/>
      <c r="G367" s="34"/>
      <c r="H367" s="33"/>
      <c r="I367" s="102"/>
      <c r="J367" s="102"/>
      <c r="K367" s="102"/>
      <c r="L367" s="102"/>
      <c r="M367" s="102"/>
      <c r="N367" s="102"/>
      <c r="O367" s="102"/>
      <c r="P367" s="102"/>
      <c r="Q367" s="102"/>
      <c r="R367" s="102"/>
      <c r="S367" s="102"/>
      <c r="T367" s="102"/>
      <c r="U367" s="102"/>
      <c r="V367" s="102"/>
      <c r="W367" s="33"/>
      <c r="X367" s="102"/>
      <c r="Y367" s="102"/>
      <c r="Z367" s="102"/>
      <c r="AA367" s="102"/>
      <c r="AB367" s="102"/>
      <c r="AC367" s="102"/>
      <c r="AD367" s="102"/>
      <c r="AE367" s="102"/>
      <c r="AF367" s="102"/>
      <c r="AG367" s="102"/>
      <c r="AH367" s="102"/>
      <c r="AI367" s="102"/>
      <c r="AJ367" s="102"/>
      <c r="AK367" s="102"/>
      <c r="AL367" s="102"/>
      <c r="AM367" s="102"/>
      <c r="AN367" s="102"/>
      <c r="AO367" s="102"/>
      <c r="AP367" s="102"/>
      <c r="AQ367" s="102"/>
      <c r="AR367" s="102"/>
      <c r="AS367" s="102"/>
      <c r="AT367" s="102"/>
      <c r="AU367" s="102"/>
      <c r="AV367" s="102"/>
      <c r="AW367" s="102"/>
      <c r="AX367" s="102"/>
      <c r="AY367" s="102"/>
      <c r="AZ367" s="102"/>
      <c r="BA367" s="102"/>
      <c r="BB367" s="102"/>
      <c r="BC367" s="102"/>
      <c r="BD367" s="102"/>
      <c r="BE367" s="102"/>
      <c r="BF367" s="102"/>
      <c r="BG367" s="102"/>
      <c r="BH367" s="102"/>
      <c r="BI367" s="102"/>
      <c r="BJ367" s="102"/>
      <c r="BK367" s="102"/>
      <c r="BL367" s="102"/>
      <c r="BM367" s="102"/>
      <c r="BN367" s="102"/>
      <c r="BO367" s="102"/>
      <c r="BP367" s="102"/>
      <c r="BQ367" s="102"/>
      <c r="BR367" s="102"/>
      <c r="BS367" s="102"/>
      <c r="BT367" s="102"/>
      <c r="BU367" s="102"/>
      <c r="BV367" s="102"/>
      <c r="BW367" s="102"/>
      <c r="BX367" s="102"/>
      <c r="BY367" s="102"/>
      <c r="BZ367" s="102"/>
      <c r="CA367" s="102"/>
      <c r="CB367" s="102"/>
    </row>
    <row r="368" spans="1:80">
      <c r="A368" s="34"/>
      <c r="B368" s="34"/>
      <c r="C368" s="34"/>
      <c r="D368" s="34"/>
      <c r="E368" s="34"/>
      <c r="F368" s="34"/>
      <c r="G368" s="34"/>
      <c r="H368" s="33"/>
      <c r="I368" s="102"/>
      <c r="J368" s="102"/>
      <c r="K368" s="102"/>
      <c r="L368" s="102"/>
      <c r="M368" s="102"/>
      <c r="N368" s="102"/>
      <c r="O368" s="102"/>
      <c r="P368" s="102"/>
      <c r="Q368" s="102"/>
      <c r="R368" s="102"/>
      <c r="S368" s="102"/>
      <c r="T368" s="102"/>
      <c r="U368" s="102"/>
      <c r="V368" s="102"/>
      <c r="W368" s="33"/>
      <c r="X368" s="102"/>
      <c r="Y368" s="102"/>
      <c r="Z368" s="102"/>
      <c r="AA368" s="102"/>
      <c r="AB368" s="102"/>
      <c r="AC368" s="102"/>
      <c r="AD368" s="102"/>
      <c r="AE368" s="102"/>
      <c r="AF368" s="102"/>
      <c r="AG368" s="102"/>
      <c r="AH368" s="102"/>
      <c r="AI368" s="102"/>
      <c r="AJ368" s="102"/>
      <c r="AK368" s="102"/>
      <c r="AL368" s="102"/>
      <c r="AM368" s="102"/>
      <c r="AN368" s="102"/>
      <c r="AO368" s="102"/>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A368" s="102"/>
      <c r="CB368" s="102"/>
    </row>
    <row r="369" spans="1:80">
      <c r="A369" s="34"/>
      <c r="B369" s="34"/>
      <c r="C369" s="34"/>
      <c r="D369" s="34"/>
      <c r="E369" s="34"/>
      <c r="F369" s="34"/>
      <c r="G369" s="34"/>
      <c r="H369" s="33"/>
      <c r="I369" s="102"/>
      <c r="J369" s="102"/>
      <c r="K369" s="102"/>
      <c r="L369" s="102"/>
      <c r="M369" s="102"/>
      <c r="N369" s="102"/>
      <c r="O369" s="102"/>
      <c r="P369" s="102"/>
      <c r="Q369" s="102"/>
      <c r="R369" s="102"/>
      <c r="S369" s="102"/>
      <c r="T369" s="102"/>
      <c r="U369" s="102"/>
      <c r="V369" s="102"/>
      <c r="W369" s="33"/>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A369" s="102"/>
      <c r="CB369" s="102"/>
    </row>
    <row r="370" spans="1:80">
      <c r="A370" s="34"/>
      <c r="B370" s="34"/>
      <c r="C370" s="34"/>
      <c r="D370" s="34"/>
      <c r="E370" s="34"/>
      <c r="F370" s="34"/>
      <c r="G370" s="34"/>
      <c r="H370" s="33"/>
      <c r="I370" s="102"/>
      <c r="J370" s="102"/>
      <c r="K370" s="102"/>
      <c r="L370" s="102"/>
      <c r="M370" s="102"/>
      <c r="N370" s="102"/>
      <c r="O370" s="102"/>
      <c r="P370" s="102"/>
      <c r="Q370" s="102"/>
      <c r="R370" s="102"/>
      <c r="S370" s="102"/>
      <c r="T370" s="102"/>
      <c r="U370" s="102"/>
      <c r="V370" s="102"/>
      <c r="W370" s="33"/>
      <c r="X370" s="102"/>
      <c r="Y370" s="102"/>
      <c r="Z370" s="102"/>
      <c r="AA370" s="102"/>
      <c r="AB370" s="102"/>
      <c r="AC370" s="102"/>
      <c r="AD370" s="102"/>
      <c r="AE370" s="102"/>
      <c r="AF370" s="102"/>
      <c r="AG370" s="102"/>
      <c r="AH370" s="102"/>
      <c r="AI370" s="102"/>
      <c r="AJ370" s="102"/>
      <c r="AK370" s="102"/>
      <c r="AL370" s="102"/>
      <c r="AM370" s="102"/>
      <c r="AN370" s="102"/>
      <c r="AO370" s="102"/>
      <c r="AP370" s="102"/>
      <c r="AQ370" s="102"/>
      <c r="AR370" s="102"/>
      <c r="AS370" s="102"/>
      <c r="AT370" s="102"/>
      <c r="AU370" s="102"/>
      <c r="AV370" s="102"/>
      <c r="AW370" s="102"/>
      <c r="AX370" s="102"/>
      <c r="AY370" s="102"/>
      <c r="AZ370" s="102"/>
      <c r="BA370" s="102"/>
      <c r="BB370" s="102"/>
      <c r="BC370" s="102"/>
      <c r="BD370" s="102"/>
      <c r="BE370" s="102"/>
      <c r="BF370" s="102"/>
      <c r="BG370" s="102"/>
      <c r="BH370" s="102"/>
      <c r="BI370" s="102"/>
      <c r="BJ370" s="102"/>
      <c r="BK370" s="102"/>
      <c r="BL370" s="102"/>
      <c r="BM370" s="102"/>
      <c r="BN370" s="102"/>
      <c r="BO370" s="102"/>
      <c r="BP370" s="102"/>
      <c r="BQ370" s="102"/>
      <c r="BR370" s="102"/>
      <c r="BS370" s="102"/>
      <c r="BT370" s="102"/>
      <c r="BU370" s="102"/>
      <c r="BV370" s="102"/>
      <c r="BW370" s="102"/>
      <c r="BX370" s="102"/>
      <c r="BY370" s="102"/>
      <c r="BZ370" s="102"/>
      <c r="CA370" s="102"/>
      <c r="CB370" s="102"/>
    </row>
    <row r="371" spans="1:80">
      <c r="A371" s="34"/>
      <c r="B371" s="34"/>
      <c r="C371" s="34"/>
      <c r="D371" s="34"/>
      <c r="E371" s="34"/>
      <c r="F371" s="34"/>
      <c r="G371" s="34"/>
      <c r="H371" s="33"/>
      <c r="I371" s="102"/>
      <c r="J371" s="102"/>
      <c r="K371" s="102"/>
      <c r="L371" s="102"/>
      <c r="M371" s="102"/>
      <c r="N371" s="102"/>
      <c r="O371" s="102"/>
      <c r="P371" s="102"/>
      <c r="Q371" s="102"/>
      <c r="R371" s="102"/>
      <c r="S371" s="102"/>
      <c r="T371" s="102"/>
      <c r="U371" s="102"/>
      <c r="V371" s="102"/>
      <c r="W371" s="33"/>
      <c r="X371" s="102"/>
      <c r="Y371" s="102"/>
      <c r="Z371" s="102"/>
      <c r="AA371" s="102"/>
      <c r="AB371" s="102"/>
      <c r="AC371" s="102"/>
      <c r="AD371" s="102"/>
      <c r="AE371" s="102"/>
      <c r="AF371" s="102"/>
      <c r="AG371" s="102"/>
      <c r="AH371" s="102"/>
      <c r="AI371" s="102"/>
      <c r="AJ371" s="102"/>
      <c r="AK371" s="102"/>
      <c r="AL371" s="102"/>
      <c r="AM371" s="102"/>
      <c r="AN371" s="102"/>
      <c r="AO371" s="102"/>
      <c r="AP371" s="102"/>
      <c r="AQ371" s="102"/>
      <c r="AR371" s="102"/>
      <c r="AS371" s="102"/>
      <c r="AT371" s="102"/>
      <c r="AU371" s="102"/>
      <c r="AV371" s="102"/>
      <c r="AW371" s="102"/>
      <c r="AX371" s="102"/>
      <c r="AY371" s="102"/>
      <c r="AZ371" s="102"/>
      <c r="BA371" s="102"/>
      <c r="BB371" s="102"/>
      <c r="BC371" s="102"/>
      <c r="BD371" s="102"/>
      <c r="BE371" s="102"/>
      <c r="BF371" s="102"/>
      <c r="BG371" s="102"/>
      <c r="BH371" s="102"/>
      <c r="BI371" s="102"/>
      <c r="BJ371" s="102"/>
      <c r="BK371" s="102"/>
      <c r="BL371" s="102"/>
      <c r="BM371" s="102"/>
      <c r="BN371" s="102"/>
      <c r="BO371" s="102"/>
      <c r="BP371" s="102"/>
      <c r="BQ371" s="102"/>
      <c r="BR371" s="102"/>
      <c r="BS371" s="102"/>
      <c r="BT371" s="102"/>
      <c r="BU371" s="102"/>
      <c r="BV371" s="102"/>
      <c r="BW371" s="102"/>
      <c r="BX371" s="102"/>
      <c r="BY371" s="102"/>
      <c r="BZ371" s="102"/>
      <c r="CA371" s="102"/>
      <c r="CB371" s="102"/>
    </row>
    <row r="372" spans="1:80">
      <c r="A372" s="34"/>
      <c r="B372" s="34"/>
      <c r="C372" s="34"/>
      <c r="D372" s="34"/>
      <c r="E372" s="34"/>
      <c r="F372" s="34"/>
      <c r="G372" s="34"/>
      <c r="H372" s="33"/>
      <c r="I372" s="102"/>
      <c r="J372" s="102"/>
      <c r="K372" s="102"/>
      <c r="L372" s="102"/>
      <c r="M372" s="102"/>
      <c r="N372" s="102"/>
      <c r="O372" s="102"/>
      <c r="P372" s="102"/>
      <c r="Q372" s="102"/>
      <c r="R372" s="102"/>
      <c r="S372" s="102"/>
      <c r="T372" s="102"/>
      <c r="U372" s="102"/>
      <c r="V372" s="102"/>
      <c r="W372" s="33"/>
      <c r="X372" s="102"/>
      <c r="Y372" s="102"/>
      <c r="Z372" s="102"/>
      <c r="AA372" s="102"/>
      <c r="AB372" s="102"/>
      <c r="AC372" s="102"/>
      <c r="AD372" s="102"/>
      <c r="AE372" s="102"/>
      <c r="AF372" s="102"/>
      <c r="AG372" s="102"/>
      <c r="AH372" s="102"/>
      <c r="AI372" s="102"/>
      <c r="AJ372" s="102"/>
      <c r="AK372" s="102"/>
      <c r="AL372" s="102"/>
      <c r="AM372" s="102"/>
      <c r="AN372" s="102"/>
      <c r="AO372" s="102"/>
      <c r="AP372" s="102"/>
      <c r="AQ372" s="102"/>
      <c r="AR372" s="102"/>
      <c r="AS372" s="102"/>
      <c r="AT372" s="102"/>
      <c r="AU372" s="102"/>
      <c r="AV372" s="102"/>
      <c r="AW372" s="102"/>
      <c r="AX372" s="102"/>
      <c r="AY372" s="102"/>
      <c r="AZ372" s="102"/>
      <c r="BA372" s="102"/>
      <c r="BB372" s="102"/>
      <c r="BC372" s="102"/>
      <c r="BD372" s="102"/>
      <c r="BE372" s="102"/>
      <c r="BF372" s="102"/>
      <c r="BG372" s="102"/>
      <c r="BH372" s="102"/>
      <c r="BI372" s="102"/>
      <c r="BJ372" s="102"/>
      <c r="BK372" s="102"/>
      <c r="BL372" s="102"/>
      <c r="BM372" s="102"/>
      <c r="BN372" s="102"/>
      <c r="BO372" s="102"/>
      <c r="BP372" s="102"/>
      <c r="BQ372" s="102"/>
      <c r="BR372" s="102"/>
      <c r="BS372" s="102"/>
      <c r="BT372" s="102"/>
      <c r="BU372" s="102"/>
      <c r="BV372" s="102"/>
      <c r="BW372" s="102"/>
      <c r="BX372" s="102"/>
      <c r="BY372" s="102"/>
      <c r="BZ372" s="102"/>
      <c r="CA372" s="102"/>
      <c r="CB372" s="102"/>
    </row>
    <row r="373" spans="1:80">
      <c r="A373" s="34"/>
      <c r="B373" s="34"/>
      <c r="C373" s="34"/>
      <c r="D373" s="34"/>
      <c r="E373" s="34"/>
      <c r="F373" s="34"/>
      <c r="G373" s="34"/>
      <c r="H373" s="33"/>
      <c r="I373" s="102"/>
      <c r="J373" s="102"/>
      <c r="K373" s="102"/>
      <c r="L373" s="102"/>
      <c r="M373" s="102"/>
      <c r="N373" s="102"/>
      <c r="O373" s="102"/>
      <c r="P373" s="102"/>
      <c r="Q373" s="102"/>
      <c r="R373" s="102"/>
      <c r="S373" s="102"/>
      <c r="T373" s="102"/>
      <c r="U373" s="102"/>
      <c r="V373" s="102"/>
      <c r="W373" s="33"/>
      <c r="X373" s="102"/>
      <c r="Y373" s="102"/>
      <c r="Z373" s="102"/>
      <c r="AA373" s="102"/>
      <c r="AB373" s="102"/>
      <c r="AC373" s="102"/>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102"/>
      <c r="AY373" s="102"/>
      <c r="AZ373" s="102"/>
      <c r="BA373" s="102"/>
      <c r="BB373" s="102"/>
      <c r="BC373" s="102"/>
      <c r="BD373" s="102"/>
      <c r="BE373" s="102"/>
      <c r="BF373" s="102"/>
      <c r="BG373" s="102"/>
      <c r="BH373" s="102"/>
      <c r="BI373" s="102"/>
      <c r="BJ373" s="102"/>
      <c r="BK373" s="102"/>
      <c r="BL373" s="102"/>
      <c r="BM373" s="102"/>
      <c r="BN373" s="102"/>
      <c r="BO373" s="102"/>
      <c r="BP373" s="102"/>
      <c r="BQ373" s="102"/>
      <c r="BR373" s="102"/>
      <c r="BS373" s="102"/>
      <c r="BT373" s="102"/>
      <c r="BU373" s="102"/>
      <c r="BV373" s="102"/>
      <c r="BW373" s="102"/>
      <c r="BX373" s="102"/>
      <c r="BY373" s="102"/>
      <c r="BZ373" s="102"/>
      <c r="CA373" s="102"/>
      <c r="CB373" s="102"/>
    </row>
    <row r="374" spans="1:80">
      <c r="A374" s="34"/>
      <c r="B374" s="34"/>
      <c r="C374" s="34"/>
      <c r="D374" s="34"/>
      <c r="E374" s="34"/>
      <c r="F374" s="34"/>
      <c r="G374" s="34"/>
      <c r="H374" s="33"/>
      <c r="I374" s="102"/>
      <c r="J374" s="102"/>
      <c r="K374" s="102"/>
      <c r="L374" s="102"/>
      <c r="M374" s="102"/>
      <c r="N374" s="102"/>
      <c r="O374" s="102"/>
      <c r="P374" s="102"/>
      <c r="Q374" s="102"/>
      <c r="R374" s="102"/>
      <c r="S374" s="102"/>
      <c r="T374" s="102"/>
      <c r="U374" s="102"/>
      <c r="V374" s="102"/>
      <c r="W374" s="33"/>
      <c r="X374" s="102"/>
      <c r="Y374" s="102"/>
      <c r="Z374" s="102"/>
      <c r="AA374" s="102"/>
      <c r="AB374" s="102"/>
      <c r="AC374" s="102"/>
      <c r="AD374" s="102"/>
      <c r="AE374" s="102"/>
      <c r="AF374" s="102"/>
      <c r="AG374" s="102"/>
      <c r="AH374" s="102"/>
      <c r="AI374" s="102"/>
      <c r="AJ374" s="102"/>
      <c r="AK374" s="102"/>
      <c r="AL374" s="102"/>
      <c r="AM374" s="102"/>
      <c r="AN374" s="102"/>
      <c r="AO374" s="102"/>
      <c r="AP374" s="102"/>
      <c r="AQ374" s="102"/>
      <c r="AR374" s="102"/>
      <c r="AS374" s="102"/>
      <c r="AT374" s="102"/>
      <c r="AU374" s="102"/>
      <c r="AV374" s="102"/>
      <c r="AW374" s="102"/>
      <c r="AX374" s="102"/>
      <c r="AY374" s="102"/>
      <c r="AZ374" s="102"/>
      <c r="BA374" s="102"/>
      <c r="BB374" s="102"/>
      <c r="BC374" s="102"/>
      <c r="BD374" s="102"/>
      <c r="BE374" s="102"/>
      <c r="BF374" s="102"/>
      <c r="BG374" s="102"/>
      <c r="BH374" s="102"/>
      <c r="BI374" s="102"/>
      <c r="BJ374" s="102"/>
      <c r="BK374" s="102"/>
      <c r="BL374" s="102"/>
      <c r="BM374" s="102"/>
      <c r="BN374" s="102"/>
      <c r="BO374" s="102"/>
      <c r="BP374" s="102"/>
      <c r="BQ374" s="102"/>
      <c r="BR374" s="102"/>
      <c r="BS374" s="102"/>
      <c r="BT374" s="102"/>
      <c r="BU374" s="102"/>
      <c r="BV374" s="102"/>
      <c r="BW374" s="102"/>
      <c r="BX374" s="102"/>
      <c r="BY374" s="102"/>
      <c r="BZ374" s="102"/>
      <c r="CA374" s="102"/>
      <c r="CB374" s="102"/>
    </row>
    <row r="375" spans="1:80">
      <c r="A375" s="34"/>
      <c r="B375" s="34"/>
      <c r="C375" s="34"/>
      <c r="D375" s="34"/>
      <c r="E375" s="34"/>
      <c r="F375" s="34"/>
      <c r="G375" s="34"/>
      <c r="H375" s="33"/>
      <c r="I375" s="102"/>
      <c r="J375" s="102"/>
      <c r="K375" s="102"/>
      <c r="L375" s="102"/>
      <c r="M375" s="102"/>
      <c r="N375" s="102"/>
      <c r="O375" s="102"/>
      <c r="P375" s="102"/>
      <c r="Q375" s="102"/>
      <c r="R375" s="102"/>
      <c r="S375" s="102"/>
      <c r="T375" s="102"/>
      <c r="U375" s="102"/>
      <c r="V375" s="102"/>
      <c r="W375" s="33"/>
      <c r="X375" s="102"/>
      <c r="Y375" s="102"/>
      <c r="Z375" s="102"/>
      <c r="AA375" s="102"/>
      <c r="AB375" s="102"/>
      <c r="AC375" s="102"/>
      <c r="AD375" s="102"/>
      <c r="AE375" s="102"/>
      <c r="AF375" s="102"/>
      <c r="AG375" s="102"/>
      <c r="AH375" s="102"/>
      <c r="AI375" s="102"/>
      <c r="AJ375" s="102"/>
      <c r="AK375" s="102"/>
      <c r="AL375" s="102"/>
      <c r="AM375" s="102"/>
      <c r="AN375" s="102"/>
      <c r="AO375" s="102"/>
      <c r="AP375" s="102"/>
      <c r="AQ375" s="102"/>
      <c r="AR375" s="102"/>
      <c r="AS375" s="102"/>
      <c r="AT375" s="102"/>
      <c r="AU375" s="102"/>
      <c r="AV375" s="102"/>
      <c r="AW375" s="102"/>
      <c r="AX375" s="102"/>
      <c r="AY375" s="102"/>
      <c r="AZ375" s="102"/>
      <c r="BA375" s="102"/>
      <c r="BB375" s="102"/>
      <c r="BC375" s="102"/>
      <c r="BD375" s="102"/>
      <c r="BE375" s="102"/>
      <c r="BF375" s="102"/>
      <c r="BG375" s="102"/>
      <c r="BH375" s="102"/>
      <c r="BI375" s="102"/>
      <c r="BJ375" s="102"/>
      <c r="BK375" s="102"/>
      <c r="BL375" s="102"/>
      <c r="BM375" s="102"/>
      <c r="BN375" s="102"/>
      <c r="BO375" s="102"/>
      <c r="BP375" s="102"/>
      <c r="BQ375" s="102"/>
      <c r="BR375" s="102"/>
      <c r="BS375" s="102"/>
      <c r="BT375" s="102"/>
      <c r="BU375" s="102"/>
      <c r="BV375" s="102"/>
      <c r="BW375" s="102"/>
      <c r="BX375" s="102"/>
      <c r="BY375" s="102"/>
      <c r="BZ375" s="102"/>
      <c r="CA375" s="102"/>
      <c r="CB375" s="102"/>
    </row>
    <row r="376" spans="1:80">
      <c r="A376" s="34"/>
      <c r="B376" s="34"/>
      <c r="C376" s="34"/>
      <c r="D376" s="34"/>
      <c r="E376" s="34"/>
      <c r="F376" s="34"/>
      <c r="G376" s="34"/>
      <c r="H376" s="33"/>
      <c r="I376" s="102"/>
      <c r="J376" s="102"/>
      <c r="K376" s="102"/>
      <c r="L376" s="102"/>
      <c r="M376" s="102"/>
      <c r="N376" s="102"/>
      <c r="O376" s="102"/>
      <c r="P376" s="102"/>
      <c r="Q376" s="102"/>
      <c r="R376" s="102"/>
      <c r="S376" s="102"/>
      <c r="T376" s="102"/>
      <c r="U376" s="102"/>
      <c r="V376" s="102"/>
      <c r="W376" s="33"/>
      <c r="X376" s="102"/>
      <c r="Y376" s="102"/>
      <c r="Z376" s="102"/>
      <c r="AA376" s="102"/>
      <c r="AB376" s="102"/>
      <c r="AC376" s="102"/>
      <c r="AD376" s="102"/>
      <c r="AE376" s="102"/>
      <c r="AF376" s="102"/>
      <c r="AG376" s="102"/>
      <c r="AH376" s="102"/>
      <c r="AI376" s="102"/>
      <c r="AJ376" s="102"/>
      <c r="AK376" s="102"/>
      <c r="AL376" s="102"/>
      <c r="AM376" s="102"/>
      <c r="AN376" s="102"/>
      <c r="AO376" s="102"/>
      <c r="AP376" s="102"/>
      <c r="AQ376" s="102"/>
      <c r="AR376" s="102"/>
      <c r="AS376" s="102"/>
      <c r="AT376" s="102"/>
      <c r="AU376" s="102"/>
      <c r="AV376" s="102"/>
      <c r="AW376" s="102"/>
      <c r="AX376" s="102"/>
      <c r="AY376" s="102"/>
      <c r="AZ376" s="102"/>
      <c r="BA376" s="102"/>
      <c r="BB376" s="102"/>
      <c r="BC376" s="102"/>
      <c r="BD376" s="102"/>
      <c r="BE376" s="102"/>
      <c r="BF376" s="102"/>
      <c r="BG376" s="102"/>
      <c r="BH376" s="102"/>
      <c r="BI376" s="102"/>
      <c r="BJ376" s="102"/>
      <c r="BK376" s="102"/>
      <c r="BL376" s="102"/>
      <c r="BM376" s="102"/>
      <c r="BN376" s="102"/>
      <c r="BO376" s="102"/>
      <c r="BP376" s="102"/>
      <c r="BQ376" s="102"/>
      <c r="BR376" s="102"/>
      <c r="BS376" s="102"/>
      <c r="BT376" s="102"/>
      <c r="BU376" s="102"/>
      <c r="BV376" s="102"/>
      <c r="BW376" s="102"/>
      <c r="BX376" s="102"/>
      <c r="BY376" s="102"/>
      <c r="BZ376" s="102"/>
      <c r="CA376" s="102"/>
      <c r="CB376" s="102"/>
    </row>
    <row r="377" spans="1:80">
      <c r="A377" s="34"/>
      <c r="B377" s="34"/>
      <c r="C377" s="34"/>
      <c r="D377" s="34"/>
      <c r="E377" s="34"/>
      <c r="F377" s="34"/>
      <c r="G377" s="34"/>
      <c r="H377" s="33"/>
      <c r="I377" s="102"/>
      <c r="J377" s="102"/>
      <c r="K377" s="102"/>
      <c r="L377" s="102"/>
      <c r="M377" s="102"/>
      <c r="N377" s="102"/>
      <c r="O377" s="102"/>
      <c r="P377" s="102"/>
      <c r="Q377" s="102"/>
      <c r="R377" s="102"/>
      <c r="S377" s="102"/>
      <c r="T377" s="102"/>
      <c r="U377" s="102"/>
      <c r="V377" s="102"/>
      <c r="W377" s="33"/>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A377" s="102"/>
      <c r="CB377" s="102"/>
    </row>
    <row r="378" spans="1:80">
      <c r="A378" s="34"/>
      <c r="B378" s="34"/>
      <c r="C378" s="34"/>
      <c r="D378" s="34"/>
      <c r="E378" s="34"/>
      <c r="F378" s="34"/>
      <c r="G378" s="34"/>
      <c r="H378" s="33"/>
      <c r="I378" s="102"/>
      <c r="J378" s="102"/>
      <c r="K378" s="102"/>
      <c r="L378" s="102"/>
      <c r="M378" s="102"/>
      <c r="N378" s="102"/>
      <c r="O378" s="102"/>
      <c r="P378" s="102"/>
      <c r="Q378" s="102"/>
      <c r="R378" s="102"/>
      <c r="S378" s="102"/>
      <c r="T378" s="102"/>
      <c r="U378" s="102"/>
      <c r="V378" s="102"/>
      <c r="W378" s="33"/>
      <c r="X378" s="102"/>
      <c r="Y378" s="102"/>
      <c r="Z378" s="102"/>
      <c r="AA378" s="102"/>
      <c r="AB378" s="102"/>
      <c r="AC378" s="102"/>
      <c r="AD378" s="102"/>
      <c r="AE378" s="102"/>
      <c r="AF378" s="102"/>
      <c r="AG378" s="102"/>
      <c r="AH378" s="102"/>
      <c r="AI378" s="102"/>
      <c r="AJ378" s="102"/>
      <c r="AK378" s="102"/>
      <c r="AL378" s="102"/>
      <c r="AM378" s="102"/>
      <c r="AN378" s="102"/>
      <c r="AO378" s="102"/>
      <c r="AP378" s="102"/>
      <c r="AQ378" s="102"/>
      <c r="AR378" s="102"/>
      <c r="AS378" s="102"/>
      <c r="AT378" s="102"/>
      <c r="AU378" s="102"/>
      <c r="AV378" s="102"/>
      <c r="AW378" s="102"/>
      <c r="AX378" s="102"/>
      <c r="AY378" s="102"/>
      <c r="AZ378" s="102"/>
      <c r="BA378" s="102"/>
      <c r="BB378" s="102"/>
      <c r="BC378" s="102"/>
      <c r="BD378" s="102"/>
      <c r="BE378" s="102"/>
      <c r="BF378" s="102"/>
      <c r="BG378" s="102"/>
      <c r="BH378" s="102"/>
      <c r="BI378" s="102"/>
      <c r="BJ378" s="102"/>
      <c r="BK378" s="102"/>
      <c r="BL378" s="102"/>
      <c r="BM378" s="102"/>
      <c r="BN378" s="102"/>
      <c r="BO378" s="102"/>
      <c r="BP378" s="102"/>
      <c r="BQ378" s="102"/>
      <c r="BR378" s="102"/>
      <c r="BS378" s="102"/>
      <c r="BT378" s="102"/>
      <c r="BU378" s="102"/>
      <c r="BV378" s="102"/>
      <c r="BW378" s="102"/>
      <c r="BX378" s="102"/>
      <c r="BY378" s="102"/>
      <c r="BZ378" s="102"/>
      <c r="CA378" s="102"/>
      <c r="CB378" s="102"/>
    </row>
    <row r="379" spans="1:80">
      <c r="A379" s="34"/>
      <c r="B379" s="34"/>
      <c r="C379" s="34"/>
      <c r="D379" s="34"/>
      <c r="E379" s="34"/>
      <c r="F379" s="34"/>
      <c r="G379" s="34"/>
      <c r="H379" s="33"/>
      <c r="I379" s="102"/>
      <c r="J379" s="102"/>
      <c r="K379" s="102"/>
      <c r="L379" s="102"/>
      <c r="M379" s="102"/>
      <c r="N379" s="102"/>
      <c r="O379" s="102"/>
      <c r="P379" s="102"/>
      <c r="Q379" s="102"/>
      <c r="R379" s="102"/>
      <c r="S379" s="102"/>
      <c r="T379" s="102"/>
      <c r="U379" s="102"/>
      <c r="V379" s="102"/>
      <c r="W379" s="33"/>
      <c r="X379" s="102"/>
      <c r="Y379" s="102"/>
      <c r="Z379" s="102"/>
      <c r="AA379" s="102"/>
      <c r="AB379" s="102"/>
      <c r="AC379" s="102"/>
      <c r="AD379" s="102"/>
      <c r="AE379" s="102"/>
      <c r="AF379" s="102"/>
      <c r="AG379" s="102"/>
      <c r="AH379" s="102"/>
      <c r="AI379" s="102"/>
      <c r="AJ379" s="102"/>
      <c r="AK379" s="102"/>
      <c r="AL379" s="102"/>
      <c r="AM379" s="102"/>
      <c r="AN379" s="102"/>
      <c r="AO379" s="102"/>
      <c r="AP379" s="102"/>
      <c r="AQ379" s="102"/>
      <c r="AR379" s="102"/>
      <c r="AS379" s="102"/>
      <c r="AT379" s="102"/>
      <c r="AU379" s="102"/>
      <c r="AV379" s="102"/>
      <c r="AW379" s="102"/>
      <c r="AX379" s="102"/>
      <c r="AY379" s="102"/>
      <c r="AZ379" s="102"/>
      <c r="BA379" s="102"/>
      <c r="BB379" s="102"/>
      <c r="BC379" s="102"/>
      <c r="BD379" s="102"/>
      <c r="BE379" s="102"/>
      <c r="BF379" s="102"/>
      <c r="BG379" s="102"/>
      <c r="BH379" s="102"/>
      <c r="BI379" s="102"/>
      <c r="BJ379" s="102"/>
      <c r="BK379" s="102"/>
      <c r="BL379" s="102"/>
      <c r="BM379" s="102"/>
      <c r="BN379" s="102"/>
      <c r="BO379" s="102"/>
      <c r="BP379" s="102"/>
      <c r="BQ379" s="102"/>
      <c r="BR379" s="102"/>
      <c r="BS379" s="102"/>
      <c r="BT379" s="102"/>
      <c r="BU379" s="102"/>
      <c r="BV379" s="102"/>
      <c r="BW379" s="102"/>
      <c r="BX379" s="102"/>
      <c r="BY379" s="102"/>
      <c r="BZ379" s="102"/>
      <c r="CA379" s="102"/>
      <c r="CB379" s="102"/>
    </row>
    <row r="380" spans="1:80">
      <c r="A380" s="34"/>
      <c r="B380" s="34"/>
      <c r="C380" s="34"/>
      <c r="D380" s="34"/>
      <c r="E380" s="34"/>
      <c r="F380" s="34"/>
      <c r="G380" s="34"/>
      <c r="H380" s="33"/>
      <c r="I380" s="102"/>
      <c r="J380" s="102"/>
      <c r="K380" s="102"/>
      <c r="L380" s="102"/>
      <c r="M380" s="102"/>
      <c r="N380" s="102"/>
      <c r="O380" s="102"/>
      <c r="P380" s="102"/>
      <c r="Q380" s="102"/>
      <c r="R380" s="102"/>
      <c r="S380" s="102"/>
      <c r="T380" s="102"/>
      <c r="U380" s="102"/>
      <c r="V380" s="102"/>
      <c r="W380" s="33"/>
      <c r="X380" s="102"/>
      <c r="Y380" s="102"/>
      <c r="Z380" s="102"/>
      <c r="AA380" s="102"/>
      <c r="AB380" s="102"/>
      <c r="AC380" s="102"/>
      <c r="AD380" s="102"/>
      <c r="AE380" s="102"/>
      <c r="AF380" s="102"/>
      <c r="AG380" s="102"/>
      <c r="AH380" s="102"/>
      <c r="AI380" s="102"/>
      <c r="AJ380" s="102"/>
      <c r="AK380" s="102"/>
      <c r="AL380" s="102"/>
      <c r="AM380" s="102"/>
      <c r="AN380" s="102"/>
      <c r="AO380" s="102"/>
      <c r="AP380" s="102"/>
      <c r="AQ380" s="102"/>
      <c r="AR380" s="102"/>
      <c r="AS380" s="102"/>
      <c r="AT380" s="102"/>
      <c r="AU380" s="102"/>
      <c r="AV380" s="102"/>
      <c r="AW380" s="102"/>
      <c r="AX380" s="102"/>
      <c r="AY380" s="102"/>
      <c r="AZ380" s="102"/>
      <c r="BA380" s="102"/>
      <c r="BB380" s="102"/>
      <c r="BC380" s="102"/>
      <c r="BD380" s="102"/>
      <c r="BE380" s="102"/>
      <c r="BF380" s="102"/>
      <c r="BG380" s="102"/>
      <c r="BH380" s="102"/>
      <c r="BI380" s="102"/>
      <c r="BJ380" s="102"/>
      <c r="BK380" s="102"/>
      <c r="BL380" s="102"/>
      <c r="BM380" s="102"/>
      <c r="BN380" s="102"/>
      <c r="BO380" s="102"/>
      <c r="BP380" s="102"/>
      <c r="BQ380" s="102"/>
      <c r="BR380" s="102"/>
      <c r="BS380" s="102"/>
      <c r="BT380" s="102"/>
      <c r="BU380" s="102"/>
      <c r="BV380" s="102"/>
      <c r="BW380" s="102"/>
      <c r="BX380" s="102"/>
      <c r="BY380" s="102"/>
      <c r="BZ380" s="102"/>
      <c r="CA380" s="102"/>
      <c r="CB380" s="102"/>
    </row>
    <row r="381" spans="1:80">
      <c r="A381" s="34"/>
      <c r="B381" s="34"/>
      <c r="C381" s="34"/>
      <c r="D381" s="34"/>
      <c r="E381" s="34"/>
      <c r="F381" s="34"/>
      <c r="G381" s="34"/>
      <c r="H381" s="33"/>
      <c r="I381" s="102"/>
      <c r="J381" s="102"/>
      <c r="K381" s="102"/>
      <c r="L381" s="102"/>
      <c r="M381" s="102"/>
      <c r="N381" s="102"/>
      <c r="O381" s="102"/>
      <c r="P381" s="102"/>
      <c r="Q381" s="102"/>
      <c r="R381" s="102"/>
      <c r="S381" s="102"/>
      <c r="T381" s="102"/>
      <c r="U381" s="102"/>
      <c r="V381" s="102"/>
      <c r="W381" s="33"/>
      <c r="X381" s="102"/>
      <c r="Y381" s="102"/>
      <c r="Z381" s="102"/>
      <c r="AA381" s="102"/>
      <c r="AB381" s="102"/>
      <c r="AC381" s="102"/>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102"/>
      <c r="BC381" s="102"/>
      <c r="BD381" s="102"/>
      <c r="BE381" s="102"/>
      <c r="BF381" s="102"/>
      <c r="BG381" s="102"/>
      <c r="BH381" s="102"/>
      <c r="BI381" s="102"/>
      <c r="BJ381" s="102"/>
      <c r="BK381" s="102"/>
      <c r="BL381" s="102"/>
      <c r="BM381" s="102"/>
      <c r="BN381" s="102"/>
      <c r="BO381" s="102"/>
      <c r="BP381" s="102"/>
      <c r="BQ381" s="102"/>
      <c r="BR381" s="102"/>
      <c r="BS381" s="102"/>
      <c r="BT381" s="102"/>
      <c r="BU381" s="102"/>
      <c r="BV381" s="102"/>
      <c r="BW381" s="102"/>
      <c r="BX381" s="102"/>
      <c r="BY381" s="102"/>
      <c r="BZ381" s="102"/>
      <c r="CA381" s="102"/>
      <c r="CB381" s="102"/>
    </row>
    <row r="382" spans="1:80">
      <c r="A382" s="34"/>
      <c r="B382" s="34"/>
      <c r="C382" s="34"/>
      <c r="D382" s="34"/>
      <c r="E382" s="34"/>
      <c r="F382" s="34"/>
      <c r="G382" s="34"/>
      <c r="H382" s="33"/>
      <c r="I382" s="102"/>
      <c r="J382" s="102"/>
      <c r="K382" s="102"/>
      <c r="L382" s="102"/>
      <c r="M382" s="102"/>
      <c r="N382" s="102"/>
      <c r="O382" s="102"/>
      <c r="P382" s="102"/>
      <c r="Q382" s="102"/>
      <c r="R382" s="102"/>
      <c r="S382" s="102"/>
      <c r="T382" s="102"/>
      <c r="U382" s="102"/>
      <c r="V382" s="102"/>
      <c r="W382" s="33"/>
      <c r="X382" s="102"/>
      <c r="Y382" s="102"/>
      <c r="Z382" s="102"/>
      <c r="AA382" s="102"/>
      <c r="AB382" s="102"/>
      <c r="AC382" s="102"/>
      <c r="AD382" s="102"/>
      <c r="AE382" s="102"/>
      <c r="AF382" s="102"/>
      <c r="AG382" s="102"/>
      <c r="AH382" s="102"/>
      <c r="AI382" s="102"/>
      <c r="AJ382" s="102"/>
      <c r="AK382" s="102"/>
      <c r="AL382" s="102"/>
      <c r="AM382" s="102"/>
      <c r="AN382" s="102"/>
      <c r="AO382" s="102"/>
      <c r="AP382" s="102"/>
      <c r="AQ382" s="102"/>
      <c r="AR382" s="102"/>
      <c r="AS382" s="102"/>
      <c r="AT382" s="102"/>
      <c r="AU382" s="102"/>
      <c r="AV382" s="102"/>
      <c r="AW382" s="102"/>
      <c r="AX382" s="102"/>
      <c r="AY382" s="102"/>
      <c r="AZ382" s="102"/>
      <c r="BA382" s="102"/>
      <c r="BB382" s="102"/>
      <c r="BC382" s="102"/>
      <c r="BD382" s="102"/>
      <c r="BE382" s="102"/>
      <c r="BF382" s="102"/>
      <c r="BG382" s="102"/>
      <c r="BH382" s="102"/>
      <c r="BI382" s="102"/>
      <c r="BJ382" s="102"/>
      <c r="BK382" s="102"/>
      <c r="BL382" s="102"/>
      <c r="BM382" s="102"/>
      <c r="BN382" s="102"/>
      <c r="BO382" s="102"/>
      <c r="BP382" s="102"/>
      <c r="BQ382" s="102"/>
      <c r="BR382" s="102"/>
      <c r="BS382" s="102"/>
      <c r="BT382" s="102"/>
      <c r="BU382" s="102"/>
      <c r="BV382" s="102"/>
      <c r="BW382" s="102"/>
      <c r="BX382" s="102"/>
      <c r="BY382" s="102"/>
      <c r="BZ382" s="102"/>
      <c r="CA382" s="102"/>
      <c r="CB382" s="102"/>
    </row>
    <row r="383" spans="1:80">
      <c r="A383" s="34"/>
      <c r="B383" s="34"/>
      <c r="C383" s="34"/>
      <c r="D383" s="34"/>
      <c r="E383" s="34"/>
      <c r="F383" s="34"/>
      <c r="G383" s="34"/>
      <c r="H383" s="33"/>
      <c r="I383" s="102"/>
      <c r="J383" s="102"/>
      <c r="K383" s="102"/>
      <c r="L383" s="102"/>
      <c r="M383" s="102"/>
      <c r="N383" s="102"/>
      <c r="O383" s="102"/>
      <c r="P383" s="102"/>
      <c r="Q383" s="102"/>
      <c r="R383" s="102"/>
      <c r="S383" s="102"/>
      <c r="T383" s="102"/>
      <c r="U383" s="102"/>
      <c r="V383" s="102"/>
      <c r="W383" s="33"/>
      <c r="X383" s="102"/>
      <c r="Y383" s="102"/>
      <c r="Z383" s="102"/>
      <c r="AA383" s="102"/>
      <c r="AB383" s="102"/>
      <c r="AC383" s="102"/>
      <c r="AD383" s="102"/>
      <c r="AE383" s="102"/>
      <c r="AF383" s="102"/>
      <c r="AG383" s="102"/>
      <c r="AH383" s="102"/>
      <c r="AI383" s="102"/>
      <c r="AJ383" s="102"/>
      <c r="AK383" s="102"/>
      <c r="AL383" s="102"/>
      <c r="AM383" s="102"/>
      <c r="AN383" s="102"/>
      <c r="AO383" s="102"/>
      <c r="AP383" s="102"/>
      <c r="AQ383" s="102"/>
      <c r="AR383" s="102"/>
      <c r="AS383" s="102"/>
      <c r="AT383" s="102"/>
      <c r="AU383" s="102"/>
      <c r="AV383" s="102"/>
      <c r="AW383" s="102"/>
      <c r="AX383" s="102"/>
      <c r="AY383" s="102"/>
      <c r="AZ383" s="102"/>
      <c r="BA383" s="102"/>
      <c r="BB383" s="102"/>
      <c r="BC383" s="102"/>
      <c r="BD383" s="102"/>
      <c r="BE383" s="102"/>
      <c r="BF383" s="102"/>
      <c r="BG383" s="102"/>
      <c r="BH383" s="102"/>
      <c r="BI383" s="102"/>
      <c r="BJ383" s="102"/>
      <c r="BK383" s="102"/>
      <c r="BL383" s="102"/>
      <c r="BM383" s="102"/>
      <c r="BN383" s="102"/>
      <c r="BO383" s="102"/>
      <c r="BP383" s="102"/>
      <c r="BQ383" s="102"/>
      <c r="BR383" s="102"/>
      <c r="BS383" s="102"/>
      <c r="BT383" s="102"/>
      <c r="BU383" s="102"/>
      <c r="BV383" s="102"/>
      <c r="BW383" s="102"/>
      <c r="BX383" s="102"/>
      <c r="BY383" s="102"/>
      <c r="BZ383" s="102"/>
      <c r="CA383" s="102"/>
      <c r="CB383" s="102"/>
    </row>
    <row r="384" spans="1:80">
      <c r="A384" s="34"/>
      <c r="B384" s="34"/>
      <c r="C384" s="34"/>
      <c r="D384" s="34"/>
      <c r="E384" s="34"/>
      <c r="F384" s="34"/>
      <c r="G384" s="34"/>
      <c r="H384" s="33"/>
      <c r="I384" s="102"/>
      <c r="J384" s="102"/>
      <c r="K384" s="102"/>
      <c r="L384" s="102"/>
      <c r="M384" s="102"/>
      <c r="N384" s="102"/>
      <c r="O384" s="102"/>
      <c r="P384" s="102"/>
      <c r="Q384" s="102"/>
      <c r="R384" s="102"/>
      <c r="S384" s="102"/>
      <c r="T384" s="102"/>
      <c r="U384" s="102"/>
      <c r="V384" s="102"/>
      <c r="W384" s="33"/>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A384" s="102"/>
      <c r="CB384" s="102"/>
    </row>
    <row r="385" spans="1:80">
      <c r="A385" s="34"/>
      <c r="B385" s="34"/>
      <c r="C385" s="34"/>
      <c r="D385" s="34"/>
      <c r="E385" s="34"/>
      <c r="F385" s="34"/>
      <c r="G385" s="34"/>
      <c r="H385" s="33"/>
      <c r="I385" s="102"/>
      <c r="J385" s="102"/>
      <c r="K385" s="102"/>
      <c r="L385" s="102"/>
      <c r="M385" s="102"/>
      <c r="N385" s="102"/>
      <c r="O385" s="102"/>
      <c r="P385" s="102"/>
      <c r="Q385" s="102"/>
      <c r="R385" s="102"/>
      <c r="S385" s="102"/>
      <c r="T385" s="102"/>
      <c r="U385" s="102"/>
      <c r="V385" s="102"/>
      <c r="W385" s="33"/>
      <c r="X385" s="102"/>
      <c r="Y385" s="102"/>
      <c r="Z385" s="102"/>
      <c r="AA385" s="102"/>
      <c r="AB385" s="102"/>
      <c r="AC385" s="102"/>
      <c r="AD385" s="102"/>
      <c r="AE385" s="102"/>
      <c r="AF385" s="102"/>
      <c r="AG385" s="102"/>
      <c r="AH385" s="102"/>
      <c r="AI385" s="102"/>
      <c r="AJ385" s="102"/>
      <c r="AK385" s="102"/>
      <c r="AL385" s="102"/>
      <c r="AM385" s="102"/>
      <c r="AN385" s="102"/>
      <c r="AO385" s="102"/>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c r="BX385" s="102"/>
      <c r="BY385" s="102"/>
      <c r="BZ385" s="102"/>
      <c r="CA385" s="102"/>
      <c r="CB385" s="102"/>
    </row>
    <row r="386" spans="1:80">
      <c r="A386" s="34"/>
      <c r="B386" s="34"/>
      <c r="C386" s="34"/>
      <c r="D386" s="34"/>
      <c r="E386" s="34"/>
      <c r="F386" s="34"/>
      <c r="G386" s="34"/>
      <c r="H386" s="33"/>
      <c r="I386" s="102"/>
      <c r="J386" s="102"/>
      <c r="K386" s="102"/>
      <c r="L386" s="102"/>
      <c r="M386" s="102"/>
      <c r="N386" s="102"/>
      <c r="O386" s="102"/>
      <c r="P386" s="102"/>
      <c r="Q386" s="102"/>
      <c r="R386" s="102"/>
      <c r="S386" s="102"/>
      <c r="T386" s="102"/>
      <c r="U386" s="102"/>
      <c r="V386" s="102"/>
      <c r="W386" s="33"/>
      <c r="X386" s="102"/>
      <c r="Y386" s="102"/>
      <c r="Z386" s="102"/>
      <c r="AA386" s="102"/>
      <c r="AB386" s="102"/>
      <c r="AC386" s="102"/>
      <c r="AD386" s="102"/>
      <c r="AE386" s="102"/>
      <c r="AF386" s="102"/>
      <c r="AG386" s="102"/>
      <c r="AH386" s="102"/>
      <c r="AI386" s="102"/>
      <c r="AJ386" s="102"/>
      <c r="AK386" s="102"/>
      <c r="AL386" s="102"/>
      <c r="AM386" s="102"/>
      <c r="AN386" s="102"/>
      <c r="AO386" s="102"/>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c r="BX386" s="102"/>
      <c r="BY386" s="102"/>
      <c r="BZ386" s="102"/>
      <c r="CA386" s="102"/>
      <c r="CB386" s="102"/>
    </row>
    <row r="387" spans="1:80">
      <c r="A387" s="34"/>
      <c r="B387" s="34"/>
      <c r="C387" s="34"/>
      <c r="D387" s="34"/>
      <c r="E387" s="34"/>
      <c r="F387" s="34"/>
      <c r="G387" s="34"/>
      <c r="H387" s="33"/>
      <c r="I387" s="102"/>
      <c r="J387" s="102"/>
      <c r="K387" s="102"/>
      <c r="L387" s="102"/>
      <c r="M387" s="102"/>
      <c r="N387" s="102"/>
      <c r="O387" s="102"/>
      <c r="P387" s="102"/>
      <c r="Q387" s="102"/>
      <c r="R387" s="102"/>
      <c r="S387" s="102"/>
      <c r="T387" s="102"/>
      <c r="U387" s="102"/>
      <c r="V387" s="102"/>
      <c r="W387" s="33"/>
      <c r="X387" s="102"/>
      <c r="Y387" s="102"/>
      <c r="Z387" s="102"/>
      <c r="AA387" s="102"/>
      <c r="AB387" s="102"/>
      <c r="AC387" s="102"/>
      <c r="AD387" s="102"/>
      <c r="AE387" s="102"/>
      <c r="AF387" s="102"/>
      <c r="AG387" s="102"/>
      <c r="AH387" s="102"/>
      <c r="AI387" s="102"/>
      <c r="AJ387" s="102"/>
      <c r="AK387" s="102"/>
      <c r="AL387" s="102"/>
      <c r="AM387" s="102"/>
      <c r="AN387" s="102"/>
      <c r="AO387" s="102"/>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A387" s="102"/>
      <c r="CB387" s="102"/>
    </row>
    <row r="388" spans="1:80">
      <c r="A388" s="34"/>
      <c r="B388" s="34"/>
      <c r="C388" s="34"/>
      <c r="D388" s="34"/>
      <c r="E388" s="34"/>
      <c r="F388" s="34"/>
      <c r="G388" s="34"/>
      <c r="H388" s="33"/>
      <c r="I388" s="102"/>
      <c r="J388" s="102"/>
      <c r="K388" s="102"/>
      <c r="L388" s="102"/>
      <c r="M388" s="102"/>
      <c r="N388" s="102"/>
      <c r="O388" s="102"/>
      <c r="P388" s="102"/>
      <c r="Q388" s="102"/>
      <c r="R388" s="102"/>
      <c r="S388" s="102"/>
      <c r="T388" s="102"/>
      <c r="U388" s="102"/>
      <c r="V388" s="102"/>
      <c r="W388" s="33"/>
      <c r="X388" s="102"/>
      <c r="Y388" s="102"/>
      <c r="Z388" s="102"/>
      <c r="AA388" s="102"/>
      <c r="AB388" s="102"/>
      <c r="AC388" s="102"/>
      <c r="AD388" s="102"/>
      <c r="AE388" s="102"/>
      <c r="AF388" s="102"/>
      <c r="AG388" s="102"/>
      <c r="AH388" s="102"/>
      <c r="AI388" s="102"/>
      <c r="AJ388" s="102"/>
      <c r="AK388" s="102"/>
      <c r="AL388" s="102"/>
      <c r="AM388" s="102"/>
      <c r="AN388" s="102"/>
      <c r="AO388" s="102"/>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BQ388" s="102"/>
      <c r="BR388" s="102"/>
      <c r="BS388" s="102"/>
      <c r="BT388" s="102"/>
      <c r="BU388" s="102"/>
      <c r="BV388" s="102"/>
      <c r="BW388" s="102"/>
      <c r="BX388" s="102"/>
      <c r="BY388" s="102"/>
      <c r="BZ388" s="102"/>
      <c r="CA388" s="102"/>
      <c r="CB388" s="102"/>
    </row>
    <row r="389" spans="1:80">
      <c r="A389" s="34"/>
      <c r="B389" s="34"/>
      <c r="C389" s="34"/>
      <c r="D389" s="34"/>
      <c r="E389" s="34"/>
      <c r="F389" s="34"/>
      <c r="G389" s="34"/>
      <c r="H389" s="33"/>
      <c r="I389" s="102"/>
      <c r="J389" s="102"/>
      <c r="K389" s="102"/>
      <c r="L389" s="102"/>
      <c r="M389" s="102"/>
      <c r="N389" s="102"/>
      <c r="O389" s="102"/>
      <c r="P389" s="102"/>
      <c r="Q389" s="102"/>
      <c r="R389" s="102"/>
      <c r="S389" s="102"/>
      <c r="T389" s="102"/>
      <c r="U389" s="102"/>
      <c r="V389" s="102"/>
      <c r="W389" s="33"/>
      <c r="X389" s="102"/>
      <c r="Y389" s="102"/>
      <c r="Z389" s="102"/>
      <c r="AA389" s="102"/>
      <c r="AB389" s="102"/>
      <c r="AC389" s="102"/>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c r="CA389" s="102"/>
      <c r="CB389" s="102"/>
    </row>
    <row r="390" spans="1:80">
      <c r="A390" s="34"/>
      <c r="B390" s="34"/>
      <c r="C390" s="34"/>
      <c r="D390" s="34"/>
      <c r="E390" s="34"/>
      <c r="F390" s="34"/>
      <c r="G390" s="34"/>
      <c r="H390" s="33"/>
      <c r="I390" s="102"/>
      <c r="J390" s="102"/>
      <c r="K390" s="102"/>
      <c r="L390" s="102"/>
      <c r="M390" s="102"/>
      <c r="N390" s="102"/>
      <c r="O390" s="102"/>
      <c r="P390" s="102"/>
      <c r="Q390" s="102"/>
      <c r="R390" s="102"/>
      <c r="S390" s="102"/>
      <c r="T390" s="102"/>
      <c r="U390" s="102"/>
      <c r="V390" s="102"/>
      <c r="W390" s="33"/>
      <c r="X390" s="102"/>
      <c r="Y390" s="102"/>
      <c r="Z390" s="102"/>
      <c r="AA390" s="102"/>
      <c r="AB390" s="102"/>
      <c r="AC390" s="102"/>
      <c r="AD390" s="102"/>
      <c r="AE390" s="102"/>
      <c r="AF390" s="102"/>
      <c r="AG390" s="102"/>
      <c r="AH390" s="102"/>
      <c r="AI390" s="102"/>
      <c r="AJ390" s="102"/>
      <c r="AK390" s="102"/>
      <c r="AL390" s="102"/>
      <c r="AM390" s="102"/>
      <c r="AN390" s="102"/>
      <c r="AO390" s="102"/>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A390" s="102"/>
      <c r="CB390" s="102"/>
    </row>
    <row r="391" spans="1:80">
      <c r="A391" s="34"/>
      <c r="B391" s="34"/>
      <c r="C391" s="34"/>
      <c r="D391" s="34"/>
      <c r="E391" s="34"/>
      <c r="F391" s="34"/>
      <c r="G391" s="34"/>
      <c r="H391" s="33"/>
      <c r="I391" s="102"/>
      <c r="J391" s="102"/>
      <c r="K391" s="102"/>
      <c r="L391" s="102"/>
      <c r="M391" s="102"/>
      <c r="N391" s="102"/>
      <c r="O391" s="102"/>
      <c r="P391" s="102"/>
      <c r="Q391" s="102"/>
      <c r="R391" s="102"/>
      <c r="S391" s="102"/>
      <c r="T391" s="102"/>
      <c r="U391" s="102"/>
      <c r="V391" s="102"/>
      <c r="W391" s="33"/>
      <c r="X391" s="102"/>
      <c r="Y391" s="102"/>
      <c r="Z391" s="102"/>
      <c r="AA391" s="102"/>
      <c r="AB391" s="102"/>
      <c r="AC391" s="102"/>
      <c r="AD391" s="102"/>
      <c r="AE391" s="102"/>
      <c r="AF391" s="102"/>
      <c r="AG391" s="102"/>
      <c r="AH391" s="102"/>
      <c r="AI391" s="102"/>
      <c r="AJ391" s="102"/>
      <c r="AK391" s="102"/>
      <c r="AL391" s="102"/>
      <c r="AM391" s="102"/>
      <c r="AN391" s="102"/>
      <c r="AO391" s="102"/>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c r="BN391" s="102"/>
      <c r="BO391" s="102"/>
      <c r="BP391" s="102"/>
      <c r="BQ391" s="102"/>
      <c r="BR391" s="102"/>
      <c r="BS391" s="102"/>
      <c r="BT391" s="102"/>
      <c r="BU391" s="102"/>
      <c r="BV391" s="102"/>
      <c r="BW391" s="102"/>
      <c r="BX391" s="102"/>
      <c r="BY391" s="102"/>
      <c r="BZ391" s="102"/>
      <c r="CA391" s="102"/>
      <c r="CB391" s="102"/>
    </row>
    <row r="392" spans="1:80">
      <c r="A392" s="34"/>
      <c r="B392" s="34"/>
      <c r="C392" s="34"/>
      <c r="D392" s="34"/>
      <c r="E392" s="34"/>
      <c r="F392" s="34"/>
      <c r="G392" s="34"/>
      <c r="H392" s="33"/>
      <c r="I392" s="102"/>
      <c r="J392" s="102"/>
      <c r="K392" s="102"/>
      <c r="L392" s="102"/>
      <c r="M392" s="102"/>
      <c r="N392" s="102"/>
      <c r="O392" s="102"/>
      <c r="P392" s="102"/>
      <c r="Q392" s="102"/>
      <c r="R392" s="102"/>
      <c r="S392" s="102"/>
      <c r="T392" s="102"/>
      <c r="U392" s="102"/>
      <c r="V392" s="102"/>
      <c r="W392" s="33"/>
      <c r="X392" s="102"/>
      <c r="Y392" s="102"/>
      <c r="Z392" s="102"/>
      <c r="AA392" s="102"/>
      <c r="AB392" s="102"/>
      <c r="AC392" s="102"/>
      <c r="AD392" s="102"/>
      <c r="AE392" s="102"/>
      <c r="AF392" s="102"/>
      <c r="AG392" s="102"/>
      <c r="AH392" s="102"/>
      <c r="AI392" s="102"/>
      <c r="AJ392" s="102"/>
      <c r="AK392" s="102"/>
      <c r="AL392" s="102"/>
      <c r="AM392" s="102"/>
      <c r="AN392" s="102"/>
      <c r="AO392" s="102"/>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A392" s="102"/>
      <c r="CB392" s="102"/>
    </row>
    <row r="393" spans="1:80">
      <c r="A393" s="34"/>
      <c r="B393" s="34"/>
      <c r="C393" s="34"/>
      <c r="D393" s="34"/>
      <c r="E393" s="34"/>
      <c r="F393" s="34"/>
      <c r="G393" s="34"/>
      <c r="H393" s="33"/>
      <c r="I393" s="102"/>
      <c r="J393" s="102"/>
      <c r="K393" s="102"/>
      <c r="L393" s="102"/>
      <c r="M393" s="102"/>
      <c r="N393" s="102"/>
      <c r="O393" s="102"/>
      <c r="P393" s="102"/>
      <c r="Q393" s="102"/>
      <c r="R393" s="102"/>
      <c r="S393" s="102"/>
      <c r="T393" s="102"/>
      <c r="U393" s="102"/>
      <c r="V393" s="102"/>
      <c r="W393" s="33"/>
      <c r="X393" s="102"/>
      <c r="Y393" s="102"/>
      <c r="Z393" s="102"/>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row>
    <row r="394" spans="1:80">
      <c r="A394" s="34"/>
      <c r="B394" s="34"/>
      <c r="C394" s="34"/>
      <c r="D394" s="34"/>
      <c r="E394" s="34"/>
      <c r="F394" s="34"/>
      <c r="G394" s="34"/>
      <c r="H394" s="33"/>
      <c r="I394" s="102"/>
      <c r="J394" s="102"/>
      <c r="K394" s="102"/>
      <c r="L394" s="102"/>
      <c r="M394" s="102"/>
      <c r="N394" s="102"/>
      <c r="O394" s="102"/>
      <c r="P394" s="102"/>
      <c r="Q394" s="102"/>
      <c r="R394" s="102"/>
      <c r="S394" s="102"/>
      <c r="T394" s="102"/>
      <c r="U394" s="102"/>
      <c r="V394" s="102"/>
      <c r="W394" s="33"/>
      <c r="X394" s="102"/>
      <c r="Y394" s="102"/>
      <c r="Z394" s="102"/>
      <c r="AA394" s="102"/>
      <c r="AB394" s="102"/>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c r="CA394" s="102"/>
      <c r="CB394" s="102"/>
    </row>
    <row r="395" spans="1:80">
      <c r="A395" s="34"/>
      <c r="B395" s="34"/>
      <c r="C395" s="34"/>
      <c r="D395" s="34"/>
      <c r="E395" s="34"/>
      <c r="F395" s="34"/>
      <c r="G395" s="34"/>
      <c r="H395" s="33"/>
      <c r="I395" s="102"/>
      <c r="J395" s="102"/>
      <c r="K395" s="102"/>
      <c r="L395" s="102"/>
      <c r="M395" s="102"/>
      <c r="N395" s="102"/>
      <c r="O395" s="102"/>
      <c r="P395" s="102"/>
      <c r="Q395" s="102"/>
      <c r="R395" s="102"/>
      <c r="S395" s="102"/>
      <c r="T395" s="102"/>
      <c r="U395" s="102"/>
      <c r="V395" s="102"/>
      <c r="W395" s="33"/>
      <c r="X395" s="102"/>
      <c r="Y395" s="102"/>
      <c r="Z395" s="102"/>
      <c r="AA395" s="102"/>
      <c r="AB395" s="102"/>
      <c r="AC395" s="102"/>
      <c r="AD395" s="102"/>
      <c r="AE395" s="102"/>
      <c r="AF395" s="102"/>
      <c r="AG395" s="102"/>
      <c r="AH395" s="102"/>
      <c r="AI395" s="102"/>
      <c r="AJ395" s="102"/>
      <c r="AK395" s="102"/>
      <c r="AL395" s="102"/>
      <c r="AM395" s="102"/>
      <c r="AN395" s="102"/>
      <c r="AO395" s="102"/>
      <c r="AP395" s="102"/>
      <c r="AQ395" s="102"/>
      <c r="AR395" s="102"/>
      <c r="AS395" s="102"/>
      <c r="AT395" s="102"/>
      <c r="AU395" s="102"/>
      <c r="AV395" s="102"/>
      <c r="AW395" s="102"/>
      <c r="AX395" s="102"/>
      <c r="AY395" s="102"/>
      <c r="AZ395" s="102"/>
      <c r="BA395" s="102"/>
      <c r="BB395" s="102"/>
      <c r="BC395" s="102"/>
      <c r="BD395" s="102"/>
      <c r="BE395" s="102"/>
      <c r="BF395" s="102"/>
      <c r="BG395" s="102"/>
      <c r="BH395" s="102"/>
      <c r="BI395" s="102"/>
      <c r="BJ395" s="102"/>
      <c r="BK395" s="102"/>
      <c r="BL395" s="102"/>
      <c r="BM395" s="102"/>
      <c r="BN395" s="102"/>
      <c r="BO395" s="102"/>
      <c r="BP395" s="102"/>
      <c r="BQ395" s="102"/>
      <c r="BR395" s="102"/>
      <c r="BS395" s="102"/>
      <c r="BT395" s="102"/>
      <c r="BU395" s="102"/>
      <c r="BV395" s="102"/>
      <c r="BW395" s="102"/>
      <c r="BX395" s="102"/>
      <c r="BY395" s="102"/>
      <c r="BZ395" s="102"/>
      <c r="CA395" s="102"/>
      <c r="CB395" s="102"/>
    </row>
    <row r="396" spans="1:80">
      <c r="A396" s="34"/>
      <c r="B396" s="34"/>
      <c r="C396" s="34"/>
      <c r="D396" s="34"/>
      <c r="E396" s="34"/>
      <c r="F396" s="34"/>
      <c r="G396" s="34"/>
      <c r="H396" s="33"/>
      <c r="I396" s="102"/>
      <c r="J396" s="102"/>
      <c r="K396" s="102"/>
      <c r="L396" s="102"/>
      <c r="M396" s="102"/>
      <c r="N396" s="102"/>
      <c r="O396" s="102"/>
      <c r="P396" s="102"/>
      <c r="Q396" s="102"/>
      <c r="R396" s="102"/>
      <c r="S396" s="102"/>
      <c r="T396" s="102"/>
      <c r="U396" s="102"/>
      <c r="V396" s="102"/>
      <c r="W396" s="33"/>
      <c r="X396" s="102"/>
      <c r="Y396" s="102"/>
      <c r="Z396" s="102"/>
      <c r="AA396" s="102"/>
      <c r="AB396" s="102"/>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A396" s="102"/>
      <c r="CB396" s="102"/>
    </row>
    <row r="397" spans="1:80">
      <c r="A397" s="34"/>
      <c r="B397" s="34"/>
      <c r="C397" s="34"/>
      <c r="D397" s="34"/>
      <c r="E397" s="34"/>
      <c r="F397" s="34"/>
      <c r="G397" s="34"/>
      <c r="H397" s="33"/>
      <c r="I397" s="102"/>
      <c r="J397" s="102"/>
      <c r="K397" s="102"/>
      <c r="L397" s="102"/>
      <c r="M397" s="102"/>
      <c r="N397" s="102"/>
      <c r="O397" s="102"/>
      <c r="P397" s="102"/>
      <c r="Q397" s="102"/>
      <c r="R397" s="102"/>
      <c r="S397" s="102"/>
      <c r="T397" s="102"/>
      <c r="U397" s="102"/>
      <c r="V397" s="102"/>
      <c r="W397" s="33"/>
      <c r="X397" s="102"/>
      <c r="Y397" s="102"/>
      <c r="Z397" s="102"/>
      <c r="AA397" s="102"/>
      <c r="AB397" s="102"/>
      <c r="AC397" s="102"/>
      <c r="AD397" s="102"/>
      <c r="AE397" s="102"/>
      <c r="AF397" s="102"/>
      <c r="AG397" s="102"/>
      <c r="AH397" s="102"/>
      <c r="AI397" s="102"/>
      <c r="AJ397" s="102"/>
      <c r="AK397" s="102"/>
      <c r="AL397" s="102"/>
      <c r="AM397" s="102"/>
      <c r="AN397" s="102"/>
      <c r="AO397" s="102"/>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102"/>
      <c r="BU397" s="102"/>
      <c r="BV397" s="102"/>
      <c r="BW397" s="102"/>
      <c r="BX397" s="102"/>
      <c r="BY397" s="102"/>
      <c r="BZ397" s="102"/>
      <c r="CA397" s="102"/>
      <c r="CB397" s="102"/>
    </row>
    <row r="398" spans="1:80">
      <c r="A398" s="34"/>
      <c r="B398" s="34"/>
      <c r="C398" s="34"/>
      <c r="D398" s="34"/>
      <c r="E398" s="34"/>
      <c r="F398" s="34"/>
      <c r="G398" s="34"/>
      <c r="H398" s="33"/>
      <c r="I398" s="102"/>
      <c r="J398" s="102"/>
      <c r="K398" s="102"/>
      <c r="L398" s="102"/>
      <c r="M398" s="102"/>
      <c r="N398" s="102"/>
      <c r="O398" s="102"/>
      <c r="P398" s="102"/>
      <c r="Q398" s="102"/>
      <c r="R398" s="102"/>
      <c r="S398" s="102"/>
      <c r="T398" s="102"/>
      <c r="U398" s="102"/>
      <c r="V398" s="102"/>
      <c r="W398" s="33"/>
      <c r="X398" s="102"/>
      <c r="Y398" s="102"/>
      <c r="Z398" s="102"/>
      <c r="AA398" s="102"/>
      <c r="AB398" s="102"/>
      <c r="AC398" s="102"/>
      <c r="AD398" s="102"/>
      <c r="AE398" s="102"/>
      <c r="AF398" s="102"/>
      <c r="AG398" s="102"/>
      <c r="AH398" s="102"/>
      <c r="AI398" s="102"/>
      <c r="AJ398" s="102"/>
      <c r="AK398" s="102"/>
      <c r="AL398" s="102"/>
      <c r="AM398" s="102"/>
      <c r="AN398" s="102"/>
      <c r="AO398" s="102"/>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102"/>
      <c r="BU398" s="102"/>
      <c r="BV398" s="102"/>
      <c r="BW398" s="102"/>
      <c r="BX398" s="102"/>
      <c r="BY398" s="102"/>
      <c r="BZ398" s="102"/>
      <c r="CA398" s="102"/>
      <c r="CB398" s="102"/>
    </row>
    <row r="399" spans="1:80">
      <c r="A399" s="34"/>
      <c r="B399" s="34"/>
      <c r="C399" s="34"/>
      <c r="D399" s="34"/>
      <c r="E399" s="34"/>
      <c r="F399" s="34"/>
      <c r="G399" s="34"/>
      <c r="H399" s="33"/>
      <c r="I399" s="102"/>
      <c r="J399" s="102"/>
      <c r="K399" s="102"/>
      <c r="L399" s="102"/>
      <c r="M399" s="102"/>
      <c r="N399" s="102"/>
      <c r="O399" s="102"/>
      <c r="P399" s="102"/>
      <c r="Q399" s="102"/>
      <c r="R399" s="102"/>
      <c r="S399" s="102"/>
      <c r="T399" s="102"/>
      <c r="U399" s="102"/>
      <c r="V399" s="102"/>
      <c r="W399" s="33"/>
      <c r="X399" s="102"/>
      <c r="Y399" s="102"/>
      <c r="Z399" s="102"/>
      <c r="AA399" s="102"/>
      <c r="AB399" s="102"/>
      <c r="AC399" s="102"/>
      <c r="AD399" s="102"/>
      <c r="AE399" s="102"/>
      <c r="AF399" s="102"/>
      <c r="AG399" s="102"/>
      <c r="AH399" s="102"/>
      <c r="AI399" s="102"/>
      <c r="AJ399" s="102"/>
      <c r="AK399" s="102"/>
      <c r="AL399" s="102"/>
      <c r="AM399" s="102"/>
      <c r="AN399" s="102"/>
      <c r="AO399" s="102"/>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A399" s="102"/>
      <c r="CB399" s="102"/>
    </row>
    <row r="400" spans="1:80">
      <c r="A400" s="34"/>
      <c r="B400" s="34"/>
      <c r="C400" s="34"/>
      <c r="D400" s="34"/>
      <c r="E400" s="34"/>
      <c r="F400" s="34"/>
      <c r="G400" s="34"/>
      <c r="H400" s="33"/>
      <c r="I400" s="102"/>
      <c r="J400" s="102"/>
      <c r="K400" s="102"/>
      <c r="L400" s="102"/>
      <c r="M400" s="102"/>
      <c r="N400" s="102"/>
      <c r="O400" s="102"/>
      <c r="P400" s="102"/>
      <c r="Q400" s="102"/>
      <c r="R400" s="102"/>
      <c r="S400" s="102"/>
      <c r="T400" s="102"/>
      <c r="U400" s="102"/>
      <c r="V400" s="102"/>
      <c r="W400" s="33"/>
      <c r="X400" s="102"/>
      <c r="Y400" s="102"/>
      <c r="Z400" s="102"/>
      <c r="AA400" s="102"/>
      <c r="AB400" s="102"/>
      <c r="AC400" s="102"/>
      <c r="AD400" s="102"/>
      <c r="AE400" s="102"/>
      <c r="AF400" s="102"/>
      <c r="AG400" s="102"/>
      <c r="AH400" s="102"/>
      <c r="AI400" s="102"/>
      <c r="AJ400" s="102"/>
      <c r="AK400" s="102"/>
      <c r="AL400" s="102"/>
      <c r="AM400" s="102"/>
      <c r="AN400" s="102"/>
      <c r="AO400" s="102"/>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102"/>
      <c r="BU400" s="102"/>
      <c r="BV400" s="102"/>
      <c r="BW400" s="102"/>
      <c r="BX400" s="102"/>
      <c r="BY400" s="102"/>
      <c r="BZ400" s="102"/>
      <c r="CA400" s="102"/>
      <c r="CB400" s="102"/>
    </row>
    <row r="401" spans="1:80">
      <c r="A401" s="34"/>
      <c r="B401" s="34"/>
      <c r="C401" s="34"/>
      <c r="D401" s="34"/>
      <c r="E401" s="34"/>
      <c r="F401" s="34"/>
      <c r="G401" s="34"/>
      <c r="H401" s="33"/>
      <c r="I401" s="102"/>
      <c r="J401" s="102"/>
      <c r="K401" s="102"/>
      <c r="L401" s="102"/>
      <c r="M401" s="102"/>
      <c r="N401" s="102"/>
      <c r="O401" s="102"/>
      <c r="P401" s="102"/>
      <c r="Q401" s="102"/>
      <c r="R401" s="102"/>
      <c r="S401" s="102"/>
      <c r="T401" s="102"/>
      <c r="U401" s="102"/>
      <c r="V401" s="102"/>
      <c r="W401" s="33"/>
      <c r="X401" s="102"/>
      <c r="Y401" s="102"/>
      <c r="Z401" s="102"/>
      <c r="AA401" s="102"/>
      <c r="AB401" s="102"/>
      <c r="AC401" s="102"/>
      <c r="AD401" s="102"/>
      <c r="AE401" s="102"/>
      <c r="AF401" s="102"/>
      <c r="AG401" s="102"/>
      <c r="AH401" s="102"/>
      <c r="AI401" s="102"/>
      <c r="AJ401" s="102"/>
      <c r="AK401" s="102"/>
      <c r="AL401" s="102"/>
      <c r="AM401" s="102"/>
      <c r="AN401" s="102"/>
      <c r="AO401" s="102"/>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c r="BX401" s="102"/>
      <c r="BY401" s="102"/>
      <c r="BZ401" s="102"/>
      <c r="CA401" s="102"/>
      <c r="CB401" s="102"/>
    </row>
    <row r="402" spans="1:80">
      <c r="A402" s="34"/>
      <c r="B402" s="34"/>
      <c r="C402" s="34"/>
      <c r="D402" s="34"/>
      <c r="E402" s="34"/>
      <c r="F402" s="34"/>
      <c r="G402" s="34"/>
      <c r="H402" s="33"/>
      <c r="I402" s="102"/>
      <c r="J402" s="102"/>
      <c r="K402" s="102"/>
      <c r="L402" s="102"/>
      <c r="M402" s="102"/>
      <c r="N402" s="102"/>
      <c r="O402" s="102"/>
      <c r="P402" s="102"/>
      <c r="Q402" s="102"/>
      <c r="R402" s="102"/>
      <c r="S402" s="102"/>
      <c r="T402" s="102"/>
      <c r="U402" s="102"/>
      <c r="V402" s="102"/>
      <c r="W402" s="33"/>
      <c r="X402" s="102"/>
      <c r="Y402" s="102"/>
      <c r="Z402" s="102"/>
      <c r="AA402" s="102"/>
      <c r="AB402" s="102"/>
      <c r="AC402" s="102"/>
      <c r="AD402" s="102"/>
      <c r="AE402" s="102"/>
      <c r="AF402" s="102"/>
      <c r="AG402" s="102"/>
      <c r="AH402" s="102"/>
      <c r="AI402" s="102"/>
      <c r="AJ402" s="102"/>
      <c r="AK402" s="102"/>
      <c r="AL402" s="102"/>
      <c r="AM402" s="102"/>
      <c r="AN402" s="102"/>
      <c r="AO402" s="102"/>
      <c r="AP402" s="102"/>
      <c r="AQ402" s="102"/>
      <c r="AR402" s="102"/>
      <c r="AS402" s="102"/>
      <c r="AT402" s="102"/>
      <c r="AU402" s="102"/>
      <c r="AV402" s="102"/>
      <c r="AW402" s="102"/>
      <c r="AX402" s="102"/>
      <c r="AY402" s="102"/>
      <c r="AZ402" s="102"/>
      <c r="BA402" s="102"/>
      <c r="BB402" s="102"/>
      <c r="BC402" s="102"/>
      <c r="BD402" s="102"/>
      <c r="BE402" s="102"/>
      <c r="BF402" s="102"/>
      <c r="BG402" s="102"/>
      <c r="BH402" s="102"/>
      <c r="BI402" s="102"/>
      <c r="BJ402" s="102"/>
      <c r="BK402" s="102"/>
      <c r="BL402" s="102"/>
      <c r="BM402" s="102"/>
      <c r="BN402" s="102"/>
      <c r="BO402" s="102"/>
      <c r="BP402" s="102"/>
      <c r="BQ402" s="102"/>
      <c r="BR402" s="102"/>
      <c r="BS402" s="102"/>
      <c r="BT402" s="102"/>
      <c r="BU402" s="102"/>
      <c r="BV402" s="102"/>
      <c r="BW402" s="102"/>
      <c r="BX402" s="102"/>
      <c r="BY402" s="102"/>
      <c r="BZ402" s="102"/>
      <c r="CA402" s="102"/>
      <c r="CB402" s="102"/>
    </row>
    <row r="403" spans="1:80">
      <c r="A403" s="34"/>
      <c r="B403" s="34"/>
      <c r="C403" s="34"/>
      <c r="D403" s="34"/>
      <c r="E403" s="34"/>
      <c r="F403" s="34"/>
      <c r="G403" s="34"/>
      <c r="H403" s="33"/>
      <c r="I403" s="102"/>
      <c r="J403" s="102"/>
      <c r="K403" s="102"/>
      <c r="L403" s="102"/>
      <c r="M403" s="102"/>
      <c r="N403" s="102"/>
      <c r="O403" s="102"/>
      <c r="P403" s="102"/>
      <c r="Q403" s="102"/>
      <c r="R403" s="102"/>
      <c r="S403" s="102"/>
      <c r="T403" s="102"/>
      <c r="U403" s="102"/>
      <c r="V403" s="102"/>
      <c r="W403" s="33"/>
      <c r="X403" s="102"/>
      <c r="Y403" s="102"/>
      <c r="Z403" s="102"/>
      <c r="AA403" s="102"/>
      <c r="AB403" s="102"/>
      <c r="AC403" s="102"/>
      <c r="AD403" s="102"/>
      <c r="AE403" s="102"/>
      <c r="AF403" s="102"/>
      <c r="AG403" s="102"/>
      <c r="AH403" s="102"/>
      <c r="AI403" s="102"/>
      <c r="AJ403" s="102"/>
      <c r="AK403" s="102"/>
      <c r="AL403" s="102"/>
      <c r="AM403" s="102"/>
      <c r="AN403" s="102"/>
      <c r="AO403" s="102"/>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c r="CA403" s="102"/>
      <c r="CB403" s="102"/>
    </row>
    <row r="404" spans="1:80">
      <c r="A404" s="34"/>
      <c r="B404" s="34"/>
      <c r="C404" s="34"/>
      <c r="D404" s="34"/>
      <c r="E404" s="34"/>
      <c r="F404" s="34"/>
      <c r="G404" s="34"/>
      <c r="H404" s="33"/>
      <c r="I404" s="102"/>
      <c r="J404" s="102"/>
      <c r="K404" s="102"/>
      <c r="L404" s="102"/>
      <c r="M404" s="102"/>
      <c r="N404" s="102"/>
      <c r="O404" s="102"/>
      <c r="P404" s="102"/>
      <c r="Q404" s="102"/>
      <c r="R404" s="102"/>
      <c r="S404" s="102"/>
      <c r="T404" s="102"/>
      <c r="U404" s="102"/>
      <c r="V404" s="102"/>
      <c r="W404" s="33"/>
      <c r="X404" s="102"/>
      <c r="Y404" s="102"/>
      <c r="Z404" s="102"/>
      <c r="AA404" s="102"/>
      <c r="AB404" s="102"/>
      <c r="AC404" s="102"/>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A404" s="102"/>
      <c r="CB404" s="102"/>
    </row>
    <row r="405" spans="1:80">
      <c r="A405" s="34"/>
      <c r="B405" s="34"/>
      <c r="C405" s="34"/>
      <c r="D405" s="34"/>
      <c r="E405" s="34"/>
      <c r="F405" s="34"/>
      <c r="G405" s="34"/>
      <c r="H405" s="33"/>
      <c r="I405" s="102"/>
      <c r="J405" s="102"/>
      <c r="K405" s="102"/>
      <c r="L405" s="102"/>
      <c r="M405" s="102"/>
      <c r="N405" s="102"/>
      <c r="O405" s="102"/>
      <c r="P405" s="102"/>
      <c r="Q405" s="102"/>
      <c r="R405" s="102"/>
      <c r="S405" s="102"/>
      <c r="T405" s="102"/>
      <c r="U405" s="102"/>
      <c r="V405" s="102"/>
      <c r="W405" s="33"/>
      <c r="X405" s="102"/>
      <c r="Y405" s="102"/>
      <c r="Z405" s="102"/>
      <c r="AA405" s="102"/>
      <c r="AB405" s="102"/>
      <c r="AC405" s="102"/>
      <c r="AD405" s="102"/>
      <c r="AE405" s="102"/>
      <c r="AF405" s="102"/>
      <c r="AG405" s="102"/>
      <c r="AH405" s="102"/>
      <c r="AI405" s="102"/>
      <c r="AJ405" s="102"/>
      <c r="AK405" s="102"/>
      <c r="AL405" s="102"/>
      <c r="AM405" s="102"/>
      <c r="AN405" s="102"/>
      <c r="AO405" s="102"/>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c r="BX405" s="102"/>
      <c r="BY405" s="102"/>
      <c r="BZ405" s="102"/>
      <c r="CA405" s="102"/>
      <c r="CB405" s="102"/>
    </row>
    <row r="406" spans="1:80">
      <c r="A406" s="34"/>
      <c r="B406" s="34"/>
      <c r="C406" s="34"/>
      <c r="D406" s="34"/>
      <c r="E406" s="34"/>
      <c r="F406" s="34"/>
      <c r="G406" s="34"/>
      <c r="H406" s="33"/>
      <c r="I406" s="102"/>
      <c r="J406" s="102"/>
      <c r="K406" s="102"/>
      <c r="L406" s="102"/>
      <c r="M406" s="102"/>
      <c r="N406" s="102"/>
      <c r="O406" s="102"/>
      <c r="P406" s="102"/>
      <c r="Q406" s="102"/>
      <c r="R406" s="102"/>
      <c r="S406" s="102"/>
      <c r="T406" s="102"/>
      <c r="U406" s="102"/>
      <c r="V406" s="102"/>
      <c r="W406" s="33"/>
      <c r="X406" s="102"/>
      <c r="Y406" s="102"/>
      <c r="Z406" s="102"/>
      <c r="AA406" s="102"/>
      <c r="AB406" s="102"/>
      <c r="AC406" s="102"/>
      <c r="AD406" s="102"/>
      <c r="AE406" s="102"/>
      <c r="AF406" s="102"/>
      <c r="AG406" s="102"/>
      <c r="AH406" s="102"/>
      <c r="AI406" s="102"/>
      <c r="AJ406" s="102"/>
      <c r="AK406" s="102"/>
      <c r="AL406" s="102"/>
      <c r="AM406" s="102"/>
      <c r="AN406" s="102"/>
      <c r="AO406" s="102"/>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row>
    <row r="407" spans="1:80">
      <c r="A407" s="34"/>
      <c r="B407" s="34"/>
      <c r="C407" s="34"/>
      <c r="D407" s="34"/>
      <c r="E407" s="34"/>
      <c r="F407" s="34"/>
      <c r="G407" s="34"/>
      <c r="H407" s="33"/>
      <c r="I407" s="102"/>
      <c r="J407" s="102"/>
      <c r="K407" s="102"/>
      <c r="L407" s="102"/>
      <c r="M407" s="102"/>
      <c r="N407" s="102"/>
      <c r="O407" s="102"/>
      <c r="P407" s="102"/>
      <c r="Q407" s="102"/>
      <c r="R407" s="102"/>
      <c r="S407" s="102"/>
      <c r="T407" s="102"/>
      <c r="U407" s="102"/>
      <c r="V407" s="102"/>
      <c r="W407" s="33"/>
      <c r="X407" s="102"/>
      <c r="Y407" s="102"/>
      <c r="Z407" s="102"/>
      <c r="AA407" s="102"/>
      <c r="AB407" s="102"/>
      <c r="AC407" s="102"/>
      <c r="AD407" s="102"/>
      <c r="AE407" s="102"/>
      <c r="AF407" s="102"/>
      <c r="AG407" s="102"/>
      <c r="AH407" s="102"/>
      <c r="AI407" s="102"/>
      <c r="AJ407" s="102"/>
      <c r="AK407" s="102"/>
      <c r="AL407" s="102"/>
      <c r="AM407" s="102"/>
      <c r="AN407" s="102"/>
      <c r="AO407" s="102"/>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c r="BN407" s="102"/>
      <c r="BO407" s="102"/>
      <c r="BP407" s="102"/>
      <c r="BQ407" s="102"/>
      <c r="BR407" s="102"/>
      <c r="BS407" s="102"/>
      <c r="BT407" s="102"/>
      <c r="BU407" s="102"/>
      <c r="BV407" s="102"/>
      <c r="BW407" s="102"/>
      <c r="BX407" s="102"/>
      <c r="BY407" s="102"/>
      <c r="BZ407" s="102"/>
      <c r="CA407" s="102"/>
      <c r="CB407" s="102"/>
    </row>
    <row r="408" spans="1:80">
      <c r="A408" s="34"/>
      <c r="B408" s="34"/>
      <c r="C408" s="34"/>
      <c r="D408" s="34"/>
      <c r="E408" s="34"/>
      <c r="F408" s="34"/>
      <c r="G408" s="34"/>
      <c r="H408" s="33"/>
      <c r="I408" s="102"/>
      <c r="J408" s="102"/>
      <c r="K408" s="102"/>
      <c r="L408" s="102"/>
      <c r="M408" s="102"/>
      <c r="N408" s="102"/>
      <c r="O408" s="102"/>
      <c r="P408" s="102"/>
      <c r="Q408" s="102"/>
      <c r="R408" s="102"/>
      <c r="S408" s="102"/>
      <c r="T408" s="102"/>
      <c r="U408" s="102"/>
      <c r="V408" s="102"/>
      <c r="W408" s="33"/>
      <c r="X408" s="102"/>
      <c r="Y408" s="102"/>
      <c r="Z408" s="102"/>
      <c r="AA408" s="102"/>
      <c r="AB408" s="102"/>
      <c r="AC408" s="102"/>
      <c r="AD408" s="102"/>
      <c r="AE408" s="102"/>
      <c r="AF408" s="102"/>
      <c r="AG408" s="102"/>
      <c r="AH408" s="102"/>
      <c r="AI408" s="102"/>
      <c r="AJ408" s="102"/>
      <c r="AK408" s="102"/>
      <c r="AL408" s="102"/>
      <c r="AM408" s="102"/>
      <c r="AN408" s="102"/>
      <c r="AO408" s="102"/>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c r="BX408" s="102"/>
      <c r="BY408" s="102"/>
      <c r="BZ408" s="102"/>
      <c r="CA408" s="102"/>
      <c r="CB408" s="102"/>
    </row>
    <row r="409" spans="1:80">
      <c r="A409" s="34"/>
      <c r="B409" s="34"/>
      <c r="C409" s="34"/>
      <c r="D409" s="34"/>
      <c r="E409" s="34"/>
      <c r="F409" s="34"/>
      <c r="G409" s="34"/>
      <c r="H409" s="33"/>
      <c r="I409" s="102"/>
      <c r="J409" s="102"/>
      <c r="K409" s="102"/>
      <c r="L409" s="102"/>
      <c r="M409" s="102"/>
      <c r="N409" s="102"/>
      <c r="O409" s="102"/>
      <c r="P409" s="102"/>
      <c r="Q409" s="102"/>
      <c r="R409" s="102"/>
      <c r="S409" s="102"/>
      <c r="T409" s="102"/>
      <c r="U409" s="102"/>
      <c r="V409" s="102"/>
      <c r="W409" s="33"/>
      <c r="X409" s="102"/>
      <c r="Y409" s="102"/>
      <c r="Z409" s="102"/>
      <c r="AA409" s="102"/>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A409" s="102"/>
      <c r="CB409" s="102"/>
    </row>
    <row r="410" spans="1:80">
      <c r="A410" s="34"/>
      <c r="B410" s="34"/>
      <c r="C410" s="34"/>
      <c r="D410" s="34"/>
      <c r="E410" s="34"/>
      <c r="F410" s="34"/>
      <c r="G410" s="34"/>
      <c r="H410" s="33"/>
      <c r="I410" s="102"/>
      <c r="J410" s="102"/>
      <c r="K410" s="102"/>
      <c r="L410" s="102"/>
      <c r="M410" s="102"/>
      <c r="N410" s="102"/>
      <c r="O410" s="102"/>
      <c r="P410" s="102"/>
      <c r="Q410" s="102"/>
      <c r="R410" s="102"/>
      <c r="S410" s="102"/>
      <c r="T410" s="102"/>
      <c r="U410" s="102"/>
      <c r="V410" s="102"/>
      <c r="W410" s="33"/>
      <c r="X410" s="102"/>
      <c r="Y410" s="102"/>
      <c r="Z410" s="102"/>
      <c r="AA410" s="102"/>
      <c r="AB410" s="102"/>
      <c r="AC410" s="102"/>
      <c r="AD410" s="102"/>
      <c r="AE410" s="102"/>
      <c r="AF410" s="102"/>
      <c r="AG410" s="102"/>
      <c r="AH410" s="102"/>
      <c r="AI410" s="102"/>
      <c r="AJ410" s="102"/>
      <c r="AK410" s="102"/>
      <c r="AL410" s="102"/>
      <c r="AM410" s="102"/>
      <c r="AN410" s="102"/>
      <c r="AO410" s="102"/>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A410" s="102"/>
      <c r="CB410" s="102"/>
    </row>
    <row r="411" spans="1:80">
      <c r="A411" s="34"/>
      <c r="B411" s="34"/>
      <c r="C411" s="34"/>
      <c r="D411" s="34"/>
      <c r="E411" s="34"/>
      <c r="F411" s="34"/>
      <c r="G411" s="34"/>
      <c r="H411" s="33"/>
      <c r="I411" s="102"/>
      <c r="J411" s="102"/>
      <c r="K411" s="102"/>
      <c r="L411" s="102"/>
      <c r="M411" s="102"/>
      <c r="N411" s="102"/>
      <c r="O411" s="102"/>
      <c r="P411" s="102"/>
      <c r="Q411" s="102"/>
      <c r="R411" s="102"/>
      <c r="S411" s="102"/>
      <c r="T411" s="102"/>
      <c r="U411" s="102"/>
      <c r="V411" s="102"/>
      <c r="W411" s="33"/>
      <c r="X411" s="102"/>
      <c r="Y411" s="102"/>
      <c r="Z411" s="102"/>
      <c r="AA411" s="102"/>
      <c r="AB411" s="102"/>
      <c r="AC411" s="102"/>
      <c r="AD411" s="102"/>
      <c r="AE411" s="102"/>
      <c r="AF411" s="102"/>
      <c r="AG411" s="102"/>
      <c r="AH411" s="102"/>
      <c r="AI411" s="102"/>
      <c r="AJ411" s="102"/>
      <c r="AK411" s="102"/>
      <c r="AL411" s="102"/>
      <c r="AM411" s="102"/>
      <c r="AN411" s="102"/>
      <c r="AO411" s="102"/>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A411" s="102"/>
      <c r="CB411" s="102"/>
    </row>
    <row r="412" spans="1:80">
      <c r="A412" s="34"/>
      <c r="B412" s="34"/>
      <c r="C412" s="34"/>
      <c r="D412" s="34"/>
      <c r="E412" s="34"/>
      <c r="F412" s="34"/>
      <c r="G412" s="34"/>
      <c r="H412" s="33"/>
      <c r="I412" s="102"/>
      <c r="J412" s="102"/>
      <c r="K412" s="102"/>
      <c r="L412" s="102"/>
      <c r="M412" s="102"/>
      <c r="N412" s="102"/>
      <c r="O412" s="102"/>
      <c r="P412" s="102"/>
      <c r="Q412" s="102"/>
      <c r="R412" s="102"/>
      <c r="S412" s="102"/>
      <c r="T412" s="102"/>
      <c r="U412" s="102"/>
      <c r="V412" s="102"/>
      <c r="W412" s="33"/>
      <c r="X412" s="102"/>
      <c r="Y412" s="102"/>
      <c r="Z412" s="102"/>
      <c r="AA412" s="102"/>
      <c r="AB412" s="102"/>
      <c r="AC412" s="102"/>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A412" s="102"/>
      <c r="CB412" s="102"/>
    </row>
    <row r="413" spans="1:80">
      <c r="A413" s="34"/>
      <c r="B413" s="34"/>
      <c r="C413" s="34"/>
      <c r="D413" s="34"/>
      <c r="E413" s="34"/>
      <c r="F413" s="34"/>
      <c r="G413" s="34"/>
      <c r="H413" s="33"/>
      <c r="I413" s="102"/>
      <c r="J413" s="102"/>
      <c r="K413" s="102"/>
      <c r="L413" s="102"/>
      <c r="M413" s="102"/>
      <c r="N413" s="102"/>
      <c r="O413" s="102"/>
      <c r="P413" s="102"/>
      <c r="Q413" s="102"/>
      <c r="R413" s="102"/>
      <c r="S413" s="102"/>
      <c r="T413" s="102"/>
      <c r="U413" s="102"/>
      <c r="V413" s="102"/>
      <c r="W413" s="33"/>
      <c r="X413" s="102"/>
      <c r="Y413" s="102"/>
      <c r="Z413" s="102"/>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A413" s="102"/>
      <c r="CB413" s="102"/>
    </row>
    <row r="414" spans="1:80">
      <c r="A414" s="34"/>
      <c r="B414" s="34"/>
      <c r="C414" s="34"/>
      <c r="D414" s="34"/>
      <c r="E414" s="34"/>
      <c r="F414" s="34"/>
      <c r="G414" s="34"/>
      <c r="H414" s="33"/>
      <c r="I414" s="102"/>
      <c r="J414" s="102"/>
      <c r="K414" s="102"/>
      <c r="L414" s="102"/>
      <c r="M414" s="102"/>
      <c r="N414" s="102"/>
      <c r="O414" s="102"/>
      <c r="P414" s="102"/>
      <c r="Q414" s="102"/>
      <c r="R414" s="102"/>
      <c r="S414" s="102"/>
      <c r="T414" s="102"/>
      <c r="U414" s="102"/>
      <c r="V414" s="102"/>
      <c r="W414" s="33"/>
      <c r="X414" s="102"/>
      <c r="Y414" s="102"/>
      <c r="Z414" s="102"/>
      <c r="AA414" s="102"/>
      <c r="AB414" s="102"/>
      <c r="AC414" s="102"/>
      <c r="AD414" s="102"/>
      <c r="AE414" s="102"/>
      <c r="AF414" s="102"/>
      <c r="AG414" s="102"/>
      <c r="AH414" s="102"/>
      <c r="AI414" s="102"/>
      <c r="AJ414" s="102"/>
      <c r="AK414" s="102"/>
      <c r="AL414" s="102"/>
      <c r="AM414" s="102"/>
      <c r="AN414" s="102"/>
      <c r="AO414" s="102"/>
      <c r="AP414" s="102"/>
      <c r="AQ414" s="102"/>
      <c r="AR414" s="102"/>
      <c r="AS414" s="102"/>
      <c r="AT414" s="102"/>
      <c r="AU414" s="102"/>
      <c r="AV414" s="102"/>
      <c r="AW414" s="102"/>
      <c r="AX414" s="102"/>
      <c r="AY414" s="102"/>
      <c r="AZ414" s="102"/>
      <c r="BA414" s="102"/>
      <c r="BB414" s="102"/>
      <c r="BC414" s="102"/>
      <c r="BD414" s="102"/>
      <c r="BE414" s="102"/>
      <c r="BF414" s="102"/>
      <c r="BG414" s="102"/>
      <c r="BH414" s="102"/>
      <c r="BI414" s="102"/>
      <c r="BJ414" s="102"/>
      <c r="BK414" s="102"/>
      <c r="BL414" s="102"/>
      <c r="BM414" s="102"/>
      <c r="BN414" s="102"/>
      <c r="BO414" s="102"/>
      <c r="BP414" s="102"/>
      <c r="BQ414" s="102"/>
      <c r="BR414" s="102"/>
      <c r="BS414" s="102"/>
      <c r="BT414" s="102"/>
      <c r="BU414" s="102"/>
      <c r="BV414" s="102"/>
      <c r="BW414" s="102"/>
      <c r="BX414" s="102"/>
      <c r="BY414" s="102"/>
      <c r="BZ414" s="102"/>
      <c r="CA414" s="102"/>
      <c r="CB414" s="102"/>
    </row>
    <row r="415" spans="1:80">
      <c r="A415" s="34"/>
      <c r="B415" s="34"/>
      <c r="C415" s="34"/>
      <c r="D415" s="34"/>
      <c r="E415" s="34"/>
      <c r="F415" s="34"/>
      <c r="G415" s="34"/>
      <c r="H415" s="33"/>
      <c r="I415" s="102"/>
      <c r="J415" s="102"/>
      <c r="K415" s="102"/>
      <c r="L415" s="102"/>
      <c r="M415" s="102"/>
      <c r="N415" s="102"/>
      <c r="O415" s="102"/>
      <c r="P415" s="102"/>
      <c r="Q415" s="102"/>
      <c r="R415" s="102"/>
      <c r="S415" s="102"/>
      <c r="T415" s="102"/>
      <c r="U415" s="102"/>
      <c r="V415" s="102"/>
      <c r="W415" s="33"/>
      <c r="X415" s="102"/>
      <c r="Y415" s="102"/>
      <c r="Z415" s="102"/>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c r="CA415" s="102"/>
      <c r="CB415" s="102"/>
    </row>
    <row r="416" spans="1:80">
      <c r="A416" s="34"/>
      <c r="B416" s="34"/>
      <c r="C416" s="34"/>
      <c r="D416" s="34"/>
      <c r="E416" s="34"/>
      <c r="F416" s="34"/>
      <c r="G416" s="34"/>
      <c r="H416" s="33"/>
      <c r="I416" s="102"/>
      <c r="J416" s="102"/>
      <c r="K416" s="102"/>
      <c r="L416" s="102"/>
      <c r="M416" s="102"/>
      <c r="N416" s="102"/>
      <c r="O416" s="102"/>
      <c r="P416" s="102"/>
      <c r="Q416" s="102"/>
      <c r="R416" s="102"/>
      <c r="S416" s="102"/>
      <c r="T416" s="102"/>
      <c r="U416" s="102"/>
      <c r="V416" s="102"/>
      <c r="W416" s="33"/>
      <c r="X416" s="102"/>
      <c r="Y416" s="102"/>
      <c r="Z416" s="102"/>
      <c r="AA416" s="102"/>
      <c r="AB416" s="102"/>
      <c r="AC416" s="102"/>
      <c r="AD416" s="102"/>
      <c r="AE416" s="102"/>
      <c r="AF416" s="102"/>
      <c r="AG416" s="102"/>
      <c r="AH416" s="102"/>
      <c r="AI416" s="102"/>
      <c r="AJ416" s="102"/>
      <c r="AK416" s="102"/>
      <c r="AL416" s="102"/>
      <c r="AM416" s="102"/>
      <c r="AN416" s="102"/>
      <c r="AO416" s="102"/>
      <c r="AP416" s="102"/>
      <c r="AQ416" s="102"/>
      <c r="AR416" s="102"/>
      <c r="AS416" s="102"/>
      <c r="AT416" s="102"/>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A416" s="102"/>
      <c r="CB416" s="102"/>
    </row>
    <row r="417" spans="1:80">
      <c r="A417" s="34"/>
      <c r="B417" s="34"/>
      <c r="C417" s="34"/>
      <c r="D417" s="34"/>
      <c r="E417" s="34"/>
      <c r="F417" s="34"/>
      <c r="G417" s="34"/>
      <c r="H417" s="33"/>
      <c r="I417" s="102"/>
      <c r="J417" s="102"/>
      <c r="K417" s="102"/>
      <c r="L417" s="102"/>
      <c r="M417" s="102"/>
      <c r="N417" s="102"/>
      <c r="O417" s="102"/>
      <c r="P417" s="102"/>
      <c r="Q417" s="102"/>
      <c r="R417" s="102"/>
      <c r="S417" s="102"/>
      <c r="T417" s="102"/>
      <c r="U417" s="102"/>
      <c r="V417" s="102"/>
      <c r="W417" s="33"/>
      <c r="X417" s="102"/>
      <c r="Y417" s="102"/>
      <c r="Z417" s="102"/>
      <c r="AA417" s="102"/>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A417" s="102"/>
      <c r="CB417" s="102"/>
    </row>
    <row r="418" spans="1:80">
      <c r="A418" s="34"/>
      <c r="B418" s="34"/>
      <c r="C418" s="34"/>
      <c r="D418" s="34"/>
      <c r="E418" s="34"/>
      <c r="F418" s="34"/>
      <c r="G418" s="34"/>
      <c r="H418" s="33"/>
      <c r="I418" s="102"/>
      <c r="J418" s="102"/>
      <c r="K418" s="102"/>
      <c r="L418" s="102"/>
      <c r="M418" s="102"/>
      <c r="N418" s="102"/>
      <c r="O418" s="102"/>
      <c r="P418" s="102"/>
      <c r="Q418" s="102"/>
      <c r="R418" s="102"/>
      <c r="S418" s="102"/>
      <c r="T418" s="102"/>
      <c r="U418" s="102"/>
      <c r="V418" s="102"/>
      <c r="W418" s="33"/>
      <c r="X418" s="102"/>
      <c r="Y418" s="102"/>
      <c r="Z418" s="102"/>
      <c r="AA418" s="102"/>
      <c r="AB418" s="102"/>
      <c r="AC418" s="102"/>
      <c r="AD418" s="102"/>
      <c r="AE418" s="102"/>
      <c r="AF418" s="102"/>
      <c r="AG418" s="102"/>
      <c r="AH418" s="102"/>
      <c r="AI418" s="102"/>
      <c r="AJ418" s="102"/>
      <c r="AK418" s="102"/>
      <c r="AL418" s="102"/>
      <c r="AM418" s="102"/>
      <c r="AN418" s="102"/>
      <c r="AO418" s="102"/>
      <c r="AP418" s="102"/>
      <c r="AQ418" s="102"/>
      <c r="AR418" s="102"/>
      <c r="AS418" s="102"/>
      <c r="AT418" s="102"/>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c r="CA418" s="102"/>
      <c r="CB418" s="102"/>
    </row>
    <row r="419" spans="1:80">
      <c r="A419" s="34"/>
      <c r="B419" s="34"/>
      <c r="C419" s="34"/>
      <c r="D419" s="34"/>
      <c r="E419" s="34"/>
      <c r="F419" s="34"/>
      <c r="G419" s="34"/>
      <c r="H419" s="33"/>
      <c r="I419" s="102"/>
      <c r="J419" s="102"/>
      <c r="K419" s="102"/>
      <c r="L419" s="102"/>
      <c r="M419" s="102"/>
      <c r="N419" s="102"/>
      <c r="O419" s="102"/>
      <c r="P419" s="102"/>
      <c r="Q419" s="102"/>
      <c r="R419" s="102"/>
      <c r="S419" s="102"/>
      <c r="T419" s="102"/>
      <c r="U419" s="102"/>
      <c r="V419" s="102"/>
      <c r="W419" s="33"/>
      <c r="X419" s="102"/>
      <c r="Y419" s="102"/>
      <c r="Z419" s="102"/>
      <c r="AA419" s="102"/>
      <c r="AB419" s="102"/>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c r="CB419" s="102"/>
    </row>
    <row r="420" spans="1:80">
      <c r="A420" s="34"/>
      <c r="B420" s="34"/>
      <c r="C420" s="34"/>
      <c r="D420" s="34"/>
      <c r="E420" s="34"/>
      <c r="F420" s="34"/>
      <c r="G420" s="34"/>
      <c r="H420" s="33"/>
      <c r="I420" s="102"/>
      <c r="J420" s="102"/>
      <c r="K420" s="102"/>
      <c r="L420" s="102"/>
      <c r="M420" s="102"/>
      <c r="N420" s="102"/>
      <c r="O420" s="102"/>
      <c r="P420" s="102"/>
      <c r="Q420" s="102"/>
      <c r="R420" s="102"/>
      <c r="S420" s="102"/>
      <c r="T420" s="102"/>
      <c r="U420" s="102"/>
      <c r="V420" s="102"/>
      <c r="W420" s="33"/>
      <c r="X420" s="102"/>
      <c r="Y420" s="102"/>
      <c r="Z420" s="102"/>
      <c r="AA420" s="102"/>
      <c r="AB420" s="102"/>
      <c r="AC420" s="102"/>
      <c r="AD420" s="102"/>
      <c r="AE420" s="102"/>
      <c r="AF420" s="102"/>
      <c r="AG420" s="102"/>
      <c r="AH420" s="102"/>
      <c r="AI420" s="102"/>
      <c r="AJ420" s="102"/>
      <c r="AK420" s="102"/>
      <c r="AL420" s="102"/>
      <c r="AM420" s="102"/>
      <c r="AN420" s="102"/>
      <c r="AO420" s="102"/>
      <c r="AP420" s="102"/>
      <c r="AQ420" s="102"/>
      <c r="AR420" s="102"/>
      <c r="AS420" s="102"/>
      <c r="AT420" s="102"/>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A420" s="102"/>
      <c r="CB420" s="102"/>
    </row>
    <row r="421" spans="1:80">
      <c r="A421" s="34"/>
      <c r="B421" s="34"/>
      <c r="C421" s="34"/>
      <c r="D421" s="34"/>
      <c r="E421" s="34"/>
      <c r="F421" s="34"/>
      <c r="G421" s="34"/>
      <c r="H421" s="33"/>
      <c r="I421" s="102"/>
      <c r="J421" s="102"/>
      <c r="K421" s="102"/>
      <c r="L421" s="102"/>
      <c r="M421" s="102"/>
      <c r="N421" s="102"/>
      <c r="O421" s="102"/>
      <c r="P421" s="102"/>
      <c r="Q421" s="102"/>
      <c r="R421" s="102"/>
      <c r="S421" s="102"/>
      <c r="T421" s="102"/>
      <c r="U421" s="102"/>
      <c r="V421" s="102"/>
      <c r="W421" s="33"/>
      <c r="X421" s="102"/>
      <c r="Y421" s="102"/>
      <c r="Z421" s="102"/>
      <c r="AA421" s="102"/>
      <c r="AB421" s="102"/>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A421" s="102"/>
      <c r="CB421" s="102"/>
    </row>
    <row r="422" spans="1:80">
      <c r="A422" s="34"/>
      <c r="B422" s="34"/>
      <c r="C422" s="34"/>
      <c r="D422" s="34"/>
      <c r="E422" s="34"/>
      <c r="F422" s="34"/>
      <c r="G422" s="34"/>
      <c r="H422" s="33"/>
      <c r="I422" s="102"/>
      <c r="J422" s="102"/>
      <c r="K422" s="102"/>
      <c r="L422" s="102"/>
      <c r="M422" s="102"/>
      <c r="N422" s="102"/>
      <c r="O422" s="102"/>
      <c r="P422" s="102"/>
      <c r="Q422" s="102"/>
      <c r="R422" s="102"/>
      <c r="S422" s="102"/>
      <c r="T422" s="102"/>
      <c r="U422" s="102"/>
      <c r="V422" s="102"/>
      <c r="W422" s="33"/>
      <c r="X422" s="102"/>
      <c r="Y422" s="102"/>
      <c r="Z422" s="102"/>
      <c r="AA422" s="102"/>
      <c r="AB422" s="102"/>
      <c r="AC422" s="102"/>
      <c r="AD422" s="102"/>
      <c r="AE422" s="102"/>
      <c r="AF422" s="102"/>
      <c r="AG422" s="102"/>
      <c r="AH422" s="102"/>
      <c r="AI422" s="102"/>
      <c r="AJ422" s="102"/>
      <c r="AK422" s="102"/>
      <c r="AL422" s="102"/>
      <c r="AM422" s="102"/>
      <c r="AN422" s="102"/>
      <c r="AO422" s="102"/>
      <c r="AP422" s="102"/>
      <c r="AQ422" s="102"/>
      <c r="AR422" s="102"/>
      <c r="AS422" s="102"/>
      <c r="AT422" s="102"/>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c r="CA422" s="102"/>
      <c r="CB422" s="102"/>
    </row>
    <row r="423" spans="1:80">
      <c r="A423" s="34"/>
      <c r="B423" s="34"/>
      <c r="C423" s="34"/>
      <c r="D423" s="34"/>
      <c r="E423" s="34"/>
      <c r="F423" s="34"/>
      <c r="G423" s="34"/>
      <c r="H423" s="33"/>
      <c r="I423" s="102"/>
      <c r="J423" s="102"/>
      <c r="K423" s="102"/>
      <c r="L423" s="102"/>
      <c r="M423" s="102"/>
      <c r="N423" s="102"/>
      <c r="O423" s="102"/>
      <c r="P423" s="102"/>
      <c r="Q423" s="102"/>
      <c r="R423" s="102"/>
      <c r="S423" s="102"/>
      <c r="T423" s="102"/>
      <c r="U423" s="102"/>
      <c r="V423" s="102"/>
      <c r="W423" s="33"/>
      <c r="X423" s="102"/>
      <c r="Y423" s="102"/>
      <c r="Z423" s="102"/>
      <c r="AA423" s="102"/>
      <c r="AB423" s="102"/>
      <c r="AC423" s="102"/>
      <c r="AD423" s="102"/>
      <c r="AE423" s="102"/>
      <c r="AF423" s="102"/>
      <c r="AG423" s="102"/>
      <c r="AH423" s="102"/>
      <c r="AI423" s="102"/>
      <c r="AJ423" s="102"/>
      <c r="AK423" s="102"/>
      <c r="AL423" s="102"/>
      <c r="AM423" s="102"/>
      <c r="AN423" s="102"/>
      <c r="AO423" s="102"/>
      <c r="AP423" s="102"/>
      <c r="AQ423" s="102"/>
      <c r="AR423" s="102"/>
      <c r="AS423" s="102"/>
      <c r="AT423" s="102"/>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c r="CA423" s="102"/>
      <c r="CB423" s="102"/>
    </row>
    <row r="424" spans="1:80">
      <c r="A424" s="34"/>
      <c r="B424" s="34"/>
      <c r="C424" s="34"/>
      <c r="D424" s="34"/>
      <c r="E424" s="34"/>
      <c r="F424" s="34"/>
      <c r="G424" s="34"/>
      <c r="H424" s="33"/>
      <c r="I424" s="102"/>
      <c r="J424" s="102"/>
      <c r="K424" s="102"/>
      <c r="L424" s="102"/>
      <c r="M424" s="102"/>
      <c r="N424" s="102"/>
      <c r="O424" s="102"/>
      <c r="P424" s="102"/>
      <c r="Q424" s="102"/>
      <c r="R424" s="102"/>
      <c r="S424" s="102"/>
      <c r="T424" s="102"/>
      <c r="U424" s="102"/>
      <c r="V424" s="102"/>
      <c r="W424" s="33"/>
      <c r="X424" s="102"/>
      <c r="Y424" s="102"/>
      <c r="Z424" s="102"/>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A424" s="102"/>
      <c r="CB424" s="102"/>
    </row>
    <row r="425" spans="1:80">
      <c r="A425" s="34"/>
      <c r="B425" s="34"/>
      <c r="C425" s="34"/>
      <c r="D425" s="34"/>
      <c r="E425" s="34"/>
      <c r="F425" s="34"/>
      <c r="G425" s="34"/>
      <c r="H425" s="33"/>
      <c r="I425" s="102"/>
      <c r="J425" s="102"/>
      <c r="K425" s="102"/>
      <c r="L425" s="102"/>
      <c r="M425" s="102"/>
      <c r="N425" s="102"/>
      <c r="O425" s="102"/>
      <c r="P425" s="102"/>
      <c r="Q425" s="102"/>
      <c r="R425" s="102"/>
      <c r="S425" s="102"/>
      <c r="T425" s="102"/>
      <c r="U425" s="102"/>
      <c r="V425" s="102"/>
      <c r="W425" s="33"/>
      <c r="X425" s="102"/>
      <c r="Y425" s="102"/>
      <c r="Z425" s="102"/>
      <c r="AA425" s="102"/>
      <c r="AB425" s="102"/>
      <c r="AC425" s="102"/>
      <c r="AD425" s="102"/>
      <c r="AE425" s="102"/>
      <c r="AF425" s="102"/>
      <c r="AG425" s="102"/>
      <c r="AH425" s="102"/>
      <c r="AI425" s="102"/>
      <c r="AJ425" s="102"/>
      <c r="AK425" s="102"/>
      <c r="AL425" s="102"/>
      <c r="AM425" s="102"/>
      <c r="AN425" s="102"/>
      <c r="AO425" s="102"/>
      <c r="AP425" s="102"/>
      <c r="AQ425" s="102"/>
      <c r="AR425" s="102"/>
      <c r="AS425" s="102"/>
      <c r="AT425" s="102"/>
      <c r="AU425" s="102"/>
      <c r="AV425" s="102"/>
      <c r="AW425" s="102"/>
      <c r="AX425" s="102"/>
      <c r="AY425" s="102"/>
      <c r="AZ425" s="102"/>
      <c r="BA425" s="102"/>
      <c r="BB425" s="102"/>
      <c r="BC425" s="102"/>
      <c r="BD425" s="102"/>
      <c r="BE425" s="102"/>
      <c r="BF425" s="102"/>
      <c r="BG425" s="102"/>
      <c r="BH425" s="102"/>
      <c r="BI425" s="102"/>
      <c r="BJ425" s="102"/>
      <c r="BK425" s="102"/>
      <c r="BL425" s="102"/>
      <c r="BM425" s="102"/>
      <c r="BN425" s="102"/>
      <c r="BO425" s="102"/>
      <c r="BP425" s="102"/>
      <c r="BQ425" s="102"/>
      <c r="BR425" s="102"/>
      <c r="BS425" s="102"/>
      <c r="BT425" s="102"/>
      <c r="BU425" s="102"/>
      <c r="BV425" s="102"/>
      <c r="BW425" s="102"/>
      <c r="BX425" s="102"/>
      <c r="BY425" s="102"/>
      <c r="BZ425" s="102"/>
      <c r="CA425" s="102"/>
      <c r="CB425" s="102"/>
    </row>
    <row r="426" spans="1:80">
      <c r="A426" s="34"/>
      <c r="B426" s="34"/>
      <c r="C426" s="34"/>
      <c r="D426" s="34"/>
      <c r="E426" s="34"/>
      <c r="F426" s="34"/>
      <c r="G426" s="34"/>
      <c r="H426" s="33"/>
      <c r="I426" s="102"/>
      <c r="J426" s="102"/>
      <c r="K426" s="102"/>
      <c r="L426" s="102"/>
      <c r="M426" s="102"/>
      <c r="N426" s="102"/>
      <c r="O426" s="102"/>
      <c r="P426" s="102"/>
      <c r="Q426" s="102"/>
      <c r="R426" s="102"/>
      <c r="S426" s="102"/>
      <c r="T426" s="102"/>
      <c r="U426" s="102"/>
      <c r="V426" s="102"/>
      <c r="W426" s="33"/>
      <c r="X426" s="102"/>
      <c r="Y426" s="102"/>
      <c r="Z426" s="102"/>
      <c r="AA426" s="102"/>
      <c r="AB426" s="102"/>
      <c r="AC426" s="102"/>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c r="BI426" s="102"/>
      <c r="BJ426" s="102"/>
      <c r="BK426" s="102"/>
      <c r="BL426" s="102"/>
      <c r="BM426" s="102"/>
      <c r="BN426" s="102"/>
      <c r="BO426" s="102"/>
      <c r="BP426" s="102"/>
      <c r="BQ426" s="102"/>
      <c r="BR426" s="102"/>
      <c r="BS426" s="102"/>
      <c r="BT426" s="102"/>
      <c r="BU426" s="102"/>
      <c r="BV426" s="102"/>
      <c r="BW426" s="102"/>
      <c r="BX426" s="102"/>
      <c r="BY426" s="102"/>
      <c r="BZ426" s="102"/>
      <c r="CA426" s="102"/>
      <c r="CB426" s="102"/>
    </row>
    <row r="427" spans="1:80">
      <c r="A427" s="34"/>
      <c r="B427" s="34"/>
      <c r="C427" s="34"/>
      <c r="D427" s="34"/>
      <c r="E427" s="34"/>
      <c r="F427" s="34"/>
      <c r="G427" s="34"/>
      <c r="H427" s="33"/>
      <c r="I427" s="102"/>
      <c r="J427" s="102"/>
      <c r="K427" s="102"/>
      <c r="L427" s="102"/>
      <c r="M427" s="102"/>
      <c r="N427" s="102"/>
      <c r="O427" s="102"/>
      <c r="P427" s="102"/>
      <c r="Q427" s="102"/>
      <c r="R427" s="102"/>
      <c r="S427" s="102"/>
      <c r="T427" s="102"/>
      <c r="U427" s="102"/>
      <c r="V427" s="102"/>
      <c r="W427" s="33"/>
      <c r="X427" s="102"/>
      <c r="Y427" s="102"/>
      <c r="Z427" s="102"/>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c r="CA427" s="102"/>
      <c r="CB427" s="102"/>
    </row>
    <row r="428" spans="1:80">
      <c r="A428" s="34"/>
      <c r="B428" s="34"/>
      <c r="C428" s="34"/>
      <c r="D428" s="34"/>
      <c r="E428" s="34"/>
      <c r="F428" s="34"/>
      <c r="G428" s="34"/>
      <c r="H428" s="33"/>
      <c r="I428" s="102"/>
      <c r="J428" s="102"/>
      <c r="K428" s="102"/>
      <c r="L428" s="102"/>
      <c r="M428" s="102"/>
      <c r="N428" s="102"/>
      <c r="O428" s="102"/>
      <c r="P428" s="102"/>
      <c r="Q428" s="102"/>
      <c r="R428" s="102"/>
      <c r="S428" s="102"/>
      <c r="T428" s="102"/>
      <c r="U428" s="102"/>
      <c r="V428" s="102"/>
      <c r="W428" s="33"/>
      <c r="X428" s="102"/>
      <c r="Y428" s="102"/>
      <c r="Z428" s="102"/>
      <c r="AA428" s="102"/>
      <c r="AB428" s="102"/>
      <c r="AC428" s="102"/>
      <c r="AD428" s="102"/>
      <c r="AE428" s="102"/>
      <c r="AF428" s="102"/>
      <c r="AG428" s="102"/>
      <c r="AH428" s="102"/>
      <c r="AI428" s="102"/>
      <c r="AJ428" s="102"/>
      <c r="AK428" s="102"/>
      <c r="AL428" s="102"/>
      <c r="AM428" s="102"/>
      <c r="AN428" s="102"/>
      <c r="AO428" s="102"/>
      <c r="AP428" s="102"/>
      <c r="AQ428" s="102"/>
      <c r="AR428" s="102"/>
      <c r="AS428" s="102"/>
      <c r="AT428" s="102"/>
      <c r="AU428" s="102"/>
      <c r="AV428" s="102"/>
      <c r="AW428" s="102"/>
      <c r="AX428" s="102"/>
      <c r="AY428" s="102"/>
      <c r="AZ428" s="102"/>
      <c r="BA428" s="102"/>
      <c r="BB428" s="102"/>
      <c r="BC428" s="102"/>
      <c r="BD428" s="102"/>
      <c r="BE428" s="102"/>
      <c r="BF428" s="102"/>
      <c r="BG428" s="102"/>
      <c r="BH428" s="102"/>
      <c r="BI428" s="102"/>
      <c r="BJ428" s="102"/>
      <c r="BK428" s="102"/>
      <c r="BL428" s="102"/>
      <c r="BM428" s="102"/>
      <c r="BN428" s="102"/>
      <c r="BO428" s="102"/>
      <c r="BP428" s="102"/>
      <c r="BQ428" s="102"/>
      <c r="BR428" s="102"/>
      <c r="BS428" s="102"/>
      <c r="BT428" s="102"/>
      <c r="BU428" s="102"/>
      <c r="BV428" s="102"/>
      <c r="BW428" s="102"/>
      <c r="BX428" s="102"/>
      <c r="BY428" s="102"/>
      <c r="BZ428" s="102"/>
      <c r="CA428" s="102"/>
      <c r="CB428" s="102"/>
    </row>
    <row r="429" spans="1:80">
      <c r="A429" s="34"/>
      <c r="B429" s="34"/>
      <c r="C429" s="34"/>
      <c r="D429" s="34"/>
      <c r="E429" s="34"/>
      <c r="F429" s="34"/>
      <c r="G429" s="34"/>
      <c r="H429" s="33"/>
      <c r="I429" s="102"/>
      <c r="J429" s="102"/>
      <c r="K429" s="102"/>
      <c r="L429" s="102"/>
      <c r="M429" s="102"/>
      <c r="N429" s="102"/>
      <c r="O429" s="102"/>
      <c r="P429" s="102"/>
      <c r="Q429" s="102"/>
      <c r="R429" s="102"/>
      <c r="S429" s="102"/>
      <c r="T429" s="102"/>
      <c r="U429" s="102"/>
      <c r="V429" s="102"/>
      <c r="W429" s="33"/>
      <c r="X429" s="102"/>
      <c r="Y429" s="102"/>
      <c r="Z429" s="102"/>
      <c r="AA429" s="102"/>
      <c r="AB429" s="102"/>
      <c r="AC429" s="102"/>
      <c r="AD429" s="102"/>
      <c r="AE429" s="102"/>
      <c r="AF429" s="102"/>
      <c r="AG429" s="102"/>
      <c r="AH429" s="102"/>
      <c r="AI429" s="102"/>
      <c r="AJ429" s="102"/>
      <c r="AK429" s="102"/>
      <c r="AL429" s="102"/>
      <c r="AM429" s="102"/>
      <c r="AN429" s="102"/>
      <c r="AO429" s="102"/>
      <c r="AP429" s="102"/>
      <c r="AQ429" s="102"/>
      <c r="AR429" s="102"/>
      <c r="AS429" s="102"/>
      <c r="AT429" s="102"/>
      <c r="AU429" s="102"/>
      <c r="AV429" s="102"/>
      <c r="AW429" s="102"/>
      <c r="AX429" s="102"/>
      <c r="AY429" s="102"/>
      <c r="AZ429" s="102"/>
      <c r="BA429" s="102"/>
      <c r="BB429" s="102"/>
      <c r="BC429" s="102"/>
      <c r="BD429" s="102"/>
      <c r="BE429" s="102"/>
      <c r="BF429" s="102"/>
      <c r="BG429" s="102"/>
      <c r="BH429" s="102"/>
      <c r="BI429" s="102"/>
      <c r="BJ429" s="102"/>
      <c r="BK429" s="102"/>
      <c r="BL429" s="102"/>
      <c r="BM429" s="102"/>
      <c r="BN429" s="102"/>
      <c r="BO429" s="102"/>
      <c r="BP429" s="102"/>
      <c r="BQ429" s="102"/>
      <c r="BR429" s="102"/>
      <c r="BS429" s="102"/>
      <c r="BT429" s="102"/>
      <c r="BU429" s="102"/>
      <c r="BV429" s="102"/>
      <c r="BW429" s="102"/>
      <c r="BX429" s="102"/>
      <c r="BY429" s="102"/>
      <c r="BZ429" s="102"/>
      <c r="CA429" s="102"/>
      <c r="CB429" s="102"/>
    </row>
    <row r="430" spans="1:80">
      <c r="A430" s="34"/>
      <c r="B430" s="34"/>
      <c r="C430" s="34"/>
      <c r="D430" s="34"/>
      <c r="E430" s="34"/>
      <c r="F430" s="34"/>
      <c r="G430" s="34"/>
      <c r="H430" s="33"/>
      <c r="I430" s="102"/>
      <c r="J430" s="102"/>
      <c r="K430" s="102"/>
      <c r="L430" s="102"/>
      <c r="M430" s="102"/>
      <c r="N430" s="102"/>
      <c r="O430" s="102"/>
      <c r="P430" s="102"/>
      <c r="Q430" s="102"/>
      <c r="R430" s="102"/>
      <c r="S430" s="102"/>
      <c r="T430" s="102"/>
      <c r="U430" s="102"/>
      <c r="V430" s="102"/>
      <c r="W430" s="33"/>
      <c r="X430" s="102"/>
      <c r="Y430" s="102"/>
      <c r="Z430" s="102"/>
      <c r="AA430" s="102"/>
      <c r="AB430" s="102"/>
      <c r="AC430" s="102"/>
      <c r="AD430" s="102"/>
      <c r="AE430" s="102"/>
      <c r="AF430" s="102"/>
      <c r="AG430" s="102"/>
      <c r="AH430" s="102"/>
      <c r="AI430" s="102"/>
      <c r="AJ430" s="102"/>
      <c r="AK430" s="102"/>
      <c r="AL430" s="102"/>
      <c r="AM430" s="102"/>
      <c r="AN430" s="102"/>
      <c r="AO430" s="102"/>
      <c r="AP430" s="102"/>
      <c r="AQ430" s="102"/>
      <c r="AR430" s="102"/>
      <c r="AS430" s="102"/>
      <c r="AT430" s="102"/>
      <c r="AU430" s="102"/>
      <c r="AV430" s="102"/>
      <c r="AW430" s="102"/>
      <c r="AX430" s="102"/>
      <c r="AY430" s="102"/>
      <c r="AZ430" s="102"/>
      <c r="BA430" s="102"/>
      <c r="BB430" s="102"/>
      <c r="BC430" s="102"/>
      <c r="BD430" s="102"/>
      <c r="BE430" s="102"/>
      <c r="BF430" s="102"/>
      <c r="BG430" s="102"/>
      <c r="BH430" s="102"/>
      <c r="BI430" s="102"/>
      <c r="BJ430" s="102"/>
      <c r="BK430" s="102"/>
      <c r="BL430" s="102"/>
      <c r="BM430" s="102"/>
      <c r="BN430" s="102"/>
      <c r="BO430" s="102"/>
      <c r="BP430" s="102"/>
      <c r="BQ430" s="102"/>
      <c r="BR430" s="102"/>
      <c r="BS430" s="102"/>
      <c r="BT430" s="102"/>
      <c r="BU430" s="102"/>
      <c r="BV430" s="102"/>
      <c r="BW430" s="102"/>
      <c r="BX430" s="102"/>
      <c r="BY430" s="102"/>
      <c r="BZ430" s="102"/>
      <c r="CA430" s="102"/>
      <c r="CB430" s="102"/>
    </row>
    <row r="431" spans="1:80">
      <c r="A431" s="34"/>
      <c r="B431" s="34"/>
      <c r="C431" s="34"/>
      <c r="D431" s="34"/>
      <c r="E431" s="34"/>
      <c r="F431" s="34"/>
      <c r="G431" s="34"/>
      <c r="H431" s="33"/>
      <c r="I431" s="102"/>
      <c r="J431" s="102"/>
      <c r="K431" s="102"/>
      <c r="L431" s="102"/>
      <c r="M431" s="102"/>
      <c r="N431" s="102"/>
      <c r="O431" s="102"/>
      <c r="P431" s="102"/>
      <c r="Q431" s="102"/>
      <c r="R431" s="102"/>
      <c r="S431" s="102"/>
      <c r="T431" s="102"/>
      <c r="U431" s="102"/>
      <c r="V431" s="102"/>
      <c r="W431" s="33"/>
      <c r="X431" s="102"/>
      <c r="Y431" s="102"/>
      <c r="Z431" s="102"/>
      <c r="AA431" s="102"/>
      <c r="AB431" s="102"/>
      <c r="AC431" s="102"/>
      <c r="AD431" s="102"/>
      <c r="AE431" s="102"/>
      <c r="AF431" s="102"/>
      <c r="AG431" s="102"/>
      <c r="AH431" s="102"/>
      <c r="AI431" s="102"/>
      <c r="AJ431" s="102"/>
      <c r="AK431" s="102"/>
      <c r="AL431" s="102"/>
      <c r="AM431" s="102"/>
      <c r="AN431" s="102"/>
      <c r="AO431" s="102"/>
      <c r="AP431" s="102"/>
      <c r="AQ431" s="102"/>
      <c r="AR431" s="102"/>
      <c r="AS431" s="102"/>
      <c r="AT431" s="102"/>
      <c r="AU431" s="102"/>
      <c r="AV431" s="102"/>
      <c r="AW431" s="102"/>
      <c r="AX431" s="102"/>
      <c r="AY431" s="102"/>
      <c r="AZ431" s="102"/>
      <c r="BA431" s="102"/>
      <c r="BB431" s="102"/>
      <c r="BC431" s="102"/>
      <c r="BD431" s="102"/>
      <c r="BE431" s="102"/>
      <c r="BF431" s="102"/>
      <c r="BG431" s="102"/>
      <c r="BH431" s="102"/>
      <c r="BI431" s="102"/>
      <c r="BJ431" s="102"/>
      <c r="BK431" s="102"/>
      <c r="BL431" s="102"/>
      <c r="BM431" s="102"/>
      <c r="BN431" s="102"/>
      <c r="BO431" s="102"/>
      <c r="BP431" s="102"/>
      <c r="BQ431" s="102"/>
      <c r="BR431" s="102"/>
      <c r="BS431" s="102"/>
      <c r="BT431" s="102"/>
      <c r="BU431" s="102"/>
      <c r="BV431" s="102"/>
      <c r="BW431" s="102"/>
      <c r="BX431" s="102"/>
      <c r="BY431" s="102"/>
      <c r="BZ431" s="102"/>
      <c r="CA431" s="102"/>
      <c r="CB431" s="102"/>
    </row>
    <row r="432" spans="1:80">
      <c r="A432" s="34"/>
      <c r="B432" s="34"/>
      <c r="C432" s="34"/>
      <c r="D432" s="34"/>
      <c r="E432" s="34"/>
      <c r="F432" s="34"/>
      <c r="G432" s="34"/>
      <c r="H432" s="33"/>
      <c r="I432" s="102"/>
      <c r="J432" s="102"/>
      <c r="K432" s="102"/>
      <c r="L432" s="102"/>
      <c r="M432" s="102"/>
      <c r="N432" s="102"/>
      <c r="O432" s="102"/>
      <c r="P432" s="102"/>
      <c r="Q432" s="102"/>
      <c r="R432" s="102"/>
      <c r="S432" s="102"/>
      <c r="T432" s="102"/>
      <c r="U432" s="102"/>
      <c r="V432" s="102"/>
      <c r="W432" s="33"/>
      <c r="X432" s="102"/>
      <c r="Y432" s="102"/>
      <c r="Z432" s="102"/>
      <c r="AA432" s="102"/>
      <c r="AB432" s="102"/>
      <c r="AC432" s="102"/>
      <c r="AD432" s="102"/>
      <c r="AE432" s="102"/>
      <c r="AF432" s="102"/>
      <c r="AG432" s="102"/>
      <c r="AH432" s="102"/>
      <c r="AI432" s="102"/>
      <c r="AJ432" s="102"/>
      <c r="AK432" s="102"/>
      <c r="AL432" s="102"/>
      <c r="AM432" s="102"/>
      <c r="AN432" s="102"/>
      <c r="AO432" s="102"/>
      <c r="AP432" s="102"/>
      <c r="AQ432" s="102"/>
      <c r="AR432" s="102"/>
      <c r="AS432" s="102"/>
      <c r="AT432" s="102"/>
      <c r="AU432" s="102"/>
      <c r="AV432" s="102"/>
      <c r="AW432" s="102"/>
      <c r="AX432" s="102"/>
      <c r="AY432" s="102"/>
      <c r="AZ432" s="102"/>
      <c r="BA432" s="102"/>
      <c r="BB432" s="102"/>
      <c r="BC432" s="102"/>
      <c r="BD432" s="102"/>
      <c r="BE432" s="102"/>
      <c r="BF432" s="102"/>
      <c r="BG432" s="102"/>
      <c r="BH432" s="102"/>
      <c r="BI432" s="102"/>
      <c r="BJ432" s="102"/>
      <c r="BK432" s="102"/>
      <c r="BL432" s="102"/>
      <c r="BM432" s="102"/>
      <c r="BN432" s="102"/>
      <c r="BO432" s="102"/>
      <c r="BP432" s="102"/>
      <c r="BQ432" s="102"/>
      <c r="BR432" s="102"/>
      <c r="BS432" s="102"/>
      <c r="BT432" s="102"/>
      <c r="BU432" s="102"/>
      <c r="BV432" s="102"/>
      <c r="BW432" s="102"/>
      <c r="BX432" s="102"/>
      <c r="BY432" s="102"/>
      <c r="BZ432" s="102"/>
      <c r="CA432" s="102"/>
      <c r="CB432" s="102"/>
    </row>
    <row r="433" spans="1:80">
      <c r="A433" s="34"/>
      <c r="B433" s="34"/>
      <c r="C433" s="34"/>
      <c r="D433" s="34"/>
      <c r="E433" s="34"/>
      <c r="F433" s="34"/>
      <c r="G433" s="34"/>
      <c r="H433" s="33"/>
      <c r="I433" s="102"/>
      <c r="J433" s="102"/>
      <c r="K433" s="102"/>
      <c r="L433" s="102"/>
      <c r="M433" s="102"/>
      <c r="N433" s="102"/>
      <c r="O433" s="102"/>
      <c r="P433" s="102"/>
      <c r="Q433" s="102"/>
      <c r="R433" s="102"/>
      <c r="S433" s="102"/>
      <c r="T433" s="102"/>
      <c r="U433" s="102"/>
      <c r="V433" s="102"/>
      <c r="W433" s="33"/>
      <c r="X433" s="102"/>
      <c r="Y433" s="102"/>
      <c r="Z433" s="102"/>
      <c r="AA433" s="102"/>
      <c r="AB433" s="102"/>
      <c r="AC433" s="102"/>
      <c r="AD433" s="102"/>
      <c r="AE433" s="102"/>
      <c r="AF433" s="102"/>
      <c r="AG433" s="102"/>
      <c r="AH433" s="102"/>
      <c r="AI433" s="102"/>
      <c r="AJ433" s="102"/>
      <c r="AK433" s="102"/>
      <c r="AL433" s="102"/>
      <c r="AM433" s="102"/>
      <c r="AN433" s="102"/>
      <c r="AO433" s="102"/>
      <c r="AP433" s="102"/>
      <c r="AQ433" s="102"/>
      <c r="AR433" s="102"/>
      <c r="AS433" s="102"/>
      <c r="AT433" s="102"/>
      <c r="AU433" s="102"/>
      <c r="AV433" s="102"/>
      <c r="AW433" s="102"/>
      <c r="AX433" s="102"/>
      <c r="AY433" s="102"/>
      <c r="AZ433" s="102"/>
      <c r="BA433" s="102"/>
      <c r="BB433" s="102"/>
      <c r="BC433" s="102"/>
      <c r="BD433" s="102"/>
      <c r="BE433" s="102"/>
      <c r="BF433" s="102"/>
      <c r="BG433" s="102"/>
      <c r="BH433" s="102"/>
      <c r="BI433" s="102"/>
      <c r="BJ433" s="102"/>
      <c r="BK433" s="102"/>
      <c r="BL433" s="102"/>
      <c r="BM433" s="102"/>
      <c r="BN433" s="102"/>
      <c r="BO433" s="102"/>
      <c r="BP433" s="102"/>
      <c r="BQ433" s="102"/>
      <c r="BR433" s="102"/>
      <c r="BS433" s="102"/>
      <c r="BT433" s="102"/>
      <c r="BU433" s="102"/>
      <c r="BV433" s="102"/>
      <c r="BW433" s="102"/>
      <c r="BX433" s="102"/>
      <c r="BY433" s="102"/>
      <c r="BZ433" s="102"/>
      <c r="CA433" s="102"/>
      <c r="CB433" s="102"/>
    </row>
    <row r="434" spans="1:80">
      <c r="A434" s="34"/>
      <c r="B434" s="34"/>
      <c r="C434" s="34"/>
      <c r="D434" s="34"/>
      <c r="E434" s="34"/>
      <c r="F434" s="34"/>
      <c r="G434" s="34"/>
      <c r="H434" s="33"/>
      <c r="I434" s="102"/>
      <c r="J434" s="102"/>
      <c r="K434" s="102"/>
      <c r="L434" s="102"/>
      <c r="M434" s="102"/>
      <c r="N434" s="102"/>
      <c r="O434" s="102"/>
      <c r="P434" s="102"/>
      <c r="Q434" s="102"/>
      <c r="R434" s="102"/>
      <c r="S434" s="102"/>
      <c r="T434" s="102"/>
      <c r="U434" s="102"/>
      <c r="V434" s="102"/>
      <c r="W434" s="33"/>
      <c r="X434" s="102"/>
      <c r="Y434" s="102"/>
      <c r="Z434" s="102"/>
      <c r="AA434" s="102"/>
      <c r="AB434" s="102"/>
      <c r="AC434" s="102"/>
      <c r="AD434" s="102"/>
      <c r="AE434" s="102"/>
      <c r="AF434" s="102"/>
      <c r="AG434" s="102"/>
      <c r="AH434" s="102"/>
      <c r="AI434" s="102"/>
      <c r="AJ434" s="102"/>
      <c r="AK434" s="102"/>
      <c r="AL434" s="102"/>
      <c r="AM434" s="102"/>
      <c r="AN434" s="102"/>
      <c r="AO434" s="102"/>
      <c r="AP434" s="102"/>
      <c r="AQ434" s="102"/>
      <c r="AR434" s="102"/>
      <c r="AS434" s="102"/>
      <c r="AT434" s="102"/>
      <c r="AU434" s="102"/>
      <c r="AV434" s="102"/>
      <c r="AW434" s="102"/>
      <c r="AX434" s="102"/>
      <c r="AY434" s="102"/>
      <c r="AZ434" s="102"/>
      <c r="BA434" s="102"/>
      <c r="BB434" s="102"/>
      <c r="BC434" s="102"/>
      <c r="BD434" s="102"/>
      <c r="BE434" s="102"/>
      <c r="BF434" s="102"/>
      <c r="BG434" s="102"/>
      <c r="BH434" s="102"/>
      <c r="BI434" s="102"/>
      <c r="BJ434" s="102"/>
      <c r="BK434" s="102"/>
      <c r="BL434" s="102"/>
      <c r="BM434" s="102"/>
      <c r="BN434" s="102"/>
      <c r="BO434" s="102"/>
      <c r="BP434" s="102"/>
      <c r="BQ434" s="102"/>
      <c r="BR434" s="102"/>
      <c r="BS434" s="102"/>
      <c r="BT434" s="102"/>
      <c r="BU434" s="102"/>
      <c r="BV434" s="102"/>
      <c r="BW434" s="102"/>
      <c r="BX434" s="102"/>
      <c r="BY434" s="102"/>
      <c r="BZ434" s="102"/>
      <c r="CA434" s="102"/>
      <c r="CB434" s="102"/>
    </row>
    <row r="435" spans="1:80">
      <c r="A435" s="34"/>
      <c r="B435" s="34"/>
      <c r="C435" s="34"/>
      <c r="D435" s="34"/>
      <c r="E435" s="34"/>
      <c r="F435" s="34"/>
      <c r="G435" s="34"/>
      <c r="H435" s="33"/>
      <c r="I435" s="102"/>
      <c r="J435" s="102"/>
      <c r="K435" s="102"/>
      <c r="L435" s="102"/>
      <c r="M435" s="102"/>
      <c r="N435" s="102"/>
      <c r="O435" s="102"/>
      <c r="P435" s="102"/>
      <c r="Q435" s="102"/>
      <c r="R435" s="102"/>
      <c r="S435" s="102"/>
      <c r="T435" s="102"/>
      <c r="U435" s="102"/>
      <c r="V435" s="102"/>
      <c r="W435" s="33"/>
      <c r="X435" s="102"/>
      <c r="Y435" s="102"/>
      <c r="Z435" s="102"/>
      <c r="AA435" s="102"/>
      <c r="AB435" s="102"/>
      <c r="AC435" s="102"/>
      <c r="AD435" s="102"/>
      <c r="AE435" s="102"/>
      <c r="AF435" s="102"/>
      <c r="AG435" s="102"/>
      <c r="AH435" s="102"/>
      <c r="AI435" s="102"/>
      <c r="AJ435" s="102"/>
      <c r="AK435" s="102"/>
      <c r="AL435" s="102"/>
      <c r="AM435" s="102"/>
      <c r="AN435" s="102"/>
      <c r="AO435" s="102"/>
      <c r="AP435" s="102"/>
      <c r="AQ435" s="102"/>
      <c r="AR435" s="102"/>
      <c r="AS435" s="102"/>
      <c r="AT435" s="102"/>
      <c r="AU435" s="102"/>
      <c r="AV435" s="102"/>
      <c r="AW435" s="102"/>
      <c r="AX435" s="102"/>
      <c r="AY435" s="102"/>
      <c r="AZ435" s="102"/>
      <c r="BA435" s="102"/>
      <c r="BB435" s="102"/>
      <c r="BC435" s="102"/>
      <c r="BD435" s="102"/>
      <c r="BE435" s="102"/>
      <c r="BF435" s="102"/>
      <c r="BG435" s="102"/>
      <c r="BH435" s="102"/>
      <c r="BI435" s="102"/>
      <c r="BJ435" s="102"/>
      <c r="BK435" s="102"/>
      <c r="BL435" s="102"/>
      <c r="BM435" s="102"/>
      <c r="BN435" s="102"/>
      <c r="BO435" s="102"/>
      <c r="BP435" s="102"/>
      <c r="BQ435" s="102"/>
      <c r="BR435" s="102"/>
      <c r="BS435" s="102"/>
      <c r="BT435" s="102"/>
      <c r="BU435" s="102"/>
      <c r="BV435" s="102"/>
      <c r="BW435" s="102"/>
      <c r="BX435" s="102"/>
      <c r="BY435" s="102"/>
      <c r="BZ435" s="102"/>
      <c r="CA435" s="102"/>
      <c r="CB435" s="102"/>
    </row>
    <row r="436" spans="1:80">
      <c r="A436" s="34"/>
      <c r="B436" s="34"/>
      <c r="C436" s="34"/>
      <c r="D436" s="34"/>
      <c r="E436" s="34"/>
      <c r="F436" s="34"/>
      <c r="G436" s="34"/>
      <c r="H436" s="33"/>
      <c r="I436" s="102"/>
      <c r="J436" s="102"/>
      <c r="K436" s="102"/>
      <c r="L436" s="102"/>
      <c r="M436" s="102"/>
      <c r="N436" s="102"/>
      <c r="O436" s="102"/>
      <c r="P436" s="102"/>
      <c r="Q436" s="102"/>
      <c r="R436" s="102"/>
      <c r="S436" s="102"/>
      <c r="T436" s="102"/>
      <c r="U436" s="102"/>
      <c r="V436" s="102"/>
      <c r="W436" s="33"/>
      <c r="X436" s="102"/>
      <c r="Y436" s="102"/>
      <c r="Z436" s="102"/>
      <c r="AA436" s="102"/>
      <c r="AB436" s="102"/>
      <c r="AC436" s="102"/>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c r="BI436" s="102"/>
      <c r="BJ436" s="102"/>
      <c r="BK436" s="102"/>
      <c r="BL436" s="102"/>
      <c r="BM436" s="102"/>
      <c r="BN436" s="102"/>
      <c r="BO436" s="102"/>
      <c r="BP436" s="102"/>
      <c r="BQ436" s="102"/>
      <c r="BR436" s="102"/>
      <c r="BS436" s="102"/>
      <c r="BT436" s="102"/>
      <c r="BU436" s="102"/>
      <c r="BV436" s="102"/>
      <c r="BW436" s="102"/>
      <c r="BX436" s="102"/>
      <c r="BY436" s="102"/>
      <c r="BZ436" s="102"/>
      <c r="CA436" s="102"/>
      <c r="CB436" s="102"/>
    </row>
    <row r="437" spans="1:80">
      <c r="A437" s="34"/>
      <c r="B437" s="34"/>
      <c r="C437" s="34"/>
      <c r="D437" s="34"/>
      <c r="E437" s="34"/>
      <c r="F437" s="34"/>
      <c r="G437" s="34"/>
      <c r="H437" s="33"/>
      <c r="I437" s="102"/>
      <c r="J437" s="102"/>
      <c r="K437" s="102"/>
      <c r="L437" s="102"/>
      <c r="M437" s="102"/>
      <c r="N437" s="102"/>
      <c r="O437" s="102"/>
      <c r="P437" s="102"/>
      <c r="Q437" s="102"/>
      <c r="R437" s="102"/>
      <c r="S437" s="102"/>
      <c r="T437" s="102"/>
      <c r="U437" s="102"/>
      <c r="V437" s="102"/>
      <c r="W437" s="33"/>
      <c r="X437" s="102"/>
      <c r="Y437" s="102"/>
      <c r="Z437" s="102"/>
      <c r="AA437" s="102"/>
      <c r="AB437" s="102"/>
      <c r="AC437" s="102"/>
      <c r="AD437" s="102"/>
      <c r="AE437" s="102"/>
      <c r="AF437" s="102"/>
      <c r="AG437" s="102"/>
      <c r="AH437" s="102"/>
      <c r="AI437" s="102"/>
      <c r="AJ437" s="102"/>
      <c r="AK437" s="102"/>
      <c r="AL437" s="102"/>
      <c r="AM437" s="102"/>
      <c r="AN437" s="102"/>
      <c r="AO437" s="102"/>
      <c r="AP437" s="102"/>
      <c r="AQ437" s="102"/>
      <c r="AR437" s="102"/>
      <c r="AS437" s="102"/>
      <c r="AT437" s="102"/>
      <c r="AU437" s="102"/>
      <c r="AV437" s="102"/>
      <c r="AW437" s="102"/>
      <c r="AX437" s="102"/>
      <c r="AY437" s="102"/>
      <c r="AZ437" s="102"/>
      <c r="BA437" s="102"/>
      <c r="BB437" s="102"/>
      <c r="BC437" s="102"/>
      <c r="BD437" s="102"/>
      <c r="BE437" s="102"/>
      <c r="BF437" s="102"/>
      <c r="BG437" s="102"/>
      <c r="BH437" s="102"/>
      <c r="BI437" s="102"/>
      <c r="BJ437" s="102"/>
      <c r="BK437" s="102"/>
      <c r="BL437" s="102"/>
      <c r="BM437" s="102"/>
      <c r="BN437" s="102"/>
      <c r="BO437" s="102"/>
      <c r="BP437" s="102"/>
      <c r="BQ437" s="102"/>
      <c r="BR437" s="102"/>
      <c r="BS437" s="102"/>
      <c r="BT437" s="102"/>
      <c r="BU437" s="102"/>
      <c r="BV437" s="102"/>
      <c r="BW437" s="102"/>
      <c r="BX437" s="102"/>
      <c r="BY437" s="102"/>
      <c r="BZ437" s="102"/>
      <c r="CA437" s="102"/>
      <c r="CB437" s="102"/>
    </row>
    <row r="438" spans="1:80">
      <c r="A438" s="34"/>
      <c r="B438" s="34"/>
      <c r="C438" s="34"/>
      <c r="D438" s="34"/>
      <c r="E438" s="34"/>
      <c r="F438" s="34"/>
      <c r="G438" s="34"/>
      <c r="H438" s="33"/>
      <c r="I438" s="102"/>
      <c r="J438" s="102"/>
      <c r="K438" s="102"/>
      <c r="L438" s="102"/>
      <c r="M438" s="102"/>
      <c r="N438" s="102"/>
      <c r="O438" s="102"/>
      <c r="P438" s="102"/>
      <c r="Q438" s="102"/>
      <c r="R438" s="102"/>
      <c r="S438" s="102"/>
      <c r="T438" s="102"/>
      <c r="U438" s="102"/>
      <c r="V438" s="102"/>
      <c r="W438" s="33"/>
      <c r="X438" s="102"/>
      <c r="Y438" s="102"/>
      <c r="Z438" s="102"/>
      <c r="AA438" s="102"/>
      <c r="AB438" s="102"/>
      <c r="AC438" s="102"/>
      <c r="AD438" s="102"/>
      <c r="AE438" s="102"/>
      <c r="AF438" s="102"/>
      <c r="AG438" s="102"/>
      <c r="AH438" s="102"/>
      <c r="AI438" s="102"/>
      <c r="AJ438" s="102"/>
      <c r="AK438" s="102"/>
      <c r="AL438" s="102"/>
      <c r="AM438" s="102"/>
      <c r="AN438" s="102"/>
      <c r="AO438" s="102"/>
      <c r="AP438" s="102"/>
      <c r="AQ438" s="102"/>
      <c r="AR438" s="102"/>
      <c r="AS438" s="102"/>
      <c r="AT438" s="102"/>
      <c r="AU438" s="102"/>
      <c r="AV438" s="102"/>
      <c r="AW438" s="102"/>
      <c r="AX438" s="102"/>
      <c r="AY438" s="102"/>
      <c r="AZ438" s="102"/>
      <c r="BA438" s="102"/>
      <c r="BB438" s="102"/>
      <c r="BC438" s="102"/>
      <c r="BD438" s="102"/>
      <c r="BE438" s="102"/>
      <c r="BF438" s="102"/>
      <c r="BG438" s="102"/>
      <c r="BH438" s="102"/>
      <c r="BI438" s="102"/>
      <c r="BJ438" s="102"/>
      <c r="BK438" s="102"/>
      <c r="BL438" s="102"/>
      <c r="BM438" s="102"/>
      <c r="BN438" s="102"/>
      <c r="BO438" s="102"/>
      <c r="BP438" s="102"/>
      <c r="BQ438" s="102"/>
      <c r="BR438" s="102"/>
      <c r="BS438" s="102"/>
      <c r="BT438" s="102"/>
      <c r="BU438" s="102"/>
      <c r="BV438" s="102"/>
      <c r="BW438" s="102"/>
      <c r="BX438" s="102"/>
      <c r="BY438" s="102"/>
      <c r="BZ438" s="102"/>
      <c r="CA438" s="102"/>
      <c r="CB438" s="102"/>
    </row>
    <row r="439" spans="1:80">
      <c r="A439" s="34"/>
      <c r="B439" s="34"/>
      <c r="C439" s="34"/>
      <c r="D439" s="34"/>
      <c r="E439" s="34"/>
      <c r="F439" s="34"/>
      <c r="G439" s="34"/>
      <c r="H439" s="33"/>
      <c r="I439" s="102"/>
      <c r="J439" s="102"/>
      <c r="K439" s="102"/>
      <c r="L439" s="102"/>
      <c r="M439" s="102"/>
      <c r="N439" s="102"/>
      <c r="O439" s="102"/>
      <c r="P439" s="102"/>
      <c r="Q439" s="102"/>
      <c r="R439" s="102"/>
      <c r="S439" s="102"/>
      <c r="T439" s="102"/>
      <c r="U439" s="102"/>
      <c r="V439" s="102"/>
      <c r="W439" s="33"/>
      <c r="X439" s="102"/>
      <c r="Y439" s="102"/>
      <c r="Z439" s="102"/>
      <c r="AA439" s="102"/>
      <c r="AB439" s="102"/>
      <c r="AC439" s="102"/>
      <c r="AD439" s="102"/>
      <c r="AE439" s="102"/>
      <c r="AF439" s="102"/>
      <c r="AG439" s="102"/>
      <c r="AH439" s="102"/>
      <c r="AI439" s="102"/>
      <c r="AJ439" s="102"/>
      <c r="AK439" s="102"/>
      <c r="AL439" s="102"/>
      <c r="AM439" s="102"/>
      <c r="AN439" s="102"/>
      <c r="AO439" s="102"/>
      <c r="AP439" s="102"/>
      <c r="AQ439" s="102"/>
      <c r="AR439" s="102"/>
      <c r="AS439" s="102"/>
      <c r="AT439" s="102"/>
      <c r="AU439" s="102"/>
      <c r="AV439" s="102"/>
      <c r="AW439" s="102"/>
      <c r="AX439" s="102"/>
      <c r="AY439" s="102"/>
      <c r="AZ439" s="102"/>
      <c r="BA439" s="102"/>
      <c r="BB439" s="102"/>
      <c r="BC439" s="102"/>
      <c r="BD439" s="102"/>
      <c r="BE439" s="102"/>
      <c r="BF439" s="102"/>
      <c r="BG439" s="102"/>
      <c r="BH439" s="102"/>
      <c r="BI439" s="102"/>
      <c r="BJ439" s="102"/>
      <c r="BK439" s="102"/>
      <c r="BL439" s="102"/>
      <c r="BM439" s="102"/>
      <c r="BN439" s="102"/>
      <c r="BO439" s="102"/>
      <c r="BP439" s="102"/>
      <c r="BQ439" s="102"/>
      <c r="BR439" s="102"/>
      <c r="BS439" s="102"/>
      <c r="BT439" s="102"/>
      <c r="BU439" s="102"/>
      <c r="BV439" s="102"/>
      <c r="BW439" s="102"/>
      <c r="BX439" s="102"/>
      <c r="BY439" s="102"/>
      <c r="BZ439" s="102"/>
      <c r="CA439" s="102"/>
      <c r="CB439" s="102"/>
    </row>
    <row r="440" spans="1:80">
      <c r="A440" s="34"/>
      <c r="B440" s="34"/>
      <c r="C440" s="34"/>
      <c r="D440" s="34"/>
      <c r="E440" s="34"/>
      <c r="F440" s="34"/>
      <c r="G440" s="34"/>
      <c r="H440" s="33"/>
      <c r="I440" s="102"/>
      <c r="J440" s="102"/>
      <c r="K440" s="102"/>
      <c r="L440" s="102"/>
      <c r="M440" s="102"/>
      <c r="N440" s="102"/>
      <c r="O440" s="102"/>
      <c r="P440" s="102"/>
      <c r="Q440" s="102"/>
      <c r="R440" s="102"/>
      <c r="S440" s="102"/>
      <c r="T440" s="102"/>
      <c r="U440" s="102"/>
      <c r="V440" s="102"/>
      <c r="W440" s="33"/>
      <c r="X440" s="102"/>
      <c r="Y440" s="102"/>
      <c r="Z440" s="102"/>
      <c r="AA440" s="102"/>
      <c r="AB440" s="102"/>
      <c r="AC440" s="102"/>
      <c r="AD440" s="102"/>
      <c r="AE440" s="102"/>
      <c r="AF440" s="102"/>
      <c r="AG440" s="102"/>
      <c r="AH440" s="102"/>
      <c r="AI440" s="102"/>
      <c r="AJ440" s="102"/>
      <c r="AK440" s="102"/>
      <c r="AL440" s="102"/>
      <c r="AM440" s="102"/>
      <c r="AN440" s="102"/>
      <c r="AO440" s="102"/>
      <c r="AP440" s="102"/>
      <c r="AQ440" s="102"/>
      <c r="AR440" s="102"/>
      <c r="AS440" s="102"/>
      <c r="AT440" s="102"/>
      <c r="AU440" s="102"/>
      <c r="AV440" s="102"/>
      <c r="AW440" s="102"/>
      <c r="AX440" s="102"/>
      <c r="AY440" s="102"/>
      <c r="AZ440" s="102"/>
      <c r="BA440" s="102"/>
      <c r="BB440" s="102"/>
      <c r="BC440" s="102"/>
      <c r="BD440" s="102"/>
      <c r="BE440" s="102"/>
      <c r="BF440" s="102"/>
      <c r="BG440" s="102"/>
      <c r="BH440" s="102"/>
      <c r="BI440" s="102"/>
      <c r="BJ440" s="102"/>
      <c r="BK440" s="102"/>
      <c r="BL440" s="102"/>
      <c r="BM440" s="102"/>
      <c r="BN440" s="102"/>
      <c r="BO440" s="102"/>
      <c r="BP440" s="102"/>
      <c r="BQ440" s="102"/>
      <c r="BR440" s="102"/>
      <c r="BS440" s="102"/>
      <c r="BT440" s="102"/>
      <c r="BU440" s="102"/>
      <c r="BV440" s="102"/>
      <c r="BW440" s="102"/>
      <c r="BX440" s="102"/>
      <c r="BY440" s="102"/>
      <c r="BZ440" s="102"/>
      <c r="CA440" s="102"/>
      <c r="CB440" s="102"/>
    </row>
    <row r="441" spans="1:80">
      <c r="A441" s="34"/>
      <c r="B441" s="34"/>
      <c r="C441" s="34"/>
      <c r="D441" s="34"/>
      <c r="E441" s="34"/>
      <c r="F441" s="34"/>
      <c r="G441" s="34"/>
      <c r="H441" s="33"/>
      <c r="I441" s="102"/>
      <c r="J441" s="102"/>
      <c r="K441" s="102"/>
      <c r="L441" s="102"/>
      <c r="M441" s="102"/>
      <c r="N441" s="102"/>
      <c r="O441" s="102"/>
      <c r="P441" s="102"/>
      <c r="Q441" s="102"/>
      <c r="R441" s="102"/>
      <c r="S441" s="102"/>
      <c r="T441" s="102"/>
      <c r="U441" s="102"/>
      <c r="V441" s="102"/>
      <c r="W441" s="33"/>
      <c r="X441" s="102"/>
      <c r="Y441" s="102"/>
      <c r="Z441" s="102"/>
      <c r="AA441" s="102"/>
      <c r="AB441" s="102"/>
      <c r="AC441" s="102"/>
      <c r="AD441" s="102"/>
      <c r="AE441" s="102"/>
      <c r="AF441" s="102"/>
      <c r="AG441" s="102"/>
      <c r="AH441" s="102"/>
      <c r="AI441" s="102"/>
      <c r="AJ441" s="102"/>
      <c r="AK441" s="102"/>
      <c r="AL441" s="102"/>
      <c r="AM441" s="102"/>
      <c r="AN441" s="102"/>
      <c r="AO441" s="102"/>
      <c r="AP441" s="102"/>
      <c r="AQ441" s="102"/>
      <c r="AR441" s="102"/>
      <c r="AS441" s="102"/>
      <c r="AT441" s="102"/>
      <c r="AU441" s="102"/>
      <c r="AV441" s="102"/>
      <c r="AW441" s="102"/>
      <c r="AX441" s="102"/>
      <c r="AY441" s="102"/>
      <c r="AZ441" s="102"/>
      <c r="BA441" s="102"/>
      <c r="BB441" s="102"/>
      <c r="BC441" s="102"/>
      <c r="BD441" s="102"/>
      <c r="BE441" s="102"/>
      <c r="BF441" s="102"/>
      <c r="BG441" s="102"/>
      <c r="BH441" s="102"/>
      <c r="BI441" s="102"/>
      <c r="BJ441" s="102"/>
      <c r="BK441" s="102"/>
      <c r="BL441" s="102"/>
      <c r="BM441" s="102"/>
      <c r="BN441" s="102"/>
      <c r="BO441" s="102"/>
      <c r="BP441" s="102"/>
      <c r="BQ441" s="102"/>
      <c r="BR441" s="102"/>
      <c r="BS441" s="102"/>
      <c r="BT441" s="102"/>
      <c r="BU441" s="102"/>
      <c r="BV441" s="102"/>
      <c r="BW441" s="102"/>
      <c r="BX441" s="102"/>
      <c r="BY441" s="102"/>
      <c r="BZ441" s="102"/>
      <c r="CA441" s="102"/>
      <c r="CB441" s="102"/>
    </row>
    <row r="442" spans="1:80">
      <c r="A442" s="34"/>
      <c r="B442" s="34"/>
      <c r="C442" s="34"/>
      <c r="D442" s="34"/>
      <c r="E442" s="34"/>
      <c r="F442" s="34"/>
      <c r="G442" s="34"/>
      <c r="H442" s="33"/>
      <c r="I442" s="102"/>
      <c r="J442" s="102"/>
      <c r="K442" s="102"/>
      <c r="L442" s="102"/>
      <c r="M442" s="102"/>
      <c r="N442" s="102"/>
      <c r="O442" s="102"/>
      <c r="P442" s="102"/>
      <c r="Q442" s="102"/>
      <c r="R442" s="102"/>
      <c r="S442" s="102"/>
      <c r="T442" s="102"/>
      <c r="U442" s="102"/>
      <c r="V442" s="102"/>
      <c r="W442" s="33"/>
      <c r="X442" s="102"/>
      <c r="Y442" s="102"/>
      <c r="Z442" s="102"/>
      <c r="AA442" s="102"/>
      <c r="AB442" s="102"/>
      <c r="AC442" s="102"/>
      <c r="AD442" s="102"/>
      <c r="AE442" s="102"/>
      <c r="AF442" s="102"/>
      <c r="AG442" s="102"/>
      <c r="AH442" s="102"/>
      <c r="AI442" s="102"/>
      <c r="AJ442" s="102"/>
      <c r="AK442" s="102"/>
      <c r="AL442" s="102"/>
      <c r="AM442" s="102"/>
      <c r="AN442" s="102"/>
      <c r="AO442" s="102"/>
      <c r="AP442" s="102"/>
      <c r="AQ442" s="102"/>
      <c r="AR442" s="102"/>
      <c r="AS442" s="102"/>
      <c r="AT442" s="102"/>
      <c r="AU442" s="102"/>
      <c r="AV442" s="102"/>
      <c r="AW442" s="102"/>
      <c r="AX442" s="102"/>
      <c r="AY442" s="102"/>
      <c r="AZ442" s="102"/>
      <c r="BA442" s="102"/>
      <c r="BB442" s="102"/>
      <c r="BC442" s="102"/>
      <c r="BD442" s="102"/>
      <c r="BE442" s="102"/>
      <c r="BF442" s="102"/>
      <c r="BG442" s="102"/>
      <c r="BH442" s="102"/>
      <c r="BI442" s="102"/>
      <c r="BJ442" s="102"/>
      <c r="BK442" s="102"/>
      <c r="BL442" s="102"/>
      <c r="BM442" s="102"/>
      <c r="BN442" s="102"/>
      <c r="BO442" s="102"/>
      <c r="BP442" s="102"/>
      <c r="BQ442" s="102"/>
      <c r="BR442" s="102"/>
      <c r="BS442" s="102"/>
      <c r="BT442" s="102"/>
      <c r="BU442" s="102"/>
      <c r="BV442" s="102"/>
      <c r="BW442" s="102"/>
      <c r="BX442" s="102"/>
      <c r="BY442" s="102"/>
      <c r="BZ442" s="102"/>
      <c r="CA442" s="102"/>
      <c r="CB442" s="102"/>
    </row>
    <row r="443" spans="1:80">
      <c r="A443" s="34"/>
      <c r="B443" s="34"/>
      <c r="C443" s="34"/>
      <c r="D443" s="34"/>
      <c r="E443" s="34"/>
      <c r="F443" s="34"/>
      <c r="G443" s="34"/>
      <c r="H443" s="33"/>
      <c r="I443" s="102"/>
      <c r="J443" s="102"/>
      <c r="K443" s="102"/>
      <c r="L443" s="102"/>
      <c r="M443" s="102"/>
      <c r="N443" s="102"/>
      <c r="O443" s="102"/>
      <c r="P443" s="102"/>
      <c r="Q443" s="102"/>
      <c r="R443" s="102"/>
      <c r="S443" s="102"/>
      <c r="T443" s="102"/>
      <c r="U443" s="102"/>
      <c r="V443" s="102"/>
      <c r="W443" s="33"/>
      <c r="X443" s="102"/>
      <c r="Y443" s="102"/>
      <c r="Z443" s="102"/>
      <c r="AA443" s="102"/>
      <c r="AB443" s="102"/>
      <c r="AC443" s="102"/>
      <c r="AD443" s="102"/>
      <c r="AE443" s="102"/>
      <c r="AF443" s="102"/>
      <c r="AG443" s="102"/>
      <c r="AH443" s="102"/>
      <c r="AI443" s="102"/>
      <c r="AJ443" s="102"/>
      <c r="AK443" s="102"/>
      <c r="AL443" s="102"/>
      <c r="AM443" s="102"/>
      <c r="AN443" s="102"/>
      <c r="AO443" s="102"/>
      <c r="AP443" s="102"/>
      <c r="AQ443" s="102"/>
      <c r="AR443" s="102"/>
      <c r="AS443" s="102"/>
      <c r="AT443" s="102"/>
      <c r="AU443" s="102"/>
      <c r="AV443" s="102"/>
      <c r="AW443" s="102"/>
      <c r="AX443" s="102"/>
      <c r="AY443" s="102"/>
      <c r="AZ443" s="102"/>
      <c r="BA443" s="102"/>
      <c r="BB443" s="102"/>
      <c r="BC443" s="102"/>
      <c r="BD443" s="102"/>
      <c r="BE443" s="102"/>
      <c r="BF443" s="102"/>
      <c r="BG443" s="102"/>
      <c r="BH443" s="102"/>
      <c r="BI443" s="102"/>
      <c r="BJ443" s="102"/>
      <c r="BK443" s="102"/>
      <c r="BL443" s="102"/>
      <c r="BM443" s="102"/>
      <c r="BN443" s="102"/>
      <c r="BO443" s="102"/>
      <c r="BP443" s="102"/>
      <c r="BQ443" s="102"/>
      <c r="BR443" s="102"/>
      <c r="BS443" s="102"/>
      <c r="BT443" s="102"/>
      <c r="BU443" s="102"/>
      <c r="BV443" s="102"/>
      <c r="BW443" s="102"/>
      <c r="BX443" s="102"/>
      <c r="BY443" s="102"/>
      <c r="BZ443" s="102"/>
      <c r="CA443" s="102"/>
      <c r="CB443" s="102"/>
    </row>
    <row r="444" spans="1:80">
      <c r="A444" s="34"/>
      <c r="B444" s="34"/>
      <c r="C444" s="34"/>
      <c r="D444" s="34"/>
      <c r="E444" s="34"/>
      <c r="F444" s="34"/>
      <c r="G444" s="34"/>
      <c r="H444" s="33"/>
      <c r="I444" s="102"/>
      <c r="J444" s="102"/>
      <c r="K444" s="102"/>
      <c r="L444" s="102"/>
      <c r="M444" s="102"/>
      <c r="N444" s="102"/>
      <c r="O444" s="102"/>
      <c r="P444" s="102"/>
      <c r="Q444" s="102"/>
      <c r="R444" s="102"/>
      <c r="S444" s="102"/>
      <c r="T444" s="102"/>
      <c r="U444" s="102"/>
      <c r="V444" s="102"/>
      <c r="W444" s="33"/>
      <c r="X444" s="102"/>
      <c r="Y444" s="102"/>
      <c r="Z444" s="102"/>
      <c r="AA444" s="102"/>
      <c r="AB444" s="102"/>
      <c r="AC444" s="102"/>
      <c r="AD444" s="102"/>
      <c r="AE444" s="102"/>
      <c r="AF444" s="102"/>
      <c r="AG444" s="102"/>
      <c r="AH444" s="102"/>
      <c r="AI444" s="102"/>
      <c r="AJ444" s="102"/>
      <c r="AK444" s="102"/>
      <c r="AL444" s="102"/>
      <c r="AM444" s="102"/>
      <c r="AN444" s="102"/>
      <c r="AO444" s="102"/>
      <c r="AP444" s="102"/>
      <c r="AQ444" s="102"/>
      <c r="AR444" s="102"/>
      <c r="AS444" s="102"/>
      <c r="AT444" s="102"/>
      <c r="AU444" s="102"/>
      <c r="AV444" s="102"/>
      <c r="AW444" s="102"/>
      <c r="AX444" s="102"/>
      <c r="AY444" s="102"/>
      <c r="AZ444" s="102"/>
      <c r="BA444" s="102"/>
      <c r="BB444" s="102"/>
      <c r="BC444" s="102"/>
      <c r="BD444" s="102"/>
      <c r="BE444" s="102"/>
      <c r="BF444" s="102"/>
      <c r="BG444" s="102"/>
      <c r="BH444" s="102"/>
      <c r="BI444" s="102"/>
      <c r="BJ444" s="102"/>
      <c r="BK444" s="102"/>
      <c r="BL444" s="102"/>
      <c r="BM444" s="102"/>
      <c r="BN444" s="102"/>
      <c r="BO444" s="102"/>
      <c r="BP444" s="102"/>
      <c r="BQ444" s="102"/>
      <c r="BR444" s="102"/>
      <c r="BS444" s="102"/>
      <c r="BT444" s="102"/>
      <c r="BU444" s="102"/>
      <c r="BV444" s="102"/>
      <c r="BW444" s="102"/>
      <c r="BX444" s="102"/>
      <c r="BY444" s="102"/>
      <c r="BZ444" s="102"/>
      <c r="CA444" s="102"/>
      <c r="CB444" s="102"/>
    </row>
    <row r="445" spans="1:80">
      <c r="A445" s="34"/>
      <c r="B445" s="34"/>
      <c r="C445" s="34"/>
      <c r="D445" s="34"/>
      <c r="E445" s="34"/>
      <c r="F445" s="34"/>
      <c r="G445" s="34"/>
      <c r="H445" s="33"/>
      <c r="I445" s="102"/>
      <c r="J445" s="102"/>
      <c r="K445" s="102"/>
      <c r="L445" s="102"/>
      <c r="M445" s="102"/>
      <c r="N445" s="102"/>
      <c r="O445" s="102"/>
      <c r="P445" s="102"/>
      <c r="Q445" s="102"/>
      <c r="R445" s="102"/>
      <c r="S445" s="102"/>
      <c r="T445" s="102"/>
      <c r="U445" s="102"/>
      <c r="V445" s="102"/>
      <c r="W445" s="33"/>
      <c r="X445" s="102"/>
      <c r="Y445" s="102"/>
      <c r="Z445" s="102"/>
      <c r="AA445" s="102"/>
      <c r="AB445" s="102"/>
      <c r="AC445" s="102"/>
      <c r="AD445" s="102"/>
      <c r="AE445" s="102"/>
      <c r="AF445" s="102"/>
      <c r="AG445" s="102"/>
      <c r="AH445" s="102"/>
      <c r="AI445" s="102"/>
      <c r="AJ445" s="102"/>
      <c r="AK445" s="102"/>
      <c r="AL445" s="102"/>
      <c r="AM445" s="102"/>
      <c r="AN445" s="102"/>
      <c r="AO445" s="102"/>
      <c r="AP445" s="102"/>
      <c r="AQ445" s="102"/>
      <c r="AR445" s="102"/>
      <c r="AS445" s="102"/>
      <c r="AT445" s="102"/>
      <c r="AU445" s="102"/>
      <c r="AV445" s="102"/>
      <c r="AW445" s="102"/>
      <c r="AX445" s="102"/>
      <c r="AY445" s="102"/>
      <c r="AZ445" s="102"/>
      <c r="BA445" s="102"/>
      <c r="BB445" s="102"/>
      <c r="BC445" s="102"/>
      <c r="BD445" s="102"/>
      <c r="BE445" s="102"/>
      <c r="BF445" s="102"/>
      <c r="BG445" s="102"/>
      <c r="BH445" s="102"/>
      <c r="BI445" s="102"/>
      <c r="BJ445" s="102"/>
      <c r="BK445" s="102"/>
      <c r="BL445" s="102"/>
      <c r="BM445" s="102"/>
      <c r="BN445" s="102"/>
      <c r="BO445" s="102"/>
      <c r="BP445" s="102"/>
      <c r="BQ445" s="102"/>
      <c r="BR445" s="102"/>
      <c r="BS445" s="102"/>
      <c r="BT445" s="102"/>
      <c r="BU445" s="102"/>
      <c r="BV445" s="102"/>
      <c r="BW445" s="102"/>
      <c r="BX445" s="102"/>
      <c r="BY445" s="102"/>
      <c r="BZ445" s="102"/>
      <c r="CA445" s="102"/>
      <c r="CB445" s="102"/>
    </row>
    <row r="446" spans="1:80">
      <c r="A446" s="34"/>
      <c r="B446" s="34"/>
      <c r="C446" s="34"/>
      <c r="D446" s="34"/>
      <c r="E446" s="34"/>
      <c r="F446" s="34"/>
      <c r="G446" s="34"/>
      <c r="H446" s="33"/>
      <c r="I446" s="102"/>
      <c r="J446" s="102"/>
      <c r="K446" s="102"/>
      <c r="L446" s="102"/>
      <c r="M446" s="102"/>
      <c r="N446" s="102"/>
      <c r="O446" s="102"/>
      <c r="P446" s="102"/>
      <c r="Q446" s="102"/>
      <c r="R446" s="102"/>
      <c r="S446" s="102"/>
      <c r="T446" s="102"/>
      <c r="U446" s="102"/>
      <c r="V446" s="102"/>
      <c r="W446" s="33"/>
      <c r="X446" s="102"/>
      <c r="Y446" s="102"/>
      <c r="Z446" s="102"/>
      <c r="AA446" s="102"/>
      <c r="AB446" s="102"/>
      <c r="AC446" s="102"/>
      <c r="AD446" s="102"/>
      <c r="AE446" s="102"/>
      <c r="AF446" s="102"/>
      <c r="AG446" s="102"/>
      <c r="AH446" s="102"/>
      <c r="AI446" s="102"/>
      <c r="AJ446" s="102"/>
      <c r="AK446" s="102"/>
      <c r="AL446" s="102"/>
      <c r="AM446" s="102"/>
      <c r="AN446" s="102"/>
      <c r="AO446" s="102"/>
      <c r="AP446" s="102"/>
      <c r="AQ446" s="102"/>
      <c r="AR446" s="102"/>
      <c r="AS446" s="102"/>
      <c r="AT446" s="102"/>
      <c r="AU446" s="102"/>
      <c r="AV446" s="102"/>
      <c r="AW446" s="102"/>
      <c r="AX446" s="102"/>
      <c r="AY446" s="102"/>
      <c r="AZ446" s="102"/>
      <c r="BA446" s="102"/>
      <c r="BB446" s="102"/>
      <c r="BC446" s="102"/>
      <c r="BD446" s="102"/>
      <c r="BE446" s="102"/>
      <c r="BF446" s="102"/>
      <c r="BG446" s="102"/>
      <c r="BH446" s="102"/>
      <c r="BI446" s="102"/>
      <c r="BJ446" s="102"/>
      <c r="BK446" s="102"/>
      <c r="BL446" s="102"/>
      <c r="BM446" s="102"/>
      <c r="BN446" s="102"/>
      <c r="BO446" s="102"/>
      <c r="BP446" s="102"/>
      <c r="BQ446" s="102"/>
      <c r="BR446" s="102"/>
      <c r="BS446" s="102"/>
      <c r="BT446" s="102"/>
      <c r="BU446" s="102"/>
      <c r="BV446" s="102"/>
      <c r="BW446" s="102"/>
      <c r="BX446" s="102"/>
      <c r="BY446" s="102"/>
      <c r="BZ446" s="102"/>
      <c r="CA446" s="102"/>
      <c r="CB446" s="102"/>
    </row>
    <row r="447" spans="1:80">
      <c r="A447" s="34"/>
      <c r="B447" s="34"/>
      <c r="C447" s="34"/>
      <c r="D447" s="34"/>
      <c r="E447" s="34"/>
      <c r="F447" s="34"/>
      <c r="G447" s="34"/>
      <c r="H447" s="33"/>
      <c r="I447" s="102"/>
      <c r="J447" s="102"/>
      <c r="K447" s="102"/>
      <c r="L447" s="102"/>
      <c r="M447" s="102"/>
      <c r="N447" s="102"/>
      <c r="O447" s="102"/>
      <c r="P447" s="102"/>
      <c r="Q447" s="102"/>
      <c r="R447" s="102"/>
      <c r="S447" s="102"/>
      <c r="T447" s="102"/>
      <c r="U447" s="102"/>
      <c r="V447" s="102"/>
      <c r="W447" s="33"/>
      <c r="X447" s="102"/>
      <c r="Y447" s="102"/>
      <c r="Z447" s="102"/>
      <c r="AA447" s="102"/>
      <c r="AB447" s="102"/>
      <c r="AC447" s="102"/>
      <c r="AD447" s="102"/>
      <c r="AE447" s="102"/>
      <c r="AF447" s="102"/>
      <c r="AG447" s="102"/>
      <c r="AH447" s="102"/>
      <c r="AI447" s="102"/>
      <c r="AJ447" s="102"/>
      <c r="AK447" s="102"/>
      <c r="AL447" s="102"/>
      <c r="AM447" s="102"/>
      <c r="AN447" s="102"/>
      <c r="AO447" s="102"/>
      <c r="AP447" s="102"/>
      <c r="AQ447" s="102"/>
      <c r="AR447" s="102"/>
      <c r="AS447" s="102"/>
      <c r="AT447" s="102"/>
      <c r="AU447" s="102"/>
      <c r="AV447" s="102"/>
      <c r="AW447" s="102"/>
      <c r="AX447" s="102"/>
      <c r="AY447" s="102"/>
      <c r="AZ447" s="102"/>
      <c r="BA447" s="102"/>
      <c r="BB447" s="102"/>
      <c r="BC447" s="102"/>
      <c r="BD447" s="102"/>
      <c r="BE447" s="102"/>
      <c r="BF447" s="102"/>
      <c r="BG447" s="102"/>
      <c r="BH447" s="102"/>
      <c r="BI447" s="102"/>
      <c r="BJ447" s="102"/>
      <c r="BK447" s="102"/>
      <c r="BL447" s="102"/>
      <c r="BM447" s="102"/>
      <c r="BN447" s="102"/>
      <c r="BO447" s="102"/>
      <c r="BP447" s="102"/>
      <c r="BQ447" s="102"/>
      <c r="BR447" s="102"/>
      <c r="BS447" s="102"/>
      <c r="BT447" s="102"/>
      <c r="BU447" s="102"/>
      <c r="BV447" s="102"/>
      <c r="BW447" s="102"/>
      <c r="BX447" s="102"/>
      <c r="BY447" s="102"/>
      <c r="BZ447" s="102"/>
      <c r="CA447" s="102"/>
      <c r="CB447" s="102"/>
    </row>
    <row r="448" spans="1:80">
      <c r="A448" s="34"/>
      <c r="B448" s="34"/>
      <c r="C448" s="34"/>
      <c r="D448" s="34"/>
      <c r="E448" s="34"/>
      <c r="F448" s="34"/>
      <c r="G448" s="34"/>
      <c r="H448" s="33"/>
      <c r="I448" s="102"/>
      <c r="J448" s="102"/>
      <c r="K448" s="102"/>
      <c r="L448" s="102"/>
      <c r="M448" s="102"/>
      <c r="N448" s="102"/>
      <c r="O448" s="102"/>
      <c r="P448" s="102"/>
      <c r="Q448" s="102"/>
      <c r="R448" s="102"/>
      <c r="S448" s="102"/>
      <c r="T448" s="102"/>
      <c r="U448" s="102"/>
      <c r="V448" s="102"/>
      <c r="W448" s="33"/>
      <c r="X448" s="102"/>
      <c r="Y448" s="102"/>
      <c r="Z448" s="102"/>
      <c r="AA448" s="102"/>
      <c r="AB448" s="102"/>
      <c r="AC448" s="102"/>
      <c r="AD448" s="102"/>
      <c r="AE448" s="102"/>
      <c r="AF448" s="102"/>
      <c r="AG448" s="102"/>
      <c r="AH448" s="102"/>
      <c r="AI448" s="102"/>
      <c r="AJ448" s="102"/>
      <c r="AK448" s="102"/>
      <c r="AL448" s="102"/>
      <c r="AM448" s="102"/>
      <c r="AN448" s="102"/>
      <c r="AO448" s="102"/>
      <c r="AP448" s="102"/>
      <c r="AQ448" s="102"/>
      <c r="AR448" s="102"/>
      <c r="AS448" s="102"/>
      <c r="AT448" s="102"/>
      <c r="AU448" s="102"/>
      <c r="AV448" s="102"/>
      <c r="AW448" s="102"/>
      <c r="AX448" s="102"/>
      <c r="AY448" s="102"/>
      <c r="AZ448" s="102"/>
      <c r="BA448" s="102"/>
      <c r="BB448" s="102"/>
      <c r="BC448" s="102"/>
      <c r="BD448" s="102"/>
      <c r="BE448" s="102"/>
      <c r="BF448" s="102"/>
      <c r="BG448" s="102"/>
      <c r="BH448" s="102"/>
      <c r="BI448" s="102"/>
      <c r="BJ448" s="102"/>
      <c r="BK448" s="102"/>
      <c r="BL448" s="102"/>
      <c r="BM448" s="102"/>
      <c r="BN448" s="102"/>
      <c r="BO448" s="102"/>
      <c r="BP448" s="102"/>
      <c r="BQ448" s="102"/>
      <c r="BR448" s="102"/>
      <c r="BS448" s="102"/>
      <c r="BT448" s="102"/>
      <c r="BU448" s="102"/>
      <c r="BV448" s="102"/>
      <c r="BW448" s="102"/>
      <c r="BX448" s="102"/>
      <c r="BY448" s="102"/>
      <c r="BZ448" s="102"/>
      <c r="CA448" s="102"/>
      <c r="CB448" s="102"/>
    </row>
    <row r="449" spans="1:80">
      <c r="A449" s="34"/>
      <c r="B449" s="34"/>
      <c r="C449" s="34"/>
      <c r="D449" s="34"/>
      <c r="E449" s="34"/>
      <c r="F449" s="34"/>
      <c r="G449" s="34"/>
      <c r="H449" s="33"/>
      <c r="I449" s="102"/>
      <c r="J449" s="102"/>
      <c r="K449" s="102"/>
      <c r="L449" s="102"/>
      <c r="M449" s="102"/>
      <c r="N449" s="102"/>
      <c r="O449" s="102"/>
      <c r="P449" s="102"/>
      <c r="Q449" s="102"/>
      <c r="R449" s="102"/>
      <c r="S449" s="102"/>
      <c r="T449" s="102"/>
      <c r="U449" s="102"/>
      <c r="V449" s="102"/>
      <c r="W449" s="33"/>
      <c r="X449" s="102"/>
      <c r="Y449" s="102"/>
      <c r="Z449" s="102"/>
      <c r="AA449" s="102"/>
      <c r="AB449" s="102"/>
      <c r="AC449" s="102"/>
      <c r="AD449" s="102"/>
      <c r="AE449" s="102"/>
      <c r="AF449" s="102"/>
      <c r="AG449" s="102"/>
      <c r="AH449" s="102"/>
      <c r="AI449" s="102"/>
      <c r="AJ449" s="102"/>
      <c r="AK449" s="102"/>
      <c r="AL449" s="102"/>
      <c r="AM449" s="102"/>
      <c r="AN449" s="102"/>
      <c r="AO449" s="102"/>
      <c r="AP449" s="102"/>
      <c r="AQ449" s="102"/>
      <c r="AR449" s="102"/>
      <c r="AS449" s="102"/>
      <c r="AT449" s="102"/>
      <c r="AU449" s="102"/>
      <c r="AV449" s="102"/>
      <c r="AW449" s="102"/>
      <c r="AX449" s="102"/>
      <c r="AY449" s="102"/>
      <c r="AZ449" s="102"/>
      <c r="BA449" s="102"/>
      <c r="BB449" s="102"/>
      <c r="BC449" s="102"/>
      <c r="BD449" s="102"/>
      <c r="BE449" s="102"/>
      <c r="BF449" s="102"/>
      <c r="BG449" s="102"/>
      <c r="BH449" s="102"/>
      <c r="BI449" s="102"/>
      <c r="BJ449" s="102"/>
      <c r="BK449" s="102"/>
      <c r="BL449" s="102"/>
      <c r="BM449" s="102"/>
      <c r="BN449" s="102"/>
      <c r="BO449" s="102"/>
      <c r="BP449" s="102"/>
      <c r="BQ449" s="102"/>
      <c r="BR449" s="102"/>
      <c r="BS449" s="102"/>
      <c r="BT449" s="102"/>
      <c r="BU449" s="102"/>
      <c r="BV449" s="102"/>
      <c r="BW449" s="102"/>
      <c r="BX449" s="102"/>
      <c r="BY449" s="102"/>
      <c r="BZ449" s="102"/>
      <c r="CA449" s="102"/>
      <c r="CB449" s="102"/>
    </row>
    <row r="450" spans="1:80">
      <c r="A450" s="34"/>
      <c r="B450" s="34"/>
      <c r="C450" s="34"/>
      <c r="D450" s="34"/>
      <c r="E450" s="34"/>
      <c r="F450" s="34"/>
      <c r="G450" s="34"/>
      <c r="H450" s="33"/>
      <c r="I450" s="102"/>
      <c r="J450" s="102"/>
      <c r="K450" s="102"/>
      <c r="L450" s="102"/>
      <c r="M450" s="102"/>
      <c r="N450" s="102"/>
      <c r="O450" s="102"/>
      <c r="P450" s="102"/>
      <c r="Q450" s="102"/>
      <c r="R450" s="102"/>
      <c r="S450" s="102"/>
      <c r="T450" s="102"/>
      <c r="U450" s="102"/>
      <c r="V450" s="102"/>
      <c r="W450" s="33"/>
      <c r="X450" s="102"/>
      <c r="Y450" s="102"/>
      <c r="Z450" s="102"/>
      <c r="AA450" s="102"/>
      <c r="AB450" s="102"/>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c r="BI450" s="102"/>
      <c r="BJ450" s="102"/>
      <c r="BK450" s="102"/>
      <c r="BL450" s="102"/>
      <c r="BM450" s="102"/>
      <c r="BN450" s="102"/>
      <c r="BO450" s="102"/>
      <c r="BP450" s="102"/>
      <c r="BQ450" s="102"/>
      <c r="BR450" s="102"/>
      <c r="BS450" s="102"/>
      <c r="BT450" s="102"/>
      <c r="BU450" s="102"/>
      <c r="BV450" s="102"/>
      <c r="BW450" s="102"/>
      <c r="BX450" s="102"/>
      <c r="BY450" s="102"/>
      <c r="BZ450" s="102"/>
      <c r="CA450" s="102"/>
      <c r="CB450" s="102"/>
    </row>
    <row r="451" spans="1:80">
      <c r="A451" s="34"/>
      <c r="B451" s="34"/>
      <c r="C451" s="34"/>
      <c r="D451" s="34"/>
      <c r="E451" s="34"/>
      <c r="F451" s="34"/>
      <c r="G451" s="34"/>
      <c r="H451" s="33"/>
      <c r="I451" s="102"/>
      <c r="J451" s="102"/>
      <c r="K451" s="102"/>
      <c r="L451" s="102"/>
      <c r="M451" s="102"/>
      <c r="N451" s="102"/>
      <c r="O451" s="102"/>
      <c r="P451" s="102"/>
      <c r="Q451" s="102"/>
      <c r="R451" s="102"/>
      <c r="S451" s="102"/>
      <c r="T451" s="102"/>
      <c r="U451" s="102"/>
      <c r="V451" s="102"/>
      <c r="W451" s="33"/>
      <c r="X451" s="102"/>
      <c r="Y451" s="102"/>
      <c r="Z451" s="102"/>
      <c r="AA451" s="102"/>
      <c r="AB451" s="102"/>
      <c r="AC451" s="102"/>
      <c r="AD451" s="102"/>
      <c r="AE451" s="102"/>
      <c r="AF451" s="102"/>
      <c r="AG451" s="102"/>
      <c r="AH451" s="102"/>
      <c r="AI451" s="102"/>
      <c r="AJ451" s="102"/>
      <c r="AK451" s="102"/>
      <c r="AL451" s="102"/>
      <c r="AM451" s="102"/>
      <c r="AN451" s="102"/>
      <c r="AO451" s="102"/>
      <c r="AP451" s="102"/>
      <c r="AQ451" s="102"/>
      <c r="AR451" s="102"/>
      <c r="AS451" s="102"/>
      <c r="AT451" s="102"/>
      <c r="AU451" s="102"/>
      <c r="AV451" s="102"/>
      <c r="AW451" s="102"/>
      <c r="AX451" s="102"/>
      <c r="AY451" s="102"/>
      <c r="AZ451" s="102"/>
      <c r="BA451" s="102"/>
      <c r="BB451" s="102"/>
      <c r="BC451" s="102"/>
      <c r="BD451" s="102"/>
      <c r="BE451" s="102"/>
      <c r="BF451" s="102"/>
      <c r="BG451" s="102"/>
      <c r="BH451" s="102"/>
      <c r="BI451" s="102"/>
      <c r="BJ451" s="102"/>
      <c r="BK451" s="102"/>
      <c r="BL451" s="102"/>
      <c r="BM451" s="102"/>
      <c r="BN451" s="102"/>
      <c r="BO451" s="102"/>
      <c r="BP451" s="102"/>
      <c r="BQ451" s="102"/>
      <c r="BR451" s="102"/>
      <c r="BS451" s="102"/>
      <c r="BT451" s="102"/>
      <c r="BU451" s="102"/>
      <c r="BV451" s="102"/>
      <c r="BW451" s="102"/>
      <c r="BX451" s="102"/>
      <c r="BY451" s="102"/>
      <c r="BZ451" s="102"/>
      <c r="CA451" s="102"/>
      <c r="CB451" s="102"/>
    </row>
    <row r="452" spans="1:80">
      <c r="A452" s="34"/>
      <c r="B452" s="34"/>
      <c r="C452" s="34"/>
      <c r="D452" s="34"/>
      <c r="E452" s="34"/>
      <c r="F452" s="34"/>
      <c r="G452" s="34"/>
      <c r="H452" s="33"/>
      <c r="I452" s="102"/>
      <c r="J452" s="102"/>
      <c r="K452" s="102"/>
      <c r="L452" s="102"/>
      <c r="M452" s="102"/>
      <c r="N452" s="102"/>
      <c r="O452" s="102"/>
      <c r="P452" s="102"/>
      <c r="Q452" s="102"/>
      <c r="R452" s="102"/>
      <c r="S452" s="102"/>
      <c r="T452" s="102"/>
      <c r="U452" s="102"/>
      <c r="V452" s="102"/>
      <c r="W452" s="33"/>
      <c r="X452" s="102"/>
      <c r="Y452" s="102"/>
      <c r="Z452" s="102"/>
      <c r="AA452" s="102"/>
      <c r="AB452" s="102"/>
      <c r="AC452" s="102"/>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c r="BI452" s="102"/>
      <c r="BJ452" s="102"/>
      <c r="BK452" s="102"/>
      <c r="BL452" s="102"/>
      <c r="BM452" s="102"/>
      <c r="BN452" s="102"/>
      <c r="BO452" s="102"/>
      <c r="BP452" s="102"/>
      <c r="BQ452" s="102"/>
      <c r="BR452" s="102"/>
      <c r="BS452" s="102"/>
      <c r="BT452" s="102"/>
      <c r="BU452" s="102"/>
      <c r="BV452" s="102"/>
      <c r="BW452" s="102"/>
      <c r="BX452" s="102"/>
      <c r="BY452" s="102"/>
      <c r="BZ452" s="102"/>
      <c r="CA452" s="102"/>
      <c r="CB452" s="102"/>
    </row>
    <row r="453" spans="1:80">
      <c r="A453" s="34"/>
      <c r="B453" s="34"/>
      <c r="C453" s="34"/>
      <c r="D453" s="34"/>
      <c r="E453" s="34"/>
      <c r="F453" s="34"/>
      <c r="G453" s="34"/>
      <c r="H453" s="33"/>
      <c r="I453" s="102"/>
      <c r="J453" s="102"/>
      <c r="K453" s="102"/>
      <c r="L453" s="102"/>
      <c r="M453" s="102"/>
      <c r="N453" s="102"/>
      <c r="O453" s="102"/>
      <c r="P453" s="102"/>
      <c r="Q453" s="102"/>
      <c r="R453" s="102"/>
      <c r="S453" s="102"/>
      <c r="T453" s="102"/>
      <c r="U453" s="102"/>
      <c r="V453" s="102"/>
      <c r="W453" s="33"/>
      <c r="X453" s="102"/>
      <c r="Y453" s="102"/>
      <c r="Z453" s="102"/>
      <c r="AA453" s="102"/>
      <c r="AB453" s="102"/>
      <c r="AC453" s="102"/>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102"/>
      <c r="BC453" s="102"/>
      <c r="BD453" s="102"/>
      <c r="BE453" s="102"/>
      <c r="BF453" s="102"/>
      <c r="BG453" s="102"/>
      <c r="BH453" s="102"/>
      <c r="BI453" s="102"/>
      <c r="BJ453" s="102"/>
      <c r="BK453" s="102"/>
      <c r="BL453" s="102"/>
      <c r="BM453" s="102"/>
      <c r="BN453" s="102"/>
      <c r="BO453" s="102"/>
      <c r="BP453" s="102"/>
      <c r="BQ453" s="102"/>
      <c r="BR453" s="102"/>
      <c r="BS453" s="102"/>
      <c r="BT453" s="102"/>
      <c r="BU453" s="102"/>
      <c r="BV453" s="102"/>
      <c r="BW453" s="102"/>
      <c r="BX453" s="102"/>
      <c r="BY453" s="102"/>
      <c r="BZ453" s="102"/>
      <c r="CA453" s="102"/>
      <c r="CB453" s="102"/>
    </row>
    <row r="454" spans="1:80">
      <c r="A454" s="34"/>
      <c r="B454" s="34"/>
      <c r="C454" s="34"/>
      <c r="D454" s="34"/>
      <c r="E454" s="34"/>
      <c r="F454" s="34"/>
      <c r="G454" s="34"/>
      <c r="H454" s="33"/>
      <c r="I454" s="102"/>
      <c r="J454" s="102"/>
      <c r="K454" s="102"/>
      <c r="L454" s="102"/>
      <c r="M454" s="102"/>
      <c r="N454" s="102"/>
      <c r="O454" s="102"/>
      <c r="P454" s="102"/>
      <c r="Q454" s="102"/>
      <c r="R454" s="102"/>
      <c r="S454" s="102"/>
      <c r="T454" s="102"/>
      <c r="U454" s="102"/>
      <c r="V454" s="102"/>
      <c r="W454" s="33"/>
      <c r="X454" s="102"/>
      <c r="Y454" s="102"/>
      <c r="Z454" s="102"/>
      <c r="AA454" s="102"/>
      <c r="AB454" s="102"/>
      <c r="AC454" s="102"/>
      <c r="AD454" s="102"/>
      <c r="AE454" s="102"/>
      <c r="AF454" s="102"/>
      <c r="AG454" s="102"/>
      <c r="AH454" s="102"/>
      <c r="AI454" s="102"/>
      <c r="AJ454" s="102"/>
      <c r="AK454" s="102"/>
      <c r="AL454" s="102"/>
      <c r="AM454" s="102"/>
      <c r="AN454" s="102"/>
      <c r="AO454" s="102"/>
      <c r="AP454" s="102"/>
      <c r="AQ454" s="102"/>
      <c r="AR454" s="102"/>
      <c r="AS454" s="102"/>
      <c r="AT454" s="102"/>
      <c r="AU454" s="102"/>
      <c r="AV454" s="102"/>
      <c r="AW454" s="102"/>
      <c r="AX454" s="102"/>
      <c r="AY454" s="102"/>
      <c r="AZ454" s="102"/>
      <c r="BA454" s="102"/>
      <c r="BB454" s="102"/>
      <c r="BC454" s="102"/>
      <c r="BD454" s="102"/>
      <c r="BE454" s="102"/>
      <c r="BF454" s="102"/>
      <c r="BG454" s="102"/>
      <c r="BH454" s="102"/>
      <c r="BI454" s="102"/>
      <c r="BJ454" s="102"/>
      <c r="BK454" s="102"/>
      <c r="BL454" s="102"/>
      <c r="BM454" s="102"/>
      <c r="BN454" s="102"/>
      <c r="BO454" s="102"/>
      <c r="BP454" s="102"/>
      <c r="BQ454" s="102"/>
      <c r="BR454" s="102"/>
      <c r="BS454" s="102"/>
      <c r="BT454" s="102"/>
      <c r="BU454" s="102"/>
      <c r="BV454" s="102"/>
      <c r="BW454" s="102"/>
      <c r="BX454" s="102"/>
      <c r="BY454" s="102"/>
      <c r="BZ454" s="102"/>
      <c r="CA454" s="102"/>
      <c r="CB454" s="102"/>
    </row>
    <row r="455" spans="1:80">
      <c r="A455" s="34"/>
      <c r="B455" s="34"/>
      <c r="C455" s="34"/>
      <c r="D455" s="34"/>
      <c r="E455" s="34"/>
      <c r="F455" s="34"/>
      <c r="G455" s="34"/>
      <c r="H455" s="33"/>
      <c r="I455" s="102"/>
      <c r="J455" s="102"/>
      <c r="K455" s="102"/>
      <c r="L455" s="102"/>
      <c r="M455" s="102"/>
      <c r="N455" s="102"/>
      <c r="O455" s="102"/>
      <c r="P455" s="102"/>
      <c r="Q455" s="102"/>
      <c r="R455" s="102"/>
      <c r="S455" s="102"/>
      <c r="T455" s="102"/>
      <c r="U455" s="102"/>
      <c r="V455" s="102"/>
      <c r="W455" s="33"/>
      <c r="X455" s="102"/>
      <c r="Y455" s="102"/>
      <c r="Z455" s="102"/>
      <c r="AA455" s="102"/>
      <c r="AB455" s="102"/>
      <c r="AC455" s="102"/>
      <c r="AD455" s="102"/>
      <c r="AE455" s="102"/>
      <c r="AF455" s="102"/>
      <c r="AG455" s="102"/>
      <c r="AH455" s="102"/>
      <c r="AI455" s="102"/>
      <c r="AJ455" s="102"/>
      <c r="AK455" s="102"/>
      <c r="AL455" s="102"/>
      <c r="AM455" s="102"/>
      <c r="AN455" s="102"/>
      <c r="AO455" s="102"/>
      <c r="AP455" s="102"/>
      <c r="AQ455" s="102"/>
      <c r="AR455" s="102"/>
      <c r="AS455" s="102"/>
      <c r="AT455" s="102"/>
      <c r="AU455" s="102"/>
      <c r="AV455" s="102"/>
      <c r="AW455" s="102"/>
      <c r="AX455" s="102"/>
      <c r="AY455" s="102"/>
      <c r="AZ455" s="102"/>
      <c r="BA455" s="102"/>
      <c r="BB455" s="102"/>
      <c r="BC455" s="102"/>
      <c r="BD455" s="102"/>
      <c r="BE455" s="102"/>
      <c r="BF455" s="102"/>
      <c r="BG455" s="102"/>
      <c r="BH455" s="102"/>
      <c r="BI455" s="102"/>
      <c r="BJ455" s="102"/>
      <c r="BK455" s="102"/>
      <c r="BL455" s="102"/>
      <c r="BM455" s="102"/>
      <c r="BN455" s="102"/>
      <c r="BO455" s="102"/>
      <c r="BP455" s="102"/>
      <c r="BQ455" s="102"/>
      <c r="BR455" s="102"/>
      <c r="BS455" s="102"/>
      <c r="BT455" s="102"/>
      <c r="BU455" s="102"/>
      <c r="BV455" s="102"/>
      <c r="BW455" s="102"/>
      <c r="BX455" s="102"/>
      <c r="BY455" s="102"/>
      <c r="BZ455" s="102"/>
      <c r="CA455" s="102"/>
      <c r="CB455" s="102"/>
    </row>
    <row r="456" spans="1:80">
      <c r="A456" s="34"/>
      <c r="B456" s="34"/>
      <c r="C456" s="34"/>
      <c r="D456" s="34"/>
      <c r="E456" s="34"/>
      <c r="F456" s="34"/>
      <c r="G456" s="34"/>
      <c r="H456" s="33"/>
      <c r="I456" s="102"/>
      <c r="J456" s="102"/>
      <c r="K456" s="102"/>
      <c r="L456" s="102"/>
      <c r="M456" s="102"/>
      <c r="N456" s="102"/>
      <c r="O456" s="102"/>
      <c r="P456" s="102"/>
      <c r="Q456" s="102"/>
      <c r="R456" s="102"/>
      <c r="S456" s="102"/>
      <c r="T456" s="102"/>
      <c r="U456" s="102"/>
      <c r="V456" s="102"/>
      <c r="W456" s="33"/>
      <c r="X456" s="102"/>
      <c r="Y456" s="102"/>
      <c r="Z456" s="102"/>
      <c r="AA456" s="102"/>
      <c r="AB456" s="102"/>
      <c r="AC456" s="102"/>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2"/>
      <c r="BH456" s="102"/>
      <c r="BI456" s="102"/>
      <c r="BJ456" s="102"/>
      <c r="BK456" s="102"/>
      <c r="BL456" s="102"/>
      <c r="BM456" s="102"/>
      <c r="BN456" s="102"/>
      <c r="BO456" s="102"/>
      <c r="BP456" s="102"/>
      <c r="BQ456" s="102"/>
      <c r="BR456" s="102"/>
      <c r="BS456" s="102"/>
      <c r="BT456" s="102"/>
      <c r="BU456" s="102"/>
      <c r="BV456" s="102"/>
      <c r="BW456" s="102"/>
      <c r="BX456" s="102"/>
      <c r="BY456" s="102"/>
      <c r="BZ456" s="102"/>
      <c r="CA456" s="102"/>
      <c r="CB456" s="102"/>
    </row>
    <row r="457" spans="1:80">
      <c r="A457" s="34"/>
      <c r="B457" s="34"/>
      <c r="C457" s="34"/>
      <c r="D457" s="34"/>
      <c r="E457" s="34"/>
      <c r="F457" s="34"/>
      <c r="G457" s="34"/>
      <c r="H457" s="33"/>
      <c r="I457" s="102"/>
      <c r="J457" s="102"/>
      <c r="K457" s="102"/>
      <c r="L457" s="102"/>
      <c r="M457" s="102"/>
      <c r="N457" s="102"/>
      <c r="O457" s="102"/>
      <c r="P457" s="102"/>
      <c r="Q457" s="102"/>
      <c r="R457" s="102"/>
      <c r="S457" s="102"/>
      <c r="T457" s="102"/>
      <c r="U457" s="102"/>
      <c r="V457" s="102"/>
      <c r="W457" s="33"/>
      <c r="X457" s="102"/>
      <c r="Y457" s="102"/>
      <c r="Z457" s="102"/>
      <c r="AA457" s="102"/>
      <c r="AB457" s="102"/>
      <c r="AC457" s="102"/>
      <c r="AD457" s="102"/>
      <c r="AE457" s="102"/>
      <c r="AF457" s="102"/>
      <c r="AG457" s="102"/>
      <c r="AH457" s="102"/>
      <c r="AI457" s="102"/>
      <c r="AJ457" s="102"/>
      <c r="AK457" s="102"/>
      <c r="AL457" s="102"/>
      <c r="AM457" s="102"/>
      <c r="AN457" s="102"/>
      <c r="AO457" s="102"/>
      <c r="AP457" s="102"/>
      <c r="AQ457" s="102"/>
      <c r="AR457" s="102"/>
      <c r="AS457" s="102"/>
      <c r="AT457" s="102"/>
      <c r="AU457" s="102"/>
      <c r="AV457" s="102"/>
      <c r="AW457" s="102"/>
      <c r="AX457" s="102"/>
      <c r="AY457" s="102"/>
      <c r="AZ457" s="102"/>
      <c r="BA457" s="102"/>
      <c r="BB457" s="102"/>
      <c r="BC457" s="102"/>
      <c r="BD457" s="102"/>
      <c r="BE457" s="102"/>
      <c r="BF457" s="102"/>
      <c r="BG457" s="102"/>
      <c r="BH457" s="102"/>
      <c r="BI457" s="102"/>
      <c r="BJ457" s="102"/>
      <c r="BK457" s="102"/>
      <c r="BL457" s="102"/>
      <c r="BM457" s="102"/>
      <c r="BN457" s="102"/>
      <c r="BO457" s="102"/>
      <c r="BP457" s="102"/>
      <c r="BQ457" s="102"/>
      <c r="BR457" s="102"/>
      <c r="BS457" s="102"/>
      <c r="BT457" s="102"/>
      <c r="BU457" s="102"/>
      <c r="BV457" s="102"/>
      <c r="BW457" s="102"/>
      <c r="BX457" s="102"/>
      <c r="BY457" s="102"/>
      <c r="BZ457" s="102"/>
      <c r="CA457" s="102"/>
      <c r="CB457" s="102"/>
    </row>
    <row r="458" spans="1:80">
      <c r="A458" s="34"/>
      <c r="B458" s="34"/>
      <c r="C458" s="34"/>
      <c r="D458" s="34"/>
      <c r="E458" s="34"/>
      <c r="F458" s="34"/>
      <c r="G458" s="34"/>
      <c r="H458" s="33"/>
      <c r="I458" s="102"/>
      <c r="J458" s="102"/>
      <c r="K458" s="102"/>
      <c r="L458" s="102"/>
      <c r="M458" s="102"/>
      <c r="N458" s="102"/>
      <c r="O458" s="102"/>
      <c r="P458" s="102"/>
      <c r="Q458" s="102"/>
      <c r="R458" s="102"/>
      <c r="S458" s="102"/>
      <c r="T458" s="102"/>
      <c r="U458" s="102"/>
      <c r="V458" s="102"/>
      <c r="W458" s="33"/>
      <c r="X458" s="102"/>
      <c r="Y458" s="102"/>
      <c r="Z458" s="102"/>
      <c r="AA458" s="102"/>
      <c r="AB458" s="102"/>
      <c r="AC458" s="102"/>
      <c r="AD458" s="102"/>
      <c r="AE458" s="102"/>
      <c r="AF458" s="102"/>
      <c r="AG458" s="102"/>
      <c r="AH458" s="102"/>
      <c r="AI458" s="102"/>
      <c r="AJ458" s="102"/>
      <c r="AK458" s="102"/>
      <c r="AL458" s="102"/>
      <c r="AM458" s="102"/>
      <c r="AN458" s="102"/>
      <c r="AO458" s="102"/>
      <c r="AP458" s="102"/>
      <c r="AQ458" s="102"/>
      <c r="AR458" s="102"/>
      <c r="AS458" s="102"/>
      <c r="AT458" s="102"/>
      <c r="AU458" s="102"/>
      <c r="AV458" s="102"/>
      <c r="AW458" s="102"/>
      <c r="AX458" s="102"/>
      <c r="AY458" s="102"/>
      <c r="AZ458" s="102"/>
      <c r="BA458" s="102"/>
      <c r="BB458" s="102"/>
      <c r="BC458" s="102"/>
      <c r="BD458" s="102"/>
      <c r="BE458" s="102"/>
      <c r="BF458" s="102"/>
      <c r="BG458" s="102"/>
      <c r="BH458" s="102"/>
      <c r="BI458" s="102"/>
      <c r="BJ458" s="102"/>
      <c r="BK458" s="102"/>
      <c r="BL458" s="102"/>
      <c r="BM458" s="102"/>
      <c r="BN458" s="102"/>
      <c r="BO458" s="102"/>
      <c r="BP458" s="102"/>
      <c r="BQ458" s="102"/>
      <c r="BR458" s="102"/>
      <c r="BS458" s="102"/>
      <c r="BT458" s="102"/>
      <c r="BU458" s="102"/>
      <c r="BV458" s="102"/>
      <c r="BW458" s="102"/>
      <c r="BX458" s="102"/>
      <c r="BY458" s="102"/>
      <c r="BZ458" s="102"/>
      <c r="CA458" s="102"/>
      <c r="CB458" s="102"/>
    </row>
    <row r="459" spans="1:80">
      <c r="A459" s="34"/>
      <c r="B459" s="34"/>
      <c r="C459" s="34"/>
      <c r="D459" s="34"/>
      <c r="E459" s="34"/>
      <c r="F459" s="34"/>
      <c r="G459" s="34"/>
      <c r="H459" s="33"/>
      <c r="I459" s="102"/>
      <c r="J459" s="102"/>
      <c r="K459" s="102"/>
      <c r="L459" s="102"/>
      <c r="M459" s="102"/>
      <c r="N459" s="102"/>
      <c r="O459" s="102"/>
      <c r="P459" s="102"/>
      <c r="Q459" s="102"/>
      <c r="R459" s="102"/>
      <c r="S459" s="102"/>
      <c r="T459" s="102"/>
      <c r="U459" s="102"/>
      <c r="V459" s="102"/>
      <c r="W459" s="33"/>
      <c r="X459" s="102"/>
      <c r="Y459" s="102"/>
      <c r="Z459" s="102"/>
      <c r="AA459" s="102"/>
      <c r="AB459" s="102"/>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J459" s="102"/>
      <c r="BK459" s="102"/>
      <c r="BL459" s="102"/>
      <c r="BM459" s="102"/>
      <c r="BN459" s="102"/>
      <c r="BO459" s="102"/>
      <c r="BP459" s="102"/>
      <c r="BQ459" s="102"/>
      <c r="BR459" s="102"/>
      <c r="BS459" s="102"/>
      <c r="BT459" s="102"/>
      <c r="BU459" s="102"/>
      <c r="BV459" s="102"/>
      <c r="BW459" s="102"/>
      <c r="BX459" s="102"/>
      <c r="BY459" s="102"/>
      <c r="BZ459" s="102"/>
      <c r="CA459" s="102"/>
      <c r="CB459" s="102"/>
    </row>
    <row r="460" spans="1:80">
      <c r="A460" s="34"/>
      <c r="B460" s="34"/>
      <c r="C460" s="34"/>
      <c r="D460" s="34"/>
      <c r="E460" s="34"/>
      <c r="F460" s="34"/>
      <c r="G460" s="34"/>
      <c r="H460" s="33"/>
      <c r="I460" s="102"/>
      <c r="J460" s="102"/>
      <c r="K460" s="102"/>
      <c r="L460" s="102"/>
      <c r="M460" s="102"/>
      <c r="N460" s="102"/>
      <c r="O460" s="102"/>
      <c r="P460" s="102"/>
      <c r="Q460" s="102"/>
      <c r="R460" s="102"/>
      <c r="S460" s="102"/>
      <c r="T460" s="102"/>
      <c r="U460" s="102"/>
      <c r="V460" s="102"/>
      <c r="W460" s="33"/>
      <c r="X460" s="102"/>
      <c r="Y460" s="102"/>
      <c r="Z460" s="102"/>
      <c r="AA460" s="102"/>
      <c r="AB460" s="102"/>
      <c r="AC460" s="102"/>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c r="BI460" s="102"/>
      <c r="BJ460" s="102"/>
      <c r="BK460" s="102"/>
      <c r="BL460" s="102"/>
      <c r="BM460" s="102"/>
      <c r="BN460" s="102"/>
      <c r="BO460" s="102"/>
      <c r="BP460" s="102"/>
      <c r="BQ460" s="102"/>
      <c r="BR460" s="102"/>
      <c r="BS460" s="102"/>
      <c r="BT460" s="102"/>
      <c r="BU460" s="102"/>
      <c r="BV460" s="102"/>
      <c r="BW460" s="102"/>
      <c r="BX460" s="102"/>
      <c r="BY460" s="102"/>
      <c r="BZ460" s="102"/>
      <c r="CA460" s="102"/>
      <c r="CB460" s="102"/>
    </row>
    <row r="461" spans="1:80">
      <c r="A461" s="34"/>
      <c r="B461" s="34"/>
      <c r="C461" s="34"/>
      <c r="D461" s="34"/>
      <c r="E461" s="34"/>
      <c r="F461" s="34"/>
      <c r="G461" s="34"/>
      <c r="H461" s="33"/>
      <c r="I461" s="102"/>
      <c r="J461" s="102"/>
      <c r="K461" s="102"/>
      <c r="L461" s="102"/>
      <c r="M461" s="102"/>
      <c r="N461" s="102"/>
      <c r="O461" s="102"/>
      <c r="P461" s="102"/>
      <c r="Q461" s="102"/>
      <c r="R461" s="102"/>
      <c r="S461" s="102"/>
      <c r="T461" s="102"/>
      <c r="U461" s="102"/>
      <c r="V461" s="102"/>
      <c r="W461" s="33"/>
      <c r="X461" s="102"/>
      <c r="Y461" s="102"/>
      <c r="Z461" s="102"/>
      <c r="AA461" s="102"/>
      <c r="AB461" s="102"/>
      <c r="AC461" s="102"/>
      <c r="AD461" s="102"/>
      <c r="AE461" s="102"/>
      <c r="AF461" s="102"/>
      <c r="AG461" s="102"/>
      <c r="AH461" s="102"/>
      <c r="AI461" s="102"/>
      <c r="AJ461" s="102"/>
      <c r="AK461" s="102"/>
      <c r="AL461" s="102"/>
      <c r="AM461" s="102"/>
      <c r="AN461" s="102"/>
      <c r="AO461" s="102"/>
      <c r="AP461" s="102"/>
      <c r="AQ461" s="102"/>
      <c r="AR461" s="102"/>
      <c r="AS461" s="102"/>
      <c r="AT461" s="102"/>
      <c r="AU461" s="102"/>
      <c r="AV461" s="102"/>
      <c r="AW461" s="102"/>
      <c r="AX461" s="102"/>
      <c r="AY461" s="102"/>
      <c r="AZ461" s="102"/>
      <c r="BA461" s="102"/>
      <c r="BB461" s="102"/>
      <c r="BC461" s="102"/>
      <c r="BD461" s="102"/>
      <c r="BE461" s="102"/>
      <c r="BF461" s="102"/>
      <c r="BG461" s="102"/>
      <c r="BH461" s="102"/>
      <c r="BI461" s="102"/>
      <c r="BJ461" s="102"/>
      <c r="BK461" s="102"/>
      <c r="BL461" s="102"/>
      <c r="BM461" s="102"/>
      <c r="BN461" s="102"/>
      <c r="BO461" s="102"/>
      <c r="BP461" s="102"/>
      <c r="BQ461" s="102"/>
      <c r="BR461" s="102"/>
      <c r="BS461" s="102"/>
      <c r="BT461" s="102"/>
      <c r="BU461" s="102"/>
      <c r="BV461" s="102"/>
      <c r="BW461" s="102"/>
      <c r="BX461" s="102"/>
      <c r="BY461" s="102"/>
      <c r="BZ461" s="102"/>
      <c r="CA461" s="102"/>
      <c r="CB461" s="102"/>
    </row>
    <row r="462" spans="1:80">
      <c r="A462" s="34"/>
      <c r="B462" s="34"/>
      <c r="C462" s="34"/>
      <c r="D462" s="34"/>
      <c r="E462" s="34"/>
      <c r="F462" s="34"/>
      <c r="G462" s="34"/>
      <c r="H462" s="33"/>
      <c r="I462" s="102"/>
      <c r="J462" s="102"/>
      <c r="K462" s="102"/>
      <c r="L462" s="102"/>
      <c r="M462" s="102"/>
      <c r="N462" s="102"/>
      <c r="O462" s="102"/>
      <c r="P462" s="102"/>
      <c r="Q462" s="102"/>
      <c r="R462" s="102"/>
      <c r="S462" s="102"/>
      <c r="T462" s="102"/>
      <c r="U462" s="102"/>
      <c r="V462" s="102"/>
      <c r="W462" s="33"/>
      <c r="X462" s="102"/>
      <c r="Y462" s="102"/>
      <c r="Z462" s="102"/>
      <c r="AA462" s="102"/>
      <c r="AB462" s="102"/>
      <c r="AC462" s="102"/>
      <c r="AD462" s="102"/>
      <c r="AE462" s="102"/>
      <c r="AF462" s="102"/>
      <c r="AG462" s="102"/>
      <c r="AH462" s="102"/>
      <c r="AI462" s="102"/>
      <c r="AJ462" s="102"/>
      <c r="AK462" s="102"/>
      <c r="AL462" s="102"/>
      <c r="AM462" s="102"/>
      <c r="AN462" s="102"/>
      <c r="AO462" s="102"/>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c r="BX462" s="102"/>
      <c r="BY462" s="102"/>
      <c r="BZ462" s="102"/>
      <c r="CA462" s="102"/>
      <c r="CB462" s="102"/>
    </row>
    <row r="463" spans="1:80">
      <c r="A463" s="34"/>
      <c r="B463" s="34"/>
      <c r="C463" s="34"/>
      <c r="D463" s="34"/>
      <c r="E463" s="34"/>
      <c r="F463" s="34"/>
      <c r="G463" s="34"/>
      <c r="H463" s="33"/>
      <c r="I463" s="102"/>
      <c r="J463" s="102"/>
      <c r="K463" s="102"/>
      <c r="L463" s="102"/>
      <c r="M463" s="102"/>
      <c r="N463" s="102"/>
      <c r="O463" s="102"/>
      <c r="P463" s="102"/>
      <c r="Q463" s="102"/>
      <c r="R463" s="102"/>
      <c r="S463" s="102"/>
      <c r="T463" s="102"/>
      <c r="U463" s="102"/>
      <c r="V463" s="102"/>
      <c r="W463" s="33"/>
      <c r="X463" s="102"/>
      <c r="Y463" s="102"/>
      <c r="Z463" s="102"/>
      <c r="AA463" s="102"/>
      <c r="AB463" s="102"/>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A463" s="102"/>
      <c r="CB463" s="102"/>
    </row>
    <row r="464" spans="1:80">
      <c r="A464" s="34"/>
      <c r="B464" s="34"/>
      <c r="C464" s="34"/>
      <c r="D464" s="34"/>
      <c r="E464" s="34"/>
      <c r="F464" s="34"/>
      <c r="G464" s="34"/>
      <c r="H464" s="33"/>
      <c r="I464" s="102"/>
      <c r="J464" s="102"/>
      <c r="K464" s="102"/>
      <c r="L464" s="102"/>
      <c r="M464" s="102"/>
      <c r="N464" s="102"/>
      <c r="O464" s="102"/>
      <c r="P464" s="102"/>
      <c r="Q464" s="102"/>
      <c r="R464" s="102"/>
      <c r="S464" s="102"/>
      <c r="T464" s="102"/>
      <c r="U464" s="102"/>
      <c r="V464" s="102"/>
      <c r="W464" s="33"/>
      <c r="X464" s="102"/>
      <c r="Y464" s="102"/>
      <c r="Z464" s="102"/>
      <c r="AA464" s="102"/>
      <c r="AB464" s="102"/>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A464" s="102"/>
      <c r="CB464" s="102"/>
    </row>
    <row r="465" spans="1:80">
      <c r="A465" s="34"/>
      <c r="B465" s="34"/>
      <c r="C465" s="34"/>
      <c r="D465" s="34"/>
      <c r="E465" s="34"/>
      <c r="F465" s="34"/>
      <c r="G465" s="34"/>
      <c r="H465" s="33"/>
      <c r="I465" s="102"/>
      <c r="J465" s="102"/>
      <c r="K465" s="102"/>
      <c r="L465" s="102"/>
      <c r="M465" s="102"/>
      <c r="N465" s="102"/>
      <c r="O465" s="102"/>
      <c r="P465" s="102"/>
      <c r="Q465" s="102"/>
      <c r="R465" s="102"/>
      <c r="S465" s="102"/>
      <c r="T465" s="102"/>
      <c r="U465" s="102"/>
      <c r="V465" s="102"/>
      <c r="W465" s="33"/>
      <c r="X465" s="102"/>
      <c r="Y465" s="102"/>
      <c r="Z465" s="102"/>
      <c r="AA465" s="102"/>
      <c r="AB465" s="102"/>
      <c r="AC465" s="102"/>
      <c r="AD465" s="102"/>
      <c r="AE465" s="102"/>
      <c r="AF465" s="102"/>
      <c r="AG465" s="102"/>
      <c r="AH465" s="102"/>
      <c r="AI465" s="102"/>
      <c r="AJ465" s="102"/>
      <c r="AK465" s="102"/>
      <c r="AL465" s="102"/>
      <c r="AM465" s="102"/>
      <c r="AN465" s="102"/>
      <c r="AO465" s="102"/>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c r="CA465" s="102"/>
      <c r="CB465" s="102"/>
    </row>
    <row r="466" spans="1:80">
      <c r="A466" s="34"/>
      <c r="B466" s="34"/>
      <c r="C466" s="34"/>
      <c r="D466" s="34"/>
      <c r="E466" s="34"/>
      <c r="F466" s="34"/>
      <c r="G466" s="34"/>
      <c r="H466" s="33"/>
      <c r="I466" s="102"/>
      <c r="J466" s="102"/>
      <c r="K466" s="102"/>
      <c r="L466" s="102"/>
      <c r="M466" s="102"/>
      <c r="N466" s="102"/>
      <c r="O466" s="102"/>
      <c r="P466" s="102"/>
      <c r="Q466" s="102"/>
      <c r="R466" s="102"/>
      <c r="S466" s="102"/>
      <c r="T466" s="102"/>
      <c r="U466" s="102"/>
      <c r="V466" s="102"/>
      <c r="W466" s="33"/>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A466" s="102"/>
      <c r="CB466" s="102"/>
    </row>
    <row r="467" spans="1:80">
      <c r="A467" s="34"/>
      <c r="B467" s="34"/>
      <c r="C467" s="34"/>
      <c r="D467" s="34"/>
      <c r="E467" s="34"/>
      <c r="F467" s="34"/>
      <c r="G467" s="34"/>
      <c r="H467" s="33"/>
      <c r="I467" s="102"/>
      <c r="J467" s="102"/>
      <c r="K467" s="102"/>
      <c r="L467" s="102"/>
      <c r="M467" s="102"/>
      <c r="N467" s="102"/>
      <c r="O467" s="102"/>
      <c r="P467" s="102"/>
      <c r="Q467" s="102"/>
      <c r="R467" s="102"/>
      <c r="S467" s="102"/>
      <c r="T467" s="102"/>
      <c r="U467" s="102"/>
      <c r="V467" s="102"/>
      <c r="W467" s="33"/>
      <c r="X467" s="102"/>
      <c r="Y467" s="102"/>
      <c r="Z467" s="102"/>
      <c r="AA467" s="102"/>
      <c r="AB467" s="102"/>
      <c r="AC467" s="102"/>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102"/>
      <c r="BC467" s="102"/>
      <c r="BD467" s="102"/>
      <c r="BE467" s="102"/>
      <c r="BF467" s="102"/>
      <c r="BG467" s="102"/>
      <c r="BH467" s="102"/>
      <c r="BI467" s="102"/>
      <c r="BJ467" s="102"/>
      <c r="BK467" s="102"/>
      <c r="BL467" s="102"/>
      <c r="BM467" s="102"/>
      <c r="BN467" s="102"/>
      <c r="BO467" s="102"/>
      <c r="BP467" s="102"/>
      <c r="BQ467" s="102"/>
      <c r="BR467" s="102"/>
      <c r="BS467" s="102"/>
      <c r="BT467" s="102"/>
      <c r="BU467" s="102"/>
      <c r="BV467" s="102"/>
      <c r="BW467" s="102"/>
      <c r="BX467" s="102"/>
      <c r="BY467" s="102"/>
      <c r="BZ467" s="102"/>
      <c r="CA467" s="102"/>
      <c r="CB467" s="102"/>
    </row>
    <row r="468" spans="1:80">
      <c r="A468" s="34"/>
      <c r="B468" s="34"/>
      <c r="C468" s="34"/>
      <c r="D468" s="34"/>
      <c r="E468" s="34"/>
      <c r="F468" s="34"/>
      <c r="G468" s="34"/>
      <c r="H468" s="33"/>
      <c r="I468" s="102"/>
      <c r="J468" s="102"/>
      <c r="K468" s="102"/>
      <c r="L468" s="102"/>
      <c r="M468" s="102"/>
      <c r="N468" s="102"/>
      <c r="O468" s="102"/>
      <c r="P468" s="102"/>
      <c r="Q468" s="102"/>
      <c r="R468" s="102"/>
      <c r="S468" s="102"/>
      <c r="T468" s="102"/>
      <c r="U468" s="102"/>
      <c r="V468" s="102"/>
      <c r="W468" s="33"/>
      <c r="X468" s="102"/>
      <c r="Y468" s="102"/>
      <c r="Z468" s="102"/>
      <c r="AA468" s="102"/>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c r="BU468" s="102"/>
      <c r="BV468" s="102"/>
      <c r="BW468" s="102"/>
      <c r="BX468" s="102"/>
      <c r="BY468" s="102"/>
      <c r="BZ468" s="102"/>
      <c r="CA468" s="102"/>
      <c r="CB468" s="102"/>
    </row>
    <row r="469" spans="1:80">
      <c r="A469" s="34"/>
      <c r="B469" s="34"/>
      <c r="C469" s="34"/>
      <c r="D469" s="34"/>
      <c r="E469" s="34"/>
      <c r="F469" s="34"/>
      <c r="G469" s="34"/>
      <c r="H469" s="33"/>
      <c r="I469" s="102"/>
      <c r="J469" s="102"/>
      <c r="K469" s="102"/>
      <c r="L469" s="102"/>
      <c r="M469" s="102"/>
      <c r="N469" s="102"/>
      <c r="O469" s="102"/>
      <c r="P469" s="102"/>
      <c r="Q469" s="102"/>
      <c r="R469" s="102"/>
      <c r="S469" s="102"/>
      <c r="T469" s="102"/>
      <c r="U469" s="102"/>
      <c r="V469" s="102"/>
      <c r="W469" s="33"/>
      <c r="X469" s="102"/>
      <c r="Y469" s="102"/>
      <c r="Z469" s="102"/>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c r="CA469" s="102"/>
      <c r="CB469" s="102"/>
    </row>
    <row r="470" spans="1:80">
      <c r="A470" s="34"/>
      <c r="B470" s="34"/>
      <c r="C470" s="34"/>
      <c r="D470" s="34"/>
      <c r="E470" s="34"/>
      <c r="F470" s="34"/>
      <c r="G470" s="34"/>
      <c r="H470" s="33"/>
      <c r="I470" s="102"/>
      <c r="J470" s="102"/>
      <c r="K470" s="102"/>
      <c r="L470" s="102"/>
      <c r="M470" s="102"/>
      <c r="N470" s="102"/>
      <c r="O470" s="102"/>
      <c r="P470" s="102"/>
      <c r="Q470" s="102"/>
      <c r="R470" s="102"/>
      <c r="S470" s="102"/>
      <c r="T470" s="102"/>
      <c r="U470" s="102"/>
      <c r="V470" s="102"/>
      <c r="W470" s="33"/>
      <c r="X470" s="102"/>
      <c r="Y470" s="102"/>
      <c r="Z470" s="102"/>
      <c r="AA470" s="102"/>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c r="BU470" s="102"/>
      <c r="BV470" s="102"/>
      <c r="BW470" s="102"/>
      <c r="BX470" s="102"/>
      <c r="BY470" s="102"/>
      <c r="BZ470" s="102"/>
      <c r="CA470" s="102"/>
      <c r="CB470" s="102"/>
    </row>
    <row r="471" spans="1:80">
      <c r="A471" s="34"/>
      <c r="B471" s="34"/>
      <c r="C471" s="34"/>
      <c r="D471" s="34"/>
      <c r="E471" s="34"/>
      <c r="F471" s="34"/>
      <c r="G471" s="34"/>
      <c r="H471" s="33"/>
      <c r="I471" s="102"/>
      <c r="J471" s="102"/>
      <c r="K471" s="102"/>
      <c r="L471" s="102"/>
      <c r="M471" s="102"/>
      <c r="N471" s="102"/>
      <c r="O471" s="102"/>
      <c r="P471" s="102"/>
      <c r="Q471" s="102"/>
      <c r="R471" s="102"/>
      <c r="S471" s="102"/>
      <c r="T471" s="102"/>
      <c r="U471" s="102"/>
      <c r="V471" s="102"/>
      <c r="W471" s="33"/>
      <c r="X471" s="102"/>
      <c r="Y471" s="102"/>
      <c r="Z471" s="102"/>
      <c r="AA471" s="102"/>
      <c r="AB471" s="102"/>
      <c r="AC471" s="102"/>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c r="CA471" s="102"/>
      <c r="CB471" s="102"/>
    </row>
    <row r="472" spans="1:80">
      <c r="A472" s="34"/>
      <c r="B472" s="34"/>
      <c r="C472" s="34"/>
      <c r="D472" s="34"/>
      <c r="E472" s="34"/>
      <c r="F472" s="34"/>
      <c r="G472" s="34"/>
      <c r="H472" s="33"/>
      <c r="I472" s="102"/>
      <c r="J472" s="102"/>
      <c r="K472" s="102"/>
      <c r="L472" s="102"/>
      <c r="M472" s="102"/>
      <c r="N472" s="102"/>
      <c r="O472" s="102"/>
      <c r="P472" s="102"/>
      <c r="Q472" s="102"/>
      <c r="R472" s="102"/>
      <c r="S472" s="102"/>
      <c r="T472" s="102"/>
      <c r="U472" s="102"/>
      <c r="V472" s="102"/>
      <c r="W472" s="33"/>
      <c r="X472" s="102"/>
      <c r="Y472" s="102"/>
      <c r="Z472" s="102"/>
      <c r="AA472" s="102"/>
      <c r="AB472" s="102"/>
      <c r="AC472" s="102"/>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A472" s="102"/>
      <c r="CB472" s="102"/>
    </row>
    <row r="473" spans="1:80">
      <c r="A473" s="34"/>
      <c r="B473" s="34"/>
      <c r="C473" s="34"/>
      <c r="D473" s="34"/>
      <c r="E473" s="34"/>
      <c r="F473" s="34"/>
      <c r="G473" s="34"/>
      <c r="H473" s="33"/>
      <c r="I473" s="102"/>
      <c r="J473" s="102"/>
      <c r="K473" s="102"/>
      <c r="L473" s="102"/>
      <c r="M473" s="102"/>
      <c r="N473" s="102"/>
      <c r="O473" s="102"/>
      <c r="P473" s="102"/>
      <c r="Q473" s="102"/>
      <c r="R473" s="102"/>
      <c r="S473" s="102"/>
      <c r="T473" s="102"/>
      <c r="U473" s="102"/>
      <c r="V473" s="102"/>
      <c r="W473" s="33"/>
      <c r="X473" s="102"/>
      <c r="Y473" s="102"/>
      <c r="Z473" s="102"/>
      <c r="AA473" s="102"/>
      <c r="AB473" s="102"/>
      <c r="AC473" s="102"/>
      <c r="AD473" s="102"/>
      <c r="AE473" s="102"/>
      <c r="AF473" s="102"/>
      <c r="AG473" s="102"/>
      <c r="AH473" s="102"/>
      <c r="AI473" s="102"/>
      <c r="AJ473" s="102"/>
      <c r="AK473" s="102"/>
      <c r="AL473" s="102"/>
      <c r="AM473" s="102"/>
      <c r="AN473" s="102"/>
      <c r="AO473" s="102"/>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c r="BX473" s="102"/>
      <c r="BY473" s="102"/>
      <c r="BZ473" s="102"/>
      <c r="CA473" s="102"/>
      <c r="CB473" s="102"/>
    </row>
    <row r="474" spans="1:80">
      <c r="A474" s="34"/>
      <c r="B474" s="34"/>
      <c r="C474" s="34"/>
      <c r="D474" s="34"/>
      <c r="E474" s="34"/>
      <c r="F474" s="34"/>
      <c r="G474" s="34"/>
      <c r="H474" s="33"/>
      <c r="I474" s="102"/>
      <c r="J474" s="102"/>
      <c r="K474" s="102"/>
      <c r="L474" s="102"/>
      <c r="M474" s="102"/>
      <c r="N474" s="102"/>
      <c r="O474" s="102"/>
      <c r="P474" s="102"/>
      <c r="Q474" s="102"/>
      <c r="R474" s="102"/>
      <c r="S474" s="102"/>
      <c r="T474" s="102"/>
      <c r="U474" s="102"/>
      <c r="V474" s="102"/>
      <c r="W474" s="33"/>
      <c r="X474" s="102"/>
      <c r="Y474" s="102"/>
      <c r="Z474" s="102"/>
      <c r="AA474" s="102"/>
      <c r="AB474" s="102"/>
      <c r="AC474" s="102"/>
      <c r="AD474" s="102"/>
      <c r="AE474" s="102"/>
      <c r="AF474" s="102"/>
      <c r="AG474" s="102"/>
      <c r="AH474" s="102"/>
      <c r="AI474" s="102"/>
      <c r="AJ474" s="102"/>
      <c r="AK474" s="102"/>
      <c r="AL474" s="102"/>
      <c r="AM474" s="102"/>
      <c r="AN474" s="102"/>
      <c r="AO474" s="102"/>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c r="BX474" s="102"/>
      <c r="BY474" s="102"/>
      <c r="BZ474" s="102"/>
      <c r="CA474" s="102"/>
      <c r="CB474" s="102"/>
    </row>
    <row r="475" spans="1:80">
      <c r="A475" s="34"/>
      <c r="B475" s="34"/>
      <c r="C475" s="34"/>
      <c r="D475" s="34"/>
      <c r="E475" s="34"/>
      <c r="F475" s="34"/>
      <c r="G475" s="34"/>
      <c r="H475" s="33"/>
      <c r="I475" s="102"/>
      <c r="J475" s="102"/>
      <c r="K475" s="102"/>
      <c r="L475" s="102"/>
      <c r="M475" s="102"/>
      <c r="N475" s="102"/>
      <c r="O475" s="102"/>
      <c r="P475" s="102"/>
      <c r="Q475" s="102"/>
      <c r="R475" s="102"/>
      <c r="S475" s="102"/>
      <c r="T475" s="102"/>
      <c r="U475" s="102"/>
      <c r="V475" s="102"/>
      <c r="W475" s="33"/>
      <c r="X475" s="102"/>
      <c r="Y475" s="102"/>
      <c r="Z475" s="102"/>
      <c r="AA475" s="102"/>
      <c r="AB475" s="102"/>
      <c r="AC475" s="102"/>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A475" s="102"/>
      <c r="CB475" s="102"/>
    </row>
    <row r="476" spans="1:80">
      <c r="A476" s="34"/>
      <c r="B476" s="34"/>
      <c r="C476" s="34"/>
      <c r="D476" s="34"/>
      <c r="E476" s="34"/>
      <c r="F476" s="34"/>
      <c r="G476" s="34"/>
      <c r="H476" s="33"/>
      <c r="I476" s="102"/>
      <c r="J476" s="102"/>
      <c r="K476" s="102"/>
      <c r="L476" s="102"/>
      <c r="M476" s="102"/>
      <c r="N476" s="102"/>
      <c r="O476" s="102"/>
      <c r="P476" s="102"/>
      <c r="Q476" s="102"/>
      <c r="R476" s="102"/>
      <c r="S476" s="102"/>
      <c r="T476" s="102"/>
      <c r="U476" s="102"/>
      <c r="V476" s="102"/>
      <c r="W476" s="33"/>
      <c r="X476" s="102"/>
      <c r="Y476" s="102"/>
      <c r="Z476" s="102"/>
      <c r="AA476" s="102"/>
      <c r="AB476" s="102"/>
      <c r="AC476" s="102"/>
      <c r="AD476" s="102"/>
      <c r="AE476" s="102"/>
      <c r="AF476" s="102"/>
      <c r="AG476" s="102"/>
      <c r="AH476" s="102"/>
      <c r="AI476" s="102"/>
      <c r="AJ476" s="102"/>
      <c r="AK476" s="102"/>
      <c r="AL476" s="102"/>
      <c r="AM476" s="102"/>
      <c r="AN476" s="102"/>
      <c r="AO476" s="102"/>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c r="BU476" s="102"/>
      <c r="BV476" s="102"/>
      <c r="BW476" s="102"/>
      <c r="BX476" s="102"/>
      <c r="BY476" s="102"/>
      <c r="BZ476" s="102"/>
      <c r="CA476" s="102"/>
      <c r="CB476" s="102"/>
    </row>
    <row r="477" spans="1:80">
      <c r="A477" s="34"/>
      <c r="B477" s="34"/>
      <c r="C477" s="34"/>
      <c r="D477" s="34"/>
      <c r="E477" s="34"/>
      <c r="F477" s="34"/>
      <c r="G477" s="34"/>
      <c r="H477" s="33"/>
      <c r="I477" s="102"/>
      <c r="J477" s="102"/>
      <c r="K477" s="102"/>
      <c r="L477" s="102"/>
      <c r="M477" s="102"/>
      <c r="N477" s="102"/>
      <c r="O477" s="102"/>
      <c r="P477" s="102"/>
      <c r="Q477" s="102"/>
      <c r="R477" s="102"/>
      <c r="S477" s="102"/>
      <c r="T477" s="102"/>
      <c r="U477" s="102"/>
      <c r="V477" s="102"/>
      <c r="W477" s="33"/>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A477" s="102"/>
      <c r="CB477" s="102"/>
    </row>
    <row r="478" spans="1:80">
      <c r="A478" s="34"/>
      <c r="B478" s="34"/>
      <c r="C478" s="34"/>
      <c r="D478" s="34"/>
      <c r="E478" s="34"/>
      <c r="F478" s="34"/>
      <c r="G478" s="34"/>
      <c r="H478" s="33"/>
      <c r="I478" s="102"/>
      <c r="J478" s="102"/>
      <c r="K478" s="102"/>
      <c r="L478" s="102"/>
      <c r="M478" s="102"/>
      <c r="N478" s="102"/>
      <c r="O478" s="102"/>
      <c r="P478" s="102"/>
      <c r="Q478" s="102"/>
      <c r="R478" s="102"/>
      <c r="S478" s="102"/>
      <c r="T478" s="102"/>
      <c r="U478" s="102"/>
      <c r="V478" s="102"/>
      <c r="W478" s="33"/>
      <c r="X478" s="102"/>
      <c r="Y478" s="102"/>
      <c r="Z478" s="102"/>
      <c r="AA478" s="102"/>
      <c r="AB478" s="102"/>
      <c r="AC478" s="102"/>
      <c r="AD478" s="102"/>
      <c r="AE478" s="102"/>
      <c r="AF478" s="102"/>
      <c r="AG478" s="102"/>
      <c r="AH478" s="102"/>
      <c r="AI478" s="102"/>
      <c r="AJ478" s="102"/>
      <c r="AK478" s="102"/>
      <c r="AL478" s="102"/>
      <c r="AM478" s="102"/>
      <c r="AN478" s="102"/>
      <c r="AO478" s="102"/>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c r="CA478" s="102"/>
      <c r="CB478" s="102"/>
    </row>
    <row r="479" spans="1:80">
      <c r="A479" s="34"/>
      <c r="B479" s="34"/>
      <c r="C479" s="34"/>
      <c r="D479" s="34"/>
      <c r="E479" s="34"/>
      <c r="F479" s="34"/>
      <c r="G479" s="34"/>
      <c r="H479" s="33"/>
      <c r="I479" s="102"/>
      <c r="J479" s="102"/>
      <c r="K479" s="102"/>
      <c r="L479" s="102"/>
      <c r="M479" s="102"/>
      <c r="N479" s="102"/>
      <c r="O479" s="102"/>
      <c r="P479" s="102"/>
      <c r="Q479" s="102"/>
      <c r="R479" s="102"/>
      <c r="S479" s="102"/>
      <c r="T479" s="102"/>
      <c r="U479" s="102"/>
      <c r="V479" s="102"/>
      <c r="W479" s="33"/>
      <c r="X479" s="102"/>
      <c r="Y479" s="102"/>
      <c r="Z479" s="102"/>
      <c r="AA479" s="102"/>
      <c r="AB479" s="102"/>
      <c r="AC479" s="102"/>
      <c r="AD479" s="102"/>
      <c r="AE479" s="102"/>
      <c r="AF479" s="102"/>
      <c r="AG479" s="102"/>
      <c r="AH479" s="102"/>
      <c r="AI479" s="102"/>
      <c r="AJ479" s="102"/>
      <c r="AK479" s="102"/>
      <c r="AL479" s="102"/>
      <c r="AM479" s="102"/>
      <c r="AN479" s="102"/>
      <c r="AO479" s="102"/>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A479" s="102"/>
      <c r="CB479" s="102"/>
    </row>
    <row r="480" spans="1:80">
      <c r="A480" s="34"/>
      <c r="B480" s="34"/>
      <c r="C480" s="34"/>
      <c r="D480" s="34"/>
      <c r="E480" s="34"/>
      <c r="F480" s="34"/>
      <c r="G480" s="34"/>
      <c r="H480" s="33"/>
      <c r="I480" s="102"/>
      <c r="J480" s="102"/>
      <c r="K480" s="102"/>
      <c r="L480" s="102"/>
      <c r="M480" s="102"/>
      <c r="N480" s="102"/>
      <c r="O480" s="102"/>
      <c r="P480" s="102"/>
      <c r="Q480" s="102"/>
      <c r="R480" s="102"/>
      <c r="S480" s="102"/>
      <c r="T480" s="102"/>
      <c r="U480" s="102"/>
      <c r="V480" s="102"/>
      <c r="W480" s="33"/>
      <c r="X480" s="102"/>
      <c r="Y480" s="102"/>
      <c r="Z480" s="102"/>
      <c r="AA480" s="102"/>
      <c r="AB480" s="102"/>
      <c r="AC480" s="102"/>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A480" s="102"/>
      <c r="CB480" s="102"/>
    </row>
    <row r="481" spans="1:80">
      <c r="A481" s="34"/>
      <c r="B481" s="34"/>
      <c r="C481" s="34"/>
      <c r="D481" s="34"/>
      <c r="E481" s="34"/>
      <c r="F481" s="34"/>
      <c r="G481" s="34"/>
      <c r="H481" s="33"/>
      <c r="I481" s="102"/>
      <c r="J481" s="102"/>
      <c r="K481" s="102"/>
      <c r="L481" s="102"/>
      <c r="M481" s="102"/>
      <c r="N481" s="102"/>
      <c r="O481" s="102"/>
      <c r="P481" s="102"/>
      <c r="Q481" s="102"/>
      <c r="R481" s="102"/>
      <c r="S481" s="102"/>
      <c r="T481" s="102"/>
      <c r="U481" s="102"/>
      <c r="V481" s="102"/>
      <c r="W481" s="33"/>
      <c r="X481" s="102"/>
      <c r="Y481" s="102"/>
      <c r="Z481" s="102"/>
      <c r="AA481" s="102"/>
      <c r="AB481" s="102"/>
      <c r="AC481" s="102"/>
      <c r="AD481" s="102"/>
      <c r="AE481" s="102"/>
      <c r="AF481" s="102"/>
      <c r="AG481" s="102"/>
      <c r="AH481" s="102"/>
      <c r="AI481" s="102"/>
      <c r="AJ481" s="102"/>
      <c r="AK481" s="102"/>
      <c r="AL481" s="102"/>
      <c r="AM481" s="102"/>
      <c r="AN481" s="102"/>
      <c r="AO481" s="102"/>
      <c r="AP481" s="102"/>
      <c r="AQ481" s="102"/>
      <c r="AR481" s="102"/>
      <c r="AS481" s="102"/>
      <c r="AT481" s="102"/>
      <c r="AU481" s="102"/>
      <c r="AV481" s="102"/>
      <c r="AW481" s="102"/>
      <c r="AX481" s="102"/>
      <c r="AY481" s="102"/>
      <c r="AZ481" s="102"/>
      <c r="BA481" s="102"/>
      <c r="BB481" s="102"/>
      <c r="BC481" s="102"/>
      <c r="BD481" s="102"/>
      <c r="BE481" s="102"/>
      <c r="BF481" s="102"/>
      <c r="BG481" s="102"/>
      <c r="BH481" s="102"/>
      <c r="BI481" s="102"/>
      <c r="BJ481" s="102"/>
      <c r="BK481" s="102"/>
      <c r="BL481" s="102"/>
      <c r="BM481" s="102"/>
      <c r="BN481" s="102"/>
      <c r="BO481" s="102"/>
      <c r="BP481" s="102"/>
      <c r="BQ481" s="102"/>
      <c r="BR481" s="102"/>
      <c r="BS481" s="102"/>
      <c r="BT481" s="102"/>
      <c r="BU481" s="102"/>
      <c r="BV481" s="102"/>
      <c r="BW481" s="102"/>
      <c r="BX481" s="102"/>
      <c r="BY481" s="102"/>
      <c r="BZ481" s="102"/>
      <c r="CA481" s="102"/>
      <c r="CB481" s="102"/>
    </row>
    <row r="482" spans="1:80">
      <c r="A482" s="34"/>
      <c r="B482" s="34"/>
      <c r="C482" s="34"/>
      <c r="D482" s="34"/>
      <c r="E482" s="34"/>
      <c r="F482" s="34"/>
      <c r="G482" s="34"/>
      <c r="H482" s="33"/>
      <c r="I482" s="102"/>
      <c r="J482" s="102"/>
      <c r="K482" s="102"/>
      <c r="L482" s="102"/>
      <c r="M482" s="102"/>
      <c r="N482" s="102"/>
      <c r="O482" s="102"/>
      <c r="P482" s="102"/>
      <c r="Q482" s="102"/>
      <c r="R482" s="102"/>
      <c r="S482" s="102"/>
      <c r="T482" s="102"/>
      <c r="U482" s="102"/>
      <c r="V482" s="102"/>
      <c r="W482" s="33"/>
      <c r="X482" s="102"/>
      <c r="Y482" s="102"/>
      <c r="Z482" s="102"/>
      <c r="AA482" s="102"/>
      <c r="AB482" s="102"/>
      <c r="AC482" s="102"/>
      <c r="AD482" s="102"/>
      <c r="AE482" s="102"/>
      <c r="AF482" s="102"/>
      <c r="AG482" s="102"/>
      <c r="AH482" s="102"/>
      <c r="AI482" s="102"/>
      <c r="AJ482" s="102"/>
      <c r="AK482" s="102"/>
      <c r="AL482" s="102"/>
      <c r="AM482" s="102"/>
      <c r="AN482" s="102"/>
      <c r="AO482" s="102"/>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A482" s="102"/>
      <c r="CB482" s="102"/>
    </row>
    <row r="483" spans="1:80">
      <c r="A483" s="34"/>
      <c r="B483" s="34"/>
      <c r="C483" s="34"/>
      <c r="D483" s="34"/>
      <c r="E483" s="34"/>
      <c r="F483" s="34"/>
      <c r="G483" s="34"/>
      <c r="H483" s="33"/>
      <c r="I483" s="102"/>
      <c r="J483" s="102"/>
      <c r="K483" s="102"/>
      <c r="L483" s="102"/>
      <c r="M483" s="102"/>
      <c r="N483" s="102"/>
      <c r="O483" s="102"/>
      <c r="P483" s="102"/>
      <c r="Q483" s="102"/>
      <c r="R483" s="102"/>
      <c r="S483" s="102"/>
      <c r="T483" s="102"/>
      <c r="U483" s="102"/>
      <c r="V483" s="102"/>
      <c r="W483" s="33"/>
      <c r="X483" s="102"/>
      <c r="Y483" s="102"/>
      <c r="Z483" s="102"/>
      <c r="AA483" s="102"/>
      <c r="AB483" s="102"/>
      <c r="AC483" s="102"/>
      <c r="AD483" s="102"/>
      <c r="AE483" s="102"/>
      <c r="AF483" s="102"/>
      <c r="AG483" s="102"/>
      <c r="AH483" s="102"/>
      <c r="AI483" s="102"/>
      <c r="AJ483" s="102"/>
      <c r="AK483" s="102"/>
      <c r="AL483" s="102"/>
      <c r="AM483" s="102"/>
      <c r="AN483" s="102"/>
      <c r="AO483" s="102"/>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A483" s="102"/>
      <c r="CB483" s="102"/>
    </row>
    <row r="484" spans="1:80">
      <c r="A484" s="34"/>
      <c r="B484" s="34"/>
      <c r="C484" s="34"/>
      <c r="D484" s="34"/>
      <c r="E484" s="34"/>
      <c r="F484" s="34"/>
      <c r="G484" s="34"/>
      <c r="H484" s="33"/>
      <c r="I484" s="102"/>
      <c r="J484" s="102"/>
      <c r="K484" s="102"/>
      <c r="L484" s="102"/>
      <c r="M484" s="102"/>
      <c r="N484" s="102"/>
      <c r="O484" s="102"/>
      <c r="P484" s="102"/>
      <c r="Q484" s="102"/>
      <c r="R484" s="102"/>
      <c r="S484" s="102"/>
      <c r="T484" s="102"/>
      <c r="U484" s="102"/>
      <c r="V484" s="102"/>
      <c r="W484" s="33"/>
      <c r="X484" s="102"/>
      <c r="Y484" s="102"/>
      <c r="Z484" s="102"/>
      <c r="AA484" s="102"/>
      <c r="AB484" s="102"/>
      <c r="AC484" s="102"/>
      <c r="AD484" s="102"/>
      <c r="AE484" s="102"/>
      <c r="AF484" s="102"/>
      <c r="AG484" s="102"/>
      <c r="AH484" s="102"/>
      <c r="AI484" s="102"/>
      <c r="AJ484" s="102"/>
      <c r="AK484" s="102"/>
      <c r="AL484" s="102"/>
      <c r="AM484" s="102"/>
      <c r="AN484" s="102"/>
      <c r="AO484" s="102"/>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c r="BN484" s="102"/>
      <c r="BO484" s="102"/>
      <c r="BP484" s="102"/>
      <c r="BQ484" s="102"/>
      <c r="BR484" s="102"/>
      <c r="BS484" s="102"/>
      <c r="BT484" s="102"/>
      <c r="BU484" s="102"/>
      <c r="BV484" s="102"/>
      <c r="BW484" s="102"/>
      <c r="BX484" s="102"/>
      <c r="BY484" s="102"/>
      <c r="BZ484" s="102"/>
      <c r="CA484" s="102"/>
      <c r="CB484" s="102"/>
    </row>
    <row r="485" spans="1:80">
      <c r="A485" s="34"/>
      <c r="B485" s="34"/>
      <c r="C485" s="34"/>
      <c r="D485" s="34"/>
      <c r="E485" s="34"/>
      <c r="F485" s="34"/>
      <c r="G485" s="34"/>
      <c r="H485" s="33"/>
      <c r="I485" s="102"/>
      <c r="J485" s="102"/>
      <c r="K485" s="102"/>
      <c r="L485" s="102"/>
      <c r="M485" s="102"/>
      <c r="N485" s="102"/>
      <c r="O485" s="102"/>
      <c r="P485" s="102"/>
      <c r="Q485" s="102"/>
      <c r="R485" s="102"/>
      <c r="S485" s="102"/>
      <c r="T485" s="102"/>
      <c r="U485" s="102"/>
      <c r="V485" s="102"/>
      <c r="W485" s="33"/>
      <c r="X485" s="102"/>
      <c r="Y485" s="102"/>
      <c r="Z485" s="102"/>
      <c r="AA485" s="102"/>
      <c r="AB485" s="102"/>
      <c r="AC485" s="102"/>
      <c r="AD485" s="102"/>
      <c r="AE485" s="102"/>
      <c r="AF485" s="102"/>
      <c r="AG485" s="102"/>
      <c r="AH485" s="102"/>
      <c r="AI485" s="102"/>
      <c r="AJ485" s="102"/>
      <c r="AK485" s="102"/>
      <c r="AL485" s="102"/>
      <c r="AM485" s="102"/>
      <c r="AN485" s="102"/>
      <c r="AO485" s="102"/>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A485" s="102"/>
      <c r="CB485" s="102"/>
    </row>
    <row r="486" spans="1:80">
      <c r="A486" s="34"/>
      <c r="B486" s="34"/>
      <c r="C486" s="34"/>
      <c r="D486" s="34"/>
      <c r="E486" s="34"/>
      <c r="F486" s="34"/>
      <c r="G486" s="34"/>
      <c r="H486" s="33"/>
      <c r="I486" s="102"/>
      <c r="J486" s="102"/>
      <c r="K486" s="102"/>
      <c r="L486" s="102"/>
      <c r="M486" s="102"/>
      <c r="N486" s="102"/>
      <c r="O486" s="102"/>
      <c r="P486" s="102"/>
      <c r="Q486" s="102"/>
      <c r="R486" s="102"/>
      <c r="S486" s="102"/>
      <c r="T486" s="102"/>
      <c r="U486" s="102"/>
      <c r="V486" s="102"/>
      <c r="W486" s="33"/>
      <c r="X486" s="102"/>
      <c r="Y486" s="102"/>
      <c r="Z486" s="102"/>
      <c r="AA486" s="102"/>
      <c r="AB486" s="102"/>
      <c r="AC486" s="102"/>
      <c r="AD486" s="102"/>
      <c r="AE486" s="102"/>
      <c r="AF486" s="102"/>
      <c r="AG486" s="102"/>
      <c r="AH486" s="102"/>
      <c r="AI486" s="102"/>
      <c r="AJ486" s="102"/>
      <c r="AK486" s="102"/>
      <c r="AL486" s="102"/>
      <c r="AM486" s="102"/>
      <c r="AN486" s="102"/>
      <c r="AO486" s="102"/>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A486" s="102"/>
      <c r="CB486" s="102"/>
    </row>
    <row r="487" spans="1:80">
      <c r="A487" s="34"/>
      <c r="B487" s="34"/>
      <c r="C487" s="34"/>
      <c r="D487" s="34"/>
      <c r="E487" s="34"/>
      <c r="F487" s="34"/>
      <c r="G487" s="34"/>
      <c r="H487" s="33"/>
      <c r="I487" s="102"/>
      <c r="J487" s="102"/>
      <c r="K487" s="102"/>
      <c r="L487" s="102"/>
      <c r="M487" s="102"/>
      <c r="N487" s="102"/>
      <c r="O487" s="102"/>
      <c r="P487" s="102"/>
      <c r="Q487" s="102"/>
      <c r="R487" s="102"/>
      <c r="S487" s="102"/>
      <c r="T487" s="102"/>
      <c r="U487" s="102"/>
      <c r="V487" s="102"/>
      <c r="W487" s="33"/>
      <c r="X487" s="102"/>
      <c r="Y487" s="102"/>
      <c r="Z487" s="102"/>
      <c r="AA487" s="102"/>
      <c r="AB487" s="102"/>
      <c r="AC487" s="102"/>
      <c r="AD487" s="102"/>
      <c r="AE487" s="102"/>
      <c r="AF487" s="102"/>
      <c r="AG487" s="102"/>
      <c r="AH487" s="102"/>
      <c r="AI487" s="102"/>
      <c r="AJ487" s="102"/>
      <c r="AK487" s="102"/>
      <c r="AL487" s="102"/>
      <c r="AM487" s="102"/>
      <c r="AN487" s="102"/>
      <c r="AO487" s="102"/>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c r="CA487" s="102"/>
      <c r="CB487" s="102"/>
    </row>
    <row r="488" spans="1:80">
      <c r="A488" s="34"/>
      <c r="B488" s="34"/>
      <c r="C488" s="34"/>
      <c r="D488" s="34"/>
      <c r="E488" s="34"/>
      <c r="F488" s="34"/>
      <c r="G488" s="34"/>
      <c r="H488" s="33"/>
      <c r="I488" s="102"/>
      <c r="J488" s="102"/>
      <c r="K488" s="102"/>
      <c r="L488" s="102"/>
      <c r="M488" s="102"/>
      <c r="N488" s="102"/>
      <c r="O488" s="102"/>
      <c r="P488" s="102"/>
      <c r="Q488" s="102"/>
      <c r="R488" s="102"/>
      <c r="S488" s="102"/>
      <c r="T488" s="102"/>
      <c r="U488" s="102"/>
      <c r="V488" s="102"/>
      <c r="W488" s="33"/>
      <c r="X488" s="102"/>
      <c r="Y488" s="102"/>
      <c r="Z488" s="102"/>
      <c r="AA488" s="102"/>
      <c r="AB488" s="102"/>
      <c r="AC488" s="102"/>
      <c r="AD488" s="102"/>
      <c r="AE488" s="102"/>
      <c r="AF488" s="102"/>
      <c r="AG488" s="102"/>
      <c r="AH488" s="102"/>
      <c r="AI488" s="102"/>
      <c r="AJ488" s="102"/>
      <c r="AK488" s="102"/>
      <c r="AL488" s="102"/>
      <c r="AM488" s="102"/>
      <c r="AN488" s="102"/>
      <c r="AO488" s="102"/>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A488" s="102"/>
      <c r="CB488" s="102"/>
    </row>
    <row r="489" spans="1:80">
      <c r="A489" s="34"/>
      <c r="B489" s="34"/>
      <c r="C489" s="34"/>
      <c r="D489" s="34"/>
      <c r="E489" s="34"/>
      <c r="F489" s="34"/>
      <c r="G489" s="34"/>
      <c r="H489" s="33"/>
      <c r="I489" s="102"/>
      <c r="J489" s="102"/>
      <c r="K489" s="102"/>
      <c r="L489" s="102"/>
      <c r="M489" s="102"/>
      <c r="N489" s="102"/>
      <c r="O489" s="102"/>
      <c r="P489" s="102"/>
      <c r="Q489" s="102"/>
      <c r="R489" s="102"/>
      <c r="S489" s="102"/>
      <c r="T489" s="102"/>
      <c r="U489" s="102"/>
      <c r="V489" s="102"/>
      <c r="W489" s="33"/>
      <c r="X489" s="102"/>
      <c r="Y489" s="102"/>
      <c r="Z489" s="102"/>
      <c r="AA489" s="102"/>
      <c r="AB489" s="102"/>
      <c r="AC489" s="102"/>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A489" s="102"/>
      <c r="CB489" s="102"/>
    </row>
    <row r="490" spans="1:80">
      <c r="A490" s="34"/>
      <c r="B490" s="34"/>
      <c r="C490" s="34"/>
      <c r="D490" s="34"/>
      <c r="E490" s="34"/>
      <c r="F490" s="34"/>
      <c r="G490" s="34"/>
      <c r="H490" s="33"/>
      <c r="I490" s="102"/>
      <c r="J490" s="102"/>
      <c r="K490" s="102"/>
      <c r="L490" s="102"/>
      <c r="M490" s="102"/>
      <c r="N490" s="102"/>
      <c r="O490" s="102"/>
      <c r="P490" s="102"/>
      <c r="Q490" s="102"/>
      <c r="R490" s="102"/>
      <c r="S490" s="102"/>
      <c r="T490" s="102"/>
      <c r="U490" s="102"/>
      <c r="V490" s="102"/>
      <c r="W490" s="33"/>
      <c r="X490" s="102"/>
      <c r="Y490" s="102"/>
      <c r="Z490" s="102"/>
      <c r="AA490" s="102"/>
      <c r="AB490" s="102"/>
      <c r="AC490" s="102"/>
      <c r="AD490" s="102"/>
      <c r="AE490" s="102"/>
      <c r="AF490" s="102"/>
      <c r="AG490" s="102"/>
      <c r="AH490" s="102"/>
      <c r="AI490" s="102"/>
      <c r="AJ490" s="102"/>
      <c r="AK490" s="102"/>
      <c r="AL490" s="102"/>
      <c r="AM490" s="102"/>
      <c r="AN490" s="102"/>
      <c r="AO490" s="102"/>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c r="BN490" s="102"/>
      <c r="BO490" s="102"/>
      <c r="BP490" s="102"/>
      <c r="BQ490" s="102"/>
      <c r="BR490" s="102"/>
      <c r="BS490" s="102"/>
      <c r="BT490" s="102"/>
      <c r="BU490" s="102"/>
      <c r="BV490" s="102"/>
      <c r="BW490" s="102"/>
      <c r="BX490" s="102"/>
      <c r="BY490" s="102"/>
      <c r="BZ490" s="102"/>
      <c r="CA490" s="102"/>
      <c r="CB490" s="102"/>
    </row>
    <row r="491" spans="1:80">
      <c r="A491" s="34"/>
      <c r="B491" s="34"/>
      <c r="C491" s="34"/>
      <c r="D491" s="34"/>
      <c r="E491" s="34"/>
      <c r="F491" s="34"/>
      <c r="G491" s="34"/>
      <c r="H491" s="33"/>
      <c r="I491" s="102"/>
      <c r="J491" s="102"/>
      <c r="K491" s="102"/>
      <c r="L491" s="102"/>
      <c r="M491" s="102"/>
      <c r="N491" s="102"/>
      <c r="O491" s="102"/>
      <c r="P491" s="102"/>
      <c r="Q491" s="102"/>
      <c r="R491" s="102"/>
      <c r="S491" s="102"/>
      <c r="T491" s="102"/>
      <c r="U491" s="102"/>
      <c r="V491" s="102"/>
      <c r="W491" s="33"/>
      <c r="X491" s="102"/>
      <c r="Y491" s="102"/>
      <c r="Z491" s="102"/>
      <c r="AA491" s="102"/>
      <c r="AB491" s="102"/>
      <c r="AC491" s="102"/>
      <c r="AD491" s="102"/>
      <c r="AE491" s="102"/>
      <c r="AF491" s="102"/>
      <c r="AG491" s="102"/>
      <c r="AH491" s="102"/>
      <c r="AI491" s="102"/>
      <c r="AJ491" s="102"/>
      <c r="AK491" s="102"/>
      <c r="AL491" s="102"/>
      <c r="AM491" s="102"/>
      <c r="AN491" s="102"/>
      <c r="AO491" s="102"/>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c r="CA491" s="102"/>
      <c r="CB491" s="102"/>
    </row>
    <row r="492" spans="1:80">
      <c r="A492" s="34"/>
      <c r="B492" s="34"/>
      <c r="C492" s="34"/>
      <c r="D492" s="34"/>
      <c r="E492" s="34"/>
      <c r="F492" s="34"/>
      <c r="G492" s="34"/>
      <c r="H492" s="33"/>
      <c r="I492" s="102"/>
      <c r="J492" s="102"/>
      <c r="K492" s="102"/>
      <c r="L492" s="102"/>
      <c r="M492" s="102"/>
      <c r="N492" s="102"/>
      <c r="O492" s="102"/>
      <c r="P492" s="102"/>
      <c r="Q492" s="102"/>
      <c r="R492" s="102"/>
      <c r="S492" s="102"/>
      <c r="T492" s="102"/>
      <c r="U492" s="102"/>
      <c r="V492" s="102"/>
      <c r="W492" s="33"/>
      <c r="X492" s="102"/>
      <c r="Y492" s="102"/>
      <c r="Z492" s="102"/>
      <c r="AA492" s="102"/>
      <c r="AB492" s="102"/>
      <c r="AC492" s="102"/>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A492" s="102"/>
      <c r="CB492" s="102"/>
    </row>
    <row r="493" spans="1:80">
      <c r="A493" s="34"/>
      <c r="B493" s="34"/>
      <c r="C493" s="34"/>
      <c r="D493" s="34"/>
      <c r="E493" s="34"/>
      <c r="F493" s="34"/>
      <c r="G493" s="34"/>
      <c r="H493" s="33"/>
      <c r="I493" s="102"/>
      <c r="J493" s="102"/>
      <c r="K493" s="102"/>
      <c r="L493" s="102"/>
      <c r="M493" s="102"/>
      <c r="N493" s="102"/>
      <c r="O493" s="102"/>
      <c r="P493" s="102"/>
      <c r="Q493" s="102"/>
      <c r="R493" s="102"/>
      <c r="S493" s="102"/>
      <c r="T493" s="102"/>
      <c r="U493" s="102"/>
      <c r="V493" s="102"/>
      <c r="W493" s="33"/>
      <c r="X493" s="102"/>
      <c r="Y493" s="102"/>
      <c r="Z493" s="102"/>
      <c r="AA493" s="102"/>
      <c r="AB493" s="102"/>
      <c r="AC493" s="102"/>
      <c r="AD493" s="102"/>
      <c r="AE493" s="102"/>
      <c r="AF493" s="102"/>
      <c r="AG493" s="102"/>
      <c r="AH493" s="102"/>
      <c r="AI493" s="102"/>
      <c r="AJ493" s="102"/>
      <c r="AK493" s="102"/>
      <c r="AL493" s="102"/>
      <c r="AM493" s="102"/>
      <c r="AN493" s="102"/>
      <c r="AO493" s="102"/>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c r="BN493" s="102"/>
      <c r="BO493" s="102"/>
      <c r="BP493" s="102"/>
      <c r="BQ493" s="102"/>
      <c r="BR493" s="102"/>
      <c r="BS493" s="102"/>
      <c r="BT493" s="102"/>
      <c r="BU493" s="102"/>
      <c r="BV493" s="102"/>
      <c r="BW493" s="102"/>
      <c r="BX493" s="102"/>
      <c r="BY493" s="102"/>
      <c r="BZ493" s="102"/>
      <c r="CA493" s="102"/>
      <c r="CB493" s="102"/>
    </row>
    <row r="494" spans="1:80">
      <c r="A494" s="34"/>
      <c r="B494" s="34"/>
      <c r="C494" s="34"/>
      <c r="D494" s="34"/>
      <c r="E494" s="34"/>
      <c r="F494" s="34"/>
      <c r="G494" s="34"/>
      <c r="H494" s="33"/>
      <c r="I494" s="102"/>
      <c r="J494" s="102"/>
      <c r="K494" s="102"/>
      <c r="L494" s="102"/>
      <c r="M494" s="102"/>
      <c r="N494" s="102"/>
      <c r="O494" s="102"/>
      <c r="P494" s="102"/>
      <c r="Q494" s="102"/>
      <c r="R494" s="102"/>
      <c r="S494" s="102"/>
      <c r="T494" s="102"/>
      <c r="U494" s="102"/>
      <c r="V494" s="102"/>
      <c r="W494" s="33"/>
      <c r="X494" s="102"/>
      <c r="Y494" s="102"/>
      <c r="Z494" s="102"/>
      <c r="AA494" s="102"/>
      <c r="AB494" s="102"/>
      <c r="AC494" s="102"/>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c r="CA494" s="102"/>
      <c r="CB494" s="102"/>
    </row>
    <row r="495" spans="1:80">
      <c r="A495" s="34"/>
      <c r="B495" s="34"/>
      <c r="C495" s="34"/>
      <c r="D495" s="34"/>
      <c r="E495" s="34"/>
      <c r="F495" s="34"/>
      <c r="G495" s="34"/>
      <c r="H495" s="33"/>
      <c r="I495" s="102"/>
      <c r="J495" s="102"/>
      <c r="K495" s="102"/>
      <c r="L495" s="102"/>
      <c r="M495" s="102"/>
      <c r="N495" s="102"/>
      <c r="O495" s="102"/>
      <c r="P495" s="102"/>
      <c r="Q495" s="102"/>
      <c r="R495" s="102"/>
      <c r="S495" s="102"/>
      <c r="T495" s="102"/>
      <c r="U495" s="102"/>
      <c r="V495" s="102"/>
      <c r="W495" s="33"/>
      <c r="X495" s="102"/>
      <c r="Y495" s="102"/>
      <c r="Z495" s="102"/>
      <c r="AA495" s="102"/>
      <c r="AB495" s="102"/>
      <c r="AC495" s="102"/>
      <c r="AD495" s="102"/>
      <c r="AE495" s="102"/>
      <c r="AF495" s="102"/>
      <c r="AG495" s="102"/>
      <c r="AH495" s="102"/>
      <c r="AI495" s="102"/>
      <c r="AJ495" s="102"/>
      <c r="AK495" s="102"/>
      <c r="AL495" s="102"/>
      <c r="AM495" s="102"/>
      <c r="AN495" s="102"/>
      <c r="AO495" s="102"/>
      <c r="AP495" s="102"/>
      <c r="AQ495" s="102"/>
      <c r="AR495" s="102"/>
      <c r="AS495" s="102"/>
      <c r="AT495" s="102"/>
      <c r="AU495" s="102"/>
      <c r="AV495" s="102"/>
      <c r="AW495" s="102"/>
      <c r="AX495" s="102"/>
      <c r="AY495" s="102"/>
      <c r="AZ495" s="102"/>
      <c r="BA495" s="102"/>
      <c r="BB495" s="102"/>
      <c r="BC495" s="102"/>
      <c r="BD495" s="102"/>
      <c r="BE495" s="102"/>
      <c r="BF495" s="102"/>
      <c r="BG495" s="102"/>
      <c r="BH495" s="102"/>
      <c r="BI495" s="102"/>
      <c r="BJ495" s="102"/>
      <c r="BK495" s="102"/>
      <c r="BL495" s="102"/>
      <c r="BM495" s="102"/>
      <c r="BN495" s="102"/>
      <c r="BO495" s="102"/>
      <c r="BP495" s="102"/>
      <c r="BQ495" s="102"/>
      <c r="BR495" s="102"/>
      <c r="BS495" s="102"/>
      <c r="BT495" s="102"/>
      <c r="BU495" s="102"/>
      <c r="BV495" s="102"/>
      <c r="BW495" s="102"/>
      <c r="BX495" s="102"/>
      <c r="BY495" s="102"/>
      <c r="BZ495" s="102"/>
      <c r="CA495" s="102"/>
      <c r="CB495" s="102"/>
    </row>
    <row r="496" spans="1:80">
      <c r="A496" s="34"/>
      <c r="B496" s="34"/>
      <c r="C496" s="34"/>
      <c r="D496" s="34"/>
      <c r="E496" s="34"/>
      <c r="F496" s="34"/>
      <c r="G496" s="34"/>
      <c r="H496" s="33"/>
      <c r="I496" s="102"/>
      <c r="J496" s="102"/>
      <c r="K496" s="102"/>
      <c r="L496" s="102"/>
      <c r="M496" s="102"/>
      <c r="N496" s="102"/>
      <c r="O496" s="102"/>
      <c r="P496" s="102"/>
      <c r="Q496" s="102"/>
      <c r="R496" s="102"/>
      <c r="S496" s="102"/>
      <c r="T496" s="102"/>
      <c r="U496" s="102"/>
      <c r="V496" s="102"/>
      <c r="W496" s="33"/>
      <c r="X496" s="102"/>
      <c r="Y496" s="102"/>
      <c r="Z496" s="102"/>
      <c r="AA496" s="102"/>
      <c r="AB496" s="102"/>
      <c r="AC496" s="102"/>
      <c r="AD496" s="102"/>
      <c r="AE496" s="102"/>
      <c r="AF496" s="102"/>
      <c r="AG496" s="102"/>
      <c r="AH496" s="102"/>
      <c r="AI496" s="102"/>
      <c r="AJ496" s="102"/>
      <c r="AK496" s="102"/>
      <c r="AL496" s="102"/>
      <c r="AM496" s="102"/>
      <c r="AN496" s="102"/>
      <c r="AO496" s="102"/>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c r="BN496" s="102"/>
      <c r="BO496" s="102"/>
      <c r="BP496" s="102"/>
      <c r="BQ496" s="102"/>
      <c r="BR496" s="102"/>
      <c r="BS496" s="102"/>
      <c r="BT496" s="102"/>
      <c r="BU496" s="102"/>
      <c r="BV496" s="102"/>
      <c r="BW496" s="102"/>
      <c r="BX496" s="102"/>
      <c r="BY496" s="102"/>
      <c r="BZ496" s="102"/>
      <c r="CA496" s="102"/>
      <c r="CB496" s="102"/>
    </row>
    <row r="497" spans="1:80">
      <c r="A497" s="34"/>
      <c r="B497" s="34"/>
      <c r="C497" s="34"/>
      <c r="D497" s="34"/>
      <c r="E497" s="34"/>
      <c r="F497" s="34"/>
      <c r="G497" s="34"/>
      <c r="H497" s="33"/>
      <c r="I497" s="102"/>
      <c r="J497" s="102"/>
      <c r="K497" s="102"/>
      <c r="L497" s="102"/>
      <c r="M497" s="102"/>
      <c r="N497" s="102"/>
      <c r="O497" s="102"/>
      <c r="P497" s="102"/>
      <c r="Q497" s="102"/>
      <c r="R497" s="102"/>
      <c r="S497" s="102"/>
      <c r="T497" s="102"/>
      <c r="U497" s="102"/>
      <c r="V497" s="102"/>
      <c r="W497" s="33"/>
      <c r="X497" s="102"/>
      <c r="Y497" s="102"/>
      <c r="Z497" s="102"/>
      <c r="AA497" s="102"/>
      <c r="AB497" s="102"/>
      <c r="AC497" s="102"/>
      <c r="AD497" s="102"/>
      <c r="AE497" s="102"/>
      <c r="AF497" s="102"/>
      <c r="AG497" s="102"/>
      <c r="AH497" s="102"/>
      <c r="AI497" s="102"/>
      <c r="AJ497" s="102"/>
      <c r="AK497" s="102"/>
      <c r="AL497" s="102"/>
      <c r="AM497" s="102"/>
      <c r="AN497" s="102"/>
      <c r="AO497" s="102"/>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A497" s="102"/>
      <c r="CB497" s="102"/>
    </row>
    <row r="498" spans="1:80">
      <c r="A498" s="34"/>
      <c r="B498" s="34"/>
      <c r="C498" s="34"/>
      <c r="D498" s="34"/>
      <c r="E498" s="34"/>
      <c r="F498" s="34"/>
      <c r="G498" s="34"/>
      <c r="H498" s="33"/>
      <c r="I498" s="102"/>
      <c r="J498" s="102"/>
      <c r="K498" s="102"/>
      <c r="L498" s="102"/>
      <c r="M498" s="102"/>
      <c r="N498" s="102"/>
      <c r="O498" s="102"/>
      <c r="P498" s="102"/>
      <c r="Q498" s="102"/>
      <c r="R498" s="102"/>
      <c r="S498" s="102"/>
      <c r="T498" s="102"/>
      <c r="U498" s="102"/>
      <c r="V498" s="102"/>
      <c r="W498" s="33"/>
      <c r="X498" s="102"/>
      <c r="Y498" s="102"/>
      <c r="Z498" s="102"/>
      <c r="AA498" s="102"/>
      <c r="AB498" s="102"/>
      <c r="AC498" s="102"/>
      <c r="AD498" s="102"/>
      <c r="AE498" s="102"/>
      <c r="AF498" s="102"/>
      <c r="AG498" s="102"/>
      <c r="AH498" s="102"/>
      <c r="AI498" s="102"/>
      <c r="AJ498" s="102"/>
      <c r="AK498" s="102"/>
      <c r="AL498" s="102"/>
      <c r="AM498" s="102"/>
      <c r="AN498" s="102"/>
      <c r="AO498" s="102"/>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102"/>
      <c r="BU498" s="102"/>
      <c r="BV498" s="102"/>
      <c r="BW498" s="102"/>
      <c r="BX498" s="102"/>
      <c r="BY498" s="102"/>
      <c r="BZ498" s="102"/>
      <c r="CA498" s="102"/>
      <c r="CB498" s="102"/>
    </row>
    <row r="499" spans="1:80">
      <c r="A499" s="34"/>
      <c r="B499" s="34"/>
      <c r="C499" s="34"/>
      <c r="D499" s="34"/>
      <c r="E499" s="34"/>
      <c r="F499" s="34"/>
      <c r="G499" s="34"/>
      <c r="H499" s="33"/>
      <c r="I499" s="102"/>
      <c r="J499" s="102"/>
      <c r="K499" s="102"/>
      <c r="L499" s="102"/>
      <c r="M499" s="102"/>
      <c r="N499" s="102"/>
      <c r="O499" s="102"/>
      <c r="P499" s="102"/>
      <c r="Q499" s="102"/>
      <c r="R499" s="102"/>
      <c r="S499" s="102"/>
      <c r="T499" s="102"/>
      <c r="U499" s="102"/>
      <c r="V499" s="102"/>
      <c r="W499" s="33"/>
      <c r="X499" s="102"/>
      <c r="Y499" s="102"/>
      <c r="Z499" s="102"/>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A499" s="102"/>
      <c r="CB499" s="102"/>
    </row>
    <row r="500" spans="1:80">
      <c r="A500" s="34"/>
      <c r="B500" s="34"/>
      <c r="C500" s="34"/>
      <c r="D500" s="34"/>
      <c r="E500" s="34"/>
      <c r="F500" s="34"/>
      <c r="G500" s="34"/>
      <c r="H500" s="33"/>
      <c r="I500" s="102"/>
      <c r="J500" s="102"/>
      <c r="K500" s="102"/>
      <c r="L500" s="102"/>
      <c r="M500" s="102"/>
      <c r="N500" s="102"/>
      <c r="O500" s="102"/>
      <c r="P500" s="102"/>
      <c r="Q500" s="102"/>
      <c r="R500" s="102"/>
      <c r="S500" s="102"/>
      <c r="T500" s="102"/>
      <c r="U500" s="102"/>
      <c r="V500" s="102"/>
      <c r="W500" s="33"/>
      <c r="X500" s="102"/>
      <c r="Y500" s="102"/>
      <c r="Z500" s="102"/>
      <c r="AA500" s="102"/>
      <c r="AB500" s="102"/>
      <c r="AC500" s="102"/>
      <c r="AD500" s="102"/>
      <c r="AE500" s="102"/>
      <c r="AF500" s="102"/>
      <c r="AG500" s="102"/>
      <c r="AH500" s="102"/>
      <c r="AI500" s="102"/>
      <c r="AJ500" s="102"/>
      <c r="AK500" s="102"/>
      <c r="AL500" s="102"/>
      <c r="AM500" s="102"/>
      <c r="AN500" s="102"/>
      <c r="AO500" s="102"/>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A500" s="102"/>
      <c r="CB500" s="102"/>
    </row>
    <row r="501" spans="1:80">
      <c r="A501" s="34"/>
      <c r="B501" s="34"/>
      <c r="C501" s="34"/>
      <c r="D501" s="34"/>
      <c r="E501" s="34"/>
      <c r="F501" s="34"/>
      <c r="G501" s="34"/>
      <c r="H501" s="33"/>
      <c r="I501" s="102"/>
      <c r="J501" s="102"/>
      <c r="K501" s="102"/>
      <c r="L501" s="102"/>
      <c r="M501" s="102"/>
      <c r="N501" s="102"/>
      <c r="O501" s="102"/>
      <c r="P501" s="102"/>
      <c r="Q501" s="102"/>
      <c r="R501" s="102"/>
      <c r="S501" s="102"/>
      <c r="T501" s="102"/>
      <c r="U501" s="102"/>
      <c r="V501" s="102"/>
      <c r="W501" s="33"/>
      <c r="X501" s="102"/>
      <c r="Y501" s="102"/>
      <c r="Z501" s="102"/>
      <c r="AA501" s="102"/>
      <c r="AB501" s="102"/>
      <c r="AC501" s="102"/>
      <c r="AD501" s="102"/>
      <c r="AE501" s="102"/>
      <c r="AF501" s="102"/>
      <c r="AG501" s="102"/>
      <c r="AH501" s="102"/>
      <c r="AI501" s="102"/>
      <c r="AJ501" s="102"/>
      <c r="AK501" s="102"/>
      <c r="AL501" s="102"/>
      <c r="AM501" s="102"/>
      <c r="AN501" s="102"/>
      <c r="AO501" s="102"/>
      <c r="AP501" s="102"/>
      <c r="AQ501" s="102"/>
      <c r="AR501" s="102"/>
      <c r="AS501" s="102"/>
      <c r="AT501" s="102"/>
      <c r="AU501" s="102"/>
      <c r="AV501" s="102"/>
      <c r="AW501" s="102"/>
      <c r="AX501" s="102"/>
      <c r="AY501" s="102"/>
      <c r="AZ501" s="102"/>
      <c r="BA501" s="102"/>
      <c r="BB501" s="102"/>
      <c r="BC501" s="102"/>
      <c r="BD501" s="102"/>
      <c r="BE501" s="102"/>
      <c r="BF501" s="102"/>
      <c r="BG501" s="102"/>
      <c r="BH501" s="102"/>
      <c r="BI501" s="102"/>
      <c r="BJ501" s="102"/>
      <c r="BK501" s="102"/>
      <c r="BL501" s="102"/>
      <c r="BM501" s="102"/>
      <c r="BN501" s="102"/>
      <c r="BO501" s="102"/>
      <c r="BP501" s="102"/>
      <c r="BQ501" s="102"/>
      <c r="BR501" s="102"/>
      <c r="BS501" s="102"/>
      <c r="BT501" s="102"/>
      <c r="BU501" s="102"/>
      <c r="BV501" s="102"/>
      <c r="BW501" s="102"/>
      <c r="BX501" s="102"/>
      <c r="BY501" s="102"/>
      <c r="BZ501" s="102"/>
      <c r="CA501" s="102"/>
      <c r="CB501" s="102"/>
    </row>
    <row r="502" spans="1:80">
      <c r="A502" s="34"/>
      <c r="B502" s="34"/>
      <c r="C502" s="34"/>
      <c r="D502" s="34"/>
      <c r="E502" s="34"/>
      <c r="F502" s="34"/>
      <c r="G502" s="34"/>
      <c r="H502" s="33"/>
      <c r="I502" s="102"/>
      <c r="J502" s="102"/>
      <c r="K502" s="102"/>
      <c r="L502" s="102"/>
      <c r="M502" s="102"/>
      <c r="N502" s="102"/>
      <c r="O502" s="102"/>
      <c r="P502" s="102"/>
      <c r="Q502" s="102"/>
      <c r="R502" s="102"/>
      <c r="S502" s="102"/>
      <c r="T502" s="102"/>
      <c r="U502" s="102"/>
      <c r="V502" s="102"/>
      <c r="W502" s="33"/>
      <c r="X502" s="102"/>
      <c r="Y502" s="102"/>
      <c r="Z502" s="102"/>
      <c r="AA502" s="102"/>
      <c r="AB502" s="102"/>
      <c r="AC502" s="102"/>
      <c r="AD502" s="102"/>
      <c r="AE502" s="102"/>
      <c r="AF502" s="102"/>
      <c r="AG502" s="102"/>
      <c r="AH502" s="102"/>
      <c r="AI502" s="102"/>
      <c r="AJ502" s="102"/>
      <c r="AK502" s="102"/>
      <c r="AL502" s="102"/>
      <c r="AM502" s="102"/>
      <c r="AN502" s="102"/>
      <c r="AO502" s="102"/>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A502" s="102"/>
      <c r="CB502" s="102"/>
    </row>
    <row r="503" spans="1:80">
      <c r="A503" s="34"/>
      <c r="B503" s="34"/>
      <c r="C503" s="34"/>
      <c r="D503" s="34"/>
      <c r="E503" s="34"/>
      <c r="F503" s="34"/>
      <c r="G503" s="34"/>
      <c r="H503" s="33"/>
      <c r="I503" s="102"/>
      <c r="J503" s="102"/>
      <c r="K503" s="102"/>
      <c r="L503" s="102"/>
      <c r="M503" s="102"/>
      <c r="N503" s="102"/>
      <c r="O503" s="102"/>
      <c r="P503" s="102"/>
      <c r="Q503" s="102"/>
      <c r="R503" s="102"/>
      <c r="S503" s="102"/>
      <c r="T503" s="102"/>
      <c r="U503" s="102"/>
      <c r="V503" s="102"/>
      <c r="W503" s="33"/>
      <c r="X503" s="102"/>
      <c r="Y503" s="102"/>
      <c r="Z503" s="102"/>
      <c r="AA503" s="102"/>
      <c r="AB503" s="102"/>
      <c r="AC503" s="102"/>
      <c r="AD503" s="102"/>
      <c r="AE503" s="102"/>
      <c r="AF503" s="102"/>
      <c r="AG503" s="102"/>
      <c r="AH503" s="102"/>
      <c r="AI503" s="102"/>
      <c r="AJ503" s="102"/>
      <c r="AK503" s="102"/>
      <c r="AL503" s="102"/>
      <c r="AM503" s="102"/>
      <c r="AN503" s="102"/>
      <c r="AO503" s="102"/>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A503" s="102"/>
      <c r="CB503" s="102"/>
    </row>
    <row r="504" spans="1:80">
      <c r="A504" s="34"/>
      <c r="B504" s="34"/>
      <c r="C504" s="34"/>
      <c r="D504" s="34"/>
      <c r="E504" s="34"/>
      <c r="F504" s="34"/>
      <c r="G504" s="34"/>
      <c r="H504" s="33"/>
      <c r="I504" s="102"/>
      <c r="J504" s="102"/>
      <c r="K504" s="102"/>
      <c r="L504" s="102"/>
      <c r="M504" s="102"/>
      <c r="N504" s="102"/>
      <c r="O504" s="102"/>
      <c r="P504" s="102"/>
      <c r="Q504" s="102"/>
      <c r="R504" s="102"/>
      <c r="S504" s="102"/>
      <c r="T504" s="102"/>
      <c r="U504" s="102"/>
      <c r="V504" s="102"/>
      <c r="W504" s="33"/>
      <c r="X504" s="102"/>
      <c r="Y504" s="102"/>
      <c r="Z504" s="102"/>
      <c r="AA504" s="102"/>
      <c r="AB504" s="102"/>
      <c r="AC504" s="102"/>
      <c r="AD504" s="102"/>
      <c r="AE504" s="102"/>
      <c r="AF504" s="102"/>
      <c r="AG504" s="102"/>
      <c r="AH504" s="102"/>
      <c r="AI504" s="102"/>
      <c r="AJ504" s="102"/>
      <c r="AK504" s="102"/>
      <c r="AL504" s="102"/>
      <c r="AM504" s="102"/>
      <c r="AN504" s="102"/>
      <c r="AO504" s="102"/>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c r="BN504" s="102"/>
      <c r="BO504" s="102"/>
      <c r="BP504" s="102"/>
      <c r="BQ504" s="102"/>
      <c r="BR504" s="102"/>
      <c r="BS504" s="102"/>
      <c r="BT504" s="102"/>
      <c r="BU504" s="102"/>
      <c r="BV504" s="102"/>
      <c r="BW504" s="102"/>
      <c r="BX504" s="102"/>
      <c r="BY504" s="102"/>
      <c r="BZ504" s="102"/>
      <c r="CA504" s="102"/>
      <c r="CB504" s="102"/>
    </row>
    <row r="505" spans="1:80">
      <c r="A505" s="34"/>
      <c r="B505" s="34"/>
      <c r="C505" s="34"/>
      <c r="D505" s="34"/>
      <c r="E505" s="34"/>
      <c r="F505" s="34"/>
      <c r="G505" s="34"/>
      <c r="H505" s="33"/>
      <c r="I505" s="102"/>
      <c r="J505" s="102"/>
      <c r="K505" s="102"/>
      <c r="L505" s="102"/>
      <c r="M505" s="102"/>
      <c r="N505" s="102"/>
      <c r="O505" s="102"/>
      <c r="P505" s="102"/>
      <c r="Q505" s="102"/>
      <c r="R505" s="102"/>
      <c r="S505" s="102"/>
      <c r="T505" s="102"/>
      <c r="U505" s="102"/>
      <c r="V505" s="102"/>
      <c r="W505" s="33"/>
      <c r="X505" s="102"/>
      <c r="Y505" s="102"/>
      <c r="Z505" s="102"/>
      <c r="AA505" s="102"/>
      <c r="AB505" s="102"/>
      <c r="AC505" s="102"/>
      <c r="AD505" s="102"/>
      <c r="AE505" s="102"/>
      <c r="AF505" s="102"/>
      <c r="AG505" s="102"/>
      <c r="AH505" s="102"/>
      <c r="AI505" s="102"/>
      <c r="AJ505" s="102"/>
      <c r="AK505" s="102"/>
      <c r="AL505" s="102"/>
      <c r="AM505" s="102"/>
      <c r="AN505" s="102"/>
      <c r="AO505" s="102"/>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c r="BN505" s="102"/>
      <c r="BO505" s="102"/>
      <c r="BP505" s="102"/>
      <c r="BQ505" s="102"/>
      <c r="BR505" s="102"/>
      <c r="BS505" s="102"/>
      <c r="BT505" s="102"/>
      <c r="BU505" s="102"/>
      <c r="BV505" s="102"/>
      <c r="BW505" s="102"/>
      <c r="BX505" s="102"/>
      <c r="BY505" s="102"/>
      <c r="BZ505" s="102"/>
      <c r="CA505" s="102"/>
      <c r="CB505" s="102"/>
    </row>
    <row r="506" spans="1:80">
      <c r="A506" s="34"/>
      <c r="B506" s="34"/>
      <c r="C506" s="34"/>
      <c r="D506" s="34"/>
      <c r="E506" s="34"/>
      <c r="F506" s="34"/>
      <c r="G506" s="34"/>
      <c r="H506" s="33"/>
      <c r="I506" s="102"/>
      <c r="J506" s="102"/>
      <c r="K506" s="102"/>
      <c r="L506" s="102"/>
      <c r="M506" s="102"/>
      <c r="N506" s="102"/>
      <c r="O506" s="102"/>
      <c r="P506" s="102"/>
      <c r="Q506" s="102"/>
      <c r="R506" s="102"/>
      <c r="S506" s="102"/>
      <c r="T506" s="102"/>
      <c r="U506" s="102"/>
      <c r="V506" s="102"/>
      <c r="W506" s="33"/>
      <c r="X506" s="102"/>
      <c r="Y506" s="102"/>
      <c r="Z506" s="102"/>
      <c r="AA506" s="102"/>
      <c r="AB506" s="102"/>
      <c r="AC506" s="102"/>
      <c r="AD506" s="102"/>
      <c r="AE506" s="102"/>
      <c r="AF506" s="102"/>
      <c r="AG506" s="102"/>
      <c r="AH506" s="102"/>
      <c r="AI506" s="102"/>
      <c r="AJ506" s="102"/>
      <c r="AK506" s="102"/>
      <c r="AL506" s="102"/>
      <c r="AM506" s="102"/>
      <c r="AN506" s="102"/>
      <c r="AO506" s="102"/>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A506" s="102"/>
      <c r="CB506" s="102"/>
    </row>
    <row r="507" spans="1:80">
      <c r="A507" s="34"/>
      <c r="B507" s="34"/>
      <c r="C507" s="34"/>
      <c r="D507" s="34"/>
      <c r="E507" s="34"/>
      <c r="F507" s="34"/>
      <c r="G507" s="34"/>
      <c r="H507" s="33"/>
      <c r="I507" s="102"/>
      <c r="J507" s="102"/>
      <c r="K507" s="102"/>
      <c r="L507" s="102"/>
      <c r="M507" s="102"/>
      <c r="N507" s="102"/>
      <c r="O507" s="102"/>
      <c r="P507" s="102"/>
      <c r="Q507" s="102"/>
      <c r="R507" s="102"/>
      <c r="S507" s="102"/>
      <c r="T507" s="102"/>
      <c r="U507" s="102"/>
      <c r="V507" s="102"/>
      <c r="W507" s="33"/>
      <c r="X507" s="102"/>
      <c r="Y507" s="102"/>
      <c r="Z507" s="102"/>
      <c r="AA507" s="102"/>
      <c r="AB507" s="102"/>
      <c r="AC507" s="102"/>
      <c r="AD507" s="102"/>
      <c r="AE507" s="102"/>
      <c r="AF507" s="102"/>
      <c r="AG507" s="102"/>
      <c r="AH507" s="102"/>
      <c r="AI507" s="102"/>
      <c r="AJ507" s="102"/>
      <c r="AK507" s="102"/>
      <c r="AL507" s="102"/>
      <c r="AM507" s="102"/>
      <c r="AN507" s="102"/>
      <c r="AO507" s="102"/>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c r="BT507" s="102"/>
      <c r="BU507" s="102"/>
      <c r="BV507" s="102"/>
      <c r="BW507" s="102"/>
      <c r="BX507" s="102"/>
      <c r="BY507" s="102"/>
      <c r="BZ507" s="102"/>
      <c r="CA507" s="102"/>
      <c r="CB507" s="102"/>
    </row>
    <row r="508" spans="1:80">
      <c r="A508" s="34"/>
      <c r="B508" s="34"/>
      <c r="C508" s="34"/>
      <c r="D508" s="34"/>
      <c r="E508" s="34"/>
      <c r="F508" s="34"/>
      <c r="G508" s="34"/>
      <c r="H508" s="33"/>
      <c r="I508" s="102"/>
      <c r="J508" s="102"/>
      <c r="K508" s="102"/>
      <c r="L508" s="102"/>
      <c r="M508" s="102"/>
      <c r="N508" s="102"/>
      <c r="O508" s="102"/>
      <c r="P508" s="102"/>
      <c r="Q508" s="102"/>
      <c r="R508" s="102"/>
      <c r="S508" s="102"/>
      <c r="T508" s="102"/>
      <c r="U508" s="102"/>
      <c r="V508" s="102"/>
      <c r="W508" s="33"/>
      <c r="X508" s="102"/>
      <c r="Y508" s="102"/>
      <c r="Z508" s="102"/>
      <c r="AA508" s="102"/>
      <c r="AB508" s="102"/>
      <c r="AC508" s="102"/>
      <c r="AD508" s="102"/>
      <c r="AE508" s="102"/>
      <c r="AF508" s="102"/>
      <c r="AG508" s="102"/>
      <c r="AH508" s="102"/>
      <c r="AI508" s="102"/>
      <c r="AJ508" s="102"/>
      <c r="AK508" s="102"/>
      <c r="AL508" s="102"/>
      <c r="AM508" s="102"/>
      <c r="AN508" s="102"/>
      <c r="AO508" s="102"/>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A508" s="102"/>
      <c r="CB508" s="102"/>
    </row>
    <row r="509" spans="1:80">
      <c r="A509" s="34"/>
      <c r="B509" s="34"/>
      <c r="C509" s="34"/>
      <c r="D509" s="34"/>
      <c r="E509" s="34"/>
      <c r="F509" s="34"/>
      <c r="G509" s="34"/>
      <c r="H509" s="33"/>
      <c r="I509" s="102"/>
      <c r="J509" s="102"/>
      <c r="K509" s="102"/>
      <c r="L509" s="102"/>
      <c r="M509" s="102"/>
      <c r="N509" s="102"/>
      <c r="O509" s="102"/>
      <c r="P509" s="102"/>
      <c r="Q509" s="102"/>
      <c r="R509" s="102"/>
      <c r="S509" s="102"/>
      <c r="T509" s="102"/>
      <c r="U509" s="102"/>
      <c r="V509" s="102"/>
      <c r="W509" s="33"/>
      <c r="X509" s="102"/>
      <c r="Y509" s="102"/>
      <c r="Z509" s="102"/>
      <c r="AA509" s="102"/>
      <c r="AB509" s="102"/>
      <c r="AC509" s="102"/>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A509" s="102"/>
      <c r="CB509" s="102"/>
    </row>
    <row r="510" spans="1:80">
      <c r="A510" s="34"/>
      <c r="B510" s="34"/>
      <c r="C510" s="34"/>
      <c r="D510" s="34"/>
      <c r="E510" s="34"/>
      <c r="F510" s="34"/>
      <c r="G510" s="34"/>
      <c r="H510" s="33"/>
      <c r="I510" s="102"/>
      <c r="J510" s="102"/>
      <c r="K510" s="102"/>
      <c r="L510" s="102"/>
      <c r="M510" s="102"/>
      <c r="N510" s="102"/>
      <c r="O510" s="102"/>
      <c r="P510" s="102"/>
      <c r="Q510" s="102"/>
      <c r="R510" s="102"/>
      <c r="S510" s="102"/>
      <c r="T510" s="102"/>
      <c r="U510" s="102"/>
      <c r="V510" s="102"/>
      <c r="W510" s="33"/>
      <c r="X510" s="102"/>
      <c r="Y510" s="102"/>
      <c r="Z510" s="102"/>
      <c r="AA510" s="102"/>
      <c r="AB510" s="102"/>
      <c r="AC510" s="102"/>
      <c r="AD510" s="102"/>
      <c r="AE510" s="102"/>
      <c r="AF510" s="102"/>
      <c r="AG510" s="102"/>
      <c r="AH510" s="102"/>
      <c r="AI510" s="102"/>
      <c r="AJ510" s="102"/>
      <c r="AK510" s="102"/>
      <c r="AL510" s="102"/>
      <c r="AM510" s="102"/>
      <c r="AN510" s="102"/>
      <c r="AO510" s="102"/>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c r="CA510" s="102"/>
      <c r="CB510" s="102"/>
    </row>
    <row r="511" spans="1:80">
      <c r="A511" s="34"/>
      <c r="B511" s="34"/>
      <c r="C511" s="34"/>
      <c r="D511" s="34"/>
      <c r="E511" s="34"/>
      <c r="F511" s="34"/>
      <c r="G511" s="34"/>
      <c r="H511" s="33"/>
      <c r="I511" s="102"/>
      <c r="J511" s="102"/>
      <c r="K511" s="102"/>
      <c r="L511" s="102"/>
      <c r="M511" s="102"/>
      <c r="N511" s="102"/>
      <c r="O511" s="102"/>
      <c r="P511" s="102"/>
      <c r="Q511" s="102"/>
      <c r="R511" s="102"/>
      <c r="S511" s="102"/>
      <c r="T511" s="102"/>
      <c r="U511" s="102"/>
      <c r="V511" s="102"/>
      <c r="W511" s="33"/>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c r="CA511" s="102"/>
      <c r="CB511" s="102"/>
    </row>
    <row r="512" spans="1:80">
      <c r="A512" s="34"/>
      <c r="B512" s="34"/>
      <c r="C512" s="34"/>
      <c r="D512" s="34"/>
      <c r="E512" s="34"/>
      <c r="F512" s="34"/>
      <c r="G512" s="34"/>
      <c r="H512" s="33"/>
      <c r="I512" s="102"/>
      <c r="J512" s="102"/>
      <c r="K512" s="102"/>
      <c r="L512" s="102"/>
      <c r="M512" s="102"/>
      <c r="N512" s="102"/>
      <c r="O512" s="102"/>
      <c r="P512" s="102"/>
      <c r="Q512" s="102"/>
      <c r="R512" s="102"/>
      <c r="S512" s="102"/>
      <c r="T512" s="102"/>
      <c r="U512" s="102"/>
      <c r="V512" s="102"/>
      <c r="W512" s="33"/>
      <c r="X512" s="102"/>
      <c r="Y512" s="102"/>
      <c r="Z512" s="10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A512" s="102"/>
      <c r="CB512" s="102"/>
    </row>
    <row r="513" spans="1:80">
      <c r="A513" s="34"/>
      <c r="B513" s="34"/>
      <c r="C513" s="34"/>
      <c r="D513" s="34"/>
      <c r="E513" s="34"/>
      <c r="F513" s="34"/>
      <c r="G513" s="34"/>
      <c r="H513" s="33"/>
      <c r="I513" s="102"/>
      <c r="J513" s="102"/>
      <c r="K513" s="102"/>
      <c r="L513" s="102"/>
      <c r="M513" s="102"/>
      <c r="N513" s="102"/>
      <c r="O513" s="102"/>
      <c r="P513" s="102"/>
      <c r="Q513" s="102"/>
      <c r="R513" s="102"/>
      <c r="S513" s="102"/>
      <c r="T513" s="102"/>
      <c r="U513" s="102"/>
      <c r="V513" s="102"/>
      <c r="W513" s="33"/>
      <c r="X513" s="102"/>
      <c r="Y513" s="102"/>
      <c r="Z513" s="102"/>
      <c r="AA513" s="102"/>
      <c r="AB513" s="102"/>
      <c r="AC513" s="102"/>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102"/>
      <c r="BU513" s="102"/>
      <c r="BV513" s="102"/>
      <c r="BW513" s="102"/>
      <c r="BX513" s="102"/>
      <c r="BY513" s="102"/>
      <c r="BZ513" s="102"/>
      <c r="CA513" s="102"/>
      <c r="CB513" s="102"/>
    </row>
    <row r="514" spans="1:80">
      <c r="A514" s="34"/>
      <c r="B514" s="34"/>
      <c r="C514" s="34"/>
      <c r="D514" s="34"/>
      <c r="E514" s="34"/>
      <c r="F514" s="34"/>
      <c r="G514" s="34"/>
      <c r="H514" s="33"/>
      <c r="I514" s="102"/>
      <c r="J514" s="102"/>
      <c r="K514" s="102"/>
      <c r="L514" s="102"/>
      <c r="M514" s="102"/>
      <c r="N514" s="102"/>
      <c r="O514" s="102"/>
      <c r="P514" s="102"/>
      <c r="Q514" s="102"/>
      <c r="R514" s="102"/>
      <c r="S514" s="102"/>
      <c r="T514" s="102"/>
      <c r="U514" s="102"/>
      <c r="V514" s="102"/>
      <c r="W514" s="33"/>
      <c r="X514" s="102"/>
      <c r="Y514" s="102"/>
      <c r="Z514" s="102"/>
      <c r="AA514" s="102"/>
      <c r="AB514" s="102"/>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c r="CA514" s="102"/>
      <c r="CB514" s="102"/>
    </row>
    <row r="515" spans="1:80">
      <c r="A515" s="34"/>
      <c r="B515" s="34"/>
      <c r="C515" s="34"/>
      <c r="D515" s="34"/>
      <c r="E515" s="34"/>
      <c r="F515" s="34"/>
      <c r="G515" s="34"/>
      <c r="H515" s="33"/>
      <c r="I515" s="102"/>
      <c r="J515" s="102"/>
      <c r="K515" s="102"/>
      <c r="L515" s="102"/>
      <c r="M515" s="102"/>
      <c r="N515" s="102"/>
      <c r="O515" s="102"/>
      <c r="P515" s="102"/>
      <c r="Q515" s="102"/>
      <c r="R515" s="102"/>
      <c r="S515" s="102"/>
      <c r="T515" s="102"/>
      <c r="U515" s="102"/>
      <c r="V515" s="102"/>
      <c r="W515" s="33"/>
      <c r="X515" s="102"/>
      <c r="Y515" s="102"/>
      <c r="Z515" s="102"/>
      <c r="AA515" s="102"/>
      <c r="AB515" s="102"/>
      <c r="AC515" s="102"/>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c r="BI515" s="102"/>
      <c r="BJ515" s="102"/>
      <c r="BK515" s="102"/>
      <c r="BL515" s="102"/>
      <c r="BM515" s="102"/>
      <c r="BN515" s="102"/>
      <c r="BO515" s="102"/>
      <c r="BP515" s="102"/>
      <c r="BQ515" s="102"/>
      <c r="BR515" s="102"/>
      <c r="BS515" s="102"/>
      <c r="BT515" s="102"/>
      <c r="BU515" s="102"/>
      <c r="BV515" s="102"/>
      <c r="BW515" s="102"/>
      <c r="BX515" s="102"/>
      <c r="BY515" s="102"/>
      <c r="BZ515" s="102"/>
      <c r="CA515" s="102"/>
      <c r="CB515" s="102"/>
    </row>
    <row r="516" spans="1:80">
      <c r="A516" s="34"/>
      <c r="B516" s="34"/>
      <c r="C516" s="34"/>
      <c r="D516" s="34"/>
      <c r="E516" s="34"/>
      <c r="F516" s="34"/>
      <c r="G516" s="34"/>
      <c r="H516" s="33"/>
      <c r="I516" s="102"/>
      <c r="J516" s="102"/>
      <c r="K516" s="102"/>
      <c r="L516" s="102"/>
      <c r="M516" s="102"/>
      <c r="N516" s="102"/>
      <c r="O516" s="102"/>
      <c r="P516" s="102"/>
      <c r="Q516" s="102"/>
      <c r="R516" s="102"/>
      <c r="S516" s="102"/>
      <c r="T516" s="102"/>
      <c r="U516" s="102"/>
      <c r="V516" s="102"/>
      <c r="W516" s="33"/>
      <c r="X516" s="102"/>
      <c r="Y516" s="102"/>
      <c r="Z516" s="102"/>
      <c r="AA516" s="102"/>
      <c r="AB516" s="102"/>
      <c r="AC516" s="102"/>
      <c r="AD516" s="102"/>
      <c r="AE516" s="102"/>
      <c r="AF516" s="102"/>
      <c r="AG516" s="102"/>
      <c r="AH516" s="102"/>
      <c r="AI516" s="102"/>
      <c r="AJ516" s="102"/>
      <c r="AK516" s="102"/>
      <c r="AL516" s="102"/>
      <c r="AM516" s="102"/>
      <c r="AN516" s="102"/>
      <c r="AO516" s="102"/>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A516" s="102"/>
      <c r="CB516" s="102"/>
    </row>
    <row r="517" spans="1:80">
      <c r="A517" s="34"/>
      <c r="B517" s="34"/>
      <c r="C517" s="34"/>
      <c r="D517" s="34"/>
      <c r="E517" s="34"/>
      <c r="F517" s="34"/>
      <c r="G517" s="34"/>
      <c r="H517" s="33"/>
      <c r="I517" s="102"/>
      <c r="J517" s="102"/>
      <c r="K517" s="102"/>
      <c r="L517" s="102"/>
      <c r="M517" s="102"/>
      <c r="N517" s="102"/>
      <c r="O517" s="102"/>
      <c r="P517" s="102"/>
      <c r="Q517" s="102"/>
      <c r="R517" s="102"/>
      <c r="S517" s="102"/>
      <c r="T517" s="102"/>
      <c r="U517" s="102"/>
      <c r="V517" s="102"/>
      <c r="W517" s="33"/>
      <c r="X517" s="102"/>
      <c r="Y517" s="102"/>
      <c r="Z517" s="102"/>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A517" s="102"/>
      <c r="CB517" s="102"/>
    </row>
    <row r="518" spans="1:80">
      <c r="A518" s="33"/>
      <c r="B518" s="33"/>
      <c r="C518" s="33"/>
      <c r="D518" s="33"/>
      <c r="E518" s="33"/>
      <c r="F518" s="33"/>
      <c r="G518" s="33"/>
      <c r="H518" s="33"/>
      <c r="W518" s="33"/>
    </row>
    <row r="519" spans="1:80">
      <c r="A519" s="33"/>
      <c r="B519" s="33"/>
      <c r="C519" s="33"/>
      <c r="D519" s="33"/>
      <c r="E519" s="33"/>
      <c r="F519" s="33"/>
      <c r="G519" s="33"/>
      <c r="H519" s="33"/>
      <c r="W519" s="33"/>
    </row>
    <row r="520" spans="1:80">
      <c r="A520" s="33"/>
      <c r="B520" s="33"/>
      <c r="C520" s="33"/>
      <c r="D520" s="33"/>
      <c r="E520" s="33"/>
      <c r="F520" s="33"/>
      <c r="G520" s="33"/>
      <c r="H520" s="33"/>
      <c r="W520" s="33"/>
    </row>
    <row r="521" spans="1:80">
      <c r="A521" s="33"/>
      <c r="B521" s="33"/>
      <c r="C521" s="33"/>
      <c r="D521" s="33"/>
      <c r="E521" s="33"/>
      <c r="F521" s="33"/>
      <c r="G521" s="33"/>
      <c r="H521" s="33"/>
      <c r="W521" s="33"/>
    </row>
    <row r="522" spans="1:80">
      <c r="A522" s="33"/>
      <c r="B522" s="33"/>
      <c r="C522" s="33"/>
      <c r="D522" s="33"/>
      <c r="E522" s="33"/>
      <c r="F522" s="33"/>
      <c r="G522" s="33"/>
      <c r="H522" s="33"/>
      <c r="W522" s="33"/>
    </row>
    <row r="523" spans="1:80">
      <c r="A523" s="33"/>
      <c r="B523" s="33"/>
      <c r="C523" s="33"/>
      <c r="D523" s="33"/>
      <c r="E523" s="33"/>
      <c r="F523" s="33"/>
      <c r="G523" s="33"/>
      <c r="H523" s="33"/>
      <c r="W523" s="33"/>
    </row>
    <row r="524" spans="1:80">
      <c r="A524" s="33"/>
      <c r="B524" s="33"/>
      <c r="C524" s="33"/>
      <c r="D524" s="33"/>
      <c r="E524" s="33"/>
      <c r="F524" s="33"/>
      <c r="G524" s="33"/>
      <c r="H524" s="33"/>
      <c r="W524" s="33"/>
    </row>
    <row r="525" spans="1:80">
      <c r="A525" s="33"/>
      <c r="B525" s="33"/>
      <c r="C525" s="33"/>
      <c r="D525" s="33"/>
      <c r="E525" s="33"/>
      <c r="F525" s="33"/>
      <c r="G525" s="33"/>
      <c r="H525" s="33"/>
      <c r="W525" s="33"/>
    </row>
    <row r="526" spans="1:80">
      <c r="A526" s="33"/>
      <c r="B526" s="33"/>
      <c r="C526" s="33"/>
      <c r="D526" s="33"/>
      <c r="E526" s="33"/>
      <c r="F526" s="33"/>
      <c r="G526" s="33"/>
      <c r="H526" s="33"/>
      <c r="W526" s="33"/>
    </row>
    <row r="527" spans="1:80">
      <c r="A527" s="33"/>
      <c r="B527" s="33"/>
      <c r="C527" s="33"/>
      <c r="D527" s="33"/>
      <c r="E527" s="33"/>
      <c r="F527" s="33"/>
      <c r="G527" s="33"/>
      <c r="H527" s="33"/>
      <c r="W527" s="33"/>
    </row>
    <row r="528" spans="1:80">
      <c r="A528" s="33"/>
      <c r="B528" s="33"/>
      <c r="C528" s="33"/>
      <c r="D528" s="33"/>
      <c r="E528" s="33"/>
      <c r="F528" s="33"/>
      <c r="G528" s="33"/>
      <c r="H528" s="33"/>
      <c r="W528" s="33"/>
    </row>
    <row r="529" spans="1:23">
      <c r="A529" s="33"/>
      <c r="B529" s="33"/>
      <c r="C529" s="33"/>
      <c r="D529" s="33"/>
      <c r="E529" s="33"/>
      <c r="F529" s="33"/>
      <c r="G529" s="33"/>
      <c r="H529" s="33"/>
      <c r="W529" s="33"/>
    </row>
    <row r="530" spans="1:23">
      <c r="A530" s="33"/>
      <c r="B530" s="33"/>
      <c r="C530" s="33"/>
      <c r="D530" s="33"/>
      <c r="E530" s="33"/>
      <c r="F530" s="33"/>
      <c r="G530" s="33"/>
      <c r="H530" s="33"/>
      <c r="W530" s="33"/>
    </row>
    <row r="531" spans="1:23">
      <c r="A531" s="33"/>
      <c r="B531" s="33"/>
      <c r="C531" s="33"/>
      <c r="D531" s="33"/>
      <c r="E531" s="33"/>
      <c r="F531" s="33"/>
      <c r="G531" s="33"/>
      <c r="H531" s="33"/>
      <c r="W531" s="33"/>
    </row>
    <row r="532" spans="1:23">
      <c r="A532" s="33"/>
      <c r="B532" s="33"/>
      <c r="C532" s="33"/>
      <c r="D532" s="33"/>
      <c r="E532" s="33"/>
      <c r="F532" s="33"/>
      <c r="G532" s="33"/>
      <c r="H532" s="33"/>
      <c r="W532" s="33"/>
    </row>
    <row r="533" spans="1:23">
      <c r="A533" s="33"/>
      <c r="B533" s="33"/>
      <c r="C533" s="33"/>
      <c r="D533" s="33"/>
      <c r="E533" s="33"/>
      <c r="F533" s="33"/>
      <c r="G533" s="33"/>
      <c r="H533" s="33"/>
      <c r="W533" s="33"/>
    </row>
    <row r="534" spans="1:23">
      <c r="A534" s="33"/>
      <c r="B534" s="33"/>
      <c r="C534" s="33"/>
      <c r="D534" s="33"/>
      <c r="E534" s="33"/>
      <c r="F534" s="33"/>
      <c r="G534" s="33"/>
      <c r="H534" s="33"/>
      <c r="W534" s="33"/>
    </row>
    <row r="535" spans="1:23">
      <c r="A535" s="33"/>
      <c r="B535" s="33"/>
      <c r="C535" s="33"/>
      <c r="D535" s="33"/>
      <c r="E535" s="33"/>
      <c r="F535" s="33"/>
      <c r="G535" s="33"/>
      <c r="H535" s="33"/>
      <c r="W535" s="33"/>
    </row>
    <row r="536" spans="1:23">
      <c r="A536" s="33"/>
      <c r="B536" s="33"/>
      <c r="C536" s="33"/>
      <c r="D536" s="33"/>
      <c r="E536" s="33"/>
      <c r="F536" s="33"/>
      <c r="G536" s="33"/>
      <c r="H536" s="33"/>
      <c r="W536" s="33"/>
    </row>
    <row r="537" spans="1:23">
      <c r="A537" s="33"/>
      <c r="B537" s="33"/>
      <c r="C537" s="33"/>
      <c r="D537" s="33"/>
      <c r="E537" s="33"/>
      <c r="F537" s="33"/>
      <c r="G537" s="33"/>
      <c r="H537" s="33"/>
      <c r="W537" s="33"/>
    </row>
    <row r="538" spans="1:23">
      <c r="A538" s="33"/>
      <c r="B538" s="33"/>
      <c r="C538" s="33"/>
      <c r="D538" s="33"/>
      <c r="E538" s="33"/>
      <c r="F538" s="33"/>
      <c r="G538" s="33"/>
      <c r="H538" s="33"/>
      <c r="W538" s="33"/>
    </row>
    <row r="539" spans="1:23">
      <c r="A539" s="33"/>
      <c r="B539" s="33"/>
      <c r="C539" s="33"/>
      <c r="D539" s="33"/>
      <c r="E539" s="33"/>
      <c r="F539" s="33"/>
      <c r="G539" s="33"/>
      <c r="H539" s="33"/>
      <c r="W539" s="33"/>
    </row>
    <row r="540" spans="1:23">
      <c r="A540" s="33"/>
      <c r="B540" s="33"/>
      <c r="C540" s="33"/>
      <c r="D540" s="33"/>
      <c r="E540" s="33"/>
      <c r="F540" s="33"/>
      <c r="G540" s="33"/>
      <c r="H540" s="33"/>
      <c r="W540" s="33"/>
    </row>
    <row r="541" spans="1:23">
      <c r="A541" s="33"/>
      <c r="B541" s="33"/>
      <c r="C541" s="33"/>
      <c r="D541" s="33"/>
      <c r="E541" s="33"/>
      <c r="F541" s="33"/>
      <c r="G541" s="33"/>
      <c r="H541" s="33"/>
      <c r="W541" s="33"/>
    </row>
    <row r="542" spans="1:23">
      <c r="A542" s="33"/>
      <c r="B542" s="33"/>
      <c r="C542" s="33"/>
      <c r="D542" s="33"/>
      <c r="E542" s="33"/>
      <c r="F542" s="33"/>
      <c r="G542" s="33"/>
      <c r="H542" s="33"/>
      <c r="W542" s="33"/>
    </row>
    <row r="543" spans="1:23">
      <c r="A543" s="33"/>
      <c r="B543" s="33"/>
      <c r="C543" s="33"/>
      <c r="D543" s="33"/>
      <c r="E543" s="33"/>
      <c r="F543" s="33"/>
      <c r="G543" s="33"/>
      <c r="H543" s="33"/>
      <c r="W543" s="33"/>
    </row>
    <row r="544" spans="1:23">
      <c r="A544" s="33"/>
      <c r="B544" s="33"/>
      <c r="C544" s="33"/>
      <c r="D544" s="33"/>
      <c r="E544" s="33"/>
      <c r="F544" s="33"/>
      <c r="G544" s="33"/>
      <c r="H544" s="33"/>
      <c r="W544" s="33"/>
    </row>
    <row r="545" spans="1:23">
      <c r="A545" s="33"/>
      <c r="B545" s="33"/>
      <c r="C545" s="33"/>
      <c r="D545" s="33"/>
      <c r="E545" s="33"/>
      <c r="F545" s="33"/>
      <c r="G545" s="33"/>
      <c r="H545" s="33"/>
      <c r="W545" s="33"/>
    </row>
    <row r="546" spans="1:23">
      <c r="A546" s="33"/>
      <c r="B546" s="33"/>
      <c r="C546" s="33"/>
      <c r="D546" s="33"/>
      <c r="E546" s="33"/>
      <c r="F546" s="33"/>
      <c r="G546" s="33"/>
      <c r="H546" s="33"/>
      <c r="W546" s="33"/>
    </row>
    <row r="547" spans="1:23">
      <c r="A547" s="33"/>
      <c r="B547" s="33"/>
      <c r="C547" s="33"/>
      <c r="D547" s="33"/>
      <c r="E547" s="33"/>
      <c r="F547" s="33"/>
      <c r="G547" s="33"/>
      <c r="H547" s="33"/>
      <c r="W547" s="33"/>
    </row>
    <row r="548" spans="1:23">
      <c r="A548" s="33"/>
      <c r="B548" s="33"/>
      <c r="C548" s="33"/>
      <c r="D548" s="33"/>
      <c r="E548" s="33"/>
      <c r="F548" s="33"/>
      <c r="G548" s="33"/>
      <c r="H548" s="33"/>
      <c r="W548" s="33"/>
    </row>
    <row r="549" spans="1:23">
      <c r="A549" s="33"/>
      <c r="B549" s="33"/>
      <c r="C549" s="33"/>
      <c r="D549" s="33"/>
      <c r="E549" s="33"/>
      <c r="F549" s="33"/>
      <c r="G549" s="33"/>
      <c r="H549" s="33"/>
      <c r="W549" s="33"/>
    </row>
    <row r="550" spans="1:23">
      <c r="A550" s="33"/>
      <c r="B550" s="33"/>
      <c r="C550" s="33"/>
      <c r="D550" s="33"/>
      <c r="E550" s="33"/>
      <c r="F550" s="33"/>
      <c r="G550" s="33"/>
      <c r="H550" s="33"/>
      <c r="W550" s="33"/>
    </row>
    <row r="551" spans="1:23">
      <c r="A551" s="33"/>
      <c r="B551" s="33"/>
      <c r="C551" s="33"/>
      <c r="D551" s="33"/>
      <c r="E551" s="33"/>
      <c r="F551" s="33"/>
      <c r="G551" s="33"/>
      <c r="H551" s="33"/>
      <c r="W551" s="33"/>
    </row>
    <row r="552" spans="1:23">
      <c r="A552" s="33"/>
      <c r="B552" s="33"/>
      <c r="C552" s="33"/>
      <c r="D552" s="33"/>
      <c r="E552" s="33"/>
      <c r="F552" s="33"/>
      <c r="G552" s="33"/>
      <c r="H552" s="33"/>
      <c r="W552" s="33"/>
    </row>
    <row r="553" spans="1:23">
      <c r="A553" s="33"/>
      <c r="B553" s="33"/>
      <c r="C553" s="33"/>
      <c r="D553" s="33"/>
      <c r="E553" s="33"/>
      <c r="F553" s="33"/>
      <c r="G553" s="33"/>
      <c r="H553" s="33"/>
      <c r="W553" s="33"/>
    </row>
    <row r="554" spans="1:23">
      <c r="A554" s="33"/>
      <c r="B554" s="33"/>
      <c r="C554" s="33"/>
      <c r="D554" s="33"/>
      <c r="E554" s="33"/>
      <c r="F554" s="33"/>
      <c r="G554" s="33"/>
      <c r="H554" s="33"/>
      <c r="W554" s="33"/>
    </row>
    <row r="555" spans="1:23">
      <c r="A555" s="33"/>
      <c r="B555" s="33"/>
      <c r="C555" s="33"/>
      <c r="D555" s="33"/>
      <c r="E555" s="33"/>
      <c r="F555" s="33"/>
      <c r="G555" s="33"/>
      <c r="H555" s="33"/>
      <c r="W555" s="33"/>
    </row>
    <row r="556" spans="1:23">
      <c r="A556" s="33"/>
      <c r="B556" s="33"/>
      <c r="C556" s="33"/>
      <c r="D556" s="33"/>
      <c r="E556" s="33"/>
      <c r="F556" s="33"/>
      <c r="G556" s="33"/>
      <c r="H556" s="33"/>
      <c r="W556" s="33"/>
    </row>
    <row r="557" spans="1:23">
      <c r="A557" s="33"/>
      <c r="B557" s="33"/>
      <c r="C557" s="33"/>
      <c r="D557" s="33"/>
      <c r="E557" s="33"/>
      <c r="F557" s="33"/>
      <c r="G557" s="33"/>
      <c r="H557" s="33"/>
      <c r="W557" s="33"/>
    </row>
    <row r="558" spans="1:23">
      <c r="A558" s="33"/>
      <c r="B558" s="33"/>
      <c r="C558" s="33"/>
      <c r="D558" s="33"/>
      <c r="E558" s="33"/>
      <c r="F558" s="33"/>
      <c r="G558" s="33"/>
      <c r="H558" s="33"/>
      <c r="W558" s="33"/>
    </row>
    <row r="559" spans="1:23">
      <c r="A559" s="33"/>
      <c r="B559" s="33"/>
      <c r="C559" s="33"/>
      <c r="D559" s="33"/>
      <c r="E559" s="33"/>
      <c r="F559" s="33"/>
      <c r="G559" s="33"/>
      <c r="H559" s="33"/>
      <c r="W559" s="33"/>
    </row>
    <row r="560" spans="1:23">
      <c r="A560" s="33"/>
      <c r="B560" s="33"/>
      <c r="C560" s="33"/>
      <c r="D560" s="33"/>
      <c r="E560" s="33"/>
      <c r="F560" s="33"/>
      <c r="G560" s="33"/>
      <c r="H560" s="33"/>
      <c r="W560" s="33"/>
    </row>
    <row r="561" spans="1:29">
      <c r="A561" s="33"/>
      <c r="B561" s="33"/>
      <c r="C561" s="33"/>
      <c r="D561" s="33"/>
      <c r="E561" s="33"/>
      <c r="F561" s="33"/>
      <c r="G561" s="33"/>
      <c r="H561" s="33"/>
      <c r="W561" s="33"/>
      <c r="X561" s="33"/>
      <c r="Y561" s="33"/>
      <c r="Z561" s="33"/>
      <c r="AA561" s="33"/>
      <c r="AB561" s="33"/>
      <c r="AC561" s="33"/>
    </row>
    <row r="562" spans="1:29">
      <c r="A562" s="33"/>
      <c r="B562" s="33"/>
      <c r="C562" s="33"/>
      <c r="D562" s="33"/>
      <c r="E562" s="33"/>
      <c r="F562" s="33"/>
      <c r="G562" s="33"/>
      <c r="H562" s="33"/>
      <c r="W562" s="33"/>
      <c r="X562" s="33"/>
      <c r="Y562" s="33"/>
      <c r="Z562" s="33"/>
      <c r="AA562" s="33"/>
      <c r="AB562" s="33"/>
      <c r="AC562" s="33"/>
    </row>
    <row r="563" spans="1:29">
      <c r="A563" s="33"/>
      <c r="B563" s="33"/>
      <c r="C563" s="33"/>
      <c r="D563" s="33"/>
      <c r="E563" s="33"/>
      <c r="F563" s="33"/>
      <c r="G563" s="33"/>
      <c r="H563" s="33"/>
      <c r="W563" s="33"/>
      <c r="X563" s="33"/>
      <c r="Y563" s="33"/>
      <c r="Z563" s="33"/>
      <c r="AA563" s="33"/>
      <c r="AB563" s="33"/>
      <c r="AC563" s="33"/>
    </row>
    <row r="564" spans="1:29">
      <c r="A564" s="33"/>
      <c r="B564" s="33"/>
      <c r="C564" s="33"/>
      <c r="D564" s="33"/>
      <c r="E564" s="33"/>
      <c r="F564" s="33"/>
      <c r="G564" s="33"/>
      <c r="H564" s="33"/>
      <c r="W564" s="33"/>
      <c r="X564" s="33"/>
      <c r="Y564" s="33"/>
      <c r="Z564" s="33"/>
      <c r="AA564" s="33"/>
      <c r="AB564" s="33"/>
      <c r="AC564" s="33"/>
    </row>
    <row r="565" spans="1:29">
      <c r="A565" s="33"/>
      <c r="B565" s="33"/>
      <c r="C565" s="33"/>
      <c r="D565" s="33"/>
      <c r="E565" s="33"/>
      <c r="F565" s="33"/>
      <c r="G565" s="33"/>
      <c r="H565" s="33"/>
      <c r="W565" s="33"/>
      <c r="X565" s="33"/>
      <c r="Y565" s="33"/>
      <c r="Z565" s="33"/>
      <c r="AA565" s="33"/>
      <c r="AB565" s="33"/>
      <c r="AC565" s="33"/>
    </row>
    <row r="566" spans="1:29">
      <c r="A566" s="33"/>
      <c r="B566" s="33"/>
      <c r="C566" s="33"/>
      <c r="D566" s="33"/>
      <c r="E566" s="33"/>
      <c r="F566" s="33"/>
      <c r="G566" s="33"/>
      <c r="H566" s="33"/>
      <c r="W566" s="33"/>
      <c r="X566" s="33"/>
      <c r="Y566" s="33"/>
      <c r="Z566" s="33"/>
      <c r="AA566" s="33"/>
      <c r="AB566" s="33"/>
      <c r="AC566" s="33"/>
    </row>
    <row r="567" spans="1:29">
      <c r="A567" s="33"/>
      <c r="B567" s="33"/>
      <c r="C567" s="33"/>
      <c r="D567" s="33"/>
      <c r="E567" s="33"/>
      <c r="F567" s="33"/>
      <c r="G567" s="33"/>
      <c r="H567" s="33"/>
      <c r="W567" s="33"/>
      <c r="X567" s="33"/>
      <c r="Y567" s="33"/>
      <c r="Z567" s="33"/>
      <c r="AA567" s="33"/>
      <c r="AB567" s="33"/>
      <c r="AC567" s="33"/>
    </row>
    <row r="568" spans="1:29">
      <c r="A568" s="33"/>
      <c r="B568" s="33"/>
      <c r="C568" s="33"/>
      <c r="D568" s="33"/>
      <c r="E568" s="33"/>
      <c r="F568" s="33"/>
      <c r="G568" s="33"/>
      <c r="H568" s="33"/>
      <c r="W568" s="33"/>
      <c r="X568" s="33"/>
      <c r="Y568" s="33"/>
      <c r="Z568" s="33"/>
      <c r="AA568" s="33"/>
      <c r="AB568" s="33"/>
      <c r="AC568" s="33"/>
    </row>
    <row r="569" spans="1:29">
      <c r="A569" s="33"/>
      <c r="B569" s="33"/>
      <c r="C569" s="33"/>
      <c r="D569" s="33"/>
      <c r="E569" s="33"/>
      <c r="F569" s="33"/>
      <c r="G569" s="33"/>
      <c r="H569" s="33"/>
      <c r="W569" s="33"/>
      <c r="X569" s="33"/>
      <c r="Y569" s="33"/>
      <c r="Z569" s="33"/>
      <c r="AA569" s="33"/>
      <c r="AB569" s="33"/>
      <c r="AC569" s="33"/>
    </row>
    <row r="570" spans="1:29">
      <c r="A570" s="33"/>
      <c r="B570" s="33"/>
      <c r="C570" s="33"/>
      <c r="D570" s="33"/>
      <c r="E570" s="33"/>
      <c r="F570" s="33"/>
      <c r="G570" s="33"/>
      <c r="H570" s="33"/>
      <c r="W570" s="33"/>
      <c r="X570" s="33"/>
      <c r="Y570" s="33"/>
      <c r="Z570" s="33"/>
      <c r="AA570" s="33"/>
      <c r="AB570" s="33"/>
      <c r="AC570" s="33"/>
    </row>
    <row r="571" spans="1:29">
      <c r="A571" s="33"/>
      <c r="B571" s="33"/>
      <c r="C571" s="33"/>
      <c r="D571" s="33"/>
      <c r="E571" s="33"/>
      <c r="F571" s="33"/>
      <c r="G571" s="33"/>
      <c r="H571" s="33"/>
      <c r="W571" s="33"/>
      <c r="X571" s="33"/>
      <c r="Y571" s="33"/>
      <c r="Z571" s="33"/>
      <c r="AA571" s="33"/>
      <c r="AB571" s="33"/>
      <c r="AC571" s="33"/>
    </row>
    <row r="572" spans="1:29">
      <c r="A572" s="33"/>
      <c r="B572" s="33"/>
      <c r="C572" s="33"/>
      <c r="D572" s="33"/>
      <c r="E572" s="33"/>
      <c r="F572" s="33"/>
      <c r="G572" s="33"/>
      <c r="H572" s="33"/>
      <c r="W572" s="33"/>
      <c r="X572" s="33"/>
      <c r="Y572" s="33"/>
      <c r="Z572" s="33"/>
      <c r="AA572" s="33"/>
      <c r="AB572" s="33"/>
      <c r="AC572" s="33"/>
    </row>
    <row r="573" spans="1:29">
      <c r="A573" s="33"/>
      <c r="B573" s="33"/>
      <c r="C573" s="33"/>
      <c r="D573" s="33"/>
      <c r="E573" s="33"/>
      <c r="F573" s="33"/>
      <c r="G573" s="33"/>
      <c r="H573" s="33"/>
      <c r="W573" s="33"/>
      <c r="X573" s="33"/>
      <c r="Y573" s="33"/>
      <c r="Z573" s="33"/>
      <c r="AA573" s="33"/>
      <c r="AB573" s="33"/>
      <c r="AC573" s="33"/>
    </row>
    <row r="574" spans="1:29">
      <c r="A574" s="33"/>
      <c r="B574" s="33"/>
      <c r="C574" s="33"/>
      <c r="D574" s="33"/>
      <c r="E574" s="33"/>
      <c r="F574" s="33"/>
      <c r="G574" s="33"/>
      <c r="H574" s="33"/>
      <c r="W574" s="33"/>
      <c r="X574" s="33"/>
      <c r="Y574" s="33"/>
      <c r="Z574" s="33"/>
      <c r="AA574" s="33"/>
      <c r="AB574" s="33"/>
      <c r="AC574" s="33"/>
    </row>
    <row r="575" spans="1:29">
      <c r="A575" s="33"/>
      <c r="B575" s="33"/>
      <c r="C575" s="33"/>
      <c r="D575" s="33"/>
      <c r="E575" s="33"/>
      <c r="F575" s="33"/>
      <c r="G575" s="33"/>
      <c r="H575" s="33"/>
      <c r="W575" s="33"/>
      <c r="X575" s="33"/>
      <c r="Y575" s="33"/>
      <c r="Z575" s="33"/>
      <c r="AA575" s="33"/>
      <c r="AB575" s="33"/>
      <c r="AC575" s="33"/>
    </row>
    <row r="576" spans="1:29">
      <c r="A576" s="33"/>
      <c r="B576" s="33"/>
      <c r="C576" s="33"/>
      <c r="D576" s="33"/>
      <c r="E576" s="33"/>
      <c r="F576" s="33"/>
      <c r="G576" s="33"/>
      <c r="H576" s="33"/>
      <c r="W576" s="33"/>
      <c r="X576" s="33"/>
      <c r="Y576" s="33"/>
      <c r="Z576" s="33"/>
      <c r="AA576" s="33"/>
      <c r="AB576" s="33"/>
      <c r="AC576" s="33"/>
    </row>
    <row r="577" spans="1:29">
      <c r="A577" s="33"/>
      <c r="B577" s="33"/>
      <c r="C577" s="33"/>
      <c r="D577" s="33"/>
      <c r="E577" s="33"/>
      <c r="F577" s="33"/>
      <c r="G577" s="33"/>
      <c r="H577" s="33"/>
      <c r="W577" s="33"/>
      <c r="X577" s="33"/>
      <c r="Y577" s="33"/>
      <c r="Z577" s="33"/>
      <c r="AA577" s="33"/>
      <c r="AB577" s="33"/>
      <c r="AC577" s="33"/>
    </row>
    <row r="578" spans="1:29">
      <c r="A578" s="33"/>
      <c r="B578" s="33"/>
      <c r="C578" s="33"/>
      <c r="D578" s="33"/>
      <c r="E578" s="33"/>
      <c r="F578" s="33"/>
      <c r="G578" s="33"/>
      <c r="H578" s="33"/>
      <c r="W578" s="33"/>
      <c r="X578" s="33"/>
      <c r="Y578" s="33"/>
      <c r="Z578" s="33"/>
      <c r="AA578" s="33"/>
      <c r="AB578" s="33"/>
      <c r="AC578" s="33"/>
    </row>
    <row r="579" spans="1:29">
      <c r="A579" s="33"/>
      <c r="B579" s="33"/>
      <c r="C579" s="33"/>
      <c r="D579" s="33"/>
      <c r="E579" s="33"/>
      <c r="F579" s="33"/>
      <c r="G579" s="33"/>
      <c r="H579" s="33"/>
      <c r="W579" s="33"/>
      <c r="X579" s="33"/>
      <c r="Y579" s="33"/>
      <c r="Z579" s="33"/>
      <c r="AA579" s="33"/>
      <c r="AB579" s="33"/>
      <c r="AC579" s="33"/>
    </row>
    <row r="580" spans="1:29">
      <c r="A580" s="33"/>
      <c r="B580" s="33"/>
      <c r="C580" s="33"/>
      <c r="D580" s="33"/>
      <c r="E580" s="33"/>
      <c r="F580" s="33"/>
      <c r="G580" s="33"/>
      <c r="H580" s="33"/>
      <c r="W580" s="33"/>
      <c r="X580" s="33"/>
      <c r="Y580" s="33"/>
      <c r="Z580" s="33"/>
      <c r="AA580" s="33"/>
      <c r="AB580" s="33"/>
      <c r="AC580" s="33"/>
    </row>
    <row r="581" spans="1:29">
      <c r="A581" s="33"/>
      <c r="B581" s="33"/>
      <c r="C581" s="33"/>
      <c r="D581" s="33"/>
      <c r="E581" s="33"/>
      <c r="F581" s="33"/>
      <c r="G581" s="33"/>
      <c r="H581" s="33"/>
      <c r="W581" s="33"/>
      <c r="X581" s="33"/>
      <c r="Y581" s="33"/>
      <c r="Z581" s="33"/>
      <c r="AA581" s="33"/>
      <c r="AB581" s="33"/>
      <c r="AC581" s="33"/>
    </row>
    <row r="582" spans="1:29">
      <c r="A582" s="33"/>
      <c r="B582" s="33"/>
      <c r="C582" s="33"/>
      <c r="D582" s="33"/>
      <c r="E582" s="33"/>
      <c r="F582" s="33"/>
      <c r="G582" s="33"/>
      <c r="H582" s="33"/>
      <c r="W582" s="33"/>
      <c r="X582" s="33"/>
      <c r="Y582" s="33"/>
      <c r="Z582" s="33"/>
      <c r="AA582" s="33"/>
      <c r="AB582" s="33"/>
      <c r="AC582" s="33"/>
    </row>
    <row r="583" spans="1:29">
      <c r="A583" s="33"/>
      <c r="B583" s="33"/>
      <c r="C583" s="33"/>
      <c r="D583" s="33"/>
      <c r="E583" s="33"/>
      <c r="F583" s="33"/>
      <c r="G583" s="33"/>
      <c r="H583" s="33"/>
      <c r="W583" s="33"/>
      <c r="X583" s="33"/>
      <c r="Y583" s="33"/>
      <c r="Z583" s="33"/>
      <c r="AA583" s="33"/>
      <c r="AB583" s="33"/>
      <c r="AC583" s="33"/>
    </row>
    <row r="584" spans="1:29">
      <c r="A584" s="33"/>
      <c r="B584" s="33"/>
      <c r="C584" s="33"/>
      <c r="D584" s="33"/>
      <c r="E584" s="33"/>
      <c r="F584" s="33"/>
      <c r="G584" s="33"/>
      <c r="H584" s="33"/>
      <c r="W584" s="33"/>
      <c r="X584" s="33"/>
      <c r="Y584" s="33"/>
      <c r="Z584" s="33"/>
      <c r="AA584" s="33"/>
      <c r="AB584" s="33"/>
      <c r="AC584" s="33"/>
    </row>
    <row r="585" spans="1:29">
      <c r="A585" s="33"/>
      <c r="B585" s="33"/>
      <c r="C585" s="33"/>
      <c r="D585" s="33"/>
      <c r="E585" s="33"/>
      <c r="F585" s="33"/>
      <c r="G585" s="33"/>
      <c r="H585" s="33"/>
      <c r="W585" s="33"/>
      <c r="X585" s="33"/>
      <c r="Y585" s="33"/>
      <c r="Z585" s="33"/>
      <c r="AA585" s="33"/>
      <c r="AB585" s="33"/>
      <c r="AC585" s="33"/>
    </row>
    <row r="586" spans="1:29">
      <c r="A586" s="33"/>
      <c r="B586" s="33"/>
      <c r="C586" s="33"/>
      <c r="D586" s="33"/>
      <c r="E586" s="33"/>
      <c r="F586" s="33"/>
      <c r="G586" s="33"/>
      <c r="H586" s="33"/>
      <c r="W586" s="33"/>
      <c r="X586" s="33"/>
      <c r="Y586" s="33"/>
      <c r="Z586" s="33"/>
      <c r="AA586" s="33"/>
      <c r="AB586" s="33"/>
      <c r="AC586" s="33"/>
    </row>
    <row r="587" spans="1:29">
      <c r="A587" s="33"/>
      <c r="B587" s="33"/>
      <c r="C587" s="33"/>
      <c r="D587" s="33"/>
      <c r="E587" s="33"/>
      <c r="F587" s="33"/>
      <c r="G587" s="33"/>
      <c r="H587" s="33"/>
      <c r="W587" s="33"/>
      <c r="X587" s="33"/>
      <c r="Y587" s="33"/>
      <c r="Z587" s="33"/>
      <c r="AA587" s="33"/>
      <c r="AB587" s="33"/>
      <c r="AC587" s="33"/>
    </row>
    <row r="588" spans="1:29">
      <c r="A588" s="33"/>
      <c r="B588" s="33"/>
      <c r="C588" s="33"/>
      <c r="D588" s="33"/>
      <c r="E588" s="33"/>
      <c r="F588" s="33"/>
      <c r="G588" s="33"/>
      <c r="H588" s="33"/>
      <c r="W588" s="33"/>
      <c r="X588" s="33"/>
      <c r="Y588" s="33"/>
      <c r="Z588" s="33"/>
      <c r="AA588" s="33"/>
      <c r="AB588" s="33"/>
      <c r="AC588" s="33"/>
    </row>
    <row r="589" spans="1:29">
      <c r="A589" s="33"/>
      <c r="B589" s="33"/>
      <c r="C589" s="33"/>
      <c r="D589" s="33"/>
      <c r="E589" s="33"/>
      <c r="F589" s="33"/>
      <c r="G589" s="33"/>
      <c r="H589" s="33"/>
      <c r="W589" s="33"/>
      <c r="X589" s="33"/>
      <c r="Y589" s="33"/>
      <c r="Z589" s="33"/>
      <c r="AA589" s="33"/>
      <c r="AB589" s="33"/>
      <c r="AC589" s="33"/>
    </row>
    <row r="590" spans="1:29">
      <c r="A590" s="33"/>
      <c r="B590" s="33"/>
      <c r="C590" s="33"/>
      <c r="D590" s="33"/>
      <c r="E590" s="33"/>
      <c r="F590" s="33"/>
      <c r="G590" s="33"/>
      <c r="H590" s="33"/>
      <c r="W590" s="33"/>
      <c r="X590" s="33"/>
      <c r="Y590" s="33"/>
      <c r="Z590" s="33"/>
      <c r="AA590" s="33"/>
      <c r="AB590" s="33"/>
      <c r="AC590" s="33"/>
    </row>
    <row r="591" spans="1:29">
      <c r="A591" s="33"/>
      <c r="B591" s="33"/>
      <c r="C591" s="33"/>
      <c r="D591" s="33"/>
      <c r="E591" s="33"/>
      <c r="F591" s="33"/>
      <c r="G591" s="33"/>
      <c r="H591" s="33"/>
      <c r="W591" s="33"/>
      <c r="X591" s="33"/>
      <c r="Y591" s="33"/>
      <c r="Z591" s="33"/>
      <c r="AA591" s="33"/>
      <c r="AB591" s="33"/>
      <c r="AC591" s="33"/>
    </row>
    <row r="592" spans="1:29">
      <c r="A592" s="33"/>
      <c r="B592" s="33"/>
      <c r="C592" s="33"/>
      <c r="D592" s="33"/>
      <c r="E592" s="33"/>
      <c r="F592" s="33"/>
      <c r="G592" s="33"/>
      <c r="H592" s="33"/>
      <c r="W592" s="33"/>
      <c r="X592" s="33"/>
      <c r="Y592" s="33"/>
      <c r="Z592" s="33"/>
      <c r="AA592" s="33"/>
      <c r="AB592" s="33"/>
      <c r="AC592" s="33"/>
    </row>
    <row r="593" spans="1:29">
      <c r="A593" s="33"/>
      <c r="B593" s="33"/>
      <c r="C593" s="33"/>
      <c r="D593" s="33"/>
      <c r="E593" s="33"/>
      <c r="F593" s="33"/>
      <c r="G593" s="33"/>
      <c r="H593" s="33"/>
      <c r="W593" s="33"/>
      <c r="X593" s="33"/>
      <c r="Y593" s="33"/>
      <c r="Z593" s="33"/>
      <c r="AA593" s="33"/>
      <c r="AB593" s="33"/>
      <c r="AC593" s="33"/>
    </row>
    <row r="594" spans="1:29">
      <c r="A594" s="33"/>
      <c r="B594" s="33"/>
      <c r="C594" s="33"/>
      <c r="D594" s="33"/>
      <c r="E594" s="33"/>
      <c r="F594" s="33"/>
      <c r="G594" s="33"/>
      <c r="H594" s="33"/>
      <c r="W594" s="33"/>
      <c r="X594" s="33"/>
      <c r="Y594" s="33"/>
      <c r="Z594" s="33"/>
      <c r="AA594" s="33"/>
      <c r="AB594" s="33"/>
      <c r="AC594" s="33"/>
    </row>
    <row r="595" spans="1:29">
      <c r="A595" s="33"/>
      <c r="B595" s="33"/>
      <c r="C595" s="33"/>
      <c r="D595" s="33"/>
      <c r="E595" s="33"/>
      <c r="F595" s="33"/>
      <c r="G595" s="33"/>
      <c r="H595" s="33"/>
      <c r="W595" s="33"/>
      <c r="X595" s="33"/>
      <c r="Y595" s="33"/>
      <c r="Z595" s="33"/>
      <c r="AA595" s="33"/>
      <c r="AB595" s="33"/>
      <c r="AC595" s="33"/>
    </row>
    <row r="596" spans="1:29">
      <c r="A596" s="33"/>
      <c r="B596" s="33"/>
      <c r="C596" s="33"/>
      <c r="D596" s="33"/>
      <c r="E596" s="33"/>
      <c r="F596" s="33"/>
      <c r="G596" s="33"/>
      <c r="H596" s="33"/>
      <c r="W596" s="33"/>
      <c r="X596" s="33"/>
      <c r="Y596" s="33"/>
      <c r="Z596" s="33"/>
      <c r="AA596" s="33"/>
      <c r="AB596" s="33"/>
      <c r="AC596" s="33"/>
    </row>
    <row r="597" spans="1:29">
      <c r="A597" s="33"/>
      <c r="B597" s="33"/>
      <c r="C597" s="33"/>
      <c r="D597" s="33"/>
      <c r="E597" s="33"/>
      <c r="F597" s="33"/>
      <c r="G597" s="33"/>
      <c r="H597" s="33"/>
      <c r="W597" s="33"/>
      <c r="X597" s="33"/>
      <c r="Y597" s="33"/>
      <c r="Z597" s="33"/>
      <c r="AA597" s="33"/>
      <c r="AB597" s="33"/>
      <c r="AC597" s="33"/>
    </row>
    <row r="598" spans="1:29">
      <c r="A598" s="33"/>
      <c r="B598" s="33"/>
      <c r="C598" s="33"/>
      <c r="D598" s="33"/>
      <c r="E598" s="33"/>
      <c r="F598" s="33"/>
      <c r="G598" s="33"/>
      <c r="H598" s="33"/>
      <c r="W598" s="33"/>
      <c r="X598" s="33"/>
      <c r="Y598" s="33"/>
      <c r="Z598" s="33"/>
      <c r="AA598" s="33"/>
      <c r="AB598" s="33"/>
      <c r="AC598" s="33"/>
    </row>
    <row r="599" spans="1:29">
      <c r="A599" s="33"/>
      <c r="B599" s="33"/>
      <c r="C599" s="33"/>
      <c r="D599" s="33"/>
      <c r="E599" s="33"/>
      <c r="F599" s="33"/>
      <c r="G599" s="33"/>
      <c r="H599" s="33"/>
      <c r="W599" s="33"/>
      <c r="X599" s="33"/>
      <c r="Y599" s="33"/>
      <c r="Z599" s="33"/>
      <c r="AA599" s="33"/>
      <c r="AB599" s="33"/>
      <c r="AC599" s="33"/>
    </row>
    <row r="600" spans="1:29">
      <c r="A600" s="33"/>
      <c r="B600" s="33"/>
      <c r="C600" s="33"/>
      <c r="D600" s="33"/>
      <c r="E600" s="33"/>
      <c r="F600" s="33"/>
      <c r="G600" s="33"/>
      <c r="H600" s="33"/>
      <c r="W600" s="33"/>
      <c r="X600" s="33"/>
      <c r="Y600" s="33"/>
      <c r="Z600" s="33"/>
      <c r="AA600" s="33"/>
      <c r="AB600" s="33"/>
      <c r="AC600" s="33"/>
    </row>
    <row r="601" spans="1:29">
      <c r="A601" s="33"/>
      <c r="B601" s="33"/>
      <c r="C601" s="33"/>
      <c r="D601" s="33"/>
      <c r="E601" s="33"/>
      <c r="F601" s="33"/>
      <c r="G601" s="33"/>
      <c r="H601" s="33"/>
      <c r="W601" s="33"/>
      <c r="X601" s="33"/>
      <c r="Y601" s="33"/>
      <c r="Z601" s="33"/>
      <c r="AA601" s="33"/>
      <c r="AB601" s="33"/>
      <c r="AC601" s="33"/>
    </row>
    <row r="602" spans="1:29">
      <c r="A602" s="33"/>
      <c r="B602" s="33"/>
      <c r="C602" s="33"/>
      <c r="D602" s="33"/>
      <c r="E602" s="33"/>
      <c r="F602" s="33"/>
      <c r="G602" s="33"/>
      <c r="H602" s="33"/>
      <c r="W602" s="33"/>
      <c r="X602" s="33"/>
      <c r="Y602" s="33"/>
      <c r="Z602" s="33"/>
      <c r="AA602" s="33"/>
      <c r="AB602" s="33"/>
      <c r="AC602" s="33"/>
    </row>
    <row r="603" spans="1:29">
      <c r="A603" s="33"/>
      <c r="B603" s="33"/>
      <c r="C603" s="33"/>
      <c r="D603" s="33"/>
      <c r="E603" s="33"/>
      <c r="F603" s="33"/>
      <c r="G603" s="33"/>
      <c r="H603" s="33"/>
      <c r="W603" s="33"/>
      <c r="X603" s="33"/>
      <c r="Y603" s="33"/>
      <c r="Z603" s="33"/>
      <c r="AA603" s="33"/>
      <c r="AB603" s="33"/>
      <c r="AC603" s="33"/>
    </row>
    <row r="604" spans="1:29">
      <c r="A604" s="33"/>
      <c r="B604" s="33"/>
      <c r="C604" s="33"/>
      <c r="D604" s="33"/>
      <c r="E604" s="33"/>
      <c r="F604" s="33"/>
      <c r="G604" s="33"/>
      <c r="H604" s="33"/>
      <c r="W604" s="33"/>
      <c r="X604" s="33"/>
      <c r="Y604" s="33"/>
      <c r="Z604" s="33"/>
      <c r="AA604" s="33"/>
      <c r="AB604" s="33"/>
      <c r="AC604" s="33"/>
    </row>
    <row r="605" spans="1:29">
      <c r="A605" s="33"/>
      <c r="B605" s="33"/>
      <c r="C605" s="33"/>
      <c r="D605" s="33"/>
      <c r="E605" s="33"/>
      <c r="F605" s="33"/>
      <c r="G605" s="33"/>
      <c r="H605" s="33"/>
      <c r="W605" s="33"/>
      <c r="X605" s="33"/>
      <c r="Y605" s="33"/>
      <c r="Z605" s="33"/>
      <c r="AA605" s="33"/>
      <c r="AB605" s="33"/>
      <c r="AC605" s="33"/>
    </row>
    <row r="606" spans="1:29">
      <c r="A606" s="33"/>
      <c r="B606" s="33"/>
      <c r="C606" s="33"/>
      <c r="D606" s="33"/>
      <c r="E606" s="33"/>
      <c r="F606" s="33"/>
      <c r="G606" s="33"/>
      <c r="H606" s="33"/>
      <c r="W606" s="33"/>
      <c r="X606" s="33"/>
      <c r="Y606" s="33"/>
      <c r="Z606" s="33"/>
      <c r="AA606" s="33"/>
      <c r="AB606" s="33"/>
      <c r="AC606" s="33"/>
    </row>
    <row r="607" spans="1:29">
      <c r="A607" s="33"/>
      <c r="B607" s="33"/>
      <c r="C607" s="33"/>
      <c r="D607" s="33"/>
      <c r="E607" s="33"/>
      <c r="F607" s="33"/>
      <c r="G607" s="33"/>
      <c r="H607" s="33"/>
      <c r="W607" s="33"/>
      <c r="X607" s="33"/>
      <c r="Y607" s="33"/>
      <c r="Z607" s="33"/>
      <c r="AA607" s="33"/>
      <c r="AB607" s="33"/>
      <c r="AC607" s="33"/>
    </row>
    <row r="608" spans="1:29">
      <c r="A608" s="33"/>
      <c r="B608" s="33"/>
      <c r="C608" s="33"/>
      <c r="D608" s="33"/>
      <c r="E608" s="33"/>
      <c r="F608" s="33"/>
      <c r="G608" s="33"/>
      <c r="H608" s="33"/>
      <c r="W608" s="33"/>
      <c r="X608" s="33"/>
      <c r="Y608" s="33"/>
      <c r="Z608" s="33"/>
      <c r="AA608" s="33"/>
      <c r="AB608" s="33"/>
      <c r="AC608" s="33"/>
    </row>
    <row r="609" spans="1:29">
      <c r="A609" s="33"/>
      <c r="B609" s="33"/>
      <c r="C609" s="33"/>
      <c r="D609" s="33"/>
      <c r="E609" s="33"/>
      <c r="F609" s="33"/>
      <c r="G609" s="33"/>
      <c r="H609" s="33"/>
      <c r="W609" s="33"/>
      <c r="X609" s="33"/>
      <c r="Y609" s="33"/>
      <c r="Z609" s="33"/>
      <c r="AA609" s="33"/>
      <c r="AB609" s="33"/>
      <c r="AC609" s="33"/>
    </row>
    <row r="610" spans="1:29">
      <c r="A610" s="33"/>
      <c r="B610" s="33"/>
      <c r="C610" s="33"/>
      <c r="D610" s="33"/>
      <c r="E610" s="33"/>
      <c r="F610" s="33"/>
      <c r="G610" s="33"/>
      <c r="H610" s="33"/>
      <c r="W610" s="33"/>
      <c r="X610" s="33"/>
      <c r="Y610" s="33"/>
      <c r="Z610" s="33"/>
      <c r="AA610" s="33"/>
      <c r="AB610" s="33"/>
      <c r="AC610" s="33"/>
    </row>
    <row r="611" spans="1:29">
      <c r="A611" s="33"/>
      <c r="B611" s="33"/>
      <c r="C611" s="33"/>
      <c r="D611" s="33"/>
      <c r="E611" s="33"/>
      <c r="F611" s="33"/>
      <c r="G611" s="33"/>
      <c r="H611" s="33"/>
      <c r="W611" s="33"/>
      <c r="X611" s="33"/>
      <c r="Y611" s="33"/>
      <c r="Z611" s="33"/>
      <c r="AA611" s="33"/>
      <c r="AB611" s="33"/>
      <c r="AC611" s="33"/>
    </row>
    <row r="612" spans="1:29">
      <c r="A612" s="33"/>
      <c r="B612" s="33"/>
      <c r="C612" s="33"/>
      <c r="D612" s="33"/>
      <c r="E612" s="33"/>
      <c r="F612" s="33"/>
      <c r="G612" s="33"/>
      <c r="H612" s="33"/>
      <c r="W612" s="33"/>
      <c r="X612" s="33"/>
      <c r="Y612" s="33"/>
      <c r="Z612" s="33"/>
      <c r="AA612" s="33"/>
      <c r="AB612" s="33"/>
      <c r="AC612" s="33"/>
    </row>
    <row r="613" spans="1:29">
      <c r="A613" s="33"/>
      <c r="B613" s="33"/>
      <c r="C613" s="33"/>
      <c r="D613" s="33"/>
      <c r="E613" s="33"/>
      <c r="F613" s="33"/>
      <c r="G613" s="33"/>
      <c r="H613" s="33"/>
      <c r="W613" s="33"/>
      <c r="X613" s="33"/>
      <c r="Y613" s="33"/>
      <c r="Z613" s="33"/>
      <c r="AA613" s="33"/>
      <c r="AB613" s="33"/>
      <c r="AC613" s="33"/>
    </row>
    <row r="614" spans="1:29">
      <c r="A614" s="33"/>
      <c r="B614" s="33"/>
      <c r="C614" s="33"/>
      <c r="D614" s="33"/>
      <c r="E614" s="33"/>
      <c r="F614" s="33"/>
      <c r="G614" s="33"/>
      <c r="H614" s="33"/>
      <c r="W614" s="33"/>
      <c r="X614" s="33"/>
      <c r="Y614" s="33"/>
      <c r="Z614" s="33"/>
      <c r="AA614" s="33"/>
      <c r="AB614" s="33"/>
      <c r="AC614" s="33"/>
    </row>
    <row r="615" spans="1:29">
      <c r="A615" s="33"/>
      <c r="B615" s="33"/>
      <c r="C615" s="33"/>
      <c r="D615" s="33"/>
      <c r="E615" s="33"/>
      <c r="F615" s="33"/>
      <c r="G615" s="33"/>
      <c r="H615" s="33"/>
      <c r="W615" s="33"/>
      <c r="X615" s="33"/>
      <c r="Y615" s="33"/>
      <c r="Z615" s="33"/>
      <c r="AA615" s="33"/>
      <c r="AB615" s="33"/>
      <c r="AC615" s="33"/>
    </row>
    <row r="616" spans="1:29">
      <c r="A616" s="33"/>
      <c r="B616" s="33"/>
      <c r="C616" s="33"/>
      <c r="D616" s="33"/>
      <c r="E616" s="33"/>
      <c r="F616" s="33"/>
      <c r="G616" s="33"/>
      <c r="H616" s="33"/>
      <c r="W616" s="33"/>
      <c r="X616" s="33"/>
      <c r="Y616" s="33"/>
      <c r="Z616" s="33"/>
      <c r="AA616" s="33"/>
      <c r="AB616" s="33"/>
      <c r="AC616" s="33"/>
    </row>
    <row r="617" spans="1:29">
      <c r="A617" s="33"/>
      <c r="B617" s="33"/>
      <c r="C617" s="33"/>
      <c r="D617" s="33"/>
      <c r="E617" s="33"/>
      <c r="F617" s="33"/>
      <c r="G617" s="33"/>
      <c r="H617" s="33"/>
      <c r="W617" s="33"/>
      <c r="X617" s="33"/>
      <c r="Y617" s="33"/>
      <c r="Z617" s="33"/>
      <c r="AA617" s="33"/>
      <c r="AB617" s="33"/>
      <c r="AC617" s="33"/>
    </row>
    <row r="618" spans="1:29">
      <c r="A618" s="33"/>
      <c r="B618" s="33"/>
      <c r="C618" s="33"/>
      <c r="D618" s="33"/>
      <c r="E618" s="33"/>
      <c r="F618" s="33"/>
      <c r="G618" s="33"/>
      <c r="H618" s="33"/>
      <c r="W618" s="33"/>
      <c r="X618" s="33"/>
      <c r="Y618" s="33"/>
      <c r="Z618" s="33"/>
      <c r="AA618" s="33"/>
      <c r="AB618" s="33"/>
      <c r="AC618" s="33"/>
    </row>
    <row r="619" spans="1:29">
      <c r="A619" s="33"/>
      <c r="B619" s="33"/>
      <c r="C619" s="33"/>
      <c r="D619" s="33"/>
      <c r="E619" s="33"/>
      <c r="F619" s="33"/>
      <c r="G619" s="33"/>
      <c r="H619" s="33"/>
      <c r="W619" s="33"/>
      <c r="X619" s="33"/>
      <c r="Y619" s="33"/>
      <c r="Z619" s="33"/>
      <c r="AA619" s="33"/>
      <c r="AB619" s="33"/>
      <c r="AC619" s="33"/>
    </row>
    <row r="620" spans="1:29">
      <c r="A620" s="33"/>
      <c r="B620" s="33"/>
      <c r="C620" s="33"/>
      <c r="D620" s="33"/>
      <c r="E620" s="33"/>
      <c r="F620" s="33"/>
      <c r="G620" s="33"/>
      <c r="H620" s="33"/>
      <c r="W620" s="33"/>
      <c r="X620" s="33"/>
      <c r="Y620" s="33"/>
      <c r="Z620" s="33"/>
      <c r="AA620" s="33"/>
      <c r="AB620" s="33"/>
      <c r="AC620" s="33"/>
    </row>
    <row r="621" spans="1:29">
      <c r="A621" s="33"/>
      <c r="B621" s="33"/>
      <c r="C621" s="33"/>
      <c r="D621" s="33"/>
      <c r="E621" s="33"/>
      <c r="F621" s="33"/>
      <c r="G621" s="33"/>
      <c r="H621" s="33"/>
      <c r="W621" s="33"/>
      <c r="X621" s="33"/>
      <c r="Y621" s="33"/>
      <c r="Z621" s="33"/>
      <c r="AA621" s="33"/>
      <c r="AB621" s="33"/>
      <c r="AC621" s="33"/>
    </row>
    <row r="622" spans="1:29">
      <c r="A622" s="33"/>
      <c r="B622" s="33"/>
      <c r="C622" s="33"/>
      <c r="D622" s="33"/>
      <c r="E622" s="33"/>
      <c r="F622" s="33"/>
      <c r="G622" s="33"/>
      <c r="H622" s="33"/>
      <c r="W622" s="33"/>
      <c r="X622" s="33"/>
      <c r="Y622" s="33"/>
      <c r="Z622" s="33"/>
      <c r="AA622" s="33"/>
      <c r="AB622" s="33"/>
      <c r="AC622" s="33"/>
    </row>
    <row r="623" spans="1:29">
      <c r="A623" s="33"/>
      <c r="B623" s="33"/>
      <c r="C623" s="33"/>
      <c r="D623" s="33"/>
      <c r="E623" s="33"/>
      <c r="F623" s="33"/>
      <c r="G623" s="33"/>
      <c r="H623" s="33"/>
      <c r="W623" s="33"/>
      <c r="X623" s="33"/>
      <c r="Y623" s="33"/>
      <c r="Z623" s="33"/>
      <c r="AA623" s="33"/>
      <c r="AB623" s="33"/>
      <c r="AC623" s="33"/>
    </row>
    <row r="624" spans="1:29">
      <c r="A624" s="33"/>
      <c r="B624" s="33"/>
      <c r="C624" s="33"/>
      <c r="D624" s="33"/>
      <c r="E624" s="33"/>
      <c r="F624" s="33"/>
      <c r="G624" s="33"/>
      <c r="H624" s="33"/>
      <c r="W624" s="33"/>
      <c r="X624" s="33"/>
      <c r="Y624" s="33"/>
      <c r="Z624" s="33"/>
      <c r="AA624" s="33"/>
      <c r="AB624" s="33"/>
      <c r="AC624" s="33"/>
    </row>
    <row r="625" spans="1:29">
      <c r="A625" s="33"/>
      <c r="B625" s="33"/>
      <c r="C625" s="33"/>
      <c r="D625" s="33"/>
      <c r="E625" s="33"/>
      <c r="F625" s="33"/>
      <c r="G625" s="33"/>
      <c r="H625" s="33"/>
      <c r="W625" s="33"/>
      <c r="X625" s="33"/>
      <c r="Y625" s="33"/>
      <c r="Z625" s="33"/>
      <c r="AA625" s="33"/>
      <c r="AB625" s="33"/>
      <c r="AC625" s="33"/>
    </row>
    <row r="626" spans="1:29">
      <c r="A626" s="33"/>
      <c r="B626" s="33"/>
      <c r="C626" s="33"/>
      <c r="D626" s="33"/>
      <c r="E626" s="33"/>
      <c r="F626" s="33"/>
      <c r="G626" s="33"/>
      <c r="H626" s="33"/>
      <c r="W626" s="33"/>
      <c r="X626" s="33"/>
      <c r="Y626" s="33"/>
      <c r="Z626" s="33"/>
      <c r="AA626" s="33"/>
      <c r="AB626" s="33"/>
      <c r="AC626" s="33"/>
    </row>
    <row r="627" spans="1:29">
      <c r="A627" s="33"/>
      <c r="B627" s="33"/>
      <c r="C627" s="33"/>
      <c r="D627" s="33"/>
      <c r="E627" s="33"/>
      <c r="F627" s="33"/>
      <c r="G627" s="33"/>
      <c r="H627" s="33"/>
      <c r="W627" s="33"/>
      <c r="X627" s="33"/>
      <c r="Y627" s="33"/>
      <c r="Z627" s="33"/>
      <c r="AA627" s="33"/>
      <c r="AB627" s="33"/>
      <c r="AC627" s="33"/>
    </row>
    <row r="628" spans="1:29">
      <c r="A628" s="33"/>
      <c r="B628" s="33"/>
      <c r="C628" s="33"/>
      <c r="D628" s="33"/>
      <c r="E628" s="33"/>
      <c r="F628" s="33"/>
      <c r="G628" s="33"/>
      <c r="H628" s="33"/>
      <c r="W628" s="33"/>
      <c r="X628" s="33"/>
      <c r="Y628" s="33"/>
      <c r="Z628" s="33"/>
      <c r="AA628" s="33"/>
      <c r="AB628" s="33"/>
      <c r="AC628" s="33"/>
    </row>
    <row r="629" spans="1:29">
      <c r="A629" s="33"/>
      <c r="B629" s="33"/>
      <c r="C629" s="33"/>
      <c r="D629" s="33"/>
      <c r="E629" s="33"/>
      <c r="F629" s="33"/>
      <c r="G629" s="33"/>
      <c r="H629" s="33"/>
      <c r="W629" s="33"/>
      <c r="X629" s="33"/>
      <c r="Y629" s="33"/>
      <c r="Z629" s="33"/>
      <c r="AA629" s="33"/>
      <c r="AB629" s="33"/>
      <c r="AC629" s="33"/>
    </row>
    <row r="630" spans="1:29">
      <c r="A630" s="33"/>
      <c r="B630" s="33"/>
      <c r="C630" s="33"/>
      <c r="D630" s="33"/>
      <c r="E630" s="33"/>
      <c r="F630" s="33"/>
      <c r="G630" s="33"/>
      <c r="H630" s="33"/>
      <c r="W630" s="33"/>
      <c r="X630" s="33"/>
      <c r="Y630" s="33"/>
      <c r="Z630" s="33"/>
      <c r="AA630" s="33"/>
      <c r="AB630" s="33"/>
      <c r="AC630" s="33"/>
    </row>
    <row r="631" spans="1:29">
      <c r="A631" s="33"/>
      <c r="B631" s="33"/>
      <c r="C631" s="33"/>
      <c r="D631" s="33"/>
      <c r="E631" s="33"/>
      <c r="F631" s="33"/>
      <c r="G631" s="33"/>
      <c r="H631" s="33"/>
      <c r="W631" s="33"/>
      <c r="X631" s="33"/>
      <c r="Y631" s="33"/>
      <c r="Z631" s="33"/>
      <c r="AA631" s="33"/>
      <c r="AB631" s="33"/>
      <c r="AC631" s="33"/>
    </row>
    <row r="632" spans="1:29">
      <c r="A632" s="33"/>
      <c r="B632" s="33"/>
      <c r="C632" s="33"/>
      <c r="D632" s="33"/>
      <c r="E632" s="33"/>
      <c r="F632" s="33"/>
      <c r="G632" s="33"/>
      <c r="H632" s="33"/>
      <c r="W632" s="33"/>
      <c r="X632" s="33"/>
      <c r="Y632" s="33"/>
      <c r="Z632" s="33"/>
      <c r="AA632" s="33"/>
      <c r="AB632" s="33"/>
      <c r="AC632" s="33"/>
    </row>
    <row r="633" spans="1:29">
      <c r="A633" s="33"/>
      <c r="B633" s="33"/>
      <c r="C633" s="33"/>
      <c r="D633" s="33"/>
      <c r="E633" s="33"/>
      <c r="F633" s="33"/>
      <c r="G633" s="33"/>
      <c r="H633" s="33"/>
      <c r="W633" s="33"/>
      <c r="X633" s="33"/>
      <c r="Y633" s="33"/>
      <c r="Z633" s="33"/>
      <c r="AA633" s="33"/>
      <c r="AB633" s="33"/>
      <c r="AC633" s="33"/>
    </row>
    <row r="634" spans="1:29">
      <c r="A634" s="33"/>
      <c r="B634" s="33"/>
      <c r="C634" s="33"/>
      <c r="D634" s="33"/>
      <c r="E634" s="33"/>
      <c r="F634" s="33"/>
      <c r="G634" s="33"/>
      <c r="H634" s="33"/>
      <c r="W634" s="33"/>
      <c r="X634" s="33"/>
      <c r="Y634" s="33"/>
      <c r="Z634" s="33"/>
      <c r="AA634" s="33"/>
      <c r="AB634" s="33"/>
      <c r="AC634" s="33"/>
    </row>
    <row r="635" spans="1:29">
      <c r="A635" s="33"/>
      <c r="B635" s="33"/>
      <c r="C635" s="33"/>
      <c r="D635" s="33"/>
      <c r="E635" s="33"/>
      <c r="F635" s="33"/>
      <c r="G635" s="33"/>
      <c r="H635" s="33"/>
      <c r="W635" s="33"/>
      <c r="X635" s="33"/>
      <c r="Y635" s="33"/>
      <c r="Z635" s="33"/>
      <c r="AA635" s="33"/>
      <c r="AB635" s="33"/>
      <c r="AC635" s="33"/>
    </row>
    <row r="636" spans="1:29">
      <c r="A636" s="33"/>
      <c r="B636" s="33"/>
      <c r="C636" s="33"/>
      <c r="D636" s="33"/>
      <c r="E636" s="33"/>
      <c r="F636" s="33"/>
      <c r="G636" s="33"/>
      <c r="H636" s="33"/>
      <c r="W636" s="33"/>
      <c r="X636" s="33"/>
      <c r="Y636" s="33"/>
      <c r="Z636" s="33"/>
      <c r="AA636" s="33"/>
      <c r="AB636" s="33"/>
      <c r="AC636" s="33"/>
    </row>
    <row r="637" spans="1:29">
      <c r="A637" s="33"/>
      <c r="B637" s="33"/>
      <c r="C637" s="33"/>
      <c r="D637" s="33"/>
      <c r="E637" s="33"/>
      <c r="F637" s="33"/>
      <c r="G637" s="33"/>
      <c r="H637" s="33"/>
      <c r="W637" s="33"/>
      <c r="X637" s="33"/>
      <c r="Y637" s="33"/>
      <c r="Z637" s="33"/>
      <c r="AA637" s="33"/>
      <c r="AB637" s="33"/>
      <c r="AC637" s="33"/>
    </row>
    <row r="638" spans="1:29">
      <c r="A638" s="33"/>
      <c r="B638" s="33"/>
      <c r="C638" s="33"/>
      <c r="D638" s="33"/>
      <c r="E638" s="33"/>
      <c r="F638" s="33"/>
      <c r="G638" s="33"/>
      <c r="H638" s="33"/>
      <c r="W638" s="33"/>
      <c r="X638" s="33"/>
      <c r="Y638" s="33"/>
      <c r="Z638" s="33"/>
      <c r="AA638" s="33"/>
      <c r="AB638" s="33"/>
      <c r="AC638" s="33"/>
    </row>
    <row r="639" spans="1:29">
      <c r="A639" s="33"/>
      <c r="B639" s="33"/>
      <c r="C639" s="33"/>
      <c r="D639" s="33"/>
      <c r="E639" s="33"/>
      <c r="F639" s="33"/>
      <c r="G639" s="33"/>
      <c r="H639" s="33"/>
      <c r="W639" s="33"/>
      <c r="X639" s="33"/>
      <c r="Y639" s="33"/>
      <c r="Z639" s="33"/>
      <c r="AA639" s="33"/>
      <c r="AB639" s="33"/>
      <c r="AC639" s="33"/>
    </row>
    <row r="640" spans="1:29">
      <c r="A640" s="33"/>
      <c r="B640" s="33"/>
      <c r="C640" s="33"/>
      <c r="D640" s="33"/>
      <c r="E640" s="33"/>
      <c r="F640" s="33"/>
      <c r="G640" s="33"/>
      <c r="H640" s="33"/>
      <c r="W640" s="33"/>
      <c r="X640" s="33"/>
      <c r="Y640" s="33"/>
      <c r="Z640" s="33"/>
      <c r="AA640" s="33"/>
      <c r="AB640" s="33"/>
      <c r="AC640" s="33"/>
    </row>
    <row r="641" spans="1:29">
      <c r="A641" s="33"/>
      <c r="B641" s="33"/>
      <c r="C641" s="33"/>
      <c r="D641" s="33"/>
      <c r="E641" s="33"/>
      <c r="F641" s="33"/>
      <c r="G641" s="33"/>
      <c r="H641" s="33"/>
      <c r="W641" s="33"/>
      <c r="X641" s="33"/>
      <c r="Y641" s="33"/>
      <c r="Z641" s="33"/>
      <c r="AA641" s="33"/>
      <c r="AB641" s="33"/>
      <c r="AC641" s="33"/>
    </row>
    <row r="642" spans="1:29">
      <c r="A642" s="33"/>
      <c r="B642" s="33"/>
      <c r="C642" s="33"/>
      <c r="D642" s="33"/>
      <c r="E642" s="33"/>
      <c r="F642" s="33"/>
      <c r="G642" s="33"/>
      <c r="H642" s="33"/>
      <c r="W642" s="33"/>
      <c r="X642" s="33"/>
      <c r="Y642" s="33"/>
      <c r="Z642" s="33"/>
      <c r="AA642" s="33"/>
      <c r="AB642" s="33"/>
      <c r="AC642" s="33"/>
    </row>
    <row r="643" spans="1:29">
      <c r="A643" s="33"/>
      <c r="B643" s="33"/>
      <c r="C643" s="33"/>
      <c r="D643" s="33"/>
      <c r="E643" s="33"/>
      <c r="F643" s="33"/>
      <c r="G643" s="33"/>
      <c r="H643" s="33"/>
      <c r="W643" s="33"/>
      <c r="X643" s="33"/>
      <c r="Y643" s="33"/>
      <c r="Z643" s="33"/>
      <c r="AA643" s="33"/>
      <c r="AB643" s="33"/>
      <c r="AC643" s="33"/>
    </row>
    <row r="644" spans="1:29">
      <c r="A644" s="33"/>
      <c r="B644" s="33"/>
      <c r="C644" s="33"/>
      <c r="D644" s="33"/>
      <c r="E644" s="33"/>
      <c r="F644" s="33"/>
      <c r="G644" s="33"/>
      <c r="H644" s="33"/>
      <c r="W644" s="33"/>
      <c r="X644" s="33"/>
      <c r="Y644" s="33"/>
      <c r="Z644" s="33"/>
      <c r="AA644" s="33"/>
      <c r="AB644" s="33"/>
      <c r="AC644" s="33"/>
    </row>
    <row r="645" spans="1:29">
      <c r="A645" s="33"/>
      <c r="B645" s="33"/>
      <c r="C645" s="33"/>
      <c r="D645" s="33"/>
      <c r="E645" s="33"/>
      <c r="F645" s="33"/>
      <c r="G645" s="33"/>
      <c r="H645" s="33"/>
      <c r="W645" s="33"/>
      <c r="X645" s="33"/>
      <c r="Y645" s="33"/>
      <c r="Z645" s="33"/>
      <c r="AA645" s="33"/>
      <c r="AB645" s="33"/>
      <c r="AC645" s="33"/>
    </row>
    <row r="646" spans="1:29">
      <c r="A646" s="33"/>
      <c r="B646" s="33"/>
      <c r="C646" s="33"/>
      <c r="D646" s="33"/>
      <c r="E646" s="33"/>
      <c r="F646" s="33"/>
      <c r="G646" s="33"/>
      <c r="H646" s="33"/>
      <c r="W646" s="33"/>
      <c r="X646" s="33"/>
      <c r="Y646" s="33"/>
      <c r="Z646" s="33"/>
      <c r="AA646" s="33"/>
      <c r="AB646" s="33"/>
      <c r="AC646" s="33"/>
    </row>
    <row r="647" spans="1:29">
      <c r="A647" s="33"/>
      <c r="B647" s="33"/>
      <c r="C647" s="33"/>
      <c r="D647" s="33"/>
      <c r="E647" s="33"/>
      <c r="F647" s="33"/>
      <c r="G647" s="33"/>
      <c r="H647" s="33"/>
      <c r="W647" s="33"/>
      <c r="X647" s="33"/>
      <c r="Y647" s="33"/>
      <c r="Z647" s="33"/>
      <c r="AA647" s="33"/>
      <c r="AB647" s="33"/>
      <c r="AC647" s="33"/>
    </row>
    <row r="648" spans="1:29">
      <c r="A648" s="33"/>
      <c r="B648" s="33"/>
      <c r="C648" s="33"/>
      <c r="D648" s="33"/>
      <c r="E648" s="33"/>
      <c r="F648" s="33"/>
      <c r="G648" s="33"/>
      <c r="H648" s="33"/>
      <c r="W648" s="33"/>
      <c r="X648" s="33"/>
      <c r="Y648" s="33"/>
      <c r="Z648" s="33"/>
      <c r="AA648" s="33"/>
      <c r="AB648" s="33"/>
      <c r="AC648" s="33"/>
    </row>
    <row r="649" spans="1:29">
      <c r="A649" s="33"/>
      <c r="B649" s="33"/>
      <c r="C649" s="33"/>
      <c r="D649" s="33"/>
      <c r="E649" s="33"/>
      <c r="F649" s="33"/>
      <c r="G649" s="33"/>
      <c r="H649" s="33"/>
      <c r="W649" s="33"/>
      <c r="X649" s="33"/>
      <c r="Y649" s="33"/>
      <c r="Z649" s="33"/>
      <c r="AA649" s="33"/>
      <c r="AB649" s="33"/>
      <c r="AC649" s="33"/>
    </row>
    <row r="650" spans="1:29">
      <c r="A650" s="33"/>
      <c r="B650" s="33"/>
      <c r="C650" s="33"/>
      <c r="D650" s="33"/>
      <c r="E650" s="33"/>
      <c r="F650" s="33"/>
      <c r="G650" s="33"/>
      <c r="H650" s="33"/>
      <c r="W650" s="33"/>
      <c r="X650" s="33"/>
      <c r="Y650" s="33"/>
      <c r="Z650" s="33"/>
      <c r="AA650" s="33"/>
      <c r="AB650" s="33"/>
      <c r="AC650" s="33"/>
    </row>
    <row r="651" spans="1:29">
      <c r="A651" s="33"/>
      <c r="B651" s="33"/>
      <c r="C651" s="33"/>
      <c r="D651" s="33"/>
      <c r="E651" s="33"/>
      <c r="F651" s="33"/>
      <c r="G651" s="33"/>
      <c r="H651" s="33"/>
      <c r="W651" s="33"/>
      <c r="X651" s="33"/>
      <c r="Y651" s="33"/>
      <c r="Z651" s="33"/>
      <c r="AA651" s="33"/>
      <c r="AB651" s="33"/>
      <c r="AC651" s="33"/>
    </row>
    <row r="652" spans="1:29">
      <c r="A652" s="33"/>
      <c r="B652" s="33"/>
      <c r="C652" s="33"/>
      <c r="D652" s="33"/>
      <c r="E652" s="33"/>
      <c r="F652" s="33"/>
      <c r="G652" s="33"/>
      <c r="H652" s="33"/>
      <c r="W652" s="33"/>
      <c r="X652" s="33"/>
      <c r="Y652" s="33"/>
      <c r="Z652" s="33"/>
      <c r="AA652" s="33"/>
      <c r="AB652" s="33"/>
      <c r="AC652" s="33"/>
    </row>
    <row r="653" spans="1:29">
      <c r="A653" s="33"/>
      <c r="B653" s="33"/>
      <c r="C653" s="33"/>
      <c r="D653" s="33"/>
      <c r="E653" s="33"/>
      <c r="F653" s="33"/>
      <c r="G653" s="33"/>
      <c r="H653" s="33"/>
      <c r="W653" s="33"/>
      <c r="X653" s="33"/>
      <c r="Y653" s="33"/>
      <c r="Z653" s="33"/>
      <c r="AA653" s="33"/>
      <c r="AB653" s="33"/>
      <c r="AC653" s="33"/>
    </row>
    <row r="654" spans="1:29">
      <c r="A654" s="33"/>
      <c r="B654" s="33"/>
      <c r="C654" s="33"/>
      <c r="D654" s="33"/>
      <c r="E654" s="33"/>
      <c r="F654" s="33"/>
      <c r="G654" s="33"/>
      <c r="H654" s="33"/>
      <c r="W654" s="33"/>
      <c r="X654" s="33"/>
      <c r="Y654" s="33"/>
      <c r="Z654" s="33"/>
      <c r="AA654" s="33"/>
      <c r="AB654" s="33"/>
      <c r="AC654" s="33"/>
    </row>
    <row r="655" spans="1:29">
      <c r="A655" s="33"/>
      <c r="B655" s="33"/>
      <c r="C655" s="33"/>
      <c r="D655" s="33"/>
      <c r="E655" s="33"/>
      <c r="F655" s="33"/>
      <c r="G655" s="33"/>
      <c r="H655" s="33"/>
      <c r="W655" s="33"/>
      <c r="X655" s="33"/>
      <c r="Y655" s="33"/>
      <c r="Z655" s="33"/>
      <c r="AA655" s="33"/>
      <c r="AB655" s="33"/>
      <c r="AC655" s="33"/>
    </row>
    <row r="656" spans="1:29">
      <c r="A656" s="33"/>
      <c r="B656" s="33"/>
      <c r="C656" s="33"/>
      <c r="D656" s="33"/>
      <c r="E656" s="33"/>
      <c r="F656" s="33"/>
      <c r="G656" s="33"/>
      <c r="H656" s="33"/>
      <c r="W656" s="33"/>
      <c r="X656" s="33"/>
      <c r="Y656" s="33"/>
      <c r="Z656" s="33"/>
      <c r="AA656" s="33"/>
      <c r="AB656" s="33"/>
      <c r="AC656" s="33"/>
    </row>
    <row r="657" spans="1:29">
      <c r="A657" s="33"/>
      <c r="B657" s="33"/>
      <c r="C657" s="33"/>
      <c r="D657" s="33"/>
      <c r="E657" s="33"/>
      <c r="F657" s="33"/>
      <c r="G657" s="33"/>
      <c r="H657" s="33"/>
      <c r="W657" s="33"/>
      <c r="X657" s="33"/>
      <c r="Y657" s="33"/>
      <c r="Z657" s="33"/>
      <c r="AA657" s="33"/>
      <c r="AB657" s="33"/>
      <c r="AC657" s="33"/>
    </row>
    <row r="658" spans="1:29">
      <c r="A658" s="33"/>
      <c r="B658" s="33"/>
      <c r="C658" s="33"/>
      <c r="D658" s="33"/>
      <c r="E658" s="33"/>
      <c r="F658" s="33"/>
      <c r="G658" s="33"/>
      <c r="H658" s="33"/>
      <c r="W658" s="33"/>
      <c r="X658" s="33"/>
      <c r="Y658" s="33"/>
      <c r="Z658" s="33"/>
      <c r="AA658" s="33"/>
      <c r="AB658" s="33"/>
      <c r="AC658" s="33"/>
    </row>
    <row r="659" spans="1:29">
      <c r="A659" s="33"/>
      <c r="B659" s="33"/>
      <c r="C659" s="33"/>
      <c r="D659" s="33"/>
      <c r="E659" s="33"/>
      <c r="F659" s="33"/>
      <c r="G659" s="33"/>
      <c r="H659" s="33"/>
      <c r="W659" s="33"/>
      <c r="X659" s="33"/>
      <c r="Y659" s="33"/>
      <c r="Z659" s="33"/>
      <c r="AA659" s="33"/>
      <c r="AB659" s="33"/>
      <c r="AC659" s="33"/>
    </row>
    <row r="660" spans="1:29">
      <c r="A660" s="33"/>
      <c r="B660" s="33"/>
      <c r="C660" s="33"/>
      <c r="D660" s="33"/>
      <c r="E660" s="33"/>
      <c r="F660" s="33"/>
      <c r="G660" s="33"/>
      <c r="H660" s="33"/>
      <c r="W660" s="33"/>
      <c r="X660" s="33"/>
      <c r="Y660" s="33"/>
      <c r="Z660" s="33"/>
      <c r="AA660" s="33"/>
      <c r="AB660" s="33"/>
      <c r="AC660" s="33"/>
    </row>
    <row r="661" spans="1:29">
      <c r="A661" s="33"/>
      <c r="B661" s="33"/>
      <c r="C661" s="33"/>
      <c r="D661" s="33"/>
      <c r="E661" s="33"/>
      <c r="F661" s="33"/>
      <c r="G661" s="33"/>
      <c r="H661" s="33"/>
      <c r="W661" s="33"/>
      <c r="X661" s="33"/>
      <c r="Y661" s="33"/>
      <c r="Z661" s="33"/>
      <c r="AA661" s="33"/>
      <c r="AB661" s="33"/>
      <c r="AC661" s="33"/>
    </row>
    <row r="662" spans="1:29">
      <c r="A662" s="33"/>
      <c r="B662" s="33"/>
      <c r="C662" s="33"/>
      <c r="D662" s="33"/>
      <c r="E662" s="33"/>
      <c r="F662" s="33"/>
      <c r="G662" s="33"/>
      <c r="H662" s="33"/>
      <c r="W662" s="33"/>
      <c r="X662" s="33"/>
      <c r="Y662" s="33"/>
      <c r="Z662" s="33"/>
      <c r="AA662" s="33"/>
      <c r="AB662" s="33"/>
      <c r="AC662" s="33"/>
    </row>
    <row r="663" spans="1:29">
      <c r="A663" s="33"/>
      <c r="B663" s="33"/>
      <c r="C663" s="33"/>
      <c r="D663" s="33"/>
      <c r="E663" s="33"/>
      <c r="F663" s="33"/>
      <c r="G663" s="33"/>
      <c r="H663" s="33"/>
      <c r="W663" s="33"/>
      <c r="X663" s="33"/>
      <c r="Y663" s="33"/>
      <c r="Z663" s="33"/>
      <c r="AA663" s="33"/>
      <c r="AB663" s="33"/>
      <c r="AC663" s="33"/>
    </row>
    <row r="664" spans="1:29">
      <c r="A664" s="33"/>
      <c r="B664" s="33"/>
      <c r="C664" s="33"/>
      <c r="D664" s="33"/>
      <c r="E664" s="33"/>
      <c r="F664" s="33"/>
      <c r="G664" s="33"/>
      <c r="H664" s="33"/>
      <c r="W664" s="33"/>
      <c r="X664" s="33"/>
      <c r="Y664" s="33"/>
      <c r="Z664" s="33"/>
      <c r="AA664" s="33"/>
      <c r="AB664" s="33"/>
      <c r="AC664" s="33"/>
    </row>
    <row r="665" spans="1:29">
      <c r="A665" s="33"/>
      <c r="B665" s="33"/>
      <c r="C665" s="33"/>
      <c r="D665" s="33"/>
      <c r="E665" s="33"/>
      <c r="F665" s="33"/>
      <c r="G665" s="33"/>
      <c r="H665" s="33"/>
      <c r="W665" s="33"/>
      <c r="X665" s="33"/>
      <c r="Y665" s="33"/>
      <c r="Z665" s="33"/>
      <c r="AA665" s="33"/>
      <c r="AB665" s="33"/>
      <c r="AC665" s="33"/>
    </row>
    <row r="666" spans="1:29">
      <c r="A666" s="33"/>
      <c r="B666" s="33"/>
      <c r="C666" s="33"/>
      <c r="D666" s="33"/>
      <c r="E666" s="33"/>
      <c r="F666" s="33"/>
      <c r="G666" s="33"/>
      <c r="H666" s="33"/>
      <c r="W666" s="33"/>
      <c r="X666" s="33"/>
      <c r="Y666" s="33"/>
      <c r="Z666" s="33"/>
      <c r="AA666" s="33"/>
      <c r="AB666" s="33"/>
      <c r="AC666" s="33"/>
    </row>
    <row r="667" spans="1:29">
      <c r="A667" s="33"/>
      <c r="B667" s="33"/>
      <c r="C667" s="33"/>
      <c r="D667" s="33"/>
      <c r="E667" s="33"/>
      <c r="F667" s="33"/>
      <c r="G667" s="33"/>
      <c r="H667" s="33"/>
      <c r="W667" s="33"/>
      <c r="X667" s="33"/>
      <c r="Y667" s="33"/>
      <c r="Z667" s="33"/>
      <c r="AA667" s="33"/>
      <c r="AB667" s="33"/>
      <c r="AC667" s="33"/>
    </row>
    <row r="668" spans="1:29">
      <c r="A668" s="33"/>
      <c r="B668" s="33"/>
      <c r="C668" s="33"/>
      <c r="D668" s="33"/>
      <c r="E668" s="33"/>
      <c r="F668" s="33"/>
      <c r="G668" s="33"/>
      <c r="H668" s="33"/>
      <c r="W668" s="33"/>
      <c r="X668" s="33"/>
      <c r="Y668" s="33"/>
      <c r="Z668" s="33"/>
      <c r="AA668" s="33"/>
      <c r="AB668" s="33"/>
      <c r="AC668" s="33"/>
    </row>
    <row r="669" spans="1:29">
      <c r="A669" s="33"/>
      <c r="B669" s="33"/>
      <c r="C669" s="33"/>
      <c r="D669" s="33"/>
      <c r="E669" s="33"/>
      <c r="F669" s="33"/>
      <c r="G669" s="33"/>
      <c r="H669" s="33"/>
      <c r="W669" s="33"/>
      <c r="X669" s="33"/>
      <c r="Y669" s="33"/>
      <c r="Z669" s="33"/>
      <c r="AA669" s="33"/>
      <c r="AB669" s="33"/>
      <c r="AC669" s="33"/>
    </row>
    <row r="670" spans="1:29">
      <c r="A670" s="33"/>
      <c r="B670" s="33"/>
      <c r="C670" s="33"/>
      <c r="D670" s="33"/>
      <c r="E670" s="33"/>
      <c r="F670" s="33"/>
      <c r="G670" s="33"/>
      <c r="H670" s="33"/>
      <c r="W670" s="33"/>
      <c r="X670" s="33"/>
      <c r="Y670" s="33"/>
      <c r="Z670" s="33"/>
      <c r="AA670" s="33"/>
      <c r="AB670" s="33"/>
      <c r="AC670" s="33"/>
    </row>
    <row r="671" spans="1:29">
      <c r="A671" s="33"/>
      <c r="B671" s="33"/>
      <c r="C671" s="33"/>
      <c r="D671" s="33"/>
      <c r="E671" s="33"/>
      <c r="F671" s="33"/>
      <c r="G671" s="33"/>
      <c r="H671" s="33"/>
      <c r="W671" s="33"/>
      <c r="X671" s="33"/>
      <c r="Y671" s="33"/>
      <c r="Z671" s="33"/>
      <c r="AA671" s="33"/>
      <c r="AB671" s="33"/>
      <c r="AC671" s="33"/>
    </row>
    <row r="672" spans="1:29">
      <c r="A672" s="33"/>
      <c r="B672" s="33"/>
      <c r="C672" s="33"/>
      <c r="D672" s="33"/>
      <c r="E672" s="33"/>
      <c r="F672" s="33"/>
      <c r="G672" s="33"/>
      <c r="H672" s="33"/>
      <c r="W672" s="33"/>
      <c r="X672" s="33"/>
      <c r="Y672" s="33"/>
      <c r="Z672" s="33"/>
      <c r="AA672" s="33"/>
      <c r="AB672" s="33"/>
      <c r="AC672" s="33"/>
    </row>
    <row r="673" spans="1:29">
      <c r="A673" s="33"/>
      <c r="B673" s="33"/>
      <c r="C673" s="33"/>
      <c r="D673" s="33"/>
      <c r="E673" s="33"/>
      <c r="F673" s="33"/>
      <c r="G673" s="33"/>
      <c r="H673" s="33"/>
      <c r="W673" s="33"/>
      <c r="X673" s="33"/>
      <c r="Y673" s="33"/>
      <c r="Z673" s="33"/>
      <c r="AA673" s="33"/>
      <c r="AB673" s="33"/>
      <c r="AC673" s="33"/>
    </row>
    <row r="674" spans="1:29">
      <c r="A674" s="33"/>
      <c r="B674" s="33"/>
      <c r="C674" s="33"/>
      <c r="D674" s="33"/>
      <c r="E674" s="33"/>
      <c r="F674" s="33"/>
      <c r="G674" s="33"/>
      <c r="H674" s="33"/>
      <c r="W674" s="33"/>
      <c r="X674" s="33"/>
      <c r="Y674" s="33"/>
      <c r="Z674" s="33"/>
      <c r="AA674" s="33"/>
      <c r="AB674" s="33"/>
      <c r="AC674" s="33"/>
    </row>
    <row r="675" spans="1:29">
      <c r="A675" s="33"/>
      <c r="B675" s="33"/>
      <c r="C675" s="33"/>
      <c r="D675" s="33"/>
      <c r="E675" s="33"/>
      <c r="F675" s="33"/>
      <c r="G675" s="33"/>
      <c r="H675" s="33"/>
      <c r="W675" s="33"/>
      <c r="X675" s="33"/>
      <c r="Y675" s="33"/>
      <c r="Z675" s="33"/>
      <c r="AA675" s="33"/>
      <c r="AB675" s="33"/>
      <c r="AC675" s="33"/>
    </row>
    <row r="676" spans="1:29">
      <c r="A676" s="33"/>
      <c r="B676" s="33"/>
      <c r="C676" s="33"/>
      <c r="D676" s="33"/>
      <c r="E676" s="33"/>
      <c r="F676" s="33"/>
      <c r="G676" s="33"/>
      <c r="H676" s="33"/>
      <c r="W676" s="33"/>
      <c r="X676" s="33"/>
      <c r="Y676" s="33"/>
      <c r="Z676" s="33"/>
      <c r="AA676" s="33"/>
      <c r="AB676" s="33"/>
      <c r="AC676" s="33"/>
    </row>
    <row r="677" spans="1:29">
      <c r="A677" s="33"/>
      <c r="B677" s="33"/>
      <c r="C677" s="33"/>
      <c r="D677" s="33"/>
      <c r="E677" s="33"/>
      <c r="F677" s="33"/>
      <c r="G677" s="33"/>
      <c r="H677" s="33"/>
      <c r="W677" s="33"/>
      <c r="X677" s="33"/>
      <c r="Y677" s="33"/>
      <c r="Z677" s="33"/>
      <c r="AA677" s="33"/>
      <c r="AB677" s="33"/>
      <c r="AC677" s="33"/>
    </row>
    <row r="678" spans="1:29">
      <c r="A678" s="33"/>
      <c r="B678" s="33"/>
      <c r="C678" s="33"/>
      <c r="D678" s="33"/>
      <c r="E678" s="33"/>
      <c r="F678" s="33"/>
      <c r="G678" s="33"/>
      <c r="H678" s="33"/>
      <c r="W678" s="33"/>
      <c r="X678" s="33"/>
      <c r="Y678" s="33"/>
      <c r="Z678" s="33"/>
      <c r="AA678" s="33"/>
      <c r="AB678" s="33"/>
      <c r="AC678" s="33"/>
    </row>
    <row r="679" spans="1:29">
      <c r="A679" s="33"/>
      <c r="B679" s="33"/>
      <c r="C679" s="33"/>
      <c r="D679" s="33"/>
      <c r="E679" s="33"/>
      <c r="F679" s="33"/>
      <c r="G679" s="33"/>
      <c r="H679" s="33"/>
      <c r="W679" s="33"/>
      <c r="X679" s="33"/>
      <c r="Y679" s="33"/>
      <c r="Z679" s="33"/>
      <c r="AA679" s="33"/>
      <c r="AB679" s="33"/>
      <c r="AC679" s="33"/>
    </row>
    <row r="680" spans="1:29">
      <c r="A680" s="33"/>
      <c r="B680" s="33"/>
      <c r="C680" s="33"/>
      <c r="D680" s="33"/>
      <c r="E680" s="33"/>
      <c r="F680" s="33"/>
      <c r="G680" s="33"/>
      <c r="H680" s="33"/>
      <c r="W680" s="33"/>
      <c r="X680" s="33"/>
      <c r="Y680" s="33"/>
      <c r="Z680" s="33"/>
      <c r="AA680" s="33"/>
      <c r="AB680" s="33"/>
      <c r="AC680" s="33"/>
    </row>
    <row r="681" spans="1:29">
      <c r="A681" s="33"/>
      <c r="B681" s="33"/>
      <c r="C681" s="33"/>
      <c r="D681" s="33"/>
      <c r="E681" s="33"/>
      <c r="F681" s="33"/>
      <c r="G681" s="33"/>
      <c r="H681" s="33"/>
      <c r="W681" s="33"/>
      <c r="X681" s="33"/>
      <c r="Y681" s="33"/>
      <c r="Z681" s="33"/>
      <c r="AA681" s="33"/>
      <c r="AB681" s="33"/>
      <c r="AC681" s="33"/>
    </row>
    <row r="682" spans="1:29">
      <c r="A682" s="33"/>
      <c r="B682" s="33"/>
      <c r="C682" s="33"/>
      <c r="D682" s="33"/>
      <c r="E682" s="33"/>
      <c r="F682" s="33"/>
      <c r="G682" s="33"/>
      <c r="H682" s="33"/>
      <c r="W682" s="33"/>
      <c r="X682" s="33"/>
      <c r="Y682" s="33"/>
      <c r="Z682" s="33"/>
      <c r="AA682" s="33"/>
      <c r="AB682" s="33"/>
      <c r="AC682" s="33"/>
    </row>
    <row r="683" spans="1:29">
      <c r="A683" s="33"/>
      <c r="B683" s="33"/>
      <c r="C683" s="33"/>
      <c r="D683" s="33"/>
      <c r="E683" s="33"/>
      <c r="F683" s="33"/>
      <c r="G683" s="33"/>
      <c r="H683" s="33"/>
      <c r="W683" s="33"/>
      <c r="X683" s="33"/>
      <c r="Y683" s="33"/>
      <c r="Z683" s="33"/>
      <c r="AA683" s="33"/>
      <c r="AB683" s="33"/>
      <c r="AC683" s="33"/>
    </row>
    <row r="684" spans="1:29">
      <c r="A684" s="33"/>
      <c r="B684" s="33"/>
      <c r="C684" s="33"/>
      <c r="D684" s="33"/>
      <c r="E684" s="33"/>
      <c r="F684" s="33"/>
      <c r="G684" s="33"/>
      <c r="H684" s="33"/>
      <c r="W684" s="33"/>
      <c r="X684" s="33"/>
      <c r="Y684" s="33"/>
      <c r="Z684" s="33"/>
      <c r="AA684" s="33"/>
      <c r="AB684" s="33"/>
      <c r="AC684" s="33"/>
    </row>
    <row r="685" spans="1:29">
      <c r="A685" s="33"/>
      <c r="B685" s="33"/>
      <c r="C685" s="33"/>
      <c r="D685" s="33"/>
      <c r="E685" s="33"/>
      <c r="F685" s="33"/>
      <c r="G685" s="33"/>
      <c r="H685" s="33"/>
      <c r="W685" s="33"/>
      <c r="X685" s="33"/>
      <c r="Y685" s="33"/>
      <c r="Z685" s="33"/>
      <c r="AA685" s="33"/>
      <c r="AB685" s="33"/>
      <c r="AC685" s="33"/>
    </row>
    <row r="686" spans="1:29">
      <c r="A686" s="33"/>
      <c r="B686" s="33"/>
      <c r="C686" s="33"/>
      <c r="D686" s="33"/>
      <c r="E686" s="33"/>
      <c r="F686" s="33"/>
      <c r="G686" s="33"/>
      <c r="H686" s="33"/>
      <c r="W686" s="33"/>
      <c r="X686" s="33"/>
      <c r="Y686" s="33"/>
      <c r="Z686" s="33"/>
      <c r="AA686" s="33"/>
      <c r="AB686" s="33"/>
      <c r="AC686" s="33"/>
    </row>
    <row r="687" spans="1:29">
      <c r="A687" s="33"/>
      <c r="B687" s="33"/>
      <c r="C687" s="33"/>
      <c r="D687" s="33"/>
      <c r="E687" s="33"/>
      <c r="F687" s="33"/>
      <c r="G687" s="33"/>
      <c r="H687" s="33"/>
      <c r="W687" s="33"/>
      <c r="X687" s="33"/>
      <c r="Y687" s="33"/>
      <c r="Z687" s="33"/>
      <c r="AA687" s="33"/>
      <c r="AB687" s="33"/>
      <c r="AC687" s="33"/>
    </row>
    <row r="688" spans="1:29">
      <c r="A688" s="33"/>
      <c r="B688" s="33"/>
      <c r="C688" s="33"/>
      <c r="D688" s="33"/>
      <c r="E688" s="33"/>
      <c r="F688" s="33"/>
      <c r="G688" s="33"/>
      <c r="H688" s="33"/>
      <c r="W688" s="33"/>
      <c r="X688" s="33"/>
      <c r="Y688" s="33"/>
      <c r="Z688" s="33"/>
      <c r="AA688" s="33"/>
      <c r="AB688" s="33"/>
      <c r="AC688" s="33"/>
    </row>
    <row r="689" spans="1:29">
      <c r="A689" s="33"/>
      <c r="B689" s="33"/>
      <c r="C689" s="33"/>
      <c r="D689" s="33"/>
      <c r="E689" s="33"/>
      <c r="F689" s="33"/>
      <c r="G689" s="33"/>
      <c r="H689" s="33"/>
      <c r="W689" s="33"/>
      <c r="X689" s="33"/>
      <c r="Y689" s="33"/>
      <c r="Z689" s="33"/>
      <c r="AA689" s="33"/>
      <c r="AB689" s="33"/>
      <c r="AC689" s="33"/>
    </row>
    <row r="690" spans="1:29">
      <c r="A690" s="33"/>
      <c r="B690" s="33"/>
      <c r="C690" s="33"/>
      <c r="D690" s="33"/>
      <c r="E690" s="33"/>
      <c r="F690" s="33"/>
      <c r="G690" s="33"/>
      <c r="H690" s="33"/>
      <c r="W690" s="33"/>
      <c r="X690" s="33"/>
      <c r="Y690" s="33"/>
      <c r="Z690" s="33"/>
      <c r="AA690" s="33"/>
      <c r="AB690" s="33"/>
      <c r="AC690" s="33"/>
    </row>
    <row r="691" spans="1:29">
      <c r="A691" s="33"/>
      <c r="B691" s="33"/>
      <c r="C691" s="33"/>
      <c r="D691" s="33"/>
      <c r="E691" s="33"/>
      <c r="F691" s="33"/>
      <c r="G691" s="33"/>
      <c r="H691" s="33"/>
      <c r="W691" s="33"/>
      <c r="X691" s="33"/>
      <c r="Y691" s="33"/>
      <c r="Z691" s="33"/>
      <c r="AA691" s="33"/>
      <c r="AB691" s="33"/>
      <c r="AC691" s="33"/>
    </row>
    <row r="692" spans="1:29">
      <c r="A692" s="33"/>
      <c r="B692" s="33"/>
      <c r="C692" s="33"/>
      <c r="D692" s="33"/>
      <c r="E692" s="33"/>
      <c r="F692" s="33"/>
      <c r="G692" s="33"/>
      <c r="H692" s="33"/>
      <c r="W692" s="33"/>
      <c r="X692" s="33"/>
      <c r="Y692" s="33"/>
      <c r="Z692" s="33"/>
      <c r="AA692" s="33"/>
      <c r="AB692" s="33"/>
      <c r="AC692" s="33"/>
    </row>
    <row r="693" spans="1:29">
      <c r="A693" s="33"/>
      <c r="B693" s="33"/>
      <c r="C693" s="33"/>
      <c r="D693" s="33"/>
      <c r="E693" s="33"/>
      <c r="F693" s="33"/>
      <c r="G693" s="33"/>
      <c r="H693" s="33"/>
      <c r="W693" s="33"/>
      <c r="X693" s="33"/>
      <c r="Y693" s="33"/>
      <c r="Z693" s="33"/>
      <c r="AA693" s="33"/>
      <c r="AB693" s="33"/>
      <c r="AC693" s="33"/>
    </row>
    <row r="694" spans="1:29">
      <c r="A694" s="33"/>
      <c r="B694" s="33"/>
      <c r="C694" s="33"/>
      <c r="D694" s="33"/>
      <c r="E694" s="33"/>
      <c r="F694" s="33"/>
      <c r="G694" s="33"/>
      <c r="H694" s="33"/>
      <c r="W694" s="33"/>
      <c r="X694" s="33"/>
      <c r="Y694" s="33"/>
      <c r="Z694" s="33"/>
      <c r="AA694" s="33"/>
      <c r="AB694" s="33"/>
      <c r="AC694" s="33"/>
    </row>
    <row r="695" spans="1:29">
      <c r="A695" s="33"/>
      <c r="B695" s="33"/>
      <c r="C695" s="33"/>
      <c r="D695" s="33"/>
      <c r="E695" s="33"/>
      <c r="F695" s="33"/>
      <c r="G695" s="33"/>
      <c r="H695" s="33"/>
      <c r="W695" s="33"/>
      <c r="X695" s="33"/>
      <c r="Y695" s="33"/>
      <c r="Z695" s="33"/>
      <c r="AA695" s="33"/>
      <c r="AB695" s="33"/>
      <c r="AC695" s="33"/>
    </row>
    <row r="696" spans="1:29">
      <c r="A696" s="33"/>
      <c r="B696" s="33"/>
      <c r="C696" s="33"/>
      <c r="D696" s="33"/>
      <c r="E696" s="33"/>
      <c r="F696" s="33"/>
      <c r="G696" s="33"/>
      <c r="H696" s="33"/>
      <c r="W696" s="33"/>
      <c r="X696" s="33"/>
      <c r="Y696" s="33"/>
      <c r="Z696" s="33"/>
      <c r="AA696" s="33"/>
      <c r="AB696" s="33"/>
      <c r="AC696" s="33"/>
    </row>
    <row r="697" spans="1:29">
      <c r="A697" s="33"/>
      <c r="B697" s="33"/>
      <c r="C697" s="33"/>
      <c r="D697" s="33"/>
      <c r="E697" s="33"/>
      <c r="F697" s="33"/>
      <c r="G697" s="33"/>
      <c r="H697" s="33"/>
      <c r="W697" s="33"/>
      <c r="X697" s="33"/>
      <c r="Y697" s="33"/>
      <c r="Z697" s="33"/>
      <c r="AA697" s="33"/>
      <c r="AB697" s="33"/>
      <c r="AC697" s="33"/>
    </row>
    <row r="698" spans="1:29">
      <c r="A698" s="33"/>
      <c r="B698" s="33"/>
      <c r="C698" s="33"/>
      <c r="D698" s="33"/>
      <c r="E698" s="33"/>
      <c r="F698" s="33"/>
      <c r="G698" s="33"/>
      <c r="H698" s="33"/>
      <c r="W698" s="33"/>
      <c r="X698" s="33"/>
      <c r="Y698" s="33"/>
      <c r="Z698" s="33"/>
      <c r="AA698" s="33"/>
      <c r="AB698" s="33"/>
      <c r="AC698" s="33"/>
    </row>
    <row r="699" spans="1:29">
      <c r="A699" s="33"/>
      <c r="B699" s="33"/>
      <c r="C699" s="33"/>
      <c r="D699" s="33"/>
      <c r="E699" s="33"/>
      <c r="F699" s="33"/>
      <c r="G699" s="33"/>
      <c r="H699" s="33"/>
      <c r="W699" s="33"/>
      <c r="X699" s="33"/>
      <c r="Y699" s="33"/>
      <c r="Z699" s="33"/>
      <c r="AA699" s="33"/>
      <c r="AB699" s="33"/>
      <c r="AC699" s="33"/>
    </row>
    <row r="700" spans="1:29">
      <c r="A700" s="33"/>
      <c r="B700" s="33"/>
      <c r="C700" s="33"/>
      <c r="D700" s="33"/>
      <c r="E700" s="33"/>
      <c r="F700" s="33"/>
      <c r="G700" s="33"/>
      <c r="H700" s="33"/>
      <c r="W700" s="33"/>
      <c r="X700" s="33"/>
      <c r="Y700" s="33"/>
      <c r="Z700" s="33"/>
      <c r="AA700" s="33"/>
      <c r="AB700" s="33"/>
      <c r="AC700" s="33"/>
    </row>
    <row r="701" spans="1:29">
      <c r="A701" s="33"/>
      <c r="B701" s="33"/>
      <c r="C701" s="33"/>
      <c r="D701" s="33"/>
      <c r="E701" s="33"/>
      <c r="F701" s="33"/>
      <c r="G701" s="33"/>
      <c r="H701" s="33"/>
      <c r="W701" s="33"/>
      <c r="X701" s="33"/>
      <c r="Y701" s="33"/>
      <c r="Z701" s="33"/>
      <c r="AA701" s="33"/>
      <c r="AB701" s="33"/>
      <c r="AC701" s="33"/>
    </row>
    <row r="702" spans="1:29">
      <c r="A702" s="33"/>
      <c r="B702" s="33"/>
      <c r="C702" s="33"/>
      <c r="D702" s="33"/>
      <c r="E702" s="33"/>
      <c r="F702" s="33"/>
      <c r="G702" s="33"/>
      <c r="H702" s="33"/>
      <c r="W702" s="33"/>
      <c r="X702" s="33"/>
      <c r="Y702" s="33"/>
      <c r="Z702" s="33"/>
      <c r="AA702" s="33"/>
      <c r="AB702" s="33"/>
      <c r="AC702" s="33"/>
    </row>
    <row r="703" spans="1:29">
      <c r="A703" s="33"/>
      <c r="B703" s="33"/>
      <c r="C703" s="33"/>
      <c r="D703" s="33"/>
      <c r="E703" s="33"/>
      <c r="F703" s="33"/>
      <c r="G703" s="33"/>
      <c r="H703" s="33"/>
      <c r="W703" s="33"/>
      <c r="X703" s="33"/>
      <c r="Y703" s="33"/>
      <c r="Z703" s="33"/>
      <c r="AA703" s="33"/>
      <c r="AB703" s="33"/>
      <c r="AC703" s="33"/>
    </row>
    <row r="704" spans="1:29">
      <c r="A704" s="33"/>
      <c r="B704" s="33"/>
      <c r="C704" s="33"/>
      <c r="D704" s="33"/>
      <c r="E704" s="33"/>
      <c r="F704" s="33"/>
      <c r="G704" s="33"/>
      <c r="H704" s="33"/>
      <c r="W704" s="33"/>
      <c r="X704" s="33"/>
      <c r="Y704" s="33"/>
      <c r="Z704" s="33"/>
      <c r="AA704" s="33"/>
      <c r="AB704" s="33"/>
      <c r="AC704" s="33"/>
    </row>
    <row r="705" spans="1:29">
      <c r="A705" s="33"/>
      <c r="B705" s="33"/>
      <c r="C705" s="33"/>
      <c r="D705" s="33"/>
      <c r="E705" s="33"/>
      <c r="F705" s="33"/>
      <c r="G705" s="33"/>
      <c r="H705" s="33"/>
      <c r="W705" s="33"/>
      <c r="X705" s="33"/>
      <c r="Y705" s="33"/>
      <c r="Z705" s="33"/>
      <c r="AA705" s="33"/>
      <c r="AB705" s="33"/>
      <c r="AC705" s="33"/>
    </row>
    <row r="706" spans="1:29">
      <c r="A706" s="33"/>
      <c r="B706" s="33"/>
      <c r="C706" s="33"/>
      <c r="D706" s="33"/>
      <c r="E706" s="33"/>
      <c r="F706" s="33"/>
      <c r="G706" s="33"/>
      <c r="H706" s="33"/>
      <c r="W706" s="33"/>
      <c r="X706" s="33"/>
      <c r="Y706" s="33"/>
      <c r="Z706" s="33"/>
      <c r="AA706" s="33"/>
      <c r="AB706" s="33"/>
      <c r="AC706" s="33"/>
    </row>
    <row r="707" spans="1:29">
      <c r="A707" s="33"/>
      <c r="B707" s="33"/>
      <c r="C707" s="33"/>
      <c r="D707" s="33"/>
      <c r="E707" s="33"/>
      <c r="F707" s="33"/>
      <c r="G707" s="33"/>
      <c r="H707" s="33"/>
      <c r="W707" s="33"/>
      <c r="X707" s="33"/>
      <c r="Y707" s="33"/>
      <c r="Z707" s="33"/>
      <c r="AA707" s="33"/>
      <c r="AB707" s="33"/>
      <c r="AC707" s="33"/>
    </row>
    <row r="708" spans="1:29">
      <c r="A708" s="33"/>
      <c r="B708" s="33"/>
      <c r="C708" s="33"/>
      <c r="D708" s="33"/>
      <c r="E708" s="33"/>
      <c r="F708" s="33"/>
      <c r="G708" s="33"/>
      <c r="H708" s="33"/>
      <c r="W708" s="33"/>
      <c r="X708" s="33"/>
      <c r="Y708" s="33"/>
      <c r="Z708" s="33"/>
      <c r="AA708" s="33"/>
      <c r="AB708" s="33"/>
      <c r="AC708" s="33"/>
    </row>
    <row r="709" spans="1:29">
      <c r="A709" s="33"/>
      <c r="B709" s="33"/>
      <c r="C709" s="33"/>
      <c r="D709" s="33"/>
      <c r="E709" s="33"/>
      <c r="F709" s="33"/>
      <c r="G709" s="33"/>
      <c r="H709" s="33"/>
      <c r="W709" s="33"/>
      <c r="X709" s="33"/>
      <c r="Y709" s="33"/>
      <c r="Z709" s="33"/>
      <c r="AA709" s="33"/>
      <c r="AB709" s="33"/>
      <c r="AC709" s="33"/>
    </row>
    <row r="710" spans="1:29">
      <c r="A710" s="33"/>
      <c r="B710" s="33"/>
      <c r="C710" s="33"/>
      <c r="D710" s="33"/>
      <c r="E710" s="33"/>
      <c r="F710" s="33"/>
      <c r="G710" s="33"/>
      <c r="H710" s="33"/>
      <c r="W710" s="33"/>
      <c r="X710" s="33"/>
      <c r="Y710" s="33"/>
      <c r="Z710" s="33"/>
      <c r="AA710" s="33"/>
      <c r="AB710" s="33"/>
      <c r="AC710" s="33"/>
    </row>
    <row r="711" spans="1:29">
      <c r="A711" s="33"/>
      <c r="B711" s="33"/>
      <c r="C711" s="33"/>
      <c r="D711" s="33"/>
      <c r="E711" s="33"/>
      <c r="F711" s="33"/>
      <c r="G711" s="33"/>
      <c r="H711" s="33"/>
      <c r="W711" s="33"/>
      <c r="X711" s="33"/>
      <c r="Y711" s="33"/>
      <c r="Z711" s="33"/>
      <c r="AA711" s="33"/>
      <c r="AB711" s="33"/>
      <c r="AC711" s="33"/>
    </row>
    <row r="712" spans="1:29">
      <c r="A712" s="33"/>
      <c r="B712" s="33"/>
      <c r="C712" s="33"/>
      <c r="D712" s="33"/>
      <c r="E712" s="33"/>
      <c r="F712" s="33"/>
      <c r="G712" s="33"/>
      <c r="H712" s="33"/>
      <c r="W712" s="33"/>
      <c r="X712" s="33"/>
      <c r="Y712" s="33"/>
      <c r="Z712" s="33"/>
      <c r="AA712" s="33"/>
      <c r="AB712" s="33"/>
      <c r="AC712" s="33"/>
    </row>
    <row r="713" spans="1:29">
      <c r="A713" s="33"/>
      <c r="B713" s="33"/>
      <c r="C713" s="33"/>
      <c r="D713" s="33"/>
      <c r="E713" s="33"/>
      <c r="F713" s="33"/>
      <c r="G713" s="33"/>
      <c r="H713" s="33"/>
      <c r="W713" s="33"/>
      <c r="X713" s="33"/>
      <c r="Y713" s="33"/>
      <c r="Z713" s="33"/>
      <c r="AA713" s="33"/>
      <c r="AB713" s="33"/>
      <c r="AC713" s="33"/>
    </row>
    <row r="714" spans="1:29">
      <c r="A714" s="33"/>
      <c r="B714" s="33"/>
      <c r="C714" s="33"/>
      <c r="D714" s="33"/>
      <c r="E714" s="33"/>
      <c r="F714" s="33"/>
      <c r="G714" s="33"/>
      <c r="H714" s="33"/>
      <c r="W714" s="33"/>
      <c r="X714" s="33"/>
      <c r="Y714" s="33"/>
      <c r="Z714" s="33"/>
      <c r="AA714" s="33"/>
      <c r="AB714" s="33"/>
      <c r="AC714" s="33"/>
    </row>
    <row r="715" spans="1:29">
      <c r="A715" s="33"/>
      <c r="B715" s="33"/>
      <c r="C715" s="33"/>
      <c r="D715" s="33"/>
      <c r="E715" s="33"/>
      <c r="F715" s="33"/>
      <c r="G715" s="33"/>
      <c r="H715" s="33"/>
      <c r="W715" s="33"/>
      <c r="X715" s="33"/>
      <c r="Y715" s="33"/>
      <c r="Z715" s="33"/>
      <c r="AA715" s="33"/>
      <c r="AB715" s="33"/>
      <c r="AC715" s="33"/>
    </row>
    <row r="716" spans="1:29">
      <c r="A716" s="33"/>
      <c r="B716" s="33"/>
      <c r="C716" s="33"/>
      <c r="D716" s="33"/>
      <c r="E716" s="33"/>
      <c r="F716" s="33"/>
      <c r="G716" s="33"/>
      <c r="H716" s="33"/>
      <c r="W716" s="33"/>
      <c r="X716" s="33"/>
      <c r="Y716" s="33"/>
      <c r="Z716" s="33"/>
      <c r="AA716" s="33"/>
      <c r="AB716" s="33"/>
      <c r="AC716" s="33"/>
    </row>
    <row r="717" spans="1:29">
      <c r="A717" s="33"/>
      <c r="B717" s="33"/>
      <c r="C717" s="33"/>
      <c r="D717" s="33"/>
      <c r="E717" s="33"/>
      <c r="F717" s="33"/>
      <c r="G717" s="33"/>
      <c r="H717" s="33"/>
      <c r="W717" s="33"/>
      <c r="X717" s="33"/>
      <c r="Y717" s="33"/>
      <c r="Z717" s="33"/>
      <c r="AA717" s="33"/>
      <c r="AB717" s="33"/>
      <c r="AC717" s="33"/>
    </row>
    <row r="718" spans="1:29">
      <c r="A718" s="33"/>
      <c r="B718" s="33"/>
      <c r="C718" s="33"/>
      <c r="D718" s="33"/>
      <c r="E718" s="33"/>
      <c r="F718" s="33"/>
      <c r="G718" s="33"/>
      <c r="H718" s="33"/>
      <c r="W718" s="33"/>
      <c r="X718" s="33"/>
      <c r="Y718" s="33"/>
      <c r="Z718" s="33"/>
      <c r="AA718" s="33"/>
      <c r="AB718" s="33"/>
      <c r="AC718" s="33"/>
    </row>
    <row r="719" spans="1:29">
      <c r="A719" s="33"/>
      <c r="B719" s="33"/>
      <c r="C719" s="33"/>
      <c r="D719" s="33"/>
      <c r="E719" s="33"/>
      <c r="F719" s="33"/>
      <c r="G719" s="33"/>
      <c r="H719" s="33"/>
      <c r="W719" s="33"/>
      <c r="X719" s="33"/>
      <c r="Y719" s="33"/>
      <c r="Z719" s="33"/>
      <c r="AA719" s="33"/>
      <c r="AB719" s="33"/>
      <c r="AC719" s="33"/>
    </row>
    <row r="720" spans="1:29">
      <c r="A720" s="33"/>
      <c r="B720" s="33"/>
      <c r="C720" s="33"/>
      <c r="D720" s="33"/>
      <c r="E720" s="33"/>
      <c r="F720" s="33"/>
      <c r="G720" s="33"/>
      <c r="H720" s="33"/>
      <c r="W720" s="33"/>
      <c r="X720" s="33"/>
      <c r="Y720" s="33"/>
      <c r="Z720" s="33"/>
      <c r="AA720" s="33"/>
      <c r="AB720" s="33"/>
      <c r="AC720" s="33"/>
    </row>
    <row r="721" spans="1:29">
      <c r="A721" s="33"/>
      <c r="B721" s="33"/>
      <c r="C721" s="33"/>
      <c r="D721" s="33"/>
      <c r="E721" s="33"/>
      <c r="F721" s="33"/>
      <c r="G721" s="33"/>
      <c r="H721" s="33"/>
      <c r="W721" s="33"/>
      <c r="X721" s="33"/>
      <c r="Y721" s="33"/>
      <c r="Z721" s="33"/>
      <c r="AA721" s="33"/>
      <c r="AB721" s="33"/>
      <c r="AC721" s="33"/>
    </row>
    <row r="722" spans="1:29">
      <c r="A722" s="33"/>
      <c r="B722" s="33"/>
      <c r="C722" s="33"/>
      <c r="D722" s="33"/>
      <c r="E722" s="33"/>
      <c r="F722" s="33"/>
      <c r="G722" s="33"/>
      <c r="H722" s="33"/>
      <c r="W722" s="33"/>
      <c r="X722" s="33"/>
      <c r="Y722" s="33"/>
      <c r="Z722" s="33"/>
      <c r="AA722" s="33"/>
      <c r="AB722" s="33"/>
      <c r="AC722" s="33"/>
    </row>
    <row r="723" spans="1:29">
      <c r="A723" s="33"/>
      <c r="B723" s="33"/>
      <c r="C723" s="33"/>
      <c r="D723" s="33"/>
      <c r="E723" s="33"/>
      <c r="F723" s="33"/>
      <c r="G723" s="33"/>
      <c r="W723" s="33"/>
      <c r="X723" s="33"/>
      <c r="Y723" s="33"/>
      <c r="Z723" s="33"/>
      <c r="AA723" s="33"/>
      <c r="AB723" s="33"/>
      <c r="AC723" s="33"/>
    </row>
    <row r="724" spans="1:29">
      <c r="A724" s="33"/>
      <c r="B724" s="33"/>
      <c r="C724" s="33"/>
      <c r="D724" s="33"/>
      <c r="E724" s="33"/>
      <c r="F724" s="33"/>
      <c r="G724" s="33"/>
      <c r="W724" s="33"/>
      <c r="X724" s="33"/>
      <c r="Y724" s="33"/>
      <c r="Z724" s="33"/>
      <c r="AA724" s="33"/>
      <c r="AB724" s="33"/>
      <c r="AC724" s="33"/>
    </row>
    <row r="725" spans="1:29">
      <c r="A725" s="33"/>
      <c r="B725" s="33"/>
      <c r="C725" s="33"/>
      <c r="D725" s="33"/>
      <c r="E725" s="33"/>
      <c r="F725" s="33"/>
      <c r="G725" s="33"/>
      <c r="W725" s="33"/>
      <c r="X725" s="33"/>
      <c r="Y725" s="33"/>
      <c r="Z725" s="33"/>
      <c r="AA725" s="33"/>
      <c r="AB725" s="33"/>
      <c r="AC725" s="33"/>
    </row>
    <row r="726" spans="1:29">
      <c r="A726" s="33"/>
      <c r="B726" s="33"/>
      <c r="C726" s="33"/>
      <c r="D726" s="33"/>
      <c r="E726" s="33"/>
      <c r="F726" s="33"/>
      <c r="G726" s="33"/>
      <c r="W726" s="33"/>
      <c r="X726" s="33"/>
      <c r="Y726" s="33"/>
      <c r="Z726" s="33"/>
      <c r="AA726" s="33"/>
      <c r="AB726" s="33"/>
      <c r="AC726" s="33"/>
    </row>
    <row r="727" spans="1:29">
      <c r="A727" s="33"/>
      <c r="B727" s="33"/>
      <c r="C727" s="33"/>
      <c r="D727" s="33"/>
      <c r="E727" s="33"/>
      <c r="F727" s="33"/>
      <c r="G727" s="33"/>
      <c r="W727" s="33"/>
      <c r="X727" s="33"/>
      <c r="Y727" s="33"/>
      <c r="Z727" s="33"/>
      <c r="AA727" s="33"/>
      <c r="AB727" s="33"/>
      <c r="AC727" s="33"/>
    </row>
    <row r="728" spans="1:29">
      <c r="A728" s="33"/>
      <c r="B728" s="33"/>
      <c r="C728" s="33"/>
      <c r="D728" s="33"/>
      <c r="E728" s="33"/>
      <c r="F728" s="33"/>
      <c r="G728" s="33"/>
      <c r="W728" s="33"/>
      <c r="X728" s="33"/>
      <c r="Y728" s="33"/>
      <c r="Z728" s="33"/>
      <c r="AA728" s="33"/>
      <c r="AB728" s="33"/>
      <c r="AC728" s="33"/>
    </row>
    <row r="729" spans="1:29">
      <c r="A729" s="33"/>
      <c r="B729" s="33"/>
      <c r="C729" s="33"/>
      <c r="D729" s="33"/>
      <c r="E729" s="33"/>
      <c r="F729" s="33"/>
      <c r="G729" s="33"/>
      <c r="W729" s="33"/>
      <c r="X729" s="33"/>
      <c r="Y729" s="33"/>
      <c r="Z729" s="33"/>
      <c r="AA729" s="33"/>
      <c r="AB729" s="33"/>
      <c r="AC729" s="33"/>
    </row>
    <row r="730" spans="1:29">
      <c r="A730" s="33"/>
      <c r="B730" s="33"/>
      <c r="C730" s="33"/>
      <c r="D730" s="33"/>
      <c r="E730" s="33"/>
      <c r="F730" s="33"/>
      <c r="G730" s="33"/>
      <c r="W730" s="33"/>
      <c r="X730" s="33"/>
      <c r="Y730" s="33"/>
      <c r="Z730" s="33"/>
      <c r="AA730" s="33"/>
      <c r="AB730" s="33"/>
      <c r="AC730" s="33"/>
    </row>
    <row r="731" spans="1:29">
      <c r="A731" s="33"/>
      <c r="B731" s="33"/>
      <c r="C731" s="33"/>
      <c r="D731" s="33"/>
      <c r="E731" s="33"/>
      <c r="F731" s="33"/>
      <c r="G731" s="33"/>
      <c r="W731" s="33"/>
      <c r="X731" s="33"/>
      <c r="Y731" s="33"/>
      <c r="Z731" s="33"/>
      <c r="AA731" s="33"/>
      <c r="AB731" s="33"/>
      <c r="AC731" s="33"/>
    </row>
    <row r="732" spans="1:29">
      <c r="A732" s="33"/>
      <c r="B732" s="33"/>
      <c r="C732" s="33"/>
      <c r="D732" s="33"/>
      <c r="E732" s="33"/>
      <c r="F732" s="33"/>
      <c r="G732" s="33"/>
      <c r="W732" s="33"/>
      <c r="X732" s="33"/>
      <c r="Y732" s="33"/>
      <c r="Z732" s="33"/>
      <c r="AA732" s="33"/>
      <c r="AB732" s="33"/>
      <c r="AC732" s="33"/>
    </row>
    <row r="733" spans="1:29">
      <c r="A733" s="33"/>
      <c r="B733" s="33"/>
      <c r="C733" s="33"/>
      <c r="D733" s="33"/>
      <c r="E733" s="33"/>
      <c r="F733" s="33"/>
      <c r="G733" s="33"/>
      <c r="W733" s="33"/>
      <c r="X733" s="33"/>
      <c r="Y733" s="33"/>
      <c r="Z733" s="33"/>
      <c r="AA733" s="33"/>
      <c r="AB733" s="33"/>
      <c r="AC733" s="33"/>
    </row>
    <row r="734" spans="1:29">
      <c r="A734" s="33"/>
      <c r="B734" s="33"/>
      <c r="C734" s="33"/>
      <c r="D734" s="33"/>
      <c r="E734" s="33"/>
      <c r="F734" s="33"/>
      <c r="G734" s="33"/>
      <c r="W734" s="33"/>
      <c r="X734" s="33"/>
      <c r="Y734" s="33"/>
      <c r="Z734" s="33"/>
      <c r="AA734" s="33"/>
      <c r="AB734" s="33"/>
      <c r="AC734" s="33"/>
    </row>
    <row r="735" spans="1:29">
      <c r="A735" s="33"/>
      <c r="B735" s="33"/>
      <c r="C735" s="33"/>
      <c r="D735" s="33"/>
      <c r="E735" s="33"/>
      <c r="F735" s="33"/>
      <c r="G735" s="33"/>
      <c r="W735" s="33"/>
      <c r="X735" s="33"/>
      <c r="Y735" s="33"/>
      <c r="Z735" s="33"/>
      <c r="AA735" s="33"/>
      <c r="AB735" s="33"/>
      <c r="AC735" s="33"/>
    </row>
    <row r="736" spans="1:29">
      <c r="A736" s="33"/>
      <c r="B736" s="33"/>
      <c r="C736" s="33"/>
      <c r="D736" s="33"/>
      <c r="E736" s="33"/>
      <c r="F736" s="33"/>
      <c r="G736" s="33"/>
      <c r="W736" s="33"/>
      <c r="X736" s="33"/>
      <c r="Y736" s="33"/>
      <c r="Z736" s="33"/>
      <c r="AA736" s="33"/>
      <c r="AB736" s="33"/>
      <c r="AC736" s="33"/>
    </row>
    <row r="737" spans="1:29">
      <c r="A737" s="33"/>
      <c r="B737" s="33"/>
      <c r="C737" s="33"/>
      <c r="D737" s="33"/>
      <c r="E737" s="33"/>
      <c r="F737" s="33"/>
      <c r="G737" s="33"/>
      <c r="W737" s="33"/>
      <c r="X737" s="33"/>
      <c r="Y737" s="33"/>
      <c r="Z737" s="33"/>
      <c r="AA737" s="33"/>
      <c r="AB737" s="33"/>
      <c r="AC737" s="33"/>
    </row>
    <row r="738" spans="1:29">
      <c r="A738" s="33"/>
      <c r="B738" s="33"/>
      <c r="C738" s="33"/>
      <c r="D738" s="33"/>
      <c r="E738" s="33"/>
      <c r="F738" s="33"/>
      <c r="G738" s="33"/>
      <c r="W738" s="33"/>
      <c r="X738" s="33"/>
      <c r="Y738" s="33"/>
      <c r="Z738" s="33"/>
      <c r="AA738" s="33"/>
      <c r="AB738" s="33"/>
      <c r="AC738" s="33"/>
    </row>
    <row r="739" spans="1:29">
      <c r="A739" s="33"/>
      <c r="B739" s="33"/>
      <c r="C739" s="33"/>
      <c r="D739" s="33"/>
      <c r="E739" s="33"/>
      <c r="F739" s="33"/>
      <c r="G739" s="33"/>
      <c r="W739" s="33"/>
      <c r="X739" s="33"/>
      <c r="Y739" s="33"/>
      <c r="Z739" s="33"/>
      <c r="AA739" s="33"/>
      <c r="AB739" s="33"/>
      <c r="AC739" s="33"/>
    </row>
    <row r="740" spans="1:29">
      <c r="A740" s="33"/>
      <c r="B740" s="33"/>
      <c r="C740" s="33"/>
      <c r="D740" s="33"/>
      <c r="E740" s="33"/>
      <c r="F740" s="33"/>
      <c r="G740" s="33"/>
      <c r="W740" s="33"/>
      <c r="X740" s="33"/>
      <c r="Y740" s="33"/>
      <c r="Z740" s="33"/>
      <c r="AA740" s="33"/>
      <c r="AB740" s="33"/>
      <c r="AC740" s="33"/>
    </row>
    <row r="741" spans="1:29">
      <c r="A741" s="33"/>
      <c r="B741" s="33"/>
      <c r="C741" s="33"/>
      <c r="D741" s="33"/>
      <c r="E741" s="33"/>
      <c r="F741" s="33"/>
      <c r="G741" s="33"/>
      <c r="W741" s="33"/>
      <c r="X741" s="33"/>
      <c r="Y741" s="33"/>
      <c r="Z741" s="33"/>
      <c r="AA741" s="33"/>
      <c r="AB741" s="33"/>
      <c r="AC741" s="33"/>
    </row>
    <row r="742" spans="1:29">
      <c r="A742" s="33"/>
      <c r="B742" s="33"/>
      <c r="C742" s="33"/>
      <c r="D742" s="33"/>
      <c r="E742" s="33"/>
      <c r="F742" s="33"/>
      <c r="G742" s="33"/>
      <c r="W742" s="33"/>
      <c r="X742" s="33"/>
      <c r="Y742" s="33"/>
      <c r="Z742" s="33"/>
      <c r="AA742" s="33"/>
      <c r="AB742" s="33"/>
      <c r="AC742" s="33"/>
    </row>
    <row r="743" spans="1:29">
      <c r="A743" s="33"/>
      <c r="B743" s="33"/>
      <c r="C743" s="33"/>
      <c r="D743" s="33"/>
      <c r="E743" s="33"/>
      <c r="F743" s="33"/>
      <c r="G743" s="33"/>
      <c r="W743" s="33"/>
      <c r="X743" s="33"/>
      <c r="Y743" s="33"/>
      <c r="Z743" s="33"/>
      <c r="AA743" s="33"/>
      <c r="AB743" s="33"/>
      <c r="AC743" s="33"/>
    </row>
    <row r="744" spans="1:29">
      <c r="A744" s="33"/>
      <c r="B744" s="33"/>
      <c r="C744" s="33"/>
      <c r="D744" s="33"/>
      <c r="E744" s="33"/>
      <c r="F744" s="33"/>
      <c r="G744" s="33"/>
      <c r="W744" s="33"/>
      <c r="X744" s="33"/>
      <c r="Y744" s="33"/>
      <c r="Z744" s="33"/>
      <c r="AA744" s="33"/>
      <c r="AB744" s="33"/>
      <c r="AC744" s="33"/>
    </row>
    <row r="745" spans="1:29">
      <c r="A745" s="33"/>
      <c r="B745" s="33"/>
      <c r="C745" s="33"/>
      <c r="D745" s="33"/>
      <c r="E745" s="33"/>
      <c r="F745" s="33"/>
      <c r="G745" s="33"/>
      <c r="W745" s="33"/>
      <c r="X745" s="33"/>
      <c r="Y745" s="33"/>
      <c r="Z745" s="33"/>
      <c r="AA745" s="33"/>
      <c r="AB745" s="33"/>
      <c r="AC745" s="33"/>
    </row>
    <row r="746" spans="1:29">
      <c r="A746" s="33"/>
      <c r="B746" s="33"/>
      <c r="C746" s="33"/>
      <c r="D746" s="33"/>
      <c r="E746" s="33"/>
      <c r="F746" s="33"/>
      <c r="G746" s="33"/>
      <c r="W746" s="33"/>
      <c r="X746" s="33"/>
      <c r="Y746" s="33"/>
      <c r="Z746" s="33"/>
      <c r="AA746" s="33"/>
      <c r="AB746" s="33"/>
      <c r="AC746" s="33"/>
    </row>
    <row r="747" spans="1:29">
      <c r="A747" s="33"/>
      <c r="B747" s="33"/>
      <c r="C747" s="33"/>
      <c r="D747" s="33"/>
      <c r="E747" s="33"/>
      <c r="F747" s="33"/>
      <c r="G747" s="33"/>
      <c r="W747" s="33"/>
      <c r="X747" s="33"/>
      <c r="Y747" s="33"/>
      <c r="Z747" s="33"/>
      <c r="AA747" s="33"/>
      <c r="AB747" s="33"/>
      <c r="AC747" s="33"/>
    </row>
    <row r="748" spans="1:29">
      <c r="A748" s="33"/>
      <c r="B748" s="33"/>
      <c r="C748" s="33"/>
      <c r="D748" s="33"/>
      <c r="E748" s="33"/>
      <c r="F748" s="33"/>
      <c r="G748" s="33"/>
      <c r="W748" s="33"/>
      <c r="X748" s="33"/>
      <c r="Y748" s="33"/>
      <c r="Z748" s="33"/>
      <c r="AA748" s="33"/>
      <c r="AB748" s="33"/>
      <c r="AC748" s="33"/>
    </row>
    <row r="749" spans="1:29">
      <c r="A749" s="33"/>
      <c r="B749" s="33"/>
      <c r="C749" s="33"/>
      <c r="D749" s="33"/>
      <c r="E749" s="33"/>
      <c r="F749" s="33"/>
      <c r="G749" s="33"/>
      <c r="W749" s="33"/>
      <c r="X749" s="33"/>
      <c r="Y749" s="33"/>
      <c r="Z749" s="33"/>
      <c r="AA749" s="33"/>
      <c r="AB749" s="33"/>
      <c r="AC749" s="33"/>
    </row>
    <row r="750" spans="1:29">
      <c r="A750" s="33"/>
      <c r="B750" s="33"/>
      <c r="C750" s="33"/>
      <c r="D750" s="33"/>
      <c r="E750" s="33"/>
      <c r="F750" s="33"/>
      <c r="G750" s="33"/>
      <c r="W750" s="33"/>
      <c r="X750" s="33"/>
      <c r="Y750" s="33"/>
      <c r="Z750" s="33"/>
      <c r="AA750" s="33"/>
      <c r="AB750" s="33"/>
      <c r="AC750" s="33"/>
    </row>
    <row r="751" spans="1:29">
      <c r="A751" s="33"/>
      <c r="B751" s="33"/>
      <c r="C751" s="33"/>
      <c r="D751" s="33"/>
      <c r="E751" s="33"/>
      <c r="F751" s="33"/>
      <c r="G751" s="33"/>
      <c r="W751" s="33"/>
      <c r="X751" s="33"/>
      <c r="Y751" s="33"/>
      <c r="Z751" s="33"/>
      <c r="AA751" s="33"/>
      <c r="AB751" s="33"/>
      <c r="AC751" s="33"/>
    </row>
    <row r="752" spans="1:29">
      <c r="A752" s="33"/>
      <c r="B752" s="33"/>
      <c r="C752" s="33"/>
      <c r="D752" s="33"/>
      <c r="E752" s="33"/>
      <c r="F752" s="33"/>
      <c r="G752" s="33"/>
      <c r="W752" s="33"/>
      <c r="X752" s="33"/>
      <c r="Y752" s="33"/>
      <c r="Z752" s="33"/>
      <c r="AA752" s="33"/>
      <c r="AB752" s="33"/>
      <c r="AC752" s="33"/>
    </row>
    <row r="753" spans="1:29">
      <c r="A753" s="33"/>
      <c r="B753" s="33"/>
      <c r="C753" s="33"/>
      <c r="D753" s="33"/>
      <c r="E753" s="33"/>
      <c r="F753" s="33"/>
      <c r="G753" s="33"/>
      <c r="W753" s="33"/>
      <c r="X753" s="33"/>
      <c r="Y753" s="33"/>
      <c r="Z753" s="33"/>
      <c r="AA753" s="33"/>
      <c r="AB753" s="33"/>
      <c r="AC753" s="33"/>
    </row>
    <row r="754" spans="1:29">
      <c r="A754" s="33"/>
      <c r="B754" s="33"/>
      <c r="C754" s="33"/>
      <c r="D754" s="33"/>
      <c r="E754" s="33"/>
      <c r="F754" s="33"/>
      <c r="G754" s="33"/>
      <c r="W754" s="33"/>
      <c r="X754" s="33"/>
      <c r="Y754" s="33"/>
      <c r="Z754" s="33"/>
      <c r="AA754" s="33"/>
      <c r="AB754" s="33"/>
      <c r="AC754" s="33"/>
    </row>
    <row r="755" spans="1:29">
      <c r="A755" s="33"/>
      <c r="B755" s="33"/>
      <c r="C755" s="33"/>
      <c r="D755" s="33"/>
      <c r="E755" s="33"/>
      <c r="F755" s="33"/>
      <c r="G755" s="33"/>
      <c r="W755" s="33"/>
      <c r="X755" s="33"/>
      <c r="Y755" s="33"/>
      <c r="Z755" s="33"/>
      <c r="AA755" s="33"/>
      <c r="AB755" s="33"/>
      <c r="AC755" s="33"/>
    </row>
    <row r="756" spans="1:29">
      <c r="A756" s="33"/>
      <c r="B756" s="33"/>
      <c r="C756" s="33"/>
      <c r="D756" s="33"/>
      <c r="E756" s="33"/>
      <c r="F756" s="33"/>
      <c r="G756" s="33"/>
      <c r="W756" s="33"/>
      <c r="X756" s="33"/>
      <c r="Y756" s="33"/>
      <c r="Z756" s="33"/>
      <c r="AA756" s="33"/>
      <c r="AB756" s="33"/>
      <c r="AC756" s="33"/>
    </row>
    <row r="757" spans="1:29">
      <c r="A757" s="33"/>
      <c r="B757" s="33"/>
      <c r="C757" s="33"/>
      <c r="D757" s="33"/>
      <c r="E757" s="33"/>
      <c r="F757" s="33"/>
      <c r="G757" s="33"/>
      <c r="W757" s="33"/>
      <c r="X757" s="33"/>
      <c r="Y757" s="33"/>
      <c r="Z757" s="33"/>
      <c r="AA757" s="33"/>
      <c r="AB757" s="33"/>
      <c r="AC757" s="33"/>
    </row>
    <row r="758" spans="1:29">
      <c r="A758" s="33"/>
      <c r="B758" s="33"/>
      <c r="C758" s="33"/>
      <c r="D758" s="33"/>
      <c r="E758" s="33"/>
      <c r="F758" s="33"/>
      <c r="G758" s="33"/>
      <c r="W758" s="33"/>
      <c r="X758" s="33"/>
      <c r="Y758" s="33"/>
      <c r="Z758" s="33"/>
      <c r="AA758" s="33"/>
      <c r="AB758" s="33"/>
      <c r="AC758" s="33"/>
    </row>
    <row r="759" spans="1:29">
      <c r="A759" s="33"/>
      <c r="B759" s="33"/>
      <c r="C759" s="33"/>
      <c r="D759" s="33"/>
      <c r="E759" s="33"/>
      <c r="F759" s="33"/>
      <c r="G759" s="33"/>
      <c r="W759" s="33"/>
      <c r="X759" s="33"/>
      <c r="Y759" s="33"/>
      <c r="Z759" s="33"/>
      <c r="AA759" s="33"/>
      <c r="AB759" s="33"/>
      <c r="AC759" s="33"/>
    </row>
    <row r="760" spans="1:29">
      <c r="A760" s="33"/>
      <c r="B760" s="33"/>
      <c r="C760" s="33"/>
      <c r="D760" s="33"/>
      <c r="E760" s="33"/>
      <c r="F760" s="33"/>
      <c r="G760" s="33"/>
      <c r="W760" s="33"/>
      <c r="X760" s="33"/>
      <c r="Y760" s="33"/>
      <c r="Z760" s="33"/>
      <c r="AA760" s="33"/>
      <c r="AB760" s="33"/>
      <c r="AC760" s="33"/>
    </row>
    <row r="761" spans="1:29">
      <c r="A761" s="33"/>
      <c r="B761" s="33"/>
      <c r="C761" s="33"/>
      <c r="D761" s="33"/>
      <c r="E761" s="33"/>
      <c r="F761" s="33"/>
      <c r="G761" s="33"/>
      <c r="W761" s="33"/>
      <c r="X761" s="33"/>
      <c r="Y761" s="33"/>
      <c r="Z761" s="33"/>
      <c r="AA761" s="33"/>
      <c r="AB761" s="33"/>
      <c r="AC761" s="33"/>
    </row>
    <row r="762" spans="1:29">
      <c r="A762" s="33"/>
      <c r="B762" s="33"/>
      <c r="C762" s="33"/>
      <c r="D762" s="33"/>
      <c r="E762" s="33"/>
      <c r="F762" s="33"/>
      <c r="G762" s="33"/>
      <c r="W762" s="33"/>
      <c r="X762" s="33"/>
      <c r="Y762" s="33"/>
      <c r="Z762" s="33"/>
      <c r="AA762" s="33"/>
      <c r="AB762" s="33"/>
      <c r="AC762" s="33"/>
    </row>
    <row r="763" spans="1:29">
      <c r="A763" s="33"/>
      <c r="B763" s="33"/>
      <c r="C763" s="33"/>
      <c r="D763" s="33"/>
      <c r="E763" s="33"/>
      <c r="F763" s="33"/>
      <c r="G763" s="33"/>
      <c r="W763" s="33"/>
      <c r="X763" s="33"/>
      <c r="Y763" s="33"/>
      <c r="Z763" s="33"/>
      <c r="AA763" s="33"/>
      <c r="AB763" s="33"/>
      <c r="AC763" s="33"/>
    </row>
    <row r="764" spans="1:29">
      <c r="A764" s="33"/>
      <c r="B764" s="33"/>
      <c r="C764" s="33"/>
      <c r="D764" s="33"/>
      <c r="E764" s="33"/>
      <c r="F764" s="33"/>
      <c r="G764" s="33"/>
      <c r="W764" s="33"/>
      <c r="X764" s="33"/>
      <c r="Y764" s="33"/>
      <c r="Z764" s="33"/>
      <c r="AA764" s="33"/>
      <c r="AB764" s="33"/>
      <c r="AC764" s="33"/>
    </row>
    <row r="765" spans="1:29">
      <c r="A765" s="33"/>
      <c r="B765" s="33"/>
      <c r="C765" s="33"/>
      <c r="D765" s="33"/>
      <c r="E765" s="33"/>
      <c r="F765" s="33"/>
      <c r="G765" s="33"/>
      <c r="W765" s="33"/>
      <c r="X765" s="33"/>
      <c r="Y765" s="33"/>
      <c r="Z765" s="33"/>
      <c r="AA765" s="33"/>
      <c r="AB765" s="33"/>
      <c r="AC765" s="33"/>
    </row>
    <row r="766" spans="1:29">
      <c r="A766" s="33"/>
      <c r="B766" s="33"/>
      <c r="C766" s="33"/>
      <c r="D766" s="33"/>
      <c r="E766" s="33"/>
      <c r="F766" s="33"/>
      <c r="G766" s="33"/>
      <c r="W766" s="33"/>
      <c r="X766" s="33"/>
      <c r="Y766" s="33"/>
      <c r="Z766" s="33"/>
      <c r="AA766" s="33"/>
      <c r="AB766" s="33"/>
      <c r="AC766" s="33"/>
    </row>
    <row r="767" spans="1:29">
      <c r="A767" s="33"/>
      <c r="B767" s="33"/>
      <c r="C767" s="33"/>
      <c r="D767" s="33"/>
      <c r="E767" s="33"/>
      <c r="F767" s="33"/>
      <c r="G767" s="33"/>
      <c r="W767" s="33"/>
      <c r="X767" s="33"/>
      <c r="Y767" s="33"/>
      <c r="Z767" s="33"/>
      <c r="AA767" s="33"/>
      <c r="AB767" s="33"/>
      <c r="AC767" s="33"/>
    </row>
    <row r="768" spans="1:29">
      <c r="A768" s="33"/>
      <c r="B768" s="33"/>
      <c r="C768" s="33"/>
      <c r="D768" s="33"/>
      <c r="E768" s="33"/>
      <c r="F768" s="33"/>
      <c r="G768" s="33"/>
      <c r="W768" s="33"/>
      <c r="X768" s="33"/>
      <c r="Y768" s="33"/>
      <c r="Z768" s="33"/>
      <c r="AA768" s="33"/>
      <c r="AB768" s="33"/>
      <c r="AC768" s="33"/>
    </row>
    <row r="769" spans="1:29">
      <c r="A769" s="33"/>
      <c r="B769" s="33"/>
      <c r="C769" s="33"/>
      <c r="D769" s="33"/>
      <c r="E769" s="33"/>
      <c r="F769" s="33"/>
      <c r="G769" s="33"/>
      <c r="W769" s="33"/>
      <c r="X769" s="33"/>
      <c r="Y769" s="33"/>
      <c r="Z769" s="33"/>
      <c r="AA769" s="33"/>
      <c r="AB769" s="33"/>
      <c r="AC769" s="33"/>
    </row>
    <row r="770" spans="1:29">
      <c r="A770" s="33"/>
      <c r="B770" s="33"/>
      <c r="C770" s="33"/>
      <c r="D770" s="33"/>
      <c r="E770" s="33"/>
      <c r="F770" s="33"/>
      <c r="G770" s="33"/>
      <c r="W770" s="33"/>
      <c r="X770" s="33"/>
      <c r="Y770" s="33"/>
      <c r="Z770" s="33"/>
      <c r="AA770" s="33"/>
      <c r="AB770" s="33"/>
      <c r="AC770" s="33"/>
    </row>
    <row r="771" spans="1:29">
      <c r="A771" s="33"/>
      <c r="B771" s="33"/>
      <c r="C771" s="33"/>
      <c r="D771" s="33"/>
      <c r="E771" s="33"/>
      <c r="F771" s="33"/>
      <c r="G771" s="33"/>
      <c r="W771" s="33"/>
      <c r="X771" s="33"/>
      <c r="Y771" s="33"/>
      <c r="Z771" s="33"/>
      <c r="AA771" s="33"/>
      <c r="AB771" s="33"/>
      <c r="AC771" s="33"/>
    </row>
    <row r="772" spans="1:29">
      <c r="A772" s="33"/>
      <c r="B772" s="33"/>
      <c r="C772" s="33"/>
      <c r="D772" s="33"/>
      <c r="E772" s="33"/>
      <c r="F772" s="33"/>
      <c r="G772" s="33"/>
      <c r="W772" s="33"/>
      <c r="X772" s="33"/>
      <c r="Y772" s="33"/>
      <c r="Z772" s="33"/>
      <c r="AA772" s="33"/>
      <c r="AB772" s="33"/>
      <c r="AC772" s="33"/>
    </row>
    <row r="773" spans="1:29">
      <c r="A773" s="33"/>
      <c r="B773" s="33"/>
      <c r="C773" s="33"/>
      <c r="D773" s="33"/>
      <c r="E773" s="33"/>
      <c r="F773" s="33"/>
      <c r="G773" s="33"/>
      <c r="W773" s="33"/>
      <c r="X773" s="33"/>
      <c r="Y773" s="33"/>
      <c r="Z773" s="33"/>
      <c r="AA773" s="33"/>
      <c r="AB773" s="33"/>
      <c r="AC773" s="33"/>
    </row>
    <row r="774" spans="1:29">
      <c r="A774" s="33"/>
      <c r="B774" s="33"/>
      <c r="C774" s="33"/>
      <c r="D774" s="33"/>
      <c r="E774" s="33"/>
      <c r="F774" s="33"/>
      <c r="G774" s="33"/>
      <c r="W774" s="33"/>
      <c r="X774" s="33"/>
      <c r="Y774" s="33"/>
      <c r="Z774" s="33"/>
      <c r="AA774" s="33"/>
      <c r="AB774" s="33"/>
      <c r="AC774" s="33"/>
    </row>
    <row r="775" spans="1:29">
      <c r="A775" s="33"/>
      <c r="B775" s="33"/>
      <c r="C775" s="33"/>
      <c r="D775" s="33"/>
      <c r="E775" s="33"/>
      <c r="F775" s="33"/>
      <c r="G775" s="33"/>
      <c r="W775" s="33"/>
      <c r="X775" s="33"/>
      <c r="Y775" s="33"/>
      <c r="Z775" s="33"/>
      <c r="AA775" s="33"/>
      <c r="AB775" s="33"/>
      <c r="AC775" s="33"/>
    </row>
    <row r="776" spans="1:29">
      <c r="A776" s="33"/>
      <c r="B776" s="33"/>
      <c r="C776" s="33"/>
      <c r="D776" s="33"/>
      <c r="E776" s="33"/>
      <c r="F776" s="33"/>
      <c r="G776" s="33"/>
      <c r="W776" s="33"/>
      <c r="X776" s="33"/>
      <c r="Y776" s="33"/>
      <c r="Z776" s="33"/>
      <c r="AA776" s="33"/>
      <c r="AB776" s="33"/>
      <c r="AC776" s="33"/>
    </row>
    <row r="777" spans="1:29">
      <c r="A777" s="33"/>
      <c r="B777" s="33"/>
      <c r="C777" s="33"/>
      <c r="D777" s="33"/>
      <c r="E777" s="33"/>
      <c r="F777" s="33"/>
      <c r="G777" s="33"/>
      <c r="W777" s="33"/>
      <c r="X777" s="33"/>
      <c r="Y777" s="33"/>
      <c r="Z777" s="33"/>
      <c r="AA777" s="33"/>
      <c r="AB777" s="33"/>
      <c r="AC777" s="33"/>
    </row>
    <row r="778" spans="1:29">
      <c r="A778" s="33"/>
      <c r="B778" s="33"/>
      <c r="C778" s="33"/>
      <c r="D778" s="33"/>
      <c r="E778" s="33"/>
      <c r="F778" s="33"/>
      <c r="G778" s="33"/>
      <c r="W778" s="33"/>
      <c r="X778" s="33"/>
      <c r="Y778" s="33"/>
      <c r="Z778" s="33"/>
      <c r="AA778" s="33"/>
      <c r="AB778" s="33"/>
      <c r="AC778" s="33"/>
    </row>
    <row r="779" spans="1:29">
      <c r="A779" s="33"/>
      <c r="B779" s="33"/>
      <c r="C779" s="33"/>
      <c r="D779" s="33"/>
      <c r="E779" s="33"/>
      <c r="F779" s="33"/>
      <c r="G779" s="33"/>
      <c r="W779" s="33"/>
      <c r="X779" s="33"/>
      <c r="Y779" s="33"/>
      <c r="Z779" s="33"/>
      <c r="AA779" s="33"/>
      <c r="AB779" s="33"/>
      <c r="AC779" s="33"/>
    </row>
    <row r="780" spans="1:29">
      <c r="A780" s="33"/>
      <c r="B780" s="33"/>
      <c r="C780" s="33"/>
      <c r="D780" s="33"/>
      <c r="E780" s="33"/>
      <c r="F780" s="33"/>
      <c r="G780" s="33"/>
      <c r="W780" s="33"/>
      <c r="X780" s="33"/>
      <c r="Y780" s="33"/>
      <c r="Z780" s="33"/>
      <c r="AA780" s="33"/>
      <c r="AB780" s="33"/>
      <c r="AC780" s="33"/>
    </row>
    <row r="781" spans="1:29">
      <c r="A781" s="33"/>
      <c r="B781" s="33"/>
      <c r="C781" s="33"/>
      <c r="D781" s="33"/>
      <c r="E781" s="33"/>
      <c r="F781" s="33"/>
      <c r="G781" s="33"/>
      <c r="W781" s="33"/>
      <c r="X781" s="33"/>
      <c r="Y781" s="33"/>
      <c r="Z781" s="33"/>
      <c r="AA781" s="33"/>
      <c r="AB781" s="33"/>
      <c r="AC781" s="33"/>
    </row>
    <row r="782" spans="1:29">
      <c r="A782" s="33"/>
      <c r="B782" s="33"/>
      <c r="C782" s="33"/>
      <c r="D782" s="33"/>
      <c r="E782" s="33"/>
      <c r="F782" s="33"/>
      <c r="G782" s="33"/>
      <c r="W782" s="33"/>
      <c r="X782" s="33"/>
      <c r="Y782" s="33"/>
      <c r="Z782" s="33"/>
      <c r="AA782" s="33"/>
      <c r="AB782" s="33"/>
      <c r="AC782" s="33"/>
    </row>
    <row r="783" spans="1:29">
      <c r="A783" s="33"/>
      <c r="B783" s="33"/>
      <c r="C783" s="33"/>
      <c r="D783" s="33"/>
      <c r="E783" s="33"/>
      <c r="F783" s="33"/>
      <c r="G783" s="33"/>
      <c r="W783" s="33"/>
      <c r="X783" s="33"/>
      <c r="Y783" s="33"/>
      <c r="Z783" s="33"/>
      <c r="AA783" s="33"/>
      <c r="AB783" s="33"/>
      <c r="AC783" s="33"/>
    </row>
    <row r="784" spans="1:29">
      <c r="A784" s="33"/>
      <c r="B784" s="33"/>
      <c r="C784" s="33"/>
      <c r="D784" s="33"/>
      <c r="E784" s="33"/>
      <c r="F784" s="33"/>
      <c r="G784" s="33"/>
      <c r="W784" s="33"/>
      <c r="X784" s="33"/>
      <c r="Y784" s="33"/>
      <c r="Z784" s="33"/>
      <c r="AA784" s="33"/>
      <c r="AB784" s="33"/>
      <c r="AC784" s="33"/>
    </row>
    <row r="785" spans="1:29">
      <c r="A785" s="33"/>
      <c r="B785" s="33"/>
      <c r="C785" s="33"/>
      <c r="D785" s="33"/>
      <c r="E785" s="33"/>
      <c r="F785" s="33"/>
      <c r="G785" s="33"/>
      <c r="W785" s="33"/>
      <c r="X785" s="33"/>
      <c r="Y785" s="33"/>
      <c r="Z785" s="33"/>
      <c r="AA785" s="33"/>
      <c r="AB785" s="33"/>
      <c r="AC785" s="33"/>
    </row>
    <row r="786" spans="1:29">
      <c r="A786" s="33"/>
      <c r="B786" s="33"/>
      <c r="C786" s="33"/>
      <c r="D786" s="33"/>
      <c r="E786" s="33"/>
      <c r="F786" s="33"/>
      <c r="G786" s="33"/>
      <c r="W786" s="33"/>
      <c r="X786" s="33"/>
      <c r="Y786" s="33"/>
      <c r="Z786" s="33"/>
      <c r="AA786" s="33"/>
      <c r="AB786" s="33"/>
      <c r="AC786" s="33"/>
    </row>
    <row r="787" spans="1:29">
      <c r="A787" s="33"/>
      <c r="B787" s="33"/>
      <c r="C787" s="33"/>
      <c r="D787" s="33"/>
      <c r="E787" s="33"/>
      <c r="F787" s="33"/>
      <c r="G787" s="33"/>
      <c r="W787" s="33"/>
      <c r="X787" s="33"/>
      <c r="Y787" s="33"/>
      <c r="Z787" s="33"/>
      <c r="AA787" s="33"/>
      <c r="AB787" s="33"/>
      <c r="AC787" s="33"/>
    </row>
    <row r="788" spans="1:29">
      <c r="A788" s="33"/>
      <c r="B788" s="33"/>
      <c r="C788" s="33"/>
      <c r="D788" s="33"/>
      <c r="E788" s="33"/>
      <c r="F788" s="33"/>
      <c r="G788" s="33"/>
      <c r="W788" s="33"/>
      <c r="X788" s="33"/>
      <c r="Y788" s="33"/>
      <c r="Z788" s="33"/>
      <c r="AA788" s="33"/>
      <c r="AB788" s="33"/>
      <c r="AC788" s="33"/>
    </row>
    <row r="789" spans="1:29">
      <c r="A789" s="33"/>
      <c r="B789" s="33"/>
      <c r="C789" s="33"/>
      <c r="D789" s="33"/>
      <c r="E789" s="33"/>
      <c r="F789" s="33"/>
      <c r="G789" s="33"/>
      <c r="W789" s="33"/>
      <c r="X789" s="33"/>
      <c r="Y789" s="33"/>
      <c r="Z789" s="33"/>
      <c r="AA789" s="33"/>
      <c r="AB789" s="33"/>
      <c r="AC789" s="33"/>
    </row>
    <row r="790" spans="1:29">
      <c r="A790" s="33"/>
      <c r="B790" s="33"/>
      <c r="C790" s="33"/>
      <c r="D790" s="33"/>
      <c r="E790" s="33"/>
      <c r="F790" s="33"/>
      <c r="G790" s="33"/>
      <c r="W790" s="33"/>
      <c r="X790" s="33"/>
      <c r="Y790" s="33"/>
      <c r="Z790" s="33"/>
      <c r="AA790" s="33"/>
      <c r="AB790" s="33"/>
      <c r="AC790" s="33"/>
    </row>
    <row r="791" spans="1:29">
      <c r="A791" s="33"/>
      <c r="B791" s="33"/>
      <c r="C791" s="33"/>
      <c r="D791" s="33"/>
      <c r="E791" s="33"/>
      <c r="F791" s="33"/>
      <c r="G791" s="33"/>
      <c r="W791" s="33"/>
      <c r="X791" s="33"/>
      <c r="Y791" s="33"/>
      <c r="Z791" s="33"/>
      <c r="AA791" s="33"/>
      <c r="AB791" s="33"/>
      <c r="AC791" s="33"/>
    </row>
    <row r="792" spans="1:29">
      <c r="A792" s="33"/>
      <c r="B792" s="33"/>
      <c r="C792" s="33"/>
      <c r="D792" s="33"/>
      <c r="E792" s="33"/>
      <c r="F792" s="33"/>
      <c r="G792" s="33"/>
      <c r="W792" s="33"/>
      <c r="X792" s="33"/>
      <c r="Y792" s="33"/>
      <c r="Z792" s="33"/>
      <c r="AA792" s="33"/>
      <c r="AB792" s="33"/>
      <c r="AC792" s="33"/>
    </row>
    <row r="793" spans="1:29">
      <c r="A793" s="33"/>
      <c r="B793" s="33"/>
      <c r="C793" s="33"/>
      <c r="D793" s="33"/>
      <c r="E793" s="33"/>
      <c r="F793" s="33"/>
      <c r="G793" s="33"/>
      <c r="W793" s="33"/>
      <c r="X793" s="33"/>
      <c r="Y793" s="33"/>
      <c r="Z793" s="33"/>
      <c r="AA793" s="33"/>
      <c r="AB793" s="33"/>
      <c r="AC793" s="33"/>
    </row>
    <row r="794" spans="1:29">
      <c r="A794" s="33"/>
      <c r="B794" s="33"/>
      <c r="C794" s="33"/>
      <c r="D794" s="33"/>
      <c r="E794" s="33"/>
      <c r="F794" s="33"/>
      <c r="G794" s="33"/>
      <c r="W794" s="33"/>
      <c r="X794" s="33"/>
      <c r="Y794" s="33"/>
      <c r="Z794" s="33"/>
      <c r="AA794" s="33"/>
      <c r="AB794" s="33"/>
      <c r="AC794" s="33"/>
    </row>
    <row r="795" spans="1:29">
      <c r="A795" s="33"/>
      <c r="B795" s="33"/>
      <c r="C795" s="33"/>
      <c r="D795" s="33"/>
      <c r="E795" s="33"/>
      <c r="F795" s="33"/>
      <c r="G795" s="33"/>
      <c r="W795" s="33"/>
      <c r="X795" s="33"/>
      <c r="Y795" s="33"/>
      <c r="Z795" s="33"/>
      <c r="AA795" s="33"/>
      <c r="AB795" s="33"/>
      <c r="AC795" s="33"/>
    </row>
    <row r="796" spans="1:29">
      <c r="A796" s="33"/>
      <c r="B796" s="33"/>
      <c r="C796" s="33"/>
      <c r="D796" s="33"/>
      <c r="E796" s="33"/>
      <c r="F796" s="33"/>
      <c r="G796" s="33"/>
      <c r="W796" s="33"/>
      <c r="X796" s="33"/>
      <c r="Y796" s="33"/>
      <c r="Z796" s="33"/>
      <c r="AA796" s="33"/>
      <c r="AB796" s="33"/>
      <c r="AC796" s="33"/>
    </row>
    <row r="797" spans="1:29">
      <c r="A797" s="33"/>
      <c r="B797" s="33"/>
      <c r="C797" s="33"/>
      <c r="D797" s="33"/>
      <c r="E797" s="33"/>
      <c r="F797" s="33"/>
      <c r="G797" s="33"/>
      <c r="W797" s="33"/>
      <c r="X797" s="33"/>
      <c r="Y797" s="33"/>
      <c r="Z797" s="33"/>
      <c r="AA797" s="33"/>
      <c r="AB797" s="33"/>
      <c r="AC797" s="33"/>
    </row>
    <row r="798" spans="1:29">
      <c r="A798" s="33"/>
      <c r="B798" s="33"/>
      <c r="C798" s="33"/>
      <c r="D798" s="33"/>
      <c r="E798" s="33"/>
      <c r="F798" s="33"/>
      <c r="G798" s="33"/>
      <c r="W798" s="33"/>
      <c r="X798" s="33"/>
      <c r="Y798" s="33"/>
      <c r="Z798" s="33"/>
      <c r="AA798" s="33"/>
      <c r="AB798" s="33"/>
      <c r="AC798" s="33"/>
    </row>
    <row r="799" spans="1:29">
      <c r="A799" s="33"/>
      <c r="B799" s="33"/>
      <c r="C799" s="33"/>
      <c r="D799" s="33"/>
      <c r="E799" s="33"/>
      <c r="F799" s="33"/>
      <c r="G799" s="33"/>
      <c r="W799" s="33"/>
      <c r="X799" s="33"/>
      <c r="Y799" s="33"/>
      <c r="Z799" s="33"/>
      <c r="AA799" s="33"/>
      <c r="AB799" s="33"/>
      <c r="AC799" s="33"/>
    </row>
    <row r="800" spans="1:29">
      <c r="A800" s="33"/>
      <c r="B800" s="33"/>
      <c r="C800" s="33"/>
      <c r="D800" s="33"/>
      <c r="E800" s="33"/>
      <c r="F800" s="33"/>
      <c r="G800" s="33"/>
      <c r="W800" s="33"/>
      <c r="X800" s="33"/>
      <c r="Y800" s="33"/>
      <c r="Z800" s="33"/>
      <c r="AA800" s="33"/>
      <c r="AB800" s="33"/>
      <c r="AC800" s="33"/>
    </row>
    <row r="801" spans="1:29">
      <c r="A801" s="33"/>
      <c r="B801" s="33"/>
      <c r="C801" s="33"/>
      <c r="D801" s="33"/>
      <c r="E801" s="33"/>
      <c r="F801" s="33"/>
      <c r="G801" s="33"/>
      <c r="W801" s="33"/>
      <c r="X801" s="33"/>
      <c r="Y801" s="33"/>
      <c r="Z801" s="33"/>
      <c r="AA801" s="33"/>
      <c r="AB801" s="33"/>
      <c r="AC801" s="33"/>
    </row>
    <row r="802" spans="1:29">
      <c r="A802" s="33"/>
      <c r="B802" s="33"/>
      <c r="C802" s="33"/>
      <c r="D802" s="33"/>
      <c r="E802" s="33"/>
      <c r="F802" s="33"/>
      <c r="G802" s="33"/>
      <c r="W802" s="33"/>
      <c r="X802" s="33"/>
      <c r="Y802" s="33"/>
      <c r="Z802" s="33"/>
      <c r="AA802" s="33"/>
      <c r="AB802" s="33"/>
      <c r="AC802" s="33"/>
    </row>
    <row r="803" spans="1:29">
      <c r="A803" s="33"/>
      <c r="B803" s="33"/>
      <c r="C803" s="33"/>
      <c r="D803" s="33"/>
      <c r="E803" s="33"/>
      <c r="F803" s="33"/>
      <c r="G803" s="33"/>
      <c r="W803" s="33"/>
      <c r="X803" s="33"/>
      <c r="Y803" s="33"/>
      <c r="Z803" s="33"/>
      <c r="AA803" s="33"/>
      <c r="AB803" s="33"/>
      <c r="AC803" s="33"/>
    </row>
    <row r="804" spans="1:29">
      <c r="A804" s="33"/>
      <c r="B804" s="33"/>
      <c r="C804" s="33"/>
      <c r="D804" s="33"/>
      <c r="E804" s="33"/>
      <c r="F804" s="33"/>
      <c r="G804" s="33"/>
      <c r="W804" s="33"/>
      <c r="X804" s="33"/>
      <c r="Y804" s="33"/>
      <c r="Z804" s="33"/>
      <c r="AA804" s="33"/>
      <c r="AB804" s="33"/>
      <c r="AC804" s="33"/>
    </row>
    <row r="805" spans="1:29">
      <c r="A805" s="33"/>
      <c r="B805" s="33"/>
      <c r="C805" s="33"/>
      <c r="D805" s="33"/>
      <c r="E805" s="33"/>
      <c r="F805" s="33"/>
      <c r="G805" s="33"/>
      <c r="W805" s="33"/>
      <c r="X805" s="33"/>
      <c r="Y805" s="33"/>
      <c r="Z805" s="33"/>
      <c r="AA805" s="33"/>
      <c r="AB805" s="33"/>
      <c r="AC805" s="33"/>
    </row>
    <row r="806" spans="1:29">
      <c r="A806" s="33"/>
      <c r="B806" s="33"/>
      <c r="C806" s="33"/>
      <c r="D806" s="33"/>
      <c r="E806" s="33"/>
      <c r="F806" s="33"/>
      <c r="G806" s="33"/>
      <c r="W806" s="33"/>
      <c r="X806" s="33"/>
      <c r="Y806" s="33"/>
      <c r="Z806" s="33"/>
      <c r="AA806" s="33"/>
      <c r="AB806" s="33"/>
      <c r="AC806" s="33"/>
    </row>
    <row r="807" spans="1:29">
      <c r="A807" s="33"/>
      <c r="B807" s="33"/>
      <c r="C807" s="33"/>
      <c r="D807" s="33"/>
      <c r="E807" s="33"/>
      <c r="F807" s="33"/>
      <c r="G807" s="33"/>
      <c r="W807" s="33"/>
      <c r="X807" s="33"/>
      <c r="Y807" s="33"/>
      <c r="Z807" s="33"/>
      <c r="AA807" s="33"/>
      <c r="AB807" s="33"/>
      <c r="AC807" s="33"/>
    </row>
    <row r="808" spans="1:29">
      <c r="A808" s="33"/>
      <c r="B808" s="33"/>
      <c r="C808" s="33"/>
      <c r="D808" s="33"/>
      <c r="E808" s="33"/>
      <c r="F808" s="33"/>
      <c r="G808" s="33"/>
      <c r="W808" s="33"/>
      <c r="X808" s="33"/>
      <c r="Y808" s="33"/>
      <c r="Z808" s="33"/>
      <c r="AA808" s="33"/>
      <c r="AB808" s="33"/>
      <c r="AC808" s="33"/>
    </row>
    <row r="809" spans="1:29">
      <c r="A809" s="33"/>
      <c r="B809" s="33"/>
      <c r="C809" s="33"/>
      <c r="D809" s="33"/>
      <c r="E809" s="33"/>
      <c r="F809" s="33"/>
      <c r="G809" s="33"/>
      <c r="W809" s="33"/>
      <c r="X809" s="33"/>
      <c r="Y809" s="33"/>
      <c r="Z809" s="33"/>
      <c r="AA809" s="33"/>
      <c r="AB809" s="33"/>
      <c r="AC809" s="33"/>
    </row>
    <row r="810" spans="1:29">
      <c r="A810" s="33"/>
      <c r="B810" s="33"/>
      <c r="C810" s="33"/>
      <c r="D810" s="33"/>
      <c r="E810" s="33"/>
      <c r="F810" s="33"/>
      <c r="G810" s="33"/>
      <c r="W810" s="33"/>
      <c r="X810" s="33"/>
      <c r="Y810" s="33"/>
      <c r="Z810" s="33"/>
      <c r="AA810" s="33"/>
      <c r="AB810" s="33"/>
      <c r="AC810" s="33"/>
    </row>
    <row r="811" spans="1:29">
      <c r="A811" s="33"/>
      <c r="B811" s="33"/>
      <c r="C811" s="33"/>
      <c r="D811" s="33"/>
      <c r="E811" s="33"/>
      <c r="F811" s="33"/>
      <c r="G811" s="33"/>
      <c r="W811" s="33"/>
      <c r="X811" s="33"/>
      <c r="Y811" s="33"/>
      <c r="Z811" s="33"/>
      <c r="AA811" s="33"/>
      <c r="AB811" s="33"/>
      <c r="AC811" s="33"/>
    </row>
    <row r="812" spans="1:29">
      <c r="A812" s="33"/>
      <c r="B812" s="33"/>
      <c r="C812" s="33"/>
      <c r="D812" s="33"/>
      <c r="E812" s="33"/>
      <c r="F812" s="33"/>
      <c r="G812" s="33"/>
      <c r="W812" s="33"/>
      <c r="X812" s="33"/>
      <c r="Y812" s="33"/>
      <c r="Z812" s="33"/>
      <c r="AA812" s="33"/>
      <c r="AB812" s="33"/>
      <c r="AC812" s="33"/>
    </row>
    <row r="813" spans="1:29">
      <c r="A813" s="33"/>
      <c r="B813" s="33"/>
      <c r="C813" s="33"/>
      <c r="D813" s="33"/>
      <c r="E813" s="33"/>
      <c r="F813" s="33"/>
      <c r="G813" s="33"/>
      <c r="W813" s="33"/>
      <c r="X813" s="33"/>
      <c r="Y813" s="33"/>
      <c r="Z813" s="33"/>
      <c r="AA813" s="33"/>
      <c r="AB813" s="33"/>
      <c r="AC813" s="33"/>
    </row>
    <row r="814" spans="1:29">
      <c r="A814" s="33"/>
      <c r="B814" s="33"/>
      <c r="C814" s="33"/>
      <c r="D814" s="33"/>
      <c r="E814" s="33"/>
      <c r="F814" s="33"/>
      <c r="G814" s="33"/>
      <c r="W814" s="33"/>
      <c r="X814" s="33"/>
      <c r="Y814" s="33"/>
      <c r="Z814" s="33"/>
      <c r="AA814" s="33"/>
      <c r="AB814" s="33"/>
      <c r="AC814" s="33"/>
    </row>
    <row r="815" spans="1:29">
      <c r="A815" s="33"/>
      <c r="B815" s="33"/>
      <c r="C815" s="33"/>
      <c r="D815" s="33"/>
      <c r="E815" s="33"/>
      <c r="F815" s="33"/>
      <c r="G815" s="33"/>
      <c r="W815" s="33"/>
      <c r="X815" s="33"/>
      <c r="Y815" s="33"/>
      <c r="Z815" s="33"/>
      <c r="AA815" s="33"/>
      <c r="AB815" s="33"/>
      <c r="AC815" s="33"/>
    </row>
    <row r="816" spans="1:29">
      <c r="A816" s="33"/>
      <c r="B816" s="33"/>
      <c r="C816" s="33"/>
      <c r="D816" s="33"/>
      <c r="E816" s="33"/>
      <c r="F816" s="33"/>
      <c r="G816" s="33"/>
      <c r="W816" s="33"/>
      <c r="X816" s="33"/>
      <c r="Y816" s="33"/>
      <c r="Z816" s="33"/>
      <c r="AA816" s="33"/>
      <c r="AB816" s="33"/>
      <c r="AC816" s="33"/>
    </row>
    <row r="817" spans="1:29">
      <c r="A817" s="33"/>
      <c r="B817" s="33"/>
      <c r="C817" s="33"/>
      <c r="D817" s="33"/>
      <c r="E817" s="33"/>
      <c r="F817" s="33"/>
      <c r="G817" s="33"/>
      <c r="W817" s="33"/>
      <c r="X817" s="33"/>
      <c r="Y817" s="33"/>
      <c r="Z817" s="33"/>
      <c r="AA817" s="33"/>
      <c r="AB817" s="33"/>
      <c r="AC817" s="33"/>
    </row>
    <row r="818" spans="1:29">
      <c r="A818" s="33"/>
      <c r="B818" s="33"/>
      <c r="C818" s="33"/>
      <c r="D818" s="33"/>
      <c r="E818" s="33"/>
      <c r="F818" s="33"/>
      <c r="G818" s="33"/>
      <c r="W818" s="33"/>
      <c r="X818" s="33"/>
      <c r="Y818" s="33"/>
      <c r="Z818" s="33"/>
      <c r="AA818" s="33"/>
      <c r="AB818" s="33"/>
      <c r="AC818" s="33"/>
    </row>
    <row r="819" spans="1:29">
      <c r="A819" s="33"/>
      <c r="B819" s="33"/>
      <c r="C819" s="33"/>
      <c r="D819" s="33"/>
      <c r="E819" s="33"/>
      <c r="F819" s="33"/>
      <c r="G819" s="33"/>
      <c r="W819" s="33"/>
      <c r="X819" s="33"/>
      <c r="Y819" s="33"/>
      <c r="Z819" s="33"/>
      <c r="AA819" s="33"/>
      <c r="AB819" s="33"/>
      <c r="AC819" s="33"/>
    </row>
    <row r="820" spans="1:29">
      <c r="A820" s="33"/>
      <c r="B820" s="33"/>
      <c r="C820" s="33"/>
      <c r="D820" s="33"/>
      <c r="E820" s="33"/>
      <c r="F820" s="33"/>
      <c r="G820" s="33"/>
      <c r="W820" s="33"/>
      <c r="X820" s="33"/>
      <c r="Y820" s="33"/>
      <c r="Z820" s="33"/>
      <c r="AA820" s="33"/>
      <c r="AB820" s="33"/>
      <c r="AC820" s="33"/>
    </row>
    <row r="821" spans="1:29">
      <c r="A821" s="33"/>
      <c r="B821" s="33"/>
      <c r="C821" s="33"/>
      <c r="D821" s="33"/>
      <c r="E821" s="33"/>
      <c r="F821" s="33"/>
      <c r="G821" s="33"/>
      <c r="W821" s="33"/>
      <c r="X821" s="33"/>
      <c r="Y821" s="33"/>
      <c r="Z821" s="33"/>
      <c r="AA821" s="33"/>
      <c r="AB821" s="33"/>
      <c r="AC821" s="33"/>
    </row>
    <row r="822" spans="1:29">
      <c r="A822" s="33"/>
      <c r="B822" s="33"/>
      <c r="C822" s="33"/>
      <c r="D822" s="33"/>
      <c r="E822" s="33"/>
      <c r="F822" s="33"/>
      <c r="G822" s="33"/>
      <c r="W822" s="33"/>
      <c r="X822" s="33"/>
      <c r="Y822" s="33"/>
      <c r="Z822" s="33"/>
      <c r="AA822" s="33"/>
      <c r="AB822" s="33"/>
      <c r="AC822" s="33"/>
    </row>
    <row r="823" spans="1:29">
      <c r="A823" s="33"/>
      <c r="B823" s="33"/>
      <c r="C823" s="33"/>
      <c r="D823" s="33"/>
      <c r="E823" s="33"/>
      <c r="F823" s="33"/>
      <c r="G823" s="33"/>
      <c r="W823" s="33"/>
      <c r="X823" s="33"/>
      <c r="Y823" s="33"/>
      <c r="Z823" s="33"/>
      <c r="AA823" s="33"/>
      <c r="AB823" s="33"/>
      <c r="AC823" s="33"/>
    </row>
    <row r="824" spans="1:29">
      <c r="A824" s="33"/>
      <c r="B824" s="33"/>
      <c r="C824" s="33"/>
      <c r="D824" s="33"/>
      <c r="E824" s="33"/>
      <c r="F824" s="33"/>
      <c r="G824" s="33"/>
      <c r="W824" s="33"/>
      <c r="X824" s="33"/>
      <c r="Y824" s="33"/>
      <c r="Z824" s="33"/>
      <c r="AA824" s="33"/>
      <c r="AB824" s="33"/>
      <c r="AC824" s="33"/>
    </row>
    <row r="825" spans="1:29">
      <c r="A825" s="33"/>
      <c r="B825" s="33"/>
      <c r="C825" s="33"/>
      <c r="D825" s="33"/>
      <c r="E825" s="33"/>
      <c r="F825" s="33"/>
      <c r="G825" s="33"/>
      <c r="W825" s="33"/>
      <c r="X825" s="33"/>
      <c r="Y825" s="33"/>
      <c r="Z825" s="33"/>
      <c r="AA825" s="33"/>
      <c r="AB825" s="33"/>
      <c r="AC825" s="33"/>
    </row>
    <row r="826" spans="1:29">
      <c r="A826" s="33"/>
      <c r="B826" s="33"/>
      <c r="C826" s="33"/>
      <c r="D826" s="33"/>
      <c r="E826" s="33"/>
      <c r="F826" s="33"/>
      <c r="G826" s="33"/>
      <c r="W826" s="33"/>
      <c r="X826" s="33"/>
      <c r="Y826" s="33"/>
      <c r="Z826" s="33"/>
      <c r="AA826" s="33"/>
      <c r="AB826" s="33"/>
      <c r="AC826" s="33"/>
    </row>
    <row r="827" spans="1:29">
      <c r="A827" s="33"/>
      <c r="B827" s="33"/>
      <c r="C827" s="33"/>
      <c r="D827" s="33"/>
      <c r="E827" s="33"/>
      <c r="F827" s="33"/>
      <c r="G827" s="33"/>
      <c r="W827" s="33"/>
      <c r="X827" s="33"/>
      <c r="Y827" s="33"/>
      <c r="Z827" s="33"/>
      <c r="AA827" s="33"/>
      <c r="AB827" s="33"/>
      <c r="AC827" s="33"/>
    </row>
    <row r="828" spans="1:29">
      <c r="A828" s="33"/>
      <c r="B828" s="33"/>
      <c r="C828" s="33"/>
      <c r="D828" s="33"/>
      <c r="E828" s="33"/>
      <c r="F828" s="33"/>
      <c r="G828" s="33"/>
      <c r="W828" s="33"/>
      <c r="X828" s="33"/>
      <c r="Y828" s="33"/>
      <c r="Z828" s="33"/>
      <c r="AA828" s="33"/>
      <c r="AB828" s="33"/>
      <c r="AC828" s="33"/>
    </row>
    <row r="829" spans="1:29">
      <c r="A829" s="33"/>
      <c r="B829" s="33"/>
      <c r="C829" s="33"/>
      <c r="D829" s="33"/>
      <c r="E829" s="33"/>
      <c r="F829" s="33"/>
      <c r="G829" s="33"/>
      <c r="W829" s="33"/>
      <c r="X829" s="33"/>
      <c r="Y829" s="33"/>
      <c r="Z829" s="33"/>
      <c r="AA829" s="33"/>
      <c r="AB829" s="33"/>
      <c r="AC829" s="33"/>
    </row>
    <row r="830" spans="1:29">
      <c r="A830" s="33"/>
      <c r="B830" s="33"/>
      <c r="C830" s="33"/>
      <c r="D830" s="33"/>
      <c r="E830" s="33"/>
      <c r="F830" s="33"/>
      <c r="G830" s="33"/>
      <c r="W830" s="33"/>
      <c r="X830" s="33"/>
      <c r="Y830" s="33"/>
      <c r="Z830" s="33"/>
      <c r="AA830" s="33"/>
      <c r="AB830" s="33"/>
      <c r="AC830" s="33"/>
    </row>
    <row r="831" spans="1:29">
      <c r="A831" s="33"/>
      <c r="B831" s="33"/>
      <c r="C831" s="33"/>
      <c r="D831" s="33"/>
      <c r="E831" s="33"/>
      <c r="F831" s="33"/>
      <c r="G831" s="33"/>
      <c r="W831" s="33"/>
      <c r="X831" s="33"/>
      <c r="Y831" s="33"/>
      <c r="Z831" s="33"/>
      <c r="AA831" s="33"/>
      <c r="AB831" s="33"/>
      <c r="AC831" s="33"/>
    </row>
    <row r="832" spans="1:29">
      <c r="A832" s="33"/>
      <c r="B832" s="33"/>
      <c r="C832" s="33"/>
      <c r="D832" s="33"/>
      <c r="E832" s="33"/>
      <c r="F832" s="33"/>
      <c r="G832" s="33"/>
      <c r="W832" s="33"/>
      <c r="X832" s="33"/>
      <c r="Y832" s="33"/>
      <c r="Z832" s="33"/>
      <c r="AA832" s="33"/>
      <c r="AB832" s="33"/>
      <c r="AC832" s="33"/>
    </row>
    <row r="833" spans="1:29">
      <c r="A833" s="33"/>
      <c r="B833" s="33"/>
      <c r="C833" s="33"/>
      <c r="D833" s="33"/>
      <c r="E833" s="33"/>
      <c r="F833" s="33"/>
      <c r="G833" s="33"/>
      <c r="W833" s="33"/>
      <c r="X833" s="33"/>
      <c r="Y833" s="33"/>
      <c r="Z833" s="33"/>
      <c r="AA833" s="33"/>
      <c r="AB833" s="33"/>
      <c r="AC833" s="33"/>
    </row>
    <row r="834" spans="1:29">
      <c r="A834" s="33"/>
      <c r="B834" s="33"/>
      <c r="C834" s="33"/>
      <c r="D834" s="33"/>
      <c r="E834" s="33"/>
      <c r="F834" s="33"/>
      <c r="G834" s="33"/>
      <c r="W834" s="33"/>
      <c r="X834" s="33"/>
      <c r="Y834" s="33"/>
      <c r="Z834" s="33"/>
      <c r="AA834" s="33"/>
      <c r="AB834" s="33"/>
      <c r="AC834" s="33"/>
    </row>
    <row r="835" spans="1:29">
      <c r="A835" s="33"/>
      <c r="B835" s="33"/>
      <c r="C835" s="33"/>
      <c r="D835" s="33"/>
      <c r="E835" s="33"/>
      <c r="F835" s="33"/>
      <c r="G835" s="33"/>
      <c r="W835" s="33"/>
      <c r="X835" s="33"/>
      <c r="Y835" s="33"/>
      <c r="Z835" s="33"/>
      <c r="AA835" s="33"/>
      <c r="AB835" s="33"/>
      <c r="AC835" s="33"/>
    </row>
    <row r="836" spans="1:29">
      <c r="A836" s="33"/>
      <c r="B836" s="33"/>
      <c r="C836" s="33"/>
      <c r="D836" s="33"/>
      <c r="E836" s="33"/>
      <c r="F836" s="33"/>
      <c r="G836" s="33"/>
      <c r="W836" s="33"/>
      <c r="X836" s="33"/>
      <c r="Y836" s="33"/>
      <c r="Z836" s="33"/>
      <c r="AA836" s="33"/>
      <c r="AB836" s="33"/>
      <c r="AC836" s="33"/>
    </row>
    <row r="837" spans="1:29">
      <c r="A837" s="33"/>
      <c r="B837" s="33"/>
      <c r="C837" s="33"/>
      <c r="D837" s="33"/>
      <c r="E837" s="33"/>
      <c r="F837" s="33"/>
      <c r="G837" s="33"/>
      <c r="W837" s="33"/>
      <c r="X837" s="33"/>
      <c r="Y837" s="33"/>
      <c r="Z837" s="33"/>
      <c r="AA837" s="33"/>
      <c r="AB837" s="33"/>
      <c r="AC837" s="33"/>
    </row>
    <row r="838" spans="1:29">
      <c r="A838" s="33"/>
      <c r="B838" s="33"/>
      <c r="C838" s="33"/>
      <c r="D838" s="33"/>
      <c r="E838" s="33"/>
      <c r="F838" s="33"/>
      <c r="G838" s="33"/>
      <c r="W838" s="33"/>
      <c r="X838" s="33"/>
      <c r="Y838" s="33"/>
      <c r="Z838" s="33"/>
      <c r="AA838" s="33"/>
      <c r="AB838" s="33"/>
      <c r="AC838" s="33"/>
    </row>
    <row r="839" spans="1:29">
      <c r="A839" s="33"/>
      <c r="B839" s="33"/>
      <c r="C839" s="33"/>
      <c r="D839" s="33"/>
      <c r="E839" s="33"/>
      <c r="F839" s="33"/>
      <c r="G839" s="33"/>
      <c r="W839" s="33"/>
      <c r="X839" s="33"/>
      <c r="Y839" s="33"/>
      <c r="Z839" s="33"/>
      <c r="AA839" s="33"/>
      <c r="AB839" s="33"/>
      <c r="AC839" s="33"/>
    </row>
    <row r="840" spans="1:29">
      <c r="A840" s="33"/>
      <c r="B840" s="33"/>
      <c r="C840" s="33"/>
      <c r="D840" s="33"/>
      <c r="E840" s="33"/>
      <c r="F840" s="33"/>
      <c r="G840" s="33"/>
      <c r="W840" s="33"/>
      <c r="X840" s="33"/>
      <c r="Y840" s="33"/>
      <c r="Z840" s="33"/>
      <c r="AA840" s="33"/>
      <c r="AB840" s="33"/>
      <c r="AC840" s="33"/>
    </row>
    <row r="841" spans="1:29">
      <c r="A841" s="33"/>
      <c r="B841" s="33"/>
      <c r="C841" s="33"/>
      <c r="D841" s="33"/>
      <c r="E841" s="33"/>
      <c r="F841" s="33"/>
      <c r="G841" s="33"/>
      <c r="W841" s="33"/>
      <c r="X841" s="33"/>
      <c r="Y841" s="33"/>
      <c r="Z841" s="33"/>
      <c r="AA841" s="33"/>
      <c r="AB841" s="33"/>
      <c r="AC841" s="33"/>
    </row>
    <row r="842" spans="1:29">
      <c r="A842" s="33"/>
      <c r="B842" s="33"/>
      <c r="C842" s="33"/>
      <c r="D842" s="33"/>
      <c r="E842" s="33"/>
      <c r="F842" s="33"/>
      <c r="G842" s="33"/>
      <c r="W842" s="33"/>
      <c r="X842" s="33"/>
      <c r="Y842" s="33"/>
      <c r="Z842" s="33"/>
      <c r="AA842" s="33"/>
      <c r="AB842" s="33"/>
      <c r="AC842" s="33"/>
    </row>
    <row r="843" spans="1:29">
      <c r="A843" s="33"/>
      <c r="B843" s="33"/>
      <c r="C843" s="33"/>
      <c r="D843" s="33"/>
      <c r="E843" s="33"/>
      <c r="F843" s="33"/>
      <c r="G843" s="33"/>
      <c r="W843" s="33"/>
      <c r="X843" s="33"/>
      <c r="Y843" s="33"/>
      <c r="Z843" s="33"/>
      <c r="AA843" s="33"/>
      <c r="AB843" s="33"/>
      <c r="AC843" s="33"/>
    </row>
    <row r="844" spans="1:29">
      <c r="A844" s="33"/>
      <c r="B844" s="33"/>
      <c r="C844" s="33"/>
      <c r="D844" s="33"/>
      <c r="E844" s="33"/>
      <c r="F844" s="33"/>
      <c r="G844" s="33"/>
      <c r="W844" s="33"/>
      <c r="X844" s="33"/>
      <c r="Y844" s="33"/>
      <c r="Z844" s="33"/>
      <c r="AA844" s="33"/>
      <c r="AB844" s="33"/>
      <c r="AC844" s="33"/>
    </row>
    <row r="845" spans="1:29">
      <c r="A845" s="33"/>
      <c r="B845" s="33"/>
      <c r="C845" s="33"/>
      <c r="D845" s="33"/>
      <c r="E845" s="33"/>
      <c r="F845" s="33"/>
      <c r="G845" s="33"/>
      <c r="W845" s="33"/>
      <c r="X845" s="33"/>
      <c r="Y845" s="33"/>
      <c r="Z845" s="33"/>
      <c r="AA845" s="33"/>
      <c r="AB845" s="33"/>
      <c r="AC845" s="33"/>
    </row>
    <row r="846" spans="1:29">
      <c r="A846" s="33"/>
      <c r="B846" s="33"/>
      <c r="C846" s="33"/>
      <c r="D846" s="33"/>
      <c r="E846" s="33"/>
      <c r="F846" s="33"/>
      <c r="G846" s="33"/>
      <c r="W846" s="33"/>
      <c r="X846" s="33"/>
      <c r="Y846" s="33"/>
      <c r="Z846" s="33"/>
      <c r="AA846" s="33"/>
      <c r="AB846" s="33"/>
      <c r="AC846" s="33"/>
    </row>
    <row r="847" spans="1:29">
      <c r="A847" s="33"/>
      <c r="B847" s="33"/>
      <c r="C847" s="33"/>
      <c r="D847" s="33"/>
      <c r="E847" s="33"/>
      <c r="F847" s="33"/>
      <c r="G847" s="33"/>
      <c r="W847" s="33"/>
      <c r="X847" s="33"/>
      <c r="Y847" s="33"/>
      <c r="Z847" s="33"/>
      <c r="AA847" s="33"/>
      <c r="AB847" s="33"/>
      <c r="AC847" s="33"/>
    </row>
    <row r="848" spans="1:29">
      <c r="A848" s="33"/>
      <c r="B848" s="33"/>
      <c r="C848" s="33"/>
      <c r="D848" s="33"/>
      <c r="E848" s="33"/>
      <c r="F848" s="33"/>
      <c r="G848" s="33"/>
      <c r="W848" s="33"/>
      <c r="X848" s="33"/>
      <c r="Y848" s="33"/>
      <c r="Z848" s="33"/>
      <c r="AA848" s="33"/>
      <c r="AB848" s="33"/>
      <c r="AC848" s="33"/>
    </row>
    <row r="849" spans="1:29">
      <c r="A849" s="33"/>
      <c r="B849" s="33"/>
      <c r="C849" s="33"/>
      <c r="D849" s="33"/>
      <c r="E849" s="33"/>
      <c r="F849" s="33"/>
      <c r="G849" s="33"/>
      <c r="W849" s="33"/>
      <c r="X849" s="33"/>
      <c r="Y849" s="33"/>
      <c r="Z849" s="33"/>
      <c r="AA849" s="33"/>
      <c r="AB849" s="33"/>
      <c r="AC849" s="33"/>
    </row>
    <row r="850" spans="1:29">
      <c r="A850" s="33"/>
      <c r="B850" s="33"/>
      <c r="C850" s="33"/>
      <c r="D850" s="33"/>
      <c r="E850" s="33"/>
      <c r="F850" s="33"/>
      <c r="G850" s="33"/>
      <c r="W850" s="33"/>
      <c r="X850" s="33"/>
      <c r="Y850" s="33"/>
      <c r="Z850" s="33"/>
      <c r="AA850" s="33"/>
      <c r="AB850" s="33"/>
      <c r="AC850" s="33"/>
    </row>
    <row r="851" spans="1:29">
      <c r="A851" s="33"/>
      <c r="B851" s="33"/>
      <c r="C851" s="33"/>
      <c r="D851" s="33"/>
      <c r="E851" s="33"/>
      <c r="F851" s="33"/>
      <c r="G851" s="33"/>
      <c r="W851" s="33"/>
      <c r="X851" s="33"/>
      <c r="Y851" s="33"/>
      <c r="Z851" s="33"/>
      <c r="AA851" s="33"/>
      <c r="AB851" s="33"/>
      <c r="AC851" s="33"/>
    </row>
    <row r="852" spans="1:29">
      <c r="A852" s="33"/>
      <c r="B852" s="33"/>
      <c r="C852" s="33"/>
      <c r="D852" s="33"/>
      <c r="E852" s="33"/>
      <c r="F852" s="33"/>
      <c r="G852" s="33"/>
      <c r="W852" s="33"/>
      <c r="X852" s="33"/>
      <c r="Y852" s="33"/>
      <c r="Z852" s="33"/>
      <c r="AA852" s="33"/>
      <c r="AB852" s="33"/>
      <c r="AC852" s="33"/>
    </row>
    <row r="853" spans="1:29">
      <c r="A853" s="33"/>
      <c r="B853" s="33"/>
      <c r="C853" s="33"/>
      <c r="D853" s="33"/>
      <c r="E853" s="33"/>
      <c r="F853" s="33"/>
      <c r="G853" s="33"/>
      <c r="W853" s="33"/>
      <c r="X853" s="33"/>
      <c r="Y853" s="33"/>
      <c r="Z853" s="33"/>
      <c r="AA853" s="33"/>
      <c r="AB853" s="33"/>
      <c r="AC853" s="33"/>
    </row>
    <row r="854" spans="1:29">
      <c r="A854" s="33"/>
      <c r="B854" s="33"/>
      <c r="C854" s="33"/>
      <c r="D854" s="33"/>
      <c r="E854" s="33"/>
      <c r="F854" s="33"/>
      <c r="G854" s="33"/>
      <c r="W854" s="33"/>
      <c r="X854" s="33"/>
      <c r="Y854" s="33"/>
      <c r="Z854" s="33"/>
      <c r="AA854" s="33"/>
      <c r="AB854" s="33"/>
      <c r="AC854" s="33"/>
    </row>
    <row r="855" spans="1:29">
      <c r="A855" s="33"/>
      <c r="B855" s="33"/>
      <c r="C855" s="33"/>
      <c r="D855" s="33"/>
      <c r="E855" s="33"/>
      <c r="F855" s="33"/>
      <c r="G855" s="33"/>
      <c r="W855" s="33"/>
      <c r="X855" s="33"/>
      <c r="Y855" s="33"/>
      <c r="Z855" s="33"/>
      <c r="AA855" s="33"/>
      <c r="AB855" s="33"/>
      <c r="AC855" s="33"/>
    </row>
    <row r="856" spans="1:29">
      <c r="A856" s="33"/>
      <c r="B856" s="33"/>
      <c r="C856" s="33"/>
      <c r="D856" s="33"/>
      <c r="E856" s="33"/>
      <c r="F856" s="33"/>
      <c r="G856" s="33"/>
      <c r="W856" s="33"/>
      <c r="X856" s="33"/>
      <c r="Y856" s="33"/>
      <c r="Z856" s="33"/>
      <c r="AA856" s="33"/>
      <c r="AB856" s="33"/>
      <c r="AC856" s="33"/>
    </row>
    <row r="857" spans="1:29">
      <c r="A857" s="33"/>
      <c r="B857" s="33"/>
      <c r="C857" s="33"/>
      <c r="D857" s="33"/>
      <c r="E857" s="33"/>
      <c r="F857" s="33"/>
      <c r="G857" s="33"/>
      <c r="W857" s="33"/>
      <c r="X857" s="33"/>
      <c r="Y857" s="33"/>
      <c r="Z857" s="33"/>
      <c r="AA857" s="33"/>
      <c r="AB857" s="33"/>
      <c r="AC857" s="33"/>
    </row>
    <row r="858" spans="1:29">
      <c r="A858" s="33"/>
      <c r="B858" s="33"/>
      <c r="C858" s="33"/>
      <c r="D858" s="33"/>
      <c r="E858" s="33"/>
      <c r="F858" s="33"/>
      <c r="G858" s="33"/>
      <c r="W858" s="33"/>
      <c r="X858" s="33"/>
      <c r="Y858" s="33"/>
      <c r="Z858" s="33"/>
      <c r="AA858" s="33"/>
      <c r="AB858" s="33"/>
      <c r="AC858" s="33"/>
    </row>
    <row r="859" spans="1:29">
      <c r="A859" s="33"/>
      <c r="B859" s="33"/>
      <c r="C859" s="33"/>
      <c r="D859" s="33"/>
      <c r="E859" s="33"/>
      <c r="F859" s="33"/>
      <c r="G859" s="33"/>
      <c r="W859" s="33"/>
      <c r="X859" s="33"/>
      <c r="Y859" s="33"/>
      <c r="Z859" s="33"/>
      <c r="AA859" s="33"/>
      <c r="AB859" s="33"/>
      <c r="AC859" s="33"/>
    </row>
    <row r="860" spans="1:29">
      <c r="A860" s="33"/>
      <c r="B860" s="33"/>
      <c r="C860" s="33"/>
      <c r="D860" s="33"/>
      <c r="E860" s="33"/>
      <c r="F860" s="33"/>
      <c r="G860" s="33"/>
      <c r="W860" s="33"/>
      <c r="X860" s="33"/>
      <c r="Y860" s="33"/>
      <c r="Z860" s="33"/>
      <c r="AA860" s="33"/>
      <c r="AB860" s="33"/>
      <c r="AC860" s="33"/>
    </row>
    <row r="861" spans="1:29">
      <c r="A861" s="33"/>
      <c r="B861" s="33"/>
      <c r="C861" s="33"/>
      <c r="D861" s="33"/>
      <c r="E861" s="33"/>
      <c r="F861" s="33"/>
      <c r="G861" s="33"/>
      <c r="W861" s="33"/>
      <c r="X861" s="33"/>
      <c r="Y861" s="33"/>
      <c r="Z861" s="33"/>
      <c r="AA861" s="33"/>
      <c r="AB861" s="33"/>
      <c r="AC861" s="33"/>
    </row>
    <row r="862" spans="1:29">
      <c r="A862" s="33"/>
      <c r="B862" s="33"/>
      <c r="C862" s="33"/>
      <c r="D862" s="33"/>
      <c r="E862" s="33"/>
      <c r="F862" s="33"/>
      <c r="G862" s="33"/>
      <c r="W862" s="33"/>
      <c r="X862" s="33"/>
      <c r="Y862" s="33"/>
      <c r="Z862" s="33"/>
      <c r="AA862" s="33"/>
      <c r="AB862" s="33"/>
      <c r="AC862" s="33"/>
    </row>
    <row r="863" spans="1:29">
      <c r="A863" s="33"/>
      <c r="B863" s="33"/>
      <c r="C863" s="33"/>
      <c r="D863" s="33"/>
      <c r="E863" s="33"/>
      <c r="F863" s="33"/>
      <c r="G863" s="33"/>
      <c r="W863" s="33"/>
      <c r="X863" s="33"/>
      <c r="Y863" s="33"/>
      <c r="Z863" s="33"/>
      <c r="AA863" s="33"/>
      <c r="AB863" s="33"/>
      <c r="AC863" s="33"/>
    </row>
    <row r="864" spans="1:29">
      <c r="A864" s="33"/>
      <c r="B864" s="33"/>
      <c r="C864" s="33"/>
      <c r="D864" s="33"/>
      <c r="E864" s="33"/>
      <c r="F864" s="33"/>
      <c r="G864" s="33"/>
      <c r="W864" s="33"/>
      <c r="X864" s="33"/>
      <c r="Y864" s="33"/>
      <c r="Z864" s="33"/>
      <c r="AA864" s="33"/>
      <c r="AB864" s="33"/>
      <c r="AC864" s="33"/>
    </row>
    <row r="865" spans="1:29">
      <c r="A865" s="33"/>
      <c r="B865" s="33"/>
      <c r="C865" s="33"/>
      <c r="D865" s="33"/>
      <c r="E865" s="33"/>
      <c r="F865" s="33"/>
      <c r="G865" s="33"/>
      <c r="W865" s="33"/>
      <c r="X865" s="33"/>
      <c r="Y865" s="33"/>
      <c r="Z865" s="33"/>
      <c r="AA865" s="33"/>
      <c r="AB865" s="33"/>
      <c r="AC865" s="33"/>
    </row>
    <row r="866" spans="1:29">
      <c r="A866" s="33"/>
      <c r="B866" s="33"/>
      <c r="C866" s="33"/>
      <c r="D866" s="33"/>
      <c r="E866" s="33"/>
      <c r="F866" s="33"/>
      <c r="G866" s="33"/>
      <c r="W866" s="33"/>
      <c r="X866" s="33"/>
      <c r="Y866" s="33"/>
      <c r="Z866" s="33"/>
      <c r="AA866" s="33"/>
      <c r="AB866" s="33"/>
      <c r="AC866" s="33"/>
    </row>
    <row r="867" spans="1:29">
      <c r="A867" s="33"/>
      <c r="B867" s="33"/>
      <c r="C867" s="33"/>
      <c r="D867" s="33"/>
      <c r="E867" s="33"/>
      <c r="F867" s="33"/>
      <c r="G867" s="33"/>
      <c r="W867" s="33"/>
      <c r="X867" s="33"/>
      <c r="Y867" s="33"/>
      <c r="Z867" s="33"/>
      <c r="AA867" s="33"/>
      <c r="AB867" s="33"/>
      <c r="AC867" s="33"/>
    </row>
    <row r="868" spans="1:29">
      <c r="A868" s="33"/>
      <c r="B868" s="33"/>
      <c r="C868" s="33"/>
      <c r="D868" s="33"/>
      <c r="E868" s="33"/>
      <c r="F868" s="33"/>
      <c r="G868" s="33"/>
      <c r="W868" s="33"/>
      <c r="X868" s="33"/>
      <c r="Y868" s="33"/>
      <c r="Z868" s="33"/>
      <c r="AA868" s="33"/>
      <c r="AB868" s="33"/>
      <c r="AC868" s="33"/>
    </row>
    <row r="869" spans="1:29">
      <c r="A869" s="33"/>
      <c r="B869" s="33"/>
      <c r="C869" s="33"/>
      <c r="D869" s="33"/>
      <c r="E869" s="33"/>
      <c r="F869" s="33"/>
      <c r="G869" s="33"/>
      <c r="W869" s="33"/>
      <c r="X869" s="33"/>
      <c r="Y869" s="33"/>
      <c r="Z869" s="33"/>
      <c r="AA869" s="33"/>
      <c r="AB869" s="33"/>
      <c r="AC869" s="33"/>
    </row>
    <row r="870" spans="1:29">
      <c r="A870" s="33"/>
      <c r="B870" s="33"/>
      <c r="C870" s="33"/>
      <c r="D870" s="33"/>
      <c r="E870" s="33"/>
      <c r="F870" s="33"/>
      <c r="G870" s="33"/>
      <c r="W870" s="33"/>
      <c r="X870" s="33"/>
      <c r="Y870" s="33"/>
      <c r="Z870" s="33"/>
      <c r="AA870" s="33"/>
      <c r="AB870" s="33"/>
      <c r="AC870" s="33"/>
    </row>
    <row r="871" spans="1:29">
      <c r="A871" s="33"/>
      <c r="B871" s="33"/>
      <c r="C871" s="33"/>
      <c r="D871" s="33"/>
      <c r="E871" s="33"/>
      <c r="F871" s="33"/>
      <c r="G871" s="33"/>
      <c r="W871" s="33"/>
      <c r="X871" s="33"/>
      <c r="Y871" s="33"/>
      <c r="Z871" s="33"/>
      <c r="AA871" s="33"/>
      <c r="AB871" s="33"/>
      <c r="AC871" s="33"/>
    </row>
    <row r="872" spans="1:29">
      <c r="A872" s="33"/>
      <c r="B872" s="33"/>
      <c r="C872" s="33"/>
      <c r="D872" s="33"/>
      <c r="E872" s="33"/>
      <c r="F872" s="33"/>
      <c r="G872" s="33"/>
      <c r="W872" s="33"/>
      <c r="X872" s="33"/>
      <c r="Y872" s="33"/>
      <c r="Z872" s="33"/>
      <c r="AA872" s="33"/>
      <c r="AB872" s="33"/>
      <c r="AC872" s="33"/>
    </row>
    <row r="873" spans="1:29">
      <c r="A873" s="33"/>
      <c r="B873" s="33"/>
      <c r="C873" s="33"/>
      <c r="D873" s="33"/>
      <c r="E873" s="33"/>
      <c r="F873" s="33"/>
      <c r="G873" s="33"/>
      <c r="W873" s="33"/>
      <c r="X873" s="33"/>
      <c r="Y873" s="33"/>
      <c r="Z873" s="33"/>
      <c r="AA873" s="33"/>
      <c r="AB873" s="33"/>
      <c r="AC873" s="33"/>
    </row>
    <row r="874" spans="1:29">
      <c r="A874" s="33"/>
      <c r="B874" s="33"/>
      <c r="C874" s="33"/>
      <c r="D874" s="33"/>
      <c r="E874" s="33"/>
      <c r="F874" s="33"/>
      <c r="G874" s="33"/>
      <c r="W874" s="33"/>
      <c r="X874" s="33"/>
      <c r="Y874" s="33"/>
      <c r="Z874" s="33"/>
      <c r="AA874" s="33"/>
      <c r="AB874" s="33"/>
      <c r="AC874" s="33"/>
    </row>
    <row r="875" spans="1:29">
      <c r="A875" s="33"/>
      <c r="B875" s="33"/>
      <c r="C875" s="33"/>
      <c r="D875" s="33"/>
      <c r="E875" s="33"/>
      <c r="F875" s="33"/>
      <c r="G875" s="33"/>
      <c r="W875" s="33"/>
      <c r="X875" s="33"/>
      <c r="Y875" s="33"/>
      <c r="Z875" s="33"/>
      <c r="AA875" s="33"/>
      <c r="AB875" s="33"/>
      <c r="AC875" s="33"/>
    </row>
    <row r="876" spans="1:29">
      <c r="A876" s="33"/>
      <c r="B876" s="33"/>
      <c r="C876" s="33"/>
      <c r="D876" s="33"/>
      <c r="E876" s="33"/>
      <c r="F876" s="33"/>
      <c r="G876" s="33"/>
      <c r="W876" s="33"/>
      <c r="X876" s="33"/>
      <c r="Y876" s="33"/>
      <c r="Z876" s="33"/>
      <c r="AA876" s="33"/>
      <c r="AB876" s="33"/>
      <c r="AC876" s="33"/>
    </row>
    <row r="877" spans="1:29">
      <c r="A877" s="33"/>
      <c r="B877" s="33"/>
      <c r="C877" s="33"/>
      <c r="D877" s="33"/>
      <c r="E877" s="33"/>
      <c r="F877" s="33"/>
      <c r="G877" s="33"/>
      <c r="W877" s="33"/>
      <c r="X877" s="33"/>
      <c r="Y877" s="33"/>
      <c r="Z877" s="33"/>
      <c r="AA877" s="33"/>
      <c r="AB877" s="33"/>
      <c r="AC877" s="33"/>
    </row>
    <row r="878" spans="1:29">
      <c r="A878" s="33"/>
      <c r="B878" s="33"/>
      <c r="C878" s="33"/>
      <c r="D878" s="33"/>
      <c r="E878" s="33"/>
      <c r="F878" s="33"/>
      <c r="G878" s="33"/>
      <c r="W878" s="33"/>
      <c r="X878" s="33"/>
      <c r="Y878" s="33"/>
      <c r="Z878" s="33"/>
      <c r="AA878" s="33"/>
      <c r="AB878" s="33"/>
      <c r="AC878" s="33"/>
    </row>
    <row r="879" spans="1:29">
      <c r="A879" s="33"/>
      <c r="B879" s="33"/>
      <c r="C879" s="33"/>
      <c r="D879" s="33"/>
      <c r="E879" s="33"/>
      <c r="F879" s="33"/>
      <c r="G879" s="33"/>
      <c r="W879" s="33"/>
      <c r="X879" s="33"/>
      <c r="Y879" s="33"/>
      <c r="Z879" s="33"/>
      <c r="AA879" s="33"/>
      <c r="AB879" s="33"/>
      <c r="AC879" s="33"/>
    </row>
    <row r="880" spans="1:29">
      <c r="A880" s="33"/>
      <c r="B880" s="33"/>
      <c r="C880" s="33"/>
      <c r="D880" s="33"/>
      <c r="E880" s="33"/>
      <c r="F880" s="33"/>
      <c r="G880" s="33"/>
      <c r="W880" s="33"/>
      <c r="X880" s="33"/>
      <c r="Y880" s="33"/>
      <c r="Z880" s="33"/>
      <c r="AA880" s="33"/>
      <c r="AB880" s="33"/>
      <c r="AC880" s="33"/>
    </row>
    <row r="881" spans="1:29">
      <c r="A881" s="33"/>
      <c r="B881" s="33"/>
      <c r="C881" s="33"/>
      <c r="D881" s="33"/>
      <c r="E881" s="33"/>
      <c r="F881" s="33"/>
      <c r="G881" s="33"/>
      <c r="W881" s="33"/>
      <c r="X881" s="33"/>
      <c r="Y881" s="33"/>
      <c r="Z881" s="33"/>
      <c r="AA881" s="33"/>
      <c r="AB881" s="33"/>
      <c r="AC881" s="33"/>
    </row>
    <row r="882" spans="1:29">
      <c r="A882" s="33"/>
      <c r="B882" s="33"/>
      <c r="C882" s="33"/>
      <c r="D882" s="33"/>
      <c r="E882" s="33"/>
      <c r="F882" s="33"/>
      <c r="G882" s="33"/>
      <c r="W882" s="33"/>
      <c r="X882" s="33"/>
      <c r="Y882" s="33"/>
      <c r="Z882" s="33"/>
      <c r="AA882" s="33"/>
      <c r="AB882" s="33"/>
      <c r="AC882" s="33"/>
    </row>
    <row r="883" spans="1:29">
      <c r="A883" s="33"/>
      <c r="B883" s="33"/>
      <c r="C883" s="33"/>
      <c r="D883" s="33"/>
      <c r="E883" s="33"/>
      <c r="F883" s="33"/>
      <c r="G883" s="33"/>
      <c r="W883" s="33"/>
      <c r="X883" s="33"/>
      <c r="Y883" s="33"/>
      <c r="Z883" s="33"/>
      <c r="AA883" s="33"/>
      <c r="AB883" s="33"/>
      <c r="AC883" s="33"/>
    </row>
    <row r="884" spans="1:29">
      <c r="A884" s="33"/>
      <c r="B884" s="33"/>
      <c r="C884" s="33"/>
      <c r="D884" s="33"/>
      <c r="E884" s="33"/>
      <c r="F884" s="33"/>
      <c r="G884" s="33"/>
      <c r="W884" s="33"/>
      <c r="X884" s="33"/>
      <c r="Y884" s="33"/>
      <c r="Z884" s="33"/>
      <c r="AA884" s="33"/>
      <c r="AB884" s="33"/>
      <c r="AC884" s="33"/>
    </row>
    <row r="885" spans="1:29">
      <c r="A885" s="33"/>
      <c r="B885" s="33"/>
      <c r="C885" s="33"/>
      <c r="D885" s="33"/>
      <c r="E885" s="33"/>
      <c r="F885" s="33"/>
      <c r="G885" s="33"/>
      <c r="W885" s="33"/>
      <c r="X885" s="33"/>
      <c r="Y885" s="33"/>
      <c r="Z885" s="33"/>
      <c r="AA885" s="33"/>
      <c r="AB885" s="33"/>
      <c r="AC885" s="33"/>
    </row>
    <row r="886" spans="1:29">
      <c r="A886" s="33"/>
      <c r="B886" s="33"/>
      <c r="C886" s="33"/>
      <c r="D886" s="33"/>
      <c r="E886" s="33"/>
      <c r="F886" s="33"/>
      <c r="G886" s="33"/>
      <c r="W886" s="33"/>
      <c r="X886" s="33"/>
      <c r="Y886" s="33"/>
      <c r="Z886" s="33"/>
      <c r="AA886" s="33"/>
      <c r="AB886" s="33"/>
      <c r="AC886" s="33"/>
    </row>
    <row r="887" spans="1:29">
      <c r="A887" s="33"/>
      <c r="B887" s="33"/>
      <c r="C887" s="33"/>
      <c r="D887" s="33"/>
      <c r="E887" s="33"/>
      <c r="F887" s="33"/>
      <c r="G887" s="33"/>
      <c r="W887" s="33"/>
      <c r="X887" s="33"/>
      <c r="Y887" s="33"/>
      <c r="Z887" s="33"/>
      <c r="AA887" s="33"/>
      <c r="AB887" s="33"/>
      <c r="AC887" s="33"/>
    </row>
    <row r="888" spans="1:29">
      <c r="A888" s="33"/>
      <c r="B888" s="33"/>
      <c r="C888" s="33"/>
      <c r="D888" s="33"/>
      <c r="E888" s="33"/>
      <c r="F888" s="33"/>
      <c r="G888" s="33"/>
      <c r="W888" s="33"/>
      <c r="X888" s="33"/>
      <c r="Y888" s="33"/>
      <c r="Z888" s="33"/>
      <c r="AA888" s="33"/>
      <c r="AB888" s="33"/>
      <c r="AC888" s="33"/>
    </row>
    <row r="889" spans="1:29">
      <c r="A889" s="33"/>
      <c r="B889" s="33"/>
      <c r="C889" s="33"/>
      <c r="D889" s="33"/>
      <c r="E889" s="33"/>
      <c r="F889" s="33"/>
      <c r="G889" s="33"/>
      <c r="W889" s="33"/>
      <c r="X889" s="33"/>
      <c r="Y889" s="33"/>
      <c r="Z889" s="33"/>
      <c r="AA889" s="33"/>
      <c r="AB889" s="33"/>
      <c r="AC889" s="33"/>
    </row>
    <row r="890" spans="1:29">
      <c r="A890" s="33"/>
      <c r="B890" s="33"/>
      <c r="C890" s="33"/>
      <c r="D890" s="33"/>
      <c r="E890" s="33"/>
      <c r="F890" s="33"/>
      <c r="G890" s="33"/>
      <c r="W890" s="33"/>
      <c r="X890" s="33"/>
      <c r="Y890" s="33"/>
      <c r="Z890" s="33"/>
      <c r="AA890" s="33"/>
      <c r="AB890" s="33"/>
      <c r="AC890" s="33"/>
    </row>
    <row r="891" spans="1:29">
      <c r="A891" s="33"/>
      <c r="B891" s="33"/>
      <c r="C891" s="33"/>
      <c r="D891" s="33"/>
      <c r="E891" s="33"/>
      <c r="F891" s="33"/>
      <c r="G891" s="33"/>
      <c r="W891" s="33"/>
      <c r="X891" s="33"/>
      <c r="Y891" s="33"/>
      <c r="Z891" s="33"/>
      <c r="AA891" s="33"/>
      <c r="AB891" s="33"/>
      <c r="AC891" s="33"/>
    </row>
    <row r="892" spans="1:29">
      <c r="A892" s="33"/>
      <c r="B892" s="33"/>
      <c r="C892" s="33"/>
      <c r="D892" s="33"/>
      <c r="E892" s="33"/>
      <c r="F892" s="33"/>
      <c r="G892" s="33"/>
      <c r="W892" s="33"/>
      <c r="X892" s="33"/>
      <c r="Y892" s="33"/>
      <c r="Z892" s="33"/>
      <c r="AA892" s="33"/>
      <c r="AB892" s="33"/>
      <c r="AC892" s="33"/>
    </row>
    <row r="893" spans="1:29">
      <c r="A893" s="33"/>
      <c r="B893" s="33"/>
      <c r="C893" s="33"/>
      <c r="D893" s="33"/>
      <c r="E893" s="33"/>
      <c r="F893" s="33"/>
      <c r="G893" s="33"/>
      <c r="W893" s="33"/>
      <c r="X893" s="33"/>
      <c r="Y893" s="33"/>
      <c r="Z893" s="33"/>
      <c r="AA893" s="33"/>
      <c r="AB893" s="33"/>
      <c r="AC893" s="33"/>
    </row>
    <row r="894" spans="1:29">
      <c r="A894" s="33"/>
      <c r="B894" s="33"/>
      <c r="C894" s="33"/>
      <c r="D894" s="33"/>
      <c r="E894" s="33"/>
      <c r="F894" s="33"/>
      <c r="G894" s="33"/>
      <c r="W894" s="33"/>
      <c r="X894" s="33"/>
      <c r="Y894" s="33"/>
      <c r="Z894" s="33"/>
      <c r="AA894" s="33"/>
      <c r="AB894" s="33"/>
      <c r="AC894" s="33"/>
    </row>
    <row r="895" spans="1:29">
      <c r="A895" s="33"/>
      <c r="B895" s="33"/>
      <c r="C895" s="33"/>
      <c r="D895" s="33"/>
      <c r="E895" s="33"/>
      <c r="F895" s="33"/>
      <c r="G895" s="33"/>
      <c r="W895" s="33"/>
      <c r="X895" s="33"/>
      <c r="Y895" s="33"/>
      <c r="Z895" s="33"/>
      <c r="AA895" s="33"/>
      <c r="AB895" s="33"/>
      <c r="AC895" s="33"/>
    </row>
    <row r="896" spans="1:29">
      <c r="A896" s="33"/>
      <c r="B896" s="33"/>
      <c r="C896" s="33"/>
      <c r="D896" s="33"/>
      <c r="E896" s="33"/>
      <c r="F896" s="33"/>
      <c r="G896" s="33"/>
      <c r="W896" s="33"/>
      <c r="X896" s="33"/>
      <c r="Y896" s="33"/>
      <c r="Z896" s="33"/>
      <c r="AA896" s="33"/>
      <c r="AB896" s="33"/>
      <c r="AC896" s="33"/>
    </row>
    <row r="897" spans="1:29">
      <c r="A897" s="33"/>
      <c r="B897" s="33"/>
      <c r="C897" s="33"/>
      <c r="D897" s="33"/>
      <c r="E897" s="33"/>
      <c r="F897" s="33"/>
      <c r="G897" s="33"/>
      <c r="W897" s="33"/>
      <c r="X897" s="33"/>
      <c r="Y897" s="33"/>
      <c r="Z897" s="33"/>
      <c r="AA897" s="33"/>
      <c r="AB897" s="33"/>
      <c r="AC897" s="33"/>
    </row>
    <row r="898" spans="1:29">
      <c r="A898" s="33"/>
      <c r="B898" s="33"/>
      <c r="C898" s="33"/>
      <c r="D898" s="33"/>
      <c r="E898" s="33"/>
      <c r="F898" s="33"/>
      <c r="G898" s="33"/>
      <c r="W898" s="33"/>
      <c r="X898" s="33"/>
      <c r="Y898" s="33"/>
      <c r="Z898" s="33"/>
      <c r="AA898" s="33"/>
      <c r="AB898" s="33"/>
      <c r="AC898" s="33"/>
    </row>
    <row r="899" spans="1:29">
      <c r="A899" s="33"/>
      <c r="B899" s="33"/>
      <c r="C899" s="33"/>
      <c r="D899" s="33"/>
      <c r="E899" s="33"/>
      <c r="F899" s="33"/>
      <c r="G899" s="33"/>
      <c r="W899" s="33"/>
      <c r="X899" s="33"/>
      <c r="Y899" s="33"/>
      <c r="Z899" s="33"/>
      <c r="AA899" s="33"/>
      <c r="AB899" s="33"/>
      <c r="AC899" s="33"/>
    </row>
    <row r="900" spans="1:29">
      <c r="A900" s="33"/>
      <c r="B900" s="33"/>
      <c r="C900" s="33"/>
      <c r="D900" s="33"/>
      <c r="E900" s="33"/>
      <c r="F900" s="33"/>
      <c r="G900" s="33"/>
      <c r="W900" s="33"/>
      <c r="X900" s="33"/>
      <c r="Y900" s="33"/>
      <c r="Z900" s="33"/>
      <c r="AA900" s="33"/>
      <c r="AB900" s="33"/>
      <c r="AC900" s="33"/>
    </row>
    <row r="901" spans="1:29">
      <c r="A901" s="33"/>
      <c r="B901" s="33"/>
      <c r="C901" s="33"/>
      <c r="D901" s="33"/>
      <c r="E901" s="33"/>
      <c r="F901" s="33"/>
      <c r="G901" s="33"/>
      <c r="W901" s="33"/>
      <c r="X901" s="33"/>
      <c r="Y901" s="33"/>
      <c r="Z901" s="33"/>
      <c r="AA901" s="33"/>
      <c r="AB901" s="33"/>
      <c r="AC901" s="33"/>
    </row>
    <row r="902" spans="1:29">
      <c r="A902" s="33"/>
      <c r="B902" s="33"/>
      <c r="C902" s="33"/>
      <c r="D902" s="33"/>
      <c r="E902" s="33"/>
      <c r="F902" s="33"/>
      <c r="G902" s="33"/>
      <c r="W902" s="33"/>
      <c r="X902" s="33"/>
      <c r="Y902" s="33"/>
      <c r="Z902" s="33"/>
      <c r="AA902" s="33"/>
      <c r="AB902" s="33"/>
      <c r="AC902" s="33"/>
    </row>
    <row r="903" spans="1:29">
      <c r="A903" s="33"/>
      <c r="B903" s="33"/>
      <c r="C903" s="33"/>
      <c r="D903" s="33"/>
      <c r="E903" s="33"/>
      <c r="F903" s="33"/>
      <c r="G903" s="33"/>
      <c r="W903" s="33"/>
      <c r="X903" s="33"/>
      <c r="Y903" s="33"/>
      <c r="Z903" s="33"/>
      <c r="AA903" s="33"/>
      <c r="AB903" s="33"/>
      <c r="AC903" s="33"/>
    </row>
    <row r="904" spans="1:29">
      <c r="A904" s="33"/>
      <c r="B904" s="33"/>
      <c r="C904" s="33"/>
      <c r="D904" s="33"/>
      <c r="E904" s="33"/>
      <c r="F904" s="33"/>
      <c r="G904" s="33"/>
      <c r="W904" s="33"/>
      <c r="X904" s="33"/>
      <c r="Y904" s="33"/>
      <c r="Z904" s="33"/>
      <c r="AA904" s="33"/>
      <c r="AB904" s="33"/>
      <c r="AC904" s="33"/>
    </row>
    <row r="905" spans="1:29">
      <c r="A905" s="33"/>
      <c r="B905" s="33"/>
      <c r="C905" s="33"/>
      <c r="D905" s="33"/>
      <c r="E905" s="33"/>
      <c r="F905" s="33"/>
      <c r="G905" s="33"/>
      <c r="W905" s="33"/>
      <c r="X905" s="33"/>
      <c r="Y905" s="33"/>
      <c r="Z905" s="33"/>
      <c r="AA905" s="33"/>
      <c r="AB905" s="33"/>
      <c r="AC905" s="33"/>
    </row>
    <row r="906" spans="1:29">
      <c r="A906" s="33"/>
      <c r="B906" s="33"/>
      <c r="C906" s="33"/>
      <c r="D906" s="33"/>
      <c r="E906" s="33"/>
      <c r="F906" s="33"/>
      <c r="G906" s="33"/>
      <c r="W906" s="33"/>
      <c r="X906" s="33"/>
      <c r="Y906" s="33"/>
      <c r="Z906" s="33"/>
      <c r="AA906" s="33"/>
      <c r="AB906" s="33"/>
      <c r="AC906" s="33"/>
    </row>
    <row r="907" spans="1:29">
      <c r="A907" s="33"/>
      <c r="B907" s="33"/>
      <c r="C907" s="33"/>
      <c r="D907" s="33"/>
      <c r="E907" s="33"/>
      <c r="F907" s="33"/>
      <c r="G907" s="33"/>
      <c r="W907" s="33"/>
      <c r="X907" s="33"/>
      <c r="Y907" s="33"/>
      <c r="Z907" s="33"/>
      <c r="AA907" s="33"/>
      <c r="AB907" s="33"/>
      <c r="AC907" s="33"/>
    </row>
    <row r="908" spans="1:29">
      <c r="A908" s="33"/>
      <c r="B908" s="33"/>
      <c r="C908" s="33"/>
      <c r="D908" s="33"/>
      <c r="E908" s="33"/>
      <c r="F908" s="33"/>
      <c r="G908" s="33"/>
      <c r="W908" s="33"/>
      <c r="X908" s="33"/>
      <c r="Y908" s="33"/>
      <c r="Z908" s="33"/>
      <c r="AA908" s="33"/>
      <c r="AB908" s="33"/>
      <c r="AC908" s="33"/>
    </row>
    <row r="909" spans="1:29">
      <c r="A909" s="33"/>
      <c r="B909" s="33"/>
      <c r="C909" s="33"/>
      <c r="D909" s="33"/>
      <c r="E909" s="33"/>
      <c r="F909" s="33"/>
      <c r="G909" s="33"/>
      <c r="W909" s="33"/>
      <c r="X909" s="33"/>
      <c r="Y909" s="33"/>
      <c r="Z909" s="33"/>
      <c r="AA909" s="33"/>
      <c r="AB909" s="33"/>
      <c r="AC909" s="33"/>
    </row>
    <row r="910" spans="1:29">
      <c r="A910" s="33"/>
      <c r="B910" s="33"/>
      <c r="C910" s="33"/>
      <c r="D910" s="33"/>
      <c r="E910" s="33"/>
      <c r="F910" s="33"/>
      <c r="G910" s="33"/>
      <c r="W910" s="33"/>
      <c r="X910" s="33"/>
      <c r="Y910" s="33"/>
      <c r="Z910" s="33"/>
      <c r="AA910" s="33"/>
      <c r="AB910" s="33"/>
      <c r="AC910" s="33"/>
    </row>
    <row r="911" spans="1:29">
      <c r="A911" s="33"/>
      <c r="B911" s="33"/>
      <c r="C911" s="33"/>
      <c r="D911" s="33"/>
      <c r="E911" s="33"/>
      <c r="F911" s="33"/>
      <c r="G911" s="33"/>
      <c r="W911" s="33"/>
      <c r="X911" s="33"/>
      <c r="Y911" s="33"/>
      <c r="Z911" s="33"/>
      <c r="AA911" s="33"/>
      <c r="AB911" s="33"/>
      <c r="AC911" s="33"/>
    </row>
    <row r="912" spans="1:29">
      <c r="A912" s="33"/>
      <c r="B912" s="33"/>
      <c r="C912" s="33"/>
      <c r="D912" s="33"/>
      <c r="E912" s="33"/>
      <c r="F912" s="33"/>
      <c r="G912" s="33"/>
      <c r="W912" s="33"/>
      <c r="X912" s="33"/>
      <c r="Y912" s="33"/>
      <c r="Z912" s="33"/>
      <c r="AA912" s="33"/>
      <c r="AB912" s="33"/>
      <c r="AC912" s="33"/>
    </row>
    <row r="913" spans="1:29">
      <c r="A913" s="33"/>
      <c r="B913" s="33"/>
      <c r="C913" s="33"/>
      <c r="D913" s="33"/>
      <c r="E913" s="33"/>
      <c r="F913" s="33"/>
      <c r="G913" s="33"/>
      <c r="W913" s="33"/>
      <c r="X913" s="33"/>
      <c r="Y913" s="33"/>
      <c r="Z913" s="33"/>
      <c r="AA913" s="33"/>
      <c r="AB913" s="33"/>
      <c r="AC913" s="33"/>
    </row>
    <row r="914" spans="1:29">
      <c r="A914" s="33"/>
      <c r="B914" s="33"/>
      <c r="C914" s="33"/>
      <c r="D914" s="33"/>
      <c r="E914" s="33"/>
      <c r="F914" s="33"/>
      <c r="G914" s="33"/>
      <c r="W914" s="33"/>
      <c r="X914" s="33"/>
      <c r="Y914" s="33"/>
      <c r="Z914" s="33"/>
      <c r="AA914" s="33"/>
      <c r="AB914" s="33"/>
      <c r="AC914" s="33"/>
    </row>
    <row r="915" spans="1:29">
      <c r="A915" s="33"/>
      <c r="B915" s="33"/>
      <c r="C915" s="33"/>
      <c r="D915" s="33"/>
      <c r="E915" s="33"/>
      <c r="F915" s="33"/>
      <c r="G915" s="33"/>
      <c r="W915" s="33"/>
      <c r="X915" s="33"/>
      <c r="Y915" s="33"/>
      <c r="Z915" s="33"/>
      <c r="AA915" s="33"/>
      <c r="AB915" s="33"/>
      <c r="AC915" s="33"/>
    </row>
    <row r="916" spans="1:29">
      <c r="A916" s="33"/>
      <c r="B916" s="33"/>
      <c r="C916" s="33"/>
      <c r="D916" s="33"/>
      <c r="E916" s="33"/>
      <c r="F916" s="33"/>
      <c r="G916" s="33"/>
      <c r="W916" s="33"/>
      <c r="X916" s="33"/>
      <c r="Y916" s="33"/>
      <c r="Z916" s="33"/>
      <c r="AA916" s="33"/>
      <c r="AB916" s="33"/>
      <c r="AC916" s="33"/>
    </row>
    <row r="917" spans="1:29">
      <c r="A917" s="33"/>
      <c r="B917" s="33"/>
      <c r="C917" s="33"/>
      <c r="D917" s="33"/>
      <c r="E917" s="33"/>
      <c r="F917" s="33"/>
      <c r="G917" s="33"/>
      <c r="W917" s="33"/>
      <c r="X917" s="33"/>
      <c r="Y917" s="33"/>
      <c r="Z917" s="33"/>
      <c r="AA917" s="33"/>
      <c r="AB917" s="33"/>
      <c r="AC917" s="33"/>
    </row>
    <row r="918" spans="1:29">
      <c r="A918" s="33"/>
      <c r="B918" s="33"/>
      <c r="C918" s="33"/>
      <c r="D918" s="33"/>
      <c r="E918" s="33"/>
      <c r="F918" s="33"/>
      <c r="G918" s="33"/>
      <c r="W918" s="33"/>
      <c r="X918" s="33"/>
      <c r="Y918" s="33"/>
      <c r="Z918" s="33"/>
      <c r="AA918" s="33"/>
      <c r="AB918" s="33"/>
      <c r="AC918" s="33"/>
    </row>
    <row r="919" spans="1:29">
      <c r="A919" s="33"/>
      <c r="B919" s="33"/>
      <c r="C919" s="33"/>
      <c r="D919" s="33"/>
      <c r="E919" s="33"/>
      <c r="F919" s="33"/>
      <c r="G919" s="33"/>
      <c r="W919" s="33"/>
      <c r="X919" s="33"/>
      <c r="Y919" s="33"/>
      <c r="Z919" s="33"/>
      <c r="AA919" s="33"/>
      <c r="AB919" s="33"/>
      <c r="AC919" s="33"/>
    </row>
    <row r="920" spans="1:29">
      <c r="A920" s="33"/>
      <c r="B920" s="33"/>
      <c r="C920" s="33"/>
      <c r="D920" s="33"/>
      <c r="E920" s="33"/>
      <c r="F920" s="33"/>
      <c r="G920" s="33"/>
      <c r="W920" s="33"/>
      <c r="X920" s="33"/>
      <c r="Y920" s="33"/>
      <c r="Z920" s="33"/>
      <c r="AA920" s="33"/>
      <c r="AB920" s="33"/>
      <c r="AC920" s="33"/>
    </row>
    <row r="921" spans="1:29">
      <c r="A921" s="33"/>
      <c r="B921" s="33"/>
      <c r="C921" s="33"/>
      <c r="D921" s="33"/>
      <c r="E921" s="33"/>
      <c r="F921" s="33"/>
      <c r="G921" s="33"/>
      <c r="W921" s="33"/>
      <c r="X921" s="33"/>
      <c r="Y921" s="33"/>
      <c r="Z921" s="33"/>
      <c r="AA921" s="33"/>
      <c r="AB921" s="33"/>
      <c r="AC921" s="33"/>
    </row>
    <row r="922" spans="1:29">
      <c r="A922" s="33"/>
      <c r="B922" s="33"/>
      <c r="C922" s="33"/>
      <c r="D922" s="33"/>
      <c r="E922" s="33"/>
      <c r="F922" s="33"/>
      <c r="G922" s="33"/>
      <c r="W922" s="33"/>
      <c r="X922" s="33"/>
      <c r="Y922" s="33"/>
      <c r="Z922" s="33"/>
      <c r="AA922" s="33"/>
      <c r="AB922" s="33"/>
      <c r="AC922" s="33"/>
    </row>
    <row r="923" spans="1:29">
      <c r="A923" s="33"/>
      <c r="B923" s="33"/>
      <c r="C923" s="33"/>
      <c r="D923" s="33"/>
      <c r="E923" s="33"/>
      <c r="F923" s="33"/>
      <c r="G923" s="33"/>
      <c r="W923" s="33"/>
      <c r="X923" s="33"/>
      <c r="Y923" s="33"/>
      <c r="Z923" s="33"/>
      <c r="AA923" s="33"/>
      <c r="AB923" s="33"/>
      <c r="AC923" s="33"/>
    </row>
    <row r="924" spans="1:29">
      <c r="A924" s="33"/>
      <c r="B924" s="33"/>
      <c r="C924" s="33"/>
      <c r="D924" s="33"/>
      <c r="E924" s="33"/>
      <c r="F924" s="33"/>
      <c r="G924" s="33"/>
      <c r="W924" s="33"/>
      <c r="X924" s="33"/>
      <c r="Y924" s="33"/>
      <c r="Z924" s="33"/>
      <c r="AA924" s="33"/>
      <c r="AB924" s="33"/>
      <c r="AC924" s="33"/>
    </row>
    <row r="925" spans="1:29">
      <c r="A925" s="33"/>
      <c r="B925" s="33"/>
      <c r="C925" s="33"/>
      <c r="D925" s="33"/>
      <c r="E925" s="33"/>
      <c r="F925" s="33"/>
      <c r="G925" s="33"/>
      <c r="W925" s="33"/>
      <c r="X925" s="33"/>
      <c r="Y925" s="33"/>
      <c r="Z925" s="33"/>
      <c r="AA925" s="33"/>
      <c r="AB925" s="33"/>
      <c r="AC925" s="33"/>
    </row>
    <row r="926" spans="1:29">
      <c r="A926" s="33"/>
      <c r="B926" s="33"/>
      <c r="C926" s="33"/>
      <c r="D926" s="33"/>
      <c r="E926" s="33"/>
      <c r="F926" s="33"/>
      <c r="G926" s="33"/>
      <c r="W926" s="33"/>
      <c r="X926" s="33"/>
      <c r="Y926" s="33"/>
      <c r="Z926" s="33"/>
      <c r="AA926" s="33"/>
      <c r="AB926" s="33"/>
      <c r="AC926" s="33"/>
    </row>
    <row r="927" spans="1:29">
      <c r="A927" s="33"/>
      <c r="B927" s="33"/>
      <c r="C927" s="33"/>
      <c r="D927" s="33"/>
      <c r="E927" s="33"/>
      <c r="F927" s="33"/>
      <c r="G927" s="33"/>
      <c r="W927" s="33"/>
      <c r="X927" s="33"/>
      <c r="Y927" s="33"/>
      <c r="Z927" s="33"/>
      <c r="AA927" s="33"/>
      <c r="AB927" s="33"/>
      <c r="AC927" s="33"/>
    </row>
    <row r="928" spans="1:29">
      <c r="A928" s="33"/>
      <c r="B928" s="33"/>
      <c r="C928" s="33"/>
      <c r="D928" s="33"/>
      <c r="E928" s="33"/>
      <c r="F928" s="33"/>
      <c r="G928" s="33"/>
      <c r="W928" s="33"/>
      <c r="X928" s="33"/>
      <c r="Y928" s="33"/>
      <c r="Z928" s="33"/>
      <c r="AA928" s="33"/>
      <c r="AB928" s="33"/>
      <c r="AC928" s="33"/>
    </row>
    <row r="929" spans="1:29">
      <c r="A929" s="33"/>
      <c r="B929" s="33"/>
      <c r="C929" s="33"/>
      <c r="D929" s="33"/>
      <c r="E929" s="33"/>
      <c r="F929" s="33"/>
      <c r="G929" s="33"/>
      <c r="W929" s="33"/>
      <c r="X929" s="33"/>
      <c r="Y929" s="33"/>
      <c r="Z929" s="33"/>
      <c r="AA929" s="33"/>
      <c r="AB929" s="33"/>
      <c r="AC929" s="33"/>
    </row>
    <row r="930" spans="1:29">
      <c r="A930" s="33"/>
      <c r="B930" s="33"/>
      <c r="C930" s="33"/>
      <c r="D930" s="33"/>
      <c r="E930" s="33"/>
      <c r="F930" s="33"/>
      <c r="G930" s="33"/>
      <c r="W930" s="33"/>
      <c r="X930" s="33"/>
      <c r="Y930" s="33"/>
      <c r="Z930" s="33"/>
      <c r="AA930" s="33"/>
      <c r="AB930" s="33"/>
      <c r="AC930" s="33"/>
    </row>
    <row r="931" spans="1:29">
      <c r="A931" s="33"/>
      <c r="B931" s="33"/>
      <c r="C931" s="33"/>
      <c r="D931" s="33"/>
      <c r="E931" s="33"/>
      <c r="F931" s="33"/>
      <c r="G931" s="33"/>
      <c r="W931" s="33"/>
      <c r="X931" s="33"/>
      <c r="Y931" s="33"/>
      <c r="Z931" s="33"/>
      <c r="AA931" s="33"/>
      <c r="AB931" s="33"/>
      <c r="AC931" s="33"/>
    </row>
    <row r="932" spans="1:29">
      <c r="A932" s="33"/>
      <c r="B932" s="33"/>
      <c r="C932" s="33"/>
      <c r="D932" s="33"/>
      <c r="E932" s="33"/>
      <c r="F932" s="33"/>
      <c r="G932" s="33"/>
      <c r="W932" s="33"/>
      <c r="X932" s="33"/>
      <c r="Y932" s="33"/>
      <c r="Z932" s="33"/>
      <c r="AA932" s="33"/>
      <c r="AB932" s="33"/>
      <c r="AC932" s="33"/>
    </row>
    <row r="933" spans="1:29">
      <c r="A933" s="33"/>
      <c r="B933" s="33"/>
      <c r="C933" s="33"/>
      <c r="D933" s="33"/>
      <c r="E933" s="33"/>
      <c r="F933" s="33"/>
      <c r="G933" s="33"/>
      <c r="W933" s="33"/>
      <c r="X933" s="33"/>
      <c r="Y933" s="33"/>
      <c r="Z933" s="33"/>
      <c r="AA933" s="33"/>
      <c r="AB933" s="33"/>
      <c r="AC933" s="33"/>
    </row>
    <row r="934" spans="1:29">
      <c r="A934" s="33"/>
      <c r="B934" s="33"/>
      <c r="C934" s="33"/>
      <c r="D934" s="33"/>
      <c r="E934" s="33"/>
      <c r="F934" s="33"/>
      <c r="G934" s="33"/>
      <c r="W934" s="33"/>
      <c r="X934" s="33"/>
      <c r="Y934" s="33"/>
      <c r="Z934" s="33"/>
      <c r="AA934" s="33"/>
      <c r="AB934" s="33"/>
      <c r="AC934" s="33"/>
    </row>
    <row r="935" spans="1:29">
      <c r="A935" s="33"/>
      <c r="B935" s="33"/>
      <c r="C935" s="33"/>
      <c r="D935" s="33"/>
      <c r="E935" s="33"/>
      <c r="F935" s="33"/>
      <c r="G935" s="33"/>
      <c r="W935" s="33"/>
      <c r="X935" s="33"/>
      <c r="Y935" s="33"/>
      <c r="Z935" s="33"/>
      <c r="AA935" s="33"/>
      <c r="AB935" s="33"/>
      <c r="AC935" s="33"/>
    </row>
    <row r="936" spans="1:29">
      <c r="A936" s="33"/>
      <c r="B936" s="33"/>
      <c r="C936" s="33"/>
      <c r="D936" s="33"/>
      <c r="E936" s="33"/>
      <c r="F936" s="33"/>
      <c r="G936" s="33"/>
      <c r="W936" s="33"/>
      <c r="X936" s="33"/>
      <c r="Y936" s="33"/>
      <c r="Z936" s="33"/>
      <c r="AA936" s="33"/>
      <c r="AB936" s="33"/>
      <c r="AC936" s="33"/>
    </row>
    <row r="937" spans="1:29">
      <c r="A937" s="33"/>
      <c r="B937" s="33"/>
      <c r="C937" s="33"/>
      <c r="D937" s="33"/>
      <c r="E937" s="33"/>
      <c r="F937" s="33"/>
      <c r="G937" s="33"/>
      <c r="W937" s="33"/>
      <c r="X937" s="33"/>
      <c r="Y937" s="33"/>
      <c r="Z937" s="33"/>
      <c r="AA937" s="33"/>
      <c r="AB937" s="33"/>
      <c r="AC937" s="33"/>
    </row>
    <row r="938" spans="1:29">
      <c r="A938" s="33"/>
      <c r="B938" s="33"/>
      <c r="C938" s="33"/>
      <c r="D938" s="33"/>
      <c r="E938" s="33"/>
      <c r="F938" s="33"/>
      <c r="G938" s="33"/>
      <c r="W938" s="33"/>
      <c r="X938" s="33"/>
      <c r="Y938" s="33"/>
      <c r="Z938" s="33"/>
      <c r="AA938" s="33"/>
      <c r="AB938" s="33"/>
      <c r="AC938" s="33"/>
    </row>
    <row r="939" spans="1:29">
      <c r="A939" s="33"/>
      <c r="B939" s="33"/>
      <c r="C939" s="33"/>
      <c r="D939" s="33"/>
      <c r="E939" s="33"/>
      <c r="F939" s="33"/>
      <c r="G939" s="33"/>
      <c r="W939" s="33"/>
      <c r="X939" s="33"/>
      <c r="Y939" s="33"/>
      <c r="Z939" s="33"/>
      <c r="AA939" s="33"/>
      <c r="AB939" s="33"/>
      <c r="AC939" s="33"/>
    </row>
    <row r="940" spans="1:29">
      <c r="A940" s="33"/>
      <c r="B940" s="33"/>
      <c r="C940" s="33"/>
      <c r="D940" s="33"/>
      <c r="E940" s="33"/>
      <c r="F940" s="33"/>
      <c r="G940" s="33"/>
      <c r="W940" s="33"/>
      <c r="X940" s="33"/>
      <c r="Y940" s="33"/>
      <c r="Z940" s="33"/>
      <c r="AA940" s="33"/>
      <c r="AB940" s="33"/>
      <c r="AC940" s="33"/>
    </row>
    <row r="941" spans="1:29">
      <c r="A941" s="33"/>
      <c r="B941" s="33"/>
      <c r="C941" s="33"/>
      <c r="D941" s="33"/>
      <c r="E941" s="33"/>
      <c r="F941" s="33"/>
      <c r="G941" s="33"/>
      <c r="W941" s="33"/>
      <c r="X941" s="33"/>
      <c r="Y941" s="33"/>
      <c r="Z941" s="33"/>
      <c r="AA941" s="33"/>
      <c r="AB941" s="33"/>
      <c r="AC941" s="33"/>
    </row>
    <row r="942" spans="1:29">
      <c r="A942" s="33"/>
      <c r="B942" s="33"/>
      <c r="C942" s="33"/>
      <c r="D942" s="33"/>
      <c r="E942" s="33"/>
      <c r="F942" s="33"/>
      <c r="G942" s="33"/>
      <c r="W942" s="33"/>
      <c r="X942" s="33"/>
      <c r="Y942" s="33"/>
      <c r="Z942" s="33"/>
      <c r="AA942" s="33"/>
      <c r="AB942" s="33"/>
      <c r="AC942" s="33"/>
    </row>
    <row r="943" spans="1:29">
      <c r="A943" s="33"/>
      <c r="B943" s="33"/>
      <c r="C943" s="33"/>
      <c r="D943" s="33"/>
      <c r="E943" s="33"/>
      <c r="F943" s="33"/>
      <c r="G943" s="33"/>
      <c r="W943" s="33"/>
      <c r="X943" s="33"/>
      <c r="Y943" s="33"/>
      <c r="Z943" s="33"/>
      <c r="AA943" s="33"/>
      <c r="AB943" s="33"/>
      <c r="AC943" s="33"/>
    </row>
    <row r="944" spans="1:29">
      <c r="A944" s="33"/>
      <c r="B944" s="33"/>
      <c r="C944" s="33"/>
      <c r="D944" s="33"/>
      <c r="E944" s="33"/>
      <c r="F944" s="33"/>
      <c r="G944" s="33"/>
      <c r="W944" s="33"/>
      <c r="X944" s="33"/>
      <c r="Y944" s="33"/>
      <c r="Z944" s="33"/>
      <c r="AA944" s="33"/>
      <c r="AB944" s="33"/>
      <c r="AC944" s="33"/>
    </row>
    <row r="945" spans="1:29">
      <c r="A945" s="33"/>
      <c r="B945" s="33"/>
      <c r="C945" s="33"/>
      <c r="D945" s="33"/>
      <c r="E945" s="33"/>
      <c r="F945" s="33"/>
      <c r="G945" s="33"/>
      <c r="W945" s="33"/>
      <c r="X945" s="33"/>
      <c r="Y945" s="33"/>
      <c r="Z945" s="33"/>
      <c r="AA945" s="33"/>
      <c r="AB945" s="33"/>
      <c r="AC945" s="33"/>
    </row>
    <row r="946" spans="1:29">
      <c r="A946" s="33"/>
      <c r="B946" s="33"/>
      <c r="C946" s="33"/>
      <c r="D946" s="33"/>
      <c r="E946" s="33"/>
      <c r="F946" s="33"/>
      <c r="G946" s="33"/>
      <c r="W946" s="33"/>
      <c r="X946" s="33"/>
      <c r="Y946" s="33"/>
      <c r="Z946" s="33"/>
      <c r="AA946" s="33"/>
      <c r="AB946" s="33"/>
      <c r="AC946" s="33"/>
    </row>
    <row r="947" spans="1:29">
      <c r="A947" s="33"/>
      <c r="B947" s="33"/>
      <c r="C947" s="33"/>
      <c r="D947" s="33"/>
      <c r="E947" s="33"/>
      <c r="F947" s="33"/>
      <c r="G947" s="33"/>
      <c r="W947" s="33"/>
      <c r="X947" s="33"/>
      <c r="Y947" s="33"/>
      <c r="Z947" s="33"/>
      <c r="AA947" s="33"/>
      <c r="AB947" s="33"/>
      <c r="AC947" s="33"/>
    </row>
    <row r="948" spans="1:29">
      <c r="A948" s="33"/>
      <c r="B948" s="33"/>
      <c r="C948" s="33"/>
      <c r="D948" s="33"/>
      <c r="E948" s="33"/>
      <c r="F948" s="33"/>
      <c r="G948" s="33"/>
      <c r="W948" s="33"/>
      <c r="X948" s="33"/>
      <c r="Y948" s="33"/>
      <c r="Z948" s="33"/>
      <c r="AA948" s="33"/>
      <c r="AB948" s="33"/>
      <c r="AC948" s="33"/>
    </row>
    <row r="949" spans="1:29">
      <c r="A949" s="33"/>
      <c r="B949" s="33"/>
      <c r="C949" s="33"/>
      <c r="D949" s="33"/>
      <c r="E949" s="33"/>
      <c r="F949" s="33"/>
      <c r="G949" s="33"/>
      <c r="W949" s="33"/>
      <c r="X949" s="33"/>
      <c r="Y949" s="33"/>
      <c r="Z949" s="33"/>
      <c r="AA949" s="33"/>
      <c r="AB949" s="33"/>
      <c r="AC949" s="33"/>
    </row>
    <row r="950" spans="1:29">
      <c r="A950" s="33"/>
      <c r="B950" s="33"/>
      <c r="C950" s="33"/>
      <c r="D950" s="33"/>
      <c r="E950" s="33"/>
      <c r="F950" s="33"/>
      <c r="G950" s="33"/>
      <c r="W950" s="33"/>
      <c r="X950" s="33"/>
      <c r="Y950" s="33"/>
      <c r="Z950" s="33"/>
      <c r="AA950" s="33"/>
      <c r="AB950" s="33"/>
      <c r="AC950" s="33"/>
    </row>
    <row r="951" spans="1:29">
      <c r="A951" s="33"/>
      <c r="B951" s="33"/>
      <c r="C951" s="33"/>
      <c r="D951" s="33"/>
      <c r="E951" s="33"/>
      <c r="F951" s="33"/>
      <c r="G951" s="33"/>
      <c r="W951" s="33"/>
      <c r="X951" s="33"/>
      <c r="Y951" s="33"/>
      <c r="Z951" s="33"/>
      <c r="AA951" s="33"/>
      <c r="AB951" s="33"/>
      <c r="AC951" s="33"/>
    </row>
    <row r="952" spans="1:29">
      <c r="A952" s="33"/>
      <c r="B952" s="33"/>
      <c r="C952" s="33"/>
      <c r="D952" s="33"/>
      <c r="E952" s="33"/>
      <c r="F952" s="33"/>
      <c r="G952" s="33"/>
      <c r="W952" s="33"/>
      <c r="X952" s="33"/>
      <c r="Y952" s="33"/>
      <c r="Z952" s="33"/>
      <c r="AA952" s="33"/>
      <c r="AB952" s="33"/>
      <c r="AC952" s="33"/>
    </row>
    <row r="953" spans="1:29">
      <c r="A953" s="33"/>
      <c r="B953" s="33"/>
      <c r="C953" s="33"/>
      <c r="D953" s="33"/>
      <c r="E953" s="33"/>
      <c r="F953" s="33"/>
      <c r="G953" s="33"/>
      <c r="W953" s="33"/>
      <c r="X953" s="33"/>
      <c r="Y953" s="33"/>
      <c r="Z953" s="33"/>
      <c r="AA953" s="33"/>
      <c r="AB953" s="33"/>
      <c r="AC953" s="33"/>
    </row>
    <row r="954" spans="1:29">
      <c r="A954" s="33"/>
      <c r="B954" s="33"/>
      <c r="C954" s="33"/>
      <c r="D954" s="33"/>
      <c r="E954" s="33"/>
      <c r="F954" s="33"/>
      <c r="G954" s="33"/>
      <c r="W954" s="33"/>
      <c r="X954" s="33"/>
      <c r="Y954" s="33"/>
      <c r="Z954" s="33"/>
      <c r="AA954" s="33"/>
      <c r="AB954" s="33"/>
      <c r="AC954" s="33"/>
    </row>
    <row r="955" spans="1:29">
      <c r="A955" s="33"/>
      <c r="B955" s="33"/>
      <c r="C955" s="33"/>
      <c r="D955" s="33"/>
      <c r="E955" s="33"/>
      <c r="F955" s="33"/>
      <c r="G955" s="33"/>
      <c r="W955" s="33"/>
      <c r="X955" s="33"/>
      <c r="Y955" s="33"/>
      <c r="Z955" s="33"/>
      <c r="AA955" s="33"/>
      <c r="AB955" s="33"/>
      <c r="AC955" s="33"/>
    </row>
    <row r="956" spans="1:29">
      <c r="A956" s="33"/>
      <c r="B956" s="33"/>
      <c r="C956" s="33"/>
      <c r="D956" s="33"/>
      <c r="E956" s="33"/>
      <c r="F956" s="33"/>
      <c r="G956" s="33"/>
      <c r="W956" s="33"/>
      <c r="X956" s="33"/>
      <c r="Y956" s="33"/>
      <c r="Z956" s="33"/>
      <c r="AA956" s="33"/>
      <c r="AB956" s="33"/>
      <c r="AC956" s="33"/>
    </row>
    <row r="957" spans="1:29">
      <c r="A957" s="33"/>
      <c r="B957" s="33"/>
      <c r="C957" s="33"/>
      <c r="D957" s="33"/>
      <c r="E957" s="33"/>
      <c r="F957" s="33"/>
      <c r="G957" s="33"/>
      <c r="W957" s="33"/>
      <c r="X957" s="33"/>
      <c r="Y957" s="33"/>
      <c r="Z957" s="33"/>
      <c r="AA957" s="33"/>
      <c r="AB957" s="33"/>
      <c r="AC957" s="33"/>
    </row>
    <row r="958" spans="1:29">
      <c r="A958" s="33"/>
      <c r="B958" s="33"/>
      <c r="C958" s="33"/>
      <c r="D958" s="33"/>
      <c r="E958" s="33"/>
      <c r="F958" s="33"/>
      <c r="G958" s="33"/>
      <c r="W958" s="33"/>
      <c r="X958" s="33"/>
      <c r="Y958" s="33"/>
      <c r="Z958" s="33"/>
      <c r="AA958" s="33"/>
      <c r="AB958" s="33"/>
      <c r="AC958" s="33"/>
    </row>
    <row r="959" spans="1:29">
      <c r="A959" s="33"/>
      <c r="B959" s="33"/>
      <c r="C959" s="33"/>
      <c r="D959" s="33"/>
      <c r="E959" s="33"/>
      <c r="F959" s="33"/>
      <c r="G959" s="33"/>
      <c r="W959" s="33"/>
      <c r="X959" s="33"/>
      <c r="Y959" s="33"/>
      <c r="Z959" s="33"/>
      <c r="AA959" s="33"/>
      <c r="AB959" s="33"/>
      <c r="AC959" s="33"/>
    </row>
    <row r="960" spans="1:29">
      <c r="A960" s="33"/>
      <c r="B960" s="33"/>
      <c r="C960" s="33"/>
      <c r="D960" s="33"/>
      <c r="E960" s="33"/>
      <c r="F960" s="33"/>
      <c r="G960" s="33"/>
      <c r="W960" s="33"/>
      <c r="X960" s="33"/>
      <c r="Y960" s="33"/>
      <c r="Z960" s="33"/>
      <c r="AA960" s="33"/>
      <c r="AB960" s="33"/>
      <c r="AC960" s="33"/>
    </row>
    <row r="961" spans="1:29">
      <c r="A961" s="33"/>
      <c r="B961" s="33"/>
      <c r="C961" s="33"/>
      <c r="D961" s="33"/>
      <c r="E961" s="33"/>
      <c r="F961" s="33"/>
      <c r="G961" s="33"/>
      <c r="W961" s="33"/>
      <c r="X961" s="33"/>
      <c r="Y961" s="33"/>
      <c r="Z961" s="33"/>
      <c r="AA961" s="33"/>
      <c r="AB961" s="33"/>
      <c r="AC961" s="33"/>
    </row>
    <row r="962" spans="1:29">
      <c r="A962" s="33"/>
      <c r="B962" s="33"/>
      <c r="C962" s="33"/>
      <c r="D962" s="33"/>
      <c r="E962" s="33"/>
      <c r="F962" s="33"/>
      <c r="G962" s="33"/>
      <c r="W962" s="33"/>
      <c r="X962" s="33"/>
      <c r="Y962" s="33"/>
      <c r="Z962" s="33"/>
      <c r="AA962" s="33"/>
      <c r="AB962" s="33"/>
      <c r="AC962" s="33"/>
    </row>
    <row r="963" spans="1:29">
      <c r="A963" s="33"/>
      <c r="B963" s="33"/>
      <c r="C963" s="33"/>
      <c r="D963" s="33"/>
      <c r="E963" s="33"/>
      <c r="F963" s="33"/>
      <c r="G963" s="33"/>
      <c r="W963" s="33"/>
      <c r="X963" s="33"/>
      <c r="Y963" s="33"/>
      <c r="Z963" s="33"/>
      <c r="AA963" s="33"/>
      <c r="AB963" s="33"/>
      <c r="AC963" s="33"/>
    </row>
    <row r="964" spans="1:29">
      <c r="A964" s="33"/>
      <c r="B964" s="33"/>
      <c r="C964" s="33"/>
      <c r="D964" s="33"/>
      <c r="E964" s="33"/>
      <c r="F964" s="33"/>
      <c r="G964" s="33"/>
      <c r="W964" s="33"/>
      <c r="X964" s="33"/>
      <c r="Y964" s="33"/>
      <c r="Z964" s="33"/>
      <c r="AA964" s="33"/>
      <c r="AB964" s="33"/>
      <c r="AC964" s="33"/>
    </row>
    <row r="965" spans="1:29">
      <c r="A965" s="33"/>
      <c r="B965" s="33"/>
      <c r="C965" s="33"/>
      <c r="D965" s="33"/>
      <c r="E965" s="33"/>
      <c r="F965" s="33"/>
      <c r="G965" s="33"/>
      <c r="W965" s="33"/>
      <c r="X965" s="33"/>
      <c r="Y965" s="33"/>
      <c r="Z965" s="33"/>
      <c r="AA965" s="33"/>
      <c r="AB965" s="33"/>
      <c r="AC965" s="33"/>
    </row>
    <row r="966" spans="1:29">
      <c r="A966" s="33"/>
      <c r="B966" s="33"/>
      <c r="C966" s="33"/>
      <c r="D966" s="33"/>
      <c r="E966" s="33"/>
      <c r="F966" s="33"/>
      <c r="G966" s="33"/>
      <c r="W966" s="33"/>
      <c r="X966" s="33"/>
      <c r="Y966" s="33"/>
      <c r="Z966" s="33"/>
      <c r="AA966" s="33"/>
      <c r="AB966" s="33"/>
      <c r="AC966" s="33"/>
    </row>
    <row r="967" spans="1:29">
      <c r="A967" s="33"/>
      <c r="B967" s="33"/>
      <c r="C967" s="33"/>
      <c r="D967" s="33"/>
      <c r="E967" s="33"/>
      <c r="F967" s="33"/>
      <c r="G967" s="33"/>
      <c r="W967" s="33"/>
      <c r="X967" s="33"/>
      <c r="Y967" s="33"/>
      <c r="Z967" s="33"/>
      <c r="AA967" s="33"/>
      <c r="AB967" s="33"/>
      <c r="AC967" s="33"/>
    </row>
    <row r="968" spans="1:29">
      <c r="A968" s="33"/>
      <c r="B968" s="33"/>
      <c r="C968" s="33"/>
      <c r="D968" s="33"/>
      <c r="E968" s="33"/>
      <c r="F968" s="33"/>
      <c r="G968" s="33"/>
      <c r="W968" s="33"/>
      <c r="X968" s="33"/>
      <c r="Y968" s="33"/>
      <c r="Z968" s="33"/>
      <c r="AA968" s="33"/>
      <c r="AB968" s="33"/>
      <c r="AC968" s="33"/>
    </row>
    <row r="969" spans="1:29">
      <c r="A969" s="33"/>
      <c r="B969" s="33"/>
      <c r="C969" s="33"/>
      <c r="D969" s="33"/>
      <c r="E969" s="33"/>
      <c r="F969" s="33"/>
      <c r="G969" s="33"/>
      <c r="W969" s="33"/>
      <c r="X969" s="33"/>
      <c r="Y969" s="33"/>
      <c r="Z969" s="33"/>
      <c r="AA969" s="33"/>
      <c r="AB969" s="33"/>
      <c r="AC969" s="33"/>
    </row>
    <row r="970" spans="1:29">
      <c r="A970" s="33"/>
      <c r="B970" s="33"/>
      <c r="C970" s="33"/>
      <c r="D970" s="33"/>
      <c r="E970" s="33"/>
      <c r="F970" s="33"/>
      <c r="G970" s="33"/>
      <c r="W970" s="33"/>
      <c r="X970" s="33"/>
      <c r="Y970" s="33"/>
      <c r="Z970" s="33"/>
      <c r="AA970" s="33"/>
      <c r="AB970" s="33"/>
      <c r="AC970" s="33"/>
    </row>
    <row r="971" spans="1:29">
      <c r="A971" s="33"/>
      <c r="B971" s="33"/>
      <c r="C971" s="33"/>
      <c r="D971" s="33"/>
      <c r="E971" s="33"/>
      <c r="F971" s="33"/>
      <c r="G971" s="33"/>
      <c r="W971" s="33"/>
      <c r="X971" s="33"/>
      <c r="Y971" s="33"/>
      <c r="Z971" s="33"/>
      <c r="AA971" s="33"/>
      <c r="AB971" s="33"/>
      <c r="AC971" s="33"/>
    </row>
    <row r="972" spans="1:29">
      <c r="A972" s="33"/>
      <c r="B972" s="33"/>
      <c r="C972" s="33"/>
      <c r="D972" s="33"/>
      <c r="E972" s="33"/>
      <c r="F972" s="33"/>
      <c r="G972" s="33"/>
      <c r="W972" s="33"/>
      <c r="X972" s="33"/>
      <c r="Y972" s="33"/>
      <c r="Z972" s="33"/>
      <c r="AA972" s="33"/>
      <c r="AB972" s="33"/>
      <c r="AC972" s="33"/>
    </row>
    <row r="973" spans="1:29">
      <c r="A973" s="33"/>
      <c r="B973" s="33"/>
      <c r="C973" s="33"/>
      <c r="D973" s="33"/>
      <c r="E973" s="33"/>
      <c r="F973" s="33"/>
      <c r="G973" s="33"/>
      <c r="W973" s="33"/>
      <c r="X973" s="33"/>
      <c r="Y973" s="33"/>
      <c r="Z973" s="33"/>
      <c r="AA973" s="33"/>
      <c r="AB973" s="33"/>
      <c r="AC973" s="33"/>
    </row>
    <row r="974" spans="1:29">
      <c r="A974" s="33"/>
      <c r="B974" s="33"/>
      <c r="C974" s="33"/>
      <c r="D974" s="33"/>
      <c r="E974" s="33"/>
      <c r="F974" s="33"/>
      <c r="G974" s="33"/>
      <c r="W974" s="33"/>
      <c r="X974" s="33"/>
      <c r="Y974" s="33"/>
      <c r="Z974" s="33"/>
      <c r="AA974" s="33"/>
      <c r="AB974" s="33"/>
      <c r="AC974" s="33"/>
    </row>
    <row r="975" spans="1:29">
      <c r="A975" s="33"/>
      <c r="B975" s="33"/>
      <c r="C975" s="33"/>
      <c r="D975" s="33"/>
      <c r="E975" s="33"/>
      <c r="F975" s="33"/>
      <c r="G975" s="33"/>
      <c r="W975" s="33"/>
      <c r="X975" s="33"/>
      <c r="Y975" s="33"/>
      <c r="Z975" s="33"/>
      <c r="AA975" s="33"/>
      <c r="AB975" s="33"/>
      <c r="AC975" s="33"/>
    </row>
    <row r="976" spans="1:29">
      <c r="A976" s="33"/>
      <c r="B976" s="33"/>
      <c r="C976" s="33"/>
      <c r="D976" s="33"/>
      <c r="E976" s="33"/>
      <c r="F976" s="33"/>
      <c r="G976" s="33"/>
      <c r="W976" s="33"/>
      <c r="X976" s="33"/>
      <c r="Y976" s="33"/>
      <c r="Z976" s="33"/>
      <c r="AA976" s="33"/>
      <c r="AB976" s="33"/>
      <c r="AC976" s="33"/>
    </row>
    <row r="977" spans="1:29">
      <c r="A977" s="33"/>
      <c r="B977" s="33"/>
      <c r="C977" s="33"/>
      <c r="D977" s="33"/>
      <c r="E977" s="33"/>
      <c r="F977" s="33"/>
      <c r="G977" s="33"/>
      <c r="W977" s="33"/>
      <c r="X977" s="33"/>
      <c r="Y977" s="33"/>
      <c r="Z977" s="33"/>
      <c r="AA977" s="33"/>
      <c r="AB977" s="33"/>
      <c r="AC977" s="33"/>
    </row>
    <row r="978" spans="1:29">
      <c r="A978" s="33"/>
      <c r="B978" s="33"/>
      <c r="C978" s="33"/>
      <c r="D978" s="33"/>
      <c r="E978" s="33"/>
      <c r="F978" s="33"/>
      <c r="G978" s="33"/>
      <c r="W978" s="33"/>
      <c r="X978" s="33"/>
      <c r="Y978" s="33"/>
      <c r="Z978" s="33"/>
      <c r="AA978" s="33"/>
      <c r="AB978" s="33"/>
      <c r="AC978" s="33"/>
    </row>
    <row r="979" spans="1:29">
      <c r="A979" s="33"/>
      <c r="B979" s="33"/>
      <c r="C979" s="33"/>
      <c r="D979" s="33"/>
      <c r="E979" s="33"/>
      <c r="F979" s="33"/>
      <c r="G979" s="33"/>
      <c r="W979" s="33"/>
      <c r="X979" s="33"/>
      <c r="Y979" s="33"/>
      <c r="Z979" s="33"/>
      <c r="AA979" s="33"/>
      <c r="AB979" s="33"/>
      <c r="AC979" s="33"/>
    </row>
    <row r="980" spans="1:29">
      <c r="A980" s="33"/>
      <c r="B980" s="33"/>
      <c r="C980" s="33"/>
      <c r="D980" s="33"/>
      <c r="E980" s="33"/>
      <c r="F980" s="33"/>
      <c r="G980" s="33"/>
      <c r="W980" s="33"/>
      <c r="X980" s="33"/>
      <c r="Y980" s="33"/>
      <c r="Z980" s="33"/>
      <c r="AA980" s="33"/>
      <c r="AB980" s="33"/>
      <c r="AC980" s="33"/>
    </row>
    <row r="981" spans="1:29">
      <c r="A981" s="33"/>
      <c r="B981" s="33"/>
      <c r="C981" s="33"/>
      <c r="D981" s="33"/>
      <c r="E981" s="33"/>
      <c r="F981" s="33"/>
      <c r="G981" s="33"/>
      <c r="W981" s="33"/>
      <c r="X981" s="33"/>
      <c r="Y981" s="33"/>
      <c r="Z981" s="33"/>
      <c r="AA981" s="33"/>
      <c r="AB981" s="33"/>
      <c r="AC981" s="33"/>
    </row>
    <row r="982" spans="1:29">
      <c r="A982" s="33"/>
      <c r="B982" s="33"/>
      <c r="C982" s="33"/>
      <c r="D982" s="33"/>
      <c r="E982" s="33"/>
      <c r="F982" s="33"/>
      <c r="G982" s="33"/>
      <c r="W982" s="33"/>
      <c r="X982" s="33"/>
      <c r="Y982" s="33"/>
      <c r="Z982" s="33"/>
      <c r="AA982" s="33"/>
      <c r="AB982" s="33"/>
      <c r="AC982" s="33"/>
    </row>
    <row r="983" spans="1:29">
      <c r="A983" s="33"/>
      <c r="B983" s="33"/>
      <c r="C983" s="33"/>
      <c r="D983" s="33"/>
      <c r="E983" s="33"/>
      <c r="F983" s="33"/>
      <c r="G983" s="33"/>
      <c r="W983" s="33"/>
      <c r="X983" s="33"/>
      <c r="Y983" s="33"/>
      <c r="Z983" s="33"/>
      <c r="AA983" s="33"/>
      <c r="AB983" s="33"/>
      <c r="AC983" s="33"/>
    </row>
    <row r="984" spans="1:29">
      <c r="A984" s="33"/>
      <c r="B984" s="33"/>
      <c r="C984" s="33"/>
      <c r="D984" s="33"/>
      <c r="E984" s="33"/>
      <c r="F984" s="33"/>
      <c r="G984" s="33"/>
      <c r="W984" s="33"/>
      <c r="X984" s="33"/>
      <c r="Y984" s="33"/>
      <c r="Z984" s="33"/>
      <c r="AA984" s="33"/>
      <c r="AB984" s="33"/>
      <c r="AC984" s="33"/>
    </row>
    <row r="985" spans="1:29">
      <c r="A985" s="33"/>
      <c r="B985" s="33"/>
      <c r="C985" s="33"/>
      <c r="D985" s="33"/>
      <c r="E985" s="33"/>
      <c r="F985" s="33"/>
      <c r="G985" s="33"/>
      <c r="W985" s="33"/>
      <c r="X985" s="33"/>
      <c r="Y985" s="33"/>
      <c r="Z985" s="33"/>
      <c r="AA985" s="33"/>
      <c r="AB985" s="33"/>
      <c r="AC985" s="33"/>
    </row>
    <row r="986" spans="1:29">
      <c r="A986" s="33"/>
      <c r="B986" s="33"/>
      <c r="C986" s="33"/>
      <c r="D986" s="33"/>
      <c r="E986" s="33"/>
      <c r="F986" s="33"/>
      <c r="G986" s="33"/>
      <c r="W986" s="33"/>
      <c r="X986" s="33"/>
      <c r="Y986" s="33"/>
      <c r="Z986" s="33"/>
      <c r="AA986" s="33"/>
      <c r="AB986" s="33"/>
      <c r="AC986" s="33"/>
    </row>
    <row r="987" spans="1:29">
      <c r="A987" s="33"/>
      <c r="B987" s="33"/>
      <c r="C987" s="33"/>
      <c r="D987" s="33"/>
      <c r="E987" s="33"/>
      <c r="F987" s="33"/>
      <c r="G987" s="33"/>
      <c r="W987" s="33"/>
      <c r="X987" s="33"/>
      <c r="Y987" s="33"/>
      <c r="Z987" s="33"/>
      <c r="AA987" s="33"/>
      <c r="AB987" s="33"/>
      <c r="AC987" s="33"/>
    </row>
    <row r="988" spans="1:29">
      <c r="A988" s="33"/>
      <c r="B988" s="33"/>
      <c r="C988" s="33"/>
      <c r="D988" s="33"/>
      <c r="E988" s="33"/>
      <c r="F988" s="33"/>
      <c r="G988" s="33"/>
      <c r="W988" s="33"/>
      <c r="X988" s="33"/>
      <c r="Y988" s="33"/>
      <c r="Z988" s="33"/>
      <c r="AA988" s="33"/>
      <c r="AB988" s="33"/>
      <c r="AC988" s="33"/>
    </row>
    <row r="989" spans="1:29">
      <c r="A989" s="33"/>
      <c r="B989" s="33"/>
      <c r="C989" s="33"/>
      <c r="D989" s="33"/>
      <c r="E989" s="33"/>
      <c r="F989" s="33"/>
      <c r="G989" s="33"/>
      <c r="W989" s="33"/>
      <c r="X989" s="33"/>
      <c r="Y989" s="33"/>
      <c r="Z989" s="33"/>
      <c r="AA989" s="33"/>
      <c r="AB989" s="33"/>
      <c r="AC989" s="33"/>
    </row>
    <row r="990" spans="1:29">
      <c r="A990" s="33"/>
      <c r="B990" s="33"/>
      <c r="C990" s="33"/>
      <c r="D990" s="33"/>
      <c r="E990" s="33"/>
      <c r="F990" s="33"/>
      <c r="G990" s="33"/>
      <c r="W990" s="33"/>
      <c r="X990" s="33"/>
      <c r="Y990" s="33"/>
      <c r="Z990" s="33"/>
      <c r="AA990" s="33"/>
      <c r="AB990" s="33"/>
      <c r="AC990" s="33"/>
    </row>
    <row r="991" spans="1:29">
      <c r="A991" s="33"/>
      <c r="B991" s="33"/>
      <c r="C991" s="33"/>
      <c r="D991" s="33"/>
      <c r="E991" s="33"/>
      <c r="F991" s="33"/>
      <c r="G991" s="33"/>
      <c r="W991" s="33"/>
      <c r="X991" s="33"/>
      <c r="Y991" s="33"/>
      <c r="Z991" s="33"/>
      <c r="AA991" s="33"/>
      <c r="AB991" s="33"/>
      <c r="AC991" s="33"/>
    </row>
    <row r="992" spans="1:29">
      <c r="A992" s="33"/>
      <c r="B992" s="33"/>
      <c r="C992" s="33"/>
      <c r="D992" s="33"/>
      <c r="E992" s="33"/>
      <c r="F992" s="33"/>
      <c r="G992" s="33"/>
      <c r="W992" s="33"/>
      <c r="X992" s="33"/>
      <c r="Y992" s="33"/>
      <c r="Z992" s="33"/>
      <c r="AA992" s="33"/>
      <c r="AB992" s="33"/>
      <c r="AC992" s="33"/>
    </row>
    <row r="993" spans="1:29">
      <c r="A993" s="33"/>
      <c r="B993" s="33"/>
      <c r="C993" s="33"/>
      <c r="D993" s="33"/>
      <c r="E993" s="33"/>
      <c r="F993" s="33"/>
      <c r="G993" s="33"/>
      <c r="W993" s="33"/>
      <c r="X993" s="33"/>
      <c r="Y993" s="33"/>
      <c r="Z993" s="33"/>
      <c r="AA993" s="33"/>
      <c r="AB993" s="33"/>
      <c r="AC993" s="33"/>
    </row>
    <row r="994" spans="1:29">
      <c r="A994" s="33"/>
      <c r="B994" s="33"/>
      <c r="C994" s="33"/>
      <c r="D994" s="33"/>
      <c r="E994" s="33"/>
      <c r="F994" s="33"/>
      <c r="G994" s="33"/>
      <c r="W994" s="33"/>
      <c r="X994" s="33"/>
      <c r="Y994" s="33"/>
      <c r="Z994" s="33"/>
      <c r="AA994" s="33"/>
      <c r="AB994" s="33"/>
      <c r="AC994" s="33"/>
    </row>
    <row r="995" spans="1:29">
      <c r="A995" s="33"/>
      <c r="B995" s="33"/>
      <c r="C995" s="33"/>
      <c r="D995" s="33"/>
      <c r="E995" s="33"/>
      <c r="F995" s="33"/>
      <c r="G995" s="33"/>
      <c r="W995" s="33"/>
      <c r="X995" s="33"/>
      <c r="Y995" s="33"/>
      <c r="Z995" s="33"/>
      <c r="AA995" s="33"/>
      <c r="AB995" s="33"/>
      <c r="AC995" s="33"/>
    </row>
    <row r="996" spans="1:29">
      <c r="A996" s="33"/>
      <c r="B996" s="33"/>
      <c r="C996" s="33"/>
      <c r="D996" s="33"/>
      <c r="E996" s="33"/>
      <c r="F996" s="33"/>
      <c r="G996" s="33"/>
      <c r="W996" s="33"/>
      <c r="X996" s="33"/>
      <c r="Y996" s="33"/>
      <c r="Z996" s="33"/>
      <c r="AA996" s="33"/>
      <c r="AB996" s="33"/>
      <c r="AC996" s="33"/>
    </row>
    <row r="997" spans="1:29">
      <c r="A997" s="33"/>
      <c r="B997" s="33"/>
      <c r="C997" s="33"/>
      <c r="D997" s="33"/>
      <c r="E997" s="33"/>
      <c r="F997" s="33"/>
      <c r="G997" s="33"/>
      <c r="W997" s="33"/>
      <c r="X997" s="33"/>
      <c r="Y997" s="33"/>
      <c r="Z997" s="33"/>
      <c r="AA997" s="33"/>
      <c r="AB997" s="33"/>
      <c r="AC997" s="33"/>
    </row>
    <row r="998" spans="1:29">
      <c r="A998" s="33"/>
      <c r="B998" s="33"/>
      <c r="C998" s="33"/>
      <c r="D998" s="33"/>
      <c r="E998" s="33"/>
      <c r="F998" s="33"/>
      <c r="G998" s="33"/>
      <c r="W998" s="33"/>
      <c r="X998" s="33"/>
      <c r="Y998" s="33"/>
      <c r="Z998" s="33"/>
      <c r="AA998" s="33"/>
      <c r="AB998" s="33"/>
      <c r="AC998" s="33"/>
    </row>
    <row r="999" spans="1:29">
      <c r="A999" s="33"/>
      <c r="B999" s="33"/>
      <c r="C999" s="33"/>
      <c r="D999" s="33"/>
      <c r="E999" s="33"/>
      <c r="F999" s="33"/>
      <c r="G999" s="33"/>
      <c r="W999" s="33"/>
      <c r="X999" s="33"/>
      <c r="Y999" s="33"/>
      <c r="Z999" s="33"/>
      <c r="AA999" s="33"/>
      <c r="AB999" s="33"/>
      <c r="AC999" s="33"/>
    </row>
    <row r="1000" spans="1:29">
      <c r="A1000" s="33"/>
      <c r="B1000" s="33"/>
      <c r="C1000" s="33"/>
      <c r="D1000" s="33"/>
      <c r="E1000" s="33"/>
      <c r="F1000" s="33"/>
      <c r="G1000" s="33"/>
      <c r="W1000" s="33"/>
      <c r="X1000" s="33"/>
      <c r="Y1000" s="33"/>
      <c r="Z1000" s="33"/>
      <c r="AA1000" s="33"/>
      <c r="AB1000" s="33"/>
      <c r="AC1000" s="33"/>
    </row>
    <row r="1001" spans="1:29">
      <c r="A1001" s="33"/>
      <c r="B1001" s="33"/>
      <c r="C1001" s="33"/>
      <c r="D1001" s="33"/>
      <c r="E1001" s="33"/>
      <c r="F1001" s="33"/>
      <c r="G1001" s="33"/>
      <c r="W1001" s="33"/>
      <c r="X1001" s="33"/>
      <c r="Y1001" s="33"/>
      <c r="Z1001" s="33"/>
      <c r="AA1001" s="33"/>
      <c r="AB1001" s="33"/>
      <c r="AC1001" s="33"/>
    </row>
    <row r="1002" spans="1:29">
      <c r="A1002" s="33"/>
      <c r="B1002" s="33"/>
      <c r="C1002" s="33"/>
      <c r="D1002" s="33"/>
      <c r="E1002" s="33"/>
      <c r="F1002" s="33"/>
      <c r="G1002" s="33"/>
      <c r="W1002" s="33"/>
      <c r="X1002" s="33"/>
      <c r="Y1002" s="33"/>
      <c r="Z1002" s="33"/>
      <c r="AA1002" s="33"/>
      <c r="AB1002" s="33"/>
      <c r="AC1002" s="33"/>
    </row>
    <row r="1003" spans="1:29">
      <c r="A1003" s="33"/>
      <c r="B1003" s="33"/>
      <c r="C1003" s="33"/>
      <c r="D1003" s="33"/>
      <c r="E1003" s="33"/>
      <c r="F1003" s="33"/>
      <c r="G1003" s="33"/>
      <c r="W1003" s="33"/>
      <c r="X1003" s="33"/>
      <c r="Y1003" s="33"/>
      <c r="Z1003" s="33"/>
      <c r="AA1003" s="33"/>
      <c r="AB1003" s="33"/>
      <c r="AC1003" s="33"/>
    </row>
    <row r="1004" spans="1:29">
      <c r="A1004" s="33"/>
      <c r="B1004" s="33"/>
      <c r="C1004" s="33"/>
      <c r="D1004" s="33"/>
      <c r="E1004" s="33"/>
      <c r="F1004" s="33"/>
      <c r="G1004" s="33"/>
      <c r="W1004" s="33"/>
      <c r="X1004" s="33"/>
      <c r="Y1004" s="33"/>
      <c r="Z1004" s="33"/>
      <c r="AA1004" s="33"/>
      <c r="AB1004" s="33"/>
      <c r="AC1004" s="33"/>
    </row>
    <row r="1005" spans="1:29">
      <c r="A1005" s="33"/>
      <c r="B1005" s="33"/>
      <c r="C1005" s="33"/>
      <c r="D1005" s="33"/>
      <c r="E1005" s="33"/>
      <c r="F1005" s="33"/>
      <c r="G1005" s="33"/>
      <c r="W1005" s="33"/>
      <c r="X1005" s="33"/>
      <c r="Y1005" s="33"/>
      <c r="Z1005" s="33"/>
      <c r="AA1005" s="33"/>
      <c r="AB1005" s="33"/>
      <c r="AC1005" s="33"/>
    </row>
    <row r="1006" spans="1:29">
      <c r="A1006" s="33"/>
      <c r="B1006" s="33"/>
      <c r="C1006" s="33"/>
      <c r="D1006" s="33"/>
      <c r="E1006" s="33"/>
      <c r="F1006" s="33"/>
      <c r="G1006" s="33"/>
      <c r="W1006" s="33"/>
      <c r="X1006" s="33"/>
      <c r="Y1006" s="33"/>
      <c r="Z1006" s="33"/>
      <c r="AA1006" s="33"/>
      <c r="AB1006" s="33"/>
      <c r="AC1006" s="33"/>
    </row>
    <row r="1007" spans="1:29">
      <c r="A1007" s="33"/>
      <c r="B1007" s="33"/>
      <c r="C1007" s="33"/>
      <c r="D1007" s="33"/>
      <c r="E1007" s="33"/>
      <c r="F1007" s="33"/>
      <c r="G1007" s="33"/>
      <c r="W1007" s="33"/>
      <c r="X1007" s="33"/>
      <c r="Y1007" s="33"/>
      <c r="Z1007" s="33"/>
      <c r="AA1007" s="33"/>
      <c r="AB1007" s="33"/>
      <c r="AC1007" s="33"/>
    </row>
    <row r="1008" spans="1:29">
      <c r="A1008" s="33"/>
      <c r="B1008" s="33"/>
      <c r="C1008" s="33"/>
      <c r="D1008" s="33"/>
      <c r="E1008" s="33"/>
      <c r="F1008" s="33"/>
      <c r="G1008" s="33"/>
      <c r="W1008" s="33"/>
      <c r="X1008" s="33"/>
      <c r="Y1008" s="33"/>
      <c r="Z1008" s="33"/>
      <c r="AA1008" s="33"/>
      <c r="AB1008" s="33"/>
      <c r="AC1008" s="33"/>
    </row>
    <row r="1009" spans="1:29">
      <c r="A1009" s="33"/>
      <c r="B1009" s="33"/>
      <c r="C1009" s="33"/>
      <c r="D1009" s="33"/>
      <c r="E1009" s="33"/>
      <c r="F1009" s="33"/>
      <c r="G1009" s="33"/>
      <c r="W1009" s="33"/>
      <c r="X1009" s="33"/>
      <c r="Y1009" s="33"/>
      <c r="Z1009" s="33"/>
      <c r="AA1009" s="33"/>
      <c r="AB1009" s="33"/>
      <c r="AC1009" s="33"/>
    </row>
    <row r="1010" spans="1:29">
      <c r="A1010" s="33"/>
      <c r="B1010" s="33"/>
      <c r="C1010" s="33"/>
      <c r="D1010" s="33"/>
      <c r="E1010" s="33"/>
      <c r="F1010" s="33"/>
      <c r="G1010" s="33"/>
      <c r="W1010" s="33"/>
      <c r="X1010" s="33"/>
      <c r="Y1010" s="33"/>
      <c r="Z1010" s="33"/>
      <c r="AA1010" s="33"/>
      <c r="AB1010" s="33"/>
      <c r="AC1010" s="33"/>
    </row>
    <row r="1011" spans="1:29">
      <c r="A1011" s="33"/>
      <c r="B1011" s="33"/>
      <c r="C1011" s="33"/>
      <c r="D1011" s="33"/>
      <c r="E1011" s="33"/>
      <c r="F1011" s="33"/>
      <c r="G1011" s="33"/>
      <c r="W1011" s="33"/>
      <c r="X1011" s="33"/>
      <c r="Y1011" s="33"/>
      <c r="Z1011" s="33"/>
      <c r="AA1011" s="33"/>
      <c r="AB1011" s="33"/>
      <c r="AC1011" s="33"/>
    </row>
    <row r="1012" spans="1:29">
      <c r="A1012" s="33"/>
      <c r="B1012" s="33"/>
      <c r="C1012" s="33"/>
      <c r="D1012" s="33"/>
      <c r="E1012" s="33"/>
      <c r="F1012" s="33"/>
      <c r="G1012" s="33"/>
      <c r="W1012" s="33"/>
      <c r="X1012" s="33"/>
      <c r="Y1012" s="33"/>
      <c r="Z1012" s="33"/>
      <c r="AA1012" s="33"/>
      <c r="AB1012" s="33"/>
      <c r="AC1012" s="33"/>
    </row>
    <row r="1013" spans="1:29">
      <c r="A1013" s="33"/>
      <c r="B1013" s="33"/>
      <c r="C1013" s="33"/>
      <c r="D1013" s="33"/>
      <c r="E1013" s="33"/>
      <c r="F1013" s="33"/>
      <c r="G1013" s="33"/>
      <c r="W1013" s="33"/>
      <c r="X1013" s="33"/>
      <c r="Y1013" s="33"/>
      <c r="Z1013" s="33"/>
      <c r="AA1013" s="33"/>
      <c r="AB1013" s="33"/>
      <c r="AC1013" s="33"/>
    </row>
    <row r="1014" spans="1:29">
      <c r="A1014" s="33"/>
      <c r="B1014" s="33"/>
      <c r="C1014" s="33"/>
      <c r="D1014" s="33"/>
      <c r="E1014" s="33"/>
      <c r="F1014" s="33"/>
      <c r="G1014" s="33"/>
      <c r="W1014" s="33"/>
      <c r="X1014" s="33"/>
      <c r="Y1014" s="33"/>
      <c r="Z1014" s="33"/>
      <c r="AA1014" s="33"/>
      <c r="AB1014" s="33"/>
      <c r="AC1014" s="33"/>
    </row>
    <row r="1015" spans="1:29">
      <c r="A1015" s="33"/>
      <c r="B1015" s="33"/>
      <c r="C1015" s="33"/>
      <c r="D1015" s="33"/>
      <c r="E1015" s="33"/>
      <c r="F1015" s="33"/>
      <c r="G1015" s="33"/>
      <c r="W1015" s="33"/>
      <c r="X1015" s="33"/>
      <c r="Y1015" s="33"/>
      <c r="Z1015" s="33"/>
      <c r="AA1015" s="33"/>
      <c r="AB1015" s="33"/>
      <c r="AC1015" s="33"/>
    </row>
    <row r="1016" spans="1:29">
      <c r="A1016" s="33"/>
      <c r="B1016" s="33"/>
      <c r="C1016" s="33"/>
      <c r="D1016" s="33"/>
      <c r="E1016" s="33"/>
      <c r="F1016" s="33"/>
      <c r="G1016" s="33"/>
      <c r="W1016" s="33"/>
      <c r="X1016" s="33"/>
      <c r="Y1016" s="33"/>
      <c r="Z1016" s="33"/>
      <c r="AA1016" s="33"/>
      <c r="AB1016" s="33"/>
      <c r="AC1016" s="33"/>
    </row>
    <row r="1017" spans="1:29">
      <c r="A1017" s="33"/>
      <c r="B1017" s="33"/>
      <c r="C1017" s="33"/>
      <c r="D1017" s="33"/>
      <c r="E1017" s="33"/>
      <c r="F1017" s="33"/>
      <c r="G1017" s="33"/>
      <c r="W1017" s="33"/>
      <c r="X1017" s="33"/>
      <c r="Y1017" s="33"/>
      <c r="Z1017" s="33"/>
      <c r="AA1017" s="33"/>
      <c r="AB1017" s="33"/>
      <c r="AC1017" s="33"/>
    </row>
    <row r="1018" spans="1:29">
      <c r="A1018" s="33"/>
      <c r="B1018" s="33"/>
      <c r="C1018" s="33"/>
      <c r="D1018" s="33"/>
      <c r="E1018" s="33"/>
      <c r="F1018" s="33"/>
      <c r="G1018" s="33"/>
      <c r="W1018" s="33"/>
      <c r="X1018" s="33"/>
      <c r="Y1018" s="33"/>
      <c r="Z1018" s="33"/>
      <c r="AA1018" s="33"/>
      <c r="AB1018" s="33"/>
      <c r="AC1018" s="33"/>
    </row>
    <row r="1019" spans="1:29">
      <c r="A1019" s="33"/>
      <c r="B1019" s="33"/>
      <c r="C1019" s="33"/>
      <c r="D1019" s="33"/>
      <c r="E1019" s="33"/>
      <c r="F1019" s="33"/>
      <c r="G1019" s="33"/>
      <c r="W1019" s="33"/>
      <c r="X1019" s="33"/>
      <c r="Y1019" s="33"/>
      <c r="Z1019" s="33"/>
      <c r="AA1019" s="33"/>
      <c r="AB1019" s="33"/>
      <c r="AC1019" s="33"/>
    </row>
    <row r="1020" spans="1:29">
      <c r="A1020" s="33"/>
      <c r="B1020" s="33"/>
      <c r="C1020" s="33"/>
      <c r="D1020" s="33"/>
      <c r="E1020" s="33"/>
      <c r="F1020" s="33"/>
      <c r="G1020" s="33"/>
      <c r="W1020" s="33"/>
      <c r="X1020" s="33"/>
      <c r="Y1020" s="33"/>
      <c r="Z1020" s="33"/>
      <c r="AA1020" s="33"/>
      <c r="AB1020" s="33"/>
      <c r="AC1020" s="33"/>
    </row>
    <row r="1021" spans="1:29">
      <c r="A1021" s="33"/>
      <c r="B1021" s="33"/>
      <c r="C1021" s="33"/>
      <c r="D1021" s="33"/>
      <c r="E1021" s="33"/>
      <c r="F1021" s="33"/>
      <c r="G1021" s="33"/>
      <c r="W1021" s="33"/>
      <c r="X1021" s="33"/>
      <c r="Y1021" s="33"/>
      <c r="Z1021" s="33"/>
      <c r="AA1021" s="33"/>
      <c r="AB1021" s="33"/>
      <c r="AC1021" s="33"/>
    </row>
    <row r="1022" spans="1:29">
      <c r="A1022" s="33"/>
      <c r="B1022" s="33"/>
      <c r="C1022" s="33"/>
      <c r="D1022" s="33"/>
      <c r="E1022" s="33"/>
      <c r="F1022" s="33"/>
      <c r="G1022" s="33"/>
      <c r="W1022" s="33"/>
      <c r="X1022" s="33"/>
      <c r="Y1022" s="33"/>
      <c r="Z1022" s="33"/>
      <c r="AA1022" s="33"/>
      <c r="AB1022" s="33"/>
      <c r="AC1022" s="33"/>
    </row>
    <row r="1023" spans="1:29">
      <c r="A1023" s="33"/>
      <c r="B1023" s="33"/>
      <c r="C1023" s="33"/>
      <c r="D1023" s="33"/>
      <c r="E1023" s="33"/>
      <c r="F1023" s="33"/>
      <c r="G1023" s="33"/>
      <c r="W1023" s="33"/>
      <c r="X1023" s="33"/>
      <c r="Y1023" s="33"/>
      <c r="Z1023" s="33"/>
      <c r="AA1023" s="33"/>
      <c r="AB1023" s="33"/>
      <c r="AC1023" s="33"/>
    </row>
    <row r="1024" spans="1:29">
      <c r="A1024" s="33"/>
      <c r="B1024" s="33"/>
      <c r="C1024" s="33"/>
      <c r="D1024" s="33"/>
      <c r="E1024" s="33"/>
      <c r="F1024" s="33"/>
      <c r="G1024" s="33"/>
      <c r="W1024" s="33"/>
      <c r="X1024" s="33"/>
      <c r="Y1024" s="33"/>
      <c r="Z1024" s="33"/>
      <c r="AA1024" s="33"/>
      <c r="AB1024" s="33"/>
      <c r="AC1024" s="33"/>
    </row>
    <row r="1025" spans="1:29">
      <c r="A1025" s="33"/>
      <c r="B1025" s="33"/>
      <c r="C1025" s="33"/>
      <c r="D1025" s="33"/>
      <c r="E1025" s="33"/>
      <c r="F1025" s="33"/>
      <c r="G1025" s="33"/>
      <c r="W1025" s="33"/>
      <c r="X1025" s="33"/>
      <c r="Y1025" s="33"/>
      <c r="Z1025" s="33"/>
      <c r="AA1025" s="33"/>
      <c r="AB1025" s="33"/>
      <c r="AC1025" s="33"/>
    </row>
    <row r="1026" spans="1:29">
      <c r="A1026" s="33"/>
      <c r="B1026" s="33"/>
      <c r="C1026" s="33"/>
      <c r="D1026" s="33"/>
      <c r="E1026" s="33"/>
      <c r="F1026" s="33"/>
      <c r="G1026" s="33"/>
      <c r="W1026" s="33"/>
      <c r="X1026" s="33"/>
      <c r="Y1026" s="33"/>
      <c r="Z1026" s="33"/>
      <c r="AA1026" s="33"/>
      <c r="AB1026" s="33"/>
      <c r="AC1026" s="33"/>
    </row>
    <row r="1027" spans="1:29">
      <c r="A1027" s="33"/>
      <c r="B1027" s="33"/>
      <c r="C1027" s="33"/>
      <c r="D1027" s="33"/>
      <c r="E1027" s="33"/>
      <c r="F1027" s="33"/>
      <c r="G1027" s="33"/>
      <c r="W1027" s="33"/>
      <c r="X1027" s="33"/>
      <c r="Y1027" s="33"/>
      <c r="Z1027" s="33"/>
      <c r="AA1027" s="33"/>
      <c r="AB1027" s="33"/>
      <c r="AC1027" s="33"/>
    </row>
    <row r="1028" spans="1:29">
      <c r="A1028" s="33"/>
      <c r="B1028" s="33"/>
      <c r="C1028" s="33"/>
      <c r="D1028" s="33"/>
      <c r="E1028" s="33"/>
      <c r="F1028" s="33"/>
      <c r="G1028" s="33"/>
      <c r="W1028" s="33"/>
      <c r="X1028" s="33"/>
      <c r="Y1028" s="33"/>
      <c r="Z1028" s="33"/>
      <c r="AA1028" s="33"/>
      <c r="AB1028" s="33"/>
      <c r="AC1028" s="33"/>
    </row>
    <row r="1029" spans="1:29">
      <c r="A1029" s="33"/>
      <c r="B1029" s="33"/>
      <c r="C1029" s="33"/>
      <c r="D1029" s="33"/>
      <c r="E1029" s="33"/>
      <c r="F1029" s="33"/>
      <c r="G1029" s="33"/>
      <c r="W1029" s="33"/>
      <c r="X1029" s="33"/>
      <c r="Y1029" s="33"/>
      <c r="Z1029" s="33"/>
      <c r="AA1029" s="33"/>
      <c r="AB1029" s="33"/>
      <c r="AC1029" s="33"/>
    </row>
    <row r="1030" spans="1:29">
      <c r="A1030" s="33"/>
      <c r="B1030" s="33"/>
      <c r="C1030" s="33"/>
      <c r="D1030" s="33"/>
      <c r="E1030" s="33"/>
      <c r="F1030" s="33"/>
      <c r="G1030" s="33"/>
      <c r="W1030" s="33"/>
      <c r="X1030" s="33"/>
      <c r="Y1030" s="33"/>
      <c r="Z1030" s="33"/>
      <c r="AA1030" s="33"/>
      <c r="AB1030" s="33"/>
      <c r="AC1030" s="33"/>
    </row>
    <row r="1031" spans="1:29">
      <c r="A1031" s="33"/>
      <c r="B1031" s="33"/>
      <c r="C1031" s="33"/>
      <c r="D1031" s="33"/>
      <c r="E1031" s="33"/>
      <c r="F1031" s="33"/>
      <c r="G1031" s="33"/>
      <c r="W1031" s="33"/>
      <c r="X1031" s="33"/>
      <c r="Y1031" s="33"/>
      <c r="Z1031" s="33"/>
      <c r="AA1031" s="33"/>
      <c r="AB1031" s="33"/>
      <c r="AC1031" s="33"/>
    </row>
    <row r="1032" spans="1:29">
      <c r="A1032" s="33"/>
      <c r="B1032" s="33"/>
      <c r="C1032" s="33"/>
      <c r="D1032" s="33"/>
      <c r="E1032" s="33"/>
      <c r="F1032" s="33"/>
      <c r="G1032" s="33"/>
      <c r="W1032" s="33"/>
      <c r="X1032" s="33"/>
      <c r="Y1032" s="33"/>
      <c r="Z1032" s="33"/>
      <c r="AA1032" s="33"/>
      <c r="AB1032" s="33"/>
      <c r="AC1032" s="33"/>
    </row>
    <row r="1033" spans="1:29">
      <c r="A1033" s="33"/>
      <c r="B1033" s="33"/>
      <c r="C1033" s="33"/>
      <c r="D1033" s="33"/>
      <c r="E1033" s="33"/>
      <c r="F1033" s="33"/>
      <c r="G1033" s="33"/>
      <c r="W1033" s="33"/>
      <c r="X1033" s="33"/>
      <c r="Y1033" s="33"/>
      <c r="Z1033" s="33"/>
      <c r="AA1033" s="33"/>
      <c r="AB1033" s="33"/>
      <c r="AC1033" s="33"/>
    </row>
    <row r="1034" spans="1:29">
      <c r="A1034" s="33"/>
      <c r="B1034" s="33"/>
      <c r="C1034" s="33"/>
      <c r="D1034" s="33"/>
      <c r="E1034" s="33"/>
      <c r="F1034" s="33"/>
      <c r="G1034" s="33"/>
      <c r="W1034" s="33"/>
      <c r="X1034" s="33"/>
      <c r="Y1034" s="33"/>
      <c r="Z1034" s="33"/>
      <c r="AA1034" s="33"/>
      <c r="AB1034" s="33"/>
      <c r="AC1034" s="33"/>
    </row>
    <row r="1035" spans="1:29">
      <c r="A1035" s="33"/>
      <c r="B1035" s="33"/>
      <c r="C1035" s="33"/>
      <c r="D1035" s="33"/>
      <c r="E1035" s="33"/>
      <c r="F1035" s="33"/>
      <c r="G1035" s="33"/>
      <c r="W1035" s="33"/>
      <c r="X1035" s="33"/>
      <c r="Y1035" s="33"/>
      <c r="Z1035" s="33"/>
      <c r="AA1035" s="33"/>
      <c r="AB1035" s="33"/>
      <c r="AC1035" s="33"/>
    </row>
    <row r="1036" spans="1:29">
      <c r="A1036" s="33"/>
      <c r="B1036" s="33"/>
      <c r="C1036" s="33"/>
      <c r="D1036" s="33"/>
      <c r="E1036" s="33"/>
      <c r="F1036" s="33"/>
      <c r="G1036" s="33"/>
      <c r="W1036" s="33"/>
      <c r="X1036" s="33"/>
      <c r="Y1036" s="33"/>
      <c r="Z1036" s="33"/>
      <c r="AA1036" s="33"/>
      <c r="AB1036" s="33"/>
      <c r="AC1036" s="33"/>
    </row>
    <row r="1037" spans="1:29">
      <c r="A1037" s="33"/>
      <c r="B1037" s="33"/>
      <c r="C1037" s="33"/>
      <c r="D1037" s="33"/>
      <c r="E1037" s="33"/>
      <c r="F1037" s="33"/>
      <c r="G1037" s="33"/>
      <c r="W1037" s="33"/>
      <c r="X1037" s="33"/>
      <c r="Y1037" s="33"/>
      <c r="Z1037" s="33"/>
      <c r="AA1037" s="33"/>
      <c r="AB1037" s="33"/>
      <c r="AC1037" s="33"/>
    </row>
    <row r="1038" spans="1:29">
      <c r="A1038" s="33"/>
      <c r="B1038" s="33"/>
      <c r="C1038" s="33"/>
      <c r="D1038" s="33"/>
      <c r="E1038" s="33"/>
      <c r="F1038" s="33"/>
      <c r="G1038" s="33"/>
      <c r="W1038" s="33"/>
      <c r="X1038" s="33"/>
      <c r="Y1038" s="33"/>
      <c r="Z1038" s="33"/>
      <c r="AA1038" s="33"/>
      <c r="AB1038" s="33"/>
      <c r="AC1038" s="33"/>
    </row>
    <row r="1039" spans="1:29">
      <c r="A1039" s="33"/>
      <c r="B1039" s="33"/>
      <c r="C1039" s="33"/>
      <c r="D1039" s="33"/>
      <c r="E1039" s="33"/>
      <c r="F1039" s="33"/>
      <c r="G1039" s="33"/>
      <c r="W1039" s="33"/>
      <c r="X1039" s="33"/>
      <c r="Y1039" s="33"/>
      <c r="Z1039" s="33"/>
      <c r="AA1039" s="33"/>
      <c r="AB1039" s="33"/>
      <c r="AC1039" s="33"/>
    </row>
    <row r="1040" spans="1:29">
      <c r="A1040" s="33"/>
      <c r="B1040" s="33"/>
      <c r="C1040" s="33"/>
      <c r="D1040" s="33"/>
      <c r="E1040" s="33"/>
      <c r="F1040" s="33"/>
      <c r="G1040" s="33"/>
      <c r="W1040" s="33"/>
      <c r="X1040" s="33"/>
      <c r="Y1040" s="33"/>
      <c r="Z1040" s="33"/>
      <c r="AA1040" s="33"/>
      <c r="AB1040" s="33"/>
      <c r="AC1040" s="33"/>
    </row>
    <row r="1041" spans="1:29">
      <c r="A1041" s="33"/>
      <c r="B1041" s="33"/>
      <c r="C1041" s="33"/>
      <c r="D1041" s="33"/>
      <c r="E1041" s="33"/>
      <c r="F1041" s="33"/>
      <c r="G1041" s="33"/>
      <c r="W1041" s="33"/>
      <c r="X1041" s="33"/>
      <c r="Y1041" s="33"/>
      <c r="Z1041" s="33"/>
      <c r="AA1041" s="33"/>
      <c r="AB1041" s="33"/>
      <c r="AC1041" s="33"/>
    </row>
    <row r="1042" spans="1:29">
      <c r="A1042" s="33"/>
      <c r="B1042" s="33"/>
      <c r="C1042" s="33"/>
      <c r="D1042" s="33"/>
      <c r="E1042" s="33"/>
      <c r="F1042" s="33"/>
      <c r="G1042" s="33"/>
      <c r="W1042" s="33"/>
      <c r="X1042" s="33"/>
      <c r="Y1042" s="33"/>
      <c r="Z1042" s="33"/>
      <c r="AA1042" s="33"/>
      <c r="AB1042" s="33"/>
      <c r="AC1042" s="33"/>
    </row>
    <row r="1043" spans="1:29">
      <c r="A1043" s="33"/>
      <c r="B1043" s="33"/>
      <c r="C1043" s="33"/>
      <c r="D1043" s="33"/>
      <c r="E1043" s="33"/>
      <c r="F1043" s="33"/>
      <c r="G1043" s="33"/>
      <c r="W1043" s="33"/>
      <c r="X1043" s="33"/>
      <c r="Y1043" s="33"/>
      <c r="Z1043" s="33"/>
      <c r="AA1043" s="33"/>
      <c r="AB1043" s="33"/>
      <c r="AC1043" s="33"/>
    </row>
    <row r="1044" spans="1:29">
      <c r="A1044" s="33"/>
      <c r="B1044" s="33"/>
      <c r="C1044" s="33"/>
      <c r="D1044" s="33"/>
      <c r="E1044" s="33"/>
      <c r="F1044" s="33"/>
      <c r="G1044" s="33"/>
      <c r="W1044" s="33"/>
      <c r="X1044" s="33"/>
      <c r="Y1044" s="33"/>
      <c r="Z1044" s="33"/>
      <c r="AA1044" s="33"/>
      <c r="AB1044" s="33"/>
      <c r="AC1044" s="33"/>
    </row>
    <row r="1045" spans="1:29">
      <c r="A1045" s="33"/>
      <c r="B1045" s="33"/>
      <c r="C1045" s="33"/>
      <c r="D1045" s="33"/>
      <c r="E1045" s="33"/>
      <c r="F1045" s="33"/>
      <c r="G1045" s="33"/>
      <c r="W1045" s="33"/>
      <c r="X1045" s="33"/>
      <c r="Y1045" s="33"/>
      <c r="Z1045" s="33"/>
      <c r="AA1045" s="33"/>
      <c r="AB1045" s="33"/>
      <c r="AC1045" s="33"/>
    </row>
    <row r="1046" spans="1:29">
      <c r="A1046" s="33"/>
      <c r="B1046" s="33"/>
      <c r="C1046" s="33"/>
      <c r="D1046" s="33"/>
      <c r="E1046" s="33"/>
      <c r="F1046" s="33"/>
      <c r="G1046" s="33"/>
      <c r="W1046" s="33"/>
      <c r="X1046" s="33"/>
      <c r="Y1046" s="33"/>
      <c r="Z1046" s="33"/>
      <c r="AA1046" s="33"/>
      <c r="AB1046" s="33"/>
      <c r="AC1046" s="33"/>
    </row>
    <row r="1047" spans="1:29">
      <c r="A1047" s="33"/>
      <c r="B1047" s="33"/>
      <c r="C1047" s="33"/>
      <c r="D1047" s="33"/>
      <c r="E1047" s="33"/>
      <c r="F1047" s="33"/>
      <c r="G1047" s="33"/>
      <c r="W1047" s="33"/>
      <c r="X1047" s="33"/>
      <c r="Y1047" s="33"/>
      <c r="Z1047" s="33"/>
      <c r="AA1047" s="33"/>
      <c r="AB1047" s="33"/>
      <c r="AC1047" s="33"/>
    </row>
    <row r="1048" spans="1:29">
      <c r="A1048" s="33"/>
      <c r="B1048" s="33"/>
      <c r="C1048" s="33"/>
      <c r="D1048" s="33"/>
      <c r="E1048" s="33"/>
      <c r="F1048" s="33"/>
      <c r="G1048" s="33"/>
      <c r="W1048" s="33"/>
      <c r="X1048" s="33"/>
      <c r="Y1048" s="33"/>
      <c r="Z1048" s="33"/>
      <c r="AA1048" s="33"/>
      <c r="AB1048" s="33"/>
      <c r="AC1048" s="33"/>
    </row>
    <row r="1049" spans="1:29">
      <c r="A1049" s="33"/>
      <c r="B1049" s="33"/>
      <c r="C1049" s="33"/>
      <c r="D1049" s="33"/>
      <c r="E1049" s="33"/>
      <c r="F1049" s="33"/>
      <c r="G1049" s="33"/>
      <c r="W1049" s="33"/>
      <c r="X1049" s="33"/>
      <c r="Y1049" s="33"/>
      <c r="Z1049" s="33"/>
      <c r="AA1049" s="33"/>
      <c r="AB1049" s="33"/>
      <c r="AC1049" s="33"/>
    </row>
    <row r="1050" spans="1:29">
      <c r="A1050" s="33"/>
      <c r="B1050" s="33"/>
      <c r="C1050" s="33"/>
      <c r="D1050" s="33"/>
      <c r="E1050" s="33"/>
      <c r="F1050" s="33"/>
      <c r="G1050" s="33"/>
      <c r="W1050" s="33"/>
      <c r="X1050" s="33"/>
      <c r="Y1050" s="33"/>
      <c r="Z1050" s="33"/>
      <c r="AA1050" s="33"/>
      <c r="AB1050" s="33"/>
      <c r="AC1050" s="33"/>
    </row>
    <row r="1051" spans="1:29">
      <c r="A1051" s="33"/>
      <c r="B1051" s="33"/>
      <c r="C1051" s="33"/>
      <c r="D1051" s="33"/>
      <c r="E1051" s="33"/>
      <c r="F1051" s="33"/>
      <c r="G1051" s="33"/>
      <c r="W1051" s="33"/>
      <c r="X1051" s="33"/>
      <c r="Y1051" s="33"/>
      <c r="Z1051" s="33"/>
      <c r="AA1051" s="33"/>
      <c r="AB1051" s="33"/>
      <c r="AC1051" s="33"/>
    </row>
    <row r="1052" spans="1:29">
      <c r="A1052" s="33"/>
      <c r="B1052" s="33"/>
      <c r="C1052" s="33"/>
      <c r="D1052" s="33"/>
      <c r="E1052" s="33"/>
      <c r="F1052" s="33"/>
      <c r="G1052" s="33"/>
      <c r="W1052" s="33"/>
      <c r="X1052" s="33"/>
      <c r="Y1052" s="33"/>
      <c r="Z1052" s="33"/>
      <c r="AA1052" s="33"/>
      <c r="AB1052" s="33"/>
      <c r="AC1052" s="33"/>
    </row>
    <row r="1053" spans="1:29">
      <c r="A1053" s="33"/>
      <c r="B1053" s="33"/>
      <c r="C1053" s="33"/>
      <c r="D1053" s="33"/>
      <c r="E1053" s="33"/>
      <c r="F1053" s="33"/>
      <c r="G1053" s="33"/>
      <c r="W1053" s="33"/>
      <c r="X1053" s="33"/>
      <c r="Y1053" s="33"/>
      <c r="Z1053" s="33"/>
      <c r="AA1053" s="33"/>
      <c r="AB1053" s="33"/>
      <c r="AC1053" s="33"/>
    </row>
    <row r="1054" spans="1:29">
      <c r="A1054" s="33"/>
      <c r="B1054" s="33"/>
      <c r="C1054" s="33"/>
      <c r="D1054" s="33"/>
      <c r="E1054" s="33"/>
      <c r="F1054" s="33"/>
      <c r="G1054" s="33"/>
      <c r="W1054" s="33"/>
      <c r="X1054" s="33"/>
      <c r="Y1054" s="33"/>
      <c r="Z1054" s="33"/>
      <c r="AA1054" s="33"/>
      <c r="AB1054" s="33"/>
      <c r="AC1054" s="33"/>
    </row>
    <row r="1055" spans="1:29">
      <c r="A1055" s="33"/>
      <c r="B1055" s="33"/>
      <c r="C1055" s="33"/>
      <c r="D1055" s="33"/>
      <c r="E1055" s="33"/>
      <c r="F1055" s="33"/>
      <c r="G1055" s="33"/>
      <c r="W1055" s="33"/>
      <c r="X1055" s="33"/>
      <c r="Y1055" s="33"/>
      <c r="Z1055" s="33"/>
      <c r="AA1055" s="33"/>
      <c r="AB1055" s="33"/>
      <c r="AC1055" s="33"/>
    </row>
    <row r="1056" spans="1:29">
      <c r="A1056" s="33"/>
      <c r="B1056" s="33"/>
      <c r="C1056" s="33"/>
      <c r="D1056" s="33"/>
      <c r="E1056" s="33"/>
      <c r="F1056" s="33"/>
      <c r="G1056" s="33"/>
      <c r="W1056" s="33"/>
      <c r="X1056" s="33"/>
      <c r="Y1056" s="33"/>
      <c r="Z1056" s="33"/>
      <c r="AA1056" s="33"/>
      <c r="AB1056" s="33"/>
      <c r="AC1056" s="33"/>
    </row>
    <row r="1057" spans="1:29">
      <c r="A1057" s="33"/>
      <c r="B1057" s="33"/>
      <c r="C1057" s="33"/>
      <c r="D1057" s="33"/>
      <c r="E1057" s="33"/>
      <c r="F1057" s="33"/>
      <c r="G1057" s="33"/>
      <c r="W1057" s="33"/>
      <c r="X1057" s="33"/>
      <c r="Y1057" s="33"/>
      <c r="Z1057" s="33"/>
      <c r="AA1057" s="33"/>
      <c r="AB1057" s="33"/>
      <c r="AC1057" s="33"/>
    </row>
    <row r="1058" spans="1:29">
      <c r="A1058" s="33"/>
      <c r="B1058" s="33"/>
      <c r="C1058" s="33"/>
      <c r="D1058" s="33"/>
      <c r="E1058" s="33"/>
      <c r="F1058" s="33"/>
      <c r="G1058" s="33"/>
      <c r="W1058" s="33"/>
      <c r="X1058" s="33"/>
      <c r="Y1058" s="33"/>
      <c r="Z1058" s="33"/>
      <c r="AA1058" s="33"/>
      <c r="AB1058" s="33"/>
      <c r="AC1058" s="33"/>
    </row>
    <row r="1059" spans="1:29">
      <c r="A1059" s="33"/>
      <c r="B1059" s="33"/>
      <c r="C1059" s="33"/>
      <c r="D1059" s="33"/>
      <c r="E1059" s="33"/>
      <c r="F1059" s="33"/>
      <c r="G1059" s="33"/>
      <c r="W1059" s="33"/>
      <c r="X1059" s="33"/>
      <c r="Y1059" s="33"/>
      <c r="Z1059" s="33"/>
      <c r="AA1059" s="33"/>
      <c r="AB1059" s="33"/>
      <c r="AC1059" s="33"/>
    </row>
    <row r="1060" spans="1:29">
      <c r="A1060" s="33"/>
      <c r="B1060" s="33"/>
      <c r="C1060" s="33"/>
      <c r="D1060" s="33"/>
      <c r="E1060" s="33"/>
      <c r="F1060" s="33"/>
      <c r="G1060" s="33"/>
      <c r="W1060" s="33"/>
      <c r="X1060" s="33"/>
      <c r="Y1060" s="33"/>
      <c r="Z1060" s="33"/>
      <c r="AA1060" s="33"/>
      <c r="AB1060" s="33"/>
      <c r="AC1060" s="33"/>
    </row>
    <row r="1061" spans="1:29">
      <c r="A1061" s="33"/>
      <c r="B1061" s="33"/>
      <c r="C1061" s="33"/>
      <c r="D1061" s="33"/>
      <c r="E1061" s="33"/>
      <c r="F1061" s="33"/>
      <c r="G1061" s="33"/>
      <c r="W1061" s="33"/>
      <c r="X1061" s="33"/>
      <c r="Y1061" s="33"/>
      <c r="Z1061" s="33"/>
      <c r="AA1061" s="33"/>
      <c r="AB1061" s="33"/>
      <c r="AC1061" s="33"/>
    </row>
    <row r="1062" spans="1:29">
      <c r="A1062" s="33"/>
      <c r="B1062" s="33"/>
      <c r="C1062" s="33"/>
      <c r="D1062" s="33"/>
      <c r="E1062" s="33"/>
      <c r="F1062" s="33"/>
      <c r="G1062" s="33"/>
      <c r="W1062" s="33"/>
      <c r="X1062" s="33"/>
      <c r="Y1062" s="33"/>
      <c r="Z1062" s="33"/>
      <c r="AA1062" s="33"/>
      <c r="AB1062" s="33"/>
      <c r="AC1062" s="33"/>
    </row>
    <row r="1063" spans="1:29">
      <c r="A1063" s="33"/>
      <c r="B1063" s="33"/>
      <c r="C1063" s="33"/>
      <c r="D1063" s="33"/>
      <c r="E1063" s="33"/>
      <c r="F1063" s="33"/>
      <c r="G1063" s="33"/>
      <c r="W1063" s="33"/>
      <c r="X1063" s="33"/>
      <c r="Y1063" s="33"/>
      <c r="Z1063" s="33"/>
      <c r="AA1063" s="33"/>
      <c r="AB1063" s="33"/>
      <c r="AC1063" s="33"/>
    </row>
    <row r="1064" spans="1:29">
      <c r="A1064" s="33"/>
      <c r="B1064" s="33"/>
      <c r="C1064" s="33"/>
      <c r="D1064" s="33"/>
      <c r="E1064" s="33"/>
      <c r="F1064" s="33"/>
      <c r="G1064" s="33"/>
      <c r="W1064" s="33"/>
      <c r="X1064" s="33"/>
      <c r="Y1064" s="33"/>
      <c r="Z1064" s="33"/>
      <c r="AA1064" s="33"/>
      <c r="AB1064" s="33"/>
      <c r="AC1064" s="33"/>
    </row>
    <row r="1065" spans="1:29">
      <c r="A1065" s="33"/>
      <c r="B1065" s="33"/>
      <c r="C1065" s="33"/>
      <c r="D1065" s="33"/>
      <c r="E1065" s="33"/>
      <c r="F1065" s="33"/>
      <c r="G1065" s="33"/>
      <c r="W1065" s="33"/>
      <c r="X1065" s="33"/>
      <c r="Y1065" s="33"/>
      <c r="Z1065" s="33"/>
      <c r="AA1065" s="33"/>
      <c r="AB1065" s="33"/>
      <c r="AC1065" s="33"/>
    </row>
    <row r="1066" spans="1:29">
      <c r="A1066" s="33"/>
      <c r="B1066" s="33"/>
      <c r="C1066" s="33"/>
      <c r="D1066" s="33"/>
      <c r="E1066" s="33"/>
      <c r="F1066" s="33"/>
      <c r="G1066" s="33"/>
      <c r="W1066" s="33"/>
      <c r="X1066" s="33"/>
      <c r="Y1066" s="33"/>
      <c r="Z1066" s="33"/>
      <c r="AA1066" s="33"/>
      <c r="AB1066" s="33"/>
      <c r="AC1066" s="33"/>
    </row>
    <row r="1067" spans="1:29">
      <c r="A1067" s="33"/>
      <c r="B1067" s="33"/>
      <c r="C1067" s="33"/>
      <c r="D1067" s="33"/>
      <c r="E1067" s="33"/>
      <c r="F1067" s="33"/>
      <c r="G1067" s="33"/>
      <c r="W1067" s="33"/>
      <c r="X1067" s="33"/>
      <c r="Y1067" s="33"/>
      <c r="Z1067" s="33"/>
      <c r="AA1067" s="33"/>
      <c r="AB1067" s="33"/>
      <c r="AC1067" s="33"/>
    </row>
    <row r="1068" spans="1:29">
      <c r="A1068" s="33"/>
      <c r="B1068" s="33"/>
      <c r="C1068" s="33"/>
      <c r="D1068" s="33"/>
      <c r="E1068" s="33"/>
      <c r="F1068" s="33"/>
      <c r="G1068" s="33"/>
      <c r="W1068" s="33"/>
      <c r="X1068" s="33"/>
      <c r="Y1068" s="33"/>
      <c r="Z1068" s="33"/>
      <c r="AA1068" s="33"/>
      <c r="AB1068" s="33"/>
      <c r="AC1068" s="33"/>
    </row>
    <row r="1069" spans="1:29">
      <c r="A1069" s="33"/>
      <c r="B1069" s="33"/>
      <c r="C1069" s="33"/>
      <c r="D1069" s="33"/>
      <c r="E1069" s="33"/>
      <c r="F1069" s="33"/>
      <c r="G1069" s="33"/>
      <c r="W1069" s="33"/>
      <c r="X1069" s="33"/>
      <c r="Y1069" s="33"/>
      <c r="Z1069" s="33"/>
      <c r="AA1069" s="33"/>
      <c r="AB1069" s="33"/>
      <c r="AC1069" s="33"/>
    </row>
    <row r="1070" spans="1:29">
      <c r="A1070" s="33"/>
      <c r="B1070" s="33"/>
      <c r="C1070" s="33"/>
      <c r="D1070" s="33"/>
      <c r="E1070" s="33"/>
      <c r="F1070" s="33"/>
      <c r="G1070" s="33"/>
      <c r="W1070" s="33"/>
      <c r="X1070" s="33"/>
      <c r="Y1070" s="33"/>
      <c r="Z1070" s="33"/>
      <c r="AA1070" s="33"/>
      <c r="AB1070" s="33"/>
      <c r="AC1070" s="33"/>
    </row>
    <row r="1071" spans="1:29">
      <c r="A1071" s="33"/>
      <c r="B1071" s="33"/>
      <c r="C1071" s="33"/>
      <c r="D1071" s="33"/>
      <c r="E1071" s="33"/>
      <c r="F1071" s="33"/>
      <c r="G1071" s="33"/>
      <c r="W1071" s="33"/>
      <c r="X1071" s="33"/>
      <c r="Y1071" s="33"/>
      <c r="Z1071" s="33"/>
      <c r="AA1071" s="33"/>
      <c r="AB1071" s="33"/>
      <c r="AC1071" s="33"/>
    </row>
    <row r="1072" spans="1:29">
      <c r="A1072" s="33"/>
      <c r="B1072" s="33"/>
      <c r="C1072" s="33"/>
      <c r="D1072" s="33"/>
      <c r="E1072" s="33"/>
      <c r="F1072" s="33"/>
      <c r="G1072" s="33"/>
      <c r="W1072" s="33"/>
      <c r="X1072" s="33"/>
      <c r="Y1072" s="33"/>
      <c r="Z1072" s="33"/>
      <c r="AA1072" s="33"/>
      <c r="AB1072" s="33"/>
      <c r="AC1072" s="33"/>
    </row>
    <row r="1073" spans="1:29">
      <c r="A1073" s="33"/>
      <c r="B1073" s="33"/>
      <c r="C1073" s="33"/>
      <c r="D1073" s="33"/>
      <c r="E1073" s="33"/>
      <c r="F1073" s="33"/>
      <c r="G1073" s="33"/>
      <c r="W1073" s="33"/>
      <c r="X1073" s="33"/>
      <c r="Y1073" s="33"/>
      <c r="Z1073" s="33"/>
      <c r="AA1073" s="33"/>
      <c r="AB1073" s="33"/>
      <c r="AC1073" s="33"/>
    </row>
    <row r="1074" spans="1:29">
      <c r="A1074" s="33"/>
      <c r="B1074" s="33"/>
      <c r="C1074" s="33"/>
      <c r="D1074" s="33"/>
      <c r="E1074" s="33"/>
      <c r="F1074" s="33"/>
      <c r="G1074" s="33"/>
      <c r="W1074" s="33"/>
      <c r="X1074" s="33"/>
      <c r="Y1074" s="33"/>
      <c r="Z1074" s="33"/>
      <c r="AA1074" s="33"/>
      <c r="AB1074" s="33"/>
      <c r="AC1074" s="33"/>
    </row>
    <row r="1075" spans="1:29">
      <c r="A1075" s="33"/>
      <c r="B1075" s="33"/>
      <c r="C1075" s="33"/>
      <c r="D1075" s="33"/>
      <c r="E1075" s="33"/>
      <c r="F1075" s="33"/>
      <c r="G1075" s="33"/>
      <c r="W1075" s="33"/>
      <c r="X1075" s="33"/>
      <c r="Y1075" s="33"/>
      <c r="Z1075" s="33"/>
      <c r="AA1075" s="33"/>
      <c r="AB1075" s="33"/>
      <c r="AC1075" s="33"/>
    </row>
    <row r="1076" spans="1:29">
      <c r="A1076" s="33"/>
      <c r="B1076" s="33"/>
      <c r="C1076" s="33"/>
      <c r="D1076" s="33"/>
      <c r="E1076" s="33"/>
      <c r="F1076" s="33"/>
      <c r="G1076" s="33"/>
      <c r="W1076" s="33"/>
      <c r="X1076" s="33"/>
      <c r="Y1076" s="33"/>
      <c r="Z1076" s="33"/>
      <c r="AA1076" s="33"/>
      <c r="AB1076" s="33"/>
      <c r="AC1076" s="33"/>
    </row>
    <row r="1077" spans="1:29">
      <c r="A1077" s="33"/>
      <c r="B1077" s="33"/>
      <c r="C1077" s="33"/>
      <c r="D1077" s="33"/>
      <c r="E1077" s="33"/>
      <c r="F1077" s="33"/>
      <c r="G1077" s="33"/>
      <c r="W1077" s="33"/>
      <c r="X1077" s="33"/>
      <c r="Y1077" s="33"/>
      <c r="Z1077" s="33"/>
      <c r="AA1077" s="33"/>
      <c r="AB1077" s="33"/>
      <c r="AC1077" s="33"/>
    </row>
    <row r="1078" spans="1:29">
      <c r="A1078" s="33"/>
      <c r="B1078" s="33"/>
      <c r="C1078" s="33"/>
      <c r="D1078" s="33"/>
      <c r="E1078" s="33"/>
      <c r="F1078" s="33"/>
      <c r="G1078" s="33"/>
      <c r="W1078" s="33"/>
      <c r="X1078" s="33"/>
      <c r="Y1078" s="33"/>
      <c r="Z1078" s="33"/>
      <c r="AA1078" s="33"/>
      <c r="AB1078" s="33"/>
      <c r="AC1078" s="33"/>
    </row>
    <row r="1079" spans="1:29">
      <c r="A1079" s="33"/>
      <c r="B1079" s="33"/>
      <c r="C1079" s="33"/>
      <c r="D1079" s="33"/>
      <c r="E1079" s="33"/>
      <c r="F1079" s="33"/>
      <c r="G1079" s="33"/>
      <c r="W1079" s="33"/>
      <c r="X1079" s="33"/>
      <c r="Y1079" s="33"/>
      <c r="Z1079" s="33"/>
      <c r="AA1079" s="33"/>
      <c r="AB1079" s="33"/>
      <c r="AC1079" s="33"/>
    </row>
    <row r="1080" spans="1:29">
      <c r="A1080" s="33"/>
      <c r="B1080" s="33"/>
      <c r="C1080" s="33"/>
      <c r="D1080" s="33"/>
      <c r="E1080" s="33"/>
      <c r="F1080" s="33"/>
      <c r="G1080" s="33"/>
      <c r="W1080" s="33"/>
      <c r="X1080" s="33"/>
      <c r="Y1080" s="33"/>
      <c r="Z1080" s="33"/>
      <c r="AA1080" s="33"/>
      <c r="AB1080" s="33"/>
      <c r="AC1080" s="33"/>
    </row>
    <row r="1081" spans="1:29">
      <c r="A1081" s="33"/>
      <c r="B1081" s="33"/>
      <c r="C1081" s="33"/>
      <c r="D1081" s="33"/>
      <c r="E1081" s="33"/>
      <c r="F1081" s="33"/>
      <c r="G1081" s="33"/>
      <c r="W1081" s="33"/>
      <c r="X1081" s="33"/>
      <c r="Y1081" s="33"/>
      <c r="Z1081" s="33"/>
      <c r="AA1081" s="33"/>
      <c r="AB1081" s="33"/>
      <c r="AC1081" s="33"/>
    </row>
    <row r="1082" spans="1:29">
      <c r="A1082" s="33"/>
      <c r="B1082" s="33"/>
      <c r="C1082" s="33"/>
      <c r="D1082" s="33"/>
      <c r="E1082" s="33"/>
      <c r="F1082" s="33"/>
      <c r="G1082" s="33"/>
      <c r="W1082" s="33"/>
      <c r="X1082" s="33"/>
      <c r="Y1082" s="33"/>
      <c r="Z1082" s="33"/>
      <c r="AA1082" s="33"/>
      <c r="AB1082" s="33"/>
      <c r="AC1082" s="33"/>
    </row>
    <row r="1083" spans="1:29">
      <c r="A1083" s="33"/>
      <c r="B1083" s="33"/>
      <c r="C1083" s="33"/>
      <c r="D1083" s="33"/>
      <c r="E1083" s="33"/>
      <c r="F1083" s="33"/>
      <c r="G1083" s="33"/>
      <c r="W1083" s="33"/>
      <c r="X1083" s="33"/>
      <c r="Y1083" s="33"/>
      <c r="Z1083" s="33"/>
      <c r="AA1083" s="33"/>
      <c r="AB1083" s="33"/>
      <c r="AC1083" s="33"/>
    </row>
    <row r="1084" spans="1:29">
      <c r="A1084" s="33"/>
      <c r="B1084" s="33"/>
      <c r="C1084" s="33"/>
      <c r="D1084" s="33"/>
      <c r="E1084" s="33"/>
      <c r="F1084" s="33"/>
      <c r="G1084" s="33"/>
      <c r="W1084" s="33"/>
      <c r="X1084" s="33"/>
      <c r="Y1084" s="33"/>
      <c r="Z1084" s="33"/>
      <c r="AA1084" s="33"/>
      <c r="AB1084" s="33"/>
      <c r="AC1084" s="33"/>
    </row>
    <row r="1085" spans="1:29">
      <c r="A1085" s="33"/>
      <c r="B1085" s="33"/>
      <c r="C1085" s="33"/>
      <c r="D1085" s="33"/>
      <c r="E1085" s="33"/>
      <c r="F1085" s="33"/>
      <c r="G1085" s="33"/>
      <c r="W1085" s="33"/>
      <c r="X1085" s="33"/>
      <c r="Y1085" s="33"/>
      <c r="Z1085" s="33"/>
      <c r="AA1085" s="33"/>
      <c r="AB1085" s="33"/>
      <c r="AC1085" s="33"/>
    </row>
    <row r="1086" spans="1:29">
      <c r="A1086" s="33"/>
      <c r="B1086" s="33"/>
      <c r="C1086" s="33"/>
      <c r="D1086" s="33"/>
      <c r="E1086" s="33"/>
      <c r="F1086" s="33"/>
      <c r="G1086" s="33"/>
      <c r="W1086" s="33"/>
      <c r="X1086" s="33"/>
      <c r="Y1086" s="33"/>
      <c r="Z1086" s="33"/>
      <c r="AA1086" s="33"/>
      <c r="AB1086" s="33"/>
      <c r="AC1086" s="33"/>
    </row>
    <row r="1087" spans="1:29">
      <c r="A1087" s="33"/>
      <c r="B1087" s="33"/>
      <c r="C1087" s="33"/>
      <c r="D1087" s="33"/>
      <c r="E1087" s="33"/>
      <c r="F1087" s="33"/>
      <c r="G1087" s="33"/>
      <c r="W1087" s="33"/>
      <c r="X1087" s="33"/>
      <c r="Y1087" s="33"/>
      <c r="Z1087" s="33"/>
      <c r="AA1087" s="33"/>
      <c r="AB1087" s="33"/>
      <c r="AC1087" s="33"/>
    </row>
    <row r="1088" spans="1:29">
      <c r="A1088" s="33"/>
      <c r="B1088" s="33"/>
      <c r="C1088" s="33"/>
      <c r="D1088" s="33"/>
      <c r="E1088" s="33"/>
      <c r="F1088" s="33"/>
      <c r="G1088" s="33"/>
      <c r="W1088" s="33"/>
      <c r="X1088" s="33"/>
      <c r="Y1088" s="33"/>
      <c r="Z1088" s="33"/>
      <c r="AA1088" s="33"/>
      <c r="AB1088" s="33"/>
      <c r="AC1088" s="33"/>
    </row>
    <row r="1089" spans="1:29">
      <c r="A1089" s="33"/>
      <c r="B1089" s="33"/>
      <c r="C1089" s="33"/>
      <c r="D1089" s="33"/>
      <c r="E1089" s="33"/>
      <c r="F1089" s="33"/>
      <c r="G1089" s="33"/>
      <c r="W1089" s="33"/>
      <c r="X1089" s="33"/>
      <c r="Y1089" s="33"/>
      <c r="Z1089" s="33"/>
      <c r="AA1089" s="33"/>
      <c r="AB1089" s="33"/>
      <c r="AC1089" s="33"/>
    </row>
    <row r="1090" spans="1:29">
      <c r="A1090" s="33"/>
      <c r="B1090" s="33"/>
      <c r="C1090" s="33"/>
      <c r="D1090" s="33"/>
      <c r="E1090" s="33"/>
      <c r="F1090" s="33"/>
      <c r="G1090" s="33"/>
      <c r="W1090" s="33"/>
      <c r="X1090" s="33"/>
      <c r="Y1090" s="33"/>
      <c r="Z1090" s="33"/>
      <c r="AA1090" s="33"/>
      <c r="AB1090" s="33"/>
      <c r="AC1090" s="33"/>
    </row>
    <row r="1091" spans="1:29">
      <c r="A1091" s="33"/>
      <c r="B1091" s="33"/>
      <c r="C1091" s="33"/>
      <c r="D1091" s="33"/>
      <c r="E1091" s="33"/>
      <c r="F1091" s="33"/>
      <c r="G1091" s="33"/>
      <c r="W1091" s="33"/>
      <c r="X1091" s="33"/>
      <c r="Y1091" s="33"/>
      <c r="Z1091" s="33"/>
      <c r="AA1091" s="33"/>
      <c r="AB1091" s="33"/>
      <c r="AC1091" s="33"/>
    </row>
    <row r="1092" spans="1:29">
      <c r="A1092" s="33"/>
      <c r="B1092" s="33"/>
      <c r="C1092" s="33"/>
      <c r="D1092" s="33"/>
      <c r="E1092" s="33"/>
      <c r="F1092" s="33"/>
      <c r="G1092" s="33"/>
      <c r="W1092" s="33"/>
      <c r="X1092" s="33"/>
      <c r="Y1092" s="33"/>
      <c r="Z1092" s="33"/>
      <c r="AA1092" s="33"/>
      <c r="AB1092" s="33"/>
      <c r="AC1092" s="33"/>
    </row>
    <row r="1093" spans="1:29">
      <c r="A1093" s="33"/>
      <c r="B1093" s="33"/>
      <c r="C1093" s="33"/>
      <c r="D1093" s="33"/>
      <c r="E1093" s="33"/>
      <c r="F1093" s="33"/>
      <c r="G1093" s="33"/>
      <c r="W1093" s="33"/>
      <c r="X1093" s="33"/>
      <c r="Y1093" s="33"/>
      <c r="Z1093" s="33"/>
      <c r="AA1093" s="33"/>
      <c r="AB1093" s="33"/>
      <c r="AC1093" s="33"/>
    </row>
    <row r="1094" spans="1:29">
      <c r="A1094" s="33"/>
      <c r="B1094" s="33"/>
      <c r="C1094" s="33"/>
      <c r="D1094" s="33"/>
      <c r="E1094" s="33"/>
      <c r="F1094" s="33"/>
      <c r="G1094" s="33"/>
      <c r="W1094" s="33"/>
      <c r="X1094" s="33"/>
      <c r="Y1094" s="33"/>
      <c r="Z1094" s="33"/>
      <c r="AA1094" s="33"/>
      <c r="AB1094" s="33"/>
      <c r="AC1094" s="33"/>
    </row>
    <row r="1095" spans="1:29">
      <c r="A1095" s="33"/>
      <c r="B1095" s="33"/>
      <c r="C1095" s="33"/>
      <c r="D1095" s="33"/>
      <c r="E1095" s="33"/>
      <c r="F1095" s="33"/>
      <c r="G1095" s="33"/>
      <c r="W1095" s="33"/>
      <c r="X1095" s="33"/>
      <c r="Y1095" s="33"/>
      <c r="Z1095" s="33"/>
      <c r="AA1095" s="33"/>
      <c r="AB1095" s="33"/>
      <c r="AC1095" s="33"/>
    </row>
    <row r="1096" spans="1:29">
      <c r="A1096" s="33"/>
      <c r="B1096" s="33"/>
      <c r="C1096" s="33"/>
      <c r="D1096" s="33"/>
      <c r="E1096" s="33"/>
      <c r="F1096" s="33"/>
      <c r="G1096" s="33"/>
      <c r="W1096" s="33"/>
      <c r="X1096" s="33"/>
      <c r="Y1096" s="33"/>
      <c r="Z1096" s="33"/>
      <c r="AA1096" s="33"/>
      <c r="AB1096" s="33"/>
      <c r="AC1096" s="33"/>
    </row>
    <row r="1097" spans="1:29">
      <c r="A1097" s="33"/>
      <c r="B1097" s="33"/>
      <c r="C1097" s="33"/>
      <c r="D1097" s="33"/>
      <c r="E1097" s="33"/>
      <c r="F1097" s="33"/>
      <c r="G1097" s="33"/>
      <c r="W1097" s="33"/>
      <c r="X1097" s="33"/>
      <c r="Y1097" s="33"/>
      <c r="Z1097" s="33"/>
      <c r="AA1097" s="33"/>
      <c r="AB1097" s="33"/>
      <c r="AC1097" s="33"/>
    </row>
    <row r="1098" spans="1:29">
      <c r="A1098" s="33"/>
      <c r="B1098" s="33"/>
      <c r="C1098" s="33"/>
      <c r="D1098" s="33"/>
      <c r="E1098" s="33"/>
      <c r="F1098" s="33"/>
      <c r="G1098" s="33"/>
      <c r="W1098" s="33"/>
      <c r="X1098" s="33"/>
      <c r="Y1098" s="33"/>
      <c r="Z1098" s="33"/>
      <c r="AA1098" s="33"/>
      <c r="AB1098" s="33"/>
      <c r="AC1098" s="33"/>
    </row>
    <row r="1099" spans="1:29">
      <c r="A1099" s="33"/>
      <c r="B1099" s="33"/>
      <c r="C1099" s="33"/>
      <c r="D1099" s="33"/>
      <c r="E1099" s="33"/>
      <c r="F1099" s="33"/>
      <c r="G1099" s="33"/>
      <c r="W1099" s="33"/>
      <c r="X1099" s="33"/>
      <c r="Y1099" s="33"/>
      <c r="Z1099" s="33"/>
      <c r="AA1099" s="33"/>
      <c r="AB1099" s="33"/>
      <c r="AC1099" s="33"/>
    </row>
    <row r="1100" spans="1:29">
      <c r="A1100" s="33"/>
      <c r="B1100" s="33"/>
      <c r="C1100" s="33"/>
      <c r="D1100" s="33"/>
      <c r="E1100" s="33"/>
      <c r="F1100" s="33"/>
      <c r="G1100" s="33"/>
      <c r="W1100" s="33"/>
      <c r="X1100" s="33"/>
      <c r="Y1100" s="33"/>
      <c r="Z1100" s="33"/>
      <c r="AA1100" s="33"/>
      <c r="AB1100" s="33"/>
      <c r="AC1100" s="33"/>
    </row>
    <row r="1101" spans="1:29">
      <c r="A1101" s="33"/>
      <c r="B1101" s="33"/>
      <c r="C1101" s="33"/>
      <c r="D1101" s="33"/>
      <c r="E1101" s="33"/>
      <c r="F1101" s="33"/>
      <c r="G1101" s="33"/>
      <c r="W1101" s="33"/>
      <c r="X1101" s="33"/>
      <c r="Y1101" s="33"/>
      <c r="Z1101" s="33"/>
      <c r="AA1101" s="33"/>
      <c r="AB1101" s="33"/>
      <c r="AC1101" s="33"/>
    </row>
    <row r="1102" spans="1:29">
      <c r="A1102" s="33"/>
      <c r="B1102" s="33"/>
      <c r="C1102" s="33"/>
      <c r="D1102" s="33"/>
      <c r="E1102" s="33"/>
      <c r="F1102" s="33"/>
      <c r="G1102" s="33"/>
      <c r="W1102" s="33"/>
      <c r="X1102" s="33"/>
      <c r="Y1102" s="33"/>
      <c r="Z1102" s="33"/>
      <c r="AA1102" s="33"/>
      <c r="AB1102" s="33"/>
      <c r="AC1102" s="33"/>
    </row>
    <row r="1103" spans="1:29">
      <c r="A1103" s="33"/>
      <c r="B1103" s="33"/>
      <c r="C1103" s="33"/>
      <c r="D1103" s="33"/>
      <c r="E1103" s="33"/>
      <c r="F1103" s="33"/>
      <c r="G1103" s="33"/>
      <c r="W1103" s="33"/>
      <c r="X1103" s="33"/>
      <c r="Y1103" s="33"/>
      <c r="Z1103" s="33"/>
      <c r="AA1103" s="33"/>
      <c r="AB1103" s="33"/>
      <c r="AC1103" s="33"/>
    </row>
    <row r="1104" spans="1:29">
      <c r="A1104" s="33"/>
      <c r="B1104" s="33"/>
      <c r="C1104" s="33"/>
      <c r="D1104" s="33"/>
      <c r="E1104" s="33"/>
      <c r="F1104" s="33"/>
      <c r="G1104" s="33"/>
      <c r="W1104" s="33"/>
      <c r="X1104" s="33"/>
      <c r="Y1104" s="33"/>
      <c r="Z1104" s="33"/>
      <c r="AA1104" s="33"/>
      <c r="AB1104" s="33"/>
      <c r="AC1104" s="33"/>
    </row>
    <row r="1105" spans="1:29">
      <c r="A1105" s="33"/>
      <c r="B1105" s="33"/>
      <c r="C1105" s="33"/>
      <c r="D1105" s="33"/>
      <c r="E1105" s="33"/>
      <c r="F1105" s="33"/>
      <c r="G1105" s="33"/>
      <c r="W1105" s="33"/>
      <c r="X1105" s="33"/>
      <c r="Y1105" s="33"/>
      <c r="Z1105" s="33"/>
      <c r="AA1105" s="33"/>
      <c r="AB1105" s="33"/>
      <c r="AC1105" s="33"/>
    </row>
    <row r="1106" spans="1:29">
      <c r="A1106" s="33"/>
      <c r="B1106" s="33"/>
      <c r="C1106" s="33"/>
      <c r="D1106" s="33"/>
      <c r="E1106" s="33"/>
      <c r="F1106" s="33"/>
      <c r="G1106" s="33"/>
      <c r="W1106" s="33"/>
      <c r="X1106" s="33"/>
      <c r="Y1106" s="33"/>
      <c r="Z1106" s="33"/>
      <c r="AA1106" s="33"/>
      <c r="AB1106" s="33"/>
      <c r="AC1106" s="33"/>
    </row>
    <row r="1107" spans="1:29">
      <c r="A1107" s="33"/>
      <c r="B1107" s="33"/>
      <c r="C1107" s="33"/>
      <c r="D1107" s="33"/>
      <c r="E1107" s="33"/>
      <c r="F1107" s="33"/>
      <c r="G1107" s="33"/>
      <c r="W1107" s="33"/>
      <c r="X1107" s="33"/>
      <c r="Y1107" s="33"/>
      <c r="Z1107" s="33"/>
      <c r="AA1107" s="33"/>
      <c r="AB1107" s="33"/>
      <c r="AC1107" s="33"/>
    </row>
    <row r="1108" spans="1:29">
      <c r="A1108" s="33"/>
      <c r="B1108" s="33"/>
      <c r="C1108" s="33"/>
      <c r="D1108" s="33"/>
      <c r="E1108" s="33"/>
      <c r="F1108" s="33"/>
      <c r="G1108" s="33"/>
      <c r="W1108" s="33"/>
      <c r="X1108" s="33"/>
      <c r="Y1108" s="33"/>
      <c r="Z1108" s="33"/>
      <c r="AA1108" s="33"/>
      <c r="AB1108" s="33"/>
      <c r="AC1108" s="33"/>
    </row>
    <row r="1109" spans="1:29">
      <c r="A1109" s="33"/>
      <c r="B1109" s="33"/>
      <c r="C1109" s="33"/>
      <c r="D1109" s="33"/>
      <c r="E1109" s="33"/>
      <c r="F1109" s="33"/>
      <c r="G1109" s="33"/>
      <c r="W1109" s="33"/>
      <c r="X1109" s="33"/>
      <c r="Y1109" s="33"/>
      <c r="Z1109" s="33"/>
      <c r="AA1109" s="33"/>
      <c r="AB1109" s="33"/>
      <c r="AC1109" s="33"/>
    </row>
    <row r="1110" spans="1:29">
      <c r="A1110" s="33"/>
      <c r="B1110" s="33"/>
      <c r="C1110" s="33"/>
      <c r="D1110" s="33"/>
      <c r="E1110" s="33"/>
      <c r="F1110" s="33"/>
      <c r="G1110" s="33"/>
      <c r="W1110" s="33"/>
      <c r="X1110" s="33"/>
      <c r="Y1110" s="33"/>
      <c r="Z1110" s="33"/>
      <c r="AA1110" s="33"/>
      <c r="AB1110" s="33"/>
      <c r="AC1110" s="33"/>
    </row>
    <row r="1111" spans="1:29">
      <c r="A1111" s="33"/>
      <c r="B1111" s="33"/>
      <c r="C1111" s="33"/>
      <c r="D1111" s="33"/>
      <c r="E1111" s="33"/>
      <c r="F1111" s="33"/>
      <c r="G1111" s="33"/>
      <c r="W1111" s="33"/>
      <c r="X1111" s="33"/>
      <c r="Y1111" s="33"/>
      <c r="Z1111" s="33"/>
      <c r="AA1111" s="33"/>
      <c r="AB1111" s="33"/>
      <c r="AC1111" s="33"/>
    </row>
    <row r="1112" spans="1:29">
      <c r="A1112" s="33"/>
      <c r="B1112" s="33"/>
      <c r="C1112" s="33"/>
      <c r="D1112" s="33"/>
      <c r="E1112" s="33"/>
      <c r="F1112" s="33"/>
      <c r="G1112" s="33"/>
      <c r="W1112" s="33"/>
      <c r="X1112" s="33"/>
      <c r="Y1112" s="33"/>
      <c r="Z1112" s="33"/>
      <c r="AA1112" s="33"/>
      <c r="AB1112" s="33"/>
      <c r="AC1112" s="33"/>
    </row>
    <row r="1113" spans="1:29">
      <c r="A1113" s="33"/>
      <c r="B1113" s="33"/>
      <c r="C1113" s="33"/>
      <c r="D1113" s="33"/>
      <c r="E1113" s="33"/>
      <c r="F1113" s="33"/>
      <c r="G1113" s="33"/>
      <c r="W1113" s="33"/>
      <c r="X1113" s="33"/>
      <c r="Y1113" s="33"/>
      <c r="Z1113" s="33"/>
      <c r="AA1113" s="33"/>
      <c r="AB1113" s="33"/>
      <c r="AC1113" s="33"/>
    </row>
    <row r="1114" spans="1:29">
      <c r="A1114" s="33"/>
      <c r="B1114" s="33"/>
      <c r="C1114" s="33"/>
      <c r="D1114" s="33"/>
      <c r="E1114" s="33"/>
      <c r="F1114" s="33"/>
      <c r="G1114" s="33"/>
      <c r="W1114" s="33"/>
      <c r="X1114" s="33"/>
      <c r="Y1114" s="33"/>
      <c r="Z1114" s="33"/>
      <c r="AA1114" s="33"/>
      <c r="AB1114" s="33"/>
      <c r="AC1114" s="33"/>
    </row>
    <row r="1115" spans="1:29">
      <c r="A1115" s="33"/>
      <c r="B1115" s="33"/>
      <c r="C1115" s="33"/>
      <c r="D1115" s="33"/>
      <c r="E1115" s="33"/>
      <c r="F1115" s="33"/>
      <c r="G1115" s="33"/>
      <c r="W1115" s="33"/>
      <c r="X1115" s="33"/>
      <c r="Y1115" s="33"/>
      <c r="Z1115" s="33"/>
      <c r="AA1115" s="33"/>
      <c r="AB1115" s="33"/>
      <c r="AC1115" s="33"/>
    </row>
    <row r="1116" spans="1:29">
      <c r="A1116" s="33"/>
      <c r="B1116" s="33"/>
      <c r="C1116" s="33"/>
      <c r="D1116" s="33"/>
      <c r="E1116" s="33"/>
      <c r="F1116" s="33"/>
      <c r="G1116" s="33"/>
      <c r="W1116" s="33"/>
      <c r="X1116" s="33"/>
      <c r="Y1116" s="33"/>
      <c r="Z1116" s="33"/>
      <c r="AA1116" s="33"/>
      <c r="AB1116" s="33"/>
      <c r="AC1116" s="33"/>
    </row>
    <row r="1117" spans="1:29">
      <c r="A1117" s="33"/>
      <c r="B1117" s="33"/>
      <c r="C1117" s="33"/>
      <c r="D1117" s="33"/>
      <c r="E1117" s="33"/>
      <c r="F1117" s="33"/>
      <c r="G1117" s="33"/>
      <c r="W1117" s="33"/>
      <c r="X1117" s="33"/>
      <c r="Y1117" s="33"/>
      <c r="Z1117" s="33"/>
      <c r="AA1117" s="33"/>
      <c r="AB1117" s="33"/>
      <c r="AC1117" s="33"/>
    </row>
    <row r="1118" spans="1:29">
      <c r="A1118" s="33"/>
      <c r="B1118" s="33"/>
      <c r="C1118" s="33"/>
      <c r="D1118" s="33"/>
      <c r="E1118" s="33"/>
      <c r="F1118" s="33"/>
      <c r="G1118" s="33"/>
      <c r="W1118" s="33"/>
      <c r="X1118" s="33"/>
      <c r="Y1118" s="33"/>
      <c r="Z1118" s="33"/>
      <c r="AA1118" s="33"/>
      <c r="AB1118" s="33"/>
      <c r="AC1118" s="33"/>
    </row>
    <row r="1119" spans="1:29">
      <c r="A1119" s="33"/>
      <c r="B1119" s="33"/>
      <c r="C1119" s="33"/>
      <c r="D1119" s="33"/>
      <c r="E1119" s="33"/>
      <c r="F1119" s="33"/>
      <c r="G1119" s="33"/>
      <c r="W1119" s="33"/>
      <c r="X1119" s="33"/>
      <c r="Y1119" s="33"/>
      <c r="Z1119" s="33"/>
      <c r="AA1119" s="33"/>
      <c r="AB1119" s="33"/>
      <c r="AC1119" s="33"/>
    </row>
    <row r="1120" spans="1:29">
      <c r="A1120" s="33"/>
      <c r="B1120" s="33"/>
      <c r="C1120" s="33"/>
      <c r="D1120" s="33"/>
      <c r="E1120" s="33"/>
      <c r="F1120" s="33"/>
      <c r="G1120" s="33"/>
      <c r="W1120" s="33"/>
      <c r="X1120" s="33"/>
      <c r="Y1120" s="33"/>
      <c r="Z1120" s="33"/>
      <c r="AA1120" s="33"/>
      <c r="AB1120" s="33"/>
      <c r="AC1120" s="33"/>
    </row>
    <row r="1121" spans="1:29">
      <c r="A1121" s="33"/>
      <c r="B1121" s="33"/>
      <c r="C1121" s="33"/>
      <c r="D1121" s="33"/>
      <c r="E1121" s="33"/>
      <c r="F1121" s="33"/>
      <c r="G1121" s="33"/>
      <c r="W1121" s="33"/>
      <c r="X1121" s="33"/>
      <c r="Y1121" s="33"/>
      <c r="Z1121" s="33"/>
      <c r="AA1121" s="33"/>
      <c r="AB1121" s="33"/>
      <c r="AC1121" s="33"/>
    </row>
    <row r="1122" spans="1:29">
      <c r="A1122" s="33"/>
      <c r="B1122" s="33"/>
      <c r="C1122" s="33"/>
      <c r="D1122" s="33"/>
      <c r="E1122" s="33"/>
      <c r="F1122" s="33"/>
      <c r="G1122" s="33"/>
      <c r="W1122" s="33"/>
      <c r="X1122" s="33"/>
      <c r="Y1122" s="33"/>
      <c r="Z1122" s="33"/>
      <c r="AA1122" s="33"/>
      <c r="AB1122" s="33"/>
      <c r="AC1122" s="33"/>
    </row>
    <row r="1123" spans="1:29">
      <c r="A1123" s="33"/>
      <c r="B1123" s="33"/>
      <c r="C1123" s="33"/>
      <c r="D1123" s="33"/>
      <c r="E1123" s="33"/>
      <c r="F1123" s="33"/>
      <c r="G1123" s="33"/>
      <c r="W1123" s="33"/>
      <c r="X1123" s="33"/>
      <c r="Y1123" s="33"/>
      <c r="Z1123" s="33"/>
      <c r="AA1123" s="33"/>
      <c r="AB1123" s="33"/>
      <c r="AC1123" s="33"/>
    </row>
    <row r="1124" spans="1:29">
      <c r="A1124" s="33"/>
      <c r="B1124" s="33"/>
      <c r="C1124" s="33"/>
      <c r="D1124" s="33"/>
      <c r="E1124" s="33"/>
      <c r="F1124" s="33"/>
      <c r="G1124" s="33"/>
      <c r="W1124" s="33"/>
      <c r="X1124" s="33"/>
      <c r="Y1124" s="33"/>
      <c r="Z1124" s="33"/>
      <c r="AA1124" s="33"/>
      <c r="AB1124" s="33"/>
      <c r="AC1124" s="33"/>
    </row>
    <row r="1125" spans="1:29">
      <c r="A1125" s="33"/>
      <c r="B1125" s="33"/>
      <c r="C1125" s="33"/>
      <c r="D1125" s="33"/>
      <c r="E1125" s="33"/>
      <c r="F1125" s="33"/>
      <c r="G1125" s="33"/>
      <c r="W1125" s="33"/>
      <c r="X1125" s="33"/>
      <c r="Y1125" s="33"/>
      <c r="Z1125" s="33"/>
      <c r="AA1125" s="33"/>
      <c r="AB1125" s="33"/>
      <c r="AC1125" s="33"/>
    </row>
    <row r="1126" spans="1:29">
      <c r="A1126" s="33"/>
      <c r="B1126" s="33"/>
      <c r="C1126" s="33"/>
      <c r="D1126" s="33"/>
      <c r="E1126" s="33"/>
      <c r="F1126" s="33"/>
      <c r="G1126" s="33"/>
      <c r="W1126" s="33"/>
      <c r="X1126" s="33"/>
      <c r="Y1126" s="33"/>
      <c r="Z1126" s="33"/>
      <c r="AA1126" s="33"/>
      <c r="AB1126" s="33"/>
      <c r="AC1126" s="33"/>
    </row>
    <row r="1127" spans="1:29">
      <c r="A1127" s="33"/>
      <c r="B1127" s="33"/>
      <c r="C1127" s="33"/>
      <c r="D1127" s="33"/>
      <c r="E1127" s="33"/>
      <c r="F1127" s="33"/>
      <c r="G1127" s="33"/>
      <c r="W1127" s="33"/>
      <c r="X1127" s="33"/>
      <c r="Y1127" s="33"/>
      <c r="Z1127" s="33"/>
      <c r="AA1127" s="33"/>
      <c r="AB1127" s="33"/>
      <c r="AC1127" s="33"/>
    </row>
    <row r="1128" spans="1:29">
      <c r="A1128" s="33"/>
      <c r="B1128" s="33"/>
      <c r="C1128" s="33"/>
      <c r="D1128" s="33"/>
      <c r="E1128" s="33"/>
      <c r="F1128" s="33"/>
      <c r="G1128" s="33"/>
      <c r="W1128" s="33"/>
      <c r="X1128" s="33"/>
      <c r="Y1128" s="33"/>
      <c r="Z1128" s="33"/>
      <c r="AA1128" s="33"/>
      <c r="AB1128" s="33"/>
      <c r="AC1128" s="33"/>
    </row>
    <row r="1129" spans="1:29">
      <c r="A1129" s="33"/>
      <c r="B1129" s="33"/>
      <c r="C1129" s="33"/>
      <c r="D1129" s="33"/>
      <c r="E1129" s="33"/>
      <c r="F1129" s="33"/>
      <c r="G1129" s="33"/>
      <c r="W1129" s="33"/>
      <c r="X1129" s="33"/>
      <c r="Y1129" s="33"/>
      <c r="Z1129" s="33"/>
      <c r="AA1129" s="33"/>
      <c r="AB1129" s="33"/>
      <c r="AC1129" s="33"/>
    </row>
    <row r="1130" spans="1:29">
      <c r="A1130" s="33"/>
      <c r="B1130" s="33"/>
      <c r="C1130" s="33"/>
      <c r="D1130" s="33"/>
      <c r="E1130" s="33"/>
      <c r="F1130" s="33"/>
      <c r="G1130" s="33"/>
      <c r="W1130" s="33"/>
      <c r="X1130" s="33"/>
      <c r="Y1130" s="33"/>
      <c r="Z1130" s="33"/>
      <c r="AA1130" s="33"/>
      <c r="AB1130" s="33"/>
      <c r="AC1130" s="33"/>
    </row>
    <row r="1131" spans="1:29">
      <c r="A1131" s="33"/>
      <c r="B1131" s="33"/>
      <c r="C1131" s="33"/>
      <c r="D1131" s="33"/>
      <c r="E1131" s="33"/>
      <c r="F1131" s="33"/>
      <c r="G1131" s="33"/>
      <c r="W1131" s="33"/>
      <c r="X1131" s="33"/>
      <c r="Y1131" s="33"/>
      <c r="Z1131" s="33"/>
      <c r="AA1131" s="33"/>
      <c r="AB1131" s="33"/>
      <c r="AC1131" s="33"/>
    </row>
    <row r="1132" spans="1:29">
      <c r="A1132" s="33"/>
      <c r="B1132" s="33"/>
      <c r="C1132" s="33"/>
      <c r="D1132" s="33"/>
      <c r="E1132" s="33"/>
      <c r="F1132" s="33"/>
      <c r="G1132" s="33"/>
      <c r="W1132" s="33"/>
      <c r="X1132" s="33"/>
      <c r="Y1132" s="33"/>
      <c r="Z1132" s="33"/>
      <c r="AA1132" s="33"/>
      <c r="AB1132" s="33"/>
      <c r="AC1132" s="33"/>
    </row>
    <row r="1133" spans="1:29">
      <c r="A1133" s="33"/>
      <c r="B1133" s="33"/>
      <c r="C1133" s="33"/>
      <c r="D1133" s="33"/>
      <c r="E1133" s="33"/>
      <c r="F1133" s="33"/>
      <c r="G1133" s="33"/>
      <c r="W1133" s="33"/>
      <c r="X1133" s="33"/>
      <c r="Y1133" s="33"/>
      <c r="Z1133" s="33"/>
      <c r="AA1133" s="33"/>
      <c r="AB1133" s="33"/>
      <c r="AC1133" s="33"/>
    </row>
    <row r="1134" spans="1:29">
      <c r="A1134" s="33"/>
      <c r="B1134" s="33"/>
      <c r="C1134" s="33"/>
      <c r="D1134" s="33"/>
      <c r="E1134" s="33"/>
      <c r="F1134" s="33"/>
      <c r="G1134" s="33"/>
      <c r="W1134" s="33"/>
      <c r="X1134" s="33"/>
      <c r="Y1134" s="33"/>
      <c r="Z1134" s="33"/>
      <c r="AA1134" s="33"/>
      <c r="AB1134" s="33"/>
      <c r="AC1134" s="33"/>
    </row>
    <row r="1135" spans="1:29">
      <c r="A1135" s="33"/>
      <c r="B1135" s="33"/>
      <c r="C1135" s="33"/>
      <c r="D1135" s="33"/>
      <c r="E1135" s="33"/>
      <c r="F1135" s="33"/>
      <c r="G1135" s="33"/>
      <c r="W1135" s="33"/>
      <c r="X1135" s="33"/>
      <c r="Y1135" s="33"/>
      <c r="Z1135" s="33"/>
      <c r="AA1135" s="33"/>
      <c r="AB1135" s="33"/>
      <c r="AC1135" s="33"/>
    </row>
    <row r="1136" spans="1:29">
      <c r="A1136" s="33"/>
      <c r="B1136" s="33"/>
      <c r="C1136" s="33"/>
      <c r="D1136" s="33"/>
      <c r="E1136" s="33"/>
      <c r="F1136" s="33"/>
      <c r="G1136" s="33"/>
      <c r="W1136" s="33"/>
      <c r="X1136" s="33"/>
      <c r="Y1136" s="33"/>
      <c r="Z1136" s="33"/>
      <c r="AA1136" s="33"/>
      <c r="AB1136" s="33"/>
      <c r="AC1136" s="33"/>
    </row>
    <row r="1137" spans="1:29">
      <c r="A1137" s="33"/>
      <c r="B1137" s="33"/>
      <c r="C1137" s="33"/>
      <c r="D1137" s="33"/>
      <c r="E1137" s="33"/>
      <c r="F1137" s="33"/>
      <c r="G1137" s="33"/>
      <c r="W1137" s="33"/>
      <c r="X1137" s="33"/>
      <c r="Y1137" s="33"/>
      <c r="Z1137" s="33"/>
      <c r="AA1137" s="33"/>
      <c r="AB1137" s="33"/>
      <c r="AC1137" s="33"/>
    </row>
    <row r="1138" spans="1:29">
      <c r="A1138" s="33"/>
      <c r="B1138" s="33"/>
      <c r="C1138" s="33"/>
      <c r="D1138" s="33"/>
      <c r="E1138" s="33"/>
      <c r="F1138" s="33"/>
      <c r="G1138" s="33"/>
      <c r="W1138" s="33"/>
      <c r="X1138" s="33"/>
      <c r="Y1138" s="33"/>
      <c r="Z1138" s="33"/>
      <c r="AA1138" s="33"/>
      <c r="AB1138" s="33"/>
      <c r="AC1138" s="33"/>
    </row>
    <row r="1139" spans="1:29">
      <c r="A1139" s="33"/>
      <c r="B1139" s="33"/>
      <c r="C1139" s="33"/>
      <c r="D1139" s="33"/>
      <c r="E1139" s="33"/>
      <c r="F1139" s="33"/>
      <c r="G1139" s="33"/>
      <c r="W1139" s="33"/>
      <c r="X1139" s="33"/>
      <c r="Y1139" s="33"/>
      <c r="Z1139" s="33"/>
      <c r="AA1139" s="33"/>
      <c r="AB1139" s="33"/>
      <c r="AC1139" s="33"/>
    </row>
    <row r="1140" spans="1:29">
      <c r="A1140" s="33"/>
      <c r="B1140" s="33"/>
      <c r="C1140" s="33"/>
      <c r="D1140" s="33"/>
      <c r="E1140" s="33"/>
      <c r="F1140" s="33"/>
      <c r="G1140" s="33"/>
      <c r="W1140" s="33"/>
      <c r="X1140" s="33"/>
      <c r="Y1140" s="33"/>
      <c r="Z1140" s="33"/>
      <c r="AA1140" s="33"/>
      <c r="AB1140" s="33"/>
      <c r="AC1140" s="33"/>
    </row>
    <row r="1141" spans="1:29">
      <c r="A1141" s="33"/>
      <c r="B1141" s="33"/>
      <c r="C1141" s="33"/>
      <c r="D1141" s="33"/>
      <c r="E1141" s="33"/>
      <c r="F1141" s="33"/>
      <c r="G1141" s="33"/>
      <c r="W1141" s="33"/>
      <c r="X1141" s="33"/>
      <c r="Y1141" s="33"/>
      <c r="Z1141" s="33"/>
      <c r="AA1141" s="33"/>
      <c r="AB1141" s="33"/>
      <c r="AC1141" s="33"/>
    </row>
    <row r="1142" spans="1:29">
      <c r="A1142" s="33"/>
      <c r="B1142" s="33"/>
      <c r="C1142" s="33"/>
      <c r="D1142" s="33"/>
      <c r="E1142" s="33"/>
      <c r="F1142" s="33"/>
      <c r="G1142" s="33"/>
      <c r="W1142" s="33"/>
      <c r="X1142" s="33"/>
      <c r="Y1142" s="33"/>
      <c r="Z1142" s="33"/>
      <c r="AA1142" s="33"/>
      <c r="AB1142" s="33"/>
      <c r="AC1142" s="33"/>
    </row>
    <row r="1143" spans="1:29">
      <c r="A1143" s="33"/>
      <c r="B1143" s="33"/>
      <c r="C1143" s="33"/>
      <c r="D1143" s="33"/>
      <c r="E1143" s="33"/>
      <c r="F1143" s="33"/>
      <c r="G1143" s="33"/>
      <c r="W1143" s="33"/>
      <c r="X1143" s="33"/>
      <c r="Y1143" s="33"/>
      <c r="Z1143" s="33"/>
      <c r="AA1143" s="33"/>
      <c r="AB1143" s="33"/>
      <c r="AC1143" s="33"/>
    </row>
    <row r="1144" spans="1:29">
      <c r="A1144" s="33"/>
      <c r="B1144" s="33"/>
      <c r="C1144" s="33"/>
      <c r="D1144" s="33"/>
      <c r="E1144" s="33"/>
      <c r="F1144" s="33"/>
      <c r="G1144" s="33"/>
      <c r="W1144" s="33"/>
      <c r="X1144" s="33"/>
      <c r="Y1144" s="33"/>
      <c r="Z1144" s="33"/>
      <c r="AA1144" s="33"/>
      <c r="AB1144" s="33"/>
      <c r="AC1144" s="33"/>
    </row>
    <row r="1145" spans="1:29">
      <c r="A1145" s="33"/>
      <c r="B1145" s="33"/>
      <c r="C1145" s="33"/>
      <c r="D1145" s="33"/>
      <c r="E1145" s="33"/>
      <c r="F1145" s="33"/>
      <c r="G1145" s="33"/>
      <c r="W1145" s="33"/>
      <c r="X1145" s="33"/>
      <c r="Y1145" s="33"/>
      <c r="Z1145" s="33"/>
      <c r="AA1145" s="33"/>
      <c r="AB1145" s="33"/>
      <c r="AC1145" s="33"/>
    </row>
    <row r="1146" spans="1:29">
      <c r="A1146" s="33"/>
      <c r="B1146" s="33"/>
      <c r="C1146" s="33"/>
      <c r="D1146" s="33"/>
      <c r="E1146" s="33"/>
      <c r="F1146" s="33"/>
      <c r="G1146" s="33"/>
      <c r="W1146" s="33"/>
      <c r="X1146" s="33"/>
      <c r="Y1146" s="33"/>
      <c r="Z1146" s="33"/>
      <c r="AA1146" s="33"/>
      <c r="AB1146" s="33"/>
      <c r="AC1146" s="33"/>
    </row>
    <row r="1147" spans="1:29">
      <c r="A1147" s="33"/>
      <c r="B1147" s="33"/>
      <c r="C1147" s="33"/>
      <c r="D1147" s="33"/>
      <c r="E1147" s="33"/>
      <c r="F1147" s="33"/>
      <c r="G1147" s="33"/>
      <c r="W1147" s="33"/>
      <c r="X1147" s="33"/>
      <c r="Y1147" s="33"/>
      <c r="Z1147" s="33"/>
      <c r="AA1147" s="33"/>
      <c r="AB1147" s="33"/>
      <c r="AC1147" s="33"/>
    </row>
    <row r="1148" spans="1:29">
      <c r="A1148" s="33"/>
      <c r="B1148" s="33"/>
      <c r="C1148" s="33"/>
      <c r="D1148" s="33"/>
      <c r="E1148" s="33"/>
      <c r="F1148" s="33"/>
      <c r="G1148" s="33"/>
      <c r="W1148" s="33"/>
      <c r="X1148" s="33"/>
      <c r="Y1148" s="33"/>
      <c r="Z1148" s="33"/>
      <c r="AA1148" s="33"/>
      <c r="AB1148" s="33"/>
      <c r="AC1148" s="33"/>
    </row>
    <row r="1149" spans="1:29">
      <c r="A1149" s="33"/>
      <c r="B1149" s="33"/>
      <c r="C1149" s="33"/>
      <c r="D1149" s="33"/>
      <c r="E1149" s="33"/>
      <c r="F1149" s="33"/>
      <c r="G1149" s="33"/>
      <c r="W1149" s="33"/>
      <c r="X1149" s="33"/>
      <c r="Y1149" s="33"/>
      <c r="Z1149" s="33"/>
      <c r="AA1149" s="33"/>
      <c r="AB1149" s="33"/>
      <c r="AC1149" s="33"/>
    </row>
    <row r="1150" spans="1:29">
      <c r="A1150" s="33"/>
      <c r="B1150" s="33"/>
      <c r="C1150" s="33"/>
      <c r="D1150" s="33"/>
      <c r="E1150" s="33"/>
      <c r="F1150" s="33"/>
      <c r="G1150" s="33"/>
      <c r="W1150" s="33"/>
      <c r="X1150" s="33"/>
      <c r="Y1150" s="33"/>
      <c r="Z1150" s="33"/>
      <c r="AA1150" s="33"/>
      <c r="AB1150" s="33"/>
      <c r="AC1150" s="33"/>
    </row>
    <row r="1151" spans="1:29">
      <c r="A1151" s="33"/>
      <c r="B1151" s="33"/>
      <c r="C1151" s="33"/>
      <c r="D1151" s="33"/>
      <c r="E1151" s="33"/>
      <c r="F1151" s="33"/>
      <c r="G1151" s="33"/>
      <c r="W1151" s="33"/>
      <c r="X1151" s="33"/>
      <c r="Y1151" s="33"/>
      <c r="Z1151" s="33"/>
      <c r="AA1151" s="33"/>
      <c r="AB1151" s="33"/>
      <c r="AC1151" s="33"/>
    </row>
    <row r="1152" spans="1:29">
      <c r="A1152" s="33"/>
      <c r="B1152" s="33"/>
      <c r="C1152" s="33"/>
      <c r="D1152" s="33"/>
      <c r="E1152" s="33"/>
      <c r="F1152" s="33"/>
      <c r="G1152" s="33"/>
      <c r="W1152" s="33"/>
      <c r="X1152" s="33"/>
      <c r="Y1152" s="33"/>
      <c r="Z1152" s="33"/>
      <c r="AA1152" s="33"/>
      <c r="AB1152" s="33"/>
      <c r="AC1152" s="33"/>
    </row>
    <row r="1153" spans="1:29">
      <c r="A1153" s="33"/>
      <c r="B1153" s="33"/>
      <c r="C1153" s="33"/>
      <c r="D1153" s="33"/>
      <c r="E1153" s="33"/>
      <c r="F1153" s="33"/>
      <c r="G1153" s="33"/>
      <c r="W1153" s="33"/>
      <c r="X1153" s="33"/>
      <c r="Y1153" s="33"/>
      <c r="Z1153" s="33"/>
      <c r="AA1153" s="33"/>
      <c r="AB1153" s="33"/>
      <c r="AC1153" s="33"/>
    </row>
    <row r="1154" spans="1:29">
      <c r="A1154" s="33"/>
      <c r="B1154" s="33"/>
      <c r="C1154" s="33"/>
      <c r="D1154" s="33"/>
      <c r="E1154" s="33"/>
      <c r="F1154" s="33"/>
      <c r="G1154" s="33"/>
      <c r="W1154" s="33"/>
      <c r="X1154" s="33"/>
      <c r="Y1154" s="33"/>
      <c r="Z1154" s="33"/>
      <c r="AA1154" s="33"/>
      <c r="AB1154" s="33"/>
      <c r="AC1154" s="33"/>
    </row>
    <row r="1155" spans="1:29">
      <c r="A1155" s="33"/>
      <c r="B1155" s="33"/>
      <c r="C1155" s="33"/>
      <c r="D1155" s="33"/>
      <c r="E1155" s="33"/>
      <c r="F1155" s="33"/>
      <c r="G1155" s="33"/>
      <c r="W1155" s="33"/>
      <c r="X1155" s="33"/>
      <c r="Y1155" s="33"/>
      <c r="Z1155" s="33"/>
      <c r="AA1155" s="33"/>
      <c r="AB1155" s="33"/>
      <c r="AC1155" s="33"/>
    </row>
    <row r="1156" spans="1:29">
      <c r="A1156" s="33"/>
      <c r="B1156" s="33"/>
      <c r="C1156" s="33"/>
      <c r="D1156" s="33"/>
      <c r="E1156" s="33"/>
      <c r="F1156" s="33"/>
      <c r="G1156" s="33"/>
      <c r="W1156" s="33"/>
      <c r="X1156" s="33"/>
      <c r="Y1156" s="33"/>
      <c r="Z1156" s="33"/>
      <c r="AA1156" s="33"/>
      <c r="AB1156" s="33"/>
      <c r="AC1156" s="33"/>
    </row>
    <row r="1157" spans="1:29">
      <c r="A1157" s="33"/>
      <c r="B1157" s="33"/>
      <c r="C1157" s="33"/>
      <c r="D1157" s="33"/>
      <c r="E1157" s="33"/>
      <c r="F1157" s="33"/>
      <c r="G1157" s="33"/>
      <c r="W1157" s="33"/>
      <c r="X1157" s="33"/>
      <c r="Y1157" s="33"/>
      <c r="Z1157" s="33"/>
      <c r="AA1157" s="33"/>
      <c r="AB1157" s="33"/>
      <c r="AC1157" s="33"/>
    </row>
    <row r="1158" spans="1:29">
      <c r="A1158" s="33"/>
      <c r="B1158" s="33"/>
      <c r="C1158" s="33"/>
      <c r="D1158" s="33"/>
      <c r="E1158" s="33"/>
      <c r="F1158" s="33"/>
      <c r="G1158" s="33"/>
      <c r="W1158" s="33"/>
      <c r="X1158" s="33"/>
      <c r="Y1158" s="33"/>
      <c r="Z1158" s="33"/>
      <c r="AA1158" s="33"/>
      <c r="AB1158" s="33"/>
      <c r="AC1158" s="33"/>
    </row>
    <row r="1159" spans="1:29">
      <c r="A1159" s="33"/>
      <c r="B1159" s="33"/>
      <c r="C1159" s="33"/>
      <c r="D1159" s="33"/>
      <c r="E1159" s="33"/>
      <c r="F1159" s="33"/>
      <c r="G1159" s="33"/>
      <c r="W1159" s="33"/>
      <c r="X1159" s="33"/>
      <c r="Y1159" s="33"/>
      <c r="Z1159" s="33"/>
      <c r="AA1159" s="33"/>
      <c r="AB1159" s="33"/>
      <c r="AC1159" s="33"/>
    </row>
    <row r="1160" spans="1:29">
      <c r="A1160" s="33"/>
      <c r="B1160" s="33"/>
      <c r="C1160" s="33"/>
      <c r="D1160" s="33"/>
      <c r="E1160" s="33"/>
      <c r="F1160" s="33"/>
      <c r="G1160" s="33"/>
      <c r="W1160" s="33"/>
      <c r="X1160" s="33"/>
      <c r="Y1160" s="33"/>
      <c r="Z1160" s="33"/>
      <c r="AA1160" s="33"/>
      <c r="AB1160" s="33"/>
      <c r="AC1160" s="33"/>
    </row>
    <row r="1161" spans="1:29">
      <c r="A1161" s="33"/>
      <c r="B1161" s="33"/>
      <c r="C1161" s="33"/>
      <c r="D1161" s="33"/>
      <c r="E1161" s="33"/>
      <c r="F1161" s="33"/>
      <c r="G1161" s="33"/>
      <c r="W1161" s="33"/>
      <c r="X1161" s="33"/>
      <c r="Y1161" s="33"/>
      <c r="Z1161" s="33"/>
      <c r="AA1161" s="33"/>
      <c r="AB1161" s="33"/>
      <c r="AC1161" s="33"/>
    </row>
    <row r="1162" spans="1:29">
      <c r="A1162" s="33"/>
      <c r="B1162" s="33"/>
      <c r="C1162" s="33"/>
      <c r="D1162" s="33"/>
      <c r="E1162" s="33"/>
      <c r="F1162" s="33"/>
      <c r="G1162" s="33"/>
      <c r="W1162" s="33"/>
      <c r="X1162" s="33"/>
      <c r="Y1162" s="33"/>
      <c r="Z1162" s="33"/>
      <c r="AA1162" s="33"/>
      <c r="AB1162" s="33"/>
      <c r="AC1162" s="33"/>
    </row>
    <row r="1163" spans="1:29">
      <c r="A1163" s="33"/>
      <c r="B1163" s="33"/>
      <c r="C1163" s="33"/>
      <c r="D1163" s="33"/>
      <c r="E1163" s="33"/>
      <c r="F1163" s="33"/>
      <c r="G1163" s="33"/>
      <c r="W1163" s="33"/>
      <c r="X1163" s="33"/>
      <c r="Y1163" s="33"/>
      <c r="Z1163" s="33"/>
      <c r="AA1163" s="33"/>
      <c r="AB1163" s="33"/>
      <c r="AC1163" s="33"/>
    </row>
    <row r="1164" spans="1:29">
      <c r="A1164" s="33"/>
      <c r="B1164" s="33"/>
      <c r="C1164" s="33"/>
      <c r="D1164" s="33"/>
      <c r="E1164" s="33"/>
      <c r="F1164" s="33"/>
      <c r="G1164" s="33"/>
      <c r="W1164" s="33"/>
      <c r="X1164" s="33"/>
      <c r="Y1164" s="33"/>
      <c r="Z1164" s="33"/>
      <c r="AA1164" s="33"/>
      <c r="AB1164" s="33"/>
      <c r="AC1164" s="33"/>
    </row>
    <row r="1165" spans="1:29">
      <c r="A1165" s="33"/>
      <c r="B1165" s="33"/>
      <c r="C1165" s="33"/>
      <c r="D1165" s="33"/>
      <c r="E1165" s="33"/>
      <c r="F1165" s="33"/>
      <c r="G1165" s="33"/>
      <c r="W1165" s="33"/>
      <c r="X1165" s="33"/>
      <c r="Y1165" s="33"/>
      <c r="Z1165" s="33"/>
      <c r="AA1165" s="33"/>
      <c r="AB1165" s="33"/>
      <c r="AC1165" s="33"/>
    </row>
    <row r="1166" spans="1:29">
      <c r="A1166" s="33"/>
      <c r="B1166" s="33"/>
      <c r="C1166" s="33"/>
      <c r="D1166" s="33"/>
      <c r="E1166" s="33"/>
      <c r="F1166" s="33"/>
      <c r="G1166" s="33"/>
      <c r="W1166" s="33"/>
      <c r="X1166" s="33"/>
      <c r="Y1166" s="33"/>
      <c r="Z1166" s="33"/>
      <c r="AA1166" s="33"/>
      <c r="AB1166" s="33"/>
      <c r="AC1166" s="33"/>
    </row>
    <row r="1167" spans="1:29">
      <c r="A1167" s="33"/>
      <c r="B1167" s="33"/>
      <c r="C1167" s="33"/>
      <c r="D1167" s="33"/>
      <c r="E1167" s="33"/>
      <c r="F1167" s="33"/>
      <c r="G1167" s="33"/>
      <c r="W1167" s="33"/>
      <c r="X1167" s="33"/>
      <c r="Y1167" s="33"/>
      <c r="Z1167" s="33"/>
      <c r="AA1167" s="33"/>
      <c r="AB1167" s="33"/>
      <c r="AC1167" s="33"/>
    </row>
    <row r="1168" spans="1:29">
      <c r="A1168" s="33"/>
      <c r="B1168" s="33"/>
      <c r="C1168" s="33"/>
      <c r="D1168" s="33"/>
      <c r="E1168" s="33"/>
      <c r="F1168" s="33"/>
      <c r="G1168" s="33"/>
      <c r="W1168" s="33"/>
      <c r="X1168" s="33"/>
      <c r="Y1168" s="33"/>
      <c r="Z1168" s="33"/>
      <c r="AA1168" s="33"/>
      <c r="AB1168" s="33"/>
      <c r="AC1168" s="33"/>
    </row>
    <row r="1169" spans="1:29">
      <c r="A1169" s="33"/>
      <c r="B1169" s="33"/>
      <c r="C1169" s="33"/>
      <c r="D1169" s="33"/>
      <c r="E1169" s="33"/>
      <c r="F1169" s="33"/>
      <c r="G1169" s="33"/>
      <c r="W1169" s="33"/>
      <c r="X1169" s="33"/>
      <c r="Y1169" s="33"/>
      <c r="Z1169" s="33"/>
      <c r="AA1169" s="33"/>
      <c r="AB1169" s="33"/>
      <c r="AC1169" s="33"/>
    </row>
    <row r="1170" spans="1:29">
      <c r="A1170" s="33"/>
      <c r="B1170" s="33"/>
      <c r="C1170" s="33"/>
      <c r="D1170" s="33"/>
      <c r="E1170" s="33"/>
      <c r="F1170" s="33"/>
      <c r="G1170" s="33"/>
      <c r="W1170" s="33"/>
      <c r="X1170" s="33"/>
      <c r="Y1170" s="33"/>
      <c r="Z1170" s="33"/>
      <c r="AA1170" s="33"/>
      <c r="AB1170" s="33"/>
      <c r="AC1170" s="33"/>
    </row>
    <row r="1171" spans="1:29">
      <c r="A1171" s="33"/>
      <c r="B1171" s="33"/>
      <c r="C1171" s="33"/>
      <c r="D1171" s="33"/>
      <c r="E1171" s="33"/>
      <c r="F1171" s="33"/>
      <c r="G1171" s="33"/>
      <c r="W1171" s="33"/>
      <c r="X1171" s="33"/>
      <c r="Y1171" s="33"/>
      <c r="Z1171" s="33"/>
      <c r="AA1171" s="33"/>
      <c r="AB1171" s="33"/>
      <c r="AC1171" s="33"/>
    </row>
    <row r="1172" spans="1:29">
      <c r="A1172" s="33"/>
      <c r="B1172" s="33"/>
      <c r="C1172" s="33"/>
      <c r="D1172" s="33"/>
      <c r="E1172" s="33"/>
      <c r="F1172" s="33"/>
      <c r="G1172" s="33"/>
      <c r="W1172" s="33"/>
      <c r="X1172" s="33"/>
      <c r="Y1172" s="33"/>
      <c r="Z1172" s="33"/>
      <c r="AA1172" s="33"/>
      <c r="AB1172" s="33"/>
      <c r="AC1172" s="33"/>
    </row>
    <row r="1173" spans="1:29">
      <c r="A1173" s="33"/>
      <c r="B1173" s="33"/>
      <c r="C1173" s="33"/>
      <c r="D1173" s="33"/>
      <c r="E1173" s="33"/>
      <c r="F1173" s="33"/>
      <c r="G1173" s="33"/>
      <c r="W1173" s="33"/>
      <c r="X1173" s="33"/>
      <c r="Y1173" s="33"/>
      <c r="Z1173" s="33"/>
      <c r="AA1173" s="33"/>
      <c r="AB1173" s="33"/>
      <c r="AC1173" s="33"/>
    </row>
    <row r="1174" spans="1:29">
      <c r="A1174" s="33"/>
      <c r="B1174" s="33"/>
      <c r="C1174" s="33"/>
      <c r="D1174" s="33"/>
      <c r="E1174" s="33"/>
      <c r="F1174" s="33"/>
      <c r="G1174" s="33"/>
      <c r="W1174" s="33"/>
      <c r="X1174" s="33"/>
      <c r="Y1174" s="33"/>
      <c r="Z1174" s="33"/>
      <c r="AA1174" s="33"/>
      <c r="AB1174" s="33"/>
      <c r="AC1174" s="33"/>
    </row>
    <row r="1175" spans="1:29">
      <c r="A1175" s="33"/>
      <c r="B1175" s="33"/>
      <c r="C1175" s="33"/>
      <c r="D1175" s="33"/>
      <c r="E1175" s="33"/>
      <c r="F1175" s="33"/>
      <c r="G1175" s="33"/>
      <c r="W1175" s="33"/>
      <c r="X1175" s="33"/>
      <c r="Y1175" s="33"/>
      <c r="Z1175" s="33"/>
      <c r="AA1175" s="33"/>
      <c r="AB1175" s="33"/>
      <c r="AC1175" s="33"/>
    </row>
    <row r="1176" spans="1:29">
      <c r="A1176" s="33"/>
      <c r="B1176" s="33"/>
      <c r="C1176" s="33"/>
      <c r="D1176" s="33"/>
      <c r="E1176" s="33"/>
      <c r="F1176" s="33"/>
      <c r="G1176" s="33"/>
      <c r="W1176" s="33"/>
      <c r="X1176" s="33"/>
      <c r="Y1176" s="33"/>
      <c r="Z1176" s="33"/>
      <c r="AA1176" s="33"/>
      <c r="AB1176" s="33"/>
      <c r="AC1176" s="33"/>
    </row>
    <row r="1177" spans="1:29">
      <c r="A1177" s="33"/>
      <c r="B1177" s="33"/>
      <c r="C1177" s="33"/>
      <c r="D1177" s="33"/>
      <c r="E1177" s="33"/>
      <c r="F1177" s="33"/>
      <c r="G1177" s="33"/>
      <c r="W1177" s="33"/>
      <c r="X1177" s="33"/>
      <c r="Y1177" s="33"/>
      <c r="Z1177" s="33"/>
      <c r="AA1177" s="33"/>
      <c r="AB1177" s="33"/>
      <c r="AC1177" s="33"/>
    </row>
    <row r="1178" spans="1:29">
      <c r="A1178" s="33"/>
      <c r="B1178" s="33"/>
      <c r="C1178" s="33"/>
      <c r="D1178" s="33"/>
      <c r="E1178" s="33"/>
      <c r="F1178" s="33"/>
      <c r="G1178" s="33"/>
      <c r="W1178" s="33"/>
      <c r="X1178" s="33"/>
      <c r="Y1178" s="33"/>
      <c r="Z1178" s="33"/>
      <c r="AA1178" s="33"/>
      <c r="AB1178" s="33"/>
      <c r="AC1178" s="33"/>
    </row>
    <row r="1179" spans="1:29">
      <c r="A1179" s="33"/>
      <c r="B1179" s="33"/>
      <c r="C1179" s="33"/>
      <c r="D1179" s="33"/>
      <c r="E1179" s="33"/>
      <c r="F1179" s="33"/>
      <c r="G1179" s="33"/>
      <c r="W1179" s="33"/>
      <c r="X1179" s="33"/>
      <c r="Y1179" s="33"/>
      <c r="Z1179" s="33"/>
      <c r="AA1179" s="33"/>
      <c r="AB1179" s="33"/>
      <c r="AC1179" s="33"/>
    </row>
    <row r="1180" spans="1:29">
      <c r="A1180" s="33"/>
      <c r="B1180" s="33"/>
      <c r="C1180" s="33"/>
      <c r="D1180" s="33"/>
      <c r="E1180" s="33"/>
      <c r="F1180" s="33"/>
      <c r="G1180" s="33"/>
      <c r="W1180" s="33"/>
      <c r="X1180" s="33"/>
      <c r="Y1180" s="33"/>
      <c r="Z1180" s="33"/>
      <c r="AA1180" s="33"/>
      <c r="AB1180" s="33"/>
      <c r="AC1180" s="33"/>
    </row>
    <row r="1181" spans="1:29">
      <c r="A1181" s="33"/>
      <c r="B1181" s="33"/>
      <c r="C1181" s="33"/>
      <c r="D1181" s="33"/>
      <c r="E1181" s="33"/>
      <c r="F1181" s="33"/>
      <c r="G1181" s="33"/>
      <c r="W1181" s="33"/>
      <c r="X1181" s="33"/>
      <c r="Y1181" s="33"/>
      <c r="Z1181" s="33"/>
      <c r="AA1181" s="33"/>
      <c r="AB1181" s="33"/>
      <c r="AC1181" s="33"/>
    </row>
    <row r="1182" spans="1:29">
      <c r="A1182" s="33"/>
      <c r="B1182" s="33"/>
      <c r="C1182" s="33"/>
      <c r="D1182" s="33"/>
      <c r="E1182" s="33"/>
      <c r="F1182" s="33"/>
      <c r="G1182" s="33"/>
      <c r="W1182" s="33"/>
      <c r="X1182" s="33"/>
      <c r="Y1182" s="33"/>
      <c r="Z1182" s="33"/>
      <c r="AA1182" s="33"/>
      <c r="AB1182" s="33"/>
      <c r="AC1182" s="33"/>
    </row>
    <row r="1183" spans="1:29">
      <c r="A1183" s="33"/>
      <c r="B1183" s="33"/>
      <c r="C1183" s="33"/>
      <c r="D1183" s="33"/>
      <c r="E1183" s="33"/>
      <c r="F1183" s="33"/>
      <c r="G1183" s="33"/>
      <c r="W1183" s="33"/>
      <c r="X1183" s="33"/>
      <c r="Y1183" s="33"/>
      <c r="Z1183" s="33"/>
      <c r="AA1183" s="33"/>
      <c r="AB1183" s="33"/>
      <c r="AC1183" s="33"/>
    </row>
    <row r="1184" spans="1:29">
      <c r="A1184" s="33"/>
      <c r="B1184" s="33"/>
      <c r="C1184" s="33"/>
      <c r="D1184" s="33"/>
      <c r="E1184" s="33"/>
      <c r="F1184" s="33"/>
      <c r="G1184" s="33"/>
      <c r="W1184" s="33"/>
      <c r="X1184" s="33"/>
      <c r="Y1184" s="33"/>
      <c r="Z1184" s="33"/>
      <c r="AA1184" s="33"/>
      <c r="AB1184" s="33"/>
      <c r="AC1184" s="33"/>
    </row>
    <row r="1185" spans="1:29">
      <c r="A1185" s="33"/>
      <c r="B1185" s="33"/>
      <c r="C1185" s="33"/>
      <c r="D1185" s="33"/>
      <c r="E1185" s="33"/>
      <c r="F1185" s="33"/>
      <c r="G1185" s="33"/>
      <c r="W1185" s="33"/>
      <c r="X1185" s="33"/>
      <c r="Y1185" s="33"/>
      <c r="Z1185" s="33"/>
      <c r="AA1185" s="33"/>
      <c r="AB1185" s="33"/>
      <c r="AC1185" s="33"/>
    </row>
    <row r="1186" spans="1:29">
      <c r="A1186" s="33"/>
      <c r="B1186" s="33"/>
      <c r="C1186" s="33"/>
      <c r="D1186" s="33"/>
      <c r="E1186" s="33"/>
      <c r="F1186" s="33"/>
      <c r="G1186" s="33"/>
      <c r="W1186" s="33"/>
      <c r="X1186" s="33"/>
      <c r="Y1186" s="33"/>
      <c r="Z1186" s="33"/>
      <c r="AA1186" s="33"/>
      <c r="AB1186" s="33"/>
      <c r="AC1186" s="33"/>
    </row>
    <row r="1187" spans="1:29">
      <c r="A1187" s="33"/>
      <c r="B1187" s="33"/>
      <c r="C1187" s="33"/>
      <c r="D1187" s="33"/>
      <c r="E1187" s="33"/>
      <c r="F1187" s="33"/>
      <c r="G1187" s="33"/>
      <c r="W1187" s="33"/>
      <c r="X1187" s="33"/>
      <c r="Y1187" s="33"/>
      <c r="Z1187" s="33"/>
      <c r="AA1187" s="33"/>
      <c r="AB1187" s="33"/>
      <c r="AC1187" s="33"/>
    </row>
    <row r="1188" spans="1:29">
      <c r="A1188" s="33"/>
      <c r="B1188" s="33"/>
      <c r="C1188" s="33"/>
      <c r="D1188" s="33"/>
      <c r="E1188" s="33"/>
      <c r="F1188" s="33"/>
      <c r="G1188" s="33"/>
      <c r="W1188" s="33"/>
      <c r="X1188" s="33"/>
      <c r="Y1188" s="33"/>
      <c r="Z1188" s="33"/>
      <c r="AA1188" s="33"/>
      <c r="AB1188" s="33"/>
      <c r="AC1188" s="33"/>
    </row>
    <row r="1189" spans="1:29">
      <c r="A1189" s="33"/>
      <c r="B1189" s="33"/>
      <c r="C1189" s="33"/>
      <c r="D1189" s="33"/>
      <c r="E1189" s="33"/>
      <c r="F1189" s="33"/>
      <c r="G1189" s="33"/>
      <c r="W1189" s="33"/>
      <c r="X1189" s="33"/>
      <c r="Y1189" s="33"/>
      <c r="Z1189" s="33"/>
      <c r="AA1189" s="33"/>
      <c r="AB1189" s="33"/>
      <c r="AC1189" s="33"/>
    </row>
    <row r="1190" spans="1:29">
      <c r="A1190" s="33"/>
      <c r="B1190" s="33"/>
      <c r="C1190" s="33"/>
      <c r="D1190" s="33"/>
      <c r="E1190" s="33"/>
      <c r="F1190" s="33"/>
      <c r="G1190" s="33"/>
      <c r="W1190" s="33"/>
      <c r="X1190" s="33"/>
      <c r="Y1190" s="33"/>
      <c r="Z1190" s="33"/>
      <c r="AA1190" s="33"/>
      <c r="AB1190" s="33"/>
      <c r="AC1190" s="33"/>
    </row>
    <row r="1191" spans="1:29">
      <c r="A1191" s="33"/>
      <c r="B1191" s="33"/>
      <c r="C1191" s="33"/>
      <c r="D1191" s="33"/>
      <c r="E1191" s="33"/>
      <c r="F1191" s="33"/>
      <c r="G1191" s="33"/>
      <c r="W1191" s="33"/>
      <c r="X1191" s="33"/>
      <c r="Y1191" s="33"/>
      <c r="Z1191" s="33"/>
      <c r="AA1191" s="33"/>
      <c r="AB1191" s="33"/>
      <c r="AC1191" s="33"/>
    </row>
    <row r="1192" spans="1:29">
      <c r="A1192" s="33"/>
      <c r="B1192" s="33"/>
      <c r="C1192" s="33"/>
      <c r="D1192" s="33"/>
      <c r="E1192" s="33"/>
      <c r="F1192" s="33"/>
      <c r="G1192" s="33"/>
      <c r="W1192" s="33"/>
      <c r="X1192" s="33"/>
      <c r="Y1192" s="33"/>
      <c r="Z1192" s="33"/>
      <c r="AA1192" s="33"/>
      <c r="AB1192" s="33"/>
      <c r="AC1192" s="33"/>
    </row>
    <row r="1193" spans="1:29">
      <c r="A1193" s="33"/>
      <c r="B1193" s="33"/>
      <c r="C1193" s="33"/>
      <c r="D1193" s="33"/>
      <c r="E1193" s="33"/>
      <c r="F1193" s="33"/>
      <c r="G1193" s="33"/>
      <c r="W1193" s="33"/>
      <c r="X1193" s="33"/>
      <c r="Y1193" s="33"/>
      <c r="Z1193" s="33"/>
      <c r="AA1193" s="33"/>
      <c r="AB1193" s="33"/>
      <c r="AC1193" s="33"/>
    </row>
    <row r="1194" spans="1:29">
      <c r="A1194" s="33"/>
      <c r="B1194" s="33"/>
      <c r="C1194" s="33"/>
      <c r="D1194" s="33"/>
      <c r="E1194" s="33"/>
      <c r="F1194" s="33"/>
      <c r="G1194" s="33"/>
      <c r="W1194" s="33"/>
      <c r="X1194" s="33"/>
      <c r="Y1194" s="33"/>
      <c r="Z1194" s="33"/>
      <c r="AA1194" s="33"/>
      <c r="AB1194" s="33"/>
      <c r="AC1194" s="33"/>
    </row>
    <row r="1195" spans="1:29">
      <c r="A1195" s="33"/>
      <c r="B1195" s="33"/>
      <c r="C1195" s="33"/>
      <c r="D1195" s="33"/>
      <c r="E1195" s="33"/>
      <c r="F1195" s="33"/>
      <c r="G1195" s="33"/>
      <c r="W1195" s="33"/>
      <c r="X1195" s="33"/>
      <c r="Y1195" s="33"/>
      <c r="Z1195" s="33"/>
      <c r="AA1195" s="33"/>
      <c r="AB1195" s="33"/>
      <c r="AC1195" s="33"/>
    </row>
    <row r="1196" spans="1:29">
      <c r="A1196" s="33"/>
      <c r="B1196" s="33"/>
      <c r="C1196" s="33"/>
      <c r="D1196" s="33"/>
      <c r="E1196" s="33"/>
      <c r="F1196" s="33"/>
      <c r="G1196" s="33"/>
      <c r="W1196" s="33"/>
      <c r="X1196" s="33"/>
      <c r="Y1196" s="33"/>
      <c r="Z1196" s="33"/>
      <c r="AA1196" s="33"/>
      <c r="AB1196" s="33"/>
      <c r="AC1196" s="33"/>
    </row>
    <row r="1197" spans="1:29">
      <c r="A1197" s="33"/>
      <c r="B1197" s="33"/>
      <c r="C1197" s="33"/>
      <c r="D1197" s="33"/>
      <c r="E1197" s="33"/>
      <c r="F1197" s="33"/>
      <c r="G1197" s="33"/>
      <c r="W1197" s="33"/>
      <c r="X1197" s="33"/>
      <c r="Y1197" s="33"/>
      <c r="Z1197" s="33"/>
      <c r="AA1197" s="33"/>
      <c r="AB1197" s="33"/>
      <c r="AC1197" s="33"/>
    </row>
    <row r="1198" spans="1:29">
      <c r="A1198" s="33"/>
      <c r="B1198" s="33"/>
      <c r="C1198" s="33"/>
      <c r="D1198" s="33"/>
      <c r="E1198" s="33"/>
      <c r="F1198" s="33"/>
      <c r="G1198" s="33"/>
      <c r="W1198" s="33"/>
      <c r="X1198" s="33"/>
      <c r="Y1198" s="33"/>
      <c r="Z1198" s="33"/>
      <c r="AA1198" s="33"/>
      <c r="AB1198" s="33"/>
      <c r="AC1198" s="33"/>
    </row>
    <row r="1199" spans="1:29">
      <c r="A1199" s="33"/>
      <c r="B1199" s="33"/>
      <c r="C1199" s="33"/>
      <c r="D1199" s="33"/>
      <c r="E1199" s="33"/>
      <c r="F1199" s="33"/>
      <c r="G1199" s="33"/>
      <c r="W1199" s="33"/>
      <c r="X1199" s="33"/>
      <c r="Y1199" s="33"/>
      <c r="Z1199" s="33"/>
      <c r="AA1199" s="33"/>
      <c r="AB1199" s="33"/>
      <c r="AC1199" s="33"/>
    </row>
    <row r="1200" spans="1:29">
      <c r="A1200" s="33"/>
      <c r="B1200" s="33"/>
      <c r="C1200" s="33"/>
      <c r="D1200" s="33"/>
      <c r="E1200" s="33"/>
      <c r="F1200" s="33"/>
      <c r="G1200" s="33"/>
      <c r="W1200" s="33"/>
      <c r="X1200" s="33"/>
      <c r="Y1200" s="33"/>
      <c r="Z1200" s="33"/>
      <c r="AA1200" s="33"/>
      <c r="AB1200" s="33"/>
      <c r="AC1200" s="33"/>
    </row>
    <row r="1201" spans="1:29">
      <c r="A1201" s="33"/>
      <c r="B1201" s="33"/>
      <c r="C1201" s="33"/>
      <c r="D1201" s="33"/>
      <c r="E1201" s="33"/>
      <c r="F1201" s="33"/>
      <c r="G1201" s="33"/>
      <c r="W1201" s="33"/>
      <c r="X1201" s="33"/>
      <c r="Y1201" s="33"/>
      <c r="Z1201" s="33"/>
      <c r="AA1201" s="33"/>
      <c r="AB1201" s="33"/>
      <c r="AC1201" s="33"/>
    </row>
    <row r="1202" spans="1:29">
      <c r="A1202" s="33"/>
      <c r="B1202" s="33"/>
      <c r="C1202" s="33"/>
      <c r="D1202" s="33"/>
      <c r="E1202" s="33"/>
      <c r="F1202" s="33"/>
      <c r="G1202" s="33"/>
      <c r="W1202" s="33"/>
      <c r="X1202" s="33"/>
      <c r="Y1202" s="33"/>
      <c r="Z1202" s="33"/>
      <c r="AA1202" s="33"/>
      <c r="AB1202" s="33"/>
      <c r="AC1202" s="33"/>
    </row>
    <row r="1203" spans="1:29">
      <c r="A1203" s="33"/>
      <c r="B1203" s="33"/>
      <c r="C1203" s="33"/>
      <c r="D1203" s="33"/>
      <c r="E1203" s="33"/>
      <c r="F1203" s="33"/>
      <c r="G1203" s="33"/>
      <c r="W1203" s="33"/>
      <c r="X1203" s="33"/>
      <c r="Y1203" s="33"/>
      <c r="Z1203" s="33"/>
      <c r="AA1203" s="33"/>
      <c r="AB1203" s="33"/>
      <c r="AC1203" s="33"/>
    </row>
    <row r="1204" spans="1:29">
      <c r="A1204" s="33"/>
      <c r="B1204" s="33"/>
      <c r="C1204" s="33"/>
      <c r="D1204" s="33"/>
      <c r="E1204" s="33"/>
      <c r="F1204" s="33"/>
      <c r="G1204" s="33"/>
      <c r="W1204" s="33"/>
      <c r="X1204" s="33"/>
      <c r="Y1204" s="33"/>
      <c r="Z1204" s="33"/>
      <c r="AA1204" s="33"/>
      <c r="AB1204" s="33"/>
      <c r="AC1204" s="33"/>
    </row>
    <row r="1205" spans="1:29">
      <c r="A1205" s="33"/>
      <c r="B1205" s="33"/>
      <c r="C1205" s="33"/>
      <c r="D1205" s="33"/>
      <c r="E1205" s="33"/>
      <c r="F1205" s="33"/>
      <c r="G1205" s="33"/>
      <c r="W1205" s="33"/>
      <c r="X1205" s="33"/>
      <c r="Y1205" s="33"/>
      <c r="Z1205" s="33"/>
      <c r="AA1205" s="33"/>
      <c r="AB1205" s="33"/>
      <c r="AC1205" s="33"/>
    </row>
    <row r="1206" spans="1:29">
      <c r="A1206" s="33"/>
      <c r="B1206" s="33"/>
      <c r="C1206" s="33"/>
      <c r="D1206" s="33"/>
      <c r="E1206" s="33"/>
      <c r="F1206" s="33"/>
      <c r="G1206" s="33"/>
      <c r="W1206" s="33"/>
      <c r="X1206" s="33"/>
      <c r="Y1206" s="33"/>
      <c r="Z1206" s="33"/>
      <c r="AA1206" s="33"/>
      <c r="AB1206" s="33"/>
      <c r="AC1206" s="33"/>
    </row>
    <row r="1207" spans="1:29">
      <c r="A1207" s="33"/>
      <c r="B1207" s="33"/>
      <c r="C1207" s="33"/>
      <c r="D1207" s="33"/>
      <c r="E1207" s="33"/>
      <c r="F1207" s="33"/>
      <c r="G1207" s="33"/>
      <c r="W1207" s="33"/>
      <c r="X1207" s="33"/>
      <c r="Y1207" s="33"/>
      <c r="Z1207" s="33"/>
      <c r="AA1207" s="33"/>
      <c r="AB1207" s="33"/>
      <c r="AC1207" s="33"/>
    </row>
    <row r="1208" spans="1:29">
      <c r="A1208" s="33"/>
      <c r="B1208" s="33"/>
      <c r="C1208" s="33"/>
      <c r="D1208" s="33"/>
      <c r="E1208" s="33"/>
      <c r="F1208" s="33"/>
      <c r="G1208" s="33"/>
      <c r="W1208" s="33"/>
      <c r="X1208" s="33"/>
      <c r="Y1208" s="33"/>
      <c r="Z1208" s="33"/>
      <c r="AA1208" s="33"/>
      <c r="AB1208" s="33"/>
      <c r="AC1208" s="33"/>
    </row>
    <row r="1209" spans="1:29">
      <c r="A1209" s="33"/>
      <c r="B1209" s="33"/>
      <c r="C1209" s="33"/>
      <c r="D1209" s="33"/>
      <c r="E1209" s="33"/>
      <c r="F1209" s="33"/>
      <c r="G1209" s="33"/>
      <c r="W1209" s="33"/>
      <c r="X1209" s="33"/>
      <c r="Y1209" s="33"/>
      <c r="Z1209" s="33"/>
      <c r="AA1209" s="33"/>
      <c r="AB1209" s="33"/>
      <c r="AC1209" s="33"/>
    </row>
    <row r="1210" spans="1:29">
      <c r="A1210" s="33"/>
      <c r="B1210" s="33"/>
      <c r="C1210" s="33"/>
      <c r="D1210" s="33"/>
      <c r="E1210" s="33"/>
      <c r="F1210" s="33"/>
      <c r="G1210" s="33"/>
      <c r="W1210" s="33"/>
      <c r="X1210" s="33"/>
      <c r="Y1210" s="33"/>
      <c r="Z1210" s="33"/>
      <c r="AA1210" s="33"/>
      <c r="AB1210" s="33"/>
      <c r="AC1210" s="33"/>
    </row>
    <row r="1211" spans="1:29">
      <c r="A1211" s="33"/>
      <c r="B1211" s="33"/>
      <c r="C1211" s="33"/>
      <c r="D1211" s="33"/>
      <c r="E1211" s="33"/>
      <c r="F1211" s="33"/>
      <c r="G1211" s="33"/>
      <c r="W1211" s="33"/>
      <c r="X1211" s="33"/>
      <c r="Y1211" s="33"/>
      <c r="Z1211" s="33"/>
      <c r="AA1211" s="33"/>
      <c r="AB1211" s="33"/>
      <c r="AC1211" s="33"/>
    </row>
    <row r="1212" spans="1:29">
      <c r="A1212" s="33"/>
      <c r="B1212" s="33"/>
      <c r="C1212" s="33"/>
      <c r="D1212" s="33"/>
      <c r="E1212" s="33"/>
      <c r="F1212" s="33"/>
      <c r="G1212" s="33"/>
      <c r="W1212" s="33"/>
      <c r="X1212" s="33"/>
      <c r="Y1212" s="33"/>
      <c r="Z1212" s="33"/>
      <c r="AA1212" s="33"/>
      <c r="AB1212" s="33"/>
      <c r="AC1212" s="33"/>
    </row>
    <row r="1213" spans="1:29">
      <c r="A1213" s="33"/>
      <c r="B1213" s="33"/>
      <c r="C1213" s="33"/>
      <c r="D1213" s="33"/>
      <c r="E1213" s="33"/>
      <c r="F1213" s="33"/>
      <c r="G1213" s="33"/>
      <c r="W1213" s="33"/>
      <c r="X1213" s="33"/>
      <c r="Y1213" s="33"/>
      <c r="Z1213" s="33"/>
      <c r="AA1213" s="33"/>
      <c r="AB1213" s="33"/>
      <c r="AC1213" s="33"/>
    </row>
    <row r="1214" spans="1:29">
      <c r="A1214" s="33"/>
      <c r="B1214" s="33"/>
      <c r="C1214" s="33"/>
      <c r="D1214" s="33"/>
      <c r="E1214" s="33"/>
      <c r="F1214" s="33"/>
      <c r="G1214" s="33"/>
      <c r="W1214" s="33"/>
      <c r="X1214" s="33"/>
      <c r="Y1214" s="33"/>
      <c r="Z1214" s="33"/>
      <c r="AA1214" s="33"/>
      <c r="AB1214" s="33"/>
      <c r="AC1214" s="33"/>
    </row>
    <row r="1215" spans="1:29">
      <c r="A1215" s="33"/>
      <c r="B1215" s="33"/>
      <c r="C1215" s="33"/>
      <c r="D1215" s="33"/>
      <c r="E1215" s="33"/>
      <c r="F1215" s="33"/>
      <c r="G1215" s="33"/>
      <c r="W1215" s="33"/>
      <c r="X1215" s="33"/>
      <c r="Y1215" s="33"/>
      <c r="Z1215" s="33"/>
      <c r="AA1215" s="33"/>
      <c r="AB1215" s="33"/>
      <c r="AC1215" s="33"/>
    </row>
    <row r="1216" spans="1:29">
      <c r="A1216" s="33"/>
      <c r="B1216" s="33"/>
      <c r="C1216" s="33"/>
      <c r="D1216" s="33"/>
      <c r="E1216" s="33"/>
      <c r="F1216" s="33"/>
      <c r="G1216" s="33"/>
      <c r="W1216" s="33"/>
      <c r="X1216" s="33"/>
      <c r="Y1216" s="33"/>
      <c r="Z1216" s="33"/>
      <c r="AA1216" s="33"/>
      <c r="AB1216" s="33"/>
      <c r="AC1216" s="33"/>
    </row>
    <row r="1217" spans="1:29">
      <c r="A1217" s="33"/>
      <c r="B1217" s="33"/>
      <c r="C1217" s="33"/>
      <c r="D1217" s="33"/>
      <c r="E1217" s="33"/>
      <c r="F1217" s="33"/>
      <c r="G1217" s="33"/>
      <c r="W1217" s="33"/>
      <c r="X1217" s="33"/>
      <c r="Y1217" s="33"/>
      <c r="Z1217" s="33"/>
      <c r="AA1217" s="33"/>
      <c r="AB1217" s="33"/>
      <c r="AC1217" s="33"/>
    </row>
    <row r="1218" spans="1:29">
      <c r="A1218" s="33"/>
      <c r="B1218" s="33"/>
      <c r="C1218" s="33"/>
      <c r="D1218" s="33"/>
      <c r="E1218" s="33"/>
      <c r="F1218" s="33"/>
      <c r="G1218" s="33"/>
      <c r="W1218" s="33"/>
      <c r="X1218" s="33"/>
      <c r="Y1218" s="33"/>
      <c r="Z1218" s="33"/>
      <c r="AA1218" s="33"/>
      <c r="AB1218" s="33"/>
      <c r="AC1218" s="33"/>
    </row>
    <row r="1219" spans="1:29">
      <c r="A1219" s="33"/>
      <c r="B1219" s="33"/>
      <c r="C1219" s="33"/>
      <c r="D1219" s="33"/>
      <c r="E1219" s="33"/>
      <c r="F1219" s="33"/>
      <c r="G1219" s="33"/>
      <c r="W1219" s="33"/>
      <c r="X1219" s="33"/>
      <c r="Y1219" s="33"/>
      <c r="Z1219" s="33"/>
      <c r="AA1219" s="33"/>
      <c r="AB1219" s="33"/>
      <c r="AC1219" s="33"/>
    </row>
    <row r="1220" spans="1:29">
      <c r="A1220" s="33"/>
      <c r="B1220" s="33"/>
      <c r="C1220" s="33"/>
      <c r="D1220" s="33"/>
      <c r="E1220" s="33"/>
      <c r="F1220" s="33"/>
      <c r="G1220" s="33"/>
      <c r="W1220" s="33"/>
      <c r="X1220" s="33"/>
      <c r="Y1220" s="33"/>
      <c r="Z1220" s="33"/>
      <c r="AA1220" s="33"/>
      <c r="AB1220" s="33"/>
      <c r="AC1220" s="33"/>
    </row>
    <row r="1221" spans="1:29">
      <c r="A1221" s="33"/>
      <c r="B1221" s="33"/>
      <c r="C1221" s="33"/>
      <c r="D1221" s="33"/>
      <c r="E1221" s="33"/>
      <c r="F1221" s="33"/>
      <c r="G1221" s="33"/>
      <c r="W1221" s="33"/>
      <c r="X1221" s="33"/>
      <c r="Y1221" s="33"/>
      <c r="Z1221" s="33"/>
      <c r="AA1221" s="33"/>
      <c r="AB1221" s="33"/>
      <c r="AC1221" s="33"/>
    </row>
    <row r="1222" spans="1:29">
      <c r="A1222" s="33"/>
      <c r="B1222" s="33"/>
      <c r="C1222" s="33"/>
      <c r="D1222" s="33"/>
      <c r="E1222" s="33"/>
      <c r="F1222" s="33"/>
      <c r="G1222" s="33"/>
      <c r="W1222" s="33"/>
      <c r="X1222" s="33"/>
      <c r="Y1222" s="33"/>
      <c r="Z1222" s="33"/>
      <c r="AA1222" s="33"/>
      <c r="AB1222" s="33"/>
      <c r="AC1222" s="33"/>
    </row>
    <row r="1223" spans="1:29">
      <c r="A1223" s="33"/>
      <c r="B1223" s="33"/>
      <c r="C1223" s="33"/>
      <c r="D1223" s="33"/>
      <c r="E1223" s="33"/>
      <c r="F1223" s="33"/>
      <c r="G1223" s="33"/>
      <c r="W1223" s="33"/>
      <c r="X1223" s="33"/>
      <c r="Y1223" s="33"/>
      <c r="Z1223" s="33"/>
      <c r="AA1223" s="33"/>
      <c r="AB1223" s="33"/>
      <c r="AC1223" s="33"/>
    </row>
    <row r="1224" spans="1:29">
      <c r="A1224" s="33"/>
      <c r="B1224" s="33"/>
      <c r="C1224" s="33"/>
      <c r="D1224" s="33"/>
      <c r="E1224" s="33"/>
      <c r="F1224" s="33"/>
      <c r="G1224" s="33"/>
      <c r="W1224" s="33"/>
      <c r="X1224" s="33"/>
      <c r="Y1224" s="33"/>
      <c r="Z1224" s="33"/>
      <c r="AA1224" s="33"/>
      <c r="AB1224" s="33"/>
      <c r="AC1224" s="33"/>
    </row>
    <row r="1225" spans="1:29">
      <c r="A1225" s="33"/>
      <c r="B1225" s="33"/>
      <c r="C1225" s="33"/>
      <c r="D1225" s="33"/>
      <c r="E1225" s="33"/>
      <c r="F1225" s="33"/>
      <c r="G1225" s="33"/>
      <c r="W1225" s="33"/>
      <c r="X1225" s="33"/>
      <c r="Y1225" s="33"/>
      <c r="Z1225" s="33"/>
      <c r="AA1225" s="33"/>
      <c r="AB1225" s="33"/>
      <c r="AC1225" s="33"/>
    </row>
    <row r="1226" spans="1:29">
      <c r="A1226" s="33"/>
      <c r="B1226" s="33"/>
      <c r="C1226" s="33"/>
      <c r="D1226" s="33"/>
      <c r="E1226" s="33"/>
      <c r="F1226" s="33"/>
      <c r="G1226" s="33"/>
      <c r="W1226" s="33"/>
      <c r="X1226" s="33"/>
      <c r="Y1226" s="33"/>
      <c r="Z1226" s="33"/>
      <c r="AA1226" s="33"/>
      <c r="AB1226" s="33"/>
      <c r="AC1226" s="33"/>
    </row>
    <row r="1227" spans="1:29">
      <c r="A1227" s="33"/>
      <c r="B1227" s="33"/>
      <c r="C1227" s="33"/>
      <c r="D1227" s="33"/>
      <c r="E1227" s="33"/>
      <c r="F1227" s="33"/>
      <c r="G1227" s="33"/>
      <c r="W1227" s="33"/>
      <c r="X1227" s="33"/>
      <c r="Y1227" s="33"/>
      <c r="Z1227" s="33"/>
      <c r="AA1227" s="33"/>
      <c r="AB1227" s="33"/>
      <c r="AC1227" s="33"/>
    </row>
    <row r="1228" spans="1:29">
      <c r="A1228" s="33"/>
      <c r="B1228" s="33"/>
      <c r="C1228" s="33"/>
      <c r="D1228" s="33"/>
      <c r="E1228" s="33"/>
      <c r="F1228" s="33"/>
      <c r="G1228" s="33"/>
      <c r="W1228" s="33"/>
      <c r="X1228" s="33"/>
      <c r="Y1228" s="33"/>
      <c r="Z1228" s="33"/>
      <c r="AA1228" s="33"/>
      <c r="AB1228" s="33"/>
      <c r="AC1228" s="33"/>
    </row>
    <row r="1229" spans="1:29">
      <c r="A1229" s="33"/>
      <c r="B1229" s="33"/>
      <c r="C1229" s="33"/>
      <c r="D1229" s="33"/>
      <c r="E1229" s="33"/>
      <c r="F1229" s="33"/>
      <c r="G1229" s="33"/>
      <c r="W1229" s="33"/>
      <c r="X1229" s="33"/>
      <c r="Y1229" s="33"/>
      <c r="Z1229" s="33"/>
      <c r="AA1229" s="33"/>
      <c r="AB1229" s="33"/>
      <c r="AC1229" s="33"/>
    </row>
    <row r="1230" spans="1:29">
      <c r="A1230" s="33"/>
      <c r="B1230" s="33"/>
      <c r="C1230" s="33"/>
      <c r="D1230" s="33"/>
      <c r="E1230" s="33"/>
      <c r="F1230" s="33"/>
      <c r="G1230" s="33"/>
      <c r="W1230" s="33"/>
      <c r="X1230" s="33"/>
      <c r="Y1230" s="33"/>
      <c r="Z1230" s="33"/>
      <c r="AA1230" s="33"/>
      <c r="AB1230" s="33"/>
      <c r="AC1230" s="33"/>
    </row>
    <row r="1231" spans="1:29">
      <c r="A1231" s="33"/>
      <c r="B1231" s="33"/>
      <c r="C1231" s="33"/>
      <c r="D1231" s="33"/>
      <c r="E1231" s="33"/>
      <c r="F1231" s="33"/>
      <c r="G1231" s="33"/>
      <c r="W1231" s="33"/>
      <c r="X1231" s="33"/>
      <c r="Y1231" s="33"/>
      <c r="Z1231" s="33"/>
      <c r="AA1231" s="33"/>
      <c r="AB1231" s="33"/>
      <c r="AC1231" s="33"/>
    </row>
    <row r="1232" spans="1:29">
      <c r="A1232" s="33"/>
      <c r="B1232" s="33"/>
      <c r="C1232" s="33"/>
      <c r="D1232" s="33"/>
      <c r="E1232" s="33"/>
      <c r="F1232" s="33"/>
      <c r="G1232" s="33"/>
      <c r="W1232" s="33"/>
      <c r="X1232" s="33"/>
      <c r="Y1232" s="33"/>
      <c r="Z1232" s="33"/>
      <c r="AA1232" s="33"/>
      <c r="AB1232" s="33"/>
      <c r="AC1232" s="33"/>
    </row>
    <row r="1233" spans="1:29">
      <c r="A1233" s="33"/>
      <c r="B1233" s="33"/>
      <c r="C1233" s="33"/>
      <c r="D1233" s="33"/>
      <c r="E1233" s="33"/>
      <c r="F1233" s="33"/>
      <c r="G1233" s="33"/>
      <c r="W1233" s="33"/>
      <c r="X1233" s="33"/>
      <c r="Y1233" s="33"/>
      <c r="Z1233" s="33"/>
      <c r="AA1233" s="33"/>
      <c r="AB1233" s="33"/>
      <c r="AC1233" s="33"/>
    </row>
    <row r="1234" spans="1:29">
      <c r="A1234" s="33"/>
      <c r="B1234" s="33"/>
      <c r="C1234" s="33"/>
      <c r="D1234" s="33"/>
      <c r="E1234" s="33"/>
      <c r="F1234" s="33"/>
      <c r="G1234" s="33"/>
      <c r="W1234" s="33"/>
      <c r="X1234" s="33"/>
      <c r="Y1234" s="33"/>
      <c r="Z1234" s="33"/>
      <c r="AA1234" s="33"/>
      <c r="AB1234" s="33"/>
      <c r="AC1234" s="33"/>
    </row>
    <row r="1235" spans="1:29">
      <c r="A1235" s="33"/>
      <c r="B1235" s="33"/>
      <c r="C1235" s="33"/>
      <c r="D1235" s="33"/>
      <c r="E1235" s="33"/>
      <c r="F1235" s="33"/>
      <c r="G1235" s="33"/>
      <c r="W1235" s="33"/>
      <c r="X1235" s="33"/>
      <c r="Y1235" s="33"/>
      <c r="Z1235" s="33"/>
      <c r="AA1235" s="33"/>
      <c r="AB1235" s="33"/>
      <c r="AC1235" s="33"/>
    </row>
    <row r="1236" spans="1:29">
      <c r="A1236" s="33"/>
      <c r="B1236" s="33"/>
      <c r="C1236" s="33"/>
      <c r="D1236" s="33"/>
      <c r="E1236" s="33"/>
      <c r="F1236" s="33"/>
      <c r="G1236" s="33"/>
      <c r="W1236" s="33"/>
      <c r="X1236" s="33"/>
      <c r="Y1236" s="33"/>
      <c r="Z1236" s="33"/>
      <c r="AA1236" s="33"/>
      <c r="AB1236" s="33"/>
      <c r="AC1236" s="33"/>
    </row>
    <row r="1237" spans="1:29">
      <c r="A1237" s="33"/>
      <c r="B1237" s="33"/>
      <c r="C1237" s="33"/>
      <c r="D1237" s="33"/>
      <c r="E1237" s="33"/>
      <c r="F1237" s="33"/>
      <c r="G1237" s="33"/>
      <c r="W1237" s="33"/>
      <c r="X1237" s="33"/>
      <c r="Y1237" s="33"/>
      <c r="Z1237" s="33"/>
      <c r="AA1237" s="33"/>
      <c r="AB1237" s="33"/>
      <c r="AC1237" s="33"/>
    </row>
    <row r="1238" spans="1:29">
      <c r="A1238" s="33"/>
      <c r="B1238" s="33"/>
      <c r="C1238" s="33"/>
      <c r="D1238" s="33"/>
      <c r="E1238" s="33"/>
      <c r="F1238" s="33"/>
      <c r="G1238" s="33"/>
      <c r="W1238" s="33"/>
      <c r="X1238" s="33"/>
      <c r="Y1238" s="33"/>
      <c r="Z1238" s="33"/>
      <c r="AA1238" s="33"/>
      <c r="AB1238" s="33"/>
      <c r="AC1238" s="33"/>
    </row>
    <row r="1239" spans="1:29">
      <c r="A1239" s="33"/>
      <c r="B1239" s="33"/>
      <c r="C1239" s="33"/>
      <c r="D1239" s="33"/>
      <c r="E1239" s="33"/>
      <c r="F1239" s="33"/>
      <c r="G1239" s="33"/>
      <c r="W1239" s="33"/>
      <c r="X1239" s="33"/>
      <c r="Y1239" s="33"/>
      <c r="Z1239" s="33"/>
      <c r="AA1239" s="33"/>
      <c r="AB1239" s="33"/>
      <c r="AC1239" s="33"/>
    </row>
    <row r="1240" spans="1:29">
      <c r="A1240" s="33"/>
      <c r="B1240" s="33"/>
      <c r="C1240" s="33"/>
      <c r="D1240" s="33"/>
      <c r="E1240" s="33"/>
      <c r="F1240" s="33"/>
      <c r="G1240" s="33"/>
      <c r="W1240" s="33"/>
      <c r="X1240" s="33"/>
      <c r="Y1240" s="33"/>
      <c r="Z1240" s="33"/>
      <c r="AA1240" s="33"/>
      <c r="AB1240" s="33"/>
      <c r="AC1240" s="33"/>
    </row>
    <row r="1241" spans="1:29">
      <c r="A1241" s="33"/>
      <c r="B1241" s="33"/>
      <c r="C1241" s="33"/>
      <c r="D1241" s="33"/>
      <c r="E1241" s="33"/>
      <c r="F1241" s="33"/>
      <c r="G1241" s="33"/>
      <c r="W1241" s="33"/>
      <c r="X1241" s="33"/>
      <c r="Y1241" s="33"/>
      <c r="Z1241" s="33"/>
      <c r="AA1241" s="33"/>
      <c r="AB1241" s="33"/>
      <c r="AC1241" s="33"/>
    </row>
    <row r="1242" spans="1:29">
      <c r="A1242" s="33"/>
      <c r="B1242" s="33"/>
      <c r="C1242" s="33"/>
      <c r="D1242" s="33"/>
      <c r="E1242" s="33"/>
      <c r="F1242" s="33"/>
      <c r="G1242" s="33"/>
      <c r="W1242" s="33"/>
      <c r="X1242" s="33"/>
      <c r="Y1242" s="33"/>
      <c r="Z1242" s="33"/>
      <c r="AA1242" s="33"/>
      <c r="AB1242" s="33"/>
      <c r="AC1242" s="33"/>
    </row>
    <row r="1243" spans="1:29">
      <c r="A1243" s="33"/>
      <c r="B1243" s="33"/>
      <c r="C1243" s="33"/>
      <c r="D1243" s="33"/>
      <c r="E1243" s="33"/>
      <c r="F1243" s="33"/>
      <c r="G1243" s="33"/>
      <c r="W1243" s="33"/>
      <c r="X1243" s="33"/>
      <c r="Y1243" s="33"/>
      <c r="Z1243" s="33"/>
      <c r="AA1243" s="33"/>
      <c r="AB1243" s="33"/>
      <c r="AC1243" s="33"/>
    </row>
    <row r="1244" spans="1:29">
      <c r="A1244" s="33"/>
      <c r="B1244" s="33"/>
      <c r="C1244" s="33"/>
      <c r="D1244" s="33"/>
      <c r="E1244" s="33"/>
      <c r="F1244" s="33"/>
      <c r="G1244" s="33"/>
      <c r="W1244" s="33"/>
      <c r="X1244" s="33"/>
      <c r="Y1244" s="33"/>
      <c r="Z1244" s="33"/>
      <c r="AA1244" s="33"/>
      <c r="AB1244" s="33"/>
      <c r="AC1244" s="33"/>
    </row>
    <row r="1245" spans="1:29">
      <c r="A1245" s="33"/>
      <c r="B1245" s="33"/>
      <c r="C1245" s="33"/>
      <c r="D1245" s="33"/>
      <c r="E1245" s="33"/>
      <c r="F1245" s="33"/>
      <c r="G1245" s="33"/>
      <c r="W1245" s="33"/>
      <c r="X1245" s="33"/>
      <c r="Y1245" s="33"/>
      <c r="Z1245" s="33"/>
      <c r="AA1245" s="33"/>
      <c r="AB1245" s="33"/>
      <c r="AC1245" s="33"/>
    </row>
    <row r="1246" spans="1:29">
      <c r="A1246" s="33"/>
      <c r="B1246" s="33"/>
      <c r="C1246" s="33"/>
      <c r="D1246" s="33"/>
      <c r="E1246" s="33"/>
      <c r="F1246" s="33"/>
      <c r="G1246" s="33"/>
      <c r="W1246" s="33"/>
      <c r="X1246" s="33"/>
      <c r="Y1246" s="33"/>
      <c r="Z1246" s="33"/>
      <c r="AA1246" s="33"/>
      <c r="AB1246" s="33"/>
      <c r="AC1246" s="33"/>
    </row>
    <row r="1247" spans="1:29">
      <c r="A1247" s="33"/>
      <c r="B1247" s="33"/>
      <c r="C1247" s="33"/>
      <c r="D1247" s="33"/>
      <c r="E1247" s="33"/>
      <c r="F1247" s="33"/>
      <c r="G1247" s="33"/>
      <c r="W1247" s="33"/>
      <c r="X1247" s="33"/>
      <c r="Y1247" s="33"/>
      <c r="Z1247" s="33"/>
      <c r="AA1247" s="33"/>
      <c r="AB1247" s="33"/>
      <c r="AC1247" s="33"/>
    </row>
    <row r="1248" spans="1:29">
      <c r="A1248" s="33"/>
      <c r="B1248" s="33"/>
      <c r="C1248" s="33"/>
      <c r="D1248" s="33"/>
      <c r="E1248" s="33"/>
      <c r="F1248" s="33"/>
      <c r="G1248" s="33"/>
      <c r="W1248" s="33"/>
      <c r="X1248" s="33"/>
      <c r="Y1248" s="33"/>
      <c r="Z1248" s="33"/>
      <c r="AA1248" s="33"/>
      <c r="AB1248" s="33"/>
      <c r="AC1248" s="33"/>
    </row>
    <row r="1249" spans="1:29">
      <c r="A1249" s="33"/>
      <c r="B1249" s="33"/>
      <c r="C1249" s="33"/>
      <c r="D1249" s="33"/>
      <c r="E1249" s="33"/>
      <c r="F1249" s="33"/>
      <c r="G1249" s="33"/>
      <c r="W1249" s="33"/>
      <c r="X1249" s="33"/>
      <c r="Y1249" s="33"/>
      <c r="Z1249" s="33"/>
      <c r="AA1249" s="33"/>
      <c r="AB1249" s="33"/>
      <c r="AC1249" s="33"/>
    </row>
    <row r="1250" spans="1:29">
      <c r="A1250" s="33"/>
      <c r="B1250" s="33"/>
      <c r="C1250" s="33"/>
      <c r="D1250" s="33"/>
      <c r="E1250" s="33"/>
      <c r="F1250" s="33"/>
      <c r="G1250" s="33"/>
      <c r="W1250" s="33"/>
      <c r="X1250" s="33"/>
      <c r="Y1250" s="33"/>
      <c r="Z1250" s="33"/>
      <c r="AA1250" s="33"/>
      <c r="AB1250" s="33"/>
      <c r="AC1250" s="33"/>
    </row>
    <row r="1251" spans="1:29">
      <c r="A1251" s="33"/>
      <c r="B1251" s="33"/>
      <c r="C1251" s="33"/>
      <c r="D1251" s="33"/>
      <c r="E1251" s="33"/>
      <c r="F1251" s="33"/>
      <c r="G1251" s="33"/>
      <c r="W1251" s="33"/>
      <c r="X1251" s="33"/>
      <c r="Y1251" s="33"/>
      <c r="Z1251" s="33"/>
      <c r="AA1251" s="33"/>
      <c r="AB1251" s="33"/>
      <c r="AC1251" s="33"/>
    </row>
    <row r="1252" spans="1:29">
      <c r="A1252" s="33"/>
      <c r="B1252" s="33"/>
      <c r="C1252" s="33"/>
      <c r="D1252" s="33"/>
      <c r="E1252" s="33"/>
      <c r="F1252" s="33"/>
      <c r="G1252" s="33"/>
      <c r="W1252" s="33"/>
      <c r="X1252" s="33"/>
      <c r="Y1252" s="33"/>
      <c r="Z1252" s="33"/>
      <c r="AA1252" s="33"/>
      <c r="AB1252" s="33"/>
      <c r="AC1252" s="33"/>
    </row>
    <row r="1253" spans="1:29">
      <c r="A1253" s="33"/>
      <c r="B1253" s="33"/>
      <c r="C1253" s="33"/>
      <c r="D1253" s="33"/>
      <c r="E1253" s="33"/>
      <c r="F1253" s="33"/>
      <c r="G1253" s="33"/>
      <c r="W1253" s="33"/>
      <c r="X1253" s="33"/>
      <c r="Y1253" s="33"/>
      <c r="Z1253" s="33"/>
      <c r="AA1253" s="33"/>
      <c r="AB1253" s="33"/>
      <c r="AC1253" s="33"/>
    </row>
    <row r="1254" spans="1:29">
      <c r="A1254" s="33"/>
      <c r="B1254" s="33"/>
      <c r="C1254" s="33"/>
      <c r="D1254" s="33"/>
      <c r="E1254" s="33"/>
      <c r="F1254" s="33"/>
      <c r="G1254" s="33"/>
      <c r="W1254" s="33"/>
      <c r="X1254" s="33"/>
      <c r="Y1254" s="33"/>
      <c r="Z1254" s="33"/>
      <c r="AA1254" s="33"/>
      <c r="AB1254" s="33"/>
      <c r="AC1254" s="33"/>
    </row>
    <row r="1255" spans="1:29">
      <c r="A1255" s="33"/>
      <c r="B1255" s="33"/>
      <c r="C1255" s="33"/>
      <c r="D1255" s="33"/>
      <c r="E1255" s="33"/>
      <c r="F1255" s="33"/>
      <c r="G1255" s="33"/>
      <c r="W1255" s="33"/>
      <c r="X1255" s="33"/>
      <c r="Y1255" s="33"/>
      <c r="Z1255" s="33"/>
      <c r="AA1255" s="33"/>
      <c r="AB1255" s="33"/>
      <c r="AC1255" s="33"/>
    </row>
    <row r="1256" spans="1:29">
      <c r="A1256" s="33"/>
      <c r="B1256" s="33"/>
      <c r="C1256" s="33"/>
      <c r="D1256" s="33"/>
      <c r="E1256" s="33"/>
      <c r="F1256" s="33"/>
      <c r="G1256" s="33"/>
      <c r="W1256" s="33"/>
      <c r="X1256" s="33"/>
      <c r="Y1256" s="33"/>
      <c r="Z1256" s="33"/>
      <c r="AA1256" s="33"/>
      <c r="AB1256" s="33"/>
      <c r="AC1256" s="33"/>
    </row>
    <row r="1257" spans="1:29">
      <c r="A1257" s="33"/>
      <c r="B1257" s="33"/>
      <c r="C1257" s="33"/>
      <c r="D1257" s="33"/>
      <c r="E1257" s="33"/>
      <c r="F1257" s="33"/>
      <c r="G1257" s="33"/>
      <c r="W1257" s="33"/>
      <c r="X1257" s="33"/>
      <c r="Y1257" s="33"/>
      <c r="Z1257" s="33"/>
      <c r="AA1257" s="33"/>
      <c r="AB1257" s="33"/>
      <c r="AC1257" s="33"/>
    </row>
    <row r="1258" spans="1:29">
      <c r="A1258" s="33"/>
      <c r="B1258" s="33"/>
      <c r="C1258" s="33"/>
      <c r="D1258" s="33"/>
      <c r="E1258" s="33"/>
      <c r="F1258" s="33"/>
      <c r="G1258" s="33"/>
      <c r="W1258" s="33"/>
      <c r="X1258" s="33"/>
      <c r="Y1258" s="33"/>
      <c r="Z1258" s="33"/>
      <c r="AA1258" s="33"/>
      <c r="AB1258" s="33"/>
      <c r="AC1258" s="33"/>
    </row>
    <row r="1259" spans="1:29">
      <c r="A1259" s="33"/>
      <c r="B1259" s="33"/>
      <c r="C1259" s="33"/>
      <c r="D1259" s="33"/>
      <c r="E1259" s="33"/>
      <c r="F1259" s="33"/>
      <c r="G1259" s="33"/>
      <c r="W1259" s="33"/>
      <c r="X1259" s="33"/>
      <c r="Y1259" s="33"/>
      <c r="Z1259" s="33"/>
      <c r="AA1259" s="33"/>
      <c r="AB1259" s="33"/>
      <c r="AC1259" s="33"/>
    </row>
    <row r="1260" spans="1:29">
      <c r="A1260" s="33"/>
      <c r="B1260" s="33"/>
      <c r="C1260" s="33"/>
      <c r="D1260" s="33"/>
      <c r="E1260" s="33"/>
      <c r="F1260" s="33"/>
      <c r="G1260" s="33"/>
      <c r="W1260" s="33"/>
      <c r="X1260" s="33"/>
      <c r="Y1260" s="33"/>
      <c r="Z1260" s="33"/>
      <c r="AA1260" s="33"/>
      <c r="AB1260" s="33"/>
      <c r="AC1260" s="33"/>
    </row>
    <row r="1261" spans="1:29">
      <c r="A1261" s="33"/>
      <c r="B1261" s="33"/>
      <c r="C1261" s="33"/>
      <c r="D1261" s="33"/>
      <c r="E1261" s="33"/>
      <c r="F1261" s="33"/>
      <c r="G1261" s="33"/>
      <c r="W1261" s="33"/>
      <c r="X1261" s="33"/>
      <c r="Y1261" s="33"/>
      <c r="Z1261" s="33"/>
      <c r="AA1261" s="33"/>
      <c r="AB1261" s="33"/>
      <c r="AC1261" s="33"/>
    </row>
    <row r="1262" spans="1:29">
      <c r="A1262" s="33"/>
      <c r="B1262" s="33"/>
      <c r="C1262" s="33"/>
      <c r="D1262" s="33"/>
      <c r="E1262" s="33"/>
      <c r="F1262" s="33"/>
      <c r="G1262" s="33"/>
      <c r="W1262" s="33"/>
      <c r="X1262" s="33"/>
      <c r="Y1262" s="33"/>
      <c r="Z1262" s="33"/>
      <c r="AA1262" s="33"/>
      <c r="AB1262" s="33"/>
      <c r="AC1262" s="33"/>
    </row>
    <row r="1263" spans="1:29">
      <c r="A1263" s="33"/>
      <c r="B1263" s="33"/>
      <c r="C1263" s="33"/>
      <c r="D1263" s="33"/>
      <c r="E1263" s="33"/>
      <c r="F1263" s="33"/>
      <c r="G1263" s="33"/>
      <c r="W1263" s="33"/>
      <c r="X1263" s="33"/>
      <c r="Y1263" s="33"/>
      <c r="Z1263" s="33"/>
      <c r="AA1263" s="33"/>
      <c r="AB1263" s="33"/>
      <c r="AC1263" s="33"/>
    </row>
    <row r="1264" spans="1:29">
      <c r="A1264" s="33"/>
      <c r="B1264" s="33"/>
      <c r="C1264" s="33"/>
      <c r="D1264" s="33"/>
      <c r="E1264" s="33"/>
      <c r="F1264" s="33"/>
      <c r="G1264" s="33"/>
      <c r="W1264" s="33"/>
      <c r="X1264" s="33"/>
      <c r="Y1264" s="33"/>
      <c r="Z1264" s="33"/>
      <c r="AA1264" s="33"/>
      <c r="AB1264" s="33"/>
      <c r="AC1264" s="33"/>
    </row>
    <row r="1265" spans="1:29">
      <c r="A1265" s="33"/>
      <c r="B1265" s="33"/>
      <c r="C1265" s="33"/>
      <c r="D1265" s="33"/>
      <c r="E1265" s="33"/>
      <c r="F1265" s="33"/>
      <c r="G1265" s="33"/>
      <c r="W1265" s="33"/>
      <c r="X1265" s="33"/>
      <c r="Y1265" s="33"/>
      <c r="Z1265" s="33"/>
      <c r="AA1265" s="33"/>
      <c r="AB1265" s="33"/>
      <c r="AC1265" s="33"/>
    </row>
    <row r="1266" spans="1:29">
      <c r="A1266" s="33"/>
      <c r="B1266" s="33"/>
      <c r="C1266" s="33"/>
      <c r="D1266" s="33"/>
      <c r="E1266" s="33"/>
      <c r="F1266" s="33"/>
      <c r="G1266" s="33"/>
      <c r="W1266" s="33"/>
      <c r="X1266" s="33"/>
      <c r="Y1266" s="33"/>
      <c r="Z1266" s="33"/>
      <c r="AA1266" s="33"/>
      <c r="AB1266" s="33"/>
      <c r="AC1266" s="33"/>
    </row>
    <row r="1267" spans="1:29">
      <c r="A1267" s="33"/>
      <c r="B1267" s="33"/>
      <c r="C1267" s="33"/>
      <c r="D1267" s="33"/>
      <c r="E1267" s="33"/>
      <c r="F1267" s="33"/>
      <c r="G1267" s="33"/>
      <c r="W1267" s="33"/>
      <c r="X1267" s="33"/>
      <c r="Y1267" s="33"/>
      <c r="Z1267" s="33"/>
      <c r="AA1267" s="33"/>
      <c r="AB1267" s="33"/>
      <c r="AC1267" s="33"/>
    </row>
    <row r="1268" spans="1:29">
      <c r="A1268" s="33"/>
      <c r="B1268" s="33"/>
      <c r="C1268" s="33"/>
      <c r="D1268" s="33"/>
      <c r="E1268" s="33"/>
      <c r="F1268" s="33"/>
      <c r="G1268" s="33"/>
      <c r="W1268" s="33"/>
      <c r="X1268" s="33"/>
      <c r="Y1268" s="33"/>
      <c r="Z1268" s="33"/>
      <c r="AA1268" s="33"/>
      <c r="AB1268" s="33"/>
      <c r="AC1268" s="33"/>
    </row>
    <row r="1269" spans="1:29">
      <c r="A1269" s="33"/>
      <c r="B1269" s="33"/>
      <c r="C1269" s="33"/>
      <c r="D1269" s="33"/>
      <c r="E1269" s="33"/>
      <c r="F1269" s="33"/>
      <c r="G1269" s="33"/>
      <c r="W1269" s="33"/>
      <c r="X1269" s="33"/>
      <c r="Y1269" s="33"/>
      <c r="Z1269" s="33"/>
      <c r="AA1269" s="33"/>
      <c r="AB1269" s="33"/>
      <c r="AC1269" s="33"/>
    </row>
    <row r="1270" spans="1:29">
      <c r="A1270" s="33"/>
      <c r="B1270" s="33"/>
      <c r="C1270" s="33"/>
      <c r="D1270" s="33"/>
      <c r="E1270" s="33"/>
      <c r="F1270" s="33"/>
      <c r="G1270" s="33"/>
      <c r="W1270" s="33"/>
      <c r="X1270" s="33"/>
      <c r="Y1270" s="33"/>
      <c r="Z1270" s="33"/>
      <c r="AA1270" s="33"/>
      <c r="AB1270" s="33"/>
      <c r="AC1270" s="33"/>
    </row>
    <row r="1271" spans="1:29">
      <c r="A1271" s="33"/>
      <c r="B1271" s="33"/>
      <c r="C1271" s="33"/>
      <c r="D1271" s="33"/>
      <c r="E1271" s="33"/>
      <c r="F1271" s="33"/>
      <c r="G1271" s="33"/>
      <c r="W1271" s="33"/>
      <c r="X1271" s="33"/>
      <c r="Y1271" s="33"/>
      <c r="Z1271" s="33"/>
      <c r="AA1271" s="33"/>
      <c r="AB1271" s="33"/>
      <c r="AC1271" s="33"/>
    </row>
    <row r="1272" spans="1:29">
      <c r="A1272" s="33"/>
      <c r="B1272" s="33"/>
      <c r="C1272" s="33"/>
      <c r="D1272" s="33"/>
      <c r="E1272" s="33"/>
      <c r="F1272" s="33"/>
      <c r="G1272" s="33"/>
      <c r="W1272" s="33"/>
      <c r="X1272" s="33"/>
      <c r="Y1272" s="33"/>
      <c r="Z1272" s="33"/>
      <c r="AA1272" s="33"/>
      <c r="AB1272" s="33"/>
      <c r="AC1272" s="33"/>
    </row>
    <row r="1273" spans="1:29">
      <c r="A1273" s="33"/>
      <c r="B1273" s="33"/>
      <c r="C1273" s="33"/>
      <c r="D1273" s="33"/>
      <c r="E1273" s="33"/>
      <c r="F1273" s="33"/>
      <c r="G1273" s="33"/>
      <c r="W1273" s="33"/>
      <c r="X1273" s="33"/>
      <c r="Y1273" s="33"/>
      <c r="Z1273" s="33"/>
      <c r="AA1273" s="33"/>
      <c r="AB1273" s="33"/>
      <c r="AC1273" s="33"/>
    </row>
    <row r="1274" spans="1:29">
      <c r="A1274" s="33"/>
      <c r="B1274" s="33"/>
      <c r="C1274" s="33"/>
      <c r="D1274" s="33"/>
      <c r="E1274" s="33"/>
      <c r="F1274" s="33"/>
      <c r="G1274" s="33"/>
      <c r="W1274" s="33"/>
      <c r="X1274" s="33"/>
      <c r="Y1274" s="33"/>
      <c r="Z1274" s="33"/>
      <c r="AA1274" s="33"/>
      <c r="AB1274" s="33"/>
      <c r="AC1274" s="33"/>
    </row>
    <row r="1275" spans="1:29">
      <c r="A1275" s="33"/>
      <c r="B1275" s="33"/>
      <c r="C1275" s="33"/>
      <c r="D1275" s="33"/>
      <c r="E1275" s="33"/>
      <c r="F1275" s="33"/>
      <c r="G1275" s="33"/>
      <c r="W1275" s="33"/>
      <c r="X1275" s="33"/>
      <c r="Y1275" s="33"/>
      <c r="Z1275" s="33"/>
      <c r="AA1275" s="33"/>
      <c r="AB1275" s="33"/>
      <c r="AC1275" s="33"/>
    </row>
    <row r="1276" spans="1:29">
      <c r="A1276" s="33"/>
      <c r="B1276" s="33"/>
      <c r="C1276" s="33"/>
      <c r="D1276" s="33"/>
      <c r="E1276" s="33"/>
      <c r="F1276" s="33"/>
      <c r="G1276" s="33"/>
      <c r="W1276" s="33"/>
      <c r="X1276" s="33"/>
      <c r="Y1276" s="33"/>
      <c r="Z1276" s="33"/>
      <c r="AA1276" s="33"/>
      <c r="AB1276" s="33"/>
      <c r="AC1276" s="33"/>
    </row>
    <row r="1277" spans="1:29">
      <c r="A1277" s="33"/>
      <c r="B1277" s="33"/>
      <c r="C1277" s="33"/>
      <c r="D1277" s="33"/>
      <c r="E1277" s="33"/>
      <c r="F1277" s="33"/>
      <c r="G1277" s="33"/>
      <c r="W1277" s="33"/>
      <c r="X1277" s="33"/>
      <c r="Y1277" s="33"/>
      <c r="Z1277" s="33"/>
      <c r="AA1277" s="33"/>
      <c r="AB1277" s="33"/>
      <c r="AC1277" s="33"/>
    </row>
    <row r="1278" spans="1:29">
      <c r="A1278" s="33"/>
      <c r="B1278" s="33"/>
      <c r="C1278" s="33"/>
      <c r="D1278" s="33"/>
      <c r="E1278" s="33"/>
      <c r="F1278" s="33"/>
      <c r="G1278" s="33"/>
      <c r="W1278" s="33"/>
      <c r="X1278" s="33"/>
      <c r="Y1278" s="33"/>
      <c r="Z1278" s="33"/>
      <c r="AA1278" s="33"/>
      <c r="AB1278" s="33"/>
      <c r="AC1278" s="33"/>
    </row>
    <row r="1279" spans="1:29">
      <c r="A1279" s="33"/>
      <c r="B1279" s="33"/>
      <c r="C1279" s="33"/>
      <c r="D1279" s="33"/>
      <c r="E1279" s="33"/>
      <c r="F1279" s="33"/>
      <c r="G1279" s="33"/>
      <c r="W1279" s="33"/>
      <c r="X1279" s="33"/>
      <c r="Y1279" s="33"/>
      <c r="Z1279" s="33"/>
      <c r="AA1279" s="33"/>
      <c r="AB1279" s="33"/>
      <c r="AC1279" s="33"/>
    </row>
    <row r="1280" spans="1:29">
      <c r="A1280" s="33"/>
      <c r="B1280" s="33"/>
      <c r="C1280" s="33"/>
      <c r="D1280" s="33"/>
      <c r="E1280" s="33"/>
      <c r="F1280" s="33"/>
      <c r="G1280" s="33"/>
      <c r="W1280" s="33"/>
      <c r="X1280" s="33"/>
      <c r="Y1280" s="33"/>
      <c r="Z1280" s="33"/>
      <c r="AA1280" s="33"/>
      <c r="AB1280" s="33"/>
      <c r="AC1280" s="33"/>
    </row>
    <row r="1281" spans="1:29">
      <c r="A1281" s="33"/>
      <c r="B1281" s="33"/>
      <c r="C1281" s="33"/>
      <c r="D1281" s="33"/>
      <c r="E1281" s="33"/>
      <c r="F1281" s="33"/>
      <c r="G1281" s="33"/>
      <c r="W1281" s="33"/>
      <c r="X1281" s="33"/>
      <c r="Y1281" s="33"/>
      <c r="Z1281" s="33"/>
      <c r="AA1281" s="33"/>
      <c r="AB1281" s="33"/>
      <c r="AC1281" s="33"/>
    </row>
    <row r="1282" spans="1:29">
      <c r="A1282" s="33"/>
      <c r="B1282" s="33"/>
      <c r="C1282" s="33"/>
      <c r="D1282" s="33"/>
      <c r="E1282" s="33"/>
      <c r="F1282" s="33"/>
      <c r="G1282" s="33"/>
      <c r="W1282" s="33"/>
      <c r="X1282" s="33"/>
      <c r="Y1282" s="33"/>
      <c r="Z1282" s="33"/>
      <c r="AA1282" s="33"/>
      <c r="AB1282" s="33"/>
      <c r="AC1282" s="33"/>
    </row>
    <row r="1283" spans="1:29">
      <c r="A1283" s="33"/>
      <c r="B1283" s="33"/>
      <c r="C1283" s="33"/>
      <c r="D1283" s="33"/>
      <c r="E1283" s="33"/>
      <c r="F1283" s="33"/>
      <c r="G1283" s="33"/>
      <c r="W1283" s="33"/>
      <c r="X1283" s="33"/>
      <c r="Y1283" s="33"/>
      <c r="Z1283" s="33"/>
      <c r="AA1283" s="33"/>
      <c r="AB1283" s="33"/>
      <c r="AC1283" s="33"/>
    </row>
    <row r="1284" spans="1:29">
      <c r="A1284" s="33"/>
      <c r="B1284" s="33"/>
      <c r="C1284" s="33"/>
      <c r="D1284" s="33"/>
      <c r="E1284" s="33"/>
      <c r="F1284" s="33"/>
      <c r="G1284" s="33"/>
      <c r="W1284" s="33"/>
      <c r="X1284" s="33"/>
      <c r="Y1284" s="33"/>
      <c r="Z1284" s="33"/>
      <c r="AA1284" s="33"/>
      <c r="AB1284" s="33"/>
      <c r="AC1284" s="33"/>
    </row>
    <row r="1285" spans="1:29">
      <c r="A1285" s="33"/>
      <c r="B1285" s="33"/>
      <c r="C1285" s="33"/>
      <c r="D1285" s="33"/>
      <c r="E1285" s="33"/>
      <c r="F1285" s="33"/>
      <c r="G1285" s="33"/>
      <c r="W1285" s="33"/>
      <c r="X1285" s="33"/>
      <c r="Y1285" s="33"/>
      <c r="Z1285" s="33"/>
      <c r="AA1285" s="33"/>
      <c r="AB1285" s="33"/>
      <c r="AC1285" s="33"/>
    </row>
    <row r="1286" spans="1:29">
      <c r="A1286" s="33"/>
      <c r="B1286" s="33"/>
      <c r="C1286" s="33"/>
      <c r="D1286" s="33"/>
      <c r="E1286" s="33"/>
      <c r="F1286" s="33"/>
      <c r="G1286" s="33"/>
      <c r="W1286" s="33"/>
      <c r="X1286" s="33"/>
      <c r="Y1286" s="33"/>
      <c r="Z1286" s="33"/>
      <c r="AA1286" s="33"/>
      <c r="AB1286" s="33"/>
      <c r="AC1286" s="33"/>
    </row>
    <row r="1287" spans="1:29">
      <c r="A1287" s="33"/>
      <c r="B1287" s="33"/>
      <c r="C1287" s="33"/>
      <c r="D1287" s="33"/>
      <c r="E1287" s="33"/>
      <c r="F1287" s="33"/>
      <c r="G1287" s="33"/>
      <c r="W1287" s="33"/>
      <c r="X1287" s="33"/>
      <c r="Y1287" s="33"/>
      <c r="Z1287" s="33"/>
      <c r="AA1287" s="33"/>
      <c r="AB1287" s="33"/>
      <c r="AC1287" s="33"/>
    </row>
    <row r="1288" spans="1:29">
      <c r="A1288" s="33"/>
      <c r="B1288" s="33"/>
      <c r="C1288" s="33"/>
      <c r="D1288" s="33"/>
      <c r="E1288" s="33"/>
      <c r="F1288" s="33"/>
      <c r="G1288" s="33"/>
      <c r="W1288" s="33"/>
      <c r="X1288" s="33"/>
      <c r="Y1288" s="33"/>
      <c r="Z1288" s="33"/>
      <c r="AA1288" s="33"/>
      <c r="AB1288" s="33"/>
      <c r="AC1288" s="33"/>
    </row>
    <row r="1289" spans="1:29">
      <c r="A1289" s="33"/>
      <c r="B1289" s="33"/>
      <c r="C1289" s="33"/>
      <c r="D1289" s="33"/>
      <c r="E1289" s="33"/>
      <c r="F1289" s="33"/>
      <c r="G1289" s="33"/>
      <c r="P1289" s="33"/>
      <c r="Q1289" s="33"/>
      <c r="R1289" s="33"/>
      <c r="S1289" s="33"/>
      <c r="T1289" s="33"/>
      <c r="U1289" s="33"/>
      <c r="V1289" s="33"/>
      <c r="W1289" s="33"/>
      <c r="X1289" s="33"/>
      <c r="Y1289" s="33"/>
      <c r="Z1289" s="33"/>
      <c r="AA1289" s="33"/>
      <c r="AB1289" s="33"/>
      <c r="AC1289" s="33"/>
    </row>
    <row r="1290" spans="1:29">
      <c r="A1290" s="33"/>
      <c r="B1290" s="33"/>
      <c r="C1290" s="33"/>
      <c r="D1290" s="33"/>
      <c r="E1290" s="33"/>
      <c r="F1290" s="33"/>
      <c r="G1290" s="33"/>
      <c r="P1290" s="33"/>
      <c r="Q1290" s="33"/>
      <c r="R1290" s="33"/>
      <c r="S1290" s="33"/>
      <c r="T1290" s="33"/>
      <c r="U1290" s="33"/>
      <c r="V1290" s="33"/>
      <c r="W1290" s="33"/>
      <c r="X1290" s="33"/>
      <c r="Y1290" s="33"/>
      <c r="Z1290" s="33"/>
      <c r="AA1290" s="33"/>
      <c r="AB1290" s="33"/>
      <c r="AC1290" s="33"/>
    </row>
    <row r="1291" spans="1:29">
      <c r="A1291" s="33"/>
      <c r="B1291" s="33"/>
      <c r="C1291" s="33"/>
      <c r="D1291" s="33"/>
      <c r="E1291" s="33"/>
      <c r="F1291" s="33"/>
      <c r="G1291" s="33"/>
      <c r="P1291" s="33"/>
      <c r="Q1291" s="33"/>
      <c r="R1291" s="33"/>
      <c r="S1291" s="33"/>
      <c r="T1291" s="33"/>
      <c r="U1291" s="33"/>
      <c r="V1291" s="33"/>
      <c r="W1291" s="33"/>
      <c r="X1291" s="33"/>
      <c r="Y1291" s="33"/>
      <c r="Z1291" s="33"/>
      <c r="AA1291" s="33"/>
      <c r="AB1291" s="33"/>
      <c r="AC1291" s="33"/>
    </row>
    <row r="1292" spans="1:29">
      <c r="A1292" s="33"/>
      <c r="B1292" s="33"/>
      <c r="C1292" s="33"/>
      <c r="D1292" s="33"/>
      <c r="E1292" s="33"/>
      <c r="F1292" s="33"/>
      <c r="G1292" s="33"/>
      <c r="P1292" s="33"/>
      <c r="Q1292" s="33"/>
      <c r="R1292" s="33"/>
      <c r="S1292" s="33"/>
      <c r="T1292" s="33"/>
      <c r="U1292" s="33"/>
      <c r="V1292" s="33"/>
      <c r="W1292" s="33"/>
      <c r="X1292" s="33"/>
      <c r="Y1292" s="33"/>
      <c r="Z1292" s="33"/>
      <c r="AA1292" s="33"/>
      <c r="AB1292" s="33"/>
      <c r="AC1292" s="33"/>
    </row>
    <row r="1293" spans="1:29">
      <c r="A1293" s="33"/>
      <c r="B1293" s="33"/>
      <c r="C1293" s="33"/>
      <c r="D1293" s="33"/>
      <c r="E1293" s="33"/>
      <c r="F1293" s="33"/>
      <c r="G1293" s="33"/>
      <c r="P1293" s="33"/>
      <c r="Q1293" s="33"/>
      <c r="R1293" s="33"/>
      <c r="S1293" s="33"/>
      <c r="T1293" s="33"/>
      <c r="U1293" s="33"/>
      <c r="V1293" s="33"/>
      <c r="W1293" s="33"/>
      <c r="X1293" s="33"/>
      <c r="Y1293" s="33"/>
      <c r="Z1293" s="33"/>
      <c r="AA1293" s="33"/>
      <c r="AB1293" s="33"/>
      <c r="AC1293" s="33"/>
    </row>
    <row r="1294" spans="1:29">
      <c r="A1294" s="33"/>
      <c r="B1294" s="33"/>
      <c r="C1294" s="33"/>
      <c r="D1294" s="33"/>
      <c r="E1294" s="33"/>
      <c r="F1294" s="33"/>
      <c r="G1294" s="33"/>
      <c r="P1294" s="33"/>
      <c r="Q1294" s="33"/>
      <c r="R1294" s="33"/>
      <c r="S1294" s="33"/>
      <c r="T1294" s="33"/>
      <c r="U1294" s="33"/>
      <c r="V1294" s="33"/>
      <c r="W1294" s="33"/>
      <c r="X1294" s="33"/>
      <c r="Y1294" s="33"/>
      <c r="Z1294" s="33"/>
      <c r="AA1294" s="33"/>
      <c r="AB1294" s="33"/>
      <c r="AC1294" s="33"/>
    </row>
    <row r="1295" spans="1:29">
      <c r="A1295" s="33"/>
      <c r="B1295" s="33"/>
      <c r="C1295" s="33"/>
      <c r="D1295" s="33"/>
      <c r="E1295" s="33"/>
      <c r="F1295" s="33"/>
      <c r="G1295" s="33"/>
      <c r="P1295" s="33"/>
      <c r="Q1295" s="33"/>
      <c r="R1295" s="33"/>
      <c r="S1295" s="33"/>
      <c r="T1295" s="33"/>
      <c r="U1295" s="33"/>
      <c r="V1295" s="33"/>
      <c r="W1295" s="33"/>
      <c r="X1295" s="33"/>
      <c r="Y1295" s="33"/>
      <c r="Z1295" s="33"/>
      <c r="AA1295" s="33"/>
      <c r="AB1295" s="33"/>
      <c r="AC1295" s="33"/>
    </row>
    <row r="1296" spans="1:29">
      <c r="A1296" s="33"/>
      <c r="B1296" s="33"/>
      <c r="C1296" s="33"/>
      <c r="D1296" s="33"/>
      <c r="E1296" s="33"/>
      <c r="F1296" s="33"/>
      <c r="G1296" s="33"/>
      <c r="P1296" s="33"/>
      <c r="Q1296" s="33"/>
      <c r="R1296" s="33"/>
      <c r="S1296" s="33"/>
      <c r="T1296" s="33"/>
      <c r="U1296" s="33"/>
      <c r="V1296" s="33"/>
      <c r="W1296" s="33"/>
      <c r="X1296" s="33"/>
      <c r="Y1296" s="33"/>
      <c r="Z1296" s="33"/>
      <c r="AA1296" s="33"/>
      <c r="AB1296" s="33"/>
      <c r="AC1296" s="33"/>
    </row>
    <row r="1297" spans="1:29">
      <c r="A1297" s="33"/>
      <c r="B1297" s="33"/>
      <c r="C1297" s="33"/>
      <c r="D1297" s="33"/>
      <c r="E1297" s="33"/>
      <c r="F1297" s="33"/>
      <c r="G1297" s="33"/>
      <c r="P1297" s="33"/>
      <c r="Q1297" s="33"/>
      <c r="R1297" s="33"/>
      <c r="S1297" s="33"/>
      <c r="T1297" s="33"/>
      <c r="U1297" s="33"/>
      <c r="V1297" s="33"/>
      <c r="W1297" s="33"/>
      <c r="X1297" s="33"/>
      <c r="Y1297" s="33"/>
      <c r="Z1297" s="33"/>
      <c r="AA1297" s="33"/>
      <c r="AB1297" s="33"/>
      <c r="AC1297" s="33"/>
    </row>
    <row r="1298" spans="1:29">
      <c r="A1298" s="33"/>
      <c r="B1298" s="33"/>
      <c r="C1298" s="33"/>
      <c r="D1298" s="33"/>
      <c r="E1298" s="33"/>
      <c r="F1298" s="33"/>
      <c r="G1298" s="33"/>
      <c r="P1298" s="33"/>
      <c r="Q1298" s="33"/>
      <c r="R1298" s="33"/>
      <c r="S1298" s="33"/>
      <c r="T1298" s="33"/>
      <c r="U1298" s="33"/>
      <c r="V1298" s="33"/>
      <c r="W1298" s="33"/>
      <c r="X1298" s="33"/>
      <c r="Y1298" s="33"/>
      <c r="Z1298" s="33"/>
      <c r="AA1298" s="33"/>
      <c r="AB1298" s="33"/>
      <c r="AC1298" s="33"/>
    </row>
    <row r="1299" spans="1:29">
      <c r="A1299" s="33"/>
      <c r="B1299" s="33"/>
      <c r="C1299" s="33"/>
      <c r="D1299" s="33"/>
      <c r="E1299" s="33"/>
      <c r="F1299" s="33"/>
      <c r="G1299" s="33"/>
      <c r="P1299" s="33"/>
      <c r="Q1299" s="33"/>
      <c r="R1299" s="33"/>
      <c r="S1299" s="33"/>
      <c r="T1299" s="33"/>
      <c r="U1299" s="33"/>
      <c r="V1299" s="33"/>
      <c r="W1299" s="33"/>
      <c r="X1299" s="33"/>
      <c r="Y1299" s="33"/>
      <c r="Z1299" s="33"/>
      <c r="AA1299" s="33"/>
      <c r="AB1299" s="33"/>
      <c r="AC1299" s="33"/>
    </row>
    <row r="1300" spans="1:29">
      <c r="A1300" s="33"/>
      <c r="B1300" s="33"/>
      <c r="C1300" s="33"/>
      <c r="D1300" s="33"/>
      <c r="E1300" s="33"/>
      <c r="F1300" s="33"/>
      <c r="G1300" s="33"/>
      <c r="P1300" s="33"/>
      <c r="Q1300" s="33"/>
      <c r="R1300" s="33"/>
      <c r="S1300" s="33"/>
      <c r="T1300" s="33"/>
      <c r="U1300" s="33"/>
      <c r="V1300" s="33"/>
      <c r="W1300" s="33"/>
      <c r="X1300" s="33"/>
      <c r="Y1300" s="33"/>
      <c r="Z1300" s="33"/>
      <c r="AA1300" s="33"/>
      <c r="AB1300" s="33"/>
      <c r="AC1300" s="33"/>
    </row>
    <row r="1301" spans="1:29">
      <c r="A1301" s="33"/>
      <c r="B1301" s="33"/>
      <c r="C1301" s="33"/>
      <c r="D1301" s="33"/>
      <c r="E1301" s="33"/>
      <c r="F1301" s="33"/>
      <c r="G1301" s="33"/>
      <c r="P1301" s="33"/>
      <c r="Q1301" s="33"/>
      <c r="R1301" s="33"/>
      <c r="S1301" s="33"/>
      <c r="T1301" s="33"/>
      <c r="U1301" s="33"/>
      <c r="V1301" s="33"/>
      <c r="W1301" s="33"/>
      <c r="X1301" s="33"/>
      <c r="Y1301" s="33"/>
      <c r="Z1301" s="33"/>
      <c r="AA1301" s="33"/>
      <c r="AB1301" s="33"/>
      <c r="AC1301" s="33"/>
    </row>
    <row r="1302" spans="1:29">
      <c r="A1302" s="33"/>
      <c r="B1302" s="33"/>
      <c r="C1302" s="33"/>
      <c r="D1302" s="33"/>
      <c r="E1302" s="33"/>
      <c r="F1302" s="33"/>
      <c r="G1302" s="33"/>
      <c r="P1302" s="33"/>
      <c r="Q1302" s="33"/>
      <c r="R1302" s="33"/>
      <c r="S1302" s="33"/>
      <c r="T1302" s="33"/>
      <c r="U1302" s="33"/>
      <c r="V1302" s="33"/>
      <c r="W1302" s="33"/>
      <c r="X1302" s="33"/>
      <c r="Y1302" s="33"/>
      <c r="Z1302" s="33"/>
      <c r="AA1302" s="33"/>
      <c r="AB1302" s="33"/>
      <c r="AC1302" s="33"/>
    </row>
    <row r="1303" spans="1:29">
      <c r="A1303" s="33"/>
      <c r="B1303" s="33"/>
      <c r="C1303" s="33"/>
      <c r="D1303" s="33"/>
      <c r="E1303" s="33"/>
      <c r="F1303" s="33"/>
      <c r="G1303" s="33"/>
      <c r="P1303" s="33"/>
      <c r="Q1303" s="33"/>
      <c r="R1303" s="33"/>
      <c r="S1303" s="33"/>
      <c r="T1303" s="33"/>
      <c r="U1303" s="33"/>
      <c r="V1303" s="33"/>
      <c r="W1303" s="33"/>
      <c r="X1303" s="33"/>
      <c r="Y1303" s="33"/>
      <c r="Z1303" s="33"/>
      <c r="AA1303" s="33"/>
      <c r="AB1303" s="33"/>
      <c r="AC1303" s="33"/>
    </row>
    <row r="1304" spans="1:29">
      <c r="A1304" s="33"/>
      <c r="B1304" s="33"/>
      <c r="C1304" s="33"/>
      <c r="D1304" s="33"/>
      <c r="E1304" s="33"/>
      <c r="F1304" s="33"/>
      <c r="G1304" s="33"/>
      <c r="P1304" s="33"/>
      <c r="Q1304" s="33"/>
      <c r="R1304" s="33"/>
      <c r="S1304" s="33"/>
      <c r="T1304" s="33"/>
      <c r="U1304" s="33"/>
      <c r="V1304" s="33"/>
      <c r="W1304" s="33"/>
      <c r="X1304" s="33"/>
      <c r="Y1304" s="33"/>
      <c r="Z1304" s="33"/>
      <c r="AA1304" s="33"/>
      <c r="AB1304" s="33"/>
      <c r="AC1304" s="33"/>
    </row>
    <row r="1305" spans="1:29">
      <c r="A1305" s="33"/>
      <c r="B1305" s="33"/>
      <c r="C1305" s="33"/>
      <c r="D1305" s="33"/>
      <c r="E1305" s="33"/>
      <c r="F1305" s="33"/>
      <c r="G1305" s="33"/>
      <c r="P1305" s="33"/>
      <c r="Q1305" s="33"/>
      <c r="R1305" s="33"/>
      <c r="S1305" s="33"/>
      <c r="T1305" s="33"/>
      <c r="U1305" s="33"/>
      <c r="V1305" s="33"/>
      <c r="W1305" s="33"/>
      <c r="X1305" s="33"/>
      <c r="Y1305" s="33"/>
      <c r="Z1305" s="33"/>
      <c r="AA1305" s="33"/>
      <c r="AB1305" s="33"/>
      <c r="AC1305" s="33"/>
    </row>
    <row r="1306" spans="1:29">
      <c r="A1306" s="33"/>
      <c r="B1306" s="33"/>
      <c r="C1306" s="33"/>
      <c r="D1306" s="33"/>
      <c r="E1306" s="33"/>
      <c r="F1306" s="33"/>
      <c r="G1306" s="33"/>
      <c r="P1306" s="33"/>
      <c r="Q1306" s="33"/>
      <c r="R1306" s="33"/>
      <c r="S1306" s="33"/>
      <c r="T1306" s="33"/>
      <c r="U1306" s="33"/>
      <c r="V1306" s="33"/>
      <c r="W1306" s="33"/>
      <c r="X1306" s="33"/>
      <c r="Y1306" s="33"/>
      <c r="Z1306" s="33"/>
      <c r="AA1306" s="33"/>
      <c r="AB1306" s="33"/>
      <c r="AC1306" s="33"/>
    </row>
    <row r="1307" spans="1:29">
      <c r="A1307" s="33"/>
      <c r="B1307" s="33"/>
      <c r="C1307" s="33"/>
      <c r="D1307" s="33"/>
      <c r="E1307" s="33"/>
      <c r="F1307" s="33"/>
      <c r="G1307" s="33"/>
      <c r="P1307" s="33"/>
      <c r="Q1307" s="33"/>
      <c r="R1307" s="33"/>
      <c r="S1307" s="33"/>
      <c r="T1307" s="33"/>
      <c r="U1307" s="33"/>
      <c r="V1307" s="33"/>
      <c r="W1307" s="33"/>
      <c r="X1307" s="33"/>
      <c r="Y1307" s="33"/>
      <c r="Z1307" s="33"/>
      <c r="AA1307" s="33"/>
      <c r="AB1307" s="33"/>
      <c r="AC1307" s="33"/>
    </row>
    <row r="1308" spans="1:29">
      <c r="A1308" s="33"/>
      <c r="B1308" s="33"/>
      <c r="C1308" s="33"/>
      <c r="D1308" s="33"/>
      <c r="E1308" s="33"/>
      <c r="F1308" s="33"/>
      <c r="G1308" s="33"/>
      <c r="P1308" s="33"/>
      <c r="Q1308" s="33"/>
      <c r="R1308" s="33"/>
      <c r="S1308" s="33"/>
      <c r="T1308" s="33"/>
      <c r="U1308" s="33"/>
      <c r="V1308" s="33"/>
      <c r="W1308" s="33"/>
      <c r="X1308" s="33"/>
      <c r="Y1308" s="33"/>
      <c r="Z1308" s="33"/>
      <c r="AA1308" s="33"/>
      <c r="AB1308" s="33"/>
      <c r="AC1308" s="33"/>
    </row>
    <row r="1309" spans="1:29">
      <c r="A1309" s="33"/>
      <c r="B1309" s="33"/>
      <c r="C1309" s="33"/>
      <c r="D1309" s="33"/>
      <c r="E1309" s="33"/>
      <c r="F1309" s="33"/>
      <c r="G1309" s="33"/>
      <c r="P1309" s="33"/>
      <c r="Q1309" s="33"/>
      <c r="R1309" s="33"/>
      <c r="S1309" s="33"/>
      <c r="T1309" s="33"/>
      <c r="U1309" s="33"/>
      <c r="V1309" s="33"/>
      <c r="W1309" s="33"/>
      <c r="X1309" s="33"/>
      <c r="Y1309" s="33"/>
      <c r="Z1309" s="33"/>
      <c r="AA1309" s="33"/>
      <c r="AB1309" s="33"/>
      <c r="AC1309" s="33"/>
    </row>
    <row r="1310" spans="1:29">
      <c r="A1310" s="33"/>
      <c r="B1310" s="33"/>
      <c r="C1310" s="33"/>
      <c r="D1310" s="33"/>
      <c r="E1310" s="33"/>
      <c r="F1310" s="33"/>
      <c r="G1310" s="33"/>
      <c r="P1310" s="33"/>
      <c r="Q1310" s="33"/>
      <c r="R1310" s="33"/>
      <c r="S1310" s="33"/>
      <c r="T1310" s="33"/>
      <c r="U1310" s="33"/>
      <c r="V1310" s="33"/>
      <c r="W1310" s="33"/>
      <c r="X1310" s="33"/>
      <c r="Y1310" s="33"/>
      <c r="Z1310" s="33"/>
      <c r="AA1310" s="33"/>
      <c r="AB1310" s="33"/>
      <c r="AC1310" s="33"/>
    </row>
    <row r="1311" spans="1:29">
      <c r="A1311" s="33"/>
      <c r="B1311" s="33"/>
      <c r="C1311" s="33"/>
      <c r="D1311" s="33"/>
      <c r="E1311" s="33"/>
      <c r="F1311" s="33"/>
      <c r="G1311" s="33"/>
      <c r="P1311" s="33"/>
      <c r="Q1311" s="33"/>
      <c r="R1311" s="33"/>
      <c r="S1311" s="33"/>
      <c r="T1311" s="33"/>
      <c r="U1311" s="33"/>
      <c r="V1311" s="33"/>
      <c r="W1311" s="33"/>
      <c r="X1311" s="33"/>
      <c r="Y1311" s="33"/>
      <c r="Z1311" s="33"/>
      <c r="AA1311" s="33"/>
      <c r="AB1311" s="33"/>
      <c r="AC1311" s="33"/>
    </row>
    <row r="1312" spans="1:29">
      <c r="A1312" s="33"/>
      <c r="B1312" s="33"/>
      <c r="C1312" s="33"/>
      <c r="D1312" s="33"/>
      <c r="E1312" s="33"/>
      <c r="F1312" s="33"/>
      <c r="G1312" s="33"/>
      <c r="P1312" s="33"/>
      <c r="Q1312" s="33"/>
      <c r="R1312" s="33"/>
      <c r="S1312" s="33"/>
      <c r="T1312" s="33"/>
      <c r="U1312" s="33"/>
      <c r="V1312" s="33"/>
      <c r="W1312" s="33"/>
      <c r="X1312" s="33"/>
      <c r="Y1312" s="33"/>
      <c r="Z1312" s="33"/>
      <c r="AA1312" s="33"/>
      <c r="AB1312" s="33"/>
      <c r="AC1312" s="33"/>
    </row>
    <row r="1313" spans="1:29">
      <c r="A1313" s="33"/>
      <c r="B1313" s="33"/>
      <c r="C1313" s="33"/>
      <c r="D1313" s="33"/>
      <c r="E1313" s="33"/>
      <c r="F1313" s="33"/>
      <c r="G1313" s="33"/>
      <c r="P1313" s="33"/>
      <c r="Q1313" s="33"/>
      <c r="R1313" s="33"/>
      <c r="S1313" s="33"/>
      <c r="T1313" s="33"/>
      <c r="U1313" s="33"/>
      <c r="V1313" s="33"/>
      <c r="W1313" s="33"/>
      <c r="X1313" s="33"/>
      <c r="Y1313" s="33"/>
      <c r="Z1313" s="33"/>
      <c r="AA1313" s="33"/>
      <c r="AB1313" s="33"/>
      <c r="AC1313" s="33"/>
    </row>
    <row r="1314" spans="1:29">
      <c r="A1314" s="33"/>
      <c r="B1314" s="33"/>
      <c r="C1314" s="33"/>
      <c r="D1314" s="33"/>
      <c r="E1314" s="33"/>
      <c r="F1314" s="33"/>
      <c r="G1314" s="33"/>
      <c r="P1314" s="33"/>
      <c r="Q1314" s="33"/>
      <c r="R1314" s="33"/>
      <c r="S1314" s="33"/>
      <c r="T1314" s="33"/>
      <c r="U1314" s="33"/>
      <c r="V1314" s="33"/>
      <c r="W1314" s="33"/>
      <c r="X1314" s="33"/>
      <c r="Y1314" s="33"/>
      <c r="Z1314" s="33"/>
      <c r="AA1314" s="33"/>
      <c r="AB1314" s="33"/>
      <c r="AC1314" s="33"/>
    </row>
    <row r="1315" spans="1:29">
      <c r="A1315" s="33"/>
      <c r="B1315" s="33"/>
      <c r="C1315" s="33"/>
      <c r="D1315" s="33"/>
      <c r="E1315" s="33"/>
      <c r="F1315" s="33"/>
      <c r="G1315" s="33"/>
      <c r="P1315" s="33"/>
      <c r="Q1315" s="33"/>
      <c r="R1315" s="33"/>
      <c r="S1315" s="33"/>
      <c r="T1315" s="33"/>
      <c r="U1315" s="33"/>
      <c r="V1315" s="33"/>
      <c r="W1315" s="33"/>
      <c r="X1315" s="33"/>
      <c r="Y1315" s="33"/>
      <c r="Z1315" s="33"/>
      <c r="AA1315" s="33"/>
      <c r="AB1315" s="33"/>
      <c r="AC1315" s="33"/>
    </row>
    <row r="1316" spans="1:29">
      <c r="A1316" s="33"/>
      <c r="B1316" s="33"/>
      <c r="C1316" s="33"/>
      <c r="D1316" s="33"/>
      <c r="E1316" s="33"/>
      <c r="F1316" s="33"/>
      <c r="G1316" s="33"/>
      <c r="P1316" s="33"/>
      <c r="Q1316" s="33"/>
      <c r="R1316" s="33"/>
      <c r="S1316" s="33"/>
      <c r="T1316" s="33"/>
      <c r="U1316" s="33"/>
      <c r="V1316" s="33"/>
      <c r="W1316" s="33"/>
      <c r="X1316" s="33"/>
      <c r="Y1316" s="33"/>
      <c r="Z1316" s="33"/>
      <c r="AA1316" s="33"/>
      <c r="AB1316" s="33"/>
      <c r="AC1316" s="33"/>
    </row>
    <row r="1317" spans="1:29">
      <c r="A1317" s="33"/>
      <c r="B1317" s="33"/>
      <c r="C1317" s="33"/>
      <c r="D1317" s="33"/>
      <c r="E1317" s="33"/>
      <c r="F1317" s="33"/>
      <c r="G1317" s="33"/>
      <c r="P1317" s="33"/>
      <c r="Q1317" s="33"/>
      <c r="R1317" s="33"/>
      <c r="S1317" s="33"/>
      <c r="T1317" s="33"/>
      <c r="U1317" s="33"/>
      <c r="V1317" s="33"/>
      <c r="W1317" s="33"/>
      <c r="X1317" s="33"/>
      <c r="Y1317" s="33"/>
      <c r="Z1317" s="33"/>
      <c r="AA1317" s="33"/>
      <c r="AB1317" s="33"/>
      <c r="AC1317" s="33"/>
    </row>
    <row r="1318" spans="1:29">
      <c r="A1318" s="33"/>
      <c r="B1318" s="33"/>
      <c r="C1318" s="33"/>
      <c r="D1318" s="33"/>
      <c r="E1318" s="33"/>
      <c r="F1318" s="33"/>
      <c r="G1318" s="33"/>
      <c r="P1318" s="33"/>
      <c r="Q1318" s="33"/>
      <c r="R1318" s="33"/>
      <c r="S1318" s="33"/>
      <c r="T1318" s="33"/>
      <c r="U1318" s="33"/>
      <c r="V1318" s="33"/>
      <c r="W1318" s="33"/>
      <c r="X1318" s="33"/>
      <c r="Y1318" s="33"/>
      <c r="Z1318" s="33"/>
      <c r="AA1318" s="33"/>
      <c r="AB1318" s="33"/>
      <c r="AC1318" s="33"/>
    </row>
    <row r="1319" spans="1:29">
      <c r="A1319" s="33"/>
      <c r="B1319" s="33"/>
      <c r="C1319" s="33"/>
      <c r="D1319" s="33"/>
      <c r="E1319" s="33"/>
      <c r="F1319" s="33"/>
      <c r="G1319" s="33"/>
      <c r="P1319" s="33"/>
      <c r="Q1319" s="33"/>
      <c r="R1319" s="33"/>
      <c r="S1319" s="33"/>
      <c r="T1319" s="33"/>
      <c r="U1319" s="33"/>
      <c r="V1319" s="33"/>
      <c r="W1319" s="33"/>
      <c r="X1319" s="33"/>
      <c r="Y1319" s="33"/>
      <c r="Z1319" s="33"/>
      <c r="AA1319" s="33"/>
      <c r="AB1319" s="33"/>
      <c r="AC1319" s="33"/>
    </row>
    <row r="1320" spans="1:29">
      <c r="A1320" s="33"/>
      <c r="B1320" s="33"/>
      <c r="C1320" s="33"/>
      <c r="D1320" s="33"/>
      <c r="E1320" s="33"/>
      <c r="F1320" s="33"/>
      <c r="G1320" s="33"/>
      <c r="P1320" s="33"/>
      <c r="Q1320" s="33"/>
      <c r="R1320" s="33"/>
      <c r="S1320" s="33"/>
      <c r="T1320" s="33"/>
      <c r="U1320" s="33"/>
      <c r="V1320" s="33"/>
      <c r="W1320" s="33"/>
      <c r="X1320" s="33"/>
      <c r="Y1320" s="33"/>
      <c r="Z1320" s="33"/>
      <c r="AA1320" s="33"/>
      <c r="AB1320" s="33"/>
      <c r="AC1320" s="33"/>
    </row>
    <row r="1321" spans="1:29">
      <c r="A1321" s="33"/>
      <c r="B1321" s="33"/>
      <c r="C1321" s="33"/>
      <c r="D1321" s="33"/>
      <c r="E1321" s="33"/>
      <c r="F1321" s="33"/>
      <c r="G1321" s="33"/>
      <c r="P1321" s="33"/>
      <c r="Q1321" s="33"/>
      <c r="R1321" s="33"/>
      <c r="S1321" s="33"/>
      <c r="T1321" s="33"/>
      <c r="U1321" s="33"/>
      <c r="V1321" s="33"/>
      <c r="W1321" s="33"/>
      <c r="X1321" s="33"/>
      <c r="Y1321" s="33"/>
      <c r="Z1321" s="33"/>
      <c r="AA1321" s="33"/>
      <c r="AB1321" s="33"/>
      <c r="AC1321" s="33"/>
    </row>
    <row r="1322" spans="1:29">
      <c r="A1322" s="33"/>
      <c r="B1322" s="33"/>
      <c r="C1322" s="33"/>
      <c r="D1322" s="33"/>
      <c r="E1322" s="33"/>
      <c r="F1322" s="33"/>
      <c r="G1322" s="33"/>
      <c r="P1322" s="33"/>
      <c r="Q1322" s="33"/>
      <c r="R1322" s="33"/>
      <c r="S1322" s="33"/>
      <c r="T1322" s="33"/>
      <c r="U1322" s="33"/>
      <c r="V1322" s="33"/>
      <c r="W1322" s="33"/>
      <c r="X1322" s="33"/>
      <c r="Y1322" s="33"/>
      <c r="Z1322" s="33"/>
      <c r="AA1322" s="33"/>
      <c r="AB1322" s="33"/>
      <c r="AC1322" s="33"/>
    </row>
    <row r="1323" spans="1:29">
      <c r="A1323" s="33"/>
      <c r="B1323" s="33"/>
      <c r="C1323" s="33"/>
      <c r="D1323" s="33"/>
      <c r="E1323" s="33"/>
      <c r="F1323" s="33"/>
      <c r="G1323" s="33"/>
      <c r="P1323" s="33"/>
      <c r="Q1323" s="33"/>
      <c r="R1323" s="33"/>
      <c r="S1323" s="33"/>
      <c r="T1323" s="33"/>
      <c r="U1323" s="33"/>
      <c r="V1323" s="33"/>
      <c r="W1323" s="33"/>
      <c r="X1323" s="33"/>
      <c r="Y1323" s="33"/>
      <c r="Z1323" s="33"/>
      <c r="AA1323" s="33"/>
      <c r="AB1323" s="33"/>
      <c r="AC1323" s="33"/>
    </row>
    <row r="1324" spans="1:29">
      <c r="A1324" s="33"/>
      <c r="B1324" s="33"/>
      <c r="C1324" s="33"/>
      <c r="D1324" s="33"/>
      <c r="E1324" s="33"/>
      <c r="F1324" s="33"/>
      <c r="G1324" s="33"/>
      <c r="P1324" s="33"/>
      <c r="Q1324" s="33"/>
      <c r="R1324" s="33"/>
      <c r="S1324" s="33"/>
      <c r="T1324" s="33"/>
      <c r="U1324" s="33"/>
      <c r="V1324" s="33"/>
      <c r="W1324" s="33"/>
      <c r="X1324" s="33"/>
      <c r="Y1324" s="33"/>
      <c r="Z1324" s="33"/>
      <c r="AA1324" s="33"/>
      <c r="AB1324" s="33"/>
      <c r="AC1324" s="33"/>
    </row>
    <row r="1325" spans="1:29">
      <c r="A1325" s="33"/>
      <c r="B1325" s="33"/>
      <c r="C1325" s="33"/>
      <c r="D1325" s="33"/>
      <c r="E1325" s="33"/>
      <c r="F1325" s="33"/>
      <c r="G1325" s="33"/>
      <c r="P1325" s="33"/>
      <c r="Q1325" s="33"/>
      <c r="R1325" s="33"/>
      <c r="S1325" s="33"/>
      <c r="T1325" s="33"/>
      <c r="U1325" s="33"/>
      <c r="V1325" s="33"/>
      <c r="W1325" s="33"/>
      <c r="X1325" s="33"/>
      <c r="Y1325" s="33"/>
      <c r="Z1325" s="33"/>
      <c r="AA1325" s="33"/>
      <c r="AB1325" s="33"/>
      <c r="AC1325" s="33"/>
    </row>
    <row r="1326" spans="1:29">
      <c r="A1326" s="33"/>
      <c r="B1326" s="33"/>
      <c r="C1326" s="33"/>
      <c r="D1326" s="33"/>
      <c r="E1326" s="33"/>
      <c r="F1326" s="33"/>
      <c r="G1326" s="33"/>
      <c r="P1326" s="33"/>
      <c r="Q1326" s="33"/>
      <c r="R1326" s="33"/>
      <c r="S1326" s="33"/>
      <c r="T1326" s="33"/>
      <c r="U1326" s="33"/>
      <c r="V1326" s="33"/>
      <c r="W1326" s="33"/>
      <c r="X1326" s="33"/>
      <c r="Y1326" s="33"/>
      <c r="Z1326" s="33"/>
      <c r="AA1326" s="33"/>
      <c r="AB1326" s="33"/>
      <c r="AC1326" s="33"/>
    </row>
    <row r="1327" spans="1:29">
      <c r="A1327" s="33"/>
      <c r="B1327" s="33"/>
      <c r="C1327" s="33"/>
      <c r="D1327" s="33"/>
      <c r="E1327" s="33"/>
      <c r="F1327" s="33"/>
      <c r="G1327" s="33"/>
      <c r="P1327" s="33"/>
      <c r="Q1327" s="33"/>
      <c r="R1327" s="33"/>
      <c r="S1327" s="33"/>
      <c r="T1327" s="33"/>
      <c r="U1327" s="33"/>
      <c r="V1327" s="33"/>
      <c r="W1327" s="33"/>
      <c r="X1327" s="33"/>
      <c r="Y1327" s="33"/>
      <c r="Z1327" s="33"/>
      <c r="AA1327" s="33"/>
      <c r="AB1327" s="33"/>
      <c r="AC1327" s="33"/>
    </row>
    <row r="1328" spans="1:29">
      <c r="A1328" s="33"/>
      <c r="B1328" s="33"/>
      <c r="C1328" s="33"/>
      <c r="D1328" s="33"/>
      <c r="E1328" s="33"/>
      <c r="F1328" s="33"/>
      <c r="G1328" s="33"/>
      <c r="P1328" s="33"/>
      <c r="Q1328" s="33"/>
      <c r="R1328" s="33"/>
      <c r="S1328" s="33"/>
      <c r="T1328" s="33"/>
      <c r="U1328" s="33"/>
      <c r="V1328" s="33"/>
      <c r="W1328" s="33"/>
      <c r="X1328" s="33"/>
      <c r="Y1328" s="33"/>
      <c r="Z1328" s="33"/>
      <c r="AA1328" s="33"/>
      <c r="AB1328" s="33"/>
      <c r="AC1328" s="33"/>
    </row>
    <row r="1329" spans="1:29">
      <c r="A1329" s="33"/>
      <c r="B1329" s="33"/>
      <c r="C1329" s="33"/>
      <c r="D1329" s="33"/>
      <c r="E1329" s="33"/>
      <c r="F1329" s="33"/>
      <c r="G1329" s="33"/>
      <c r="P1329" s="33"/>
      <c r="Q1329" s="33"/>
      <c r="R1329" s="33"/>
      <c r="S1329" s="33"/>
      <c r="T1329" s="33"/>
      <c r="U1329" s="33"/>
      <c r="V1329" s="33"/>
      <c r="W1329" s="33"/>
      <c r="X1329" s="33"/>
      <c r="Y1329" s="33"/>
      <c r="Z1329" s="33"/>
      <c r="AA1329" s="33"/>
      <c r="AB1329" s="33"/>
      <c r="AC1329" s="33"/>
    </row>
    <row r="1330" spans="1:29">
      <c r="A1330" s="33"/>
      <c r="B1330" s="33"/>
      <c r="C1330" s="33"/>
      <c r="D1330" s="33"/>
      <c r="E1330" s="33"/>
      <c r="F1330" s="33"/>
      <c r="G1330" s="33"/>
      <c r="P1330" s="33"/>
      <c r="Q1330" s="33"/>
      <c r="R1330" s="33"/>
      <c r="S1330" s="33"/>
      <c r="T1330" s="33"/>
      <c r="U1330" s="33"/>
      <c r="V1330" s="33"/>
      <c r="W1330" s="33"/>
      <c r="X1330" s="33"/>
      <c r="Y1330" s="33"/>
      <c r="Z1330" s="33"/>
      <c r="AA1330" s="33"/>
      <c r="AB1330" s="33"/>
      <c r="AC1330" s="33"/>
    </row>
    <row r="1331" spans="1:29">
      <c r="A1331" s="33"/>
      <c r="B1331" s="33"/>
      <c r="C1331" s="33"/>
      <c r="D1331" s="33"/>
      <c r="E1331" s="33"/>
      <c r="F1331" s="33"/>
      <c r="G1331" s="33"/>
      <c r="P1331" s="33"/>
      <c r="Q1331" s="33"/>
      <c r="R1331" s="33"/>
      <c r="S1331" s="33"/>
      <c r="T1331" s="33"/>
      <c r="U1331" s="33"/>
      <c r="V1331" s="33"/>
      <c r="W1331" s="33"/>
      <c r="X1331" s="33"/>
      <c r="Y1331" s="33"/>
      <c r="Z1331" s="33"/>
      <c r="AA1331" s="33"/>
      <c r="AB1331" s="33"/>
      <c r="AC1331" s="33"/>
    </row>
    <row r="1332" spans="1:29">
      <c r="A1332" s="33"/>
      <c r="B1332" s="33"/>
      <c r="C1332" s="33"/>
      <c r="D1332" s="33"/>
      <c r="E1332" s="33"/>
      <c r="F1332" s="33"/>
      <c r="G1332" s="33"/>
      <c r="P1332" s="33"/>
      <c r="Q1332" s="33"/>
      <c r="R1332" s="33"/>
      <c r="S1332" s="33"/>
      <c r="T1332" s="33"/>
      <c r="U1332" s="33"/>
      <c r="V1332" s="33"/>
      <c r="W1332" s="33"/>
      <c r="X1332" s="33"/>
      <c r="Y1332" s="33"/>
      <c r="Z1332" s="33"/>
      <c r="AA1332" s="33"/>
      <c r="AB1332" s="33"/>
      <c r="AC1332" s="33"/>
    </row>
    <row r="1333" spans="1:29">
      <c r="A1333" s="33"/>
      <c r="B1333" s="33"/>
      <c r="C1333" s="33"/>
      <c r="D1333" s="33"/>
      <c r="E1333" s="33"/>
      <c r="F1333" s="33"/>
      <c r="G1333" s="33"/>
      <c r="P1333" s="33"/>
      <c r="Q1333" s="33"/>
      <c r="R1333" s="33"/>
      <c r="S1333" s="33"/>
      <c r="T1333" s="33"/>
      <c r="U1333" s="33"/>
      <c r="V1333" s="33"/>
      <c r="W1333" s="33"/>
      <c r="X1333" s="33"/>
      <c r="Y1333" s="33"/>
      <c r="Z1333" s="33"/>
      <c r="AA1333" s="33"/>
      <c r="AB1333" s="33"/>
      <c r="AC1333" s="33"/>
    </row>
    <row r="1334" spans="1:29">
      <c r="A1334" s="33"/>
      <c r="B1334" s="33"/>
      <c r="C1334" s="33"/>
      <c r="D1334" s="33"/>
      <c r="E1334" s="33"/>
      <c r="F1334" s="33"/>
      <c r="G1334" s="33"/>
      <c r="P1334" s="33"/>
      <c r="Q1334" s="33"/>
      <c r="R1334" s="33"/>
      <c r="S1334" s="33"/>
      <c r="T1334" s="33"/>
      <c r="U1334" s="33"/>
      <c r="V1334" s="33"/>
      <c r="W1334" s="33"/>
      <c r="X1334" s="33"/>
      <c r="Y1334" s="33"/>
      <c r="Z1334" s="33"/>
      <c r="AA1334" s="33"/>
      <c r="AB1334" s="33"/>
      <c r="AC1334" s="33"/>
    </row>
    <row r="1335" spans="1:29">
      <c r="A1335" s="33"/>
      <c r="B1335" s="33"/>
      <c r="C1335" s="33"/>
      <c r="D1335" s="33"/>
      <c r="E1335" s="33"/>
      <c r="F1335" s="33"/>
      <c r="G1335" s="33"/>
      <c r="P1335" s="33"/>
      <c r="Q1335" s="33"/>
      <c r="R1335" s="33"/>
      <c r="S1335" s="33"/>
      <c r="T1335" s="33"/>
      <c r="U1335" s="33"/>
      <c r="V1335" s="33"/>
      <c r="W1335" s="33"/>
      <c r="X1335" s="33"/>
      <c r="Y1335" s="33"/>
      <c r="Z1335" s="33"/>
      <c r="AA1335" s="33"/>
      <c r="AB1335" s="33"/>
      <c r="AC1335" s="33"/>
    </row>
    <row r="1336" spans="1:29">
      <c r="A1336" s="33"/>
      <c r="B1336" s="33"/>
      <c r="C1336" s="33"/>
      <c r="D1336" s="33"/>
      <c r="E1336" s="33"/>
      <c r="F1336" s="33"/>
      <c r="G1336" s="33"/>
      <c r="P1336" s="33"/>
      <c r="Q1336" s="33"/>
      <c r="R1336" s="33"/>
      <c r="S1336" s="33"/>
      <c r="T1336" s="33"/>
      <c r="U1336" s="33"/>
      <c r="V1336" s="33"/>
      <c r="W1336" s="33"/>
      <c r="X1336" s="33"/>
      <c r="Y1336" s="33"/>
      <c r="Z1336" s="33"/>
      <c r="AA1336" s="33"/>
      <c r="AB1336" s="33"/>
      <c r="AC1336" s="33"/>
    </row>
    <row r="1337" spans="1:29">
      <c r="A1337" s="33"/>
      <c r="B1337" s="33"/>
      <c r="C1337" s="33"/>
      <c r="D1337" s="33"/>
      <c r="E1337" s="33"/>
      <c r="F1337" s="33"/>
      <c r="G1337" s="33"/>
      <c r="P1337" s="33"/>
      <c r="Q1337" s="33"/>
      <c r="R1337" s="33"/>
      <c r="S1337" s="33"/>
      <c r="T1337" s="33"/>
      <c r="U1337" s="33"/>
      <c r="V1337" s="33"/>
      <c r="W1337" s="33"/>
      <c r="X1337" s="33"/>
      <c r="Y1337" s="33"/>
      <c r="Z1337" s="33"/>
      <c r="AA1337" s="33"/>
      <c r="AB1337" s="33"/>
      <c r="AC1337" s="33"/>
    </row>
    <row r="1338" spans="1:29">
      <c r="A1338" s="33"/>
      <c r="B1338" s="33"/>
      <c r="C1338" s="33"/>
      <c r="D1338" s="33"/>
      <c r="E1338" s="33"/>
      <c r="F1338" s="33"/>
      <c r="G1338" s="33"/>
      <c r="P1338" s="33"/>
      <c r="Q1338" s="33"/>
      <c r="R1338" s="33"/>
      <c r="S1338" s="33"/>
      <c r="T1338" s="33"/>
      <c r="U1338" s="33"/>
      <c r="V1338" s="33"/>
      <c r="W1338" s="33"/>
      <c r="X1338" s="33"/>
      <c r="Y1338" s="33"/>
      <c r="Z1338" s="33"/>
      <c r="AA1338" s="33"/>
      <c r="AB1338" s="33"/>
      <c r="AC1338" s="33"/>
    </row>
    <row r="1339" spans="1:29">
      <c r="A1339" s="33"/>
      <c r="B1339" s="33"/>
      <c r="C1339" s="33"/>
      <c r="D1339" s="33"/>
      <c r="E1339" s="33"/>
      <c r="F1339" s="33"/>
      <c r="G1339" s="33"/>
      <c r="P1339" s="33"/>
      <c r="Q1339" s="33"/>
      <c r="R1339" s="33"/>
      <c r="S1339" s="33"/>
      <c r="T1339" s="33"/>
      <c r="U1339" s="33"/>
      <c r="V1339" s="33"/>
      <c r="W1339" s="33"/>
      <c r="X1339" s="33"/>
      <c r="Y1339" s="33"/>
      <c r="Z1339" s="33"/>
      <c r="AA1339" s="33"/>
      <c r="AB1339" s="33"/>
      <c r="AC1339" s="33"/>
    </row>
    <row r="1340" spans="1:29">
      <c r="A1340" s="33"/>
      <c r="B1340" s="33"/>
      <c r="C1340" s="33"/>
      <c r="D1340" s="33"/>
      <c r="E1340" s="33"/>
      <c r="F1340" s="33"/>
      <c r="G1340" s="33"/>
      <c r="P1340" s="33"/>
      <c r="Q1340" s="33"/>
      <c r="R1340" s="33"/>
      <c r="S1340" s="33"/>
      <c r="T1340" s="33"/>
      <c r="U1340" s="33"/>
      <c r="V1340" s="33"/>
      <c r="W1340" s="33"/>
      <c r="X1340" s="33"/>
      <c r="Y1340" s="33"/>
      <c r="Z1340" s="33"/>
      <c r="AA1340" s="33"/>
      <c r="AB1340" s="33"/>
      <c r="AC1340" s="33"/>
    </row>
    <row r="1341" spans="1:29">
      <c r="A1341" s="33"/>
      <c r="B1341" s="33"/>
      <c r="C1341" s="33"/>
      <c r="D1341" s="33"/>
      <c r="E1341" s="33"/>
      <c r="F1341" s="33"/>
      <c r="G1341" s="33"/>
      <c r="P1341" s="33"/>
      <c r="Q1341" s="33"/>
      <c r="R1341" s="33"/>
      <c r="S1341" s="33"/>
      <c r="T1341" s="33"/>
      <c r="U1341" s="33"/>
      <c r="V1341" s="33"/>
      <c r="W1341" s="33"/>
      <c r="X1341" s="33"/>
      <c r="Y1341" s="33"/>
      <c r="Z1341" s="33"/>
      <c r="AA1341" s="33"/>
      <c r="AB1341" s="33"/>
      <c r="AC1341" s="33"/>
    </row>
    <row r="1342" spans="1:29">
      <c r="A1342" s="33"/>
      <c r="B1342" s="33"/>
      <c r="C1342" s="33"/>
      <c r="D1342" s="33"/>
      <c r="E1342" s="33"/>
      <c r="F1342" s="33"/>
      <c r="G1342" s="33"/>
      <c r="P1342" s="33"/>
      <c r="Q1342" s="33"/>
      <c r="R1342" s="33"/>
      <c r="S1342" s="33"/>
      <c r="T1342" s="33"/>
      <c r="U1342" s="33"/>
      <c r="V1342" s="33"/>
      <c r="W1342" s="33"/>
      <c r="X1342" s="33"/>
      <c r="Y1342" s="33"/>
      <c r="Z1342" s="33"/>
      <c r="AA1342" s="33"/>
      <c r="AB1342" s="33"/>
      <c r="AC1342" s="33"/>
    </row>
    <row r="1343" spans="1:29">
      <c r="A1343" s="33"/>
      <c r="B1343" s="33"/>
      <c r="C1343" s="33"/>
      <c r="D1343" s="33"/>
      <c r="E1343" s="33"/>
      <c r="F1343" s="33"/>
      <c r="G1343" s="33"/>
      <c r="P1343" s="33"/>
      <c r="Q1343" s="33"/>
      <c r="R1343" s="33"/>
      <c r="S1343" s="33"/>
      <c r="T1343" s="33"/>
      <c r="U1343" s="33"/>
      <c r="V1343" s="33"/>
      <c r="W1343" s="33"/>
      <c r="X1343" s="33"/>
      <c r="Y1343" s="33"/>
      <c r="Z1343" s="33"/>
      <c r="AA1343" s="33"/>
      <c r="AB1343" s="33"/>
      <c r="AC1343" s="33"/>
    </row>
    <row r="1344" spans="1:29">
      <c r="A1344" s="33"/>
      <c r="B1344" s="33"/>
      <c r="C1344" s="33"/>
      <c r="D1344" s="33"/>
      <c r="E1344" s="33"/>
      <c r="F1344" s="33"/>
      <c r="G1344" s="33"/>
      <c r="P1344" s="33"/>
      <c r="Q1344" s="33"/>
      <c r="R1344" s="33"/>
      <c r="S1344" s="33"/>
      <c r="T1344" s="33"/>
      <c r="U1344" s="33"/>
      <c r="V1344" s="33"/>
      <c r="W1344" s="33"/>
      <c r="X1344" s="33"/>
      <c r="Y1344" s="33"/>
      <c r="Z1344" s="33"/>
      <c r="AA1344" s="33"/>
      <c r="AB1344" s="33"/>
      <c r="AC1344" s="33"/>
    </row>
    <row r="1345" spans="1:29">
      <c r="A1345" s="33"/>
      <c r="B1345" s="33"/>
      <c r="C1345" s="33"/>
      <c r="D1345" s="33"/>
      <c r="E1345" s="33"/>
      <c r="F1345" s="33"/>
      <c r="G1345" s="33"/>
      <c r="P1345" s="33"/>
      <c r="Q1345" s="33"/>
      <c r="R1345" s="33"/>
      <c r="S1345" s="33"/>
      <c r="T1345" s="33"/>
      <c r="U1345" s="33"/>
      <c r="V1345" s="33"/>
      <c r="W1345" s="33"/>
      <c r="X1345" s="33"/>
      <c r="Y1345" s="33"/>
      <c r="Z1345" s="33"/>
      <c r="AA1345" s="33"/>
      <c r="AB1345" s="33"/>
      <c r="AC1345" s="33"/>
    </row>
    <row r="1346" spans="1:29">
      <c r="A1346" s="33"/>
      <c r="B1346" s="33"/>
      <c r="C1346" s="33"/>
      <c r="D1346" s="33"/>
      <c r="E1346" s="33"/>
      <c r="F1346" s="33"/>
      <c r="G1346" s="33"/>
      <c r="P1346" s="33"/>
      <c r="Q1346" s="33"/>
      <c r="R1346" s="33"/>
      <c r="S1346" s="33"/>
      <c r="T1346" s="33"/>
      <c r="U1346" s="33"/>
      <c r="V1346" s="33"/>
      <c r="W1346" s="33"/>
      <c r="X1346" s="33"/>
      <c r="Y1346" s="33"/>
      <c r="Z1346" s="33"/>
      <c r="AA1346" s="33"/>
      <c r="AB1346" s="33"/>
      <c r="AC1346" s="33"/>
    </row>
    <row r="1347" spans="1:29">
      <c r="A1347" s="33"/>
      <c r="B1347" s="33"/>
      <c r="C1347" s="33"/>
      <c r="D1347" s="33"/>
      <c r="E1347" s="33"/>
      <c r="F1347" s="33"/>
      <c r="G1347" s="33"/>
      <c r="P1347" s="33"/>
      <c r="Q1347" s="33"/>
      <c r="R1347" s="33"/>
      <c r="S1347" s="33"/>
      <c r="T1347" s="33"/>
      <c r="U1347" s="33"/>
      <c r="V1347" s="33"/>
      <c r="W1347" s="33"/>
      <c r="X1347" s="33"/>
      <c r="Y1347" s="33"/>
      <c r="Z1347" s="33"/>
      <c r="AA1347" s="33"/>
      <c r="AB1347" s="33"/>
      <c r="AC1347" s="33"/>
    </row>
    <row r="1348" spans="1:29">
      <c r="A1348" s="33"/>
      <c r="B1348" s="33"/>
      <c r="C1348" s="33"/>
      <c r="D1348" s="33"/>
      <c r="E1348" s="33"/>
      <c r="F1348" s="33"/>
      <c r="G1348" s="33"/>
      <c r="P1348" s="33"/>
      <c r="Q1348" s="33"/>
      <c r="R1348" s="33"/>
      <c r="S1348" s="33"/>
      <c r="T1348" s="33"/>
      <c r="U1348" s="33"/>
      <c r="V1348" s="33"/>
      <c r="W1348" s="33"/>
      <c r="X1348" s="33"/>
      <c r="Y1348" s="33"/>
      <c r="Z1348" s="33"/>
      <c r="AA1348" s="33"/>
      <c r="AB1348" s="33"/>
      <c r="AC1348" s="33"/>
    </row>
    <row r="1349" spans="1:29">
      <c r="A1349" s="33"/>
      <c r="B1349" s="33"/>
      <c r="C1349" s="33"/>
      <c r="D1349" s="33"/>
      <c r="E1349" s="33"/>
      <c r="F1349" s="33"/>
      <c r="G1349" s="33"/>
      <c r="P1349" s="33"/>
      <c r="Q1349" s="33"/>
      <c r="R1349" s="33"/>
      <c r="S1349" s="33"/>
      <c r="T1349" s="33"/>
      <c r="U1349" s="33"/>
      <c r="V1349" s="33"/>
      <c r="W1349" s="33"/>
      <c r="X1349" s="33"/>
      <c r="Y1349" s="33"/>
      <c r="Z1349" s="33"/>
      <c r="AA1349" s="33"/>
      <c r="AB1349" s="33"/>
      <c r="AC1349" s="33"/>
    </row>
    <row r="1350" spans="1:29">
      <c r="A1350" s="33"/>
      <c r="B1350" s="33"/>
      <c r="C1350" s="33"/>
      <c r="D1350" s="33"/>
      <c r="E1350" s="33"/>
      <c r="F1350" s="33"/>
      <c r="G1350" s="33"/>
      <c r="P1350" s="33"/>
      <c r="Q1350" s="33"/>
      <c r="R1350" s="33"/>
      <c r="S1350" s="33"/>
      <c r="T1350" s="33"/>
      <c r="U1350" s="33"/>
      <c r="V1350" s="33"/>
      <c r="W1350" s="33"/>
      <c r="X1350" s="33"/>
      <c r="Y1350" s="33"/>
      <c r="Z1350" s="33"/>
      <c r="AA1350" s="33"/>
      <c r="AB1350" s="33"/>
      <c r="AC1350" s="33"/>
    </row>
    <row r="1351" spans="1:29">
      <c r="A1351" s="33"/>
      <c r="B1351" s="33"/>
      <c r="C1351" s="33"/>
      <c r="D1351" s="33"/>
      <c r="E1351" s="33"/>
      <c r="F1351" s="33"/>
      <c r="G1351" s="33"/>
      <c r="P1351" s="33"/>
      <c r="Q1351" s="33"/>
      <c r="R1351" s="33"/>
      <c r="S1351" s="33"/>
      <c r="T1351" s="33"/>
      <c r="U1351" s="33"/>
      <c r="V1351" s="33"/>
      <c r="W1351" s="33"/>
      <c r="X1351" s="33"/>
      <c r="Y1351" s="33"/>
      <c r="Z1351" s="33"/>
      <c r="AA1351" s="33"/>
      <c r="AB1351" s="33"/>
      <c r="AC1351" s="33"/>
    </row>
    <row r="1352" spans="1:29">
      <c r="A1352" s="33"/>
      <c r="B1352" s="33"/>
      <c r="C1352" s="33"/>
      <c r="D1352" s="33"/>
      <c r="E1352" s="33"/>
      <c r="F1352" s="33"/>
      <c r="G1352" s="33"/>
      <c r="P1352" s="33"/>
      <c r="Q1352" s="33"/>
      <c r="R1352" s="33"/>
      <c r="S1352" s="33"/>
      <c r="T1352" s="33"/>
      <c r="U1352" s="33"/>
      <c r="V1352" s="33"/>
      <c r="W1352" s="33"/>
      <c r="X1352" s="33"/>
      <c r="Y1352" s="33"/>
      <c r="Z1352" s="33"/>
      <c r="AA1352" s="33"/>
      <c r="AB1352" s="33"/>
      <c r="AC1352" s="33"/>
    </row>
    <row r="1353" spans="1:29">
      <c r="A1353" s="33"/>
      <c r="B1353" s="33"/>
      <c r="C1353" s="33"/>
      <c r="D1353" s="33"/>
      <c r="E1353" s="33"/>
      <c r="F1353" s="33"/>
      <c r="G1353" s="33"/>
      <c r="P1353" s="33"/>
      <c r="Q1353" s="33"/>
      <c r="R1353" s="33"/>
      <c r="S1353" s="33"/>
      <c r="T1353" s="33"/>
      <c r="U1353" s="33"/>
      <c r="V1353" s="33"/>
      <c r="W1353" s="33"/>
      <c r="X1353" s="33"/>
      <c r="Y1353" s="33"/>
      <c r="Z1353" s="33"/>
      <c r="AA1353" s="33"/>
      <c r="AB1353" s="33"/>
      <c r="AC1353" s="33"/>
    </row>
    <row r="1354" spans="1:29">
      <c r="A1354" s="33"/>
      <c r="B1354" s="33"/>
      <c r="C1354" s="33"/>
      <c r="D1354" s="33"/>
      <c r="E1354" s="33"/>
      <c r="F1354" s="33"/>
      <c r="G1354" s="33"/>
      <c r="P1354" s="33"/>
      <c r="Q1354" s="33"/>
      <c r="R1354" s="33"/>
      <c r="S1354" s="33"/>
      <c r="T1354" s="33"/>
      <c r="U1354" s="33"/>
      <c r="V1354" s="33"/>
      <c r="W1354" s="33"/>
      <c r="X1354" s="33"/>
      <c r="Y1354" s="33"/>
      <c r="Z1354" s="33"/>
      <c r="AA1354" s="33"/>
      <c r="AB1354" s="33"/>
      <c r="AC1354" s="33"/>
    </row>
    <row r="1355" spans="1:29">
      <c r="A1355" s="33"/>
      <c r="B1355" s="33"/>
      <c r="C1355" s="33"/>
      <c r="D1355" s="33"/>
      <c r="E1355" s="33"/>
      <c r="F1355" s="33"/>
      <c r="G1355" s="33"/>
      <c r="P1355" s="33"/>
      <c r="Q1355" s="33"/>
      <c r="R1355" s="33"/>
      <c r="S1355" s="33"/>
      <c r="T1355" s="33"/>
      <c r="U1355" s="33"/>
      <c r="V1355" s="33"/>
      <c r="W1355" s="33"/>
      <c r="X1355" s="33"/>
      <c r="Y1355" s="33"/>
      <c r="Z1355" s="33"/>
      <c r="AA1355" s="33"/>
      <c r="AB1355" s="33"/>
      <c r="AC1355" s="33"/>
    </row>
    <row r="1356" spans="1:29">
      <c r="A1356" s="33"/>
      <c r="B1356" s="33"/>
      <c r="C1356" s="33"/>
      <c r="D1356" s="33"/>
      <c r="E1356" s="33"/>
      <c r="F1356" s="33"/>
      <c r="G1356" s="33"/>
      <c r="P1356" s="33"/>
      <c r="Q1356" s="33"/>
      <c r="R1356" s="33"/>
      <c r="S1356" s="33"/>
      <c r="T1356" s="33"/>
      <c r="U1356" s="33"/>
      <c r="V1356" s="33"/>
      <c r="W1356" s="33"/>
      <c r="X1356" s="33"/>
      <c r="Y1356" s="33"/>
      <c r="Z1356" s="33"/>
      <c r="AA1356" s="33"/>
      <c r="AB1356" s="33"/>
      <c r="AC1356" s="33"/>
    </row>
    <row r="1357" spans="1:29">
      <c r="A1357" s="33"/>
      <c r="B1357" s="33"/>
      <c r="C1357" s="33"/>
      <c r="D1357" s="33"/>
      <c r="E1357" s="33"/>
      <c r="F1357" s="33"/>
      <c r="G1357" s="33"/>
      <c r="P1357" s="33"/>
      <c r="Q1357" s="33"/>
      <c r="R1357" s="33"/>
      <c r="S1357" s="33"/>
      <c r="T1357" s="33"/>
      <c r="U1357" s="33"/>
      <c r="V1357" s="33"/>
      <c r="W1357" s="33"/>
      <c r="X1357" s="33"/>
      <c r="Y1357" s="33"/>
      <c r="Z1357" s="33"/>
      <c r="AA1357" s="33"/>
      <c r="AB1357" s="33"/>
      <c r="AC1357" s="33"/>
    </row>
    <row r="1358" spans="1:29">
      <c r="A1358" s="33"/>
      <c r="B1358" s="33"/>
      <c r="C1358" s="33"/>
      <c r="D1358" s="33"/>
      <c r="E1358" s="33"/>
      <c r="F1358" s="33"/>
      <c r="G1358" s="33"/>
      <c r="P1358" s="33"/>
      <c r="Q1358" s="33"/>
      <c r="R1358" s="33"/>
      <c r="S1358" s="33"/>
      <c r="T1358" s="33"/>
      <c r="U1358" s="33"/>
      <c r="V1358" s="33"/>
      <c r="W1358" s="33"/>
      <c r="X1358" s="33"/>
      <c r="Y1358" s="33"/>
      <c r="Z1358" s="33"/>
      <c r="AA1358" s="33"/>
      <c r="AB1358" s="33"/>
      <c r="AC1358" s="33"/>
    </row>
    <row r="1359" spans="1:29">
      <c r="A1359" s="33"/>
      <c r="B1359" s="33"/>
      <c r="C1359" s="33"/>
      <c r="D1359" s="33"/>
      <c r="E1359" s="33"/>
      <c r="F1359" s="33"/>
      <c r="G1359" s="33"/>
      <c r="P1359" s="33"/>
      <c r="Q1359" s="33"/>
      <c r="R1359" s="33"/>
      <c r="S1359" s="33"/>
      <c r="T1359" s="33"/>
      <c r="U1359" s="33"/>
      <c r="V1359" s="33"/>
      <c r="W1359" s="33"/>
      <c r="X1359" s="33"/>
      <c r="Y1359" s="33"/>
      <c r="Z1359" s="33"/>
      <c r="AA1359" s="33"/>
      <c r="AB1359" s="33"/>
      <c r="AC1359" s="33"/>
    </row>
    <row r="1360" spans="1:29">
      <c r="A1360" s="33"/>
      <c r="B1360" s="33"/>
      <c r="C1360" s="33"/>
      <c r="D1360" s="33"/>
      <c r="E1360" s="33"/>
      <c r="F1360" s="33"/>
      <c r="G1360" s="33"/>
      <c r="P1360" s="33"/>
      <c r="Q1360" s="33"/>
      <c r="R1360" s="33"/>
      <c r="S1360" s="33"/>
      <c r="T1360" s="33"/>
      <c r="U1360" s="33"/>
      <c r="V1360" s="33"/>
      <c r="W1360" s="33"/>
      <c r="X1360" s="33"/>
      <c r="Y1360" s="33"/>
      <c r="Z1360" s="33"/>
      <c r="AA1360" s="33"/>
      <c r="AB1360" s="33"/>
      <c r="AC1360" s="33"/>
    </row>
    <row r="1361" spans="1:29">
      <c r="A1361" s="33"/>
      <c r="B1361" s="33"/>
      <c r="C1361" s="33"/>
      <c r="D1361" s="33"/>
      <c r="E1361" s="33"/>
      <c r="F1361" s="33"/>
      <c r="G1361" s="33"/>
      <c r="P1361" s="33"/>
      <c r="Q1361" s="33"/>
      <c r="R1361" s="33"/>
      <c r="S1361" s="33"/>
      <c r="T1361" s="33"/>
      <c r="U1361" s="33"/>
      <c r="V1361" s="33"/>
      <c r="W1361" s="33"/>
      <c r="X1361" s="33"/>
      <c r="Y1361" s="33"/>
      <c r="Z1361" s="33"/>
      <c r="AA1361" s="33"/>
      <c r="AB1361" s="33"/>
      <c r="AC1361" s="33"/>
    </row>
    <row r="1362" spans="1:29">
      <c r="A1362" s="33"/>
      <c r="B1362" s="33"/>
      <c r="C1362" s="33"/>
      <c r="D1362" s="33"/>
      <c r="E1362" s="33"/>
      <c r="F1362" s="33"/>
      <c r="G1362" s="33"/>
      <c r="P1362" s="33"/>
      <c r="Q1362" s="33"/>
      <c r="R1362" s="33"/>
      <c r="S1362" s="33"/>
      <c r="T1362" s="33"/>
      <c r="U1362" s="33"/>
      <c r="V1362" s="33"/>
      <c r="W1362" s="33"/>
      <c r="X1362" s="33"/>
      <c r="Y1362" s="33"/>
      <c r="Z1362" s="33"/>
      <c r="AA1362" s="33"/>
      <c r="AB1362" s="33"/>
      <c r="AC1362" s="33"/>
    </row>
    <row r="1363" spans="1:29">
      <c r="A1363" s="33"/>
      <c r="B1363" s="33"/>
      <c r="C1363" s="33"/>
      <c r="D1363" s="33"/>
      <c r="E1363" s="33"/>
      <c r="F1363" s="33"/>
      <c r="G1363" s="33"/>
      <c r="P1363" s="33"/>
      <c r="Q1363" s="33"/>
      <c r="R1363" s="33"/>
      <c r="S1363" s="33"/>
      <c r="T1363" s="33"/>
      <c r="U1363" s="33"/>
      <c r="V1363" s="33"/>
      <c r="W1363" s="33"/>
      <c r="X1363" s="33"/>
      <c r="Y1363" s="33"/>
      <c r="Z1363" s="33"/>
      <c r="AA1363" s="33"/>
      <c r="AB1363" s="33"/>
      <c r="AC1363" s="33"/>
    </row>
    <row r="1364" spans="1:29">
      <c r="A1364" s="33"/>
      <c r="B1364" s="33"/>
      <c r="C1364" s="33"/>
      <c r="D1364" s="33"/>
      <c r="E1364" s="33"/>
      <c r="F1364" s="33"/>
      <c r="G1364" s="33"/>
      <c r="P1364" s="33"/>
      <c r="Q1364" s="33"/>
      <c r="R1364" s="33"/>
      <c r="S1364" s="33"/>
      <c r="T1364" s="33"/>
      <c r="U1364" s="33"/>
      <c r="V1364" s="33"/>
      <c r="W1364" s="33"/>
      <c r="X1364" s="33"/>
      <c r="Y1364" s="33"/>
      <c r="Z1364" s="33"/>
      <c r="AA1364" s="33"/>
      <c r="AB1364" s="33"/>
      <c r="AC1364" s="33"/>
    </row>
    <row r="1365" spans="1:29">
      <c r="A1365" s="33"/>
      <c r="B1365" s="33"/>
      <c r="C1365" s="33"/>
      <c r="D1365" s="33"/>
      <c r="E1365" s="33"/>
      <c r="F1365" s="33"/>
      <c r="G1365" s="33"/>
      <c r="P1365" s="33"/>
      <c r="Q1365" s="33"/>
      <c r="R1365" s="33"/>
      <c r="S1365" s="33"/>
      <c r="T1365" s="33"/>
      <c r="U1365" s="33"/>
      <c r="V1365" s="33"/>
      <c r="W1365" s="33"/>
      <c r="X1365" s="33"/>
      <c r="Y1365" s="33"/>
      <c r="Z1365" s="33"/>
      <c r="AA1365" s="33"/>
      <c r="AB1365" s="33"/>
      <c r="AC1365" s="33"/>
    </row>
    <row r="1366" spans="1:29">
      <c r="A1366" s="33"/>
      <c r="B1366" s="33"/>
      <c r="C1366" s="33"/>
      <c r="D1366" s="33"/>
      <c r="E1366" s="33"/>
      <c r="F1366" s="33"/>
      <c r="G1366" s="33"/>
      <c r="P1366" s="33"/>
      <c r="Q1366" s="33"/>
      <c r="R1366" s="33"/>
      <c r="S1366" s="33"/>
      <c r="T1366" s="33"/>
      <c r="U1366" s="33"/>
      <c r="V1366" s="33"/>
      <c r="W1366" s="33"/>
      <c r="X1366" s="33"/>
      <c r="Y1366" s="33"/>
      <c r="Z1366" s="33"/>
      <c r="AA1366" s="33"/>
      <c r="AB1366" s="33"/>
      <c r="AC1366" s="33"/>
    </row>
    <row r="1367" spans="1:29">
      <c r="A1367" s="33"/>
      <c r="B1367" s="33"/>
      <c r="C1367" s="33"/>
      <c r="D1367" s="33"/>
      <c r="E1367" s="33"/>
      <c r="F1367" s="33"/>
      <c r="G1367" s="33"/>
      <c r="P1367" s="33"/>
      <c r="Q1367" s="33"/>
      <c r="R1367" s="33"/>
      <c r="S1367" s="33"/>
      <c r="T1367" s="33"/>
      <c r="U1367" s="33"/>
      <c r="V1367" s="33"/>
      <c r="W1367" s="33"/>
      <c r="X1367" s="33"/>
      <c r="Y1367" s="33"/>
      <c r="Z1367" s="33"/>
      <c r="AA1367" s="33"/>
      <c r="AB1367" s="33"/>
      <c r="AC1367" s="33"/>
    </row>
    <row r="1368" spans="1:29">
      <c r="A1368" s="33"/>
      <c r="B1368" s="33"/>
      <c r="C1368" s="33"/>
      <c r="D1368" s="33"/>
      <c r="E1368" s="33"/>
      <c r="F1368" s="33"/>
      <c r="G1368" s="33"/>
      <c r="P1368" s="33"/>
      <c r="Q1368" s="33"/>
      <c r="R1368" s="33"/>
      <c r="S1368" s="33"/>
      <c r="T1368" s="33"/>
      <c r="U1368" s="33"/>
      <c r="V1368" s="33"/>
      <c r="W1368" s="33"/>
      <c r="X1368" s="33"/>
      <c r="Y1368" s="33"/>
      <c r="Z1368" s="33"/>
      <c r="AA1368" s="33"/>
      <c r="AB1368" s="33"/>
      <c r="AC1368" s="33"/>
    </row>
    <row r="1369" spans="1:29">
      <c r="A1369" s="33"/>
      <c r="B1369" s="33"/>
      <c r="C1369" s="33"/>
      <c r="D1369" s="33"/>
      <c r="E1369" s="33"/>
      <c r="F1369" s="33"/>
      <c r="G1369" s="33"/>
      <c r="P1369" s="33"/>
      <c r="Q1369" s="33"/>
      <c r="R1369" s="33"/>
      <c r="S1369" s="33"/>
      <c r="T1369" s="33"/>
      <c r="U1369" s="33"/>
      <c r="V1369" s="33"/>
      <c r="W1369" s="33"/>
      <c r="X1369" s="33"/>
      <c r="Y1369" s="33"/>
      <c r="Z1369" s="33"/>
      <c r="AA1369" s="33"/>
      <c r="AB1369" s="33"/>
      <c r="AC1369" s="33"/>
    </row>
    <row r="1370" spans="1:29">
      <c r="A1370" s="33"/>
      <c r="B1370" s="33"/>
      <c r="C1370" s="33"/>
      <c r="D1370" s="33"/>
      <c r="E1370" s="33"/>
      <c r="F1370" s="33"/>
      <c r="G1370" s="33"/>
      <c r="P1370" s="33"/>
      <c r="Q1370" s="33"/>
      <c r="R1370" s="33"/>
      <c r="S1370" s="33"/>
      <c r="T1370" s="33"/>
      <c r="U1370" s="33"/>
      <c r="V1370" s="33"/>
      <c r="W1370" s="33"/>
      <c r="X1370" s="33"/>
      <c r="Y1370" s="33"/>
      <c r="Z1370" s="33"/>
      <c r="AA1370" s="33"/>
      <c r="AB1370" s="33"/>
      <c r="AC1370" s="33"/>
    </row>
    <row r="1371" spans="1:29">
      <c r="A1371" s="33"/>
      <c r="B1371" s="33"/>
      <c r="C1371" s="33"/>
      <c r="D1371" s="33"/>
      <c r="E1371" s="33"/>
      <c r="F1371" s="33"/>
      <c r="G1371" s="33"/>
      <c r="P1371" s="33"/>
      <c r="Q1371" s="33"/>
      <c r="R1371" s="33"/>
      <c r="S1371" s="33"/>
      <c r="T1371" s="33"/>
      <c r="U1371" s="33"/>
      <c r="V1371" s="33"/>
      <c r="W1371" s="33"/>
      <c r="X1371" s="33"/>
      <c r="Y1371" s="33"/>
      <c r="Z1371" s="33"/>
      <c r="AA1371" s="33"/>
      <c r="AB1371" s="33"/>
      <c r="AC1371" s="33"/>
    </row>
    <row r="1372" spans="1:29">
      <c r="A1372" s="33"/>
      <c r="B1372" s="33"/>
      <c r="C1372" s="33"/>
      <c r="D1372" s="33"/>
      <c r="E1372" s="33"/>
      <c r="F1372" s="33"/>
      <c r="G1372" s="33"/>
      <c r="P1372" s="33"/>
      <c r="Q1372" s="33"/>
      <c r="R1372" s="33"/>
      <c r="S1372" s="33"/>
      <c r="T1372" s="33"/>
      <c r="U1372" s="33"/>
      <c r="V1372" s="33"/>
      <c r="W1372" s="33"/>
      <c r="X1372" s="33"/>
      <c r="Y1372" s="33"/>
      <c r="Z1372" s="33"/>
      <c r="AA1372" s="33"/>
      <c r="AB1372" s="33"/>
      <c r="AC1372" s="33"/>
    </row>
    <row r="1373" spans="1:29">
      <c r="A1373" s="33"/>
      <c r="B1373" s="33"/>
      <c r="C1373" s="33"/>
      <c r="D1373" s="33"/>
      <c r="E1373" s="33"/>
      <c r="F1373" s="33"/>
      <c r="G1373" s="33"/>
      <c r="P1373" s="33"/>
      <c r="Q1373" s="33"/>
      <c r="R1373" s="33"/>
      <c r="S1373" s="33"/>
      <c r="T1373" s="33"/>
      <c r="U1373" s="33"/>
      <c r="V1373" s="33"/>
      <c r="W1373" s="33"/>
      <c r="X1373" s="33"/>
      <c r="Y1373" s="33"/>
      <c r="Z1373" s="33"/>
      <c r="AA1373" s="33"/>
      <c r="AB1373" s="33"/>
      <c r="AC1373" s="33"/>
    </row>
    <row r="1374" spans="1:29">
      <c r="A1374" s="33"/>
      <c r="B1374" s="33"/>
      <c r="C1374" s="33"/>
      <c r="D1374" s="33"/>
      <c r="E1374" s="33"/>
      <c r="F1374" s="33"/>
      <c r="G1374" s="33"/>
      <c r="P1374" s="33"/>
      <c r="Q1374" s="33"/>
      <c r="R1374" s="33"/>
      <c r="S1374" s="33"/>
      <c r="T1374" s="33"/>
      <c r="U1374" s="33"/>
      <c r="V1374" s="33"/>
      <c r="W1374" s="33"/>
      <c r="X1374" s="33"/>
      <c r="Y1374" s="33"/>
      <c r="Z1374" s="33"/>
      <c r="AA1374" s="33"/>
      <c r="AB1374" s="33"/>
      <c r="AC1374" s="33"/>
    </row>
    <row r="1375" spans="1:29">
      <c r="A1375" s="33"/>
      <c r="B1375" s="33"/>
      <c r="C1375" s="33"/>
      <c r="D1375" s="33"/>
      <c r="E1375" s="33"/>
      <c r="F1375" s="33"/>
      <c r="G1375" s="33"/>
      <c r="P1375" s="33"/>
      <c r="Q1375" s="33"/>
      <c r="R1375" s="33"/>
      <c r="S1375" s="33"/>
      <c r="T1375" s="33"/>
      <c r="U1375" s="33"/>
      <c r="V1375" s="33"/>
      <c r="W1375" s="33"/>
      <c r="X1375" s="33"/>
      <c r="Y1375" s="33"/>
      <c r="Z1375" s="33"/>
      <c r="AA1375" s="33"/>
      <c r="AB1375" s="33"/>
      <c r="AC1375" s="33"/>
    </row>
    <row r="1376" spans="1:29">
      <c r="A1376" s="33"/>
      <c r="B1376" s="33"/>
      <c r="C1376" s="33"/>
      <c r="D1376" s="33"/>
      <c r="E1376" s="33"/>
      <c r="F1376" s="33"/>
      <c r="G1376" s="33"/>
      <c r="P1376" s="33"/>
      <c r="Q1376" s="33"/>
      <c r="R1376" s="33"/>
      <c r="S1376" s="33"/>
      <c r="T1376" s="33"/>
      <c r="U1376" s="33"/>
      <c r="V1376" s="33"/>
      <c r="W1376" s="33"/>
      <c r="X1376" s="33"/>
      <c r="Y1376" s="33"/>
      <c r="Z1376" s="33"/>
      <c r="AA1376" s="33"/>
      <c r="AB1376" s="33"/>
      <c r="AC1376" s="33"/>
    </row>
    <row r="1377" spans="1:29">
      <c r="A1377" s="33"/>
      <c r="B1377" s="33"/>
      <c r="C1377" s="33"/>
      <c r="D1377" s="33"/>
      <c r="E1377" s="33"/>
      <c r="F1377" s="33"/>
      <c r="G1377" s="33"/>
      <c r="P1377" s="33"/>
      <c r="Q1377" s="33"/>
      <c r="R1377" s="33"/>
      <c r="S1377" s="33"/>
      <c r="T1377" s="33"/>
      <c r="U1377" s="33"/>
      <c r="V1377" s="33"/>
      <c r="W1377" s="33"/>
      <c r="X1377" s="33"/>
      <c r="Y1377" s="33"/>
      <c r="Z1377" s="33"/>
      <c r="AA1377" s="33"/>
      <c r="AB1377" s="33"/>
      <c r="AC1377" s="33"/>
    </row>
    <row r="1378" spans="1:29">
      <c r="A1378" s="33"/>
      <c r="B1378" s="33"/>
      <c r="C1378" s="33"/>
      <c r="D1378" s="33"/>
      <c r="E1378" s="33"/>
      <c r="F1378" s="33"/>
      <c r="G1378" s="33"/>
      <c r="P1378" s="33"/>
      <c r="Q1378" s="33"/>
      <c r="R1378" s="33"/>
      <c r="S1378" s="33"/>
      <c r="T1378" s="33"/>
      <c r="U1378" s="33"/>
      <c r="V1378" s="33"/>
      <c r="W1378" s="33"/>
      <c r="X1378" s="33"/>
      <c r="Y1378" s="33"/>
      <c r="Z1378" s="33"/>
      <c r="AA1378" s="33"/>
      <c r="AB1378" s="33"/>
      <c r="AC1378" s="33"/>
    </row>
    <row r="1379" spans="1:29">
      <c r="A1379" s="33"/>
      <c r="B1379" s="33"/>
      <c r="C1379" s="33"/>
      <c r="D1379" s="33"/>
      <c r="E1379" s="33"/>
      <c r="F1379" s="33"/>
      <c r="G1379" s="33"/>
      <c r="P1379" s="33"/>
      <c r="Q1379" s="33"/>
      <c r="R1379" s="33"/>
      <c r="S1379" s="33"/>
      <c r="T1379" s="33"/>
      <c r="U1379" s="33"/>
      <c r="V1379" s="33"/>
      <c r="W1379" s="33"/>
      <c r="X1379" s="33"/>
      <c r="Y1379" s="33"/>
      <c r="Z1379" s="33"/>
      <c r="AA1379" s="33"/>
      <c r="AB1379" s="33"/>
      <c r="AC1379" s="33"/>
    </row>
    <row r="1380" spans="1:29">
      <c r="A1380" s="33"/>
      <c r="B1380" s="33"/>
      <c r="C1380" s="33"/>
      <c r="D1380" s="33"/>
      <c r="E1380" s="33"/>
      <c r="F1380" s="33"/>
      <c r="G1380" s="33"/>
      <c r="P1380" s="33"/>
      <c r="Q1380" s="33"/>
      <c r="R1380" s="33"/>
      <c r="S1380" s="33"/>
      <c r="T1380" s="33"/>
      <c r="U1380" s="33"/>
      <c r="V1380" s="33"/>
      <c r="W1380" s="33"/>
      <c r="X1380" s="33"/>
      <c r="Y1380" s="33"/>
      <c r="Z1380" s="33"/>
      <c r="AA1380" s="33"/>
      <c r="AB1380" s="33"/>
      <c r="AC1380" s="33"/>
    </row>
    <row r="1381" spans="1:29">
      <c r="A1381" s="33"/>
      <c r="B1381" s="33"/>
      <c r="C1381" s="33"/>
      <c r="D1381" s="33"/>
      <c r="E1381" s="33"/>
      <c r="F1381" s="33"/>
      <c r="G1381" s="33"/>
      <c r="P1381" s="33"/>
      <c r="Q1381" s="33"/>
      <c r="R1381" s="33"/>
      <c r="S1381" s="33"/>
      <c r="T1381" s="33"/>
      <c r="U1381" s="33"/>
      <c r="V1381" s="33"/>
      <c r="W1381" s="33"/>
      <c r="X1381" s="33"/>
      <c r="Y1381" s="33"/>
      <c r="Z1381" s="33"/>
      <c r="AA1381" s="33"/>
      <c r="AB1381" s="33"/>
      <c r="AC1381" s="33"/>
    </row>
    <row r="1382" spans="1:29">
      <c r="A1382" s="33"/>
      <c r="B1382" s="33"/>
      <c r="C1382" s="33"/>
      <c r="D1382" s="33"/>
      <c r="E1382" s="33"/>
      <c r="F1382" s="33"/>
      <c r="G1382" s="33"/>
      <c r="P1382" s="33"/>
      <c r="Q1382" s="33"/>
      <c r="R1382" s="33"/>
      <c r="S1382" s="33"/>
      <c r="T1382" s="33"/>
      <c r="U1382" s="33"/>
      <c r="V1382" s="33"/>
      <c r="W1382" s="33"/>
      <c r="X1382" s="33"/>
      <c r="Y1382" s="33"/>
      <c r="Z1382" s="33"/>
      <c r="AA1382" s="33"/>
      <c r="AB1382" s="33"/>
      <c r="AC1382" s="33"/>
    </row>
    <row r="1383" spans="1:29">
      <c r="A1383" s="33"/>
      <c r="B1383" s="33"/>
      <c r="C1383" s="33"/>
      <c r="D1383" s="33"/>
      <c r="E1383" s="33"/>
      <c r="F1383" s="33"/>
      <c r="G1383" s="33"/>
      <c r="P1383" s="33"/>
      <c r="Q1383" s="33"/>
      <c r="R1383" s="33"/>
      <c r="S1383" s="33"/>
      <c r="T1383" s="33"/>
      <c r="U1383" s="33"/>
      <c r="V1383" s="33"/>
      <c r="W1383" s="33"/>
      <c r="X1383" s="33"/>
      <c r="Y1383" s="33"/>
      <c r="Z1383" s="33"/>
      <c r="AA1383" s="33"/>
      <c r="AB1383" s="33"/>
      <c r="AC1383" s="33"/>
    </row>
    <row r="1384" spans="1:29">
      <c r="A1384" s="33"/>
      <c r="B1384" s="33"/>
      <c r="C1384" s="33"/>
      <c r="D1384" s="33"/>
      <c r="E1384" s="33"/>
      <c r="F1384" s="33"/>
      <c r="G1384" s="33"/>
      <c r="P1384" s="33"/>
      <c r="Q1384" s="33"/>
      <c r="R1384" s="33"/>
      <c r="S1384" s="33"/>
      <c r="T1384" s="33"/>
      <c r="U1384" s="33"/>
      <c r="V1384" s="33"/>
      <c r="W1384" s="33"/>
      <c r="X1384" s="33"/>
      <c r="Y1384" s="33"/>
      <c r="Z1384" s="33"/>
      <c r="AA1384" s="33"/>
      <c r="AB1384" s="33"/>
      <c r="AC1384" s="33"/>
    </row>
    <row r="1385" spans="1:29">
      <c r="A1385" s="33"/>
      <c r="B1385" s="33"/>
      <c r="C1385" s="33"/>
      <c r="D1385" s="33"/>
      <c r="E1385" s="33"/>
      <c r="F1385" s="33"/>
      <c r="G1385" s="33"/>
      <c r="P1385" s="33"/>
      <c r="Q1385" s="33"/>
      <c r="R1385" s="33"/>
      <c r="S1385" s="33"/>
      <c r="T1385" s="33"/>
      <c r="U1385" s="33"/>
      <c r="V1385" s="33"/>
      <c r="W1385" s="33"/>
      <c r="X1385" s="33"/>
      <c r="Y1385" s="33"/>
      <c r="Z1385" s="33"/>
      <c r="AA1385" s="33"/>
      <c r="AB1385" s="33"/>
      <c r="AC1385" s="33"/>
    </row>
    <row r="1386" spans="1:29">
      <c r="A1386" s="33"/>
      <c r="B1386" s="33"/>
      <c r="C1386" s="33"/>
      <c r="D1386" s="33"/>
      <c r="E1386" s="33"/>
      <c r="F1386" s="33"/>
      <c r="G1386" s="33"/>
      <c r="P1386" s="33"/>
      <c r="Q1386" s="33"/>
      <c r="R1386" s="33"/>
      <c r="S1386" s="33"/>
      <c r="T1386" s="33"/>
      <c r="U1386" s="33"/>
      <c r="V1386" s="33"/>
      <c r="W1386" s="33"/>
      <c r="X1386" s="33"/>
      <c r="Y1386" s="33"/>
      <c r="Z1386" s="33"/>
      <c r="AA1386" s="33"/>
      <c r="AB1386" s="33"/>
      <c r="AC1386" s="33"/>
    </row>
    <row r="1387" spans="1:29">
      <c r="A1387" s="33"/>
      <c r="B1387" s="33"/>
      <c r="C1387" s="33"/>
      <c r="D1387" s="33"/>
      <c r="E1387" s="33"/>
      <c r="F1387" s="33"/>
      <c r="G1387" s="33"/>
      <c r="P1387" s="33"/>
      <c r="Q1387" s="33"/>
      <c r="R1387" s="33"/>
      <c r="S1387" s="33"/>
      <c r="T1387" s="33"/>
      <c r="U1387" s="33"/>
      <c r="V1387" s="33"/>
      <c r="W1387" s="33"/>
      <c r="X1387" s="33"/>
      <c r="Y1387" s="33"/>
      <c r="Z1387" s="33"/>
      <c r="AA1387" s="33"/>
      <c r="AB1387" s="33"/>
      <c r="AC1387" s="33"/>
    </row>
    <row r="1388" spans="1:29">
      <c r="A1388" s="33"/>
      <c r="B1388" s="33"/>
      <c r="C1388" s="33"/>
      <c r="D1388" s="33"/>
      <c r="E1388" s="33"/>
      <c r="F1388" s="33"/>
      <c r="G1388" s="33"/>
      <c r="P1388" s="33"/>
      <c r="Q1388" s="33"/>
      <c r="R1388" s="33"/>
      <c r="S1388" s="33"/>
      <c r="T1388" s="33"/>
      <c r="U1388" s="33"/>
      <c r="V1388" s="33"/>
      <c r="W1388" s="33"/>
      <c r="X1388" s="33"/>
      <c r="Y1388" s="33"/>
      <c r="Z1388" s="33"/>
      <c r="AA1388" s="33"/>
      <c r="AB1388" s="33"/>
      <c r="AC1388" s="33"/>
    </row>
    <row r="1389" spans="1:29">
      <c r="A1389" s="33"/>
      <c r="B1389" s="33"/>
      <c r="C1389" s="33"/>
      <c r="D1389" s="33"/>
      <c r="E1389" s="33"/>
      <c r="F1389" s="33"/>
      <c r="G1389" s="33"/>
      <c r="P1389" s="33"/>
      <c r="Q1389" s="33"/>
      <c r="R1389" s="33"/>
      <c r="S1389" s="33"/>
      <c r="T1389" s="33"/>
      <c r="U1389" s="33"/>
      <c r="V1389" s="33"/>
      <c r="W1389" s="33"/>
      <c r="X1389" s="33"/>
      <c r="Y1389" s="33"/>
      <c r="Z1389" s="33"/>
      <c r="AA1389" s="33"/>
      <c r="AB1389" s="33"/>
      <c r="AC1389" s="33"/>
    </row>
    <row r="1390" spans="1:29">
      <c r="A1390" s="33"/>
      <c r="B1390" s="33"/>
      <c r="C1390" s="33"/>
      <c r="D1390" s="33"/>
      <c r="E1390" s="33"/>
      <c r="F1390" s="33"/>
      <c r="G1390" s="33"/>
      <c r="P1390" s="33"/>
      <c r="Q1390" s="33"/>
      <c r="R1390" s="33"/>
      <c r="S1390" s="33"/>
      <c r="T1390" s="33"/>
      <c r="U1390" s="33"/>
      <c r="V1390" s="33"/>
      <c r="W1390" s="33"/>
      <c r="X1390" s="33"/>
      <c r="Y1390" s="33"/>
      <c r="Z1390" s="33"/>
      <c r="AA1390" s="33"/>
      <c r="AB1390" s="33"/>
      <c r="AC1390" s="33"/>
    </row>
    <row r="1391" spans="1:29">
      <c r="A1391" s="33"/>
      <c r="B1391" s="33"/>
      <c r="C1391" s="33"/>
      <c r="D1391" s="33"/>
      <c r="E1391" s="33"/>
      <c r="F1391" s="33"/>
      <c r="G1391" s="33"/>
      <c r="P1391" s="33"/>
      <c r="Q1391" s="33"/>
      <c r="R1391" s="33"/>
      <c r="S1391" s="33"/>
      <c r="T1391" s="33"/>
      <c r="U1391" s="33"/>
      <c r="V1391" s="33"/>
      <c r="W1391" s="33"/>
      <c r="X1391" s="33"/>
      <c r="Y1391" s="33"/>
      <c r="Z1391" s="33"/>
      <c r="AA1391" s="33"/>
      <c r="AB1391" s="33"/>
      <c r="AC1391" s="33"/>
    </row>
    <row r="1392" spans="1:29">
      <c r="A1392" s="33"/>
      <c r="B1392" s="33"/>
      <c r="C1392" s="33"/>
      <c r="D1392" s="33"/>
      <c r="E1392" s="33"/>
      <c r="F1392" s="33"/>
      <c r="G1392" s="33"/>
      <c r="P1392" s="33"/>
      <c r="Q1392" s="33"/>
      <c r="R1392" s="33"/>
      <c r="S1392" s="33"/>
      <c r="T1392" s="33"/>
      <c r="U1392" s="33"/>
      <c r="V1392" s="33"/>
      <c r="W1392" s="33"/>
      <c r="X1392" s="33"/>
      <c r="Y1392" s="33"/>
      <c r="Z1392" s="33"/>
      <c r="AA1392" s="33"/>
      <c r="AB1392" s="33"/>
      <c r="AC1392" s="33"/>
    </row>
    <row r="1393" spans="1:29">
      <c r="A1393" s="33"/>
      <c r="B1393" s="33"/>
      <c r="C1393" s="33"/>
      <c r="D1393" s="33"/>
      <c r="E1393" s="33"/>
      <c r="F1393" s="33"/>
      <c r="G1393" s="33"/>
      <c r="P1393" s="33"/>
      <c r="Q1393" s="33"/>
      <c r="R1393" s="33"/>
      <c r="S1393" s="33"/>
      <c r="T1393" s="33"/>
      <c r="U1393" s="33"/>
      <c r="V1393" s="33"/>
      <c r="W1393" s="33"/>
      <c r="X1393" s="33"/>
      <c r="Y1393" s="33"/>
      <c r="Z1393" s="33"/>
      <c r="AA1393" s="33"/>
      <c r="AB1393" s="33"/>
      <c r="AC1393" s="33"/>
    </row>
    <row r="1394" spans="1:29">
      <c r="A1394" s="33"/>
      <c r="B1394" s="33"/>
      <c r="C1394" s="33"/>
      <c r="D1394" s="33"/>
      <c r="E1394" s="33"/>
      <c r="F1394" s="33"/>
      <c r="G1394" s="33"/>
      <c r="P1394" s="33"/>
      <c r="Q1394" s="33"/>
      <c r="R1394" s="33"/>
      <c r="S1394" s="33"/>
      <c r="T1394" s="33"/>
      <c r="U1394" s="33"/>
      <c r="V1394" s="33"/>
      <c r="W1394" s="33"/>
      <c r="X1394" s="33"/>
      <c r="Y1394" s="33"/>
      <c r="Z1394" s="33"/>
      <c r="AA1394" s="33"/>
      <c r="AB1394" s="33"/>
      <c r="AC1394" s="33"/>
    </row>
    <row r="1395" spans="1:29">
      <c r="A1395" s="33"/>
      <c r="B1395" s="33"/>
      <c r="C1395" s="33"/>
      <c r="D1395" s="33"/>
      <c r="E1395" s="33"/>
      <c r="F1395" s="33"/>
      <c r="G1395" s="33"/>
      <c r="P1395" s="33"/>
      <c r="Q1395" s="33"/>
      <c r="R1395" s="33"/>
      <c r="S1395" s="33"/>
      <c r="T1395" s="33"/>
      <c r="U1395" s="33"/>
      <c r="V1395" s="33"/>
      <c r="W1395" s="33"/>
      <c r="X1395" s="33"/>
      <c r="Y1395" s="33"/>
      <c r="Z1395" s="33"/>
      <c r="AA1395" s="33"/>
      <c r="AB1395" s="33"/>
      <c r="AC1395" s="33"/>
    </row>
    <row r="1396" spans="1:29">
      <c r="A1396" s="33"/>
      <c r="B1396" s="33"/>
      <c r="C1396" s="33"/>
      <c r="D1396" s="33"/>
      <c r="E1396" s="33"/>
      <c r="F1396" s="33"/>
      <c r="G1396" s="33"/>
      <c r="P1396" s="33"/>
      <c r="Q1396" s="33"/>
      <c r="R1396" s="33"/>
      <c r="S1396" s="33"/>
      <c r="T1396" s="33"/>
      <c r="U1396" s="33"/>
      <c r="V1396" s="33"/>
      <c r="W1396" s="33"/>
      <c r="X1396" s="33"/>
      <c r="Y1396" s="33"/>
      <c r="Z1396" s="33"/>
      <c r="AA1396" s="33"/>
      <c r="AB1396" s="33"/>
      <c r="AC1396" s="33"/>
    </row>
    <row r="1397" spans="1:29">
      <c r="A1397" s="33"/>
      <c r="B1397" s="33"/>
      <c r="C1397" s="33"/>
      <c r="D1397" s="33"/>
      <c r="E1397" s="33"/>
      <c r="F1397" s="33"/>
      <c r="G1397" s="33"/>
      <c r="P1397" s="33"/>
      <c r="Q1397" s="33"/>
      <c r="R1397" s="33"/>
      <c r="S1397" s="33"/>
      <c r="T1397" s="33"/>
      <c r="U1397" s="33"/>
      <c r="V1397" s="33"/>
      <c r="W1397" s="33"/>
      <c r="X1397" s="33"/>
      <c r="Y1397" s="33"/>
      <c r="Z1397" s="33"/>
      <c r="AA1397" s="33"/>
      <c r="AB1397" s="33"/>
      <c r="AC1397" s="33"/>
    </row>
    <row r="1398" spans="1:29">
      <c r="A1398" s="33"/>
      <c r="B1398" s="33"/>
      <c r="C1398" s="33"/>
      <c r="D1398" s="33"/>
      <c r="E1398" s="33"/>
      <c r="F1398" s="33"/>
      <c r="G1398" s="33"/>
      <c r="P1398" s="33"/>
      <c r="Q1398" s="33"/>
      <c r="R1398" s="33"/>
      <c r="S1398" s="33"/>
      <c r="T1398" s="33"/>
      <c r="U1398" s="33"/>
      <c r="V1398" s="33"/>
      <c r="W1398" s="33"/>
      <c r="X1398" s="33"/>
      <c r="Y1398" s="33"/>
      <c r="Z1398" s="33"/>
      <c r="AA1398" s="33"/>
      <c r="AB1398" s="33"/>
      <c r="AC1398" s="33"/>
    </row>
    <row r="1399" spans="1:29">
      <c r="A1399" s="33"/>
      <c r="B1399" s="33"/>
      <c r="C1399" s="33"/>
      <c r="D1399" s="33"/>
      <c r="E1399" s="33"/>
      <c r="F1399" s="33"/>
      <c r="G1399" s="33"/>
      <c r="P1399" s="33"/>
      <c r="Q1399" s="33"/>
      <c r="R1399" s="33"/>
      <c r="S1399" s="33"/>
      <c r="T1399" s="33"/>
      <c r="U1399" s="33"/>
      <c r="V1399" s="33"/>
      <c r="W1399" s="33"/>
      <c r="X1399" s="33"/>
      <c r="Y1399" s="33"/>
      <c r="Z1399" s="33"/>
      <c r="AA1399" s="33"/>
      <c r="AB1399" s="33"/>
      <c r="AC1399" s="33"/>
    </row>
    <row r="1400" spans="1:29">
      <c r="A1400" s="33"/>
      <c r="B1400" s="33"/>
      <c r="C1400" s="33"/>
      <c r="D1400" s="33"/>
      <c r="E1400" s="33"/>
      <c r="F1400" s="33"/>
      <c r="G1400" s="33"/>
      <c r="P1400" s="33"/>
      <c r="Q1400" s="33"/>
      <c r="R1400" s="33"/>
      <c r="S1400" s="33"/>
      <c r="T1400" s="33"/>
      <c r="U1400" s="33"/>
      <c r="V1400" s="33"/>
      <c r="W1400" s="33"/>
      <c r="X1400" s="33"/>
      <c r="Y1400" s="33"/>
      <c r="Z1400" s="33"/>
      <c r="AA1400" s="33"/>
      <c r="AB1400" s="33"/>
      <c r="AC1400" s="33"/>
    </row>
    <row r="1401" spans="1:29">
      <c r="A1401" s="33"/>
      <c r="B1401" s="33"/>
      <c r="C1401" s="33"/>
      <c r="D1401" s="33"/>
      <c r="E1401" s="33"/>
      <c r="F1401" s="33"/>
      <c r="G1401" s="33"/>
      <c r="P1401" s="33"/>
      <c r="Q1401" s="33"/>
      <c r="R1401" s="33"/>
      <c r="S1401" s="33"/>
      <c r="T1401" s="33"/>
      <c r="U1401" s="33"/>
      <c r="V1401" s="33"/>
      <c r="W1401" s="33"/>
      <c r="X1401" s="33"/>
      <c r="Y1401" s="33"/>
      <c r="Z1401" s="33"/>
      <c r="AA1401" s="33"/>
      <c r="AB1401" s="33"/>
      <c r="AC1401" s="33"/>
    </row>
    <row r="1402" spans="1:29">
      <c r="A1402" s="33"/>
      <c r="B1402" s="33"/>
      <c r="C1402" s="33"/>
      <c r="D1402" s="33"/>
      <c r="E1402" s="33"/>
      <c r="F1402" s="33"/>
      <c r="G1402" s="33"/>
      <c r="P1402" s="33"/>
      <c r="Q1402" s="33"/>
      <c r="R1402" s="33"/>
      <c r="S1402" s="33"/>
      <c r="T1402" s="33"/>
      <c r="U1402" s="33"/>
      <c r="V1402" s="33"/>
      <c r="W1402" s="33"/>
      <c r="X1402" s="33"/>
      <c r="Y1402" s="33"/>
      <c r="Z1402" s="33"/>
      <c r="AA1402" s="33"/>
      <c r="AB1402" s="33"/>
      <c r="AC1402" s="33"/>
    </row>
    <row r="1403" spans="1:29">
      <c r="A1403" s="33"/>
      <c r="B1403" s="33"/>
      <c r="C1403" s="33"/>
      <c r="D1403" s="33"/>
      <c r="E1403" s="33"/>
      <c r="F1403" s="33"/>
      <c r="G1403" s="33"/>
      <c r="P1403" s="33"/>
      <c r="Q1403" s="33"/>
      <c r="R1403" s="33"/>
      <c r="S1403" s="33"/>
      <c r="T1403" s="33"/>
      <c r="U1403" s="33"/>
      <c r="V1403" s="33"/>
      <c r="W1403" s="33"/>
      <c r="X1403" s="33"/>
      <c r="Y1403" s="33"/>
      <c r="Z1403" s="33"/>
      <c r="AA1403" s="33"/>
      <c r="AB1403" s="33"/>
      <c r="AC1403" s="33"/>
    </row>
    <row r="1404" spans="1:29">
      <c r="A1404" s="33"/>
      <c r="B1404" s="33"/>
      <c r="C1404" s="33"/>
      <c r="D1404" s="33"/>
      <c r="E1404" s="33"/>
      <c r="F1404" s="33"/>
      <c r="G1404" s="33"/>
      <c r="P1404" s="33"/>
      <c r="Q1404" s="33"/>
      <c r="R1404" s="33"/>
      <c r="S1404" s="33"/>
      <c r="T1404" s="33"/>
      <c r="U1404" s="33"/>
      <c r="V1404" s="33"/>
      <c r="W1404" s="33"/>
      <c r="X1404" s="33"/>
      <c r="Y1404" s="33"/>
      <c r="Z1404" s="33"/>
      <c r="AA1404" s="33"/>
      <c r="AB1404" s="33"/>
      <c r="AC1404" s="33"/>
    </row>
    <row r="1405" spans="1:29">
      <c r="A1405" s="33"/>
      <c r="B1405" s="33"/>
      <c r="C1405" s="33"/>
      <c r="D1405" s="33"/>
      <c r="E1405" s="33"/>
      <c r="F1405" s="33"/>
      <c r="G1405" s="33"/>
      <c r="P1405" s="33"/>
      <c r="Q1405" s="33"/>
      <c r="R1405" s="33"/>
      <c r="S1405" s="33"/>
      <c r="T1405" s="33"/>
      <c r="U1405" s="33"/>
      <c r="V1405" s="33"/>
      <c r="W1405" s="33"/>
      <c r="X1405" s="33"/>
      <c r="Y1405" s="33"/>
      <c r="Z1405" s="33"/>
      <c r="AA1405" s="33"/>
      <c r="AB1405" s="33"/>
      <c r="AC1405" s="33"/>
    </row>
    <row r="1406" spans="1:29">
      <c r="A1406" s="33"/>
      <c r="B1406" s="33"/>
      <c r="C1406" s="33"/>
      <c r="D1406" s="33"/>
      <c r="E1406" s="33"/>
      <c r="F1406" s="33"/>
      <c r="G1406" s="33"/>
      <c r="P1406" s="33"/>
      <c r="Q1406" s="33"/>
      <c r="R1406" s="33"/>
      <c r="S1406" s="33"/>
      <c r="T1406" s="33"/>
      <c r="U1406" s="33"/>
      <c r="V1406" s="33"/>
      <c r="W1406" s="33"/>
      <c r="X1406" s="33"/>
      <c r="Y1406" s="33"/>
      <c r="Z1406" s="33"/>
      <c r="AA1406" s="33"/>
      <c r="AB1406" s="33"/>
      <c r="AC1406" s="33"/>
    </row>
    <row r="1407" spans="1:29">
      <c r="A1407" s="33"/>
      <c r="B1407" s="33"/>
      <c r="C1407" s="33"/>
      <c r="D1407" s="33"/>
      <c r="E1407" s="33"/>
      <c r="F1407" s="33"/>
      <c r="G1407" s="33"/>
      <c r="P1407" s="33"/>
      <c r="Q1407" s="33"/>
      <c r="R1407" s="33"/>
      <c r="S1407" s="33"/>
      <c r="T1407" s="33"/>
      <c r="U1407" s="33"/>
      <c r="V1407" s="33"/>
      <c r="W1407" s="33"/>
      <c r="X1407" s="33"/>
      <c r="Y1407" s="33"/>
      <c r="Z1407" s="33"/>
      <c r="AA1407" s="33"/>
      <c r="AB1407" s="33"/>
      <c r="AC1407" s="33"/>
    </row>
    <row r="1408" spans="1:29">
      <c r="A1408" s="33"/>
      <c r="B1408" s="33"/>
      <c r="C1408" s="33"/>
      <c r="D1408" s="33"/>
      <c r="E1408" s="33"/>
      <c r="F1408" s="33"/>
      <c r="G1408" s="33"/>
      <c r="P1408" s="33"/>
      <c r="Q1408" s="33"/>
      <c r="R1408" s="33"/>
      <c r="S1408" s="33"/>
      <c r="T1408" s="33"/>
      <c r="U1408" s="33"/>
      <c r="V1408" s="33"/>
      <c r="W1408" s="33"/>
      <c r="X1408" s="33"/>
      <c r="Y1408" s="33"/>
      <c r="Z1408" s="33"/>
      <c r="AA1408" s="33"/>
      <c r="AB1408" s="33"/>
      <c r="AC1408" s="33"/>
    </row>
    <row r="1409" spans="1:29">
      <c r="A1409" s="33"/>
      <c r="B1409" s="33"/>
      <c r="C1409" s="33"/>
      <c r="D1409" s="33"/>
      <c r="E1409" s="33"/>
      <c r="F1409" s="33"/>
      <c r="G1409" s="33"/>
      <c r="P1409" s="33"/>
      <c r="Q1409" s="33"/>
      <c r="R1409" s="33"/>
      <c r="S1409" s="33"/>
      <c r="T1409" s="33"/>
      <c r="U1409" s="33"/>
      <c r="V1409" s="33"/>
      <c r="W1409" s="33"/>
      <c r="X1409" s="33"/>
      <c r="Y1409" s="33"/>
      <c r="Z1409" s="33"/>
      <c r="AA1409" s="33"/>
      <c r="AB1409" s="33"/>
      <c r="AC1409" s="33"/>
    </row>
    <row r="1410" spans="1:29">
      <c r="A1410" s="33"/>
      <c r="B1410" s="33"/>
      <c r="C1410" s="33"/>
      <c r="D1410" s="33"/>
      <c r="E1410" s="33"/>
      <c r="F1410" s="33"/>
      <c r="G1410" s="33"/>
      <c r="P1410" s="33"/>
      <c r="Q1410" s="33"/>
      <c r="R1410" s="33"/>
      <c r="S1410" s="33"/>
      <c r="T1410" s="33"/>
      <c r="U1410" s="33"/>
      <c r="V1410" s="33"/>
      <c r="W1410" s="33"/>
      <c r="X1410" s="33"/>
      <c r="Y1410" s="33"/>
      <c r="Z1410" s="33"/>
      <c r="AA1410" s="33"/>
      <c r="AB1410" s="33"/>
      <c r="AC1410" s="33"/>
    </row>
    <row r="1411" spans="1:29">
      <c r="A1411" s="33"/>
      <c r="B1411" s="33"/>
      <c r="C1411" s="33"/>
      <c r="D1411" s="33"/>
      <c r="E1411" s="33"/>
      <c r="F1411" s="33"/>
      <c r="G1411" s="33"/>
      <c r="P1411" s="33"/>
      <c r="Q1411" s="33"/>
      <c r="R1411" s="33"/>
      <c r="S1411" s="33"/>
      <c r="T1411" s="33"/>
      <c r="U1411" s="33"/>
      <c r="V1411" s="33"/>
      <c r="W1411" s="33"/>
      <c r="X1411" s="33"/>
      <c r="Y1411" s="33"/>
      <c r="Z1411" s="33"/>
      <c r="AA1411" s="33"/>
      <c r="AB1411" s="33"/>
      <c r="AC1411" s="33"/>
    </row>
    <row r="1412" spans="1:29">
      <c r="A1412" s="33"/>
      <c r="B1412" s="33"/>
      <c r="C1412" s="33"/>
      <c r="D1412" s="33"/>
      <c r="E1412" s="33"/>
      <c r="F1412" s="33"/>
      <c r="G1412" s="33"/>
      <c r="P1412" s="33"/>
      <c r="Q1412" s="33"/>
      <c r="R1412" s="33"/>
      <c r="S1412" s="33"/>
      <c r="T1412" s="33"/>
      <c r="U1412" s="33"/>
      <c r="V1412" s="33"/>
      <c r="W1412" s="33"/>
      <c r="X1412" s="33"/>
      <c r="Y1412" s="33"/>
      <c r="Z1412" s="33"/>
      <c r="AA1412" s="33"/>
      <c r="AB1412" s="33"/>
      <c r="AC1412" s="33"/>
    </row>
    <row r="1413" spans="1:29">
      <c r="A1413" s="33"/>
      <c r="B1413" s="33"/>
      <c r="C1413" s="33"/>
      <c r="D1413" s="33"/>
      <c r="E1413" s="33"/>
      <c r="F1413" s="33"/>
      <c r="G1413" s="33"/>
      <c r="P1413" s="33"/>
      <c r="Q1413" s="33"/>
      <c r="R1413" s="33"/>
      <c r="S1413" s="33"/>
      <c r="T1413" s="33"/>
      <c r="U1413" s="33"/>
      <c r="V1413" s="33"/>
      <c r="W1413" s="33"/>
      <c r="X1413" s="33"/>
      <c r="Y1413" s="33"/>
      <c r="Z1413" s="33"/>
      <c r="AA1413" s="33"/>
      <c r="AB1413" s="33"/>
      <c r="AC1413" s="33"/>
    </row>
    <row r="1414" spans="1:29">
      <c r="A1414" s="33"/>
      <c r="B1414" s="33"/>
      <c r="C1414" s="33"/>
      <c r="D1414" s="33"/>
      <c r="E1414" s="33"/>
      <c r="F1414" s="33"/>
      <c r="G1414" s="33"/>
      <c r="P1414" s="33"/>
      <c r="Q1414" s="33"/>
      <c r="R1414" s="33"/>
      <c r="S1414" s="33"/>
      <c r="T1414" s="33"/>
      <c r="U1414" s="33"/>
      <c r="V1414" s="33"/>
      <c r="W1414" s="33"/>
      <c r="X1414" s="33"/>
      <c r="Y1414" s="33"/>
      <c r="Z1414" s="33"/>
      <c r="AA1414" s="33"/>
      <c r="AB1414" s="33"/>
      <c r="AC1414" s="33"/>
    </row>
    <row r="1415" spans="1:29">
      <c r="A1415" s="33"/>
      <c r="B1415" s="33"/>
      <c r="C1415" s="33"/>
      <c r="D1415" s="33"/>
      <c r="E1415" s="33"/>
      <c r="F1415" s="33"/>
      <c r="G1415" s="33"/>
      <c r="P1415" s="33"/>
      <c r="Q1415" s="33"/>
      <c r="R1415" s="33"/>
      <c r="S1415" s="33"/>
      <c r="T1415" s="33"/>
      <c r="U1415" s="33"/>
      <c r="V1415" s="33"/>
      <c r="W1415" s="33"/>
      <c r="X1415" s="33"/>
      <c r="Y1415" s="33"/>
      <c r="Z1415" s="33"/>
      <c r="AA1415" s="33"/>
      <c r="AB1415" s="33"/>
      <c r="AC1415" s="33"/>
    </row>
    <row r="1416" spans="1:29">
      <c r="A1416" s="33"/>
      <c r="B1416" s="33"/>
      <c r="C1416" s="33"/>
      <c r="D1416" s="33"/>
      <c r="E1416" s="33"/>
      <c r="F1416" s="33"/>
      <c r="G1416" s="33"/>
      <c r="P1416" s="33"/>
      <c r="Q1416" s="33"/>
      <c r="R1416" s="33"/>
      <c r="S1416" s="33"/>
      <c r="T1416" s="33"/>
      <c r="U1416" s="33"/>
      <c r="V1416" s="33"/>
      <c r="W1416" s="33"/>
      <c r="X1416" s="33"/>
      <c r="Y1416" s="33"/>
      <c r="Z1416" s="33"/>
      <c r="AA1416" s="33"/>
      <c r="AB1416" s="33"/>
      <c r="AC1416" s="33"/>
    </row>
    <row r="1417" spans="1:29">
      <c r="A1417" s="33"/>
      <c r="B1417" s="33"/>
      <c r="C1417" s="33"/>
      <c r="D1417" s="33"/>
      <c r="E1417" s="33"/>
      <c r="F1417" s="33"/>
      <c r="G1417" s="33"/>
      <c r="P1417" s="33"/>
      <c r="Q1417" s="33"/>
      <c r="R1417" s="33"/>
      <c r="S1417" s="33"/>
      <c r="T1417" s="33"/>
      <c r="U1417" s="33"/>
      <c r="V1417" s="33"/>
      <c r="W1417" s="33"/>
      <c r="X1417" s="33"/>
      <c r="Y1417" s="33"/>
      <c r="Z1417" s="33"/>
      <c r="AA1417" s="33"/>
      <c r="AB1417" s="33"/>
      <c r="AC1417" s="33"/>
    </row>
    <row r="1418" spans="1:29">
      <c r="A1418" s="33"/>
      <c r="B1418" s="33"/>
      <c r="C1418" s="33"/>
      <c r="D1418" s="33"/>
      <c r="E1418" s="33"/>
      <c r="F1418" s="33"/>
      <c r="G1418" s="33"/>
      <c r="P1418" s="33"/>
      <c r="Q1418" s="33"/>
      <c r="R1418" s="33"/>
      <c r="S1418" s="33"/>
      <c r="T1418" s="33"/>
      <c r="U1418" s="33"/>
      <c r="V1418" s="33"/>
      <c r="W1418" s="33"/>
      <c r="X1418" s="33"/>
      <c r="Y1418" s="33"/>
      <c r="Z1418" s="33"/>
      <c r="AA1418" s="33"/>
      <c r="AB1418" s="33"/>
      <c r="AC1418" s="33"/>
    </row>
    <row r="1419" spans="1:29">
      <c r="A1419" s="33"/>
      <c r="B1419" s="33"/>
      <c r="C1419" s="33"/>
      <c r="D1419" s="33"/>
      <c r="E1419" s="33"/>
      <c r="F1419" s="33"/>
      <c r="G1419" s="33"/>
      <c r="P1419" s="33"/>
      <c r="Q1419" s="33"/>
      <c r="R1419" s="33"/>
      <c r="S1419" s="33"/>
      <c r="T1419" s="33"/>
      <c r="U1419" s="33"/>
      <c r="V1419" s="33"/>
      <c r="W1419" s="33"/>
      <c r="X1419" s="33"/>
      <c r="Y1419" s="33"/>
      <c r="Z1419" s="33"/>
      <c r="AA1419" s="33"/>
      <c r="AB1419" s="33"/>
      <c r="AC1419" s="33"/>
    </row>
    <row r="1420" spans="1:29">
      <c r="A1420" s="33"/>
      <c r="B1420" s="33"/>
      <c r="C1420" s="33"/>
      <c r="D1420" s="33"/>
      <c r="E1420" s="33"/>
      <c r="F1420" s="33"/>
      <c r="G1420" s="33"/>
      <c r="P1420" s="33"/>
      <c r="Q1420" s="33"/>
      <c r="R1420" s="33"/>
      <c r="S1420" s="33"/>
      <c r="T1420" s="33"/>
      <c r="U1420" s="33"/>
      <c r="V1420" s="33"/>
      <c r="W1420" s="33"/>
      <c r="X1420" s="33"/>
      <c r="Y1420" s="33"/>
      <c r="Z1420" s="33"/>
      <c r="AA1420" s="33"/>
      <c r="AB1420" s="33"/>
      <c r="AC1420" s="33"/>
    </row>
    <row r="1421" spans="1:29">
      <c r="A1421" s="33"/>
      <c r="B1421" s="33"/>
      <c r="C1421" s="33"/>
      <c r="D1421" s="33"/>
      <c r="E1421" s="33"/>
      <c r="F1421" s="33"/>
      <c r="G1421" s="33"/>
      <c r="P1421" s="33"/>
      <c r="Q1421" s="33"/>
      <c r="R1421" s="33"/>
      <c r="S1421" s="33"/>
      <c r="T1421" s="33"/>
      <c r="U1421" s="33"/>
      <c r="V1421" s="33"/>
      <c r="W1421" s="33"/>
      <c r="X1421" s="33"/>
      <c r="Y1421" s="33"/>
      <c r="Z1421" s="33"/>
      <c r="AA1421" s="33"/>
      <c r="AB1421" s="33"/>
      <c r="AC1421" s="33"/>
    </row>
    <row r="1422" spans="1:29">
      <c r="A1422" s="33"/>
      <c r="B1422" s="33"/>
      <c r="C1422" s="33"/>
      <c r="D1422" s="33"/>
      <c r="E1422" s="33"/>
      <c r="F1422" s="33"/>
      <c r="G1422" s="33"/>
      <c r="P1422" s="33"/>
      <c r="Q1422" s="33"/>
      <c r="R1422" s="33"/>
      <c r="S1422" s="33"/>
      <c r="T1422" s="33"/>
      <c r="U1422" s="33"/>
      <c r="V1422" s="33"/>
      <c r="W1422" s="33"/>
      <c r="X1422" s="33"/>
      <c r="Y1422" s="33"/>
      <c r="Z1422" s="33"/>
      <c r="AA1422" s="33"/>
      <c r="AB1422" s="33"/>
      <c r="AC1422" s="33"/>
    </row>
    <row r="1423" spans="1:29">
      <c r="A1423" s="33"/>
      <c r="B1423" s="33"/>
      <c r="C1423" s="33"/>
      <c r="D1423" s="33"/>
      <c r="E1423" s="33"/>
      <c r="F1423" s="33"/>
      <c r="G1423" s="33"/>
      <c r="P1423" s="33"/>
      <c r="Q1423" s="33"/>
      <c r="R1423" s="33"/>
      <c r="S1423" s="33"/>
      <c r="T1423" s="33"/>
      <c r="U1423" s="33"/>
      <c r="V1423" s="33"/>
      <c r="W1423" s="33"/>
      <c r="X1423" s="33"/>
      <c r="Y1423" s="33"/>
      <c r="Z1423" s="33"/>
      <c r="AA1423" s="33"/>
      <c r="AB1423" s="33"/>
      <c r="AC1423" s="33"/>
    </row>
    <row r="1424" spans="1:29">
      <c r="A1424" s="33"/>
      <c r="B1424" s="33"/>
      <c r="C1424" s="33"/>
      <c r="D1424" s="33"/>
      <c r="E1424" s="33"/>
      <c r="F1424" s="33"/>
      <c r="G1424" s="33"/>
      <c r="P1424" s="33"/>
      <c r="Q1424" s="33"/>
      <c r="R1424" s="33"/>
      <c r="S1424" s="33"/>
      <c r="T1424" s="33"/>
      <c r="U1424" s="33"/>
      <c r="V1424" s="33"/>
      <c r="W1424" s="33"/>
      <c r="X1424" s="33"/>
      <c r="Y1424" s="33"/>
      <c r="Z1424" s="33"/>
      <c r="AA1424" s="33"/>
      <c r="AB1424" s="33"/>
      <c r="AC1424" s="33"/>
    </row>
    <row r="1425" spans="1:29">
      <c r="A1425" s="33"/>
      <c r="B1425" s="33"/>
      <c r="C1425" s="33"/>
      <c r="D1425" s="33"/>
      <c r="E1425" s="33"/>
      <c r="F1425" s="33"/>
      <c r="G1425" s="33"/>
      <c r="P1425" s="33"/>
      <c r="Q1425" s="33"/>
      <c r="R1425" s="33"/>
      <c r="S1425" s="33"/>
      <c r="T1425" s="33"/>
      <c r="U1425" s="33"/>
      <c r="V1425" s="33"/>
      <c r="W1425" s="33"/>
      <c r="X1425" s="33"/>
      <c r="Y1425" s="33"/>
      <c r="Z1425" s="33"/>
      <c r="AA1425" s="33"/>
      <c r="AB1425" s="33"/>
      <c r="AC1425" s="33"/>
    </row>
    <row r="1426" spans="1:29">
      <c r="A1426" s="33"/>
      <c r="B1426" s="33"/>
      <c r="C1426" s="33"/>
      <c r="D1426" s="33"/>
      <c r="E1426" s="33"/>
      <c r="F1426" s="33"/>
      <c r="G1426" s="33"/>
      <c r="P1426" s="33"/>
      <c r="Q1426" s="33"/>
      <c r="R1426" s="33"/>
      <c r="S1426" s="33"/>
      <c r="T1426" s="33"/>
      <c r="U1426" s="33"/>
      <c r="V1426" s="33"/>
      <c r="W1426" s="33"/>
      <c r="X1426" s="33"/>
      <c r="Y1426" s="33"/>
      <c r="Z1426" s="33"/>
      <c r="AA1426" s="33"/>
      <c r="AB1426" s="33"/>
      <c r="AC1426" s="33"/>
    </row>
    <row r="1427" spans="1:29">
      <c r="A1427" s="33"/>
      <c r="B1427" s="33"/>
      <c r="C1427" s="33"/>
      <c r="D1427" s="33"/>
      <c r="E1427" s="33"/>
      <c r="F1427" s="33"/>
      <c r="G1427" s="33"/>
      <c r="P1427" s="33"/>
      <c r="Q1427" s="33"/>
      <c r="R1427" s="33"/>
      <c r="S1427" s="33"/>
      <c r="T1427" s="33"/>
      <c r="U1427" s="33"/>
      <c r="V1427" s="33"/>
      <c r="W1427" s="33"/>
      <c r="X1427" s="33"/>
      <c r="Y1427" s="33"/>
      <c r="Z1427" s="33"/>
      <c r="AA1427" s="33"/>
      <c r="AB1427" s="33"/>
      <c r="AC1427" s="33"/>
    </row>
    <row r="1428" spans="1:29">
      <c r="A1428" s="33"/>
      <c r="B1428" s="33"/>
      <c r="C1428" s="33"/>
      <c r="D1428" s="33"/>
      <c r="E1428" s="33"/>
      <c r="F1428" s="33"/>
      <c r="G1428" s="33"/>
      <c r="P1428" s="33"/>
      <c r="Q1428" s="33"/>
      <c r="R1428" s="33"/>
      <c r="S1428" s="33"/>
      <c r="T1428" s="33"/>
      <c r="U1428" s="33"/>
      <c r="V1428" s="33"/>
      <c r="W1428" s="33"/>
      <c r="X1428" s="33"/>
      <c r="Y1428" s="33"/>
      <c r="Z1428" s="33"/>
      <c r="AA1428" s="33"/>
      <c r="AB1428" s="33"/>
      <c r="AC1428" s="33"/>
    </row>
    <row r="1429" spans="1:29">
      <c r="A1429" s="33"/>
      <c r="B1429" s="33"/>
      <c r="C1429" s="33"/>
      <c r="D1429" s="33"/>
      <c r="E1429" s="33"/>
      <c r="F1429" s="33"/>
      <c r="G1429" s="33"/>
      <c r="P1429" s="33"/>
      <c r="Q1429" s="33"/>
      <c r="R1429" s="33"/>
      <c r="S1429" s="33"/>
      <c r="T1429" s="33"/>
      <c r="U1429" s="33"/>
      <c r="V1429" s="33"/>
      <c r="W1429" s="33"/>
      <c r="X1429" s="33"/>
      <c r="Y1429" s="33"/>
      <c r="Z1429" s="33"/>
      <c r="AA1429" s="33"/>
      <c r="AB1429" s="33"/>
      <c r="AC1429" s="33"/>
    </row>
    <row r="1430" spans="1:29">
      <c r="A1430" s="33"/>
      <c r="B1430" s="33"/>
      <c r="C1430" s="33"/>
      <c r="D1430" s="33"/>
      <c r="E1430" s="33"/>
      <c r="F1430" s="33"/>
      <c r="G1430" s="33"/>
      <c r="P1430" s="33"/>
      <c r="Q1430" s="33"/>
      <c r="R1430" s="33"/>
      <c r="S1430" s="33"/>
      <c r="T1430" s="33"/>
      <c r="U1430" s="33"/>
      <c r="V1430" s="33"/>
      <c r="W1430" s="33"/>
      <c r="X1430" s="33"/>
      <c r="Y1430" s="33"/>
      <c r="Z1430" s="33"/>
      <c r="AA1430" s="33"/>
      <c r="AB1430" s="33"/>
      <c r="AC1430" s="33"/>
    </row>
    <row r="1431" spans="1:29">
      <c r="A1431" s="33"/>
      <c r="B1431" s="33"/>
      <c r="C1431" s="33"/>
      <c r="D1431" s="33"/>
      <c r="E1431" s="33"/>
      <c r="F1431" s="33"/>
      <c r="G1431" s="33"/>
      <c r="P1431" s="33"/>
      <c r="Q1431" s="33"/>
      <c r="R1431" s="33"/>
      <c r="S1431" s="33"/>
      <c r="T1431" s="33"/>
      <c r="U1431" s="33"/>
      <c r="V1431" s="33"/>
      <c r="W1431" s="33"/>
      <c r="X1431" s="33"/>
      <c r="Y1431" s="33"/>
      <c r="Z1431" s="33"/>
      <c r="AA1431" s="33"/>
      <c r="AB1431" s="33"/>
      <c r="AC1431" s="33"/>
    </row>
    <row r="1432" spans="1:29">
      <c r="A1432" s="33"/>
      <c r="B1432" s="33"/>
      <c r="C1432" s="33"/>
      <c r="D1432" s="33"/>
      <c r="E1432" s="33"/>
      <c r="F1432" s="33"/>
      <c r="G1432" s="33"/>
      <c r="P1432" s="33"/>
      <c r="Q1432" s="33"/>
      <c r="R1432" s="33"/>
      <c r="S1432" s="33"/>
      <c r="T1432" s="33"/>
      <c r="U1432" s="33"/>
      <c r="V1432" s="33"/>
      <c r="W1432" s="33"/>
      <c r="X1432" s="33"/>
      <c r="Y1432" s="33"/>
      <c r="Z1432" s="33"/>
      <c r="AA1432" s="33"/>
      <c r="AB1432" s="33"/>
      <c r="AC1432" s="33"/>
    </row>
    <row r="1433" spans="1:29">
      <c r="A1433" s="33"/>
      <c r="B1433" s="33"/>
      <c r="C1433" s="33"/>
      <c r="D1433" s="33"/>
      <c r="E1433" s="33"/>
      <c r="F1433" s="33"/>
      <c r="G1433" s="33"/>
      <c r="P1433" s="33"/>
      <c r="Q1433" s="33"/>
      <c r="R1433" s="33"/>
      <c r="S1433" s="33"/>
      <c r="T1433" s="33"/>
      <c r="U1433" s="33"/>
      <c r="V1433" s="33"/>
      <c r="W1433" s="33"/>
      <c r="X1433" s="33"/>
      <c r="Y1433" s="33"/>
      <c r="Z1433" s="33"/>
      <c r="AA1433" s="33"/>
      <c r="AB1433" s="33"/>
      <c r="AC1433" s="33"/>
    </row>
    <row r="1434" spans="1:29">
      <c r="A1434" s="33"/>
      <c r="B1434" s="33"/>
      <c r="C1434" s="33"/>
      <c r="D1434" s="33"/>
      <c r="E1434" s="33"/>
      <c r="F1434" s="33"/>
      <c r="G1434" s="33"/>
      <c r="P1434" s="33"/>
      <c r="Q1434" s="33"/>
      <c r="R1434" s="33"/>
      <c r="S1434" s="33"/>
      <c r="T1434" s="33"/>
      <c r="U1434" s="33"/>
      <c r="V1434" s="33"/>
      <c r="W1434" s="33"/>
      <c r="X1434" s="33"/>
      <c r="Y1434" s="33"/>
      <c r="Z1434" s="33"/>
      <c r="AA1434" s="33"/>
      <c r="AB1434" s="33"/>
      <c r="AC1434" s="33"/>
    </row>
    <row r="1435" spans="1:29">
      <c r="A1435" s="33"/>
      <c r="B1435" s="33"/>
      <c r="C1435" s="33"/>
      <c r="D1435" s="33"/>
      <c r="E1435" s="33"/>
      <c r="F1435" s="33"/>
      <c r="G1435" s="33"/>
      <c r="P1435" s="33"/>
      <c r="Q1435" s="33"/>
      <c r="R1435" s="33"/>
      <c r="S1435" s="33"/>
      <c r="T1435" s="33"/>
      <c r="U1435" s="33"/>
      <c r="V1435" s="33"/>
      <c r="W1435" s="33"/>
      <c r="X1435" s="33"/>
      <c r="Y1435" s="33"/>
      <c r="Z1435" s="33"/>
      <c r="AA1435" s="33"/>
      <c r="AB1435" s="33"/>
      <c r="AC1435" s="33"/>
    </row>
    <row r="1436" spans="1:29">
      <c r="A1436" s="33"/>
      <c r="B1436" s="33"/>
      <c r="C1436" s="33"/>
      <c r="D1436" s="33"/>
      <c r="E1436" s="33"/>
      <c r="F1436" s="33"/>
      <c r="G1436" s="33"/>
      <c r="P1436" s="33"/>
      <c r="Q1436" s="33"/>
      <c r="R1436" s="33"/>
      <c r="S1436" s="33"/>
      <c r="T1436" s="33"/>
      <c r="U1436" s="33"/>
      <c r="V1436" s="33"/>
      <c r="W1436" s="33"/>
      <c r="X1436" s="33"/>
      <c r="Y1436" s="33"/>
      <c r="Z1436" s="33"/>
      <c r="AA1436" s="33"/>
      <c r="AB1436" s="33"/>
      <c r="AC1436" s="33"/>
    </row>
    <row r="1437" spans="1:29">
      <c r="A1437" s="33"/>
      <c r="B1437" s="33"/>
      <c r="C1437" s="33"/>
      <c r="D1437" s="33"/>
      <c r="E1437" s="33"/>
      <c r="F1437" s="33"/>
      <c r="G1437" s="33"/>
      <c r="P1437" s="33"/>
      <c r="Q1437" s="33"/>
      <c r="R1437" s="33"/>
      <c r="S1437" s="33"/>
      <c r="T1437" s="33"/>
      <c r="U1437" s="33"/>
      <c r="V1437" s="33"/>
      <c r="W1437" s="33"/>
      <c r="X1437" s="33"/>
      <c r="Y1437" s="33"/>
      <c r="Z1437" s="33"/>
      <c r="AA1437" s="33"/>
      <c r="AB1437" s="33"/>
      <c r="AC1437" s="33"/>
    </row>
    <row r="1438" spans="1:29">
      <c r="A1438" s="33"/>
      <c r="B1438" s="33"/>
      <c r="C1438" s="33"/>
      <c r="D1438" s="33"/>
      <c r="E1438" s="33"/>
      <c r="F1438" s="33"/>
      <c r="G1438" s="33"/>
      <c r="P1438" s="33"/>
      <c r="Q1438" s="33"/>
      <c r="R1438" s="33"/>
      <c r="S1438" s="33"/>
      <c r="T1438" s="33"/>
      <c r="U1438" s="33"/>
      <c r="V1438" s="33"/>
      <c r="W1438" s="33"/>
      <c r="X1438" s="33"/>
      <c r="Y1438" s="33"/>
      <c r="Z1438" s="33"/>
      <c r="AA1438" s="33"/>
      <c r="AB1438" s="33"/>
      <c r="AC1438" s="33"/>
    </row>
    <row r="1439" spans="1:29">
      <c r="A1439" s="33"/>
      <c r="B1439" s="33"/>
      <c r="C1439" s="33"/>
      <c r="D1439" s="33"/>
      <c r="E1439" s="33"/>
      <c r="F1439" s="33"/>
      <c r="G1439" s="33"/>
      <c r="P1439" s="33"/>
      <c r="Q1439" s="33"/>
      <c r="R1439" s="33"/>
      <c r="S1439" s="33"/>
      <c r="T1439" s="33"/>
      <c r="U1439" s="33"/>
      <c r="V1439" s="33"/>
      <c r="W1439" s="33"/>
      <c r="X1439" s="33"/>
      <c r="Y1439" s="33"/>
      <c r="Z1439" s="33"/>
      <c r="AA1439" s="33"/>
      <c r="AB1439" s="33"/>
      <c r="AC1439" s="33"/>
    </row>
    <row r="1440" spans="1:29">
      <c r="A1440" s="33"/>
      <c r="B1440" s="33"/>
      <c r="C1440" s="33"/>
      <c r="D1440" s="33"/>
      <c r="E1440" s="33"/>
      <c r="F1440" s="33"/>
      <c r="G1440" s="33"/>
      <c r="P1440" s="33"/>
      <c r="Q1440" s="33"/>
      <c r="R1440" s="33"/>
      <c r="S1440" s="33"/>
      <c r="T1440" s="33"/>
      <c r="U1440" s="33"/>
      <c r="V1440" s="33"/>
      <c r="W1440" s="33"/>
      <c r="X1440" s="33"/>
      <c r="Y1440" s="33"/>
      <c r="Z1440" s="33"/>
      <c r="AA1440" s="33"/>
      <c r="AB1440" s="33"/>
      <c r="AC1440" s="33"/>
    </row>
    <row r="1441" spans="1:29">
      <c r="A1441" s="33"/>
      <c r="B1441" s="33"/>
      <c r="C1441" s="33"/>
      <c r="D1441" s="33"/>
      <c r="E1441" s="33"/>
      <c r="F1441" s="33"/>
      <c r="G1441" s="33"/>
      <c r="P1441" s="33"/>
      <c r="Q1441" s="33"/>
      <c r="R1441" s="33"/>
      <c r="S1441" s="33"/>
      <c r="T1441" s="33"/>
      <c r="U1441" s="33"/>
      <c r="V1441" s="33"/>
      <c r="W1441" s="33"/>
      <c r="X1441" s="33"/>
      <c r="Y1441" s="33"/>
      <c r="Z1441" s="33"/>
      <c r="AA1441" s="33"/>
      <c r="AB1441" s="33"/>
      <c r="AC1441" s="33"/>
    </row>
    <row r="1442" spans="1:29">
      <c r="A1442" s="33"/>
      <c r="B1442" s="33"/>
      <c r="C1442" s="33"/>
      <c r="D1442" s="33"/>
      <c r="E1442" s="33"/>
      <c r="F1442" s="33"/>
      <c r="G1442" s="33"/>
      <c r="P1442" s="33"/>
      <c r="Q1442" s="33"/>
      <c r="R1442" s="33"/>
      <c r="S1442" s="33"/>
      <c r="T1442" s="33"/>
      <c r="U1442" s="33"/>
      <c r="V1442" s="33"/>
      <c r="W1442" s="33"/>
      <c r="X1442" s="33"/>
      <c r="Y1442" s="33"/>
      <c r="Z1442" s="33"/>
      <c r="AA1442" s="33"/>
      <c r="AB1442" s="33"/>
      <c r="AC1442" s="33"/>
    </row>
    <row r="1443" spans="1:29">
      <c r="A1443" s="33"/>
      <c r="B1443" s="33"/>
      <c r="C1443" s="33"/>
      <c r="D1443" s="33"/>
      <c r="E1443" s="33"/>
      <c r="F1443" s="33"/>
      <c r="G1443" s="33"/>
      <c r="P1443" s="33"/>
      <c r="Q1443" s="33"/>
      <c r="R1443" s="33"/>
      <c r="S1443" s="33"/>
      <c r="T1443" s="33"/>
      <c r="U1443" s="33"/>
      <c r="V1443" s="33"/>
      <c r="W1443" s="33"/>
      <c r="X1443" s="33"/>
      <c r="Y1443" s="33"/>
      <c r="Z1443" s="33"/>
      <c r="AA1443" s="33"/>
      <c r="AB1443" s="33"/>
      <c r="AC1443" s="33"/>
    </row>
    <row r="1444" spans="1:29">
      <c r="A1444" s="33"/>
      <c r="B1444" s="33"/>
      <c r="C1444" s="33"/>
      <c r="D1444" s="33"/>
      <c r="E1444" s="33"/>
      <c r="F1444" s="33"/>
      <c r="G1444" s="33"/>
      <c r="P1444" s="33"/>
      <c r="Q1444" s="33"/>
      <c r="R1444" s="33"/>
      <c r="S1444" s="33"/>
      <c r="T1444" s="33"/>
      <c r="U1444" s="33"/>
      <c r="V1444" s="33"/>
      <c r="W1444" s="33"/>
      <c r="X1444" s="33"/>
      <c r="Y1444" s="33"/>
      <c r="Z1444" s="33"/>
      <c r="AA1444" s="33"/>
      <c r="AB1444" s="33"/>
      <c r="AC1444" s="33"/>
    </row>
    <row r="1445" spans="1:29">
      <c r="A1445" s="33"/>
      <c r="B1445" s="33"/>
      <c r="C1445" s="33"/>
      <c r="D1445" s="33"/>
      <c r="E1445" s="33"/>
      <c r="F1445" s="33"/>
      <c r="G1445" s="33"/>
      <c r="P1445" s="33"/>
      <c r="Q1445" s="33"/>
      <c r="R1445" s="33"/>
      <c r="S1445" s="33"/>
      <c r="T1445" s="33"/>
      <c r="U1445" s="33"/>
      <c r="V1445" s="33"/>
      <c r="W1445" s="33"/>
      <c r="X1445" s="33"/>
      <c r="Y1445" s="33"/>
      <c r="Z1445" s="33"/>
      <c r="AA1445" s="33"/>
      <c r="AB1445" s="33"/>
      <c r="AC1445" s="33"/>
    </row>
    <row r="1446" spans="1:29">
      <c r="A1446" s="33"/>
      <c r="B1446" s="33"/>
      <c r="C1446" s="33"/>
      <c r="D1446" s="33"/>
      <c r="E1446" s="33"/>
      <c r="F1446" s="33"/>
      <c r="G1446" s="33"/>
      <c r="P1446" s="33"/>
      <c r="Q1446" s="33"/>
      <c r="R1446" s="33"/>
      <c r="S1446" s="33"/>
      <c r="T1446" s="33"/>
      <c r="U1446" s="33"/>
      <c r="V1446" s="33"/>
      <c r="W1446" s="33"/>
      <c r="X1446" s="33"/>
      <c r="Y1446" s="33"/>
      <c r="Z1446" s="33"/>
      <c r="AA1446" s="33"/>
      <c r="AB1446" s="33"/>
      <c r="AC1446" s="33"/>
    </row>
    <row r="1447" spans="1:29">
      <c r="A1447" s="33"/>
      <c r="B1447" s="33"/>
      <c r="C1447" s="33"/>
      <c r="D1447" s="33"/>
      <c r="E1447" s="33"/>
      <c r="F1447" s="33"/>
      <c r="G1447" s="33"/>
      <c r="P1447" s="33"/>
      <c r="Q1447" s="33"/>
      <c r="R1447" s="33"/>
      <c r="S1447" s="33"/>
      <c r="T1447" s="33"/>
      <c r="U1447" s="33"/>
      <c r="V1447" s="33"/>
      <c r="W1447" s="33"/>
      <c r="X1447" s="33"/>
      <c r="Y1447" s="33"/>
      <c r="Z1447" s="33"/>
      <c r="AA1447" s="33"/>
      <c r="AB1447" s="33"/>
      <c r="AC1447" s="33"/>
    </row>
    <row r="1448" spans="1:29">
      <c r="A1448" s="33"/>
      <c r="B1448" s="33"/>
      <c r="C1448" s="33"/>
      <c r="D1448" s="33"/>
      <c r="E1448" s="33"/>
      <c r="F1448" s="33"/>
      <c r="G1448" s="33"/>
      <c r="P1448" s="33"/>
      <c r="Q1448" s="33"/>
      <c r="R1448" s="33"/>
      <c r="S1448" s="33"/>
      <c r="T1448" s="33"/>
      <c r="U1448" s="33"/>
      <c r="V1448" s="33"/>
      <c r="W1448" s="33"/>
      <c r="X1448" s="33"/>
      <c r="Y1448" s="33"/>
      <c r="Z1448" s="33"/>
      <c r="AA1448" s="33"/>
      <c r="AB1448" s="33"/>
      <c r="AC1448" s="33"/>
    </row>
    <row r="1449" spans="1:29">
      <c r="A1449" s="33"/>
      <c r="B1449" s="33"/>
      <c r="C1449" s="33"/>
      <c r="D1449" s="33"/>
      <c r="E1449" s="33"/>
      <c r="F1449" s="33"/>
      <c r="G1449" s="33"/>
      <c r="P1449" s="33"/>
      <c r="Q1449" s="33"/>
      <c r="R1449" s="33"/>
      <c r="S1449" s="33"/>
      <c r="T1449" s="33"/>
      <c r="U1449" s="33"/>
      <c r="V1449" s="33"/>
      <c r="W1449" s="33"/>
      <c r="X1449" s="33"/>
      <c r="Y1449" s="33"/>
      <c r="Z1449" s="33"/>
      <c r="AA1449" s="33"/>
      <c r="AB1449" s="33"/>
      <c r="AC1449" s="33"/>
    </row>
    <row r="1450" spans="1:29">
      <c r="A1450" s="33"/>
      <c r="B1450" s="33"/>
      <c r="C1450" s="33"/>
      <c r="D1450" s="33"/>
      <c r="E1450" s="33"/>
      <c r="F1450" s="33"/>
      <c r="G1450" s="33"/>
      <c r="P1450" s="33"/>
      <c r="Q1450" s="33"/>
      <c r="R1450" s="33"/>
      <c r="S1450" s="33"/>
      <c r="T1450" s="33"/>
      <c r="U1450" s="33"/>
      <c r="V1450" s="33"/>
      <c r="W1450" s="33"/>
      <c r="X1450" s="33"/>
      <c r="Y1450" s="33"/>
      <c r="Z1450" s="33"/>
      <c r="AA1450" s="33"/>
      <c r="AB1450" s="33"/>
      <c r="AC1450" s="33"/>
    </row>
    <row r="1451" spans="1:29">
      <c r="A1451" s="33"/>
      <c r="B1451" s="33"/>
      <c r="C1451" s="33"/>
      <c r="D1451" s="33"/>
      <c r="E1451" s="33"/>
      <c r="F1451" s="33"/>
      <c r="G1451" s="33"/>
      <c r="P1451" s="33"/>
      <c r="Q1451" s="33"/>
      <c r="R1451" s="33"/>
      <c r="S1451" s="33"/>
      <c r="T1451" s="33"/>
      <c r="U1451" s="33"/>
      <c r="V1451" s="33"/>
      <c r="W1451" s="33"/>
      <c r="X1451" s="33"/>
      <c r="Y1451" s="33"/>
      <c r="Z1451" s="33"/>
      <c r="AA1451" s="33"/>
      <c r="AB1451" s="33"/>
      <c r="AC1451" s="33"/>
    </row>
    <row r="1452" spans="1:29">
      <c r="A1452" s="33"/>
      <c r="B1452" s="33"/>
      <c r="C1452" s="33"/>
      <c r="D1452" s="33"/>
      <c r="E1452" s="33"/>
      <c r="F1452" s="33"/>
      <c r="G1452" s="33"/>
      <c r="P1452" s="33"/>
      <c r="Q1452" s="33"/>
      <c r="R1452" s="33"/>
      <c r="S1452" s="33"/>
      <c r="T1452" s="33"/>
      <c r="U1452" s="33"/>
      <c r="V1452" s="33"/>
      <c r="W1452" s="33"/>
      <c r="X1452" s="33"/>
      <c r="Y1452" s="33"/>
      <c r="Z1452" s="33"/>
      <c r="AA1452" s="33"/>
      <c r="AB1452" s="33"/>
      <c r="AC1452" s="33"/>
    </row>
    <row r="1453" spans="1:29">
      <c r="A1453" s="33"/>
      <c r="B1453" s="33"/>
      <c r="C1453" s="33"/>
      <c r="D1453" s="33"/>
      <c r="E1453" s="33"/>
      <c r="F1453" s="33"/>
      <c r="G1453" s="33"/>
      <c r="P1453" s="33"/>
      <c r="Q1453" s="33"/>
      <c r="R1453" s="33"/>
      <c r="S1453" s="33"/>
      <c r="T1453" s="33"/>
      <c r="U1453" s="33"/>
      <c r="V1453" s="33"/>
      <c r="W1453" s="33"/>
      <c r="X1453" s="33"/>
      <c r="Y1453" s="33"/>
      <c r="Z1453" s="33"/>
      <c r="AA1453" s="33"/>
      <c r="AB1453" s="33"/>
      <c r="AC1453" s="33"/>
    </row>
    <row r="1454" spans="1:29">
      <c r="A1454" s="33"/>
      <c r="B1454" s="33"/>
      <c r="C1454" s="33"/>
      <c r="D1454" s="33"/>
      <c r="E1454" s="33"/>
      <c r="F1454" s="33"/>
      <c r="G1454" s="33"/>
      <c r="P1454" s="33"/>
      <c r="Q1454" s="33"/>
      <c r="R1454" s="33"/>
      <c r="S1454" s="33"/>
      <c r="T1454" s="33"/>
      <c r="U1454" s="33"/>
      <c r="V1454" s="33"/>
      <c r="W1454" s="33"/>
      <c r="X1454" s="33"/>
      <c r="Y1454" s="33"/>
      <c r="Z1454" s="33"/>
      <c r="AA1454" s="33"/>
      <c r="AB1454" s="33"/>
      <c r="AC1454" s="33"/>
    </row>
    <row r="1455" spans="1:29">
      <c r="A1455" s="33"/>
      <c r="B1455" s="33"/>
      <c r="C1455" s="33"/>
      <c r="D1455" s="33"/>
      <c r="E1455" s="33"/>
      <c r="F1455" s="33"/>
      <c r="G1455" s="33"/>
      <c r="P1455" s="33"/>
      <c r="Q1455" s="33"/>
      <c r="R1455" s="33"/>
      <c r="S1455" s="33"/>
      <c r="T1455" s="33"/>
      <c r="U1455" s="33"/>
      <c r="V1455" s="33"/>
      <c r="W1455" s="33"/>
      <c r="X1455" s="33"/>
      <c r="Y1455" s="33"/>
      <c r="Z1455" s="33"/>
      <c r="AA1455" s="33"/>
      <c r="AB1455" s="33"/>
      <c r="AC1455" s="33"/>
    </row>
    <row r="1456" spans="1:29">
      <c r="A1456" s="33"/>
      <c r="B1456" s="33"/>
      <c r="C1456" s="33"/>
      <c r="D1456" s="33"/>
      <c r="E1456" s="33"/>
      <c r="F1456" s="33"/>
      <c r="G1456" s="33"/>
      <c r="P1456" s="33"/>
      <c r="Q1456" s="33"/>
      <c r="R1456" s="33"/>
      <c r="S1456" s="33"/>
      <c r="T1456" s="33"/>
      <c r="U1456" s="33"/>
      <c r="V1456" s="33"/>
      <c r="W1456" s="33"/>
      <c r="X1456" s="33"/>
      <c r="Y1456" s="33"/>
      <c r="Z1456" s="33"/>
      <c r="AA1456" s="33"/>
      <c r="AB1456" s="33"/>
      <c r="AC1456" s="33"/>
    </row>
    <row r="1457" spans="1:29">
      <c r="A1457" s="33"/>
      <c r="B1457" s="33"/>
      <c r="C1457" s="33"/>
      <c r="D1457" s="33"/>
      <c r="E1457" s="33"/>
      <c r="F1457" s="33"/>
      <c r="G1457" s="33"/>
      <c r="P1457" s="33"/>
      <c r="Q1457" s="33"/>
      <c r="R1457" s="33"/>
      <c r="S1457" s="33"/>
      <c r="T1457" s="33"/>
      <c r="U1457" s="33"/>
      <c r="V1457" s="33"/>
      <c r="W1457" s="33"/>
      <c r="X1457" s="33"/>
      <c r="Y1457" s="33"/>
      <c r="Z1457" s="33"/>
      <c r="AA1457" s="33"/>
      <c r="AB1457" s="33"/>
      <c r="AC1457" s="33"/>
    </row>
    <row r="1458" spans="1:29">
      <c r="A1458" s="33"/>
      <c r="B1458" s="33"/>
      <c r="C1458" s="33"/>
      <c r="D1458" s="33"/>
      <c r="E1458" s="33"/>
      <c r="F1458" s="33"/>
      <c r="G1458" s="33"/>
      <c r="P1458" s="33"/>
      <c r="Q1458" s="33"/>
      <c r="R1458" s="33"/>
      <c r="S1458" s="33"/>
      <c r="T1458" s="33"/>
      <c r="U1458" s="33"/>
      <c r="V1458" s="33"/>
      <c r="W1458" s="33"/>
      <c r="X1458" s="33"/>
      <c r="Y1458" s="33"/>
      <c r="Z1458" s="33"/>
      <c r="AA1458" s="33"/>
      <c r="AB1458" s="33"/>
      <c r="AC1458" s="33"/>
    </row>
    <row r="1459" spans="1:29">
      <c r="A1459" s="33"/>
      <c r="B1459" s="33"/>
      <c r="C1459" s="33"/>
      <c r="D1459" s="33"/>
      <c r="E1459" s="33"/>
      <c r="F1459" s="33"/>
      <c r="G1459" s="33"/>
      <c r="P1459" s="33"/>
      <c r="Q1459" s="33"/>
      <c r="R1459" s="33"/>
      <c r="S1459" s="33"/>
      <c r="T1459" s="33"/>
      <c r="U1459" s="33"/>
      <c r="V1459" s="33"/>
      <c r="W1459" s="33"/>
      <c r="X1459" s="33"/>
      <c r="Y1459" s="33"/>
      <c r="Z1459" s="33"/>
      <c r="AA1459" s="33"/>
      <c r="AB1459" s="33"/>
      <c r="AC1459" s="33"/>
    </row>
    <row r="1460" spans="1:29">
      <c r="A1460" s="33"/>
      <c r="B1460" s="33"/>
      <c r="C1460" s="33"/>
      <c r="D1460" s="33"/>
      <c r="E1460" s="33"/>
      <c r="F1460" s="33"/>
      <c r="G1460" s="33"/>
      <c r="P1460" s="33"/>
      <c r="Q1460" s="33"/>
      <c r="R1460" s="33"/>
      <c r="S1460" s="33"/>
      <c r="T1460" s="33"/>
      <c r="U1460" s="33"/>
      <c r="V1460" s="33"/>
      <c r="W1460" s="33"/>
      <c r="X1460" s="33"/>
      <c r="Y1460" s="33"/>
      <c r="Z1460" s="33"/>
      <c r="AA1460" s="33"/>
      <c r="AB1460" s="33"/>
      <c r="AC1460" s="33"/>
    </row>
    <row r="1461" spans="1:29">
      <c r="A1461" s="33"/>
      <c r="B1461" s="33"/>
      <c r="C1461" s="33"/>
      <c r="D1461" s="33"/>
      <c r="E1461" s="33"/>
      <c r="F1461" s="33"/>
      <c r="G1461" s="33"/>
      <c r="P1461" s="33"/>
      <c r="Q1461" s="33"/>
      <c r="R1461" s="33"/>
      <c r="S1461" s="33"/>
      <c r="T1461" s="33"/>
      <c r="U1461" s="33"/>
      <c r="V1461" s="33"/>
      <c r="W1461" s="33"/>
      <c r="X1461" s="33"/>
      <c r="Y1461" s="33"/>
      <c r="Z1461" s="33"/>
      <c r="AA1461" s="33"/>
      <c r="AB1461" s="33"/>
      <c r="AC1461" s="33"/>
    </row>
    <row r="1462" spans="1:29">
      <c r="A1462" s="33"/>
      <c r="B1462" s="33"/>
      <c r="C1462" s="33"/>
      <c r="D1462" s="33"/>
      <c r="E1462" s="33"/>
      <c r="F1462" s="33"/>
      <c r="G1462" s="33"/>
      <c r="P1462" s="33"/>
      <c r="Q1462" s="33"/>
      <c r="R1462" s="33"/>
      <c r="S1462" s="33"/>
      <c r="T1462" s="33"/>
      <c r="U1462" s="33"/>
      <c r="V1462" s="33"/>
      <c r="W1462" s="33"/>
      <c r="X1462" s="33"/>
      <c r="Y1462" s="33"/>
      <c r="Z1462" s="33"/>
      <c r="AA1462" s="33"/>
      <c r="AB1462" s="33"/>
      <c r="AC1462" s="33"/>
    </row>
    <row r="1463" spans="1:29">
      <c r="A1463" s="33"/>
      <c r="B1463" s="33"/>
      <c r="C1463" s="33"/>
      <c r="D1463" s="33"/>
      <c r="E1463" s="33"/>
      <c r="F1463" s="33"/>
      <c r="G1463" s="33"/>
      <c r="P1463" s="33"/>
      <c r="Q1463" s="33"/>
      <c r="R1463" s="33"/>
      <c r="S1463" s="33"/>
      <c r="T1463" s="33"/>
      <c r="U1463" s="33"/>
      <c r="V1463" s="33"/>
      <c r="W1463" s="33"/>
      <c r="X1463" s="33"/>
      <c r="Y1463" s="33"/>
      <c r="Z1463" s="33"/>
      <c r="AA1463" s="33"/>
      <c r="AB1463" s="33"/>
      <c r="AC1463" s="33"/>
    </row>
    <row r="1464" spans="1:29">
      <c r="A1464" s="33"/>
      <c r="B1464" s="33"/>
      <c r="C1464" s="33"/>
      <c r="D1464" s="33"/>
      <c r="E1464" s="33"/>
      <c r="F1464" s="33"/>
      <c r="G1464" s="33"/>
      <c r="P1464" s="33"/>
      <c r="Q1464" s="33"/>
      <c r="R1464" s="33"/>
      <c r="S1464" s="33"/>
      <c r="T1464" s="33"/>
      <c r="U1464" s="33"/>
      <c r="V1464" s="33"/>
      <c r="W1464" s="33"/>
      <c r="X1464" s="33"/>
      <c r="Y1464" s="33"/>
      <c r="Z1464" s="33"/>
      <c r="AA1464" s="33"/>
      <c r="AB1464" s="33"/>
      <c r="AC1464" s="33"/>
    </row>
    <row r="1465" spans="1:29">
      <c r="A1465" s="33"/>
      <c r="B1465" s="33"/>
      <c r="C1465" s="33"/>
      <c r="D1465" s="33"/>
      <c r="E1465" s="33"/>
      <c r="F1465" s="33"/>
      <c r="G1465" s="33"/>
      <c r="P1465" s="33"/>
      <c r="Q1465" s="33"/>
      <c r="R1465" s="33"/>
      <c r="S1465" s="33"/>
      <c r="T1465" s="33"/>
      <c r="U1465" s="33"/>
      <c r="V1465" s="33"/>
      <c r="W1465" s="33"/>
      <c r="X1465" s="33"/>
      <c r="Y1465" s="33"/>
      <c r="Z1465" s="33"/>
      <c r="AA1465" s="33"/>
      <c r="AB1465" s="33"/>
      <c r="AC1465" s="33"/>
    </row>
    <row r="1466" spans="1:29">
      <c r="A1466" s="33"/>
      <c r="B1466" s="33"/>
      <c r="C1466" s="33"/>
      <c r="D1466" s="33"/>
      <c r="E1466" s="33"/>
      <c r="F1466" s="33"/>
      <c r="G1466" s="33"/>
      <c r="P1466" s="33"/>
      <c r="Q1466" s="33"/>
      <c r="R1466" s="33"/>
      <c r="S1466" s="33"/>
      <c r="T1466" s="33"/>
      <c r="U1466" s="33"/>
      <c r="V1466" s="33"/>
      <c r="W1466" s="33"/>
      <c r="X1466" s="33"/>
      <c r="Y1466" s="33"/>
      <c r="Z1466" s="33"/>
      <c r="AA1466" s="33"/>
      <c r="AB1466" s="33"/>
      <c r="AC1466" s="33"/>
    </row>
    <row r="1467" spans="1:29">
      <c r="A1467" s="33"/>
      <c r="B1467" s="33"/>
      <c r="C1467" s="33"/>
      <c r="D1467" s="33"/>
      <c r="E1467" s="33"/>
      <c r="F1467" s="33"/>
      <c r="G1467" s="33"/>
      <c r="P1467" s="33"/>
      <c r="Q1467" s="33"/>
      <c r="R1467" s="33"/>
      <c r="S1467" s="33"/>
      <c r="T1467" s="33"/>
      <c r="U1467" s="33"/>
      <c r="V1467" s="33"/>
      <c r="W1467" s="33"/>
      <c r="X1467" s="33"/>
      <c r="Y1467" s="33"/>
      <c r="Z1467" s="33"/>
      <c r="AA1467" s="33"/>
      <c r="AB1467" s="33"/>
      <c r="AC1467" s="33"/>
    </row>
    <row r="1468" spans="1:29">
      <c r="A1468" s="33"/>
      <c r="B1468" s="33"/>
      <c r="C1468" s="33"/>
      <c r="D1468" s="33"/>
      <c r="E1468" s="33"/>
      <c r="F1468" s="33"/>
      <c r="G1468" s="33"/>
      <c r="P1468" s="33"/>
      <c r="Q1468" s="33"/>
      <c r="R1468" s="33"/>
      <c r="S1468" s="33"/>
      <c r="T1468" s="33"/>
      <c r="U1468" s="33"/>
      <c r="V1468" s="33"/>
      <c r="W1468" s="33"/>
      <c r="X1468" s="33"/>
      <c r="Y1468" s="33"/>
      <c r="Z1468" s="33"/>
      <c r="AA1468" s="33"/>
      <c r="AB1468" s="33"/>
      <c r="AC1468" s="33"/>
    </row>
    <row r="1469" spans="1:29">
      <c r="A1469" s="33"/>
      <c r="B1469" s="33"/>
      <c r="C1469" s="33"/>
      <c r="D1469" s="33"/>
      <c r="E1469" s="33"/>
      <c r="F1469" s="33"/>
      <c r="G1469" s="33"/>
      <c r="P1469" s="33"/>
      <c r="Q1469" s="33"/>
      <c r="R1469" s="33"/>
      <c r="S1469" s="33"/>
      <c r="T1469" s="33"/>
      <c r="U1469" s="33"/>
      <c r="V1469" s="33"/>
      <c r="W1469" s="33"/>
      <c r="X1469" s="33"/>
      <c r="Y1469" s="33"/>
      <c r="Z1469" s="33"/>
      <c r="AA1469" s="33"/>
      <c r="AB1469" s="33"/>
      <c r="AC1469" s="33"/>
    </row>
    <row r="1470" spans="1:29">
      <c r="A1470" s="33"/>
      <c r="B1470" s="33"/>
      <c r="C1470" s="33"/>
      <c r="D1470" s="33"/>
      <c r="E1470" s="33"/>
      <c r="F1470" s="33"/>
      <c r="G1470" s="33"/>
      <c r="P1470" s="33"/>
      <c r="Q1470" s="33"/>
      <c r="R1470" s="33"/>
      <c r="S1470" s="33"/>
      <c r="T1470" s="33"/>
      <c r="U1470" s="33"/>
      <c r="V1470" s="33"/>
      <c r="W1470" s="33"/>
      <c r="X1470" s="33"/>
      <c r="Y1470" s="33"/>
      <c r="Z1470" s="33"/>
      <c r="AA1470" s="33"/>
      <c r="AB1470" s="33"/>
      <c r="AC1470" s="33"/>
    </row>
    <row r="1471" spans="1:29">
      <c r="A1471" s="33"/>
      <c r="B1471" s="33"/>
      <c r="C1471" s="33"/>
      <c r="D1471" s="33"/>
      <c r="E1471" s="33"/>
      <c r="F1471" s="33"/>
      <c r="G1471" s="33"/>
      <c r="P1471" s="33"/>
      <c r="Q1471" s="33"/>
      <c r="R1471" s="33"/>
      <c r="S1471" s="33"/>
      <c r="T1471" s="33"/>
      <c r="U1471" s="33"/>
      <c r="V1471" s="33"/>
      <c r="W1471" s="33"/>
      <c r="X1471" s="33"/>
      <c r="Y1471" s="33"/>
      <c r="Z1471" s="33"/>
      <c r="AA1471" s="33"/>
      <c r="AB1471" s="33"/>
      <c r="AC1471" s="33"/>
    </row>
    <row r="1472" spans="1:29">
      <c r="A1472" s="33"/>
      <c r="B1472" s="33"/>
      <c r="C1472" s="33"/>
      <c r="D1472" s="33"/>
      <c r="E1472" s="33"/>
      <c r="F1472" s="33"/>
      <c r="G1472" s="33"/>
      <c r="P1472" s="33"/>
      <c r="Q1472" s="33"/>
      <c r="R1472" s="33"/>
      <c r="S1472" s="33"/>
      <c r="T1472" s="33"/>
      <c r="U1472" s="33"/>
      <c r="V1472" s="33"/>
      <c r="W1472" s="33"/>
      <c r="X1472" s="33"/>
      <c r="Y1472" s="33"/>
      <c r="Z1472" s="33"/>
      <c r="AA1472" s="33"/>
      <c r="AB1472" s="33"/>
      <c r="AC1472" s="33"/>
    </row>
    <row r="1473" spans="1:29">
      <c r="A1473" s="33"/>
      <c r="B1473" s="33"/>
      <c r="C1473" s="33"/>
      <c r="D1473" s="33"/>
      <c r="E1473" s="33"/>
      <c r="F1473" s="33"/>
      <c r="G1473" s="33"/>
      <c r="P1473" s="33"/>
      <c r="Q1473" s="33"/>
      <c r="R1473" s="33"/>
      <c r="S1473" s="33"/>
      <c r="T1473" s="33"/>
      <c r="U1473" s="33"/>
      <c r="V1473" s="33"/>
      <c r="W1473" s="33"/>
      <c r="X1473" s="33"/>
      <c r="Y1473" s="33"/>
      <c r="Z1473" s="33"/>
      <c r="AA1473" s="33"/>
      <c r="AB1473" s="33"/>
      <c r="AC1473" s="33"/>
    </row>
    <row r="1474" spans="1:29">
      <c r="A1474" s="33"/>
      <c r="B1474" s="33"/>
      <c r="C1474" s="33"/>
      <c r="D1474" s="33"/>
      <c r="E1474" s="33"/>
      <c r="F1474" s="33"/>
      <c r="G1474" s="33"/>
      <c r="P1474" s="33"/>
      <c r="Q1474" s="33"/>
      <c r="R1474" s="33"/>
      <c r="S1474" s="33"/>
      <c r="T1474" s="33"/>
      <c r="U1474" s="33"/>
      <c r="V1474" s="33"/>
      <c r="W1474" s="33"/>
      <c r="X1474" s="33"/>
      <c r="Y1474" s="33"/>
      <c r="Z1474" s="33"/>
      <c r="AA1474" s="33"/>
      <c r="AB1474" s="33"/>
      <c r="AC1474" s="33"/>
    </row>
    <row r="1475" spans="1:29">
      <c r="A1475" s="33"/>
      <c r="B1475" s="33"/>
      <c r="C1475" s="33"/>
      <c r="D1475" s="33"/>
      <c r="E1475" s="33"/>
      <c r="F1475" s="33"/>
      <c r="G1475" s="33"/>
      <c r="P1475" s="33"/>
      <c r="Q1475" s="33"/>
      <c r="R1475" s="33"/>
      <c r="S1475" s="33"/>
      <c r="T1475" s="33"/>
      <c r="U1475" s="33"/>
      <c r="V1475" s="33"/>
      <c r="W1475" s="33"/>
      <c r="X1475" s="33"/>
      <c r="Y1475" s="33"/>
      <c r="Z1475" s="33"/>
      <c r="AA1475" s="33"/>
      <c r="AB1475" s="33"/>
      <c r="AC1475" s="33"/>
    </row>
    <row r="1476" spans="1:29">
      <c r="A1476" s="33"/>
      <c r="B1476" s="33"/>
      <c r="C1476" s="33"/>
      <c r="D1476" s="33"/>
      <c r="E1476" s="33"/>
      <c r="F1476" s="33"/>
      <c r="G1476" s="33"/>
      <c r="P1476" s="33"/>
      <c r="Q1476" s="33"/>
      <c r="R1476" s="33"/>
      <c r="S1476" s="33"/>
      <c r="T1476" s="33"/>
      <c r="U1476" s="33"/>
      <c r="V1476" s="33"/>
      <c r="W1476" s="33"/>
      <c r="X1476" s="33"/>
      <c r="Y1476" s="33"/>
      <c r="Z1476" s="33"/>
      <c r="AA1476" s="33"/>
      <c r="AB1476" s="33"/>
      <c r="AC1476" s="33"/>
    </row>
    <row r="1477" spans="1:29">
      <c r="A1477" s="33"/>
      <c r="B1477" s="33"/>
      <c r="C1477" s="33"/>
      <c r="D1477" s="33"/>
      <c r="E1477" s="33"/>
      <c r="F1477" s="33"/>
      <c r="G1477" s="33"/>
      <c r="P1477" s="33"/>
      <c r="Q1477" s="33"/>
      <c r="R1477" s="33"/>
      <c r="S1477" s="33"/>
      <c r="T1477" s="33"/>
      <c r="U1477" s="33"/>
      <c r="V1477" s="33"/>
      <c r="W1477" s="33"/>
      <c r="X1477" s="33"/>
      <c r="Y1477" s="33"/>
      <c r="Z1477" s="33"/>
      <c r="AA1477" s="33"/>
      <c r="AB1477" s="33"/>
      <c r="AC1477" s="33"/>
    </row>
    <row r="1478" spans="1:29">
      <c r="A1478" s="33"/>
      <c r="B1478" s="33"/>
      <c r="C1478" s="33"/>
      <c r="D1478" s="33"/>
      <c r="E1478" s="33"/>
      <c r="F1478" s="33"/>
      <c r="G1478" s="33"/>
      <c r="P1478" s="33"/>
      <c r="Q1478" s="33"/>
      <c r="R1478" s="33"/>
      <c r="S1478" s="33"/>
      <c r="T1478" s="33"/>
      <c r="U1478" s="33"/>
      <c r="V1478" s="33"/>
      <c r="W1478" s="33"/>
      <c r="X1478" s="33"/>
      <c r="Y1478" s="33"/>
      <c r="Z1478" s="33"/>
      <c r="AA1478" s="33"/>
      <c r="AB1478" s="33"/>
      <c r="AC1478" s="33"/>
    </row>
    <row r="1479" spans="1:29">
      <c r="A1479" s="33"/>
      <c r="B1479" s="33"/>
      <c r="C1479" s="33"/>
      <c r="D1479" s="33"/>
      <c r="E1479" s="33"/>
      <c r="F1479" s="33"/>
      <c r="G1479" s="33"/>
      <c r="P1479" s="33"/>
      <c r="Q1479" s="33"/>
      <c r="R1479" s="33"/>
      <c r="S1479" s="33"/>
      <c r="T1479" s="33"/>
      <c r="U1479" s="33"/>
      <c r="V1479" s="33"/>
      <c r="W1479" s="33"/>
      <c r="X1479" s="33"/>
      <c r="Y1479" s="33"/>
      <c r="Z1479" s="33"/>
      <c r="AA1479" s="33"/>
      <c r="AB1479" s="33"/>
      <c r="AC1479" s="33"/>
    </row>
    <row r="1480" spans="1:29">
      <c r="A1480" s="33"/>
      <c r="B1480" s="33"/>
      <c r="C1480" s="33"/>
      <c r="D1480" s="33"/>
      <c r="E1480" s="33"/>
      <c r="F1480" s="33"/>
      <c r="G1480" s="33"/>
      <c r="P1480" s="33"/>
      <c r="Q1480" s="33"/>
      <c r="R1480" s="33"/>
      <c r="S1480" s="33"/>
      <c r="T1480" s="33"/>
      <c r="U1480" s="33"/>
      <c r="V1480" s="33"/>
      <c r="W1480" s="33"/>
      <c r="X1480" s="33"/>
      <c r="Y1480" s="33"/>
      <c r="Z1480" s="33"/>
      <c r="AA1480" s="33"/>
      <c r="AB1480" s="33"/>
      <c r="AC1480" s="33"/>
    </row>
    <row r="1481" spans="1:29">
      <c r="A1481" s="33"/>
      <c r="B1481" s="33"/>
      <c r="C1481" s="33"/>
      <c r="D1481" s="33"/>
      <c r="E1481" s="33"/>
      <c r="F1481" s="33"/>
      <c r="G1481" s="33"/>
      <c r="P1481" s="33"/>
      <c r="Q1481" s="33"/>
      <c r="R1481" s="33"/>
      <c r="S1481" s="33"/>
      <c r="T1481" s="33"/>
      <c r="U1481" s="33"/>
      <c r="V1481" s="33"/>
      <c r="W1481" s="33"/>
      <c r="X1481" s="33"/>
      <c r="Y1481" s="33"/>
      <c r="Z1481" s="33"/>
      <c r="AA1481" s="33"/>
      <c r="AB1481" s="33"/>
      <c r="AC1481" s="33"/>
    </row>
    <row r="1482" spans="1:29">
      <c r="A1482" s="33"/>
      <c r="B1482" s="33"/>
      <c r="C1482" s="33"/>
      <c r="D1482" s="33"/>
      <c r="E1482" s="33"/>
      <c r="F1482" s="33"/>
      <c r="G1482" s="33"/>
      <c r="P1482" s="33"/>
      <c r="Q1482" s="33"/>
      <c r="R1482" s="33"/>
      <c r="S1482" s="33"/>
      <c r="T1482" s="33"/>
      <c r="U1482" s="33"/>
      <c r="V1482" s="33"/>
      <c r="W1482" s="33"/>
      <c r="X1482" s="33"/>
      <c r="Y1482" s="33"/>
      <c r="Z1482" s="33"/>
      <c r="AA1482" s="33"/>
      <c r="AB1482" s="33"/>
      <c r="AC1482" s="33"/>
    </row>
    <row r="1483" spans="1:29">
      <c r="A1483" s="33"/>
      <c r="B1483" s="33"/>
      <c r="C1483" s="33"/>
      <c r="D1483" s="33"/>
      <c r="E1483" s="33"/>
      <c r="F1483" s="33"/>
      <c r="G1483" s="33"/>
      <c r="P1483" s="33"/>
      <c r="Q1483" s="33"/>
      <c r="R1483" s="33"/>
      <c r="S1483" s="33"/>
      <c r="T1483" s="33"/>
      <c r="U1483" s="33"/>
      <c r="V1483" s="33"/>
      <c r="W1483" s="33"/>
      <c r="X1483" s="33"/>
      <c r="Y1483" s="33"/>
      <c r="Z1483" s="33"/>
      <c r="AA1483" s="33"/>
      <c r="AB1483" s="33"/>
      <c r="AC1483" s="33"/>
    </row>
    <row r="1484" spans="1:29">
      <c r="A1484" s="33"/>
      <c r="B1484" s="33"/>
      <c r="C1484" s="33"/>
      <c r="D1484" s="33"/>
      <c r="E1484" s="33"/>
      <c r="F1484" s="33"/>
      <c r="G1484" s="33"/>
      <c r="P1484" s="33"/>
      <c r="Q1484" s="33"/>
      <c r="R1484" s="33"/>
      <c r="S1484" s="33"/>
      <c r="T1484" s="33"/>
      <c r="U1484" s="33"/>
      <c r="V1484" s="33"/>
      <c r="W1484" s="33"/>
      <c r="X1484" s="33"/>
      <c r="Y1484" s="33"/>
      <c r="Z1484" s="33"/>
      <c r="AA1484" s="33"/>
      <c r="AB1484" s="33"/>
      <c r="AC1484" s="33"/>
    </row>
    <row r="1485" spans="1:29">
      <c r="A1485" s="33"/>
      <c r="B1485" s="33"/>
      <c r="C1485" s="33"/>
      <c r="D1485" s="33"/>
      <c r="E1485" s="33"/>
      <c r="F1485" s="33"/>
      <c r="G1485" s="33"/>
      <c r="P1485" s="33"/>
      <c r="Q1485" s="33"/>
      <c r="R1485" s="33"/>
      <c r="S1485" s="33"/>
      <c r="T1485" s="33"/>
      <c r="U1485" s="33"/>
      <c r="V1485" s="33"/>
      <c r="W1485" s="33"/>
      <c r="X1485" s="33"/>
      <c r="Y1485" s="33"/>
      <c r="Z1485" s="33"/>
      <c r="AA1485" s="33"/>
      <c r="AB1485" s="33"/>
      <c r="AC1485" s="33"/>
    </row>
    <row r="1486" spans="1:29">
      <c r="A1486" s="33"/>
      <c r="B1486" s="33"/>
      <c r="C1486" s="33"/>
      <c r="D1486" s="33"/>
      <c r="E1486" s="33"/>
      <c r="F1486" s="33"/>
      <c r="G1486" s="33"/>
      <c r="P1486" s="33"/>
      <c r="Q1486" s="33"/>
      <c r="R1486" s="33"/>
      <c r="S1486" s="33"/>
      <c r="T1486" s="33"/>
      <c r="U1486" s="33"/>
      <c r="V1486" s="33"/>
      <c r="W1486" s="33"/>
      <c r="X1486" s="33"/>
      <c r="Y1486" s="33"/>
      <c r="Z1486" s="33"/>
      <c r="AA1486" s="33"/>
      <c r="AB1486" s="33"/>
      <c r="AC1486" s="33"/>
    </row>
    <row r="1487" spans="1:29">
      <c r="A1487" s="33"/>
      <c r="B1487" s="33"/>
      <c r="C1487" s="33"/>
      <c r="D1487" s="33"/>
      <c r="E1487" s="33"/>
      <c r="F1487" s="33"/>
      <c r="G1487" s="33"/>
      <c r="P1487" s="33"/>
      <c r="Q1487" s="33"/>
      <c r="R1487" s="33"/>
      <c r="S1487" s="33"/>
      <c r="T1487" s="33"/>
      <c r="U1487" s="33"/>
      <c r="V1487" s="33"/>
      <c r="W1487" s="33"/>
      <c r="X1487" s="33"/>
      <c r="Y1487" s="33"/>
      <c r="Z1487" s="33"/>
      <c r="AA1487" s="33"/>
      <c r="AB1487" s="33"/>
      <c r="AC1487" s="33"/>
    </row>
    <row r="1488" spans="1:29">
      <c r="A1488" s="33"/>
      <c r="B1488" s="33"/>
      <c r="C1488" s="33"/>
      <c r="D1488" s="33"/>
      <c r="E1488" s="33"/>
      <c r="F1488" s="33"/>
      <c r="G1488" s="33"/>
      <c r="P1488" s="33"/>
      <c r="Q1488" s="33"/>
      <c r="R1488" s="33"/>
      <c r="S1488" s="33"/>
      <c r="T1488" s="33"/>
      <c r="U1488" s="33"/>
      <c r="V1488" s="33"/>
      <c r="W1488" s="33"/>
      <c r="X1488" s="33"/>
      <c r="Y1488" s="33"/>
      <c r="Z1488" s="33"/>
      <c r="AA1488" s="33"/>
      <c r="AB1488" s="33"/>
      <c r="AC1488" s="33"/>
    </row>
    <row r="1489" spans="1:29">
      <c r="A1489" s="33"/>
      <c r="B1489" s="33"/>
      <c r="C1489" s="33"/>
      <c r="D1489" s="33"/>
      <c r="E1489" s="33"/>
      <c r="F1489" s="33"/>
      <c r="G1489" s="33"/>
      <c r="P1489" s="33"/>
      <c r="Q1489" s="33"/>
      <c r="R1489" s="33"/>
      <c r="S1489" s="33"/>
      <c r="T1489" s="33"/>
      <c r="U1489" s="33"/>
      <c r="V1489" s="33"/>
      <c r="W1489" s="33"/>
      <c r="X1489" s="33"/>
      <c r="Y1489" s="33"/>
      <c r="Z1489" s="33"/>
      <c r="AA1489" s="33"/>
      <c r="AB1489" s="33"/>
      <c r="AC1489" s="33"/>
    </row>
    <row r="1490" spans="1:29">
      <c r="A1490" s="33"/>
      <c r="B1490" s="33"/>
      <c r="C1490" s="33"/>
      <c r="D1490" s="33"/>
      <c r="E1490" s="33"/>
      <c r="F1490" s="33"/>
      <c r="G1490" s="33"/>
      <c r="P1490" s="33"/>
      <c r="Q1490" s="33"/>
      <c r="R1490" s="33"/>
      <c r="S1490" s="33"/>
      <c r="T1490" s="33"/>
      <c r="U1490" s="33"/>
      <c r="V1490" s="33"/>
      <c r="W1490" s="33"/>
      <c r="X1490" s="33"/>
      <c r="Y1490" s="33"/>
      <c r="Z1490" s="33"/>
      <c r="AA1490" s="33"/>
      <c r="AB1490" s="33"/>
      <c r="AC1490" s="33"/>
    </row>
    <row r="1491" spans="1:29">
      <c r="A1491" s="33"/>
      <c r="B1491" s="33"/>
      <c r="C1491" s="33"/>
      <c r="D1491" s="33"/>
      <c r="E1491" s="33"/>
      <c r="F1491" s="33"/>
      <c r="G1491" s="33"/>
      <c r="P1491" s="33"/>
      <c r="Q1491" s="33"/>
      <c r="R1491" s="33"/>
      <c r="S1491" s="33"/>
      <c r="T1491" s="33"/>
      <c r="U1491" s="33"/>
      <c r="V1491" s="33"/>
      <c r="W1491" s="33"/>
      <c r="X1491" s="33"/>
      <c r="Y1491" s="33"/>
      <c r="Z1491" s="33"/>
      <c r="AA1491" s="33"/>
      <c r="AB1491" s="33"/>
      <c r="AC1491" s="33"/>
    </row>
    <row r="1492" spans="1:29">
      <c r="A1492" s="33"/>
      <c r="B1492" s="33"/>
      <c r="C1492" s="33"/>
      <c r="D1492" s="33"/>
      <c r="E1492" s="33"/>
      <c r="F1492" s="33"/>
      <c r="G1492" s="33"/>
      <c r="P1492" s="33"/>
      <c r="Q1492" s="33"/>
      <c r="R1492" s="33"/>
      <c r="S1492" s="33"/>
      <c r="T1492" s="33"/>
      <c r="U1492" s="33"/>
      <c r="V1492" s="33"/>
      <c r="W1492" s="33"/>
      <c r="X1492" s="33"/>
      <c r="Y1492" s="33"/>
      <c r="Z1492" s="33"/>
      <c r="AA1492" s="33"/>
      <c r="AB1492" s="33"/>
      <c r="AC1492" s="33"/>
    </row>
    <row r="1493" spans="1:29">
      <c r="A1493" s="33"/>
      <c r="B1493" s="33"/>
      <c r="C1493" s="33"/>
      <c r="D1493" s="33"/>
      <c r="E1493" s="33"/>
      <c r="F1493" s="33"/>
      <c r="G1493" s="33"/>
      <c r="P1493" s="33"/>
      <c r="Q1493" s="33"/>
      <c r="R1493" s="33"/>
      <c r="S1493" s="33"/>
      <c r="T1493" s="33"/>
      <c r="U1493" s="33"/>
      <c r="V1493" s="33"/>
      <c r="W1493" s="33"/>
      <c r="X1493" s="33"/>
      <c r="Y1493" s="33"/>
      <c r="Z1493" s="33"/>
      <c r="AA1493" s="33"/>
      <c r="AB1493" s="33"/>
      <c r="AC1493" s="33"/>
    </row>
    <row r="1494" spans="1:29">
      <c r="A1494" s="33"/>
      <c r="B1494" s="33"/>
      <c r="C1494" s="33"/>
      <c r="D1494" s="33"/>
      <c r="E1494" s="33"/>
      <c r="F1494" s="33"/>
      <c r="G1494" s="33"/>
      <c r="P1494" s="33"/>
      <c r="Q1494" s="33"/>
      <c r="R1494" s="33"/>
      <c r="S1494" s="33"/>
      <c r="T1494" s="33"/>
      <c r="U1494" s="33"/>
      <c r="V1494" s="33"/>
      <c r="W1494" s="33"/>
      <c r="X1494" s="33"/>
      <c r="Y1494" s="33"/>
      <c r="Z1494" s="33"/>
      <c r="AA1494" s="33"/>
      <c r="AB1494" s="33"/>
      <c r="AC1494" s="33"/>
    </row>
    <row r="1495" spans="1:29">
      <c r="A1495" s="33"/>
      <c r="B1495" s="33"/>
      <c r="C1495" s="33"/>
      <c r="D1495" s="33"/>
      <c r="E1495" s="33"/>
      <c r="F1495" s="33"/>
      <c r="G1495" s="33"/>
      <c r="P1495" s="33"/>
      <c r="Q1495" s="33"/>
      <c r="R1495" s="33"/>
      <c r="S1495" s="33"/>
      <c r="T1495" s="33"/>
      <c r="U1495" s="33"/>
      <c r="V1495" s="33"/>
      <c r="W1495" s="33"/>
      <c r="X1495" s="33"/>
      <c r="Y1495" s="33"/>
      <c r="Z1495" s="33"/>
      <c r="AA1495" s="33"/>
      <c r="AB1495" s="33"/>
      <c r="AC1495" s="33"/>
    </row>
    <row r="1496" spans="1:29">
      <c r="A1496" s="33"/>
      <c r="B1496" s="33"/>
      <c r="C1496" s="33"/>
      <c r="D1496" s="33"/>
      <c r="E1496" s="33"/>
      <c r="F1496" s="33"/>
      <c r="G1496" s="33"/>
      <c r="P1496" s="33"/>
      <c r="Q1496" s="33"/>
      <c r="R1496" s="33"/>
      <c r="S1496" s="33"/>
      <c r="T1496" s="33"/>
      <c r="U1496" s="33"/>
      <c r="V1496" s="33"/>
      <c r="W1496" s="33"/>
      <c r="X1496" s="33"/>
      <c r="Y1496" s="33"/>
      <c r="Z1496" s="33"/>
      <c r="AA1496" s="33"/>
      <c r="AB1496" s="33"/>
      <c r="AC1496" s="33"/>
    </row>
    <row r="1497" spans="1:29">
      <c r="A1497" s="33"/>
      <c r="B1497" s="33"/>
      <c r="C1497" s="33"/>
      <c r="D1497" s="33"/>
      <c r="E1497" s="33"/>
      <c r="F1497" s="33"/>
      <c r="G1497" s="33"/>
      <c r="P1497" s="33"/>
      <c r="Q1497" s="33"/>
      <c r="R1497" s="33"/>
      <c r="S1497" s="33"/>
      <c r="T1497" s="33"/>
      <c r="U1497" s="33"/>
      <c r="V1497" s="33"/>
      <c r="W1497" s="33"/>
      <c r="X1497" s="33"/>
      <c r="Y1497" s="33"/>
      <c r="Z1497" s="33"/>
      <c r="AA1497" s="33"/>
      <c r="AB1497" s="33"/>
      <c r="AC1497" s="33"/>
    </row>
    <row r="1498" spans="1:29">
      <c r="A1498" s="33"/>
      <c r="B1498" s="33"/>
      <c r="C1498" s="33"/>
      <c r="D1498" s="33"/>
      <c r="E1498" s="33"/>
      <c r="F1498" s="33"/>
      <c r="G1498" s="33"/>
      <c r="P1498" s="33"/>
      <c r="Q1498" s="33"/>
      <c r="R1498" s="33"/>
      <c r="S1498" s="33"/>
      <c r="T1498" s="33"/>
      <c r="U1498" s="33"/>
      <c r="V1498" s="33"/>
      <c r="W1498" s="33"/>
      <c r="X1498" s="33"/>
      <c r="Y1498" s="33"/>
      <c r="Z1498" s="33"/>
      <c r="AA1498" s="33"/>
      <c r="AB1498" s="33"/>
      <c r="AC1498" s="33"/>
    </row>
    <row r="1499" spans="1:29">
      <c r="A1499" s="33"/>
      <c r="B1499" s="33"/>
      <c r="C1499" s="33"/>
      <c r="D1499" s="33"/>
      <c r="E1499" s="33"/>
      <c r="F1499" s="33"/>
      <c r="G1499" s="33"/>
      <c r="P1499" s="33"/>
      <c r="Q1499" s="33"/>
      <c r="R1499" s="33"/>
      <c r="S1499" s="33"/>
      <c r="T1499" s="33"/>
      <c r="U1499" s="33"/>
      <c r="V1499" s="33"/>
      <c r="W1499" s="33"/>
      <c r="X1499" s="33"/>
      <c r="Y1499" s="33"/>
      <c r="Z1499" s="33"/>
      <c r="AA1499" s="33"/>
      <c r="AB1499" s="33"/>
      <c r="AC1499" s="33"/>
    </row>
    <row r="1500" spans="1:29">
      <c r="A1500" s="33"/>
      <c r="B1500" s="33"/>
      <c r="C1500" s="33"/>
      <c r="D1500" s="33"/>
      <c r="E1500" s="33"/>
      <c r="F1500" s="33"/>
      <c r="G1500" s="33"/>
      <c r="P1500" s="33"/>
      <c r="Q1500" s="33"/>
      <c r="R1500" s="33"/>
      <c r="S1500" s="33"/>
      <c r="T1500" s="33"/>
      <c r="U1500" s="33"/>
      <c r="V1500" s="33"/>
      <c r="W1500" s="33"/>
      <c r="X1500" s="33"/>
      <c r="Y1500" s="33"/>
      <c r="Z1500" s="33"/>
      <c r="AA1500" s="33"/>
      <c r="AB1500" s="33"/>
      <c r="AC1500" s="33"/>
    </row>
    <row r="1501" spans="1:29">
      <c r="A1501" s="33"/>
      <c r="B1501" s="33"/>
      <c r="C1501" s="33"/>
      <c r="D1501" s="33"/>
      <c r="E1501" s="33"/>
      <c r="F1501" s="33"/>
      <c r="G1501" s="33"/>
      <c r="P1501" s="33"/>
      <c r="Q1501" s="33"/>
      <c r="R1501" s="33"/>
      <c r="S1501" s="33"/>
      <c r="T1501" s="33"/>
      <c r="U1501" s="33"/>
      <c r="V1501" s="33"/>
      <c r="W1501" s="33"/>
      <c r="X1501" s="33"/>
      <c r="Y1501" s="33"/>
      <c r="Z1501" s="33"/>
      <c r="AA1501" s="33"/>
      <c r="AB1501" s="33"/>
      <c r="AC1501" s="33"/>
    </row>
    <row r="1502" spans="1:29">
      <c r="A1502" s="33"/>
      <c r="B1502" s="33"/>
      <c r="C1502" s="33"/>
      <c r="D1502" s="33"/>
      <c r="E1502" s="33"/>
      <c r="F1502" s="33"/>
      <c r="G1502" s="33"/>
      <c r="P1502" s="33"/>
      <c r="Q1502" s="33"/>
      <c r="R1502" s="33"/>
      <c r="S1502" s="33"/>
      <c r="T1502" s="33"/>
      <c r="U1502" s="33"/>
      <c r="V1502" s="33"/>
      <c r="W1502" s="33"/>
      <c r="X1502" s="33"/>
      <c r="Y1502" s="33"/>
      <c r="Z1502" s="33"/>
      <c r="AA1502" s="33"/>
      <c r="AB1502" s="33"/>
      <c r="AC1502" s="33"/>
    </row>
    <row r="1503" spans="1:29">
      <c r="A1503" s="33"/>
      <c r="B1503" s="33"/>
      <c r="C1503" s="33"/>
      <c r="D1503" s="33"/>
      <c r="E1503" s="33"/>
      <c r="F1503" s="33"/>
      <c r="G1503" s="33"/>
      <c r="P1503" s="33"/>
      <c r="Q1503" s="33"/>
      <c r="R1503" s="33"/>
      <c r="S1503" s="33"/>
      <c r="T1503" s="33"/>
      <c r="U1503" s="33"/>
      <c r="V1503" s="33"/>
      <c r="W1503" s="33"/>
      <c r="X1503" s="33"/>
      <c r="Y1503" s="33"/>
      <c r="Z1503" s="33"/>
      <c r="AA1503" s="33"/>
      <c r="AB1503" s="33"/>
      <c r="AC1503" s="33"/>
    </row>
    <row r="1504" spans="1:29">
      <c r="A1504" s="33"/>
      <c r="B1504" s="33"/>
      <c r="C1504" s="33"/>
      <c r="D1504" s="33"/>
      <c r="E1504" s="33"/>
      <c r="F1504" s="33"/>
      <c r="G1504" s="33"/>
      <c r="P1504" s="33"/>
      <c r="Q1504" s="33"/>
      <c r="R1504" s="33"/>
      <c r="S1504" s="33"/>
      <c r="T1504" s="33"/>
      <c r="U1504" s="33"/>
      <c r="V1504" s="33"/>
      <c r="W1504" s="33"/>
      <c r="X1504" s="33"/>
      <c r="Y1504" s="33"/>
      <c r="Z1504" s="33"/>
      <c r="AA1504" s="33"/>
      <c r="AB1504" s="33"/>
      <c r="AC1504" s="33"/>
    </row>
    <row r="1505" spans="1:29">
      <c r="A1505" s="33"/>
      <c r="B1505" s="33"/>
      <c r="C1505" s="33"/>
      <c r="D1505" s="33"/>
      <c r="E1505" s="33"/>
      <c r="F1505" s="33"/>
      <c r="G1505" s="33"/>
      <c r="P1505" s="33"/>
      <c r="Q1505" s="33"/>
      <c r="R1505" s="33"/>
      <c r="S1505" s="33"/>
      <c r="T1505" s="33"/>
      <c r="U1505" s="33"/>
      <c r="V1505" s="33"/>
      <c r="W1505" s="33"/>
      <c r="X1505" s="33"/>
      <c r="Y1505" s="33"/>
      <c r="Z1505" s="33"/>
      <c r="AA1505" s="33"/>
      <c r="AB1505" s="33"/>
      <c r="AC1505" s="33"/>
    </row>
    <row r="1506" spans="1:29">
      <c r="A1506" s="33"/>
      <c r="B1506" s="33"/>
      <c r="C1506" s="33"/>
      <c r="D1506" s="33"/>
      <c r="E1506" s="33"/>
      <c r="F1506" s="33"/>
      <c r="G1506" s="33"/>
      <c r="P1506" s="33"/>
      <c r="Q1506" s="33"/>
      <c r="R1506" s="33"/>
      <c r="S1506" s="33"/>
      <c r="T1506" s="33"/>
      <c r="U1506" s="33"/>
      <c r="V1506" s="33"/>
      <c r="W1506" s="33"/>
      <c r="X1506" s="33"/>
      <c r="Y1506" s="33"/>
      <c r="Z1506" s="33"/>
      <c r="AA1506" s="33"/>
      <c r="AB1506" s="33"/>
      <c r="AC1506" s="33"/>
    </row>
    <row r="1507" spans="1:29">
      <c r="A1507" s="33"/>
      <c r="B1507" s="33"/>
      <c r="C1507" s="33"/>
      <c r="D1507" s="33"/>
      <c r="E1507" s="33"/>
      <c r="F1507" s="33"/>
      <c r="G1507" s="33"/>
      <c r="P1507" s="33"/>
      <c r="Q1507" s="33"/>
      <c r="R1507" s="33"/>
      <c r="S1507" s="33"/>
      <c r="T1507" s="33"/>
      <c r="U1507" s="33"/>
      <c r="V1507" s="33"/>
      <c r="W1507" s="33"/>
      <c r="X1507" s="33"/>
      <c r="Y1507" s="33"/>
      <c r="Z1507" s="33"/>
      <c r="AA1507" s="33"/>
      <c r="AB1507" s="33"/>
      <c r="AC1507" s="33"/>
    </row>
    <row r="1508" spans="1:29">
      <c r="A1508" s="33"/>
      <c r="B1508" s="33"/>
      <c r="C1508" s="33"/>
      <c r="D1508" s="33"/>
      <c r="E1508" s="33"/>
      <c r="F1508" s="33"/>
      <c r="G1508" s="33"/>
      <c r="P1508" s="33"/>
      <c r="Q1508" s="33"/>
      <c r="R1508" s="33"/>
      <c r="S1508" s="33"/>
      <c r="T1508" s="33"/>
      <c r="U1508" s="33"/>
      <c r="V1508" s="33"/>
      <c r="W1508" s="33"/>
      <c r="X1508" s="33"/>
      <c r="Y1508" s="33"/>
      <c r="Z1508" s="33"/>
      <c r="AA1508" s="33"/>
      <c r="AB1508" s="33"/>
      <c r="AC1508" s="33"/>
    </row>
    <row r="1509" spans="1:29">
      <c r="A1509" s="33"/>
      <c r="B1509" s="33"/>
      <c r="C1509" s="33"/>
      <c r="D1509" s="33"/>
      <c r="E1509" s="33"/>
      <c r="F1509" s="33"/>
      <c r="G1509" s="33"/>
      <c r="P1509" s="33"/>
      <c r="Q1509" s="33"/>
      <c r="R1509" s="33"/>
      <c r="S1509" s="33"/>
      <c r="T1509" s="33"/>
      <c r="U1509" s="33"/>
      <c r="V1509" s="33"/>
      <c r="W1509" s="33"/>
      <c r="X1509" s="33"/>
      <c r="Y1509" s="33"/>
      <c r="Z1509" s="33"/>
      <c r="AA1509" s="33"/>
      <c r="AB1509" s="33"/>
      <c r="AC1509" s="33"/>
    </row>
    <row r="1510" spans="1:29">
      <c r="A1510" s="33"/>
      <c r="B1510" s="33"/>
      <c r="C1510" s="33"/>
      <c r="D1510" s="33"/>
      <c r="E1510" s="33"/>
      <c r="F1510" s="33"/>
      <c r="G1510" s="33"/>
      <c r="P1510" s="33"/>
      <c r="Q1510" s="33"/>
      <c r="R1510" s="33"/>
      <c r="S1510" s="33"/>
      <c r="T1510" s="33"/>
      <c r="U1510" s="33"/>
      <c r="V1510" s="33"/>
      <c r="W1510" s="33"/>
      <c r="X1510" s="33"/>
      <c r="Y1510" s="33"/>
      <c r="Z1510" s="33"/>
      <c r="AA1510" s="33"/>
      <c r="AB1510" s="33"/>
      <c r="AC1510" s="33"/>
    </row>
    <row r="1511" spans="1:29">
      <c r="A1511" s="33"/>
      <c r="B1511" s="33"/>
      <c r="C1511" s="33"/>
      <c r="D1511" s="33"/>
      <c r="E1511" s="33"/>
      <c r="F1511" s="33"/>
      <c r="G1511" s="33"/>
      <c r="P1511" s="33"/>
      <c r="Q1511" s="33"/>
      <c r="R1511" s="33"/>
      <c r="S1511" s="33"/>
      <c r="T1511" s="33"/>
      <c r="U1511" s="33"/>
      <c r="V1511" s="33"/>
      <c r="W1511" s="33"/>
      <c r="X1511" s="33"/>
      <c r="Y1511" s="33"/>
      <c r="Z1511" s="33"/>
      <c r="AA1511" s="33"/>
      <c r="AB1511" s="33"/>
      <c r="AC1511" s="33"/>
    </row>
    <row r="1512" spans="1:29">
      <c r="A1512" s="33"/>
      <c r="B1512" s="33"/>
      <c r="C1512" s="33"/>
      <c r="D1512" s="33"/>
      <c r="E1512" s="33"/>
      <c r="F1512" s="33"/>
      <c r="G1512" s="33"/>
      <c r="P1512" s="33"/>
      <c r="Q1512" s="33"/>
      <c r="R1512" s="33"/>
      <c r="S1512" s="33"/>
      <c r="T1512" s="33"/>
      <c r="U1512" s="33"/>
      <c r="V1512" s="33"/>
      <c r="W1512" s="33"/>
      <c r="X1512" s="33"/>
      <c r="Y1512" s="33"/>
      <c r="Z1512" s="33"/>
      <c r="AA1512" s="33"/>
      <c r="AB1512" s="33"/>
      <c r="AC1512" s="33"/>
    </row>
    <row r="1513" spans="1:29">
      <c r="A1513" s="33"/>
      <c r="B1513" s="33"/>
      <c r="C1513" s="33"/>
      <c r="D1513" s="33"/>
      <c r="E1513" s="33"/>
      <c r="F1513" s="33"/>
      <c r="G1513" s="33"/>
      <c r="P1513" s="33"/>
      <c r="Q1513" s="33"/>
      <c r="R1513" s="33"/>
      <c r="S1513" s="33"/>
      <c r="T1513" s="33"/>
      <c r="U1513" s="33"/>
      <c r="V1513" s="33"/>
      <c r="W1513" s="33"/>
      <c r="X1513" s="33"/>
      <c r="Y1513" s="33"/>
      <c r="Z1513" s="33"/>
      <c r="AA1513" s="33"/>
      <c r="AB1513" s="33"/>
      <c r="AC1513" s="33"/>
    </row>
    <row r="1514" spans="1:29">
      <c r="A1514" s="33"/>
      <c r="B1514" s="33"/>
      <c r="C1514" s="33"/>
      <c r="D1514" s="33"/>
      <c r="E1514" s="33"/>
      <c r="F1514" s="33"/>
      <c r="G1514" s="33"/>
      <c r="P1514" s="33"/>
      <c r="Q1514" s="33"/>
      <c r="R1514" s="33"/>
      <c r="S1514" s="33"/>
      <c r="T1514" s="33"/>
      <c r="U1514" s="33"/>
      <c r="V1514" s="33"/>
      <c r="W1514" s="33"/>
      <c r="X1514" s="33"/>
      <c r="Y1514" s="33"/>
      <c r="Z1514" s="33"/>
      <c r="AA1514" s="33"/>
      <c r="AB1514" s="33"/>
      <c r="AC1514" s="33"/>
    </row>
    <row r="1515" spans="1:29">
      <c r="A1515" s="33"/>
      <c r="B1515" s="33"/>
      <c r="C1515" s="33"/>
      <c r="D1515" s="33"/>
      <c r="E1515" s="33"/>
      <c r="F1515" s="33"/>
      <c r="G1515" s="33"/>
      <c r="P1515" s="33"/>
      <c r="Q1515" s="33"/>
      <c r="R1515" s="33"/>
      <c r="S1515" s="33"/>
      <c r="T1515" s="33"/>
      <c r="U1515" s="33"/>
      <c r="V1515" s="33"/>
      <c r="W1515" s="33"/>
      <c r="X1515" s="33"/>
      <c r="Y1515" s="33"/>
      <c r="Z1515" s="33"/>
      <c r="AA1515" s="33"/>
      <c r="AB1515" s="33"/>
      <c r="AC1515" s="33"/>
    </row>
    <row r="1516" spans="1:29">
      <c r="A1516" s="33"/>
      <c r="B1516" s="33"/>
      <c r="C1516" s="33"/>
      <c r="D1516" s="33"/>
      <c r="E1516" s="33"/>
      <c r="F1516" s="33"/>
      <c r="G1516" s="33"/>
      <c r="P1516" s="33"/>
      <c r="Q1516" s="33"/>
      <c r="R1516" s="33"/>
      <c r="S1516" s="33"/>
      <c r="T1516" s="33"/>
      <c r="U1516" s="33"/>
      <c r="V1516" s="33"/>
      <c r="W1516" s="33"/>
      <c r="X1516" s="33"/>
      <c r="Y1516" s="33"/>
      <c r="Z1516" s="33"/>
      <c r="AA1516" s="33"/>
      <c r="AB1516" s="33"/>
      <c r="AC1516" s="33"/>
    </row>
    <row r="1517" spans="1:29">
      <c r="A1517" s="33"/>
      <c r="B1517" s="33"/>
      <c r="C1517" s="33"/>
      <c r="D1517" s="33"/>
      <c r="E1517" s="33"/>
      <c r="F1517" s="33"/>
      <c r="G1517" s="33"/>
      <c r="P1517" s="33"/>
      <c r="Q1517" s="33"/>
      <c r="R1517" s="33"/>
      <c r="S1517" s="33"/>
      <c r="T1517" s="33"/>
      <c r="U1517" s="33"/>
      <c r="V1517" s="33"/>
      <c r="W1517" s="33"/>
      <c r="X1517" s="33"/>
      <c r="Y1517" s="33"/>
      <c r="Z1517" s="33"/>
      <c r="AA1517" s="33"/>
      <c r="AB1517" s="33"/>
      <c r="AC1517" s="33"/>
    </row>
    <row r="1518" spans="1:29">
      <c r="A1518" s="33"/>
      <c r="B1518" s="33"/>
      <c r="C1518" s="33"/>
      <c r="D1518" s="33"/>
      <c r="E1518" s="33"/>
      <c r="F1518" s="33"/>
      <c r="G1518" s="33"/>
      <c r="P1518" s="33"/>
      <c r="Q1518" s="33"/>
      <c r="R1518" s="33"/>
      <c r="S1518" s="33"/>
      <c r="T1518" s="33"/>
      <c r="U1518" s="33"/>
      <c r="V1518" s="33"/>
      <c r="W1518" s="33"/>
      <c r="X1518" s="33"/>
      <c r="Y1518" s="33"/>
      <c r="Z1518" s="33"/>
      <c r="AA1518" s="33"/>
      <c r="AB1518" s="33"/>
      <c r="AC1518" s="33"/>
    </row>
    <row r="1519" spans="1:29">
      <c r="A1519" s="33"/>
      <c r="B1519" s="33"/>
      <c r="C1519" s="33"/>
      <c r="D1519" s="33"/>
      <c r="E1519" s="33"/>
      <c r="F1519" s="33"/>
      <c r="G1519" s="33"/>
      <c r="P1519" s="33"/>
      <c r="Q1519" s="33"/>
      <c r="R1519" s="33"/>
      <c r="S1519" s="33"/>
      <c r="T1519" s="33"/>
      <c r="U1519" s="33"/>
      <c r="V1519" s="33"/>
      <c r="W1519" s="33"/>
      <c r="X1519" s="33"/>
      <c r="Y1519" s="33"/>
      <c r="Z1519" s="33"/>
      <c r="AA1519" s="33"/>
      <c r="AB1519" s="33"/>
      <c r="AC1519" s="33"/>
    </row>
    <row r="1520" spans="1:29">
      <c r="A1520" s="33"/>
      <c r="B1520" s="33"/>
      <c r="C1520" s="33"/>
      <c r="D1520" s="33"/>
      <c r="E1520" s="33"/>
      <c r="F1520" s="33"/>
      <c r="G1520" s="33"/>
      <c r="P1520" s="33"/>
      <c r="Q1520" s="33"/>
      <c r="R1520" s="33"/>
      <c r="S1520" s="33"/>
      <c r="T1520" s="33"/>
      <c r="U1520" s="33"/>
      <c r="V1520" s="33"/>
      <c r="W1520" s="33"/>
      <c r="X1520" s="33"/>
      <c r="Y1520" s="33"/>
      <c r="Z1520" s="33"/>
      <c r="AA1520" s="33"/>
      <c r="AB1520" s="33"/>
      <c r="AC1520" s="33"/>
    </row>
    <row r="1521" spans="1:29">
      <c r="A1521" s="33"/>
      <c r="B1521" s="33"/>
      <c r="C1521" s="33"/>
      <c r="D1521" s="33"/>
      <c r="E1521" s="33"/>
      <c r="F1521" s="33"/>
      <c r="G1521" s="33"/>
      <c r="P1521" s="33"/>
      <c r="Q1521" s="33"/>
      <c r="R1521" s="33"/>
      <c r="S1521" s="33"/>
      <c r="T1521" s="33"/>
      <c r="U1521" s="33"/>
      <c r="V1521" s="33"/>
      <c r="W1521" s="33"/>
      <c r="X1521" s="33"/>
      <c r="Y1521" s="33"/>
      <c r="Z1521" s="33"/>
      <c r="AA1521" s="33"/>
      <c r="AB1521" s="33"/>
      <c r="AC1521" s="33"/>
    </row>
    <row r="1522" spans="1:29">
      <c r="A1522" s="33"/>
      <c r="B1522" s="33"/>
      <c r="C1522" s="33"/>
      <c r="D1522" s="33"/>
      <c r="E1522" s="33"/>
      <c r="F1522" s="33"/>
      <c r="G1522" s="33"/>
      <c r="P1522" s="33"/>
      <c r="Q1522" s="33"/>
      <c r="R1522" s="33"/>
      <c r="S1522" s="33"/>
      <c r="T1522" s="33"/>
      <c r="U1522" s="33"/>
      <c r="V1522" s="33"/>
      <c r="W1522" s="33"/>
      <c r="X1522" s="33"/>
      <c r="Y1522" s="33"/>
      <c r="Z1522" s="33"/>
      <c r="AA1522" s="33"/>
      <c r="AB1522" s="33"/>
      <c r="AC1522" s="33"/>
    </row>
    <row r="1523" spans="1:29">
      <c r="A1523" s="33"/>
      <c r="B1523" s="33"/>
      <c r="C1523" s="33"/>
      <c r="D1523" s="33"/>
      <c r="E1523" s="33"/>
      <c r="F1523" s="33"/>
      <c r="G1523" s="33"/>
      <c r="P1523" s="33"/>
      <c r="Q1523" s="33"/>
      <c r="R1523" s="33"/>
      <c r="S1523" s="33"/>
      <c r="T1523" s="33"/>
      <c r="U1523" s="33"/>
      <c r="V1523" s="33"/>
      <c r="W1523" s="33"/>
      <c r="X1523" s="33"/>
      <c r="Y1523" s="33"/>
      <c r="Z1523" s="33"/>
      <c r="AA1523" s="33"/>
      <c r="AB1523" s="33"/>
      <c r="AC1523" s="33"/>
    </row>
    <row r="1524" spans="1:29">
      <c r="A1524" s="33"/>
      <c r="B1524" s="33"/>
      <c r="C1524" s="33"/>
      <c r="D1524" s="33"/>
      <c r="E1524" s="33"/>
      <c r="F1524" s="33"/>
      <c r="G1524" s="33"/>
      <c r="P1524" s="33"/>
      <c r="Q1524" s="33"/>
      <c r="R1524" s="33"/>
      <c r="S1524" s="33"/>
      <c r="T1524" s="33"/>
      <c r="U1524" s="33"/>
      <c r="V1524" s="33"/>
      <c r="W1524" s="33"/>
      <c r="X1524" s="33"/>
      <c r="Y1524" s="33"/>
      <c r="Z1524" s="33"/>
      <c r="AA1524" s="33"/>
      <c r="AB1524" s="33"/>
      <c r="AC1524" s="33"/>
    </row>
    <row r="1525" spans="1:29">
      <c r="A1525" s="33"/>
      <c r="B1525" s="33"/>
      <c r="C1525" s="33"/>
      <c r="D1525" s="33"/>
      <c r="E1525" s="33"/>
      <c r="F1525" s="33"/>
      <c r="G1525" s="33"/>
      <c r="P1525" s="33"/>
      <c r="Q1525" s="33"/>
      <c r="R1525" s="33"/>
      <c r="S1525" s="33"/>
      <c r="T1525" s="33"/>
      <c r="U1525" s="33"/>
      <c r="V1525" s="33"/>
      <c r="W1525" s="33"/>
      <c r="X1525" s="33"/>
      <c r="Y1525" s="33"/>
      <c r="Z1525" s="33"/>
      <c r="AA1525" s="33"/>
      <c r="AB1525" s="33"/>
      <c r="AC1525" s="33"/>
    </row>
    <row r="1526" spans="1:29">
      <c r="A1526" s="33"/>
      <c r="B1526" s="33"/>
      <c r="C1526" s="33"/>
      <c r="D1526" s="33"/>
      <c r="E1526" s="33"/>
      <c r="F1526" s="33"/>
      <c r="G1526" s="33"/>
      <c r="P1526" s="33"/>
      <c r="Q1526" s="33"/>
      <c r="R1526" s="33"/>
      <c r="S1526" s="33"/>
      <c r="T1526" s="33"/>
      <c r="U1526" s="33"/>
      <c r="V1526" s="33"/>
      <c r="W1526" s="33"/>
      <c r="X1526" s="33"/>
      <c r="Y1526" s="33"/>
      <c r="Z1526" s="33"/>
      <c r="AA1526" s="33"/>
      <c r="AB1526" s="33"/>
      <c r="AC1526" s="33"/>
    </row>
    <row r="1527" spans="1:29">
      <c r="A1527" s="33"/>
      <c r="B1527" s="33"/>
      <c r="C1527" s="33"/>
      <c r="D1527" s="33"/>
      <c r="E1527" s="33"/>
      <c r="F1527" s="33"/>
      <c r="G1527" s="33"/>
      <c r="P1527" s="33"/>
      <c r="Q1527" s="33"/>
      <c r="R1527" s="33"/>
      <c r="S1527" s="33"/>
      <c r="T1527" s="33"/>
      <c r="U1527" s="33"/>
      <c r="V1527" s="33"/>
      <c r="W1527" s="33"/>
      <c r="X1527" s="33"/>
      <c r="Y1527" s="33"/>
      <c r="Z1527" s="33"/>
      <c r="AA1527" s="33"/>
      <c r="AB1527" s="33"/>
      <c r="AC1527" s="33"/>
    </row>
    <row r="1528" spans="1:29">
      <c r="A1528" s="33"/>
      <c r="B1528" s="33"/>
      <c r="C1528" s="33"/>
      <c r="D1528" s="33"/>
      <c r="E1528" s="33"/>
      <c r="F1528" s="33"/>
      <c r="G1528" s="33"/>
      <c r="P1528" s="33"/>
      <c r="Q1528" s="33"/>
      <c r="R1528" s="33"/>
      <c r="S1528" s="33"/>
      <c r="T1528" s="33"/>
      <c r="U1528" s="33"/>
      <c r="V1528" s="33"/>
      <c r="W1528" s="33"/>
      <c r="X1528" s="33"/>
      <c r="Y1528" s="33"/>
      <c r="Z1528" s="33"/>
      <c r="AA1528" s="33"/>
      <c r="AB1528" s="33"/>
      <c r="AC1528" s="33"/>
    </row>
    <row r="1529" spans="1:29">
      <c r="A1529" s="33"/>
      <c r="B1529" s="33"/>
      <c r="C1529" s="33"/>
      <c r="D1529" s="33"/>
      <c r="E1529" s="33"/>
      <c r="F1529" s="33"/>
      <c r="G1529" s="33"/>
      <c r="P1529" s="33"/>
      <c r="Q1529" s="33"/>
      <c r="R1529" s="33"/>
      <c r="S1529" s="33"/>
      <c r="T1529" s="33"/>
      <c r="U1529" s="33"/>
      <c r="V1529" s="33"/>
      <c r="W1529" s="33"/>
      <c r="X1529" s="33"/>
      <c r="Y1529" s="33"/>
      <c r="Z1529" s="33"/>
      <c r="AA1529" s="33"/>
      <c r="AB1529" s="33"/>
      <c r="AC1529" s="33"/>
    </row>
    <row r="1530" spans="1:29">
      <c r="A1530" s="33"/>
      <c r="B1530" s="33"/>
      <c r="C1530" s="33"/>
      <c r="D1530" s="33"/>
      <c r="E1530" s="33"/>
      <c r="F1530" s="33"/>
      <c r="G1530" s="33"/>
      <c r="P1530" s="33"/>
      <c r="Q1530" s="33"/>
      <c r="R1530" s="33"/>
      <c r="S1530" s="33"/>
      <c r="T1530" s="33"/>
      <c r="U1530" s="33"/>
      <c r="V1530" s="33"/>
      <c r="W1530" s="33"/>
      <c r="X1530" s="33"/>
      <c r="Y1530" s="33"/>
      <c r="Z1530" s="33"/>
      <c r="AA1530" s="33"/>
      <c r="AB1530" s="33"/>
      <c r="AC1530" s="33"/>
    </row>
    <row r="1531" spans="1:29">
      <c r="A1531" s="33"/>
      <c r="B1531" s="33"/>
      <c r="C1531" s="33"/>
      <c r="D1531" s="33"/>
      <c r="E1531" s="33"/>
      <c r="F1531" s="33"/>
      <c r="G1531" s="33"/>
      <c r="P1531" s="33"/>
      <c r="Q1531" s="33"/>
      <c r="R1531" s="33"/>
      <c r="S1531" s="33"/>
      <c r="T1531" s="33"/>
      <c r="U1531" s="33"/>
      <c r="V1531" s="33"/>
      <c r="W1531" s="33"/>
      <c r="X1531" s="33"/>
      <c r="Y1531" s="33"/>
      <c r="Z1531" s="33"/>
      <c r="AA1531" s="33"/>
      <c r="AB1531" s="33"/>
      <c r="AC1531" s="33"/>
    </row>
    <row r="1532" spans="1:29">
      <c r="A1532" s="33"/>
      <c r="B1532" s="33"/>
      <c r="C1532" s="33"/>
      <c r="D1532" s="33"/>
      <c r="E1532" s="33"/>
      <c r="F1532" s="33"/>
      <c r="G1532" s="33"/>
      <c r="P1532" s="33"/>
      <c r="Q1532" s="33"/>
      <c r="R1532" s="33"/>
      <c r="S1532" s="33"/>
      <c r="T1532" s="33"/>
      <c r="U1532" s="33"/>
      <c r="V1532" s="33"/>
      <c r="W1532" s="33"/>
      <c r="X1532" s="33"/>
      <c r="Y1532" s="33"/>
      <c r="Z1532" s="33"/>
      <c r="AA1532" s="33"/>
      <c r="AB1532" s="33"/>
      <c r="AC1532" s="33"/>
    </row>
    <row r="1533" spans="1:29">
      <c r="A1533" s="33"/>
      <c r="B1533" s="33"/>
      <c r="C1533" s="33"/>
      <c r="D1533" s="33"/>
      <c r="E1533" s="33"/>
      <c r="F1533" s="33"/>
      <c r="G1533" s="33"/>
      <c r="P1533" s="33"/>
      <c r="Q1533" s="33"/>
      <c r="R1533" s="33"/>
      <c r="S1533" s="33"/>
      <c r="T1533" s="33"/>
      <c r="U1533" s="33"/>
      <c r="V1533" s="33"/>
      <c r="W1533" s="33"/>
      <c r="X1533" s="33"/>
      <c r="Y1533" s="33"/>
      <c r="Z1533" s="33"/>
      <c r="AA1533" s="33"/>
      <c r="AB1533" s="33"/>
      <c r="AC1533" s="33"/>
    </row>
    <row r="1534" spans="1:29">
      <c r="A1534" s="33"/>
      <c r="B1534" s="33"/>
      <c r="C1534" s="33"/>
      <c r="D1534" s="33"/>
      <c r="E1534" s="33"/>
      <c r="F1534" s="33"/>
      <c r="G1534" s="33"/>
      <c r="P1534" s="33"/>
      <c r="Q1534" s="33"/>
      <c r="R1534" s="33"/>
      <c r="S1534" s="33"/>
      <c r="T1534" s="33"/>
      <c r="U1534" s="33"/>
      <c r="V1534" s="33"/>
      <c r="W1534" s="33"/>
      <c r="X1534" s="33"/>
      <c r="Y1534" s="33"/>
      <c r="Z1534" s="33"/>
      <c r="AA1534" s="33"/>
      <c r="AB1534" s="33"/>
      <c r="AC1534" s="33"/>
    </row>
    <row r="1535" spans="1:29">
      <c r="A1535" s="33"/>
      <c r="B1535" s="33"/>
      <c r="C1535" s="33"/>
      <c r="D1535" s="33"/>
      <c r="E1535" s="33"/>
      <c r="F1535" s="33"/>
      <c r="G1535" s="33"/>
      <c r="P1535" s="33"/>
      <c r="Q1535" s="33"/>
      <c r="R1535" s="33"/>
      <c r="S1535" s="33"/>
      <c r="T1535" s="33"/>
      <c r="U1535" s="33"/>
      <c r="V1535" s="33"/>
      <c r="W1535" s="33"/>
      <c r="X1535" s="33"/>
      <c r="Y1535" s="33"/>
      <c r="Z1535" s="33"/>
      <c r="AA1535" s="33"/>
      <c r="AB1535" s="33"/>
      <c r="AC1535" s="33"/>
    </row>
    <row r="1536" spans="1:29">
      <c r="A1536" s="33"/>
      <c r="B1536" s="33"/>
      <c r="C1536" s="33"/>
      <c r="D1536" s="33"/>
      <c r="E1536" s="33"/>
      <c r="F1536" s="33"/>
      <c r="G1536" s="33"/>
      <c r="P1536" s="33"/>
      <c r="Q1536" s="33"/>
      <c r="R1536" s="33"/>
      <c r="S1536" s="33"/>
      <c r="T1536" s="33"/>
      <c r="U1536" s="33"/>
      <c r="V1536" s="33"/>
      <c r="W1536" s="33"/>
      <c r="X1536" s="33"/>
      <c r="Y1536" s="33"/>
      <c r="Z1536" s="33"/>
      <c r="AA1536" s="33"/>
      <c r="AB1536" s="33"/>
      <c r="AC1536" s="33"/>
    </row>
    <row r="1537" spans="1:29">
      <c r="A1537" s="33"/>
      <c r="B1537" s="33"/>
      <c r="C1537" s="33"/>
      <c r="D1537" s="33"/>
      <c r="E1537" s="33"/>
      <c r="F1537" s="33"/>
      <c r="G1537" s="33"/>
      <c r="P1537" s="33"/>
      <c r="Q1537" s="33"/>
      <c r="R1537" s="33"/>
      <c r="S1537" s="33"/>
      <c r="T1537" s="33"/>
      <c r="U1537" s="33"/>
      <c r="V1537" s="33"/>
      <c r="W1537" s="33"/>
      <c r="X1537" s="33"/>
      <c r="Y1537" s="33"/>
      <c r="Z1537" s="33"/>
      <c r="AA1537" s="33"/>
      <c r="AB1537" s="33"/>
      <c r="AC1537" s="33"/>
    </row>
    <row r="1538" spans="1:29">
      <c r="A1538" s="33"/>
      <c r="B1538" s="33"/>
      <c r="C1538" s="33"/>
      <c r="D1538" s="33"/>
      <c r="E1538" s="33"/>
      <c r="F1538" s="33"/>
      <c r="G1538" s="33"/>
      <c r="P1538" s="33"/>
      <c r="Q1538" s="33"/>
      <c r="R1538" s="33"/>
      <c r="S1538" s="33"/>
      <c r="T1538" s="33"/>
      <c r="U1538" s="33"/>
      <c r="V1538" s="33"/>
      <c r="W1538" s="33"/>
      <c r="X1538" s="33"/>
      <c r="Y1538" s="33"/>
      <c r="Z1538" s="33"/>
      <c r="AA1538" s="33"/>
      <c r="AB1538" s="33"/>
      <c r="AC1538" s="33"/>
    </row>
    <row r="1539" spans="1:29">
      <c r="A1539" s="33"/>
      <c r="B1539" s="33"/>
      <c r="C1539" s="33"/>
      <c r="D1539" s="33"/>
      <c r="E1539" s="33"/>
      <c r="F1539" s="33"/>
      <c r="G1539" s="33"/>
      <c r="P1539" s="33"/>
      <c r="Q1539" s="33"/>
      <c r="R1539" s="33"/>
      <c r="S1539" s="33"/>
      <c r="T1539" s="33"/>
      <c r="U1539" s="33"/>
      <c r="V1539" s="33"/>
      <c r="W1539" s="33"/>
      <c r="X1539" s="33"/>
      <c r="Y1539" s="33"/>
      <c r="Z1539" s="33"/>
      <c r="AA1539" s="33"/>
      <c r="AB1539" s="33"/>
      <c r="AC1539" s="33"/>
    </row>
    <row r="1540" spans="1:29">
      <c r="A1540" s="33"/>
      <c r="B1540" s="33"/>
      <c r="C1540" s="33"/>
      <c r="D1540" s="33"/>
      <c r="E1540" s="33"/>
      <c r="F1540" s="33"/>
      <c r="G1540" s="33"/>
      <c r="P1540" s="33"/>
      <c r="Q1540" s="33"/>
      <c r="R1540" s="33"/>
      <c r="S1540" s="33"/>
      <c r="T1540" s="33"/>
      <c r="U1540" s="33"/>
      <c r="V1540" s="33"/>
      <c r="W1540" s="33"/>
      <c r="X1540" s="33"/>
      <c r="Y1540" s="33"/>
      <c r="Z1540" s="33"/>
      <c r="AA1540" s="33"/>
      <c r="AB1540" s="33"/>
      <c r="AC1540" s="33"/>
    </row>
    <row r="1541" spans="1:29">
      <c r="A1541" s="33"/>
      <c r="B1541" s="33"/>
      <c r="C1541" s="33"/>
      <c r="D1541" s="33"/>
      <c r="E1541" s="33"/>
      <c r="F1541" s="33"/>
      <c r="G1541" s="33"/>
      <c r="P1541" s="33"/>
      <c r="Q1541" s="33"/>
      <c r="R1541" s="33"/>
      <c r="S1541" s="33"/>
      <c r="T1541" s="33"/>
      <c r="U1541" s="33"/>
      <c r="V1541" s="33"/>
      <c r="W1541" s="33"/>
      <c r="X1541" s="33"/>
      <c r="Y1541" s="33"/>
      <c r="Z1541" s="33"/>
      <c r="AA1541" s="33"/>
      <c r="AB1541" s="33"/>
      <c r="AC1541" s="33"/>
    </row>
    <row r="1542" spans="1:29">
      <c r="A1542" s="33"/>
      <c r="B1542" s="33"/>
      <c r="C1542" s="33"/>
      <c r="D1542" s="33"/>
      <c r="E1542" s="33"/>
      <c r="F1542" s="33"/>
      <c r="G1542" s="33"/>
      <c r="P1542" s="33"/>
      <c r="Q1542" s="33"/>
      <c r="R1542" s="33"/>
      <c r="S1542" s="33"/>
      <c r="T1542" s="33"/>
      <c r="U1542" s="33"/>
      <c r="V1542" s="33"/>
      <c r="W1542" s="33"/>
      <c r="X1542" s="33"/>
      <c r="Y1542" s="33"/>
      <c r="Z1542" s="33"/>
      <c r="AA1542" s="33"/>
      <c r="AB1542" s="33"/>
      <c r="AC1542" s="33"/>
    </row>
    <row r="1543" spans="1:29">
      <c r="A1543" s="33"/>
      <c r="B1543" s="33"/>
      <c r="C1543" s="33"/>
      <c r="D1543" s="33"/>
      <c r="E1543" s="33"/>
      <c r="F1543" s="33"/>
      <c r="G1543" s="33"/>
      <c r="P1543" s="33"/>
      <c r="Q1543" s="33"/>
      <c r="R1543" s="33"/>
      <c r="S1543" s="33"/>
      <c r="T1543" s="33"/>
      <c r="U1543" s="33"/>
      <c r="V1543" s="33"/>
      <c r="W1543" s="33"/>
      <c r="X1543" s="33"/>
      <c r="Y1543" s="33"/>
      <c r="Z1543" s="33"/>
      <c r="AA1543" s="33"/>
      <c r="AB1543" s="33"/>
      <c r="AC1543" s="33"/>
    </row>
    <row r="1544" spans="1:29">
      <c r="A1544" s="33"/>
      <c r="B1544" s="33"/>
      <c r="C1544" s="33"/>
      <c r="D1544" s="33"/>
      <c r="E1544" s="33"/>
      <c r="F1544" s="33"/>
      <c r="G1544" s="33"/>
      <c r="P1544" s="33"/>
      <c r="Q1544" s="33"/>
      <c r="R1544" s="33"/>
      <c r="S1544" s="33"/>
      <c r="T1544" s="33"/>
      <c r="U1544" s="33"/>
      <c r="V1544" s="33"/>
      <c r="W1544" s="33"/>
      <c r="X1544" s="33"/>
      <c r="Y1544" s="33"/>
      <c r="Z1544" s="33"/>
      <c r="AA1544" s="33"/>
      <c r="AB1544" s="33"/>
      <c r="AC1544" s="33"/>
    </row>
    <row r="1545" spans="1:29">
      <c r="A1545" s="33"/>
      <c r="B1545" s="33"/>
      <c r="C1545" s="33"/>
      <c r="D1545" s="33"/>
      <c r="E1545" s="33"/>
      <c r="F1545" s="33"/>
      <c r="G1545" s="33"/>
      <c r="P1545" s="33"/>
      <c r="Q1545" s="33"/>
      <c r="R1545" s="33"/>
      <c r="S1545" s="33"/>
      <c r="T1545" s="33"/>
      <c r="U1545" s="33"/>
      <c r="V1545" s="33"/>
      <c r="W1545" s="33"/>
      <c r="X1545" s="33"/>
      <c r="Y1545" s="33"/>
      <c r="Z1545" s="33"/>
      <c r="AA1545" s="33"/>
      <c r="AB1545" s="33"/>
      <c r="AC1545" s="33"/>
    </row>
    <row r="1546" spans="1:29">
      <c r="A1546" s="33"/>
      <c r="B1546" s="33"/>
      <c r="C1546" s="33"/>
      <c r="D1546" s="33"/>
      <c r="E1546" s="33"/>
      <c r="F1546" s="33"/>
      <c r="G1546" s="33"/>
      <c r="P1546" s="33"/>
      <c r="Q1546" s="33"/>
      <c r="R1546" s="33"/>
      <c r="S1546" s="33"/>
      <c r="T1546" s="33"/>
      <c r="U1546" s="33"/>
      <c r="V1546" s="33"/>
      <c r="W1546" s="33"/>
      <c r="X1546" s="33"/>
      <c r="Y1546" s="33"/>
      <c r="Z1546" s="33"/>
      <c r="AA1546" s="33"/>
      <c r="AB1546" s="33"/>
      <c r="AC1546" s="33"/>
    </row>
    <row r="1547" spans="1:29">
      <c r="A1547" s="33"/>
      <c r="B1547" s="33"/>
      <c r="C1547" s="33"/>
      <c r="D1547" s="33"/>
      <c r="E1547" s="33"/>
      <c r="F1547" s="33"/>
      <c r="G1547" s="33"/>
      <c r="P1547" s="33"/>
      <c r="Q1547" s="33"/>
      <c r="R1547" s="33"/>
      <c r="S1547" s="33"/>
      <c r="T1547" s="33"/>
      <c r="U1547" s="33"/>
      <c r="V1547" s="33"/>
      <c r="W1547" s="33"/>
      <c r="X1547" s="33"/>
      <c r="Y1547" s="33"/>
      <c r="Z1547" s="33"/>
      <c r="AA1547" s="33"/>
      <c r="AB1547" s="33"/>
      <c r="AC1547" s="33"/>
    </row>
    <row r="1548" spans="1:29">
      <c r="A1548" s="33"/>
      <c r="B1548" s="33"/>
      <c r="C1548" s="33"/>
      <c r="D1548" s="33"/>
      <c r="E1548" s="33"/>
      <c r="F1548" s="33"/>
      <c r="G1548" s="33"/>
      <c r="P1548" s="33"/>
      <c r="Q1548" s="33"/>
      <c r="R1548" s="33"/>
      <c r="S1548" s="33"/>
      <c r="T1548" s="33"/>
      <c r="U1548" s="33"/>
      <c r="V1548" s="33"/>
      <c r="W1548" s="33"/>
      <c r="X1548" s="33"/>
      <c r="Y1548" s="33"/>
      <c r="Z1548" s="33"/>
      <c r="AA1548" s="33"/>
      <c r="AB1548" s="33"/>
      <c r="AC1548" s="33"/>
    </row>
    <row r="1549" spans="1:29">
      <c r="A1549" s="33"/>
      <c r="B1549" s="33"/>
      <c r="C1549" s="33"/>
      <c r="D1549" s="33"/>
      <c r="E1549" s="33"/>
      <c r="F1549" s="33"/>
      <c r="G1549" s="33"/>
      <c r="P1549" s="33"/>
      <c r="Q1549" s="33"/>
      <c r="R1549" s="33"/>
      <c r="S1549" s="33"/>
      <c r="T1549" s="33"/>
      <c r="U1549" s="33"/>
      <c r="V1549" s="33"/>
      <c r="W1549" s="33"/>
      <c r="X1549" s="33"/>
      <c r="Y1549" s="33"/>
      <c r="Z1549" s="33"/>
      <c r="AA1549" s="33"/>
      <c r="AB1549" s="33"/>
      <c r="AC1549" s="33"/>
    </row>
    <row r="1550" spans="1:29">
      <c r="A1550" s="33"/>
      <c r="B1550" s="33"/>
      <c r="C1550" s="33"/>
      <c r="D1550" s="33"/>
      <c r="E1550" s="33"/>
      <c r="F1550" s="33"/>
      <c r="G1550" s="33"/>
      <c r="P1550" s="33"/>
      <c r="Q1550" s="33"/>
      <c r="R1550" s="33"/>
      <c r="S1550" s="33"/>
      <c r="T1550" s="33"/>
      <c r="U1550" s="33"/>
      <c r="V1550" s="33"/>
      <c r="W1550" s="33"/>
      <c r="X1550" s="33"/>
      <c r="Y1550" s="33"/>
      <c r="Z1550" s="33"/>
      <c r="AA1550" s="33"/>
      <c r="AB1550" s="33"/>
      <c r="AC1550" s="33"/>
    </row>
    <row r="1551" spans="1:29">
      <c r="A1551" s="33"/>
      <c r="B1551" s="33"/>
      <c r="C1551" s="33"/>
      <c r="D1551" s="33"/>
      <c r="E1551" s="33"/>
      <c r="F1551" s="33"/>
      <c r="G1551" s="33"/>
      <c r="P1551" s="33"/>
      <c r="Q1551" s="33"/>
      <c r="R1551" s="33"/>
      <c r="S1551" s="33"/>
      <c r="T1551" s="33"/>
      <c r="U1551" s="33"/>
      <c r="V1551" s="33"/>
      <c r="W1551" s="33"/>
      <c r="X1551" s="33"/>
      <c r="Y1551" s="33"/>
      <c r="Z1551" s="33"/>
      <c r="AA1551" s="33"/>
      <c r="AB1551" s="33"/>
      <c r="AC1551" s="33"/>
    </row>
    <row r="1552" spans="1:29">
      <c r="A1552" s="33"/>
      <c r="B1552" s="33"/>
      <c r="C1552" s="33"/>
      <c r="D1552" s="33"/>
      <c r="E1552" s="33"/>
      <c r="F1552" s="33"/>
      <c r="G1552" s="33"/>
      <c r="P1552" s="33"/>
      <c r="Q1552" s="33"/>
      <c r="R1552" s="33"/>
      <c r="S1552" s="33"/>
      <c r="T1552" s="33"/>
      <c r="U1552" s="33"/>
      <c r="V1552" s="33"/>
      <c r="W1552" s="33"/>
      <c r="X1552" s="33"/>
      <c r="Y1552" s="33"/>
      <c r="Z1552" s="33"/>
      <c r="AA1552" s="33"/>
      <c r="AB1552" s="33"/>
      <c r="AC1552" s="33"/>
    </row>
    <row r="1553" spans="1:29">
      <c r="A1553" s="33"/>
      <c r="B1553" s="33"/>
      <c r="C1553" s="33"/>
      <c r="D1553" s="33"/>
      <c r="E1553" s="33"/>
      <c r="F1553" s="33"/>
      <c r="G1553" s="33"/>
      <c r="P1553" s="33"/>
      <c r="Q1553" s="33"/>
      <c r="R1553" s="33"/>
      <c r="S1553" s="33"/>
      <c r="T1553" s="33"/>
      <c r="U1553" s="33"/>
      <c r="V1553" s="33"/>
      <c r="W1553" s="33"/>
      <c r="X1553" s="33"/>
      <c r="Y1553" s="33"/>
      <c r="Z1553" s="33"/>
      <c r="AA1553" s="33"/>
      <c r="AB1553" s="33"/>
      <c r="AC1553" s="33"/>
    </row>
    <row r="1554" spans="1:29">
      <c r="A1554" s="33"/>
      <c r="B1554" s="33"/>
      <c r="C1554" s="33"/>
      <c r="D1554" s="33"/>
      <c r="E1554" s="33"/>
      <c r="F1554" s="33"/>
      <c r="G1554" s="33"/>
      <c r="P1554" s="33"/>
      <c r="Q1554" s="33"/>
      <c r="R1554" s="33"/>
      <c r="S1554" s="33"/>
      <c r="T1554" s="33"/>
      <c r="U1554" s="33"/>
      <c r="V1554" s="33"/>
      <c r="W1554" s="33"/>
      <c r="X1554" s="33"/>
      <c r="Y1554" s="33"/>
      <c r="Z1554" s="33"/>
      <c r="AA1554" s="33"/>
      <c r="AB1554" s="33"/>
      <c r="AC1554" s="33"/>
    </row>
    <row r="1555" spans="1:29">
      <c r="A1555" s="33"/>
      <c r="B1555" s="33"/>
      <c r="C1555" s="33"/>
      <c r="D1555" s="33"/>
      <c r="E1555" s="33"/>
      <c r="F1555" s="33"/>
      <c r="G1555" s="33"/>
      <c r="P1555" s="33"/>
      <c r="Q1555" s="33"/>
      <c r="R1555" s="33"/>
      <c r="S1555" s="33"/>
      <c r="T1555" s="33"/>
      <c r="U1555" s="33"/>
      <c r="V1555" s="33"/>
      <c r="W1555" s="33"/>
      <c r="X1555" s="33"/>
      <c r="Y1555" s="33"/>
      <c r="Z1555" s="33"/>
      <c r="AA1555" s="33"/>
      <c r="AB1555" s="33"/>
      <c r="AC1555" s="33"/>
    </row>
    <row r="1556" spans="1:29">
      <c r="A1556" s="33"/>
      <c r="B1556" s="33"/>
      <c r="C1556" s="33"/>
      <c r="D1556" s="33"/>
      <c r="E1556" s="33"/>
      <c r="F1556" s="33"/>
      <c r="G1556" s="33"/>
      <c r="P1556" s="33"/>
      <c r="Q1556" s="33"/>
      <c r="R1556" s="33"/>
      <c r="S1556" s="33"/>
      <c r="T1556" s="33"/>
      <c r="U1556" s="33"/>
      <c r="V1556" s="33"/>
      <c r="W1556" s="33"/>
      <c r="X1556" s="33"/>
      <c r="Y1556" s="33"/>
      <c r="Z1556" s="33"/>
      <c r="AA1556" s="33"/>
      <c r="AB1556" s="33"/>
      <c r="AC1556" s="33"/>
    </row>
    <row r="1557" spans="1:29">
      <c r="A1557" s="33"/>
      <c r="B1557" s="33"/>
      <c r="C1557" s="33"/>
      <c r="D1557" s="33"/>
      <c r="E1557" s="33"/>
      <c r="F1557" s="33"/>
      <c r="G1557" s="33"/>
      <c r="P1557" s="33"/>
      <c r="Q1557" s="33"/>
      <c r="R1557" s="33"/>
      <c r="S1557" s="33"/>
      <c r="T1557" s="33"/>
      <c r="U1557" s="33"/>
      <c r="V1557" s="33"/>
      <c r="W1557" s="33"/>
      <c r="X1557" s="33"/>
      <c r="Y1557" s="33"/>
      <c r="Z1557" s="33"/>
      <c r="AA1557" s="33"/>
      <c r="AB1557" s="33"/>
      <c r="AC1557" s="33"/>
    </row>
    <row r="1558" spans="1:29">
      <c r="A1558" s="33"/>
      <c r="B1558" s="33"/>
      <c r="C1558" s="33"/>
      <c r="D1558" s="33"/>
      <c r="E1558" s="33"/>
      <c r="F1558" s="33"/>
      <c r="G1558" s="33"/>
      <c r="P1558" s="33"/>
      <c r="Q1558" s="33"/>
      <c r="R1558" s="33"/>
      <c r="S1558" s="33"/>
      <c r="T1558" s="33"/>
      <c r="U1558" s="33"/>
      <c r="V1558" s="33"/>
      <c r="W1558" s="33"/>
      <c r="X1558" s="33"/>
      <c r="Y1558" s="33"/>
      <c r="Z1558" s="33"/>
      <c r="AA1558" s="33"/>
      <c r="AB1558" s="33"/>
      <c r="AC1558" s="33"/>
    </row>
    <row r="1559" spans="1:29">
      <c r="A1559" s="33"/>
      <c r="B1559" s="33"/>
      <c r="C1559" s="33"/>
      <c r="D1559" s="33"/>
      <c r="E1559" s="33"/>
      <c r="F1559" s="33"/>
      <c r="G1559" s="33"/>
      <c r="P1559" s="33"/>
      <c r="Q1559" s="33"/>
      <c r="R1559" s="33"/>
      <c r="S1559" s="33"/>
      <c r="T1559" s="33"/>
      <c r="U1559" s="33"/>
      <c r="V1559" s="33"/>
      <c r="W1559" s="33"/>
      <c r="X1559" s="33"/>
      <c r="Y1559" s="33"/>
      <c r="Z1559" s="33"/>
      <c r="AA1559" s="33"/>
      <c r="AB1559" s="33"/>
      <c r="AC1559" s="33"/>
    </row>
    <row r="1560" spans="1:29">
      <c r="A1560" s="33"/>
      <c r="B1560" s="33"/>
      <c r="C1560" s="33"/>
      <c r="D1560" s="33"/>
      <c r="E1560" s="33"/>
      <c r="F1560" s="33"/>
      <c r="G1560" s="33"/>
      <c r="P1560" s="33"/>
      <c r="Q1560" s="33"/>
      <c r="R1560" s="33"/>
      <c r="S1560" s="33"/>
      <c r="T1560" s="33"/>
      <c r="U1560" s="33"/>
      <c r="V1560" s="33"/>
      <c r="W1560" s="33"/>
      <c r="X1560" s="33"/>
      <c r="Y1560" s="33"/>
      <c r="Z1560" s="33"/>
      <c r="AA1560" s="33"/>
      <c r="AB1560" s="33"/>
      <c r="AC1560" s="33"/>
    </row>
    <row r="1561" spans="1:29">
      <c r="A1561" s="33"/>
      <c r="B1561" s="33"/>
      <c r="C1561" s="33"/>
      <c r="D1561" s="33"/>
      <c r="E1561" s="33"/>
      <c r="F1561" s="33"/>
      <c r="G1561" s="33"/>
      <c r="P1561" s="33"/>
      <c r="Q1561" s="33"/>
      <c r="R1561" s="33"/>
      <c r="S1561" s="33"/>
      <c r="T1561" s="33"/>
      <c r="U1561" s="33"/>
      <c r="V1561" s="33"/>
      <c r="W1561" s="33"/>
      <c r="X1561" s="33"/>
      <c r="Y1561" s="33"/>
      <c r="Z1561" s="33"/>
      <c r="AA1561" s="33"/>
      <c r="AB1561" s="33"/>
      <c r="AC1561" s="33"/>
    </row>
    <row r="1562" spans="1:29">
      <c r="A1562" s="33"/>
      <c r="B1562" s="33"/>
      <c r="C1562" s="33"/>
      <c r="D1562" s="33"/>
      <c r="E1562" s="33"/>
      <c r="F1562" s="33"/>
      <c r="G1562" s="33"/>
      <c r="P1562" s="33"/>
      <c r="Q1562" s="33"/>
      <c r="R1562" s="33"/>
      <c r="S1562" s="33"/>
      <c r="T1562" s="33"/>
      <c r="U1562" s="33"/>
      <c r="V1562" s="33"/>
      <c r="W1562" s="33"/>
      <c r="X1562" s="33"/>
      <c r="Y1562" s="33"/>
      <c r="Z1562" s="33"/>
      <c r="AA1562" s="33"/>
      <c r="AB1562" s="33"/>
      <c r="AC1562" s="33"/>
    </row>
    <row r="1563" spans="1:29">
      <c r="A1563" s="33"/>
      <c r="B1563" s="33"/>
      <c r="C1563" s="33"/>
      <c r="D1563" s="33"/>
      <c r="E1563" s="33"/>
      <c r="F1563" s="33"/>
      <c r="G1563" s="33"/>
      <c r="P1563" s="33"/>
      <c r="Q1563" s="33"/>
      <c r="R1563" s="33"/>
      <c r="S1563" s="33"/>
      <c r="T1563" s="33"/>
      <c r="U1563" s="33"/>
      <c r="V1563" s="33"/>
      <c r="W1563" s="33"/>
      <c r="X1563" s="33"/>
      <c r="Y1563" s="33"/>
      <c r="Z1563" s="33"/>
      <c r="AA1563" s="33"/>
      <c r="AB1563" s="33"/>
      <c r="AC1563" s="33"/>
    </row>
    <row r="1564" spans="1:29">
      <c r="A1564" s="33"/>
      <c r="B1564" s="33"/>
      <c r="C1564" s="33"/>
      <c r="D1564" s="33"/>
      <c r="E1564" s="33"/>
      <c r="F1564" s="33"/>
      <c r="G1564" s="33"/>
      <c r="P1564" s="33"/>
      <c r="Q1564" s="33"/>
      <c r="R1564" s="33"/>
      <c r="S1564" s="33"/>
      <c r="T1564" s="33"/>
      <c r="U1564" s="33"/>
      <c r="V1564" s="33"/>
      <c r="W1564" s="33"/>
      <c r="X1564" s="33"/>
      <c r="Y1564" s="33"/>
      <c r="Z1564" s="33"/>
      <c r="AA1564" s="33"/>
      <c r="AB1564" s="33"/>
      <c r="AC1564" s="33"/>
    </row>
    <row r="1565" spans="1:29">
      <c r="A1565" s="33"/>
      <c r="B1565" s="33"/>
      <c r="C1565" s="33"/>
      <c r="D1565" s="33"/>
      <c r="E1565" s="33"/>
      <c r="F1565" s="33"/>
      <c r="G1565" s="33"/>
      <c r="P1565" s="33"/>
      <c r="Q1565" s="33"/>
      <c r="R1565" s="33"/>
      <c r="S1565" s="33"/>
      <c r="T1565" s="33"/>
      <c r="U1565" s="33"/>
      <c r="V1565" s="33"/>
      <c r="W1565" s="33"/>
      <c r="X1565" s="33"/>
      <c r="Y1565" s="33"/>
      <c r="Z1565" s="33"/>
      <c r="AA1565" s="33"/>
      <c r="AB1565" s="33"/>
      <c r="AC1565" s="33"/>
    </row>
    <row r="1566" spans="1:29">
      <c r="A1566" s="33"/>
      <c r="B1566" s="33"/>
      <c r="C1566" s="33"/>
      <c r="D1566" s="33"/>
      <c r="E1566" s="33"/>
      <c r="F1566" s="33"/>
      <c r="G1566" s="33"/>
      <c r="P1566" s="33"/>
      <c r="Q1566" s="33"/>
      <c r="R1566" s="33"/>
      <c r="S1566" s="33"/>
      <c r="T1566" s="33"/>
      <c r="U1566" s="33"/>
      <c r="V1566" s="33"/>
      <c r="W1566" s="33"/>
      <c r="X1566" s="33"/>
      <c r="Y1566" s="33"/>
      <c r="Z1566" s="33"/>
      <c r="AA1566" s="33"/>
      <c r="AB1566" s="33"/>
      <c r="AC1566" s="33"/>
    </row>
    <row r="1567" spans="1:29">
      <c r="A1567" s="33"/>
      <c r="B1567" s="33"/>
      <c r="C1567" s="33"/>
      <c r="D1567" s="33"/>
      <c r="E1567" s="33"/>
      <c r="F1567" s="33"/>
      <c r="G1567" s="33"/>
      <c r="P1567" s="33"/>
      <c r="Q1567" s="33"/>
      <c r="R1567" s="33"/>
      <c r="S1567" s="33"/>
      <c r="T1567" s="33"/>
      <c r="U1567" s="33"/>
      <c r="V1567" s="33"/>
      <c r="W1567" s="33"/>
      <c r="X1567" s="33"/>
      <c r="Y1567" s="33"/>
      <c r="Z1567" s="33"/>
      <c r="AA1567" s="33"/>
      <c r="AB1567" s="33"/>
      <c r="AC1567" s="33"/>
    </row>
    <row r="1568" spans="1:29">
      <c r="A1568" s="33"/>
      <c r="B1568" s="33"/>
      <c r="C1568" s="33"/>
      <c r="D1568" s="33"/>
      <c r="E1568" s="33"/>
      <c r="F1568" s="33"/>
      <c r="G1568" s="33"/>
      <c r="P1568" s="33"/>
      <c r="Q1568" s="33"/>
      <c r="R1568" s="33"/>
      <c r="S1568" s="33"/>
      <c r="T1568" s="33"/>
      <c r="U1568" s="33"/>
      <c r="V1568" s="33"/>
      <c r="W1568" s="33"/>
      <c r="X1568" s="33"/>
      <c r="Y1568" s="33"/>
      <c r="Z1568" s="33"/>
      <c r="AA1568" s="33"/>
      <c r="AB1568" s="33"/>
      <c r="AC1568" s="33"/>
    </row>
    <row r="1569" spans="1:29">
      <c r="A1569" s="33"/>
      <c r="B1569" s="33"/>
      <c r="C1569" s="33"/>
      <c r="D1569" s="33"/>
      <c r="E1569" s="33"/>
      <c r="F1569" s="33"/>
      <c r="G1569" s="33"/>
      <c r="P1569" s="33"/>
      <c r="Q1569" s="33"/>
      <c r="R1569" s="33"/>
      <c r="S1569" s="33"/>
      <c r="T1569" s="33"/>
      <c r="U1569" s="33"/>
      <c r="V1569" s="33"/>
      <c r="W1569" s="33"/>
      <c r="X1569" s="33"/>
      <c r="Y1569" s="33"/>
      <c r="Z1569" s="33"/>
      <c r="AA1569" s="33"/>
      <c r="AB1569" s="33"/>
      <c r="AC1569" s="33"/>
    </row>
    <row r="1570" spans="1:29">
      <c r="A1570" s="33"/>
      <c r="B1570" s="33"/>
      <c r="C1570" s="33"/>
      <c r="D1570" s="33"/>
      <c r="E1570" s="33"/>
      <c r="F1570" s="33"/>
      <c r="G1570" s="33"/>
      <c r="P1570" s="33"/>
      <c r="Q1570" s="33"/>
      <c r="R1570" s="33"/>
      <c r="S1570" s="33"/>
      <c r="T1570" s="33"/>
      <c r="U1570" s="33"/>
      <c r="V1570" s="33"/>
      <c r="W1570" s="33"/>
      <c r="X1570" s="33"/>
      <c r="Y1570" s="33"/>
      <c r="Z1570" s="33"/>
      <c r="AA1570" s="33"/>
      <c r="AB1570" s="33"/>
      <c r="AC1570" s="33"/>
    </row>
    <row r="1571" spans="1:29">
      <c r="A1571" s="33"/>
      <c r="B1571" s="33"/>
      <c r="C1571" s="33"/>
      <c r="D1571" s="33"/>
      <c r="E1571" s="33"/>
      <c r="F1571" s="33"/>
      <c r="G1571" s="33"/>
      <c r="P1571" s="33"/>
      <c r="Q1571" s="33"/>
      <c r="R1571" s="33"/>
      <c r="S1571" s="33"/>
      <c r="T1571" s="33"/>
      <c r="U1571" s="33"/>
      <c r="V1571" s="33"/>
      <c r="W1571" s="33"/>
      <c r="X1571" s="33"/>
      <c r="Y1571" s="33"/>
      <c r="Z1571" s="33"/>
      <c r="AA1571" s="33"/>
      <c r="AB1571" s="33"/>
      <c r="AC1571" s="33"/>
    </row>
    <row r="1572" spans="1:29">
      <c r="A1572" s="33"/>
      <c r="B1572" s="33"/>
      <c r="C1572" s="33"/>
      <c r="D1572" s="33"/>
      <c r="E1572" s="33"/>
      <c r="F1572" s="33"/>
      <c r="G1572" s="33"/>
      <c r="P1572" s="33"/>
      <c r="Q1572" s="33"/>
      <c r="R1572" s="33"/>
      <c r="S1572" s="33"/>
      <c r="T1572" s="33"/>
      <c r="U1572" s="33"/>
      <c r="V1572" s="33"/>
      <c r="W1572" s="33"/>
      <c r="X1572" s="33"/>
      <c r="Y1572" s="33"/>
      <c r="Z1572" s="33"/>
      <c r="AA1572" s="33"/>
      <c r="AB1572" s="33"/>
      <c r="AC1572" s="33"/>
    </row>
    <row r="1573" spans="1:29">
      <c r="A1573" s="33"/>
      <c r="B1573" s="33"/>
      <c r="C1573" s="33"/>
      <c r="D1573" s="33"/>
      <c r="E1573" s="33"/>
      <c r="F1573" s="33"/>
      <c r="G1573" s="33"/>
      <c r="P1573" s="33"/>
      <c r="Q1573" s="33"/>
      <c r="R1573" s="33"/>
      <c r="S1573" s="33"/>
      <c r="T1573" s="33"/>
      <c r="U1573" s="33"/>
      <c r="V1573" s="33"/>
      <c r="W1573" s="33"/>
      <c r="X1573" s="33"/>
      <c r="Y1573" s="33"/>
      <c r="Z1573" s="33"/>
      <c r="AA1573" s="33"/>
      <c r="AB1573" s="33"/>
      <c r="AC1573" s="33"/>
    </row>
    <row r="1574" spans="1:29">
      <c r="A1574" s="33"/>
      <c r="B1574" s="33"/>
      <c r="C1574" s="33"/>
      <c r="D1574" s="33"/>
      <c r="E1574" s="33"/>
      <c r="F1574" s="33"/>
      <c r="G1574" s="33"/>
      <c r="P1574" s="33"/>
      <c r="Q1574" s="33"/>
      <c r="R1574" s="33"/>
      <c r="S1574" s="33"/>
      <c r="T1574" s="33"/>
      <c r="U1574" s="33"/>
      <c r="V1574" s="33"/>
      <c r="W1574" s="33"/>
      <c r="X1574" s="33"/>
      <c r="Y1574" s="33"/>
      <c r="Z1574" s="33"/>
      <c r="AA1574" s="33"/>
      <c r="AB1574" s="33"/>
      <c r="AC1574" s="33"/>
    </row>
    <row r="1575" spans="1:29">
      <c r="A1575" s="33"/>
      <c r="B1575" s="33"/>
      <c r="C1575" s="33"/>
      <c r="D1575" s="33"/>
      <c r="E1575" s="33"/>
      <c r="F1575" s="33"/>
      <c r="G1575" s="33"/>
      <c r="P1575" s="33"/>
      <c r="Q1575" s="33"/>
      <c r="R1575" s="33"/>
      <c r="S1575" s="33"/>
      <c r="T1575" s="33"/>
      <c r="U1575" s="33"/>
      <c r="V1575" s="33"/>
      <c r="W1575" s="33"/>
      <c r="X1575" s="33"/>
      <c r="Y1575" s="33"/>
      <c r="Z1575" s="33"/>
      <c r="AA1575" s="33"/>
      <c r="AB1575" s="33"/>
      <c r="AC1575" s="33"/>
    </row>
    <row r="1576" spans="1:29">
      <c r="A1576" s="33"/>
      <c r="B1576" s="33"/>
      <c r="C1576" s="33"/>
      <c r="D1576" s="33"/>
      <c r="E1576" s="33"/>
      <c r="F1576" s="33"/>
      <c r="G1576" s="33"/>
      <c r="P1576" s="33"/>
      <c r="Q1576" s="33"/>
      <c r="R1576" s="33"/>
      <c r="S1576" s="33"/>
      <c r="T1576" s="33"/>
      <c r="U1576" s="33"/>
      <c r="V1576" s="33"/>
      <c r="W1576" s="33"/>
      <c r="X1576" s="33"/>
      <c r="Y1576" s="33"/>
      <c r="Z1576" s="33"/>
      <c r="AA1576" s="33"/>
      <c r="AB1576" s="33"/>
      <c r="AC1576" s="33"/>
    </row>
    <row r="1577" spans="1:29">
      <c r="A1577" s="33"/>
      <c r="B1577" s="33"/>
      <c r="C1577" s="33"/>
      <c r="D1577" s="33"/>
      <c r="E1577" s="33"/>
      <c r="F1577" s="33"/>
      <c r="G1577" s="33"/>
      <c r="P1577" s="33"/>
      <c r="Q1577" s="33"/>
      <c r="R1577" s="33"/>
      <c r="S1577" s="33"/>
      <c r="T1577" s="33"/>
      <c r="U1577" s="33"/>
      <c r="V1577" s="33"/>
      <c r="W1577" s="33"/>
      <c r="X1577" s="33"/>
      <c r="Y1577" s="33"/>
      <c r="Z1577" s="33"/>
      <c r="AA1577" s="33"/>
      <c r="AB1577" s="33"/>
      <c r="AC1577" s="33"/>
    </row>
    <row r="1578" spans="1:29">
      <c r="A1578" s="33"/>
      <c r="B1578" s="33"/>
      <c r="C1578" s="33"/>
      <c r="D1578" s="33"/>
      <c r="E1578" s="33"/>
      <c r="F1578" s="33"/>
      <c r="G1578" s="33"/>
      <c r="P1578" s="33"/>
      <c r="Q1578" s="33"/>
      <c r="R1578" s="33"/>
      <c r="S1578" s="33"/>
      <c r="T1578" s="33"/>
      <c r="U1578" s="33"/>
      <c r="V1578" s="33"/>
      <c r="W1578" s="33"/>
      <c r="X1578" s="33"/>
      <c r="Y1578" s="33"/>
      <c r="Z1578" s="33"/>
      <c r="AA1578" s="33"/>
      <c r="AB1578" s="33"/>
      <c r="AC1578" s="33"/>
    </row>
    <row r="1579" spans="1:29">
      <c r="A1579" s="33"/>
      <c r="B1579" s="33"/>
      <c r="C1579" s="33"/>
      <c r="D1579" s="33"/>
      <c r="E1579" s="33"/>
      <c r="F1579" s="33"/>
      <c r="G1579" s="33"/>
      <c r="P1579" s="33"/>
      <c r="Q1579" s="33"/>
      <c r="R1579" s="33"/>
      <c r="S1579" s="33"/>
      <c r="T1579" s="33"/>
      <c r="U1579" s="33"/>
      <c r="V1579" s="33"/>
      <c r="W1579" s="33"/>
      <c r="X1579" s="33"/>
      <c r="Y1579" s="33"/>
      <c r="Z1579" s="33"/>
      <c r="AA1579" s="33"/>
      <c r="AB1579" s="33"/>
      <c r="AC1579" s="33"/>
    </row>
    <row r="1580" spans="1:29">
      <c r="A1580" s="33"/>
      <c r="B1580" s="33"/>
      <c r="C1580" s="33"/>
      <c r="D1580" s="33"/>
      <c r="E1580" s="33"/>
      <c r="F1580" s="33"/>
      <c r="G1580" s="33"/>
      <c r="P1580" s="33"/>
      <c r="Q1580" s="33"/>
      <c r="R1580" s="33"/>
      <c r="S1580" s="33"/>
      <c r="T1580" s="33"/>
      <c r="U1580" s="33"/>
      <c r="V1580" s="33"/>
      <c r="W1580" s="33"/>
      <c r="X1580" s="33"/>
      <c r="Y1580" s="33"/>
      <c r="Z1580" s="33"/>
      <c r="AA1580" s="33"/>
      <c r="AB1580" s="33"/>
      <c r="AC1580" s="33"/>
    </row>
    <row r="1581" spans="1:29">
      <c r="A1581" s="33"/>
      <c r="B1581" s="33"/>
      <c r="C1581" s="33"/>
      <c r="D1581" s="33"/>
      <c r="E1581" s="33"/>
      <c r="F1581" s="33"/>
      <c r="G1581" s="33"/>
      <c r="P1581" s="33"/>
      <c r="Q1581" s="33"/>
      <c r="R1581" s="33"/>
      <c r="S1581" s="33"/>
      <c r="T1581" s="33"/>
      <c r="U1581" s="33"/>
      <c r="V1581" s="33"/>
      <c r="W1581" s="33"/>
      <c r="X1581" s="33"/>
      <c r="Y1581" s="33"/>
      <c r="Z1581" s="33"/>
      <c r="AA1581" s="33"/>
      <c r="AB1581" s="33"/>
      <c r="AC1581" s="33"/>
    </row>
    <row r="1582" spans="1:29">
      <c r="A1582" s="33"/>
      <c r="B1582" s="33"/>
      <c r="C1582" s="33"/>
      <c r="D1582" s="33"/>
      <c r="E1582" s="33"/>
      <c r="F1582" s="33"/>
      <c r="G1582" s="33"/>
      <c r="P1582" s="33"/>
      <c r="Q1582" s="33"/>
      <c r="R1582" s="33"/>
      <c r="S1582" s="33"/>
      <c r="T1582" s="33"/>
      <c r="U1582" s="33"/>
      <c r="V1582" s="33"/>
      <c r="W1582" s="33"/>
      <c r="X1582" s="33"/>
      <c r="Y1582" s="33"/>
      <c r="Z1582" s="33"/>
      <c r="AA1582" s="33"/>
      <c r="AB1582" s="33"/>
      <c r="AC1582" s="33"/>
    </row>
    <row r="1583" spans="1:29">
      <c r="A1583" s="33"/>
      <c r="B1583" s="33"/>
      <c r="C1583" s="33"/>
      <c r="D1583" s="33"/>
      <c r="E1583" s="33"/>
      <c r="F1583" s="33"/>
      <c r="G1583" s="33"/>
      <c r="P1583" s="33"/>
      <c r="Q1583" s="33"/>
      <c r="R1583" s="33"/>
      <c r="S1583" s="33"/>
      <c r="T1583" s="33"/>
      <c r="U1583" s="33"/>
      <c r="V1583" s="33"/>
      <c r="W1583" s="33"/>
      <c r="X1583" s="33"/>
      <c r="Y1583" s="33"/>
      <c r="Z1583" s="33"/>
      <c r="AA1583" s="33"/>
      <c r="AB1583" s="33"/>
      <c r="AC1583" s="33"/>
    </row>
    <row r="1584" spans="1:29">
      <c r="A1584" s="33"/>
      <c r="B1584" s="33"/>
      <c r="C1584" s="33"/>
      <c r="D1584" s="33"/>
      <c r="E1584" s="33"/>
      <c r="F1584" s="33"/>
      <c r="G1584" s="33"/>
      <c r="P1584" s="33"/>
      <c r="Q1584" s="33"/>
      <c r="R1584" s="33"/>
      <c r="S1584" s="33"/>
      <c r="T1584" s="33"/>
      <c r="U1584" s="33"/>
      <c r="V1584" s="33"/>
      <c r="W1584" s="33"/>
      <c r="X1584" s="33"/>
      <c r="Y1584" s="33"/>
      <c r="Z1584" s="33"/>
      <c r="AA1584" s="33"/>
      <c r="AB1584" s="33"/>
      <c r="AC1584" s="33"/>
    </row>
    <row r="1585" spans="1:29">
      <c r="A1585" s="33"/>
      <c r="B1585" s="33"/>
      <c r="C1585" s="33"/>
      <c r="D1585" s="33"/>
      <c r="E1585" s="33"/>
      <c r="F1585" s="33"/>
      <c r="G1585" s="33"/>
      <c r="P1585" s="33"/>
      <c r="Q1585" s="33"/>
      <c r="R1585" s="33"/>
      <c r="S1585" s="33"/>
      <c r="T1585" s="33"/>
      <c r="U1585" s="33"/>
      <c r="V1585" s="33"/>
      <c r="W1585" s="33"/>
      <c r="X1585" s="33"/>
      <c r="Y1585" s="33"/>
      <c r="Z1585" s="33"/>
      <c r="AA1585" s="33"/>
      <c r="AB1585" s="33"/>
      <c r="AC1585" s="33"/>
    </row>
    <row r="1586" spans="1:29">
      <c r="A1586" s="33"/>
      <c r="B1586" s="33"/>
      <c r="C1586" s="33"/>
      <c r="D1586" s="33"/>
      <c r="E1586" s="33"/>
      <c r="F1586" s="33"/>
      <c r="G1586" s="33"/>
      <c r="P1586" s="33"/>
      <c r="Q1586" s="33"/>
      <c r="R1586" s="33"/>
      <c r="S1586" s="33"/>
      <c r="T1586" s="33"/>
      <c r="U1586" s="33"/>
      <c r="V1586" s="33"/>
      <c r="W1586" s="33"/>
      <c r="X1586" s="33"/>
      <c r="Y1586" s="33"/>
      <c r="Z1586" s="33"/>
      <c r="AA1586" s="33"/>
      <c r="AB1586" s="33"/>
      <c r="AC1586" s="33"/>
    </row>
    <row r="1587" spans="1:29">
      <c r="A1587" s="33"/>
      <c r="B1587" s="33"/>
      <c r="C1587" s="33"/>
      <c r="D1587" s="33"/>
      <c r="E1587" s="33"/>
      <c r="F1587" s="33"/>
      <c r="G1587" s="33"/>
      <c r="P1587" s="33"/>
      <c r="Q1587" s="33"/>
      <c r="R1587" s="33"/>
      <c r="S1587" s="33"/>
      <c r="T1587" s="33"/>
      <c r="U1587" s="33"/>
      <c r="V1587" s="33"/>
      <c r="W1587" s="33"/>
      <c r="X1587" s="33"/>
      <c r="Y1587" s="33"/>
      <c r="Z1587" s="33"/>
      <c r="AA1587" s="33"/>
      <c r="AB1587" s="33"/>
      <c r="AC1587" s="33"/>
    </row>
    <row r="1588" spans="1:29">
      <c r="A1588" s="33"/>
      <c r="B1588" s="33"/>
      <c r="C1588" s="33"/>
      <c r="D1588" s="33"/>
      <c r="E1588" s="33"/>
      <c r="F1588" s="33"/>
      <c r="G1588" s="33"/>
      <c r="P1588" s="33"/>
      <c r="Q1588" s="33"/>
      <c r="R1588" s="33"/>
      <c r="S1588" s="33"/>
      <c r="T1588" s="33"/>
      <c r="U1588" s="33"/>
      <c r="V1588" s="33"/>
      <c r="W1588" s="33"/>
      <c r="X1588" s="33"/>
      <c r="Y1588" s="33"/>
      <c r="Z1588" s="33"/>
      <c r="AA1588" s="33"/>
      <c r="AB1588" s="33"/>
      <c r="AC1588" s="33"/>
    </row>
    <row r="1589" spans="1:29">
      <c r="A1589" s="33"/>
      <c r="B1589" s="33"/>
      <c r="C1589" s="33"/>
      <c r="D1589" s="33"/>
      <c r="E1589" s="33"/>
      <c r="F1589" s="33"/>
      <c r="G1589" s="33"/>
      <c r="P1589" s="33"/>
      <c r="Q1589" s="33"/>
      <c r="R1589" s="33"/>
      <c r="S1589" s="33"/>
      <c r="T1589" s="33"/>
      <c r="U1589" s="33"/>
      <c r="V1589" s="33"/>
      <c r="W1589" s="33"/>
      <c r="X1589" s="33"/>
      <c r="Y1589" s="33"/>
      <c r="Z1589" s="33"/>
      <c r="AA1589" s="33"/>
      <c r="AB1589" s="33"/>
      <c r="AC1589" s="33"/>
    </row>
    <row r="1590" spans="1:29">
      <c r="A1590" s="33"/>
      <c r="B1590" s="33"/>
      <c r="C1590" s="33"/>
      <c r="D1590" s="33"/>
      <c r="E1590" s="33"/>
      <c r="F1590" s="33"/>
      <c r="G1590" s="33"/>
      <c r="P1590" s="33"/>
      <c r="Q1590" s="33"/>
      <c r="R1590" s="33"/>
      <c r="S1590" s="33"/>
      <c r="T1590" s="33"/>
      <c r="U1590" s="33"/>
      <c r="V1590" s="33"/>
      <c r="W1590" s="33"/>
      <c r="X1590" s="33"/>
      <c r="Y1590" s="33"/>
      <c r="Z1590" s="33"/>
      <c r="AA1590" s="33"/>
      <c r="AB1590" s="33"/>
      <c r="AC1590" s="33"/>
    </row>
    <row r="1591" spans="1:29">
      <c r="A1591" s="33"/>
      <c r="B1591" s="33"/>
      <c r="C1591" s="33"/>
      <c r="D1591" s="33"/>
      <c r="E1591" s="33"/>
      <c r="F1591" s="33"/>
      <c r="G1591" s="33"/>
      <c r="P1591" s="33"/>
      <c r="Q1591" s="33"/>
      <c r="R1591" s="33"/>
      <c r="S1591" s="33"/>
      <c r="T1591" s="33"/>
      <c r="U1591" s="33"/>
      <c r="V1591" s="33"/>
      <c r="W1591" s="33"/>
      <c r="X1591" s="33"/>
      <c r="Y1591" s="33"/>
      <c r="Z1591" s="33"/>
      <c r="AA1591" s="33"/>
      <c r="AB1591" s="33"/>
      <c r="AC1591" s="33"/>
    </row>
    <row r="1592" spans="1:29">
      <c r="A1592" s="33"/>
      <c r="B1592" s="33"/>
      <c r="C1592" s="33"/>
      <c r="D1592" s="33"/>
      <c r="E1592" s="33"/>
      <c r="F1592" s="33"/>
      <c r="G1592" s="33"/>
      <c r="P1592" s="33"/>
      <c r="Q1592" s="33"/>
      <c r="R1592" s="33"/>
      <c r="S1592" s="33"/>
      <c r="T1592" s="33"/>
      <c r="U1592" s="33"/>
      <c r="V1592" s="33"/>
      <c r="W1592" s="33"/>
      <c r="X1592" s="33"/>
      <c r="Y1592" s="33"/>
      <c r="Z1592" s="33"/>
      <c r="AA1592" s="33"/>
      <c r="AB1592" s="33"/>
      <c r="AC1592" s="33"/>
    </row>
    <row r="1593" spans="1:29">
      <c r="A1593" s="33"/>
      <c r="B1593" s="33"/>
      <c r="C1593" s="33"/>
      <c r="D1593" s="33"/>
      <c r="E1593" s="33"/>
      <c r="F1593" s="33"/>
      <c r="G1593" s="33"/>
      <c r="P1593" s="33"/>
      <c r="Q1593" s="33"/>
      <c r="R1593" s="33"/>
      <c r="S1593" s="33"/>
      <c r="T1593" s="33"/>
      <c r="U1593" s="33"/>
      <c r="V1593" s="33"/>
      <c r="W1593" s="33"/>
      <c r="X1593" s="33"/>
      <c r="Y1593" s="33"/>
      <c r="Z1593" s="33"/>
      <c r="AA1593" s="33"/>
      <c r="AB1593" s="33"/>
      <c r="AC1593" s="33"/>
    </row>
    <row r="1594" spans="1:29">
      <c r="A1594" s="33"/>
      <c r="B1594" s="33"/>
      <c r="C1594" s="33"/>
      <c r="D1594" s="33"/>
      <c r="E1594" s="33"/>
      <c r="F1594" s="33"/>
      <c r="G1594" s="33"/>
      <c r="P1594" s="33"/>
      <c r="Q1594" s="33"/>
      <c r="R1594" s="33"/>
      <c r="S1594" s="33"/>
      <c r="T1594" s="33"/>
      <c r="U1594" s="33"/>
      <c r="V1594" s="33"/>
      <c r="W1594" s="33"/>
      <c r="X1594" s="33"/>
      <c r="Y1594" s="33"/>
      <c r="Z1594" s="33"/>
      <c r="AA1594" s="33"/>
      <c r="AB1594" s="33"/>
      <c r="AC1594" s="33"/>
    </row>
    <row r="1595" spans="1:29">
      <c r="A1595" s="33"/>
      <c r="B1595" s="33"/>
      <c r="C1595" s="33"/>
      <c r="D1595" s="33"/>
      <c r="E1595" s="33"/>
      <c r="F1595" s="33"/>
      <c r="G1595" s="33"/>
      <c r="P1595" s="33"/>
      <c r="Q1595" s="33"/>
      <c r="R1595" s="33"/>
      <c r="S1595" s="33"/>
      <c r="T1595" s="33"/>
      <c r="U1595" s="33"/>
      <c r="V1595" s="33"/>
      <c r="W1595" s="33"/>
      <c r="X1595" s="33"/>
      <c r="Y1595" s="33"/>
      <c r="Z1595" s="33"/>
      <c r="AA1595" s="33"/>
      <c r="AB1595" s="33"/>
      <c r="AC1595" s="33"/>
    </row>
    <row r="1596" spans="1:29">
      <c r="A1596" s="33"/>
      <c r="B1596" s="33"/>
      <c r="C1596" s="33"/>
      <c r="D1596" s="33"/>
      <c r="E1596" s="33"/>
      <c r="F1596" s="33"/>
      <c r="G1596" s="33"/>
      <c r="P1596" s="33"/>
      <c r="Q1596" s="33"/>
      <c r="R1596" s="33"/>
      <c r="S1596" s="33"/>
      <c r="T1596" s="33"/>
      <c r="U1596" s="33"/>
      <c r="V1596" s="33"/>
      <c r="W1596" s="33"/>
      <c r="X1596" s="33"/>
      <c r="Y1596" s="33"/>
      <c r="Z1596" s="33"/>
      <c r="AA1596" s="33"/>
      <c r="AB1596" s="33"/>
      <c r="AC1596" s="33"/>
    </row>
    <row r="1597" spans="1:29">
      <c r="A1597" s="33"/>
      <c r="B1597" s="33"/>
      <c r="C1597" s="33"/>
      <c r="D1597" s="33"/>
      <c r="E1597" s="33"/>
      <c r="F1597" s="33"/>
      <c r="G1597" s="33"/>
      <c r="P1597" s="33"/>
      <c r="Q1597" s="33"/>
      <c r="R1597" s="33"/>
      <c r="S1597" s="33"/>
      <c r="T1597" s="33"/>
      <c r="U1597" s="33"/>
      <c r="V1597" s="33"/>
      <c r="W1597" s="33"/>
      <c r="X1597" s="33"/>
      <c r="Y1597" s="33"/>
      <c r="Z1597" s="33"/>
      <c r="AA1597" s="33"/>
      <c r="AB1597" s="33"/>
      <c r="AC1597" s="33"/>
    </row>
    <row r="1598" spans="1:29">
      <c r="A1598" s="33"/>
      <c r="B1598" s="33"/>
      <c r="C1598" s="33"/>
      <c r="D1598" s="33"/>
      <c r="E1598" s="33"/>
      <c r="F1598" s="33"/>
      <c r="G1598" s="33"/>
      <c r="P1598" s="33"/>
      <c r="Q1598" s="33"/>
      <c r="R1598" s="33"/>
      <c r="S1598" s="33"/>
      <c r="T1598" s="33"/>
      <c r="U1598" s="33"/>
      <c r="V1598" s="33"/>
      <c r="W1598" s="33"/>
      <c r="X1598" s="33"/>
      <c r="Y1598" s="33"/>
      <c r="Z1598" s="33"/>
      <c r="AA1598" s="33"/>
      <c r="AB1598" s="33"/>
      <c r="AC1598" s="33"/>
    </row>
    <row r="1599" spans="1:29">
      <c r="A1599" s="33"/>
      <c r="B1599" s="33"/>
      <c r="C1599" s="33"/>
      <c r="D1599" s="33"/>
      <c r="E1599" s="33"/>
      <c r="F1599" s="33"/>
      <c r="G1599" s="33"/>
      <c r="P1599" s="33"/>
      <c r="Q1599" s="33"/>
      <c r="R1599" s="33"/>
      <c r="S1599" s="33"/>
      <c r="T1599" s="33"/>
      <c r="U1599" s="33"/>
      <c r="V1599" s="33"/>
      <c r="W1599" s="33"/>
      <c r="X1599" s="33"/>
      <c r="Y1599" s="33"/>
      <c r="Z1599" s="33"/>
      <c r="AA1599" s="33"/>
      <c r="AB1599" s="33"/>
      <c r="AC1599" s="33"/>
    </row>
    <row r="1600" spans="1:29">
      <c r="A1600" s="33"/>
      <c r="B1600" s="33"/>
      <c r="C1600" s="33"/>
      <c r="D1600" s="33"/>
      <c r="E1600" s="33"/>
      <c r="F1600" s="33"/>
      <c r="G1600" s="33"/>
      <c r="P1600" s="33"/>
      <c r="Q1600" s="33"/>
      <c r="R1600" s="33"/>
      <c r="S1600" s="33"/>
      <c r="T1600" s="33"/>
      <c r="U1600" s="33"/>
      <c r="V1600" s="33"/>
      <c r="W1600" s="33"/>
      <c r="X1600" s="33"/>
      <c r="Y1600" s="33"/>
      <c r="Z1600" s="33"/>
      <c r="AA1600" s="33"/>
      <c r="AB1600" s="33"/>
      <c r="AC1600" s="33"/>
    </row>
    <row r="1601" spans="1:29">
      <c r="A1601" s="33"/>
      <c r="B1601" s="33"/>
      <c r="C1601" s="33"/>
      <c r="D1601" s="33"/>
      <c r="E1601" s="33"/>
      <c r="F1601" s="33"/>
      <c r="G1601" s="33"/>
      <c r="P1601" s="33"/>
      <c r="Q1601" s="33"/>
      <c r="R1601" s="33"/>
      <c r="S1601" s="33"/>
      <c r="T1601" s="33"/>
      <c r="U1601" s="33"/>
      <c r="V1601" s="33"/>
      <c r="W1601" s="33"/>
      <c r="X1601" s="33"/>
      <c r="Y1601" s="33"/>
      <c r="Z1601" s="33"/>
      <c r="AA1601" s="33"/>
      <c r="AB1601" s="33"/>
      <c r="AC1601" s="33"/>
    </row>
    <row r="1602" spans="1:29">
      <c r="A1602" s="33"/>
      <c r="B1602" s="33"/>
      <c r="C1602" s="33"/>
      <c r="D1602" s="33"/>
      <c r="E1602" s="33"/>
      <c r="F1602" s="33"/>
      <c r="G1602" s="33"/>
      <c r="P1602" s="33"/>
      <c r="Q1602" s="33"/>
      <c r="R1602" s="33"/>
      <c r="S1602" s="33"/>
      <c r="T1602" s="33"/>
      <c r="U1602" s="33"/>
      <c r="V1602" s="33"/>
      <c r="W1602" s="33"/>
      <c r="X1602" s="33"/>
      <c r="Y1602" s="33"/>
      <c r="Z1602" s="33"/>
      <c r="AA1602" s="33"/>
      <c r="AB1602" s="33"/>
      <c r="AC1602" s="33"/>
    </row>
    <row r="1603" spans="1:29">
      <c r="A1603" s="33"/>
      <c r="B1603" s="33"/>
      <c r="C1603" s="33"/>
      <c r="D1603" s="33"/>
      <c r="E1603" s="33"/>
      <c r="F1603" s="33"/>
      <c r="G1603" s="33"/>
      <c r="P1603" s="33"/>
      <c r="Q1603" s="33"/>
      <c r="R1603" s="33"/>
      <c r="S1603" s="33"/>
      <c r="T1603" s="33"/>
      <c r="U1603" s="33"/>
      <c r="V1603" s="33"/>
      <c r="W1603" s="33"/>
      <c r="X1603" s="33"/>
      <c r="Y1603" s="33"/>
      <c r="Z1603" s="33"/>
      <c r="AA1603" s="33"/>
      <c r="AB1603" s="33"/>
      <c r="AC1603" s="33"/>
    </row>
    <row r="1604" spans="1:29">
      <c r="A1604" s="33"/>
      <c r="B1604" s="33"/>
      <c r="C1604" s="33"/>
      <c r="D1604" s="33"/>
      <c r="E1604" s="33"/>
      <c r="F1604" s="33"/>
      <c r="G1604" s="33"/>
      <c r="P1604" s="33"/>
      <c r="Q1604" s="33"/>
      <c r="R1604" s="33"/>
      <c r="S1604" s="33"/>
      <c r="T1604" s="33"/>
      <c r="U1604" s="33"/>
      <c r="V1604" s="33"/>
      <c r="W1604" s="33"/>
      <c r="X1604" s="33"/>
      <c r="Y1604" s="33"/>
      <c r="Z1604" s="33"/>
      <c r="AA1604" s="33"/>
      <c r="AB1604" s="33"/>
      <c r="AC1604" s="33"/>
    </row>
    <row r="1605" spans="1:29">
      <c r="A1605" s="33"/>
      <c r="B1605" s="33"/>
      <c r="C1605" s="33"/>
      <c r="D1605" s="33"/>
      <c r="E1605" s="33"/>
      <c r="F1605" s="33"/>
      <c r="G1605" s="33"/>
      <c r="P1605" s="33"/>
      <c r="Q1605" s="33"/>
      <c r="R1605" s="33"/>
      <c r="S1605" s="33"/>
      <c r="T1605" s="33"/>
      <c r="U1605" s="33"/>
      <c r="V1605" s="33"/>
      <c r="W1605" s="33"/>
      <c r="X1605" s="33"/>
      <c r="Y1605" s="33"/>
      <c r="Z1605" s="33"/>
      <c r="AA1605" s="33"/>
      <c r="AB1605" s="33"/>
      <c r="AC1605" s="33"/>
    </row>
    <row r="1606" spans="1:29">
      <c r="A1606" s="33"/>
      <c r="B1606" s="33"/>
      <c r="C1606" s="33"/>
      <c r="D1606" s="33"/>
      <c r="E1606" s="33"/>
      <c r="F1606" s="33"/>
      <c r="G1606" s="33"/>
      <c r="P1606" s="33"/>
      <c r="Q1606" s="33"/>
      <c r="R1606" s="33"/>
      <c r="S1606" s="33"/>
      <c r="T1606" s="33"/>
      <c r="U1606" s="33"/>
      <c r="V1606" s="33"/>
      <c r="W1606" s="33"/>
      <c r="X1606" s="33"/>
      <c r="Y1606" s="33"/>
      <c r="Z1606" s="33"/>
      <c r="AA1606" s="33"/>
      <c r="AB1606" s="33"/>
      <c r="AC1606" s="33"/>
    </row>
    <row r="1607" spans="1:29">
      <c r="A1607" s="33"/>
      <c r="B1607" s="33"/>
      <c r="C1607" s="33"/>
      <c r="D1607" s="33"/>
      <c r="E1607" s="33"/>
      <c r="F1607" s="33"/>
      <c r="G1607" s="33"/>
      <c r="P1607" s="33"/>
      <c r="Q1607" s="33"/>
      <c r="R1607" s="33"/>
      <c r="S1607" s="33"/>
      <c r="T1607" s="33"/>
      <c r="U1607" s="33"/>
      <c r="V1607" s="33"/>
      <c r="W1607" s="33"/>
      <c r="X1607" s="33"/>
      <c r="Y1607" s="33"/>
      <c r="Z1607" s="33"/>
      <c r="AA1607" s="33"/>
      <c r="AB1607" s="33"/>
      <c r="AC1607" s="33"/>
    </row>
    <row r="1608" spans="1:29">
      <c r="A1608" s="33"/>
      <c r="B1608" s="33"/>
      <c r="C1608" s="33"/>
      <c r="D1608" s="33"/>
      <c r="E1608" s="33"/>
      <c r="F1608" s="33"/>
      <c r="G1608" s="33"/>
      <c r="P1608" s="33"/>
      <c r="Q1608" s="33"/>
      <c r="R1608" s="33"/>
      <c r="S1608" s="33"/>
      <c r="T1608" s="33"/>
      <c r="U1608" s="33"/>
      <c r="V1608" s="33"/>
      <c r="W1608" s="33"/>
      <c r="X1608" s="33"/>
      <c r="Y1608" s="33"/>
      <c r="Z1608" s="33"/>
      <c r="AA1608" s="33"/>
      <c r="AB1608" s="33"/>
      <c r="AC1608" s="33"/>
    </row>
    <row r="1609" spans="1:29">
      <c r="A1609" s="33"/>
      <c r="B1609" s="33"/>
      <c r="C1609" s="33"/>
      <c r="D1609" s="33"/>
      <c r="E1609" s="33"/>
      <c r="F1609" s="33"/>
      <c r="G1609" s="33"/>
      <c r="P1609" s="33"/>
      <c r="Q1609" s="33"/>
      <c r="R1609" s="33"/>
      <c r="S1609" s="33"/>
      <c r="T1609" s="33"/>
      <c r="U1609" s="33"/>
      <c r="V1609" s="33"/>
      <c r="W1609" s="33"/>
      <c r="X1609" s="33"/>
      <c r="Y1609" s="33"/>
      <c r="Z1609" s="33"/>
      <c r="AA1609" s="33"/>
      <c r="AB1609" s="33"/>
      <c r="AC1609" s="33"/>
    </row>
    <row r="1610" spans="1:29">
      <c r="A1610" s="33"/>
      <c r="B1610" s="33"/>
      <c r="C1610" s="33"/>
      <c r="D1610" s="33"/>
      <c r="E1610" s="33"/>
      <c r="F1610" s="33"/>
      <c r="G1610" s="33"/>
      <c r="P1610" s="33"/>
      <c r="Q1610" s="33"/>
      <c r="R1610" s="33"/>
      <c r="S1610" s="33"/>
      <c r="T1610" s="33"/>
      <c r="U1610" s="33"/>
      <c r="V1610" s="33"/>
      <c r="W1610" s="33"/>
      <c r="X1610" s="33"/>
      <c r="Y1610" s="33"/>
      <c r="Z1610" s="33"/>
      <c r="AA1610" s="33"/>
      <c r="AB1610" s="33"/>
      <c r="AC1610" s="33"/>
    </row>
    <row r="1611" spans="1:29">
      <c r="A1611" s="33"/>
      <c r="B1611" s="33"/>
      <c r="C1611" s="33"/>
      <c r="D1611" s="33"/>
      <c r="E1611" s="33"/>
      <c r="F1611" s="33"/>
      <c r="G1611" s="33"/>
      <c r="P1611" s="33"/>
      <c r="Q1611" s="33"/>
      <c r="R1611" s="33"/>
      <c r="S1611" s="33"/>
      <c r="T1611" s="33"/>
      <c r="U1611" s="33"/>
      <c r="V1611" s="33"/>
      <c r="W1611" s="33"/>
      <c r="X1611" s="33"/>
      <c r="Y1611" s="33"/>
      <c r="Z1611" s="33"/>
      <c r="AA1611" s="33"/>
      <c r="AB1611" s="33"/>
      <c r="AC1611" s="33"/>
    </row>
    <row r="1612" spans="1:29">
      <c r="A1612" s="33"/>
      <c r="B1612" s="33"/>
      <c r="C1612" s="33"/>
      <c r="D1612" s="33"/>
      <c r="E1612" s="33"/>
      <c r="F1612" s="33"/>
      <c r="G1612" s="33"/>
      <c r="P1612" s="33"/>
      <c r="Q1612" s="33"/>
      <c r="R1612" s="33"/>
      <c r="S1612" s="33"/>
      <c r="T1612" s="33"/>
      <c r="U1612" s="33"/>
      <c r="V1612" s="33"/>
      <c r="W1612" s="33"/>
      <c r="X1612" s="33"/>
      <c r="Y1612" s="33"/>
      <c r="Z1612" s="33"/>
      <c r="AA1612" s="33"/>
      <c r="AB1612" s="33"/>
      <c r="AC1612" s="33"/>
    </row>
    <row r="1613" spans="1:29">
      <c r="A1613" s="33"/>
      <c r="B1613" s="33"/>
      <c r="C1613" s="33"/>
      <c r="D1613" s="33"/>
      <c r="E1613" s="33"/>
      <c r="F1613" s="33"/>
      <c r="G1613" s="33"/>
      <c r="P1613" s="33"/>
      <c r="Q1613" s="33"/>
      <c r="R1613" s="33"/>
      <c r="S1613" s="33"/>
      <c r="T1613" s="33"/>
      <c r="U1613" s="33"/>
      <c r="V1613" s="33"/>
      <c r="W1613" s="33"/>
      <c r="X1613" s="33"/>
      <c r="Y1613" s="33"/>
      <c r="Z1613" s="33"/>
      <c r="AA1613" s="33"/>
      <c r="AB1613" s="33"/>
      <c r="AC1613" s="33"/>
    </row>
    <row r="1614" spans="1:29">
      <c r="A1614" s="33"/>
      <c r="B1614" s="33"/>
      <c r="C1614" s="33"/>
      <c r="D1614" s="33"/>
      <c r="E1614" s="33"/>
      <c r="F1614" s="33"/>
      <c r="G1614" s="33"/>
      <c r="P1614" s="33"/>
      <c r="Q1614" s="33"/>
      <c r="R1614" s="33"/>
      <c r="S1614" s="33"/>
      <c r="T1614" s="33"/>
      <c r="U1614" s="33"/>
      <c r="V1614" s="33"/>
      <c r="W1614" s="33"/>
      <c r="X1614" s="33"/>
      <c r="Y1614" s="33"/>
      <c r="Z1614" s="33"/>
      <c r="AA1614" s="33"/>
      <c r="AB1614" s="33"/>
      <c r="AC1614" s="33"/>
    </row>
    <row r="1615" spans="1:29">
      <c r="A1615" s="33"/>
      <c r="B1615" s="33"/>
      <c r="C1615" s="33"/>
      <c r="D1615" s="33"/>
      <c r="E1615" s="33"/>
      <c r="F1615" s="33"/>
      <c r="G1615" s="33"/>
      <c r="P1615" s="33"/>
      <c r="Q1615" s="33"/>
      <c r="R1615" s="33"/>
      <c r="S1615" s="33"/>
      <c r="T1615" s="33"/>
      <c r="U1615" s="33"/>
      <c r="V1615" s="33"/>
      <c r="W1615" s="33"/>
      <c r="X1615" s="33"/>
      <c r="Y1615" s="33"/>
      <c r="Z1615" s="33"/>
      <c r="AA1615" s="33"/>
      <c r="AB1615" s="33"/>
      <c r="AC1615" s="33"/>
    </row>
    <row r="1616" spans="1:29">
      <c r="A1616" s="33"/>
      <c r="B1616" s="33"/>
      <c r="C1616" s="33"/>
      <c r="D1616" s="33"/>
      <c r="E1616" s="33"/>
      <c r="F1616" s="33"/>
      <c r="G1616" s="33"/>
      <c r="P1616" s="33"/>
      <c r="Q1616" s="33"/>
      <c r="R1616" s="33"/>
      <c r="S1616" s="33"/>
      <c r="T1616" s="33"/>
      <c r="U1616" s="33"/>
      <c r="V1616" s="33"/>
      <c r="W1616" s="33"/>
      <c r="X1616" s="33"/>
      <c r="Y1616" s="33"/>
      <c r="Z1616" s="33"/>
      <c r="AA1616" s="33"/>
      <c r="AB1616" s="33"/>
      <c r="AC1616" s="33"/>
    </row>
    <row r="1617" spans="1:29">
      <c r="A1617" s="33"/>
      <c r="B1617" s="33"/>
      <c r="C1617" s="33"/>
      <c r="D1617" s="33"/>
      <c r="E1617" s="33"/>
      <c r="F1617" s="33"/>
      <c r="G1617" s="33"/>
      <c r="P1617" s="33"/>
      <c r="Q1617" s="33"/>
      <c r="R1617" s="33"/>
      <c r="S1617" s="33"/>
      <c r="T1617" s="33"/>
      <c r="U1617" s="33"/>
      <c r="V1617" s="33"/>
      <c r="W1617" s="33"/>
      <c r="X1617" s="33"/>
      <c r="Y1617" s="33"/>
      <c r="Z1617" s="33"/>
      <c r="AA1617" s="33"/>
      <c r="AB1617" s="33"/>
      <c r="AC1617" s="33"/>
    </row>
    <row r="1618" spans="1:29">
      <c r="A1618" s="33"/>
      <c r="B1618" s="33"/>
      <c r="C1618" s="33"/>
      <c r="D1618" s="33"/>
      <c r="E1618" s="33"/>
      <c r="F1618" s="33"/>
      <c r="G1618" s="33"/>
      <c r="P1618" s="33"/>
      <c r="Q1618" s="33"/>
      <c r="R1618" s="33"/>
      <c r="S1618" s="33"/>
      <c r="T1618" s="33"/>
      <c r="U1618" s="33"/>
      <c r="V1618" s="33"/>
      <c r="W1618" s="33"/>
      <c r="X1618" s="33"/>
      <c r="Y1618" s="33"/>
      <c r="Z1618" s="33"/>
      <c r="AA1618" s="33"/>
      <c r="AB1618" s="33"/>
      <c r="AC1618" s="33"/>
    </row>
    <row r="1619" spans="1:29">
      <c r="A1619" s="33"/>
      <c r="B1619" s="33"/>
      <c r="C1619" s="33"/>
      <c r="D1619" s="33"/>
      <c r="E1619" s="33"/>
      <c r="F1619" s="33"/>
      <c r="G1619" s="33"/>
      <c r="P1619" s="33"/>
      <c r="Q1619" s="33"/>
      <c r="R1619" s="33"/>
      <c r="S1619" s="33"/>
      <c r="T1619" s="33"/>
      <c r="U1619" s="33"/>
      <c r="V1619" s="33"/>
      <c r="W1619" s="33"/>
      <c r="X1619" s="33"/>
      <c r="Y1619" s="33"/>
      <c r="Z1619" s="33"/>
      <c r="AA1619" s="33"/>
      <c r="AB1619" s="33"/>
      <c r="AC1619" s="33"/>
    </row>
    <row r="1620" spans="1:29">
      <c r="A1620" s="33"/>
      <c r="B1620" s="33"/>
      <c r="C1620" s="33"/>
      <c r="D1620" s="33"/>
      <c r="E1620" s="33"/>
      <c r="F1620" s="33"/>
      <c r="G1620" s="33"/>
      <c r="P1620" s="33"/>
      <c r="Q1620" s="33"/>
      <c r="R1620" s="33"/>
      <c r="S1620" s="33"/>
      <c r="T1620" s="33"/>
      <c r="U1620" s="33"/>
      <c r="V1620" s="33"/>
      <c r="W1620" s="33"/>
      <c r="X1620" s="33"/>
      <c r="Y1620" s="33"/>
      <c r="Z1620" s="33"/>
      <c r="AA1620" s="33"/>
      <c r="AB1620" s="33"/>
      <c r="AC1620" s="33"/>
    </row>
    <row r="1621" spans="1:29">
      <c r="A1621" s="33"/>
      <c r="B1621" s="33"/>
      <c r="C1621" s="33"/>
      <c r="D1621" s="33"/>
      <c r="E1621" s="33"/>
      <c r="F1621" s="33"/>
      <c r="G1621" s="33"/>
      <c r="P1621" s="33"/>
      <c r="Q1621" s="33"/>
      <c r="R1621" s="33"/>
      <c r="S1621" s="33"/>
      <c r="T1621" s="33"/>
      <c r="U1621" s="33"/>
      <c r="V1621" s="33"/>
      <c r="W1621" s="33"/>
      <c r="X1621" s="33"/>
      <c r="Y1621" s="33"/>
      <c r="Z1621" s="33"/>
      <c r="AA1621" s="33"/>
      <c r="AB1621" s="33"/>
      <c r="AC1621" s="33"/>
    </row>
    <row r="1622" spans="1:29">
      <c r="A1622" s="33"/>
      <c r="B1622" s="33"/>
      <c r="C1622" s="33"/>
      <c r="D1622" s="33"/>
      <c r="E1622" s="33"/>
      <c r="F1622" s="33"/>
      <c r="G1622" s="33"/>
      <c r="P1622" s="33"/>
      <c r="Q1622" s="33"/>
      <c r="R1622" s="33"/>
      <c r="S1622" s="33"/>
      <c r="T1622" s="33"/>
      <c r="U1622" s="33"/>
      <c r="V1622" s="33"/>
      <c r="W1622" s="33"/>
      <c r="X1622" s="33"/>
      <c r="Y1622" s="33"/>
      <c r="Z1622" s="33"/>
      <c r="AA1622" s="33"/>
      <c r="AB1622" s="33"/>
      <c r="AC1622" s="33"/>
    </row>
    <row r="1623" spans="1:29">
      <c r="A1623" s="33"/>
      <c r="B1623" s="33"/>
      <c r="C1623" s="33"/>
      <c r="D1623" s="33"/>
      <c r="E1623" s="33"/>
      <c r="F1623" s="33"/>
      <c r="G1623" s="33"/>
      <c r="P1623" s="33"/>
      <c r="Q1623" s="33"/>
      <c r="R1623" s="33"/>
      <c r="S1623" s="33"/>
      <c r="T1623" s="33"/>
      <c r="U1623" s="33"/>
      <c r="V1623" s="33"/>
      <c r="W1623" s="33"/>
      <c r="X1623" s="33"/>
      <c r="Y1623" s="33"/>
      <c r="Z1623" s="33"/>
      <c r="AA1623" s="33"/>
      <c r="AB1623" s="33"/>
      <c r="AC1623" s="33"/>
    </row>
    <row r="1624" spans="1:29">
      <c r="A1624" s="33"/>
      <c r="B1624" s="33"/>
      <c r="C1624" s="33"/>
      <c r="D1624" s="33"/>
      <c r="E1624" s="33"/>
      <c r="F1624" s="33"/>
      <c r="G1624" s="33"/>
      <c r="P1624" s="33"/>
      <c r="Q1624" s="33"/>
      <c r="R1624" s="33"/>
      <c r="S1624" s="33"/>
      <c r="T1624" s="33"/>
      <c r="U1624" s="33"/>
      <c r="V1624" s="33"/>
      <c r="W1624" s="33"/>
      <c r="X1624" s="33"/>
      <c r="Y1624" s="33"/>
      <c r="Z1624" s="33"/>
      <c r="AA1624" s="33"/>
      <c r="AB1624" s="33"/>
      <c r="AC1624" s="33"/>
    </row>
    <row r="1625" spans="1:29">
      <c r="A1625" s="33"/>
      <c r="B1625" s="33"/>
      <c r="C1625" s="33"/>
      <c r="D1625" s="33"/>
      <c r="E1625" s="33"/>
      <c r="F1625" s="33"/>
      <c r="G1625" s="33"/>
      <c r="P1625" s="33"/>
      <c r="Q1625" s="33"/>
      <c r="R1625" s="33"/>
      <c r="S1625" s="33"/>
      <c r="T1625" s="33"/>
      <c r="U1625" s="33"/>
      <c r="V1625" s="33"/>
      <c r="W1625" s="33"/>
      <c r="X1625" s="33"/>
      <c r="Y1625" s="33"/>
      <c r="Z1625" s="33"/>
      <c r="AA1625" s="33"/>
      <c r="AB1625" s="33"/>
      <c r="AC1625" s="33"/>
    </row>
    <row r="1626" spans="1:29">
      <c r="A1626" s="33"/>
      <c r="B1626" s="33"/>
      <c r="C1626" s="33"/>
      <c r="D1626" s="33"/>
      <c r="E1626" s="33"/>
      <c r="F1626" s="33"/>
      <c r="G1626" s="33"/>
      <c r="P1626" s="33"/>
      <c r="Q1626" s="33"/>
      <c r="R1626" s="33"/>
      <c r="S1626" s="33"/>
      <c r="T1626" s="33"/>
      <c r="U1626" s="33"/>
      <c r="V1626" s="33"/>
      <c r="W1626" s="33"/>
      <c r="X1626" s="33"/>
      <c r="Y1626" s="33"/>
      <c r="Z1626" s="33"/>
      <c r="AA1626" s="33"/>
      <c r="AB1626" s="33"/>
      <c r="AC1626" s="33"/>
    </row>
    <row r="1627" spans="1:29">
      <c r="A1627" s="33"/>
      <c r="B1627" s="33"/>
      <c r="C1627" s="33"/>
      <c r="D1627" s="33"/>
      <c r="E1627" s="33"/>
      <c r="F1627" s="33"/>
      <c r="G1627" s="33"/>
      <c r="P1627" s="33"/>
      <c r="Q1627" s="33"/>
      <c r="R1627" s="33"/>
      <c r="S1627" s="33"/>
      <c r="T1627" s="33"/>
      <c r="U1627" s="33"/>
      <c r="V1627" s="33"/>
      <c r="W1627" s="33"/>
      <c r="X1627" s="33"/>
      <c r="Y1627" s="33"/>
      <c r="Z1627" s="33"/>
      <c r="AA1627" s="33"/>
      <c r="AB1627" s="33"/>
      <c r="AC1627" s="33"/>
    </row>
    <row r="1628" spans="1:29">
      <c r="A1628" s="33"/>
      <c r="B1628" s="33"/>
      <c r="C1628" s="33"/>
      <c r="D1628" s="33"/>
      <c r="E1628" s="33"/>
      <c r="F1628" s="33"/>
      <c r="G1628" s="33"/>
      <c r="P1628" s="33"/>
      <c r="Q1628" s="33"/>
      <c r="R1628" s="33"/>
      <c r="S1628" s="33"/>
      <c r="T1628" s="33"/>
      <c r="U1628" s="33"/>
      <c r="V1628" s="33"/>
      <c r="W1628" s="33"/>
      <c r="X1628" s="33"/>
      <c r="Y1628" s="33"/>
      <c r="Z1628" s="33"/>
      <c r="AA1628" s="33"/>
      <c r="AB1628" s="33"/>
      <c r="AC1628" s="33"/>
    </row>
    <row r="1629" spans="1:29">
      <c r="A1629" s="33"/>
      <c r="B1629" s="33"/>
      <c r="C1629" s="33"/>
      <c r="D1629" s="33"/>
      <c r="E1629" s="33"/>
      <c r="F1629" s="33"/>
      <c r="G1629" s="33"/>
      <c r="P1629" s="33"/>
      <c r="Q1629" s="33"/>
      <c r="R1629" s="33"/>
      <c r="S1629" s="33"/>
      <c r="T1629" s="33"/>
      <c r="U1629" s="33"/>
      <c r="V1629" s="33"/>
      <c r="W1629" s="33"/>
      <c r="X1629" s="33"/>
      <c r="Y1629" s="33"/>
      <c r="Z1629" s="33"/>
      <c r="AA1629" s="33"/>
      <c r="AB1629" s="33"/>
      <c r="AC1629" s="33"/>
    </row>
    <row r="1630" spans="1:29">
      <c r="A1630" s="33"/>
      <c r="B1630" s="33"/>
      <c r="C1630" s="33"/>
      <c r="D1630" s="33"/>
      <c r="E1630" s="33"/>
      <c r="F1630" s="33"/>
      <c r="G1630" s="33"/>
      <c r="P1630" s="33"/>
      <c r="Q1630" s="33"/>
      <c r="R1630" s="33"/>
      <c r="S1630" s="33"/>
      <c r="T1630" s="33"/>
      <c r="U1630" s="33"/>
      <c r="V1630" s="33"/>
      <c r="W1630" s="33"/>
      <c r="X1630" s="33"/>
      <c r="Y1630" s="33"/>
      <c r="Z1630" s="33"/>
      <c r="AA1630" s="33"/>
      <c r="AB1630" s="33"/>
      <c r="AC1630" s="33"/>
    </row>
    <row r="1631" spans="1:29">
      <c r="A1631" s="33"/>
      <c r="B1631" s="33"/>
      <c r="C1631" s="33"/>
      <c r="D1631" s="33"/>
      <c r="E1631" s="33"/>
      <c r="F1631" s="33"/>
      <c r="G1631" s="33"/>
      <c r="P1631" s="33"/>
      <c r="Q1631" s="33"/>
      <c r="R1631" s="33"/>
      <c r="S1631" s="33"/>
      <c r="T1631" s="33"/>
      <c r="U1631" s="33"/>
      <c r="V1631" s="33"/>
      <c r="W1631" s="33"/>
      <c r="X1631" s="33"/>
      <c r="Y1631" s="33"/>
      <c r="Z1631" s="33"/>
      <c r="AA1631" s="33"/>
      <c r="AB1631" s="33"/>
      <c r="AC1631" s="33"/>
    </row>
    <row r="1632" spans="1:29">
      <c r="A1632" s="33"/>
      <c r="B1632" s="33"/>
      <c r="C1632" s="33"/>
      <c r="D1632" s="33"/>
      <c r="E1632" s="33"/>
      <c r="F1632" s="33"/>
      <c r="G1632" s="33"/>
      <c r="P1632" s="33"/>
      <c r="Q1632" s="33"/>
      <c r="R1632" s="33"/>
      <c r="S1632" s="33"/>
      <c r="T1632" s="33"/>
      <c r="U1632" s="33"/>
      <c r="V1632" s="33"/>
      <c r="W1632" s="33"/>
      <c r="X1632" s="33"/>
      <c r="Y1632" s="33"/>
      <c r="Z1632" s="33"/>
      <c r="AA1632" s="33"/>
      <c r="AB1632" s="33"/>
      <c r="AC1632" s="33"/>
    </row>
    <row r="1633" spans="1:29">
      <c r="A1633" s="33"/>
      <c r="B1633" s="33"/>
      <c r="C1633" s="33"/>
      <c r="D1633" s="33"/>
      <c r="E1633" s="33"/>
      <c r="F1633" s="33"/>
      <c r="G1633" s="33"/>
      <c r="P1633" s="33"/>
      <c r="Q1633" s="33"/>
      <c r="R1633" s="33"/>
      <c r="S1633" s="33"/>
      <c r="T1633" s="33"/>
      <c r="U1633" s="33"/>
      <c r="V1633" s="33"/>
      <c r="W1633" s="33"/>
      <c r="X1633" s="33"/>
      <c r="Y1633" s="33"/>
      <c r="Z1633" s="33"/>
      <c r="AA1633" s="33"/>
      <c r="AB1633" s="33"/>
      <c r="AC1633" s="33"/>
    </row>
    <row r="1634" spans="1:29">
      <c r="A1634" s="33"/>
      <c r="B1634" s="33"/>
      <c r="C1634" s="33"/>
      <c r="D1634" s="33"/>
      <c r="E1634" s="33"/>
      <c r="F1634" s="33"/>
      <c r="G1634" s="33"/>
      <c r="P1634" s="33"/>
      <c r="Q1634" s="33"/>
      <c r="R1634" s="33"/>
      <c r="S1634" s="33"/>
      <c r="T1634" s="33"/>
      <c r="U1634" s="33"/>
      <c r="V1634" s="33"/>
      <c r="W1634" s="33"/>
      <c r="X1634" s="33"/>
      <c r="Y1634" s="33"/>
      <c r="Z1634" s="33"/>
      <c r="AA1634" s="33"/>
      <c r="AB1634" s="33"/>
      <c r="AC1634" s="33"/>
    </row>
    <row r="1635" spans="1:29">
      <c r="A1635" s="33"/>
      <c r="B1635" s="33"/>
      <c r="C1635" s="33"/>
      <c r="D1635" s="33"/>
      <c r="E1635" s="33"/>
      <c r="F1635" s="33"/>
      <c r="G1635" s="33"/>
      <c r="P1635" s="33"/>
      <c r="Q1635" s="33"/>
      <c r="R1635" s="33"/>
      <c r="S1635" s="33"/>
      <c r="T1635" s="33"/>
      <c r="U1635" s="33"/>
      <c r="V1635" s="33"/>
      <c r="W1635" s="33"/>
      <c r="X1635" s="33"/>
      <c r="Y1635" s="33"/>
      <c r="Z1635" s="33"/>
      <c r="AA1635" s="33"/>
      <c r="AB1635" s="33"/>
      <c r="AC1635" s="33"/>
    </row>
    <row r="1636" spans="1:29">
      <c r="A1636" s="33"/>
      <c r="B1636" s="33"/>
      <c r="C1636" s="33"/>
      <c r="D1636" s="33"/>
      <c r="E1636" s="33"/>
      <c r="F1636" s="33"/>
      <c r="G1636" s="33"/>
      <c r="P1636" s="33"/>
      <c r="Q1636" s="33"/>
      <c r="R1636" s="33"/>
      <c r="S1636" s="33"/>
      <c r="T1636" s="33"/>
      <c r="U1636" s="33"/>
      <c r="V1636" s="33"/>
      <c r="W1636" s="33"/>
      <c r="X1636" s="33"/>
      <c r="Y1636" s="33"/>
      <c r="Z1636" s="33"/>
      <c r="AA1636" s="33"/>
      <c r="AB1636" s="33"/>
      <c r="AC1636" s="33"/>
    </row>
    <row r="1637" spans="1:29">
      <c r="A1637" s="33"/>
      <c r="B1637" s="33"/>
      <c r="C1637" s="33"/>
      <c r="D1637" s="33"/>
      <c r="E1637" s="33"/>
      <c r="F1637" s="33"/>
      <c r="G1637" s="33"/>
      <c r="P1637" s="33"/>
      <c r="Q1637" s="33"/>
      <c r="R1637" s="33"/>
      <c r="S1637" s="33"/>
      <c r="T1637" s="33"/>
      <c r="U1637" s="33"/>
      <c r="V1637" s="33"/>
      <c r="W1637" s="33"/>
      <c r="X1637" s="33"/>
      <c r="Y1637" s="33"/>
      <c r="Z1637" s="33"/>
      <c r="AA1637" s="33"/>
      <c r="AB1637" s="33"/>
      <c r="AC1637" s="33"/>
    </row>
    <row r="1638" spans="1:29">
      <c r="A1638" s="33"/>
      <c r="B1638" s="33"/>
      <c r="C1638" s="33"/>
      <c r="D1638" s="33"/>
      <c r="E1638" s="33"/>
      <c r="F1638" s="33"/>
      <c r="G1638" s="33"/>
      <c r="P1638" s="33"/>
      <c r="Q1638" s="33"/>
      <c r="R1638" s="33"/>
      <c r="S1638" s="33"/>
      <c r="T1638" s="33"/>
      <c r="U1638" s="33"/>
      <c r="V1638" s="33"/>
      <c r="W1638" s="33"/>
      <c r="X1638" s="33"/>
      <c r="Y1638" s="33"/>
      <c r="Z1638" s="33"/>
      <c r="AA1638" s="33"/>
      <c r="AB1638" s="33"/>
      <c r="AC1638" s="33"/>
    </row>
    <row r="1639" spans="1:29">
      <c r="A1639" s="33"/>
      <c r="B1639" s="33"/>
      <c r="C1639" s="33"/>
      <c r="D1639" s="33"/>
      <c r="E1639" s="33"/>
      <c r="F1639" s="33"/>
      <c r="G1639" s="33"/>
      <c r="P1639" s="33"/>
      <c r="Q1639" s="33"/>
      <c r="R1639" s="33"/>
      <c r="S1639" s="33"/>
      <c r="T1639" s="33"/>
      <c r="U1639" s="33"/>
      <c r="V1639" s="33"/>
      <c r="W1639" s="33"/>
      <c r="X1639" s="33"/>
      <c r="Y1639" s="33"/>
      <c r="Z1639" s="33"/>
      <c r="AA1639" s="33"/>
      <c r="AB1639" s="33"/>
      <c r="AC1639" s="33"/>
    </row>
    <row r="1640" spans="1:29">
      <c r="A1640" s="33"/>
      <c r="B1640" s="33"/>
      <c r="C1640" s="33"/>
      <c r="D1640" s="33"/>
      <c r="E1640" s="33"/>
      <c r="F1640" s="33"/>
      <c r="G1640" s="33"/>
      <c r="P1640" s="33"/>
      <c r="Q1640" s="33"/>
      <c r="R1640" s="33"/>
      <c r="S1640" s="33"/>
      <c r="T1640" s="33"/>
      <c r="U1640" s="33"/>
      <c r="V1640" s="33"/>
      <c r="W1640" s="33"/>
      <c r="X1640" s="33"/>
      <c r="Y1640" s="33"/>
      <c r="Z1640" s="33"/>
      <c r="AA1640" s="33"/>
      <c r="AB1640" s="33"/>
      <c r="AC1640" s="33"/>
    </row>
    <row r="1641" spans="1:29">
      <c r="A1641" s="33"/>
      <c r="B1641" s="33"/>
      <c r="C1641" s="33"/>
      <c r="D1641" s="33"/>
      <c r="E1641" s="33"/>
      <c r="F1641" s="33"/>
      <c r="G1641" s="33"/>
      <c r="P1641" s="33"/>
      <c r="Q1641" s="33"/>
      <c r="R1641" s="33"/>
      <c r="S1641" s="33"/>
      <c r="T1641" s="33"/>
      <c r="U1641" s="33"/>
      <c r="V1641" s="33"/>
      <c r="W1641" s="33"/>
      <c r="X1641" s="33"/>
      <c r="Y1641" s="33"/>
      <c r="Z1641" s="33"/>
      <c r="AA1641" s="33"/>
      <c r="AB1641" s="33"/>
      <c r="AC1641" s="33"/>
    </row>
    <row r="1642" spans="1:29">
      <c r="A1642" s="33"/>
      <c r="B1642" s="33"/>
      <c r="C1642" s="33"/>
      <c r="D1642" s="33"/>
      <c r="E1642" s="33"/>
      <c r="F1642" s="33"/>
      <c r="G1642" s="33"/>
      <c r="P1642" s="33"/>
      <c r="Q1642" s="33"/>
      <c r="R1642" s="33"/>
      <c r="S1642" s="33"/>
      <c r="T1642" s="33"/>
      <c r="U1642" s="33"/>
      <c r="V1642" s="33"/>
      <c r="W1642" s="33"/>
      <c r="X1642" s="33"/>
      <c r="Y1642" s="33"/>
      <c r="Z1642" s="33"/>
      <c r="AA1642" s="33"/>
      <c r="AB1642" s="33"/>
      <c r="AC1642" s="33"/>
    </row>
    <row r="1643" spans="1:29">
      <c r="A1643" s="33"/>
      <c r="B1643" s="33"/>
      <c r="C1643" s="33"/>
      <c r="D1643" s="33"/>
      <c r="E1643" s="33"/>
      <c r="F1643" s="33"/>
      <c r="G1643" s="33"/>
      <c r="P1643" s="33"/>
      <c r="Q1643" s="33"/>
      <c r="R1643" s="33"/>
      <c r="S1643" s="33"/>
      <c r="T1643" s="33"/>
      <c r="U1643" s="33"/>
      <c r="V1643" s="33"/>
      <c r="W1643" s="33"/>
      <c r="X1643" s="33"/>
      <c r="Y1643" s="33"/>
      <c r="Z1643" s="33"/>
      <c r="AA1643" s="33"/>
      <c r="AB1643" s="33"/>
      <c r="AC1643" s="33"/>
    </row>
    <row r="1644" spans="1:29">
      <c r="A1644" s="33"/>
      <c r="B1644" s="33"/>
      <c r="C1644" s="33"/>
      <c r="D1644" s="33"/>
      <c r="E1644" s="33"/>
      <c r="F1644" s="33"/>
      <c r="G1644" s="33"/>
      <c r="P1644" s="33"/>
      <c r="Q1644" s="33"/>
      <c r="R1644" s="33"/>
      <c r="S1644" s="33"/>
      <c r="T1644" s="33"/>
      <c r="U1644" s="33"/>
      <c r="V1644" s="33"/>
      <c r="W1644" s="33"/>
      <c r="X1644" s="33"/>
      <c r="Y1644" s="33"/>
      <c r="Z1644" s="33"/>
      <c r="AA1644" s="33"/>
      <c r="AB1644" s="33"/>
      <c r="AC1644" s="33"/>
    </row>
    <row r="1645" spans="1:29">
      <c r="A1645" s="33"/>
      <c r="B1645" s="33"/>
      <c r="C1645" s="33"/>
      <c r="D1645" s="33"/>
      <c r="E1645" s="33"/>
      <c r="F1645" s="33"/>
      <c r="G1645" s="33"/>
      <c r="P1645" s="33"/>
      <c r="Q1645" s="33"/>
      <c r="R1645" s="33"/>
      <c r="S1645" s="33"/>
      <c r="T1645" s="33"/>
      <c r="U1645" s="33"/>
      <c r="V1645" s="33"/>
      <c r="W1645" s="33"/>
      <c r="X1645" s="33"/>
      <c r="Y1645" s="33"/>
      <c r="Z1645" s="33"/>
      <c r="AA1645" s="33"/>
      <c r="AB1645" s="33"/>
      <c r="AC1645" s="33"/>
    </row>
    <row r="1646" spans="1:29">
      <c r="A1646" s="33"/>
      <c r="B1646" s="33"/>
      <c r="C1646" s="33"/>
      <c r="D1646" s="33"/>
      <c r="E1646" s="33"/>
      <c r="F1646" s="33"/>
      <c r="G1646" s="33"/>
      <c r="P1646" s="33"/>
      <c r="Q1646" s="33"/>
      <c r="R1646" s="33"/>
      <c r="S1646" s="33"/>
      <c r="T1646" s="33"/>
      <c r="U1646" s="33"/>
      <c r="V1646" s="33"/>
      <c r="W1646" s="33"/>
      <c r="X1646" s="33"/>
      <c r="Y1646" s="33"/>
      <c r="Z1646" s="33"/>
      <c r="AA1646" s="33"/>
      <c r="AB1646" s="33"/>
      <c r="AC1646" s="33"/>
    </row>
    <row r="1647" spans="1:29">
      <c r="A1647" s="33"/>
      <c r="B1647" s="33"/>
      <c r="C1647" s="33"/>
      <c r="D1647" s="33"/>
      <c r="E1647" s="33"/>
      <c r="F1647" s="33"/>
      <c r="G1647" s="33"/>
      <c r="P1647" s="33"/>
      <c r="Q1647" s="33"/>
      <c r="R1647" s="33"/>
      <c r="S1647" s="33"/>
      <c r="T1647" s="33"/>
      <c r="U1647" s="33"/>
      <c r="V1647" s="33"/>
      <c r="W1647" s="33"/>
      <c r="X1647" s="33"/>
      <c r="Y1647" s="33"/>
      <c r="Z1647" s="33"/>
      <c r="AA1647" s="33"/>
      <c r="AB1647" s="33"/>
      <c r="AC1647" s="33"/>
    </row>
    <row r="1648" spans="1:29">
      <c r="A1648" s="33"/>
      <c r="B1648" s="33"/>
      <c r="C1648" s="33"/>
      <c r="D1648" s="33"/>
      <c r="E1648" s="33"/>
      <c r="F1648" s="33"/>
      <c r="G1648" s="33"/>
      <c r="P1648" s="33"/>
      <c r="Q1648" s="33"/>
      <c r="R1648" s="33"/>
      <c r="S1648" s="33"/>
      <c r="T1648" s="33"/>
      <c r="U1648" s="33"/>
      <c r="V1648" s="33"/>
      <c r="W1648" s="33"/>
      <c r="X1648" s="33"/>
      <c r="Y1648" s="33"/>
      <c r="Z1648" s="33"/>
      <c r="AA1648" s="33"/>
      <c r="AB1648" s="33"/>
      <c r="AC1648" s="33"/>
    </row>
    <row r="1649" spans="1:29">
      <c r="A1649" s="33"/>
      <c r="B1649" s="33"/>
      <c r="C1649" s="33"/>
      <c r="D1649" s="33"/>
      <c r="E1649" s="33"/>
      <c r="F1649" s="33"/>
      <c r="G1649" s="33"/>
      <c r="P1649" s="33"/>
      <c r="Q1649" s="33"/>
      <c r="R1649" s="33"/>
      <c r="S1649" s="33"/>
      <c r="T1649" s="33"/>
      <c r="U1649" s="33"/>
      <c r="V1649" s="33"/>
      <c r="W1649" s="33"/>
      <c r="X1649" s="33"/>
      <c r="Y1649" s="33"/>
      <c r="Z1649" s="33"/>
      <c r="AA1649" s="33"/>
      <c r="AB1649" s="33"/>
      <c r="AC1649" s="33"/>
    </row>
    <row r="1650" spans="1:29">
      <c r="A1650" s="33"/>
      <c r="B1650" s="33"/>
      <c r="C1650" s="33"/>
      <c r="D1650" s="33"/>
      <c r="E1650" s="33"/>
      <c r="F1650" s="33"/>
      <c r="G1650" s="33"/>
      <c r="P1650" s="33"/>
      <c r="Q1650" s="33"/>
      <c r="R1650" s="33"/>
      <c r="S1650" s="33"/>
      <c r="T1650" s="33"/>
      <c r="U1650" s="33"/>
      <c r="V1650" s="33"/>
      <c r="W1650" s="33"/>
      <c r="X1650" s="33"/>
      <c r="Y1650" s="33"/>
      <c r="Z1650" s="33"/>
      <c r="AA1650" s="33"/>
      <c r="AB1650" s="33"/>
      <c r="AC1650" s="33"/>
    </row>
    <row r="1651" spans="1:29">
      <c r="A1651" s="33"/>
      <c r="B1651" s="33"/>
      <c r="C1651" s="33"/>
      <c r="D1651" s="33"/>
      <c r="E1651" s="33"/>
      <c r="F1651" s="33"/>
      <c r="G1651" s="33"/>
      <c r="P1651" s="33"/>
      <c r="Q1651" s="33"/>
      <c r="R1651" s="33"/>
      <c r="S1651" s="33"/>
      <c r="T1651" s="33"/>
      <c r="U1651" s="33"/>
      <c r="V1651" s="33"/>
      <c r="W1651" s="33"/>
      <c r="X1651" s="33"/>
      <c r="Y1651" s="33"/>
      <c r="Z1651" s="33"/>
      <c r="AA1651" s="33"/>
      <c r="AB1651" s="33"/>
      <c r="AC1651" s="33"/>
    </row>
    <row r="1652" spans="1:29">
      <c r="A1652" s="33"/>
      <c r="B1652" s="33"/>
      <c r="C1652" s="33"/>
      <c r="D1652" s="33"/>
      <c r="E1652" s="33"/>
      <c r="F1652" s="33"/>
      <c r="G1652" s="33"/>
      <c r="P1652" s="33"/>
      <c r="Q1652" s="33"/>
      <c r="R1652" s="33"/>
      <c r="S1652" s="33"/>
      <c r="T1652" s="33"/>
      <c r="U1652" s="33"/>
      <c r="V1652" s="33"/>
      <c r="W1652" s="33"/>
      <c r="X1652" s="33"/>
      <c r="Y1652" s="33"/>
      <c r="Z1652" s="33"/>
      <c r="AA1652" s="33"/>
      <c r="AB1652" s="33"/>
      <c r="AC1652" s="33"/>
    </row>
    <row r="1653" spans="1:29">
      <c r="A1653" s="33"/>
      <c r="B1653" s="33"/>
      <c r="C1653" s="33"/>
      <c r="D1653" s="33"/>
      <c r="E1653" s="33"/>
      <c r="F1653" s="33"/>
      <c r="G1653" s="33"/>
      <c r="P1653" s="33"/>
      <c r="Q1653" s="33"/>
      <c r="R1653" s="33"/>
      <c r="S1653" s="33"/>
      <c r="T1653" s="33"/>
      <c r="U1653" s="33"/>
      <c r="V1653" s="33"/>
      <c r="W1653" s="33"/>
      <c r="X1653" s="33"/>
      <c r="Y1653" s="33"/>
      <c r="Z1653" s="33"/>
      <c r="AA1653" s="33"/>
      <c r="AB1653" s="33"/>
      <c r="AC1653" s="33"/>
    </row>
    <row r="1654" spans="1:29">
      <c r="A1654" s="33"/>
      <c r="B1654" s="33"/>
      <c r="C1654" s="33"/>
      <c r="D1654" s="33"/>
      <c r="E1654" s="33"/>
      <c r="F1654" s="33"/>
      <c r="G1654" s="33"/>
      <c r="P1654" s="33"/>
      <c r="Q1654" s="33"/>
      <c r="R1654" s="33"/>
      <c r="S1654" s="33"/>
      <c r="T1654" s="33"/>
      <c r="U1654" s="33"/>
      <c r="V1654" s="33"/>
      <c r="W1654" s="33"/>
      <c r="X1654" s="33"/>
      <c r="Y1654" s="33"/>
      <c r="Z1654" s="33"/>
      <c r="AA1654" s="33"/>
      <c r="AB1654" s="33"/>
      <c r="AC1654" s="33"/>
    </row>
    <row r="1655" spans="1:29">
      <c r="A1655" s="33"/>
      <c r="B1655" s="33"/>
      <c r="C1655" s="33"/>
      <c r="D1655" s="33"/>
      <c r="E1655" s="33"/>
      <c r="F1655" s="33"/>
      <c r="G1655" s="33"/>
      <c r="P1655" s="33"/>
      <c r="Q1655" s="33"/>
      <c r="R1655" s="33"/>
      <c r="S1655" s="33"/>
      <c r="T1655" s="33"/>
      <c r="U1655" s="33"/>
      <c r="V1655" s="33"/>
      <c r="W1655" s="33"/>
      <c r="X1655" s="33"/>
      <c r="Y1655" s="33"/>
      <c r="Z1655" s="33"/>
      <c r="AA1655" s="33"/>
      <c r="AB1655" s="33"/>
      <c r="AC1655" s="33"/>
    </row>
    <row r="1656" spans="1:29">
      <c r="A1656" s="33"/>
      <c r="B1656" s="33"/>
      <c r="C1656" s="33"/>
      <c r="D1656" s="33"/>
      <c r="E1656" s="33"/>
      <c r="F1656" s="33"/>
      <c r="G1656" s="33"/>
      <c r="P1656" s="33"/>
      <c r="Q1656" s="33"/>
      <c r="R1656" s="33"/>
      <c r="S1656" s="33"/>
      <c r="T1656" s="33"/>
      <c r="U1656" s="33"/>
      <c r="V1656" s="33"/>
      <c r="W1656" s="33"/>
      <c r="X1656" s="33"/>
      <c r="Y1656" s="33"/>
      <c r="Z1656" s="33"/>
      <c r="AA1656" s="33"/>
      <c r="AB1656" s="33"/>
      <c r="AC1656" s="33"/>
    </row>
    <row r="1657" spans="1:29">
      <c r="A1657" s="33"/>
      <c r="B1657" s="33"/>
      <c r="C1657" s="33"/>
      <c r="D1657" s="33"/>
      <c r="E1657" s="33"/>
      <c r="F1657" s="33"/>
      <c r="G1657" s="33"/>
      <c r="P1657" s="33"/>
      <c r="Q1657" s="33"/>
      <c r="R1657" s="33"/>
      <c r="S1657" s="33"/>
      <c r="T1657" s="33"/>
      <c r="U1657" s="33"/>
      <c r="V1657" s="33"/>
      <c r="W1657" s="33"/>
      <c r="X1657" s="33"/>
      <c r="Y1657" s="33"/>
      <c r="Z1657" s="33"/>
      <c r="AA1657" s="33"/>
      <c r="AB1657" s="33"/>
      <c r="AC1657" s="33"/>
    </row>
    <row r="1658" spans="1:29">
      <c r="A1658" s="33"/>
      <c r="B1658" s="33"/>
      <c r="C1658" s="33"/>
      <c r="D1658" s="33"/>
      <c r="E1658" s="33"/>
      <c r="F1658" s="33"/>
      <c r="G1658" s="33"/>
      <c r="P1658" s="33"/>
      <c r="Q1658" s="33"/>
      <c r="R1658" s="33"/>
      <c r="S1658" s="33"/>
      <c r="T1658" s="33"/>
      <c r="U1658" s="33"/>
      <c r="V1658" s="33"/>
      <c r="W1658" s="33"/>
      <c r="X1658" s="33"/>
      <c r="Y1658" s="33"/>
      <c r="Z1658" s="33"/>
      <c r="AA1658" s="33"/>
      <c r="AB1658" s="33"/>
      <c r="AC1658" s="33"/>
    </row>
    <row r="1659" spans="1:29">
      <c r="A1659" s="33"/>
      <c r="B1659" s="33"/>
      <c r="C1659" s="33"/>
      <c r="D1659" s="33"/>
      <c r="E1659" s="33"/>
      <c r="F1659" s="33"/>
      <c r="G1659" s="33"/>
      <c r="P1659" s="33"/>
      <c r="Q1659" s="33"/>
      <c r="R1659" s="33"/>
      <c r="S1659" s="33"/>
      <c r="T1659" s="33"/>
      <c r="U1659" s="33"/>
      <c r="V1659" s="33"/>
      <c r="W1659" s="33"/>
      <c r="X1659" s="33"/>
      <c r="Y1659" s="33"/>
      <c r="Z1659" s="33"/>
      <c r="AA1659" s="33"/>
      <c r="AB1659" s="33"/>
      <c r="AC1659" s="33"/>
    </row>
    <row r="1660" spans="1:29">
      <c r="A1660" s="33"/>
      <c r="B1660" s="33"/>
      <c r="C1660" s="33"/>
      <c r="D1660" s="33"/>
      <c r="E1660" s="33"/>
      <c r="F1660" s="33"/>
      <c r="G1660" s="33"/>
      <c r="P1660" s="33"/>
      <c r="Q1660" s="33"/>
      <c r="R1660" s="33"/>
      <c r="S1660" s="33"/>
      <c r="T1660" s="33"/>
      <c r="U1660" s="33"/>
      <c r="V1660" s="33"/>
      <c r="W1660" s="33"/>
      <c r="X1660" s="33"/>
      <c r="Y1660" s="33"/>
      <c r="Z1660" s="33"/>
      <c r="AA1660" s="33"/>
      <c r="AB1660" s="33"/>
      <c r="AC1660" s="33"/>
    </row>
    <row r="1661" spans="1:29">
      <c r="A1661" s="33"/>
      <c r="B1661" s="33"/>
      <c r="C1661" s="33"/>
      <c r="D1661" s="33"/>
      <c r="E1661" s="33"/>
      <c r="F1661" s="33"/>
      <c r="G1661" s="33"/>
      <c r="P1661" s="33"/>
      <c r="Q1661" s="33"/>
      <c r="R1661" s="33"/>
      <c r="S1661" s="33"/>
      <c r="T1661" s="33"/>
      <c r="U1661" s="33"/>
      <c r="V1661" s="33"/>
      <c r="W1661" s="33"/>
      <c r="X1661" s="33"/>
      <c r="Y1661" s="33"/>
      <c r="Z1661" s="33"/>
      <c r="AA1661" s="33"/>
      <c r="AB1661" s="33"/>
      <c r="AC1661" s="33"/>
    </row>
    <row r="1662" spans="1:29">
      <c r="A1662" s="33"/>
      <c r="B1662" s="33"/>
      <c r="C1662" s="33"/>
      <c r="D1662" s="33"/>
      <c r="E1662" s="33"/>
      <c r="F1662" s="33"/>
      <c r="G1662" s="33"/>
      <c r="P1662" s="33"/>
      <c r="Q1662" s="33"/>
      <c r="R1662" s="33"/>
      <c r="S1662" s="33"/>
      <c r="T1662" s="33"/>
      <c r="U1662" s="33"/>
      <c r="V1662" s="33"/>
      <c r="W1662" s="33"/>
      <c r="X1662" s="33"/>
      <c r="Y1662" s="33"/>
      <c r="Z1662" s="33"/>
      <c r="AA1662" s="33"/>
      <c r="AB1662" s="33"/>
      <c r="AC1662" s="33"/>
    </row>
    <row r="1663" spans="1:29">
      <c r="A1663" s="33"/>
      <c r="B1663" s="33"/>
      <c r="C1663" s="33"/>
      <c r="D1663" s="33"/>
      <c r="E1663" s="33"/>
      <c r="F1663" s="33"/>
      <c r="G1663" s="33"/>
      <c r="P1663" s="33"/>
      <c r="Q1663" s="33"/>
      <c r="R1663" s="33"/>
      <c r="S1663" s="33"/>
      <c r="T1663" s="33"/>
      <c r="U1663" s="33"/>
      <c r="V1663" s="33"/>
      <c r="W1663" s="33"/>
      <c r="X1663" s="33"/>
      <c r="Y1663" s="33"/>
      <c r="Z1663" s="33"/>
      <c r="AA1663" s="33"/>
      <c r="AB1663" s="33"/>
      <c r="AC1663" s="33"/>
    </row>
    <row r="1664" spans="1:29">
      <c r="A1664" s="33"/>
      <c r="B1664" s="33"/>
      <c r="C1664" s="33"/>
      <c r="D1664" s="33"/>
      <c r="E1664" s="33"/>
      <c r="F1664" s="33"/>
      <c r="G1664" s="33"/>
      <c r="P1664" s="33"/>
      <c r="Q1664" s="33"/>
      <c r="R1664" s="33"/>
      <c r="S1664" s="33"/>
      <c r="T1664" s="33"/>
      <c r="U1664" s="33"/>
      <c r="V1664" s="33"/>
      <c r="W1664" s="33"/>
      <c r="X1664" s="33"/>
      <c r="Y1664" s="33"/>
      <c r="Z1664" s="33"/>
      <c r="AA1664" s="33"/>
      <c r="AB1664" s="33"/>
      <c r="AC1664" s="33"/>
    </row>
    <row r="1665" spans="1:29">
      <c r="A1665" s="33"/>
      <c r="B1665" s="33"/>
      <c r="C1665" s="33"/>
      <c r="D1665" s="33"/>
      <c r="E1665" s="33"/>
      <c r="F1665" s="33"/>
      <c r="G1665" s="33"/>
      <c r="P1665" s="33"/>
      <c r="Q1665" s="33"/>
      <c r="R1665" s="33"/>
      <c r="S1665" s="33"/>
      <c r="T1665" s="33"/>
      <c r="U1665" s="33"/>
      <c r="V1665" s="33"/>
      <c r="W1665" s="33"/>
      <c r="X1665" s="33"/>
      <c r="Y1665" s="33"/>
      <c r="Z1665" s="33"/>
      <c r="AA1665" s="33"/>
      <c r="AB1665" s="33"/>
      <c r="AC1665" s="33"/>
    </row>
    <row r="1666" spans="1:29">
      <c r="A1666" s="33"/>
      <c r="B1666" s="33"/>
      <c r="C1666" s="33"/>
      <c r="D1666" s="33"/>
      <c r="E1666" s="33"/>
      <c r="F1666" s="33"/>
      <c r="G1666" s="33"/>
      <c r="P1666" s="33"/>
      <c r="Q1666" s="33"/>
      <c r="R1666" s="33"/>
      <c r="S1666" s="33"/>
      <c r="T1666" s="33"/>
      <c r="U1666" s="33"/>
      <c r="V1666" s="33"/>
      <c r="W1666" s="33"/>
      <c r="X1666" s="33"/>
      <c r="Y1666" s="33"/>
      <c r="Z1666" s="33"/>
      <c r="AA1666" s="33"/>
      <c r="AB1666" s="33"/>
      <c r="AC1666" s="33"/>
    </row>
    <row r="1667" spans="1:29">
      <c r="A1667" s="33"/>
      <c r="B1667" s="33"/>
      <c r="C1667" s="33"/>
      <c r="D1667" s="33"/>
      <c r="E1667" s="33"/>
      <c r="F1667" s="33"/>
      <c r="G1667" s="33"/>
      <c r="P1667" s="33"/>
      <c r="Q1667" s="33"/>
      <c r="R1667" s="33"/>
      <c r="S1667" s="33"/>
      <c r="T1667" s="33"/>
      <c r="U1667" s="33"/>
      <c r="V1667" s="33"/>
      <c r="W1667" s="33"/>
      <c r="X1667" s="33"/>
      <c r="Y1667" s="33"/>
      <c r="Z1667" s="33"/>
      <c r="AA1667" s="33"/>
      <c r="AB1667" s="33"/>
      <c r="AC1667" s="33"/>
    </row>
    <row r="1668" spans="1:29">
      <c r="A1668" s="33"/>
      <c r="B1668" s="33"/>
      <c r="C1668" s="33"/>
      <c r="D1668" s="33"/>
      <c r="E1668" s="33"/>
      <c r="F1668" s="33"/>
      <c r="G1668" s="33"/>
      <c r="P1668" s="33"/>
      <c r="Q1668" s="33"/>
      <c r="R1668" s="33"/>
      <c r="S1668" s="33"/>
      <c r="T1668" s="33"/>
      <c r="U1668" s="33"/>
      <c r="V1668" s="33"/>
      <c r="W1668" s="33"/>
      <c r="X1668" s="33"/>
      <c r="Y1668" s="33"/>
      <c r="Z1668" s="33"/>
      <c r="AA1668" s="33"/>
      <c r="AB1668" s="33"/>
      <c r="AC1668" s="33"/>
    </row>
    <row r="1669" spans="1:29">
      <c r="A1669" s="33"/>
      <c r="B1669" s="33"/>
      <c r="C1669" s="33"/>
      <c r="D1669" s="33"/>
      <c r="E1669" s="33"/>
      <c r="F1669" s="33"/>
      <c r="G1669" s="33"/>
      <c r="P1669" s="33"/>
      <c r="Q1669" s="33"/>
      <c r="R1669" s="33"/>
      <c r="S1669" s="33"/>
      <c r="T1669" s="33"/>
      <c r="U1669" s="33"/>
      <c r="V1669" s="33"/>
      <c r="W1669" s="33"/>
      <c r="X1669" s="33"/>
      <c r="Y1669" s="33"/>
      <c r="Z1669" s="33"/>
      <c r="AA1669" s="33"/>
      <c r="AB1669" s="33"/>
      <c r="AC1669" s="33"/>
    </row>
    <row r="1670" spans="1:29">
      <c r="A1670" s="33"/>
      <c r="B1670" s="33"/>
      <c r="C1670" s="33"/>
      <c r="D1670" s="33"/>
      <c r="E1670" s="33"/>
      <c r="F1670" s="33"/>
      <c r="G1670" s="33"/>
      <c r="P1670" s="33"/>
      <c r="Q1670" s="33"/>
      <c r="R1670" s="33"/>
      <c r="S1670" s="33"/>
      <c r="T1670" s="33"/>
      <c r="U1670" s="33"/>
      <c r="V1670" s="33"/>
      <c r="W1670" s="33"/>
      <c r="X1670" s="33"/>
      <c r="Y1670" s="33"/>
      <c r="Z1670" s="33"/>
      <c r="AA1670" s="33"/>
      <c r="AB1670" s="33"/>
      <c r="AC1670" s="33"/>
    </row>
    <row r="1671" spans="1:29">
      <c r="A1671" s="33"/>
      <c r="B1671" s="33"/>
      <c r="C1671" s="33"/>
      <c r="D1671" s="33"/>
      <c r="E1671" s="33"/>
      <c r="F1671" s="33"/>
      <c r="G1671" s="33"/>
      <c r="P1671" s="33"/>
      <c r="Q1671" s="33"/>
      <c r="R1671" s="33"/>
      <c r="S1671" s="33"/>
      <c r="T1671" s="33"/>
      <c r="U1671" s="33"/>
      <c r="V1671" s="33"/>
      <c r="W1671" s="33"/>
      <c r="X1671" s="33"/>
      <c r="Y1671" s="33"/>
      <c r="Z1671" s="33"/>
      <c r="AA1671" s="33"/>
      <c r="AB1671" s="33"/>
      <c r="AC1671" s="33"/>
    </row>
    <row r="1672" spans="1:29">
      <c r="A1672" s="33"/>
      <c r="B1672" s="33"/>
      <c r="C1672" s="33"/>
      <c r="D1672" s="33"/>
      <c r="E1672" s="33"/>
      <c r="F1672" s="33"/>
      <c r="G1672" s="33"/>
      <c r="P1672" s="33"/>
      <c r="Q1672" s="33"/>
      <c r="R1672" s="33"/>
      <c r="S1672" s="33"/>
      <c r="T1672" s="33"/>
      <c r="U1672" s="33"/>
      <c r="V1672" s="33"/>
      <c r="W1672" s="33"/>
      <c r="X1672" s="33"/>
      <c r="Y1672" s="33"/>
      <c r="Z1672" s="33"/>
      <c r="AA1672" s="33"/>
      <c r="AB1672" s="33"/>
      <c r="AC1672" s="33"/>
    </row>
    <row r="1673" spans="1:29">
      <c r="A1673" s="33"/>
      <c r="B1673" s="33"/>
      <c r="C1673" s="33"/>
      <c r="D1673" s="33"/>
      <c r="E1673" s="33"/>
      <c r="F1673" s="33"/>
      <c r="G1673" s="33"/>
      <c r="P1673" s="33"/>
      <c r="Q1673" s="33"/>
      <c r="R1673" s="33"/>
      <c r="S1673" s="33"/>
      <c r="T1673" s="33"/>
      <c r="U1673" s="33"/>
      <c r="V1673" s="33"/>
      <c r="W1673" s="33"/>
      <c r="X1673" s="33"/>
      <c r="Y1673" s="33"/>
      <c r="Z1673" s="33"/>
      <c r="AA1673" s="33"/>
      <c r="AB1673" s="33"/>
      <c r="AC1673" s="33"/>
    </row>
    <row r="1674" spans="1:29">
      <c r="A1674" s="33"/>
      <c r="B1674" s="33"/>
      <c r="C1674" s="33"/>
      <c r="D1674" s="33"/>
      <c r="E1674" s="33"/>
      <c r="F1674" s="33"/>
      <c r="G1674" s="33"/>
      <c r="P1674" s="33"/>
      <c r="Q1674" s="33"/>
      <c r="R1674" s="33"/>
      <c r="S1674" s="33"/>
      <c r="T1674" s="33"/>
      <c r="U1674" s="33"/>
      <c r="V1674" s="33"/>
      <c r="W1674" s="33"/>
      <c r="X1674" s="33"/>
      <c r="Y1674" s="33"/>
      <c r="Z1674" s="33"/>
      <c r="AA1674" s="33"/>
      <c r="AB1674" s="33"/>
      <c r="AC1674" s="33"/>
    </row>
    <row r="1675" spans="1:29">
      <c r="A1675" s="33"/>
      <c r="B1675" s="33"/>
      <c r="C1675" s="33"/>
      <c r="D1675" s="33"/>
      <c r="E1675" s="33"/>
      <c r="F1675" s="33"/>
      <c r="G1675" s="33"/>
      <c r="P1675" s="33"/>
      <c r="Q1675" s="33"/>
      <c r="R1675" s="33"/>
      <c r="S1675" s="33"/>
      <c r="T1675" s="33"/>
      <c r="U1675" s="33"/>
      <c r="V1675" s="33"/>
      <c r="W1675" s="33"/>
      <c r="X1675" s="33"/>
      <c r="Y1675" s="33"/>
      <c r="Z1675" s="33"/>
      <c r="AA1675" s="33"/>
      <c r="AB1675" s="33"/>
      <c r="AC1675" s="33"/>
    </row>
    <row r="1676" spans="1:29">
      <c r="A1676" s="33"/>
      <c r="B1676" s="33"/>
      <c r="C1676" s="33"/>
      <c r="D1676" s="33"/>
      <c r="E1676" s="33"/>
      <c r="F1676" s="33"/>
      <c r="G1676" s="33"/>
      <c r="P1676" s="33"/>
      <c r="Q1676" s="33"/>
      <c r="R1676" s="33"/>
      <c r="S1676" s="33"/>
      <c r="T1676" s="33"/>
      <c r="U1676" s="33"/>
      <c r="V1676" s="33"/>
      <c r="W1676" s="33"/>
      <c r="X1676" s="33"/>
      <c r="Y1676" s="33"/>
      <c r="Z1676" s="33"/>
      <c r="AA1676" s="33"/>
      <c r="AB1676" s="33"/>
      <c r="AC1676" s="33"/>
    </row>
    <row r="1677" spans="1:29">
      <c r="A1677" s="33"/>
      <c r="B1677" s="33"/>
      <c r="C1677" s="33"/>
      <c r="D1677" s="33"/>
      <c r="E1677" s="33"/>
      <c r="F1677" s="33"/>
      <c r="G1677" s="33"/>
      <c r="P1677" s="33"/>
      <c r="Q1677" s="33"/>
      <c r="R1677" s="33"/>
      <c r="S1677" s="33"/>
      <c r="T1677" s="33"/>
      <c r="U1677" s="33"/>
      <c r="V1677" s="33"/>
      <c r="W1677" s="33"/>
      <c r="X1677" s="33"/>
      <c r="Y1677" s="33"/>
      <c r="Z1677" s="33"/>
      <c r="AA1677" s="33"/>
      <c r="AB1677" s="33"/>
      <c r="AC1677" s="33"/>
    </row>
    <row r="1678" spans="1:29">
      <c r="A1678" s="33"/>
      <c r="B1678" s="33"/>
      <c r="C1678" s="33"/>
      <c r="D1678" s="33"/>
      <c r="E1678" s="33"/>
      <c r="F1678" s="33"/>
      <c r="G1678" s="33"/>
      <c r="P1678" s="33"/>
      <c r="Q1678" s="33"/>
      <c r="R1678" s="33"/>
      <c r="S1678" s="33"/>
      <c r="T1678" s="33"/>
      <c r="U1678" s="33"/>
      <c r="V1678" s="33"/>
      <c r="W1678" s="33"/>
      <c r="X1678" s="33"/>
      <c r="Y1678" s="33"/>
      <c r="Z1678" s="33"/>
      <c r="AA1678" s="33"/>
      <c r="AB1678" s="33"/>
      <c r="AC1678" s="33"/>
    </row>
    <row r="1679" spans="1:29">
      <c r="A1679" s="33"/>
      <c r="B1679" s="33"/>
      <c r="C1679" s="33"/>
      <c r="D1679" s="33"/>
      <c r="E1679" s="33"/>
      <c r="F1679" s="33"/>
      <c r="G1679" s="33"/>
      <c r="P1679" s="33"/>
      <c r="Q1679" s="33"/>
      <c r="R1679" s="33"/>
      <c r="S1679" s="33"/>
      <c r="T1679" s="33"/>
      <c r="U1679" s="33"/>
      <c r="V1679" s="33"/>
      <c r="W1679" s="33"/>
      <c r="X1679" s="33"/>
      <c r="Y1679" s="33"/>
      <c r="Z1679" s="33"/>
      <c r="AA1679" s="33"/>
      <c r="AB1679" s="33"/>
      <c r="AC1679" s="33"/>
    </row>
    <row r="1680" spans="1:29">
      <c r="A1680" s="33"/>
      <c r="B1680" s="33"/>
      <c r="C1680" s="33"/>
      <c r="D1680" s="33"/>
      <c r="E1680" s="33"/>
      <c r="F1680" s="33"/>
      <c r="G1680" s="33"/>
      <c r="P1680" s="33"/>
      <c r="Q1680" s="33"/>
      <c r="R1680" s="33"/>
      <c r="S1680" s="33"/>
      <c r="T1680" s="33"/>
      <c r="U1680" s="33"/>
      <c r="V1680" s="33"/>
      <c r="W1680" s="33"/>
      <c r="X1680" s="33"/>
      <c r="Y1680" s="33"/>
      <c r="Z1680" s="33"/>
      <c r="AA1680" s="33"/>
      <c r="AB1680" s="33"/>
      <c r="AC1680" s="33"/>
    </row>
    <row r="1681" spans="1:29">
      <c r="A1681" s="33"/>
      <c r="B1681" s="33"/>
      <c r="C1681" s="33"/>
      <c r="D1681" s="33"/>
      <c r="E1681" s="33"/>
      <c r="F1681" s="33"/>
      <c r="G1681" s="33"/>
      <c r="P1681" s="33"/>
      <c r="Q1681" s="33"/>
      <c r="R1681" s="33"/>
      <c r="S1681" s="33"/>
      <c r="T1681" s="33"/>
      <c r="U1681" s="33"/>
      <c r="V1681" s="33"/>
      <c r="W1681" s="33"/>
      <c r="X1681" s="33"/>
      <c r="Y1681" s="33"/>
      <c r="Z1681" s="33"/>
      <c r="AA1681" s="33"/>
      <c r="AB1681" s="33"/>
      <c r="AC1681" s="33"/>
    </row>
    <row r="1682" spans="1:29">
      <c r="A1682" s="33"/>
      <c r="B1682" s="33"/>
      <c r="C1682" s="33"/>
      <c r="D1682" s="33"/>
      <c r="E1682" s="33"/>
      <c r="F1682" s="33"/>
      <c r="G1682" s="33"/>
      <c r="P1682" s="33"/>
      <c r="Q1682" s="33"/>
      <c r="R1682" s="33"/>
      <c r="S1682" s="33"/>
      <c r="T1682" s="33"/>
      <c r="U1682" s="33"/>
      <c r="V1682" s="33"/>
      <c r="W1682" s="33"/>
      <c r="X1682" s="33"/>
      <c r="Y1682" s="33"/>
      <c r="Z1682" s="33"/>
      <c r="AA1682" s="33"/>
      <c r="AB1682" s="33"/>
      <c r="AC1682" s="33"/>
    </row>
    <row r="1683" spans="1:29">
      <c r="A1683" s="33"/>
      <c r="B1683" s="33"/>
      <c r="C1683" s="33"/>
      <c r="D1683" s="33"/>
      <c r="E1683" s="33"/>
      <c r="F1683" s="33"/>
      <c r="G1683" s="33"/>
      <c r="P1683" s="33"/>
      <c r="Q1683" s="33"/>
      <c r="R1683" s="33"/>
      <c r="S1683" s="33"/>
      <c r="T1683" s="33"/>
      <c r="U1683" s="33"/>
      <c r="V1683" s="33"/>
      <c r="W1683" s="33"/>
      <c r="X1683" s="33"/>
      <c r="Y1683" s="33"/>
      <c r="Z1683" s="33"/>
      <c r="AA1683" s="33"/>
      <c r="AB1683" s="33"/>
      <c r="AC1683" s="33"/>
    </row>
    <row r="1684" spans="1:29">
      <c r="A1684" s="33"/>
      <c r="B1684" s="33"/>
      <c r="C1684" s="33"/>
      <c r="D1684" s="33"/>
      <c r="E1684" s="33"/>
      <c r="F1684" s="33"/>
      <c r="G1684" s="33"/>
      <c r="P1684" s="33"/>
      <c r="Q1684" s="33"/>
      <c r="R1684" s="33"/>
      <c r="S1684" s="33"/>
      <c r="T1684" s="33"/>
      <c r="U1684" s="33"/>
      <c r="V1684" s="33"/>
      <c r="W1684" s="33"/>
      <c r="X1684" s="33"/>
      <c r="Y1684" s="33"/>
      <c r="Z1684" s="33"/>
      <c r="AA1684" s="33"/>
      <c r="AB1684" s="33"/>
      <c r="AC1684" s="33"/>
    </row>
    <row r="1685" spans="1:29">
      <c r="A1685" s="33"/>
      <c r="B1685" s="33"/>
      <c r="C1685" s="33"/>
      <c r="D1685" s="33"/>
      <c r="E1685" s="33"/>
      <c r="F1685" s="33"/>
      <c r="G1685" s="33"/>
      <c r="P1685" s="33"/>
      <c r="Q1685" s="33"/>
      <c r="R1685" s="33"/>
      <c r="S1685" s="33"/>
      <c r="T1685" s="33"/>
      <c r="U1685" s="33"/>
      <c r="V1685" s="33"/>
      <c r="W1685" s="33"/>
      <c r="X1685" s="33"/>
      <c r="Y1685" s="33"/>
      <c r="Z1685" s="33"/>
      <c r="AA1685" s="33"/>
      <c r="AB1685" s="33"/>
      <c r="AC1685" s="33"/>
    </row>
    <row r="1686" spans="1:29">
      <c r="A1686" s="33"/>
      <c r="B1686" s="33"/>
      <c r="C1686" s="33"/>
      <c r="D1686" s="33"/>
      <c r="E1686" s="33"/>
      <c r="F1686" s="33"/>
      <c r="G1686" s="33"/>
      <c r="P1686" s="33"/>
      <c r="Q1686" s="33"/>
      <c r="R1686" s="33"/>
      <c r="S1686" s="33"/>
      <c r="T1686" s="33"/>
      <c r="U1686" s="33"/>
      <c r="V1686" s="33"/>
      <c r="W1686" s="33"/>
      <c r="X1686" s="33"/>
      <c r="Y1686" s="33"/>
      <c r="Z1686" s="33"/>
      <c r="AA1686" s="33"/>
      <c r="AB1686" s="33"/>
      <c r="AC1686" s="33"/>
    </row>
    <row r="1687" spans="1:29">
      <c r="A1687" s="33"/>
      <c r="B1687" s="33"/>
      <c r="C1687" s="33"/>
      <c r="D1687" s="33"/>
      <c r="E1687" s="33"/>
      <c r="F1687" s="33"/>
      <c r="G1687" s="33"/>
      <c r="P1687" s="33"/>
      <c r="Q1687" s="33"/>
      <c r="R1687" s="33"/>
      <c r="S1687" s="33"/>
      <c r="T1687" s="33"/>
      <c r="U1687" s="33"/>
      <c r="V1687" s="33"/>
      <c r="W1687" s="33"/>
      <c r="X1687" s="33"/>
      <c r="Y1687" s="33"/>
      <c r="Z1687" s="33"/>
      <c r="AA1687" s="33"/>
      <c r="AB1687" s="33"/>
      <c r="AC1687" s="33"/>
    </row>
    <row r="1688" spans="1:29">
      <c r="A1688" s="33"/>
      <c r="B1688" s="33"/>
      <c r="C1688" s="33"/>
      <c r="D1688" s="33"/>
      <c r="E1688" s="33"/>
      <c r="F1688" s="33"/>
      <c r="G1688" s="33"/>
      <c r="P1688" s="33"/>
      <c r="Q1688" s="33"/>
      <c r="R1688" s="33"/>
      <c r="S1688" s="33"/>
      <c r="T1688" s="33"/>
      <c r="U1688" s="33"/>
      <c r="V1688" s="33"/>
      <c r="W1688" s="33"/>
      <c r="X1688" s="33"/>
      <c r="Y1688" s="33"/>
      <c r="Z1688" s="33"/>
      <c r="AA1688" s="33"/>
      <c r="AB1688" s="33"/>
      <c r="AC1688" s="33"/>
    </row>
    <row r="1689" spans="1:29">
      <c r="A1689" s="33"/>
      <c r="B1689" s="33"/>
      <c r="C1689" s="33"/>
      <c r="D1689" s="33"/>
      <c r="E1689" s="33"/>
      <c r="F1689" s="33"/>
      <c r="G1689" s="33"/>
      <c r="P1689" s="33"/>
      <c r="Q1689" s="33"/>
      <c r="R1689" s="33"/>
      <c r="S1689" s="33"/>
      <c r="T1689" s="33"/>
      <c r="U1689" s="33"/>
      <c r="V1689" s="33"/>
      <c r="W1689" s="33"/>
      <c r="X1689" s="33"/>
      <c r="Y1689" s="33"/>
      <c r="Z1689" s="33"/>
      <c r="AA1689" s="33"/>
      <c r="AB1689" s="33"/>
      <c r="AC1689" s="33"/>
    </row>
    <row r="1690" spans="1:29">
      <c r="A1690" s="33"/>
      <c r="B1690" s="33"/>
      <c r="C1690" s="33"/>
      <c r="D1690" s="33"/>
      <c r="E1690" s="33"/>
      <c r="F1690" s="33"/>
      <c r="G1690" s="33"/>
      <c r="P1690" s="33"/>
      <c r="Q1690" s="33"/>
      <c r="R1690" s="33"/>
      <c r="S1690" s="33"/>
      <c r="T1690" s="33"/>
      <c r="U1690" s="33"/>
      <c r="V1690" s="33"/>
      <c r="W1690" s="33"/>
      <c r="X1690" s="33"/>
      <c r="Y1690" s="33"/>
      <c r="Z1690" s="33"/>
      <c r="AA1690" s="33"/>
      <c r="AB1690" s="33"/>
      <c r="AC1690" s="33"/>
    </row>
    <row r="1691" spans="1:29">
      <c r="A1691" s="33"/>
      <c r="B1691" s="33"/>
      <c r="C1691" s="33"/>
      <c r="D1691" s="33"/>
      <c r="E1691" s="33"/>
      <c r="F1691" s="33"/>
      <c r="G1691" s="33"/>
      <c r="P1691" s="33"/>
      <c r="Q1691" s="33"/>
      <c r="R1691" s="33"/>
      <c r="S1691" s="33"/>
      <c r="T1691" s="33"/>
      <c r="U1691" s="33"/>
      <c r="V1691" s="33"/>
      <c r="W1691" s="33"/>
      <c r="X1691" s="33"/>
      <c r="Y1691" s="33"/>
      <c r="Z1691" s="33"/>
      <c r="AA1691" s="33"/>
      <c r="AB1691" s="33"/>
      <c r="AC1691" s="33"/>
    </row>
    <row r="1692" spans="1:29">
      <c r="A1692" s="33"/>
      <c r="B1692" s="33"/>
      <c r="C1692" s="33"/>
      <c r="D1692" s="33"/>
      <c r="E1692" s="33"/>
      <c r="F1692" s="33"/>
      <c r="G1692" s="33"/>
      <c r="P1692" s="33"/>
      <c r="Q1692" s="33"/>
      <c r="R1692" s="33"/>
      <c r="S1692" s="33"/>
      <c r="T1692" s="33"/>
      <c r="U1692" s="33"/>
      <c r="V1692" s="33"/>
      <c r="W1692" s="33"/>
      <c r="X1692" s="33"/>
      <c r="Y1692" s="33"/>
      <c r="Z1692" s="33"/>
      <c r="AA1692" s="33"/>
      <c r="AB1692" s="33"/>
      <c r="AC1692" s="33"/>
    </row>
    <row r="1693" spans="1:29">
      <c r="A1693" s="33"/>
      <c r="B1693" s="33"/>
      <c r="C1693" s="33"/>
      <c r="D1693" s="33"/>
      <c r="E1693" s="33"/>
      <c r="F1693" s="33"/>
      <c r="G1693" s="33"/>
      <c r="P1693" s="33"/>
      <c r="Q1693" s="33"/>
      <c r="R1693" s="33"/>
      <c r="S1693" s="33"/>
      <c r="T1693" s="33"/>
      <c r="U1693" s="33"/>
      <c r="V1693" s="33"/>
      <c r="W1693" s="33"/>
      <c r="X1693" s="33"/>
      <c r="Y1693" s="33"/>
      <c r="Z1693" s="33"/>
      <c r="AA1693" s="33"/>
      <c r="AB1693" s="33"/>
      <c r="AC1693" s="33"/>
    </row>
    <row r="1694" spans="1:29">
      <c r="A1694" s="33"/>
      <c r="B1694" s="33"/>
      <c r="C1694" s="33"/>
      <c r="D1694" s="33"/>
      <c r="E1694" s="33"/>
      <c r="F1694" s="33"/>
      <c r="G1694" s="33"/>
      <c r="P1694" s="33"/>
      <c r="Q1694" s="33"/>
      <c r="R1694" s="33"/>
      <c r="S1694" s="33"/>
      <c r="T1694" s="33"/>
      <c r="U1694" s="33"/>
      <c r="V1694" s="33"/>
      <c r="W1694" s="33"/>
      <c r="X1694" s="33"/>
      <c r="Y1694" s="33"/>
      <c r="Z1694" s="33"/>
      <c r="AA1694" s="33"/>
      <c r="AB1694" s="33"/>
      <c r="AC1694" s="33"/>
    </row>
    <row r="1695" spans="1:29">
      <c r="A1695" s="33"/>
      <c r="B1695" s="33"/>
      <c r="C1695" s="33"/>
      <c r="D1695" s="33"/>
      <c r="E1695" s="33"/>
      <c r="F1695" s="33"/>
      <c r="G1695" s="33"/>
      <c r="P1695" s="33"/>
      <c r="Q1695" s="33"/>
      <c r="R1695" s="33"/>
      <c r="S1695" s="33"/>
      <c r="T1695" s="33"/>
      <c r="U1695" s="33"/>
      <c r="V1695" s="33"/>
      <c r="W1695" s="33"/>
      <c r="X1695" s="33"/>
      <c r="Y1695" s="33"/>
      <c r="Z1695" s="33"/>
      <c r="AA1695" s="33"/>
      <c r="AB1695" s="33"/>
      <c r="AC1695" s="33"/>
    </row>
    <row r="1696" spans="1:29">
      <c r="A1696" s="33"/>
      <c r="B1696" s="33"/>
      <c r="C1696" s="33"/>
      <c r="D1696" s="33"/>
      <c r="E1696" s="33"/>
      <c r="F1696" s="33"/>
      <c r="G1696" s="33"/>
      <c r="P1696" s="33"/>
      <c r="Q1696" s="33"/>
      <c r="R1696" s="33"/>
      <c r="S1696" s="33"/>
      <c r="T1696" s="33"/>
      <c r="U1696" s="33"/>
      <c r="V1696" s="33"/>
      <c r="W1696" s="33"/>
      <c r="X1696" s="33"/>
      <c r="Y1696" s="33"/>
      <c r="Z1696" s="33"/>
      <c r="AA1696" s="33"/>
      <c r="AB1696" s="33"/>
      <c r="AC1696" s="33"/>
    </row>
    <row r="1697" spans="1:29">
      <c r="A1697" s="33"/>
      <c r="B1697" s="33"/>
      <c r="C1697" s="33"/>
      <c r="D1697" s="33"/>
      <c r="E1697" s="33"/>
      <c r="F1697" s="33"/>
      <c r="G1697" s="33"/>
      <c r="P1697" s="33"/>
      <c r="Q1697" s="33"/>
      <c r="R1697" s="33"/>
      <c r="S1697" s="33"/>
      <c r="T1697" s="33"/>
      <c r="U1697" s="33"/>
      <c r="V1697" s="33"/>
      <c r="W1697" s="33"/>
      <c r="X1697" s="33"/>
      <c r="Y1697" s="33"/>
      <c r="Z1697" s="33"/>
      <c r="AA1697" s="33"/>
      <c r="AB1697" s="33"/>
      <c r="AC1697" s="33"/>
    </row>
    <row r="1698" spans="1:29">
      <c r="A1698" s="33"/>
      <c r="B1698" s="33"/>
      <c r="C1698" s="33"/>
      <c r="D1698" s="33"/>
      <c r="E1698" s="33"/>
      <c r="F1698" s="33"/>
      <c r="G1698" s="33"/>
      <c r="P1698" s="33"/>
      <c r="Q1698" s="33"/>
      <c r="R1698" s="33"/>
      <c r="S1698" s="33"/>
      <c r="T1698" s="33"/>
      <c r="U1698" s="33"/>
      <c r="V1698" s="33"/>
      <c r="W1698" s="33"/>
      <c r="X1698" s="33"/>
      <c r="Y1698" s="33"/>
      <c r="Z1698" s="33"/>
      <c r="AA1698" s="33"/>
      <c r="AB1698" s="33"/>
      <c r="AC1698" s="33"/>
    </row>
    <row r="1699" spans="1:29">
      <c r="A1699" s="33"/>
      <c r="B1699" s="33"/>
      <c r="C1699" s="33"/>
      <c r="D1699" s="33"/>
      <c r="E1699" s="33"/>
      <c r="F1699" s="33"/>
      <c r="G1699" s="33"/>
      <c r="P1699" s="33"/>
      <c r="Q1699" s="33"/>
      <c r="R1699" s="33"/>
      <c r="S1699" s="33"/>
      <c r="T1699" s="33"/>
      <c r="U1699" s="33"/>
      <c r="V1699" s="33"/>
      <c r="W1699" s="33"/>
      <c r="X1699" s="33"/>
      <c r="Y1699" s="33"/>
      <c r="Z1699" s="33"/>
      <c r="AA1699" s="33"/>
      <c r="AB1699" s="33"/>
      <c r="AC1699" s="33"/>
    </row>
    <row r="1700" spans="1:29">
      <c r="A1700" s="33"/>
      <c r="B1700" s="33"/>
      <c r="C1700" s="33"/>
      <c r="D1700" s="33"/>
      <c r="E1700" s="33"/>
      <c r="F1700" s="33"/>
      <c r="G1700" s="33"/>
      <c r="P1700" s="33"/>
      <c r="Q1700" s="33"/>
      <c r="R1700" s="33"/>
      <c r="S1700" s="33"/>
      <c r="T1700" s="33"/>
      <c r="U1700" s="33"/>
      <c r="V1700" s="33"/>
      <c r="W1700" s="33"/>
      <c r="X1700" s="33"/>
      <c r="Y1700" s="33"/>
      <c r="Z1700" s="33"/>
      <c r="AA1700" s="33"/>
      <c r="AB1700" s="33"/>
      <c r="AC1700" s="33"/>
    </row>
    <row r="1701" spans="1:29">
      <c r="A1701" s="33"/>
      <c r="B1701" s="33"/>
      <c r="C1701" s="33"/>
      <c r="D1701" s="33"/>
      <c r="E1701" s="33"/>
      <c r="F1701" s="33"/>
      <c r="G1701" s="33"/>
      <c r="P1701" s="33"/>
      <c r="Q1701" s="33"/>
      <c r="R1701" s="33"/>
      <c r="S1701" s="33"/>
      <c r="T1701" s="33"/>
      <c r="U1701" s="33"/>
      <c r="V1701" s="33"/>
      <c r="W1701" s="33"/>
      <c r="X1701" s="33"/>
      <c r="Y1701" s="33"/>
      <c r="Z1701" s="33"/>
      <c r="AA1701" s="33"/>
      <c r="AB1701" s="33"/>
      <c r="AC1701" s="33"/>
    </row>
    <row r="1702" spans="1:29">
      <c r="A1702" s="33"/>
      <c r="B1702" s="33"/>
      <c r="C1702" s="33"/>
      <c r="D1702" s="33"/>
      <c r="E1702" s="33"/>
      <c r="F1702" s="33"/>
      <c r="G1702" s="33"/>
      <c r="P1702" s="33"/>
      <c r="Q1702" s="33"/>
      <c r="R1702" s="33"/>
      <c r="S1702" s="33"/>
      <c r="T1702" s="33"/>
      <c r="U1702" s="33"/>
      <c r="V1702" s="33"/>
      <c r="W1702" s="33"/>
      <c r="X1702" s="33"/>
      <c r="Y1702" s="33"/>
      <c r="Z1702" s="33"/>
      <c r="AA1702" s="33"/>
      <c r="AB1702" s="33"/>
      <c r="AC1702" s="33"/>
    </row>
    <row r="1703" spans="1:29">
      <c r="A1703" s="33"/>
      <c r="B1703" s="33"/>
      <c r="C1703" s="33"/>
      <c r="D1703" s="33"/>
      <c r="E1703" s="33"/>
      <c r="F1703" s="33"/>
      <c r="G1703" s="33"/>
      <c r="P1703" s="33"/>
      <c r="Q1703" s="33"/>
      <c r="R1703" s="33"/>
      <c r="S1703" s="33"/>
      <c r="T1703" s="33"/>
      <c r="U1703" s="33"/>
      <c r="V1703" s="33"/>
      <c r="W1703" s="33"/>
      <c r="X1703" s="33"/>
      <c r="Y1703" s="33"/>
      <c r="Z1703" s="33"/>
      <c r="AA1703" s="33"/>
      <c r="AB1703" s="33"/>
      <c r="AC1703" s="33"/>
    </row>
    <row r="1704" spans="1:29">
      <c r="A1704" s="33"/>
      <c r="B1704" s="33"/>
      <c r="C1704" s="33"/>
      <c r="D1704" s="33"/>
      <c r="E1704" s="33"/>
      <c r="F1704" s="33"/>
      <c r="G1704" s="33"/>
      <c r="P1704" s="33"/>
      <c r="Q1704" s="33"/>
      <c r="R1704" s="33"/>
      <c r="S1704" s="33"/>
      <c r="T1704" s="33"/>
      <c r="U1704" s="33"/>
      <c r="V1704" s="33"/>
      <c r="W1704" s="33"/>
      <c r="X1704" s="33"/>
      <c r="Y1704" s="33"/>
      <c r="Z1704" s="33"/>
      <c r="AA1704" s="33"/>
      <c r="AB1704" s="33"/>
      <c r="AC1704" s="33"/>
    </row>
    <row r="1705" spans="1:29">
      <c r="A1705" s="33"/>
      <c r="B1705" s="33"/>
      <c r="C1705" s="33"/>
      <c r="D1705" s="33"/>
      <c r="E1705" s="33"/>
      <c r="F1705" s="33"/>
      <c r="G1705" s="33"/>
      <c r="P1705" s="33"/>
      <c r="Q1705" s="33"/>
      <c r="R1705" s="33"/>
      <c r="S1705" s="33"/>
      <c r="T1705" s="33"/>
      <c r="U1705" s="33"/>
      <c r="V1705" s="33"/>
      <c r="W1705" s="33"/>
      <c r="X1705" s="33"/>
      <c r="Y1705" s="33"/>
      <c r="Z1705" s="33"/>
      <c r="AA1705" s="33"/>
      <c r="AB1705" s="33"/>
      <c r="AC1705" s="33"/>
    </row>
    <row r="1706" spans="1:29">
      <c r="A1706" s="33"/>
      <c r="B1706" s="33"/>
      <c r="C1706" s="33"/>
      <c r="D1706" s="33"/>
      <c r="E1706" s="33"/>
      <c r="F1706" s="33"/>
      <c r="G1706" s="33"/>
      <c r="P1706" s="33"/>
      <c r="Q1706" s="33"/>
      <c r="R1706" s="33"/>
      <c r="S1706" s="33"/>
      <c r="T1706" s="33"/>
      <c r="U1706" s="33"/>
      <c r="V1706" s="33"/>
      <c r="W1706" s="33"/>
      <c r="X1706" s="33"/>
      <c r="Y1706" s="33"/>
      <c r="Z1706" s="33"/>
      <c r="AA1706" s="33"/>
      <c r="AB1706" s="33"/>
      <c r="AC1706" s="33"/>
    </row>
    <row r="1707" spans="1:29">
      <c r="A1707" s="33"/>
      <c r="B1707" s="33"/>
      <c r="C1707" s="33"/>
      <c r="D1707" s="33"/>
      <c r="E1707" s="33"/>
      <c r="F1707" s="33"/>
      <c r="G1707" s="33"/>
      <c r="P1707" s="33"/>
      <c r="Q1707" s="33"/>
      <c r="R1707" s="33"/>
      <c r="S1707" s="33"/>
      <c r="T1707" s="33"/>
      <c r="U1707" s="33"/>
      <c r="V1707" s="33"/>
      <c r="W1707" s="33"/>
      <c r="X1707" s="33"/>
      <c r="Y1707" s="33"/>
      <c r="Z1707" s="33"/>
      <c r="AA1707" s="33"/>
      <c r="AB1707" s="33"/>
      <c r="AC1707" s="33"/>
    </row>
    <row r="1708" spans="1:29">
      <c r="A1708" s="33"/>
      <c r="B1708" s="33"/>
      <c r="C1708" s="33"/>
      <c r="D1708" s="33"/>
      <c r="E1708" s="33"/>
      <c r="F1708" s="33"/>
      <c r="G1708" s="33"/>
      <c r="P1708" s="33"/>
      <c r="Q1708" s="33"/>
      <c r="R1708" s="33"/>
      <c r="S1708" s="33"/>
      <c r="T1708" s="33"/>
      <c r="U1708" s="33"/>
      <c r="V1708" s="33"/>
      <c r="W1708" s="33"/>
      <c r="X1708" s="33"/>
      <c r="Y1708" s="33"/>
      <c r="Z1708" s="33"/>
      <c r="AA1708" s="33"/>
      <c r="AB1708" s="33"/>
      <c r="AC1708" s="33"/>
    </row>
    <row r="1709" spans="1:29">
      <c r="A1709" s="33"/>
      <c r="B1709" s="33"/>
      <c r="C1709" s="33"/>
      <c r="D1709" s="33"/>
      <c r="E1709" s="33"/>
      <c r="F1709" s="33"/>
      <c r="G1709" s="33"/>
      <c r="P1709" s="33"/>
      <c r="Q1709" s="33"/>
      <c r="R1709" s="33"/>
      <c r="S1709" s="33"/>
      <c r="T1709" s="33"/>
      <c r="U1709" s="33"/>
      <c r="V1709" s="33"/>
      <c r="W1709" s="33"/>
      <c r="X1709" s="33"/>
      <c r="Y1709" s="33"/>
      <c r="Z1709" s="33"/>
      <c r="AA1709" s="33"/>
      <c r="AB1709" s="33"/>
      <c r="AC1709" s="33"/>
    </row>
    <row r="1710" spans="1:29">
      <c r="A1710" s="33"/>
      <c r="B1710" s="33"/>
      <c r="C1710" s="33"/>
      <c r="D1710" s="33"/>
      <c r="E1710" s="33"/>
      <c r="F1710" s="33"/>
      <c r="G1710" s="33"/>
      <c r="P1710" s="33"/>
      <c r="Q1710" s="33"/>
      <c r="R1710" s="33"/>
      <c r="S1710" s="33"/>
      <c r="T1710" s="33"/>
      <c r="U1710" s="33"/>
      <c r="V1710" s="33"/>
      <c r="W1710" s="33"/>
      <c r="X1710" s="33"/>
      <c r="Y1710" s="33"/>
      <c r="Z1710" s="33"/>
      <c r="AA1710" s="33"/>
      <c r="AB1710" s="33"/>
      <c r="AC1710" s="33"/>
    </row>
    <row r="1711" spans="1:29">
      <c r="A1711" s="33"/>
      <c r="B1711" s="33"/>
      <c r="C1711" s="33"/>
      <c r="D1711" s="33"/>
      <c r="E1711" s="33"/>
      <c r="F1711" s="33"/>
      <c r="G1711" s="33"/>
      <c r="P1711" s="33"/>
      <c r="Q1711" s="33"/>
      <c r="R1711" s="33"/>
      <c r="S1711" s="33"/>
      <c r="T1711" s="33"/>
      <c r="U1711" s="33"/>
      <c r="V1711" s="33"/>
      <c r="W1711" s="33"/>
      <c r="X1711" s="33"/>
      <c r="Y1711" s="33"/>
      <c r="Z1711" s="33"/>
      <c r="AA1711" s="33"/>
      <c r="AB1711" s="33"/>
      <c r="AC1711" s="33"/>
    </row>
    <row r="1712" spans="1:29">
      <c r="A1712" s="33"/>
      <c r="B1712" s="33"/>
      <c r="C1712" s="33"/>
      <c r="D1712" s="33"/>
      <c r="E1712" s="33"/>
      <c r="F1712" s="33"/>
      <c r="G1712" s="33"/>
      <c r="P1712" s="33"/>
      <c r="Q1712" s="33"/>
      <c r="R1712" s="33"/>
      <c r="S1712" s="33"/>
      <c r="T1712" s="33"/>
      <c r="U1712" s="33"/>
      <c r="V1712" s="33"/>
      <c r="W1712" s="33"/>
      <c r="X1712" s="33"/>
      <c r="Y1712" s="33"/>
      <c r="Z1712" s="33"/>
      <c r="AA1712" s="33"/>
      <c r="AB1712" s="33"/>
      <c r="AC1712" s="33"/>
    </row>
    <row r="1713" spans="1:29">
      <c r="A1713" s="33"/>
      <c r="B1713" s="33"/>
      <c r="C1713" s="33"/>
      <c r="D1713" s="33"/>
      <c r="E1713" s="33"/>
      <c r="F1713" s="33"/>
      <c r="G1713" s="33"/>
      <c r="P1713" s="33"/>
      <c r="Q1713" s="33"/>
      <c r="R1713" s="33"/>
      <c r="S1713" s="33"/>
      <c r="T1713" s="33"/>
      <c r="U1713" s="33"/>
      <c r="V1713" s="33"/>
      <c r="W1713" s="33"/>
      <c r="X1713" s="33"/>
      <c r="Y1713" s="33"/>
      <c r="Z1713" s="33"/>
      <c r="AA1713" s="33"/>
      <c r="AB1713" s="33"/>
      <c r="AC1713" s="33"/>
    </row>
    <row r="1714" spans="1:29">
      <c r="A1714" s="33"/>
      <c r="B1714" s="33"/>
      <c r="C1714" s="33"/>
      <c r="D1714" s="33"/>
      <c r="E1714" s="33"/>
      <c r="F1714" s="33"/>
      <c r="G1714" s="33"/>
      <c r="P1714" s="33"/>
      <c r="Q1714" s="33"/>
      <c r="R1714" s="33"/>
      <c r="S1714" s="33"/>
      <c r="T1714" s="33"/>
      <c r="U1714" s="33"/>
      <c r="V1714" s="33"/>
      <c r="W1714" s="33"/>
      <c r="X1714" s="33"/>
      <c r="Y1714" s="33"/>
      <c r="Z1714" s="33"/>
      <c r="AA1714" s="33"/>
      <c r="AB1714" s="33"/>
      <c r="AC1714" s="33"/>
    </row>
    <row r="1715" spans="1:29">
      <c r="A1715" s="33"/>
      <c r="B1715" s="33"/>
      <c r="C1715" s="33"/>
      <c r="D1715" s="33"/>
      <c r="E1715" s="33"/>
      <c r="F1715" s="33"/>
      <c r="G1715" s="33"/>
      <c r="P1715" s="33"/>
      <c r="Q1715" s="33"/>
      <c r="R1715" s="33"/>
      <c r="S1715" s="33"/>
      <c r="T1715" s="33"/>
      <c r="U1715" s="33"/>
      <c r="V1715" s="33"/>
      <c r="W1715" s="33"/>
      <c r="X1715" s="33"/>
      <c r="Y1715" s="33"/>
      <c r="Z1715" s="33"/>
      <c r="AA1715" s="33"/>
      <c r="AB1715" s="33"/>
      <c r="AC1715" s="33"/>
    </row>
    <row r="1716" spans="1:29">
      <c r="A1716" s="33"/>
      <c r="B1716" s="33"/>
      <c r="C1716" s="33"/>
      <c r="D1716" s="33"/>
      <c r="E1716" s="33"/>
      <c r="F1716" s="33"/>
      <c r="G1716" s="33"/>
      <c r="P1716" s="33"/>
      <c r="Q1716" s="33"/>
      <c r="R1716" s="33"/>
      <c r="S1716" s="33"/>
      <c r="T1716" s="33"/>
      <c r="U1716" s="33"/>
      <c r="V1716" s="33"/>
      <c r="W1716" s="33"/>
      <c r="X1716" s="33"/>
      <c r="Y1716" s="33"/>
      <c r="Z1716" s="33"/>
      <c r="AA1716" s="33"/>
      <c r="AB1716" s="33"/>
      <c r="AC1716" s="33"/>
    </row>
    <row r="1717" spans="1:29">
      <c r="A1717" s="33"/>
      <c r="B1717" s="33"/>
      <c r="C1717" s="33"/>
      <c r="D1717" s="33"/>
      <c r="E1717" s="33"/>
      <c r="F1717" s="33"/>
      <c r="G1717" s="33"/>
      <c r="P1717" s="33"/>
      <c r="Q1717" s="33"/>
      <c r="R1717" s="33"/>
      <c r="S1717" s="33"/>
      <c r="T1717" s="33"/>
      <c r="U1717" s="33"/>
      <c r="V1717" s="33"/>
      <c r="W1717" s="33"/>
      <c r="X1717" s="33"/>
      <c r="Y1717" s="33"/>
      <c r="Z1717" s="33"/>
      <c r="AA1717" s="33"/>
      <c r="AB1717" s="33"/>
      <c r="AC1717" s="33"/>
    </row>
    <row r="1718" spans="1:29">
      <c r="A1718" s="33"/>
      <c r="B1718" s="33"/>
      <c r="C1718" s="33"/>
      <c r="D1718" s="33"/>
      <c r="E1718" s="33"/>
      <c r="F1718" s="33"/>
      <c r="G1718" s="33"/>
      <c r="P1718" s="33"/>
      <c r="Q1718" s="33"/>
      <c r="R1718" s="33"/>
      <c r="S1718" s="33"/>
      <c r="T1718" s="33"/>
      <c r="U1718" s="33"/>
      <c r="V1718" s="33"/>
      <c r="W1718" s="33"/>
      <c r="X1718" s="33"/>
      <c r="Y1718" s="33"/>
      <c r="Z1718" s="33"/>
      <c r="AA1718" s="33"/>
      <c r="AB1718" s="33"/>
      <c r="AC1718" s="33"/>
    </row>
    <row r="1719" spans="1:29">
      <c r="A1719" s="33"/>
      <c r="B1719" s="33"/>
      <c r="C1719" s="33"/>
      <c r="D1719" s="33"/>
      <c r="E1719" s="33"/>
      <c r="F1719" s="33"/>
      <c r="G1719" s="33"/>
      <c r="P1719" s="33"/>
      <c r="Q1719" s="33"/>
      <c r="R1719" s="33"/>
      <c r="S1719" s="33"/>
      <c r="T1719" s="33"/>
      <c r="U1719" s="33"/>
      <c r="V1719" s="33"/>
      <c r="W1719" s="33"/>
      <c r="X1719" s="33"/>
      <c r="Y1719" s="33"/>
      <c r="Z1719" s="33"/>
      <c r="AA1719" s="33"/>
      <c r="AB1719" s="33"/>
      <c r="AC1719" s="33"/>
    </row>
    <row r="1720" spans="1:29">
      <c r="A1720" s="33"/>
      <c r="B1720" s="33"/>
      <c r="C1720" s="33"/>
      <c r="D1720" s="33"/>
      <c r="E1720" s="33"/>
      <c r="F1720" s="33"/>
      <c r="G1720" s="33"/>
      <c r="P1720" s="33"/>
      <c r="Q1720" s="33"/>
      <c r="R1720" s="33"/>
      <c r="S1720" s="33"/>
      <c r="T1720" s="33"/>
      <c r="U1720" s="33"/>
      <c r="V1720" s="33"/>
      <c r="W1720" s="33"/>
      <c r="X1720" s="33"/>
      <c r="Y1720" s="33"/>
      <c r="Z1720" s="33"/>
      <c r="AA1720" s="33"/>
      <c r="AB1720" s="33"/>
      <c r="AC1720" s="33"/>
    </row>
    <row r="1721" spans="1:29">
      <c r="A1721" s="33"/>
      <c r="B1721" s="33"/>
      <c r="C1721" s="33"/>
      <c r="D1721" s="33"/>
      <c r="E1721" s="33"/>
      <c r="F1721" s="33"/>
      <c r="G1721" s="33"/>
      <c r="P1721" s="33"/>
      <c r="Q1721" s="33"/>
      <c r="R1721" s="33"/>
      <c r="S1721" s="33"/>
      <c r="T1721" s="33"/>
      <c r="U1721" s="33"/>
      <c r="V1721" s="33"/>
      <c r="W1721" s="33"/>
      <c r="X1721" s="33"/>
      <c r="Y1721" s="33"/>
      <c r="Z1721" s="33"/>
      <c r="AA1721" s="33"/>
      <c r="AB1721" s="33"/>
      <c r="AC1721" s="33"/>
    </row>
    <row r="1722" spans="1:29">
      <c r="A1722" s="33"/>
      <c r="B1722" s="33"/>
      <c r="C1722" s="33"/>
      <c r="D1722" s="33"/>
      <c r="E1722" s="33"/>
      <c r="F1722" s="33"/>
      <c r="G1722" s="33"/>
      <c r="P1722" s="33"/>
      <c r="Q1722" s="33"/>
      <c r="R1722" s="33"/>
      <c r="S1722" s="33"/>
      <c r="T1722" s="33"/>
      <c r="U1722" s="33"/>
      <c r="V1722" s="33"/>
      <c r="W1722" s="33"/>
      <c r="X1722" s="33"/>
      <c r="Y1722" s="33"/>
      <c r="Z1722" s="33"/>
      <c r="AA1722" s="33"/>
      <c r="AB1722" s="33"/>
      <c r="AC1722" s="33"/>
    </row>
    <row r="1723" spans="1:29">
      <c r="A1723" s="33"/>
      <c r="B1723" s="33"/>
      <c r="C1723" s="33"/>
      <c r="D1723" s="33"/>
      <c r="E1723" s="33"/>
      <c r="F1723" s="33"/>
      <c r="G1723" s="33"/>
      <c r="P1723" s="33"/>
      <c r="Q1723" s="33"/>
      <c r="R1723" s="33"/>
      <c r="S1723" s="33"/>
      <c r="T1723" s="33"/>
      <c r="U1723" s="33"/>
      <c r="V1723" s="33"/>
      <c r="W1723" s="33"/>
      <c r="X1723" s="33"/>
      <c r="Y1723" s="33"/>
      <c r="Z1723" s="33"/>
      <c r="AA1723" s="33"/>
      <c r="AB1723" s="33"/>
      <c r="AC1723" s="33"/>
    </row>
    <row r="1724" spans="1:29">
      <c r="A1724" s="33"/>
      <c r="B1724" s="33"/>
      <c r="C1724" s="33"/>
      <c r="D1724" s="33"/>
      <c r="E1724" s="33"/>
      <c r="F1724" s="33"/>
      <c r="G1724" s="33"/>
      <c r="P1724" s="33"/>
      <c r="Q1724" s="33"/>
      <c r="R1724" s="33"/>
      <c r="S1724" s="33"/>
      <c r="T1724" s="33"/>
      <c r="U1724" s="33"/>
      <c r="V1724" s="33"/>
      <c r="W1724" s="33"/>
      <c r="X1724" s="33"/>
      <c r="Y1724" s="33"/>
      <c r="Z1724" s="33"/>
      <c r="AA1724" s="33"/>
      <c r="AB1724" s="33"/>
      <c r="AC1724" s="33"/>
    </row>
    <row r="1725" spans="1:29">
      <c r="A1725" s="33"/>
      <c r="B1725" s="33"/>
      <c r="C1725" s="33"/>
      <c r="D1725" s="33"/>
      <c r="E1725" s="33"/>
      <c r="F1725" s="33"/>
      <c r="G1725" s="33"/>
      <c r="P1725" s="33"/>
      <c r="Q1725" s="33"/>
      <c r="R1725" s="33"/>
      <c r="S1725" s="33"/>
      <c r="T1725" s="33"/>
      <c r="U1725" s="33"/>
      <c r="V1725" s="33"/>
      <c r="W1725" s="33"/>
      <c r="X1725" s="33"/>
      <c r="Y1725" s="33"/>
      <c r="Z1725" s="33"/>
      <c r="AA1725" s="33"/>
      <c r="AB1725" s="33"/>
      <c r="AC1725" s="33"/>
    </row>
    <row r="1726" spans="1:29">
      <c r="A1726" s="33"/>
      <c r="B1726" s="33"/>
      <c r="C1726" s="33"/>
      <c r="D1726" s="33"/>
      <c r="E1726" s="33"/>
      <c r="F1726" s="33"/>
      <c r="G1726" s="33"/>
      <c r="P1726" s="33"/>
      <c r="Q1726" s="33"/>
      <c r="R1726" s="33"/>
      <c r="S1726" s="33"/>
      <c r="T1726" s="33"/>
      <c r="U1726" s="33"/>
      <c r="V1726" s="33"/>
      <c r="W1726" s="33"/>
      <c r="X1726" s="33"/>
      <c r="Y1726" s="33"/>
      <c r="Z1726" s="33"/>
      <c r="AA1726" s="33"/>
      <c r="AB1726" s="33"/>
      <c r="AC1726" s="33"/>
    </row>
    <row r="1727" spans="1:29">
      <c r="A1727" s="33"/>
      <c r="B1727" s="33"/>
      <c r="C1727" s="33"/>
      <c r="D1727" s="33"/>
      <c r="E1727" s="33"/>
      <c r="F1727" s="33"/>
      <c r="G1727" s="33"/>
      <c r="P1727" s="33"/>
      <c r="Q1727" s="33"/>
      <c r="R1727" s="33"/>
      <c r="S1727" s="33"/>
      <c r="T1727" s="33"/>
      <c r="U1727" s="33"/>
      <c r="V1727" s="33"/>
      <c r="W1727" s="33"/>
      <c r="X1727" s="33"/>
      <c r="Y1727" s="33"/>
      <c r="Z1727" s="33"/>
      <c r="AA1727" s="33"/>
      <c r="AB1727" s="33"/>
      <c r="AC1727" s="33"/>
    </row>
    <row r="1728" spans="1:29">
      <c r="A1728" s="33"/>
      <c r="B1728" s="33"/>
      <c r="C1728" s="33"/>
      <c r="D1728" s="33"/>
      <c r="E1728" s="33"/>
      <c r="F1728" s="33"/>
      <c r="G1728" s="33"/>
      <c r="P1728" s="33"/>
      <c r="Q1728" s="33"/>
      <c r="R1728" s="33"/>
      <c r="S1728" s="33"/>
      <c r="T1728" s="33"/>
      <c r="U1728" s="33"/>
      <c r="V1728" s="33"/>
      <c r="W1728" s="33"/>
      <c r="X1728" s="33"/>
      <c r="Y1728" s="33"/>
      <c r="Z1728" s="33"/>
      <c r="AA1728" s="33"/>
      <c r="AB1728" s="33"/>
      <c r="AC1728" s="33"/>
    </row>
    <row r="1729" spans="1:29">
      <c r="A1729" s="33"/>
      <c r="B1729" s="33"/>
      <c r="C1729" s="33"/>
      <c r="D1729" s="33"/>
      <c r="E1729" s="33"/>
      <c r="F1729" s="33"/>
      <c r="G1729" s="33"/>
      <c r="P1729" s="33"/>
      <c r="Q1729" s="33"/>
      <c r="R1729" s="33"/>
      <c r="S1729" s="33"/>
      <c r="T1729" s="33"/>
      <c r="U1729" s="33"/>
      <c r="V1729" s="33"/>
      <c r="W1729" s="33"/>
      <c r="X1729" s="33"/>
      <c r="Y1729" s="33"/>
      <c r="Z1729" s="33"/>
      <c r="AA1729" s="33"/>
      <c r="AB1729" s="33"/>
      <c r="AC1729" s="33"/>
    </row>
    <row r="1730" spans="1:29">
      <c r="A1730" s="33"/>
      <c r="B1730" s="33"/>
      <c r="C1730" s="33"/>
      <c r="D1730" s="33"/>
      <c r="E1730" s="33"/>
      <c r="F1730" s="33"/>
      <c r="G1730" s="33"/>
      <c r="P1730" s="33"/>
      <c r="Q1730" s="33"/>
      <c r="R1730" s="33"/>
      <c r="S1730" s="33"/>
      <c r="T1730" s="33"/>
      <c r="U1730" s="33"/>
      <c r="V1730" s="33"/>
      <c r="W1730" s="33"/>
      <c r="X1730" s="33"/>
      <c r="Y1730" s="33"/>
      <c r="Z1730" s="33"/>
      <c r="AA1730" s="33"/>
      <c r="AB1730" s="33"/>
      <c r="AC1730" s="33"/>
    </row>
    <row r="1731" spans="1:29">
      <c r="A1731" s="33"/>
      <c r="B1731" s="33"/>
      <c r="C1731" s="33"/>
      <c r="D1731" s="33"/>
      <c r="E1731" s="33"/>
      <c r="F1731" s="33"/>
      <c r="G1731" s="33"/>
      <c r="P1731" s="33"/>
      <c r="Q1731" s="33"/>
      <c r="R1731" s="33"/>
      <c r="S1731" s="33"/>
      <c r="T1731" s="33"/>
      <c r="U1731" s="33"/>
      <c r="V1731" s="33"/>
      <c r="W1731" s="33"/>
      <c r="X1731" s="33"/>
      <c r="Y1731" s="33"/>
      <c r="Z1731" s="33"/>
      <c r="AA1731" s="33"/>
      <c r="AB1731" s="33"/>
      <c r="AC1731" s="33"/>
    </row>
    <row r="1732" spans="1:29">
      <c r="A1732" s="33"/>
      <c r="B1732" s="33"/>
      <c r="C1732" s="33"/>
      <c r="D1732" s="33"/>
      <c r="E1732" s="33"/>
      <c r="F1732" s="33"/>
      <c r="G1732" s="33"/>
      <c r="P1732" s="33"/>
      <c r="Q1732" s="33"/>
      <c r="R1732" s="33"/>
      <c r="S1732" s="33"/>
      <c r="T1732" s="33"/>
      <c r="U1732" s="33"/>
      <c r="V1732" s="33"/>
      <c r="W1732" s="33"/>
      <c r="X1732" s="33"/>
      <c r="Y1732" s="33"/>
      <c r="Z1732" s="33"/>
      <c r="AA1732" s="33"/>
      <c r="AB1732" s="33"/>
      <c r="AC1732" s="33"/>
    </row>
    <row r="1733" spans="1:29">
      <c r="A1733" s="33"/>
      <c r="B1733" s="33"/>
      <c r="C1733" s="33"/>
      <c r="D1733" s="33"/>
      <c r="E1733" s="33"/>
      <c r="F1733" s="33"/>
      <c r="G1733" s="33"/>
      <c r="P1733" s="33"/>
      <c r="Q1733" s="33"/>
      <c r="R1733" s="33"/>
      <c r="S1733" s="33"/>
      <c r="T1733" s="33"/>
      <c r="U1733" s="33"/>
      <c r="V1733" s="33"/>
      <c r="W1733" s="33"/>
      <c r="X1733" s="33"/>
      <c r="Y1733" s="33"/>
      <c r="Z1733" s="33"/>
      <c r="AA1733" s="33"/>
      <c r="AB1733" s="33"/>
      <c r="AC1733" s="33"/>
    </row>
    <row r="1734" spans="1:29">
      <c r="A1734" s="33"/>
      <c r="B1734" s="33"/>
      <c r="C1734" s="33"/>
      <c r="D1734" s="33"/>
      <c r="E1734" s="33"/>
      <c r="F1734" s="33"/>
      <c r="G1734" s="33"/>
      <c r="P1734" s="33"/>
      <c r="Q1734" s="33"/>
      <c r="R1734" s="33"/>
      <c r="S1734" s="33"/>
      <c r="T1734" s="33"/>
      <c r="U1734" s="33"/>
      <c r="V1734" s="33"/>
      <c r="W1734" s="33"/>
      <c r="X1734" s="33"/>
      <c r="Y1734" s="33"/>
      <c r="Z1734" s="33"/>
      <c r="AA1734" s="33"/>
      <c r="AB1734" s="33"/>
      <c r="AC1734" s="33"/>
    </row>
    <row r="1735" spans="1:29">
      <c r="A1735" s="33"/>
      <c r="B1735" s="33"/>
      <c r="C1735" s="33"/>
      <c r="D1735" s="33"/>
      <c r="E1735" s="33"/>
      <c r="F1735" s="33"/>
      <c r="G1735" s="33"/>
      <c r="P1735" s="33"/>
      <c r="Q1735" s="33"/>
      <c r="R1735" s="33"/>
      <c r="S1735" s="33"/>
      <c r="T1735" s="33"/>
      <c r="U1735" s="33"/>
      <c r="V1735" s="33"/>
      <c r="W1735" s="33"/>
      <c r="X1735" s="33"/>
      <c r="Y1735" s="33"/>
      <c r="Z1735" s="33"/>
      <c r="AA1735" s="33"/>
      <c r="AB1735" s="33"/>
      <c r="AC1735" s="33"/>
    </row>
    <row r="1736" spans="1:29">
      <c r="A1736" s="33"/>
      <c r="B1736" s="33"/>
      <c r="C1736" s="33"/>
      <c r="D1736" s="33"/>
      <c r="E1736" s="33"/>
      <c r="F1736" s="33"/>
      <c r="G1736" s="33"/>
      <c r="P1736" s="33"/>
      <c r="Q1736" s="33"/>
      <c r="R1736" s="33"/>
      <c r="S1736" s="33"/>
      <c r="T1736" s="33"/>
      <c r="U1736" s="33"/>
      <c r="V1736" s="33"/>
      <c r="W1736" s="33"/>
      <c r="X1736" s="33"/>
      <c r="Y1736" s="33"/>
      <c r="Z1736" s="33"/>
      <c r="AA1736" s="33"/>
      <c r="AB1736" s="33"/>
      <c r="AC1736" s="33"/>
    </row>
    <row r="1737" spans="1:29">
      <c r="A1737" s="33"/>
      <c r="B1737" s="33"/>
      <c r="C1737" s="33"/>
      <c r="D1737" s="33"/>
      <c r="E1737" s="33"/>
      <c r="F1737" s="33"/>
      <c r="G1737" s="33"/>
      <c r="P1737" s="33"/>
      <c r="Q1737" s="33"/>
      <c r="R1737" s="33"/>
      <c r="S1737" s="33"/>
      <c r="T1737" s="33"/>
      <c r="U1737" s="33"/>
      <c r="V1737" s="33"/>
      <c r="W1737" s="33"/>
      <c r="X1737" s="33"/>
      <c r="Y1737" s="33"/>
      <c r="Z1737" s="33"/>
      <c r="AA1737" s="33"/>
      <c r="AB1737" s="33"/>
      <c r="AC1737" s="33"/>
    </row>
    <row r="1738" spans="1:29">
      <c r="A1738" s="33"/>
      <c r="B1738" s="33"/>
      <c r="C1738" s="33"/>
      <c r="D1738" s="33"/>
      <c r="E1738" s="33"/>
      <c r="F1738" s="33"/>
      <c r="G1738" s="33"/>
      <c r="P1738" s="33"/>
      <c r="Q1738" s="33"/>
      <c r="R1738" s="33"/>
      <c r="S1738" s="33"/>
      <c r="T1738" s="33"/>
      <c r="U1738" s="33"/>
      <c r="V1738" s="33"/>
      <c r="W1738" s="33"/>
      <c r="X1738" s="33"/>
      <c r="Y1738" s="33"/>
      <c r="Z1738" s="33"/>
      <c r="AA1738" s="33"/>
      <c r="AB1738" s="33"/>
      <c r="AC1738" s="33"/>
    </row>
    <row r="1739" spans="1:29">
      <c r="A1739" s="33"/>
      <c r="B1739" s="33"/>
      <c r="C1739" s="33"/>
      <c r="D1739" s="33"/>
      <c r="E1739" s="33"/>
      <c r="F1739" s="33"/>
      <c r="G1739" s="33"/>
      <c r="P1739" s="33"/>
      <c r="Q1739" s="33"/>
      <c r="R1739" s="33"/>
      <c r="S1739" s="33"/>
      <c r="T1739" s="33"/>
      <c r="U1739" s="33"/>
      <c r="V1739" s="33"/>
      <c r="W1739" s="33"/>
      <c r="X1739" s="33"/>
      <c r="Y1739" s="33"/>
      <c r="Z1739" s="33"/>
      <c r="AA1739" s="33"/>
      <c r="AB1739" s="33"/>
      <c r="AC1739" s="33"/>
    </row>
    <row r="1740" spans="1:29">
      <c r="A1740" s="33"/>
      <c r="B1740" s="33"/>
      <c r="C1740" s="33"/>
      <c r="D1740" s="33"/>
      <c r="E1740" s="33"/>
      <c r="F1740" s="33"/>
      <c r="G1740" s="33"/>
      <c r="P1740" s="33"/>
      <c r="Q1740" s="33"/>
      <c r="R1740" s="33"/>
      <c r="S1740" s="33"/>
      <c r="T1740" s="33"/>
      <c r="U1740" s="33"/>
      <c r="V1740" s="33"/>
      <c r="W1740" s="33"/>
      <c r="X1740" s="33"/>
      <c r="Y1740" s="33"/>
      <c r="Z1740" s="33"/>
      <c r="AA1740" s="33"/>
      <c r="AB1740" s="33"/>
      <c r="AC1740" s="33"/>
    </row>
    <row r="1741" spans="1:29">
      <c r="A1741" s="33"/>
      <c r="B1741" s="33"/>
      <c r="C1741" s="33"/>
      <c r="D1741" s="33"/>
      <c r="E1741" s="33"/>
      <c r="F1741" s="33"/>
      <c r="G1741" s="33"/>
      <c r="P1741" s="33"/>
      <c r="Q1741" s="33"/>
      <c r="R1741" s="33"/>
      <c r="S1741" s="33"/>
      <c r="T1741" s="33"/>
      <c r="U1741" s="33"/>
      <c r="V1741" s="33"/>
      <c r="W1741" s="33"/>
      <c r="X1741" s="33"/>
      <c r="Y1741" s="33"/>
      <c r="Z1741" s="33"/>
      <c r="AA1741" s="33"/>
      <c r="AB1741" s="33"/>
      <c r="AC1741" s="33"/>
    </row>
    <row r="1742" spans="1:29">
      <c r="A1742" s="33"/>
      <c r="B1742" s="33"/>
      <c r="C1742" s="33"/>
      <c r="D1742" s="33"/>
      <c r="E1742" s="33"/>
      <c r="F1742" s="33"/>
      <c r="G1742" s="33"/>
      <c r="P1742" s="33"/>
      <c r="Q1742" s="33"/>
      <c r="R1742" s="33"/>
      <c r="S1742" s="33"/>
      <c r="T1742" s="33"/>
      <c r="U1742" s="33"/>
      <c r="V1742" s="33"/>
      <c r="W1742" s="33"/>
      <c r="X1742" s="33"/>
      <c r="Y1742" s="33"/>
      <c r="Z1742" s="33"/>
      <c r="AA1742" s="33"/>
      <c r="AB1742" s="33"/>
      <c r="AC1742" s="33"/>
    </row>
    <row r="1743" spans="1:29">
      <c r="A1743" s="33"/>
      <c r="B1743" s="33"/>
      <c r="C1743" s="33"/>
      <c r="D1743" s="33"/>
      <c r="E1743" s="33"/>
      <c r="F1743" s="33"/>
      <c r="G1743" s="33"/>
      <c r="P1743" s="33"/>
      <c r="Q1743" s="33"/>
      <c r="R1743" s="33"/>
      <c r="S1743" s="33"/>
      <c r="T1743" s="33"/>
      <c r="U1743" s="33"/>
      <c r="V1743" s="33"/>
      <c r="W1743" s="33"/>
      <c r="X1743" s="33"/>
      <c r="Y1743" s="33"/>
      <c r="Z1743" s="33"/>
      <c r="AA1743" s="33"/>
      <c r="AB1743" s="33"/>
      <c r="AC1743" s="33"/>
    </row>
    <row r="1744" spans="1:29">
      <c r="A1744" s="33"/>
      <c r="B1744" s="33"/>
      <c r="C1744" s="33"/>
      <c r="D1744" s="33"/>
      <c r="E1744" s="33"/>
      <c r="F1744" s="33"/>
      <c r="G1744" s="33"/>
      <c r="P1744" s="33"/>
      <c r="Q1744" s="33"/>
      <c r="R1744" s="33"/>
      <c r="S1744" s="33"/>
      <c r="T1744" s="33"/>
      <c r="U1744" s="33"/>
      <c r="V1744" s="33"/>
      <c r="W1744" s="33"/>
      <c r="X1744" s="33"/>
      <c r="Y1744" s="33"/>
      <c r="Z1744" s="33"/>
      <c r="AA1744" s="33"/>
      <c r="AB1744" s="33"/>
      <c r="AC1744" s="33"/>
    </row>
    <row r="1745" spans="1:29">
      <c r="A1745" s="33"/>
      <c r="B1745" s="33"/>
      <c r="C1745" s="33"/>
      <c r="D1745" s="33"/>
      <c r="E1745" s="33"/>
      <c r="F1745" s="33"/>
      <c r="G1745" s="33"/>
      <c r="P1745" s="33"/>
      <c r="Q1745" s="33"/>
      <c r="R1745" s="33"/>
      <c r="S1745" s="33"/>
      <c r="T1745" s="33"/>
      <c r="U1745" s="33"/>
      <c r="V1745" s="33"/>
      <c r="W1745" s="33"/>
      <c r="X1745" s="33"/>
      <c r="Y1745" s="33"/>
      <c r="Z1745" s="33"/>
      <c r="AA1745" s="33"/>
      <c r="AB1745" s="33"/>
      <c r="AC1745" s="33"/>
    </row>
    <row r="1746" spans="1:29">
      <c r="A1746" s="33"/>
      <c r="B1746" s="33"/>
      <c r="C1746" s="33"/>
      <c r="D1746" s="33"/>
      <c r="E1746" s="33"/>
      <c r="F1746" s="33"/>
      <c r="G1746" s="33"/>
      <c r="P1746" s="33"/>
      <c r="Q1746" s="33"/>
      <c r="R1746" s="33"/>
      <c r="S1746" s="33"/>
      <c r="T1746" s="33"/>
      <c r="U1746" s="33"/>
      <c r="V1746" s="33"/>
      <c r="W1746" s="33"/>
      <c r="X1746" s="33"/>
      <c r="Y1746" s="33"/>
      <c r="Z1746" s="33"/>
      <c r="AA1746" s="33"/>
      <c r="AB1746" s="33"/>
      <c r="AC1746" s="33"/>
    </row>
    <row r="1747" spans="1:29">
      <c r="A1747" s="33"/>
      <c r="B1747" s="33"/>
      <c r="C1747" s="33"/>
      <c r="D1747" s="33"/>
      <c r="E1747" s="33"/>
      <c r="F1747" s="33"/>
      <c r="G1747" s="33"/>
      <c r="P1747" s="33"/>
      <c r="Q1747" s="33"/>
      <c r="R1747" s="33"/>
      <c r="S1747" s="33"/>
      <c r="T1747" s="33"/>
      <c r="U1747" s="33"/>
      <c r="V1747" s="33"/>
      <c r="W1747" s="33"/>
      <c r="X1747" s="33"/>
      <c r="Y1747" s="33"/>
      <c r="Z1747" s="33"/>
      <c r="AA1747" s="33"/>
      <c r="AB1747" s="33"/>
      <c r="AC1747" s="33"/>
    </row>
    <row r="1748" spans="1:29">
      <c r="A1748" s="33"/>
      <c r="B1748" s="33"/>
      <c r="C1748" s="33"/>
      <c r="D1748" s="33"/>
      <c r="E1748" s="33"/>
      <c r="F1748" s="33"/>
      <c r="G1748" s="33"/>
      <c r="P1748" s="33"/>
      <c r="Q1748" s="33"/>
      <c r="R1748" s="33"/>
      <c r="S1748" s="33"/>
      <c r="T1748" s="33"/>
      <c r="U1748" s="33"/>
      <c r="V1748" s="33"/>
      <c r="W1748" s="33"/>
      <c r="X1748" s="33"/>
      <c r="Y1748" s="33"/>
      <c r="Z1748" s="33"/>
      <c r="AA1748" s="33"/>
      <c r="AB1748" s="33"/>
      <c r="AC1748" s="33"/>
    </row>
    <row r="1749" spans="1:29">
      <c r="A1749" s="33"/>
      <c r="B1749" s="33"/>
      <c r="C1749" s="33"/>
      <c r="D1749" s="33"/>
      <c r="E1749" s="33"/>
      <c r="F1749" s="33"/>
      <c r="G1749" s="33"/>
      <c r="P1749" s="33"/>
      <c r="Q1749" s="33"/>
      <c r="R1749" s="33"/>
      <c r="S1749" s="33"/>
      <c r="T1749" s="33"/>
      <c r="U1749" s="33"/>
      <c r="V1749" s="33"/>
      <c r="W1749" s="33"/>
      <c r="X1749" s="33"/>
      <c r="Y1749" s="33"/>
      <c r="Z1749" s="33"/>
      <c r="AA1749" s="33"/>
      <c r="AB1749" s="33"/>
      <c r="AC1749" s="33"/>
    </row>
    <row r="1750" spans="1:29">
      <c r="A1750" s="33"/>
      <c r="B1750" s="33"/>
      <c r="C1750" s="33"/>
      <c r="D1750" s="33"/>
      <c r="E1750" s="33"/>
      <c r="F1750" s="33"/>
      <c r="G1750" s="33"/>
      <c r="P1750" s="33"/>
      <c r="Q1750" s="33"/>
      <c r="R1750" s="33"/>
      <c r="S1750" s="33"/>
      <c r="T1750" s="33"/>
      <c r="U1750" s="33"/>
      <c r="V1750" s="33"/>
      <c r="W1750" s="33"/>
      <c r="X1750" s="33"/>
      <c r="Y1750" s="33"/>
      <c r="Z1750" s="33"/>
      <c r="AA1750" s="33"/>
      <c r="AB1750" s="33"/>
      <c r="AC1750" s="33"/>
    </row>
    <row r="1751" spans="1:29">
      <c r="A1751" s="33"/>
      <c r="B1751" s="33"/>
      <c r="C1751" s="33"/>
      <c r="D1751" s="33"/>
      <c r="E1751" s="33"/>
      <c r="F1751" s="33"/>
      <c r="G1751" s="33"/>
      <c r="P1751" s="33"/>
      <c r="Q1751" s="33"/>
      <c r="R1751" s="33"/>
      <c r="S1751" s="33"/>
      <c r="T1751" s="33"/>
      <c r="U1751" s="33"/>
      <c r="V1751" s="33"/>
      <c r="W1751" s="33"/>
      <c r="X1751" s="33"/>
      <c r="Y1751" s="33"/>
      <c r="Z1751" s="33"/>
      <c r="AA1751" s="33"/>
      <c r="AB1751" s="33"/>
      <c r="AC1751" s="33"/>
    </row>
    <row r="1752" spans="1:29">
      <c r="A1752" s="33"/>
      <c r="B1752" s="33"/>
      <c r="C1752" s="33"/>
      <c r="D1752" s="33"/>
      <c r="E1752" s="33"/>
      <c r="F1752" s="33"/>
      <c r="G1752" s="33"/>
      <c r="P1752" s="33"/>
      <c r="Q1752" s="33"/>
      <c r="R1752" s="33"/>
      <c r="S1752" s="33"/>
      <c r="T1752" s="33"/>
      <c r="U1752" s="33"/>
      <c r="V1752" s="33"/>
      <c r="W1752" s="33"/>
      <c r="X1752" s="33"/>
      <c r="Y1752" s="33"/>
      <c r="Z1752" s="33"/>
      <c r="AA1752" s="33"/>
      <c r="AB1752" s="33"/>
      <c r="AC1752" s="33"/>
    </row>
    <row r="1753" spans="1:29">
      <c r="A1753" s="33"/>
      <c r="B1753" s="33"/>
      <c r="C1753" s="33"/>
      <c r="D1753" s="33"/>
      <c r="E1753" s="33"/>
      <c r="F1753" s="33"/>
      <c r="G1753" s="33"/>
      <c r="P1753" s="33"/>
      <c r="Q1753" s="33"/>
      <c r="R1753" s="33"/>
      <c r="S1753" s="33"/>
      <c r="T1753" s="33"/>
      <c r="U1753" s="33"/>
      <c r="V1753" s="33"/>
      <c r="W1753" s="33"/>
      <c r="X1753" s="33"/>
      <c r="Y1753" s="33"/>
      <c r="Z1753" s="33"/>
      <c r="AA1753" s="33"/>
      <c r="AB1753" s="33"/>
      <c r="AC1753" s="33"/>
    </row>
    <row r="1754" spans="1:29">
      <c r="A1754" s="33"/>
      <c r="B1754" s="33"/>
      <c r="C1754" s="33"/>
      <c r="D1754" s="33"/>
      <c r="E1754" s="33"/>
      <c r="F1754" s="33"/>
      <c r="G1754" s="33"/>
      <c r="P1754" s="33"/>
      <c r="Q1754" s="33"/>
      <c r="R1754" s="33"/>
      <c r="S1754" s="33"/>
      <c r="T1754" s="33"/>
      <c r="U1754" s="33"/>
      <c r="V1754" s="33"/>
      <c r="W1754" s="33"/>
      <c r="X1754" s="33"/>
      <c r="Y1754" s="33"/>
      <c r="Z1754" s="33"/>
      <c r="AA1754" s="33"/>
      <c r="AB1754" s="33"/>
      <c r="AC1754" s="33"/>
    </row>
    <row r="1755" spans="1:29">
      <c r="A1755" s="33"/>
      <c r="B1755" s="33"/>
      <c r="C1755" s="33"/>
      <c r="D1755" s="33"/>
      <c r="E1755" s="33"/>
      <c r="F1755" s="33"/>
      <c r="G1755" s="33"/>
      <c r="P1755" s="33"/>
      <c r="Q1755" s="33"/>
      <c r="R1755" s="33"/>
      <c r="S1755" s="33"/>
      <c r="T1755" s="33"/>
      <c r="U1755" s="33"/>
      <c r="V1755" s="33"/>
      <c r="W1755" s="33"/>
      <c r="X1755" s="33"/>
      <c r="Y1755" s="33"/>
      <c r="Z1755" s="33"/>
      <c r="AA1755" s="33"/>
      <c r="AB1755" s="33"/>
      <c r="AC1755" s="33"/>
    </row>
    <row r="1756" spans="1:29">
      <c r="A1756" s="33"/>
      <c r="B1756" s="33"/>
      <c r="C1756" s="33"/>
      <c r="D1756" s="33"/>
      <c r="E1756" s="33"/>
      <c r="F1756" s="33"/>
      <c r="G1756" s="33"/>
      <c r="P1756" s="33"/>
      <c r="Q1756" s="33"/>
      <c r="R1756" s="33"/>
      <c r="S1756" s="33"/>
      <c r="T1756" s="33"/>
      <c r="U1756" s="33"/>
      <c r="V1756" s="33"/>
      <c r="W1756" s="33"/>
      <c r="X1756" s="33"/>
      <c r="Y1756" s="33"/>
      <c r="Z1756" s="33"/>
      <c r="AA1756" s="33"/>
      <c r="AB1756" s="33"/>
      <c r="AC1756" s="33"/>
    </row>
    <row r="1757" spans="1:29">
      <c r="A1757" s="33"/>
      <c r="B1757" s="33"/>
      <c r="C1757" s="33"/>
      <c r="D1757" s="33"/>
      <c r="E1757" s="33"/>
      <c r="F1757" s="33"/>
      <c r="G1757" s="33"/>
      <c r="P1757" s="33"/>
      <c r="Q1757" s="33"/>
      <c r="R1757" s="33"/>
      <c r="S1757" s="33"/>
      <c r="T1757" s="33"/>
      <c r="U1757" s="33"/>
      <c r="V1757" s="33"/>
      <c r="W1757" s="33"/>
      <c r="X1757" s="33"/>
      <c r="Y1757" s="33"/>
      <c r="Z1757" s="33"/>
      <c r="AA1757" s="33"/>
      <c r="AB1757" s="33"/>
      <c r="AC1757" s="33"/>
    </row>
    <row r="1758" spans="1:29">
      <c r="A1758" s="33"/>
      <c r="B1758" s="33"/>
      <c r="C1758" s="33"/>
      <c r="D1758" s="33"/>
      <c r="E1758" s="33"/>
      <c r="F1758" s="33"/>
      <c r="G1758" s="33"/>
      <c r="P1758" s="33"/>
      <c r="Q1758" s="33"/>
      <c r="R1758" s="33"/>
      <c r="S1758" s="33"/>
      <c r="T1758" s="33"/>
      <c r="U1758" s="33"/>
      <c r="V1758" s="33"/>
      <c r="W1758" s="33"/>
      <c r="X1758" s="33"/>
      <c r="Y1758" s="33"/>
      <c r="Z1758" s="33"/>
      <c r="AA1758" s="33"/>
      <c r="AB1758" s="33"/>
      <c r="AC1758" s="33"/>
    </row>
    <row r="1759" spans="1:29">
      <c r="A1759" s="33"/>
      <c r="B1759" s="33"/>
      <c r="C1759" s="33"/>
      <c r="D1759" s="33"/>
      <c r="E1759" s="33"/>
      <c r="F1759" s="33"/>
      <c r="G1759" s="33"/>
      <c r="P1759" s="33"/>
      <c r="Q1759" s="33"/>
      <c r="R1759" s="33"/>
      <c r="S1759" s="33"/>
      <c r="T1759" s="33"/>
      <c r="U1759" s="33"/>
      <c r="V1759" s="33"/>
      <c r="W1759" s="33"/>
      <c r="X1759" s="33"/>
      <c r="Y1759" s="33"/>
      <c r="Z1759" s="33"/>
      <c r="AA1759" s="33"/>
      <c r="AB1759" s="33"/>
      <c r="AC1759" s="33"/>
    </row>
    <row r="1760" spans="1:29">
      <c r="A1760" s="33"/>
      <c r="B1760" s="33"/>
      <c r="C1760" s="33"/>
      <c r="D1760" s="33"/>
      <c r="E1760" s="33"/>
      <c r="F1760" s="33"/>
      <c r="G1760" s="33"/>
      <c r="P1760" s="33"/>
      <c r="Q1760" s="33"/>
      <c r="R1760" s="33"/>
      <c r="S1760" s="33"/>
      <c r="T1760" s="33"/>
      <c r="U1760" s="33"/>
      <c r="V1760" s="33"/>
      <c r="W1760" s="33"/>
      <c r="X1760" s="33"/>
      <c r="Y1760" s="33"/>
      <c r="Z1760" s="33"/>
      <c r="AA1760" s="33"/>
      <c r="AB1760" s="33"/>
      <c r="AC1760" s="33"/>
    </row>
    <row r="1761" spans="1:29">
      <c r="A1761" s="33"/>
      <c r="B1761" s="33"/>
      <c r="C1761" s="33"/>
      <c r="D1761" s="33"/>
      <c r="E1761" s="33"/>
      <c r="F1761" s="33"/>
      <c r="G1761" s="33"/>
      <c r="P1761" s="33"/>
      <c r="Q1761" s="33"/>
      <c r="R1761" s="33"/>
      <c r="S1761" s="33"/>
      <c r="T1761" s="33"/>
      <c r="U1761" s="33"/>
      <c r="V1761" s="33"/>
      <c r="W1761" s="33"/>
      <c r="X1761" s="33"/>
      <c r="Y1761" s="33"/>
      <c r="Z1761" s="33"/>
      <c r="AA1761" s="33"/>
      <c r="AB1761" s="33"/>
      <c r="AC1761" s="33"/>
    </row>
    <row r="1762" spans="1:29">
      <c r="A1762" s="33"/>
      <c r="B1762" s="33"/>
      <c r="C1762" s="33"/>
      <c r="D1762" s="33"/>
      <c r="E1762" s="33"/>
      <c r="F1762" s="33"/>
      <c r="G1762" s="33"/>
      <c r="P1762" s="33"/>
      <c r="Q1762" s="33"/>
      <c r="R1762" s="33"/>
      <c r="S1762" s="33"/>
      <c r="T1762" s="33"/>
      <c r="U1762" s="33"/>
      <c r="V1762" s="33"/>
      <c r="W1762" s="33"/>
      <c r="X1762" s="33"/>
      <c r="Y1762" s="33"/>
      <c r="Z1762" s="33"/>
      <c r="AA1762" s="33"/>
      <c r="AB1762" s="33"/>
      <c r="AC1762" s="33"/>
    </row>
    <row r="1763" spans="1:29">
      <c r="A1763" s="33"/>
      <c r="B1763" s="33"/>
      <c r="C1763" s="33"/>
      <c r="D1763" s="33"/>
      <c r="E1763" s="33"/>
      <c r="F1763" s="33"/>
      <c r="G1763" s="33"/>
      <c r="P1763" s="33"/>
      <c r="Q1763" s="33"/>
      <c r="R1763" s="33"/>
      <c r="S1763" s="33"/>
      <c r="T1763" s="33"/>
      <c r="U1763" s="33"/>
      <c r="V1763" s="33"/>
      <c r="W1763" s="33"/>
      <c r="X1763" s="33"/>
      <c r="Y1763" s="33"/>
      <c r="Z1763" s="33"/>
      <c r="AA1763" s="33"/>
      <c r="AB1763" s="33"/>
      <c r="AC1763" s="33"/>
    </row>
    <row r="1764" spans="1:29">
      <c r="A1764" s="33"/>
      <c r="B1764" s="33"/>
      <c r="C1764" s="33"/>
      <c r="D1764" s="33"/>
      <c r="E1764" s="33"/>
      <c r="F1764" s="33"/>
      <c r="G1764" s="33"/>
      <c r="P1764" s="33"/>
      <c r="Q1764" s="33"/>
      <c r="R1764" s="33"/>
      <c r="S1764" s="33"/>
      <c r="T1764" s="33"/>
      <c r="U1764" s="33"/>
      <c r="V1764" s="33"/>
      <c r="W1764" s="33"/>
      <c r="X1764" s="33"/>
      <c r="Y1764" s="33"/>
      <c r="Z1764" s="33"/>
      <c r="AA1764" s="33"/>
      <c r="AB1764" s="33"/>
      <c r="AC1764" s="33"/>
    </row>
    <row r="1765" spans="1:29">
      <c r="A1765" s="33"/>
      <c r="B1765" s="33"/>
      <c r="C1765" s="33"/>
      <c r="D1765" s="33"/>
      <c r="E1765" s="33"/>
      <c r="F1765" s="33"/>
      <c r="G1765" s="33"/>
      <c r="P1765" s="33"/>
      <c r="Q1765" s="33"/>
      <c r="R1765" s="33"/>
      <c r="S1765" s="33"/>
      <c r="T1765" s="33"/>
      <c r="U1765" s="33"/>
      <c r="V1765" s="33"/>
      <c r="W1765" s="33"/>
      <c r="X1765" s="33"/>
      <c r="Y1765" s="33"/>
      <c r="Z1765" s="33"/>
      <c r="AA1765" s="33"/>
      <c r="AB1765" s="33"/>
      <c r="AC1765" s="33"/>
    </row>
    <row r="1766" spans="1:29">
      <c r="A1766" s="33"/>
      <c r="B1766" s="33"/>
      <c r="C1766" s="33"/>
      <c r="D1766" s="33"/>
      <c r="E1766" s="33"/>
      <c r="F1766" s="33"/>
      <c r="G1766" s="33"/>
      <c r="P1766" s="33"/>
      <c r="Q1766" s="33"/>
      <c r="R1766" s="33"/>
      <c r="S1766" s="33"/>
      <c r="T1766" s="33"/>
      <c r="U1766" s="33"/>
      <c r="V1766" s="33"/>
      <c r="W1766" s="33"/>
      <c r="X1766" s="33"/>
      <c r="Y1766" s="33"/>
      <c r="Z1766" s="33"/>
      <c r="AA1766" s="33"/>
      <c r="AB1766" s="33"/>
      <c r="AC1766" s="33"/>
    </row>
    <row r="1767" spans="1:29">
      <c r="A1767" s="33"/>
      <c r="B1767" s="33"/>
      <c r="C1767" s="33"/>
      <c r="D1767" s="33"/>
      <c r="E1767" s="33"/>
      <c r="F1767" s="33"/>
      <c r="G1767" s="33"/>
      <c r="P1767" s="33"/>
      <c r="Q1767" s="33"/>
      <c r="R1767" s="33"/>
      <c r="S1767" s="33"/>
      <c r="T1767" s="33"/>
      <c r="U1767" s="33"/>
      <c r="V1767" s="33"/>
      <c r="W1767" s="33"/>
      <c r="X1767" s="33"/>
      <c r="Y1767" s="33"/>
      <c r="Z1767" s="33"/>
      <c r="AA1767" s="33"/>
      <c r="AB1767" s="33"/>
      <c r="AC1767" s="33"/>
    </row>
    <row r="1768" spans="1:29">
      <c r="A1768" s="33"/>
      <c r="B1768" s="33"/>
      <c r="C1768" s="33"/>
      <c r="D1768" s="33"/>
      <c r="E1768" s="33"/>
      <c r="F1768" s="33"/>
      <c r="G1768" s="33"/>
      <c r="P1768" s="33"/>
      <c r="Q1768" s="33"/>
      <c r="R1768" s="33"/>
      <c r="S1768" s="33"/>
      <c r="T1768" s="33"/>
      <c r="U1768" s="33"/>
      <c r="V1768" s="33"/>
      <c r="W1768" s="33"/>
      <c r="X1768" s="33"/>
      <c r="Y1768" s="33"/>
      <c r="Z1768" s="33"/>
      <c r="AA1768" s="33"/>
      <c r="AB1768" s="33"/>
      <c r="AC1768" s="33"/>
    </row>
    <row r="1769" spans="1:29">
      <c r="A1769" s="33"/>
      <c r="B1769" s="33"/>
      <c r="C1769" s="33"/>
      <c r="D1769" s="33"/>
      <c r="E1769" s="33"/>
      <c r="F1769" s="33"/>
      <c r="G1769" s="33"/>
      <c r="P1769" s="33"/>
      <c r="Q1769" s="33"/>
      <c r="R1769" s="33"/>
      <c r="S1769" s="33"/>
      <c r="T1769" s="33"/>
      <c r="U1769" s="33"/>
      <c r="V1769" s="33"/>
      <c r="W1769" s="33"/>
      <c r="X1769" s="33"/>
      <c r="Y1769" s="33"/>
      <c r="Z1769" s="33"/>
      <c r="AA1769" s="33"/>
      <c r="AB1769" s="33"/>
      <c r="AC1769" s="33"/>
    </row>
    <row r="1770" spans="1:29">
      <c r="A1770" s="33"/>
      <c r="B1770" s="33"/>
      <c r="C1770" s="33"/>
      <c r="D1770" s="33"/>
      <c r="E1770" s="33"/>
      <c r="F1770" s="33"/>
      <c r="G1770" s="33"/>
      <c r="P1770" s="33"/>
      <c r="Q1770" s="33"/>
      <c r="R1770" s="33"/>
      <c r="S1770" s="33"/>
      <c r="T1770" s="33"/>
      <c r="U1770" s="33"/>
      <c r="V1770" s="33"/>
      <c r="W1770" s="33"/>
      <c r="X1770" s="33"/>
      <c r="Y1770" s="33"/>
      <c r="Z1770" s="33"/>
      <c r="AA1770" s="33"/>
      <c r="AB1770" s="33"/>
      <c r="AC1770" s="33"/>
    </row>
    <row r="1771" spans="1:29">
      <c r="A1771" s="33"/>
      <c r="B1771" s="33"/>
      <c r="C1771" s="33"/>
      <c r="D1771" s="33"/>
      <c r="E1771" s="33"/>
      <c r="F1771" s="33"/>
      <c r="G1771" s="33"/>
      <c r="P1771" s="33"/>
      <c r="Q1771" s="33"/>
      <c r="R1771" s="33"/>
      <c r="S1771" s="33"/>
      <c r="T1771" s="33"/>
      <c r="U1771" s="33"/>
      <c r="V1771" s="33"/>
      <c r="W1771" s="33"/>
      <c r="X1771" s="33"/>
      <c r="Y1771" s="33"/>
      <c r="Z1771" s="33"/>
      <c r="AA1771" s="33"/>
      <c r="AB1771" s="33"/>
      <c r="AC1771" s="33"/>
    </row>
    <row r="1772" spans="1:29">
      <c r="A1772" s="33"/>
      <c r="B1772" s="33"/>
      <c r="C1772" s="33"/>
      <c r="D1772" s="33"/>
      <c r="E1772" s="33"/>
      <c r="F1772" s="33"/>
      <c r="G1772" s="33"/>
      <c r="P1772" s="33"/>
      <c r="Q1772" s="33"/>
      <c r="R1772" s="33"/>
      <c r="S1772" s="33"/>
      <c r="T1772" s="33"/>
      <c r="U1772" s="33"/>
      <c r="V1772" s="33"/>
      <c r="W1772" s="33"/>
      <c r="X1772" s="33"/>
      <c r="Y1772" s="33"/>
      <c r="Z1772" s="33"/>
      <c r="AA1772" s="33"/>
      <c r="AB1772" s="33"/>
      <c r="AC1772" s="33"/>
    </row>
    <row r="1773" spans="1:29">
      <c r="A1773" s="33"/>
      <c r="B1773" s="33"/>
      <c r="C1773" s="33"/>
      <c r="D1773" s="33"/>
      <c r="E1773" s="33"/>
      <c r="F1773" s="33"/>
      <c r="G1773" s="33"/>
      <c r="P1773" s="33"/>
      <c r="Q1773" s="33"/>
      <c r="R1773" s="33"/>
      <c r="S1773" s="33"/>
      <c r="T1773" s="33"/>
      <c r="U1773" s="33"/>
      <c r="V1773" s="33"/>
      <c r="W1773" s="33"/>
      <c r="X1773" s="33"/>
      <c r="Y1773" s="33"/>
      <c r="Z1773" s="33"/>
      <c r="AA1773" s="33"/>
      <c r="AB1773" s="33"/>
      <c r="AC1773" s="33"/>
    </row>
    <row r="1774" spans="1:29">
      <c r="A1774" s="33"/>
      <c r="B1774" s="33"/>
      <c r="C1774" s="33"/>
      <c r="D1774" s="33"/>
      <c r="E1774" s="33"/>
      <c r="F1774" s="33"/>
      <c r="G1774" s="33"/>
      <c r="P1774" s="33"/>
      <c r="Q1774" s="33"/>
      <c r="R1774" s="33"/>
      <c r="S1774" s="33"/>
      <c r="T1774" s="33"/>
      <c r="U1774" s="33"/>
      <c r="V1774" s="33"/>
      <c r="W1774" s="33"/>
      <c r="X1774" s="33"/>
      <c r="Y1774" s="33"/>
      <c r="Z1774" s="33"/>
      <c r="AA1774" s="33"/>
      <c r="AB1774" s="33"/>
      <c r="AC1774" s="33"/>
    </row>
    <row r="1775" spans="1:29">
      <c r="A1775" s="33"/>
      <c r="B1775" s="33"/>
      <c r="C1775" s="33"/>
      <c r="D1775" s="33"/>
      <c r="E1775" s="33"/>
      <c r="F1775" s="33"/>
      <c r="G1775" s="33"/>
      <c r="P1775" s="33"/>
      <c r="Q1775" s="33"/>
      <c r="R1775" s="33"/>
      <c r="S1775" s="33"/>
      <c r="T1775" s="33"/>
      <c r="U1775" s="33"/>
      <c r="V1775" s="33"/>
      <c r="W1775" s="33"/>
      <c r="X1775" s="33"/>
      <c r="Y1775" s="33"/>
      <c r="Z1775" s="33"/>
      <c r="AA1775" s="33"/>
      <c r="AB1775" s="33"/>
      <c r="AC1775" s="33"/>
    </row>
    <row r="1776" spans="1:29">
      <c r="A1776" s="33"/>
      <c r="B1776" s="33"/>
      <c r="C1776" s="33"/>
      <c r="D1776" s="33"/>
      <c r="E1776" s="33"/>
      <c r="F1776" s="33"/>
      <c r="G1776" s="33"/>
      <c r="P1776" s="33"/>
      <c r="Q1776" s="33"/>
      <c r="R1776" s="33"/>
      <c r="S1776" s="33"/>
      <c r="T1776" s="33"/>
      <c r="U1776" s="33"/>
      <c r="V1776" s="33"/>
      <c r="W1776" s="33"/>
      <c r="X1776" s="33"/>
      <c r="Y1776" s="33"/>
      <c r="Z1776" s="33"/>
      <c r="AA1776" s="33"/>
      <c r="AB1776" s="33"/>
      <c r="AC1776" s="33"/>
    </row>
    <row r="1777" spans="1:29">
      <c r="A1777" s="33"/>
      <c r="B1777" s="33"/>
      <c r="C1777" s="33"/>
      <c r="D1777" s="33"/>
      <c r="E1777" s="33"/>
      <c r="F1777" s="33"/>
      <c r="G1777" s="33"/>
      <c r="P1777" s="33"/>
      <c r="Q1777" s="33"/>
      <c r="R1777" s="33"/>
      <c r="S1777" s="33"/>
      <c r="T1777" s="33"/>
      <c r="U1777" s="33"/>
      <c r="V1777" s="33"/>
      <c r="W1777" s="33"/>
      <c r="X1777" s="33"/>
      <c r="Y1777" s="33"/>
      <c r="Z1777" s="33"/>
      <c r="AA1777" s="33"/>
      <c r="AB1777" s="33"/>
      <c r="AC1777" s="33"/>
    </row>
    <row r="1778" spans="1:29">
      <c r="A1778" s="33"/>
      <c r="B1778" s="33"/>
      <c r="C1778" s="33"/>
      <c r="D1778" s="33"/>
      <c r="E1778" s="33"/>
      <c r="F1778" s="33"/>
      <c r="G1778" s="33"/>
      <c r="P1778" s="33"/>
      <c r="Q1778" s="33"/>
      <c r="R1778" s="33"/>
      <c r="S1778" s="33"/>
      <c r="T1778" s="33"/>
      <c r="U1778" s="33"/>
      <c r="V1778" s="33"/>
      <c r="W1778" s="33"/>
      <c r="X1778" s="33"/>
      <c r="Y1778" s="33"/>
      <c r="Z1778" s="33"/>
      <c r="AA1778" s="33"/>
      <c r="AB1778" s="33"/>
      <c r="AC1778" s="33"/>
    </row>
    <row r="1779" spans="1:29">
      <c r="A1779" s="33"/>
      <c r="B1779" s="33"/>
      <c r="C1779" s="33"/>
      <c r="D1779" s="33"/>
      <c r="E1779" s="33"/>
      <c r="F1779" s="33"/>
      <c r="G1779" s="33"/>
      <c r="P1779" s="33"/>
      <c r="Q1779" s="33"/>
      <c r="R1779" s="33"/>
      <c r="S1779" s="33"/>
      <c r="T1779" s="33"/>
      <c r="U1779" s="33"/>
      <c r="V1779" s="33"/>
      <c r="W1779" s="33"/>
      <c r="X1779" s="33"/>
      <c r="Y1779" s="33"/>
      <c r="Z1779" s="33"/>
      <c r="AA1779" s="33"/>
      <c r="AB1779" s="33"/>
      <c r="AC1779" s="33"/>
    </row>
    <row r="1780" spans="1:29">
      <c r="A1780" s="33"/>
      <c r="B1780" s="33"/>
      <c r="C1780" s="33"/>
      <c r="D1780" s="33"/>
      <c r="E1780" s="33"/>
      <c r="F1780" s="33"/>
      <c r="G1780" s="33"/>
      <c r="P1780" s="33"/>
      <c r="Q1780" s="33"/>
      <c r="R1780" s="33"/>
      <c r="S1780" s="33"/>
      <c r="T1780" s="33"/>
      <c r="U1780" s="33"/>
      <c r="V1780" s="33"/>
      <c r="W1780" s="33"/>
      <c r="X1780" s="33"/>
      <c r="Y1780" s="33"/>
      <c r="Z1780" s="33"/>
      <c r="AA1780" s="33"/>
      <c r="AB1780" s="33"/>
      <c r="AC1780" s="33"/>
    </row>
    <row r="1781" spans="1:29">
      <c r="A1781" s="33"/>
      <c r="B1781" s="33"/>
      <c r="C1781" s="33"/>
      <c r="D1781" s="33"/>
      <c r="E1781" s="33"/>
      <c r="F1781" s="33"/>
      <c r="G1781" s="33"/>
      <c r="P1781" s="33"/>
      <c r="Q1781" s="33"/>
      <c r="R1781" s="33"/>
      <c r="S1781" s="33"/>
      <c r="T1781" s="33"/>
      <c r="U1781" s="33"/>
      <c r="V1781" s="33"/>
      <c r="W1781" s="33"/>
      <c r="X1781" s="33"/>
      <c r="Y1781" s="33"/>
      <c r="Z1781" s="33"/>
      <c r="AA1781" s="33"/>
      <c r="AB1781" s="33"/>
      <c r="AC1781" s="33"/>
    </row>
    <row r="1782" spans="1:29">
      <c r="A1782" s="33"/>
      <c r="B1782" s="33"/>
      <c r="C1782" s="33"/>
      <c r="D1782" s="33"/>
      <c r="E1782" s="33"/>
      <c r="F1782" s="33"/>
      <c r="G1782" s="33"/>
      <c r="P1782" s="33"/>
      <c r="Q1782" s="33"/>
      <c r="R1782" s="33"/>
      <c r="S1782" s="33"/>
      <c r="T1782" s="33"/>
      <c r="U1782" s="33"/>
      <c r="V1782" s="33"/>
      <c r="W1782" s="33"/>
      <c r="X1782" s="33"/>
      <c r="Y1782" s="33"/>
      <c r="Z1782" s="33"/>
      <c r="AA1782" s="33"/>
      <c r="AB1782" s="33"/>
      <c r="AC1782" s="33"/>
    </row>
    <row r="1783" spans="1:29">
      <c r="A1783" s="33"/>
      <c r="B1783" s="33"/>
      <c r="C1783" s="33"/>
      <c r="D1783" s="33"/>
      <c r="E1783" s="33"/>
      <c r="F1783" s="33"/>
      <c r="G1783" s="33"/>
      <c r="I1783" s="33"/>
      <c r="J1783" s="33"/>
      <c r="K1783" s="33"/>
      <c r="L1783" s="33"/>
      <c r="M1783" s="33"/>
      <c r="N1783" s="33"/>
      <c r="O1783" s="33"/>
      <c r="P1783" s="33"/>
      <c r="Q1783" s="33"/>
      <c r="R1783" s="33"/>
      <c r="S1783" s="33"/>
      <c r="T1783" s="33"/>
      <c r="U1783" s="33"/>
      <c r="V1783" s="33"/>
      <c r="W1783" s="33"/>
      <c r="X1783" s="33"/>
      <c r="Y1783" s="33"/>
      <c r="Z1783" s="33"/>
      <c r="AA1783" s="33"/>
      <c r="AB1783" s="33"/>
      <c r="AC1783" s="33"/>
    </row>
    <row r="1784" spans="1:29">
      <c r="A1784" s="33"/>
      <c r="B1784" s="33"/>
      <c r="C1784" s="33"/>
      <c r="D1784" s="33"/>
      <c r="E1784" s="33"/>
      <c r="F1784" s="33"/>
      <c r="G1784" s="33"/>
      <c r="I1784" s="33"/>
      <c r="J1784" s="33"/>
      <c r="K1784" s="33"/>
      <c r="L1784" s="33"/>
      <c r="M1784" s="33"/>
      <c r="N1784" s="33"/>
      <c r="O1784" s="33"/>
      <c r="P1784" s="33"/>
      <c r="Q1784" s="33"/>
      <c r="R1784" s="33"/>
      <c r="S1784" s="33"/>
      <c r="T1784" s="33"/>
      <c r="U1784" s="33"/>
      <c r="V1784" s="33"/>
      <c r="W1784" s="33"/>
      <c r="X1784" s="33"/>
      <c r="Y1784" s="33"/>
      <c r="Z1784" s="33"/>
      <c r="AA1784" s="33"/>
      <c r="AB1784" s="33"/>
      <c r="AC1784" s="33"/>
    </row>
    <row r="1785" spans="1:29">
      <c r="A1785" s="33"/>
      <c r="B1785" s="33"/>
      <c r="C1785" s="33"/>
      <c r="D1785" s="33"/>
      <c r="E1785" s="33"/>
      <c r="F1785" s="33"/>
      <c r="G1785" s="33"/>
      <c r="I1785" s="33"/>
      <c r="J1785" s="33"/>
      <c r="K1785" s="33"/>
      <c r="L1785" s="33"/>
      <c r="M1785" s="33"/>
      <c r="N1785" s="33"/>
      <c r="O1785" s="33"/>
      <c r="P1785" s="33"/>
      <c r="Q1785" s="33"/>
      <c r="R1785" s="33"/>
      <c r="S1785" s="33"/>
      <c r="T1785" s="33"/>
      <c r="U1785" s="33"/>
      <c r="V1785" s="33"/>
      <c r="W1785" s="33"/>
      <c r="X1785" s="33"/>
      <c r="Y1785" s="33"/>
      <c r="Z1785" s="33"/>
      <c r="AA1785" s="33"/>
      <c r="AB1785" s="33"/>
      <c r="AC1785" s="33"/>
    </row>
    <row r="1786" spans="1:29">
      <c r="A1786" s="33"/>
      <c r="B1786" s="33"/>
      <c r="C1786" s="33"/>
      <c r="D1786" s="33"/>
      <c r="E1786" s="33"/>
      <c r="F1786" s="33"/>
      <c r="G1786" s="33"/>
      <c r="I1786" s="33"/>
      <c r="J1786" s="33"/>
      <c r="K1786" s="33"/>
      <c r="L1786" s="33"/>
      <c r="M1786" s="33"/>
      <c r="N1786" s="33"/>
      <c r="O1786" s="33"/>
      <c r="P1786" s="33"/>
      <c r="Q1786" s="33"/>
      <c r="R1786" s="33"/>
      <c r="S1786" s="33"/>
      <c r="T1786" s="33"/>
      <c r="U1786" s="33"/>
      <c r="V1786" s="33"/>
      <c r="W1786" s="33"/>
      <c r="X1786" s="33"/>
      <c r="Y1786" s="33"/>
      <c r="Z1786" s="33"/>
      <c r="AA1786" s="33"/>
      <c r="AB1786" s="33"/>
      <c r="AC1786" s="33"/>
    </row>
    <row r="1787" spans="1:29">
      <c r="A1787" s="33"/>
      <c r="B1787" s="33"/>
      <c r="C1787" s="33"/>
      <c r="D1787" s="33"/>
      <c r="E1787" s="33"/>
      <c r="F1787" s="33"/>
      <c r="G1787" s="33"/>
      <c r="I1787" s="33"/>
      <c r="J1787" s="33"/>
      <c r="K1787" s="33"/>
      <c r="L1787" s="33"/>
      <c r="M1787" s="33"/>
      <c r="N1787" s="33"/>
      <c r="O1787" s="33"/>
      <c r="P1787" s="33"/>
      <c r="Q1787" s="33"/>
      <c r="R1787" s="33"/>
      <c r="S1787" s="33"/>
      <c r="T1787" s="33"/>
      <c r="U1787" s="33"/>
      <c r="V1787" s="33"/>
      <c r="W1787" s="33"/>
      <c r="X1787" s="33"/>
      <c r="Y1787" s="33"/>
      <c r="Z1787" s="33"/>
      <c r="AA1787" s="33"/>
      <c r="AB1787" s="33"/>
      <c r="AC1787" s="33"/>
    </row>
    <row r="1788" spans="1:29">
      <c r="A1788" s="33"/>
      <c r="B1788" s="33"/>
      <c r="C1788" s="33"/>
      <c r="D1788" s="33"/>
      <c r="E1788" s="33"/>
      <c r="F1788" s="33"/>
      <c r="G1788" s="33"/>
      <c r="I1788" s="33"/>
      <c r="J1788" s="33"/>
      <c r="K1788" s="33"/>
      <c r="L1788" s="33"/>
      <c r="M1788" s="33"/>
      <c r="N1788" s="33"/>
      <c r="O1788" s="33"/>
      <c r="P1788" s="33"/>
      <c r="Q1788" s="33"/>
      <c r="R1788" s="33"/>
      <c r="S1788" s="33"/>
      <c r="T1788" s="33"/>
      <c r="U1788" s="33"/>
      <c r="V1788" s="33"/>
      <c r="W1788" s="33"/>
      <c r="X1788" s="33"/>
      <c r="Y1788" s="33"/>
      <c r="Z1788" s="33"/>
      <c r="AA1788" s="33"/>
      <c r="AB1788" s="33"/>
      <c r="AC1788" s="33"/>
    </row>
    <row r="1789" spans="1:29">
      <c r="A1789" s="33"/>
      <c r="B1789" s="33"/>
      <c r="C1789" s="33"/>
      <c r="D1789" s="33"/>
      <c r="E1789" s="33"/>
      <c r="F1789" s="33"/>
      <c r="G1789" s="33"/>
      <c r="I1789" s="33"/>
      <c r="J1789" s="33"/>
      <c r="K1789" s="33"/>
      <c r="L1789" s="33"/>
      <c r="M1789" s="33"/>
      <c r="N1789" s="33"/>
      <c r="O1789" s="33"/>
      <c r="P1789" s="33"/>
      <c r="Q1789" s="33"/>
      <c r="R1789" s="33"/>
      <c r="S1789" s="33"/>
      <c r="T1789" s="33"/>
      <c r="U1789" s="33"/>
      <c r="V1789" s="33"/>
      <c r="W1789" s="33"/>
      <c r="X1789" s="33"/>
      <c r="Y1789" s="33"/>
      <c r="Z1789" s="33"/>
      <c r="AA1789" s="33"/>
      <c r="AB1789" s="33"/>
      <c r="AC1789" s="33"/>
    </row>
    <row r="1790" spans="1:29">
      <c r="A1790" s="33"/>
      <c r="B1790" s="33"/>
      <c r="C1790" s="33"/>
      <c r="D1790" s="33"/>
      <c r="E1790" s="33"/>
      <c r="F1790" s="33"/>
      <c r="G1790" s="33"/>
      <c r="I1790" s="33"/>
      <c r="J1790" s="33"/>
      <c r="K1790" s="33"/>
      <c r="L1790" s="33"/>
      <c r="M1790" s="33"/>
      <c r="N1790" s="33"/>
      <c r="O1790" s="33"/>
      <c r="P1790" s="33"/>
      <c r="Q1790" s="33"/>
      <c r="R1790" s="33"/>
      <c r="S1790" s="33"/>
      <c r="T1790" s="33"/>
      <c r="U1790" s="33"/>
      <c r="V1790" s="33"/>
      <c r="W1790" s="33"/>
      <c r="X1790" s="33"/>
      <c r="Y1790" s="33"/>
      <c r="Z1790" s="33"/>
      <c r="AA1790" s="33"/>
      <c r="AB1790" s="33"/>
      <c r="AC1790" s="33"/>
    </row>
    <row r="1791" spans="1:29">
      <c r="A1791" s="33"/>
      <c r="B1791" s="33"/>
      <c r="C1791" s="33"/>
      <c r="D1791" s="33"/>
      <c r="E1791" s="33"/>
      <c r="F1791" s="33"/>
      <c r="G1791" s="33"/>
      <c r="I1791" s="33"/>
      <c r="J1791" s="33"/>
      <c r="K1791" s="33"/>
      <c r="L1791" s="33"/>
      <c r="M1791" s="33"/>
      <c r="N1791" s="33"/>
      <c r="O1791" s="33"/>
      <c r="P1791" s="33"/>
      <c r="Q1791" s="33"/>
      <c r="R1791" s="33"/>
      <c r="S1791" s="33"/>
      <c r="T1791" s="33"/>
      <c r="U1791" s="33"/>
      <c r="V1791" s="33"/>
      <c r="W1791" s="33"/>
      <c r="X1791" s="33"/>
      <c r="Y1791" s="33"/>
      <c r="Z1791" s="33"/>
      <c r="AA1791" s="33"/>
      <c r="AB1791" s="33"/>
      <c r="AC1791" s="33"/>
    </row>
    <row r="1792" spans="1:29">
      <c r="A1792" s="33"/>
      <c r="B1792" s="33"/>
      <c r="C1792" s="33"/>
      <c r="D1792" s="33"/>
      <c r="E1792" s="33"/>
      <c r="F1792" s="33"/>
      <c r="G1792" s="33"/>
      <c r="I1792" s="33"/>
      <c r="J1792" s="33"/>
      <c r="K1792" s="33"/>
      <c r="L1792" s="33"/>
      <c r="M1792" s="33"/>
      <c r="N1792" s="33"/>
      <c r="O1792" s="33"/>
      <c r="P1792" s="33"/>
      <c r="Q1792" s="33"/>
      <c r="R1792" s="33"/>
      <c r="S1792" s="33"/>
      <c r="T1792" s="33"/>
      <c r="U1792" s="33"/>
      <c r="V1792" s="33"/>
      <c r="W1792" s="33"/>
      <c r="X1792" s="33"/>
      <c r="Y1792" s="33"/>
      <c r="Z1792" s="33"/>
      <c r="AA1792" s="33"/>
      <c r="AB1792" s="33"/>
      <c r="AC1792" s="33"/>
    </row>
    <row r="1793" spans="1:29">
      <c r="A1793" s="33"/>
      <c r="B1793" s="33"/>
      <c r="C1793" s="33"/>
      <c r="D1793" s="33"/>
      <c r="E1793" s="33"/>
      <c r="F1793" s="33"/>
      <c r="G1793" s="33"/>
      <c r="I1793" s="33"/>
      <c r="J1793" s="33"/>
      <c r="K1793" s="33"/>
      <c r="L1793" s="33"/>
      <c r="M1793" s="33"/>
      <c r="N1793" s="33"/>
      <c r="O1793" s="33"/>
      <c r="P1793" s="33"/>
      <c r="Q1793" s="33"/>
      <c r="R1793" s="33"/>
      <c r="S1793" s="33"/>
      <c r="T1793" s="33"/>
      <c r="U1793" s="33"/>
      <c r="V1793" s="33"/>
      <c r="W1793" s="33"/>
      <c r="X1793" s="33"/>
      <c r="Y1793" s="33"/>
      <c r="Z1793" s="33"/>
      <c r="AA1793" s="33"/>
      <c r="AB1793" s="33"/>
      <c r="AC1793" s="33"/>
    </row>
    <row r="1794" spans="1:29">
      <c r="A1794" s="33"/>
      <c r="B1794" s="33"/>
      <c r="C1794" s="33"/>
      <c r="D1794" s="33"/>
      <c r="E1794" s="33"/>
      <c r="F1794" s="33"/>
      <c r="G1794" s="33"/>
      <c r="I1794" s="33"/>
      <c r="J1794" s="33"/>
      <c r="K1794" s="33"/>
      <c r="L1794" s="33"/>
      <c r="M1794" s="33"/>
      <c r="N1794" s="33"/>
      <c r="O1794" s="33"/>
      <c r="P1794" s="33"/>
      <c r="Q1794" s="33"/>
      <c r="R1794" s="33"/>
      <c r="S1794" s="33"/>
      <c r="T1794" s="33"/>
      <c r="U1794" s="33"/>
      <c r="V1794" s="33"/>
      <c r="W1794" s="33"/>
      <c r="X1794" s="33"/>
      <c r="Y1794" s="33"/>
      <c r="Z1794" s="33"/>
      <c r="AA1794" s="33"/>
      <c r="AB1794" s="33"/>
      <c r="AC1794" s="33"/>
    </row>
    <row r="1795" spans="1:29">
      <c r="A1795" s="33"/>
      <c r="B1795" s="33"/>
      <c r="C1795" s="33"/>
      <c r="D1795" s="33"/>
      <c r="E1795" s="33"/>
      <c r="F1795" s="33"/>
      <c r="G1795" s="33"/>
      <c r="I1795" s="33"/>
      <c r="J1795" s="33"/>
      <c r="K1795" s="33"/>
      <c r="L1795" s="33"/>
      <c r="M1795" s="33"/>
      <c r="N1795" s="33"/>
      <c r="O1795" s="33"/>
      <c r="P1795" s="33"/>
      <c r="Q1795" s="33"/>
      <c r="R1795" s="33"/>
      <c r="S1795" s="33"/>
      <c r="T1795" s="33"/>
      <c r="U1795" s="33"/>
      <c r="V1795" s="33"/>
      <c r="W1795" s="33"/>
      <c r="X1795" s="33"/>
      <c r="Y1795" s="33"/>
      <c r="Z1795" s="33"/>
      <c r="AA1795" s="33"/>
      <c r="AB1795" s="33"/>
      <c r="AC1795" s="33"/>
    </row>
    <row r="1796" spans="1:29">
      <c r="A1796" s="33"/>
      <c r="B1796" s="33"/>
      <c r="C1796" s="33"/>
      <c r="D1796" s="33"/>
      <c r="E1796" s="33"/>
      <c r="F1796" s="33"/>
      <c r="G1796" s="33"/>
      <c r="I1796" s="33"/>
      <c r="J1796" s="33"/>
      <c r="K1796" s="33"/>
      <c r="L1796" s="33"/>
      <c r="M1796" s="33"/>
      <c r="N1796" s="33"/>
      <c r="O1796" s="33"/>
      <c r="P1796" s="33"/>
      <c r="Q1796" s="33"/>
      <c r="R1796" s="33"/>
      <c r="S1796" s="33"/>
      <c r="T1796" s="33"/>
      <c r="U1796" s="33"/>
      <c r="V1796" s="33"/>
      <c r="W1796" s="33"/>
      <c r="X1796" s="33"/>
      <c r="Y1796" s="33"/>
      <c r="Z1796" s="33"/>
      <c r="AA1796" s="33"/>
      <c r="AB1796" s="33"/>
      <c r="AC1796" s="33"/>
    </row>
    <row r="1797" spans="1:29">
      <c r="A1797" s="33"/>
      <c r="B1797" s="33"/>
      <c r="C1797" s="33"/>
      <c r="D1797" s="33"/>
      <c r="E1797" s="33"/>
      <c r="F1797" s="33"/>
      <c r="G1797" s="33"/>
      <c r="I1797" s="33"/>
      <c r="J1797" s="33"/>
      <c r="K1797" s="33"/>
      <c r="L1797" s="33"/>
      <c r="M1797" s="33"/>
      <c r="N1797" s="33"/>
      <c r="O1797" s="33"/>
      <c r="P1797" s="33"/>
      <c r="Q1797" s="33"/>
      <c r="R1797" s="33"/>
      <c r="S1797" s="33"/>
      <c r="T1797" s="33"/>
      <c r="U1797" s="33"/>
      <c r="V1797" s="33"/>
      <c r="W1797" s="33"/>
      <c r="X1797" s="33"/>
      <c r="Y1797" s="33"/>
      <c r="Z1797" s="33"/>
      <c r="AA1797" s="33"/>
      <c r="AB1797" s="33"/>
      <c r="AC1797" s="33"/>
    </row>
    <row r="1798" spans="1:29">
      <c r="A1798" s="33"/>
      <c r="B1798" s="33"/>
      <c r="C1798" s="33"/>
      <c r="D1798" s="33"/>
      <c r="E1798" s="33"/>
      <c r="F1798" s="33"/>
      <c r="G1798" s="33"/>
      <c r="I1798" s="33"/>
      <c r="J1798" s="33"/>
      <c r="K1798" s="33"/>
      <c r="L1798" s="33"/>
      <c r="M1798" s="33"/>
      <c r="N1798" s="33"/>
      <c r="O1798" s="33"/>
      <c r="P1798" s="33"/>
      <c r="Q1798" s="33"/>
      <c r="R1798" s="33"/>
      <c r="S1798" s="33"/>
      <c r="T1798" s="33"/>
      <c r="U1798" s="33"/>
      <c r="V1798" s="33"/>
      <c r="W1798" s="33"/>
      <c r="X1798" s="33"/>
      <c r="Y1798" s="33"/>
      <c r="Z1798" s="33"/>
      <c r="AA1798" s="33"/>
      <c r="AB1798" s="33"/>
      <c r="AC1798" s="33"/>
    </row>
    <row r="1799" spans="1:29">
      <c r="A1799" s="33"/>
      <c r="B1799" s="33"/>
      <c r="C1799" s="33"/>
      <c r="D1799" s="33"/>
      <c r="E1799" s="33"/>
      <c r="F1799" s="33"/>
      <c r="G1799" s="33"/>
      <c r="I1799" s="33"/>
      <c r="J1799" s="33"/>
      <c r="K1799" s="33"/>
      <c r="L1799" s="33"/>
      <c r="M1799" s="33"/>
      <c r="N1799" s="33"/>
      <c r="O1799" s="33"/>
      <c r="P1799" s="33"/>
      <c r="Q1799" s="33"/>
      <c r="R1799" s="33"/>
      <c r="S1799" s="33"/>
      <c r="T1799" s="33"/>
      <c r="U1799" s="33"/>
      <c r="V1799" s="33"/>
      <c r="W1799" s="33"/>
      <c r="X1799" s="33"/>
      <c r="Y1799" s="33"/>
      <c r="Z1799" s="33"/>
      <c r="AA1799" s="33"/>
      <c r="AB1799" s="33"/>
      <c r="AC1799" s="33"/>
    </row>
    <row r="1800" spans="1:29">
      <c r="A1800" s="33"/>
      <c r="B1800" s="33"/>
      <c r="C1800" s="33"/>
      <c r="D1800" s="33"/>
      <c r="E1800" s="33"/>
      <c r="F1800" s="33"/>
      <c r="G1800" s="33"/>
      <c r="I1800" s="33"/>
      <c r="J1800" s="33"/>
      <c r="K1800" s="33"/>
      <c r="L1800" s="33"/>
      <c r="M1800" s="33"/>
      <c r="N1800" s="33"/>
      <c r="O1800" s="33"/>
      <c r="P1800" s="33"/>
      <c r="Q1800" s="33"/>
      <c r="R1800" s="33"/>
      <c r="S1800" s="33"/>
      <c r="T1800" s="33"/>
      <c r="U1800" s="33"/>
      <c r="V1800" s="33"/>
      <c r="W1800" s="33"/>
      <c r="X1800" s="33"/>
      <c r="Y1800" s="33"/>
      <c r="Z1800" s="33"/>
      <c r="AA1800" s="33"/>
      <c r="AB1800" s="33"/>
      <c r="AC1800" s="33"/>
    </row>
    <row r="1801" spans="1:29">
      <c r="A1801" s="33"/>
      <c r="B1801" s="33"/>
      <c r="C1801" s="33"/>
      <c r="D1801" s="33"/>
      <c r="E1801" s="33"/>
      <c r="F1801" s="33"/>
      <c r="G1801" s="33"/>
      <c r="I1801" s="33"/>
      <c r="J1801" s="33"/>
      <c r="K1801" s="33"/>
      <c r="L1801" s="33"/>
      <c r="M1801" s="33"/>
      <c r="N1801" s="33"/>
      <c r="O1801" s="33"/>
      <c r="P1801" s="33"/>
      <c r="Q1801" s="33"/>
      <c r="R1801" s="33"/>
      <c r="S1801" s="33"/>
      <c r="T1801" s="33"/>
      <c r="U1801" s="33"/>
      <c r="V1801" s="33"/>
      <c r="W1801" s="33"/>
      <c r="X1801" s="33"/>
      <c r="Y1801" s="33"/>
      <c r="Z1801" s="33"/>
      <c r="AA1801" s="33"/>
      <c r="AB1801" s="33"/>
      <c r="AC1801" s="33"/>
    </row>
    <row r="1802" spans="1:29">
      <c r="A1802" s="33"/>
      <c r="B1802" s="33"/>
      <c r="C1802" s="33"/>
      <c r="D1802" s="33"/>
      <c r="E1802" s="33"/>
      <c r="F1802" s="33"/>
      <c r="G1802" s="33"/>
      <c r="I1802" s="33"/>
      <c r="J1802" s="33"/>
      <c r="K1802" s="33"/>
      <c r="L1802" s="33"/>
      <c r="M1802" s="33"/>
      <c r="N1802" s="33"/>
      <c r="O1802" s="33"/>
      <c r="P1802" s="33"/>
      <c r="Q1802" s="33"/>
      <c r="R1802" s="33"/>
      <c r="S1802" s="33"/>
      <c r="T1802" s="33"/>
      <c r="U1802" s="33"/>
      <c r="V1802" s="33"/>
      <c r="W1802" s="33"/>
      <c r="X1802" s="33"/>
      <c r="Y1802" s="33"/>
      <c r="Z1802" s="33"/>
      <c r="AA1802" s="33"/>
      <c r="AB1802" s="33"/>
      <c r="AC1802" s="33"/>
    </row>
    <row r="1803" spans="1:29">
      <c r="A1803" s="33"/>
      <c r="B1803" s="33"/>
      <c r="C1803" s="33"/>
      <c r="D1803" s="33"/>
      <c r="E1803" s="33"/>
      <c r="F1803" s="33"/>
      <c r="G1803" s="33"/>
      <c r="I1803" s="33"/>
      <c r="J1803" s="33"/>
      <c r="K1803" s="33"/>
      <c r="L1803" s="33"/>
      <c r="M1803" s="33"/>
      <c r="N1803" s="33"/>
      <c r="O1803" s="33"/>
      <c r="P1803" s="33"/>
      <c r="Q1803" s="33"/>
      <c r="R1803" s="33"/>
      <c r="S1803" s="33"/>
      <c r="T1803" s="33"/>
      <c r="U1803" s="33"/>
      <c r="V1803" s="33"/>
      <c r="W1803" s="33"/>
      <c r="X1803" s="33"/>
      <c r="Y1803" s="33"/>
      <c r="Z1803" s="33"/>
      <c r="AA1803" s="33"/>
      <c r="AB1803" s="33"/>
      <c r="AC1803" s="33"/>
    </row>
    <row r="1804" spans="1:29">
      <c r="A1804" s="33"/>
      <c r="B1804" s="33"/>
      <c r="C1804" s="33"/>
      <c r="D1804" s="33"/>
      <c r="E1804" s="33"/>
      <c r="F1804" s="33"/>
      <c r="G1804" s="33"/>
      <c r="I1804" s="33"/>
      <c r="J1804" s="33"/>
      <c r="K1804" s="33"/>
      <c r="L1804" s="33"/>
      <c r="M1804" s="33"/>
      <c r="N1804" s="33"/>
      <c r="O1804" s="33"/>
      <c r="P1804" s="33"/>
      <c r="Q1804" s="33"/>
      <c r="R1804" s="33"/>
      <c r="S1804" s="33"/>
      <c r="T1804" s="33"/>
      <c r="U1804" s="33"/>
      <c r="V1804" s="33"/>
      <c r="W1804" s="33"/>
      <c r="X1804" s="33"/>
      <c r="Y1804" s="33"/>
      <c r="Z1804" s="33"/>
      <c r="AA1804" s="33"/>
      <c r="AB1804" s="33"/>
      <c r="AC1804" s="33"/>
    </row>
    <row r="1805" spans="1:29">
      <c r="A1805" s="33"/>
      <c r="B1805" s="33"/>
      <c r="C1805" s="33"/>
      <c r="D1805" s="33"/>
      <c r="E1805" s="33"/>
      <c r="F1805" s="33"/>
      <c r="G1805" s="33"/>
      <c r="I1805" s="33"/>
      <c r="J1805" s="33"/>
      <c r="K1805" s="33"/>
      <c r="L1805" s="33"/>
      <c r="M1805" s="33"/>
      <c r="N1805" s="33"/>
      <c r="O1805" s="33"/>
      <c r="P1805" s="33"/>
      <c r="Q1805" s="33"/>
      <c r="R1805" s="33"/>
      <c r="S1805" s="33"/>
      <c r="T1805" s="33"/>
      <c r="U1805" s="33"/>
      <c r="V1805" s="33"/>
      <c r="W1805" s="33"/>
      <c r="X1805" s="33"/>
      <c r="Y1805" s="33"/>
      <c r="Z1805" s="33"/>
      <c r="AA1805" s="33"/>
      <c r="AB1805" s="33"/>
      <c r="AC1805" s="33"/>
    </row>
    <row r="1806" spans="1:29">
      <c r="A1806" s="33"/>
      <c r="B1806" s="33"/>
      <c r="C1806" s="33"/>
      <c r="D1806" s="33"/>
      <c r="E1806" s="33"/>
      <c r="F1806" s="33"/>
      <c r="G1806" s="33"/>
      <c r="I1806" s="33"/>
      <c r="J1806" s="33"/>
      <c r="K1806" s="33"/>
      <c r="L1806" s="33"/>
      <c r="M1806" s="33"/>
      <c r="N1806" s="33"/>
      <c r="O1806" s="33"/>
      <c r="P1806" s="33"/>
      <c r="Q1806" s="33"/>
      <c r="R1806" s="33"/>
      <c r="S1806" s="33"/>
      <c r="T1806" s="33"/>
      <c r="U1806" s="33"/>
      <c r="V1806" s="33"/>
      <c r="W1806" s="33"/>
      <c r="X1806" s="33"/>
      <c r="Y1806" s="33"/>
      <c r="Z1806" s="33"/>
      <c r="AA1806" s="33"/>
      <c r="AB1806" s="33"/>
      <c r="AC1806" s="33"/>
    </row>
    <row r="1807" spans="1:29">
      <c r="A1807" s="33"/>
      <c r="B1807" s="33"/>
      <c r="C1807" s="33"/>
      <c r="D1807" s="33"/>
      <c r="E1807" s="33"/>
      <c r="F1807" s="33"/>
      <c r="G1807" s="33"/>
      <c r="I1807" s="33"/>
      <c r="J1807" s="33"/>
      <c r="K1807" s="33"/>
      <c r="L1807" s="33"/>
      <c r="M1807" s="33"/>
      <c r="N1807" s="33"/>
      <c r="O1807" s="33"/>
      <c r="P1807" s="33"/>
      <c r="Q1807" s="33"/>
      <c r="R1807" s="33"/>
      <c r="S1807" s="33"/>
      <c r="T1807" s="33"/>
      <c r="U1807" s="33"/>
      <c r="V1807" s="33"/>
      <c r="W1807" s="33"/>
      <c r="X1807" s="33"/>
      <c r="Y1807" s="33"/>
      <c r="Z1807" s="33"/>
      <c r="AA1807" s="33"/>
      <c r="AB1807" s="33"/>
      <c r="AC1807" s="33"/>
    </row>
    <row r="1808" spans="1:29">
      <c r="A1808" s="33"/>
      <c r="B1808" s="33"/>
      <c r="C1808" s="33"/>
      <c r="D1808" s="33"/>
      <c r="E1808" s="33"/>
      <c r="F1808" s="33"/>
      <c r="G1808" s="33"/>
      <c r="I1808" s="33"/>
      <c r="J1808" s="33"/>
      <c r="K1808" s="33"/>
      <c r="L1808" s="33"/>
      <c r="M1808" s="33"/>
      <c r="N1808" s="33"/>
      <c r="O1808" s="33"/>
      <c r="P1808" s="33"/>
      <c r="Q1808" s="33"/>
      <c r="R1808" s="33"/>
      <c r="S1808" s="33"/>
      <c r="T1808" s="33"/>
      <c r="U1808" s="33"/>
      <c r="V1808" s="33"/>
      <c r="W1808" s="33"/>
      <c r="X1808" s="33"/>
      <c r="Y1808" s="33"/>
      <c r="Z1808" s="33"/>
      <c r="AA1808" s="33"/>
      <c r="AB1808" s="33"/>
      <c r="AC1808" s="33"/>
    </row>
    <row r="1809" spans="1:29">
      <c r="A1809" s="33"/>
      <c r="B1809" s="33"/>
      <c r="C1809" s="33"/>
      <c r="D1809" s="33"/>
      <c r="E1809" s="33"/>
      <c r="F1809" s="33"/>
      <c r="G1809" s="33"/>
      <c r="I1809" s="33"/>
      <c r="J1809" s="33"/>
      <c r="K1809" s="33"/>
      <c r="L1809" s="33"/>
      <c r="M1809" s="33"/>
      <c r="N1809" s="33"/>
      <c r="O1809" s="33"/>
      <c r="P1809" s="33"/>
      <c r="Q1809" s="33"/>
      <c r="R1809" s="33"/>
      <c r="S1809" s="33"/>
      <c r="T1809" s="33"/>
      <c r="U1809" s="33"/>
      <c r="V1809" s="33"/>
      <c r="W1809" s="33"/>
      <c r="X1809" s="33"/>
      <c r="Y1809" s="33"/>
      <c r="Z1809" s="33"/>
      <c r="AA1809" s="33"/>
      <c r="AB1809" s="33"/>
      <c r="AC1809" s="33"/>
    </row>
    <row r="1810" spans="1:29">
      <c r="A1810" s="33"/>
      <c r="B1810" s="33"/>
      <c r="C1810" s="33"/>
      <c r="D1810" s="33"/>
      <c r="E1810" s="33"/>
      <c r="F1810" s="33"/>
      <c r="G1810" s="33"/>
      <c r="I1810" s="33"/>
      <c r="J1810" s="33"/>
      <c r="K1810" s="33"/>
      <c r="L1810" s="33"/>
      <c r="M1810" s="33"/>
      <c r="N1810" s="33"/>
      <c r="O1810" s="33"/>
      <c r="P1810" s="33"/>
      <c r="Q1810" s="33"/>
      <c r="R1810" s="33"/>
      <c r="S1810" s="33"/>
      <c r="T1810" s="33"/>
      <c r="U1810" s="33"/>
      <c r="V1810" s="33"/>
      <c r="W1810" s="33"/>
      <c r="X1810" s="33"/>
      <c r="Y1810" s="33"/>
      <c r="Z1810" s="33"/>
      <c r="AA1810" s="33"/>
      <c r="AB1810" s="33"/>
      <c r="AC1810" s="33"/>
    </row>
    <row r="1811" spans="1:29">
      <c r="A1811" s="33"/>
      <c r="B1811" s="33"/>
      <c r="C1811" s="33"/>
      <c r="D1811" s="33"/>
      <c r="E1811" s="33"/>
      <c r="F1811" s="33"/>
      <c r="G1811" s="33"/>
      <c r="I1811" s="33"/>
      <c r="J1811" s="33"/>
      <c r="K1811" s="33"/>
      <c r="L1811" s="33"/>
      <c r="M1811" s="33"/>
      <c r="N1811" s="33"/>
      <c r="O1811" s="33"/>
      <c r="P1811" s="33"/>
      <c r="Q1811" s="33"/>
      <c r="R1811" s="33"/>
      <c r="S1811" s="33"/>
      <c r="T1811" s="33"/>
      <c r="U1811" s="33"/>
      <c r="V1811" s="33"/>
      <c r="W1811" s="33"/>
      <c r="X1811" s="33"/>
      <c r="Y1811" s="33"/>
      <c r="Z1811" s="33"/>
      <c r="AA1811" s="33"/>
      <c r="AB1811" s="33"/>
      <c r="AC1811" s="33"/>
    </row>
    <row r="1812" spans="1:29">
      <c r="A1812" s="33"/>
      <c r="B1812" s="33"/>
      <c r="C1812" s="33"/>
      <c r="D1812" s="33"/>
      <c r="E1812" s="33"/>
      <c r="F1812" s="33"/>
      <c r="G1812" s="33"/>
      <c r="I1812" s="33"/>
      <c r="J1812" s="33"/>
      <c r="K1812" s="33"/>
      <c r="L1812" s="33"/>
      <c r="M1812" s="33"/>
      <c r="N1812" s="33"/>
      <c r="O1812" s="33"/>
      <c r="P1812" s="33"/>
      <c r="Q1812" s="33"/>
      <c r="R1812" s="33"/>
      <c r="S1812" s="33"/>
      <c r="T1812" s="33"/>
      <c r="U1812" s="33"/>
      <c r="V1812" s="33"/>
      <c r="W1812" s="33"/>
      <c r="X1812" s="33"/>
      <c r="Y1812" s="33"/>
      <c r="Z1812" s="33"/>
      <c r="AA1812" s="33"/>
      <c r="AB1812" s="33"/>
      <c r="AC1812" s="33"/>
    </row>
    <row r="1813" spans="1:29">
      <c r="A1813" s="33"/>
      <c r="B1813" s="33"/>
      <c r="C1813" s="33"/>
      <c r="D1813" s="33"/>
      <c r="E1813" s="33"/>
      <c r="F1813" s="33"/>
      <c r="G1813" s="33"/>
      <c r="I1813" s="33"/>
      <c r="J1813" s="33"/>
      <c r="K1813" s="33"/>
      <c r="L1813" s="33"/>
      <c r="M1813" s="33"/>
      <c r="N1813" s="33"/>
      <c r="O1813" s="33"/>
      <c r="P1813" s="33"/>
      <c r="Q1813" s="33"/>
      <c r="R1813" s="33"/>
      <c r="S1813" s="33"/>
      <c r="T1813" s="33"/>
      <c r="U1813" s="33"/>
      <c r="V1813" s="33"/>
      <c r="W1813" s="33"/>
      <c r="X1813" s="33"/>
      <c r="Y1813" s="33"/>
      <c r="Z1813" s="33"/>
      <c r="AA1813" s="33"/>
      <c r="AB1813" s="33"/>
      <c r="AC1813" s="33"/>
    </row>
    <row r="1814" spans="1:29">
      <c r="A1814" s="33"/>
      <c r="B1814" s="33"/>
      <c r="C1814" s="33"/>
      <c r="D1814" s="33"/>
      <c r="E1814" s="33"/>
      <c r="F1814" s="33"/>
      <c r="G1814" s="33"/>
      <c r="I1814" s="33"/>
      <c r="J1814" s="33"/>
      <c r="K1814" s="33"/>
      <c r="L1814" s="33"/>
      <c r="M1814" s="33"/>
      <c r="N1814" s="33"/>
      <c r="O1814" s="33"/>
      <c r="P1814" s="33"/>
      <c r="Q1814" s="33"/>
      <c r="R1814" s="33"/>
      <c r="S1814" s="33"/>
      <c r="T1814" s="33"/>
      <c r="U1814" s="33"/>
      <c r="V1814" s="33"/>
      <c r="W1814" s="33"/>
      <c r="X1814" s="33"/>
      <c r="Y1814" s="33"/>
      <c r="Z1814" s="33"/>
      <c r="AA1814" s="33"/>
      <c r="AB1814" s="33"/>
      <c r="AC1814" s="33"/>
    </row>
    <row r="1815" spans="1:29">
      <c r="A1815" s="33"/>
      <c r="B1815" s="33"/>
      <c r="C1815" s="33"/>
      <c r="D1815" s="33"/>
      <c r="E1815" s="33"/>
      <c r="F1815" s="33"/>
      <c r="G1815" s="33"/>
      <c r="I1815" s="33"/>
      <c r="J1815" s="33"/>
      <c r="K1815" s="33"/>
      <c r="L1815" s="33"/>
      <c r="M1815" s="33"/>
      <c r="N1815" s="33"/>
      <c r="O1815" s="33"/>
      <c r="P1815" s="33"/>
      <c r="Q1815" s="33"/>
      <c r="R1815" s="33"/>
      <c r="S1815" s="33"/>
      <c r="T1815" s="33"/>
      <c r="U1815" s="33"/>
      <c r="V1815" s="33"/>
      <c r="W1815" s="33"/>
      <c r="X1815" s="33"/>
      <c r="Y1815" s="33"/>
      <c r="Z1815" s="33"/>
      <c r="AA1815" s="33"/>
      <c r="AB1815" s="33"/>
      <c r="AC1815" s="33"/>
    </row>
    <row r="1816" spans="1:29">
      <c r="A1816" s="33"/>
      <c r="B1816" s="33"/>
      <c r="C1816" s="33"/>
      <c r="D1816" s="33"/>
      <c r="E1816" s="33"/>
      <c r="F1816" s="33"/>
      <c r="G1816" s="33"/>
      <c r="I1816" s="33"/>
      <c r="J1816" s="33"/>
      <c r="K1816" s="33"/>
      <c r="L1816" s="33"/>
      <c r="M1816" s="33"/>
      <c r="N1816" s="33"/>
      <c r="O1816" s="33"/>
      <c r="P1816" s="33"/>
      <c r="Q1816" s="33"/>
      <c r="R1816" s="33"/>
      <c r="S1816" s="33"/>
      <c r="T1816" s="33"/>
      <c r="U1816" s="33"/>
      <c r="V1816" s="33"/>
      <c r="W1816" s="33"/>
      <c r="X1816" s="33"/>
      <c r="Y1816" s="33"/>
      <c r="Z1816" s="33"/>
      <c r="AA1816" s="33"/>
      <c r="AB1816" s="33"/>
      <c r="AC1816" s="33"/>
    </row>
    <row r="1817" spans="1:29">
      <c r="A1817" s="33"/>
      <c r="B1817" s="33"/>
      <c r="C1817" s="33"/>
      <c r="D1817" s="33"/>
      <c r="E1817" s="33"/>
      <c r="F1817" s="33"/>
      <c r="G1817" s="33"/>
      <c r="I1817" s="33"/>
      <c r="J1817" s="33"/>
      <c r="K1817" s="33"/>
      <c r="L1817" s="33"/>
      <c r="M1817" s="33"/>
      <c r="N1817" s="33"/>
      <c r="O1817" s="33"/>
      <c r="P1817" s="33"/>
      <c r="Q1817" s="33"/>
      <c r="R1817" s="33"/>
      <c r="S1817" s="33"/>
      <c r="T1817" s="33"/>
      <c r="U1817" s="33"/>
      <c r="V1817" s="33"/>
      <c r="W1817" s="33"/>
      <c r="X1817" s="33"/>
      <c r="Y1817" s="33"/>
      <c r="Z1817" s="33"/>
      <c r="AA1817" s="33"/>
      <c r="AB1817" s="33"/>
      <c r="AC1817" s="33"/>
    </row>
    <row r="1818" spans="1:29">
      <c r="A1818" s="33"/>
      <c r="B1818" s="33"/>
      <c r="C1818" s="33"/>
      <c r="D1818" s="33"/>
      <c r="E1818" s="33"/>
      <c r="F1818" s="33"/>
      <c r="G1818" s="33"/>
      <c r="I1818" s="33"/>
      <c r="J1818" s="33"/>
      <c r="K1818" s="33"/>
      <c r="L1818" s="33"/>
      <c r="M1818" s="33"/>
      <c r="N1818" s="33"/>
      <c r="O1818" s="33"/>
      <c r="P1818" s="33"/>
      <c r="Q1818" s="33"/>
      <c r="R1818" s="33"/>
      <c r="S1818" s="33"/>
      <c r="T1818" s="33"/>
      <c r="U1818" s="33"/>
      <c r="V1818" s="33"/>
      <c r="W1818" s="33"/>
      <c r="X1818" s="33"/>
      <c r="Y1818" s="33"/>
      <c r="Z1818" s="33"/>
      <c r="AA1818" s="33"/>
      <c r="AB1818" s="33"/>
      <c r="AC1818" s="33"/>
    </row>
    <row r="1819" spans="1:29">
      <c r="A1819" s="33"/>
      <c r="B1819" s="33"/>
      <c r="C1819" s="33"/>
      <c r="D1819" s="33"/>
      <c r="E1819" s="33"/>
      <c r="F1819" s="33"/>
      <c r="G1819" s="33"/>
      <c r="I1819" s="33"/>
      <c r="J1819" s="33"/>
      <c r="K1819" s="33"/>
      <c r="L1819" s="33"/>
      <c r="M1819" s="33"/>
      <c r="N1819" s="33"/>
      <c r="O1819" s="33"/>
      <c r="P1819" s="33"/>
      <c r="Q1819" s="33"/>
      <c r="R1819" s="33"/>
      <c r="S1819" s="33"/>
      <c r="T1819" s="33"/>
      <c r="U1819" s="33"/>
      <c r="V1819" s="33"/>
      <c r="W1819" s="33"/>
      <c r="X1819" s="33"/>
      <c r="Y1819" s="33"/>
      <c r="Z1819" s="33"/>
      <c r="AA1819" s="33"/>
      <c r="AB1819" s="33"/>
      <c r="AC1819" s="33"/>
    </row>
    <row r="1820" spans="1:29">
      <c r="A1820" s="33"/>
      <c r="B1820" s="33"/>
      <c r="C1820" s="33"/>
      <c r="D1820" s="33"/>
      <c r="E1820" s="33"/>
      <c r="F1820" s="33"/>
      <c r="G1820" s="33"/>
      <c r="I1820" s="33"/>
      <c r="J1820" s="33"/>
      <c r="K1820" s="33"/>
      <c r="L1820" s="33"/>
      <c r="M1820" s="33"/>
      <c r="N1820" s="33"/>
      <c r="O1820" s="33"/>
      <c r="P1820" s="33"/>
      <c r="Q1820" s="33"/>
      <c r="R1820" s="33"/>
      <c r="S1820" s="33"/>
      <c r="T1820" s="33"/>
      <c r="U1820" s="33"/>
      <c r="V1820" s="33"/>
      <c r="W1820" s="33"/>
      <c r="X1820" s="33"/>
      <c r="Y1820" s="33"/>
      <c r="Z1820" s="33"/>
      <c r="AA1820" s="33"/>
      <c r="AB1820" s="33"/>
      <c r="AC1820" s="33"/>
    </row>
    <row r="1821" spans="1:29">
      <c r="A1821" s="33"/>
      <c r="B1821" s="33"/>
      <c r="C1821" s="33"/>
      <c r="D1821" s="33"/>
      <c r="E1821" s="33"/>
      <c r="F1821" s="33"/>
      <c r="G1821" s="33"/>
      <c r="I1821" s="33"/>
      <c r="J1821" s="33"/>
      <c r="K1821" s="33"/>
      <c r="L1821" s="33"/>
      <c r="M1821" s="33"/>
      <c r="N1821" s="33"/>
      <c r="O1821" s="33"/>
      <c r="P1821" s="33"/>
      <c r="Q1821" s="33"/>
      <c r="R1821" s="33"/>
      <c r="S1821" s="33"/>
      <c r="T1821" s="33"/>
      <c r="U1821" s="33"/>
      <c r="V1821" s="33"/>
      <c r="W1821" s="33"/>
      <c r="X1821" s="33"/>
      <c r="Y1821" s="33"/>
      <c r="Z1821" s="33"/>
      <c r="AA1821" s="33"/>
      <c r="AB1821" s="33"/>
      <c r="AC1821" s="33"/>
    </row>
    <row r="1822" spans="1:29">
      <c r="A1822" s="33"/>
      <c r="B1822" s="33"/>
      <c r="C1822" s="33"/>
      <c r="D1822" s="33"/>
      <c r="E1822" s="33"/>
      <c r="F1822" s="33"/>
      <c r="G1822" s="33"/>
      <c r="I1822" s="33"/>
      <c r="J1822" s="33"/>
      <c r="K1822" s="33"/>
      <c r="L1822" s="33"/>
      <c r="M1822" s="33"/>
      <c r="N1822" s="33"/>
      <c r="O1822" s="33"/>
      <c r="P1822" s="33"/>
      <c r="Q1822" s="33"/>
      <c r="R1822" s="33"/>
      <c r="S1822" s="33"/>
      <c r="T1822" s="33"/>
      <c r="U1822" s="33"/>
      <c r="V1822" s="33"/>
      <c r="W1822" s="33"/>
      <c r="X1822" s="33"/>
      <c r="Y1822" s="33"/>
      <c r="Z1822" s="33"/>
      <c r="AA1822" s="33"/>
      <c r="AB1822" s="33"/>
      <c r="AC1822" s="33"/>
    </row>
    <row r="1823" spans="1:29">
      <c r="A1823" s="33"/>
      <c r="B1823" s="33"/>
      <c r="C1823" s="33"/>
      <c r="D1823" s="33"/>
      <c r="E1823" s="33"/>
      <c r="F1823" s="33"/>
      <c r="G1823" s="33"/>
      <c r="I1823" s="33"/>
      <c r="J1823" s="33"/>
      <c r="K1823" s="33"/>
      <c r="L1823" s="33"/>
      <c r="M1823" s="33"/>
      <c r="N1823" s="33"/>
      <c r="O1823" s="33"/>
      <c r="P1823" s="33"/>
      <c r="Q1823" s="33"/>
      <c r="R1823" s="33"/>
      <c r="S1823" s="33"/>
      <c r="T1823" s="33"/>
      <c r="U1823" s="33"/>
      <c r="V1823" s="33"/>
      <c r="W1823" s="33"/>
      <c r="X1823" s="33"/>
      <c r="Y1823" s="33"/>
      <c r="Z1823" s="33"/>
      <c r="AA1823" s="33"/>
      <c r="AB1823" s="33"/>
      <c r="AC1823" s="33"/>
    </row>
    <row r="1824" spans="1:29">
      <c r="A1824" s="33"/>
      <c r="B1824" s="33"/>
      <c r="C1824" s="33"/>
      <c r="D1824" s="33"/>
      <c r="E1824" s="33"/>
      <c r="F1824" s="33"/>
      <c r="G1824" s="33"/>
      <c r="I1824" s="33"/>
      <c r="J1824" s="33"/>
      <c r="K1824" s="33"/>
      <c r="L1824" s="33"/>
      <c r="M1824" s="33"/>
      <c r="N1824" s="33"/>
      <c r="O1824" s="33"/>
      <c r="P1824" s="33"/>
      <c r="Q1824" s="33"/>
      <c r="R1824" s="33"/>
      <c r="S1824" s="33"/>
      <c r="T1824" s="33"/>
      <c r="U1824" s="33"/>
      <c r="V1824" s="33"/>
      <c r="W1824" s="33"/>
      <c r="X1824" s="33"/>
      <c r="Y1824" s="33"/>
      <c r="Z1824" s="33"/>
      <c r="AA1824" s="33"/>
      <c r="AB1824" s="33"/>
      <c r="AC1824" s="33"/>
    </row>
    <row r="1825" spans="1:29">
      <c r="A1825" s="33"/>
      <c r="B1825" s="33"/>
      <c r="C1825" s="33"/>
      <c r="D1825" s="33"/>
      <c r="E1825" s="33"/>
      <c r="F1825" s="33"/>
      <c r="G1825" s="33"/>
      <c r="I1825" s="33"/>
      <c r="J1825" s="33"/>
      <c r="K1825" s="33"/>
      <c r="L1825" s="33"/>
      <c r="M1825" s="33"/>
      <c r="N1825" s="33"/>
      <c r="O1825" s="33"/>
      <c r="P1825" s="33"/>
      <c r="Q1825" s="33"/>
      <c r="R1825" s="33"/>
      <c r="S1825" s="33"/>
      <c r="T1825" s="33"/>
      <c r="U1825" s="33"/>
      <c r="V1825" s="33"/>
      <c r="W1825" s="33"/>
      <c r="X1825" s="33"/>
      <c r="Y1825" s="33"/>
      <c r="Z1825" s="33"/>
      <c r="AA1825" s="33"/>
      <c r="AB1825" s="33"/>
      <c r="AC1825" s="33"/>
    </row>
    <row r="1826" spans="1:29">
      <c r="A1826" s="33"/>
      <c r="B1826" s="33"/>
      <c r="C1826" s="33"/>
      <c r="D1826" s="33"/>
      <c r="E1826" s="33"/>
      <c r="F1826" s="33"/>
      <c r="G1826" s="33"/>
      <c r="I1826" s="33"/>
      <c r="J1826" s="33"/>
      <c r="K1826" s="33"/>
      <c r="L1826" s="33"/>
      <c r="M1826" s="33"/>
      <c r="N1826" s="33"/>
      <c r="O1826" s="33"/>
      <c r="P1826" s="33"/>
      <c r="Q1826" s="33"/>
      <c r="R1826" s="33"/>
      <c r="S1826" s="33"/>
      <c r="T1826" s="33"/>
      <c r="U1826" s="33"/>
      <c r="V1826" s="33"/>
      <c r="W1826" s="33"/>
      <c r="X1826" s="33"/>
      <c r="Y1826" s="33"/>
      <c r="Z1826" s="33"/>
      <c r="AA1826" s="33"/>
      <c r="AB1826" s="33"/>
      <c r="AC1826" s="33"/>
    </row>
    <row r="1827" spans="1:29">
      <c r="A1827" s="33"/>
      <c r="B1827" s="33"/>
      <c r="C1827" s="33"/>
      <c r="D1827" s="33"/>
      <c r="E1827" s="33"/>
      <c r="F1827" s="33"/>
      <c r="G1827" s="33"/>
      <c r="I1827" s="33"/>
      <c r="J1827" s="33"/>
      <c r="K1827" s="33"/>
      <c r="L1827" s="33"/>
      <c r="M1827" s="33"/>
      <c r="N1827" s="33"/>
      <c r="O1827" s="33"/>
      <c r="P1827" s="33"/>
      <c r="Q1827" s="33"/>
      <c r="R1827" s="33"/>
      <c r="S1827" s="33"/>
      <c r="T1827" s="33"/>
      <c r="U1827" s="33"/>
      <c r="V1827" s="33"/>
      <c r="W1827" s="33"/>
      <c r="X1827" s="33"/>
      <c r="Y1827" s="33"/>
      <c r="Z1827" s="33"/>
      <c r="AA1827" s="33"/>
      <c r="AB1827" s="33"/>
      <c r="AC1827" s="33"/>
    </row>
    <row r="1828" spans="1:29">
      <c r="A1828" s="33"/>
      <c r="B1828" s="33"/>
      <c r="C1828" s="33"/>
      <c r="D1828" s="33"/>
      <c r="E1828" s="33"/>
      <c r="F1828" s="33"/>
      <c r="G1828" s="33"/>
      <c r="I1828" s="33"/>
      <c r="J1828" s="33"/>
      <c r="K1828" s="33"/>
      <c r="L1828" s="33"/>
      <c r="M1828" s="33"/>
      <c r="N1828" s="33"/>
      <c r="O1828" s="33"/>
      <c r="P1828" s="33"/>
      <c r="Q1828" s="33"/>
      <c r="R1828" s="33"/>
      <c r="S1828" s="33"/>
      <c r="T1828" s="33"/>
      <c r="U1828" s="33"/>
      <c r="V1828" s="33"/>
      <c r="W1828" s="33"/>
      <c r="X1828" s="33"/>
      <c r="Y1828" s="33"/>
      <c r="Z1828" s="33"/>
      <c r="AA1828" s="33"/>
      <c r="AB1828" s="33"/>
      <c r="AC1828" s="33"/>
    </row>
    <row r="1829" spans="1:29">
      <c r="A1829" s="33"/>
      <c r="B1829" s="33"/>
      <c r="C1829" s="33"/>
      <c r="D1829" s="33"/>
      <c r="E1829" s="33"/>
      <c r="F1829" s="33"/>
      <c r="G1829" s="33"/>
      <c r="I1829" s="33"/>
      <c r="J1829" s="33"/>
      <c r="K1829" s="33"/>
      <c r="L1829" s="33"/>
      <c r="M1829" s="33"/>
      <c r="N1829" s="33"/>
      <c r="O1829" s="33"/>
      <c r="P1829" s="33"/>
      <c r="Q1829" s="33"/>
      <c r="R1829" s="33"/>
      <c r="S1829" s="33"/>
      <c r="T1829" s="33"/>
      <c r="U1829" s="33"/>
      <c r="V1829" s="33"/>
      <c r="W1829" s="33"/>
      <c r="X1829" s="33"/>
      <c r="Y1829" s="33"/>
      <c r="Z1829" s="33"/>
      <c r="AA1829" s="33"/>
      <c r="AB1829" s="33"/>
      <c r="AC1829" s="33"/>
    </row>
    <row r="1830" spans="1:29">
      <c r="A1830" s="33"/>
      <c r="B1830" s="33"/>
      <c r="C1830" s="33"/>
      <c r="D1830" s="33"/>
      <c r="E1830" s="33"/>
      <c r="F1830" s="33"/>
      <c r="G1830" s="33"/>
      <c r="I1830" s="33"/>
      <c r="J1830" s="33"/>
      <c r="K1830" s="33"/>
      <c r="L1830" s="33"/>
      <c r="M1830" s="33"/>
      <c r="N1830" s="33"/>
      <c r="O1830" s="33"/>
      <c r="P1830" s="33"/>
      <c r="Q1830" s="33"/>
      <c r="R1830" s="33"/>
      <c r="S1830" s="33"/>
      <c r="T1830" s="33"/>
      <c r="U1830" s="33"/>
      <c r="V1830" s="33"/>
      <c r="W1830" s="33"/>
      <c r="X1830" s="33"/>
      <c r="Y1830" s="33"/>
      <c r="Z1830" s="33"/>
      <c r="AA1830" s="33"/>
      <c r="AB1830" s="33"/>
      <c r="AC1830" s="33"/>
    </row>
    <row r="1831" spans="1:29">
      <c r="A1831" s="33"/>
      <c r="B1831" s="33"/>
      <c r="C1831" s="33"/>
      <c r="D1831" s="33"/>
      <c r="E1831" s="33"/>
      <c r="F1831" s="33"/>
      <c r="G1831" s="33"/>
      <c r="I1831" s="33"/>
      <c r="J1831" s="33"/>
      <c r="K1831" s="33"/>
      <c r="L1831" s="33"/>
      <c r="M1831" s="33"/>
      <c r="N1831" s="33"/>
      <c r="O1831" s="33"/>
      <c r="P1831" s="33"/>
      <c r="Q1831" s="33"/>
      <c r="R1831" s="33"/>
      <c r="S1831" s="33"/>
      <c r="T1831" s="33"/>
      <c r="U1831" s="33"/>
      <c r="V1831" s="33"/>
      <c r="W1831" s="33"/>
      <c r="X1831" s="33"/>
      <c r="Y1831" s="33"/>
      <c r="Z1831" s="33"/>
      <c r="AA1831" s="33"/>
      <c r="AB1831" s="33"/>
      <c r="AC1831" s="33"/>
    </row>
    <row r="1832" spans="1:29">
      <c r="A1832" s="33"/>
      <c r="B1832" s="33"/>
      <c r="C1832" s="33"/>
      <c r="D1832" s="33"/>
      <c r="E1832" s="33"/>
      <c r="F1832" s="33"/>
      <c r="G1832" s="33"/>
      <c r="I1832" s="33"/>
      <c r="J1832" s="33"/>
      <c r="K1832" s="33"/>
      <c r="L1832" s="33"/>
      <c r="M1832" s="33"/>
      <c r="N1832" s="33"/>
      <c r="O1832" s="33"/>
      <c r="P1832" s="33"/>
      <c r="Q1832" s="33"/>
      <c r="R1832" s="33"/>
      <c r="S1832" s="33"/>
      <c r="T1832" s="33"/>
      <c r="U1832" s="33"/>
      <c r="V1832" s="33"/>
      <c r="W1832" s="33"/>
      <c r="X1832" s="33"/>
      <c r="Y1832" s="33"/>
      <c r="Z1832" s="33"/>
      <c r="AA1832" s="33"/>
      <c r="AB1832" s="33"/>
      <c r="AC1832" s="33"/>
    </row>
    <row r="1833" spans="1:29">
      <c r="A1833" s="33"/>
      <c r="B1833" s="33"/>
      <c r="C1833" s="33"/>
      <c r="D1833" s="33"/>
      <c r="E1833" s="33"/>
      <c r="F1833" s="33"/>
      <c r="G1833" s="33"/>
      <c r="I1833" s="33"/>
      <c r="J1833" s="33"/>
      <c r="K1833" s="33"/>
      <c r="L1833" s="33"/>
      <c r="M1833" s="33"/>
      <c r="N1833" s="33"/>
      <c r="O1833" s="33"/>
      <c r="P1833" s="33"/>
      <c r="Q1833" s="33"/>
      <c r="R1833" s="33"/>
      <c r="S1833" s="33"/>
      <c r="T1833" s="33"/>
      <c r="U1833" s="33"/>
      <c r="V1833" s="33"/>
      <c r="W1833" s="33"/>
      <c r="X1833" s="33"/>
      <c r="Y1833" s="33"/>
      <c r="Z1833" s="33"/>
      <c r="AA1833" s="33"/>
      <c r="AB1833" s="33"/>
      <c r="AC1833" s="33"/>
    </row>
    <row r="1834" spans="1:29">
      <c r="A1834" s="33"/>
      <c r="B1834" s="33"/>
      <c r="C1834" s="33"/>
      <c r="D1834" s="33"/>
      <c r="E1834" s="33"/>
      <c r="F1834" s="33"/>
      <c r="G1834" s="33"/>
      <c r="I1834" s="33"/>
      <c r="J1834" s="33"/>
      <c r="K1834" s="33"/>
      <c r="L1834" s="33"/>
      <c r="M1834" s="33"/>
      <c r="N1834" s="33"/>
      <c r="O1834" s="33"/>
      <c r="P1834" s="33"/>
      <c r="Q1834" s="33"/>
      <c r="R1834" s="33"/>
      <c r="S1834" s="33"/>
      <c r="T1834" s="33"/>
      <c r="U1834" s="33"/>
      <c r="V1834" s="33"/>
      <c r="W1834" s="33"/>
      <c r="X1834" s="33"/>
      <c r="Y1834" s="33"/>
      <c r="Z1834" s="33"/>
      <c r="AA1834" s="33"/>
      <c r="AB1834" s="33"/>
      <c r="AC1834" s="33"/>
    </row>
    <row r="1835" spans="1:29">
      <c r="A1835" s="33"/>
      <c r="B1835" s="33"/>
      <c r="C1835" s="33"/>
      <c r="D1835" s="33"/>
      <c r="E1835" s="33"/>
      <c r="F1835" s="33"/>
      <c r="G1835" s="33"/>
      <c r="I1835" s="33"/>
      <c r="J1835" s="33"/>
      <c r="K1835" s="33"/>
      <c r="L1835" s="33"/>
      <c r="M1835" s="33"/>
      <c r="N1835" s="33"/>
      <c r="O1835" s="33"/>
      <c r="P1835" s="33"/>
      <c r="Q1835" s="33"/>
      <c r="R1835" s="33"/>
      <c r="S1835" s="33"/>
      <c r="T1835" s="33"/>
      <c r="U1835" s="33"/>
      <c r="V1835" s="33"/>
      <c r="W1835" s="33"/>
      <c r="X1835" s="33"/>
      <c r="Y1835" s="33"/>
      <c r="Z1835" s="33"/>
      <c r="AA1835" s="33"/>
      <c r="AB1835" s="33"/>
      <c r="AC1835" s="33"/>
    </row>
    <row r="1836" spans="1:29">
      <c r="A1836" s="33"/>
      <c r="B1836" s="33"/>
      <c r="C1836" s="33"/>
      <c r="D1836" s="33"/>
      <c r="E1836" s="33"/>
      <c r="F1836" s="33"/>
      <c r="G1836" s="33"/>
      <c r="I1836" s="33"/>
      <c r="J1836" s="33"/>
      <c r="K1836" s="33"/>
      <c r="L1836" s="33"/>
      <c r="M1836" s="33"/>
      <c r="N1836" s="33"/>
      <c r="O1836" s="33"/>
      <c r="P1836" s="33"/>
      <c r="Q1836" s="33"/>
      <c r="R1836" s="33"/>
      <c r="S1836" s="33"/>
      <c r="T1836" s="33"/>
      <c r="U1836" s="33"/>
      <c r="V1836" s="33"/>
      <c r="W1836" s="33"/>
      <c r="X1836" s="33"/>
      <c r="Y1836" s="33"/>
      <c r="Z1836" s="33"/>
      <c r="AA1836" s="33"/>
      <c r="AB1836" s="33"/>
      <c r="AC1836" s="33"/>
    </row>
    <row r="1837" spans="1:29">
      <c r="A1837" s="33"/>
      <c r="B1837" s="33"/>
      <c r="C1837" s="33"/>
      <c r="D1837" s="33"/>
      <c r="E1837" s="33"/>
      <c r="F1837" s="33"/>
      <c r="G1837" s="33"/>
      <c r="I1837" s="33"/>
      <c r="J1837" s="33"/>
      <c r="K1837" s="33"/>
      <c r="L1837" s="33"/>
      <c r="M1837" s="33"/>
      <c r="N1837" s="33"/>
      <c r="O1837" s="33"/>
      <c r="P1837" s="33"/>
      <c r="Q1837" s="33"/>
      <c r="R1837" s="33"/>
      <c r="S1837" s="33"/>
      <c r="T1837" s="33"/>
      <c r="U1837" s="33"/>
      <c r="V1837" s="33"/>
      <c r="W1837" s="33"/>
      <c r="X1837" s="33"/>
      <c r="Y1837" s="33"/>
      <c r="Z1837" s="33"/>
      <c r="AA1837" s="33"/>
      <c r="AB1837" s="33"/>
      <c r="AC1837" s="33"/>
    </row>
    <row r="1838" spans="1:29">
      <c r="A1838" s="33"/>
      <c r="B1838" s="33"/>
      <c r="C1838" s="33"/>
      <c r="D1838" s="33"/>
      <c r="E1838" s="33"/>
      <c r="F1838" s="33"/>
      <c r="G1838" s="33"/>
      <c r="I1838" s="33"/>
      <c r="J1838" s="33"/>
      <c r="K1838" s="33"/>
      <c r="L1838" s="33"/>
      <c r="M1838" s="33"/>
      <c r="N1838" s="33"/>
      <c r="O1838" s="33"/>
      <c r="P1838" s="33"/>
      <c r="Q1838" s="33"/>
      <c r="R1838" s="33"/>
      <c r="S1838" s="33"/>
      <c r="T1838" s="33"/>
      <c r="U1838" s="33"/>
      <c r="V1838" s="33"/>
      <c r="W1838" s="33"/>
      <c r="X1838" s="33"/>
      <c r="Y1838" s="33"/>
      <c r="Z1838" s="33"/>
      <c r="AA1838" s="33"/>
      <c r="AB1838" s="33"/>
      <c r="AC1838" s="33"/>
    </row>
    <row r="1839" spans="1:29">
      <c r="A1839" s="33"/>
      <c r="B1839" s="33"/>
      <c r="C1839" s="33"/>
      <c r="D1839" s="33"/>
      <c r="E1839" s="33"/>
      <c r="F1839" s="33"/>
      <c r="G1839" s="33"/>
      <c r="I1839" s="33"/>
      <c r="J1839" s="33"/>
      <c r="K1839" s="33"/>
      <c r="L1839" s="33"/>
      <c r="M1839" s="33"/>
      <c r="N1839" s="33"/>
      <c r="O1839" s="33"/>
      <c r="P1839" s="33"/>
      <c r="Q1839" s="33"/>
      <c r="R1839" s="33"/>
      <c r="S1839" s="33"/>
      <c r="T1839" s="33"/>
      <c r="U1839" s="33"/>
      <c r="V1839" s="33"/>
      <c r="W1839" s="33"/>
      <c r="X1839" s="33"/>
      <c r="Y1839" s="33"/>
      <c r="Z1839" s="33"/>
      <c r="AA1839" s="33"/>
      <c r="AB1839" s="33"/>
      <c r="AC1839" s="33"/>
    </row>
    <row r="1840" spans="1:29">
      <c r="A1840" s="33"/>
      <c r="B1840" s="33"/>
      <c r="C1840" s="33"/>
      <c r="D1840" s="33"/>
      <c r="E1840" s="33"/>
      <c r="F1840" s="33"/>
      <c r="G1840" s="33"/>
      <c r="I1840" s="33"/>
      <c r="J1840" s="33"/>
      <c r="K1840" s="33"/>
      <c r="L1840" s="33"/>
      <c r="M1840" s="33"/>
      <c r="N1840" s="33"/>
      <c r="O1840" s="33"/>
      <c r="P1840" s="33"/>
      <c r="Q1840" s="33"/>
      <c r="R1840" s="33"/>
      <c r="S1840" s="33"/>
      <c r="T1840" s="33"/>
      <c r="U1840" s="33"/>
      <c r="V1840" s="33"/>
      <c r="W1840" s="33"/>
      <c r="X1840" s="33"/>
      <c r="Y1840" s="33"/>
      <c r="Z1840" s="33"/>
      <c r="AA1840" s="33"/>
      <c r="AB1840" s="33"/>
      <c r="AC1840" s="33"/>
    </row>
    <row r="1841" spans="1:29">
      <c r="A1841" s="33"/>
      <c r="B1841" s="33"/>
      <c r="C1841" s="33"/>
      <c r="D1841" s="33"/>
      <c r="E1841" s="33"/>
      <c r="F1841" s="33"/>
      <c r="G1841" s="33"/>
      <c r="I1841" s="33"/>
      <c r="J1841" s="33"/>
      <c r="K1841" s="33"/>
      <c r="L1841" s="33"/>
      <c r="M1841" s="33"/>
      <c r="N1841" s="33"/>
      <c r="O1841" s="33"/>
      <c r="P1841" s="33"/>
      <c r="Q1841" s="33"/>
      <c r="R1841" s="33"/>
      <c r="S1841" s="33"/>
      <c r="T1841" s="33"/>
      <c r="U1841" s="33"/>
      <c r="V1841" s="33"/>
      <c r="W1841" s="33"/>
      <c r="X1841" s="33"/>
      <c r="Y1841" s="33"/>
      <c r="Z1841" s="33"/>
      <c r="AA1841" s="33"/>
      <c r="AB1841" s="33"/>
      <c r="AC1841" s="33"/>
    </row>
    <row r="1842" spans="1:29">
      <c r="A1842" s="33"/>
      <c r="B1842" s="33"/>
      <c r="C1842" s="33"/>
      <c r="D1842" s="33"/>
      <c r="E1842" s="33"/>
      <c r="F1842" s="33"/>
      <c r="G1842" s="33"/>
      <c r="I1842" s="33"/>
      <c r="J1842" s="33"/>
      <c r="K1842" s="33"/>
      <c r="L1842" s="33"/>
      <c r="M1842" s="33"/>
      <c r="N1842" s="33"/>
      <c r="O1842" s="33"/>
      <c r="P1842" s="33"/>
      <c r="Q1842" s="33"/>
      <c r="R1842" s="33"/>
      <c r="S1842" s="33"/>
      <c r="T1842" s="33"/>
      <c r="U1842" s="33"/>
      <c r="V1842" s="33"/>
      <c r="W1842" s="33"/>
      <c r="X1842" s="33"/>
      <c r="Y1842" s="33"/>
      <c r="Z1842" s="33"/>
      <c r="AA1842" s="33"/>
      <c r="AB1842" s="33"/>
      <c r="AC1842" s="33"/>
    </row>
    <row r="1843" spans="1:29">
      <c r="A1843" s="33"/>
      <c r="B1843" s="33"/>
      <c r="C1843" s="33"/>
      <c r="D1843" s="33"/>
      <c r="E1843" s="33"/>
      <c r="F1843" s="33"/>
      <c r="G1843" s="33"/>
      <c r="I1843" s="33"/>
      <c r="J1843" s="33"/>
      <c r="K1843" s="33"/>
      <c r="L1843" s="33"/>
      <c r="M1843" s="33"/>
      <c r="N1843" s="33"/>
      <c r="O1843" s="33"/>
      <c r="P1843" s="33"/>
      <c r="Q1843" s="33"/>
      <c r="R1843" s="33"/>
      <c r="S1843" s="33"/>
      <c r="T1843" s="33"/>
      <c r="U1843" s="33"/>
      <c r="V1843" s="33"/>
      <c r="W1843" s="33"/>
      <c r="X1843" s="33"/>
      <c r="Y1843" s="33"/>
      <c r="Z1843" s="33"/>
      <c r="AA1843" s="33"/>
      <c r="AB1843" s="33"/>
      <c r="AC1843" s="33"/>
    </row>
    <row r="1844" spans="1:29">
      <c r="A1844" s="33"/>
      <c r="B1844" s="33"/>
      <c r="C1844" s="33"/>
      <c r="D1844" s="33"/>
      <c r="E1844" s="33"/>
      <c r="F1844" s="33"/>
      <c r="G1844" s="33"/>
      <c r="I1844" s="33"/>
      <c r="J1844" s="33"/>
      <c r="K1844" s="33"/>
      <c r="L1844" s="33"/>
      <c r="M1844" s="33"/>
      <c r="N1844" s="33"/>
      <c r="O1844" s="33"/>
      <c r="P1844" s="33"/>
      <c r="Q1844" s="33"/>
      <c r="R1844" s="33"/>
      <c r="S1844" s="33"/>
      <c r="T1844" s="33"/>
      <c r="U1844" s="33"/>
      <c r="V1844" s="33"/>
      <c r="W1844" s="33"/>
      <c r="X1844" s="33"/>
      <c r="Y1844" s="33"/>
      <c r="Z1844" s="33"/>
      <c r="AA1844" s="33"/>
      <c r="AB1844" s="33"/>
      <c r="AC1844" s="33"/>
    </row>
    <row r="1845" spans="1:29">
      <c r="A1845" s="33"/>
      <c r="B1845" s="33"/>
      <c r="C1845" s="33"/>
      <c r="D1845" s="33"/>
      <c r="E1845" s="33"/>
      <c r="F1845" s="33"/>
      <c r="G1845" s="33"/>
      <c r="I1845" s="33"/>
      <c r="J1845" s="33"/>
      <c r="K1845" s="33"/>
      <c r="L1845" s="33"/>
      <c r="M1845" s="33"/>
      <c r="N1845" s="33"/>
      <c r="O1845" s="33"/>
      <c r="P1845" s="33"/>
      <c r="Q1845" s="33"/>
      <c r="R1845" s="33"/>
      <c r="S1845" s="33"/>
      <c r="T1845" s="33"/>
      <c r="U1845" s="33"/>
      <c r="V1845" s="33"/>
      <c r="W1845" s="33"/>
      <c r="X1845" s="33"/>
      <c r="Y1845" s="33"/>
      <c r="Z1845" s="33"/>
      <c r="AA1845" s="33"/>
      <c r="AB1845" s="33"/>
      <c r="AC1845" s="33"/>
    </row>
    <row r="1846" spans="1:29">
      <c r="A1846" s="33"/>
      <c r="B1846" s="33"/>
      <c r="C1846" s="33"/>
      <c r="D1846" s="33"/>
      <c r="E1846" s="33"/>
      <c r="F1846" s="33"/>
      <c r="G1846" s="33"/>
      <c r="I1846" s="33"/>
      <c r="J1846" s="33"/>
      <c r="K1846" s="33"/>
      <c r="L1846" s="33"/>
      <c r="M1846" s="33"/>
      <c r="N1846" s="33"/>
      <c r="O1846" s="33"/>
      <c r="P1846" s="33"/>
      <c r="Q1846" s="33"/>
      <c r="R1846" s="33"/>
      <c r="S1846" s="33"/>
      <c r="T1846" s="33"/>
      <c r="U1846" s="33"/>
      <c r="V1846" s="33"/>
      <c r="W1846" s="33"/>
      <c r="X1846" s="33"/>
      <c r="Y1846" s="33"/>
      <c r="Z1846" s="33"/>
      <c r="AA1846" s="33"/>
      <c r="AB1846" s="33"/>
      <c r="AC1846" s="33"/>
    </row>
    <row r="1847" spans="1:29">
      <c r="A1847" s="33"/>
      <c r="B1847" s="33"/>
      <c r="C1847" s="33"/>
      <c r="D1847" s="33"/>
      <c r="E1847" s="33"/>
      <c r="F1847" s="33"/>
      <c r="G1847" s="33"/>
      <c r="I1847" s="33"/>
      <c r="J1847" s="33"/>
      <c r="K1847" s="33"/>
      <c r="L1847" s="33"/>
      <c r="M1847" s="33"/>
      <c r="N1847" s="33"/>
      <c r="O1847" s="33"/>
      <c r="P1847" s="33"/>
      <c r="Q1847" s="33"/>
      <c r="R1847" s="33"/>
      <c r="S1847" s="33"/>
      <c r="T1847" s="33"/>
      <c r="U1847" s="33"/>
      <c r="V1847" s="33"/>
      <c r="W1847" s="33"/>
      <c r="X1847" s="33"/>
      <c r="Y1847" s="33"/>
      <c r="Z1847" s="33"/>
      <c r="AA1847" s="33"/>
      <c r="AB1847" s="33"/>
      <c r="AC1847" s="33"/>
    </row>
    <row r="1848" spans="1:29">
      <c r="A1848" s="33"/>
      <c r="B1848" s="33"/>
      <c r="C1848" s="33"/>
      <c r="D1848" s="33"/>
      <c r="E1848" s="33"/>
      <c r="F1848" s="33"/>
      <c r="G1848" s="33"/>
      <c r="I1848" s="33"/>
      <c r="J1848" s="33"/>
      <c r="K1848" s="33"/>
      <c r="L1848" s="33"/>
      <c r="M1848" s="33"/>
      <c r="N1848" s="33"/>
      <c r="O1848" s="33"/>
      <c r="P1848" s="33"/>
      <c r="Q1848" s="33"/>
      <c r="R1848" s="33"/>
      <c r="S1848" s="33"/>
      <c r="T1848" s="33"/>
      <c r="U1848" s="33"/>
      <c r="V1848" s="33"/>
      <c r="W1848" s="33"/>
      <c r="X1848" s="33"/>
      <c r="Y1848" s="33"/>
      <c r="Z1848" s="33"/>
      <c r="AA1848" s="33"/>
      <c r="AB1848" s="33"/>
      <c r="AC1848" s="33"/>
    </row>
    <row r="1849" spans="1:29">
      <c r="A1849" s="33"/>
      <c r="B1849" s="33"/>
      <c r="C1849" s="33"/>
      <c r="D1849" s="33"/>
      <c r="E1849" s="33"/>
      <c r="F1849" s="33"/>
      <c r="G1849" s="33"/>
      <c r="I1849" s="33"/>
      <c r="J1849" s="33"/>
      <c r="K1849" s="33"/>
      <c r="L1849" s="33"/>
      <c r="M1849" s="33"/>
      <c r="N1849" s="33"/>
      <c r="O1849" s="33"/>
      <c r="P1849" s="33"/>
      <c r="Q1849" s="33"/>
      <c r="R1849" s="33"/>
      <c r="S1849" s="33"/>
      <c r="T1849" s="33"/>
      <c r="U1849" s="33"/>
      <c r="V1849" s="33"/>
      <c r="W1849" s="33"/>
      <c r="X1849" s="33"/>
      <c r="Y1849" s="33"/>
      <c r="Z1849" s="33"/>
      <c r="AA1849" s="33"/>
      <c r="AB1849" s="33"/>
      <c r="AC1849" s="33"/>
    </row>
    <row r="1850" spans="1:29">
      <c r="A1850" s="33"/>
      <c r="B1850" s="33"/>
      <c r="C1850" s="33"/>
      <c r="D1850" s="33"/>
      <c r="E1850" s="33"/>
      <c r="F1850" s="33"/>
      <c r="G1850" s="33"/>
      <c r="I1850" s="33"/>
      <c r="J1850" s="33"/>
      <c r="K1850" s="33"/>
      <c r="L1850" s="33"/>
      <c r="M1850" s="33"/>
      <c r="N1850" s="33"/>
      <c r="O1850" s="33"/>
      <c r="P1850" s="33"/>
      <c r="Q1850" s="33"/>
      <c r="R1850" s="33"/>
      <c r="S1850" s="33"/>
      <c r="T1850" s="33"/>
      <c r="U1850" s="33"/>
      <c r="V1850" s="33"/>
      <c r="W1850" s="33"/>
      <c r="X1850" s="33"/>
      <c r="Y1850" s="33"/>
      <c r="Z1850" s="33"/>
      <c r="AA1850" s="33"/>
      <c r="AB1850" s="33"/>
      <c r="AC1850" s="33"/>
    </row>
    <row r="1851" spans="1:29">
      <c r="A1851" s="33"/>
      <c r="B1851" s="33"/>
      <c r="C1851" s="33"/>
      <c r="D1851" s="33"/>
      <c r="E1851" s="33"/>
      <c r="F1851" s="33"/>
      <c r="G1851" s="33"/>
      <c r="I1851" s="33"/>
      <c r="J1851" s="33"/>
      <c r="K1851" s="33"/>
      <c r="L1851" s="33"/>
      <c r="M1851" s="33"/>
      <c r="N1851" s="33"/>
      <c r="O1851" s="33"/>
      <c r="P1851" s="33"/>
      <c r="Q1851" s="33"/>
      <c r="R1851" s="33"/>
      <c r="S1851" s="33"/>
      <c r="T1851" s="33"/>
      <c r="U1851" s="33"/>
      <c r="V1851" s="33"/>
      <c r="W1851" s="33"/>
      <c r="X1851" s="33"/>
      <c r="Y1851" s="33"/>
      <c r="Z1851" s="33"/>
      <c r="AA1851" s="33"/>
      <c r="AB1851" s="33"/>
      <c r="AC1851" s="33"/>
    </row>
    <row r="1852" spans="1:29">
      <c r="A1852" s="33"/>
      <c r="B1852" s="33"/>
      <c r="C1852" s="33"/>
      <c r="D1852" s="33"/>
      <c r="E1852" s="33"/>
      <c r="F1852" s="33"/>
      <c r="G1852" s="33"/>
      <c r="I1852" s="33"/>
      <c r="J1852" s="33"/>
      <c r="K1852" s="33"/>
      <c r="L1852" s="33"/>
      <c r="M1852" s="33"/>
      <c r="N1852" s="33"/>
      <c r="O1852" s="33"/>
      <c r="P1852" s="33"/>
      <c r="Q1852" s="33"/>
      <c r="R1852" s="33"/>
      <c r="S1852" s="33"/>
      <c r="T1852" s="33"/>
      <c r="U1852" s="33"/>
      <c r="V1852" s="33"/>
      <c r="W1852" s="33"/>
      <c r="X1852" s="33"/>
      <c r="Y1852" s="33"/>
      <c r="Z1852" s="33"/>
      <c r="AA1852" s="33"/>
      <c r="AB1852" s="33"/>
      <c r="AC1852" s="33"/>
    </row>
    <row r="1853" spans="1:29">
      <c r="A1853" s="33"/>
      <c r="B1853" s="33"/>
      <c r="C1853" s="33"/>
      <c r="D1853" s="33"/>
      <c r="E1853" s="33"/>
      <c r="F1853" s="33"/>
      <c r="G1853" s="33"/>
      <c r="I1853" s="33"/>
      <c r="J1853" s="33"/>
      <c r="K1853" s="33"/>
      <c r="L1853" s="33"/>
      <c r="M1853" s="33"/>
      <c r="N1853" s="33"/>
      <c r="O1853" s="33"/>
      <c r="P1853" s="33"/>
      <c r="Q1853" s="33"/>
      <c r="R1853" s="33"/>
      <c r="S1853" s="33"/>
      <c r="T1853" s="33"/>
      <c r="U1853" s="33"/>
      <c r="V1853" s="33"/>
      <c r="W1853" s="33"/>
      <c r="X1853" s="33"/>
      <c r="Y1853" s="33"/>
      <c r="Z1853" s="33"/>
      <c r="AA1853" s="33"/>
      <c r="AB1853" s="33"/>
      <c r="AC1853" s="33"/>
    </row>
    <row r="1854" spans="1:29">
      <c r="A1854" s="33"/>
      <c r="B1854" s="33"/>
      <c r="C1854" s="33"/>
      <c r="D1854" s="33"/>
      <c r="E1854" s="33"/>
      <c r="F1854" s="33"/>
      <c r="G1854" s="33"/>
      <c r="I1854" s="33"/>
      <c r="J1854" s="33"/>
      <c r="K1854" s="33"/>
      <c r="L1854" s="33"/>
      <c r="M1854" s="33"/>
      <c r="N1854" s="33"/>
      <c r="O1854" s="33"/>
      <c r="P1854" s="33"/>
      <c r="Q1854" s="33"/>
      <c r="R1854" s="33"/>
      <c r="S1854" s="33"/>
      <c r="T1854" s="33"/>
      <c r="U1854" s="33"/>
      <c r="V1854" s="33"/>
      <c r="W1854" s="33"/>
      <c r="X1854" s="33"/>
      <c r="Y1854" s="33"/>
      <c r="Z1854" s="33"/>
      <c r="AA1854" s="33"/>
      <c r="AB1854" s="33"/>
      <c r="AC1854" s="33"/>
    </row>
    <row r="1855" spans="1:29">
      <c r="A1855" s="33"/>
      <c r="B1855" s="33"/>
      <c r="C1855" s="33"/>
      <c r="D1855" s="33"/>
      <c r="E1855" s="33"/>
      <c r="F1855" s="33"/>
      <c r="G1855" s="33"/>
      <c r="I1855" s="33"/>
      <c r="J1855" s="33"/>
      <c r="K1855" s="33"/>
      <c r="L1855" s="33"/>
      <c r="M1855" s="33"/>
      <c r="N1855" s="33"/>
      <c r="O1855" s="33"/>
      <c r="P1855" s="33"/>
      <c r="Q1855" s="33"/>
      <c r="R1855" s="33"/>
      <c r="S1855" s="33"/>
      <c r="T1855" s="33"/>
      <c r="U1855" s="33"/>
      <c r="V1855" s="33"/>
      <c r="W1855" s="33"/>
      <c r="X1855" s="33"/>
      <c r="Y1855" s="33"/>
      <c r="Z1855" s="33"/>
      <c r="AA1855" s="33"/>
      <c r="AB1855" s="33"/>
      <c r="AC1855" s="33"/>
    </row>
    <row r="1856" spans="1:29">
      <c r="A1856" s="33"/>
      <c r="B1856" s="33"/>
      <c r="C1856" s="33"/>
      <c r="D1856" s="33"/>
      <c r="E1856" s="33"/>
      <c r="F1856" s="33"/>
      <c r="G1856" s="33"/>
      <c r="I1856" s="33"/>
      <c r="J1856" s="33"/>
      <c r="K1856" s="33"/>
      <c r="L1856" s="33"/>
      <c r="M1856" s="33"/>
      <c r="N1856" s="33"/>
      <c r="O1856" s="33"/>
      <c r="P1856" s="33"/>
      <c r="Q1856" s="33"/>
      <c r="R1856" s="33"/>
      <c r="S1856" s="33"/>
      <c r="T1856" s="33"/>
      <c r="U1856" s="33"/>
      <c r="V1856" s="33"/>
      <c r="W1856" s="33"/>
      <c r="X1856" s="33"/>
      <c r="Y1856" s="33"/>
      <c r="Z1856" s="33"/>
      <c r="AA1856" s="33"/>
      <c r="AB1856" s="33"/>
      <c r="AC1856" s="33"/>
    </row>
    <row r="1857" spans="1:29">
      <c r="A1857" s="33"/>
      <c r="B1857" s="33"/>
      <c r="C1857" s="33"/>
      <c r="D1857" s="33"/>
      <c r="E1857" s="33"/>
      <c r="F1857" s="33"/>
      <c r="G1857" s="33"/>
      <c r="I1857" s="33"/>
      <c r="J1857" s="33"/>
      <c r="K1857" s="33"/>
      <c r="L1857" s="33"/>
      <c r="M1857" s="33"/>
      <c r="N1857" s="33"/>
      <c r="O1857" s="33"/>
      <c r="P1857" s="33"/>
      <c r="Q1857" s="33"/>
      <c r="R1857" s="33"/>
      <c r="S1857" s="33"/>
      <c r="T1857" s="33"/>
      <c r="U1857" s="33"/>
      <c r="V1857" s="33"/>
      <c r="W1857" s="33"/>
      <c r="X1857" s="33"/>
      <c r="Y1857" s="33"/>
      <c r="Z1857" s="33"/>
      <c r="AA1857" s="33"/>
      <c r="AB1857" s="33"/>
      <c r="AC1857" s="33"/>
    </row>
    <row r="1858" spans="1:29">
      <c r="A1858" s="33"/>
      <c r="B1858" s="33"/>
      <c r="C1858" s="33"/>
      <c r="D1858" s="33"/>
      <c r="E1858" s="33"/>
      <c r="F1858" s="33"/>
      <c r="G1858" s="33"/>
      <c r="I1858" s="33"/>
      <c r="J1858" s="33"/>
      <c r="K1858" s="33"/>
      <c r="L1858" s="33"/>
      <c r="M1858" s="33"/>
      <c r="N1858" s="33"/>
      <c r="O1858" s="33"/>
      <c r="P1858" s="33"/>
      <c r="Q1858" s="33"/>
      <c r="R1858" s="33"/>
      <c r="S1858" s="33"/>
      <c r="T1858" s="33"/>
      <c r="U1858" s="33"/>
      <c r="V1858" s="33"/>
      <c r="W1858" s="33"/>
      <c r="X1858" s="33"/>
      <c r="Y1858" s="33"/>
      <c r="Z1858" s="33"/>
      <c r="AA1858" s="33"/>
      <c r="AB1858" s="33"/>
      <c r="AC1858" s="33"/>
    </row>
    <row r="1859" spans="1:29">
      <c r="A1859" s="33"/>
      <c r="B1859" s="33"/>
      <c r="C1859" s="33"/>
      <c r="D1859" s="33"/>
      <c r="E1859" s="33"/>
      <c r="F1859" s="33"/>
      <c r="G1859" s="33"/>
      <c r="I1859" s="33"/>
      <c r="J1859" s="33"/>
      <c r="K1859" s="33"/>
      <c r="L1859" s="33"/>
      <c r="M1859" s="33"/>
      <c r="N1859" s="33"/>
      <c r="O1859" s="33"/>
      <c r="P1859" s="33"/>
      <c r="Q1859" s="33"/>
      <c r="R1859" s="33"/>
      <c r="S1859" s="33"/>
      <c r="T1859" s="33"/>
      <c r="U1859" s="33"/>
      <c r="V1859" s="33"/>
      <c r="W1859" s="33"/>
      <c r="X1859" s="33"/>
      <c r="Y1859" s="33"/>
      <c r="Z1859" s="33"/>
      <c r="AA1859" s="33"/>
      <c r="AB1859" s="33"/>
      <c r="AC1859" s="33"/>
    </row>
    <row r="1860" spans="1:29">
      <c r="A1860" s="33"/>
      <c r="B1860" s="33"/>
      <c r="C1860" s="33"/>
      <c r="D1860" s="33"/>
      <c r="E1860" s="33"/>
      <c r="F1860" s="33"/>
      <c r="G1860" s="33"/>
      <c r="I1860" s="33"/>
      <c r="J1860" s="33"/>
      <c r="K1860" s="33"/>
      <c r="L1860" s="33"/>
      <c r="M1860" s="33"/>
      <c r="N1860" s="33"/>
      <c r="O1860" s="33"/>
      <c r="P1860" s="33"/>
      <c r="Q1860" s="33"/>
      <c r="R1860" s="33"/>
      <c r="S1860" s="33"/>
      <c r="T1860" s="33"/>
      <c r="U1860" s="33"/>
      <c r="V1860" s="33"/>
      <c r="W1860" s="33"/>
      <c r="X1860" s="33"/>
      <c r="Y1860" s="33"/>
      <c r="Z1860" s="33"/>
      <c r="AA1860" s="33"/>
      <c r="AB1860" s="33"/>
      <c r="AC1860" s="33"/>
    </row>
    <row r="1861" spans="1:29">
      <c r="A1861" s="33"/>
      <c r="B1861" s="33"/>
      <c r="C1861" s="33"/>
      <c r="D1861" s="33"/>
      <c r="E1861" s="33"/>
      <c r="F1861" s="33"/>
      <c r="G1861" s="33"/>
      <c r="I1861" s="33"/>
      <c r="J1861" s="33"/>
      <c r="K1861" s="33"/>
      <c r="L1861" s="33"/>
      <c r="M1861" s="33"/>
      <c r="N1861" s="33"/>
      <c r="O1861" s="33"/>
      <c r="P1861" s="33"/>
      <c r="Q1861" s="33"/>
      <c r="R1861" s="33"/>
      <c r="S1861" s="33"/>
      <c r="T1861" s="33"/>
      <c r="U1861" s="33"/>
      <c r="V1861" s="33"/>
      <c r="W1861" s="33"/>
      <c r="X1861" s="33"/>
      <c r="Y1861" s="33"/>
      <c r="Z1861" s="33"/>
      <c r="AA1861" s="33"/>
      <c r="AB1861" s="33"/>
      <c r="AC1861" s="33"/>
    </row>
    <row r="1862" spans="1:29">
      <c r="A1862" s="33"/>
      <c r="B1862" s="33"/>
      <c r="C1862" s="33"/>
      <c r="D1862" s="33"/>
      <c r="E1862" s="33"/>
      <c r="F1862" s="33"/>
      <c r="G1862" s="33"/>
      <c r="I1862" s="33"/>
      <c r="J1862" s="33"/>
      <c r="K1862" s="33"/>
      <c r="L1862" s="33"/>
      <c r="M1862" s="33"/>
      <c r="N1862" s="33"/>
      <c r="O1862" s="33"/>
      <c r="P1862" s="33"/>
      <c r="Q1862" s="33"/>
      <c r="R1862" s="33"/>
      <c r="S1862" s="33"/>
      <c r="T1862" s="33"/>
      <c r="U1862" s="33"/>
      <c r="V1862" s="33"/>
      <c r="W1862" s="33"/>
      <c r="X1862" s="33"/>
      <c r="Y1862" s="33"/>
      <c r="Z1862" s="33"/>
      <c r="AA1862" s="33"/>
      <c r="AB1862" s="33"/>
      <c r="AC1862" s="33"/>
    </row>
    <row r="1863" spans="1:29">
      <c r="A1863" s="33"/>
      <c r="B1863" s="33"/>
      <c r="C1863" s="33"/>
      <c r="D1863" s="33"/>
      <c r="E1863" s="33"/>
      <c r="F1863" s="33"/>
      <c r="G1863" s="33"/>
      <c r="I1863" s="33"/>
      <c r="J1863" s="33"/>
      <c r="K1863" s="33"/>
      <c r="L1863" s="33"/>
      <c r="M1863" s="33"/>
      <c r="N1863" s="33"/>
      <c r="O1863" s="33"/>
      <c r="P1863" s="33"/>
      <c r="Q1863" s="33"/>
      <c r="R1863" s="33"/>
      <c r="S1863" s="33"/>
      <c r="T1863" s="33"/>
      <c r="U1863" s="33"/>
      <c r="V1863" s="33"/>
      <c r="W1863" s="33"/>
      <c r="X1863" s="33"/>
      <c r="Y1863" s="33"/>
      <c r="Z1863" s="33"/>
      <c r="AA1863" s="33"/>
      <c r="AB1863" s="33"/>
      <c r="AC1863" s="33"/>
    </row>
    <row r="1864" spans="1:29">
      <c r="A1864" s="33"/>
      <c r="B1864" s="33"/>
      <c r="C1864" s="33"/>
      <c r="D1864" s="33"/>
      <c r="E1864" s="33"/>
      <c r="F1864" s="33"/>
      <c r="G1864" s="33"/>
      <c r="I1864" s="33"/>
      <c r="J1864" s="33"/>
      <c r="K1864" s="33"/>
      <c r="L1864" s="33"/>
      <c r="M1864" s="33"/>
      <c r="N1864" s="33"/>
      <c r="O1864" s="33"/>
      <c r="P1864" s="33"/>
      <c r="Q1864" s="33"/>
      <c r="R1864" s="33"/>
      <c r="S1864" s="33"/>
      <c r="T1864" s="33"/>
      <c r="U1864" s="33"/>
      <c r="V1864" s="33"/>
      <c r="W1864" s="33"/>
      <c r="X1864" s="33"/>
      <c r="Y1864" s="33"/>
      <c r="Z1864" s="33"/>
      <c r="AA1864" s="33"/>
      <c r="AB1864" s="33"/>
      <c r="AC1864" s="33"/>
    </row>
    <row r="1865" spans="1:29">
      <c r="A1865" s="33"/>
      <c r="B1865" s="33"/>
      <c r="C1865" s="33"/>
      <c r="D1865" s="33"/>
      <c r="E1865" s="33"/>
      <c r="F1865" s="33"/>
      <c r="G1865" s="33"/>
      <c r="I1865" s="33"/>
      <c r="J1865" s="33"/>
      <c r="K1865" s="33"/>
      <c r="L1865" s="33"/>
      <c r="M1865" s="33"/>
      <c r="N1865" s="33"/>
      <c r="O1865" s="33"/>
      <c r="P1865" s="33"/>
      <c r="Q1865" s="33"/>
      <c r="R1865" s="33"/>
      <c r="S1865" s="33"/>
      <c r="T1865" s="33"/>
      <c r="U1865" s="33"/>
      <c r="V1865" s="33"/>
      <c r="W1865" s="33"/>
      <c r="X1865" s="33"/>
      <c r="Y1865" s="33"/>
      <c r="Z1865" s="33"/>
      <c r="AA1865" s="33"/>
      <c r="AB1865" s="33"/>
      <c r="AC1865" s="33"/>
    </row>
    <row r="1866" spans="1:29">
      <c r="A1866" s="33"/>
      <c r="B1866" s="33"/>
      <c r="C1866" s="33"/>
      <c r="D1866" s="33"/>
      <c r="E1866" s="33"/>
      <c r="F1866" s="33"/>
      <c r="G1866" s="33"/>
      <c r="I1866" s="33"/>
      <c r="J1866" s="33"/>
      <c r="K1866" s="33"/>
      <c r="L1866" s="33"/>
      <c r="M1866" s="33"/>
      <c r="N1866" s="33"/>
      <c r="O1866" s="33"/>
      <c r="P1866" s="33"/>
      <c r="Q1866" s="33"/>
      <c r="R1866" s="33"/>
      <c r="S1866" s="33"/>
      <c r="T1866" s="33"/>
      <c r="U1866" s="33"/>
      <c r="V1866" s="33"/>
      <c r="W1866" s="33"/>
      <c r="X1866" s="33"/>
      <c r="Y1866" s="33"/>
      <c r="Z1866" s="33"/>
      <c r="AA1866" s="33"/>
      <c r="AB1866" s="33"/>
      <c r="AC1866" s="33"/>
    </row>
    <row r="1867" spans="1:29">
      <c r="A1867" s="33"/>
      <c r="B1867" s="33"/>
      <c r="C1867" s="33"/>
      <c r="D1867" s="33"/>
      <c r="E1867" s="33"/>
      <c r="F1867" s="33"/>
      <c r="G1867" s="33"/>
      <c r="I1867" s="33"/>
      <c r="J1867" s="33"/>
      <c r="K1867" s="33"/>
      <c r="L1867" s="33"/>
      <c r="M1867" s="33"/>
      <c r="N1867" s="33"/>
      <c r="O1867" s="33"/>
      <c r="P1867" s="33"/>
      <c r="Q1867" s="33"/>
      <c r="R1867" s="33"/>
      <c r="S1867" s="33"/>
      <c r="T1867" s="33"/>
      <c r="U1867" s="33"/>
      <c r="V1867" s="33"/>
      <c r="W1867" s="33"/>
      <c r="X1867" s="33"/>
      <c r="Y1867" s="33"/>
      <c r="Z1867" s="33"/>
      <c r="AA1867" s="33"/>
      <c r="AB1867" s="33"/>
      <c r="AC1867" s="33"/>
    </row>
    <row r="1868" spans="1:29">
      <c r="A1868" s="33"/>
      <c r="B1868" s="33"/>
      <c r="C1868" s="33"/>
      <c r="D1868" s="33"/>
      <c r="E1868" s="33"/>
      <c r="F1868" s="33"/>
      <c r="G1868" s="33"/>
      <c r="I1868" s="33"/>
      <c r="J1868" s="33"/>
      <c r="K1868" s="33"/>
      <c r="L1868" s="33"/>
      <c r="M1868" s="33"/>
      <c r="N1868" s="33"/>
      <c r="O1868" s="33"/>
      <c r="P1868" s="33"/>
      <c r="Q1868" s="33"/>
      <c r="R1868" s="33"/>
      <c r="S1868" s="33"/>
      <c r="T1868" s="33"/>
      <c r="U1868" s="33"/>
      <c r="V1868" s="33"/>
      <c r="W1868" s="33"/>
      <c r="X1868" s="33"/>
      <c r="Y1868" s="33"/>
      <c r="Z1868" s="33"/>
      <c r="AA1868" s="33"/>
      <c r="AB1868" s="33"/>
      <c r="AC1868" s="33"/>
    </row>
    <row r="1869" spans="1:29">
      <c r="A1869" s="33"/>
      <c r="B1869" s="33"/>
      <c r="C1869" s="33"/>
      <c r="D1869" s="33"/>
      <c r="E1869" s="33"/>
      <c r="F1869" s="33"/>
      <c r="G1869" s="33"/>
      <c r="I1869" s="33"/>
      <c r="J1869" s="33"/>
      <c r="K1869" s="33"/>
      <c r="L1869" s="33"/>
      <c r="M1869" s="33"/>
      <c r="N1869" s="33"/>
      <c r="O1869" s="33"/>
      <c r="P1869" s="33"/>
      <c r="Q1869" s="33"/>
      <c r="R1869" s="33"/>
      <c r="S1869" s="33"/>
      <c r="T1869" s="33"/>
      <c r="U1869" s="33"/>
      <c r="V1869" s="33"/>
      <c r="W1869" s="33"/>
      <c r="X1869" s="33"/>
      <c r="Y1869" s="33"/>
      <c r="Z1869" s="33"/>
      <c r="AA1869" s="33"/>
      <c r="AB1869" s="33"/>
      <c r="AC1869" s="33"/>
    </row>
    <row r="1870" spans="1:29">
      <c r="A1870" s="33"/>
      <c r="B1870" s="33"/>
      <c r="C1870" s="33"/>
      <c r="D1870" s="33"/>
      <c r="E1870" s="33"/>
      <c r="F1870" s="33"/>
      <c r="G1870" s="33"/>
      <c r="I1870" s="33"/>
      <c r="J1870" s="33"/>
      <c r="K1870" s="33"/>
      <c r="L1870" s="33"/>
      <c r="M1870" s="33"/>
      <c r="N1870" s="33"/>
      <c r="O1870" s="33"/>
      <c r="P1870" s="33"/>
      <c r="Q1870" s="33"/>
      <c r="R1870" s="33"/>
      <c r="S1870" s="33"/>
      <c r="T1870" s="33"/>
      <c r="U1870" s="33"/>
      <c r="V1870" s="33"/>
      <c r="W1870" s="33"/>
      <c r="X1870" s="33"/>
      <c r="Y1870" s="33"/>
      <c r="Z1870" s="33"/>
      <c r="AA1870" s="33"/>
      <c r="AB1870" s="33"/>
      <c r="AC1870" s="33"/>
    </row>
    <row r="1871" spans="1:29">
      <c r="A1871" s="33"/>
      <c r="B1871" s="33"/>
      <c r="C1871" s="33"/>
      <c r="D1871" s="33"/>
      <c r="E1871" s="33"/>
      <c r="F1871" s="33"/>
      <c r="G1871" s="33"/>
      <c r="I1871" s="33"/>
      <c r="J1871" s="33"/>
      <c r="K1871" s="33"/>
      <c r="L1871" s="33"/>
      <c r="M1871" s="33"/>
      <c r="N1871" s="33"/>
      <c r="O1871" s="33"/>
      <c r="P1871" s="33"/>
      <c r="Q1871" s="33"/>
      <c r="R1871" s="33"/>
      <c r="S1871" s="33"/>
      <c r="T1871" s="33"/>
      <c r="U1871" s="33"/>
      <c r="V1871" s="33"/>
      <c r="W1871" s="33"/>
      <c r="X1871" s="33"/>
      <c r="Y1871" s="33"/>
      <c r="Z1871" s="33"/>
      <c r="AA1871" s="33"/>
      <c r="AB1871" s="33"/>
      <c r="AC1871" s="33"/>
    </row>
    <row r="1872" spans="1:29">
      <c r="A1872" s="33"/>
      <c r="B1872" s="33"/>
      <c r="C1872" s="33"/>
      <c r="D1872" s="33"/>
      <c r="E1872" s="33"/>
      <c r="F1872" s="33"/>
      <c r="G1872" s="33"/>
      <c r="I1872" s="33"/>
      <c r="J1872" s="33"/>
      <c r="K1872" s="33"/>
      <c r="L1872" s="33"/>
      <c r="M1872" s="33"/>
      <c r="N1872" s="33"/>
      <c r="O1872" s="33"/>
      <c r="P1872" s="33"/>
      <c r="Q1872" s="33"/>
      <c r="R1872" s="33"/>
      <c r="S1872" s="33"/>
      <c r="T1872" s="33"/>
      <c r="U1872" s="33"/>
      <c r="V1872" s="33"/>
      <c r="W1872" s="33"/>
      <c r="X1872" s="33"/>
      <c r="Y1872" s="33"/>
      <c r="Z1872" s="33"/>
      <c r="AA1872" s="33"/>
      <c r="AB1872" s="33"/>
      <c r="AC1872" s="33"/>
    </row>
    <row r="1873" spans="1:29">
      <c r="A1873" s="33"/>
      <c r="B1873" s="33"/>
      <c r="C1873" s="33"/>
      <c r="D1873" s="33"/>
      <c r="E1873" s="33"/>
      <c r="F1873" s="33"/>
      <c r="G1873" s="33"/>
      <c r="I1873" s="33"/>
      <c r="J1873" s="33"/>
      <c r="K1873" s="33"/>
      <c r="L1873" s="33"/>
      <c r="M1873" s="33"/>
      <c r="N1873" s="33"/>
      <c r="O1873" s="33"/>
      <c r="P1873" s="33"/>
      <c r="Q1873" s="33"/>
      <c r="R1873" s="33"/>
      <c r="S1873" s="33"/>
      <c r="T1873" s="33"/>
      <c r="U1873" s="33"/>
      <c r="V1873" s="33"/>
      <c r="W1873" s="33"/>
      <c r="X1873" s="33"/>
      <c r="Y1873" s="33"/>
      <c r="Z1873" s="33"/>
      <c r="AA1873" s="33"/>
      <c r="AB1873" s="33"/>
      <c r="AC1873" s="33"/>
    </row>
    <row r="1874" spans="1:29">
      <c r="A1874" s="33"/>
      <c r="B1874" s="33"/>
      <c r="C1874" s="33"/>
      <c r="D1874" s="33"/>
      <c r="E1874" s="33"/>
      <c r="F1874" s="33"/>
      <c r="G1874" s="33"/>
      <c r="I1874" s="33"/>
      <c r="J1874" s="33"/>
      <c r="K1874" s="33"/>
      <c r="L1874" s="33"/>
      <c r="M1874" s="33"/>
      <c r="N1874" s="33"/>
      <c r="O1874" s="33"/>
      <c r="P1874" s="33"/>
      <c r="Q1874" s="33"/>
      <c r="R1874" s="33"/>
      <c r="S1874" s="33"/>
      <c r="T1874" s="33"/>
      <c r="U1874" s="33"/>
      <c r="V1874" s="33"/>
      <c r="W1874" s="33"/>
      <c r="X1874" s="33"/>
      <c r="Y1874" s="33"/>
      <c r="Z1874" s="33"/>
      <c r="AA1874" s="33"/>
      <c r="AB1874" s="33"/>
      <c r="AC1874" s="33"/>
    </row>
    <row r="1875" spans="1:29">
      <c r="A1875" s="33"/>
      <c r="B1875" s="33"/>
      <c r="C1875" s="33"/>
      <c r="D1875" s="33"/>
      <c r="E1875" s="33"/>
      <c r="F1875" s="33"/>
      <c r="G1875" s="33"/>
      <c r="I1875" s="33"/>
      <c r="J1875" s="33"/>
      <c r="K1875" s="33"/>
      <c r="L1875" s="33"/>
      <c r="M1875" s="33"/>
      <c r="N1875" s="33"/>
      <c r="O1875" s="33"/>
      <c r="P1875" s="33"/>
      <c r="Q1875" s="33"/>
      <c r="R1875" s="33"/>
      <c r="S1875" s="33"/>
      <c r="T1875" s="33"/>
      <c r="U1875" s="33"/>
      <c r="V1875" s="33"/>
      <c r="W1875" s="33"/>
      <c r="X1875" s="33"/>
      <c r="Y1875" s="33"/>
      <c r="Z1875" s="33"/>
      <c r="AA1875" s="33"/>
      <c r="AB1875" s="33"/>
      <c r="AC1875" s="33"/>
    </row>
    <row r="1876" spans="1:29">
      <c r="A1876" s="33"/>
      <c r="B1876" s="33"/>
      <c r="C1876" s="33"/>
      <c r="D1876" s="33"/>
      <c r="E1876" s="33"/>
      <c r="F1876" s="33"/>
      <c r="G1876" s="33"/>
      <c r="I1876" s="33"/>
      <c r="J1876" s="33"/>
      <c r="K1876" s="33"/>
      <c r="L1876" s="33"/>
      <c r="M1876" s="33"/>
      <c r="N1876" s="33"/>
      <c r="O1876" s="33"/>
      <c r="P1876" s="33"/>
      <c r="Q1876" s="33"/>
      <c r="R1876" s="33"/>
      <c r="S1876" s="33"/>
      <c r="T1876" s="33"/>
      <c r="U1876" s="33"/>
      <c r="V1876" s="33"/>
      <c r="W1876" s="33"/>
      <c r="X1876" s="33"/>
      <c r="Y1876" s="33"/>
      <c r="Z1876" s="33"/>
      <c r="AA1876" s="33"/>
      <c r="AB1876" s="33"/>
      <c r="AC1876" s="33"/>
    </row>
    <row r="1877" spans="1:29">
      <c r="A1877" s="33"/>
      <c r="B1877" s="33"/>
      <c r="C1877" s="33"/>
      <c r="D1877" s="33"/>
      <c r="E1877" s="33"/>
      <c r="F1877" s="33"/>
      <c r="G1877" s="33"/>
      <c r="I1877" s="33"/>
      <c r="J1877" s="33"/>
      <c r="K1877" s="33"/>
      <c r="L1877" s="33"/>
      <c r="M1877" s="33"/>
      <c r="N1877" s="33"/>
      <c r="O1877" s="33"/>
      <c r="P1877" s="33"/>
      <c r="Q1877" s="33"/>
      <c r="R1877" s="33"/>
      <c r="S1877" s="33"/>
      <c r="T1877" s="33"/>
      <c r="U1877" s="33"/>
      <c r="V1877" s="33"/>
      <c r="W1877" s="33"/>
      <c r="X1877" s="33"/>
      <c r="Y1877" s="33"/>
      <c r="Z1877" s="33"/>
      <c r="AA1877" s="33"/>
      <c r="AB1877" s="33"/>
      <c r="AC1877" s="33"/>
    </row>
    <row r="1878" spans="1:29">
      <c r="A1878" s="33"/>
      <c r="B1878" s="33"/>
      <c r="C1878" s="33"/>
      <c r="D1878" s="33"/>
      <c r="E1878" s="33"/>
      <c r="F1878" s="33"/>
      <c r="G1878" s="33"/>
      <c r="I1878" s="33"/>
      <c r="J1878" s="33"/>
      <c r="K1878" s="33"/>
      <c r="L1878" s="33"/>
      <c r="M1878" s="33"/>
      <c r="N1878" s="33"/>
      <c r="O1878" s="33"/>
      <c r="P1878" s="33"/>
      <c r="Q1878" s="33"/>
      <c r="R1878" s="33"/>
      <c r="S1878" s="33"/>
      <c r="T1878" s="33"/>
      <c r="U1878" s="33"/>
      <c r="V1878" s="33"/>
      <c r="W1878" s="33"/>
      <c r="X1878" s="33"/>
      <c r="Y1878" s="33"/>
      <c r="Z1878" s="33"/>
      <c r="AA1878" s="33"/>
      <c r="AB1878" s="33"/>
      <c r="AC1878" s="33"/>
    </row>
    <row r="1879" spans="1:29">
      <c r="A1879" s="33"/>
      <c r="B1879" s="33"/>
      <c r="C1879" s="33"/>
      <c r="D1879" s="33"/>
      <c r="E1879" s="33"/>
      <c r="F1879" s="33"/>
      <c r="G1879" s="33"/>
      <c r="I1879" s="33"/>
      <c r="J1879" s="33"/>
      <c r="K1879" s="33"/>
      <c r="L1879" s="33"/>
      <c r="M1879" s="33"/>
      <c r="N1879" s="33"/>
      <c r="O1879" s="33"/>
      <c r="P1879" s="33"/>
      <c r="Q1879" s="33"/>
      <c r="R1879" s="33"/>
      <c r="S1879" s="33"/>
      <c r="T1879" s="33"/>
      <c r="U1879" s="33"/>
      <c r="V1879" s="33"/>
      <c r="W1879" s="33"/>
      <c r="X1879" s="33"/>
      <c r="Y1879" s="33"/>
      <c r="Z1879" s="33"/>
      <c r="AA1879" s="33"/>
      <c r="AB1879" s="33"/>
      <c r="AC1879" s="33"/>
    </row>
    <row r="1880" spans="1:29">
      <c r="A1880" s="33"/>
      <c r="B1880" s="33"/>
      <c r="C1880" s="33"/>
      <c r="D1880" s="33"/>
      <c r="E1880" s="33"/>
      <c r="F1880" s="33"/>
      <c r="G1880" s="33"/>
      <c r="I1880" s="33"/>
      <c r="J1880" s="33"/>
      <c r="K1880" s="33"/>
      <c r="L1880" s="33"/>
      <c r="M1880" s="33"/>
      <c r="N1880" s="33"/>
      <c r="O1880" s="33"/>
      <c r="P1880" s="33"/>
      <c r="Q1880" s="33"/>
      <c r="R1880" s="33"/>
      <c r="S1880" s="33"/>
      <c r="T1880" s="33"/>
      <c r="U1880" s="33"/>
      <c r="V1880" s="33"/>
      <c r="W1880" s="33"/>
      <c r="X1880" s="33"/>
      <c r="Y1880" s="33"/>
      <c r="Z1880" s="33"/>
      <c r="AA1880" s="33"/>
      <c r="AB1880" s="33"/>
      <c r="AC1880" s="33"/>
    </row>
    <row r="1881" spans="1:29">
      <c r="A1881" s="33"/>
      <c r="B1881" s="33"/>
      <c r="C1881" s="33"/>
      <c r="D1881" s="33"/>
      <c r="E1881" s="33"/>
      <c r="F1881" s="33"/>
      <c r="G1881" s="33"/>
      <c r="I1881" s="33"/>
      <c r="J1881" s="33"/>
      <c r="K1881" s="33"/>
      <c r="L1881" s="33"/>
      <c r="M1881" s="33"/>
      <c r="N1881" s="33"/>
      <c r="O1881" s="33"/>
      <c r="P1881" s="33"/>
      <c r="Q1881" s="33"/>
      <c r="R1881" s="33"/>
      <c r="S1881" s="33"/>
      <c r="T1881" s="33"/>
      <c r="U1881" s="33"/>
      <c r="V1881" s="33"/>
      <c r="W1881" s="33"/>
      <c r="X1881" s="33"/>
      <c r="Y1881" s="33"/>
      <c r="Z1881" s="33"/>
      <c r="AA1881" s="33"/>
      <c r="AB1881" s="33"/>
      <c r="AC1881" s="33"/>
    </row>
    <row r="1882" spans="1:29">
      <c r="A1882" s="33"/>
      <c r="B1882" s="33"/>
      <c r="C1882" s="33"/>
      <c r="D1882" s="33"/>
      <c r="E1882" s="33"/>
      <c r="F1882" s="33"/>
      <c r="G1882" s="33"/>
      <c r="I1882" s="33"/>
      <c r="J1882" s="33"/>
      <c r="K1882" s="33"/>
      <c r="L1882" s="33"/>
      <c r="M1882" s="33"/>
      <c r="N1882" s="33"/>
      <c r="O1882" s="33"/>
      <c r="P1882" s="33"/>
      <c r="Q1882" s="33"/>
      <c r="R1882" s="33"/>
      <c r="S1882" s="33"/>
      <c r="T1882" s="33"/>
      <c r="U1882" s="33"/>
      <c r="V1882" s="33"/>
      <c r="W1882" s="33"/>
      <c r="X1882" s="33"/>
      <c r="Y1882" s="33"/>
      <c r="Z1882" s="33"/>
      <c r="AA1882" s="33"/>
      <c r="AB1882" s="33"/>
      <c r="AC1882" s="33"/>
    </row>
    <row r="1883" spans="1:29">
      <c r="A1883" s="33"/>
      <c r="B1883" s="33"/>
      <c r="C1883" s="33"/>
      <c r="D1883" s="33"/>
      <c r="E1883" s="33"/>
      <c r="F1883" s="33"/>
      <c r="G1883" s="33"/>
      <c r="I1883" s="33"/>
      <c r="J1883" s="33"/>
      <c r="K1883" s="33"/>
      <c r="L1883" s="33"/>
      <c r="M1883" s="33"/>
      <c r="N1883" s="33"/>
      <c r="O1883" s="33"/>
      <c r="P1883" s="33"/>
      <c r="Q1883" s="33"/>
      <c r="R1883" s="33"/>
      <c r="S1883" s="33"/>
      <c r="T1883" s="33"/>
      <c r="U1883" s="33"/>
      <c r="V1883" s="33"/>
      <c r="W1883" s="33"/>
      <c r="X1883" s="33"/>
      <c r="Y1883" s="33"/>
      <c r="Z1883" s="33"/>
      <c r="AA1883" s="33"/>
      <c r="AB1883" s="33"/>
      <c r="AC1883" s="33"/>
    </row>
    <row r="1884" spans="1:29">
      <c r="A1884" s="33"/>
      <c r="B1884" s="33"/>
      <c r="C1884" s="33"/>
      <c r="D1884" s="33"/>
      <c r="E1884" s="33"/>
      <c r="F1884" s="33"/>
      <c r="G1884" s="33"/>
      <c r="I1884" s="33"/>
      <c r="J1884" s="33"/>
      <c r="K1884" s="33"/>
      <c r="L1884" s="33"/>
      <c r="M1884" s="33"/>
      <c r="N1884" s="33"/>
      <c r="O1884" s="33"/>
      <c r="P1884" s="33"/>
      <c r="Q1884" s="33"/>
      <c r="R1884" s="33"/>
      <c r="S1884" s="33"/>
      <c r="T1884" s="33"/>
      <c r="U1884" s="33"/>
      <c r="V1884" s="33"/>
      <c r="W1884" s="33"/>
      <c r="X1884" s="33"/>
      <c r="Y1884" s="33"/>
      <c r="Z1884" s="33"/>
      <c r="AA1884" s="33"/>
      <c r="AB1884" s="33"/>
      <c r="AC1884" s="33"/>
    </row>
    <row r="1885" spans="1:29">
      <c r="A1885" s="33"/>
      <c r="B1885" s="33"/>
      <c r="C1885" s="33"/>
      <c r="D1885" s="33"/>
      <c r="E1885" s="33"/>
      <c r="F1885" s="33"/>
      <c r="G1885" s="33"/>
      <c r="I1885" s="33"/>
      <c r="J1885" s="33"/>
      <c r="K1885" s="33"/>
      <c r="L1885" s="33"/>
      <c r="M1885" s="33"/>
      <c r="N1885" s="33"/>
      <c r="O1885" s="33"/>
      <c r="P1885" s="33"/>
      <c r="Q1885" s="33"/>
      <c r="R1885" s="33"/>
      <c r="S1885" s="33"/>
      <c r="T1885" s="33"/>
      <c r="U1885" s="33"/>
      <c r="V1885" s="33"/>
      <c r="W1885" s="33"/>
      <c r="X1885" s="33"/>
      <c r="Y1885" s="33"/>
      <c r="Z1885" s="33"/>
      <c r="AA1885" s="33"/>
      <c r="AB1885" s="33"/>
      <c r="AC1885" s="33"/>
    </row>
    <row r="1886" spans="1:29">
      <c r="A1886" s="33"/>
      <c r="B1886" s="33"/>
      <c r="C1886" s="33"/>
      <c r="D1886" s="33"/>
      <c r="E1886" s="33"/>
      <c r="F1886" s="33"/>
      <c r="G1886" s="33"/>
      <c r="I1886" s="33"/>
      <c r="J1886" s="33"/>
      <c r="K1886" s="33"/>
      <c r="L1886" s="33"/>
      <c r="M1886" s="33"/>
      <c r="N1886" s="33"/>
      <c r="O1886" s="33"/>
      <c r="P1886" s="33"/>
      <c r="Q1886" s="33"/>
      <c r="R1886" s="33"/>
      <c r="S1886" s="33"/>
      <c r="T1886" s="33"/>
      <c r="U1886" s="33"/>
      <c r="V1886" s="33"/>
      <c r="W1886" s="33"/>
      <c r="X1886" s="33"/>
      <c r="Y1886" s="33"/>
      <c r="Z1886" s="33"/>
      <c r="AA1886" s="33"/>
      <c r="AB1886" s="33"/>
      <c r="AC1886" s="33"/>
    </row>
    <row r="1887" spans="1:29">
      <c r="A1887" s="33"/>
      <c r="B1887" s="33"/>
      <c r="C1887" s="33"/>
      <c r="D1887" s="33"/>
      <c r="E1887" s="33"/>
      <c r="F1887" s="33"/>
      <c r="G1887" s="33"/>
      <c r="I1887" s="33"/>
      <c r="J1887" s="33"/>
      <c r="K1887" s="33"/>
      <c r="L1887" s="33"/>
      <c r="M1887" s="33"/>
      <c r="N1887" s="33"/>
      <c r="O1887" s="33"/>
      <c r="P1887" s="33"/>
      <c r="Q1887" s="33"/>
      <c r="R1887" s="33"/>
      <c r="S1887" s="33"/>
      <c r="T1887" s="33"/>
      <c r="U1887" s="33"/>
      <c r="V1887" s="33"/>
      <c r="W1887" s="33"/>
      <c r="X1887" s="33"/>
      <c r="Y1887" s="33"/>
      <c r="Z1887" s="33"/>
      <c r="AA1887" s="33"/>
      <c r="AB1887" s="33"/>
      <c r="AC1887" s="33"/>
    </row>
    <row r="1888" spans="1:29">
      <c r="A1888" s="33"/>
      <c r="B1888" s="33"/>
      <c r="C1888" s="33"/>
      <c r="D1888" s="33"/>
      <c r="E1888" s="33"/>
      <c r="F1888" s="33"/>
      <c r="G1888" s="33"/>
      <c r="I1888" s="33"/>
      <c r="J1888" s="33"/>
      <c r="K1888" s="33"/>
      <c r="L1888" s="33"/>
      <c r="M1888" s="33"/>
      <c r="N1888" s="33"/>
      <c r="O1888" s="33"/>
      <c r="P1888" s="33"/>
      <c r="Q1888" s="33"/>
      <c r="R1888" s="33"/>
      <c r="S1888" s="33"/>
      <c r="T1888" s="33"/>
      <c r="U1888" s="33"/>
      <c r="V1888" s="33"/>
      <c r="W1888" s="33"/>
      <c r="X1888" s="33"/>
      <c r="Y1888" s="33"/>
      <c r="Z1888" s="33"/>
      <c r="AA1888" s="33"/>
      <c r="AB1888" s="33"/>
      <c r="AC1888" s="33"/>
    </row>
    <row r="1889" spans="1:29">
      <c r="A1889" s="33"/>
      <c r="B1889" s="33"/>
      <c r="C1889" s="33"/>
      <c r="D1889" s="33"/>
      <c r="E1889" s="33"/>
      <c r="F1889" s="33"/>
      <c r="G1889" s="33"/>
      <c r="I1889" s="33"/>
      <c r="J1889" s="33"/>
      <c r="K1889" s="33"/>
      <c r="L1889" s="33"/>
      <c r="M1889" s="33"/>
      <c r="N1889" s="33"/>
      <c r="O1889" s="33"/>
      <c r="P1889" s="33"/>
      <c r="Q1889" s="33"/>
      <c r="R1889" s="33"/>
      <c r="S1889" s="33"/>
      <c r="T1889" s="33"/>
      <c r="U1889" s="33"/>
      <c r="V1889" s="33"/>
      <c r="W1889" s="33"/>
      <c r="X1889" s="33"/>
      <c r="Y1889" s="33"/>
      <c r="Z1889" s="33"/>
      <c r="AA1889" s="33"/>
      <c r="AB1889" s="33"/>
      <c r="AC1889" s="33"/>
    </row>
    <row r="1890" spans="1:29">
      <c r="A1890" s="33"/>
      <c r="B1890" s="33"/>
      <c r="C1890" s="33"/>
      <c r="D1890" s="33"/>
      <c r="E1890" s="33"/>
      <c r="F1890" s="33"/>
      <c r="G1890" s="33"/>
      <c r="I1890" s="33"/>
      <c r="J1890" s="33"/>
      <c r="K1890" s="33"/>
      <c r="L1890" s="33"/>
      <c r="M1890" s="33"/>
      <c r="N1890" s="33"/>
      <c r="O1890" s="33"/>
      <c r="P1890" s="33"/>
      <c r="Q1890" s="33"/>
      <c r="R1890" s="33"/>
      <c r="S1890" s="33"/>
      <c r="T1890" s="33"/>
      <c r="U1890" s="33"/>
      <c r="V1890" s="33"/>
      <c r="W1890" s="33"/>
      <c r="X1890" s="33"/>
      <c r="Y1890" s="33"/>
      <c r="Z1890" s="33"/>
      <c r="AA1890" s="33"/>
      <c r="AB1890" s="33"/>
      <c r="AC1890" s="33"/>
    </row>
    <row r="1891" spans="1:29">
      <c r="A1891" s="33"/>
      <c r="B1891" s="33"/>
      <c r="C1891" s="33"/>
      <c r="D1891" s="33"/>
      <c r="E1891" s="33"/>
      <c r="F1891" s="33"/>
      <c r="G1891" s="33"/>
      <c r="I1891" s="33"/>
      <c r="J1891" s="33"/>
      <c r="K1891" s="33"/>
      <c r="L1891" s="33"/>
      <c r="M1891" s="33"/>
      <c r="N1891" s="33"/>
      <c r="O1891" s="33"/>
      <c r="P1891" s="33"/>
      <c r="Q1891" s="33"/>
      <c r="R1891" s="33"/>
      <c r="S1891" s="33"/>
      <c r="T1891" s="33"/>
      <c r="U1891" s="33"/>
      <c r="V1891" s="33"/>
      <c r="W1891" s="33"/>
      <c r="X1891" s="33"/>
      <c r="Y1891" s="33"/>
      <c r="Z1891" s="33"/>
      <c r="AA1891" s="33"/>
      <c r="AB1891" s="33"/>
      <c r="AC1891" s="33"/>
    </row>
    <row r="1892" spans="1:29">
      <c r="A1892" s="33"/>
      <c r="B1892" s="33"/>
      <c r="C1892" s="33"/>
      <c r="D1892" s="33"/>
      <c r="E1892" s="33"/>
      <c r="F1892" s="33"/>
      <c r="G1892" s="33"/>
      <c r="I1892" s="33"/>
      <c r="J1892" s="33"/>
      <c r="K1892" s="33"/>
      <c r="L1892" s="33"/>
      <c r="M1892" s="33"/>
      <c r="N1892" s="33"/>
      <c r="O1892" s="33"/>
      <c r="P1892" s="33"/>
      <c r="Q1892" s="33"/>
      <c r="R1892" s="33"/>
      <c r="S1892" s="33"/>
      <c r="T1892" s="33"/>
      <c r="U1892" s="33"/>
      <c r="V1892" s="33"/>
      <c r="W1892" s="33"/>
      <c r="X1892" s="33"/>
      <c r="Y1892" s="33"/>
      <c r="Z1892" s="33"/>
      <c r="AA1892" s="33"/>
      <c r="AB1892" s="33"/>
      <c r="AC1892" s="33"/>
    </row>
    <row r="1893" spans="1:29">
      <c r="A1893" s="33"/>
      <c r="B1893" s="33"/>
      <c r="C1893" s="33"/>
      <c r="D1893" s="33"/>
      <c r="E1893" s="33"/>
      <c r="F1893" s="33"/>
      <c r="G1893" s="33"/>
      <c r="I1893" s="33"/>
      <c r="J1893" s="33"/>
      <c r="K1893" s="33"/>
      <c r="L1893" s="33"/>
      <c r="M1893" s="33"/>
      <c r="N1893" s="33"/>
      <c r="O1893" s="33"/>
      <c r="P1893" s="33"/>
      <c r="Q1893" s="33"/>
      <c r="R1893" s="33"/>
      <c r="S1893" s="33"/>
      <c r="T1893" s="33"/>
      <c r="U1893" s="33"/>
      <c r="V1893" s="33"/>
      <c r="W1893" s="33"/>
      <c r="X1893" s="33"/>
      <c r="Y1893" s="33"/>
      <c r="Z1893" s="33"/>
      <c r="AA1893" s="33"/>
      <c r="AB1893" s="33"/>
      <c r="AC1893" s="33"/>
    </row>
    <row r="1894" spans="1:29">
      <c r="A1894" s="33"/>
      <c r="B1894" s="33"/>
      <c r="C1894" s="33"/>
      <c r="D1894" s="33"/>
      <c r="E1894" s="33"/>
      <c r="F1894" s="33"/>
      <c r="G1894" s="33"/>
      <c r="I1894" s="33"/>
      <c r="J1894" s="33"/>
      <c r="K1894" s="33"/>
      <c r="L1894" s="33"/>
      <c r="M1894" s="33"/>
      <c r="N1894" s="33"/>
      <c r="O1894" s="33"/>
      <c r="P1894" s="33"/>
      <c r="Q1894" s="33"/>
      <c r="R1894" s="33"/>
      <c r="S1894" s="33"/>
      <c r="T1894" s="33"/>
      <c r="U1894" s="33"/>
      <c r="V1894" s="33"/>
      <c r="W1894" s="33"/>
      <c r="X1894" s="33"/>
      <c r="Y1894" s="33"/>
      <c r="Z1894" s="33"/>
      <c r="AA1894" s="33"/>
      <c r="AB1894" s="33"/>
      <c r="AC1894" s="33"/>
    </row>
    <row r="1895" spans="1:29">
      <c r="A1895" s="33"/>
      <c r="B1895" s="33"/>
      <c r="C1895" s="33"/>
      <c r="D1895" s="33"/>
      <c r="E1895" s="33"/>
      <c r="F1895" s="33"/>
      <c r="G1895" s="33"/>
      <c r="I1895" s="33"/>
      <c r="J1895" s="33"/>
      <c r="K1895" s="33"/>
      <c r="L1895" s="33"/>
      <c r="M1895" s="33"/>
      <c r="N1895" s="33"/>
      <c r="O1895" s="33"/>
      <c r="P1895" s="33"/>
      <c r="Q1895" s="33"/>
      <c r="R1895" s="33"/>
      <c r="S1895" s="33"/>
      <c r="T1895" s="33"/>
      <c r="U1895" s="33"/>
      <c r="V1895" s="33"/>
      <c r="W1895" s="33"/>
      <c r="X1895" s="33"/>
      <c r="Y1895" s="33"/>
      <c r="Z1895" s="33"/>
      <c r="AA1895" s="33"/>
      <c r="AB1895" s="33"/>
      <c r="AC1895" s="33"/>
    </row>
    <row r="1896" spans="1:29">
      <c r="A1896" s="33"/>
      <c r="B1896" s="33"/>
      <c r="C1896" s="33"/>
      <c r="D1896" s="33"/>
      <c r="E1896" s="33"/>
      <c r="F1896" s="33"/>
      <c r="G1896" s="33"/>
      <c r="I1896" s="33"/>
      <c r="J1896" s="33"/>
      <c r="K1896" s="33"/>
      <c r="L1896" s="33"/>
      <c r="M1896" s="33"/>
      <c r="N1896" s="33"/>
      <c r="O1896" s="33"/>
      <c r="P1896" s="33"/>
      <c r="Q1896" s="33"/>
      <c r="R1896" s="33"/>
      <c r="S1896" s="33"/>
      <c r="T1896" s="33"/>
      <c r="U1896" s="33"/>
      <c r="V1896" s="33"/>
      <c r="W1896" s="33"/>
      <c r="X1896" s="33"/>
      <c r="Y1896" s="33"/>
      <c r="Z1896" s="33"/>
      <c r="AA1896" s="33"/>
      <c r="AB1896" s="33"/>
      <c r="AC1896" s="33"/>
    </row>
    <row r="1897" spans="1:29">
      <c r="A1897" s="33"/>
      <c r="B1897" s="33"/>
      <c r="C1897" s="33"/>
      <c r="D1897" s="33"/>
      <c r="E1897" s="33"/>
      <c r="F1897" s="33"/>
      <c r="G1897" s="33"/>
      <c r="I1897" s="33"/>
      <c r="J1897" s="33"/>
      <c r="K1897" s="33"/>
      <c r="L1897" s="33"/>
      <c r="M1897" s="33"/>
      <c r="N1897" s="33"/>
      <c r="O1897" s="33"/>
      <c r="P1897" s="33"/>
      <c r="Q1897" s="33"/>
      <c r="R1897" s="33"/>
      <c r="S1897" s="33"/>
      <c r="T1897" s="33"/>
      <c r="U1897" s="33"/>
      <c r="V1897" s="33"/>
      <c r="W1897" s="33"/>
      <c r="X1897" s="33"/>
      <c r="Y1897" s="33"/>
      <c r="Z1897" s="33"/>
      <c r="AA1897" s="33"/>
      <c r="AB1897" s="33"/>
      <c r="AC1897" s="33"/>
    </row>
    <row r="1898" spans="1:29">
      <c r="A1898" s="33"/>
      <c r="B1898" s="33"/>
      <c r="C1898" s="33"/>
      <c r="D1898" s="33"/>
      <c r="E1898" s="33"/>
      <c r="F1898" s="33"/>
      <c r="G1898" s="33"/>
      <c r="I1898" s="33"/>
      <c r="J1898" s="33"/>
      <c r="K1898" s="33"/>
      <c r="L1898" s="33"/>
      <c r="M1898" s="33"/>
      <c r="N1898" s="33"/>
      <c r="O1898" s="33"/>
      <c r="P1898" s="33"/>
      <c r="Q1898" s="33"/>
      <c r="R1898" s="33"/>
      <c r="S1898" s="33"/>
      <c r="T1898" s="33"/>
      <c r="U1898" s="33"/>
      <c r="V1898" s="33"/>
      <c r="W1898" s="33"/>
      <c r="X1898" s="33"/>
      <c r="Y1898" s="33"/>
      <c r="Z1898" s="33"/>
      <c r="AA1898" s="33"/>
      <c r="AB1898" s="33"/>
      <c r="AC1898" s="33"/>
    </row>
    <row r="1899" spans="1:29">
      <c r="A1899" s="33"/>
      <c r="B1899" s="33"/>
      <c r="C1899" s="33"/>
      <c r="D1899" s="33"/>
      <c r="E1899" s="33"/>
      <c r="F1899" s="33"/>
      <c r="G1899" s="33"/>
      <c r="I1899" s="33"/>
      <c r="J1899" s="33"/>
      <c r="K1899" s="33"/>
      <c r="L1899" s="33"/>
      <c r="M1899" s="33"/>
      <c r="N1899" s="33"/>
      <c r="O1899" s="33"/>
      <c r="P1899" s="33"/>
      <c r="Q1899" s="33"/>
      <c r="R1899" s="33"/>
      <c r="S1899" s="33"/>
      <c r="T1899" s="33"/>
      <c r="U1899" s="33"/>
      <c r="V1899" s="33"/>
      <c r="W1899" s="33"/>
      <c r="X1899" s="33"/>
      <c r="Y1899" s="33"/>
      <c r="Z1899" s="33"/>
      <c r="AA1899" s="33"/>
      <c r="AB1899" s="33"/>
      <c r="AC1899" s="33"/>
    </row>
    <row r="1900" spans="1:29">
      <c r="A1900" s="33"/>
      <c r="B1900" s="33"/>
      <c r="C1900" s="33"/>
      <c r="D1900" s="33"/>
      <c r="E1900" s="33"/>
      <c r="F1900" s="33"/>
      <c r="G1900" s="33"/>
      <c r="I1900" s="33"/>
      <c r="J1900" s="33"/>
      <c r="K1900" s="33"/>
      <c r="L1900" s="33"/>
      <c r="M1900" s="33"/>
      <c r="N1900" s="33"/>
      <c r="O1900" s="33"/>
      <c r="P1900" s="33"/>
      <c r="Q1900" s="33"/>
      <c r="R1900" s="33"/>
      <c r="S1900" s="33"/>
      <c r="T1900" s="33"/>
      <c r="U1900" s="33"/>
      <c r="V1900" s="33"/>
      <c r="W1900" s="33"/>
      <c r="X1900" s="33"/>
      <c r="Y1900" s="33"/>
      <c r="Z1900" s="33"/>
      <c r="AA1900" s="33"/>
      <c r="AB1900" s="33"/>
      <c r="AC1900" s="33"/>
    </row>
    <row r="1901" spans="1:29">
      <c r="A1901" s="33"/>
      <c r="B1901" s="33"/>
      <c r="C1901" s="33"/>
      <c r="D1901" s="33"/>
      <c r="E1901" s="33"/>
      <c r="F1901" s="33"/>
      <c r="G1901" s="33"/>
      <c r="I1901" s="33"/>
      <c r="J1901" s="33"/>
      <c r="K1901" s="33"/>
      <c r="L1901" s="33"/>
      <c r="M1901" s="33"/>
      <c r="N1901" s="33"/>
      <c r="O1901" s="33"/>
      <c r="P1901" s="33"/>
      <c r="Q1901" s="33"/>
      <c r="R1901" s="33"/>
      <c r="S1901" s="33"/>
      <c r="T1901" s="33"/>
      <c r="U1901" s="33"/>
      <c r="V1901" s="33"/>
      <c r="W1901" s="33"/>
      <c r="X1901" s="33"/>
      <c r="Y1901" s="33"/>
      <c r="Z1901" s="33"/>
      <c r="AA1901" s="33"/>
      <c r="AB1901" s="33"/>
      <c r="AC1901" s="33"/>
    </row>
    <row r="1902" spans="1:29">
      <c r="A1902" s="33"/>
      <c r="B1902" s="33"/>
      <c r="C1902" s="33"/>
      <c r="D1902" s="33"/>
      <c r="E1902" s="33"/>
      <c r="F1902" s="33"/>
      <c r="G1902" s="33"/>
      <c r="I1902" s="33"/>
      <c r="J1902" s="33"/>
      <c r="K1902" s="33"/>
      <c r="L1902" s="33"/>
      <c r="M1902" s="33"/>
      <c r="N1902" s="33"/>
      <c r="O1902" s="33"/>
      <c r="P1902" s="33"/>
      <c r="Q1902" s="33"/>
      <c r="R1902" s="33"/>
      <c r="S1902" s="33"/>
      <c r="T1902" s="33"/>
      <c r="U1902" s="33"/>
      <c r="V1902" s="33"/>
      <c r="W1902" s="33"/>
      <c r="X1902" s="33"/>
      <c r="Y1902" s="33"/>
      <c r="Z1902" s="33"/>
      <c r="AA1902" s="33"/>
      <c r="AB1902" s="33"/>
      <c r="AC1902" s="33"/>
    </row>
    <row r="1903" spans="1:29">
      <c r="A1903" s="33"/>
      <c r="B1903" s="33"/>
      <c r="C1903" s="33"/>
      <c r="D1903" s="33"/>
      <c r="E1903" s="33"/>
      <c r="F1903" s="33"/>
      <c r="G1903" s="33"/>
      <c r="I1903" s="33"/>
      <c r="J1903" s="33"/>
      <c r="K1903" s="33"/>
      <c r="L1903" s="33"/>
      <c r="M1903" s="33"/>
      <c r="N1903" s="33"/>
      <c r="O1903" s="33"/>
      <c r="P1903" s="33"/>
      <c r="Q1903" s="33"/>
      <c r="R1903" s="33"/>
      <c r="S1903" s="33"/>
      <c r="T1903" s="33"/>
      <c r="U1903" s="33"/>
      <c r="V1903" s="33"/>
      <c r="W1903" s="33"/>
      <c r="X1903" s="33"/>
      <c r="Y1903" s="33"/>
      <c r="Z1903" s="33"/>
      <c r="AA1903" s="33"/>
      <c r="AB1903" s="33"/>
      <c r="AC1903" s="33"/>
    </row>
    <row r="1904" spans="1:29">
      <c r="A1904" s="33"/>
      <c r="B1904" s="33"/>
      <c r="C1904" s="33"/>
      <c r="D1904" s="33"/>
      <c r="E1904" s="33"/>
      <c r="F1904" s="33"/>
      <c r="G1904" s="33"/>
      <c r="I1904" s="33"/>
      <c r="J1904" s="33"/>
      <c r="K1904" s="33"/>
      <c r="L1904" s="33"/>
      <c r="M1904" s="33"/>
      <c r="N1904" s="33"/>
      <c r="O1904" s="33"/>
      <c r="P1904" s="33"/>
      <c r="Q1904" s="33"/>
      <c r="R1904" s="33"/>
      <c r="S1904" s="33"/>
      <c r="T1904" s="33"/>
      <c r="U1904" s="33"/>
      <c r="V1904" s="33"/>
      <c r="W1904" s="33"/>
      <c r="X1904" s="33"/>
      <c r="Y1904" s="33"/>
      <c r="Z1904" s="33"/>
      <c r="AA1904" s="33"/>
      <c r="AB1904" s="33"/>
      <c r="AC1904" s="33"/>
    </row>
    <row r="1905" spans="1:29">
      <c r="A1905" s="33"/>
      <c r="B1905" s="33"/>
      <c r="C1905" s="33"/>
      <c r="D1905" s="33"/>
      <c r="E1905" s="33"/>
      <c r="F1905" s="33"/>
      <c r="G1905" s="33"/>
      <c r="I1905" s="33"/>
      <c r="J1905" s="33"/>
      <c r="K1905" s="33"/>
      <c r="L1905" s="33"/>
      <c r="M1905" s="33"/>
      <c r="N1905" s="33"/>
      <c r="O1905" s="33"/>
      <c r="P1905" s="33"/>
      <c r="Q1905" s="33"/>
      <c r="R1905" s="33"/>
      <c r="S1905" s="33"/>
      <c r="T1905" s="33"/>
      <c r="U1905" s="33"/>
      <c r="V1905" s="33"/>
      <c r="W1905" s="33"/>
      <c r="X1905" s="33"/>
      <c r="Y1905" s="33"/>
      <c r="Z1905" s="33"/>
      <c r="AA1905" s="33"/>
      <c r="AB1905" s="33"/>
      <c r="AC1905" s="33"/>
    </row>
    <row r="1906" spans="1:29">
      <c r="A1906" s="33"/>
      <c r="B1906" s="33"/>
      <c r="C1906" s="33"/>
      <c r="D1906" s="33"/>
      <c r="E1906" s="33"/>
      <c r="F1906" s="33"/>
      <c r="G1906" s="33"/>
      <c r="I1906" s="33"/>
      <c r="J1906" s="33"/>
      <c r="K1906" s="33"/>
      <c r="L1906" s="33"/>
      <c r="M1906" s="33"/>
      <c r="N1906" s="33"/>
      <c r="O1906" s="33"/>
      <c r="P1906" s="33"/>
      <c r="Q1906" s="33"/>
      <c r="R1906" s="33"/>
      <c r="S1906" s="33"/>
      <c r="T1906" s="33"/>
      <c r="U1906" s="33"/>
      <c r="V1906" s="33"/>
      <c r="W1906" s="33"/>
      <c r="X1906" s="33"/>
      <c r="Y1906" s="33"/>
      <c r="Z1906" s="33"/>
      <c r="AA1906" s="33"/>
      <c r="AB1906" s="33"/>
      <c r="AC1906" s="33"/>
    </row>
    <row r="1907" spans="1:29">
      <c r="A1907" s="33"/>
      <c r="B1907" s="33"/>
      <c r="C1907" s="33"/>
      <c r="D1907" s="33"/>
      <c r="E1907" s="33"/>
      <c r="F1907" s="33"/>
      <c r="G1907" s="33"/>
      <c r="I1907" s="33"/>
      <c r="J1907" s="33"/>
      <c r="K1907" s="33"/>
      <c r="L1907" s="33"/>
      <c r="M1907" s="33"/>
      <c r="N1907" s="33"/>
      <c r="O1907" s="33"/>
      <c r="P1907" s="33"/>
      <c r="Q1907" s="33"/>
      <c r="R1907" s="33"/>
      <c r="S1907" s="33"/>
      <c r="T1907" s="33"/>
      <c r="U1907" s="33"/>
      <c r="V1907" s="33"/>
      <c r="W1907" s="33"/>
      <c r="X1907" s="33"/>
      <c r="Y1907" s="33"/>
      <c r="Z1907" s="33"/>
      <c r="AA1907" s="33"/>
      <c r="AB1907" s="33"/>
      <c r="AC1907" s="33"/>
    </row>
    <row r="1908" spans="1:29">
      <c r="A1908" s="33"/>
      <c r="B1908" s="33"/>
      <c r="C1908" s="33"/>
      <c r="D1908" s="33"/>
      <c r="E1908" s="33"/>
      <c r="F1908" s="33"/>
      <c r="G1908" s="33"/>
      <c r="I1908" s="33"/>
      <c r="J1908" s="33"/>
      <c r="K1908" s="33"/>
      <c r="L1908" s="33"/>
      <c r="M1908" s="33"/>
      <c r="N1908" s="33"/>
      <c r="O1908" s="33"/>
      <c r="P1908" s="33"/>
      <c r="Q1908" s="33"/>
      <c r="R1908" s="33"/>
      <c r="S1908" s="33"/>
      <c r="T1908" s="33"/>
      <c r="U1908" s="33"/>
      <c r="V1908" s="33"/>
      <c r="W1908" s="33"/>
      <c r="X1908" s="33"/>
      <c r="Y1908" s="33"/>
      <c r="Z1908" s="33"/>
      <c r="AA1908" s="33"/>
      <c r="AB1908" s="33"/>
      <c r="AC1908" s="33"/>
    </row>
    <row r="1909" spans="1:29">
      <c r="A1909" s="33"/>
      <c r="B1909" s="33"/>
      <c r="C1909" s="33"/>
      <c r="D1909" s="33"/>
      <c r="E1909" s="33"/>
      <c r="F1909" s="33"/>
      <c r="G1909" s="33"/>
      <c r="I1909" s="33"/>
      <c r="J1909" s="33"/>
      <c r="K1909" s="33"/>
      <c r="L1909" s="33"/>
      <c r="M1909" s="33"/>
      <c r="N1909" s="33"/>
      <c r="O1909" s="33"/>
      <c r="P1909" s="33"/>
      <c r="Q1909" s="33"/>
      <c r="R1909" s="33"/>
      <c r="S1909" s="33"/>
      <c r="T1909" s="33"/>
      <c r="U1909" s="33"/>
      <c r="V1909" s="33"/>
      <c r="W1909" s="33"/>
      <c r="X1909" s="33"/>
      <c r="Y1909" s="33"/>
      <c r="Z1909" s="33"/>
      <c r="AA1909" s="33"/>
      <c r="AB1909" s="33"/>
      <c r="AC1909" s="33"/>
    </row>
    <row r="1910" spans="1:29">
      <c r="A1910" s="33"/>
      <c r="B1910" s="33"/>
      <c r="C1910" s="33"/>
      <c r="D1910" s="33"/>
      <c r="E1910" s="33"/>
      <c r="F1910" s="33"/>
      <c r="G1910" s="33"/>
      <c r="I1910" s="33"/>
      <c r="J1910" s="33"/>
      <c r="K1910" s="33"/>
      <c r="L1910" s="33"/>
      <c r="M1910" s="33"/>
      <c r="N1910" s="33"/>
      <c r="O1910" s="33"/>
      <c r="P1910" s="33"/>
      <c r="Q1910" s="33"/>
      <c r="R1910" s="33"/>
      <c r="S1910" s="33"/>
      <c r="T1910" s="33"/>
      <c r="U1910" s="33"/>
      <c r="V1910" s="33"/>
      <c r="W1910" s="33"/>
      <c r="X1910" s="33"/>
      <c r="Y1910" s="33"/>
      <c r="Z1910" s="33"/>
      <c r="AA1910" s="33"/>
      <c r="AB1910" s="33"/>
      <c r="AC1910" s="33"/>
    </row>
    <row r="1911" spans="1:29">
      <c r="A1911" s="33"/>
      <c r="B1911" s="33"/>
      <c r="C1911" s="33"/>
      <c r="D1911" s="33"/>
      <c r="E1911" s="33"/>
      <c r="F1911" s="33"/>
      <c r="G1911" s="33"/>
      <c r="I1911" s="33"/>
      <c r="J1911" s="33"/>
      <c r="K1911" s="33"/>
      <c r="L1911" s="33"/>
      <c r="M1911" s="33"/>
      <c r="N1911" s="33"/>
      <c r="O1911" s="33"/>
      <c r="P1911" s="33"/>
      <c r="Q1911" s="33"/>
      <c r="R1911" s="33"/>
      <c r="S1911" s="33"/>
      <c r="T1911" s="33"/>
      <c r="U1911" s="33"/>
      <c r="V1911" s="33"/>
      <c r="W1911" s="33"/>
      <c r="X1911" s="33"/>
      <c r="Y1911" s="33"/>
      <c r="Z1911" s="33"/>
      <c r="AA1911" s="33"/>
      <c r="AB1911" s="33"/>
      <c r="AC1911" s="33"/>
    </row>
    <row r="1912" spans="1:29">
      <c r="A1912" s="33"/>
      <c r="B1912" s="33"/>
      <c r="C1912" s="33"/>
      <c r="D1912" s="33"/>
      <c r="E1912" s="33"/>
      <c r="F1912" s="33"/>
      <c r="G1912" s="33"/>
      <c r="I1912" s="33"/>
      <c r="J1912" s="33"/>
      <c r="K1912" s="33"/>
      <c r="L1912" s="33"/>
      <c r="M1912" s="33"/>
      <c r="N1912" s="33"/>
      <c r="O1912" s="33"/>
      <c r="P1912" s="33"/>
      <c r="Q1912" s="33"/>
      <c r="R1912" s="33"/>
      <c r="S1912" s="33"/>
      <c r="T1912" s="33"/>
      <c r="U1912" s="33"/>
      <c r="V1912" s="33"/>
      <c r="W1912" s="33"/>
      <c r="X1912" s="33"/>
      <c r="Y1912" s="33"/>
      <c r="Z1912" s="33"/>
      <c r="AA1912" s="33"/>
      <c r="AB1912" s="33"/>
      <c r="AC1912" s="33"/>
    </row>
    <row r="1913" spans="1:29">
      <c r="A1913" s="33"/>
      <c r="B1913" s="33"/>
      <c r="C1913" s="33"/>
      <c r="D1913" s="33"/>
      <c r="E1913" s="33"/>
      <c r="F1913" s="33"/>
      <c r="G1913" s="33"/>
      <c r="I1913" s="33"/>
      <c r="J1913" s="33"/>
      <c r="K1913" s="33"/>
      <c r="L1913" s="33"/>
      <c r="M1913" s="33"/>
      <c r="N1913" s="33"/>
      <c r="O1913" s="33"/>
      <c r="P1913" s="33"/>
      <c r="Q1913" s="33"/>
      <c r="R1913" s="33"/>
      <c r="S1913" s="33"/>
      <c r="T1913" s="33"/>
      <c r="U1913" s="33"/>
      <c r="V1913" s="33"/>
      <c r="W1913" s="33"/>
      <c r="X1913" s="33"/>
      <c r="Y1913" s="33"/>
      <c r="Z1913" s="33"/>
      <c r="AA1913" s="33"/>
      <c r="AB1913" s="33"/>
      <c r="AC1913" s="33"/>
    </row>
    <row r="1914" spans="1:29">
      <c r="A1914" s="33"/>
      <c r="B1914" s="33"/>
      <c r="C1914" s="33"/>
      <c r="D1914" s="33"/>
      <c r="E1914" s="33"/>
      <c r="F1914" s="33"/>
      <c r="G1914" s="33"/>
      <c r="I1914" s="33"/>
      <c r="J1914" s="33"/>
      <c r="K1914" s="33"/>
      <c r="L1914" s="33"/>
      <c r="M1914" s="33"/>
      <c r="N1914" s="33"/>
      <c r="O1914" s="33"/>
      <c r="P1914" s="33"/>
      <c r="Q1914" s="33"/>
      <c r="R1914" s="33"/>
      <c r="S1914" s="33"/>
      <c r="T1914" s="33"/>
      <c r="U1914" s="33"/>
      <c r="V1914" s="33"/>
      <c r="W1914" s="33"/>
      <c r="X1914" s="33"/>
      <c r="Y1914" s="33"/>
      <c r="Z1914" s="33"/>
      <c r="AA1914" s="33"/>
      <c r="AB1914" s="33"/>
      <c r="AC1914" s="33"/>
    </row>
    <row r="1915" spans="1:29">
      <c r="A1915" s="33"/>
      <c r="B1915" s="33"/>
      <c r="C1915" s="33"/>
      <c r="D1915" s="33"/>
      <c r="E1915" s="33"/>
      <c r="F1915" s="33"/>
      <c r="G1915" s="33"/>
      <c r="I1915" s="33"/>
      <c r="J1915" s="33"/>
      <c r="K1915" s="33"/>
      <c r="L1915" s="33"/>
      <c r="M1915" s="33"/>
      <c r="N1915" s="33"/>
      <c r="O1915" s="33"/>
      <c r="P1915" s="33"/>
      <c r="Q1915" s="33"/>
      <c r="R1915" s="33"/>
      <c r="S1915" s="33"/>
      <c r="T1915" s="33"/>
      <c r="U1915" s="33"/>
      <c r="V1915" s="33"/>
      <c r="W1915" s="33"/>
      <c r="X1915" s="33"/>
      <c r="Y1915" s="33"/>
      <c r="Z1915" s="33"/>
      <c r="AA1915" s="33"/>
      <c r="AB1915" s="33"/>
      <c r="AC1915" s="33"/>
    </row>
    <row r="1916" spans="1:29">
      <c r="A1916" s="33"/>
      <c r="B1916" s="33"/>
      <c r="C1916" s="33"/>
      <c r="D1916" s="33"/>
      <c r="E1916" s="33"/>
      <c r="F1916" s="33"/>
      <c r="G1916" s="33"/>
      <c r="I1916" s="33"/>
      <c r="J1916" s="33"/>
      <c r="K1916" s="33"/>
      <c r="L1916" s="33"/>
      <c r="M1916" s="33"/>
      <c r="N1916" s="33"/>
      <c r="O1916" s="33"/>
      <c r="P1916" s="33"/>
      <c r="Q1916" s="33"/>
      <c r="R1916" s="33"/>
      <c r="S1916" s="33"/>
      <c r="T1916" s="33"/>
      <c r="U1916" s="33"/>
      <c r="V1916" s="33"/>
      <c r="W1916" s="33"/>
      <c r="X1916" s="33"/>
      <c r="Y1916" s="33"/>
      <c r="Z1916" s="33"/>
      <c r="AA1916" s="33"/>
      <c r="AB1916" s="33"/>
      <c r="AC1916" s="33"/>
    </row>
    <row r="1917" spans="1:29">
      <c r="A1917" s="33"/>
      <c r="B1917" s="33"/>
      <c r="C1917" s="33"/>
      <c r="D1917" s="33"/>
      <c r="E1917" s="33"/>
      <c r="F1917" s="33"/>
      <c r="G1917" s="33"/>
      <c r="I1917" s="33"/>
      <c r="J1917" s="33"/>
      <c r="K1917" s="33"/>
      <c r="L1917" s="33"/>
      <c r="M1917" s="33"/>
      <c r="N1917" s="33"/>
      <c r="O1917" s="33"/>
      <c r="P1917" s="33"/>
      <c r="Q1917" s="33"/>
      <c r="R1917" s="33"/>
      <c r="S1917" s="33"/>
      <c r="T1917" s="33"/>
      <c r="U1917" s="33"/>
      <c r="V1917" s="33"/>
      <c r="W1917" s="33"/>
      <c r="X1917" s="33"/>
      <c r="Y1917" s="33"/>
      <c r="Z1917" s="33"/>
      <c r="AA1917" s="33"/>
      <c r="AB1917" s="33"/>
      <c r="AC1917" s="33"/>
    </row>
    <row r="1918" spans="1:29">
      <c r="A1918" s="33"/>
      <c r="B1918" s="33"/>
      <c r="C1918" s="33"/>
      <c r="D1918" s="33"/>
      <c r="E1918" s="33"/>
      <c r="F1918" s="33"/>
      <c r="G1918" s="33"/>
      <c r="I1918" s="33"/>
      <c r="J1918" s="33"/>
      <c r="K1918" s="33"/>
      <c r="L1918" s="33"/>
      <c r="M1918" s="33"/>
      <c r="N1918" s="33"/>
      <c r="O1918" s="33"/>
      <c r="P1918" s="33"/>
      <c r="Q1918" s="33"/>
      <c r="R1918" s="33"/>
      <c r="S1918" s="33"/>
      <c r="T1918" s="33"/>
      <c r="U1918" s="33"/>
      <c r="V1918" s="33"/>
      <c r="W1918" s="33"/>
      <c r="X1918" s="33"/>
      <c r="Y1918" s="33"/>
      <c r="Z1918" s="33"/>
      <c r="AA1918" s="33"/>
      <c r="AB1918" s="33"/>
      <c r="AC1918" s="33"/>
    </row>
    <row r="1919" spans="1:29">
      <c r="A1919" s="33"/>
      <c r="B1919" s="33"/>
      <c r="C1919" s="33"/>
      <c r="D1919" s="33"/>
      <c r="E1919" s="33"/>
      <c r="F1919" s="33"/>
      <c r="G1919" s="33"/>
      <c r="I1919" s="33"/>
      <c r="J1919" s="33"/>
      <c r="K1919" s="33"/>
      <c r="L1919" s="33"/>
      <c r="M1919" s="33"/>
      <c r="N1919" s="33"/>
      <c r="O1919" s="33"/>
      <c r="P1919" s="33"/>
      <c r="Q1919" s="33"/>
      <c r="R1919" s="33"/>
      <c r="S1919" s="33"/>
      <c r="T1919" s="33"/>
      <c r="U1919" s="33"/>
      <c r="V1919" s="33"/>
      <c r="W1919" s="33"/>
      <c r="X1919" s="33"/>
      <c r="Y1919" s="33"/>
      <c r="Z1919" s="33"/>
      <c r="AA1919" s="33"/>
      <c r="AB1919" s="33"/>
      <c r="AC1919" s="33"/>
    </row>
    <row r="1920" spans="1:29">
      <c r="A1920" s="33"/>
      <c r="B1920" s="33"/>
      <c r="C1920" s="33"/>
      <c r="D1920" s="33"/>
      <c r="E1920" s="33"/>
      <c r="F1920" s="33"/>
      <c r="G1920" s="33"/>
      <c r="I1920" s="33"/>
      <c r="J1920" s="33"/>
      <c r="K1920" s="33"/>
      <c r="L1920" s="33"/>
      <c r="M1920" s="33"/>
      <c r="N1920" s="33"/>
      <c r="O1920" s="33"/>
      <c r="P1920" s="33"/>
      <c r="Q1920" s="33"/>
      <c r="R1920" s="33"/>
      <c r="S1920" s="33"/>
      <c r="T1920" s="33"/>
      <c r="U1920" s="33"/>
      <c r="V1920" s="33"/>
      <c r="W1920" s="33"/>
      <c r="X1920" s="33"/>
      <c r="Y1920" s="33"/>
      <c r="Z1920" s="33"/>
      <c r="AA1920" s="33"/>
      <c r="AB1920" s="33"/>
      <c r="AC1920" s="33"/>
    </row>
    <row r="1921" spans="1:29">
      <c r="A1921" s="33"/>
      <c r="B1921" s="33"/>
      <c r="C1921" s="33"/>
      <c r="D1921" s="33"/>
      <c r="E1921" s="33"/>
      <c r="F1921" s="33"/>
      <c r="G1921" s="33"/>
      <c r="I1921" s="33"/>
      <c r="J1921" s="33"/>
      <c r="K1921" s="33"/>
      <c r="L1921" s="33"/>
      <c r="M1921" s="33"/>
      <c r="N1921" s="33"/>
      <c r="O1921" s="33"/>
      <c r="P1921" s="33"/>
      <c r="Q1921" s="33"/>
      <c r="R1921" s="33"/>
      <c r="S1921" s="33"/>
      <c r="T1921" s="33"/>
      <c r="U1921" s="33"/>
      <c r="V1921" s="33"/>
      <c r="W1921" s="33"/>
      <c r="X1921" s="33"/>
      <c r="Y1921" s="33"/>
      <c r="Z1921" s="33"/>
      <c r="AA1921" s="33"/>
      <c r="AB1921" s="33"/>
      <c r="AC1921" s="33"/>
    </row>
    <row r="1922" spans="1:29">
      <c r="A1922" s="33"/>
      <c r="B1922" s="33"/>
      <c r="C1922" s="33"/>
      <c r="D1922" s="33"/>
      <c r="E1922" s="33"/>
      <c r="F1922" s="33"/>
      <c r="G1922" s="33"/>
      <c r="I1922" s="33"/>
      <c r="J1922" s="33"/>
      <c r="K1922" s="33"/>
      <c r="L1922" s="33"/>
      <c r="M1922" s="33"/>
      <c r="N1922" s="33"/>
      <c r="O1922" s="33"/>
      <c r="P1922" s="33"/>
      <c r="Q1922" s="33"/>
      <c r="R1922" s="33"/>
      <c r="S1922" s="33"/>
      <c r="T1922" s="33"/>
      <c r="U1922" s="33"/>
      <c r="V1922" s="33"/>
      <c r="W1922" s="33"/>
      <c r="X1922" s="33"/>
      <c r="Y1922" s="33"/>
      <c r="Z1922" s="33"/>
      <c r="AA1922" s="33"/>
      <c r="AB1922" s="33"/>
      <c r="AC1922" s="33"/>
    </row>
    <row r="1923" spans="1:29">
      <c r="A1923" s="33"/>
      <c r="B1923" s="33"/>
      <c r="C1923" s="33"/>
      <c r="D1923" s="33"/>
      <c r="E1923" s="33"/>
      <c r="F1923" s="33"/>
      <c r="G1923" s="33"/>
      <c r="I1923" s="33"/>
      <c r="J1923" s="33"/>
      <c r="K1923" s="33"/>
      <c r="L1923" s="33"/>
      <c r="M1923" s="33"/>
      <c r="N1923" s="33"/>
      <c r="O1923" s="33"/>
      <c r="P1923" s="33"/>
      <c r="Q1923" s="33"/>
      <c r="R1923" s="33"/>
      <c r="S1923" s="33"/>
      <c r="T1923" s="33"/>
      <c r="U1923" s="33"/>
      <c r="V1923" s="33"/>
      <c r="W1923" s="33"/>
      <c r="X1923" s="33"/>
      <c r="Y1923" s="33"/>
      <c r="Z1923" s="33"/>
      <c r="AA1923" s="33"/>
      <c r="AB1923" s="33"/>
      <c r="AC1923" s="33"/>
    </row>
    <row r="1924" spans="1:29">
      <c r="A1924" s="33"/>
      <c r="B1924" s="33"/>
      <c r="C1924" s="33"/>
      <c r="D1924" s="33"/>
      <c r="E1924" s="33"/>
      <c r="F1924" s="33"/>
      <c r="G1924" s="33"/>
      <c r="I1924" s="33"/>
      <c r="J1924" s="33"/>
      <c r="K1924" s="33"/>
      <c r="L1924" s="33"/>
      <c r="M1924" s="33"/>
      <c r="N1924" s="33"/>
      <c r="O1924" s="33"/>
      <c r="P1924" s="33"/>
      <c r="Q1924" s="33"/>
      <c r="R1924" s="33"/>
      <c r="S1924" s="33"/>
      <c r="T1924" s="33"/>
      <c r="U1924" s="33"/>
      <c r="V1924" s="33"/>
      <c r="W1924" s="33"/>
      <c r="X1924" s="33"/>
      <c r="Y1924" s="33"/>
      <c r="Z1924" s="33"/>
      <c r="AA1924" s="33"/>
      <c r="AB1924" s="33"/>
      <c r="AC1924" s="33"/>
    </row>
    <row r="1925" spans="1:29">
      <c r="A1925" s="33"/>
      <c r="B1925" s="33"/>
      <c r="C1925" s="33"/>
      <c r="D1925" s="33"/>
      <c r="E1925" s="33"/>
      <c r="F1925" s="33"/>
      <c r="G1925" s="33"/>
      <c r="I1925" s="33"/>
      <c r="J1925" s="33"/>
      <c r="K1925" s="33"/>
      <c r="L1925" s="33"/>
      <c r="M1925" s="33"/>
      <c r="N1925" s="33"/>
      <c r="O1925" s="33"/>
      <c r="P1925" s="33"/>
      <c r="Q1925" s="33"/>
      <c r="R1925" s="33"/>
      <c r="S1925" s="33"/>
      <c r="T1925" s="33"/>
      <c r="U1925" s="33"/>
      <c r="V1925" s="33"/>
      <c r="W1925" s="33"/>
      <c r="X1925" s="33"/>
      <c r="Y1925" s="33"/>
      <c r="Z1925" s="33"/>
      <c r="AA1925" s="33"/>
      <c r="AB1925" s="33"/>
      <c r="AC1925" s="33"/>
    </row>
    <row r="1926" spans="1:29">
      <c r="A1926" s="33"/>
      <c r="B1926" s="33"/>
      <c r="C1926" s="33"/>
      <c r="D1926" s="33"/>
      <c r="E1926" s="33"/>
      <c r="F1926" s="33"/>
      <c r="G1926" s="33"/>
      <c r="I1926" s="33"/>
      <c r="J1926" s="33"/>
      <c r="K1926" s="33"/>
      <c r="L1926" s="33"/>
      <c r="M1926" s="33"/>
      <c r="N1926" s="33"/>
      <c r="O1926" s="33"/>
      <c r="P1926" s="33"/>
      <c r="Q1926" s="33"/>
      <c r="R1926" s="33"/>
      <c r="S1926" s="33"/>
      <c r="T1926" s="33"/>
      <c r="U1926" s="33"/>
      <c r="V1926" s="33"/>
      <c r="W1926" s="33"/>
      <c r="X1926" s="33"/>
      <c r="Y1926" s="33"/>
      <c r="Z1926" s="33"/>
      <c r="AA1926" s="33"/>
      <c r="AB1926" s="33"/>
      <c r="AC1926" s="33"/>
    </row>
    <row r="1927" spans="1:29">
      <c r="A1927" s="33"/>
      <c r="B1927" s="33"/>
      <c r="C1927" s="33"/>
      <c r="D1927" s="33"/>
      <c r="E1927" s="33"/>
      <c r="F1927" s="33"/>
      <c r="G1927" s="33"/>
      <c r="I1927" s="33"/>
      <c r="J1927" s="33"/>
      <c r="K1927" s="33"/>
      <c r="L1927" s="33"/>
      <c r="M1927" s="33"/>
      <c r="N1927" s="33"/>
      <c r="O1927" s="33"/>
      <c r="P1927" s="33"/>
      <c r="Q1927" s="33"/>
      <c r="R1927" s="33"/>
      <c r="S1927" s="33"/>
      <c r="T1927" s="33"/>
      <c r="U1927" s="33"/>
      <c r="V1927" s="33"/>
      <c r="W1927" s="33"/>
      <c r="X1927" s="33"/>
      <c r="Y1927" s="33"/>
      <c r="Z1927" s="33"/>
      <c r="AA1927" s="33"/>
      <c r="AB1927" s="33"/>
      <c r="AC1927" s="33"/>
    </row>
    <row r="1928" spans="1:29">
      <c r="A1928" s="33"/>
      <c r="B1928" s="33"/>
      <c r="C1928" s="33"/>
      <c r="D1928" s="33"/>
      <c r="E1928" s="33"/>
      <c r="F1928" s="33"/>
      <c r="G1928" s="33"/>
      <c r="I1928" s="33"/>
      <c r="J1928" s="33"/>
      <c r="K1928" s="33"/>
      <c r="L1928" s="33"/>
      <c r="M1928" s="33"/>
      <c r="N1928" s="33"/>
      <c r="O1928" s="33"/>
      <c r="P1928" s="33"/>
      <c r="Q1928" s="33"/>
      <c r="R1928" s="33"/>
      <c r="S1928" s="33"/>
      <c r="T1928" s="33"/>
      <c r="U1928" s="33"/>
      <c r="V1928" s="33"/>
      <c r="W1928" s="33"/>
      <c r="X1928" s="33"/>
      <c r="Y1928" s="33"/>
      <c r="Z1928" s="33"/>
      <c r="AA1928" s="33"/>
      <c r="AB1928" s="33"/>
      <c r="AC1928" s="33"/>
    </row>
    <row r="1929" spans="1:29">
      <c r="A1929" s="33"/>
      <c r="B1929" s="33"/>
      <c r="C1929" s="33"/>
      <c r="D1929" s="33"/>
      <c r="E1929" s="33"/>
      <c r="F1929" s="33"/>
      <c r="G1929" s="33"/>
      <c r="I1929" s="33"/>
      <c r="J1929" s="33"/>
      <c r="K1929" s="33"/>
      <c r="L1929" s="33"/>
      <c r="M1929" s="33"/>
      <c r="N1929" s="33"/>
      <c r="O1929" s="33"/>
      <c r="P1929" s="33"/>
      <c r="Q1929" s="33"/>
      <c r="R1929" s="33"/>
      <c r="S1929" s="33"/>
      <c r="T1929" s="33"/>
      <c r="U1929" s="33"/>
      <c r="V1929" s="33"/>
      <c r="W1929" s="33"/>
      <c r="X1929" s="33"/>
      <c r="Y1929" s="33"/>
      <c r="Z1929" s="33"/>
      <c r="AA1929" s="33"/>
      <c r="AB1929" s="33"/>
      <c r="AC1929" s="33"/>
    </row>
    <row r="1930" spans="1:29">
      <c r="A1930" s="33"/>
      <c r="B1930" s="33"/>
      <c r="C1930" s="33"/>
      <c r="D1930" s="33"/>
      <c r="E1930" s="33"/>
      <c r="F1930" s="33"/>
      <c r="G1930" s="33"/>
      <c r="I1930" s="33"/>
      <c r="J1930" s="33"/>
      <c r="K1930" s="33"/>
      <c r="L1930" s="33"/>
      <c r="M1930" s="33"/>
      <c r="N1930" s="33"/>
      <c r="O1930" s="33"/>
      <c r="P1930" s="33"/>
      <c r="Q1930" s="33"/>
      <c r="R1930" s="33"/>
      <c r="S1930" s="33"/>
      <c r="T1930" s="33"/>
      <c r="U1930" s="33"/>
      <c r="V1930" s="33"/>
      <c r="W1930" s="33"/>
      <c r="X1930" s="33"/>
      <c r="Y1930" s="33"/>
      <c r="Z1930" s="33"/>
      <c r="AA1930" s="33"/>
      <c r="AB1930" s="33"/>
      <c r="AC1930" s="33"/>
    </row>
    <row r="1931" spans="1:29">
      <c r="A1931" s="33"/>
      <c r="B1931" s="33"/>
      <c r="C1931" s="33"/>
      <c r="D1931" s="33"/>
      <c r="E1931" s="33"/>
      <c r="F1931" s="33"/>
      <c r="G1931" s="33"/>
      <c r="I1931" s="33"/>
      <c r="J1931" s="33"/>
      <c r="K1931" s="33"/>
      <c r="L1931" s="33"/>
      <c r="M1931" s="33"/>
      <c r="N1931" s="33"/>
      <c r="O1931" s="33"/>
      <c r="P1931" s="33"/>
      <c r="Q1931" s="33"/>
      <c r="R1931" s="33"/>
      <c r="S1931" s="33"/>
      <c r="T1931" s="33"/>
      <c r="U1931" s="33"/>
      <c r="V1931" s="33"/>
      <c r="W1931" s="33"/>
      <c r="X1931" s="33"/>
      <c r="Y1931" s="33"/>
      <c r="Z1931" s="33"/>
      <c r="AA1931" s="33"/>
      <c r="AB1931" s="33"/>
      <c r="AC1931" s="33"/>
    </row>
    <row r="1932" spans="1:29">
      <c r="A1932" s="33"/>
      <c r="B1932" s="33"/>
      <c r="C1932" s="33"/>
      <c r="D1932" s="33"/>
      <c r="E1932" s="33"/>
      <c r="F1932" s="33"/>
      <c r="G1932" s="33"/>
      <c r="I1932" s="33"/>
      <c r="J1932" s="33"/>
      <c r="K1932" s="33"/>
      <c r="L1932" s="33"/>
      <c r="M1932" s="33"/>
      <c r="N1932" s="33"/>
      <c r="O1932" s="33"/>
      <c r="P1932" s="33"/>
      <c r="Q1932" s="33"/>
      <c r="R1932" s="33"/>
      <c r="S1932" s="33"/>
      <c r="T1932" s="33"/>
      <c r="U1932" s="33"/>
      <c r="V1932" s="33"/>
      <c r="W1932" s="33"/>
      <c r="X1932" s="33"/>
      <c r="Y1932" s="33"/>
      <c r="Z1932" s="33"/>
      <c r="AA1932" s="33"/>
      <c r="AB1932" s="33"/>
      <c r="AC1932" s="33"/>
    </row>
    <row r="1933" spans="1:29">
      <c r="A1933" s="33"/>
      <c r="B1933" s="33"/>
      <c r="C1933" s="33"/>
      <c r="D1933" s="33"/>
      <c r="E1933" s="33"/>
      <c r="F1933" s="33"/>
      <c r="G1933" s="33"/>
      <c r="I1933" s="33"/>
      <c r="J1933" s="33"/>
      <c r="K1933" s="33"/>
      <c r="L1933" s="33"/>
      <c r="M1933" s="33"/>
      <c r="N1933" s="33"/>
      <c r="O1933" s="33"/>
      <c r="P1933" s="33"/>
      <c r="Q1933" s="33"/>
      <c r="R1933" s="33"/>
      <c r="S1933" s="33"/>
      <c r="T1933" s="33"/>
      <c r="U1933" s="33"/>
      <c r="V1933" s="33"/>
      <c r="W1933" s="33"/>
      <c r="X1933" s="33"/>
      <c r="Y1933" s="33"/>
      <c r="Z1933" s="33"/>
      <c r="AA1933" s="33"/>
      <c r="AB1933" s="33"/>
      <c r="AC1933" s="33"/>
    </row>
    <row r="1934" spans="1:29">
      <c r="A1934" s="33"/>
      <c r="B1934" s="33"/>
      <c r="C1934" s="33"/>
      <c r="D1934" s="33"/>
      <c r="E1934" s="33"/>
      <c r="F1934" s="33"/>
      <c r="G1934" s="33"/>
      <c r="I1934" s="33"/>
      <c r="J1934" s="33"/>
      <c r="K1934" s="33"/>
      <c r="L1934" s="33"/>
      <c r="M1934" s="33"/>
      <c r="N1934" s="33"/>
      <c r="O1934" s="33"/>
      <c r="P1934" s="33"/>
      <c r="Q1934" s="33"/>
      <c r="R1934" s="33"/>
      <c r="S1934" s="33"/>
      <c r="T1934" s="33"/>
      <c r="U1934" s="33"/>
      <c r="V1934" s="33"/>
      <c r="W1934" s="33"/>
      <c r="X1934" s="33"/>
      <c r="Y1934" s="33"/>
      <c r="Z1934" s="33"/>
      <c r="AA1934" s="33"/>
      <c r="AB1934" s="33"/>
      <c r="AC1934" s="33"/>
    </row>
    <row r="1935" spans="1:29">
      <c r="A1935" s="33"/>
      <c r="B1935" s="33"/>
      <c r="C1935" s="33"/>
      <c r="D1935" s="33"/>
      <c r="E1935" s="33"/>
      <c r="F1935" s="33"/>
      <c r="G1935" s="33"/>
      <c r="I1935" s="33"/>
      <c r="J1935" s="33"/>
      <c r="K1935" s="33"/>
      <c r="L1935" s="33"/>
      <c r="M1935" s="33"/>
      <c r="N1935" s="33"/>
      <c r="O1935" s="33"/>
      <c r="P1935" s="33"/>
      <c r="Q1935" s="33"/>
      <c r="R1935" s="33"/>
      <c r="S1935" s="33"/>
      <c r="T1935" s="33"/>
      <c r="U1935" s="33"/>
      <c r="V1935" s="33"/>
      <c r="W1935" s="33"/>
      <c r="X1935" s="33"/>
      <c r="Y1935" s="33"/>
      <c r="Z1935" s="33"/>
      <c r="AA1935" s="33"/>
      <c r="AB1935" s="33"/>
      <c r="AC1935" s="33"/>
    </row>
    <row r="1936" spans="1:29">
      <c r="A1936" s="33"/>
      <c r="B1936" s="33"/>
      <c r="C1936" s="33"/>
      <c r="D1936" s="33"/>
      <c r="E1936" s="33"/>
      <c r="F1936" s="33"/>
      <c r="G1936" s="33"/>
      <c r="I1936" s="33"/>
      <c r="J1936" s="33"/>
      <c r="K1936" s="33"/>
      <c r="L1936" s="33"/>
      <c r="M1936" s="33"/>
      <c r="N1936" s="33"/>
      <c r="O1936" s="33"/>
      <c r="P1936" s="33"/>
      <c r="Q1936" s="33"/>
      <c r="R1936" s="33"/>
      <c r="S1936" s="33"/>
      <c r="T1936" s="33"/>
      <c r="U1936" s="33"/>
      <c r="V1936" s="33"/>
      <c r="W1936" s="33"/>
      <c r="X1936" s="33"/>
      <c r="Y1936" s="33"/>
      <c r="Z1936" s="33"/>
      <c r="AA1936" s="33"/>
      <c r="AB1936" s="33"/>
      <c r="AC1936" s="33"/>
    </row>
    <row r="1937" spans="1:29">
      <c r="A1937" s="33"/>
      <c r="B1937" s="33"/>
      <c r="C1937" s="33"/>
      <c r="D1937" s="33"/>
      <c r="E1937" s="33"/>
      <c r="F1937" s="33"/>
      <c r="G1937" s="33"/>
      <c r="I1937" s="33"/>
      <c r="J1937" s="33"/>
      <c r="K1937" s="33"/>
      <c r="L1937" s="33"/>
      <c r="M1937" s="33"/>
      <c r="N1937" s="33"/>
      <c r="O1937" s="33"/>
      <c r="P1937" s="33"/>
      <c r="Q1937" s="33"/>
      <c r="R1937" s="33"/>
      <c r="S1937" s="33"/>
      <c r="T1937" s="33"/>
      <c r="U1937" s="33"/>
      <c r="V1937" s="33"/>
      <c r="W1937" s="33"/>
      <c r="X1937" s="33"/>
      <c r="Y1937" s="33"/>
      <c r="Z1937" s="33"/>
      <c r="AA1937" s="33"/>
      <c r="AB1937" s="33"/>
      <c r="AC1937" s="33"/>
    </row>
    <row r="1938" spans="1:29">
      <c r="A1938" s="33"/>
      <c r="B1938" s="33"/>
      <c r="C1938" s="33"/>
      <c r="D1938" s="33"/>
      <c r="E1938" s="33"/>
      <c r="F1938" s="33"/>
      <c r="G1938" s="33"/>
      <c r="I1938" s="33"/>
      <c r="J1938" s="33"/>
      <c r="K1938" s="33"/>
      <c r="L1938" s="33"/>
      <c r="M1938" s="33"/>
      <c r="N1938" s="33"/>
      <c r="O1938" s="33"/>
      <c r="P1938" s="33"/>
      <c r="Q1938" s="33"/>
      <c r="R1938" s="33"/>
      <c r="S1938" s="33"/>
      <c r="T1938" s="33"/>
      <c r="U1938" s="33"/>
      <c r="V1938" s="33"/>
      <c r="W1938" s="33"/>
      <c r="X1938" s="33"/>
      <c r="Y1938" s="33"/>
      <c r="Z1938" s="33"/>
      <c r="AA1938" s="33"/>
      <c r="AB1938" s="33"/>
      <c r="AC1938" s="33"/>
    </row>
    <row r="1939" spans="1:29">
      <c r="A1939" s="33"/>
      <c r="B1939" s="33"/>
      <c r="C1939" s="33"/>
      <c r="D1939" s="33"/>
      <c r="E1939" s="33"/>
      <c r="F1939" s="33"/>
      <c r="G1939" s="33"/>
      <c r="I1939" s="33"/>
      <c r="J1939" s="33"/>
      <c r="K1939" s="33"/>
      <c r="L1939" s="33"/>
      <c r="M1939" s="33"/>
      <c r="N1939" s="33"/>
      <c r="O1939" s="33"/>
      <c r="P1939" s="33"/>
      <c r="Q1939" s="33"/>
      <c r="R1939" s="33"/>
      <c r="S1939" s="33"/>
      <c r="T1939" s="33"/>
      <c r="U1939" s="33"/>
      <c r="V1939" s="33"/>
      <c r="W1939" s="33"/>
      <c r="X1939" s="33"/>
      <c r="Y1939" s="33"/>
      <c r="Z1939" s="33"/>
      <c r="AA1939" s="33"/>
      <c r="AB1939" s="33"/>
      <c r="AC1939" s="33"/>
    </row>
    <row r="1940" spans="1:29">
      <c r="A1940" s="33"/>
      <c r="B1940" s="33"/>
      <c r="C1940" s="33"/>
      <c r="D1940" s="33"/>
      <c r="E1940" s="33"/>
      <c r="F1940" s="33"/>
      <c r="G1940" s="33"/>
      <c r="I1940" s="33"/>
      <c r="J1940" s="33"/>
      <c r="K1940" s="33"/>
      <c r="L1940" s="33"/>
      <c r="M1940" s="33"/>
      <c r="N1940" s="33"/>
      <c r="O1940" s="33"/>
      <c r="P1940" s="33"/>
      <c r="Q1940" s="33"/>
      <c r="R1940" s="33"/>
      <c r="S1940" s="33"/>
      <c r="T1940" s="33"/>
      <c r="U1940" s="33"/>
      <c r="V1940" s="33"/>
      <c r="W1940" s="33"/>
      <c r="X1940" s="33"/>
      <c r="Y1940" s="33"/>
      <c r="Z1940" s="33"/>
      <c r="AA1940" s="33"/>
      <c r="AB1940" s="33"/>
      <c r="AC1940" s="33"/>
    </row>
    <row r="1941" spans="1:29">
      <c r="A1941" s="33"/>
      <c r="B1941" s="33"/>
      <c r="C1941" s="33"/>
      <c r="D1941" s="33"/>
      <c r="E1941" s="33"/>
      <c r="F1941" s="33"/>
      <c r="G1941" s="33"/>
      <c r="I1941" s="33"/>
      <c r="J1941" s="33"/>
      <c r="K1941" s="33"/>
      <c r="L1941" s="33"/>
      <c r="M1941" s="33"/>
      <c r="N1941" s="33"/>
      <c r="O1941" s="33"/>
      <c r="P1941" s="33"/>
      <c r="Q1941" s="33"/>
      <c r="R1941" s="33"/>
      <c r="S1941" s="33"/>
      <c r="T1941" s="33"/>
      <c r="U1941" s="33"/>
      <c r="V1941" s="33"/>
      <c r="W1941" s="33"/>
      <c r="X1941" s="33"/>
      <c r="Y1941" s="33"/>
      <c r="Z1941" s="33"/>
      <c r="AA1941" s="33"/>
      <c r="AB1941" s="33"/>
      <c r="AC1941" s="33"/>
    </row>
    <row r="1942" spans="1:29">
      <c r="A1942" s="33"/>
      <c r="B1942" s="33"/>
      <c r="C1942" s="33"/>
      <c r="D1942" s="33"/>
      <c r="E1942" s="33"/>
      <c r="F1942" s="33"/>
      <c r="G1942" s="33"/>
      <c r="I1942" s="33"/>
      <c r="J1942" s="33"/>
      <c r="K1942" s="33"/>
      <c r="L1942" s="33"/>
      <c r="M1942" s="33"/>
      <c r="N1942" s="33"/>
      <c r="O1942" s="33"/>
      <c r="P1942" s="33"/>
      <c r="Q1942" s="33"/>
      <c r="R1942" s="33"/>
      <c r="S1942" s="33"/>
      <c r="T1942" s="33"/>
      <c r="U1942" s="33"/>
      <c r="V1942" s="33"/>
      <c r="W1942" s="33"/>
      <c r="X1942" s="33"/>
      <c r="Y1942" s="33"/>
      <c r="Z1942" s="33"/>
      <c r="AA1942" s="33"/>
      <c r="AB1942" s="33"/>
      <c r="AC1942" s="33"/>
    </row>
    <row r="1943" spans="1:29">
      <c r="A1943" s="33"/>
      <c r="B1943" s="33"/>
      <c r="C1943" s="33"/>
      <c r="D1943" s="33"/>
      <c r="E1943" s="33"/>
      <c r="F1943" s="33"/>
      <c r="G1943" s="33"/>
      <c r="I1943" s="33"/>
      <c r="J1943" s="33"/>
      <c r="K1943" s="33"/>
      <c r="L1943" s="33"/>
      <c r="M1943" s="33"/>
      <c r="N1943" s="33"/>
      <c r="O1943" s="33"/>
      <c r="P1943" s="33"/>
      <c r="Q1943" s="33"/>
      <c r="R1943" s="33"/>
      <c r="S1943" s="33"/>
      <c r="T1943" s="33"/>
      <c r="U1943" s="33"/>
      <c r="V1943" s="33"/>
      <c r="W1943" s="33"/>
      <c r="X1943" s="33"/>
      <c r="Y1943" s="33"/>
      <c r="Z1943" s="33"/>
      <c r="AA1943" s="33"/>
      <c r="AB1943" s="33"/>
      <c r="AC1943" s="33"/>
    </row>
    <row r="1944" spans="1:29">
      <c r="A1944" s="33"/>
      <c r="B1944" s="33"/>
      <c r="C1944" s="33"/>
      <c r="D1944" s="33"/>
      <c r="E1944" s="33"/>
      <c r="F1944" s="33"/>
      <c r="G1944" s="33"/>
      <c r="I1944" s="33"/>
      <c r="J1944" s="33"/>
      <c r="K1944" s="33"/>
      <c r="L1944" s="33"/>
      <c r="M1944" s="33"/>
      <c r="N1944" s="33"/>
      <c r="O1944" s="33"/>
      <c r="P1944" s="33"/>
      <c r="Q1944" s="33"/>
      <c r="R1944" s="33"/>
      <c r="S1944" s="33"/>
      <c r="T1944" s="33"/>
      <c r="U1944" s="33"/>
      <c r="V1944" s="33"/>
      <c r="W1944" s="33"/>
      <c r="X1944" s="33"/>
      <c r="Y1944" s="33"/>
      <c r="Z1944" s="33"/>
      <c r="AA1944" s="33"/>
      <c r="AB1944" s="33"/>
      <c r="AC1944" s="33"/>
    </row>
    <row r="1945" spans="1:29">
      <c r="A1945" s="33"/>
      <c r="B1945" s="33"/>
      <c r="C1945" s="33"/>
      <c r="D1945" s="33"/>
      <c r="E1945" s="33"/>
      <c r="F1945" s="33"/>
      <c r="G1945" s="33"/>
      <c r="I1945" s="33"/>
      <c r="J1945" s="33"/>
      <c r="K1945" s="33"/>
      <c r="L1945" s="33"/>
      <c r="M1945" s="33"/>
      <c r="N1945" s="33"/>
      <c r="O1945" s="33"/>
      <c r="P1945" s="33"/>
      <c r="Q1945" s="33"/>
      <c r="R1945" s="33"/>
      <c r="S1945" s="33"/>
      <c r="T1945" s="33"/>
      <c r="U1945" s="33"/>
      <c r="V1945" s="33"/>
      <c r="W1945" s="33"/>
      <c r="X1945" s="33"/>
      <c r="Y1945" s="33"/>
      <c r="Z1945" s="33"/>
      <c r="AA1945" s="33"/>
      <c r="AB1945" s="33"/>
      <c r="AC1945" s="33"/>
    </row>
    <row r="1946" spans="1:29">
      <c r="A1946" s="33"/>
      <c r="B1946" s="33"/>
      <c r="C1946" s="33"/>
      <c r="D1946" s="33"/>
      <c r="E1946" s="33"/>
      <c r="F1946" s="33"/>
      <c r="G1946" s="33"/>
      <c r="I1946" s="33"/>
      <c r="J1946" s="33"/>
      <c r="K1946" s="33"/>
      <c r="L1946" s="33"/>
      <c r="M1946" s="33"/>
      <c r="N1946" s="33"/>
      <c r="O1946" s="33"/>
      <c r="P1946" s="33"/>
      <c r="Q1946" s="33"/>
      <c r="R1946" s="33"/>
      <c r="S1946" s="33"/>
      <c r="T1946" s="33"/>
      <c r="U1946" s="33"/>
      <c r="V1946" s="33"/>
      <c r="W1946" s="33"/>
      <c r="X1946" s="33"/>
      <c r="Y1946" s="33"/>
      <c r="Z1946" s="33"/>
      <c r="AA1946" s="33"/>
      <c r="AB1946" s="33"/>
      <c r="AC1946" s="33"/>
    </row>
    <row r="1947" spans="1:29">
      <c r="A1947" s="33"/>
      <c r="B1947" s="33"/>
      <c r="C1947" s="33"/>
      <c r="D1947" s="33"/>
      <c r="E1947" s="33"/>
      <c r="F1947" s="33"/>
      <c r="G1947" s="33"/>
      <c r="I1947" s="33"/>
      <c r="J1947" s="33"/>
      <c r="K1947" s="33"/>
      <c r="L1947" s="33"/>
      <c r="M1947" s="33"/>
      <c r="N1947" s="33"/>
      <c r="O1947" s="33"/>
      <c r="P1947" s="33"/>
      <c r="Q1947" s="33"/>
      <c r="R1947" s="33"/>
      <c r="S1947" s="33"/>
      <c r="T1947" s="33"/>
      <c r="U1947" s="33"/>
      <c r="V1947" s="33"/>
      <c r="W1947" s="33"/>
      <c r="X1947" s="33"/>
      <c r="Y1947" s="33"/>
      <c r="Z1947" s="33"/>
      <c r="AA1947" s="33"/>
      <c r="AB1947" s="33"/>
      <c r="AC1947" s="33"/>
    </row>
    <row r="1948" spans="1:29">
      <c r="A1948" s="33"/>
      <c r="B1948" s="33"/>
      <c r="C1948" s="33"/>
      <c r="D1948" s="33"/>
      <c r="E1948" s="33"/>
      <c r="F1948" s="33"/>
      <c r="G1948" s="33"/>
      <c r="I1948" s="33"/>
      <c r="J1948" s="33"/>
      <c r="K1948" s="33"/>
      <c r="L1948" s="33"/>
      <c r="M1948" s="33"/>
      <c r="N1948" s="33"/>
      <c r="O1948" s="33"/>
      <c r="P1948" s="33"/>
      <c r="Q1948" s="33"/>
      <c r="R1948" s="33"/>
      <c r="S1948" s="33"/>
      <c r="T1948" s="33"/>
      <c r="U1948" s="33"/>
      <c r="V1948" s="33"/>
      <c r="W1948" s="33"/>
      <c r="X1948" s="33"/>
      <c r="Y1948" s="33"/>
      <c r="Z1948" s="33"/>
      <c r="AA1948" s="33"/>
      <c r="AB1948" s="33"/>
      <c r="AC1948" s="33"/>
    </row>
    <row r="1949" spans="1:29">
      <c r="A1949" s="33"/>
      <c r="B1949" s="33"/>
      <c r="C1949" s="33"/>
      <c r="D1949" s="33"/>
      <c r="E1949" s="33"/>
      <c r="F1949" s="33"/>
      <c r="G1949" s="33"/>
      <c r="I1949" s="33"/>
      <c r="J1949" s="33"/>
      <c r="K1949" s="33"/>
      <c r="L1949" s="33"/>
      <c r="M1949" s="33"/>
      <c r="N1949" s="33"/>
      <c r="O1949" s="33"/>
      <c r="P1949" s="33"/>
      <c r="Q1949" s="33"/>
      <c r="R1949" s="33"/>
      <c r="S1949" s="33"/>
      <c r="T1949" s="33"/>
      <c r="U1949" s="33"/>
      <c r="V1949" s="33"/>
      <c r="W1949" s="33"/>
      <c r="X1949" s="33"/>
      <c r="Y1949" s="33"/>
      <c r="Z1949" s="33"/>
      <c r="AA1949" s="33"/>
      <c r="AB1949" s="33"/>
      <c r="AC1949" s="33"/>
    </row>
    <row r="1950" spans="1:29">
      <c r="A1950" s="33"/>
      <c r="B1950" s="33"/>
      <c r="C1950" s="33"/>
      <c r="D1950" s="33"/>
      <c r="E1950" s="33"/>
      <c r="F1950" s="33"/>
      <c r="G1950" s="33"/>
      <c r="I1950" s="33"/>
      <c r="J1950" s="33"/>
      <c r="K1950" s="33"/>
      <c r="L1950" s="33"/>
      <c r="M1950" s="33"/>
      <c r="N1950" s="33"/>
      <c r="O1950" s="33"/>
      <c r="P1950" s="33"/>
      <c r="Q1950" s="33"/>
      <c r="R1950" s="33"/>
      <c r="S1950" s="33"/>
      <c r="T1950" s="33"/>
      <c r="U1950" s="33"/>
      <c r="V1950" s="33"/>
      <c r="W1950" s="33"/>
      <c r="X1950" s="33"/>
      <c r="Y1950" s="33"/>
      <c r="Z1950" s="33"/>
      <c r="AA1950" s="33"/>
      <c r="AB1950" s="33"/>
      <c r="AC1950" s="33"/>
    </row>
    <row r="1951" spans="1:29">
      <c r="A1951" s="33"/>
      <c r="B1951" s="33"/>
      <c r="C1951" s="33"/>
      <c r="D1951" s="33"/>
      <c r="E1951" s="33"/>
      <c r="F1951" s="33"/>
      <c r="G1951" s="33"/>
      <c r="I1951" s="33"/>
      <c r="J1951" s="33"/>
      <c r="K1951" s="33"/>
      <c r="L1951" s="33"/>
      <c r="M1951" s="33"/>
      <c r="N1951" s="33"/>
      <c r="O1951" s="33"/>
      <c r="P1951" s="33"/>
      <c r="Q1951" s="33"/>
      <c r="R1951" s="33"/>
      <c r="S1951" s="33"/>
      <c r="T1951" s="33"/>
      <c r="U1951" s="33"/>
      <c r="V1951" s="33"/>
      <c r="W1951" s="33"/>
      <c r="X1951" s="33"/>
      <c r="Y1951" s="33"/>
      <c r="Z1951" s="33"/>
      <c r="AA1951" s="33"/>
      <c r="AB1951" s="33"/>
      <c r="AC1951" s="33"/>
    </row>
    <row r="1952" spans="1:29">
      <c r="A1952" s="33"/>
      <c r="B1952" s="33"/>
      <c r="C1952" s="33"/>
      <c r="D1952" s="33"/>
      <c r="E1952" s="33"/>
      <c r="F1952" s="33"/>
      <c r="G1952" s="33"/>
      <c r="I1952" s="33"/>
      <c r="J1952" s="33"/>
      <c r="K1952" s="33"/>
      <c r="L1952" s="33"/>
      <c r="M1952" s="33"/>
      <c r="N1952" s="33"/>
      <c r="O1952" s="33"/>
      <c r="P1952" s="33"/>
      <c r="Q1952" s="33"/>
      <c r="R1952" s="33"/>
      <c r="S1952" s="33"/>
      <c r="T1952" s="33"/>
      <c r="U1952" s="33"/>
      <c r="V1952" s="33"/>
      <c r="W1952" s="33"/>
      <c r="X1952" s="33"/>
      <c r="Y1952" s="33"/>
      <c r="Z1952" s="33"/>
      <c r="AA1952" s="33"/>
      <c r="AB1952" s="33"/>
      <c r="AC1952" s="33"/>
    </row>
    <row r="1953" spans="1:29">
      <c r="A1953" s="33"/>
      <c r="B1953" s="33"/>
      <c r="C1953" s="33"/>
      <c r="D1953" s="33"/>
      <c r="E1953" s="33"/>
      <c r="F1953" s="33"/>
      <c r="G1953" s="33"/>
      <c r="I1953" s="33"/>
      <c r="J1953" s="33"/>
      <c r="K1953" s="33"/>
      <c r="L1953" s="33"/>
      <c r="M1953" s="33"/>
      <c r="N1953" s="33"/>
      <c r="O1953" s="33"/>
      <c r="P1953" s="33"/>
      <c r="Q1953" s="33"/>
      <c r="R1953" s="33"/>
      <c r="S1953" s="33"/>
      <c r="T1953" s="33"/>
      <c r="U1953" s="33"/>
      <c r="V1953" s="33"/>
      <c r="W1953" s="33"/>
      <c r="X1953" s="33"/>
      <c r="Y1953" s="33"/>
      <c r="Z1953" s="33"/>
      <c r="AA1953" s="33"/>
      <c r="AB1953" s="33"/>
      <c r="AC1953" s="33"/>
    </row>
    <row r="1954" spans="1:29">
      <c r="A1954" s="33"/>
      <c r="B1954" s="33"/>
      <c r="C1954" s="33"/>
      <c r="D1954" s="33"/>
      <c r="E1954" s="33"/>
      <c r="F1954" s="33"/>
      <c r="G1954" s="33"/>
      <c r="I1954" s="33"/>
      <c r="J1954" s="33"/>
      <c r="K1954" s="33"/>
      <c r="L1954" s="33"/>
      <c r="M1954" s="33"/>
      <c r="N1954" s="33"/>
      <c r="O1954" s="33"/>
      <c r="P1954" s="33"/>
      <c r="Q1954" s="33"/>
      <c r="R1954" s="33"/>
      <c r="S1954" s="33"/>
      <c r="T1954" s="33"/>
      <c r="U1954" s="33"/>
      <c r="V1954" s="33"/>
      <c r="W1954" s="33"/>
      <c r="X1954" s="33"/>
      <c r="Y1954" s="33"/>
      <c r="Z1954" s="33"/>
      <c r="AA1954" s="33"/>
      <c r="AB1954" s="33"/>
      <c r="AC1954" s="33"/>
    </row>
    <row r="1955" spans="1:29">
      <c r="A1955" s="33"/>
      <c r="B1955" s="33"/>
      <c r="C1955" s="33"/>
      <c r="D1955" s="33"/>
      <c r="E1955" s="33"/>
      <c r="F1955" s="33"/>
      <c r="G1955" s="33"/>
      <c r="I1955" s="33"/>
      <c r="J1955" s="33"/>
      <c r="K1955" s="33"/>
      <c r="L1955" s="33"/>
      <c r="M1955" s="33"/>
      <c r="N1955" s="33"/>
      <c r="O1955" s="33"/>
      <c r="P1955" s="33"/>
      <c r="Q1955" s="33"/>
      <c r="R1955" s="33"/>
      <c r="S1955" s="33"/>
      <c r="T1955" s="33"/>
      <c r="U1955" s="33"/>
      <c r="V1955" s="33"/>
      <c r="W1955" s="33"/>
      <c r="X1955" s="33"/>
      <c r="Y1955" s="33"/>
      <c r="Z1955" s="33"/>
      <c r="AA1955" s="33"/>
      <c r="AB1955" s="33"/>
      <c r="AC1955" s="33"/>
    </row>
    <row r="1956" spans="1:29">
      <c r="A1956" s="33"/>
      <c r="B1956" s="33"/>
      <c r="C1956" s="33"/>
      <c r="D1956" s="33"/>
      <c r="E1956" s="33"/>
      <c r="F1956" s="33"/>
      <c r="G1956" s="33"/>
      <c r="I1956" s="33"/>
      <c r="J1956" s="33"/>
      <c r="K1956" s="33"/>
      <c r="L1956" s="33"/>
      <c r="M1956" s="33"/>
      <c r="N1956" s="33"/>
      <c r="O1956" s="33"/>
      <c r="P1956" s="33"/>
      <c r="Q1956" s="33"/>
      <c r="R1956" s="33"/>
      <c r="S1956" s="33"/>
      <c r="T1956" s="33"/>
      <c r="U1956" s="33"/>
      <c r="V1956" s="33"/>
      <c r="W1956" s="33"/>
      <c r="X1956" s="33"/>
      <c r="Y1956" s="33"/>
      <c r="Z1956" s="33"/>
      <c r="AA1956" s="33"/>
      <c r="AB1956" s="33"/>
      <c r="AC1956" s="33"/>
    </row>
    <row r="1957" spans="1:29">
      <c r="A1957" s="33"/>
      <c r="B1957" s="33"/>
      <c r="C1957" s="33"/>
      <c r="D1957" s="33"/>
      <c r="E1957" s="33"/>
      <c r="F1957" s="33"/>
      <c r="G1957" s="33"/>
      <c r="I1957" s="33"/>
      <c r="J1957" s="33"/>
      <c r="K1957" s="33"/>
      <c r="L1957" s="33"/>
      <c r="M1957" s="33"/>
      <c r="N1957" s="33"/>
      <c r="O1957" s="33"/>
      <c r="P1957" s="33"/>
      <c r="Q1957" s="33"/>
      <c r="R1957" s="33"/>
      <c r="S1957" s="33"/>
      <c r="T1957" s="33"/>
      <c r="U1957" s="33"/>
      <c r="V1957" s="33"/>
      <c r="W1957" s="33"/>
      <c r="X1957" s="33"/>
      <c r="Y1957" s="33"/>
      <c r="Z1957" s="33"/>
      <c r="AA1957" s="33"/>
      <c r="AB1957" s="33"/>
      <c r="AC1957" s="33"/>
    </row>
    <row r="1958" spans="1:29">
      <c r="A1958" s="33"/>
      <c r="B1958" s="33"/>
      <c r="C1958" s="33"/>
      <c r="D1958" s="33"/>
      <c r="E1958" s="33"/>
      <c r="F1958" s="33"/>
      <c r="G1958" s="33"/>
      <c r="I1958" s="33"/>
      <c r="J1958" s="33"/>
      <c r="K1958" s="33"/>
      <c r="L1958" s="33"/>
      <c r="M1958" s="33"/>
      <c r="N1958" s="33"/>
      <c r="O1958" s="33"/>
      <c r="P1958" s="33"/>
      <c r="Q1958" s="33"/>
      <c r="R1958" s="33"/>
      <c r="S1958" s="33"/>
      <c r="T1958" s="33"/>
      <c r="U1958" s="33"/>
      <c r="V1958" s="33"/>
      <c r="W1958" s="33"/>
      <c r="X1958" s="33"/>
      <c r="Y1958" s="33"/>
      <c r="Z1958" s="33"/>
      <c r="AA1958" s="33"/>
      <c r="AB1958" s="33"/>
      <c r="AC1958" s="33"/>
    </row>
    <row r="1959" spans="1:29">
      <c r="A1959" s="33"/>
      <c r="B1959" s="33"/>
      <c r="C1959" s="33"/>
      <c r="D1959" s="33"/>
      <c r="E1959" s="33"/>
      <c r="F1959" s="33"/>
      <c r="G1959" s="33"/>
      <c r="I1959" s="33"/>
      <c r="J1959" s="33"/>
      <c r="K1959" s="33"/>
      <c r="L1959" s="33"/>
      <c r="M1959" s="33"/>
      <c r="N1959" s="33"/>
      <c r="O1959" s="33"/>
      <c r="P1959" s="33"/>
      <c r="Q1959" s="33"/>
      <c r="R1959" s="33"/>
      <c r="S1959" s="33"/>
      <c r="T1959" s="33"/>
      <c r="U1959" s="33"/>
      <c r="V1959" s="33"/>
      <c r="W1959" s="33"/>
      <c r="X1959" s="33"/>
      <c r="Y1959" s="33"/>
      <c r="Z1959" s="33"/>
      <c r="AA1959" s="33"/>
      <c r="AB1959" s="33"/>
      <c r="AC1959" s="33"/>
    </row>
    <row r="1960" spans="1:29">
      <c r="A1960" s="33"/>
      <c r="B1960" s="33"/>
      <c r="C1960" s="33"/>
      <c r="D1960" s="33"/>
      <c r="E1960" s="33"/>
      <c r="F1960" s="33"/>
      <c r="G1960" s="33"/>
      <c r="I1960" s="33"/>
      <c r="J1960" s="33"/>
      <c r="K1960" s="33"/>
      <c r="L1960" s="33"/>
      <c r="M1960" s="33"/>
      <c r="N1960" s="33"/>
      <c r="O1960" s="33"/>
      <c r="P1960" s="33"/>
      <c r="Q1960" s="33"/>
      <c r="R1960" s="33"/>
      <c r="S1960" s="33"/>
      <c r="T1960" s="33"/>
      <c r="U1960" s="33"/>
      <c r="V1960" s="33"/>
      <c r="W1960" s="33"/>
      <c r="X1960" s="33"/>
      <c r="Y1960" s="33"/>
      <c r="Z1960" s="33"/>
      <c r="AA1960" s="33"/>
      <c r="AB1960" s="33"/>
      <c r="AC1960" s="33"/>
    </row>
    <row r="1961" spans="1:29">
      <c r="A1961" s="33"/>
      <c r="B1961" s="33"/>
      <c r="C1961" s="33"/>
      <c r="D1961" s="33"/>
      <c r="E1961" s="33"/>
      <c r="F1961" s="33"/>
      <c r="G1961" s="33"/>
      <c r="I1961" s="33"/>
      <c r="J1961" s="33"/>
      <c r="K1961" s="33"/>
      <c r="L1961" s="33"/>
      <c r="M1961" s="33"/>
      <c r="N1961" s="33"/>
      <c r="O1961" s="33"/>
      <c r="P1961" s="33"/>
      <c r="Q1961" s="33"/>
      <c r="R1961" s="33"/>
      <c r="S1961" s="33"/>
      <c r="T1961" s="33"/>
      <c r="U1961" s="33"/>
      <c r="V1961" s="33"/>
      <c r="W1961" s="33"/>
      <c r="X1961" s="33"/>
      <c r="Y1961" s="33"/>
      <c r="Z1961" s="33"/>
      <c r="AA1961" s="33"/>
      <c r="AB1961" s="33"/>
      <c r="AC1961" s="33"/>
    </row>
    <row r="1962" spans="1:29">
      <c r="A1962" s="33"/>
      <c r="B1962" s="33"/>
      <c r="C1962" s="33"/>
      <c r="D1962" s="33"/>
      <c r="E1962" s="33"/>
      <c r="F1962" s="33"/>
      <c r="G1962" s="33"/>
      <c r="I1962" s="33"/>
      <c r="J1962" s="33"/>
      <c r="K1962" s="33"/>
      <c r="L1962" s="33"/>
      <c r="M1962" s="33"/>
      <c r="N1962" s="33"/>
      <c r="O1962" s="33"/>
      <c r="P1962" s="33"/>
      <c r="Q1962" s="33"/>
      <c r="R1962" s="33"/>
      <c r="S1962" s="33"/>
      <c r="T1962" s="33"/>
      <c r="U1962" s="33"/>
      <c r="V1962" s="33"/>
      <c r="W1962" s="33"/>
      <c r="X1962" s="33"/>
      <c r="Y1962" s="33"/>
      <c r="Z1962" s="33"/>
      <c r="AA1962" s="33"/>
      <c r="AB1962" s="33"/>
      <c r="AC1962" s="33"/>
    </row>
    <row r="1963" spans="1:29">
      <c r="A1963" s="33"/>
      <c r="B1963" s="33"/>
      <c r="C1963" s="33"/>
      <c r="D1963" s="33"/>
      <c r="E1963" s="33"/>
      <c r="F1963" s="33"/>
      <c r="G1963" s="33"/>
      <c r="I1963" s="33"/>
      <c r="J1963" s="33"/>
      <c r="K1963" s="33"/>
      <c r="L1963" s="33"/>
      <c r="M1963" s="33"/>
      <c r="N1963" s="33"/>
      <c r="O1963" s="33"/>
      <c r="P1963" s="33"/>
      <c r="Q1963" s="33"/>
      <c r="R1963" s="33"/>
      <c r="S1963" s="33"/>
      <c r="T1963" s="33"/>
      <c r="U1963" s="33"/>
      <c r="V1963" s="33"/>
      <c r="W1963" s="33"/>
      <c r="X1963" s="33"/>
      <c r="Y1963" s="33"/>
      <c r="Z1963" s="33"/>
      <c r="AA1963" s="33"/>
      <c r="AB1963" s="33"/>
      <c r="AC1963" s="33"/>
    </row>
    <row r="1964" spans="1:29">
      <c r="A1964" s="33"/>
      <c r="B1964" s="33"/>
      <c r="C1964" s="33"/>
      <c r="D1964" s="33"/>
      <c r="E1964" s="33"/>
      <c r="F1964" s="33"/>
      <c r="G1964" s="33"/>
      <c r="I1964" s="33"/>
      <c r="J1964" s="33"/>
      <c r="K1964" s="33"/>
      <c r="L1964" s="33"/>
      <c r="M1964" s="33"/>
      <c r="N1964" s="33"/>
      <c r="O1964" s="33"/>
      <c r="P1964" s="33"/>
      <c r="Q1964" s="33"/>
      <c r="R1964" s="33"/>
      <c r="S1964" s="33"/>
      <c r="T1964" s="33"/>
      <c r="U1964" s="33"/>
      <c r="V1964" s="33"/>
      <c r="W1964" s="33"/>
      <c r="X1964" s="33"/>
      <c r="Y1964" s="33"/>
      <c r="Z1964" s="33"/>
      <c r="AA1964" s="33"/>
      <c r="AB1964" s="33"/>
      <c r="AC1964" s="33"/>
    </row>
    <row r="1965" spans="1:29">
      <c r="A1965" s="33"/>
      <c r="B1965" s="33"/>
      <c r="C1965" s="33"/>
      <c r="D1965" s="33"/>
      <c r="E1965" s="33"/>
      <c r="F1965" s="33"/>
      <c r="G1965" s="33"/>
      <c r="I1965" s="33"/>
      <c r="J1965" s="33"/>
      <c r="K1965" s="33"/>
      <c r="L1965" s="33"/>
      <c r="M1965" s="33"/>
      <c r="N1965" s="33"/>
      <c r="O1965" s="33"/>
      <c r="P1965" s="33"/>
      <c r="Q1965" s="33"/>
      <c r="R1965" s="33"/>
      <c r="S1965" s="33"/>
      <c r="T1965" s="33"/>
      <c r="U1965" s="33"/>
      <c r="V1965" s="33"/>
      <c r="W1965" s="33"/>
      <c r="X1965" s="33"/>
      <c r="Y1965" s="33"/>
      <c r="Z1965" s="33"/>
      <c r="AA1965" s="33"/>
      <c r="AB1965" s="33"/>
      <c r="AC1965" s="33"/>
    </row>
    <row r="1966" spans="1:29">
      <c r="A1966" s="33"/>
      <c r="B1966" s="33"/>
      <c r="C1966" s="33"/>
      <c r="D1966" s="33"/>
      <c r="E1966" s="33"/>
      <c r="F1966" s="33"/>
      <c r="G1966" s="33"/>
      <c r="I1966" s="33"/>
      <c r="J1966" s="33"/>
      <c r="K1966" s="33"/>
      <c r="L1966" s="33"/>
      <c r="M1966" s="33"/>
      <c r="N1966" s="33"/>
      <c r="O1966" s="33"/>
      <c r="P1966" s="33"/>
      <c r="Q1966" s="33"/>
      <c r="R1966" s="33"/>
      <c r="S1966" s="33"/>
      <c r="T1966" s="33"/>
      <c r="U1966" s="33"/>
      <c r="V1966" s="33"/>
      <c r="W1966" s="33"/>
      <c r="X1966" s="33"/>
      <c r="Y1966" s="33"/>
      <c r="Z1966" s="33"/>
      <c r="AA1966" s="33"/>
      <c r="AB1966" s="33"/>
      <c r="AC1966" s="33"/>
    </row>
    <row r="1967" spans="1:29">
      <c r="A1967" s="33"/>
      <c r="B1967" s="33"/>
      <c r="C1967" s="33"/>
      <c r="D1967" s="33"/>
      <c r="E1967" s="33"/>
      <c r="F1967" s="33"/>
      <c r="G1967" s="33"/>
      <c r="I1967" s="33"/>
      <c r="J1967" s="33"/>
      <c r="K1967" s="33"/>
      <c r="L1967" s="33"/>
      <c r="M1967" s="33"/>
      <c r="N1967" s="33"/>
      <c r="O1967" s="33"/>
      <c r="P1967" s="33"/>
      <c r="Q1967" s="33"/>
      <c r="R1967" s="33"/>
      <c r="S1967" s="33"/>
      <c r="T1967" s="33"/>
      <c r="U1967" s="33"/>
      <c r="V1967" s="33"/>
      <c r="W1967" s="33"/>
      <c r="X1967" s="33"/>
      <c r="Y1967" s="33"/>
      <c r="Z1967" s="33"/>
      <c r="AA1967" s="33"/>
      <c r="AB1967" s="33"/>
      <c r="AC1967" s="33"/>
    </row>
    <row r="1968" spans="1:29">
      <c r="A1968" s="33"/>
      <c r="B1968" s="33"/>
      <c r="C1968" s="33"/>
      <c r="D1968" s="33"/>
      <c r="E1968" s="33"/>
      <c r="F1968" s="33"/>
      <c r="G1968" s="33"/>
      <c r="I1968" s="33"/>
      <c r="J1968" s="33"/>
      <c r="K1968" s="33"/>
      <c r="L1968" s="33"/>
      <c r="M1968" s="33"/>
      <c r="N1968" s="33"/>
      <c r="O1968" s="33"/>
      <c r="P1968" s="33"/>
      <c r="Q1968" s="33"/>
      <c r="R1968" s="33"/>
      <c r="S1968" s="33"/>
      <c r="T1968" s="33"/>
      <c r="U1968" s="33"/>
      <c r="V1968" s="33"/>
      <c r="W1968" s="33"/>
      <c r="X1968" s="33"/>
      <c r="Y1968" s="33"/>
      <c r="Z1968" s="33"/>
      <c r="AA1968" s="33"/>
      <c r="AB1968" s="33"/>
      <c r="AC1968" s="33"/>
    </row>
    <row r="1969" spans="1:29">
      <c r="A1969" s="33"/>
      <c r="B1969" s="33"/>
      <c r="C1969" s="33"/>
      <c r="D1969" s="33"/>
      <c r="E1969" s="33"/>
      <c r="F1969" s="33"/>
      <c r="G1969" s="33"/>
      <c r="I1969" s="33"/>
      <c r="J1969" s="33"/>
      <c r="K1969" s="33"/>
      <c r="L1969" s="33"/>
      <c r="M1969" s="33"/>
      <c r="N1969" s="33"/>
      <c r="O1969" s="33"/>
      <c r="P1969" s="33"/>
      <c r="Q1969" s="33"/>
      <c r="R1969" s="33"/>
      <c r="S1969" s="33"/>
      <c r="T1969" s="33"/>
      <c r="U1969" s="33"/>
      <c r="V1969" s="33"/>
      <c r="W1969" s="33"/>
      <c r="X1969" s="33"/>
      <c r="Y1969" s="33"/>
      <c r="Z1969" s="33"/>
      <c r="AA1969" s="33"/>
      <c r="AB1969" s="33"/>
      <c r="AC1969" s="33"/>
    </row>
    <row r="1970" spans="1:29">
      <c r="A1970" s="33"/>
      <c r="B1970" s="33"/>
      <c r="C1970" s="33"/>
      <c r="D1970" s="33"/>
      <c r="E1970" s="33"/>
      <c r="F1970" s="33"/>
      <c r="G1970" s="33"/>
      <c r="I1970" s="33"/>
      <c r="J1970" s="33"/>
      <c r="K1970" s="33"/>
      <c r="L1970" s="33"/>
      <c r="M1970" s="33"/>
      <c r="N1970" s="33"/>
      <c r="O1970" s="33"/>
      <c r="P1970" s="33"/>
      <c r="Q1970" s="33"/>
      <c r="R1970" s="33"/>
      <c r="S1970" s="33"/>
      <c r="T1970" s="33"/>
      <c r="U1970" s="33"/>
      <c r="V1970" s="33"/>
      <c r="W1970" s="33"/>
      <c r="X1970" s="33"/>
      <c r="Y1970" s="33"/>
      <c r="Z1970" s="33"/>
      <c r="AA1970" s="33"/>
      <c r="AB1970" s="33"/>
      <c r="AC1970" s="33"/>
    </row>
    <row r="1971" spans="1:29">
      <c r="A1971" s="33"/>
      <c r="B1971" s="33"/>
      <c r="C1971" s="33"/>
      <c r="D1971" s="33"/>
      <c r="E1971" s="33"/>
      <c r="F1971" s="33"/>
      <c r="G1971" s="33"/>
      <c r="I1971" s="33"/>
      <c r="J1971" s="33"/>
      <c r="K1971" s="33"/>
      <c r="L1971" s="33"/>
      <c r="M1971" s="33"/>
      <c r="N1971" s="33"/>
      <c r="O1971" s="33"/>
      <c r="P1971" s="33"/>
      <c r="Q1971" s="33"/>
      <c r="R1971" s="33"/>
      <c r="S1971" s="33"/>
      <c r="T1971" s="33"/>
      <c r="U1971" s="33"/>
      <c r="V1971" s="33"/>
      <c r="W1971" s="33"/>
      <c r="X1971" s="33"/>
      <c r="Y1971" s="33"/>
      <c r="Z1971" s="33"/>
      <c r="AA1971" s="33"/>
      <c r="AB1971" s="33"/>
      <c r="AC1971" s="33"/>
    </row>
    <row r="1972" spans="1:29">
      <c r="A1972" s="33"/>
      <c r="B1972" s="33"/>
      <c r="C1972" s="33"/>
      <c r="D1972" s="33"/>
      <c r="E1972" s="33"/>
      <c r="F1972" s="33"/>
      <c r="G1972" s="33"/>
      <c r="I1972" s="33"/>
      <c r="J1972" s="33"/>
      <c r="K1972" s="33"/>
      <c r="L1972" s="33"/>
      <c r="M1972" s="33"/>
      <c r="N1972" s="33"/>
      <c r="O1972" s="33"/>
      <c r="P1972" s="33"/>
      <c r="Q1972" s="33"/>
      <c r="R1972" s="33"/>
      <c r="S1972" s="33"/>
      <c r="T1972" s="33"/>
      <c r="U1972" s="33"/>
      <c r="V1972" s="33"/>
      <c r="W1972" s="33"/>
      <c r="X1972" s="33"/>
      <c r="Y1972" s="33"/>
      <c r="Z1972" s="33"/>
      <c r="AA1972" s="33"/>
      <c r="AB1972" s="33"/>
      <c r="AC1972" s="33"/>
    </row>
    <row r="1973" spans="1:29">
      <c r="A1973" s="33"/>
      <c r="B1973" s="33"/>
      <c r="C1973" s="33"/>
      <c r="D1973" s="33"/>
      <c r="E1973" s="33"/>
      <c r="F1973" s="33"/>
      <c r="G1973" s="33"/>
      <c r="I1973" s="33"/>
      <c r="J1973" s="33"/>
      <c r="K1973" s="33"/>
      <c r="L1973" s="33"/>
      <c r="M1973" s="33"/>
      <c r="N1973" s="33"/>
      <c r="O1973" s="33"/>
      <c r="P1973" s="33"/>
      <c r="Q1973" s="33"/>
      <c r="R1973" s="33"/>
      <c r="S1973" s="33"/>
      <c r="T1973" s="33"/>
      <c r="U1973" s="33"/>
      <c r="V1973" s="33"/>
      <c r="W1973" s="33"/>
      <c r="X1973" s="33"/>
      <c r="Y1973" s="33"/>
      <c r="Z1973" s="33"/>
      <c r="AA1973" s="33"/>
      <c r="AB1973" s="33"/>
      <c r="AC1973" s="33"/>
    </row>
    <row r="1974" spans="1:29">
      <c r="A1974" s="33"/>
      <c r="B1974" s="33"/>
      <c r="C1974" s="33"/>
      <c r="D1974" s="33"/>
      <c r="E1974" s="33"/>
      <c r="F1974" s="33"/>
      <c r="G1974" s="33"/>
      <c r="I1974" s="33"/>
      <c r="J1974" s="33"/>
      <c r="K1974" s="33"/>
      <c r="L1974" s="33"/>
      <c r="M1974" s="33"/>
      <c r="N1974" s="33"/>
      <c r="O1974" s="33"/>
      <c r="P1974" s="33"/>
      <c r="Q1974" s="33"/>
      <c r="R1974" s="33"/>
      <c r="S1974" s="33"/>
      <c r="T1974" s="33"/>
      <c r="U1974" s="33"/>
      <c r="V1974" s="33"/>
      <c r="W1974" s="33"/>
      <c r="X1974" s="33"/>
      <c r="Y1974" s="33"/>
      <c r="Z1974" s="33"/>
      <c r="AA1974" s="33"/>
      <c r="AB1974" s="33"/>
      <c r="AC1974" s="33"/>
    </row>
    <row r="1975" spans="1:29">
      <c r="A1975" s="33"/>
      <c r="B1975" s="33"/>
      <c r="C1975" s="33"/>
      <c r="D1975" s="33"/>
      <c r="E1975" s="33"/>
      <c r="F1975" s="33"/>
      <c r="G1975" s="33"/>
      <c r="I1975" s="33"/>
      <c r="J1975" s="33"/>
      <c r="K1975" s="33"/>
      <c r="L1975" s="33"/>
      <c r="M1975" s="33"/>
      <c r="N1975" s="33"/>
      <c r="O1975" s="33"/>
      <c r="P1975" s="33"/>
      <c r="Q1975" s="33"/>
      <c r="R1975" s="33"/>
      <c r="S1975" s="33"/>
      <c r="T1975" s="33"/>
      <c r="U1975" s="33"/>
      <c r="V1975" s="33"/>
      <c r="W1975" s="33"/>
      <c r="X1975" s="33"/>
      <c r="Y1975" s="33"/>
      <c r="Z1975" s="33"/>
      <c r="AA1975" s="33"/>
      <c r="AB1975" s="33"/>
      <c r="AC1975" s="33"/>
    </row>
    <row r="1976" spans="1:29">
      <c r="A1976" s="33"/>
      <c r="B1976" s="33"/>
      <c r="C1976" s="33"/>
      <c r="D1976" s="33"/>
      <c r="E1976" s="33"/>
      <c r="F1976" s="33"/>
      <c r="G1976" s="33"/>
      <c r="I1976" s="33"/>
      <c r="J1976" s="33"/>
      <c r="K1976" s="33"/>
      <c r="L1976" s="33"/>
      <c r="M1976" s="33"/>
      <c r="N1976" s="33"/>
      <c r="O1976" s="33"/>
      <c r="P1976" s="33"/>
      <c r="Q1976" s="33"/>
      <c r="R1976" s="33"/>
      <c r="S1976" s="33"/>
      <c r="T1976" s="33"/>
      <c r="U1976" s="33"/>
      <c r="V1976" s="33"/>
      <c r="W1976" s="33"/>
      <c r="X1976" s="33"/>
      <c r="Y1976" s="33"/>
      <c r="Z1976" s="33"/>
      <c r="AA1976" s="33"/>
      <c r="AB1976" s="33"/>
      <c r="AC1976" s="33"/>
    </row>
    <row r="1977" spans="1:29">
      <c r="A1977" s="33"/>
      <c r="B1977" s="33"/>
      <c r="C1977" s="33"/>
      <c r="D1977" s="33"/>
      <c r="E1977" s="33"/>
      <c r="F1977" s="33"/>
      <c r="G1977" s="33"/>
      <c r="I1977" s="33"/>
      <c r="J1977" s="33"/>
      <c r="K1977" s="33"/>
      <c r="L1977" s="33"/>
      <c r="M1977" s="33"/>
      <c r="N1977" s="33"/>
      <c r="O1977" s="33"/>
      <c r="P1977" s="33"/>
      <c r="Q1977" s="33"/>
      <c r="R1977" s="33"/>
      <c r="S1977" s="33"/>
      <c r="T1977" s="33"/>
      <c r="U1977" s="33"/>
      <c r="V1977" s="33"/>
      <c r="W1977" s="33"/>
      <c r="X1977" s="33"/>
      <c r="Y1977" s="33"/>
      <c r="Z1977" s="33"/>
      <c r="AA1977" s="33"/>
      <c r="AB1977" s="33"/>
      <c r="AC1977" s="33"/>
    </row>
    <row r="1978" spans="1:29">
      <c r="A1978" s="33"/>
      <c r="B1978" s="33"/>
      <c r="C1978" s="33"/>
      <c r="D1978" s="33"/>
      <c r="E1978" s="33"/>
      <c r="F1978" s="33"/>
      <c r="G1978" s="33"/>
      <c r="I1978" s="33"/>
      <c r="J1978" s="33"/>
      <c r="K1978" s="33"/>
      <c r="L1978" s="33"/>
      <c r="M1978" s="33"/>
      <c r="N1978" s="33"/>
      <c r="O1978" s="33"/>
      <c r="P1978" s="33"/>
      <c r="Q1978" s="33"/>
      <c r="R1978" s="33"/>
      <c r="S1978" s="33"/>
      <c r="T1978" s="33"/>
      <c r="U1978" s="33"/>
      <c r="V1978" s="33"/>
      <c r="W1978" s="33"/>
      <c r="X1978" s="33"/>
      <c r="Y1978" s="33"/>
      <c r="Z1978" s="33"/>
      <c r="AA1978" s="33"/>
      <c r="AB1978" s="33"/>
      <c r="AC1978" s="33"/>
    </row>
    <row r="1979" spans="1:29">
      <c r="A1979" s="33"/>
      <c r="B1979" s="33"/>
      <c r="C1979" s="33"/>
      <c r="D1979" s="33"/>
      <c r="E1979" s="33"/>
      <c r="F1979" s="33"/>
      <c r="G1979" s="33"/>
      <c r="I1979" s="33"/>
      <c r="J1979" s="33"/>
      <c r="K1979" s="33"/>
      <c r="L1979" s="33"/>
      <c r="M1979" s="33"/>
      <c r="N1979" s="33"/>
      <c r="O1979" s="33"/>
      <c r="P1979" s="33"/>
      <c r="Q1979" s="33"/>
      <c r="R1979" s="33"/>
      <c r="S1979" s="33"/>
      <c r="T1979" s="33"/>
      <c r="U1979" s="33"/>
      <c r="V1979" s="33"/>
      <c r="W1979" s="33"/>
      <c r="X1979" s="33"/>
      <c r="Y1979" s="33"/>
      <c r="Z1979" s="33"/>
      <c r="AA1979" s="33"/>
      <c r="AB1979" s="33"/>
      <c r="AC1979" s="33"/>
    </row>
    <row r="1980" spans="1:29">
      <c r="A1980" s="33"/>
      <c r="B1980" s="33"/>
      <c r="C1980" s="33"/>
      <c r="D1980" s="33"/>
      <c r="E1980" s="33"/>
      <c r="F1980" s="33"/>
      <c r="G1980" s="33"/>
      <c r="I1980" s="33"/>
      <c r="J1980" s="33"/>
      <c r="K1980" s="33"/>
      <c r="L1980" s="33"/>
      <c r="M1980" s="33"/>
      <c r="N1980" s="33"/>
      <c r="O1980" s="33"/>
      <c r="P1980" s="33"/>
      <c r="Q1980" s="33"/>
      <c r="R1980" s="33"/>
      <c r="S1980" s="33"/>
      <c r="T1980" s="33"/>
      <c r="U1980" s="33"/>
      <c r="V1980" s="33"/>
      <c r="W1980" s="33"/>
      <c r="X1980" s="33"/>
      <c r="Y1980" s="33"/>
      <c r="Z1980" s="33"/>
      <c r="AA1980" s="33"/>
      <c r="AB1980" s="33"/>
      <c r="AC1980" s="33"/>
    </row>
    <row r="1981" spans="1:29">
      <c r="A1981" s="33"/>
      <c r="B1981" s="33"/>
      <c r="C1981" s="33"/>
      <c r="D1981" s="33"/>
      <c r="E1981" s="33"/>
      <c r="F1981" s="33"/>
      <c r="G1981" s="33"/>
      <c r="I1981" s="33"/>
      <c r="J1981" s="33"/>
      <c r="K1981" s="33"/>
      <c r="L1981" s="33"/>
      <c r="M1981" s="33"/>
      <c r="N1981" s="33"/>
      <c r="O1981" s="33"/>
      <c r="P1981" s="33"/>
      <c r="Q1981" s="33"/>
      <c r="R1981" s="33"/>
      <c r="S1981" s="33"/>
      <c r="T1981" s="33"/>
      <c r="U1981" s="33"/>
      <c r="V1981" s="33"/>
      <c r="W1981" s="33"/>
      <c r="X1981" s="33"/>
      <c r="Y1981" s="33"/>
      <c r="Z1981" s="33"/>
      <c r="AA1981" s="33"/>
      <c r="AB1981" s="33"/>
      <c r="AC1981" s="33"/>
    </row>
    <row r="1982" spans="1:29">
      <c r="A1982" s="33"/>
      <c r="B1982" s="33"/>
      <c r="C1982" s="33"/>
      <c r="D1982" s="33"/>
      <c r="E1982" s="33"/>
      <c r="F1982" s="33"/>
      <c r="G1982" s="33"/>
      <c r="I1982" s="33"/>
      <c r="J1982" s="33"/>
      <c r="K1982" s="33"/>
      <c r="L1982" s="33"/>
      <c r="M1982" s="33"/>
      <c r="N1982" s="33"/>
      <c r="O1982" s="33"/>
      <c r="P1982" s="33"/>
      <c r="Q1982" s="33"/>
      <c r="R1982" s="33"/>
      <c r="S1982" s="33"/>
      <c r="T1982" s="33"/>
      <c r="U1982" s="33"/>
      <c r="V1982" s="33"/>
      <c r="W1982" s="33"/>
      <c r="X1982" s="33"/>
      <c r="Y1982" s="33"/>
      <c r="Z1982" s="33"/>
      <c r="AA1982" s="33"/>
      <c r="AB1982" s="33"/>
      <c r="AC1982" s="33"/>
    </row>
    <row r="1983" spans="1:29">
      <c r="A1983" s="33"/>
      <c r="B1983" s="33"/>
      <c r="C1983" s="33"/>
      <c r="D1983" s="33"/>
      <c r="E1983" s="33"/>
      <c r="F1983" s="33"/>
      <c r="G1983" s="33"/>
      <c r="I1983" s="33"/>
      <c r="J1983" s="33"/>
      <c r="K1983" s="33"/>
      <c r="L1983" s="33"/>
      <c r="M1983" s="33"/>
      <c r="N1983" s="33"/>
      <c r="O1983" s="33"/>
      <c r="P1983" s="33"/>
      <c r="Q1983" s="33"/>
      <c r="R1983" s="33"/>
      <c r="S1983" s="33"/>
      <c r="T1983" s="33"/>
      <c r="U1983" s="33"/>
      <c r="V1983" s="33"/>
      <c r="W1983" s="33"/>
      <c r="X1983" s="33"/>
      <c r="Y1983" s="33"/>
      <c r="Z1983" s="33"/>
      <c r="AA1983" s="33"/>
      <c r="AB1983" s="33"/>
      <c r="AC1983" s="33"/>
    </row>
    <row r="1984" spans="1:29">
      <c r="A1984" s="33"/>
      <c r="B1984" s="33"/>
      <c r="C1984" s="33"/>
      <c r="D1984" s="33"/>
      <c r="E1984" s="33"/>
      <c r="F1984" s="33"/>
      <c r="G1984" s="33"/>
      <c r="I1984" s="33"/>
      <c r="J1984" s="33"/>
      <c r="K1984" s="33"/>
      <c r="L1984" s="33"/>
      <c r="M1984" s="33"/>
      <c r="N1984" s="33"/>
      <c r="O1984" s="33"/>
      <c r="P1984" s="33"/>
      <c r="Q1984" s="33"/>
      <c r="R1984" s="33"/>
      <c r="S1984" s="33"/>
      <c r="T1984" s="33"/>
      <c r="U1984" s="33"/>
      <c r="V1984" s="33"/>
      <c r="W1984" s="33"/>
      <c r="X1984" s="33"/>
      <c r="Y1984" s="33"/>
      <c r="Z1984" s="33"/>
      <c r="AA1984" s="33"/>
      <c r="AB1984" s="33"/>
      <c r="AC1984" s="33"/>
    </row>
    <row r="1985" spans="1:29">
      <c r="A1985" s="33"/>
      <c r="B1985" s="33"/>
      <c r="C1985" s="33"/>
      <c r="D1985" s="33"/>
      <c r="E1985" s="33"/>
      <c r="F1985" s="33"/>
      <c r="G1985" s="33"/>
      <c r="I1985" s="33"/>
      <c r="J1985" s="33"/>
      <c r="K1985" s="33"/>
      <c r="L1985" s="33"/>
      <c r="M1985" s="33"/>
      <c r="N1985" s="33"/>
      <c r="O1985" s="33"/>
      <c r="P1985" s="33"/>
      <c r="Q1985" s="33"/>
      <c r="R1985" s="33"/>
      <c r="S1985" s="33"/>
      <c r="T1985" s="33"/>
      <c r="U1985" s="33"/>
      <c r="V1985" s="33"/>
      <c r="W1985" s="33"/>
      <c r="X1985" s="33"/>
      <c r="Y1985" s="33"/>
      <c r="Z1985" s="33"/>
      <c r="AA1985" s="33"/>
      <c r="AB1985" s="33"/>
      <c r="AC1985" s="33"/>
    </row>
    <row r="1986" spans="1:29">
      <c r="A1986" s="33"/>
      <c r="B1986" s="33"/>
      <c r="C1986" s="33"/>
      <c r="D1986" s="33"/>
      <c r="E1986" s="33"/>
      <c r="F1986" s="33"/>
      <c r="G1986" s="33"/>
      <c r="I1986" s="33"/>
      <c r="J1986" s="33"/>
      <c r="K1986" s="33"/>
      <c r="L1986" s="33"/>
      <c r="M1986" s="33"/>
      <c r="N1986" s="33"/>
      <c r="O1986" s="33"/>
      <c r="P1986" s="33"/>
      <c r="Q1986" s="33"/>
      <c r="R1986" s="33"/>
      <c r="S1986" s="33"/>
      <c r="T1986" s="33"/>
      <c r="U1986" s="33"/>
      <c r="V1986" s="33"/>
      <c r="W1986" s="33"/>
      <c r="X1986" s="33"/>
      <c r="Y1986" s="33"/>
      <c r="Z1986" s="33"/>
      <c r="AA1986" s="33"/>
      <c r="AB1986" s="33"/>
      <c r="AC1986" s="33"/>
    </row>
    <row r="1987" spans="1:29">
      <c r="A1987" s="33"/>
      <c r="B1987" s="33"/>
      <c r="C1987" s="33"/>
      <c r="D1987" s="33"/>
      <c r="E1987" s="33"/>
      <c r="F1987" s="33"/>
      <c r="G1987" s="33"/>
      <c r="I1987" s="33"/>
      <c r="J1987" s="33"/>
      <c r="K1987" s="33"/>
      <c r="L1987" s="33"/>
      <c r="M1987" s="33"/>
      <c r="N1987" s="33"/>
      <c r="O1987" s="33"/>
      <c r="P1987" s="33"/>
      <c r="Q1987" s="33"/>
      <c r="R1987" s="33"/>
      <c r="S1987" s="33"/>
      <c r="T1987" s="33"/>
      <c r="U1987" s="33"/>
      <c r="V1987" s="33"/>
      <c r="W1987" s="33"/>
      <c r="X1987" s="33"/>
      <c r="Y1987" s="33"/>
      <c r="Z1987" s="33"/>
      <c r="AA1987" s="33"/>
      <c r="AB1987" s="33"/>
      <c r="AC1987" s="33"/>
    </row>
    <row r="1988" spans="1:29">
      <c r="A1988" s="33"/>
      <c r="B1988" s="33"/>
      <c r="C1988" s="33"/>
      <c r="D1988" s="33"/>
      <c r="E1988" s="33"/>
      <c r="F1988" s="33"/>
      <c r="G1988" s="33"/>
      <c r="I1988" s="33"/>
      <c r="J1988" s="33"/>
      <c r="K1988" s="33"/>
      <c r="L1988" s="33"/>
      <c r="M1988" s="33"/>
      <c r="N1988" s="33"/>
      <c r="O1988" s="33"/>
      <c r="P1988" s="33"/>
      <c r="Q1988" s="33"/>
      <c r="R1988" s="33"/>
      <c r="S1988" s="33"/>
      <c r="T1988" s="33"/>
      <c r="U1988" s="33"/>
      <c r="V1988" s="33"/>
      <c r="W1988" s="33"/>
      <c r="X1988" s="33"/>
      <c r="Y1988" s="33"/>
      <c r="Z1988" s="33"/>
      <c r="AA1988" s="33"/>
      <c r="AB1988" s="33"/>
      <c r="AC1988" s="33"/>
    </row>
    <row r="1989" spans="1:29">
      <c r="A1989" s="33"/>
      <c r="B1989" s="33"/>
      <c r="C1989" s="33"/>
      <c r="D1989" s="33"/>
      <c r="E1989" s="33"/>
      <c r="F1989" s="33"/>
      <c r="G1989" s="33"/>
      <c r="I1989" s="33"/>
      <c r="J1989" s="33"/>
      <c r="K1989" s="33"/>
      <c r="L1989" s="33"/>
      <c r="M1989" s="33"/>
      <c r="N1989" s="33"/>
      <c r="O1989" s="33"/>
      <c r="P1989" s="33"/>
      <c r="Q1989" s="33"/>
      <c r="R1989" s="33"/>
      <c r="S1989" s="33"/>
      <c r="T1989" s="33"/>
      <c r="U1989" s="33"/>
      <c r="V1989" s="33"/>
      <c r="W1989" s="33"/>
      <c r="X1989" s="33"/>
      <c r="Y1989" s="33"/>
      <c r="Z1989" s="33"/>
      <c r="AA1989" s="33"/>
      <c r="AB1989" s="33"/>
      <c r="AC1989" s="33"/>
    </row>
    <row r="1990" spans="1:29">
      <c r="A1990" s="33"/>
      <c r="B1990" s="33"/>
      <c r="C1990" s="33"/>
      <c r="D1990" s="33"/>
      <c r="E1990" s="33"/>
      <c r="F1990" s="33"/>
      <c r="G1990" s="33"/>
      <c r="I1990" s="33"/>
      <c r="J1990" s="33"/>
      <c r="K1990" s="33"/>
      <c r="L1990" s="33"/>
      <c r="M1990" s="33"/>
      <c r="N1990" s="33"/>
      <c r="O1990" s="33"/>
      <c r="P1990" s="33"/>
      <c r="Q1990" s="33"/>
      <c r="R1990" s="33"/>
      <c r="S1990" s="33"/>
      <c r="T1990" s="33"/>
      <c r="U1990" s="33"/>
      <c r="V1990" s="33"/>
      <c r="W1990" s="33"/>
      <c r="X1990" s="33"/>
      <c r="Y1990" s="33"/>
      <c r="Z1990" s="33"/>
      <c r="AA1990" s="33"/>
      <c r="AB1990" s="33"/>
      <c r="AC1990" s="33"/>
    </row>
    <row r="1991" spans="1:29">
      <c r="A1991" s="33"/>
      <c r="B1991" s="33"/>
      <c r="C1991" s="33"/>
      <c r="D1991" s="33"/>
      <c r="E1991" s="33"/>
      <c r="F1991" s="33"/>
      <c r="G1991" s="33"/>
      <c r="I1991" s="33"/>
      <c r="J1991" s="33"/>
      <c r="K1991" s="33"/>
      <c r="L1991" s="33"/>
      <c r="M1991" s="33"/>
      <c r="N1991" s="33"/>
      <c r="O1991" s="33"/>
      <c r="P1991" s="33"/>
      <c r="Q1991" s="33"/>
      <c r="R1991" s="33"/>
      <c r="S1991" s="33"/>
      <c r="T1991" s="33"/>
      <c r="U1991" s="33"/>
      <c r="V1991" s="33"/>
      <c r="W1991" s="33"/>
      <c r="X1991" s="33"/>
      <c r="Y1991" s="33"/>
      <c r="Z1991" s="33"/>
      <c r="AA1991" s="33"/>
      <c r="AB1991" s="33"/>
      <c r="AC1991" s="33"/>
    </row>
    <row r="1992" spans="1:29">
      <c r="A1992" s="33"/>
      <c r="B1992" s="33"/>
      <c r="C1992" s="33"/>
      <c r="D1992" s="33"/>
      <c r="E1992" s="33"/>
      <c r="F1992" s="33"/>
      <c r="G1992" s="33"/>
      <c r="I1992" s="33"/>
      <c r="J1992" s="33"/>
      <c r="K1992" s="33"/>
      <c r="L1992" s="33"/>
      <c r="M1992" s="33"/>
      <c r="N1992" s="33"/>
      <c r="O1992" s="33"/>
      <c r="P1992" s="33"/>
      <c r="Q1992" s="33"/>
      <c r="R1992" s="33"/>
      <c r="S1992" s="33"/>
      <c r="T1992" s="33"/>
      <c r="U1992" s="33"/>
      <c r="V1992" s="33"/>
      <c r="W1992" s="33"/>
      <c r="X1992" s="33"/>
      <c r="Y1992" s="33"/>
      <c r="Z1992" s="33"/>
      <c r="AA1992" s="33"/>
      <c r="AB1992" s="33"/>
      <c r="AC1992" s="33"/>
    </row>
    <row r="1993" spans="1:29">
      <c r="A1993" s="33"/>
      <c r="B1993" s="33"/>
      <c r="C1993" s="33"/>
      <c r="D1993" s="33"/>
      <c r="E1993" s="33"/>
      <c r="F1993" s="33"/>
      <c r="G1993" s="33"/>
      <c r="I1993" s="33"/>
      <c r="J1993" s="33"/>
      <c r="K1993" s="33"/>
      <c r="L1993" s="33"/>
      <c r="M1993" s="33"/>
      <c r="N1993" s="33"/>
      <c r="O1993" s="33"/>
      <c r="P1993" s="33"/>
      <c r="Q1993" s="33"/>
      <c r="R1993" s="33"/>
      <c r="S1993" s="33"/>
      <c r="T1993" s="33"/>
      <c r="U1993" s="33"/>
      <c r="V1993" s="33"/>
      <c r="W1993" s="33"/>
      <c r="X1993" s="33"/>
      <c r="Y1993" s="33"/>
      <c r="Z1993" s="33"/>
      <c r="AA1993" s="33"/>
      <c r="AB1993" s="33"/>
      <c r="AC1993" s="33"/>
    </row>
    <row r="1994" spans="1:29">
      <c r="A1994" s="33"/>
      <c r="B1994" s="33"/>
      <c r="C1994" s="33"/>
      <c r="D1994" s="33"/>
      <c r="E1994" s="33"/>
      <c r="F1994" s="33"/>
      <c r="G1994" s="33"/>
      <c r="I1994" s="33"/>
      <c r="J1994" s="33"/>
      <c r="K1994" s="33"/>
      <c r="L1994" s="33"/>
      <c r="M1994" s="33"/>
      <c r="N1994" s="33"/>
      <c r="O1994" s="33"/>
      <c r="P1994" s="33"/>
      <c r="Q1994" s="33"/>
      <c r="R1994" s="33"/>
      <c r="S1994" s="33"/>
      <c r="T1994" s="33"/>
      <c r="U1994" s="33"/>
      <c r="V1994" s="33"/>
      <c r="W1994" s="33"/>
      <c r="X1994" s="33"/>
      <c r="Y1994" s="33"/>
      <c r="Z1994" s="33"/>
      <c r="AA1994" s="33"/>
      <c r="AB1994" s="33"/>
      <c r="AC1994" s="33"/>
    </row>
    <row r="1995" spans="1:29">
      <c r="A1995" s="33"/>
      <c r="B1995" s="33"/>
      <c r="C1995" s="33"/>
      <c r="D1995" s="33"/>
      <c r="E1995" s="33"/>
      <c r="F1995" s="33"/>
      <c r="G1995" s="33"/>
      <c r="I1995" s="33"/>
      <c r="J1995" s="33"/>
      <c r="K1995" s="33"/>
      <c r="L1995" s="33"/>
      <c r="M1995" s="33"/>
      <c r="N1995" s="33"/>
      <c r="O1995" s="33"/>
      <c r="P1995" s="33"/>
      <c r="Q1995" s="33"/>
      <c r="R1995" s="33"/>
      <c r="S1995" s="33"/>
      <c r="T1995" s="33"/>
      <c r="U1995" s="33"/>
      <c r="V1995" s="33"/>
      <c r="W1995" s="33"/>
      <c r="X1995" s="33"/>
      <c r="Y1995" s="33"/>
      <c r="Z1995" s="33"/>
      <c r="AA1995" s="33"/>
      <c r="AB1995" s="33"/>
      <c r="AC1995" s="33"/>
    </row>
    <row r="1996" spans="1:29">
      <c r="A1996" s="33"/>
      <c r="B1996" s="33"/>
      <c r="C1996" s="33"/>
      <c r="D1996" s="33"/>
      <c r="E1996" s="33"/>
      <c r="F1996" s="33"/>
      <c r="G1996" s="33"/>
      <c r="I1996" s="33"/>
      <c r="J1996" s="33"/>
      <c r="K1996" s="33"/>
      <c r="L1996" s="33"/>
      <c r="M1996" s="33"/>
      <c r="N1996" s="33"/>
      <c r="O1996" s="33"/>
      <c r="P1996" s="33"/>
      <c r="Q1996" s="33"/>
      <c r="R1996" s="33"/>
      <c r="S1996" s="33"/>
      <c r="T1996" s="33"/>
      <c r="U1996" s="33"/>
      <c r="V1996" s="33"/>
      <c r="W1996" s="33"/>
      <c r="X1996" s="33"/>
      <c r="Y1996" s="33"/>
      <c r="Z1996" s="33"/>
      <c r="AA1996" s="33"/>
      <c r="AB1996" s="33"/>
      <c r="AC1996" s="33"/>
    </row>
    <row r="1997" spans="1:29">
      <c r="A1997" s="33"/>
      <c r="B1997" s="33"/>
      <c r="C1997" s="33"/>
      <c r="D1997" s="33"/>
      <c r="E1997" s="33"/>
      <c r="F1997" s="33"/>
      <c r="G1997" s="33"/>
      <c r="I1997" s="33"/>
      <c r="J1997" s="33"/>
      <c r="K1997" s="33"/>
      <c r="L1997" s="33"/>
      <c r="M1997" s="33"/>
      <c r="N1997" s="33"/>
      <c r="O1997" s="33"/>
      <c r="P1997" s="33"/>
      <c r="Q1997" s="33"/>
      <c r="R1997" s="33"/>
      <c r="S1997" s="33"/>
      <c r="T1997" s="33"/>
      <c r="U1997" s="33"/>
      <c r="V1997" s="33"/>
      <c r="W1997" s="33"/>
      <c r="X1997" s="33"/>
      <c r="Y1997" s="33"/>
      <c r="Z1997" s="33"/>
      <c r="AA1997" s="33"/>
      <c r="AB1997" s="33"/>
      <c r="AC1997" s="33"/>
    </row>
    <row r="1998" spans="1:29">
      <c r="A1998" s="33"/>
      <c r="B1998" s="33"/>
      <c r="C1998" s="33"/>
      <c r="D1998" s="33"/>
      <c r="E1998" s="33"/>
      <c r="F1998" s="33"/>
      <c r="G1998" s="33"/>
      <c r="I1998" s="33"/>
      <c r="J1998" s="33"/>
      <c r="K1998" s="33"/>
      <c r="L1998" s="33"/>
      <c r="M1998" s="33"/>
      <c r="N1998" s="33"/>
      <c r="O1998" s="33"/>
      <c r="P1998" s="33"/>
      <c r="Q1998" s="33"/>
      <c r="R1998" s="33"/>
      <c r="S1998" s="33"/>
      <c r="T1998" s="33"/>
      <c r="U1998" s="33"/>
      <c r="V1998" s="33"/>
      <c r="W1998" s="33"/>
      <c r="X1998" s="33"/>
      <c r="Y1998" s="33"/>
      <c r="Z1998" s="33"/>
      <c r="AA1998" s="33"/>
      <c r="AB1998" s="33"/>
      <c r="AC1998" s="33"/>
    </row>
    <row r="1999" spans="1:29">
      <c r="A1999" s="33"/>
      <c r="B1999" s="33"/>
      <c r="C1999" s="33"/>
      <c r="D1999" s="33"/>
      <c r="E1999" s="33"/>
      <c r="F1999" s="33"/>
      <c r="G1999" s="33"/>
      <c r="I1999" s="33"/>
      <c r="J1999" s="33"/>
      <c r="K1999" s="33"/>
      <c r="L1999" s="33"/>
      <c r="M1999" s="33"/>
      <c r="N1999" s="33"/>
      <c r="O1999" s="33"/>
      <c r="P1999" s="33"/>
      <c r="Q1999" s="33"/>
      <c r="R1999" s="33"/>
      <c r="S1999" s="33"/>
      <c r="T1999" s="33"/>
      <c r="U1999" s="33"/>
      <c r="V1999" s="33"/>
      <c r="W1999" s="33"/>
      <c r="X1999" s="33"/>
      <c r="Y1999" s="33"/>
      <c r="Z1999" s="33"/>
      <c r="AA1999" s="33"/>
      <c r="AB1999" s="33"/>
      <c r="AC1999" s="33"/>
    </row>
    <row r="2000" spans="1:29">
      <c r="A2000" s="33"/>
      <c r="B2000" s="33"/>
      <c r="C2000" s="33"/>
      <c r="D2000" s="33"/>
      <c r="E2000" s="33"/>
      <c r="F2000" s="33"/>
      <c r="G2000" s="33"/>
      <c r="I2000" s="33"/>
      <c r="J2000" s="33"/>
      <c r="K2000" s="33"/>
      <c r="L2000" s="33"/>
      <c r="M2000" s="33"/>
      <c r="N2000" s="33"/>
      <c r="O2000" s="33"/>
      <c r="P2000" s="33"/>
      <c r="Q2000" s="33"/>
      <c r="R2000" s="33"/>
      <c r="S2000" s="33"/>
      <c r="T2000" s="33"/>
      <c r="U2000" s="33"/>
      <c r="V2000" s="33"/>
      <c r="W2000" s="33"/>
      <c r="X2000" s="33"/>
      <c r="Y2000" s="33"/>
      <c r="Z2000" s="33"/>
      <c r="AA2000" s="33"/>
      <c r="AB2000" s="33"/>
      <c r="AC2000" s="33"/>
    </row>
    <row r="2001" spans="1:29">
      <c r="A2001" s="33"/>
      <c r="B2001" s="33"/>
      <c r="C2001" s="33"/>
      <c r="D2001" s="33"/>
      <c r="E2001" s="33"/>
      <c r="F2001" s="33"/>
      <c r="G2001" s="33"/>
      <c r="I2001" s="33"/>
      <c r="J2001" s="33"/>
      <c r="K2001" s="33"/>
      <c r="L2001" s="33"/>
      <c r="M2001" s="33"/>
      <c r="N2001" s="33"/>
      <c r="O2001" s="33"/>
      <c r="P2001" s="33"/>
      <c r="Q2001" s="33"/>
      <c r="R2001" s="33"/>
      <c r="S2001" s="33"/>
      <c r="T2001" s="33"/>
      <c r="U2001" s="33"/>
      <c r="V2001" s="33"/>
      <c r="W2001" s="33"/>
      <c r="X2001" s="33"/>
      <c r="Y2001" s="33"/>
      <c r="Z2001" s="33"/>
      <c r="AA2001" s="33"/>
      <c r="AB2001" s="33"/>
      <c r="AC2001" s="33"/>
    </row>
    <row r="2002" spans="1:29">
      <c r="A2002" s="33"/>
      <c r="B2002" s="33"/>
      <c r="C2002" s="33"/>
      <c r="D2002" s="33"/>
      <c r="E2002" s="33"/>
      <c r="F2002" s="33"/>
      <c r="G2002" s="33"/>
      <c r="I2002" s="33"/>
      <c r="J2002" s="33"/>
      <c r="K2002" s="33"/>
      <c r="L2002" s="33"/>
      <c r="M2002" s="33"/>
      <c r="N2002" s="33"/>
      <c r="O2002" s="33"/>
      <c r="P2002" s="33"/>
      <c r="Q2002" s="33"/>
      <c r="R2002" s="33"/>
      <c r="S2002" s="33"/>
      <c r="T2002" s="33"/>
      <c r="U2002" s="33"/>
      <c r="V2002" s="33"/>
      <c r="W2002" s="33"/>
      <c r="X2002" s="33"/>
      <c r="Y2002" s="33"/>
      <c r="Z2002" s="33"/>
      <c r="AA2002" s="33"/>
      <c r="AB2002" s="33"/>
      <c r="AC2002" s="33"/>
    </row>
    <row r="2003" spans="1:29">
      <c r="A2003" s="33"/>
      <c r="B2003" s="33"/>
      <c r="C2003" s="33"/>
      <c r="D2003" s="33"/>
      <c r="E2003" s="33"/>
      <c r="F2003" s="33"/>
      <c r="G2003" s="33"/>
      <c r="I2003" s="33"/>
      <c r="J2003" s="33"/>
      <c r="K2003" s="33"/>
      <c r="L2003" s="33"/>
      <c r="M2003" s="33"/>
      <c r="N2003" s="33"/>
      <c r="O2003" s="33"/>
      <c r="P2003" s="33"/>
      <c r="Q2003" s="33"/>
      <c r="R2003" s="33"/>
      <c r="S2003" s="33"/>
      <c r="T2003" s="33"/>
      <c r="U2003" s="33"/>
      <c r="V2003" s="33"/>
      <c r="W2003" s="33"/>
      <c r="X2003" s="33"/>
      <c r="Y2003" s="33"/>
      <c r="Z2003" s="33"/>
      <c r="AA2003" s="33"/>
      <c r="AB2003" s="33"/>
      <c r="AC2003" s="33"/>
    </row>
    <row r="2004" spans="1:29">
      <c r="A2004" s="33"/>
      <c r="B2004" s="33"/>
      <c r="C2004" s="33"/>
      <c r="D2004" s="33"/>
      <c r="E2004" s="33"/>
      <c r="F2004" s="33"/>
      <c r="G2004" s="33"/>
      <c r="I2004" s="33"/>
      <c r="J2004" s="33"/>
      <c r="K2004" s="33"/>
      <c r="L2004" s="33"/>
      <c r="M2004" s="33"/>
      <c r="N2004" s="33"/>
      <c r="O2004" s="33"/>
      <c r="P2004" s="33"/>
      <c r="Q2004" s="33"/>
      <c r="R2004" s="33"/>
      <c r="S2004" s="33"/>
      <c r="T2004" s="33"/>
      <c r="U2004" s="33"/>
      <c r="V2004" s="33"/>
      <c r="X2004" s="33"/>
      <c r="Y2004" s="33"/>
      <c r="Z2004" s="33"/>
      <c r="AA2004" s="33"/>
      <c r="AB2004" s="33"/>
      <c r="AC2004" s="33"/>
    </row>
    <row r="2005" spans="1:29">
      <c r="A2005" s="33"/>
      <c r="B2005" s="33"/>
      <c r="C2005" s="33"/>
      <c r="D2005" s="33"/>
      <c r="E2005" s="33"/>
      <c r="F2005" s="33"/>
      <c r="G2005" s="33"/>
      <c r="I2005" s="33"/>
      <c r="J2005" s="33"/>
      <c r="K2005" s="33"/>
      <c r="L2005" s="33"/>
      <c r="M2005" s="33"/>
      <c r="N2005" s="33"/>
      <c r="O2005" s="33"/>
      <c r="P2005" s="33"/>
      <c r="Q2005" s="33"/>
      <c r="R2005" s="33"/>
      <c r="S2005" s="33"/>
      <c r="T2005" s="33"/>
      <c r="U2005" s="33"/>
      <c r="V2005" s="33"/>
      <c r="X2005" s="33"/>
      <c r="Y2005" s="33"/>
      <c r="Z2005" s="33"/>
      <c r="AA2005" s="33"/>
      <c r="AB2005" s="33"/>
      <c r="AC2005" s="33"/>
    </row>
    <row r="2006" spans="1:29">
      <c r="A2006" s="33"/>
      <c r="B2006" s="33"/>
      <c r="C2006" s="33"/>
      <c r="D2006" s="33"/>
      <c r="E2006" s="33"/>
      <c r="F2006" s="33"/>
      <c r="G2006" s="33"/>
      <c r="I2006" s="33"/>
      <c r="J2006" s="33"/>
      <c r="K2006" s="33"/>
      <c r="L2006" s="33"/>
      <c r="M2006" s="33"/>
      <c r="N2006" s="33"/>
      <c r="O2006" s="33"/>
      <c r="P2006" s="33"/>
      <c r="Q2006" s="33"/>
      <c r="R2006" s="33"/>
      <c r="S2006" s="33"/>
      <c r="T2006" s="33"/>
      <c r="U2006" s="33"/>
      <c r="V2006" s="33"/>
      <c r="X2006" s="33"/>
      <c r="Y2006" s="33"/>
      <c r="Z2006" s="33"/>
      <c r="AA2006" s="33"/>
      <c r="AB2006" s="33"/>
      <c r="AC2006" s="33"/>
    </row>
    <row r="2007" spans="1:29">
      <c r="A2007" s="33"/>
      <c r="B2007" s="33"/>
      <c r="C2007" s="33"/>
      <c r="D2007" s="33"/>
      <c r="E2007" s="33"/>
      <c r="F2007" s="33"/>
      <c r="G2007" s="33"/>
      <c r="I2007" s="33"/>
      <c r="J2007" s="33"/>
      <c r="K2007" s="33"/>
      <c r="L2007" s="33"/>
      <c r="M2007" s="33"/>
      <c r="N2007" s="33"/>
      <c r="O2007" s="33"/>
      <c r="P2007" s="33"/>
      <c r="Q2007" s="33"/>
      <c r="R2007" s="33"/>
      <c r="S2007" s="33"/>
      <c r="T2007" s="33"/>
      <c r="U2007" s="33"/>
      <c r="V2007" s="33"/>
      <c r="X2007" s="33"/>
      <c r="Y2007" s="33"/>
      <c r="Z2007" s="33"/>
      <c r="AA2007" s="33"/>
      <c r="AB2007" s="33"/>
      <c r="AC2007" s="33"/>
    </row>
    <row r="2008" spans="1:29">
      <c r="A2008" s="33"/>
      <c r="B2008" s="33"/>
      <c r="C2008" s="33"/>
      <c r="D2008" s="33"/>
      <c r="E2008" s="33"/>
      <c r="F2008" s="33"/>
      <c r="G2008" s="33"/>
      <c r="I2008" s="33"/>
      <c r="J2008" s="33"/>
      <c r="K2008" s="33"/>
      <c r="L2008" s="33"/>
      <c r="M2008" s="33"/>
      <c r="N2008" s="33"/>
      <c r="O2008" s="33"/>
      <c r="P2008" s="33"/>
      <c r="Q2008" s="33"/>
      <c r="R2008" s="33"/>
      <c r="S2008" s="33"/>
      <c r="T2008" s="33"/>
      <c r="U2008" s="33"/>
      <c r="V2008" s="33"/>
      <c r="X2008" s="33"/>
      <c r="Y2008" s="33"/>
      <c r="Z2008" s="33"/>
      <c r="AA2008" s="33"/>
      <c r="AB2008" s="33"/>
      <c r="AC2008" s="33"/>
    </row>
    <row r="2009" spans="1:29">
      <c r="A2009" s="33"/>
      <c r="B2009" s="33"/>
      <c r="C2009" s="33"/>
      <c r="D2009" s="33"/>
      <c r="E2009" s="33"/>
      <c r="F2009" s="33"/>
      <c r="G2009" s="33"/>
      <c r="I2009" s="33"/>
      <c r="J2009" s="33"/>
      <c r="K2009" s="33"/>
      <c r="L2009" s="33"/>
      <c r="M2009" s="33"/>
      <c r="N2009" s="33"/>
      <c r="O2009" s="33"/>
      <c r="P2009" s="33"/>
      <c r="Q2009" s="33"/>
      <c r="R2009" s="33"/>
      <c r="S2009" s="33"/>
      <c r="T2009" s="33"/>
      <c r="U2009" s="33"/>
      <c r="V2009" s="33"/>
      <c r="X2009" s="33"/>
      <c r="Y2009" s="33"/>
      <c r="Z2009" s="33"/>
      <c r="AA2009" s="33"/>
      <c r="AB2009" s="33"/>
      <c r="AC2009" s="33"/>
    </row>
    <row r="2010" spans="1:29">
      <c r="A2010" s="33"/>
      <c r="B2010" s="33"/>
      <c r="C2010" s="33"/>
      <c r="D2010" s="33"/>
      <c r="E2010" s="33"/>
      <c r="F2010" s="33"/>
      <c r="G2010" s="33"/>
      <c r="I2010" s="33"/>
      <c r="J2010" s="33"/>
      <c r="K2010" s="33"/>
      <c r="L2010" s="33"/>
      <c r="M2010" s="33"/>
      <c r="N2010" s="33"/>
      <c r="O2010" s="33"/>
      <c r="P2010" s="33"/>
      <c r="Q2010" s="33"/>
      <c r="R2010" s="33"/>
      <c r="S2010" s="33"/>
      <c r="T2010" s="33"/>
      <c r="U2010" s="33"/>
      <c r="V2010" s="33"/>
      <c r="X2010" s="33"/>
      <c r="Y2010" s="33"/>
      <c r="Z2010" s="33"/>
      <c r="AA2010" s="33"/>
      <c r="AB2010" s="33"/>
      <c r="AC2010" s="33"/>
    </row>
    <row r="2011" spans="1:29">
      <c r="A2011" s="33"/>
      <c r="B2011" s="33"/>
      <c r="C2011" s="33"/>
      <c r="D2011" s="33"/>
      <c r="E2011" s="33"/>
      <c r="F2011" s="33"/>
      <c r="G2011" s="33"/>
      <c r="I2011" s="33"/>
      <c r="J2011" s="33"/>
      <c r="K2011" s="33"/>
      <c r="L2011" s="33"/>
      <c r="M2011" s="33"/>
      <c r="N2011" s="33"/>
      <c r="O2011" s="33"/>
      <c r="P2011" s="33"/>
      <c r="Q2011" s="33"/>
      <c r="R2011" s="33"/>
      <c r="S2011" s="33"/>
      <c r="T2011" s="33"/>
      <c r="U2011" s="33"/>
      <c r="V2011" s="33"/>
      <c r="X2011" s="33"/>
      <c r="Y2011" s="33"/>
      <c r="Z2011" s="33"/>
      <c r="AA2011" s="33"/>
      <c r="AB2011" s="33"/>
      <c r="AC2011" s="33"/>
    </row>
    <row r="2012" spans="1:29">
      <c r="A2012" s="33"/>
      <c r="B2012" s="33"/>
      <c r="C2012" s="33"/>
      <c r="D2012" s="33"/>
      <c r="E2012" s="33"/>
      <c r="F2012" s="33"/>
      <c r="G2012" s="33"/>
      <c r="I2012" s="33"/>
      <c r="J2012" s="33"/>
      <c r="K2012" s="33"/>
      <c r="L2012" s="33"/>
      <c r="M2012" s="33"/>
      <c r="N2012" s="33"/>
      <c r="O2012" s="33"/>
      <c r="P2012" s="33"/>
      <c r="Q2012" s="33"/>
      <c r="R2012" s="33"/>
      <c r="S2012" s="33"/>
      <c r="T2012" s="33"/>
      <c r="U2012" s="33"/>
      <c r="V2012" s="33"/>
      <c r="X2012" s="33"/>
      <c r="Y2012" s="33"/>
      <c r="Z2012" s="33"/>
      <c r="AA2012" s="33"/>
      <c r="AB2012" s="33"/>
      <c r="AC2012" s="33"/>
    </row>
    <row r="2013" spans="1:29">
      <c r="A2013" s="33"/>
      <c r="B2013" s="33"/>
      <c r="C2013" s="33"/>
      <c r="D2013" s="33"/>
      <c r="E2013" s="33"/>
      <c r="F2013" s="33"/>
      <c r="G2013" s="33"/>
      <c r="I2013" s="33"/>
      <c r="J2013" s="33"/>
      <c r="K2013" s="33"/>
      <c r="L2013" s="33"/>
      <c r="M2013" s="33"/>
      <c r="N2013" s="33"/>
      <c r="O2013" s="33"/>
      <c r="P2013" s="33"/>
      <c r="Q2013" s="33"/>
      <c r="R2013" s="33"/>
      <c r="S2013" s="33"/>
      <c r="T2013" s="33"/>
      <c r="U2013" s="33"/>
      <c r="V2013" s="33"/>
      <c r="X2013" s="33"/>
      <c r="Y2013" s="33"/>
      <c r="Z2013" s="33"/>
      <c r="AA2013" s="33"/>
      <c r="AB2013" s="33"/>
      <c r="AC2013" s="33"/>
    </row>
    <row r="2014" spans="1:29">
      <c r="A2014" s="33"/>
      <c r="B2014" s="33"/>
      <c r="C2014" s="33"/>
      <c r="D2014" s="33"/>
      <c r="E2014" s="33"/>
      <c r="F2014" s="33"/>
      <c r="G2014" s="33"/>
      <c r="I2014" s="33"/>
      <c r="J2014" s="33"/>
      <c r="K2014" s="33"/>
      <c r="L2014" s="33"/>
      <c r="M2014" s="33"/>
      <c r="N2014" s="33"/>
      <c r="O2014" s="33"/>
      <c r="P2014" s="33"/>
      <c r="Q2014" s="33"/>
      <c r="R2014" s="33"/>
      <c r="S2014" s="33"/>
      <c r="T2014" s="33"/>
      <c r="U2014" s="33"/>
      <c r="V2014" s="33"/>
      <c r="X2014" s="33"/>
      <c r="Y2014" s="33"/>
      <c r="Z2014" s="33"/>
      <c r="AA2014" s="33"/>
      <c r="AB2014" s="33"/>
      <c r="AC2014" s="33"/>
    </row>
    <row r="2015" spans="1:29">
      <c r="A2015" s="33"/>
      <c r="B2015" s="33"/>
      <c r="C2015" s="33"/>
      <c r="D2015" s="33"/>
      <c r="E2015" s="33"/>
      <c r="F2015" s="33"/>
      <c r="G2015" s="33"/>
      <c r="I2015" s="33"/>
      <c r="J2015" s="33"/>
      <c r="K2015" s="33"/>
      <c r="L2015" s="33"/>
      <c r="M2015" s="33"/>
      <c r="N2015" s="33"/>
      <c r="O2015" s="33"/>
      <c r="P2015" s="33"/>
      <c r="Q2015" s="33"/>
      <c r="R2015" s="33"/>
      <c r="S2015" s="33"/>
      <c r="T2015" s="33"/>
      <c r="U2015" s="33"/>
      <c r="V2015" s="33"/>
      <c r="X2015" s="33"/>
      <c r="Y2015" s="33"/>
      <c r="Z2015" s="33"/>
      <c r="AA2015" s="33"/>
      <c r="AB2015" s="33"/>
      <c r="AC2015" s="33"/>
    </row>
    <row r="2016" spans="1:29">
      <c r="A2016" s="33"/>
      <c r="B2016" s="33"/>
      <c r="C2016" s="33"/>
      <c r="D2016" s="33"/>
      <c r="E2016" s="33"/>
      <c r="F2016" s="33"/>
      <c r="G2016" s="33"/>
      <c r="I2016" s="33"/>
      <c r="J2016" s="33"/>
      <c r="K2016" s="33"/>
      <c r="L2016" s="33"/>
      <c r="M2016" s="33"/>
      <c r="N2016" s="33"/>
      <c r="O2016" s="33"/>
      <c r="P2016" s="33"/>
      <c r="Q2016" s="33"/>
      <c r="R2016" s="33"/>
      <c r="S2016" s="33"/>
      <c r="T2016" s="33"/>
      <c r="U2016" s="33"/>
      <c r="V2016" s="33"/>
      <c r="X2016" s="33"/>
      <c r="Y2016" s="33"/>
      <c r="Z2016" s="33"/>
      <c r="AA2016" s="33"/>
      <c r="AB2016" s="33"/>
      <c r="AC2016" s="33"/>
    </row>
    <row r="2017" spans="1:29">
      <c r="A2017" s="33"/>
      <c r="B2017" s="33"/>
      <c r="C2017" s="33"/>
      <c r="D2017" s="33"/>
      <c r="E2017" s="33"/>
      <c r="F2017" s="33"/>
      <c r="G2017" s="33"/>
      <c r="I2017" s="33"/>
      <c r="J2017" s="33"/>
      <c r="K2017" s="33"/>
      <c r="L2017" s="33"/>
      <c r="M2017" s="33"/>
      <c r="N2017" s="33"/>
      <c r="O2017" s="33"/>
      <c r="P2017" s="33"/>
      <c r="Q2017" s="33"/>
      <c r="R2017" s="33"/>
      <c r="S2017" s="33"/>
      <c r="T2017" s="33"/>
      <c r="U2017" s="33"/>
      <c r="V2017" s="33"/>
      <c r="X2017" s="33"/>
      <c r="Y2017" s="33"/>
      <c r="Z2017" s="33"/>
      <c r="AA2017" s="33"/>
      <c r="AB2017" s="33"/>
      <c r="AC2017" s="33"/>
    </row>
    <row r="2018" spans="1:29">
      <c r="A2018" s="33"/>
      <c r="B2018" s="33"/>
      <c r="C2018" s="33"/>
      <c r="D2018" s="33"/>
      <c r="E2018" s="33"/>
      <c r="F2018" s="33"/>
      <c r="G2018" s="33"/>
      <c r="I2018" s="33"/>
      <c r="J2018" s="33"/>
      <c r="K2018" s="33"/>
      <c r="L2018" s="33"/>
      <c r="M2018" s="33"/>
      <c r="N2018" s="33"/>
      <c r="O2018" s="33"/>
      <c r="P2018" s="33"/>
      <c r="Q2018" s="33"/>
      <c r="R2018" s="33"/>
      <c r="S2018" s="33"/>
      <c r="T2018" s="33"/>
      <c r="U2018" s="33"/>
      <c r="V2018" s="33"/>
      <c r="X2018" s="33"/>
      <c r="Y2018" s="33"/>
      <c r="Z2018" s="33"/>
      <c r="AA2018" s="33"/>
      <c r="AB2018" s="33"/>
      <c r="AC2018" s="33"/>
    </row>
    <row r="2019" spans="1:29">
      <c r="A2019" s="33"/>
      <c r="B2019" s="33"/>
      <c r="C2019" s="33"/>
      <c r="D2019" s="33"/>
      <c r="E2019" s="33"/>
      <c r="F2019" s="33"/>
      <c r="G2019" s="33"/>
      <c r="I2019" s="33"/>
      <c r="J2019" s="33"/>
      <c r="K2019" s="33"/>
      <c r="L2019" s="33"/>
      <c r="M2019" s="33"/>
      <c r="N2019" s="33"/>
      <c r="O2019" s="33"/>
      <c r="P2019" s="33"/>
      <c r="Q2019" s="33"/>
      <c r="R2019" s="33"/>
      <c r="S2019" s="33"/>
      <c r="T2019" s="33"/>
      <c r="U2019" s="33"/>
      <c r="V2019" s="33"/>
      <c r="X2019" s="33"/>
      <c r="Y2019" s="33"/>
      <c r="Z2019" s="33"/>
      <c r="AA2019" s="33"/>
      <c r="AB2019" s="33"/>
      <c r="AC2019" s="33"/>
    </row>
    <row r="2020" spans="1:29">
      <c r="A2020" s="33"/>
      <c r="B2020" s="33"/>
      <c r="C2020" s="33"/>
      <c r="D2020" s="33"/>
      <c r="E2020" s="33"/>
      <c r="F2020" s="33"/>
      <c r="G2020" s="33"/>
      <c r="I2020" s="33"/>
      <c r="J2020" s="33"/>
      <c r="K2020" s="33"/>
      <c r="L2020" s="33"/>
      <c r="M2020" s="33"/>
      <c r="N2020" s="33"/>
      <c r="O2020" s="33"/>
      <c r="P2020" s="33"/>
      <c r="Q2020" s="33"/>
      <c r="R2020" s="33"/>
      <c r="S2020" s="33"/>
      <c r="T2020" s="33"/>
      <c r="U2020" s="33"/>
      <c r="V2020" s="33"/>
      <c r="X2020" s="33"/>
      <c r="Y2020" s="33"/>
      <c r="Z2020" s="33"/>
      <c r="AA2020" s="33"/>
      <c r="AB2020" s="33"/>
      <c r="AC2020" s="33"/>
    </row>
    <row r="2021" spans="1:29">
      <c r="A2021" s="33"/>
      <c r="B2021" s="33"/>
      <c r="C2021" s="33"/>
      <c r="D2021" s="33"/>
      <c r="E2021" s="33"/>
      <c r="F2021" s="33"/>
      <c r="G2021" s="33"/>
      <c r="I2021" s="33"/>
      <c r="J2021" s="33"/>
      <c r="K2021" s="33"/>
      <c r="L2021" s="33"/>
      <c r="M2021" s="33"/>
      <c r="N2021" s="33"/>
      <c r="O2021" s="33"/>
      <c r="P2021" s="33"/>
      <c r="Q2021" s="33"/>
      <c r="R2021" s="33"/>
      <c r="S2021" s="33"/>
      <c r="T2021" s="33"/>
      <c r="U2021" s="33"/>
      <c r="V2021" s="33"/>
      <c r="X2021" s="33"/>
      <c r="Y2021" s="33"/>
      <c r="Z2021" s="33"/>
      <c r="AA2021" s="33"/>
      <c r="AB2021" s="33"/>
      <c r="AC2021" s="33"/>
    </row>
    <row r="2022" spans="1:29">
      <c r="A2022" s="33"/>
      <c r="B2022" s="33"/>
      <c r="C2022" s="33"/>
      <c r="D2022" s="33"/>
      <c r="E2022" s="33"/>
      <c r="F2022" s="33"/>
      <c r="G2022" s="33"/>
      <c r="I2022" s="33"/>
      <c r="J2022" s="33"/>
      <c r="K2022" s="33"/>
      <c r="L2022" s="33"/>
      <c r="M2022" s="33"/>
      <c r="N2022" s="33"/>
      <c r="O2022" s="33"/>
      <c r="P2022" s="33"/>
      <c r="Q2022" s="33"/>
      <c r="R2022" s="33"/>
      <c r="S2022" s="33"/>
      <c r="T2022" s="33"/>
      <c r="U2022" s="33"/>
      <c r="V2022" s="33"/>
      <c r="X2022" s="33"/>
      <c r="Y2022" s="33"/>
      <c r="Z2022" s="33"/>
      <c r="AA2022" s="33"/>
      <c r="AB2022" s="33"/>
      <c r="AC2022" s="33"/>
    </row>
    <row r="2023" spans="1:29">
      <c r="A2023" s="33"/>
      <c r="B2023" s="33"/>
      <c r="C2023" s="33"/>
      <c r="D2023" s="33"/>
      <c r="E2023" s="33"/>
      <c r="F2023" s="33"/>
      <c r="G2023" s="33"/>
      <c r="I2023" s="33"/>
      <c r="J2023" s="33"/>
      <c r="K2023" s="33"/>
      <c r="L2023" s="33"/>
      <c r="M2023" s="33"/>
      <c r="N2023" s="33"/>
      <c r="O2023" s="33"/>
      <c r="P2023" s="33"/>
      <c r="Q2023" s="33"/>
      <c r="R2023" s="33"/>
      <c r="S2023" s="33"/>
      <c r="T2023" s="33"/>
      <c r="U2023" s="33"/>
      <c r="V2023" s="33"/>
      <c r="X2023" s="33"/>
      <c r="Y2023" s="33"/>
      <c r="Z2023" s="33"/>
      <c r="AA2023" s="33"/>
      <c r="AB2023" s="33"/>
      <c r="AC2023" s="33"/>
    </row>
    <row r="2024" spans="1:29">
      <c r="A2024" s="33"/>
      <c r="B2024" s="33"/>
      <c r="C2024" s="33"/>
      <c r="D2024" s="33"/>
      <c r="E2024" s="33"/>
      <c r="F2024" s="33"/>
      <c r="G2024" s="33"/>
      <c r="I2024" s="33"/>
      <c r="J2024" s="33"/>
      <c r="K2024" s="33"/>
      <c r="L2024" s="33"/>
      <c r="M2024" s="33"/>
      <c r="N2024" s="33"/>
      <c r="O2024" s="33"/>
      <c r="P2024" s="33"/>
      <c r="Q2024" s="33"/>
      <c r="R2024" s="33"/>
      <c r="S2024" s="33"/>
      <c r="T2024" s="33"/>
      <c r="U2024" s="33"/>
      <c r="V2024" s="33"/>
      <c r="X2024" s="33"/>
      <c r="Y2024" s="33"/>
      <c r="Z2024" s="33"/>
      <c r="AA2024" s="33"/>
      <c r="AB2024" s="33"/>
      <c r="AC2024" s="33"/>
    </row>
    <row r="2025" spans="1:29">
      <c r="A2025" s="33"/>
      <c r="B2025" s="33"/>
      <c r="C2025" s="33"/>
      <c r="D2025" s="33"/>
      <c r="E2025" s="33"/>
      <c r="F2025" s="33"/>
      <c r="G2025" s="33"/>
      <c r="I2025" s="33"/>
      <c r="J2025" s="33"/>
      <c r="K2025" s="33"/>
      <c r="L2025" s="33"/>
      <c r="M2025" s="33"/>
      <c r="N2025" s="33"/>
      <c r="O2025" s="33"/>
      <c r="P2025" s="33"/>
      <c r="Q2025" s="33"/>
      <c r="R2025" s="33"/>
      <c r="S2025" s="33"/>
      <c r="T2025" s="33"/>
      <c r="U2025" s="33"/>
      <c r="V2025" s="33"/>
      <c r="X2025" s="33"/>
      <c r="Y2025" s="33"/>
      <c r="Z2025" s="33"/>
      <c r="AA2025" s="33"/>
      <c r="AB2025" s="33"/>
      <c r="AC2025" s="33"/>
    </row>
    <row r="2026" spans="1:29">
      <c r="A2026" s="33"/>
      <c r="B2026" s="33"/>
      <c r="C2026" s="33"/>
      <c r="D2026" s="33"/>
      <c r="E2026" s="33"/>
      <c r="F2026" s="33"/>
      <c r="G2026" s="33"/>
      <c r="I2026" s="33"/>
      <c r="J2026" s="33"/>
      <c r="K2026" s="33"/>
      <c r="L2026" s="33"/>
      <c r="M2026" s="33"/>
      <c r="N2026" s="33"/>
      <c r="O2026" s="33"/>
      <c r="P2026" s="33"/>
      <c r="Q2026" s="33"/>
      <c r="R2026" s="33"/>
      <c r="S2026" s="33"/>
      <c r="T2026" s="33"/>
      <c r="U2026" s="33"/>
      <c r="V2026" s="33"/>
      <c r="X2026" s="33"/>
      <c r="Y2026" s="33"/>
      <c r="Z2026" s="33"/>
      <c r="AA2026" s="33"/>
      <c r="AB2026" s="33"/>
      <c r="AC2026" s="33"/>
    </row>
    <row r="2027" spans="1:29">
      <c r="A2027" s="33"/>
      <c r="B2027" s="33"/>
      <c r="C2027" s="33"/>
      <c r="D2027" s="33"/>
      <c r="E2027" s="33"/>
      <c r="F2027" s="33"/>
      <c r="G2027" s="33"/>
      <c r="I2027" s="33"/>
      <c r="J2027" s="33"/>
      <c r="K2027" s="33"/>
      <c r="L2027" s="33"/>
      <c r="M2027" s="33"/>
      <c r="N2027" s="33"/>
      <c r="O2027" s="33"/>
      <c r="P2027" s="33"/>
      <c r="Q2027" s="33"/>
      <c r="R2027" s="33"/>
      <c r="S2027" s="33"/>
      <c r="T2027" s="33"/>
      <c r="U2027" s="33"/>
      <c r="V2027" s="33"/>
      <c r="X2027" s="33"/>
      <c r="Y2027" s="33"/>
      <c r="Z2027" s="33"/>
      <c r="AA2027" s="33"/>
      <c r="AB2027" s="33"/>
      <c r="AC2027" s="33"/>
    </row>
    <row r="2028" spans="1:29">
      <c r="A2028" s="33"/>
      <c r="B2028" s="33"/>
      <c r="C2028" s="33"/>
      <c r="D2028" s="33"/>
      <c r="E2028" s="33"/>
      <c r="F2028" s="33"/>
      <c r="G2028" s="33"/>
      <c r="I2028" s="33"/>
      <c r="J2028" s="33"/>
      <c r="K2028" s="33"/>
      <c r="L2028" s="33"/>
      <c r="M2028" s="33"/>
      <c r="N2028" s="33"/>
      <c r="O2028" s="33"/>
      <c r="P2028" s="33"/>
      <c r="Q2028" s="33"/>
      <c r="R2028" s="33"/>
      <c r="S2028" s="33"/>
      <c r="T2028" s="33"/>
      <c r="U2028" s="33"/>
      <c r="V2028" s="33"/>
      <c r="X2028" s="33"/>
      <c r="Y2028" s="33"/>
      <c r="Z2028" s="33"/>
      <c r="AA2028" s="33"/>
      <c r="AB2028" s="33"/>
      <c r="AC2028" s="33"/>
    </row>
    <row r="2029" spans="1:29">
      <c r="A2029" s="33"/>
      <c r="B2029" s="33"/>
      <c r="C2029" s="33"/>
      <c r="D2029" s="33"/>
      <c r="E2029" s="33"/>
      <c r="F2029" s="33"/>
      <c r="G2029" s="33"/>
      <c r="I2029" s="33"/>
      <c r="J2029" s="33"/>
      <c r="K2029" s="33"/>
      <c r="L2029" s="33"/>
      <c r="M2029" s="33"/>
      <c r="N2029" s="33"/>
      <c r="O2029" s="33"/>
      <c r="P2029" s="33"/>
      <c r="Q2029" s="33"/>
      <c r="R2029" s="33"/>
      <c r="S2029" s="33"/>
      <c r="T2029" s="33"/>
      <c r="U2029" s="33"/>
      <c r="V2029" s="33"/>
      <c r="X2029" s="33"/>
      <c r="Y2029" s="33"/>
      <c r="Z2029" s="33"/>
      <c r="AA2029" s="33"/>
      <c r="AB2029" s="33"/>
      <c r="AC2029" s="33"/>
    </row>
    <row r="2030" spans="1:29">
      <c r="A2030" s="33"/>
      <c r="B2030" s="33"/>
      <c r="C2030" s="33"/>
      <c r="D2030" s="33"/>
      <c r="E2030" s="33"/>
      <c r="F2030" s="33"/>
      <c r="G2030" s="33"/>
      <c r="I2030" s="33"/>
      <c r="J2030" s="33"/>
      <c r="K2030" s="33"/>
      <c r="L2030" s="33"/>
      <c r="M2030" s="33"/>
      <c r="N2030" s="33"/>
      <c r="O2030" s="33"/>
      <c r="P2030" s="33"/>
      <c r="Q2030" s="33"/>
      <c r="R2030" s="33"/>
      <c r="S2030" s="33"/>
      <c r="T2030" s="33"/>
      <c r="U2030" s="33"/>
      <c r="V2030" s="33"/>
      <c r="X2030" s="33"/>
      <c r="Y2030" s="33"/>
      <c r="Z2030" s="33"/>
      <c r="AA2030" s="33"/>
      <c r="AB2030" s="33"/>
      <c r="AC2030" s="33"/>
    </row>
    <row r="2031" spans="1:29">
      <c r="A2031" s="33"/>
      <c r="B2031" s="33"/>
      <c r="C2031" s="33"/>
      <c r="D2031" s="33"/>
      <c r="E2031" s="33"/>
      <c r="F2031" s="33"/>
      <c r="G2031" s="33"/>
      <c r="I2031" s="33"/>
      <c r="J2031" s="33"/>
      <c r="K2031" s="33"/>
      <c r="L2031" s="33"/>
      <c r="M2031" s="33"/>
      <c r="N2031" s="33"/>
      <c r="O2031" s="33"/>
      <c r="P2031" s="33"/>
      <c r="Q2031" s="33"/>
      <c r="R2031" s="33"/>
      <c r="S2031" s="33"/>
      <c r="T2031" s="33"/>
      <c r="U2031" s="33"/>
      <c r="V2031" s="33"/>
      <c r="X2031" s="33"/>
      <c r="Y2031" s="33"/>
      <c r="Z2031" s="33"/>
      <c r="AA2031" s="33"/>
      <c r="AB2031" s="33"/>
      <c r="AC2031" s="33"/>
    </row>
    <row r="2032" spans="1:29">
      <c r="A2032" s="33"/>
      <c r="B2032" s="33"/>
      <c r="C2032" s="33"/>
      <c r="D2032" s="33"/>
      <c r="E2032" s="33"/>
      <c r="F2032" s="33"/>
      <c r="G2032" s="33"/>
      <c r="I2032" s="33"/>
      <c r="J2032" s="33"/>
      <c r="K2032" s="33"/>
      <c r="L2032" s="33"/>
      <c r="M2032" s="33"/>
      <c r="N2032" s="33"/>
      <c r="O2032" s="33"/>
      <c r="P2032" s="33"/>
      <c r="Q2032" s="33"/>
      <c r="R2032" s="33"/>
      <c r="S2032" s="33"/>
      <c r="T2032" s="33"/>
      <c r="U2032" s="33"/>
      <c r="V2032" s="33"/>
      <c r="X2032" s="33"/>
      <c r="Y2032" s="33"/>
      <c r="Z2032" s="33"/>
      <c r="AA2032" s="33"/>
      <c r="AB2032" s="33"/>
      <c r="AC2032" s="33"/>
    </row>
    <row r="2033" spans="1:29">
      <c r="A2033" s="33"/>
      <c r="B2033" s="33"/>
      <c r="C2033" s="33"/>
      <c r="D2033" s="33"/>
      <c r="E2033" s="33"/>
      <c r="F2033" s="33"/>
      <c r="G2033" s="33"/>
      <c r="I2033" s="33"/>
      <c r="J2033" s="33"/>
      <c r="K2033" s="33"/>
      <c r="L2033" s="33"/>
      <c r="M2033" s="33"/>
      <c r="N2033" s="33"/>
      <c r="O2033" s="33"/>
      <c r="P2033" s="33"/>
      <c r="Q2033" s="33"/>
      <c r="R2033" s="33"/>
      <c r="S2033" s="33"/>
      <c r="T2033" s="33"/>
      <c r="U2033" s="33"/>
      <c r="V2033" s="33"/>
      <c r="X2033" s="33"/>
      <c r="Y2033" s="33"/>
      <c r="Z2033" s="33"/>
      <c r="AA2033" s="33"/>
      <c r="AB2033" s="33"/>
      <c r="AC2033" s="33"/>
    </row>
    <row r="2034" spans="1:29">
      <c r="A2034" s="33"/>
      <c r="B2034" s="33"/>
      <c r="C2034" s="33"/>
      <c r="D2034" s="33"/>
      <c r="E2034" s="33"/>
      <c r="F2034" s="33"/>
      <c r="G2034" s="33"/>
      <c r="I2034" s="33"/>
      <c r="J2034" s="33"/>
      <c r="K2034" s="33"/>
      <c r="L2034" s="33"/>
      <c r="M2034" s="33"/>
      <c r="N2034" s="33"/>
      <c r="O2034" s="33"/>
      <c r="P2034" s="33"/>
      <c r="Q2034" s="33"/>
      <c r="R2034" s="33"/>
      <c r="S2034" s="33"/>
      <c r="T2034" s="33"/>
      <c r="U2034" s="33"/>
      <c r="V2034" s="33"/>
      <c r="X2034" s="33"/>
      <c r="Y2034" s="33"/>
      <c r="Z2034" s="33"/>
      <c r="AA2034" s="33"/>
      <c r="AB2034" s="33"/>
      <c r="AC2034" s="33"/>
    </row>
    <row r="2035" spans="1:29">
      <c r="A2035" s="33"/>
      <c r="B2035" s="33"/>
      <c r="C2035" s="33"/>
      <c r="D2035" s="33"/>
      <c r="E2035" s="33"/>
      <c r="F2035" s="33"/>
      <c r="G2035" s="33"/>
      <c r="I2035" s="33"/>
      <c r="J2035" s="33"/>
      <c r="K2035" s="33"/>
      <c r="L2035" s="33"/>
      <c r="M2035" s="33"/>
      <c r="N2035" s="33"/>
      <c r="O2035" s="33"/>
      <c r="P2035" s="33"/>
      <c r="Q2035" s="33"/>
      <c r="R2035" s="33"/>
      <c r="S2035" s="33"/>
      <c r="T2035" s="33"/>
      <c r="U2035" s="33"/>
      <c r="V2035" s="33"/>
      <c r="X2035" s="33"/>
      <c r="Y2035" s="33"/>
      <c r="Z2035" s="33"/>
      <c r="AA2035" s="33"/>
      <c r="AB2035" s="33"/>
      <c r="AC2035" s="33"/>
    </row>
    <row r="2036" spans="1:29">
      <c r="A2036" s="33"/>
      <c r="B2036" s="33"/>
      <c r="C2036" s="33"/>
      <c r="D2036" s="33"/>
      <c r="E2036" s="33"/>
      <c r="F2036" s="33"/>
      <c r="G2036" s="33"/>
      <c r="I2036" s="33"/>
      <c r="J2036" s="33"/>
      <c r="K2036" s="33"/>
      <c r="L2036" s="33"/>
      <c r="M2036" s="33"/>
      <c r="N2036" s="33"/>
      <c r="O2036" s="33"/>
      <c r="P2036" s="33"/>
      <c r="Q2036" s="33"/>
      <c r="R2036" s="33"/>
      <c r="S2036" s="33"/>
      <c r="T2036" s="33"/>
      <c r="U2036" s="33"/>
      <c r="V2036" s="33"/>
      <c r="X2036" s="33"/>
      <c r="Y2036" s="33"/>
      <c r="Z2036" s="33"/>
      <c r="AA2036" s="33"/>
      <c r="AB2036" s="33"/>
      <c r="AC2036" s="33"/>
    </row>
    <row r="2037" spans="1:29">
      <c r="A2037" s="33"/>
      <c r="B2037" s="33"/>
      <c r="C2037" s="33"/>
      <c r="D2037" s="33"/>
      <c r="E2037" s="33"/>
      <c r="F2037" s="33"/>
      <c r="G2037" s="33"/>
      <c r="I2037" s="33"/>
      <c r="J2037" s="33"/>
      <c r="K2037" s="33"/>
      <c r="L2037" s="33"/>
      <c r="M2037" s="33"/>
      <c r="N2037" s="33"/>
      <c r="O2037" s="33"/>
      <c r="P2037" s="33"/>
      <c r="Q2037" s="33"/>
      <c r="R2037" s="33"/>
      <c r="S2037" s="33"/>
      <c r="T2037" s="33"/>
      <c r="U2037" s="33"/>
      <c r="V2037" s="33"/>
      <c r="X2037" s="33"/>
      <c r="Y2037" s="33"/>
      <c r="Z2037" s="33"/>
      <c r="AA2037" s="33"/>
      <c r="AB2037" s="33"/>
      <c r="AC2037" s="33"/>
    </row>
    <row r="2038" spans="1:29">
      <c r="A2038" s="33"/>
      <c r="B2038" s="33"/>
      <c r="C2038" s="33"/>
      <c r="D2038" s="33"/>
      <c r="E2038" s="33"/>
      <c r="F2038" s="33"/>
      <c r="G2038" s="33"/>
      <c r="I2038" s="33"/>
      <c r="J2038" s="33"/>
      <c r="K2038" s="33"/>
      <c r="L2038" s="33"/>
      <c r="M2038" s="33"/>
      <c r="N2038" s="33"/>
      <c r="O2038" s="33"/>
      <c r="P2038" s="33"/>
      <c r="Q2038" s="33"/>
      <c r="R2038" s="33"/>
      <c r="S2038" s="33"/>
      <c r="T2038" s="33"/>
      <c r="U2038" s="33"/>
      <c r="V2038" s="33"/>
      <c r="X2038" s="33"/>
      <c r="Y2038" s="33"/>
      <c r="Z2038" s="33"/>
      <c r="AA2038" s="33"/>
      <c r="AB2038" s="33"/>
      <c r="AC2038" s="33"/>
    </row>
    <row r="2039" spans="1:29">
      <c r="A2039" s="33"/>
      <c r="B2039" s="33"/>
      <c r="C2039" s="33"/>
      <c r="D2039" s="33"/>
      <c r="E2039" s="33"/>
      <c r="F2039" s="33"/>
      <c r="G2039" s="33"/>
      <c r="I2039" s="33"/>
      <c r="J2039" s="33"/>
      <c r="K2039" s="33"/>
      <c r="L2039" s="33"/>
      <c r="M2039" s="33"/>
      <c r="N2039" s="33"/>
      <c r="O2039" s="33"/>
      <c r="P2039" s="33"/>
      <c r="Q2039" s="33"/>
      <c r="R2039" s="33"/>
      <c r="S2039" s="33"/>
      <c r="T2039" s="33"/>
      <c r="U2039" s="33"/>
      <c r="V2039" s="33"/>
      <c r="X2039" s="33"/>
      <c r="Y2039" s="33"/>
      <c r="Z2039" s="33"/>
      <c r="AA2039" s="33"/>
      <c r="AB2039" s="33"/>
      <c r="AC2039" s="33"/>
    </row>
    <row r="2040" spans="1:29">
      <c r="A2040" s="33"/>
      <c r="B2040" s="33"/>
      <c r="C2040" s="33"/>
      <c r="D2040" s="33"/>
      <c r="E2040" s="33"/>
      <c r="F2040" s="33"/>
      <c r="G2040" s="33"/>
      <c r="I2040" s="33"/>
      <c r="J2040" s="33"/>
      <c r="K2040" s="33"/>
      <c r="L2040" s="33"/>
      <c r="M2040" s="33"/>
      <c r="N2040" s="33"/>
      <c r="O2040" s="33"/>
      <c r="P2040" s="33"/>
      <c r="Q2040" s="33"/>
      <c r="R2040" s="33"/>
      <c r="S2040" s="33"/>
      <c r="T2040" s="33"/>
      <c r="U2040" s="33"/>
      <c r="V2040" s="33"/>
      <c r="X2040" s="33"/>
      <c r="Y2040" s="33"/>
      <c r="Z2040" s="33"/>
      <c r="AA2040" s="33"/>
      <c r="AB2040" s="33"/>
      <c r="AC2040" s="33"/>
    </row>
    <row r="2041" spans="1:29">
      <c r="A2041" s="33"/>
      <c r="B2041" s="33"/>
      <c r="C2041" s="33"/>
      <c r="D2041" s="33"/>
      <c r="E2041" s="33"/>
      <c r="F2041" s="33"/>
      <c r="G2041" s="33"/>
      <c r="I2041" s="33"/>
      <c r="J2041" s="33"/>
      <c r="K2041" s="33"/>
      <c r="L2041" s="33"/>
      <c r="M2041" s="33"/>
      <c r="N2041" s="33"/>
      <c r="O2041" s="33"/>
      <c r="P2041" s="33"/>
      <c r="Q2041" s="33"/>
      <c r="R2041" s="33"/>
      <c r="S2041" s="33"/>
      <c r="T2041" s="33"/>
      <c r="U2041" s="33"/>
      <c r="V2041" s="33"/>
      <c r="X2041" s="33"/>
      <c r="Y2041" s="33"/>
      <c r="Z2041" s="33"/>
      <c r="AA2041" s="33"/>
      <c r="AB2041" s="33"/>
      <c r="AC2041" s="33"/>
    </row>
    <row r="2042" spans="1:29">
      <c r="A2042" s="33"/>
      <c r="B2042" s="33"/>
      <c r="C2042" s="33"/>
      <c r="D2042" s="33"/>
      <c r="E2042" s="33"/>
      <c r="F2042" s="33"/>
      <c r="G2042" s="33"/>
      <c r="I2042" s="33"/>
      <c r="J2042" s="33"/>
      <c r="K2042" s="33"/>
      <c r="L2042" s="33"/>
      <c r="M2042" s="33"/>
      <c r="N2042" s="33"/>
      <c r="O2042" s="33"/>
      <c r="P2042" s="33"/>
      <c r="Q2042" s="33"/>
      <c r="R2042" s="33"/>
      <c r="S2042" s="33"/>
      <c r="T2042" s="33"/>
      <c r="U2042" s="33"/>
      <c r="V2042" s="33"/>
      <c r="X2042" s="33"/>
      <c r="Y2042" s="33"/>
      <c r="Z2042" s="33"/>
      <c r="AA2042" s="33"/>
      <c r="AB2042" s="33"/>
      <c r="AC2042" s="33"/>
    </row>
    <row r="2043" spans="1:29">
      <c r="A2043" s="33"/>
      <c r="B2043" s="33"/>
      <c r="C2043" s="33"/>
      <c r="D2043" s="33"/>
      <c r="E2043" s="33"/>
      <c r="F2043" s="33"/>
      <c r="G2043" s="33"/>
      <c r="I2043" s="33"/>
      <c r="J2043" s="33"/>
      <c r="K2043" s="33"/>
      <c r="L2043" s="33"/>
      <c r="M2043" s="33"/>
      <c r="N2043" s="33"/>
      <c r="O2043" s="33"/>
      <c r="P2043" s="33"/>
      <c r="Q2043" s="33"/>
      <c r="R2043" s="33"/>
      <c r="S2043" s="33"/>
      <c r="T2043" s="33"/>
      <c r="U2043" s="33"/>
      <c r="V2043" s="33"/>
      <c r="X2043" s="33"/>
      <c r="Y2043" s="33"/>
      <c r="Z2043" s="33"/>
      <c r="AA2043" s="33"/>
      <c r="AB2043" s="33"/>
      <c r="AC2043" s="33"/>
    </row>
    <row r="2044" spans="1:29">
      <c r="A2044" s="33"/>
      <c r="B2044" s="33"/>
      <c r="C2044" s="33"/>
      <c r="D2044" s="33"/>
      <c r="E2044" s="33"/>
      <c r="F2044" s="33"/>
      <c r="G2044" s="33"/>
      <c r="I2044" s="33"/>
      <c r="J2044" s="33"/>
      <c r="K2044" s="33"/>
      <c r="L2044" s="33"/>
      <c r="M2044" s="33"/>
      <c r="N2044" s="33"/>
      <c r="O2044" s="33"/>
      <c r="P2044" s="33"/>
      <c r="Q2044" s="33"/>
      <c r="R2044" s="33"/>
      <c r="S2044" s="33"/>
      <c r="T2044" s="33"/>
      <c r="U2044" s="33"/>
      <c r="V2044" s="33"/>
      <c r="X2044" s="33"/>
      <c r="Y2044" s="33"/>
      <c r="Z2044" s="33"/>
      <c r="AA2044" s="33"/>
      <c r="AB2044" s="33"/>
      <c r="AC2044" s="33"/>
    </row>
    <row r="2045" spans="1:29">
      <c r="A2045" s="33"/>
      <c r="B2045" s="33"/>
      <c r="C2045" s="33"/>
      <c r="D2045" s="33"/>
      <c r="E2045" s="33"/>
      <c r="F2045" s="33"/>
      <c r="G2045" s="33"/>
      <c r="I2045" s="33"/>
      <c r="J2045" s="33"/>
      <c r="K2045" s="33"/>
      <c r="L2045" s="33"/>
      <c r="M2045" s="33"/>
      <c r="N2045" s="33"/>
      <c r="O2045" s="33"/>
      <c r="P2045" s="33"/>
      <c r="Q2045" s="33"/>
      <c r="R2045" s="33"/>
      <c r="S2045" s="33"/>
      <c r="T2045" s="33"/>
      <c r="U2045" s="33"/>
      <c r="V2045" s="33"/>
      <c r="X2045" s="33"/>
      <c r="Y2045" s="33"/>
      <c r="Z2045" s="33"/>
      <c r="AA2045" s="33"/>
      <c r="AB2045" s="33"/>
      <c r="AC2045" s="33"/>
    </row>
    <row r="2046" spans="1:29">
      <c r="A2046" s="33"/>
      <c r="B2046" s="33"/>
      <c r="C2046" s="33"/>
      <c r="D2046" s="33"/>
      <c r="E2046" s="33"/>
      <c r="F2046" s="33"/>
      <c r="G2046" s="33"/>
      <c r="I2046" s="33"/>
      <c r="J2046" s="33"/>
      <c r="K2046" s="33"/>
      <c r="L2046" s="33"/>
      <c r="M2046" s="33"/>
      <c r="N2046" s="33"/>
      <c r="O2046" s="33"/>
      <c r="P2046" s="33"/>
      <c r="Q2046" s="33"/>
      <c r="R2046" s="33"/>
      <c r="S2046" s="33"/>
      <c r="T2046" s="33"/>
      <c r="U2046" s="33"/>
      <c r="V2046" s="33"/>
      <c r="X2046" s="33"/>
      <c r="Y2046" s="33"/>
      <c r="Z2046" s="33"/>
      <c r="AA2046" s="33"/>
      <c r="AB2046" s="33"/>
      <c r="AC2046" s="33"/>
    </row>
    <row r="2047" spans="1:29">
      <c r="A2047" s="33"/>
      <c r="B2047" s="33"/>
      <c r="C2047" s="33"/>
      <c r="D2047" s="33"/>
      <c r="E2047" s="33"/>
      <c r="F2047" s="33"/>
      <c r="G2047" s="33"/>
      <c r="I2047" s="33"/>
      <c r="J2047" s="33"/>
      <c r="K2047" s="33"/>
      <c r="L2047" s="33"/>
      <c r="M2047" s="33"/>
      <c r="N2047" s="33"/>
      <c r="O2047" s="33"/>
      <c r="P2047" s="33"/>
      <c r="Q2047" s="33"/>
      <c r="R2047" s="33"/>
      <c r="S2047" s="33"/>
      <c r="T2047" s="33"/>
      <c r="U2047" s="33"/>
      <c r="V2047" s="33"/>
      <c r="X2047" s="33"/>
      <c r="Y2047" s="33"/>
      <c r="Z2047" s="33"/>
      <c r="AA2047" s="33"/>
      <c r="AB2047" s="33"/>
      <c r="AC2047" s="33"/>
    </row>
    <row r="2048" spans="1:29">
      <c r="A2048" s="33"/>
      <c r="B2048" s="33"/>
      <c r="C2048" s="33"/>
      <c r="D2048" s="33"/>
      <c r="E2048" s="33"/>
      <c r="F2048" s="33"/>
      <c r="G2048" s="33"/>
      <c r="I2048" s="33"/>
      <c r="J2048" s="33"/>
      <c r="K2048" s="33"/>
      <c r="L2048" s="33"/>
      <c r="M2048" s="33"/>
      <c r="N2048" s="33"/>
      <c r="O2048" s="33"/>
      <c r="P2048" s="33"/>
      <c r="Q2048" s="33"/>
      <c r="R2048" s="33"/>
      <c r="S2048" s="33"/>
      <c r="T2048" s="33"/>
      <c r="U2048" s="33"/>
      <c r="V2048" s="33"/>
      <c r="X2048" s="33"/>
      <c r="Y2048" s="33"/>
      <c r="Z2048" s="33"/>
      <c r="AA2048" s="33"/>
      <c r="AB2048" s="33"/>
      <c r="AC2048" s="33"/>
    </row>
    <row r="2049" spans="1:29">
      <c r="A2049" s="33"/>
      <c r="B2049" s="33"/>
      <c r="C2049" s="33"/>
      <c r="D2049" s="33"/>
      <c r="E2049" s="33"/>
      <c r="F2049" s="33"/>
      <c r="G2049" s="33"/>
      <c r="I2049" s="33"/>
      <c r="J2049" s="33"/>
      <c r="K2049" s="33"/>
      <c r="L2049" s="33"/>
      <c r="M2049" s="33"/>
      <c r="N2049" s="33"/>
      <c r="O2049" s="33"/>
      <c r="P2049" s="33"/>
      <c r="Q2049" s="33"/>
      <c r="R2049" s="33"/>
      <c r="S2049" s="33"/>
      <c r="T2049" s="33"/>
      <c r="U2049" s="33"/>
      <c r="V2049" s="33"/>
      <c r="X2049" s="33"/>
      <c r="Y2049" s="33"/>
      <c r="Z2049" s="33"/>
      <c r="AA2049" s="33"/>
      <c r="AB2049" s="33"/>
      <c r="AC2049" s="33"/>
    </row>
    <row r="2050" spans="1:29">
      <c r="A2050" s="33"/>
      <c r="B2050" s="33"/>
      <c r="C2050" s="33"/>
      <c r="D2050" s="33"/>
      <c r="E2050" s="33"/>
      <c r="F2050" s="33"/>
      <c r="G2050" s="33"/>
      <c r="I2050" s="33"/>
      <c r="J2050" s="33"/>
      <c r="K2050" s="33"/>
      <c r="L2050" s="33"/>
      <c r="M2050" s="33"/>
      <c r="N2050" s="33"/>
      <c r="O2050" s="33"/>
      <c r="P2050" s="33"/>
      <c r="Q2050" s="33"/>
      <c r="R2050" s="33"/>
      <c r="S2050" s="33"/>
      <c r="T2050" s="33"/>
      <c r="U2050" s="33"/>
      <c r="V2050" s="33"/>
      <c r="X2050" s="33"/>
      <c r="Y2050" s="33"/>
      <c r="Z2050" s="33"/>
      <c r="AA2050" s="33"/>
      <c r="AB2050" s="33"/>
      <c r="AC2050" s="33"/>
    </row>
    <row r="2051" spans="1:29">
      <c r="A2051" s="33"/>
      <c r="B2051" s="33"/>
      <c r="C2051" s="33"/>
      <c r="D2051" s="33"/>
      <c r="E2051" s="33"/>
      <c r="F2051" s="33"/>
      <c r="G2051" s="33"/>
      <c r="I2051" s="33"/>
      <c r="J2051" s="33"/>
      <c r="K2051" s="33"/>
      <c r="L2051" s="33"/>
      <c r="M2051" s="33"/>
      <c r="N2051" s="33"/>
      <c r="O2051" s="33"/>
      <c r="P2051" s="33"/>
      <c r="Q2051" s="33"/>
      <c r="R2051" s="33"/>
      <c r="S2051" s="33"/>
      <c r="T2051" s="33"/>
      <c r="U2051" s="33"/>
      <c r="V2051" s="33"/>
      <c r="X2051" s="33"/>
      <c r="Y2051" s="33"/>
      <c r="Z2051" s="33"/>
      <c r="AA2051" s="33"/>
      <c r="AB2051" s="33"/>
      <c r="AC2051" s="33"/>
    </row>
    <row r="2052" spans="1:29">
      <c r="A2052" s="33"/>
      <c r="B2052" s="33"/>
      <c r="C2052" s="33"/>
      <c r="D2052" s="33"/>
      <c r="E2052" s="33"/>
      <c r="F2052" s="33"/>
      <c r="G2052" s="33"/>
      <c r="I2052" s="33"/>
      <c r="J2052" s="33"/>
      <c r="K2052" s="33"/>
      <c r="L2052" s="33"/>
      <c r="M2052" s="33"/>
      <c r="N2052" s="33"/>
      <c r="O2052" s="33"/>
      <c r="P2052" s="33"/>
      <c r="Q2052" s="33"/>
      <c r="R2052" s="33"/>
      <c r="S2052" s="33"/>
      <c r="T2052" s="33"/>
      <c r="U2052" s="33"/>
      <c r="V2052" s="33"/>
      <c r="X2052" s="33"/>
      <c r="Y2052" s="33"/>
      <c r="Z2052" s="33"/>
      <c r="AA2052" s="33"/>
      <c r="AB2052" s="33"/>
      <c r="AC2052" s="33"/>
    </row>
    <row r="2053" spans="1:29">
      <c r="A2053" s="33"/>
      <c r="B2053" s="33"/>
      <c r="C2053" s="33"/>
      <c r="D2053" s="33"/>
      <c r="E2053" s="33"/>
      <c r="F2053" s="33"/>
      <c r="G2053" s="33"/>
      <c r="I2053" s="33"/>
      <c r="J2053" s="33"/>
      <c r="K2053" s="33"/>
      <c r="L2053" s="33"/>
      <c r="M2053" s="33"/>
      <c r="N2053" s="33"/>
      <c r="O2053" s="33"/>
      <c r="P2053" s="33"/>
      <c r="Q2053" s="33"/>
      <c r="R2053" s="33"/>
      <c r="S2053" s="33"/>
      <c r="T2053" s="33"/>
      <c r="U2053" s="33"/>
      <c r="V2053" s="33"/>
      <c r="X2053" s="33"/>
      <c r="Y2053" s="33"/>
      <c r="Z2053" s="33"/>
      <c r="AA2053" s="33"/>
      <c r="AB2053" s="33"/>
      <c r="AC2053" s="33"/>
    </row>
    <row r="2054" spans="1:29">
      <c r="A2054" s="33"/>
      <c r="B2054" s="33"/>
      <c r="C2054" s="33"/>
      <c r="D2054" s="33"/>
      <c r="E2054" s="33"/>
      <c r="F2054" s="33"/>
      <c r="G2054" s="33"/>
      <c r="I2054" s="33"/>
      <c r="J2054" s="33"/>
      <c r="K2054" s="33"/>
      <c r="L2054" s="33"/>
      <c r="M2054" s="33"/>
      <c r="N2054" s="33"/>
      <c r="O2054" s="33"/>
      <c r="P2054" s="33"/>
      <c r="Q2054" s="33"/>
      <c r="R2054" s="33"/>
      <c r="S2054" s="33"/>
      <c r="T2054" s="33"/>
      <c r="U2054" s="33"/>
      <c r="V2054" s="33"/>
      <c r="X2054" s="33"/>
      <c r="Y2054" s="33"/>
      <c r="Z2054" s="33"/>
      <c r="AA2054" s="33"/>
      <c r="AB2054" s="33"/>
      <c r="AC2054" s="33"/>
    </row>
    <row r="2055" spans="1:29">
      <c r="A2055" s="33"/>
      <c r="B2055" s="33"/>
      <c r="C2055" s="33"/>
      <c r="D2055" s="33"/>
      <c r="E2055" s="33"/>
      <c r="F2055" s="33"/>
      <c r="G2055" s="33"/>
      <c r="I2055" s="33"/>
      <c r="J2055" s="33"/>
      <c r="K2055" s="33"/>
      <c r="L2055" s="33"/>
      <c r="M2055" s="33"/>
      <c r="N2055" s="33"/>
      <c r="O2055" s="33"/>
      <c r="P2055" s="33"/>
      <c r="Q2055" s="33"/>
      <c r="R2055" s="33"/>
      <c r="S2055" s="33"/>
      <c r="T2055" s="33"/>
      <c r="U2055" s="33"/>
      <c r="V2055" s="33"/>
      <c r="X2055" s="33"/>
      <c r="Y2055" s="33"/>
      <c r="Z2055" s="33"/>
      <c r="AA2055" s="33"/>
      <c r="AB2055" s="33"/>
      <c r="AC2055" s="33"/>
    </row>
    <row r="2056" spans="1:29">
      <c r="A2056" s="33"/>
      <c r="B2056" s="33"/>
      <c r="C2056" s="33"/>
      <c r="D2056" s="33"/>
      <c r="E2056" s="33"/>
      <c r="F2056" s="33"/>
      <c r="G2056" s="33"/>
      <c r="I2056" s="33"/>
      <c r="J2056" s="33"/>
      <c r="K2056" s="33"/>
      <c r="L2056" s="33"/>
      <c r="M2056" s="33"/>
      <c r="N2056" s="33"/>
      <c r="O2056" s="33"/>
      <c r="P2056" s="33"/>
      <c r="Q2056" s="33"/>
      <c r="R2056" s="33"/>
      <c r="S2056" s="33"/>
      <c r="T2056" s="33"/>
      <c r="U2056" s="33"/>
      <c r="V2056" s="33"/>
      <c r="X2056" s="33"/>
      <c r="Y2056" s="33"/>
      <c r="Z2056" s="33"/>
      <c r="AA2056" s="33"/>
      <c r="AB2056" s="33"/>
      <c r="AC2056" s="33"/>
    </row>
    <row r="2057" spans="1:29">
      <c r="A2057" s="33"/>
      <c r="B2057" s="33"/>
      <c r="C2057" s="33"/>
      <c r="D2057" s="33"/>
      <c r="E2057" s="33"/>
      <c r="F2057" s="33"/>
      <c r="G2057" s="33"/>
      <c r="I2057" s="33"/>
      <c r="J2057" s="33"/>
      <c r="K2057" s="33"/>
      <c r="L2057" s="33"/>
      <c r="M2057" s="33"/>
      <c r="N2057" s="33"/>
      <c r="O2057" s="33"/>
      <c r="P2057" s="33"/>
      <c r="Q2057" s="33"/>
      <c r="R2057" s="33"/>
      <c r="S2057" s="33"/>
      <c r="T2057" s="33"/>
      <c r="U2057" s="33"/>
      <c r="V2057" s="33"/>
      <c r="X2057" s="33"/>
      <c r="Y2057" s="33"/>
      <c r="Z2057" s="33"/>
      <c r="AA2057" s="33"/>
      <c r="AB2057" s="33"/>
      <c r="AC2057" s="33"/>
    </row>
    <row r="2058" spans="1:29">
      <c r="A2058" s="33"/>
      <c r="B2058" s="33"/>
      <c r="C2058" s="33"/>
      <c r="D2058" s="33"/>
      <c r="E2058" s="33"/>
      <c r="F2058" s="33"/>
      <c r="G2058" s="33"/>
      <c r="I2058" s="33"/>
      <c r="J2058" s="33"/>
      <c r="K2058" s="33"/>
      <c r="L2058" s="33"/>
      <c r="M2058" s="33"/>
      <c r="N2058" s="33"/>
      <c r="O2058" s="33"/>
      <c r="P2058" s="33"/>
      <c r="Q2058" s="33"/>
      <c r="R2058" s="33"/>
      <c r="S2058" s="33"/>
      <c r="T2058" s="33"/>
      <c r="U2058" s="33"/>
      <c r="V2058" s="33"/>
      <c r="X2058" s="33"/>
      <c r="Y2058" s="33"/>
      <c r="Z2058" s="33"/>
      <c r="AA2058" s="33"/>
      <c r="AB2058" s="33"/>
      <c r="AC2058" s="33"/>
    </row>
    <row r="2059" spans="1:29">
      <c r="A2059" s="33"/>
      <c r="B2059" s="33"/>
      <c r="C2059" s="33"/>
      <c r="D2059" s="33"/>
      <c r="E2059" s="33"/>
      <c r="F2059" s="33"/>
      <c r="G2059" s="33"/>
      <c r="I2059" s="33"/>
      <c r="J2059" s="33"/>
      <c r="K2059" s="33"/>
      <c r="L2059" s="33"/>
      <c r="M2059" s="33"/>
      <c r="N2059" s="33"/>
      <c r="O2059" s="33"/>
      <c r="P2059" s="33"/>
      <c r="Q2059" s="33"/>
      <c r="R2059" s="33"/>
      <c r="S2059" s="33"/>
      <c r="T2059" s="33"/>
      <c r="U2059" s="33"/>
      <c r="V2059" s="33"/>
      <c r="X2059" s="33"/>
      <c r="Y2059" s="33"/>
      <c r="Z2059" s="33"/>
      <c r="AA2059" s="33"/>
      <c r="AB2059" s="33"/>
      <c r="AC2059" s="33"/>
    </row>
    <row r="2060" spans="1:29">
      <c r="A2060" s="33"/>
      <c r="B2060" s="33"/>
      <c r="C2060" s="33"/>
      <c r="D2060" s="33"/>
      <c r="E2060" s="33"/>
      <c r="F2060" s="33"/>
      <c r="G2060" s="33"/>
      <c r="I2060" s="33"/>
      <c r="J2060" s="33"/>
      <c r="K2060" s="33"/>
      <c r="L2060" s="33"/>
      <c r="M2060" s="33"/>
      <c r="N2060" s="33"/>
      <c r="O2060" s="33"/>
      <c r="P2060" s="33"/>
      <c r="Q2060" s="33"/>
      <c r="R2060" s="33"/>
      <c r="S2060" s="33"/>
      <c r="T2060" s="33"/>
      <c r="U2060" s="33"/>
      <c r="V2060" s="33"/>
      <c r="X2060" s="33"/>
      <c r="Y2060" s="33"/>
      <c r="Z2060" s="33"/>
      <c r="AA2060" s="33"/>
      <c r="AB2060" s="33"/>
      <c r="AC2060" s="33"/>
    </row>
    <row r="2061" spans="1:29">
      <c r="A2061" s="33"/>
      <c r="B2061" s="33"/>
      <c r="C2061" s="33"/>
      <c r="D2061" s="33"/>
      <c r="E2061" s="33"/>
      <c r="F2061" s="33"/>
      <c r="G2061" s="33"/>
      <c r="I2061" s="33"/>
      <c r="J2061" s="33"/>
      <c r="K2061" s="33"/>
      <c r="L2061" s="33"/>
      <c r="M2061" s="33"/>
      <c r="N2061" s="33"/>
      <c r="O2061" s="33"/>
      <c r="P2061" s="33"/>
      <c r="Q2061" s="33"/>
      <c r="R2061" s="33"/>
      <c r="S2061" s="33"/>
      <c r="T2061" s="33"/>
      <c r="U2061" s="33"/>
      <c r="V2061" s="33"/>
      <c r="X2061" s="33"/>
      <c r="Y2061" s="33"/>
      <c r="Z2061" s="33"/>
      <c r="AA2061" s="33"/>
      <c r="AB2061" s="33"/>
      <c r="AC2061" s="33"/>
    </row>
    <row r="2062" spans="1:29">
      <c r="A2062" s="33"/>
      <c r="B2062" s="33"/>
      <c r="C2062" s="33"/>
      <c r="D2062" s="33"/>
      <c r="E2062" s="33"/>
      <c r="F2062" s="33"/>
      <c r="G2062" s="33"/>
      <c r="I2062" s="33"/>
      <c r="J2062" s="33"/>
      <c r="K2062" s="33"/>
      <c r="L2062" s="33"/>
      <c r="M2062" s="33"/>
      <c r="N2062" s="33"/>
      <c r="O2062" s="33"/>
      <c r="P2062" s="33"/>
      <c r="Q2062" s="33"/>
      <c r="R2062" s="33"/>
      <c r="S2062" s="33"/>
      <c r="T2062" s="33"/>
      <c r="U2062" s="33"/>
      <c r="V2062" s="33"/>
      <c r="X2062" s="33"/>
      <c r="Y2062" s="33"/>
      <c r="Z2062" s="33"/>
      <c r="AA2062" s="33"/>
      <c r="AB2062" s="33"/>
      <c r="AC2062" s="33"/>
    </row>
    <row r="2063" spans="1:29">
      <c r="A2063" s="33"/>
      <c r="B2063" s="33"/>
      <c r="C2063" s="33"/>
      <c r="D2063" s="33"/>
      <c r="E2063" s="33"/>
      <c r="F2063" s="33"/>
      <c r="G2063" s="33"/>
      <c r="I2063" s="33"/>
      <c r="J2063" s="33"/>
      <c r="K2063" s="33"/>
      <c r="L2063" s="33"/>
      <c r="M2063" s="33"/>
      <c r="N2063" s="33"/>
      <c r="O2063" s="33"/>
      <c r="P2063" s="33"/>
      <c r="Q2063" s="33"/>
      <c r="R2063" s="33"/>
      <c r="S2063" s="33"/>
      <c r="T2063" s="33"/>
      <c r="U2063" s="33"/>
      <c r="V2063" s="33"/>
      <c r="X2063" s="33"/>
      <c r="Y2063" s="33"/>
      <c r="Z2063" s="33"/>
      <c r="AA2063" s="33"/>
      <c r="AB2063" s="33"/>
      <c r="AC2063" s="33"/>
    </row>
    <row r="2064" spans="1:29">
      <c r="A2064" s="33"/>
      <c r="B2064" s="33"/>
      <c r="C2064" s="33"/>
      <c r="D2064" s="33"/>
      <c r="E2064" s="33"/>
      <c r="F2064" s="33"/>
      <c r="G2064" s="33"/>
      <c r="I2064" s="33"/>
      <c r="J2064" s="33"/>
      <c r="K2064" s="33"/>
      <c r="L2064" s="33"/>
      <c r="M2064" s="33"/>
      <c r="N2064" s="33"/>
      <c r="O2064" s="33"/>
      <c r="P2064" s="33"/>
      <c r="Q2064" s="33"/>
      <c r="R2064" s="33"/>
      <c r="S2064" s="33"/>
      <c r="T2064" s="33"/>
      <c r="U2064" s="33"/>
      <c r="V2064" s="33"/>
      <c r="X2064" s="33"/>
      <c r="Y2064" s="33"/>
      <c r="Z2064" s="33"/>
      <c r="AA2064" s="33"/>
      <c r="AB2064" s="33"/>
      <c r="AC2064" s="33"/>
    </row>
    <row r="2065" spans="1:29">
      <c r="A2065" s="33"/>
      <c r="B2065" s="33"/>
      <c r="C2065" s="33"/>
      <c r="D2065" s="33"/>
      <c r="E2065" s="33"/>
      <c r="F2065" s="33"/>
      <c r="G2065" s="33"/>
      <c r="I2065" s="33"/>
      <c r="J2065" s="33"/>
      <c r="K2065" s="33"/>
      <c r="L2065" s="33"/>
      <c r="M2065" s="33"/>
      <c r="N2065" s="33"/>
      <c r="O2065" s="33"/>
      <c r="P2065" s="33"/>
      <c r="Q2065" s="33"/>
      <c r="R2065" s="33"/>
      <c r="S2065" s="33"/>
      <c r="T2065" s="33"/>
      <c r="U2065" s="33"/>
      <c r="V2065" s="33"/>
      <c r="X2065" s="33"/>
      <c r="Y2065" s="33"/>
      <c r="Z2065" s="33"/>
      <c r="AA2065" s="33"/>
      <c r="AB2065" s="33"/>
      <c r="AC2065" s="33"/>
    </row>
    <row r="2066" spans="1:29">
      <c r="A2066" s="33"/>
      <c r="B2066" s="33"/>
      <c r="C2066" s="33"/>
      <c r="D2066" s="33"/>
      <c r="E2066" s="33"/>
      <c r="F2066" s="33"/>
      <c r="G2066" s="33"/>
      <c r="I2066" s="33"/>
      <c r="J2066" s="33"/>
      <c r="K2066" s="33"/>
      <c r="L2066" s="33"/>
      <c r="M2066" s="33"/>
      <c r="N2066" s="33"/>
      <c r="O2066" s="33"/>
      <c r="P2066" s="33"/>
      <c r="Q2066" s="33"/>
      <c r="R2066" s="33"/>
      <c r="S2066" s="33"/>
      <c r="T2066" s="33"/>
      <c r="U2066" s="33"/>
      <c r="V2066" s="33"/>
      <c r="X2066" s="33"/>
      <c r="Y2066" s="33"/>
      <c r="Z2066" s="33"/>
      <c r="AA2066" s="33"/>
      <c r="AB2066" s="33"/>
      <c r="AC2066" s="33"/>
    </row>
    <row r="2067" spans="1:29">
      <c r="A2067" s="33"/>
      <c r="B2067" s="33"/>
      <c r="C2067" s="33"/>
      <c r="D2067" s="33"/>
      <c r="E2067" s="33"/>
      <c r="F2067" s="33"/>
      <c r="G2067" s="33"/>
      <c r="I2067" s="33"/>
      <c r="J2067" s="33"/>
      <c r="K2067" s="33"/>
      <c r="L2067" s="33"/>
      <c r="M2067" s="33"/>
      <c r="N2067" s="33"/>
      <c r="O2067" s="33"/>
      <c r="P2067" s="33"/>
      <c r="Q2067" s="33"/>
      <c r="R2067" s="33"/>
      <c r="S2067" s="33"/>
      <c r="T2067" s="33"/>
      <c r="U2067" s="33"/>
      <c r="V2067" s="33"/>
      <c r="X2067" s="33"/>
      <c r="Y2067" s="33"/>
      <c r="Z2067" s="33"/>
      <c r="AA2067" s="33"/>
      <c r="AB2067" s="33"/>
      <c r="AC2067" s="33"/>
    </row>
    <row r="2068" spans="1:29">
      <c r="A2068" s="33"/>
      <c r="B2068" s="33"/>
      <c r="C2068" s="33"/>
      <c r="D2068" s="33"/>
      <c r="E2068" s="33"/>
      <c r="F2068" s="33"/>
      <c r="G2068" s="33"/>
      <c r="I2068" s="33"/>
      <c r="J2068" s="33"/>
      <c r="K2068" s="33"/>
      <c r="L2068" s="33"/>
      <c r="M2068" s="33"/>
      <c r="N2068" s="33"/>
      <c r="O2068" s="33"/>
      <c r="P2068" s="33"/>
      <c r="Q2068" s="33"/>
      <c r="R2068" s="33"/>
      <c r="S2068" s="33"/>
      <c r="T2068" s="33"/>
      <c r="U2068" s="33"/>
      <c r="V2068" s="33"/>
      <c r="X2068" s="33"/>
      <c r="Y2068" s="33"/>
      <c r="Z2068" s="33"/>
      <c r="AA2068" s="33"/>
      <c r="AB2068" s="33"/>
      <c r="AC2068" s="33"/>
    </row>
    <row r="2069" spans="1:29">
      <c r="A2069" s="33"/>
      <c r="B2069" s="33"/>
      <c r="C2069" s="33"/>
      <c r="D2069" s="33"/>
      <c r="E2069" s="33"/>
      <c r="F2069" s="33"/>
      <c r="G2069" s="33"/>
      <c r="I2069" s="33"/>
      <c r="J2069" s="33"/>
      <c r="K2069" s="33"/>
      <c r="L2069" s="33"/>
      <c r="M2069" s="33"/>
      <c r="N2069" s="33"/>
      <c r="O2069" s="33"/>
      <c r="P2069" s="33"/>
      <c r="Q2069" s="33"/>
      <c r="R2069" s="33"/>
      <c r="S2069" s="33"/>
      <c r="T2069" s="33"/>
      <c r="U2069" s="33"/>
      <c r="V2069" s="33"/>
      <c r="X2069" s="33"/>
      <c r="Y2069" s="33"/>
      <c r="Z2069" s="33"/>
      <c r="AA2069" s="33"/>
      <c r="AB2069" s="33"/>
      <c r="AC2069" s="33"/>
    </row>
    <row r="2070" spans="1:29">
      <c r="A2070" s="33"/>
      <c r="B2070" s="33"/>
      <c r="C2070" s="33"/>
      <c r="D2070" s="33"/>
      <c r="E2070" s="33"/>
      <c r="F2070" s="33"/>
      <c r="G2070" s="33"/>
      <c r="I2070" s="33"/>
      <c r="J2070" s="33"/>
      <c r="K2070" s="33"/>
      <c r="L2070" s="33"/>
      <c r="M2070" s="33"/>
      <c r="N2070" s="33"/>
      <c r="O2070" s="33"/>
      <c r="P2070" s="33"/>
      <c r="Q2070" s="33"/>
      <c r="R2070" s="33"/>
      <c r="S2070" s="33"/>
      <c r="T2070" s="33"/>
      <c r="U2070" s="33"/>
      <c r="V2070" s="33"/>
      <c r="X2070" s="33"/>
      <c r="Y2070" s="33"/>
      <c r="Z2070" s="33"/>
      <c r="AA2070" s="33"/>
      <c r="AB2070" s="33"/>
      <c r="AC2070" s="33"/>
    </row>
    <row r="2071" spans="1:29">
      <c r="A2071" s="33"/>
      <c r="B2071" s="33"/>
      <c r="C2071" s="33"/>
      <c r="D2071" s="33"/>
      <c r="E2071" s="33"/>
      <c r="F2071" s="33"/>
      <c r="G2071" s="33"/>
      <c r="I2071" s="33"/>
      <c r="J2071" s="33"/>
      <c r="K2071" s="33"/>
      <c r="L2071" s="33"/>
      <c r="M2071" s="33"/>
      <c r="N2071" s="33"/>
      <c r="O2071" s="33"/>
      <c r="P2071" s="33"/>
      <c r="Q2071" s="33"/>
      <c r="R2071" s="33"/>
      <c r="S2071" s="33"/>
      <c r="T2071" s="33"/>
      <c r="U2071" s="33"/>
      <c r="V2071" s="33"/>
      <c r="X2071" s="33"/>
      <c r="Y2071" s="33"/>
      <c r="Z2071" s="33"/>
      <c r="AA2071" s="33"/>
      <c r="AB2071" s="33"/>
      <c r="AC2071" s="33"/>
    </row>
    <row r="2072" spans="1:29">
      <c r="A2072" s="33"/>
      <c r="B2072" s="33"/>
      <c r="C2072" s="33"/>
      <c r="D2072" s="33"/>
      <c r="E2072" s="33"/>
      <c r="F2072" s="33"/>
      <c r="G2072" s="33"/>
      <c r="I2072" s="33"/>
      <c r="J2072" s="33"/>
      <c r="K2072" s="33"/>
      <c r="L2072" s="33"/>
      <c r="M2072" s="33"/>
      <c r="N2072" s="33"/>
      <c r="O2072" s="33"/>
      <c r="P2072" s="33"/>
      <c r="Q2072" s="33"/>
      <c r="R2072" s="33"/>
      <c r="S2072" s="33"/>
      <c r="T2072" s="33"/>
      <c r="U2072" s="33"/>
      <c r="V2072" s="33"/>
      <c r="X2072" s="33"/>
      <c r="Y2072" s="33"/>
      <c r="Z2072" s="33"/>
      <c r="AA2072" s="33"/>
      <c r="AB2072" s="33"/>
      <c r="AC2072" s="33"/>
    </row>
    <row r="2073" spans="1:29">
      <c r="A2073" s="33"/>
      <c r="B2073" s="33"/>
      <c r="C2073" s="33"/>
      <c r="D2073" s="33"/>
      <c r="E2073" s="33"/>
      <c r="F2073" s="33"/>
      <c r="G2073" s="33"/>
      <c r="I2073" s="33"/>
      <c r="J2073" s="33"/>
      <c r="K2073" s="33"/>
      <c r="L2073" s="33"/>
      <c r="M2073" s="33"/>
      <c r="N2073" s="33"/>
      <c r="O2073" s="33"/>
      <c r="P2073" s="33"/>
      <c r="Q2073" s="33"/>
      <c r="R2073" s="33"/>
      <c r="S2073" s="33"/>
      <c r="T2073" s="33"/>
      <c r="U2073" s="33"/>
      <c r="V2073" s="33"/>
      <c r="X2073" s="33"/>
      <c r="Y2073" s="33"/>
      <c r="Z2073" s="33"/>
      <c r="AA2073" s="33"/>
      <c r="AB2073" s="33"/>
      <c r="AC2073" s="33"/>
    </row>
    <row r="2074" spans="1:29">
      <c r="A2074" s="33"/>
      <c r="B2074" s="33"/>
      <c r="C2074" s="33"/>
      <c r="D2074" s="33"/>
      <c r="E2074" s="33"/>
      <c r="F2074" s="33"/>
      <c r="G2074" s="33"/>
      <c r="I2074" s="33"/>
      <c r="J2074" s="33"/>
      <c r="K2074" s="33"/>
      <c r="L2074" s="33"/>
      <c r="M2074" s="33"/>
      <c r="N2074" s="33"/>
      <c r="O2074" s="33"/>
      <c r="P2074" s="33"/>
      <c r="Q2074" s="33"/>
      <c r="R2074" s="33"/>
      <c r="S2074" s="33"/>
      <c r="T2074" s="33"/>
      <c r="U2074" s="33"/>
      <c r="V2074" s="33"/>
      <c r="X2074" s="33"/>
      <c r="Y2074" s="33"/>
      <c r="Z2074" s="33"/>
      <c r="AA2074" s="33"/>
      <c r="AB2074" s="33"/>
      <c r="AC2074" s="33"/>
    </row>
    <row r="2075" spans="1:29">
      <c r="A2075" s="33"/>
      <c r="B2075" s="33"/>
      <c r="C2075" s="33"/>
      <c r="D2075" s="33"/>
      <c r="E2075" s="33"/>
      <c r="F2075" s="33"/>
      <c r="G2075" s="33"/>
      <c r="I2075" s="33"/>
      <c r="J2075" s="33"/>
      <c r="K2075" s="33"/>
      <c r="L2075" s="33"/>
      <c r="M2075" s="33"/>
      <c r="N2075" s="33"/>
      <c r="O2075" s="33"/>
      <c r="P2075" s="33"/>
      <c r="Q2075" s="33"/>
      <c r="R2075" s="33"/>
      <c r="S2075" s="33"/>
      <c r="T2075" s="33"/>
      <c r="U2075" s="33"/>
      <c r="V2075" s="33"/>
      <c r="X2075" s="33"/>
      <c r="Y2075" s="33"/>
      <c r="Z2075" s="33"/>
      <c r="AA2075" s="33"/>
      <c r="AB2075" s="33"/>
      <c r="AC2075" s="33"/>
    </row>
    <row r="2076" spans="1:29">
      <c r="A2076" s="33"/>
      <c r="B2076" s="33"/>
      <c r="C2076" s="33"/>
      <c r="D2076" s="33"/>
      <c r="E2076" s="33"/>
      <c r="F2076" s="33"/>
      <c r="G2076" s="33"/>
      <c r="I2076" s="33"/>
      <c r="J2076" s="33"/>
      <c r="K2076" s="33"/>
      <c r="L2076" s="33"/>
      <c r="M2076" s="33"/>
      <c r="N2076" s="33"/>
      <c r="O2076" s="33"/>
      <c r="P2076" s="33"/>
      <c r="Q2076" s="33"/>
      <c r="R2076" s="33"/>
      <c r="S2076" s="33"/>
      <c r="T2076" s="33"/>
      <c r="U2076" s="33"/>
      <c r="V2076" s="33"/>
      <c r="X2076" s="33"/>
      <c r="Y2076" s="33"/>
      <c r="Z2076" s="33"/>
      <c r="AA2076" s="33"/>
      <c r="AB2076" s="33"/>
      <c r="AC2076" s="33"/>
    </row>
    <row r="2077" spans="1:29">
      <c r="A2077" s="33"/>
      <c r="B2077" s="33"/>
      <c r="C2077" s="33"/>
      <c r="D2077" s="33"/>
      <c r="E2077" s="33"/>
      <c r="F2077" s="33"/>
      <c r="G2077" s="33"/>
      <c r="I2077" s="33"/>
      <c r="J2077" s="33"/>
      <c r="K2077" s="33"/>
      <c r="L2077" s="33"/>
      <c r="M2077" s="33"/>
      <c r="N2077" s="33"/>
      <c r="O2077" s="33"/>
      <c r="P2077" s="33"/>
      <c r="Q2077" s="33"/>
      <c r="R2077" s="33"/>
      <c r="S2077" s="33"/>
      <c r="T2077" s="33"/>
      <c r="U2077" s="33"/>
      <c r="V2077" s="33"/>
      <c r="X2077" s="33"/>
      <c r="Y2077" s="33"/>
      <c r="Z2077" s="33"/>
      <c r="AA2077" s="33"/>
      <c r="AB2077" s="33"/>
      <c r="AC2077" s="33"/>
    </row>
    <row r="2078" spans="1:29">
      <c r="A2078" s="33"/>
      <c r="B2078" s="33"/>
      <c r="C2078" s="33"/>
      <c r="D2078" s="33"/>
      <c r="E2078" s="33"/>
      <c r="F2078" s="33"/>
      <c r="G2078" s="33"/>
      <c r="I2078" s="33"/>
      <c r="J2078" s="33"/>
      <c r="K2078" s="33"/>
      <c r="L2078" s="33"/>
      <c r="M2078" s="33"/>
      <c r="N2078" s="33"/>
      <c r="O2078" s="33"/>
      <c r="P2078" s="33"/>
      <c r="Q2078" s="33"/>
      <c r="R2078" s="33"/>
      <c r="S2078" s="33"/>
      <c r="T2078" s="33"/>
      <c r="U2078" s="33"/>
      <c r="V2078" s="33"/>
      <c r="X2078" s="33"/>
      <c r="Y2078" s="33"/>
      <c r="Z2078" s="33"/>
      <c r="AA2078" s="33"/>
      <c r="AB2078" s="33"/>
      <c r="AC2078" s="33"/>
    </row>
    <row r="2079" spans="1:29">
      <c r="A2079" s="33"/>
      <c r="B2079" s="33"/>
      <c r="C2079" s="33"/>
      <c r="D2079" s="33"/>
      <c r="E2079" s="33"/>
      <c r="F2079" s="33"/>
      <c r="G2079" s="33"/>
      <c r="I2079" s="33"/>
      <c r="J2079" s="33"/>
      <c r="K2079" s="33"/>
      <c r="L2079" s="33"/>
      <c r="M2079" s="33"/>
      <c r="N2079" s="33"/>
      <c r="O2079" s="33"/>
      <c r="P2079" s="33"/>
      <c r="Q2079" s="33"/>
      <c r="R2079" s="33"/>
      <c r="S2079" s="33"/>
      <c r="T2079" s="33"/>
      <c r="U2079" s="33"/>
      <c r="V2079" s="33"/>
      <c r="X2079" s="33"/>
      <c r="Y2079" s="33"/>
      <c r="Z2079" s="33"/>
      <c r="AA2079" s="33"/>
      <c r="AB2079" s="33"/>
      <c r="AC2079" s="33"/>
    </row>
    <row r="2080" spans="1:29">
      <c r="A2080" s="33"/>
      <c r="B2080" s="33"/>
      <c r="C2080" s="33"/>
      <c r="D2080" s="33"/>
      <c r="E2080" s="33"/>
      <c r="F2080" s="33"/>
      <c r="G2080" s="33"/>
      <c r="I2080" s="33"/>
      <c r="J2080" s="33"/>
      <c r="K2080" s="33"/>
      <c r="L2080" s="33"/>
      <c r="M2080" s="33"/>
      <c r="N2080" s="33"/>
      <c r="O2080" s="33"/>
      <c r="P2080" s="33"/>
      <c r="Q2080" s="33"/>
      <c r="R2080" s="33"/>
      <c r="S2080" s="33"/>
      <c r="T2080" s="33"/>
      <c r="U2080" s="33"/>
      <c r="V2080" s="33"/>
      <c r="X2080" s="33"/>
      <c r="Y2080" s="33"/>
      <c r="Z2080" s="33"/>
      <c r="AA2080" s="33"/>
      <c r="AB2080" s="33"/>
      <c r="AC2080" s="33"/>
    </row>
    <row r="2081" spans="1:29">
      <c r="A2081" s="33"/>
      <c r="B2081" s="33"/>
      <c r="C2081" s="33"/>
      <c r="D2081" s="33"/>
      <c r="E2081" s="33"/>
      <c r="F2081" s="33"/>
      <c r="G2081" s="33"/>
      <c r="I2081" s="33"/>
      <c r="J2081" s="33"/>
      <c r="K2081" s="33"/>
      <c r="L2081" s="33"/>
      <c r="M2081" s="33"/>
      <c r="N2081" s="33"/>
      <c r="O2081" s="33"/>
      <c r="P2081" s="33"/>
      <c r="Q2081" s="33"/>
      <c r="R2081" s="33"/>
      <c r="S2081" s="33"/>
      <c r="T2081" s="33"/>
      <c r="U2081" s="33"/>
      <c r="V2081" s="33"/>
      <c r="X2081" s="33"/>
      <c r="Y2081" s="33"/>
      <c r="Z2081" s="33"/>
      <c r="AA2081" s="33"/>
      <c r="AB2081" s="33"/>
      <c r="AC2081" s="33"/>
    </row>
    <row r="2082" spans="1:29">
      <c r="A2082" s="33"/>
      <c r="B2082" s="33"/>
      <c r="C2082" s="33"/>
      <c r="D2082" s="33"/>
      <c r="E2082" s="33"/>
      <c r="F2082" s="33"/>
      <c r="G2082" s="33"/>
      <c r="I2082" s="33"/>
      <c r="J2082" s="33"/>
      <c r="K2082" s="33"/>
      <c r="L2082" s="33"/>
      <c r="M2082" s="33"/>
      <c r="N2082" s="33"/>
      <c r="O2082" s="33"/>
      <c r="P2082" s="33"/>
      <c r="Q2082" s="33"/>
      <c r="R2082" s="33"/>
      <c r="S2082" s="33"/>
      <c r="T2082" s="33"/>
      <c r="U2082" s="33"/>
      <c r="V2082" s="33"/>
      <c r="X2082" s="33"/>
      <c r="Y2082" s="33"/>
      <c r="Z2082" s="33"/>
      <c r="AA2082" s="33"/>
      <c r="AB2082" s="33"/>
      <c r="AC2082" s="33"/>
    </row>
    <row r="2083" spans="1:29">
      <c r="A2083" s="33"/>
      <c r="B2083" s="33"/>
      <c r="C2083" s="33"/>
      <c r="D2083" s="33"/>
      <c r="E2083" s="33"/>
      <c r="F2083" s="33"/>
      <c r="G2083" s="33"/>
      <c r="I2083" s="33"/>
      <c r="J2083" s="33"/>
      <c r="K2083" s="33"/>
      <c r="L2083" s="33"/>
      <c r="M2083" s="33"/>
      <c r="N2083" s="33"/>
      <c r="O2083" s="33"/>
      <c r="P2083" s="33"/>
      <c r="Q2083" s="33"/>
      <c r="R2083" s="33"/>
      <c r="S2083" s="33"/>
      <c r="T2083" s="33"/>
      <c r="U2083" s="33"/>
      <c r="V2083" s="33"/>
      <c r="X2083" s="33"/>
      <c r="Y2083" s="33"/>
      <c r="Z2083" s="33"/>
      <c r="AA2083" s="33"/>
      <c r="AB2083" s="33"/>
      <c r="AC2083" s="33"/>
    </row>
    <row r="2084" spans="1:29">
      <c r="A2084" s="33"/>
      <c r="B2084" s="33"/>
      <c r="C2084" s="33"/>
      <c r="D2084" s="33"/>
      <c r="E2084" s="33"/>
      <c r="F2084" s="33"/>
      <c r="G2084" s="33"/>
      <c r="I2084" s="33"/>
      <c r="J2084" s="33"/>
      <c r="K2084" s="33"/>
      <c r="L2084" s="33"/>
      <c r="M2084" s="33"/>
      <c r="N2084" s="33"/>
      <c r="O2084" s="33"/>
      <c r="P2084" s="33"/>
      <c r="Q2084" s="33"/>
      <c r="R2084" s="33"/>
      <c r="S2084" s="33"/>
      <c r="T2084" s="33"/>
      <c r="U2084" s="33"/>
      <c r="V2084" s="33"/>
      <c r="X2084" s="33"/>
      <c r="Y2084" s="33"/>
      <c r="Z2084" s="33"/>
      <c r="AA2084" s="33"/>
      <c r="AB2084" s="33"/>
      <c r="AC2084" s="33"/>
    </row>
    <row r="2085" spans="1:29">
      <c r="A2085" s="33"/>
      <c r="B2085" s="33"/>
      <c r="C2085" s="33"/>
      <c r="D2085" s="33"/>
      <c r="E2085" s="33"/>
      <c r="F2085" s="33"/>
      <c r="G2085" s="33"/>
      <c r="I2085" s="33"/>
      <c r="J2085" s="33"/>
      <c r="K2085" s="33"/>
      <c r="L2085" s="33"/>
      <c r="M2085" s="33"/>
      <c r="N2085" s="33"/>
      <c r="O2085" s="33"/>
      <c r="P2085" s="33"/>
      <c r="Q2085" s="33"/>
      <c r="R2085" s="33"/>
      <c r="S2085" s="33"/>
      <c r="T2085" s="33"/>
      <c r="U2085" s="33"/>
      <c r="V2085" s="33"/>
      <c r="X2085" s="33"/>
      <c r="Y2085" s="33"/>
      <c r="Z2085" s="33"/>
      <c r="AA2085" s="33"/>
      <c r="AB2085" s="33"/>
      <c r="AC2085" s="33"/>
    </row>
    <row r="2086" spans="1:29">
      <c r="A2086" s="33"/>
      <c r="B2086" s="33"/>
      <c r="C2086" s="33"/>
      <c r="D2086" s="33"/>
      <c r="E2086" s="33"/>
      <c r="F2086" s="33"/>
      <c r="G2086" s="33"/>
      <c r="I2086" s="33"/>
      <c r="J2086" s="33"/>
      <c r="K2086" s="33"/>
      <c r="L2086" s="33"/>
      <c r="M2086" s="33"/>
      <c r="N2086" s="33"/>
      <c r="O2086" s="33"/>
      <c r="P2086" s="33"/>
      <c r="Q2086" s="33"/>
      <c r="R2086" s="33"/>
      <c r="S2086" s="33"/>
      <c r="T2086" s="33"/>
      <c r="U2086" s="33"/>
      <c r="V2086" s="33"/>
      <c r="X2086" s="33"/>
      <c r="Y2086" s="33"/>
      <c r="Z2086" s="33"/>
      <c r="AA2086" s="33"/>
      <c r="AB2086" s="33"/>
      <c r="AC2086" s="33"/>
    </row>
    <row r="2087" spans="1:29">
      <c r="A2087" s="33"/>
      <c r="B2087" s="33"/>
      <c r="C2087" s="33"/>
      <c r="D2087" s="33"/>
      <c r="E2087" s="33"/>
      <c r="F2087" s="33"/>
      <c r="G2087" s="33"/>
      <c r="I2087" s="33"/>
      <c r="J2087" s="33"/>
      <c r="K2087" s="33"/>
      <c r="L2087" s="33"/>
      <c r="M2087" s="33"/>
      <c r="N2087" s="33"/>
      <c r="O2087" s="33"/>
      <c r="P2087" s="33"/>
      <c r="Q2087" s="33"/>
      <c r="R2087" s="33"/>
      <c r="S2087" s="33"/>
      <c r="T2087" s="33"/>
      <c r="U2087" s="33"/>
      <c r="V2087" s="33"/>
      <c r="X2087" s="33"/>
      <c r="Y2087" s="33"/>
      <c r="Z2087" s="33"/>
      <c r="AA2087" s="33"/>
      <c r="AB2087" s="33"/>
      <c r="AC2087" s="33"/>
    </row>
    <row r="2088" spans="1:29">
      <c r="A2088" s="33"/>
      <c r="B2088" s="33"/>
      <c r="C2088" s="33"/>
      <c r="D2088" s="33"/>
      <c r="E2088" s="33"/>
      <c r="F2088" s="33"/>
      <c r="G2088" s="33"/>
      <c r="I2088" s="33"/>
      <c r="J2088" s="33"/>
      <c r="K2088" s="33"/>
      <c r="L2088" s="33"/>
      <c r="M2088" s="33"/>
      <c r="N2088" s="33"/>
      <c r="O2088" s="33"/>
      <c r="P2088" s="33"/>
      <c r="Q2088" s="33"/>
      <c r="R2088" s="33"/>
      <c r="S2088" s="33"/>
      <c r="T2088" s="33"/>
      <c r="U2088" s="33"/>
      <c r="V2088" s="33"/>
      <c r="X2088" s="33"/>
      <c r="Y2088" s="33"/>
      <c r="Z2088" s="33"/>
      <c r="AA2088" s="33"/>
      <c r="AB2088" s="33"/>
      <c r="AC2088" s="33"/>
    </row>
    <row r="2089" spans="1:29">
      <c r="A2089" s="33"/>
      <c r="B2089" s="33"/>
      <c r="C2089" s="33"/>
      <c r="D2089" s="33"/>
      <c r="E2089" s="33"/>
      <c r="F2089" s="33"/>
      <c r="G2089" s="33"/>
      <c r="I2089" s="33"/>
      <c r="J2089" s="33"/>
      <c r="K2089" s="33"/>
      <c r="L2089" s="33"/>
      <c r="M2089" s="33"/>
      <c r="N2089" s="33"/>
      <c r="O2089" s="33"/>
      <c r="P2089" s="33"/>
      <c r="Q2089" s="33"/>
      <c r="R2089" s="33"/>
      <c r="S2089" s="33"/>
      <c r="T2089" s="33"/>
      <c r="U2089" s="33"/>
      <c r="V2089" s="33"/>
      <c r="X2089" s="33"/>
      <c r="Y2089" s="33"/>
      <c r="Z2089" s="33"/>
      <c r="AA2089" s="33"/>
      <c r="AB2089" s="33"/>
      <c r="AC2089" s="33"/>
    </row>
    <row r="2090" spans="1:29">
      <c r="A2090" s="33"/>
      <c r="B2090" s="33"/>
      <c r="C2090" s="33"/>
      <c r="D2090" s="33"/>
      <c r="E2090" s="33"/>
      <c r="F2090" s="33"/>
      <c r="G2090" s="33"/>
      <c r="I2090" s="33"/>
      <c r="J2090" s="33"/>
      <c r="K2090" s="33"/>
      <c r="L2090" s="33"/>
      <c r="M2090" s="33"/>
      <c r="N2090" s="33"/>
      <c r="O2090" s="33"/>
      <c r="P2090" s="33"/>
      <c r="Q2090" s="33"/>
      <c r="R2090" s="33"/>
      <c r="S2090" s="33"/>
      <c r="T2090" s="33"/>
      <c r="U2090" s="33"/>
      <c r="V2090" s="33"/>
      <c r="X2090" s="33"/>
      <c r="Y2090" s="33"/>
      <c r="Z2090" s="33"/>
      <c r="AA2090" s="33"/>
      <c r="AB2090" s="33"/>
      <c r="AC2090" s="33"/>
    </row>
    <row r="2091" spans="1:29">
      <c r="A2091" s="33"/>
      <c r="B2091" s="33"/>
      <c r="C2091" s="33"/>
      <c r="D2091" s="33"/>
      <c r="E2091" s="33"/>
      <c r="F2091" s="33"/>
      <c r="G2091" s="33"/>
      <c r="I2091" s="33"/>
      <c r="J2091" s="33"/>
      <c r="K2091" s="33"/>
      <c r="L2091" s="33"/>
      <c r="M2091" s="33"/>
      <c r="N2091" s="33"/>
      <c r="O2091" s="33"/>
      <c r="P2091" s="33"/>
      <c r="Q2091" s="33"/>
      <c r="R2091" s="33"/>
      <c r="S2091" s="33"/>
      <c r="T2091" s="33"/>
      <c r="U2091" s="33"/>
      <c r="V2091" s="33"/>
      <c r="X2091" s="33"/>
      <c r="Y2091" s="33"/>
      <c r="Z2091" s="33"/>
      <c r="AA2091" s="33"/>
      <c r="AB2091" s="33"/>
      <c r="AC2091" s="33"/>
    </row>
    <row r="2092" spans="1:29">
      <c r="A2092" s="33"/>
      <c r="B2092" s="33"/>
      <c r="C2092" s="33"/>
      <c r="D2092" s="33"/>
      <c r="E2092" s="33"/>
      <c r="F2092" s="33"/>
      <c r="G2092" s="33"/>
      <c r="I2092" s="33"/>
      <c r="J2092" s="33"/>
      <c r="K2092" s="33"/>
      <c r="L2092" s="33"/>
      <c r="M2092" s="33"/>
      <c r="N2092" s="33"/>
      <c r="O2092" s="33"/>
      <c r="P2092" s="33"/>
      <c r="Q2092" s="33"/>
      <c r="R2092" s="33"/>
      <c r="S2092" s="33"/>
      <c r="T2092" s="33"/>
      <c r="U2092" s="33"/>
      <c r="V2092" s="33"/>
      <c r="X2092" s="33"/>
      <c r="Y2092" s="33"/>
      <c r="Z2092" s="33"/>
      <c r="AA2092" s="33"/>
      <c r="AB2092" s="33"/>
      <c r="AC2092" s="33"/>
    </row>
    <row r="2093" spans="1:29">
      <c r="A2093" s="33"/>
      <c r="B2093" s="33"/>
      <c r="C2093" s="33"/>
      <c r="D2093" s="33"/>
      <c r="E2093" s="33"/>
      <c r="F2093" s="33"/>
      <c r="G2093" s="33"/>
      <c r="I2093" s="33"/>
      <c r="J2093" s="33"/>
      <c r="K2093" s="33"/>
      <c r="L2093" s="33"/>
      <c r="M2093" s="33"/>
      <c r="N2093" s="33"/>
      <c r="O2093" s="33"/>
      <c r="P2093" s="33"/>
      <c r="Q2093" s="33"/>
      <c r="R2093" s="33"/>
      <c r="S2093" s="33"/>
      <c r="T2093" s="33"/>
      <c r="U2093" s="33"/>
      <c r="V2093" s="33"/>
      <c r="X2093" s="33"/>
      <c r="Y2093" s="33"/>
      <c r="Z2093" s="33"/>
      <c r="AA2093" s="33"/>
      <c r="AB2093" s="33"/>
      <c r="AC2093" s="33"/>
    </row>
    <row r="2094" spans="1:29">
      <c r="A2094" s="33"/>
      <c r="B2094" s="33"/>
      <c r="C2094" s="33"/>
      <c r="D2094" s="33"/>
      <c r="E2094" s="33"/>
      <c r="F2094" s="33"/>
      <c r="G2094" s="33"/>
      <c r="I2094" s="33"/>
      <c r="J2094" s="33"/>
      <c r="K2094" s="33"/>
      <c r="L2094" s="33"/>
      <c r="M2094" s="33"/>
      <c r="N2094" s="33"/>
      <c r="O2094" s="33"/>
      <c r="P2094" s="33"/>
      <c r="Q2094" s="33"/>
      <c r="R2094" s="33"/>
      <c r="S2094" s="33"/>
      <c r="T2094" s="33"/>
      <c r="U2094" s="33"/>
      <c r="V2094" s="33"/>
      <c r="X2094" s="33"/>
      <c r="Y2094" s="33"/>
      <c r="Z2094" s="33"/>
      <c r="AA2094" s="33"/>
      <c r="AB2094" s="33"/>
      <c r="AC2094" s="33"/>
    </row>
    <row r="2095" spans="1:29">
      <c r="A2095" s="33"/>
      <c r="B2095" s="33"/>
      <c r="C2095" s="33"/>
      <c r="D2095" s="33"/>
      <c r="E2095" s="33"/>
      <c r="F2095" s="33"/>
      <c r="G2095" s="33"/>
      <c r="I2095" s="33"/>
      <c r="J2095" s="33"/>
      <c r="K2095" s="33"/>
      <c r="L2095" s="33"/>
      <c r="M2095" s="33"/>
      <c r="N2095" s="33"/>
      <c r="O2095" s="33"/>
      <c r="P2095" s="33"/>
      <c r="Q2095" s="33"/>
      <c r="R2095" s="33"/>
      <c r="S2095" s="33"/>
      <c r="T2095" s="33"/>
      <c r="U2095" s="33"/>
      <c r="V2095" s="33"/>
      <c r="X2095" s="33"/>
      <c r="Y2095" s="33"/>
      <c r="Z2095" s="33"/>
      <c r="AA2095" s="33"/>
      <c r="AB2095" s="33"/>
      <c r="AC2095" s="33"/>
    </row>
    <row r="2096" spans="1:29">
      <c r="A2096" s="33"/>
      <c r="B2096" s="33"/>
      <c r="C2096" s="33"/>
      <c r="D2096" s="33"/>
      <c r="E2096" s="33"/>
      <c r="F2096" s="33"/>
      <c r="G2096" s="33"/>
      <c r="I2096" s="33"/>
      <c r="J2096" s="33"/>
      <c r="K2096" s="33"/>
      <c r="L2096" s="33"/>
      <c r="M2096" s="33"/>
      <c r="N2096" s="33"/>
      <c r="O2096" s="33"/>
      <c r="P2096" s="33"/>
      <c r="Q2096" s="33"/>
      <c r="R2096" s="33"/>
      <c r="S2096" s="33"/>
      <c r="T2096" s="33"/>
      <c r="U2096" s="33"/>
      <c r="V2096" s="33"/>
      <c r="X2096" s="33"/>
      <c r="Y2096" s="33"/>
      <c r="Z2096" s="33"/>
      <c r="AA2096" s="33"/>
      <c r="AB2096" s="33"/>
      <c r="AC2096" s="33"/>
    </row>
    <row r="2097" spans="1:29">
      <c r="A2097" s="33"/>
      <c r="B2097" s="33"/>
      <c r="C2097" s="33"/>
      <c r="D2097" s="33"/>
      <c r="E2097" s="33"/>
      <c r="F2097" s="33"/>
      <c r="G2097" s="33"/>
      <c r="I2097" s="33"/>
      <c r="J2097" s="33"/>
      <c r="K2097" s="33"/>
      <c r="L2097" s="33"/>
      <c r="M2097" s="33"/>
      <c r="N2097" s="33"/>
      <c r="O2097" s="33"/>
      <c r="P2097" s="33"/>
      <c r="Q2097" s="33"/>
      <c r="R2097" s="33"/>
      <c r="S2097" s="33"/>
      <c r="T2097" s="33"/>
      <c r="U2097" s="33"/>
      <c r="V2097" s="33"/>
      <c r="X2097" s="33"/>
      <c r="Y2097" s="33"/>
      <c r="Z2097" s="33"/>
      <c r="AA2097" s="33"/>
      <c r="AB2097" s="33"/>
      <c r="AC2097" s="33"/>
    </row>
    <row r="2098" spans="1:29">
      <c r="A2098" s="33"/>
      <c r="B2098" s="33"/>
      <c r="C2098" s="33"/>
      <c r="D2098" s="33"/>
      <c r="E2098" s="33"/>
      <c r="F2098" s="33"/>
      <c r="G2098" s="33"/>
      <c r="I2098" s="33"/>
      <c r="J2098" s="33"/>
      <c r="K2098" s="33"/>
      <c r="L2098" s="33"/>
      <c r="M2098" s="33"/>
      <c r="N2098" s="33"/>
      <c r="O2098" s="33"/>
      <c r="P2098" s="33"/>
      <c r="Q2098" s="33"/>
      <c r="R2098" s="33"/>
      <c r="S2098" s="33"/>
      <c r="T2098" s="33"/>
      <c r="U2098" s="33"/>
      <c r="V2098" s="33"/>
      <c r="X2098" s="33"/>
      <c r="Y2098" s="33"/>
      <c r="Z2098" s="33"/>
      <c r="AA2098" s="33"/>
      <c r="AB2098" s="33"/>
      <c r="AC2098" s="33"/>
    </row>
    <row r="2099" spans="1:29">
      <c r="A2099" s="33"/>
      <c r="B2099" s="33"/>
      <c r="C2099" s="33"/>
      <c r="D2099" s="33"/>
      <c r="E2099" s="33"/>
      <c r="F2099" s="33"/>
      <c r="G2099" s="33"/>
      <c r="I2099" s="33"/>
      <c r="J2099" s="33"/>
      <c r="K2099" s="33"/>
      <c r="L2099" s="33"/>
      <c r="M2099" s="33"/>
      <c r="N2099" s="33"/>
      <c r="O2099" s="33"/>
      <c r="P2099" s="33"/>
      <c r="Q2099" s="33"/>
      <c r="R2099" s="33"/>
      <c r="S2099" s="33"/>
      <c r="T2099" s="33"/>
      <c r="U2099" s="33"/>
      <c r="V2099" s="33"/>
      <c r="X2099" s="33"/>
      <c r="Y2099" s="33"/>
      <c r="Z2099" s="33"/>
      <c r="AA2099" s="33"/>
      <c r="AB2099" s="33"/>
      <c r="AC2099" s="33"/>
    </row>
    <row r="2100" spans="1:29">
      <c r="A2100" s="33"/>
      <c r="B2100" s="33"/>
      <c r="C2100" s="33"/>
      <c r="D2100" s="33"/>
      <c r="E2100" s="33"/>
      <c r="F2100" s="33"/>
      <c r="G2100" s="33"/>
      <c r="I2100" s="33"/>
      <c r="J2100" s="33"/>
      <c r="K2100" s="33"/>
      <c r="L2100" s="33"/>
      <c r="M2100" s="33"/>
      <c r="N2100" s="33"/>
      <c r="O2100" s="33"/>
      <c r="P2100" s="33"/>
      <c r="Q2100" s="33"/>
      <c r="R2100" s="33"/>
      <c r="S2100" s="33"/>
      <c r="T2100" s="33"/>
      <c r="U2100" s="33"/>
      <c r="V2100" s="33"/>
      <c r="X2100" s="33"/>
      <c r="Y2100" s="33"/>
      <c r="Z2100" s="33"/>
      <c r="AA2100" s="33"/>
      <c r="AB2100" s="33"/>
      <c r="AC2100" s="33"/>
    </row>
    <row r="2101" spans="1:29">
      <c r="A2101" s="33"/>
      <c r="B2101" s="33"/>
      <c r="C2101" s="33"/>
      <c r="D2101" s="33"/>
      <c r="E2101" s="33"/>
      <c r="F2101" s="33"/>
      <c r="G2101" s="33"/>
      <c r="I2101" s="33"/>
      <c r="J2101" s="33"/>
      <c r="K2101" s="33"/>
      <c r="L2101" s="33"/>
      <c r="M2101" s="33"/>
      <c r="N2101" s="33"/>
      <c r="O2101" s="33"/>
      <c r="P2101" s="33"/>
      <c r="Q2101" s="33"/>
      <c r="R2101" s="33"/>
      <c r="S2101" s="33"/>
      <c r="T2101" s="33"/>
      <c r="U2101" s="33"/>
      <c r="V2101" s="33"/>
      <c r="X2101" s="33"/>
      <c r="Y2101" s="33"/>
      <c r="Z2101" s="33"/>
      <c r="AA2101" s="33"/>
      <c r="AB2101" s="33"/>
      <c r="AC2101" s="33"/>
    </row>
    <row r="2102" spans="1:29">
      <c r="A2102" s="33"/>
      <c r="B2102" s="33"/>
      <c r="C2102" s="33"/>
      <c r="D2102" s="33"/>
      <c r="E2102" s="33"/>
      <c r="F2102" s="33"/>
      <c r="G2102" s="33"/>
      <c r="I2102" s="33"/>
      <c r="J2102" s="33"/>
      <c r="K2102" s="33"/>
      <c r="L2102" s="33"/>
      <c r="M2102" s="33"/>
      <c r="N2102" s="33"/>
      <c r="O2102" s="33"/>
      <c r="P2102" s="33"/>
      <c r="Q2102" s="33"/>
      <c r="R2102" s="33"/>
      <c r="S2102" s="33"/>
      <c r="T2102" s="33"/>
      <c r="U2102" s="33"/>
      <c r="V2102" s="33"/>
      <c r="X2102" s="33"/>
      <c r="Y2102" s="33"/>
      <c r="Z2102" s="33"/>
      <c r="AA2102" s="33"/>
      <c r="AB2102" s="33"/>
      <c r="AC2102" s="33"/>
    </row>
    <row r="2103" spans="1:29">
      <c r="A2103" s="33"/>
      <c r="B2103" s="33"/>
      <c r="C2103" s="33"/>
      <c r="D2103" s="33"/>
      <c r="E2103" s="33"/>
      <c r="F2103" s="33"/>
      <c r="G2103" s="33"/>
      <c r="I2103" s="33"/>
      <c r="J2103" s="33"/>
      <c r="K2103" s="33"/>
      <c r="L2103" s="33"/>
      <c r="M2103" s="33"/>
      <c r="N2103" s="33"/>
      <c r="O2103" s="33"/>
      <c r="P2103" s="33"/>
      <c r="Q2103" s="33"/>
      <c r="R2103" s="33"/>
      <c r="S2103" s="33"/>
      <c r="T2103" s="33"/>
      <c r="U2103" s="33"/>
      <c r="V2103" s="33"/>
      <c r="X2103" s="33"/>
      <c r="Y2103" s="33"/>
      <c r="Z2103" s="33"/>
      <c r="AA2103" s="33"/>
      <c r="AB2103" s="33"/>
      <c r="AC2103" s="33"/>
    </row>
    <row r="2104" spans="1:29">
      <c r="A2104" s="33"/>
      <c r="B2104" s="33"/>
      <c r="C2104" s="33"/>
      <c r="D2104" s="33"/>
      <c r="E2104" s="33"/>
      <c r="F2104" s="33"/>
      <c r="G2104" s="33"/>
      <c r="I2104" s="33"/>
      <c r="J2104" s="33"/>
      <c r="K2104" s="33"/>
      <c r="L2104" s="33"/>
      <c r="M2104" s="33"/>
      <c r="N2104" s="33"/>
      <c r="O2104" s="33"/>
      <c r="P2104" s="33"/>
      <c r="Q2104" s="33"/>
      <c r="R2104" s="33"/>
      <c r="S2104" s="33"/>
      <c r="T2104" s="33"/>
      <c r="U2104" s="33"/>
      <c r="V2104" s="33"/>
      <c r="X2104" s="33"/>
      <c r="Y2104" s="33"/>
      <c r="Z2104" s="33"/>
      <c r="AA2104" s="33"/>
      <c r="AB2104" s="33"/>
      <c r="AC2104" s="33"/>
    </row>
    <row r="2105" spans="1:29">
      <c r="A2105" s="33"/>
      <c r="B2105" s="33"/>
      <c r="C2105" s="33"/>
      <c r="D2105" s="33"/>
      <c r="E2105" s="33"/>
      <c r="F2105" s="33"/>
      <c r="G2105" s="33"/>
      <c r="I2105" s="33"/>
      <c r="J2105" s="33"/>
      <c r="K2105" s="33"/>
      <c r="L2105" s="33"/>
      <c r="M2105" s="33"/>
      <c r="N2105" s="33"/>
      <c r="O2105" s="33"/>
      <c r="P2105" s="33"/>
      <c r="Q2105" s="33"/>
      <c r="R2105" s="33"/>
      <c r="S2105" s="33"/>
      <c r="T2105" s="33"/>
      <c r="U2105" s="33"/>
      <c r="V2105" s="33"/>
      <c r="X2105" s="33"/>
      <c r="Y2105" s="33"/>
      <c r="Z2105" s="33"/>
      <c r="AA2105" s="33"/>
      <c r="AB2105" s="33"/>
      <c r="AC2105" s="33"/>
    </row>
    <row r="2106" spans="1:29">
      <c r="A2106" s="33"/>
      <c r="B2106" s="33"/>
      <c r="C2106" s="33"/>
      <c r="D2106" s="33"/>
      <c r="E2106" s="33"/>
      <c r="F2106" s="33"/>
      <c r="G2106" s="33"/>
      <c r="I2106" s="33"/>
      <c r="J2106" s="33"/>
      <c r="K2106" s="33"/>
      <c r="L2106" s="33"/>
      <c r="M2106" s="33"/>
      <c r="N2106" s="33"/>
      <c r="O2106" s="33"/>
      <c r="P2106" s="33"/>
      <c r="Q2106" s="33"/>
      <c r="R2106" s="33"/>
      <c r="S2106" s="33"/>
      <c r="T2106" s="33"/>
      <c r="U2106" s="33"/>
      <c r="V2106" s="33"/>
      <c r="X2106" s="33"/>
      <c r="Y2106" s="33"/>
      <c r="Z2106" s="33"/>
      <c r="AA2106" s="33"/>
      <c r="AB2106" s="33"/>
      <c r="AC2106" s="33"/>
    </row>
    <row r="2107" spans="1:29">
      <c r="A2107" s="33"/>
      <c r="B2107" s="33"/>
      <c r="C2107" s="33"/>
      <c r="D2107" s="33"/>
      <c r="E2107" s="33"/>
      <c r="F2107" s="33"/>
      <c r="G2107" s="33"/>
      <c r="I2107" s="33"/>
      <c r="J2107" s="33"/>
      <c r="K2107" s="33"/>
      <c r="L2107" s="33"/>
      <c r="M2107" s="33"/>
      <c r="N2107" s="33"/>
      <c r="O2107" s="33"/>
      <c r="P2107" s="33"/>
      <c r="Q2107" s="33"/>
      <c r="R2107" s="33"/>
      <c r="S2107" s="33"/>
      <c r="T2107" s="33"/>
      <c r="U2107" s="33"/>
      <c r="V2107" s="33"/>
      <c r="X2107" s="33"/>
      <c r="Y2107" s="33"/>
      <c r="Z2107" s="33"/>
      <c r="AA2107" s="33"/>
      <c r="AB2107" s="33"/>
      <c r="AC2107" s="33"/>
    </row>
    <row r="2108" spans="1:29">
      <c r="A2108" s="33"/>
      <c r="B2108" s="33"/>
      <c r="C2108" s="33"/>
      <c r="D2108" s="33"/>
      <c r="E2108" s="33"/>
      <c r="F2108" s="33"/>
      <c r="G2108" s="33"/>
      <c r="I2108" s="33"/>
      <c r="J2108" s="33"/>
      <c r="K2108" s="33"/>
      <c r="L2108" s="33"/>
      <c r="M2108" s="33"/>
      <c r="N2108" s="33"/>
      <c r="O2108" s="33"/>
      <c r="P2108" s="33"/>
      <c r="Q2108" s="33"/>
      <c r="R2108" s="33"/>
      <c r="S2108" s="33"/>
      <c r="T2108" s="33"/>
      <c r="U2108" s="33"/>
      <c r="V2108" s="33"/>
      <c r="X2108" s="33"/>
      <c r="Y2108" s="33"/>
      <c r="Z2108" s="33"/>
      <c r="AA2108" s="33"/>
      <c r="AB2108" s="33"/>
      <c r="AC2108" s="33"/>
    </row>
    <row r="2109" spans="1:29">
      <c r="A2109" s="33"/>
      <c r="B2109" s="33"/>
      <c r="C2109" s="33"/>
      <c r="D2109" s="33"/>
      <c r="E2109" s="33"/>
      <c r="F2109" s="33"/>
      <c r="G2109" s="33"/>
      <c r="I2109" s="33"/>
      <c r="J2109" s="33"/>
      <c r="K2109" s="33"/>
      <c r="L2109" s="33"/>
      <c r="M2109" s="33"/>
      <c r="N2109" s="33"/>
      <c r="O2109" s="33"/>
      <c r="P2109" s="33"/>
      <c r="Q2109" s="33"/>
      <c r="R2109" s="33"/>
      <c r="S2109" s="33"/>
      <c r="T2109" s="33"/>
      <c r="U2109" s="33"/>
      <c r="V2109" s="33"/>
      <c r="X2109" s="33"/>
      <c r="Y2109" s="33"/>
      <c r="Z2109" s="33"/>
      <c r="AA2109" s="33"/>
      <c r="AB2109" s="33"/>
      <c r="AC2109" s="33"/>
    </row>
    <row r="2110" spans="1:29">
      <c r="A2110" s="33"/>
      <c r="B2110" s="33"/>
      <c r="C2110" s="33"/>
      <c r="D2110" s="33"/>
      <c r="E2110" s="33"/>
      <c r="F2110" s="33"/>
      <c r="G2110" s="33"/>
      <c r="I2110" s="33"/>
      <c r="J2110" s="33"/>
      <c r="K2110" s="33"/>
      <c r="L2110" s="33"/>
      <c r="M2110" s="33"/>
      <c r="N2110" s="33"/>
      <c r="O2110" s="33"/>
      <c r="P2110" s="33"/>
      <c r="Q2110" s="33"/>
      <c r="R2110" s="33"/>
      <c r="S2110" s="33"/>
      <c r="T2110" s="33"/>
      <c r="U2110" s="33"/>
      <c r="V2110" s="33"/>
      <c r="X2110" s="33"/>
      <c r="Y2110" s="33"/>
      <c r="Z2110" s="33"/>
      <c r="AA2110" s="33"/>
      <c r="AB2110" s="33"/>
      <c r="AC2110" s="33"/>
    </row>
    <row r="2111" spans="1:29">
      <c r="A2111" s="33"/>
      <c r="B2111" s="33"/>
      <c r="C2111" s="33"/>
      <c r="D2111" s="33"/>
      <c r="E2111" s="33"/>
      <c r="F2111" s="33"/>
      <c r="G2111" s="33"/>
      <c r="I2111" s="33"/>
      <c r="J2111" s="33"/>
      <c r="K2111" s="33"/>
      <c r="L2111" s="33"/>
      <c r="M2111" s="33"/>
      <c r="N2111" s="33"/>
      <c r="O2111" s="33"/>
      <c r="P2111" s="33"/>
      <c r="Q2111" s="33"/>
      <c r="R2111" s="33"/>
      <c r="S2111" s="33"/>
      <c r="T2111" s="33"/>
      <c r="U2111" s="33"/>
      <c r="V2111" s="33"/>
      <c r="X2111" s="33"/>
      <c r="Y2111" s="33"/>
      <c r="Z2111" s="33"/>
      <c r="AA2111" s="33"/>
      <c r="AB2111" s="33"/>
      <c r="AC2111" s="33"/>
    </row>
    <row r="2112" spans="1:29">
      <c r="A2112" s="33"/>
      <c r="B2112" s="33"/>
      <c r="C2112" s="33"/>
      <c r="D2112" s="33"/>
      <c r="E2112" s="33"/>
      <c r="F2112" s="33"/>
      <c r="G2112" s="33"/>
      <c r="I2112" s="33"/>
      <c r="J2112" s="33"/>
      <c r="K2112" s="33"/>
      <c r="L2112" s="33"/>
      <c r="M2112" s="33"/>
      <c r="N2112" s="33"/>
      <c r="O2112" s="33"/>
      <c r="P2112" s="33"/>
      <c r="Q2112" s="33"/>
      <c r="R2112" s="33"/>
      <c r="S2112" s="33"/>
      <c r="T2112" s="33"/>
      <c r="U2112" s="33"/>
      <c r="V2112" s="33"/>
      <c r="X2112" s="33"/>
      <c r="Y2112" s="33"/>
      <c r="Z2112" s="33"/>
      <c r="AA2112" s="33"/>
      <c r="AB2112" s="33"/>
      <c r="AC2112" s="33"/>
    </row>
    <row r="2113" spans="1:29">
      <c r="A2113" s="33"/>
      <c r="B2113" s="33"/>
      <c r="C2113" s="33"/>
      <c r="D2113" s="33"/>
      <c r="E2113" s="33"/>
      <c r="F2113" s="33"/>
      <c r="G2113" s="33"/>
      <c r="I2113" s="33"/>
      <c r="J2113" s="33"/>
      <c r="K2113" s="33"/>
      <c r="L2113" s="33"/>
      <c r="M2113" s="33"/>
      <c r="N2113" s="33"/>
      <c r="O2113" s="33"/>
      <c r="P2113" s="33"/>
      <c r="Q2113" s="33"/>
      <c r="R2113" s="33"/>
      <c r="S2113" s="33"/>
      <c r="T2113" s="33"/>
      <c r="U2113" s="33"/>
      <c r="V2113" s="33"/>
      <c r="X2113" s="33"/>
      <c r="Y2113" s="33"/>
      <c r="Z2113" s="33"/>
      <c r="AA2113" s="33"/>
      <c r="AB2113" s="33"/>
      <c r="AC2113" s="33"/>
    </row>
    <row r="2114" spans="1:29">
      <c r="A2114" s="33"/>
      <c r="B2114" s="33"/>
      <c r="C2114" s="33"/>
      <c r="D2114" s="33"/>
      <c r="E2114" s="33"/>
      <c r="F2114" s="33"/>
      <c r="G2114" s="33"/>
      <c r="I2114" s="33"/>
      <c r="J2114" s="33"/>
      <c r="K2114" s="33"/>
      <c r="L2114" s="33"/>
      <c r="M2114" s="33"/>
      <c r="N2114" s="33"/>
      <c r="O2114" s="33"/>
      <c r="P2114" s="33"/>
      <c r="Q2114" s="33"/>
      <c r="R2114" s="33"/>
      <c r="S2114" s="33"/>
      <c r="T2114" s="33"/>
      <c r="U2114" s="33"/>
      <c r="V2114" s="33"/>
      <c r="X2114" s="33"/>
      <c r="Y2114" s="33"/>
      <c r="Z2114" s="33"/>
      <c r="AA2114" s="33"/>
      <c r="AB2114" s="33"/>
      <c r="AC2114" s="33"/>
    </row>
    <row r="2115" spans="1:29">
      <c r="A2115" s="33"/>
      <c r="B2115" s="33"/>
      <c r="C2115" s="33"/>
      <c r="D2115" s="33"/>
      <c r="E2115" s="33"/>
      <c r="F2115" s="33"/>
      <c r="G2115" s="33"/>
      <c r="I2115" s="33"/>
      <c r="J2115" s="33"/>
      <c r="K2115" s="33"/>
      <c r="L2115" s="33"/>
      <c r="M2115" s="33"/>
      <c r="N2115" s="33"/>
      <c r="O2115" s="33"/>
      <c r="P2115" s="33"/>
      <c r="Q2115" s="33"/>
      <c r="R2115" s="33"/>
      <c r="S2115" s="33"/>
      <c r="T2115" s="33"/>
      <c r="U2115" s="33"/>
      <c r="V2115" s="33"/>
      <c r="X2115" s="33"/>
      <c r="Y2115" s="33"/>
      <c r="Z2115" s="33"/>
      <c r="AA2115" s="33"/>
      <c r="AB2115" s="33"/>
      <c r="AC2115" s="33"/>
    </row>
    <row r="2116" spans="1:29">
      <c r="A2116" s="33"/>
      <c r="B2116" s="33"/>
      <c r="C2116" s="33"/>
      <c r="D2116" s="33"/>
      <c r="E2116" s="33"/>
      <c r="F2116" s="33"/>
      <c r="G2116" s="33"/>
      <c r="I2116" s="33"/>
      <c r="J2116" s="33"/>
      <c r="K2116" s="33"/>
      <c r="L2116" s="33"/>
      <c r="M2116" s="33"/>
      <c r="N2116" s="33"/>
      <c r="O2116" s="33"/>
      <c r="P2116" s="33"/>
      <c r="Q2116" s="33"/>
      <c r="R2116" s="33"/>
      <c r="S2116" s="33"/>
      <c r="T2116" s="33"/>
      <c r="U2116" s="33"/>
      <c r="V2116" s="33"/>
      <c r="X2116" s="33"/>
      <c r="Y2116" s="33"/>
      <c r="Z2116" s="33"/>
      <c r="AA2116" s="33"/>
      <c r="AB2116" s="33"/>
      <c r="AC2116" s="33"/>
    </row>
    <row r="2117" spans="1:29">
      <c r="A2117" s="33"/>
      <c r="B2117" s="33"/>
      <c r="C2117" s="33"/>
      <c r="D2117" s="33"/>
      <c r="E2117" s="33"/>
      <c r="F2117" s="33"/>
      <c r="G2117" s="33"/>
      <c r="I2117" s="33"/>
      <c r="J2117" s="33"/>
      <c r="K2117" s="33"/>
      <c r="L2117" s="33"/>
      <c r="M2117" s="33"/>
      <c r="N2117" s="33"/>
      <c r="O2117" s="33"/>
      <c r="P2117" s="33"/>
      <c r="Q2117" s="33"/>
      <c r="R2117" s="33"/>
      <c r="S2117" s="33"/>
      <c r="T2117" s="33"/>
      <c r="U2117" s="33"/>
      <c r="V2117" s="33"/>
      <c r="X2117" s="33"/>
      <c r="Y2117" s="33"/>
      <c r="Z2117" s="33"/>
      <c r="AA2117" s="33"/>
      <c r="AB2117" s="33"/>
      <c r="AC2117" s="33"/>
    </row>
    <row r="2118" spans="1:29">
      <c r="A2118" s="33"/>
      <c r="B2118" s="33"/>
      <c r="C2118" s="33"/>
      <c r="D2118" s="33"/>
      <c r="E2118" s="33"/>
      <c r="F2118" s="33"/>
      <c r="G2118" s="33"/>
      <c r="I2118" s="33"/>
      <c r="J2118" s="33"/>
      <c r="K2118" s="33"/>
      <c r="L2118" s="33"/>
      <c r="M2118" s="33"/>
      <c r="N2118" s="33"/>
      <c r="O2118" s="33"/>
      <c r="P2118" s="33"/>
      <c r="Q2118" s="33"/>
      <c r="R2118" s="33"/>
      <c r="S2118" s="33"/>
      <c r="T2118" s="33"/>
      <c r="U2118" s="33"/>
      <c r="V2118" s="33"/>
      <c r="X2118" s="33"/>
      <c r="Y2118" s="33"/>
      <c r="Z2118" s="33"/>
      <c r="AA2118" s="33"/>
      <c r="AB2118" s="33"/>
      <c r="AC2118" s="33"/>
    </row>
    <row r="2119" spans="1:29">
      <c r="A2119" s="33"/>
      <c r="B2119" s="33"/>
      <c r="C2119" s="33"/>
      <c r="D2119" s="33"/>
      <c r="E2119" s="33"/>
      <c r="F2119" s="33"/>
      <c r="G2119" s="33"/>
      <c r="I2119" s="33"/>
      <c r="J2119" s="33"/>
      <c r="K2119" s="33"/>
      <c r="L2119" s="33"/>
      <c r="M2119" s="33"/>
      <c r="N2119" s="33"/>
      <c r="O2119" s="33"/>
      <c r="P2119" s="33"/>
      <c r="Q2119" s="33"/>
      <c r="R2119" s="33"/>
      <c r="S2119" s="33"/>
      <c r="T2119" s="33"/>
      <c r="U2119" s="33"/>
      <c r="V2119" s="33"/>
      <c r="X2119" s="33"/>
      <c r="Y2119" s="33"/>
      <c r="Z2119" s="33"/>
      <c r="AA2119" s="33"/>
      <c r="AB2119" s="33"/>
      <c r="AC2119" s="33"/>
    </row>
    <row r="2120" spans="1:29">
      <c r="A2120" s="33"/>
      <c r="B2120" s="33"/>
      <c r="C2120" s="33"/>
      <c r="D2120" s="33"/>
      <c r="E2120" s="33"/>
      <c r="F2120" s="33"/>
      <c r="G2120" s="33"/>
      <c r="I2120" s="33"/>
      <c r="J2120" s="33"/>
      <c r="K2120" s="33"/>
      <c r="L2120" s="33"/>
      <c r="M2120" s="33"/>
      <c r="N2120" s="33"/>
      <c r="O2120" s="33"/>
      <c r="P2120" s="33"/>
      <c r="Q2120" s="33"/>
      <c r="R2120" s="33"/>
      <c r="S2120" s="33"/>
      <c r="T2120" s="33"/>
      <c r="U2120" s="33"/>
      <c r="V2120" s="33"/>
      <c r="X2120" s="33"/>
      <c r="Y2120" s="33"/>
      <c r="Z2120" s="33"/>
      <c r="AA2120" s="33"/>
      <c r="AB2120" s="33"/>
      <c r="AC2120" s="33"/>
    </row>
    <row r="2121" spans="1:29">
      <c r="A2121" s="33"/>
      <c r="B2121" s="33"/>
      <c r="C2121" s="33"/>
      <c r="D2121" s="33"/>
      <c r="E2121" s="33"/>
      <c r="F2121" s="33"/>
      <c r="G2121" s="33"/>
      <c r="I2121" s="33"/>
      <c r="J2121" s="33"/>
      <c r="K2121" s="33"/>
      <c r="L2121" s="33"/>
      <c r="M2121" s="33"/>
      <c r="N2121" s="33"/>
      <c r="O2121" s="33"/>
      <c r="P2121" s="33"/>
      <c r="Q2121" s="33"/>
      <c r="R2121" s="33"/>
      <c r="S2121" s="33"/>
      <c r="T2121" s="33"/>
      <c r="U2121" s="33"/>
      <c r="V2121" s="33"/>
      <c r="X2121" s="33"/>
      <c r="Y2121" s="33"/>
      <c r="Z2121" s="33"/>
      <c r="AA2121" s="33"/>
      <c r="AB2121" s="33"/>
      <c r="AC2121" s="33"/>
    </row>
    <row r="2122" spans="1:29">
      <c r="A2122" s="33"/>
      <c r="B2122" s="33"/>
      <c r="C2122" s="33"/>
      <c r="D2122" s="33"/>
      <c r="E2122" s="33"/>
      <c r="F2122" s="33"/>
      <c r="G2122" s="33"/>
      <c r="I2122" s="33"/>
      <c r="J2122" s="33"/>
      <c r="K2122" s="33"/>
      <c r="L2122" s="33"/>
      <c r="M2122" s="33"/>
      <c r="N2122" s="33"/>
      <c r="O2122" s="33"/>
      <c r="P2122" s="33"/>
      <c r="Q2122" s="33"/>
      <c r="R2122" s="33"/>
      <c r="S2122" s="33"/>
      <c r="T2122" s="33"/>
      <c r="U2122" s="33"/>
      <c r="V2122" s="33"/>
      <c r="X2122" s="33"/>
      <c r="Y2122" s="33"/>
      <c r="Z2122" s="33"/>
      <c r="AA2122" s="33"/>
      <c r="AB2122" s="33"/>
      <c r="AC2122" s="33"/>
    </row>
    <row r="2123" spans="1:29">
      <c r="A2123" s="33"/>
      <c r="B2123" s="33"/>
      <c r="C2123" s="33"/>
      <c r="D2123" s="33"/>
      <c r="E2123" s="33"/>
      <c r="F2123" s="33"/>
      <c r="G2123" s="33"/>
      <c r="I2123" s="33"/>
      <c r="J2123" s="33"/>
      <c r="K2123" s="33"/>
      <c r="L2123" s="33"/>
      <c r="M2123" s="33"/>
      <c r="N2123" s="33"/>
      <c r="O2123" s="33"/>
      <c r="P2123" s="33"/>
      <c r="Q2123" s="33"/>
      <c r="R2123" s="33"/>
      <c r="S2123" s="33"/>
      <c r="T2123" s="33"/>
      <c r="U2123" s="33"/>
      <c r="V2123" s="33"/>
      <c r="X2123" s="33"/>
      <c r="Y2123" s="33"/>
      <c r="Z2123" s="33"/>
      <c r="AA2123" s="33"/>
      <c r="AB2123" s="33"/>
      <c r="AC2123" s="33"/>
    </row>
    <row r="2124" spans="1:29">
      <c r="A2124" s="33"/>
      <c r="B2124" s="33"/>
      <c r="C2124" s="33"/>
      <c r="D2124" s="33"/>
      <c r="E2124" s="33"/>
      <c r="F2124" s="33"/>
      <c r="G2124" s="33"/>
      <c r="I2124" s="33"/>
      <c r="J2124" s="33"/>
      <c r="K2124" s="33"/>
      <c r="L2124" s="33"/>
      <c r="M2124" s="33"/>
      <c r="N2124" s="33"/>
      <c r="O2124" s="33"/>
      <c r="P2124" s="33"/>
      <c r="Q2124" s="33"/>
      <c r="R2124" s="33"/>
      <c r="S2124" s="33"/>
      <c r="T2124" s="33"/>
      <c r="U2124" s="33"/>
      <c r="V2124" s="33"/>
      <c r="X2124" s="33"/>
      <c r="Y2124" s="33"/>
      <c r="Z2124" s="33"/>
      <c r="AA2124" s="33"/>
      <c r="AB2124" s="33"/>
      <c r="AC2124" s="33"/>
    </row>
    <row r="2125" spans="1:29">
      <c r="A2125" s="33"/>
      <c r="B2125" s="33"/>
      <c r="C2125" s="33"/>
      <c r="D2125" s="33"/>
      <c r="E2125" s="33"/>
      <c r="F2125" s="33"/>
      <c r="G2125" s="33"/>
      <c r="I2125" s="33"/>
      <c r="J2125" s="33"/>
      <c r="K2125" s="33"/>
      <c r="L2125" s="33"/>
      <c r="M2125" s="33"/>
      <c r="N2125" s="33"/>
      <c r="O2125" s="33"/>
      <c r="P2125" s="33"/>
      <c r="Q2125" s="33"/>
      <c r="R2125" s="33"/>
      <c r="S2125" s="33"/>
      <c r="T2125" s="33"/>
      <c r="U2125" s="33"/>
      <c r="V2125" s="33"/>
      <c r="X2125" s="33"/>
      <c r="Y2125" s="33"/>
      <c r="Z2125" s="33"/>
      <c r="AA2125" s="33"/>
      <c r="AB2125" s="33"/>
      <c r="AC2125" s="33"/>
    </row>
    <row r="2126" spans="1:29">
      <c r="A2126" s="33"/>
      <c r="B2126" s="33"/>
      <c r="C2126" s="33"/>
      <c r="D2126" s="33"/>
      <c r="E2126" s="33"/>
      <c r="F2126" s="33"/>
      <c r="G2126" s="33"/>
      <c r="I2126" s="33"/>
      <c r="J2126" s="33"/>
      <c r="K2126" s="33"/>
      <c r="L2126" s="33"/>
      <c r="M2126" s="33"/>
      <c r="N2126" s="33"/>
      <c r="O2126" s="33"/>
      <c r="P2126" s="33"/>
      <c r="Q2126" s="33"/>
      <c r="R2126" s="33"/>
      <c r="S2126" s="33"/>
      <c r="T2126" s="33"/>
      <c r="U2126" s="33"/>
      <c r="V2126" s="33"/>
      <c r="X2126" s="33"/>
      <c r="Y2126" s="33"/>
      <c r="Z2126" s="33"/>
      <c r="AA2126" s="33"/>
      <c r="AB2126" s="33"/>
      <c r="AC2126" s="33"/>
    </row>
    <row r="2127" spans="1:29">
      <c r="A2127" s="33"/>
      <c r="B2127" s="33"/>
      <c r="C2127" s="33"/>
      <c r="D2127" s="33"/>
      <c r="E2127" s="33"/>
      <c r="F2127" s="33"/>
      <c r="G2127" s="33"/>
      <c r="I2127" s="33"/>
      <c r="J2127" s="33"/>
      <c r="K2127" s="33"/>
      <c r="L2127" s="33"/>
      <c r="M2127" s="33"/>
      <c r="N2127" s="33"/>
      <c r="O2127" s="33"/>
      <c r="P2127" s="33"/>
      <c r="Q2127" s="33"/>
      <c r="R2127" s="33"/>
      <c r="S2127" s="33"/>
      <c r="T2127" s="33"/>
      <c r="U2127" s="33"/>
      <c r="V2127" s="33"/>
      <c r="X2127" s="33"/>
      <c r="Y2127" s="33"/>
      <c r="Z2127" s="33"/>
      <c r="AA2127" s="33"/>
      <c r="AB2127" s="33"/>
      <c r="AC2127" s="33"/>
    </row>
    <row r="2128" spans="1:29">
      <c r="A2128" s="33"/>
      <c r="B2128" s="33"/>
      <c r="C2128" s="33"/>
      <c r="D2128" s="33"/>
      <c r="E2128" s="33"/>
      <c r="F2128" s="33"/>
      <c r="G2128" s="33"/>
      <c r="I2128" s="33"/>
      <c r="J2128" s="33"/>
      <c r="K2128" s="33"/>
      <c r="L2128" s="33"/>
      <c r="M2128" s="33"/>
      <c r="N2128" s="33"/>
      <c r="O2128" s="33"/>
      <c r="P2128" s="33"/>
      <c r="Q2128" s="33"/>
      <c r="R2128" s="33"/>
      <c r="S2128" s="33"/>
      <c r="T2128" s="33"/>
      <c r="U2128" s="33"/>
      <c r="V2128" s="33"/>
      <c r="X2128" s="33"/>
      <c r="Y2128" s="33"/>
      <c r="Z2128" s="33"/>
      <c r="AA2128" s="33"/>
      <c r="AB2128" s="33"/>
      <c r="AC2128" s="33"/>
    </row>
    <row r="2129" spans="1:29">
      <c r="A2129" s="33"/>
      <c r="B2129" s="33"/>
      <c r="C2129" s="33"/>
      <c r="D2129" s="33"/>
      <c r="E2129" s="33"/>
      <c r="F2129" s="33"/>
      <c r="G2129" s="33"/>
      <c r="I2129" s="33"/>
      <c r="J2129" s="33"/>
      <c r="K2129" s="33"/>
      <c r="L2129" s="33"/>
      <c r="M2129" s="33"/>
      <c r="N2129" s="33"/>
      <c r="O2129" s="33"/>
      <c r="P2129" s="33"/>
      <c r="Q2129" s="33"/>
      <c r="R2129" s="33"/>
      <c r="S2129" s="33"/>
      <c r="T2129" s="33"/>
      <c r="U2129" s="33"/>
      <c r="V2129" s="33"/>
      <c r="X2129" s="33"/>
      <c r="Y2129" s="33"/>
      <c r="Z2129" s="33"/>
      <c r="AA2129" s="33"/>
      <c r="AB2129" s="33"/>
      <c r="AC2129" s="33"/>
    </row>
    <row r="2130" spans="1:29">
      <c r="A2130" s="33"/>
      <c r="B2130" s="33"/>
      <c r="C2130" s="33"/>
      <c r="D2130" s="33"/>
      <c r="E2130" s="33"/>
      <c r="F2130" s="33"/>
      <c r="G2130" s="33"/>
      <c r="I2130" s="33"/>
      <c r="J2130" s="33"/>
      <c r="K2130" s="33"/>
      <c r="L2130" s="33"/>
      <c r="M2130" s="33"/>
      <c r="N2130" s="33"/>
      <c r="O2130" s="33"/>
      <c r="P2130" s="33"/>
      <c r="Q2130" s="33"/>
      <c r="R2130" s="33"/>
      <c r="S2130" s="33"/>
      <c r="T2130" s="33"/>
      <c r="U2130" s="33"/>
      <c r="V2130" s="33"/>
      <c r="X2130" s="33"/>
      <c r="Y2130" s="33"/>
      <c r="Z2130" s="33"/>
      <c r="AA2130" s="33"/>
      <c r="AB2130" s="33"/>
      <c r="AC2130" s="33"/>
    </row>
    <row r="2131" spans="1:29">
      <c r="A2131" s="33"/>
      <c r="B2131" s="33"/>
      <c r="C2131" s="33"/>
      <c r="D2131" s="33"/>
      <c r="E2131" s="33"/>
      <c r="F2131" s="33"/>
      <c r="G2131" s="33"/>
      <c r="I2131" s="33"/>
      <c r="J2131" s="33"/>
      <c r="K2131" s="33"/>
      <c r="L2131" s="33"/>
      <c r="M2131" s="33"/>
      <c r="N2131" s="33"/>
      <c r="O2131" s="33"/>
      <c r="P2131" s="33"/>
      <c r="Q2131" s="33"/>
      <c r="R2131" s="33"/>
      <c r="S2131" s="33"/>
      <c r="T2131" s="33"/>
      <c r="U2131" s="33"/>
      <c r="V2131" s="33"/>
      <c r="X2131" s="33"/>
      <c r="Y2131" s="33"/>
      <c r="Z2131" s="33"/>
      <c r="AA2131" s="33"/>
      <c r="AB2131" s="33"/>
      <c r="AC2131" s="33"/>
    </row>
    <row r="2132" spans="1:29">
      <c r="A2132" s="33"/>
      <c r="B2132" s="33"/>
      <c r="C2132" s="33"/>
      <c r="D2132" s="33"/>
      <c r="E2132" s="33"/>
      <c r="F2132" s="33"/>
      <c r="G2132" s="33"/>
      <c r="I2132" s="33"/>
      <c r="J2132" s="33"/>
      <c r="K2132" s="33"/>
      <c r="L2132" s="33"/>
      <c r="M2132" s="33"/>
      <c r="N2132" s="33"/>
      <c r="O2132" s="33"/>
      <c r="P2132" s="33"/>
      <c r="Q2132" s="33"/>
      <c r="R2132" s="33"/>
      <c r="S2132" s="33"/>
      <c r="T2132" s="33"/>
      <c r="U2132" s="33"/>
      <c r="V2132" s="33"/>
      <c r="X2132" s="33"/>
      <c r="Y2132" s="33"/>
      <c r="Z2132" s="33"/>
      <c r="AA2132" s="33"/>
      <c r="AB2132" s="33"/>
      <c r="AC2132" s="33"/>
    </row>
    <row r="2133" spans="1:29">
      <c r="A2133" s="33"/>
      <c r="B2133" s="33"/>
      <c r="C2133" s="33"/>
      <c r="D2133" s="33"/>
      <c r="E2133" s="33"/>
      <c r="F2133" s="33"/>
      <c r="G2133" s="33"/>
      <c r="I2133" s="33"/>
      <c r="J2133" s="33"/>
      <c r="K2133" s="33"/>
      <c r="L2133" s="33"/>
      <c r="M2133" s="33"/>
      <c r="N2133" s="33"/>
      <c r="O2133" s="33"/>
      <c r="P2133" s="33"/>
      <c r="Q2133" s="33"/>
      <c r="R2133" s="33"/>
      <c r="S2133" s="33"/>
      <c r="T2133" s="33"/>
      <c r="U2133" s="33"/>
      <c r="V2133" s="33"/>
      <c r="X2133" s="33"/>
      <c r="Y2133" s="33"/>
      <c r="Z2133" s="33"/>
      <c r="AA2133" s="33"/>
      <c r="AB2133" s="33"/>
      <c r="AC2133" s="33"/>
    </row>
    <row r="2134" spans="1:29">
      <c r="A2134" s="33"/>
      <c r="B2134" s="33"/>
      <c r="C2134" s="33"/>
      <c r="D2134" s="33"/>
      <c r="E2134" s="33"/>
      <c r="F2134" s="33"/>
      <c r="G2134" s="33"/>
      <c r="I2134" s="33"/>
      <c r="J2134" s="33"/>
      <c r="K2134" s="33"/>
      <c r="L2134" s="33"/>
      <c r="M2134" s="33"/>
      <c r="N2134" s="33"/>
      <c r="O2134" s="33"/>
      <c r="P2134" s="33"/>
      <c r="Q2134" s="33"/>
      <c r="R2134" s="33"/>
      <c r="S2134" s="33"/>
      <c r="T2134" s="33"/>
      <c r="U2134" s="33"/>
      <c r="V2134" s="33"/>
      <c r="X2134" s="33"/>
      <c r="Y2134" s="33"/>
      <c r="Z2134" s="33"/>
      <c r="AA2134" s="33"/>
      <c r="AB2134" s="33"/>
      <c r="AC2134" s="33"/>
    </row>
    <row r="2135" spans="1:29">
      <c r="A2135" s="33"/>
      <c r="B2135" s="33"/>
      <c r="C2135" s="33"/>
      <c r="D2135" s="33"/>
      <c r="E2135" s="33"/>
      <c r="F2135" s="33"/>
      <c r="G2135" s="33"/>
      <c r="I2135" s="33"/>
      <c r="J2135" s="33"/>
      <c r="K2135" s="33"/>
      <c r="L2135" s="33"/>
      <c r="M2135" s="33"/>
      <c r="N2135" s="33"/>
      <c r="O2135" s="33"/>
      <c r="P2135" s="33"/>
      <c r="Q2135" s="33"/>
      <c r="R2135" s="33"/>
      <c r="S2135" s="33"/>
      <c r="T2135" s="33"/>
      <c r="U2135" s="33"/>
      <c r="V2135" s="33"/>
      <c r="X2135" s="33"/>
      <c r="Y2135" s="33"/>
      <c r="Z2135" s="33"/>
      <c r="AA2135" s="33"/>
      <c r="AB2135" s="33"/>
      <c r="AC2135" s="33"/>
    </row>
    <row r="2136" spans="1:29">
      <c r="A2136" s="33"/>
      <c r="B2136" s="33"/>
      <c r="C2136" s="33"/>
      <c r="D2136" s="33"/>
      <c r="E2136" s="33"/>
      <c r="F2136" s="33"/>
      <c r="G2136" s="33"/>
      <c r="I2136" s="33"/>
      <c r="J2136" s="33"/>
      <c r="K2136" s="33"/>
      <c r="L2136" s="33"/>
      <c r="M2136" s="33"/>
      <c r="N2136" s="33"/>
      <c r="O2136" s="33"/>
      <c r="P2136" s="33"/>
      <c r="Q2136" s="33"/>
      <c r="R2136" s="33"/>
      <c r="S2136" s="33"/>
      <c r="T2136" s="33"/>
      <c r="U2136" s="33"/>
      <c r="V2136" s="33"/>
      <c r="X2136" s="33"/>
      <c r="Y2136" s="33"/>
      <c r="Z2136" s="33"/>
      <c r="AA2136" s="33"/>
      <c r="AB2136" s="33"/>
      <c r="AC2136" s="33"/>
    </row>
    <row r="2137" spans="1:29">
      <c r="A2137" s="33"/>
      <c r="B2137" s="33"/>
      <c r="C2137" s="33"/>
      <c r="D2137" s="33"/>
      <c r="E2137" s="33"/>
      <c r="F2137" s="33"/>
      <c r="G2137" s="33"/>
      <c r="I2137" s="33"/>
      <c r="J2137" s="33"/>
      <c r="K2137" s="33"/>
      <c r="L2137" s="33"/>
      <c r="M2137" s="33"/>
      <c r="N2137" s="33"/>
      <c r="O2137" s="33"/>
      <c r="P2137" s="33"/>
      <c r="Q2137" s="33"/>
      <c r="R2137" s="33"/>
      <c r="S2137" s="33"/>
      <c r="T2137" s="33"/>
      <c r="U2137" s="33"/>
      <c r="V2137" s="33"/>
      <c r="X2137" s="33"/>
      <c r="Y2137" s="33"/>
      <c r="Z2137" s="33"/>
      <c r="AA2137" s="33"/>
      <c r="AB2137" s="33"/>
      <c r="AC2137" s="33"/>
    </row>
    <row r="2138" spans="1:29">
      <c r="A2138" s="33"/>
      <c r="B2138" s="33"/>
      <c r="C2138" s="33"/>
      <c r="D2138" s="33"/>
      <c r="E2138" s="33"/>
      <c r="F2138" s="33"/>
      <c r="G2138" s="33"/>
      <c r="I2138" s="33"/>
      <c r="J2138" s="33"/>
      <c r="K2138" s="33"/>
      <c r="L2138" s="33"/>
      <c r="M2138" s="33"/>
      <c r="N2138" s="33"/>
      <c r="O2138" s="33"/>
      <c r="P2138" s="33"/>
      <c r="Q2138" s="33"/>
      <c r="R2138" s="33"/>
      <c r="S2138" s="33"/>
      <c r="T2138" s="33"/>
      <c r="U2138" s="33"/>
      <c r="V2138" s="33"/>
      <c r="X2138" s="33"/>
      <c r="Y2138" s="33"/>
      <c r="Z2138" s="33"/>
      <c r="AA2138" s="33"/>
      <c r="AB2138" s="33"/>
      <c r="AC2138" s="33"/>
    </row>
    <row r="2139" spans="1:29">
      <c r="A2139" s="33"/>
      <c r="B2139" s="33"/>
      <c r="C2139" s="33"/>
      <c r="D2139" s="33"/>
      <c r="E2139" s="33"/>
      <c r="F2139" s="33"/>
      <c r="G2139" s="33"/>
      <c r="I2139" s="33"/>
      <c r="J2139" s="33"/>
      <c r="K2139" s="33"/>
      <c r="L2139" s="33"/>
      <c r="M2139" s="33"/>
      <c r="N2139" s="33"/>
      <c r="O2139" s="33"/>
      <c r="P2139" s="33"/>
      <c r="Q2139" s="33"/>
      <c r="R2139" s="33"/>
      <c r="S2139" s="33"/>
      <c r="T2139" s="33"/>
      <c r="U2139" s="33"/>
      <c r="V2139" s="33"/>
      <c r="X2139" s="33"/>
      <c r="Y2139" s="33"/>
      <c r="Z2139" s="33"/>
      <c r="AA2139" s="33"/>
      <c r="AB2139" s="33"/>
      <c r="AC2139" s="33"/>
    </row>
    <row r="2140" spans="1:29">
      <c r="A2140" s="33"/>
      <c r="B2140" s="33"/>
      <c r="C2140" s="33"/>
      <c r="D2140" s="33"/>
      <c r="E2140" s="33"/>
      <c r="F2140" s="33"/>
      <c r="G2140" s="33"/>
      <c r="I2140" s="33"/>
      <c r="J2140" s="33"/>
      <c r="K2140" s="33"/>
      <c r="L2140" s="33"/>
      <c r="M2140" s="33"/>
      <c r="N2140" s="33"/>
      <c r="O2140" s="33"/>
      <c r="P2140" s="33"/>
      <c r="Q2140" s="33"/>
      <c r="R2140" s="33"/>
      <c r="S2140" s="33"/>
      <c r="T2140" s="33"/>
      <c r="U2140" s="33"/>
      <c r="V2140" s="33"/>
      <c r="X2140" s="33"/>
      <c r="Y2140" s="33"/>
      <c r="Z2140" s="33"/>
      <c r="AA2140" s="33"/>
      <c r="AB2140" s="33"/>
      <c r="AC2140" s="33"/>
    </row>
    <row r="2141" spans="1:29">
      <c r="A2141" s="33"/>
      <c r="B2141" s="33"/>
      <c r="C2141" s="33"/>
      <c r="D2141" s="33"/>
      <c r="E2141" s="33"/>
      <c r="F2141" s="33"/>
      <c r="G2141" s="33"/>
      <c r="I2141" s="33"/>
      <c r="J2141" s="33"/>
      <c r="K2141" s="33"/>
      <c r="L2141" s="33"/>
      <c r="M2141" s="33"/>
      <c r="N2141" s="33"/>
      <c r="O2141" s="33"/>
      <c r="P2141" s="33"/>
      <c r="Q2141" s="33"/>
      <c r="R2141" s="33"/>
      <c r="S2141" s="33"/>
      <c r="T2141" s="33"/>
      <c r="U2141" s="33"/>
      <c r="V2141" s="33"/>
      <c r="X2141" s="33"/>
      <c r="Y2141" s="33"/>
      <c r="Z2141" s="33"/>
      <c r="AA2141" s="33"/>
      <c r="AB2141" s="33"/>
      <c r="AC2141" s="33"/>
    </row>
    <row r="2142" spans="1:29">
      <c r="A2142" s="33"/>
      <c r="B2142" s="33"/>
      <c r="C2142" s="33"/>
      <c r="D2142" s="33"/>
      <c r="E2142" s="33"/>
      <c r="F2142" s="33"/>
      <c r="G2142" s="33"/>
      <c r="I2142" s="33"/>
      <c r="J2142" s="33"/>
      <c r="K2142" s="33"/>
      <c r="L2142" s="33"/>
      <c r="M2142" s="33"/>
      <c r="N2142" s="33"/>
      <c r="O2142" s="33"/>
      <c r="P2142" s="33"/>
      <c r="Q2142" s="33"/>
      <c r="R2142" s="33"/>
      <c r="S2142" s="33"/>
      <c r="T2142" s="33"/>
      <c r="U2142" s="33"/>
      <c r="V2142" s="33"/>
      <c r="X2142" s="33"/>
      <c r="Y2142" s="33"/>
      <c r="Z2142" s="33"/>
      <c r="AA2142" s="33"/>
      <c r="AB2142" s="33"/>
      <c r="AC2142" s="33"/>
    </row>
    <row r="2143" spans="1:29">
      <c r="A2143" s="33"/>
      <c r="B2143" s="33"/>
      <c r="C2143" s="33"/>
      <c r="D2143" s="33"/>
      <c r="E2143" s="33"/>
      <c r="F2143" s="33"/>
      <c r="G2143" s="33"/>
      <c r="I2143" s="33"/>
      <c r="J2143" s="33"/>
      <c r="K2143" s="33"/>
      <c r="L2143" s="33"/>
      <c r="M2143" s="33"/>
      <c r="N2143" s="33"/>
      <c r="O2143" s="33"/>
      <c r="P2143" s="33"/>
      <c r="Q2143" s="33"/>
      <c r="R2143" s="33"/>
      <c r="S2143" s="33"/>
      <c r="T2143" s="33"/>
      <c r="U2143" s="33"/>
      <c r="V2143" s="33"/>
      <c r="X2143" s="33"/>
      <c r="Y2143" s="33"/>
      <c r="Z2143" s="33"/>
      <c r="AA2143" s="33"/>
      <c r="AB2143" s="33"/>
      <c r="AC2143" s="33"/>
    </row>
    <row r="2144" spans="1:29">
      <c r="A2144" s="33"/>
      <c r="B2144" s="33"/>
      <c r="C2144" s="33"/>
      <c r="D2144" s="33"/>
      <c r="E2144" s="33"/>
      <c r="F2144" s="33"/>
      <c r="G2144" s="33"/>
      <c r="I2144" s="33"/>
      <c r="J2144" s="33"/>
      <c r="K2144" s="33"/>
      <c r="L2144" s="33"/>
      <c r="M2144" s="33"/>
      <c r="N2144" s="33"/>
      <c r="O2144" s="33"/>
      <c r="P2144" s="33"/>
      <c r="Q2144" s="33"/>
      <c r="R2144" s="33"/>
      <c r="S2144" s="33"/>
      <c r="T2144" s="33"/>
      <c r="U2144" s="33"/>
      <c r="V2144" s="33"/>
      <c r="X2144" s="33"/>
      <c r="Y2144" s="33"/>
      <c r="Z2144" s="33"/>
      <c r="AA2144" s="33"/>
      <c r="AB2144" s="33"/>
      <c r="AC2144" s="33"/>
    </row>
    <row r="2145" spans="1:29">
      <c r="A2145" s="33"/>
      <c r="B2145" s="33"/>
      <c r="C2145" s="33"/>
      <c r="D2145" s="33"/>
      <c r="E2145" s="33"/>
      <c r="F2145" s="33"/>
      <c r="G2145" s="33"/>
      <c r="I2145" s="33"/>
      <c r="J2145" s="33"/>
      <c r="K2145" s="33"/>
      <c r="L2145" s="33"/>
      <c r="M2145" s="33"/>
      <c r="N2145" s="33"/>
      <c r="O2145" s="33"/>
      <c r="P2145" s="33"/>
      <c r="Q2145" s="33"/>
      <c r="R2145" s="33"/>
      <c r="S2145" s="33"/>
      <c r="T2145" s="33"/>
      <c r="U2145" s="33"/>
      <c r="V2145" s="33"/>
      <c r="X2145" s="33"/>
      <c r="Y2145" s="33"/>
      <c r="Z2145" s="33"/>
      <c r="AA2145" s="33"/>
      <c r="AB2145" s="33"/>
      <c r="AC2145" s="33"/>
    </row>
    <row r="2146" spans="1:29">
      <c r="A2146" s="33"/>
      <c r="B2146" s="33"/>
      <c r="C2146" s="33"/>
      <c r="D2146" s="33"/>
      <c r="E2146" s="33"/>
      <c r="F2146" s="33"/>
      <c r="G2146" s="33"/>
      <c r="I2146" s="33"/>
      <c r="J2146" s="33"/>
      <c r="K2146" s="33"/>
      <c r="L2146" s="33"/>
      <c r="M2146" s="33"/>
      <c r="N2146" s="33"/>
      <c r="O2146" s="33"/>
      <c r="P2146" s="33"/>
      <c r="Q2146" s="33"/>
      <c r="R2146" s="33"/>
      <c r="S2146" s="33"/>
      <c r="T2146" s="33"/>
      <c r="U2146" s="33"/>
      <c r="V2146" s="33"/>
      <c r="X2146" s="33"/>
      <c r="Y2146" s="33"/>
      <c r="Z2146" s="33"/>
      <c r="AA2146" s="33"/>
      <c r="AB2146" s="33"/>
      <c r="AC2146" s="33"/>
    </row>
    <row r="2147" spans="1:29">
      <c r="A2147" s="33"/>
      <c r="B2147" s="33"/>
      <c r="C2147" s="33"/>
      <c r="D2147" s="33"/>
      <c r="E2147" s="33"/>
      <c r="F2147" s="33"/>
      <c r="G2147" s="33"/>
      <c r="I2147" s="33"/>
      <c r="J2147" s="33"/>
      <c r="K2147" s="33"/>
      <c r="L2147" s="33"/>
      <c r="M2147" s="33"/>
      <c r="N2147" s="33"/>
      <c r="O2147" s="33"/>
      <c r="P2147" s="33"/>
      <c r="Q2147" s="33"/>
      <c r="R2147" s="33"/>
      <c r="S2147" s="33"/>
      <c r="T2147" s="33"/>
      <c r="U2147" s="33"/>
      <c r="V2147" s="33"/>
      <c r="X2147" s="33"/>
      <c r="Y2147" s="33"/>
      <c r="Z2147" s="33"/>
      <c r="AA2147" s="33"/>
      <c r="AB2147" s="33"/>
      <c r="AC2147" s="33"/>
    </row>
    <row r="2148" spans="1:29">
      <c r="A2148" s="33"/>
      <c r="B2148" s="33"/>
      <c r="C2148" s="33"/>
      <c r="D2148" s="33"/>
      <c r="E2148" s="33"/>
      <c r="F2148" s="33"/>
      <c r="G2148" s="33"/>
      <c r="I2148" s="33"/>
      <c r="J2148" s="33"/>
      <c r="K2148" s="33"/>
      <c r="L2148" s="33"/>
      <c r="M2148" s="33"/>
      <c r="N2148" s="33"/>
      <c r="O2148" s="33"/>
      <c r="P2148" s="33"/>
      <c r="Q2148" s="33"/>
      <c r="R2148" s="33"/>
      <c r="S2148" s="33"/>
      <c r="T2148" s="33"/>
      <c r="U2148" s="33"/>
      <c r="V2148" s="33"/>
      <c r="X2148" s="33"/>
      <c r="Y2148" s="33"/>
      <c r="Z2148" s="33"/>
      <c r="AA2148" s="33"/>
      <c r="AB2148" s="33"/>
      <c r="AC2148" s="33"/>
    </row>
    <row r="2149" spans="1:29">
      <c r="A2149" s="33"/>
      <c r="B2149" s="33"/>
      <c r="C2149" s="33"/>
      <c r="D2149" s="33"/>
      <c r="E2149" s="33"/>
      <c r="F2149" s="33"/>
      <c r="G2149" s="33"/>
      <c r="I2149" s="33"/>
      <c r="J2149" s="33"/>
      <c r="K2149" s="33"/>
      <c r="L2149" s="33"/>
      <c r="M2149" s="33"/>
      <c r="N2149" s="33"/>
      <c r="O2149" s="33"/>
      <c r="P2149" s="33"/>
      <c r="Q2149" s="33"/>
      <c r="R2149" s="33"/>
      <c r="S2149" s="33"/>
      <c r="T2149" s="33"/>
      <c r="U2149" s="33"/>
      <c r="V2149" s="33"/>
      <c r="X2149" s="33"/>
      <c r="Y2149" s="33"/>
      <c r="Z2149" s="33"/>
      <c r="AA2149" s="33"/>
      <c r="AB2149" s="33"/>
      <c r="AC2149" s="33"/>
    </row>
    <row r="2150" spans="1:29">
      <c r="A2150" s="33"/>
      <c r="B2150" s="33"/>
      <c r="C2150" s="33"/>
      <c r="D2150" s="33"/>
      <c r="E2150" s="33"/>
      <c r="F2150" s="33"/>
      <c r="G2150" s="33"/>
      <c r="I2150" s="33"/>
      <c r="J2150" s="33"/>
      <c r="K2150" s="33"/>
      <c r="L2150" s="33"/>
      <c r="M2150" s="33"/>
      <c r="N2150" s="33"/>
      <c r="O2150" s="33"/>
      <c r="P2150" s="33"/>
      <c r="Q2150" s="33"/>
      <c r="R2150" s="33"/>
      <c r="S2150" s="33"/>
      <c r="T2150" s="33"/>
      <c r="U2150" s="33"/>
      <c r="V2150" s="33"/>
      <c r="X2150" s="33"/>
      <c r="Y2150" s="33"/>
      <c r="Z2150" s="33"/>
      <c r="AA2150" s="33"/>
      <c r="AB2150" s="33"/>
      <c r="AC2150" s="33"/>
    </row>
    <row r="2151" spans="1:29">
      <c r="A2151" s="33"/>
      <c r="B2151" s="33"/>
      <c r="C2151" s="33"/>
      <c r="D2151" s="33"/>
      <c r="E2151" s="33"/>
      <c r="F2151" s="33"/>
      <c r="G2151" s="33"/>
      <c r="I2151" s="33"/>
      <c r="J2151" s="33"/>
      <c r="K2151" s="33"/>
      <c r="L2151" s="33"/>
      <c r="M2151" s="33"/>
      <c r="N2151" s="33"/>
      <c r="O2151" s="33"/>
      <c r="P2151" s="33"/>
      <c r="Q2151" s="33"/>
      <c r="R2151" s="33"/>
      <c r="S2151" s="33"/>
      <c r="T2151" s="33"/>
      <c r="U2151" s="33"/>
      <c r="V2151" s="33"/>
      <c r="X2151" s="33"/>
      <c r="Y2151" s="33"/>
      <c r="Z2151" s="33"/>
      <c r="AA2151" s="33"/>
      <c r="AB2151" s="33"/>
      <c r="AC2151" s="33"/>
    </row>
    <row r="2152" spans="1:29">
      <c r="A2152" s="33"/>
      <c r="B2152" s="33"/>
      <c r="C2152" s="33"/>
      <c r="D2152" s="33"/>
      <c r="E2152" s="33"/>
      <c r="F2152" s="33"/>
      <c r="G2152" s="33"/>
      <c r="I2152" s="33"/>
      <c r="J2152" s="33"/>
      <c r="K2152" s="33"/>
      <c r="L2152" s="33"/>
      <c r="M2152" s="33"/>
      <c r="N2152" s="33"/>
      <c r="O2152" s="33"/>
      <c r="P2152" s="33"/>
      <c r="Q2152" s="33"/>
      <c r="R2152" s="33"/>
      <c r="S2152" s="33"/>
      <c r="T2152" s="33"/>
      <c r="U2152" s="33"/>
      <c r="V2152" s="33"/>
      <c r="X2152" s="33"/>
      <c r="Y2152" s="33"/>
      <c r="Z2152" s="33"/>
      <c r="AA2152" s="33"/>
      <c r="AB2152" s="33"/>
      <c r="AC2152" s="33"/>
    </row>
    <row r="2153" spans="1:29">
      <c r="A2153" s="33"/>
      <c r="B2153" s="33"/>
      <c r="C2153" s="33"/>
      <c r="D2153" s="33"/>
      <c r="E2153" s="33"/>
      <c r="F2153" s="33"/>
      <c r="G2153" s="33"/>
      <c r="I2153" s="33"/>
      <c r="J2153" s="33"/>
      <c r="K2153" s="33"/>
      <c r="L2153" s="33"/>
      <c r="M2153" s="33"/>
      <c r="N2153" s="33"/>
      <c r="O2153" s="33"/>
      <c r="P2153" s="33"/>
      <c r="Q2153" s="33"/>
      <c r="R2153" s="33"/>
      <c r="S2153" s="33"/>
      <c r="T2153" s="33"/>
      <c r="U2153" s="33"/>
      <c r="V2153" s="33"/>
      <c r="X2153" s="33"/>
      <c r="Y2153" s="33"/>
      <c r="Z2153" s="33"/>
      <c r="AA2153" s="33"/>
      <c r="AB2153" s="33"/>
      <c r="AC2153" s="33"/>
    </row>
    <row r="2154" spans="1:29">
      <c r="A2154" s="33"/>
      <c r="B2154" s="33"/>
      <c r="C2154" s="33"/>
      <c r="D2154" s="33"/>
      <c r="E2154" s="33"/>
      <c r="F2154" s="33"/>
      <c r="G2154" s="33"/>
      <c r="I2154" s="33"/>
      <c r="J2154" s="33"/>
      <c r="K2154" s="33"/>
      <c r="L2154" s="33"/>
      <c r="M2154" s="33"/>
      <c r="N2154" s="33"/>
      <c r="O2154" s="33"/>
      <c r="P2154" s="33"/>
      <c r="Q2154" s="33"/>
      <c r="R2154" s="33"/>
      <c r="S2154" s="33"/>
      <c r="T2154" s="33"/>
      <c r="U2154" s="33"/>
      <c r="V2154" s="33"/>
      <c r="X2154" s="33"/>
      <c r="Y2154" s="33"/>
      <c r="Z2154" s="33"/>
      <c r="AA2154" s="33"/>
      <c r="AB2154" s="33"/>
      <c r="AC2154" s="33"/>
    </row>
    <row r="2155" spans="1:29">
      <c r="A2155" s="33"/>
      <c r="B2155" s="33"/>
      <c r="C2155" s="33"/>
      <c r="D2155" s="33"/>
      <c r="E2155" s="33"/>
      <c r="F2155" s="33"/>
      <c r="G2155" s="33"/>
      <c r="I2155" s="33"/>
      <c r="J2155" s="33"/>
      <c r="K2155" s="33"/>
      <c r="L2155" s="33"/>
      <c r="M2155" s="33"/>
      <c r="N2155" s="33"/>
      <c r="O2155" s="33"/>
      <c r="P2155" s="33"/>
      <c r="Q2155" s="33"/>
      <c r="R2155" s="33"/>
      <c r="S2155" s="33"/>
      <c r="T2155" s="33"/>
      <c r="U2155" s="33"/>
      <c r="V2155" s="33"/>
      <c r="X2155" s="33"/>
      <c r="Y2155" s="33"/>
      <c r="Z2155" s="33"/>
      <c r="AA2155" s="33"/>
      <c r="AB2155" s="33"/>
      <c r="AC2155" s="33"/>
    </row>
    <row r="2156" spans="1:29">
      <c r="A2156" s="33"/>
      <c r="B2156" s="33"/>
      <c r="C2156" s="33"/>
      <c r="D2156" s="33"/>
      <c r="E2156" s="33"/>
      <c r="F2156" s="33"/>
      <c r="G2156" s="33"/>
      <c r="I2156" s="33"/>
      <c r="J2156" s="33"/>
      <c r="K2156" s="33"/>
      <c r="L2156" s="33"/>
      <c r="M2156" s="33"/>
      <c r="N2156" s="33"/>
      <c r="O2156" s="33"/>
      <c r="P2156" s="33"/>
      <c r="Q2156" s="33"/>
      <c r="R2156" s="33"/>
      <c r="S2156" s="33"/>
      <c r="T2156" s="33"/>
      <c r="U2156" s="33"/>
      <c r="V2156" s="33"/>
      <c r="X2156" s="33"/>
      <c r="Y2156" s="33"/>
      <c r="Z2156" s="33"/>
      <c r="AA2156" s="33"/>
      <c r="AB2156" s="33"/>
      <c r="AC2156" s="33"/>
    </row>
    <row r="2157" spans="1:29">
      <c r="A2157" s="33"/>
      <c r="B2157" s="33"/>
      <c r="C2157" s="33"/>
      <c r="D2157" s="33"/>
      <c r="E2157" s="33"/>
      <c r="F2157" s="33"/>
      <c r="G2157" s="33"/>
      <c r="I2157" s="33"/>
      <c r="J2157" s="33"/>
      <c r="K2157" s="33"/>
      <c r="L2157" s="33"/>
      <c r="M2157" s="33"/>
      <c r="N2157" s="33"/>
      <c r="O2157" s="33"/>
      <c r="P2157" s="33"/>
      <c r="Q2157" s="33"/>
      <c r="R2157" s="33"/>
      <c r="S2157" s="33"/>
      <c r="T2157" s="33"/>
      <c r="U2157" s="33"/>
      <c r="V2157" s="33"/>
      <c r="X2157" s="33"/>
      <c r="Y2157" s="33"/>
      <c r="Z2157" s="33"/>
      <c r="AA2157" s="33"/>
      <c r="AB2157" s="33"/>
      <c r="AC2157" s="33"/>
    </row>
    <row r="2158" spans="1:29">
      <c r="A2158" s="33"/>
      <c r="B2158" s="33"/>
      <c r="C2158" s="33"/>
      <c r="D2158" s="33"/>
      <c r="E2158" s="33"/>
      <c r="F2158" s="33"/>
      <c r="G2158" s="33"/>
      <c r="I2158" s="33"/>
      <c r="J2158" s="33"/>
      <c r="K2158" s="33"/>
      <c r="L2158" s="33"/>
      <c r="M2158" s="33"/>
      <c r="N2158" s="33"/>
      <c r="O2158" s="33"/>
      <c r="P2158" s="33"/>
      <c r="Q2158" s="33"/>
      <c r="R2158" s="33"/>
      <c r="S2158" s="33"/>
      <c r="T2158" s="33"/>
      <c r="U2158" s="33"/>
      <c r="V2158" s="33"/>
      <c r="X2158" s="33"/>
      <c r="Y2158" s="33"/>
      <c r="Z2158" s="33"/>
      <c r="AA2158" s="33"/>
      <c r="AB2158" s="33"/>
      <c r="AC2158" s="33"/>
    </row>
    <row r="2159" spans="1:29">
      <c r="A2159" s="33"/>
      <c r="B2159" s="33"/>
      <c r="C2159" s="33"/>
      <c r="D2159" s="33"/>
      <c r="E2159" s="33"/>
      <c r="F2159" s="33"/>
      <c r="G2159" s="33"/>
      <c r="I2159" s="33"/>
      <c r="J2159" s="33"/>
      <c r="K2159" s="33"/>
      <c r="L2159" s="33"/>
      <c r="M2159" s="33"/>
      <c r="N2159" s="33"/>
      <c r="O2159" s="33"/>
      <c r="P2159" s="33"/>
      <c r="Q2159" s="33"/>
      <c r="R2159" s="33"/>
      <c r="S2159" s="33"/>
      <c r="T2159" s="33"/>
      <c r="U2159" s="33"/>
      <c r="V2159" s="33"/>
      <c r="X2159" s="33"/>
      <c r="Y2159" s="33"/>
      <c r="Z2159" s="33"/>
      <c r="AA2159" s="33"/>
      <c r="AB2159" s="33"/>
      <c r="AC2159" s="33"/>
    </row>
    <row r="2160" spans="1:29">
      <c r="A2160" s="33"/>
      <c r="B2160" s="33"/>
      <c r="C2160" s="33"/>
      <c r="D2160" s="33"/>
      <c r="E2160" s="33"/>
      <c r="F2160" s="33"/>
      <c r="G2160" s="33"/>
      <c r="I2160" s="33"/>
      <c r="J2160" s="33"/>
      <c r="K2160" s="33"/>
      <c r="L2160" s="33"/>
      <c r="M2160" s="33"/>
      <c r="N2160" s="33"/>
      <c r="O2160" s="33"/>
      <c r="P2160" s="33"/>
      <c r="Q2160" s="33"/>
      <c r="R2160" s="33"/>
      <c r="S2160" s="33"/>
      <c r="T2160" s="33"/>
      <c r="U2160" s="33"/>
      <c r="V2160" s="33"/>
      <c r="X2160" s="33"/>
      <c r="Y2160" s="33"/>
      <c r="Z2160" s="33"/>
      <c r="AA2160" s="33"/>
      <c r="AB2160" s="33"/>
      <c r="AC2160" s="33"/>
    </row>
    <row r="2161" spans="1:29">
      <c r="A2161" s="33"/>
      <c r="B2161" s="33"/>
      <c r="C2161" s="33"/>
      <c r="D2161" s="33"/>
      <c r="E2161" s="33"/>
      <c r="F2161" s="33"/>
      <c r="G2161" s="33"/>
      <c r="I2161" s="33"/>
      <c r="J2161" s="33"/>
      <c r="K2161" s="33"/>
      <c r="L2161" s="33"/>
      <c r="M2161" s="33"/>
      <c r="N2161" s="33"/>
      <c r="O2161" s="33"/>
      <c r="P2161" s="33"/>
      <c r="Q2161" s="33"/>
      <c r="R2161" s="33"/>
      <c r="S2161" s="33"/>
      <c r="T2161" s="33"/>
      <c r="U2161" s="33"/>
      <c r="V2161" s="33"/>
      <c r="X2161" s="33"/>
      <c r="Y2161" s="33"/>
      <c r="Z2161" s="33"/>
      <c r="AA2161" s="33"/>
      <c r="AB2161" s="33"/>
      <c r="AC2161" s="33"/>
    </row>
    <row r="2162" spans="1:29">
      <c r="A2162" s="33"/>
      <c r="B2162" s="33"/>
      <c r="C2162" s="33"/>
      <c r="D2162" s="33"/>
      <c r="E2162" s="33"/>
      <c r="F2162" s="33"/>
      <c r="G2162" s="33"/>
      <c r="I2162" s="33"/>
      <c r="J2162" s="33"/>
      <c r="K2162" s="33"/>
      <c r="L2162" s="33"/>
      <c r="M2162" s="33"/>
      <c r="N2162" s="33"/>
      <c r="O2162" s="33"/>
      <c r="P2162" s="33"/>
      <c r="Q2162" s="33"/>
      <c r="R2162" s="33"/>
      <c r="S2162" s="33"/>
      <c r="T2162" s="33"/>
      <c r="U2162" s="33"/>
      <c r="V2162" s="33"/>
      <c r="X2162" s="33"/>
      <c r="Y2162" s="33"/>
      <c r="Z2162" s="33"/>
      <c r="AA2162" s="33"/>
      <c r="AB2162" s="33"/>
      <c r="AC2162" s="33"/>
    </row>
    <row r="2163" spans="1:29">
      <c r="A2163" s="33"/>
      <c r="B2163" s="33"/>
      <c r="C2163" s="33"/>
      <c r="D2163" s="33"/>
      <c r="E2163" s="33"/>
      <c r="F2163" s="33"/>
      <c r="G2163" s="33"/>
      <c r="I2163" s="33"/>
      <c r="J2163" s="33"/>
      <c r="K2163" s="33"/>
      <c r="L2163" s="33"/>
      <c r="M2163" s="33"/>
      <c r="N2163" s="33"/>
      <c r="O2163" s="33"/>
      <c r="P2163" s="33"/>
      <c r="Q2163" s="33"/>
      <c r="R2163" s="33"/>
      <c r="S2163" s="33"/>
      <c r="T2163" s="33"/>
      <c r="U2163" s="33"/>
      <c r="V2163" s="33"/>
      <c r="X2163" s="33"/>
      <c r="Y2163" s="33"/>
      <c r="Z2163" s="33"/>
      <c r="AA2163" s="33"/>
      <c r="AB2163" s="33"/>
      <c r="AC2163" s="33"/>
    </row>
    <row r="2164" spans="1:29">
      <c r="A2164" s="33"/>
      <c r="B2164" s="33"/>
      <c r="C2164" s="33"/>
      <c r="D2164" s="33"/>
      <c r="E2164" s="33"/>
      <c r="F2164" s="33"/>
      <c r="G2164" s="33"/>
      <c r="I2164" s="33"/>
      <c r="J2164" s="33"/>
      <c r="K2164" s="33"/>
      <c r="L2164" s="33"/>
      <c r="M2164" s="33"/>
      <c r="N2164" s="33"/>
      <c r="O2164" s="33"/>
      <c r="P2164" s="33"/>
      <c r="Q2164" s="33"/>
      <c r="R2164" s="33"/>
      <c r="S2164" s="33"/>
      <c r="T2164" s="33"/>
      <c r="U2164" s="33"/>
      <c r="V2164" s="33"/>
      <c r="X2164" s="33"/>
      <c r="Y2164" s="33"/>
      <c r="Z2164" s="33"/>
      <c r="AA2164" s="33"/>
      <c r="AB2164" s="33"/>
      <c r="AC2164" s="33"/>
    </row>
    <row r="2165" spans="1:29">
      <c r="A2165" s="33"/>
      <c r="B2165" s="33"/>
      <c r="C2165" s="33"/>
      <c r="D2165" s="33"/>
      <c r="E2165" s="33"/>
      <c r="F2165" s="33"/>
      <c r="G2165" s="33"/>
      <c r="I2165" s="33"/>
      <c r="J2165" s="33"/>
      <c r="K2165" s="33"/>
      <c r="L2165" s="33"/>
      <c r="M2165" s="33"/>
      <c r="N2165" s="33"/>
      <c r="O2165" s="33"/>
      <c r="P2165" s="33"/>
      <c r="Q2165" s="33"/>
      <c r="R2165" s="33"/>
      <c r="S2165" s="33"/>
      <c r="T2165" s="33"/>
      <c r="U2165" s="33"/>
      <c r="V2165" s="33"/>
      <c r="X2165" s="33"/>
      <c r="Y2165" s="33"/>
      <c r="Z2165" s="33"/>
      <c r="AA2165" s="33"/>
      <c r="AB2165" s="33"/>
      <c r="AC2165" s="33"/>
    </row>
    <row r="2166" spans="1:29">
      <c r="A2166" s="33"/>
      <c r="B2166" s="33"/>
      <c r="C2166" s="33"/>
      <c r="D2166" s="33"/>
      <c r="E2166" s="33"/>
      <c r="F2166" s="33"/>
      <c r="G2166" s="33"/>
      <c r="I2166" s="33"/>
      <c r="J2166" s="33"/>
      <c r="K2166" s="33"/>
      <c r="L2166" s="33"/>
      <c r="M2166" s="33"/>
      <c r="N2166" s="33"/>
      <c r="O2166" s="33"/>
      <c r="P2166" s="33"/>
      <c r="Q2166" s="33"/>
      <c r="R2166" s="33"/>
      <c r="S2166" s="33"/>
      <c r="T2166" s="33"/>
      <c r="U2166" s="33"/>
      <c r="V2166" s="33"/>
      <c r="X2166" s="33"/>
      <c r="Y2166" s="33"/>
      <c r="Z2166" s="33"/>
      <c r="AA2166" s="33"/>
      <c r="AB2166" s="33"/>
      <c r="AC2166" s="33"/>
    </row>
    <row r="2167" spans="1:29">
      <c r="A2167" s="33"/>
      <c r="B2167" s="33"/>
      <c r="C2167" s="33"/>
      <c r="D2167" s="33"/>
      <c r="E2167" s="33"/>
      <c r="F2167" s="33"/>
      <c r="G2167" s="33"/>
      <c r="I2167" s="33"/>
      <c r="J2167" s="33"/>
      <c r="K2167" s="33"/>
      <c r="L2167" s="33"/>
      <c r="M2167" s="33"/>
      <c r="N2167" s="33"/>
      <c r="O2167" s="33"/>
      <c r="P2167" s="33"/>
      <c r="Q2167" s="33"/>
      <c r="R2167" s="33"/>
      <c r="S2167" s="33"/>
      <c r="T2167" s="33"/>
      <c r="U2167" s="33"/>
      <c r="V2167" s="33"/>
      <c r="X2167" s="33"/>
      <c r="Y2167" s="33"/>
      <c r="Z2167" s="33"/>
      <c r="AA2167" s="33"/>
      <c r="AB2167" s="33"/>
      <c r="AC2167" s="33"/>
    </row>
    <row r="2168" spans="1:29">
      <c r="A2168" s="33"/>
      <c r="B2168" s="33"/>
      <c r="C2168" s="33"/>
      <c r="D2168" s="33"/>
      <c r="E2168" s="33"/>
      <c r="F2168" s="33"/>
      <c r="G2168" s="33"/>
      <c r="I2168" s="33"/>
      <c r="J2168" s="33"/>
      <c r="K2168" s="33"/>
      <c r="L2168" s="33"/>
      <c r="M2168" s="33"/>
      <c r="N2168" s="33"/>
      <c r="O2168" s="33"/>
      <c r="P2168" s="33"/>
      <c r="Q2168" s="33"/>
      <c r="R2168" s="33"/>
      <c r="S2168" s="33"/>
      <c r="T2168" s="33"/>
      <c r="U2168" s="33"/>
      <c r="V2168" s="33"/>
      <c r="X2168" s="33"/>
      <c r="Y2168" s="33"/>
      <c r="Z2168" s="33"/>
      <c r="AA2168" s="33"/>
      <c r="AB2168" s="33"/>
      <c r="AC2168" s="33"/>
    </row>
    <row r="2169" spans="1:29">
      <c r="A2169" s="33"/>
      <c r="B2169" s="33"/>
      <c r="C2169" s="33"/>
      <c r="D2169" s="33"/>
      <c r="E2169" s="33"/>
      <c r="F2169" s="33"/>
      <c r="G2169" s="33"/>
      <c r="I2169" s="33"/>
      <c r="J2169" s="33"/>
      <c r="K2169" s="33"/>
      <c r="L2169" s="33"/>
      <c r="M2169" s="33"/>
      <c r="N2169" s="33"/>
      <c r="O2169" s="33"/>
      <c r="P2169" s="33"/>
      <c r="Q2169" s="33"/>
      <c r="R2169" s="33"/>
      <c r="S2169" s="33"/>
      <c r="T2169" s="33"/>
      <c r="U2169" s="33"/>
      <c r="V2169" s="33"/>
      <c r="X2169" s="33"/>
      <c r="Y2169" s="33"/>
      <c r="Z2169" s="33"/>
      <c r="AA2169" s="33"/>
      <c r="AB2169" s="33"/>
      <c r="AC2169" s="33"/>
    </row>
    <row r="2170" spans="1:29">
      <c r="A2170" s="33"/>
      <c r="B2170" s="33"/>
      <c r="C2170" s="33"/>
      <c r="D2170" s="33"/>
      <c r="E2170" s="33"/>
      <c r="F2170" s="33"/>
      <c r="G2170" s="33"/>
      <c r="I2170" s="33"/>
      <c r="J2170" s="33"/>
      <c r="K2170" s="33"/>
      <c r="L2170" s="33"/>
      <c r="M2170" s="33"/>
      <c r="N2170" s="33"/>
      <c r="O2170" s="33"/>
      <c r="P2170" s="33"/>
      <c r="Q2170" s="33"/>
      <c r="R2170" s="33"/>
      <c r="S2170" s="33"/>
      <c r="T2170" s="33"/>
      <c r="U2170" s="33"/>
      <c r="V2170" s="33"/>
      <c r="X2170" s="33"/>
      <c r="Y2170" s="33"/>
      <c r="Z2170" s="33"/>
      <c r="AA2170" s="33"/>
      <c r="AB2170" s="33"/>
      <c r="AC2170" s="33"/>
    </row>
    <row r="2171" spans="1:29">
      <c r="A2171" s="33"/>
      <c r="B2171" s="33"/>
      <c r="C2171" s="33"/>
      <c r="D2171" s="33"/>
      <c r="E2171" s="33"/>
      <c r="F2171" s="33"/>
      <c r="G2171" s="33"/>
      <c r="I2171" s="33"/>
      <c r="J2171" s="33"/>
      <c r="K2171" s="33"/>
      <c r="L2171" s="33"/>
      <c r="M2171" s="33"/>
      <c r="N2171" s="33"/>
      <c r="O2171" s="33"/>
      <c r="P2171" s="33"/>
      <c r="Q2171" s="33"/>
      <c r="R2171" s="33"/>
      <c r="S2171" s="33"/>
      <c r="T2171" s="33"/>
      <c r="U2171" s="33"/>
      <c r="V2171" s="33"/>
      <c r="X2171" s="33"/>
      <c r="Y2171" s="33"/>
      <c r="Z2171" s="33"/>
      <c r="AA2171" s="33"/>
      <c r="AB2171" s="33"/>
      <c r="AC2171" s="33"/>
    </row>
    <row r="2172" spans="1:29">
      <c r="A2172" s="33"/>
      <c r="B2172" s="33"/>
      <c r="C2172" s="33"/>
      <c r="D2172" s="33"/>
      <c r="E2172" s="33"/>
      <c r="F2172" s="33"/>
      <c r="G2172" s="33"/>
      <c r="I2172" s="33"/>
      <c r="J2172" s="33"/>
      <c r="K2172" s="33"/>
      <c r="L2172" s="33"/>
      <c r="M2172" s="33"/>
      <c r="N2172" s="33"/>
      <c r="O2172" s="33"/>
      <c r="P2172" s="33"/>
      <c r="Q2172" s="33"/>
      <c r="R2172" s="33"/>
      <c r="S2172" s="33"/>
      <c r="T2172" s="33"/>
      <c r="U2172" s="33"/>
      <c r="V2172" s="33"/>
      <c r="X2172" s="33"/>
      <c r="Y2172" s="33"/>
      <c r="Z2172" s="33"/>
      <c r="AA2172" s="33"/>
      <c r="AB2172" s="33"/>
      <c r="AC2172" s="33"/>
    </row>
    <row r="2173" spans="1:29">
      <c r="A2173" s="33"/>
      <c r="B2173" s="33"/>
      <c r="C2173" s="33"/>
      <c r="D2173" s="33"/>
      <c r="E2173" s="33"/>
      <c r="F2173" s="33"/>
      <c r="G2173" s="33"/>
      <c r="I2173" s="33"/>
      <c r="J2173" s="33"/>
      <c r="K2173" s="33"/>
      <c r="L2173" s="33"/>
      <c r="M2173" s="33"/>
      <c r="N2173" s="33"/>
      <c r="O2173" s="33"/>
      <c r="P2173" s="33"/>
      <c r="Q2173" s="33"/>
      <c r="R2173" s="33"/>
      <c r="S2173" s="33"/>
      <c r="T2173" s="33"/>
      <c r="U2173" s="33"/>
      <c r="V2173" s="33"/>
      <c r="X2173" s="33"/>
      <c r="Y2173" s="33"/>
      <c r="Z2173" s="33"/>
      <c r="AA2173" s="33"/>
      <c r="AB2173" s="33"/>
      <c r="AC2173" s="33"/>
    </row>
    <row r="2174" spans="1:29">
      <c r="A2174" s="33"/>
      <c r="B2174" s="33"/>
      <c r="C2174" s="33"/>
      <c r="D2174" s="33"/>
      <c r="E2174" s="33"/>
      <c r="F2174" s="33"/>
      <c r="G2174" s="33"/>
      <c r="I2174" s="33"/>
      <c r="J2174" s="33"/>
      <c r="K2174" s="33"/>
      <c r="L2174" s="33"/>
      <c r="M2174" s="33"/>
      <c r="N2174" s="33"/>
      <c r="O2174" s="33"/>
      <c r="P2174" s="33"/>
      <c r="Q2174" s="33"/>
      <c r="R2174" s="33"/>
      <c r="S2174" s="33"/>
      <c r="T2174" s="33"/>
      <c r="U2174" s="33"/>
      <c r="V2174" s="33"/>
      <c r="X2174" s="33"/>
      <c r="Y2174" s="33"/>
      <c r="Z2174" s="33"/>
      <c r="AA2174" s="33"/>
      <c r="AB2174" s="33"/>
      <c r="AC2174" s="33"/>
    </row>
    <row r="2175" spans="1:29">
      <c r="A2175" s="33"/>
      <c r="B2175" s="33"/>
      <c r="C2175" s="33"/>
      <c r="D2175" s="33"/>
      <c r="E2175" s="33"/>
      <c r="F2175" s="33"/>
      <c r="G2175" s="33"/>
      <c r="I2175" s="33"/>
      <c r="J2175" s="33"/>
      <c r="K2175" s="33"/>
      <c r="L2175" s="33"/>
      <c r="M2175" s="33"/>
      <c r="N2175" s="33"/>
      <c r="O2175" s="33"/>
      <c r="P2175" s="33"/>
      <c r="Q2175" s="33"/>
      <c r="R2175" s="33"/>
      <c r="S2175" s="33"/>
      <c r="T2175" s="33"/>
      <c r="U2175" s="33"/>
      <c r="V2175" s="33"/>
      <c r="X2175" s="33"/>
      <c r="Y2175" s="33"/>
      <c r="Z2175" s="33"/>
      <c r="AA2175" s="33"/>
      <c r="AB2175" s="33"/>
      <c r="AC2175" s="33"/>
    </row>
    <row r="2176" spans="1:29">
      <c r="A2176" s="33"/>
      <c r="B2176" s="33"/>
      <c r="C2176" s="33"/>
      <c r="D2176" s="33"/>
      <c r="E2176" s="33"/>
      <c r="F2176" s="33"/>
      <c r="G2176" s="33"/>
      <c r="I2176" s="33"/>
      <c r="J2176" s="33"/>
      <c r="K2176" s="33"/>
      <c r="L2176" s="33"/>
      <c r="M2176" s="33"/>
      <c r="N2176" s="33"/>
      <c r="O2176" s="33"/>
      <c r="P2176" s="33"/>
      <c r="Q2176" s="33"/>
      <c r="R2176" s="33"/>
      <c r="S2176" s="33"/>
      <c r="T2176" s="33"/>
      <c r="U2176" s="33"/>
      <c r="V2176" s="33"/>
      <c r="X2176" s="33"/>
      <c r="Y2176" s="33"/>
      <c r="Z2176" s="33"/>
      <c r="AA2176" s="33"/>
      <c r="AB2176" s="33"/>
      <c r="AC2176" s="33"/>
    </row>
    <row r="2177" spans="1:29">
      <c r="A2177" s="33"/>
      <c r="B2177" s="33"/>
      <c r="C2177" s="33"/>
      <c r="D2177" s="33"/>
      <c r="E2177" s="33"/>
      <c r="F2177" s="33"/>
      <c r="G2177" s="33"/>
      <c r="I2177" s="33"/>
      <c r="J2177" s="33"/>
      <c r="K2177" s="33"/>
      <c r="L2177" s="33"/>
      <c r="M2177" s="33"/>
      <c r="N2177" s="33"/>
      <c r="O2177" s="33"/>
      <c r="P2177" s="33"/>
      <c r="Q2177" s="33"/>
      <c r="R2177" s="33"/>
      <c r="S2177" s="33"/>
      <c r="T2177" s="33"/>
      <c r="U2177" s="33"/>
      <c r="V2177" s="33"/>
      <c r="X2177" s="33"/>
      <c r="Y2177" s="33"/>
      <c r="Z2177" s="33"/>
      <c r="AA2177" s="33"/>
      <c r="AB2177" s="33"/>
      <c r="AC2177" s="33"/>
    </row>
    <row r="2178" spans="1:29">
      <c r="A2178" s="33"/>
      <c r="B2178" s="33"/>
      <c r="C2178" s="33"/>
      <c r="D2178" s="33"/>
      <c r="E2178" s="33"/>
      <c r="F2178" s="33"/>
      <c r="G2178" s="33"/>
      <c r="I2178" s="33"/>
      <c r="J2178" s="33"/>
      <c r="K2178" s="33"/>
      <c r="L2178" s="33"/>
      <c r="M2178" s="33"/>
      <c r="N2178" s="33"/>
      <c r="O2178" s="33"/>
      <c r="P2178" s="33"/>
      <c r="Q2178" s="33"/>
      <c r="R2178" s="33"/>
      <c r="S2178" s="33"/>
      <c r="T2178" s="33"/>
      <c r="U2178" s="33"/>
      <c r="V2178" s="33"/>
      <c r="X2178" s="33"/>
      <c r="Y2178" s="33"/>
      <c r="Z2178" s="33"/>
      <c r="AA2178" s="33"/>
      <c r="AB2178" s="33"/>
      <c r="AC2178" s="33"/>
    </row>
    <row r="2179" spans="1:29">
      <c r="A2179" s="33"/>
      <c r="B2179" s="33"/>
      <c r="C2179" s="33"/>
      <c r="D2179" s="33"/>
      <c r="E2179" s="33"/>
      <c r="F2179" s="33"/>
      <c r="G2179" s="33"/>
      <c r="I2179" s="33"/>
      <c r="J2179" s="33"/>
      <c r="K2179" s="33"/>
      <c r="L2179" s="33"/>
      <c r="M2179" s="33"/>
      <c r="N2179" s="33"/>
      <c r="O2179" s="33"/>
      <c r="P2179" s="33"/>
      <c r="Q2179" s="33"/>
      <c r="R2179" s="33"/>
      <c r="S2179" s="33"/>
      <c r="T2179" s="33"/>
      <c r="U2179" s="33"/>
      <c r="V2179" s="33"/>
      <c r="X2179" s="33"/>
      <c r="Y2179" s="33"/>
      <c r="Z2179" s="33"/>
      <c r="AA2179" s="33"/>
      <c r="AB2179" s="33"/>
      <c r="AC2179" s="33"/>
    </row>
    <row r="2180" spans="1:29">
      <c r="A2180" s="33"/>
      <c r="B2180" s="33"/>
      <c r="C2180" s="33"/>
      <c r="D2180" s="33"/>
      <c r="E2180" s="33"/>
      <c r="F2180" s="33"/>
      <c r="G2180" s="33"/>
      <c r="I2180" s="33"/>
      <c r="J2180" s="33"/>
      <c r="K2180" s="33"/>
      <c r="L2180" s="33"/>
      <c r="M2180" s="33"/>
      <c r="N2180" s="33"/>
      <c r="O2180" s="33"/>
      <c r="P2180" s="33"/>
      <c r="Q2180" s="33"/>
      <c r="R2180" s="33"/>
      <c r="S2180" s="33"/>
      <c r="T2180" s="33"/>
      <c r="U2180" s="33"/>
      <c r="V2180" s="33"/>
      <c r="X2180" s="33"/>
      <c r="Y2180" s="33"/>
      <c r="Z2180" s="33"/>
      <c r="AA2180" s="33"/>
      <c r="AB2180" s="33"/>
      <c r="AC2180" s="33"/>
    </row>
    <row r="2181" spans="1:29">
      <c r="A2181" s="33"/>
      <c r="B2181" s="33"/>
      <c r="C2181" s="33"/>
      <c r="D2181" s="33"/>
      <c r="E2181" s="33"/>
      <c r="F2181" s="33"/>
      <c r="G2181" s="33"/>
      <c r="I2181" s="33"/>
      <c r="J2181" s="33"/>
      <c r="K2181" s="33"/>
      <c r="L2181" s="33"/>
      <c r="M2181" s="33"/>
      <c r="N2181" s="33"/>
      <c r="O2181" s="33"/>
      <c r="P2181" s="33"/>
      <c r="Q2181" s="33"/>
      <c r="R2181" s="33"/>
      <c r="S2181" s="33"/>
      <c r="T2181" s="33"/>
      <c r="U2181" s="33"/>
      <c r="V2181" s="33"/>
      <c r="X2181" s="33"/>
      <c r="Y2181" s="33"/>
      <c r="Z2181" s="33"/>
      <c r="AA2181" s="33"/>
      <c r="AB2181" s="33"/>
      <c r="AC2181" s="33"/>
    </row>
    <row r="2182" spans="1:29">
      <c r="A2182" s="33"/>
      <c r="B2182" s="33"/>
      <c r="C2182" s="33"/>
      <c r="D2182" s="33"/>
      <c r="E2182" s="33"/>
      <c r="F2182" s="33"/>
      <c r="G2182" s="33"/>
      <c r="I2182" s="33"/>
      <c r="J2182" s="33"/>
      <c r="K2182" s="33"/>
      <c r="L2182" s="33"/>
      <c r="M2182" s="33"/>
      <c r="N2182" s="33"/>
      <c r="O2182" s="33"/>
      <c r="P2182" s="33"/>
      <c r="Q2182" s="33"/>
      <c r="R2182" s="33"/>
      <c r="S2182" s="33"/>
      <c r="T2182" s="33"/>
      <c r="U2182" s="33"/>
      <c r="V2182" s="33"/>
      <c r="X2182" s="33"/>
      <c r="Y2182" s="33"/>
      <c r="Z2182" s="33"/>
      <c r="AA2182" s="33"/>
      <c r="AB2182" s="33"/>
      <c r="AC2182" s="33"/>
    </row>
    <row r="2183" spans="1:29">
      <c r="A2183" s="33"/>
      <c r="B2183" s="33"/>
      <c r="C2183" s="33"/>
      <c r="D2183" s="33"/>
      <c r="E2183" s="33"/>
      <c r="F2183" s="33"/>
      <c r="G2183" s="33"/>
      <c r="I2183" s="33"/>
      <c r="J2183" s="33"/>
      <c r="K2183" s="33"/>
      <c r="L2183" s="33"/>
      <c r="M2183" s="33"/>
      <c r="N2183" s="33"/>
      <c r="O2183" s="33"/>
      <c r="P2183" s="33"/>
      <c r="Q2183" s="33"/>
      <c r="R2183" s="33"/>
      <c r="S2183" s="33"/>
      <c r="T2183" s="33"/>
      <c r="U2183" s="33"/>
      <c r="V2183" s="33"/>
      <c r="X2183" s="33"/>
      <c r="Y2183" s="33"/>
      <c r="Z2183" s="33"/>
      <c r="AA2183" s="33"/>
      <c r="AB2183" s="33"/>
      <c r="AC2183" s="33"/>
    </row>
    <row r="2184" spans="1:29">
      <c r="A2184" s="33"/>
      <c r="B2184" s="33"/>
      <c r="C2184" s="33"/>
      <c r="D2184" s="33"/>
      <c r="E2184" s="33"/>
      <c r="F2184" s="33"/>
      <c r="G2184" s="33"/>
      <c r="I2184" s="33"/>
      <c r="J2184" s="33"/>
      <c r="K2184" s="33"/>
      <c r="L2184" s="33"/>
      <c r="M2184" s="33"/>
      <c r="N2184" s="33"/>
      <c r="O2184" s="33"/>
      <c r="P2184" s="33"/>
      <c r="Q2184" s="33"/>
      <c r="R2184" s="33"/>
      <c r="S2184" s="33"/>
      <c r="T2184" s="33"/>
      <c r="U2184" s="33"/>
      <c r="V2184" s="33"/>
      <c r="X2184" s="33"/>
      <c r="Y2184" s="33"/>
      <c r="Z2184" s="33"/>
      <c r="AA2184" s="33"/>
      <c r="AB2184" s="33"/>
      <c r="AC2184" s="33"/>
    </row>
    <row r="2185" spans="1:29">
      <c r="A2185" s="33"/>
      <c r="B2185" s="33"/>
      <c r="C2185" s="33"/>
      <c r="D2185" s="33"/>
      <c r="E2185" s="33"/>
      <c r="F2185" s="33"/>
      <c r="G2185" s="33"/>
      <c r="I2185" s="33"/>
      <c r="J2185" s="33"/>
      <c r="K2185" s="33"/>
      <c r="L2185" s="33"/>
      <c r="M2185" s="33"/>
      <c r="N2185" s="33"/>
      <c r="O2185" s="33"/>
      <c r="P2185" s="33"/>
      <c r="Q2185" s="33"/>
      <c r="R2185" s="33"/>
      <c r="S2185" s="33"/>
      <c r="T2185" s="33"/>
      <c r="U2185" s="33"/>
      <c r="V2185" s="33"/>
      <c r="X2185" s="33"/>
      <c r="Y2185" s="33"/>
      <c r="Z2185" s="33"/>
      <c r="AA2185" s="33"/>
      <c r="AB2185" s="33"/>
      <c r="AC2185" s="33"/>
    </row>
    <row r="2186" spans="1:29">
      <c r="A2186" s="33"/>
      <c r="B2186" s="33"/>
      <c r="C2186" s="33"/>
      <c r="D2186" s="33"/>
      <c r="E2186" s="33"/>
      <c r="F2186" s="33"/>
      <c r="G2186" s="33"/>
      <c r="I2186" s="33"/>
      <c r="J2186" s="33"/>
      <c r="K2186" s="33"/>
      <c r="L2186" s="33"/>
      <c r="M2186" s="33"/>
      <c r="N2186" s="33"/>
      <c r="O2186" s="33"/>
      <c r="P2186" s="33"/>
      <c r="Q2186" s="33"/>
      <c r="R2186" s="33"/>
      <c r="S2186" s="33"/>
      <c r="T2186" s="33"/>
      <c r="U2186" s="33"/>
      <c r="V2186" s="33"/>
      <c r="X2186" s="33"/>
      <c r="Y2186" s="33"/>
      <c r="Z2186" s="33"/>
      <c r="AA2186" s="33"/>
      <c r="AB2186" s="33"/>
      <c r="AC2186" s="33"/>
    </row>
    <row r="2187" spans="1:29">
      <c r="A2187" s="33"/>
      <c r="B2187" s="33"/>
      <c r="C2187" s="33"/>
      <c r="D2187" s="33"/>
      <c r="E2187" s="33"/>
      <c r="F2187" s="33"/>
      <c r="G2187" s="33"/>
      <c r="I2187" s="33"/>
      <c r="J2187" s="33"/>
      <c r="K2187" s="33"/>
      <c r="L2187" s="33"/>
      <c r="M2187" s="33"/>
      <c r="N2187" s="33"/>
      <c r="O2187" s="33"/>
      <c r="P2187" s="33"/>
      <c r="Q2187" s="33"/>
      <c r="R2187" s="33"/>
      <c r="S2187" s="33"/>
      <c r="T2187" s="33"/>
      <c r="U2187" s="33"/>
      <c r="V2187" s="33"/>
      <c r="X2187" s="33"/>
      <c r="Y2187" s="33"/>
      <c r="Z2187" s="33"/>
      <c r="AA2187" s="33"/>
      <c r="AB2187" s="33"/>
      <c r="AC2187" s="33"/>
    </row>
    <row r="2188" spans="1:29">
      <c r="A2188" s="33"/>
      <c r="B2188" s="33"/>
      <c r="C2188" s="33"/>
      <c r="D2188" s="33"/>
      <c r="E2188" s="33"/>
      <c r="F2188" s="33"/>
      <c r="G2188" s="33"/>
      <c r="I2188" s="33"/>
      <c r="J2188" s="33"/>
      <c r="K2188" s="33"/>
      <c r="L2188" s="33"/>
      <c r="M2188" s="33"/>
      <c r="N2188" s="33"/>
      <c r="O2188" s="33"/>
      <c r="P2188" s="33"/>
      <c r="Q2188" s="33"/>
      <c r="R2188" s="33"/>
      <c r="S2188" s="33"/>
      <c r="T2188" s="33"/>
      <c r="U2188" s="33"/>
      <c r="V2188" s="33"/>
      <c r="X2188" s="33"/>
      <c r="Y2188" s="33"/>
      <c r="Z2188" s="33"/>
      <c r="AA2188" s="33"/>
      <c r="AB2188" s="33"/>
      <c r="AC2188" s="33"/>
    </row>
    <row r="2189" spans="1:29">
      <c r="A2189" s="33"/>
      <c r="B2189" s="33"/>
      <c r="C2189" s="33"/>
      <c r="D2189" s="33"/>
      <c r="E2189" s="33"/>
      <c r="F2189" s="33"/>
      <c r="G2189" s="33"/>
      <c r="I2189" s="33"/>
      <c r="J2189" s="33"/>
      <c r="K2189" s="33"/>
      <c r="L2189" s="33"/>
      <c r="M2189" s="33"/>
      <c r="N2189" s="33"/>
      <c r="O2189" s="33"/>
      <c r="P2189" s="33"/>
      <c r="Q2189" s="33"/>
      <c r="R2189" s="33"/>
      <c r="S2189" s="33"/>
      <c r="T2189" s="33"/>
      <c r="U2189" s="33"/>
      <c r="V2189" s="33"/>
      <c r="X2189" s="33"/>
      <c r="Y2189" s="33"/>
      <c r="Z2189" s="33"/>
      <c r="AA2189" s="33"/>
      <c r="AB2189" s="33"/>
      <c r="AC2189" s="33"/>
    </row>
    <row r="2190" spans="1:29">
      <c r="A2190" s="33"/>
      <c r="B2190" s="33"/>
      <c r="C2190" s="33"/>
      <c r="D2190" s="33"/>
      <c r="E2190" s="33"/>
      <c r="F2190" s="33"/>
      <c r="G2190" s="33"/>
      <c r="I2190" s="33"/>
      <c r="J2190" s="33"/>
      <c r="K2190" s="33"/>
      <c r="L2190" s="33"/>
      <c r="M2190" s="33"/>
      <c r="N2190" s="33"/>
      <c r="O2190" s="33"/>
      <c r="P2190" s="33"/>
      <c r="Q2190" s="33"/>
      <c r="R2190" s="33"/>
      <c r="S2190" s="33"/>
      <c r="T2190" s="33"/>
      <c r="U2190" s="33"/>
      <c r="V2190" s="33"/>
      <c r="X2190" s="33"/>
      <c r="Y2190" s="33"/>
      <c r="Z2190" s="33"/>
      <c r="AA2190" s="33"/>
      <c r="AB2190" s="33"/>
      <c r="AC2190" s="33"/>
    </row>
    <row r="2191" spans="1:29">
      <c r="A2191" s="33"/>
      <c r="B2191" s="33"/>
      <c r="C2191" s="33"/>
      <c r="D2191" s="33"/>
      <c r="E2191" s="33"/>
      <c r="F2191" s="33"/>
      <c r="G2191" s="33"/>
      <c r="I2191" s="33"/>
      <c r="J2191" s="33"/>
      <c r="K2191" s="33"/>
      <c r="L2191" s="33"/>
      <c r="M2191" s="33"/>
      <c r="N2191" s="33"/>
      <c r="O2191" s="33"/>
      <c r="P2191" s="33"/>
      <c r="Q2191" s="33"/>
      <c r="R2191" s="33"/>
      <c r="S2191" s="33"/>
      <c r="T2191" s="33"/>
      <c r="U2191" s="33"/>
      <c r="V2191" s="33"/>
      <c r="X2191" s="33"/>
      <c r="Y2191" s="33"/>
      <c r="Z2191" s="33"/>
      <c r="AA2191" s="33"/>
      <c r="AB2191" s="33"/>
      <c r="AC2191" s="33"/>
    </row>
    <row r="2192" spans="1:29">
      <c r="A2192" s="33"/>
      <c r="B2192" s="33"/>
      <c r="C2192" s="33"/>
      <c r="D2192" s="33"/>
      <c r="E2192" s="33"/>
      <c r="F2192" s="33"/>
      <c r="G2192" s="33"/>
      <c r="I2192" s="33"/>
      <c r="J2192" s="33"/>
      <c r="K2192" s="33"/>
      <c r="L2192" s="33"/>
      <c r="M2192" s="33"/>
      <c r="N2192" s="33"/>
      <c r="O2192" s="33"/>
      <c r="P2192" s="33"/>
      <c r="Q2192" s="33"/>
      <c r="R2192" s="33"/>
      <c r="S2192" s="33"/>
      <c r="T2192" s="33"/>
      <c r="U2192" s="33"/>
      <c r="V2192" s="33"/>
      <c r="X2192" s="33"/>
      <c r="Y2192" s="33"/>
      <c r="Z2192" s="33"/>
      <c r="AA2192" s="33"/>
      <c r="AB2192" s="33"/>
      <c r="AC2192" s="33"/>
    </row>
    <row r="2193" spans="1:29">
      <c r="A2193" s="33"/>
      <c r="B2193" s="33"/>
      <c r="C2193" s="33"/>
      <c r="D2193" s="33"/>
      <c r="E2193" s="33"/>
      <c r="F2193" s="33"/>
      <c r="G2193" s="33"/>
      <c r="I2193" s="33"/>
      <c r="J2193" s="33"/>
      <c r="K2193" s="33"/>
      <c r="L2193" s="33"/>
      <c r="M2193" s="33"/>
      <c r="N2193" s="33"/>
      <c r="O2193" s="33"/>
      <c r="P2193" s="33"/>
      <c r="Q2193" s="33"/>
      <c r="R2193" s="33"/>
      <c r="S2193" s="33"/>
      <c r="T2193" s="33"/>
      <c r="U2193" s="33"/>
      <c r="V2193" s="33"/>
      <c r="X2193" s="33"/>
      <c r="Y2193" s="33"/>
      <c r="Z2193" s="33"/>
      <c r="AA2193" s="33"/>
      <c r="AB2193" s="33"/>
      <c r="AC2193" s="33"/>
    </row>
    <row r="2194" spans="1:29">
      <c r="A2194" s="33"/>
      <c r="B2194" s="33"/>
      <c r="C2194" s="33"/>
      <c r="D2194" s="33"/>
      <c r="E2194" s="33"/>
      <c r="F2194" s="33"/>
      <c r="G2194" s="33"/>
      <c r="I2194" s="33"/>
      <c r="J2194" s="33"/>
      <c r="K2194" s="33"/>
      <c r="L2194" s="33"/>
      <c r="M2194" s="33"/>
      <c r="N2194" s="33"/>
      <c r="O2194" s="33"/>
      <c r="P2194" s="33"/>
      <c r="Q2194" s="33"/>
      <c r="R2194" s="33"/>
      <c r="S2194" s="33"/>
      <c r="T2194" s="33"/>
      <c r="U2194" s="33"/>
      <c r="V2194" s="33"/>
      <c r="X2194" s="33"/>
      <c r="Y2194" s="33"/>
      <c r="Z2194" s="33"/>
      <c r="AA2194" s="33"/>
      <c r="AB2194" s="33"/>
      <c r="AC2194" s="33"/>
    </row>
    <row r="2195" spans="1:29">
      <c r="A2195" s="33"/>
      <c r="B2195" s="33"/>
      <c r="C2195" s="33"/>
      <c r="D2195" s="33"/>
      <c r="E2195" s="33"/>
      <c r="F2195" s="33"/>
      <c r="G2195" s="33"/>
      <c r="I2195" s="33"/>
      <c r="J2195" s="33"/>
      <c r="K2195" s="33"/>
      <c r="L2195" s="33"/>
      <c r="M2195" s="33"/>
      <c r="N2195" s="33"/>
      <c r="O2195" s="33"/>
      <c r="P2195" s="33"/>
      <c r="Q2195" s="33"/>
      <c r="R2195" s="33"/>
      <c r="S2195" s="33"/>
      <c r="T2195" s="33"/>
      <c r="U2195" s="33"/>
      <c r="V2195" s="33"/>
      <c r="X2195" s="33"/>
      <c r="Y2195" s="33"/>
      <c r="Z2195" s="33"/>
      <c r="AA2195" s="33"/>
      <c r="AB2195" s="33"/>
      <c r="AC2195" s="33"/>
    </row>
    <row r="2196" spans="1:29">
      <c r="A2196" s="33"/>
      <c r="B2196" s="33"/>
      <c r="C2196" s="33"/>
      <c r="D2196" s="33"/>
      <c r="E2196" s="33"/>
      <c r="F2196" s="33"/>
      <c r="G2196" s="33"/>
      <c r="I2196" s="33"/>
      <c r="J2196" s="33"/>
      <c r="K2196" s="33"/>
      <c r="L2196" s="33"/>
      <c r="M2196" s="33"/>
      <c r="N2196" s="33"/>
      <c r="O2196" s="33"/>
      <c r="P2196" s="33"/>
      <c r="Q2196" s="33"/>
      <c r="R2196" s="33"/>
      <c r="S2196" s="33"/>
      <c r="T2196" s="33"/>
      <c r="U2196" s="33"/>
      <c r="V2196" s="33"/>
      <c r="X2196" s="33"/>
      <c r="Y2196" s="33"/>
      <c r="Z2196" s="33"/>
      <c r="AA2196" s="33"/>
      <c r="AB2196" s="33"/>
      <c r="AC2196" s="33"/>
    </row>
    <row r="2197" spans="1:29">
      <c r="A2197" s="33"/>
      <c r="B2197" s="33"/>
      <c r="C2197" s="33"/>
      <c r="D2197" s="33"/>
      <c r="E2197" s="33"/>
      <c r="F2197" s="33"/>
      <c r="G2197" s="33"/>
      <c r="I2197" s="33"/>
      <c r="J2197" s="33"/>
      <c r="K2197" s="33"/>
      <c r="L2197" s="33"/>
      <c r="M2197" s="33"/>
      <c r="N2197" s="33"/>
      <c r="O2197" s="33"/>
      <c r="P2197" s="33"/>
      <c r="Q2197" s="33"/>
      <c r="R2197" s="33"/>
      <c r="S2197" s="33"/>
      <c r="T2197" s="33"/>
      <c r="U2197" s="33"/>
      <c r="V2197" s="33"/>
      <c r="X2197" s="33"/>
      <c r="Y2197" s="33"/>
      <c r="Z2197" s="33"/>
      <c r="AA2197" s="33"/>
      <c r="AB2197" s="33"/>
      <c r="AC2197" s="33"/>
    </row>
    <row r="2198" spans="1:29">
      <c r="A2198" s="33"/>
      <c r="B2198" s="33"/>
      <c r="C2198" s="33"/>
      <c r="D2198" s="33"/>
      <c r="E2198" s="33"/>
      <c r="F2198" s="33"/>
      <c r="G2198" s="33"/>
      <c r="I2198" s="33"/>
      <c r="J2198" s="33"/>
      <c r="K2198" s="33"/>
      <c r="L2198" s="33"/>
      <c r="M2198" s="33"/>
      <c r="N2198" s="33"/>
      <c r="O2198" s="33"/>
      <c r="P2198" s="33"/>
      <c r="Q2198" s="33"/>
      <c r="R2198" s="33"/>
      <c r="S2198" s="33"/>
      <c r="T2198" s="33"/>
      <c r="U2198" s="33"/>
      <c r="V2198" s="33"/>
      <c r="X2198" s="33"/>
      <c r="Y2198" s="33"/>
      <c r="Z2198" s="33"/>
      <c r="AA2198" s="33"/>
      <c r="AB2198" s="33"/>
      <c r="AC2198" s="33"/>
    </row>
    <row r="2199" spans="1:29">
      <c r="A2199" s="33"/>
      <c r="B2199" s="33"/>
      <c r="C2199" s="33"/>
      <c r="D2199" s="33"/>
      <c r="E2199" s="33"/>
      <c r="F2199" s="33"/>
      <c r="G2199" s="33"/>
      <c r="I2199" s="33"/>
      <c r="J2199" s="33"/>
      <c r="K2199" s="33"/>
      <c r="L2199" s="33"/>
      <c r="M2199" s="33"/>
      <c r="N2199" s="33"/>
      <c r="O2199" s="33"/>
      <c r="P2199" s="33"/>
      <c r="Q2199" s="33"/>
      <c r="R2199" s="33"/>
      <c r="S2199" s="33"/>
      <c r="T2199" s="33"/>
      <c r="U2199" s="33"/>
      <c r="V2199" s="33"/>
      <c r="X2199" s="33"/>
      <c r="Y2199" s="33"/>
      <c r="Z2199" s="33"/>
      <c r="AA2199" s="33"/>
      <c r="AB2199" s="33"/>
      <c r="AC2199" s="33"/>
    </row>
    <row r="2200" spans="1:29">
      <c r="A2200" s="33"/>
      <c r="B2200" s="33"/>
      <c r="C2200" s="33"/>
      <c r="D2200" s="33"/>
      <c r="E2200" s="33"/>
      <c r="F2200" s="33"/>
      <c r="G2200" s="33"/>
      <c r="I2200" s="33"/>
      <c r="J2200" s="33"/>
      <c r="K2200" s="33"/>
      <c r="L2200" s="33"/>
      <c r="M2200" s="33"/>
      <c r="N2200" s="33"/>
      <c r="O2200" s="33"/>
      <c r="P2200" s="33"/>
      <c r="Q2200" s="33"/>
      <c r="R2200" s="33"/>
      <c r="S2200" s="33"/>
      <c r="T2200" s="33"/>
      <c r="U2200" s="33"/>
      <c r="V2200" s="33"/>
      <c r="X2200" s="33"/>
      <c r="Y2200" s="33"/>
      <c r="Z2200" s="33"/>
      <c r="AA2200" s="33"/>
      <c r="AB2200" s="33"/>
      <c r="AC2200" s="33"/>
    </row>
    <row r="2201" spans="1:29">
      <c r="A2201" s="33"/>
      <c r="B2201" s="33"/>
      <c r="C2201" s="33"/>
      <c r="D2201" s="33"/>
      <c r="E2201" s="33"/>
      <c r="F2201" s="33"/>
      <c r="G2201" s="33"/>
      <c r="I2201" s="33"/>
      <c r="J2201" s="33"/>
      <c r="K2201" s="33"/>
      <c r="L2201" s="33"/>
      <c r="M2201" s="33"/>
      <c r="N2201" s="33"/>
      <c r="O2201" s="33"/>
      <c r="P2201" s="33"/>
      <c r="Q2201" s="33"/>
      <c r="R2201" s="33"/>
      <c r="S2201" s="33"/>
      <c r="T2201" s="33"/>
      <c r="U2201" s="33"/>
      <c r="V2201" s="33"/>
      <c r="X2201" s="33"/>
      <c r="Y2201" s="33"/>
      <c r="Z2201" s="33"/>
      <c r="AA2201" s="33"/>
      <c r="AB2201" s="33"/>
      <c r="AC2201" s="33"/>
    </row>
    <row r="2202" spans="1:29">
      <c r="A2202" s="33"/>
      <c r="B2202" s="33"/>
      <c r="C2202" s="33"/>
      <c r="D2202" s="33"/>
      <c r="E2202" s="33"/>
      <c r="F2202" s="33"/>
      <c r="G2202" s="33"/>
      <c r="I2202" s="33"/>
      <c r="J2202" s="33"/>
      <c r="K2202" s="33"/>
      <c r="L2202" s="33"/>
      <c r="M2202" s="33"/>
      <c r="N2202" s="33"/>
      <c r="O2202" s="33"/>
      <c r="P2202" s="33"/>
      <c r="Q2202" s="33"/>
      <c r="R2202" s="33"/>
      <c r="S2202" s="33"/>
      <c r="T2202" s="33"/>
      <c r="U2202" s="33"/>
      <c r="V2202" s="33"/>
      <c r="X2202" s="33"/>
      <c r="Y2202" s="33"/>
      <c r="Z2202" s="33"/>
      <c r="AA2202" s="33"/>
      <c r="AB2202" s="33"/>
      <c r="AC2202" s="33"/>
    </row>
    <row r="2203" spans="1:29">
      <c r="A2203" s="33"/>
      <c r="B2203" s="33"/>
      <c r="C2203" s="33"/>
      <c r="D2203" s="33"/>
      <c r="E2203" s="33"/>
      <c r="F2203" s="33"/>
      <c r="G2203" s="33"/>
      <c r="I2203" s="33"/>
      <c r="J2203" s="33"/>
      <c r="K2203" s="33"/>
      <c r="L2203" s="33"/>
      <c r="M2203" s="33"/>
      <c r="N2203" s="33"/>
      <c r="O2203" s="33"/>
      <c r="P2203" s="33"/>
      <c r="Q2203" s="33"/>
      <c r="R2203" s="33"/>
      <c r="S2203" s="33"/>
      <c r="T2203" s="33"/>
      <c r="U2203" s="33"/>
      <c r="V2203" s="33"/>
      <c r="X2203" s="33"/>
      <c r="Y2203" s="33"/>
      <c r="Z2203" s="33"/>
      <c r="AA2203" s="33"/>
      <c r="AB2203" s="33"/>
      <c r="AC2203" s="33"/>
    </row>
    <row r="2204" spans="1:29">
      <c r="A2204" s="33"/>
      <c r="B2204" s="33"/>
      <c r="C2204" s="33"/>
      <c r="D2204" s="33"/>
      <c r="E2204" s="33"/>
      <c r="F2204" s="33"/>
      <c r="G2204" s="33"/>
      <c r="I2204" s="33"/>
      <c r="J2204" s="33"/>
      <c r="K2204" s="33"/>
      <c r="L2204" s="33"/>
      <c r="M2204" s="33"/>
      <c r="N2204" s="33"/>
      <c r="O2204" s="33"/>
      <c r="P2204" s="33"/>
      <c r="Q2204" s="33"/>
      <c r="R2204" s="33"/>
      <c r="S2204" s="33"/>
      <c r="T2204" s="33"/>
      <c r="U2204" s="33"/>
      <c r="V2204" s="33"/>
      <c r="X2204" s="33"/>
      <c r="Y2204" s="33"/>
      <c r="Z2204" s="33"/>
      <c r="AA2204" s="33"/>
      <c r="AB2204" s="33"/>
      <c r="AC2204" s="33"/>
    </row>
    <row r="2205" spans="1:29">
      <c r="A2205" s="33"/>
      <c r="B2205" s="33"/>
      <c r="C2205" s="33"/>
      <c r="D2205" s="33"/>
      <c r="E2205" s="33"/>
      <c r="F2205" s="33"/>
      <c r="G2205" s="33"/>
      <c r="I2205" s="33"/>
      <c r="J2205" s="33"/>
      <c r="K2205" s="33"/>
      <c r="L2205" s="33"/>
      <c r="M2205" s="33"/>
      <c r="N2205" s="33"/>
      <c r="O2205" s="33"/>
      <c r="P2205" s="33"/>
      <c r="Q2205" s="33"/>
      <c r="R2205" s="33"/>
      <c r="S2205" s="33"/>
      <c r="T2205" s="33"/>
      <c r="U2205" s="33"/>
      <c r="V2205" s="33"/>
      <c r="X2205" s="33"/>
      <c r="Y2205" s="33"/>
      <c r="Z2205" s="33"/>
      <c r="AA2205" s="33"/>
      <c r="AB2205" s="33"/>
      <c r="AC2205" s="33"/>
    </row>
    <row r="2206" spans="1:29">
      <c r="A2206" s="33"/>
      <c r="B2206" s="33"/>
      <c r="C2206" s="33"/>
      <c r="D2206" s="33"/>
      <c r="E2206" s="33"/>
      <c r="F2206" s="33"/>
      <c r="G2206" s="33"/>
      <c r="I2206" s="33"/>
      <c r="J2206" s="33"/>
      <c r="K2206" s="33"/>
      <c r="L2206" s="33"/>
      <c r="M2206" s="33"/>
      <c r="N2206" s="33"/>
      <c r="O2206" s="33"/>
      <c r="P2206" s="33"/>
      <c r="Q2206" s="33"/>
      <c r="R2206" s="33"/>
      <c r="S2206" s="33"/>
      <c r="T2206" s="33"/>
      <c r="U2206" s="33"/>
      <c r="V2206" s="33"/>
      <c r="X2206" s="33"/>
      <c r="Y2206" s="33"/>
      <c r="Z2206" s="33"/>
      <c r="AA2206" s="33"/>
      <c r="AB2206" s="33"/>
      <c r="AC2206" s="33"/>
    </row>
    <row r="2207" spans="1:29">
      <c r="A2207" s="33"/>
      <c r="B2207" s="33"/>
      <c r="C2207" s="33"/>
      <c r="D2207" s="33"/>
      <c r="E2207" s="33"/>
      <c r="F2207" s="33"/>
      <c r="G2207" s="33"/>
      <c r="I2207" s="33"/>
      <c r="J2207" s="33"/>
      <c r="K2207" s="33"/>
      <c r="L2207" s="33"/>
      <c r="M2207" s="33"/>
      <c r="N2207" s="33"/>
      <c r="O2207" s="33"/>
      <c r="P2207" s="33"/>
      <c r="Q2207" s="33"/>
      <c r="R2207" s="33"/>
      <c r="S2207" s="33"/>
      <c r="T2207" s="33"/>
      <c r="U2207" s="33"/>
      <c r="V2207" s="33"/>
      <c r="X2207" s="33"/>
      <c r="Y2207" s="33"/>
      <c r="Z2207" s="33"/>
      <c r="AA2207" s="33"/>
      <c r="AB2207" s="33"/>
      <c r="AC2207" s="33"/>
    </row>
    <row r="2208" spans="1:29">
      <c r="A2208" s="33"/>
      <c r="B2208" s="33"/>
      <c r="C2208" s="33"/>
      <c r="D2208" s="33"/>
      <c r="E2208" s="33"/>
      <c r="F2208" s="33"/>
      <c r="G2208" s="33"/>
      <c r="I2208" s="33"/>
      <c r="J2208" s="33"/>
      <c r="K2208" s="33"/>
      <c r="L2208" s="33"/>
      <c r="M2208" s="33"/>
      <c r="N2208" s="33"/>
      <c r="O2208" s="33"/>
      <c r="P2208" s="33"/>
      <c r="Q2208" s="33"/>
      <c r="R2208" s="33"/>
      <c r="S2208" s="33"/>
      <c r="T2208" s="33"/>
      <c r="U2208" s="33"/>
      <c r="V2208" s="33"/>
      <c r="X2208" s="33"/>
      <c r="Y2208" s="33"/>
      <c r="Z2208" s="33"/>
      <c r="AA2208" s="33"/>
      <c r="AB2208" s="33"/>
      <c r="AC2208" s="33"/>
    </row>
    <row r="2209" spans="1:29">
      <c r="A2209" s="33"/>
      <c r="B2209" s="33"/>
      <c r="C2209" s="33"/>
      <c r="D2209" s="33"/>
      <c r="E2209" s="33"/>
      <c r="F2209" s="33"/>
      <c r="G2209" s="33"/>
      <c r="I2209" s="33"/>
      <c r="J2209" s="33"/>
      <c r="K2209" s="33"/>
      <c r="L2209" s="33"/>
      <c r="M2209" s="33"/>
      <c r="N2209" s="33"/>
      <c r="O2209" s="33"/>
      <c r="P2209" s="33"/>
      <c r="Q2209" s="33"/>
      <c r="R2209" s="33"/>
      <c r="S2209" s="33"/>
      <c r="T2209" s="33"/>
      <c r="U2209" s="33"/>
      <c r="V2209" s="33"/>
      <c r="X2209" s="33"/>
      <c r="Y2209" s="33"/>
      <c r="Z2209" s="33"/>
      <c r="AA2209" s="33"/>
      <c r="AB2209" s="33"/>
      <c r="AC2209" s="33"/>
    </row>
    <row r="2210" spans="1:29">
      <c r="A2210" s="33"/>
      <c r="B2210" s="33"/>
      <c r="C2210" s="33"/>
      <c r="D2210" s="33"/>
      <c r="E2210" s="33"/>
      <c r="F2210" s="33"/>
      <c r="G2210" s="33"/>
      <c r="I2210" s="33"/>
      <c r="J2210" s="33"/>
      <c r="K2210" s="33"/>
      <c r="L2210" s="33"/>
      <c r="M2210" s="33"/>
      <c r="N2210" s="33"/>
      <c r="O2210" s="33"/>
      <c r="P2210" s="33"/>
      <c r="Q2210" s="33"/>
      <c r="R2210" s="33"/>
      <c r="S2210" s="33"/>
      <c r="T2210" s="33"/>
      <c r="U2210" s="33"/>
      <c r="V2210" s="33"/>
      <c r="X2210" s="33"/>
      <c r="Y2210" s="33"/>
      <c r="Z2210" s="33"/>
      <c r="AA2210" s="33"/>
      <c r="AB2210" s="33"/>
      <c r="AC2210" s="33"/>
    </row>
    <row r="2211" spans="1:29">
      <c r="A2211" s="33"/>
      <c r="B2211" s="33"/>
      <c r="C2211" s="33"/>
      <c r="D2211" s="33"/>
      <c r="E2211" s="33"/>
      <c r="F2211" s="33"/>
      <c r="G2211" s="33"/>
      <c r="I2211" s="33"/>
      <c r="J2211" s="33"/>
      <c r="K2211" s="33"/>
      <c r="L2211" s="33"/>
      <c r="M2211" s="33"/>
      <c r="N2211" s="33"/>
      <c r="O2211" s="33"/>
      <c r="P2211" s="33"/>
      <c r="Q2211" s="33"/>
      <c r="R2211" s="33"/>
      <c r="S2211" s="33"/>
      <c r="T2211" s="33"/>
      <c r="U2211" s="33"/>
      <c r="V2211" s="33"/>
      <c r="X2211" s="33"/>
      <c r="Y2211" s="33"/>
      <c r="Z2211" s="33"/>
      <c r="AA2211" s="33"/>
      <c r="AB2211" s="33"/>
      <c r="AC2211" s="33"/>
    </row>
    <row r="2212" spans="1:29">
      <c r="A2212" s="33"/>
      <c r="B2212" s="33"/>
      <c r="C2212" s="33"/>
      <c r="D2212" s="33"/>
      <c r="E2212" s="33"/>
      <c r="F2212" s="33"/>
      <c r="G2212" s="33"/>
      <c r="I2212" s="33"/>
      <c r="J2212" s="33"/>
      <c r="K2212" s="33"/>
      <c r="L2212" s="33"/>
      <c r="M2212" s="33"/>
      <c r="N2212" s="33"/>
      <c r="O2212" s="33"/>
      <c r="P2212" s="33"/>
      <c r="Q2212" s="33"/>
      <c r="R2212" s="33"/>
      <c r="S2212" s="33"/>
      <c r="T2212" s="33"/>
      <c r="U2212" s="33"/>
      <c r="V2212" s="33"/>
      <c r="X2212" s="33"/>
      <c r="Y2212" s="33"/>
      <c r="Z2212" s="33"/>
      <c r="AA2212" s="33"/>
      <c r="AB2212" s="33"/>
      <c r="AC2212" s="33"/>
    </row>
    <row r="2213" spans="1:29">
      <c r="A2213" s="33"/>
      <c r="B2213" s="33"/>
      <c r="C2213" s="33"/>
      <c r="D2213" s="33"/>
      <c r="E2213" s="33"/>
      <c r="F2213" s="33"/>
      <c r="G2213" s="33"/>
      <c r="I2213" s="33"/>
      <c r="J2213" s="33"/>
      <c r="K2213" s="33"/>
      <c r="L2213" s="33"/>
      <c r="M2213" s="33"/>
      <c r="N2213" s="33"/>
      <c r="O2213" s="33"/>
      <c r="P2213" s="33"/>
      <c r="Q2213" s="33"/>
      <c r="R2213" s="33"/>
      <c r="S2213" s="33"/>
      <c r="T2213" s="33"/>
      <c r="U2213" s="33"/>
      <c r="V2213" s="33"/>
      <c r="X2213" s="33"/>
      <c r="Y2213" s="33"/>
      <c r="Z2213" s="33"/>
      <c r="AA2213" s="33"/>
      <c r="AB2213" s="33"/>
      <c r="AC2213" s="33"/>
    </row>
    <row r="2214" spans="1:29">
      <c r="A2214" s="33"/>
      <c r="B2214" s="33"/>
      <c r="C2214" s="33"/>
      <c r="D2214" s="33"/>
      <c r="E2214" s="33"/>
      <c r="F2214" s="33"/>
      <c r="G2214" s="33"/>
      <c r="I2214" s="33"/>
      <c r="J2214" s="33"/>
      <c r="K2214" s="33"/>
      <c r="L2214" s="33"/>
      <c r="M2214" s="33"/>
      <c r="N2214" s="33"/>
      <c r="O2214" s="33"/>
      <c r="P2214" s="33"/>
      <c r="Q2214" s="33"/>
      <c r="R2214" s="33"/>
      <c r="S2214" s="33"/>
      <c r="T2214" s="33"/>
      <c r="U2214" s="33"/>
      <c r="V2214" s="33"/>
      <c r="X2214" s="33"/>
      <c r="Y2214" s="33"/>
      <c r="Z2214" s="33"/>
      <c r="AA2214" s="33"/>
      <c r="AB2214" s="33"/>
      <c r="AC2214" s="33"/>
    </row>
    <row r="2215" spans="1:29">
      <c r="A2215" s="33"/>
      <c r="B2215" s="33"/>
      <c r="C2215" s="33"/>
      <c r="D2215" s="33"/>
      <c r="E2215" s="33"/>
      <c r="F2215" s="33"/>
      <c r="G2215" s="33"/>
      <c r="I2215" s="33"/>
      <c r="J2215" s="33"/>
      <c r="K2215" s="33"/>
      <c r="L2215" s="33"/>
      <c r="M2215" s="33"/>
      <c r="N2215" s="33"/>
      <c r="O2215" s="33"/>
      <c r="P2215" s="33"/>
      <c r="Q2215" s="33"/>
      <c r="R2215" s="33"/>
      <c r="S2215" s="33"/>
      <c r="T2215" s="33"/>
      <c r="U2215" s="33"/>
      <c r="V2215" s="33"/>
      <c r="X2215" s="33"/>
      <c r="Y2215" s="33"/>
      <c r="Z2215" s="33"/>
      <c r="AA2215" s="33"/>
      <c r="AB2215" s="33"/>
      <c r="AC2215" s="33"/>
    </row>
    <row r="2216" spans="1:29">
      <c r="A2216" s="33"/>
      <c r="B2216" s="33"/>
      <c r="C2216" s="33"/>
      <c r="D2216" s="33"/>
      <c r="E2216" s="33"/>
      <c r="F2216" s="33"/>
      <c r="G2216" s="33"/>
      <c r="I2216" s="33"/>
      <c r="J2216" s="33"/>
      <c r="K2216" s="33"/>
      <c r="L2216" s="33"/>
      <c r="M2216" s="33"/>
      <c r="N2216" s="33"/>
      <c r="O2216" s="33"/>
      <c r="P2216" s="33"/>
      <c r="Q2216" s="33"/>
      <c r="R2216" s="33"/>
      <c r="S2216" s="33"/>
      <c r="T2216" s="33"/>
      <c r="U2216" s="33"/>
      <c r="V2216" s="33"/>
      <c r="X2216" s="33"/>
      <c r="Y2216" s="33"/>
      <c r="Z2216" s="33"/>
      <c r="AA2216" s="33"/>
      <c r="AB2216" s="33"/>
      <c r="AC2216" s="33"/>
    </row>
    <row r="2217" spans="1:29">
      <c r="A2217" s="33"/>
      <c r="B2217" s="33"/>
      <c r="C2217" s="33"/>
      <c r="D2217" s="33"/>
      <c r="E2217" s="33"/>
      <c r="F2217" s="33"/>
      <c r="G2217" s="33"/>
      <c r="I2217" s="33"/>
      <c r="J2217" s="33"/>
      <c r="K2217" s="33"/>
      <c r="L2217" s="33"/>
      <c r="M2217" s="33"/>
      <c r="N2217" s="33"/>
      <c r="O2217" s="33"/>
      <c r="P2217" s="33"/>
      <c r="Q2217" s="33"/>
      <c r="R2217" s="33"/>
      <c r="S2217" s="33"/>
      <c r="T2217" s="33"/>
      <c r="U2217" s="33"/>
      <c r="V2217" s="33"/>
      <c r="X2217" s="33"/>
      <c r="Y2217" s="33"/>
      <c r="Z2217" s="33"/>
      <c r="AA2217" s="33"/>
      <c r="AB2217" s="33"/>
      <c r="AC2217" s="33"/>
    </row>
    <row r="2218" spans="1:29">
      <c r="A2218" s="33"/>
      <c r="B2218" s="33"/>
      <c r="C2218" s="33"/>
      <c r="D2218" s="33"/>
      <c r="E2218" s="33"/>
      <c r="F2218" s="33"/>
      <c r="G2218" s="33"/>
      <c r="I2218" s="33"/>
      <c r="J2218" s="33"/>
      <c r="K2218" s="33"/>
      <c r="L2218" s="33"/>
      <c r="M2218" s="33"/>
      <c r="N2218" s="33"/>
      <c r="O2218" s="33"/>
      <c r="P2218" s="33"/>
      <c r="Q2218" s="33"/>
      <c r="R2218" s="33"/>
      <c r="S2218" s="33"/>
      <c r="T2218" s="33"/>
      <c r="U2218" s="33"/>
      <c r="V2218" s="33"/>
      <c r="X2218" s="33"/>
      <c r="Y2218" s="33"/>
      <c r="Z2218" s="33"/>
      <c r="AA2218" s="33"/>
      <c r="AB2218" s="33"/>
      <c r="AC2218" s="33"/>
    </row>
    <row r="2219" spans="1:29">
      <c r="A2219" s="33"/>
      <c r="B2219" s="33"/>
      <c r="C2219" s="33"/>
      <c r="D2219" s="33"/>
      <c r="E2219" s="33"/>
      <c r="F2219" s="33"/>
      <c r="G2219" s="33"/>
      <c r="I2219" s="33"/>
      <c r="J2219" s="33"/>
      <c r="K2219" s="33"/>
      <c r="L2219" s="33"/>
      <c r="M2219" s="33"/>
      <c r="N2219" s="33"/>
      <c r="O2219" s="33"/>
      <c r="P2219" s="33"/>
      <c r="Q2219" s="33"/>
      <c r="R2219" s="33"/>
      <c r="S2219" s="33"/>
      <c r="T2219" s="33"/>
      <c r="U2219" s="33"/>
      <c r="V2219" s="33"/>
      <c r="X2219" s="33"/>
      <c r="Y2219" s="33"/>
      <c r="Z2219" s="33"/>
      <c r="AA2219" s="33"/>
      <c r="AB2219" s="33"/>
      <c r="AC2219" s="33"/>
    </row>
    <row r="2220" spans="1:29">
      <c r="A2220" s="33"/>
      <c r="B2220" s="33"/>
      <c r="C2220" s="33"/>
      <c r="D2220" s="33"/>
      <c r="E2220" s="33"/>
      <c r="F2220" s="33"/>
      <c r="G2220" s="33"/>
      <c r="I2220" s="33"/>
      <c r="J2220" s="33"/>
      <c r="K2220" s="33"/>
      <c r="L2220" s="33"/>
      <c r="M2220" s="33"/>
      <c r="N2220" s="33"/>
      <c r="O2220" s="33"/>
      <c r="P2220" s="33"/>
      <c r="Q2220" s="33"/>
      <c r="R2220" s="33"/>
      <c r="S2220" s="33"/>
      <c r="T2220" s="33"/>
      <c r="U2220" s="33"/>
      <c r="V2220" s="33"/>
      <c r="X2220" s="33"/>
      <c r="Y2220" s="33"/>
      <c r="Z2220" s="33"/>
      <c r="AA2220" s="33"/>
      <c r="AB2220" s="33"/>
      <c r="AC2220" s="33"/>
    </row>
    <row r="2221" spans="1:29">
      <c r="A2221" s="33"/>
      <c r="B2221" s="33"/>
      <c r="C2221" s="33"/>
      <c r="D2221" s="33"/>
      <c r="E2221" s="33"/>
      <c r="F2221" s="33"/>
      <c r="G2221" s="33"/>
      <c r="I2221" s="33"/>
      <c r="J2221" s="33"/>
      <c r="K2221" s="33"/>
      <c r="L2221" s="33"/>
      <c r="M2221" s="33"/>
      <c r="N2221" s="33"/>
      <c r="O2221" s="33"/>
      <c r="P2221" s="33"/>
      <c r="Q2221" s="33"/>
      <c r="R2221" s="33"/>
      <c r="S2221" s="33"/>
      <c r="T2221" s="33"/>
      <c r="U2221" s="33"/>
      <c r="V2221" s="33"/>
      <c r="X2221" s="33"/>
      <c r="Y2221" s="33"/>
      <c r="Z2221" s="33"/>
      <c r="AA2221" s="33"/>
      <c r="AB2221" s="33"/>
      <c r="AC2221" s="33"/>
    </row>
    <row r="2222" spans="1:29">
      <c r="A2222" s="33"/>
      <c r="B2222" s="33"/>
      <c r="C2222" s="33"/>
      <c r="D2222" s="33"/>
      <c r="E2222" s="33"/>
      <c r="F2222" s="33"/>
      <c r="G2222" s="33"/>
      <c r="I2222" s="33"/>
      <c r="J2222" s="33"/>
      <c r="K2222" s="33"/>
      <c r="L2222" s="33"/>
      <c r="M2222" s="33"/>
      <c r="N2222" s="33"/>
      <c r="O2222" s="33"/>
      <c r="P2222" s="33"/>
      <c r="Q2222" s="33"/>
      <c r="R2222" s="33"/>
      <c r="S2222" s="33"/>
      <c r="T2222" s="33"/>
      <c r="U2222" s="33"/>
      <c r="V2222" s="33"/>
      <c r="X2222" s="33"/>
      <c r="Y2222" s="33"/>
      <c r="Z2222" s="33"/>
      <c r="AA2222" s="33"/>
      <c r="AB2222" s="33"/>
      <c r="AC2222" s="33"/>
    </row>
    <row r="2223" spans="1:29">
      <c r="A2223" s="33"/>
      <c r="B2223" s="33"/>
      <c r="C2223" s="33"/>
      <c r="D2223" s="33"/>
      <c r="E2223" s="33"/>
      <c r="F2223" s="33"/>
      <c r="G2223" s="33"/>
      <c r="I2223" s="33"/>
      <c r="J2223" s="33"/>
      <c r="K2223" s="33"/>
      <c r="L2223" s="33"/>
      <c r="M2223" s="33"/>
      <c r="N2223" s="33"/>
      <c r="O2223" s="33"/>
      <c r="P2223" s="33"/>
      <c r="Q2223" s="33"/>
      <c r="R2223" s="33"/>
      <c r="S2223" s="33"/>
      <c r="T2223" s="33"/>
      <c r="U2223" s="33"/>
      <c r="V2223" s="33"/>
      <c r="X2223" s="33"/>
      <c r="Y2223" s="33"/>
      <c r="Z2223" s="33"/>
      <c r="AA2223" s="33"/>
      <c r="AB2223" s="33"/>
      <c r="AC2223" s="33"/>
    </row>
    <row r="2224" spans="1:29">
      <c r="A2224" s="33"/>
      <c r="B2224" s="33"/>
      <c r="C2224" s="33"/>
      <c r="D2224" s="33"/>
      <c r="E2224" s="33"/>
      <c r="F2224" s="33"/>
      <c r="G2224" s="33"/>
      <c r="I2224" s="33"/>
      <c r="J2224" s="33"/>
      <c r="K2224" s="33"/>
      <c r="L2224" s="33"/>
      <c r="M2224" s="33"/>
      <c r="N2224" s="33"/>
      <c r="O2224" s="33"/>
      <c r="P2224" s="33"/>
      <c r="Q2224" s="33"/>
      <c r="R2224" s="33"/>
      <c r="S2224" s="33"/>
      <c r="T2224" s="33"/>
      <c r="U2224" s="33"/>
      <c r="V2224" s="33"/>
      <c r="X2224" s="33"/>
      <c r="Y2224" s="33"/>
      <c r="Z2224" s="33"/>
      <c r="AA2224" s="33"/>
      <c r="AB2224" s="33"/>
      <c r="AC2224" s="33"/>
    </row>
    <row r="2225" spans="1:29">
      <c r="A2225" s="33"/>
      <c r="B2225" s="33"/>
      <c r="C2225" s="33"/>
      <c r="D2225" s="33"/>
      <c r="E2225" s="33"/>
      <c r="F2225" s="33"/>
      <c r="G2225" s="33"/>
      <c r="I2225" s="33"/>
      <c r="J2225" s="33"/>
      <c r="K2225" s="33"/>
      <c r="L2225" s="33"/>
      <c r="M2225" s="33"/>
      <c r="N2225" s="33"/>
      <c r="O2225" s="33"/>
      <c r="P2225" s="33"/>
      <c r="Q2225" s="33"/>
      <c r="R2225" s="33"/>
      <c r="S2225" s="33"/>
      <c r="T2225" s="33"/>
      <c r="U2225" s="33"/>
      <c r="V2225" s="33"/>
      <c r="X2225" s="33"/>
      <c r="Y2225" s="33"/>
      <c r="Z2225" s="33"/>
      <c r="AA2225" s="33"/>
      <c r="AB2225" s="33"/>
      <c r="AC2225" s="33"/>
    </row>
    <row r="2226" spans="1:29">
      <c r="A2226" s="33"/>
      <c r="B2226" s="33"/>
      <c r="C2226" s="33"/>
      <c r="D2226" s="33"/>
      <c r="E2226" s="33"/>
      <c r="F2226" s="33"/>
      <c r="G2226" s="33"/>
      <c r="I2226" s="33"/>
      <c r="J2226" s="33"/>
      <c r="K2226" s="33"/>
      <c r="L2226" s="33"/>
      <c r="M2226" s="33"/>
      <c r="N2226" s="33"/>
      <c r="O2226" s="33"/>
      <c r="P2226" s="33"/>
      <c r="Q2226" s="33"/>
      <c r="R2226" s="33"/>
      <c r="S2226" s="33"/>
      <c r="T2226" s="33"/>
      <c r="U2226" s="33"/>
      <c r="V2226" s="33"/>
      <c r="X2226" s="33"/>
      <c r="Y2226" s="33"/>
      <c r="Z2226" s="33"/>
      <c r="AA2226" s="33"/>
      <c r="AB2226" s="33"/>
      <c r="AC2226" s="33"/>
    </row>
    <row r="2227" spans="1:29">
      <c r="A2227" s="33"/>
      <c r="B2227" s="33"/>
      <c r="C2227" s="33"/>
      <c r="D2227" s="33"/>
      <c r="E2227" s="33"/>
      <c r="F2227" s="33"/>
      <c r="G2227" s="33"/>
      <c r="I2227" s="33"/>
      <c r="J2227" s="33"/>
      <c r="K2227" s="33"/>
      <c r="L2227" s="33"/>
      <c r="M2227" s="33"/>
      <c r="N2227" s="33"/>
      <c r="O2227" s="33"/>
      <c r="P2227" s="33"/>
      <c r="Q2227" s="33"/>
      <c r="R2227" s="33"/>
      <c r="S2227" s="33"/>
      <c r="T2227" s="33"/>
      <c r="U2227" s="33"/>
      <c r="V2227" s="33"/>
      <c r="X2227" s="33"/>
      <c r="Y2227" s="33"/>
      <c r="Z2227" s="33"/>
      <c r="AA2227" s="33"/>
      <c r="AB2227" s="33"/>
      <c r="AC2227" s="33"/>
    </row>
    <row r="2228" spans="1:29">
      <c r="A2228" s="33"/>
      <c r="B2228" s="33"/>
      <c r="C2228" s="33"/>
      <c r="D2228" s="33"/>
      <c r="E2228" s="33"/>
      <c r="F2228" s="33"/>
      <c r="G2228" s="33"/>
      <c r="I2228" s="33"/>
      <c r="J2228" s="33"/>
      <c r="K2228" s="33"/>
      <c r="L2228" s="33"/>
      <c r="M2228" s="33"/>
      <c r="N2228" s="33"/>
      <c r="O2228" s="33"/>
      <c r="P2228" s="33"/>
      <c r="Q2228" s="33"/>
      <c r="R2228" s="33"/>
      <c r="S2228" s="33"/>
      <c r="T2228" s="33"/>
      <c r="U2228" s="33"/>
      <c r="V2228" s="33"/>
      <c r="X2228" s="33"/>
      <c r="Y2228" s="33"/>
      <c r="Z2228" s="33"/>
      <c r="AA2228" s="33"/>
      <c r="AB2228" s="33"/>
      <c r="AC2228" s="33"/>
    </row>
    <row r="2229" spans="1:29">
      <c r="A2229" s="33"/>
      <c r="B2229" s="33"/>
      <c r="C2229" s="33"/>
      <c r="D2229" s="33"/>
      <c r="E2229" s="33"/>
      <c r="F2229" s="33"/>
      <c r="G2229" s="33"/>
      <c r="I2229" s="33"/>
      <c r="J2229" s="33"/>
      <c r="K2229" s="33"/>
      <c r="L2229" s="33"/>
      <c r="M2229" s="33"/>
      <c r="N2229" s="33"/>
      <c r="O2229" s="33"/>
      <c r="P2229" s="33"/>
      <c r="Q2229" s="33"/>
      <c r="R2229" s="33"/>
      <c r="S2229" s="33"/>
      <c r="T2229" s="33"/>
      <c r="U2229" s="33"/>
      <c r="V2229" s="33"/>
      <c r="X2229" s="33"/>
      <c r="Y2229" s="33"/>
      <c r="Z2229" s="33"/>
      <c r="AA2229" s="33"/>
      <c r="AB2229" s="33"/>
      <c r="AC2229" s="33"/>
    </row>
    <row r="2230" spans="1:29">
      <c r="A2230" s="33"/>
      <c r="B2230" s="33"/>
      <c r="C2230" s="33"/>
      <c r="D2230" s="33"/>
      <c r="E2230" s="33"/>
      <c r="F2230" s="33"/>
      <c r="G2230" s="33"/>
      <c r="I2230" s="33"/>
      <c r="J2230" s="33"/>
      <c r="K2230" s="33"/>
      <c r="L2230" s="33"/>
      <c r="M2230" s="33"/>
      <c r="N2230" s="33"/>
      <c r="O2230" s="33"/>
      <c r="P2230" s="33"/>
      <c r="Q2230" s="33"/>
      <c r="R2230" s="33"/>
      <c r="S2230" s="33"/>
      <c r="T2230" s="33"/>
      <c r="U2230" s="33"/>
      <c r="V2230" s="33"/>
      <c r="X2230" s="33"/>
      <c r="Y2230" s="33"/>
      <c r="Z2230" s="33"/>
      <c r="AA2230" s="33"/>
      <c r="AB2230" s="33"/>
      <c r="AC2230" s="33"/>
    </row>
    <row r="2231" spans="1:29">
      <c r="A2231" s="33"/>
      <c r="B2231" s="33"/>
      <c r="C2231" s="33"/>
      <c r="D2231" s="33"/>
      <c r="E2231" s="33"/>
      <c r="F2231" s="33"/>
      <c r="G2231" s="33"/>
      <c r="I2231" s="33"/>
      <c r="J2231" s="33"/>
      <c r="K2231" s="33"/>
      <c r="L2231" s="33"/>
      <c r="M2231" s="33"/>
      <c r="N2231" s="33"/>
      <c r="O2231" s="33"/>
      <c r="P2231" s="33"/>
      <c r="Q2231" s="33"/>
      <c r="R2231" s="33"/>
      <c r="S2231" s="33"/>
      <c r="T2231" s="33"/>
      <c r="U2231" s="33"/>
      <c r="V2231" s="33"/>
      <c r="X2231" s="33"/>
      <c r="Y2231" s="33"/>
      <c r="Z2231" s="33"/>
      <c r="AA2231" s="33"/>
      <c r="AB2231" s="33"/>
      <c r="AC2231" s="33"/>
    </row>
    <row r="2232" spans="1:29">
      <c r="A2232" s="33"/>
      <c r="B2232" s="33"/>
      <c r="C2232" s="33"/>
      <c r="D2232" s="33"/>
      <c r="E2232" s="33"/>
      <c r="F2232" s="33"/>
      <c r="G2232" s="33"/>
      <c r="I2232" s="33"/>
      <c r="J2232" s="33"/>
      <c r="K2232" s="33"/>
      <c r="L2232" s="33"/>
      <c r="M2232" s="33"/>
      <c r="N2232" s="33"/>
      <c r="O2232" s="33"/>
      <c r="P2232" s="33"/>
      <c r="Q2232" s="33"/>
      <c r="R2232" s="33"/>
      <c r="S2232" s="33"/>
      <c r="T2232" s="33"/>
      <c r="U2232" s="33"/>
      <c r="V2232" s="33"/>
      <c r="X2232" s="33"/>
      <c r="Y2232" s="33"/>
      <c r="Z2232" s="33"/>
      <c r="AA2232" s="33"/>
      <c r="AB2232" s="33"/>
      <c r="AC2232" s="33"/>
    </row>
    <row r="2233" spans="1:29">
      <c r="A2233" s="33"/>
      <c r="B2233" s="33"/>
      <c r="C2233" s="33"/>
      <c r="D2233" s="33"/>
      <c r="E2233" s="33"/>
      <c r="F2233" s="33"/>
      <c r="G2233" s="33"/>
      <c r="I2233" s="33"/>
      <c r="J2233" s="33"/>
      <c r="K2233" s="33"/>
      <c r="L2233" s="33"/>
      <c r="M2233" s="33"/>
      <c r="N2233" s="33"/>
      <c r="O2233" s="33"/>
      <c r="P2233" s="33"/>
      <c r="Q2233" s="33"/>
      <c r="R2233" s="33"/>
      <c r="S2233" s="33"/>
      <c r="T2233" s="33"/>
      <c r="U2233" s="33"/>
      <c r="V2233" s="33"/>
      <c r="X2233" s="33"/>
      <c r="Y2233" s="33"/>
      <c r="Z2233" s="33"/>
      <c r="AA2233" s="33"/>
      <c r="AB2233" s="33"/>
      <c r="AC2233" s="33"/>
    </row>
    <row r="2234" spans="1:29">
      <c r="A2234" s="33"/>
      <c r="B2234" s="33"/>
      <c r="C2234" s="33"/>
      <c r="D2234" s="33"/>
      <c r="E2234" s="33"/>
      <c r="F2234" s="33"/>
      <c r="G2234" s="33"/>
      <c r="I2234" s="33"/>
      <c r="J2234" s="33"/>
      <c r="K2234" s="33"/>
      <c r="L2234" s="33"/>
      <c r="M2234" s="33"/>
      <c r="N2234" s="33"/>
      <c r="O2234" s="33"/>
      <c r="P2234" s="33"/>
      <c r="Q2234" s="33"/>
      <c r="R2234" s="33"/>
      <c r="S2234" s="33"/>
      <c r="T2234" s="33"/>
      <c r="U2234" s="33"/>
      <c r="V2234" s="33"/>
      <c r="X2234" s="33"/>
      <c r="Y2234" s="33"/>
      <c r="Z2234" s="33"/>
      <c r="AA2234" s="33"/>
      <c r="AB2234" s="33"/>
      <c r="AC2234" s="33"/>
    </row>
    <row r="2235" spans="1:29">
      <c r="A2235" s="33"/>
      <c r="B2235" s="33"/>
      <c r="C2235" s="33"/>
      <c r="D2235" s="33"/>
      <c r="E2235" s="33"/>
      <c r="F2235" s="33"/>
      <c r="G2235" s="33"/>
      <c r="I2235" s="33"/>
      <c r="J2235" s="33"/>
      <c r="K2235" s="33"/>
      <c r="L2235" s="33"/>
      <c r="M2235" s="33"/>
      <c r="N2235" s="33"/>
      <c r="O2235" s="33"/>
      <c r="P2235" s="33"/>
      <c r="Q2235" s="33"/>
      <c r="R2235" s="33"/>
      <c r="S2235" s="33"/>
      <c r="T2235" s="33"/>
      <c r="U2235" s="33"/>
      <c r="V2235" s="33"/>
      <c r="X2235" s="33"/>
      <c r="Y2235" s="33"/>
      <c r="Z2235" s="33"/>
      <c r="AA2235" s="33"/>
      <c r="AB2235" s="33"/>
      <c r="AC2235" s="33"/>
    </row>
    <row r="2236" spans="1:29">
      <c r="A2236" s="33"/>
      <c r="B2236" s="33"/>
      <c r="C2236" s="33"/>
      <c r="D2236" s="33"/>
      <c r="E2236" s="33"/>
      <c r="F2236" s="33"/>
      <c r="G2236" s="33"/>
      <c r="I2236" s="33"/>
      <c r="J2236" s="33"/>
      <c r="K2236" s="33"/>
      <c r="L2236" s="33"/>
      <c r="M2236" s="33"/>
      <c r="N2236" s="33"/>
      <c r="O2236" s="33"/>
      <c r="P2236" s="33"/>
      <c r="Q2236" s="33"/>
      <c r="R2236" s="33"/>
      <c r="S2236" s="33"/>
      <c r="T2236" s="33"/>
      <c r="U2236" s="33"/>
      <c r="V2236" s="33"/>
      <c r="X2236" s="33"/>
      <c r="Y2236" s="33"/>
      <c r="Z2236" s="33"/>
      <c r="AA2236" s="33"/>
      <c r="AB2236" s="33"/>
      <c r="AC2236" s="33"/>
    </row>
    <row r="2237" spans="1:29">
      <c r="A2237" s="33"/>
      <c r="B2237" s="33"/>
      <c r="C2237" s="33"/>
      <c r="D2237" s="33"/>
      <c r="E2237" s="33"/>
      <c r="F2237" s="33"/>
      <c r="G2237" s="33"/>
      <c r="I2237" s="33"/>
      <c r="J2237" s="33"/>
      <c r="K2237" s="33"/>
      <c r="L2237" s="33"/>
      <c r="M2237" s="33"/>
      <c r="N2237" s="33"/>
      <c r="O2237" s="33"/>
      <c r="P2237" s="33"/>
      <c r="Q2237" s="33"/>
      <c r="R2237" s="33"/>
      <c r="S2237" s="33"/>
      <c r="T2237" s="33"/>
      <c r="U2237" s="33"/>
      <c r="V2237" s="33"/>
      <c r="X2237" s="33"/>
      <c r="Y2237" s="33"/>
      <c r="Z2237" s="33"/>
      <c r="AA2237" s="33"/>
      <c r="AB2237" s="33"/>
      <c r="AC2237" s="33"/>
    </row>
    <row r="2238" spans="1:29">
      <c r="A2238" s="33"/>
      <c r="B2238" s="33"/>
      <c r="C2238" s="33"/>
      <c r="D2238" s="33"/>
      <c r="E2238" s="33"/>
      <c r="F2238" s="33"/>
      <c r="G2238" s="33"/>
      <c r="I2238" s="33"/>
      <c r="J2238" s="33"/>
      <c r="K2238" s="33"/>
      <c r="L2238" s="33"/>
      <c r="M2238" s="33"/>
      <c r="N2238" s="33"/>
      <c r="O2238" s="33"/>
      <c r="P2238" s="33"/>
      <c r="Q2238" s="33"/>
      <c r="R2238" s="33"/>
      <c r="S2238" s="33"/>
      <c r="T2238" s="33"/>
      <c r="U2238" s="33"/>
      <c r="V2238" s="33"/>
      <c r="X2238" s="33"/>
      <c r="Y2238" s="33"/>
      <c r="Z2238" s="33"/>
      <c r="AA2238" s="33"/>
      <c r="AB2238" s="33"/>
      <c r="AC2238" s="33"/>
    </row>
    <row r="2239" spans="1:29">
      <c r="A2239" s="33"/>
      <c r="B2239" s="33"/>
      <c r="C2239" s="33"/>
      <c r="D2239" s="33"/>
      <c r="E2239" s="33"/>
      <c r="F2239" s="33"/>
      <c r="G2239" s="33"/>
      <c r="I2239" s="33"/>
      <c r="J2239" s="33"/>
      <c r="K2239" s="33"/>
      <c r="L2239" s="33"/>
      <c r="M2239" s="33"/>
      <c r="N2239" s="33"/>
      <c r="O2239" s="33"/>
      <c r="P2239" s="33"/>
      <c r="Q2239" s="33"/>
      <c r="R2239" s="33"/>
      <c r="S2239" s="33"/>
      <c r="T2239" s="33"/>
      <c r="U2239" s="33"/>
      <c r="V2239" s="33"/>
      <c r="X2239" s="33"/>
      <c r="Y2239" s="33"/>
      <c r="Z2239" s="33"/>
      <c r="AA2239" s="33"/>
      <c r="AB2239" s="33"/>
      <c r="AC2239" s="33"/>
    </row>
    <row r="2240" spans="1:29">
      <c r="A2240" s="33"/>
      <c r="B2240" s="33"/>
      <c r="C2240" s="33"/>
      <c r="D2240" s="33"/>
      <c r="E2240" s="33"/>
      <c r="F2240" s="33"/>
      <c r="G2240" s="33"/>
      <c r="I2240" s="33"/>
      <c r="J2240" s="33"/>
      <c r="K2240" s="33"/>
      <c r="L2240" s="33"/>
      <c r="M2240" s="33"/>
      <c r="N2240" s="33"/>
      <c r="O2240" s="33"/>
      <c r="P2240" s="33"/>
      <c r="Q2240" s="33"/>
      <c r="R2240" s="33"/>
      <c r="S2240" s="33"/>
      <c r="T2240" s="33"/>
      <c r="U2240" s="33"/>
      <c r="V2240" s="33"/>
      <c r="X2240" s="33"/>
      <c r="Y2240" s="33"/>
      <c r="Z2240" s="33"/>
      <c r="AA2240" s="33"/>
      <c r="AB2240" s="33"/>
      <c r="AC2240" s="33"/>
    </row>
    <row r="2241" spans="1:29">
      <c r="A2241" s="33"/>
      <c r="B2241" s="33"/>
      <c r="C2241" s="33"/>
      <c r="D2241" s="33"/>
      <c r="E2241" s="33"/>
      <c r="F2241" s="33"/>
      <c r="G2241" s="33"/>
      <c r="I2241" s="33"/>
      <c r="J2241" s="33"/>
      <c r="K2241" s="33"/>
      <c r="L2241" s="33"/>
      <c r="M2241" s="33"/>
      <c r="N2241" s="33"/>
      <c r="O2241" s="33"/>
      <c r="P2241" s="33"/>
      <c r="Q2241" s="33"/>
      <c r="R2241" s="33"/>
      <c r="S2241" s="33"/>
      <c r="T2241" s="33"/>
      <c r="U2241" s="33"/>
      <c r="V2241" s="33"/>
      <c r="X2241" s="33"/>
      <c r="Y2241" s="33"/>
      <c r="Z2241" s="33"/>
      <c r="AA2241" s="33"/>
      <c r="AB2241" s="33"/>
      <c r="AC2241" s="33"/>
    </row>
    <row r="2242" spans="1:29">
      <c r="A2242" s="33"/>
      <c r="B2242" s="33"/>
      <c r="C2242" s="33"/>
      <c r="D2242" s="33"/>
      <c r="E2242" s="33"/>
      <c r="F2242" s="33"/>
      <c r="G2242" s="33"/>
      <c r="I2242" s="33"/>
      <c r="J2242" s="33"/>
      <c r="K2242" s="33"/>
      <c r="L2242" s="33"/>
      <c r="M2242" s="33"/>
      <c r="N2242" s="33"/>
      <c r="O2242" s="33"/>
      <c r="P2242" s="33"/>
      <c r="Q2242" s="33"/>
      <c r="R2242" s="33"/>
      <c r="S2242" s="33"/>
      <c r="T2242" s="33"/>
      <c r="U2242" s="33"/>
      <c r="V2242" s="33"/>
      <c r="X2242" s="33"/>
      <c r="Y2242" s="33"/>
      <c r="Z2242" s="33"/>
      <c r="AA2242" s="33"/>
      <c r="AB2242" s="33"/>
      <c r="AC2242" s="33"/>
    </row>
    <row r="2243" spans="1:29">
      <c r="A2243" s="33"/>
      <c r="B2243" s="33"/>
      <c r="C2243" s="33"/>
      <c r="D2243" s="33"/>
      <c r="E2243" s="33"/>
      <c r="F2243" s="33"/>
      <c r="G2243" s="33"/>
      <c r="I2243" s="33"/>
      <c r="J2243" s="33"/>
      <c r="K2243" s="33"/>
      <c r="L2243" s="33"/>
      <c r="M2243" s="33"/>
      <c r="N2243" s="33"/>
      <c r="O2243" s="33"/>
      <c r="P2243" s="33"/>
      <c r="Q2243" s="33"/>
      <c r="R2243" s="33"/>
      <c r="S2243" s="33"/>
      <c r="T2243" s="33"/>
      <c r="U2243" s="33"/>
      <c r="V2243" s="33"/>
      <c r="X2243" s="33"/>
      <c r="Y2243" s="33"/>
      <c r="Z2243" s="33"/>
      <c r="AA2243" s="33"/>
      <c r="AB2243" s="33"/>
      <c r="AC2243" s="33"/>
    </row>
    <row r="2244" spans="1:29">
      <c r="A2244" s="33"/>
      <c r="B2244" s="33"/>
      <c r="C2244" s="33"/>
      <c r="D2244" s="33"/>
      <c r="E2244" s="33"/>
      <c r="F2244" s="33"/>
      <c r="G2244" s="33"/>
      <c r="I2244" s="33"/>
      <c r="J2244" s="33"/>
      <c r="K2244" s="33"/>
      <c r="L2244" s="33"/>
      <c r="M2244" s="33"/>
      <c r="N2244" s="33"/>
      <c r="O2244" s="33"/>
      <c r="P2244" s="33"/>
      <c r="Q2244" s="33"/>
      <c r="R2244" s="33"/>
      <c r="S2244" s="33"/>
      <c r="T2244" s="33"/>
      <c r="U2244" s="33"/>
      <c r="V2244" s="33"/>
      <c r="X2244" s="33"/>
      <c r="Y2244" s="33"/>
      <c r="Z2244" s="33"/>
      <c r="AA2244" s="33"/>
      <c r="AB2244" s="33"/>
      <c r="AC2244" s="33"/>
    </row>
    <row r="2245" spans="1:29">
      <c r="A2245" s="33"/>
      <c r="B2245" s="33"/>
      <c r="C2245" s="33"/>
      <c r="D2245" s="33"/>
      <c r="E2245" s="33"/>
      <c r="F2245" s="33"/>
      <c r="G2245" s="33"/>
      <c r="I2245" s="33"/>
      <c r="J2245" s="33"/>
      <c r="K2245" s="33"/>
      <c r="L2245" s="33"/>
      <c r="M2245" s="33"/>
      <c r="N2245" s="33"/>
      <c r="O2245" s="33"/>
      <c r="P2245" s="33"/>
      <c r="Q2245" s="33"/>
      <c r="R2245" s="33"/>
      <c r="S2245" s="33"/>
      <c r="T2245" s="33"/>
      <c r="U2245" s="33"/>
      <c r="V2245" s="33"/>
      <c r="X2245" s="33"/>
      <c r="Y2245" s="33"/>
      <c r="Z2245" s="33"/>
      <c r="AA2245" s="33"/>
      <c r="AB2245" s="33"/>
      <c r="AC2245" s="33"/>
    </row>
    <row r="2246" spans="1:29">
      <c r="A2246" s="33"/>
      <c r="B2246" s="33"/>
      <c r="C2246" s="33"/>
      <c r="D2246" s="33"/>
      <c r="E2246" s="33"/>
      <c r="F2246" s="33"/>
      <c r="G2246" s="33"/>
      <c r="I2246" s="33"/>
      <c r="J2246" s="33"/>
      <c r="K2246" s="33"/>
      <c r="L2246" s="33"/>
      <c r="M2246" s="33"/>
      <c r="N2246" s="33"/>
      <c r="O2246" s="33"/>
      <c r="P2246" s="33"/>
      <c r="Q2246" s="33"/>
      <c r="R2246" s="33"/>
      <c r="S2246" s="33"/>
      <c r="T2246" s="33"/>
      <c r="U2246" s="33"/>
      <c r="V2246" s="33"/>
      <c r="X2246" s="33"/>
      <c r="Y2246" s="33"/>
      <c r="Z2246" s="33"/>
      <c r="AA2246" s="33"/>
      <c r="AB2246" s="33"/>
      <c r="AC2246" s="33"/>
    </row>
    <row r="2247" spans="1:29">
      <c r="A2247" s="33"/>
      <c r="B2247" s="33"/>
      <c r="C2247" s="33"/>
      <c r="D2247" s="33"/>
      <c r="E2247" s="33"/>
      <c r="F2247" s="33"/>
      <c r="G2247" s="33"/>
      <c r="I2247" s="33"/>
      <c r="J2247" s="33"/>
      <c r="K2247" s="33"/>
      <c r="L2247" s="33"/>
      <c r="M2247" s="33"/>
      <c r="N2247" s="33"/>
      <c r="O2247" s="33"/>
      <c r="P2247" s="33"/>
      <c r="Q2247" s="33"/>
      <c r="R2247" s="33"/>
      <c r="S2247" s="33"/>
      <c r="T2247" s="33"/>
      <c r="U2247" s="33"/>
      <c r="V2247" s="33"/>
      <c r="X2247" s="33"/>
      <c r="Y2247" s="33"/>
      <c r="Z2247" s="33"/>
      <c r="AA2247" s="33"/>
      <c r="AB2247" s="33"/>
      <c r="AC2247" s="33"/>
    </row>
    <row r="2248" spans="1:29">
      <c r="A2248" s="33"/>
      <c r="B2248" s="33"/>
      <c r="C2248" s="33"/>
      <c r="D2248" s="33"/>
      <c r="E2248" s="33"/>
      <c r="F2248" s="33"/>
      <c r="G2248" s="33"/>
      <c r="I2248" s="33"/>
      <c r="J2248" s="33"/>
      <c r="K2248" s="33"/>
      <c r="L2248" s="33"/>
      <c r="M2248" s="33"/>
      <c r="N2248" s="33"/>
      <c r="O2248" s="33"/>
      <c r="P2248" s="33"/>
      <c r="Q2248" s="33"/>
      <c r="R2248" s="33"/>
      <c r="S2248" s="33"/>
      <c r="T2248" s="33"/>
      <c r="U2248" s="33"/>
      <c r="V2248" s="33"/>
      <c r="X2248" s="33"/>
      <c r="Y2248" s="33"/>
      <c r="Z2248" s="33"/>
      <c r="AA2248" s="33"/>
      <c r="AB2248" s="33"/>
      <c r="AC2248" s="33"/>
    </row>
    <row r="2249" spans="1:29">
      <c r="A2249" s="33"/>
      <c r="B2249" s="33"/>
      <c r="C2249" s="33"/>
      <c r="D2249" s="33"/>
      <c r="E2249" s="33"/>
      <c r="F2249" s="33"/>
      <c r="G2249" s="33"/>
      <c r="I2249" s="33"/>
      <c r="J2249" s="33"/>
      <c r="K2249" s="33"/>
      <c r="L2249" s="33"/>
      <c r="M2249" s="33"/>
      <c r="N2249" s="33"/>
      <c r="O2249" s="33"/>
      <c r="P2249" s="33"/>
      <c r="Q2249" s="33"/>
      <c r="R2249" s="33"/>
      <c r="S2249" s="33"/>
      <c r="T2249" s="33"/>
      <c r="U2249" s="33"/>
      <c r="V2249" s="33"/>
      <c r="X2249" s="33"/>
      <c r="Y2249" s="33"/>
      <c r="Z2249" s="33"/>
      <c r="AA2249" s="33"/>
      <c r="AB2249" s="33"/>
      <c r="AC2249" s="33"/>
    </row>
    <row r="2250" spans="1:29">
      <c r="A2250" s="33"/>
      <c r="B2250" s="33"/>
      <c r="C2250" s="33"/>
      <c r="D2250" s="33"/>
      <c r="E2250" s="33"/>
      <c r="F2250" s="33"/>
      <c r="G2250" s="33"/>
      <c r="I2250" s="33"/>
      <c r="J2250" s="33"/>
      <c r="K2250" s="33"/>
      <c r="L2250" s="33"/>
      <c r="M2250" s="33"/>
      <c r="N2250" s="33"/>
      <c r="O2250" s="33"/>
      <c r="P2250" s="33"/>
      <c r="Q2250" s="33"/>
      <c r="R2250" s="33"/>
      <c r="S2250" s="33"/>
      <c r="T2250" s="33"/>
      <c r="U2250" s="33"/>
      <c r="V2250" s="33"/>
      <c r="X2250" s="33"/>
      <c r="Y2250" s="33"/>
      <c r="Z2250" s="33"/>
      <c r="AA2250" s="33"/>
      <c r="AB2250" s="33"/>
      <c r="AC2250" s="33"/>
    </row>
    <row r="2251" spans="1:29">
      <c r="A2251" s="33"/>
      <c r="B2251" s="33"/>
      <c r="C2251" s="33"/>
      <c r="D2251" s="33"/>
      <c r="E2251" s="33"/>
      <c r="F2251" s="33"/>
      <c r="G2251" s="33"/>
      <c r="I2251" s="33"/>
      <c r="J2251" s="33"/>
      <c r="K2251" s="33"/>
      <c r="L2251" s="33"/>
      <c r="M2251" s="33"/>
      <c r="N2251" s="33"/>
      <c r="O2251" s="33"/>
      <c r="P2251" s="33"/>
      <c r="Q2251" s="33"/>
      <c r="R2251" s="33"/>
      <c r="S2251" s="33"/>
      <c r="T2251" s="33"/>
      <c r="U2251" s="33"/>
      <c r="V2251" s="33"/>
      <c r="X2251" s="33"/>
      <c r="Y2251" s="33"/>
      <c r="Z2251" s="33"/>
      <c r="AA2251" s="33"/>
      <c r="AB2251" s="33"/>
      <c r="AC2251" s="33"/>
    </row>
    <row r="2252" spans="1:29">
      <c r="A2252" s="33"/>
      <c r="B2252" s="33"/>
      <c r="C2252" s="33"/>
      <c r="D2252" s="33"/>
      <c r="E2252" s="33"/>
      <c r="F2252" s="33"/>
      <c r="G2252" s="33"/>
      <c r="I2252" s="33"/>
      <c r="J2252" s="33"/>
      <c r="K2252" s="33"/>
      <c r="L2252" s="33"/>
      <c r="M2252" s="33"/>
      <c r="N2252" s="33"/>
      <c r="O2252" s="33"/>
      <c r="P2252" s="33"/>
      <c r="Q2252" s="33"/>
      <c r="R2252" s="33"/>
      <c r="S2252" s="33"/>
      <c r="T2252" s="33"/>
      <c r="U2252" s="33"/>
      <c r="V2252" s="33"/>
      <c r="X2252" s="33"/>
      <c r="Y2252" s="33"/>
      <c r="Z2252" s="33"/>
      <c r="AA2252" s="33"/>
      <c r="AB2252" s="33"/>
      <c r="AC2252" s="33"/>
    </row>
    <row r="2253" spans="1:29">
      <c r="A2253" s="33"/>
      <c r="B2253" s="33"/>
      <c r="C2253" s="33"/>
      <c r="D2253" s="33"/>
      <c r="E2253" s="33"/>
      <c r="F2253" s="33"/>
      <c r="G2253" s="33"/>
      <c r="I2253" s="33"/>
      <c r="J2253" s="33"/>
      <c r="K2253" s="33"/>
      <c r="L2253" s="33"/>
      <c r="M2253" s="33"/>
      <c r="N2253" s="33"/>
      <c r="O2253" s="33"/>
      <c r="P2253" s="33"/>
      <c r="Q2253" s="33"/>
      <c r="R2253" s="33"/>
      <c r="S2253" s="33"/>
      <c r="T2253" s="33"/>
      <c r="U2253" s="33"/>
      <c r="V2253" s="33"/>
      <c r="X2253" s="33"/>
      <c r="Y2253" s="33"/>
      <c r="Z2253" s="33"/>
      <c r="AA2253" s="33"/>
      <c r="AB2253" s="33"/>
      <c r="AC2253" s="33"/>
    </row>
    <row r="2254" spans="1:29">
      <c r="A2254" s="33"/>
      <c r="B2254" s="33"/>
      <c r="C2254" s="33"/>
      <c r="D2254" s="33"/>
      <c r="E2254" s="33"/>
      <c r="F2254" s="33"/>
      <c r="G2254" s="33"/>
      <c r="I2254" s="33"/>
      <c r="J2254" s="33"/>
      <c r="K2254" s="33"/>
      <c r="L2254" s="33"/>
      <c r="M2254" s="33"/>
      <c r="N2254" s="33"/>
      <c r="O2254" s="33"/>
      <c r="P2254" s="33"/>
      <c r="Q2254" s="33"/>
      <c r="R2254" s="33"/>
      <c r="S2254" s="33"/>
      <c r="T2254" s="33"/>
      <c r="U2254" s="33"/>
      <c r="V2254" s="33"/>
      <c r="X2254" s="33"/>
      <c r="Y2254" s="33"/>
      <c r="Z2254" s="33"/>
      <c r="AA2254" s="33"/>
      <c r="AB2254" s="33"/>
      <c r="AC2254" s="33"/>
    </row>
    <row r="2255" spans="1:29">
      <c r="A2255" s="33"/>
      <c r="B2255" s="33"/>
      <c r="C2255" s="33"/>
      <c r="D2255" s="33"/>
      <c r="E2255" s="33"/>
      <c r="F2255" s="33"/>
      <c r="G2255" s="33"/>
      <c r="I2255" s="33"/>
      <c r="J2255" s="33"/>
      <c r="K2255" s="33"/>
      <c r="L2255" s="33"/>
      <c r="M2255" s="33"/>
      <c r="N2255" s="33"/>
      <c r="O2255" s="33"/>
      <c r="P2255" s="33"/>
      <c r="Q2255" s="33"/>
      <c r="R2255" s="33"/>
      <c r="S2255" s="33"/>
      <c r="T2255" s="33"/>
      <c r="U2255" s="33"/>
      <c r="V2255" s="33"/>
      <c r="X2255" s="33"/>
      <c r="Y2255" s="33"/>
      <c r="Z2255" s="33"/>
      <c r="AA2255" s="33"/>
      <c r="AB2255" s="33"/>
      <c r="AC2255" s="33"/>
    </row>
    <row r="2256" spans="1:29">
      <c r="A2256" s="33"/>
      <c r="B2256" s="33"/>
      <c r="C2256" s="33"/>
      <c r="D2256" s="33"/>
      <c r="E2256" s="33"/>
      <c r="F2256" s="33"/>
      <c r="G2256" s="33"/>
      <c r="I2256" s="33"/>
      <c r="J2256" s="33"/>
      <c r="K2256" s="33"/>
      <c r="L2256" s="33"/>
      <c r="M2256" s="33"/>
      <c r="N2256" s="33"/>
      <c r="O2256" s="33"/>
      <c r="P2256" s="33"/>
      <c r="Q2256" s="33"/>
      <c r="R2256" s="33"/>
      <c r="S2256" s="33"/>
      <c r="T2256" s="33"/>
      <c r="U2256" s="33"/>
      <c r="V2256" s="33"/>
      <c r="X2256" s="33"/>
      <c r="Y2256" s="33"/>
      <c r="Z2256" s="33"/>
      <c r="AA2256" s="33"/>
      <c r="AB2256" s="33"/>
      <c r="AC2256" s="33"/>
    </row>
    <row r="2257" spans="1:29">
      <c r="A2257" s="33"/>
      <c r="B2257" s="33"/>
      <c r="C2257" s="33"/>
      <c r="D2257" s="33"/>
      <c r="E2257" s="33"/>
      <c r="F2257" s="33"/>
      <c r="G2257" s="33"/>
      <c r="I2257" s="33"/>
      <c r="J2257" s="33"/>
      <c r="K2257" s="33"/>
      <c r="L2257" s="33"/>
      <c r="M2257" s="33"/>
      <c r="N2257" s="33"/>
      <c r="O2257" s="33"/>
      <c r="P2257" s="33"/>
      <c r="Q2257" s="33"/>
      <c r="R2257" s="33"/>
      <c r="S2257" s="33"/>
      <c r="T2257" s="33"/>
      <c r="U2257" s="33"/>
      <c r="V2257" s="33"/>
      <c r="X2257" s="33"/>
      <c r="Y2257" s="33"/>
      <c r="Z2257" s="33"/>
      <c r="AA2257" s="33"/>
      <c r="AB2257" s="33"/>
      <c r="AC2257" s="33"/>
    </row>
    <row r="2258" spans="1:29">
      <c r="A2258" s="33"/>
      <c r="B2258" s="33"/>
      <c r="C2258" s="33"/>
      <c r="D2258" s="33"/>
      <c r="E2258" s="33"/>
      <c r="F2258" s="33"/>
      <c r="G2258" s="33"/>
      <c r="I2258" s="33"/>
      <c r="J2258" s="33"/>
      <c r="K2258" s="33"/>
      <c r="L2258" s="33"/>
      <c r="M2258" s="33"/>
      <c r="N2258" s="33"/>
      <c r="O2258" s="33"/>
      <c r="P2258" s="33"/>
      <c r="Q2258" s="33"/>
      <c r="R2258" s="33"/>
      <c r="S2258" s="33"/>
      <c r="T2258" s="33"/>
      <c r="U2258" s="33"/>
      <c r="V2258" s="33"/>
      <c r="X2258" s="33"/>
      <c r="Y2258" s="33"/>
      <c r="Z2258" s="33"/>
      <c r="AA2258" s="33"/>
      <c r="AB2258" s="33"/>
      <c r="AC2258" s="33"/>
    </row>
    <row r="2259" spans="1:29">
      <c r="A2259" s="33"/>
      <c r="B2259" s="33"/>
      <c r="C2259" s="33"/>
      <c r="D2259" s="33"/>
      <c r="E2259" s="33"/>
      <c r="F2259" s="33"/>
      <c r="G2259" s="33"/>
      <c r="I2259" s="33"/>
      <c r="J2259" s="33"/>
      <c r="K2259" s="33"/>
      <c r="L2259" s="33"/>
      <c r="M2259" s="33"/>
      <c r="N2259" s="33"/>
      <c r="O2259" s="33"/>
      <c r="P2259" s="33"/>
      <c r="Q2259" s="33"/>
      <c r="R2259" s="33"/>
      <c r="S2259" s="33"/>
      <c r="T2259" s="33"/>
      <c r="U2259" s="33"/>
      <c r="V2259" s="33"/>
      <c r="X2259" s="33"/>
      <c r="Y2259" s="33"/>
      <c r="Z2259" s="33"/>
      <c r="AA2259" s="33"/>
      <c r="AB2259" s="33"/>
      <c r="AC2259" s="33"/>
    </row>
    <row r="2260" spans="1:29">
      <c r="A2260" s="33"/>
      <c r="B2260" s="33"/>
      <c r="C2260" s="33"/>
      <c r="D2260" s="33"/>
      <c r="E2260" s="33"/>
      <c r="F2260" s="33"/>
      <c r="G2260" s="33"/>
      <c r="I2260" s="33"/>
      <c r="J2260" s="33"/>
      <c r="K2260" s="33"/>
      <c r="L2260" s="33"/>
      <c r="M2260" s="33"/>
      <c r="N2260" s="33"/>
      <c r="O2260" s="33"/>
      <c r="P2260" s="33"/>
      <c r="Q2260" s="33"/>
      <c r="R2260" s="33"/>
      <c r="S2260" s="33"/>
      <c r="T2260" s="33"/>
      <c r="U2260" s="33"/>
      <c r="V2260" s="33"/>
      <c r="X2260" s="33"/>
      <c r="Y2260" s="33"/>
      <c r="Z2260" s="33"/>
      <c r="AA2260" s="33"/>
      <c r="AB2260" s="33"/>
      <c r="AC2260" s="33"/>
    </row>
    <row r="2261" spans="1:29">
      <c r="A2261" s="33"/>
      <c r="B2261" s="33"/>
      <c r="C2261" s="33"/>
      <c r="D2261" s="33"/>
      <c r="E2261" s="33"/>
      <c r="F2261" s="33"/>
      <c r="G2261" s="33"/>
      <c r="I2261" s="33"/>
      <c r="J2261" s="33"/>
      <c r="K2261" s="33"/>
      <c r="L2261" s="33"/>
      <c r="M2261" s="33"/>
      <c r="N2261" s="33"/>
      <c r="O2261" s="33"/>
      <c r="P2261" s="33"/>
      <c r="Q2261" s="33"/>
      <c r="R2261" s="33"/>
      <c r="S2261" s="33"/>
      <c r="T2261" s="33"/>
      <c r="U2261" s="33"/>
      <c r="V2261" s="33"/>
      <c r="X2261" s="33"/>
      <c r="Y2261" s="33"/>
      <c r="Z2261" s="33"/>
      <c r="AA2261" s="33"/>
      <c r="AB2261" s="33"/>
      <c r="AC2261" s="33"/>
    </row>
    <row r="2262" spans="1:29">
      <c r="A2262" s="33"/>
      <c r="B2262" s="33"/>
      <c r="C2262" s="33"/>
      <c r="D2262" s="33"/>
      <c r="E2262" s="33"/>
      <c r="F2262" s="33"/>
      <c r="G2262" s="33"/>
      <c r="I2262" s="33"/>
      <c r="J2262" s="33"/>
      <c r="K2262" s="33"/>
      <c r="L2262" s="33"/>
      <c r="M2262" s="33"/>
      <c r="N2262" s="33"/>
      <c r="O2262" s="33"/>
      <c r="P2262" s="33"/>
      <c r="Q2262" s="33"/>
      <c r="R2262" s="33"/>
      <c r="S2262" s="33"/>
      <c r="T2262" s="33"/>
      <c r="U2262" s="33"/>
      <c r="V2262" s="33"/>
      <c r="X2262" s="33"/>
      <c r="Y2262" s="33"/>
      <c r="Z2262" s="33"/>
      <c r="AA2262" s="33"/>
      <c r="AB2262" s="33"/>
      <c r="AC2262" s="33"/>
    </row>
    <row r="2263" spans="1:29">
      <c r="A2263" s="33"/>
      <c r="B2263" s="33"/>
      <c r="C2263" s="33"/>
      <c r="D2263" s="33"/>
      <c r="E2263" s="33"/>
      <c r="F2263" s="33"/>
      <c r="G2263" s="33"/>
      <c r="I2263" s="33"/>
      <c r="J2263" s="33"/>
      <c r="K2263" s="33"/>
      <c r="L2263" s="33"/>
      <c r="M2263" s="33"/>
      <c r="N2263" s="33"/>
      <c r="O2263" s="33"/>
      <c r="P2263" s="33"/>
      <c r="Q2263" s="33"/>
      <c r="R2263" s="33"/>
      <c r="S2263" s="33"/>
      <c r="T2263" s="33"/>
      <c r="U2263" s="33"/>
      <c r="V2263" s="33"/>
      <c r="X2263" s="33"/>
      <c r="Y2263" s="33"/>
      <c r="Z2263" s="33"/>
      <c r="AA2263" s="33"/>
      <c r="AB2263" s="33"/>
      <c r="AC2263" s="33"/>
    </row>
    <row r="2264" spans="1:29">
      <c r="A2264" s="33"/>
      <c r="B2264" s="33"/>
      <c r="C2264" s="33"/>
      <c r="D2264" s="33"/>
      <c r="E2264" s="33"/>
      <c r="F2264" s="33"/>
      <c r="G2264" s="33"/>
      <c r="I2264" s="33"/>
      <c r="J2264" s="33"/>
      <c r="K2264" s="33"/>
      <c r="L2264" s="33"/>
      <c r="M2264" s="33"/>
      <c r="N2264" s="33"/>
      <c r="O2264" s="33"/>
      <c r="P2264" s="33"/>
      <c r="Q2264" s="33"/>
      <c r="R2264" s="33"/>
      <c r="S2264" s="33"/>
      <c r="T2264" s="33"/>
      <c r="U2264" s="33"/>
      <c r="V2264" s="33"/>
      <c r="X2264" s="33"/>
      <c r="Y2264" s="33"/>
      <c r="Z2264" s="33"/>
      <c r="AA2264" s="33"/>
      <c r="AB2264" s="33"/>
      <c r="AC2264" s="33"/>
    </row>
    <row r="2265" spans="1:29">
      <c r="A2265" s="33"/>
      <c r="B2265" s="33"/>
      <c r="C2265" s="33"/>
      <c r="D2265" s="33"/>
      <c r="E2265" s="33"/>
      <c r="F2265" s="33"/>
      <c r="G2265" s="33"/>
      <c r="I2265" s="33"/>
      <c r="J2265" s="33"/>
      <c r="K2265" s="33"/>
      <c r="L2265" s="33"/>
      <c r="M2265" s="33"/>
      <c r="N2265" s="33"/>
      <c r="O2265" s="33"/>
      <c r="P2265" s="33"/>
      <c r="Q2265" s="33"/>
      <c r="R2265" s="33"/>
      <c r="S2265" s="33"/>
      <c r="T2265" s="33"/>
      <c r="U2265" s="33"/>
      <c r="V2265" s="33"/>
      <c r="X2265" s="33"/>
      <c r="Y2265" s="33"/>
      <c r="Z2265" s="33"/>
      <c r="AA2265" s="33"/>
      <c r="AB2265" s="33"/>
      <c r="AC2265" s="33"/>
    </row>
    <row r="2266" spans="1:29">
      <c r="A2266" s="33"/>
      <c r="B2266" s="33"/>
      <c r="C2266" s="33"/>
      <c r="D2266" s="33"/>
      <c r="E2266" s="33"/>
      <c r="F2266" s="33"/>
      <c r="G2266" s="33"/>
      <c r="I2266" s="33"/>
      <c r="J2266" s="33"/>
      <c r="K2266" s="33"/>
      <c r="L2266" s="33"/>
      <c r="M2266" s="33"/>
      <c r="N2266" s="33"/>
      <c r="O2266" s="33"/>
      <c r="P2266" s="33"/>
      <c r="Q2266" s="33"/>
      <c r="R2266" s="33"/>
      <c r="S2266" s="33"/>
      <c r="T2266" s="33"/>
      <c r="U2266" s="33"/>
      <c r="V2266" s="33"/>
      <c r="X2266" s="33"/>
      <c r="Y2266" s="33"/>
      <c r="Z2266" s="33"/>
      <c r="AA2266" s="33"/>
      <c r="AB2266" s="33"/>
      <c r="AC2266" s="33"/>
    </row>
    <row r="2267" spans="1:29">
      <c r="A2267" s="33"/>
      <c r="B2267" s="33"/>
      <c r="C2267" s="33"/>
      <c r="D2267" s="33"/>
      <c r="E2267" s="33"/>
      <c r="F2267" s="33"/>
      <c r="G2267" s="33"/>
      <c r="I2267" s="33"/>
      <c r="J2267" s="33"/>
      <c r="K2267" s="33"/>
      <c r="L2267" s="33"/>
      <c r="M2267" s="33"/>
      <c r="N2267" s="33"/>
      <c r="O2267" s="33"/>
      <c r="P2267" s="33"/>
      <c r="Q2267" s="33"/>
      <c r="R2267" s="33"/>
      <c r="S2267" s="33"/>
      <c r="T2267" s="33"/>
      <c r="U2267" s="33"/>
      <c r="V2267" s="33"/>
      <c r="X2267" s="33"/>
      <c r="Y2267" s="33"/>
      <c r="Z2267" s="33"/>
      <c r="AA2267" s="33"/>
      <c r="AB2267" s="33"/>
      <c r="AC2267" s="33"/>
    </row>
    <row r="2268" spans="1:29">
      <c r="A2268" s="33"/>
      <c r="B2268" s="33"/>
      <c r="C2268" s="33"/>
      <c r="D2268" s="33"/>
      <c r="E2268" s="33"/>
      <c r="F2268" s="33"/>
      <c r="G2268" s="33"/>
      <c r="I2268" s="33"/>
      <c r="J2268" s="33"/>
      <c r="K2268" s="33"/>
      <c r="L2268" s="33"/>
      <c r="M2268" s="33"/>
      <c r="N2268" s="33"/>
      <c r="O2268" s="33"/>
      <c r="P2268" s="33"/>
      <c r="Q2268" s="33"/>
      <c r="R2268" s="33"/>
      <c r="S2268" s="33"/>
      <c r="T2268" s="33"/>
      <c r="U2268" s="33"/>
      <c r="V2268" s="33"/>
      <c r="X2268" s="33"/>
      <c r="Y2268" s="33"/>
      <c r="Z2268" s="33"/>
      <c r="AA2268" s="33"/>
      <c r="AB2268" s="33"/>
      <c r="AC2268" s="33"/>
    </row>
    <row r="2269" spans="1:29">
      <c r="A2269" s="33"/>
      <c r="B2269" s="33"/>
      <c r="C2269" s="33"/>
      <c r="D2269" s="33"/>
      <c r="E2269" s="33"/>
      <c r="F2269" s="33"/>
      <c r="G2269" s="33"/>
      <c r="I2269" s="33"/>
      <c r="J2269" s="33"/>
      <c r="K2269" s="33"/>
      <c r="L2269" s="33"/>
      <c r="M2269" s="33"/>
      <c r="N2269" s="33"/>
      <c r="O2269" s="33"/>
      <c r="P2269" s="33"/>
      <c r="Q2269" s="33"/>
      <c r="R2269" s="33"/>
      <c r="S2269" s="33"/>
      <c r="T2269" s="33"/>
      <c r="U2269" s="33"/>
      <c r="V2269" s="33"/>
      <c r="X2269" s="33"/>
      <c r="Y2269" s="33"/>
      <c r="Z2269" s="33"/>
      <c r="AA2269" s="33"/>
      <c r="AB2269" s="33"/>
      <c r="AC2269" s="33"/>
    </row>
    <row r="2270" spans="1:29">
      <c r="A2270" s="33"/>
      <c r="B2270" s="33"/>
      <c r="C2270" s="33"/>
      <c r="D2270" s="33"/>
      <c r="E2270" s="33"/>
      <c r="F2270" s="33"/>
      <c r="G2270" s="33"/>
      <c r="I2270" s="33"/>
      <c r="J2270" s="33"/>
      <c r="K2270" s="33"/>
      <c r="L2270" s="33"/>
      <c r="M2270" s="33"/>
      <c r="N2270" s="33"/>
      <c r="O2270" s="33"/>
      <c r="P2270" s="33"/>
      <c r="Q2270" s="33"/>
      <c r="R2270" s="33"/>
      <c r="S2270" s="33"/>
      <c r="T2270" s="33"/>
      <c r="U2270" s="33"/>
      <c r="V2270" s="33"/>
      <c r="X2270" s="33"/>
      <c r="Y2270" s="33"/>
      <c r="Z2270" s="33"/>
      <c r="AA2270" s="33"/>
      <c r="AB2270" s="33"/>
      <c r="AC2270" s="33"/>
    </row>
    <row r="2271" spans="1:29">
      <c r="A2271" s="33"/>
      <c r="B2271" s="33"/>
      <c r="C2271" s="33"/>
      <c r="D2271" s="33"/>
      <c r="E2271" s="33"/>
      <c r="F2271" s="33"/>
      <c r="G2271" s="33"/>
      <c r="I2271" s="33"/>
      <c r="J2271" s="33"/>
      <c r="K2271" s="33"/>
      <c r="L2271" s="33"/>
      <c r="M2271" s="33"/>
      <c r="N2271" s="33"/>
      <c r="O2271" s="33"/>
      <c r="P2271" s="33"/>
      <c r="Q2271" s="33"/>
      <c r="R2271" s="33"/>
      <c r="S2271" s="33"/>
      <c r="T2271" s="33"/>
      <c r="U2271" s="33"/>
      <c r="V2271" s="33"/>
      <c r="X2271" s="33"/>
      <c r="Y2271" s="33"/>
      <c r="Z2271" s="33"/>
      <c r="AA2271" s="33"/>
      <c r="AB2271" s="33"/>
      <c r="AC2271" s="33"/>
    </row>
    <row r="2272" spans="1:29">
      <c r="A2272" s="33"/>
      <c r="B2272" s="33"/>
      <c r="C2272" s="33"/>
      <c r="D2272" s="33"/>
      <c r="E2272" s="33"/>
      <c r="F2272" s="33"/>
      <c r="G2272" s="33"/>
      <c r="I2272" s="33"/>
      <c r="J2272" s="33"/>
      <c r="K2272" s="33"/>
      <c r="L2272" s="33"/>
      <c r="M2272" s="33"/>
      <c r="N2272" s="33"/>
      <c r="O2272" s="33"/>
      <c r="P2272" s="33"/>
      <c r="Q2272" s="33"/>
      <c r="R2272" s="33"/>
      <c r="S2272" s="33"/>
      <c r="T2272" s="33"/>
      <c r="U2272" s="33"/>
      <c r="V2272" s="33"/>
      <c r="X2272" s="33"/>
      <c r="Y2272" s="33"/>
      <c r="Z2272" s="33"/>
      <c r="AA2272" s="33"/>
      <c r="AB2272" s="33"/>
      <c r="AC2272" s="33"/>
    </row>
    <row r="2273" spans="1:29">
      <c r="A2273" s="33"/>
      <c r="B2273" s="33"/>
      <c r="C2273" s="33"/>
      <c r="D2273" s="33"/>
      <c r="E2273" s="33"/>
      <c r="F2273" s="33"/>
      <c r="G2273" s="33"/>
      <c r="I2273" s="33"/>
      <c r="J2273" s="33"/>
      <c r="K2273" s="33"/>
      <c r="L2273" s="33"/>
      <c r="M2273" s="33"/>
      <c r="N2273" s="33"/>
      <c r="O2273" s="33"/>
      <c r="P2273" s="33"/>
      <c r="Q2273" s="33"/>
      <c r="R2273" s="33"/>
      <c r="S2273" s="33"/>
      <c r="T2273" s="33"/>
      <c r="U2273" s="33"/>
      <c r="V2273" s="33"/>
      <c r="X2273" s="33"/>
      <c r="Y2273" s="33"/>
      <c r="Z2273" s="33"/>
      <c r="AA2273" s="33"/>
      <c r="AB2273" s="33"/>
      <c r="AC2273" s="33"/>
    </row>
    <row r="2274" spans="1:29">
      <c r="A2274" s="33"/>
      <c r="B2274" s="33"/>
      <c r="C2274" s="33"/>
      <c r="D2274" s="33"/>
      <c r="E2274" s="33"/>
      <c r="F2274" s="33"/>
      <c r="G2274" s="33"/>
      <c r="I2274" s="33"/>
      <c r="J2274" s="33"/>
      <c r="K2274" s="33"/>
      <c r="L2274" s="33"/>
      <c r="M2274" s="33"/>
      <c r="N2274" s="33"/>
      <c r="O2274" s="33"/>
      <c r="P2274" s="33"/>
      <c r="Q2274" s="33"/>
      <c r="R2274" s="33"/>
      <c r="S2274" s="33"/>
      <c r="T2274" s="33"/>
      <c r="U2274" s="33"/>
      <c r="V2274" s="33"/>
      <c r="X2274" s="33"/>
      <c r="Y2274" s="33"/>
      <c r="Z2274" s="33"/>
      <c r="AA2274" s="33"/>
      <c r="AB2274" s="33"/>
      <c r="AC2274" s="33"/>
    </row>
    <row r="2275" spans="1:29">
      <c r="A2275" s="33"/>
      <c r="B2275" s="33"/>
      <c r="C2275" s="33"/>
      <c r="D2275" s="33"/>
      <c r="E2275" s="33"/>
      <c r="F2275" s="33"/>
      <c r="G2275" s="33"/>
      <c r="I2275" s="33"/>
      <c r="J2275" s="33"/>
      <c r="K2275" s="33"/>
      <c r="L2275" s="33"/>
      <c r="M2275" s="33"/>
      <c r="N2275" s="33"/>
      <c r="O2275" s="33"/>
      <c r="P2275" s="33"/>
      <c r="Q2275" s="33"/>
      <c r="R2275" s="33"/>
      <c r="S2275" s="33"/>
      <c r="T2275" s="33"/>
      <c r="U2275" s="33"/>
      <c r="V2275" s="33"/>
      <c r="X2275" s="33"/>
      <c r="Y2275" s="33"/>
      <c r="Z2275" s="33"/>
      <c r="AA2275" s="33"/>
      <c r="AB2275" s="33"/>
      <c r="AC2275" s="33"/>
    </row>
    <row r="2276" spans="1:29">
      <c r="A2276" s="33"/>
      <c r="B2276" s="33"/>
      <c r="C2276" s="33"/>
      <c r="D2276" s="33"/>
      <c r="E2276" s="33"/>
      <c r="F2276" s="33"/>
      <c r="G2276" s="33"/>
      <c r="I2276" s="33"/>
      <c r="J2276" s="33"/>
      <c r="K2276" s="33"/>
      <c r="L2276" s="33"/>
      <c r="M2276" s="33"/>
      <c r="N2276" s="33"/>
      <c r="O2276" s="33"/>
      <c r="P2276" s="33"/>
      <c r="Q2276" s="33"/>
      <c r="R2276" s="33"/>
      <c r="S2276" s="33"/>
      <c r="T2276" s="33"/>
      <c r="U2276" s="33"/>
      <c r="V2276" s="33"/>
      <c r="X2276" s="33"/>
      <c r="Y2276" s="33"/>
      <c r="Z2276" s="33"/>
      <c r="AA2276" s="33"/>
      <c r="AB2276" s="33"/>
      <c r="AC2276" s="33"/>
    </row>
    <row r="2277" spans="1:29">
      <c r="A2277" s="33"/>
      <c r="B2277" s="33"/>
      <c r="C2277" s="33"/>
      <c r="D2277" s="33"/>
      <c r="E2277" s="33"/>
      <c r="F2277" s="33"/>
      <c r="G2277" s="33"/>
      <c r="I2277" s="33"/>
      <c r="J2277" s="33"/>
      <c r="K2277" s="33"/>
      <c r="L2277" s="33"/>
      <c r="M2277" s="33"/>
      <c r="N2277" s="33"/>
      <c r="O2277" s="33"/>
      <c r="P2277" s="33"/>
      <c r="Q2277" s="33"/>
      <c r="R2277" s="33"/>
      <c r="S2277" s="33"/>
      <c r="T2277" s="33"/>
      <c r="U2277" s="33"/>
      <c r="V2277" s="33"/>
      <c r="X2277" s="33"/>
      <c r="Y2277" s="33"/>
      <c r="Z2277" s="33"/>
      <c r="AA2277" s="33"/>
      <c r="AB2277" s="33"/>
      <c r="AC2277" s="33"/>
    </row>
    <row r="2278" spans="1:29">
      <c r="A2278" s="33"/>
      <c r="B2278" s="33"/>
      <c r="C2278" s="33"/>
      <c r="D2278" s="33"/>
      <c r="E2278" s="33"/>
      <c r="F2278" s="33"/>
      <c r="G2278" s="33"/>
      <c r="I2278" s="33"/>
      <c r="J2278" s="33"/>
      <c r="K2278" s="33"/>
      <c r="L2278" s="33"/>
      <c r="M2278" s="33"/>
      <c r="N2278" s="33"/>
      <c r="O2278" s="33"/>
      <c r="P2278" s="33"/>
      <c r="Q2278" s="33"/>
      <c r="R2278" s="33"/>
      <c r="S2278" s="33"/>
      <c r="T2278" s="33"/>
      <c r="U2278" s="33"/>
      <c r="V2278" s="33"/>
      <c r="X2278" s="33"/>
      <c r="Y2278" s="33"/>
      <c r="Z2278" s="33"/>
      <c r="AA2278" s="33"/>
      <c r="AB2278" s="33"/>
      <c r="AC2278" s="33"/>
    </row>
    <row r="2279" spans="1:29">
      <c r="A2279" s="33"/>
      <c r="B2279" s="33"/>
      <c r="C2279" s="33"/>
      <c r="D2279" s="33"/>
      <c r="E2279" s="33"/>
      <c r="F2279" s="33"/>
      <c r="G2279" s="33"/>
      <c r="I2279" s="33"/>
      <c r="J2279" s="33"/>
      <c r="K2279" s="33"/>
      <c r="L2279" s="33"/>
      <c r="M2279" s="33"/>
      <c r="N2279" s="33"/>
      <c r="O2279" s="33"/>
      <c r="P2279" s="33"/>
      <c r="Q2279" s="33"/>
      <c r="R2279" s="33"/>
      <c r="S2279" s="33"/>
      <c r="T2279" s="33"/>
      <c r="U2279" s="33"/>
      <c r="V2279" s="33"/>
      <c r="X2279" s="33"/>
      <c r="Y2279" s="33"/>
      <c r="Z2279" s="33"/>
      <c r="AA2279" s="33"/>
      <c r="AB2279" s="33"/>
      <c r="AC2279" s="33"/>
    </row>
    <row r="2280" spans="1:29">
      <c r="A2280" s="33"/>
      <c r="B2280" s="33"/>
      <c r="C2280" s="33"/>
      <c r="D2280" s="33"/>
      <c r="E2280" s="33"/>
      <c r="F2280" s="33"/>
      <c r="G2280" s="33"/>
      <c r="I2280" s="33"/>
      <c r="J2280" s="33"/>
      <c r="K2280" s="33"/>
      <c r="L2280" s="33"/>
      <c r="M2280" s="33"/>
      <c r="N2280" s="33"/>
      <c r="O2280" s="33"/>
      <c r="P2280" s="33"/>
      <c r="Q2280" s="33"/>
      <c r="R2280" s="33"/>
      <c r="S2280" s="33"/>
      <c r="T2280" s="33"/>
      <c r="U2280" s="33"/>
      <c r="V2280" s="33"/>
      <c r="X2280" s="33"/>
      <c r="Y2280" s="33"/>
      <c r="Z2280" s="33"/>
      <c r="AA2280" s="33"/>
      <c r="AB2280" s="33"/>
      <c r="AC2280" s="33"/>
    </row>
    <row r="2281" spans="1:29">
      <c r="A2281" s="33"/>
      <c r="B2281" s="33"/>
      <c r="C2281" s="33"/>
      <c r="D2281" s="33"/>
      <c r="E2281" s="33"/>
      <c r="F2281" s="33"/>
      <c r="G2281" s="33"/>
      <c r="I2281" s="33"/>
      <c r="J2281" s="33"/>
      <c r="K2281" s="33"/>
      <c r="L2281" s="33"/>
      <c r="M2281" s="33"/>
      <c r="N2281" s="33"/>
      <c r="O2281" s="33"/>
      <c r="P2281" s="33"/>
      <c r="Q2281" s="33"/>
      <c r="R2281" s="33"/>
      <c r="S2281" s="33"/>
      <c r="T2281" s="33"/>
      <c r="U2281" s="33"/>
      <c r="V2281" s="33"/>
      <c r="X2281" s="33"/>
      <c r="Y2281" s="33"/>
      <c r="Z2281" s="33"/>
      <c r="AA2281" s="33"/>
      <c r="AB2281" s="33"/>
      <c r="AC2281" s="33"/>
    </row>
    <row r="2282" spans="1:29">
      <c r="A2282" s="33"/>
      <c r="B2282" s="33"/>
      <c r="C2282" s="33"/>
      <c r="D2282" s="33"/>
      <c r="E2282" s="33"/>
      <c r="F2282" s="33"/>
      <c r="G2282" s="33"/>
      <c r="I2282" s="33"/>
      <c r="J2282" s="33"/>
      <c r="K2282" s="33"/>
      <c r="L2282" s="33"/>
      <c r="M2282" s="33"/>
      <c r="N2282" s="33"/>
      <c r="O2282" s="33"/>
      <c r="P2282" s="33"/>
      <c r="Q2282" s="33"/>
      <c r="R2282" s="33"/>
      <c r="S2282" s="33"/>
      <c r="T2282" s="33"/>
      <c r="U2282" s="33"/>
      <c r="V2282" s="33"/>
      <c r="X2282" s="33"/>
      <c r="Y2282" s="33"/>
      <c r="Z2282" s="33"/>
      <c r="AA2282" s="33"/>
      <c r="AB2282" s="33"/>
      <c r="AC2282" s="33"/>
    </row>
    <row r="2283" spans="1:29">
      <c r="A2283" s="33"/>
      <c r="B2283" s="33"/>
      <c r="C2283" s="33"/>
      <c r="D2283" s="33"/>
      <c r="E2283" s="33"/>
      <c r="F2283" s="33"/>
      <c r="G2283" s="33"/>
      <c r="I2283" s="33"/>
      <c r="J2283" s="33"/>
      <c r="K2283" s="33"/>
      <c r="L2283" s="33"/>
      <c r="M2283" s="33"/>
      <c r="N2283" s="33"/>
      <c r="O2283" s="33"/>
      <c r="P2283" s="33"/>
      <c r="Q2283" s="33"/>
      <c r="R2283" s="33"/>
      <c r="S2283" s="33"/>
      <c r="T2283" s="33"/>
      <c r="U2283" s="33"/>
      <c r="V2283" s="33"/>
      <c r="X2283" s="33"/>
      <c r="Y2283" s="33"/>
      <c r="Z2283" s="33"/>
      <c r="AA2283" s="33"/>
      <c r="AB2283" s="33"/>
      <c r="AC2283" s="33"/>
    </row>
    <row r="2284" spans="1:29">
      <c r="A2284" s="33"/>
      <c r="B2284" s="33"/>
      <c r="C2284" s="33"/>
      <c r="D2284" s="33"/>
      <c r="E2284" s="33"/>
      <c r="F2284" s="33"/>
      <c r="G2284" s="33"/>
      <c r="I2284" s="33"/>
      <c r="J2284" s="33"/>
      <c r="K2284" s="33"/>
      <c r="L2284" s="33"/>
      <c r="M2284" s="33"/>
      <c r="N2284" s="33"/>
      <c r="O2284" s="33"/>
      <c r="P2284" s="33"/>
      <c r="Q2284" s="33"/>
      <c r="R2284" s="33"/>
      <c r="S2284" s="33"/>
      <c r="T2284" s="33"/>
      <c r="U2284" s="33"/>
      <c r="V2284" s="33"/>
      <c r="X2284" s="33"/>
      <c r="Y2284" s="33"/>
      <c r="Z2284" s="33"/>
      <c r="AA2284" s="33"/>
      <c r="AB2284" s="33"/>
      <c r="AC2284" s="33"/>
    </row>
    <row r="2285" spans="1:29">
      <c r="A2285" s="33"/>
      <c r="B2285" s="33"/>
      <c r="C2285" s="33"/>
      <c r="D2285" s="33"/>
      <c r="E2285" s="33"/>
      <c r="F2285" s="33"/>
      <c r="G2285" s="33"/>
      <c r="I2285" s="33"/>
      <c r="J2285" s="33"/>
      <c r="K2285" s="33"/>
      <c r="L2285" s="33"/>
      <c r="M2285" s="33"/>
      <c r="N2285" s="33"/>
      <c r="O2285" s="33"/>
      <c r="P2285" s="33"/>
      <c r="Q2285" s="33"/>
      <c r="R2285" s="33"/>
      <c r="S2285" s="33"/>
      <c r="T2285" s="33"/>
      <c r="U2285" s="33"/>
      <c r="V2285" s="33"/>
      <c r="X2285" s="33"/>
      <c r="Y2285" s="33"/>
      <c r="Z2285" s="33"/>
      <c r="AA2285" s="33"/>
      <c r="AB2285" s="33"/>
      <c r="AC2285" s="33"/>
    </row>
    <row r="2286" spans="1:29">
      <c r="A2286" s="33"/>
      <c r="B2286" s="33"/>
      <c r="C2286" s="33"/>
      <c r="D2286" s="33"/>
      <c r="E2286" s="33"/>
      <c r="F2286" s="33"/>
      <c r="G2286" s="33"/>
      <c r="I2286" s="33"/>
      <c r="J2286" s="33"/>
      <c r="K2286" s="33"/>
      <c r="L2286" s="33"/>
      <c r="M2286" s="33"/>
      <c r="N2286" s="33"/>
      <c r="O2286" s="33"/>
      <c r="P2286" s="33"/>
      <c r="Q2286" s="33"/>
      <c r="R2286" s="33"/>
      <c r="S2286" s="33"/>
      <c r="T2286" s="33"/>
      <c r="U2286" s="33"/>
      <c r="V2286" s="33"/>
      <c r="X2286" s="33"/>
      <c r="Y2286" s="33"/>
      <c r="Z2286" s="33"/>
      <c r="AA2286" s="33"/>
      <c r="AB2286" s="33"/>
      <c r="AC2286" s="33"/>
    </row>
    <row r="2287" spans="1:29">
      <c r="A2287" s="33"/>
      <c r="B2287" s="33"/>
      <c r="C2287" s="33"/>
      <c r="D2287" s="33"/>
      <c r="E2287" s="33"/>
      <c r="F2287" s="33"/>
      <c r="G2287" s="33"/>
      <c r="I2287" s="33"/>
      <c r="J2287" s="33"/>
      <c r="K2287" s="33"/>
      <c r="L2287" s="33"/>
      <c r="M2287" s="33"/>
      <c r="N2287" s="33"/>
      <c r="O2287" s="33"/>
      <c r="P2287" s="33"/>
      <c r="Q2287" s="33"/>
      <c r="R2287" s="33"/>
      <c r="S2287" s="33"/>
      <c r="T2287" s="33"/>
      <c r="U2287" s="33"/>
      <c r="V2287" s="33"/>
      <c r="X2287" s="33"/>
      <c r="Y2287" s="33"/>
      <c r="Z2287" s="33"/>
      <c r="AA2287" s="33"/>
      <c r="AB2287" s="33"/>
      <c r="AC2287" s="33"/>
    </row>
    <row r="2288" spans="1:29">
      <c r="A2288" s="33"/>
      <c r="B2288" s="33"/>
      <c r="C2288" s="33"/>
      <c r="D2288" s="33"/>
      <c r="E2288" s="33"/>
      <c r="F2288" s="33"/>
      <c r="G2288" s="33"/>
      <c r="I2288" s="33"/>
      <c r="J2288" s="33"/>
      <c r="K2288" s="33"/>
      <c r="L2288" s="33"/>
      <c r="M2288" s="33"/>
      <c r="N2288" s="33"/>
      <c r="O2288" s="33"/>
      <c r="P2288" s="33"/>
      <c r="Q2288" s="33"/>
      <c r="R2288" s="33"/>
      <c r="S2288" s="33"/>
      <c r="T2288" s="33"/>
      <c r="U2288" s="33"/>
      <c r="V2288" s="33"/>
      <c r="X2288" s="33"/>
      <c r="Y2288" s="33"/>
      <c r="Z2288" s="33"/>
      <c r="AA2288" s="33"/>
      <c r="AB2288" s="33"/>
      <c r="AC2288" s="33"/>
    </row>
    <row r="2289" spans="1:29">
      <c r="A2289" s="33"/>
      <c r="B2289" s="33"/>
      <c r="C2289" s="33"/>
      <c r="D2289" s="33"/>
      <c r="E2289" s="33"/>
      <c r="F2289" s="33"/>
      <c r="G2289" s="33"/>
      <c r="I2289" s="33"/>
      <c r="J2289" s="33"/>
      <c r="K2289" s="33"/>
      <c r="L2289" s="33"/>
      <c r="M2289" s="33"/>
      <c r="N2289" s="33"/>
      <c r="O2289" s="33"/>
      <c r="P2289" s="33"/>
      <c r="Q2289" s="33"/>
      <c r="R2289" s="33"/>
      <c r="S2289" s="33"/>
      <c r="T2289" s="33"/>
      <c r="U2289" s="33"/>
      <c r="V2289" s="33"/>
      <c r="X2289" s="33"/>
      <c r="Y2289" s="33"/>
      <c r="Z2289" s="33"/>
      <c r="AA2289" s="33"/>
      <c r="AB2289" s="33"/>
      <c r="AC2289" s="33"/>
    </row>
    <row r="2290" spans="1:29">
      <c r="A2290" s="33"/>
      <c r="B2290" s="33"/>
      <c r="C2290" s="33"/>
      <c r="D2290" s="33"/>
      <c r="E2290" s="33"/>
      <c r="F2290" s="33"/>
      <c r="G2290" s="33"/>
      <c r="I2290" s="33"/>
      <c r="J2290" s="33"/>
      <c r="K2290" s="33"/>
      <c r="L2290" s="33"/>
      <c r="M2290" s="33"/>
      <c r="N2290" s="33"/>
      <c r="O2290" s="33"/>
      <c r="P2290" s="33"/>
      <c r="Q2290" s="33"/>
      <c r="R2290" s="33"/>
      <c r="S2290" s="33"/>
      <c r="T2290" s="33"/>
      <c r="U2290" s="33"/>
      <c r="V2290" s="33"/>
      <c r="X2290" s="33"/>
      <c r="Y2290" s="33"/>
      <c r="Z2290" s="33"/>
      <c r="AA2290" s="33"/>
      <c r="AB2290" s="33"/>
      <c r="AC2290" s="33"/>
    </row>
    <row r="2291" spans="1:29">
      <c r="A2291" s="33"/>
      <c r="B2291" s="33"/>
      <c r="C2291" s="33"/>
      <c r="D2291" s="33"/>
      <c r="E2291" s="33"/>
      <c r="F2291" s="33"/>
      <c r="G2291" s="33"/>
      <c r="I2291" s="33"/>
      <c r="J2291" s="33"/>
      <c r="K2291" s="33"/>
      <c r="L2291" s="33"/>
      <c r="M2291" s="33"/>
      <c r="N2291" s="33"/>
      <c r="O2291" s="33"/>
      <c r="P2291" s="33"/>
      <c r="Q2291" s="33"/>
      <c r="R2291" s="33"/>
      <c r="S2291" s="33"/>
      <c r="T2291" s="33"/>
      <c r="U2291" s="33"/>
      <c r="V2291" s="33"/>
      <c r="X2291" s="33"/>
      <c r="Y2291" s="33"/>
      <c r="Z2291" s="33"/>
      <c r="AA2291" s="33"/>
      <c r="AB2291" s="33"/>
      <c r="AC2291" s="33"/>
    </row>
    <row r="2292" spans="1:29">
      <c r="A2292" s="33"/>
      <c r="B2292" s="33"/>
      <c r="C2292" s="33"/>
      <c r="D2292" s="33"/>
      <c r="E2292" s="33"/>
      <c r="F2292" s="33"/>
      <c r="G2292" s="33"/>
      <c r="I2292" s="33"/>
      <c r="J2292" s="33"/>
      <c r="K2292" s="33"/>
      <c r="L2292" s="33"/>
      <c r="M2292" s="33"/>
      <c r="N2292" s="33"/>
      <c r="O2292" s="33"/>
      <c r="P2292" s="33"/>
      <c r="Q2292" s="33"/>
      <c r="R2292" s="33"/>
      <c r="S2292" s="33"/>
      <c r="T2292" s="33"/>
      <c r="U2292" s="33"/>
      <c r="V2292" s="33"/>
      <c r="X2292" s="33"/>
      <c r="Y2292" s="33"/>
      <c r="Z2292" s="33"/>
      <c r="AA2292" s="33"/>
      <c r="AB2292" s="33"/>
      <c r="AC2292" s="33"/>
    </row>
    <row r="2293" spans="1:29">
      <c r="A2293" s="33"/>
      <c r="B2293" s="33"/>
      <c r="C2293" s="33"/>
      <c r="D2293" s="33"/>
      <c r="E2293" s="33"/>
      <c r="F2293" s="33"/>
      <c r="G2293" s="33"/>
      <c r="I2293" s="33"/>
      <c r="J2293" s="33"/>
      <c r="K2293" s="33"/>
      <c r="L2293" s="33"/>
      <c r="M2293" s="33"/>
      <c r="N2293" s="33"/>
      <c r="O2293" s="33"/>
      <c r="P2293" s="33"/>
      <c r="Q2293" s="33"/>
      <c r="R2293" s="33"/>
      <c r="S2293" s="33"/>
      <c r="T2293" s="33"/>
      <c r="U2293" s="33"/>
      <c r="V2293" s="33"/>
      <c r="X2293" s="33"/>
      <c r="Y2293" s="33"/>
      <c r="Z2293" s="33"/>
      <c r="AA2293" s="33"/>
      <c r="AB2293" s="33"/>
      <c r="AC2293" s="33"/>
    </row>
    <row r="2294" spans="1:29">
      <c r="A2294" s="33"/>
      <c r="B2294" s="33"/>
      <c r="C2294" s="33"/>
      <c r="D2294" s="33"/>
      <c r="E2294" s="33"/>
      <c r="F2294" s="33"/>
      <c r="G2294" s="33"/>
      <c r="I2294" s="33"/>
      <c r="J2294" s="33"/>
      <c r="K2294" s="33"/>
      <c r="L2294" s="33"/>
      <c r="M2294" s="33"/>
      <c r="N2294" s="33"/>
      <c r="O2294" s="33"/>
      <c r="P2294" s="33"/>
      <c r="Q2294" s="33"/>
      <c r="R2294" s="33"/>
      <c r="S2294" s="33"/>
      <c r="T2294" s="33"/>
      <c r="U2294" s="33"/>
      <c r="V2294" s="33"/>
      <c r="X2294" s="33"/>
      <c r="Y2294" s="33"/>
      <c r="Z2294" s="33"/>
      <c r="AA2294" s="33"/>
      <c r="AB2294" s="33"/>
      <c r="AC2294" s="33"/>
    </row>
    <row r="2295" spans="1:29">
      <c r="A2295" s="33"/>
      <c r="B2295" s="33"/>
      <c r="C2295" s="33"/>
      <c r="D2295" s="33"/>
      <c r="E2295" s="33"/>
      <c r="F2295" s="33"/>
      <c r="G2295" s="33"/>
      <c r="I2295" s="33"/>
      <c r="J2295" s="33"/>
      <c r="K2295" s="33"/>
      <c r="L2295" s="33"/>
      <c r="M2295" s="33"/>
      <c r="N2295" s="33"/>
      <c r="O2295" s="33"/>
      <c r="P2295" s="33"/>
      <c r="Q2295" s="33"/>
      <c r="R2295" s="33"/>
      <c r="S2295" s="33"/>
      <c r="T2295" s="33"/>
      <c r="U2295" s="33"/>
      <c r="V2295" s="33"/>
      <c r="X2295" s="33"/>
      <c r="Y2295" s="33"/>
      <c r="Z2295" s="33"/>
      <c r="AA2295" s="33"/>
      <c r="AB2295" s="33"/>
      <c r="AC2295" s="33"/>
    </row>
    <row r="2296" spans="1:29">
      <c r="A2296" s="33"/>
      <c r="B2296" s="33"/>
      <c r="C2296" s="33"/>
      <c r="D2296" s="33"/>
      <c r="E2296" s="33"/>
      <c r="F2296" s="33"/>
      <c r="G2296" s="33"/>
      <c r="I2296" s="33"/>
      <c r="J2296" s="33"/>
      <c r="K2296" s="33"/>
      <c r="L2296" s="33"/>
      <c r="M2296" s="33"/>
      <c r="N2296" s="33"/>
      <c r="O2296" s="33"/>
      <c r="P2296" s="33"/>
      <c r="Q2296" s="33"/>
      <c r="R2296" s="33"/>
      <c r="S2296" s="33"/>
      <c r="T2296" s="33"/>
      <c r="U2296" s="33"/>
      <c r="V2296" s="33"/>
      <c r="X2296" s="33"/>
      <c r="Y2296" s="33"/>
      <c r="Z2296" s="33"/>
      <c r="AA2296" s="33"/>
      <c r="AB2296" s="33"/>
      <c r="AC2296" s="33"/>
    </row>
    <row r="2297" spans="1:29">
      <c r="A2297" s="33"/>
      <c r="B2297" s="33"/>
      <c r="C2297" s="33"/>
      <c r="D2297" s="33"/>
      <c r="E2297" s="33"/>
      <c r="F2297" s="33"/>
      <c r="G2297" s="33"/>
      <c r="I2297" s="33"/>
      <c r="J2297" s="33"/>
      <c r="K2297" s="33"/>
      <c r="L2297" s="33"/>
      <c r="M2297" s="33"/>
      <c r="N2297" s="33"/>
      <c r="O2297" s="33"/>
      <c r="P2297" s="33"/>
      <c r="Q2297" s="33"/>
      <c r="R2297" s="33"/>
      <c r="S2297" s="33"/>
      <c r="T2297" s="33"/>
      <c r="U2297" s="33"/>
      <c r="V2297" s="33"/>
      <c r="X2297" s="33"/>
      <c r="Y2297" s="33"/>
      <c r="Z2297" s="33"/>
      <c r="AA2297" s="33"/>
      <c r="AB2297" s="33"/>
      <c r="AC2297" s="33"/>
    </row>
    <row r="2298" spans="1:29">
      <c r="A2298" s="33"/>
      <c r="B2298" s="33"/>
      <c r="C2298" s="33"/>
      <c r="D2298" s="33"/>
      <c r="E2298" s="33"/>
      <c r="F2298" s="33"/>
      <c r="G2298" s="33"/>
      <c r="I2298" s="33"/>
      <c r="J2298" s="33"/>
      <c r="K2298" s="33"/>
      <c r="L2298" s="33"/>
      <c r="M2298" s="33"/>
      <c r="N2298" s="33"/>
      <c r="O2298" s="33"/>
      <c r="P2298" s="33"/>
      <c r="Q2298" s="33"/>
      <c r="R2298" s="33"/>
      <c r="S2298" s="33"/>
      <c r="T2298" s="33"/>
      <c r="U2298" s="33"/>
      <c r="V2298" s="33"/>
      <c r="X2298" s="33"/>
      <c r="Y2298" s="33"/>
      <c r="Z2298" s="33"/>
      <c r="AA2298" s="33"/>
      <c r="AB2298" s="33"/>
      <c r="AC2298" s="33"/>
    </row>
    <row r="2299" spans="1:29">
      <c r="A2299" s="33"/>
      <c r="B2299" s="33"/>
      <c r="C2299" s="33"/>
      <c r="D2299" s="33"/>
      <c r="E2299" s="33"/>
      <c r="F2299" s="33"/>
      <c r="G2299" s="33"/>
      <c r="I2299" s="33"/>
      <c r="J2299" s="33"/>
      <c r="K2299" s="33"/>
      <c r="L2299" s="33"/>
      <c r="M2299" s="33"/>
      <c r="N2299" s="33"/>
      <c r="O2299" s="33"/>
      <c r="P2299" s="33"/>
      <c r="Q2299" s="33"/>
      <c r="R2299" s="33"/>
      <c r="S2299" s="33"/>
      <c r="T2299" s="33"/>
      <c r="U2299" s="33"/>
      <c r="V2299" s="33"/>
      <c r="X2299" s="33"/>
      <c r="Y2299" s="33"/>
      <c r="Z2299" s="33"/>
      <c r="AA2299" s="33"/>
      <c r="AB2299" s="33"/>
      <c r="AC2299" s="33"/>
    </row>
    <row r="2300" spans="1:29">
      <c r="A2300" s="33"/>
      <c r="B2300" s="33"/>
      <c r="C2300" s="33"/>
      <c r="D2300" s="33"/>
      <c r="E2300" s="33"/>
      <c r="F2300" s="33"/>
      <c r="G2300" s="33"/>
      <c r="I2300" s="33"/>
      <c r="J2300" s="33"/>
      <c r="K2300" s="33"/>
      <c r="L2300" s="33"/>
      <c r="M2300" s="33"/>
      <c r="N2300" s="33"/>
      <c r="O2300" s="33"/>
      <c r="P2300" s="33"/>
      <c r="Q2300" s="33"/>
      <c r="R2300" s="33"/>
      <c r="S2300" s="33"/>
      <c r="T2300" s="33"/>
      <c r="U2300" s="33"/>
      <c r="V2300" s="33"/>
      <c r="X2300" s="33"/>
      <c r="Y2300" s="33"/>
      <c r="Z2300" s="33"/>
      <c r="AA2300" s="33"/>
      <c r="AB2300" s="33"/>
      <c r="AC2300" s="33"/>
    </row>
    <row r="2301" spans="1:29">
      <c r="A2301" s="33"/>
      <c r="B2301" s="33"/>
      <c r="C2301" s="33"/>
      <c r="D2301" s="33"/>
      <c r="E2301" s="33"/>
      <c r="F2301" s="33"/>
      <c r="G2301" s="33"/>
      <c r="I2301" s="33"/>
      <c r="J2301" s="33"/>
      <c r="K2301" s="33"/>
      <c r="L2301" s="33"/>
      <c r="M2301" s="33"/>
      <c r="N2301" s="33"/>
      <c r="O2301" s="33"/>
      <c r="P2301" s="33"/>
      <c r="Q2301" s="33"/>
      <c r="R2301" s="33"/>
      <c r="S2301" s="33"/>
      <c r="T2301" s="33"/>
      <c r="U2301" s="33"/>
      <c r="V2301" s="33"/>
      <c r="X2301" s="33"/>
      <c r="Y2301" s="33"/>
      <c r="Z2301" s="33"/>
      <c r="AA2301" s="33"/>
      <c r="AB2301" s="33"/>
      <c r="AC2301" s="33"/>
    </row>
    <row r="2302" spans="1:29">
      <c r="A2302" s="33"/>
      <c r="B2302" s="33"/>
      <c r="C2302" s="33"/>
      <c r="D2302" s="33"/>
      <c r="E2302" s="33"/>
      <c r="F2302" s="33"/>
      <c r="G2302" s="33"/>
      <c r="I2302" s="33"/>
      <c r="J2302" s="33"/>
      <c r="K2302" s="33"/>
      <c r="L2302" s="33"/>
      <c r="M2302" s="33"/>
      <c r="N2302" s="33"/>
      <c r="O2302" s="33"/>
      <c r="P2302" s="33"/>
      <c r="Q2302" s="33"/>
      <c r="R2302" s="33"/>
      <c r="S2302" s="33"/>
      <c r="T2302" s="33"/>
      <c r="U2302" s="33"/>
      <c r="V2302" s="33"/>
      <c r="X2302" s="33"/>
      <c r="Y2302" s="33"/>
      <c r="Z2302" s="33"/>
      <c r="AA2302" s="33"/>
      <c r="AB2302" s="33"/>
      <c r="AC2302" s="33"/>
    </row>
    <row r="2303" spans="1:29">
      <c r="A2303" s="33"/>
      <c r="B2303" s="33"/>
      <c r="C2303" s="33"/>
      <c r="D2303" s="33"/>
      <c r="E2303" s="33"/>
      <c r="F2303" s="33"/>
      <c r="G2303" s="33"/>
      <c r="I2303" s="33"/>
      <c r="J2303" s="33"/>
      <c r="K2303" s="33"/>
      <c r="L2303" s="33"/>
      <c r="M2303" s="33"/>
      <c r="N2303" s="33"/>
      <c r="O2303" s="33"/>
      <c r="P2303" s="33"/>
      <c r="Q2303" s="33"/>
      <c r="R2303" s="33"/>
      <c r="S2303" s="33"/>
      <c r="T2303" s="33"/>
      <c r="U2303" s="33"/>
      <c r="V2303" s="33"/>
      <c r="X2303" s="33"/>
      <c r="Y2303" s="33"/>
      <c r="Z2303" s="33"/>
      <c r="AA2303" s="33"/>
      <c r="AB2303" s="33"/>
      <c r="AC2303" s="33"/>
    </row>
    <row r="2304" spans="1:29">
      <c r="A2304" s="33"/>
      <c r="B2304" s="33"/>
      <c r="C2304" s="33"/>
      <c r="D2304" s="33"/>
      <c r="E2304" s="33"/>
      <c r="F2304" s="33"/>
      <c r="G2304" s="33"/>
      <c r="I2304" s="33"/>
      <c r="J2304" s="33"/>
      <c r="K2304" s="33"/>
      <c r="L2304" s="33"/>
      <c r="M2304" s="33"/>
      <c r="N2304" s="33"/>
      <c r="O2304" s="33"/>
      <c r="P2304" s="33"/>
      <c r="Q2304" s="33"/>
      <c r="R2304" s="33"/>
      <c r="S2304" s="33"/>
      <c r="T2304" s="33"/>
      <c r="U2304" s="33"/>
      <c r="V2304" s="33"/>
      <c r="X2304" s="33"/>
      <c r="Y2304" s="33"/>
      <c r="Z2304" s="33"/>
      <c r="AA2304" s="33"/>
      <c r="AB2304" s="33"/>
      <c r="AC2304" s="33"/>
    </row>
    <row r="2305" spans="1:29">
      <c r="A2305" s="33"/>
      <c r="B2305" s="33"/>
      <c r="C2305" s="33"/>
      <c r="D2305" s="33"/>
      <c r="E2305" s="33"/>
      <c r="F2305" s="33"/>
      <c r="G2305" s="33"/>
      <c r="I2305" s="33"/>
      <c r="J2305" s="33"/>
      <c r="K2305" s="33"/>
      <c r="L2305" s="33"/>
      <c r="M2305" s="33"/>
      <c r="N2305" s="33"/>
      <c r="O2305" s="33"/>
      <c r="P2305" s="33"/>
      <c r="Q2305" s="33"/>
      <c r="R2305" s="33"/>
      <c r="S2305" s="33"/>
      <c r="T2305" s="33"/>
      <c r="U2305" s="33"/>
      <c r="V2305" s="33"/>
      <c r="X2305" s="33"/>
      <c r="Y2305" s="33"/>
      <c r="Z2305" s="33"/>
      <c r="AA2305" s="33"/>
      <c r="AB2305" s="33"/>
      <c r="AC2305" s="33"/>
    </row>
    <row r="2306" spans="1:29">
      <c r="A2306" s="33"/>
      <c r="B2306" s="33"/>
      <c r="C2306" s="33"/>
      <c r="D2306" s="33"/>
      <c r="E2306" s="33"/>
      <c r="F2306" s="33"/>
      <c r="G2306" s="33"/>
      <c r="I2306" s="33"/>
      <c r="J2306" s="33"/>
      <c r="K2306" s="33"/>
      <c r="L2306" s="33"/>
      <c r="M2306" s="33"/>
      <c r="N2306" s="33"/>
      <c r="O2306" s="33"/>
      <c r="P2306" s="33"/>
      <c r="Q2306" s="33"/>
      <c r="R2306" s="33"/>
      <c r="S2306" s="33"/>
      <c r="T2306" s="33"/>
      <c r="U2306" s="33"/>
      <c r="V2306" s="33"/>
      <c r="X2306" s="33"/>
      <c r="Y2306" s="33"/>
      <c r="Z2306" s="33"/>
      <c r="AA2306" s="33"/>
      <c r="AB2306" s="33"/>
      <c r="AC2306" s="33"/>
    </row>
    <row r="2307" spans="1:29">
      <c r="A2307" s="33"/>
      <c r="B2307" s="33"/>
      <c r="C2307" s="33"/>
      <c r="D2307" s="33"/>
      <c r="E2307" s="33"/>
      <c r="F2307" s="33"/>
      <c r="G2307" s="33"/>
      <c r="I2307" s="33"/>
      <c r="J2307" s="33"/>
      <c r="K2307" s="33"/>
      <c r="L2307" s="33"/>
      <c r="M2307" s="33"/>
      <c r="N2307" s="33"/>
      <c r="O2307" s="33"/>
      <c r="P2307" s="33"/>
      <c r="Q2307" s="33"/>
      <c r="R2307" s="33"/>
      <c r="S2307" s="33"/>
      <c r="T2307" s="33"/>
      <c r="U2307" s="33"/>
      <c r="V2307" s="33"/>
      <c r="X2307" s="33"/>
      <c r="Y2307" s="33"/>
      <c r="Z2307" s="33"/>
      <c r="AA2307" s="33"/>
      <c r="AB2307" s="33"/>
      <c r="AC2307" s="33"/>
    </row>
    <row r="2308" spans="1:29">
      <c r="A2308" s="33"/>
      <c r="B2308" s="33"/>
      <c r="C2308" s="33"/>
      <c r="D2308" s="33"/>
      <c r="E2308" s="33"/>
      <c r="F2308" s="33"/>
      <c r="G2308" s="33"/>
      <c r="I2308" s="33"/>
      <c r="J2308" s="33"/>
      <c r="K2308" s="33"/>
      <c r="L2308" s="33"/>
      <c r="M2308" s="33"/>
      <c r="N2308" s="33"/>
      <c r="O2308" s="33"/>
      <c r="P2308" s="33"/>
      <c r="Q2308" s="33"/>
      <c r="R2308" s="33"/>
      <c r="S2308" s="33"/>
      <c r="T2308" s="33"/>
      <c r="U2308" s="33"/>
      <c r="V2308" s="33"/>
      <c r="X2308" s="33"/>
      <c r="Y2308" s="33"/>
      <c r="Z2308" s="33"/>
      <c r="AA2308" s="33"/>
      <c r="AB2308" s="33"/>
      <c r="AC2308" s="33"/>
    </row>
    <row r="2309" spans="1:29">
      <c r="A2309" s="33"/>
      <c r="B2309" s="33"/>
      <c r="C2309" s="33"/>
      <c r="D2309" s="33"/>
      <c r="E2309" s="33"/>
      <c r="F2309" s="33"/>
      <c r="G2309" s="33"/>
      <c r="I2309" s="33"/>
      <c r="J2309" s="33"/>
      <c r="K2309" s="33"/>
      <c r="L2309" s="33"/>
      <c r="M2309" s="33"/>
      <c r="N2309" s="33"/>
      <c r="O2309" s="33"/>
      <c r="P2309" s="33"/>
      <c r="Q2309" s="33"/>
      <c r="R2309" s="33"/>
      <c r="S2309" s="33"/>
      <c r="T2309" s="33"/>
      <c r="U2309" s="33"/>
      <c r="V2309" s="33"/>
      <c r="X2309" s="33"/>
      <c r="Y2309" s="33"/>
      <c r="Z2309" s="33"/>
      <c r="AA2309" s="33"/>
      <c r="AB2309" s="33"/>
      <c r="AC2309" s="33"/>
    </row>
    <row r="2310" spans="1:29">
      <c r="A2310" s="33"/>
      <c r="B2310" s="33"/>
      <c r="C2310" s="33"/>
      <c r="D2310" s="33"/>
      <c r="E2310" s="33"/>
      <c r="F2310" s="33"/>
      <c r="G2310" s="33"/>
      <c r="I2310" s="33"/>
      <c r="J2310" s="33"/>
      <c r="K2310" s="33"/>
      <c r="L2310" s="33"/>
      <c r="M2310" s="33"/>
      <c r="N2310" s="33"/>
      <c r="O2310" s="33"/>
      <c r="P2310" s="33"/>
      <c r="Q2310" s="33"/>
      <c r="R2310" s="33"/>
      <c r="S2310" s="33"/>
      <c r="T2310" s="33"/>
      <c r="U2310" s="33"/>
      <c r="V2310" s="33"/>
      <c r="X2310" s="33"/>
      <c r="Y2310" s="33"/>
      <c r="Z2310" s="33"/>
      <c r="AA2310" s="33"/>
      <c r="AB2310" s="33"/>
      <c r="AC2310" s="33"/>
    </row>
    <row r="2311" spans="1:29">
      <c r="A2311" s="33"/>
      <c r="B2311" s="33"/>
      <c r="C2311" s="33"/>
      <c r="D2311" s="33"/>
      <c r="E2311" s="33"/>
      <c r="F2311" s="33"/>
      <c r="G2311" s="33"/>
      <c r="I2311" s="33"/>
      <c r="J2311" s="33"/>
      <c r="K2311" s="33"/>
      <c r="L2311" s="33"/>
      <c r="M2311" s="33"/>
      <c r="N2311" s="33"/>
      <c r="O2311" s="33"/>
      <c r="P2311" s="33"/>
      <c r="Q2311" s="33"/>
      <c r="R2311" s="33"/>
      <c r="S2311" s="33"/>
      <c r="T2311" s="33"/>
      <c r="U2311" s="33"/>
      <c r="V2311" s="33"/>
      <c r="X2311" s="33"/>
      <c r="Y2311" s="33"/>
      <c r="Z2311" s="33"/>
      <c r="AA2311" s="33"/>
      <c r="AB2311" s="33"/>
      <c r="AC2311" s="33"/>
    </row>
    <row r="2312" spans="1:29">
      <c r="A2312" s="33"/>
      <c r="B2312" s="33"/>
      <c r="C2312" s="33"/>
      <c r="D2312" s="33"/>
      <c r="E2312" s="33"/>
      <c r="F2312" s="33"/>
      <c r="G2312" s="33"/>
      <c r="I2312" s="33"/>
      <c r="J2312" s="33"/>
      <c r="K2312" s="33"/>
      <c r="L2312" s="33"/>
      <c r="M2312" s="33"/>
      <c r="N2312" s="33"/>
      <c r="O2312" s="33"/>
      <c r="P2312" s="33"/>
      <c r="Q2312" s="33"/>
      <c r="R2312" s="33"/>
      <c r="S2312" s="33"/>
      <c r="T2312" s="33"/>
      <c r="U2312" s="33"/>
      <c r="V2312" s="33"/>
      <c r="X2312" s="33"/>
      <c r="Y2312" s="33"/>
      <c r="Z2312" s="33"/>
      <c r="AA2312" s="33"/>
      <c r="AB2312" s="33"/>
      <c r="AC2312" s="33"/>
    </row>
    <row r="2313" spans="1:29">
      <c r="A2313" s="33"/>
      <c r="B2313" s="33"/>
      <c r="C2313" s="33"/>
      <c r="D2313" s="33"/>
      <c r="E2313" s="33"/>
      <c r="F2313" s="33"/>
      <c r="G2313" s="33"/>
      <c r="I2313" s="33"/>
      <c r="J2313" s="33"/>
      <c r="K2313" s="33"/>
      <c r="L2313" s="33"/>
      <c r="M2313" s="33"/>
      <c r="N2313" s="33"/>
      <c r="O2313" s="33"/>
      <c r="P2313" s="33"/>
      <c r="Q2313" s="33"/>
      <c r="R2313" s="33"/>
      <c r="S2313" s="33"/>
      <c r="T2313" s="33"/>
      <c r="U2313" s="33"/>
      <c r="V2313" s="33"/>
      <c r="X2313" s="33"/>
      <c r="Y2313" s="33"/>
      <c r="Z2313" s="33"/>
      <c r="AA2313" s="33"/>
      <c r="AB2313" s="33"/>
      <c r="AC2313" s="33"/>
    </row>
    <row r="2314" spans="1:29">
      <c r="A2314" s="33"/>
      <c r="B2314" s="33"/>
      <c r="C2314" s="33"/>
      <c r="D2314" s="33"/>
      <c r="E2314" s="33"/>
      <c r="F2314" s="33"/>
      <c r="G2314" s="33"/>
      <c r="I2314" s="33"/>
      <c r="J2314" s="33"/>
      <c r="K2314" s="33"/>
      <c r="L2314" s="33"/>
      <c r="M2314" s="33"/>
      <c r="N2314" s="33"/>
      <c r="O2314" s="33"/>
      <c r="P2314" s="33"/>
      <c r="Q2314" s="33"/>
      <c r="R2314" s="33"/>
      <c r="S2314" s="33"/>
      <c r="T2314" s="33"/>
      <c r="U2314" s="33"/>
      <c r="V2314" s="33"/>
      <c r="X2314" s="33"/>
      <c r="Y2314" s="33"/>
      <c r="Z2314" s="33"/>
      <c r="AA2314" s="33"/>
      <c r="AB2314" s="33"/>
      <c r="AC2314" s="33"/>
    </row>
    <row r="2315" spans="1:29">
      <c r="A2315" s="33"/>
      <c r="B2315" s="33"/>
      <c r="C2315" s="33"/>
      <c r="D2315" s="33"/>
      <c r="E2315" s="33"/>
      <c r="F2315" s="33"/>
      <c r="G2315" s="33"/>
      <c r="I2315" s="33"/>
      <c r="J2315" s="33"/>
      <c r="K2315" s="33"/>
      <c r="L2315" s="33"/>
      <c r="M2315" s="33"/>
      <c r="N2315" s="33"/>
      <c r="O2315" s="33"/>
      <c r="P2315" s="33"/>
      <c r="Q2315" s="33"/>
      <c r="R2315" s="33"/>
      <c r="S2315" s="33"/>
      <c r="T2315" s="33"/>
      <c r="U2315" s="33"/>
      <c r="V2315" s="33"/>
      <c r="X2315" s="33"/>
      <c r="Y2315" s="33"/>
      <c r="Z2315" s="33"/>
      <c r="AA2315" s="33"/>
      <c r="AB2315" s="33"/>
      <c r="AC2315" s="33"/>
    </row>
    <row r="2316" spans="1:29">
      <c r="A2316" s="33"/>
      <c r="B2316" s="33"/>
      <c r="C2316" s="33"/>
      <c r="D2316" s="33"/>
      <c r="E2316" s="33"/>
      <c r="F2316" s="33"/>
      <c r="G2316" s="33"/>
      <c r="I2316" s="33"/>
      <c r="J2316" s="33"/>
      <c r="K2316" s="33"/>
      <c r="L2316" s="33"/>
      <c r="M2316" s="33"/>
      <c r="N2316" s="33"/>
      <c r="O2316" s="33"/>
      <c r="P2316" s="33"/>
      <c r="Q2316" s="33"/>
      <c r="R2316" s="33"/>
      <c r="S2316" s="33"/>
      <c r="T2316" s="33"/>
      <c r="U2316" s="33"/>
      <c r="V2316" s="33"/>
      <c r="X2316" s="33"/>
      <c r="Y2316" s="33"/>
      <c r="Z2316" s="33"/>
      <c r="AA2316" s="33"/>
      <c r="AB2316" s="33"/>
      <c r="AC2316" s="33"/>
    </row>
    <row r="2317" spans="1:29">
      <c r="A2317" s="33"/>
      <c r="B2317" s="33"/>
      <c r="C2317" s="33"/>
      <c r="D2317" s="33"/>
      <c r="E2317" s="33"/>
      <c r="F2317" s="33"/>
      <c r="G2317" s="33"/>
      <c r="I2317" s="33"/>
      <c r="J2317" s="33"/>
      <c r="K2317" s="33"/>
      <c r="L2317" s="33"/>
      <c r="M2317" s="33"/>
      <c r="N2317" s="33"/>
      <c r="O2317" s="33"/>
      <c r="P2317" s="33"/>
      <c r="Q2317" s="33"/>
      <c r="R2317" s="33"/>
      <c r="S2317" s="33"/>
      <c r="T2317" s="33"/>
      <c r="U2317" s="33"/>
      <c r="V2317" s="33"/>
      <c r="X2317" s="33"/>
      <c r="Y2317" s="33"/>
      <c r="Z2317" s="33"/>
      <c r="AA2317" s="33"/>
      <c r="AB2317" s="33"/>
      <c r="AC2317" s="33"/>
    </row>
    <row r="2318" spans="1:29">
      <c r="A2318" s="33"/>
      <c r="B2318" s="33"/>
      <c r="C2318" s="33"/>
      <c r="D2318" s="33"/>
      <c r="E2318" s="33"/>
      <c r="F2318" s="33"/>
      <c r="G2318" s="33"/>
      <c r="I2318" s="33"/>
      <c r="J2318" s="33"/>
      <c r="K2318" s="33"/>
      <c r="L2318" s="33"/>
      <c r="M2318" s="33"/>
      <c r="N2318" s="33"/>
      <c r="O2318" s="33"/>
      <c r="P2318" s="33"/>
      <c r="Q2318" s="33"/>
      <c r="R2318" s="33"/>
      <c r="S2318" s="33"/>
      <c r="T2318" s="33"/>
      <c r="U2318" s="33"/>
      <c r="V2318" s="33"/>
      <c r="X2318" s="33"/>
      <c r="Y2318" s="33"/>
      <c r="Z2318" s="33"/>
      <c r="AA2318" s="33"/>
      <c r="AB2318" s="33"/>
      <c r="AC2318" s="33"/>
    </row>
    <row r="2319" spans="1:29">
      <c r="A2319" s="33"/>
      <c r="B2319" s="33"/>
      <c r="C2319" s="33"/>
      <c r="D2319" s="33"/>
      <c r="E2319" s="33"/>
      <c r="F2319" s="33"/>
      <c r="G2319" s="33"/>
      <c r="I2319" s="33"/>
      <c r="J2319" s="33"/>
      <c r="K2319" s="33"/>
      <c r="L2319" s="33"/>
      <c r="M2319" s="33"/>
      <c r="N2319" s="33"/>
      <c r="O2319" s="33"/>
      <c r="P2319" s="33"/>
      <c r="Q2319" s="33"/>
      <c r="R2319" s="33"/>
      <c r="S2319" s="33"/>
      <c r="T2319" s="33"/>
      <c r="U2319" s="33"/>
      <c r="V2319" s="33"/>
      <c r="X2319" s="33"/>
      <c r="Y2319" s="33"/>
      <c r="Z2319" s="33"/>
      <c r="AA2319" s="33"/>
      <c r="AB2319" s="33"/>
      <c r="AC2319" s="33"/>
    </row>
    <row r="2320" spans="1:29">
      <c r="A2320" s="33"/>
      <c r="B2320" s="33"/>
      <c r="C2320" s="33"/>
      <c r="D2320" s="33"/>
      <c r="E2320" s="33"/>
      <c r="F2320" s="33"/>
      <c r="G2320" s="33"/>
      <c r="I2320" s="33"/>
      <c r="J2320" s="33"/>
      <c r="K2320" s="33"/>
      <c r="L2320" s="33"/>
      <c r="M2320" s="33"/>
      <c r="N2320" s="33"/>
      <c r="O2320" s="33"/>
      <c r="P2320" s="33"/>
      <c r="Q2320" s="33"/>
      <c r="R2320" s="33"/>
      <c r="S2320" s="33"/>
      <c r="T2320" s="33"/>
      <c r="U2320" s="33"/>
      <c r="V2320" s="33"/>
      <c r="X2320" s="33"/>
      <c r="Y2320" s="33"/>
      <c r="Z2320" s="33"/>
      <c r="AA2320" s="33"/>
      <c r="AB2320" s="33"/>
      <c r="AC2320" s="33"/>
    </row>
    <row r="2321" spans="1:29">
      <c r="A2321" s="33"/>
      <c r="B2321" s="33"/>
      <c r="C2321" s="33"/>
      <c r="D2321" s="33"/>
      <c r="E2321" s="33"/>
      <c r="F2321" s="33"/>
      <c r="G2321" s="33"/>
      <c r="I2321" s="33"/>
      <c r="J2321" s="33"/>
      <c r="K2321" s="33"/>
      <c r="L2321" s="33"/>
      <c r="M2321" s="33"/>
      <c r="N2321" s="33"/>
      <c r="O2321" s="33"/>
      <c r="P2321" s="33"/>
      <c r="Q2321" s="33"/>
      <c r="R2321" s="33"/>
      <c r="S2321" s="33"/>
      <c r="T2321" s="33"/>
      <c r="U2321" s="33"/>
      <c r="V2321" s="33"/>
      <c r="X2321" s="33"/>
      <c r="Y2321" s="33"/>
      <c r="Z2321" s="33"/>
      <c r="AA2321" s="33"/>
      <c r="AB2321" s="33"/>
      <c r="AC2321" s="33"/>
    </row>
    <row r="2322" spans="1:29">
      <c r="A2322" s="33"/>
      <c r="B2322" s="33"/>
      <c r="C2322" s="33"/>
      <c r="D2322" s="33"/>
      <c r="E2322" s="33"/>
      <c r="F2322" s="33"/>
      <c r="G2322" s="33"/>
      <c r="I2322" s="33"/>
      <c r="J2322" s="33"/>
      <c r="K2322" s="33"/>
      <c r="L2322" s="33"/>
      <c r="M2322" s="33"/>
      <c r="N2322" s="33"/>
      <c r="O2322" s="33"/>
      <c r="P2322" s="33"/>
      <c r="Q2322" s="33"/>
      <c r="R2322" s="33"/>
      <c r="S2322" s="33"/>
      <c r="T2322" s="33"/>
      <c r="U2322" s="33"/>
      <c r="V2322" s="33"/>
      <c r="X2322" s="33"/>
      <c r="Y2322" s="33"/>
      <c r="Z2322" s="33"/>
      <c r="AA2322" s="33"/>
      <c r="AB2322" s="33"/>
      <c r="AC2322" s="33"/>
    </row>
    <row r="2323" spans="1:29">
      <c r="A2323" s="33"/>
      <c r="B2323" s="33"/>
      <c r="C2323" s="33"/>
      <c r="D2323" s="33"/>
      <c r="E2323" s="33"/>
      <c r="F2323" s="33"/>
      <c r="G2323" s="33"/>
      <c r="I2323" s="33"/>
      <c r="J2323" s="33"/>
      <c r="K2323" s="33"/>
      <c r="L2323" s="33"/>
      <c r="M2323" s="33"/>
      <c r="N2323" s="33"/>
      <c r="O2323" s="33"/>
      <c r="P2323" s="33"/>
      <c r="Q2323" s="33"/>
      <c r="R2323" s="33"/>
      <c r="S2323" s="33"/>
      <c r="T2323" s="33"/>
      <c r="U2323" s="33"/>
      <c r="V2323" s="33"/>
      <c r="X2323" s="33"/>
      <c r="Y2323" s="33"/>
      <c r="Z2323" s="33"/>
      <c r="AA2323" s="33"/>
      <c r="AB2323" s="33"/>
      <c r="AC2323" s="33"/>
    </row>
    <row r="2324" spans="1:29">
      <c r="A2324" s="33"/>
      <c r="B2324" s="33"/>
      <c r="C2324" s="33"/>
      <c r="D2324" s="33"/>
      <c r="E2324" s="33"/>
      <c r="F2324" s="33"/>
      <c r="G2324" s="33"/>
      <c r="I2324" s="33"/>
      <c r="J2324" s="33"/>
      <c r="K2324" s="33"/>
      <c r="L2324" s="33"/>
      <c r="M2324" s="33"/>
      <c r="N2324" s="33"/>
      <c r="O2324" s="33"/>
      <c r="P2324" s="33"/>
      <c r="Q2324" s="33"/>
      <c r="R2324" s="33"/>
      <c r="S2324" s="33"/>
      <c r="T2324" s="33"/>
      <c r="U2324" s="33"/>
      <c r="V2324" s="33"/>
      <c r="X2324" s="33"/>
      <c r="Y2324" s="33"/>
      <c r="Z2324" s="33"/>
      <c r="AA2324" s="33"/>
      <c r="AB2324" s="33"/>
      <c r="AC2324" s="33"/>
    </row>
    <row r="2325" spans="1:29">
      <c r="A2325" s="33"/>
      <c r="B2325" s="33"/>
      <c r="C2325" s="33"/>
      <c r="D2325" s="33"/>
      <c r="E2325" s="33"/>
      <c r="F2325" s="33"/>
      <c r="G2325" s="33"/>
      <c r="I2325" s="33"/>
      <c r="J2325" s="33"/>
      <c r="K2325" s="33"/>
      <c r="L2325" s="33"/>
      <c r="M2325" s="33"/>
      <c r="N2325" s="33"/>
      <c r="O2325" s="33"/>
      <c r="P2325" s="33"/>
      <c r="Q2325" s="33"/>
      <c r="R2325" s="33"/>
      <c r="S2325" s="33"/>
      <c r="T2325" s="33"/>
      <c r="U2325" s="33"/>
      <c r="V2325" s="33"/>
      <c r="X2325" s="33"/>
      <c r="Y2325" s="33"/>
      <c r="Z2325" s="33"/>
      <c r="AA2325" s="33"/>
      <c r="AB2325" s="33"/>
      <c r="AC2325" s="33"/>
    </row>
    <row r="2326" spans="1:29">
      <c r="A2326" s="33"/>
      <c r="B2326" s="33"/>
      <c r="C2326" s="33"/>
      <c r="D2326" s="33"/>
      <c r="E2326" s="33"/>
      <c r="F2326" s="33"/>
      <c r="G2326" s="33"/>
      <c r="I2326" s="33"/>
      <c r="J2326" s="33"/>
      <c r="K2326" s="33"/>
      <c r="L2326" s="33"/>
      <c r="M2326" s="33"/>
      <c r="N2326" s="33"/>
      <c r="O2326" s="33"/>
      <c r="P2326" s="33"/>
      <c r="Q2326" s="33"/>
      <c r="R2326" s="33"/>
      <c r="S2326" s="33"/>
      <c r="T2326" s="33"/>
      <c r="U2326" s="33"/>
      <c r="V2326" s="33"/>
      <c r="X2326" s="33"/>
      <c r="Y2326" s="33"/>
      <c r="Z2326" s="33"/>
      <c r="AA2326" s="33"/>
      <c r="AB2326" s="33"/>
      <c r="AC2326" s="33"/>
    </row>
    <row r="2327" spans="1:29">
      <c r="A2327" s="33"/>
      <c r="B2327" s="33"/>
      <c r="C2327" s="33"/>
      <c r="D2327" s="33"/>
      <c r="E2327" s="33"/>
      <c r="F2327" s="33"/>
      <c r="G2327" s="33"/>
      <c r="I2327" s="33"/>
      <c r="J2327" s="33"/>
      <c r="K2327" s="33"/>
      <c r="L2327" s="33"/>
      <c r="M2327" s="33"/>
      <c r="N2327" s="33"/>
      <c r="O2327" s="33"/>
      <c r="P2327" s="33"/>
      <c r="Q2327" s="33"/>
      <c r="R2327" s="33"/>
      <c r="S2327" s="33"/>
      <c r="T2327" s="33"/>
      <c r="U2327" s="33"/>
      <c r="V2327" s="33"/>
      <c r="X2327" s="33"/>
      <c r="Y2327" s="33"/>
      <c r="Z2327" s="33"/>
      <c r="AA2327" s="33"/>
      <c r="AB2327" s="33"/>
      <c r="AC2327" s="33"/>
    </row>
    <row r="2328" spans="1:29">
      <c r="A2328" s="33"/>
      <c r="B2328" s="33"/>
      <c r="C2328" s="33"/>
      <c r="D2328" s="33"/>
      <c r="E2328" s="33"/>
      <c r="F2328" s="33"/>
      <c r="G2328" s="33"/>
      <c r="I2328" s="33"/>
      <c r="J2328" s="33"/>
      <c r="K2328" s="33"/>
      <c r="L2328" s="33"/>
      <c r="M2328" s="33"/>
      <c r="N2328" s="33"/>
      <c r="O2328" s="33"/>
      <c r="P2328" s="33"/>
      <c r="Q2328" s="33"/>
      <c r="R2328" s="33"/>
      <c r="S2328" s="33"/>
      <c r="T2328" s="33"/>
      <c r="U2328" s="33"/>
      <c r="V2328" s="33"/>
      <c r="X2328" s="33"/>
      <c r="Y2328" s="33"/>
      <c r="Z2328" s="33"/>
      <c r="AA2328" s="33"/>
      <c r="AB2328" s="33"/>
      <c r="AC2328" s="33"/>
    </row>
    <row r="2329" spans="1:29">
      <c r="A2329" s="33"/>
      <c r="B2329" s="33"/>
      <c r="C2329" s="33"/>
      <c r="D2329" s="33"/>
      <c r="E2329" s="33"/>
      <c r="F2329" s="33"/>
      <c r="G2329" s="33"/>
      <c r="I2329" s="33"/>
      <c r="J2329" s="33"/>
      <c r="K2329" s="33"/>
      <c r="L2329" s="33"/>
      <c r="M2329" s="33"/>
      <c r="N2329" s="33"/>
      <c r="O2329" s="33"/>
      <c r="P2329" s="33"/>
      <c r="Q2329" s="33"/>
      <c r="R2329" s="33"/>
      <c r="S2329" s="33"/>
      <c r="T2329" s="33"/>
      <c r="U2329" s="33"/>
      <c r="V2329" s="33"/>
      <c r="X2329" s="33"/>
      <c r="Y2329" s="33"/>
      <c r="Z2329" s="33"/>
      <c r="AA2329" s="33"/>
      <c r="AB2329" s="33"/>
      <c r="AC2329" s="33"/>
    </row>
    <row r="2330" spans="1:29">
      <c r="A2330" s="33"/>
      <c r="B2330" s="33"/>
      <c r="C2330" s="33"/>
      <c r="D2330" s="33"/>
      <c r="E2330" s="33"/>
      <c r="F2330" s="33"/>
      <c r="G2330" s="33"/>
      <c r="I2330" s="33"/>
      <c r="J2330" s="33"/>
      <c r="K2330" s="33"/>
      <c r="L2330" s="33"/>
      <c r="M2330" s="33"/>
      <c r="N2330" s="33"/>
      <c r="O2330" s="33"/>
      <c r="P2330" s="33"/>
      <c r="Q2330" s="33"/>
      <c r="R2330" s="33"/>
      <c r="S2330" s="33"/>
      <c r="T2330" s="33"/>
      <c r="U2330" s="33"/>
      <c r="V2330" s="33"/>
      <c r="X2330" s="33"/>
      <c r="Y2330" s="33"/>
      <c r="Z2330" s="33"/>
      <c r="AA2330" s="33"/>
      <c r="AB2330" s="33"/>
      <c r="AC2330" s="33"/>
    </row>
    <row r="2331" spans="1:29">
      <c r="A2331" s="33"/>
      <c r="B2331" s="33"/>
      <c r="C2331" s="33"/>
      <c r="D2331" s="33"/>
      <c r="E2331" s="33"/>
      <c r="F2331" s="33"/>
      <c r="G2331" s="33"/>
      <c r="I2331" s="33"/>
      <c r="J2331" s="33"/>
      <c r="K2331" s="33"/>
      <c r="L2331" s="33"/>
      <c r="M2331" s="33"/>
      <c r="N2331" s="33"/>
      <c r="O2331" s="33"/>
      <c r="P2331" s="33"/>
      <c r="Q2331" s="33"/>
      <c r="R2331" s="33"/>
      <c r="S2331" s="33"/>
      <c r="T2331" s="33"/>
      <c r="U2331" s="33"/>
      <c r="V2331" s="33"/>
      <c r="X2331" s="33"/>
      <c r="Y2331" s="33"/>
      <c r="Z2331" s="33"/>
      <c r="AA2331" s="33"/>
      <c r="AB2331" s="33"/>
      <c r="AC2331" s="33"/>
    </row>
    <row r="2332" spans="1:29">
      <c r="A2332" s="33"/>
      <c r="B2332" s="33"/>
      <c r="C2332" s="33"/>
      <c r="D2332" s="33"/>
      <c r="E2332" s="33"/>
      <c r="F2332" s="33"/>
      <c r="G2332" s="33"/>
      <c r="I2332" s="33"/>
      <c r="J2332" s="33"/>
      <c r="K2332" s="33"/>
      <c r="L2332" s="33"/>
      <c r="M2332" s="33"/>
      <c r="N2332" s="33"/>
      <c r="O2332" s="33"/>
      <c r="P2332" s="33"/>
      <c r="Q2332" s="33"/>
      <c r="R2332" s="33"/>
      <c r="S2332" s="33"/>
      <c r="T2332" s="33"/>
      <c r="U2332" s="33"/>
      <c r="V2332" s="33"/>
      <c r="X2332" s="33"/>
      <c r="Y2332" s="33"/>
      <c r="Z2332" s="33"/>
      <c r="AA2332" s="33"/>
      <c r="AB2332" s="33"/>
      <c r="AC2332" s="33"/>
    </row>
    <row r="2333" spans="1:29">
      <c r="A2333" s="33"/>
      <c r="B2333" s="33"/>
      <c r="C2333" s="33"/>
      <c r="D2333" s="33"/>
      <c r="E2333" s="33"/>
      <c r="F2333" s="33"/>
      <c r="G2333" s="33"/>
      <c r="I2333" s="33"/>
      <c r="J2333" s="33"/>
      <c r="K2333" s="33"/>
      <c r="L2333" s="33"/>
      <c r="M2333" s="33"/>
      <c r="N2333" s="33"/>
      <c r="O2333" s="33"/>
      <c r="P2333" s="33"/>
      <c r="Q2333" s="33"/>
      <c r="R2333" s="33"/>
      <c r="S2333" s="33"/>
      <c r="T2333" s="33"/>
      <c r="U2333" s="33"/>
      <c r="V2333" s="33"/>
      <c r="X2333" s="33"/>
      <c r="Y2333" s="33"/>
      <c r="Z2333" s="33"/>
      <c r="AA2333" s="33"/>
      <c r="AB2333" s="33"/>
      <c r="AC2333" s="33"/>
    </row>
    <row r="2334" spans="1:29">
      <c r="A2334" s="33"/>
      <c r="B2334" s="33"/>
      <c r="C2334" s="33"/>
      <c r="D2334" s="33"/>
      <c r="E2334" s="33"/>
      <c r="F2334" s="33"/>
      <c r="G2334" s="33"/>
      <c r="I2334" s="33"/>
      <c r="J2334" s="33"/>
      <c r="K2334" s="33"/>
      <c r="L2334" s="33"/>
      <c r="M2334" s="33"/>
      <c r="N2334" s="33"/>
      <c r="O2334" s="33"/>
      <c r="P2334" s="33"/>
      <c r="Q2334" s="33"/>
      <c r="R2334" s="33"/>
      <c r="S2334" s="33"/>
      <c r="T2334" s="33"/>
      <c r="U2334" s="33"/>
      <c r="V2334" s="33"/>
      <c r="X2334" s="33"/>
      <c r="Y2334" s="33"/>
      <c r="Z2334" s="33"/>
      <c r="AA2334" s="33"/>
      <c r="AB2334" s="33"/>
      <c r="AC2334" s="33"/>
    </row>
    <row r="2335" spans="1:29">
      <c r="A2335" s="33"/>
      <c r="B2335" s="33"/>
      <c r="C2335" s="33"/>
      <c r="D2335" s="33"/>
      <c r="E2335" s="33"/>
      <c r="F2335" s="33"/>
      <c r="G2335" s="33"/>
      <c r="I2335" s="33"/>
      <c r="J2335" s="33"/>
      <c r="K2335" s="33"/>
      <c r="L2335" s="33"/>
      <c r="M2335" s="33"/>
      <c r="N2335" s="33"/>
      <c r="O2335" s="33"/>
      <c r="P2335" s="33"/>
      <c r="Q2335" s="33"/>
      <c r="R2335" s="33"/>
      <c r="S2335" s="33"/>
      <c r="T2335" s="33"/>
      <c r="U2335" s="33"/>
      <c r="V2335" s="33"/>
      <c r="X2335" s="33"/>
      <c r="Y2335" s="33"/>
      <c r="Z2335" s="33"/>
      <c r="AA2335" s="33"/>
      <c r="AB2335" s="33"/>
      <c r="AC2335" s="33"/>
    </row>
    <row r="2336" spans="1:29">
      <c r="A2336" s="33"/>
      <c r="B2336" s="33"/>
      <c r="C2336" s="33"/>
      <c r="D2336" s="33"/>
      <c r="E2336" s="33"/>
      <c r="F2336" s="33"/>
      <c r="G2336" s="33"/>
      <c r="I2336" s="33"/>
      <c r="J2336" s="33"/>
      <c r="K2336" s="33"/>
      <c r="L2336" s="33"/>
      <c r="M2336" s="33"/>
      <c r="N2336" s="33"/>
      <c r="O2336" s="33"/>
      <c r="P2336" s="33"/>
      <c r="Q2336" s="33"/>
      <c r="R2336" s="33"/>
      <c r="S2336" s="33"/>
      <c r="T2336" s="33"/>
      <c r="U2336" s="33"/>
      <c r="V2336" s="33"/>
      <c r="X2336" s="33"/>
      <c r="Y2336" s="33"/>
      <c r="Z2336" s="33"/>
      <c r="AA2336" s="33"/>
      <c r="AB2336" s="33"/>
      <c r="AC2336" s="33"/>
    </row>
    <row r="2337" spans="1:29">
      <c r="A2337" s="33"/>
      <c r="B2337" s="33"/>
      <c r="C2337" s="33"/>
      <c r="D2337" s="33"/>
      <c r="E2337" s="33"/>
      <c r="F2337" s="33"/>
      <c r="G2337" s="33"/>
      <c r="I2337" s="33"/>
      <c r="J2337" s="33"/>
      <c r="K2337" s="33"/>
      <c r="L2337" s="33"/>
      <c r="M2337" s="33"/>
      <c r="N2337" s="33"/>
      <c r="O2337" s="33"/>
      <c r="P2337" s="33"/>
      <c r="Q2337" s="33"/>
      <c r="R2337" s="33"/>
      <c r="S2337" s="33"/>
      <c r="T2337" s="33"/>
      <c r="U2337" s="33"/>
      <c r="V2337" s="33"/>
      <c r="X2337" s="33"/>
      <c r="Y2337" s="33"/>
      <c r="Z2337" s="33"/>
      <c r="AA2337" s="33"/>
      <c r="AB2337" s="33"/>
      <c r="AC2337" s="33"/>
    </row>
    <row r="2338" spans="1:29">
      <c r="A2338" s="33"/>
      <c r="B2338" s="33"/>
      <c r="C2338" s="33"/>
      <c r="D2338" s="33"/>
      <c r="E2338" s="33"/>
      <c r="F2338" s="33"/>
      <c r="G2338" s="33"/>
      <c r="I2338" s="33"/>
      <c r="J2338" s="33"/>
      <c r="K2338" s="33"/>
      <c r="L2338" s="33"/>
      <c r="M2338" s="33"/>
      <c r="N2338" s="33"/>
      <c r="O2338" s="33"/>
      <c r="P2338" s="33"/>
      <c r="Q2338" s="33"/>
      <c r="R2338" s="33"/>
      <c r="S2338" s="33"/>
      <c r="T2338" s="33"/>
      <c r="U2338" s="33"/>
      <c r="V2338" s="33"/>
      <c r="X2338" s="33"/>
      <c r="Y2338" s="33"/>
      <c r="Z2338" s="33"/>
      <c r="AA2338" s="33"/>
      <c r="AB2338" s="33"/>
      <c r="AC2338" s="33"/>
    </row>
    <row r="2339" spans="1:29">
      <c r="A2339" s="33"/>
      <c r="B2339" s="33"/>
      <c r="C2339" s="33"/>
      <c r="D2339" s="33"/>
      <c r="E2339" s="33"/>
      <c r="F2339" s="33"/>
      <c r="G2339" s="33"/>
      <c r="I2339" s="33"/>
      <c r="J2339" s="33"/>
      <c r="K2339" s="33"/>
      <c r="L2339" s="33"/>
      <c r="M2339" s="33"/>
      <c r="N2339" s="33"/>
      <c r="O2339" s="33"/>
      <c r="P2339" s="33"/>
      <c r="Q2339" s="33"/>
      <c r="R2339" s="33"/>
      <c r="S2339" s="33"/>
      <c r="T2339" s="33"/>
      <c r="U2339" s="33"/>
      <c r="V2339" s="33"/>
      <c r="X2339" s="33"/>
      <c r="Y2339" s="33"/>
      <c r="Z2339" s="33"/>
      <c r="AA2339" s="33"/>
      <c r="AB2339" s="33"/>
      <c r="AC2339" s="33"/>
    </row>
    <row r="2340" spans="1:29">
      <c r="A2340" s="33"/>
      <c r="B2340" s="33"/>
      <c r="C2340" s="33"/>
      <c r="D2340" s="33"/>
      <c r="E2340" s="33"/>
      <c r="F2340" s="33"/>
      <c r="G2340" s="33"/>
      <c r="I2340" s="33"/>
      <c r="J2340" s="33"/>
      <c r="K2340" s="33"/>
      <c r="L2340" s="33"/>
      <c r="M2340" s="33"/>
      <c r="N2340" s="33"/>
      <c r="O2340" s="33"/>
      <c r="P2340" s="33"/>
      <c r="Q2340" s="33"/>
      <c r="R2340" s="33"/>
      <c r="S2340" s="33"/>
      <c r="T2340" s="33"/>
      <c r="U2340" s="33"/>
      <c r="V2340" s="33"/>
      <c r="X2340" s="33"/>
      <c r="Y2340" s="33"/>
      <c r="Z2340" s="33"/>
      <c r="AA2340" s="33"/>
      <c r="AB2340" s="33"/>
      <c r="AC2340" s="33"/>
    </row>
    <row r="2341" spans="1:29">
      <c r="A2341" s="33"/>
      <c r="B2341" s="33"/>
      <c r="C2341" s="33"/>
      <c r="D2341" s="33"/>
      <c r="E2341" s="33"/>
      <c r="F2341" s="33"/>
      <c r="G2341" s="33"/>
      <c r="I2341" s="33"/>
      <c r="J2341" s="33"/>
      <c r="K2341" s="33"/>
      <c r="L2341" s="33"/>
      <c r="M2341" s="33"/>
      <c r="N2341" s="33"/>
      <c r="O2341" s="33"/>
      <c r="P2341" s="33"/>
      <c r="Q2341" s="33"/>
      <c r="R2341" s="33"/>
      <c r="S2341" s="33"/>
      <c r="T2341" s="33"/>
      <c r="U2341" s="33"/>
      <c r="V2341" s="33"/>
      <c r="X2341" s="33"/>
      <c r="Y2341" s="33"/>
      <c r="Z2341" s="33"/>
      <c r="AA2341" s="33"/>
      <c r="AB2341" s="33"/>
      <c r="AC2341" s="33"/>
    </row>
    <row r="2342" spans="1:29">
      <c r="A2342" s="33"/>
      <c r="B2342" s="33"/>
      <c r="C2342" s="33"/>
      <c r="D2342" s="33"/>
      <c r="E2342" s="33"/>
      <c r="F2342" s="33"/>
      <c r="G2342" s="33"/>
      <c r="I2342" s="33"/>
      <c r="J2342" s="33"/>
      <c r="K2342" s="33"/>
      <c r="L2342" s="33"/>
      <c r="M2342" s="33"/>
      <c r="N2342" s="33"/>
      <c r="O2342" s="33"/>
      <c r="P2342" s="33"/>
      <c r="Q2342" s="33"/>
      <c r="R2342" s="33"/>
      <c r="S2342" s="33"/>
      <c r="T2342" s="33"/>
      <c r="U2342" s="33"/>
      <c r="V2342" s="33"/>
      <c r="X2342" s="33"/>
      <c r="Y2342" s="33"/>
      <c r="Z2342" s="33"/>
      <c r="AA2342" s="33"/>
      <c r="AB2342" s="33"/>
      <c r="AC2342" s="33"/>
    </row>
    <row r="2343" spans="1:29">
      <c r="A2343" s="33"/>
      <c r="B2343" s="33"/>
      <c r="C2343" s="33"/>
      <c r="D2343" s="33"/>
      <c r="E2343" s="33"/>
      <c r="F2343" s="33"/>
      <c r="G2343" s="33"/>
      <c r="I2343" s="33"/>
      <c r="J2343" s="33"/>
      <c r="K2343" s="33"/>
      <c r="L2343" s="33"/>
      <c r="M2343" s="33"/>
      <c r="N2343" s="33"/>
      <c r="O2343" s="33"/>
      <c r="P2343" s="33"/>
      <c r="Q2343" s="33"/>
      <c r="R2343" s="33"/>
      <c r="S2343" s="33"/>
      <c r="T2343" s="33"/>
      <c r="U2343" s="33"/>
      <c r="V2343" s="33"/>
      <c r="X2343" s="33"/>
      <c r="Y2343" s="33"/>
      <c r="Z2343" s="33"/>
      <c r="AA2343" s="33"/>
      <c r="AB2343" s="33"/>
      <c r="AC2343" s="33"/>
    </row>
    <row r="2344" spans="1:29">
      <c r="A2344" s="33"/>
      <c r="B2344" s="33"/>
      <c r="C2344" s="33"/>
      <c r="D2344" s="33"/>
      <c r="E2344" s="33"/>
      <c r="F2344" s="33"/>
      <c r="G2344" s="33"/>
      <c r="I2344" s="33"/>
      <c r="J2344" s="33"/>
      <c r="K2344" s="33"/>
      <c r="L2344" s="33"/>
      <c r="M2344" s="33"/>
      <c r="N2344" s="33"/>
      <c r="O2344" s="33"/>
      <c r="P2344" s="33"/>
      <c r="Q2344" s="33"/>
      <c r="R2344" s="33"/>
      <c r="S2344" s="33"/>
      <c r="T2344" s="33"/>
      <c r="U2344" s="33"/>
      <c r="V2344" s="33"/>
      <c r="X2344" s="33"/>
      <c r="Y2344" s="33"/>
      <c r="Z2344" s="33"/>
      <c r="AA2344" s="33"/>
      <c r="AB2344" s="33"/>
      <c r="AC2344" s="33"/>
    </row>
    <row r="2345" spans="1:29">
      <c r="A2345" s="33"/>
      <c r="B2345" s="33"/>
      <c r="C2345" s="33"/>
      <c r="D2345" s="33"/>
      <c r="E2345" s="33"/>
      <c r="F2345" s="33"/>
      <c r="G2345" s="33"/>
      <c r="I2345" s="33"/>
      <c r="J2345" s="33"/>
      <c r="K2345" s="33"/>
      <c r="L2345" s="33"/>
      <c r="M2345" s="33"/>
      <c r="N2345" s="33"/>
      <c r="O2345" s="33"/>
      <c r="P2345" s="33"/>
      <c r="Q2345" s="33"/>
      <c r="R2345" s="33"/>
      <c r="S2345" s="33"/>
      <c r="T2345" s="33"/>
      <c r="U2345" s="33"/>
      <c r="V2345" s="33"/>
      <c r="X2345" s="33"/>
      <c r="Y2345" s="33"/>
      <c r="Z2345" s="33"/>
      <c r="AA2345" s="33"/>
      <c r="AB2345" s="33"/>
      <c r="AC2345" s="33"/>
    </row>
    <row r="2346" spans="1:29">
      <c r="A2346" s="33"/>
      <c r="B2346" s="33"/>
      <c r="C2346" s="33"/>
      <c r="D2346" s="33"/>
      <c r="E2346" s="33"/>
      <c r="F2346" s="33"/>
      <c r="G2346" s="33"/>
      <c r="I2346" s="33"/>
      <c r="J2346" s="33"/>
      <c r="K2346" s="33"/>
      <c r="L2346" s="33"/>
      <c r="M2346" s="33"/>
      <c r="N2346" s="33"/>
      <c r="O2346" s="33"/>
      <c r="P2346" s="33"/>
      <c r="Q2346" s="33"/>
      <c r="R2346" s="33"/>
      <c r="S2346" s="33"/>
      <c r="T2346" s="33"/>
      <c r="U2346" s="33"/>
      <c r="V2346" s="33"/>
      <c r="X2346" s="33"/>
      <c r="Y2346" s="33"/>
      <c r="Z2346" s="33"/>
      <c r="AA2346" s="33"/>
      <c r="AB2346" s="33"/>
      <c r="AC2346" s="33"/>
    </row>
    <row r="2347" spans="1:29">
      <c r="A2347" s="33"/>
      <c r="B2347" s="33"/>
      <c r="C2347" s="33"/>
      <c r="D2347" s="33"/>
      <c r="E2347" s="33"/>
      <c r="F2347" s="33"/>
      <c r="G2347" s="33"/>
      <c r="I2347" s="33"/>
      <c r="J2347" s="33"/>
      <c r="K2347" s="33"/>
      <c r="L2347" s="33"/>
      <c r="M2347" s="33"/>
      <c r="N2347" s="33"/>
      <c r="O2347" s="33"/>
      <c r="P2347" s="33"/>
      <c r="Q2347" s="33"/>
      <c r="R2347" s="33"/>
      <c r="S2347" s="33"/>
      <c r="T2347" s="33"/>
      <c r="U2347" s="33"/>
      <c r="V2347" s="33"/>
      <c r="X2347" s="33"/>
      <c r="Y2347" s="33"/>
      <c r="Z2347" s="33"/>
      <c r="AA2347" s="33"/>
      <c r="AB2347" s="33"/>
      <c r="AC2347" s="33"/>
    </row>
    <row r="2348" spans="1:29">
      <c r="A2348" s="33"/>
      <c r="B2348" s="33"/>
      <c r="C2348" s="33"/>
      <c r="D2348" s="33"/>
      <c r="E2348" s="33"/>
      <c r="F2348" s="33"/>
      <c r="G2348" s="33"/>
      <c r="I2348" s="33"/>
      <c r="J2348" s="33"/>
      <c r="K2348" s="33"/>
      <c r="L2348" s="33"/>
      <c r="M2348" s="33"/>
      <c r="N2348" s="33"/>
      <c r="O2348" s="33"/>
      <c r="P2348" s="33"/>
      <c r="Q2348" s="33"/>
      <c r="R2348" s="33"/>
      <c r="S2348" s="33"/>
      <c r="T2348" s="33"/>
      <c r="U2348" s="33"/>
      <c r="V2348" s="33"/>
      <c r="X2348" s="33"/>
      <c r="Y2348" s="33"/>
      <c r="Z2348" s="33"/>
      <c r="AA2348" s="33"/>
      <c r="AB2348" s="33"/>
      <c r="AC2348" s="33"/>
    </row>
    <row r="2349" spans="1:29">
      <c r="A2349" s="33"/>
      <c r="B2349" s="33"/>
      <c r="C2349" s="33"/>
      <c r="D2349" s="33"/>
      <c r="E2349" s="33"/>
      <c r="F2349" s="33"/>
      <c r="G2349" s="33"/>
      <c r="I2349" s="33"/>
      <c r="J2349" s="33"/>
      <c r="K2349" s="33"/>
      <c r="L2349" s="33"/>
      <c r="M2349" s="33"/>
      <c r="N2349" s="33"/>
      <c r="O2349" s="33"/>
      <c r="P2349" s="33"/>
      <c r="Q2349" s="33"/>
      <c r="R2349" s="33"/>
      <c r="S2349" s="33"/>
      <c r="T2349" s="33"/>
      <c r="U2349" s="33"/>
      <c r="V2349" s="33"/>
      <c r="X2349" s="33"/>
      <c r="Y2349" s="33"/>
      <c r="Z2349" s="33"/>
      <c r="AA2349" s="33"/>
      <c r="AB2349" s="33"/>
      <c r="AC2349" s="33"/>
    </row>
    <row r="2350" spans="1:29">
      <c r="A2350" s="33"/>
      <c r="B2350" s="33"/>
      <c r="C2350" s="33"/>
      <c r="D2350" s="33"/>
      <c r="E2350" s="33"/>
      <c r="F2350" s="33"/>
      <c r="G2350" s="33"/>
      <c r="I2350" s="33"/>
      <c r="J2350" s="33"/>
      <c r="K2350" s="33"/>
      <c r="L2350" s="33"/>
      <c r="M2350" s="33"/>
      <c r="N2350" s="33"/>
      <c r="O2350" s="33"/>
      <c r="P2350" s="33"/>
      <c r="Q2350" s="33"/>
      <c r="R2350" s="33"/>
      <c r="S2350" s="33"/>
      <c r="T2350" s="33"/>
      <c r="U2350" s="33"/>
      <c r="V2350" s="33"/>
      <c r="X2350" s="33"/>
      <c r="Y2350" s="33"/>
      <c r="Z2350" s="33"/>
      <c r="AA2350" s="33"/>
      <c r="AB2350" s="33"/>
      <c r="AC2350" s="33"/>
    </row>
    <row r="2351" spans="1:29">
      <c r="A2351" s="33"/>
      <c r="B2351" s="33"/>
      <c r="C2351" s="33"/>
      <c r="D2351" s="33"/>
      <c r="E2351" s="33"/>
      <c r="F2351" s="33"/>
      <c r="G2351" s="33"/>
      <c r="I2351" s="33"/>
      <c r="J2351" s="33"/>
      <c r="K2351" s="33"/>
      <c r="L2351" s="33"/>
      <c r="M2351" s="33"/>
      <c r="N2351" s="33"/>
      <c r="O2351" s="33"/>
      <c r="P2351" s="33"/>
      <c r="Q2351" s="33"/>
      <c r="R2351" s="33"/>
      <c r="S2351" s="33"/>
      <c r="T2351" s="33"/>
      <c r="U2351" s="33"/>
      <c r="V2351" s="33"/>
      <c r="X2351" s="33"/>
      <c r="Y2351" s="33"/>
      <c r="Z2351" s="33"/>
      <c r="AA2351" s="33"/>
      <c r="AB2351" s="33"/>
      <c r="AC2351" s="33"/>
    </row>
    <row r="2352" spans="1:29">
      <c r="A2352" s="33"/>
      <c r="B2352" s="33"/>
      <c r="C2352" s="33"/>
      <c r="D2352" s="33"/>
      <c r="E2352" s="33"/>
      <c r="F2352" s="33"/>
      <c r="G2352" s="33"/>
      <c r="I2352" s="33"/>
      <c r="J2352" s="33"/>
      <c r="K2352" s="33"/>
      <c r="L2352" s="33"/>
      <c r="M2352" s="33"/>
      <c r="N2352" s="33"/>
      <c r="O2352" s="33"/>
      <c r="P2352" s="33"/>
      <c r="Q2352" s="33"/>
      <c r="R2352" s="33"/>
      <c r="S2352" s="33"/>
      <c r="T2352" s="33"/>
      <c r="U2352" s="33"/>
      <c r="V2352" s="33"/>
      <c r="X2352" s="33"/>
      <c r="Y2352" s="33"/>
      <c r="Z2352" s="33"/>
      <c r="AA2352" s="33"/>
      <c r="AB2352" s="33"/>
      <c r="AC2352" s="33"/>
    </row>
    <row r="2353" spans="1:29">
      <c r="A2353" s="33"/>
      <c r="B2353" s="33"/>
      <c r="C2353" s="33"/>
      <c r="D2353" s="33"/>
      <c r="E2353" s="33"/>
      <c r="F2353" s="33"/>
      <c r="G2353" s="33"/>
      <c r="I2353" s="33"/>
      <c r="J2353" s="33"/>
      <c r="K2353" s="33"/>
      <c r="L2353" s="33"/>
      <c r="M2353" s="33"/>
      <c r="N2353" s="33"/>
      <c r="O2353" s="33"/>
      <c r="P2353" s="33"/>
      <c r="Q2353" s="33"/>
      <c r="R2353" s="33"/>
      <c r="S2353" s="33"/>
      <c r="T2353" s="33"/>
      <c r="U2353" s="33"/>
      <c r="V2353" s="33"/>
      <c r="X2353" s="33"/>
      <c r="Y2353" s="33"/>
      <c r="Z2353" s="33"/>
      <c r="AA2353" s="33"/>
      <c r="AB2353" s="33"/>
      <c r="AC2353" s="33"/>
    </row>
    <row r="2354" spans="1:29">
      <c r="A2354" s="33"/>
      <c r="B2354" s="33"/>
      <c r="C2354" s="33"/>
      <c r="D2354" s="33"/>
      <c r="E2354" s="33"/>
      <c r="F2354" s="33"/>
      <c r="G2354" s="33"/>
      <c r="I2354" s="33"/>
      <c r="J2354" s="33"/>
      <c r="K2354" s="33"/>
      <c r="L2354" s="33"/>
      <c r="M2354" s="33"/>
      <c r="N2354" s="33"/>
      <c r="O2354" s="33"/>
      <c r="P2354" s="33"/>
      <c r="Q2354" s="33"/>
      <c r="R2354" s="33"/>
      <c r="S2354" s="33"/>
      <c r="T2354" s="33"/>
      <c r="U2354" s="33"/>
      <c r="V2354" s="33"/>
      <c r="X2354" s="33"/>
      <c r="Y2354" s="33"/>
      <c r="Z2354" s="33"/>
      <c r="AA2354" s="33"/>
      <c r="AB2354" s="33"/>
      <c r="AC2354" s="33"/>
    </row>
    <row r="2355" spans="1:29">
      <c r="A2355" s="33"/>
      <c r="B2355" s="33"/>
      <c r="C2355" s="33"/>
      <c r="D2355" s="33"/>
      <c r="E2355" s="33"/>
      <c r="F2355" s="33"/>
      <c r="G2355" s="33"/>
      <c r="I2355" s="33"/>
      <c r="J2355" s="33"/>
      <c r="K2355" s="33"/>
      <c r="L2355" s="33"/>
      <c r="M2355" s="33"/>
      <c r="N2355" s="33"/>
      <c r="O2355" s="33"/>
      <c r="P2355" s="33"/>
      <c r="Q2355" s="33"/>
      <c r="R2355" s="33"/>
      <c r="S2355" s="33"/>
      <c r="T2355" s="33"/>
      <c r="U2355" s="33"/>
      <c r="V2355" s="33"/>
      <c r="X2355" s="33"/>
      <c r="Y2355" s="33"/>
      <c r="Z2355" s="33"/>
      <c r="AA2355" s="33"/>
      <c r="AB2355" s="33"/>
      <c r="AC2355" s="33"/>
    </row>
    <row r="2356" spans="1:29">
      <c r="A2356" s="33"/>
      <c r="B2356" s="33"/>
      <c r="C2356" s="33"/>
      <c r="D2356" s="33"/>
      <c r="E2356" s="33"/>
      <c r="F2356" s="33"/>
      <c r="G2356" s="33"/>
      <c r="I2356" s="33"/>
      <c r="J2356" s="33"/>
      <c r="K2356" s="33"/>
      <c r="L2356" s="33"/>
      <c r="M2356" s="33"/>
      <c r="N2356" s="33"/>
      <c r="O2356" s="33"/>
      <c r="P2356" s="33"/>
      <c r="Q2356" s="33"/>
      <c r="R2356" s="33"/>
      <c r="S2356" s="33"/>
      <c r="T2356" s="33"/>
      <c r="U2356" s="33"/>
      <c r="V2356" s="33"/>
      <c r="X2356" s="33"/>
      <c r="Y2356" s="33"/>
      <c r="Z2356" s="33"/>
      <c r="AA2356" s="33"/>
      <c r="AB2356" s="33"/>
      <c r="AC2356" s="33"/>
    </row>
    <row r="2357" spans="1:29">
      <c r="A2357" s="33"/>
      <c r="B2357" s="33"/>
      <c r="C2357" s="33"/>
      <c r="D2357" s="33"/>
      <c r="E2357" s="33"/>
      <c r="F2357" s="33"/>
      <c r="G2357" s="33"/>
      <c r="I2357" s="33"/>
      <c r="J2357" s="33"/>
      <c r="K2357" s="33"/>
      <c r="L2357" s="33"/>
      <c r="M2357" s="33"/>
      <c r="N2357" s="33"/>
      <c r="O2357" s="33"/>
      <c r="P2357" s="33"/>
      <c r="Q2357" s="33"/>
      <c r="R2357" s="33"/>
      <c r="S2357" s="33"/>
      <c r="T2357" s="33"/>
      <c r="U2357" s="33"/>
      <c r="V2357" s="33"/>
      <c r="X2357" s="33"/>
      <c r="Y2357" s="33"/>
      <c r="Z2357" s="33"/>
      <c r="AA2357" s="33"/>
      <c r="AB2357" s="33"/>
      <c r="AC2357" s="33"/>
    </row>
    <row r="2358" spans="1:29">
      <c r="A2358" s="33"/>
      <c r="B2358" s="33"/>
      <c r="C2358" s="33"/>
      <c r="D2358" s="33"/>
      <c r="E2358" s="33"/>
      <c r="F2358" s="33"/>
      <c r="G2358" s="33"/>
      <c r="I2358" s="33"/>
      <c r="J2358" s="33"/>
      <c r="K2358" s="33"/>
      <c r="L2358" s="33"/>
      <c r="M2358" s="33"/>
      <c r="N2358" s="33"/>
      <c r="O2358" s="33"/>
      <c r="P2358" s="33"/>
      <c r="Q2358" s="33"/>
      <c r="R2358" s="33"/>
      <c r="S2358" s="33"/>
      <c r="T2358" s="33"/>
      <c r="U2358" s="33"/>
      <c r="V2358" s="33"/>
      <c r="X2358" s="33"/>
      <c r="Y2358" s="33"/>
      <c r="Z2358" s="33"/>
      <c r="AA2358" s="33"/>
      <c r="AB2358" s="33"/>
      <c r="AC2358" s="33"/>
    </row>
    <row r="2359" spans="1:29">
      <c r="A2359" s="33"/>
      <c r="B2359" s="33"/>
      <c r="C2359" s="33"/>
      <c r="D2359" s="33"/>
      <c r="E2359" s="33"/>
      <c r="F2359" s="33"/>
      <c r="G2359" s="33"/>
      <c r="I2359" s="33"/>
      <c r="J2359" s="33"/>
      <c r="K2359" s="33"/>
      <c r="L2359" s="33"/>
      <c r="M2359" s="33"/>
      <c r="N2359" s="33"/>
      <c r="O2359" s="33"/>
      <c r="P2359" s="33"/>
      <c r="Q2359" s="33"/>
      <c r="R2359" s="33"/>
      <c r="S2359" s="33"/>
      <c r="T2359" s="33"/>
      <c r="U2359" s="33"/>
      <c r="V2359" s="33"/>
      <c r="X2359" s="33"/>
      <c r="Y2359" s="33"/>
      <c r="Z2359" s="33"/>
      <c r="AA2359" s="33"/>
      <c r="AB2359" s="33"/>
      <c r="AC2359" s="33"/>
    </row>
    <row r="2360" spans="1:29">
      <c r="A2360" s="33"/>
      <c r="B2360" s="33"/>
      <c r="C2360" s="33"/>
      <c r="D2360" s="33"/>
      <c r="E2360" s="33"/>
      <c r="F2360" s="33"/>
      <c r="G2360" s="33"/>
      <c r="I2360" s="33"/>
      <c r="J2360" s="33"/>
      <c r="K2360" s="33"/>
      <c r="L2360" s="33"/>
      <c r="M2360" s="33"/>
      <c r="N2360" s="33"/>
      <c r="O2360" s="33"/>
      <c r="P2360" s="33"/>
      <c r="Q2360" s="33"/>
      <c r="R2360" s="33"/>
      <c r="S2360" s="33"/>
      <c r="T2360" s="33"/>
      <c r="U2360" s="33"/>
      <c r="V2360" s="33"/>
      <c r="X2360" s="33"/>
      <c r="Y2360" s="33"/>
      <c r="Z2360" s="33"/>
      <c r="AA2360" s="33"/>
      <c r="AB2360" s="33"/>
      <c r="AC2360" s="33"/>
    </row>
    <row r="2361" spans="1:29">
      <c r="A2361" s="33"/>
      <c r="B2361" s="33"/>
      <c r="C2361" s="33"/>
      <c r="D2361" s="33"/>
      <c r="E2361" s="33"/>
      <c r="F2361" s="33"/>
      <c r="G2361" s="33"/>
      <c r="I2361" s="33"/>
      <c r="J2361" s="33"/>
      <c r="K2361" s="33"/>
      <c r="L2361" s="33"/>
      <c r="M2361" s="33"/>
      <c r="N2361" s="33"/>
      <c r="O2361" s="33"/>
      <c r="P2361" s="33"/>
      <c r="Q2361" s="33"/>
      <c r="R2361" s="33"/>
      <c r="S2361" s="33"/>
      <c r="T2361" s="33"/>
      <c r="U2361" s="33"/>
      <c r="V2361" s="33"/>
      <c r="X2361" s="33"/>
      <c r="Y2361" s="33"/>
      <c r="Z2361" s="33"/>
      <c r="AA2361" s="33"/>
      <c r="AB2361" s="33"/>
      <c r="AC2361" s="33"/>
    </row>
    <row r="2362" spans="1:29">
      <c r="A2362" s="33"/>
      <c r="B2362" s="33"/>
      <c r="C2362" s="33"/>
      <c r="D2362" s="33"/>
      <c r="E2362" s="33"/>
      <c r="F2362" s="33"/>
      <c r="G2362" s="33"/>
      <c r="I2362" s="33"/>
      <c r="J2362" s="33"/>
      <c r="K2362" s="33"/>
      <c r="L2362" s="33"/>
      <c r="M2362" s="33"/>
      <c r="N2362" s="33"/>
      <c r="O2362" s="33"/>
      <c r="P2362" s="33"/>
      <c r="Q2362" s="33"/>
      <c r="R2362" s="33"/>
      <c r="S2362" s="33"/>
      <c r="T2362" s="33"/>
      <c r="U2362" s="33"/>
      <c r="V2362" s="33"/>
      <c r="X2362" s="33"/>
      <c r="Y2362" s="33"/>
      <c r="Z2362" s="33"/>
      <c r="AA2362" s="33"/>
      <c r="AB2362" s="33"/>
      <c r="AC2362" s="33"/>
    </row>
    <row r="2363" spans="1:29">
      <c r="A2363" s="33"/>
      <c r="B2363" s="33"/>
      <c r="C2363" s="33"/>
      <c r="D2363" s="33"/>
      <c r="E2363" s="33"/>
      <c r="F2363" s="33"/>
      <c r="G2363" s="33"/>
      <c r="I2363" s="33"/>
      <c r="J2363" s="33"/>
      <c r="K2363" s="33"/>
      <c r="L2363" s="33"/>
      <c r="M2363" s="33"/>
      <c r="N2363" s="33"/>
      <c r="O2363" s="33"/>
      <c r="P2363" s="33"/>
      <c r="Q2363" s="33"/>
      <c r="R2363" s="33"/>
      <c r="S2363" s="33"/>
      <c r="T2363" s="33"/>
      <c r="U2363" s="33"/>
      <c r="V2363" s="33"/>
      <c r="X2363" s="33"/>
      <c r="Y2363" s="33"/>
      <c r="Z2363" s="33"/>
      <c r="AA2363" s="33"/>
      <c r="AB2363" s="33"/>
      <c r="AC2363" s="33"/>
    </row>
    <row r="2364" spans="1:29">
      <c r="A2364" s="33"/>
      <c r="B2364" s="33"/>
      <c r="C2364" s="33"/>
      <c r="D2364" s="33"/>
      <c r="E2364" s="33"/>
      <c r="F2364" s="33"/>
      <c r="G2364" s="33"/>
      <c r="I2364" s="33"/>
      <c r="J2364" s="33"/>
      <c r="K2364" s="33"/>
      <c r="L2364" s="33"/>
      <c r="M2364" s="33"/>
      <c r="N2364" s="33"/>
      <c r="O2364" s="33"/>
      <c r="P2364" s="33"/>
      <c r="Q2364" s="33"/>
      <c r="R2364" s="33"/>
      <c r="S2364" s="33"/>
      <c r="T2364" s="33"/>
      <c r="U2364" s="33"/>
      <c r="V2364" s="33"/>
      <c r="X2364" s="33"/>
      <c r="Y2364" s="33"/>
      <c r="Z2364" s="33"/>
      <c r="AA2364" s="33"/>
      <c r="AB2364" s="33"/>
      <c r="AC2364" s="33"/>
    </row>
    <row r="2365" spans="1:29">
      <c r="A2365" s="33"/>
      <c r="B2365" s="33"/>
      <c r="C2365" s="33"/>
      <c r="D2365" s="33"/>
      <c r="E2365" s="33"/>
      <c r="F2365" s="33"/>
      <c r="G2365" s="33"/>
      <c r="I2365" s="33"/>
      <c r="J2365" s="33"/>
      <c r="K2365" s="33"/>
      <c r="L2365" s="33"/>
      <c r="M2365" s="33"/>
      <c r="N2365" s="33"/>
      <c r="O2365" s="33"/>
      <c r="P2365" s="33"/>
      <c r="Q2365" s="33"/>
      <c r="R2365" s="33"/>
      <c r="S2365" s="33"/>
      <c r="T2365" s="33"/>
      <c r="U2365" s="33"/>
      <c r="V2365" s="33"/>
      <c r="X2365" s="33"/>
      <c r="Y2365" s="33"/>
      <c r="Z2365" s="33"/>
      <c r="AA2365" s="33"/>
      <c r="AB2365" s="33"/>
      <c r="AC2365" s="33"/>
    </row>
    <row r="2366" spans="1:29">
      <c r="A2366" s="33"/>
      <c r="B2366" s="33"/>
      <c r="C2366" s="33"/>
      <c r="D2366" s="33"/>
      <c r="E2366" s="33"/>
      <c r="F2366" s="33"/>
      <c r="G2366" s="33"/>
      <c r="I2366" s="33"/>
      <c r="J2366" s="33"/>
      <c r="K2366" s="33"/>
      <c r="L2366" s="33"/>
      <c r="M2366" s="33"/>
      <c r="N2366" s="33"/>
      <c r="O2366" s="33"/>
      <c r="P2366" s="33"/>
      <c r="Q2366" s="33"/>
      <c r="R2366" s="33"/>
      <c r="S2366" s="33"/>
      <c r="T2366" s="33"/>
      <c r="U2366" s="33"/>
      <c r="V2366" s="33"/>
      <c r="X2366" s="33"/>
      <c r="Y2366" s="33"/>
      <c r="Z2366" s="33"/>
      <c r="AA2366" s="33"/>
      <c r="AB2366" s="33"/>
      <c r="AC2366" s="33"/>
    </row>
    <row r="2367" spans="1:29">
      <c r="A2367" s="33"/>
      <c r="B2367" s="33"/>
      <c r="C2367" s="33"/>
      <c r="D2367" s="33"/>
      <c r="E2367" s="33"/>
      <c r="F2367" s="33"/>
      <c r="G2367" s="33"/>
      <c r="I2367" s="33"/>
      <c r="J2367" s="33"/>
      <c r="K2367" s="33"/>
      <c r="L2367" s="33"/>
      <c r="M2367" s="33"/>
      <c r="N2367" s="33"/>
      <c r="O2367" s="33"/>
      <c r="P2367" s="33"/>
      <c r="Q2367" s="33"/>
      <c r="R2367" s="33"/>
      <c r="S2367" s="33"/>
      <c r="T2367" s="33"/>
      <c r="U2367" s="33"/>
      <c r="V2367" s="33"/>
      <c r="X2367" s="33"/>
      <c r="Y2367" s="33"/>
      <c r="Z2367" s="33"/>
      <c r="AA2367" s="33"/>
      <c r="AB2367" s="33"/>
      <c r="AC2367" s="33"/>
    </row>
    <row r="2368" spans="1:29">
      <c r="A2368" s="33"/>
      <c r="B2368" s="33"/>
      <c r="C2368" s="33"/>
      <c r="D2368" s="33"/>
      <c r="E2368" s="33"/>
      <c r="F2368" s="33"/>
      <c r="G2368" s="33"/>
      <c r="I2368" s="33"/>
      <c r="J2368" s="33"/>
      <c r="K2368" s="33"/>
      <c r="L2368" s="33"/>
      <c r="M2368" s="33"/>
      <c r="N2368" s="33"/>
      <c r="O2368" s="33"/>
      <c r="P2368" s="33"/>
      <c r="Q2368" s="33"/>
      <c r="R2368" s="33"/>
      <c r="S2368" s="33"/>
      <c r="T2368" s="33"/>
      <c r="U2368" s="33"/>
      <c r="V2368" s="33"/>
      <c r="X2368" s="33"/>
      <c r="Y2368" s="33"/>
      <c r="Z2368" s="33"/>
      <c r="AA2368" s="33"/>
      <c r="AB2368" s="33"/>
      <c r="AC2368" s="33"/>
    </row>
    <row r="2369" spans="1:29">
      <c r="A2369" s="33"/>
      <c r="B2369" s="33"/>
      <c r="C2369" s="33"/>
      <c r="D2369" s="33"/>
      <c r="E2369" s="33"/>
      <c r="F2369" s="33"/>
      <c r="G2369" s="33"/>
      <c r="I2369" s="33"/>
      <c r="J2369" s="33"/>
      <c r="K2369" s="33"/>
      <c r="L2369" s="33"/>
      <c r="M2369" s="33"/>
      <c r="N2369" s="33"/>
      <c r="O2369" s="33"/>
      <c r="P2369" s="33"/>
      <c r="Q2369" s="33"/>
      <c r="R2369" s="33"/>
      <c r="S2369" s="33"/>
      <c r="T2369" s="33"/>
      <c r="U2369" s="33"/>
      <c r="V2369" s="33"/>
      <c r="X2369" s="33"/>
      <c r="Y2369" s="33"/>
      <c r="Z2369" s="33"/>
      <c r="AA2369" s="33"/>
      <c r="AB2369" s="33"/>
      <c r="AC2369" s="33"/>
    </row>
    <row r="2370" spans="1:29">
      <c r="A2370" s="33"/>
      <c r="B2370" s="33"/>
      <c r="C2370" s="33"/>
      <c r="D2370" s="33"/>
      <c r="E2370" s="33"/>
      <c r="F2370" s="33"/>
      <c r="G2370" s="33"/>
      <c r="I2370" s="33"/>
      <c r="J2370" s="33"/>
      <c r="K2370" s="33"/>
      <c r="L2370" s="33"/>
      <c r="M2370" s="33"/>
      <c r="N2370" s="33"/>
      <c r="O2370" s="33"/>
      <c r="P2370" s="33"/>
      <c r="Q2370" s="33"/>
      <c r="R2370" s="33"/>
      <c r="S2370" s="33"/>
      <c r="T2370" s="33"/>
      <c r="U2370" s="33"/>
      <c r="V2370" s="33"/>
      <c r="X2370" s="33"/>
      <c r="Y2370" s="33"/>
      <c r="Z2370" s="33"/>
      <c r="AA2370" s="33"/>
      <c r="AB2370" s="33"/>
      <c r="AC2370" s="33"/>
    </row>
    <row r="2371" spans="1:29">
      <c r="A2371" s="33"/>
      <c r="B2371" s="33"/>
      <c r="C2371" s="33"/>
      <c r="D2371" s="33"/>
      <c r="E2371" s="33"/>
      <c r="F2371" s="33"/>
      <c r="G2371" s="33"/>
      <c r="I2371" s="33"/>
      <c r="J2371" s="33"/>
      <c r="K2371" s="33"/>
      <c r="L2371" s="33"/>
      <c r="M2371" s="33"/>
      <c r="N2371" s="33"/>
      <c r="O2371" s="33"/>
      <c r="P2371" s="33"/>
      <c r="Q2371" s="33"/>
      <c r="R2371" s="33"/>
      <c r="S2371" s="33"/>
      <c r="T2371" s="33"/>
      <c r="U2371" s="33"/>
      <c r="V2371" s="33"/>
      <c r="X2371" s="33"/>
      <c r="Y2371" s="33"/>
      <c r="Z2371" s="33"/>
      <c r="AA2371" s="33"/>
      <c r="AB2371" s="33"/>
      <c r="AC2371" s="33"/>
    </row>
    <row r="2372" spans="1:29">
      <c r="A2372" s="33"/>
      <c r="B2372" s="33"/>
      <c r="C2372" s="33"/>
      <c r="D2372" s="33"/>
      <c r="E2372" s="33"/>
      <c r="F2372" s="33"/>
      <c r="G2372" s="33"/>
      <c r="I2372" s="33"/>
      <c r="J2372" s="33"/>
      <c r="K2372" s="33"/>
      <c r="L2372" s="33"/>
      <c r="M2372" s="33"/>
      <c r="N2372" s="33"/>
      <c r="O2372" s="33"/>
      <c r="P2372" s="33"/>
      <c r="Q2372" s="33"/>
      <c r="R2372" s="33"/>
      <c r="S2372" s="33"/>
      <c r="T2372" s="33"/>
      <c r="U2372" s="33"/>
      <c r="V2372" s="33"/>
      <c r="X2372" s="33"/>
      <c r="Y2372" s="33"/>
      <c r="Z2372" s="33"/>
      <c r="AA2372" s="33"/>
      <c r="AB2372" s="33"/>
      <c r="AC2372" s="33"/>
    </row>
    <row r="2373" spans="1:29">
      <c r="A2373" s="33"/>
      <c r="B2373" s="33"/>
      <c r="C2373" s="33"/>
      <c r="D2373" s="33"/>
      <c r="E2373" s="33"/>
      <c r="F2373" s="33"/>
      <c r="G2373" s="33"/>
      <c r="I2373" s="33"/>
      <c r="J2373" s="33"/>
      <c r="K2373" s="33"/>
      <c r="L2373" s="33"/>
      <c r="M2373" s="33"/>
      <c r="N2373" s="33"/>
      <c r="O2373" s="33"/>
      <c r="P2373" s="33"/>
      <c r="Q2373" s="33"/>
      <c r="R2373" s="33"/>
      <c r="S2373" s="33"/>
      <c r="T2373" s="33"/>
      <c r="U2373" s="33"/>
      <c r="V2373" s="33"/>
      <c r="X2373" s="33"/>
      <c r="Y2373" s="33"/>
      <c r="Z2373" s="33"/>
      <c r="AA2373" s="33"/>
      <c r="AB2373" s="33"/>
      <c r="AC2373" s="33"/>
    </row>
    <row r="2374" spans="1:29">
      <c r="A2374" s="33"/>
      <c r="B2374" s="33"/>
      <c r="C2374" s="33"/>
      <c r="D2374" s="33"/>
      <c r="E2374" s="33"/>
      <c r="F2374" s="33"/>
      <c r="G2374" s="33"/>
      <c r="I2374" s="33"/>
      <c r="J2374" s="33"/>
      <c r="K2374" s="33"/>
      <c r="L2374" s="33"/>
      <c r="M2374" s="33"/>
      <c r="N2374" s="33"/>
      <c r="O2374" s="33"/>
      <c r="P2374" s="33"/>
      <c r="Q2374" s="33"/>
      <c r="R2374" s="33"/>
      <c r="S2374" s="33"/>
      <c r="T2374" s="33"/>
      <c r="U2374" s="33"/>
      <c r="V2374" s="33"/>
      <c r="X2374" s="33"/>
      <c r="Y2374" s="33"/>
      <c r="Z2374" s="33"/>
      <c r="AA2374" s="33"/>
      <c r="AB2374" s="33"/>
      <c r="AC2374" s="33"/>
    </row>
    <row r="2375" spans="1:29">
      <c r="A2375" s="33"/>
      <c r="B2375" s="33"/>
      <c r="C2375" s="33"/>
      <c r="D2375" s="33"/>
      <c r="E2375" s="33"/>
      <c r="F2375" s="33"/>
      <c r="G2375" s="33"/>
      <c r="I2375" s="33"/>
      <c r="J2375" s="33"/>
      <c r="K2375" s="33"/>
      <c r="L2375" s="33"/>
      <c r="M2375" s="33"/>
      <c r="N2375" s="33"/>
      <c r="O2375" s="33"/>
      <c r="P2375" s="33"/>
      <c r="Q2375" s="33"/>
      <c r="R2375" s="33"/>
      <c r="S2375" s="33"/>
      <c r="T2375" s="33"/>
      <c r="U2375" s="33"/>
      <c r="V2375" s="33"/>
      <c r="X2375" s="33"/>
      <c r="Y2375" s="33"/>
      <c r="Z2375" s="33"/>
      <c r="AA2375" s="33"/>
      <c r="AB2375" s="33"/>
      <c r="AC2375" s="33"/>
    </row>
    <row r="2376" spans="1:29">
      <c r="A2376" s="33"/>
      <c r="B2376" s="33"/>
      <c r="C2376" s="33"/>
      <c r="D2376" s="33"/>
      <c r="E2376" s="33"/>
      <c r="F2376" s="33"/>
      <c r="G2376" s="33"/>
      <c r="I2376" s="33"/>
      <c r="J2376" s="33"/>
      <c r="K2376" s="33"/>
      <c r="L2376" s="33"/>
      <c r="M2376" s="33"/>
      <c r="N2376" s="33"/>
      <c r="O2376" s="33"/>
      <c r="P2376" s="33"/>
      <c r="Q2376" s="33"/>
      <c r="R2376" s="33"/>
      <c r="S2376" s="33"/>
      <c r="T2376" s="33"/>
      <c r="U2376" s="33"/>
      <c r="V2376" s="33"/>
      <c r="X2376" s="33"/>
      <c r="Y2376" s="33"/>
      <c r="Z2376" s="33"/>
      <c r="AA2376" s="33"/>
      <c r="AB2376" s="33"/>
      <c r="AC2376" s="33"/>
    </row>
    <row r="2377" spans="1:29">
      <c r="A2377" s="33"/>
      <c r="B2377" s="33"/>
      <c r="C2377" s="33"/>
      <c r="D2377" s="33"/>
      <c r="E2377" s="33"/>
      <c r="F2377" s="33"/>
      <c r="G2377" s="33"/>
      <c r="I2377" s="33"/>
      <c r="J2377" s="33"/>
      <c r="K2377" s="33"/>
      <c r="L2377" s="33"/>
      <c r="M2377" s="33"/>
      <c r="N2377" s="33"/>
      <c r="O2377" s="33"/>
      <c r="P2377" s="33"/>
      <c r="Q2377" s="33"/>
      <c r="R2377" s="33"/>
      <c r="S2377" s="33"/>
      <c r="T2377" s="33"/>
      <c r="U2377" s="33"/>
      <c r="V2377" s="33"/>
      <c r="X2377" s="33"/>
      <c r="Y2377" s="33"/>
      <c r="Z2377" s="33"/>
      <c r="AA2377" s="33"/>
      <c r="AB2377" s="33"/>
      <c r="AC2377" s="33"/>
    </row>
    <row r="2378" spans="1:29">
      <c r="A2378" s="33"/>
      <c r="B2378" s="33"/>
      <c r="C2378" s="33"/>
      <c r="D2378" s="33"/>
      <c r="E2378" s="33"/>
      <c r="F2378" s="33"/>
      <c r="G2378" s="33"/>
      <c r="I2378" s="33"/>
      <c r="J2378" s="33"/>
      <c r="K2378" s="33"/>
      <c r="L2378" s="33"/>
      <c r="M2378" s="33"/>
      <c r="N2378" s="33"/>
      <c r="O2378" s="33"/>
      <c r="P2378" s="33"/>
      <c r="Q2378" s="33"/>
      <c r="R2378" s="33"/>
      <c r="S2378" s="33"/>
      <c r="T2378" s="33"/>
      <c r="U2378" s="33"/>
      <c r="V2378" s="33"/>
      <c r="X2378" s="33"/>
      <c r="Y2378" s="33"/>
      <c r="Z2378" s="33"/>
      <c r="AA2378" s="33"/>
      <c r="AB2378" s="33"/>
      <c r="AC2378" s="33"/>
    </row>
    <row r="2379" spans="1:29">
      <c r="A2379" s="33"/>
      <c r="B2379" s="33"/>
      <c r="C2379" s="33"/>
      <c r="D2379" s="33"/>
      <c r="E2379" s="33"/>
      <c r="F2379" s="33"/>
      <c r="G2379" s="33"/>
      <c r="I2379" s="33"/>
      <c r="J2379" s="33"/>
      <c r="K2379" s="33"/>
      <c r="L2379" s="33"/>
      <c r="M2379" s="33"/>
      <c r="N2379" s="33"/>
      <c r="O2379" s="33"/>
      <c r="P2379" s="33"/>
      <c r="Q2379" s="33"/>
      <c r="R2379" s="33"/>
      <c r="S2379" s="33"/>
      <c r="T2379" s="33"/>
      <c r="U2379" s="33"/>
      <c r="V2379" s="33"/>
      <c r="X2379" s="33"/>
      <c r="Y2379" s="33"/>
      <c r="Z2379" s="33"/>
      <c r="AA2379" s="33"/>
      <c r="AB2379" s="33"/>
      <c r="AC2379" s="33"/>
    </row>
    <row r="2380" spans="1:29">
      <c r="A2380" s="33"/>
      <c r="B2380" s="33"/>
      <c r="C2380" s="33"/>
      <c r="D2380" s="33"/>
      <c r="E2380" s="33"/>
      <c r="F2380" s="33"/>
      <c r="G2380" s="33"/>
      <c r="I2380" s="33"/>
      <c r="J2380" s="33"/>
      <c r="K2380" s="33"/>
      <c r="L2380" s="33"/>
      <c r="M2380" s="33"/>
      <c r="N2380" s="33"/>
      <c r="O2380" s="33"/>
      <c r="P2380" s="33"/>
      <c r="Q2380" s="33"/>
      <c r="R2380" s="33"/>
      <c r="S2380" s="33"/>
      <c r="T2380" s="33"/>
      <c r="U2380" s="33"/>
      <c r="V2380" s="33"/>
      <c r="X2380" s="33"/>
      <c r="Y2380" s="33"/>
      <c r="Z2380" s="33"/>
      <c r="AA2380" s="33"/>
      <c r="AB2380" s="33"/>
      <c r="AC2380" s="33"/>
    </row>
    <row r="2381" spans="1:29">
      <c r="A2381" s="33"/>
      <c r="B2381" s="33"/>
      <c r="C2381" s="33"/>
      <c r="D2381" s="33"/>
      <c r="E2381" s="33"/>
      <c r="F2381" s="33"/>
      <c r="G2381" s="33"/>
      <c r="I2381" s="33"/>
      <c r="J2381" s="33"/>
      <c r="K2381" s="33"/>
      <c r="L2381" s="33"/>
      <c r="M2381" s="33"/>
      <c r="N2381" s="33"/>
      <c r="O2381" s="33"/>
      <c r="P2381" s="33"/>
      <c r="Q2381" s="33"/>
      <c r="R2381" s="33"/>
      <c r="S2381" s="33"/>
      <c r="T2381" s="33"/>
      <c r="U2381" s="33"/>
      <c r="V2381" s="33"/>
      <c r="X2381" s="33"/>
      <c r="Y2381" s="33"/>
      <c r="Z2381" s="33"/>
      <c r="AA2381" s="33"/>
      <c r="AB2381" s="33"/>
      <c r="AC2381" s="33"/>
    </row>
    <row r="2382" spans="1:29">
      <c r="A2382" s="33"/>
      <c r="B2382" s="33"/>
      <c r="C2382" s="33"/>
      <c r="D2382" s="33"/>
      <c r="E2382" s="33"/>
      <c r="F2382" s="33"/>
      <c r="G2382" s="33"/>
      <c r="I2382" s="33"/>
      <c r="J2382" s="33"/>
      <c r="K2382" s="33"/>
      <c r="L2382" s="33"/>
      <c r="M2382" s="33"/>
      <c r="N2382" s="33"/>
      <c r="O2382" s="33"/>
      <c r="P2382" s="33"/>
      <c r="Q2382" s="33"/>
      <c r="R2382" s="33"/>
      <c r="S2382" s="33"/>
      <c r="T2382" s="33"/>
      <c r="U2382" s="33"/>
      <c r="V2382" s="33"/>
      <c r="X2382" s="33"/>
      <c r="Y2382" s="33"/>
      <c r="Z2382" s="33"/>
      <c r="AA2382" s="33"/>
      <c r="AB2382" s="33"/>
      <c r="AC2382" s="33"/>
    </row>
    <row r="2383" spans="1:29">
      <c r="A2383" s="33"/>
      <c r="B2383" s="33"/>
      <c r="C2383" s="33"/>
      <c r="D2383" s="33"/>
      <c r="E2383" s="33"/>
      <c r="F2383" s="33"/>
      <c r="G2383" s="33"/>
      <c r="I2383" s="33"/>
      <c r="J2383" s="33"/>
      <c r="K2383" s="33"/>
      <c r="L2383" s="33"/>
      <c r="M2383" s="33"/>
      <c r="N2383" s="33"/>
      <c r="O2383" s="33"/>
      <c r="P2383" s="33"/>
      <c r="Q2383" s="33"/>
      <c r="R2383" s="33"/>
      <c r="S2383" s="33"/>
      <c r="T2383" s="33"/>
      <c r="U2383" s="33"/>
      <c r="V2383" s="33"/>
      <c r="X2383" s="33"/>
      <c r="Y2383" s="33"/>
      <c r="Z2383" s="33"/>
      <c r="AA2383" s="33"/>
      <c r="AB2383" s="33"/>
      <c r="AC2383" s="33"/>
    </row>
    <row r="2384" spans="1:29">
      <c r="A2384" s="33"/>
      <c r="B2384" s="33"/>
      <c r="C2384" s="33"/>
      <c r="D2384" s="33"/>
      <c r="E2384" s="33"/>
      <c r="F2384" s="33"/>
      <c r="G2384" s="33"/>
      <c r="I2384" s="33"/>
      <c r="J2384" s="33"/>
      <c r="K2384" s="33"/>
      <c r="L2384" s="33"/>
      <c r="M2384" s="33"/>
      <c r="N2384" s="33"/>
      <c r="O2384" s="33"/>
      <c r="P2384" s="33"/>
      <c r="Q2384" s="33"/>
      <c r="R2384" s="33"/>
      <c r="S2384" s="33"/>
      <c r="T2384" s="33"/>
      <c r="U2384" s="33"/>
      <c r="V2384" s="33"/>
      <c r="X2384" s="33"/>
      <c r="Y2384" s="33"/>
      <c r="Z2384" s="33"/>
      <c r="AA2384" s="33"/>
      <c r="AB2384" s="33"/>
      <c r="AC2384" s="33"/>
    </row>
    <row r="2385" spans="1:29">
      <c r="A2385" s="33"/>
      <c r="B2385" s="33"/>
      <c r="C2385" s="33"/>
      <c r="D2385" s="33"/>
      <c r="E2385" s="33"/>
      <c r="F2385" s="33"/>
      <c r="G2385" s="33"/>
      <c r="I2385" s="33"/>
      <c r="J2385" s="33"/>
      <c r="K2385" s="33"/>
      <c r="L2385" s="33"/>
      <c r="M2385" s="33"/>
      <c r="N2385" s="33"/>
      <c r="O2385" s="33"/>
      <c r="P2385" s="33"/>
      <c r="Q2385" s="33"/>
      <c r="R2385" s="33"/>
      <c r="S2385" s="33"/>
      <c r="T2385" s="33"/>
      <c r="U2385" s="33"/>
      <c r="V2385" s="33"/>
      <c r="X2385" s="33"/>
      <c r="Y2385" s="33"/>
      <c r="Z2385" s="33"/>
      <c r="AA2385" s="33"/>
      <c r="AB2385" s="33"/>
      <c r="AC2385" s="33"/>
    </row>
    <row r="2386" spans="1:29">
      <c r="A2386" s="33"/>
      <c r="B2386" s="33"/>
      <c r="C2386" s="33"/>
      <c r="D2386" s="33"/>
      <c r="E2386" s="33"/>
      <c r="F2386" s="33"/>
      <c r="G2386" s="33"/>
      <c r="I2386" s="33"/>
      <c r="J2386" s="33"/>
      <c r="K2386" s="33"/>
      <c r="L2386" s="33"/>
      <c r="M2386" s="33"/>
      <c r="N2386" s="33"/>
      <c r="O2386" s="33"/>
      <c r="P2386" s="33"/>
      <c r="Q2386" s="33"/>
      <c r="R2386" s="33"/>
      <c r="S2386" s="33"/>
      <c r="T2386" s="33"/>
      <c r="U2386" s="33"/>
      <c r="V2386" s="33"/>
      <c r="X2386" s="33"/>
      <c r="Y2386" s="33"/>
      <c r="Z2386" s="33"/>
      <c r="AA2386" s="33"/>
      <c r="AB2386" s="33"/>
      <c r="AC2386" s="33"/>
    </row>
    <row r="2387" spans="1:29">
      <c r="A2387" s="33"/>
      <c r="B2387" s="33"/>
      <c r="C2387" s="33"/>
      <c r="D2387" s="33"/>
      <c r="E2387" s="33"/>
      <c r="F2387" s="33"/>
      <c r="G2387" s="33"/>
      <c r="I2387" s="33"/>
      <c r="J2387" s="33"/>
      <c r="K2387" s="33"/>
      <c r="L2387" s="33"/>
      <c r="M2387" s="33"/>
      <c r="N2387" s="33"/>
      <c r="O2387" s="33"/>
      <c r="P2387" s="33"/>
      <c r="Q2387" s="33"/>
      <c r="R2387" s="33"/>
      <c r="S2387" s="33"/>
      <c r="T2387" s="33"/>
      <c r="U2387" s="33"/>
      <c r="V2387" s="33"/>
      <c r="X2387" s="33"/>
      <c r="Y2387" s="33"/>
      <c r="Z2387" s="33"/>
      <c r="AA2387" s="33"/>
      <c r="AB2387" s="33"/>
      <c r="AC2387" s="33"/>
    </row>
    <row r="2388" spans="1:29">
      <c r="A2388" s="33"/>
      <c r="B2388" s="33"/>
      <c r="C2388" s="33"/>
      <c r="D2388" s="33"/>
      <c r="E2388" s="33"/>
      <c r="F2388" s="33"/>
      <c r="G2388" s="33"/>
      <c r="I2388" s="33"/>
      <c r="J2388" s="33"/>
      <c r="K2388" s="33"/>
      <c r="L2388" s="33"/>
      <c r="M2388" s="33"/>
      <c r="N2388" s="33"/>
      <c r="O2388" s="33"/>
      <c r="P2388" s="33"/>
      <c r="Q2388" s="33"/>
      <c r="R2388" s="33"/>
      <c r="S2388" s="33"/>
      <c r="T2388" s="33"/>
      <c r="U2388" s="33"/>
      <c r="V2388" s="33"/>
      <c r="X2388" s="33"/>
      <c r="Y2388" s="33"/>
      <c r="Z2388" s="33"/>
      <c r="AA2388" s="33"/>
      <c r="AB2388" s="33"/>
      <c r="AC2388" s="33"/>
    </row>
    <row r="2389" spans="1:29">
      <c r="A2389" s="33"/>
      <c r="B2389" s="33"/>
      <c r="C2389" s="33"/>
      <c r="D2389" s="33"/>
      <c r="E2389" s="33"/>
      <c r="F2389" s="33"/>
      <c r="G2389" s="33"/>
      <c r="I2389" s="33"/>
      <c r="J2389" s="33"/>
      <c r="K2389" s="33"/>
      <c r="L2389" s="33"/>
      <c r="M2389" s="33"/>
      <c r="N2389" s="33"/>
      <c r="O2389" s="33"/>
      <c r="P2389" s="33"/>
      <c r="Q2389" s="33"/>
      <c r="R2389" s="33"/>
      <c r="S2389" s="33"/>
      <c r="T2389" s="33"/>
      <c r="U2389" s="33"/>
      <c r="V2389" s="33"/>
      <c r="X2389" s="33"/>
      <c r="Y2389" s="33"/>
      <c r="Z2389" s="33"/>
      <c r="AA2389" s="33"/>
      <c r="AB2389" s="33"/>
      <c r="AC2389" s="33"/>
    </row>
    <row r="2390" spans="1:29">
      <c r="A2390" s="33"/>
      <c r="B2390" s="33"/>
      <c r="C2390" s="33"/>
      <c r="D2390" s="33"/>
      <c r="E2390" s="33"/>
      <c r="F2390" s="33"/>
      <c r="G2390" s="33"/>
      <c r="I2390" s="33"/>
      <c r="J2390" s="33"/>
      <c r="K2390" s="33"/>
      <c r="L2390" s="33"/>
      <c r="M2390" s="33"/>
      <c r="N2390" s="33"/>
      <c r="O2390" s="33"/>
      <c r="P2390" s="33"/>
      <c r="Q2390" s="33"/>
      <c r="R2390" s="33"/>
      <c r="S2390" s="33"/>
      <c r="T2390" s="33"/>
      <c r="U2390" s="33"/>
      <c r="V2390" s="33"/>
      <c r="X2390" s="33"/>
      <c r="Y2390" s="33"/>
      <c r="Z2390" s="33"/>
      <c r="AA2390" s="33"/>
      <c r="AB2390" s="33"/>
      <c r="AC2390" s="33"/>
    </row>
    <row r="2391" spans="1:29">
      <c r="A2391" s="33"/>
      <c r="B2391" s="33"/>
      <c r="C2391" s="33"/>
      <c r="D2391" s="33"/>
      <c r="E2391" s="33"/>
      <c r="F2391" s="33"/>
      <c r="G2391" s="33"/>
      <c r="I2391" s="33"/>
      <c r="J2391" s="33"/>
      <c r="K2391" s="33"/>
      <c r="L2391" s="33"/>
      <c r="M2391" s="33"/>
      <c r="N2391" s="33"/>
      <c r="O2391" s="33"/>
      <c r="P2391" s="33"/>
      <c r="Q2391" s="33"/>
      <c r="R2391" s="33"/>
      <c r="S2391" s="33"/>
      <c r="T2391" s="33"/>
      <c r="U2391" s="33"/>
      <c r="V2391" s="33"/>
      <c r="X2391" s="33"/>
      <c r="Y2391" s="33"/>
      <c r="Z2391" s="33"/>
      <c r="AA2391" s="33"/>
      <c r="AB2391" s="33"/>
      <c r="AC2391" s="33"/>
    </row>
    <row r="2392" spans="1:29">
      <c r="A2392" s="33"/>
      <c r="B2392" s="33"/>
      <c r="C2392" s="33"/>
      <c r="D2392" s="33"/>
      <c r="E2392" s="33"/>
      <c r="F2392" s="33"/>
      <c r="G2392" s="33"/>
      <c r="I2392" s="33"/>
      <c r="J2392" s="33"/>
      <c r="K2392" s="33"/>
      <c r="L2392" s="33"/>
      <c r="M2392" s="33"/>
      <c r="N2392" s="33"/>
      <c r="O2392" s="33"/>
      <c r="P2392" s="33"/>
      <c r="Q2392" s="33"/>
      <c r="R2392" s="33"/>
      <c r="S2392" s="33"/>
      <c r="T2392" s="33"/>
      <c r="U2392" s="33"/>
      <c r="V2392" s="33"/>
      <c r="X2392" s="33"/>
      <c r="Y2392" s="33"/>
      <c r="Z2392" s="33"/>
      <c r="AA2392" s="33"/>
      <c r="AB2392" s="33"/>
      <c r="AC2392" s="33"/>
    </row>
    <row r="2393" spans="1:29">
      <c r="A2393" s="33"/>
      <c r="B2393" s="33"/>
      <c r="C2393" s="33"/>
      <c r="D2393" s="33"/>
      <c r="E2393" s="33"/>
      <c r="F2393" s="33"/>
      <c r="G2393" s="33"/>
      <c r="I2393" s="33"/>
      <c r="J2393" s="33"/>
      <c r="K2393" s="33"/>
      <c r="L2393" s="33"/>
      <c r="M2393" s="33"/>
      <c r="N2393" s="33"/>
      <c r="O2393" s="33"/>
      <c r="P2393" s="33"/>
      <c r="Q2393" s="33"/>
      <c r="R2393" s="33"/>
      <c r="S2393" s="33"/>
      <c r="T2393" s="33"/>
      <c r="U2393" s="33"/>
      <c r="V2393" s="33"/>
      <c r="X2393" s="33"/>
      <c r="Y2393" s="33"/>
      <c r="Z2393" s="33"/>
      <c r="AA2393" s="33"/>
      <c r="AB2393" s="33"/>
      <c r="AC2393" s="33"/>
    </row>
    <row r="2394" spans="1:29">
      <c r="A2394" s="33"/>
      <c r="B2394" s="33"/>
      <c r="C2394" s="33"/>
      <c r="D2394" s="33"/>
      <c r="E2394" s="33"/>
      <c r="F2394" s="33"/>
      <c r="G2394" s="33"/>
      <c r="I2394" s="33"/>
      <c r="J2394" s="33"/>
      <c r="K2394" s="33"/>
      <c r="L2394" s="33"/>
      <c r="M2394" s="33"/>
      <c r="N2394" s="33"/>
      <c r="O2394" s="33"/>
      <c r="P2394" s="33"/>
      <c r="Q2394" s="33"/>
      <c r="R2394" s="33"/>
      <c r="S2394" s="33"/>
      <c r="T2394" s="33"/>
      <c r="U2394" s="33"/>
      <c r="V2394" s="33"/>
      <c r="X2394" s="33"/>
      <c r="Y2394" s="33"/>
      <c r="Z2394" s="33"/>
      <c r="AA2394" s="33"/>
      <c r="AB2394" s="33"/>
      <c r="AC2394" s="33"/>
    </row>
    <row r="2395" spans="1:29">
      <c r="A2395" s="33"/>
      <c r="B2395" s="33"/>
      <c r="C2395" s="33"/>
      <c r="D2395" s="33"/>
      <c r="E2395" s="33"/>
      <c r="F2395" s="33"/>
      <c r="G2395" s="33"/>
      <c r="I2395" s="33"/>
      <c r="J2395" s="33"/>
      <c r="K2395" s="33"/>
      <c r="L2395" s="33"/>
      <c r="M2395" s="33"/>
      <c r="N2395" s="33"/>
      <c r="O2395" s="33"/>
      <c r="P2395" s="33"/>
      <c r="Q2395" s="33"/>
      <c r="R2395" s="33"/>
      <c r="S2395" s="33"/>
      <c r="T2395" s="33"/>
      <c r="U2395" s="33"/>
      <c r="V2395" s="33"/>
      <c r="X2395" s="33"/>
      <c r="Y2395" s="33"/>
      <c r="Z2395" s="33"/>
      <c r="AA2395" s="33"/>
      <c r="AB2395" s="33"/>
      <c r="AC2395" s="33"/>
    </row>
    <row r="2396" spans="1:29">
      <c r="A2396" s="33"/>
      <c r="B2396" s="33"/>
      <c r="C2396" s="33"/>
      <c r="D2396" s="33"/>
      <c r="E2396" s="33"/>
      <c r="F2396" s="33"/>
      <c r="G2396" s="33"/>
      <c r="I2396" s="33"/>
      <c r="J2396" s="33"/>
      <c r="K2396" s="33"/>
      <c r="L2396" s="33"/>
      <c r="M2396" s="33"/>
      <c r="N2396" s="33"/>
      <c r="O2396" s="33"/>
      <c r="P2396" s="33"/>
      <c r="Q2396" s="33"/>
      <c r="R2396" s="33"/>
      <c r="S2396" s="33"/>
      <c r="T2396" s="33"/>
      <c r="U2396" s="33"/>
      <c r="V2396" s="33"/>
      <c r="X2396" s="33"/>
      <c r="Y2396" s="33"/>
      <c r="Z2396" s="33"/>
      <c r="AA2396" s="33"/>
      <c r="AB2396" s="33"/>
      <c r="AC2396" s="33"/>
    </row>
    <row r="2397" spans="1:29">
      <c r="A2397" s="33"/>
      <c r="B2397" s="33"/>
      <c r="C2397" s="33"/>
      <c r="D2397" s="33"/>
      <c r="E2397" s="33"/>
      <c r="F2397" s="33"/>
      <c r="G2397" s="33"/>
      <c r="I2397" s="33"/>
      <c r="J2397" s="33"/>
      <c r="K2397" s="33"/>
      <c r="L2397" s="33"/>
      <c r="M2397" s="33"/>
      <c r="N2397" s="33"/>
      <c r="O2397" s="33"/>
      <c r="P2397" s="33"/>
      <c r="Q2397" s="33"/>
      <c r="R2397" s="33"/>
      <c r="S2397" s="33"/>
      <c r="T2397" s="33"/>
      <c r="U2397" s="33"/>
      <c r="V2397" s="33"/>
      <c r="X2397" s="33"/>
      <c r="Y2397" s="33"/>
      <c r="Z2397" s="33"/>
      <c r="AA2397" s="33"/>
      <c r="AB2397" s="33"/>
      <c r="AC2397" s="33"/>
    </row>
    <row r="2398" spans="1:29">
      <c r="A2398" s="33"/>
      <c r="B2398" s="33"/>
      <c r="C2398" s="33"/>
      <c r="D2398" s="33"/>
      <c r="E2398" s="33"/>
      <c r="F2398" s="33"/>
      <c r="G2398" s="33"/>
      <c r="I2398" s="33"/>
      <c r="J2398" s="33"/>
      <c r="K2398" s="33"/>
      <c r="L2398" s="33"/>
      <c r="M2398" s="33"/>
      <c r="N2398" s="33"/>
      <c r="O2398" s="33"/>
      <c r="P2398" s="33"/>
      <c r="Q2398" s="33"/>
      <c r="R2398" s="33"/>
      <c r="S2398" s="33"/>
      <c r="T2398" s="33"/>
      <c r="U2398" s="33"/>
      <c r="V2398" s="33"/>
      <c r="X2398" s="33"/>
      <c r="Y2398" s="33"/>
      <c r="Z2398" s="33"/>
      <c r="AA2398" s="33"/>
      <c r="AB2398" s="33"/>
      <c r="AC2398" s="33"/>
    </row>
    <row r="2399" spans="1:29">
      <c r="A2399" s="33"/>
      <c r="B2399" s="33"/>
      <c r="C2399" s="33"/>
      <c r="D2399" s="33"/>
      <c r="E2399" s="33"/>
      <c r="F2399" s="33"/>
      <c r="G2399" s="33"/>
      <c r="I2399" s="33"/>
      <c r="J2399" s="33"/>
      <c r="K2399" s="33"/>
      <c r="L2399" s="33"/>
      <c r="M2399" s="33"/>
      <c r="N2399" s="33"/>
      <c r="O2399" s="33"/>
      <c r="P2399" s="33"/>
      <c r="Q2399" s="33"/>
      <c r="R2399" s="33"/>
      <c r="S2399" s="33"/>
      <c r="T2399" s="33"/>
      <c r="U2399" s="33"/>
      <c r="V2399" s="33"/>
      <c r="X2399" s="33"/>
      <c r="Y2399" s="33"/>
      <c r="Z2399" s="33"/>
      <c r="AA2399" s="33"/>
      <c r="AB2399" s="33"/>
      <c r="AC2399" s="33"/>
    </row>
    <row r="2400" spans="1:29">
      <c r="A2400" s="33"/>
      <c r="B2400" s="33"/>
      <c r="C2400" s="33"/>
      <c r="D2400" s="33"/>
      <c r="E2400" s="33"/>
      <c r="F2400" s="33"/>
      <c r="G2400" s="33"/>
      <c r="I2400" s="33"/>
      <c r="J2400" s="33"/>
      <c r="K2400" s="33"/>
      <c r="L2400" s="33"/>
      <c r="M2400" s="33"/>
      <c r="N2400" s="33"/>
      <c r="O2400" s="33"/>
      <c r="P2400" s="33"/>
      <c r="Q2400" s="33"/>
      <c r="R2400" s="33"/>
      <c r="S2400" s="33"/>
      <c r="T2400" s="33"/>
      <c r="U2400" s="33"/>
      <c r="V2400" s="33"/>
      <c r="X2400" s="33"/>
      <c r="Y2400" s="33"/>
      <c r="Z2400" s="33"/>
      <c r="AA2400" s="33"/>
      <c r="AB2400" s="33"/>
      <c r="AC2400" s="33"/>
    </row>
    <row r="2401" spans="1:29">
      <c r="A2401" s="33"/>
      <c r="B2401" s="33"/>
      <c r="C2401" s="33"/>
      <c r="D2401" s="33"/>
      <c r="E2401" s="33"/>
      <c r="F2401" s="33"/>
      <c r="G2401" s="33"/>
      <c r="I2401" s="33"/>
      <c r="J2401" s="33"/>
      <c r="K2401" s="33"/>
      <c r="L2401" s="33"/>
      <c r="M2401" s="33"/>
      <c r="N2401" s="33"/>
      <c r="O2401" s="33"/>
      <c r="P2401" s="33"/>
      <c r="Q2401" s="33"/>
      <c r="R2401" s="33"/>
      <c r="S2401" s="33"/>
      <c r="T2401" s="33"/>
      <c r="U2401" s="33"/>
      <c r="V2401" s="33"/>
      <c r="X2401" s="33"/>
      <c r="Y2401" s="33"/>
      <c r="Z2401" s="33"/>
      <c r="AA2401" s="33"/>
      <c r="AB2401" s="33"/>
      <c r="AC2401" s="33"/>
    </row>
    <row r="2402" spans="1:29">
      <c r="A2402" s="33"/>
      <c r="B2402" s="33"/>
      <c r="C2402" s="33"/>
      <c r="D2402" s="33"/>
      <c r="E2402" s="33"/>
      <c r="F2402" s="33"/>
      <c r="G2402" s="33"/>
      <c r="I2402" s="33"/>
      <c r="J2402" s="33"/>
      <c r="K2402" s="33"/>
      <c r="L2402" s="33"/>
      <c r="M2402" s="33"/>
      <c r="N2402" s="33"/>
      <c r="O2402" s="33"/>
      <c r="P2402" s="33"/>
      <c r="Q2402" s="33"/>
      <c r="R2402" s="33"/>
      <c r="S2402" s="33"/>
      <c r="T2402" s="33"/>
      <c r="U2402" s="33"/>
      <c r="V2402" s="33"/>
      <c r="X2402" s="33"/>
      <c r="Y2402" s="33"/>
      <c r="Z2402" s="33"/>
      <c r="AA2402" s="33"/>
      <c r="AB2402" s="33"/>
      <c r="AC2402" s="33"/>
    </row>
    <row r="2403" spans="1:29">
      <c r="A2403" s="33"/>
      <c r="B2403" s="33"/>
      <c r="C2403" s="33"/>
      <c r="D2403" s="33"/>
      <c r="E2403" s="33"/>
      <c r="F2403" s="33"/>
      <c r="G2403" s="33"/>
      <c r="I2403" s="33"/>
      <c r="J2403" s="33"/>
      <c r="K2403" s="33"/>
      <c r="L2403" s="33"/>
      <c r="M2403" s="33"/>
      <c r="N2403" s="33"/>
      <c r="O2403" s="33"/>
      <c r="P2403" s="33"/>
      <c r="Q2403" s="33"/>
      <c r="R2403" s="33"/>
      <c r="S2403" s="33"/>
      <c r="T2403" s="33"/>
      <c r="U2403" s="33"/>
      <c r="V2403" s="33"/>
      <c r="X2403" s="33"/>
      <c r="Y2403" s="33"/>
      <c r="Z2403" s="33"/>
      <c r="AA2403" s="33"/>
      <c r="AB2403" s="33"/>
      <c r="AC2403" s="33"/>
    </row>
    <row r="2404" spans="1:29">
      <c r="A2404" s="33"/>
      <c r="B2404" s="33"/>
      <c r="C2404" s="33"/>
      <c r="D2404" s="33"/>
      <c r="E2404" s="33"/>
      <c r="F2404" s="33"/>
      <c r="G2404" s="33"/>
      <c r="I2404" s="33"/>
      <c r="J2404" s="33"/>
      <c r="K2404" s="33"/>
      <c r="L2404" s="33"/>
      <c r="M2404" s="33"/>
      <c r="N2404" s="33"/>
      <c r="O2404" s="33"/>
      <c r="P2404" s="33"/>
      <c r="Q2404" s="33"/>
      <c r="R2404" s="33"/>
      <c r="S2404" s="33"/>
      <c r="T2404" s="33"/>
      <c r="U2404" s="33"/>
      <c r="V2404" s="33"/>
      <c r="X2404" s="33"/>
      <c r="Y2404" s="33"/>
      <c r="Z2404" s="33"/>
      <c r="AA2404" s="33"/>
      <c r="AB2404" s="33"/>
      <c r="AC2404" s="33"/>
    </row>
    <row r="2405" spans="1:29">
      <c r="A2405" s="33"/>
      <c r="B2405" s="33"/>
      <c r="C2405" s="33"/>
      <c r="D2405" s="33"/>
      <c r="E2405" s="33"/>
      <c r="F2405" s="33"/>
      <c r="G2405" s="33"/>
      <c r="I2405" s="33"/>
      <c r="J2405" s="33"/>
      <c r="K2405" s="33"/>
      <c r="L2405" s="33"/>
      <c r="M2405" s="33"/>
      <c r="N2405" s="33"/>
      <c r="O2405" s="33"/>
      <c r="P2405" s="33"/>
      <c r="Q2405" s="33"/>
      <c r="R2405" s="33"/>
      <c r="S2405" s="33"/>
      <c r="T2405" s="33"/>
      <c r="U2405" s="33"/>
      <c r="V2405" s="33"/>
      <c r="X2405" s="33"/>
      <c r="Y2405" s="33"/>
      <c r="Z2405" s="33"/>
      <c r="AA2405" s="33"/>
      <c r="AB2405" s="33"/>
      <c r="AC2405" s="33"/>
    </row>
    <row r="2406" spans="1:29">
      <c r="A2406" s="33"/>
      <c r="B2406" s="33"/>
      <c r="C2406" s="33"/>
      <c r="D2406" s="33"/>
      <c r="E2406" s="33"/>
      <c r="F2406" s="33"/>
      <c r="G2406" s="33"/>
      <c r="I2406" s="33"/>
      <c r="J2406" s="33"/>
      <c r="K2406" s="33"/>
      <c r="L2406" s="33"/>
      <c r="M2406" s="33"/>
      <c r="N2406" s="33"/>
      <c r="O2406" s="33"/>
      <c r="P2406" s="33"/>
      <c r="Q2406" s="33"/>
      <c r="R2406" s="33"/>
      <c r="S2406" s="33"/>
      <c r="T2406" s="33"/>
      <c r="U2406" s="33"/>
      <c r="V2406" s="33"/>
      <c r="X2406" s="33"/>
      <c r="Y2406" s="33"/>
      <c r="Z2406" s="33"/>
      <c r="AA2406" s="33"/>
      <c r="AB2406" s="33"/>
      <c r="AC2406" s="33"/>
    </row>
    <row r="2407" spans="1:29">
      <c r="A2407" s="33"/>
      <c r="B2407" s="33"/>
      <c r="C2407" s="33"/>
      <c r="D2407" s="33"/>
      <c r="E2407" s="33"/>
      <c r="F2407" s="33"/>
      <c r="G2407" s="33"/>
      <c r="I2407" s="33"/>
      <c r="J2407" s="33"/>
      <c r="K2407" s="33"/>
      <c r="L2407" s="33"/>
      <c r="M2407" s="33"/>
      <c r="N2407" s="33"/>
      <c r="O2407" s="33"/>
      <c r="P2407" s="33"/>
      <c r="Q2407" s="33"/>
      <c r="R2407" s="33"/>
      <c r="S2407" s="33"/>
      <c r="T2407" s="33"/>
      <c r="U2407" s="33"/>
      <c r="V2407" s="33"/>
      <c r="X2407" s="33"/>
      <c r="Y2407" s="33"/>
      <c r="Z2407" s="33"/>
      <c r="AA2407" s="33"/>
      <c r="AB2407" s="33"/>
      <c r="AC2407" s="33"/>
    </row>
    <row r="2408" spans="1:29">
      <c r="A2408" s="33"/>
      <c r="B2408" s="33"/>
      <c r="C2408" s="33"/>
      <c r="D2408" s="33"/>
      <c r="E2408" s="33"/>
      <c r="F2408" s="33"/>
      <c r="G2408" s="33"/>
      <c r="I2408" s="33"/>
      <c r="J2408" s="33"/>
      <c r="K2408" s="33"/>
      <c r="L2408" s="33"/>
      <c r="M2408" s="33"/>
      <c r="N2408" s="33"/>
      <c r="O2408" s="33"/>
      <c r="P2408" s="33"/>
      <c r="Q2408" s="33"/>
      <c r="R2408" s="33"/>
      <c r="S2408" s="33"/>
      <c r="T2408" s="33"/>
      <c r="U2408" s="33"/>
      <c r="V2408" s="33"/>
      <c r="X2408" s="33"/>
      <c r="Y2408" s="33"/>
      <c r="Z2408" s="33"/>
      <c r="AA2408" s="33"/>
      <c r="AB2408" s="33"/>
      <c r="AC2408" s="33"/>
    </row>
    <row r="2409" spans="1:29">
      <c r="A2409" s="33"/>
      <c r="B2409" s="33"/>
      <c r="C2409" s="33"/>
      <c r="D2409" s="33"/>
      <c r="E2409" s="33"/>
      <c r="F2409" s="33"/>
      <c r="G2409" s="33"/>
      <c r="I2409" s="33"/>
      <c r="J2409" s="33"/>
      <c r="K2409" s="33"/>
      <c r="L2409" s="33"/>
      <c r="M2409" s="33"/>
      <c r="N2409" s="33"/>
      <c r="O2409" s="33"/>
      <c r="P2409" s="33"/>
      <c r="Q2409" s="33"/>
      <c r="R2409" s="33"/>
      <c r="S2409" s="33"/>
      <c r="T2409" s="33"/>
      <c r="U2409" s="33"/>
      <c r="V2409" s="33"/>
      <c r="X2409" s="33"/>
      <c r="Y2409" s="33"/>
      <c r="Z2409" s="33"/>
      <c r="AA2409" s="33"/>
      <c r="AB2409" s="33"/>
      <c r="AC2409" s="33"/>
    </row>
    <row r="2410" spans="1:29">
      <c r="A2410" s="33"/>
      <c r="B2410" s="33"/>
      <c r="C2410" s="33"/>
      <c r="D2410" s="33"/>
      <c r="E2410" s="33"/>
      <c r="F2410" s="33"/>
      <c r="G2410" s="33"/>
      <c r="I2410" s="33"/>
      <c r="J2410" s="33"/>
      <c r="K2410" s="33"/>
      <c r="L2410" s="33"/>
      <c r="M2410" s="33"/>
      <c r="N2410" s="33"/>
      <c r="O2410" s="33"/>
      <c r="P2410" s="33"/>
      <c r="Q2410" s="33"/>
      <c r="R2410" s="33"/>
      <c r="S2410" s="33"/>
      <c r="T2410" s="33"/>
      <c r="U2410" s="33"/>
      <c r="V2410" s="33"/>
      <c r="X2410" s="33"/>
      <c r="Y2410" s="33"/>
      <c r="Z2410" s="33"/>
      <c r="AA2410" s="33"/>
      <c r="AB2410" s="33"/>
      <c r="AC2410" s="33"/>
    </row>
    <row r="2411" spans="1:29">
      <c r="A2411" s="33"/>
      <c r="B2411" s="33"/>
      <c r="C2411" s="33"/>
      <c r="D2411" s="33"/>
      <c r="E2411" s="33"/>
      <c r="F2411" s="33"/>
      <c r="G2411" s="33"/>
      <c r="I2411" s="33"/>
      <c r="J2411" s="33"/>
      <c r="K2411" s="33"/>
      <c r="L2411" s="33"/>
      <c r="M2411" s="33"/>
      <c r="N2411" s="33"/>
      <c r="O2411" s="33"/>
      <c r="P2411" s="33"/>
      <c r="Q2411" s="33"/>
      <c r="R2411" s="33"/>
      <c r="S2411" s="33"/>
      <c r="T2411" s="33"/>
      <c r="U2411" s="33"/>
      <c r="V2411" s="33"/>
      <c r="X2411" s="33"/>
      <c r="Y2411" s="33"/>
      <c r="Z2411" s="33"/>
      <c r="AA2411" s="33"/>
      <c r="AB2411" s="33"/>
      <c r="AC2411" s="33"/>
    </row>
    <row r="2412" spans="1:29">
      <c r="A2412" s="33"/>
      <c r="B2412" s="33"/>
      <c r="C2412" s="33"/>
      <c r="D2412" s="33"/>
      <c r="E2412" s="33"/>
      <c r="F2412" s="33"/>
      <c r="G2412" s="33"/>
      <c r="I2412" s="33"/>
      <c r="J2412" s="33"/>
      <c r="K2412" s="33"/>
      <c r="L2412" s="33"/>
      <c r="M2412" s="33"/>
      <c r="N2412" s="33"/>
      <c r="O2412" s="33"/>
      <c r="P2412" s="33"/>
      <c r="Q2412" s="33"/>
      <c r="R2412" s="33"/>
      <c r="S2412" s="33"/>
      <c r="T2412" s="33"/>
      <c r="U2412" s="33"/>
      <c r="V2412" s="33"/>
      <c r="X2412" s="33"/>
      <c r="Y2412" s="33"/>
      <c r="Z2412" s="33"/>
      <c r="AA2412" s="33"/>
      <c r="AB2412" s="33"/>
      <c r="AC2412" s="33"/>
    </row>
    <row r="2413" spans="1:29">
      <c r="A2413" s="33"/>
      <c r="B2413" s="33"/>
      <c r="C2413" s="33"/>
      <c r="D2413" s="33"/>
      <c r="E2413" s="33"/>
      <c r="F2413" s="33"/>
      <c r="G2413" s="33"/>
      <c r="I2413" s="33"/>
      <c r="J2413" s="33"/>
      <c r="K2413" s="33"/>
      <c r="L2413" s="33"/>
      <c r="M2413" s="33"/>
      <c r="N2413" s="33"/>
      <c r="O2413" s="33"/>
      <c r="P2413" s="33"/>
      <c r="Q2413" s="33"/>
      <c r="R2413" s="33"/>
      <c r="S2413" s="33"/>
      <c r="T2413" s="33"/>
      <c r="U2413" s="33"/>
      <c r="V2413" s="33"/>
      <c r="X2413" s="33"/>
      <c r="Y2413" s="33"/>
      <c r="Z2413" s="33"/>
      <c r="AA2413" s="33"/>
      <c r="AB2413" s="33"/>
      <c r="AC2413" s="33"/>
    </row>
    <row r="2414" spans="1:29">
      <c r="A2414" s="33"/>
      <c r="B2414" s="33"/>
      <c r="C2414" s="33"/>
      <c r="D2414" s="33"/>
      <c r="E2414" s="33"/>
      <c r="F2414" s="33"/>
      <c r="G2414" s="33"/>
      <c r="I2414" s="33"/>
      <c r="J2414" s="33"/>
      <c r="K2414" s="33"/>
      <c r="L2414" s="33"/>
      <c r="M2414" s="33"/>
      <c r="N2414" s="33"/>
      <c r="O2414" s="33"/>
      <c r="P2414" s="33"/>
      <c r="Q2414" s="33"/>
      <c r="R2414" s="33"/>
      <c r="S2414" s="33"/>
      <c r="T2414" s="33"/>
      <c r="U2414" s="33"/>
      <c r="V2414" s="33"/>
      <c r="X2414" s="33"/>
      <c r="Y2414" s="33"/>
      <c r="Z2414" s="33"/>
      <c r="AA2414" s="33"/>
      <c r="AB2414" s="33"/>
      <c r="AC2414" s="33"/>
    </row>
    <row r="2415" spans="1:29">
      <c r="A2415" s="33"/>
      <c r="B2415" s="33"/>
      <c r="C2415" s="33"/>
      <c r="D2415" s="33"/>
      <c r="E2415" s="33"/>
      <c r="F2415" s="33"/>
      <c r="G2415" s="33"/>
      <c r="I2415" s="33"/>
      <c r="J2415" s="33"/>
      <c r="K2415" s="33"/>
      <c r="L2415" s="33"/>
      <c r="M2415" s="33"/>
      <c r="N2415" s="33"/>
      <c r="O2415" s="33"/>
      <c r="P2415" s="33"/>
      <c r="Q2415" s="33"/>
      <c r="R2415" s="33"/>
      <c r="S2415" s="33"/>
      <c r="T2415" s="33"/>
      <c r="U2415" s="33"/>
      <c r="V2415" s="33"/>
      <c r="X2415" s="33"/>
      <c r="Y2415" s="33"/>
      <c r="Z2415" s="33"/>
      <c r="AA2415" s="33"/>
      <c r="AB2415" s="33"/>
      <c r="AC2415" s="33"/>
    </row>
    <row r="2416" spans="1:29">
      <c r="A2416" s="33"/>
      <c r="B2416" s="33"/>
      <c r="C2416" s="33"/>
      <c r="D2416" s="33"/>
      <c r="E2416" s="33"/>
      <c r="F2416" s="33"/>
      <c r="G2416" s="33"/>
      <c r="I2416" s="33"/>
      <c r="J2416" s="33"/>
      <c r="K2416" s="33"/>
      <c r="L2416" s="33"/>
      <c r="M2416" s="33"/>
      <c r="N2416" s="33"/>
      <c r="O2416" s="33"/>
      <c r="P2416" s="33"/>
      <c r="Q2416" s="33"/>
      <c r="R2416" s="33"/>
      <c r="S2416" s="33"/>
      <c r="T2416" s="33"/>
      <c r="U2416" s="33"/>
      <c r="V2416" s="33"/>
      <c r="X2416" s="33"/>
      <c r="Y2416" s="33"/>
      <c r="Z2416" s="33"/>
      <c r="AA2416" s="33"/>
      <c r="AB2416" s="33"/>
      <c r="AC2416" s="33"/>
    </row>
    <row r="2417" spans="1:29">
      <c r="A2417" s="33"/>
      <c r="B2417" s="33"/>
      <c r="C2417" s="33"/>
      <c r="D2417" s="33"/>
      <c r="E2417" s="33"/>
      <c r="F2417" s="33"/>
      <c r="G2417" s="33"/>
      <c r="I2417" s="33"/>
      <c r="J2417" s="33"/>
      <c r="K2417" s="33"/>
      <c r="L2417" s="33"/>
      <c r="M2417" s="33"/>
      <c r="N2417" s="33"/>
      <c r="O2417" s="33"/>
      <c r="P2417" s="33"/>
      <c r="Q2417" s="33"/>
      <c r="R2417" s="33"/>
      <c r="S2417" s="33"/>
      <c r="T2417" s="33"/>
      <c r="U2417" s="33"/>
      <c r="V2417" s="33"/>
      <c r="X2417" s="33"/>
      <c r="Y2417" s="33"/>
      <c r="Z2417" s="33"/>
      <c r="AA2417" s="33"/>
      <c r="AB2417" s="33"/>
      <c r="AC2417" s="33"/>
    </row>
    <row r="2418" spans="1:29">
      <c r="A2418" s="33"/>
      <c r="B2418" s="33"/>
      <c r="C2418" s="33"/>
      <c r="D2418" s="33"/>
      <c r="E2418" s="33"/>
      <c r="F2418" s="33"/>
      <c r="G2418" s="33"/>
      <c r="I2418" s="33"/>
      <c r="J2418" s="33"/>
      <c r="K2418" s="33"/>
      <c r="L2418" s="33"/>
      <c r="M2418" s="33"/>
      <c r="N2418" s="33"/>
      <c r="O2418" s="33"/>
      <c r="P2418" s="33"/>
      <c r="Q2418" s="33"/>
      <c r="R2418" s="33"/>
      <c r="S2418" s="33"/>
      <c r="T2418" s="33"/>
      <c r="U2418" s="33"/>
      <c r="V2418" s="33"/>
      <c r="X2418" s="33"/>
      <c r="Y2418" s="33"/>
      <c r="Z2418" s="33"/>
      <c r="AA2418" s="33"/>
      <c r="AB2418" s="33"/>
      <c r="AC2418" s="33"/>
    </row>
    <row r="2419" spans="1:29">
      <c r="A2419" s="33"/>
      <c r="B2419" s="33"/>
      <c r="C2419" s="33"/>
      <c r="D2419" s="33"/>
      <c r="E2419" s="33"/>
      <c r="F2419" s="33"/>
      <c r="G2419" s="33"/>
      <c r="I2419" s="33"/>
      <c r="J2419" s="33"/>
      <c r="K2419" s="33"/>
      <c r="L2419" s="33"/>
      <c r="M2419" s="33"/>
      <c r="N2419" s="33"/>
      <c r="O2419" s="33"/>
      <c r="P2419" s="33"/>
      <c r="Q2419" s="33"/>
      <c r="R2419" s="33"/>
      <c r="S2419" s="33"/>
      <c r="T2419" s="33"/>
      <c r="U2419" s="33"/>
      <c r="V2419" s="33"/>
      <c r="X2419" s="33"/>
      <c r="Y2419" s="33"/>
      <c r="Z2419" s="33"/>
      <c r="AA2419" s="33"/>
      <c r="AB2419" s="33"/>
      <c r="AC2419" s="33"/>
    </row>
    <row r="2420" spans="1:29">
      <c r="A2420" s="33"/>
      <c r="B2420" s="33"/>
      <c r="C2420" s="33"/>
      <c r="D2420" s="33"/>
      <c r="E2420" s="33"/>
      <c r="F2420" s="33"/>
      <c r="G2420" s="33"/>
      <c r="I2420" s="33"/>
      <c r="J2420" s="33"/>
      <c r="K2420" s="33"/>
      <c r="L2420" s="33"/>
      <c r="M2420" s="33"/>
      <c r="N2420" s="33"/>
      <c r="O2420" s="33"/>
      <c r="P2420" s="33"/>
      <c r="Q2420" s="33"/>
      <c r="R2420" s="33"/>
      <c r="S2420" s="33"/>
      <c r="T2420" s="33"/>
      <c r="U2420" s="33"/>
      <c r="V2420" s="33"/>
      <c r="X2420" s="33"/>
      <c r="Y2420" s="33"/>
      <c r="Z2420" s="33"/>
      <c r="AA2420" s="33"/>
      <c r="AB2420" s="33"/>
      <c r="AC2420" s="33"/>
    </row>
    <row r="2421" spans="1:29">
      <c r="A2421" s="33"/>
      <c r="B2421" s="33"/>
      <c r="C2421" s="33"/>
      <c r="D2421" s="33"/>
      <c r="E2421" s="33"/>
      <c r="F2421" s="33"/>
      <c r="G2421" s="33"/>
      <c r="I2421" s="33"/>
      <c r="J2421" s="33"/>
      <c r="K2421" s="33"/>
      <c r="L2421" s="33"/>
      <c r="M2421" s="33"/>
      <c r="N2421" s="33"/>
      <c r="O2421" s="33"/>
      <c r="P2421" s="33"/>
      <c r="Q2421" s="33"/>
      <c r="R2421" s="33"/>
      <c r="S2421" s="33"/>
      <c r="T2421" s="33"/>
      <c r="U2421" s="33"/>
      <c r="V2421" s="33"/>
      <c r="X2421" s="33"/>
      <c r="Y2421" s="33"/>
      <c r="Z2421" s="33"/>
      <c r="AA2421" s="33"/>
      <c r="AB2421" s="33"/>
      <c r="AC2421" s="33"/>
    </row>
    <row r="2422" spans="1:29">
      <c r="A2422" s="33"/>
      <c r="B2422" s="33"/>
      <c r="C2422" s="33"/>
      <c r="D2422" s="33"/>
      <c r="E2422" s="33"/>
      <c r="F2422" s="33"/>
      <c r="G2422" s="33"/>
      <c r="I2422" s="33"/>
      <c r="J2422" s="33"/>
      <c r="K2422" s="33"/>
      <c r="L2422" s="33"/>
      <c r="M2422" s="33"/>
      <c r="N2422" s="33"/>
      <c r="O2422" s="33"/>
      <c r="P2422" s="33"/>
      <c r="Q2422" s="33"/>
      <c r="R2422" s="33"/>
      <c r="S2422" s="33"/>
      <c r="T2422" s="33"/>
      <c r="U2422" s="33"/>
      <c r="V2422" s="33"/>
      <c r="X2422" s="33"/>
      <c r="Y2422" s="33"/>
      <c r="Z2422" s="33"/>
      <c r="AA2422" s="33"/>
      <c r="AB2422" s="33"/>
      <c r="AC2422" s="33"/>
    </row>
    <row r="2423" spans="1:29">
      <c r="A2423" s="33"/>
      <c r="B2423" s="33"/>
      <c r="C2423" s="33"/>
      <c r="D2423" s="33"/>
      <c r="E2423" s="33"/>
      <c r="F2423" s="33"/>
      <c r="G2423" s="33"/>
      <c r="I2423" s="33"/>
      <c r="J2423" s="33"/>
      <c r="K2423" s="33"/>
      <c r="L2423" s="33"/>
      <c r="M2423" s="33"/>
      <c r="N2423" s="33"/>
      <c r="O2423" s="33"/>
      <c r="P2423" s="33"/>
      <c r="Q2423" s="33"/>
      <c r="R2423" s="33"/>
      <c r="S2423" s="33"/>
      <c r="T2423" s="33"/>
      <c r="U2423" s="33"/>
      <c r="V2423" s="33"/>
      <c r="X2423" s="33"/>
      <c r="Y2423" s="33"/>
      <c r="Z2423" s="33"/>
      <c r="AA2423" s="33"/>
      <c r="AB2423" s="33"/>
      <c r="AC2423" s="33"/>
    </row>
    <row r="2424" spans="1:29">
      <c r="A2424" s="33"/>
      <c r="B2424" s="33"/>
      <c r="C2424" s="33"/>
      <c r="D2424" s="33"/>
      <c r="E2424" s="33"/>
      <c r="F2424" s="33"/>
      <c r="G2424" s="33"/>
      <c r="I2424" s="33"/>
      <c r="J2424" s="33"/>
      <c r="K2424" s="33"/>
      <c r="L2424" s="33"/>
      <c r="M2424" s="33"/>
      <c r="N2424" s="33"/>
      <c r="O2424" s="33"/>
      <c r="P2424" s="33"/>
      <c r="Q2424" s="33"/>
      <c r="R2424" s="33"/>
      <c r="S2424" s="33"/>
      <c r="T2424" s="33"/>
      <c r="U2424" s="33"/>
      <c r="V2424" s="33"/>
      <c r="X2424" s="33"/>
      <c r="Y2424" s="33"/>
      <c r="Z2424" s="33"/>
      <c r="AA2424" s="33"/>
      <c r="AB2424" s="33"/>
      <c r="AC2424" s="33"/>
    </row>
    <row r="2425" spans="1:29">
      <c r="A2425" s="33"/>
      <c r="B2425" s="33"/>
      <c r="C2425" s="33"/>
      <c r="D2425" s="33"/>
      <c r="E2425" s="33"/>
      <c r="F2425" s="33"/>
      <c r="G2425" s="33"/>
      <c r="I2425" s="33"/>
      <c r="J2425" s="33"/>
      <c r="K2425" s="33"/>
      <c r="L2425" s="33"/>
      <c r="M2425" s="33"/>
      <c r="N2425" s="33"/>
      <c r="O2425" s="33"/>
      <c r="P2425" s="33"/>
      <c r="Q2425" s="33"/>
      <c r="R2425" s="33"/>
      <c r="S2425" s="33"/>
      <c r="T2425" s="33"/>
      <c r="U2425" s="33"/>
      <c r="V2425" s="33"/>
      <c r="X2425" s="33"/>
      <c r="Y2425" s="33"/>
      <c r="Z2425" s="33"/>
      <c r="AA2425" s="33"/>
      <c r="AB2425" s="33"/>
      <c r="AC2425" s="33"/>
    </row>
  </sheetData>
  <mergeCells count="5">
    <mergeCell ref="A5:N5"/>
    <mergeCell ref="P5:AC5"/>
    <mergeCell ref="A2:AC2"/>
    <mergeCell ref="A3:AC3"/>
    <mergeCell ref="A4:AC4"/>
  </mergeCells>
  <phoneticPr fontId="4" type="noConversion"/>
  <printOptions horizontalCentered="1" verticalCentered="1"/>
  <pageMargins left="0.78740157480314965" right="0.78740157480314965" top="0.59055118110236227" bottom="0.78740157480314965" header="0.51181102362204722" footer="0.51181102362204722"/>
  <pageSetup scale="74" fitToHeight="2" orientation="landscape" verticalDpi="120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I110"/>
  <sheetViews>
    <sheetView topLeftCell="A82" zoomScale="125" zoomScaleNormal="125" workbookViewId="0">
      <selection activeCell="E97" sqref="E97:E99"/>
    </sheetView>
  </sheetViews>
  <sheetFormatPr baseColWidth="10" defaultColWidth="7.140625" defaultRowHeight="11"/>
  <cols>
    <col min="1" max="1" width="7.140625" style="171" customWidth="1"/>
    <col min="2" max="2" width="8" style="178" customWidth="1"/>
    <col min="3" max="3" width="8.28515625" style="171" customWidth="1"/>
    <col min="4" max="4" width="7.140625" style="171" customWidth="1"/>
    <col min="5" max="5" width="8.140625" style="178" customWidth="1"/>
    <col min="6" max="6" width="7.85546875" style="178" customWidth="1"/>
    <col min="7" max="7" width="9.42578125" style="171" customWidth="1"/>
    <col min="8" max="16384" width="7.140625" style="171"/>
  </cols>
  <sheetData>
    <row r="1" spans="1:9" ht="20.25" customHeight="1">
      <c r="A1" s="251" t="s">
        <v>182</v>
      </c>
      <c r="B1" s="252"/>
      <c r="C1" s="252"/>
      <c r="D1" s="252"/>
      <c r="E1" s="252"/>
      <c r="F1" s="252"/>
      <c r="G1" s="252"/>
      <c r="H1" s="252"/>
    </row>
    <row r="3" spans="1:9" s="175" customFormat="1" ht="45.75" customHeight="1">
      <c r="A3" s="172"/>
      <c r="B3" s="173" t="s">
        <v>125</v>
      </c>
      <c r="C3" s="172" t="s">
        <v>126</v>
      </c>
      <c r="D3" s="172" t="s">
        <v>127</v>
      </c>
      <c r="E3" s="173" t="s">
        <v>183</v>
      </c>
      <c r="F3" s="173" t="s">
        <v>421</v>
      </c>
      <c r="G3" s="172" t="s">
        <v>128</v>
      </c>
      <c r="H3" s="174" t="s">
        <v>420</v>
      </c>
    </row>
    <row r="4" spans="1:9" s="175" customFormat="1" ht="13.5" customHeight="1">
      <c r="A4" s="176"/>
      <c r="B4" s="176" t="s">
        <v>49</v>
      </c>
      <c r="C4" s="177" t="s">
        <v>50</v>
      </c>
      <c r="D4" s="176" t="s">
        <v>51</v>
      </c>
      <c r="E4" s="176" t="s">
        <v>53</v>
      </c>
      <c r="F4" s="177" t="s">
        <v>54</v>
      </c>
      <c r="G4" s="177" t="s">
        <v>56</v>
      </c>
      <c r="H4" s="176" t="s">
        <v>57</v>
      </c>
    </row>
    <row r="5" spans="1:9" ht="14.25" customHeight="1">
      <c r="A5" s="171">
        <v>1917</v>
      </c>
      <c r="B5" s="178">
        <v>29042.435354776822</v>
      </c>
      <c r="C5" s="179">
        <f t="shared" ref="C5:C68" si="0">B5-D5</f>
        <v>1353.6196635322376</v>
      </c>
      <c r="D5" s="178">
        <v>27688.815691244585</v>
      </c>
      <c r="E5" s="178">
        <v>26174.350421916541</v>
      </c>
      <c r="F5" s="178">
        <f>1000*E5*H5/D5</f>
        <v>19799.914274859591</v>
      </c>
      <c r="G5" s="180">
        <v>5.25323447510916</v>
      </c>
      <c r="H5" s="181">
        <f>'Table A0'!L10</f>
        <v>20.945550442389429</v>
      </c>
      <c r="I5" s="182"/>
    </row>
    <row r="6" spans="1:9">
      <c r="A6" s="171">
        <v>1918</v>
      </c>
      <c r="B6" s="178">
        <v>32118.567073353519</v>
      </c>
      <c r="C6" s="179">
        <f t="shared" si="0"/>
        <v>1406.0325043703961</v>
      </c>
      <c r="D6" s="178">
        <v>30712.534568983123</v>
      </c>
      <c r="E6" s="178">
        <v>32773.117732054096</v>
      </c>
      <c r="F6" s="178">
        <f t="shared" ref="F6:F69" si="1">1000*E6*H6/D6</f>
        <v>19030.428195013978</v>
      </c>
      <c r="G6" s="180">
        <v>6.7921520869613117</v>
      </c>
      <c r="H6" s="181">
        <f>'Table A0'!L11</f>
        <v>17.83390547644688</v>
      </c>
      <c r="I6" s="182"/>
    </row>
    <row r="7" spans="1:9">
      <c r="A7" s="171">
        <v>1919</v>
      </c>
      <c r="B7" s="178">
        <v>31440.507179471806</v>
      </c>
      <c r="C7" s="179">
        <f t="shared" si="0"/>
        <v>1404.4862773928508</v>
      </c>
      <c r="D7" s="178">
        <v>30036.020902078955</v>
      </c>
      <c r="E7" s="179">
        <v>35858.344827586203</v>
      </c>
      <c r="F7" s="178">
        <f t="shared" si="1"/>
        <v>18537.069745061694</v>
      </c>
      <c r="G7" s="180">
        <v>5.5579810211060385</v>
      </c>
      <c r="H7" s="181">
        <f>'Table A0'!L12</f>
        <v>15.527203416752013</v>
      </c>
      <c r="I7" s="182"/>
    </row>
    <row r="8" spans="1:9">
      <c r="A8" s="171">
        <v>1920</v>
      </c>
      <c r="B8" s="178">
        <v>30406.465841302197</v>
      </c>
      <c r="C8" s="179">
        <f t="shared" si="0"/>
        <v>1398.8570981472221</v>
      </c>
      <c r="D8" s="178">
        <v>29007.608743154975</v>
      </c>
      <c r="E8" s="179">
        <v>42376.551724137928</v>
      </c>
      <c r="F8" s="178">
        <f t="shared" si="1"/>
        <v>19583.280170586953</v>
      </c>
      <c r="G8" s="180">
        <v>5.7508218598444163</v>
      </c>
      <c r="H8" s="181">
        <f>'Table A0'!L13</f>
        <v>13.405152283129233</v>
      </c>
      <c r="I8" s="182"/>
    </row>
    <row r="9" spans="1:9">
      <c r="A9" s="171">
        <v>1921</v>
      </c>
      <c r="B9" s="178">
        <v>28041.166911478162</v>
      </c>
      <c r="C9" s="179">
        <f t="shared" si="0"/>
        <v>1446.4803497471003</v>
      </c>
      <c r="D9" s="178">
        <v>26594.686561731061</v>
      </c>
      <c r="E9" s="179">
        <v>34310.620689655167</v>
      </c>
      <c r="F9" s="178">
        <f t="shared" si="1"/>
        <v>19359.400796343896</v>
      </c>
      <c r="G9" s="180">
        <v>6.5810526146523456</v>
      </c>
      <c r="H9" s="181">
        <f>'Table A0'!L14</f>
        <v>15.005767481114813</v>
      </c>
      <c r="I9" s="182"/>
    </row>
    <row r="10" spans="1:9">
      <c r="A10" s="171">
        <v>1922</v>
      </c>
      <c r="B10" s="178">
        <v>30409.856140771604</v>
      </c>
      <c r="C10" s="179">
        <f t="shared" si="0"/>
        <v>1554.0479148858903</v>
      </c>
      <c r="D10" s="178">
        <v>28855.808225885714</v>
      </c>
      <c r="E10" s="179">
        <v>35727.034482758616</v>
      </c>
      <c r="F10" s="178">
        <f t="shared" si="1"/>
        <v>19837.320559075892</v>
      </c>
      <c r="G10" s="180">
        <v>6.742793055389332</v>
      </c>
      <c r="H10" s="181">
        <f>'Table A0'!L15</f>
        <v>16.022094362305857</v>
      </c>
      <c r="I10" s="182"/>
    </row>
    <row r="11" spans="1:9">
      <c r="A11" s="171">
        <v>1923</v>
      </c>
      <c r="B11" s="178">
        <v>33284.830090830059</v>
      </c>
      <c r="C11" s="179">
        <f t="shared" si="0"/>
        <v>1677.0426371423018</v>
      </c>
      <c r="D11" s="178">
        <v>31607.787453687757</v>
      </c>
      <c r="E11" s="179">
        <v>41844.551724137928</v>
      </c>
      <c r="F11" s="178">
        <f t="shared" si="1"/>
        <v>20837.562986655725</v>
      </c>
      <c r="G11" s="180">
        <v>6.1537282487235192</v>
      </c>
      <c r="H11" s="181">
        <f>'Table A0'!L16</f>
        <v>15.739904833419846</v>
      </c>
      <c r="I11" s="182"/>
    </row>
    <row r="12" spans="1:9">
      <c r="A12" s="171">
        <v>1924</v>
      </c>
      <c r="B12" s="178">
        <v>32993.264336460925</v>
      </c>
      <c r="C12" s="179">
        <f t="shared" si="0"/>
        <v>1760.762547121456</v>
      </c>
      <c r="D12" s="178">
        <v>31232.501789339469</v>
      </c>
      <c r="E12" s="179">
        <v>41829.103448275855</v>
      </c>
      <c r="F12" s="178">
        <f t="shared" si="1"/>
        <v>21038.98693767553</v>
      </c>
      <c r="G12" s="180">
        <v>6.2994417350071403</v>
      </c>
      <c r="H12" s="181">
        <f>'Table A0'!L17</f>
        <v>15.709162831792073</v>
      </c>
      <c r="I12" s="182"/>
    </row>
    <row r="13" spans="1:9">
      <c r="A13" s="171">
        <v>1925</v>
      </c>
      <c r="B13" s="178">
        <v>34619.477981953896</v>
      </c>
      <c r="C13" s="179">
        <f t="shared" si="0"/>
        <v>1863.5189379224321</v>
      </c>
      <c r="D13" s="178">
        <v>32755.959044031464</v>
      </c>
      <c r="E13" s="179">
        <v>43466.620689655174</v>
      </c>
      <c r="F13" s="178">
        <f t="shared" si="1"/>
        <v>20329.619807745719</v>
      </c>
      <c r="H13" s="181">
        <f>'Table A0'!L18</f>
        <v>15.32017403786198</v>
      </c>
      <c r="I13" s="182"/>
    </row>
    <row r="14" spans="1:9">
      <c r="A14" s="171">
        <v>1926</v>
      </c>
      <c r="B14" s="178">
        <v>35881.799484397015</v>
      </c>
      <c r="C14" s="179">
        <f t="shared" si="0"/>
        <v>1970.9923985873174</v>
      </c>
      <c r="D14" s="178">
        <v>33910.807085809698</v>
      </c>
      <c r="E14" s="179">
        <v>46361.241379310341</v>
      </c>
      <c r="F14" s="178">
        <f t="shared" si="1"/>
        <v>20747.418283296622</v>
      </c>
      <c r="H14" s="181">
        <f>'Table A0'!L19</f>
        <v>15.17564409410857</v>
      </c>
      <c r="I14" s="182"/>
    </row>
    <row r="15" spans="1:9">
      <c r="A15" s="171">
        <v>1927</v>
      </c>
      <c r="B15" s="179">
        <v>36017.411463173354</v>
      </c>
      <c r="C15" s="179">
        <f t="shared" si="0"/>
        <v>2064.2489043011592</v>
      </c>
      <c r="D15" s="178">
        <v>33953.162558872194</v>
      </c>
      <c r="E15" s="179">
        <v>46762.89655172413</v>
      </c>
      <c r="F15" s="178">
        <f t="shared" si="1"/>
        <v>21303.003072671079</v>
      </c>
      <c r="H15" s="181">
        <f>'Table A0'!L20</f>
        <v>15.467483403610657</v>
      </c>
      <c r="I15" s="182"/>
    </row>
    <row r="16" spans="1:9">
      <c r="A16" s="171">
        <v>1928</v>
      </c>
      <c r="B16" s="179">
        <v>36355.311310291079</v>
      </c>
      <c r="C16" s="179">
        <f t="shared" si="0"/>
        <v>2158.6810153055994</v>
      </c>
      <c r="D16" s="178">
        <v>34196.63029498548</v>
      </c>
      <c r="E16" s="179">
        <v>47658.89655172413</v>
      </c>
      <c r="F16" s="178">
        <f t="shared" si="1"/>
        <v>21850.747924601201</v>
      </c>
      <c r="G16" s="180">
        <v>6.7122829764388898</v>
      </c>
      <c r="H16" s="181">
        <f>'Table A0'!L21</f>
        <v>15.678540682022499</v>
      </c>
      <c r="I16" s="182"/>
    </row>
    <row r="17" spans="1:9">
      <c r="A17" s="171">
        <v>1929</v>
      </c>
      <c r="B17" s="179">
        <v>37699</v>
      </c>
      <c r="C17" s="179">
        <f t="shared" si="0"/>
        <v>2273.8896703978389</v>
      </c>
      <c r="D17" s="178">
        <v>35425.110329602161</v>
      </c>
      <c r="E17" s="179">
        <v>50460</v>
      </c>
      <c r="F17" s="178">
        <f t="shared" si="1"/>
        <v>22332.722621156059</v>
      </c>
      <c r="G17" s="180">
        <v>6.6131589377724929</v>
      </c>
      <c r="H17" s="181">
        <f>'Table A0'!L22</f>
        <v>15.678540682022499</v>
      </c>
      <c r="I17" s="182"/>
    </row>
    <row r="18" spans="1:9">
      <c r="A18" s="171">
        <v>1930</v>
      </c>
      <c r="B18" s="179">
        <v>35590</v>
      </c>
      <c r="C18" s="179">
        <f t="shared" si="0"/>
        <v>2323.5590175017787</v>
      </c>
      <c r="D18" s="178">
        <v>33266.440982498221</v>
      </c>
      <c r="E18" s="179">
        <v>46214</v>
      </c>
      <c r="F18" s="178">
        <f t="shared" si="1"/>
        <v>22347.050877073219</v>
      </c>
      <c r="G18" s="180">
        <v>6.7923140173973255</v>
      </c>
      <c r="H18" s="181">
        <f>'Table A0'!L23</f>
        <v>16.086182739755081</v>
      </c>
      <c r="I18" s="182"/>
    </row>
    <row r="19" spans="1:9">
      <c r="A19" s="171">
        <v>1931</v>
      </c>
      <c r="B19" s="179">
        <v>32724</v>
      </c>
      <c r="C19" s="179">
        <f t="shared" si="0"/>
        <v>2338.1862954552125</v>
      </c>
      <c r="D19" s="178">
        <v>30385.813704544787</v>
      </c>
      <c r="E19" s="179">
        <v>39157</v>
      </c>
      <c r="F19" s="178">
        <f t="shared" si="1"/>
        <v>22729.856813687926</v>
      </c>
      <c r="G19" s="180">
        <v>6.8902112010623897</v>
      </c>
      <c r="H19" s="181">
        <f>'Table A0'!L24</f>
        <v>17.638358267275308</v>
      </c>
      <c r="I19" s="182"/>
    </row>
    <row r="20" spans="1:9">
      <c r="A20" s="171">
        <v>1932</v>
      </c>
      <c r="B20" s="179">
        <v>29445</v>
      </c>
      <c r="C20" s="179">
        <f t="shared" si="0"/>
        <v>2327.9128797186459</v>
      </c>
      <c r="D20" s="178">
        <v>27117.087120281354</v>
      </c>
      <c r="E20" s="179">
        <v>30514</v>
      </c>
      <c r="F20" s="178">
        <f t="shared" si="1"/>
        <v>22128.694841277949</v>
      </c>
      <c r="G20" s="180">
        <v>6.9902339909549713</v>
      </c>
      <c r="H20" s="181">
        <f>'Table A0'!L25</f>
        <v>19.665260073050227</v>
      </c>
      <c r="I20" s="182"/>
    </row>
    <row r="21" spans="1:9">
      <c r="A21" s="171">
        <v>1933</v>
      </c>
      <c r="B21" s="179">
        <v>30940</v>
      </c>
      <c r="C21" s="179">
        <f t="shared" si="0"/>
        <v>2449.3898958266072</v>
      </c>
      <c r="D21" s="178">
        <v>28490.610104173393</v>
      </c>
      <c r="E21" s="179">
        <v>29027</v>
      </c>
      <c r="F21" s="178">
        <f t="shared" si="1"/>
        <v>21119.891378408523</v>
      </c>
      <c r="G21" s="180">
        <v>6.8729114272918315</v>
      </c>
      <c r="H21" s="181">
        <f>'Table A0'!L26</f>
        <v>20.729616932674077</v>
      </c>
    </row>
    <row r="22" spans="1:9">
      <c r="A22" s="171">
        <v>1934</v>
      </c>
      <c r="B22" s="179">
        <v>34238</v>
      </c>
      <c r="C22" s="179">
        <f t="shared" si="0"/>
        <v>2673.3575951769526</v>
      </c>
      <c r="D22" s="178">
        <v>31564.642404823047</v>
      </c>
      <c r="E22" s="179">
        <v>33734</v>
      </c>
      <c r="F22" s="178">
        <f t="shared" si="1"/>
        <v>21436.091231925475</v>
      </c>
      <c r="G22" s="180">
        <v>6.4415723009426689</v>
      </c>
      <c r="H22" s="181">
        <f>'Table A0'!L27</f>
        <v>20.057584463535019</v>
      </c>
    </row>
    <row r="23" spans="1:9">
      <c r="A23" s="171">
        <v>1935</v>
      </c>
      <c r="B23" s="179">
        <v>35577</v>
      </c>
      <c r="C23" s="179">
        <f t="shared" si="0"/>
        <v>2787.4957073440673</v>
      </c>
      <c r="D23" s="178">
        <v>32789.504292655933</v>
      </c>
      <c r="E23" s="179">
        <v>36722</v>
      </c>
      <c r="F23" s="178">
        <f t="shared" si="1"/>
        <v>21916.573466740232</v>
      </c>
      <c r="G23" s="180">
        <v>6.3858177659168893</v>
      </c>
      <c r="H23" s="181">
        <f>'Table A0'!L28</f>
        <v>19.569565376831001</v>
      </c>
    </row>
    <row r="24" spans="1:9">
      <c r="A24" s="171">
        <v>1936</v>
      </c>
      <c r="B24" s="179">
        <v>38599</v>
      </c>
      <c r="C24" s="179">
        <f t="shared" si="0"/>
        <v>2990.6727045783991</v>
      </c>
      <c r="D24" s="178">
        <v>35608.327295421601</v>
      </c>
      <c r="E24" s="179">
        <v>41954</v>
      </c>
      <c r="F24" s="178">
        <f t="shared" si="1"/>
        <v>22834.77340541959</v>
      </c>
      <c r="G24" s="180">
        <v>6.4666062830719362</v>
      </c>
      <c r="H24" s="181">
        <f>'Table A0'!L29</f>
        <v>19.380943059945885</v>
      </c>
    </row>
    <row r="25" spans="1:9">
      <c r="A25" s="171">
        <v>1937</v>
      </c>
      <c r="B25" s="179">
        <v>39701</v>
      </c>
      <c r="C25" s="179">
        <f t="shared" si="0"/>
        <v>3047.2343328583593</v>
      </c>
      <c r="D25" s="178">
        <v>36653.765667141641</v>
      </c>
      <c r="E25" s="179">
        <v>46139</v>
      </c>
      <c r="F25" s="178">
        <f t="shared" si="1"/>
        <v>23545.294413270054</v>
      </c>
      <c r="G25" s="180">
        <v>6.0881250135460236</v>
      </c>
      <c r="H25" s="181">
        <f>'Table A0'!L30</f>
        <v>18.704863650877996</v>
      </c>
    </row>
    <row r="26" spans="1:9">
      <c r="A26" s="171">
        <v>1938</v>
      </c>
      <c r="B26" s="179">
        <v>38322</v>
      </c>
      <c r="C26" s="179">
        <f t="shared" si="0"/>
        <v>3117.4123927187975</v>
      </c>
      <c r="D26" s="178">
        <v>35204.587607281203</v>
      </c>
      <c r="E26" s="179">
        <v>43013</v>
      </c>
      <c r="F26" s="178">
        <f t="shared" si="1"/>
        <v>23286.864929872285</v>
      </c>
      <c r="G26" s="180">
        <v>6.023760258526492</v>
      </c>
      <c r="H26" s="181">
        <f>'Table A0'!L31</f>
        <v>19.05945822245863</v>
      </c>
    </row>
    <row r="27" spans="1:9">
      <c r="A27" s="171">
        <v>1939</v>
      </c>
      <c r="B27" s="179">
        <v>39633</v>
      </c>
      <c r="C27" s="179">
        <f t="shared" si="0"/>
        <v>3220.4336417389204</v>
      </c>
      <c r="D27" s="178">
        <v>36412.56635826108</v>
      </c>
      <c r="E27" s="179">
        <v>45985</v>
      </c>
      <c r="F27" s="178">
        <f t="shared" si="1"/>
        <v>24417.127637917321</v>
      </c>
      <c r="G27" s="180">
        <v>5.8649559639012718</v>
      </c>
      <c r="H27" s="181">
        <f>'Table A0'!L32</f>
        <v>19.334354254513322</v>
      </c>
    </row>
    <row r="28" spans="1:9">
      <c r="A28" s="171">
        <v>1940</v>
      </c>
      <c r="B28" s="179">
        <v>41437</v>
      </c>
      <c r="C28" s="179">
        <f t="shared" si="0"/>
        <v>3349.7703701015271</v>
      </c>
      <c r="D28" s="178">
        <v>38087.229629898473</v>
      </c>
      <c r="E28" s="179">
        <v>49860</v>
      </c>
      <c r="F28" s="178">
        <f t="shared" si="1"/>
        <v>25069.553658484172</v>
      </c>
      <c r="G28" s="180">
        <v>5.9165663858804649</v>
      </c>
      <c r="H28" s="181">
        <f>'Table A0'!L33</f>
        <v>19.150217547327479</v>
      </c>
    </row>
    <row r="29" spans="1:9">
      <c r="A29" s="171">
        <v>1941</v>
      </c>
      <c r="B29" s="179">
        <v>45785</v>
      </c>
      <c r="C29" s="179">
        <f t="shared" si="0"/>
        <v>3896.3691142865282</v>
      </c>
      <c r="D29" s="178">
        <v>41888.630885713472</v>
      </c>
      <c r="E29" s="179">
        <v>62085</v>
      </c>
      <c r="F29" s="178">
        <f t="shared" si="1"/>
        <v>27031.797940811313</v>
      </c>
      <c r="G29" s="180">
        <v>5.5923330917290812</v>
      </c>
      <c r="H29" s="181">
        <f>'Table A0'!L34</f>
        <v>18.23830242602617</v>
      </c>
    </row>
    <row r="30" spans="1:9">
      <c r="A30" s="171">
        <v>1942</v>
      </c>
      <c r="B30" s="179">
        <v>50219</v>
      </c>
      <c r="C30" s="179">
        <f t="shared" si="0"/>
        <v>4328.2451285595889</v>
      </c>
      <c r="D30" s="178">
        <v>45890.754871440411</v>
      </c>
      <c r="E30" s="179">
        <v>82098</v>
      </c>
      <c r="F30" s="178">
        <f t="shared" si="1"/>
        <v>29485.639816029936</v>
      </c>
      <c r="G30" s="180">
        <v>4.4958464274403758</v>
      </c>
      <c r="H30" s="181">
        <f>'Table A0'!L35</f>
        <v>16.4817446104048</v>
      </c>
    </row>
    <row r="31" spans="1:9">
      <c r="A31" s="171">
        <v>1943</v>
      </c>
      <c r="B31" s="179">
        <v>55995</v>
      </c>
      <c r="C31" s="179">
        <f t="shared" si="0"/>
        <v>4886.5158461630053</v>
      </c>
      <c r="D31" s="178">
        <v>51108.484153836995</v>
      </c>
      <c r="E31" s="179">
        <v>105786</v>
      </c>
      <c r="F31" s="178">
        <f t="shared" si="1"/>
        <v>32138.709802083071</v>
      </c>
      <c r="G31" s="180">
        <v>3.5401659955003497</v>
      </c>
      <c r="H31" s="181">
        <f>'Table A0'!L36</f>
        <v>15.527203416752013</v>
      </c>
    </row>
    <row r="32" spans="1:9">
      <c r="A32" s="171">
        <v>1944</v>
      </c>
      <c r="B32" s="179">
        <v>57221</v>
      </c>
      <c r="C32" s="179">
        <f t="shared" si="0"/>
        <v>5293.2385876585249</v>
      </c>
      <c r="D32" s="178">
        <v>51927.761412341475</v>
      </c>
      <c r="E32" s="179">
        <v>116749</v>
      </c>
      <c r="F32" s="178">
        <f t="shared" si="1"/>
        <v>34313.574041613763</v>
      </c>
      <c r="G32" s="180">
        <v>3.2197277921010028</v>
      </c>
      <c r="H32" s="181">
        <f>'Table A0'!L37</f>
        <v>15.262032959919429</v>
      </c>
    </row>
    <row r="33" spans="1:8">
      <c r="A33" s="171">
        <v>1945</v>
      </c>
      <c r="B33" s="179">
        <v>55548</v>
      </c>
      <c r="C33" s="179">
        <f t="shared" si="0"/>
        <v>5337.9409607359776</v>
      </c>
      <c r="D33" s="178">
        <v>50210.059039264022</v>
      </c>
      <c r="E33" s="179">
        <v>117493</v>
      </c>
      <c r="F33" s="178">
        <f t="shared" si="1"/>
        <v>34918.493464333682</v>
      </c>
      <c r="G33" s="180">
        <v>3.5048896530006042</v>
      </c>
      <c r="H33" s="181">
        <f>'Table A0'!L38</f>
        <v>14.922247439475962</v>
      </c>
    </row>
    <row r="34" spans="1:8">
      <c r="A34" s="171">
        <v>1946</v>
      </c>
      <c r="B34" s="179">
        <v>49643</v>
      </c>
      <c r="C34" s="179">
        <f t="shared" si="0"/>
        <v>5272.8167952621079</v>
      </c>
      <c r="D34" s="178">
        <v>44370.183204737892</v>
      </c>
      <c r="E34" s="179">
        <v>112005</v>
      </c>
      <c r="F34" s="178">
        <f t="shared" si="1"/>
        <v>34706.700230596303</v>
      </c>
      <c r="G34" s="180">
        <v>4.5917592964599798</v>
      </c>
      <c r="H34" s="181">
        <f>'Table A0'!L39</f>
        <v>13.748874136542804</v>
      </c>
    </row>
    <row r="35" spans="1:8">
      <c r="A35" s="171">
        <v>1947</v>
      </c>
      <c r="B35" s="179">
        <v>49936</v>
      </c>
      <c r="C35" s="179">
        <f t="shared" si="0"/>
        <v>5354.4546787114377</v>
      </c>
      <c r="D35" s="178">
        <v>44581.545321288562</v>
      </c>
      <c r="E35" s="179">
        <v>123097</v>
      </c>
      <c r="F35" s="178">
        <f t="shared" si="1"/>
        <v>33196.265942555117</v>
      </c>
      <c r="G35" s="180">
        <v>4.8953264498728641</v>
      </c>
      <c r="H35" s="181">
        <f>'Table A0'!L40</f>
        <v>12.022558101461197</v>
      </c>
    </row>
    <row r="36" spans="1:8">
      <c r="A36" s="171">
        <v>1948</v>
      </c>
      <c r="B36" s="179">
        <v>51332</v>
      </c>
      <c r="C36" s="179">
        <f t="shared" si="0"/>
        <v>6057.4588307980011</v>
      </c>
      <c r="D36" s="178">
        <v>45274.541169201999</v>
      </c>
      <c r="E36" s="179">
        <v>135550</v>
      </c>
      <c r="F36" s="178">
        <f t="shared" si="1"/>
        <v>33398.979855342288</v>
      </c>
      <c r="G36" s="180">
        <v>4.9676472107247465</v>
      </c>
      <c r="H36" s="181">
        <f>'Table A0'!L41</f>
        <v>11.155466532423775</v>
      </c>
    </row>
    <row r="37" spans="1:8">
      <c r="A37" s="171">
        <v>1949</v>
      </c>
      <c r="B37" s="179">
        <v>50358</v>
      </c>
      <c r="C37" s="179">
        <f t="shared" si="0"/>
        <v>6269.9513374208327</v>
      </c>
      <c r="D37" s="178">
        <v>44088.048662579167</v>
      </c>
      <c r="E37" s="179">
        <v>134733</v>
      </c>
      <c r="F37" s="178">
        <f t="shared" si="1"/>
        <v>34425.312649065767</v>
      </c>
      <c r="G37" s="180">
        <v>5.0052331148538807</v>
      </c>
      <c r="H37" s="181">
        <f>'Table A0'!L42</f>
        <v>11.264833851369106</v>
      </c>
    </row>
    <row r="38" spans="1:8">
      <c r="A38" s="171">
        <v>1950</v>
      </c>
      <c r="B38" s="179">
        <v>52424</v>
      </c>
      <c r="C38" s="179">
        <f t="shared" si="0"/>
        <v>6831.8626401672955</v>
      </c>
      <c r="D38" s="178">
        <v>45592.137359832705</v>
      </c>
      <c r="E38" s="179">
        <v>147253</v>
      </c>
      <c r="F38" s="178">
        <f t="shared" si="1"/>
        <v>36029.807076915371</v>
      </c>
      <c r="G38" s="180">
        <v>5.166465178826118</v>
      </c>
      <c r="H38" s="181">
        <f>'Table A0'!L43</f>
        <v>11.155466532423775</v>
      </c>
    </row>
    <row r="39" spans="1:8">
      <c r="A39" s="171">
        <v>1951</v>
      </c>
      <c r="B39" s="179">
        <v>56415</v>
      </c>
      <c r="C39" s="179">
        <f t="shared" si="0"/>
        <v>7557.2101955196704</v>
      </c>
      <c r="D39" s="178">
        <v>48857.78980448033</v>
      </c>
      <c r="E39" s="179">
        <v>171607</v>
      </c>
      <c r="F39" s="178">
        <f t="shared" si="1"/>
        <v>36311.533281653923</v>
      </c>
      <c r="G39" s="180">
        <v>4.7333484856431864</v>
      </c>
      <c r="H39" s="181">
        <f>'Table A0'!L44</f>
        <v>10.338163714495558</v>
      </c>
    </row>
    <row r="40" spans="1:8">
      <c r="A40" s="171">
        <v>1952</v>
      </c>
      <c r="B40" s="179">
        <v>57702</v>
      </c>
      <c r="C40" s="179">
        <f t="shared" si="0"/>
        <v>7738.538601044369</v>
      </c>
      <c r="D40" s="178">
        <v>49963.461398955631</v>
      </c>
      <c r="E40" s="179">
        <v>185636</v>
      </c>
      <c r="F40" s="178">
        <f t="shared" si="1"/>
        <v>37589.414186221351</v>
      </c>
      <c r="G40" s="180">
        <v>4.5415609393434941</v>
      </c>
      <c r="H40" s="181">
        <f>'Table A0'!L45</f>
        <v>10.117096062739046</v>
      </c>
    </row>
    <row r="41" spans="1:8">
      <c r="A41" s="171">
        <v>1953</v>
      </c>
      <c r="B41" s="179">
        <v>58918</v>
      </c>
      <c r="C41" s="179">
        <f t="shared" si="0"/>
        <v>8226.8968198861257</v>
      </c>
      <c r="D41" s="178">
        <v>50691.103180113874</v>
      </c>
      <c r="E41" s="179">
        <v>198989</v>
      </c>
      <c r="F41" s="178">
        <f t="shared" si="1"/>
        <v>39417.385339138098</v>
      </c>
      <c r="G41" s="180">
        <v>4.4112177715233454</v>
      </c>
      <c r="H41" s="181">
        <f>'Table A0'!L46</f>
        <v>10.041312571632387</v>
      </c>
    </row>
    <row r="42" spans="1:8">
      <c r="A42" s="171">
        <v>1954</v>
      </c>
      <c r="B42" s="179">
        <v>57387</v>
      </c>
      <c r="C42" s="179">
        <f t="shared" si="0"/>
        <v>8243.4491626794261</v>
      </c>
      <c r="D42" s="178">
        <v>49143.550837320574</v>
      </c>
      <c r="E42" s="179">
        <v>197263</v>
      </c>
      <c r="F42" s="178">
        <f t="shared" si="1"/>
        <v>40105.711246277278</v>
      </c>
      <c r="G42" s="180">
        <v>4.6202127335962926</v>
      </c>
      <c r="H42" s="181">
        <f>'Table A0'!L47</f>
        <v>9.9914178507795537</v>
      </c>
    </row>
    <row r="43" spans="1:8">
      <c r="A43" s="171">
        <v>1955</v>
      </c>
      <c r="B43" s="179">
        <v>59080</v>
      </c>
      <c r="C43" s="179">
        <f t="shared" si="0"/>
        <v>8615.4317384980459</v>
      </c>
      <c r="D43" s="178">
        <v>50464.568261501954</v>
      </c>
      <c r="E43" s="179">
        <v>212151</v>
      </c>
      <c r="F43" s="178">
        <f t="shared" si="1"/>
        <v>42160.636146466568</v>
      </c>
      <c r="G43" s="180">
        <v>4.9408614569436526</v>
      </c>
      <c r="H43" s="181">
        <f>'Table A0'!L48</f>
        <v>10.028792231767509</v>
      </c>
    </row>
    <row r="44" spans="1:8">
      <c r="A44" s="171">
        <v>1956</v>
      </c>
      <c r="B44" s="179">
        <v>60845</v>
      </c>
      <c r="C44" s="179">
        <f t="shared" si="0"/>
        <v>9212.7504641552368</v>
      </c>
      <c r="D44" s="178">
        <v>51632.249535844763</v>
      </c>
      <c r="E44" s="179">
        <v>229026</v>
      </c>
      <c r="F44" s="178">
        <f t="shared" si="1"/>
        <v>43829.078376144891</v>
      </c>
      <c r="G44" s="180">
        <v>4.8231019816420817</v>
      </c>
      <c r="H44" s="181">
        <f>'Table A0'!L49</f>
        <v>9.880947628842188</v>
      </c>
    </row>
    <row r="45" spans="1:8">
      <c r="A45" s="171">
        <v>1957</v>
      </c>
      <c r="B45" s="179">
        <v>61308</v>
      </c>
      <c r="C45" s="179">
        <f t="shared" si="0"/>
        <v>9583.2512306453064</v>
      </c>
      <c r="D45" s="178">
        <v>51724.748769354694</v>
      </c>
      <c r="E45" s="179">
        <v>239951</v>
      </c>
      <c r="F45" s="178">
        <f t="shared" si="1"/>
        <v>44260.834912760962</v>
      </c>
      <c r="G45" s="180">
        <v>4.9306869618132261</v>
      </c>
      <c r="H45" s="181">
        <f>'Table A0'!L50</f>
        <v>9.5410336534727662</v>
      </c>
    </row>
    <row r="46" spans="1:8">
      <c r="A46" s="171">
        <v>1958</v>
      </c>
      <c r="B46" s="179">
        <v>59839</v>
      </c>
      <c r="C46" s="179">
        <f t="shared" si="0"/>
        <v>9685.8124952531361</v>
      </c>
      <c r="D46" s="178">
        <v>50153.187504746864</v>
      </c>
      <c r="E46" s="179">
        <v>241317</v>
      </c>
      <c r="F46" s="178">
        <f t="shared" si="1"/>
        <v>44688.367306144653</v>
      </c>
      <c r="G46" s="180">
        <v>5.1369721082514817</v>
      </c>
      <c r="H46" s="181">
        <f>'Table A0'!L51</f>
        <v>9.2876343763020106</v>
      </c>
    </row>
    <row r="47" spans="1:8">
      <c r="A47" s="171">
        <v>1959</v>
      </c>
      <c r="B47" s="179">
        <v>61587</v>
      </c>
      <c r="C47" s="179">
        <f t="shared" si="0"/>
        <v>10072.328447751002</v>
      </c>
      <c r="D47" s="178">
        <v>51514.671552248998</v>
      </c>
      <c r="E47" s="179">
        <v>259842</v>
      </c>
      <c r="F47" s="178">
        <f t="shared" si="1"/>
        <v>46525.213980320295</v>
      </c>
      <c r="G47" s="180">
        <v>5.1617695736180496</v>
      </c>
      <c r="H47" s="181">
        <f>'Table A0'!L52</f>
        <v>9.2238018376332658</v>
      </c>
    </row>
    <row r="48" spans="1:8">
      <c r="A48" s="171">
        <v>1960</v>
      </c>
      <c r="B48" s="179">
        <v>62680</v>
      </c>
      <c r="C48" s="179">
        <f t="shared" si="0"/>
        <v>10125.708257872291</v>
      </c>
      <c r="D48" s="178">
        <v>52554.291742127709</v>
      </c>
      <c r="E48" s="179">
        <v>272855</v>
      </c>
      <c r="F48" s="178">
        <f t="shared" si="1"/>
        <v>47079.839208982965</v>
      </c>
      <c r="G48" s="180">
        <v>5.3246976977747478</v>
      </c>
      <c r="H48" s="181">
        <f>'Table A0'!L53</f>
        <v>9.0679943741597331</v>
      </c>
    </row>
    <row r="49" spans="1:8">
      <c r="A49" s="171">
        <v>1961</v>
      </c>
      <c r="B49" s="179">
        <v>62881</v>
      </c>
      <c r="C49" s="179">
        <f t="shared" si="0"/>
        <v>10934.769614711033</v>
      </c>
      <c r="D49" s="178">
        <v>51946.230385288967</v>
      </c>
      <c r="E49" s="179">
        <v>280519</v>
      </c>
      <c r="F49" s="178">
        <f t="shared" si="1"/>
        <v>48477.477055689844</v>
      </c>
      <c r="G49" s="180">
        <v>5.4837548086693308</v>
      </c>
      <c r="H49" s="181">
        <f>'Table A0'!L54</f>
        <v>8.9770111530143204</v>
      </c>
    </row>
    <row r="50" spans="1:8">
      <c r="A50" s="171">
        <v>1962</v>
      </c>
      <c r="B50" s="179">
        <v>64573</v>
      </c>
      <c r="C50" s="179">
        <f t="shared" si="0"/>
        <v>11234.563947228642</v>
      </c>
      <c r="D50" s="178">
        <v>53338.436052771358</v>
      </c>
      <c r="E50" s="179">
        <v>299358</v>
      </c>
      <c r="F50" s="178">
        <f t="shared" si="1"/>
        <v>49882.31508339732</v>
      </c>
      <c r="G50" s="180">
        <v>5.6655274138962115</v>
      </c>
      <c r="H50" s="181">
        <f>'Table A0'!L55</f>
        <v>8.8878355455340436</v>
      </c>
    </row>
    <row r="51" spans="1:8">
      <c r="A51" s="171">
        <v>1963</v>
      </c>
      <c r="B51" s="179">
        <v>65619</v>
      </c>
      <c r="C51" s="179">
        <f t="shared" si="0"/>
        <v>11725.528411664782</v>
      </c>
      <c r="D51" s="178">
        <v>53893.471588335218</v>
      </c>
      <c r="E51" s="179">
        <v>314851</v>
      </c>
      <c r="F51" s="178">
        <f t="shared" si="1"/>
        <v>51244.875659466481</v>
      </c>
      <c r="G51" s="180">
        <v>5.7393530680507867</v>
      </c>
      <c r="H51" s="181">
        <f>'Table A0'!L56</f>
        <v>8.7716546887296776</v>
      </c>
    </row>
    <row r="52" spans="1:8">
      <c r="A52" s="171">
        <v>1964</v>
      </c>
      <c r="B52" s="179">
        <v>67275</v>
      </c>
      <c r="C52" s="179">
        <f t="shared" si="0"/>
        <v>12058.945000761763</v>
      </c>
      <c r="D52" s="178">
        <v>55216.054999238237</v>
      </c>
      <c r="E52" s="179">
        <v>337788</v>
      </c>
      <c r="F52" s="178">
        <f t="shared" si="1"/>
        <v>52968.796051255689</v>
      </c>
      <c r="G52" s="180">
        <v>5.7008012032853479</v>
      </c>
      <c r="H52" s="181">
        <f>'Table A0'!L57</f>
        <v>8.6584720475847785</v>
      </c>
    </row>
    <row r="53" spans="1:8">
      <c r="A53" s="171">
        <v>1965</v>
      </c>
      <c r="B53" s="179">
        <v>69692</v>
      </c>
      <c r="C53" s="179">
        <f t="shared" si="0"/>
        <v>12452.770682383474</v>
      </c>
      <c r="D53" s="178">
        <v>57239.229317616526</v>
      </c>
      <c r="E53" s="179">
        <v>363757</v>
      </c>
      <c r="F53" s="178">
        <f t="shared" si="1"/>
        <v>54151.436403720109</v>
      </c>
      <c r="G53" s="180">
        <v>5.7818518752732277</v>
      </c>
      <c r="H53" s="181">
        <f>'Table A0'!L58</f>
        <v>8.5210359833374003</v>
      </c>
    </row>
    <row r="54" spans="1:8">
      <c r="A54" s="171">
        <v>1966</v>
      </c>
      <c r="B54" s="179">
        <v>73516</v>
      </c>
      <c r="C54" s="179">
        <f t="shared" si="0"/>
        <v>13158.369259434214</v>
      </c>
      <c r="D54" s="178">
        <v>60357.630740565786</v>
      </c>
      <c r="E54" s="179">
        <v>400321</v>
      </c>
      <c r="F54" s="178">
        <f t="shared" si="1"/>
        <v>54945.753310136766</v>
      </c>
      <c r="G54" s="180">
        <v>5.7009731053177273</v>
      </c>
      <c r="H54" s="181">
        <f>'Table A0'!L59</f>
        <v>8.2843405393558047</v>
      </c>
    </row>
    <row r="55" spans="1:8">
      <c r="A55" s="171">
        <v>1967</v>
      </c>
      <c r="B55" s="179">
        <v>75442</v>
      </c>
      <c r="C55" s="179">
        <f t="shared" si="0"/>
        <v>13870.615627284271</v>
      </c>
      <c r="D55" s="178">
        <v>61571.384372715729</v>
      </c>
      <c r="E55" s="179">
        <v>429009</v>
      </c>
      <c r="F55" s="178">
        <f t="shared" si="1"/>
        <v>55994.31950122441</v>
      </c>
      <c r="G55" s="180">
        <v>5.7135396996358514</v>
      </c>
      <c r="H55" s="181">
        <f>'Table A0'!L60</f>
        <v>8.0363063914709016</v>
      </c>
    </row>
    <row r="56" spans="1:8">
      <c r="A56" s="171">
        <v>1968</v>
      </c>
      <c r="B56" s="179">
        <v>77602</v>
      </c>
      <c r="C56" s="179">
        <f t="shared" si="0"/>
        <v>14766.065254269233</v>
      </c>
      <c r="D56" s="178">
        <v>62835.934745730767</v>
      </c>
      <c r="E56" s="179">
        <v>471972</v>
      </c>
      <c r="F56" s="178">
        <f t="shared" si="1"/>
        <v>57933.779726792891</v>
      </c>
      <c r="G56" s="180">
        <v>5.6155489252051263</v>
      </c>
      <c r="H56" s="181">
        <f>'Table A0'!L61</f>
        <v>7.7130067090554064</v>
      </c>
    </row>
    <row r="57" spans="1:8">
      <c r="A57" s="171">
        <v>1969</v>
      </c>
      <c r="B57" s="179">
        <v>79850</v>
      </c>
      <c r="C57" s="179">
        <f t="shared" si="0"/>
        <v>15478.79997056046</v>
      </c>
      <c r="D57" s="178">
        <v>64371.20002943954</v>
      </c>
      <c r="E57" s="179">
        <v>518333</v>
      </c>
      <c r="F57" s="178">
        <f t="shared" si="1"/>
        <v>58891.707000722083</v>
      </c>
      <c r="G57" s="180">
        <v>5.8530580269710706</v>
      </c>
      <c r="H57" s="181">
        <f>'Table A0'!L62</f>
        <v>7.3136957350171148</v>
      </c>
    </row>
    <row r="58" spans="1:8">
      <c r="A58" s="171">
        <v>1970</v>
      </c>
      <c r="B58" s="179">
        <v>79750</v>
      </c>
      <c r="C58" s="179">
        <f t="shared" si="0"/>
        <v>15971.761479420631</v>
      </c>
      <c r="D58" s="178">
        <v>63778.238520579369</v>
      </c>
      <c r="E58" s="179">
        <v>551560</v>
      </c>
      <c r="F58" s="178">
        <f t="shared" si="1"/>
        <v>59826.20709950415</v>
      </c>
      <c r="G58" s="180">
        <v>5.9560594191545535</v>
      </c>
      <c r="H58" s="181">
        <f>'Table A0'!L63</f>
        <v>6.9178513782249524</v>
      </c>
    </row>
    <row r="59" spans="1:8">
      <c r="A59" s="171">
        <v>1971</v>
      </c>
      <c r="B59" s="179">
        <v>79554</v>
      </c>
      <c r="C59" s="179">
        <f t="shared" si="0"/>
        <v>16360.483856616709</v>
      </c>
      <c r="D59" s="178">
        <v>63193.516143383291</v>
      </c>
      <c r="E59" s="179">
        <v>584549</v>
      </c>
      <c r="F59" s="178">
        <f t="shared" si="1"/>
        <v>61305.061322459049</v>
      </c>
      <c r="G59" s="180">
        <v>6.2279065788348023</v>
      </c>
      <c r="H59" s="181">
        <f>'Table A0'!L64</f>
        <v>6.6274724314846463</v>
      </c>
    </row>
    <row r="60" spans="1:8">
      <c r="A60" s="171">
        <v>1972</v>
      </c>
      <c r="B60" s="179">
        <v>81583</v>
      </c>
      <c r="C60" s="179">
        <f t="shared" si="0"/>
        <v>16832.920279555168</v>
      </c>
      <c r="D60" s="178">
        <v>64750.079720444832</v>
      </c>
      <c r="E60" s="179">
        <v>638785</v>
      </c>
      <c r="F60" s="178">
        <f t="shared" si="1"/>
        <v>63349.191027313718</v>
      </c>
      <c r="G60" s="180">
        <v>6.4717201814392702</v>
      </c>
      <c r="H60" s="181">
        <f>'Table A0'!L65</f>
        <v>6.4213548678260315</v>
      </c>
    </row>
    <row r="61" spans="1:8">
      <c r="A61" s="171">
        <v>1973</v>
      </c>
      <c r="B61" s="179">
        <v>85202</v>
      </c>
      <c r="C61" s="179">
        <f t="shared" si="0"/>
        <v>17588.190128338465</v>
      </c>
      <c r="D61" s="178">
        <v>67613.809871661535</v>
      </c>
      <c r="E61" s="179">
        <v>708762</v>
      </c>
      <c r="F61" s="178">
        <f t="shared" si="1"/>
        <v>63370.188632740872</v>
      </c>
      <c r="G61" s="180">
        <v>6.6466847012371604</v>
      </c>
      <c r="H61" s="181">
        <f>'Table A0'!L66</f>
        <v>6.0453295827731566</v>
      </c>
    </row>
    <row r="62" spans="1:8">
      <c r="A62" s="171">
        <v>1974</v>
      </c>
      <c r="B62" s="179">
        <v>86573</v>
      </c>
      <c r="C62" s="179">
        <f t="shared" si="0"/>
        <v>18054.753690303914</v>
      </c>
      <c r="D62" s="178">
        <v>68518.246309696086</v>
      </c>
      <c r="E62" s="179">
        <v>772282</v>
      </c>
      <c r="F62" s="178">
        <f t="shared" si="1"/>
        <v>61365.702110863349</v>
      </c>
      <c r="G62" s="180">
        <v>6.8691316454056857</v>
      </c>
      <c r="H62" s="181">
        <f>'Table A0'!L67</f>
        <v>5.4444753240391099</v>
      </c>
    </row>
    <row r="63" spans="1:8">
      <c r="A63" s="171">
        <v>1975</v>
      </c>
      <c r="B63" s="179">
        <v>85044</v>
      </c>
      <c r="C63" s="179">
        <f t="shared" si="0"/>
        <v>18372.584654133723</v>
      </c>
      <c r="D63" s="178">
        <v>66671.415345866277</v>
      </c>
      <c r="E63" s="179">
        <v>814838</v>
      </c>
      <c r="F63" s="178">
        <f t="shared" si="1"/>
        <v>60975.065685056194</v>
      </c>
      <c r="G63" s="180">
        <v>7.0987737667088098</v>
      </c>
      <c r="H63" s="181">
        <f>'Table A0'!L68</f>
        <v>4.9890824066008941</v>
      </c>
    </row>
    <row r="64" spans="1:8">
      <c r="A64" s="171">
        <v>1976</v>
      </c>
      <c r="B64" s="179">
        <v>87402</v>
      </c>
      <c r="C64" s="179">
        <f t="shared" si="0"/>
        <v>18942.92443711884</v>
      </c>
      <c r="D64" s="178">
        <v>68459.07556288116</v>
      </c>
      <c r="E64" s="179">
        <v>899745</v>
      </c>
      <c r="F64" s="178">
        <f t="shared" si="1"/>
        <v>61998.20249372648</v>
      </c>
      <c r="G64" s="180">
        <v>7.1146535049689854</v>
      </c>
      <c r="H64" s="181">
        <f>'Table A0'!L69</f>
        <v>4.7172694811094571</v>
      </c>
    </row>
    <row r="65" spans="1:8">
      <c r="A65" s="171">
        <v>1977</v>
      </c>
      <c r="B65" s="179">
        <v>90421</v>
      </c>
      <c r="C65" s="179">
        <f t="shared" si="0"/>
        <v>19522.724927856048</v>
      </c>
      <c r="D65" s="178">
        <v>70898.275072143952</v>
      </c>
      <c r="E65" s="179">
        <v>994158</v>
      </c>
      <c r="F65" s="178">
        <f t="shared" si="1"/>
        <v>62108.361401591181</v>
      </c>
      <c r="G65" s="180">
        <v>7.4239476209926494</v>
      </c>
      <c r="H65" s="181">
        <f>'Table A0'!L70</f>
        <v>4.4292513774773621</v>
      </c>
    </row>
    <row r="66" spans="1:8">
      <c r="A66" s="171">
        <v>1978</v>
      </c>
      <c r="B66" s="179">
        <v>94777</v>
      </c>
      <c r="C66" s="179">
        <f t="shared" si="0"/>
        <v>20274.460536492043</v>
      </c>
      <c r="D66" s="178">
        <v>74502.539463507957</v>
      </c>
      <c r="E66" s="179">
        <v>1120570</v>
      </c>
      <c r="F66" s="178">
        <f t="shared" si="1"/>
        <v>61918.905709426108</v>
      </c>
      <c r="G66" s="180">
        <v>7.5899627125296609</v>
      </c>
      <c r="H66" s="181">
        <f>'Table A0'!L71</f>
        <v>4.1167581821338661</v>
      </c>
    </row>
    <row r="67" spans="1:8">
      <c r="A67" s="171">
        <v>1979</v>
      </c>
      <c r="B67" s="179">
        <v>98017</v>
      </c>
      <c r="C67" s="179">
        <f t="shared" si="0"/>
        <v>20978.968489204359</v>
      </c>
      <c r="D67" s="178">
        <v>77038.031510795641</v>
      </c>
      <c r="E67" s="179">
        <v>1253314</v>
      </c>
      <c r="F67" s="178">
        <f t="shared" si="1"/>
        <v>61120.168856706739</v>
      </c>
      <c r="G67" s="180">
        <v>7.7431327105185606</v>
      </c>
      <c r="H67" s="181">
        <f>'Table A0'!L72</f>
        <v>3.7569016976816059</v>
      </c>
    </row>
    <row r="68" spans="1:8">
      <c r="A68" s="171">
        <v>1980</v>
      </c>
      <c r="B68" s="179">
        <v>98370</v>
      </c>
      <c r="C68" s="179">
        <f t="shared" si="0"/>
        <v>21456.741784222555</v>
      </c>
      <c r="D68" s="178">
        <v>76913.258215777445</v>
      </c>
      <c r="E68" s="179">
        <v>1373422</v>
      </c>
      <c r="F68" s="178">
        <f t="shared" si="1"/>
        <v>60382.778880190883</v>
      </c>
      <c r="G68" s="180">
        <v>7.9114806274938001</v>
      </c>
      <c r="H68" s="181">
        <f>'Table A0'!L73</f>
        <v>3.3815071141996516</v>
      </c>
    </row>
    <row r="69" spans="1:8">
      <c r="A69" s="171">
        <v>1981</v>
      </c>
      <c r="B69" s="179">
        <v>99225</v>
      </c>
      <c r="C69" s="179">
        <f t="shared" ref="C69:C95" si="2">B69-D69</f>
        <v>21786.207060473811</v>
      </c>
      <c r="D69" s="178">
        <v>77438.792939526189</v>
      </c>
      <c r="E69" s="179">
        <v>1511373</v>
      </c>
      <c r="F69" s="178">
        <f t="shared" si="1"/>
        <v>60260.0801984196</v>
      </c>
      <c r="G69" s="180">
        <v>7.9303513147280116</v>
      </c>
      <c r="H69" s="181">
        <f>'Table A0'!L74</f>
        <v>3.0875686366004009</v>
      </c>
    </row>
    <row r="70" spans="1:8">
      <c r="A70" s="171">
        <v>1982</v>
      </c>
      <c r="B70" s="179">
        <v>97305</v>
      </c>
      <c r="C70" s="179">
        <f t="shared" si="2"/>
        <v>21533.883479507756</v>
      </c>
      <c r="D70" s="178">
        <v>75771.116520492244</v>
      </c>
      <c r="E70" s="179">
        <v>1587517</v>
      </c>
      <c r="F70" s="178">
        <f t="shared" ref="F70:F95" si="3">1000*E70*H70/D70</f>
        <v>61007.635947191658</v>
      </c>
      <c r="G70" s="180">
        <v>8.126108089958862</v>
      </c>
      <c r="H70" s="181">
        <f>'Table A0'!L75</f>
        <v>2.9118533483385884</v>
      </c>
    </row>
    <row r="71" spans="1:8">
      <c r="A71" s="171">
        <v>1983</v>
      </c>
      <c r="B71" s="179">
        <v>98041</v>
      </c>
      <c r="C71" s="179">
        <f t="shared" si="2"/>
        <v>21781.434837408626</v>
      </c>
      <c r="D71" s="178">
        <v>76259.565162591374</v>
      </c>
      <c r="E71" s="179">
        <v>1677513</v>
      </c>
      <c r="F71" s="178">
        <f t="shared" si="3"/>
        <v>61431.172718030801</v>
      </c>
      <c r="G71" s="180">
        <v>8.383013462765879</v>
      </c>
      <c r="H71" s="181">
        <f>'Table A0'!L76</f>
        <v>2.792654673260401</v>
      </c>
    </row>
    <row r="72" spans="1:8">
      <c r="A72" s="171">
        <v>1984</v>
      </c>
      <c r="B72" s="179">
        <v>102458</v>
      </c>
      <c r="C72" s="179">
        <f t="shared" si="2"/>
        <v>22450.281693421406</v>
      </c>
      <c r="D72" s="178">
        <v>80007.718306578594</v>
      </c>
      <c r="E72" s="179">
        <v>1844915</v>
      </c>
      <c r="F72" s="178">
        <f t="shared" si="3"/>
        <v>61863.974898347253</v>
      </c>
      <c r="G72" s="180">
        <v>8.4661199389904969</v>
      </c>
      <c r="H72" s="181">
        <f>'Table A0'!L77</f>
        <v>2.6828311748737561</v>
      </c>
    </row>
    <row r="73" spans="1:8">
      <c r="A73" s="171">
        <v>1985</v>
      </c>
      <c r="B73" s="179">
        <v>104987</v>
      </c>
      <c r="C73" s="179">
        <f t="shared" si="2"/>
        <v>23051.42029700258</v>
      </c>
      <c r="D73" s="178">
        <v>81935.57970299742</v>
      </c>
      <c r="E73" s="179">
        <v>1982550</v>
      </c>
      <c r="F73" s="178">
        <f t="shared" si="3"/>
        <v>62760.293499677471</v>
      </c>
      <c r="G73" s="180">
        <v>8.557497897439136</v>
      </c>
      <c r="H73" s="181">
        <f>'Table A0'!L78</f>
        <v>2.5937812565767997</v>
      </c>
    </row>
    <row r="74" spans="1:8">
      <c r="A74" s="171">
        <v>1986</v>
      </c>
      <c r="B74" s="179">
        <v>106873</v>
      </c>
      <c r="C74" s="179">
        <f t="shared" si="2"/>
        <v>23532.77078085643</v>
      </c>
      <c r="D74" s="178">
        <v>83340.22921914357</v>
      </c>
      <c r="E74" s="179">
        <v>2102335</v>
      </c>
      <c r="F74" s="178">
        <f t="shared" si="3"/>
        <v>64266.99644483548</v>
      </c>
      <c r="G74" s="180">
        <v>8.7682416505548648</v>
      </c>
      <c r="H74" s="181">
        <f>'Table A0'!L79</f>
        <v>2.5476559230277163</v>
      </c>
    </row>
    <row r="75" spans="1:8">
      <c r="A75" s="171">
        <v>1987</v>
      </c>
      <c r="B75" s="179">
        <v>109754</v>
      </c>
      <c r="C75" s="179">
        <f t="shared" si="2"/>
        <v>24136.146488049621</v>
      </c>
      <c r="D75" s="178">
        <v>85617.853511950379</v>
      </c>
      <c r="E75" s="179">
        <v>2256266</v>
      </c>
      <c r="F75" s="178">
        <f t="shared" si="3"/>
        <v>64943.447427464504</v>
      </c>
      <c r="G75" s="180">
        <v>8.8119160782482684</v>
      </c>
      <c r="H75" s="181">
        <f>'Table A0'!L80</f>
        <v>2.464389645726925</v>
      </c>
    </row>
    <row r="76" spans="1:8">
      <c r="A76" s="171">
        <v>1988</v>
      </c>
      <c r="B76" s="179">
        <v>112864</v>
      </c>
      <c r="C76" s="179">
        <f t="shared" si="2"/>
        <v>24743.388426158795</v>
      </c>
      <c r="D76" s="178">
        <v>88120.611573841205</v>
      </c>
      <c r="E76" s="179">
        <v>2439782</v>
      </c>
      <c r="F76" s="178">
        <f t="shared" si="3"/>
        <v>65815.919055923412</v>
      </c>
      <c r="G76" s="180">
        <v>8.2856069986573981</v>
      </c>
      <c r="H76" s="181">
        <f>'Table A0'!L81</f>
        <v>2.3771546140197772</v>
      </c>
    </row>
    <row r="77" spans="1:8">
      <c r="A77" s="171">
        <v>1989</v>
      </c>
      <c r="B77" s="179">
        <v>115501</v>
      </c>
      <c r="C77" s="179">
        <f t="shared" si="2"/>
        <v>25356.472055087579</v>
      </c>
      <c r="D77" s="178">
        <v>90144.527944912421</v>
      </c>
      <c r="E77" s="179">
        <v>2583051</v>
      </c>
      <c r="F77" s="178">
        <f t="shared" si="3"/>
        <v>65299.187844581975</v>
      </c>
      <c r="G77" s="180">
        <v>7.6156464130608068</v>
      </c>
      <c r="H77" s="181">
        <f>'Table A0'!L82</f>
        <v>2.2788417508736782</v>
      </c>
    </row>
    <row r="78" spans="1:8">
      <c r="A78" s="171">
        <v>1990</v>
      </c>
      <c r="B78" s="179">
        <v>116964</v>
      </c>
      <c r="C78" s="179">
        <f t="shared" si="2"/>
        <v>25615.586363561277</v>
      </c>
      <c r="D78" s="178">
        <v>91348.413636438723</v>
      </c>
      <c r="E78" s="179">
        <v>2741199</v>
      </c>
      <c r="F78" s="178">
        <f t="shared" si="3"/>
        <v>65137.370191847192</v>
      </c>
      <c r="G78" s="180">
        <v>7.4567133944794266</v>
      </c>
      <c r="H78" s="181">
        <f>'Table A0'!L83</f>
        <v>2.1706543142160388</v>
      </c>
    </row>
    <row r="79" spans="1:8">
      <c r="A79" s="171">
        <v>1991</v>
      </c>
      <c r="B79" s="179">
        <v>115525</v>
      </c>
      <c r="C79" s="179">
        <f t="shared" si="2"/>
        <v>25712.18260499787</v>
      </c>
      <c r="D79" s="178">
        <v>89812.81739500213</v>
      </c>
      <c r="E79" s="179">
        <v>2814478</v>
      </c>
      <c r="F79" s="178">
        <f t="shared" si="3"/>
        <v>65667.386727955382</v>
      </c>
      <c r="G79" s="180">
        <v>7.1315315187717543</v>
      </c>
      <c r="H79" s="181">
        <f>'Table A0'!L84</f>
        <v>2.0955122097258689</v>
      </c>
    </row>
    <row r="80" spans="1:8">
      <c r="A80" s="171">
        <v>1992</v>
      </c>
      <c r="B80" s="179">
        <v>115968</v>
      </c>
      <c r="C80" s="179">
        <f t="shared" si="2"/>
        <v>26084.800275402114</v>
      </c>
      <c r="D80" s="178">
        <v>89883.199724597886</v>
      </c>
      <c r="E80" s="179">
        <v>2957785</v>
      </c>
      <c r="F80" s="178">
        <f t="shared" si="3"/>
        <v>67251.915887790587</v>
      </c>
      <c r="G80" s="180">
        <v>7.4512279675193547</v>
      </c>
      <c r="H80" s="181">
        <f>'Table A0'!L85</f>
        <v>2.0436973571791524</v>
      </c>
    </row>
    <row r="81" spans="1:8">
      <c r="A81" s="171">
        <v>1993</v>
      </c>
      <c r="B81" s="179">
        <v>117604</v>
      </c>
      <c r="C81" s="179">
        <f t="shared" si="2"/>
        <v>26324.825823244842</v>
      </c>
      <c r="D81" s="178">
        <v>91279.174176755158</v>
      </c>
      <c r="E81" s="179">
        <v>3083037</v>
      </c>
      <c r="F81" s="178">
        <f t="shared" si="3"/>
        <v>67362.099734816948</v>
      </c>
      <c r="G81" s="180">
        <v>7.3148586908179354</v>
      </c>
      <c r="H81" s="181">
        <f>'Table A0'!L86</f>
        <v>1.9943830822031354</v>
      </c>
    </row>
    <row r="82" spans="1:8">
      <c r="A82" s="171">
        <v>1994</v>
      </c>
      <c r="B82" s="179">
        <v>120379</v>
      </c>
      <c r="C82" s="179">
        <f t="shared" si="2"/>
        <v>27108.61822622623</v>
      </c>
      <c r="D82" s="178">
        <v>93270.38177377377</v>
      </c>
      <c r="E82" s="179">
        <v>3248458</v>
      </c>
      <c r="F82" s="178">
        <f t="shared" si="3"/>
        <v>68009.458208438678</v>
      </c>
      <c r="G82" s="180">
        <v>8.6596798340171439</v>
      </c>
      <c r="H82" s="181">
        <f>'Table A0'!L87</f>
        <v>1.9527012912983905</v>
      </c>
    </row>
    <row r="83" spans="1:8">
      <c r="A83" s="171">
        <v>1995</v>
      </c>
      <c r="B83" s="179">
        <v>123236</v>
      </c>
      <c r="C83" s="179">
        <f t="shared" si="2"/>
        <v>27848.113954737128</v>
      </c>
      <c r="D83" s="179">
        <v>95387.886045262872</v>
      </c>
      <c r="E83" s="179">
        <v>3434391</v>
      </c>
      <c r="F83" s="178">
        <f t="shared" si="3"/>
        <v>68652.832069552474</v>
      </c>
      <c r="G83" s="180">
        <v>8.8239089117888092</v>
      </c>
      <c r="H83" s="181">
        <f>'Table A0'!L88</f>
        <v>1.9067859548126695</v>
      </c>
    </row>
    <row r="84" spans="1:8">
      <c r="A84" s="171">
        <v>1996</v>
      </c>
      <c r="B84" s="179">
        <v>125461</v>
      </c>
      <c r="C84" s="179">
        <f t="shared" si="2"/>
        <v>28123.413881748071</v>
      </c>
      <c r="D84" s="179">
        <v>97337.586118251929</v>
      </c>
      <c r="E84" s="179">
        <v>3619989</v>
      </c>
      <c r="F84" s="178">
        <f t="shared" si="3"/>
        <v>69074.727500760404</v>
      </c>
      <c r="G84" s="180">
        <v>8.7903999347683914</v>
      </c>
      <c r="H84" s="181">
        <f>'Table A0'!L89</f>
        <v>1.8573446595279848</v>
      </c>
    </row>
    <row r="85" spans="1:8">
      <c r="A85" s="171">
        <v>1997</v>
      </c>
      <c r="B85" s="179">
        <v>128316</v>
      </c>
      <c r="C85" s="179">
        <f t="shared" si="2"/>
        <v>28155.285037929323</v>
      </c>
      <c r="D85" s="179">
        <v>100160.71496207068</v>
      </c>
      <c r="E85" s="179">
        <v>3873638</v>
      </c>
      <c r="F85" s="178">
        <f t="shared" si="3"/>
        <v>70312.088867149927</v>
      </c>
      <c r="G85" s="180">
        <v>8.6353830709754593</v>
      </c>
      <c r="H85" s="181">
        <f>'Table A0'!L90</f>
        <v>1.818060720028662</v>
      </c>
    </row>
    <row r="86" spans="1:8">
      <c r="A86" s="171">
        <v>1998</v>
      </c>
      <c r="B86" s="179">
        <v>131563</v>
      </c>
      <c r="C86" s="179">
        <f t="shared" si="2"/>
        <v>28494.417179067008</v>
      </c>
      <c r="D86" s="179">
        <v>103068.58282093299</v>
      </c>
      <c r="E86" s="179">
        <v>4180916</v>
      </c>
      <c r="F86" s="178">
        <f t="shared" si="3"/>
        <v>72733.244227987219</v>
      </c>
      <c r="H86" s="181">
        <f>'Table A0'!L91</f>
        <v>1.7930310981008581</v>
      </c>
    </row>
    <row r="87" spans="1:8">
      <c r="A87" s="171">
        <v>1999</v>
      </c>
      <c r="B87" s="179">
        <v>134350</v>
      </c>
      <c r="C87" s="179">
        <f t="shared" si="2"/>
        <v>29116.719773099219</v>
      </c>
      <c r="D87" s="179">
        <v>105233.28022690078</v>
      </c>
      <c r="E87" s="179">
        <v>4465176</v>
      </c>
      <c r="F87" s="178">
        <f t="shared" si="3"/>
        <v>74525.922480460824</v>
      </c>
      <c r="H87" s="181">
        <f>'Table A0'!L92</f>
        <v>1.7563937646701089</v>
      </c>
    </row>
    <row r="88" spans="1:8">
      <c r="A88" s="171">
        <v>2000</v>
      </c>
      <c r="B88" s="179">
        <v>137228</v>
      </c>
      <c r="C88" s="179">
        <f t="shared" si="2"/>
        <v>31631.399999999994</v>
      </c>
      <c r="D88" s="179">
        <v>105596.6</v>
      </c>
      <c r="E88" s="179">
        <v>4827698</v>
      </c>
      <c r="F88" s="178">
        <f t="shared" si="3"/>
        <v>77695.736230907816</v>
      </c>
      <c r="H88" s="181">
        <f>'Table A0'!L93</f>
        <v>1.6994446588168277</v>
      </c>
    </row>
    <row r="89" spans="1:8">
      <c r="A89" s="171">
        <v>2001</v>
      </c>
      <c r="B89" s="179">
        <v>136890</v>
      </c>
      <c r="C89" s="179">
        <f t="shared" si="2"/>
        <v>31712.399999999994</v>
      </c>
      <c r="D89" s="179">
        <v>105177.60000000001</v>
      </c>
      <c r="E89" s="179">
        <v>4952202</v>
      </c>
      <c r="F89" s="178">
        <f t="shared" si="3"/>
        <v>77831.89466642504</v>
      </c>
      <c r="G89" s="179"/>
      <c r="H89" s="181">
        <f>'Table A0'!L94</f>
        <v>1.6530367469799065</v>
      </c>
    </row>
    <row r="90" spans="1:8">
      <c r="A90" s="171">
        <v>2002</v>
      </c>
      <c r="B90" s="179">
        <v>135937</v>
      </c>
      <c r="C90" s="179">
        <f t="shared" si="2"/>
        <v>31929.300000000003</v>
      </c>
      <c r="D90" s="179">
        <v>104007.7</v>
      </c>
      <c r="E90" s="179">
        <v>4997306</v>
      </c>
      <c r="F90" s="178">
        <f t="shared" si="3"/>
        <v>78161.609456932449</v>
      </c>
      <c r="G90" s="179"/>
      <c r="H90" s="181">
        <f>'Table A0'!L95</f>
        <v>1.6267583429779551</v>
      </c>
    </row>
    <row r="91" spans="1:8">
      <c r="A91" s="171">
        <f>A90+1</f>
        <v>2003</v>
      </c>
      <c r="B91" s="179">
        <v>135602</v>
      </c>
      <c r="C91" s="179">
        <f t="shared" si="2"/>
        <v>32441.399999999994</v>
      </c>
      <c r="D91" s="179">
        <v>103160.6</v>
      </c>
      <c r="E91" s="179">
        <v>5154598</v>
      </c>
      <c r="F91" s="178">
        <f t="shared" si="3"/>
        <v>79508.253426050913</v>
      </c>
      <c r="G91" s="183"/>
      <c r="H91" s="181">
        <f>'Table A0'!L96</f>
        <v>1.5912238216022796</v>
      </c>
    </row>
    <row r="92" spans="1:8">
      <c r="A92" s="171">
        <f>A91+1</f>
        <v>2004</v>
      </c>
      <c r="B92" s="179">
        <v>137067</v>
      </c>
      <c r="C92" s="179">
        <f t="shared" si="2"/>
        <v>32260.5</v>
      </c>
      <c r="D92" s="179">
        <v>104806.5</v>
      </c>
      <c r="E92" s="179">
        <v>5410691</v>
      </c>
      <c r="F92" s="178">
        <f t="shared" si="3"/>
        <v>79985.988009877663</v>
      </c>
      <c r="G92" s="179"/>
      <c r="H92" s="181">
        <f>'Table A0'!L97</f>
        <v>1.5493495105074828</v>
      </c>
    </row>
    <row r="93" spans="1:8">
      <c r="A93" s="171">
        <v>2005</v>
      </c>
      <c r="B93" s="179">
        <v>139006</v>
      </c>
      <c r="C93" s="179">
        <f t="shared" si="2"/>
        <v>32716.868852459011</v>
      </c>
      <c r="D93" s="179">
        <v>106289.13114754099</v>
      </c>
      <c r="E93" s="179">
        <v>5705982</v>
      </c>
      <c r="F93" s="178">
        <f t="shared" si="3"/>
        <v>80476.615475448445</v>
      </c>
      <c r="G93" s="179"/>
      <c r="H93" s="181">
        <f>'Table A0'!L98</f>
        <v>1.4990915738220287</v>
      </c>
    </row>
    <row r="94" spans="1:8">
      <c r="A94" s="171">
        <f t="shared" ref="A94:A102" si="4">A93+1</f>
        <v>2006</v>
      </c>
      <c r="B94" s="179">
        <v>141440</v>
      </c>
      <c r="C94" s="179">
        <f t="shared" si="2"/>
        <v>33289.742388758779</v>
      </c>
      <c r="D94" s="179">
        <v>108150.25761124122</v>
      </c>
      <c r="E94" s="179">
        <v>6070143</v>
      </c>
      <c r="F94" s="178">
        <f t="shared" si="3"/>
        <v>81468.329763035668</v>
      </c>
      <c r="G94" s="179"/>
      <c r="H94" s="181">
        <f>'Table A0'!L99</f>
        <v>1.4515013651292659</v>
      </c>
    </row>
    <row r="95" spans="1:8">
      <c r="A95" s="171">
        <f t="shared" si="4"/>
        <v>2007</v>
      </c>
      <c r="B95" s="179">
        <v>142928</v>
      </c>
      <c r="C95" s="179">
        <f t="shared" si="2"/>
        <v>33639.962529274009</v>
      </c>
      <c r="D95" s="179">
        <v>109288.03747072599</v>
      </c>
      <c r="E95" s="179">
        <v>6415473</v>
      </c>
      <c r="F95" s="178">
        <f t="shared" si="3"/>
        <v>82856.12403304968</v>
      </c>
      <c r="G95" s="179"/>
      <c r="H95" s="181">
        <f>'Table A0'!L100</f>
        <v>1.4114599481601831</v>
      </c>
    </row>
    <row r="96" spans="1:8">
      <c r="A96" s="171">
        <f t="shared" si="4"/>
        <v>2008</v>
      </c>
      <c r="B96" s="179">
        <v>142000</v>
      </c>
      <c r="C96" s="179">
        <f>B96-D96</f>
        <v>33421.545667447295</v>
      </c>
      <c r="D96" s="179">
        <v>108578.4543325527</v>
      </c>
      <c r="E96" s="179">
        <v>6545859</v>
      </c>
      <c r="F96" s="178">
        <f>1000*E96*H96/D96</f>
        <v>81946.187376046655</v>
      </c>
      <c r="G96" s="179"/>
      <c r="H96" s="181">
        <f>'Table A0'!L101</f>
        <v>1.3592700917842699</v>
      </c>
    </row>
    <row r="97" spans="1:8">
      <c r="A97" s="171">
        <f t="shared" si="4"/>
        <v>2009</v>
      </c>
      <c r="B97" s="178">
        <v>136170</v>
      </c>
      <c r="C97" s="179">
        <f>B97-D97</f>
        <v>32049.379391100709</v>
      </c>
      <c r="D97" s="179">
        <v>104120.62060889929</v>
      </c>
      <c r="E97" s="179">
        <v>6275331</v>
      </c>
      <c r="F97" s="178">
        <f>1000*E97*H97/D97</f>
        <v>82215.467223653017</v>
      </c>
      <c r="G97" s="179"/>
      <c r="H97" s="181">
        <f>'Table A0'!L102</f>
        <v>1.3641233380322679</v>
      </c>
    </row>
    <row r="98" spans="1:8">
      <c r="A98" s="171">
        <f t="shared" si="4"/>
        <v>2010</v>
      </c>
      <c r="B98" s="178">
        <v>135545</v>
      </c>
      <c r="C98" s="179">
        <f>B98-D98</f>
        <v>31902.277517564406</v>
      </c>
      <c r="D98" s="179">
        <v>103642.72248243559</v>
      </c>
      <c r="E98" s="179">
        <v>6404563</v>
      </c>
      <c r="F98" s="178">
        <f>1000*E98*H98/D98</f>
        <v>82935.122565138285</v>
      </c>
      <c r="G98" s="179"/>
      <c r="H98" s="181">
        <f>'Table A0'!L103</f>
        <v>1.3421090388314407</v>
      </c>
    </row>
    <row r="99" spans="1:8">
      <c r="A99" s="171">
        <f t="shared" si="4"/>
        <v>2011</v>
      </c>
      <c r="B99" s="178">
        <v>137056</v>
      </c>
      <c r="C99" s="179">
        <f>B99-D99</f>
        <v>32257.911007025759</v>
      </c>
      <c r="D99" s="179">
        <v>104798.08899297424</v>
      </c>
      <c r="E99" s="179">
        <v>6661292</v>
      </c>
      <c r="F99" s="178">
        <f>1000*E99*H99/D99</f>
        <v>82698.22545925001</v>
      </c>
      <c r="G99" s="179"/>
      <c r="H99" s="181">
        <f>'Table A0'!L104</f>
        <v>1.3010412981805228</v>
      </c>
    </row>
    <row r="100" spans="1:8">
      <c r="A100" s="171">
        <f t="shared" si="4"/>
        <v>2012</v>
      </c>
      <c r="B100" s="171"/>
      <c r="C100" s="179"/>
      <c r="D100" s="179"/>
      <c r="E100" s="179"/>
      <c r="G100" s="179"/>
      <c r="H100" s="181"/>
    </row>
    <row r="101" spans="1:8">
      <c r="A101" s="171">
        <f t="shared" si="4"/>
        <v>2013</v>
      </c>
      <c r="B101" s="171"/>
      <c r="C101" s="179"/>
      <c r="D101" s="179"/>
      <c r="E101" s="179"/>
      <c r="G101" s="179"/>
      <c r="H101" s="181"/>
    </row>
    <row r="102" spans="1:8">
      <c r="A102" s="171">
        <f t="shared" si="4"/>
        <v>2014</v>
      </c>
      <c r="B102" s="171"/>
      <c r="C102" s="179"/>
      <c r="D102" s="179"/>
      <c r="E102" s="179"/>
      <c r="G102" s="179"/>
      <c r="H102" s="181"/>
    </row>
    <row r="103" spans="1:8" ht="5.25" customHeight="1">
      <c r="A103" s="184"/>
      <c r="B103" s="185"/>
      <c r="C103" s="184"/>
      <c r="D103" s="184"/>
      <c r="E103" s="185"/>
      <c r="F103" s="185"/>
      <c r="G103" s="184"/>
      <c r="H103" s="186"/>
    </row>
    <row r="104" spans="1:8">
      <c r="A104" s="187" t="s">
        <v>272</v>
      </c>
    </row>
    <row r="105" spans="1:8">
      <c r="A105" s="187" t="s">
        <v>129</v>
      </c>
    </row>
    <row r="106" spans="1:8">
      <c r="A106" s="187" t="s">
        <v>11</v>
      </c>
    </row>
    <row r="107" spans="1:8">
      <c r="A107" s="187" t="s">
        <v>259</v>
      </c>
    </row>
    <row r="108" spans="1:8">
      <c r="A108" s="187"/>
    </row>
    <row r="109" spans="1:8" ht="13">
      <c r="A109" s="188"/>
      <c r="B109" s="143"/>
      <c r="C109" s="189"/>
      <c r="D109" s="188"/>
      <c r="E109" s="188"/>
    </row>
    <row r="110" spans="1:8" ht="13">
      <c r="A110" s="188"/>
      <c r="B110" s="143"/>
      <c r="C110" s="188"/>
      <c r="D110" s="188"/>
      <c r="E110" s="188"/>
    </row>
  </sheetData>
  <mergeCells count="1">
    <mergeCell ref="A1:H1"/>
  </mergeCells>
  <phoneticPr fontId="9" type="noConversion"/>
  <printOptions horizontalCentered="1" verticalCentered="1"/>
  <pageMargins left="0.78740157480314965" right="0.78740157480314965" top="0.59055118110236227" bottom="0.78740157480314965" header="0.51181102362204722" footer="0.51181102362204722"/>
  <pageSetup scale="88" fitToHeight="2" orientation="landscape" verticalDpi="96"/>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O92"/>
  <sheetViews>
    <sheetView topLeftCell="A42" zoomScale="125" zoomScaleNormal="125" workbookViewId="0">
      <selection activeCell="C84" sqref="C84"/>
    </sheetView>
  </sheetViews>
  <sheetFormatPr baseColWidth="10" defaultColWidth="7.140625" defaultRowHeight="11"/>
  <cols>
    <col min="1" max="1" width="6.140625" style="21" customWidth="1"/>
    <col min="2" max="2" width="2.28515625" style="21" customWidth="1"/>
    <col min="3" max="3" width="5.7109375" style="20" customWidth="1"/>
    <col min="4" max="4" width="5.5703125" style="20" customWidth="1"/>
    <col min="5" max="5" width="5.7109375" style="20" customWidth="1"/>
    <col min="6" max="6" width="6.140625" style="20" customWidth="1"/>
    <col min="7" max="7" width="6.42578125" style="20" customWidth="1"/>
    <col min="8" max="8" width="6.7109375" style="20" customWidth="1"/>
    <col min="9" max="9" width="0.7109375" style="20" customWidth="1"/>
    <col min="10" max="12" width="5.7109375" style="20" customWidth="1"/>
    <col min="13" max="13" width="6.5703125" style="20" customWidth="1"/>
    <col min="14" max="14" width="7.140625" style="20" customWidth="1"/>
    <col min="15" max="15" width="6.7109375" style="20" customWidth="1"/>
    <col min="16" max="16384" width="7.140625" style="21"/>
  </cols>
  <sheetData>
    <row r="1" spans="1:15" ht="18.75" customHeight="1">
      <c r="A1" s="253" t="s">
        <v>422</v>
      </c>
      <c r="B1" s="254"/>
      <c r="C1" s="254"/>
      <c r="D1" s="254"/>
      <c r="E1" s="254"/>
      <c r="F1" s="254"/>
      <c r="G1" s="254"/>
      <c r="H1" s="254"/>
      <c r="I1" s="254"/>
      <c r="J1" s="254"/>
      <c r="K1" s="254"/>
      <c r="L1" s="254"/>
      <c r="M1" s="254"/>
      <c r="N1" s="254"/>
      <c r="O1" s="23"/>
    </row>
    <row r="2" spans="1:15" ht="2.25" customHeight="1"/>
    <row r="3" spans="1:15" s="111" customFormat="1" ht="18" customHeight="1">
      <c r="A3" s="108"/>
      <c r="B3" s="108"/>
      <c r="C3" s="110" t="s">
        <v>43</v>
      </c>
      <c r="D3" s="110" t="s">
        <v>111</v>
      </c>
      <c r="E3" s="110" t="s">
        <v>46</v>
      </c>
      <c r="F3" s="110" t="s">
        <v>80</v>
      </c>
      <c r="G3" s="110" t="s">
        <v>81</v>
      </c>
      <c r="H3" s="110" t="s">
        <v>82</v>
      </c>
      <c r="I3" s="110"/>
      <c r="J3" s="110" t="s">
        <v>44</v>
      </c>
      <c r="K3" s="110" t="s">
        <v>45</v>
      </c>
      <c r="L3" s="110" t="s">
        <v>78</v>
      </c>
      <c r="M3" s="110" t="s">
        <v>79</v>
      </c>
      <c r="N3" s="110" t="s">
        <v>83</v>
      </c>
      <c r="O3" s="110" t="s">
        <v>82</v>
      </c>
    </row>
    <row r="4" spans="1:15" s="111" customFormat="1" ht="12" customHeight="1">
      <c r="A4" s="112" t="s">
        <v>49</v>
      </c>
      <c r="B4" s="112"/>
      <c r="C4" s="116" t="s">
        <v>50</v>
      </c>
      <c r="D4" s="116" t="s">
        <v>51</v>
      </c>
      <c r="E4" s="116" t="s">
        <v>53</v>
      </c>
      <c r="F4" s="116" t="s">
        <v>54</v>
      </c>
      <c r="G4" s="116" t="s">
        <v>56</v>
      </c>
      <c r="H4" s="116" t="s">
        <v>57</v>
      </c>
      <c r="I4" s="117"/>
      <c r="J4" s="116" t="s">
        <v>58</v>
      </c>
      <c r="K4" s="116" t="s">
        <v>86</v>
      </c>
      <c r="L4" s="116" t="s">
        <v>101</v>
      </c>
      <c r="M4" s="116" t="s">
        <v>102</v>
      </c>
      <c r="N4" s="116" t="s">
        <v>123</v>
      </c>
      <c r="O4" s="116" t="s">
        <v>124</v>
      </c>
    </row>
    <row r="5" spans="1:15" ht="12" customHeight="1">
      <c r="A5" s="118">
        <v>1927</v>
      </c>
      <c r="C5" s="25">
        <v>27.893000000000001</v>
      </c>
      <c r="D5" s="25">
        <v>18.850999999999999</v>
      </c>
      <c r="E5" s="25">
        <v>8.6519999999999992</v>
      </c>
      <c r="F5" s="25">
        <v>6.0839999999999996</v>
      </c>
      <c r="G5" s="25">
        <v>2.5329999999999999</v>
      </c>
      <c r="H5" s="25">
        <v>0.67500000000000004</v>
      </c>
      <c r="J5" s="25">
        <v>9.0419999999999998</v>
      </c>
      <c r="K5" s="25">
        <v>10.199</v>
      </c>
      <c r="L5" s="25">
        <v>2.5680000000000001</v>
      </c>
      <c r="M5" s="25">
        <v>3.5510000000000002</v>
      </c>
      <c r="N5" s="25">
        <v>1.8580000000000001</v>
      </c>
      <c r="O5" s="25">
        <v>0.67500000000000004</v>
      </c>
    </row>
    <row r="6" spans="1:15" ht="10.5" customHeight="1">
      <c r="A6" s="118">
        <v>1928</v>
      </c>
      <c r="C6" s="25">
        <v>29.109000000000002</v>
      </c>
      <c r="D6" s="25">
        <v>19.78</v>
      </c>
      <c r="E6" s="25">
        <v>8.8659999999999997</v>
      </c>
      <c r="F6" s="25">
        <v>6.2030000000000003</v>
      </c>
      <c r="G6" s="25">
        <v>2.5910000000000002</v>
      </c>
      <c r="H6" s="25">
        <v>0.68500000000000005</v>
      </c>
      <c r="J6" s="25">
        <v>9.3290000000000006</v>
      </c>
      <c r="K6" s="25">
        <v>10.914</v>
      </c>
      <c r="L6" s="25">
        <v>2.6629999999999998</v>
      </c>
      <c r="M6" s="25">
        <v>3.6120000000000001</v>
      </c>
      <c r="N6" s="25">
        <v>1.9059999999999999</v>
      </c>
      <c r="O6" s="25">
        <v>0.68500000000000005</v>
      </c>
    </row>
    <row r="7" spans="1:15" ht="10.5" customHeight="1">
      <c r="A7" s="118">
        <v>1929</v>
      </c>
      <c r="C7" s="25">
        <v>29.244</v>
      </c>
      <c r="D7" s="25">
        <v>19.756</v>
      </c>
      <c r="E7" s="25">
        <v>8.6709999999999994</v>
      </c>
      <c r="F7" s="25">
        <v>6.0750000000000002</v>
      </c>
      <c r="G7" s="25">
        <v>2.5630000000000002</v>
      </c>
      <c r="H7" s="25">
        <v>0.71599999999999997</v>
      </c>
      <c r="J7" s="25">
        <v>9.4879999999999995</v>
      </c>
      <c r="K7" s="25">
        <v>11.085000000000001</v>
      </c>
      <c r="L7" s="25">
        <v>2.5960000000000001</v>
      </c>
      <c r="M7" s="25">
        <v>3.512</v>
      </c>
      <c r="N7" s="25">
        <v>1.847</v>
      </c>
      <c r="O7" s="25">
        <v>0.71599999999999997</v>
      </c>
    </row>
    <row r="8" spans="1:15" ht="10.5" customHeight="1">
      <c r="A8" s="118">
        <v>1930</v>
      </c>
      <c r="C8" s="25">
        <v>28.628</v>
      </c>
      <c r="D8" s="25">
        <v>19.228999999999999</v>
      </c>
      <c r="E8" s="25">
        <v>8.5410000000000004</v>
      </c>
      <c r="F8" s="25">
        <v>5.99</v>
      </c>
      <c r="G8" s="25">
        <v>2.556</v>
      </c>
      <c r="H8" s="25">
        <v>0.73199999999999998</v>
      </c>
      <c r="J8" s="25">
        <v>9.3989999999999991</v>
      </c>
      <c r="K8" s="25">
        <v>10.688000000000001</v>
      </c>
      <c r="L8" s="25">
        <v>2.5510000000000002</v>
      </c>
      <c r="M8" s="25">
        <v>3.4340000000000002</v>
      </c>
      <c r="N8" s="25">
        <v>1.8240000000000001</v>
      </c>
      <c r="O8" s="25">
        <v>0.73199999999999998</v>
      </c>
    </row>
    <row r="9" spans="1:15" ht="10.5" customHeight="1">
      <c r="A9" s="118">
        <v>1931</v>
      </c>
      <c r="C9" s="25">
        <v>29.338999999999999</v>
      </c>
      <c r="D9" s="25">
        <v>19.690999999999999</v>
      </c>
      <c r="E9" s="25">
        <v>8.468</v>
      </c>
      <c r="F9" s="25">
        <v>5.8090000000000002</v>
      </c>
      <c r="G9" s="25">
        <v>2.4470000000000001</v>
      </c>
      <c r="H9" s="25">
        <v>0.67100000000000004</v>
      </c>
      <c r="J9" s="25">
        <v>9.6479999999999997</v>
      </c>
      <c r="K9" s="25">
        <v>11.223000000000001</v>
      </c>
      <c r="L9" s="25">
        <v>2.6589999999999998</v>
      </c>
      <c r="M9" s="25">
        <v>3.3620000000000001</v>
      </c>
      <c r="N9" s="25">
        <v>1.776</v>
      </c>
      <c r="O9" s="25">
        <v>0.67100000000000004</v>
      </c>
    </row>
    <row r="10" spans="1:15" ht="10.5" customHeight="1">
      <c r="A10" s="118">
        <v>1932</v>
      </c>
      <c r="C10" s="25">
        <v>30.28</v>
      </c>
      <c r="D10" s="25">
        <v>19.675000000000001</v>
      </c>
      <c r="E10" s="25">
        <v>8.2899999999999991</v>
      </c>
      <c r="F10" s="25">
        <v>5.6559999999999997</v>
      </c>
      <c r="G10" s="25">
        <v>2.371</v>
      </c>
      <c r="H10" s="25">
        <v>0.621</v>
      </c>
      <c r="J10" s="25">
        <v>10.605</v>
      </c>
      <c r="K10" s="25">
        <v>11.385</v>
      </c>
      <c r="L10" s="25">
        <v>2.6339999999999999</v>
      </c>
      <c r="M10" s="25">
        <v>3.2850000000000001</v>
      </c>
      <c r="N10" s="25">
        <v>1.75</v>
      </c>
      <c r="O10" s="25">
        <v>0.621</v>
      </c>
    </row>
    <row r="11" spans="1:15" ht="10.5" customHeight="1">
      <c r="A11" s="118">
        <v>1933</v>
      </c>
      <c r="C11" s="25">
        <v>30.074999999999999</v>
      </c>
      <c r="D11" s="25">
        <v>19.805</v>
      </c>
      <c r="E11" s="25">
        <v>8.3079999999999998</v>
      </c>
      <c r="F11" s="25">
        <v>5.7649999999999997</v>
      </c>
      <c r="G11" s="25">
        <v>2.4460000000000002</v>
      </c>
      <c r="H11" s="25">
        <v>0.63</v>
      </c>
      <c r="J11" s="25">
        <v>10.27</v>
      </c>
      <c r="K11" s="25">
        <v>11.497</v>
      </c>
      <c r="L11" s="25">
        <v>2.5430000000000001</v>
      </c>
      <c r="M11" s="25">
        <v>3.319</v>
      </c>
      <c r="N11" s="25">
        <v>1.8160000000000001</v>
      </c>
      <c r="O11" s="25">
        <v>0.63</v>
      </c>
    </row>
    <row r="12" spans="1:15" ht="10.5" customHeight="1">
      <c r="A12" s="118">
        <v>1934</v>
      </c>
      <c r="C12" s="25">
        <v>29.766999999999999</v>
      </c>
      <c r="D12" s="25">
        <v>19.942</v>
      </c>
      <c r="E12" s="25">
        <v>8.3070000000000004</v>
      </c>
      <c r="F12" s="25">
        <v>5.7549999999999999</v>
      </c>
      <c r="G12" s="25">
        <v>2.3719999999999999</v>
      </c>
      <c r="H12" s="25">
        <v>0.59399999999999997</v>
      </c>
      <c r="J12" s="25">
        <v>9.8249999999999993</v>
      </c>
      <c r="K12" s="25">
        <v>11.635</v>
      </c>
      <c r="L12" s="25">
        <v>2.552</v>
      </c>
      <c r="M12" s="25">
        <v>3.383</v>
      </c>
      <c r="N12" s="25">
        <v>1.778</v>
      </c>
      <c r="O12" s="25">
        <v>0.59399999999999997</v>
      </c>
    </row>
    <row r="13" spans="1:15" ht="10.5" customHeight="1">
      <c r="A13" s="118">
        <v>1935</v>
      </c>
      <c r="C13" s="25">
        <v>30.31</v>
      </c>
      <c r="D13" s="25">
        <v>20.117999999999999</v>
      </c>
      <c r="E13" s="25">
        <v>8.4009999999999998</v>
      </c>
      <c r="F13" s="25">
        <v>5.8470000000000004</v>
      </c>
      <c r="G13" s="25">
        <v>2.4020000000000001</v>
      </c>
      <c r="H13" s="25">
        <v>0.60099999999999998</v>
      </c>
      <c r="J13" s="25">
        <v>10.192</v>
      </c>
      <c r="K13" s="25">
        <v>11.717000000000001</v>
      </c>
      <c r="L13" s="25">
        <v>2.5539999999999998</v>
      </c>
      <c r="M13" s="25">
        <v>3.4449999999999998</v>
      </c>
      <c r="N13" s="25">
        <v>1.8009999999999999</v>
      </c>
      <c r="O13" s="25">
        <v>0.60099999999999998</v>
      </c>
    </row>
    <row r="14" spans="1:15" ht="10.5" customHeight="1">
      <c r="A14" s="118">
        <v>1936</v>
      </c>
      <c r="C14" s="25">
        <v>29.695</v>
      </c>
      <c r="D14" s="25">
        <v>19.946999999999999</v>
      </c>
      <c r="E14" s="25">
        <v>8.5969999999999995</v>
      </c>
      <c r="F14" s="25">
        <v>6.0149999999999997</v>
      </c>
      <c r="G14" s="25">
        <v>2.448</v>
      </c>
      <c r="H14" s="25">
        <v>0.59299999999999997</v>
      </c>
      <c r="J14" s="25">
        <v>9.7479999999999993</v>
      </c>
      <c r="K14" s="25">
        <v>11.35</v>
      </c>
      <c r="L14" s="25">
        <v>2.5819999999999999</v>
      </c>
      <c r="M14" s="25">
        <v>3.5670000000000002</v>
      </c>
      <c r="N14" s="25">
        <v>1.855</v>
      </c>
      <c r="O14" s="25">
        <v>0.59299999999999997</v>
      </c>
    </row>
    <row r="15" spans="1:15" ht="10.5" customHeight="1">
      <c r="A15" s="118">
        <v>1937</v>
      </c>
      <c r="C15" s="25">
        <v>30.06</v>
      </c>
      <c r="D15" s="25">
        <v>20.048999999999999</v>
      </c>
      <c r="E15" s="25">
        <v>8.407</v>
      </c>
      <c r="F15" s="25">
        <v>5.8890000000000002</v>
      </c>
      <c r="G15" s="25">
        <v>2.407</v>
      </c>
      <c r="H15" s="25">
        <v>0.59799999999999998</v>
      </c>
      <c r="J15" s="25">
        <v>10.010999999999999</v>
      </c>
      <c r="K15" s="25">
        <v>11.641999999999999</v>
      </c>
      <c r="L15" s="25">
        <v>2.5179999999999998</v>
      </c>
      <c r="M15" s="25">
        <v>3.4820000000000002</v>
      </c>
      <c r="N15" s="25">
        <v>1.8089999999999999</v>
      </c>
      <c r="O15" s="25">
        <v>0.59799999999999998</v>
      </c>
    </row>
    <row r="16" spans="1:15" ht="10.5" customHeight="1">
      <c r="A16" s="118">
        <v>1938</v>
      </c>
      <c r="C16" s="25">
        <v>29.834</v>
      </c>
      <c r="D16" s="25">
        <v>19.655000000000001</v>
      </c>
      <c r="E16" s="25">
        <v>8.1270000000000007</v>
      </c>
      <c r="F16" s="25">
        <v>5.7439999999999998</v>
      </c>
      <c r="G16" s="25">
        <v>2.3559999999999999</v>
      </c>
      <c r="H16" s="25">
        <v>0.58599999999999997</v>
      </c>
      <c r="J16" s="25">
        <v>10.179</v>
      </c>
      <c r="K16" s="25">
        <v>11.528</v>
      </c>
      <c r="L16" s="25">
        <v>2.383</v>
      </c>
      <c r="M16" s="25">
        <v>3.3879999999999999</v>
      </c>
      <c r="N16" s="25">
        <v>1.77</v>
      </c>
      <c r="O16" s="25">
        <v>0.58599999999999997</v>
      </c>
    </row>
    <row r="17" spans="1:15" ht="10.5" customHeight="1">
      <c r="A17" s="118">
        <v>1939</v>
      </c>
      <c r="C17" s="25">
        <v>30.645</v>
      </c>
      <c r="D17" s="25">
        <v>20.056999999999999</v>
      </c>
      <c r="E17" s="25">
        <v>8.1969999999999992</v>
      </c>
      <c r="F17" s="25">
        <v>5.6970000000000001</v>
      </c>
      <c r="G17" s="25">
        <v>2.3210000000000002</v>
      </c>
      <c r="H17" s="25">
        <v>0.57099999999999995</v>
      </c>
      <c r="J17" s="25">
        <v>10.587999999999999</v>
      </c>
      <c r="K17" s="25">
        <v>11.86</v>
      </c>
      <c r="L17" s="25">
        <v>2.5</v>
      </c>
      <c r="M17" s="25">
        <v>3.3759999999999999</v>
      </c>
      <c r="N17" s="25">
        <v>1.75</v>
      </c>
      <c r="O17" s="25">
        <v>0.57099999999999995</v>
      </c>
    </row>
    <row r="18" spans="1:15" ht="10.5" customHeight="1">
      <c r="A18" s="118">
        <v>1940</v>
      </c>
      <c r="C18" s="25">
        <v>30.853000000000002</v>
      </c>
      <c r="D18" s="25">
        <v>20.068999999999999</v>
      </c>
      <c r="E18" s="25">
        <v>8.3689999999999998</v>
      </c>
      <c r="F18" s="25">
        <v>5.8440000000000003</v>
      </c>
      <c r="G18" s="25">
        <v>2.3940000000000001</v>
      </c>
      <c r="H18" s="25">
        <v>0.58099999999999996</v>
      </c>
      <c r="J18" s="25">
        <v>10.784000000000001</v>
      </c>
      <c r="K18" s="25">
        <v>11.7</v>
      </c>
      <c r="L18" s="25">
        <v>2.5249999999999999</v>
      </c>
      <c r="M18" s="25">
        <v>3.45</v>
      </c>
      <c r="N18" s="25">
        <v>1.8129999999999999</v>
      </c>
      <c r="O18" s="25">
        <v>0.58099999999999996</v>
      </c>
    </row>
    <row r="19" spans="1:15" ht="10.5" customHeight="1">
      <c r="A19" s="118">
        <v>1941</v>
      </c>
      <c r="C19" s="25">
        <v>29.334</v>
      </c>
      <c r="D19" s="25">
        <v>19.045999999999999</v>
      </c>
      <c r="E19" s="25">
        <v>8.1110000000000007</v>
      </c>
      <c r="F19" s="25">
        <v>5.7539999999999996</v>
      </c>
      <c r="G19" s="25">
        <v>2.3940000000000001</v>
      </c>
      <c r="H19" s="25">
        <v>0.56699999999999995</v>
      </c>
      <c r="J19" s="25">
        <v>10.288</v>
      </c>
      <c r="K19" s="25">
        <v>10.935</v>
      </c>
      <c r="L19" s="25">
        <v>2.3570000000000002</v>
      </c>
      <c r="M19" s="25">
        <v>3.36</v>
      </c>
      <c r="N19" s="25">
        <v>1.827</v>
      </c>
      <c r="O19" s="25">
        <v>0.56699999999999995</v>
      </c>
    </row>
    <row r="20" spans="1:15" ht="10.5" customHeight="1">
      <c r="A20" s="118">
        <v>1942</v>
      </c>
      <c r="C20" s="25">
        <v>27.08</v>
      </c>
      <c r="D20" s="25">
        <v>17.449000000000002</v>
      </c>
      <c r="E20" s="25">
        <v>7.2119999999999997</v>
      </c>
      <c r="F20" s="25">
        <v>5.1239999999999997</v>
      </c>
      <c r="G20" s="25">
        <v>2.1829999999999998</v>
      </c>
      <c r="H20" s="25">
        <v>0.51300000000000001</v>
      </c>
      <c r="J20" s="25">
        <v>9.6310000000000002</v>
      </c>
      <c r="K20" s="25">
        <v>10.237</v>
      </c>
      <c r="L20" s="25">
        <v>2.0880000000000001</v>
      </c>
      <c r="M20" s="25">
        <v>2.9409999999999998</v>
      </c>
      <c r="N20" s="25">
        <v>1.67</v>
      </c>
      <c r="O20" s="25">
        <v>0.51300000000000001</v>
      </c>
    </row>
    <row r="21" spans="1:15" ht="10.5" customHeight="1">
      <c r="A21" s="118">
        <v>1943</v>
      </c>
      <c r="C21" s="25">
        <v>25.879000000000001</v>
      </c>
      <c r="D21" s="25">
        <v>16.257999999999999</v>
      </c>
      <c r="E21" s="25">
        <v>6.4240000000000004</v>
      </c>
      <c r="F21" s="25">
        <v>4.5110000000000001</v>
      </c>
      <c r="G21" s="25">
        <v>1.8620000000000001</v>
      </c>
      <c r="H21" s="25">
        <v>0.41299999999999998</v>
      </c>
      <c r="J21" s="25">
        <v>9.6210000000000004</v>
      </c>
      <c r="K21" s="25">
        <v>9.8339999999999996</v>
      </c>
      <c r="L21" s="25">
        <v>1.913</v>
      </c>
      <c r="M21" s="25">
        <v>2.649</v>
      </c>
      <c r="N21" s="25">
        <v>1.4490000000000001</v>
      </c>
      <c r="O21" s="25">
        <v>0.41299999999999998</v>
      </c>
    </row>
    <row r="22" spans="1:15" ht="10.5" customHeight="1">
      <c r="A22" s="118">
        <v>1944</v>
      </c>
      <c r="C22" s="25">
        <v>24.609000000000002</v>
      </c>
      <c r="D22" s="25">
        <v>15.128</v>
      </c>
      <c r="E22" s="25">
        <v>5.5640000000000001</v>
      </c>
      <c r="F22" s="25">
        <v>3.8380000000000001</v>
      </c>
      <c r="G22" s="25">
        <v>1.556</v>
      </c>
      <c r="H22" s="25">
        <v>0.35599999999999998</v>
      </c>
      <c r="J22" s="25">
        <v>9.4809999999999999</v>
      </c>
      <c r="K22" s="25">
        <v>9.5640000000000001</v>
      </c>
      <c r="L22" s="25">
        <v>1.726</v>
      </c>
      <c r="M22" s="25">
        <v>2.282</v>
      </c>
      <c r="N22" s="25">
        <v>1.2</v>
      </c>
      <c r="O22" s="25">
        <v>0.35599999999999998</v>
      </c>
    </row>
    <row r="23" spans="1:15" ht="10.5" customHeight="1">
      <c r="A23" s="118">
        <v>1945</v>
      </c>
      <c r="C23" s="25">
        <v>24.045000000000002</v>
      </c>
      <c r="D23" s="25">
        <v>14.992000000000001</v>
      </c>
      <c r="E23" s="25">
        <v>5.726</v>
      </c>
      <c r="F23" s="25">
        <v>3.9550000000000001</v>
      </c>
      <c r="G23" s="25">
        <v>1.5720000000000001</v>
      </c>
      <c r="H23" s="25">
        <v>0.34799999999999998</v>
      </c>
      <c r="J23" s="25">
        <v>9.0530000000000008</v>
      </c>
      <c r="K23" s="25">
        <v>9.266</v>
      </c>
      <c r="L23" s="25">
        <v>1.7709999999999999</v>
      </c>
      <c r="M23" s="25">
        <v>2.383</v>
      </c>
      <c r="N23" s="25">
        <v>1.224</v>
      </c>
      <c r="O23" s="25">
        <v>0.34799999999999998</v>
      </c>
    </row>
    <row r="24" spans="1:15" ht="10.5" customHeight="1">
      <c r="A24" s="118">
        <v>1946</v>
      </c>
      <c r="C24" s="25">
        <v>25.103999999999999</v>
      </c>
      <c r="D24" s="25">
        <v>16.184000000000001</v>
      </c>
      <c r="E24" s="25">
        <v>6.3979999999999997</v>
      </c>
      <c r="F24" s="25">
        <v>4.3339999999999996</v>
      </c>
      <c r="G24" s="25">
        <v>1.6759999999999999</v>
      </c>
      <c r="H24" s="25">
        <v>0.36899999999999999</v>
      </c>
      <c r="J24" s="25">
        <v>8.92</v>
      </c>
      <c r="K24" s="25">
        <v>9.7859999999999996</v>
      </c>
      <c r="L24" s="25">
        <v>2.0640000000000001</v>
      </c>
      <c r="M24" s="25">
        <v>2.6579999999999999</v>
      </c>
      <c r="N24" s="25">
        <v>1.3069999999999999</v>
      </c>
      <c r="O24" s="25">
        <v>0.36899999999999999</v>
      </c>
    </row>
    <row r="25" spans="1:15" ht="10.5" customHeight="1">
      <c r="A25" s="118">
        <v>1947</v>
      </c>
      <c r="C25" s="25">
        <v>24.969000000000001</v>
      </c>
      <c r="D25" s="25">
        <v>16.074000000000002</v>
      </c>
      <c r="E25" s="25">
        <v>6.274</v>
      </c>
      <c r="F25" s="25">
        <v>4.2329999999999997</v>
      </c>
      <c r="G25" s="25">
        <v>1.601</v>
      </c>
      <c r="H25" s="25">
        <v>0.34100000000000003</v>
      </c>
      <c r="J25" s="25">
        <v>8.8949999999999996</v>
      </c>
      <c r="K25" s="25">
        <v>9.8000000000000007</v>
      </c>
      <c r="L25" s="25">
        <v>2.0409999999999999</v>
      </c>
      <c r="M25" s="25">
        <v>2.6320000000000001</v>
      </c>
      <c r="N25" s="25">
        <v>1.26</v>
      </c>
      <c r="O25" s="25">
        <v>0.34100000000000003</v>
      </c>
    </row>
    <row r="26" spans="1:15" ht="10.5" customHeight="1">
      <c r="A26" s="118">
        <v>1948</v>
      </c>
      <c r="C26" s="25">
        <v>25.033000000000001</v>
      </c>
      <c r="D26" s="25">
        <v>16.129000000000001</v>
      </c>
      <c r="E26" s="25">
        <v>6.2089999999999996</v>
      </c>
      <c r="F26" s="25">
        <v>4.1970000000000001</v>
      </c>
      <c r="G26" s="25">
        <v>1.5760000000000001</v>
      </c>
      <c r="H26" s="25">
        <v>0.34499999999999997</v>
      </c>
      <c r="J26" s="25">
        <v>8.9039999999999999</v>
      </c>
      <c r="K26" s="25">
        <v>9.92</v>
      </c>
      <c r="L26" s="25">
        <v>2.012</v>
      </c>
      <c r="M26" s="25">
        <v>2.621</v>
      </c>
      <c r="N26" s="25">
        <v>1.2310000000000001</v>
      </c>
      <c r="O26" s="25">
        <v>0.34499999999999997</v>
      </c>
    </row>
    <row r="27" spans="1:15" ht="10.5" customHeight="1">
      <c r="A27" s="118">
        <v>1949</v>
      </c>
      <c r="C27" s="25">
        <v>25.003</v>
      </c>
      <c r="D27" s="25">
        <v>16.048999999999999</v>
      </c>
      <c r="E27" s="25">
        <v>6.1189999999999998</v>
      </c>
      <c r="F27" s="25">
        <v>4.1109999999999998</v>
      </c>
      <c r="G27" s="25">
        <v>1.5349999999999999</v>
      </c>
      <c r="H27" s="25">
        <v>0.33700000000000002</v>
      </c>
      <c r="J27" s="25">
        <v>8.9540000000000006</v>
      </c>
      <c r="K27" s="25">
        <v>9.93</v>
      </c>
      <c r="L27" s="25">
        <v>2.008</v>
      </c>
      <c r="M27" s="25">
        <v>2.5760000000000001</v>
      </c>
      <c r="N27" s="25">
        <v>1.198</v>
      </c>
      <c r="O27" s="25">
        <v>0.33700000000000002</v>
      </c>
    </row>
    <row r="28" spans="1:15" ht="10.5" customHeight="1">
      <c r="A28" s="118">
        <v>1950</v>
      </c>
      <c r="C28" s="25">
        <v>25.184000000000001</v>
      </c>
      <c r="D28" s="25">
        <v>16.128</v>
      </c>
      <c r="E28" s="25">
        <v>6.2350000000000003</v>
      </c>
      <c r="F28" s="25">
        <v>4.2060000000000004</v>
      </c>
      <c r="G28" s="25">
        <v>1.569</v>
      </c>
      <c r="H28" s="25">
        <v>0.34</v>
      </c>
      <c r="J28" s="25">
        <v>9.0559999999999992</v>
      </c>
      <c r="K28" s="25">
        <v>9.8930000000000007</v>
      </c>
      <c r="L28" s="25">
        <v>2.0289999999999999</v>
      </c>
      <c r="M28" s="25">
        <v>2.637</v>
      </c>
      <c r="N28" s="25">
        <v>1.2290000000000001</v>
      </c>
      <c r="O28" s="25">
        <v>0.34</v>
      </c>
    </row>
    <row r="29" spans="1:15" ht="10.5" customHeight="1">
      <c r="A29" s="118">
        <v>1951</v>
      </c>
      <c r="C29" s="25">
        <v>24.706</v>
      </c>
      <c r="D29" s="25">
        <v>15.63</v>
      </c>
      <c r="E29" s="25">
        <v>5.97</v>
      </c>
      <c r="F29" s="25">
        <v>4.0030000000000001</v>
      </c>
      <c r="G29" s="25">
        <v>1.4810000000000001</v>
      </c>
      <c r="H29" s="25">
        <v>0.308</v>
      </c>
      <c r="J29" s="25">
        <v>9.0760000000000005</v>
      </c>
      <c r="K29" s="25">
        <v>9.66</v>
      </c>
      <c r="L29" s="25">
        <v>1.9670000000000001</v>
      </c>
      <c r="M29" s="25">
        <v>2.5219999999999998</v>
      </c>
      <c r="N29" s="25">
        <v>1.173</v>
      </c>
      <c r="O29" s="25">
        <v>0.308</v>
      </c>
    </row>
    <row r="30" spans="1:15" ht="10.5" customHeight="1">
      <c r="A30" s="118">
        <v>1952</v>
      </c>
      <c r="C30" s="25">
        <v>24.425000000000001</v>
      </c>
      <c r="D30" s="25">
        <v>15.414</v>
      </c>
      <c r="E30" s="25">
        <v>5.742</v>
      </c>
      <c r="F30" s="25">
        <v>3.7829999999999999</v>
      </c>
      <c r="G30" s="25">
        <v>1.385</v>
      </c>
      <c r="H30" s="25">
        <v>0.29899999999999999</v>
      </c>
      <c r="J30" s="25">
        <v>9.0109999999999992</v>
      </c>
      <c r="K30" s="25">
        <v>9.6720000000000006</v>
      </c>
      <c r="L30" s="25">
        <v>1.9590000000000001</v>
      </c>
      <c r="M30" s="25">
        <v>2.3980000000000001</v>
      </c>
      <c r="N30" s="25">
        <v>1.0860000000000001</v>
      </c>
      <c r="O30" s="25">
        <v>0.29899999999999999</v>
      </c>
    </row>
    <row r="31" spans="1:15" ht="10.5" customHeight="1">
      <c r="A31" s="118">
        <v>1954</v>
      </c>
      <c r="C31" s="25">
        <v>24.132999999999999</v>
      </c>
      <c r="D31" s="25">
        <v>15.257</v>
      </c>
      <c r="E31" s="25">
        <v>5.61</v>
      </c>
      <c r="F31" s="25">
        <v>3.6539999999999999</v>
      </c>
      <c r="G31" s="25">
        <v>1.3149999999999999</v>
      </c>
      <c r="H31" s="25">
        <v>0.27700000000000002</v>
      </c>
      <c r="J31" s="25">
        <v>8.8759999999999994</v>
      </c>
      <c r="K31" s="25">
        <v>9.6470000000000002</v>
      </c>
      <c r="L31" s="25">
        <v>1.956</v>
      </c>
      <c r="M31" s="25">
        <v>2.339</v>
      </c>
      <c r="N31" s="25">
        <v>1.038</v>
      </c>
      <c r="O31" s="25">
        <v>0.27700000000000002</v>
      </c>
    </row>
    <row r="32" spans="1:15" ht="10.5" customHeight="1">
      <c r="A32" s="118">
        <v>1956</v>
      </c>
      <c r="C32" s="25">
        <v>24.530999999999999</v>
      </c>
      <c r="D32" s="25">
        <v>15.571</v>
      </c>
      <c r="E32" s="25">
        <v>5.556</v>
      </c>
      <c r="F32" s="25">
        <v>3.5649999999999999</v>
      </c>
      <c r="G32" s="25">
        <v>1.256</v>
      </c>
      <c r="H32" s="25">
        <v>0.254</v>
      </c>
      <c r="J32" s="25">
        <v>8.9600000000000009</v>
      </c>
      <c r="K32" s="25">
        <v>10.015000000000001</v>
      </c>
      <c r="L32" s="25">
        <v>1.9910000000000001</v>
      </c>
      <c r="M32" s="25">
        <v>2.3090000000000002</v>
      </c>
      <c r="N32" s="25">
        <v>1.002</v>
      </c>
      <c r="O32" s="25">
        <v>0.254</v>
      </c>
    </row>
    <row r="33" spans="1:15" ht="10.5" customHeight="1">
      <c r="A33" s="118">
        <v>1958</v>
      </c>
      <c r="C33" s="25">
        <v>24.667999999999999</v>
      </c>
      <c r="D33" s="25">
        <v>15.597</v>
      </c>
      <c r="E33" s="25">
        <v>5.3949999999999996</v>
      </c>
      <c r="F33" s="25">
        <v>3.43</v>
      </c>
      <c r="G33" s="25">
        <v>1.1990000000000001</v>
      </c>
      <c r="H33" s="25">
        <v>0.245</v>
      </c>
      <c r="J33" s="25">
        <v>9.0709999999999997</v>
      </c>
      <c r="K33" s="25">
        <v>10.202</v>
      </c>
      <c r="L33" s="25">
        <v>1.9650000000000001</v>
      </c>
      <c r="M33" s="25">
        <v>2.2309999999999999</v>
      </c>
      <c r="N33" s="25">
        <v>0.95399999999999996</v>
      </c>
      <c r="O33" s="25">
        <v>0.245</v>
      </c>
    </row>
    <row r="34" spans="1:15" ht="10.5" customHeight="1">
      <c r="A34" s="118">
        <v>1960</v>
      </c>
      <c r="C34" s="25">
        <v>25.225000000000001</v>
      </c>
      <c r="D34" s="25">
        <v>15.718</v>
      </c>
      <c r="E34" s="25">
        <v>5.2610000000000001</v>
      </c>
      <c r="F34" s="25">
        <v>3.3119999999999998</v>
      </c>
      <c r="G34" s="25">
        <v>1.1399999999999999</v>
      </c>
      <c r="H34" s="25">
        <v>0.23200000000000001</v>
      </c>
      <c r="J34" s="25">
        <v>9.5069999999999997</v>
      </c>
      <c r="K34" s="25">
        <v>10.457000000000001</v>
      </c>
      <c r="L34" s="25">
        <v>1.9490000000000001</v>
      </c>
      <c r="M34" s="25">
        <v>2.1720000000000002</v>
      </c>
      <c r="N34" s="25">
        <v>0.90800000000000003</v>
      </c>
      <c r="O34" s="25">
        <v>0.23200000000000001</v>
      </c>
    </row>
    <row r="35" spans="1:15" ht="10.5" customHeight="1">
      <c r="A35" s="118">
        <v>1961</v>
      </c>
      <c r="C35" s="25">
        <v>25.212</v>
      </c>
      <c r="D35" s="25">
        <v>15.634</v>
      </c>
      <c r="E35" s="25">
        <v>5.1970000000000001</v>
      </c>
      <c r="F35" s="25">
        <v>3.2639999999999998</v>
      </c>
      <c r="G35" s="25">
        <v>1.1140000000000001</v>
      </c>
      <c r="H35" s="25">
        <v>0.224</v>
      </c>
      <c r="J35" s="25">
        <v>9.5779999999999994</v>
      </c>
      <c r="K35" s="25">
        <v>10.436999999999999</v>
      </c>
      <c r="L35" s="25">
        <v>1.9330000000000001</v>
      </c>
      <c r="M35" s="25">
        <v>2.15</v>
      </c>
      <c r="N35" s="25">
        <v>0.89</v>
      </c>
      <c r="O35" s="25">
        <v>0.224</v>
      </c>
    </row>
    <row r="36" spans="1:15" ht="10.5" customHeight="1">
      <c r="A36" s="118">
        <v>1962</v>
      </c>
      <c r="C36" s="25">
        <v>25.224</v>
      </c>
      <c r="D36" s="25">
        <v>15.622999999999999</v>
      </c>
      <c r="E36" s="25">
        <v>5.1559999999999997</v>
      </c>
      <c r="F36" s="25">
        <v>3.2349999999999999</v>
      </c>
      <c r="G36" s="25">
        <v>1.0900000000000001</v>
      </c>
      <c r="H36" s="25">
        <v>0.21199999999999999</v>
      </c>
      <c r="J36" s="25">
        <v>9.6010000000000009</v>
      </c>
      <c r="K36" s="25">
        <v>10.467000000000001</v>
      </c>
      <c r="L36" s="25">
        <v>1.921</v>
      </c>
      <c r="M36" s="25">
        <v>2.145</v>
      </c>
      <c r="N36" s="25">
        <v>0.878</v>
      </c>
      <c r="O36" s="25">
        <v>0.21199999999999999</v>
      </c>
    </row>
    <row r="37" spans="1:15" ht="10.5" customHeight="1">
      <c r="A37" s="118">
        <v>1964</v>
      </c>
      <c r="C37" s="25">
        <v>25.152000000000001</v>
      </c>
      <c r="D37" s="25">
        <v>15.428000000000001</v>
      </c>
      <c r="E37" s="25">
        <v>5.12</v>
      </c>
      <c r="F37" s="25">
        <v>3.2370000000000001</v>
      </c>
      <c r="G37" s="25">
        <v>1.069</v>
      </c>
      <c r="H37" s="25">
        <v>0.20599999999999999</v>
      </c>
      <c r="J37" s="25">
        <v>9.7240000000000002</v>
      </c>
      <c r="K37" s="25">
        <v>10.308</v>
      </c>
      <c r="L37" s="25">
        <v>1.883</v>
      </c>
      <c r="M37" s="25">
        <v>2.1680000000000001</v>
      </c>
      <c r="N37" s="25">
        <v>0.86299999999999999</v>
      </c>
      <c r="O37" s="25">
        <v>0.20599999999999999</v>
      </c>
    </row>
    <row r="38" spans="1:15" ht="10.5" customHeight="1">
      <c r="A38" s="118">
        <v>1966</v>
      </c>
      <c r="C38" s="25">
        <v>25.344000000000001</v>
      </c>
      <c r="D38" s="25">
        <v>15.47</v>
      </c>
      <c r="E38" s="25">
        <v>5.1559999999999997</v>
      </c>
      <c r="F38" s="25">
        <v>3.266</v>
      </c>
      <c r="G38" s="25">
        <v>1.105</v>
      </c>
      <c r="H38" s="25">
        <v>0.224</v>
      </c>
      <c r="J38" s="25">
        <v>9.8740000000000006</v>
      </c>
      <c r="K38" s="25">
        <v>10.314</v>
      </c>
      <c r="L38" s="25">
        <v>1.89</v>
      </c>
      <c r="M38" s="25">
        <v>2.161</v>
      </c>
      <c r="N38" s="25">
        <v>0.88100000000000001</v>
      </c>
      <c r="O38" s="25">
        <v>0.224</v>
      </c>
    </row>
    <row r="39" spans="1:15" ht="10.5" customHeight="1">
      <c r="A39" s="118">
        <v>1967</v>
      </c>
      <c r="C39" s="25">
        <v>25.773</v>
      </c>
      <c r="D39" s="25">
        <v>15.807</v>
      </c>
      <c r="E39" s="25">
        <v>5.335</v>
      </c>
      <c r="F39" s="25">
        <v>3.38</v>
      </c>
      <c r="G39" s="25">
        <v>1.137</v>
      </c>
      <c r="H39" s="25">
        <v>0.23100000000000001</v>
      </c>
      <c r="J39" s="25">
        <v>9.9659999999999993</v>
      </c>
      <c r="K39" s="25">
        <v>10.472</v>
      </c>
      <c r="L39" s="25">
        <v>1.9550000000000001</v>
      </c>
      <c r="M39" s="25">
        <v>2.2429999999999999</v>
      </c>
      <c r="N39" s="25">
        <v>0.90600000000000003</v>
      </c>
      <c r="O39" s="25">
        <v>0.23100000000000001</v>
      </c>
    </row>
    <row r="40" spans="1:15" ht="10.5" customHeight="1">
      <c r="A40" s="118">
        <v>1968</v>
      </c>
      <c r="C40" s="25">
        <v>25.602</v>
      </c>
      <c r="D40" s="25">
        <v>15.656000000000001</v>
      </c>
      <c r="E40" s="25">
        <v>5.2409999999999997</v>
      </c>
      <c r="F40" s="25">
        <v>3.3180000000000001</v>
      </c>
      <c r="G40" s="25">
        <v>1.1220000000000001</v>
      </c>
      <c r="H40" s="25">
        <v>0.23</v>
      </c>
      <c r="J40" s="25">
        <v>9.9459999999999997</v>
      </c>
      <c r="K40" s="25">
        <v>10.414999999999999</v>
      </c>
      <c r="L40" s="25">
        <v>1.923</v>
      </c>
      <c r="M40" s="25">
        <v>2.1960000000000002</v>
      </c>
      <c r="N40" s="25">
        <v>0.89200000000000002</v>
      </c>
      <c r="O40" s="25">
        <v>0.23</v>
      </c>
    </row>
    <row r="41" spans="1:15" ht="10.5" customHeight="1">
      <c r="A41" s="118">
        <v>1969</v>
      </c>
      <c r="C41" s="25">
        <v>25.707000000000001</v>
      </c>
      <c r="D41" s="25">
        <v>15.675000000000001</v>
      </c>
      <c r="E41" s="25">
        <v>5.1879999999999997</v>
      </c>
      <c r="F41" s="25">
        <v>3.2719999999999998</v>
      </c>
      <c r="G41" s="25">
        <v>1.103</v>
      </c>
      <c r="H41" s="25">
        <v>0.23499999999999999</v>
      </c>
      <c r="J41" s="25">
        <v>10.032</v>
      </c>
      <c r="K41" s="25">
        <v>10.487</v>
      </c>
      <c r="L41" s="25">
        <v>1.9159999999999999</v>
      </c>
      <c r="M41" s="25">
        <v>2.169</v>
      </c>
      <c r="N41" s="25">
        <v>0.86799999999999999</v>
      </c>
      <c r="O41" s="25">
        <v>0.23499999999999999</v>
      </c>
    </row>
    <row r="42" spans="1:15" ht="10.5" customHeight="1">
      <c r="A42" s="118">
        <v>1970</v>
      </c>
      <c r="C42" s="25">
        <v>25.669</v>
      </c>
      <c r="D42" s="25">
        <v>15.638</v>
      </c>
      <c r="E42" s="25">
        <v>5.133</v>
      </c>
      <c r="F42" s="25">
        <v>3.21</v>
      </c>
      <c r="G42" s="25">
        <v>1.0569999999999999</v>
      </c>
      <c r="H42" s="25">
        <v>0.20899999999999999</v>
      </c>
      <c r="J42" s="25">
        <v>10.031000000000001</v>
      </c>
      <c r="K42" s="25">
        <v>10.505000000000001</v>
      </c>
      <c r="L42" s="25">
        <v>1.923</v>
      </c>
      <c r="M42" s="25">
        <v>2.153</v>
      </c>
      <c r="N42" s="25">
        <v>0.84799999999999998</v>
      </c>
      <c r="O42" s="25">
        <v>0.20899999999999999</v>
      </c>
    </row>
    <row r="43" spans="1:15" ht="10.5" customHeight="1">
      <c r="A43" s="118">
        <v>1971</v>
      </c>
      <c r="C43" s="25">
        <v>25.670999999999999</v>
      </c>
      <c r="D43" s="25">
        <v>15.67</v>
      </c>
      <c r="E43" s="25">
        <v>5.1820000000000004</v>
      </c>
      <c r="F43" s="25">
        <v>3.2530000000000001</v>
      </c>
      <c r="G43" s="25">
        <v>1.0780000000000001</v>
      </c>
      <c r="H43" s="25">
        <v>0.215</v>
      </c>
      <c r="J43" s="25">
        <v>10.000999999999999</v>
      </c>
      <c r="K43" s="25">
        <v>10.488</v>
      </c>
      <c r="L43" s="25">
        <v>1.929</v>
      </c>
      <c r="M43" s="25">
        <v>2.1749999999999998</v>
      </c>
      <c r="N43" s="25">
        <v>0.86299999999999999</v>
      </c>
      <c r="O43" s="25">
        <v>0.215</v>
      </c>
    </row>
    <row r="44" spans="1:15" ht="10.5" customHeight="1">
      <c r="A44" s="118">
        <v>1972</v>
      </c>
      <c r="C44" s="25">
        <v>25.811</v>
      </c>
      <c r="D44" s="25">
        <v>15.795999999999999</v>
      </c>
      <c r="E44" s="25">
        <v>5.3230000000000004</v>
      </c>
      <c r="F44" s="25">
        <v>3.3809999999999998</v>
      </c>
      <c r="G44" s="25">
        <v>1.1419999999999999</v>
      </c>
      <c r="H44" s="25">
        <v>0.24299999999999999</v>
      </c>
      <c r="J44" s="25">
        <v>10.015000000000001</v>
      </c>
      <c r="K44" s="25">
        <v>10.473000000000001</v>
      </c>
      <c r="L44" s="25">
        <v>1.9419999999999999</v>
      </c>
      <c r="M44" s="25">
        <v>2.2389999999999999</v>
      </c>
      <c r="N44" s="25">
        <v>0.89900000000000002</v>
      </c>
      <c r="O44" s="25">
        <v>0.24299999999999999</v>
      </c>
    </row>
    <row r="45" spans="1:15" ht="10.5" customHeight="1">
      <c r="A45" s="118">
        <v>1973</v>
      </c>
      <c r="C45" s="25">
        <v>26.140999999999998</v>
      </c>
      <c r="D45" s="25">
        <v>16.055</v>
      </c>
      <c r="E45" s="25">
        <v>5.4219999999999997</v>
      </c>
      <c r="F45" s="25">
        <v>3.4289999999999998</v>
      </c>
      <c r="G45" s="25">
        <v>1.1439999999999999</v>
      </c>
      <c r="H45" s="25">
        <v>0.23699999999999999</v>
      </c>
      <c r="J45" s="25">
        <v>10.086</v>
      </c>
      <c r="K45" s="25">
        <v>10.632999999999999</v>
      </c>
      <c r="L45" s="25">
        <v>1.9930000000000001</v>
      </c>
      <c r="M45" s="25">
        <v>2.2850000000000001</v>
      </c>
      <c r="N45" s="25">
        <v>0.90700000000000003</v>
      </c>
      <c r="O45" s="25">
        <v>0.23699999999999999</v>
      </c>
    </row>
    <row r="46" spans="1:15" ht="10.5" customHeight="1">
      <c r="A46" s="118">
        <v>1974</v>
      </c>
      <c r="C46" s="25">
        <v>26.614000000000001</v>
      </c>
      <c r="D46" s="25">
        <v>16.475999999999999</v>
      </c>
      <c r="E46" s="25">
        <v>5.6639999999999997</v>
      </c>
      <c r="F46" s="25">
        <v>3.6280000000000001</v>
      </c>
      <c r="G46" s="25">
        <v>1.258</v>
      </c>
      <c r="H46" s="25">
        <v>0.27200000000000002</v>
      </c>
      <c r="J46" s="25">
        <v>10.138</v>
      </c>
      <c r="K46" s="25">
        <v>10.811999999999999</v>
      </c>
      <c r="L46" s="25">
        <v>2.036</v>
      </c>
      <c r="M46" s="25">
        <v>2.37</v>
      </c>
      <c r="N46" s="25">
        <v>0.98599999999999999</v>
      </c>
      <c r="O46" s="25">
        <v>0.27200000000000002</v>
      </c>
    </row>
    <row r="47" spans="1:15" ht="10.5" customHeight="1">
      <c r="A47" s="118">
        <v>1975</v>
      </c>
      <c r="C47" s="25">
        <v>26.463999999999999</v>
      </c>
      <c r="D47" s="25">
        <v>16.315999999999999</v>
      </c>
      <c r="E47" s="25">
        <v>5.64</v>
      </c>
      <c r="F47" s="25">
        <v>3.6309999999999998</v>
      </c>
      <c r="G47" s="25">
        <v>1.2569999999999999</v>
      </c>
      <c r="H47" s="25">
        <v>0.27200000000000002</v>
      </c>
      <c r="J47" s="25">
        <v>10.148</v>
      </c>
      <c r="K47" s="25">
        <v>10.676</v>
      </c>
      <c r="L47" s="25">
        <v>2.0089999999999999</v>
      </c>
      <c r="M47" s="25">
        <v>2.3740000000000001</v>
      </c>
      <c r="N47" s="25">
        <v>0.98499999999999999</v>
      </c>
      <c r="O47" s="25">
        <v>0.27200000000000002</v>
      </c>
    </row>
    <row r="48" spans="1:15" ht="10.5" customHeight="1">
      <c r="A48" s="118">
        <v>1976</v>
      </c>
      <c r="C48" s="25">
        <v>26.655999999999999</v>
      </c>
      <c r="D48" s="25">
        <v>16.492000000000001</v>
      </c>
      <c r="E48" s="25">
        <v>5.7350000000000003</v>
      </c>
      <c r="F48" s="25">
        <v>3.7010000000000001</v>
      </c>
      <c r="G48" s="25">
        <v>1.3029999999999999</v>
      </c>
      <c r="H48" s="25">
        <v>0.28799999999999998</v>
      </c>
      <c r="J48" s="25">
        <v>10.164</v>
      </c>
      <c r="K48" s="25">
        <v>10.757</v>
      </c>
      <c r="L48" s="25">
        <v>2.0339999999999998</v>
      </c>
      <c r="M48" s="25">
        <v>2.3980000000000001</v>
      </c>
      <c r="N48" s="25">
        <v>1.0149999999999999</v>
      </c>
      <c r="O48" s="25">
        <v>0.28799999999999998</v>
      </c>
    </row>
    <row r="49" spans="1:15" ht="10.5" customHeight="1">
      <c r="A49" s="118">
        <v>1977</v>
      </c>
      <c r="C49" s="25">
        <v>26.937000000000001</v>
      </c>
      <c r="D49" s="25">
        <v>16.696999999999999</v>
      </c>
      <c r="E49" s="25">
        <v>5.8559999999999999</v>
      </c>
      <c r="F49" s="25">
        <v>3.7930000000000001</v>
      </c>
      <c r="G49" s="25">
        <v>1.347</v>
      </c>
      <c r="H49" s="25">
        <v>0.29699999999999999</v>
      </c>
      <c r="J49" s="25">
        <v>10.24</v>
      </c>
      <c r="K49" s="25">
        <v>10.840999999999999</v>
      </c>
      <c r="L49" s="25">
        <v>2.0630000000000002</v>
      </c>
      <c r="M49" s="25">
        <v>2.4460000000000002</v>
      </c>
      <c r="N49" s="25">
        <v>1.05</v>
      </c>
      <c r="O49" s="25">
        <v>0.29699999999999999</v>
      </c>
    </row>
    <row r="50" spans="1:15" ht="10.5" customHeight="1">
      <c r="A50" s="118">
        <v>1978</v>
      </c>
      <c r="C50" s="25">
        <v>27.431000000000001</v>
      </c>
      <c r="D50" s="25">
        <v>17.071999999999999</v>
      </c>
      <c r="E50" s="25">
        <v>6.056</v>
      </c>
      <c r="F50" s="25">
        <v>3.9279999999999999</v>
      </c>
      <c r="G50" s="25">
        <v>1.401</v>
      </c>
      <c r="H50" s="25">
        <v>0.313</v>
      </c>
      <c r="J50" s="25">
        <v>10.359</v>
      </c>
      <c r="K50" s="25">
        <v>11.016</v>
      </c>
      <c r="L50" s="25">
        <v>2.1280000000000001</v>
      </c>
      <c r="M50" s="25">
        <v>2.5270000000000001</v>
      </c>
      <c r="N50" s="25">
        <v>1.0880000000000001</v>
      </c>
      <c r="O50" s="25">
        <v>0.313</v>
      </c>
    </row>
    <row r="51" spans="1:15" ht="10.5" customHeight="1">
      <c r="A51" s="118">
        <v>1979</v>
      </c>
      <c r="C51" s="25">
        <v>27.631</v>
      </c>
      <c r="D51" s="25">
        <v>17.244</v>
      </c>
      <c r="E51" s="25">
        <v>6.2169999999999996</v>
      </c>
      <c r="F51" s="25">
        <v>4.0599999999999996</v>
      </c>
      <c r="G51" s="25">
        <v>1.468</v>
      </c>
      <c r="H51" s="25">
        <v>0.34200000000000003</v>
      </c>
      <c r="J51" s="25">
        <v>10.387</v>
      </c>
      <c r="K51" s="25">
        <v>11.026999999999999</v>
      </c>
      <c r="L51" s="25">
        <v>2.157</v>
      </c>
      <c r="M51" s="25">
        <v>2.5920000000000001</v>
      </c>
      <c r="N51" s="25">
        <v>1.1259999999999999</v>
      </c>
      <c r="O51" s="25">
        <v>0.34200000000000003</v>
      </c>
    </row>
    <row r="52" spans="1:15" ht="10.5" customHeight="1">
      <c r="A52" s="118">
        <v>1980</v>
      </c>
      <c r="C52" s="25">
        <v>28.061</v>
      </c>
      <c r="D52" s="25">
        <v>17.594999999999999</v>
      </c>
      <c r="E52" s="25">
        <v>6.4249999999999998</v>
      </c>
      <c r="F52" s="25">
        <v>4.2270000000000003</v>
      </c>
      <c r="G52" s="25">
        <v>1.5669999999999999</v>
      </c>
      <c r="H52" s="25">
        <v>0.38100000000000001</v>
      </c>
      <c r="J52" s="25">
        <v>10.465999999999999</v>
      </c>
      <c r="K52" s="25">
        <v>11.17</v>
      </c>
      <c r="L52" s="25">
        <v>2.198</v>
      </c>
      <c r="M52" s="25">
        <v>2.66</v>
      </c>
      <c r="N52" s="25">
        <v>1.1859999999999999</v>
      </c>
      <c r="O52" s="25">
        <v>0.38100000000000001</v>
      </c>
    </row>
    <row r="53" spans="1:15" ht="10.5" customHeight="1">
      <c r="A53" s="118">
        <v>1981</v>
      </c>
      <c r="C53" s="25">
        <v>28.143999999999998</v>
      </c>
      <c r="D53" s="25">
        <v>17.655000000000001</v>
      </c>
      <c r="E53" s="25">
        <v>6.4249999999999998</v>
      </c>
      <c r="F53" s="25">
        <v>4.2409999999999997</v>
      </c>
      <c r="G53" s="25">
        <v>1.5880000000000001</v>
      </c>
      <c r="H53" s="25">
        <v>0.38900000000000001</v>
      </c>
      <c r="J53" s="25">
        <v>10.489000000000001</v>
      </c>
      <c r="K53" s="25">
        <v>11.23</v>
      </c>
      <c r="L53" s="25">
        <v>2.1840000000000002</v>
      </c>
      <c r="M53" s="25">
        <v>2.653</v>
      </c>
      <c r="N53" s="25">
        <v>1.1990000000000001</v>
      </c>
      <c r="O53" s="25">
        <v>0.38900000000000001</v>
      </c>
    </row>
    <row r="54" spans="1:15" ht="10.5" customHeight="1">
      <c r="A54" s="118">
        <v>1982</v>
      </c>
      <c r="C54" s="25">
        <v>28.548999999999999</v>
      </c>
      <c r="D54" s="25">
        <v>18.018000000000001</v>
      </c>
      <c r="E54" s="25">
        <v>6.6719999999999997</v>
      </c>
      <c r="F54" s="25">
        <v>4.4240000000000004</v>
      </c>
      <c r="G54" s="25">
        <v>1.6719999999999999</v>
      </c>
      <c r="H54" s="25">
        <v>0.41199999999999998</v>
      </c>
      <c r="J54" s="25">
        <v>10.531000000000001</v>
      </c>
      <c r="K54" s="25">
        <v>11.346</v>
      </c>
      <c r="L54" s="25">
        <v>2.2480000000000002</v>
      </c>
      <c r="M54" s="25">
        <v>2.7519999999999998</v>
      </c>
      <c r="N54" s="25">
        <v>1.26</v>
      </c>
      <c r="O54" s="25">
        <v>0.41199999999999998</v>
      </c>
    </row>
    <row r="55" spans="1:15" ht="10.5" customHeight="1">
      <c r="A55" s="118">
        <v>1983</v>
      </c>
      <c r="C55" s="25">
        <v>29.085999999999999</v>
      </c>
      <c r="D55" s="25">
        <v>18.492000000000001</v>
      </c>
      <c r="E55" s="25">
        <v>6.9550000000000001</v>
      </c>
      <c r="F55" s="25">
        <v>4.6580000000000004</v>
      </c>
      <c r="G55" s="25">
        <v>1.7969999999999999</v>
      </c>
      <c r="H55" s="25">
        <v>0.47199999999999998</v>
      </c>
      <c r="J55" s="25">
        <v>10.593999999999999</v>
      </c>
      <c r="K55" s="25">
        <v>11.537000000000001</v>
      </c>
      <c r="L55" s="25">
        <v>2.2970000000000002</v>
      </c>
      <c r="M55" s="25">
        <v>2.8610000000000002</v>
      </c>
      <c r="N55" s="25">
        <v>1.325</v>
      </c>
      <c r="O55" s="25">
        <v>0.47199999999999998</v>
      </c>
    </row>
    <row r="56" spans="1:15" ht="10.5" customHeight="1">
      <c r="A56" s="118">
        <v>1984</v>
      </c>
      <c r="C56" s="25">
        <v>29.61</v>
      </c>
      <c r="D56" s="25">
        <v>18.946999999999999</v>
      </c>
      <c r="E56" s="25">
        <v>7.2679999999999998</v>
      </c>
      <c r="F56" s="25">
        <v>4.9260000000000002</v>
      </c>
      <c r="G56" s="25">
        <v>1.9890000000000001</v>
      </c>
      <c r="H56" s="25">
        <v>0.52300000000000002</v>
      </c>
      <c r="J56" s="25">
        <v>10.663</v>
      </c>
      <c r="K56" s="25">
        <v>11.679</v>
      </c>
      <c r="L56" s="25">
        <v>2.3420000000000001</v>
      </c>
      <c r="M56" s="25">
        <v>2.9369999999999998</v>
      </c>
      <c r="N56" s="25">
        <v>1.466</v>
      </c>
      <c r="O56" s="25">
        <v>0.52300000000000002</v>
      </c>
    </row>
    <row r="57" spans="1:15" ht="10.5" customHeight="1">
      <c r="A57" s="118">
        <v>1985</v>
      </c>
      <c r="C57" s="25">
        <v>29.74</v>
      </c>
      <c r="D57" s="25">
        <v>19.045000000000002</v>
      </c>
      <c r="E57" s="25">
        <v>7.2759999999999998</v>
      </c>
      <c r="F57" s="25">
        <v>4.9240000000000004</v>
      </c>
      <c r="G57" s="25">
        <v>1.976</v>
      </c>
      <c r="H57" s="25">
        <v>0.53900000000000003</v>
      </c>
      <c r="J57" s="25">
        <v>10.695</v>
      </c>
      <c r="K57" s="25">
        <v>11.769</v>
      </c>
      <c r="L57" s="25">
        <v>2.3519999999999999</v>
      </c>
      <c r="M57" s="25">
        <v>2.948</v>
      </c>
      <c r="N57" s="25">
        <v>1.4370000000000001</v>
      </c>
      <c r="O57" s="25">
        <v>0.53900000000000003</v>
      </c>
    </row>
    <row r="58" spans="1:15" ht="10.5" customHeight="1">
      <c r="A58" s="118">
        <v>1986</v>
      </c>
      <c r="C58" s="25">
        <v>29.943000000000001</v>
      </c>
      <c r="D58" s="25">
        <v>19.186</v>
      </c>
      <c r="E58" s="25">
        <v>7.3259999999999996</v>
      </c>
      <c r="F58" s="25">
        <v>4.96</v>
      </c>
      <c r="G58" s="25">
        <v>2.0169999999999999</v>
      </c>
      <c r="H58" s="25">
        <v>0.57799999999999996</v>
      </c>
      <c r="J58" s="25">
        <v>10.757</v>
      </c>
      <c r="K58" s="25">
        <v>11.86</v>
      </c>
      <c r="L58" s="25">
        <v>2.3660000000000001</v>
      </c>
      <c r="M58" s="25">
        <v>2.9430000000000001</v>
      </c>
      <c r="N58" s="25">
        <v>1.4390000000000001</v>
      </c>
      <c r="O58" s="25">
        <v>0.57799999999999996</v>
      </c>
    </row>
    <row r="59" spans="1:15" ht="10.5" customHeight="1">
      <c r="A59" s="118">
        <v>1987</v>
      </c>
      <c r="C59" s="25">
        <v>30.588999999999999</v>
      </c>
      <c r="D59" s="25">
        <v>19.983000000000001</v>
      </c>
      <c r="E59" s="25">
        <v>8.1530000000000005</v>
      </c>
      <c r="F59" s="25">
        <v>5.6829999999999998</v>
      </c>
      <c r="G59" s="25">
        <v>2.4319999999999999</v>
      </c>
      <c r="H59" s="25">
        <v>0.69</v>
      </c>
      <c r="J59" s="25">
        <v>10.606</v>
      </c>
      <c r="K59" s="25">
        <v>11.83</v>
      </c>
      <c r="L59" s="25">
        <v>2.4700000000000002</v>
      </c>
      <c r="M59" s="25">
        <v>3.2509999999999999</v>
      </c>
      <c r="N59" s="25">
        <v>1.742</v>
      </c>
      <c r="O59" s="25">
        <v>0.69</v>
      </c>
    </row>
    <row r="60" spans="1:15" ht="10.5" customHeight="1">
      <c r="A60" s="118">
        <v>1988</v>
      </c>
      <c r="C60" s="25">
        <v>31.945</v>
      </c>
      <c r="D60" s="25">
        <v>21.37</v>
      </c>
      <c r="E60" s="25">
        <v>9.3849999999999998</v>
      </c>
      <c r="F60" s="25">
        <v>6.7939999999999996</v>
      </c>
      <c r="G60" s="25">
        <v>3.1589999999999998</v>
      </c>
      <c r="H60" s="25">
        <v>1.0980000000000001</v>
      </c>
      <c r="J60" s="25">
        <v>10.574999999999999</v>
      </c>
      <c r="K60" s="25">
        <v>11.984999999999999</v>
      </c>
      <c r="L60" s="25">
        <v>2.5910000000000002</v>
      </c>
      <c r="M60" s="25">
        <v>3.6349999999999998</v>
      </c>
      <c r="N60" s="25">
        <v>2.0609999999999999</v>
      </c>
      <c r="O60" s="25">
        <v>1.0980000000000001</v>
      </c>
    </row>
    <row r="61" spans="1:15" ht="10.5" customHeight="1">
      <c r="A61" s="118">
        <v>1989</v>
      </c>
      <c r="C61" s="25">
        <v>31.529</v>
      </c>
      <c r="D61" s="25">
        <v>20.827999999999999</v>
      </c>
      <c r="E61" s="25">
        <v>8.6940000000000008</v>
      </c>
      <c r="F61" s="25">
        <v>6.1230000000000002</v>
      </c>
      <c r="G61" s="25">
        <v>2.6850000000000001</v>
      </c>
      <c r="H61" s="25">
        <v>0.82399999999999995</v>
      </c>
      <c r="J61" s="25">
        <v>10.701000000000001</v>
      </c>
      <c r="K61" s="25">
        <v>12.134</v>
      </c>
      <c r="L61" s="25">
        <v>2.5710000000000002</v>
      </c>
      <c r="M61" s="25">
        <v>3.4380000000000002</v>
      </c>
      <c r="N61" s="25">
        <v>1.861</v>
      </c>
      <c r="O61" s="25">
        <v>0.82399999999999995</v>
      </c>
    </row>
    <row r="62" spans="1:15" ht="10.5" customHeight="1">
      <c r="A62" s="118">
        <v>1990</v>
      </c>
      <c r="C62" s="25">
        <v>31.794</v>
      </c>
      <c r="D62" s="25">
        <v>21.132000000000001</v>
      </c>
      <c r="E62" s="25">
        <v>8.9930000000000003</v>
      </c>
      <c r="F62" s="25">
        <v>6.4050000000000002</v>
      </c>
      <c r="G62" s="25">
        <v>2.867</v>
      </c>
      <c r="H62" s="25">
        <v>0.90800000000000003</v>
      </c>
      <c r="J62" s="25">
        <v>10.662000000000001</v>
      </c>
      <c r="K62" s="25">
        <v>12.138999999999999</v>
      </c>
      <c r="L62" s="25">
        <v>2.5880000000000001</v>
      </c>
      <c r="M62" s="25">
        <v>3.5379999999999998</v>
      </c>
      <c r="N62" s="25">
        <v>1.9590000000000001</v>
      </c>
      <c r="O62" s="25">
        <v>0.90800000000000003</v>
      </c>
    </row>
    <row r="63" spans="1:15" ht="10.5" customHeight="1">
      <c r="A63" s="118">
        <v>1991</v>
      </c>
      <c r="C63" s="25">
        <v>31.431000000000001</v>
      </c>
      <c r="D63" s="25">
        <v>20.768999999999998</v>
      </c>
      <c r="E63" s="25">
        <v>8.5609999999999999</v>
      </c>
      <c r="F63" s="25">
        <v>5.9690000000000003</v>
      </c>
      <c r="G63" s="25">
        <v>2.573</v>
      </c>
      <c r="H63" s="25">
        <v>0.78300000000000003</v>
      </c>
      <c r="J63" s="25">
        <v>10.662000000000001</v>
      </c>
      <c r="K63" s="25">
        <v>12.208</v>
      </c>
      <c r="L63" s="25">
        <v>2.5920000000000001</v>
      </c>
      <c r="M63" s="25">
        <v>3.3959999999999999</v>
      </c>
      <c r="N63" s="25">
        <v>1.79</v>
      </c>
      <c r="O63" s="25">
        <v>0.78300000000000003</v>
      </c>
    </row>
    <row r="64" spans="1:15" ht="10.5" customHeight="1">
      <c r="A64" s="118">
        <v>1992</v>
      </c>
      <c r="C64" s="25">
        <v>32.450000000000003</v>
      </c>
      <c r="D64" s="25">
        <v>21.847000000000001</v>
      </c>
      <c r="E64" s="25">
        <v>9.6259999999999994</v>
      </c>
      <c r="F64" s="25">
        <v>6.97</v>
      </c>
      <c r="G64" s="25">
        <v>3.3319999999999999</v>
      </c>
      <c r="H64" s="25">
        <v>1.218</v>
      </c>
      <c r="J64" s="25">
        <v>10.603</v>
      </c>
      <c r="K64" s="25">
        <v>12.221</v>
      </c>
      <c r="L64" s="25">
        <v>2.6560000000000001</v>
      </c>
      <c r="M64" s="25">
        <v>3.6379999999999999</v>
      </c>
      <c r="N64" s="25">
        <v>2.1139999999999999</v>
      </c>
      <c r="O64" s="25">
        <v>1.218</v>
      </c>
    </row>
    <row r="65" spans="1:15" ht="10.5" customHeight="1">
      <c r="A65" s="118">
        <v>1993</v>
      </c>
      <c r="C65" s="25">
        <v>31.849</v>
      </c>
      <c r="D65" s="25">
        <v>21.286000000000001</v>
      </c>
      <c r="E65" s="25">
        <v>9.0540000000000003</v>
      </c>
      <c r="F65" s="25">
        <v>6.4109999999999996</v>
      </c>
      <c r="G65" s="25">
        <v>2.9009999999999998</v>
      </c>
      <c r="H65" s="25">
        <v>0.95799999999999996</v>
      </c>
      <c r="J65" s="25">
        <v>10.563000000000001</v>
      </c>
      <c r="K65" s="25">
        <v>12.231999999999999</v>
      </c>
      <c r="L65" s="25">
        <v>2.6429999999999998</v>
      </c>
      <c r="M65" s="25">
        <v>3.51</v>
      </c>
      <c r="N65" s="25">
        <v>1.9430000000000001</v>
      </c>
      <c r="O65" s="25">
        <v>0.95799999999999996</v>
      </c>
    </row>
    <row r="66" spans="1:15" ht="10.5" customHeight="1">
      <c r="A66" s="118">
        <v>1994</v>
      </c>
      <c r="C66" s="25">
        <v>31.535</v>
      </c>
      <c r="D66" s="25">
        <v>20.943999999999999</v>
      </c>
      <c r="E66" s="25">
        <v>8.7200000000000006</v>
      </c>
      <c r="F66" s="25">
        <v>6.0720000000000001</v>
      </c>
      <c r="G66" s="25">
        <v>2.629</v>
      </c>
      <c r="H66" s="25">
        <v>0.82699999999999996</v>
      </c>
      <c r="J66" s="25">
        <v>10.590999999999999</v>
      </c>
      <c r="K66" s="25">
        <v>12.224</v>
      </c>
      <c r="L66" s="25">
        <v>2.6480000000000001</v>
      </c>
      <c r="M66" s="25">
        <v>3.4430000000000001</v>
      </c>
      <c r="N66" s="25">
        <v>1.802</v>
      </c>
      <c r="O66" s="25">
        <v>0.82699999999999996</v>
      </c>
    </row>
    <row r="67" spans="1:15" ht="10.5" customHeight="1">
      <c r="A67" s="118">
        <v>1995</v>
      </c>
      <c r="C67" s="25">
        <v>32.491</v>
      </c>
      <c r="D67" s="25">
        <v>21.774000000000001</v>
      </c>
      <c r="E67" s="25">
        <v>9.2720000000000002</v>
      </c>
      <c r="F67" s="25">
        <v>6.5359999999999996</v>
      </c>
      <c r="G67" s="25">
        <v>2.9159999999999999</v>
      </c>
      <c r="H67" s="25">
        <v>0.94299999999999995</v>
      </c>
      <c r="J67" s="25">
        <f>C67-D67</f>
        <v>10.716999999999999</v>
      </c>
      <c r="K67" s="25">
        <f t="shared" ref="K67:K76" si="0">D67-E67</f>
        <v>12.502000000000001</v>
      </c>
      <c r="L67" s="25">
        <f t="shared" ref="L67:L76" si="1">E67-F67</f>
        <v>2.7360000000000007</v>
      </c>
      <c r="M67" s="25">
        <f t="shared" ref="M67:M76" si="2">F67-G67</f>
        <v>3.6199999999999997</v>
      </c>
      <c r="N67" s="25">
        <f t="shared" ref="N67:N76" si="3">G67-H67</f>
        <v>1.9729999999999999</v>
      </c>
      <c r="O67" s="25">
        <f t="shared" ref="O67:O76" si="4">H67-I67</f>
        <v>0.94299999999999995</v>
      </c>
    </row>
    <row r="68" spans="1:15" ht="10.5" customHeight="1">
      <c r="A68" s="118">
        <v>1996</v>
      </c>
      <c r="C68" s="25">
        <v>33.244</v>
      </c>
      <c r="D68" s="25">
        <v>22.527000000000001</v>
      </c>
      <c r="E68" s="25">
        <v>9.827</v>
      </c>
      <c r="F68" s="25">
        <v>6.9969999999999999</v>
      </c>
      <c r="G68" s="25">
        <v>3.218</v>
      </c>
      <c r="H68" s="25">
        <v>1.109</v>
      </c>
      <c r="J68" s="25">
        <f t="shared" ref="J68:J76" si="5">C68-D68</f>
        <v>10.716999999999999</v>
      </c>
      <c r="K68" s="25">
        <f t="shared" si="0"/>
        <v>12.700000000000001</v>
      </c>
      <c r="L68" s="25">
        <f t="shared" si="1"/>
        <v>2.83</v>
      </c>
      <c r="M68" s="25">
        <f t="shared" si="2"/>
        <v>3.7789999999999999</v>
      </c>
      <c r="N68" s="25">
        <f t="shared" si="3"/>
        <v>2.109</v>
      </c>
      <c r="O68" s="25">
        <f t="shared" si="4"/>
        <v>1.109</v>
      </c>
    </row>
    <row r="69" spans="1:15" ht="10.5" customHeight="1">
      <c r="A69" s="118">
        <v>1997</v>
      </c>
      <c r="C69" s="25">
        <v>33.972000000000001</v>
      </c>
      <c r="D69" s="25">
        <v>23.254999999999999</v>
      </c>
      <c r="E69" s="25">
        <v>10.461</v>
      </c>
      <c r="F69" s="25">
        <v>7.5640000000000001</v>
      </c>
      <c r="G69" s="25">
        <v>3.6789999999999998</v>
      </c>
      <c r="H69" s="25">
        <v>1.363</v>
      </c>
      <c r="J69" s="25">
        <f t="shared" si="5"/>
        <v>10.717000000000002</v>
      </c>
      <c r="K69" s="25">
        <f t="shared" si="0"/>
        <v>12.793999999999999</v>
      </c>
      <c r="L69" s="25">
        <f t="shared" si="1"/>
        <v>2.8970000000000002</v>
      </c>
      <c r="M69" s="25">
        <f t="shared" si="2"/>
        <v>3.8850000000000002</v>
      </c>
      <c r="N69" s="25">
        <f t="shared" si="3"/>
        <v>2.3159999999999998</v>
      </c>
      <c r="O69" s="25">
        <f t="shared" si="4"/>
        <v>1.363</v>
      </c>
    </row>
    <row r="70" spans="1:15" ht="10.5" customHeight="1">
      <c r="A70" s="118">
        <v>1998</v>
      </c>
      <c r="C70" s="25">
        <v>34.433</v>
      </c>
      <c r="D70" s="25">
        <v>23.792000000000002</v>
      </c>
      <c r="E70" s="25">
        <v>11.005000000000001</v>
      </c>
      <c r="F70" s="25">
        <v>8.1059999999999999</v>
      </c>
      <c r="G70" s="25">
        <v>4.1360000000000001</v>
      </c>
      <c r="H70" s="25">
        <v>1.6519999999999999</v>
      </c>
      <c r="J70" s="25">
        <f t="shared" si="5"/>
        <v>10.640999999999998</v>
      </c>
      <c r="K70" s="25">
        <f t="shared" si="0"/>
        <v>12.787000000000001</v>
      </c>
      <c r="L70" s="25">
        <f t="shared" si="1"/>
        <v>2.8990000000000009</v>
      </c>
      <c r="M70" s="25">
        <f t="shared" si="2"/>
        <v>3.9699999999999998</v>
      </c>
      <c r="N70" s="25">
        <f t="shared" si="3"/>
        <v>2.484</v>
      </c>
      <c r="O70" s="25">
        <f t="shared" si="4"/>
        <v>1.6519999999999999</v>
      </c>
    </row>
    <row r="71" spans="1:15" ht="10.5" customHeight="1">
      <c r="A71" s="118">
        <v>1999</v>
      </c>
      <c r="C71" s="25">
        <v>35.183999999999997</v>
      </c>
      <c r="D71" s="25">
        <v>24.555</v>
      </c>
      <c r="E71" s="25">
        <v>11.67</v>
      </c>
      <c r="F71" s="25">
        <v>8.7309999999999999</v>
      </c>
      <c r="G71" s="25">
        <v>4.6779999999999999</v>
      </c>
      <c r="H71" s="25">
        <v>1.9790000000000001</v>
      </c>
      <c r="J71" s="25">
        <f t="shared" si="5"/>
        <v>10.628999999999998</v>
      </c>
      <c r="K71" s="25">
        <f t="shared" si="0"/>
        <v>12.885</v>
      </c>
      <c r="L71" s="25">
        <f t="shared" si="1"/>
        <v>2.9390000000000001</v>
      </c>
      <c r="M71" s="25">
        <f t="shared" si="2"/>
        <v>4.0529999999999999</v>
      </c>
      <c r="N71" s="25">
        <f t="shared" si="3"/>
        <v>2.6989999999999998</v>
      </c>
      <c r="O71" s="25">
        <f t="shared" si="4"/>
        <v>1.9790000000000001</v>
      </c>
    </row>
    <row r="72" spans="1:15" ht="10.5" customHeight="1">
      <c r="A72" s="118">
        <v>2000</v>
      </c>
      <c r="C72" s="25">
        <v>35.460999999999999</v>
      </c>
      <c r="D72" s="25">
        <v>25.03</v>
      </c>
      <c r="E72" s="25">
        <v>12.26</v>
      </c>
      <c r="F72" s="25">
        <v>9.3279999999999994</v>
      </c>
      <c r="G72" s="25">
        <v>5.1870000000000003</v>
      </c>
      <c r="H72" s="25">
        <v>2.1960000000000002</v>
      </c>
      <c r="J72" s="25">
        <f t="shared" si="5"/>
        <v>10.430999999999997</v>
      </c>
      <c r="K72" s="25">
        <f t="shared" si="0"/>
        <v>12.770000000000001</v>
      </c>
      <c r="L72" s="25">
        <f t="shared" si="1"/>
        <v>2.9320000000000004</v>
      </c>
      <c r="M72" s="25">
        <f t="shared" si="2"/>
        <v>4.1409999999999991</v>
      </c>
      <c r="N72" s="25">
        <f t="shared" si="3"/>
        <v>2.9910000000000001</v>
      </c>
      <c r="O72" s="25">
        <f t="shared" si="4"/>
        <v>2.1960000000000002</v>
      </c>
    </row>
    <row r="73" spans="1:15" ht="10.5" customHeight="1">
      <c r="A73" s="118">
        <v>2001</v>
      </c>
      <c r="C73" s="25">
        <v>34.22</v>
      </c>
      <c r="D73" s="25">
        <v>23.65</v>
      </c>
      <c r="E73" s="25">
        <v>10.875999999999999</v>
      </c>
      <c r="F73" s="25">
        <v>7.9859999999999998</v>
      </c>
      <c r="G73" s="25">
        <v>4.0679999999999996</v>
      </c>
      <c r="H73" s="25">
        <v>1.5369999999999999</v>
      </c>
      <c r="J73" s="25">
        <f t="shared" si="5"/>
        <v>10.57</v>
      </c>
      <c r="K73" s="25">
        <f t="shared" si="0"/>
        <v>12.773999999999999</v>
      </c>
      <c r="L73" s="25">
        <f t="shared" si="1"/>
        <v>2.8899999999999997</v>
      </c>
      <c r="M73" s="25">
        <f t="shared" si="2"/>
        <v>3.9180000000000001</v>
      </c>
      <c r="N73" s="25">
        <f t="shared" si="3"/>
        <v>2.5309999999999997</v>
      </c>
      <c r="O73" s="25">
        <f t="shared" si="4"/>
        <v>1.5369999999999999</v>
      </c>
    </row>
    <row r="74" spans="1:15" ht="10.5" customHeight="1">
      <c r="A74" s="118">
        <v>2002</v>
      </c>
      <c r="C74" s="25">
        <v>33.378999999999998</v>
      </c>
      <c r="D74" s="25">
        <v>22.873999999999999</v>
      </c>
      <c r="E74" s="25">
        <v>10.318</v>
      </c>
      <c r="F74" s="25">
        <v>7.5270000000000001</v>
      </c>
      <c r="G74" s="25">
        <v>3.7749999999999999</v>
      </c>
      <c r="H74" s="25">
        <v>1.46</v>
      </c>
      <c r="I74" s="25"/>
      <c r="J74" s="25">
        <f t="shared" si="5"/>
        <v>10.504999999999999</v>
      </c>
      <c r="K74" s="25">
        <f t="shared" si="0"/>
        <v>12.555999999999999</v>
      </c>
      <c r="L74" s="25">
        <f t="shared" si="1"/>
        <v>2.7909999999999995</v>
      </c>
      <c r="M74" s="25">
        <f t="shared" si="2"/>
        <v>3.7520000000000002</v>
      </c>
      <c r="N74" s="25">
        <f t="shared" si="3"/>
        <v>2.3149999999999999</v>
      </c>
      <c r="O74" s="25">
        <f t="shared" si="4"/>
        <v>1.46</v>
      </c>
    </row>
    <row r="75" spans="1:15" ht="10.5" customHeight="1">
      <c r="A75" s="118">
        <v>2003</v>
      </c>
      <c r="C75" s="25">
        <v>33.109000000000002</v>
      </c>
      <c r="D75" s="25">
        <v>22.677</v>
      </c>
      <c r="E75" s="25">
        <v>10.215</v>
      </c>
      <c r="F75" s="25">
        <v>7.4450000000000003</v>
      </c>
      <c r="G75" s="25">
        <v>3.726</v>
      </c>
      <c r="H75" s="25">
        <v>1.4430000000000001</v>
      </c>
      <c r="I75" s="25"/>
      <c r="J75" s="25">
        <f t="shared" si="5"/>
        <v>10.432000000000002</v>
      </c>
      <c r="K75" s="25">
        <f t="shared" si="0"/>
        <v>12.462</v>
      </c>
      <c r="L75" s="25">
        <f t="shared" si="1"/>
        <v>2.7699999999999996</v>
      </c>
      <c r="M75" s="25">
        <f t="shared" si="2"/>
        <v>3.7190000000000003</v>
      </c>
      <c r="N75" s="25">
        <f t="shared" si="3"/>
        <v>2.2829999999999999</v>
      </c>
      <c r="O75" s="25">
        <f t="shared" si="4"/>
        <v>1.4430000000000001</v>
      </c>
    </row>
    <row r="76" spans="1:15" ht="10.5" customHeight="1">
      <c r="A76" s="118">
        <v>2004</v>
      </c>
      <c r="C76" s="25">
        <v>34.183999999999997</v>
      </c>
      <c r="D76" s="25">
        <v>23.678000000000001</v>
      </c>
      <c r="E76" s="25">
        <v>11.045</v>
      </c>
      <c r="F76" s="25">
        <v>8.2010000000000005</v>
      </c>
      <c r="G76" s="25">
        <v>4.3099999999999996</v>
      </c>
      <c r="H76" s="25">
        <v>1.792</v>
      </c>
      <c r="I76" s="25"/>
      <c r="J76" s="25">
        <f t="shared" si="5"/>
        <v>10.505999999999997</v>
      </c>
      <c r="K76" s="25">
        <f t="shared" si="0"/>
        <v>12.633000000000001</v>
      </c>
      <c r="L76" s="25">
        <f t="shared" si="1"/>
        <v>2.8439999999999994</v>
      </c>
      <c r="M76" s="25">
        <f t="shared" si="2"/>
        <v>3.8910000000000009</v>
      </c>
      <c r="N76" s="25">
        <f t="shared" si="3"/>
        <v>2.5179999999999998</v>
      </c>
      <c r="O76" s="25">
        <f t="shared" si="4"/>
        <v>1.792</v>
      </c>
    </row>
    <row r="77" spans="1:15" ht="10.5" customHeight="1">
      <c r="A77" s="118">
        <v>2005</v>
      </c>
      <c r="C77" s="25">
        <v>34.652000000000001</v>
      </c>
      <c r="D77" s="25">
        <v>24.16</v>
      </c>
      <c r="E77" s="25">
        <v>11.433999999999999</v>
      </c>
      <c r="F77" s="25">
        <v>8.5310000000000006</v>
      </c>
      <c r="G77" s="25">
        <v>4.5270000000000001</v>
      </c>
      <c r="H77" s="25">
        <v>1.8879999999999999</v>
      </c>
      <c r="J77" s="25">
        <f t="shared" ref="J77:O77" si="6">C77-D77</f>
        <v>10.492000000000001</v>
      </c>
      <c r="K77" s="25">
        <f t="shared" si="6"/>
        <v>12.726000000000001</v>
      </c>
      <c r="L77" s="25">
        <f t="shared" si="6"/>
        <v>2.9029999999999987</v>
      </c>
      <c r="M77" s="25">
        <f t="shared" si="6"/>
        <v>4.0040000000000004</v>
      </c>
      <c r="N77" s="25">
        <f t="shared" si="6"/>
        <v>2.6390000000000002</v>
      </c>
      <c r="O77" s="25">
        <f t="shared" si="6"/>
        <v>1.8879999999999999</v>
      </c>
    </row>
    <row r="78" spans="1:15" ht="10.5" customHeight="1">
      <c r="A78" s="118">
        <v>2006</v>
      </c>
      <c r="C78" s="25">
        <v>35.058999999999997</v>
      </c>
      <c r="D78" s="25">
        <v>24.56</v>
      </c>
      <c r="E78" s="25">
        <v>11.725</v>
      </c>
      <c r="F78" s="25">
        <v>8.7680000000000007</v>
      </c>
      <c r="G78" s="25">
        <v>4.6589999999999998</v>
      </c>
      <c r="H78" s="25">
        <v>1.917</v>
      </c>
      <c r="J78" s="25">
        <f t="shared" ref="J78:O78" si="7">C78-D78</f>
        <v>10.498999999999999</v>
      </c>
      <c r="K78" s="25">
        <f t="shared" si="7"/>
        <v>12.834999999999999</v>
      </c>
      <c r="L78" s="25">
        <f t="shared" si="7"/>
        <v>2.956999999999999</v>
      </c>
      <c r="M78" s="25">
        <f t="shared" si="7"/>
        <v>4.1090000000000009</v>
      </c>
      <c r="N78" s="25">
        <f t="shared" si="7"/>
        <v>2.742</v>
      </c>
      <c r="O78" s="25">
        <f t="shared" si="7"/>
        <v>1.917</v>
      </c>
    </row>
    <row r="79" spans="1:15" ht="10.5" customHeight="1">
      <c r="A79" s="118">
        <f t="shared" ref="A79:A85" si="8">A78+1</f>
        <v>2007</v>
      </c>
      <c r="C79" s="25">
        <v>35.625999999999998</v>
      </c>
      <c r="D79" s="25">
        <v>25.126000000000001</v>
      </c>
      <c r="E79" s="25">
        <v>12.2</v>
      </c>
      <c r="F79" s="25">
        <v>9.1959999999999997</v>
      </c>
      <c r="G79" s="25">
        <v>4.9989999999999997</v>
      </c>
      <c r="H79" s="25">
        <v>2.0950000000000002</v>
      </c>
      <c r="J79" s="25">
        <f t="shared" ref="J79:O79" si="9">C79-D79</f>
        <v>10.499999999999996</v>
      </c>
      <c r="K79" s="25">
        <f t="shared" si="9"/>
        <v>12.926000000000002</v>
      </c>
      <c r="L79" s="25">
        <f t="shared" si="9"/>
        <v>3.0039999999999996</v>
      </c>
      <c r="M79" s="25">
        <f t="shared" si="9"/>
        <v>4.1970000000000001</v>
      </c>
      <c r="N79" s="25">
        <f t="shared" si="9"/>
        <v>2.9039999999999995</v>
      </c>
      <c r="O79" s="25">
        <f t="shared" si="9"/>
        <v>2.0950000000000002</v>
      </c>
    </row>
    <row r="80" spans="1:15" ht="10.5" customHeight="1">
      <c r="A80" s="118">
        <f t="shared" si="8"/>
        <v>2008</v>
      </c>
      <c r="C80" s="25">
        <v>34.856999999999999</v>
      </c>
      <c r="D80" s="25">
        <v>24.251999999999999</v>
      </c>
      <c r="E80" s="25">
        <v>11.375999999999999</v>
      </c>
      <c r="F80" s="25">
        <v>8.452</v>
      </c>
      <c r="G80" s="25">
        <v>4.452</v>
      </c>
      <c r="H80" s="25">
        <v>1.8360000000000001</v>
      </c>
      <c r="J80" s="25">
        <f t="shared" ref="J80:O80" si="10">C80-D80</f>
        <v>10.605</v>
      </c>
      <c r="K80" s="25">
        <f t="shared" si="10"/>
        <v>12.875999999999999</v>
      </c>
      <c r="L80" s="25">
        <f t="shared" si="10"/>
        <v>2.9239999999999995</v>
      </c>
      <c r="M80" s="25">
        <f t="shared" si="10"/>
        <v>4</v>
      </c>
      <c r="N80" s="25">
        <f t="shared" si="10"/>
        <v>2.6159999999999997</v>
      </c>
      <c r="O80" s="25">
        <f t="shared" si="10"/>
        <v>1.8360000000000001</v>
      </c>
    </row>
    <row r="81" spans="1:15" ht="10.5" customHeight="1">
      <c r="A81" s="118">
        <f t="shared" si="8"/>
        <v>2009</v>
      </c>
      <c r="C81" s="25">
        <v>33.683</v>
      </c>
      <c r="D81" s="25">
        <v>23.012</v>
      </c>
      <c r="E81" s="25">
        <v>10.243</v>
      </c>
      <c r="F81" s="25">
        <v>7.4180000000000001</v>
      </c>
      <c r="G81" s="25">
        <v>3.681</v>
      </c>
      <c r="H81" s="25">
        <v>1.431</v>
      </c>
      <c r="J81" s="25">
        <f t="shared" ref="J81:O82" si="11">C81-D81</f>
        <v>10.670999999999999</v>
      </c>
      <c r="K81" s="25">
        <f t="shared" si="11"/>
        <v>12.769</v>
      </c>
      <c r="L81" s="25">
        <f t="shared" si="11"/>
        <v>2.8250000000000002</v>
      </c>
      <c r="M81" s="25">
        <f t="shared" si="11"/>
        <v>3.7370000000000001</v>
      </c>
      <c r="N81" s="25">
        <f t="shared" si="11"/>
        <v>2.25</v>
      </c>
      <c r="O81" s="25">
        <f t="shared" si="11"/>
        <v>1.431</v>
      </c>
    </row>
    <row r="82" spans="1:15" ht="10.5" customHeight="1">
      <c r="A82" s="118">
        <f t="shared" si="8"/>
        <v>2010</v>
      </c>
      <c r="C82" s="25">
        <v>34.529000000000003</v>
      </c>
      <c r="D82" s="25">
        <v>23.866</v>
      </c>
      <c r="E82" s="25">
        <v>10.914999999999999</v>
      </c>
      <c r="F82" s="25">
        <v>7.992</v>
      </c>
      <c r="G82" s="25">
        <v>4.0640000000000001</v>
      </c>
      <c r="H82" s="25">
        <v>1.5960000000000001</v>
      </c>
      <c r="J82" s="25">
        <f t="shared" si="11"/>
        <v>10.663000000000004</v>
      </c>
      <c r="K82" s="25">
        <f t="shared" si="11"/>
        <v>12.951000000000001</v>
      </c>
      <c r="L82" s="25">
        <f t="shared" si="11"/>
        <v>2.9229999999999992</v>
      </c>
      <c r="M82" s="25">
        <f t="shared" si="11"/>
        <v>3.9279999999999999</v>
      </c>
      <c r="N82" s="25">
        <f t="shared" si="11"/>
        <v>2.468</v>
      </c>
      <c r="O82" s="25">
        <f t="shared" si="11"/>
        <v>1.5960000000000001</v>
      </c>
    </row>
    <row r="83" spans="1:15" ht="10.5" customHeight="1">
      <c r="A83" s="118">
        <f t="shared" si="8"/>
        <v>2011</v>
      </c>
      <c r="C83" s="25">
        <v>34.874000000000002</v>
      </c>
      <c r="D83" s="25">
        <v>24.149000000000001</v>
      </c>
      <c r="E83" s="25">
        <v>11.026</v>
      </c>
      <c r="F83" s="25">
        <v>8.0470000000000006</v>
      </c>
      <c r="G83" s="25">
        <v>4.0519999999999996</v>
      </c>
      <c r="H83" s="25">
        <v>1.5429999999999999</v>
      </c>
      <c r="J83" s="25">
        <f t="shared" ref="J83:O83" si="12">C83-D83</f>
        <v>10.725000000000001</v>
      </c>
      <c r="K83" s="25">
        <f t="shared" si="12"/>
        <v>13.123000000000001</v>
      </c>
      <c r="L83" s="25">
        <f t="shared" si="12"/>
        <v>2.9789999999999992</v>
      </c>
      <c r="M83" s="25">
        <f t="shared" si="12"/>
        <v>3.995000000000001</v>
      </c>
      <c r="N83" s="25">
        <f t="shared" si="12"/>
        <v>2.5089999999999995</v>
      </c>
      <c r="O83" s="25">
        <f t="shared" si="12"/>
        <v>1.5429999999999999</v>
      </c>
    </row>
    <row r="84" spans="1:15" ht="10.5" customHeight="1">
      <c r="A84" s="118">
        <f t="shared" si="8"/>
        <v>2012</v>
      </c>
      <c r="C84" s="25"/>
      <c r="D84" s="25"/>
      <c r="E84" s="25"/>
      <c r="F84" s="25"/>
      <c r="G84" s="25"/>
      <c r="H84" s="25"/>
      <c r="J84" s="25"/>
      <c r="K84" s="25"/>
      <c r="L84" s="25"/>
      <c r="M84" s="25"/>
      <c r="N84" s="25"/>
      <c r="O84" s="25"/>
    </row>
    <row r="85" spans="1:15" ht="10.5" customHeight="1">
      <c r="A85" s="118">
        <f t="shared" si="8"/>
        <v>2013</v>
      </c>
      <c r="C85" s="25"/>
      <c r="D85" s="25"/>
      <c r="E85" s="25"/>
      <c r="F85" s="25"/>
      <c r="G85" s="25"/>
      <c r="H85" s="25"/>
      <c r="J85" s="25"/>
      <c r="K85" s="25"/>
      <c r="L85" s="25"/>
      <c r="M85" s="25"/>
      <c r="N85" s="25"/>
      <c r="O85" s="25"/>
    </row>
    <row r="86" spans="1:15" ht="5.25" customHeight="1">
      <c r="A86" s="23"/>
      <c r="B86" s="23"/>
      <c r="C86" s="114"/>
      <c r="D86" s="114"/>
      <c r="E86" s="114"/>
      <c r="F86" s="114"/>
      <c r="G86" s="114"/>
      <c r="H86" s="114"/>
      <c r="I86" s="114"/>
      <c r="J86" s="114"/>
      <c r="K86" s="114"/>
      <c r="L86" s="114"/>
      <c r="M86" s="114"/>
      <c r="N86" s="114"/>
      <c r="O86" s="114"/>
    </row>
    <row r="87" spans="1:15" ht="13.5" customHeight="1">
      <c r="A87" s="115" t="s">
        <v>170</v>
      </c>
      <c r="B87" s="115"/>
    </row>
    <row r="88" spans="1:15">
      <c r="A88" s="115" t="s">
        <v>171</v>
      </c>
      <c r="B88" s="115"/>
    </row>
    <row r="89" spans="1:15">
      <c r="A89" s="115"/>
      <c r="B89" s="115"/>
    </row>
    <row r="90" spans="1:15">
      <c r="A90" s="115"/>
      <c r="B90" s="115"/>
    </row>
    <row r="91" spans="1:15">
      <c r="A91" s="115"/>
      <c r="B91" s="115"/>
    </row>
    <row r="92" spans="1:15">
      <c r="A92" s="115"/>
      <c r="B92" s="115"/>
    </row>
  </sheetData>
  <mergeCells count="1">
    <mergeCell ref="A1:N1"/>
  </mergeCells>
  <phoneticPr fontId="4" type="noConversion"/>
  <printOptions horizontalCentered="1" verticalCentered="1"/>
  <pageMargins left="0.78740157480314965" right="0.78740157480314965" top="0.59055118110236227" bottom="0.78740157480314965" header="0.51181102362204722" footer="0.51181102362204722"/>
  <pageSetup scale="74" orientation="portrait" verticalDpi="96"/>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B92"/>
  <sheetViews>
    <sheetView topLeftCell="A49" zoomScale="125" zoomScaleNormal="125" workbookViewId="0">
      <selection activeCell="Q88" sqref="Q88"/>
    </sheetView>
  </sheetViews>
  <sheetFormatPr baseColWidth="10" defaultColWidth="7.140625" defaultRowHeight="13.5" customHeight="1"/>
  <cols>
    <col min="1" max="1" width="5.42578125" style="21" customWidth="1"/>
    <col min="2" max="2" width="6" style="22" customWidth="1"/>
    <col min="3" max="4" width="6.28515625" style="22" customWidth="1"/>
    <col min="5" max="7" width="6.7109375" style="22" customWidth="1"/>
    <col min="8" max="8" width="1.7109375" style="22" customWidth="1"/>
    <col min="9" max="9" width="6" style="22" customWidth="1"/>
    <col min="10" max="10" width="5.7109375" style="22" customWidth="1"/>
    <col min="11" max="12" width="5.85546875" style="22" customWidth="1"/>
    <col min="13" max="13" width="6.7109375" style="22" customWidth="1"/>
    <col min="14" max="14" width="7.140625" style="22" customWidth="1"/>
    <col min="15" max="15" width="1.85546875" style="21" customWidth="1"/>
    <col min="16" max="28" width="7.140625" style="21" customWidth="1"/>
    <col min="29" max="16384" width="7.140625" style="21"/>
  </cols>
  <sheetData>
    <row r="1" spans="1:28" ht="19.5" customHeight="1">
      <c r="A1" s="253" t="s">
        <v>423</v>
      </c>
      <c r="B1" s="254"/>
      <c r="C1" s="254"/>
      <c r="D1" s="254"/>
      <c r="E1" s="254"/>
      <c r="F1" s="254"/>
      <c r="G1" s="254"/>
      <c r="H1" s="254"/>
      <c r="I1" s="254"/>
      <c r="J1" s="254"/>
      <c r="K1" s="254"/>
      <c r="L1" s="254"/>
      <c r="M1" s="254"/>
      <c r="N1" s="254"/>
      <c r="O1" s="249"/>
      <c r="P1" s="249"/>
      <c r="Q1" s="249"/>
      <c r="R1" s="249"/>
      <c r="S1" s="249"/>
      <c r="T1" s="249"/>
      <c r="U1" s="249"/>
    </row>
    <row r="2" spans="1:28" ht="13.5" customHeight="1">
      <c r="P2" s="132"/>
      <c r="W2" s="132"/>
    </row>
    <row r="3" spans="1:28" s="111" customFormat="1" ht="13.5" customHeight="1">
      <c r="A3" s="108" t="s">
        <v>85</v>
      </c>
      <c r="B3" s="109" t="s">
        <v>43</v>
      </c>
      <c r="C3" s="109" t="s">
        <v>111</v>
      </c>
      <c r="D3" s="109" t="s">
        <v>46</v>
      </c>
      <c r="E3" s="109" t="s">
        <v>80</v>
      </c>
      <c r="F3" s="109" t="s">
        <v>81</v>
      </c>
      <c r="G3" s="109" t="s">
        <v>82</v>
      </c>
      <c r="H3" s="109"/>
      <c r="I3" s="109" t="s">
        <v>143</v>
      </c>
      <c r="J3" s="109" t="s">
        <v>44</v>
      </c>
      <c r="K3" s="109" t="s">
        <v>45</v>
      </c>
      <c r="L3" s="109" t="s">
        <v>78</v>
      </c>
      <c r="M3" s="109" t="s">
        <v>79</v>
      </c>
      <c r="N3" s="109" t="s">
        <v>83</v>
      </c>
      <c r="O3" s="110"/>
      <c r="P3" s="109" t="s">
        <v>74</v>
      </c>
      <c r="Q3" s="109" t="s">
        <v>75</v>
      </c>
      <c r="R3" s="109" t="s">
        <v>76</v>
      </c>
      <c r="S3" s="109" t="s">
        <v>87</v>
      </c>
      <c r="T3" s="109" t="s">
        <v>88</v>
      </c>
      <c r="U3" s="109" t="s">
        <v>89</v>
      </c>
      <c r="W3" s="109"/>
      <c r="X3" s="109"/>
      <c r="Y3" s="109"/>
      <c r="Z3" s="109"/>
      <c r="AA3" s="109"/>
      <c r="AB3" s="109"/>
    </row>
    <row r="4" spans="1:28" s="111" customFormat="1" ht="13.5" customHeight="1">
      <c r="A4" s="112" t="s">
        <v>49</v>
      </c>
      <c r="B4" s="113" t="s">
        <v>50</v>
      </c>
      <c r="C4" s="113" t="s">
        <v>51</v>
      </c>
      <c r="D4" s="113" t="s">
        <v>53</v>
      </c>
      <c r="E4" s="113" t="s">
        <v>54</v>
      </c>
      <c r="F4" s="113" t="s">
        <v>56</v>
      </c>
      <c r="G4" s="113" t="s">
        <v>57</v>
      </c>
      <c r="H4" s="113"/>
      <c r="I4" s="113" t="s">
        <v>58</v>
      </c>
      <c r="J4" s="113" t="s">
        <v>86</v>
      </c>
      <c r="K4" s="113" t="s">
        <v>101</v>
      </c>
      <c r="L4" s="113" t="s">
        <v>102</v>
      </c>
      <c r="M4" s="113" t="s">
        <v>123</v>
      </c>
      <c r="N4" s="113" t="s">
        <v>124</v>
      </c>
      <c r="O4" s="113"/>
      <c r="P4" s="113" t="s">
        <v>139</v>
      </c>
      <c r="Q4" s="113" t="s">
        <v>140</v>
      </c>
      <c r="R4" s="113" t="s">
        <v>141</v>
      </c>
      <c r="S4" s="113" t="s">
        <v>142</v>
      </c>
      <c r="T4" s="113" t="s">
        <v>144</v>
      </c>
      <c r="U4" s="113" t="s">
        <v>262</v>
      </c>
      <c r="W4" s="138"/>
      <c r="X4" s="139"/>
      <c r="Y4" s="139"/>
      <c r="Z4" s="139"/>
      <c r="AA4" s="139"/>
      <c r="AB4" s="139"/>
    </row>
    <row r="5" spans="1:28" ht="13.5" customHeight="1">
      <c r="A5" s="118">
        <v>1927</v>
      </c>
      <c r="B5" s="28">
        <f>'Table B2'!C5*'Table B1'!$F15/(10)</f>
        <v>59420.466470601445</v>
      </c>
      <c r="C5" s="28">
        <f>'Table B2'!D5*'Table B1'!$F15/(5)</f>
        <v>80316.582184584491</v>
      </c>
      <c r="D5" s="28">
        <f>'Table B2'!E5*'Table B1'!$F15/(1)</f>
        <v>184313.58258475017</v>
      </c>
      <c r="E5" s="28">
        <f>'Table B2'!F5*'Table B1'!$F15/(0.5)</f>
        <v>259214.94138826168</v>
      </c>
      <c r="F5" s="28">
        <f>'Table B2'!G5*'Table B1'!$F15/(0.1)</f>
        <v>539605.0678307584</v>
      </c>
      <c r="G5" s="28">
        <f>'Table B2'!H5*'Table B1'!$F15/(0.01)</f>
        <v>1437952.707405298</v>
      </c>
      <c r="H5" s="28"/>
      <c r="I5" s="28">
        <f>(100-'Table B2'!C5)*'Table B1'!$F15/(90)</f>
        <v>17067.729361789927</v>
      </c>
      <c r="J5" s="28">
        <f>'Table B2'!J5*'Table B1'!$F15/(5)</f>
        <v>38524.350756618383</v>
      </c>
      <c r="K5" s="28">
        <f>'Table B2'!K5*'Table B1'!$F15/(4)</f>
        <v>54317.332084543086</v>
      </c>
      <c r="L5" s="28">
        <f>'Table B2'!L5*'Table B1'!$F15/(0.5)</f>
        <v>109412.22378123866</v>
      </c>
      <c r="M5" s="28">
        <f>'Table B2'!M5*'Table B1'!$F15/(0.4)</f>
        <v>189117.40977763751</v>
      </c>
      <c r="N5" s="28">
        <f>'Table B2'!N5*'Table B1'!$F15/(0.09)</f>
        <v>439788.66343358741</v>
      </c>
      <c r="O5" s="22"/>
      <c r="P5" s="22">
        <f>'Table Thresholds_nominal'!W26*'Table A0'!$L20</f>
        <v>33341.537668244251</v>
      </c>
      <c r="Q5" s="22">
        <f>'Table Thresholds_nominal'!X26*'Table A0'!$L20</f>
        <v>42957.804185951398</v>
      </c>
      <c r="R5" s="22">
        <f>'Table Thresholds_nominal'!Y26*'Table A0'!$L20</f>
        <v>88179.225601386977</v>
      </c>
      <c r="S5" s="22">
        <f>'Table Thresholds_nominal'!Z26*'Table A0'!$L20</f>
        <v>136106.14598413784</v>
      </c>
      <c r="T5" s="22">
        <f>'Table Thresholds_nominal'!AA26*'Table A0'!$L20</f>
        <v>309164.44695902086</v>
      </c>
      <c r="U5" s="22">
        <f>'Table Thresholds_nominal'!AB26*'Table A0'!$L20</f>
        <v>856591.85549317522</v>
      </c>
      <c r="W5" s="22"/>
      <c r="X5" s="22"/>
      <c r="Y5" s="22"/>
      <c r="Z5" s="22"/>
      <c r="AA5" s="22"/>
      <c r="AB5" s="22"/>
    </row>
    <row r="6" spans="1:28" ht="13.5" customHeight="1">
      <c r="A6" s="118">
        <v>1928</v>
      </c>
      <c r="B6" s="28">
        <f>'Table B2'!C6*'Table B1'!$F16/(10)</f>
        <v>63605.342133721642</v>
      </c>
      <c r="C6" s="28">
        <f>'Table B2'!D6*'Table B1'!$F16/(5)</f>
        <v>86441.55878972236</v>
      </c>
      <c r="D6" s="28">
        <f>'Table B2'!E6*'Table B1'!$F16/(1)</f>
        <v>193728.73109951423</v>
      </c>
      <c r="E6" s="28">
        <f>'Table B2'!F6*'Table B1'!$F16/(0.5)</f>
        <v>271080.3787526025</v>
      </c>
      <c r="F6" s="28">
        <f>'Table B2'!G6*'Table B1'!$F16/(0.1)</f>
        <v>566152.8787264172</v>
      </c>
      <c r="G6" s="28">
        <f>'Table B2'!H6*'Table B1'!$F16/(0.01)</f>
        <v>1496776.2328351825</v>
      </c>
      <c r="H6" s="28"/>
      <c r="I6" s="28">
        <f>(100-'Table B2'!C6)*'Table B1'!$F16/(90)</f>
        <v>17211.348568032259</v>
      </c>
      <c r="J6" s="28">
        <f>'Table B2'!J6*'Table B1'!$F16/(5)</f>
        <v>40769.125477720925</v>
      </c>
      <c r="K6" s="28">
        <f>'Table B2'!K6*'Table B1'!$F16/(4)</f>
        <v>59619.765712274377</v>
      </c>
      <c r="L6" s="28">
        <f>'Table B2'!L6*'Table B1'!$F16/(0.5)</f>
        <v>116377.08344642598</v>
      </c>
      <c r="M6" s="28">
        <f>'Table B2'!M6*'Table B1'!$F16/(0.4)</f>
        <v>197312.25375914882</v>
      </c>
      <c r="N6" s="28">
        <f>'Table B2'!N6*'Table B1'!$F16/(0.09)</f>
        <v>462750.28382544318</v>
      </c>
      <c r="O6" s="22"/>
      <c r="P6" s="22">
        <f>'Table Thresholds_nominal'!W27*'Table A0'!$L21</f>
        <v>35703.984857484225</v>
      </c>
      <c r="Q6" s="22">
        <f>'Table Thresholds_nominal'!X27*'Table A0'!$L21</f>
        <v>47855.665595630984</v>
      </c>
      <c r="R6" s="22">
        <f>'Table Thresholds_nominal'!Y27*'Table A0'!$L21</f>
        <v>97727.846239369348</v>
      </c>
      <c r="S6" s="22">
        <f>'Table Thresholds_nominal'!Z27*'Table A0'!$L21</f>
        <v>143165.99460943721</v>
      </c>
      <c r="T6" s="22">
        <f>'Table Thresholds_nominal'!AA27*'Table A0'!$L21</f>
        <v>323252.12822110142</v>
      </c>
      <c r="U6" s="22">
        <f>'Table Thresholds_nominal'!AB27*'Table A0'!$L21</f>
        <v>894667.08348316839</v>
      </c>
      <c r="W6" s="22"/>
      <c r="X6" s="22"/>
      <c r="Y6" s="22"/>
      <c r="Z6" s="22"/>
      <c r="AA6" s="22"/>
      <c r="AB6" s="22"/>
    </row>
    <row r="7" spans="1:28" ht="13.5" customHeight="1">
      <c r="A7" s="118">
        <v>1929</v>
      </c>
      <c r="B7" s="28">
        <f>'Table B2'!C7*'Table B1'!$F17/(10)</f>
        <v>65309.814033308779</v>
      </c>
      <c r="C7" s="28">
        <f>'Table B2'!D7*'Table B1'!$F17/(5)</f>
        <v>88241.053620711813</v>
      </c>
      <c r="D7" s="28">
        <f>'Table B2'!E7*'Table B1'!$F17/(1)</f>
        <v>193647.03784804419</v>
      </c>
      <c r="E7" s="28">
        <f>'Table B2'!F7*'Table B1'!$F17/(0.5)</f>
        <v>271342.57984704612</v>
      </c>
      <c r="F7" s="28">
        <f>'Table B2'!G7*'Table B1'!$F17/(0.1)</f>
        <v>572387.68078022986</v>
      </c>
      <c r="G7" s="28">
        <f>'Table B2'!H7*'Table B1'!$F17/(0.01)</f>
        <v>1599022.9396747737</v>
      </c>
      <c r="H7" s="28"/>
      <c r="I7" s="28">
        <f>(100-'Table B2'!C7)*'Table B1'!$F17/(90)</f>
        <v>17557.49024202798</v>
      </c>
      <c r="J7" s="28">
        <f>'Table B2'!J7*'Table B1'!$F17/(5)</f>
        <v>42378.574445905731</v>
      </c>
      <c r="K7" s="28">
        <f>'Table B2'!K7*'Table B1'!$F17/(4)</f>
        <v>61889.557563878734</v>
      </c>
      <c r="L7" s="28">
        <f>'Table B2'!L7*'Table B1'!$F17/(0.5)</f>
        <v>115951.49584904226</v>
      </c>
      <c r="M7" s="28">
        <f>'Table B2'!M7*'Table B1'!$F17/(0.4)</f>
        <v>196081.3046137502</v>
      </c>
      <c r="N7" s="28">
        <f>'Table B2'!N7*'Table B1'!$F17/(0.09)</f>
        <v>458317.09645861381</v>
      </c>
      <c r="O7" s="22"/>
      <c r="P7" s="22">
        <f>'Table Thresholds_nominal'!W28*'Table A0'!$L22</f>
        <v>36540.501694881663</v>
      </c>
      <c r="Q7" s="22">
        <f>'Table Thresholds_nominal'!X28*'Table A0'!$L22</f>
        <v>47870.456659553536</v>
      </c>
      <c r="R7" s="22">
        <f>'Table Thresholds_nominal'!Y28*'Table A0'!$L22</f>
        <v>97474.754701139085</v>
      </c>
      <c r="S7" s="22">
        <f>'Table Thresholds_nominal'!Z28*'Table A0'!$L22</f>
        <v>142240.73138850444</v>
      </c>
      <c r="T7" s="22">
        <f>'Table Thresholds_nominal'!AA28*'Table A0'!$L22</f>
        <v>321940.65388663555</v>
      </c>
      <c r="U7" s="22">
        <f>'Table Thresholds_nominal'!AB28*'Table A0'!$L22</f>
        <v>922058.49041618046</v>
      </c>
      <c r="W7" s="22"/>
      <c r="X7" s="22"/>
      <c r="Y7" s="22"/>
      <c r="Z7" s="22"/>
      <c r="AA7" s="22"/>
      <c r="AB7" s="22"/>
    </row>
    <row r="8" spans="1:28" ht="13.5" customHeight="1">
      <c r="A8" s="118">
        <v>1930</v>
      </c>
      <c r="B8" s="28">
        <f>'Table B2'!C8*'Table B1'!$F18/(10)</f>
        <v>63975.137250885215</v>
      </c>
      <c r="C8" s="28">
        <f>'Table B2'!D8*'Table B1'!$F18/(5)</f>
        <v>85942.288263048191</v>
      </c>
      <c r="D8" s="28">
        <f>'Table B2'!E8*'Table B1'!$F18/(1)</f>
        <v>190866.16154108237</v>
      </c>
      <c r="E8" s="28">
        <f>'Table B2'!F8*'Table B1'!$F18/(0.5)</f>
        <v>267717.66950733715</v>
      </c>
      <c r="F8" s="28">
        <f>'Table B2'!G8*'Table B1'!$F18/(0.1)</f>
        <v>571190.62041799154</v>
      </c>
      <c r="G8" s="28">
        <f>'Table B2'!H8*'Table B1'!$F18/(0.01)</f>
        <v>1635804.1242017597</v>
      </c>
      <c r="H8" s="28"/>
      <c r="I8" s="28">
        <f>(100-'Table B2'!C8)*'Table B1'!$F18/(90)</f>
        <v>17721.707946649665</v>
      </c>
      <c r="J8" s="28">
        <f>'Table B2'!J8*'Table B1'!$F18/(5)</f>
        <v>42007.986238722238</v>
      </c>
      <c r="K8" s="28">
        <f>'Table B2'!K8*'Table B1'!$F18/(4)</f>
        <v>59711.319943539645</v>
      </c>
      <c r="L8" s="28">
        <f>'Table B2'!L8*'Table B1'!$F18/(0.5)</f>
        <v>114014.65357482758</v>
      </c>
      <c r="M8" s="28">
        <f>'Table B2'!M8*'Table B1'!$F18/(0.4)</f>
        <v>191849.43177967361</v>
      </c>
      <c r="N8" s="28">
        <f>'Table B2'!N8*'Table B1'!$F18/(0.09)</f>
        <v>452900.23110868392</v>
      </c>
      <c r="O8" s="22"/>
      <c r="P8" s="22">
        <f>'Table Thresholds_nominal'!W29*'Table A0'!$L23</f>
        <v>36502.32604107014</v>
      </c>
      <c r="Q8" s="22">
        <f>'Table Thresholds_nominal'!X29*'Table A0'!$L23</f>
        <v>46828.458089170017</v>
      </c>
      <c r="R8" s="22">
        <f>'Table Thresholds_nominal'!Y29*'Table A0'!$L23</f>
        <v>100816.65269632681</v>
      </c>
      <c r="S8" s="22">
        <f>'Table Thresholds_nominal'!Z29*'Table A0'!$L23</f>
        <v>139538.41485663509</v>
      </c>
      <c r="T8" s="22">
        <f>'Table Thresholds_nominal'!AA29*'Table A0'!$L23</f>
        <v>312256.57768250315</v>
      </c>
      <c r="U8" s="22">
        <f>'Table Thresholds_nominal'!AB29*'Table A0'!$L23</f>
        <v>903040.88014210935</v>
      </c>
      <c r="W8" s="22"/>
      <c r="X8" s="22"/>
      <c r="Y8" s="22"/>
      <c r="Z8" s="22"/>
      <c r="AA8" s="22"/>
      <c r="AB8" s="22"/>
    </row>
    <row r="9" spans="1:28" ht="13.5" customHeight="1">
      <c r="A9" s="118">
        <v>1931</v>
      </c>
      <c r="B9" s="28">
        <f>'Table B2'!C9*'Table B1'!$F19/(10)</f>
        <v>66687.126905679004</v>
      </c>
      <c r="C9" s="28">
        <f>'Table B2'!D9*'Table B1'!$F19/(5)</f>
        <v>89514.722103665787</v>
      </c>
      <c r="D9" s="28">
        <f>'Table B2'!E9*'Table B1'!$F19/(1)</f>
        <v>192476.42749830935</v>
      </c>
      <c r="E9" s="28">
        <f>'Table B2'!F9*'Table B1'!$F19/(0.5)</f>
        <v>264075.47646142635</v>
      </c>
      <c r="F9" s="28">
        <f>'Table B2'!G9*'Table B1'!$F19/(0.1)</f>
        <v>556199.59623094357</v>
      </c>
      <c r="G9" s="28">
        <f>'Table B2'!H9*'Table B1'!$F19/(0.01)</f>
        <v>1525173.3921984599</v>
      </c>
      <c r="H9" s="28"/>
      <c r="I9" s="28">
        <f>(100-'Table B2'!C9)*'Table B1'!$F19/(90)</f>
        <v>17845.715692355585</v>
      </c>
      <c r="J9" s="28">
        <f>'Table B2'!J9*'Table B1'!$F19/(5)</f>
        <v>43859.531707692222</v>
      </c>
      <c r="K9" s="28">
        <f>'Table B2'!K9*'Table B1'!$F19/(4)</f>
        <v>63774.295755004903</v>
      </c>
      <c r="L9" s="28">
        <f>'Table B2'!L9*'Table B1'!$F19/(0.5)</f>
        <v>120877.37853519239</v>
      </c>
      <c r="M9" s="28">
        <f>'Table B2'!M9*'Table B1'!$F19/(0.4)</f>
        <v>191044.44651904699</v>
      </c>
      <c r="N9" s="28">
        <f>'Table B2'!N9*'Table B1'!$F19/(0.09)</f>
        <v>448535.8411234417</v>
      </c>
      <c r="O9" s="22"/>
      <c r="P9" s="22">
        <f>'Table Thresholds_nominal'!W30*'Table A0'!$L24</f>
        <v>39339.916220184998</v>
      </c>
      <c r="Q9" s="22">
        <f>'Table Thresholds_nominal'!X30*'Table A0'!$L24</f>
        <v>50034.310261402905</v>
      </c>
      <c r="R9" s="22">
        <f>'Table Thresholds_nominal'!Y30*'Table A0'!$L24</f>
        <v>100464.8309707587</v>
      </c>
      <c r="S9" s="22">
        <f>'Table Thresholds_nominal'!Z30*'Table A0'!$L24</f>
        <v>142900.44957059214</v>
      </c>
      <c r="T9" s="22">
        <f>'Table Thresholds_nominal'!AA30*'Table A0'!$L24</f>
        <v>308955.37195848074</v>
      </c>
      <c r="U9" s="22">
        <f>'Table Thresholds_nominal'!AB30*'Table A0'!$L24</f>
        <v>880708.42070230865</v>
      </c>
      <c r="W9" s="22"/>
      <c r="X9" s="22"/>
      <c r="Y9" s="22"/>
      <c r="Z9" s="22"/>
      <c r="AA9" s="22"/>
      <c r="AB9" s="22"/>
    </row>
    <row r="10" spans="1:28" ht="13.5" customHeight="1">
      <c r="A10" s="118">
        <v>1932</v>
      </c>
      <c r="B10" s="28">
        <f>'Table B2'!C10*'Table B1'!$F20/(10)</f>
        <v>67005.687979389637</v>
      </c>
      <c r="C10" s="28">
        <f>'Table B2'!D10*'Table B1'!$F20/(5)</f>
        <v>87076.414200428728</v>
      </c>
      <c r="D10" s="28">
        <f>'Table B2'!E10*'Table B1'!$F20/(1)</f>
        <v>183446.88023419419</v>
      </c>
      <c r="E10" s="28">
        <f>'Table B2'!F10*'Table B1'!$F20/(0.5)</f>
        <v>250319.79604453614</v>
      </c>
      <c r="F10" s="28">
        <f>'Table B2'!G10*'Table B1'!$F20/(0.1)</f>
        <v>524671.35468670016</v>
      </c>
      <c r="G10" s="28">
        <f>'Table B2'!H10*'Table B1'!$F20/(0.01)</f>
        <v>1374191.9496433605</v>
      </c>
      <c r="H10" s="28"/>
      <c r="I10" s="28">
        <f>(100-'Table B2'!C10)*'Table B1'!$F20/(90)</f>
        <v>17142.362270376649</v>
      </c>
      <c r="J10" s="28">
        <f>'Table B2'!J10*'Table B1'!$F20/(5)</f>
        <v>46934.961758350531</v>
      </c>
      <c r="K10" s="28">
        <f>'Table B2'!K10*'Table B1'!$F20/(4)</f>
        <v>62983.797691987362</v>
      </c>
      <c r="L10" s="28">
        <f>'Table B2'!L10*'Table B1'!$F20/(0.5)</f>
        <v>116573.96442385223</v>
      </c>
      <c r="M10" s="28">
        <f>'Table B2'!M10*'Table B1'!$F20/(0.4)</f>
        <v>181731.90638399514</v>
      </c>
      <c r="N10" s="28">
        <f>'Table B2'!N10*'Table B1'!$F20/(0.09)</f>
        <v>430280.17746929347</v>
      </c>
      <c r="O10" s="22"/>
      <c r="P10" s="22">
        <f>'Table Thresholds_nominal'!W31*'Table A0'!$L25</f>
        <v>39117.744872369178</v>
      </c>
      <c r="Q10" s="22">
        <f>'Table Thresholds_nominal'!X31*'Table A0'!$L25</f>
        <v>50477.214413525813</v>
      </c>
      <c r="R10" s="22">
        <f>'Table Thresholds_nominal'!Y31*'Table A0'!$L25</f>
        <v>93887.848990911603</v>
      </c>
      <c r="S10" s="22">
        <f>'Table Thresholds_nominal'!Z31*'Table A0'!$L25</f>
        <v>142357.54968179273</v>
      </c>
      <c r="T10" s="22">
        <f>'Table Thresholds_nominal'!AA31*'Table A0'!$L25</f>
        <v>293835.22927309421</v>
      </c>
      <c r="U10" s="22">
        <f>'Table Thresholds_nominal'!AB31*'Table A0'!$L25</f>
        <v>855197.55753587745</v>
      </c>
      <c r="W10" s="22"/>
      <c r="X10" s="22"/>
      <c r="Y10" s="22"/>
      <c r="Z10" s="22"/>
      <c r="AA10" s="22"/>
      <c r="AB10" s="22"/>
    </row>
    <row r="11" spans="1:28" ht="13.5" customHeight="1">
      <c r="A11" s="118">
        <v>1933</v>
      </c>
      <c r="B11" s="28">
        <f>'Table B2'!C11*'Table B1'!$F21/(10)</f>
        <v>63518.073320563635</v>
      </c>
      <c r="C11" s="28">
        <f>'Table B2'!D11*'Table B1'!$F21/(5)</f>
        <v>83655.889749876165</v>
      </c>
      <c r="D11" s="28">
        <f>'Table B2'!E11*'Table B1'!$F21/(1)</f>
        <v>175464.057571818</v>
      </c>
      <c r="E11" s="28">
        <f>'Table B2'!F11*'Table B1'!$F21/(0.5)</f>
        <v>243512.34759305028</v>
      </c>
      <c r="F11" s="28">
        <f>'Table B2'!G11*'Table B1'!$F21/(0.1)</f>
        <v>516592.54311587254</v>
      </c>
      <c r="G11" s="28">
        <f>'Table B2'!H11*'Table B1'!$F21/(0.01)</f>
        <v>1330553.156839737</v>
      </c>
      <c r="H11" s="28"/>
      <c r="I11" s="28">
        <f>(100-'Table B2'!C11)*'Table B1'!$F21/(90)</f>
        <v>16408.982273724621</v>
      </c>
      <c r="J11" s="28">
        <f>'Table B2'!J11*'Table B1'!$F21/(5)</f>
        <v>43380.256891251105</v>
      </c>
      <c r="K11" s="28">
        <f>'Table B2'!K11*'Table B1'!$F21/(4)</f>
        <v>60703.847794390698</v>
      </c>
      <c r="L11" s="28">
        <f>'Table B2'!L11*'Table B1'!$F21/(0.5)</f>
        <v>107415.76755058576</v>
      </c>
      <c r="M11" s="28">
        <f>'Table B2'!M11*'Table B1'!$F21/(0.4)</f>
        <v>175242.29871234469</v>
      </c>
      <c r="N11" s="28">
        <f>'Table B2'!N11*'Table B1'!$F21/(0.09)</f>
        <v>426152.474924332</v>
      </c>
      <c r="O11" s="22"/>
      <c r="P11" s="22">
        <f>'Table Thresholds_nominal'!W32*'Table A0'!$L26</f>
        <v>37191.15195201098</v>
      </c>
      <c r="Q11" s="22">
        <f>'Table Thresholds_nominal'!X32*'Table A0'!$L26</f>
        <v>47548.160789876405</v>
      </c>
      <c r="R11" s="22">
        <f>'Table Thresholds_nominal'!Y32*'Table A0'!$L26</f>
        <v>88880.800474735588</v>
      </c>
      <c r="S11" s="22">
        <f>'Table Thresholds_nominal'!Z32*'Table A0'!$L26</f>
        <v>132846.68950839937</v>
      </c>
      <c r="T11" s="22">
        <f>'Table Thresholds_nominal'!AA32*'Table A0'!$L26</f>
        <v>289512.69011572952</v>
      </c>
      <c r="U11" s="22">
        <f>'Table Thresholds_nominal'!AB32*'Table A0'!$L26</f>
        <v>831078.82367696695</v>
      </c>
      <c r="W11" s="22"/>
      <c r="X11" s="22"/>
      <c r="Y11" s="22"/>
      <c r="Z11" s="22"/>
      <c r="AA11" s="22"/>
      <c r="AB11" s="22"/>
    </row>
    <row r="12" spans="1:28" ht="13.5" customHeight="1">
      <c r="A12" s="118">
        <v>1934</v>
      </c>
      <c r="B12" s="28">
        <f>'Table B2'!C12*'Table B1'!$F22/(10)</f>
        <v>63808.81277007256</v>
      </c>
      <c r="C12" s="28">
        <f>'Table B2'!D12*'Table B1'!$F22/(5)</f>
        <v>85495.706269411574</v>
      </c>
      <c r="D12" s="28">
        <f>'Table B2'!E12*'Table B1'!$F22/(1)</f>
        <v>178069.60986360491</v>
      </c>
      <c r="E12" s="28">
        <f>'Table B2'!F12*'Table B1'!$F22/(0.5)</f>
        <v>246729.41007946222</v>
      </c>
      <c r="F12" s="28">
        <f>'Table B2'!G12*'Table B1'!$F22/(0.1)</f>
        <v>508464.0840212722</v>
      </c>
      <c r="G12" s="28">
        <f>'Table B2'!H12*'Table B1'!$F22/(0.01)</f>
        <v>1273303.8191763731</v>
      </c>
      <c r="H12" s="28"/>
      <c r="I12" s="28">
        <f>(100-'Table B2'!C12)*'Table B1'!$F22/(90)</f>
        <v>16728.011061020246</v>
      </c>
      <c r="J12" s="28">
        <f>'Table B2'!J12*'Table B1'!$F22/(5)</f>
        <v>42121.919270733561</v>
      </c>
      <c r="K12" s="28">
        <f>'Table B2'!K12*'Table B1'!$F22/(4)</f>
        <v>62352.230370863224</v>
      </c>
      <c r="L12" s="28">
        <f>'Table B2'!L12*'Table B1'!$F22/(0.5)</f>
        <v>109409.80964774762</v>
      </c>
      <c r="M12" s="28">
        <f>'Table B2'!M12*'Table B1'!$F22/(0.4)</f>
        <v>181295.74159400968</v>
      </c>
      <c r="N12" s="28">
        <f>'Table B2'!N12*'Table B1'!$F22/(0.09)</f>
        <v>423481.89122626104</v>
      </c>
      <c r="O12" s="22"/>
      <c r="P12" s="22">
        <f>'Table Thresholds_nominal'!W33*'Table A0'!$L27</f>
        <v>36007.714705770777</v>
      </c>
      <c r="Q12" s="22">
        <f>'Table Thresholds_nominal'!X33*'Table A0'!$L27</f>
        <v>48974.572940003192</v>
      </c>
      <c r="R12" s="22">
        <f>'Table Thresholds_nominal'!Y33*'Table A0'!$L27</f>
        <v>91182.683816660719</v>
      </c>
      <c r="S12" s="22">
        <f>'Table Thresholds_nominal'!Z33*'Table A0'!$L27</f>
        <v>132367.26857381413</v>
      </c>
      <c r="T12" s="22">
        <f>'Table Thresholds_nominal'!AA33*'Table A0'!$L27</f>
        <v>295453.48505583266</v>
      </c>
      <c r="U12" s="22">
        <f>'Table Thresholds_nominal'!AB33*'Table A0'!$L27</f>
        <v>805951.12425179163</v>
      </c>
      <c r="W12" s="22"/>
      <c r="X12" s="22"/>
      <c r="Y12" s="22"/>
      <c r="Z12" s="22"/>
      <c r="AA12" s="22"/>
      <c r="AB12" s="22"/>
    </row>
    <row r="13" spans="1:28" ht="13.5" customHeight="1">
      <c r="A13" s="118">
        <v>1935</v>
      </c>
      <c r="B13" s="28">
        <f>'Table B2'!C13*'Table B1'!$F23/(10)</f>
        <v>66429.134177689644</v>
      </c>
      <c r="C13" s="28">
        <f>'Table B2'!D13*'Table B1'!$F23/(5)</f>
        <v>88183.52500077599</v>
      </c>
      <c r="D13" s="28">
        <f>'Table B2'!E13*'Table B1'!$F23/(1)</f>
        <v>184121.13369408468</v>
      </c>
      <c r="E13" s="28">
        <f>'Table B2'!F13*'Table B1'!$F23/(0.5)</f>
        <v>256292.41012006029</v>
      </c>
      <c r="F13" s="28">
        <f>'Table B2'!G13*'Table B1'!$F23/(0.1)</f>
        <v>526436.09467110038</v>
      </c>
      <c r="G13" s="28">
        <f>'Table B2'!H13*'Table B1'!$F23/(0.01)</f>
        <v>1317186.0653510878</v>
      </c>
      <c r="H13" s="28"/>
      <c r="I13" s="28">
        <f>(100-'Table B2'!C13)*'Table B1'!$F23/(90)</f>
        <v>16970.733387745851</v>
      </c>
      <c r="J13" s="28">
        <f>'Table B2'!J13*'Table B1'!$F23/(5)</f>
        <v>44674.743354603284</v>
      </c>
      <c r="K13" s="28">
        <f>'Table B2'!K13*'Table B1'!$F23/(4)</f>
        <v>64199.122827448831</v>
      </c>
      <c r="L13" s="28">
        <f>'Table B2'!L13*'Table B1'!$F23/(0.5)</f>
        <v>111949.8572681091</v>
      </c>
      <c r="M13" s="28">
        <f>'Table B2'!M13*'Table B1'!$F23/(0.4)</f>
        <v>188756.48898230024</v>
      </c>
      <c r="N13" s="28">
        <f>'Table B2'!N13*'Table B1'!$F23/(0.09)</f>
        <v>438574.98681776843</v>
      </c>
      <c r="O13" s="22"/>
      <c r="P13" s="22">
        <f>'Table Thresholds_nominal'!W34*'Table A0'!$L28</f>
        <v>38433.933381259078</v>
      </c>
      <c r="Q13" s="22">
        <f>'Table Thresholds_nominal'!X34*'Table A0'!$L28</f>
        <v>51130.049674832764</v>
      </c>
      <c r="R13" s="22">
        <f>'Table Thresholds_nominal'!Y34*'Table A0'!$L28</f>
        <v>94830.0325880991</v>
      </c>
      <c r="S13" s="22">
        <f>'Table Thresholds_nominal'!Z34*'Table A0'!$L28</f>
        <v>133156.99933823926</v>
      </c>
      <c r="T13" s="22">
        <f>'Table Thresholds_nominal'!AA34*'Table A0'!$L28</f>
        <v>303196.09308627428</v>
      </c>
      <c r="U13" s="22">
        <f>'Table Thresholds_nominal'!AB34*'Table A0'!$L28</f>
        <v>831022.11152223207</v>
      </c>
      <c r="W13" s="22"/>
      <c r="X13" s="22"/>
      <c r="Y13" s="22"/>
      <c r="Z13" s="22"/>
      <c r="AA13" s="22"/>
      <c r="AB13" s="22"/>
    </row>
    <row r="14" spans="1:28" ht="13.5" customHeight="1">
      <c r="A14" s="118">
        <v>1936</v>
      </c>
      <c r="B14" s="28">
        <f>'Table B2'!C14*'Table B1'!$F24/(10)</f>
        <v>67807.859627393467</v>
      </c>
      <c r="C14" s="28">
        <f>'Table B2'!D14*'Table B1'!$F24/(5)</f>
        <v>91097.045023580911</v>
      </c>
      <c r="D14" s="28">
        <f>'Table B2'!E14*'Table B1'!$F24/(1)</f>
        <v>196310.5469663922</v>
      </c>
      <c r="E14" s="28">
        <f>'Table B2'!F14*'Table B1'!$F24/(0.5)</f>
        <v>274702.32406719762</v>
      </c>
      <c r="F14" s="28">
        <f>'Table B2'!G14*'Table B1'!$F24/(0.1)</f>
        <v>558995.25296467147</v>
      </c>
      <c r="G14" s="28">
        <f>'Table B2'!H14*'Table B1'!$F24/(0.01)</f>
        <v>1354102.0629413817</v>
      </c>
      <c r="H14" s="28"/>
      <c r="I14" s="28">
        <f>(100-'Table B2'!C14)*'Table B1'!$F24/(90)</f>
        <v>17837.763825200269</v>
      </c>
      <c r="J14" s="28">
        <f>'Table B2'!J14*'Table B1'!$F24/(5)</f>
        <v>44518.674231206031</v>
      </c>
      <c r="K14" s="28">
        <f>'Table B2'!K14*'Table B1'!$F24/(4)</f>
        <v>64793.669537878086</v>
      </c>
      <c r="L14" s="28">
        <f>'Table B2'!L14*'Table B1'!$F24/(0.5)</f>
        <v>117918.76986558676</v>
      </c>
      <c r="M14" s="28">
        <f>'Table B2'!M14*'Table B1'!$F24/(0.4)</f>
        <v>203629.09184282916</v>
      </c>
      <c r="N14" s="28">
        <f>'Table B2'!N14*'Table B1'!$F24/(0.09)</f>
        <v>470650.05185614823</v>
      </c>
      <c r="O14" s="22"/>
      <c r="P14" s="22">
        <f>'Table Thresholds_nominal'!W35*'Table A0'!$L29</f>
        <v>38574.160746038826</v>
      </c>
      <c r="Q14" s="22">
        <f>'Table Thresholds_nominal'!X35*'Table A0'!$L29</f>
        <v>50758.4202767284</v>
      </c>
      <c r="R14" s="22">
        <f>'Table Thresholds_nominal'!Y35*'Table A0'!$L29</f>
        <v>100320.14281246635</v>
      </c>
      <c r="S14" s="22">
        <f>'Table Thresholds_nominal'!Z35*'Table A0'!$L29</f>
        <v>142234.19312723915</v>
      </c>
      <c r="T14" s="22">
        <f>'Table Thresholds_nominal'!AA35*'Table A0'!$L29</f>
        <v>326821.93904083921</v>
      </c>
      <c r="U14" s="22">
        <f>'Table Thresholds_nominal'!AB35*'Table A0'!$L29</f>
        <v>875966.28563828394</v>
      </c>
      <c r="W14" s="22"/>
      <c r="X14" s="22"/>
      <c r="Y14" s="22"/>
      <c r="Z14" s="22"/>
      <c r="AA14" s="22"/>
      <c r="AB14" s="22"/>
    </row>
    <row r="15" spans="1:28" ht="13.5" customHeight="1">
      <c r="A15" s="118">
        <v>1937</v>
      </c>
      <c r="B15" s="28">
        <f>'Table B2'!C15*'Table B1'!$F25/(10)</f>
        <v>70777.155006289788</v>
      </c>
      <c r="C15" s="28">
        <f>'Table B2'!D15*'Table B1'!$F25/(5)</f>
        <v>94411.921538330265</v>
      </c>
      <c r="D15" s="28">
        <f>'Table B2'!E15*'Table B1'!$F25/(1)</f>
        <v>197945.29013236135</v>
      </c>
      <c r="E15" s="28">
        <f>'Table B2'!F15*'Table B1'!$F25/(0.5)</f>
        <v>277316.47759949468</v>
      </c>
      <c r="F15" s="28">
        <f>'Table B2'!G15*'Table B1'!$F25/(0.1)</f>
        <v>566735.23652741022</v>
      </c>
      <c r="G15" s="28">
        <f>'Table B2'!H15*'Table B1'!$F25/(0.01)</f>
        <v>1408008.6059135492</v>
      </c>
      <c r="H15" s="28"/>
      <c r="I15" s="28">
        <f>(100-'Table B2'!C15)*'Table B1'!$F25/(90)</f>
        <v>18297.309902934529</v>
      </c>
      <c r="J15" s="28">
        <f>'Table B2'!J15*'Table B1'!$F25/(5)</f>
        <v>47142.388474249296</v>
      </c>
      <c r="K15" s="28">
        <f>'Table B2'!K15*'Table B1'!$F25/(4)</f>
        <v>68528.579389822495</v>
      </c>
      <c r="L15" s="28">
        <f>'Table B2'!L15*'Table B1'!$F25/(0.5)</f>
        <v>118574.10266522798</v>
      </c>
      <c r="M15" s="28">
        <f>'Table B2'!M15*'Table B1'!$F25/(0.4)</f>
        <v>204961.78786751584</v>
      </c>
      <c r="N15" s="28">
        <f>'Table B2'!N15*'Table B1'!$F25/(0.09)</f>
        <v>473260.4177067281</v>
      </c>
      <c r="O15" s="22"/>
      <c r="P15" s="22">
        <f>'Table Thresholds_nominal'!W36*'Table A0'!$L30</f>
        <v>42140.266267872954</v>
      </c>
      <c r="Q15" s="22">
        <f>'Table Thresholds_nominal'!X36*'Table A0'!$L30</f>
        <v>54033.156599526214</v>
      </c>
      <c r="R15" s="22">
        <f>'Table Thresholds_nominal'!Y36*'Table A0'!$L30</f>
        <v>101361.13257198967</v>
      </c>
      <c r="S15" s="22">
        <f>'Table Thresholds_nominal'!Z36*'Table A0'!$L30</f>
        <v>145548.83249230889</v>
      </c>
      <c r="T15" s="22">
        <f>'Table Thresholds_nominal'!AA36*'Table A0'!$L30</f>
        <v>330035.1130148216</v>
      </c>
      <c r="U15" s="22">
        <f>'Table Thresholds_nominal'!AB36*'Table A0'!$L30</f>
        <v>888461.12079062546</v>
      </c>
      <c r="W15" s="22"/>
      <c r="X15" s="22"/>
      <c r="Y15" s="22"/>
      <c r="Z15" s="22"/>
      <c r="AA15" s="22"/>
      <c r="AB15" s="22"/>
    </row>
    <row r="16" spans="1:28" ht="13.5" customHeight="1">
      <c r="A16" s="118">
        <v>1938</v>
      </c>
      <c r="B16" s="28">
        <f>'Table B2'!C16*'Table B1'!$F26/(10)</f>
        <v>69474.032831780976</v>
      </c>
      <c r="C16" s="28">
        <f>'Table B2'!D16*'Table B1'!$F26/(5)</f>
        <v>91540.66603932796</v>
      </c>
      <c r="D16" s="28">
        <f>'Table B2'!E16*'Table B1'!$F26/(1)</f>
        <v>189252.35128507207</v>
      </c>
      <c r="E16" s="28">
        <f>'Table B2'!F16*'Table B1'!$F26/(0.5)</f>
        <v>267519.50431437278</v>
      </c>
      <c r="F16" s="28">
        <f>'Table B2'!G16*'Table B1'!$F26/(0.1)</f>
        <v>548638.53774779092</v>
      </c>
      <c r="G16" s="28">
        <f>'Table B2'!H16*'Table B1'!$F26/(0.01)</f>
        <v>1364610.2848905157</v>
      </c>
      <c r="H16" s="28"/>
      <c r="I16" s="28">
        <f>(100-'Table B2'!C16)*'Table B1'!$F26/(90)</f>
        <v>18154.957385215763</v>
      </c>
      <c r="J16" s="28">
        <f>'Table B2'!J16*'Table B1'!$F26/(5)</f>
        <v>47407.399624234</v>
      </c>
      <c r="K16" s="28">
        <f>'Table B2'!K16*'Table B1'!$F26/(4)</f>
        <v>67112.744727891928</v>
      </c>
      <c r="L16" s="28">
        <f>'Table B2'!L16*'Table B1'!$F26/(0.5)</f>
        <v>110985.19825577131</v>
      </c>
      <c r="M16" s="28">
        <f>'Table B2'!M16*'Table B1'!$F26/(0.4)</f>
        <v>197239.74595601822</v>
      </c>
      <c r="N16" s="28">
        <f>'Table B2'!N16*'Table B1'!$F26/(0.09)</f>
        <v>457975.01028748829</v>
      </c>
      <c r="O16" s="22"/>
      <c r="P16" s="22">
        <f>'Table Thresholds_nominal'!W37*'Table A0'!$L31</f>
        <v>42345.390166981517</v>
      </c>
      <c r="Q16" s="22">
        <f>'Table Thresholds_nominal'!X37*'Table A0'!$L31</f>
        <v>53899.517178237242</v>
      </c>
      <c r="R16" s="22">
        <f>'Table Thresholds_nominal'!Y37*'Table A0'!$L31</f>
        <v>98610.681892020075</v>
      </c>
      <c r="S16" s="22">
        <f>'Table Thresholds_nominal'!Z37*'Table A0'!$L31</f>
        <v>140849.13510104467</v>
      </c>
      <c r="T16" s="22">
        <f>'Table Thresholds_nominal'!AA37*'Table A0'!$L31</f>
        <v>317012.1440874096</v>
      </c>
      <c r="U16" s="22">
        <f>'Table Thresholds_nominal'!AB37*'Table A0'!$L31</f>
        <v>856616.03393815237</v>
      </c>
      <c r="W16" s="22"/>
      <c r="X16" s="22"/>
      <c r="Y16" s="22"/>
      <c r="Z16" s="22"/>
      <c r="AA16" s="22"/>
      <c r="AB16" s="22"/>
    </row>
    <row r="17" spans="1:28" ht="13.5" customHeight="1">
      <c r="A17" s="118">
        <v>1939</v>
      </c>
      <c r="B17" s="28">
        <f>'Table B2'!C17*'Table B1'!$F27/(10)</f>
        <v>74826.287646397628</v>
      </c>
      <c r="C17" s="28">
        <f>'Table B2'!D17*'Table B1'!$F27/(5)</f>
        <v>97946.865806741538</v>
      </c>
      <c r="D17" s="28">
        <f>'Table B2'!E17*'Table B1'!$F27/(1)</f>
        <v>200147.19524800827</v>
      </c>
      <c r="E17" s="28">
        <f>'Table B2'!F17*'Table B1'!$F27/(0.5)</f>
        <v>278208.75230642996</v>
      </c>
      <c r="F17" s="28">
        <f>'Table B2'!G17*'Table B1'!$F27/(0.1)</f>
        <v>566721.53247606102</v>
      </c>
      <c r="G17" s="28">
        <f>'Table B2'!H17*'Table B1'!$F27/(0.01)</f>
        <v>1394217.9881250788</v>
      </c>
      <c r="H17" s="28"/>
      <c r="I17" s="28">
        <f>(100-'Table B2'!C17)*'Table B1'!$F27/(90)</f>
        <v>18816.109859197288</v>
      </c>
      <c r="J17" s="28">
        <f>'Table B2'!J17*'Table B1'!$F27/(5)</f>
        <v>51705.709486053718</v>
      </c>
      <c r="K17" s="28">
        <f>'Table B2'!K17*'Table B1'!$F27/(4)</f>
        <v>72396.783446424859</v>
      </c>
      <c r="L17" s="28">
        <f>'Table B2'!L17*'Table B1'!$F27/(0.5)</f>
        <v>122085.63818958661</v>
      </c>
      <c r="M17" s="28">
        <f>'Table B2'!M17*'Table B1'!$F27/(0.4)</f>
        <v>206080.55726402215</v>
      </c>
      <c r="N17" s="28">
        <f>'Table B2'!N17*'Table B1'!$F27/(0.09)</f>
        <v>474777.4818483924</v>
      </c>
      <c r="O17" s="22"/>
      <c r="P17" s="22">
        <f>'Table Thresholds_nominal'!W38*'Table A0'!$L32</f>
        <v>46297.487559248075</v>
      </c>
      <c r="Q17" s="22">
        <f>'Table Thresholds_nominal'!X38*'Table A0'!$L32</f>
        <v>58650.614948879323</v>
      </c>
      <c r="R17" s="22">
        <f>'Table Thresholds_nominal'!Y38*'Table A0'!$L32</f>
        <v>104191.1505167553</v>
      </c>
      <c r="S17" s="22">
        <f>'Table Thresholds_nominal'!Z38*'Table A0'!$L32</f>
        <v>148509.04406378456</v>
      </c>
      <c r="T17" s="22">
        <f>'Table Thresholds_nominal'!AA38*'Table A0'!$L32</f>
        <v>329280.698438094</v>
      </c>
      <c r="U17" s="22">
        <f>'Table Thresholds_nominal'!AB38*'Table A0'!$L32</f>
        <v>874141.3240189628</v>
      </c>
      <c r="W17" s="22"/>
      <c r="X17" s="22"/>
      <c r="Y17" s="22"/>
      <c r="Z17" s="22"/>
      <c r="AA17" s="22"/>
      <c r="AB17" s="22"/>
    </row>
    <row r="18" spans="1:28" ht="13.5" customHeight="1">
      <c r="A18" s="118">
        <v>1940</v>
      </c>
      <c r="B18" s="28">
        <f>'Table B2'!C18*'Table B1'!$F28/(10)</f>
        <v>77347.093902521214</v>
      </c>
      <c r="C18" s="28">
        <f>'Table B2'!D18*'Table B1'!$F28/(5)</f>
        <v>100624.17447442377</v>
      </c>
      <c r="D18" s="28">
        <f>'Table B2'!E18*'Table B1'!$F28/(1)</f>
        <v>209807.09456785402</v>
      </c>
      <c r="E18" s="28">
        <f>'Table B2'!F18*'Table B1'!$F28/(0.5)</f>
        <v>293012.94316036301</v>
      </c>
      <c r="F18" s="28">
        <f>'Table B2'!G18*'Table B1'!$F28/(0.1)</f>
        <v>600165.11458411114</v>
      </c>
      <c r="G18" s="28">
        <f>'Table B2'!H18*'Table B1'!$F28/(0.01)</f>
        <v>1456541.0675579302</v>
      </c>
      <c r="H18" s="28"/>
      <c r="I18" s="28">
        <f>(100-'Table B2'!C18)*'Table B1'!$F28/(90)</f>
        <v>19260.938075813388</v>
      </c>
      <c r="J18" s="28">
        <f>'Table B2'!J18*'Table B1'!$F28/(5)</f>
        <v>54070.013330618662</v>
      </c>
      <c r="K18" s="28">
        <f>'Table B2'!K18*'Table B1'!$F28/(4)</f>
        <v>73328.4444510662</v>
      </c>
      <c r="L18" s="28">
        <f>'Table B2'!L18*'Table B1'!$F28/(0.5)</f>
        <v>126601.24597534507</v>
      </c>
      <c r="M18" s="28">
        <f>'Table B2'!M18*'Table B1'!$F28/(0.4)</f>
        <v>216224.900304426</v>
      </c>
      <c r="N18" s="28">
        <f>'Table B2'!N18*'Table B1'!$F28/(0.09)</f>
        <v>505012.23092035338</v>
      </c>
      <c r="O18" s="22"/>
      <c r="P18" s="22">
        <f>'Table Thresholds_nominal'!W39*'Table A0'!$L33</f>
        <v>49441.210419786257</v>
      </c>
      <c r="Q18" s="22">
        <f>'Table Thresholds_nominal'!X39*'Table A0'!$L33</f>
        <v>60004.713358581248</v>
      </c>
      <c r="R18" s="22">
        <f>'Table Thresholds_nominal'!Y39*'Table A0'!$L33</f>
        <v>106757.72052154156</v>
      </c>
      <c r="S18" s="22">
        <f>'Table Thresholds_nominal'!Z39*'Table A0'!$L33</f>
        <v>154511.60189157486</v>
      </c>
      <c r="T18" s="22">
        <f>'Table Thresholds_nominal'!AA39*'Table A0'!$L33</f>
        <v>349252.42067862605</v>
      </c>
      <c r="U18" s="22">
        <f>'Table Thresholds_nominal'!AB39*'Table A0'!$L33</f>
        <v>935043.6815123792</v>
      </c>
      <c r="W18" s="22"/>
      <c r="X18" s="22"/>
      <c r="Y18" s="22"/>
      <c r="Z18" s="22"/>
      <c r="AA18" s="22"/>
      <c r="AB18" s="22"/>
    </row>
    <row r="19" spans="1:28" ht="13.5" customHeight="1">
      <c r="A19" s="118">
        <v>1941</v>
      </c>
      <c r="B19" s="28">
        <f>'Table B2'!C19*'Table B1'!$F29/(10)</f>
        <v>79295.076079575898</v>
      </c>
      <c r="C19" s="28">
        <f>'Table B2'!D19*'Table B1'!$F29/(5)</f>
        <v>102969.52471613846</v>
      </c>
      <c r="D19" s="28">
        <f>'Table B2'!E19*'Table B1'!$F29/(1)</f>
        <v>219254.91309792057</v>
      </c>
      <c r="E19" s="28">
        <f>'Table B2'!F19*'Table B1'!$F29/(0.5)</f>
        <v>311081.93070285657</v>
      </c>
      <c r="F19" s="28">
        <f>'Table B2'!G19*'Table B1'!$F29/(0.1)</f>
        <v>647141.24270302278</v>
      </c>
      <c r="G19" s="28">
        <f>'Table B2'!H19*'Table B1'!$F29/(0.01)</f>
        <v>1532702.9432440014</v>
      </c>
      <c r="H19" s="28"/>
      <c r="I19" s="28">
        <f>(100-'Table B2'!C19)*'Table B1'!$F29/(90)</f>
        <v>21224.767036504134</v>
      </c>
      <c r="J19" s="28">
        <f>'Table B2'!J19*'Table B1'!$F29/(5)</f>
        <v>55620.627443013364</v>
      </c>
      <c r="K19" s="28">
        <f>'Table B2'!K19*'Table B1'!$F29/(4)</f>
        <v>73898.177620692935</v>
      </c>
      <c r="L19" s="28">
        <f>'Table B2'!L19*'Table B1'!$F29/(0.5)</f>
        <v>127427.89549298453</v>
      </c>
      <c r="M19" s="28">
        <f>'Table B2'!M19*'Table B1'!$F29/(0.4)</f>
        <v>227067.10270281503</v>
      </c>
      <c r="N19" s="28">
        <f>'Table B2'!N19*'Table B1'!$F29/(0.09)</f>
        <v>548745.49819846975</v>
      </c>
      <c r="O19" s="22"/>
      <c r="P19" s="22">
        <f>'Table Thresholds_nominal'!W40*'Table A0'!$L34</f>
        <v>51092.32362652017</v>
      </c>
      <c r="Q19" s="22">
        <f>'Table Thresholds_nominal'!X40*'Table A0'!$L34</f>
        <v>61278.852562980093</v>
      </c>
      <c r="R19" s="22">
        <f>'Table Thresholds_nominal'!Y40*'Table A0'!$L34</f>
        <v>106530.54841533092</v>
      </c>
      <c r="S19" s="22">
        <f>'Table Thresholds_nominal'!Z40*'Table A0'!$L34</f>
        <v>157961.9840264844</v>
      </c>
      <c r="T19" s="22">
        <f>'Table Thresholds_nominal'!AA40*'Table A0'!$L34</f>
        <v>377023.38757553598</v>
      </c>
      <c r="U19" s="22">
        <f>'Table Thresholds_nominal'!AB40*'Table A0'!$L34</f>
        <v>1024598.876599854</v>
      </c>
      <c r="W19" s="22"/>
      <c r="X19" s="22"/>
      <c r="Y19" s="22"/>
      <c r="Z19" s="22"/>
      <c r="AA19" s="22"/>
      <c r="AB19" s="22"/>
    </row>
    <row r="20" spans="1:28" ht="13.5" customHeight="1">
      <c r="A20" s="118">
        <v>1942</v>
      </c>
      <c r="B20" s="28">
        <f>'Table B2'!C20*'Table B1'!$F30/(10)</f>
        <v>79847.112621809065</v>
      </c>
      <c r="C20" s="28">
        <f>'Table B2'!D20*'Table B1'!$F30/(5)</f>
        <v>102898.98582998128</v>
      </c>
      <c r="D20" s="28">
        <f>'Table B2'!E20*'Table B1'!$F30/(1)</f>
        <v>212650.43435320788</v>
      </c>
      <c r="E20" s="28">
        <f>'Table B2'!F20*'Table B1'!$F30/(0.5)</f>
        <v>302168.83683467476</v>
      </c>
      <c r="F20" s="28">
        <f>'Table B2'!G20*'Table B1'!$F30/(0.1)</f>
        <v>643671.51718393341</v>
      </c>
      <c r="G20" s="28">
        <f>'Table B2'!H20*'Table B1'!$F30/(0.01)</f>
        <v>1512613.3225623358</v>
      </c>
      <c r="H20" s="28"/>
      <c r="I20" s="28">
        <f>(100-'Table B2'!C20)*'Table B1'!$F30/(90)</f>
        <v>23889.920615387811</v>
      </c>
      <c r="J20" s="28">
        <f>'Table B2'!J20*'Table B1'!$F30/(5)</f>
        <v>56795.239413636868</v>
      </c>
      <c r="K20" s="28">
        <f>'Table B2'!K20*'Table B1'!$F30/(4)</f>
        <v>75461.123699174612</v>
      </c>
      <c r="L20" s="28">
        <f>'Table B2'!L20*'Table B1'!$F30/(0.5)</f>
        <v>123132.03187174101</v>
      </c>
      <c r="M20" s="28">
        <f>'Table B2'!M20*'Table B1'!$F30/(0.4)</f>
        <v>216793.16674736008</v>
      </c>
      <c r="N20" s="28">
        <f>'Table B2'!N20*'Table B1'!$F30/(0.09)</f>
        <v>547122.42769744433</v>
      </c>
      <c r="O20" s="22"/>
      <c r="P20" s="22">
        <f>'Table Thresholds_nominal'!W41*'Table A0'!$L35</f>
        <v>51889.194229371555</v>
      </c>
      <c r="Q20" s="22">
        <f>'Table Thresholds_nominal'!X41*'Table A0'!$L35</f>
        <v>63125.34809737758</v>
      </c>
      <c r="R20" s="22">
        <f>'Table Thresholds_nominal'!Y41*'Table A0'!$L35</f>
        <v>105960.40573488378</v>
      </c>
      <c r="S20" s="22">
        <f>'Table Thresholds_nominal'!Z41*'Table A0'!$L35</f>
        <v>150256.1798432857</v>
      </c>
      <c r="T20" s="22">
        <f>'Table Thresholds_nominal'!AA41*'Table A0'!$L35</f>
        <v>367494.52624487091</v>
      </c>
      <c r="U20" s="22">
        <f>'Table Thresholds_nominal'!AB41*'Table A0'!$L35</f>
        <v>1017862.4785576393</v>
      </c>
      <c r="W20" s="22"/>
      <c r="X20" s="22"/>
      <c r="Y20" s="22"/>
      <c r="Z20" s="22"/>
      <c r="AA20" s="22"/>
      <c r="AB20" s="22"/>
    </row>
    <row r="21" spans="1:28" ht="13.5" customHeight="1">
      <c r="A21" s="118">
        <v>1943</v>
      </c>
      <c r="B21" s="28">
        <f>'Table B2'!C21*'Table B1'!$F31/(10)</f>
        <v>83171.767096810785</v>
      </c>
      <c r="C21" s="28">
        <f>'Table B2'!D21*'Table B1'!$F31/(5)</f>
        <v>104502.22879245332</v>
      </c>
      <c r="D21" s="28">
        <f>'Table B2'!E21*'Table B1'!$F31/(1)</f>
        <v>206459.07176858166</v>
      </c>
      <c r="E21" s="28">
        <f>'Table B2'!F21*'Table B1'!$F31/(0.5)</f>
        <v>289955.43983439344</v>
      </c>
      <c r="F21" s="28">
        <f>'Table B2'!G21*'Table B1'!$F31/(0.1)</f>
        <v>598422.77651478676</v>
      </c>
      <c r="G21" s="28">
        <f>'Table B2'!H21*'Table B1'!$F31/(0.01)</f>
        <v>1327328.7148260307</v>
      </c>
      <c r="H21" s="28"/>
      <c r="I21" s="28">
        <f>(100-'Table B2'!C21)*'Table B1'!$F31/(90)</f>
        <v>26468.37010266888</v>
      </c>
      <c r="J21" s="28">
        <f>'Table B2'!J21*'Table B1'!$F31/(5)</f>
        <v>61841.305401168254</v>
      </c>
      <c r="K21" s="28">
        <f>'Table B2'!K21*'Table B1'!$F31/(4)</f>
        <v>79013.018048421232</v>
      </c>
      <c r="L21" s="28">
        <f>'Table B2'!L21*'Table B1'!$F31/(0.5)</f>
        <v>122962.70370276982</v>
      </c>
      <c r="M21" s="28">
        <f>'Table B2'!M21*'Table B1'!$F31/(0.4)</f>
        <v>212838.60566429512</v>
      </c>
      <c r="N21" s="28">
        <f>'Table B2'!N21*'Table B1'!$F31/(0.09)</f>
        <v>517433.22781353752</v>
      </c>
      <c r="O21" s="22"/>
      <c r="P21" s="22">
        <f>'Table Thresholds_nominal'!W42*'Table A0'!$L36</f>
        <v>57228.843584392758</v>
      </c>
      <c r="Q21" s="22">
        <f>'Table Thresholds_nominal'!X42*'Table A0'!$L36</f>
        <v>67878.903065826918</v>
      </c>
      <c r="R21" s="22">
        <f>'Table Thresholds_nominal'!Y42*'Table A0'!$L36</f>
        <v>106308.00486699566</v>
      </c>
      <c r="S21" s="22">
        <f>'Table Thresholds_nominal'!Z42*'Table A0'!$L36</f>
        <v>149092.60240044797</v>
      </c>
      <c r="T21" s="22">
        <f>'Table Thresholds_nominal'!AA42*'Table A0'!$L36</f>
        <v>362765.3877429525</v>
      </c>
      <c r="U21" s="22">
        <f>'Table Thresholds_nominal'!AB42*'Table A0'!$L36</f>
        <v>909482.15835595597</v>
      </c>
      <c r="W21" s="22"/>
      <c r="X21" s="22"/>
      <c r="Y21" s="22"/>
      <c r="Z21" s="22"/>
      <c r="AA21" s="22"/>
      <c r="AB21" s="22"/>
    </row>
    <row r="22" spans="1:28" ht="13.5" customHeight="1">
      <c r="A22" s="118">
        <v>1944</v>
      </c>
      <c r="B22" s="28">
        <f>'Table B2'!C22*'Table B1'!$F32/(10)</f>
        <v>84442.274359007322</v>
      </c>
      <c r="C22" s="28">
        <f>'Table B2'!D22*'Table B1'!$F32/(5)</f>
        <v>103819.14962030661</v>
      </c>
      <c r="D22" s="28">
        <f>'Table B2'!E22*'Table B1'!$F32/(1)</f>
        <v>190920.72596753898</v>
      </c>
      <c r="E22" s="28">
        <f>'Table B2'!F22*'Table B1'!$F32/(0.5)</f>
        <v>263390.99434342724</v>
      </c>
      <c r="F22" s="28">
        <f>'Table B2'!G22*'Table B1'!$F32/(0.1)</f>
        <v>533919.21208751015</v>
      </c>
      <c r="G22" s="28">
        <f>'Table B2'!H22*'Table B1'!$F32/(0.01)</f>
        <v>1221563.2358814499</v>
      </c>
      <c r="H22" s="28"/>
      <c r="I22" s="28">
        <f>(100-'Table B2'!C22)*'Table B1'!$F32/(90)</f>
        <v>28743.718450792254</v>
      </c>
      <c r="J22" s="28">
        <f>'Table B2'!J22*'Table B1'!$F32/(5)</f>
        <v>65065.399097708018</v>
      </c>
      <c r="K22" s="28">
        <f>'Table B2'!K22*'Table B1'!$F32/(4)</f>
        <v>82043.755533498508</v>
      </c>
      <c r="L22" s="28">
        <f>'Table B2'!L22*'Table B1'!$F32/(0.5)</f>
        <v>118450.45759165072</v>
      </c>
      <c r="M22" s="28">
        <f>'Table B2'!M22*'Table B1'!$F32/(0.4)</f>
        <v>195758.93990740651</v>
      </c>
      <c r="N22" s="28">
        <f>'Table B2'!N22*'Table B1'!$F32/(0.09)</f>
        <v>457514.32055485016</v>
      </c>
      <c r="O22" s="22"/>
      <c r="P22" s="22">
        <f>'Table Thresholds_nominal'!W43*'Table A0'!$L37</f>
        <v>60108.725878597128</v>
      </c>
      <c r="Q22" s="22">
        <f>'Table Thresholds_nominal'!X43*'Table A0'!$L37</f>
        <v>71225.466969092653</v>
      </c>
      <c r="R22" s="22">
        <f>'Table Thresholds_nominal'!Y43*'Table A0'!$L37</f>
        <v>105737.38639361213</v>
      </c>
      <c r="S22" s="22">
        <f>'Table Thresholds_nominal'!Z43*'Table A0'!$L37</f>
        <v>139424.92936959129</v>
      </c>
      <c r="T22" s="22">
        <f>'Table Thresholds_nominal'!AA43*'Table A0'!$L37</f>
        <v>319061.65843863937</v>
      </c>
      <c r="U22" s="22">
        <f>'Table Thresholds_nominal'!AB43*'Table A0'!$L37</f>
        <v>830795.39569749706</v>
      </c>
      <c r="W22" s="22"/>
      <c r="X22" s="22"/>
      <c r="Y22" s="22"/>
      <c r="Z22" s="22"/>
      <c r="AA22" s="22"/>
      <c r="AB22" s="22"/>
    </row>
    <row r="23" spans="1:28" ht="13.5" customHeight="1">
      <c r="A23" s="118">
        <v>1945</v>
      </c>
      <c r="B23" s="28">
        <f>'Table B2'!C23*'Table B1'!$F33/(10)</f>
        <v>83961.517534990344</v>
      </c>
      <c r="C23" s="28">
        <f>'Table B2'!D23*'Table B1'!$F33/(5)</f>
        <v>104699.61080345811</v>
      </c>
      <c r="D23" s="28">
        <f>'Table B2'!E23*'Table B1'!$F33/(1)</f>
        <v>199943.29357677465</v>
      </c>
      <c r="E23" s="28">
        <f>'Table B2'!F23*'Table B1'!$F33/(0.5)</f>
        <v>276205.28330287943</v>
      </c>
      <c r="F23" s="28">
        <f>'Table B2'!G23*'Table B1'!$F33/(0.1)</f>
        <v>548918.71725932544</v>
      </c>
      <c r="G23" s="28">
        <f>'Table B2'!H23*'Table B1'!$F33/(0.01)</f>
        <v>1215163.5725588121</v>
      </c>
      <c r="H23" s="28"/>
      <c r="I23" s="28">
        <f>(100-'Table B2'!C23)*'Table B1'!$F33/(90)</f>
        <v>29469.268567594052</v>
      </c>
      <c r="J23" s="28">
        <f>'Table B2'!J23*'Table B1'!$F33/(5)</f>
        <v>63223.424266522576</v>
      </c>
      <c r="K23" s="28">
        <f>'Table B2'!K23*'Table B1'!$F33/(4)</f>
        <v>80888.69011012897</v>
      </c>
      <c r="L23" s="28">
        <f>'Table B2'!L23*'Table B1'!$F33/(0.5)</f>
        <v>123681.30385066989</v>
      </c>
      <c r="M23" s="28">
        <f>'Table B2'!M23*'Table B1'!$F33/(0.4)</f>
        <v>208026.9248137679</v>
      </c>
      <c r="N23" s="28">
        <f>'Table B2'!N23*'Table B1'!$F33/(0.09)</f>
        <v>474891.51111493807</v>
      </c>
      <c r="O23" s="22"/>
      <c r="P23" s="22">
        <f>'Table Thresholds_nominal'!W44*'Table A0'!$L38</f>
        <v>58441.82585303198</v>
      </c>
      <c r="Q23" s="22">
        <f>'Table Thresholds_nominal'!X44*'Table A0'!$L38</f>
        <v>69371.791931772183</v>
      </c>
      <c r="R23" s="22">
        <f>'Table Thresholds_nominal'!Y44*'Table A0'!$L38</f>
        <v>108266.07869171622</v>
      </c>
      <c r="S23" s="22">
        <f>'Table Thresholds_nominal'!Z44*'Table A0'!$L38</f>
        <v>148549.44712165822</v>
      </c>
      <c r="T23" s="22">
        <f>'Table Thresholds_nominal'!AA44*'Table A0'!$L38</f>
        <v>337299.97110513056</v>
      </c>
      <c r="U23" s="22">
        <f>'Table Thresholds_nominal'!AB44*'Table A0'!$L38</f>
        <v>844397.07222252863</v>
      </c>
      <c r="W23" s="22"/>
      <c r="X23" s="22"/>
      <c r="Y23" s="22"/>
      <c r="Z23" s="22"/>
      <c r="AA23" s="22"/>
      <c r="AB23" s="22"/>
    </row>
    <row r="24" spans="1:28" ht="13.5" customHeight="1">
      <c r="A24" s="118">
        <v>1946</v>
      </c>
      <c r="B24" s="28">
        <f>'Table B2'!C24*'Table B1'!$F34/(10)</f>
        <v>87127.700258888959</v>
      </c>
      <c r="C24" s="28">
        <f>'Table B2'!D24*'Table B1'!$F34/(5)</f>
        <v>112338.64730639411</v>
      </c>
      <c r="D24" s="28">
        <f>'Table B2'!E24*'Table B1'!$F34/(1)</f>
        <v>222053.46807535514</v>
      </c>
      <c r="E24" s="28">
        <f>'Table B2'!F24*'Table B1'!$F34/(0.5)</f>
        <v>300837.67759880872</v>
      </c>
      <c r="F24" s="28">
        <f>'Table B2'!G24*'Table B1'!$F34/(0.1)</f>
        <v>581684.29586479405</v>
      </c>
      <c r="G24" s="28">
        <f>'Table B2'!H24*'Table B1'!$F34/(0.01)</f>
        <v>1280677.2385090035</v>
      </c>
      <c r="H24" s="28"/>
      <c r="I24" s="28">
        <f>(100-'Table B2'!C24)*'Table B1'!$F34/(90)</f>
        <v>28882.14467189712</v>
      </c>
      <c r="J24" s="28">
        <f>'Table B2'!J24*'Table B1'!$F34/(5)</f>
        <v>61916.753211383802</v>
      </c>
      <c r="K24" s="28">
        <f>'Table B2'!K24*'Table B1'!$F34/(4)</f>
        <v>84909.942114153848</v>
      </c>
      <c r="L24" s="28">
        <f>'Table B2'!L24*'Table B1'!$F34/(0.5)</f>
        <v>143269.25855190156</v>
      </c>
      <c r="M24" s="28">
        <f>'Table B2'!M24*'Table B1'!$F34/(0.4)</f>
        <v>230626.02303231243</v>
      </c>
      <c r="N24" s="28">
        <f>'Table B2'!N24*'Table B1'!$F34/(0.09)</f>
        <v>504018.41334877076</v>
      </c>
      <c r="O24" s="22"/>
      <c r="P24" s="22">
        <f>'Table Thresholds_nominal'!W45*'Table A0'!$L39</f>
        <v>56592.113233897428</v>
      </c>
      <c r="Q24" s="22">
        <f>'Table Thresholds_nominal'!X45*'Table A0'!$L39</f>
        <v>68652.24202807316</v>
      </c>
      <c r="R24" s="22">
        <f>'Table Thresholds_nominal'!Y45*'Table A0'!$L39</f>
        <v>125522.41280169987</v>
      </c>
      <c r="S24" s="22">
        <f>'Table Thresholds_nominal'!Z45*'Table A0'!$L39</f>
        <v>169545.99617765623</v>
      </c>
      <c r="T24" s="22">
        <f>'Table Thresholds_nominal'!AA45*'Table A0'!$L39</f>
        <v>365459.74461390183</v>
      </c>
      <c r="U24" s="22">
        <f>'Table Thresholds_nominal'!AB45*'Table A0'!$L39</f>
        <v>871532.69347563991</v>
      </c>
      <c r="W24" s="22"/>
      <c r="X24" s="22"/>
      <c r="Y24" s="22"/>
      <c r="Z24" s="22"/>
      <c r="AA24" s="22"/>
      <c r="AB24" s="22"/>
    </row>
    <row r="25" spans="1:28" ht="13.5" customHeight="1">
      <c r="A25" s="118">
        <v>1947</v>
      </c>
      <c r="B25" s="28">
        <f>'Table B2'!C25*'Table B1'!$F35/(10)</f>
        <v>82887.756431965885</v>
      </c>
      <c r="C25" s="28">
        <f>'Table B2'!D25*'Table B1'!$F35/(5)</f>
        <v>106719.3557521262</v>
      </c>
      <c r="D25" s="28">
        <f>'Table B2'!E25*'Table B1'!$F35/(1)</f>
        <v>208273.37252359081</v>
      </c>
      <c r="E25" s="28">
        <f>'Table B2'!F25*'Table B1'!$F35/(0.5)</f>
        <v>281039.58746967162</v>
      </c>
      <c r="F25" s="28">
        <f>'Table B2'!G25*'Table B1'!$F35/(0.1)</f>
        <v>531472.21774030733</v>
      </c>
      <c r="G25" s="28">
        <f>'Table B2'!H25*'Table B1'!$F35/(0.01)</f>
        <v>1131992.6686411295</v>
      </c>
      <c r="H25" s="28"/>
      <c r="I25" s="28">
        <f>(100-'Table B2'!C25)*'Table B1'!$F35/(90)</f>
        <v>27674.989221509481</v>
      </c>
      <c r="J25" s="28">
        <f>'Table B2'!J25*'Table B1'!$F35/(5)</f>
        <v>59056.157111805551</v>
      </c>
      <c r="K25" s="28">
        <f>'Table B2'!K25*'Table B1'!$F35/(4)</f>
        <v>81330.851559260045</v>
      </c>
      <c r="L25" s="28">
        <f>'Table B2'!L25*'Table B1'!$F35/(0.5)</f>
        <v>135507.15757750999</v>
      </c>
      <c r="M25" s="28">
        <f>'Table B2'!M25*'Table B1'!$F35/(0.4)</f>
        <v>218431.42990201266</v>
      </c>
      <c r="N25" s="28">
        <f>'Table B2'!N25*'Table B1'!$F35/(0.09)</f>
        <v>464747.72319577169</v>
      </c>
      <c r="O25" s="22"/>
      <c r="P25" s="22">
        <f>'Table Thresholds_nominal'!W46*'Table A0'!$L40</f>
        <v>54741.025750181776</v>
      </c>
      <c r="Q25" s="22">
        <f>'Table Thresholds_nominal'!X46*'Table A0'!$L40</f>
        <v>64787.606260092172</v>
      </c>
      <c r="R25" s="22">
        <f>'Table Thresholds_nominal'!Y46*'Table A0'!$L40</f>
        <v>118924.58629481899</v>
      </c>
      <c r="S25" s="22">
        <f>'Table Thresholds_nominal'!Z46*'Table A0'!$L40</f>
        <v>160926.33728308947</v>
      </c>
      <c r="T25" s="22">
        <f>'Table Thresholds_nominal'!AA46*'Table A0'!$L40</f>
        <v>343303.70401992439</v>
      </c>
      <c r="U25" s="22">
        <f>'Table Thresholds_nominal'!AB46*'Table A0'!$L40</f>
        <v>786383.58056463231</v>
      </c>
      <c r="W25" s="22"/>
      <c r="X25" s="22"/>
      <c r="Y25" s="22"/>
      <c r="Z25" s="22"/>
      <c r="AA25" s="22"/>
      <c r="AB25" s="22"/>
    </row>
    <row r="26" spans="1:28" ht="13.5" customHeight="1">
      <c r="A26" s="118">
        <v>1948</v>
      </c>
      <c r="B26" s="28">
        <f>'Table B2'!C26*'Table B1'!$F36/(10)</f>
        <v>83607.666271878348</v>
      </c>
      <c r="C26" s="28">
        <f>'Table B2'!D26*'Table B1'!$F36/(5)</f>
        <v>107738.42921736317</v>
      </c>
      <c r="D26" s="28">
        <f>'Table B2'!E26*'Table B1'!$F36/(1)</f>
        <v>207374.26592182025</v>
      </c>
      <c r="E26" s="28">
        <f>'Table B2'!F26*'Table B1'!$F36/(0.5)</f>
        <v>280351.03690574318</v>
      </c>
      <c r="F26" s="28">
        <f>'Table B2'!G26*'Table B1'!$F36/(0.1)</f>
        <v>526367.92252019444</v>
      </c>
      <c r="G26" s="28">
        <f>'Table B2'!H26*'Table B1'!$F36/(0.01)</f>
        <v>1152264.8050093087</v>
      </c>
      <c r="H26" s="28"/>
      <c r="I26" s="28">
        <f>(100-'Table B2'!C26)*'Table B1'!$F36/(90)</f>
        <v>27820.236920171614</v>
      </c>
      <c r="J26" s="28">
        <f>'Table B2'!J26*'Table B1'!$F36/(5)</f>
        <v>59476.903326393549</v>
      </c>
      <c r="K26" s="28">
        <f>'Table B2'!K26*'Table B1'!$F36/(4)</f>
        <v>82829.470041248875</v>
      </c>
      <c r="L26" s="28">
        <f>'Table B2'!L26*'Table B1'!$F36/(0.5)</f>
        <v>134397.49493789737</v>
      </c>
      <c r="M26" s="28">
        <f>'Table B2'!M26*'Table B1'!$F36/(0.4)</f>
        <v>218846.81550213034</v>
      </c>
      <c r="N26" s="28">
        <f>'Table B2'!N26*'Table B1'!$F36/(0.09)</f>
        <v>456823.82446584851</v>
      </c>
      <c r="O26" s="22"/>
      <c r="P26" s="22">
        <f>'Table Thresholds_nominal'!W47*'Table A0'!$L41</f>
        <v>53813.150776717659</v>
      </c>
      <c r="Q26" s="22">
        <f>'Table Thresholds_nominal'!X47*'Table A0'!$L41</f>
        <v>67345.873246954128</v>
      </c>
      <c r="R26" s="22">
        <f>'Table Thresholds_nominal'!Y47*'Table A0'!$L41</f>
        <v>115492.40227883555</v>
      </c>
      <c r="S26" s="22">
        <f>'Table Thresholds_nominal'!Z47*'Table A0'!$L41</f>
        <v>161139.82270854924</v>
      </c>
      <c r="T26" s="22">
        <f>'Table Thresholds_nominal'!AA47*'Table A0'!$L41</f>
        <v>334763.66421172163</v>
      </c>
      <c r="U26" s="22">
        <f>'Table Thresholds_nominal'!AB47*'Table A0'!$L41</f>
        <v>773483.99027053348</v>
      </c>
      <c r="W26" s="22"/>
      <c r="X26" s="22"/>
      <c r="Y26" s="22"/>
      <c r="Z26" s="22"/>
      <c r="AA26" s="22"/>
      <c r="AB26" s="22"/>
    </row>
    <row r="27" spans="1:28" ht="13.5" customHeight="1">
      <c r="A27" s="118">
        <v>1949</v>
      </c>
      <c r="B27" s="28">
        <f>'Table B2'!C27*'Table B1'!$F37/(10)</f>
        <v>86073.609216459139</v>
      </c>
      <c r="C27" s="28">
        <f>'Table B2'!D27*'Table B1'!$F37/(5)</f>
        <v>110498.36854097128</v>
      </c>
      <c r="D27" s="28">
        <f>'Table B2'!E27*'Table B1'!$F37/(1)</f>
        <v>210648.48809963343</v>
      </c>
      <c r="E27" s="28">
        <f>'Table B2'!F27*'Table B1'!$F37/(0.5)</f>
        <v>283044.9206006187</v>
      </c>
      <c r="F27" s="28">
        <f>'Table B2'!G27*'Table B1'!$F37/(0.1)</f>
        <v>528428.54916315945</v>
      </c>
      <c r="G27" s="28">
        <f>'Table B2'!H27*'Table B1'!$F37/(0.01)</f>
        <v>1160133.0362735162</v>
      </c>
      <c r="H27" s="28"/>
      <c r="I27" s="28">
        <f>(100-'Table B2'!C27)*'Table B1'!$F37/(90)</f>
        <v>28686.613030466506</v>
      </c>
      <c r="J27" s="28">
        <f>'Table B2'!J27*'Table B1'!$F37/(5)</f>
        <v>61648.849891946978</v>
      </c>
      <c r="K27" s="28">
        <f>'Table B2'!K27*'Table B1'!$F37/(4)</f>
        <v>85460.838651305763</v>
      </c>
      <c r="L27" s="28">
        <f>'Table B2'!L27*'Table B1'!$F37/(0.5)</f>
        <v>138252.05559864812</v>
      </c>
      <c r="M27" s="28">
        <f>'Table B2'!M27*'Table B1'!$F37/(0.4)</f>
        <v>221699.01345998354</v>
      </c>
      <c r="N27" s="28">
        <f>'Table B2'!N27*'Table B1'!$F37/(0.09)</f>
        <v>458239.16170645319</v>
      </c>
      <c r="O27" s="22"/>
      <c r="P27" s="22">
        <f>'Table Thresholds_nominal'!W48*'Table A0'!$L42</f>
        <v>55706.488953516106</v>
      </c>
      <c r="Q27" s="22">
        <f>'Table Thresholds_nominal'!X48*'Table A0'!$L42</f>
        <v>69697.710113259658</v>
      </c>
      <c r="R27" s="22">
        <f>'Table Thresholds_nominal'!Y48*'Table A0'!$L42</f>
        <v>119365.64002253402</v>
      </c>
      <c r="S27" s="22">
        <f>'Table Thresholds_nominal'!Z48*'Table A0'!$L42</f>
        <v>164831.75983642839</v>
      </c>
      <c r="T27" s="22">
        <f>'Table Thresholds_nominal'!AA48*'Table A0'!$L42</f>
        <v>336432.82829890371</v>
      </c>
      <c r="U27" s="22">
        <f>'Table Thresholds_nominal'!AB48*'Table A0'!$L42</f>
        <v>776424.72233282495</v>
      </c>
      <c r="W27" s="22"/>
      <c r="X27" s="22"/>
      <c r="Y27" s="22"/>
      <c r="Z27" s="22"/>
      <c r="AA27" s="22"/>
      <c r="AB27" s="22"/>
    </row>
    <row r="28" spans="1:28" ht="13.5" customHeight="1">
      <c r="A28" s="118">
        <v>1950</v>
      </c>
      <c r="B28" s="28">
        <f>'Table B2'!C28*'Table B1'!$F38/(10)</f>
        <v>90737.466142503676</v>
      </c>
      <c r="C28" s="28">
        <f>'Table B2'!D28*'Table B1'!$F38/(5)</f>
        <v>116217.74570729821</v>
      </c>
      <c r="D28" s="28">
        <f>'Table B2'!E28*'Table B1'!$F38/(1)</f>
        <v>224645.84712456734</v>
      </c>
      <c r="E28" s="28">
        <f>'Table B2'!F28*'Table B1'!$F38/(0.5)</f>
        <v>303082.73713101214</v>
      </c>
      <c r="F28" s="28">
        <f>'Table B2'!G28*'Table B1'!$F38/(0.1)</f>
        <v>565307.67303680209</v>
      </c>
      <c r="G28" s="28">
        <f>'Table B2'!H28*'Table B1'!$F38/(0.01)</f>
        <v>1225013.4406151227</v>
      </c>
      <c r="H28" s="28"/>
      <c r="I28" s="28">
        <f>(100-'Table B2'!C28)*'Table B1'!$F38/(90)</f>
        <v>29951.178291850003</v>
      </c>
      <c r="J28" s="28">
        <f>'Table B2'!J28*'Table B1'!$F38/(5)</f>
        <v>65257.186577709115</v>
      </c>
      <c r="K28" s="28">
        <f>'Table B2'!K28*'Table B1'!$F38/(4)</f>
        <v>89110.720352980949</v>
      </c>
      <c r="L28" s="28">
        <f>'Table B2'!L28*'Table B1'!$F38/(0.5)</f>
        <v>146208.95711812258</v>
      </c>
      <c r="M28" s="28">
        <f>'Table B2'!M28*'Table B1'!$F38/(0.4)</f>
        <v>237526.50315456459</v>
      </c>
      <c r="N28" s="28">
        <f>'Table B2'!N28*'Table B1'!$F38/(0.09)</f>
        <v>492007.03219476662</v>
      </c>
      <c r="O28" s="22"/>
      <c r="P28" s="22">
        <f>'Table Thresholds_nominal'!W49*'Table A0'!$L43</f>
        <v>59271.347851923078</v>
      </c>
      <c r="Q28" s="22">
        <f>'Table Thresholds_nominal'!X49*'Table A0'!$L43</f>
        <v>73337.716440343967</v>
      </c>
      <c r="R28" s="22">
        <f>'Table Thresholds_nominal'!Y49*'Table A0'!$L43</f>
        <v>125525.67236295454</v>
      </c>
      <c r="S28" s="22">
        <f>'Table Thresholds_nominal'!Z49*'Table A0'!$L43</f>
        <v>175369.50787949012</v>
      </c>
      <c r="T28" s="22">
        <f>'Table Thresholds_nominal'!AA49*'Table A0'!$L43</f>
        <v>360444.72777739208</v>
      </c>
      <c r="U28" s="22">
        <f>'Table Thresholds_nominal'!AB49*'Table A0'!$L43</f>
        <v>825429.98259706108</v>
      </c>
      <c r="W28" s="22"/>
      <c r="X28" s="22"/>
      <c r="Y28" s="22"/>
      <c r="Z28" s="22"/>
      <c r="AA28" s="22"/>
      <c r="AB28" s="22"/>
    </row>
    <row r="29" spans="1:28" ht="13.5" customHeight="1">
      <c r="A29" s="118">
        <v>1951</v>
      </c>
      <c r="B29" s="28">
        <f>'Table B2'!C29*'Table B1'!$F39/(10)</f>
        <v>89711.274125654178</v>
      </c>
      <c r="C29" s="28">
        <f>'Table B2'!D29*'Table B1'!$F39/(5)</f>
        <v>113509.85303845016</v>
      </c>
      <c r="D29" s="28">
        <f>'Table B2'!E29*'Table B1'!$F39/(1)</f>
        <v>216779.85369147392</v>
      </c>
      <c r="E29" s="28">
        <f>'Table B2'!F29*'Table B1'!$F39/(0.5)</f>
        <v>290710.13545292133</v>
      </c>
      <c r="F29" s="28">
        <f>'Table B2'!G29*'Table B1'!$F39/(0.1)</f>
        <v>537773.80790129455</v>
      </c>
      <c r="G29" s="28">
        <f>'Table B2'!H29*'Table B1'!$F39/(0.01)</f>
        <v>1118395.2250749408</v>
      </c>
      <c r="H29" s="28"/>
      <c r="I29" s="28">
        <f>(100-'Table B2'!C29)*'Table B1'!$F39/(90)</f>
        <v>30378.228743431671</v>
      </c>
      <c r="J29" s="28">
        <f>'Table B2'!J29*'Table B1'!$F39/(5)</f>
        <v>65912.695212858205</v>
      </c>
      <c r="K29" s="28">
        <f>'Table B2'!K29*'Table B1'!$F39/(4)</f>
        <v>87692.352875194221</v>
      </c>
      <c r="L29" s="28">
        <f>'Table B2'!L29*'Table B1'!$F39/(0.5)</f>
        <v>142849.57193002655</v>
      </c>
      <c r="M29" s="28">
        <f>'Table B2'!M29*'Table B1'!$F39/(0.4)</f>
        <v>228944.21734082795</v>
      </c>
      <c r="N29" s="28">
        <f>'Table B2'!N29*'Table B1'!$F39/(0.09)</f>
        <v>473260.31710422284</v>
      </c>
      <c r="O29" s="22"/>
      <c r="P29" s="22">
        <f>'Table Thresholds_nominal'!W50*'Table A0'!$L44</f>
        <v>60509.357473194585</v>
      </c>
      <c r="Q29" s="22">
        <f>'Table Thresholds_nominal'!X50*'Table A0'!$L44</f>
        <v>72998.054294443966</v>
      </c>
      <c r="R29" s="22">
        <f>'Table Thresholds_nominal'!Y50*'Table A0'!$L44</f>
        <v>124534.71025549535</v>
      </c>
      <c r="S29" s="22">
        <f>'Table Thresholds_nominal'!Z50*'Table A0'!$L44</f>
        <v>169673.11070788771</v>
      </c>
      <c r="T29" s="22">
        <f>'Table Thresholds_nominal'!AA50*'Table A0'!$L44</f>
        <v>348338.67571055394</v>
      </c>
      <c r="U29" s="22">
        <f>'Table Thresholds_nominal'!AB50*'Table A0'!$L44</f>
        <v>789928.59217774414</v>
      </c>
      <c r="W29" s="22"/>
      <c r="X29" s="22"/>
      <c r="Y29" s="22"/>
      <c r="Z29" s="22"/>
      <c r="AA29" s="22"/>
      <c r="AB29" s="22"/>
    </row>
    <row r="30" spans="1:28" ht="13.5" customHeight="1">
      <c r="A30" s="118">
        <v>1952</v>
      </c>
      <c r="B30" s="28">
        <f>'Table B2'!C30*'Table B1'!$F40/(10)</f>
        <v>91812.144149845655</v>
      </c>
      <c r="C30" s="28">
        <f>'Table B2'!D30*'Table B1'!$F40/(5)</f>
        <v>115880.64605328317</v>
      </c>
      <c r="D30" s="28">
        <f>'Table B2'!E30*'Table B1'!$F40/(1)</f>
        <v>215838.41625728301</v>
      </c>
      <c r="E30" s="28">
        <f>'Table B2'!F30*'Table B1'!$F40/(0.5)</f>
        <v>284401.50773295073</v>
      </c>
      <c r="F30" s="28">
        <f>'Table B2'!G30*'Table B1'!$F40/(0.1)</f>
        <v>520613.3864791657</v>
      </c>
      <c r="G30" s="28">
        <f>'Table B2'!H30*'Table B1'!$F40/(0.01)</f>
        <v>1123923.4841680182</v>
      </c>
      <c r="H30" s="28"/>
      <c r="I30" s="28">
        <f>(100-'Table B2'!C30)*'Table B1'!$F40/(90)</f>
        <v>31564.66641248532</v>
      </c>
      <c r="J30" s="28">
        <f>'Table B2'!J30*'Table B1'!$F40/(5)</f>
        <v>67743.642246408112</v>
      </c>
      <c r="K30" s="28">
        <f>'Table B2'!K30*'Table B1'!$F40/(4)</f>
        <v>90891.203502283228</v>
      </c>
      <c r="L30" s="28">
        <f>'Table B2'!L30*'Table B1'!$F40/(0.5)</f>
        <v>147275.32478161526</v>
      </c>
      <c r="M30" s="28">
        <f>'Table B2'!M30*'Table B1'!$F40/(0.4)</f>
        <v>225348.53804639701</v>
      </c>
      <c r="N30" s="28">
        <f>'Table B2'!N30*'Table B1'!$F40/(0.09)</f>
        <v>453578.93118040432</v>
      </c>
      <c r="O30" s="22"/>
      <c r="P30" s="22">
        <f>'Table Thresholds_nominal'!W51*'Table A0'!$L45</f>
        <v>61994.922455501117</v>
      </c>
      <c r="Q30" s="22">
        <f>'Table Thresholds_nominal'!X51*'Table A0'!$L45</f>
        <v>75451.822796772758</v>
      </c>
      <c r="R30" s="22">
        <f>'Table Thresholds_nominal'!Y51*'Table A0'!$L45</f>
        <v>128907.35914141311</v>
      </c>
      <c r="S30" s="22">
        <f>'Table Thresholds_nominal'!Z51*'Table A0'!$L45</f>
        <v>172662.86406804848</v>
      </c>
      <c r="T30" s="22">
        <f>'Table Thresholds_nominal'!AA51*'Table A0'!$L45</f>
        <v>333429.52531421918</v>
      </c>
      <c r="U30" s="22">
        <f>'Table Thresholds_nominal'!AB51*'Table A0'!$L45</f>
        <v>757919.49492455006</v>
      </c>
      <c r="W30" s="22"/>
      <c r="X30" s="22"/>
      <c r="Y30" s="22"/>
      <c r="Z30" s="22"/>
      <c r="AA30" s="22"/>
      <c r="AB30" s="22"/>
    </row>
    <row r="31" spans="1:28" ht="13.5" customHeight="1">
      <c r="A31" s="118">
        <v>1954</v>
      </c>
      <c r="B31" s="28">
        <f>'Table B2'!C31*'Table B1'!$F42/(10)</f>
        <v>96787.112950640949</v>
      </c>
      <c r="C31" s="28">
        <f>'Table B2'!D31*'Table B1'!$F42/(5)</f>
        <v>122378.5672968905</v>
      </c>
      <c r="D31" s="28">
        <f>'Table B2'!E31*'Table B1'!$F42/(1)</f>
        <v>224993.04009161555</v>
      </c>
      <c r="E31" s="28">
        <f>'Table B2'!F31*'Table B1'!$F42/(0.5)</f>
        <v>293092.53778779437</v>
      </c>
      <c r="F31" s="28">
        <f>'Table B2'!G31*'Table B1'!$F42/(0.1)</f>
        <v>527390.10288854619</v>
      </c>
      <c r="G31" s="28">
        <f>'Table B2'!H31*'Table B1'!$F42/(0.01)</f>
        <v>1110928.2015218807</v>
      </c>
      <c r="H31" s="28"/>
      <c r="I31" s="28">
        <f>(100-'Table B2'!C31)*'Table B1'!$F42/(90)</f>
        <v>33807.777723570201</v>
      </c>
      <c r="J31" s="28">
        <f>'Table B2'!J31*'Table B1'!$F42/(5)</f>
        <v>71195.658604391414</v>
      </c>
      <c r="K31" s="28">
        <f>'Table B2'!K31*'Table B1'!$F42/(4)</f>
        <v>96724.949098209225</v>
      </c>
      <c r="L31" s="28">
        <f>'Table B2'!L31*'Table B1'!$F42/(0.5)</f>
        <v>156893.5423954367</v>
      </c>
      <c r="M31" s="28">
        <f>'Table B2'!M31*'Table B1'!$F42/(0.4)</f>
        <v>234518.14651260638</v>
      </c>
      <c r="N31" s="28">
        <f>'Table B2'!N31*'Table B1'!$F42/(0.09)</f>
        <v>462552.53637373133</v>
      </c>
      <c r="O31" s="22"/>
      <c r="P31" s="22">
        <f>'Table Thresholds_nominal'!W52*'Table A0'!$L47</f>
        <v>65022.458720199436</v>
      </c>
      <c r="Q31" s="22">
        <f>'Table Thresholds_nominal'!X52*'Table A0'!$L47</f>
        <v>79480.312275240489</v>
      </c>
      <c r="R31" s="22">
        <f>'Table Thresholds_nominal'!Y52*'Table A0'!$L47</f>
        <v>138398.78315367849</v>
      </c>
      <c r="S31" s="22">
        <f>'Table Thresholds_nominal'!Z52*'Table A0'!$L47</f>
        <v>182330.69564782406</v>
      </c>
      <c r="T31" s="22">
        <f>'Table Thresholds_nominal'!AA52*'Table A0'!$L47</f>
        <v>342918.61107463005</v>
      </c>
      <c r="U31" s="22">
        <f>'Table Thresholds_nominal'!AB52*'Table A0'!$L47</f>
        <v>760562.48507232429</v>
      </c>
      <c r="W31" s="22"/>
      <c r="X31" s="22"/>
      <c r="Y31" s="22"/>
      <c r="Z31" s="22"/>
      <c r="AA31" s="22"/>
      <c r="AB31" s="22"/>
    </row>
    <row r="32" spans="1:28" ht="13.5" customHeight="1">
      <c r="A32" s="118">
        <v>1956</v>
      </c>
      <c r="B32" s="28">
        <f>'Table B2'!C32*'Table B1'!$F44/(10)</f>
        <v>107517.11216452104</v>
      </c>
      <c r="C32" s="28">
        <f>'Table B2'!D32*'Table B1'!$F44/(5)</f>
        <v>136492.51587899041</v>
      </c>
      <c r="D32" s="28">
        <f>'Table B2'!E32*'Table B1'!$F44/(1)</f>
        <v>243514.35945786102</v>
      </c>
      <c r="E32" s="28">
        <f>'Table B2'!F32*'Table B1'!$F44/(0.5)</f>
        <v>312501.32882191305</v>
      </c>
      <c r="F32" s="28">
        <f>'Table B2'!G32*'Table B1'!$F44/(0.1)</f>
        <v>550493.22440437973</v>
      </c>
      <c r="G32" s="28">
        <f>'Table B2'!H32*'Table B1'!$F44/(0.01)</f>
        <v>1113258.5907540803</v>
      </c>
      <c r="H32" s="28"/>
      <c r="I32" s="28">
        <f>(100-'Table B2'!C32)*'Table B1'!$F44/(90)</f>
        <v>36752.630177436426</v>
      </c>
      <c r="J32" s="28">
        <f>'Table B2'!J32*'Table B1'!$F44/(5)</f>
        <v>78541.70845005165</v>
      </c>
      <c r="K32" s="28">
        <f>'Table B2'!K32*'Table B1'!$F44/(4)</f>
        <v>109737.05498427278</v>
      </c>
      <c r="L32" s="28">
        <f>'Table B2'!L32*'Table B1'!$F44/(0.5)</f>
        <v>174527.39009380896</v>
      </c>
      <c r="M32" s="28">
        <f>'Table B2'!M32*'Table B1'!$F44/(0.4)</f>
        <v>253003.35492629639</v>
      </c>
      <c r="N32" s="28">
        <f>'Table B2'!N32*'Table B1'!$F44/(0.09)</f>
        <v>487963.73925441311</v>
      </c>
      <c r="O32" s="22"/>
      <c r="P32" s="22">
        <f>'Table Thresholds_nominal'!W53*'Table A0'!$L49</f>
        <v>71182.00944975586</v>
      </c>
      <c r="Q32" s="22">
        <f>'Table Thresholds_nominal'!X53*'Table A0'!$L49</f>
        <v>88493.392473381362</v>
      </c>
      <c r="R32" s="22">
        <f>'Table Thresholds_nominal'!Y53*'Table A0'!$L49</f>
        <v>155782.68723961676</v>
      </c>
      <c r="S32" s="22">
        <f>'Table Thresholds_nominal'!Z53*'Table A0'!$L49</f>
        <v>200188.28659261868</v>
      </c>
      <c r="T32" s="22">
        <f>'Table Thresholds_nominal'!AA53*'Table A0'!$L49</f>
        <v>366356.48631487659</v>
      </c>
      <c r="U32" s="22">
        <f>'Table Thresholds_nominal'!AB53*'Table A0'!$L49</f>
        <v>780319.68761082774</v>
      </c>
      <c r="W32" s="22"/>
      <c r="X32" s="22"/>
      <c r="Y32" s="22"/>
      <c r="Z32" s="22"/>
      <c r="AA32" s="22"/>
      <c r="AB32" s="22"/>
    </row>
    <row r="33" spans="1:28" ht="13.5" customHeight="1">
      <c r="A33" s="118">
        <v>1958</v>
      </c>
      <c r="B33" s="28">
        <f>'Table B2'!C33*'Table B1'!$F46/(10)</f>
        <v>110237.26447079764</v>
      </c>
      <c r="C33" s="28">
        <f>'Table B2'!D33*'Table B1'!$F46/(5)</f>
        <v>139400.89297478762</v>
      </c>
      <c r="D33" s="28">
        <f>'Table B2'!E33*'Table B1'!$F46/(1)</f>
        <v>241093.7416166504</v>
      </c>
      <c r="E33" s="28">
        <f>'Table B2'!F33*'Table B1'!$F46/(0.5)</f>
        <v>306562.19972015236</v>
      </c>
      <c r="F33" s="28">
        <f>'Table B2'!G33*'Table B1'!$F46/(0.1)</f>
        <v>535813.52400067437</v>
      </c>
      <c r="G33" s="28">
        <f>'Table B2'!H33*'Table B1'!$F46/(0.01)</f>
        <v>1094864.999000544</v>
      </c>
      <c r="H33" s="28"/>
      <c r="I33" s="28">
        <f>(100-'Table B2'!C33)*'Table B1'!$F46/(90)</f>
        <v>37405.156510072098</v>
      </c>
      <c r="J33" s="28">
        <f>'Table B2'!J33*'Table B1'!$F46/(5)</f>
        <v>81073.635966807633</v>
      </c>
      <c r="K33" s="28">
        <f>'Table B2'!K33*'Table B1'!$F46/(4)</f>
        <v>113977.68081432194</v>
      </c>
      <c r="L33" s="28">
        <f>'Table B2'!L33*'Table B1'!$F46/(0.5)</f>
        <v>175625.28351314849</v>
      </c>
      <c r="M33" s="28">
        <f>'Table B2'!M33*'Table B1'!$F46/(0.4)</f>
        <v>249249.36865002179</v>
      </c>
      <c r="N33" s="28">
        <f>'Table B2'!N33*'Table B1'!$F46/(0.09)</f>
        <v>473696.69344513334</v>
      </c>
      <c r="O33" s="22"/>
      <c r="P33" s="22">
        <f>'Table Thresholds_nominal'!W54*'Table A0'!$L51</f>
        <v>72806.834835924587</v>
      </c>
      <c r="Q33" s="22">
        <f>'Table Thresholds_nominal'!X54*'Table A0'!$L51</f>
        <v>92301.696087370496</v>
      </c>
      <c r="R33" s="22">
        <f>'Table Thresholds_nominal'!Y54*'Table A0'!$L51</f>
        <v>158114.55594991354</v>
      </c>
      <c r="S33" s="22">
        <f>'Table Thresholds_nominal'!Z54*'Table A0'!$L51</f>
        <v>199342.28457214267</v>
      </c>
      <c r="T33" s="22">
        <f>'Table Thresholds_nominal'!AA54*'Table A0'!$L51</f>
        <v>357967.34964420076</v>
      </c>
      <c r="U33" s="22">
        <f>'Table Thresholds_nominal'!AB54*'Table A0'!$L51</f>
        <v>759696.85868153581</v>
      </c>
      <c r="W33" s="22"/>
      <c r="X33" s="22"/>
      <c r="Y33" s="22"/>
      <c r="Z33" s="22"/>
      <c r="AA33" s="22"/>
      <c r="AB33" s="22"/>
    </row>
    <row r="34" spans="1:28" ht="13.5" customHeight="1">
      <c r="A34" s="118">
        <v>1960</v>
      </c>
      <c r="B34" s="28">
        <f>'Table B2'!C34*'Table B1'!$F48/(10)</f>
        <v>118758.89440465954</v>
      </c>
      <c r="C34" s="28">
        <f>'Table B2'!D34*'Table B1'!$F48/(5)</f>
        <v>148000.18253735887</v>
      </c>
      <c r="D34" s="28">
        <f>'Table B2'!E34*'Table B1'!$F48/(1)</f>
        <v>247687.03407845937</v>
      </c>
      <c r="E34" s="28">
        <f>'Table B2'!F34*'Table B1'!$F48/(0.5)</f>
        <v>311856.85492030316</v>
      </c>
      <c r="F34" s="28">
        <f>'Table B2'!G34*'Table B1'!$F48/(0.1)</f>
        <v>536710.1669824057</v>
      </c>
      <c r="G34" s="28">
        <f>'Table B2'!H34*'Table B1'!$F48/(0.01)</f>
        <v>1092252.2696484048</v>
      </c>
      <c r="H34" s="28"/>
      <c r="I34" s="28">
        <f>(100-'Table B2'!C34)*'Table B1'!$F48/(90)</f>
        <v>39115.499742796681</v>
      </c>
      <c r="J34" s="28">
        <f>'Table B2'!J34*'Table B1'!$F48/(5)</f>
        <v>89517.606271960205</v>
      </c>
      <c r="K34" s="28">
        <f>'Table B2'!K34*'Table B1'!$F48/(4)</f>
        <v>123078.46965208373</v>
      </c>
      <c r="L34" s="28">
        <f>'Table B2'!L34*'Table B1'!$F48/(0.5)</f>
        <v>183517.21323661561</v>
      </c>
      <c r="M34" s="28">
        <f>'Table B2'!M34*'Table B1'!$F48/(0.4)</f>
        <v>255643.52690477748</v>
      </c>
      <c r="N34" s="28">
        <f>'Table B2'!N34*'Table B1'!$F48/(0.09)</f>
        <v>474983.26668618369</v>
      </c>
      <c r="O34" s="22"/>
      <c r="P34" s="22">
        <f>'Table Thresholds_nominal'!W55*'Table A0'!$L53</f>
        <v>79707.902549879553</v>
      </c>
      <c r="Q34" s="22">
        <f>'Table Thresholds_nominal'!X55*'Table A0'!$L53</f>
        <v>101397.6206093559</v>
      </c>
      <c r="R34" s="22">
        <f>'Table Thresholds_nominal'!Y55*'Table A0'!$L53</f>
        <v>166605.09367003496</v>
      </c>
      <c r="S34" s="22">
        <f>'Table Thresholds_nominal'!Z55*'Table A0'!$L53</f>
        <v>206332.2526362456</v>
      </c>
      <c r="T34" s="22">
        <f>'Table Thresholds_nominal'!AA55*'Table A0'!$L53</f>
        <v>362500.85730985168</v>
      </c>
      <c r="U34" s="22">
        <f>'Table Thresholds_nominal'!AB55*'Table A0'!$L53</f>
        <v>757628.50429708452</v>
      </c>
      <c r="W34" s="22"/>
      <c r="X34" s="22"/>
      <c r="Y34" s="22"/>
      <c r="Z34" s="22"/>
      <c r="AA34" s="22"/>
      <c r="AB34" s="22"/>
    </row>
    <row r="35" spans="1:28" ht="13.5" customHeight="1">
      <c r="A35" s="118">
        <v>1961</v>
      </c>
      <c r="B35" s="28">
        <f>'Table B2'!C35*'Table B1'!$F49/(10)</f>
        <v>122221.41515280523</v>
      </c>
      <c r="C35" s="28">
        <f>'Table B2'!D35*'Table B1'!$F49/(5)</f>
        <v>151579.37525773101</v>
      </c>
      <c r="D35" s="28">
        <f>'Table B2'!E35*'Table B1'!$F49/(1)</f>
        <v>251937.44825842013</v>
      </c>
      <c r="E35" s="28">
        <f>'Table B2'!F35*'Table B1'!$F49/(0.5)</f>
        <v>316460.97021954326</v>
      </c>
      <c r="F35" s="28">
        <f>'Table B2'!G35*'Table B1'!$F49/(0.1)</f>
        <v>540039.09440038493</v>
      </c>
      <c r="G35" s="28">
        <f>'Table B2'!H35*'Table B1'!$F49/(0.01)</f>
        <v>1085895.4860474525</v>
      </c>
      <c r="H35" s="28"/>
      <c r="I35" s="28">
        <f>(100-'Table B2'!C35)*'Table B1'!$F49/(90)</f>
        <v>40283.706156010354</v>
      </c>
      <c r="J35" s="28">
        <f>'Table B2'!J35*'Table B1'!$F49/(5)</f>
        <v>92863.455047879455</v>
      </c>
      <c r="K35" s="28">
        <f>'Table B2'!K35*'Table B1'!$F49/(4)</f>
        <v>126489.85700755872</v>
      </c>
      <c r="L35" s="28">
        <f>'Table B2'!L35*'Table B1'!$F49/(0.5)</f>
        <v>187413.92629729694</v>
      </c>
      <c r="M35" s="28">
        <f>'Table B2'!M35*'Table B1'!$F49/(0.4)</f>
        <v>260566.43917433292</v>
      </c>
      <c r="N35" s="28">
        <f>'Table B2'!N35*'Table B1'!$F49/(0.09)</f>
        <v>479388.3842173774</v>
      </c>
      <c r="O35" s="22"/>
      <c r="P35" s="22">
        <f>'Table Thresholds_nominal'!W56*'Table A0'!$L54</f>
        <v>83026.326956995807</v>
      </c>
      <c r="Q35" s="22">
        <f>'Table Thresholds_nominal'!X56*'Table A0'!$L54</f>
        <v>104553.43937396099</v>
      </c>
      <c r="R35" s="22">
        <f>'Table Thresholds_nominal'!Y56*'Table A0'!$L54</f>
        <v>170387.71219268144</v>
      </c>
      <c r="S35" s="22">
        <f>'Table Thresholds_nominal'!Z56*'Table A0'!$L54</f>
        <v>210272.55336292859</v>
      </c>
      <c r="T35" s="22">
        <f>'Table Thresholds_nominal'!AA56*'Table A0'!$L54</f>
        <v>367905.34854649124</v>
      </c>
      <c r="U35" s="22">
        <f>'Table Thresholds_nominal'!AB56*'Table A0'!$L54</f>
        <v>759275.6612357425</v>
      </c>
      <c r="W35" s="22"/>
      <c r="X35" s="22"/>
      <c r="Y35" s="22"/>
      <c r="Z35" s="22"/>
      <c r="AA35" s="22"/>
      <c r="AB35" s="22"/>
    </row>
    <row r="36" spans="1:28" ht="13.5" customHeight="1">
      <c r="A36" s="118">
        <v>1962</v>
      </c>
      <c r="B36" s="28">
        <f>'Table B2'!C36*'Table B1'!$F50/(10)</f>
        <v>125823.1515663614</v>
      </c>
      <c r="C36" s="28">
        <f>'Table B2'!D36*'Table B1'!$F50/(5)</f>
        <v>155862.28170958327</v>
      </c>
      <c r="D36" s="28">
        <f>'Table B2'!E36*'Table B1'!$F50/(1)</f>
        <v>257193.21656999656</v>
      </c>
      <c r="E36" s="28">
        <f>'Table B2'!F36*'Table B1'!$F50/(0.5)</f>
        <v>322738.57858958066</v>
      </c>
      <c r="F36" s="28">
        <f>'Table B2'!G36*'Table B1'!$F50/(0.1)</f>
        <v>543717.23440903076</v>
      </c>
      <c r="G36" s="28">
        <f>'Table B2'!H36*'Table B1'!$F50/(0.01)</f>
        <v>1057505.079768023</v>
      </c>
      <c r="H36" s="28"/>
      <c r="I36" s="28">
        <f>(100-'Table B2'!C36)*'Table B1'!$F50/(90)</f>
        <v>41444.444363067974</v>
      </c>
      <c r="J36" s="28">
        <f>'Table B2'!J36*'Table B1'!$F50/(5)</f>
        <v>95784.021423139537</v>
      </c>
      <c r="K36" s="28">
        <f>'Table B2'!K36*'Table B1'!$F50/(4)</f>
        <v>130529.54799447994</v>
      </c>
      <c r="L36" s="28">
        <f>'Table B2'!L36*'Table B1'!$F50/(0.5)</f>
        <v>191647.85455041251</v>
      </c>
      <c r="M36" s="28">
        <f>'Table B2'!M36*'Table B1'!$F50/(0.4)</f>
        <v>267493.91463471809</v>
      </c>
      <c r="N36" s="28">
        <f>'Table B2'!N36*'Table B1'!$F50/(0.09)</f>
        <v>486629.69603580941</v>
      </c>
      <c r="O36" s="22"/>
      <c r="P36" s="22">
        <f>'Table Thresholds_nominal'!W57*'Table A0'!$L55</f>
        <v>88000.364940531377</v>
      </c>
      <c r="Q36" s="22">
        <f>'Table Thresholds_nominal'!X57*'Table A0'!$L55</f>
        <v>108415.89587583423</v>
      </c>
      <c r="R36" s="22">
        <f>'Table Thresholds_nominal'!Y57*'Table A0'!$L55</f>
        <v>174631.23470773076</v>
      </c>
      <c r="S36" s="22">
        <f>'Table Thresholds_nominal'!Z57*'Table A0'!$L55</f>
        <v>214422.40313143822</v>
      </c>
      <c r="T36" s="22">
        <f>'Table Thresholds_nominal'!AA57*'Table A0'!$L55</f>
        <v>377863.65922674519</v>
      </c>
      <c r="U36" s="22">
        <f>'Table Thresholds_nominal'!AB57*'Table A0'!$L55</f>
        <v>754722.03318786749</v>
      </c>
      <c r="W36" s="22"/>
      <c r="X36" s="22"/>
      <c r="Y36" s="22"/>
      <c r="Z36" s="22"/>
      <c r="AA36" s="22"/>
      <c r="AB36" s="22"/>
    </row>
    <row r="37" spans="1:28" ht="13.5" customHeight="1">
      <c r="A37" s="118">
        <v>1964</v>
      </c>
      <c r="B37" s="28">
        <f>'Table B2'!C37*'Table B1'!$F52/(10)</f>
        <v>133227.11582811832</v>
      </c>
      <c r="C37" s="28">
        <f>'Table B2'!D37*'Table B1'!$F52/(5)</f>
        <v>163440.51709575456</v>
      </c>
      <c r="D37" s="28">
        <f>'Table B2'!E37*'Table B1'!$F52/(1)</f>
        <v>271200.23578242911</v>
      </c>
      <c r="E37" s="28">
        <f>'Table B2'!F37*'Table B1'!$F52/(0.5)</f>
        <v>342919.98563582933</v>
      </c>
      <c r="F37" s="28">
        <f>'Table B2'!G37*'Table B1'!$F52/(0.1)</f>
        <v>566236.42978792323</v>
      </c>
      <c r="G37" s="28">
        <f>'Table B2'!H37*'Table B1'!$F52/(0.01)</f>
        <v>1091157.198655867</v>
      </c>
      <c r="H37" s="28"/>
      <c r="I37" s="28">
        <f>(100-'Table B2'!C37)*'Table B1'!$F52/(90)</f>
        <v>44051.20496493762</v>
      </c>
      <c r="J37" s="28">
        <f>'Table B2'!J37*'Table B1'!$F52/(5)</f>
        <v>103013.71456048207</v>
      </c>
      <c r="K37" s="28">
        <f>'Table B2'!K37*'Table B1'!$F52/(4)</f>
        <v>136500.58742408591</v>
      </c>
      <c r="L37" s="28">
        <f>'Table B2'!L37*'Table B1'!$F52/(0.5)</f>
        <v>199480.48592902892</v>
      </c>
      <c r="M37" s="28">
        <f>'Table B2'!M37*'Table B1'!$F52/(0.4)</f>
        <v>287090.87459780584</v>
      </c>
      <c r="N37" s="28">
        <f>'Table B2'!N37*'Table B1'!$F52/(0.09)</f>
        <v>507911.89991370734</v>
      </c>
      <c r="O37" s="22"/>
      <c r="P37" s="22">
        <f>'Table Thresholds_nominal'!W58*'Table A0'!$L57</f>
        <v>94619.23740550215</v>
      </c>
      <c r="Q37" s="22">
        <f>'Table Thresholds_nominal'!X58*'Table A0'!$L57</f>
        <v>113823.21141874645</v>
      </c>
      <c r="R37" s="22">
        <f>'Table Thresholds_nominal'!Y58*'Table A0'!$L57</f>
        <v>179791.19928511971</v>
      </c>
      <c r="S37" s="22">
        <f>'Table Thresholds_nominal'!Z58*'Table A0'!$L57</f>
        <v>228173.10021872688</v>
      </c>
      <c r="T37" s="22">
        <f>'Table Thresholds_nominal'!AA58*'Table A0'!$L57</f>
        <v>406795.73406423366</v>
      </c>
      <c r="U37" s="22">
        <f>'Table Thresholds_nominal'!AB58*'Table A0'!$L57</f>
        <v>770757.7842327971</v>
      </c>
      <c r="W37" s="22"/>
      <c r="X37" s="22"/>
      <c r="Y37" s="22"/>
      <c r="Z37" s="22"/>
      <c r="AA37" s="22"/>
      <c r="AB37" s="22"/>
    </row>
    <row r="38" spans="1:28" ht="13.5" customHeight="1">
      <c r="A38" s="118">
        <v>1966</v>
      </c>
      <c r="B38" s="28">
        <f>'Table B2'!C38*'Table B1'!$F54/(10)</f>
        <v>139254.51718921063</v>
      </c>
      <c r="C38" s="28">
        <f>'Table B2'!D38*'Table B1'!$F54/(5)</f>
        <v>170002.16074156316</v>
      </c>
      <c r="D38" s="28">
        <f>'Table B2'!E38*'Table B1'!$F54/(1)</f>
        <v>283300.30406706512</v>
      </c>
      <c r="E38" s="28">
        <f>'Table B2'!F38*'Table B1'!$F54/(0.5)</f>
        <v>358905.66062181338</v>
      </c>
      <c r="F38" s="28">
        <f>'Table B2'!G38*'Table B1'!$F54/(0.1)</f>
        <v>607150.5740770112</v>
      </c>
      <c r="G38" s="28">
        <f>'Table B2'!H38*'Table B1'!$F54/(0.01)</f>
        <v>1230784.8741470636</v>
      </c>
      <c r="H38" s="28"/>
      <c r="I38" s="28">
        <f>(100-'Table B2'!C38)*'Table B1'!$F54/(90)</f>
        <v>45578.112879128559</v>
      </c>
      <c r="J38" s="28">
        <f>'Table B2'!J38*'Table B1'!$F54/(5)</f>
        <v>108506.8736368581</v>
      </c>
      <c r="K38" s="28">
        <f>'Table B2'!K38*'Table B1'!$F54/(4)</f>
        <v>141677.62491018765</v>
      </c>
      <c r="L38" s="28">
        <f>'Table B2'!L38*'Table B1'!$F54/(0.5)</f>
        <v>207694.94751231695</v>
      </c>
      <c r="M38" s="28">
        <f>'Table B2'!M38*'Table B1'!$F54/(0.4)</f>
        <v>296844.43225801387</v>
      </c>
      <c r="N38" s="28">
        <f>'Table B2'!N38*'Table B1'!$F54/(0.09)</f>
        <v>537857.87406922772</v>
      </c>
      <c r="O38" s="22"/>
      <c r="P38" s="22">
        <f>'Table Thresholds_nominal'!W59*'Table A0'!$L59</f>
        <v>99749.608415803435</v>
      </c>
      <c r="Q38" s="22">
        <f>'Table Thresholds_nominal'!X59*'Table A0'!$L59</f>
        <v>119838.28866144843</v>
      </c>
      <c r="R38" s="22">
        <f>'Table Thresholds_nominal'!Y59*'Table A0'!$L59</f>
        <v>189192.85044471081</v>
      </c>
      <c r="S38" s="22">
        <f>'Table Thresholds_nominal'!Z59*'Table A0'!$L59</f>
        <v>236164.76619874022</v>
      </c>
      <c r="T38" s="22">
        <f>'Table Thresholds_nominal'!AA59*'Table A0'!$L59</f>
        <v>419665.54924653069</v>
      </c>
      <c r="U38" s="22">
        <f>'Table Thresholds_nominal'!AB59*'Table A0'!$L59</f>
        <v>848569.58425656334</v>
      </c>
      <c r="W38" s="22"/>
      <c r="X38" s="22"/>
      <c r="Y38" s="22"/>
      <c r="Z38" s="22"/>
      <c r="AA38" s="22"/>
      <c r="AB38" s="22"/>
    </row>
    <row r="39" spans="1:28" ht="13.5" customHeight="1">
      <c r="A39" s="118">
        <v>1967</v>
      </c>
      <c r="B39" s="28">
        <f>'Table B2'!C39*'Table B1'!$F55/(10)</f>
        <v>144314.15965050567</v>
      </c>
      <c r="C39" s="28">
        <f>'Table B2'!D39*'Table B1'!$F55/(5)</f>
        <v>177020.44167117085</v>
      </c>
      <c r="D39" s="28">
        <f>'Table B2'!E39*'Table B1'!$F55/(1)</f>
        <v>298729.69453903224</v>
      </c>
      <c r="E39" s="28">
        <f>'Table B2'!F39*'Table B1'!$F55/(0.5)</f>
        <v>378521.59982827702</v>
      </c>
      <c r="F39" s="28">
        <f>'Table B2'!G39*'Table B1'!$F55/(0.1)</f>
        <v>636655.41272892151</v>
      </c>
      <c r="G39" s="28">
        <f>'Table B2'!H39*'Table B1'!$F55/(0.01)</f>
        <v>1293468.780478284</v>
      </c>
      <c r="H39" s="28"/>
      <c r="I39" s="28">
        <f>(100-'Table B2'!C39)*'Table B1'!$F55/(90)</f>
        <v>46181.00392908205</v>
      </c>
      <c r="J39" s="28">
        <f>'Table B2'!J39*'Table B1'!$F55/(5)</f>
        <v>111607.87762984048</v>
      </c>
      <c r="K39" s="28">
        <f>'Table B2'!K39*'Table B1'!$F55/(4)</f>
        <v>146593.12845420549</v>
      </c>
      <c r="L39" s="28">
        <f>'Table B2'!L39*'Table B1'!$F55/(0.5)</f>
        <v>218937.78924978746</v>
      </c>
      <c r="M39" s="28">
        <f>'Table B2'!M39*'Table B1'!$F55/(0.4)</f>
        <v>313988.14660311583</v>
      </c>
      <c r="N39" s="28">
        <f>'Table B2'!N39*'Table B1'!$F55/(0.09)</f>
        <v>563676.14964565902</v>
      </c>
      <c r="O39" s="22"/>
      <c r="P39" s="22">
        <f>'Table Thresholds_nominal'!W60*'Table A0'!$L60</f>
        <v>102168.29726035558</v>
      </c>
      <c r="Q39" s="22">
        <f>'Table Thresholds_nominal'!X60*'Table A0'!$L60</f>
        <v>123745.54943257027</v>
      </c>
      <c r="R39" s="22">
        <f>'Table Thresholds_nominal'!Y60*'Table A0'!$L60</f>
        <v>197021.35167479832</v>
      </c>
      <c r="S39" s="22">
        <f>'Table Thresholds_nominal'!Z60*'Table A0'!$L60</f>
        <v>250657.69263136102</v>
      </c>
      <c r="T39" s="22">
        <f>'Table Thresholds_nominal'!AA60*'Table A0'!$L60</f>
        <v>443974.54084562516</v>
      </c>
      <c r="U39" s="22">
        <f>'Table Thresholds_nominal'!AB60*'Table A0'!$L60</f>
        <v>886381.41215399932</v>
      </c>
      <c r="W39" s="22"/>
      <c r="X39" s="22"/>
      <c r="Y39" s="22"/>
      <c r="Z39" s="22"/>
      <c r="AA39" s="22"/>
      <c r="AB39" s="22"/>
    </row>
    <row r="40" spans="1:28" ht="13.5" customHeight="1">
      <c r="A40" s="118">
        <v>1968</v>
      </c>
      <c r="B40" s="28">
        <f>'Table B2'!C40*'Table B1'!$F56/(10)</f>
        <v>148322.06285653517</v>
      </c>
      <c r="C40" s="28">
        <f>'Table B2'!D40*'Table B1'!$F56/(5)</f>
        <v>181402.2510805339</v>
      </c>
      <c r="D40" s="28">
        <f>'Table B2'!E40*'Table B1'!$F56/(1)</f>
        <v>303630.93954812153</v>
      </c>
      <c r="E40" s="28">
        <f>'Table B2'!F40*'Table B1'!$F56/(0.5)</f>
        <v>384448.56226699764</v>
      </c>
      <c r="F40" s="28">
        <f>'Table B2'!G40*'Table B1'!$F56/(0.1)</f>
        <v>650017.00853461633</v>
      </c>
      <c r="G40" s="28">
        <f>'Table B2'!H40*'Table B1'!$F56/(0.01)</f>
        <v>1332476.9337162366</v>
      </c>
      <c r="H40" s="28"/>
      <c r="I40" s="28">
        <f>(100-'Table B2'!C40)*'Table B1'!$F56/(90)</f>
        <v>47890.637156821525</v>
      </c>
      <c r="J40" s="28">
        <f>'Table B2'!J40*'Table B1'!$F56/(5)</f>
        <v>115241.8746325364</v>
      </c>
      <c r="K40" s="28">
        <f>'Table B2'!K40*'Table B1'!$F56/(4)</f>
        <v>150845.07896363697</v>
      </c>
      <c r="L40" s="28">
        <f>'Table B2'!L40*'Table B1'!$F56/(0.5)</f>
        <v>222813.31682924545</v>
      </c>
      <c r="M40" s="28">
        <f>'Table B2'!M40*'Table B1'!$F56/(0.4)</f>
        <v>318056.450700093</v>
      </c>
      <c r="N40" s="28">
        <f>'Table B2'!N40*'Table B1'!$F56/(0.09)</f>
        <v>574188.12795888062</v>
      </c>
      <c r="O40" s="22"/>
      <c r="P40" s="22">
        <f>'Table Thresholds_nominal'!W61*'Table A0'!$L61</f>
        <v>105652.64808007228</v>
      </c>
      <c r="Q40" s="22">
        <f>'Table Thresholds_nominal'!X61*'Table A0'!$L61</f>
        <v>127473.46842409892</v>
      </c>
      <c r="R40" s="22">
        <f>'Table Thresholds_nominal'!Y61*'Table A0'!$L61</f>
        <v>201618.85238861042</v>
      </c>
      <c r="S40" s="22">
        <f>'Table Thresholds_nominal'!Z61*'Table A0'!$L61</f>
        <v>255193.70426764927</v>
      </c>
      <c r="T40" s="22">
        <f>'Table Thresholds_nominal'!AA61*'Table A0'!$L61</f>
        <v>447071.82405244623</v>
      </c>
      <c r="U40" s="22">
        <f>'Table Thresholds_nominal'!AB61*'Table A0'!$L61</f>
        <v>905804.23123203812</v>
      </c>
      <c r="W40" s="22"/>
      <c r="X40" s="22"/>
      <c r="Y40" s="22"/>
      <c r="Z40" s="22"/>
      <c r="AA40" s="22"/>
      <c r="AB40" s="22"/>
    </row>
    <row r="41" spans="1:28" ht="13.5" customHeight="1">
      <c r="A41" s="118">
        <v>1969</v>
      </c>
      <c r="B41" s="28">
        <f>'Table B2'!C41*'Table B1'!$F57/(10)</f>
        <v>151392.91118675628</v>
      </c>
      <c r="C41" s="28">
        <f>'Table B2'!D41*'Table B1'!$F57/(5)</f>
        <v>184625.50144726373</v>
      </c>
      <c r="D41" s="28">
        <f>'Table B2'!E41*'Table B1'!$F57/(1)</f>
        <v>305530.17591974617</v>
      </c>
      <c r="E41" s="28">
        <f>'Table B2'!F41*'Table B1'!$F57/(0.5)</f>
        <v>385387.33061272529</v>
      </c>
      <c r="F41" s="28">
        <f>'Table B2'!G41*'Table B1'!$F57/(0.1)</f>
        <v>649575.52821796446</v>
      </c>
      <c r="G41" s="28">
        <f>'Table B2'!H41*'Table B1'!$F57/(0.01)</f>
        <v>1383955.1145169688</v>
      </c>
      <c r="H41" s="28"/>
      <c r="I41" s="28">
        <f>(100-'Table B2'!C41)*'Table B1'!$F57/(90)</f>
        <v>48613.795424496071</v>
      </c>
      <c r="J41" s="28">
        <f>'Table B2'!J41*'Table B1'!$F57/(5)</f>
        <v>118160.32092624879</v>
      </c>
      <c r="K41" s="28">
        <f>'Table B2'!K41*'Table B1'!$F57/(4)</f>
        <v>154399.33282914312</v>
      </c>
      <c r="L41" s="28">
        <f>'Table B2'!L41*'Table B1'!$F57/(0.5)</f>
        <v>225673.02122676701</v>
      </c>
      <c r="M41" s="28">
        <f>'Table B2'!M41*'Table B1'!$F57/(0.4)</f>
        <v>319340.28121141548</v>
      </c>
      <c r="N41" s="28">
        <f>'Table B2'!N41*'Table B1'!$F57/(0.09)</f>
        <v>567977.79640696407</v>
      </c>
      <c r="O41" s="22"/>
      <c r="P41" s="22">
        <f>'Table Thresholds_nominal'!W62*'Table A0'!$L62</f>
        <v>108359.92989761592</v>
      </c>
      <c r="Q41" s="22">
        <f>'Table Thresholds_nominal'!X62*'Table A0'!$L62</f>
        <v>130798.10550360581</v>
      </c>
      <c r="R41" s="22">
        <f>'Table Thresholds_nominal'!Y62*'Table A0'!$L62</f>
        <v>203429.92256190459</v>
      </c>
      <c r="S41" s="22">
        <f>'Table Thresholds_nominal'!Z62*'Table A0'!$L62</f>
        <v>256782.04099370408</v>
      </c>
      <c r="T41" s="22">
        <f>'Table Thresholds_nominal'!AA62*'Table A0'!$L62</f>
        <v>445218.65195957862</v>
      </c>
      <c r="U41" s="22">
        <f>'Table Thresholds_nominal'!AB62*'Table A0'!$L62</f>
        <v>903090.94204209256</v>
      </c>
      <c r="W41" s="22"/>
      <c r="X41" s="22"/>
      <c r="Y41" s="22"/>
      <c r="Z41" s="22"/>
      <c r="AA41" s="22"/>
      <c r="AB41" s="22"/>
    </row>
    <row r="42" spans="1:28" ht="13.5" customHeight="1">
      <c r="A42" s="118">
        <v>1970</v>
      </c>
      <c r="B42" s="28">
        <f>'Table B2'!C42*'Table B1'!$F58/(10)</f>
        <v>153567.8910037172</v>
      </c>
      <c r="C42" s="28">
        <f>'Table B2'!D42*'Table B1'!$F58/(5)</f>
        <v>187112.44532440917</v>
      </c>
      <c r="D42" s="28">
        <f>'Table B2'!E42*'Table B1'!$F58/(1)</f>
        <v>307087.92104175483</v>
      </c>
      <c r="E42" s="28">
        <f>'Table B2'!F42*'Table B1'!$F58/(0.5)</f>
        <v>384084.24957881664</v>
      </c>
      <c r="F42" s="28">
        <f>'Table B2'!G42*'Table B1'!$F58/(0.1)</f>
        <v>632363.00904175884</v>
      </c>
      <c r="G42" s="28">
        <f>'Table B2'!H42*'Table B1'!$F58/(0.01)</f>
        <v>1250367.7283796368</v>
      </c>
      <c r="H42" s="28"/>
      <c r="I42" s="28">
        <f>(100-'Table B2'!C42)*'Table B1'!$F58/(90)</f>
        <v>49410.46444348048</v>
      </c>
      <c r="J42" s="28">
        <f>'Table B2'!J42*'Table B1'!$F58/(5)</f>
        <v>120023.33668302523</v>
      </c>
      <c r="K42" s="28">
        <f>'Table B2'!K42*'Table B1'!$F58/(4)</f>
        <v>157118.5763950728</v>
      </c>
      <c r="L42" s="28">
        <f>'Table B2'!L42*'Table B1'!$F58/(0.5)</f>
        <v>230091.59250469296</v>
      </c>
      <c r="M42" s="28">
        <f>'Table B2'!M42*'Table B1'!$F58/(0.4)</f>
        <v>322014.55971308111</v>
      </c>
      <c r="N42" s="28">
        <f>'Table B2'!N42*'Table B1'!$F58/(0.09)</f>
        <v>563695.81800421688</v>
      </c>
      <c r="O42" s="22"/>
      <c r="P42" s="22">
        <f>'Table Thresholds_nominal'!W63*'Table A0'!$L63</f>
        <v>109973.49886773832</v>
      </c>
      <c r="Q42" s="22">
        <f>'Table Thresholds_nominal'!X63*'Table A0'!$L63</f>
        <v>133121.39365592028</v>
      </c>
      <c r="R42" s="22">
        <f>'Table Thresholds_nominal'!Y63*'Table A0'!$L63</f>
        <v>208077.4226562574</v>
      </c>
      <c r="S42" s="22">
        <f>'Table Thresholds_nominal'!Z63*'Table A0'!$L63</f>
        <v>261255.82001062285</v>
      </c>
      <c r="T42" s="22">
        <f>'Table Thresholds_nominal'!AA63*'Table A0'!$L63</f>
        <v>446219.93384743191</v>
      </c>
      <c r="U42" s="22">
        <f>'Table Thresholds_nominal'!AB63*'Table A0'!$L63</f>
        <v>873532.87145378743</v>
      </c>
      <c r="W42" s="22"/>
      <c r="X42" s="22"/>
      <c r="Y42" s="22"/>
      <c r="Z42" s="22"/>
      <c r="AA42" s="22"/>
      <c r="AB42" s="22"/>
    </row>
    <row r="43" spans="1:28" ht="13.5" customHeight="1">
      <c r="A43" s="118">
        <v>1971</v>
      </c>
      <c r="B43" s="28">
        <f>'Table B2'!C43*'Table B1'!$F59/(10)</f>
        <v>157376.22292088461</v>
      </c>
      <c r="C43" s="28">
        <f>'Table B2'!D43*'Table B1'!$F59/(5)</f>
        <v>192130.06218458666</v>
      </c>
      <c r="D43" s="28">
        <f>'Table B2'!E43*'Table B1'!$F59/(1)</f>
        <v>317682.82777298283</v>
      </c>
      <c r="E43" s="28">
        <f>'Table B2'!F43*'Table B1'!$F59/(0.5)</f>
        <v>398850.72896391858</v>
      </c>
      <c r="F43" s="28">
        <f>'Table B2'!G43*'Table B1'!$F59/(0.1)</f>
        <v>660868.56105610856</v>
      </c>
      <c r="G43" s="28">
        <f>'Table B2'!H43*'Table B1'!$F59/(0.01)</f>
        <v>1318058.8184328694</v>
      </c>
      <c r="H43" s="28"/>
      <c r="I43" s="28">
        <f>(100-'Table B2'!C43)*'Table B1'!$F59/(90)</f>
        <v>50630.487811522878</v>
      </c>
      <c r="J43" s="28">
        <f>'Table B2'!J43*'Table B1'!$F59/(5)</f>
        <v>122622.3836571826</v>
      </c>
      <c r="K43" s="28">
        <f>'Table B2'!K43*'Table B1'!$F59/(4)</f>
        <v>160741.87078748763</v>
      </c>
      <c r="L43" s="28">
        <f>'Table B2'!L43*'Table B1'!$F59/(0.5)</f>
        <v>236514.92658204702</v>
      </c>
      <c r="M43" s="28">
        <f>'Table B2'!M43*'Table B1'!$F59/(0.4)</f>
        <v>333346.27094087104</v>
      </c>
      <c r="N43" s="28">
        <f>'Table B2'!N43*'Table B1'!$F59/(0.09)</f>
        <v>587847.42134757957</v>
      </c>
      <c r="O43" s="22"/>
      <c r="P43" s="22">
        <f>'Table Thresholds_nominal'!W64*'Table A0'!$L64</f>
        <v>112202.00349135317</v>
      </c>
      <c r="Q43" s="22">
        <f>'Table Thresholds_nominal'!X64*'Table A0'!$L64</f>
        <v>135975.02432945359</v>
      </c>
      <c r="R43" s="22">
        <f>'Table Thresholds_nominal'!Y64*'Table A0'!$L64</f>
        <v>214403.59058109138</v>
      </c>
      <c r="S43" s="22">
        <f>'Table Thresholds_nominal'!Z64*'Table A0'!$L64</f>
        <v>270199.02862350666</v>
      </c>
      <c r="T43" s="22">
        <f>'Table Thresholds_nominal'!AA64*'Table A0'!$L64</f>
        <v>465217.85553894064</v>
      </c>
      <c r="U43" s="22">
        <f>'Table Thresholds_nominal'!AB64*'Table A0'!$L64</f>
        <v>910294.86256156687</v>
      </c>
      <c r="W43" s="22"/>
      <c r="X43" s="22"/>
      <c r="Y43" s="22"/>
      <c r="Z43" s="22"/>
      <c r="AA43" s="22"/>
      <c r="AB43" s="22"/>
    </row>
    <row r="44" spans="1:28" ht="13.5" customHeight="1">
      <c r="A44" s="118">
        <v>1972</v>
      </c>
      <c r="B44" s="28">
        <f>'Table B2'!C44*'Table B1'!$F60/(10)</f>
        <v>163510.59696059945</v>
      </c>
      <c r="C44" s="28">
        <f>'Table B2'!D44*'Table B1'!$F60/(5)</f>
        <v>200132.76429348948</v>
      </c>
      <c r="D44" s="28">
        <f>'Table B2'!E44*'Table B1'!$F60/(1)</f>
        <v>337207.74383839098</v>
      </c>
      <c r="E44" s="28">
        <f>'Table B2'!F44*'Table B1'!$F60/(0.5)</f>
        <v>428367.22972669534</v>
      </c>
      <c r="F44" s="28">
        <f>'Table B2'!G44*'Table B1'!$F60/(0.1)</f>
        <v>723447.7615319225</v>
      </c>
      <c r="G44" s="28">
        <f>'Table B2'!H44*'Table B1'!$F60/(0.01)</f>
        <v>1539385.3419637233</v>
      </c>
      <c r="H44" s="28"/>
      <c r="I44" s="28">
        <f>(100-'Table B2'!C44)*'Table B1'!$F60/(90)</f>
        <v>52220.145923615302</v>
      </c>
      <c r="J44" s="28">
        <f>'Table B2'!J44*'Table B1'!$F60/(5)</f>
        <v>126888.4296277094</v>
      </c>
      <c r="K44" s="28">
        <f>'Table B2'!K44*'Table B1'!$F60/(4)</f>
        <v>165864.01940726416</v>
      </c>
      <c r="L44" s="28">
        <f>'Table B2'!L44*'Table B1'!$F60/(0.5)</f>
        <v>246048.25795008647</v>
      </c>
      <c r="M44" s="28">
        <f>'Table B2'!M44*'Table B1'!$F60/(0.4)</f>
        <v>354597.09677538846</v>
      </c>
      <c r="N44" s="28">
        <f>'Table B2'!N44*'Table B1'!$F60/(0.09)</f>
        <v>632788.03037283372</v>
      </c>
      <c r="O44" s="22"/>
      <c r="P44" s="22">
        <f>'Table Thresholds_nominal'!W65*'Table A0'!$L65</f>
        <v>116483.57271001564</v>
      </c>
      <c r="Q44" s="22">
        <f>'Table Thresholds_nominal'!X65*'Table A0'!$L65</f>
        <v>140351.49669498243</v>
      </c>
      <c r="R44" s="22">
        <f>'Table Thresholds_nominal'!Y65*'Table A0'!$L65</f>
        <v>222333.55786589795</v>
      </c>
      <c r="S44" s="22">
        <f>'Table Thresholds_nominal'!Z65*'Table A0'!$L65</f>
        <v>282521.37639178685</v>
      </c>
      <c r="T44" s="22">
        <f>'Table Thresholds_nominal'!AA65*'Table A0'!$L65</f>
        <v>497060.92305784608</v>
      </c>
      <c r="U44" s="22">
        <f>'Table Thresholds_nominal'!AB65*'Table A0'!$L65</f>
        <v>1001647.3822889938</v>
      </c>
      <c r="W44" s="22"/>
      <c r="X44" s="22"/>
      <c r="Y44" s="22"/>
      <c r="Z44" s="22"/>
      <c r="AA44" s="22"/>
      <c r="AB44" s="22"/>
    </row>
    <row r="45" spans="1:28" ht="13.5" customHeight="1">
      <c r="A45" s="118">
        <v>1973</v>
      </c>
      <c r="B45" s="28">
        <f>'Table B2'!C45*'Table B1'!$F61/(10)</f>
        <v>165656.0101048479</v>
      </c>
      <c r="C45" s="28">
        <f>'Table B2'!D45*'Table B1'!$F61/(5)</f>
        <v>203481.67569973093</v>
      </c>
      <c r="D45" s="28">
        <f>'Table B2'!E45*'Table B1'!$F61/(1)</f>
        <v>343593.16276672098</v>
      </c>
      <c r="E45" s="28">
        <f>'Table B2'!F45*'Table B1'!$F61/(0.5)</f>
        <v>434592.75364333688</v>
      </c>
      <c r="F45" s="28">
        <f>'Table B2'!G45*'Table B1'!$F61/(0.1)</f>
        <v>724954.95795855543</v>
      </c>
      <c r="G45" s="28">
        <f>'Table B2'!H45*'Table B1'!$F61/(0.01)</f>
        <v>1501873.4705959586</v>
      </c>
      <c r="H45" s="28"/>
      <c r="I45" s="28">
        <f>(100-'Table B2'!C45)*'Table B1'!$F61/(90)</f>
        <v>52005.097358062318</v>
      </c>
      <c r="J45" s="28">
        <f>'Table B2'!J45*'Table B1'!$F61/(5)</f>
        <v>127830.3445099649</v>
      </c>
      <c r="K45" s="28">
        <f>'Table B2'!K45*'Table B1'!$F61/(4)</f>
        <v>168453.8039329834</v>
      </c>
      <c r="L45" s="28">
        <f>'Table B2'!L45*'Table B1'!$F61/(0.5)</f>
        <v>252593.57189010512</v>
      </c>
      <c r="M45" s="28">
        <f>'Table B2'!M45*'Table B1'!$F61/(0.4)</f>
        <v>362002.20256453223</v>
      </c>
      <c r="N45" s="28">
        <f>'Table B2'!N45*'Table B1'!$F61/(0.09)</f>
        <v>638630.67877662193</v>
      </c>
      <c r="O45" s="22"/>
      <c r="P45" s="22">
        <f>'Table Thresholds_nominal'!W66*'Table A0'!$L66</f>
        <v>116985.20954973786</v>
      </c>
      <c r="Q45" s="22">
        <f>'Table Thresholds_nominal'!X66*'Table A0'!$L66</f>
        <v>142055.703647138</v>
      </c>
      <c r="R45" s="22">
        <f>'Table Thresholds_nominal'!Y66*'Table A0'!$L66</f>
        <v>226256.92761548847</v>
      </c>
      <c r="S45" s="22">
        <f>'Table Thresholds_nominal'!Z66*'Table A0'!$L66</f>
        <v>289353.09034157137</v>
      </c>
      <c r="T45" s="22">
        <f>'Table Thresholds_nominal'!AA66*'Table A0'!$L66</f>
        <v>503028.66122399771</v>
      </c>
      <c r="U45" s="22">
        <f>'Table Thresholds_nominal'!AB66*'Table A0'!$L66</f>
        <v>1002579.3348275471</v>
      </c>
      <c r="W45" s="22"/>
      <c r="X45" s="22"/>
      <c r="Y45" s="22"/>
      <c r="Z45" s="22"/>
      <c r="AA45" s="22"/>
      <c r="AB45" s="22"/>
    </row>
    <row r="46" spans="1:28" ht="13.5" customHeight="1">
      <c r="A46" s="118">
        <v>1974</v>
      </c>
      <c r="B46" s="28">
        <f>'Table B2'!C46*'Table B1'!$F62/(10)</f>
        <v>163318.67959785173</v>
      </c>
      <c r="C46" s="28">
        <f>'Table B2'!D46*'Table B1'!$F62/(5)</f>
        <v>202212.26159571687</v>
      </c>
      <c r="D46" s="28">
        <f>'Table B2'!E46*'Table B1'!$F62/(1)</f>
        <v>347575.33675592998</v>
      </c>
      <c r="E46" s="28">
        <f>'Table B2'!F46*'Table B1'!$F62/(0.5)</f>
        <v>445269.53451642446</v>
      </c>
      <c r="F46" s="28">
        <f>'Table B2'!G46*'Table B1'!$F62/(0.1)</f>
        <v>771980.53255466081</v>
      </c>
      <c r="G46" s="28">
        <f>'Table B2'!H46*'Table B1'!$F62/(0.01)</f>
        <v>1669147.0974154831</v>
      </c>
      <c r="H46" s="28"/>
      <c r="I46" s="28">
        <f>(100-'Table B2'!C46)*'Table B1'!$F62/(90)</f>
        <v>50037.593501197975</v>
      </c>
      <c r="J46" s="28">
        <f>'Table B2'!J46*'Table B1'!$F62/(5)</f>
        <v>124425.09759998652</v>
      </c>
      <c r="K46" s="28">
        <f>'Table B2'!K46*'Table B1'!$F62/(4)</f>
        <v>165871.49280566361</v>
      </c>
      <c r="L46" s="28">
        <f>'Table B2'!L46*'Table B1'!$F62/(0.5)</f>
        <v>249881.13899543555</v>
      </c>
      <c r="M46" s="28">
        <f>'Table B2'!M46*'Table B1'!$F62/(0.4)</f>
        <v>363591.78500686539</v>
      </c>
      <c r="N46" s="28">
        <f>'Table B2'!N46*'Table B1'!$F62/(0.09)</f>
        <v>672295.35868123628</v>
      </c>
      <c r="O46" s="22"/>
      <c r="P46" s="22">
        <f>'Table Thresholds_nominal'!W67*'Table A0'!$L67</f>
        <v>113365.02452621298</v>
      </c>
      <c r="Q46" s="22">
        <f>'Table Thresholds_nominal'!X67*'Table A0'!$L67</f>
        <v>138756.63015321601</v>
      </c>
      <c r="R46" s="22">
        <f>'Table Thresholds_nominal'!Y67*'Table A0'!$L67</f>
        <v>225569.44985850499</v>
      </c>
      <c r="S46" s="22">
        <f>'Table Thresholds_nominal'!Z67*'Table A0'!$L67</f>
        <v>285969.99514213705</v>
      </c>
      <c r="T46" s="22">
        <f>'Table Thresholds_nominal'!AA67*'Table A0'!$L67</f>
        <v>517250.25153072976</v>
      </c>
      <c r="U46" s="22">
        <f>'Table Thresholds_nominal'!AB67*'Table A0'!$L67</f>
        <v>1102360.1617460221</v>
      </c>
      <c r="W46" s="22"/>
      <c r="X46" s="22"/>
      <c r="Y46" s="22"/>
      <c r="Z46" s="22"/>
      <c r="AA46" s="22"/>
      <c r="AB46" s="22"/>
    </row>
    <row r="47" spans="1:28" ht="13.5" customHeight="1">
      <c r="A47" s="118">
        <v>1975</v>
      </c>
      <c r="B47" s="28">
        <f>'Table B2'!C47*'Table B1'!$F63/(10)</f>
        <v>161364.41382893271</v>
      </c>
      <c r="C47" s="28">
        <f>'Table B2'!D47*'Table B1'!$F63/(5)</f>
        <v>198973.83434347535</v>
      </c>
      <c r="D47" s="28">
        <f>'Table B2'!E47*'Table B1'!$F63/(1)</f>
        <v>343899.37046371691</v>
      </c>
      <c r="E47" s="28">
        <f>'Table B2'!F47*'Table B1'!$F63/(0.5)</f>
        <v>442800.92700487806</v>
      </c>
      <c r="F47" s="28">
        <f>'Table B2'!G47*'Table B1'!$F63/(0.1)</f>
        <v>766456.57566115621</v>
      </c>
      <c r="G47" s="28">
        <f>'Table B2'!H47*'Table B1'!$F63/(0.01)</f>
        <v>1658521.7866335285</v>
      </c>
      <c r="H47" s="28"/>
      <c r="I47" s="28">
        <f>(100-'Table B2'!C47)*'Table B1'!$F63/(90)</f>
        <v>49820.693669069908</v>
      </c>
      <c r="J47" s="28">
        <f>'Table B2'!J47*'Table B1'!$F63/(5)</f>
        <v>123754.99331439004</v>
      </c>
      <c r="K47" s="28">
        <f>'Table B2'!K47*'Table B1'!$F63/(4)</f>
        <v>162742.45031341497</v>
      </c>
      <c r="L47" s="28">
        <f>'Table B2'!L47*'Table B1'!$F63/(0.5)</f>
        <v>244997.81392255577</v>
      </c>
      <c r="M47" s="28">
        <f>'Table B2'!M47*'Table B1'!$F63/(0.4)</f>
        <v>361887.01484080852</v>
      </c>
      <c r="N47" s="28">
        <f>'Table B2'!N47*'Table B1'!$F63/(0.09)</f>
        <v>667338.2188864483</v>
      </c>
      <c r="O47" s="22"/>
      <c r="P47" s="22">
        <f>'Table Thresholds_nominal'!W68*'Table A0'!$L68</f>
        <v>112939.51367257672</v>
      </c>
      <c r="Q47" s="22">
        <f>'Table Thresholds_nominal'!X68*'Table A0'!$L68</f>
        <v>137217.01602144708</v>
      </c>
      <c r="R47" s="22">
        <f>'Table Thresholds_nominal'!Y68*'Table A0'!$L68</f>
        <v>217906.671479251</v>
      </c>
      <c r="S47" s="22">
        <f>'Table Thresholds_nominal'!Z68*'Table A0'!$L68</f>
        <v>285707.90439661674</v>
      </c>
      <c r="T47" s="22">
        <f>'Table Thresholds_nominal'!AA68*'Table A0'!$L68</f>
        <v>515578.04713706608</v>
      </c>
      <c r="U47" s="22">
        <f>'Table Thresholds_nominal'!AB68*'Table A0'!$L68</f>
        <v>1078114.6528137545</v>
      </c>
      <c r="W47" s="22"/>
      <c r="X47" s="22"/>
      <c r="Y47" s="22"/>
      <c r="Z47" s="22"/>
      <c r="AA47" s="22"/>
      <c r="AB47" s="22"/>
    </row>
    <row r="48" spans="1:28" ht="13.5" customHeight="1">
      <c r="A48" s="118">
        <v>1976</v>
      </c>
      <c r="B48" s="28">
        <f>'Table B2'!C48*'Table B1'!$F64/(10)</f>
        <v>165262.40856727731</v>
      </c>
      <c r="C48" s="28">
        <f>'Table B2'!D48*'Table B1'!$F64/(5)</f>
        <v>204494.87110530742</v>
      </c>
      <c r="D48" s="28">
        <f>'Table B2'!E48*'Table B1'!$F64/(1)</f>
        <v>355559.69130152138</v>
      </c>
      <c r="E48" s="28">
        <f>'Table B2'!F48*'Table B1'!$F64/(0.5)</f>
        <v>458910.69485856342</v>
      </c>
      <c r="F48" s="28">
        <f>'Table B2'!G48*'Table B1'!$F64/(0.1)</f>
        <v>807836.57849325589</v>
      </c>
      <c r="G48" s="28">
        <f>'Table B2'!H48*'Table B1'!$F64/(0.01)</f>
        <v>1785548.2318193226</v>
      </c>
      <c r="H48" s="28"/>
      <c r="I48" s="28">
        <f>(100-'Table B2'!C48)*'Table B1'!$F64/(90)</f>
        <v>50524.401818887498</v>
      </c>
      <c r="J48" s="28">
        <f>'Table B2'!J48*'Table B1'!$F64/(5)</f>
        <v>126029.94602924718</v>
      </c>
      <c r="K48" s="28">
        <f>'Table B2'!K48*'Table B1'!$F64/(4)</f>
        <v>166728.66605625392</v>
      </c>
      <c r="L48" s="28">
        <f>'Table B2'!L48*'Table B1'!$F64/(0.5)</f>
        <v>252208.68774447931</v>
      </c>
      <c r="M48" s="28">
        <f>'Table B2'!M48*'Table B1'!$F64/(0.4)</f>
        <v>371679.22394989029</v>
      </c>
      <c r="N48" s="28">
        <f>'Table B2'!N48*'Table B1'!$F64/(0.09)</f>
        <v>699201.95034591528</v>
      </c>
      <c r="O48" s="22"/>
      <c r="P48" s="22">
        <f>'Table Thresholds_nominal'!W69*'Table A0'!$L69</f>
        <v>115368.94730733777</v>
      </c>
      <c r="Q48" s="22">
        <f>'Table Thresholds_nominal'!X69*'Table A0'!$L69</f>
        <v>140144.13773847133</v>
      </c>
      <c r="R48" s="22">
        <f>'Table Thresholds_nominal'!Y69*'Table A0'!$L69</f>
        <v>225276.7498339692</v>
      </c>
      <c r="S48" s="22">
        <f>'Table Thresholds_nominal'!Z69*'Table A0'!$L69</f>
        <v>291765.40549391712</v>
      </c>
      <c r="T48" s="22">
        <f>'Table Thresholds_nominal'!AA69*'Table A0'!$L69</f>
        <v>532783.48943953356</v>
      </c>
      <c r="U48" s="22">
        <f>'Table Thresholds_nominal'!AB69*'Table A0'!$L69</f>
        <v>1152874.4997039328</v>
      </c>
      <c r="W48" s="22"/>
      <c r="X48" s="22"/>
      <c r="Y48" s="22"/>
      <c r="Z48" s="22"/>
      <c r="AA48" s="22"/>
      <c r="AB48" s="22"/>
    </row>
    <row r="49" spans="1:28" ht="13.5" customHeight="1">
      <c r="A49" s="118">
        <v>1977</v>
      </c>
      <c r="B49" s="28">
        <f>'Table B2'!C49*'Table B1'!$F65/(10)</f>
        <v>167301.29310746616</v>
      </c>
      <c r="C49" s="28">
        <f>'Table B2'!D49*'Table B1'!$F65/(5)</f>
        <v>207404.66206447358</v>
      </c>
      <c r="D49" s="28">
        <f>'Table B2'!E49*'Table B1'!$F65/(1)</f>
        <v>363706.56436771795</v>
      </c>
      <c r="E49" s="28">
        <f>'Table B2'!F49*'Table B1'!$F65/(0.5)</f>
        <v>471154.02959247073</v>
      </c>
      <c r="F49" s="28">
        <f>'Table B2'!G49*'Table B1'!$F65/(0.1)</f>
        <v>836599.62807943311</v>
      </c>
      <c r="G49" s="28">
        <f>'Table B2'!H49*'Table B1'!$F65/(0.01)</f>
        <v>1844618.333627258</v>
      </c>
      <c r="H49" s="28"/>
      <c r="I49" s="28">
        <f>(100-'Table B2'!C49)*'Table B1'!$F65/(90)</f>
        <v>50420.257878716184</v>
      </c>
      <c r="J49" s="28">
        <f>'Table B2'!J49*'Table B1'!$F65/(5)</f>
        <v>127197.92415045874</v>
      </c>
      <c r="K49" s="28">
        <f>'Table B2'!K49*'Table B1'!$F65/(4)</f>
        <v>168329.1864886625</v>
      </c>
      <c r="L49" s="28">
        <f>'Table B2'!L49*'Table B1'!$F65/(0.5)</f>
        <v>256259.09914296522</v>
      </c>
      <c r="M49" s="28">
        <f>'Table B2'!M49*'Table B1'!$F65/(0.4)</f>
        <v>379792.62997073011</v>
      </c>
      <c r="N49" s="28">
        <f>'Table B2'!N49*'Table B1'!$F65/(0.09)</f>
        <v>724597.54968523048</v>
      </c>
      <c r="O49" s="22"/>
      <c r="P49" s="22">
        <f>'Table Thresholds_nominal'!W70*'Table A0'!$L70</f>
        <v>116375.31650832745</v>
      </c>
      <c r="Q49" s="22">
        <f>'Table Thresholds_nominal'!X70*'Table A0'!$L70</f>
        <v>141538.43703450347</v>
      </c>
      <c r="R49" s="22">
        <f>'Table Thresholds_nominal'!Y70*'Table A0'!$L70</f>
        <v>228002.50166377009</v>
      </c>
      <c r="S49" s="22">
        <f>'Table Thresholds_nominal'!Z70*'Table A0'!$L70</f>
        <v>296139.17439972406</v>
      </c>
      <c r="T49" s="22">
        <f>'Table Thresholds_nominal'!AA70*'Table A0'!$L70</f>
        <v>546836.88781783439</v>
      </c>
      <c r="U49" s="22">
        <f>'Table Thresholds_nominal'!AB70*'Table A0'!$L70</f>
        <v>1201902.8529158155</v>
      </c>
      <c r="W49" s="22"/>
      <c r="X49" s="22"/>
      <c r="Y49" s="22"/>
      <c r="Z49" s="22"/>
      <c r="AA49" s="22"/>
      <c r="AB49" s="22"/>
    </row>
    <row r="50" spans="1:28" ht="13.5" customHeight="1">
      <c r="A50" s="118">
        <v>1978</v>
      </c>
      <c r="B50" s="28">
        <f>'Table B2'!C50*'Table B1'!$F66/(10)</f>
        <v>169849.75025152677</v>
      </c>
      <c r="C50" s="28">
        <f>'Table B2'!D50*'Table B1'!$F66/(5)</f>
        <v>211415.91165426449</v>
      </c>
      <c r="D50" s="28">
        <f>'Table B2'!E50*'Table B1'!$F66/(1)</f>
        <v>374980.89297628449</v>
      </c>
      <c r="E50" s="28">
        <f>'Table B2'!F50*'Table B1'!$F66/(0.5)</f>
        <v>486434.92325325147</v>
      </c>
      <c r="F50" s="28">
        <f>'Table B2'!G50*'Table B1'!$F66/(0.1)</f>
        <v>867483.86898905982</v>
      </c>
      <c r="G50" s="28">
        <f>'Table B2'!H50*'Table B1'!$F66/(0.01)</f>
        <v>1938061.7487050372</v>
      </c>
      <c r="H50" s="28"/>
      <c r="I50" s="28">
        <f>(100-'Table B2'!C50)*'Table B1'!$F66/(90)</f>
        <v>49926.589649192712</v>
      </c>
      <c r="J50" s="28">
        <f>'Table B2'!J50*'Table B1'!$F66/(5)</f>
        <v>128283.58884878902</v>
      </c>
      <c r="K50" s="28">
        <f>'Table B2'!K50*'Table B1'!$F66/(4)</f>
        <v>170524.66632375951</v>
      </c>
      <c r="L50" s="28">
        <f>'Table B2'!L50*'Table B1'!$F66/(0.5)</f>
        <v>263526.86269931751</v>
      </c>
      <c r="M50" s="28">
        <f>'Table B2'!M50*'Table B1'!$F66/(0.4)</f>
        <v>391172.68681929947</v>
      </c>
      <c r="N50" s="28">
        <f>'Table B2'!N50*'Table B1'!$F66/(0.09)</f>
        <v>748530.7712428401</v>
      </c>
      <c r="O50" s="22"/>
      <c r="P50" s="22">
        <f>'Table Thresholds_nominal'!W71*'Table A0'!$L71</f>
        <v>117290.89325963755</v>
      </c>
      <c r="Q50" s="22">
        <f>'Table Thresholds_nominal'!X71*'Table A0'!$L71</f>
        <v>142894.14709459973</v>
      </c>
      <c r="R50" s="22">
        <f>'Table Thresholds_nominal'!Y71*'Table A0'!$L71</f>
        <v>234155.34004060915</v>
      </c>
      <c r="S50" s="22">
        <f>'Table Thresholds_nominal'!Z71*'Table A0'!$L71</f>
        <v>306697.34373583511</v>
      </c>
      <c r="T50" s="22">
        <f>'Table Thresholds_nominal'!AA71*'Table A0'!$L71</f>
        <v>567483.3607878061</v>
      </c>
      <c r="U50" s="22">
        <f>'Table Thresholds_nominal'!AB71*'Table A0'!$L71</f>
        <v>1244547.0014777498</v>
      </c>
      <c r="W50" s="22"/>
      <c r="X50" s="22"/>
      <c r="Y50" s="22"/>
      <c r="Z50" s="22"/>
      <c r="AA50" s="22"/>
      <c r="AB50" s="22"/>
    </row>
    <row r="51" spans="1:28" ht="13.5" customHeight="1">
      <c r="A51" s="118">
        <v>1979</v>
      </c>
      <c r="B51" s="28">
        <f>'Table B2'!C51*'Table B1'!$F67/(10)</f>
        <v>168881.13856796638</v>
      </c>
      <c r="C51" s="28">
        <f>'Table B2'!D51*'Table B1'!$F67/(5)</f>
        <v>210791.23835301021</v>
      </c>
      <c r="D51" s="28">
        <f>'Table B2'!E51*'Table B1'!$F67/(1)</f>
        <v>379984.08978214581</v>
      </c>
      <c r="E51" s="28">
        <f>'Table B2'!F51*'Table B1'!$F67/(0.5)</f>
        <v>496295.77111645869</v>
      </c>
      <c r="F51" s="28">
        <f>'Table B2'!G51*'Table B1'!$F67/(0.1)</f>
        <v>897244.07881645486</v>
      </c>
      <c r="G51" s="28">
        <f>'Table B2'!H51*'Table B1'!$F67/(0.01)</f>
        <v>2090309.7748993707</v>
      </c>
      <c r="H51" s="28"/>
      <c r="I51" s="28">
        <f>(100-'Table B2'!C51)*'Table B1'!$F67/(90)</f>
        <v>49146.727777677886</v>
      </c>
      <c r="J51" s="28">
        <f>'Table B2'!J51*'Table B1'!$F67/(5)</f>
        <v>126971.03878292259</v>
      </c>
      <c r="K51" s="28">
        <f>'Table B2'!K51*'Table B1'!$F67/(4)</f>
        <v>168493.0254957263</v>
      </c>
      <c r="L51" s="28">
        <f>'Table B2'!L51*'Table B1'!$F67/(0.5)</f>
        <v>263672.40844783286</v>
      </c>
      <c r="M51" s="28">
        <f>'Table B2'!M51*'Table B1'!$F67/(0.4)</f>
        <v>396058.69419145962</v>
      </c>
      <c r="N51" s="28">
        <f>'Table B2'!N51*'Table B1'!$F67/(0.09)</f>
        <v>764681.22369613091</v>
      </c>
      <c r="O51" s="22"/>
      <c r="P51" s="22">
        <f>'Table Thresholds_nominal'!W72*'Table A0'!$L72</f>
        <v>116173.3997901835</v>
      </c>
      <c r="Q51" s="22">
        <f>'Table Thresholds_nominal'!X72*'Table A0'!$L72</f>
        <v>141341.01406828317</v>
      </c>
      <c r="R51" s="22">
        <f>'Table Thresholds_nominal'!Y72*'Table A0'!$L72</f>
        <v>232580.9324794921</v>
      </c>
      <c r="S51" s="22">
        <f>'Table Thresholds_nominal'!Z72*'Table A0'!$L72</f>
        <v>309792.94547740452</v>
      </c>
      <c r="T51" s="22">
        <f>'Table Thresholds_nominal'!AA72*'Table A0'!$L72</f>
        <v>571884.65751376736</v>
      </c>
      <c r="U51" s="22">
        <f>'Table Thresholds_nominal'!AB72*'Table A0'!$L72</f>
        <v>1301456.1502104527</v>
      </c>
      <c r="W51" s="22"/>
      <c r="X51" s="22"/>
      <c r="Y51" s="22"/>
      <c r="Z51" s="22"/>
      <c r="AA51" s="22"/>
      <c r="AB51" s="22"/>
    </row>
    <row r="52" spans="1:28" ht="13.5" customHeight="1">
      <c r="A52" s="118">
        <v>1980</v>
      </c>
      <c r="B52" s="28">
        <f>'Table B2'!C52*'Table B1'!$F68/(10)</f>
        <v>169440.11581570364</v>
      </c>
      <c r="C52" s="28">
        <f>'Table B2'!D52*'Table B1'!$F68/(5)</f>
        <v>212486.9988793917</v>
      </c>
      <c r="D52" s="28">
        <f>'Table B2'!E52*'Table B1'!$F68/(1)</f>
        <v>387959.35430522641</v>
      </c>
      <c r="E52" s="28">
        <f>'Table B2'!F52*'Table B1'!$F68/(0.5)</f>
        <v>510476.01265313377</v>
      </c>
      <c r="F52" s="28">
        <f>'Table B2'!G52*'Table B1'!$F68/(0.1)</f>
        <v>946198.14505259111</v>
      </c>
      <c r="G52" s="28">
        <f>'Table B2'!H52*'Table B1'!$F68/(0.01)</f>
        <v>2300583.8753352729</v>
      </c>
      <c r="H52" s="28"/>
      <c r="I52" s="28">
        <f>(100-'Table B2'!C52)*'Table B1'!$F68/(90)</f>
        <v>48265.296998467231</v>
      </c>
      <c r="J52" s="28">
        <f>'Table B2'!J52*'Table B1'!$F68/(5)</f>
        <v>126393.23275201555</v>
      </c>
      <c r="K52" s="28">
        <f>'Table B2'!K52*'Table B1'!$F68/(4)</f>
        <v>168618.91002293304</v>
      </c>
      <c r="L52" s="28">
        <f>'Table B2'!L52*'Table B1'!$F68/(0.5)</f>
        <v>265442.69595731911</v>
      </c>
      <c r="M52" s="28">
        <f>'Table B2'!M52*'Table B1'!$F68/(0.4)</f>
        <v>401545.4795532694</v>
      </c>
      <c r="N52" s="28">
        <f>'Table B2'!N52*'Table B1'!$F68/(0.09)</f>
        <v>795710.84168784879</v>
      </c>
      <c r="O52" s="22"/>
      <c r="P52" s="22">
        <f>'Table Thresholds_nominal'!W73*'Table A0'!$L73</f>
        <v>115476.38743896893</v>
      </c>
      <c r="Q52" s="22">
        <f>'Table Thresholds_nominal'!X73*'Table A0'!$L73</f>
        <v>140908.87010528782</v>
      </c>
      <c r="R52" s="22">
        <f>'Table Thresholds_nominal'!Y73*'Table A0'!$L73</f>
        <v>234962.58522442792</v>
      </c>
      <c r="S52" s="22">
        <f>'Table Thresholds_nominal'!Z73*'Table A0'!$L73</f>
        <v>310921.75352649268</v>
      </c>
      <c r="T52" s="22">
        <f>'Table Thresholds_nominal'!AA73*'Table A0'!$L73</f>
        <v>595479.90097855532</v>
      </c>
      <c r="U52" s="22">
        <f>'Table Thresholds_nominal'!AB73*'Table A0'!$L73</f>
        <v>1376055.1761064001</v>
      </c>
      <c r="W52" s="22"/>
      <c r="X52" s="22"/>
      <c r="Y52" s="22"/>
      <c r="Z52" s="22"/>
      <c r="AA52" s="22"/>
      <c r="AB52" s="22"/>
    </row>
    <row r="53" spans="1:28" ht="13.5" customHeight="1">
      <c r="A53" s="118">
        <v>1981</v>
      </c>
      <c r="B53" s="28">
        <f>'Table B2'!C53*'Table B1'!$F69/(10)</f>
        <v>169595.96971043211</v>
      </c>
      <c r="C53" s="28">
        <f>'Table B2'!D53*'Table B1'!$F69/(5)</f>
        <v>212778.34318061965</v>
      </c>
      <c r="D53" s="28">
        <f>'Table B2'!E53*'Table B1'!$F69/(1)</f>
        <v>387171.01527484594</v>
      </c>
      <c r="E53" s="28">
        <f>'Table B2'!F53*'Table B1'!$F69/(0.5)</f>
        <v>511126.00024299498</v>
      </c>
      <c r="F53" s="28">
        <f>'Table B2'!G53*'Table B1'!$F69/(0.1)</f>
        <v>956930.07355090324</v>
      </c>
      <c r="G53" s="28">
        <f>'Table B2'!H53*'Table B1'!$F69/(0.01)</f>
        <v>2344117.1197185223</v>
      </c>
      <c r="H53" s="28"/>
      <c r="I53" s="28">
        <f>(100-'Table B2'!C53)*'Table B1'!$F69/(90)</f>
        <v>48111.648030418211</v>
      </c>
      <c r="J53" s="28">
        <f>'Table B2'!J53*'Table B1'!$F69/(5)</f>
        <v>126413.59624024465</v>
      </c>
      <c r="K53" s="28">
        <f>'Table B2'!K53*'Table B1'!$F69/(4)</f>
        <v>169180.17515706303</v>
      </c>
      <c r="L53" s="28">
        <f>'Table B2'!L53*'Table B1'!$F69/(0.5)</f>
        <v>263216.03030669683</v>
      </c>
      <c r="M53" s="28">
        <f>'Table B2'!M53*'Table B1'!$F69/(0.4)</f>
        <v>399674.981916018</v>
      </c>
      <c r="N53" s="28">
        <f>'Table B2'!N53*'Table B1'!$F69/(0.09)</f>
        <v>802798.17953227891</v>
      </c>
      <c r="O53" s="22"/>
      <c r="P53" s="22">
        <f>'Table Thresholds_nominal'!W74*'Table A0'!$L74</f>
        <v>115460.78530297552</v>
      </c>
      <c r="Q53" s="22">
        <f>'Table Thresholds_nominal'!X74*'Table A0'!$L74</f>
        <v>141912.3396666052</v>
      </c>
      <c r="R53" s="22">
        <f>'Table Thresholds_nominal'!Y74*'Table A0'!$L74</f>
        <v>234770.66493441261</v>
      </c>
      <c r="S53" s="22">
        <f>'Table Thresholds_nominal'!Z74*'Table A0'!$L74</f>
        <v>308051.43308588758</v>
      </c>
      <c r="T53" s="22">
        <f>'Table Thresholds_nominal'!AA74*'Table A0'!$L74</f>
        <v>595671.8665937006</v>
      </c>
      <c r="U53" s="22">
        <f>'Table Thresholds_nominal'!AB74*'Table A0'!$L74</f>
        <v>1403119.6298582645</v>
      </c>
      <c r="W53" s="22"/>
      <c r="X53" s="22"/>
      <c r="Y53" s="22"/>
      <c r="Z53" s="22"/>
      <c r="AA53" s="22"/>
      <c r="AB53" s="22"/>
    </row>
    <row r="54" spans="1:28" ht="13.5" customHeight="1">
      <c r="A54" s="118">
        <v>1982</v>
      </c>
      <c r="B54" s="28">
        <f>'Table B2'!C54*'Table B1'!$F70/(10)</f>
        <v>174170.69986563746</v>
      </c>
      <c r="C54" s="28">
        <f>'Table B2'!D54*'Table B1'!$F70/(5)</f>
        <v>219847.11689929984</v>
      </c>
      <c r="D54" s="28">
        <f>'Table B2'!E54*'Table B1'!$F70/(1)</f>
        <v>407042.94703966274</v>
      </c>
      <c r="E54" s="28">
        <f>'Table B2'!F54*'Table B1'!$F70/(0.5)</f>
        <v>539795.56286075187</v>
      </c>
      <c r="F54" s="28">
        <f>'Table B2'!G54*'Table B1'!$F70/(0.1)</f>
        <v>1020047.6730370444</v>
      </c>
      <c r="G54" s="28">
        <f>'Table B2'!H54*'Table B1'!$F70/(0.01)</f>
        <v>2513514.6010242961</v>
      </c>
      <c r="H54" s="28"/>
      <c r="I54" s="28">
        <f>(100-'Table B2'!C54)*'Table B1'!$F70/(90)</f>
        <v>48433.962178475449</v>
      </c>
      <c r="J54" s="28">
        <f>'Table B2'!J54*'Table B1'!$F70/(5)</f>
        <v>128494.28283197507</v>
      </c>
      <c r="K54" s="28">
        <f>'Table B2'!K54*'Table B1'!$F70/(4)</f>
        <v>173048.15936420913</v>
      </c>
      <c r="L54" s="28">
        <f>'Table B2'!L54*'Table B1'!$F70/(0.5)</f>
        <v>274290.33121857373</v>
      </c>
      <c r="M54" s="28">
        <f>'Table B2'!M54*'Table B1'!$F70/(0.4)</f>
        <v>419732.53531667852</v>
      </c>
      <c r="N54" s="28">
        <f>'Table B2'!N54*'Table B1'!$F70/(0.09)</f>
        <v>854106.90326068329</v>
      </c>
      <c r="O54" s="22"/>
      <c r="P54" s="22">
        <f>'Table Thresholds_nominal'!W75*'Table A0'!$L75</f>
        <v>117086.89569127938</v>
      </c>
      <c r="Q54" s="22">
        <f>'Table Thresholds_nominal'!X75*'Table A0'!$L75</f>
        <v>144213.92794049825</v>
      </c>
      <c r="R54" s="22">
        <f>'Table Thresholds_nominal'!Y75*'Table A0'!$L75</f>
        <v>240998.20201129306</v>
      </c>
      <c r="S54" s="22">
        <f>'Table Thresholds_nominal'!Z75*'Table A0'!$L75</f>
        <v>323042.78312563209</v>
      </c>
      <c r="T54" s="22">
        <f>'Table Thresholds_nominal'!AA75*'Table A0'!$L75</f>
        <v>625732.96788627631</v>
      </c>
      <c r="U54" s="22">
        <f>'Table Thresholds_nominal'!AB75*'Table A0'!$L75</f>
        <v>1511868.9013392874</v>
      </c>
      <c r="W54" s="22"/>
      <c r="X54" s="22"/>
      <c r="Y54" s="22"/>
      <c r="Z54" s="22"/>
      <c r="AA54" s="22"/>
      <c r="AB54" s="22"/>
    </row>
    <row r="55" spans="1:28" ht="13.5" customHeight="1">
      <c r="A55" s="118">
        <v>1983</v>
      </c>
      <c r="B55" s="28">
        <f>'Table B2'!C55*'Table B1'!$F71/(10)</f>
        <v>178678.70896766437</v>
      </c>
      <c r="C55" s="28">
        <f>'Table B2'!D55*'Table B1'!$F71/(5)</f>
        <v>227197.04918036511</v>
      </c>
      <c r="D55" s="28">
        <f>'Table B2'!E55*'Table B1'!$F71/(1)</f>
        <v>427253.80625390424</v>
      </c>
      <c r="E55" s="28">
        <f>'Table B2'!F55*'Table B1'!$F71/(0.5)</f>
        <v>572292.80504117499</v>
      </c>
      <c r="F55" s="28">
        <f>'Table B2'!G55*'Table B1'!$F71/(0.1)</f>
        <v>1103918.1737430133</v>
      </c>
      <c r="G55" s="28">
        <f>'Table B2'!H55*'Table B1'!$F71/(0.01)</f>
        <v>2899551.3522910536</v>
      </c>
      <c r="H55" s="28"/>
      <c r="I55" s="28">
        <f>(100-'Table B2'!C55)*'Table B1'!$F71/(90)</f>
        <v>48403.668690293736</v>
      </c>
      <c r="J55" s="28">
        <f>'Table B2'!J55*'Table B1'!$F71/(5)</f>
        <v>130160.36875496365</v>
      </c>
      <c r="K55" s="28">
        <f>'Table B2'!K55*'Table B1'!$F71/(4)</f>
        <v>177182.85991198034</v>
      </c>
      <c r="L55" s="28">
        <f>'Table B2'!L55*'Table B1'!$F71/(0.5)</f>
        <v>282214.8074666335</v>
      </c>
      <c r="M55" s="28">
        <f>'Table B2'!M55*'Table B1'!$F71/(0.4)</f>
        <v>439386.46286571532</v>
      </c>
      <c r="N55" s="28">
        <f>'Table B2'!N55*'Table B1'!$F71/(0.09)</f>
        <v>904403.37612656457</v>
      </c>
      <c r="O55" s="22"/>
      <c r="P55" s="22">
        <f>'Table Thresholds_nominal'!W76*'Table A0'!$L76</f>
        <v>118218.9322642036</v>
      </c>
      <c r="Q55" s="22">
        <f>'Table Thresholds_nominal'!X76*'Table A0'!$L76</f>
        <v>146623.61100716313</v>
      </c>
      <c r="R55" s="22">
        <f>'Table Thresholds_nominal'!Y76*'Table A0'!$L76</f>
        <v>248198.52386502558</v>
      </c>
      <c r="S55" s="22">
        <f>'Table Thresholds_nominal'!Z76*'Table A0'!$L76</f>
        <v>334992.01920133113</v>
      </c>
      <c r="T55" s="22">
        <f>'Table Thresholds_nominal'!AA76*'Table A0'!$L76</f>
        <v>659739.72803634894</v>
      </c>
      <c r="U55" s="22">
        <f>'Table Thresholds_nominal'!AB76*'Table A0'!$L76</f>
        <v>1660675.0311851643</v>
      </c>
      <c r="W55" s="22"/>
      <c r="X55" s="22"/>
      <c r="Y55" s="22"/>
      <c r="Z55" s="22"/>
      <c r="AA55" s="22"/>
      <c r="AB55" s="22"/>
    </row>
    <row r="56" spans="1:28" ht="13.5" customHeight="1">
      <c r="A56" s="118">
        <v>1984</v>
      </c>
      <c r="B56" s="28">
        <f>'Table B2'!C56*'Table B1'!$F72/(10)</f>
        <v>183179.2296740062</v>
      </c>
      <c r="C56" s="28">
        <f>'Table B2'!D56*'Table B1'!$F72/(5)</f>
        <v>234427.3464797971</v>
      </c>
      <c r="D56" s="28">
        <f>'Table B2'!E56*'Table B1'!$F72/(1)</f>
        <v>449627.36956118781</v>
      </c>
      <c r="E56" s="28">
        <f>'Table B2'!F56*'Table B1'!$F72/(0.5)</f>
        <v>609483.8806985172</v>
      </c>
      <c r="F56" s="28">
        <f>'Table B2'!G56*'Table B1'!$F72/(0.1)</f>
        <v>1230474.4607281268</v>
      </c>
      <c r="G56" s="28">
        <f>'Table B2'!H56*'Table B1'!$F72/(0.01)</f>
        <v>3235485.8871835615</v>
      </c>
      <c r="H56" s="28"/>
      <c r="I56" s="28">
        <f>(100-'Table B2'!C56)*'Table B1'!$F72/(90)</f>
        <v>48384.502145496263</v>
      </c>
      <c r="J56" s="28">
        <f>'Table B2'!J56*'Table B1'!$F72/(5)</f>
        <v>131931.11286821536</v>
      </c>
      <c r="K56" s="28">
        <f>'Table B2'!K56*'Table B1'!$F72/(4)</f>
        <v>180627.3407094494</v>
      </c>
      <c r="L56" s="28">
        <f>'Table B2'!L56*'Table B1'!$F72/(0.5)</f>
        <v>289770.85842385853</v>
      </c>
      <c r="M56" s="28">
        <f>'Table B2'!M56*'Table B1'!$F72/(0.4)</f>
        <v>454236.23569111468</v>
      </c>
      <c r="N56" s="28">
        <f>'Table B2'!N56*'Table B1'!$F72/(0.09)</f>
        <v>1007695.4133441896</v>
      </c>
      <c r="O56" s="22"/>
      <c r="P56" s="22">
        <f>'Table Thresholds_nominal'!W77*'Table A0'!$L77</f>
        <v>119849.68132312174</v>
      </c>
      <c r="Q56" s="22">
        <f>'Table Thresholds_nominal'!X77*'Table A0'!$L77</f>
        <v>148960.13425037742</v>
      </c>
      <c r="R56" s="22">
        <f>'Table Thresholds_nominal'!Y77*'Table A0'!$L77</f>
        <v>255586.80293343708</v>
      </c>
      <c r="S56" s="22">
        <f>'Table Thresholds_nominal'!Z77*'Table A0'!$L77</f>
        <v>343841.05519143963</v>
      </c>
      <c r="T56" s="22">
        <f>'Table Thresholds_nominal'!AA77*'Table A0'!$L77</f>
        <v>710721.97511089756</v>
      </c>
      <c r="U56" s="22">
        <f>'Table Thresholds_nominal'!AB77*'Table A0'!$L77</f>
        <v>1827720.4581425544</v>
      </c>
      <c r="W56" s="22"/>
      <c r="X56" s="22"/>
      <c r="Y56" s="22"/>
      <c r="Z56" s="22"/>
      <c r="AA56" s="22"/>
      <c r="AB56" s="22"/>
    </row>
    <row r="57" spans="1:28" ht="13.5" customHeight="1">
      <c r="A57" s="118">
        <v>1985</v>
      </c>
      <c r="B57" s="28">
        <f>'Table B2'!C57*'Table B1'!$F73/(10)</f>
        <v>186649.1128680408</v>
      </c>
      <c r="C57" s="28">
        <f>'Table B2'!D57*'Table B1'!$F73/(5)</f>
        <v>239053.9579402715</v>
      </c>
      <c r="D57" s="28">
        <f>'Table B2'!E57*'Table B1'!$F73/(1)</f>
        <v>456643.89550365327</v>
      </c>
      <c r="E57" s="28">
        <f>'Table B2'!F57*'Table B1'!$F73/(0.5)</f>
        <v>618063.37038482376</v>
      </c>
      <c r="F57" s="28">
        <f>'Table B2'!G57*'Table B1'!$F73/(0.1)</f>
        <v>1240143.3995536268</v>
      </c>
      <c r="G57" s="28">
        <f>'Table B2'!H57*'Table B1'!$F73/(0.01)</f>
        <v>3382779.8196326164</v>
      </c>
      <c r="H57" s="28"/>
      <c r="I57" s="28">
        <f>(100-'Table B2'!C57)*'Table B1'!$F73/(90)</f>
        <v>48994.86912541488</v>
      </c>
      <c r="J57" s="28">
        <f>'Table B2'!J57*'Table B1'!$F73/(5)</f>
        <v>134244.2677958101</v>
      </c>
      <c r="K57" s="28">
        <f>'Table B2'!K57*'Table B1'!$F73/(4)</f>
        <v>184656.47354942604</v>
      </c>
      <c r="L57" s="28">
        <f>'Table B2'!L57*'Table B1'!$F73/(0.5)</f>
        <v>295224.42062248278</v>
      </c>
      <c r="M57" s="28">
        <f>'Table B2'!M57*'Table B1'!$F73/(0.4)</f>
        <v>462543.36309262295</v>
      </c>
      <c r="N57" s="28">
        <f>'Table B2'!N57*'Table B1'!$F73/(0.09)</f>
        <v>1002072.686211517</v>
      </c>
      <c r="O57" s="22"/>
      <c r="P57" s="22">
        <f>'Table Thresholds_nominal'!W78*'Table A0'!$L78</f>
        <v>121746.20411908354</v>
      </c>
      <c r="Q57" s="22">
        <f>'Table Thresholds_nominal'!X78*'Table A0'!$L78</f>
        <v>152430.54079650051</v>
      </c>
      <c r="R57" s="22">
        <f>'Table Thresholds_nominal'!Y78*'Table A0'!$L78</f>
        <v>260646.53587244303</v>
      </c>
      <c r="S57" s="22">
        <f>'Table Thresholds_nominal'!Z78*'Table A0'!$L78</f>
        <v>350066.76990414347</v>
      </c>
      <c r="T57" s="22">
        <f>'Table Thresholds_nominal'!AA78*'Table A0'!$L78</f>
        <v>715404.66770224704</v>
      </c>
      <c r="U57" s="22">
        <f>'Table Thresholds_nominal'!AB78*'Table A0'!$L78</f>
        <v>1915753.6648895044</v>
      </c>
      <c r="W57" s="22"/>
      <c r="X57" s="22"/>
      <c r="Y57" s="22"/>
      <c r="Z57" s="22"/>
      <c r="AA57" s="22"/>
      <c r="AB57" s="22"/>
    </row>
    <row r="58" spans="1:28" ht="13.5" customHeight="1">
      <c r="A58" s="118">
        <v>1986</v>
      </c>
      <c r="B58" s="28">
        <f>'Table B2'!C58*'Table B1'!$F74/(10)</f>
        <v>192434.66745477088</v>
      </c>
      <c r="C58" s="28">
        <f>'Table B2'!D58*'Table B1'!$F74/(5)</f>
        <v>246605.31875812271</v>
      </c>
      <c r="D58" s="28">
        <f>'Table B2'!E58*'Table B1'!$F74/(1)</f>
        <v>470820.01595486468</v>
      </c>
      <c r="E58" s="28">
        <f>'Table B2'!F58*'Table B1'!$F74/(0.5)</f>
        <v>637528.60473276791</v>
      </c>
      <c r="F58" s="28">
        <f>'Table B2'!G58*'Table B1'!$F74/(0.1)</f>
        <v>1296265.3182923316</v>
      </c>
      <c r="G58" s="28">
        <f>'Table B2'!H58*'Table B1'!$F74/(0.01)</f>
        <v>3714632.3945114906</v>
      </c>
      <c r="H58" s="28"/>
      <c r="I58" s="28">
        <f>(100-'Table B2'!C58)*'Table B1'!$F74/(90)</f>
        <v>50026.144110398214</v>
      </c>
      <c r="J58" s="28">
        <f>'Table B2'!J58*'Table B1'!$F74/(5)</f>
        <v>138264.01615141905</v>
      </c>
      <c r="K58" s="28">
        <f>'Table B2'!K58*'Table B1'!$F74/(4)</f>
        <v>190551.6444589372</v>
      </c>
      <c r="L58" s="28">
        <f>'Table B2'!L58*'Table B1'!$F74/(0.5)</f>
        <v>304111.4271769615</v>
      </c>
      <c r="M58" s="28">
        <f>'Table B2'!M58*'Table B1'!$F74/(0.4)</f>
        <v>472844.42634287704</v>
      </c>
      <c r="N58" s="28">
        <f>'Table B2'!N58*'Table B1'!$F74/(0.09)</f>
        <v>1027557.8653790919</v>
      </c>
      <c r="O58" s="22"/>
      <c r="P58" s="22">
        <f>'Table Thresholds_nominal'!W79*'Table A0'!$L79</f>
        <v>124959.48236631406</v>
      </c>
      <c r="Q58" s="22">
        <f>'Table Thresholds_nominal'!X79*'Table A0'!$L79</f>
        <v>156902.67195193336</v>
      </c>
      <c r="R58" s="22">
        <f>'Table Thresholds_nominal'!Y79*'Table A0'!$L79</f>
        <v>269253.81210839056</v>
      </c>
      <c r="S58" s="22">
        <f>'Table Thresholds_nominal'!Z79*'Table A0'!$L79</f>
        <v>356501.34714746434</v>
      </c>
      <c r="T58" s="22">
        <f>'Table Thresholds_nominal'!AA79*'Table A0'!$L79</f>
        <v>726508.81763237971</v>
      </c>
      <c r="U58" s="22">
        <f>'Table Thresholds_nominal'!AB79*'Table A0'!$L79</f>
        <v>1998952.5136573431</v>
      </c>
      <c r="W58" s="22"/>
      <c r="X58" s="22"/>
      <c r="Y58" s="22"/>
      <c r="Z58" s="22"/>
      <c r="AA58" s="22"/>
      <c r="AB58" s="22"/>
    </row>
    <row r="59" spans="1:28" ht="13.5" customHeight="1">
      <c r="A59" s="118">
        <v>1987</v>
      </c>
      <c r="B59" s="28">
        <f>'Table B2'!C59*'Table B1'!$F75/(10)</f>
        <v>198655.51133587115</v>
      </c>
      <c r="C59" s="28">
        <f>'Table B2'!D59*'Table B1'!$F75/(5)</f>
        <v>259552.98198860465</v>
      </c>
      <c r="D59" s="28">
        <f>'Table B2'!E59*'Table B1'!$F75/(1)</f>
        <v>529483.92687611817</v>
      </c>
      <c r="E59" s="28">
        <f>'Table B2'!F59*'Table B1'!$F75/(0.5)</f>
        <v>738147.22346056148</v>
      </c>
      <c r="F59" s="28">
        <f>'Table B2'!G59*'Table B1'!$F75/(0.1)</f>
        <v>1579424.6414359368</v>
      </c>
      <c r="G59" s="28">
        <f>'Table B2'!H59*'Table B1'!$F75/(0.01)</f>
        <v>4481097.8724950505</v>
      </c>
      <c r="H59" s="28"/>
      <c r="I59" s="28">
        <f>(100-'Table B2'!C59)*'Table B1'!$F75/(90)</f>
        <v>50086.551437641545</v>
      </c>
      <c r="J59" s="28">
        <f>'Table B2'!J59*'Table B1'!$F75/(5)</f>
        <v>137758.04068313769</v>
      </c>
      <c r="K59" s="28">
        <f>'Table B2'!K59*'Table B1'!$F75/(4)</f>
        <v>192070.24576672626</v>
      </c>
      <c r="L59" s="28">
        <f>'Table B2'!L59*'Table B1'!$F75/(0.5)</f>
        <v>320820.63029167469</v>
      </c>
      <c r="M59" s="28">
        <f>'Table B2'!M59*'Table B1'!$F75/(0.4)</f>
        <v>527827.86896671774</v>
      </c>
      <c r="N59" s="28">
        <f>'Table B2'!N59*'Table B1'!$F75/(0.09)</f>
        <v>1257016.5046515907</v>
      </c>
      <c r="O59" s="22"/>
      <c r="P59" s="22">
        <f>'Table Thresholds_nominal'!W80*'Table A0'!$L80</f>
        <v>124756.42917659102</v>
      </c>
      <c r="Q59" s="22">
        <f>'Table Thresholds_nominal'!X80*'Table A0'!$L80</f>
        <v>157011.78671184342</v>
      </c>
      <c r="R59" s="22">
        <f>'Table Thresholds_nominal'!Y80*'Table A0'!$L80</f>
        <v>280453.00222549378</v>
      </c>
      <c r="S59" s="22">
        <f>'Table Thresholds_nominal'!Z80*'Table A0'!$L80</f>
        <v>384444.16503184405</v>
      </c>
      <c r="T59" s="22">
        <f>'Table Thresholds_nominal'!AA80*'Table A0'!$L80</f>
        <v>855194.50497409992</v>
      </c>
      <c r="U59" s="22">
        <f>'Table Thresholds_nominal'!AB80*'Table A0'!$L80</f>
        <v>2449336.4838051526</v>
      </c>
      <c r="W59" s="22"/>
      <c r="X59" s="22"/>
      <c r="Y59" s="22"/>
      <c r="Z59" s="22"/>
      <c r="AA59" s="22"/>
      <c r="AB59" s="22"/>
    </row>
    <row r="60" spans="1:28" ht="13.5" customHeight="1">
      <c r="A60" s="118">
        <v>1988</v>
      </c>
      <c r="B60" s="28">
        <f>'Table B2'!C60*'Table B1'!$F76/(10)</f>
        <v>210248.95342414733</v>
      </c>
      <c r="C60" s="28">
        <f>'Table B2'!D60*'Table B1'!$F76/(5)</f>
        <v>281297.23804501665</v>
      </c>
      <c r="D60" s="28">
        <f>'Table B2'!E60*'Table B1'!$F76/(1)</f>
        <v>617682.40033984126</v>
      </c>
      <c r="E60" s="28">
        <f>'Table B2'!F60*'Table B1'!$F76/(0.5)</f>
        <v>894306.70813188725</v>
      </c>
      <c r="F60" s="28">
        <f>'Table B2'!G60*'Table B1'!$F76/(0.1)</f>
        <v>2079124.8829766205</v>
      </c>
      <c r="G60" s="28">
        <f>'Table B2'!H60*'Table B1'!$F76/(0.01)</f>
        <v>7226587.9123403905</v>
      </c>
      <c r="H60" s="28"/>
      <c r="I60" s="28">
        <f>(100-'Table B2'!C60)*'Table B1'!$F76/(90)</f>
        <v>49767.804126120762</v>
      </c>
      <c r="J60" s="28">
        <f>'Table B2'!J60*'Table B1'!$F76/(5)</f>
        <v>139200.66880327801</v>
      </c>
      <c r="K60" s="28">
        <f>'Table B2'!K60*'Table B1'!$F76/(4)</f>
        <v>197200.9474713105</v>
      </c>
      <c r="L60" s="28">
        <f>'Table B2'!L60*'Table B1'!$F76/(0.5)</f>
        <v>341058.09254779515</v>
      </c>
      <c r="M60" s="28">
        <f>'Table B2'!M60*'Table B1'!$F76/(0.4)</f>
        <v>598102.16442070401</v>
      </c>
      <c r="N60" s="28">
        <f>'Table B2'!N60*'Table B1'!$F76/(0.09)</f>
        <v>1507184.5463806463</v>
      </c>
      <c r="O60" s="22"/>
      <c r="P60" s="22">
        <f>'Table Thresholds_nominal'!W81*'Table A0'!$L81</f>
        <v>125138.01844456057</v>
      </c>
      <c r="Q60" s="22">
        <f>'Table Thresholds_nominal'!X81*'Table A0'!$L81</f>
        <v>159394.4669431342</v>
      </c>
      <c r="R60" s="22">
        <f>'Table Thresholds_nominal'!Y81*'Table A0'!$L81</f>
        <v>293208.23398323671</v>
      </c>
      <c r="S60" s="22">
        <f>'Table Thresholds_nominal'!Z81*'Table A0'!$L81</f>
        <v>420582.4300765291</v>
      </c>
      <c r="T60" s="22">
        <f>'Table Thresholds_nominal'!AA81*'Table A0'!$L81</f>
        <v>1003805.836357998</v>
      </c>
      <c r="U60" s="22">
        <f>'Table Thresholds_nominal'!AB81*'Table A0'!$L81</f>
        <v>3239416.2511294512</v>
      </c>
      <c r="W60" s="22"/>
      <c r="X60" s="22"/>
      <c r="Y60" s="22"/>
      <c r="Z60" s="22"/>
      <c r="AA60" s="22"/>
      <c r="AB60" s="22"/>
    </row>
    <row r="61" spans="1:28" ht="13.5" customHeight="1">
      <c r="A61" s="118">
        <v>1989</v>
      </c>
      <c r="B61" s="28">
        <f>'Table B2'!C61*'Table B1'!$F77/(10)</f>
        <v>205881.80935518251</v>
      </c>
      <c r="C61" s="28">
        <f>'Table B2'!D61*'Table B1'!$F77/(5)</f>
        <v>272010.29688539065</v>
      </c>
      <c r="D61" s="28">
        <f>'Table B2'!E61*'Table B1'!$F77/(1)</f>
        <v>567711.13912079576</v>
      </c>
      <c r="E61" s="28">
        <f>'Table B2'!F61*'Table B1'!$F77/(0.5)</f>
        <v>799653.85434475087</v>
      </c>
      <c r="F61" s="28">
        <f>'Table B2'!G61*'Table B1'!$F77/(0.1)</f>
        <v>1753283.1936270259</v>
      </c>
      <c r="G61" s="28">
        <f>'Table B2'!H61*'Table B1'!$F77/(0.01)</f>
        <v>5380653.0783935543</v>
      </c>
      <c r="H61" s="28"/>
      <c r="I61" s="28">
        <f>(100-'Table B2'!C61)*'Table B1'!$F77/(90)</f>
        <v>49678.896565626368</v>
      </c>
      <c r="J61" s="28">
        <f>'Table B2'!J61*'Table B1'!$F77/(5)</f>
        <v>139753.32182497435</v>
      </c>
      <c r="K61" s="28">
        <f>'Table B2'!K61*'Table B1'!$F77/(4)</f>
        <v>198085.08632653943</v>
      </c>
      <c r="L61" s="28">
        <f>'Table B2'!L61*'Table B1'!$F77/(0.5)</f>
        <v>335768.42389684054</v>
      </c>
      <c r="M61" s="28">
        <f>'Table B2'!M61*'Table B1'!$F77/(0.4)</f>
        <v>561246.51952418208</v>
      </c>
      <c r="N61" s="28">
        <f>'Table B2'!N61*'Table B1'!$F77/(0.09)</f>
        <v>1350242.0953196341</v>
      </c>
      <c r="O61" s="22"/>
      <c r="P61" s="22">
        <f>'Table Thresholds_nominal'!W82*'Table A0'!$L82</f>
        <v>125215.05932084966</v>
      </c>
      <c r="Q61" s="22">
        <f>'Table Thresholds_nominal'!X82*'Table A0'!$L82</f>
        <v>160325.64671912079</v>
      </c>
      <c r="R61" s="22">
        <f>'Table Thresholds_nominal'!Y82*'Table A0'!$L82</f>
        <v>290156.87354941264</v>
      </c>
      <c r="S61" s="22">
        <f>'Table Thresholds_nominal'!Z82*'Table A0'!$L82</f>
        <v>409370.04903528403</v>
      </c>
      <c r="T61" s="22">
        <f>'Table Thresholds_nominal'!AA82*'Table A0'!$L82</f>
        <v>901553.96997541981</v>
      </c>
      <c r="U61" s="22">
        <f>'Table Thresholds_nominal'!AB82*'Table A0'!$L82</f>
        <v>2755720.3600860443</v>
      </c>
      <c r="W61" s="22"/>
      <c r="X61" s="22"/>
      <c r="Y61" s="22"/>
      <c r="Z61" s="22"/>
      <c r="AA61" s="22"/>
      <c r="AB61" s="22"/>
    </row>
    <row r="62" spans="1:28" ht="13.5" customHeight="1">
      <c r="A62" s="118">
        <v>1990</v>
      </c>
      <c r="B62" s="28">
        <f>'Table B2'!C62*'Table B1'!$F78/(10)</f>
        <v>207097.75478795898</v>
      </c>
      <c r="C62" s="28">
        <f>'Table B2'!D62*'Table B1'!$F78/(5)</f>
        <v>275296.58137882303</v>
      </c>
      <c r="D62" s="28">
        <f>'Table B2'!E62*'Table B1'!$F78/(1)</f>
        <v>585780.37013528182</v>
      </c>
      <c r="E62" s="28">
        <f>'Table B2'!F62*'Table B1'!$F78/(0.5)</f>
        <v>834409.71215756261</v>
      </c>
      <c r="F62" s="28">
        <f>'Table B2'!G62*'Table B1'!$F78/(0.1)</f>
        <v>1867488.4034002589</v>
      </c>
      <c r="G62" s="28">
        <f>'Table B2'!H62*'Table B1'!$F78/(0.01)</f>
        <v>5914473.2134197252</v>
      </c>
      <c r="H62" s="28"/>
      <c r="I62" s="28">
        <f>(100-'Table B2'!C62)*'Table B1'!$F78/(90)</f>
        <v>49363.994125612553</v>
      </c>
      <c r="J62" s="28">
        <f>'Table B2'!J62*'Table B1'!$F78/(5)</f>
        <v>138898.92819709497</v>
      </c>
      <c r="K62" s="28">
        <f>'Table B2'!K62*'Table B1'!$F78/(4)</f>
        <v>197675.63418970825</v>
      </c>
      <c r="L62" s="28">
        <f>'Table B2'!L62*'Table B1'!$F78/(0.5)</f>
        <v>337151.02811300108</v>
      </c>
      <c r="M62" s="28">
        <f>'Table B2'!M62*'Table B1'!$F78/(0.4)</f>
        <v>576140.03934688831</v>
      </c>
      <c r="N62" s="28">
        <f>'Table B2'!N62*'Table B1'!$F78/(0.09)</f>
        <v>1417823.4245092073</v>
      </c>
      <c r="O62" s="22"/>
      <c r="P62" s="22">
        <f>'Table Thresholds_nominal'!W83*'Table A0'!$L83</f>
        <v>124561.62936460615</v>
      </c>
      <c r="Q62" s="22">
        <f>'Table Thresholds_nominal'!X83*'Table A0'!$L83</f>
        <v>159120.92545500124</v>
      </c>
      <c r="R62" s="22">
        <f>'Table Thresholds_nominal'!Y83*'Table A0'!$L83</f>
        <v>291264.62752901827</v>
      </c>
      <c r="S62" s="22">
        <f>'Table Thresholds_nominal'!Z83*'Table A0'!$L83</f>
        <v>412918.63635001553</v>
      </c>
      <c r="T62" s="22">
        <f>'Table Thresholds_nominal'!AA83*'Table A0'!$L83</f>
        <v>956521.94747973711</v>
      </c>
      <c r="U62" s="22">
        <f>'Table Thresholds_nominal'!AB83*'Table A0'!$L83</f>
        <v>2894894.4867081493</v>
      </c>
      <c r="W62" s="22"/>
      <c r="X62" s="22"/>
      <c r="Y62" s="22"/>
      <c r="Z62" s="22"/>
      <c r="AA62" s="22"/>
      <c r="AB62" s="22"/>
    </row>
    <row r="63" spans="1:28" ht="13.5" customHeight="1">
      <c r="A63" s="118">
        <v>1991</v>
      </c>
      <c r="B63" s="28">
        <f>'Table B2'!C63*'Table B1'!$F79/(10)</f>
        <v>206399.16322463658</v>
      </c>
      <c r="C63" s="28">
        <f>'Table B2'!D63*'Table B1'!$F79/(5)</f>
        <v>272769.19099058106</v>
      </c>
      <c r="D63" s="28">
        <f>'Table B2'!E63*'Table B1'!$F79/(1)</f>
        <v>562178.49777802604</v>
      </c>
      <c r="E63" s="28">
        <f>'Table B2'!F63*'Table B1'!$F79/(0.5)</f>
        <v>783937.26275833137</v>
      </c>
      <c r="F63" s="28">
        <f>'Table B2'!G63*'Table B1'!$F79/(0.1)</f>
        <v>1689621.8605102918</v>
      </c>
      <c r="G63" s="28">
        <f>'Table B2'!H63*'Table B1'!$F79/(0.01)</f>
        <v>5141756.3807989061</v>
      </c>
      <c r="H63" s="28"/>
      <c r="I63" s="28">
        <f>(100-'Table B2'!C63)*'Table B1'!$F79/(90)</f>
        <v>50030.522672768588</v>
      </c>
      <c r="J63" s="28">
        <f>'Table B2'!J63*'Table B1'!$F79/(5)</f>
        <v>140029.13545869206</v>
      </c>
      <c r="K63" s="28">
        <f>'Table B2'!K63*'Table B1'!$F79/(4)</f>
        <v>200416.86429371982</v>
      </c>
      <c r="L63" s="28">
        <f>'Table B2'!L63*'Table B1'!$F79/(0.5)</f>
        <v>340419.7327977207</v>
      </c>
      <c r="M63" s="28">
        <f>'Table B2'!M63*'Table B1'!$F79/(0.4)</f>
        <v>557516.1133203411</v>
      </c>
      <c r="N63" s="28">
        <f>'Table B2'!N63*'Table B1'!$F79/(0.09)</f>
        <v>1306051.3582560015</v>
      </c>
      <c r="O63" s="22"/>
      <c r="P63" s="22">
        <f>'Table Thresholds_nominal'!W84*'Table A0'!$L84</f>
        <v>124985.25505149353</v>
      </c>
      <c r="Q63" s="22">
        <f>'Table Thresholds_nominal'!X84*'Table A0'!$L84</f>
        <v>161252.11077492262</v>
      </c>
      <c r="R63" s="22">
        <f>'Table Thresholds_nominal'!Y84*'Table A0'!$L84</f>
        <v>294583.36084168142</v>
      </c>
      <c r="S63" s="22">
        <f>'Table Thresholds_nominal'!Z84*'Table A0'!$L84</f>
        <v>408894.27894428617</v>
      </c>
      <c r="T63" s="22">
        <f>'Table Thresholds_nominal'!AA84*'Table A0'!$L84</f>
        <v>890289.03229806107</v>
      </c>
      <c r="U63" s="22">
        <f>'Table Thresholds_nominal'!AB84*'Table A0'!$L84</f>
        <v>2624763.8274271279</v>
      </c>
      <c r="W63" s="22"/>
      <c r="X63" s="22"/>
      <c r="Y63" s="22"/>
      <c r="Z63" s="22"/>
      <c r="AA63" s="22"/>
      <c r="AB63" s="22"/>
    </row>
    <row r="64" spans="1:28" ht="13.5" customHeight="1">
      <c r="A64" s="118">
        <v>1992</v>
      </c>
      <c r="B64" s="28">
        <f>'Table B2'!C64*'Table B1'!$F80/(10)</f>
        <v>218232.46705588046</v>
      </c>
      <c r="C64" s="28">
        <f>'Table B2'!D64*'Table B1'!$F80/(5)</f>
        <v>293850.52128011221</v>
      </c>
      <c r="D64" s="28">
        <f>'Table B2'!E64*'Table B1'!$F80/(1)</f>
        <v>647366.9423358721</v>
      </c>
      <c r="E64" s="28">
        <f>'Table B2'!F64*'Table B1'!$F80/(0.5)</f>
        <v>937491.70747580077</v>
      </c>
      <c r="F64" s="28">
        <f>'Table B2'!G64*'Table B1'!$F80/(0.1)</f>
        <v>2240833.8373811822</v>
      </c>
      <c r="G64" s="28">
        <f>'Table B2'!H64*'Table B1'!$F80/(0.01)</f>
        <v>8191283.3551328937</v>
      </c>
      <c r="H64" s="28"/>
      <c r="I64" s="28">
        <f>(100-'Table B2'!C64)*'Table B1'!$F80/(90)</f>
        <v>50476.29909133615</v>
      </c>
      <c r="J64" s="28">
        <f>'Table B2'!J64*'Table B1'!$F80/(5)</f>
        <v>142614.41283164872</v>
      </c>
      <c r="K64" s="28">
        <f>'Table B2'!K64*'Table B1'!$F80/(4)</f>
        <v>205471.41601617218</v>
      </c>
      <c r="L64" s="28">
        <f>'Table B2'!L64*'Table B1'!$F80/(0.5)</f>
        <v>357242.1771959436</v>
      </c>
      <c r="M64" s="28">
        <f>'Table B2'!M64*'Table B1'!$F80/(0.4)</f>
        <v>611656.17499945534</v>
      </c>
      <c r="N64" s="28">
        <f>'Table B2'!N64*'Table B1'!$F80/(0.09)</f>
        <v>1579672.7798532145</v>
      </c>
      <c r="O64" s="22"/>
      <c r="P64" s="22">
        <f>'Table Thresholds_nominal'!W85*'Table A0'!$L85</f>
        <v>127047.05641650711</v>
      </c>
      <c r="Q64" s="22">
        <f>'Table Thresholds_nominal'!X85*'Table A0'!$L85</f>
        <v>163323.62224262327</v>
      </c>
      <c r="R64" s="22">
        <f>'Table Thresholds_nominal'!Y85*'Table A0'!$L85</f>
        <v>306876.48096511321</v>
      </c>
      <c r="S64" s="22">
        <f>'Table Thresholds_nominal'!Z85*'Table A0'!$L85</f>
        <v>436592.79254001344</v>
      </c>
      <c r="T64" s="22">
        <f>'Table Thresholds_nominal'!AA85*'Table A0'!$L85</f>
        <v>1012510.5123271422</v>
      </c>
      <c r="U64" s="22">
        <f>'Table Thresholds_nominal'!AB85*'Table A0'!$L85</f>
        <v>3533749.4096922376</v>
      </c>
      <c r="W64" s="22"/>
      <c r="X64" s="22"/>
      <c r="Y64" s="22"/>
      <c r="Z64" s="22"/>
      <c r="AA64" s="22"/>
      <c r="AB64" s="22"/>
    </row>
    <row r="65" spans="1:28" ht="13.5" customHeight="1">
      <c r="A65" s="118">
        <v>1993</v>
      </c>
      <c r="B65" s="28">
        <f>'Table B2'!C65*'Table B1'!$F81/(10)</f>
        <v>214541.5514454185</v>
      </c>
      <c r="C65" s="28">
        <f>'Table B2'!D65*'Table B1'!$F81/(5)</f>
        <v>286773.93099106272</v>
      </c>
      <c r="D65" s="28">
        <f>'Table B2'!E65*'Table B1'!$F81/(1)</f>
        <v>609896.45099903271</v>
      </c>
      <c r="E65" s="28">
        <f>'Table B2'!F65*'Table B1'!$F81/(0.5)</f>
        <v>863716.8427998228</v>
      </c>
      <c r="F65" s="28">
        <f>'Table B2'!G65*'Table B1'!$F81/(0.1)</f>
        <v>1954174.5133070394</v>
      </c>
      <c r="G65" s="28">
        <f>'Table B2'!H65*'Table B1'!$F81/(0.01)</f>
        <v>6453289.1545954635</v>
      </c>
      <c r="H65" s="28"/>
      <c r="I65" s="28">
        <f>(100-'Table B2'!C65)*'Table B1'!$F81/(90)</f>
        <v>51008.827322527883</v>
      </c>
      <c r="J65" s="28">
        <f>'Table B2'!J65*'Table B1'!$F81/(5)</f>
        <v>142309.17189977429</v>
      </c>
      <c r="K65" s="28">
        <f>'Table B2'!K65*'Table B1'!$F81/(4)</f>
        <v>205993.30098907021</v>
      </c>
      <c r="L65" s="28">
        <f>'Table B2'!L65*'Table B1'!$F81/(0.5)</f>
        <v>356076.05919824238</v>
      </c>
      <c r="M65" s="28">
        <f>'Table B2'!M65*'Table B1'!$F81/(0.4)</f>
        <v>591102.42517301871</v>
      </c>
      <c r="N65" s="28">
        <f>'Table B2'!N65*'Table B1'!$F81/(0.09)</f>
        <v>1454272.8864972149</v>
      </c>
      <c r="O65" s="22"/>
      <c r="P65" s="22">
        <f>'Table Thresholds_nominal'!W86*'Table A0'!$L86</f>
        <v>126755.89825561314</v>
      </c>
      <c r="Q65" s="22">
        <f>'Table Thresholds_nominal'!X86*'Table A0'!$L86</f>
        <v>163844.41550062966</v>
      </c>
      <c r="R65" s="22">
        <f>'Table Thresholds_nominal'!Y86*'Table A0'!$L86</f>
        <v>307906.40442995803</v>
      </c>
      <c r="S65" s="22">
        <f>'Table Thresholds_nominal'!Z86*'Table A0'!$L86</f>
        <v>431119.12878360413</v>
      </c>
      <c r="T65" s="22">
        <f>'Table Thresholds_nominal'!AA86*'Table A0'!$L86</f>
        <v>960574.58050744305</v>
      </c>
      <c r="U65" s="22">
        <f>'Table Thresholds_nominal'!AB86*'Table A0'!$L86</f>
        <v>3070308.5542536927</v>
      </c>
      <c r="W65" s="22"/>
      <c r="X65" s="22"/>
      <c r="Y65" s="22"/>
      <c r="Z65" s="22"/>
      <c r="AA65" s="22"/>
      <c r="AB65" s="22"/>
    </row>
    <row r="66" spans="1:28" ht="13.5" customHeight="1">
      <c r="A66" s="118">
        <v>1994</v>
      </c>
      <c r="B66" s="28">
        <f>'Table B2'!C66*'Table B1'!$F82/(10)</f>
        <v>214467.82646031136</v>
      </c>
      <c r="C66" s="28">
        <f>'Table B2'!D66*'Table B1'!$F82/(5)</f>
        <v>284878.0185435079</v>
      </c>
      <c r="D66" s="28">
        <f>'Table B2'!E66*'Table B1'!$F82/(1)</f>
        <v>593042.47557758528</v>
      </c>
      <c r="E66" s="28">
        <f>'Table B2'!F66*'Table B1'!$F82/(0.5)</f>
        <v>825906.86048327934</v>
      </c>
      <c r="F66" s="28">
        <f>'Table B2'!G66*'Table B1'!$F82/(0.1)</f>
        <v>1787968.6562998528</v>
      </c>
      <c r="G66" s="28">
        <f>'Table B2'!H66*'Table B1'!$F82/(0.01)</f>
        <v>5624382.1938378783</v>
      </c>
      <c r="H66" s="28"/>
      <c r="I66" s="28">
        <f>(100-'Table B2'!C66)*'Table B1'!$F82/(90)</f>
        <v>51736.306180452826</v>
      </c>
      <c r="J66" s="28">
        <f>'Table B2'!J66*'Table B1'!$F82/(5)</f>
        <v>144057.63437711479</v>
      </c>
      <c r="K66" s="28">
        <f>'Table B2'!K66*'Table B1'!$F82/(4)</f>
        <v>207836.90428498862</v>
      </c>
      <c r="L66" s="28">
        <f>'Table B2'!L66*'Table B1'!$F82/(0.5)</f>
        <v>360178.09067189123</v>
      </c>
      <c r="M66" s="28">
        <f>'Table B2'!M66*'Table B1'!$F82/(0.4)</f>
        <v>585391.41152913589</v>
      </c>
      <c r="N66" s="28">
        <f>'Table B2'!N66*'Table B1'!$F82/(0.09)</f>
        <v>1361700.4854622947</v>
      </c>
      <c r="O66" s="22"/>
      <c r="P66" s="22">
        <f>'Table Thresholds_nominal'!W87*'Table A0'!$L87</f>
        <v>128190.53217772822</v>
      </c>
      <c r="Q66" s="22">
        <f>'Table Thresholds_nominal'!X87*'Table A0'!$L87</f>
        <v>165405.47843010785</v>
      </c>
      <c r="R66" s="22">
        <f>'Table Thresholds_nominal'!Y87*'Table A0'!$L87</f>
        <v>310209.12883807498</v>
      </c>
      <c r="S66" s="22">
        <f>'Table Thresholds_nominal'!Z87*'Table A0'!$L87</f>
        <v>433216.82235826517</v>
      </c>
      <c r="T66" s="22">
        <f>'Table Thresholds_nominal'!AA87*'Table A0'!$L87</f>
        <v>926871.11488190445</v>
      </c>
      <c r="U66" s="22">
        <f>'Table Thresholds_nominal'!AB87*'Table A0'!$L87</f>
        <v>2832959.8376531368</v>
      </c>
      <c r="W66" s="22"/>
      <c r="X66" s="22"/>
      <c r="Y66" s="22"/>
      <c r="Z66" s="22"/>
      <c r="AA66" s="22"/>
      <c r="AB66" s="22"/>
    </row>
    <row r="67" spans="1:28" ht="13.5" customHeight="1">
      <c r="A67" s="118">
        <v>1995</v>
      </c>
      <c r="B67" s="28">
        <f>'Table B2'!C67*'Table B1'!$F83/(10)</f>
        <v>223059.91667718295</v>
      </c>
      <c r="C67" s="28">
        <f>'Table B2'!D67*'Table B1'!$F83/(5)</f>
        <v>298969.35309648712</v>
      </c>
      <c r="D67" s="28">
        <f>'Table B2'!E67*'Table B1'!$F83/(1)</f>
        <v>636549.05894889054</v>
      </c>
      <c r="E67" s="28">
        <f>'Table B2'!F67*'Table B1'!$F83/(0.5)</f>
        <v>897429.82081318984</v>
      </c>
      <c r="F67" s="28">
        <f>'Table B2'!G67*'Table B1'!$F83/(0.1)</f>
        <v>2001916.5831481502</v>
      </c>
      <c r="G67" s="28">
        <f>'Table B2'!H67*'Table B1'!$F83/(0.01)</f>
        <v>6473962.0641587982</v>
      </c>
      <c r="H67" s="28"/>
      <c r="I67" s="28">
        <f>(100-'Table B2'!C67)*'Table B1'!$F83/(90)</f>
        <v>51496.489335371312</v>
      </c>
      <c r="J67" s="28">
        <f>'Table B2'!J67*'Table B1'!$F83/(5)</f>
        <v>147150.48025787875</v>
      </c>
      <c r="K67" s="28">
        <f>'Table B2'!K67*'Table B1'!$F83/(4)</f>
        <v>214574.42663338626</v>
      </c>
      <c r="L67" s="28">
        <f>'Table B2'!L67*'Table B1'!$F83/(0.5)</f>
        <v>375668.29708459124</v>
      </c>
      <c r="M67" s="28">
        <f>'Table B2'!M67*'Table B1'!$F83/(0.4)</f>
        <v>621308.13022944983</v>
      </c>
      <c r="N67" s="28">
        <f>'Table B2'!N67*'Table B1'!$F83/(0.09)</f>
        <v>1505022.6408136336</v>
      </c>
      <c r="O67" s="22"/>
      <c r="P67" s="22">
        <f>'Table Thresholds_nominal'!W88*'Table A0'!$L88</f>
        <v>130571.63710991568</v>
      </c>
      <c r="Q67" s="22">
        <f>'Table Thresholds_nominal'!X88*'Table A0'!$L88</f>
        <v>169129.77233579915</v>
      </c>
      <c r="R67" s="22">
        <f>'Table Thresholds_nominal'!Y88*'Table A0'!$L88</f>
        <v>321548.20945695211</v>
      </c>
      <c r="S67" s="22">
        <f>'Table Thresholds_nominal'!Z88*'Table A0'!$L88</f>
        <v>454077.25780417654</v>
      </c>
      <c r="T67" s="22">
        <f>'Table Thresholds_nominal'!AA88*'Table A0'!$L88</f>
        <v>997829.57702197414</v>
      </c>
      <c r="U67" s="22">
        <f>'Table Thresholds_nominal'!AB88*'Table A0'!$L88</f>
        <v>3232616.6082687192</v>
      </c>
      <c r="W67" s="22"/>
      <c r="X67" s="22"/>
      <c r="Y67" s="22"/>
      <c r="Z67" s="22"/>
      <c r="AA67" s="22"/>
      <c r="AB67" s="22"/>
    </row>
    <row r="68" spans="1:28" ht="13.5" customHeight="1">
      <c r="A68" s="118">
        <v>1996</v>
      </c>
      <c r="B68" s="28">
        <f>'Table B2'!C68*'Table B1'!$F84/(10)</f>
        <v>229632.02410352789</v>
      </c>
      <c r="C68" s="28">
        <f>'Table B2'!D68*'Table B1'!$F84/(5)</f>
        <v>311209.2772819259</v>
      </c>
      <c r="D68" s="28">
        <f>'Table B2'!E68*'Table B1'!$F84/(1)</f>
        <v>678797.34714997245</v>
      </c>
      <c r="E68" s="28">
        <f>'Table B2'!F68*'Table B1'!$F84/(0.5)</f>
        <v>966631.73664564104</v>
      </c>
      <c r="F68" s="28">
        <f>'Table B2'!G68*'Table B1'!$F84/(0.1)</f>
        <v>2222824.7309744698</v>
      </c>
      <c r="G68" s="28">
        <f>'Table B2'!H68*'Table B1'!$F84/(0.01)</f>
        <v>7660387.2798343292</v>
      </c>
      <c r="H68" s="28"/>
      <c r="I68" s="28">
        <f>(100-'Table B2'!C68)*'Table B1'!$F84/(90)</f>
        <v>51235.027878230685</v>
      </c>
      <c r="J68" s="28">
        <f>'Table B2'!J68*'Table B1'!$F84/(5)</f>
        <v>148054.77092512982</v>
      </c>
      <c r="K68" s="28">
        <f>'Table B2'!K68*'Table B1'!$F84/(4)</f>
        <v>219312.25981491429</v>
      </c>
      <c r="L68" s="28">
        <f>'Table B2'!L68*'Table B1'!$F84/(0.5)</f>
        <v>390962.95765430387</v>
      </c>
      <c r="M68" s="28">
        <f>'Table B2'!M68*'Table B1'!$F84/(0.4)</f>
        <v>652583.48806343391</v>
      </c>
      <c r="N68" s="28">
        <f>'Table B2'!N68*'Table B1'!$F84/(0.09)</f>
        <v>1618651.1144344853</v>
      </c>
      <c r="O68" s="22"/>
      <c r="P68" s="22">
        <f>'Table Thresholds_nominal'!W89*'Table A0'!$L89</f>
        <v>130262.41430332857</v>
      </c>
      <c r="Q68" s="22">
        <f>'Table Thresholds_nominal'!X89*'Table A0'!$L89</f>
        <v>171452.66545190025</v>
      </c>
      <c r="R68" s="22">
        <f>'Table Thresholds_nominal'!Y89*'Table A0'!$L89</f>
        <v>332517.6945725049</v>
      </c>
      <c r="S68" s="22">
        <f>'Table Thresholds_nominal'!Z89*'Table A0'!$L89</f>
        <v>475332.89331070473</v>
      </c>
      <c r="T68" s="22">
        <f>'Table Thresholds_nominal'!AA89*'Table A0'!$L89</f>
        <v>1046333.1938822926</v>
      </c>
      <c r="U68" s="22">
        <f>'Table Thresholds_nominal'!AB89*'Table A0'!$L89</f>
        <v>3636058.3829593998</v>
      </c>
      <c r="W68" s="22"/>
      <c r="X68" s="22"/>
      <c r="Y68" s="22"/>
      <c r="Z68" s="22"/>
      <c r="AA68" s="22"/>
      <c r="AB68" s="22"/>
    </row>
    <row r="69" spans="1:28" ht="13.5" customHeight="1">
      <c r="A69" s="118">
        <v>1997</v>
      </c>
      <c r="B69" s="28">
        <f>'Table B2'!C69*'Table B1'!$F85/(10)</f>
        <v>238864.22829948174</v>
      </c>
      <c r="C69" s="28">
        <f>'Table B2'!D69*'Table B1'!$F85/(5)</f>
        <v>327021.52532111428</v>
      </c>
      <c r="D69" s="28">
        <f>'Table B2'!E69*'Table B1'!$F85/(1)</f>
        <v>735534.76163925545</v>
      </c>
      <c r="E69" s="28">
        <f>'Table B2'!F69*'Table B1'!$F85/(0.5)</f>
        <v>1063681.2803822441</v>
      </c>
      <c r="F69" s="28">
        <f>'Table B2'!G69*'Table B1'!$F85/(0.1)</f>
        <v>2586781.7494224454</v>
      </c>
      <c r="G69" s="28">
        <f>'Table B2'!H69*'Table B1'!$F85/(0.01)</f>
        <v>9583537.7125925347</v>
      </c>
      <c r="H69" s="28"/>
      <c r="I69" s="28">
        <f>(100-'Table B2'!C69)*'Table B1'!$F85/(90)</f>
        <v>51584.073374668609</v>
      </c>
      <c r="J69" s="28">
        <f>'Table B2'!J69*'Table B1'!$F85/(5)</f>
        <v>150706.93127784919</v>
      </c>
      <c r="K69" s="28">
        <f>'Table B2'!K69*'Table B1'!$F85/(4)</f>
        <v>224893.21624157901</v>
      </c>
      <c r="L69" s="28">
        <f>'Table B2'!L69*'Table B1'!$F85/(0.5)</f>
        <v>407388.24289626669</v>
      </c>
      <c r="M69" s="28">
        <f>'Table B2'!M69*'Table B1'!$F85/(0.4)</f>
        <v>682906.16312219365</v>
      </c>
      <c r="N69" s="28">
        <f>'Table B2'!N69*'Table B1'!$F85/(0.09)</f>
        <v>1809364.4201813247</v>
      </c>
      <c r="P69" s="22">
        <f>'Table Thresholds_nominal'!W90*'Table A0'!$L90</f>
        <v>132657.1747748034</v>
      </c>
      <c r="Q69" s="22">
        <f>'Table Thresholds_nominal'!X90*'Table A0'!$L90</f>
        <v>173730.7955403261</v>
      </c>
      <c r="R69" s="22">
        <f>'Table Thresholds_nominal'!Y90*'Table A0'!$L90</f>
        <v>348389.80849908211</v>
      </c>
      <c r="S69" s="22">
        <f>'Table Thresholds_nominal'!Z90*'Table A0'!$L90</f>
        <v>490361.3401788965</v>
      </c>
      <c r="T69" s="22">
        <f>'Table Thresholds_nominal'!AA90*'Table A0'!$L90</f>
        <v>1127148.9781151083</v>
      </c>
      <c r="U69" s="22">
        <f>'Table Thresholds_nominal'!AB90*'Table A0'!$L90</f>
        <v>4232227.6452599624</v>
      </c>
      <c r="W69" s="22"/>
      <c r="X69" s="22"/>
      <c r="Y69" s="22"/>
      <c r="Z69" s="22"/>
      <c r="AA69" s="22"/>
      <c r="AB69" s="22"/>
    </row>
    <row r="70" spans="1:28" ht="13.5" customHeight="1">
      <c r="A70" s="118">
        <v>1998</v>
      </c>
      <c r="B70" s="28">
        <f>'Table B2'!C70*'Table B1'!$F86/(10)</f>
        <v>250442.3798502284</v>
      </c>
      <c r="C70" s="28">
        <f>'Table B2'!D70*'Table B1'!$F86/(5)</f>
        <v>346093.86933445442</v>
      </c>
      <c r="D70" s="28">
        <f>'Table B2'!E70*'Table B1'!$F86/(1)</f>
        <v>800429.35272899945</v>
      </c>
      <c r="E70" s="28">
        <f>'Table B2'!F70*'Table B1'!$F86/(0.5)</f>
        <v>1179151.3554241287</v>
      </c>
      <c r="F70" s="28">
        <f>'Table B2'!G70*'Table B1'!$F86/(0.1)</f>
        <v>3008246.981269551</v>
      </c>
      <c r="G70" s="28">
        <f>'Table B2'!H70*'Table B1'!$F86/(0.01)</f>
        <v>12015531.946463488</v>
      </c>
      <c r="H70" s="28"/>
      <c r="I70" s="28">
        <f>(100-'Table B2'!C70)*'Table B1'!$F86/(90)</f>
        <v>52987.784714404879</v>
      </c>
      <c r="J70" s="28">
        <f>'Table B2'!J70*'Table B1'!$F86/(5)</f>
        <v>154790.89036600239</v>
      </c>
      <c r="K70" s="28">
        <f>'Table B2'!K70*'Table B1'!$F86/(4)</f>
        <v>232509.99848581816</v>
      </c>
      <c r="L70" s="28">
        <f>'Table B2'!L70*'Table B1'!$F86/(0.5)</f>
        <v>421707.35003387003</v>
      </c>
      <c r="M70" s="28">
        <f>'Table B2'!M70*'Table B1'!$F86/(0.4)</f>
        <v>721877.44896277296</v>
      </c>
      <c r="N70" s="28">
        <f>'Table B2'!N70*'Table B1'!$F86/(0.09)</f>
        <v>2007437.5406924475</v>
      </c>
      <c r="P70" s="22">
        <f>'Table Thresholds_nominal'!W91*'Table A0'!$L91</f>
        <v>135811.14829274104</v>
      </c>
      <c r="Q70" s="22">
        <f>'Table Thresholds_nominal'!X91*'Table A0'!$L91</f>
        <v>179715.2558676498</v>
      </c>
      <c r="R70" s="22">
        <f>'Table Thresholds_nominal'!Y91*'Table A0'!$L91</f>
        <v>358671.84712705843</v>
      </c>
      <c r="S70" s="22">
        <f>'Table Thresholds_nominal'!Z91*'Table A0'!$L91</f>
        <v>512799.56913823215</v>
      </c>
      <c r="T70" s="22">
        <f>'Table Thresholds_nominal'!AA91*'Table A0'!$L91</f>
        <v>1200414.4730613569</v>
      </c>
      <c r="U70" s="22">
        <f>'Table Thresholds_nominal'!AB91*'Table A0'!$L91</f>
        <v>5006358.1630972363</v>
      </c>
      <c r="W70" s="22"/>
      <c r="X70" s="22"/>
      <c r="Y70" s="22"/>
      <c r="Z70" s="22"/>
      <c r="AA70" s="22"/>
      <c r="AB70" s="22"/>
    </row>
    <row r="71" spans="1:28" ht="13.5" customHeight="1">
      <c r="A71" s="118">
        <v>1999</v>
      </c>
      <c r="B71" s="28">
        <f>'Table B2'!C71*'Table B1'!$F87/(10)</f>
        <v>262212.00565525336</v>
      </c>
      <c r="C71" s="28">
        <f>'Table B2'!D71*'Table B1'!$F87/(5)</f>
        <v>365996.80530154309</v>
      </c>
      <c r="D71" s="28">
        <f>'Table B2'!E71*'Table B1'!$F87/(1)</f>
        <v>869717.51534697786</v>
      </c>
      <c r="E71" s="28">
        <f>'Table B2'!F71*'Table B1'!$F87/(0.5)</f>
        <v>1301371.6583538069</v>
      </c>
      <c r="F71" s="28">
        <f>'Table B2'!G71*'Table B1'!$F87/(0.1)</f>
        <v>3486322.6536359573</v>
      </c>
      <c r="G71" s="28">
        <f>'Table B2'!H71*'Table B1'!$F87/(0.01)</f>
        <v>14748680.058883198</v>
      </c>
      <c r="H71" s="28"/>
      <c r="I71" s="28">
        <f>(100-'Table B2'!C71)*'Table B1'!$F87/(90)</f>
        <v>53671.913238817215</v>
      </c>
      <c r="J71" s="28">
        <f>'Table B2'!J71*'Table B1'!$F87/(5)</f>
        <v>158427.20600896358</v>
      </c>
      <c r="K71" s="28">
        <f>'Table B2'!K71*'Table B1'!$F87/(4)</f>
        <v>240066.62779018443</v>
      </c>
      <c r="L71" s="28">
        <f>'Table B2'!L71*'Table B1'!$F87/(0.5)</f>
        <v>438063.37234014872</v>
      </c>
      <c r="M71" s="28">
        <f>'Table B2'!M71*'Table B1'!$F87/(0.4)</f>
        <v>755133.90953326924</v>
      </c>
      <c r="N71" s="28">
        <f>'Table B2'!N71*'Table B1'!$F87/(0.09)</f>
        <v>2234949.6086084861</v>
      </c>
      <c r="P71" s="22">
        <f>'Table Thresholds_nominal'!W92*'Table A0'!$L92</f>
        <v>139340.76377925821</v>
      </c>
      <c r="Q71" s="22">
        <f>'Table Thresholds_nominal'!X92*'Table A0'!$L92</f>
        <v>184539.38898554604</v>
      </c>
      <c r="R71" s="22">
        <f>'Table Thresholds_nominal'!Y92*'Table A0'!$L92</f>
        <v>374267.92880677502</v>
      </c>
      <c r="S71" s="22">
        <f>'Table Thresholds_nominal'!Z92*'Table A0'!$L92</f>
        <v>533648.26198879851</v>
      </c>
      <c r="T71" s="22">
        <f>'Table Thresholds_nominal'!AA92*'Table A0'!$L92</f>
        <v>1270378.546581286</v>
      </c>
      <c r="U71" s="22">
        <f>'Table Thresholds_nominal'!AB92*'Table A0'!$L92</f>
        <v>5949609.5064641796</v>
      </c>
      <c r="W71" s="22"/>
      <c r="X71" s="22"/>
      <c r="Y71" s="22"/>
      <c r="Z71" s="22"/>
      <c r="AA71" s="22"/>
      <c r="AB71" s="22"/>
    </row>
    <row r="72" spans="1:28" ht="13.5" customHeight="1">
      <c r="A72" s="118">
        <v>2000</v>
      </c>
      <c r="B72" s="28">
        <f>'Table B2'!C72*'Table B1'!$F88/(10)</f>
        <v>275516.85024842218</v>
      </c>
      <c r="C72" s="28">
        <f>'Table B2'!D72*'Table B1'!$F88/(5)</f>
        <v>388944.85557192453</v>
      </c>
      <c r="D72" s="28">
        <f>'Table B2'!E72*'Table B1'!$F88/(1)</f>
        <v>952549.72619092977</v>
      </c>
      <c r="E72" s="28">
        <f>'Table B2'!F72*'Table B1'!$F88/(0.5)</f>
        <v>1449491.6551238161</v>
      </c>
      <c r="F72" s="28">
        <f>'Table B2'!G72*'Table B1'!$F88/(0.1)</f>
        <v>4030077.8382971887</v>
      </c>
      <c r="G72" s="28">
        <f>'Table B2'!H72*'Table B1'!$F88/(0.01)</f>
        <v>17061983.676307358</v>
      </c>
      <c r="H72" s="28"/>
      <c r="I72" s="28">
        <f>(100-'Table B2'!C72)*'Table B1'!$F88/(90)</f>
        <v>55715.612451183995</v>
      </c>
      <c r="J72" s="28">
        <f>'Table B2'!J72*'Table B1'!$F88/(5)</f>
        <v>162088.84492491983</v>
      </c>
      <c r="K72" s="28">
        <f>'Table B2'!K72*'Table B1'!$F88/(4)</f>
        <v>248043.63791717324</v>
      </c>
      <c r="L72" s="28">
        <f>'Table B2'!L72*'Table B1'!$F88/(0.5)</f>
        <v>455607.79725804349</v>
      </c>
      <c r="M72" s="28">
        <f>'Table B2'!M72*'Table B1'!$F88/(0.4)</f>
        <v>804345.109330473</v>
      </c>
      <c r="N72" s="28">
        <f>'Table B2'!N72*'Table B1'!$F88/(0.09)</f>
        <v>2582088.3007405032</v>
      </c>
      <c r="P72" s="22">
        <f>'Table Thresholds_nominal'!W93*'Table A0'!$L93</f>
        <v>140788.43345379122</v>
      </c>
      <c r="Q72" s="22">
        <f>'Table Thresholds_nominal'!X93*'Table A0'!$L93</f>
        <v>187676.59920251422</v>
      </c>
      <c r="R72" s="22">
        <f>'Table Thresholds_nominal'!Y93*'Table A0'!$L93</f>
        <v>385503.57380929828</v>
      </c>
      <c r="S72" s="22">
        <f>'Table Thresholds_nominal'!Z93*'Table A0'!$L93</f>
        <v>549437.09403656225</v>
      </c>
      <c r="T72" s="22">
        <f>'Table Thresholds_nominal'!AA93*'Table A0'!$L93</f>
        <v>1399936.9252241298</v>
      </c>
      <c r="U72" s="22">
        <f>'Table Thresholds_nominal'!AB93*'Table A0'!$L93</f>
        <v>6987032.288525003</v>
      </c>
      <c r="W72" s="22"/>
      <c r="X72" s="22"/>
      <c r="Y72" s="22"/>
      <c r="Z72" s="22"/>
      <c r="AA72" s="22"/>
      <c r="AB72" s="22"/>
    </row>
    <row r="73" spans="1:28" ht="13.5" customHeight="1">
      <c r="A73" s="118">
        <v>2001</v>
      </c>
      <c r="B73" s="28">
        <f>'Table B2'!C73*'Table B1'!$F89/(10)</f>
        <v>266340.74354850652</v>
      </c>
      <c r="C73" s="28">
        <f>'Table B2'!D73*'Table B1'!$F89/(5)</f>
        <v>368144.86177219043</v>
      </c>
      <c r="D73" s="28">
        <f>'Table B2'!E73*'Table B1'!$F89/(1)</f>
        <v>846499.68639203871</v>
      </c>
      <c r="E73" s="28">
        <f>'Table B2'!F73*'Table B1'!$F89/(0.5)</f>
        <v>1243131.0216121406</v>
      </c>
      <c r="F73" s="28">
        <f>'Table B2'!G73*'Table B1'!$F89/(0.1)</f>
        <v>3166201.4750301703</v>
      </c>
      <c r="G73" s="28">
        <f>'Table B2'!H73*'Table B1'!$F89/(0.01)</f>
        <v>11962762.210229527</v>
      </c>
      <c r="H73" s="28"/>
      <c r="I73" s="28">
        <f>(100-'Table B2'!C73)*'Table B1'!$F89/(90)</f>
        <v>56886.467012860441</v>
      </c>
      <c r="J73" s="28">
        <f>'Table B2'!J73*'Table B1'!$F89/(5)</f>
        <v>164536.62532482255</v>
      </c>
      <c r="K73" s="28">
        <f>'Table B2'!K73*'Table B1'!$F89/(4)</f>
        <v>248556.15561722836</v>
      </c>
      <c r="L73" s="28">
        <f>'Table B2'!L73*'Table B1'!$F89/(0.5)</f>
        <v>449868.35117193667</v>
      </c>
      <c r="M73" s="28">
        <f>'Table B2'!M73*'Table B1'!$F89/(0.4)</f>
        <v>762363.40825763321</v>
      </c>
      <c r="N73" s="28">
        <f>'Table B2'!N73*'Table B1'!$F89/(0.09)</f>
        <v>2188805.8377857972</v>
      </c>
      <c r="P73" s="22">
        <f>'Table Thresholds_nominal'!W94*'Table A0'!$L94</f>
        <v>142711.18218403275</v>
      </c>
      <c r="Q73" s="22">
        <f>'Table Thresholds_nominal'!X94*'Table A0'!$L94</f>
        <v>189994.86756639514</v>
      </c>
      <c r="R73" s="22">
        <f>'Table Thresholds_nominal'!Y94*'Table A0'!$L94</f>
        <v>382582.51145677234</v>
      </c>
      <c r="S73" s="22">
        <f>'Table Thresholds_nominal'!Z94*'Table A0'!$L94</f>
        <v>536566.76894304389</v>
      </c>
      <c r="T73" s="22">
        <f>'Table Thresholds_nominal'!AA94*'Table A0'!$L94</f>
        <v>1277621.9166191774</v>
      </c>
      <c r="U73" s="22">
        <f>'Table Thresholds_nominal'!AB94*'Table A0'!$L94</f>
        <v>5460241.259301736</v>
      </c>
      <c r="W73" s="22"/>
      <c r="X73" s="22"/>
      <c r="Y73" s="22"/>
      <c r="Z73" s="22"/>
      <c r="AA73" s="22"/>
      <c r="AB73" s="22"/>
    </row>
    <row r="74" spans="1:28" ht="13.5" customHeight="1">
      <c r="A74" s="118">
        <f t="shared" ref="A74:A79" si="0">A73+1</f>
        <v>2002</v>
      </c>
      <c r="B74" s="28">
        <f>'Table B2'!C74*'Table B1'!$F90/(10)</f>
        <v>260895.63620629479</v>
      </c>
      <c r="C74" s="28">
        <f>'Table B2'!D74*'Table B1'!$F90/(5)</f>
        <v>357573.73094357457</v>
      </c>
      <c r="D74" s="28">
        <f>'Table B2'!E74*'Table B1'!$F90/(1)</f>
        <v>806471.48637662898</v>
      </c>
      <c r="E74" s="28">
        <f>'Table B2'!F74*'Table B1'!$F90/(0.5)</f>
        <v>1176644.868764661</v>
      </c>
      <c r="F74" s="28">
        <f>'Table B2'!G74*'Table B1'!$F90/(0.1)</f>
        <v>2950600.7569991997</v>
      </c>
      <c r="G74" s="28">
        <f>'Table B2'!H74*'Table B1'!$F90/(0.01)</f>
        <v>11411594.980712138</v>
      </c>
      <c r="H74" s="28"/>
      <c r="I74" s="28">
        <f>(100-'Table B2'!C74)*'Table B1'!$F90/(90)</f>
        <v>57857.828707003304</v>
      </c>
      <c r="J74" s="28">
        <f>'Table B2'!J74*'Table B1'!$F90/(5)</f>
        <v>164217.54146901506</v>
      </c>
      <c r="K74" s="28">
        <f>'Table B2'!K74*'Table B1'!$F90/(4)</f>
        <v>245349.29208531094</v>
      </c>
      <c r="L74" s="28">
        <f>'Table B2'!L74*'Table B1'!$F90/(0.5)</f>
        <v>436298.10398859682</v>
      </c>
      <c r="M74" s="28">
        <f>'Table B2'!M74*'Table B1'!$F90/(0.4)</f>
        <v>733155.8967060264</v>
      </c>
      <c r="N74" s="28">
        <f>'Table B2'!N74*'Table B1'!$F90/(0.09)</f>
        <v>2010490.2876977625</v>
      </c>
      <c r="O74" s="22"/>
      <c r="P74" s="22">
        <f>'Table Thresholds_nominal'!W95*'Table A0'!$L95</f>
        <v>144274.15318739536</v>
      </c>
      <c r="Q74" s="22">
        <f>'Table Thresholds_nominal'!X95*'Table A0'!$L95</f>
        <v>189977.10641185887</v>
      </c>
      <c r="R74" s="22">
        <f>'Table Thresholds_nominal'!Y95*'Table A0'!$L95</f>
        <v>374686.75380801695</v>
      </c>
      <c r="S74" s="22">
        <f>'Table Thresholds_nominal'!Z95*'Table A0'!$L95</f>
        <v>521086.48163351271</v>
      </c>
      <c r="T74" s="22">
        <f>'Table Thresholds_nominal'!AA95*'Table A0'!$L95</f>
        <v>1199383.3760959215</v>
      </c>
      <c r="U74" s="22">
        <f>'Table Thresholds_nominal'!AB95*'Table A0'!$L95</f>
        <v>4858251.814308201</v>
      </c>
      <c r="W74" s="22"/>
      <c r="X74" s="22"/>
      <c r="Y74" s="22"/>
      <c r="Z74" s="22"/>
      <c r="AA74" s="22"/>
      <c r="AB74" s="22"/>
    </row>
    <row r="75" spans="1:28" ht="13.5" customHeight="1">
      <c r="A75" s="118">
        <f t="shared" si="0"/>
        <v>2003</v>
      </c>
      <c r="B75" s="28">
        <f>'Table B2'!C75*'Table B1'!$F91/(10)</f>
        <v>263243.87626831199</v>
      </c>
      <c r="C75" s="28">
        <f>'Table B2'!D75*'Table B1'!$F91/(5)</f>
        <v>360601.73258851131</v>
      </c>
      <c r="D75" s="28">
        <f>'Table B2'!E75*'Table B1'!$F91/(1)</f>
        <v>812176.80874711007</v>
      </c>
      <c r="E75" s="28">
        <f>'Table B2'!F75*'Table B1'!$F91/(0.5)</f>
        <v>1183877.8935138981</v>
      </c>
      <c r="F75" s="28">
        <f>'Table B2'!G75*'Table B1'!$F91/(0.1)</f>
        <v>2962477.5226546568</v>
      </c>
      <c r="G75" s="28">
        <f>'Table B2'!H75*'Table B1'!$F91/(0.01)</f>
        <v>11473040.969379148</v>
      </c>
      <c r="H75" s="28"/>
      <c r="I75" s="28">
        <f>(100-'Table B2'!C75)*'Table B1'!$F91/(90)</f>
        <v>59093.184221355237</v>
      </c>
      <c r="J75" s="28">
        <f>'Table B2'!J75*'Table B1'!$F91/(5)</f>
        <v>165886.01994811266</v>
      </c>
      <c r="K75" s="28">
        <f>'Table B2'!K75*'Table B1'!$F91/(4)</f>
        <v>247707.96354886162</v>
      </c>
      <c r="L75" s="28">
        <f>'Table B2'!L75*'Table B1'!$F91/(0.5)</f>
        <v>440475.72398032201</v>
      </c>
      <c r="M75" s="28">
        <f>'Table B2'!M75*'Table B1'!$F91/(0.4)</f>
        <v>739227.98622870841</v>
      </c>
      <c r="N75" s="28">
        <f>'Table B2'!N75*'Table B1'!$F91/(0.09)</f>
        <v>2016859.3619074915</v>
      </c>
      <c r="O75" s="22"/>
      <c r="P75" s="22">
        <f>'Table Thresholds_nominal'!W96*'Table A0'!$L96</f>
        <v>145578.8688708042</v>
      </c>
      <c r="Q75" s="22">
        <f>'Table Thresholds_nominal'!X96*'Table A0'!$L96</f>
        <v>191868.06683542029</v>
      </c>
      <c r="R75" s="22">
        <f>'Table Thresholds_nominal'!Y96*'Table A0'!$L96</f>
        <v>378125.32179634162</v>
      </c>
      <c r="S75" s="22">
        <f>'Table Thresholds_nominal'!Z96*'Table A0'!$L96</f>
        <v>526058.56172719109</v>
      </c>
      <c r="T75" s="22">
        <f>'Table Thresholds_nominal'!AA96*'Table A0'!$L96</f>
        <v>1205619.3266628766</v>
      </c>
      <c r="U75" s="22">
        <f>'Table Thresholds_nominal'!AB96*'Table A0'!$L96</f>
        <v>4837296.3597819163</v>
      </c>
      <c r="W75" s="22"/>
      <c r="X75" s="22"/>
      <c r="Y75" s="22"/>
      <c r="Z75" s="22"/>
      <c r="AA75" s="22"/>
      <c r="AB75" s="22"/>
    </row>
    <row r="76" spans="1:28" ht="13.5" customHeight="1">
      <c r="A76" s="118">
        <f t="shared" si="0"/>
        <v>2004</v>
      </c>
      <c r="B76" s="28">
        <f>'Table B2'!C76*'Table B1'!$F92/(10)</f>
        <v>273424.1014129658</v>
      </c>
      <c r="C76" s="28">
        <f>'Table B2'!D76*'Table B1'!$F92/(5)</f>
        <v>378781.64481957664</v>
      </c>
      <c r="D76" s="28">
        <f>'Table B2'!E76*'Table B1'!$F92/(1)</f>
        <v>883445.23756909883</v>
      </c>
      <c r="E76" s="28">
        <f>'Table B2'!F76*'Table B1'!$F92/(0.5)</f>
        <v>1311930.1753380136</v>
      </c>
      <c r="F76" s="28">
        <f>'Table B2'!G76*'Table B1'!$F92/(0.1)</f>
        <v>3447396.0832257271</v>
      </c>
      <c r="G76" s="28">
        <f>'Table B2'!H76*'Table B1'!$F92/(0.01)</f>
        <v>14333489.051370079</v>
      </c>
      <c r="H76" s="28"/>
      <c r="I76" s="28">
        <f>(100-'Table B2'!C76)*'Table B1'!$F92/(90)</f>
        <v>58492.864298423432</v>
      </c>
      <c r="J76" s="28">
        <f>'Table B2'!J76*'Table B1'!$F92/(5)</f>
        <v>168066.5580063549</v>
      </c>
      <c r="K76" s="28">
        <f>'Table B2'!K76*'Table B1'!$F92/(4)</f>
        <v>252615.74663219615</v>
      </c>
      <c r="L76" s="28">
        <f>'Table B2'!L76*'Table B1'!$F92/(0.5)</f>
        <v>454960.29980018403</v>
      </c>
      <c r="M76" s="28">
        <f>'Table B2'!M76*'Table B1'!$F92/(0.4)</f>
        <v>778063.69836608507</v>
      </c>
      <c r="N76" s="28">
        <f>'Table B2'!N76*'Table B1'!$F92/(0.09)</f>
        <v>2237830.1978763551</v>
      </c>
      <c r="O76" s="28"/>
      <c r="P76" s="22">
        <f>'Table Thresholds_nominal'!W97*'Table A0'!$L97</f>
        <v>147152.56845946918</v>
      </c>
      <c r="Q76" s="22">
        <f>'Table Thresholds_nominal'!X97*'Table A0'!$L97</f>
        <v>194421.67267554198</v>
      </c>
      <c r="R76" s="22">
        <f>'Table Thresholds_nominal'!Y97*'Table A0'!$L97</f>
        <v>388934.7569722039</v>
      </c>
      <c r="S76" s="22">
        <f>'Table Thresholds_nominal'!Z97*'Table A0'!$L97</f>
        <v>546478.81259864685</v>
      </c>
      <c r="T76" s="22">
        <f>'Table Thresholds_nominal'!AA97*'Table A0'!$L97</f>
        <v>1298395.1728925437</v>
      </c>
      <c r="U76" s="22">
        <f>'Table Thresholds_nominal'!AB97*'Table A0'!$L97</f>
        <v>5644134.627924772</v>
      </c>
      <c r="W76" s="22"/>
      <c r="X76" s="22"/>
      <c r="Y76" s="22"/>
      <c r="Z76" s="22"/>
      <c r="AA76" s="22"/>
      <c r="AB76" s="22"/>
    </row>
    <row r="77" spans="1:28" ht="13.5" customHeight="1">
      <c r="A77" s="118">
        <f t="shared" si="0"/>
        <v>2005</v>
      </c>
      <c r="B77" s="28">
        <f>'Table B2'!C77*'Table B1'!$F93/(10)</f>
        <v>278867.567945524</v>
      </c>
      <c r="C77" s="28">
        <f>'Table B2'!D77*'Table B1'!$F93/(5)</f>
        <v>388863.00597736693</v>
      </c>
      <c r="D77" s="28">
        <f>'Table B2'!E77*'Table B1'!$F93/(1)</f>
        <v>920169.62134627742</v>
      </c>
      <c r="E77" s="28">
        <f>'Table B2'!F77*'Table B1'!$F93/(0.5)</f>
        <v>1373092.0132421015</v>
      </c>
      <c r="F77" s="28">
        <f>'Table B2'!G77*'Table B1'!$F93/(0.1)</f>
        <v>3643176.382573551</v>
      </c>
      <c r="G77" s="28">
        <f>'Table B2'!H77*'Table B1'!$F93/(0.01)</f>
        <v>15193985.001764664</v>
      </c>
      <c r="I77" s="28">
        <f>(100-'Table B2'!C77)*'Table B1'!$F93/(90)</f>
        <v>58433.176312106727</v>
      </c>
      <c r="J77" s="28">
        <f>'Table B2'!J77*'Table B1'!$F93/(5)</f>
        <v>168872.12991368101</v>
      </c>
      <c r="K77" s="28">
        <f>'Table B2'!K77*'Table B1'!$F93/(4)</f>
        <v>256036.35213513926</v>
      </c>
      <c r="L77" s="28">
        <f>'Table B2'!L77*'Table B1'!$F93/(0.5)</f>
        <v>467247.22945045348</v>
      </c>
      <c r="M77" s="28">
        <f>'Table B2'!M77*'Table B1'!$F93/(0.4)</f>
        <v>805570.92090923898</v>
      </c>
      <c r="N77" s="28">
        <f>'Table B2'!N77*'Table B1'!$F93/(0.09)</f>
        <v>2359753.2026634272</v>
      </c>
      <c r="O77" s="22"/>
      <c r="P77" s="22">
        <f>'Table Thresholds_nominal'!W98*'Table A0'!$L98</f>
        <v>147374.19353086982</v>
      </c>
      <c r="Q77" s="22">
        <f>'Table Thresholds_nominal'!X98*'Table A0'!$L98</f>
        <v>195685.41768043235</v>
      </c>
      <c r="R77" s="22">
        <f>'Table Thresholds_nominal'!Y98*'Table A0'!$L98</f>
        <v>396769.06411819783</v>
      </c>
      <c r="S77" s="22">
        <f>'Table Thresholds_nominal'!Z98*'Table A0'!$L98</f>
        <v>563115.76060735923</v>
      </c>
      <c r="T77" s="22">
        <f>'Table Thresholds_nominal'!AA98*'Table A0'!$L98</f>
        <v>1354253.8432340657</v>
      </c>
      <c r="U77" s="22">
        <f>'Table Thresholds_nominal'!AB98*'Table A0'!$L98</f>
        <v>6003343.0674726823</v>
      </c>
      <c r="W77" s="22"/>
      <c r="X77" s="22"/>
      <c r="Y77" s="22"/>
      <c r="Z77" s="22"/>
      <c r="AA77" s="22"/>
      <c r="AB77" s="22"/>
    </row>
    <row r="78" spans="1:28" ht="13.5" customHeight="1">
      <c r="A78" s="118">
        <f t="shared" si="0"/>
        <v>2006</v>
      </c>
      <c r="B78" s="28">
        <f>'Table B2'!C78*'Table B1'!$F94/(10)</f>
        <v>285619.81731622672</v>
      </c>
      <c r="C78" s="28">
        <f>'Table B2'!D78*'Table B1'!$F94/(5)</f>
        <v>400172.43579603115</v>
      </c>
      <c r="D78" s="28">
        <f>'Table B2'!E78*'Table B1'!$F94/(1)</f>
        <v>955216.1664715932</v>
      </c>
      <c r="E78" s="28">
        <f>'Table B2'!F78*'Table B1'!$F94/(0.5)</f>
        <v>1428628.6307245935</v>
      </c>
      <c r="F78" s="28">
        <f>'Table B2'!G78*'Table B1'!$F94/(0.1)</f>
        <v>3795609.4836598313</v>
      </c>
      <c r="G78" s="28">
        <f>'Table B2'!H78*'Table B1'!$F94/(0.01)</f>
        <v>15617478.815573936</v>
      </c>
      <c r="I78" s="28">
        <f>(100-'Table B2'!C78)*'Table B1'!$F94/(90)</f>
        <v>58784.83114601444</v>
      </c>
      <c r="J78" s="28">
        <f>'Table B2'!J78*'Table B1'!$F94/(5)</f>
        <v>171067.19883642226</v>
      </c>
      <c r="K78" s="28">
        <f>'Table B2'!K78*'Table B1'!$F94/(4)</f>
        <v>261411.50312714069</v>
      </c>
      <c r="L78" s="28">
        <f>'Table B2'!L78*'Table B1'!$F94/(0.5)</f>
        <v>481803.70221859275</v>
      </c>
      <c r="M78" s="28">
        <f>'Table B2'!M78*'Table B1'!$F94/(0.4)</f>
        <v>836883.41749078396</v>
      </c>
      <c r="N78" s="28">
        <f>'Table B2'!N78*'Table B1'!$F94/(0.09)</f>
        <v>2482068.446780487</v>
      </c>
      <c r="O78" s="22"/>
      <c r="P78" s="22">
        <f>'Table Thresholds_nominal'!W99*'Table A0'!$L99</f>
        <v>148238.93141792167</v>
      </c>
      <c r="Q78" s="22">
        <f>'Table Thresholds_nominal'!X99*'Table A0'!$L99</f>
        <v>197826.57255483276</v>
      </c>
      <c r="R78" s="22">
        <f>'Table Thresholds_nominal'!Y99*'Table A0'!$L99</f>
        <v>405617.70198127796</v>
      </c>
      <c r="S78" s="22">
        <f>'Table Thresholds_nominal'!Z99*'Table A0'!$L99</f>
        <v>578479.90255725244</v>
      </c>
      <c r="T78" s="22">
        <f>'Table Thresholds_nominal'!AA99*'Table A0'!$L99</f>
        <v>1404192.5811356078</v>
      </c>
      <c r="U78" s="22">
        <f>'Table Thresholds_nominal'!AB99*'Table A0'!$L99</f>
        <v>6244557.7284731241</v>
      </c>
      <c r="W78" s="22"/>
      <c r="X78" s="22"/>
      <c r="Y78" s="22"/>
      <c r="Z78" s="22"/>
      <c r="AA78" s="22"/>
      <c r="AB78" s="22"/>
    </row>
    <row r="79" spans="1:28" ht="13.5" customHeight="1">
      <c r="A79" s="118">
        <f t="shared" si="0"/>
        <v>2007</v>
      </c>
      <c r="B79" s="28">
        <f>'Table B2'!C79*'Table B1'!$F95/(10)</f>
        <v>295183.22748014273</v>
      </c>
      <c r="C79" s="28">
        <f>'Table B2'!D79*'Table B1'!$F95/(5)</f>
        <v>416368.59449088125</v>
      </c>
      <c r="D79" s="28">
        <f>'Table B2'!E79*'Table B1'!$F95/(1)</f>
        <v>1010844.7132032061</v>
      </c>
      <c r="E79" s="28">
        <f>'Table B2'!F79*'Table B1'!$F95/(0.5)</f>
        <v>1523889.8332158497</v>
      </c>
      <c r="F79" s="28">
        <f>'Table B2'!G79*'Table B1'!$F95/(0.1)</f>
        <v>4141977.6404121527</v>
      </c>
      <c r="G79" s="28">
        <f>'Table B2'!H79*'Table B1'!$F95/(0.01)</f>
        <v>17358357.98492391</v>
      </c>
      <c r="I79" s="28">
        <f>(100-'Table B2'!C79)*'Table B1'!$F95/(90)</f>
        <v>59264.223650039326</v>
      </c>
      <c r="J79" s="28">
        <f>'Table B2'!J79*'Table B1'!$F95/(5)</f>
        <v>173997.86046940426</v>
      </c>
      <c r="K79" s="28">
        <f>'Table B2'!K79*'Table B1'!$F95/(4)</f>
        <v>267749.56481280009</v>
      </c>
      <c r="L79" s="28">
        <f>'Table B2'!L79*'Table B1'!$F95/(0.5)</f>
        <v>497799.59319056239</v>
      </c>
      <c r="M79" s="28">
        <f>'Table B2'!M79*'Table B1'!$F95/(0.4)</f>
        <v>869367.88141677366</v>
      </c>
      <c r="N79" s="28">
        <f>'Table B2'!N79*'Table B1'!$F95/(0.09)</f>
        <v>2673490.9354664027</v>
      </c>
      <c r="O79" s="22"/>
      <c r="P79" s="22">
        <f>'Table Thresholds_nominal'!W100*'Table A0'!$L100</f>
        <v>151956.36655897714</v>
      </c>
      <c r="Q79" s="22">
        <f>'Table Thresholds_nominal'!X100*'Table A0'!$L100</f>
        <v>203389.96706993421</v>
      </c>
      <c r="R79" s="22">
        <f>'Table Thresholds_nominal'!Y100*'Table A0'!$L100</f>
        <v>423336.35933178739</v>
      </c>
      <c r="S79" s="22">
        <f>'Table Thresholds_nominal'!Z100*'Table A0'!$L100</f>
        <v>605911.52654620341</v>
      </c>
      <c r="T79" s="22">
        <f>'Table Thresholds_nominal'!AA100*'Table A0'!$L100</f>
        <v>1498177.2244552483</v>
      </c>
      <c r="U79" s="22">
        <f>'Table Thresholds_nominal'!AB100*'Table A0'!$L100</f>
        <v>6951846.7451539719</v>
      </c>
      <c r="W79" s="22"/>
      <c r="X79" s="22"/>
      <c r="Y79" s="22"/>
      <c r="Z79" s="22"/>
      <c r="AA79" s="22"/>
      <c r="AB79" s="22"/>
    </row>
    <row r="80" spans="1:28" ht="13.5" customHeight="1">
      <c r="A80" s="118">
        <f t="shared" ref="A80:A85" si="1">A79+1</f>
        <v>2008</v>
      </c>
      <c r="B80" s="28">
        <f>'Table B2'!C80*'Table B1'!$F96/(10)</f>
        <v>285639.82533668581</v>
      </c>
      <c r="C80" s="28">
        <f>'Table B2'!D80*'Table B1'!$F96/(5)</f>
        <v>397471.78724877664</v>
      </c>
      <c r="D80" s="28">
        <f>'Table B2'!E80*'Table B1'!$F96/(1)</f>
        <v>932219.82758990675</v>
      </c>
      <c r="E80" s="28">
        <f>'Table B2'!F80*'Table B1'!$F96/(0.5)</f>
        <v>1385218.3514046927</v>
      </c>
      <c r="F80" s="28">
        <f>'Table B2'!G80*'Table B1'!$F96/(0.1)</f>
        <v>3648244.2619815967</v>
      </c>
      <c r="G80" s="28">
        <f>'Table B2'!H80*'Table B1'!$F96/(0.01)</f>
        <v>15045320.002242167</v>
      </c>
      <c r="I80" s="28">
        <f>(100-'Table B2'!C80)*'Table B1'!$F96/(90)</f>
        <v>59313.560935975634</v>
      </c>
      <c r="J80" s="28">
        <f>'Table B2'!J80*'Table B1'!$F96/(5)</f>
        <v>173807.86342459495</v>
      </c>
      <c r="K80" s="28">
        <f>'Table B2'!K80*'Table B1'!$F96/(4)</f>
        <v>263784.77716349415</v>
      </c>
      <c r="L80" s="28">
        <f>'Table B2'!L80*'Table B1'!$F96/(0.5)</f>
        <v>479221.30377512076</v>
      </c>
      <c r="M80" s="28">
        <f>'Table B2'!M80*'Table B1'!$F96/(0.4)</f>
        <v>819461.87376046646</v>
      </c>
      <c r="N80" s="28">
        <f>'Table B2'!N80*'Table B1'!$F96/(0.09)</f>
        <v>2381902.5130637558</v>
      </c>
      <c r="O80" s="22"/>
      <c r="P80" s="22">
        <f>'Table Thresholds_nominal'!W101*'Table A0'!$L101</f>
        <v>152194.75363690115</v>
      </c>
      <c r="Q80" s="22">
        <f>'Table Thresholds_nominal'!X101*'Table A0'!$L101</f>
        <v>203074.95171256992</v>
      </c>
      <c r="R80" s="22">
        <f>'Table Thresholds_nominal'!Y101*'Table A0'!$L101</f>
        <v>410022.46391663322</v>
      </c>
      <c r="S80" s="22">
        <f>'Table Thresholds_nominal'!Z101*'Table A0'!$L101</f>
        <v>579508.49239112204</v>
      </c>
      <c r="T80" s="22">
        <f>'Table Thresholds_nominal'!AA101*'Table A0'!$L101</f>
        <v>1379304.3736670783</v>
      </c>
      <c r="U80" s="22">
        <f>'Table Thresholds_nominal'!AB101*'Table A0'!$L101</f>
        <v>6040147.7287590066</v>
      </c>
      <c r="W80" s="22"/>
      <c r="X80" s="22"/>
      <c r="Y80" s="22"/>
      <c r="Z80" s="22"/>
      <c r="AA80" s="22"/>
      <c r="AB80" s="22"/>
    </row>
    <row r="81" spans="1:28" ht="13.5" customHeight="1">
      <c r="A81" s="118">
        <f t="shared" si="1"/>
        <v>2009</v>
      </c>
      <c r="B81" s="28">
        <f>'Table B2'!C81*'Table B1'!$F97/(10)</f>
        <v>276926.35824943043</v>
      </c>
      <c r="C81" s="28">
        <f>'Table B2'!D81*'Table B1'!$F97/(5)</f>
        <v>378388.46635014063</v>
      </c>
      <c r="D81" s="28">
        <f>'Table B2'!E81*'Table B1'!$F97/(1)</f>
        <v>842133.03077187785</v>
      </c>
      <c r="E81" s="28">
        <f>'Table B2'!F81*'Table B1'!$F97/(0.5)</f>
        <v>1219748.6717301162</v>
      </c>
      <c r="F81" s="28">
        <f>'Table B2'!G81*'Table B1'!$F97/(0.1)</f>
        <v>3026351.3485026672</v>
      </c>
      <c r="G81" s="28">
        <f>'Table B2'!H81*'Table B1'!$F97/(0.01)</f>
        <v>11765033.359704748</v>
      </c>
      <c r="I81" s="28">
        <f>(100-'Table B2'!C81)*'Table B1'!$F97/(90)</f>
        <v>60580.923776344418</v>
      </c>
      <c r="J81" s="28">
        <f>'Table B2'!J81*'Table B1'!$F97/(5)</f>
        <v>175464.25014872025</v>
      </c>
      <c r="K81" s="28">
        <f>'Table B2'!K81*'Table B1'!$F97/(4)</f>
        <v>262452.32524470636</v>
      </c>
      <c r="L81" s="28">
        <f>'Table B2'!L81*'Table B1'!$F97/(0.5)</f>
        <v>464517.38981363957</v>
      </c>
      <c r="M81" s="28">
        <f>'Table B2'!M81*'Table B1'!$F97/(0.4)</f>
        <v>768098.00253697822</v>
      </c>
      <c r="N81" s="28">
        <f>'Table B2'!N81*'Table B1'!$F97/(0.09)</f>
        <v>2055386.6805913255</v>
      </c>
      <c r="O81" s="22"/>
      <c r="P81" s="22">
        <f>'Table Thresholds_nominal'!W102*'Table A0'!$L102</f>
        <v>154225.05635125213</v>
      </c>
      <c r="Q81" s="22">
        <f>'Table Thresholds_nominal'!X102*'Table A0'!$L102</f>
        <v>204834.03219224929</v>
      </c>
      <c r="R81" s="22">
        <f>'Table Thresholds_nominal'!Y102*'Table A0'!$L102</f>
        <v>400746.69775376754</v>
      </c>
      <c r="S81" s="22">
        <f>'Table Thresholds_nominal'!Z102*'Table A0'!$L102</f>
        <v>556344.06218308012</v>
      </c>
      <c r="T81" s="22">
        <f>'Table Thresholds_nominal'!AA102*'Table A0'!$L102</f>
        <v>1241451.8186130403</v>
      </c>
      <c r="U81" s="22">
        <f>'Table Thresholds_nominal'!AB102*'Table A0'!$L102</f>
        <v>4978575.4688961431</v>
      </c>
      <c r="W81" s="22"/>
      <c r="X81" s="22"/>
      <c r="Y81" s="22"/>
      <c r="Z81" s="22"/>
      <c r="AA81" s="22"/>
      <c r="AB81" s="22"/>
    </row>
    <row r="82" spans="1:28" ht="13.5" customHeight="1">
      <c r="A82" s="118">
        <f t="shared" si="1"/>
        <v>2010</v>
      </c>
      <c r="B82" s="28">
        <f>'Table B2'!C82*'Table B1'!$F98/(10)</f>
        <v>286366.68470516603</v>
      </c>
      <c r="C82" s="28">
        <f>'Table B2'!D82*'Table B1'!$F98/(5)</f>
        <v>395865.92702791805</v>
      </c>
      <c r="D82" s="28">
        <f>'Table B2'!E82*'Table B1'!$F98/(1)</f>
        <v>905236.86279848428</v>
      </c>
      <c r="E82" s="28">
        <f>'Table B2'!F82*'Table B1'!$F98/(0.5)</f>
        <v>1325634.9990811704</v>
      </c>
      <c r="F82" s="28">
        <f>'Table B2'!G82*'Table B1'!$F98/(0.1)</f>
        <v>3370483.3810472195</v>
      </c>
      <c r="G82" s="28">
        <f>'Table B2'!H82*'Table B1'!$F98/(0.01)</f>
        <v>13236445.561396072</v>
      </c>
      <c r="I82" s="28">
        <f>(100-'Table B2'!C82)*'Table B1'!$F98/(90)</f>
        <v>60331.615660690768</v>
      </c>
      <c r="J82" s="28">
        <f>'Table B2'!J82*'Table B1'!$F98/(5)</f>
        <v>176867.44238241395</v>
      </c>
      <c r="K82" s="28">
        <f>'Table B2'!K82*'Table B1'!$F98/(4)</f>
        <v>268523.19308527646</v>
      </c>
      <c r="L82" s="28">
        <f>'Table B2'!L82*'Table B1'!$F98/(0.5)</f>
        <v>484838.72651579825</v>
      </c>
      <c r="M82" s="28">
        <f>'Table B2'!M82*'Table B1'!$F98/(0.4)</f>
        <v>814422.90358965786</v>
      </c>
      <c r="N82" s="28">
        <f>'Table B2'!N82*'Table B1'!$F98/(0.09)</f>
        <v>2274265.3610084588</v>
      </c>
      <c r="O82" s="22"/>
      <c r="P82" s="22">
        <f>'Table Thresholds_nominal'!W103*'Table A0'!$L103</f>
        <v>154781.40912131357</v>
      </c>
      <c r="Q82" s="22">
        <f>'Table Thresholds_nominal'!X103*'Table A0'!$L103</f>
        <v>206963.9506601188</v>
      </c>
      <c r="R82" s="22">
        <f>'Table Thresholds_nominal'!Y103*'Table A0'!$L103</f>
        <v>416598.69830751221</v>
      </c>
      <c r="S82" s="22">
        <f>'Table Thresholds_nominal'!Z103*'Table A0'!$L103</f>
        <v>583072.56137512531</v>
      </c>
      <c r="T82" s="22">
        <f>'Table Thresholds_nominal'!AA103*'Table A0'!$L103</f>
        <v>1342169.4337381881</v>
      </c>
      <c r="U82" s="22">
        <f>'Table Thresholds_nominal'!AB103*'Table A0'!$L103</f>
        <v>5616353.2211967846</v>
      </c>
      <c r="W82" s="22"/>
      <c r="X82" s="22"/>
      <c r="Y82" s="22"/>
      <c r="Z82" s="22"/>
      <c r="AA82" s="22"/>
      <c r="AB82" s="22"/>
    </row>
    <row r="83" spans="1:28" ht="13.5" customHeight="1">
      <c r="A83" s="118">
        <f t="shared" si="1"/>
        <v>2011</v>
      </c>
      <c r="B83" s="28">
        <f>'Table B2'!C83*'Table B1'!$F99/(10)</f>
        <v>288401.7914665885</v>
      </c>
      <c r="C83" s="28">
        <f>'Table B2'!D83*'Table B1'!$F99/(5)</f>
        <v>399415.88932308572</v>
      </c>
      <c r="D83" s="28">
        <f>'Table B2'!E83*'Table B1'!$F99/(1)</f>
        <v>911830.63391369057</v>
      </c>
      <c r="E83" s="28">
        <f>'Table B2'!F83*'Table B1'!$F99/(0.5)</f>
        <v>1330945.2405411697</v>
      </c>
      <c r="F83" s="28">
        <f>'Table B2'!G83*'Table B1'!$F99/(0.1)</f>
        <v>3350932.09560881</v>
      </c>
      <c r="G83" s="28">
        <f>'Table B2'!H83*'Table B1'!$F99/(0.01)</f>
        <v>12760336.188362274</v>
      </c>
      <c r="I83" s="28">
        <f>(100-'Table B2'!C83)*'Table B1'!$F99/(90)</f>
        <v>59842.27368065685</v>
      </c>
      <c r="J83" s="28">
        <f>'Table B2'!J83*'Table B1'!$F99/(5)</f>
        <v>177387.69361009129</v>
      </c>
      <c r="K83" s="28">
        <f>'Table B2'!K83*'Table B1'!$F99/(4)</f>
        <v>271312.20317543449</v>
      </c>
      <c r="L83" s="28">
        <f>'Table B2'!L83*'Table B1'!$F99/(0.5)</f>
        <v>492716.02728621144</v>
      </c>
      <c r="M83" s="28">
        <f>'Table B2'!M83*'Table B1'!$F99/(0.4)</f>
        <v>825948.52677425963</v>
      </c>
      <c r="N83" s="28">
        <f>'Table B2'!N83*'Table B1'!$F99/(0.09)</f>
        <v>2305442.7519695358</v>
      </c>
      <c r="O83" s="22"/>
      <c r="P83" s="22">
        <f>'Table Thresholds_nominal'!W104*'Table A0'!$L104</f>
        <v>154816.10823569313</v>
      </c>
      <c r="Q83" s="22">
        <f>'Table Thresholds_nominal'!X104*'Table A0'!$L104</f>
        <v>208075.53481801102</v>
      </c>
      <c r="R83" s="22">
        <f>'Table Thresholds_nominal'!Y104*'Table A0'!$L104</f>
        <v>423064.80309455335</v>
      </c>
      <c r="S83" s="22">
        <f>'Table Thresholds_nominal'!Z104*'Table A0'!$L104</f>
        <v>591502.8137221965</v>
      </c>
      <c r="T83" s="22">
        <f>'Table Thresholds_nominal'!AA104*'Table A0'!$L104</f>
        <v>1358370.3819435495</v>
      </c>
      <c r="U83" s="22">
        <f>'Table Thresholds_nominal'!AB104*'Table A0'!$L104</f>
        <v>5629478.1951799002</v>
      </c>
      <c r="W83" s="22"/>
      <c r="X83" s="22"/>
      <c r="Y83" s="22"/>
      <c r="Z83" s="22"/>
      <c r="AA83" s="22"/>
      <c r="AB83" s="22"/>
    </row>
    <row r="84" spans="1:28" ht="13.5" customHeight="1">
      <c r="A84" s="118">
        <f t="shared" si="1"/>
        <v>2012</v>
      </c>
      <c r="B84" s="28">
        <f>'Table B2'!C84*'Table B1'!$F100/(10)</f>
        <v>0</v>
      </c>
      <c r="C84" s="28">
        <f>'Table B2'!D84*'Table B1'!$F100/(5)</f>
        <v>0</v>
      </c>
      <c r="D84" s="28">
        <f>'Table B2'!E84*'Table B1'!$F100/(1)</f>
        <v>0</v>
      </c>
      <c r="E84" s="28">
        <f>'Table B2'!F84*'Table B1'!$F100/(0.5)</f>
        <v>0</v>
      </c>
      <c r="F84" s="28">
        <f>'Table B2'!G84*'Table B1'!$F100/(0.1)</f>
        <v>0</v>
      </c>
      <c r="G84" s="28">
        <f>'Table B2'!H84*'Table B1'!$F100/(0.01)</f>
        <v>0</v>
      </c>
      <c r="I84" s="28">
        <f>(100-'Table B2'!C84)*'Table B1'!$F100/(90)</f>
        <v>0</v>
      </c>
      <c r="J84" s="28">
        <f>'Table B2'!J84*'Table B1'!$F100/(5)</f>
        <v>0</v>
      </c>
      <c r="K84" s="28">
        <f>'Table B2'!K84*'Table B1'!$F100/(4)</f>
        <v>0</v>
      </c>
      <c r="L84" s="28">
        <f>'Table B2'!L84*'Table B1'!$F100/(0.5)</f>
        <v>0</v>
      </c>
      <c r="M84" s="28">
        <f>'Table B2'!M84*'Table B1'!$F100/(0.4)</f>
        <v>0</v>
      </c>
      <c r="N84" s="28">
        <f>'Table B2'!N84*'Table B1'!$F100/(0.09)</f>
        <v>0</v>
      </c>
      <c r="O84" s="22"/>
      <c r="P84" s="22">
        <f>'Table Thresholds_nominal'!W105*'Table A0'!$L105</f>
        <v>0</v>
      </c>
      <c r="Q84" s="22">
        <f>'Table Thresholds_nominal'!X105*'Table A0'!$L105</f>
        <v>0</v>
      </c>
      <c r="R84" s="22">
        <f>'Table Thresholds_nominal'!Y105*'Table A0'!$L105</f>
        <v>0</v>
      </c>
      <c r="S84" s="22">
        <f>'Table Thresholds_nominal'!Z105*'Table A0'!$L105</f>
        <v>0</v>
      </c>
      <c r="T84" s="22">
        <f>'Table Thresholds_nominal'!AA105*'Table A0'!$L105</f>
        <v>0</v>
      </c>
      <c r="U84" s="22">
        <f>'Table Thresholds_nominal'!AB105*'Table A0'!$L105</f>
        <v>0</v>
      </c>
      <c r="W84" s="22"/>
      <c r="X84" s="22"/>
      <c r="Y84" s="22"/>
      <c r="Z84" s="22"/>
      <c r="AA84" s="22"/>
      <c r="AB84" s="22"/>
    </row>
    <row r="85" spans="1:28" ht="13.5" customHeight="1">
      <c r="A85" s="118">
        <f t="shared" si="1"/>
        <v>2013</v>
      </c>
      <c r="B85" s="28">
        <f>'Table B2'!C85*'Table B1'!$F101/(10)</f>
        <v>0</v>
      </c>
      <c r="C85" s="28">
        <f>'Table B2'!D85*'Table B1'!$F101/(5)</f>
        <v>0</v>
      </c>
      <c r="D85" s="28">
        <f>'Table B2'!E85*'Table B1'!$F101/(1)</f>
        <v>0</v>
      </c>
      <c r="E85" s="28">
        <f>'Table B2'!F85*'Table B1'!$F101/(0.5)</f>
        <v>0</v>
      </c>
      <c r="F85" s="28">
        <f>'Table B2'!G85*'Table B1'!$F101/(0.1)</f>
        <v>0</v>
      </c>
      <c r="G85" s="28">
        <f>'Table B2'!H85*'Table B1'!$F101/(0.01)</f>
        <v>0</v>
      </c>
      <c r="I85" s="28">
        <f>(100-'Table B2'!C85)*'Table B1'!$F101/(90)</f>
        <v>0</v>
      </c>
      <c r="J85" s="28">
        <f>'Table B2'!J85*'Table B1'!$F101/(5)</f>
        <v>0</v>
      </c>
      <c r="K85" s="28">
        <f>'Table B2'!K85*'Table B1'!$F101/(4)</f>
        <v>0</v>
      </c>
      <c r="L85" s="28">
        <f>'Table B2'!L85*'Table B1'!$F101/(0.5)</f>
        <v>0</v>
      </c>
      <c r="M85" s="28">
        <f>'Table B2'!M85*'Table B1'!$F101/(0.4)</f>
        <v>0</v>
      </c>
      <c r="N85" s="28">
        <f>'Table B2'!N85*'Table B1'!$F101/(0.09)</f>
        <v>0</v>
      </c>
      <c r="O85" s="22"/>
      <c r="P85" s="22">
        <f>'Table Thresholds_nominal'!W106*'Table A0'!$L106</f>
        <v>0</v>
      </c>
      <c r="Q85" s="22">
        <f>'Table Thresholds_nominal'!X106*'Table A0'!$L106</f>
        <v>0</v>
      </c>
      <c r="R85" s="22">
        <f>'Table Thresholds_nominal'!Y106*'Table A0'!$L106</f>
        <v>0</v>
      </c>
      <c r="S85" s="22">
        <f>'Table Thresholds_nominal'!Z106*'Table A0'!$L106</f>
        <v>0</v>
      </c>
      <c r="T85" s="22">
        <f>'Table Thresholds_nominal'!AA106*'Table A0'!$L106</f>
        <v>0</v>
      </c>
      <c r="U85" s="22">
        <f>'Table Thresholds_nominal'!AB106*'Table A0'!$L106</f>
        <v>0</v>
      </c>
      <c r="W85" s="22"/>
      <c r="X85" s="22"/>
      <c r="Y85" s="22"/>
      <c r="Z85" s="22"/>
      <c r="AA85" s="22"/>
      <c r="AB85" s="22"/>
    </row>
    <row r="86" spans="1:28" ht="7.5" customHeight="1">
      <c r="A86" s="23"/>
      <c r="B86" s="24"/>
      <c r="C86" s="24"/>
      <c r="D86" s="24"/>
      <c r="E86" s="24"/>
      <c r="F86" s="24"/>
      <c r="G86" s="24"/>
      <c r="H86" s="24"/>
      <c r="I86" s="24"/>
      <c r="J86" s="24"/>
      <c r="K86" s="24"/>
      <c r="L86" s="24"/>
      <c r="M86" s="24"/>
      <c r="N86" s="24"/>
      <c r="O86" s="23"/>
      <c r="P86" s="23"/>
      <c r="Q86" s="23"/>
      <c r="R86" s="23"/>
      <c r="S86" s="23"/>
      <c r="T86" s="23"/>
      <c r="U86" s="23"/>
    </row>
    <row r="87" spans="1:28" ht="13.5" customHeight="1">
      <c r="A87" s="115" t="s">
        <v>150</v>
      </c>
    </row>
    <row r="88" spans="1:28" ht="13.5" customHeight="1">
      <c r="A88" s="115" t="s">
        <v>171</v>
      </c>
    </row>
    <row r="89" spans="1:28" ht="13.5" customHeight="1">
      <c r="A89" s="115"/>
    </row>
    <row r="90" spans="1:28" ht="13.5" customHeight="1">
      <c r="A90" s="115"/>
    </row>
    <row r="91" spans="1:28" ht="13.5" customHeight="1">
      <c r="A91" s="115"/>
    </row>
    <row r="92" spans="1:28" ht="13.5" customHeight="1">
      <c r="A92" s="115"/>
    </row>
  </sheetData>
  <mergeCells count="1">
    <mergeCell ref="A1:U1"/>
  </mergeCells>
  <phoneticPr fontId="4" type="noConversion"/>
  <printOptions horizontalCentered="1" verticalCentered="1"/>
  <pageMargins left="0.78740157480314965" right="0.78740157480314965" top="0.59055118110236227" bottom="0.78740157480314965" header="0.51181102362204722" footer="0.51181102362204722"/>
  <pageSetup scale="76" fitToHeight="2" orientation="landscape" verticalDpi="96"/>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M46"/>
  <sheetViews>
    <sheetView zoomScale="125" zoomScaleNormal="125" workbookViewId="0">
      <selection activeCell="G52" sqref="G52"/>
    </sheetView>
  </sheetViews>
  <sheetFormatPr baseColWidth="10" defaultColWidth="7.28515625" defaultRowHeight="11"/>
  <cols>
    <col min="1" max="1" width="5.5703125" style="19" customWidth="1"/>
    <col min="2" max="2" width="3.140625" style="19" customWidth="1"/>
    <col min="3" max="3" width="7.85546875" style="22" customWidth="1"/>
    <col min="4" max="4" width="3.140625" style="22" customWidth="1"/>
    <col min="5" max="5" width="7.28515625" style="22" customWidth="1"/>
    <col min="6" max="6" width="6.42578125" style="22" customWidth="1"/>
    <col min="7" max="7" width="5.85546875" style="22" customWidth="1"/>
    <col min="8" max="8" width="7.28515625" style="22" customWidth="1"/>
    <col min="9" max="9" width="9.42578125" style="22" customWidth="1"/>
    <col min="10" max="10" width="3.42578125" style="19" customWidth="1"/>
    <col min="11" max="11" width="9.28515625" style="20" customWidth="1"/>
    <col min="12" max="12" width="8.5703125" style="20" customWidth="1"/>
    <col min="13" max="13" width="8.140625" style="20" customWidth="1"/>
    <col min="14" max="16384" width="7.28515625" style="19"/>
  </cols>
  <sheetData>
    <row r="1" spans="1:13" ht="21" customHeight="1">
      <c r="A1" s="253" t="s">
        <v>264</v>
      </c>
      <c r="B1" s="253"/>
      <c r="C1" s="255"/>
      <c r="D1" s="255"/>
      <c r="E1" s="255"/>
      <c r="F1" s="255"/>
      <c r="G1" s="255"/>
      <c r="H1" s="255"/>
      <c r="I1" s="255"/>
      <c r="J1" s="255"/>
      <c r="K1" s="255"/>
      <c r="L1" s="255"/>
      <c r="M1" s="255"/>
    </row>
    <row r="2" spans="1:13" ht="20.25" customHeight="1">
      <c r="E2" s="253" t="s">
        <v>265</v>
      </c>
      <c r="F2" s="253"/>
      <c r="G2" s="253"/>
      <c r="H2" s="253"/>
      <c r="I2" s="253"/>
      <c r="K2" s="256" t="s">
        <v>130</v>
      </c>
      <c r="L2" s="256"/>
      <c r="M2" s="256"/>
    </row>
    <row r="3" spans="1:13" s="108" customFormat="1" ht="47.25" customHeight="1">
      <c r="A3" s="108" t="s">
        <v>85</v>
      </c>
      <c r="C3" s="108" t="s">
        <v>313</v>
      </c>
      <c r="E3" s="109" t="s">
        <v>131</v>
      </c>
      <c r="F3" s="109" t="s">
        <v>132</v>
      </c>
      <c r="G3" s="109" t="s">
        <v>133</v>
      </c>
      <c r="H3" s="109" t="s">
        <v>134</v>
      </c>
      <c r="I3" s="109" t="s">
        <v>135</v>
      </c>
      <c r="K3" s="110" t="s">
        <v>136</v>
      </c>
      <c r="L3" s="110" t="s">
        <v>137</v>
      </c>
      <c r="M3" s="110" t="s">
        <v>138</v>
      </c>
    </row>
    <row r="4" spans="1:13" ht="14.25" customHeight="1">
      <c r="A4" s="120" t="s">
        <v>49</v>
      </c>
      <c r="B4" s="120"/>
      <c r="C4" s="119" t="s">
        <v>50</v>
      </c>
      <c r="D4" s="119"/>
      <c r="E4" s="119" t="s">
        <v>51</v>
      </c>
      <c r="F4" s="119" t="s">
        <v>53</v>
      </c>
      <c r="G4" s="119" t="s">
        <v>54</v>
      </c>
      <c r="H4" s="119" t="s">
        <v>56</v>
      </c>
      <c r="I4" s="119" t="s">
        <v>57</v>
      </c>
      <c r="J4" s="121"/>
      <c r="K4" s="117" t="s">
        <v>58</v>
      </c>
      <c r="L4" s="117" t="s">
        <v>86</v>
      </c>
      <c r="M4" s="117" t="s">
        <v>101</v>
      </c>
    </row>
    <row r="6" spans="1:13">
      <c r="A6" s="21">
        <v>1970</v>
      </c>
      <c r="B6" s="21"/>
      <c r="C6" s="22">
        <f>'Table B4(CEO)nominal'!C6*'Table A0'!$L63</f>
        <v>53571.219461898982</v>
      </c>
      <c r="E6" s="22">
        <f>'Table B4(CEO)nominal'!E6*'Table A0'!$L63</f>
        <v>2635.7013751037071</v>
      </c>
      <c r="F6" s="22">
        <f>'Table B4(CEO)nominal'!F6*'Table A0'!$L63</f>
        <v>1895.4912776336369</v>
      </c>
      <c r="G6" s="22">
        <f>'Table B4(CEO)nominal'!G6*'Table A0'!$L63</f>
        <v>1591.1058169917392</v>
      </c>
      <c r="H6" s="22">
        <f>'Table B4(CEO)nominal'!H6*'Table A0'!$L63</f>
        <v>2067.053991813616</v>
      </c>
      <c r="I6" s="22">
        <f>'Table B4(CEO)nominal'!I6*'Table A0'!$L63</f>
        <v>2421.2479823787335</v>
      </c>
      <c r="J6" s="21"/>
      <c r="K6" s="20">
        <v>84.66</v>
      </c>
      <c r="L6" s="257">
        <v>15.34</v>
      </c>
      <c r="M6" s="257"/>
    </row>
    <row r="7" spans="1:13">
      <c r="A7" s="21">
        <v>1971</v>
      </c>
      <c r="B7" s="21"/>
      <c r="C7" s="22">
        <f>'Table B4(CEO)nominal'!C7*'Table A0'!$L64</f>
        <v>54683.149117126144</v>
      </c>
      <c r="E7" s="22">
        <f>'Table B4(CEO)nominal'!E7*'Table A0'!$L64</f>
        <v>2551.5768861215888</v>
      </c>
      <c r="F7" s="22">
        <f>'Table B4(CEO)nominal'!F7*'Table A0'!$L64</f>
        <v>1862.3197532471856</v>
      </c>
      <c r="G7" s="22">
        <f>'Table B4(CEO)nominal'!G7*'Table A0'!$L64</f>
        <v>1650.2406354396769</v>
      </c>
      <c r="H7" s="22">
        <f>'Table B4(CEO)nominal'!H7*'Table A0'!$L64</f>
        <v>1975.6495318255731</v>
      </c>
      <c r="I7" s="22">
        <f>'Table B4(CEO)nominal'!I7*'Table A0'!$L64</f>
        <v>2220.2032645473564</v>
      </c>
      <c r="J7" s="21"/>
      <c r="K7" s="20">
        <v>84.07</v>
      </c>
      <c r="L7" s="257">
        <v>15.93</v>
      </c>
      <c r="M7" s="257"/>
    </row>
    <row r="8" spans="1:13">
      <c r="A8" s="21">
        <v>1972</v>
      </c>
      <c r="B8" s="21"/>
      <c r="C8" s="22">
        <f>'Table B4(CEO)nominal'!C8*'Table A0'!$L65</f>
        <v>56441.989834662345</v>
      </c>
      <c r="E8" s="22">
        <f>'Table B4(CEO)nominal'!E8*'Table A0'!$L65</f>
        <v>3210.6774339130156</v>
      </c>
      <c r="F8" s="22">
        <f>'Table B4(CEO)nominal'!F8*'Table A0'!$L65</f>
        <v>2144.7325258538945</v>
      </c>
      <c r="G8" s="22">
        <f>'Table B4(CEO)nominal'!G8*'Table A0'!$L65</f>
        <v>1836.507492198245</v>
      </c>
      <c r="H8" s="22">
        <f>'Table B4(CEO)nominal'!H8*'Table A0'!$L65</f>
        <v>2428.5564110118048</v>
      </c>
      <c r="I8" s="22">
        <f>'Table B4(CEO)nominal'!I8*'Table A0'!$L65</f>
        <v>2677.7049798834551</v>
      </c>
      <c r="J8" s="21"/>
      <c r="K8" s="20">
        <v>85.99</v>
      </c>
      <c r="L8" s="257">
        <v>14.01</v>
      </c>
      <c r="M8" s="257"/>
    </row>
    <row r="9" spans="1:13">
      <c r="A9" s="21">
        <v>1973</v>
      </c>
      <c r="B9" s="21"/>
      <c r="C9" s="22">
        <f>'Table B4(CEO)nominal'!C9*'Table A0'!$L66</f>
        <v>56352.419782537647</v>
      </c>
      <c r="E9" s="22">
        <f>'Table B4(CEO)nominal'!E9*'Table A0'!$L66</f>
        <v>3246.3419859491851</v>
      </c>
      <c r="F9" s="22">
        <f>'Table B4(CEO)nominal'!F9*'Table A0'!$L66</f>
        <v>2303.2705710365726</v>
      </c>
      <c r="G9" s="22">
        <f>'Table B4(CEO)nominal'!G9*'Table A0'!$L66</f>
        <v>1898.2334889907711</v>
      </c>
      <c r="H9" s="22">
        <f>'Table B4(CEO)nominal'!H9*'Table A0'!$L66</f>
        <v>2510.0208427674147</v>
      </c>
      <c r="I9" s="22">
        <f>'Table B4(CEO)nominal'!I9*'Table A0'!$L66</f>
        <v>2678.0810051685085</v>
      </c>
      <c r="J9" s="21"/>
      <c r="K9" s="20">
        <v>82.85</v>
      </c>
      <c r="L9" s="257">
        <v>17.149999999999999</v>
      </c>
      <c r="M9" s="257"/>
    </row>
    <row r="10" spans="1:13">
      <c r="A10" s="21">
        <v>1974</v>
      </c>
      <c r="B10" s="21"/>
      <c r="C10" s="22">
        <f>'Table B4(CEO)nominal'!C10*'Table A0'!$L67</f>
        <v>54505.590886930237</v>
      </c>
      <c r="E10" s="22">
        <f>'Table B4(CEO)nominal'!E10*'Table A0'!$L67</f>
        <v>2874.68297109265</v>
      </c>
      <c r="F10" s="22">
        <f>'Table B4(CEO)nominal'!F10*'Table A0'!$L67</f>
        <v>2194.1235555877615</v>
      </c>
      <c r="G10" s="22">
        <f>'Table B4(CEO)nominal'!G10*'Table A0'!$L67</f>
        <v>1932.7887400338841</v>
      </c>
      <c r="H10" s="22">
        <f>'Table B4(CEO)nominal'!H10*'Table A0'!$L67</f>
        <v>2322.6131732350846</v>
      </c>
      <c r="I10" s="22">
        <f>'Table B4(CEO)nominal'!I10*'Table A0'!$L67</f>
        <v>2591.5702542426166</v>
      </c>
      <c r="J10" s="21"/>
      <c r="K10" s="20">
        <v>87.13</v>
      </c>
      <c r="L10" s="257">
        <v>12.87</v>
      </c>
      <c r="M10" s="257"/>
    </row>
    <row r="11" spans="1:13">
      <c r="A11" s="21">
        <v>1975</v>
      </c>
      <c r="B11" s="21"/>
      <c r="C11" s="22">
        <f>'Table B4(CEO)nominal'!C11*'Table A0'!$L68</f>
        <v>53933.532291841693</v>
      </c>
      <c r="E11" s="22">
        <f>'Table B4(CEO)nominal'!E11*'Table A0'!$L68</f>
        <v>3188.0236578179715</v>
      </c>
      <c r="F11" s="22">
        <f>'Table B4(CEO)nominal'!F11*'Table A0'!$L68</f>
        <v>2180.2290116845907</v>
      </c>
      <c r="G11" s="22">
        <f>'Table B4(CEO)nominal'!G11*'Table A0'!$L68</f>
        <v>1870.9059024753353</v>
      </c>
      <c r="H11" s="22">
        <f>'Table B4(CEO)nominal'!H11*'Table A0'!$L68</f>
        <v>2422.6984166453944</v>
      </c>
      <c r="I11" s="22">
        <f>'Table B4(CEO)nominal'!I11*'Table A0'!$L68</f>
        <v>2569.3774393994604</v>
      </c>
      <c r="J11" s="21"/>
      <c r="K11" s="20">
        <v>86.04</v>
      </c>
      <c r="L11" s="257">
        <v>13.96</v>
      </c>
      <c r="M11" s="257"/>
    </row>
    <row r="12" spans="1:13">
      <c r="A12" s="21">
        <v>1976</v>
      </c>
      <c r="B12" s="21"/>
      <c r="C12" s="22">
        <f>'Table B4(CEO)nominal'!C12*'Table A0'!$L69</f>
        <v>54616.270708266784</v>
      </c>
      <c r="E12" s="22">
        <f>'Table B4(CEO)nominal'!E12*'Table A0'!$L69</f>
        <v>3349.2613315877147</v>
      </c>
      <c r="F12" s="22">
        <f>'Table B4(CEO)nominal'!F12*'Table A0'!$L69</f>
        <v>2358.6347405547285</v>
      </c>
      <c r="G12" s="22">
        <f>'Table B4(CEO)nominal'!G12*'Table A0'!$L69</f>
        <v>2018.9913379148477</v>
      </c>
      <c r="H12" s="22">
        <f>'Table B4(CEO)nominal'!H12*'Table A0'!$L69</f>
        <v>2579.402952270651</v>
      </c>
      <c r="I12" s="22">
        <f>'Table B4(CEO)nominal'!I12*'Table A0'!$L69</f>
        <v>3066.2251627211472</v>
      </c>
      <c r="J12" s="21"/>
      <c r="K12" s="20">
        <v>84.45</v>
      </c>
      <c r="L12" s="257">
        <v>15.55</v>
      </c>
      <c r="M12" s="257"/>
    </row>
    <row r="13" spans="1:13">
      <c r="A13" s="21">
        <v>1977</v>
      </c>
      <c r="B13" s="21"/>
      <c r="C13" s="22">
        <f>'Table B4(CEO)nominal'!C13*'Table A0'!$L70</f>
        <v>54756.77643943618</v>
      </c>
      <c r="E13" s="22">
        <f>'Table B4(CEO)nominal'!E13*'Table A0'!$L70</f>
        <v>3618.6983753990048</v>
      </c>
      <c r="F13" s="22">
        <f>'Table B4(CEO)nominal'!F13*'Table A0'!$L70</f>
        <v>2573.3950503143474</v>
      </c>
      <c r="G13" s="22">
        <f>'Table B4(CEO)nominal'!G13*'Table A0'!$L70</f>
        <v>2126.040661189134</v>
      </c>
      <c r="H13" s="22">
        <f>'Table B4(CEO)nominal'!H13*'Table A0'!$L70</f>
        <v>2812.5746246981248</v>
      </c>
      <c r="I13" s="22">
        <f>'Table B4(CEO)nominal'!I13*'Table A0'!$L70</f>
        <v>3042.8956963269479</v>
      </c>
      <c r="J13" s="21"/>
      <c r="K13" s="20">
        <v>80</v>
      </c>
      <c r="L13" s="257">
        <v>20</v>
      </c>
      <c r="M13" s="257"/>
    </row>
    <row r="14" spans="1:13">
      <c r="A14" s="21">
        <v>1978</v>
      </c>
      <c r="B14" s="21"/>
      <c r="C14" s="22">
        <f>'Table B4(CEO)nominal'!C14*'Table A0'!$L71</f>
        <v>54611.14498766663</v>
      </c>
      <c r="E14" s="22">
        <f>'Table B4(CEO)nominal'!E14*'Table A0'!$L71</f>
        <v>5421.7705258703018</v>
      </c>
      <c r="F14" s="22">
        <f>'Table B4(CEO)nominal'!F14*'Table A0'!$L71</f>
        <v>3161.6702838788092</v>
      </c>
      <c r="G14" s="22">
        <f>'Table B4(CEO)nominal'!G14*'Table A0'!$L71</f>
        <v>2527.6895238301936</v>
      </c>
      <c r="H14" s="22">
        <f>'Table B4(CEO)nominal'!H14*'Table A0'!$L71</f>
        <v>3787.4175275631569</v>
      </c>
      <c r="I14" s="22">
        <f>'Table B4(CEO)nominal'!I14*'Table A0'!$L71</f>
        <v>3087.5686366003997</v>
      </c>
      <c r="J14" s="21"/>
      <c r="K14" s="20">
        <v>59.5</v>
      </c>
      <c r="L14" s="257">
        <v>40.5</v>
      </c>
      <c r="M14" s="257"/>
    </row>
    <row r="15" spans="1:13">
      <c r="A15" s="21">
        <v>1979</v>
      </c>
      <c r="B15" s="21"/>
      <c r="C15" s="22">
        <f>'Table B4(CEO)nominal'!C15*'Table A0'!$L72</f>
        <v>54036.260236438757</v>
      </c>
      <c r="E15" s="22">
        <f>'Table B4(CEO)nominal'!E15*'Table A0'!$L72</f>
        <v>9711.5908885069512</v>
      </c>
      <c r="F15" s="22">
        <f>'Table B4(CEO)nominal'!F15*'Table A0'!$L72</f>
        <v>4463.1992168457482</v>
      </c>
      <c r="G15" s="22">
        <f>'Table B4(CEO)nominal'!G15*'Table A0'!$L72</f>
        <v>3204.6371481224096</v>
      </c>
      <c r="H15" s="22">
        <f>'Table B4(CEO)nominal'!H15*'Table A0'!$L72</f>
        <v>5650.3801533131355</v>
      </c>
      <c r="I15" s="22">
        <f>'Table B4(CEO)nominal'!I15*'Table A0'!$L72</f>
        <v>3561.5428094021622</v>
      </c>
      <c r="J15" s="21"/>
      <c r="K15" s="20">
        <v>40.355556522284012</v>
      </c>
      <c r="L15" s="20">
        <v>22.123517902344851</v>
      </c>
      <c r="M15" s="20">
        <v>37.520925575371137</v>
      </c>
    </row>
    <row r="16" spans="1:13">
      <c r="A16" s="21">
        <v>1980</v>
      </c>
      <c r="B16" s="21"/>
      <c r="C16" s="22">
        <f>'Table B4(CEO)nominal'!C16*'Table A0'!$L73</f>
        <v>53404.212290505922</v>
      </c>
      <c r="E16" s="22">
        <f>'Table B4(CEO)nominal'!E16*'Table A0'!$L73</f>
        <v>10032.931607830365</v>
      </c>
      <c r="F16" s="22">
        <f>'Table B4(CEO)nominal'!F16*'Table A0'!$L73</f>
        <v>3865.0626315302015</v>
      </c>
      <c r="G16" s="22">
        <f>'Table B4(CEO)nominal'!G16*'Table A0'!$L73</f>
        <v>2935.1481751252977</v>
      </c>
      <c r="H16" s="22">
        <f>'Table B4(CEO)nominal'!H16*'Table A0'!$L73</f>
        <v>5396.8853542626439</v>
      </c>
      <c r="I16" s="22">
        <f>'Table B4(CEO)nominal'!I16*'Table A0'!$L73</f>
        <v>3405.1776639990489</v>
      </c>
      <c r="J16" s="21"/>
      <c r="K16" s="20">
        <v>43.436343020378501</v>
      </c>
      <c r="L16" s="20">
        <v>38.098966979684135</v>
      </c>
      <c r="M16" s="20">
        <v>18.464689999937363</v>
      </c>
    </row>
    <row r="17" spans="1:13">
      <c r="A17" s="21">
        <v>1981</v>
      </c>
      <c r="B17" s="21"/>
      <c r="C17" s="22">
        <f>'Table B4(CEO)nominal'!C17*'Table A0'!$L74</f>
        <v>53247.067491701106</v>
      </c>
      <c r="E17" s="22">
        <f>'Table B4(CEO)nominal'!E17*'Table A0'!$L74</f>
        <v>8123.3930828956545</v>
      </c>
      <c r="F17" s="22">
        <f>'Table B4(CEO)nominal'!F17*'Table A0'!$L74</f>
        <v>4285.5452676013565</v>
      </c>
      <c r="G17" s="22">
        <f>'Table B4(CEO)nominal'!G17*'Table A0'!$L74</f>
        <v>3192.5459702448147</v>
      </c>
      <c r="H17" s="22">
        <f>'Table B4(CEO)nominal'!H17*'Table A0'!$L74</f>
        <v>5897.2560959067659</v>
      </c>
      <c r="I17" s="22">
        <f>'Table B4(CEO)nominal'!I17*'Table A0'!$L74</f>
        <v>3442.639029809447</v>
      </c>
      <c r="J17" s="21"/>
      <c r="K17" s="20">
        <v>39.187349460676515</v>
      </c>
      <c r="L17" s="20">
        <v>48.06628966383915</v>
      </c>
      <c r="M17" s="20">
        <v>12.746360875484335</v>
      </c>
    </row>
    <row r="18" spans="1:13">
      <c r="A18" s="21">
        <v>1982</v>
      </c>
      <c r="B18" s="21"/>
      <c r="C18" s="22">
        <f>'Table B4(CEO)nominal'!C18*'Table A0'!$L75</f>
        <v>53826.917054737809</v>
      </c>
      <c r="E18" s="22">
        <f>'Table B4(CEO)nominal'!E18*'Table A0'!$L75</f>
        <v>7413.578624870046</v>
      </c>
      <c r="F18" s="22">
        <f>'Table B4(CEO)nominal'!F18*'Table A0'!$L75</f>
        <v>3936.8257269537717</v>
      </c>
      <c r="G18" s="22">
        <f>'Table B4(CEO)nominal'!G18*'Table A0'!$L75</f>
        <v>3051.6223090588405</v>
      </c>
      <c r="H18" s="22">
        <f>'Table B4(CEO)nominal'!H18*'Table A0'!$L75</f>
        <v>7340.7822911615813</v>
      </c>
      <c r="I18" s="22">
        <f>'Table B4(CEO)nominal'!I18*'Table A0'!$L75</f>
        <v>3334.0720838476836</v>
      </c>
      <c r="J18" s="21"/>
      <c r="K18" s="20">
        <v>32.656882932422405</v>
      </c>
      <c r="L18" s="20">
        <v>55.288017107648841</v>
      </c>
      <c r="M18" s="20">
        <v>12.055099959928754</v>
      </c>
    </row>
    <row r="19" spans="1:13">
      <c r="A19" s="21">
        <v>1983</v>
      </c>
      <c r="B19" s="21"/>
      <c r="C19" s="22">
        <f>'Table B4(CEO)nominal'!C19*'Table A0'!$L76</f>
        <v>54215.567248180108</v>
      </c>
      <c r="E19" s="22">
        <f>'Table B4(CEO)nominal'!E19*'Table A0'!$L76</f>
        <v>10385.882729855432</v>
      </c>
      <c r="F19" s="22">
        <f>'Table B4(CEO)nominal'!F19*'Table A0'!$L76</f>
        <v>3920.8871612576031</v>
      </c>
      <c r="G19" s="22">
        <f>'Table B4(CEO)nominal'!G19*'Table A0'!$L76</f>
        <v>2831.7518386860465</v>
      </c>
      <c r="H19" s="22">
        <f>'Table B4(CEO)nominal'!H19*'Table A0'!$L76</f>
        <v>5325.5924619075849</v>
      </c>
      <c r="I19" s="22">
        <f>'Table B4(CEO)nominal'!I19*'Table A0'!$L76</f>
        <v>3968.3622907030299</v>
      </c>
      <c r="J19" s="21"/>
      <c r="K19" s="20">
        <v>48.771037592408121</v>
      </c>
      <c r="L19" s="20">
        <v>45.540816861532008</v>
      </c>
      <c r="M19" s="20">
        <v>5.6881455460598715</v>
      </c>
    </row>
    <row r="20" spans="1:13">
      <c r="A20" s="21">
        <v>1984</v>
      </c>
      <c r="B20" s="21"/>
      <c r="C20" s="22">
        <f>'Table B4(CEO)nominal'!C20*'Table A0'!$L77</f>
        <v>54570.236911975124</v>
      </c>
      <c r="E20" s="22">
        <f>'Table B4(CEO)nominal'!E20*'Table A0'!$L77</f>
        <v>11858.113792942002</v>
      </c>
      <c r="F20" s="22">
        <f>'Table B4(CEO)nominal'!F20*'Table A0'!$L77</f>
        <v>4260.335905699525</v>
      </c>
      <c r="G20" s="22">
        <f>'Table B4(CEO)nominal'!G20*'Table A0'!$L77</f>
        <v>2969.8941105852482</v>
      </c>
      <c r="H20" s="22">
        <f>'Table B4(CEO)nominal'!H20*'Table A0'!$L77</f>
        <v>6543.4252355170911</v>
      </c>
      <c r="I20" s="22">
        <f>'Table B4(CEO)nominal'!I20*'Table A0'!$L77</f>
        <v>4024.246762310634</v>
      </c>
      <c r="J20" s="21"/>
      <c r="K20" s="20">
        <v>42.68</v>
      </c>
      <c r="L20" s="20">
        <v>15.76</v>
      </c>
      <c r="M20" s="20">
        <v>41.56</v>
      </c>
    </row>
    <row r="21" spans="1:13">
      <c r="A21" s="21">
        <v>1985</v>
      </c>
      <c r="B21" s="21"/>
      <c r="C21" s="22">
        <f>'Table B4(CEO)nominal'!C21*'Table A0'!$L78</f>
        <v>55239.952950722211</v>
      </c>
      <c r="E21" s="22">
        <f>'Table B4(CEO)nominal'!E21*'Table A0'!$L78</f>
        <v>9303.8933673409811</v>
      </c>
      <c r="F21" s="22">
        <f>'Table B4(CEO)nominal'!F21*'Table A0'!$L78</f>
        <v>5122.7179817391798</v>
      </c>
      <c r="G21" s="22">
        <f>'Table B4(CEO)nominal'!G21*'Table A0'!$L78</f>
        <v>3685.7631655956325</v>
      </c>
      <c r="H21" s="22">
        <f>'Table B4(CEO)nominal'!H21*'Table A0'!$L78</f>
        <v>6217.293672014589</v>
      </c>
      <c r="I21" s="22">
        <f>'Table B4(CEO)nominal'!I21*'Table A0'!$L78</f>
        <v>4707.7129806868916</v>
      </c>
      <c r="J21" s="21"/>
      <c r="K21" s="20">
        <v>49.079332229004891</v>
      </c>
      <c r="L21" s="20">
        <v>35.196922345126282</v>
      </c>
      <c r="M21" s="20">
        <v>15.723745425868827</v>
      </c>
    </row>
    <row r="22" spans="1:13">
      <c r="A22" s="21">
        <v>1986</v>
      </c>
      <c r="B22" s="21"/>
      <c r="C22" s="22">
        <f>'Table B4(CEO)nominal'!C22*'Table A0'!$L79</f>
        <v>56473.337817193235</v>
      </c>
      <c r="E22" s="22">
        <f>'Table B4(CEO)nominal'!E22*'Table A0'!$L79</f>
        <v>11242.805588321311</v>
      </c>
      <c r="F22" s="22">
        <f>'Table B4(CEO)nominal'!F22*'Table A0'!$L79</f>
        <v>6124.5648389586295</v>
      </c>
      <c r="G22" s="22">
        <f>'Table B4(CEO)nominal'!G22*'Table A0'!$L79</f>
        <v>4231.6564881490367</v>
      </c>
      <c r="H22" s="22">
        <f>'Table B4(CEO)nominal'!H22*'Table A0'!$L79</f>
        <v>7991.9966305379457</v>
      </c>
      <c r="I22" s="22">
        <f>'Table B4(CEO)nominal'!I22*'Table A0'!$L79</f>
        <v>7617.4912098528712</v>
      </c>
      <c r="J22" s="21"/>
      <c r="K22" s="20">
        <v>52.437061053249046</v>
      </c>
      <c r="L22" s="20">
        <v>30.526305722128178</v>
      </c>
      <c r="M22" s="20">
        <v>17.036633224622776</v>
      </c>
    </row>
    <row r="23" spans="1:13">
      <c r="A23" s="21">
        <v>1987</v>
      </c>
      <c r="B23" s="21"/>
      <c r="C23" s="22">
        <f>'Table B4(CEO)nominal'!C23*'Table A0'!$L80</f>
        <v>57007.252533804298</v>
      </c>
      <c r="E23" s="22">
        <f>'Table B4(CEO)nominal'!E23*'Table A0'!$L80</f>
        <v>21235.645577228912</v>
      </c>
      <c r="F23" s="22">
        <f>'Table B4(CEO)nominal'!F23*'Table A0'!$L80</f>
        <v>7691.3600843137328</v>
      </c>
      <c r="G23" s="22">
        <f>'Table B4(CEO)nominal'!G23*'Table A0'!$L80</f>
        <v>4822.8105366875925</v>
      </c>
      <c r="H23" s="22">
        <f>'Table B4(CEO)nominal'!H23*'Table A0'!$L80</f>
        <v>12220.908253159821</v>
      </c>
      <c r="I23" s="22">
        <f>'Table B4(CEO)nominal'!I23*'Table A0'!$L80</f>
        <v>7393.1689371807752</v>
      </c>
      <c r="J23" s="21"/>
      <c r="K23" s="20">
        <v>32.874707394364798</v>
      </c>
      <c r="L23" s="20">
        <v>59.427067396816092</v>
      </c>
      <c r="M23" s="20">
        <v>7.6982252088191032</v>
      </c>
    </row>
    <row r="24" spans="1:13">
      <c r="A24" s="21">
        <v>1988</v>
      </c>
      <c r="B24" s="21"/>
      <c r="C24" s="22">
        <f>'Table B4(CEO)nominal'!C24*'Table A0'!$L81</f>
        <v>57710.75184978656</v>
      </c>
      <c r="E24" s="22">
        <f>'Table B4(CEO)nominal'!E24*'Table A0'!$L81</f>
        <v>21993.434488910978</v>
      </c>
      <c r="F24" s="22">
        <f>'Table B4(CEO)nominal'!F24*'Table A0'!$L81</f>
        <v>7623.5348471614252</v>
      </c>
      <c r="G24" s="22">
        <f>'Table B4(CEO)nominal'!G24*'Table A0'!$L81</f>
        <v>4965.8759886873149</v>
      </c>
      <c r="H24" s="22">
        <f>'Table B4(CEO)nominal'!H24*'Table A0'!$L81</f>
        <v>11022.865945209707</v>
      </c>
      <c r="I24" s="22">
        <f>'Table B4(CEO)nominal'!I24*'Table A0'!$L81</f>
        <v>8795.4720718731751</v>
      </c>
      <c r="J24" s="21"/>
      <c r="K24" s="20">
        <v>38.317887419791809</v>
      </c>
      <c r="L24" s="20">
        <v>51.904280417930579</v>
      </c>
      <c r="M24" s="20">
        <v>9.7778321622776119</v>
      </c>
    </row>
    <row r="25" spans="1:13">
      <c r="A25" s="21">
        <v>1989</v>
      </c>
      <c r="B25" s="21"/>
      <c r="C25" s="22">
        <f>'Table B4(CEO)nominal'!C25*'Table A0'!$L82</f>
        <v>57044.537077440422</v>
      </c>
      <c r="E25" s="22">
        <f>'Table B4(CEO)nominal'!E25*'Table A0'!$L82</f>
        <v>21865.486599632943</v>
      </c>
      <c r="F25" s="22">
        <f>'Table B4(CEO)nominal'!F25*'Table A0'!$L82</f>
        <v>7570.3122964023587</v>
      </c>
      <c r="G25" s="22">
        <f>'Table B4(CEO)nominal'!G25*'Table A0'!$L82</f>
        <v>4901.788606129282</v>
      </c>
      <c r="H25" s="22">
        <f>'Table B4(CEO)nominal'!H25*'Table A0'!$L82</f>
        <v>11373.699178610528</v>
      </c>
      <c r="I25" s="22">
        <f>'Table B4(CEO)nominal'!I25*'Table A0'!$L82</f>
        <v>9062.9536432246186</v>
      </c>
      <c r="J25" s="21"/>
      <c r="K25" s="20">
        <v>41.491075507537921</v>
      </c>
      <c r="L25" s="20">
        <v>48.196467071147481</v>
      </c>
      <c r="M25" s="20">
        <v>10.312457421314598</v>
      </c>
    </row>
    <row r="26" spans="1:13">
      <c r="A26" s="21">
        <v>1990</v>
      </c>
      <c r="B26" s="21"/>
      <c r="C26" s="22">
        <f>'Table B4(CEO)nominal'!C26*'Table A0'!$L83</f>
        <v>57006.766234355455</v>
      </c>
      <c r="E26" s="22">
        <f>'Table B4(CEO)nominal'!E26*'Table A0'!$L83</f>
        <v>19140.829742757029</v>
      </c>
      <c r="F26" s="22">
        <f>'Table B4(CEO)nominal'!F26*'Table A0'!$L83</f>
        <v>9142.7959714779554</v>
      </c>
      <c r="G26" s="22">
        <f>'Table B4(CEO)nominal'!G26*'Table A0'!$L83</f>
        <v>5624.1653281337567</v>
      </c>
      <c r="H26" s="22">
        <f>'Table B4(CEO)nominal'!H26*'Table A0'!$L83</f>
        <v>12676.621195021668</v>
      </c>
      <c r="I26" s="22">
        <f>'Table B4(CEO)nominal'!I26*'Table A0'!$L83</f>
        <v>7425.8084089330687</v>
      </c>
      <c r="J26" s="21"/>
      <c r="K26" s="20">
        <v>35.684252226027397</v>
      </c>
      <c r="L26" s="20">
        <v>38.55958904109589</v>
      </c>
      <c r="M26" s="20">
        <v>25.756158732876713</v>
      </c>
    </row>
    <row r="27" spans="1:13">
      <c r="A27" s="21">
        <v>1991</v>
      </c>
      <c r="B27" s="21"/>
      <c r="C27" s="22">
        <f>'Table B4(CEO)nominal'!C27*'Table A0'!$L84</f>
        <v>57262.864111094932</v>
      </c>
      <c r="E27" s="22">
        <f>'Table B4(CEO)nominal'!E27*'Table A0'!$L84</f>
        <v>20892.256730966914</v>
      </c>
      <c r="F27" s="22">
        <f>'Table B4(CEO)nominal'!F27*'Table A0'!$L84</f>
        <v>9421.4228949275075</v>
      </c>
      <c r="G27" s="22">
        <f>'Table B4(CEO)nominal'!G27*'Table A0'!$L84</f>
        <v>6498.1833623599196</v>
      </c>
      <c r="H27" s="22">
        <f>'Table B4(CEO)nominal'!H27*'Table A0'!$L84</f>
        <v>14190.808684263584</v>
      </c>
      <c r="I27" s="22">
        <f>'Table B4(CEO)nominal'!I27*'Table A0'!$L84</f>
        <v>7581.5631747881935</v>
      </c>
      <c r="J27" s="21"/>
      <c r="K27" s="20">
        <v>31.28374595951388</v>
      </c>
      <c r="L27" s="20">
        <v>54.116630851556906</v>
      </c>
      <c r="M27" s="20">
        <v>14.599623188929215</v>
      </c>
    </row>
    <row r="28" spans="1:13">
      <c r="A28" s="21">
        <v>1992</v>
      </c>
      <c r="B28" s="21"/>
      <c r="C28" s="22">
        <f>'Table B4(CEO)nominal'!C28*'Table A0'!$L85</f>
        <v>58597.211468566406</v>
      </c>
      <c r="E28" s="22">
        <f>'Table B4(CEO)nominal'!E28*'Table A0'!$L85</f>
        <v>46299.963626893696</v>
      </c>
      <c r="F28" s="22">
        <f>'Table B4(CEO)nominal'!F28*'Table A0'!$L85</f>
        <v>13371.911808023195</v>
      </c>
      <c r="G28" s="22">
        <f>'Table B4(CEO)nominal'!G28*'Table A0'!$L85</f>
        <v>8205.444889074297</v>
      </c>
      <c r="H28" s="22">
        <f>'Table B4(CEO)nominal'!H28*'Table A0'!$L85</f>
        <v>24980.112796800779</v>
      </c>
      <c r="I28" s="22">
        <f>'Table B4(CEO)nominal'!I28*'Table A0'!$L85</f>
        <v>6821.8617782640104</v>
      </c>
      <c r="J28" s="21"/>
      <c r="K28" s="20">
        <v>17.291316256380785</v>
      </c>
      <c r="L28" s="20">
        <v>67.548812764511709</v>
      </c>
      <c r="M28" s="20">
        <v>15.159870979107509</v>
      </c>
    </row>
    <row r="29" spans="1:13">
      <c r="A29" s="21">
        <v>1993</v>
      </c>
      <c r="B29" s="21"/>
      <c r="C29" s="22">
        <f>'Table B4(CEO)nominal'!C29*'Table A0'!$L86</f>
        <v>58721.729806473202</v>
      </c>
      <c r="E29" s="22">
        <f>'Table B4(CEO)nominal'!E29*'Table A0'!$L86</f>
        <v>33453.781820875396</v>
      </c>
      <c r="F29" s="22">
        <f>'Table B4(CEO)nominal'!F29*'Table A0'!$L86</f>
        <v>15520.289145704799</v>
      </c>
      <c r="G29" s="22">
        <f>'Table B4(CEO)nominal'!G29*'Table A0'!$L86</f>
        <v>7243.5993545617875</v>
      </c>
      <c r="H29" s="22">
        <f>'Table B4(CEO)nominal'!H29*'Table A0'!$L86</f>
        <v>24855.996353497678</v>
      </c>
      <c r="I29" s="22">
        <f>'Table B4(CEO)nominal'!I29*'Table A0'!$L86</f>
        <v>9100.370004092907</v>
      </c>
      <c r="J29" s="21"/>
      <c r="K29" s="20">
        <v>18.447163604268638</v>
      </c>
      <c r="L29" s="20">
        <v>64.294070448527648</v>
      </c>
      <c r="M29" s="20">
        <v>17.258765947203713</v>
      </c>
    </row>
    <row r="30" spans="1:13">
      <c r="A30" s="21">
        <v>1994</v>
      </c>
      <c r="B30" s="21"/>
      <c r="C30" s="22">
        <f>'Table B4(CEO)nominal'!C30*'Table A0'!$L87</f>
        <v>58926.17172479615</v>
      </c>
      <c r="E30" s="22">
        <f>'Table B4(CEO)nominal'!E30*'Table A0'!$L87</f>
        <v>24125.624453991615</v>
      </c>
      <c r="F30" s="22">
        <f>'Table B4(CEO)nominal'!F30*'Table A0'!$L87</f>
        <v>10976.133958388253</v>
      </c>
      <c r="G30" s="22">
        <f>'Table B4(CEO)nominal'!G30*'Table A0'!$L87</f>
        <v>7646.7782567244976</v>
      </c>
      <c r="H30" s="22">
        <f>'Table B4(CEO)nominal'!H30*'Table A0'!$L87</f>
        <v>14537.861113716517</v>
      </c>
      <c r="I30" s="22">
        <f>'Table B4(CEO)nominal'!I30*'Table A0'!$L87</f>
        <v>9515.5133924970578</v>
      </c>
      <c r="J30" s="21"/>
      <c r="K30" s="20">
        <v>41.23326765223068</v>
      </c>
      <c r="L30" s="20">
        <v>34.224301727963464</v>
      </c>
      <c r="M30" s="20">
        <v>24.542430619805856</v>
      </c>
    </row>
    <row r="31" spans="1:13">
      <c r="A31" s="21">
        <v>1995</v>
      </c>
      <c r="B31" s="21"/>
      <c r="C31" s="22">
        <f>'Table B4(CEO)nominal'!C31*'Table A0'!$L88</f>
        <v>59174.470692011819</v>
      </c>
      <c r="E31" s="22">
        <f>'Table B4(CEO)nominal'!E31*'Table A0'!$L88</f>
        <v>33117.058463186448</v>
      </c>
      <c r="F31" s="22">
        <f>'Table B4(CEO)nominal'!F31*'Table A0'!$L88</f>
        <v>16017.002020426424</v>
      </c>
      <c r="G31" s="22">
        <f>'Table B4(CEO)nominal'!G31*'Table A0'!$L88</f>
        <v>9734.1422993186789</v>
      </c>
      <c r="H31" s="22">
        <f>'Table B4(CEO)nominal'!H31*'Table A0'!$L88</f>
        <v>20326.338278303057</v>
      </c>
      <c r="I31" s="22">
        <f>'Table B4(CEO)nominal'!I31*'Table A0'!$L88</f>
        <v>9808.5069515563719</v>
      </c>
      <c r="J31" s="21"/>
      <c r="K31" s="20">
        <v>29.440865404315186</v>
      </c>
      <c r="L31" s="20">
        <v>53.622560245489275</v>
      </c>
      <c r="M31" s="20">
        <v>16.936574350195535</v>
      </c>
    </row>
    <row r="32" spans="1:13">
      <c r="A32" s="21">
        <v>1996</v>
      </c>
      <c r="B32" s="21"/>
      <c r="C32" s="22">
        <f>'Table B4(CEO)nominal'!C32*'Table A0'!$L89</f>
        <v>59597.230329579179</v>
      </c>
      <c r="E32" s="22">
        <f>'Table B4(CEO)nominal'!E32*'Table A0'!$L89</f>
        <v>63092.140739506118</v>
      </c>
      <c r="F32" s="22">
        <f>'Table B4(CEO)nominal'!F32*'Table A0'!$L89</f>
        <v>19440.826551279417</v>
      </c>
      <c r="G32" s="22">
        <f>'Table B4(CEO)nominal'!G32*'Table A0'!$L89</f>
        <v>12616.942272173601</v>
      </c>
      <c r="H32" s="22">
        <f>'Table B4(CEO)nominal'!H32*'Table A0'!$L89</f>
        <v>34043.270264488434</v>
      </c>
      <c r="I32" s="22">
        <f>'Table B4(CEO)nominal'!I32*'Table A0'!$L89</f>
        <v>12494.357524644754</v>
      </c>
      <c r="J32" s="21"/>
      <c r="K32" s="20">
        <v>22.368917228483426</v>
      </c>
      <c r="L32" s="20">
        <v>58.284499177156</v>
      </c>
      <c r="M32" s="20">
        <v>19.346583594360574</v>
      </c>
    </row>
    <row r="33" spans="1:13">
      <c r="A33" s="21">
        <v>1997</v>
      </c>
      <c r="B33" s="21"/>
      <c r="C33" s="22">
        <f>'Table B4(CEO)nominal'!C33*'Table A0'!$L90</f>
        <v>60886.735187466016</v>
      </c>
      <c r="E33" s="22">
        <f>'Table B4(CEO)nominal'!E33*'Table A0'!$L90</f>
        <v>80176.477753264</v>
      </c>
      <c r="F33" s="22">
        <f>'Table B4(CEO)nominal'!F33*'Table A0'!$L90</f>
        <v>23011.194533402777</v>
      </c>
      <c r="G33" s="22">
        <f>'Table B4(CEO)nominal'!G33*'Table A0'!$L90</f>
        <v>15313.52544480142</v>
      </c>
      <c r="H33" s="22">
        <f>'Table B4(CEO)nominal'!H33*'Table A0'!$L90</f>
        <v>40055.513783671478</v>
      </c>
      <c r="I33" s="22">
        <f>'Table B4(CEO)nominal'!I33*'Table A0'!$L90</f>
        <v>15386.247873602566</v>
      </c>
      <c r="J33" s="21"/>
      <c r="K33" s="20">
        <v>15.454738152179884</v>
      </c>
      <c r="L33" s="20">
        <v>67.040794419311453</v>
      </c>
      <c r="M33" s="20">
        <v>17.504467428508661</v>
      </c>
    </row>
    <row r="34" spans="1:13">
      <c r="A34" s="21">
        <v>1998</v>
      </c>
      <c r="B34" s="21"/>
      <c r="C34" s="22">
        <f>'Table B4(CEO)nominal'!C34*'Table A0'!$L91</f>
        <v>63116.949089126887</v>
      </c>
      <c r="E34" s="22">
        <f>'Table B4(CEO)nominal'!E34*'Table A0'!$L91</f>
        <v>108114.39612218745</v>
      </c>
      <c r="F34" s="22">
        <f>'Table B4(CEO)nominal'!F34*'Table A0'!$L91</f>
        <v>32120.359091378774</v>
      </c>
      <c r="G34" s="22">
        <f>'Table B4(CEO)nominal'!G34*'Table A0'!$L91</f>
        <v>17930.310981008581</v>
      </c>
      <c r="H34" s="22">
        <f>'Table B4(CEO)nominal'!H34*'Table A0'!$L91</f>
        <v>59939.236578413584</v>
      </c>
      <c r="I34" s="22">
        <f>'Table B4(CEO)nominal'!I34*'Table A0'!$L91</f>
        <v>13110.643389313474</v>
      </c>
      <c r="J34" s="21"/>
      <c r="K34" s="20">
        <v>9.2438676022726014</v>
      </c>
      <c r="L34" s="20">
        <v>78.717503149254895</v>
      </c>
      <c r="M34" s="20">
        <v>12.038629248472503</v>
      </c>
    </row>
    <row r="35" spans="1:13">
      <c r="A35" s="21">
        <v>1999</v>
      </c>
      <c r="B35" s="21"/>
      <c r="C35" s="22">
        <f>'Table B4(CEO)nominal'!C35*'Table A0'!$L92</f>
        <v>64555.295910977882</v>
      </c>
      <c r="E35" s="22">
        <f>'Table B4(CEO)nominal'!E35*'Table A0'!$L92</f>
        <v>153721.33867769261</v>
      </c>
      <c r="F35" s="22">
        <f>'Table B4(CEO)nominal'!F35*'Table A0'!$L92</f>
        <v>34124.974453775547</v>
      </c>
      <c r="G35" s="22">
        <f>'Table B4(CEO)nominal'!G35*'Table A0'!$L92</f>
        <v>20003.56858582787</v>
      </c>
      <c r="H35" s="22">
        <f>'Table B4(CEO)nominal'!H35*'Table A0'!$L92</f>
        <v>67329.59857486395</v>
      </c>
      <c r="I35" s="22">
        <f>'Table B4(CEO)nominal'!I35*'Table A0'!$L92</f>
        <v>17093.2241177695</v>
      </c>
      <c r="J35" s="21"/>
      <c r="K35" s="20">
        <v>9.7262568841419004</v>
      </c>
      <c r="L35" s="20">
        <v>58.516666979700773</v>
      </c>
      <c r="M35" s="20">
        <v>31.757076136157323</v>
      </c>
    </row>
    <row r="36" spans="1:13">
      <c r="A36" s="21">
        <v>2000</v>
      </c>
      <c r="B36" s="21"/>
      <c r="C36" s="22">
        <f>'Table B4(CEO)nominal'!C36*'Table A0'!$L93</f>
        <v>66015.863417052722</v>
      </c>
      <c r="E36" s="22">
        <f>'Table B4(CEO)nominal'!E36*'Table A0'!$L93</f>
        <v>143516.4019924223</v>
      </c>
      <c r="F36" s="22">
        <f>'Table B4(CEO)nominal'!F36*'Table A0'!$L93</f>
        <v>46236.790832429433</v>
      </c>
      <c r="G36" s="22">
        <f>'Table B4(CEO)nominal'!G36*'Table A0'!$L93</f>
        <v>22589.018404993272</v>
      </c>
      <c r="H36" s="22">
        <f>'Table B4(CEO)nominal'!H36*'Table A0'!$L93</f>
        <v>68620.091461472926</v>
      </c>
      <c r="J36" s="21"/>
    </row>
    <row r="37" spans="1:13">
      <c r="A37" s="21">
        <v>2001</v>
      </c>
      <c r="B37" s="21"/>
      <c r="C37" s="22">
        <f>'Table B4(CEO)nominal'!C37*'Table A0'!$L94</f>
        <v>65557.724822600576</v>
      </c>
      <c r="E37" s="22">
        <f>'Table B4(CEO)nominal'!E37*'Table A0'!$L94</f>
        <v>138848.47459932422</v>
      </c>
      <c r="F37" s="22">
        <f>'Table B4(CEO)nominal'!F37*'Table A0'!$L94</f>
        <v>25959.289074572451</v>
      </c>
      <c r="G37" s="22">
        <f>'Table B4(CEO)nominal'!G37*'Table A0'!$L94</f>
        <v>13313.557960176167</v>
      </c>
      <c r="H37" s="22">
        <f>'Table B4(CEO)nominal'!H37*'Table A0'!$L94</f>
        <v>60350.916959899048</v>
      </c>
      <c r="J37" s="21"/>
    </row>
    <row r="38" spans="1:13">
      <c r="A38" s="21">
        <v>2002</v>
      </c>
      <c r="B38" s="21"/>
      <c r="C38" s="22">
        <f>'Table B4(CEO)nominal'!C38*'Table A0'!$L95</f>
        <v>65711.725613824572</v>
      </c>
      <c r="E38" s="22">
        <f>'Table B4(CEO)nominal'!E38*'Table A0'!$L95</f>
        <v>47751.864399774895</v>
      </c>
      <c r="F38" s="22">
        <f>'Table B4(CEO)nominal'!F38*'Table A0'!$L95</f>
        <v>22171.089456446549</v>
      </c>
      <c r="G38" s="22">
        <f>'Table B4(CEO)nominal'!G38*'Table A0'!$L95</f>
        <v>13272.721320357135</v>
      </c>
      <c r="H38" s="22">
        <f>'Table B4(CEO)nominal'!H38*'Table A0'!$L95</f>
        <v>30068.594522018779</v>
      </c>
      <c r="J38" s="21"/>
    </row>
    <row r="39" spans="1:13">
      <c r="A39" s="21">
        <v>2003</v>
      </c>
      <c r="B39" s="21"/>
      <c r="C39" s="22">
        <f>'Table B4(CEO)nominal'!C39*'Table A0'!$L96</f>
        <v>66486.009948473031</v>
      </c>
      <c r="E39" s="22">
        <f>'Table B4(CEO)nominal'!E39*'Table A0'!$L96</f>
        <v>52211.236034413996</v>
      </c>
      <c r="F39" s="22">
        <f>'Table B4(CEO)nominal'!F39*'Table A0'!$L96</f>
        <v>23682.184136906726</v>
      </c>
      <c r="G39" s="22">
        <f>'Table B4(CEO)nominal'!G39*'Table A0'!$L96</f>
        <v>15048.203680892759</v>
      </c>
      <c r="H39" s="22">
        <f>'Table B4(CEO)nominal'!H39*'Table A0'!$L96</f>
        <v>31350.355382160978</v>
      </c>
      <c r="J39" s="21"/>
    </row>
    <row r="40" spans="1:13">
      <c r="A40" s="21">
        <f>A39+1</f>
        <v>2004</v>
      </c>
      <c r="B40" s="21"/>
      <c r="C40" s="22">
        <f>'Table B4(CEO)nominal'!C40*'Table A0'!$L97</f>
        <v>67297.643159911124</v>
      </c>
      <c r="E40" s="22">
        <f>'Table B4(CEO)nominal'!E40*'Table A0'!$L97</f>
        <v>87786.143265353981</v>
      </c>
      <c r="F40" s="22">
        <f>'Table B4(CEO)nominal'!F40*'Table A0'!$L97</f>
        <v>36920.998835393315</v>
      </c>
      <c r="G40" s="22">
        <f>'Table B4(CEO)nominal'!G40*'Table A0'!$L97</f>
        <v>20716.352304995551</v>
      </c>
      <c r="H40" s="22">
        <f>'Table B4(CEO)nominal'!H40*'Table A0'!$L97</f>
        <v>51162.139237629846</v>
      </c>
      <c r="J40" s="21"/>
    </row>
    <row r="41" spans="1:13">
      <c r="A41" s="21">
        <f>A40+1</f>
        <v>2005</v>
      </c>
      <c r="B41" s="21"/>
      <c r="C41" s="22">
        <f>'Table B4(CEO)nominal'!C41*'Table A0'!$L98</f>
        <v>67285.052309081366</v>
      </c>
      <c r="E41" s="22">
        <f>'Table B4(CEO)nominal'!E41*'Table A0'!$L98</f>
        <v>103369.859472898</v>
      </c>
      <c r="F41" s="22">
        <f>'Table B4(CEO)nominal'!F41*'Table A0'!$L98</f>
        <v>33564.660337875226</v>
      </c>
      <c r="G41" s="22">
        <f>'Table B4(CEO)nominal'!G41*'Table A0'!$L98</f>
        <v>20762.418297435099</v>
      </c>
      <c r="H41" s="22">
        <f>'Table B4(CEO)nominal'!H41*'Table A0'!$L98</f>
        <v>51687.35826479859</v>
      </c>
      <c r="J41" s="21"/>
    </row>
    <row r="42" spans="1:13">
      <c r="A42" s="21">
        <v>2006</v>
      </c>
      <c r="B42" s="21"/>
      <c r="E42" s="22">
        <f>'Table B4(CEO)nominal'!E42*'Table A0'!$L99</f>
        <v>142551.9490693452</v>
      </c>
      <c r="F42" s="22">
        <f>'Table B4(CEO)nominal'!F42*'Table A0'!$L99</f>
        <v>42267.719752564219</v>
      </c>
      <c r="G42" s="22">
        <f>'Table B4(CEO)nominal'!G42*'Table A0'!$L99</f>
        <v>25894.784353906103</v>
      </c>
      <c r="H42" s="22">
        <f>'Table B4(CEO)nominal'!H42*'Table A0'!$L99</f>
        <v>73962.122960980822</v>
      </c>
      <c r="J42" s="21"/>
    </row>
    <row r="43" spans="1:13">
      <c r="A43" s="23"/>
      <c r="B43" s="23"/>
      <c r="C43" s="24"/>
      <c r="D43" s="24"/>
      <c r="E43" s="24"/>
      <c r="F43" s="24"/>
      <c r="G43" s="24"/>
      <c r="H43" s="24"/>
      <c r="I43" s="24"/>
      <c r="J43" s="23"/>
      <c r="K43" s="114"/>
      <c r="L43" s="114"/>
      <c r="M43" s="114"/>
    </row>
    <row r="44" spans="1:13">
      <c r="A44" s="21"/>
      <c r="B44" s="21"/>
      <c r="J44" s="21"/>
    </row>
    <row r="45" spans="1:13">
      <c r="A45" s="19" t="s">
        <v>168</v>
      </c>
    </row>
    <row r="46" spans="1:13">
      <c r="A46" s="19" t="s">
        <v>266</v>
      </c>
    </row>
  </sheetData>
  <mergeCells count="12">
    <mergeCell ref="L13:M13"/>
    <mergeCell ref="L14:M14"/>
    <mergeCell ref="L8:M8"/>
    <mergeCell ref="L9:M9"/>
    <mergeCell ref="L10:M10"/>
    <mergeCell ref="L11:M11"/>
    <mergeCell ref="L12:M12"/>
    <mergeCell ref="E2:I2"/>
    <mergeCell ref="A1:M1"/>
    <mergeCell ref="K2:M2"/>
    <mergeCell ref="L6:M6"/>
    <mergeCell ref="L7:M7"/>
  </mergeCells>
  <phoneticPr fontId="4" type="noConversion"/>
  <printOptions horizontalCentered="1" verticalCentered="1"/>
  <pageMargins left="0.78740157480314998" right="0.78740157480314998" top="0.59055118110236204" bottom="0.78740157480314998" header="0.511811023622047" footer="0.511811023622047"/>
  <pageSetup scale="83" orientation="portrait" verticalDpi="96"/>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Z70"/>
  <sheetViews>
    <sheetView zoomScale="150" zoomScaleNormal="150" workbookViewId="0">
      <selection activeCell="C32" sqref="C32"/>
    </sheetView>
  </sheetViews>
  <sheetFormatPr baseColWidth="10" defaultColWidth="7.140625" defaultRowHeight="11"/>
  <cols>
    <col min="1" max="1" width="6.140625" style="21" customWidth="1"/>
    <col min="2" max="2" width="2.28515625" style="21" customWidth="1"/>
    <col min="3" max="4" width="8" style="21" customWidth="1"/>
    <col min="5" max="5" width="6.7109375" style="21" customWidth="1"/>
    <col min="6" max="7" width="8" style="21" customWidth="1"/>
    <col min="8" max="8" width="6.85546875" style="20" customWidth="1"/>
    <col min="9" max="9" width="6.28515625" style="20" customWidth="1"/>
    <col min="10" max="15" width="5.5703125" style="20" customWidth="1"/>
    <col min="16" max="16" width="6.7109375" style="20" customWidth="1"/>
    <col min="17" max="17" width="2.42578125" style="20" customWidth="1"/>
    <col min="18" max="18" width="5.5703125" style="20" customWidth="1"/>
    <col min="19" max="22" width="5.7109375" style="20" customWidth="1"/>
    <col min="23" max="24" width="5.5703125" style="20" customWidth="1"/>
    <col min="25" max="25" width="5.7109375" style="20" customWidth="1"/>
    <col min="26" max="26" width="6.140625" style="20" customWidth="1"/>
    <col min="27" max="16384" width="7.140625" style="21"/>
  </cols>
  <sheetData>
    <row r="1" spans="1:26" ht="18.75" customHeight="1">
      <c r="A1" s="258" t="s">
        <v>434</v>
      </c>
      <c r="B1" s="259"/>
      <c r="C1" s="259"/>
      <c r="D1" s="259"/>
      <c r="E1" s="259"/>
      <c r="F1" s="259"/>
      <c r="G1" s="259"/>
      <c r="H1" s="259"/>
      <c r="I1" s="259"/>
      <c r="J1" s="259"/>
      <c r="K1" s="259"/>
      <c r="L1" s="259"/>
      <c r="M1" s="259"/>
      <c r="N1" s="259"/>
      <c r="O1" s="259"/>
      <c r="P1" s="259"/>
      <c r="Q1" s="259"/>
      <c r="R1" s="259"/>
      <c r="S1" s="259"/>
      <c r="T1" s="259"/>
      <c r="U1" s="259"/>
      <c r="V1" s="259"/>
      <c r="W1" s="259"/>
      <c r="X1" s="259"/>
      <c r="Y1" s="259"/>
      <c r="Z1" s="259"/>
    </row>
    <row r="2" spans="1:26" ht="2.25" customHeight="1"/>
    <row r="3" spans="1:26" s="111" customFormat="1" ht="52" customHeight="1">
      <c r="A3" s="108" t="s">
        <v>85</v>
      </c>
      <c r="B3" s="108"/>
      <c r="C3" s="208" t="s">
        <v>436</v>
      </c>
      <c r="D3" s="208" t="s">
        <v>495</v>
      </c>
      <c r="E3" s="208" t="s">
        <v>453</v>
      </c>
      <c r="F3" s="208" t="s">
        <v>502</v>
      </c>
      <c r="G3" s="208" t="s">
        <v>454</v>
      </c>
      <c r="H3" s="210" t="s">
        <v>435</v>
      </c>
      <c r="I3" s="111" t="s">
        <v>446</v>
      </c>
      <c r="J3" s="111" t="s">
        <v>447</v>
      </c>
      <c r="K3" s="111" t="s">
        <v>448</v>
      </c>
      <c r="L3" s="111" t="s">
        <v>449</v>
      </c>
      <c r="M3" s="111" t="s">
        <v>450</v>
      </c>
      <c r="N3" s="111" t="s">
        <v>451</v>
      </c>
      <c r="O3" s="111" t="s">
        <v>452</v>
      </c>
      <c r="P3" s="111" t="s">
        <v>445</v>
      </c>
      <c r="R3" s="111" t="s">
        <v>458</v>
      </c>
      <c r="S3" s="111" t="s">
        <v>438</v>
      </c>
      <c r="T3" s="111" t="s">
        <v>439</v>
      </c>
      <c r="U3" s="111" t="s">
        <v>440</v>
      </c>
      <c r="V3" s="111" t="s">
        <v>441</v>
      </c>
      <c r="W3" s="111" t="s">
        <v>442</v>
      </c>
      <c r="X3" s="111" t="s">
        <v>443</v>
      </c>
      <c r="Y3" s="111" t="s">
        <v>444</v>
      </c>
      <c r="Z3" s="111" t="s">
        <v>445</v>
      </c>
    </row>
    <row r="4" spans="1:26" s="111" customFormat="1" ht="12" customHeight="1">
      <c r="A4" s="112" t="s">
        <v>49</v>
      </c>
      <c r="B4" s="112"/>
      <c r="C4" s="112" t="s">
        <v>49</v>
      </c>
      <c r="D4" s="112" t="s">
        <v>50</v>
      </c>
      <c r="E4" s="112" t="s">
        <v>51</v>
      </c>
      <c r="F4" s="112" t="s">
        <v>53</v>
      </c>
      <c r="G4" s="116" t="s">
        <v>54</v>
      </c>
      <c r="H4" s="116" t="s">
        <v>56</v>
      </c>
      <c r="I4" s="116"/>
      <c r="J4" s="116"/>
      <c r="K4" s="116"/>
      <c r="L4" s="116"/>
      <c r="M4" s="116"/>
      <c r="N4" s="116"/>
      <c r="O4" s="116"/>
      <c r="P4" s="116"/>
      <c r="Q4" s="116"/>
      <c r="R4" s="116"/>
      <c r="S4" s="116"/>
      <c r="T4" s="116"/>
      <c r="U4" s="116"/>
      <c r="V4" s="116"/>
      <c r="W4" s="116"/>
      <c r="X4" s="116"/>
      <c r="Y4" s="116"/>
      <c r="Z4" s="116"/>
    </row>
    <row r="5" spans="1:26" ht="10.5" customHeight="1">
      <c r="A5" s="118">
        <v>1990</v>
      </c>
      <c r="C5" s="22">
        <f>'Table B1'!B78</f>
        <v>116964</v>
      </c>
      <c r="D5" s="22">
        <v>125189</v>
      </c>
      <c r="E5" s="211">
        <f>C5/D5</f>
        <v>0.93429933939882892</v>
      </c>
      <c r="F5" s="22">
        <v>4578627.5</v>
      </c>
      <c r="G5" s="22">
        <f>1000*F5/D5</f>
        <v>36573.720534551758</v>
      </c>
      <c r="H5" s="209">
        <v>0.50769251000000004</v>
      </c>
      <c r="I5" s="25">
        <v>84.77</v>
      </c>
      <c r="J5" s="25">
        <v>59.765999999999998</v>
      </c>
      <c r="K5" s="25">
        <v>35.229999999999997</v>
      </c>
      <c r="L5" s="25">
        <v>23.847999999999999</v>
      </c>
      <c r="M5" s="25">
        <v>10.6</v>
      </c>
      <c r="N5" s="25">
        <v>7.633</v>
      </c>
      <c r="O5" s="25">
        <v>3.4940000000000002</v>
      </c>
      <c r="P5" s="25">
        <v>1.131</v>
      </c>
      <c r="Q5" s="209"/>
      <c r="R5" s="25">
        <f>100-I5</f>
        <v>15.230000000000004</v>
      </c>
      <c r="S5" s="25">
        <f t="shared" ref="S5:Z26" si="0">I5-J5</f>
        <v>25.003999999999998</v>
      </c>
      <c r="T5" s="25">
        <f t="shared" si="0"/>
        <v>24.536000000000001</v>
      </c>
      <c r="U5" s="25">
        <f t="shared" si="0"/>
        <v>11.381999999999998</v>
      </c>
      <c r="V5" s="25">
        <f t="shared" si="0"/>
        <v>13.247999999999999</v>
      </c>
      <c r="W5" s="25">
        <f t="shared" si="0"/>
        <v>2.9669999999999996</v>
      </c>
      <c r="X5" s="25">
        <f t="shared" si="0"/>
        <v>4.1389999999999993</v>
      </c>
      <c r="Y5" s="25">
        <f t="shared" si="0"/>
        <v>2.3630000000000004</v>
      </c>
      <c r="Z5" s="25">
        <f t="shared" si="0"/>
        <v>1.131</v>
      </c>
    </row>
    <row r="6" spans="1:26" ht="10.5" customHeight="1">
      <c r="A6" s="118">
        <v>1991</v>
      </c>
      <c r="C6" s="22">
        <f>'Table B1'!B79</f>
        <v>115525</v>
      </c>
      <c r="D6" s="22">
        <v>127071</v>
      </c>
      <c r="E6" s="211">
        <f t="shared" ref="E6:E31" si="1">C6/D6</f>
        <v>0.90913741136844761</v>
      </c>
      <c r="F6" s="22">
        <v>4538234</v>
      </c>
      <c r="G6" s="22">
        <f t="shared" ref="G6:G31" si="2">1000*F6/D6</f>
        <v>35714.159800426532</v>
      </c>
      <c r="H6" s="209">
        <v>0.51668289999999994</v>
      </c>
      <c r="I6" s="25">
        <v>85.590999999999994</v>
      </c>
      <c r="J6" s="25">
        <v>60.408999999999999</v>
      </c>
      <c r="K6" s="25">
        <v>35.363</v>
      </c>
      <c r="L6" s="25">
        <v>23.695</v>
      </c>
      <c r="M6" s="25">
        <v>10.125</v>
      </c>
      <c r="N6" s="25">
        <v>7.1440000000000001</v>
      </c>
      <c r="O6" s="25">
        <v>3.1349999999999998</v>
      </c>
      <c r="P6" s="25">
        <v>0.97</v>
      </c>
      <c r="Q6" s="209"/>
      <c r="R6" s="25">
        <f t="shared" ref="R6:R29" si="3">100-I6</f>
        <v>14.409000000000006</v>
      </c>
      <c r="S6" s="25">
        <f t="shared" si="0"/>
        <v>25.181999999999995</v>
      </c>
      <c r="T6" s="25">
        <f t="shared" si="0"/>
        <v>25.045999999999999</v>
      </c>
      <c r="U6" s="25">
        <f t="shared" si="0"/>
        <v>11.667999999999999</v>
      </c>
      <c r="V6" s="25">
        <f t="shared" si="0"/>
        <v>13.57</v>
      </c>
      <c r="W6" s="25">
        <f t="shared" si="0"/>
        <v>2.9809999999999999</v>
      </c>
      <c r="X6" s="25">
        <f t="shared" si="0"/>
        <v>4.0090000000000003</v>
      </c>
      <c r="Y6" s="25">
        <f t="shared" si="0"/>
        <v>2.165</v>
      </c>
      <c r="Z6" s="25">
        <f t="shared" si="0"/>
        <v>0.97</v>
      </c>
    </row>
    <row r="7" spans="1:26" ht="10.5" customHeight="1">
      <c r="A7" s="118">
        <v>1992</v>
      </c>
      <c r="C7" s="22">
        <f>'Table B1'!B80</f>
        <v>115968</v>
      </c>
      <c r="D7" s="22">
        <v>128828</v>
      </c>
      <c r="E7" s="211">
        <f t="shared" si="1"/>
        <v>0.90017698015959269</v>
      </c>
      <c r="F7" s="22">
        <v>4687196.5999999996</v>
      </c>
      <c r="G7" s="22">
        <f t="shared" si="2"/>
        <v>36383.368522370911</v>
      </c>
      <c r="H7" s="209">
        <v>0.52749701999999998</v>
      </c>
      <c r="I7" s="25">
        <v>86.120999999999995</v>
      </c>
      <c r="J7" s="25">
        <v>61.265999999999998</v>
      </c>
      <c r="K7" s="25">
        <v>36.359000000000002</v>
      </c>
      <c r="L7" s="25">
        <v>24.725000000000001</v>
      </c>
      <c r="M7" s="25">
        <v>11.122</v>
      </c>
      <c r="N7" s="25">
        <v>8.0779999999999994</v>
      </c>
      <c r="O7" s="25">
        <v>3.83</v>
      </c>
      <c r="P7" s="25">
        <v>1.339</v>
      </c>
      <c r="Q7" s="209"/>
      <c r="R7" s="25">
        <f t="shared" si="3"/>
        <v>13.879000000000005</v>
      </c>
      <c r="S7" s="25">
        <f t="shared" si="0"/>
        <v>24.854999999999997</v>
      </c>
      <c r="T7" s="25">
        <f t="shared" si="0"/>
        <v>24.906999999999996</v>
      </c>
      <c r="U7" s="25">
        <f t="shared" si="0"/>
        <v>11.634</v>
      </c>
      <c r="V7" s="25">
        <f t="shared" si="0"/>
        <v>13.603000000000002</v>
      </c>
      <c r="W7" s="25">
        <f t="shared" si="0"/>
        <v>3.0440000000000005</v>
      </c>
      <c r="X7" s="25">
        <f t="shared" si="0"/>
        <v>4.2479999999999993</v>
      </c>
      <c r="Y7" s="25">
        <f t="shared" si="0"/>
        <v>2.4910000000000001</v>
      </c>
      <c r="Z7" s="25">
        <f t="shared" si="0"/>
        <v>1.339</v>
      </c>
    </row>
    <row r="8" spans="1:26" ht="10.5" customHeight="1">
      <c r="A8" s="118">
        <v>1993</v>
      </c>
      <c r="C8" s="22">
        <f>'Table B1'!B81</f>
        <v>117604</v>
      </c>
      <c r="D8" s="22">
        <v>130394</v>
      </c>
      <c r="E8" s="211">
        <f t="shared" si="1"/>
        <v>0.90191266469316078</v>
      </c>
      <c r="F8" s="22">
        <v>4672273.5</v>
      </c>
      <c r="G8" s="22">
        <f t="shared" si="2"/>
        <v>35831.966961670012</v>
      </c>
      <c r="H8" s="209">
        <v>0.52895828</v>
      </c>
      <c r="I8" s="25">
        <v>86.236999999999995</v>
      </c>
      <c r="J8" s="25">
        <v>61.408999999999999</v>
      </c>
      <c r="K8" s="25">
        <v>36.451999999999998</v>
      </c>
      <c r="L8" s="25">
        <v>24.704999999999998</v>
      </c>
      <c r="M8" s="25">
        <v>10.847</v>
      </c>
      <c r="N8" s="25">
        <v>7.7290000000000001</v>
      </c>
      <c r="O8" s="25">
        <v>3.4929999999999999</v>
      </c>
      <c r="P8" s="25">
        <v>1.125</v>
      </c>
      <c r="Q8" s="209"/>
      <c r="R8" s="25">
        <f t="shared" si="3"/>
        <v>13.763000000000005</v>
      </c>
      <c r="S8" s="25">
        <f t="shared" si="0"/>
        <v>24.827999999999996</v>
      </c>
      <c r="T8" s="25">
        <f t="shared" si="0"/>
        <v>24.957000000000001</v>
      </c>
      <c r="U8" s="25">
        <f t="shared" si="0"/>
        <v>11.747</v>
      </c>
      <c r="V8" s="25">
        <f t="shared" si="0"/>
        <v>13.857999999999999</v>
      </c>
      <c r="W8" s="25">
        <f t="shared" si="0"/>
        <v>3.1179999999999994</v>
      </c>
      <c r="X8" s="25">
        <f t="shared" si="0"/>
        <v>4.2360000000000007</v>
      </c>
      <c r="Y8" s="25">
        <f t="shared" si="0"/>
        <v>2.3679999999999999</v>
      </c>
      <c r="Z8" s="25">
        <f t="shared" si="0"/>
        <v>1.125</v>
      </c>
    </row>
    <row r="9" spans="1:26" ht="10.5" customHeight="1">
      <c r="A9" s="118">
        <v>1994</v>
      </c>
      <c r="C9" s="22">
        <f>'Table B1'!B82</f>
        <v>120379</v>
      </c>
      <c r="D9" s="22">
        <v>131817</v>
      </c>
      <c r="E9" s="211">
        <f t="shared" si="1"/>
        <v>0.9132281875630609</v>
      </c>
      <c r="F9" s="22">
        <v>4764672.9000000004</v>
      </c>
      <c r="G9" s="22">
        <f t="shared" si="2"/>
        <v>36146.118482441569</v>
      </c>
      <c r="H9" s="209">
        <v>0.52765947000000002</v>
      </c>
      <c r="I9" s="25">
        <v>86.146000000000001</v>
      </c>
      <c r="J9" s="25">
        <v>61.277000000000001</v>
      </c>
      <c r="K9" s="25">
        <v>36.277000000000001</v>
      </c>
      <c r="L9" s="25">
        <v>24.45</v>
      </c>
      <c r="M9" s="25">
        <v>10.48</v>
      </c>
      <c r="N9" s="25">
        <v>7.3479999999999999</v>
      </c>
      <c r="O9" s="25">
        <v>3.1789999999999998</v>
      </c>
      <c r="P9" s="25">
        <v>0.96599999999999997</v>
      </c>
      <c r="Q9" s="209"/>
      <c r="R9" s="25">
        <f t="shared" si="3"/>
        <v>13.853999999999999</v>
      </c>
      <c r="S9" s="25">
        <f t="shared" si="0"/>
        <v>24.869</v>
      </c>
      <c r="T9" s="25">
        <f t="shared" si="0"/>
        <v>25</v>
      </c>
      <c r="U9" s="25">
        <f t="shared" si="0"/>
        <v>11.827000000000002</v>
      </c>
      <c r="V9" s="25">
        <f t="shared" si="0"/>
        <v>13.969999999999999</v>
      </c>
      <c r="W9" s="25">
        <f t="shared" si="0"/>
        <v>3.1320000000000006</v>
      </c>
      <c r="X9" s="25">
        <f t="shared" si="0"/>
        <v>4.1690000000000005</v>
      </c>
      <c r="Y9" s="25">
        <f t="shared" si="0"/>
        <v>2.2130000000000001</v>
      </c>
      <c r="Z9" s="25">
        <f t="shared" si="0"/>
        <v>0.96599999999999997</v>
      </c>
    </row>
    <row r="10" spans="1:26" ht="10.5" customHeight="1">
      <c r="A10" s="118">
        <v>1995</v>
      </c>
      <c r="C10" s="22">
        <f>'Table B1'!B83</f>
        <v>123236</v>
      </c>
      <c r="D10" s="22">
        <v>133309</v>
      </c>
      <c r="E10" s="211">
        <f t="shared" si="1"/>
        <v>0.92443871006458678</v>
      </c>
      <c r="F10" s="22">
        <v>4974100.8</v>
      </c>
      <c r="G10" s="22">
        <f t="shared" si="2"/>
        <v>37312.565543211633</v>
      </c>
      <c r="H10" s="209">
        <v>0.52232184000000004</v>
      </c>
      <c r="I10" s="25">
        <v>85.486999999999995</v>
      </c>
      <c r="J10" s="25">
        <v>60.94</v>
      </c>
      <c r="K10" s="25">
        <v>36.448</v>
      </c>
      <c r="L10" s="25">
        <v>24.814</v>
      </c>
      <c r="M10" s="25">
        <v>10.92</v>
      </c>
      <c r="N10" s="25">
        <v>7.7539999999999996</v>
      </c>
      <c r="O10" s="25">
        <v>3.4660000000000002</v>
      </c>
      <c r="P10" s="25">
        <v>1.113</v>
      </c>
      <c r="Q10" s="209"/>
      <c r="R10" s="25">
        <f t="shared" si="3"/>
        <v>14.513000000000005</v>
      </c>
      <c r="S10" s="25">
        <f t="shared" si="0"/>
        <v>24.546999999999997</v>
      </c>
      <c r="T10" s="25">
        <f t="shared" si="0"/>
        <v>24.491999999999997</v>
      </c>
      <c r="U10" s="25">
        <f t="shared" si="0"/>
        <v>11.634</v>
      </c>
      <c r="V10" s="25">
        <f t="shared" si="0"/>
        <v>13.894</v>
      </c>
      <c r="W10" s="25">
        <f t="shared" si="0"/>
        <v>3.1660000000000004</v>
      </c>
      <c r="X10" s="25">
        <f t="shared" si="0"/>
        <v>4.2879999999999994</v>
      </c>
      <c r="Y10" s="25">
        <f t="shared" si="0"/>
        <v>2.3530000000000002</v>
      </c>
      <c r="Z10" s="25">
        <f t="shared" si="0"/>
        <v>1.113</v>
      </c>
    </row>
    <row r="11" spans="1:26" ht="10.5" customHeight="1">
      <c r="A11" s="118">
        <v>1996</v>
      </c>
      <c r="C11" s="22">
        <f>'Table B1'!B84</f>
        <v>125461</v>
      </c>
      <c r="D11" s="22">
        <v>134783</v>
      </c>
      <c r="E11" s="211">
        <f t="shared" si="1"/>
        <v>0.93083697498942741</v>
      </c>
      <c r="F11" s="22">
        <v>5170963.0999999996</v>
      </c>
      <c r="G11" s="22">
        <f t="shared" si="2"/>
        <v>38365.098714229542</v>
      </c>
      <c r="H11" s="209">
        <v>0.52183475999999995</v>
      </c>
      <c r="I11" s="25">
        <v>85.29</v>
      </c>
      <c r="J11" s="25">
        <v>60.905000000000001</v>
      </c>
      <c r="K11" s="25">
        <v>36.688000000000002</v>
      </c>
      <c r="L11" s="25">
        <v>25.15</v>
      </c>
      <c r="M11" s="25">
        <v>11.238</v>
      </c>
      <c r="N11" s="25">
        <v>8.0370000000000008</v>
      </c>
      <c r="O11" s="25">
        <v>3.68</v>
      </c>
      <c r="P11" s="25">
        <v>1.224</v>
      </c>
      <c r="Q11" s="209"/>
      <c r="R11" s="25">
        <f t="shared" si="3"/>
        <v>14.709999999999994</v>
      </c>
      <c r="S11" s="25">
        <f t="shared" si="0"/>
        <v>24.385000000000005</v>
      </c>
      <c r="T11" s="25">
        <f t="shared" si="0"/>
        <v>24.216999999999999</v>
      </c>
      <c r="U11" s="25">
        <f t="shared" si="0"/>
        <v>11.538000000000004</v>
      </c>
      <c r="V11" s="25">
        <f t="shared" si="0"/>
        <v>13.911999999999999</v>
      </c>
      <c r="W11" s="25">
        <f t="shared" si="0"/>
        <v>3.2009999999999987</v>
      </c>
      <c r="X11" s="25">
        <f t="shared" si="0"/>
        <v>4.3570000000000011</v>
      </c>
      <c r="Y11" s="25">
        <f t="shared" si="0"/>
        <v>2.4560000000000004</v>
      </c>
      <c r="Z11" s="25">
        <f t="shared" si="0"/>
        <v>1.224</v>
      </c>
    </row>
    <row r="12" spans="1:26" ht="10.5" customHeight="1">
      <c r="A12" s="118">
        <v>1997</v>
      </c>
      <c r="C12" s="22">
        <f>'Table B1'!B85</f>
        <v>128316</v>
      </c>
      <c r="D12" s="22">
        <v>136469</v>
      </c>
      <c r="E12" s="211">
        <f t="shared" si="1"/>
        <v>0.94025749437601214</v>
      </c>
      <c r="F12" s="22">
        <v>5466352.5999999996</v>
      </c>
      <c r="G12" s="22">
        <f t="shared" si="2"/>
        <v>40055.636078523326</v>
      </c>
      <c r="H12" s="209">
        <v>0.52124901000000001</v>
      </c>
      <c r="I12" s="25">
        <v>85.004000000000005</v>
      </c>
      <c r="J12" s="25">
        <v>60.898000000000003</v>
      </c>
      <c r="K12" s="25">
        <v>37.095999999999997</v>
      </c>
      <c r="L12" s="25">
        <v>25.702999999999999</v>
      </c>
      <c r="M12" s="25">
        <v>11.798999999999999</v>
      </c>
      <c r="N12" s="25">
        <v>8.5670000000000002</v>
      </c>
      <c r="O12" s="25">
        <v>4.1070000000000002</v>
      </c>
      <c r="P12" s="25">
        <v>1.448</v>
      </c>
      <c r="Q12" s="209"/>
      <c r="R12" s="25">
        <f t="shared" si="3"/>
        <v>14.995999999999995</v>
      </c>
      <c r="S12" s="25">
        <f t="shared" si="0"/>
        <v>24.106000000000002</v>
      </c>
      <c r="T12" s="25">
        <f t="shared" si="0"/>
        <v>23.802000000000007</v>
      </c>
      <c r="U12" s="25">
        <f t="shared" si="0"/>
        <v>11.392999999999997</v>
      </c>
      <c r="V12" s="25">
        <f t="shared" si="0"/>
        <v>13.904</v>
      </c>
      <c r="W12" s="25">
        <f t="shared" si="0"/>
        <v>3.2319999999999993</v>
      </c>
      <c r="X12" s="25">
        <f t="shared" si="0"/>
        <v>4.46</v>
      </c>
      <c r="Y12" s="25">
        <f t="shared" si="0"/>
        <v>2.6590000000000003</v>
      </c>
      <c r="Z12" s="25">
        <f t="shared" si="0"/>
        <v>1.448</v>
      </c>
    </row>
    <row r="13" spans="1:26" ht="10.5" customHeight="1">
      <c r="A13" s="118">
        <v>1998</v>
      </c>
      <c r="C13" s="22">
        <f>'Table B1'!B86</f>
        <v>131563</v>
      </c>
      <c r="D13" s="22">
        <v>138145</v>
      </c>
      <c r="E13" s="211">
        <f t="shared" si="1"/>
        <v>0.95235441022114442</v>
      </c>
      <c r="F13" s="22">
        <v>5771352.5</v>
      </c>
      <c r="G13" s="22">
        <f t="shared" si="2"/>
        <v>41777.498280791922</v>
      </c>
      <c r="H13" s="209">
        <v>0.52112784999999995</v>
      </c>
      <c r="I13" s="25">
        <v>84.816000000000003</v>
      </c>
      <c r="J13" s="25">
        <v>60.906999999999996</v>
      </c>
      <c r="K13" s="25">
        <v>37.405999999999999</v>
      </c>
      <c r="L13" s="25">
        <v>26.103000000000002</v>
      </c>
      <c r="M13" s="25">
        <v>12.186999999999999</v>
      </c>
      <c r="N13" s="25">
        <v>8.9440000000000008</v>
      </c>
      <c r="O13" s="25">
        <v>4.468</v>
      </c>
      <c r="P13" s="25">
        <v>1.6679999999999999</v>
      </c>
      <c r="Q13" s="209"/>
      <c r="R13" s="25">
        <f t="shared" si="3"/>
        <v>15.183999999999997</v>
      </c>
      <c r="S13" s="25">
        <f t="shared" si="0"/>
        <v>23.909000000000006</v>
      </c>
      <c r="T13" s="25">
        <f t="shared" si="0"/>
        <v>23.500999999999998</v>
      </c>
      <c r="U13" s="25">
        <f t="shared" si="0"/>
        <v>11.302999999999997</v>
      </c>
      <c r="V13" s="25">
        <f t="shared" si="0"/>
        <v>13.916000000000002</v>
      </c>
      <c r="W13" s="25">
        <f t="shared" si="0"/>
        <v>3.2429999999999986</v>
      </c>
      <c r="X13" s="25">
        <f t="shared" si="0"/>
        <v>4.4760000000000009</v>
      </c>
      <c r="Y13" s="25">
        <f t="shared" si="0"/>
        <v>2.8</v>
      </c>
      <c r="Z13" s="25">
        <f t="shared" si="0"/>
        <v>1.6679999999999999</v>
      </c>
    </row>
    <row r="14" spans="1:26" ht="10.5" customHeight="1">
      <c r="A14" s="118">
        <v>1999</v>
      </c>
      <c r="C14" s="22">
        <f>'Table B1'!B87</f>
        <v>134350</v>
      </c>
      <c r="D14" s="22">
        <v>139896</v>
      </c>
      <c r="E14" s="211">
        <f t="shared" si="1"/>
        <v>0.9603562646537428</v>
      </c>
      <c r="F14" s="22">
        <v>6107519</v>
      </c>
      <c r="G14" s="22">
        <f t="shared" si="2"/>
        <v>43657.567049808429</v>
      </c>
      <c r="H14" s="209">
        <v>0.51953221000000005</v>
      </c>
      <c r="I14" s="25">
        <v>84.442999999999998</v>
      </c>
      <c r="J14" s="25">
        <v>60.838999999999999</v>
      </c>
      <c r="K14" s="25">
        <v>37.777000000000001</v>
      </c>
      <c r="L14" s="25">
        <v>26.616</v>
      </c>
      <c r="M14" s="25">
        <v>12.747999999999999</v>
      </c>
      <c r="N14" s="25">
        <v>9.5079999999999991</v>
      </c>
      <c r="O14" s="25">
        <v>4.9989999999999997</v>
      </c>
      <c r="P14" s="25">
        <v>2.0310000000000001</v>
      </c>
      <c r="Q14" s="209"/>
      <c r="R14" s="25">
        <f t="shared" si="3"/>
        <v>15.557000000000002</v>
      </c>
      <c r="S14" s="25">
        <f t="shared" si="0"/>
        <v>23.603999999999999</v>
      </c>
      <c r="T14" s="25">
        <f t="shared" si="0"/>
        <v>23.061999999999998</v>
      </c>
      <c r="U14" s="25">
        <f t="shared" si="0"/>
        <v>11.161000000000001</v>
      </c>
      <c r="V14" s="25">
        <f t="shared" si="0"/>
        <v>13.868</v>
      </c>
      <c r="W14" s="25">
        <f t="shared" si="0"/>
        <v>3.24</v>
      </c>
      <c r="X14" s="25">
        <f t="shared" si="0"/>
        <v>4.5089999999999995</v>
      </c>
      <c r="Y14" s="25">
        <f t="shared" si="0"/>
        <v>2.9679999999999995</v>
      </c>
      <c r="Z14" s="25">
        <f t="shared" si="0"/>
        <v>2.0310000000000001</v>
      </c>
    </row>
    <row r="15" spans="1:26" ht="10.5" customHeight="1">
      <c r="A15" s="118">
        <v>2000</v>
      </c>
      <c r="C15" s="22">
        <f>'Table B1'!B88</f>
        <v>137228</v>
      </c>
      <c r="D15" s="22">
        <v>141540</v>
      </c>
      <c r="E15" s="211">
        <f t="shared" si="1"/>
        <v>0.96953511374876356</v>
      </c>
      <c r="F15" s="22">
        <v>6367569.2999999998</v>
      </c>
      <c r="G15" s="22">
        <f t="shared" si="2"/>
        <v>44987.772361169984</v>
      </c>
      <c r="H15" s="209">
        <v>0.52140558999999997</v>
      </c>
      <c r="I15" s="25">
        <v>84.305000000000007</v>
      </c>
      <c r="J15" s="25">
        <v>61.061999999999998</v>
      </c>
      <c r="K15" s="25">
        <v>38.368000000000002</v>
      </c>
      <c r="L15" s="25">
        <v>27.303000000000001</v>
      </c>
      <c r="M15" s="25">
        <v>13.396000000000001</v>
      </c>
      <c r="N15" s="25">
        <v>10.122</v>
      </c>
      <c r="O15" s="25">
        <v>5.5</v>
      </c>
      <c r="P15" s="25">
        <v>2.2749999999999999</v>
      </c>
      <c r="Q15" s="209"/>
      <c r="R15" s="25">
        <f t="shared" si="3"/>
        <v>15.694999999999993</v>
      </c>
      <c r="S15" s="25">
        <f t="shared" si="0"/>
        <v>23.243000000000009</v>
      </c>
      <c r="T15" s="25">
        <f t="shared" si="0"/>
        <v>22.693999999999996</v>
      </c>
      <c r="U15" s="25">
        <f t="shared" si="0"/>
        <v>11.065000000000001</v>
      </c>
      <c r="V15" s="25">
        <f t="shared" si="0"/>
        <v>13.907</v>
      </c>
      <c r="W15" s="25">
        <f t="shared" si="0"/>
        <v>3.2740000000000009</v>
      </c>
      <c r="X15" s="25">
        <f t="shared" si="0"/>
        <v>4.6219999999999999</v>
      </c>
      <c r="Y15" s="25">
        <f t="shared" si="0"/>
        <v>3.2250000000000001</v>
      </c>
      <c r="Z15" s="25">
        <f t="shared" si="0"/>
        <v>2.2749999999999999</v>
      </c>
    </row>
    <row r="16" spans="1:26" ht="10.5" customHeight="1">
      <c r="A16" s="118">
        <v>2001</v>
      </c>
      <c r="C16" s="22">
        <f>'Table B1'!B89</f>
        <v>136890</v>
      </c>
      <c r="D16" s="22">
        <v>143456</v>
      </c>
      <c r="E16" s="211">
        <f t="shared" si="1"/>
        <v>0.95422986839170199</v>
      </c>
      <c r="F16" s="22">
        <v>6348604.4000000004</v>
      </c>
      <c r="G16" s="22">
        <f t="shared" si="2"/>
        <v>44254.715034575063</v>
      </c>
      <c r="H16" s="209">
        <v>0.52051716000000003</v>
      </c>
      <c r="I16" s="25">
        <v>84.528000000000006</v>
      </c>
      <c r="J16" s="25">
        <v>60.906999999999996</v>
      </c>
      <c r="K16" s="25">
        <v>37.741</v>
      </c>
      <c r="L16" s="25">
        <v>26.436</v>
      </c>
      <c r="M16" s="25">
        <v>12.388999999999999</v>
      </c>
      <c r="N16" s="25">
        <v>9.1489999999999991</v>
      </c>
      <c r="O16" s="25">
        <v>4.6980000000000004</v>
      </c>
      <c r="P16" s="25">
        <v>1.8009999999999999</v>
      </c>
      <c r="Q16" s="209"/>
      <c r="R16" s="25">
        <f t="shared" si="3"/>
        <v>15.471999999999994</v>
      </c>
      <c r="S16" s="25">
        <f t="shared" si="0"/>
        <v>23.621000000000009</v>
      </c>
      <c r="T16" s="25">
        <f t="shared" si="0"/>
        <v>23.165999999999997</v>
      </c>
      <c r="U16" s="25">
        <f t="shared" si="0"/>
        <v>11.305</v>
      </c>
      <c r="V16" s="25">
        <f t="shared" si="0"/>
        <v>14.047000000000001</v>
      </c>
      <c r="W16" s="25">
        <f t="shared" si="0"/>
        <v>3.24</v>
      </c>
      <c r="X16" s="25">
        <f t="shared" si="0"/>
        <v>4.4509999999999987</v>
      </c>
      <c r="Y16" s="25">
        <f t="shared" si="0"/>
        <v>2.8970000000000002</v>
      </c>
      <c r="Z16" s="25">
        <f t="shared" si="0"/>
        <v>1.8009999999999999</v>
      </c>
    </row>
    <row r="17" spans="1:26" ht="10.5" customHeight="1">
      <c r="A17" s="118">
        <v>2002</v>
      </c>
      <c r="C17" s="22">
        <f>'Table B1'!B90</f>
        <v>135937</v>
      </c>
      <c r="D17" s="22">
        <v>145291</v>
      </c>
      <c r="E17" s="211">
        <f t="shared" si="1"/>
        <v>0.93561886145735107</v>
      </c>
      <c r="F17" s="22">
        <v>6301310.0999999996</v>
      </c>
      <c r="G17" s="22">
        <f t="shared" si="2"/>
        <v>43370.271386390072</v>
      </c>
      <c r="H17" s="209">
        <v>0.52323527000000003</v>
      </c>
      <c r="I17" s="25">
        <v>84.971000000000004</v>
      </c>
      <c r="J17" s="25">
        <v>61.043999999999997</v>
      </c>
      <c r="K17" s="25">
        <v>37.383000000000003</v>
      </c>
      <c r="L17" s="25">
        <v>25.86</v>
      </c>
      <c r="M17" s="25">
        <v>11.701000000000001</v>
      </c>
      <c r="N17" s="25">
        <v>8.4879999999999995</v>
      </c>
      <c r="O17" s="25">
        <v>4.1550000000000002</v>
      </c>
      <c r="P17" s="25">
        <v>1.5489999999999999</v>
      </c>
      <c r="Q17" s="209"/>
      <c r="R17" s="25">
        <f t="shared" si="3"/>
        <v>15.028999999999996</v>
      </c>
      <c r="S17" s="25">
        <f t="shared" si="0"/>
        <v>23.927000000000007</v>
      </c>
      <c r="T17" s="25">
        <f t="shared" si="0"/>
        <v>23.660999999999994</v>
      </c>
      <c r="U17" s="25">
        <f t="shared" si="0"/>
        <v>11.523000000000003</v>
      </c>
      <c r="V17" s="25">
        <f t="shared" si="0"/>
        <v>14.158999999999999</v>
      </c>
      <c r="W17" s="25">
        <f t="shared" si="0"/>
        <v>3.213000000000001</v>
      </c>
      <c r="X17" s="25">
        <f t="shared" si="0"/>
        <v>4.3329999999999993</v>
      </c>
      <c r="Y17" s="25">
        <f t="shared" si="0"/>
        <v>2.6060000000000003</v>
      </c>
      <c r="Z17" s="25">
        <f t="shared" si="0"/>
        <v>1.5489999999999999</v>
      </c>
    </row>
    <row r="18" spans="1:26" ht="10.5" customHeight="1">
      <c r="A18" s="118">
        <v>2003</v>
      </c>
      <c r="C18" s="22">
        <f>'Table B1'!B91</f>
        <v>135602</v>
      </c>
      <c r="D18" s="22">
        <v>146896</v>
      </c>
      <c r="E18" s="211">
        <f t="shared" si="1"/>
        <v>0.92311567367389169</v>
      </c>
      <c r="F18" s="22">
        <v>6299540.5999999996</v>
      </c>
      <c r="G18" s="22">
        <f t="shared" si="2"/>
        <v>42884.357640779868</v>
      </c>
      <c r="H18" s="209">
        <v>0.53120820000000002</v>
      </c>
      <c r="I18" s="25">
        <v>85.546999999999997</v>
      </c>
      <c r="J18" s="25">
        <v>61.649000000000001</v>
      </c>
      <c r="K18" s="25">
        <v>37.811</v>
      </c>
      <c r="L18" s="25">
        <v>26.143000000000001</v>
      </c>
      <c r="M18" s="25">
        <v>11.801</v>
      </c>
      <c r="N18" s="25">
        <v>8.5519999999999996</v>
      </c>
      <c r="O18" s="25">
        <v>4.1749999999999998</v>
      </c>
      <c r="P18" s="25">
        <v>1.5569999999999999</v>
      </c>
      <c r="Q18" s="209"/>
      <c r="R18" s="25">
        <f t="shared" si="3"/>
        <v>14.453000000000003</v>
      </c>
      <c r="S18" s="25">
        <f t="shared" si="0"/>
        <v>23.897999999999996</v>
      </c>
      <c r="T18" s="25">
        <f t="shared" si="0"/>
        <v>23.838000000000001</v>
      </c>
      <c r="U18" s="25">
        <f t="shared" si="0"/>
        <v>11.667999999999999</v>
      </c>
      <c r="V18" s="25">
        <f t="shared" si="0"/>
        <v>14.342000000000001</v>
      </c>
      <c r="W18" s="25">
        <f t="shared" si="0"/>
        <v>3.2490000000000006</v>
      </c>
      <c r="X18" s="25">
        <f t="shared" si="0"/>
        <v>4.3769999999999998</v>
      </c>
      <c r="Y18" s="25">
        <f t="shared" si="0"/>
        <v>2.6179999999999999</v>
      </c>
      <c r="Z18" s="25">
        <f t="shared" si="0"/>
        <v>1.5569999999999999</v>
      </c>
    </row>
    <row r="19" spans="1:26" ht="10.5" customHeight="1">
      <c r="A19" s="118">
        <v>2004</v>
      </c>
      <c r="C19" s="22">
        <f>'Table B1'!B92</f>
        <v>137067</v>
      </c>
      <c r="D19" s="22">
        <v>148621</v>
      </c>
      <c r="E19" s="211">
        <f t="shared" si="1"/>
        <v>0.9222586310144596</v>
      </c>
      <c r="F19" s="22">
        <v>6493502</v>
      </c>
      <c r="G19" s="22">
        <f t="shared" si="2"/>
        <v>43691.685562605555</v>
      </c>
      <c r="H19" s="209">
        <v>0.53599664999999996</v>
      </c>
      <c r="I19" s="25">
        <v>85.69</v>
      </c>
      <c r="J19" s="25">
        <v>62.058</v>
      </c>
      <c r="K19" s="25">
        <v>38.438000000000002</v>
      </c>
      <c r="L19" s="25">
        <v>26.846</v>
      </c>
      <c r="M19" s="25">
        <v>12.521000000000001</v>
      </c>
      <c r="N19" s="25">
        <v>9.234</v>
      </c>
      <c r="O19" s="25">
        <v>4.7270000000000003</v>
      </c>
      <c r="P19" s="25">
        <v>1.8939999999999999</v>
      </c>
      <c r="Q19" s="209"/>
      <c r="R19" s="25">
        <f t="shared" si="3"/>
        <v>14.310000000000002</v>
      </c>
      <c r="S19" s="25">
        <f t="shared" si="0"/>
        <v>23.631999999999998</v>
      </c>
      <c r="T19" s="25">
        <f t="shared" si="0"/>
        <v>23.619999999999997</v>
      </c>
      <c r="U19" s="25">
        <f t="shared" si="0"/>
        <v>11.592000000000002</v>
      </c>
      <c r="V19" s="25">
        <f t="shared" si="0"/>
        <v>14.324999999999999</v>
      </c>
      <c r="W19" s="25">
        <f t="shared" si="0"/>
        <v>3.2870000000000008</v>
      </c>
      <c r="X19" s="25">
        <f t="shared" si="0"/>
        <v>4.5069999999999997</v>
      </c>
      <c r="Y19" s="25">
        <f t="shared" si="0"/>
        <v>2.8330000000000002</v>
      </c>
      <c r="Z19" s="25">
        <f t="shared" si="0"/>
        <v>1.8939999999999999</v>
      </c>
    </row>
    <row r="20" spans="1:26" ht="10.5" customHeight="1">
      <c r="A20" s="118">
        <v>2005</v>
      </c>
      <c r="C20" s="22">
        <f>'Table B1'!B93</f>
        <v>139006</v>
      </c>
      <c r="D20" s="22">
        <v>150333</v>
      </c>
      <c r="E20" s="211">
        <f t="shared" si="1"/>
        <v>0.92465393493111958</v>
      </c>
      <c r="F20" s="22">
        <v>6607053.0999999996</v>
      </c>
      <c r="G20" s="22">
        <f t="shared" si="2"/>
        <v>43949.452881270248</v>
      </c>
      <c r="H20" s="209">
        <v>0.53858558999999995</v>
      </c>
      <c r="I20" s="25">
        <v>85.707999999999998</v>
      </c>
      <c r="J20" s="25">
        <v>62.323999999999998</v>
      </c>
      <c r="K20" s="25">
        <v>38.9</v>
      </c>
      <c r="L20" s="25">
        <v>27.341000000000001</v>
      </c>
      <c r="M20" s="25">
        <v>12.95</v>
      </c>
      <c r="N20" s="25">
        <v>9.6</v>
      </c>
      <c r="O20" s="25">
        <v>4.9649999999999999</v>
      </c>
      <c r="P20" s="25">
        <v>2.0009999999999999</v>
      </c>
      <c r="Q20" s="209"/>
      <c r="R20" s="25">
        <f t="shared" si="3"/>
        <v>14.292000000000002</v>
      </c>
      <c r="S20" s="25">
        <f t="shared" si="0"/>
        <v>23.384</v>
      </c>
      <c r="T20" s="25">
        <f t="shared" si="0"/>
        <v>23.423999999999999</v>
      </c>
      <c r="U20" s="25">
        <f t="shared" si="0"/>
        <v>11.558999999999997</v>
      </c>
      <c r="V20" s="25">
        <f t="shared" si="0"/>
        <v>14.391000000000002</v>
      </c>
      <c r="W20" s="25">
        <f t="shared" si="0"/>
        <v>3.3499999999999996</v>
      </c>
      <c r="X20" s="25">
        <f t="shared" si="0"/>
        <v>4.6349999999999998</v>
      </c>
      <c r="Y20" s="25">
        <f t="shared" si="0"/>
        <v>2.964</v>
      </c>
      <c r="Z20" s="25">
        <f t="shared" si="0"/>
        <v>2.0009999999999999</v>
      </c>
    </row>
    <row r="21" spans="1:26" ht="10.5" customHeight="1">
      <c r="A21" s="118">
        <v>2006</v>
      </c>
      <c r="C21" s="22">
        <f>'Table B1'!B94</f>
        <v>141440</v>
      </c>
      <c r="D21" s="22">
        <v>152057</v>
      </c>
      <c r="E21" s="211">
        <f t="shared" si="1"/>
        <v>0.93017749922726345</v>
      </c>
      <c r="F21" s="22">
        <v>6790616.2999999998</v>
      </c>
      <c r="G21" s="22">
        <f t="shared" si="2"/>
        <v>44658.360351710216</v>
      </c>
      <c r="H21" s="209">
        <v>0.54026777999999998</v>
      </c>
      <c r="I21" s="25">
        <v>85.694999999999993</v>
      </c>
      <c r="J21" s="25">
        <v>62.499000000000002</v>
      </c>
      <c r="K21" s="25">
        <v>39.228999999999999</v>
      </c>
      <c r="L21" s="25">
        <v>27.71</v>
      </c>
      <c r="M21" s="25">
        <v>13.250999999999999</v>
      </c>
      <c r="N21" s="25">
        <v>9.8529999999999998</v>
      </c>
      <c r="O21" s="25">
        <v>5.109</v>
      </c>
      <c r="P21" s="25">
        <v>2.0369999999999999</v>
      </c>
      <c r="Q21" s="209"/>
      <c r="R21" s="25">
        <f t="shared" si="3"/>
        <v>14.305000000000007</v>
      </c>
      <c r="S21" s="25">
        <f t="shared" si="0"/>
        <v>23.195999999999991</v>
      </c>
      <c r="T21" s="25">
        <f t="shared" si="0"/>
        <v>23.270000000000003</v>
      </c>
      <c r="U21" s="25">
        <f t="shared" si="0"/>
        <v>11.518999999999998</v>
      </c>
      <c r="V21" s="25">
        <f t="shared" si="0"/>
        <v>14.459000000000001</v>
      </c>
      <c r="W21" s="25">
        <f t="shared" si="0"/>
        <v>3.3979999999999997</v>
      </c>
      <c r="X21" s="25">
        <f t="shared" si="0"/>
        <v>4.7439999999999998</v>
      </c>
      <c r="Y21" s="25">
        <f t="shared" si="0"/>
        <v>3.0720000000000001</v>
      </c>
      <c r="Z21" s="25">
        <f t="shared" si="0"/>
        <v>2.0369999999999999</v>
      </c>
    </row>
    <row r="22" spans="1:26" ht="10.5" customHeight="1">
      <c r="A22" s="118">
        <f t="shared" ref="A22:A31" si="4">A21+1</f>
        <v>2007</v>
      </c>
      <c r="C22" s="22">
        <f>'Table B1'!B95</f>
        <v>142928</v>
      </c>
      <c r="D22" s="22">
        <v>153558</v>
      </c>
      <c r="E22" s="211">
        <f t="shared" si="1"/>
        <v>0.93077534221597047</v>
      </c>
      <c r="F22" s="22">
        <v>6980040.5</v>
      </c>
      <c r="G22" s="22">
        <f t="shared" si="2"/>
        <v>45455.401216478465</v>
      </c>
      <c r="H22" s="209">
        <v>0.54388818999999999</v>
      </c>
      <c r="I22" s="25">
        <v>85.798000000000002</v>
      </c>
      <c r="J22" s="25">
        <v>62.832000000000001</v>
      </c>
      <c r="K22" s="25">
        <v>39.723999999999997</v>
      </c>
      <c r="L22" s="25">
        <v>28.241</v>
      </c>
      <c r="M22" s="25">
        <v>13.731</v>
      </c>
      <c r="N22" s="25">
        <v>10.289</v>
      </c>
      <c r="O22" s="25">
        <v>5.4509999999999996</v>
      </c>
      <c r="P22" s="25">
        <v>2.2200000000000002</v>
      </c>
      <c r="Q22" s="209"/>
      <c r="R22" s="25">
        <f t="shared" si="3"/>
        <v>14.201999999999998</v>
      </c>
      <c r="S22" s="25">
        <f t="shared" si="0"/>
        <v>22.966000000000001</v>
      </c>
      <c r="T22" s="25">
        <f t="shared" si="0"/>
        <v>23.108000000000004</v>
      </c>
      <c r="U22" s="25">
        <f t="shared" si="0"/>
        <v>11.482999999999997</v>
      </c>
      <c r="V22" s="25">
        <f t="shared" si="0"/>
        <v>14.51</v>
      </c>
      <c r="W22" s="25">
        <f t="shared" si="0"/>
        <v>3.4420000000000002</v>
      </c>
      <c r="X22" s="25">
        <f t="shared" si="0"/>
        <v>4.8380000000000001</v>
      </c>
      <c r="Y22" s="25">
        <f t="shared" si="0"/>
        <v>3.2309999999999994</v>
      </c>
      <c r="Z22" s="25">
        <f t="shared" si="0"/>
        <v>2.2200000000000002</v>
      </c>
    </row>
    <row r="23" spans="1:26" ht="10.5" customHeight="1">
      <c r="A23" s="118">
        <f t="shared" si="4"/>
        <v>2008</v>
      </c>
      <c r="C23" s="22">
        <f>'Table B1'!B96</f>
        <v>142000</v>
      </c>
      <c r="D23" s="22">
        <v>154868</v>
      </c>
      <c r="E23" s="211">
        <f t="shared" si="1"/>
        <v>0.91690988454683986</v>
      </c>
      <c r="F23" s="22">
        <v>6870574.2000000002</v>
      </c>
      <c r="G23" s="22">
        <f t="shared" si="2"/>
        <v>44364.066172482373</v>
      </c>
      <c r="H23" s="209">
        <v>0.54385421</v>
      </c>
      <c r="I23" s="25">
        <v>85.983999999999995</v>
      </c>
      <c r="J23" s="25">
        <v>62.801000000000002</v>
      </c>
      <c r="K23" s="25">
        <v>39.314</v>
      </c>
      <c r="L23" s="25">
        <v>27.61</v>
      </c>
      <c r="M23" s="25">
        <v>12.958</v>
      </c>
      <c r="N23" s="25">
        <v>9.5690000000000008</v>
      </c>
      <c r="O23" s="25">
        <v>4.907</v>
      </c>
      <c r="P23" s="25">
        <v>1.956</v>
      </c>
      <c r="Q23" s="209"/>
      <c r="R23" s="25">
        <f t="shared" si="3"/>
        <v>14.016000000000005</v>
      </c>
      <c r="S23" s="25">
        <f t="shared" si="0"/>
        <v>23.182999999999993</v>
      </c>
      <c r="T23" s="25">
        <f t="shared" si="0"/>
        <v>23.487000000000002</v>
      </c>
      <c r="U23" s="25">
        <f t="shared" si="0"/>
        <v>11.704000000000001</v>
      </c>
      <c r="V23" s="25">
        <f t="shared" si="0"/>
        <v>14.651999999999999</v>
      </c>
      <c r="W23" s="25">
        <f t="shared" si="0"/>
        <v>3.3889999999999993</v>
      </c>
      <c r="X23" s="25">
        <f t="shared" si="0"/>
        <v>4.6620000000000008</v>
      </c>
      <c r="Y23" s="25">
        <f t="shared" si="0"/>
        <v>2.9510000000000001</v>
      </c>
      <c r="Z23" s="25">
        <f t="shared" si="0"/>
        <v>1.956</v>
      </c>
    </row>
    <row r="24" spans="1:26" ht="10.5" customHeight="1">
      <c r="A24" s="118">
        <f t="shared" si="4"/>
        <v>2009</v>
      </c>
      <c r="C24" s="22">
        <f>'Table B1'!B97</f>
        <v>136170</v>
      </c>
      <c r="D24" s="22">
        <v>156288</v>
      </c>
      <c r="E24" s="211">
        <f t="shared" si="1"/>
        <v>0.87127610565110569</v>
      </c>
      <c r="F24" s="22">
        <v>6593726.2000000002</v>
      </c>
      <c r="G24" s="22">
        <f t="shared" si="2"/>
        <v>42189.587172399675</v>
      </c>
      <c r="H24" s="209">
        <v>0.55783154000000001</v>
      </c>
      <c r="I24" s="25">
        <v>87.322999999999993</v>
      </c>
      <c r="J24" s="25">
        <v>63.79</v>
      </c>
      <c r="K24" s="25">
        <v>39.44</v>
      </c>
      <c r="L24" s="25">
        <v>27.245999999999999</v>
      </c>
      <c r="M24" s="25">
        <v>12.138</v>
      </c>
      <c r="N24" s="25">
        <v>8.7390000000000008</v>
      </c>
      <c r="O24" s="25">
        <v>4.2110000000000003</v>
      </c>
      <c r="P24" s="25">
        <v>1.575</v>
      </c>
      <c r="Q24" s="209"/>
      <c r="R24" s="25">
        <f t="shared" si="3"/>
        <v>12.677000000000007</v>
      </c>
      <c r="S24" s="25">
        <f t="shared" si="0"/>
        <v>23.532999999999994</v>
      </c>
      <c r="T24" s="25">
        <f t="shared" si="0"/>
        <v>24.35</v>
      </c>
      <c r="U24" s="25">
        <f t="shared" si="0"/>
        <v>12.193999999999999</v>
      </c>
      <c r="V24" s="25">
        <f t="shared" si="0"/>
        <v>15.107999999999999</v>
      </c>
      <c r="W24" s="25">
        <f t="shared" si="0"/>
        <v>3.3989999999999991</v>
      </c>
      <c r="X24" s="25">
        <f t="shared" si="0"/>
        <v>4.5280000000000005</v>
      </c>
      <c r="Y24" s="25">
        <f t="shared" si="0"/>
        <v>2.6360000000000001</v>
      </c>
      <c r="Z24" s="25">
        <f t="shared" si="0"/>
        <v>1.575</v>
      </c>
    </row>
    <row r="25" spans="1:26" ht="10.5" customHeight="1">
      <c r="A25" s="118">
        <f t="shared" si="4"/>
        <v>2010</v>
      </c>
      <c r="C25" s="22">
        <v>134846</v>
      </c>
      <c r="D25" s="22">
        <v>157830</v>
      </c>
      <c r="E25" s="211">
        <f t="shared" si="1"/>
        <v>0.85437496040043082</v>
      </c>
      <c r="F25" s="22">
        <v>6614822.7000000002</v>
      </c>
      <c r="G25" s="22">
        <f t="shared" si="2"/>
        <v>41911.060634860296</v>
      </c>
      <c r="H25" s="209">
        <v>0.57013422999999996</v>
      </c>
      <c r="I25" s="25">
        <v>88.021000000000001</v>
      </c>
      <c r="J25" s="25">
        <v>64.816999999999993</v>
      </c>
      <c r="K25" s="25">
        <v>40.529000000000003</v>
      </c>
      <c r="L25" s="25">
        <v>28.294</v>
      </c>
      <c r="M25" s="25">
        <v>12.951000000000001</v>
      </c>
      <c r="N25" s="25">
        <v>9.4239999999999995</v>
      </c>
      <c r="O25" s="25">
        <v>4.657</v>
      </c>
      <c r="P25" s="25">
        <v>1.7689999999999999</v>
      </c>
      <c r="Q25" s="209"/>
      <c r="R25" s="25">
        <f t="shared" si="3"/>
        <v>11.978999999999999</v>
      </c>
      <c r="S25" s="25">
        <f t="shared" si="0"/>
        <v>23.204000000000008</v>
      </c>
      <c r="T25" s="25">
        <f t="shared" si="0"/>
        <v>24.28799999999999</v>
      </c>
      <c r="U25" s="25">
        <f t="shared" si="0"/>
        <v>12.235000000000003</v>
      </c>
      <c r="V25" s="25">
        <f t="shared" si="0"/>
        <v>15.343</v>
      </c>
      <c r="W25" s="25">
        <f t="shared" si="0"/>
        <v>3.527000000000001</v>
      </c>
      <c r="X25" s="25">
        <f t="shared" si="0"/>
        <v>4.7669999999999995</v>
      </c>
      <c r="Y25" s="25">
        <f t="shared" si="0"/>
        <v>2.8879999999999999</v>
      </c>
      <c r="Z25" s="25">
        <f t="shared" si="0"/>
        <v>1.7689999999999999</v>
      </c>
    </row>
    <row r="26" spans="1:26" ht="10.5" customHeight="1">
      <c r="A26" s="118">
        <f t="shared" si="4"/>
        <v>2011</v>
      </c>
      <c r="C26" s="22">
        <v>136438</v>
      </c>
      <c r="D26" s="22">
        <v>159386</v>
      </c>
      <c r="E26" s="211">
        <f t="shared" si="1"/>
        <v>0.8560224862911423</v>
      </c>
      <c r="F26" s="22">
        <v>6656502.2000000002</v>
      </c>
      <c r="G26" s="22">
        <f t="shared" si="2"/>
        <v>41763.405819833613</v>
      </c>
      <c r="H26" s="209">
        <v>0.57319838999999995</v>
      </c>
      <c r="I26" s="25">
        <v>88.120999999999995</v>
      </c>
      <c r="J26" s="25">
        <v>65.120999999999995</v>
      </c>
      <c r="K26" s="25">
        <v>40.918999999999997</v>
      </c>
      <c r="L26" s="25">
        <v>28.638000000000002</v>
      </c>
      <c r="M26" s="25">
        <v>13.117000000000001</v>
      </c>
      <c r="N26" s="25">
        <v>9.5210000000000008</v>
      </c>
      <c r="O26" s="25">
        <v>4.6639999999999997</v>
      </c>
      <c r="P26" s="25">
        <v>1.7270000000000001</v>
      </c>
      <c r="Q26" s="209"/>
      <c r="R26" s="25">
        <f t="shared" si="3"/>
        <v>11.879000000000005</v>
      </c>
      <c r="S26" s="25">
        <f t="shared" si="0"/>
        <v>23</v>
      </c>
      <c r="T26" s="25">
        <f t="shared" si="0"/>
        <v>24.201999999999998</v>
      </c>
      <c r="U26" s="25">
        <f t="shared" si="0"/>
        <v>12.280999999999995</v>
      </c>
      <c r="V26" s="25">
        <f t="shared" si="0"/>
        <v>15.521000000000001</v>
      </c>
      <c r="W26" s="25">
        <f t="shared" si="0"/>
        <v>3.5960000000000001</v>
      </c>
      <c r="X26" s="25">
        <f t="shared" si="0"/>
        <v>4.8570000000000011</v>
      </c>
      <c r="Y26" s="25">
        <f t="shared" si="0"/>
        <v>2.9369999999999994</v>
      </c>
      <c r="Z26" s="25">
        <f t="shared" si="0"/>
        <v>1.7270000000000001</v>
      </c>
    </row>
    <row r="27" spans="1:26" ht="10.5" customHeight="1">
      <c r="A27" s="118">
        <f t="shared" si="4"/>
        <v>2012</v>
      </c>
      <c r="C27" s="22">
        <v>138952</v>
      </c>
      <c r="D27" s="22">
        <v>160178</v>
      </c>
      <c r="E27" s="211">
        <f t="shared" si="1"/>
        <v>0.86748492302313673</v>
      </c>
      <c r="F27" s="22">
        <v>6825245.4000000004</v>
      </c>
      <c r="G27" s="22">
        <f t="shared" si="2"/>
        <v>42610.379702580882</v>
      </c>
      <c r="H27" s="209">
        <v>0.57253852999999999</v>
      </c>
      <c r="I27" s="25">
        <v>87.858999999999995</v>
      </c>
      <c r="J27" s="25">
        <v>65.129000000000005</v>
      </c>
      <c r="K27" s="25">
        <v>41.262</v>
      </c>
      <c r="L27" s="25">
        <v>29.135000000000002</v>
      </c>
      <c r="M27" s="25">
        <v>13.728</v>
      </c>
      <c r="N27" s="25">
        <v>10.11</v>
      </c>
      <c r="O27" s="25">
        <v>5.1609999999999996</v>
      </c>
      <c r="P27" s="25">
        <v>2.0590000000000002</v>
      </c>
      <c r="Q27" s="25"/>
      <c r="R27" s="25">
        <f t="shared" si="3"/>
        <v>12.141000000000005</v>
      </c>
      <c r="S27" s="25">
        <f t="shared" ref="S27:Z29" si="5">I27-J27</f>
        <v>22.72999999999999</v>
      </c>
      <c r="T27" s="25">
        <f t="shared" si="5"/>
        <v>23.867000000000004</v>
      </c>
      <c r="U27" s="25">
        <f t="shared" si="5"/>
        <v>12.126999999999999</v>
      </c>
      <c r="V27" s="25">
        <f t="shared" si="5"/>
        <v>15.407000000000002</v>
      </c>
      <c r="W27" s="25">
        <f t="shared" si="5"/>
        <v>3.6180000000000003</v>
      </c>
      <c r="X27" s="25">
        <f t="shared" si="5"/>
        <v>4.9489999999999998</v>
      </c>
      <c r="Y27" s="25">
        <f t="shared" si="5"/>
        <v>3.1019999999999994</v>
      </c>
      <c r="Z27" s="25">
        <f t="shared" si="5"/>
        <v>2.0590000000000002</v>
      </c>
    </row>
    <row r="28" spans="1:26" ht="10.5" customHeight="1">
      <c r="A28" s="118">
        <f t="shared" si="4"/>
        <v>2013</v>
      </c>
      <c r="C28" s="22">
        <v>141186</v>
      </c>
      <c r="D28" s="22">
        <v>161057</v>
      </c>
      <c r="E28" s="211">
        <f t="shared" si="1"/>
        <v>0.87662132040209362</v>
      </c>
      <c r="F28" s="22">
        <v>6907532.2000000002</v>
      </c>
      <c r="G28" s="22">
        <f t="shared" si="2"/>
        <v>42888.742494893115</v>
      </c>
      <c r="H28" s="209">
        <v>0.56602867999999995</v>
      </c>
      <c r="I28" s="25">
        <v>87.471000000000004</v>
      </c>
      <c r="J28" s="25">
        <v>64.644999999999996</v>
      </c>
      <c r="K28" s="25">
        <v>40.737000000000002</v>
      </c>
      <c r="L28" s="25">
        <v>28.582000000000001</v>
      </c>
      <c r="M28" s="25">
        <v>13.115</v>
      </c>
      <c r="N28" s="25">
        <v>9.5169999999999995</v>
      </c>
      <c r="O28" s="25">
        <v>4.6959999999999997</v>
      </c>
      <c r="P28" s="25">
        <v>1.796</v>
      </c>
      <c r="Q28" s="25"/>
      <c r="R28" s="25">
        <f t="shared" si="3"/>
        <v>12.528999999999996</v>
      </c>
      <c r="S28" s="25">
        <f t="shared" si="5"/>
        <v>22.826000000000008</v>
      </c>
      <c r="T28" s="25">
        <f t="shared" si="5"/>
        <v>23.907999999999994</v>
      </c>
      <c r="U28" s="25">
        <f t="shared" si="5"/>
        <v>12.155000000000001</v>
      </c>
      <c r="V28" s="25">
        <f t="shared" si="5"/>
        <v>15.467000000000001</v>
      </c>
      <c r="W28" s="25">
        <f t="shared" si="5"/>
        <v>3.5980000000000008</v>
      </c>
      <c r="X28" s="25">
        <f t="shared" si="5"/>
        <v>4.8209999999999997</v>
      </c>
      <c r="Y28" s="25">
        <f t="shared" si="5"/>
        <v>2.8999999999999995</v>
      </c>
      <c r="Z28" s="25">
        <f t="shared" si="5"/>
        <v>1.796</v>
      </c>
    </row>
    <row r="29" spans="1:26" ht="10.5" customHeight="1">
      <c r="A29" s="118">
        <f t="shared" si="4"/>
        <v>2014</v>
      </c>
      <c r="C29" s="22">
        <v>143878</v>
      </c>
      <c r="D29" s="22">
        <v>161906</v>
      </c>
      <c r="E29" s="211">
        <f t="shared" si="1"/>
        <v>0.88865143972428451</v>
      </c>
      <c r="F29" s="22">
        <v>7147681.9000000004</v>
      </c>
      <c r="G29" s="22">
        <f t="shared" si="2"/>
        <v>44147.109433869038</v>
      </c>
      <c r="H29" s="209">
        <v>0.56302099999999999</v>
      </c>
      <c r="I29" s="25">
        <v>87.105000000000004</v>
      </c>
      <c r="J29" s="25">
        <v>64.47</v>
      </c>
      <c r="K29" s="25">
        <v>40.845999999999997</v>
      </c>
      <c r="L29" s="25">
        <v>28.826000000000001</v>
      </c>
      <c r="M29" s="25">
        <v>13.459</v>
      </c>
      <c r="N29" s="25">
        <v>9.8510000000000009</v>
      </c>
      <c r="O29" s="25">
        <v>4.96</v>
      </c>
      <c r="P29" s="25">
        <v>1.925</v>
      </c>
      <c r="Q29" s="25"/>
      <c r="R29" s="25">
        <f t="shared" si="3"/>
        <v>12.894999999999996</v>
      </c>
      <c r="S29" s="25">
        <f t="shared" si="5"/>
        <v>22.635000000000005</v>
      </c>
      <c r="T29" s="25">
        <f t="shared" si="5"/>
        <v>23.624000000000002</v>
      </c>
      <c r="U29" s="25">
        <f t="shared" si="5"/>
        <v>12.019999999999996</v>
      </c>
      <c r="V29" s="25">
        <f t="shared" si="5"/>
        <v>15.367000000000001</v>
      </c>
      <c r="W29" s="25">
        <f t="shared" si="5"/>
        <v>3.6079999999999988</v>
      </c>
      <c r="X29" s="25">
        <f t="shared" si="5"/>
        <v>4.8910000000000009</v>
      </c>
      <c r="Y29" s="25">
        <f t="shared" si="5"/>
        <v>3.0350000000000001</v>
      </c>
      <c r="Z29" s="25">
        <f t="shared" si="5"/>
        <v>1.925</v>
      </c>
    </row>
    <row r="30" spans="1:26" ht="10.5" customHeight="1">
      <c r="A30" s="118">
        <f t="shared" si="4"/>
        <v>2015</v>
      </c>
      <c r="C30" s="22">
        <v>146631</v>
      </c>
      <c r="D30" s="22">
        <v>161936</v>
      </c>
      <c r="E30" s="211">
        <f t="shared" si="1"/>
        <v>0.90548735302835692</v>
      </c>
      <c r="F30" s="22">
        <v>7509382.9000000004</v>
      </c>
      <c r="G30" s="22">
        <f t="shared" si="2"/>
        <v>46372.535446102163</v>
      </c>
      <c r="H30" s="209">
        <v>0.55424768000000002</v>
      </c>
      <c r="I30" s="25">
        <v>86.417000000000002</v>
      </c>
      <c r="J30" s="25">
        <v>63.856000000000002</v>
      </c>
      <c r="K30" s="25">
        <v>40.463999999999999</v>
      </c>
      <c r="L30" s="25">
        <v>28.561</v>
      </c>
      <c r="M30" s="25">
        <v>13.304</v>
      </c>
      <c r="N30" s="25">
        <v>9.7260000000000009</v>
      </c>
      <c r="O30" s="25">
        <v>4.91</v>
      </c>
      <c r="P30" s="25">
        <v>1.9430000000000001</v>
      </c>
      <c r="Q30" s="25"/>
      <c r="R30" s="25">
        <f>100-I30</f>
        <v>13.582999999999998</v>
      </c>
      <c r="S30" s="25">
        <f t="shared" ref="S30:Z30" si="6">I30-J30</f>
        <v>22.561</v>
      </c>
      <c r="T30" s="25">
        <f t="shared" si="6"/>
        <v>23.392000000000003</v>
      </c>
      <c r="U30" s="25">
        <f t="shared" si="6"/>
        <v>11.902999999999999</v>
      </c>
      <c r="V30" s="25">
        <f t="shared" si="6"/>
        <v>15.257</v>
      </c>
      <c r="W30" s="25">
        <f t="shared" si="6"/>
        <v>3.5779999999999994</v>
      </c>
      <c r="X30" s="25">
        <f t="shared" si="6"/>
        <v>4.8160000000000007</v>
      </c>
      <c r="Y30" s="25">
        <f t="shared" si="6"/>
        <v>2.9670000000000001</v>
      </c>
      <c r="Z30" s="25">
        <f t="shared" si="6"/>
        <v>1.9430000000000001</v>
      </c>
    </row>
    <row r="31" spans="1:26" ht="10.5" customHeight="1">
      <c r="A31" s="118">
        <f t="shared" si="4"/>
        <v>2016</v>
      </c>
      <c r="C31" s="22">
        <v>148658</v>
      </c>
      <c r="D31" s="22">
        <v>162715</v>
      </c>
      <c r="E31" s="211">
        <f t="shared" si="1"/>
        <v>0.91360968564668288</v>
      </c>
      <c r="F31" s="22">
        <v>7626754</v>
      </c>
      <c r="G31" s="22">
        <f t="shared" si="2"/>
        <v>46871.855698614141</v>
      </c>
      <c r="H31" s="209">
        <v>0.54493590000000003</v>
      </c>
      <c r="I31" s="25">
        <v>85.786000000000001</v>
      </c>
      <c r="J31" s="25">
        <v>63.165999999999997</v>
      </c>
      <c r="K31" s="25">
        <v>39.881</v>
      </c>
      <c r="L31" s="25">
        <v>28.024000000000001</v>
      </c>
      <c r="M31" s="25">
        <v>12.818</v>
      </c>
      <c r="N31" s="25">
        <v>9.2759999999999998</v>
      </c>
      <c r="O31" s="25">
        <v>4.5890000000000004</v>
      </c>
      <c r="P31" s="25">
        <v>1.776</v>
      </c>
      <c r="Q31" s="25"/>
      <c r="R31" s="25">
        <f>100-I31</f>
        <v>14.213999999999999</v>
      </c>
      <c r="S31" s="25">
        <f t="shared" ref="S31:Z31" si="7">I31-J31</f>
        <v>22.620000000000005</v>
      </c>
      <c r="T31" s="25">
        <f t="shared" si="7"/>
        <v>23.284999999999997</v>
      </c>
      <c r="U31" s="25">
        <f t="shared" si="7"/>
        <v>11.856999999999999</v>
      </c>
      <c r="V31" s="25">
        <f t="shared" si="7"/>
        <v>15.206000000000001</v>
      </c>
      <c r="W31" s="25">
        <f t="shared" si="7"/>
        <v>3.5419999999999998</v>
      </c>
      <c r="X31" s="25">
        <f t="shared" si="7"/>
        <v>4.6869999999999994</v>
      </c>
      <c r="Y31" s="25">
        <f t="shared" si="7"/>
        <v>2.8130000000000006</v>
      </c>
      <c r="Z31" s="25">
        <f t="shared" si="7"/>
        <v>1.776</v>
      </c>
    </row>
    <row r="32" spans="1:26" ht="34" customHeight="1">
      <c r="A32" s="118"/>
      <c r="G32" s="111" t="s">
        <v>460</v>
      </c>
      <c r="H32" s="111" t="s">
        <v>469</v>
      </c>
      <c r="I32" s="111" t="s">
        <v>461</v>
      </c>
      <c r="J32" s="111" t="s">
        <v>462</v>
      </c>
      <c r="K32" s="111" t="s">
        <v>463</v>
      </c>
      <c r="L32" s="111" t="s">
        <v>464</v>
      </c>
      <c r="M32" s="111" t="s">
        <v>465</v>
      </c>
      <c r="N32" s="111" t="s">
        <v>466</v>
      </c>
      <c r="O32" s="111" t="s">
        <v>467</v>
      </c>
      <c r="P32" s="111" t="s">
        <v>468</v>
      </c>
      <c r="Q32" s="25"/>
      <c r="R32" s="111" t="s">
        <v>470</v>
      </c>
      <c r="S32" s="111" t="s">
        <v>471</v>
      </c>
      <c r="T32" s="111" t="s">
        <v>472</v>
      </c>
      <c r="U32" s="111" t="s">
        <v>473</v>
      </c>
      <c r="V32" s="111" t="s">
        <v>474</v>
      </c>
      <c r="W32" s="111" t="s">
        <v>475</v>
      </c>
      <c r="X32" s="111" t="s">
        <v>476</v>
      </c>
      <c r="Y32" s="111" t="s">
        <v>477</v>
      </c>
      <c r="Z32" s="111" t="s">
        <v>468</v>
      </c>
    </row>
    <row r="33" spans="1:26" ht="10.5" customHeight="1">
      <c r="A33" s="118"/>
      <c r="H33" s="25"/>
      <c r="I33" s="25"/>
      <c r="J33" s="25"/>
      <c r="K33" s="25"/>
      <c r="L33" s="25"/>
      <c r="M33" s="25"/>
      <c r="N33" s="25"/>
      <c r="O33" s="25"/>
      <c r="P33" s="25"/>
      <c r="Q33" s="25"/>
      <c r="R33" s="25"/>
      <c r="S33" s="25"/>
      <c r="T33" s="25"/>
      <c r="U33" s="25"/>
      <c r="V33" s="25"/>
      <c r="W33" s="25"/>
      <c r="X33" s="25"/>
      <c r="Y33" s="25"/>
      <c r="Z33" s="25"/>
    </row>
    <row r="34" spans="1:26" ht="10.5" customHeight="1">
      <c r="A34" s="118">
        <v>1990</v>
      </c>
      <c r="C34" s="22"/>
      <c r="D34" s="22"/>
      <c r="E34" s="211"/>
      <c r="F34" s="22"/>
      <c r="G34" s="22">
        <f t="shared" ref="G34:G60" si="8">G5</f>
        <v>36573.720534551758</v>
      </c>
      <c r="H34" s="212">
        <f t="shared" ref="H34:H59" si="9">($G34)*(1-K5/100)/0.9</f>
        <v>26320.887544699082</v>
      </c>
      <c r="I34" s="212">
        <f t="shared" ref="I34:I60" si="10">($G34/100)*I5/0.5</f>
        <v>62007.085794279046</v>
      </c>
      <c r="J34" s="212">
        <f t="shared" ref="J34:J60" si="11">($G34/100)*J5/0.25</f>
        <v>87434.599258720802</v>
      </c>
      <c r="K34" s="212">
        <f t="shared" ref="K34:K60" si="12">($G34/100)*K5/0.1</f>
        <v>128849.21744322582</v>
      </c>
      <c r="L34" s="212">
        <f t="shared" ref="L34:L60" si="13">($G34/100)*L5/0.05</f>
        <v>174442.01746159804</v>
      </c>
      <c r="M34" s="212">
        <f t="shared" ref="M34:M60" si="14">($G34/100)*M5/0.01</f>
        <v>387681.43766624859</v>
      </c>
      <c r="N34" s="212">
        <f t="shared" ref="N34:N60" si="15">($G34/100)*N5/0.005</f>
        <v>558334.41768046713</v>
      </c>
      <c r="O34" s="212">
        <f t="shared" ref="O34:O60" si="16">($G34/100)*O5/0.001</f>
        <v>1277885.7954772383</v>
      </c>
      <c r="P34" s="212">
        <f t="shared" ref="P34:P60" si="17">($G34/100)*P5/0.0001</f>
        <v>4136487.7924578036</v>
      </c>
      <c r="Q34" s="209"/>
      <c r="R34" s="212">
        <f t="shared" ref="R34:R60" si="18">($G34/100)*R5/0.5</f>
        <v>11140.355274824467</v>
      </c>
      <c r="S34" s="212">
        <f t="shared" ref="S34:S60" si="19">($G34/100)*S5/0.25</f>
        <v>36579.572329837283</v>
      </c>
      <c r="T34" s="212">
        <f t="shared" ref="T34:T60" si="20">($G34/100)*T5/0.15</f>
        <v>59824.853802384132</v>
      </c>
      <c r="U34" s="212">
        <f t="shared" ref="U34:U60" si="21">($G34/100)*U5/0.05</f>
        <v>83256.4174248536</v>
      </c>
      <c r="V34" s="212">
        <f t="shared" ref="V34:V60" si="22">($G34/100)*V5/0.04</f>
        <v>121132.16241043541</v>
      </c>
      <c r="W34" s="212">
        <f t="shared" ref="W34:W60" si="23">($G34/100)*W5/0.005</f>
        <v>217028.45765203011</v>
      </c>
      <c r="X34" s="212">
        <f t="shared" ref="X34:X60" si="24">($G34/100)*X5/0.004</f>
        <v>378446.5732312742</v>
      </c>
      <c r="Y34" s="212">
        <f t="shared" ref="Y34:Y60" si="25">($G34/100)*Y5/0.0009</f>
        <v>960263.35136828688</v>
      </c>
      <c r="Z34" s="212">
        <f t="shared" ref="Z34:Z60" si="26">($G34/100)*Z5/0.0001</f>
        <v>4136487.7924578036</v>
      </c>
    </row>
    <row r="35" spans="1:26" ht="10.5" customHeight="1">
      <c r="A35" s="118">
        <v>1991</v>
      </c>
      <c r="C35" s="22"/>
      <c r="D35" s="22"/>
      <c r="E35" s="211"/>
      <c r="F35" s="22"/>
      <c r="G35" s="22">
        <f t="shared" si="8"/>
        <v>35714.159800426532</v>
      </c>
      <c r="H35" s="212">
        <f t="shared" si="9"/>
        <v>25649.512744668551</v>
      </c>
      <c r="I35" s="212">
        <f t="shared" si="10"/>
        <v>61136.213029566148</v>
      </c>
      <c r="J35" s="212">
        <f t="shared" si="11"/>
        <v>86298.267175358662</v>
      </c>
      <c r="K35" s="212">
        <f t="shared" si="12"/>
        <v>126295.98330224835</v>
      </c>
      <c r="L35" s="212">
        <f t="shared" si="13"/>
        <v>169249.40329422132</v>
      </c>
      <c r="M35" s="212">
        <f t="shared" si="14"/>
        <v>361605.86797931866</v>
      </c>
      <c r="N35" s="212">
        <f t="shared" si="15"/>
        <v>510283.91522849433</v>
      </c>
      <c r="O35" s="212">
        <f t="shared" si="16"/>
        <v>1119638.9097433719</v>
      </c>
      <c r="P35" s="212">
        <f t="shared" si="17"/>
        <v>3464273.5006413739</v>
      </c>
      <c r="Q35" s="209"/>
      <c r="R35" s="212">
        <f t="shared" si="18"/>
        <v>10292.106571286922</v>
      </c>
      <c r="S35" s="212">
        <f t="shared" si="19"/>
        <v>35974.158883773634</v>
      </c>
      <c r="T35" s="212">
        <f t="shared" si="20"/>
        <v>59633.123090765541</v>
      </c>
      <c r="U35" s="212">
        <f t="shared" si="21"/>
        <v>83342.563310275364</v>
      </c>
      <c r="V35" s="212">
        <f t="shared" si="22"/>
        <v>121160.287122947</v>
      </c>
      <c r="W35" s="212">
        <f t="shared" si="23"/>
        <v>212927.82073014299</v>
      </c>
      <c r="X35" s="212">
        <f t="shared" si="24"/>
        <v>357945.16659977497</v>
      </c>
      <c r="Y35" s="212">
        <f t="shared" si="25"/>
        <v>859123.95519914944</v>
      </c>
      <c r="Z35" s="212">
        <f t="shared" si="26"/>
        <v>3464273.5006413739</v>
      </c>
    </row>
    <row r="36" spans="1:26" ht="10.5" customHeight="1">
      <c r="A36" s="118">
        <v>1992</v>
      </c>
      <c r="C36" s="22"/>
      <c r="D36" s="22"/>
      <c r="E36" s="211"/>
      <c r="F36" s="22"/>
      <c r="G36" s="22">
        <f t="shared" si="8"/>
        <v>36383.368522370911</v>
      </c>
      <c r="H36" s="212">
        <f t="shared" si="9"/>
        <v>25727.488401468963</v>
      </c>
      <c r="I36" s="212">
        <f t="shared" si="10"/>
        <v>62667.441610302099</v>
      </c>
      <c r="J36" s="212">
        <f t="shared" si="11"/>
        <v>89162.538235663043</v>
      </c>
      <c r="K36" s="212">
        <f t="shared" si="12"/>
        <v>132286.2896104884</v>
      </c>
      <c r="L36" s="212">
        <f t="shared" si="13"/>
        <v>179915.75734312416</v>
      </c>
      <c r="M36" s="212">
        <f t="shared" si="14"/>
        <v>404655.82470580924</v>
      </c>
      <c r="N36" s="212">
        <f t="shared" si="15"/>
        <v>587809.70184742438</v>
      </c>
      <c r="O36" s="212">
        <f t="shared" si="16"/>
        <v>1393483.0144068059</v>
      </c>
      <c r="P36" s="212">
        <f t="shared" si="17"/>
        <v>4871733.0451454651</v>
      </c>
      <c r="Q36" s="209"/>
      <c r="R36" s="212">
        <f t="shared" si="18"/>
        <v>10099.29543443972</v>
      </c>
      <c r="S36" s="212">
        <f t="shared" si="19"/>
        <v>36172.344984941155</v>
      </c>
      <c r="T36" s="212">
        <f t="shared" si="20"/>
        <v>60413.370652446138</v>
      </c>
      <c r="U36" s="212">
        <f t="shared" si="21"/>
        <v>84656.821877852635</v>
      </c>
      <c r="V36" s="212">
        <f t="shared" si="22"/>
        <v>123730.74050245289</v>
      </c>
      <c r="W36" s="212">
        <f t="shared" si="23"/>
        <v>221501.94756419412</v>
      </c>
      <c r="X36" s="212">
        <f t="shared" si="24"/>
        <v>386391.37370757904</v>
      </c>
      <c r="Y36" s="212">
        <f t="shared" si="25"/>
        <v>1007010.7887691772</v>
      </c>
      <c r="Z36" s="212">
        <f t="shared" si="26"/>
        <v>4871733.0451454651</v>
      </c>
    </row>
    <row r="37" spans="1:26" ht="10.5" customHeight="1">
      <c r="A37" s="118">
        <v>1993</v>
      </c>
      <c r="C37" s="22"/>
      <c r="D37" s="22"/>
      <c r="E37" s="211"/>
      <c r="F37" s="22"/>
      <c r="G37" s="22">
        <f t="shared" si="8"/>
        <v>35831.966961670012</v>
      </c>
      <c r="H37" s="212">
        <f t="shared" si="9"/>
        <v>25300.553738668954</v>
      </c>
      <c r="I37" s="212">
        <f t="shared" si="10"/>
        <v>61800.826697470737</v>
      </c>
      <c r="J37" s="212">
        <f t="shared" si="11"/>
        <v>88016.210365967752</v>
      </c>
      <c r="K37" s="212">
        <f t="shared" si="12"/>
        <v>130614.68596867952</v>
      </c>
      <c r="L37" s="212">
        <f t="shared" si="13"/>
        <v>177045.74875761149</v>
      </c>
      <c r="M37" s="212">
        <f t="shared" si="14"/>
        <v>388669.3456332346</v>
      </c>
      <c r="N37" s="212">
        <f t="shared" si="15"/>
        <v>553890.54529349506</v>
      </c>
      <c r="O37" s="212">
        <f t="shared" si="16"/>
        <v>1251610.6059711336</v>
      </c>
      <c r="P37" s="212">
        <f t="shared" si="17"/>
        <v>4031096.2831878765</v>
      </c>
      <c r="Q37" s="209"/>
      <c r="R37" s="212">
        <f t="shared" si="18"/>
        <v>9863.1072258692911</v>
      </c>
      <c r="S37" s="212">
        <f t="shared" si="19"/>
        <v>35585.443028973721</v>
      </c>
      <c r="T37" s="212">
        <f t="shared" si="20"/>
        <v>59617.226630826568</v>
      </c>
      <c r="U37" s="212">
        <f t="shared" si="21"/>
        <v>84183.623179747534</v>
      </c>
      <c r="V37" s="212">
        <f t="shared" si="22"/>
        <v>124139.84953870575</v>
      </c>
      <c r="W37" s="212">
        <f t="shared" si="23"/>
        <v>223448.14597297416</v>
      </c>
      <c r="X37" s="212">
        <f t="shared" si="24"/>
        <v>379460.53012408549</v>
      </c>
      <c r="Y37" s="212">
        <f t="shared" si="25"/>
        <v>942778.8640581622</v>
      </c>
      <c r="Z37" s="212">
        <f t="shared" si="26"/>
        <v>4031096.2831878765</v>
      </c>
    </row>
    <row r="38" spans="1:26" ht="10.5" customHeight="1">
      <c r="A38" s="118">
        <v>1994</v>
      </c>
      <c r="C38" s="22"/>
      <c r="D38" s="22"/>
      <c r="E38" s="211"/>
      <c r="F38" s="22"/>
      <c r="G38" s="22">
        <f t="shared" si="8"/>
        <v>36146.118482441569</v>
      </c>
      <c r="H38" s="212">
        <f t="shared" si="9"/>
        <v>25592.656756184708</v>
      </c>
      <c r="I38" s="212">
        <f t="shared" si="10"/>
        <v>62276.870455768229</v>
      </c>
      <c r="J38" s="212">
        <f t="shared" si="11"/>
        <v>88597.028089942876</v>
      </c>
      <c r="K38" s="212">
        <f t="shared" si="12"/>
        <v>131127.27401875329</v>
      </c>
      <c r="L38" s="212">
        <f t="shared" si="13"/>
        <v>176754.51937913927</v>
      </c>
      <c r="M38" s="212">
        <f t="shared" si="14"/>
        <v>378811.3216959876</v>
      </c>
      <c r="N38" s="212">
        <f t="shared" si="15"/>
        <v>531203.35721796122</v>
      </c>
      <c r="O38" s="212">
        <f t="shared" si="16"/>
        <v>1149085.1065568174</v>
      </c>
      <c r="P38" s="212">
        <f t="shared" si="17"/>
        <v>3491715.0454038549</v>
      </c>
      <c r="Q38" s="209"/>
      <c r="R38" s="212">
        <f t="shared" si="18"/>
        <v>10015.366509114909</v>
      </c>
      <c r="S38" s="212">
        <f t="shared" si="19"/>
        <v>35956.712821593574</v>
      </c>
      <c r="T38" s="212">
        <f t="shared" si="20"/>
        <v>60243.530804069283</v>
      </c>
      <c r="U38" s="212">
        <f t="shared" si="21"/>
        <v>85500.028658367301</v>
      </c>
      <c r="V38" s="212">
        <f t="shared" si="22"/>
        <v>126240.31879992718</v>
      </c>
      <c r="W38" s="212">
        <f t="shared" si="23"/>
        <v>226419.28617401404</v>
      </c>
      <c r="X38" s="212">
        <f t="shared" si="24"/>
        <v>376732.91988324729</v>
      </c>
      <c r="Y38" s="212">
        <f t="shared" si="25"/>
        <v>888792.8911293688</v>
      </c>
      <c r="Z38" s="212">
        <f t="shared" si="26"/>
        <v>3491715.0454038549</v>
      </c>
    </row>
    <row r="39" spans="1:26" ht="10.5" customHeight="1">
      <c r="A39" s="118">
        <v>1995</v>
      </c>
      <c r="C39" s="22"/>
      <c r="D39" s="22"/>
      <c r="E39" s="211"/>
      <c r="F39" s="22"/>
      <c r="G39" s="22">
        <f t="shared" si="8"/>
        <v>37312.565543211633</v>
      </c>
      <c r="H39" s="212">
        <f t="shared" si="9"/>
        <v>26347.646282246507</v>
      </c>
      <c r="I39" s="212">
        <f t="shared" si="10"/>
        <v>63794.785811850656</v>
      </c>
      <c r="J39" s="212">
        <f t="shared" si="11"/>
        <v>90953.109768132679</v>
      </c>
      <c r="K39" s="212">
        <f t="shared" si="12"/>
        <v>135996.83889189776</v>
      </c>
      <c r="L39" s="212">
        <f t="shared" si="13"/>
        <v>185174.80027785068</v>
      </c>
      <c r="M39" s="212">
        <f t="shared" si="14"/>
        <v>407453.21573187102</v>
      </c>
      <c r="N39" s="212">
        <f t="shared" si="15"/>
        <v>578643.26644412591</v>
      </c>
      <c r="O39" s="212">
        <f t="shared" si="16"/>
        <v>1293253.5217277152</v>
      </c>
      <c r="P39" s="212">
        <f t="shared" si="17"/>
        <v>4152888.5449594548</v>
      </c>
      <c r="Q39" s="209"/>
      <c r="R39" s="212">
        <f t="shared" si="18"/>
        <v>10830.345274572612</v>
      </c>
      <c r="S39" s="212">
        <f t="shared" si="19"/>
        <v>36636.461855568632</v>
      </c>
      <c r="T39" s="212">
        <f t="shared" si="20"/>
        <v>60923.957018955953</v>
      </c>
      <c r="U39" s="212">
        <f t="shared" si="21"/>
        <v>86818.877505944838</v>
      </c>
      <c r="V39" s="212">
        <f t="shared" si="22"/>
        <v>129605.19641434561</v>
      </c>
      <c r="W39" s="212">
        <f t="shared" si="23"/>
        <v>236263.16501961611</v>
      </c>
      <c r="X39" s="212">
        <f t="shared" si="24"/>
        <v>399990.7026232286</v>
      </c>
      <c r="Y39" s="212">
        <f t="shared" si="25"/>
        <v>975516.29692418873</v>
      </c>
      <c r="Z39" s="212">
        <f t="shared" si="26"/>
        <v>4152888.5449594548</v>
      </c>
    </row>
    <row r="40" spans="1:26" ht="10.5" customHeight="1">
      <c r="A40" s="118">
        <v>1996</v>
      </c>
      <c r="C40" s="22"/>
      <c r="D40" s="22"/>
      <c r="E40" s="211"/>
      <c r="F40" s="22"/>
      <c r="G40" s="22">
        <f t="shared" si="8"/>
        <v>38365.098714229542</v>
      </c>
      <c r="H40" s="212">
        <f t="shared" si="9"/>
        <v>26988.568108836669</v>
      </c>
      <c r="I40" s="212">
        <f t="shared" si="10"/>
        <v>65443.185386732759</v>
      </c>
      <c r="J40" s="212">
        <f t="shared" si="11"/>
        <v>93465.053487606012</v>
      </c>
      <c r="K40" s="212">
        <f t="shared" si="12"/>
        <v>140753.87416276534</v>
      </c>
      <c r="L40" s="212">
        <f t="shared" si="13"/>
        <v>192976.44653257457</v>
      </c>
      <c r="M40" s="212">
        <f t="shared" si="14"/>
        <v>431146.97935051162</v>
      </c>
      <c r="N40" s="212">
        <f t="shared" si="15"/>
        <v>616680.59673252574</v>
      </c>
      <c r="O40" s="212">
        <f t="shared" si="16"/>
        <v>1411835.6326836471</v>
      </c>
      <c r="P40" s="212">
        <f t="shared" si="17"/>
        <v>4695888.0826216955</v>
      </c>
      <c r="Q40" s="209"/>
      <c r="R40" s="212">
        <f t="shared" si="18"/>
        <v>11287.012041726326</v>
      </c>
      <c r="S40" s="212">
        <f t="shared" si="19"/>
        <v>37421.317285859506</v>
      </c>
      <c r="T40" s="212">
        <f t="shared" si="20"/>
        <v>61939.173037499786</v>
      </c>
      <c r="U40" s="212">
        <f t="shared" si="21"/>
        <v>88531.301792956117</v>
      </c>
      <c r="V40" s="212">
        <f t="shared" si="22"/>
        <v>133433.81332809033</v>
      </c>
      <c r="W40" s="212">
        <f t="shared" si="23"/>
        <v>245613.36196849743</v>
      </c>
      <c r="X40" s="212">
        <f t="shared" si="24"/>
        <v>417891.83774474543</v>
      </c>
      <c r="Y40" s="212">
        <f t="shared" si="25"/>
        <v>1046940.9160238642</v>
      </c>
      <c r="Z40" s="212">
        <f t="shared" si="26"/>
        <v>4695888.0826216955</v>
      </c>
    </row>
    <row r="41" spans="1:26" ht="10.5" customHeight="1">
      <c r="A41" s="118">
        <v>1997</v>
      </c>
      <c r="C41" s="22"/>
      <c r="D41" s="22"/>
      <c r="E41" s="211"/>
      <c r="F41" s="22"/>
      <c r="G41" s="22">
        <f t="shared" si="8"/>
        <v>40055.636078523326</v>
      </c>
      <c r="H41" s="212">
        <f t="shared" si="9"/>
        <v>27996.21924314924</v>
      </c>
      <c r="I41" s="212">
        <f t="shared" si="10"/>
        <v>68097.785784375941</v>
      </c>
      <c r="J41" s="212">
        <f t="shared" si="11"/>
        <v>97572.325036396549</v>
      </c>
      <c r="K41" s="212">
        <f t="shared" si="12"/>
        <v>148590.38759689013</v>
      </c>
      <c r="L41" s="212">
        <f t="shared" si="13"/>
        <v>205910.00282525699</v>
      </c>
      <c r="M41" s="212">
        <f t="shared" si="14"/>
        <v>472616.45009049668</v>
      </c>
      <c r="N41" s="212">
        <f t="shared" si="15"/>
        <v>686313.26856941869</v>
      </c>
      <c r="O41" s="212">
        <f t="shared" si="16"/>
        <v>1645084.9737449531</v>
      </c>
      <c r="P41" s="212">
        <f t="shared" si="17"/>
        <v>5800056.1041701781</v>
      </c>
      <c r="Q41" s="209"/>
      <c r="R41" s="212">
        <f t="shared" si="18"/>
        <v>12013.486372670712</v>
      </c>
      <c r="S41" s="212">
        <f t="shared" si="19"/>
        <v>38623.246532355333</v>
      </c>
      <c r="T41" s="212">
        <f t="shared" si="20"/>
        <v>63560.283329400838</v>
      </c>
      <c r="U41" s="212">
        <f t="shared" si="21"/>
        <v>91270.772368523219</v>
      </c>
      <c r="V41" s="212">
        <f t="shared" si="22"/>
        <v>139233.3910089471</v>
      </c>
      <c r="W41" s="212">
        <f t="shared" si="23"/>
        <v>258919.63161157473</v>
      </c>
      <c r="X41" s="212">
        <f t="shared" si="24"/>
        <v>446620.34227553511</v>
      </c>
      <c r="Y41" s="212">
        <f t="shared" si="25"/>
        <v>1183421.5148088171</v>
      </c>
      <c r="Z41" s="212">
        <f t="shared" si="26"/>
        <v>5800056.1041701781</v>
      </c>
    </row>
    <row r="42" spans="1:26" ht="10.5" customHeight="1">
      <c r="A42" s="118">
        <v>1998</v>
      </c>
      <c r="C42" s="22"/>
      <c r="D42" s="22"/>
      <c r="E42" s="211"/>
      <c r="F42" s="22"/>
      <c r="G42" s="22">
        <f t="shared" si="8"/>
        <v>41777.498280791922</v>
      </c>
      <c r="H42" s="212">
        <f t="shared" si="9"/>
        <v>29055.785859865435</v>
      </c>
      <c r="I42" s="212">
        <f t="shared" si="10"/>
        <v>70868.005883672959</v>
      </c>
      <c r="J42" s="212">
        <f t="shared" si="11"/>
        <v>101781.68351152774</v>
      </c>
      <c r="K42" s="212">
        <f t="shared" si="12"/>
        <v>156272.91006913024</v>
      </c>
      <c r="L42" s="212">
        <f t="shared" si="13"/>
        <v>218103.6075247023</v>
      </c>
      <c r="M42" s="212">
        <f t="shared" si="14"/>
        <v>509142.37154801114</v>
      </c>
      <c r="N42" s="212">
        <f t="shared" si="15"/>
        <v>747315.88924680604</v>
      </c>
      <c r="O42" s="212">
        <f t="shared" si="16"/>
        <v>1866618.6231857829</v>
      </c>
      <c r="P42" s="212">
        <f t="shared" si="17"/>
        <v>6968486.7132360917</v>
      </c>
      <c r="Q42" s="209"/>
      <c r="R42" s="212">
        <f t="shared" si="18"/>
        <v>12686.99067791089</v>
      </c>
      <c r="S42" s="212">
        <f t="shared" si="19"/>
        <v>39954.328255818175</v>
      </c>
      <c r="T42" s="212">
        <f t="shared" si="20"/>
        <v>65454.199139792727</v>
      </c>
      <c r="U42" s="212">
        <f t="shared" si="21"/>
        <v>94442.212613558193</v>
      </c>
      <c r="V42" s="212">
        <f t="shared" si="22"/>
        <v>145343.91651887514</v>
      </c>
      <c r="W42" s="212">
        <f t="shared" si="23"/>
        <v>270968.85384921631</v>
      </c>
      <c r="X42" s="212">
        <f t="shared" si="24"/>
        <v>467490.2057620617</v>
      </c>
      <c r="Y42" s="212">
        <f t="shared" si="25"/>
        <v>1299744.3909579709</v>
      </c>
      <c r="Z42" s="212">
        <f t="shared" si="26"/>
        <v>6968486.7132360917</v>
      </c>
    </row>
    <row r="43" spans="1:26" ht="10.5" customHeight="1">
      <c r="A43" s="118">
        <v>1999</v>
      </c>
      <c r="C43" s="22"/>
      <c r="D43" s="22"/>
      <c r="E43" s="211"/>
      <c r="F43" s="22"/>
      <c r="G43" s="22">
        <f t="shared" si="8"/>
        <v>43657.567049808429</v>
      </c>
      <c r="H43" s="212">
        <f t="shared" si="9"/>
        <v>30183.386606002554</v>
      </c>
      <c r="I43" s="212">
        <f t="shared" si="10"/>
        <v>73731.518687739459</v>
      </c>
      <c r="J43" s="212">
        <f t="shared" si="11"/>
        <v>106243.30886973179</v>
      </c>
      <c r="K43" s="212">
        <f t="shared" si="12"/>
        <v>164925.19104406127</v>
      </c>
      <c r="L43" s="212">
        <f t="shared" si="13"/>
        <v>232397.9609195402</v>
      </c>
      <c r="M43" s="212">
        <f t="shared" si="14"/>
        <v>556546.66475095786</v>
      </c>
      <c r="N43" s="212">
        <f t="shared" si="15"/>
        <v>830192.29501915688</v>
      </c>
      <c r="O43" s="212">
        <f t="shared" si="16"/>
        <v>2182441.776819923</v>
      </c>
      <c r="P43" s="212">
        <f t="shared" si="17"/>
        <v>8866851.8678160924</v>
      </c>
      <c r="Q43" s="209"/>
      <c r="R43" s="212">
        <f t="shared" si="18"/>
        <v>13583.615411877396</v>
      </c>
      <c r="S43" s="212">
        <f t="shared" si="19"/>
        <v>41219.728505747124</v>
      </c>
      <c r="T43" s="212">
        <f t="shared" si="20"/>
        <v>67122.054086845455</v>
      </c>
      <c r="U43" s="212">
        <f t="shared" si="21"/>
        <v>97452.421168582383</v>
      </c>
      <c r="V43" s="212">
        <f t="shared" si="22"/>
        <v>151360.7849616858</v>
      </c>
      <c r="W43" s="212">
        <f t="shared" si="23"/>
        <v>282901.03448275861</v>
      </c>
      <c r="X43" s="212">
        <f t="shared" si="24"/>
        <v>492129.92456896539</v>
      </c>
      <c r="Y43" s="212">
        <f t="shared" si="25"/>
        <v>1439729.5444870153</v>
      </c>
      <c r="Z43" s="212">
        <f t="shared" si="26"/>
        <v>8866851.8678160924</v>
      </c>
    </row>
    <row r="44" spans="1:26" ht="10.5" customHeight="1">
      <c r="A44" s="118">
        <v>2000</v>
      </c>
      <c r="C44" s="22"/>
      <c r="D44" s="22"/>
      <c r="E44" s="211"/>
      <c r="F44" s="22"/>
      <c r="G44" s="22">
        <f t="shared" si="8"/>
        <v>44987.772361169984</v>
      </c>
      <c r="H44" s="212">
        <f t="shared" si="9"/>
        <v>30807.626512929204</v>
      </c>
      <c r="I44" s="212">
        <f t="shared" si="10"/>
        <v>75853.882978168709</v>
      </c>
      <c r="J44" s="212">
        <f t="shared" si="11"/>
        <v>109881.73423671046</v>
      </c>
      <c r="K44" s="212">
        <f t="shared" si="12"/>
        <v>172609.08499533698</v>
      </c>
      <c r="L44" s="212">
        <f t="shared" si="13"/>
        <v>245660.22975540478</v>
      </c>
      <c r="M44" s="212">
        <f t="shared" si="14"/>
        <v>602656.19855023315</v>
      </c>
      <c r="N44" s="212">
        <f t="shared" si="15"/>
        <v>910732.46367952507</v>
      </c>
      <c r="O44" s="212">
        <f t="shared" si="16"/>
        <v>2474327.4798643487</v>
      </c>
      <c r="P44" s="212">
        <f t="shared" si="17"/>
        <v>10234718.21216617</v>
      </c>
      <c r="Q44" s="209"/>
      <c r="R44" s="212">
        <f t="shared" si="18"/>
        <v>14121.661744171251</v>
      </c>
      <c r="S44" s="212">
        <f t="shared" si="19"/>
        <v>41826.031719626975</v>
      </c>
      <c r="T44" s="212">
        <f t="shared" si="20"/>
        <v>68063.500397626107</v>
      </c>
      <c r="U44" s="212">
        <f t="shared" si="21"/>
        <v>99557.940235269169</v>
      </c>
      <c r="V44" s="212">
        <f t="shared" si="22"/>
        <v>156411.23755669774</v>
      </c>
      <c r="W44" s="212">
        <f t="shared" si="23"/>
        <v>294579.93342094112</v>
      </c>
      <c r="X44" s="212">
        <f t="shared" si="24"/>
        <v>519833.70963331911</v>
      </c>
      <c r="Y44" s="212">
        <f t="shared" si="25"/>
        <v>1612061.8429419245</v>
      </c>
      <c r="Z44" s="212">
        <f t="shared" si="26"/>
        <v>10234718.21216617</v>
      </c>
    </row>
    <row r="45" spans="1:26" ht="10.5" customHeight="1">
      <c r="A45" s="118">
        <v>2001</v>
      </c>
      <c r="C45" s="22"/>
      <c r="D45" s="22"/>
      <c r="E45" s="211"/>
      <c r="F45" s="22"/>
      <c r="G45" s="22">
        <f t="shared" si="8"/>
        <v>44254.715034575063</v>
      </c>
      <c r="H45" s="212">
        <f t="shared" si="9"/>
        <v>30613.936703751209</v>
      </c>
      <c r="I45" s="212">
        <f t="shared" si="10"/>
        <v>74815.251048851234</v>
      </c>
      <c r="J45" s="212">
        <f t="shared" si="11"/>
        <v>107816.87714443453</v>
      </c>
      <c r="K45" s="212">
        <f t="shared" si="12"/>
        <v>167021.72001198973</v>
      </c>
      <c r="L45" s="212">
        <f t="shared" si="13"/>
        <v>233983.52933080526</v>
      </c>
      <c r="M45" s="212">
        <f t="shared" si="14"/>
        <v>548271.66456335038</v>
      </c>
      <c r="N45" s="212">
        <f t="shared" si="15"/>
        <v>809772.7757026545</v>
      </c>
      <c r="O45" s="212">
        <f t="shared" si="16"/>
        <v>2079086.5123243365</v>
      </c>
      <c r="P45" s="212">
        <f t="shared" si="17"/>
        <v>7970274.1777269691</v>
      </c>
      <c r="Q45" s="209"/>
      <c r="R45" s="212">
        <f t="shared" si="18"/>
        <v>13694.179020298903</v>
      </c>
      <c r="S45" s="212">
        <f t="shared" si="19"/>
        <v>41813.624953267921</v>
      </c>
      <c r="T45" s="212">
        <f t="shared" si="20"/>
        <v>68346.981899397724</v>
      </c>
      <c r="U45" s="212">
        <f t="shared" si="21"/>
        <v>100059.91069317421</v>
      </c>
      <c r="V45" s="212">
        <f t="shared" si="22"/>
        <v>155411.49552266899</v>
      </c>
      <c r="W45" s="212">
        <f t="shared" si="23"/>
        <v>286770.55342404643</v>
      </c>
      <c r="X45" s="212">
        <f t="shared" si="24"/>
        <v>492444.34154723387</v>
      </c>
      <c r="Y45" s="212">
        <f t="shared" si="25"/>
        <v>1424510.1050573774</v>
      </c>
      <c r="Z45" s="212">
        <f t="shared" si="26"/>
        <v>7970274.1777269691</v>
      </c>
    </row>
    <row r="46" spans="1:26" ht="10.5" customHeight="1">
      <c r="A46" s="118">
        <v>2002</v>
      </c>
      <c r="C46" s="22"/>
      <c r="D46" s="22"/>
      <c r="E46" s="211"/>
      <c r="F46" s="22"/>
      <c r="G46" s="22">
        <f t="shared" si="8"/>
        <v>43370.271386390072</v>
      </c>
      <c r="H46" s="212">
        <f t="shared" si="9"/>
        <v>30174.625371128743</v>
      </c>
      <c r="I46" s="212">
        <f t="shared" si="10"/>
        <v>73704.306599459014</v>
      </c>
      <c r="J46" s="212">
        <f t="shared" si="11"/>
        <v>105899.79386043182</v>
      </c>
      <c r="K46" s="212">
        <f t="shared" si="12"/>
        <v>162131.08552374202</v>
      </c>
      <c r="L46" s="212">
        <f t="shared" si="13"/>
        <v>224311.04361040943</v>
      </c>
      <c r="M46" s="212">
        <f t="shared" si="14"/>
        <v>507475.5454921503</v>
      </c>
      <c r="N46" s="212">
        <f t="shared" si="15"/>
        <v>736253.72705535777</v>
      </c>
      <c r="O46" s="212">
        <f t="shared" si="16"/>
        <v>1802034.7761045077</v>
      </c>
      <c r="P46" s="212">
        <f t="shared" si="17"/>
        <v>6718055.0377518209</v>
      </c>
      <c r="Q46" s="209"/>
      <c r="R46" s="212">
        <f t="shared" si="18"/>
        <v>13036.236173321126</v>
      </c>
      <c r="S46" s="212">
        <f t="shared" si="19"/>
        <v>41508.819338486224</v>
      </c>
      <c r="T46" s="212">
        <f t="shared" si="20"/>
        <v>68412.266084891686</v>
      </c>
      <c r="U46" s="212">
        <f t="shared" si="21"/>
        <v>99951.127437074581</v>
      </c>
      <c r="V46" s="212">
        <f t="shared" si="22"/>
        <v>153519.91813997424</v>
      </c>
      <c r="W46" s="212">
        <f t="shared" si="23"/>
        <v>278697.36392894271</v>
      </c>
      <c r="X46" s="212">
        <f t="shared" si="24"/>
        <v>469808.46479307039</v>
      </c>
      <c r="Y46" s="212">
        <f t="shared" si="25"/>
        <v>1255810.3025881392</v>
      </c>
      <c r="Z46" s="212">
        <f t="shared" si="26"/>
        <v>6718055.0377518209</v>
      </c>
    </row>
    <row r="47" spans="1:26" ht="10.5" customHeight="1">
      <c r="A47" s="118">
        <v>2003</v>
      </c>
      <c r="C47" s="22"/>
      <c r="D47" s="22"/>
      <c r="E47" s="211"/>
      <c r="F47" s="22"/>
      <c r="G47" s="22">
        <f t="shared" si="8"/>
        <v>42884.357640779868</v>
      </c>
      <c r="H47" s="212">
        <f t="shared" si="9"/>
        <v>29632.614636916216</v>
      </c>
      <c r="I47" s="212">
        <f t="shared" si="10"/>
        <v>73372.562861915911</v>
      </c>
      <c r="J47" s="212">
        <f t="shared" si="11"/>
        <v>105751.11056785753</v>
      </c>
      <c r="K47" s="212">
        <f t="shared" si="12"/>
        <v>162150.04467555275</v>
      </c>
      <c r="L47" s="212">
        <f t="shared" si="13"/>
        <v>224225.15236058162</v>
      </c>
      <c r="M47" s="212">
        <f t="shared" si="14"/>
        <v>506078.3045188433</v>
      </c>
      <c r="N47" s="212">
        <f t="shared" si="15"/>
        <v>733494.05308789888</v>
      </c>
      <c r="O47" s="212">
        <f t="shared" si="16"/>
        <v>1790421.9315025595</v>
      </c>
      <c r="P47" s="212">
        <f t="shared" si="17"/>
        <v>6677094.4846694255</v>
      </c>
      <c r="Q47" s="209"/>
      <c r="R47" s="212">
        <f t="shared" si="18"/>
        <v>12396.152419643831</v>
      </c>
      <c r="S47" s="212">
        <f t="shared" si="19"/>
        <v>40994.015155974288</v>
      </c>
      <c r="T47" s="212">
        <f t="shared" si="20"/>
        <v>68151.82116272737</v>
      </c>
      <c r="U47" s="212">
        <f t="shared" si="21"/>
        <v>100074.93699052389</v>
      </c>
      <c r="V47" s="212">
        <f t="shared" si="22"/>
        <v>153761.86432101624</v>
      </c>
      <c r="W47" s="212">
        <f t="shared" si="23"/>
        <v>278662.55594978767</v>
      </c>
      <c r="X47" s="212">
        <f t="shared" si="24"/>
        <v>469262.08348423371</v>
      </c>
      <c r="Y47" s="212">
        <f t="shared" si="25"/>
        <v>1247458.3144840188</v>
      </c>
      <c r="Z47" s="212">
        <f t="shared" si="26"/>
        <v>6677094.4846694255</v>
      </c>
    </row>
    <row r="48" spans="1:26" ht="10.5" customHeight="1">
      <c r="A48" s="118">
        <v>2004</v>
      </c>
      <c r="C48" s="22"/>
      <c r="D48" s="22"/>
      <c r="E48" s="211"/>
      <c r="F48" s="22"/>
      <c r="G48" s="22">
        <f t="shared" si="8"/>
        <v>43691.685562605555</v>
      </c>
      <c r="H48" s="212">
        <f t="shared" si="9"/>
        <v>29886.083851168038</v>
      </c>
      <c r="I48" s="212">
        <f t="shared" si="10"/>
        <v>74878.810717193395</v>
      </c>
      <c r="J48" s="212">
        <f t="shared" si="11"/>
        <v>108456.74490576703</v>
      </c>
      <c r="K48" s="212">
        <f t="shared" si="12"/>
        <v>167942.10096554324</v>
      </c>
      <c r="L48" s="212">
        <f t="shared" si="13"/>
        <v>234589.39812274175</v>
      </c>
      <c r="M48" s="212">
        <f t="shared" si="14"/>
        <v>547063.59492938418</v>
      </c>
      <c r="N48" s="212">
        <f t="shared" si="15"/>
        <v>806898.04897019942</v>
      </c>
      <c r="O48" s="212">
        <f t="shared" si="16"/>
        <v>2065305.9765443648</v>
      </c>
      <c r="P48" s="212">
        <f t="shared" si="17"/>
        <v>8275205.2455574907</v>
      </c>
      <c r="Q48" s="209"/>
      <c r="R48" s="212">
        <f t="shared" si="18"/>
        <v>12504.560408017713</v>
      </c>
      <c r="S48" s="212">
        <f t="shared" si="19"/>
        <v>41300.876528619774</v>
      </c>
      <c r="T48" s="212">
        <f t="shared" si="20"/>
        <v>68799.840865916209</v>
      </c>
      <c r="U48" s="212">
        <f t="shared" si="21"/>
        <v>101294.80380834475</v>
      </c>
      <c r="V48" s="212">
        <f t="shared" si="22"/>
        <v>156470.84892108114</v>
      </c>
      <c r="W48" s="212">
        <f t="shared" si="23"/>
        <v>287229.140888569</v>
      </c>
      <c r="X48" s="212">
        <f t="shared" si="24"/>
        <v>492296.06707665807</v>
      </c>
      <c r="Y48" s="212">
        <f t="shared" si="25"/>
        <v>1375317.1688762396</v>
      </c>
      <c r="Z48" s="212">
        <f t="shared" si="26"/>
        <v>8275205.2455574907</v>
      </c>
    </row>
    <row r="49" spans="1:26" ht="10.5" customHeight="1">
      <c r="A49" s="118">
        <v>2005</v>
      </c>
      <c r="C49" s="22"/>
      <c r="D49" s="22"/>
      <c r="E49" s="211"/>
      <c r="F49" s="22"/>
      <c r="G49" s="22">
        <f t="shared" si="8"/>
        <v>43949.452881270248</v>
      </c>
      <c r="H49" s="212">
        <f t="shared" si="9"/>
        <v>29836.795233840134</v>
      </c>
      <c r="I49" s="212">
        <f t="shared" si="10"/>
        <v>75336.394150958207</v>
      </c>
      <c r="J49" s="212">
        <f t="shared" si="11"/>
        <v>109564.22805489147</v>
      </c>
      <c r="K49" s="212">
        <f t="shared" si="12"/>
        <v>170963.37170814123</v>
      </c>
      <c r="L49" s="212">
        <f t="shared" si="13"/>
        <v>240324.39824536198</v>
      </c>
      <c r="M49" s="212">
        <f t="shared" si="14"/>
        <v>569145.41481244972</v>
      </c>
      <c r="N49" s="212">
        <f t="shared" si="15"/>
        <v>843829.4953203887</v>
      </c>
      <c r="O49" s="212">
        <f t="shared" si="16"/>
        <v>2182090.3355550678</v>
      </c>
      <c r="P49" s="212">
        <f t="shared" si="17"/>
        <v>8794285.5215421766</v>
      </c>
      <c r="Q49" s="209"/>
      <c r="R49" s="212">
        <f t="shared" si="18"/>
        <v>12562.511611582289</v>
      </c>
      <c r="S49" s="212">
        <f t="shared" si="19"/>
        <v>41108.560247024936</v>
      </c>
      <c r="T49" s="212">
        <f t="shared" si="20"/>
        <v>68631.465619391616</v>
      </c>
      <c r="U49" s="212">
        <f t="shared" si="21"/>
        <v>101602.34517092054</v>
      </c>
      <c r="V49" s="212">
        <f t="shared" si="22"/>
        <v>158119.14410359005</v>
      </c>
      <c r="W49" s="212">
        <f t="shared" si="23"/>
        <v>294461.33430451062</v>
      </c>
      <c r="X49" s="212">
        <f t="shared" si="24"/>
        <v>509264.28526171896</v>
      </c>
      <c r="Y49" s="212">
        <f t="shared" si="25"/>
        <v>1447401.9815565001</v>
      </c>
      <c r="Z49" s="212">
        <f t="shared" si="26"/>
        <v>8794285.5215421766</v>
      </c>
    </row>
    <row r="50" spans="1:26" ht="10.5" customHeight="1">
      <c r="A50" s="118">
        <v>2006</v>
      </c>
      <c r="C50" s="22"/>
      <c r="D50" s="22"/>
      <c r="E50" s="211"/>
      <c r="F50" s="22"/>
      <c r="G50" s="22">
        <f t="shared" si="8"/>
        <v>44658.360351710216</v>
      </c>
      <c r="H50" s="212">
        <f t="shared" si="9"/>
        <v>30154.81352148646</v>
      </c>
      <c r="I50" s="212">
        <f t="shared" si="10"/>
        <v>76539.963806796135</v>
      </c>
      <c r="J50" s="212">
        <f t="shared" si="11"/>
        <v>111644.11454486148</v>
      </c>
      <c r="K50" s="212">
        <f t="shared" si="12"/>
        <v>175190.28182372398</v>
      </c>
      <c r="L50" s="212">
        <f t="shared" si="13"/>
        <v>247496.633069178</v>
      </c>
      <c r="M50" s="212">
        <f t="shared" si="14"/>
        <v>591767.93302051211</v>
      </c>
      <c r="N50" s="212">
        <f t="shared" si="15"/>
        <v>880037.64909080148</v>
      </c>
      <c r="O50" s="212">
        <f t="shared" si="16"/>
        <v>2281595.6303688749</v>
      </c>
      <c r="P50" s="212">
        <f t="shared" si="17"/>
        <v>9096908.0036433693</v>
      </c>
      <c r="Q50" s="209"/>
      <c r="R50" s="212">
        <f t="shared" si="18"/>
        <v>12776.7568966243</v>
      </c>
      <c r="S50" s="212">
        <f t="shared" si="19"/>
        <v>41435.813068730793</v>
      </c>
      <c r="T50" s="212">
        <f t="shared" si="20"/>
        <v>69280.003025619793</v>
      </c>
      <c r="U50" s="212">
        <f t="shared" si="21"/>
        <v>102883.93057826998</v>
      </c>
      <c r="V50" s="212">
        <f t="shared" si="22"/>
        <v>161428.80808134453</v>
      </c>
      <c r="W50" s="212">
        <f t="shared" si="23"/>
        <v>303498.21695022262</v>
      </c>
      <c r="X50" s="212">
        <f t="shared" si="24"/>
        <v>529648.15377128322</v>
      </c>
      <c r="Y50" s="212">
        <f t="shared" si="25"/>
        <v>1524338.7000050421</v>
      </c>
      <c r="Z50" s="212">
        <f t="shared" si="26"/>
        <v>9096908.0036433693</v>
      </c>
    </row>
    <row r="51" spans="1:26" ht="10.5" customHeight="1">
      <c r="A51" s="118">
        <f t="shared" ref="A51:A60" si="27">A50+1</f>
        <v>2007</v>
      </c>
      <c r="C51" s="22"/>
      <c r="D51" s="22"/>
      <c r="E51" s="211"/>
      <c r="F51" s="22"/>
      <c r="G51" s="22">
        <f t="shared" si="8"/>
        <v>45455.401216478465</v>
      </c>
      <c r="H51" s="212">
        <f t="shared" si="9"/>
        <v>30442.997374716175</v>
      </c>
      <c r="I51" s="212">
        <f t="shared" si="10"/>
        <v>77999.650271428385</v>
      </c>
      <c r="J51" s="212">
        <f t="shared" si="11"/>
        <v>114242.15076935099</v>
      </c>
      <c r="K51" s="212">
        <f t="shared" si="12"/>
        <v>180567.03579233904</v>
      </c>
      <c r="L51" s="212">
        <f t="shared" si="13"/>
        <v>256741.19715091365</v>
      </c>
      <c r="M51" s="212">
        <f t="shared" si="14"/>
        <v>624148.11410346569</v>
      </c>
      <c r="N51" s="212">
        <f t="shared" si="15"/>
        <v>935381.24623269378</v>
      </c>
      <c r="O51" s="212">
        <f t="shared" si="16"/>
        <v>2477773.9203102412</v>
      </c>
      <c r="P51" s="212">
        <f t="shared" si="17"/>
        <v>10091099.070058219</v>
      </c>
      <c r="Q51" s="209"/>
      <c r="R51" s="212">
        <f t="shared" si="18"/>
        <v>12911.152161528542</v>
      </c>
      <c r="S51" s="212">
        <f t="shared" si="19"/>
        <v>41757.149773505778</v>
      </c>
      <c r="T51" s="212">
        <f t="shared" si="20"/>
        <v>70025.560754025631</v>
      </c>
      <c r="U51" s="212">
        <f t="shared" si="21"/>
        <v>104392.8744337644</v>
      </c>
      <c r="V51" s="212">
        <f t="shared" si="22"/>
        <v>164889.46791277561</v>
      </c>
      <c r="W51" s="212">
        <f t="shared" si="23"/>
        <v>312914.98197423777</v>
      </c>
      <c r="X51" s="212">
        <f t="shared" si="24"/>
        <v>549783.07771330711</v>
      </c>
      <c r="Y51" s="212">
        <f t="shared" si="25"/>
        <v>1631848.9036715766</v>
      </c>
      <c r="Z51" s="212">
        <f t="shared" si="26"/>
        <v>10091099.070058219</v>
      </c>
    </row>
    <row r="52" spans="1:26" ht="10.5" customHeight="1">
      <c r="A52" s="118">
        <f t="shared" si="27"/>
        <v>2008</v>
      </c>
      <c r="C52" s="22"/>
      <c r="D52" s="22"/>
      <c r="E52" s="211"/>
      <c r="F52" s="22"/>
      <c r="G52" s="22">
        <f t="shared" si="8"/>
        <v>44364.066172482373</v>
      </c>
      <c r="H52" s="212">
        <f t="shared" si="9"/>
        <v>29914.196886036276</v>
      </c>
      <c r="I52" s="212">
        <f t="shared" si="10"/>
        <v>76291.997315494489</v>
      </c>
      <c r="J52" s="212">
        <f t="shared" si="11"/>
        <v>111444.30878792264</v>
      </c>
      <c r="K52" s="212">
        <f t="shared" si="12"/>
        <v>174412.88975049718</v>
      </c>
      <c r="L52" s="212">
        <f t="shared" si="13"/>
        <v>244978.37340444766</v>
      </c>
      <c r="M52" s="212">
        <f t="shared" si="14"/>
        <v>574869.56946302659</v>
      </c>
      <c r="N52" s="212">
        <f t="shared" si="15"/>
        <v>849039.49840896786</v>
      </c>
      <c r="O52" s="212">
        <f t="shared" si="16"/>
        <v>2176944.7270837105</v>
      </c>
      <c r="P52" s="212">
        <f t="shared" si="17"/>
        <v>8677611.3433375526</v>
      </c>
      <c r="Q52" s="209"/>
      <c r="R52" s="212">
        <f t="shared" si="18"/>
        <v>12436.135029470264</v>
      </c>
      <c r="S52" s="212">
        <f t="shared" si="19"/>
        <v>41139.685843066341</v>
      </c>
      <c r="T52" s="212">
        <f t="shared" si="20"/>
        <v>69465.25481287291</v>
      </c>
      <c r="U52" s="212">
        <f t="shared" si="21"/>
        <v>103847.40609654674</v>
      </c>
      <c r="V52" s="212">
        <f t="shared" si="22"/>
        <v>162505.57438980293</v>
      </c>
      <c r="W52" s="212">
        <f t="shared" si="23"/>
        <v>300699.6405170855</v>
      </c>
      <c r="X52" s="212">
        <f t="shared" si="24"/>
        <v>517063.19124028221</v>
      </c>
      <c r="Y52" s="212">
        <f t="shared" si="25"/>
        <v>1454648.4363888388</v>
      </c>
      <c r="Z52" s="212">
        <f t="shared" si="26"/>
        <v>8677611.3433375526</v>
      </c>
    </row>
    <row r="53" spans="1:26" ht="10.5" customHeight="1">
      <c r="A53" s="118">
        <f t="shared" si="27"/>
        <v>2009</v>
      </c>
      <c r="C53" s="22"/>
      <c r="D53" s="22"/>
      <c r="E53" s="211"/>
      <c r="F53" s="22"/>
      <c r="G53" s="22">
        <f t="shared" si="8"/>
        <v>42189.587172399675</v>
      </c>
      <c r="H53" s="212">
        <f t="shared" si="9"/>
        <v>28388.904435116936</v>
      </c>
      <c r="I53" s="212">
        <f t="shared" si="10"/>
        <v>73682.426413109133</v>
      </c>
      <c r="J53" s="212">
        <f t="shared" si="11"/>
        <v>107650.95062909502</v>
      </c>
      <c r="K53" s="212">
        <f t="shared" si="12"/>
        <v>166395.73180794431</v>
      </c>
      <c r="L53" s="212">
        <f t="shared" si="13"/>
        <v>229899.4984198403</v>
      </c>
      <c r="M53" s="212">
        <f t="shared" si="14"/>
        <v>512097.20909858722</v>
      </c>
      <c r="N53" s="212">
        <f t="shared" si="15"/>
        <v>737389.60459920159</v>
      </c>
      <c r="O53" s="212">
        <f t="shared" si="16"/>
        <v>1776603.5158297503</v>
      </c>
      <c r="P53" s="212">
        <f t="shared" si="17"/>
        <v>6644859.9796529487</v>
      </c>
      <c r="Q53" s="209"/>
      <c r="R53" s="212">
        <f t="shared" si="18"/>
        <v>10696.747931690219</v>
      </c>
      <c r="S53" s="212">
        <f t="shared" si="19"/>
        <v>39713.902197123258</v>
      </c>
      <c r="T53" s="212">
        <f t="shared" si="20"/>
        <v>68487.76317652881</v>
      </c>
      <c r="U53" s="212">
        <f t="shared" si="21"/>
        <v>102891.96519604833</v>
      </c>
      <c r="V53" s="212">
        <f t="shared" si="22"/>
        <v>159350.07075015357</v>
      </c>
      <c r="W53" s="212">
        <f t="shared" si="23"/>
        <v>286804.81359797297</v>
      </c>
      <c r="X53" s="212">
        <f t="shared" si="24"/>
        <v>477586.1267915644</v>
      </c>
      <c r="Y53" s="212">
        <f t="shared" si="25"/>
        <v>1235686.1309605062</v>
      </c>
      <c r="Z53" s="212">
        <f t="shared" si="26"/>
        <v>6644859.9796529487</v>
      </c>
    </row>
    <row r="54" spans="1:26" ht="10.5" customHeight="1">
      <c r="A54" s="118">
        <f t="shared" si="27"/>
        <v>2010</v>
      </c>
      <c r="C54" s="22"/>
      <c r="D54" s="22"/>
      <c r="E54" s="211"/>
      <c r="F54" s="22"/>
      <c r="G54" s="22">
        <f t="shared" si="8"/>
        <v>41911.060634860296</v>
      </c>
      <c r="H54" s="212">
        <f t="shared" si="9"/>
        <v>27694.363189064181</v>
      </c>
      <c r="I54" s="212">
        <f t="shared" si="10"/>
        <v>73781.069362820766</v>
      </c>
      <c r="J54" s="212">
        <f t="shared" si="11"/>
        <v>108661.96868678958</v>
      </c>
      <c r="K54" s="212">
        <f t="shared" si="12"/>
        <v>169861.3376470253</v>
      </c>
      <c r="L54" s="212">
        <f t="shared" si="13"/>
        <v>237166.30992054744</v>
      </c>
      <c r="M54" s="212">
        <f t="shared" si="14"/>
        <v>542790.14628207567</v>
      </c>
      <c r="N54" s="212">
        <f t="shared" si="15"/>
        <v>789939.67084584676</v>
      </c>
      <c r="O54" s="212">
        <f t="shared" si="16"/>
        <v>1951798.0937654439</v>
      </c>
      <c r="P54" s="212">
        <f t="shared" si="17"/>
        <v>7414066.6263067862</v>
      </c>
      <c r="Q54" s="209"/>
      <c r="R54" s="212">
        <f t="shared" si="18"/>
        <v>10041.051906899829</v>
      </c>
      <c r="S54" s="212">
        <f t="shared" si="19"/>
        <v>38900.170038851946</v>
      </c>
      <c r="T54" s="212">
        <f t="shared" si="20"/>
        <v>67862.389379965767</v>
      </c>
      <c r="U54" s="212">
        <f t="shared" si="21"/>
        <v>102556.36537350317</v>
      </c>
      <c r="V54" s="212">
        <f t="shared" si="22"/>
        <v>160760.35083016538</v>
      </c>
      <c r="W54" s="212">
        <f t="shared" si="23"/>
        <v>295640.62171830458</v>
      </c>
      <c r="X54" s="212">
        <f t="shared" si="24"/>
        <v>499475.06511594751</v>
      </c>
      <c r="Y54" s="212">
        <f t="shared" si="25"/>
        <v>1344879.367927517</v>
      </c>
      <c r="Z54" s="212">
        <f t="shared" si="26"/>
        <v>7414066.6263067862</v>
      </c>
    </row>
    <row r="55" spans="1:26" ht="10.5" customHeight="1">
      <c r="A55" s="118">
        <f t="shared" si="27"/>
        <v>2011</v>
      </c>
      <c r="C55" s="22"/>
      <c r="D55" s="22"/>
      <c r="E55" s="211"/>
      <c r="F55" s="22"/>
      <c r="G55" s="22">
        <f t="shared" si="8"/>
        <v>41763.405819833613</v>
      </c>
      <c r="H55" s="212">
        <f t="shared" si="9"/>
        <v>27415.819769351001</v>
      </c>
      <c r="I55" s="212">
        <f t="shared" si="10"/>
        <v>73604.661684991152</v>
      </c>
      <c r="J55" s="212">
        <f t="shared" si="11"/>
        <v>108786.99001573537</v>
      </c>
      <c r="K55" s="212">
        <f t="shared" si="12"/>
        <v>170891.68027417711</v>
      </c>
      <c r="L55" s="212">
        <f t="shared" si="13"/>
        <v>239204.08317367898</v>
      </c>
      <c r="M55" s="212">
        <f t="shared" si="14"/>
        <v>547810.59413875756</v>
      </c>
      <c r="N55" s="212">
        <f t="shared" si="15"/>
        <v>795258.7736212716</v>
      </c>
      <c r="O55" s="212">
        <f t="shared" si="16"/>
        <v>1947845.2474370394</v>
      </c>
      <c r="P55" s="212">
        <f t="shared" si="17"/>
        <v>7212540.185085265</v>
      </c>
      <c r="Q55" s="209"/>
      <c r="R55" s="212">
        <f t="shared" si="18"/>
        <v>9922.1499546760733</v>
      </c>
      <c r="S55" s="212">
        <f t="shared" si="19"/>
        <v>38422.333354246919</v>
      </c>
      <c r="T55" s="212">
        <f t="shared" si="20"/>
        <v>67383.863176774204</v>
      </c>
      <c r="U55" s="212">
        <f t="shared" si="21"/>
        <v>102579.27737467526</v>
      </c>
      <c r="V55" s="212">
        <f t="shared" si="22"/>
        <v>162052.45543240936</v>
      </c>
      <c r="W55" s="212">
        <f t="shared" si="23"/>
        <v>300362.41465624335</v>
      </c>
      <c r="X55" s="212">
        <f t="shared" si="24"/>
        <v>507112.15516732971</v>
      </c>
      <c r="Y55" s="212">
        <f t="shared" si="25"/>
        <v>1362879.1432539034</v>
      </c>
      <c r="Z55" s="212">
        <f t="shared" si="26"/>
        <v>7212540.185085265</v>
      </c>
    </row>
    <row r="56" spans="1:26" ht="10.5" customHeight="1">
      <c r="A56" s="118">
        <f t="shared" si="27"/>
        <v>2012</v>
      </c>
      <c r="G56" s="22">
        <f t="shared" si="8"/>
        <v>42610.379702580882</v>
      </c>
      <c r="H56" s="212">
        <f t="shared" si="9"/>
        <v>27809.427588557734</v>
      </c>
      <c r="I56" s="212">
        <f t="shared" si="10"/>
        <v>74874.107005781072</v>
      </c>
      <c r="J56" s="212">
        <f t="shared" si="11"/>
        <v>111006.85678597561</v>
      </c>
      <c r="K56" s="212">
        <f t="shared" si="12"/>
        <v>175818.94872878926</v>
      </c>
      <c r="L56" s="212">
        <f t="shared" si="13"/>
        <v>248290.68252693882</v>
      </c>
      <c r="M56" s="212">
        <f t="shared" si="14"/>
        <v>584955.29255703033</v>
      </c>
      <c r="N56" s="212">
        <f t="shared" si="15"/>
        <v>861581.87758618535</v>
      </c>
      <c r="O56" s="212">
        <f t="shared" si="16"/>
        <v>2199121.696450199</v>
      </c>
      <c r="P56" s="212">
        <f t="shared" si="17"/>
        <v>8773477.1807614043</v>
      </c>
      <c r="Q56" s="209"/>
      <c r="R56" s="212">
        <f t="shared" si="18"/>
        <v>10346.652399380695</v>
      </c>
      <c r="S56" s="212">
        <f t="shared" si="19"/>
        <v>38741.357225586522</v>
      </c>
      <c r="T56" s="212">
        <f t="shared" si="20"/>
        <v>67798.795490766555</v>
      </c>
      <c r="U56" s="212">
        <f t="shared" si="21"/>
        <v>103347.21493063965</v>
      </c>
      <c r="V56" s="212">
        <f t="shared" si="22"/>
        <v>164124.53001941595</v>
      </c>
      <c r="W56" s="212">
        <f t="shared" si="23"/>
        <v>308328.70752787532</v>
      </c>
      <c r="X56" s="212">
        <f t="shared" si="24"/>
        <v>527196.92287018197</v>
      </c>
      <c r="Y56" s="212">
        <f t="shared" si="25"/>
        <v>1468637.7537489543</v>
      </c>
      <c r="Z56" s="212">
        <f t="shared" si="26"/>
        <v>8773477.1807614043</v>
      </c>
    </row>
    <row r="57" spans="1:26" ht="10.5" customHeight="1">
      <c r="A57" s="118">
        <f t="shared" si="27"/>
        <v>2013</v>
      </c>
      <c r="G57" s="22">
        <f t="shared" si="8"/>
        <v>42888.742494893115</v>
      </c>
      <c r="H57" s="212">
        <f t="shared" si="9"/>
        <v>28241.283849720563</v>
      </c>
      <c r="I57" s="212">
        <f t="shared" si="10"/>
        <v>75030.423895415908</v>
      </c>
      <c r="J57" s="212">
        <f t="shared" si="11"/>
        <v>110901.7103432946</v>
      </c>
      <c r="K57" s="212">
        <f t="shared" si="12"/>
        <v>174715.87030144606</v>
      </c>
      <c r="L57" s="212">
        <f t="shared" si="13"/>
        <v>245169.20759780699</v>
      </c>
      <c r="M57" s="212">
        <f t="shared" si="14"/>
        <v>562485.8578205232</v>
      </c>
      <c r="N57" s="212">
        <f t="shared" si="15"/>
        <v>816344.32464779541</v>
      </c>
      <c r="O57" s="212">
        <f t="shared" si="16"/>
        <v>2014055.3475601804</v>
      </c>
      <c r="P57" s="212">
        <f t="shared" si="17"/>
        <v>7702818.1520828037</v>
      </c>
      <c r="Q57" s="209"/>
      <c r="R57" s="212">
        <f t="shared" si="18"/>
        <v>10747.061094370314</v>
      </c>
      <c r="S57" s="212">
        <f t="shared" si="19"/>
        <v>39159.137447537221</v>
      </c>
      <c r="T57" s="212">
        <f t="shared" si="20"/>
        <v>68358.937037860291</v>
      </c>
      <c r="U57" s="212">
        <f t="shared" si="21"/>
        <v>104262.53300508516</v>
      </c>
      <c r="V57" s="212">
        <f t="shared" si="22"/>
        <v>165840.04504212795</v>
      </c>
      <c r="W57" s="212">
        <f t="shared" si="23"/>
        <v>308627.39099325088</v>
      </c>
      <c r="X57" s="212">
        <f t="shared" si="24"/>
        <v>516916.56891969923</v>
      </c>
      <c r="Y57" s="212">
        <f t="shared" si="25"/>
        <v>1381970.5915021112</v>
      </c>
      <c r="Z57" s="212">
        <f t="shared" si="26"/>
        <v>7702818.1520828037</v>
      </c>
    </row>
    <row r="58" spans="1:26" ht="10.5" customHeight="1">
      <c r="A58" s="118">
        <f t="shared" si="27"/>
        <v>2014</v>
      </c>
      <c r="G58" s="22">
        <f t="shared" si="8"/>
        <v>44147.109433869038</v>
      </c>
      <c r="H58" s="212">
        <f t="shared" si="9"/>
        <v>29016.423460567654</v>
      </c>
      <c r="I58" s="212">
        <f t="shared" si="10"/>
        <v>76908.679344743257</v>
      </c>
      <c r="J58" s="212">
        <f t="shared" si="11"/>
        <v>113846.56580806147</v>
      </c>
      <c r="K58" s="212">
        <f t="shared" si="12"/>
        <v>180323.28319358145</v>
      </c>
      <c r="L58" s="212">
        <f t="shared" si="13"/>
        <v>254516.91530814176</v>
      </c>
      <c r="M58" s="212">
        <f t="shared" si="14"/>
        <v>594175.94587044336</v>
      </c>
      <c r="N58" s="212">
        <f t="shared" si="15"/>
        <v>869786.35006608779</v>
      </c>
      <c r="O58" s="212">
        <f t="shared" si="16"/>
        <v>2189696.627919904</v>
      </c>
      <c r="P58" s="212">
        <f t="shared" si="17"/>
        <v>8498318.5660197902</v>
      </c>
      <c r="Q58" s="209"/>
      <c r="R58" s="212">
        <f t="shared" si="18"/>
        <v>11385.539522994821</v>
      </c>
      <c r="S58" s="212">
        <f t="shared" si="19"/>
        <v>39970.792881425034</v>
      </c>
      <c r="T58" s="212">
        <f t="shared" si="20"/>
        <v>69528.754217714813</v>
      </c>
      <c r="U58" s="212">
        <f t="shared" si="21"/>
        <v>106129.65107902113</v>
      </c>
      <c r="V58" s="212">
        <f t="shared" si="22"/>
        <v>169602.15766756638</v>
      </c>
      <c r="W58" s="212">
        <f t="shared" si="23"/>
        <v>318565.54167479882</v>
      </c>
      <c r="X58" s="212">
        <f t="shared" si="24"/>
        <v>539808.78060263372</v>
      </c>
      <c r="Y58" s="212">
        <f t="shared" si="25"/>
        <v>1488738.6347976949</v>
      </c>
      <c r="Z58" s="212">
        <f t="shared" si="26"/>
        <v>8498318.5660197902</v>
      </c>
    </row>
    <row r="59" spans="1:26" ht="10.5" customHeight="1">
      <c r="A59" s="118">
        <f t="shared" si="27"/>
        <v>2015</v>
      </c>
      <c r="G59" s="22">
        <f t="shared" si="8"/>
        <v>46372.535446102163</v>
      </c>
      <c r="H59" s="212">
        <f t="shared" si="9"/>
        <v>30675.947447990424</v>
      </c>
      <c r="I59" s="212">
        <f t="shared" si="10"/>
        <v>80147.507912916219</v>
      </c>
      <c r="J59" s="212">
        <f t="shared" si="11"/>
        <v>118446.58493785199</v>
      </c>
      <c r="K59" s="212">
        <f t="shared" si="12"/>
        <v>187641.8274291078</v>
      </c>
      <c r="L59" s="212">
        <f t="shared" si="13"/>
        <v>264889.19697522477</v>
      </c>
      <c r="M59" s="212">
        <f t="shared" si="14"/>
        <v>616940.21157494327</v>
      </c>
      <c r="N59" s="212">
        <f t="shared" si="15"/>
        <v>902038.55949757947</v>
      </c>
      <c r="O59" s="212">
        <f t="shared" si="16"/>
        <v>2276891.4904036163</v>
      </c>
      <c r="P59" s="212">
        <f t="shared" si="17"/>
        <v>9010183.6371776499</v>
      </c>
      <c r="Q59" s="209"/>
      <c r="R59" s="212">
        <f t="shared" si="18"/>
        <v>12597.562979288112</v>
      </c>
      <c r="S59" s="212">
        <f t="shared" si="19"/>
        <v>41848.430887980438</v>
      </c>
      <c r="T59" s="212">
        <f t="shared" si="20"/>
        <v>72316.423277014808</v>
      </c>
      <c r="U59" s="212">
        <f t="shared" si="21"/>
        <v>110394.4578829908</v>
      </c>
      <c r="V59" s="212">
        <f t="shared" si="22"/>
        <v>176876.4433252952</v>
      </c>
      <c r="W59" s="212">
        <f t="shared" si="23"/>
        <v>331841.86365230702</v>
      </c>
      <c r="X59" s="212">
        <f t="shared" si="24"/>
        <v>558325.32677107013</v>
      </c>
      <c r="Y59" s="212">
        <f t="shared" si="25"/>
        <v>1528747.9185398349</v>
      </c>
      <c r="Z59" s="212">
        <f t="shared" si="26"/>
        <v>9010183.6371776499</v>
      </c>
    </row>
    <row r="60" spans="1:26" ht="10.5" customHeight="1">
      <c r="A60" s="118">
        <f t="shared" si="27"/>
        <v>2016</v>
      </c>
      <c r="G60" s="22">
        <f t="shared" si="8"/>
        <v>46871.855698614141</v>
      </c>
      <c r="H60" s="212">
        <f>($G60)*(1-K31/100)/0.9</f>
        <v>31309.878808277594</v>
      </c>
      <c r="I60" s="212">
        <f t="shared" si="10"/>
        <v>80418.980259226257</v>
      </c>
      <c r="J60" s="212">
        <f t="shared" si="11"/>
        <v>118428.30548234643</v>
      </c>
      <c r="K60" s="212">
        <f t="shared" si="12"/>
        <v>186929.64771164308</v>
      </c>
      <c r="L60" s="212">
        <f t="shared" si="13"/>
        <v>262707.37681959255</v>
      </c>
      <c r="M60" s="212">
        <f t="shared" si="14"/>
        <v>600803.44634483603</v>
      </c>
      <c r="N60" s="212">
        <f t="shared" si="15"/>
        <v>869566.66692068952</v>
      </c>
      <c r="O60" s="212">
        <f t="shared" si="16"/>
        <v>2150949.4580094032</v>
      </c>
      <c r="P60" s="212">
        <f t="shared" si="17"/>
        <v>8324441.5720738713</v>
      </c>
      <c r="Q60" s="25"/>
      <c r="R60" s="212">
        <f t="shared" si="18"/>
        <v>13324.731138002027</v>
      </c>
      <c r="S60" s="212">
        <f t="shared" si="19"/>
        <v>42409.655036106087</v>
      </c>
      <c r="T60" s="212">
        <f t="shared" si="20"/>
        <v>72760.743996148682</v>
      </c>
      <c r="U60" s="212">
        <f t="shared" si="21"/>
        <v>111151.91860369357</v>
      </c>
      <c r="V60" s="212">
        <f t="shared" si="22"/>
        <v>178183.35943828168</v>
      </c>
      <c r="W60" s="212">
        <f t="shared" si="23"/>
        <v>332040.22576898255</v>
      </c>
      <c r="X60" s="212">
        <f t="shared" si="24"/>
        <v>549220.96914851107</v>
      </c>
      <c r="Y60" s="212">
        <f t="shared" si="25"/>
        <v>1465005.889780018</v>
      </c>
      <c r="Z60" s="212">
        <f t="shared" si="26"/>
        <v>8324441.5720738713</v>
      </c>
    </row>
    <row r="61" spans="1:26" ht="5.25" customHeight="1">
      <c r="A61" s="23"/>
      <c r="B61" s="23"/>
      <c r="C61" s="23"/>
      <c r="D61" s="23"/>
      <c r="E61" s="23"/>
      <c r="F61" s="23"/>
      <c r="G61" s="23"/>
      <c r="H61" s="114"/>
      <c r="I61" s="114"/>
      <c r="J61" s="114"/>
      <c r="K61" s="114"/>
      <c r="L61" s="114"/>
      <c r="M61" s="114"/>
      <c r="N61" s="114"/>
      <c r="O61" s="114"/>
      <c r="P61" s="114"/>
      <c r="Q61" s="114"/>
      <c r="R61" s="114"/>
      <c r="S61" s="114"/>
      <c r="T61" s="114"/>
      <c r="U61" s="114"/>
      <c r="V61" s="114"/>
      <c r="W61" s="114"/>
      <c r="X61" s="114"/>
      <c r="Y61" s="114"/>
      <c r="Z61" s="114"/>
    </row>
    <row r="62" spans="1:26" ht="13.5" customHeight="1">
      <c r="A62" s="115" t="s">
        <v>437</v>
      </c>
      <c r="B62" s="115"/>
      <c r="C62" s="115"/>
      <c r="D62" s="115"/>
      <c r="E62" s="115"/>
      <c r="F62" s="115"/>
      <c r="G62" s="115"/>
    </row>
    <row r="63" spans="1:26">
      <c r="A63" s="115" t="s">
        <v>459</v>
      </c>
      <c r="B63" s="115"/>
      <c r="C63" s="115"/>
      <c r="D63" s="115"/>
      <c r="E63" s="115"/>
      <c r="F63" s="115"/>
      <c r="G63" s="115"/>
    </row>
    <row r="64" spans="1:26">
      <c r="A64" s="115" t="s">
        <v>499</v>
      </c>
      <c r="B64" s="115"/>
      <c r="C64" s="115"/>
      <c r="D64" s="115"/>
      <c r="E64" s="115"/>
      <c r="F64" s="115"/>
      <c r="G64" s="115"/>
    </row>
    <row r="65" spans="1:7">
      <c r="A65" s="115" t="s">
        <v>498</v>
      </c>
      <c r="B65" s="115"/>
      <c r="C65" s="115"/>
      <c r="D65" s="115"/>
      <c r="E65" s="115"/>
      <c r="F65" s="115"/>
      <c r="G65" s="115"/>
    </row>
    <row r="66" spans="1:7">
      <c r="A66" s="115" t="s">
        <v>455</v>
      </c>
      <c r="B66" s="115"/>
      <c r="C66" s="115"/>
      <c r="D66" s="115"/>
      <c r="E66" s="115"/>
      <c r="F66" s="115"/>
      <c r="G66" s="115"/>
    </row>
    <row r="67" spans="1:7">
      <c r="A67" s="115" t="s">
        <v>456</v>
      </c>
      <c r="B67" s="115"/>
      <c r="C67" s="115"/>
      <c r="D67" s="115"/>
      <c r="E67" s="115"/>
      <c r="F67" s="115"/>
      <c r="G67" s="115"/>
    </row>
    <row r="68" spans="1:7">
      <c r="A68" s="115" t="s">
        <v>457</v>
      </c>
      <c r="B68" s="115"/>
      <c r="C68" s="115"/>
      <c r="D68" s="115"/>
      <c r="E68" s="115"/>
      <c r="F68" s="115"/>
      <c r="G68" s="115"/>
    </row>
    <row r="69" spans="1:7">
      <c r="A69" s="115" t="s">
        <v>497</v>
      </c>
      <c r="B69" s="115"/>
      <c r="C69" s="115"/>
      <c r="D69" s="115"/>
      <c r="E69" s="115"/>
      <c r="F69" s="115"/>
      <c r="G69" s="115"/>
    </row>
    <row r="70" spans="1:7">
      <c r="A70" s="115" t="s">
        <v>496</v>
      </c>
    </row>
  </sheetData>
  <mergeCells count="1">
    <mergeCell ref="A1:Z1"/>
  </mergeCells>
  <printOptions horizontalCentered="1" verticalCentered="1"/>
  <pageMargins left="0.78740157480314965" right="0.78740157480314965" top="0.59055118110236227" bottom="0.78740157480314965" header="0.51181102362204722" footer="0.51181102362204722"/>
  <pageSetup scale="46" orientation="portrait" verticalDpi="96"/>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192"/>
  <sheetViews>
    <sheetView topLeftCell="C114" zoomScale="125" zoomScaleNormal="125" workbookViewId="0">
      <selection activeCell="I114" sqref="I114:N115"/>
    </sheetView>
  </sheetViews>
  <sheetFormatPr baseColWidth="10" defaultColWidth="5.28515625" defaultRowHeight="12.75" customHeight="1"/>
  <cols>
    <col min="1" max="4" width="5.28515625" style="26" customWidth="1"/>
    <col min="5" max="5" width="5.85546875" style="26" customWidth="1"/>
    <col min="6" max="6" width="6" style="26" customWidth="1"/>
    <col min="7" max="7" width="7.85546875" style="26" customWidth="1"/>
    <col min="8" max="8" width="2.28515625" style="26" customWidth="1"/>
    <col min="9" max="11" width="5.28515625" style="26" customWidth="1"/>
    <col min="12" max="12" width="6.140625" style="26" customWidth="1"/>
    <col min="13" max="13" width="7.85546875" style="26" customWidth="1"/>
    <col min="14" max="14" width="7.140625" style="26" customWidth="1"/>
    <col min="15" max="15" width="2.28515625" style="26" customWidth="1"/>
    <col min="16" max="18" width="5.28515625" style="26" customWidth="1"/>
    <col min="19" max="19" width="6.140625" style="26" customWidth="1"/>
    <col min="20" max="20" width="6.28515625" style="26" customWidth="1"/>
    <col min="21" max="21" width="7.28515625" style="26" customWidth="1"/>
    <col min="22" max="22" width="3" style="26" customWidth="1"/>
    <col min="23" max="26" width="5.28515625" style="26" customWidth="1"/>
    <col min="27" max="28" width="6.28515625" style="26" customWidth="1"/>
    <col min="29" max="16384" width="5.28515625" style="26"/>
  </cols>
  <sheetData>
    <row r="1" spans="1:29" ht="12.75" customHeight="1">
      <c r="A1" s="238" t="s">
        <v>404</v>
      </c>
      <c r="B1" s="239"/>
      <c r="C1" s="239"/>
      <c r="D1" s="239"/>
      <c r="E1" s="239"/>
      <c r="F1" s="239"/>
      <c r="G1" s="239"/>
      <c r="H1" s="239"/>
      <c r="I1" s="239"/>
      <c r="J1" s="239"/>
      <c r="K1" s="239"/>
      <c r="L1" s="239"/>
      <c r="M1" s="239"/>
      <c r="N1" s="239"/>
      <c r="O1" s="240"/>
      <c r="P1" s="240"/>
      <c r="Q1" s="240"/>
      <c r="R1" s="240"/>
      <c r="S1" s="240"/>
      <c r="T1" s="240"/>
      <c r="U1" s="240"/>
      <c r="V1" s="144"/>
    </row>
    <row r="2" spans="1:29" ht="12.75" customHeight="1">
      <c r="A2" s="235" t="s">
        <v>258</v>
      </c>
      <c r="B2" s="236"/>
      <c r="C2" s="236"/>
      <c r="D2" s="236"/>
      <c r="E2" s="236"/>
      <c r="F2" s="236"/>
      <c r="G2" s="236"/>
      <c r="H2" s="236"/>
      <c r="I2" s="236"/>
      <c r="J2" s="236"/>
      <c r="K2" s="236"/>
      <c r="L2" s="236"/>
      <c r="M2" s="236"/>
      <c r="N2" s="236"/>
      <c r="O2" s="237"/>
      <c r="P2" s="237"/>
      <c r="Q2" s="237"/>
      <c r="R2" s="237"/>
      <c r="S2" s="237"/>
      <c r="T2" s="237"/>
      <c r="U2" s="237"/>
      <c r="V2" s="144"/>
    </row>
    <row r="3" spans="1:29" ht="12.75" customHeight="1">
      <c r="A3" s="131"/>
      <c r="B3" s="26" t="s">
        <v>256</v>
      </c>
      <c r="H3" s="132"/>
      <c r="I3" s="26" t="s">
        <v>257</v>
      </c>
      <c r="J3" s="132"/>
      <c r="K3" s="132"/>
      <c r="L3" s="132"/>
      <c r="M3" s="132"/>
      <c r="N3" s="132"/>
      <c r="O3" s="132"/>
      <c r="P3" s="26" t="s">
        <v>260</v>
      </c>
      <c r="Q3" s="132"/>
      <c r="R3" s="132"/>
      <c r="S3" s="132"/>
      <c r="T3" s="132"/>
      <c r="U3" s="132"/>
      <c r="V3" s="132"/>
      <c r="W3" s="26" t="s">
        <v>261</v>
      </c>
      <c r="X3" s="132"/>
      <c r="Y3" s="132"/>
      <c r="Z3" s="132"/>
      <c r="AA3" s="132"/>
      <c r="AB3" s="132"/>
      <c r="AC3" s="131"/>
    </row>
    <row r="4" spans="1:29" ht="12.75" customHeight="1">
      <c r="B4" s="58" t="s">
        <v>74</v>
      </c>
      <c r="C4" s="58" t="s">
        <v>75</v>
      </c>
      <c r="D4" s="58" t="s">
        <v>76</v>
      </c>
      <c r="E4" s="58" t="s">
        <v>87</v>
      </c>
      <c r="F4" s="58" t="s">
        <v>88</v>
      </c>
      <c r="G4" s="58" t="s">
        <v>89</v>
      </c>
      <c r="H4" s="93"/>
      <c r="I4" s="58" t="s">
        <v>74</v>
      </c>
      <c r="J4" s="58" t="s">
        <v>75</v>
      </c>
      <c r="K4" s="58" t="s">
        <v>76</v>
      </c>
      <c r="L4" s="58" t="s">
        <v>87</v>
      </c>
      <c r="M4" s="58" t="s">
        <v>88</v>
      </c>
      <c r="N4" s="58" t="s">
        <v>89</v>
      </c>
      <c r="O4" s="93"/>
      <c r="P4" s="58" t="s">
        <v>74</v>
      </c>
      <c r="Q4" s="58" t="s">
        <v>75</v>
      </c>
      <c r="R4" s="58" t="s">
        <v>76</v>
      </c>
      <c r="S4" s="58" t="s">
        <v>87</v>
      </c>
      <c r="T4" s="58" t="s">
        <v>88</v>
      </c>
      <c r="U4" s="58" t="s">
        <v>89</v>
      </c>
      <c r="V4" s="58"/>
      <c r="W4" s="58" t="s">
        <v>74</v>
      </c>
      <c r="X4" s="58" t="s">
        <v>75</v>
      </c>
      <c r="Y4" s="58" t="s">
        <v>76</v>
      </c>
      <c r="Z4" s="58" t="s">
        <v>87</v>
      </c>
      <c r="AA4" s="58" t="s">
        <v>88</v>
      </c>
      <c r="AB4" s="58" t="s">
        <v>89</v>
      </c>
    </row>
    <row r="5" spans="1:29" ht="12.75" customHeight="1">
      <c r="A5" s="30"/>
      <c r="B5" s="32" t="s">
        <v>49</v>
      </c>
      <c r="C5" s="32" t="s">
        <v>50</v>
      </c>
      <c r="D5" s="32" t="s">
        <v>51</v>
      </c>
      <c r="E5" s="32" t="s">
        <v>53</v>
      </c>
      <c r="F5" s="32" t="s">
        <v>54</v>
      </c>
      <c r="G5" s="32" t="s">
        <v>56</v>
      </c>
      <c r="H5" s="94"/>
      <c r="I5" s="32" t="s">
        <v>57</v>
      </c>
      <c r="J5" s="32" t="s">
        <v>58</v>
      </c>
      <c r="K5" s="32" t="s">
        <v>86</v>
      </c>
      <c r="L5" s="32" t="s">
        <v>101</v>
      </c>
      <c r="M5" s="32" t="s">
        <v>102</v>
      </c>
      <c r="N5" s="32" t="s">
        <v>123</v>
      </c>
      <c r="O5" s="94"/>
      <c r="P5" s="32" t="s">
        <v>124</v>
      </c>
      <c r="Q5" s="32" t="s">
        <v>139</v>
      </c>
      <c r="R5" s="32" t="s">
        <v>140</v>
      </c>
      <c r="S5" s="32" t="s">
        <v>141</v>
      </c>
      <c r="T5" s="32" t="s">
        <v>142</v>
      </c>
      <c r="U5" s="32" t="s">
        <v>144</v>
      </c>
      <c r="V5" s="32"/>
      <c r="W5" s="32"/>
      <c r="X5" s="32"/>
      <c r="Y5" s="32"/>
      <c r="Z5" s="32"/>
      <c r="AA5" s="32"/>
      <c r="AB5" s="32"/>
      <c r="AC5" s="30"/>
    </row>
    <row r="6" spans="1:29" ht="12.75" customHeight="1">
      <c r="A6" s="27">
        <v>1913</v>
      </c>
      <c r="B6" s="28"/>
      <c r="C6" s="28"/>
      <c r="D6" s="28">
        <v>3769.6035410642849</v>
      </c>
      <c r="E6" s="28">
        <v>6181.8234749360918</v>
      </c>
      <c r="F6" s="28">
        <v>19543.068179191832</v>
      </c>
      <c r="G6" s="28">
        <v>82201.495733722782</v>
      </c>
      <c r="H6" s="28"/>
      <c r="I6" s="28"/>
      <c r="J6" s="28"/>
      <c r="K6" s="28">
        <v>3769.6035410642849</v>
      </c>
      <c r="L6" s="28">
        <v>6181.8234749360918</v>
      </c>
      <c r="M6" s="28">
        <v>19543.068179191832</v>
      </c>
      <c r="N6" s="28">
        <v>82201.495733722782</v>
      </c>
      <c r="O6" s="28"/>
      <c r="P6" s="28"/>
      <c r="Q6" s="28"/>
      <c r="R6" s="28">
        <v>3769.6035410642849</v>
      </c>
      <c r="S6" s="28">
        <v>6181.8234749360918</v>
      </c>
      <c r="T6" s="28">
        <v>19543.068179191832</v>
      </c>
      <c r="U6" s="28">
        <v>82201.495733722782</v>
      </c>
      <c r="V6" s="28"/>
      <c r="W6" s="28"/>
      <c r="X6" s="28"/>
      <c r="Y6" s="28"/>
      <c r="Z6" s="28"/>
      <c r="AA6" s="28"/>
      <c r="AB6" s="28"/>
      <c r="AC6" s="27"/>
    </row>
    <row r="7" spans="1:29" ht="12.75" customHeight="1">
      <c r="A7" s="27">
        <v>1914</v>
      </c>
      <c r="B7" s="28"/>
      <c r="C7" s="28"/>
      <c r="D7" s="28">
        <v>3530.5727619772561</v>
      </c>
      <c r="E7" s="28">
        <v>5864.3172092086788</v>
      </c>
      <c r="F7" s="28">
        <v>18969.827679701964</v>
      </c>
      <c r="G7" s="28">
        <v>82774.151726587297</v>
      </c>
      <c r="H7" s="28"/>
      <c r="I7" s="28"/>
      <c r="J7" s="28"/>
      <c r="K7" s="28">
        <v>3530.5727619772561</v>
      </c>
      <c r="L7" s="28">
        <v>5864.3172092086788</v>
      </c>
      <c r="M7" s="28">
        <v>18969.827679701964</v>
      </c>
      <c r="N7" s="28">
        <v>82774.151726587297</v>
      </c>
      <c r="O7" s="28"/>
      <c r="P7" s="28"/>
      <c r="Q7" s="28"/>
      <c r="R7" s="28">
        <v>3530.5727619772561</v>
      </c>
      <c r="S7" s="28">
        <v>5864.3172092086788</v>
      </c>
      <c r="T7" s="28">
        <v>18969.827679701964</v>
      </c>
      <c r="U7" s="28">
        <v>82774.151726587312</v>
      </c>
      <c r="V7" s="28"/>
      <c r="W7" s="28"/>
      <c r="X7" s="28"/>
      <c r="Y7" s="28"/>
      <c r="Z7" s="28"/>
      <c r="AA7" s="28"/>
      <c r="AB7" s="28"/>
      <c r="AC7" s="27"/>
    </row>
    <row r="8" spans="1:29" ht="12.75" customHeight="1">
      <c r="A8" s="27">
        <v>1915</v>
      </c>
      <c r="B8" s="28"/>
      <c r="C8" s="28"/>
      <c r="D8" s="28">
        <v>3005.9133434175287</v>
      </c>
      <c r="E8" s="28">
        <v>5719.5304301114729</v>
      </c>
      <c r="F8" s="28">
        <v>21078.831160065758</v>
      </c>
      <c r="G8" s="28">
        <v>106951.08852214899</v>
      </c>
      <c r="H8" s="28"/>
      <c r="I8" s="28"/>
      <c r="J8" s="28"/>
      <c r="K8" s="28">
        <v>3005.9133434175287</v>
      </c>
      <c r="L8" s="28">
        <v>5719.5304301114729</v>
      </c>
      <c r="M8" s="28">
        <v>21078.831160065758</v>
      </c>
      <c r="N8" s="28">
        <v>106951.08852214899</v>
      </c>
      <c r="O8" s="28"/>
      <c r="P8" s="28"/>
      <c r="Q8" s="28"/>
      <c r="R8" s="28">
        <v>3005.9133434175292</v>
      </c>
      <c r="S8" s="28">
        <v>5719.5304301114729</v>
      </c>
      <c r="T8" s="28">
        <v>21078.831160065758</v>
      </c>
      <c r="U8" s="28">
        <v>106951.088522149</v>
      </c>
      <c r="V8" s="28"/>
      <c r="W8" s="28"/>
      <c r="X8" s="28"/>
      <c r="Y8" s="28"/>
      <c r="Z8" s="28"/>
      <c r="AA8" s="28"/>
      <c r="AB8" s="28"/>
      <c r="AC8" s="27"/>
    </row>
    <row r="9" spans="1:29" ht="12.75" customHeight="1">
      <c r="A9" s="27">
        <v>1916</v>
      </c>
      <c r="B9" s="28"/>
      <c r="C9" s="28"/>
      <c r="D9" s="28">
        <v>3879.9234120297174</v>
      </c>
      <c r="E9" s="28">
        <v>6932.6928379357905</v>
      </c>
      <c r="F9" s="28">
        <v>26019.876738364874</v>
      </c>
      <c r="G9" s="28">
        <v>142504.08539487215</v>
      </c>
      <c r="H9" s="28"/>
      <c r="I9" s="28"/>
      <c r="J9" s="28"/>
      <c r="K9" s="28">
        <v>3922.311912771298</v>
      </c>
      <c r="L9" s="28">
        <v>7130.9118155079695</v>
      </c>
      <c r="M9" s="28">
        <v>27163.556113860654</v>
      </c>
      <c r="N9" s="28">
        <v>148397.11148262996</v>
      </c>
      <c r="O9" s="28"/>
      <c r="P9" s="28"/>
      <c r="Q9" s="28"/>
      <c r="R9" s="28">
        <v>3901.4637753357597</v>
      </c>
      <c r="S9" s="28">
        <v>7191.1463371842465</v>
      </c>
      <c r="T9" s="28">
        <v>27752.191656231786</v>
      </c>
      <c r="U9" s="28">
        <v>157153.90360570856</v>
      </c>
      <c r="V9" s="28"/>
      <c r="W9" s="28"/>
      <c r="X9" s="28"/>
      <c r="Y9" s="28"/>
      <c r="Z9" s="28"/>
      <c r="AA9" s="28"/>
      <c r="AB9" s="28"/>
      <c r="AC9" s="27"/>
    </row>
    <row r="10" spans="1:29" ht="12.75" customHeight="1">
      <c r="A10" s="27">
        <v>1917</v>
      </c>
      <c r="B10" s="28">
        <v>1643.6487411647804</v>
      </c>
      <c r="C10" s="28">
        <v>2276.303319852937</v>
      </c>
      <c r="D10" s="28">
        <v>5619.5182640291187</v>
      </c>
      <c r="E10" s="28">
        <v>9110.0173855891953</v>
      </c>
      <c r="F10" s="28">
        <v>31618.270207914647</v>
      </c>
      <c r="G10" s="28">
        <v>144242.86720985852</v>
      </c>
      <c r="H10" s="28"/>
      <c r="I10" s="28">
        <v>1643.6487411647804</v>
      </c>
      <c r="J10" s="28">
        <v>2316.6713530027687</v>
      </c>
      <c r="K10" s="28">
        <v>5728.4865219756721</v>
      </c>
      <c r="L10" s="28">
        <v>9274.3659205224194</v>
      </c>
      <c r="M10" s="28">
        <v>32105.466869467204</v>
      </c>
      <c r="N10" s="28">
        <v>145386.54922595905</v>
      </c>
      <c r="O10" s="28"/>
      <c r="P10" s="28">
        <v>1643.6487411647802</v>
      </c>
      <c r="Q10" s="28">
        <v>2326.7633612902273</v>
      </c>
      <c r="R10" s="28">
        <v>5718.0071326265024</v>
      </c>
      <c r="S10" s="28">
        <v>9291.0213965127768</v>
      </c>
      <c r="T10" s="28">
        <v>31953.591697078205</v>
      </c>
      <c r="U10" s="28">
        <v>147009.93144821227</v>
      </c>
      <c r="V10" s="28"/>
      <c r="W10" s="28"/>
      <c r="X10" s="28"/>
      <c r="Y10" s="28"/>
      <c r="Z10" s="28"/>
      <c r="AA10" s="28"/>
      <c r="AB10" s="28"/>
      <c r="AC10" s="27"/>
    </row>
    <row r="11" spans="1:29" ht="12.75" customHeight="1">
      <c r="A11" s="27">
        <v>1918</v>
      </c>
      <c r="B11" s="28">
        <v>2043.0196417561449</v>
      </c>
      <c r="C11" s="28">
        <v>2729.5230215593365</v>
      </c>
      <c r="D11" s="28">
        <v>6591.4197618224289</v>
      </c>
      <c r="E11" s="28">
        <v>10236.499939019159</v>
      </c>
      <c r="F11" s="28">
        <v>31643.816678544204</v>
      </c>
      <c r="G11" s="28">
        <v>128049.45407659665</v>
      </c>
      <c r="H11" s="28"/>
      <c r="I11" s="28">
        <v>2057.9697140682501</v>
      </c>
      <c r="J11" s="28">
        <v>2764.8614443007104</v>
      </c>
      <c r="K11" s="28">
        <v>6717.9062286867611</v>
      </c>
      <c r="L11" s="28">
        <v>10419.783717363938</v>
      </c>
      <c r="M11" s="28">
        <v>31962.966756254369</v>
      </c>
      <c r="N11" s="28">
        <v>128574.24959770491</v>
      </c>
      <c r="O11" s="28"/>
      <c r="P11" s="28">
        <v>2059.6308332140402</v>
      </c>
      <c r="Q11" s="28">
        <v>2773.6960499860538</v>
      </c>
      <c r="R11" s="28">
        <v>6705.0640737482763</v>
      </c>
      <c r="S11" s="28">
        <v>10437.59693359122</v>
      </c>
      <c r="T11" s="28">
        <v>31649.134150945629</v>
      </c>
      <c r="U11" s="28">
        <v>129314.34587225755</v>
      </c>
      <c r="V11" s="28"/>
      <c r="W11" s="28"/>
      <c r="X11" s="28"/>
      <c r="Y11" s="28"/>
      <c r="Z11" s="28"/>
      <c r="AA11" s="28"/>
      <c r="AB11" s="28"/>
      <c r="AC11" s="27"/>
    </row>
    <row r="12" spans="1:29" ht="12.75" customHeight="1">
      <c r="A12" s="27">
        <v>1919</v>
      </c>
      <c r="B12" s="28">
        <v>2221.3320988876549</v>
      </c>
      <c r="C12" s="28">
        <v>3068.0350943797162</v>
      </c>
      <c r="D12" s="28">
        <v>7696.7498271538916</v>
      </c>
      <c r="E12" s="28">
        <v>11970.606096680725</v>
      </c>
      <c r="F12" s="28">
        <v>38171.479795898085</v>
      </c>
      <c r="G12" s="28">
        <v>135850.45016435187</v>
      </c>
      <c r="H12" s="28"/>
      <c r="I12" s="28">
        <v>2256.5665467916219</v>
      </c>
      <c r="J12" s="28">
        <v>3176.6279835873906</v>
      </c>
      <c r="K12" s="28">
        <v>8073.0074149579814</v>
      </c>
      <c r="L12" s="28">
        <v>12481.689177068907</v>
      </c>
      <c r="M12" s="28">
        <v>39459.807285090355</v>
      </c>
      <c r="N12" s="28">
        <v>138663.54321677974</v>
      </c>
      <c r="O12" s="28"/>
      <c r="P12" s="28">
        <v>2260.4814854476185</v>
      </c>
      <c r="Q12" s="28">
        <v>3203.7762058893095</v>
      </c>
      <c r="R12" s="28">
        <v>8152.7333335386338</v>
      </c>
      <c r="S12" s="28">
        <v>12695.456664020818</v>
      </c>
      <c r="T12" s="28">
        <v>39949.15173949278</v>
      </c>
      <c r="U12" s="28">
        <v>142735.50170197882</v>
      </c>
      <c r="V12" s="28"/>
      <c r="W12" s="28"/>
      <c r="X12" s="28"/>
      <c r="Y12" s="28"/>
      <c r="Z12" s="28"/>
      <c r="AA12" s="28"/>
      <c r="AB12" s="28"/>
      <c r="AC12" s="27"/>
    </row>
    <row r="13" spans="1:29" ht="12.75" customHeight="1">
      <c r="A13" s="27">
        <v>1920</v>
      </c>
      <c r="B13" s="28">
        <v>2611.123529381332</v>
      </c>
      <c r="C13" s="28">
        <v>3162.8746251531588</v>
      </c>
      <c r="D13" s="28">
        <v>7650.3024153838142</v>
      </c>
      <c r="E13" s="28">
        <v>12218.219631921231</v>
      </c>
      <c r="F13" s="28">
        <v>35002.659778432135</v>
      </c>
      <c r="G13" s="28">
        <v>113591.40915102797</v>
      </c>
      <c r="H13" s="28"/>
      <c r="I13" s="28">
        <v>2672.1575284691103</v>
      </c>
      <c r="J13" s="28">
        <v>3310.2238502856007</v>
      </c>
      <c r="K13" s="28">
        <v>8098.6094106977371</v>
      </c>
      <c r="L13" s="28">
        <v>12717.806992351858</v>
      </c>
      <c r="M13" s="28">
        <v>35688.049795228129</v>
      </c>
      <c r="N13" s="28">
        <v>114294.944945015</v>
      </c>
      <c r="O13" s="28"/>
      <c r="P13" s="28">
        <v>2678.9390839233092</v>
      </c>
      <c r="Q13" s="28">
        <v>3347.0611565687118</v>
      </c>
      <c r="R13" s="28">
        <v>8208.6544357603871</v>
      </c>
      <c r="S13" s="28">
        <v>12921.648745187073</v>
      </c>
      <c r="T13" s="28">
        <v>35660.235109827576</v>
      </c>
      <c r="U13" s="28">
        <v>115290.67605931689</v>
      </c>
      <c r="V13" s="28"/>
      <c r="W13" s="28"/>
      <c r="X13" s="28"/>
      <c r="Y13" s="28"/>
      <c r="Z13" s="28"/>
      <c r="AA13" s="28"/>
      <c r="AB13" s="28"/>
      <c r="AC13" s="27"/>
    </row>
    <row r="14" spans="1:29" ht="12.75" customHeight="1">
      <c r="A14" s="27">
        <v>1921</v>
      </c>
      <c r="B14" s="28">
        <v>2287.2300841707779</v>
      </c>
      <c r="C14" s="28">
        <v>2853.0793897157923</v>
      </c>
      <c r="D14" s="28">
        <v>6731.1861232259944</v>
      </c>
      <c r="E14" s="28">
        <v>10386.309428374867</v>
      </c>
      <c r="F14" s="28">
        <v>29175.029141936564</v>
      </c>
      <c r="G14" s="28">
        <v>93314.2325124653</v>
      </c>
      <c r="H14" s="28"/>
      <c r="I14" s="28">
        <v>2303.5978046829823</v>
      </c>
      <c r="J14" s="28">
        <v>2904.0248066472595</v>
      </c>
      <c r="K14" s="28">
        <v>6907.6579331740813</v>
      </c>
      <c r="L14" s="28">
        <v>10617.325876729188</v>
      </c>
      <c r="M14" s="28">
        <v>29618.577299374127</v>
      </c>
      <c r="N14" s="28">
        <v>93684.433775569036</v>
      </c>
      <c r="O14" s="28"/>
      <c r="P14" s="28">
        <v>2305.4164402954493</v>
      </c>
      <c r="Q14" s="28">
        <v>2916.7611608801267</v>
      </c>
      <c r="R14" s="28">
        <v>6914.1472365011077</v>
      </c>
      <c r="S14" s="28">
        <v>10664.689942870038</v>
      </c>
      <c r="T14" s="28">
        <v>29472.672016482062</v>
      </c>
      <c r="U14" s="28">
        <v>94206.393655752661</v>
      </c>
      <c r="V14" s="28"/>
      <c r="W14" s="28"/>
      <c r="X14" s="28"/>
      <c r="Y14" s="28"/>
      <c r="Z14" s="28"/>
      <c r="AA14" s="28"/>
      <c r="AB14" s="28"/>
      <c r="AC14" s="27"/>
    </row>
    <row r="15" spans="1:29" ht="12.75" customHeight="1">
      <c r="A15" s="27">
        <v>1922</v>
      </c>
      <c r="B15" s="28">
        <v>2280.5104939812136</v>
      </c>
      <c r="C15" s="28">
        <v>2963.0882154413257</v>
      </c>
      <c r="D15" s="28">
        <v>7061.8125998981277</v>
      </c>
      <c r="E15" s="28">
        <v>11058.606395720934</v>
      </c>
      <c r="F15" s="28">
        <v>31839.664878945325</v>
      </c>
      <c r="G15" s="28">
        <v>101152.30824710394</v>
      </c>
      <c r="H15" s="28"/>
      <c r="I15" s="28">
        <v>2304.0086803410695</v>
      </c>
      <c r="J15" s="28">
        <v>3035.3310848861956</v>
      </c>
      <c r="K15" s="28">
        <v>7328.617917082729</v>
      </c>
      <c r="L15" s="28">
        <v>11507.09396568428</v>
      </c>
      <c r="M15" s="28">
        <v>33316.388378198404</v>
      </c>
      <c r="N15" s="28">
        <v>107433.60198882573</v>
      </c>
      <c r="O15" s="28"/>
      <c r="P15" s="28">
        <v>2306.6195899366094</v>
      </c>
      <c r="Q15" s="28">
        <v>3053.3918022474136</v>
      </c>
      <c r="R15" s="28">
        <v>7369.2703495237483</v>
      </c>
      <c r="S15" s="28">
        <v>11689.193741577405</v>
      </c>
      <c r="T15" s="28">
        <v>34110.893997501444</v>
      </c>
      <c r="U15" s="28">
        <v>116968.30459048059</v>
      </c>
      <c r="V15" s="28"/>
      <c r="W15" s="28"/>
      <c r="X15" s="28"/>
      <c r="Y15" s="28"/>
      <c r="Z15" s="28"/>
      <c r="AA15" s="28"/>
      <c r="AB15" s="28"/>
      <c r="AC15" s="27"/>
    </row>
    <row r="16" spans="1:29" ht="12.75" customHeight="1">
      <c r="A16" s="27">
        <v>1923</v>
      </c>
      <c r="B16" s="28">
        <v>2494.4702332067113</v>
      </c>
      <c r="C16" s="28">
        <v>3395.1585307300979</v>
      </c>
      <c r="D16" s="28">
        <v>7423.1221172354954</v>
      </c>
      <c r="E16" s="28">
        <v>11765.530734394562</v>
      </c>
      <c r="F16" s="28">
        <v>33168.505466201248</v>
      </c>
      <c r="G16" s="28">
        <v>101285.86252370718</v>
      </c>
      <c r="H16" s="28"/>
      <c r="I16" s="28">
        <v>2553.2600882808742</v>
      </c>
      <c r="J16" s="28">
        <v>3491.0641529120676</v>
      </c>
      <c r="K16" s="28">
        <v>7690.1345878932098</v>
      </c>
      <c r="L16" s="28">
        <v>12223.792029492908</v>
      </c>
      <c r="M16" s="28">
        <v>34598.354081903883</v>
      </c>
      <c r="N16" s="28">
        <v>107956.16348594998</v>
      </c>
      <c r="O16" s="28"/>
      <c r="P16" s="28">
        <v>2559.7922944002266</v>
      </c>
      <c r="Q16" s="28">
        <v>3515.0405584575601</v>
      </c>
      <c r="R16" s="28">
        <v>7727.2955484053227</v>
      </c>
      <c r="S16" s="28">
        <v>12405.247088671755</v>
      </c>
      <c r="T16" s="28">
        <v>35321.767350594637</v>
      </c>
      <c r="U16" s="28">
        <v>118116.1531657055</v>
      </c>
      <c r="V16" s="28"/>
      <c r="W16" s="28"/>
      <c r="X16" s="28"/>
      <c r="Y16" s="28"/>
      <c r="Z16" s="28"/>
      <c r="AA16" s="28"/>
      <c r="AB16" s="28"/>
      <c r="AC16" s="27"/>
    </row>
    <row r="17" spans="1:29" ht="12.75" customHeight="1">
      <c r="A17" s="27">
        <v>1924</v>
      </c>
      <c r="B17" s="28">
        <v>2597.9754416553446</v>
      </c>
      <c r="C17" s="28">
        <v>3478.4203423585682</v>
      </c>
      <c r="D17" s="28">
        <v>7814.6505542995947</v>
      </c>
      <c r="E17" s="28">
        <v>12381.768584388488</v>
      </c>
      <c r="F17" s="28">
        <v>35160.855509106914</v>
      </c>
      <c r="G17" s="28">
        <v>115889.03078756051</v>
      </c>
      <c r="H17" s="28"/>
      <c r="I17" s="28">
        <v>2659.8958519786124</v>
      </c>
      <c r="J17" s="28">
        <v>3576.7630407553247</v>
      </c>
      <c r="K17" s="28">
        <v>8213.967167099765</v>
      </c>
      <c r="L17" s="28">
        <v>13095.884007057752</v>
      </c>
      <c r="M17" s="28">
        <v>37526.949144194972</v>
      </c>
      <c r="N17" s="28">
        <v>124664.91575125905</v>
      </c>
      <c r="O17" s="28"/>
      <c r="P17" s="28">
        <v>2666.7758975700867</v>
      </c>
      <c r="Q17" s="28">
        <v>3601.3487153545148</v>
      </c>
      <c r="R17" s="28">
        <v>8302.0820379206307</v>
      </c>
      <c r="S17" s="28">
        <v>13437.585104459327</v>
      </c>
      <c r="T17" s="28">
        <v>39110.826254199041</v>
      </c>
      <c r="U17" s="28">
        <v>138145.82596624483</v>
      </c>
      <c r="V17" s="28"/>
      <c r="W17" s="28"/>
      <c r="X17" s="28"/>
      <c r="Y17" s="28"/>
      <c r="Z17" s="28"/>
      <c r="AA17" s="28"/>
      <c r="AB17" s="28"/>
      <c r="AC17" s="27"/>
    </row>
    <row r="18" spans="1:29" ht="12.75" customHeight="1">
      <c r="A18" s="27">
        <v>1925</v>
      </c>
      <c r="B18" s="28">
        <v>2730.1036490021097</v>
      </c>
      <c r="C18" s="28">
        <v>3561.9931093115451</v>
      </c>
      <c r="D18" s="28">
        <v>8601.0492699200749</v>
      </c>
      <c r="E18" s="28">
        <v>13524.294868613604</v>
      </c>
      <c r="F18" s="28">
        <v>37642.370590038343</v>
      </c>
      <c r="G18" s="28">
        <v>125248.10751277742</v>
      </c>
      <c r="H18" s="28"/>
      <c r="I18" s="28">
        <v>2795.4099748464778</v>
      </c>
      <c r="J18" s="28">
        <v>3709.8934883531342</v>
      </c>
      <c r="K18" s="28">
        <v>9318.1898107681482</v>
      </c>
      <c r="L18" s="28">
        <v>14967.570012260985</v>
      </c>
      <c r="M18" s="28">
        <v>42867.049264818233</v>
      </c>
      <c r="N18" s="28">
        <v>148778.97937292253</v>
      </c>
      <c r="O18" s="28"/>
      <c r="P18" s="28">
        <v>2802.6662332736296</v>
      </c>
      <c r="Q18" s="28">
        <v>3746.8685831135326</v>
      </c>
      <c r="R18" s="28">
        <v>9530.2334226196981</v>
      </c>
      <c r="S18" s="28">
        <v>15772.033110256674</v>
      </c>
      <c r="T18" s="28">
        <v>47148.75288195895</v>
      </c>
      <c r="U18" s="28">
        <v>187237.22403202738</v>
      </c>
      <c r="V18" s="28"/>
      <c r="W18" s="28"/>
      <c r="X18" s="28"/>
      <c r="Y18" s="28"/>
      <c r="Z18" s="28"/>
      <c r="AA18" s="28"/>
      <c r="AB18" s="28"/>
      <c r="AC18" s="27"/>
    </row>
    <row r="19" spans="1:29" ht="12.75" customHeight="1">
      <c r="A19" s="27">
        <v>1926</v>
      </c>
      <c r="B19" s="28">
        <v>2688.0459995138035</v>
      </c>
      <c r="C19" s="28">
        <v>3490.2476311379191</v>
      </c>
      <c r="D19" s="28">
        <v>9019.4884070850476</v>
      </c>
      <c r="E19" s="28">
        <v>14046.668837700843</v>
      </c>
      <c r="F19" s="28">
        <v>39142.865966137339</v>
      </c>
      <c r="G19" s="28">
        <v>134696.37184049073</v>
      </c>
      <c r="H19" s="28"/>
      <c r="I19" s="28">
        <v>2752.0704073275051</v>
      </c>
      <c r="J19" s="28">
        <v>3613.7977926910548</v>
      </c>
      <c r="K19" s="28">
        <v>9533.8375681684738</v>
      </c>
      <c r="L19" s="28">
        <v>15075.316069039032</v>
      </c>
      <c r="M19" s="28">
        <v>43078.315042564442</v>
      </c>
      <c r="N19" s="28">
        <v>154691.93482794473</v>
      </c>
      <c r="O19" s="28"/>
      <c r="P19" s="28">
        <v>2759.1842304179168</v>
      </c>
      <c r="Q19" s="28">
        <v>3644.6853330793383</v>
      </c>
      <c r="R19" s="28">
        <v>9657.695963285656</v>
      </c>
      <c r="S19" s="28">
        <v>15605.030584090251</v>
      </c>
      <c r="T19" s="28">
        <v>46091.925606854471</v>
      </c>
      <c r="U19" s="28">
        <v>186835.15088657118</v>
      </c>
      <c r="V19" s="28"/>
      <c r="W19" s="28"/>
      <c r="X19" s="28"/>
      <c r="Y19" s="28"/>
      <c r="Z19" s="28"/>
      <c r="AA19" s="28"/>
      <c r="AB19" s="28"/>
      <c r="AC19" s="27"/>
    </row>
    <row r="20" spans="1:29" ht="12.75" customHeight="1">
      <c r="A20" s="27">
        <v>1927</v>
      </c>
      <c r="B20" s="28">
        <v>2685.7757070693096</v>
      </c>
      <c r="C20" s="28">
        <v>3511.4973881322057</v>
      </c>
      <c r="D20" s="28">
        <v>9048.8568602648575</v>
      </c>
      <c r="E20" s="28">
        <v>14023.828311656327</v>
      </c>
      <c r="F20" s="28">
        <v>39306.593374183853</v>
      </c>
      <c r="G20" s="28">
        <v>146875.72500523159</v>
      </c>
      <c r="H20" s="28"/>
      <c r="I20" s="28">
        <v>2764.079217239032</v>
      </c>
      <c r="J20" s="28">
        <v>3652.8507710336803</v>
      </c>
      <c r="K20" s="28">
        <v>9601.7968589147531</v>
      </c>
      <c r="L20" s="28">
        <v>15219.974735427697</v>
      </c>
      <c r="M20" s="28">
        <v>44360.665649837152</v>
      </c>
      <c r="N20" s="28">
        <v>171425.30319856643</v>
      </c>
      <c r="O20" s="28"/>
      <c r="P20" s="28">
        <v>2772.7796072578903</v>
      </c>
      <c r="Q20" s="28">
        <v>3688.1891167590488</v>
      </c>
      <c r="R20" s="28">
        <v>9741.3575683667532</v>
      </c>
      <c r="S20" s="28">
        <v>15858.817509513476</v>
      </c>
      <c r="T20" s="28">
        <v>48445.821495578864</v>
      </c>
      <c r="U20" s="28">
        <v>211220.58618581848</v>
      </c>
      <c r="V20" s="28"/>
      <c r="W20" s="28"/>
      <c r="X20" s="28"/>
      <c r="Y20" s="28"/>
      <c r="Z20" s="28"/>
      <c r="AA20" s="28"/>
      <c r="AB20" s="28"/>
      <c r="AC20" s="27"/>
    </row>
    <row r="21" spans="1:29" ht="12.75" customHeight="1">
      <c r="A21" s="27">
        <v>1928</v>
      </c>
      <c r="B21" s="28">
        <v>2725.9522019150818</v>
      </c>
      <c r="C21" s="28">
        <v>3587.4437475294053</v>
      </c>
      <c r="D21" s="28">
        <v>9191.4105417760093</v>
      </c>
      <c r="E21" s="28">
        <v>13945.523150603723</v>
      </c>
      <c r="F21" s="28">
        <v>39574.370615969718</v>
      </c>
      <c r="G21" s="28">
        <v>165068.20149007445</v>
      </c>
      <c r="H21" s="28"/>
      <c r="I21" s="28">
        <v>2804.3510319348507</v>
      </c>
      <c r="J21" s="28">
        <v>3730.7584262341102</v>
      </c>
      <c r="K21" s="28">
        <v>10024.444114738038</v>
      </c>
      <c r="L21" s="28">
        <v>15937.846976751998</v>
      </c>
      <c r="M21" s="28">
        <v>48637.164736510749</v>
      </c>
      <c r="N21" s="28">
        <v>208134.98965111608</v>
      </c>
      <c r="O21" s="28"/>
      <c r="P21" s="28">
        <v>2813.062013048158</v>
      </c>
      <c r="Q21" s="28">
        <v>3766.5870959102863</v>
      </c>
      <c r="R21" s="28">
        <v>10278.671785297362</v>
      </c>
      <c r="S21" s="28">
        <v>17095.111743416688</v>
      </c>
      <c r="T21" s="28">
        <v>56568.587114756643</v>
      </c>
      <c r="U21" s="28">
        <v>280116.48443556589</v>
      </c>
      <c r="V21" s="28"/>
      <c r="W21" s="28"/>
      <c r="X21" s="28"/>
      <c r="Y21" s="28"/>
      <c r="Z21" s="28"/>
      <c r="AA21" s="28"/>
      <c r="AB21" s="28"/>
      <c r="AC21" s="27"/>
    </row>
    <row r="22" spans="1:29" ht="12.75" customHeight="1">
      <c r="A22" s="27">
        <v>1929</v>
      </c>
      <c r="B22" s="28">
        <v>2661.2213710237852</v>
      </c>
      <c r="C22" s="28">
        <v>3550.4248953097181</v>
      </c>
      <c r="D22" s="28">
        <v>9248.6072749402974</v>
      </c>
      <c r="E22" s="28">
        <v>14030.706417130528</v>
      </c>
      <c r="F22" s="28">
        <v>37259.874496790515</v>
      </c>
      <c r="G22" s="28">
        <v>148614.18504536059</v>
      </c>
      <c r="H22" s="28"/>
      <c r="I22" s="28">
        <v>2730.1659212996769</v>
      </c>
      <c r="J22" s="28">
        <v>3665.6829622326377</v>
      </c>
      <c r="K22" s="28">
        <v>9956.329858375746</v>
      </c>
      <c r="L22" s="28">
        <v>15553.664757802222</v>
      </c>
      <c r="M22" s="28">
        <v>44902.19052810179</v>
      </c>
      <c r="N22" s="28">
        <v>192282.68746523195</v>
      </c>
      <c r="O22" s="28"/>
      <c r="P22" s="28">
        <v>2737.8264268858875</v>
      </c>
      <c r="Q22" s="28">
        <v>3694.497478963367</v>
      </c>
      <c r="R22" s="28">
        <v>10158.058947515779</v>
      </c>
      <c r="S22" s="28">
        <v>16404.921107178234</v>
      </c>
      <c r="T22" s="28">
        <v>51514.222117071629</v>
      </c>
      <c r="U22" s="28">
        <v>265835.3903229509</v>
      </c>
      <c r="V22" s="28"/>
      <c r="W22" s="28"/>
      <c r="X22" s="28"/>
      <c r="Y22" s="28"/>
      <c r="Z22" s="28"/>
      <c r="AA22" s="28"/>
      <c r="AB22" s="28"/>
      <c r="AC22" s="27"/>
    </row>
    <row r="23" spans="1:29" ht="12.75" customHeight="1">
      <c r="A23" s="27">
        <v>1930</v>
      </c>
      <c r="B23" s="28">
        <v>2556.3504216868578</v>
      </c>
      <c r="C23" s="28">
        <v>3269.2712662278527</v>
      </c>
      <c r="D23" s="28">
        <v>7979.6251691398556</v>
      </c>
      <c r="E23" s="28">
        <v>11977.705851652834</v>
      </c>
      <c r="F23" s="28">
        <v>32012.970410793525</v>
      </c>
      <c r="G23" s="28">
        <v>114121.0535901952</v>
      </c>
      <c r="H23" s="28"/>
      <c r="I23" s="28">
        <v>2598.5138534100256</v>
      </c>
      <c r="J23" s="28">
        <v>3352.5058947210691</v>
      </c>
      <c r="K23" s="28">
        <v>8202.3977349154775</v>
      </c>
      <c r="L23" s="28">
        <v>12380.88370321663</v>
      </c>
      <c r="M23" s="28">
        <v>33664.484908786762</v>
      </c>
      <c r="N23" s="28">
        <v>124053.62428947959</v>
      </c>
      <c r="O23" s="28"/>
      <c r="P23" s="28">
        <v>2603.1986791570444</v>
      </c>
      <c r="Q23" s="28">
        <v>3373.3145518443744</v>
      </c>
      <c r="R23" s="28">
        <v>8215.7145462143144</v>
      </c>
      <c r="S23" s="28">
        <v>12524.424690685635</v>
      </c>
      <c r="T23" s="28">
        <v>34623.528830176467</v>
      </c>
      <c r="U23" s="28">
        <v>139447.11137324543</v>
      </c>
      <c r="V23" s="28"/>
      <c r="W23" s="28"/>
      <c r="X23" s="28"/>
      <c r="Y23" s="28"/>
      <c r="Z23" s="28"/>
      <c r="AA23" s="28"/>
      <c r="AB23" s="28"/>
      <c r="AC23" s="27"/>
    </row>
    <row r="24" spans="1:29" ht="12.75" customHeight="1">
      <c r="A24" s="27">
        <v>1931</v>
      </c>
      <c r="B24" s="28">
        <v>2304.6024987264946</v>
      </c>
      <c r="C24" s="28">
        <v>2891.8601006313716</v>
      </c>
      <c r="D24" s="28">
        <v>6593.2111785649713</v>
      </c>
      <c r="E24" s="28">
        <v>9718.4775598497235</v>
      </c>
      <c r="F24" s="28">
        <v>24335.714612731234</v>
      </c>
      <c r="G24" s="28">
        <v>85796.602121662887</v>
      </c>
      <c r="H24" s="28"/>
      <c r="I24" s="28">
        <v>2314.7046478264983</v>
      </c>
      <c r="J24" s="28">
        <v>2915.8052939253907</v>
      </c>
      <c r="K24" s="28">
        <v>6673.4845442983133</v>
      </c>
      <c r="L24" s="28">
        <v>9866.2709052634655</v>
      </c>
      <c r="M24" s="28">
        <v>24863.89505518767</v>
      </c>
      <c r="N24" s="28">
        <v>89131.519277110012</v>
      </c>
      <c r="O24" s="28"/>
      <c r="P24" s="28">
        <v>2315.8271088376105</v>
      </c>
      <c r="Q24" s="28">
        <v>2921.7915922488964</v>
      </c>
      <c r="R24" s="28">
        <v>6641.4726884424645</v>
      </c>
      <c r="S24" s="28">
        <v>9866.1384180257064</v>
      </c>
      <c r="T24" s="28">
        <v>24894.191664356968</v>
      </c>
      <c r="U24" s="28">
        <v>94072.930323692606</v>
      </c>
      <c r="V24" s="28"/>
      <c r="W24" s="28"/>
      <c r="X24" s="28"/>
      <c r="Y24" s="28"/>
      <c r="Z24" s="28"/>
      <c r="AA24" s="28"/>
      <c r="AB24" s="28"/>
      <c r="AC24" s="27"/>
    </row>
    <row r="25" spans="1:29" ht="12.75" customHeight="1">
      <c r="A25" s="27">
        <v>1932</v>
      </c>
      <c r="B25" s="28">
        <v>1417.9144191173668</v>
      </c>
      <c r="C25" s="28">
        <v>2421.5861865725678</v>
      </c>
      <c r="D25" s="28">
        <v>5059.3340893290815</v>
      </c>
      <c r="E25" s="28">
        <v>7265.9941566371581</v>
      </c>
      <c r="F25" s="28">
        <v>19157.021449490698</v>
      </c>
      <c r="G25" s="28">
        <v>72251.175309724349</v>
      </c>
      <c r="H25" s="28"/>
      <c r="I25" s="28">
        <v>1421.7462944183603</v>
      </c>
      <c r="J25" s="28">
        <v>2428.469250910101</v>
      </c>
      <c r="K25" s="28">
        <v>5075.0383323521564</v>
      </c>
      <c r="L25" s="28">
        <v>7325.8659346735649</v>
      </c>
      <c r="M25" s="28">
        <v>19408.831300550846</v>
      </c>
      <c r="N25" s="28">
        <v>73330.24937714338</v>
      </c>
      <c r="O25" s="28"/>
      <c r="P25" s="28">
        <v>1422.1720583406923</v>
      </c>
      <c r="Q25" s="28">
        <v>2430.1900169944852</v>
      </c>
      <c r="R25" s="28">
        <v>5081.7687222191907</v>
      </c>
      <c r="S25" s="28">
        <v>7292.8519340242601</v>
      </c>
      <c r="T25" s="28">
        <v>19275.138383932346</v>
      </c>
      <c r="U25" s="28">
        <v>74879.025804248042</v>
      </c>
      <c r="V25" s="28"/>
      <c r="W25" s="28"/>
      <c r="X25" s="28"/>
      <c r="Y25" s="28"/>
      <c r="Z25" s="28"/>
      <c r="AA25" s="28"/>
      <c r="AB25" s="28"/>
      <c r="AC25" s="27"/>
    </row>
    <row r="26" spans="1:29" ht="12.75" customHeight="1">
      <c r="A26" s="27">
        <v>1933</v>
      </c>
      <c r="B26" s="28">
        <v>1308.7973841480423</v>
      </c>
      <c r="C26" s="28">
        <v>2110.592251518166</v>
      </c>
      <c r="D26" s="28">
        <v>4670.2781305980216</v>
      </c>
      <c r="E26" s="28">
        <v>6708.5041386018956</v>
      </c>
      <c r="F26" s="28">
        <v>17568.380598688193</v>
      </c>
      <c r="G26" s="28">
        <v>65764.268729329648</v>
      </c>
      <c r="H26" s="28"/>
      <c r="I26" s="28">
        <v>1316.7236023655094</v>
      </c>
      <c r="J26" s="28">
        <v>2140.2031830868718</v>
      </c>
      <c r="K26" s="28">
        <v>4761.327619008398</v>
      </c>
      <c r="L26" s="28">
        <v>6912.3241724113968</v>
      </c>
      <c r="M26" s="28">
        <v>18473.9274848762</v>
      </c>
      <c r="N26" s="28">
        <v>70088.170042504324</v>
      </c>
      <c r="O26" s="28"/>
      <c r="P26" s="28">
        <v>1317.6042932785608</v>
      </c>
      <c r="Q26" s="28">
        <v>2147.6059159790479</v>
      </c>
      <c r="R26" s="28">
        <v>4752.8206221060709</v>
      </c>
      <c r="S26" s="28">
        <v>6978.4199950010534</v>
      </c>
      <c r="T26" s="28">
        <v>18999.484677513934</v>
      </c>
      <c r="U26" s="28">
        <v>76673.562041888727</v>
      </c>
      <c r="V26" s="28"/>
      <c r="W26" s="28">
        <v>2155.5890378690278</v>
      </c>
      <c r="X26" s="28">
        <v>2777.2975774406536</v>
      </c>
      <c r="Y26" s="28">
        <v>5700.9419891023017</v>
      </c>
      <c r="Z26" s="28">
        <v>8799.5016663386796</v>
      </c>
      <c r="AA26" s="28">
        <v>19988.025129340105</v>
      </c>
      <c r="AB26" s="28">
        <v>55380.169685083769</v>
      </c>
      <c r="AC26" s="27">
        <v>1927</v>
      </c>
    </row>
    <row r="27" spans="1:29" ht="12.75" customHeight="1">
      <c r="A27" s="27">
        <v>1934</v>
      </c>
      <c r="B27" s="28">
        <v>1639.5502796848157</v>
      </c>
      <c r="C27" s="28">
        <v>2323.9710674790217</v>
      </c>
      <c r="D27" s="28">
        <v>5374.4669294787082</v>
      </c>
      <c r="E27" s="28">
        <v>7944.3482241733564</v>
      </c>
      <c r="F27" s="28">
        <v>21478.58187770201</v>
      </c>
      <c r="G27" s="28">
        <v>73130.57549909754</v>
      </c>
      <c r="H27" s="28"/>
      <c r="I27" s="28">
        <v>1643.729147544243</v>
      </c>
      <c r="J27" s="28">
        <v>2345.233069272088</v>
      </c>
      <c r="K27" s="28">
        <v>5441.1257030570696</v>
      </c>
      <c r="L27" s="28">
        <v>8101.0296271659272</v>
      </c>
      <c r="M27" s="28">
        <v>22018.116574435178</v>
      </c>
      <c r="N27" s="28">
        <v>74349.635636215578</v>
      </c>
      <c r="O27" s="28"/>
      <c r="P27" s="28">
        <v>1644.1934661952901</v>
      </c>
      <c r="Q27" s="28">
        <v>2374.0540554175586</v>
      </c>
      <c r="R27" s="28">
        <v>5469.6937488763651</v>
      </c>
      <c r="S27" s="28">
        <v>8286.7263106378177</v>
      </c>
      <c r="T27" s="28">
        <v>22557.651271168343</v>
      </c>
      <c r="U27" s="28">
        <v>79705.349971444564</v>
      </c>
      <c r="V27" s="28"/>
      <c r="W27" s="28">
        <v>2277.2517915792714</v>
      </c>
      <c r="X27" s="28">
        <v>3052.3035635901865</v>
      </c>
      <c r="Y27" s="28">
        <v>6233.2233733607063</v>
      </c>
      <c r="Z27" s="28">
        <v>9131.3341919376326</v>
      </c>
      <c r="AA27" s="28">
        <v>20617.488245685541</v>
      </c>
      <c r="AB27" s="28">
        <v>57063.160508874491</v>
      </c>
      <c r="AC27" s="27">
        <v>1928</v>
      </c>
    </row>
    <row r="28" spans="1:29" ht="12.75" customHeight="1">
      <c r="A28" s="27">
        <v>1935</v>
      </c>
      <c r="B28" s="28">
        <v>1845.6847157938932</v>
      </c>
      <c r="C28" s="28">
        <v>2619.1474104195499</v>
      </c>
      <c r="D28" s="28">
        <v>5774.1558792658952</v>
      </c>
      <c r="E28" s="28">
        <v>8510.3963966867777</v>
      </c>
      <c r="F28" s="28">
        <v>23084.582507727198</v>
      </c>
      <c r="G28" s="28">
        <v>81727.380217356709</v>
      </c>
      <c r="H28" s="28"/>
      <c r="I28" s="28">
        <v>1853.3497187839025</v>
      </c>
      <c r="J28" s="28">
        <v>2675.0084756319125</v>
      </c>
      <c r="K28" s="28">
        <v>5945.1194768550713</v>
      </c>
      <c r="L28" s="28">
        <v>8887.6651619551558</v>
      </c>
      <c r="M28" s="28">
        <v>24404.046762314287</v>
      </c>
      <c r="N28" s="28">
        <v>84656.126631857667</v>
      </c>
      <c r="O28" s="28"/>
      <c r="P28" s="28">
        <v>1854.2013857827922</v>
      </c>
      <c r="Q28" s="28">
        <v>2715.8634793543529</v>
      </c>
      <c r="R28" s="28">
        <v>6018.3895901075757</v>
      </c>
      <c r="S28" s="28">
        <v>9229.6645797789661</v>
      </c>
      <c r="T28" s="28">
        <v>25723.511016901371</v>
      </c>
      <c r="U28" s="28">
        <v>93760.081345913815</v>
      </c>
      <c r="V28" s="28"/>
      <c r="W28" s="28">
        <v>2330.6060452922216</v>
      </c>
      <c r="X28" s="28">
        <v>3053.2469590389419</v>
      </c>
      <c r="Y28" s="28">
        <v>6217.0808290153345</v>
      </c>
      <c r="Z28" s="28">
        <v>9072.319565532147</v>
      </c>
      <c r="AA28" s="28">
        <v>20533.840515895889</v>
      </c>
      <c r="AB28" s="28">
        <v>58810.224058253159</v>
      </c>
      <c r="AC28" s="27">
        <v>1929</v>
      </c>
    </row>
    <row r="29" spans="1:29" ht="12.75" customHeight="1">
      <c r="A29" s="27">
        <v>1936</v>
      </c>
      <c r="B29" s="28">
        <v>2012.9312711987636</v>
      </c>
      <c r="C29" s="28">
        <v>2869.6215587221327</v>
      </c>
      <c r="D29" s="28">
        <v>6790.8964829999013</v>
      </c>
      <c r="E29" s="28">
        <v>10366.07949293843</v>
      </c>
      <c r="F29" s="28">
        <v>29356.322309742449</v>
      </c>
      <c r="G29" s="28">
        <v>106237.348097692</v>
      </c>
      <c r="H29" s="28"/>
      <c r="I29" s="28">
        <v>2054.0436214771607</v>
      </c>
      <c r="J29" s="28">
        <v>2982.3301616844433</v>
      </c>
      <c r="K29" s="28">
        <v>7151.6285787536117</v>
      </c>
      <c r="L29" s="28">
        <v>11114.615234219667</v>
      </c>
      <c r="M29" s="28">
        <v>31858.041147352818</v>
      </c>
      <c r="N29" s="28">
        <v>111105.64015362924</v>
      </c>
      <c r="O29" s="28"/>
      <c r="P29" s="28">
        <v>2058.6116603969822</v>
      </c>
      <c r="Q29" s="28">
        <v>3040.6123855492701</v>
      </c>
      <c r="R29" s="28">
        <v>7306.2280483623454</v>
      </c>
      <c r="S29" s="28">
        <v>11728.625587104272</v>
      </c>
      <c r="T29" s="28">
        <v>34359.759984963188</v>
      </c>
      <c r="U29" s="28">
        <v>125050.72776406088</v>
      </c>
      <c r="V29" s="28"/>
      <c r="W29" s="28">
        <v>2269.1726577778454</v>
      </c>
      <c r="X29" s="28">
        <v>2911.0982292547919</v>
      </c>
      <c r="Y29" s="28">
        <v>6267.2825696036934</v>
      </c>
      <c r="Z29" s="28">
        <v>8674.4268117620322</v>
      </c>
      <c r="AA29" s="28">
        <v>19411.477709425635</v>
      </c>
      <c r="AB29" s="28">
        <v>56137.673850387859</v>
      </c>
      <c r="AC29" s="27">
        <v>1930</v>
      </c>
    </row>
    <row r="30" spans="1:29" ht="12.75" customHeight="1">
      <c r="A30" s="27">
        <v>1937</v>
      </c>
      <c r="B30" s="28">
        <v>2209.999096765604</v>
      </c>
      <c r="C30" s="28">
        <v>2967.2195363466276</v>
      </c>
      <c r="D30" s="28">
        <v>7034.4681707115205</v>
      </c>
      <c r="E30" s="28">
        <v>10782.483781092193</v>
      </c>
      <c r="F30" s="28">
        <v>30225.985604096462</v>
      </c>
      <c r="G30" s="28">
        <v>103159.79963116799</v>
      </c>
      <c r="H30" s="28"/>
      <c r="I30" s="28">
        <v>2233.2322787794533</v>
      </c>
      <c r="J30" s="28">
        <v>3002.7020097658046</v>
      </c>
      <c r="K30" s="28">
        <v>7206.1584151960578</v>
      </c>
      <c r="L30" s="28">
        <v>11082.384791035092</v>
      </c>
      <c r="M30" s="28">
        <v>31053.707765826759</v>
      </c>
      <c r="N30" s="28">
        <v>104949.92723270989</v>
      </c>
      <c r="O30" s="28"/>
      <c r="P30" s="28">
        <v>2235.8137434476589</v>
      </c>
      <c r="Q30" s="28">
        <v>3041.688354401806</v>
      </c>
      <c r="R30" s="28">
        <v>7279.7399485465749</v>
      </c>
      <c r="S30" s="28">
        <v>11394.024924373238</v>
      </c>
      <c r="T30" s="28">
        <v>31881.429927557063</v>
      </c>
      <c r="U30" s="28">
        <v>112645.27150465052</v>
      </c>
      <c r="V30" s="28"/>
      <c r="W30" s="28">
        <v>2230.3615576951338</v>
      </c>
      <c r="X30" s="28">
        <v>2836.6761522376069</v>
      </c>
      <c r="Y30" s="28">
        <v>5695.8153048264421</v>
      </c>
      <c r="Z30" s="28">
        <v>8101.6865291662289</v>
      </c>
      <c r="AA30" s="28">
        <v>17516.107070559392</v>
      </c>
      <c r="AB30" s="28">
        <v>49931.428274495323</v>
      </c>
      <c r="AC30" s="27">
        <v>1931</v>
      </c>
    </row>
    <row r="31" spans="1:29" ht="12.75" customHeight="1">
      <c r="A31" s="27">
        <v>1938</v>
      </c>
      <c r="B31" s="28">
        <v>2123.690851947485</v>
      </c>
      <c r="C31" s="28">
        <v>2820.86258830613</v>
      </c>
      <c r="D31" s="28">
        <v>6274.3812257358868</v>
      </c>
      <c r="E31" s="28">
        <v>9201.1311635260972</v>
      </c>
      <c r="F31" s="28">
        <v>23482.253382909115</v>
      </c>
      <c r="G31" s="28">
        <v>70622.020909404848</v>
      </c>
      <c r="H31" s="28"/>
      <c r="I31" s="28">
        <v>2143.126391844904</v>
      </c>
      <c r="J31" s="28">
        <v>2857.0913381390656</v>
      </c>
      <c r="K31" s="28">
        <v>6425.3000305500227</v>
      </c>
      <c r="L31" s="28">
        <v>9468.2955606123123</v>
      </c>
      <c r="M31" s="28">
        <v>24369.051580722349</v>
      </c>
      <c r="N31" s="28">
        <v>77412.141861434342</v>
      </c>
      <c r="O31" s="28"/>
      <c r="P31" s="28">
        <v>2145.285896277951</v>
      </c>
      <c r="Q31" s="28">
        <v>2894.8100108532735</v>
      </c>
      <c r="R31" s="28">
        <v>6489.9795183275091</v>
      </c>
      <c r="S31" s="28">
        <v>9741.9141206368186</v>
      </c>
      <c r="T31" s="28">
        <v>25255.849778535598</v>
      </c>
      <c r="U31" s="28">
        <v>94599.249953247549</v>
      </c>
      <c r="V31" s="28"/>
      <c r="W31" s="28">
        <v>1989.1801444302855</v>
      </c>
      <c r="X31" s="28">
        <v>2566.8216044953847</v>
      </c>
      <c r="Y31" s="28">
        <v>4774.2998893555396</v>
      </c>
      <c r="Z31" s="28">
        <v>7239.0372236613921</v>
      </c>
      <c r="AA31" s="28">
        <v>14941.843035972532</v>
      </c>
      <c r="AB31" s="28">
        <v>43487.731886539448</v>
      </c>
      <c r="AC31" s="27">
        <v>1932</v>
      </c>
    </row>
    <row r="32" spans="1:29" ht="12.75" customHeight="1">
      <c r="A32" s="27">
        <v>1939</v>
      </c>
      <c r="B32" s="28">
        <v>2361.3074189682284</v>
      </c>
      <c r="C32" s="28">
        <v>3118.0615224521162</v>
      </c>
      <c r="D32" s="28">
        <v>6768.1459700544574</v>
      </c>
      <c r="E32" s="28">
        <v>9965.7364167760079</v>
      </c>
      <c r="F32" s="28">
        <v>25953.139275792964</v>
      </c>
      <c r="G32" s="28">
        <v>85408.861648522055</v>
      </c>
      <c r="H32" s="28"/>
      <c r="I32" s="28">
        <v>2384.1445726272691</v>
      </c>
      <c r="J32" s="28">
        <v>3161.0741876801076</v>
      </c>
      <c r="K32" s="28">
        <v>6941.9787403869359</v>
      </c>
      <c r="L32" s="28">
        <v>10266.120869493687</v>
      </c>
      <c r="M32" s="28">
        <v>26839.351396781869</v>
      </c>
      <c r="N32" s="28">
        <v>88219.708163467803</v>
      </c>
      <c r="O32" s="28"/>
      <c r="P32" s="28">
        <v>2386.6820341449411</v>
      </c>
      <c r="Q32" s="28">
        <v>3203.5456275269771</v>
      </c>
      <c r="R32" s="28">
        <v>7016.4784991008537</v>
      </c>
      <c r="S32" s="28">
        <v>10570.004668051068</v>
      </c>
      <c r="T32" s="28">
        <v>27725.563517770788</v>
      </c>
      <c r="U32" s="28">
        <v>97658.764599815608</v>
      </c>
      <c r="V32" s="28"/>
      <c r="W32" s="28">
        <v>1794.1070533430932</v>
      </c>
      <c r="X32" s="28">
        <v>2293.7307980318183</v>
      </c>
      <c r="Y32" s="28">
        <v>4287.6238747394045</v>
      </c>
      <c r="Z32" s="28">
        <v>6408.5453165806484</v>
      </c>
      <c r="AA32" s="28">
        <v>13966.137968492745</v>
      </c>
      <c r="AB32" s="28">
        <v>40091.373920519407</v>
      </c>
      <c r="AC32" s="27">
        <v>1933</v>
      </c>
    </row>
    <row r="33" spans="1:29" ht="12.75" customHeight="1">
      <c r="A33" s="27">
        <v>1940</v>
      </c>
      <c r="B33" s="28">
        <v>2646.2075160576269</v>
      </c>
      <c r="C33" s="28">
        <v>3117.2797389810239</v>
      </c>
      <c r="D33" s="28">
        <v>7181.2080373371309</v>
      </c>
      <c r="E33" s="28">
        <v>10921.18637452564</v>
      </c>
      <c r="F33" s="28">
        <v>28508.349533084329</v>
      </c>
      <c r="G33" s="28">
        <v>91121.42187224231</v>
      </c>
      <c r="H33" s="28"/>
      <c r="I33" s="28">
        <v>2663.5271573154123</v>
      </c>
      <c r="J33" s="28">
        <v>3153.9455876821298</v>
      </c>
      <c r="K33" s="28">
        <v>7334.0164321209777</v>
      </c>
      <c r="L33" s="28">
        <v>11196.942127567949</v>
      </c>
      <c r="M33" s="28">
        <v>29303.198085150281</v>
      </c>
      <c r="N33" s="28">
        <v>94788.815647164985</v>
      </c>
      <c r="O33" s="28"/>
      <c r="P33" s="28">
        <v>2665.4515618996106</v>
      </c>
      <c r="Q33" s="28">
        <v>3194.7431703559828</v>
      </c>
      <c r="R33" s="28">
        <v>7399.505744171197</v>
      </c>
      <c r="S33" s="28">
        <v>11493.460279394136</v>
      </c>
      <c r="T33" s="28">
        <v>30098.046637216234</v>
      </c>
      <c r="U33" s="28">
        <v>106278.03121071201</v>
      </c>
      <c r="V33" s="28"/>
      <c r="W33" s="28">
        <v>1795.2169051678843</v>
      </c>
      <c r="X33" s="28">
        <v>2441.698452225874</v>
      </c>
      <c r="Y33" s="28">
        <v>4546.045112382908</v>
      </c>
      <c r="Z33" s="28">
        <v>6599.3623915412027</v>
      </c>
      <c r="AA33" s="28">
        <v>14730.262539488311</v>
      </c>
      <c r="AB33" s="28">
        <v>40181.863659456227</v>
      </c>
      <c r="AC33" s="27">
        <v>1934</v>
      </c>
    </row>
    <row r="34" spans="1:29" ht="12.75" customHeight="1">
      <c r="A34" s="27">
        <v>1941</v>
      </c>
      <c r="B34" s="28">
        <v>2874.2819009080067</v>
      </c>
      <c r="C34" s="28">
        <v>3548.9536927267231</v>
      </c>
      <c r="D34" s="28">
        <v>8234.4618697467031</v>
      </c>
      <c r="E34" s="28">
        <v>12791.928072271665</v>
      </c>
      <c r="F34" s="28">
        <v>33733.163083385763</v>
      </c>
      <c r="G34" s="28">
        <v>104956.40756395331</v>
      </c>
      <c r="H34" s="28"/>
      <c r="I34" s="28">
        <v>2888.0172303543445</v>
      </c>
      <c r="J34" s="28">
        <v>3596.7049427421962</v>
      </c>
      <c r="K34" s="28">
        <v>8404.7766212061961</v>
      </c>
      <c r="L34" s="28">
        <v>13071.482784563399</v>
      </c>
      <c r="M34" s="28">
        <v>34736.54234348661</v>
      </c>
      <c r="N34" s="28">
        <v>111300.38116043623</v>
      </c>
      <c r="O34" s="28"/>
      <c r="P34" s="28">
        <v>2889.5433780706053</v>
      </c>
      <c r="Q34" s="28">
        <v>3644.7291827985246</v>
      </c>
      <c r="R34" s="28">
        <v>8477.7686575459793</v>
      </c>
      <c r="S34" s="28">
        <v>13389.118460012922</v>
      </c>
      <c r="T34" s="28">
        <v>35739.921603587471</v>
      </c>
      <c r="U34" s="28">
        <v>129008.11363333061</v>
      </c>
      <c r="V34" s="28"/>
      <c r="W34" s="28">
        <v>1963.9645869070844</v>
      </c>
      <c r="X34" s="28">
        <v>2612.733021417388</v>
      </c>
      <c r="Y34" s="28">
        <v>4845.7914502470885</v>
      </c>
      <c r="Z34" s="28">
        <v>6804.2900684901188</v>
      </c>
      <c r="AA34" s="28">
        <v>15493.246132345754</v>
      </c>
      <c r="AB34" s="28">
        <v>42465.026459203036</v>
      </c>
      <c r="AC34" s="27">
        <v>1935</v>
      </c>
    </row>
    <row r="35" spans="1:29" ht="12.75" customHeight="1">
      <c r="A35" s="27">
        <v>1942</v>
      </c>
      <c r="B35" s="28">
        <v>3237.0855490256959</v>
      </c>
      <c r="C35" s="28">
        <v>3926.6919105347306</v>
      </c>
      <c r="D35" s="28">
        <v>9012.82281288386</v>
      </c>
      <c r="E35" s="28">
        <v>14169.608902184433</v>
      </c>
      <c r="F35" s="28">
        <v>37436.267388689288</v>
      </c>
      <c r="G35" s="28">
        <v>114860.3622443036</v>
      </c>
      <c r="H35" s="28"/>
      <c r="I35" s="28">
        <v>3241.5255591984082</v>
      </c>
      <c r="J35" s="28">
        <v>3963.32093372791</v>
      </c>
      <c r="K35" s="28">
        <v>9159.2902157391527</v>
      </c>
      <c r="L35" s="28">
        <v>14377.219874349108</v>
      </c>
      <c r="M35" s="28">
        <v>38237.66758140154</v>
      </c>
      <c r="N35" s="28">
        <v>119690.14400200895</v>
      </c>
      <c r="O35" s="28"/>
      <c r="P35" s="28">
        <v>3242.0188936620375</v>
      </c>
      <c r="Q35" s="28">
        <v>4012.2029714214686</v>
      </c>
      <c r="R35" s="28">
        <v>9222.0619598199937</v>
      </c>
      <c r="S35" s="28">
        <v>14659.346270206019</v>
      </c>
      <c r="T35" s="28">
        <v>39039.067774113799</v>
      </c>
      <c r="U35" s="28">
        <v>135346.88531015418</v>
      </c>
      <c r="V35" s="28"/>
      <c r="W35" s="28">
        <v>1990.3139195408446</v>
      </c>
      <c r="X35" s="28">
        <v>2618.9860895690658</v>
      </c>
      <c r="Y35" s="28">
        <v>5176.2260743542201</v>
      </c>
      <c r="Z35" s="28">
        <v>7338.8685311805621</v>
      </c>
      <c r="AA35" s="28">
        <v>16863.056561797242</v>
      </c>
      <c r="AB35" s="28">
        <v>45197.299374385024</v>
      </c>
      <c r="AC35" s="27">
        <v>1936</v>
      </c>
    </row>
    <row r="36" spans="1:29" ht="12.75" customHeight="1">
      <c r="A36" s="27">
        <v>1943</v>
      </c>
      <c r="B36" s="28">
        <v>3507.3851339463613</v>
      </c>
      <c r="C36" s="28">
        <v>4544.2411591801047</v>
      </c>
      <c r="D36" s="28">
        <v>10215.20407251562</v>
      </c>
      <c r="E36" s="28">
        <v>16116.60200833319</v>
      </c>
      <c r="F36" s="28">
        <v>41126.483009082178</v>
      </c>
      <c r="G36" s="28">
        <v>106735.55960383333</v>
      </c>
      <c r="H36" s="28"/>
      <c r="I36" s="28">
        <v>3538.8460464885088</v>
      </c>
      <c r="J36" s="28">
        <v>4634.9730805517111</v>
      </c>
      <c r="K36" s="28">
        <v>10569.197109135555</v>
      </c>
      <c r="L36" s="28">
        <v>16659.806052736898</v>
      </c>
      <c r="M36" s="28">
        <v>43033.477819188578</v>
      </c>
      <c r="N36" s="28">
        <v>114844.08753301378</v>
      </c>
      <c r="O36" s="28"/>
      <c r="P36" s="28">
        <v>3542.3417034376362</v>
      </c>
      <c r="Q36" s="28">
        <v>4704.2326215035591</v>
      </c>
      <c r="R36" s="28">
        <v>10720.908410544098</v>
      </c>
      <c r="S36" s="28">
        <v>17190.476162362535</v>
      </c>
      <c r="T36" s="28">
        <v>44940.472629294978</v>
      </c>
      <c r="U36" s="28">
        <v>137483.02980028678</v>
      </c>
      <c r="V36" s="28"/>
      <c r="W36" s="28">
        <v>2252.9042207637217</v>
      </c>
      <c r="X36" s="28">
        <v>2888.7222921290809</v>
      </c>
      <c r="Y36" s="28">
        <v>5418.9720098404368</v>
      </c>
      <c r="Z36" s="28">
        <v>7781.3361919629342</v>
      </c>
      <c r="AA36" s="28">
        <v>17644.347436840573</v>
      </c>
      <c r="AB36" s="28">
        <v>47498.935965187942</v>
      </c>
      <c r="AC36" s="27">
        <v>1937</v>
      </c>
    </row>
    <row r="37" spans="1:29" ht="12.75" customHeight="1">
      <c r="A37" s="27">
        <v>1944</v>
      </c>
      <c r="B37" s="28">
        <v>3894.652460958996</v>
      </c>
      <c r="C37" s="28">
        <v>4618.6772233081438</v>
      </c>
      <c r="D37" s="28">
        <v>10693.437363354193</v>
      </c>
      <c r="E37" s="28">
        <v>16184.501462100436</v>
      </c>
      <c r="F37" s="28">
        <v>39619.918066291117</v>
      </c>
      <c r="G37" s="28">
        <v>109915.337695532</v>
      </c>
      <c r="H37" s="28"/>
      <c r="I37" s="28">
        <v>3926.7708881082581</v>
      </c>
      <c r="J37" s="28">
        <v>4719.4000685579213</v>
      </c>
      <c r="K37" s="28">
        <v>11023.968094841362</v>
      </c>
      <c r="L37" s="28">
        <v>16734.775633795496</v>
      </c>
      <c r="M37" s="28">
        <v>41461.036583201843</v>
      </c>
      <c r="N37" s="28">
        <v>117888.58897865259</v>
      </c>
      <c r="O37" s="28"/>
      <c r="P37" s="28">
        <v>3930.3396022359548</v>
      </c>
      <c r="Q37" s="28">
        <v>4792.026587669071</v>
      </c>
      <c r="R37" s="28">
        <v>11165.624122621579</v>
      </c>
      <c r="S37" s="28">
        <v>17270.948102202037</v>
      </c>
      <c r="T37" s="28">
        <v>43302.155100112592</v>
      </c>
      <c r="U37" s="28">
        <v>140366.96468711135</v>
      </c>
      <c r="V37" s="28"/>
      <c r="W37" s="28">
        <v>2221.7520389474666</v>
      </c>
      <c r="X37" s="28">
        <v>2827.9669101362483</v>
      </c>
      <c r="Y37" s="28">
        <v>5173.8449614387573</v>
      </c>
      <c r="Z37" s="28">
        <v>7389.9862974633606</v>
      </c>
      <c r="AA37" s="28">
        <v>16632.799337069282</v>
      </c>
      <c r="AB37" s="28">
        <v>44944.406285838835</v>
      </c>
      <c r="AC37" s="27">
        <v>1938</v>
      </c>
    </row>
    <row r="38" spans="1:29" ht="12.75" customHeight="1">
      <c r="A38" s="27">
        <v>1945</v>
      </c>
      <c r="B38" s="28">
        <v>3838.2936709716309</v>
      </c>
      <c r="C38" s="28">
        <v>4683.0336743525922</v>
      </c>
      <c r="D38" s="28">
        <v>11678.796417389352</v>
      </c>
      <c r="E38" s="28">
        <v>17858.257857150391</v>
      </c>
      <c r="F38" s="28">
        <v>40269.60139985905</v>
      </c>
      <c r="G38" s="28">
        <v>98380.471298688382</v>
      </c>
      <c r="H38" s="28"/>
      <c r="I38" s="28">
        <v>3907.25588087606</v>
      </c>
      <c r="J38" s="28">
        <v>4908.62088253413</v>
      </c>
      <c r="K38" s="28">
        <v>12401.305077961324</v>
      </c>
      <c r="L38" s="28">
        <v>19123.446865570408</v>
      </c>
      <c r="M38" s="28">
        <v>44453.962512036975</v>
      </c>
      <c r="N38" s="28">
        <v>113749.45481496003</v>
      </c>
      <c r="O38" s="28"/>
      <c r="P38" s="28">
        <v>3914.9183486432198</v>
      </c>
      <c r="Q38" s="28">
        <v>5014.6678614253105</v>
      </c>
      <c r="R38" s="28">
        <v>12710.951646777879</v>
      </c>
      <c r="S38" s="28">
        <v>20164.598345155864</v>
      </c>
      <c r="T38" s="28">
        <v>48638.3236242149</v>
      </c>
      <c r="U38" s="28">
        <v>151796.02229015145</v>
      </c>
      <c r="V38" s="28"/>
      <c r="W38" s="28">
        <v>2394.5711840073791</v>
      </c>
      <c r="X38" s="28">
        <v>3033.492309948143</v>
      </c>
      <c r="Y38" s="28">
        <v>5388.9128721448451</v>
      </c>
      <c r="Z38" s="28">
        <v>7681.0966691125623</v>
      </c>
      <c r="AA38" s="28">
        <v>17030.860927834103</v>
      </c>
      <c r="AB38" s="28">
        <v>45211.818947348984</v>
      </c>
      <c r="AC38" s="27">
        <v>1939</v>
      </c>
    </row>
    <row r="39" spans="1:29" ht="12.75" customHeight="1">
      <c r="A39" s="27">
        <v>1946</v>
      </c>
      <c r="B39" s="28">
        <v>4059.9417398955129</v>
      </c>
      <c r="C39" s="28">
        <v>5191.8409204286145</v>
      </c>
      <c r="D39" s="28">
        <v>13089.785852153864</v>
      </c>
      <c r="E39" s="28">
        <v>19547.007850564893</v>
      </c>
      <c r="F39" s="28">
        <v>43590.651139226982</v>
      </c>
      <c r="G39" s="28">
        <v>105691.82262425119</v>
      </c>
      <c r="H39" s="28"/>
      <c r="I39" s="28">
        <v>4217.4332779536653</v>
      </c>
      <c r="J39" s="28">
        <v>5536.2942329934276</v>
      </c>
      <c r="K39" s="28">
        <v>14011.732163744888</v>
      </c>
      <c r="L39" s="28">
        <v>20894.277656931823</v>
      </c>
      <c r="M39" s="28">
        <v>48238.537661337316</v>
      </c>
      <c r="N39" s="28">
        <v>126851.78326686681</v>
      </c>
      <c r="O39" s="28"/>
      <c r="P39" s="28">
        <v>4234.9323377379042</v>
      </c>
      <c r="Q39" s="28">
        <v>5678.6316367459758</v>
      </c>
      <c r="R39" s="28">
        <v>14406.852011569614</v>
      </c>
      <c r="S39" s="28">
        <v>22008.224434059382</v>
      </c>
      <c r="T39" s="28">
        <v>52886.424183447649</v>
      </c>
      <c r="U39" s="28">
        <v>177629.59643637837</v>
      </c>
      <c r="V39" s="28"/>
      <c r="W39" s="28">
        <v>2581.7571156880176</v>
      </c>
      <c r="X39" s="28">
        <v>3133.3698016895501</v>
      </c>
      <c r="Y39" s="28">
        <v>5574.752362875387</v>
      </c>
      <c r="Z39" s="28">
        <v>8068.3993019775289</v>
      </c>
      <c r="AA39" s="28">
        <v>18237.517136058133</v>
      </c>
      <c r="AB39" s="28">
        <v>48826.791612237837</v>
      </c>
      <c r="AC39" s="27">
        <v>1940</v>
      </c>
    </row>
    <row r="40" spans="1:29" ht="12.75" customHeight="1">
      <c r="A40" s="27">
        <v>1947</v>
      </c>
      <c r="B40" s="28">
        <v>4295.9395521844654</v>
      </c>
      <c r="C40" s="28">
        <v>5417.3503805243035</v>
      </c>
      <c r="D40" s="28">
        <v>13458.830669757745</v>
      </c>
      <c r="E40" s="28">
        <v>19924.966661853065</v>
      </c>
      <c r="F40" s="28">
        <v>44045.997855491158</v>
      </c>
      <c r="G40" s="28">
        <v>113111.96914768479</v>
      </c>
      <c r="H40" s="28"/>
      <c r="I40" s="28">
        <v>4387.3534185082144</v>
      </c>
      <c r="J40" s="28">
        <v>5632.7600101679955</v>
      </c>
      <c r="K40" s="28">
        <v>14013.354813086653</v>
      </c>
      <c r="L40" s="28">
        <v>20756.993075074861</v>
      </c>
      <c r="M40" s="28">
        <v>47416.558099999296</v>
      </c>
      <c r="N40" s="28">
        <v>128708.75274914915</v>
      </c>
      <c r="O40" s="28"/>
      <c r="P40" s="28">
        <v>4397.510514766409</v>
      </c>
      <c r="Q40" s="28">
        <v>5743.4785417547082</v>
      </c>
      <c r="R40" s="28">
        <v>14251.008017370466</v>
      </c>
      <c r="S40" s="28">
        <v>21522.684056997212</v>
      </c>
      <c r="T40" s="28">
        <v>50787.11834450742</v>
      </c>
      <c r="U40" s="28">
        <v>167993.45678331927</v>
      </c>
      <c r="V40" s="28"/>
      <c r="W40" s="28">
        <v>2801.3749543713625</v>
      </c>
      <c r="X40" s="28">
        <v>3359.8989166631427</v>
      </c>
      <c r="Y40" s="28">
        <v>5841.0342106900898</v>
      </c>
      <c r="Z40" s="28">
        <v>8661.002561349771</v>
      </c>
      <c r="AA40" s="28">
        <v>20672.065785986819</v>
      </c>
      <c r="AB40" s="28">
        <v>56178.412478660575</v>
      </c>
      <c r="AC40" s="27">
        <v>1941</v>
      </c>
    </row>
    <row r="41" spans="1:29" ht="12.75" customHeight="1">
      <c r="A41" s="27">
        <v>1948</v>
      </c>
      <c r="B41" s="28">
        <v>4871.4785213362175</v>
      </c>
      <c r="C41" s="28">
        <v>6361.8374354062998</v>
      </c>
      <c r="D41" s="28">
        <v>14785.497806300289</v>
      </c>
      <c r="E41" s="28">
        <v>22251.389026865232</v>
      </c>
      <c r="F41" s="28">
        <v>50697.612058632752</v>
      </c>
      <c r="G41" s="28">
        <v>137259.74037950695</v>
      </c>
      <c r="H41" s="28"/>
      <c r="I41" s="28">
        <v>4956.3884414714466</v>
      </c>
      <c r="J41" s="28">
        <v>6604.1108899505107</v>
      </c>
      <c r="K41" s="28">
        <v>15378.655615911899</v>
      </c>
      <c r="L41" s="28">
        <v>23223.891965712864</v>
      </c>
      <c r="M41" s="28">
        <v>54150.7122513086</v>
      </c>
      <c r="N41" s="28">
        <v>152687.43048231132</v>
      </c>
      <c r="O41" s="28"/>
      <c r="P41" s="28">
        <v>4965.8228770420292</v>
      </c>
      <c r="Q41" s="28">
        <v>6731.3260461224309</v>
      </c>
      <c r="R41" s="28">
        <v>15632.866105745448</v>
      </c>
      <c r="S41" s="28">
        <v>24108.585944003473</v>
      </c>
      <c r="T41" s="28">
        <v>57603.812443984418</v>
      </c>
      <c r="U41" s="28">
        <v>192776.6457313773</v>
      </c>
      <c r="V41" s="28"/>
      <c r="W41" s="28">
        <v>3148.2828702863349</v>
      </c>
      <c r="X41" s="28">
        <v>3830.0161536010592</v>
      </c>
      <c r="Y41" s="28">
        <v>6428.9556864017777</v>
      </c>
      <c r="Z41" s="28">
        <v>9116.5215452028133</v>
      </c>
      <c r="AA41" s="28">
        <v>22297.064718068403</v>
      </c>
      <c r="AB41" s="28">
        <v>61756.962179541995</v>
      </c>
      <c r="AC41" s="27">
        <v>1942</v>
      </c>
    </row>
    <row r="42" spans="1:29" ht="12.75" customHeight="1">
      <c r="A42" s="27">
        <v>1949</v>
      </c>
      <c r="B42" s="28">
        <v>4903.743147949479</v>
      </c>
      <c r="C42" s="28">
        <v>6413.5902608241486</v>
      </c>
      <c r="D42" s="28">
        <v>14107.285864504296</v>
      </c>
      <c r="E42" s="28">
        <v>20891.190425362587</v>
      </c>
      <c r="F42" s="28">
        <v>47802.832322389491</v>
      </c>
      <c r="G42" s="28">
        <v>131281.79911098155</v>
      </c>
      <c r="H42" s="28"/>
      <c r="I42" s="28">
        <v>4963.4818159519382</v>
      </c>
      <c r="J42" s="28">
        <v>6568.1082501575647</v>
      </c>
      <c r="K42" s="28">
        <v>14532.123598692984</v>
      </c>
      <c r="L42" s="28">
        <v>21608.041895269944</v>
      </c>
      <c r="M42" s="28">
        <v>50369.518159276035</v>
      </c>
      <c r="N42" s="28">
        <v>142832.28438833708</v>
      </c>
      <c r="O42" s="28"/>
      <c r="P42" s="28">
        <v>4970.1194457299889</v>
      </c>
      <c r="Q42" s="28">
        <v>6672.8051249658274</v>
      </c>
      <c r="R42" s="28">
        <v>14714.196913345286</v>
      </c>
      <c r="S42" s="28">
        <v>22304.615576942917</v>
      </c>
      <c r="T42" s="28">
        <v>52936.203996162585</v>
      </c>
      <c r="U42" s="28">
        <v>174159.01886495657</v>
      </c>
      <c r="V42" s="28"/>
      <c r="W42" s="28">
        <v>3685.7148095741195</v>
      </c>
      <c r="X42" s="28">
        <v>4371.6116317889946</v>
      </c>
      <c r="Y42" s="28">
        <v>6846.5648329371352</v>
      </c>
      <c r="Z42" s="28">
        <v>9602.025451640231</v>
      </c>
      <c r="AA42" s="28">
        <v>23363.21474036797</v>
      </c>
      <c r="AB42" s="28">
        <v>58573.468379678241</v>
      </c>
      <c r="AC42" s="27">
        <v>1943</v>
      </c>
    </row>
    <row r="43" spans="1:29" ht="12.75" customHeight="1">
      <c r="A43" s="27">
        <v>1950</v>
      </c>
      <c r="B43" s="28">
        <v>5351.8581572412777</v>
      </c>
      <c r="C43" s="28">
        <v>6657.7551586887439</v>
      </c>
      <c r="D43" s="28">
        <v>15322.46480179414</v>
      </c>
      <c r="E43" s="28">
        <v>23630.638122180386</v>
      </c>
      <c r="F43" s="28">
        <v>53434.422441926843</v>
      </c>
      <c r="G43" s="28">
        <v>118791.36941321747</v>
      </c>
      <c r="H43" s="28"/>
      <c r="I43" s="28">
        <v>5519.1803023335333</v>
      </c>
      <c r="J43" s="28">
        <v>6859.9618549593079</v>
      </c>
      <c r="K43" s="28">
        <v>16433.345379374565</v>
      </c>
      <c r="L43" s="28">
        <v>25118.520571046833</v>
      </c>
      <c r="M43" s="28">
        <v>59025.548690637581</v>
      </c>
      <c r="N43" s="28">
        <v>136549.92178869582</v>
      </c>
      <c r="O43" s="28"/>
      <c r="P43" s="28">
        <v>5537.7716517882272</v>
      </c>
      <c r="Q43" s="28">
        <v>6979.6186643172186</v>
      </c>
      <c r="R43" s="28">
        <v>16909.437055480459</v>
      </c>
      <c r="S43" s="28">
        <v>26368.961433363311</v>
      </c>
      <c r="T43" s="28">
        <v>64616.674939348326</v>
      </c>
      <c r="U43" s="28">
        <v>180775.04151399276</v>
      </c>
      <c r="V43" s="28"/>
      <c r="W43" s="28">
        <v>3938.448176363685</v>
      </c>
      <c r="X43" s="28">
        <v>4666.8400701362834</v>
      </c>
      <c r="Y43" s="28">
        <v>6928.1324887251676</v>
      </c>
      <c r="Z43" s="28">
        <v>9135.4100555111982</v>
      </c>
      <c r="AA43" s="28">
        <v>20905.580486986692</v>
      </c>
      <c r="AB43" s="28">
        <v>54435.434511201776</v>
      </c>
      <c r="AC43" s="27">
        <v>1944</v>
      </c>
    </row>
    <row r="44" spans="1:29" ht="12.75" customHeight="1">
      <c r="A44" s="27">
        <v>1951</v>
      </c>
      <c r="B44" s="28">
        <v>5909.2737662769878</v>
      </c>
      <c r="C44" s="28">
        <v>7270.473342906248</v>
      </c>
      <c r="D44" s="28">
        <v>17002.695665232215</v>
      </c>
      <c r="E44" s="28">
        <v>24659.74942073529</v>
      </c>
      <c r="F44" s="28">
        <v>54865.303526908079</v>
      </c>
      <c r="G44" s="28">
        <v>144104.33501454489</v>
      </c>
      <c r="H44" s="28"/>
      <c r="I44" s="28">
        <v>5990.0884030364887</v>
      </c>
      <c r="J44" s="28">
        <v>7505.8917059921414</v>
      </c>
      <c r="K44" s="28">
        <v>17936.894531011298</v>
      </c>
      <c r="L44" s="28">
        <v>26146.237061742882</v>
      </c>
      <c r="M44" s="28">
        <v>60131.480189601927</v>
      </c>
      <c r="N44" s="28">
        <v>165712.11861436476</v>
      </c>
      <c r="O44" s="28"/>
      <c r="P44" s="28">
        <v>5999.0678071208777</v>
      </c>
      <c r="Q44" s="28">
        <v>7640.3937597312506</v>
      </c>
      <c r="R44" s="28">
        <v>18337.265473488056</v>
      </c>
      <c r="S44" s="28">
        <v>27405.914256299919</v>
      </c>
      <c r="T44" s="28">
        <v>65397.65685229576</v>
      </c>
      <c r="U44" s="28">
        <v>219500.93601720361</v>
      </c>
      <c r="V44" s="28"/>
      <c r="W44" s="28">
        <v>3916.4225154467977</v>
      </c>
      <c r="X44" s="28">
        <v>4648.8836358692879</v>
      </c>
      <c r="Y44" s="28">
        <v>7255.3466983334174</v>
      </c>
      <c r="Z44" s="28">
        <v>9954.8977273141209</v>
      </c>
      <c r="AA44" s="28">
        <v>22603.831793649431</v>
      </c>
      <c r="AB44" s="28">
        <v>56586.45426215919</v>
      </c>
      <c r="AC44" s="27">
        <v>1945</v>
      </c>
    </row>
    <row r="45" spans="1:29" ht="12.75" customHeight="1">
      <c r="A45" s="27">
        <v>1952</v>
      </c>
      <c r="B45" s="28">
        <v>6451.6493402713086</v>
      </c>
      <c r="C45" s="28">
        <v>7923.8926037810716</v>
      </c>
      <c r="D45" s="28">
        <v>17193.480280588868</v>
      </c>
      <c r="E45" s="28">
        <v>25345.408052173098</v>
      </c>
      <c r="F45" s="28">
        <v>52643.577841713108</v>
      </c>
      <c r="G45" s="28">
        <v>131628.65582190122</v>
      </c>
      <c r="H45" s="28"/>
      <c r="I45" s="28">
        <v>6533.3578621402394</v>
      </c>
      <c r="J45" s="28">
        <v>8103.198158240235</v>
      </c>
      <c r="K45" s="28">
        <v>17898.398256258231</v>
      </c>
      <c r="L45" s="28">
        <v>26509.581931930486</v>
      </c>
      <c r="M45" s="28">
        <v>57648.417292820937</v>
      </c>
      <c r="N45" s="28">
        <v>150083.90135337683</v>
      </c>
      <c r="O45" s="28"/>
      <c r="P45" s="28">
        <v>6542.4365867923452</v>
      </c>
      <c r="Q45" s="28">
        <v>8229.5047923235761</v>
      </c>
      <c r="R45" s="28">
        <v>18200.505960116534</v>
      </c>
      <c r="S45" s="28">
        <v>27555.853276043683</v>
      </c>
      <c r="T45" s="28">
        <v>62653.256743928781</v>
      </c>
      <c r="U45" s="28">
        <v>196457.7313514532</v>
      </c>
      <c r="V45" s="28"/>
      <c r="W45" s="28">
        <v>4116.1270858886255</v>
      </c>
      <c r="X45" s="28">
        <v>4993.2991855386908</v>
      </c>
      <c r="Y45" s="28">
        <v>9129.6502939158381</v>
      </c>
      <c r="Z45" s="28">
        <v>12331.62762956888</v>
      </c>
      <c r="AA45" s="28">
        <v>26581.067001155759</v>
      </c>
      <c r="AB45" s="28">
        <v>63389.386274125092</v>
      </c>
      <c r="AC45" s="27">
        <v>1946</v>
      </c>
    </row>
    <row r="46" spans="1:29" ht="12.75" customHeight="1">
      <c r="A46" s="27">
        <v>1953</v>
      </c>
      <c r="B46" s="28">
        <v>6699.9314974131321</v>
      </c>
      <c r="C46" s="28">
        <v>8215.8933938000391</v>
      </c>
      <c r="D46" s="28">
        <v>17411.648008795124</v>
      </c>
      <c r="E46" s="28">
        <v>25031.88564544958</v>
      </c>
      <c r="F46" s="28">
        <v>50961.641179207618</v>
      </c>
      <c r="G46" s="28">
        <v>121610.77630179301</v>
      </c>
      <c r="H46" s="28"/>
      <c r="I46" s="28">
        <v>6757.9343283067847</v>
      </c>
      <c r="J46" s="28">
        <v>8366.6094612716315</v>
      </c>
      <c r="K46" s="28">
        <v>17894.154463210783</v>
      </c>
      <c r="L46" s="28">
        <v>25990.867274526016</v>
      </c>
      <c r="M46" s="28">
        <v>55005.811386950438</v>
      </c>
      <c r="N46" s="28">
        <v>137495.69598706008</v>
      </c>
      <c r="O46" s="28"/>
      <c r="P46" s="28">
        <v>6764.3790872949685</v>
      </c>
      <c r="Q46" s="28">
        <v>8488.3313629209224</v>
      </c>
      <c r="R46" s="28">
        <v>18100.942943674636</v>
      </c>
      <c r="S46" s="28">
        <v>26893.853591869796</v>
      </c>
      <c r="T46" s="28">
        <v>59049.981594693294</v>
      </c>
      <c r="U46" s="28">
        <v>177823.39700924381</v>
      </c>
      <c r="V46" s="28"/>
      <c r="W46" s="28">
        <v>4553.1928636326293</v>
      </c>
      <c r="X46" s="28">
        <v>5388.8370273060291</v>
      </c>
      <c r="Y46" s="28">
        <v>9891.787196301022</v>
      </c>
      <c r="Z46" s="28">
        <v>13385.36573705814</v>
      </c>
      <c r="AA46" s="28">
        <v>28554.963188591286</v>
      </c>
      <c r="AB46" s="28">
        <v>65409.006463362974</v>
      </c>
      <c r="AC46" s="27">
        <v>1947</v>
      </c>
    </row>
    <row r="47" spans="1:29" ht="12.75" customHeight="1">
      <c r="A47" s="27">
        <v>1954</v>
      </c>
      <c r="B47" s="28">
        <v>6770.3850228178462</v>
      </c>
      <c r="C47" s="28">
        <v>8262.6079375799691</v>
      </c>
      <c r="D47" s="28">
        <v>17813.09290823423</v>
      </c>
      <c r="E47" s="28">
        <v>25538.121656246978</v>
      </c>
      <c r="F47" s="28">
        <v>51628.791380022885</v>
      </c>
      <c r="G47" s="28">
        <v>123831.34648715176</v>
      </c>
      <c r="H47" s="28"/>
      <c r="I47" s="28">
        <v>6813.025504870212</v>
      </c>
      <c r="J47" s="28">
        <v>8579.0530902531009</v>
      </c>
      <c r="K47" s="28">
        <v>18780.178199757298</v>
      </c>
      <c r="L47" s="28">
        <v>27094.945378237579</v>
      </c>
      <c r="M47" s="28">
        <v>58951.992641176104</v>
      </c>
      <c r="N47" s="28">
        <v>149504.6974518942</v>
      </c>
      <c r="O47" s="28"/>
      <c r="P47" s="28">
        <v>6817.7633362093648</v>
      </c>
      <c r="Q47" s="28">
        <v>8744.7460222056015</v>
      </c>
      <c r="R47" s="28">
        <v>19194.64332469576</v>
      </c>
      <c r="S47" s="28">
        <v>28411.37070965935</v>
      </c>
      <c r="T47" s="28">
        <v>66275.193902329309</v>
      </c>
      <c r="U47" s="28">
        <v>210863.17149370667</v>
      </c>
      <c r="V47" s="28"/>
      <c r="W47" s="28">
        <v>4823.9265135445257</v>
      </c>
      <c r="X47" s="28">
        <v>6037.0288460111342</v>
      </c>
      <c r="Y47" s="28">
        <v>10352.987205255165</v>
      </c>
      <c r="Z47" s="28">
        <v>14444.920097262664</v>
      </c>
      <c r="AA47" s="28">
        <v>30008.934475193728</v>
      </c>
      <c r="AB47" s="28">
        <v>69336.767585862384</v>
      </c>
      <c r="AC47" s="27">
        <v>1948</v>
      </c>
    </row>
    <row r="48" spans="1:29" ht="12.75" customHeight="1">
      <c r="A48" s="27">
        <v>1955</v>
      </c>
      <c r="B48" s="28">
        <v>7203.2219130744788</v>
      </c>
      <c r="C48" s="28">
        <v>8996.6999640870145</v>
      </c>
      <c r="D48" s="28">
        <v>18644.456084765581</v>
      </c>
      <c r="E48" s="28">
        <v>26598.429606676145</v>
      </c>
      <c r="F48" s="28">
        <v>51643.083031823378</v>
      </c>
      <c r="G48" s="28">
        <v>126882.25519868465</v>
      </c>
      <c r="H48" s="28"/>
      <c r="I48" s="28">
        <v>7412.3952650969841</v>
      </c>
      <c r="J48" s="28">
        <v>9399.5726718472924</v>
      </c>
      <c r="K48" s="28">
        <v>20067.258906901312</v>
      </c>
      <c r="L48" s="28">
        <v>28975.562605682557</v>
      </c>
      <c r="M48" s="28">
        <v>62195.29357990712</v>
      </c>
      <c r="N48" s="28">
        <v>161074.30092687535</v>
      </c>
      <c r="O48" s="28"/>
      <c r="P48" s="28">
        <v>7435.6367486550416</v>
      </c>
      <c r="Q48" s="28">
        <v>9595.2937572752362</v>
      </c>
      <c r="R48" s="28">
        <v>20677.031544959478</v>
      </c>
      <c r="S48" s="28">
        <v>30862.895343683733</v>
      </c>
      <c r="T48" s="28">
        <v>72747.504127990876</v>
      </c>
      <c r="U48" s="28">
        <v>240505.5439279346</v>
      </c>
      <c r="V48" s="28"/>
      <c r="W48" s="28">
        <v>4945.1673844923725</v>
      </c>
      <c r="X48" s="28">
        <v>6187.1937955648355</v>
      </c>
      <c r="Y48" s="28">
        <v>10596.307197911006</v>
      </c>
      <c r="Z48" s="28">
        <v>14632.418197308347</v>
      </c>
      <c r="AA48" s="28">
        <v>29865.760359884429</v>
      </c>
      <c r="AB48" s="28">
        <v>68924.649273762683</v>
      </c>
      <c r="AC48" s="27">
        <v>1949</v>
      </c>
    </row>
    <row r="49" spans="1:29" ht="12.75" customHeight="1">
      <c r="A49" s="27">
        <v>1956</v>
      </c>
      <c r="B49" s="28">
        <v>7616.0336037795387</v>
      </c>
      <c r="C49" s="28">
        <v>9528.4337328505972</v>
      </c>
      <c r="D49" s="28">
        <v>20233.724672685872</v>
      </c>
      <c r="E49" s="28">
        <v>27481.829207331797</v>
      </c>
      <c r="F49" s="28">
        <v>54332.340260856152</v>
      </c>
      <c r="G49" s="28">
        <v>129731.18465788802</v>
      </c>
      <c r="H49" s="28"/>
      <c r="I49" s="28">
        <v>7757.9688415168139</v>
      </c>
      <c r="J49" s="28">
        <v>9824.6063393945515</v>
      </c>
      <c r="K49" s="28">
        <v>20823.815420040504</v>
      </c>
      <c r="L49" s="28">
        <v>29904.698577178377</v>
      </c>
      <c r="M49" s="28">
        <v>64903.235140082885</v>
      </c>
      <c r="N49" s="28">
        <v>161355.95988525014</v>
      </c>
      <c r="O49" s="28"/>
      <c r="P49" s="28">
        <v>7773.7394234876256</v>
      </c>
      <c r="Q49" s="28">
        <v>9997.6359859408458</v>
      </c>
      <c r="R49" s="28">
        <v>21076.711454621054</v>
      </c>
      <c r="S49" s="28">
        <v>31832.023485363985</v>
      </c>
      <c r="T49" s="28">
        <v>75474.130019309625</v>
      </c>
      <c r="U49" s="28">
        <v>235593.17572833045</v>
      </c>
      <c r="V49" s="28"/>
      <c r="W49" s="28">
        <v>5313.2110324251089</v>
      </c>
      <c r="X49" s="28">
        <v>6574.1505500630738</v>
      </c>
      <c r="Y49" s="28">
        <v>11252.391103331227</v>
      </c>
      <c r="Z49" s="28">
        <v>15720.499664426599</v>
      </c>
      <c r="AA49" s="28">
        <v>32311.040217793328</v>
      </c>
      <c r="AB49" s="28">
        <v>73993.318002247455</v>
      </c>
      <c r="AC49" s="27">
        <v>1950</v>
      </c>
    </row>
    <row r="50" spans="1:29" ht="12.75" customHeight="1">
      <c r="A50" s="27">
        <v>1957</v>
      </c>
      <c r="B50" s="28">
        <v>8063.1068781361091</v>
      </c>
      <c r="C50" s="28">
        <v>10012.610353721535</v>
      </c>
      <c r="D50" s="28">
        <v>20746.873297918741</v>
      </c>
      <c r="E50" s="28">
        <v>28508.962033726915</v>
      </c>
      <c r="F50" s="28">
        <v>57037.470535577559</v>
      </c>
      <c r="G50" s="28">
        <v>136765.77179193517</v>
      </c>
      <c r="H50" s="28"/>
      <c r="I50" s="28">
        <v>8143.8124595681238</v>
      </c>
      <c r="J50" s="28">
        <v>10298.231983663522</v>
      </c>
      <c r="K50" s="28">
        <v>21254.501774229499</v>
      </c>
      <c r="L50" s="28">
        <v>30268.088058489822</v>
      </c>
      <c r="M50" s="28">
        <v>65213.314797171326</v>
      </c>
      <c r="N50" s="28">
        <v>161774.93195289141</v>
      </c>
      <c r="O50" s="28"/>
      <c r="P50" s="28">
        <v>8152.779746393905</v>
      </c>
      <c r="Q50" s="28">
        <v>10473.333765060508</v>
      </c>
      <c r="R50" s="28">
        <v>21472.056835505537</v>
      </c>
      <c r="S50" s="28">
        <v>31752.134174750889</v>
      </c>
      <c r="T50" s="28">
        <v>73389.159058765144</v>
      </c>
      <c r="U50" s="28">
        <v>222447.14267110871</v>
      </c>
      <c r="V50" s="28"/>
      <c r="W50" s="28">
        <v>5853.0082463631297</v>
      </c>
      <c r="X50" s="28">
        <v>7061.0271137504278</v>
      </c>
      <c r="Y50" s="28">
        <v>12046.115122057914</v>
      </c>
      <c r="Z50" s="28">
        <v>16412.306420528257</v>
      </c>
      <c r="AA50" s="28">
        <v>33694.443745569071</v>
      </c>
      <c r="AB50" s="28">
        <v>76408.984612049942</v>
      </c>
      <c r="AC50" s="27">
        <v>1951</v>
      </c>
    </row>
    <row r="51" spans="1:29" ht="12.75" customHeight="1">
      <c r="A51" s="27">
        <v>1958</v>
      </c>
      <c r="B51" s="28">
        <v>8283.3964944155014</v>
      </c>
      <c r="C51" s="28">
        <v>10330.390900932785</v>
      </c>
      <c r="D51" s="28">
        <v>20734.742836564375</v>
      </c>
      <c r="E51" s="28">
        <v>28018.222013826184</v>
      </c>
      <c r="F51" s="28">
        <v>55293.356621524596</v>
      </c>
      <c r="G51" s="28">
        <v>132597.56520928413</v>
      </c>
      <c r="H51" s="28"/>
      <c r="I51" s="28">
        <v>8354.0446786071116</v>
      </c>
      <c r="J51" s="28">
        <v>10694.708067757885</v>
      </c>
      <c r="K51" s="28">
        <v>21410.579489627868</v>
      </c>
      <c r="L51" s="28">
        <v>30235.378821926053</v>
      </c>
      <c r="M51" s="28">
        <v>64524.640733972868</v>
      </c>
      <c r="N51" s="28">
        <v>161419.57383156547</v>
      </c>
      <c r="O51" s="28"/>
      <c r="P51" s="28">
        <v>8361.8944768506244</v>
      </c>
      <c r="Q51" s="28">
        <v>10893.645233058802</v>
      </c>
      <c r="R51" s="28">
        <v>21700.22376951222</v>
      </c>
      <c r="S51" s="28">
        <v>32027.478245418308</v>
      </c>
      <c r="T51" s="28">
        <v>73755.924846421156</v>
      </c>
      <c r="U51" s="28">
        <v>229932.77589747988</v>
      </c>
      <c r="V51" s="28"/>
      <c r="W51" s="28">
        <v>6127.7388364262461</v>
      </c>
      <c r="X51" s="28">
        <v>7457.8537486324267</v>
      </c>
      <c r="Y51" s="28">
        <v>12741.537526383183</v>
      </c>
      <c r="Z51" s="28">
        <v>17066.445054718864</v>
      </c>
      <c r="AA51" s="28">
        <v>32957.038585630304</v>
      </c>
      <c r="AB51" s="28">
        <v>74914.727528973875</v>
      </c>
      <c r="AC51" s="27">
        <v>1952</v>
      </c>
    </row>
    <row r="52" spans="1:29" ht="12.75" customHeight="1">
      <c r="A52" s="27">
        <v>1959</v>
      </c>
      <c r="B52" s="28">
        <v>8830.6224648417192</v>
      </c>
      <c r="C52" s="28">
        <v>11172.872796783702</v>
      </c>
      <c r="D52" s="28">
        <v>22301.749891768661</v>
      </c>
      <c r="E52" s="28">
        <v>31355.835094747079</v>
      </c>
      <c r="F52" s="28">
        <v>56952.455619213237</v>
      </c>
      <c r="G52" s="28">
        <v>131053.21532233022</v>
      </c>
      <c r="H52" s="28"/>
      <c r="I52" s="28">
        <v>8856.2916817736168</v>
      </c>
      <c r="J52" s="28">
        <v>11792.148029319318</v>
      </c>
      <c r="K52" s="28">
        <v>23414.814440768398</v>
      </c>
      <c r="L52" s="28">
        <v>34836.682733470094</v>
      </c>
      <c r="M52" s="28">
        <v>70909.794004338881</v>
      </c>
      <c r="N52" s="28">
        <v>171517.32600399037</v>
      </c>
      <c r="O52" s="28"/>
      <c r="P52" s="28">
        <v>8859.1438169882731</v>
      </c>
      <c r="Q52" s="28">
        <v>12066.436505827753</v>
      </c>
      <c r="R52" s="28">
        <v>23891.842104625441</v>
      </c>
      <c r="S52" s="28">
        <v>37525.141368783305</v>
      </c>
      <c r="T52" s="28">
        <v>84867.132389464547</v>
      </c>
      <c r="U52" s="28">
        <v>264269.88476013782</v>
      </c>
      <c r="V52" s="28"/>
      <c r="W52" s="28">
        <v>6507.8309896854362</v>
      </c>
      <c r="X52" s="28">
        <v>7954.8582055387915</v>
      </c>
      <c r="Y52" s="28">
        <v>13851.766107738182</v>
      </c>
      <c r="Z52" s="28">
        <v>18248.7308979474</v>
      </c>
      <c r="AA52" s="28">
        <v>34321.31617314701</v>
      </c>
      <c r="AB52" s="28">
        <v>76121.577180658438</v>
      </c>
      <c r="AC52" s="27">
        <v>1954</v>
      </c>
    </row>
    <row r="53" spans="1:29" ht="12.75" customHeight="1">
      <c r="A53" s="27">
        <v>1960</v>
      </c>
      <c r="B53" s="28">
        <v>9135.0387958975934</v>
      </c>
      <c r="C53" s="28">
        <v>10467.535748916249</v>
      </c>
      <c r="D53" s="28">
        <v>22459.551722406512</v>
      </c>
      <c r="E53" s="28">
        <v>29537.483072472733</v>
      </c>
      <c r="F53" s="28">
        <v>55413.162420510977</v>
      </c>
      <c r="G53" s="28">
        <v>130659.07255883438</v>
      </c>
      <c r="H53" s="28"/>
      <c r="I53" s="28">
        <v>9220.1300999849336</v>
      </c>
      <c r="J53" s="28">
        <v>10929.957990739789</v>
      </c>
      <c r="K53" s="28">
        <v>23378.757272021387</v>
      </c>
      <c r="L53" s="28">
        <v>32356.403565446693</v>
      </c>
      <c r="M53" s="28">
        <v>67282.56281790082</v>
      </c>
      <c r="N53" s="28">
        <v>171798.99520437303</v>
      </c>
      <c r="O53" s="28"/>
      <c r="P53" s="28">
        <v>9229.5846893279722</v>
      </c>
      <c r="Q53" s="28">
        <v>11156.019186707634</v>
      </c>
      <c r="R53" s="28">
        <v>23772.702507570619</v>
      </c>
      <c r="S53" s="28">
        <v>34574.651061364289</v>
      </c>
      <c r="T53" s="28">
        <v>79151.9632152907</v>
      </c>
      <c r="U53" s="28">
        <v>265925.88524186896</v>
      </c>
      <c r="V53" s="28"/>
      <c r="W53" s="28">
        <v>7203.9658667937601</v>
      </c>
      <c r="X53" s="28">
        <v>8955.9620997354359</v>
      </c>
      <c r="Y53" s="28">
        <v>15765.966291015631</v>
      </c>
      <c r="Z53" s="28">
        <v>20260.029109786505</v>
      </c>
      <c r="AA53" s="28">
        <v>37077.059820203183</v>
      </c>
      <c r="AB53" s="28">
        <v>78972.150943609711</v>
      </c>
      <c r="AC53" s="27">
        <v>1956</v>
      </c>
    </row>
    <row r="54" spans="1:29" ht="12.75" customHeight="1">
      <c r="A54" s="27">
        <v>1961</v>
      </c>
      <c r="B54" s="28">
        <v>9286.6711258877494</v>
      </c>
      <c r="C54" s="28">
        <v>11576.704207279854</v>
      </c>
      <c r="D54" s="28">
        <v>23383.566052358379</v>
      </c>
      <c r="E54" s="28">
        <v>29165.694372007736</v>
      </c>
      <c r="F54" s="28">
        <v>54312.843580933397</v>
      </c>
      <c r="G54" s="28">
        <v>129269.78286240796</v>
      </c>
      <c r="H54" s="28"/>
      <c r="I54" s="28">
        <v>9481.3129387944591</v>
      </c>
      <c r="J54" s="28">
        <v>12126.778057041798</v>
      </c>
      <c r="K54" s="28">
        <v>24459.795614810948</v>
      </c>
      <c r="L54" s="28">
        <v>33291.789249563946</v>
      </c>
      <c r="M54" s="28">
        <v>71099.199156892355</v>
      </c>
      <c r="N54" s="28">
        <v>188047.19552765237</v>
      </c>
      <c r="O54" s="28"/>
      <c r="P54" s="28">
        <v>9502.939806895205</v>
      </c>
      <c r="Q54" s="28">
        <v>12386.93948467711</v>
      </c>
      <c r="R54" s="28">
        <v>24921.036855862043</v>
      </c>
      <c r="S54" s="28">
        <v>36399.375793359868</v>
      </c>
      <c r="T54" s="28">
        <v>87885.554732851306</v>
      </c>
      <c r="U54" s="28">
        <v>318313.51113619865</v>
      </c>
      <c r="V54" s="28"/>
      <c r="W54" s="28">
        <v>7839.1150949800367</v>
      </c>
      <c r="X54" s="28">
        <v>9938.1276595991058</v>
      </c>
      <c r="Y54" s="28">
        <v>17024.201162930454</v>
      </c>
      <c r="Z54" s="28">
        <v>21463.192509039458</v>
      </c>
      <c r="AA54" s="28">
        <v>38542.360211506304</v>
      </c>
      <c r="AB54" s="28">
        <v>81796.594041207165</v>
      </c>
      <c r="AC54" s="27">
        <v>1958</v>
      </c>
    </row>
    <row r="55" spans="1:29" ht="12.75" customHeight="1">
      <c r="A55" s="27">
        <v>1962</v>
      </c>
      <c r="B55" s="28">
        <v>9910.6276514744932</v>
      </c>
      <c r="C55" s="28">
        <v>12146.104780469921</v>
      </c>
      <c r="D55" s="28">
        <v>24345.657792747075</v>
      </c>
      <c r="E55" s="28">
        <v>31691.063610804824</v>
      </c>
      <c r="F55" s="28">
        <v>57277.146938709811</v>
      </c>
      <c r="G55" s="28">
        <v>129144.28881787388</v>
      </c>
      <c r="H55" s="28"/>
      <c r="I55" s="28">
        <v>10026.389260304799</v>
      </c>
      <c r="J55" s="28">
        <v>12505.463665740917</v>
      </c>
      <c r="K55" s="28">
        <v>25013.857024788045</v>
      </c>
      <c r="L55" s="28">
        <v>34649.600252641387</v>
      </c>
      <c r="M55" s="28">
        <v>70894.451330538883</v>
      </c>
      <c r="N55" s="28">
        <v>173929.30669550222</v>
      </c>
      <c r="O55" s="28"/>
      <c r="P55" s="28">
        <v>10039.251661285945</v>
      </c>
      <c r="Q55" s="28">
        <v>12721.256420929252</v>
      </c>
      <c r="R55" s="28">
        <v>25300.228124234171</v>
      </c>
      <c r="S55" s="28">
        <v>36984.551657567412</v>
      </c>
      <c r="T55" s="28">
        <v>84511.755722367947</v>
      </c>
      <c r="U55" s="28">
        <v>275487.58364274254</v>
      </c>
      <c r="V55" s="28"/>
      <c r="W55" s="28">
        <v>8790.0255846007312</v>
      </c>
      <c r="X55" s="28">
        <v>11181.923634436716</v>
      </c>
      <c r="Y55" s="28">
        <v>18372.871309315637</v>
      </c>
      <c r="Z55" s="28">
        <v>22753.90170335929</v>
      </c>
      <c r="AA55" s="28">
        <v>39975.858205518802</v>
      </c>
      <c r="AB55" s="28">
        <v>83549.732502705549</v>
      </c>
      <c r="AC55" s="27">
        <v>1960</v>
      </c>
    </row>
    <row r="56" spans="1:29" ht="12.75" customHeight="1">
      <c r="A56" s="27">
        <v>1963</v>
      </c>
      <c r="B56" s="28">
        <v>10356.087395218025</v>
      </c>
      <c r="C56" s="28">
        <v>12825.827927393926</v>
      </c>
      <c r="D56" s="28">
        <v>24930.400541081122</v>
      </c>
      <c r="E56" s="28">
        <v>32472.157995580499</v>
      </c>
      <c r="F56" s="28">
        <v>58797.528455581109</v>
      </c>
      <c r="G56" s="28">
        <v>133355.64519710769</v>
      </c>
      <c r="H56" s="28"/>
      <c r="I56" s="28">
        <v>10526.782526455952</v>
      </c>
      <c r="J56" s="28">
        <v>13236.458587714869</v>
      </c>
      <c r="K56" s="28">
        <v>26070.175894630145</v>
      </c>
      <c r="L56" s="28">
        <v>35826.111570152731</v>
      </c>
      <c r="M56" s="28">
        <v>72974.620751670882</v>
      </c>
      <c r="N56" s="28">
        <v>177622.32842687811</v>
      </c>
      <c r="O56" s="28"/>
      <c r="P56" s="28">
        <v>10545.748652149057</v>
      </c>
      <c r="Q56" s="28">
        <v>13472.507415323054</v>
      </c>
      <c r="R56" s="28">
        <v>26558.651046151164</v>
      </c>
      <c r="S56" s="28">
        <v>38438.932903232577</v>
      </c>
      <c r="T56" s="28">
        <v>87151.713047760655</v>
      </c>
      <c r="U56" s="28">
        <v>278405.87141612277</v>
      </c>
      <c r="V56" s="28"/>
      <c r="W56" s="28">
        <v>9248.7717283404563</v>
      </c>
      <c r="X56" s="28">
        <v>11646.798426762989</v>
      </c>
      <c r="Y56" s="28">
        <v>18980.450095070704</v>
      </c>
      <c r="Z56" s="28">
        <v>23423.447935933869</v>
      </c>
      <c r="AA56" s="28">
        <v>40983.055749346502</v>
      </c>
      <c r="AB56" s="28">
        <v>84580.006451344467</v>
      </c>
      <c r="AC56" s="27">
        <v>1961</v>
      </c>
    </row>
    <row r="57" spans="1:29" ht="12.75" customHeight="1">
      <c r="A57" s="27">
        <v>1964</v>
      </c>
      <c r="B57" s="28">
        <v>10945.932435307588</v>
      </c>
      <c r="C57" s="28">
        <v>13105.527277330149</v>
      </c>
      <c r="D57" s="28">
        <v>25395.209907059401</v>
      </c>
      <c r="E57" s="28">
        <v>34284.425697357801</v>
      </c>
      <c r="F57" s="28">
        <v>60809.782006717549</v>
      </c>
      <c r="G57" s="28">
        <v>130198.10042787383</v>
      </c>
      <c r="H57" s="28"/>
      <c r="I57" s="28">
        <v>11249.900577249897</v>
      </c>
      <c r="J57" s="28">
        <v>13774.00810882605</v>
      </c>
      <c r="K57" s="28">
        <v>28896.411669780129</v>
      </c>
      <c r="L57" s="28">
        <v>38975.440532828565</v>
      </c>
      <c r="M57" s="28">
        <v>75929.191625738749</v>
      </c>
      <c r="N57" s="28">
        <v>193083.43523694613</v>
      </c>
      <c r="O57" s="28"/>
      <c r="P57" s="28">
        <v>11283.674815243487</v>
      </c>
      <c r="Q57" s="28">
        <v>14080.539599867023</v>
      </c>
      <c r="R57" s="28">
        <v>30396.926710946162</v>
      </c>
      <c r="S57" s="28">
        <v>42519.643001589371</v>
      </c>
      <c r="T57" s="28">
        <v>91048.60124475995</v>
      </c>
      <c r="U57" s="28">
        <v>331797.35099259519</v>
      </c>
      <c r="V57" s="28"/>
      <c r="W57" s="28">
        <v>9901.2143608743718</v>
      </c>
      <c r="X57" s="28">
        <v>12198.233790488059</v>
      </c>
      <c r="Y57" s="28">
        <v>19648.342255328902</v>
      </c>
      <c r="Z57" s="28">
        <v>24125.379236925812</v>
      </c>
      <c r="AA57" s="28">
        <v>42514.699702855549</v>
      </c>
      <c r="AB57" s="28">
        <v>84916.291409903497</v>
      </c>
      <c r="AC57" s="27">
        <v>1962</v>
      </c>
    </row>
    <row r="58" spans="1:29" ht="12.75" customHeight="1">
      <c r="A58" s="27">
        <v>1965</v>
      </c>
      <c r="B58" s="28">
        <v>11452.947815398707</v>
      </c>
      <c r="C58" s="28">
        <v>14006.041208938666</v>
      </c>
      <c r="D58" s="28">
        <v>26311.083214948845</v>
      </c>
      <c r="E58" s="28">
        <v>36462.977668662003</v>
      </c>
      <c r="F58" s="28">
        <v>63584.520234386189</v>
      </c>
      <c r="G58" s="28">
        <v>133548.68968091495</v>
      </c>
      <c r="H58" s="28"/>
      <c r="I58" s="28">
        <v>12029.616377792954</v>
      </c>
      <c r="J58" s="28">
        <v>14744.616398148628</v>
      </c>
      <c r="K58" s="28">
        <v>31010.461867323957</v>
      </c>
      <c r="L58" s="28">
        <v>41873.352634136791</v>
      </c>
      <c r="M58" s="28">
        <v>79901.918932136643</v>
      </c>
      <c r="N58" s="28">
        <v>213592.76932366457</v>
      </c>
      <c r="O58" s="28"/>
      <c r="P58" s="28">
        <v>12093.690662503424</v>
      </c>
      <c r="Q58" s="28">
        <v>15078.552797405624</v>
      </c>
      <c r="R58" s="28">
        <v>33024.481289770425</v>
      </c>
      <c r="S58" s="28">
        <v>45930.568973606321</v>
      </c>
      <c r="T58" s="28">
        <v>96219.317629887097</v>
      </c>
      <c r="U58" s="28">
        <v>387392.78819004295</v>
      </c>
      <c r="V58" s="28"/>
      <c r="W58" s="28">
        <v>10927.937040796423</v>
      </c>
      <c r="X58" s="28">
        <v>13145.877331843631</v>
      </c>
      <c r="Y58" s="28">
        <v>20764.77215576058</v>
      </c>
      <c r="Z58" s="28">
        <v>26352.582645615192</v>
      </c>
      <c r="AA58" s="28">
        <v>46982.392716473172</v>
      </c>
      <c r="AB58" s="28">
        <v>89017.759715213804</v>
      </c>
      <c r="AC58" s="27">
        <v>1964</v>
      </c>
    </row>
    <row r="59" spans="1:29" ht="12.75" customHeight="1">
      <c r="A59" s="27">
        <v>1966</v>
      </c>
      <c r="B59" s="28">
        <v>12296.250564504744</v>
      </c>
      <c r="C59" s="28">
        <v>15179.828511418031</v>
      </c>
      <c r="D59" s="28">
        <v>29434.559631980901</v>
      </c>
      <c r="E59" s="28">
        <v>40536.351035449028</v>
      </c>
      <c r="F59" s="28">
        <v>73146.520324103898</v>
      </c>
      <c r="G59" s="28">
        <v>169699.62956684825</v>
      </c>
      <c r="H59" s="28"/>
      <c r="I59" s="28">
        <v>12527.482343832811</v>
      </c>
      <c r="J59" s="28">
        <v>15876.41121421967</v>
      </c>
      <c r="K59" s="28">
        <v>32426.037594695525</v>
      </c>
      <c r="L59" s="28">
        <v>45962.805231831851</v>
      </c>
      <c r="M59" s="28">
        <v>94212.359693554245</v>
      </c>
      <c r="N59" s="28">
        <v>244981.23866739514</v>
      </c>
      <c r="O59" s="28"/>
      <c r="P59" s="28">
        <v>12545.68957055156</v>
      </c>
      <c r="Q59" s="28">
        <v>15981.485627535531</v>
      </c>
      <c r="R59" s="28">
        <v>32610.207987106605</v>
      </c>
      <c r="S59" s="28">
        <v>47228.875351478207</v>
      </c>
      <c r="T59" s="28">
        <v>103038.03053667197</v>
      </c>
      <c r="U59" s="28">
        <v>378583.47040191444</v>
      </c>
      <c r="V59" s="28"/>
      <c r="W59" s="28">
        <v>12040.742161905386</v>
      </c>
      <c r="X59" s="28">
        <v>14465.640094361346</v>
      </c>
      <c r="Y59" s="28">
        <v>22837.40625411598</v>
      </c>
      <c r="Z59" s="28">
        <v>28507.370632195732</v>
      </c>
      <c r="AA59" s="28">
        <v>50657.689317919343</v>
      </c>
      <c r="AB59" s="28">
        <v>102430.5531895178</v>
      </c>
      <c r="AC59" s="27">
        <v>1966</v>
      </c>
    </row>
    <row r="60" spans="1:29" ht="12.75" customHeight="1">
      <c r="A60" s="27">
        <v>1967</v>
      </c>
      <c r="B60" s="28">
        <v>12877.965049308683</v>
      </c>
      <c r="C60" s="28">
        <v>15954.872462684907</v>
      </c>
      <c r="D60" s="28">
        <v>31302.285300530115</v>
      </c>
      <c r="E60" s="28">
        <v>42713.455763285732</v>
      </c>
      <c r="F60" s="28">
        <v>77086.827478474879</v>
      </c>
      <c r="G60" s="28">
        <v>179555.72078240587</v>
      </c>
      <c r="H60" s="28"/>
      <c r="I60" s="28">
        <v>13281.53253188258</v>
      </c>
      <c r="J60" s="28">
        <v>17073.372806016956</v>
      </c>
      <c r="K60" s="28">
        <v>35630.140215650972</v>
      </c>
      <c r="L60" s="28">
        <v>51182.599587596371</v>
      </c>
      <c r="M60" s="28">
        <v>105856.46841020459</v>
      </c>
      <c r="N60" s="28">
        <v>266255.78416197863</v>
      </c>
      <c r="O60" s="28"/>
      <c r="P60" s="28">
        <v>13299.629728410557</v>
      </c>
      <c r="Q60" s="28">
        <v>17252.721904547765</v>
      </c>
      <c r="R60" s="28">
        <v>36170.474714427539</v>
      </c>
      <c r="S60" s="28">
        <v>51922.81908481643</v>
      </c>
      <c r="T60" s="28">
        <v>117576.67861288121</v>
      </c>
      <c r="U60" s="28">
        <v>449771.49081365787</v>
      </c>
      <c r="V60" s="28"/>
      <c r="W60" s="28">
        <v>12713.3402191819</v>
      </c>
      <c r="X60" s="28">
        <v>15398.311538234031</v>
      </c>
      <c r="Y60" s="28">
        <v>24516.406179324018</v>
      </c>
      <c r="Z60" s="28">
        <v>31190.659044233209</v>
      </c>
      <c r="AA60" s="28">
        <v>55246.094314774324</v>
      </c>
      <c r="AB60" s="28">
        <v>110297.11523875374</v>
      </c>
      <c r="AC60" s="27">
        <v>1967</v>
      </c>
    </row>
    <row r="61" spans="1:29" ht="12.75" customHeight="1">
      <c r="A61" s="27">
        <v>1968</v>
      </c>
      <c r="B61" s="28">
        <v>13960.794895237084</v>
      </c>
      <c r="C61" s="28">
        <v>17180.252661496103</v>
      </c>
      <c r="D61" s="28">
        <v>33646.528440274415</v>
      </c>
      <c r="E61" s="28">
        <v>44865.509321347716</v>
      </c>
      <c r="F61" s="28">
        <v>82774.417170095898</v>
      </c>
      <c r="G61" s="28">
        <v>181241.67876642884</v>
      </c>
      <c r="H61" s="28"/>
      <c r="I61" s="28">
        <v>14502.961687285124</v>
      </c>
      <c r="J61" s="28">
        <v>18562.62120072437</v>
      </c>
      <c r="K61" s="28">
        <v>39286.184970835515</v>
      </c>
      <c r="L61" s="28">
        <v>56211.646497382804</v>
      </c>
      <c r="M61" s="28">
        <v>120141.23345186735</v>
      </c>
      <c r="N61" s="28">
        <v>289502.05416199495</v>
      </c>
      <c r="O61" s="28"/>
      <c r="P61" s="28">
        <v>14466.574654261767</v>
      </c>
      <c r="Q61" s="28">
        <v>18773.8218162913</v>
      </c>
      <c r="R61" s="28">
        <v>39762.101682069224</v>
      </c>
      <c r="S61" s="28">
        <v>57356.757219477622</v>
      </c>
      <c r="T61" s="28">
        <v>135894.30835356747</v>
      </c>
      <c r="U61" s="28">
        <v>536626.31038450275</v>
      </c>
      <c r="V61" s="28"/>
      <c r="W61" s="28">
        <v>13697.984724430677</v>
      </c>
      <c r="X61" s="28">
        <v>16527.07863905259</v>
      </c>
      <c r="Y61" s="28">
        <v>26140.111112816885</v>
      </c>
      <c r="Z61" s="28">
        <v>33086.150951747615</v>
      </c>
      <c r="AA61" s="28">
        <v>57963.365120318696</v>
      </c>
      <c r="AB61" s="28">
        <v>117438.53796582135</v>
      </c>
      <c r="AC61" s="27">
        <v>1968</v>
      </c>
    </row>
    <row r="62" spans="1:29" ht="12.75" customHeight="1">
      <c r="A62" s="27">
        <v>1969</v>
      </c>
      <c r="B62" s="28">
        <v>15148.790208237649</v>
      </c>
      <c r="C62" s="28">
        <v>18740.503010108267</v>
      </c>
      <c r="D62" s="28">
        <v>35166.271505488628</v>
      </c>
      <c r="E62" s="28">
        <v>47500.911256953026</v>
      </c>
      <c r="F62" s="28">
        <v>82283.860841227084</v>
      </c>
      <c r="G62" s="28">
        <v>175177.47520225926</v>
      </c>
      <c r="H62" s="28"/>
      <c r="I62" s="28">
        <v>15468.134698563688</v>
      </c>
      <c r="J62" s="28">
        <v>19704.599938813626</v>
      </c>
      <c r="K62" s="28">
        <v>38936.446395405517</v>
      </c>
      <c r="L62" s="28">
        <v>56659.964709219421</v>
      </c>
      <c r="M62" s="28">
        <v>113963.82926030588</v>
      </c>
      <c r="N62" s="28">
        <v>291700.35073526262</v>
      </c>
      <c r="O62" s="28"/>
      <c r="P62" s="28">
        <v>15481.820891006231</v>
      </c>
      <c r="Q62" s="28">
        <v>19783.05446844664</v>
      </c>
      <c r="R62" s="28">
        <v>39528.579490431672</v>
      </c>
      <c r="S62" s="28">
        <v>56658.613474727659</v>
      </c>
      <c r="T62" s="28">
        <v>126872.75300264759</v>
      </c>
      <c r="U62" s="28">
        <v>523749.6619624857</v>
      </c>
      <c r="V62" s="28"/>
      <c r="W62" s="28">
        <v>14816.029244804555</v>
      </c>
      <c r="X62" s="28">
        <v>17883.996031904891</v>
      </c>
      <c r="Y62" s="28">
        <v>27814.928311538319</v>
      </c>
      <c r="Z62" s="28">
        <v>35109.7516627964</v>
      </c>
      <c r="AA62" s="28">
        <v>60874.647796451813</v>
      </c>
      <c r="AB62" s="28">
        <v>123479.42473436506</v>
      </c>
      <c r="AC62" s="27">
        <v>1969</v>
      </c>
    </row>
    <row r="63" spans="1:29" ht="12.75" customHeight="1">
      <c r="A63" s="27">
        <v>1970</v>
      </c>
      <c r="B63" s="28">
        <v>16079.315891917426</v>
      </c>
      <c r="C63" s="28">
        <v>20004.764384997448</v>
      </c>
      <c r="D63" s="28">
        <v>36714.294323674454</v>
      </c>
      <c r="E63" s="28">
        <v>49637.995879539259</v>
      </c>
      <c r="F63" s="28">
        <v>88975.054611452288</v>
      </c>
      <c r="G63" s="28">
        <v>199608.10562242148</v>
      </c>
      <c r="H63" s="28"/>
      <c r="I63" s="28">
        <v>16256.493404301385</v>
      </c>
      <c r="J63" s="28">
        <v>20493.004001886351</v>
      </c>
      <c r="K63" s="28">
        <v>38959.264897130954</v>
      </c>
      <c r="L63" s="28">
        <v>54241.629736068578</v>
      </c>
      <c r="M63" s="28">
        <v>105085.60354336706</v>
      </c>
      <c r="N63" s="28">
        <v>259823.57365238719</v>
      </c>
      <c r="O63" s="28"/>
      <c r="P63" s="28">
        <v>16297.591280885292</v>
      </c>
      <c r="Q63" s="28">
        <v>20662.782798705746</v>
      </c>
      <c r="R63" s="28">
        <v>39564.758521743926</v>
      </c>
      <c r="S63" s="28">
        <v>55136.195952515605</v>
      </c>
      <c r="T63" s="28">
        <v>115266.02143453163</v>
      </c>
      <c r="U63" s="28">
        <v>389337.01347538398</v>
      </c>
      <c r="V63" s="28"/>
      <c r="W63" s="28">
        <v>15897.060063171863</v>
      </c>
      <c r="X63" s="28">
        <v>19243.17051316558</v>
      </c>
      <c r="Y63" s="28">
        <v>30078.330868918994</v>
      </c>
      <c r="Z63" s="28">
        <v>37765.457181252474</v>
      </c>
      <c r="AA63" s="28">
        <v>64502.677124862901</v>
      </c>
      <c r="AB63" s="28">
        <v>126272.28075517384</v>
      </c>
      <c r="AC63" s="27">
        <v>1970</v>
      </c>
    </row>
    <row r="64" spans="1:29" ht="12.75" customHeight="1">
      <c r="A64" s="27">
        <v>1971</v>
      </c>
      <c r="B64" s="28">
        <v>16891.321307374899</v>
      </c>
      <c r="C64" s="28">
        <v>21042.394435281778</v>
      </c>
      <c r="D64" s="28">
        <v>38700.408361381284</v>
      </c>
      <c r="E64" s="28">
        <v>51327.286903170476</v>
      </c>
      <c r="F64" s="28">
        <v>90566.518642984694</v>
      </c>
      <c r="G64" s="28">
        <v>200084.9476453315</v>
      </c>
      <c r="H64" s="28"/>
      <c r="I64" s="28">
        <v>17193.99394738183</v>
      </c>
      <c r="J64" s="28">
        <v>21891.421622814782</v>
      </c>
      <c r="K64" s="28">
        <v>42106.969666868725</v>
      </c>
      <c r="L64" s="28">
        <v>57889.459606560711</v>
      </c>
      <c r="M64" s="28">
        <v>113551.32033085167</v>
      </c>
      <c r="N64" s="28">
        <v>277960.63616531156</v>
      </c>
      <c r="O64" s="28"/>
      <c r="P64" s="28">
        <v>17264.192119913565</v>
      </c>
      <c r="Q64" s="28">
        <v>22108.909392891361</v>
      </c>
      <c r="R64" s="28">
        <v>42791.284081527294</v>
      </c>
      <c r="S64" s="28">
        <v>59409.863467006726</v>
      </c>
      <c r="T64" s="28">
        <v>126230.71491122049</v>
      </c>
      <c r="U64" s="28">
        <v>446727.27865042025</v>
      </c>
      <c r="V64" s="28"/>
      <c r="W64" s="28">
        <v>16929.833303918906</v>
      </c>
      <c r="X64" s="28">
        <v>20516.875133797166</v>
      </c>
      <c r="Y64" s="28">
        <v>32350.732922334009</v>
      </c>
      <c r="Z64" s="28">
        <v>40769.543957646958</v>
      </c>
      <c r="AA64" s="28">
        <v>70195.366385662259</v>
      </c>
      <c r="AB64" s="28">
        <v>137351.73883743311</v>
      </c>
      <c r="AC64" s="27">
        <v>1971</v>
      </c>
    </row>
    <row r="65" spans="1:29" ht="12.75" customHeight="1">
      <c r="A65" s="27">
        <v>1972</v>
      </c>
      <c r="B65" s="28">
        <v>18227.65589171692</v>
      </c>
      <c r="C65" s="28">
        <v>22461.879179683114</v>
      </c>
      <c r="D65" s="28">
        <v>41502.484524441919</v>
      </c>
      <c r="E65" s="28">
        <v>54912.442162808235</v>
      </c>
      <c r="F65" s="28">
        <v>96952.330758501863</v>
      </c>
      <c r="G65" s="28">
        <v>213550.61379254414</v>
      </c>
      <c r="H65" s="28"/>
      <c r="I65" s="28">
        <v>18714.532074595529</v>
      </c>
      <c r="J65" s="28">
        <v>23648.255956924106</v>
      </c>
      <c r="K65" s="28">
        <v>45915.04916977309</v>
      </c>
      <c r="L65" s="28">
        <v>63106.909196624874</v>
      </c>
      <c r="M65" s="28">
        <v>121856.11026873355</v>
      </c>
      <c r="N65" s="28">
        <v>307737.81211278081</v>
      </c>
      <c r="O65" s="28"/>
      <c r="P65" s="28">
        <v>18746.563402416505</v>
      </c>
      <c r="Q65" s="28">
        <v>23985.29481409485</v>
      </c>
      <c r="R65" s="28">
        <v>46713.479601994746</v>
      </c>
      <c r="S65" s="28">
        <v>65922.611971304839</v>
      </c>
      <c r="T65" s="28">
        <v>141547.24434710079</v>
      </c>
      <c r="U65" s="28">
        <v>505558.56469435338</v>
      </c>
      <c r="V65" s="28"/>
      <c r="W65" s="28">
        <v>18140.030430906787</v>
      </c>
      <c r="X65" s="28">
        <v>21856.991177704345</v>
      </c>
      <c r="Y65" s="28">
        <v>34624.08828702059</v>
      </c>
      <c r="Z65" s="28">
        <v>43997.159821730158</v>
      </c>
      <c r="AA65" s="28">
        <v>77407.483823756891</v>
      </c>
      <c r="AB65" s="28">
        <v>155986.92221601272</v>
      </c>
      <c r="AC65" s="27">
        <v>1972</v>
      </c>
    </row>
    <row r="66" spans="1:29" ht="12.75" customHeight="1">
      <c r="A66" s="27">
        <v>1973</v>
      </c>
      <c r="B66" s="28">
        <v>19718.360907764181</v>
      </c>
      <c r="C66" s="28">
        <v>24600.919830098479</v>
      </c>
      <c r="D66" s="28">
        <v>45514.653541933985</v>
      </c>
      <c r="E66" s="28">
        <v>59787.904943853522</v>
      </c>
      <c r="F66" s="28">
        <v>106236.36253664987</v>
      </c>
      <c r="G66" s="28">
        <v>242863.54217421185</v>
      </c>
      <c r="H66" s="28"/>
      <c r="I66" s="28">
        <v>20100.835002866988</v>
      </c>
      <c r="J66" s="28">
        <v>25700.893531690417</v>
      </c>
      <c r="K66" s="28">
        <v>48840.273659123763</v>
      </c>
      <c r="L66" s="28">
        <v>66389.042568801</v>
      </c>
      <c r="M66" s="28">
        <v>126351.21460304661</v>
      </c>
      <c r="N66" s="28">
        <v>305328.12740493799</v>
      </c>
      <c r="O66" s="28"/>
      <c r="P66" s="28">
        <v>20221.041147042157</v>
      </c>
      <c r="Q66" s="28">
        <v>26043.835913945451</v>
      </c>
      <c r="R66" s="28">
        <v>50680.639516821124</v>
      </c>
      <c r="S66" s="28">
        <v>69241.695212913299</v>
      </c>
      <c r="T66" s="28">
        <v>144527.33944429905</v>
      </c>
      <c r="U66" s="28">
        <v>480421.95421460597</v>
      </c>
      <c r="V66" s="28"/>
      <c r="W66" s="28">
        <v>19351.336920173933</v>
      </c>
      <c r="X66" s="28">
        <v>23498.421666196933</v>
      </c>
      <c r="Y66" s="28">
        <v>37426.731581390188</v>
      </c>
      <c r="Z66" s="28">
        <v>47863.90657113475</v>
      </c>
      <c r="AA66" s="28">
        <v>83209.468456018381</v>
      </c>
      <c r="AB66" s="28">
        <v>165843.61879698158</v>
      </c>
      <c r="AC66" s="27">
        <v>1973</v>
      </c>
    </row>
    <row r="67" spans="1:29" ht="12.75" customHeight="1">
      <c r="A67" s="27">
        <v>1974</v>
      </c>
      <c r="B67" s="28">
        <v>21387.785877730672</v>
      </c>
      <c r="C67" s="28">
        <v>27232.830121185165</v>
      </c>
      <c r="D67" s="28">
        <v>49662.261724243326</v>
      </c>
      <c r="E67" s="28">
        <v>65986.716339918901</v>
      </c>
      <c r="F67" s="28">
        <v>129380.55937235593</v>
      </c>
      <c r="G67" s="28">
        <v>310401.98375493864</v>
      </c>
      <c r="H67" s="28"/>
      <c r="I67" s="28">
        <v>21689.795691151772</v>
      </c>
      <c r="J67" s="28">
        <v>27958.319565868795</v>
      </c>
      <c r="K67" s="28">
        <v>52319.779986613365</v>
      </c>
      <c r="L67" s="28">
        <v>70918.167213923545</v>
      </c>
      <c r="M67" s="28">
        <v>144131.01666317982</v>
      </c>
      <c r="N67" s="28">
        <v>361573.21687278751</v>
      </c>
      <c r="O67" s="28"/>
      <c r="P67" s="28">
        <v>21771.246822650188</v>
      </c>
      <c r="Q67" s="28">
        <v>28227.670294909098</v>
      </c>
      <c r="R67" s="28">
        <v>53054.630766968534</v>
      </c>
      <c r="S67" s="28">
        <v>73650.912862770274</v>
      </c>
      <c r="T67" s="28">
        <v>159620.10931903974</v>
      </c>
      <c r="U67" s="28">
        <v>499088.09186397202</v>
      </c>
      <c r="V67" s="28"/>
      <c r="W67" s="28">
        <v>20822.029264357196</v>
      </c>
      <c r="X67" s="28">
        <v>25485.767111582059</v>
      </c>
      <c r="Y67" s="28">
        <v>41430.888457248271</v>
      </c>
      <c r="Z67" s="28">
        <v>52524.803240357716</v>
      </c>
      <c r="AA67" s="28">
        <v>95004.609396777596</v>
      </c>
      <c r="AB67" s="28">
        <v>202473.16704306609</v>
      </c>
      <c r="AC67" s="27">
        <v>1974</v>
      </c>
    </row>
    <row r="68" spans="1:29" ht="12.75" customHeight="1">
      <c r="A68" s="27">
        <v>1975</v>
      </c>
      <c r="B68" s="28">
        <v>22601.58951851926</v>
      </c>
      <c r="C68" s="28">
        <v>28212.796433918767</v>
      </c>
      <c r="D68" s="28">
        <v>50986.20272874058</v>
      </c>
      <c r="E68" s="28">
        <v>67986.414346530772</v>
      </c>
      <c r="F68" s="28">
        <v>126474.17984366488</v>
      </c>
      <c r="G68" s="28">
        <v>303399.65196572535</v>
      </c>
      <c r="H68" s="28"/>
      <c r="I68" s="28">
        <v>22919.947534889568</v>
      </c>
      <c r="J68" s="28">
        <v>28905.636676855935</v>
      </c>
      <c r="K68" s="28">
        <v>53585.593273453727</v>
      </c>
      <c r="L68" s="28">
        <v>72376.323435752944</v>
      </c>
      <c r="M68" s="28">
        <v>139728.99788937802</v>
      </c>
      <c r="N68" s="28">
        <v>358808.67280394625</v>
      </c>
      <c r="O68" s="28"/>
      <c r="P68" s="28">
        <v>22974.836848056857</v>
      </c>
      <c r="Q68" s="28">
        <v>29239.038073853608</v>
      </c>
      <c r="R68" s="28">
        <v>54569.458158807618</v>
      </c>
      <c r="S68" s="28">
        <v>74964.683773566023</v>
      </c>
      <c r="T68" s="28">
        <v>151282.07102216486</v>
      </c>
      <c r="U68" s="28">
        <v>472358.18808597518</v>
      </c>
      <c r="V68" s="28"/>
      <c r="W68" s="28">
        <v>22637.331771299287</v>
      </c>
      <c r="X68" s="28">
        <v>27503.457517538631</v>
      </c>
      <c r="Y68" s="28">
        <v>43676.70319314544</v>
      </c>
      <c r="Z68" s="28">
        <v>57266.623621731684</v>
      </c>
      <c r="AA68" s="28">
        <v>103341.25699245244</v>
      </c>
      <c r="AB68" s="28">
        <v>216094.77754613469</v>
      </c>
      <c r="AC68" s="27">
        <v>1975</v>
      </c>
    </row>
    <row r="69" spans="1:29" ht="12.75" customHeight="1">
      <c r="A69" s="27">
        <v>1976</v>
      </c>
      <c r="B69" s="28">
        <v>24449.35656063315</v>
      </c>
      <c r="C69" s="28">
        <v>30431.18000272919</v>
      </c>
      <c r="D69" s="28">
        <v>54455.664205819463</v>
      </c>
      <c r="E69" s="28">
        <v>72125.204820403989</v>
      </c>
      <c r="F69" s="28">
        <v>134212.30245696029</v>
      </c>
      <c r="G69" s="28">
        <v>328351.39694316743</v>
      </c>
      <c r="H69" s="28"/>
      <c r="I69" s="28">
        <v>24914.239336873059</v>
      </c>
      <c r="J69" s="28">
        <v>31391.89478873786</v>
      </c>
      <c r="K69" s="28">
        <v>57725.949621809727</v>
      </c>
      <c r="L69" s="28">
        <v>78085.171306473669</v>
      </c>
      <c r="M69" s="28">
        <v>151741.20767955386</v>
      </c>
      <c r="N69" s="28">
        <v>393864.05478428613</v>
      </c>
      <c r="O69" s="28"/>
      <c r="P69" s="28">
        <v>25013.072683002811</v>
      </c>
      <c r="Q69" s="28">
        <v>31875.710917735862</v>
      </c>
      <c r="R69" s="28">
        <v>59188.972044752758</v>
      </c>
      <c r="S69" s="28">
        <v>80747.274106949495</v>
      </c>
      <c r="T69" s="28">
        <v>165355.56447670056</v>
      </c>
      <c r="U69" s="28">
        <v>520034.18137288111</v>
      </c>
      <c r="V69" s="28"/>
      <c r="W69" s="28">
        <v>24456.721789869865</v>
      </c>
      <c r="X69" s="28">
        <v>29708.741105354609</v>
      </c>
      <c r="Y69" s="28">
        <v>47755.751655931737</v>
      </c>
      <c r="Z69" s="28">
        <v>61850.485044856214</v>
      </c>
      <c r="AA69" s="28">
        <v>112943.19554417906</v>
      </c>
      <c r="AB69" s="28">
        <v>244394.45410542618</v>
      </c>
      <c r="AC69" s="27">
        <v>1976</v>
      </c>
    </row>
    <row r="70" spans="1:29" ht="12.75" customHeight="1">
      <c r="A70" s="27">
        <v>1977</v>
      </c>
      <c r="B70" s="28">
        <v>26323.689471804391</v>
      </c>
      <c r="C70" s="28">
        <v>32830.662070186241</v>
      </c>
      <c r="D70" s="28">
        <v>58272.897634073015</v>
      </c>
      <c r="E70" s="28">
        <v>77303.349718562153</v>
      </c>
      <c r="F70" s="28">
        <v>144827.21559148064</v>
      </c>
      <c r="G70" s="28">
        <v>350279.36511538585</v>
      </c>
      <c r="H70" s="28"/>
      <c r="I70" s="28">
        <v>26837.75971585033</v>
      </c>
      <c r="J70" s="28">
        <v>33936.628344714576</v>
      </c>
      <c r="K70" s="28">
        <v>62224.956075193717</v>
      </c>
      <c r="L70" s="28">
        <v>84015.992714312641</v>
      </c>
      <c r="M70" s="28">
        <v>164672.84404533624</v>
      </c>
      <c r="N70" s="28">
        <v>414837.51060225541</v>
      </c>
      <c r="O70" s="28"/>
      <c r="P70" s="28">
        <v>26933.804868207673</v>
      </c>
      <c r="Q70" s="28">
        <v>34443.76832034027</v>
      </c>
      <c r="R70" s="28">
        <v>64024.411512686485</v>
      </c>
      <c r="S70" s="28">
        <v>87539.683709536548</v>
      </c>
      <c r="T70" s="28">
        <v>181436.90429842245</v>
      </c>
      <c r="U70" s="28">
        <v>591912.02214860276</v>
      </c>
      <c r="V70" s="28"/>
      <c r="W70" s="28">
        <v>26274.263208472017</v>
      </c>
      <c r="X70" s="28">
        <v>31955.385904314</v>
      </c>
      <c r="Y70" s="28">
        <v>51476.532314954486</v>
      </c>
      <c r="Z70" s="28">
        <v>66859.870700855841</v>
      </c>
      <c r="AA70" s="28">
        <v>123460.34153728255</v>
      </c>
      <c r="AB70" s="28">
        <v>271355.75529252255</v>
      </c>
      <c r="AC70" s="27">
        <v>1977</v>
      </c>
    </row>
    <row r="71" spans="1:29" ht="12.75" customHeight="1">
      <c r="A71" s="27">
        <v>1978</v>
      </c>
      <c r="B71" s="28">
        <v>28792.7154581994</v>
      </c>
      <c r="C71" s="28">
        <v>35809.534248188967</v>
      </c>
      <c r="D71" s="28">
        <v>64061.68410551468</v>
      </c>
      <c r="E71" s="28">
        <v>84875.079161176516</v>
      </c>
      <c r="F71" s="28">
        <v>161319.52087447641</v>
      </c>
      <c r="G71" s="28">
        <v>408905.77087487542</v>
      </c>
      <c r="H71" s="28"/>
      <c r="I71" s="28">
        <v>29383.795100566149</v>
      </c>
      <c r="J71" s="28">
        <v>36988.964726932834</v>
      </c>
      <c r="K71" s="28">
        <v>68013.682719628356</v>
      </c>
      <c r="L71" s="28">
        <v>91923.438784732018</v>
      </c>
      <c r="M71" s="28">
        <v>181649.70282253265</v>
      </c>
      <c r="N71" s="28">
        <v>472469.32561089605</v>
      </c>
      <c r="O71" s="28"/>
      <c r="P71" s="28">
        <v>29506.402952078763</v>
      </c>
      <c r="Q71" s="28">
        <v>37613.789354041699</v>
      </c>
      <c r="R71" s="28">
        <v>69858.956599980724</v>
      </c>
      <c r="S71" s="28">
        <v>95879.396029594238</v>
      </c>
      <c r="T71" s="28">
        <v>199839.79057716488</v>
      </c>
      <c r="U71" s="28">
        <v>625045.07691938803</v>
      </c>
      <c r="V71" s="28"/>
      <c r="W71" s="28">
        <v>28491.081591496684</v>
      </c>
      <c r="X71" s="28">
        <v>34710.357221062826</v>
      </c>
      <c r="Y71" s="28">
        <v>56878.575248070047</v>
      </c>
      <c r="Z71" s="28">
        <v>74499.722880701884</v>
      </c>
      <c r="AA71" s="28">
        <v>137847.14469035409</v>
      </c>
      <c r="AB71" s="28">
        <v>302312.3891218346</v>
      </c>
      <c r="AC71" s="27">
        <v>1978</v>
      </c>
    </row>
    <row r="72" spans="1:29" ht="12.75" customHeight="1">
      <c r="A72" s="27">
        <v>1979</v>
      </c>
      <c r="B72" s="28">
        <v>31460.599682807839</v>
      </c>
      <c r="C72" s="28">
        <v>39009.98545447061</v>
      </c>
      <c r="D72" s="28">
        <v>69531.362335057609</v>
      </c>
      <c r="E72" s="28">
        <v>92719.708055913259</v>
      </c>
      <c r="F72" s="28">
        <v>176071.51357103276</v>
      </c>
      <c r="G72" s="28">
        <v>421439.96790146513</v>
      </c>
      <c r="H72" s="28"/>
      <c r="I72" s="28">
        <v>32217.393324582867</v>
      </c>
      <c r="J72" s="28">
        <v>40833.374596648493</v>
      </c>
      <c r="K72" s="28">
        <v>75904.945620111321</v>
      </c>
      <c r="L72" s="28">
        <v>105343.23816449416</v>
      </c>
      <c r="M72" s="28">
        <v>220997.2076357067</v>
      </c>
      <c r="N72" s="28">
        <v>645677.05136912887</v>
      </c>
      <c r="O72" s="28"/>
      <c r="P72" s="28">
        <v>32324.720422870963</v>
      </c>
      <c r="Q72" s="28">
        <v>41478.290397089855</v>
      </c>
      <c r="R72" s="28">
        <v>78483.039114937274</v>
      </c>
      <c r="S72" s="28">
        <v>110574.40588790031</v>
      </c>
      <c r="T72" s="28">
        <v>247387.92451526818</v>
      </c>
      <c r="U72" s="28">
        <v>986204.37953670172</v>
      </c>
      <c r="V72" s="28"/>
      <c r="W72" s="28">
        <v>30922.661580917706</v>
      </c>
      <c r="X72" s="28">
        <v>37621.696132082747</v>
      </c>
      <c r="Y72" s="28">
        <v>61907.643903224409</v>
      </c>
      <c r="Z72" s="28">
        <v>82459.688968859249</v>
      </c>
      <c r="AA72" s="28">
        <v>152222.41717601471</v>
      </c>
      <c r="AB72" s="28">
        <v>346417.40852937003</v>
      </c>
      <c r="AC72" s="27">
        <v>1979</v>
      </c>
    </row>
    <row r="73" spans="1:29" ht="12.75" customHeight="1">
      <c r="A73" s="27">
        <v>1980</v>
      </c>
      <c r="B73" s="28">
        <v>34595.153033315924</v>
      </c>
      <c r="C73" s="28">
        <v>42832.658222831553</v>
      </c>
      <c r="D73" s="28">
        <v>76304.55483045544</v>
      </c>
      <c r="E73" s="28">
        <v>101072.68347950692</v>
      </c>
      <c r="F73" s="28">
        <v>194861.04970632715</v>
      </c>
      <c r="G73" s="28">
        <v>513214.92909090064</v>
      </c>
      <c r="H73" s="28"/>
      <c r="I73" s="28">
        <v>35382.909784233889</v>
      </c>
      <c r="J73" s="28">
        <v>44627.028090197957</v>
      </c>
      <c r="K73" s="28">
        <v>83346.290997412827</v>
      </c>
      <c r="L73" s="28">
        <v>115979.95392728499</v>
      </c>
      <c r="M73" s="28">
        <v>244849.87035246499</v>
      </c>
      <c r="N73" s="28">
        <v>716289.49852113938</v>
      </c>
      <c r="O73" s="28"/>
      <c r="P73" s="28">
        <v>35455.025125280023</v>
      </c>
      <c r="Q73" s="28">
        <v>45311.090006538907</v>
      </c>
      <c r="R73" s="28">
        <v>85792.040824272888</v>
      </c>
      <c r="S73" s="28">
        <v>120655.48355385412</v>
      </c>
      <c r="T73" s="28">
        <v>275671.23857986875</v>
      </c>
      <c r="U73" s="28">
        <v>1045942.6601590719</v>
      </c>
      <c r="V73" s="28"/>
      <c r="W73" s="28">
        <v>34149.38473855624</v>
      </c>
      <c r="X73" s="28">
        <v>41670.434320123757</v>
      </c>
      <c r="Y73" s="28">
        <v>69484.575158150983</v>
      </c>
      <c r="Z73" s="28">
        <v>91947.68575847958</v>
      </c>
      <c r="AA73" s="28">
        <v>176098.96441678665</v>
      </c>
      <c r="AB73" s="28">
        <v>406935.46683017706</v>
      </c>
      <c r="AC73" s="27">
        <v>1980</v>
      </c>
    </row>
    <row r="74" spans="1:29" ht="12.75" customHeight="1">
      <c r="A74" s="27">
        <v>1981</v>
      </c>
      <c r="B74" s="28">
        <v>37490.703393001597</v>
      </c>
      <c r="C74" s="28">
        <v>46587.433522404273</v>
      </c>
      <c r="D74" s="28">
        <v>80623.893233305731</v>
      </c>
      <c r="E74" s="28">
        <v>105490.74630922174</v>
      </c>
      <c r="F74" s="28">
        <v>207592.86492770544</v>
      </c>
      <c r="G74" s="28">
        <v>547585.00315426162</v>
      </c>
      <c r="H74" s="28"/>
      <c r="I74" s="28">
        <v>38277.378823909909</v>
      </c>
      <c r="J74" s="28">
        <v>48400.884782421985</v>
      </c>
      <c r="K74" s="28">
        <v>87689.369265447196</v>
      </c>
      <c r="L74" s="28">
        <v>120240.71423142799</v>
      </c>
      <c r="M74" s="28">
        <v>257104.85574294286</v>
      </c>
      <c r="N74" s="28">
        <v>747791.88516379241</v>
      </c>
      <c r="O74" s="28"/>
      <c r="P74" s="28">
        <v>38301.690076293664</v>
      </c>
      <c r="Q74" s="28">
        <v>48879.263394408408</v>
      </c>
      <c r="R74" s="28">
        <v>89929.663871227662</v>
      </c>
      <c r="S74" s="28">
        <v>126185.37097042052</v>
      </c>
      <c r="T74" s="28">
        <v>303580.73122322501</v>
      </c>
      <c r="U74" s="28">
        <v>1189275.6043551371</v>
      </c>
      <c r="V74" s="28"/>
      <c r="W74" s="28">
        <v>37395.374449102062</v>
      </c>
      <c r="X74" s="28">
        <v>45962.489055096514</v>
      </c>
      <c r="Y74" s="28">
        <v>76037.391412587109</v>
      </c>
      <c r="Z74" s="28">
        <v>99771.525540909352</v>
      </c>
      <c r="AA74" s="28">
        <v>192925.87038634103</v>
      </c>
      <c r="AB74" s="28">
        <v>454441.59952446714</v>
      </c>
      <c r="AC74" s="27">
        <v>1981</v>
      </c>
    </row>
    <row r="75" spans="1:29" ht="12.75" customHeight="1">
      <c r="A75" s="27">
        <v>1982</v>
      </c>
      <c r="B75" s="28">
        <v>39533.252530016929</v>
      </c>
      <c r="C75" s="28">
        <v>48688.551648032793</v>
      </c>
      <c r="D75" s="28">
        <v>85544.525562995404</v>
      </c>
      <c r="E75" s="28">
        <v>111644.17671468557</v>
      </c>
      <c r="F75" s="28">
        <v>222165.58102059289</v>
      </c>
      <c r="G75" s="28">
        <v>647622.57413537009</v>
      </c>
      <c r="H75" s="28"/>
      <c r="I75" s="28">
        <v>40266.370179873142</v>
      </c>
      <c r="J75" s="28">
        <v>50850.712195533721</v>
      </c>
      <c r="K75" s="28">
        <v>93928.556015431968</v>
      </c>
      <c r="L75" s="28">
        <v>130963.22284979396</v>
      </c>
      <c r="M75" s="28">
        <v>297866.20156791504</v>
      </c>
      <c r="N75" s="28">
        <v>990137.38259951619</v>
      </c>
      <c r="O75" s="28"/>
      <c r="P75" s="28">
        <v>40200.996631478316</v>
      </c>
      <c r="Q75" s="28">
        <v>51007.751128916025</v>
      </c>
      <c r="R75" s="28">
        <v>95230.541339511765</v>
      </c>
      <c r="S75" s="28">
        <v>134749.12359152504</v>
      </c>
      <c r="T75" s="28">
        <v>338446.01406470488</v>
      </c>
      <c r="U75" s="28">
        <v>1514957.678633939</v>
      </c>
      <c r="V75" s="28"/>
      <c r="W75" s="28">
        <v>40210.43702564398</v>
      </c>
      <c r="X75" s="28">
        <v>49526.507927599501</v>
      </c>
      <c r="Y75" s="28">
        <v>82764.53968700004</v>
      </c>
      <c r="Z75" s="28">
        <v>110940.60877411636</v>
      </c>
      <c r="AA75" s="28">
        <v>214891.64907405101</v>
      </c>
      <c r="AB75" s="28">
        <v>519211.8971932127</v>
      </c>
      <c r="AC75" s="27">
        <v>1982</v>
      </c>
    </row>
    <row r="76" spans="1:29" ht="12.75" customHeight="1">
      <c r="A76" s="27">
        <v>1983</v>
      </c>
      <c r="B76" s="28">
        <v>41034.180398829878</v>
      </c>
      <c r="C76" s="28">
        <v>50719.592655778957</v>
      </c>
      <c r="D76" s="28">
        <v>88213.556273204405</v>
      </c>
      <c r="E76" s="28">
        <v>115644.32306016771</v>
      </c>
      <c r="F76" s="28">
        <v>231520.10428980665</v>
      </c>
      <c r="G76" s="28">
        <v>740776.73065961478</v>
      </c>
      <c r="H76" s="28"/>
      <c r="I76" s="28">
        <v>42170.029191696631</v>
      </c>
      <c r="J76" s="28">
        <v>53750.057954725205</v>
      </c>
      <c r="K76" s="28">
        <v>101359.03844867474</v>
      </c>
      <c r="L76" s="28">
        <v>142559.56504958245</v>
      </c>
      <c r="M76" s="28">
        <v>324988.56832432735</v>
      </c>
      <c r="N76" s="28">
        <v>1122516.465637682</v>
      </c>
      <c r="O76" s="28"/>
      <c r="P76" s="28">
        <v>42183.1712438455</v>
      </c>
      <c r="Q76" s="28">
        <v>54254.1757786819</v>
      </c>
      <c r="R76" s="28">
        <v>103087.3505530658</v>
      </c>
      <c r="S76" s="28">
        <v>147888.53784570697</v>
      </c>
      <c r="T76" s="28">
        <v>387162.47465839342</v>
      </c>
      <c r="U76" s="28">
        <v>1699914.7646039685</v>
      </c>
      <c r="V76" s="28"/>
      <c r="W76" s="28">
        <v>42332.098342178477</v>
      </c>
      <c r="X76" s="28">
        <v>52503.308916451628</v>
      </c>
      <c r="Y76" s="28">
        <v>88875.47975104845</v>
      </c>
      <c r="Z76" s="28">
        <v>119954.68770588479</v>
      </c>
      <c r="AA76" s="28">
        <v>236241.06995875301</v>
      </c>
      <c r="AB76" s="28">
        <v>594658.21072905522</v>
      </c>
      <c r="AC76" s="27">
        <v>1983</v>
      </c>
    </row>
    <row r="77" spans="1:29" ht="12.75" customHeight="1">
      <c r="A77" s="27">
        <v>1984</v>
      </c>
      <c r="B77" s="28">
        <v>43897.87178261076</v>
      </c>
      <c r="C77" s="28">
        <v>54725.737737147494</v>
      </c>
      <c r="D77" s="28">
        <v>95708.637268337799</v>
      </c>
      <c r="E77" s="28">
        <v>125639.29523932333</v>
      </c>
      <c r="F77" s="28">
        <v>257141.54693952497</v>
      </c>
      <c r="G77" s="28">
        <v>883162.21179036947</v>
      </c>
      <c r="H77" s="28"/>
      <c r="I77" s="28">
        <v>45255.918656250142</v>
      </c>
      <c r="J77" s="28">
        <v>58132.804238033925</v>
      </c>
      <c r="K77" s="28">
        <v>108322.23812602955</v>
      </c>
      <c r="L77" s="28">
        <v>154457.21829640793</v>
      </c>
      <c r="M77" s="28">
        <v>366853.3522971606</v>
      </c>
      <c r="N77" s="28">
        <v>1324864.7697638464</v>
      </c>
      <c r="O77" s="28"/>
      <c r="P77" s="28">
        <v>45064.716876106075</v>
      </c>
      <c r="Q77" s="28">
        <v>58531.698167783274</v>
      </c>
      <c r="R77" s="28">
        <v>112381.39260577169</v>
      </c>
      <c r="S77" s="28">
        <v>159958.30851312468</v>
      </c>
      <c r="T77" s="28">
        <v>417846.3636184124</v>
      </c>
      <c r="U77" s="28">
        <v>2060316.6086820497</v>
      </c>
      <c r="V77" s="28"/>
      <c r="W77" s="28">
        <v>44672.837577549551</v>
      </c>
      <c r="X77" s="28">
        <v>55523.48416310129</v>
      </c>
      <c r="Y77" s="28">
        <v>95267.56857723782</v>
      </c>
      <c r="Z77" s="28">
        <v>128163.5081669347</v>
      </c>
      <c r="AA77" s="28">
        <v>264914.9084620807</v>
      </c>
      <c r="AB77" s="28">
        <v>681265.55083308963</v>
      </c>
      <c r="AC77" s="27">
        <v>1984</v>
      </c>
    </row>
    <row r="78" spans="1:29" ht="12.75" customHeight="1">
      <c r="A78" s="27">
        <v>1985</v>
      </c>
      <c r="B78" s="28">
        <v>46154.088918913767</v>
      </c>
      <c r="C78" s="28">
        <v>57736.51960372617</v>
      </c>
      <c r="D78" s="28">
        <v>102208.18665206376</v>
      </c>
      <c r="E78" s="28">
        <v>132738.70688168454</v>
      </c>
      <c r="F78" s="28">
        <v>291300.61877307523</v>
      </c>
      <c r="G78" s="28">
        <v>921243.10582594736</v>
      </c>
      <c r="H78" s="28"/>
      <c r="I78" s="28">
        <v>48013.526861180566</v>
      </c>
      <c r="J78" s="28">
        <v>62319.716699218152</v>
      </c>
      <c r="K78" s="28">
        <v>118597.73032913727</v>
      </c>
      <c r="L78" s="28">
        <v>167692.34426703391</v>
      </c>
      <c r="M78" s="28">
        <v>426804.31320785958</v>
      </c>
      <c r="N78" s="28">
        <v>1447280.5010887256</v>
      </c>
      <c r="O78" s="28"/>
      <c r="P78" s="28">
        <v>47720.764291547071</v>
      </c>
      <c r="Q78" s="28">
        <v>62714.792973548487</v>
      </c>
      <c r="R78" s="28">
        <v>123636.55158576234</v>
      </c>
      <c r="S78" s="28">
        <v>176049.4276665306</v>
      </c>
      <c r="T78" s="28">
        <v>496381.02560254611</v>
      </c>
      <c r="U78" s="28">
        <v>2277409.3187161679</v>
      </c>
      <c r="V78" s="28"/>
      <c r="W78" s="28">
        <v>46937.729930148693</v>
      </c>
      <c r="X78" s="28">
        <v>58767.693077431715</v>
      </c>
      <c r="Y78" s="28">
        <v>100489.01973192491</v>
      </c>
      <c r="Z78" s="28">
        <v>134963.87523678533</v>
      </c>
      <c r="AA78" s="28">
        <v>275815.34329013474</v>
      </c>
      <c r="AB78" s="28">
        <v>738594.92200119561</v>
      </c>
      <c r="AC78" s="27">
        <v>1985</v>
      </c>
    </row>
    <row r="79" spans="1:29" ht="12.75" customHeight="1">
      <c r="A79" s="27">
        <v>1986</v>
      </c>
      <c r="B79" s="28">
        <v>47954.707633126469</v>
      </c>
      <c r="C79" s="28">
        <v>59697.650581296213</v>
      </c>
      <c r="D79" s="28">
        <v>105505.22554199508</v>
      </c>
      <c r="E79" s="28">
        <v>137185.14944674729</v>
      </c>
      <c r="F79" s="28">
        <v>263087.80063316826</v>
      </c>
      <c r="G79" s="28">
        <v>920539.91654827434</v>
      </c>
      <c r="H79" s="28"/>
      <c r="I79" s="28">
        <v>50999.708654612834</v>
      </c>
      <c r="J79" s="28">
        <v>67837.519773195425</v>
      </c>
      <c r="K79" s="28">
        <v>137393.09516973345</v>
      </c>
      <c r="L79" s="28">
        <v>225611.51970082367</v>
      </c>
      <c r="M79" s="28">
        <v>471473.75909199304</v>
      </c>
      <c r="N79" s="28">
        <v>2027195.1578914018</v>
      </c>
      <c r="O79" s="28"/>
      <c r="P79" s="28">
        <v>50576.237834716856</v>
      </c>
      <c r="Q79" s="28">
        <v>68260.188571239254</v>
      </c>
      <c r="R79" s="28">
        <v>143403.3649492414</v>
      </c>
      <c r="S79" s="28">
        <v>231385.70479629529</v>
      </c>
      <c r="T79" s="28">
        <v>646511.86016751151</v>
      </c>
      <c r="U79" s="28">
        <v>3502128.6226410791</v>
      </c>
      <c r="V79" s="28"/>
      <c r="W79" s="28">
        <v>49048.806487890324</v>
      </c>
      <c r="X79" s="28">
        <v>61587.073251816983</v>
      </c>
      <c r="Y79" s="28">
        <v>105686.88246896412</v>
      </c>
      <c r="Z79" s="28">
        <v>139933.0827703714</v>
      </c>
      <c r="AA79" s="28">
        <v>285167.55777953455</v>
      </c>
      <c r="AB79" s="28">
        <v>784624.20909717027</v>
      </c>
      <c r="AC79" s="27">
        <v>1986</v>
      </c>
    </row>
    <row r="80" spans="1:29" ht="12.75" customHeight="1">
      <c r="A80" s="27">
        <v>1987</v>
      </c>
      <c r="B80" s="28">
        <v>50901.808729954602</v>
      </c>
      <c r="C80" s="28">
        <v>63671.941890673188</v>
      </c>
      <c r="D80" s="28">
        <v>120802.56189156105</v>
      </c>
      <c r="E80" s="28">
        <v>167378.46546760635</v>
      </c>
      <c r="F80" s="28">
        <v>385114.53128573875</v>
      </c>
      <c r="G80" s="28">
        <v>1316085.6659659173</v>
      </c>
      <c r="H80" s="28"/>
      <c r="I80" s="28">
        <v>52370.906286068101</v>
      </c>
      <c r="J80" s="28">
        <v>67291.210138393741</v>
      </c>
      <c r="K80" s="28">
        <v>132539.33004134556</v>
      </c>
      <c r="L80" s="28">
        <v>191405.65578858589</v>
      </c>
      <c r="M80" s="28">
        <v>457633.16043822805</v>
      </c>
      <c r="N80" s="28">
        <v>1599320.8227233281</v>
      </c>
      <c r="O80" s="28"/>
      <c r="P80" s="28">
        <v>52230.992233104917</v>
      </c>
      <c r="Q80" s="28">
        <v>67585.913309568306</v>
      </c>
      <c r="R80" s="28">
        <v>136768.98101682012</v>
      </c>
      <c r="S80" s="28">
        <v>198330.18533259499</v>
      </c>
      <c r="T80" s="28">
        <v>499363.46357952052</v>
      </c>
      <c r="U80" s="28">
        <v>2028790.4279435177</v>
      </c>
      <c r="V80" s="28"/>
      <c r="W80" s="28">
        <v>50623.662290137327</v>
      </c>
      <c r="X80" s="28">
        <v>63712.240872335511</v>
      </c>
      <c r="Y80" s="28">
        <v>113802.21577857186</v>
      </c>
      <c r="Z80" s="28">
        <v>155999.74853751017</v>
      </c>
      <c r="AA80" s="28">
        <v>347020.8156640107</v>
      </c>
      <c r="AB80" s="28">
        <v>993891.72814133775</v>
      </c>
      <c r="AC80" s="27">
        <v>1987</v>
      </c>
    </row>
    <row r="81" spans="1:29" ht="12.75" customHeight="1">
      <c r="A81" s="27">
        <v>1988</v>
      </c>
      <c r="B81" s="28">
        <v>53664.550213359093</v>
      </c>
      <c r="C81" s="28">
        <v>68338.434285335228</v>
      </c>
      <c r="D81" s="28">
        <v>138074.86970933492</v>
      </c>
      <c r="E81" s="28">
        <v>200792.31919438791</v>
      </c>
      <c r="F81" s="28">
        <v>521789.10163934896</v>
      </c>
      <c r="G81" s="28">
        <v>2053230.5886625706</v>
      </c>
      <c r="H81" s="28"/>
      <c r="I81" s="28">
        <v>54989.226652180536</v>
      </c>
      <c r="J81" s="28">
        <v>71747.911474257184</v>
      </c>
      <c r="K81" s="28">
        <v>152151.20609196057</v>
      </c>
      <c r="L81" s="28">
        <v>231267.53524931709</v>
      </c>
      <c r="M81" s="28">
        <v>632254.64539629407</v>
      </c>
      <c r="N81" s="28">
        <v>2592543.1838195403</v>
      </c>
      <c r="O81" s="28"/>
      <c r="P81" s="28">
        <v>54826.9849887448</v>
      </c>
      <c r="Q81" s="28">
        <v>71972.401424577212</v>
      </c>
      <c r="R81" s="28">
        <v>154298.65644724976</v>
      </c>
      <c r="S81" s="28">
        <v>235434.11739138898</v>
      </c>
      <c r="T81" s="28">
        <v>670578.52981816523</v>
      </c>
      <c r="U81" s="28">
        <v>3107165.2269527926</v>
      </c>
      <c r="V81" s="28"/>
      <c r="W81" s="28">
        <v>52641.934902564761</v>
      </c>
      <c r="X81" s="28">
        <v>67052.629224481774</v>
      </c>
      <c r="Y81" s="28">
        <v>123344.19993296966</v>
      </c>
      <c r="Z81" s="28">
        <v>176926.82991508182</v>
      </c>
      <c r="AA81" s="28">
        <v>422272.00134052645</v>
      </c>
      <c r="AB81" s="28">
        <v>1362728.4620126523</v>
      </c>
      <c r="AC81" s="27">
        <v>1988</v>
      </c>
    </row>
    <row r="82" spans="1:29" ht="12.75" customHeight="1">
      <c r="A82" s="27">
        <v>1989</v>
      </c>
      <c r="B82" s="28">
        <v>56268.624935816682</v>
      </c>
      <c r="C82" s="28">
        <v>72598.560753166108</v>
      </c>
      <c r="D82" s="28">
        <v>145823.86699950404</v>
      </c>
      <c r="E82" s="28">
        <v>211793.87018549268</v>
      </c>
      <c r="F82" s="28">
        <v>522758.62263677956</v>
      </c>
      <c r="G82" s="28">
        <v>1895155.144496192</v>
      </c>
      <c r="H82" s="28"/>
      <c r="I82" s="28">
        <v>57586.769411249792</v>
      </c>
      <c r="J82" s="28">
        <v>75589.882949262712</v>
      </c>
      <c r="K82" s="28">
        <v>159084.46674325655</v>
      </c>
      <c r="L82" s="28">
        <v>237567.1159277113</v>
      </c>
      <c r="M82" s="28">
        <v>614992.46788133553</v>
      </c>
      <c r="N82" s="28">
        <v>2391183.5919262301</v>
      </c>
      <c r="O82" s="28"/>
      <c r="P82" s="28">
        <v>57530.885762560509</v>
      </c>
      <c r="Q82" s="28">
        <v>76019.357807096167</v>
      </c>
      <c r="R82" s="28">
        <v>160502.10336209965</v>
      </c>
      <c r="S82" s="28">
        <v>243020.13390419603</v>
      </c>
      <c r="T82" s="28">
        <v>646542.3711704918</v>
      </c>
      <c r="U82" s="28">
        <v>2796948.1414512782</v>
      </c>
      <c r="V82" s="28"/>
      <c r="W82" s="28">
        <v>54946.798860800154</v>
      </c>
      <c r="X82" s="28">
        <v>70354.006221649237</v>
      </c>
      <c r="Y82" s="28">
        <v>127326.46900039034</v>
      </c>
      <c r="Z82" s="28">
        <v>179639.52471835172</v>
      </c>
      <c r="AA82" s="28">
        <v>395619.38411466079</v>
      </c>
      <c r="AB82" s="28">
        <v>1209263.5914843744</v>
      </c>
      <c r="AC82" s="27">
        <v>1989</v>
      </c>
    </row>
    <row r="83" spans="1:29" ht="12.75" customHeight="1">
      <c r="A83" s="27">
        <v>1990</v>
      </c>
      <c r="B83" s="28">
        <v>58515.124290763481</v>
      </c>
      <c r="C83" s="28">
        <v>75524.238154114078</v>
      </c>
      <c r="D83" s="28">
        <v>152866.28458118471</v>
      </c>
      <c r="E83" s="28">
        <v>225885.15562125848</v>
      </c>
      <c r="F83" s="28">
        <v>562611.56499689422</v>
      </c>
      <c r="G83" s="28">
        <v>2108174.0545117939</v>
      </c>
      <c r="H83" s="28"/>
      <c r="I83" s="28">
        <v>59430.883182570375</v>
      </c>
      <c r="J83" s="28">
        <v>77736.493015550746</v>
      </c>
      <c r="K83" s="28">
        <v>162140.81462108489</v>
      </c>
      <c r="L83" s="28">
        <v>245577.46105601487</v>
      </c>
      <c r="M83" s="28">
        <v>628543.22606570181</v>
      </c>
      <c r="N83" s="28">
        <v>2484902.4845951474</v>
      </c>
      <c r="O83" s="28"/>
      <c r="P83" s="28">
        <v>59437.112834895597</v>
      </c>
      <c r="Q83" s="28">
        <v>78151.976060564513</v>
      </c>
      <c r="R83" s="28">
        <v>163818.17675140299</v>
      </c>
      <c r="S83" s="28">
        <v>248454.20148486525</v>
      </c>
      <c r="T83" s="28">
        <v>661231.56793553359</v>
      </c>
      <c r="U83" s="28">
        <v>2787534.943488732</v>
      </c>
      <c r="V83" s="28"/>
      <c r="W83" s="28">
        <v>57384.36956489466</v>
      </c>
      <c r="X83" s="28">
        <v>73305.511804844849</v>
      </c>
      <c r="Y83" s="28">
        <v>134182.87086132017</v>
      </c>
      <c r="Z83" s="28">
        <v>190227.7270248564</v>
      </c>
      <c r="AA83" s="28">
        <v>440660.65297237248</v>
      </c>
      <c r="AB83" s="28">
        <v>1333650.6267943818</v>
      </c>
      <c r="AC83" s="27">
        <v>1990</v>
      </c>
    </row>
    <row r="84" spans="1:29" ht="12.75" customHeight="1">
      <c r="A84" s="27">
        <v>1991</v>
      </c>
      <c r="B84" s="28">
        <v>60506.188838507602</v>
      </c>
      <c r="C84" s="28">
        <v>78849.661807981538</v>
      </c>
      <c r="D84" s="28">
        <v>154792.84268521107</v>
      </c>
      <c r="E84" s="28">
        <v>223385.17735175093</v>
      </c>
      <c r="F84" s="28">
        <v>522401.44420723512</v>
      </c>
      <c r="G84" s="28">
        <v>1989953.6821516289</v>
      </c>
      <c r="H84" s="28"/>
      <c r="I84" s="28">
        <v>61498.236612397697</v>
      </c>
      <c r="J84" s="28">
        <v>81152.60074526642</v>
      </c>
      <c r="K84" s="28">
        <v>162826.58755738713</v>
      </c>
      <c r="L84" s="28">
        <v>238476.00259670717</v>
      </c>
      <c r="M84" s="28">
        <v>576988.97938567004</v>
      </c>
      <c r="N84" s="28">
        <v>2186223.9584644041</v>
      </c>
      <c r="O84" s="28"/>
      <c r="P84" s="28">
        <v>61608.464142829929</v>
      </c>
      <c r="Q84" s="28">
        <v>81728.335479587622</v>
      </c>
      <c r="R84" s="28">
        <v>164623.38720201387</v>
      </c>
      <c r="S84" s="28">
        <v>246075.79481189241</v>
      </c>
      <c r="T84" s="28">
        <v>619192.66133735783</v>
      </c>
      <c r="U84" s="28">
        <v>2492926.666582738</v>
      </c>
      <c r="V84" s="28"/>
      <c r="W84" s="28">
        <v>59644.250446931954</v>
      </c>
      <c r="X84" s="28">
        <v>76951.167369250179</v>
      </c>
      <c r="Y84" s="28">
        <v>140578.21256036407</v>
      </c>
      <c r="Z84" s="28">
        <v>195128.55952186362</v>
      </c>
      <c r="AA84" s="28">
        <v>424855.09183195216</v>
      </c>
      <c r="AB84" s="28">
        <v>1252564.3206681649</v>
      </c>
      <c r="AC84" s="27">
        <v>1991</v>
      </c>
    </row>
    <row r="85" spans="1:29" ht="12.75" customHeight="1">
      <c r="A85" s="27">
        <v>1992</v>
      </c>
      <c r="B85" s="28">
        <v>62031.470014801962</v>
      </c>
      <c r="C85" s="28">
        <v>80490.51968486204</v>
      </c>
      <c r="D85" s="28">
        <v>165145.72294260556</v>
      </c>
      <c r="E85" s="28">
        <v>244812.80458843149</v>
      </c>
      <c r="F85" s="28">
        <v>605609.19017725799</v>
      </c>
      <c r="G85" s="28">
        <v>2440177.0563009037</v>
      </c>
      <c r="H85" s="28"/>
      <c r="I85" s="28">
        <v>63030.057455675007</v>
      </c>
      <c r="J85" s="28">
        <v>82707.887267151062</v>
      </c>
      <c r="K85" s="28">
        <v>174387.50539030318</v>
      </c>
      <c r="L85" s="28">
        <v>263694.33323731041</v>
      </c>
      <c r="M85" s="28">
        <v>677968.63195457752</v>
      </c>
      <c r="N85" s="28">
        <v>2746203.6364465049</v>
      </c>
      <c r="O85" s="28"/>
      <c r="P85" s="28">
        <v>63060.263837338418</v>
      </c>
      <c r="Q85" s="28">
        <v>83033.554769324866</v>
      </c>
      <c r="R85" s="28">
        <v>175700.33479098295</v>
      </c>
      <c r="S85" s="28">
        <v>266579.81830356031</v>
      </c>
      <c r="T85" s="28">
        <v>697651.50176488573</v>
      </c>
      <c r="U85" s="28">
        <v>3075765.6308812303</v>
      </c>
      <c r="V85" s="28"/>
      <c r="W85" s="28">
        <v>62165.298580150804</v>
      </c>
      <c r="X85" s="28">
        <v>79915.757423131101</v>
      </c>
      <c r="Y85" s="28">
        <v>150157.49758011365</v>
      </c>
      <c r="Z85" s="28">
        <v>213628.88737235928</v>
      </c>
      <c r="AA85" s="28">
        <v>495430.74896601954</v>
      </c>
      <c r="AB85" s="28">
        <v>1729096.2369153106</v>
      </c>
      <c r="AC85" s="27">
        <v>1992</v>
      </c>
    </row>
    <row r="86" spans="1:29" ht="12.75" customHeight="1">
      <c r="A86" s="27">
        <v>1993</v>
      </c>
      <c r="B86" s="28">
        <v>63397.28243971413</v>
      </c>
      <c r="C86" s="28">
        <v>82063.7243343749</v>
      </c>
      <c r="D86" s="28">
        <v>169348.15156294018</v>
      </c>
      <c r="E86" s="28">
        <v>239744.85884040646</v>
      </c>
      <c r="F86" s="28">
        <v>574672.95310096303</v>
      </c>
      <c r="G86" s="28">
        <v>2111562.9703449742</v>
      </c>
      <c r="H86" s="28"/>
      <c r="I86" s="28">
        <v>64517.341161842654</v>
      </c>
      <c r="J86" s="28">
        <v>84885.052180766157</v>
      </c>
      <c r="K86" s="28">
        <v>179230.47152701119</v>
      </c>
      <c r="L86" s="28">
        <v>261645.58996486777</v>
      </c>
      <c r="M86" s="28">
        <v>661610.12755241944</v>
      </c>
      <c r="N86" s="28">
        <v>2483303.8541167811</v>
      </c>
      <c r="O86" s="28"/>
      <c r="P86" s="28">
        <v>64629.525103804648</v>
      </c>
      <c r="Q86" s="28">
        <v>85230.186230642386</v>
      </c>
      <c r="R86" s="28">
        <v>180558.73575875422</v>
      </c>
      <c r="S86" s="28">
        <v>265183.02019154839</v>
      </c>
      <c r="T86" s="28">
        <v>683659.19523868361</v>
      </c>
      <c r="U86" s="28">
        <v>2924486.01094716</v>
      </c>
      <c r="V86" s="28"/>
      <c r="W86" s="28">
        <v>63556.444790731817</v>
      </c>
      <c r="X86" s="28">
        <v>82152.930880077271</v>
      </c>
      <c r="Y86" s="28">
        <v>154386.79117244767</v>
      </c>
      <c r="Z86" s="28">
        <v>216166.65957041699</v>
      </c>
      <c r="AA86" s="28">
        <v>481639.95627476193</v>
      </c>
      <c r="AB86" s="28">
        <v>1539477.8373581141</v>
      </c>
      <c r="AC86" s="27">
        <v>1993</v>
      </c>
    </row>
    <row r="87" spans="1:29" ht="12.75" customHeight="1">
      <c r="A87" s="27">
        <v>1994</v>
      </c>
      <c r="B87" s="28">
        <v>65778.684775131173</v>
      </c>
      <c r="C87" s="28">
        <v>85901.395883206322</v>
      </c>
      <c r="D87" s="28">
        <v>177618.8260370738</v>
      </c>
      <c r="E87" s="28">
        <v>251615.76129055483</v>
      </c>
      <c r="F87" s="28">
        <v>599438.99891305179</v>
      </c>
      <c r="G87" s="28">
        <v>2229181.6736720251</v>
      </c>
      <c r="H87" s="28"/>
      <c r="I87" s="28">
        <v>67085.05890249135</v>
      </c>
      <c r="J87" s="28">
        <v>88574.433220234059</v>
      </c>
      <c r="K87" s="28">
        <v>187830.2739373206</v>
      </c>
      <c r="L87" s="28">
        <v>274469.01904756133</v>
      </c>
      <c r="M87" s="28">
        <v>677626.460114263</v>
      </c>
      <c r="N87" s="28">
        <v>2576422.0029293885</v>
      </c>
      <c r="O87" s="28"/>
      <c r="P87" s="28">
        <v>66993.772243659536</v>
      </c>
      <c r="Q87" s="28">
        <v>89052.327735918283</v>
      </c>
      <c r="R87" s="28">
        <v>189073.33279078949</v>
      </c>
      <c r="S87" s="28">
        <v>276438.94863696094</v>
      </c>
      <c r="T87" s="28">
        <v>712257.02074820909</v>
      </c>
      <c r="U87" s="28">
        <v>3059311.5652954131</v>
      </c>
      <c r="V87" s="28"/>
      <c r="W87" s="28">
        <v>65647.794032282196</v>
      </c>
      <c r="X87" s="28">
        <v>84705.98097475851</v>
      </c>
      <c r="Y87" s="28">
        <v>158861.53720511479</v>
      </c>
      <c r="Z87" s="28">
        <v>221855.14204797323</v>
      </c>
      <c r="AA87" s="28">
        <v>474660.98322985647</v>
      </c>
      <c r="AB87" s="28">
        <v>1450790.1696369774</v>
      </c>
      <c r="AC87" s="27">
        <v>1994</v>
      </c>
    </row>
    <row r="88" spans="1:29" ht="12.75" customHeight="1">
      <c r="A88" s="27">
        <v>1995</v>
      </c>
      <c r="B88" s="28">
        <v>69004.792464188373</v>
      </c>
      <c r="C88" s="28">
        <v>90429.780248952986</v>
      </c>
      <c r="D88" s="28">
        <v>188795.0993671953</v>
      </c>
      <c r="E88" s="28">
        <v>271335.91365016258</v>
      </c>
      <c r="F88" s="28">
        <v>649691.13640863739</v>
      </c>
      <c r="G88" s="28">
        <v>2532360.9524004553</v>
      </c>
      <c r="H88" s="28"/>
      <c r="I88" s="28">
        <v>70432.021287603478</v>
      </c>
      <c r="J88" s="28">
        <v>93891.966929461996</v>
      </c>
      <c r="K88" s="28">
        <v>203559.45277956015</v>
      </c>
      <c r="L88" s="28">
        <v>301043.77802851045</v>
      </c>
      <c r="M88" s="28">
        <v>754957.67369316996</v>
      </c>
      <c r="N88" s="28">
        <v>2929115.3754849536</v>
      </c>
      <c r="O88" s="28"/>
      <c r="P88" s="28">
        <v>70404.659448688253</v>
      </c>
      <c r="Q88" s="28">
        <v>94064.745089577045</v>
      </c>
      <c r="R88" s="28">
        <v>203175.81011296727</v>
      </c>
      <c r="S88" s="28">
        <v>301734.25478009257</v>
      </c>
      <c r="T88" s="28">
        <v>796243.17233635543</v>
      </c>
      <c r="U88" s="28">
        <v>3559615.9574960722</v>
      </c>
      <c r="V88" s="28"/>
      <c r="W88" s="28">
        <v>68477.343657979465</v>
      </c>
      <c r="X88" s="28">
        <v>88698.876719183274</v>
      </c>
      <c r="Y88" s="28">
        <v>168633.61545399169</v>
      </c>
      <c r="Z88" s="28">
        <v>238137.50917248966</v>
      </c>
      <c r="AA88" s="28">
        <v>523304.4508763465</v>
      </c>
      <c r="AB88" s="28">
        <v>1695322.2253969794</v>
      </c>
      <c r="AC88" s="27">
        <v>1995</v>
      </c>
    </row>
    <row r="89" spans="1:29" ht="12.75" customHeight="1">
      <c r="A89" s="27">
        <v>1996</v>
      </c>
      <c r="B89" s="28">
        <v>70250</v>
      </c>
      <c r="C89" s="28">
        <v>95090</v>
      </c>
      <c r="D89" s="28">
        <v>205000</v>
      </c>
      <c r="E89" s="28">
        <v>301192</v>
      </c>
      <c r="F89" s="28">
        <v>754014</v>
      </c>
      <c r="G89" s="28">
        <v>3037962</v>
      </c>
      <c r="H89" s="28"/>
      <c r="I89" s="28">
        <v>72258.794486731116</v>
      </c>
      <c r="J89" s="28">
        <v>98949.011446409961</v>
      </c>
      <c r="K89" s="28">
        <v>220928.97941588529</v>
      </c>
      <c r="L89" s="28">
        <v>340041.77250917285</v>
      </c>
      <c r="M89" s="28">
        <v>898919.88555078651</v>
      </c>
      <c r="N89" s="28">
        <v>3819414.1312547135</v>
      </c>
      <c r="O89" s="28"/>
      <c r="P89" s="28">
        <v>71664</v>
      </c>
      <c r="Q89" s="28">
        <v>97694</v>
      </c>
      <c r="R89" s="28">
        <v>222007</v>
      </c>
      <c r="S89" s="28">
        <v>335500</v>
      </c>
      <c r="T89" s="28">
        <v>916362</v>
      </c>
      <c r="U89" s="28">
        <v>4418650</v>
      </c>
      <c r="V89" s="28"/>
      <c r="W89" s="28">
        <v>70133.679085944517</v>
      </c>
      <c r="X89" s="28">
        <v>92310.635278361457</v>
      </c>
      <c r="Y89" s="28">
        <v>179028.53563915761</v>
      </c>
      <c r="Z89" s="28">
        <v>255920.67195083931</v>
      </c>
      <c r="AA89" s="28">
        <v>563348.96623236418</v>
      </c>
      <c r="AB89" s="28">
        <v>1957664.865433994</v>
      </c>
      <c r="AC89" s="27">
        <v>1996</v>
      </c>
    </row>
    <row r="90" spans="1:29" ht="12.75" customHeight="1">
      <c r="A90" s="27">
        <v>1997</v>
      </c>
      <c r="B90" s="28">
        <v>74050</v>
      </c>
      <c r="C90" s="28">
        <v>99940</v>
      </c>
      <c r="D90" s="28">
        <v>218127</v>
      </c>
      <c r="E90" s="28">
        <v>323490</v>
      </c>
      <c r="F90" s="28">
        <v>847140</v>
      </c>
      <c r="G90" s="28">
        <v>3525970</v>
      </c>
      <c r="H90" s="28"/>
      <c r="I90" s="28">
        <v>76727.800227955639</v>
      </c>
      <c r="J90" s="28">
        <v>105427.50145049841</v>
      </c>
      <c r="K90" s="28">
        <v>240931.13160656096</v>
      </c>
      <c r="L90" s="28">
        <v>376019.99302568857</v>
      </c>
      <c r="M90" s="28">
        <v>1058263.5852592129</v>
      </c>
      <c r="N90" s="28">
        <v>4612728.9377289368</v>
      </c>
      <c r="O90" s="28"/>
      <c r="P90" s="28">
        <v>76120</v>
      </c>
      <c r="Q90" s="28">
        <v>104250</v>
      </c>
      <c r="R90" s="28">
        <v>244400</v>
      </c>
      <c r="S90" s="28">
        <v>373000</v>
      </c>
      <c r="T90" s="28">
        <v>1076000</v>
      </c>
      <c r="U90" s="28">
        <v>5416410.9999999991</v>
      </c>
      <c r="V90" s="28"/>
      <c r="W90" s="28">
        <v>72966.305972834627</v>
      </c>
      <c r="X90" s="28">
        <v>95558.302110826757</v>
      </c>
      <c r="Y90" s="28">
        <v>191627.15780669288</v>
      </c>
      <c r="Z90" s="28">
        <v>269716.70130531496</v>
      </c>
      <c r="AA90" s="28">
        <v>619973.2306505905</v>
      </c>
      <c r="AB90" s="28">
        <v>2327880.2509925193</v>
      </c>
      <c r="AC90" s="27">
        <v>1997</v>
      </c>
    </row>
    <row r="91" spans="1:29" ht="12.75" customHeight="1">
      <c r="A91" s="27">
        <v>1998</v>
      </c>
      <c r="B91" s="28">
        <v>77600</v>
      </c>
      <c r="C91" s="28">
        <v>105615</v>
      </c>
      <c r="D91" s="28">
        <v>234430</v>
      </c>
      <c r="E91" s="28">
        <v>348177</v>
      </c>
      <c r="F91" s="28">
        <v>916836</v>
      </c>
      <c r="G91" s="28">
        <v>4069500</v>
      </c>
      <c r="H91" s="28"/>
      <c r="I91" s="28">
        <v>81069.786878395302</v>
      </c>
      <c r="J91" s="28">
        <v>112517.97794705159</v>
      </c>
      <c r="K91" s="28">
        <v>262961.30117779021</v>
      </c>
      <c r="L91" s="28">
        <v>413929.7390477322</v>
      </c>
      <c r="M91" s="28">
        <v>1163866.7089812758</v>
      </c>
      <c r="N91" s="28">
        <v>5343005.3174030064</v>
      </c>
      <c r="O91" s="28"/>
      <c r="P91" s="28">
        <v>80070</v>
      </c>
      <c r="Q91" s="28">
        <v>110800</v>
      </c>
      <c r="R91" s="28">
        <v>262126</v>
      </c>
      <c r="S91" s="28">
        <v>410063</v>
      </c>
      <c r="T91" s="28">
        <v>1221073</v>
      </c>
      <c r="U91" s="28">
        <v>6454999.9999999991</v>
      </c>
      <c r="V91" s="28"/>
      <c r="W91" s="28">
        <v>75743.888902199978</v>
      </c>
      <c r="X91" s="28">
        <v>100229.85996059998</v>
      </c>
      <c r="Y91" s="28">
        <v>200036.60143259997</v>
      </c>
      <c r="Z91" s="28">
        <v>285995.91478439997</v>
      </c>
      <c r="AA91" s="28">
        <v>669488.93096879986</v>
      </c>
      <c r="AB91" s="28">
        <v>2792120.0967455995</v>
      </c>
      <c r="AC91" s="27">
        <v>1998</v>
      </c>
    </row>
    <row r="92" spans="1:29" ht="12.75" customHeight="1">
      <c r="A92" s="27">
        <v>1999</v>
      </c>
      <c r="B92" s="28">
        <v>81630</v>
      </c>
      <c r="C92" s="28">
        <v>111708</v>
      </c>
      <c r="D92" s="28">
        <v>250179</v>
      </c>
      <c r="E92" s="28">
        <v>372919</v>
      </c>
      <c r="F92" s="28">
        <v>1011626</v>
      </c>
      <c r="G92" s="28">
        <v>4609583</v>
      </c>
      <c r="I92" s="28">
        <v>86044.06029303254</v>
      </c>
      <c r="J92" s="28">
        <v>120498.35499703354</v>
      </c>
      <c r="K92" s="28">
        <v>285331.88868613128</v>
      </c>
      <c r="L92" s="28">
        <v>452489.23132924823</v>
      </c>
      <c r="M92" s="28">
        <v>1305239.6619572928</v>
      </c>
      <c r="N92" s="28">
        <v>6017732.3759791106</v>
      </c>
      <c r="P92" s="28">
        <v>84850</v>
      </c>
      <c r="Q92" s="28">
        <v>117700</v>
      </c>
      <c r="R92" s="28">
        <v>287235</v>
      </c>
      <c r="S92" s="28">
        <v>449300</v>
      </c>
      <c r="T92" s="28">
        <v>1376939</v>
      </c>
      <c r="U92" s="28">
        <v>7381922.9999999991</v>
      </c>
      <c r="V92" s="28"/>
      <c r="W92" s="28">
        <v>79333.442524165192</v>
      </c>
      <c r="X92" s="28">
        <v>105067.20799034878</v>
      </c>
      <c r="Y92" s="28">
        <v>213088.85076637194</v>
      </c>
      <c r="Z92" s="28">
        <v>303831.79029847553</v>
      </c>
      <c r="AA92" s="28">
        <v>723288.00758404669</v>
      </c>
      <c r="AB92" s="28">
        <v>3387400.7219455447</v>
      </c>
      <c r="AC92" s="27">
        <v>1999</v>
      </c>
    </row>
    <row r="93" spans="1:29" ht="12.75" customHeight="1">
      <c r="A93" s="27">
        <v>2000</v>
      </c>
      <c r="B93" s="28">
        <v>84920</v>
      </c>
      <c r="C93" s="28">
        <v>116800</v>
      </c>
      <c r="D93" s="28">
        <v>262000</v>
      </c>
      <c r="E93" s="28">
        <v>393100</v>
      </c>
      <c r="F93" s="28">
        <v>1112000</v>
      </c>
      <c r="G93" s="28">
        <v>5305000</v>
      </c>
      <c r="I93" s="28">
        <v>89767.441860465129</v>
      </c>
      <c r="J93" s="28">
        <v>126304.40659637742</v>
      </c>
      <c r="K93" s="28">
        <v>302069.52210756904</v>
      </c>
      <c r="L93" s="28">
        <v>486781.00427218125</v>
      </c>
      <c r="M93" s="28">
        <v>1477151.9659936237</v>
      </c>
      <c r="N93" s="28">
        <v>7236393.3978993306</v>
      </c>
      <c r="P93" s="28">
        <v>89977.918475383805</v>
      </c>
      <c r="Q93" s="28">
        <v>127531.92165166755</v>
      </c>
      <c r="R93" s="28">
        <v>313697.53308628907</v>
      </c>
      <c r="S93" s="28">
        <v>482906.59502382216</v>
      </c>
      <c r="T93" s="28">
        <v>1547553.833774484</v>
      </c>
      <c r="U93" s="28">
        <v>8752118.3282159884</v>
      </c>
      <c r="V93" s="28"/>
      <c r="W93" s="28">
        <v>82843.788247750126</v>
      </c>
      <c r="X93" s="28">
        <v>110434.0751720487</v>
      </c>
      <c r="Y93" s="28">
        <v>226840.91053467442</v>
      </c>
      <c r="Z93" s="28">
        <v>323303.90471148759</v>
      </c>
      <c r="AA93" s="28">
        <v>823761.40815246163</v>
      </c>
      <c r="AB93" s="28">
        <v>4111362.0571731078</v>
      </c>
      <c r="AC93" s="27">
        <v>2000</v>
      </c>
    </row>
    <row r="94" spans="1:29" ht="12.75" customHeight="1">
      <c r="A94" s="27">
        <v>2001</v>
      </c>
      <c r="B94" s="28">
        <v>87058</v>
      </c>
      <c r="C94" s="28">
        <v>119000</v>
      </c>
      <c r="D94" s="28">
        <v>261800</v>
      </c>
      <c r="E94" s="28">
        <v>386200</v>
      </c>
      <c r="F94" s="28">
        <v>1051000</v>
      </c>
      <c r="G94" s="28">
        <v>4554700</v>
      </c>
      <c r="I94" s="28">
        <v>89262.790936122212</v>
      </c>
      <c r="J94" s="28">
        <v>123220.29510742944</v>
      </c>
      <c r="K94" s="28">
        <v>279238.44061650045</v>
      </c>
      <c r="L94" s="28">
        <v>430210.53804166202</v>
      </c>
      <c r="M94" s="28">
        <v>1224228.3051834593</v>
      </c>
      <c r="N94" s="28">
        <v>5454730.5389221553</v>
      </c>
      <c r="P94" s="28">
        <v>89991.925886712939</v>
      </c>
      <c r="Q94" s="28">
        <v>125405.36315510908</v>
      </c>
      <c r="R94" s="28">
        <v>290304.30757014418</v>
      </c>
      <c r="S94" s="28">
        <v>438172.02593965252</v>
      </c>
      <c r="T94" s="28">
        <v>1269079.4743250452</v>
      </c>
      <c r="U94" s="28">
        <v>6253985.0831127856</v>
      </c>
      <c r="V94" s="28"/>
      <c r="W94" s="28">
        <v>86332.734250926776</v>
      </c>
      <c r="X94" s="28">
        <v>114936.86871360557</v>
      </c>
      <c r="Y94" s="28">
        <v>231442.23028057272</v>
      </c>
      <c r="Z94" s="28">
        <v>324594.58020116604</v>
      </c>
      <c r="AA94" s="28">
        <v>772893.83853891271</v>
      </c>
      <c r="AB94" s="28">
        <v>3303157.821069363</v>
      </c>
      <c r="AC94" s="27">
        <v>2001</v>
      </c>
    </row>
    <row r="95" spans="1:29" ht="12.75" customHeight="1">
      <c r="A95" s="27">
        <v>2002</v>
      </c>
      <c r="B95" s="28">
        <v>87255.785600846997</v>
      </c>
      <c r="C95" s="28">
        <v>118256.86977236634</v>
      </c>
      <c r="D95" s="28">
        <v>254585.6421386977</v>
      </c>
      <c r="E95" s="28">
        <v>370086.39438856533</v>
      </c>
      <c r="F95" s="28">
        <v>969069.58708311268</v>
      </c>
      <c r="G95" s="28">
        <v>3958831.401270513</v>
      </c>
      <c r="H95" s="28"/>
      <c r="I95" s="28">
        <v>89481</v>
      </c>
      <c r="J95" s="28">
        <v>123449</v>
      </c>
      <c r="K95" s="28">
        <v>273162</v>
      </c>
      <c r="L95" s="28">
        <v>410144</v>
      </c>
      <c r="M95" s="28">
        <v>1089464</v>
      </c>
      <c r="N95" s="28">
        <v>4866225</v>
      </c>
      <c r="P95" s="28">
        <v>88831.934356802536</v>
      </c>
      <c r="Q95" s="28">
        <v>122471.99629433562</v>
      </c>
      <c r="R95" s="28">
        <v>275596.5145579672</v>
      </c>
      <c r="S95" s="28">
        <v>413735.71519322391</v>
      </c>
      <c r="T95" s="28">
        <v>1132374.7882477501</v>
      </c>
      <c r="U95" s="28">
        <v>5313988.8639491796</v>
      </c>
      <c r="V95" s="28"/>
      <c r="W95" s="28">
        <v>88688.128639491784</v>
      </c>
      <c r="X95" s="28">
        <v>116782.62308099522</v>
      </c>
      <c r="Y95" s="28">
        <v>230327.23663313923</v>
      </c>
      <c r="Z95" s="28">
        <v>320321.99735309684</v>
      </c>
      <c r="AA95" s="28">
        <v>737284.2938062466</v>
      </c>
      <c r="AB95" s="28">
        <v>2986461.9015352037</v>
      </c>
      <c r="AC95" s="27">
        <v>2002</v>
      </c>
    </row>
    <row r="96" spans="1:29" ht="12.75" customHeight="1">
      <c r="A96" s="27">
        <v>2003</v>
      </c>
      <c r="B96" s="28">
        <v>88381.365802011642</v>
      </c>
      <c r="C96" s="28">
        <v>119686.69137109579</v>
      </c>
      <c r="D96" s="28">
        <v>257766.56431974584</v>
      </c>
      <c r="E96" s="28">
        <v>372499.18475383794</v>
      </c>
      <c r="F96" s="28">
        <v>980102.44573848578</v>
      </c>
      <c r="G96" s="28">
        <v>4095790.3229221804</v>
      </c>
      <c r="H96" s="28"/>
      <c r="I96" s="28">
        <v>91194</v>
      </c>
      <c r="J96" s="28">
        <v>125918</v>
      </c>
      <c r="K96" s="28">
        <v>279484</v>
      </c>
      <c r="L96" s="28">
        <v>422118</v>
      </c>
      <c r="M96" s="28">
        <v>1132451</v>
      </c>
      <c r="N96" s="28">
        <v>5166114</v>
      </c>
      <c r="P96" s="28">
        <v>90227.210164107993</v>
      </c>
      <c r="Q96" s="28">
        <v>124523.87506617258</v>
      </c>
      <c r="R96" s="28">
        <v>281891.11699311802</v>
      </c>
      <c r="S96" s="28">
        <v>424461.40815246158</v>
      </c>
      <c r="T96" s="28">
        <v>1180650.7570142932</v>
      </c>
      <c r="U96" s="28">
        <v>5707778.3800952882</v>
      </c>
      <c r="V96" s="28"/>
      <c r="W96" s="28">
        <v>91488.618316569598</v>
      </c>
      <c r="X96" s="28">
        <v>120578.93065113814</v>
      </c>
      <c r="Y96" s="28">
        <v>237631.76283748008</v>
      </c>
      <c r="Z96" s="28">
        <v>330599.97882477497</v>
      </c>
      <c r="AA96" s="28">
        <v>757667.97247220739</v>
      </c>
      <c r="AB96" s="28">
        <v>3039984.8808893589</v>
      </c>
      <c r="AC96" s="27">
        <v>2003</v>
      </c>
    </row>
    <row r="97" spans="1:29" ht="12.75" customHeight="1">
      <c r="A97" s="27">
        <v>2004</v>
      </c>
      <c r="B97" s="28">
        <v>91308</v>
      </c>
      <c r="C97" s="28">
        <v>124796</v>
      </c>
      <c r="D97" s="28">
        <v>282361</v>
      </c>
      <c r="E97" s="28">
        <v>405595</v>
      </c>
      <c r="F97" s="28">
        <v>1112633</v>
      </c>
      <c r="G97" s="28">
        <v>5001737</v>
      </c>
      <c r="H97" s="28"/>
      <c r="I97" s="28">
        <v>95914</v>
      </c>
      <c r="J97" s="28">
        <v>133570</v>
      </c>
      <c r="K97" s="28">
        <v>307230</v>
      </c>
      <c r="L97" s="28">
        <v>474831</v>
      </c>
      <c r="M97" s="28">
        <v>1351355</v>
      </c>
      <c r="N97" s="28">
        <v>6630523</v>
      </c>
      <c r="P97" s="28">
        <v>94213</v>
      </c>
      <c r="Q97" s="28">
        <v>131696</v>
      </c>
      <c r="R97" s="28">
        <v>314408</v>
      </c>
      <c r="S97" s="28">
        <v>479974</v>
      </c>
      <c r="T97" s="28">
        <v>1441327</v>
      </c>
      <c r="U97" s="28">
        <v>7526780</v>
      </c>
      <c r="V97" s="28"/>
      <c r="W97" s="28">
        <v>94977</v>
      </c>
      <c r="X97" s="28">
        <v>125486</v>
      </c>
      <c r="Y97" s="28">
        <v>251031</v>
      </c>
      <c r="Z97" s="28">
        <v>352715</v>
      </c>
      <c r="AA97" s="28">
        <v>838026</v>
      </c>
      <c r="AB97" s="28">
        <v>3642906</v>
      </c>
      <c r="AC97" s="27">
        <v>2004</v>
      </c>
    </row>
    <row r="98" spans="1:29" ht="12.75" customHeight="1">
      <c r="A98" s="27">
        <v>2005</v>
      </c>
      <c r="B98" s="28">
        <v>95222</v>
      </c>
      <c r="C98" s="28">
        <v>130798</v>
      </c>
      <c r="D98" s="28">
        <v>306354</v>
      </c>
      <c r="E98" s="28">
        <v>445661</v>
      </c>
      <c r="F98" s="28">
        <v>1277333</v>
      </c>
      <c r="G98" s="28">
        <v>6087168</v>
      </c>
      <c r="H98" s="28"/>
      <c r="I98" s="28">
        <v>101163</v>
      </c>
      <c r="J98" s="28">
        <v>142110</v>
      </c>
      <c r="K98" s="28">
        <v>339595</v>
      </c>
      <c r="L98" s="28">
        <v>537259</v>
      </c>
      <c r="M98" s="28">
        <v>1623064</v>
      </c>
      <c r="N98" s="28">
        <v>8292638</v>
      </c>
      <c r="P98" s="28">
        <v>99234</v>
      </c>
      <c r="Q98" s="28">
        <v>140125</v>
      </c>
      <c r="R98" s="28">
        <v>350501</v>
      </c>
      <c r="S98" s="28">
        <v>545933</v>
      </c>
      <c r="T98" s="28">
        <v>1722926</v>
      </c>
      <c r="U98" s="28">
        <v>9585705</v>
      </c>
      <c r="V98" s="28"/>
      <c r="W98" s="28">
        <v>98309</v>
      </c>
      <c r="X98" s="28">
        <v>130536</v>
      </c>
      <c r="Y98" s="28">
        <v>264673</v>
      </c>
      <c r="Z98" s="28">
        <v>375638</v>
      </c>
      <c r="AA98" s="28">
        <v>903383</v>
      </c>
      <c r="AB98" s="28">
        <v>4004654</v>
      </c>
      <c r="AC98" s="27">
        <v>2005</v>
      </c>
    </row>
    <row r="99" spans="1:29" ht="12.75" customHeight="1">
      <c r="A99" s="27">
        <v>2006</v>
      </c>
      <c r="B99" s="28">
        <v>101046</v>
      </c>
      <c r="C99" s="28">
        <v>140135</v>
      </c>
      <c r="D99" s="28">
        <v>329316</v>
      </c>
      <c r="E99" s="28">
        <v>493277</v>
      </c>
      <c r="F99" s="28">
        <v>1402398</v>
      </c>
      <c r="G99" s="28">
        <v>6486240</v>
      </c>
      <c r="H99" s="28"/>
      <c r="I99" s="28">
        <v>106866</v>
      </c>
      <c r="J99" s="28">
        <v>150407</v>
      </c>
      <c r="K99" s="28">
        <v>365557</v>
      </c>
      <c r="L99" s="28">
        <v>583029</v>
      </c>
      <c r="M99" s="28">
        <v>1803835</v>
      </c>
      <c r="N99" s="28">
        <v>9402453</v>
      </c>
      <c r="P99" s="28">
        <v>104366</v>
      </c>
      <c r="Q99" s="28">
        <v>147839</v>
      </c>
      <c r="R99" s="28">
        <v>376378</v>
      </c>
      <c r="S99" s="28">
        <v>592681</v>
      </c>
      <c r="T99" s="28">
        <v>1909872</v>
      </c>
      <c r="U99" s="28">
        <v>10482368</v>
      </c>
      <c r="V99" s="28"/>
      <c r="W99" s="28">
        <v>102128</v>
      </c>
      <c r="X99" s="28">
        <v>136291</v>
      </c>
      <c r="Y99" s="28">
        <v>279447</v>
      </c>
      <c r="Z99" s="28">
        <v>398539</v>
      </c>
      <c r="AA99" s="28">
        <v>967407</v>
      </c>
      <c r="AB99" s="28">
        <v>4302137</v>
      </c>
      <c r="AC99" s="27">
        <f t="shared" ref="AC99:AC110" si="0">AC98+1</f>
        <v>2006</v>
      </c>
    </row>
    <row r="100" spans="1:29" ht="12.75" customHeight="1">
      <c r="A100" s="27">
        <v>2007</v>
      </c>
      <c r="B100" s="28">
        <v>105958</v>
      </c>
      <c r="C100" s="28">
        <v>147286</v>
      </c>
      <c r="D100" s="28">
        <v>349096</v>
      </c>
      <c r="E100" s="28">
        <v>523124</v>
      </c>
      <c r="F100" s="28">
        <v>1489811</v>
      </c>
      <c r="G100" s="28">
        <v>6948506</v>
      </c>
      <c r="H100" s="28"/>
      <c r="I100" s="28">
        <v>112241</v>
      </c>
      <c r="J100" s="28">
        <v>158855</v>
      </c>
      <c r="K100" s="28">
        <v>391372</v>
      </c>
      <c r="L100" s="28">
        <v>626415</v>
      </c>
      <c r="M100" s="28">
        <v>1956644</v>
      </c>
      <c r="N100" s="28">
        <v>10473484</v>
      </c>
      <c r="P100" s="28">
        <v>109630</v>
      </c>
      <c r="Q100" s="28">
        <v>155363</v>
      </c>
      <c r="R100" s="28">
        <v>398909</v>
      </c>
      <c r="S100" s="28">
        <v>632097</v>
      </c>
      <c r="T100" s="28">
        <v>2053047</v>
      </c>
      <c r="U100" s="28">
        <v>11476646</v>
      </c>
      <c r="V100" s="28"/>
      <c r="W100" s="28">
        <v>107659</v>
      </c>
      <c r="X100" s="28">
        <v>144099</v>
      </c>
      <c r="Y100" s="28">
        <v>299928</v>
      </c>
      <c r="Z100" s="28">
        <v>429280</v>
      </c>
      <c r="AA100" s="28">
        <v>1061438</v>
      </c>
      <c r="AB100" s="28">
        <v>4925288</v>
      </c>
      <c r="AC100" s="27">
        <f t="shared" si="0"/>
        <v>2007</v>
      </c>
    </row>
    <row r="101" spans="1:29" ht="12.75" customHeight="1">
      <c r="A101" s="27">
        <v>2008</v>
      </c>
      <c r="B101" s="28">
        <v>107590</v>
      </c>
      <c r="C101" s="28">
        <v>149269</v>
      </c>
      <c r="D101" s="28">
        <v>347290</v>
      </c>
      <c r="E101" s="28">
        <v>512415</v>
      </c>
      <c r="F101" s="28">
        <v>1421038</v>
      </c>
      <c r="G101" s="28">
        <v>6552271</v>
      </c>
      <c r="H101" s="28"/>
      <c r="I101" s="28">
        <v>110151</v>
      </c>
      <c r="J101" s="28">
        <v>154218</v>
      </c>
      <c r="K101" s="28">
        <v>365540</v>
      </c>
      <c r="L101" s="28">
        <v>560019</v>
      </c>
      <c r="M101" s="28">
        <v>1650038</v>
      </c>
      <c r="N101" s="28">
        <v>8338420</v>
      </c>
      <c r="P101" s="28">
        <v>109062</v>
      </c>
      <c r="Q101" s="28">
        <v>152726</v>
      </c>
      <c r="R101" s="28">
        <v>368238</v>
      </c>
      <c r="S101" s="28">
        <v>558726</v>
      </c>
      <c r="T101" s="28">
        <v>1695136</v>
      </c>
      <c r="U101" s="28">
        <v>9141190</v>
      </c>
      <c r="V101" s="28"/>
      <c r="W101" s="28">
        <v>111968</v>
      </c>
      <c r="X101" s="28">
        <v>149400</v>
      </c>
      <c r="Y101" s="28">
        <v>301649</v>
      </c>
      <c r="Z101" s="28">
        <v>426338</v>
      </c>
      <c r="AA101" s="28">
        <v>1014739</v>
      </c>
      <c r="AB101" s="28">
        <v>4443670</v>
      </c>
      <c r="AC101" s="27">
        <f t="shared" si="0"/>
        <v>2008</v>
      </c>
    </row>
    <row r="102" spans="1:29" ht="12.75" customHeight="1">
      <c r="A102" s="27">
        <v>2009</v>
      </c>
      <c r="B102" s="28">
        <v>105357</v>
      </c>
      <c r="C102" s="28">
        <v>144573</v>
      </c>
      <c r="D102" s="28">
        <v>322299</v>
      </c>
      <c r="E102" s="28">
        <v>465711</v>
      </c>
      <c r="F102" s="28">
        <v>1216015</v>
      </c>
      <c r="G102" s="28">
        <v>5392875</v>
      </c>
      <c r="H102" s="28"/>
      <c r="I102" s="28">
        <v>106568</v>
      </c>
      <c r="J102" s="28">
        <v>146937</v>
      </c>
      <c r="K102" s="28">
        <v>331001</v>
      </c>
      <c r="L102" s="28">
        <v>487669</v>
      </c>
      <c r="M102" s="28">
        <v>1314512</v>
      </c>
      <c r="N102" s="28">
        <v>6212052</v>
      </c>
      <c r="P102" s="28">
        <v>106115</v>
      </c>
      <c r="Q102" s="28">
        <v>146432</v>
      </c>
      <c r="R102" s="28">
        <v>329173</v>
      </c>
      <c r="S102" s="28">
        <v>485846</v>
      </c>
      <c r="T102" s="28">
        <v>1334403</v>
      </c>
      <c r="U102" s="28">
        <v>6527431</v>
      </c>
      <c r="V102" s="28"/>
      <c r="W102" s="28">
        <v>113058</v>
      </c>
      <c r="X102" s="28">
        <v>150158</v>
      </c>
      <c r="Y102" s="28">
        <v>293776</v>
      </c>
      <c r="Z102" s="28">
        <v>407840</v>
      </c>
      <c r="AA102" s="28">
        <v>910073</v>
      </c>
      <c r="AB102" s="28">
        <v>3649652</v>
      </c>
      <c r="AC102" s="27">
        <f t="shared" si="0"/>
        <v>2009</v>
      </c>
    </row>
    <row r="103" spans="1:29" ht="12.75" customHeight="1">
      <c r="A103" s="27">
        <v>2010</v>
      </c>
      <c r="B103" s="28">
        <v>107006</v>
      </c>
      <c r="C103" s="28">
        <v>147909</v>
      </c>
      <c r="D103" s="28">
        <v>335861</v>
      </c>
      <c r="E103" s="28">
        <v>487686</v>
      </c>
      <c r="F103" s="28">
        <v>1304205</v>
      </c>
      <c r="G103" s="28">
        <v>5884420</v>
      </c>
      <c r="H103" s="28"/>
      <c r="I103" s="28">
        <v>108718</v>
      </c>
      <c r="J103" s="28">
        <v>151303</v>
      </c>
      <c r="K103" s="28">
        <v>348287</v>
      </c>
      <c r="L103" s="28">
        <v>521556</v>
      </c>
      <c r="M103" s="28">
        <v>1478707</v>
      </c>
      <c r="N103" s="28">
        <v>7316688</v>
      </c>
      <c r="P103" s="28">
        <v>107864</v>
      </c>
      <c r="Q103" s="28">
        <v>150278</v>
      </c>
      <c r="R103" s="28">
        <v>346682</v>
      </c>
      <c r="S103" s="28">
        <v>517824</v>
      </c>
      <c r="T103" s="28">
        <v>1482197</v>
      </c>
      <c r="U103" s="28">
        <v>7855866</v>
      </c>
      <c r="V103" s="28"/>
      <c r="W103" s="28">
        <v>115327</v>
      </c>
      <c r="X103" s="28">
        <v>154208</v>
      </c>
      <c r="Y103" s="28">
        <v>310406</v>
      </c>
      <c r="Z103" s="28">
        <v>434445</v>
      </c>
      <c r="AA103" s="28">
        <v>1000045</v>
      </c>
      <c r="AB103" s="28">
        <v>4184722</v>
      </c>
      <c r="AC103" s="27">
        <f t="shared" si="0"/>
        <v>2010</v>
      </c>
    </row>
    <row r="104" spans="1:29" ht="12.75" customHeight="1">
      <c r="A104" s="27">
        <v>2011</v>
      </c>
      <c r="B104" s="28">
        <v>109491</v>
      </c>
      <c r="C104" s="28">
        <v>152458</v>
      </c>
      <c r="D104" s="28">
        <v>349478</v>
      </c>
      <c r="E104" s="28">
        <v>507551</v>
      </c>
      <c r="F104" s="28">
        <v>1351315</v>
      </c>
      <c r="G104" s="28">
        <v>5924108</v>
      </c>
      <c r="H104" s="28"/>
      <c r="I104" s="28">
        <v>111363</v>
      </c>
      <c r="J104" s="28">
        <v>156200</v>
      </c>
      <c r="K104" s="28">
        <v>363107</v>
      </c>
      <c r="L104" s="28">
        <v>544907</v>
      </c>
      <c r="M104" s="28">
        <v>1533337</v>
      </c>
      <c r="N104" s="28">
        <v>7355372</v>
      </c>
      <c r="P104" s="28">
        <v>110564</v>
      </c>
      <c r="Q104" s="28">
        <v>155059</v>
      </c>
      <c r="R104" s="28">
        <v>361034</v>
      </c>
      <c r="S104" s="28">
        <v>541653</v>
      </c>
      <c r="T104" s="28">
        <v>1550082</v>
      </c>
      <c r="U104" s="28">
        <v>7956076</v>
      </c>
      <c r="V104" s="28"/>
      <c r="W104" s="28">
        <v>118994</v>
      </c>
      <c r="X104" s="28">
        <v>159930</v>
      </c>
      <c r="Y104" s="28">
        <v>325174</v>
      </c>
      <c r="Z104" s="28">
        <v>454638</v>
      </c>
      <c r="AA104" s="28">
        <v>1044064</v>
      </c>
      <c r="AB104" s="28">
        <v>4326902</v>
      </c>
      <c r="AC104" s="27">
        <f t="shared" si="0"/>
        <v>2011</v>
      </c>
    </row>
    <row r="105" spans="1:29" ht="12.75" customHeight="1">
      <c r="A105" s="27">
        <f>A104+1</f>
        <v>2012</v>
      </c>
      <c r="B105" s="28">
        <v>112440</v>
      </c>
      <c r="C105" s="28">
        <v>157900</v>
      </c>
      <c r="D105" s="28">
        <v>369140</v>
      </c>
      <c r="E105" s="28">
        <v>553900</v>
      </c>
      <c r="F105" s="28">
        <v>1548400</v>
      </c>
      <c r="G105" s="28">
        <v>7164900</v>
      </c>
      <c r="H105" s="28"/>
      <c r="I105" s="28">
        <v>115310</v>
      </c>
      <c r="J105" s="28">
        <v>163760</v>
      </c>
      <c r="K105" s="28">
        <v>395090</v>
      </c>
      <c r="L105" s="28">
        <v>623780</v>
      </c>
      <c r="M105" s="28">
        <v>1883400</v>
      </c>
      <c r="N105" s="28">
        <v>9544300</v>
      </c>
      <c r="P105" s="28">
        <v>114100</v>
      </c>
      <c r="Q105" s="28">
        <v>161580</v>
      </c>
      <c r="R105" s="28">
        <v>396940</v>
      </c>
      <c r="S105" s="28">
        <v>617220</v>
      </c>
      <c r="T105" s="28">
        <v>1915200</v>
      </c>
      <c r="U105" s="28">
        <v>10670000</v>
      </c>
      <c r="V105" s="28"/>
      <c r="W105" s="28"/>
      <c r="X105" s="28"/>
      <c r="Y105" s="28"/>
      <c r="Z105" s="28"/>
      <c r="AA105" s="28"/>
      <c r="AB105" s="28"/>
      <c r="AC105" s="27">
        <f t="shared" si="0"/>
        <v>2012</v>
      </c>
    </row>
    <row r="106" spans="1:29" ht="12.75" customHeight="1">
      <c r="A106" s="27">
        <f>A105+1</f>
        <v>2013</v>
      </c>
      <c r="B106" s="28">
        <v>114290</v>
      </c>
      <c r="C106" s="28">
        <v>160620</v>
      </c>
      <c r="D106" s="28">
        <v>367100</v>
      </c>
      <c r="E106" s="28">
        <v>538820</v>
      </c>
      <c r="F106" s="28">
        <v>1424300</v>
      </c>
      <c r="G106" s="28">
        <v>6241100</v>
      </c>
      <c r="H106" s="28"/>
      <c r="I106" s="28">
        <v>117230</v>
      </c>
      <c r="J106" s="28">
        <v>166080</v>
      </c>
      <c r="K106" s="28">
        <v>387330</v>
      </c>
      <c r="L106" s="28">
        <v>586980</v>
      </c>
      <c r="M106" s="28">
        <v>1637600</v>
      </c>
      <c r="N106" s="28">
        <v>7870700</v>
      </c>
      <c r="P106" s="28">
        <v>116280</v>
      </c>
      <c r="Q106" s="28">
        <v>164910</v>
      </c>
      <c r="R106" s="28">
        <v>395670</v>
      </c>
      <c r="S106" s="28">
        <v>590970</v>
      </c>
      <c r="T106" s="28">
        <v>1666400</v>
      </c>
      <c r="U106" s="28">
        <v>8448500</v>
      </c>
      <c r="V106" s="28"/>
      <c r="W106" s="28"/>
      <c r="X106" s="28"/>
      <c r="Y106" s="28"/>
      <c r="Z106" s="28"/>
      <c r="AA106" s="28"/>
      <c r="AB106" s="28"/>
      <c r="AC106" s="27">
        <f t="shared" si="0"/>
        <v>2013</v>
      </c>
    </row>
    <row r="107" spans="1:29" ht="12.75" customHeight="1">
      <c r="A107" s="27">
        <f>A106+1</f>
        <v>2014</v>
      </c>
      <c r="B107" s="28">
        <v>117520</v>
      </c>
      <c r="C107" s="28">
        <v>166220</v>
      </c>
      <c r="D107" s="28">
        <v>385270</v>
      </c>
      <c r="E107" s="28">
        <v>570340</v>
      </c>
      <c r="F107" s="28">
        <v>1530700</v>
      </c>
      <c r="G107" s="28">
        <v>6819000</v>
      </c>
      <c r="H107" s="28"/>
      <c r="I107" s="28">
        <v>121620</v>
      </c>
      <c r="J107" s="28">
        <v>174020</v>
      </c>
      <c r="K107" s="28">
        <v>415340</v>
      </c>
      <c r="L107" s="28">
        <v>641030</v>
      </c>
      <c r="M107" s="28">
        <v>1839800</v>
      </c>
      <c r="N107" s="28">
        <v>9261600</v>
      </c>
      <c r="P107" s="28">
        <v>120680</v>
      </c>
      <c r="Q107" s="28">
        <v>172820</v>
      </c>
      <c r="R107" s="28">
        <v>425910</v>
      </c>
      <c r="S107" s="28">
        <v>646480</v>
      </c>
      <c r="T107" s="28">
        <v>1894300</v>
      </c>
      <c r="U107" s="28">
        <v>10093000</v>
      </c>
      <c r="V107" s="28"/>
      <c r="W107" s="28"/>
      <c r="X107" s="28"/>
      <c r="Y107" s="28"/>
      <c r="Z107" s="28"/>
      <c r="AA107" s="28"/>
      <c r="AB107" s="28"/>
      <c r="AC107" s="27">
        <f t="shared" si="0"/>
        <v>2014</v>
      </c>
    </row>
    <row r="108" spans="1:29" ht="12.75" customHeight="1">
      <c r="A108" s="27">
        <v>2015</v>
      </c>
      <c r="B108" s="28">
        <v>120900</v>
      </c>
      <c r="C108" s="28">
        <v>172050</v>
      </c>
      <c r="D108" s="28">
        <v>400840</v>
      </c>
      <c r="E108" s="28">
        <v>594460</v>
      </c>
      <c r="F108" s="28">
        <v>1596600</v>
      </c>
      <c r="G108" s="28">
        <v>7136300</v>
      </c>
      <c r="H108" s="28"/>
      <c r="I108" s="28">
        <v>124670</v>
      </c>
      <c r="J108" s="28">
        <v>179580</v>
      </c>
      <c r="K108" s="28">
        <v>431460</v>
      </c>
      <c r="L108" s="28">
        <v>666360</v>
      </c>
      <c r="M108" s="28">
        <v>1901600</v>
      </c>
      <c r="N108" s="28">
        <v>9000300</v>
      </c>
      <c r="P108" s="28">
        <v>124200</v>
      </c>
      <c r="Q108" s="28">
        <v>178720</v>
      </c>
      <c r="R108" s="28">
        <v>438280</v>
      </c>
      <c r="S108" s="28">
        <v>667130</v>
      </c>
      <c r="T108" s="28">
        <v>1966600</v>
      </c>
      <c r="U108" s="28">
        <v>10521000</v>
      </c>
      <c r="V108" s="28"/>
      <c r="W108" s="28"/>
      <c r="X108" s="28"/>
      <c r="Y108" s="28"/>
      <c r="Z108" s="28"/>
      <c r="AA108" s="28"/>
      <c r="AB108" s="28"/>
      <c r="AC108" s="27">
        <f t="shared" si="0"/>
        <v>2015</v>
      </c>
    </row>
    <row r="109" spans="1:29" ht="12.75" customHeight="1">
      <c r="A109" s="27">
        <f t="shared" ref="A109:A117" si="1">A108+1</f>
        <v>2016</v>
      </c>
      <c r="B109" s="28">
        <v>121830</v>
      </c>
      <c r="C109" s="28">
        <v>173840</v>
      </c>
      <c r="D109" s="28">
        <v>401890</v>
      </c>
      <c r="E109" s="28">
        <v>591490</v>
      </c>
      <c r="F109" s="28">
        <v>1557200</v>
      </c>
      <c r="G109" s="28">
        <v>6839400</v>
      </c>
      <c r="H109" s="28"/>
      <c r="I109" s="28">
        <v>125130</v>
      </c>
      <c r="J109" s="28">
        <v>180450</v>
      </c>
      <c r="K109" s="28">
        <v>428360</v>
      </c>
      <c r="L109" s="28">
        <v>653540</v>
      </c>
      <c r="M109" s="28">
        <v>1813500</v>
      </c>
      <c r="N109" s="28">
        <v>8529400</v>
      </c>
      <c r="P109" s="28">
        <v>124580</v>
      </c>
      <c r="Q109" s="28">
        <v>179420</v>
      </c>
      <c r="R109" s="28">
        <v>434780</v>
      </c>
      <c r="S109" s="28">
        <v>654690</v>
      </c>
      <c r="T109" s="28">
        <v>1866900</v>
      </c>
      <c r="U109" s="28">
        <v>9630000</v>
      </c>
      <c r="V109" s="28"/>
      <c r="W109" s="28"/>
      <c r="X109" s="28"/>
      <c r="Y109" s="28"/>
      <c r="Z109" s="28"/>
      <c r="AA109" s="28"/>
      <c r="AB109" s="28"/>
      <c r="AC109" s="27">
        <f t="shared" si="0"/>
        <v>2016</v>
      </c>
    </row>
    <row r="110" spans="1:29" ht="12.75" customHeight="1">
      <c r="A110" s="27">
        <f t="shared" si="1"/>
        <v>2017</v>
      </c>
      <c r="B110" s="28">
        <v>126280</v>
      </c>
      <c r="C110" s="28">
        <v>181350</v>
      </c>
      <c r="D110" s="28">
        <v>422810</v>
      </c>
      <c r="E110" s="28">
        <v>626210</v>
      </c>
      <c r="F110" s="28">
        <v>1668000</v>
      </c>
      <c r="G110" s="28">
        <v>7474500</v>
      </c>
      <c r="H110" s="28"/>
      <c r="I110" s="28">
        <v>130970</v>
      </c>
      <c r="J110" s="28">
        <v>190760</v>
      </c>
      <c r="K110" s="28">
        <v>460630</v>
      </c>
      <c r="L110" s="28">
        <v>713590</v>
      </c>
      <c r="M110" s="28">
        <v>2026200</v>
      </c>
      <c r="N110" s="28">
        <v>9777400</v>
      </c>
      <c r="P110" s="28">
        <v>130060</v>
      </c>
      <c r="Q110" s="28">
        <v>189500</v>
      </c>
      <c r="R110" s="28">
        <v>466200</v>
      </c>
      <c r="S110" s="28">
        <v>712450</v>
      </c>
      <c r="T110" s="28">
        <v>2095000</v>
      </c>
      <c r="U110" s="28">
        <v>11229000</v>
      </c>
      <c r="V110" s="28"/>
      <c r="W110" s="28"/>
      <c r="X110" s="28"/>
      <c r="Y110" s="28"/>
      <c r="Z110" s="28"/>
      <c r="AA110" s="28"/>
      <c r="AB110" s="28"/>
      <c r="AC110" s="27">
        <f t="shared" si="0"/>
        <v>2017</v>
      </c>
    </row>
    <row r="111" spans="1:29" ht="12.75" customHeight="1">
      <c r="A111" s="27">
        <f t="shared" si="1"/>
        <v>2018</v>
      </c>
      <c r="B111" s="28">
        <v>130610</v>
      </c>
      <c r="C111" s="28">
        <v>188980</v>
      </c>
      <c r="D111" s="28">
        <v>441970</v>
      </c>
      <c r="E111" s="28">
        <v>655500</v>
      </c>
      <c r="F111" s="28">
        <v>1753300</v>
      </c>
      <c r="G111" s="28">
        <v>7879500</v>
      </c>
      <c r="H111" s="28"/>
      <c r="I111" s="28">
        <v>135690</v>
      </c>
      <c r="J111" s="28">
        <v>199490</v>
      </c>
      <c r="K111" s="28">
        <v>485110</v>
      </c>
      <c r="L111" s="28">
        <v>752900</v>
      </c>
      <c r="M111" s="28">
        <v>2148200</v>
      </c>
      <c r="N111" s="28">
        <v>10228000</v>
      </c>
      <c r="P111" s="28">
        <v>135140</v>
      </c>
      <c r="Q111" s="28">
        <v>198800</v>
      </c>
      <c r="R111" s="28">
        <v>486720</v>
      </c>
      <c r="S111" s="28">
        <v>746000</v>
      </c>
      <c r="T111" s="28">
        <v>2215800</v>
      </c>
      <c r="U111" s="28">
        <v>11774000</v>
      </c>
      <c r="V111" s="28"/>
      <c r="W111" s="28"/>
      <c r="X111" s="28"/>
      <c r="Y111" s="28"/>
      <c r="Z111" s="28"/>
      <c r="AA111" s="28"/>
      <c r="AB111" s="28"/>
      <c r="AC111" s="27"/>
    </row>
    <row r="112" spans="1:29" ht="12.75" customHeight="1">
      <c r="A112" s="27">
        <f t="shared" si="1"/>
        <v>2019</v>
      </c>
      <c r="B112" s="28">
        <v>134170</v>
      </c>
      <c r="C112" s="28">
        <v>195140</v>
      </c>
      <c r="D112" s="28">
        <v>454880</v>
      </c>
      <c r="E112" s="28">
        <v>671240</v>
      </c>
      <c r="F112" s="28">
        <v>1753100</v>
      </c>
      <c r="G112" s="28">
        <v>7566400</v>
      </c>
      <c r="H112" s="28"/>
      <c r="I112" s="28">
        <v>138790</v>
      </c>
      <c r="J112" s="28">
        <v>205030</v>
      </c>
      <c r="K112" s="28">
        <v>497000</v>
      </c>
      <c r="L112" s="28">
        <v>765640</v>
      </c>
      <c r="M112" s="28">
        <v>2108000</v>
      </c>
      <c r="N112" s="28">
        <v>9631300</v>
      </c>
      <c r="P112" s="28">
        <v>138460</v>
      </c>
      <c r="Q112" s="28">
        <v>204210</v>
      </c>
      <c r="R112" s="28">
        <v>497150</v>
      </c>
      <c r="S112" s="28">
        <v>760700</v>
      </c>
      <c r="T112" s="28">
        <v>2206600</v>
      </c>
      <c r="U112" s="28">
        <v>11263000</v>
      </c>
      <c r="V112" s="28"/>
      <c r="W112" s="28"/>
      <c r="X112" s="28"/>
      <c r="Y112" s="28"/>
      <c r="Z112" s="28"/>
      <c r="AA112" s="28"/>
      <c r="AB112" s="28"/>
      <c r="AC112" s="27"/>
    </row>
    <row r="113" spans="1:29" ht="12.75" customHeight="1">
      <c r="A113" s="27">
        <f t="shared" si="1"/>
        <v>2020</v>
      </c>
      <c r="B113" s="28">
        <v>136160</v>
      </c>
      <c r="C113" s="28">
        <v>198700</v>
      </c>
      <c r="D113" s="28">
        <v>465960</v>
      </c>
      <c r="E113" s="28">
        <v>693400</v>
      </c>
      <c r="F113" s="28">
        <v>1875000</v>
      </c>
      <c r="G113" s="28">
        <v>8589000</v>
      </c>
      <c r="H113" s="28"/>
      <c r="I113" s="28">
        <v>141830</v>
      </c>
      <c r="J113" s="28">
        <v>210970</v>
      </c>
      <c r="K113" s="28">
        <v>518850</v>
      </c>
      <c r="L113" s="28">
        <v>811930</v>
      </c>
      <c r="M113" s="28">
        <v>2332200</v>
      </c>
      <c r="N113" s="28">
        <v>11233000</v>
      </c>
      <c r="P113" s="28">
        <v>140870</v>
      </c>
      <c r="Q113" s="28">
        <v>209050</v>
      </c>
      <c r="R113" s="28">
        <v>516990</v>
      </c>
      <c r="S113" s="28">
        <v>796380</v>
      </c>
      <c r="T113" s="28">
        <v>2422000</v>
      </c>
      <c r="U113" s="28">
        <v>13280000</v>
      </c>
      <c r="V113" s="28"/>
      <c r="W113" s="28"/>
      <c r="X113" s="28"/>
      <c r="Y113" s="28"/>
      <c r="Z113" s="28"/>
      <c r="AA113" s="28"/>
      <c r="AB113" s="28"/>
      <c r="AC113" s="27"/>
    </row>
    <row r="114" spans="1:29" ht="12.75" customHeight="1">
      <c r="A114" s="27">
        <f t="shared" si="1"/>
        <v>2021</v>
      </c>
      <c r="B114" s="28">
        <v>144570</v>
      </c>
      <c r="C114" s="28">
        <v>214080</v>
      </c>
      <c r="D114" s="28">
        <v>525310</v>
      </c>
      <c r="E114" s="28">
        <v>797220</v>
      </c>
      <c r="F114" s="28">
        <v>2274400</v>
      </c>
      <c r="G114" s="28">
        <v>10962000</v>
      </c>
      <c r="H114" s="28"/>
      <c r="I114" s="28">
        <v>155700</v>
      </c>
      <c r="J114" s="28">
        <v>237340</v>
      </c>
      <c r="K114" s="28">
        <v>625800</v>
      </c>
      <c r="L114" s="28">
        <v>1020500</v>
      </c>
      <c r="M114" s="28">
        <v>3145100</v>
      </c>
      <c r="N114" s="28">
        <v>15738000</v>
      </c>
      <c r="P114" s="28">
        <v>154170</v>
      </c>
      <c r="Q114" s="28">
        <v>235080</v>
      </c>
      <c r="R114" s="28">
        <v>629400</v>
      </c>
      <c r="S114" s="28">
        <v>996210</v>
      </c>
      <c r="T114" s="28">
        <v>3403500</v>
      </c>
      <c r="U114" s="28">
        <v>19272000</v>
      </c>
      <c r="V114" s="28"/>
      <c r="W114" s="28"/>
      <c r="X114" s="28"/>
      <c r="Y114" s="28"/>
      <c r="Z114" s="28"/>
      <c r="AA114" s="28"/>
      <c r="AB114" s="28"/>
      <c r="AC114" s="27"/>
    </row>
    <row r="115" spans="1:29" ht="12.75" customHeight="1">
      <c r="A115" s="27">
        <f t="shared" si="1"/>
        <v>2022</v>
      </c>
      <c r="B115" s="28">
        <v>155400</v>
      </c>
      <c r="C115" s="28">
        <v>230340</v>
      </c>
      <c r="D115" s="28">
        <v>552220</v>
      </c>
      <c r="E115" s="28">
        <v>822910</v>
      </c>
      <c r="F115" s="28">
        <v>2272700</v>
      </c>
      <c r="G115" s="28">
        <v>10523000</v>
      </c>
      <c r="H115" s="28"/>
      <c r="I115" s="28">
        <v>161710</v>
      </c>
      <c r="J115" s="28">
        <v>243420</v>
      </c>
      <c r="K115" s="28">
        <v>606640</v>
      </c>
      <c r="L115" s="28">
        <v>945310</v>
      </c>
      <c r="M115" s="28">
        <v>2740500</v>
      </c>
      <c r="N115" s="28">
        <v>13021000</v>
      </c>
      <c r="P115" s="28">
        <v>160800</v>
      </c>
      <c r="Q115" s="28">
        <v>241300</v>
      </c>
      <c r="R115" s="28">
        <v>613650</v>
      </c>
      <c r="S115" s="28">
        <v>941360</v>
      </c>
      <c r="T115" s="28">
        <v>2942200</v>
      </c>
      <c r="U115" s="28">
        <v>15532000</v>
      </c>
      <c r="V115" s="28"/>
      <c r="W115" s="28"/>
      <c r="X115" s="28"/>
      <c r="Y115" s="28"/>
      <c r="Z115" s="28"/>
      <c r="AA115" s="28"/>
      <c r="AB115" s="28"/>
      <c r="AC115" s="27"/>
    </row>
    <row r="116" spans="1:29" ht="12.75" customHeight="1">
      <c r="A116" s="27">
        <f t="shared" si="1"/>
        <v>2023</v>
      </c>
      <c r="B116" s="28"/>
      <c r="C116" s="28"/>
      <c r="D116" s="28"/>
      <c r="E116" s="28"/>
      <c r="F116" s="28"/>
      <c r="G116" s="28"/>
      <c r="H116" s="28"/>
      <c r="I116" s="28"/>
      <c r="J116" s="28"/>
      <c r="K116" s="28"/>
      <c r="L116" s="28"/>
      <c r="M116" s="28"/>
      <c r="N116" s="28"/>
      <c r="P116" s="28"/>
      <c r="Q116" s="28"/>
      <c r="R116" s="28"/>
      <c r="S116" s="28"/>
      <c r="T116" s="28"/>
      <c r="U116" s="28"/>
      <c r="V116" s="28"/>
      <c r="W116" s="28"/>
      <c r="X116" s="28"/>
      <c r="Y116" s="28"/>
      <c r="Z116" s="28"/>
      <c r="AA116" s="28"/>
      <c r="AB116" s="28"/>
      <c r="AC116" s="27"/>
    </row>
    <row r="117" spans="1:29" ht="12.75" customHeight="1">
      <c r="A117" s="27">
        <f t="shared" si="1"/>
        <v>2024</v>
      </c>
      <c r="B117" s="28"/>
      <c r="C117" s="28"/>
      <c r="D117" s="28"/>
      <c r="E117" s="28"/>
      <c r="F117" s="28"/>
      <c r="G117" s="28"/>
      <c r="H117" s="28"/>
      <c r="I117" s="28"/>
      <c r="J117" s="28"/>
      <c r="K117" s="28"/>
      <c r="L117" s="28"/>
      <c r="M117" s="28"/>
      <c r="N117" s="28"/>
      <c r="P117" s="28"/>
      <c r="Q117" s="28"/>
      <c r="R117" s="28"/>
      <c r="S117" s="28"/>
      <c r="T117" s="28"/>
      <c r="U117" s="28"/>
      <c r="V117" s="28"/>
      <c r="W117" s="28"/>
      <c r="X117" s="28"/>
      <c r="Y117" s="28"/>
      <c r="Z117" s="28"/>
      <c r="AA117" s="28"/>
      <c r="AB117" s="28"/>
      <c r="AC117" s="27"/>
    </row>
    <row r="118" spans="1:29" ht="12.75" customHeight="1">
      <c r="A118" s="94"/>
      <c r="B118" s="94"/>
      <c r="C118" s="94"/>
      <c r="D118" s="94"/>
      <c r="E118" s="94"/>
      <c r="F118" s="94"/>
      <c r="G118" s="94"/>
      <c r="H118" s="94"/>
      <c r="I118" s="94"/>
      <c r="J118" s="31"/>
      <c r="K118" s="31"/>
      <c r="L118" s="31"/>
      <c r="M118" s="31"/>
      <c r="N118" s="31"/>
      <c r="O118" s="94"/>
      <c r="P118" s="94"/>
      <c r="Q118" s="94"/>
      <c r="R118" s="94"/>
      <c r="S118" s="94"/>
      <c r="T118" s="94"/>
      <c r="U118" s="94"/>
      <c r="V118" s="94"/>
      <c r="W118" s="94"/>
      <c r="X118" s="94"/>
      <c r="Y118" s="94"/>
      <c r="Z118" s="94"/>
      <c r="AA118" s="94"/>
      <c r="AB118" s="94"/>
      <c r="AC118" s="94"/>
    </row>
    <row r="119" spans="1:29" ht="12.75" customHeight="1">
      <c r="J119" s="29"/>
      <c r="K119" s="29"/>
      <c r="L119" s="29"/>
      <c r="M119" s="29"/>
      <c r="N119" s="29"/>
    </row>
    <row r="120" spans="1:29" ht="12.75" customHeight="1">
      <c r="J120" s="29"/>
      <c r="K120" s="29"/>
      <c r="L120" s="29"/>
      <c r="M120" s="29"/>
      <c r="N120" s="29"/>
    </row>
    <row r="121" spans="1:29" ht="12.75" customHeight="1">
      <c r="B121" s="95"/>
      <c r="J121" s="29"/>
      <c r="K121" s="29"/>
      <c r="L121" s="29"/>
      <c r="M121" s="29"/>
      <c r="N121" s="29"/>
    </row>
    <row r="122" spans="1:29" ht="12.75" customHeight="1">
      <c r="J122" s="29"/>
      <c r="K122" s="29"/>
      <c r="L122" s="29"/>
      <c r="M122" s="29"/>
      <c r="N122" s="29"/>
    </row>
    <row r="123" spans="1:29" ht="12.75" customHeight="1">
      <c r="J123" s="29"/>
      <c r="K123" s="29"/>
      <c r="L123" s="29"/>
      <c r="M123" s="29"/>
      <c r="N123" s="29"/>
    </row>
    <row r="124" spans="1:29" ht="12.75" customHeight="1">
      <c r="J124" s="29"/>
      <c r="K124" s="29"/>
      <c r="L124" s="29"/>
      <c r="M124" s="29"/>
      <c r="N124" s="29"/>
    </row>
    <row r="125" spans="1:29" ht="12.75" customHeight="1">
      <c r="J125" s="29"/>
      <c r="K125" s="29"/>
      <c r="L125" s="29"/>
      <c r="M125" s="29"/>
      <c r="N125" s="29"/>
    </row>
    <row r="126" spans="1:29" ht="12.75" customHeight="1">
      <c r="J126" s="29"/>
      <c r="K126" s="29"/>
      <c r="L126" s="29"/>
      <c r="M126" s="29"/>
      <c r="N126" s="29"/>
    </row>
    <row r="127" spans="1:29" ht="12.75" customHeight="1">
      <c r="J127" s="29"/>
      <c r="K127" s="29"/>
      <c r="L127" s="29"/>
      <c r="M127" s="29"/>
      <c r="N127" s="29"/>
    </row>
    <row r="128" spans="1:29" ht="12.75" customHeight="1">
      <c r="J128" s="29"/>
      <c r="K128" s="29"/>
      <c r="L128" s="29"/>
      <c r="M128" s="29"/>
      <c r="N128" s="29"/>
    </row>
    <row r="129" spans="10:14" ht="12.75" customHeight="1">
      <c r="J129" s="29"/>
      <c r="K129" s="29"/>
      <c r="L129" s="29"/>
      <c r="M129" s="29"/>
      <c r="N129" s="29"/>
    </row>
    <row r="130" spans="10:14" ht="12.75" customHeight="1">
      <c r="J130" s="29"/>
      <c r="K130" s="29"/>
      <c r="L130" s="29"/>
      <c r="M130" s="29"/>
      <c r="N130" s="29"/>
    </row>
    <row r="131" spans="10:14" ht="12.75" customHeight="1">
      <c r="J131" s="29"/>
      <c r="K131" s="29"/>
      <c r="L131" s="29"/>
      <c r="M131" s="29"/>
      <c r="N131" s="29"/>
    </row>
    <row r="132" spans="10:14" ht="12.75" customHeight="1">
      <c r="J132" s="29"/>
      <c r="K132" s="29"/>
      <c r="L132" s="29"/>
      <c r="M132" s="29"/>
      <c r="N132" s="29"/>
    </row>
    <row r="133" spans="10:14" ht="12.75" customHeight="1">
      <c r="J133" s="29"/>
      <c r="K133" s="29"/>
      <c r="L133" s="29"/>
      <c r="M133" s="29"/>
      <c r="N133" s="29"/>
    </row>
    <row r="134" spans="10:14" ht="12.75" customHeight="1">
      <c r="J134" s="29"/>
      <c r="K134" s="29"/>
      <c r="L134" s="29"/>
      <c r="M134" s="29"/>
      <c r="N134" s="29"/>
    </row>
    <row r="135" spans="10:14" ht="12.75" customHeight="1">
      <c r="J135" s="29"/>
      <c r="K135" s="29"/>
      <c r="L135" s="29"/>
      <c r="M135" s="29"/>
      <c r="N135" s="29"/>
    </row>
    <row r="136" spans="10:14" ht="12.75" customHeight="1">
      <c r="J136" s="29"/>
      <c r="K136" s="29"/>
      <c r="L136" s="29"/>
      <c r="M136" s="29"/>
      <c r="N136" s="29"/>
    </row>
    <row r="137" spans="10:14" ht="12.75" customHeight="1">
      <c r="J137" s="29"/>
      <c r="K137" s="29"/>
      <c r="L137" s="29"/>
      <c r="M137" s="29"/>
      <c r="N137" s="29"/>
    </row>
    <row r="138" spans="10:14" ht="12.75" customHeight="1">
      <c r="J138" s="29"/>
      <c r="K138" s="29"/>
      <c r="L138" s="29"/>
      <c r="M138" s="29"/>
      <c r="N138" s="29"/>
    </row>
    <row r="139" spans="10:14" ht="12.75" customHeight="1">
      <c r="J139" s="29"/>
      <c r="K139" s="29"/>
      <c r="L139" s="29"/>
      <c r="M139" s="29"/>
      <c r="N139" s="29"/>
    </row>
    <row r="140" spans="10:14" ht="12.75" customHeight="1">
      <c r="J140" s="29"/>
      <c r="K140" s="29"/>
      <c r="L140" s="29"/>
      <c r="M140" s="29"/>
      <c r="N140" s="29"/>
    </row>
    <row r="141" spans="10:14" ht="12.75" customHeight="1">
      <c r="J141" s="29"/>
      <c r="K141" s="29"/>
      <c r="L141" s="29"/>
      <c r="M141" s="29"/>
      <c r="N141" s="29"/>
    </row>
    <row r="142" spans="10:14" ht="12.75" customHeight="1">
      <c r="J142" s="29"/>
      <c r="K142" s="29"/>
      <c r="L142" s="29"/>
      <c r="M142" s="29"/>
      <c r="N142" s="29"/>
    </row>
    <row r="143" spans="10:14" ht="12.75" customHeight="1">
      <c r="J143" s="29"/>
      <c r="K143" s="29"/>
      <c r="L143" s="29"/>
      <c r="M143" s="29"/>
      <c r="N143" s="29"/>
    </row>
    <row r="144" spans="10:14" ht="12.75" customHeight="1">
      <c r="J144" s="29"/>
      <c r="K144" s="29"/>
      <c r="L144" s="29"/>
      <c r="M144" s="29"/>
      <c r="N144" s="29"/>
    </row>
    <row r="145" spans="10:14" ht="12.75" customHeight="1">
      <c r="J145" s="29"/>
      <c r="K145" s="29"/>
      <c r="L145" s="29"/>
      <c r="M145" s="29"/>
      <c r="N145" s="29"/>
    </row>
    <row r="146" spans="10:14" ht="12.75" customHeight="1">
      <c r="J146" s="29"/>
      <c r="K146" s="29"/>
      <c r="L146" s="29"/>
      <c r="M146" s="29"/>
      <c r="N146" s="29"/>
    </row>
    <row r="147" spans="10:14" ht="12.75" customHeight="1">
      <c r="J147" s="29"/>
      <c r="K147" s="29"/>
      <c r="L147" s="29"/>
      <c r="M147" s="29"/>
      <c r="N147" s="29"/>
    </row>
    <row r="148" spans="10:14" ht="12.75" customHeight="1">
      <c r="J148" s="29"/>
      <c r="K148" s="29"/>
      <c r="L148" s="29"/>
      <c r="M148" s="29"/>
      <c r="N148" s="29"/>
    </row>
    <row r="149" spans="10:14" ht="12.75" customHeight="1">
      <c r="J149" s="29"/>
      <c r="K149" s="29"/>
      <c r="L149" s="29"/>
      <c r="M149" s="29"/>
      <c r="N149" s="29"/>
    </row>
    <row r="150" spans="10:14" ht="12.75" customHeight="1">
      <c r="J150" s="29"/>
      <c r="K150" s="29"/>
      <c r="L150" s="29"/>
      <c r="M150" s="29"/>
      <c r="N150" s="29"/>
    </row>
    <row r="151" spans="10:14" ht="12.75" customHeight="1">
      <c r="J151" s="29"/>
      <c r="K151" s="29"/>
      <c r="L151" s="29"/>
      <c r="M151" s="29"/>
      <c r="N151" s="29"/>
    </row>
    <row r="152" spans="10:14" ht="12.75" customHeight="1">
      <c r="J152" s="29"/>
      <c r="K152" s="29"/>
      <c r="L152" s="29"/>
      <c r="M152" s="29"/>
      <c r="N152" s="29"/>
    </row>
    <row r="153" spans="10:14" ht="12.75" customHeight="1">
      <c r="J153" s="29"/>
      <c r="K153" s="29"/>
      <c r="L153" s="29"/>
      <c r="M153" s="29"/>
      <c r="N153" s="29"/>
    </row>
    <row r="154" spans="10:14" ht="12.75" customHeight="1">
      <c r="J154" s="29"/>
      <c r="K154" s="29"/>
      <c r="L154" s="29"/>
      <c r="M154" s="29"/>
      <c r="N154" s="29"/>
    </row>
    <row r="155" spans="10:14" ht="12.75" customHeight="1">
      <c r="J155" s="29"/>
      <c r="K155" s="29"/>
      <c r="L155" s="29"/>
      <c r="M155" s="29"/>
      <c r="N155" s="29"/>
    </row>
    <row r="156" spans="10:14" ht="12.75" customHeight="1">
      <c r="J156" s="29"/>
      <c r="K156" s="29"/>
      <c r="L156" s="29"/>
      <c r="M156" s="29"/>
      <c r="N156" s="29"/>
    </row>
    <row r="157" spans="10:14" ht="12.75" customHeight="1">
      <c r="J157" s="29"/>
      <c r="K157" s="29"/>
      <c r="L157" s="29"/>
      <c r="M157" s="29"/>
      <c r="N157" s="29"/>
    </row>
    <row r="158" spans="10:14" ht="12.75" customHeight="1">
      <c r="J158" s="29"/>
      <c r="K158" s="29"/>
      <c r="L158" s="29"/>
      <c r="M158" s="29"/>
      <c r="N158" s="29"/>
    </row>
    <row r="159" spans="10:14" ht="12.75" customHeight="1">
      <c r="J159" s="29"/>
      <c r="K159" s="29"/>
      <c r="L159" s="29"/>
      <c r="M159" s="29"/>
      <c r="N159" s="29"/>
    </row>
    <row r="160" spans="10:14" ht="12.75" customHeight="1">
      <c r="J160" s="29"/>
      <c r="K160" s="29"/>
      <c r="L160" s="29"/>
      <c r="M160" s="29"/>
      <c r="N160" s="29"/>
    </row>
    <row r="161" spans="10:14" ht="12.75" customHeight="1">
      <c r="J161" s="29"/>
      <c r="K161" s="29"/>
      <c r="L161" s="29"/>
      <c r="M161" s="29"/>
      <c r="N161" s="29"/>
    </row>
    <row r="162" spans="10:14" ht="12.75" customHeight="1">
      <c r="J162" s="29"/>
      <c r="K162" s="29"/>
      <c r="L162" s="29"/>
      <c r="M162" s="29"/>
      <c r="N162" s="29"/>
    </row>
    <row r="163" spans="10:14" ht="12.75" customHeight="1">
      <c r="J163" s="29"/>
      <c r="K163" s="29"/>
      <c r="L163" s="29"/>
      <c r="M163" s="29"/>
      <c r="N163" s="29"/>
    </row>
    <row r="164" spans="10:14" ht="12.75" customHeight="1">
      <c r="J164" s="29"/>
      <c r="K164" s="29"/>
      <c r="L164" s="29"/>
      <c r="M164" s="29"/>
      <c r="N164" s="29"/>
    </row>
    <row r="165" spans="10:14" ht="12.75" customHeight="1">
      <c r="J165" s="29"/>
      <c r="K165" s="29"/>
      <c r="L165" s="29"/>
      <c r="M165" s="29"/>
      <c r="N165" s="29"/>
    </row>
    <row r="166" spans="10:14" ht="12.75" customHeight="1">
      <c r="J166" s="29"/>
      <c r="K166" s="29"/>
      <c r="L166" s="29"/>
      <c r="M166" s="29"/>
      <c r="N166" s="29"/>
    </row>
    <row r="167" spans="10:14" ht="12.75" customHeight="1">
      <c r="J167" s="29"/>
      <c r="K167" s="29"/>
      <c r="L167" s="29"/>
      <c r="M167" s="29"/>
      <c r="N167" s="29"/>
    </row>
    <row r="168" spans="10:14" ht="12.75" customHeight="1">
      <c r="J168" s="29"/>
      <c r="K168" s="29"/>
      <c r="L168" s="29"/>
      <c r="M168" s="29"/>
      <c r="N168" s="29"/>
    </row>
    <row r="169" spans="10:14" ht="12.75" customHeight="1">
      <c r="J169" s="29"/>
      <c r="K169" s="29"/>
      <c r="L169" s="29"/>
      <c r="M169" s="29"/>
      <c r="N169" s="29"/>
    </row>
    <row r="170" spans="10:14" ht="12.75" customHeight="1">
      <c r="J170" s="29"/>
      <c r="K170" s="29"/>
      <c r="L170" s="29"/>
      <c r="M170" s="29"/>
      <c r="N170" s="29"/>
    </row>
    <row r="171" spans="10:14" ht="12.75" customHeight="1">
      <c r="J171" s="29"/>
      <c r="K171" s="29"/>
      <c r="L171" s="29"/>
      <c r="M171" s="29"/>
      <c r="N171" s="29"/>
    </row>
    <row r="172" spans="10:14" ht="12.75" customHeight="1">
      <c r="J172" s="29"/>
      <c r="K172" s="29"/>
      <c r="L172" s="29"/>
      <c r="M172" s="29"/>
      <c r="N172" s="29"/>
    </row>
    <row r="173" spans="10:14" ht="12.75" customHeight="1">
      <c r="J173" s="29"/>
      <c r="K173" s="29"/>
      <c r="L173" s="29"/>
      <c r="M173" s="29"/>
      <c r="N173" s="29"/>
    </row>
    <row r="174" spans="10:14" ht="12.75" customHeight="1">
      <c r="J174" s="29"/>
      <c r="K174" s="29"/>
      <c r="L174" s="29"/>
      <c r="M174" s="29"/>
      <c r="N174" s="29"/>
    </row>
    <row r="175" spans="10:14" ht="12.75" customHeight="1">
      <c r="J175" s="29"/>
      <c r="K175" s="29"/>
      <c r="L175" s="29"/>
      <c r="M175" s="29"/>
      <c r="N175" s="29"/>
    </row>
    <row r="176" spans="10:14" ht="12.75" customHeight="1">
      <c r="J176" s="29"/>
      <c r="K176" s="29"/>
      <c r="L176" s="29"/>
      <c r="M176" s="29"/>
      <c r="N176" s="29"/>
    </row>
    <row r="177" spans="10:14" ht="12.75" customHeight="1">
      <c r="J177" s="29"/>
      <c r="K177" s="29"/>
      <c r="L177" s="29"/>
      <c r="M177" s="29"/>
      <c r="N177" s="29"/>
    </row>
    <row r="178" spans="10:14" ht="12.75" customHeight="1">
      <c r="J178" s="29"/>
      <c r="K178" s="29"/>
      <c r="L178" s="29"/>
      <c r="M178" s="29"/>
      <c r="N178" s="29"/>
    </row>
    <row r="179" spans="10:14" ht="12.75" customHeight="1">
      <c r="J179" s="29"/>
      <c r="K179" s="29"/>
      <c r="L179" s="29"/>
      <c r="M179" s="29"/>
      <c r="N179" s="29"/>
    </row>
    <row r="180" spans="10:14" ht="12.75" customHeight="1">
      <c r="J180" s="29"/>
      <c r="K180" s="29"/>
      <c r="L180" s="29"/>
      <c r="M180" s="29"/>
      <c r="N180" s="29"/>
    </row>
    <row r="181" spans="10:14" ht="12.75" customHeight="1">
      <c r="J181" s="29"/>
      <c r="K181" s="29"/>
      <c r="L181" s="29"/>
      <c r="M181" s="29"/>
      <c r="N181" s="29"/>
    </row>
    <row r="182" spans="10:14" ht="12.75" customHeight="1">
      <c r="J182" s="29"/>
      <c r="K182" s="29"/>
      <c r="L182" s="29"/>
      <c r="M182" s="29"/>
      <c r="N182" s="29"/>
    </row>
    <row r="183" spans="10:14" ht="12.75" customHeight="1">
      <c r="J183" s="29"/>
      <c r="K183" s="29"/>
      <c r="L183" s="29"/>
      <c r="M183" s="29"/>
      <c r="N183" s="29"/>
    </row>
    <row r="184" spans="10:14" ht="12.75" customHeight="1">
      <c r="J184" s="29"/>
      <c r="K184" s="29"/>
      <c r="L184" s="29"/>
      <c r="M184" s="29"/>
      <c r="N184" s="29"/>
    </row>
    <row r="185" spans="10:14" ht="12.75" customHeight="1">
      <c r="J185" s="29"/>
      <c r="K185" s="29"/>
      <c r="L185" s="29"/>
      <c r="M185" s="29"/>
      <c r="N185" s="29"/>
    </row>
    <row r="186" spans="10:14" ht="12.75" customHeight="1">
      <c r="J186" s="29"/>
      <c r="K186" s="29"/>
      <c r="L186" s="29"/>
      <c r="M186" s="29"/>
      <c r="N186" s="29"/>
    </row>
    <row r="187" spans="10:14" ht="12.75" customHeight="1">
      <c r="J187" s="29"/>
      <c r="K187" s="29"/>
      <c r="L187" s="29"/>
      <c r="M187" s="29"/>
      <c r="N187" s="29"/>
    </row>
    <row r="188" spans="10:14" ht="12.75" customHeight="1">
      <c r="J188" s="29"/>
      <c r="K188" s="29"/>
      <c r="L188" s="29"/>
      <c r="M188" s="29"/>
      <c r="N188" s="29"/>
    </row>
    <row r="189" spans="10:14" ht="12.75" customHeight="1">
      <c r="J189" s="29"/>
      <c r="K189" s="29"/>
      <c r="L189" s="29"/>
      <c r="M189" s="29"/>
      <c r="N189" s="29"/>
    </row>
    <row r="190" spans="10:14" ht="12.75" customHeight="1">
      <c r="J190" s="29"/>
      <c r="K190" s="29"/>
      <c r="L190" s="29"/>
      <c r="M190" s="29"/>
      <c r="N190" s="29"/>
    </row>
    <row r="191" spans="10:14" ht="12.75" customHeight="1">
      <c r="J191" s="29"/>
      <c r="K191" s="29"/>
      <c r="L191" s="29"/>
      <c r="M191" s="29"/>
      <c r="N191" s="29"/>
    </row>
    <row r="192" spans="10:14" ht="12.75" customHeight="1">
      <c r="J192" s="29"/>
      <c r="K192" s="29"/>
      <c r="L192" s="29"/>
      <c r="M192" s="29"/>
      <c r="N192" s="29"/>
    </row>
  </sheetData>
  <mergeCells count="2">
    <mergeCell ref="A2:U2"/>
    <mergeCell ref="A1:U1"/>
  </mergeCells>
  <phoneticPr fontId="4" type="noConversion"/>
  <printOptions horizontalCentered="1" verticalCentered="1"/>
  <pageMargins left="0.78740157480314965" right="0.78740157480314965" top="0.59055118110236227" bottom="0.78740157480314965" header="0.51181102362204722" footer="0.51181102362204722"/>
  <pageSetup scale="62" fitToHeight="2" orientation="landscape" verticalDpi="120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M46"/>
  <sheetViews>
    <sheetView workbookViewId="0">
      <selection activeCell="I39" sqref="I39"/>
    </sheetView>
  </sheetViews>
  <sheetFormatPr baseColWidth="10" defaultColWidth="7.28515625" defaultRowHeight="11"/>
  <cols>
    <col min="1" max="1" width="5.5703125" style="19" customWidth="1"/>
    <col min="2" max="2" width="3.140625" style="19" customWidth="1"/>
    <col min="3" max="3" width="7.85546875" style="22" customWidth="1"/>
    <col min="4" max="4" width="3.140625" style="22" customWidth="1"/>
    <col min="5" max="5" width="7.28515625" style="22" customWidth="1"/>
    <col min="6" max="6" width="6.42578125" style="22" customWidth="1"/>
    <col min="7" max="7" width="5.85546875" style="22" customWidth="1"/>
    <col min="8" max="8" width="7.28515625" style="22" customWidth="1"/>
    <col min="9" max="9" width="9.42578125" style="22" customWidth="1"/>
    <col min="10" max="10" width="3.42578125" style="19" customWidth="1"/>
    <col min="11" max="11" width="9.28515625" style="20" customWidth="1"/>
    <col min="12" max="12" width="8.5703125" style="20" customWidth="1"/>
    <col min="13" max="13" width="8.140625" style="20" customWidth="1"/>
    <col min="14" max="16384" width="7.28515625" style="19"/>
  </cols>
  <sheetData>
    <row r="1" spans="1:13" ht="21" customHeight="1">
      <c r="A1" s="253" t="s">
        <v>264</v>
      </c>
      <c r="B1" s="253"/>
      <c r="C1" s="255"/>
      <c r="D1" s="255"/>
      <c r="E1" s="255"/>
      <c r="F1" s="255"/>
      <c r="G1" s="255"/>
      <c r="H1" s="255"/>
      <c r="I1" s="255"/>
      <c r="J1" s="255"/>
      <c r="K1" s="255"/>
      <c r="L1" s="255"/>
      <c r="M1" s="255"/>
    </row>
    <row r="2" spans="1:13" ht="20.25" customHeight="1">
      <c r="E2" s="253" t="s">
        <v>265</v>
      </c>
      <c r="F2" s="253"/>
      <c r="G2" s="253"/>
      <c r="H2" s="253"/>
      <c r="I2" s="253"/>
      <c r="K2" s="256" t="s">
        <v>130</v>
      </c>
      <c r="L2" s="256"/>
      <c r="M2" s="256"/>
    </row>
    <row r="3" spans="1:13" s="108" customFormat="1" ht="47.25" customHeight="1">
      <c r="A3" s="108" t="s">
        <v>85</v>
      </c>
      <c r="C3" s="108" t="s">
        <v>263</v>
      </c>
      <c r="E3" s="109" t="s">
        <v>131</v>
      </c>
      <c r="F3" s="109" t="s">
        <v>132</v>
      </c>
      <c r="G3" s="109" t="s">
        <v>133</v>
      </c>
      <c r="H3" s="109" t="s">
        <v>134</v>
      </c>
      <c r="I3" s="109" t="s">
        <v>135</v>
      </c>
      <c r="K3" s="110" t="s">
        <v>136</v>
      </c>
      <c r="L3" s="110" t="s">
        <v>137</v>
      </c>
      <c r="M3" s="110" t="s">
        <v>138</v>
      </c>
    </row>
    <row r="4" spans="1:13" ht="14.25" customHeight="1">
      <c r="A4" s="120" t="s">
        <v>49</v>
      </c>
      <c r="B4" s="120"/>
      <c r="C4" s="119" t="s">
        <v>50</v>
      </c>
      <c r="D4" s="119"/>
      <c r="E4" s="119" t="s">
        <v>51</v>
      </c>
      <c r="F4" s="119" t="s">
        <v>53</v>
      </c>
      <c r="G4" s="119" t="s">
        <v>54</v>
      </c>
      <c r="H4" s="119" t="s">
        <v>56</v>
      </c>
      <c r="I4" s="119" t="s">
        <v>57</v>
      </c>
      <c r="J4" s="121"/>
      <c r="K4" s="117" t="s">
        <v>58</v>
      </c>
      <c r="L4" s="117" t="s">
        <v>86</v>
      </c>
      <c r="M4" s="117" t="s">
        <v>101</v>
      </c>
    </row>
    <row r="6" spans="1:13">
      <c r="A6" s="21">
        <v>1970</v>
      </c>
      <c r="B6" s="21"/>
      <c r="C6" s="22">
        <v>7743.9101439101441</v>
      </c>
      <c r="E6" s="22">
        <v>381</v>
      </c>
      <c r="F6" s="22">
        <v>274</v>
      </c>
      <c r="G6" s="22">
        <v>230</v>
      </c>
      <c r="H6" s="22">
        <v>298.8</v>
      </c>
      <c r="I6" s="22">
        <v>350</v>
      </c>
      <c r="J6" s="21"/>
      <c r="K6" s="20">
        <v>84.66</v>
      </c>
      <c r="L6" s="257">
        <v>15.34</v>
      </c>
      <c r="M6" s="257"/>
    </row>
    <row r="7" spans="1:13">
      <c r="A7" s="21">
        <v>1971</v>
      </c>
      <c r="B7" s="21"/>
      <c r="C7" s="22">
        <v>8250.9810010445199</v>
      </c>
      <c r="E7" s="22">
        <v>385</v>
      </c>
      <c r="F7" s="22">
        <v>281</v>
      </c>
      <c r="G7" s="22">
        <v>249</v>
      </c>
      <c r="H7" s="22">
        <v>298.10000000000002</v>
      </c>
      <c r="I7" s="22">
        <v>335</v>
      </c>
      <c r="J7" s="21"/>
      <c r="K7" s="20">
        <v>84.07</v>
      </c>
      <c r="L7" s="257">
        <v>15.93</v>
      </c>
      <c r="M7" s="257"/>
    </row>
    <row r="8" spans="1:13">
      <c r="A8" s="21">
        <v>1972</v>
      </c>
      <c r="B8" s="21"/>
      <c r="C8" s="22">
        <v>8789.7322288576379</v>
      </c>
      <c r="E8" s="22">
        <v>500</v>
      </c>
      <c r="F8" s="22">
        <v>334</v>
      </c>
      <c r="G8" s="22">
        <v>286</v>
      </c>
      <c r="H8" s="22">
        <v>378.2</v>
      </c>
      <c r="I8" s="22">
        <v>417</v>
      </c>
      <c r="J8" s="21"/>
      <c r="K8" s="20">
        <v>85.99</v>
      </c>
      <c r="L8" s="257">
        <v>14.01</v>
      </c>
      <c r="M8" s="257"/>
    </row>
    <row r="9" spans="1:13">
      <c r="A9" s="21">
        <v>1973</v>
      </c>
      <c r="B9" s="21"/>
      <c r="C9" s="22">
        <v>9321.6455796091213</v>
      </c>
      <c r="E9" s="22">
        <v>537</v>
      </c>
      <c r="F9" s="22">
        <v>381</v>
      </c>
      <c r="G9" s="22">
        <v>314</v>
      </c>
      <c r="H9" s="22">
        <v>415.2</v>
      </c>
      <c r="I9" s="22">
        <v>443</v>
      </c>
      <c r="J9" s="21"/>
      <c r="K9" s="20">
        <v>82.85</v>
      </c>
      <c r="L9" s="257">
        <v>17.149999999999999</v>
      </c>
      <c r="M9" s="257"/>
    </row>
    <row r="10" spans="1:13">
      <c r="A10" s="21">
        <v>1974</v>
      </c>
      <c r="B10" s="21"/>
      <c r="C10" s="22">
        <v>10011.174198231833</v>
      </c>
      <c r="E10" s="22">
        <v>528</v>
      </c>
      <c r="F10" s="22">
        <v>403</v>
      </c>
      <c r="G10" s="22">
        <v>355</v>
      </c>
      <c r="H10" s="22">
        <v>426.6</v>
      </c>
      <c r="I10" s="22">
        <v>476</v>
      </c>
      <c r="J10" s="21"/>
      <c r="K10" s="20">
        <v>87.13</v>
      </c>
      <c r="L10" s="257">
        <v>12.87</v>
      </c>
      <c r="M10" s="257"/>
    </row>
    <row r="11" spans="1:13">
      <c r="A11" s="21">
        <v>1975</v>
      </c>
      <c r="B11" s="21"/>
      <c r="C11" s="22">
        <v>10810.310974315433</v>
      </c>
      <c r="E11" s="22">
        <v>639</v>
      </c>
      <c r="F11" s="22">
        <v>437</v>
      </c>
      <c r="G11" s="22">
        <v>375</v>
      </c>
      <c r="H11" s="22">
        <v>485.6</v>
      </c>
      <c r="I11" s="22">
        <v>515</v>
      </c>
      <c r="J11" s="21"/>
      <c r="K11" s="20">
        <v>86.04</v>
      </c>
      <c r="L11" s="257">
        <v>13.96</v>
      </c>
      <c r="M11" s="257"/>
    </row>
    <row r="12" spans="1:13">
      <c r="A12" s="21">
        <v>1976</v>
      </c>
      <c r="B12" s="21"/>
      <c r="C12" s="22">
        <v>11577.941630636195</v>
      </c>
      <c r="E12" s="22">
        <v>710</v>
      </c>
      <c r="F12" s="22">
        <v>500</v>
      </c>
      <c r="G12" s="22">
        <v>428</v>
      </c>
      <c r="H12" s="22">
        <v>546.79999999999995</v>
      </c>
      <c r="I12" s="22">
        <v>650</v>
      </c>
      <c r="J12" s="21"/>
      <c r="K12" s="20">
        <v>84.45</v>
      </c>
      <c r="L12" s="257">
        <v>15.55</v>
      </c>
      <c r="M12" s="257"/>
    </row>
    <row r="13" spans="1:13">
      <c r="A13" s="21">
        <v>1977</v>
      </c>
      <c r="B13" s="21"/>
      <c r="C13" s="22">
        <v>12362.535284827834</v>
      </c>
      <c r="E13" s="22">
        <v>817</v>
      </c>
      <c r="F13" s="22">
        <v>581</v>
      </c>
      <c r="G13" s="22">
        <v>480</v>
      </c>
      <c r="H13" s="22">
        <v>635</v>
      </c>
      <c r="I13" s="22">
        <v>687</v>
      </c>
      <c r="J13" s="21"/>
      <c r="K13" s="20">
        <v>80</v>
      </c>
      <c r="L13" s="257">
        <v>20</v>
      </c>
      <c r="M13" s="257"/>
    </row>
    <row r="14" spans="1:13">
      <c r="A14" s="21">
        <v>1978</v>
      </c>
      <c r="B14" s="21"/>
      <c r="C14" s="22">
        <v>13265.570279223852</v>
      </c>
      <c r="E14" s="22">
        <v>1317</v>
      </c>
      <c r="F14" s="22">
        <v>768</v>
      </c>
      <c r="G14" s="22">
        <v>614</v>
      </c>
      <c r="H14" s="22">
        <v>920</v>
      </c>
      <c r="I14" s="22">
        <v>750</v>
      </c>
      <c r="J14" s="21"/>
      <c r="K14" s="20">
        <v>59.5</v>
      </c>
      <c r="L14" s="257">
        <v>40.5</v>
      </c>
      <c r="M14" s="257"/>
    </row>
    <row r="15" spans="1:13">
      <c r="A15" s="21">
        <v>1979</v>
      </c>
      <c r="B15" s="21"/>
      <c r="C15" s="22">
        <v>14383.197800939182</v>
      </c>
      <c r="E15" s="22">
        <v>2585</v>
      </c>
      <c r="F15" s="22">
        <v>1188</v>
      </c>
      <c r="G15" s="22">
        <v>853</v>
      </c>
      <c r="H15" s="22">
        <v>1504</v>
      </c>
      <c r="I15" s="22">
        <v>948</v>
      </c>
      <c r="J15" s="21"/>
      <c r="K15" s="20">
        <v>40.355556522284012</v>
      </c>
      <c r="L15" s="20">
        <v>22.123517902344851</v>
      </c>
      <c r="M15" s="20">
        <v>37.520925575371137</v>
      </c>
    </row>
    <row r="16" spans="1:13">
      <c r="A16" s="21">
        <v>1980</v>
      </c>
      <c r="B16" s="21"/>
      <c r="C16" s="22">
        <v>15793.020829750891</v>
      </c>
      <c r="E16" s="22">
        <v>2967</v>
      </c>
      <c r="F16" s="22">
        <v>1143</v>
      </c>
      <c r="G16" s="22">
        <v>868</v>
      </c>
      <c r="H16" s="22">
        <v>1596</v>
      </c>
      <c r="I16" s="22">
        <v>1007</v>
      </c>
      <c r="J16" s="21"/>
      <c r="K16" s="20">
        <v>43.436343020378501</v>
      </c>
      <c r="L16" s="20">
        <v>38.098966979684135</v>
      </c>
      <c r="M16" s="20">
        <v>18.464689999937363</v>
      </c>
    </row>
    <row r="17" spans="1:13">
      <c r="A17" s="21">
        <v>1981</v>
      </c>
      <c r="B17" s="21"/>
      <c r="C17" s="22">
        <v>17245.630383889809</v>
      </c>
      <c r="E17" s="22">
        <v>2631</v>
      </c>
      <c r="F17" s="22">
        <v>1388</v>
      </c>
      <c r="G17" s="22">
        <v>1034</v>
      </c>
      <c r="H17" s="22">
        <v>1910</v>
      </c>
      <c r="I17" s="22">
        <v>1115</v>
      </c>
      <c r="J17" s="21"/>
      <c r="K17" s="20">
        <v>39.187349460676515</v>
      </c>
      <c r="L17" s="20">
        <v>48.06628966383915</v>
      </c>
      <c r="M17" s="20">
        <v>12.746360875484335</v>
      </c>
    </row>
    <row r="18" spans="1:13">
      <c r="A18" s="21">
        <v>1982</v>
      </c>
      <c r="B18" s="21"/>
      <c r="C18" s="22">
        <v>18485.449167778228</v>
      </c>
      <c r="E18" s="22">
        <v>2546</v>
      </c>
      <c r="F18" s="22">
        <v>1352</v>
      </c>
      <c r="G18" s="22">
        <v>1048</v>
      </c>
      <c r="H18" s="22">
        <v>2521</v>
      </c>
      <c r="I18" s="22">
        <v>1145</v>
      </c>
      <c r="J18" s="21"/>
      <c r="K18" s="20">
        <v>32.656882932422405</v>
      </c>
      <c r="L18" s="20">
        <v>55.288017107648841</v>
      </c>
      <c r="M18" s="20">
        <v>12.055099959928754</v>
      </c>
    </row>
    <row r="19" spans="1:13">
      <c r="A19" s="21">
        <v>1983</v>
      </c>
      <c r="B19" s="21"/>
      <c r="C19" s="22">
        <v>19413.630968158297</v>
      </c>
      <c r="E19" s="22">
        <v>3719</v>
      </c>
      <c r="F19" s="22">
        <v>1404</v>
      </c>
      <c r="G19" s="22">
        <v>1014</v>
      </c>
      <c r="H19" s="22">
        <v>1907</v>
      </c>
      <c r="I19" s="22">
        <v>1421</v>
      </c>
      <c r="J19" s="21"/>
      <c r="K19" s="20">
        <v>48.771037592408121</v>
      </c>
      <c r="L19" s="20">
        <v>45.540816861532008</v>
      </c>
      <c r="M19" s="20">
        <v>5.6881455460598715</v>
      </c>
    </row>
    <row r="20" spans="1:13">
      <c r="A20" s="21">
        <v>1984</v>
      </c>
      <c r="B20" s="21"/>
      <c r="C20" s="22">
        <v>20340.540777614526</v>
      </c>
      <c r="E20" s="22">
        <v>4420</v>
      </c>
      <c r="F20" s="22">
        <v>1588</v>
      </c>
      <c r="G20" s="22">
        <v>1107</v>
      </c>
      <c r="H20" s="22">
        <v>2439</v>
      </c>
      <c r="I20" s="22">
        <v>1500</v>
      </c>
      <c r="J20" s="21"/>
      <c r="K20" s="20">
        <v>42.68</v>
      </c>
      <c r="L20" s="20">
        <v>15.76</v>
      </c>
      <c r="M20" s="20">
        <v>41.56</v>
      </c>
    </row>
    <row r="21" spans="1:13">
      <c r="A21" s="21">
        <v>1985</v>
      </c>
      <c r="B21" s="21"/>
      <c r="C21" s="22">
        <v>21297.074612847795</v>
      </c>
      <c r="E21" s="22">
        <v>3587</v>
      </c>
      <c r="F21" s="22">
        <v>1975</v>
      </c>
      <c r="G21" s="22">
        <v>1421</v>
      </c>
      <c r="H21" s="22">
        <v>2397</v>
      </c>
      <c r="I21" s="22">
        <v>1815</v>
      </c>
      <c r="J21" s="21"/>
      <c r="K21" s="20">
        <v>49.079332229004891</v>
      </c>
      <c r="L21" s="20">
        <v>35.196922345126282</v>
      </c>
      <c r="M21" s="20">
        <v>15.723745425868827</v>
      </c>
    </row>
    <row r="22" spans="1:13">
      <c r="A22" s="21">
        <v>1986</v>
      </c>
      <c r="B22" s="21"/>
      <c r="C22" s="22">
        <v>22166.783711545515</v>
      </c>
      <c r="E22" s="22">
        <v>4413</v>
      </c>
      <c r="F22" s="22">
        <v>2404</v>
      </c>
      <c r="G22" s="22">
        <v>1661</v>
      </c>
      <c r="H22" s="22">
        <v>3137</v>
      </c>
      <c r="I22" s="22">
        <v>2990</v>
      </c>
      <c r="J22" s="21"/>
      <c r="K22" s="20">
        <v>52.437061053249046</v>
      </c>
      <c r="L22" s="20">
        <v>30.526305722128178</v>
      </c>
      <c r="M22" s="20">
        <v>17.036633224622776</v>
      </c>
    </row>
    <row r="23" spans="1:13">
      <c r="A23" s="21">
        <v>1987</v>
      </c>
      <c r="B23" s="21"/>
      <c r="C23" s="22">
        <v>23132.402228945732</v>
      </c>
      <c r="E23" s="22">
        <v>8617</v>
      </c>
      <c r="F23" s="22">
        <v>3121</v>
      </c>
      <c r="G23" s="22">
        <v>1957</v>
      </c>
      <c r="H23" s="22">
        <v>4959</v>
      </c>
      <c r="I23" s="22">
        <v>3000</v>
      </c>
      <c r="J23" s="21"/>
      <c r="K23" s="20">
        <v>32.874707394364798</v>
      </c>
      <c r="L23" s="20">
        <v>59.427067396816092</v>
      </c>
      <c r="M23" s="20">
        <v>7.6982252088191032</v>
      </c>
    </row>
    <row r="24" spans="1:13">
      <c r="A24" s="21">
        <v>1988</v>
      </c>
      <c r="B24" s="21"/>
      <c r="C24" s="22">
        <v>24277.239481784261</v>
      </c>
      <c r="E24" s="22">
        <v>9252</v>
      </c>
      <c r="F24" s="22">
        <v>3207</v>
      </c>
      <c r="G24" s="22">
        <v>2089</v>
      </c>
      <c r="H24" s="22">
        <v>4637</v>
      </c>
      <c r="I24" s="22">
        <v>3700</v>
      </c>
      <c r="J24" s="21"/>
      <c r="K24" s="20">
        <v>38.317887419791809</v>
      </c>
      <c r="L24" s="20">
        <v>51.904280417930579</v>
      </c>
      <c r="M24" s="20">
        <v>9.7778321622776119</v>
      </c>
    </row>
    <row r="25" spans="1:13">
      <c r="A25" s="21">
        <v>1989</v>
      </c>
      <c r="B25" s="21"/>
      <c r="C25" s="22">
        <v>25032.250289240263</v>
      </c>
      <c r="E25" s="22">
        <v>9595</v>
      </c>
      <c r="F25" s="22">
        <v>3322</v>
      </c>
      <c r="G25" s="22">
        <v>2151</v>
      </c>
      <c r="H25" s="22">
        <v>4991</v>
      </c>
      <c r="I25" s="22">
        <v>3977</v>
      </c>
      <c r="J25" s="21"/>
      <c r="K25" s="20">
        <v>41.491075507537921</v>
      </c>
      <c r="L25" s="20">
        <v>48.196467071147481</v>
      </c>
      <c r="M25" s="20">
        <v>10.312457421314598</v>
      </c>
    </row>
    <row r="26" spans="1:13">
      <c r="A26" s="21">
        <v>1990</v>
      </c>
      <c r="B26" s="21"/>
      <c r="C26" s="22">
        <v>26262.480331855244</v>
      </c>
      <c r="E26" s="22">
        <v>8818</v>
      </c>
      <c r="F26" s="22">
        <v>4212</v>
      </c>
      <c r="G26" s="22">
        <v>2591</v>
      </c>
      <c r="H26" s="22">
        <v>5840</v>
      </c>
      <c r="I26" s="22">
        <v>3421</v>
      </c>
      <c r="J26" s="21"/>
      <c r="K26" s="20">
        <v>35.684252226027397</v>
      </c>
      <c r="L26" s="20">
        <v>38.55958904109589</v>
      </c>
      <c r="M26" s="20">
        <v>25.756158732876713</v>
      </c>
    </row>
    <row r="27" spans="1:13">
      <c r="A27" s="21">
        <v>1991</v>
      </c>
      <c r="B27" s="21"/>
      <c r="C27" s="22">
        <v>27326.428281029177</v>
      </c>
      <c r="E27" s="22">
        <v>9970</v>
      </c>
      <c r="F27" s="22">
        <v>4496</v>
      </c>
      <c r="G27" s="22">
        <v>3101</v>
      </c>
      <c r="H27" s="22">
        <v>6772</v>
      </c>
      <c r="I27" s="22">
        <v>3618</v>
      </c>
      <c r="J27" s="21"/>
      <c r="K27" s="20">
        <v>31.28374595951388</v>
      </c>
      <c r="L27" s="20">
        <v>54.116630851556906</v>
      </c>
      <c r="M27" s="20">
        <v>14.599623188929215</v>
      </c>
    </row>
    <row r="28" spans="1:13">
      <c r="A28" s="21">
        <v>1992</v>
      </c>
      <c r="B28" s="21"/>
      <c r="C28" s="22">
        <v>28672.156991701646</v>
      </c>
      <c r="E28" s="22">
        <v>22655</v>
      </c>
      <c r="F28" s="22">
        <v>6543</v>
      </c>
      <c r="G28" s="22">
        <v>4015</v>
      </c>
      <c r="H28" s="22">
        <v>12223</v>
      </c>
      <c r="I28" s="22">
        <v>3338</v>
      </c>
      <c r="J28" s="21"/>
      <c r="K28" s="20">
        <v>17.291316256380785</v>
      </c>
      <c r="L28" s="20">
        <v>67.548812764511709</v>
      </c>
      <c r="M28" s="20">
        <v>15.159870979107509</v>
      </c>
    </row>
    <row r="29" spans="1:13">
      <c r="A29" s="21">
        <v>1993</v>
      </c>
      <c r="B29" s="21"/>
      <c r="C29" s="22">
        <v>29443.555919861225</v>
      </c>
      <c r="E29" s="22">
        <v>16774</v>
      </c>
      <c r="F29" s="22">
        <v>7782</v>
      </c>
      <c r="G29" s="22">
        <v>3632</v>
      </c>
      <c r="H29" s="22">
        <v>12463</v>
      </c>
      <c r="I29" s="22">
        <v>4563</v>
      </c>
      <c r="J29" s="21"/>
      <c r="K29" s="20">
        <v>18.447163604268638</v>
      </c>
      <c r="L29" s="20">
        <v>64.294070448527648</v>
      </c>
      <c r="M29" s="20">
        <v>17.258765947203713</v>
      </c>
    </row>
    <row r="30" spans="1:13">
      <c r="A30" s="21">
        <v>1994</v>
      </c>
      <c r="B30" s="21"/>
      <c r="C30" s="22">
        <v>30176.746431920958</v>
      </c>
      <c r="E30" s="22">
        <v>12355</v>
      </c>
      <c r="F30" s="22">
        <v>5621</v>
      </c>
      <c r="G30" s="22">
        <v>3916</v>
      </c>
      <c r="H30" s="22">
        <v>7445</v>
      </c>
      <c r="I30" s="22">
        <v>4873</v>
      </c>
      <c r="J30" s="21"/>
      <c r="K30" s="20">
        <v>41.23326765223068</v>
      </c>
      <c r="L30" s="20">
        <v>34.224301727963464</v>
      </c>
      <c r="M30" s="20">
        <v>24.542430619805856</v>
      </c>
    </row>
    <row r="31" spans="1:13">
      <c r="A31" s="21">
        <v>1995</v>
      </c>
      <c r="B31" s="21"/>
      <c r="C31" s="22">
        <v>31033.619973262998</v>
      </c>
      <c r="E31" s="22">
        <v>17368</v>
      </c>
      <c r="F31" s="22">
        <v>8400</v>
      </c>
      <c r="G31" s="22">
        <v>5105</v>
      </c>
      <c r="H31" s="22">
        <v>10660</v>
      </c>
      <c r="I31" s="22">
        <v>5144</v>
      </c>
      <c r="J31" s="21"/>
      <c r="K31" s="20">
        <v>29.440865404315186</v>
      </c>
      <c r="L31" s="20">
        <v>53.622560245489275</v>
      </c>
      <c r="M31" s="20">
        <v>16.936574350195535</v>
      </c>
    </row>
    <row r="32" spans="1:13">
      <c r="A32" s="21">
        <v>1996</v>
      </c>
      <c r="B32" s="21"/>
      <c r="C32" s="22">
        <v>32087.329631499244</v>
      </c>
      <c r="E32" s="22">
        <v>33969</v>
      </c>
      <c r="F32" s="22">
        <v>10467</v>
      </c>
      <c r="G32" s="22">
        <v>6793</v>
      </c>
      <c r="H32" s="22">
        <v>18329</v>
      </c>
      <c r="I32" s="22">
        <v>6727</v>
      </c>
      <c r="J32" s="21"/>
      <c r="K32" s="20">
        <v>22.368917228483426</v>
      </c>
      <c r="L32" s="20">
        <v>58.284499177156</v>
      </c>
      <c r="M32" s="20">
        <v>19.346583594360574</v>
      </c>
    </row>
    <row r="33" spans="1:13">
      <c r="A33" s="21">
        <v>1997</v>
      </c>
      <c r="B33" s="21"/>
      <c r="C33" s="22">
        <v>33489.934916203529</v>
      </c>
      <c r="E33" s="22">
        <v>44100</v>
      </c>
      <c r="F33" s="22">
        <v>12657</v>
      </c>
      <c r="G33" s="22">
        <v>8423</v>
      </c>
      <c r="H33" s="22">
        <v>22032</v>
      </c>
      <c r="I33" s="22">
        <v>8463</v>
      </c>
      <c r="J33" s="21"/>
      <c r="K33" s="20">
        <v>15.454738152179884</v>
      </c>
      <c r="L33" s="20">
        <v>67.040794419311453</v>
      </c>
      <c r="M33" s="20">
        <v>17.504467428508661</v>
      </c>
    </row>
    <row r="34" spans="1:13">
      <c r="A34" s="21">
        <v>1998</v>
      </c>
      <c r="B34" s="21"/>
      <c r="C34" s="22">
        <v>35201.257332334651</v>
      </c>
      <c r="E34" s="22">
        <v>60297</v>
      </c>
      <c r="F34" s="22">
        <v>17914</v>
      </c>
      <c r="G34" s="22">
        <v>10000</v>
      </c>
      <c r="H34" s="22">
        <v>33429</v>
      </c>
      <c r="I34" s="22">
        <v>7312</v>
      </c>
      <c r="J34" s="21"/>
      <c r="K34" s="20">
        <v>9.2438676022726014</v>
      </c>
      <c r="L34" s="20">
        <v>78.717503149254895</v>
      </c>
      <c r="M34" s="20">
        <v>12.038629248472503</v>
      </c>
    </row>
    <row r="35" spans="1:13">
      <c r="A35" s="21">
        <v>1999</v>
      </c>
      <c r="B35" s="21"/>
      <c r="C35" s="22">
        <v>36754.455185112121</v>
      </c>
      <c r="E35" s="22">
        <v>87521</v>
      </c>
      <c r="F35" s="22">
        <v>19429</v>
      </c>
      <c r="G35" s="22">
        <v>11389</v>
      </c>
      <c r="H35" s="22">
        <v>38334</v>
      </c>
      <c r="I35" s="22">
        <v>9732</v>
      </c>
      <c r="J35" s="21"/>
      <c r="K35" s="20">
        <v>9.7262568841419004</v>
      </c>
      <c r="L35" s="20">
        <v>58.516666979700773</v>
      </c>
      <c r="M35" s="20">
        <v>31.757076136157323</v>
      </c>
    </row>
    <row r="36" spans="1:13">
      <c r="A36" s="21">
        <v>2000</v>
      </c>
      <c r="B36" s="21"/>
      <c r="C36" s="22">
        <v>38845.550559447875</v>
      </c>
      <c r="E36" s="22">
        <v>84449</v>
      </c>
      <c r="F36" s="22">
        <v>27207</v>
      </c>
      <c r="G36" s="22">
        <v>13292</v>
      </c>
      <c r="H36" s="22">
        <v>40377.949999999997</v>
      </c>
      <c r="J36" s="21"/>
    </row>
    <row r="37" spans="1:13">
      <c r="A37" s="21">
        <v>2001</v>
      </c>
      <c r="B37" s="21"/>
      <c r="C37" s="22">
        <v>39658.963989986521</v>
      </c>
      <c r="E37" s="22">
        <v>83996</v>
      </c>
      <c r="F37" s="22">
        <v>15704</v>
      </c>
      <c r="G37" s="22">
        <v>8054</v>
      </c>
      <c r="H37" s="22">
        <v>36509.120000000003</v>
      </c>
      <c r="J37" s="21"/>
    </row>
    <row r="38" spans="1:13">
      <c r="A38" s="21">
        <v>2002</v>
      </c>
      <c r="B38" s="21"/>
      <c r="C38" s="22">
        <v>40394.276075161994</v>
      </c>
      <c r="E38" s="22">
        <v>29354</v>
      </c>
      <c r="F38" s="22">
        <v>13629</v>
      </c>
      <c r="G38" s="22">
        <v>8159</v>
      </c>
      <c r="H38" s="22">
        <v>18483.75</v>
      </c>
      <c r="J38" s="21"/>
    </row>
    <row r="39" spans="1:13">
      <c r="A39" s="21">
        <v>2003</v>
      </c>
      <c r="B39" s="21"/>
      <c r="C39" s="22">
        <v>41782.940304101954</v>
      </c>
      <c r="E39" s="22">
        <v>32812</v>
      </c>
      <c r="F39" s="22">
        <v>14883</v>
      </c>
      <c r="G39" s="22">
        <v>9457</v>
      </c>
      <c r="H39" s="22">
        <v>19702.04</v>
      </c>
      <c r="J39" s="21"/>
    </row>
    <row r="40" spans="1:13">
      <c r="A40" s="21">
        <v>2004</v>
      </c>
      <c r="B40" s="21"/>
      <c r="C40" s="22">
        <v>43436.063137147197</v>
      </c>
      <c r="E40" s="22">
        <v>56660</v>
      </c>
      <c r="F40" s="22">
        <v>23830</v>
      </c>
      <c r="G40" s="22">
        <v>13371</v>
      </c>
      <c r="H40" s="22">
        <v>33021.69</v>
      </c>
      <c r="J40" s="21"/>
    </row>
    <row r="41" spans="1:13">
      <c r="A41" s="21">
        <v>2005</v>
      </c>
      <c r="B41" s="21"/>
      <c r="C41" s="22">
        <v>44883.884002852392</v>
      </c>
      <c r="E41" s="22">
        <v>68955</v>
      </c>
      <c r="F41" s="22">
        <v>22390</v>
      </c>
      <c r="G41" s="22">
        <v>13850</v>
      </c>
      <c r="H41" s="22">
        <v>34479.120000000003</v>
      </c>
      <c r="J41" s="21"/>
    </row>
    <row r="42" spans="1:13">
      <c r="A42" s="21">
        <v>2006</v>
      </c>
      <c r="B42" s="21"/>
      <c r="E42" s="22">
        <v>98210</v>
      </c>
      <c r="F42" s="22">
        <v>29120</v>
      </c>
      <c r="G42" s="22">
        <v>17840</v>
      </c>
      <c r="H42" s="22">
        <v>50955.6</v>
      </c>
      <c r="J42" s="21"/>
    </row>
    <row r="43" spans="1:13">
      <c r="A43" s="23"/>
      <c r="B43" s="23"/>
      <c r="C43" s="24"/>
      <c r="D43" s="24"/>
      <c r="E43" s="24"/>
      <c r="F43" s="24"/>
      <c r="G43" s="24"/>
      <c r="H43" s="24"/>
      <c r="I43" s="24"/>
      <c r="J43" s="23"/>
      <c r="K43" s="114"/>
      <c r="L43" s="114"/>
      <c r="M43" s="114"/>
    </row>
    <row r="44" spans="1:13">
      <c r="A44" s="21"/>
      <c r="B44" s="21"/>
      <c r="J44" s="21"/>
    </row>
    <row r="45" spans="1:13">
      <c r="A45" s="19" t="s">
        <v>168</v>
      </c>
    </row>
    <row r="46" spans="1:13">
      <c r="A46" s="19" t="s">
        <v>169</v>
      </c>
    </row>
  </sheetData>
  <mergeCells count="12">
    <mergeCell ref="E2:I2"/>
    <mergeCell ref="A1:M1"/>
    <mergeCell ref="K2:M2"/>
    <mergeCell ref="L6:M6"/>
    <mergeCell ref="L11:M11"/>
    <mergeCell ref="L13:M13"/>
    <mergeCell ref="L14:M14"/>
    <mergeCell ref="L7:M7"/>
    <mergeCell ref="L8:M8"/>
    <mergeCell ref="L9:M9"/>
    <mergeCell ref="L10:M10"/>
    <mergeCell ref="L12:M12"/>
  </mergeCells>
  <phoneticPr fontId="4" type="noConversion"/>
  <printOptions horizontalCentered="1" verticalCentered="1"/>
  <pageMargins left="0.78740157480314998" right="0.78740157480314998" top="0.59055118110236204" bottom="0.78740157480314998" header="0.511811023622047" footer="0.511811023622047"/>
  <pageSetup scale="87" orientation="portrait" verticalDpi="96"/>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Y1729"/>
  <sheetViews>
    <sheetView topLeftCell="A86" zoomScale="130" zoomScaleNormal="130" workbookViewId="0">
      <selection activeCell="H116" sqref="H116"/>
    </sheetView>
  </sheetViews>
  <sheetFormatPr baseColWidth="10" defaultColWidth="8.85546875" defaultRowHeight="13"/>
  <cols>
    <col min="1" max="91" width="5.28515625" style="2" customWidth="1"/>
    <col min="92" max="16384" width="8.85546875" style="2"/>
  </cols>
  <sheetData>
    <row r="1" spans="1:25" ht="9.75" customHeight="1">
      <c r="A1" s="1"/>
      <c r="B1" s="1"/>
      <c r="C1" s="1"/>
      <c r="D1" s="1"/>
      <c r="E1" s="1"/>
      <c r="F1" s="1"/>
      <c r="G1" s="1"/>
      <c r="H1" s="1"/>
      <c r="I1" s="1"/>
      <c r="J1" s="1"/>
      <c r="K1" s="1"/>
      <c r="L1" s="1"/>
      <c r="M1" s="1"/>
      <c r="N1" s="1"/>
      <c r="O1" s="1"/>
      <c r="P1" s="1"/>
      <c r="Q1" s="1"/>
      <c r="R1" s="1"/>
      <c r="S1" s="1"/>
      <c r="T1" s="1"/>
      <c r="U1" s="1"/>
      <c r="V1" s="1"/>
      <c r="W1" s="1"/>
      <c r="X1" s="1"/>
      <c r="Y1" s="1"/>
    </row>
    <row r="2" spans="1:25" ht="9.75" customHeight="1">
      <c r="A2" s="1"/>
      <c r="B2" s="1" t="s">
        <v>43</v>
      </c>
      <c r="C2" s="1" t="s">
        <v>43</v>
      </c>
      <c r="D2" s="1"/>
      <c r="E2" s="1"/>
      <c r="F2" s="1"/>
      <c r="G2" s="1"/>
      <c r="H2" s="1"/>
      <c r="I2" s="1"/>
      <c r="J2" s="1"/>
      <c r="K2" s="1"/>
      <c r="L2" s="1"/>
      <c r="M2" s="1"/>
      <c r="N2" s="1"/>
      <c r="O2" s="1"/>
      <c r="P2" s="1"/>
      <c r="Q2" s="1"/>
      <c r="R2" s="1"/>
      <c r="S2" s="1"/>
      <c r="T2" s="1"/>
      <c r="U2" s="1"/>
      <c r="V2" s="1"/>
      <c r="W2" s="1"/>
      <c r="X2" s="1"/>
      <c r="Y2" s="1"/>
    </row>
    <row r="3" spans="1:25" ht="9.75" customHeight="1">
      <c r="A3" s="1"/>
      <c r="B3" s="1" t="s">
        <v>275</v>
      </c>
      <c r="C3" s="1" t="s">
        <v>273</v>
      </c>
      <c r="D3" s="1"/>
      <c r="E3" s="1"/>
      <c r="F3" s="1"/>
      <c r="G3" s="1"/>
      <c r="H3" s="1"/>
      <c r="I3" s="1"/>
      <c r="J3" s="1"/>
      <c r="K3" s="1"/>
      <c r="L3" s="1"/>
      <c r="M3" s="1"/>
      <c r="N3" s="1"/>
      <c r="O3" s="1"/>
      <c r="P3" s="1"/>
      <c r="Q3" s="1"/>
      <c r="R3" s="1"/>
      <c r="S3" s="1"/>
      <c r="T3" s="1"/>
      <c r="U3" s="1"/>
      <c r="V3" s="1"/>
      <c r="W3" s="1"/>
      <c r="X3" s="1"/>
      <c r="Y3" s="1"/>
    </row>
    <row r="4" spans="1:25" ht="9.75" customHeight="1">
      <c r="A4" s="1">
        <v>1917</v>
      </c>
      <c r="B4" s="3">
        <f>0.01*'Table A1'!B10</f>
        <v>0.40287041875222585</v>
      </c>
      <c r="C4" s="3">
        <f>0.01*'Table A3'!B10</f>
        <v>0.40507657450090068</v>
      </c>
      <c r="D4" s="1"/>
      <c r="E4" s="1"/>
      <c r="F4" s="1"/>
      <c r="G4" s="1"/>
      <c r="H4" s="1"/>
      <c r="I4" s="1"/>
      <c r="J4" s="1"/>
      <c r="K4" s="1"/>
      <c r="L4" s="1"/>
      <c r="M4" s="1"/>
      <c r="N4" s="1"/>
      <c r="O4" s="1"/>
      <c r="P4" s="1"/>
      <c r="Q4" s="1"/>
      <c r="R4" s="1"/>
      <c r="S4" s="1"/>
      <c r="T4" s="1"/>
      <c r="U4" s="1"/>
      <c r="V4" s="1"/>
      <c r="W4" s="1"/>
      <c r="X4" s="1"/>
      <c r="Y4" s="1"/>
    </row>
    <row r="5" spans="1:25" ht="9.75" customHeight="1">
      <c r="A5" s="1">
        <v>1918</v>
      </c>
      <c r="B5" s="3">
        <f>0.01*'Table A1'!B11</f>
        <v>0.3990372751202258</v>
      </c>
      <c r="C5" s="3">
        <f>0.01*'Table A3'!B11</f>
        <v>0.40107045446727191</v>
      </c>
      <c r="D5" s="1"/>
      <c r="E5" s="1"/>
      <c r="F5" s="1"/>
      <c r="G5" s="1"/>
      <c r="H5" s="1"/>
      <c r="I5" s="1"/>
      <c r="J5" s="1"/>
      <c r="K5" s="1"/>
      <c r="L5" s="1"/>
      <c r="M5" s="1"/>
      <c r="N5" s="1"/>
      <c r="O5" s="1"/>
      <c r="P5" s="1"/>
      <c r="Q5" s="1"/>
      <c r="R5" s="1"/>
      <c r="S5" s="1"/>
      <c r="T5" s="1"/>
      <c r="U5" s="1"/>
      <c r="V5" s="1"/>
      <c r="W5" s="1"/>
      <c r="X5" s="1"/>
      <c r="Y5" s="1"/>
    </row>
    <row r="6" spans="1:25" ht="9.75" customHeight="1">
      <c r="A6" s="1">
        <v>1919</v>
      </c>
      <c r="B6" s="3">
        <f>0.01*'Table A1'!B12</f>
        <v>0.3948132401533932</v>
      </c>
      <c r="C6" s="3">
        <f>0.01*'Table A3'!B12</f>
        <v>0.4031563788202262</v>
      </c>
      <c r="D6" s="1"/>
      <c r="E6" s="1"/>
      <c r="F6" s="1"/>
      <c r="G6" s="1"/>
      <c r="H6" s="1"/>
      <c r="I6" s="1"/>
      <c r="J6" s="1"/>
      <c r="K6" s="1"/>
      <c r="L6" s="1"/>
      <c r="M6" s="1"/>
      <c r="N6" s="1"/>
      <c r="O6" s="1"/>
      <c r="P6" s="1"/>
      <c r="Q6" s="1"/>
      <c r="R6" s="1"/>
      <c r="S6" s="1"/>
      <c r="T6" s="1"/>
      <c r="U6" s="1"/>
      <c r="V6" s="1"/>
      <c r="W6" s="1"/>
      <c r="X6" s="1"/>
      <c r="Y6" s="1"/>
    </row>
    <row r="7" spans="1:25" ht="9.75" customHeight="1">
      <c r="A7" s="1">
        <v>1920</v>
      </c>
      <c r="B7" s="3">
        <f>0.01*'Table A1'!B13</f>
        <v>0.38100387437769251</v>
      </c>
      <c r="C7" s="3">
        <f>0.01*'Table A3'!B13</f>
        <v>0.3901411364037346</v>
      </c>
      <c r="D7" s="1"/>
      <c r="E7" s="1"/>
      <c r="F7" s="1"/>
      <c r="G7" s="1"/>
      <c r="H7" s="1"/>
      <c r="I7" s="1"/>
      <c r="J7" s="1"/>
      <c r="K7" s="1"/>
      <c r="L7" s="1"/>
      <c r="M7" s="1"/>
      <c r="N7" s="1"/>
      <c r="O7" s="1"/>
      <c r="P7" s="1"/>
      <c r="Q7" s="1"/>
      <c r="R7" s="1"/>
      <c r="S7" s="1"/>
      <c r="T7" s="1"/>
      <c r="U7" s="1"/>
      <c r="V7" s="1"/>
      <c r="W7" s="1"/>
      <c r="X7" s="1"/>
      <c r="Y7" s="1"/>
    </row>
    <row r="8" spans="1:25" ht="9.75" customHeight="1">
      <c r="A8" s="1">
        <v>1921</v>
      </c>
      <c r="B8" s="3">
        <f>0.01*'Table A1'!B14</f>
        <v>0.42859726639973672</v>
      </c>
      <c r="C8" s="3">
        <f>0.01*'Table A3'!B14</f>
        <v>0.43181056663800776</v>
      </c>
      <c r="D8" s="1"/>
      <c r="E8" s="1"/>
      <c r="F8" s="1"/>
      <c r="G8" s="1"/>
      <c r="H8" s="1"/>
      <c r="I8" s="1"/>
      <c r="J8" s="1"/>
      <c r="K8" s="1"/>
      <c r="L8" s="1"/>
      <c r="M8" s="1"/>
      <c r="N8" s="1"/>
      <c r="O8" s="1"/>
      <c r="P8" s="1"/>
      <c r="Q8" s="1"/>
      <c r="R8" s="1"/>
      <c r="S8" s="1"/>
      <c r="T8" s="1"/>
      <c r="U8" s="1"/>
      <c r="V8" s="1"/>
      <c r="W8" s="1"/>
      <c r="X8" s="1"/>
      <c r="Y8" s="1"/>
    </row>
    <row r="9" spans="1:25" ht="9.75" customHeight="1">
      <c r="A9" s="1">
        <v>1922</v>
      </c>
      <c r="B9" s="3">
        <f>0.01*'Table A1'!B15</f>
        <v>0.42948553427651265</v>
      </c>
      <c r="C9" s="3">
        <f>0.01*'Table A3'!B15</f>
        <v>0.43721477661517705</v>
      </c>
      <c r="D9" s="1"/>
      <c r="E9" s="1"/>
      <c r="F9" s="1"/>
      <c r="G9" s="1"/>
      <c r="H9" s="1"/>
      <c r="I9" s="1"/>
      <c r="J9" s="1"/>
      <c r="K9" s="1"/>
      <c r="L9" s="1"/>
      <c r="M9" s="1"/>
      <c r="N9" s="1"/>
      <c r="O9" s="1"/>
      <c r="P9" s="1"/>
      <c r="Q9" s="1"/>
      <c r="R9" s="1"/>
      <c r="S9" s="1"/>
      <c r="T9" s="1"/>
      <c r="U9" s="1"/>
      <c r="V9" s="1"/>
      <c r="W9" s="1"/>
      <c r="X9" s="1"/>
      <c r="Y9" s="1"/>
    </row>
    <row r="10" spans="1:25" ht="9.75" customHeight="1">
      <c r="A10" s="1">
        <v>1923</v>
      </c>
      <c r="B10" s="3">
        <f>0.01*'Table A1'!B16</f>
        <v>0.40589552069786017</v>
      </c>
      <c r="C10" s="3">
        <f>0.01*'Table A3'!B16</f>
        <v>0.41461250579837894</v>
      </c>
      <c r="D10" s="1"/>
      <c r="E10" s="1"/>
      <c r="F10" s="1"/>
      <c r="G10" s="1"/>
      <c r="H10" s="1"/>
      <c r="I10" s="1"/>
      <c r="J10" s="1"/>
      <c r="K10" s="1"/>
      <c r="L10" s="1"/>
      <c r="M10" s="1"/>
      <c r="N10" s="1"/>
      <c r="O10" s="1"/>
      <c r="P10" s="1"/>
      <c r="Q10" s="1"/>
      <c r="R10" s="1"/>
      <c r="S10" s="1"/>
      <c r="T10" s="1"/>
      <c r="U10" s="1"/>
      <c r="V10" s="1"/>
      <c r="W10" s="1"/>
      <c r="X10" s="1"/>
      <c r="Y10" s="1"/>
    </row>
    <row r="11" spans="1:25" ht="9.75" customHeight="1">
      <c r="A11" s="1">
        <v>1924</v>
      </c>
      <c r="B11" s="3">
        <f>0.01*'Table A1'!B17</f>
        <v>0.43263914655396835</v>
      </c>
      <c r="C11" s="3">
        <f>0.01*'Table A3'!B17</f>
        <v>0.44407042747847464</v>
      </c>
      <c r="D11" s="1"/>
      <c r="E11" s="1"/>
      <c r="F11" s="1"/>
      <c r="G11" s="1"/>
      <c r="H11" s="1"/>
      <c r="I11" s="1"/>
      <c r="J11" s="1"/>
      <c r="K11" s="1"/>
      <c r="L11" s="1"/>
      <c r="M11" s="1"/>
      <c r="N11" s="1"/>
      <c r="O11" s="1"/>
      <c r="P11" s="1"/>
      <c r="Q11" s="1"/>
      <c r="R11" s="1"/>
      <c r="S11" s="1"/>
      <c r="T11" s="1"/>
      <c r="U11" s="1"/>
      <c r="V11" s="1"/>
      <c r="W11" s="1"/>
      <c r="X11" s="1"/>
      <c r="Y11" s="1"/>
    </row>
    <row r="12" spans="1:25" ht="9.75" customHeight="1">
      <c r="A12" s="1">
        <v>1925</v>
      </c>
      <c r="B12" s="3">
        <f>0.01*'Table A1'!B18</f>
        <v>0.44166809347302</v>
      </c>
      <c r="C12" s="3">
        <f>0.01*'Table A3'!B18</f>
        <v>0.46354076918824083</v>
      </c>
      <c r="D12" s="1"/>
      <c r="E12" s="1"/>
      <c r="F12" s="1"/>
      <c r="G12" s="1"/>
      <c r="H12" s="1"/>
      <c r="I12" s="1"/>
      <c r="J12" s="1"/>
      <c r="K12" s="1"/>
      <c r="L12" s="1"/>
      <c r="M12" s="1"/>
      <c r="N12" s="1"/>
      <c r="O12" s="1"/>
      <c r="P12" s="1"/>
      <c r="Q12" s="1"/>
      <c r="R12" s="1"/>
      <c r="S12" s="1"/>
      <c r="T12" s="1"/>
      <c r="U12" s="1"/>
      <c r="V12" s="1"/>
      <c r="W12" s="1"/>
      <c r="X12" s="1"/>
      <c r="Y12" s="1"/>
    </row>
    <row r="13" spans="1:25" ht="9.75" customHeight="1">
      <c r="A13" s="1">
        <v>1926</v>
      </c>
      <c r="B13" s="3">
        <f>0.01*'Table A1'!B19</f>
        <v>0.44068985279853884</v>
      </c>
      <c r="C13" s="3">
        <f>0.01*'Table A3'!B19</f>
        <v>0.4571043576823739</v>
      </c>
      <c r="D13" s="1"/>
      <c r="E13" s="1"/>
      <c r="F13" s="1"/>
      <c r="G13" s="1"/>
      <c r="H13" s="1"/>
      <c r="I13" s="1"/>
      <c r="J13" s="1"/>
      <c r="K13" s="1"/>
      <c r="L13" s="1"/>
      <c r="M13" s="1"/>
      <c r="N13" s="1"/>
      <c r="O13" s="1"/>
      <c r="P13" s="1"/>
      <c r="Q13" s="1"/>
      <c r="R13" s="1"/>
      <c r="S13" s="1"/>
      <c r="T13" s="1"/>
      <c r="U13" s="1"/>
      <c r="V13" s="1"/>
      <c r="W13" s="1"/>
      <c r="X13" s="1"/>
      <c r="Y13" s="1"/>
    </row>
    <row r="14" spans="1:25" ht="9.75" customHeight="1">
      <c r="A14" s="1">
        <v>1927</v>
      </c>
      <c r="B14" s="3">
        <f>0.01*'Table A1'!B20</f>
        <v>0.44665733319579376</v>
      </c>
      <c r="C14" s="3">
        <f>0.01*'Table A3'!B20</f>
        <v>0.46668456108833972</v>
      </c>
      <c r="D14" s="1"/>
      <c r="E14" s="1"/>
      <c r="F14" s="1"/>
      <c r="G14" s="1"/>
      <c r="H14" s="1"/>
      <c r="I14" s="1"/>
      <c r="J14" s="1"/>
      <c r="K14" s="1"/>
      <c r="L14" s="1"/>
      <c r="M14" s="1"/>
      <c r="N14" s="1"/>
      <c r="O14" s="1"/>
      <c r="P14" s="1"/>
      <c r="Q14" s="1"/>
      <c r="R14" s="1"/>
      <c r="S14" s="1"/>
      <c r="T14" s="1"/>
      <c r="U14" s="1"/>
      <c r="V14" s="1"/>
      <c r="W14" s="1"/>
      <c r="X14" s="1"/>
      <c r="Y14" s="1"/>
    </row>
    <row r="15" spans="1:25" ht="9.75" customHeight="1">
      <c r="A15" s="1">
        <v>1928</v>
      </c>
      <c r="B15" s="3">
        <f>0.01*'Table A1'!B21</f>
        <v>0.46093182150666606</v>
      </c>
      <c r="C15" s="3">
        <f>0.01*'Table A3'!B21</f>
        <v>0.49288711598739554</v>
      </c>
      <c r="D15" s="1"/>
      <c r="E15" s="1"/>
      <c r="F15" s="1"/>
      <c r="G15" s="1"/>
      <c r="H15" s="1"/>
      <c r="I15" s="1"/>
      <c r="J15" s="1"/>
      <c r="K15" s="1"/>
      <c r="L15" s="1"/>
      <c r="M15" s="1"/>
      <c r="N15" s="1"/>
      <c r="O15" s="1"/>
      <c r="P15" s="1"/>
      <c r="Q15" s="1"/>
      <c r="R15" s="1"/>
      <c r="S15" s="1"/>
      <c r="T15" s="1"/>
      <c r="U15" s="1"/>
      <c r="V15" s="1"/>
      <c r="W15" s="1"/>
      <c r="X15" s="1"/>
      <c r="Y15" s="1"/>
    </row>
    <row r="16" spans="1:25" ht="9.75" customHeight="1">
      <c r="A16" s="1">
        <v>1929</v>
      </c>
      <c r="B16" s="3">
        <f>0.01*'Table A1'!B22</f>
        <v>0.43758403603469104</v>
      </c>
      <c r="C16" s="3">
        <f>0.01*'Table A3'!B22</f>
        <v>0.46709587896007237</v>
      </c>
      <c r="D16" s="1"/>
      <c r="E16" s="1"/>
      <c r="F16" s="1"/>
      <c r="G16" s="1"/>
      <c r="H16" s="1"/>
      <c r="I16" s="1"/>
      <c r="J16" s="1"/>
      <c r="K16" s="1"/>
      <c r="L16" s="1"/>
      <c r="M16" s="1"/>
      <c r="N16" s="1"/>
      <c r="O16" s="1"/>
      <c r="P16" s="1"/>
      <c r="Q16" s="1"/>
      <c r="R16" s="1"/>
      <c r="S16" s="1"/>
      <c r="T16" s="1"/>
      <c r="U16" s="1"/>
      <c r="V16" s="1"/>
      <c r="W16" s="1"/>
      <c r="X16" s="1"/>
      <c r="Y16" s="1"/>
    </row>
    <row r="17" spans="1:25" ht="9.75" customHeight="1">
      <c r="A17" s="1">
        <v>1930</v>
      </c>
      <c r="B17" s="3">
        <f>0.01*'Table A1'!B23</f>
        <v>0.43073474553390645</v>
      </c>
      <c r="C17" s="3">
        <f>0.01*'Table A3'!B23</f>
        <v>0.43865454984434671</v>
      </c>
      <c r="D17" s="1"/>
      <c r="E17" s="1"/>
      <c r="F17" s="1"/>
      <c r="G17" s="1"/>
      <c r="H17" s="1"/>
      <c r="I17" s="1"/>
      <c r="J17" s="1"/>
      <c r="K17" s="1"/>
      <c r="L17" s="1"/>
      <c r="M17" s="1"/>
      <c r="N17" s="1"/>
      <c r="O17" s="1"/>
      <c r="P17" s="1"/>
      <c r="Q17" s="1"/>
      <c r="R17" s="1"/>
      <c r="S17" s="1"/>
      <c r="T17" s="1"/>
      <c r="U17" s="1"/>
      <c r="V17" s="1"/>
      <c r="W17" s="1"/>
      <c r="X17" s="1"/>
      <c r="Y17" s="1"/>
    </row>
    <row r="18" spans="1:25" ht="9.75" customHeight="1">
      <c r="A18" s="1">
        <v>1931</v>
      </c>
      <c r="B18" s="3">
        <f>0.01*'Table A1'!B24</f>
        <v>0.44404993839685281</v>
      </c>
      <c r="C18" s="3">
        <f>0.01*'Table A3'!B24</f>
        <v>0.44543200012431983</v>
      </c>
      <c r="D18" s="1"/>
      <c r="E18" s="1"/>
      <c r="F18" s="1"/>
      <c r="G18" s="1"/>
      <c r="H18" s="1"/>
      <c r="I18" s="1"/>
      <c r="J18" s="1"/>
      <c r="K18" s="1"/>
      <c r="L18" s="1"/>
      <c r="M18" s="1"/>
      <c r="N18" s="1"/>
      <c r="O18" s="1"/>
      <c r="P18" s="1"/>
      <c r="Q18" s="1"/>
      <c r="R18" s="1"/>
      <c r="S18" s="1"/>
      <c r="T18" s="1"/>
      <c r="U18" s="1"/>
      <c r="V18" s="1"/>
      <c r="W18" s="1"/>
      <c r="X18" s="1"/>
      <c r="Y18" s="1"/>
    </row>
    <row r="19" spans="1:25" ht="9.75" customHeight="1">
      <c r="A19" s="1">
        <v>1932</v>
      </c>
      <c r="B19" s="3">
        <f>0.01*'Table A1'!B25</f>
        <v>0.46300525871050513</v>
      </c>
      <c r="C19" s="3">
        <f>0.01*'Table A3'!B25</f>
        <v>0.46370211777261511</v>
      </c>
      <c r="D19" s="1"/>
      <c r="E19" s="1"/>
      <c r="F19" s="1"/>
      <c r="G19" s="1"/>
      <c r="H19" s="1"/>
      <c r="I19" s="1"/>
      <c r="J19" s="1"/>
      <c r="K19" s="1"/>
      <c r="L19" s="1"/>
      <c r="M19" s="1"/>
      <c r="N19" s="1"/>
      <c r="O19" s="1"/>
      <c r="P19" s="1"/>
      <c r="Q19" s="1"/>
      <c r="R19" s="1"/>
      <c r="S19" s="1"/>
      <c r="T19" s="1"/>
      <c r="U19" s="1"/>
      <c r="V19" s="1"/>
      <c r="W19" s="1"/>
      <c r="X19" s="1"/>
      <c r="Y19" s="1"/>
    </row>
    <row r="20" spans="1:25" ht="9.75" customHeight="1">
      <c r="A20" s="1">
        <v>1933</v>
      </c>
      <c r="B20" s="3">
        <f>0.01*'Table A1'!B26</f>
        <v>0.45026429505703514</v>
      </c>
      <c r="C20" s="3">
        <f>0.01*'Table A3'!B26</f>
        <v>0.4560181443056176</v>
      </c>
      <c r="D20" s="1"/>
      <c r="E20" s="1"/>
      <c r="F20" s="1"/>
      <c r="G20" s="1"/>
      <c r="H20" s="1"/>
      <c r="I20" s="1"/>
      <c r="J20" s="1"/>
      <c r="K20" s="1"/>
      <c r="L20" s="1"/>
      <c r="M20" s="1"/>
      <c r="N20" s="1"/>
      <c r="O20" s="1"/>
      <c r="P20" s="1"/>
      <c r="Q20" s="1"/>
      <c r="R20" s="1"/>
      <c r="S20" s="1"/>
      <c r="T20" s="1"/>
      <c r="U20" s="1"/>
      <c r="V20" s="1"/>
      <c r="W20" s="1"/>
      <c r="X20" s="1"/>
      <c r="Y20" s="1"/>
    </row>
    <row r="21" spans="1:25" ht="9.75" customHeight="1">
      <c r="A21" s="1">
        <v>1934</v>
      </c>
      <c r="B21" s="3">
        <f>0.01*'Table A1'!B27</f>
        <v>0.45155076643858932</v>
      </c>
      <c r="C21" s="3">
        <f>0.01*'Table A3'!B27</f>
        <v>0.45783541972143638</v>
      </c>
      <c r="D21" s="1"/>
      <c r="E21" s="1"/>
      <c r="F21" s="1"/>
      <c r="G21" s="1"/>
      <c r="H21" s="1"/>
      <c r="I21" s="1"/>
      <c r="J21" s="1"/>
      <c r="K21" s="1"/>
      <c r="L21" s="1"/>
      <c r="M21" s="1"/>
      <c r="N21" s="1"/>
      <c r="O21" s="1"/>
      <c r="P21" s="1"/>
      <c r="Q21" s="1"/>
      <c r="R21" s="1"/>
      <c r="S21" s="1"/>
      <c r="T21" s="1"/>
      <c r="U21" s="1"/>
      <c r="V21" s="1"/>
      <c r="W21" s="1"/>
      <c r="X21" s="1"/>
      <c r="Y21" s="1"/>
    </row>
    <row r="22" spans="1:25" ht="9.75" customHeight="1">
      <c r="A22" s="1">
        <v>1935</v>
      </c>
      <c r="B22" s="3">
        <f>0.01*'Table A1'!B28</f>
        <v>0.43392987272768524</v>
      </c>
      <c r="C22" s="3">
        <f>0.01*'Table A3'!B28</f>
        <v>0.44493982712429758</v>
      </c>
      <c r="D22" s="1"/>
      <c r="E22" s="1"/>
      <c r="F22" s="1"/>
      <c r="G22" s="1"/>
      <c r="H22" s="1"/>
      <c r="I22" s="1"/>
      <c r="J22" s="1"/>
      <c r="K22" s="1"/>
      <c r="L22" s="1"/>
      <c r="M22" s="1"/>
      <c r="N22" s="1"/>
      <c r="O22" s="1"/>
      <c r="P22" s="1"/>
      <c r="Q22" s="1"/>
      <c r="R22" s="1"/>
      <c r="S22" s="1"/>
      <c r="T22" s="1"/>
      <c r="U22" s="1"/>
      <c r="V22" s="1"/>
      <c r="W22" s="1"/>
      <c r="X22" s="1"/>
      <c r="Y22" s="1"/>
    </row>
    <row r="23" spans="1:25" ht="9.75" customHeight="1">
      <c r="A23" s="1">
        <v>1936</v>
      </c>
      <c r="B23" s="3">
        <f>0.01*'Table A1'!B29</f>
        <v>0.44772366982564021</v>
      </c>
      <c r="C23" s="3">
        <f>0.01*'Table A3'!B29</f>
        <v>0.46593775094476259</v>
      </c>
      <c r="D23" s="1"/>
      <c r="E23" s="1"/>
      <c r="F23" s="1"/>
      <c r="G23" s="1"/>
      <c r="H23" s="1"/>
      <c r="I23" s="1"/>
      <c r="J23" s="1"/>
      <c r="K23" s="1"/>
      <c r="L23" s="1"/>
      <c r="M23" s="1"/>
      <c r="N23" s="1"/>
      <c r="O23" s="1"/>
      <c r="P23" s="1"/>
      <c r="Q23" s="1"/>
      <c r="R23" s="1"/>
      <c r="S23" s="1"/>
      <c r="T23" s="1"/>
      <c r="U23" s="1"/>
      <c r="V23" s="1"/>
      <c r="W23" s="1"/>
      <c r="X23" s="1"/>
      <c r="Y23" s="1"/>
    </row>
    <row r="24" spans="1:25" ht="9.75" customHeight="1">
      <c r="A24" s="1">
        <v>1937</v>
      </c>
      <c r="B24" s="3">
        <f>0.01*'Table A1'!B30</f>
        <v>0.43347879853345289</v>
      </c>
      <c r="C24" s="3">
        <f>0.01*'Table A3'!B30</f>
        <v>0.44231411760580175</v>
      </c>
      <c r="D24" s="1"/>
      <c r="E24" s="1"/>
      <c r="F24" s="1"/>
      <c r="G24" s="1"/>
      <c r="H24" s="1"/>
      <c r="I24" s="1"/>
      <c r="J24" s="1"/>
      <c r="K24" s="1"/>
      <c r="L24" s="1"/>
      <c r="M24" s="1"/>
      <c r="N24" s="1"/>
      <c r="O24" s="1"/>
      <c r="P24" s="1"/>
      <c r="Q24" s="1"/>
      <c r="R24" s="1"/>
      <c r="S24" s="1"/>
      <c r="T24" s="1"/>
      <c r="U24" s="1"/>
      <c r="V24" s="1"/>
      <c r="W24" s="1"/>
      <c r="X24" s="1"/>
      <c r="Y24" s="1"/>
    </row>
    <row r="25" spans="1:25" ht="9.75" customHeight="1">
      <c r="A25" s="1">
        <v>1938</v>
      </c>
      <c r="B25" s="3">
        <f>0.01*'Table A1'!B31</f>
        <v>0.43000890492514116</v>
      </c>
      <c r="C25" s="3">
        <f>0.01*'Table A3'!B31</f>
        <v>0.44074837570771869</v>
      </c>
      <c r="D25" s="1"/>
      <c r="E25" s="1"/>
      <c r="F25" s="1"/>
      <c r="G25" s="1"/>
      <c r="H25" s="1"/>
      <c r="I25" s="1"/>
      <c r="J25" s="1"/>
      <c r="K25" s="1"/>
      <c r="L25" s="1"/>
      <c r="M25" s="1"/>
      <c r="N25" s="1"/>
      <c r="O25" s="1"/>
      <c r="P25" s="1"/>
      <c r="Q25" s="1"/>
      <c r="R25" s="1"/>
      <c r="S25" s="1"/>
      <c r="T25" s="1"/>
      <c r="U25" s="1"/>
      <c r="V25" s="1"/>
      <c r="W25" s="1"/>
      <c r="X25" s="1"/>
      <c r="Y25" s="1"/>
    </row>
    <row r="26" spans="1:25" ht="9.75" customHeight="1">
      <c r="A26" s="1">
        <v>1939</v>
      </c>
      <c r="B26" s="3">
        <f>0.01*'Table A1'!B32</f>
        <v>0.4456889817296355</v>
      </c>
      <c r="C26" s="3">
        <f>0.01*'Table A3'!B32</f>
        <v>0.4551788564175559</v>
      </c>
      <c r="D26" s="1"/>
      <c r="E26" s="1"/>
      <c r="F26" s="1"/>
      <c r="G26" s="1"/>
      <c r="H26" s="1"/>
      <c r="I26" s="1"/>
      <c r="J26" s="1"/>
      <c r="K26" s="1"/>
      <c r="L26" s="1"/>
      <c r="M26" s="1"/>
      <c r="N26" s="1"/>
      <c r="O26" s="1"/>
      <c r="P26" s="1"/>
      <c r="Q26" s="1"/>
      <c r="R26" s="1"/>
      <c r="S26" s="1"/>
      <c r="T26" s="1"/>
      <c r="U26" s="1"/>
      <c r="V26" s="1"/>
      <c r="W26" s="1"/>
      <c r="X26" s="1"/>
      <c r="Y26" s="1"/>
    </row>
    <row r="27" spans="1:25" ht="9.75" customHeight="1">
      <c r="A27" s="1">
        <v>1940</v>
      </c>
      <c r="B27" s="3">
        <f>0.01*'Table A1'!B33</f>
        <v>0.44426637504743144</v>
      </c>
      <c r="C27" s="3">
        <f>0.01*'Table A3'!B33</f>
        <v>0.4529313242902111</v>
      </c>
      <c r="D27" s="1"/>
      <c r="E27" s="1"/>
      <c r="F27" s="1"/>
      <c r="G27" s="1"/>
      <c r="H27" s="1"/>
      <c r="I27" s="1"/>
      <c r="J27" s="1"/>
      <c r="K27" s="1"/>
      <c r="L27" s="1"/>
      <c r="M27" s="1"/>
      <c r="N27" s="1"/>
      <c r="O27" s="1"/>
      <c r="P27" s="1"/>
      <c r="Q27" s="1"/>
      <c r="R27" s="1"/>
      <c r="S27" s="1"/>
      <c r="T27" s="1"/>
      <c r="U27" s="1"/>
      <c r="V27" s="1"/>
      <c r="W27" s="1"/>
      <c r="X27" s="1"/>
      <c r="Y27" s="1"/>
    </row>
    <row r="28" spans="1:25" ht="9.75" customHeight="1">
      <c r="A28" s="1">
        <v>1941</v>
      </c>
      <c r="B28" s="3">
        <f>0.01*'Table A1'!B34</f>
        <v>0.41019314576353105</v>
      </c>
      <c r="C28" s="3">
        <f>0.01*'Table A3'!B34</f>
        <v>0.41930339557276819</v>
      </c>
      <c r="D28" s="1"/>
      <c r="E28" s="1"/>
      <c r="F28" s="1"/>
      <c r="G28" s="1"/>
      <c r="H28" s="1"/>
      <c r="I28" s="1"/>
      <c r="J28" s="1"/>
      <c r="K28" s="1"/>
      <c r="L28" s="1"/>
      <c r="M28" s="1"/>
      <c r="N28" s="1"/>
      <c r="O28" s="1"/>
      <c r="P28" s="1"/>
      <c r="Q28" s="1"/>
      <c r="R28" s="1"/>
      <c r="S28" s="1"/>
      <c r="T28" s="1"/>
      <c r="U28" s="1"/>
      <c r="V28" s="1"/>
      <c r="W28" s="1"/>
      <c r="X28" s="1"/>
      <c r="Y28" s="1"/>
    </row>
    <row r="29" spans="1:25" ht="9.75" customHeight="1">
      <c r="A29" s="1">
        <v>1942</v>
      </c>
      <c r="B29" s="3">
        <f>0.01*'Table A1'!B35</f>
        <v>0.35494183119366474</v>
      </c>
      <c r="C29" s="3">
        <f>0.01*'Table A3'!B35</f>
        <v>0.3612786266702373</v>
      </c>
      <c r="D29" s="1"/>
      <c r="E29" s="1"/>
      <c r="F29" s="1"/>
      <c r="G29" s="1"/>
      <c r="H29" s="1"/>
      <c r="I29" s="1"/>
      <c r="J29" s="1"/>
      <c r="K29" s="1"/>
      <c r="L29" s="1"/>
      <c r="M29" s="1"/>
      <c r="N29" s="1"/>
      <c r="O29" s="1"/>
      <c r="P29" s="1"/>
      <c r="Q29" s="1"/>
      <c r="R29" s="1"/>
      <c r="S29" s="1"/>
      <c r="T29" s="1"/>
      <c r="U29" s="1"/>
      <c r="V29" s="1"/>
      <c r="W29" s="1"/>
      <c r="X29" s="1"/>
      <c r="Y29" s="1"/>
    </row>
    <row r="30" spans="1:25" ht="9.75" customHeight="1">
      <c r="A30" s="1">
        <v>1943</v>
      </c>
      <c r="B30" s="3">
        <f>0.01*'Table A1'!B36</f>
        <v>0.32669923198876599</v>
      </c>
      <c r="C30" s="3">
        <f>0.01*'Table A3'!B36</f>
        <v>0.33689902114938236</v>
      </c>
      <c r="D30" s="1"/>
      <c r="E30" s="1"/>
      <c r="F30" s="1"/>
      <c r="G30" s="1"/>
      <c r="H30" s="1"/>
      <c r="I30" s="1"/>
      <c r="J30" s="1"/>
      <c r="K30" s="1"/>
      <c r="L30" s="1"/>
      <c r="M30" s="1"/>
      <c r="N30" s="1"/>
      <c r="O30" s="1"/>
      <c r="P30" s="1"/>
      <c r="Q30" s="1"/>
      <c r="R30" s="1"/>
      <c r="S30" s="1"/>
      <c r="T30" s="1"/>
      <c r="U30" s="1"/>
      <c r="V30" s="1"/>
      <c r="W30" s="1"/>
      <c r="X30" s="1"/>
      <c r="Y30" s="1"/>
    </row>
    <row r="31" spans="1:25" ht="9.75" customHeight="1">
      <c r="A31" s="1">
        <v>1944</v>
      </c>
      <c r="B31" s="3">
        <f>0.01*'Table A1'!B37</f>
        <v>0.31548869949228214</v>
      </c>
      <c r="C31" s="3">
        <f>0.01*'Table A3'!B37</f>
        <v>0.32512530985454763</v>
      </c>
      <c r="D31" s="1"/>
      <c r="E31" s="1"/>
      <c r="F31" s="1"/>
      <c r="G31" s="1"/>
      <c r="H31" s="1"/>
      <c r="I31" s="1"/>
      <c r="J31" s="1"/>
      <c r="K31" s="1"/>
      <c r="L31" s="1"/>
      <c r="M31" s="1"/>
      <c r="N31" s="1"/>
      <c r="O31" s="1"/>
      <c r="P31" s="1"/>
      <c r="Q31" s="1"/>
      <c r="R31" s="1"/>
      <c r="S31" s="1"/>
      <c r="T31" s="1"/>
      <c r="U31" s="1"/>
      <c r="V31" s="1"/>
      <c r="W31" s="1"/>
      <c r="X31" s="1"/>
      <c r="Y31" s="1"/>
    </row>
    <row r="32" spans="1:25" ht="9.75" customHeight="1">
      <c r="A32" s="1">
        <v>1945</v>
      </c>
      <c r="B32" s="3">
        <f>0.01*'Table A1'!B38</f>
        <v>0.32644588706207495</v>
      </c>
      <c r="C32" s="3">
        <f>0.01*'Table A3'!B38</f>
        <v>0.34423310442267147</v>
      </c>
      <c r="D32" s="1"/>
      <c r="E32" s="1"/>
      <c r="F32" s="1"/>
      <c r="G32" s="1"/>
      <c r="H32" s="1"/>
      <c r="I32" s="1"/>
      <c r="J32" s="1"/>
      <c r="K32" s="1"/>
      <c r="L32" s="1"/>
      <c r="M32" s="1"/>
      <c r="N32" s="1"/>
      <c r="O32" s="1"/>
      <c r="P32" s="1"/>
      <c r="Q32" s="1"/>
      <c r="R32" s="1"/>
      <c r="S32" s="1"/>
      <c r="T32" s="1"/>
      <c r="U32" s="1"/>
      <c r="V32" s="1"/>
      <c r="W32" s="1"/>
      <c r="X32" s="1"/>
      <c r="Y32" s="1"/>
    </row>
    <row r="33" spans="1:25" ht="9.75" customHeight="1">
      <c r="A33" s="1">
        <v>1946</v>
      </c>
      <c r="B33" s="3">
        <f>0.01*'Table A1'!B39</f>
        <v>0.34616394068930384</v>
      </c>
      <c r="C33" s="3">
        <f>0.01*'Table A3'!B39</f>
        <v>0.36699551227328814</v>
      </c>
      <c r="D33" s="1"/>
      <c r="E33" s="1"/>
      <c r="F33" s="1"/>
      <c r="G33" s="1"/>
      <c r="H33" s="1"/>
      <c r="I33" s="1"/>
      <c r="J33" s="1"/>
      <c r="K33" s="1"/>
      <c r="L33" s="1"/>
      <c r="M33" s="1"/>
      <c r="N33" s="1"/>
      <c r="O33" s="1"/>
      <c r="P33" s="1"/>
      <c r="Q33" s="1"/>
      <c r="R33" s="1"/>
      <c r="S33" s="1"/>
      <c r="T33" s="1"/>
      <c r="U33" s="1"/>
      <c r="V33" s="1"/>
      <c r="W33" s="1"/>
      <c r="X33" s="1"/>
      <c r="Y33" s="1"/>
    </row>
    <row r="34" spans="1:25" ht="9.75" customHeight="1">
      <c r="A34" s="1">
        <v>1947</v>
      </c>
      <c r="B34" s="3">
        <f>0.01*'Table A1'!B40</f>
        <v>0.33017177593435582</v>
      </c>
      <c r="C34" s="3">
        <f>0.01*'Table A3'!B40</f>
        <v>0.34347880643880307</v>
      </c>
      <c r="D34" s="1"/>
      <c r="E34" s="1"/>
      <c r="F34" s="1"/>
      <c r="G34" s="1"/>
      <c r="H34" s="1"/>
      <c r="I34" s="1"/>
      <c r="J34" s="1"/>
      <c r="K34" s="1"/>
      <c r="L34" s="1"/>
      <c r="M34" s="1"/>
      <c r="N34" s="1"/>
      <c r="O34" s="1"/>
      <c r="P34" s="1"/>
      <c r="Q34" s="1"/>
      <c r="R34" s="1"/>
      <c r="S34" s="1"/>
      <c r="T34" s="1"/>
      <c r="U34" s="1"/>
      <c r="V34" s="1"/>
      <c r="W34" s="1"/>
      <c r="X34" s="1"/>
      <c r="Y34" s="1"/>
    </row>
    <row r="35" spans="1:25" ht="9.75" customHeight="1">
      <c r="A35" s="1">
        <v>1948</v>
      </c>
      <c r="B35" s="3">
        <f>0.01*'Table A1'!B41</f>
        <v>0.33720637645202817</v>
      </c>
      <c r="C35" s="3">
        <f>0.01*'Table A3'!B41</f>
        <v>0.35013508333029786</v>
      </c>
      <c r="D35" s="1"/>
      <c r="E35" s="1"/>
      <c r="F35" s="1"/>
      <c r="G35" s="1"/>
      <c r="H35" s="1"/>
      <c r="I35" s="1"/>
      <c r="J35" s="1"/>
      <c r="K35" s="1"/>
      <c r="L35" s="1"/>
      <c r="M35" s="1"/>
      <c r="N35" s="1"/>
      <c r="O35" s="1"/>
      <c r="P35" s="1"/>
      <c r="Q35" s="1"/>
      <c r="R35" s="1"/>
      <c r="S35" s="1"/>
      <c r="T35" s="1"/>
      <c r="U35" s="1"/>
      <c r="V35" s="1"/>
      <c r="W35" s="1"/>
      <c r="X35" s="1"/>
      <c r="Y35" s="1"/>
    </row>
    <row r="36" spans="1:25" ht="9.75" customHeight="1">
      <c r="A36" s="1">
        <v>1949</v>
      </c>
      <c r="B36" s="3">
        <f>0.01*'Table A1'!B42</f>
        <v>0.33763098095195448</v>
      </c>
      <c r="C36" s="3">
        <f>0.01*'Table A3'!B42</f>
        <v>0.34750996242854654</v>
      </c>
      <c r="D36" s="1"/>
      <c r="E36" s="1"/>
      <c r="F36" s="1"/>
      <c r="G36" s="1"/>
      <c r="H36" s="1"/>
      <c r="I36" s="1"/>
      <c r="J36" s="1"/>
      <c r="K36" s="1"/>
      <c r="L36" s="1"/>
      <c r="M36" s="1"/>
      <c r="N36" s="1"/>
      <c r="O36" s="1"/>
      <c r="P36" s="1"/>
      <c r="Q36" s="1"/>
      <c r="R36" s="1"/>
      <c r="S36" s="1"/>
      <c r="T36" s="1"/>
      <c r="U36" s="1"/>
      <c r="V36" s="1"/>
      <c r="W36" s="1"/>
      <c r="X36" s="1"/>
      <c r="Y36" s="1"/>
    </row>
    <row r="37" spans="1:25" ht="9.75" customHeight="1">
      <c r="A37" s="1">
        <v>1950</v>
      </c>
      <c r="B37" s="3">
        <f>0.01*'Table A1'!B43</f>
        <v>0.33871100610399119</v>
      </c>
      <c r="C37" s="3">
        <f>0.01*'Table A3'!B43</f>
        <v>0.35563366960951437</v>
      </c>
      <c r="D37" s="1"/>
      <c r="E37" s="1"/>
      <c r="F37" s="1"/>
      <c r="G37" s="1"/>
      <c r="H37" s="1"/>
      <c r="I37" s="1"/>
      <c r="J37" s="1"/>
      <c r="K37" s="1"/>
      <c r="L37" s="1"/>
      <c r="M37" s="1"/>
      <c r="N37" s="1"/>
      <c r="O37" s="1"/>
      <c r="P37" s="1"/>
      <c r="Q37" s="1"/>
      <c r="R37" s="1"/>
      <c r="S37" s="1"/>
      <c r="T37" s="1"/>
      <c r="U37" s="1"/>
      <c r="V37" s="1"/>
      <c r="W37" s="1"/>
      <c r="X37" s="1"/>
      <c r="Y37" s="1"/>
    </row>
    <row r="38" spans="1:25" ht="9.75" customHeight="1">
      <c r="A38" s="1">
        <v>1951</v>
      </c>
      <c r="B38" s="3">
        <f>0.01*'Table A1'!B44</f>
        <v>0.32819965101679388</v>
      </c>
      <c r="C38" s="3">
        <f>0.01*'Table A3'!B44</f>
        <v>0.34217551487253889</v>
      </c>
      <c r="D38" s="1"/>
      <c r="E38" s="1"/>
      <c r="F38" s="1"/>
      <c r="G38" s="1"/>
      <c r="H38" s="1"/>
      <c r="I38" s="1"/>
      <c r="J38" s="1"/>
      <c r="K38" s="1"/>
      <c r="L38" s="1"/>
      <c r="M38" s="1"/>
      <c r="N38" s="1"/>
      <c r="O38" s="1"/>
      <c r="P38" s="1"/>
      <c r="Q38" s="1"/>
      <c r="R38" s="1"/>
      <c r="S38" s="1"/>
      <c r="T38" s="1"/>
      <c r="U38" s="1"/>
      <c r="V38" s="1"/>
      <c r="W38" s="1"/>
      <c r="X38" s="1"/>
      <c r="Y38" s="1"/>
    </row>
    <row r="39" spans="1:25" ht="9.75" customHeight="1">
      <c r="A39" s="1">
        <v>1952</v>
      </c>
      <c r="B39" s="3">
        <f>0.01*'Table A1'!B45</f>
        <v>0.32073962097575531</v>
      </c>
      <c r="C39" s="3">
        <f>0.01*'Table A3'!B45</f>
        <v>0.33211509029250325</v>
      </c>
      <c r="D39" s="1"/>
      <c r="E39" s="1"/>
      <c r="F39" s="1"/>
      <c r="G39" s="1"/>
      <c r="H39" s="1"/>
      <c r="I39" s="1"/>
      <c r="J39" s="1"/>
      <c r="K39" s="1"/>
      <c r="L39" s="1"/>
      <c r="M39" s="1"/>
      <c r="N39" s="1"/>
      <c r="O39" s="1"/>
      <c r="P39" s="1"/>
      <c r="Q39" s="1"/>
      <c r="R39" s="1"/>
      <c r="S39" s="1"/>
      <c r="T39" s="1"/>
      <c r="U39" s="1"/>
      <c r="V39" s="1"/>
      <c r="W39" s="1"/>
      <c r="X39" s="1"/>
      <c r="Y39" s="1"/>
    </row>
    <row r="40" spans="1:25" ht="9.75" customHeight="1">
      <c r="A40" s="1">
        <v>1953</v>
      </c>
      <c r="B40" s="3">
        <f>0.01*'Table A1'!B46</f>
        <v>0.31380431868356229</v>
      </c>
      <c r="C40" s="3">
        <f>0.01*'Table A3'!B46</f>
        <v>0.32306951062083611</v>
      </c>
      <c r="D40" s="1"/>
      <c r="E40" s="1"/>
      <c r="F40" s="1"/>
      <c r="G40" s="1"/>
      <c r="H40" s="1"/>
      <c r="I40" s="1"/>
      <c r="J40" s="1"/>
      <c r="K40" s="1"/>
      <c r="L40" s="1"/>
      <c r="M40" s="1"/>
      <c r="N40" s="1"/>
      <c r="O40" s="1"/>
      <c r="P40" s="1"/>
      <c r="Q40" s="1"/>
      <c r="R40" s="1"/>
      <c r="S40" s="1"/>
      <c r="T40" s="1"/>
      <c r="U40" s="1"/>
      <c r="V40" s="1"/>
      <c r="W40" s="1"/>
      <c r="X40" s="1"/>
      <c r="Y40" s="1"/>
    </row>
    <row r="41" spans="1:25" ht="9.75" customHeight="1">
      <c r="A41" s="1">
        <v>1954</v>
      </c>
      <c r="B41" s="3">
        <f>0.01*'Table A1'!B47</f>
        <v>0.32119310731545292</v>
      </c>
      <c r="C41" s="3">
        <f>0.01*'Table A3'!B47</f>
        <v>0.33636110590333107</v>
      </c>
      <c r="D41" s="1"/>
      <c r="E41" s="1"/>
      <c r="F41" s="1"/>
      <c r="G41" s="1"/>
      <c r="H41" s="1"/>
      <c r="I41" s="1"/>
      <c r="J41" s="1"/>
      <c r="K41" s="1"/>
      <c r="L41" s="1"/>
      <c r="M41" s="1"/>
      <c r="N41" s="1"/>
      <c r="O41" s="1"/>
      <c r="P41" s="1"/>
      <c r="Q41" s="1"/>
      <c r="R41" s="1"/>
      <c r="S41" s="1"/>
      <c r="T41" s="1"/>
      <c r="U41" s="1"/>
      <c r="V41" s="1"/>
      <c r="W41" s="1"/>
      <c r="X41" s="1"/>
      <c r="Y41" s="1"/>
    </row>
    <row r="42" spans="1:25" ht="9.75" customHeight="1">
      <c r="A42" s="1">
        <v>1955</v>
      </c>
      <c r="B42" s="3">
        <f>0.01*'Table A1'!B48</f>
        <v>0.31772074577461307</v>
      </c>
      <c r="C42" s="3">
        <f>0.01*'Table A3'!B48</f>
        <v>0.33937798425770482</v>
      </c>
      <c r="D42" s="1"/>
      <c r="E42" s="1"/>
      <c r="F42" s="1"/>
      <c r="G42" s="1"/>
      <c r="H42" s="1"/>
      <c r="I42" s="1"/>
      <c r="J42" s="1"/>
      <c r="K42" s="1"/>
      <c r="L42" s="1"/>
      <c r="M42" s="1"/>
      <c r="N42" s="1"/>
      <c r="O42" s="1"/>
      <c r="P42" s="1"/>
      <c r="Q42" s="1"/>
      <c r="R42" s="1"/>
      <c r="S42" s="1"/>
      <c r="T42" s="1"/>
      <c r="U42" s="1"/>
      <c r="V42" s="1"/>
      <c r="W42" s="1"/>
      <c r="X42" s="1"/>
      <c r="Y42" s="1"/>
    </row>
    <row r="43" spans="1:25" ht="9.75" customHeight="1">
      <c r="A43" s="1">
        <v>1956</v>
      </c>
      <c r="B43" s="3">
        <f>0.01*'Table A1'!B49</f>
        <v>0.31806023990184457</v>
      </c>
      <c r="C43" s="3">
        <f>0.01*'Table A3'!B49</f>
        <v>0.33462139769151833</v>
      </c>
      <c r="D43" s="1"/>
      <c r="E43" s="1"/>
      <c r="F43" s="1"/>
      <c r="G43" s="1"/>
      <c r="H43" s="1"/>
      <c r="I43" s="1"/>
      <c r="J43" s="1"/>
      <c r="K43" s="1"/>
      <c r="L43" s="1"/>
      <c r="M43" s="1"/>
      <c r="N43" s="1"/>
      <c r="O43" s="1"/>
      <c r="P43" s="1"/>
      <c r="Q43" s="1"/>
      <c r="R43" s="1"/>
      <c r="S43" s="1"/>
      <c r="T43" s="1"/>
      <c r="U43" s="1"/>
      <c r="V43" s="1"/>
      <c r="W43" s="1"/>
      <c r="X43" s="1"/>
      <c r="Y43" s="1"/>
    </row>
    <row r="44" spans="1:25" ht="9.75" customHeight="1">
      <c r="A44" s="1">
        <v>1957</v>
      </c>
      <c r="B44" s="3">
        <f>0.01*'Table A1'!B50</f>
        <v>0.31687309376554507</v>
      </c>
      <c r="C44" s="3">
        <f>0.01*'Table A3'!B50</f>
        <v>0.32988589698885884</v>
      </c>
      <c r="D44" s="1"/>
      <c r="E44" s="1"/>
      <c r="F44" s="1"/>
      <c r="G44" s="1"/>
      <c r="H44" s="1"/>
      <c r="I44" s="1"/>
      <c r="J44" s="1"/>
      <c r="K44" s="1"/>
      <c r="L44" s="1"/>
      <c r="M44" s="1"/>
      <c r="N44" s="1"/>
      <c r="O44" s="1"/>
      <c r="P44" s="1"/>
      <c r="Q44" s="1"/>
      <c r="R44" s="1"/>
      <c r="S44" s="1"/>
      <c r="T44" s="1"/>
      <c r="U44" s="1"/>
      <c r="V44" s="1"/>
      <c r="W44" s="1"/>
      <c r="X44" s="1"/>
      <c r="Y44" s="1"/>
    </row>
    <row r="45" spans="1:25" ht="9.75" customHeight="1">
      <c r="A45" s="1">
        <v>1958</v>
      </c>
      <c r="B45" s="3">
        <f>0.01*'Table A1'!B51</f>
        <v>0.32112269096927543</v>
      </c>
      <c r="C45" s="3">
        <f>0.01*'Table A3'!B51</f>
        <v>0.33561535507763735</v>
      </c>
      <c r="D45" s="1"/>
      <c r="E45" s="1"/>
      <c r="F45" s="1"/>
      <c r="G45" s="1"/>
      <c r="H45" s="1"/>
      <c r="I45" s="1"/>
      <c r="J45" s="1"/>
      <c r="K45" s="1"/>
      <c r="L45" s="1"/>
      <c r="M45" s="1"/>
      <c r="N45" s="1"/>
      <c r="O45" s="1"/>
      <c r="P45" s="1"/>
      <c r="Q45" s="1"/>
      <c r="R45" s="1"/>
      <c r="S45" s="1"/>
      <c r="T45" s="1"/>
      <c r="U45" s="1"/>
      <c r="V45" s="1"/>
      <c r="W45" s="1"/>
      <c r="X45" s="1"/>
      <c r="Y45" s="1"/>
    </row>
    <row r="46" spans="1:25" ht="9.75" customHeight="1">
      <c r="A46" s="1">
        <v>1959</v>
      </c>
      <c r="B46" s="3">
        <f>0.01*'Table A1'!B52</f>
        <v>0.32033287948024919</v>
      </c>
      <c r="C46" s="3">
        <f>0.01*'Table A3'!B52</f>
        <v>0.34003626034210938</v>
      </c>
      <c r="D46" s="1"/>
      <c r="E46" s="1"/>
      <c r="F46" s="1"/>
      <c r="G46" s="1"/>
      <c r="H46" s="1"/>
      <c r="I46" s="1"/>
      <c r="J46" s="1"/>
      <c r="K46" s="1"/>
      <c r="L46" s="1"/>
      <c r="M46" s="1"/>
      <c r="N46" s="1"/>
      <c r="O46" s="1"/>
      <c r="P46" s="1"/>
      <c r="Q46" s="1"/>
      <c r="R46" s="1"/>
      <c r="S46" s="1"/>
      <c r="T46" s="1"/>
      <c r="U46" s="1"/>
      <c r="V46" s="1"/>
      <c r="W46" s="1"/>
      <c r="X46" s="1"/>
      <c r="Y46" s="1"/>
    </row>
    <row r="47" spans="1:25" ht="9.75" customHeight="1">
      <c r="A47" s="1">
        <v>1960</v>
      </c>
      <c r="B47" s="3">
        <f>0.01*'Table A1'!B53</f>
        <v>0.31657437586133985</v>
      </c>
      <c r="C47" s="3">
        <f>0.01*'Table A3'!B53</f>
        <v>0.33475096015672118</v>
      </c>
      <c r="D47" s="1"/>
      <c r="E47" s="1"/>
      <c r="F47" s="1"/>
      <c r="G47" s="1"/>
      <c r="H47" s="1"/>
      <c r="I47" s="1"/>
      <c r="J47" s="1"/>
      <c r="K47" s="1"/>
      <c r="L47" s="1"/>
      <c r="M47" s="1"/>
      <c r="N47" s="1"/>
      <c r="O47" s="1"/>
      <c r="P47" s="1"/>
      <c r="Q47" s="1"/>
      <c r="R47" s="1"/>
      <c r="S47" s="1"/>
      <c r="T47" s="1"/>
      <c r="U47" s="1"/>
      <c r="V47" s="1"/>
      <c r="W47" s="1"/>
      <c r="X47" s="1"/>
      <c r="Y47" s="1"/>
    </row>
    <row r="48" spans="1:25" ht="9.75" customHeight="1">
      <c r="A48" s="1">
        <v>1961</v>
      </c>
      <c r="B48" s="3">
        <f>0.01*'Table A1'!B54</f>
        <v>0.31896211473952618</v>
      </c>
      <c r="C48" s="3">
        <f>0.01*'Table A3'!B54</f>
        <v>0.34254772805519734</v>
      </c>
      <c r="D48" s="1"/>
      <c r="E48" s="1"/>
      <c r="F48" s="1"/>
      <c r="G48" s="1"/>
      <c r="H48" s="1"/>
      <c r="I48" s="1"/>
      <c r="J48" s="1"/>
      <c r="K48" s="1"/>
      <c r="L48" s="1"/>
      <c r="M48" s="1"/>
      <c r="N48" s="1"/>
      <c r="O48" s="1"/>
      <c r="P48" s="1"/>
      <c r="Q48" s="1"/>
      <c r="R48" s="1"/>
      <c r="S48" s="1"/>
      <c r="T48" s="1"/>
      <c r="U48" s="1"/>
      <c r="V48" s="1"/>
      <c r="W48" s="1"/>
      <c r="X48" s="1"/>
      <c r="Y48" s="1"/>
    </row>
    <row r="49" spans="1:25" ht="9.75" customHeight="1">
      <c r="A49" s="1">
        <v>1962</v>
      </c>
      <c r="B49" s="3">
        <f>0.01*'Table A1'!B55</f>
        <v>0.3204382570206103</v>
      </c>
      <c r="C49" s="3">
        <f>0.01*'Table A3'!B55</f>
        <v>0.3370090507522045</v>
      </c>
      <c r="D49" s="1"/>
      <c r="E49" s="1"/>
      <c r="F49" s="1"/>
      <c r="G49" s="1"/>
      <c r="H49" s="1"/>
      <c r="I49" s="1"/>
      <c r="J49" s="1"/>
      <c r="K49" s="1"/>
      <c r="L49" s="1"/>
      <c r="M49" s="1"/>
      <c r="N49" s="1"/>
      <c r="O49" s="1"/>
      <c r="P49" s="1"/>
      <c r="Q49" s="1"/>
      <c r="R49" s="1"/>
      <c r="S49" s="1"/>
      <c r="T49" s="1"/>
      <c r="U49" s="1"/>
      <c r="V49" s="1"/>
      <c r="W49" s="1"/>
      <c r="X49" s="1"/>
      <c r="Y49" s="1"/>
    </row>
    <row r="50" spans="1:25" ht="9.75" customHeight="1">
      <c r="A50" s="1">
        <v>1963</v>
      </c>
      <c r="B50" s="3">
        <f>0.01*'Table A1'!B56</f>
        <v>0.32009622322001463</v>
      </c>
      <c r="C50" s="3">
        <f>0.01*'Table A3'!B56</f>
        <v>0.3378481287671965</v>
      </c>
      <c r="D50" s="1"/>
      <c r="E50" s="1"/>
      <c r="F50" s="1"/>
      <c r="G50" s="1"/>
      <c r="H50" s="1"/>
      <c r="I50" s="1"/>
      <c r="J50" s="1"/>
      <c r="K50" s="1"/>
      <c r="L50" s="1"/>
      <c r="M50" s="1"/>
      <c r="N50" s="1"/>
      <c r="O50" s="1"/>
      <c r="P50" s="1"/>
      <c r="Q50" s="1"/>
      <c r="R50" s="1"/>
      <c r="S50" s="1"/>
      <c r="T50" s="1"/>
      <c r="U50" s="1"/>
      <c r="V50" s="1"/>
      <c r="W50" s="1"/>
      <c r="X50" s="1"/>
      <c r="Y50" s="1"/>
    </row>
    <row r="51" spans="1:25" ht="9.75" customHeight="1">
      <c r="A51" s="1">
        <v>1964</v>
      </c>
      <c r="B51" s="3">
        <f>0.01*'Table A1'!B57</f>
        <v>0.31639317887208818</v>
      </c>
      <c r="C51" s="3">
        <f>0.01*'Table A3'!B57</f>
        <v>0.34423159200285275</v>
      </c>
      <c r="D51" s="1"/>
      <c r="E51" s="1"/>
      <c r="F51" s="1"/>
      <c r="G51" s="1"/>
      <c r="H51" s="1"/>
      <c r="I51" s="1"/>
      <c r="J51" s="1"/>
      <c r="K51" s="1"/>
      <c r="L51" s="1"/>
      <c r="M51" s="1"/>
      <c r="N51" s="1"/>
      <c r="O51" s="1"/>
      <c r="P51" s="1"/>
      <c r="Q51" s="1"/>
      <c r="R51" s="1"/>
      <c r="S51" s="1"/>
      <c r="T51" s="1"/>
      <c r="U51" s="1"/>
      <c r="V51" s="1"/>
      <c r="W51" s="1"/>
      <c r="X51" s="1"/>
      <c r="Y51" s="1"/>
    </row>
    <row r="52" spans="1:25" ht="9.75" customHeight="1">
      <c r="A52" s="1">
        <v>1965</v>
      </c>
      <c r="B52" s="3">
        <f>0.01*'Table A1'!B58</f>
        <v>0.31518188292699273</v>
      </c>
      <c r="C52" s="3">
        <f>0.01*'Table A3'!B58</f>
        <v>0.34781024128956567</v>
      </c>
      <c r="D52" s="1"/>
      <c r="E52" s="1"/>
      <c r="F52" s="1"/>
      <c r="G52" s="1"/>
      <c r="H52" s="1"/>
      <c r="I52" s="1"/>
      <c r="J52" s="1"/>
      <c r="K52" s="1"/>
      <c r="L52" s="1"/>
      <c r="M52" s="1"/>
      <c r="N52" s="1"/>
      <c r="O52" s="1"/>
      <c r="P52" s="1"/>
      <c r="Q52" s="1"/>
      <c r="R52" s="1"/>
      <c r="S52" s="1"/>
      <c r="T52" s="1"/>
      <c r="U52" s="1"/>
      <c r="V52" s="1"/>
      <c r="W52" s="1"/>
      <c r="X52" s="1"/>
      <c r="Y52" s="1"/>
    </row>
    <row r="53" spans="1:25" ht="9.75" customHeight="1">
      <c r="A53" s="1">
        <v>1966</v>
      </c>
      <c r="B53" s="3">
        <f>0.01*'Table A1'!B59</f>
        <v>0.31981545180751769</v>
      </c>
      <c r="C53" s="3">
        <f>0.01*'Table A3'!B59</f>
        <v>0.33672018701939666</v>
      </c>
      <c r="D53" s="1"/>
      <c r="E53" s="1"/>
      <c r="F53" s="1"/>
      <c r="G53" s="1"/>
      <c r="H53" s="1"/>
      <c r="I53" s="1"/>
      <c r="J53" s="1"/>
      <c r="K53" s="1"/>
      <c r="L53" s="1"/>
      <c r="M53" s="1"/>
      <c r="N53" s="1"/>
      <c r="O53" s="1"/>
      <c r="P53" s="1"/>
      <c r="Q53" s="1"/>
      <c r="R53" s="1"/>
      <c r="S53" s="1"/>
      <c r="T53" s="1"/>
      <c r="U53" s="1"/>
      <c r="V53" s="1"/>
      <c r="W53" s="1"/>
      <c r="X53" s="1"/>
      <c r="Y53" s="1"/>
    </row>
    <row r="54" spans="1:25" ht="9.75" customHeight="1">
      <c r="A54" s="1">
        <v>1967</v>
      </c>
      <c r="B54" s="3">
        <f>0.01*'Table A1'!B60</f>
        <v>0.32045836973648245</v>
      </c>
      <c r="C54" s="3">
        <f>0.01*'Table A3'!B60</f>
        <v>0.34444564532108468</v>
      </c>
      <c r="D54" s="1"/>
      <c r="E54" s="1"/>
      <c r="F54" s="1"/>
      <c r="G54" s="1"/>
      <c r="H54" s="1"/>
      <c r="I54" s="1"/>
      <c r="J54" s="1"/>
      <c r="K54" s="1"/>
      <c r="L54" s="1"/>
      <c r="M54" s="1"/>
      <c r="N54" s="1"/>
      <c r="O54" s="1"/>
      <c r="P54" s="1"/>
      <c r="Q54" s="1"/>
      <c r="R54" s="1"/>
      <c r="S54" s="1"/>
      <c r="T54" s="1"/>
      <c r="U54" s="1"/>
      <c r="V54" s="1"/>
      <c r="W54" s="1"/>
      <c r="X54" s="1"/>
      <c r="Y54" s="1"/>
    </row>
    <row r="55" spans="1:25" ht="9.75" customHeight="1">
      <c r="A55" s="1">
        <v>1968</v>
      </c>
      <c r="B55" s="3">
        <f>0.01*'Table A1'!B61</f>
        <v>0.31982618841598998</v>
      </c>
      <c r="C55" s="3">
        <f>0.01*'Table A3'!B61</f>
        <v>0.34847169728380806</v>
      </c>
      <c r="D55" s="1"/>
      <c r="E55" s="1"/>
      <c r="F55" s="1"/>
      <c r="G55" s="1"/>
      <c r="H55" s="1"/>
      <c r="I55" s="1"/>
      <c r="J55" s="1"/>
      <c r="K55" s="1"/>
      <c r="L55" s="1"/>
      <c r="M55" s="1"/>
      <c r="N55" s="1"/>
      <c r="O55" s="1"/>
      <c r="P55" s="1"/>
      <c r="Q55" s="1"/>
      <c r="R55" s="1"/>
      <c r="S55" s="1"/>
      <c r="T55" s="1"/>
      <c r="U55" s="1"/>
      <c r="V55" s="1"/>
      <c r="W55" s="1"/>
      <c r="X55" s="1"/>
      <c r="Y55" s="1"/>
    </row>
    <row r="56" spans="1:25" ht="9.75" customHeight="1">
      <c r="A56" s="1">
        <v>1969</v>
      </c>
      <c r="B56" s="3">
        <f>0.01*'Table A1'!B62</f>
        <v>0.31820875705120677</v>
      </c>
      <c r="C56" s="3">
        <f>0.01*'Table A3'!B62</f>
        <v>0.33929318315651619</v>
      </c>
      <c r="D56" s="1"/>
      <c r="E56" s="1"/>
      <c r="F56" s="1"/>
      <c r="G56" s="1"/>
      <c r="H56" s="1"/>
      <c r="I56" s="1"/>
      <c r="J56" s="1"/>
      <c r="K56" s="1"/>
      <c r="L56" s="1"/>
      <c r="M56" s="1"/>
      <c r="N56" s="1"/>
      <c r="O56" s="1"/>
      <c r="P56" s="1"/>
      <c r="Q56" s="1"/>
      <c r="R56" s="1"/>
      <c r="S56" s="1"/>
      <c r="T56" s="1"/>
      <c r="U56" s="1"/>
      <c r="V56" s="1"/>
      <c r="W56" s="1"/>
      <c r="X56" s="1"/>
      <c r="Y56" s="1"/>
    </row>
    <row r="57" spans="1:25" ht="9.75" customHeight="1">
      <c r="A57" s="1">
        <v>1970</v>
      </c>
      <c r="B57" s="3">
        <f>0.01*'Table A1'!B63</f>
        <v>0.31513659945349509</v>
      </c>
      <c r="C57" s="3">
        <f>0.01*'Table A3'!B63</f>
        <v>0.32627187921783379</v>
      </c>
      <c r="D57" s="1"/>
      <c r="E57" s="1"/>
      <c r="F57" s="1"/>
      <c r="G57" s="1"/>
      <c r="H57" s="1"/>
      <c r="I57" s="1"/>
      <c r="J57" s="1"/>
      <c r="K57" s="1"/>
      <c r="L57" s="1"/>
      <c r="M57" s="1"/>
      <c r="N57" s="1"/>
      <c r="O57" s="1"/>
      <c r="P57" s="1"/>
      <c r="Q57" s="1"/>
      <c r="R57" s="1"/>
      <c r="S57" s="1"/>
      <c r="T57" s="1"/>
      <c r="U57" s="1"/>
      <c r="V57" s="1"/>
      <c r="W57" s="1"/>
      <c r="X57" s="1"/>
      <c r="Y57" s="1"/>
    </row>
    <row r="58" spans="1:25" ht="9.75" customHeight="1">
      <c r="A58" s="1">
        <v>1971</v>
      </c>
      <c r="B58" s="3">
        <f>0.01*'Table A1'!B64</f>
        <v>0.31753884586626657</v>
      </c>
      <c r="C58" s="3">
        <f>0.01*'Table A3'!B64</f>
        <v>0.33336957207631884</v>
      </c>
      <c r="D58" s="1"/>
      <c r="E58" s="1"/>
      <c r="F58" s="1"/>
      <c r="G58" s="1"/>
      <c r="H58" s="1"/>
      <c r="I58" s="1"/>
      <c r="J58" s="1"/>
      <c r="K58" s="1"/>
      <c r="L58" s="1"/>
      <c r="M58" s="1"/>
      <c r="N58" s="1"/>
      <c r="O58" s="1"/>
      <c r="P58" s="1"/>
      <c r="Q58" s="1"/>
      <c r="R58" s="1"/>
      <c r="S58" s="1"/>
      <c r="T58" s="1"/>
      <c r="U58" s="1"/>
      <c r="V58" s="1"/>
      <c r="W58" s="1"/>
      <c r="X58" s="1"/>
      <c r="Y58" s="1"/>
    </row>
    <row r="59" spans="1:25" ht="9.75" customHeight="1">
      <c r="A59" s="1">
        <v>1972</v>
      </c>
      <c r="B59" s="3">
        <f>0.01*'Table A1'!B65</f>
        <v>0.31623366972075379</v>
      </c>
      <c r="C59" s="3">
        <f>0.01*'Table A3'!B65</f>
        <v>0.33585936951500112</v>
      </c>
      <c r="D59" s="1"/>
      <c r="E59" s="1"/>
      <c r="F59" s="1"/>
      <c r="G59" s="1"/>
      <c r="H59" s="1"/>
      <c r="I59" s="1"/>
      <c r="J59" s="1"/>
      <c r="K59" s="1"/>
      <c r="L59" s="1"/>
      <c r="M59" s="1"/>
      <c r="N59" s="1"/>
      <c r="O59" s="1"/>
      <c r="P59" s="1"/>
      <c r="Q59" s="1"/>
      <c r="R59" s="1"/>
      <c r="S59" s="1"/>
      <c r="T59" s="1"/>
      <c r="U59" s="1"/>
      <c r="V59" s="1"/>
      <c r="W59" s="1"/>
      <c r="X59" s="1"/>
      <c r="Y59" s="1"/>
    </row>
    <row r="60" spans="1:25" ht="9.75" customHeight="1">
      <c r="A60" s="1">
        <v>1973</v>
      </c>
      <c r="B60" s="3">
        <f>0.01*'Table A1'!B66</f>
        <v>0.31853612004803789</v>
      </c>
      <c r="C60" s="3">
        <f>0.01*'Table A3'!B66</f>
        <v>0.33332703112875101</v>
      </c>
      <c r="D60" s="1"/>
      <c r="E60" s="1"/>
      <c r="F60" s="1"/>
      <c r="G60" s="1"/>
      <c r="H60" s="1"/>
      <c r="I60" s="1"/>
      <c r="J60" s="1"/>
      <c r="K60" s="1"/>
      <c r="L60" s="1"/>
      <c r="M60" s="1"/>
      <c r="N60" s="1"/>
      <c r="O60" s="1"/>
      <c r="P60" s="1"/>
      <c r="Q60" s="1"/>
      <c r="R60" s="1"/>
      <c r="S60" s="1"/>
      <c r="T60" s="1"/>
      <c r="U60" s="1"/>
      <c r="V60" s="1"/>
      <c r="W60" s="1"/>
      <c r="X60" s="1"/>
      <c r="Y60" s="1"/>
    </row>
    <row r="61" spans="1:25" ht="9.75" customHeight="1">
      <c r="A61" s="1">
        <v>1974</v>
      </c>
      <c r="B61" s="3">
        <f>0.01*'Table A1'!B67</f>
        <v>0.32359587527246142</v>
      </c>
      <c r="C61" s="3">
        <f>0.01*'Table A3'!B67</f>
        <v>0.33308721284801523</v>
      </c>
      <c r="D61" s="1"/>
      <c r="E61" s="1"/>
      <c r="F61" s="1"/>
      <c r="G61" s="1"/>
      <c r="H61" s="1"/>
      <c r="I61" s="1"/>
      <c r="J61" s="1"/>
      <c r="K61" s="1"/>
      <c r="L61" s="1"/>
      <c r="M61" s="1"/>
      <c r="N61" s="1"/>
      <c r="O61" s="1"/>
      <c r="P61" s="1"/>
      <c r="Q61" s="1"/>
      <c r="R61" s="1"/>
      <c r="S61" s="1"/>
      <c r="T61" s="1"/>
      <c r="U61" s="1"/>
      <c r="V61" s="1"/>
      <c r="W61" s="1"/>
      <c r="X61" s="1"/>
      <c r="Y61" s="1"/>
    </row>
    <row r="62" spans="1:25" ht="9.75" customHeight="1">
      <c r="A62" s="1">
        <v>1975</v>
      </c>
      <c r="B62" s="3">
        <f>0.01*'Table A1'!B68</f>
        <v>0.32621103240656696</v>
      </c>
      <c r="C62" s="3">
        <f>0.01*'Table A3'!B68</f>
        <v>0.33432915443624905</v>
      </c>
      <c r="D62" s="1"/>
      <c r="E62" s="1"/>
      <c r="F62" s="1"/>
      <c r="G62" s="1"/>
      <c r="H62" s="1"/>
      <c r="I62" s="1"/>
      <c r="J62" s="1"/>
      <c r="K62" s="1"/>
      <c r="L62" s="1"/>
      <c r="M62" s="1"/>
      <c r="N62" s="1"/>
      <c r="O62" s="1"/>
      <c r="P62" s="1"/>
      <c r="Q62" s="1"/>
      <c r="R62" s="1"/>
      <c r="S62" s="1"/>
      <c r="T62" s="1"/>
      <c r="U62" s="1"/>
      <c r="V62" s="1"/>
      <c r="W62" s="1"/>
      <c r="X62" s="1"/>
      <c r="Y62" s="1"/>
    </row>
    <row r="63" spans="1:25" ht="9.75" customHeight="1">
      <c r="A63" s="1">
        <v>1976</v>
      </c>
      <c r="B63" s="3">
        <f>0.01*'Table A1'!B69</f>
        <v>0.32417663780373374</v>
      </c>
      <c r="C63" s="3">
        <f>0.01*'Table A3'!B69</f>
        <v>0.33413613324879499</v>
      </c>
      <c r="D63" s="1"/>
      <c r="E63" s="1"/>
      <c r="F63" s="1"/>
      <c r="G63" s="1"/>
      <c r="H63" s="1"/>
      <c r="I63" s="1"/>
      <c r="J63" s="1"/>
      <c r="K63" s="1"/>
      <c r="L63" s="1"/>
      <c r="M63" s="1"/>
      <c r="N63" s="1"/>
      <c r="O63" s="1"/>
      <c r="P63" s="1"/>
      <c r="Q63" s="1"/>
      <c r="R63" s="1"/>
      <c r="S63" s="1"/>
      <c r="T63" s="1"/>
      <c r="U63" s="1"/>
      <c r="V63" s="1"/>
      <c r="W63" s="1"/>
      <c r="X63" s="1"/>
      <c r="Y63" s="1"/>
    </row>
    <row r="64" spans="1:25" ht="9.75" customHeight="1">
      <c r="A64" s="1">
        <v>1977</v>
      </c>
      <c r="B64" s="3">
        <f>0.01*'Table A1'!B70</f>
        <v>0.32434785235141844</v>
      </c>
      <c r="C64" s="3">
        <f>0.01*'Table A3'!B70</f>
        <v>0.33583354446726782</v>
      </c>
      <c r="D64" s="1"/>
      <c r="E64" s="1"/>
      <c r="F64" s="1"/>
      <c r="G64" s="1"/>
      <c r="H64" s="1"/>
      <c r="I64" s="1"/>
      <c r="J64" s="1"/>
      <c r="K64" s="1"/>
      <c r="L64" s="1"/>
      <c r="M64" s="1"/>
      <c r="N64" s="1"/>
      <c r="O64" s="1"/>
      <c r="P64" s="1"/>
      <c r="Q64" s="1"/>
      <c r="R64" s="1"/>
      <c r="S64" s="1"/>
      <c r="T64" s="1"/>
      <c r="U64" s="1"/>
      <c r="V64" s="1"/>
      <c r="W64" s="1"/>
      <c r="X64" s="1"/>
      <c r="Y64" s="1"/>
    </row>
    <row r="65" spans="1:25" ht="9.75" customHeight="1">
      <c r="A65" s="1">
        <v>1978</v>
      </c>
      <c r="B65" s="3">
        <f>0.01*'Table A1'!B71</f>
        <v>0.3244034556930343</v>
      </c>
      <c r="C65" s="3">
        <f>0.01*'Table A3'!B71</f>
        <v>0.33486074567630086</v>
      </c>
      <c r="D65" s="1"/>
      <c r="E65" s="1"/>
      <c r="F65" s="1"/>
      <c r="G65" s="1"/>
      <c r="H65" s="1"/>
      <c r="I65" s="1"/>
      <c r="J65" s="1"/>
      <c r="K65" s="1"/>
      <c r="L65" s="1"/>
      <c r="M65" s="1"/>
      <c r="N65" s="1"/>
      <c r="O65" s="1"/>
      <c r="P65" s="1"/>
      <c r="Q65" s="1"/>
      <c r="R65" s="1"/>
      <c r="S65" s="1"/>
      <c r="T65" s="1"/>
      <c r="U65" s="1"/>
      <c r="V65" s="1"/>
      <c r="W65" s="1"/>
      <c r="X65" s="1"/>
      <c r="Y65" s="1"/>
    </row>
    <row r="66" spans="1:25" ht="9.75" customHeight="1">
      <c r="A66" s="1">
        <v>1979</v>
      </c>
      <c r="B66" s="3">
        <f>0.01*'Table A1'!B72</f>
        <v>0.32345607896148165</v>
      </c>
      <c r="C66" s="3">
        <f>0.01*'Table A3'!B72</f>
        <v>0.34212281147923007</v>
      </c>
      <c r="D66" s="1"/>
      <c r="E66" s="1"/>
      <c r="F66" s="1"/>
      <c r="G66" s="1"/>
      <c r="H66" s="1"/>
      <c r="I66" s="1"/>
      <c r="J66" s="1"/>
      <c r="K66" s="1"/>
      <c r="L66" s="1"/>
      <c r="M66" s="1"/>
      <c r="N66" s="1"/>
      <c r="O66" s="1"/>
      <c r="P66" s="1"/>
      <c r="Q66" s="1"/>
      <c r="R66" s="1"/>
      <c r="S66" s="1"/>
      <c r="T66" s="1"/>
      <c r="U66" s="1"/>
      <c r="V66" s="1"/>
      <c r="W66" s="1"/>
      <c r="X66" s="1"/>
      <c r="Y66" s="1"/>
    </row>
    <row r="67" spans="1:25" ht="9.75" customHeight="1">
      <c r="A67" s="1">
        <v>1980</v>
      </c>
      <c r="B67" s="3">
        <f>0.01*'Table A1'!B73</f>
        <v>0.32865505425163583</v>
      </c>
      <c r="C67" s="3">
        <f>0.01*'Table A3'!B73</f>
        <v>0.34633109852762872</v>
      </c>
      <c r="D67" s="1"/>
      <c r="E67" s="1"/>
      <c r="F67" s="1"/>
      <c r="G67" s="1"/>
      <c r="H67" s="1"/>
      <c r="I67" s="1"/>
      <c r="J67" s="1"/>
      <c r="K67" s="1"/>
      <c r="L67" s="1"/>
      <c r="M67" s="1"/>
      <c r="N67" s="1"/>
      <c r="O67" s="1"/>
      <c r="P67" s="1"/>
      <c r="Q67" s="1"/>
      <c r="R67" s="1"/>
      <c r="S67" s="1"/>
      <c r="T67" s="1"/>
      <c r="U67" s="1"/>
      <c r="V67" s="1"/>
      <c r="W67" s="1"/>
      <c r="X67" s="1"/>
      <c r="Y67" s="1"/>
    </row>
    <row r="68" spans="1:25" ht="9.75" customHeight="1">
      <c r="A68" s="1">
        <v>1981</v>
      </c>
      <c r="B68" s="3">
        <f>0.01*'Table A1'!B74</f>
        <v>0.32717331712909248</v>
      </c>
      <c r="C68" s="3">
        <f>0.01*'Table A3'!B74</f>
        <v>0.34543460724054287</v>
      </c>
      <c r="D68" s="1"/>
      <c r="E68" s="1"/>
      <c r="F68" s="1"/>
      <c r="G68" s="1"/>
      <c r="H68" s="1"/>
      <c r="I68" s="1"/>
      <c r="J68" s="1"/>
      <c r="K68" s="1"/>
      <c r="L68" s="1"/>
      <c r="M68" s="1"/>
      <c r="N68" s="1"/>
      <c r="O68" s="1"/>
      <c r="P68" s="1"/>
      <c r="Q68" s="1"/>
      <c r="R68" s="1"/>
      <c r="S68" s="1"/>
      <c r="T68" s="1"/>
      <c r="U68" s="1"/>
      <c r="V68" s="1"/>
      <c r="W68" s="1"/>
      <c r="X68" s="1"/>
      <c r="Y68" s="1"/>
    </row>
    <row r="69" spans="1:25" ht="9.75" customHeight="1">
      <c r="A69" s="1">
        <v>1982</v>
      </c>
      <c r="B69" s="3">
        <f>0.01*'Table A1'!B75</f>
        <v>0.33218018943864813</v>
      </c>
      <c r="C69" s="3">
        <f>0.01*'Table A3'!B75</f>
        <v>0.35332165870772253</v>
      </c>
      <c r="D69" s="1"/>
      <c r="E69" s="1"/>
      <c r="F69" s="1"/>
      <c r="G69" s="1"/>
      <c r="H69" s="1"/>
      <c r="I69" s="1"/>
      <c r="J69" s="1"/>
      <c r="K69" s="1"/>
      <c r="L69" s="1"/>
      <c r="M69" s="1"/>
      <c r="N69" s="1"/>
      <c r="O69" s="1"/>
      <c r="P69" s="1"/>
      <c r="Q69" s="1"/>
      <c r="R69" s="1"/>
      <c r="S69" s="1"/>
      <c r="T69" s="1"/>
      <c r="U69" s="1"/>
      <c r="V69" s="1"/>
      <c r="W69" s="1"/>
      <c r="X69" s="1"/>
      <c r="Y69" s="1"/>
    </row>
    <row r="70" spans="1:25" ht="9.75" customHeight="1">
      <c r="A70" s="1">
        <v>1983</v>
      </c>
      <c r="B70" s="3">
        <f>0.01*'Table A1'!B76</f>
        <v>0.33691388139433309</v>
      </c>
      <c r="C70" s="3">
        <f>0.01*'Table A3'!B76</f>
        <v>0.36381882126221532</v>
      </c>
      <c r="D70" s="1"/>
      <c r="E70" s="1"/>
      <c r="F70" s="1"/>
      <c r="G70" s="1"/>
      <c r="H70" s="1"/>
      <c r="I70" s="1"/>
      <c r="J70" s="1"/>
      <c r="K70" s="1"/>
      <c r="L70" s="1"/>
      <c r="M70" s="1"/>
      <c r="N70" s="1"/>
      <c r="O70" s="1"/>
      <c r="P70" s="1"/>
      <c r="Q70" s="1"/>
      <c r="R70" s="1"/>
      <c r="S70" s="1"/>
      <c r="T70" s="1"/>
      <c r="U70" s="1"/>
      <c r="V70" s="1"/>
      <c r="W70" s="1"/>
      <c r="X70" s="1"/>
      <c r="Y70" s="1"/>
    </row>
    <row r="71" spans="1:25" ht="9.75" customHeight="1">
      <c r="A71" s="1">
        <v>1984</v>
      </c>
      <c r="B71" s="3">
        <f>0.01*'Table A1'!B77</f>
        <v>0.3394717666812484</v>
      </c>
      <c r="C71" s="3">
        <f>0.01*'Table A3'!B77</f>
        <v>0.36735537173275118</v>
      </c>
      <c r="D71" s="1"/>
      <c r="E71" s="1"/>
      <c r="F71" s="1"/>
      <c r="G71" s="1"/>
      <c r="H71" s="1"/>
      <c r="I71" s="1"/>
      <c r="J71" s="1"/>
      <c r="K71" s="1"/>
      <c r="L71" s="1"/>
      <c r="M71" s="1"/>
      <c r="N71" s="1"/>
      <c r="O71" s="1"/>
      <c r="P71" s="1"/>
      <c r="Q71" s="1"/>
      <c r="R71" s="1"/>
      <c r="S71" s="1"/>
      <c r="T71" s="1"/>
      <c r="U71" s="1"/>
      <c r="V71" s="1"/>
      <c r="W71" s="1"/>
      <c r="X71" s="1"/>
      <c r="Y71" s="1"/>
    </row>
    <row r="72" spans="1:25" ht="9.75" customHeight="1">
      <c r="A72" s="1">
        <v>1985</v>
      </c>
      <c r="B72" s="3">
        <f>0.01*'Table A1'!B78</f>
        <v>0.34251769473311022</v>
      </c>
      <c r="C72" s="3">
        <f>0.01*'Table A3'!B78</f>
        <v>0.37560861009448188</v>
      </c>
      <c r="D72" s="1"/>
      <c r="E72" s="1"/>
      <c r="F72" s="1"/>
      <c r="G72" s="1"/>
      <c r="H72" s="1"/>
      <c r="I72" s="1"/>
      <c r="J72" s="1"/>
      <c r="K72" s="1"/>
      <c r="L72" s="1"/>
      <c r="M72" s="1"/>
      <c r="N72" s="1"/>
      <c r="O72" s="1"/>
      <c r="P72" s="1"/>
      <c r="Q72" s="1"/>
      <c r="R72" s="1"/>
      <c r="S72" s="1"/>
      <c r="T72" s="1"/>
      <c r="U72" s="1"/>
      <c r="V72" s="1"/>
      <c r="W72" s="1"/>
      <c r="X72" s="1"/>
      <c r="Y72" s="1"/>
    </row>
    <row r="73" spans="1:25" ht="9.75" customHeight="1">
      <c r="A73" s="1">
        <v>1986</v>
      </c>
      <c r="B73" s="3">
        <f>0.01*'Table A1'!B79</f>
        <v>0.34568578833279101</v>
      </c>
      <c r="C73" s="3">
        <f>0.01*'Table A3'!B79</f>
        <v>0.40628910352746889</v>
      </c>
      <c r="D73" s="1"/>
      <c r="E73" s="1"/>
      <c r="F73" s="1"/>
      <c r="G73" s="1"/>
      <c r="H73" s="1"/>
      <c r="I73" s="1"/>
      <c r="J73" s="1"/>
      <c r="K73" s="1"/>
      <c r="L73" s="1"/>
      <c r="M73" s="1"/>
      <c r="N73" s="1"/>
      <c r="O73" s="1"/>
      <c r="P73" s="1"/>
      <c r="Q73" s="1"/>
      <c r="R73" s="1"/>
      <c r="S73" s="1"/>
      <c r="T73" s="1"/>
      <c r="U73" s="1"/>
      <c r="V73" s="1"/>
      <c r="W73" s="1"/>
      <c r="X73" s="1"/>
      <c r="Y73" s="1"/>
    </row>
    <row r="74" spans="1:25" ht="9.75" customHeight="1">
      <c r="A74" s="1">
        <v>1987</v>
      </c>
      <c r="B74" s="3">
        <f>0.01*'Table A1'!B80</f>
        <v>0.36482882411028583</v>
      </c>
      <c r="C74" s="3">
        <f>0.01*'Table A3'!B80</f>
        <v>0.38245778280666737</v>
      </c>
      <c r="D74" s="1"/>
      <c r="E74" s="1"/>
      <c r="F74" s="1"/>
      <c r="G74" s="1"/>
      <c r="H74" s="1"/>
      <c r="I74" s="1"/>
      <c r="J74" s="1"/>
      <c r="K74" s="1"/>
      <c r="L74" s="1"/>
      <c r="M74" s="1"/>
      <c r="N74" s="1"/>
      <c r="O74" s="1"/>
      <c r="P74" s="1"/>
      <c r="Q74" s="1"/>
      <c r="R74" s="1"/>
      <c r="S74" s="1"/>
      <c r="T74" s="1"/>
      <c r="U74" s="1"/>
      <c r="V74" s="1"/>
      <c r="W74" s="1"/>
      <c r="X74" s="1"/>
      <c r="Y74" s="1"/>
    </row>
    <row r="75" spans="1:25" ht="9.75" customHeight="1">
      <c r="A75" s="1">
        <v>1988</v>
      </c>
      <c r="B75" s="3">
        <f>0.01*'Table A1'!B81</f>
        <v>0.38626673931240652</v>
      </c>
      <c r="C75" s="3">
        <f>0.01*'Table A3'!B81</f>
        <v>0.40628739351633936</v>
      </c>
      <c r="D75" s="1"/>
      <c r="E75" s="1"/>
      <c r="F75" s="1"/>
      <c r="G75" s="1"/>
      <c r="H75" s="1"/>
      <c r="I75" s="1"/>
      <c r="J75" s="1"/>
      <c r="K75" s="1"/>
      <c r="L75" s="1"/>
      <c r="M75" s="1"/>
      <c r="N75" s="1"/>
      <c r="O75" s="1"/>
      <c r="P75" s="1"/>
      <c r="Q75" s="1"/>
      <c r="R75" s="1"/>
      <c r="S75" s="1"/>
      <c r="T75" s="1"/>
      <c r="U75" s="1"/>
      <c r="V75" s="1"/>
      <c r="W75" s="1"/>
      <c r="X75" s="1"/>
      <c r="Y75" s="1"/>
    </row>
    <row r="76" spans="1:25" ht="9.75" customHeight="1">
      <c r="A76" s="1">
        <v>1989</v>
      </c>
      <c r="B76" s="3">
        <f>0.01*'Table A1'!B82</f>
        <v>0.38470729689858546</v>
      </c>
      <c r="C76" s="3">
        <f>0.01*'Table A3'!B82</f>
        <v>0.40084419699446749</v>
      </c>
      <c r="D76" s="1"/>
      <c r="E76" s="1"/>
      <c r="F76" s="1"/>
      <c r="G76" s="1"/>
      <c r="H76" s="1"/>
      <c r="I76" s="1"/>
      <c r="J76" s="1"/>
      <c r="K76" s="1"/>
      <c r="L76" s="1"/>
      <c r="M76" s="1"/>
      <c r="N76" s="1"/>
      <c r="O76" s="1"/>
      <c r="P76" s="1"/>
      <c r="Q76" s="1"/>
      <c r="R76" s="1"/>
      <c r="S76" s="1"/>
      <c r="T76" s="1"/>
      <c r="U76" s="1"/>
      <c r="V76" s="1"/>
      <c r="W76" s="1"/>
      <c r="X76" s="1"/>
      <c r="Y76" s="1"/>
    </row>
    <row r="77" spans="1:25" ht="9.75" customHeight="1">
      <c r="A77" s="1">
        <v>1990</v>
      </c>
      <c r="B77" s="3">
        <f>0.01*'Table A1'!B83</f>
        <v>0.38836845589833757</v>
      </c>
      <c r="C77" s="3">
        <f>0.01*'Table A3'!B83</f>
        <v>0.39975652816242446</v>
      </c>
      <c r="D77" s="1"/>
      <c r="E77" s="1"/>
      <c r="F77" s="1"/>
      <c r="G77" s="1"/>
      <c r="H77" s="1"/>
      <c r="I77" s="1"/>
      <c r="J77" s="1"/>
      <c r="K77" s="1"/>
      <c r="L77" s="1"/>
      <c r="M77" s="1"/>
      <c r="N77" s="1"/>
      <c r="O77" s="1"/>
      <c r="P77" s="1"/>
      <c r="Q77" s="1"/>
      <c r="R77" s="1"/>
      <c r="S77" s="1"/>
      <c r="T77" s="1"/>
      <c r="U77" s="1"/>
      <c r="V77" s="1"/>
      <c r="W77" s="1"/>
      <c r="X77" s="1"/>
      <c r="Y77" s="1"/>
    </row>
    <row r="78" spans="1:25" ht="9.75" customHeight="1">
      <c r="A78" s="1">
        <v>1991</v>
      </c>
      <c r="B78" s="3">
        <f>0.01*'Table A1'!B84</f>
        <v>0.38380981251828061</v>
      </c>
      <c r="C78" s="3">
        <f>0.01*'Table A3'!B84</f>
        <v>0.39545500390896421</v>
      </c>
      <c r="D78" s="1"/>
      <c r="E78" s="1"/>
      <c r="F78" s="1"/>
      <c r="G78" s="1"/>
      <c r="H78" s="1"/>
      <c r="I78" s="1"/>
      <c r="J78" s="1"/>
      <c r="K78" s="1"/>
      <c r="L78" s="1"/>
      <c r="M78" s="1"/>
      <c r="N78" s="1"/>
      <c r="O78" s="1"/>
      <c r="P78" s="1"/>
      <c r="Q78" s="1"/>
      <c r="R78" s="1"/>
      <c r="S78" s="1"/>
      <c r="T78" s="1"/>
      <c r="U78" s="1"/>
      <c r="V78" s="1"/>
      <c r="W78" s="1"/>
      <c r="X78" s="1"/>
      <c r="Y78" s="1"/>
    </row>
    <row r="79" spans="1:25" ht="9.75" customHeight="1">
      <c r="A79" s="1">
        <v>1992</v>
      </c>
      <c r="B79" s="3">
        <f>0.01*'Table A1'!B85</f>
        <v>0.39817900537735773</v>
      </c>
      <c r="C79" s="3">
        <f>0.01*'Table A3'!B85</f>
        <v>0.40822634961702242</v>
      </c>
      <c r="D79" s="1"/>
      <c r="E79" s="1"/>
      <c r="F79" s="1"/>
      <c r="G79" s="1"/>
      <c r="H79" s="1"/>
      <c r="I79" s="1"/>
      <c r="J79" s="1"/>
      <c r="K79" s="1"/>
      <c r="L79" s="1"/>
      <c r="M79" s="1"/>
      <c r="N79" s="1"/>
      <c r="O79" s="1"/>
      <c r="P79" s="1"/>
      <c r="Q79" s="1"/>
      <c r="R79" s="1"/>
      <c r="S79" s="1"/>
      <c r="T79" s="1"/>
      <c r="U79" s="1"/>
      <c r="V79" s="1"/>
      <c r="W79" s="1"/>
      <c r="X79" s="1"/>
      <c r="Y79" s="1"/>
    </row>
    <row r="80" spans="1:25" ht="9.75" customHeight="1">
      <c r="A80" s="1">
        <v>1993</v>
      </c>
      <c r="B80" s="3">
        <f>0.01*'Table A1'!B86</f>
        <v>0.39481689855076185</v>
      </c>
      <c r="C80" s="3">
        <f>0.01*'Table A3'!B86</f>
        <v>0.40684889309387606</v>
      </c>
      <c r="D80" s="1"/>
      <c r="E80" s="1"/>
      <c r="F80" s="1"/>
      <c r="G80" s="1"/>
      <c r="H80" s="1"/>
      <c r="I80" s="1"/>
      <c r="J80" s="1"/>
      <c r="K80" s="1"/>
      <c r="L80" s="1"/>
      <c r="M80" s="1"/>
      <c r="N80" s="1"/>
      <c r="O80" s="1"/>
      <c r="P80" s="1"/>
      <c r="Q80" s="1"/>
      <c r="R80" s="1"/>
      <c r="S80" s="1"/>
      <c r="T80" s="1"/>
      <c r="U80" s="1"/>
      <c r="V80" s="1"/>
      <c r="W80" s="1"/>
      <c r="X80" s="1"/>
      <c r="Y80" s="1"/>
    </row>
    <row r="81" spans="1:25" ht="9.75" customHeight="1">
      <c r="A81" s="1">
        <v>1994</v>
      </c>
      <c r="B81" s="3">
        <f>0.01*'Table A1'!B87</f>
        <v>0.39596851978506098</v>
      </c>
      <c r="C81" s="3">
        <f>0.01*'Table A3'!B87</f>
        <v>0.40781969686955161</v>
      </c>
      <c r="D81" s="1"/>
      <c r="E81" s="1"/>
      <c r="F81" s="1"/>
      <c r="G81" s="1"/>
      <c r="H81" s="1"/>
      <c r="I81" s="1"/>
      <c r="J81" s="1"/>
      <c r="K81" s="1"/>
      <c r="L81" s="1"/>
      <c r="M81" s="1"/>
      <c r="N81" s="1"/>
      <c r="O81" s="1"/>
      <c r="P81" s="1"/>
      <c r="Q81" s="1"/>
      <c r="R81" s="1"/>
      <c r="S81" s="1"/>
      <c r="T81" s="1"/>
      <c r="U81" s="1"/>
      <c r="V81" s="1"/>
      <c r="W81" s="1"/>
      <c r="X81" s="1"/>
      <c r="Y81" s="1"/>
    </row>
    <row r="82" spans="1:25" ht="9.75" customHeight="1">
      <c r="A82" s="1">
        <v>1995</v>
      </c>
      <c r="B82" s="3">
        <f>0.01*'Table A1'!B88</f>
        <v>0.40542</v>
      </c>
      <c r="C82" s="3">
        <f>0.01*'Table A3'!B88</f>
        <v>0.42113999999999996</v>
      </c>
      <c r="D82" s="1"/>
      <c r="E82" s="1"/>
      <c r="F82" s="1"/>
      <c r="G82" s="1"/>
      <c r="H82" s="1"/>
      <c r="I82" s="1"/>
      <c r="J82" s="1"/>
      <c r="K82" s="1"/>
      <c r="L82" s="1"/>
      <c r="M82" s="1"/>
      <c r="N82" s="1"/>
      <c r="O82" s="1"/>
      <c r="P82" s="1"/>
      <c r="Q82" s="1"/>
      <c r="R82" s="1"/>
      <c r="S82" s="1"/>
      <c r="T82" s="1"/>
      <c r="U82" s="1"/>
      <c r="V82" s="1"/>
      <c r="W82" s="1"/>
      <c r="X82" s="1"/>
      <c r="Y82" s="1"/>
    </row>
    <row r="83" spans="1:25" ht="9.75" customHeight="1">
      <c r="A83" s="1">
        <v>1996</v>
      </c>
      <c r="B83" s="3">
        <f>0.01*'Table A1'!B89</f>
        <v>0.41155000000000003</v>
      </c>
      <c r="C83" s="3">
        <f>0.01*'Table A3'!B89</f>
        <v>0.43484</v>
      </c>
      <c r="D83" s="1"/>
      <c r="E83" s="1"/>
      <c r="F83" s="1"/>
      <c r="G83" s="1"/>
      <c r="H83" s="1"/>
      <c r="I83" s="1"/>
      <c r="J83" s="1"/>
      <c r="K83" s="1"/>
      <c r="L83" s="1"/>
      <c r="M83" s="1"/>
      <c r="N83" s="1"/>
      <c r="O83" s="1"/>
      <c r="P83" s="1"/>
      <c r="Q83" s="1"/>
      <c r="R83" s="1"/>
      <c r="S83" s="1"/>
      <c r="T83" s="1"/>
      <c r="U83" s="1"/>
      <c r="V83" s="1"/>
      <c r="W83" s="1"/>
      <c r="X83" s="1"/>
      <c r="Y83" s="1"/>
    </row>
    <row r="84" spans="1:25" ht="9.75" customHeight="1">
      <c r="A84" s="1">
        <v>1997</v>
      </c>
      <c r="B84" s="3">
        <f>0.01*'Table A1'!B90</f>
        <v>0.41725000000000001</v>
      </c>
      <c r="C84" s="3">
        <f>0.01*'Table A3'!B90</f>
        <v>0.44644</v>
      </c>
      <c r="D84" s="1"/>
      <c r="E84" s="1"/>
      <c r="F84" s="1"/>
      <c r="G84" s="1"/>
      <c r="H84" s="1"/>
      <c r="I84" s="1"/>
      <c r="J84" s="1"/>
      <c r="K84" s="1"/>
      <c r="L84" s="1"/>
      <c r="M84" s="1"/>
      <c r="N84" s="1"/>
      <c r="O84" s="1"/>
      <c r="P84" s="1"/>
      <c r="Q84" s="1"/>
      <c r="R84" s="1"/>
      <c r="S84" s="1"/>
      <c r="T84" s="1"/>
      <c r="U84" s="1"/>
      <c r="V84" s="1"/>
      <c r="W84" s="1"/>
      <c r="X84" s="1"/>
      <c r="Y84" s="1"/>
    </row>
    <row r="85" spans="1:25" ht="9.75" customHeight="1">
      <c r="A85" s="1">
        <v>1998</v>
      </c>
      <c r="B85" s="3">
        <f>0.01*'Table A1'!B91</f>
        <v>0.42124000000000006</v>
      </c>
      <c r="C85" s="3">
        <f>0.01*'Table A3'!B91</f>
        <v>0.45390999999999998</v>
      </c>
      <c r="D85" s="1"/>
      <c r="E85" s="1"/>
      <c r="F85" s="1"/>
      <c r="G85" s="1"/>
      <c r="H85" s="1"/>
      <c r="I85" s="1"/>
      <c r="J85" s="1"/>
      <c r="K85" s="1"/>
      <c r="L85" s="1"/>
      <c r="M85" s="1"/>
      <c r="N85" s="1"/>
      <c r="O85" s="1"/>
      <c r="P85" s="1"/>
      <c r="Q85" s="1"/>
      <c r="R85" s="1"/>
      <c r="S85" s="1"/>
      <c r="T85" s="1"/>
      <c r="U85" s="1"/>
      <c r="V85" s="1"/>
      <c r="W85" s="1"/>
      <c r="X85" s="1"/>
      <c r="Y85" s="1"/>
    </row>
    <row r="86" spans="1:25" ht="9.75" customHeight="1">
      <c r="A86" s="1">
        <v>1999</v>
      </c>
      <c r="B86" s="3">
        <f>0.01*'Table A1'!B92</f>
        <v>0.42668</v>
      </c>
      <c r="C86" s="3">
        <f>0.01*'Table A3'!B92</f>
        <v>0.46469000000000005</v>
      </c>
      <c r="D86" s="1"/>
      <c r="E86" s="1"/>
      <c r="F86" s="1"/>
      <c r="G86" s="1"/>
      <c r="H86" s="1"/>
      <c r="I86" s="1"/>
      <c r="J86" s="1"/>
      <c r="K86" s="1"/>
      <c r="L86" s="1"/>
      <c r="M86" s="1"/>
      <c r="N86" s="1"/>
      <c r="O86" s="1"/>
      <c r="P86" s="1"/>
      <c r="Q86" s="1"/>
      <c r="R86" s="1"/>
      <c r="S86" s="1"/>
      <c r="T86" s="1"/>
      <c r="U86" s="1"/>
      <c r="V86" s="1"/>
      <c r="W86" s="1"/>
      <c r="X86" s="1"/>
      <c r="Y86" s="1"/>
    </row>
    <row r="87" spans="1:25" ht="9.75" customHeight="1">
      <c r="A87" s="1">
        <v>2000</v>
      </c>
      <c r="B87" s="3">
        <f>0.01*'Table A1'!B93</f>
        <v>0.43107999999999996</v>
      </c>
      <c r="C87" s="3">
        <f>0.01*'Table A3'!B93</f>
        <v>0.47606999999999999</v>
      </c>
      <c r="D87" s="1"/>
      <c r="E87" s="1"/>
      <c r="F87" s="1"/>
      <c r="G87" s="1"/>
      <c r="H87" s="1"/>
      <c r="I87" s="1"/>
      <c r="J87" s="1"/>
      <c r="K87" s="1"/>
      <c r="L87" s="1"/>
      <c r="M87" s="1"/>
      <c r="N87" s="1"/>
      <c r="O87" s="1"/>
      <c r="P87" s="1"/>
      <c r="Q87" s="1"/>
      <c r="R87" s="1"/>
      <c r="S87" s="1"/>
      <c r="T87" s="1"/>
      <c r="U87" s="1"/>
      <c r="V87" s="1"/>
      <c r="W87" s="1"/>
      <c r="X87" s="1"/>
      <c r="Y87" s="1"/>
    </row>
    <row r="88" spans="1:25" ht="9.75" customHeight="1">
      <c r="A88" s="1">
        <v>2001</v>
      </c>
      <c r="B88" s="3">
        <f>0.01*'Table A1'!B94</f>
        <v>0.42229</v>
      </c>
      <c r="C88" s="3">
        <f>0.01*'Table A3'!B94</f>
        <v>0.44823000000000002</v>
      </c>
      <c r="D88" s="1"/>
      <c r="E88" s="1"/>
      <c r="F88" s="1"/>
      <c r="G88" s="1"/>
      <c r="H88" s="1"/>
      <c r="I88" s="1"/>
      <c r="J88" s="1"/>
      <c r="K88" s="1"/>
      <c r="L88" s="1"/>
      <c r="M88" s="1"/>
      <c r="N88" s="1"/>
      <c r="O88" s="1"/>
      <c r="P88" s="1"/>
      <c r="Q88" s="1"/>
      <c r="R88" s="1"/>
      <c r="S88" s="1"/>
      <c r="T88" s="1"/>
      <c r="U88" s="1"/>
      <c r="V88" s="1"/>
      <c r="W88" s="1"/>
      <c r="X88" s="1"/>
      <c r="Y88" s="1"/>
    </row>
    <row r="89" spans="1:25" ht="9.75" customHeight="1">
      <c r="A89" s="1">
        <f t="shared" ref="A89:A94" si="0">A88+1</f>
        <v>2002</v>
      </c>
      <c r="B89" s="3">
        <f>0.01*'Table A1'!B95</f>
        <v>0.42363999999999996</v>
      </c>
      <c r="C89" s="3">
        <f>0.01*'Table A3'!B95</f>
        <v>0.43820000000000003</v>
      </c>
      <c r="D89" s="1"/>
      <c r="E89" s="1"/>
      <c r="F89" s="1"/>
      <c r="G89" s="1"/>
      <c r="H89" s="1"/>
      <c r="I89" s="1"/>
      <c r="J89" s="1"/>
      <c r="K89" s="1"/>
      <c r="L89" s="1"/>
      <c r="M89" s="1"/>
      <c r="N89" s="1"/>
      <c r="O89" s="1"/>
      <c r="P89" s="1"/>
      <c r="Q89" s="1"/>
      <c r="R89" s="1"/>
      <c r="S89" s="1"/>
      <c r="T89" s="1"/>
      <c r="U89" s="1"/>
      <c r="V89" s="1"/>
      <c r="W89" s="1"/>
      <c r="X89" s="1"/>
      <c r="Y89" s="1"/>
    </row>
    <row r="90" spans="1:25" ht="9.75" customHeight="1">
      <c r="A90" s="1">
        <f t="shared" si="0"/>
        <v>2003</v>
      </c>
      <c r="B90" s="3">
        <f>0.01*'Table A1'!B96</f>
        <v>0.42762</v>
      </c>
      <c r="C90" s="3">
        <f>0.01*'Table A3'!B96</f>
        <v>0.44527</v>
      </c>
      <c r="D90" s="1"/>
      <c r="E90" s="1"/>
      <c r="F90" s="1"/>
      <c r="G90" s="1"/>
      <c r="H90" s="1"/>
      <c r="I90" s="1"/>
      <c r="J90" s="1"/>
      <c r="K90" s="1"/>
      <c r="L90" s="1"/>
      <c r="M90" s="1"/>
      <c r="N90" s="1"/>
      <c r="O90" s="1"/>
      <c r="P90" s="1"/>
      <c r="Q90" s="1"/>
      <c r="R90" s="1"/>
      <c r="S90" s="1"/>
      <c r="T90" s="1"/>
      <c r="U90" s="1"/>
      <c r="V90" s="1"/>
      <c r="W90" s="1"/>
      <c r="X90" s="1"/>
      <c r="Y90" s="1"/>
    </row>
    <row r="91" spans="1:25" ht="9.75" customHeight="1">
      <c r="A91" s="1">
        <f t="shared" si="0"/>
        <v>2004</v>
      </c>
      <c r="B91" s="3">
        <f>0.01*'Table A1'!B97</f>
        <v>0.43643000000000004</v>
      </c>
      <c r="C91" s="3">
        <f>0.01*'Table A3'!B97</f>
        <v>0.46399000000000001</v>
      </c>
      <c r="D91" s="1"/>
      <c r="E91" s="1"/>
      <c r="F91" s="1"/>
      <c r="G91" s="1"/>
      <c r="H91" s="1"/>
      <c r="I91" s="1"/>
      <c r="J91" s="1"/>
      <c r="K91" s="1"/>
      <c r="L91" s="1"/>
      <c r="M91" s="1"/>
      <c r="N91" s="1"/>
      <c r="O91" s="1"/>
      <c r="P91" s="1"/>
      <c r="Q91" s="1"/>
      <c r="R91" s="1"/>
      <c r="S91" s="1"/>
      <c r="T91" s="1"/>
      <c r="U91" s="1"/>
      <c r="V91" s="1"/>
      <c r="W91" s="1"/>
      <c r="X91" s="1"/>
      <c r="Y91" s="1"/>
    </row>
    <row r="92" spans="1:25" ht="9.75" customHeight="1">
      <c r="A92" s="1">
        <f t="shared" si="0"/>
        <v>2005</v>
      </c>
      <c r="B92" s="3">
        <f>0.01*'Table A1'!B98</f>
        <v>0.44939000000000001</v>
      </c>
      <c r="C92" s="3">
        <f>0.01*'Table A3'!B98</f>
        <v>0.48334000000000005</v>
      </c>
      <c r="D92" s="1"/>
      <c r="E92" s="1"/>
      <c r="F92" s="1"/>
      <c r="G92" s="1"/>
      <c r="H92" s="1"/>
      <c r="I92" s="1"/>
      <c r="J92" s="1"/>
      <c r="K92" s="1"/>
      <c r="L92" s="1"/>
      <c r="M92" s="1"/>
      <c r="N92" s="1"/>
      <c r="O92" s="1"/>
      <c r="P92" s="1"/>
      <c r="Q92" s="1"/>
      <c r="R92" s="1"/>
      <c r="S92" s="1"/>
      <c r="T92" s="1"/>
      <c r="U92" s="1"/>
      <c r="V92" s="1"/>
      <c r="W92" s="1"/>
      <c r="X92" s="1"/>
      <c r="Y92" s="1"/>
    </row>
    <row r="93" spans="1:25" ht="9.75" customHeight="1">
      <c r="A93" s="1">
        <f t="shared" si="0"/>
        <v>2006</v>
      </c>
      <c r="B93" s="3">
        <f>0.01*'Table A1'!B99</f>
        <v>0.45498</v>
      </c>
      <c r="C93" s="3">
        <f>0.01*'Table A3'!B99</f>
        <v>0.49320000000000003</v>
      </c>
      <c r="D93" s="1"/>
      <c r="E93" s="1"/>
      <c r="F93" s="1"/>
      <c r="G93" s="1"/>
      <c r="H93" s="1"/>
      <c r="I93" s="1"/>
      <c r="J93" s="1"/>
      <c r="K93" s="1"/>
      <c r="L93" s="1"/>
      <c r="M93" s="1"/>
      <c r="N93" s="1"/>
      <c r="O93" s="1"/>
      <c r="P93" s="1"/>
      <c r="Q93" s="1"/>
      <c r="R93" s="1"/>
      <c r="S93" s="1"/>
      <c r="T93" s="1"/>
      <c r="U93" s="1"/>
      <c r="V93" s="1"/>
      <c r="W93" s="1"/>
      <c r="X93" s="1"/>
      <c r="Y93" s="1"/>
    </row>
    <row r="94" spans="1:25" ht="9.75" customHeight="1">
      <c r="A94" s="1">
        <f t="shared" si="0"/>
        <v>2007</v>
      </c>
      <c r="B94" s="3">
        <f>0.01*'Table A1'!B100</f>
        <v>0.45665999999999995</v>
      </c>
      <c r="C94" s="3">
        <f>0.01*'Table A3'!B100</f>
        <v>0.49740000000000001</v>
      </c>
      <c r="D94" s="1"/>
      <c r="E94" s="1"/>
      <c r="F94" s="1"/>
      <c r="G94" s="1"/>
      <c r="H94" s="1"/>
      <c r="I94" s="1"/>
      <c r="J94" s="1"/>
      <c r="K94" s="1"/>
      <c r="L94" s="1"/>
      <c r="M94" s="1"/>
      <c r="N94" s="1"/>
      <c r="O94" s="1"/>
      <c r="P94" s="1"/>
      <c r="Q94" s="1"/>
      <c r="R94" s="1"/>
      <c r="S94" s="1"/>
      <c r="T94" s="1"/>
      <c r="U94" s="1"/>
      <c r="V94" s="1"/>
      <c r="W94" s="1"/>
      <c r="X94" s="1"/>
      <c r="Y94" s="1"/>
    </row>
    <row r="95" spans="1:25" ht="9.75" customHeight="1">
      <c r="A95" s="1">
        <f t="shared" ref="A95:A109" si="1">A94+1</f>
        <v>2008</v>
      </c>
      <c r="B95" s="3">
        <f>0.01*'Table A1'!B101</f>
        <v>0.45963000000000004</v>
      </c>
      <c r="C95" s="3">
        <f>0.01*'Table A3'!B101</f>
        <v>0.48228000000000004</v>
      </c>
      <c r="D95" s="1"/>
      <c r="E95" s="1"/>
      <c r="F95" s="1"/>
      <c r="G95" s="1"/>
      <c r="H95" s="1"/>
      <c r="I95" s="1"/>
      <c r="J95" s="1"/>
      <c r="K95" s="1"/>
      <c r="L95" s="1"/>
      <c r="M95" s="1"/>
      <c r="N95" s="1"/>
      <c r="O95" s="1"/>
      <c r="P95" s="1"/>
      <c r="Q95" s="1"/>
      <c r="R95" s="1"/>
      <c r="S95" s="1"/>
      <c r="T95" s="1"/>
      <c r="U95" s="1"/>
      <c r="V95" s="1"/>
      <c r="W95" s="1"/>
      <c r="X95" s="1"/>
      <c r="Y95" s="1"/>
    </row>
    <row r="96" spans="1:25" ht="9.75" customHeight="1">
      <c r="A96" s="1">
        <f t="shared" si="1"/>
        <v>2009</v>
      </c>
      <c r="B96" s="3">
        <f>0.01*'Table A1'!B102</f>
        <v>0.45468000000000003</v>
      </c>
      <c r="C96" s="3">
        <f>0.01*'Table A3'!B102</f>
        <v>0.46502000000000004</v>
      </c>
      <c r="D96" s="1"/>
      <c r="E96" s="1"/>
      <c r="F96" s="1"/>
      <c r="G96" s="1"/>
      <c r="H96" s="1"/>
      <c r="I96" s="1"/>
      <c r="J96" s="1"/>
      <c r="K96" s="1"/>
      <c r="L96" s="1"/>
      <c r="M96" s="1"/>
      <c r="N96" s="1"/>
      <c r="O96" s="1"/>
      <c r="P96" s="1"/>
      <c r="Q96" s="1"/>
      <c r="R96" s="1"/>
      <c r="S96" s="1"/>
      <c r="T96" s="1"/>
      <c r="U96" s="1"/>
      <c r="V96" s="1"/>
      <c r="W96" s="1"/>
      <c r="X96" s="1"/>
      <c r="Y96" s="1"/>
    </row>
    <row r="97" spans="1:25" ht="9.75" customHeight="1">
      <c r="A97" s="1">
        <f t="shared" si="1"/>
        <v>2010</v>
      </c>
      <c r="B97" s="3">
        <f>0.01*'Table A1'!B103</f>
        <v>0.46351999999999999</v>
      </c>
      <c r="C97" s="3">
        <f>0.01*'Table A3'!B103</f>
        <v>0.48043000000000002</v>
      </c>
      <c r="D97" s="1"/>
      <c r="E97" s="1"/>
      <c r="F97" s="1"/>
      <c r="G97" s="1"/>
      <c r="H97" s="1"/>
      <c r="I97" s="1"/>
      <c r="J97" s="1"/>
      <c r="K97" s="1"/>
      <c r="L97" s="1"/>
      <c r="M97" s="1"/>
      <c r="N97" s="1"/>
      <c r="O97" s="1"/>
      <c r="P97" s="1"/>
      <c r="Q97" s="1"/>
      <c r="R97" s="1"/>
      <c r="S97" s="1"/>
      <c r="T97" s="1"/>
      <c r="U97" s="1"/>
      <c r="V97" s="1"/>
      <c r="W97" s="1"/>
      <c r="X97" s="1"/>
      <c r="Y97" s="1"/>
    </row>
    <row r="98" spans="1:25" ht="9.75" customHeight="1">
      <c r="A98" s="1">
        <f t="shared" si="1"/>
        <v>2011</v>
      </c>
      <c r="B98" s="3">
        <f>0.01*'Table A1'!B104</f>
        <v>0.46630000000000005</v>
      </c>
      <c r="C98" s="3">
        <f>0.01*'Table A3'!B104</f>
        <v>0.48127999999999999</v>
      </c>
      <c r="D98" s="1"/>
      <c r="E98" s="1"/>
      <c r="F98" s="1"/>
      <c r="G98" s="1"/>
      <c r="H98" s="1"/>
      <c r="I98" s="1"/>
      <c r="J98" s="1"/>
      <c r="K98" s="1"/>
      <c r="L98" s="1"/>
      <c r="M98" s="1"/>
      <c r="N98" s="1"/>
      <c r="O98" s="1"/>
      <c r="P98" s="1"/>
      <c r="Q98" s="1"/>
      <c r="R98" s="1"/>
      <c r="S98" s="1"/>
      <c r="T98" s="1"/>
      <c r="U98" s="1"/>
      <c r="V98" s="1"/>
      <c r="W98" s="1"/>
      <c r="X98" s="1"/>
      <c r="Y98" s="1"/>
    </row>
    <row r="99" spans="1:25" ht="9.75" customHeight="1">
      <c r="A99" s="1">
        <f t="shared" si="1"/>
        <v>2012</v>
      </c>
      <c r="B99" s="3">
        <f>0.01*'Table A1'!B105</f>
        <v>0.47759000000000001</v>
      </c>
      <c r="C99" s="3">
        <f>0.01*'Table A3'!B105</f>
        <v>0.50602000000000003</v>
      </c>
      <c r="D99" s="1"/>
      <c r="E99" s="1"/>
      <c r="F99" s="1"/>
      <c r="G99" s="1"/>
      <c r="H99" s="1"/>
      <c r="I99" s="1"/>
      <c r="J99" s="1"/>
      <c r="K99" s="1"/>
      <c r="L99" s="1"/>
      <c r="M99" s="1"/>
      <c r="N99" s="1"/>
      <c r="O99" s="1"/>
      <c r="P99" s="1"/>
      <c r="Q99" s="1"/>
      <c r="R99" s="1"/>
      <c r="S99" s="1"/>
      <c r="T99" s="1"/>
      <c r="U99" s="1"/>
      <c r="V99" s="1"/>
      <c r="W99" s="1"/>
      <c r="X99" s="1"/>
      <c r="Y99" s="1"/>
    </row>
    <row r="100" spans="1:25" ht="9.75" customHeight="1">
      <c r="A100" s="1">
        <f t="shared" si="1"/>
        <v>2013</v>
      </c>
      <c r="B100" s="3">
        <f>0.01*'Table A1'!B106</f>
        <v>0.46698000000000001</v>
      </c>
      <c r="C100" s="3">
        <f>0.01*'Table A3'!B106</f>
        <v>0.48633000000000004</v>
      </c>
      <c r="D100" s="1"/>
      <c r="E100" s="1"/>
      <c r="F100" s="1"/>
      <c r="G100" s="1"/>
      <c r="H100" s="1"/>
      <c r="I100" s="1"/>
      <c r="J100" s="1"/>
      <c r="K100" s="1"/>
      <c r="L100" s="1"/>
      <c r="M100" s="1"/>
      <c r="N100" s="1"/>
      <c r="O100" s="1"/>
      <c r="P100" s="1"/>
      <c r="Q100" s="1"/>
      <c r="R100" s="1"/>
      <c r="S100" s="1"/>
      <c r="T100" s="1"/>
      <c r="U100" s="1"/>
      <c r="V100" s="1"/>
      <c r="W100" s="1"/>
      <c r="X100" s="1"/>
      <c r="Y100" s="1"/>
    </row>
    <row r="101" spans="1:25" ht="9.75" customHeight="1">
      <c r="A101" s="1">
        <f t="shared" si="1"/>
        <v>2014</v>
      </c>
      <c r="B101" s="3">
        <f>0.01*'Table A1'!B107</f>
        <v>0.46856000000000003</v>
      </c>
      <c r="C101" s="3">
        <f>0.01*'Table A3'!B107</f>
        <v>0.49862000000000001</v>
      </c>
      <c r="D101" s="1"/>
      <c r="E101" s="1"/>
      <c r="F101" s="1"/>
      <c r="G101" s="1"/>
      <c r="H101" s="1"/>
      <c r="I101" s="1"/>
      <c r="J101" s="1"/>
      <c r="K101" s="1"/>
      <c r="L101" s="1"/>
      <c r="M101" s="1"/>
      <c r="N101" s="1"/>
      <c r="O101" s="1"/>
      <c r="P101" s="1"/>
      <c r="Q101" s="1"/>
      <c r="R101" s="1"/>
      <c r="S101" s="1"/>
      <c r="T101" s="1"/>
      <c r="U101" s="1"/>
      <c r="V101" s="1"/>
      <c r="W101" s="1"/>
      <c r="X101" s="1"/>
      <c r="Y101" s="1"/>
    </row>
    <row r="102" spans="1:25" ht="9.75" customHeight="1">
      <c r="A102" s="1">
        <f t="shared" si="1"/>
        <v>2015</v>
      </c>
      <c r="B102" s="3">
        <f>0.01*'Table A1'!B108</f>
        <v>0.47154000000000007</v>
      </c>
      <c r="C102" s="3">
        <f>0.01*'Table A3'!B108</f>
        <v>0.49976999999999999</v>
      </c>
      <c r="D102" s="1"/>
      <c r="E102" s="1"/>
      <c r="F102" s="1"/>
      <c r="G102" s="1"/>
      <c r="H102" s="1"/>
      <c r="I102" s="1"/>
      <c r="J102" s="1"/>
      <c r="K102" s="1"/>
      <c r="L102" s="1"/>
      <c r="M102" s="1"/>
      <c r="N102" s="1"/>
      <c r="O102" s="1"/>
      <c r="P102" s="1"/>
      <c r="Q102" s="1"/>
      <c r="R102" s="1"/>
      <c r="S102" s="1"/>
      <c r="T102" s="1"/>
      <c r="U102" s="1"/>
      <c r="V102" s="1"/>
      <c r="W102" s="1"/>
      <c r="X102" s="1"/>
      <c r="Y102" s="1"/>
    </row>
    <row r="103" spans="1:25" ht="9.75" customHeight="1">
      <c r="A103" s="1">
        <f t="shared" si="1"/>
        <v>2016</v>
      </c>
      <c r="B103" s="3">
        <f>0.01*'Table A1'!B109</f>
        <v>0.47253999999999996</v>
      </c>
      <c r="C103" s="3">
        <f>0.01*'Table A3'!B109</f>
        <v>0.49490000000000001</v>
      </c>
      <c r="D103" s="1"/>
      <c r="E103" s="1"/>
      <c r="F103" s="1"/>
      <c r="G103" s="1"/>
      <c r="H103" s="1"/>
      <c r="I103" s="1"/>
      <c r="J103" s="1"/>
      <c r="K103" s="1"/>
      <c r="L103" s="1"/>
      <c r="M103" s="1"/>
      <c r="N103" s="1"/>
      <c r="O103" s="1"/>
      <c r="P103" s="1"/>
      <c r="Q103" s="1"/>
      <c r="R103" s="1"/>
      <c r="S103" s="1"/>
      <c r="T103" s="1"/>
      <c r="U103" s="1"/>
      <c r="V103" s="1"/>
      <c r="W103" s="1"/>
      <c r="X103" s="1"/>
      <c r="Y103" s="1"/>
    </row>
    <row r="104" spans="1:25" ht="9.75" customHeight="1">
      <c r="A104" s="1">
        <f t="shared" si="1"/>
        <v>2017</v>
      </c>
      <c r="B104" s="3">
        <f>0.01*'Table A1'!B110</f>
        <v>0.47442999999999996</v>
      </c>
      <c r="C104" s="3">
        <f>0.01*'Table A3'!B110</f>
        <v>0.50459000000000009</v>
      </c>
      <c r="D104" s="1"/>
      <c r="E104" s="1"/>
      <c r="F104" s="1"/>
      <c r="G104" s="1"/>
      <c r="H104" s="1"/>
      <c r="I104" s="1"/>
      <c r="J104" s="1"/>
      <c r="K104" s="1"/>
      <c r="L104" s="1"/>
      <c r="M104" s="1"/>
      <c r="N104" s="1"/>
      <c r="O104" s="1"/>
      <c r="P104" s="1"/>
      <c r="Q104" s="1"/>
      <c r="R104" s="1"/>
      <c r="S104" s="1"/>
      <c r="T104" s="1"/>
      <c r="U104" s="1"/>
      <c r="V104" s="1"/>
      <c r="W104" s="1"/>
      <c r="X104" s="1"/>
      <c r="Y104" s="1"/>
    </row>
    <row r="105" spans="1:25" ht="9.75" customHeight="1">
      <c r="A105" s="1">
        <f t="shared" si="1"/>
        <v>2018</v>
      </c>
      <c r="B105" s="3">
        <f>0.01*'Table A1'!B111</f>
        <v>0.47700999999999999</v>
      </c>
      <c r="C105" s="3">
        <f>0.01*'Table A3'!B111</f>
        <v>0.50575999999999999</v>
      </c>
      <c r="D105" s="1"/>
      <c r="E105" s="1"/>
      <c r="F105" s="1"/>
      <c r="G105" s="1"/>
      <c r="H105" s="1"/>
      <c r="I105" s="1"/>
      <c r="J105" s="1"/>
      <c r="K105" s="1"/>
      <c r="L105" s="1"/>
      <c r="M105" s="1"/>
      <c r="N105" s="1"/>
      <c r="O105" s="1"/>
      <c r="P105" s="1"/>
      <c r="Q105" s="1"/>
      <c r="R105" s="1"/>
      <c r="S105" s="1"/>
      <c r="T105" s="1"/>
      <c r="U105" s="1"/>
      <c r="V105" s="1"/>
      <c r="W105" s="1"/>
      <c r="X105" s="1"/>
      <c r="Y105" s="1"/>
    </row>
    <row r="106" spans="1:25" ht="9.75" customHeight="1">
      <c r="A106" s="1">
        <f t="shared" si="1"/>
        <v>2019</v>
      </c>
      <c r="B106" s="3">
        <f>0.01*'Table A1'!B112</f>
        <v>0.47116999999999998</v>
      </c>
      <c r="C106" s="3">
        <f>0.01*'Table A3'!B112</f>
        <v>0.50027999999999995</v>
      </c>
      <c r="D106" s="1"/>
      <c r="E106" s="1"/>
      <c r="F106" s="1"/>
      <c r="G106" s="1"/>
      <c r="H106" s="1"/>
      <c r="I106" s="1"/>
      <c r="J106" s="1"/>
      <c r="K106" s="1"/>
      <c r="L106" s="1"/>
      <c r="M106" s="1"/>
      <c r="N106" s="1"/>
      <c r="O106" s="1"/>
      <c r="P106" s="1"/>
      <c r="Q106" s="1"/>
      <c r="R106" s="1"/>
      <c r="S106" s="1"/>
      <c r="T106" s="1"/>
      <c r="U106" s="1"/>
      <c r="V106" s="1"/>
      <c r="W106" s="1"/>
      <c r="X106" s="1"/>
      <c r="Y106" s="1"/>
    </row>
    <row r="107" spans="1:25" ht="9.75" customHeight="1">
      <c r="A107" s="1">
        <f t="shared" si="1"/>
        <v>2020</v>
      </c>
      <c r="B107" s="3">
        <f>0.01*'Table A1'!B113</f>
        <v>0.49454000000000004</v>
      </c>
      <c r="C107" s="3">
        <f>0.01*'Table A3'!B113</f>
        <v>0.52698999999999996</v>
      </c>
      <c r="D107" s="1"/>
      <c r="E107" s="1"/>
      <c r="F107" s="1"/>
      <c r="G107" s="1"/>
      <c r="H107" s="1"/>
      <c r="I107" s="1"/>
      <c r="J107" s="1"/>
      <c r="K107" s="1"/>
      <c r="L107" s="1"/>
      <c r="M107" s="1"/>
      <c r="N107" s="1"/>
      <c r="O107" s="1"/>
      <c r="P107" s="1"/>
      <c r="Q107" s="1"/>
      <c r="R107" s="1"/>
      <c r="S107" s="1"/>
      <c r="T107" s="1"/>
      <c r="U107" s="1"/>
      <c r="V107" s="1"/>
      <c r="W107" s="1"/>
      <c r="X107" s="1"/>
      <c r="Y107" s="1"/>
    </row>
    <row r="108" spans="1:25" ht="9.75" customHeight="1">
      <c r="A108" s="1">
        <f t="shared" si="1"/>
        <v>2021</v>
      </c>
      <c r="B108" s="3">
        <f>0.01*'Table A1'!B114</f>
        <v>0.50356000000000001</v>
      </c>
      <c r="C108" s="3">
        <f>0.01*'Table A3'!B114</f>
        <v>0.55644000000000005</v>
      </c>
      <c r="D108" s="1"/>
      <c r="E108" s="1"/>
      <c r="F108" s="1"/>
      <c r="G108" s="1"/>
      <c r="H108" s="1"/>
      <c r="I108" s="1"/>
      <c r="J108" s="1"/>
      <c r="K108" s="1"/>
      <c r="L108" s="1"/>
      <c r="M108" s="1"/>
      <c r="N108" s="1"/>
      <c r="O108" s="1"/>
      <c r="P108" s="1"/>
      <c r="Q108" s="1"/>
      <c r="R108" s="1"/>
      <c r="S108" s="1"/>
      <c r="T108" s="1"/>
      <c r="U108" s="1"/>
      <c r="V108" s="1"/>
      <c r="W108" s="1"/>
      <c r="X108" s="1"/>
      <c r="Y108" s="1"/>
    </row>
    <row r="109" spans="1:25" ht="9.75" customHeight="1">
      <c r="A109" s="1">
        <f t="shared" si="1"/>
        <v>2022</v>
      </c>
      <c r="B109" s="3">
        <f>0.01*'Table A1'!B115</f>
        <v>0.49595999999999996</v>
      </c>
      <c r="C109" s="3">
        <f>0.01*'Table A3'!B115</f>
        <v>0.52429000000000003</v>
      </c>
      <c r="D109" s="1"/>
      <c r="E109" s="1"/>
      <c r="F109" s="1"/>
      <c r="G109" s="1"/>
      <c r="H109" s="1"/>
      <c r="I109" s="1"/>
      <c r="J109" s="1"/>
      <c r="K109" s="1"/>
      <c r="L109" s="1"/>
      <c r="M109" s="1"/>
      <c r="N109" s="1"/>
      <c r="O109" s="1"/>
      <c r="P109" s="1"/>
      <c r="Q109" s="1"/>
      <c r="R109" s="1"/>
      <c r="S109" s="1"/>
      <c r="T109" s="1"/>
      <c r="U109" s="1"/>
      <c r="V109" s="1"/>
      <c r="W109" s="1"/>
      <c r="X109" s="1"/>
      <c r="Y109" s="1"/>
    </row>
    <row r="110" spans="1:25" ht="9.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9.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9.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9.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9.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9.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9.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9.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9.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9.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9.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9.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9.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9.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9.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9.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9.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9.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9.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9.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9.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9.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9.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9.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9.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9.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9.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9.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9.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9.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9.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9.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9.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9.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9.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9.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9.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9.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9.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9.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9.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9.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9.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9.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9.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9.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9.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9.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9.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9.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9.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9.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9.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9.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9.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9.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9.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9.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9.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9.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9.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9.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9.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9.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9.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9.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9.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9.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9.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9.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9.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9.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9.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9.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9.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9.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9.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9.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9.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9.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9.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9.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9.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9.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9.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9.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9.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9.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9.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9.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9.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9.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9.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9.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9.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9.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9.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9.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9.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9.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9.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9.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9.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9.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9.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9.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9.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9.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9.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9.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9.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9.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9.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9.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9.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9.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9.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9.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9.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9.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9.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9.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9.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9.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9.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9.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9.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9.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9.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9.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9.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9.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9.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9.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9.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9.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9.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9.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9.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9.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9.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9.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9.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9.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9.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9.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9.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9.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9.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9.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9.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9.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9.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9.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9.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9.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9.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9.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9.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9.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9.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9.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9.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9.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9.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9.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9.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9.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9.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9.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9.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9.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9.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9.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9.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9.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9.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9.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9.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9.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9.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9.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9.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9.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9.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9.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9.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9.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9.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9.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9.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9.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9.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9.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9.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9.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9.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9.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9.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9.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9.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9.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9.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9.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9.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9.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9.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9.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9.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9.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9.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9.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9.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9.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9.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9.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9.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9.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9.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9.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9.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9.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9.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9.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9.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9.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9.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9.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9.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9.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9.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9.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9.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9.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9.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9.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9.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9.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9.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9.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9.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9.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9.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9.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9.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9.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9.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9.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9.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9.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9.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9.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9.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9.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9.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9.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9.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9.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9.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9.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9.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9.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9.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9.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9.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9.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9.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9.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9.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9.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9.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9.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9.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9.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9.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9.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9.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9.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9.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9.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9.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9.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9.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9.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9.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9.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9.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9.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9.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9.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9.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9.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9.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9.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9.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9.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9.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9.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9.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9.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9.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9.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9.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9.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9.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9.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9.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9.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9.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9.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9.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9.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9.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9.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9.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9.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9.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9.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9.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9.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9.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9.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9.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9.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9.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9.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9.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9.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9.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9.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9.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9.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9.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9.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9.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9.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9.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9.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9.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9.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9.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9.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9.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9.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9.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9.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9.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9.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9.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9.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9.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9.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9.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9.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9.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9.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9.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9.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9.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9.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9.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9.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9.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9.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9.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9.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9.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9.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9.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9.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9.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9.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9.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9.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9.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9.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9.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9.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9.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9.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9.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9.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9.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9.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9.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9.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9.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9.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9.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9.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9.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9.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9.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9.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9.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9.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9.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9.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9.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9.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9.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9.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9.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9.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9.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9.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9.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9.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9.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9.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9.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9.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9.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9.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9.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9.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9.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9.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9.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9.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9.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9.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9.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9.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9.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9.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9.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9.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9.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9.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9.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9.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9.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9.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9.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9.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9.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9.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9.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9.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9.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9.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9.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9.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9.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9.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9.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9.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9.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9.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9.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9.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9.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9.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9.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9.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9.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9.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9.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9.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9.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9.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9.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9.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9.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9.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9.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9.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9.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9.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9.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9.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9.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9.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9.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9.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9.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9.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9.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9.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9.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9.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9.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9.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9.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9.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9.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9.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9.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9.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9.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9.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9.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9.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9.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9.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9.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9.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9.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9.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9.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9.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9.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9.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9.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9.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9.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9.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9.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9.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9.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9.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9.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9.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9.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9.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9.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9.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9.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9.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9.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9.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9.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9.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9.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9.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9.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9.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9.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9.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9.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9.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9.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9.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9.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9.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9.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9.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9.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9.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9.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9.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9.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9.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9.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9.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9.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9.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9.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9.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9.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9.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9.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9.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9.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9.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9.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9.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9.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9.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9.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9.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9.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9.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9.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9.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9.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9.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9.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9.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9.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9.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9.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9.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9.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9.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9.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9.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9.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9.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9.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9.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9.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9.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9.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9.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9.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9.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9.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9.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9.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9.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9.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9.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9.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9.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9.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9.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9.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9.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9.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9.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9.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9.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9.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9.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9.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9.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9.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9.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9.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9.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9.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9.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9.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9.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9.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9.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9.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9.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9.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9.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9.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9.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9.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9.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9.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9.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9.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9.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9.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9.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9.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9.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9.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9.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9.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9.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9.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9.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9.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9.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9.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9.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9.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9.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9.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9.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9.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9.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9.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9.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9.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9.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9.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9.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9.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9.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9.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9.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9.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9.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9.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9.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9.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9.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9.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9.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9.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9.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9.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9.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9.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9.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9.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9.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9.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9.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9.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9.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9.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9.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9.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9.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9.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9.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9.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9.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9.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9.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9.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9.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9.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9.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9.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9.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9.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9.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9.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9.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9.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9.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9.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9.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9.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9.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9.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9.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9.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9.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9.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9.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9.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9.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9.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9.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9.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9.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9.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9.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9.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9.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9.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9.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9.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9.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9.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9.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9.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9.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9.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9.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9.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9.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9.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9.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9.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9.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9.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9.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9.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9.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9.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9.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9.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9.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9.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9.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9.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9.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9.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9.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9.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9.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9.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9.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9.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9.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9.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9.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9.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9.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9.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9.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9.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9.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9.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9.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9.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9.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9.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9.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9.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9.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9.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9.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9.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9.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9.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9.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9.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9.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9.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9.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9.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9.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9.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9.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9.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9.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9.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9.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9.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9.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9.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9.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9.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9.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9.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9.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9.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9.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9.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9.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9.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9.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9.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9.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9.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9.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9.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9.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9.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9.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9.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9.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9.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9.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9.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9.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9.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9.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9.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9.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9.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9.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9.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9.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9.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9.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9.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9.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9.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9.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9.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9.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9.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9.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9.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9.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9.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9.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9.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9.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9.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9.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9.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9.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9.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9.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9.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9.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9.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9.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9.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9.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9.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9.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9.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9.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9.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9.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9.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9.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9.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9.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9.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9.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9.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9.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9.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9.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9.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9.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9.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9.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9.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9.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9.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9.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9.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9.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9.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9.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row r="994" spans="1:25" ht="9.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row>
    <row r="995" spans="1:25" ht="9.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row>
    <row r="996" spans="1:25" ht="9.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row>
    <row r="997" spans="1:25" ht="9.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row>
    <row r="998" spans="1:25" ht="9.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row>
    <row r="999" spans="1:25" ht="9.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row>
    <row r="1000" spans="1:25" ht="9.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row>
    <row r="1001" spans="1:25" ht="9.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row>
    <row r="1002" spans="1:25" ht="9.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row>
    <row r="1003" spans="1:25" ht="9.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row>
    <row r="1004" spans="1:25" ht="9.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row>
    <row r="1005" spans="1:25" ht="9.7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row>
    <row r="1006" spans="1:25" ht="9.7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row>
    <row r="1007" spans="1:25" ht="9.7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row>
    <row r="1008" spans="1:25" ht="9.7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row>
    <row r="1009" spans="1:25" ht="9.7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row>
    <row r="1010" spans="1:25" ht="9.7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row>
    <row r="1011" spans="1:25" ht="9.75"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row>
    <row r="1012" spans="1:25" ht="9.75"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row>
    <row r="1013" spans="1:25" ht="9.75"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row>
    <row r="1014" spans="1:25" ht="9.75" customHeight="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row>
    <row r="1015" spans="1:25" ht="9.75" customHeight="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row>
    <row r="1016" spans="1:25" ht="9.75" customHeight="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row>
    <row r="1017" spans="1:25" ht="9.75" customHeight="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row>
    <row r="1018" spans="1:25" ht="9.75" customHeight="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row>
    <row r="1019" spans="1:25" ht="9.75" customHeight="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row>
    <row r="1020" spans="1:25" ht="9.75" customHeight="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row>
    <row r="1021" spans="1:25" ht="9.75" customHeight="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row>
    <row r="1022" spans="1:25" ht="9.75" customHeight="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row>
    <row r="1023" spans="1:25" ht="9.75" customHeight="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row>
    <row r="1024" spans="1:25" ht="9.75" customHeight="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row>
    <row r="1025" spans="1:25" ht="9.75" customHeight="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row>
    <row r="1026" spans="1:25" ht="9.75" customHeight="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row>
    <row r="1027" spans="1:25" ht="9.75" customHeight="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row>
    <row r="1028" spans="1:25" ht="9.75" customHeight="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row>
    <row r="1029" spans="1:25" ht="9.75" customHeight="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row>
    <row r="1030" spans="1:25" ht="9.75" customHeight="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row>
    <row r="1031" spans="1:25" ht="9.75" customHeight="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row>
    <row r="1032" spans="1:25" ht="9.75" customHeight="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row>
    <row r="1033" spans="1:25" ht="9.75" customHeight="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row>
    <row r="1034" spans="1:25" ht="9.75" customHeight="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row>
    <row r="1035" spans="1:25" ht="9.75" customHeight="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row>
    <row r="1036" spans="1:25" ht="9.75" customHeight="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row>
    <row r="1037" spans="1:25" ht="9.75" customHeight="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row>
    <row r="1038" spans="1:25" ht="9.75" customHeight="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row>
    <row r="1039" spans="1:25" ht="9.75" customHeight="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row>
    <row r="1040" spans="1:25" ht="9.75" customHeight="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row>
    <row r="1041" spans="1:25" ht="9.75" customHeight="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row>
    <row r="1042" spans="1:25" ht="9.75" customHeight="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row>
    <row r="1043" spans="1:25" ht="9.75" customHeight="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row>
    <row r="1044" spans="1:25" ht="9.75" customHeight="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row>
    <row r="1045" spans="1:25" ht="9.75" customHeight="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row>
    <row r="1046" spans="1:25" ht="9.75" customHeight="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row>
    <row r="1047" spans="1:25" ht="9.75" customHeight="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row>
    <row r="1048" spans="1:25" ht="9.75" customHeight="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row>
    <row r="1049" spans="1:25" ht="9.75" customHeight="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row>
    <row r="1050" spans="1:25" ht="9.75" customHeight="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row>
    <row r="1051" spans="1:25" ht="9.75" customHeight="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row>
    <row r="1052" spans="1:25" ht="9.75" customHeight="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row>
    <row r="1053" spans="1:25" ht="9.75" customHeight="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row>
    <row r="1054" spans="1:25" ht="9.75" customHeight="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row>
    <row r="1055" spans="1:25" ht="9.75" customHeight="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row>
    <row r="1056" spans="1:25" ht="9.75" customHeight="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row>
    <row r="1057" spans="1:25" ht="9.75" customHeight="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row>
    <row r="1058" spans="1:25" ht="9.75" customHeight="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row>
    <row r="1059" spans="1:25" ht="9.75" customHeight="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row>
    <row r="1060" spans="1:25" ht="9.75" customHeight="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row>
    <row r="1061" spans="1:25" ht="9.75" customHeight="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row>
    <row r="1062" spans="1:25" ht="9.75" customHeight="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row>
    <row r="1063" spans="1:25" ht="9.75" customHeight="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row>
    <row r="1064" spans="1:25" ht="9.75" customHeight="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row>
    <row r="1065" spans="1:25" ht="9.75" customHeight="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row>
    <row r="1066" spans="1:25" ht="9.75" customHeight="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row>
    <row r="1067" spans="1:25" ht="9.75" customHeight="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row>
    <row r="1068" spans="1:25" ht="9.75" customHeight="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row>
    <row r="1069" spans="1:25" ht="9.75" customHeight="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row>
    <row r="1070" spans="1:25" ht="9.75" customHeight="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row>
    <row r="1071" spans="1:25" ht="9.75" customHeight="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row>
    <row r="1072" spans="1:25" ht="9.75" customHeight="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row>
    <row r="1073" spans="1:25" ht="9.75" customHeight="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row>
    <row r="1074" spans="1:25" ht="9.75" customHeight="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row>
    <row r="1075" spans="1:25" ht="9.75" customHeight="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row>
    <row r="1076" spans="1:25" ht="9.75" customHeight="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row>
    <row r="1077" spans="1:25" ht="9.75" customHeight="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row>
    <row r="1078" spans="1:25" ht="9.75" customHeight="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row>
    <row r="1079" spans="1:25" ht="9.75" customHeight="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row>
    <row r="1080" spans="1:25" ht="9.75" customHeight="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row>
    <row r="1081" spans="1:25" ht="9.75" customHeight="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row>
    <row r="1082" spans="1:25" ht="9.75" customHeight="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row>
    <row r="1083" spans="1:25" ht="9.75" customHeight="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row>
    <row r="1084" spans="1:25" ht="9.75" customHeight="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row>
    <row r="1085" spans="1:25" ht="9.75" customHeight="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row>
    <row r="1086" spans="1:25" ht="9.75" customHeight="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row>
    <row r="1087" spans="1:25" ht="9.75" customHeight="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row>
    <row r="1088" spans="1:25" ht="9.75" customHeight="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row>
    <row r="1089" spans="1:25" ht="9.75" customHeight="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row>
    <row r="1090" spans="1:25" ht="9.75" customHeight="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row>
    <row r="1091" spans="1:25" ht="9.75" customHeight="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row>
    <row r="1092" spans="1:25" ht="9.75" customHeight="1">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row>
    <row r="1093" spans="1:25" ht="9.75" customHeight="1">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row>
    <row r="1094" spans="1:25" ht="9.75" customHeight="1">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row>
    <row r="1095" spans="1:25" ht="9.75" customHeight="1">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row>
    <row r="1096" spans="1:25" ht="9.75" customHeight="1">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row>
    <row r="1097" spans="1:25" ht="9.75" customHeight="1">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row>
    <row r="1098" spans="1:25" ht="9.75" customHeight="1">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row>
    <row r="1099" spans="1:25" ht="9.75" customHeight="1">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row>
    <row r="1100" spans="1:25" ht="9.75" customHeight="1">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row>
    <row r="1101" spans="1:25" ht="9.75" customHeight="1">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row>
    <row r="1102" spans="1:25" ht="9.75" customHeight="1">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row>
    <row r="1103" spans="1:25" ht="9.75" customHeight="1">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row>
    <row r="1104" spans="1:25" ht="9.75" customHeight="1">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row>
    <row r="1105" spans="1:25" ht="9.75" customHeight="1">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row>
    <row r="1106" spans="1:25" ht="9.75" customHeight="1">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row>
    <row r="1107" spans="1:25" ht="9.75" customHeight="1">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row>
    <row r="1108" spans="1:25" ht="9.75" customHeight="1">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row>
    <row r="1109" spans="1:25" ht="9.75" customHeight="1">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row>
    <row r="1110" spans="1:25" ht="9.75" customHeight="1">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row>
    <row r="1111" spans="1:25" ht="9.75" customHeight="1">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row>
    <row r="1112" spans="1:25" ht="9.75" customHeight="1">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row>
    <row r="1113" spans="1:25" ht="9.75" customHeight="1">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row>
    <row r="1114" spans="1:25" ht="9.75" customHeight="1">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row>
    <row r="1115" spans="1:25" ht="9.75" customHeight="1">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row>
    <row r="1116" spans="1:25" ht="9.75" customHeight="1">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row>
    <row r="1117" spans="1:25" ht="9.75" customHeight="1">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row>
    <row r="1118" spans="1:25" ht="9.75" customHeight="1">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row>
    <row r="1119" spans="1:25" ht="9.75" customHeight="1">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row>
    <row r="1120" spans="1:25" ht="9.75" customHeight="1">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row>
    <row r="1121" spans="1:25" ht="9.75" customHeight="1">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row>
    <row r="1122" spans="1:25" ht="9.75" customHeight="1">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row>
    <row r="1123" spans="1:25" ht="9.75" customHeight="1">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row>
    <row r="1124" spans="1:25" ht="9.75" customHeight="1">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row>
    <row r="1125" spans="1:25" ht="9.75" customHeight="1">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row>
    <row r="1126" spans="1:25" ht="9.75" customHeight="1">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row>
    <row r="1127" spans="1:25" ht="9.75" customHeight="1">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row>
    <row r="1128" spans="1:25" ht="9.75" customHeight="1">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row>
    <row r="1129" spans="1:25" ht="9.75" customHeight="1">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row>
    <row r="1130" spans="1:25" ht="9.75" customHeight="1">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row>
    <row r="1131" spans="1:25" ht="9.75" customHeight="1">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row>
    <row r="1132" spans="1:25" ht="9.75" customHeight="1">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row>
    <row r="1133" spans="1:25" ht="9.75" customHeight="1">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row>
    <row r="1134" spans="1:25" ht="9.75" customHeight="1">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row>
    <row r="1135" spans="1:25" ht="9.75" customHeight="1">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row>
    <row r="1136" spans="1:25" ht="9.75" customHeight="1">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row>
    <row r="1137" spans="1:25" ht="9.75" customHeight="1">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row>
    <row r="1138" spans="1:25" ht="9.75" customHeight="1">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row>
    <row r="1139" spans="1:25" ht="9.75" customHeight="1">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row>
    <row r="1140" spans="1:25" ht="9.75" customHeight="1">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row>
    <row r="1141" spans="1:25" ht="9.75" customHeight="1">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row>
    <row r="1142" spans="1:25" ht="9.75" customHeight="1">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row>
    <row r="1143" spans="1:25" ht="9.75" customHeight="1">
      <c r="A1143" s="1"/>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row>
    <row r="1144" spans="1:25" ht="9.75" customHeight="1">
      <c r="A1144" s="1"/>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row>
    <row r="1145" spans="1:25" ht="9.75" customHeight="1">
      <c r="A1145" s="1"/>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row>
    <row r="1146" spans="1:25" ht="9.75" customHeight="1">
      <c r="A1146" s="1"/>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row>
    <row r="1147" spans="1:25" ht="9.75" customHeight="1">
      <c r="A1147" s="1"/>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row>
    <row r="1148" spans="1:25" ht="9.75" customHeight="1">
      <c r="A1148" s="1"/>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row>
    <row r="1149" spans="1:25" ht="9.75" customHeight="1">
      <c r="A1149" s="1"/>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row>
    <row r="1150" spans="1:25" ht="9.75" customHeight="1">
      <c r="A1150" s="1"/>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row>
    <row r="1151" spans="1:25" ht="9.75" customHeight="1">
      <c r="A1151" s="1"/>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row>
    <row r="1152" spans="1:25" ht="9.75" customHeight="1">
      <c r="A1152" s="1"/>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row>
    <row r="1153" spans="1:25" ht="9.75" customHeight="1">
      <c r="A1153" s="1"/>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row>
    <row r="1154" spans="1:25" ht="9.75" customHeight="1">
      <c r="A1154" s="1"/>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row>
    <row r="1155" spans="1:25" ht="9.75" customHeight="1">
      <c r="A1155" s="1"/>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row>
    <row r="1156" spans="1:25" ht="9.75" customHeight="1">
      <c r="A1156" s="1"/>
      <c r="B1156" s="1"/>
      <c r="C1156" s="1"/>
      <c r="D1156" s="1"/>
      <c r="E1156" s="1"/>
      <c r="F1156" s="1"/>
      <c r="G1156" s="1"/>
      <c r="H1156" s="1"/>
      <c r="I1156" s="1"/>
      <c r="J1156" s="1"/>
      <c r="K1156" s="1"/>
      <c r="L1156" s="1"/>
      <c r="M1156" s="1"/>
      <c r="N1156" s="1"/>
      <c r="O1156" s="1"/>
      <c r="P1156" s="1"/>
      <c r="Q1156" s="1"/>
      <c r="R1156" s="1"/>
      <c r="S1156" s="1"/>
      <c r="T1156" s="1"/>
      <c r="U1156" s="1"/>
      <c r="V1156" s="1"/>
      <c r="W1156" s="1"/>
      <c r="X1156" s="1"/>
      <c r="Y1156" s="1"/>
    </row>
    <row r="1157" spans="1:25" ht="9.75" customHeight="1">
      <c r="A1157" s="1"/>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row>
    <row r="1158" spans="1:25" ht="9.75" customHeight="1">
      <c r="A1158" s="1"/>
      <c r="B1158" s="1"/>
      <c r="C1158" s="1"/>
      <c r="D1158" s="1"/>
      <c r="E1158" s="1"/>
      <c r="F1158" s="1"/>
      <c r="G1158" s="1"/>
      <c r="H1158" s="1"/>
      <c r="I1158" s="1"/>
      <c r="J1158" s="1"/>
      <c r="K1158" s="1"/>
      <c r="L1158" s="1"/>
      <c r="M1158" s="1"/>
      <c r="N1158" s="1"/>
      <c r="O1158" s="1"/>
      <c r="P1158" s="1"/>
      <c r="Q1158" s="1"/>
      <c r="R1158" s="1"/>
      <c r="S1158" s="1"/>
      <c r="T1158" s="1"/>
      <c r="U1158" s="1"/>
      <c r="V1158" s="1"/>
      <c r="W1158" s="1"/>
      <c r="X1158" s="1"/>
      <c r="Y1158" s="1"/>
    </row>
    <row r="1159" spans="1:25" ht="9.75" customHeight="1">
      <c r="A1159" s="1"/>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row>
    <row r="1160" spans="1:25" ht="9.75" customHeight="1">
      <c r="A1160" s="1"/>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row>
    <row r="1161" spans="1:25" ht="9.75" customHeight="1">
      <c r="A1161" s="1"/>
      <c r="B1161" s="1"/>
      <c r="C1161" s="1"/>
      <c r="D1161" s="1"/>
      <c r="E1161" s="1"/>
      <c r="F1161" s="1"/>
      <c r="G1161" s="1"/>
      <c r="H1161" s="1"/>
      <c r="I1161" s="1"/>
      <c r="J1161" s="1"/>
      <c r="K1161" s="1"/>
      <c r="L1161" s="1"/>
      <c r="M1161" s="1"/>
      <c r="N1161" s="1"/>
      <c r="O1161" s="1"/>
      <c r="P1161" s="1"/>
      <c r="Q1161" s="1"/>
      <c r="R1161" s="1"/>
      <c r="S1161" s="1"/>
      <c r="T1161" s="1"/>
      <c r="U1161" s="1"/>
      <c r="V1161" s="1"/>
      <c r="W1161" s="1"/>
      <c r="X1161" s="1"/>
      <c r="Y1161" s="1"/>
    </row>
    <row r="1162" spans="1:25" ht="9.75" customHeight="1">
      <c r="A1162" s="1"/>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row>
    <row r="1163" spans="1:25" ht="9.75" customHeight="1">
      <c r="A1163" s="1"/>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row>
    <row r="1164" spans="1:25" ht="9.75" customHeight="1">
      <c r="A1164" s="1"/>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row>
    <row r="1165" spans="1:25" ht="9.75" customHeight="1">
      <c r="A1165" s="1"/>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row>
    <row r="1166" spans="1:25" ht="9.75" customHeight="1">
      <c r="A1166" s="1"/>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row>
    <row r="1167" spans="1:25" ht="9.75" customHeight="1">
      <c r="A1167" s="1"/>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row>
    <row r="1168" spans="1:25" ht="9.75" customHeight="1">
      <c r="A1168" s="1"/>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row>
    <row r="1169" spans="1:25" ht="9.75" customHeight="1">
      <c r="A1169" s="1"/>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row>
    <row r="1170" spans="1:25" ht="9.75" customHeight="1">
      <c r="A1170" s="1"/>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row>
    <row r="1171" spans="1:25" ht="9.75" customHeight="1">
      <c r="A1171" s="1"/>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row>
    <row r="1172" spans="1:25" ht="9.75" customHeight="1">
      <c r="A1172" s="1"/>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row>
    <row r="1173" spans="1:25" ht="9.75" customHeight="1">
      <c r="A1173" s="1"/>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row>
    <row r="1174" spans="1:25" ht="9.75" customHeight="1">
      <c r="A1174" s="1"/>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row>
    <row r="1175" spans="1:25" ht="9.75" customHeight="1">
      <c r="A1175" s="1"/>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row>
    <row r="1176" spans="1:25" ht="9.75" customHeight="1">
      <c r="A1176" s="1"/>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row>
    <row r="1177" spans="1:25" ht="9.75" customHeight="1">
      <c r="A1177" s="1"/>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row>
    <row r="1178" spans="1:25" ht="9.75" customHeight="1">
      <c r="A1178" s="1"/>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row>
    <row r="1179" spans="1:25" ht="9.75" customHeight="1">
      <c r="A1179" s="1"/>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row>
    <row r="1180" spans="1:25" ht="9.75" customHeight="1">
      <c r="A1180" s="1"/>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row>
    <row r="1181" spans="1:25" ht="9.75" customHeight="1">
      <c r="A1181" s="1"/>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row>
    <row r="1182" spans="1:25" ht="9.75" customHeight="1">
      <c r="A1182" s="1"/>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row>
    <row r="1183" spans="1:25" ht="9.75" customHeight="1">
      <c r="A1183" s="1"/>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row>
    <row r="1184" spans="1:25" ht="9.75" customHeight="1">
      <c r="A1184" s="1"/>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row>
    <row r="1185" spans="1:25" ht="9.75" customHeight="1">
      <c r="A1185" s="1"/>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row>
    <row r="1186" spans="1:25" ht="9.75" customHeight="1">
      <c r="A1186" s="1"/>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row>
    <row r="1187" spans="1:25" ht="9.75" customHeight="1">
      <c r="A1187" s="1"/>
      <c r="B1187" s="1"/>
      <c r="C1187" s="1"/>
      <c r="D1187" s="1"/>
      <c r="E1187" s="1"/>
      <c r="F1187" s="1"/>
      <c r="G1187" s="1"/>
      <c r="H1187" s="1"/>
      <c r="I1187" s="1"/>
      <c r="J1187" s="1"/>
      <c r="K1187" s="1"/>
      <c r="L1187" s="1"/>
      <c r="M1187" s="1"/>
      <c r="N1187" s="1"/>
      <c r="O1187" s="1"/>
      <c r="P1187" s="1"/>
      <c r="Q1187" s="1"/>
      <c r="R1187" s="1"/>
      <c r="S1187" s="1"/>
      <c r="T1187" s="1"/>
      <c r="U1187" s="1"/>
      <c r="V1187" s="1"/>
      <c r="W1187" s="1"/>
      <c r="X1187" s="1"/>
      <c r="Y1187" s="1"/>
    </row>
    <row r="1188" spans="1:25" ht="9.75" customHeight="1">
      <c r="A1188" s="1"/>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row>
    <row r="1189" spans="1:25" ht="9.75" customHeight="1">
      <c r="A1189" s="1"/>
      <c r="B1189" s="1"/>
      <c r="C1189" s="1"/>
      <c r="D1189" s="1"/>
      <c r="E1189" s="1"/>
      <c r="F1189" s="1"/>
      <c r="G1189" s="1"/>
      <c r="H1189" s="1"/>
      <c r="I1189" s="1"/>
      <c r="J1189" s="1"/>
      <c r="K1189" s="1"/>
      <c r="L1189" s="1"/>
      <c r="M1189" s="1"/>
      <c r="N1189" s="1"/>
      <c r="O1189" s="1"/>
      <c r="P1189" s="1"/>
      <c r="Q1189" s="1"/>
      <c r="R1189" s="1"/>
      <c r="S1189" s="1"/>
      <c r="T1189" s="1"/>
      <c r="U1189" s="1"/>
      <c r="V1189" s="1"/>
      <c r="W1189" s="1"/>
      <c r="X1189" s="1"/>
      <c r="Y1189" s="1"/>
    </row>
    <row r="1190" spans="1:25" ht="9.75" customHeight="1">
      <c r="A1190" s="1"/>
      <c r="B1190" s="1"/>
      <c r="C1190" s="1"/>
      <c r="D1190" s="1"/>
      <c r="E1190" s="1"/>
      <c r="F1190" s="1"/>
      <c r="G1190" s="1"/>
      <c r="H1190" s="1"/>
      <c r="I1190" s="1"/>
      <c r="J1190" s="1"/>
      <c r="K1190" s="1"/>
      <c r="L1190" s="1"/>
      <c r="M1190" s="1"/>
      <c r="N1190" s="1"/>
      <c r="O1190" s="1"/>
      <c r="P1190" s="1"/>
      <c r="Q1190" s="1"/>
      <c r="R1190" s="1"/>
      <c r="S1190" s="1"/>
      <c r="T1190" s="1"/>
      <c r="U1190" s="1"/>
      <c r="V1190" s="1"/>
      <c r="W1190" s="1"/>
      <c r="X1190" s="1"/>
      <c r="Y1190" s="1"/>
    </row>
    <row r="1191" spans="1:25" ht="9.75" customHeight="1">
      <c r="A1191" s="1"/>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row>
    <row r="1192" spans="1:25" ht="9.75" customHeight="1">
      <c r="A1192" s="1"/>
      <c r="B1192" s="1"/>
      <c r="C1192" s="1"/>
      <c r="D1192" s="1"/>
      <c r="E1192" s="1"/>
      <c r="F1192" s="1"/>
      <c r="G1192" s="1"/>
      <c r="H1192" s="1"/>
      <c r="I1192" s="1"/>
      <c r="J1192" s="1"/>
      <c r="K1192" s="1"/>
      <c r="L1192" s="1"/>
      <c r="M1192" s="1"/>
      <c r="N1192" s="1"/>
      <c r="O1192" s="1"/>
      <c r="P1192" s="1"/>
      <c r="Q1192" s="1"/>
      <c r="R1192" s="1"/>
      <c r="S1192" s="1"/>
      <c r="T1192" s="1"/>
      <c r="U1192" s="1"/>
      <c r="V1192" s="1"/>
      <c r="W1192" s="1"/>
      <c r="X1192" s="1"/>
      <c r="Y1192" s="1"/>
    </row>
    <row r="1193" spans="1:25" ht="9.75" customHeight="1">
      <c r="A1193" s="1"/>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row>
    <row r="1194" spans="1:25" ht="9.75" customHeight="1">
      <c r="A1194" s="1"/>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row>
    <row r="1195" spans="1:25" ht="9.75" customHeight="1">
      <c r="A1195" s="1"/>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row>
    <row r="1196" spans="1:25" ht="9.75" customHeight="1">
      <c r="A1196" s="1"/>
      <c r="B1196" s="1"/>
      <c r="C1196" s="1"/>
      <c r="D1196" s="1"/>
      <c r="E1196" s="1"/>
      <c r="F1196" s="1"/>
      <c r="G1196" s="1"/>
      <c r="H1196" s="1"/>
      <c r="I1196" s="1"/>
      <c r="J1196" s="1"/>
      <c r="K1196" s="1"/>
      <c r="L1196" s="1"/>
      <c r="M1196" s="1"/>
      <c r="N1196" s="1"/>
      <c r="O1196" s="1"/>
      <c r="P1196" s="1"/>
      <c r="Q1196" s="1"/>
      <c r="R1196" s="1"/>
      <c r="S1196" s="1"/>
      <c r="T1196" s="1"/>
      <c r="U1196" s="1"/>
      <c r="V1196" s="1"/>
      <c r="W1196" s="1"/>
      <c r="X1196" s="1"/>
      <c r="Y1196" s="1"/>
    </row>
    <row r="1197" spans="1:25" ht="9.75" customHeight="1">
      <c r="A1197" s="1"/>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row>
    <row r="1198" spans="1:25" ht="9.75" customHeight="1">
      <c r="A1198" s="1"/>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row>
    <row r="1199" spans="1:25" ht="9.75" customHeight="1">
      <c r="A1199" s="1"/>
      <c r="B1199" s="1"/>
      <c r="C1199" s="1"/>
      <c r="D1199" s="1"/>
      <c r="E1199" s="1"/>
      <c r="F1199" s="1"/>
      <c r="G1199" s="1"/>
      <c r="H1199" s="1"/>
      <c r="I1199" s="1"/>
      <c r="J1199" s="1"/>
      <c r="K1199" s="1"/>
      <c r="L1199" s="1"/>
      <c r="M1199" s="1"/>
      <c r="N1199" s="1"/>
      <c r="O1199" s="1"/>
      <c r="P1199" s="1"/>
      <c r="Q1199" s="1"/>
      <c r="R1199" s="1"/>
      <c r="S1199" s="1"/>
      <c r="T1199" s="1"/>
      <c r="U1199" s="1"/>
      <c r="V1199" s="1"/>
      <c r="W1199" s="1"/>
      <c r="X1199" s="1"/>
      <c r="Y1199" s="1"/>
    </row>
    <row r="1200" spans="1:25" ht="9.75" customHeight="1">
      <c r="A1200" s="1"/>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row>
    <row r="1201" spans="1:25" ht="9.75" customHeight="1">
      <c r="A1201" s="1"/>
      <c r="B1201" s="1"/>
      <c r="C1201" s="1"/>
      <c r="D1201" s="1"/>
      <c r="E1201" s="1"/>
      <c r="F1201" s="1"/>
      <c r="G1201" s="1"/>
      <c r="H1201" s="1"/>
      <c r="I1201" s="1"/>
      <c r="J1201" s="1"/>
      <c r="K1201" s="1"/>
      <c r="L1201" s="1"/>
      <c r="M1201" s="1"/>
      <c r="N1201" s="1"/>
      <c r="O1201" s="1"/>
      <c r="P1201" s="1"/>
      <c r="Q1201" s="1"/>
      <c r="R1201" s="1"/>
      <c r="S1201" s="1"/>
      <c r="T1201" s="1"/>
      <c r="U1201" s="1"/>
      <c r="V1201" s="1"/>
      <c r="W1201" s="1"/>
      <c r="X1201" s="1"/>
      <c r="Y1201" s="1"/>
    </row>
    <row r="1202" spans="1:25" ht="9.75" customHeight="1">
      <c r="A1202" s="1"/>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row>
    <row r="1203" spans="1:25" ht="9.75" customHeight="1">
      <c r="A1203" s="1"/>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row>
    <row r="1204" spans="1:25" ht="9.75" customHeight="1">
      <c r="A1204" s="1"/>
      <c r="B1204" s="1"/>
      <c r="C1204" s="1"/>
      <c r="D1204" s="1"/>
      <c r="E1204" s="1"/>
      <c r="F1204" s="1"/>
      <c r="G1204" s="1"/>
      <c r="H1204" s="1"/>
      <c r="I1204" s="1"/>
      <c r="J1204" s="1"/>
      <c r="K1204" s="1"/>
      <c r="L1204" s="1"/>
      <c r="M1204" s="1"/>
      <c r="N1204" s="1"/>
      <c r="O1204" s="1"/>
      <c r="P1204" s="1"/>
      <c r="Q1204" s="1"/>
      <c r="R1204" s="1"/>
      <c r="S1204" s="1"/>
      <c r="T1204" s="1"/>
      <c r="U1204" s="1"/>
      <c r="V1204" s="1"/>
      <c r="W1204" s="1"/>
      <c r="X1204" s="1"/>
      <c r="Y1204" s="1"/>
    </row>
    <row r="1205" spans="1:25" ht="9.75" customHeight="1">
      <c r="A1205" s="1"/>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row>
    <row r="1206" spans="1:25" ht="9.75" customHeight="1">
      <c r="A1206" s="1"/>
      <c r="B1206" s="1"/>
      <c r="C1206" s="1"/>
      <c r="D1206" s="1"/>
      <c r="E1206" s="1"/>
      <c r="F1206" s="1"/>
      <c r="G1206" s="1"/>
      <c r="H1206" s="1"/>
      <c r="I1206" s="1"/>
      <c r="J1206" s="1"/>
      <c r="K1206" s="1"/>
      <c r="L1206" s="1"/>
      <c r="M1206" s="1"/>
      <c r="N1206" s="1"/>
      <c r="O1206" s="1"/>
      <c r="P1206" s="1"/>
      <c r="Q1206" s="1"/>
      <c r="R1206" s="1"/>
      <c r="S1206" s="1"/>
      <c r="T1206" s="1"/>
      <c r="U1206" s="1"/>
      <c r="V1206" s="1"/>
      <c r="W1206" s="1"/>
      <c r="X1206" s="1"/>
      <c r="Y1206" s="1"/>
    </row>
    <row r="1207" spans="1:25" ht="9.75" customHeight="1">
      <c r="A1207" s="1"/>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row>
    <row r="1208" spans="1:25" ht="9.75" customHeight="1">
      <c r="A1208" s="1"/>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row>
    <row r="1209" spans="1:25" ht="9.75" customHeight="1">
      <c r="A1209" s="1"/>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row>
    <row r="1210" spans="1:25" ht="9.75" customHeight="1">
      <c r="A1210" s="1"/>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row>
    <row r="1211" spans="1:25" ht="9.75" customHeight="1">
      <c r="A1211" s="1"/>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row>
    <row r="1212" spans="1:25" ht="9.75" customHeight="1">
      <c r="A1212" s="1"/>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row>
    <row r="1213" spans="1:25" ht="9.75" customHeight="1">
      <c r="A1213" s="1"/>
      <c r="B1213" s="1"/>
      <c r="C1213" s="1"/>
      <c r="D1213" s="1"/>
      <c r="E1213" s="1"/>
      <c r="F1213" s="1"/>
      <c r="G1213" s="1"/>
      <c r="H1213" s="1"/>
      <c r="I1213" s="1"/>
      <c r="J1213" s="1"/>
      <c r="K1213" s="1"/>
      <c r="L1213" s="1"/>
      <c r="M1213" s="1"/>
      <c r="N1213" s="1"/>
      <c r="O1213" s="1"/>
      <c r="P1213" s="1"/>
      <c r="Q1213" s="1"/>
      <c r="R1213" s="1"/>
      <c r="S1213" s="1"/>
      <c r="T1213" s="1"/>
      <c r="U1213" s="1"/>
      <c r="V1213" s="1"/>
      <c r="W1213" s="1"/>
      <c r="X1213" s="1"/>
      <c r="Y1213" s="1"/>
    </row>
    <row r="1214" spans="1:25" ht="9.75" customHeight="1">
      <c r="A1214" s="1"/>
      <c r="B1214" s="1"/>
      <c r="C1214" s="1"/>
      <c r="D1214" s="1"/>
      <c r="E1214" s="1"/>
      <c r="F1214" s="1"/>
      <c r="G1214" s="1"/>
      <c r="H1214" s="1"/>
      <c r="I1214" s="1"/>
      <c r="J1214" s="1"/>
      <c r="K1214" s="1"/>
      <c r="L1214" s="1"/>
      <c r="M1214" s="1"/>
      <c r="N1214" s="1"/>
      <c r="O1214" s="1"/>
      <c r="P1214" s="1"/>
      <c r="Q1214" s="1"/>
      <c r="R1214" s="1"/>
      <c r="S1214" s="1"/>
      <c r="T1214" s="1"/>
      <c r="U1214" s="1"/>
      <c r="V1214" s="1"/>
      <c r="W1214" s="1"/>
      <c r="X1214" s="1"/>
      <c r="Y1214" s="1"/>
    </row>
    <row r="1215" spans="1:25" ht="9.75" customHeight="1">
      <c r="A1215" s="1"/>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row>
    <row r="1216" spans="1:25" ht="9.75" customHeight="1">
      <c r="A1216" s="1"/>
      <c r="B1216" s="1"/>
      <c r="C1216" s="1"/>
      <c r="D1216" s="1"/>
      <c r="E1216" s="1"/>
      <c r="F1216" s="1"/>
      <c r="G1216" s="1"/>
      <c r="H1216" s="1"/>
      <c r="I1216" s="1"/>
      <c r="J1216" s="1"/>
      <c r="K1216" s="1"/>
      <c r="L1216" s="1"/>
      <c r="M1216" s="1"/>
      <c r="N1216" s="1"/>
      <c r="O1216" s="1"/>
      <c r="P1216" s="1"/>
      <c r="Q1216" s="1"/>
      <c r="R1216" s="1"/>
      <c r="S1216" s="1"/>
      <c r="T1216" s="1"/>
      <c r="U1216" s="1"/>
      <c r="V1216" s="1"/>
      <c r="W1216" s="1"/>
      <c r="X1216" s="1"/>
      <c r="Y1216" s="1"/>
    </row>
    <row r="1217" spans="1:25" ht="9.75" customHeight="1">
      <c r="A1217" s="1"/>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row>
    <row r="1218" spans="1:25" ht="9.75" customHeight="1">
      <c r="A1218" s="1"/>
      <c r="B1218" s="1"/>
      <c r="C1218" s="1"/>
      <c r="D1218" s="1"/>
      <c r="E1218" s="1"/>
      <c r="F1218" s="1"/>
      <c r="G1218" s="1"/>
      <c r="H1218" s="1"/>
      <c r="I1218" s="1"/>
      <c r="J1218" s="1"/>
      <c r="K1218" s="1"/>
      <c r="L1218" s="1"/>
      <c r="M1218" s="1"/>
      <c r="N1218" s="1"/>
      <c r="O1218" s="1"/>
      <c r="P1218" s="1"/>
      <c r="Q1218" s="1"/>
      <c r="R1218" s="1"/>
      <c r="S1218" s="1"/>
      <c r="T1218" s="1"/>
      <c r="U1218" s="1"/>
      <c r="V1218" s="1"/>
      <c r="W1218" s="1"/>
      <c r="X1218" s="1"/>
      <c r="Y1218" s="1"/>
    </row>
    <row r="1219" spans="1:25" ht="9.75" customHeight="1">
      <c r="A1219" s="1"/>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row>
    <row r="1220" spans="1:25" ht="9.75" customHeight="1">
      <c r="A1220" s="1"/>
      <c r="B1220" s="1"/>
      <c r="C1220" s="1"/>
      <c r="D1220" s="1"/>
      <c r="E1220" s="1"/>
      <c r="F1220" s="1"/>
      <c r="G1220" s="1"/>
      <c r="H1220" s="1"/>
      <c r="I1220" s="1"/>
      <c r="J1220" s="1"/>
      <c r="K1220" s="1"/>
      <c r="L1220" s="1"/>
      <c r="M1220" s="1"/>
      <c r="N1220" s="1"/>
      <c r="O1220" s="1"/>
      <c r="P1220" s="1"/>
      <c r="Q1220" s="1"/>
      <c r="R1220" s="1"/>
      <c r="S1220" s="1"/>
      <c r="T1220" s="1"/>
      <c r="U1220" s="1"/>
      <c r="V1220" s="1"/>
      <c r="W1220" s="1"/>
      <c r="X1220" s="1"/>
      <c r="Y1220" s="1"/>
    </row>
    <row r="1221" spans="1:25" ht="9.75" customHeight="1">
      <c r="A1221" s="1"/>
      <c r="B1221" s="1"/>
      <c r="C1221" s="1"/>
      <c r="D1221" s="1"/>
      <c r="E1221" s="1"/>
      <c r="F1221" s="1"/>
      <c r="G1221" s="1"/>
      <c r="H1221" s="1"/>
      <c r="I1221" s="1"/>
      <c r="J1221" s="1"/>
      <c r="K1221" s="1"/>
      <c r="L1221" s="1"/>
      <c r="M1221" s="1"/>
      <c r="N1221" s="1"/>
      <c r="O1221" s="1"/>
      <c r="P1221" s="1"/>
      <c r="Q1221" s="1"/>
      <c r="R1221" s="1"/>
      <c r="S1221" s="1"/>
      <c r="T1221" s="1"/>
      <c r="U1221" s="1"/>
      <c r="V1221" s="1"/>
      <c r="W1221" s="1"/>
      <c r="X1221" s="1"/>
      <c r="Y1221" s="1"/>
    </row>
    <row r="1222" spans="1:25" ht="9.75" customHeight="1">
      <c r="A1222" s="1"/>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row>
    <row r="1223" spans="1:25" ht="9.75" customHeight="1">
      <c r="A1223" s="1"/>
      <c r="B1223" s="1"/>
      <c r="C1223" s="1"/>
      <c r="D1223" s="1"/>
      <c r="E1223" s="1"/>
      <c r="F1223" s="1"/>
      <c r="G1223" s="1"/>
      <c r="H1223" s="1"/>
      <c r="I1223" s="1"/>
      <c r="J1223" s="1"/>
      <c r="K1223" s="1"/>
      <c r="L1223" s="1"/>
      <c r="M1223" s="1"/>
      <c r="N1223" s="1"/>
      <c r="O1223" s="1"/>
      <c r="P1223" s="1"/>
      <c r="Q1223" s="1"/>
      <c r="R1223" s="1"/>
      <c r="S1223" s="1"/>
      <c r="T1223" s="1"/>
      <c r="U1223" s="1"/>
      <c r="V1223" s="1"/>
      <c r="W1223" s="1"/>
      <c r="X1223" s="1"/>
      <c r="Y1223" s="1"/>
    </row>
    <row r="1224" spans="1:25" ht="9.75" customHeight="1">
      <c r="A1224" s="1"/>
      <c r="B1224" s="1"/>
      <c r="C1224" s="1"/>
      <c r="D1224" s="1"/>
      <c r="E1224" s="1"/>
      <c r="F1224" s="1"/>
      <c r="G1224" s="1"/>
      <c r="H1224" s="1"/>
      <c r="I1224" s="1"/>
      <c r="J1224" s="1"/>
      <c r="K1224" s="1"/>
      <c r="L1224" s="1"/>
      <c r="M1224" s="1"/>
      <c r="N1224" s="1"/>
      <c r="O1224" s="1"/>
      <c r="P1224" s="1"/>
      <c r="Q1224" s="1"/>
      <c r="R1224" s="1"/>
      <c r="S1224" s="1"/>
      <c r="T1224" s="1"/>
      <c r="U1224" s="1"/>
      <c r="V1224" s="1"/>
      <c r="W1224" s="1"/>
      <c r="X1224" s="1"/>
      <c r="Y1224" s="1"/>
    </row>
    <row r="1225" spans="1:25" ht="9.75" customHeight="1">
      <c r="A1225" s="1"/>
      <c r="B1225" s="1"/>
      <c r="C1225" s="1"/>
      <c r="D1225" s="1"/>
      <c r="E1225" s="1"/>
      <c r="F1225" s="1"/>
      <c r="G1225" s="1"/>
      <c r="H1225" s="1"/>
      <c r="I1225" s="1"/>
      <c r="J1225" s="1"/>
      <c r="K1225" s="1"/>
      <c r="L1225" s="1"/>
      <c r="M1225" s="1"/>
      <c r="N1225" s="1"/>
      <c r="O1225" s="1"/>
      <c r="P1225" s="1"/>
      <c r="Q1225" s="1"/>
      <c r="R1225" s="1"/>
      <c r="S1225" s="1"/>
      <c r="T1225" s="1"/>
      <c r="U1225" s="1"/>
      <c r="V1225" s="1"/>
      <c r="W1225" s="1"/>
      <c r="X1225" s="1"/>
      <c r="Y1225" s="1"/>
    </row>
    <row r="1226" spans="1:25" ht="9.75" customHeight="1">
      <c r="A1226" s="1"/>
      <c r="B1226" s="1"/>
      <c r="C1226" s="1"/>
      <c r="D1226" s="1"/>
      <c r="E1226" s="1"/>
      <c r="F1226" s="1"/>
      <c r="G1226" s="1"/>
      <c r="H1226" s="1"/>
      <c r="I1226" s="1"/>
      <c r="J1226" s="1"/>
      <c r="K1226" s="1"/>
      <c r="L1226" s="1"/>
      <c r="M1226" s="1"/>
      <c r="N1226" s="1"/>
      <c r="O1226" s="1"/>
      <c r="P1226" s="1"/>
      <c r="Q1226" s="1"/>
      <c r="R1226" s="1"/>
      <c r="S1226" s="1"/>
      <c r="T1226" s="1"/>
      <c r="U1226" s="1"/>
      <c r="V1226" s="1"/>
      <c r="W1226" s="1"/>
      <c r="X1226" s="1"/>
      <c r="Y1226" s="1"/>
    </row>
    <row r="1227" spans="1:25" ht="9.75" customHeight="1">
      <c r="A1227" s="1"/>
      <c r="B1227" s="1"/>
      <c r="C1227" s="1"/>
      <c r="D1227" s="1"/>
      <c r="E1227" s="1"/>
      <c r="F1227" s="1"/>
      <c r="G1227" s="1"/>
      <c r="H1227" s="1"/>
      <c r="I1227" s="1"/>
      <c r="J1227" s="1"/>
      <c r="K1227" s="1"/>
      <c r="L1227" s="1"/>
      <c r="M1227" s="1"/>
      <c r="N1227" s="1"/>
      <c r="O1227" s="1"/>
      <c r="P1227" s="1"/>
      <c r="Q1227" s="1"/>
      <c r="R1227" s="1"/>
      <c r="S1227" s="1"/>
      <c r="T1227" s="1"/>
      <c r="U1227" s="1"/>
      <c r="V1227" s="1"/>
      <c r="W1227" s="1"/>
      <c r="X1227" s="1"/>
      <c r="Y1227" s="1"/>
    </row>
    <row r="1228" spans="1:25" ht="9.75" customHeight="1">
      <c r="A1228" s="1"/>
      <c r="B1228" s="1"/>
      <c r="C1228" s="1"/>
      <c r="D1228" s="1"/>
      <c r="E1228" s="1"/>
      <c r="F1228" s="1"/>
      <c r="G1228" s="1"/>
      <c r="H1228" s="1"/>
      <c r="I1228" s="1"/>
      <c r="J1228" s="1"/>
      <c r="K1228" s="1"/>
      <c r="L1228" s="1"/>
      <c r="M1228" s="1"/>
      <c r="N1228" s="1"/>
      <c r="O1228" s="1"/>
      <c r="P1228" s="1"/>
      <c r="Q1228" s="1"/>
      <c r="R1228" s="1"/>
      <c r="S1228" s="1"/>
      <c r="T1228" s="1"/>
      <c r="U1228" s="1"/>
      <c r="V1228" s="1"/>
      <c r="W1228" s="1"/>
      <c r="X1228" s="1"/>
      <c r="Y1228" s="1"/>
    </row>
    <row r="1229" spans="1:25" ht="9.75" customHeight="1">
      <c r="A1229" s="1"/>
      <c r="B1229" s="1"/>
      <c r="C1229" s="1"/>
      <c r="D1229" s="1"/>
      <c r="E1229" s="1"/>
      <c r="F1229" s="1"/>
      <c r="G1229" s="1"/>
      <c r="H1229" s="1"/>
      <c r="I1229" s="1"/>
      <c r="J1229" s="1"/>
      <c r="K1229" s="1"/>
      <c r="L1229" s="1"/>
      <c r="M1229" s="1"/>
      <c r="N1229" s="1"/>
      <c r="O1229" s="1"/>
      <c r="P1229" s="1"/>
      <c r="Q1229" s="1"/>
      <c r="R1229" s="1"/>
      <c r="S1229" s="1"/>
      <c r="T1229" s="1"/>
      <c r="U1229" s="1"/>
      <c r="V1229" s="1"/>
      <c r="W1229" s="1"/>
      <c r="X1229" s="1"/>
      <c r="Y1229" s="1"/>
    </row>
    <row r="1230" spans="1:25" ht="9.75" customHeight="1">
      <c r="A1230" s="1"/>
      <c r="B1230" s="1"/>
      <c r="C1230" s="1"/>
      <c r="D1230" s="1"/>
      <c r="E1230" s="1"/>
      <c r="F1230" s="1"/>
      <c r="G1230" s="1"/>
      <c r="H1230" s="1"/>
      <c r="I1230" s="1"/>
      <c r="J1230" s="1"/>
      <c r="K1230" s="1"/>
      <c r="L1230" s="1"/>
      <c r="M1230" s="1"/>
      <c r="N1230" s="1"/>
      <c r="O1230" s="1"/>
      <c r="P1230" s="1"/>
      <c r="Q1230" s="1"/>
      <c r="R1230" s="1"/>
      <c r="S1230" s="1"/>
      <c r="T1230" s="1"/>
      <c r="U1230" s="1"/>
      <c r="V1230" s="1"/>
      <c r="W1230" s="1"/>
      <c r="X1230" s="1"/>
      <c r="Y1230" s="1"/>
    </row>
    <row r="1231" spans="1:25" ht="9.75" customHeight="1">
      <c r="A1231" s="1"/>
      <c r="B1231" s="1"/>
      <c r="C1231" s="1"/>
      <c r="D1231" s="1"/>
      <c r="E1231" s="1"/>
      <c r="F1231" s="1"/>
      <c r="G1231" s="1"/>
      <c r="H1231" s="1"/>
      <c r="I1231" s="1"/>
      <c r="J1231" s="1"/>
      <c r="K1231" s="1"/>
      <c r="L1231" s="1"/>
      <c r="M1231" s="1"/>
      <c r="N1231" s="1"/>
      <c r="O1231" s="1"/>
      <c r="P1231" s="1"/>
      <c r="Q1231" s="1"/>
      <c r="R1231" s="1"/>
      <c r="S1231" s="1"/>
      <c r="T1231" s="1"/>
      <c r="U1231" s="1"/>
      <c r="V1231" s="1"/>
      <c r="W1231" s="1"/>
      <c r="X1231" s="1"/>
      <c r="Y1231" s="1"/>
    </row>
    <row r="1232" spans="1:25" ht="9.75" customHeight="1">
      <c r="A1232" s="1"/>
      <c r="B1232" s="1"/>
      <c r="C1232" s="1"/>
      <c r="D1232" s="1"/>
      <c r="E1232" s="1"/>
      <c r="F1232" s="1"/>
      <c r="G1232" s="1"/>
      <c r="H1232" s="1"/>
      <c r="I1232" s="1"/>
      <c r="J1232" s="1"/>
      <c r="K1232" s="1"/>
      <c r="L1232" s="1"/>
      <c r="M1232" s="1"/>
      <c r="N1232" s="1"/>
      <c r="O1232" s="1"/>
      <c r="P1232" s="1"/>
      <c r="Q1232" s="1"/>
      <c r="R1232" s="1"/>
      <c r="S1232" s="1"/>
      <c r="T1232" s="1"/>
      <c r="U1232" s="1"/>
      <c r="V1232" s="1"/>
      <c r="W1232" s="1"/>
      <c r="X1232" s="1"/>
      <c r="Y1232" s="1"/>
    </row>
    <row r="1233" spans="1:25" ht="9.75" customHeight="1">
      <c r="A1233" s="1"/>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row>
    <row r="1234" spans="1:25" ht="9.75" customHeight="1">
      <c r="A1234" s="1"/>
      <c r="B1234" s="1"/>
      <c r="C1234" s="1"/>
      <c r="D1234" s="1"/>
      <c r="E1234" s="1"/>
      <c r="F1234" s="1"/>
      <c r="G1234" s="1"/>
      <c r="H1234" s="1"/>
      <c r="I1234" s="1"/>
      <c r="J1234" s="1"/>
      <c r="K1234" s="1"/>
      <c r="L1234" s="1"/>
      <c r="M1234" s="1"/>
      <c r="N1234" s="1"/>
      <c r="O1234" s="1"/>
      <c r="P1234" s="1"/>
      <c r="Q1234" s="1"/>
      <c r="R1234" s="1"/>
      <c r="S1234" s="1"/>
      <c r="T1234" s="1"/>
      <c r="U1234" s="1"/>
      <c r="V1234" s="1"/>
      <c r="W1234" s="1"/>
      <c r="X1234" s="1"/>
      <c r="Y1234" s="1"/>
    </row>
    <row r="1235" spans="1:25" ht="9.75" customHeight="1">
      <c r="A1235" s="1"/>
      <c r="B1235" s="1"/>
      <c r="C1235" s="1"/>
      <c r="D1235" s="1"/>
      <c r="E1235" s="1"/>
      <c r="F1235" s="1"/>
      <c r="G1235" s="1"/>
      <c r="H1235" s="1"/>
      <c r="I1235" s="1"/>
      <c r="J1235" s="1"/>
      <c r="K1235" s="1"/>
      <c r="L1235" s="1"/>
      <c r="M1235" s="1"/>
      <c r="N1235" s="1"/>
      <c r="O1235" s="1"/>
      <c r="P1235" s="1"/>
      <c r="Q1235" s="1"/>
      <c r="R1235" s="1"/>
      <c r="S1235" s="1"/>
      <c r="T1235" s="1"/>
      <c r="U1235" s="1"/>
      <c r="V1235" s="1"/>
      <c r="W1235" s="1"/>
      <c r="X1235" s="1"/>
      <c r="Y1235" s="1"/>
    </row>
    <row r="1236" spans="1:25" ht="9.75" customHeight="1">
      <c r="A1236" s="1"/>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row>
    <row r="1237" spans="1:25" ht="9.75" customHeight="1">
      <c r="A1237" s="1"/>
      <c r="B1237" s="1"/>
      <c r="C1237" s="1"/>
      <c r="D1237" s="1"/>
      <c r="E1237" s="1"/>
      <c r="F1237" s="1"/>
      <c r="G1237" s="1"/>
      <c r="H1237" s="1"/>
      <c r="I1237" s="1"/>
      <c r="J1237" s="1"/>
      <c r="K1237" s="1"/>
      <c r="L1237" s="1"/>
      <c r="M1237" s="1"/>
      <c r="N1237" s="1"/>
      <c r="O1237" s="1"/>
      <c r="P1237" s="1"/>
      <c r="Q1237" s="1"/>
      <c r="R1237" s="1"/>
      <c r="S1237" s="1"/>
      <c r="T1237" s="1"/>
      <c r="U1237" s="1"/>
      <c r="V1237" s="1"/>
      <c r="W1237" s="1"/>
      <c r="X1237" s="1"/>
      <c r="Y1237" s="1"/>
    </row>
    <row r="1238" spans="1:25" ht="9.75" customHeight="1">
      <c r="A1238" s="1"/>
      <c r="B1238" s="1"/>
      <c r="C1238" s="1"/>
      <c r="D1238" s="1"/>
      <c r="E1238" s="1"/>
      <c r="F1238" s="1"/>
      <c r="G1238" s="1"/>
      <c r="H1238" s="1"/>
      <c r="I1238" s="1"/>
      <c r="J1238" s="1"/>
      <c r="K1238" s="1"/>
      <c r="L1238" s="1"/>
      <c r="M1238" s="1"/>
      <c r="N1238" s="1"/>
      <c r="O1238" s="1"/>
      <c r="P1238" s="1"/>
      <c r="Q1238" s="1"/>
      <c r="R1238" s="1"/>
      <c r="S1238" s="1"/>
      <c r="T1238" s="1"/>
      <c r="U1238" s="1"/>
      <c r="V1238" s="1"/>
      <c r="W1238" s="1"/>
      <c r="X1238" s="1"/>
      <c r="Y1238" s="1"/>
    </row>
    <row r="1239" spans="1:25" ht="9.75" customHeight="1">
      <c r="A1239" s="1"/>
      <c r="B1239" s="1"/>
      <c r="C1239" s="1"/>
      <c r="D1239" s="1"/>
      <c r="E1239" s="1"/>
      <c r="F1239" s="1"/>
      <c r="G1239" s="1"/>
      <c r="H1239" s="1"/>
      <c r="I1239" s="1"/>
      <c r="J1239" s="1"/>
      <c r="K1239" s="1"/>
      <c r="L1239" s="1"/>
      <c r="M1239" s="1"/>
      <c r="N1239" s="1"/>
      <c r="O1239" s="1"/>
      <c r="P1239" s="1"/>
      <c r="Q1239" s="1"/>
      <c r="R1239" s="1"/>
      <c r="S1239" s="1"/>
      <c r="T1239" s="1"/>
      <c r="U1239" s="1"/>
      <c r="V1239" s="1"/>
      <c r="W1239" s="1"/>
      <c r="X1239" s="1"/>
      <c r="Y1239" s="1"/>
    </row>
    <row r="1240" spans="1:25" ht="9.75" customHeight="1">
      <c r="A1240" s="1"/>
      <c r="B1240" s="1"/>
      <c r="C1240" s="1"/>
      <c r="D1240" s="1"/>
      <c r="E1240" s="1"/>
      <c r="F1240" s="1"/>
      <c r="G1240" s="1"/>
      <c r="H1240" s="1"/>
      <c r="I1240" s="1"/>
      <c r="J1240" s="1"/>
      <c r="K1240" s="1"/>
      <c r="L1240" s="1"/>
      <c r="M1240" s="1"/>
      <c r="N1240" s="1"/>
      <c r="O1240" s="1"/>
      <c r="P1240" s="1"/>
      <c r="Q1240" s="1"/>
      <c r="R1240" s="1"/>
      <c r="S1240" s="1"/>
      <c r="T1240" s="1"/>
      <c r="U1240" s="1"/>
      <c r="V1240" s="1"/>
      <c r="W1240" s="1"/>
      <c r="X1240" s="1"/>
      <c r="Y1240" s="1"/>
    </row>
    <row r="1241" spans="1:25" ht="9.75" customHeight="1">
      <c r="A1241" s="1"/>
      <c r="B1241" s="1"/>
      <c r="C1241" s="1"/>
      <c r="D1241" s="1"/>
      <c r="E1241" s="1"/>
      <c r="F1241" s="1"/>
      <c r="G1241" s="1"/>
      <c r="H1241" s="1"/>
      <c r="I1241" s="1"/>
      <c r="J1241" s="1"/>
      <c r="K1241" s="1"/>
      <c r="L1241" s="1"/>
      <c r="M1241" s="1"/>
      <c r="N1241" s="1"/>
      <c r="O1241" s="1"/>
      <c r="P1241" s="1"/>
      <c r="Q1241" s="1"/>
      <c r="R1241" s="1"/>
      <c r="S1241" s="1"/>
      <c r="T1241" s="1"/>
      <c r="U1241" s="1"/>
      <c r="V1241" s="1"/>
      <c r="W1241" s="1"/>
      <c r="X1241" s="1"/>
      <c r="Y1241" s="1"/>
    </row>
    <row r="1242" spans="1:25" ht="9.75" customHeight="1">
      <c r="A1242" s="1"/>
      <c r="B1242" s="1"/>
      <c r="C1242" s="1"/>
      <c r="D1242" s="1"/>
      <c r="E1242" s="1"/>
      <c r="F1242" s="1"/>
      <c r="G1242" s="1"/>
      <c r="H1242" s="1"/>
      <c r="I1242" s="1"/>
      <c r="J1242" s="1"/>
      <c r="K1242" s="1"/>
      <c r="L1242" s="1"/>
      <c r="M1242" s="1"/>
      <c r="N1242" s="1"/>
      <c r="O1242" s="1"/>
      <c r="P1242" s="1"/>
      <c r="Q1242" s="1"/>
      <c r="R1242" s="1"/>
      <c r="S1242" s="1"/>
      <c r="T1242" s="1"/>
      <c r="U1242" s="1"/>
      <c r="V1242" s="1"/>
      <c r="W1242" s="1"/>
      <c r="X1242" s="1"/>
      <c r="Y1242" s="1"/>
    </row>
    <row r="1243" spans="1:25" ht="9.75" customHeight="1">
      <c r="A1243" s="1"/>
      <c r="B1243" s="1"/>
      <c r="C1243" s="1"/>
      <c r="D1243" s="1"/>
      <c r="E1243" s="1"/>
      <c r="F1243" s="1"/>
      <c r="G1243" s="1"/>
      <c r="H1243" s="1"/>
      <c r="I1243" s="1"/>
      <c r="J1243" s="1"/>
      <c r="K1243" s="1"/>
      <c r="L1243" s="1"/>
      <c r="M1243" s="1"/>
      <c r="N1243" s="1"/>
      <c r="O1243" s="1"/>
      <c r="P1243" s="1"/>
      <c r="Q1243" s="1"/>
      <c r="R1243" s="1"/>
      <c r="S1243" s="1"/>
      <c r="T1243" s="1"/>
      <c r="U1243" s="1"/>
      <c r="V1243" s="1"/>
      <c r="W1243" s="1"/>
      <c r="X1243" s="1"/>
      <c r="Y1243" s="1"/>
    </row>
    <row r="1244" spans="1:25" ht="9.75" customHeight="1">
      <c r="A1244" s="1"/>
      <c r="B1244" s="1"/>
      <c r="C1244" s="1"/>
      <c r="D1244" s="1"/>
      <c r="E1244" s="1"/>
      <c r="F1244" s="1"/>
      <c r="G1244" s="1"/>
      <c r="H1244" s="1"/>
      <c r="I1244" s="1"/>
      <c r="J1244" s="1"/>
      <c r="K1244" s="1"/>
      <c r="L1244" s="1"/>
      <c r="M1244" s="1"/>
      <c r="N1244" s="1"/>
      <c r="O1244" s="1"/>
      <c r="P1244" s="1"/>
      <c r="Q1244" s="1"/>
      <c r="R1244" s="1"/>
      <c r="S1244" s="1"/>
      <c r="T1244" s="1"/>
      <c r="U1244" s="1"/>
      <c r="V1244" s="1"/>
      <c r="W1244" s="1"/>
      <c r="X1244" s="1"/>
      <c r="Y1244" s="1"/>
    </row>
    <row r="1245" spans="1:25" ht="9.75" customHeight="1">
      <c r="A1245" s="1"/>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row>
    <row r="1246" spans="1:25" ht="9.75" customHeight="1">
      <c r="A1246" s="1"/>
      <c r="B1246" s="1"/>
      <c r="C1246" s="1"/>
      <c r="D1246" s="1"/>
      <c r="E1246" s="1"/>
      <c r="F1246" s="1"/>
      <c r="G1246" s="1"/>
      <c r="H1246" s="1"/>
      <c r="I1246" s="1"/>
      <c r="J1246" s="1"/>
      <c r="K1246" s="1"/>
      <c r="L1246" s="1"/>
      <c r="M1246" s="1"/>
      <c r="N1246" s="1"/>
      <c r="O1246" s="1"/>
      <c r="P1246" s="1"/>
      <c r="Q1246" s="1"/>
      <c r="R1246" s="1"/>
      <c r="S1246" s="1"/>
      <c r="T1246" s="1"/>
      <c r="U1246" s="1"/>
      <c r="V1246" s="1"/>
      <c r="W1246" s="1"/>
      <c r="X1246" s="1"/>
      <c r="Y1246" s="1"/>
    </row>
    <row r="1247" spans="1:25" ht="9.75" customHeight="1">
      <c r="A1247" s="1"/>
      <c r="B1247" s="1"/>
      <c r="C1247" s="1"/>
      <c r="D1247" s="1"/>
      <c r="E1247" s="1"/>
      <c r="F1247" s="1"/>
      <c r="G1247" s="1"/>
      <c r="H1247" s="1"/>
      <c r="I1247" s="1"/>
      <c r="J1247" s="1"/>
      <c r="K1247" s="1"/>
      <c r="L1247" s="1"/>
      <c r="M1247" s="1"/>
      <c r="N1247" s="1"/>
      <c r="O1247" s="1"/>
      <c r="P1247" s="1"/>
      <c r="Q1247" s="1"/>
      <c r="R1247" s="1"/>
      <c r="S1247" s="1"/>
      <c r="T1247" s="1"/>
      <c r="U1247" s="1"/>
      <c r="V1247" s="1"/>
      <c r="W1247" s="1"/>
      <c r="X1247" s="1"/>
      <c r="Y1247" s="1"/>
    </row>
    <row r="1248" spans="1:25" ht="9.75" customHeight="1">
      <c r="A1248" s="1"/>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row>
    <row r="1249" spans="1:25" ht="9.75" customHeight="1">
      <c r="A1249" s="1"/>
      <c r="B1249" s="1"/>
      <c r="C1249" s="1"/>
      <c r="D1249" s="1"/>
      <c r="E1249" s="1"/>
      <c r="F1249" s="1"/>
      <c r="G1249" s="1"/>
      <c r="H1249" s="1"/>
      <c r="I1249" s="1"/>
      <c r="J1249" s="1"/>
      <c r="K1249" s="1"/>
      <c r="L1249" s="1"/>
      <c r="M1249" s="1"/>
      <c r="N1249" s="1"/>
      <c r="O1249" s="1"/>
      <c r="P1249" s="1"/>
      <c r="Q1249" s="1"/>
      <c r="R1249" s="1"/>
      <c r="S1249" s="1"/>
      <c r="T1249" s="1"/>
      <c r="U1249" s="1"/>
      <c r="V1249" s="1"/>
      <c r="W1249" s="1"/>
      <c r="X1249" s="1"/>
      <c r="Y1249" s="1"/>
    </row>
    <row r="1250" spans="1:25" ht="9.75" customHeight="1">
      <c r="A1250" s="1"/>
      <c r="B1250" s="1"/>
      <c r="C1250" s="1"/>
      <c r="D1250" s="1"/>
      <c r="E1250" s="1"/>
      <c r="F1250" s="1"/>
      <c r="G1250" s="1"/>
      <c r="H1250" s="1"/>
      <c r="I1250" s="1"/>
      <c r="J1250" s="1"/>
      <c r="K1250" s="1"/>
      <c r="L1250" s="1"/>
      <c r="M1250" s="1"/>
      <c r="N1250" s="1"/>
      <c r="O1250" s="1"/>
      <c r="P1250" s="1"/>
      <c r="Q1250" s="1"/>
      <c r="R1250" s="1"/>
      <c r="S1250" s="1"/>
      <c r="T1250" s="1"/>
      <c r="U1250" s="1"/>
      <c r="V1250" s="1"/>
      <c r="W1250" s="1"/>
      <c r="X1250" s="1"/>
      <c r="Y1250" s="1"/>
    </row>
    <row r="1251" spans="1:25" ht="9.75" customHeight="1">
      <c r="A1251" s="1"/>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row>
    <row r="1252" spans="1:25" ht="9.75" customHeight="1">
      <c r="A1252" s="1"/>
      <c r="B1252" s="1"/>
      <c r="C1252" s="1"/>
      <c r="D1252" s="1"/>
      <c r="E1252" s="1"/>
      <c r="F1252" s="1"/>
      <c r="G1252" s="1"/>
      <c r="H1252" s="1"/>
      <c r="I1252" s="1"/>
      <c r="J1252" s="1"/>
      <c r="K1252" s="1"/>
      <c r="L1252" s="1"/>
      <c r="M1252" s="1"/>
      <c r="N1252" s="1"/>
      <c r="O1252" s="1"/>
      <c r="P1252" s="1"/>
      <c r="Q1252" s="1"/>
      <c r="R1252" s="1"/>
      <c r="S1252" s="1"/>
      <c r="T1252" s="1"/>
      <c r="U1252" s="1"/>
      <c r="V1252" s="1"/>
      <c r="W1252" s="1"/>
      <c r="X1252" s="1"/>
      <c r="Y1252" s="1"/>
    </row>
    <row r="1253" spans="1:25" ht="9.75" customHeight="1">
      <c r="A1253" s="1"/>
      <c r="B1253" s="1"/>
      <c r="C1253" s="1"/>
      <c r="D1253" s="1"/>
      <c r="E1253" s="1"/>
      <c r="F1253" s="1"/>
      <c r="G1253" s="1"/>
      <c r="H1253" s="1"/>
      <c r="I1253" s="1"/>
      <c r="J1253" s="1"/>
      <c r="K1253" s="1"/>
      <c r="L1253" s="1"/>
      <c r="M1253" s="1"/>
      <c r="N1253" s="1"/>
      <c r="O1253" s="1"/>
      <c r="P1253" s="1"/>
      <c r="Q1253" s="1"/>
      <c r="R1253" s="1"/>
      <c r="S1253" s="1"/>
      <c r="T1253" s="1"/>
      <c r="U1253" s="1"/>
      <c r="V1253" s="1"/>
      <c r="W1253" s="1"/>
      <c r="X1253" s="1"/>
      <c r="Y1253" s="1"/>
    </row>
    <row r="1254" spans="1:25" ht="9.75" customHeight="1">
      <c r="A1254" s="1"/>
      <c r="B1254" s="1"/>
      <c r="C1254" s="1"/>
      <c r="D1254" s="1"/>
      <c r="E1254" s="1"/>
      <c r="F1254" s="1"/>
      <c r="G1254" s="1"/>
      <c r="H1254" s="1"/>
      <c r="I1254" s="1"/>
      <c r="J1254" s="1"/>
      <c r="K1254" s="1"/>
      <c r="L1254" s="1"/>
      <c r="M1254" s="1"/>
      <c r="N1254" s="1"/>
      <c r="O1254" s="1"/>
      <c r="P1254" s="1"/>
      <c r="Q1254" s="1"/>
      <c r="R1254" s="1"/>
      <c r="S1254" s="1"/>
      <c r="T1254" s="1"/>
      <c r="U1254" s="1"/>
      <c r="V1254" s="1"/>
      <c r="W1254" s="1"/>
      <c r="X1254" s="1"/>
      <c r="Y1254" s="1"/>
    </row>
    <row r="1255" spans="1:25" ht="9.75" customHeight="1">
      <c r="A1255" s="1"/>
      <c r="B1255" s="1"/>
      <c r="C1255" s="1"/>
      <c r="D1255" s="1"/>
      <c r="E1255" s="1"/>
      <c r="F1255" s="1"/>
      <c r="G1255" s="1"/>
      <c r="H1255" s="1"/>
      <c r="I1255" s="1"/>
      <c r="J1255" s="1"/>
      <c r="K1255" s="1"/>
      <c r="L1255" s="1"/>
      <c r="M1255" s="1"/>
      <c r="N1255" s="1"/>
      <c r="O1255" s="1"/>
      <c r="P1255" s="1"/>
      <c r="Q1255" s="1"/>
      <c r="R1255" s="1"/>
      <c r="S1255" s="1"/>
      <c r="T1255" s="1"/>
      <c r="U1255" s="1"/>
      <c r="V1255" s="1"/>
      <c r="W1255" s="1"/>
      <c r="X1255" s="1"/>
      <c r="Y1255" s="1"/>
    </row>
    <row r="1256" spans="1:25" ht="9.75" customHeight="1">
      <c r="A1256" s="1"/>
      <c r="B1256" s="1"/>
      <c r="C1256" s="1"/>
      <c r="D1256" s="1"/>
      <c r="E1256" s="1"/>
      <c r="F1256" s="1"/>
      <c r="G1256" s="1"/>
      <c r="H1256" s="1"/>
      <c r="I1256" s="1"/>
      <c r="J1256" s="1"/>
      <c r="K1256" s="1"/>
      <c r="L1256" s="1"/>
      <c r="M1256" s="1"/>
      <c r="N1256" s="1"/>
      <c r="O1256" s="1"/>
      <c r="P1256" s="1"/>
      <c r="Q1256" s="1"/>
      <c r="R1256" s="1"/>
      <c r="S1256" s="1"/>
      <c r="T1256" s="1"/>
      <c r="U1256" s="1"/>
      <c r="V1256" s="1"/>
      <c r="W1256" s="1"/>
      <c r="X1256" s="1"/>
      <c r="Y1256" s="1"/>
    </row>
    <row r="1257" spans="1:25" ht="9.75" customHeight="1">
      <c r="A1257" s="1"/>
      <c r="B1257" s="1"/>
      <c r="C1257" s="1"/>
      <c r="D1257" s="1"/>
      <c r="E1257" s="1"/>
      <c r="F1257" s="1"/>
      <c r="G1257" s="1"/>
      <c r="H1257" s="1"/>
      <c r="I1257" s="1"/>
      <c r="J1257" s="1"/>
      <c r="K1257" s="1"/>
      <c r="L1257" s="1"/>
      <c r="M1257" s="1"/>
      <c r="N1257" s="1"/>
      <c r="O1257" s="1"/>
      <c r="P1257" s="1"/>
      <c r="Q1257" s="1"/>
      <c r="R1257" s="1"/>
      <c r="S1257" s="1"/>
      <c r="T1257" s="1"/>
      <c r="U1257" s="1"/>
      <c r="V1257" s="1"/>
      <c r="W1257" s="1"/>
      <c r="X1257" s="1"/>
      <c r="Y1257" s="1"/>
    </row>
    <row r="1258" spans="1:25" ht="9.75" customHeight="1">
      <c r="A1258" s="1"/>
      <c r="B1258" s="1"/>
      <c r="C1258" s="1"/>
      <c r="D1258" s="1"/>
      <c r="E1258" s="1"/>
      <c r="F1258" s="1"/>
      <c r="G1258" s="1"/>
      <c r="H1258" s="1"/>
      <c r="I1258" s="1"/>
      <c r="J1258" s="1"/>
      <c r="K1258" s="1"/>
      <c r="L1258" s="1"/>
      <c r="M1258" s="1"/>
      <c r="N1258" s="1"/>
      <c r="O1258" s="1"/>
      <c r="P1258" s="1"/>
      <c r="Q1258" s="1"/>
      <c r="R1258" s="1"/>
      <c r="S1258" s="1"/>
      <c r="T1258" s="1"/>
      <c r="U1258" s="1"/>
      <c r="V1258" s="1"/>
      <c r="W1258" s="1"/>
      <c r="X1258" s="1"/>
      <c r="Y1258" s="1"/>
    </row>
    <row r="1259" spans="1:25" ht="9.75" customHeight="1">
      <c r="A1259" s="1"/>
      <c r="B1259" s="1"/>
      <c r="C1259" s="1"/>
      <c r="D1259" s="1"/>
      <c r="E1259" s="1"/>
      <c r="F1259" s="1"/>
      <c r="G1259" s="1"/>
      <c r="H1259" s="1"/>
      <c r="I1259" s="1"/>
      <c r="J1259" s="1"/>
      <c r="K1259" s="1"/>
      <c r="L1259" s="1"/>
      <c r="M1259" s="1"/>
      <c r="N1259" s="1"/>
      <c r="O1259" s="1"/>
      <c r="P1259" s="1"/>
      <c r="Q1259" s="1"/>
      <c r="R1259" s="1"/>
      <c r="S1259" s="1"/>
      <c r="T1259" s="1"/>
      <c r="U1259" s="1"/>
      <c r="V1259" s="1"/>
      <c r="W1259" s="1"/>
      <c r="X1259" s="1"/>
      <c r="Y1259" s="1"/>
    </row>
    <row r="1260" spans="1:25" ht="9.75" customHeight="1">
      <c r="A1260" s="1"/>
      <c r="B1260" s="1"/>
      <c r="C1260" s="1"/>
      <c r="D1260" s="1"/>
      <c r="E1260" s="1"/>
      <c r="F1260" s="1"/>
      <c r="G1260" s="1"/>
      <c r="H1260" s="1"/>
      <c r="I1260" s="1"/>
      <c r="J1260" s="1"/>
      <c r="K1260" s="1"/>
      <c r="L1260" s="1"/>
      <c r="M1260" s="1"/>
      <c r="N1260" s="1"/>
      <c r="O1260" s="1"/>
      <c r="P1260" s="1"/>
      <c r="Q1260" s="1"/>
      <c r="R1260" s="1"/>
      <c r="S1260" s="1"/>
      <c r="T1260" s="1"/>
      <c r="U1260" s="1"/>
      <c r="V1260" s="1"/>
      <c r="W1260" s="1"/>
      <c r="X1260" s="1"/>
      <c r="Y1260" s="1"/>
    </row>
    <row r="1261" spans="1:25" ht="9.75" customHeight="1">
      <c r="A1261" s="1"/>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row>
    <row r="1262" spans="1:25" ht="9.75" customHeight="1">
      <c r="A1262" s="1"/>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row>
    <row r="1263" spans="1:25" ht="9.75" customHeight="1">
      <c r="A1263" s="1"/>
      <c r="B1263" s="1"/>
      <c r="C1263" s="1"/>
      <c r="D1263" s="1"/>
      <c r="E1263" s="1"/>
      <c r="F1263" s="1"/>
      <c r="G1263" s="1"/>
      <c r="H1263" s="1"/>
      <c r="I1263" s="1"/>
      <c r="J1263" s="1"/>
      <c r="K1263" s="1"/>
      <c r="L1263" s="1"/>
      <c r="M1263" s="1"/>
      <c r="N1263" s="1"/>
      <c r="O1263" s="1"/>
      <c r="P1263" s="1"/>
      <c r="Q1263" s="1"/>
      <c r="R1263" s="1"/>
      <c r="S1263" s="1"/>
      <c r="T1263" s="1"/>
      <c r="U1263" s="1"/>
      <c r="V1263" s="1"/>
      <c r="W1263" s="1"/>
      <c r="X1263" s="1"/>
      <c r="Y1263" s="1"/>
    </row>
    <row r="1264" spans="1:25" ht="9.75" customHeight="1">
      <c r="A1264" s="1"/>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row>
    <row r="1265" spans="1:25" ht="9.75" customHeight="1">
      <c r="A1265" s="1"/>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row>
    <row r="1266" spans="1:25" ht="9.75" customHeight="1">
      <c r="A1266" s="1"/>
      <c r="B1266" s="1"/>
      <c r="C1266" s="1"/>
      <c r="D1266" s="1"/>
      <c r="E1266" s="1"/>
      <c r="F1266" s="1"/>
      <c r="G1266" s="1"/>
      <c r="H1266" s="1"/>
      <c r="I1266" s="1"/>
      <c r="J1266" s="1"/>
      <c r="K1266" s="1"/>
      <c r="L1266" s="1"/>
      <c r="M1266" s="1"/>
      <c r="N1266" s="1"/>
      <c r="O1266" s="1"/>
      <c r="P1266" s="1"/>
      <c r="Q1266" s="1"/>
      <c r="R1266" s="1"/>
      <c r="S1266" s="1"/>
      <c r="T1266" s="1"/>
      <c r="U1266" s="1"/>
      <c r="V1266" s="1"/>
      <c r="W1266" s="1"/>
      <c r="X1266" s="1"/>
      <c r="Y1266" s="1"/>
    </row>
    <row r="1267" spans="1:25" ht="9.75" customHeight="1">
      <c r="A1267" s="1"/>
      <c r="B1267" s="1"/>
      <c r="C1267" s="1"/>
      <c r="D1267" s="1"/>
      <c r="E1267" s="1"/>
      <c r="F1267" s="1"/>
      <c r="G1267" s="1"/>
      <c r="H1267" s="1"/>
      <c r="I1267" s="1"/>
      <c r="J1267" s="1"/>
      <c r="K1267" s="1"/>
      <c r="L1267" s="1"/>
      <c r="M1267" s="1"/>
      <c r="N1267" s="1"/>
      <c r="O1267" s="1"/>
      <c r="P1267" s="1"/>
      <c r="Q1267" s="1"/>
      <c r="R1267" s="1"/>
      <c r="S1267" s="1"/>
      <c r="T1267" s="1"/>
      <c r="U1267" s="1"/>
      <c r="V1267" s="1"/>
      <c r="W1267" s="1"/>
      <c r="X1267" s="1"/>
      <c r="Y1267" s="1"/>
    </row>
    <row r="1268" spans="1:25" ht="9.75" customHeight="1">
      <c r="A1268" s="1"/>
      <c r="B1268" s="1"/>
      <c r="C1268" s="1"/>
      <c r="D1268" s="1"/>
      <c r="E1268" s="1"/>
      <c r="F1268" s="1"/>
      <c r="G1268" s="1"/>
      <c r="H1268" s="1"/>
      <c r="I1268" s="1"/>
      <c r="J1268" s="1"/>
      <c r="K1268" s="1"/>
      <c r="L1268" s="1"/>
      <c r="M1268" s="1"/>
      <c r="N1268" s="1"/>
      <c r="O1268" s="1"/>
      <c r="P1268" s="1"/>
      <c r="Q1268" s="1"/>
      <c r="R1268" s="1"/>
      <c r="S1268" s="1"/>
      <c r="T1268" s="1"/>
      <c r="U1268" s="1"/>
      <c r="V1268" s="1"/>
      <c r="W1268" s="1"/>
      <c r="X1268" s="1"/>
      <c r="Y1268" s="1"/>
    </row>
    <row r="1269" spans="1:25" ht="9.75" customHeight="1">
      <c r="A1269" s="1"/>
      <c r="B1269" s="1"/>
      <c r="C1269" s="1"/>
      <c r="D1269" s="1"/>
      <c r="E1269" s="1"/>
      <c r="F1269" s="1"/>
      <c r="G1269" s="1"/>
      <c r="H1269" s="1"/>
      <c r="I1269" s="1"/>
      <c r="J1269" s="1"/>
      <c r="K1269" s="1"/>
      <c r="L1269" s="1"/>
      <c r="M1269" s="1"/>
      <c r="N1269" s="1"/>
      <c r="O1269" s="1"/>
      <c r="P1269" s="1"/>
      <c r="Q1269" s="1"/>
      <c r="R1269" s="1"/>
      <c r="S1269" s="1"/>
      <c r="T1269" s="1"/>
      <c r="U1269" s="1"/>
      <c r="V1269" s="1"/>
      <c r="W1269" s="1"/>
      <c r="X1269" s="1"/>
      <c r="Y1269" s="1"/>
    </row>
    <row r="1270" spans="1:25" ht="9.75" customHeight="1">
      <c r="A1270" s="1"/>
      <c r="B1270" s="1"/>
      <c r="C1270" s="1"/>
      <c r="D1270" s="1"/>
      <c r="E1270" s="1"/>
      <c r="F1270" s="1"/>
      <c r="G1270" s="1"/>
      <c r="H1270" s="1"/>
      <c r="I1270" s="1"/>
      <c r="J1270" s="1"/>
      <c r="K1270" s="1"/>
      <c r="L1270" s="1"/>
      <c r="M1270" s="1"/>
      <c r="N1270" s="1"/>
      <c r="O1270" s="1"/>
      <c r="P1270" s="1"/>
      <c r="Q1270" s="1"/>
      <c r="R1270" s="1"/>
      <c r="S1270" s="1"/>
      <c r="T1270" s="1"/>
      <c r="U1270" s="1"/>
      <c r="V1270" s="1"/>
      <c r="W1270" s="1"/>
      <c r="X1270" s="1"/>
      <c r="Y1270" s="1"/>
    </row>
    <row r="1271" spans="1:25" ht="9.75" customHeight="1">
      <c r="A1271" s="1"/>
      <c r="B1271" s="1"/>
      <c r="C1271" s="1"/>
      <c r="D1271" s="1"/>
      <c r="E1271" s="1"/>
      <c r="F1271" s="1"/>
      <c r="G1271" s="1"/>
      <c r="H1271" s="1"/>
      <c r="I1271" s="1"/>
      <c r="J1271" s="1"/>
      <c r="K1271" s="1"/>
      <c r="L1271" s="1"/>
      <c r="M1271" s="1"/>
      <c r="N1271" s="1"/>
      <c r="O1271" s="1"/>
      <c r="P1271" s="1"/>
      <c r="Q1271" s="1"/>
      <c r="R1271" s="1"/>
      <c r="S1271" s="1"/>
      <c r="T1271" s="1"/>
      <c r="U1271" s="1"/>
      <c r="V1271" s="1"/>
      <c r="W1271" s="1"/>
      <c r="X1271" s="1"/>
      <c r="Y1271" s="1"/>
    </row>
    <row r="1272" spans="1:25" ht="9.75" customHeight="1">
      <c r="A1272" s="1"/>
      <c r="B1272" s="1"/>
      <c r="C1272" s="1"/>
      <c r="D1272" s="1"/>
      <c r="E1272" s="1"/>
      <c r="F1272" s="1"/>
      <c r="G1272" s="1"/>
      <c r="H1272" s="1"/>
      <c r="I1272" s="1"/>
      <c r="J1272" s="1"/>
      <c r="K1272" s="1"/>
      <c r="L1272" s="1"/>
      <c r="M1272" s="1"/>
      <c r="N1272" s="1"/>
      <c r="O1272" s="1"/>
      <c r="P1272" s="1"/>
      <c r="Q1272" s="1"/>
      <c r="R1272" s="1"/>
      <c r="S1272" s="1"/>
      <c r="T1272" s="1"/>
      <c r="U1272" s="1"/>
      <c r="V1272" s="1"/>
      <c r="W1272" s="1"/>
      <c r="X1272" s="1"/>
      <c r="Y1272" s="1"/>
    </row>
    <row r="1273" spans="1:25" ht="9.75" customHeight="1">
      <c r="A1273" s="1"/>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row>
    <row r="1274" spans="1:25" ht="9.75" customHeight="1">
      <c r="A1274" s="1"/>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row>
    <row r="1275" spans="1:25" ht="9.75" customHeight="1">
      <c r="A1275" s="1"/>
      <c r="B1275" s="1"/>
      <c r="C1275" s="1"/>
      <c r="D1275" s="1"/>
      <c r="E1275" s="1"/>
      <c r="F1275" s="1"/>
      <c r="G1275" s="1"/>
      <c r="H1275" s="1"/>
      <c r="I1275" s="1"/>
      <c r="J1275" s="1"/>
      <c r="K1275" s="1"/>
      <c r="L1275" s="1"/>
      <c r="M1275" s="1"/>
      <c r="N1275" s="1"/>
      <c r="O1275" s="1"/>
      <c r="P1275" s="1"/>
      <c r="Q1275" s="1"/>
      <c r="R1275" s="1"/>
      <c r="S1275" s="1"/>
      <c r="T1275" s="1"/>
      <c r="U1275" s="1"/>
      <c r="V1275" s="1"/>
      <c r="W1275" s="1"/>
      <c r="X1275" s="1"/>
      <c r="Y1275" s="1"/>
    </row>
    <row r="1276" spans="1:25" ht="9.75" customHeight="1">
      <c r="A1276" s="1"/>
      <c r="B1276" s="1"/>
      <c r="C1276" s="1"/>
      <c r="D1276" s="1"/>
      <c r="E1276" s="1"/>
      <c r="F1276" s="1"/>
      <c r="G1276" s="1"/>
      <c r="H1276" s="1"/>
      <c r="I1276" s="1"/>
      <c r="J1276" s="1"/>
      <c r="K1276" s="1"/>
      <c r="L1276" s="1"/>
      <c r="M1276" s="1"/>
      <c r="N1276" s="1"/>
      <c r="O1276" s="1"/>
      <c r="P1276" s="1"/>
      <c r="Q1276" s="1"/>
      <c r="R1276" s="1"/>
      <c r="S1276" s="1"/>
      <c r="T1276" s="1"/>
      <c r="U1276" s="1"/>
      <c r="V1276" s="1"/>
      <c r="W1276" s="1"/>
      <c r="X1276" s="1"/>
      <c r="Y1276" s="1"/>
    </row>
    <row r="1277" spans="1:25" ht="9.75" customHeight="1">
      <c r="A1277" s="1"/>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row>
    <row r="1278" spans="1:25" ht="9.75" customHeight="1">
      <c r="A1278" s="1"/>
      <c r="B1278" s="1"/>
      <c r="C1278" s="1"/>
      <c r="D1278" s="1"/>
      <c r="E1278" s="1"/>
      <c r="F1278" s="1"/>
      <c r="G1278" s="1"/>
      <c r="H1278" s="1"/>
      <c r="I1278" s="1"/>
      <c r="J1278" s="1"/>
      <c r="K1278" s="1"/>
      <c r="L1278" s="1"/>
      <c r="M1278" s="1"/>
      <c r="N1278" s="1"/>
      <c r="O1278" s="1"/>
      <c r="P1278" s="1"/>
      <c r="Q1278" s="1"/>
      <c r="R1278" s="1"/>
      <c r="S1278" s="1"/>
      <c r="T1278" s="1"/>
      <c r="U1278" s="1"/>
      <c r="V1278" s="1"/>
      <c r="W1278" s="1"/>
      <c r="X1278" s="1"/>
      <c r="Y1278" s="1"/>
    </row>
    <row r="1279" spans="1:25" ht="9.75" customHeight="1">
      <c r="A1279" s="1"/>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row>
    <row r="1280" spans="1:25" ht="9.75" customHeight="1">
      <c r="A1280" s="1"/>
      <c r="B1280" s="1"/>
      <c r="C1280" s="1"/>
      <c r="D1280" s="1"/>
      <c r="E1280" s="1"/>
      <c r="F1280" s="1"/>
      <c r="G1280" s="1"/>
      <c r="H1280" s="1"/>
      <c r="I1280" s="1"/>
      <c r="J1280" s="1"/>
      <c r="K1280" s="1"/>
      <c r="L1280" s="1"/>
      <c r="M1280" s="1"/>
      <c r="N1280" s="1"/>
      <c r="O1280" s="1"/>
      <c r="P1280" s="1"/>
      <c r="Q1280" s="1"/>
      <c r="R1280" s="1"/>
      <c r="S1280" s="1"/>
      <c r="T1280" s="1"/>
      <c r="U1280" s="1"/>
      <c r="V1280" s="1"/>
      <c r="W1280" s="1"/>
      <c r="X1280" s="1"/>
      <c r="Y1280" s="1"/>
    </row>
    <row r="1281" spans="1:25" ht="9.75" customHeight="1">
      <c r="A1281" s="1"/>
      <c r="B1281" s="1"/>
      <c r="C1281" s="1"/>
      <c r="D1281" s="1"/>
      <c r="E1281" s="1"/>
      <c r="F1281" s="1"/>
      <c r="G1281" s="1"/>
      <c r="H1281" s="1"/>
      <c r="I1281" s="1"/>
      <c r="J1281" s="1"/>
      <c r="K1281" s="1"/>
      <c r="L1281" s="1"/>
      <c r="M1281" s="1"/>
      <c r="N1281" s="1"/>
      <c r="O1281" s="1"/>
      <c r="P1281" s="1"/>
      <c r="Q1281" s="1"/>
      <c r="R1281" s="1"/>
      <c r="S1281" s="1"/>
      <c r="T1281" s="1"/>
      <c r="U1281" s="1"/>
      <c r="V1281" s="1"/>
      <c r="W1281" s="1"/>
      <c r="X1281" s="1"/>
      <c r="Y1281" s="1"/>
    </row>
    <row r="1282" spans="1:25" ht="9.75" customHeight="1">
      <c r="A1282" s="1"/>
      <c r="B1282" s="1"/>
      <c r="C1282" s="1"/>
      <c r="D1282" s="1"/>
      <c r="E1282" s="1"/>
      <c r="F1282" s="1"/>
      <c r="G1282" s="1"/>
      <c r="H1282" s="1"/>
      <c r="I1282" s="1"/>
      <c r="J1282" s="1"/>
      <c r="K1282" s="1"/>
      <c r="L1282" s="1"/>
      <c r="M1282" s="1"/>
      <c r="N1282" s="1"/>
      <c r="O1282" s="1"/>
      <c r="P1282" s="1"/>
      <c r="Q1282" s="1"/>
      <c r="R1282" s="1"/>
      <c r="S1282" s="1"/>
      <c r="T1282" s="1"/>
      <c r="U1282" s="1"/>
      <c r="V1282" s="1"/>
      <c r="W1282" s="1"/>
      <c r="X1282" s="1"/>
      <c r="Y1282" s="1"/>
    </row>
    <row r="1283" spans="1:25" ht="9.75" customHeight="1">
      <c r="A1283" s="1"/>
      <c r="B1283" s="1"/>
      <c r="C1283" s="1"/>
      <c r="D1283" s="1"/>
      <c r="E1283" s="1"/>
      <c r="F1283" s="1"/>
      <c r="G1283" s="1"/>
      <c r="H1283" s="1"/>
      <c r="I1283" s="1"/>
      <c r="J1283" s="1"/>
      <c r="K1283" s="1"/>
      <c r="L1283" s="1"/>
      <c r="M1283" s="1"/>
      <c r="N1283" s="1"/>
      <c r="O1283" s="1"/>
      <c r="P1283" s="1"/>
      <c r="Q1283" s="1"/>
      <c r="R1283" s="1"/>
      <c r="S1283" s="1"/>
      <c r="T1283" s="1"/>
      <c r="U1283" s="1"/>
      <c r="V1283" s="1"/>
      <c r="W1283" s="1"/>
      <c r="X1283" s="1"/>
      <c r="Y1283" s="1"/>
    </row>
    <row r="1284" spans="1:25" ht="9.75" customHeight="1">
      <c r="A1284" s="1"/>
      <c r="B1284" s="1"/>
      <c r="C1284" s="1"/>
      <c r="D1284" s="1"/>
      <c r="E1284" s="1"/>
      <c r="F1284" s="1"/>
      <c r="G1284" s="1"/>
      <c r="H1284" s="1"/>
      <c r="I1284" s="1"/>
      <c r="J1284" s="1"/>
      <c r="K1284" s="1"/>
      <c r="L1284" s="1"/>
      <c r="M1284" s="1"/>
      <c r="N1284" s="1"/>
      <c r="O1284" s="1"/>
      <c r="P1284" s="1"/>
      <c r="Q1284" s="1"/>
      <c r="R1284" s="1"/>
      <c r="S1284" s="1"/>
      <c r="T1284" s="1"/>
      <c r="U1284" s="1"/>
      <c r="V1284" s="1"/>
      <c r="W1284" s="1"/>
      <c r="X1284" s="1"/>
      <c r="Y1284" s="1"/>
    </row>
    <row r="1285" spans="1:25" ht="9.75" customHeight="1">
      <c r="A1285" s="1"/>
      <c r="B1285" s="1"/>
      <c r="C1285" s="1"/>
      <c r="D1285" s="1"/>
      <c r="E1285" s="1"/>
      <c r="F1285" s="1"/>
      <c r="G1285" s="1"/>
      <c r="H1285" s="1"/>
      <c r="I1285" s="1"/>
      <c r="J1285" s="1"/>
      <c r="K1285" s="1"/>
      <c r="L1285" s="1"/>
      <c r="M1285" s="1"/>
      <c r="N1285" s="1"/>
      <c r="O1285" s="1"/>
      <c r="P1285" s="1"/>
      <c r="Q1285" s="1"/>
      <c r="R1285" s="1"/>
      <c r="S1285" s="1"/>
      <c r="T1285" s="1"/>
      <c r="U1285" s="1"/>
      <c r="V1285" s="1"/>
      <c r="W1285" s="1"/>
      <c r="X1285" s="1"/>
      <c r="Y1285" s="1"/>
    </row>
    <row r="1286" spans="1:25" ht="9.75" customHeight="1">
      <c r="A1286" s="1"/>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row>
    <row r="1287" spans="1:25" ht="9.75" customHeight="1">
      <c r="A1287" s="1"/>
      <c r="B1287" s="1"/>
      <c r="C1287" s="1"/>
      <c r="D1287" s="1"/>
      <c r="E1287" s="1"/>
      <c r="F1287" s="1"/>
      <c r="G1287" s="1"/>
      <c r="H1287" s="1"/>
      <c r="I1287" s="1"/>
      <c r="J1287" s="1"/>
      <c r="K1287" s="1"/>
      <c r="L1287" s="1"/>
      <c r="M1287" s="1"/>
      <c r="N1287" s="1"/>
      <c r="O1287" s="1"/>
      <c r="P1287" s="1"/>
      <c r="Q1287" s="1"/>
      <c r="R1287" s="1"/>
      <c r="S1287" s="1"/>
      <c r="T1287" s="1"/>
      <c r="U1287" s="1"/>
      <c r="V1287" s="1"/>
      <c r="W1287" s="1"/>
      <c r="X1287" s="1"/>
      <c r="Y1287" s="1"/>
    </row>
    <row r="1288" spans="1:25" ht="9.75" customHeight="1">
      <c r="A1288" s="1"/>
      <c r="B1288" s="1"/>
      <c r="C1288" s="1"/>
      <c r="D1288" s="1"/>
      <c r="E1288" s="1"/>
      <c r="F1288" s="1"/>
      <c r="G1288" s="1"/>
      <c r="H1288" s="1"/>
      <c r="I1288" s="1"/>
      <c r="J1288" s="1"/>
      <c r="K1288" s="1"/>
      <c r="L1288" s="1"/>
      <c r="M1288" s="1"/>
      <c r="N1288" s="1"/>
      <c r="O1288" s="1"/>
      <c r="P1288" s="1"/>
      <c r="Q1288" s="1"/>
      <c r="R1288" s="1"/>
      <c r="S1288" s="1"/>
      <c r="T1288" s="1"/>
      <c r="U1288" s="1"/>
      <c r="V1288" s="1"/>
      <c r="W1288" s="1"/>
      <c r="X1288" s="1"/>
      <c r="Y1288" s="1"/>
    </row>
    <row r="1289" spans="1:25" ht="9.75" customHeight="1">
      <c r="A1289" s="1"/>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row>
    <row r="1290" spans="1:25" ht="9.75" customHeight="1">
      <c r="A1290" s="1"/>
      <c r="B1290" s="1"/>
      <c r="C1290" s="1"/>
      <c r="D1290" s="1"/>
      <c r="E1290" s="1"/>
      <c r="F1290" s="1"/>
      <c r="G1290" s="1"/>
      <c r="H1290" s="1"/>
      <c r="I1290" s="1"/>
      <c r="J1290" s="1"/>
      <c r="K1290" s="1"/>
      <c r="L1290" s="1"/>
      <c r="M1290" s="1"/>
      <c r="N1290" s="1"/>
      <c r="O1290" s="1"/>
      <c r="P1290" s="1"/>
      <c r="Q1290" s="1"/>
      <c r="R1290" s="1"/>
      <c r="S1290" s="1"/>
      <c r="T1290" s="1"/>
      <c r="U1290" s="1"/>
      <c r="V1290" s="1"/>
      <c r="W1290" s="1"/>
      <c r="X1290" s="1"/>
      <c r="Y1290" s="1"/>
    </row>
    <row r="1291" spans="1:25" ht="9.75" customHeight="1">
      <c r="A1291" s="1"/>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row>
    <row r="1292" spans="1:25" ht="9.75" customHeight="1">
      <c r="A1292" s="1"/>
      <c r="B1292" s="1"/>
      <c r="C1292" s="1"/>
      <c r="D1292" s="1"/>
      <c r="E1292" s="1"/>
      <c r="F1292" s="1"/>
      <c r="G1292" s="1"/>
      <c r="H1292" s="1"/>
      <c r="I1292" s="1"/>
      <c r="J1292" s="1"/>
      <c r="K1292" s="1"/>
      <c r="L1292" s="1"/>
      <c r="M1292" s="1"/>
      <c r="N1292" s="1"/>
      <c r="O1292" s="1"/>
      <c r="P1292" s="1"/>
      <c r="Q1292" s="1"/>
      <c r="R1292" s="1"/>
      <c r="S1292" s="1"/>
      <c r="T1292" s="1"/>
      <c r="U1292" s="1"/>
      <c r="V1292" s="1"/>
      <c r="W1292" s="1"/>
      <c r="X1292" s="1"/>
      <c r="Y1292" s="1"/>
    </row>
    <row r="1293" spans="1:25" ht="9.75" customHeight="1">
      <c r="A1293" s="1"/>
      <c r="B1293" s="1"/>
      <c r="C1293" s="1"/>
      <c r="D1293" s="1"/>
      <c r="E1293" s="1"/>
      <c r="F1293" s="1"/>
      <c r="G1293" s="1"/>
      <c r="H1293" s="1"/>
      <c r="I1293" s="1"/>
      <c r="J1293" s="1"/>
      <c r="K1293" s="1"/>
      <c r="L1293" s="1"/>
      <c r="M1293" s="1"/>
      <c r="N1293" s="1"/>
      <c r="O1293" s="1"/>
      <c r="P1293" s="1"/>
      <c r="Q1293" s="1"/>
      <c r="R1293" s="1"/>
      <c r="S1293" s="1"/>
      <c r="T1293" s="1"/>
      <c r="U1293" s="1"/>
      <c r="V1293" s="1"/>
      <c r="W1293" s="1"/>
      <c r="X1293" s="1"/>
      <c r="Y1293" s="1"/>
    </row>
    <row r="1294" spans="1:25" ht="9.75" customHeight="1">
      <c r="A1294" s="1"/>
      <c r="B1294" s="1"/>
      <c r="C1294" s="1"/>
      <c r="D1294" s="1"/>
      <c r="E1294" s="1"/>
      <c r="F1294" s="1"/>
      <c r="G1294" s="1"/>
      <c r="H1294" s="1"/>
      <c r="I1294" s="1"/>
      <c r="J1294" s="1"/>
      <c r="K1294" s="1"/>
      <c r="L1294" s="1"/>
      <c r="M1294" s="1"/>
      <c r="N1294" s="1"/>
      <c r="O1294" s="1"/>
      <c r="P1294" s="1"/>
      <c r="Q1294" s="1"/>
      <c r="R1294" s="1"/>
      <c r="S1294" s="1"/>
      <c r="T1294" s="1"/>
      <c r="U1294" s="1"/>
      <c r="V1294" s="1"/>
      <c r="W1294" s="1"/>
      <c r="X1294" s="1"/>
      <c r="Y1294" s="1"/>
    </row>
    <row r="1295" spans="1:25" ht="9.75" customHeight="1">
      <c r="A1295" s="1"/>
      <c r="B1295" s="1"/>
      <c r="C1295" s="1"/>
      <c r="D1295" s="1"/>
      <c r="E1295" s="1"/>
      <c r="F1295" s="1"/>
      <c r="G1295" s="1"/>
      <c r="H1295" s="1"/>
      <c r="I1295" s="1"/>
      <c r="J1295" s="1"/>
      <c r="K1295" s="1"/>
      <c r="L1295" s="1"/>
      <c r="M1295" s="1"/>
      <c r="N1295" s="1"/>
      <c r="O1295" s="1"/>
      <c r="P1295" s="1"/>
      <c r="Q1295" s="1"/>
      <c r="R1295" s="1"/>
      <c r="S1295" s="1"/>
      <c r="T1295" s="1"/>
      <c r="U1295" s="1"/>
      <c r="V1295" s="1"/>
      <c r="W1295" s="1"/>
      <c r="X1295" s="1"/>
      <c r="Y1295" s="1"/>
    </row>
    <row r="1296" spans="1:25" ht="9.75" customHeight="1">
      <c r="A1296" s="1"/>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row>
    <row r="1297" spans="1:25" ht="9.75" customHeight="1">
      <c r="A1297" s="1"/>
      <c r="B1297" s="1"/>
      <c r="C1297" s="1"/>
      <c r="D1297" s="1"/>
      <c r="E1297" s="1"/>
      <c r="F1297" s="1"/>
      <c r="G1297" s="1"/>
      <c r="H1297" s="1"/>
      <c r="I1297" s="1"/>
      <c r="J1297" s="1"/>
      <c r="K1297" s="1"/>
      <c r="L1297" s="1"/>
      <c r="M1297" s="1"/>
      <c r="N1297" s="1"/>
      <c r="O1297" s="1"/>
      <c r="P1297" s="1"/>
      <c r="Q1297" s="1"/>
      <c r="R1297" s="1"/>
      <c r="S1297" s="1"/>
      <c r="T1297" s="1"/>
      <c r="U1297" s="1"/>
      <c r="V1297" s="1"/>
      <c r="W1297" s="1"/>
      <c r="X1297" s="1"/>
      <c r="Y1297" s="1"/>
    </row>
    <row r="1298" spans="1:25" ht="9.75" customHeight="1">
      <c r="A1298" s="1"/>
      <c r="B1298" s="1"/>
      <c r="C1298" s="1"/>
      <c r="D1298" s="1"/>
      <c r="E1298" s="1"/>
      <c r="F1298" s="1"/>
      <c r="G1298" s="1"/>
      <c r="H1298" s="1"/>
      <c r="I1298" s="1"/>
      <c r="J1298" s="1"/>
      <c r="K1298" s="1"/>
      <c r="L1298" s="1"/>
      <c r="M1298" s="1"/>
      <c r="N1298" s="1"/>
      <c r="O1298" s="1"/>
      <c r="P1298" s="1"/>
      <c r="Q1298" s="1"/>
      <c r="R1298" s="1"/>
      <c r="S1298" s="1"/>
      <c r="T1298" s="1"/>
      <c r="U1298" s="1"/>
      <c r="V1298" s="1"/>
      <c r="W1298" s="1"/>
      <c r="X1298" s="1"/>
      <c r="Y1298" s="1"/>
    </row>
    <row r="1299" spans="1:25" ht="9.75" customHeight="1">
      <c r="A1299" s="1"/>
      <c r="B1299" s="1"/>
      <c r="C1299" s="1"/>
      <c r="D1299" s="1"/>
      <c r="E1299" s="1"/>
      <c r="F1299" s="1"/>
      <c r="G1299" s="1"/>
      <c r="H1299" s="1"/>
      <c r="I1299" s="1"/>
      <c r="J1299" s="1"/>
      <c r="K1299" s="1"/>
      <c r="L1299" s="1"/>
      <c r="M1299" s="1"/>
      <c r="N1299" s="1"/>
      <c r="O1299" s="1"/>
      <c r="P1299" s="1"/>
      <c r="Q1299" s="1"/>
      <c r="R1299" s="1"/>
      <c r="S1299" s="1"/>
      <c r="T1299" s="1"/>
      <c r="U1299" s="1"/>
      <c r="V1299" s="1"/>
      <c r="W1299" s="1"/>
      <c r="X1299" s="1"/>
      <c r="Y1299" s="1"/>
    </row>
    <row r="1300" spans="1:25" ht="9.75" customHeight="1">
      <c r="A1300" s="1"/>
      <c r="B1300" s="1"/>
      <c r="C1300" s="1"/>
      <c r="D1300" s="1"/>
      <c r="E1300" s="1"/>
      <c r="F1300" s="1"/>
      <c r="G1300" s="1"/>
      <c r="H1300" s="1"/>
      <c r="I1300" s="1"/>
      <c r="J1300" s="1"/>
      <c r="K1300" s="1"/>
      <c r="L1300" s="1"/>
      <c r="M1300" s="1"/>
      <c r="N1300" s="1"/>
      <c r="O1300" s="1"/>
      <c r="P1300" s="1"/>
      <c r="Q1300" s="1"/>
      <c r="R1300" s="1"/>
      <c r="S1300" s="1"/>
      <c r="T1300" s="1"/>
      <c r="U1300" s="1"/>
      <c r="V1300" s="1"/>
      <c r="W1300" s="1"/>
      <c r="X1300" s="1"/>
      <c r="Y1300" s="1"/>
    </row>
    <row r="1301" spans="1:25" ht="9.75" customHeight="1">
      <c r="A1301" s="1"/>
      <c r="B1301" s="1"/>
      <c r="C1301" s="1"/>
      <c r="D1301" s="1"/>
      <c r="E1301" s="1"/>
      <c r="F1301" s="1"/>
      <c r="G1301" s="1"/>
      <c r="H1301" s="1"/>
      <c r="I1301" s="1"/>
      <c r="J1301" s="1"/>
      <c r="K1301" s="1"/>
      <c r="L1301" s="1"/>
      <c r="M1301" s="1"/>
      <c r="N1301" s="1"/>
      <c r="O1301" s="1"/>
      <c r="P1301" s="1"/>
      <c r="Q1301" s="1"/>
      <c r="R1301" s="1"/>
      <c r="S1301" s="1"/>
      <c r="T1301" s="1"/>
      <c r="U1301" s="1"/>
      <c r="V1301" s="1"/>
      <c r="W1301" s="1"/>
      <c r="X1301" s="1"/>
      <c r="Y1301" s="1"/>
    </row>
    <row r="1302" spans="1:25" ht="9.75" customHeight="1">
      <c r="A1302" s="1"/>
      <c r="B1302" s="1"/>
      <c r="C1302" s="1"/>
      <c r="D1302" s="1"/>
      <c r="E1302" s="1"/>
      <c r="F1302" s="1"/>
      <c r="G1302" s="1"/>
      <c r="H1302" s="1"/>
      <c r="I1302" s="1"/>
      <c r="J1302" s="1"/>
      <c r="K1302" s="1"/>
      <c r="L1302" s="1"/>
      <c r="M1302" s="1"/>
      <c r="N1302" s="1"/>
      <c r="O1302" s="1"/>
      <c r="P1302" s="1"/>
      <c r="Q1302" s="1"/>
      <c r="R1302" s="1"/>
      <c r="S1302" s="1"/>
      <c r="T1302" s="1"/>
      <c r="U1302" s="1"/>
      <c r="V1302" s="1"/>
      <c r="W1302" s="1"/>
      <c r="X1302" s="1"/>
      <c r="Y1302" s="1"/>
    </row>
    <row r="1303" spans="1:25" ht="9.75" customHeight="1">
      <c r="A1303" s="1"/>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row>
    <row r="1304" spans="1:25" ht="9.75" customHeight="1">
      <c r="A1304" s="1"/>
      <c r="B1304" s="1"/>
      <c r="C1304" s="1"/>
      <c r="D1304" s="1"/>
      <c r="E1304" s="1"/>
      <c r="F1304" s="1"/>
      <c r="G1304" s="1"/>
      <c r="H1304" s="1"/>
      <c r="I1304" s="1"/>
      <c r="J1304" s="1"/>
      <c r="K1304" s="1"/>
      <c r="L1304" s="1"/>
      <c r="M1304" s="1"/>
      <c r="N1304" s="1"/>
      <c r="O1304" s="1"/>
      <c r="P1304" s="1"/>
      <c r="Q1304" s="1"/>
      <c r="R1304" s="1"/>
      <c r="S1304" s="1"/>
      <c r="T1304" s="1"/>
      <c r="U1304" s="1"/>
      <c r="V1304" s="1"/>
      <c r="W1304" s="1"/>
      <c r="X1304" s="1"/>
      <c r="Y1304" s="1"/>
    </row>
    <row r="1305" spans="1:25" ht="9.75" customHeight="1">
      <c r="A1305" s="1"/>
      <c r="B1305" s="1"/>
      <c r="C1305" s="1"/>
      <c r="D1305" s="1"/>
      <c r="E1305" s="1"/>
      <c r="F1305" s="1"/>
      <c r="G1305" s="1"/>
      <c r="H1305" s="1"/>
      <c r="I1305" s="1"/>
      <c r="J1305" s="1"/>
      <c r="K1305" s="1"/>
      <c r="L1305" s="1"/>
      <c r="M1305" s="1"/>
      <c r="N1305" s="1"/>
      <c r="O1305" s="1"/>
      <c r="P1305" s="1"/>
      <c r="Q1305" s="1"/>
      <c r="R1305" s="1"/>
      <c r="S1305" s="1"/>
      <c r="T1305" s="1"/>
      <c r="U1305" s="1"/>
      <c r="V1305" s="1"/>
      <c r="W1305" s="1"/>
      <c r="X1305" s="1"/>
      <c r="Y1305" s="1"/>
    </row>
    <row r="1306" spans="1:25" ht="9.75" customHeight="1">
      <c r="A1306" s="1"/>
      <c r="B1306" s="1"/>
      <c r="C1306" s="1"/>
      <c r="D1306" s="1"/>
      <c r="E1306" s="1"/>
      <c r="F1306" s="1"/>
      <c r="G1306" s="1"/>
      <c r="H1306" s="1"/>
      <c r="I1306" s="1"/>
      <c r="J1306" s="1"/>
      <c r="K1306" s="1"/>
      <c r="L1306" s="1"/>
      <c r="M1306" s="1"/>
      <c r="N1306" s="1"/>
      <c r="O1306" s="1"/>
      <c r="P1306" s="1"/>
      <c r="Q1306" s="1"/>
      <c r="R1306" s="1"/>
      <c r="S1306" s="1"/>
      <c r="T1306" s="1"/>
      <c r="U1306" s="1"/>
      <c r="V1306" s="1"/>
      <c r="W1306" s="1"/>
      <c r="X1306" s="1"/>
      <c r="Y1306" s="1"/>
    </row>
    <row r="1307" spans="1:25" ht="9.75" customHeight="1">
      <c r="A1307" s="1"/>
      <c r="B1307" s="1"/>
      <c r="C1307" s="1"/>
      <c r="D1307" s="1"/>
      <c r="E1307" s="1"/>
      <c r="F1307" s="1"/>
      <c r="G1307" s="1"/>
      <c r="H1307" s="1"/>
      <c r="I1307" s="1"/>
      <c r="J1307" s="1"/>
      <c r="K1307" s="1"/>
      <c r="L1307" s="1"/>
      <c r="M1307" s="1"/>
      <c r="N1307" s="1"/>
      <c r="O1307" s="1"/>
      <c r="P1307" s="1"/>
      <c r="Q1307" s="1"/>
      <c r="R1307" s="1"/>
      <c r="S1307" s="1"/>
      <c r="T1307" s="1"/>
      <c r="U1307" s="1"/>
      <c r="V1307" s="1"/>
      <c r="W1307" s="1"/>
      <c r="X1307" s="1"/>
      <c r="Y1307" s="1"/>
    </row>
    <row r="1308" spans="1:25" ht="9.75" customHeight="1">
      <c r="A1308" s="1"/>
      <c r="B1308" s="1"/>
      <c r="C1308" s="1"/>
      <c r="D1308" s="1"/>
      <c r="E1308" s="1"/>
      <c r="F1308" s="1"/>
      <c r="G1308" s="1"/>
      <c r="H1308" s="1"/>
      <c r="I1308" s="1"/>
      <c r="J1308" s="1"/>
      <c r="K1308" s="1"/>
      <c r="L1308" s="1"/>
      <c r="M1308" s="1"/>
      <c r="N1308" s="1"/>
      <c r="O1308" s="1"/>
      <c r="P1308" s="1"/>
      <c r="Q1308" s="1"/>
      <c r="R1308" s="1"/>
      <c r="S1308" s="1"/>
      <c r="T1308" s="1"/>
      <c r="U1308" s="1"/>
      <c r="V1308" s="1"/>
      <c r="W1308" s="1"/>
      <c r="X1308" s="1"/>
      <c r="Y1308" s="1"/>
    </row>
    <row r="1309" spans="1:25" ht="9.75" customHeight="1">
      <c r="A1309" s="1"/>
      <c r="B1309" s="1"/>
      <c r="C1309" s="1"/>
      <c r="D1309" s="1"/>
      <c r="E1309" s="1"/>
      <c r="F1309" s="1"/>
      <c r="G1309" s="1"/>
      <c r="H1309" s="1"/>
      <c r="I1309" s="1"/>
      <c r="J1309" s="1"/>
      <c r="K1309" s="1"/>
      <c r="L1309" s="1"/>
      <c r="M1309" s="1"/>
      <c r="N1309" s="1"/>
      <c r="O1309" s="1"/>
      <c r="P1309" s="1"/>
      <c r="Q1309" s="1"/>
      <c r="R1309" s="1"/>
      <c r="S1309" s="1"/>
      <c r="T1309" s="1"/>
      <c r="U1309" s="1"/>
      <c r="V1309" s="1"/>
      <c r="W1309" s="1"/>
      <c r="X1309" s="1"/>
      <c r="Y1309" s="1"/>
    </row>
    <row r="1310" spans="1:25" ht="9.75" customHeight="1">
      <c r="A1310" s="1"/>
      <c r="B1310" s="1"/>
      <c r="C1310" s="1"/>
      <c r="D1310" s="1"/>
      <c r="E1310" s="1"/>
      <c r="F1310" s="1"/>
      <c r="G1310" s="1"/>
      <c r="H1310" s="1"/>
      <c r="I1310" s="1"/>
      <c r="J1310" s="1"/>
      <c r="K1310" s="1"/>
      <c r="L1310" s="1"/>
      <c r="M1310" s="1"/>
      <c r="N1310" s="1"/>
      <c r="O1310" s="1"/>
      <c r="P1310" s="1"/>
      <c r="Q1310" s="1"/>
      <c r="R1310" s="1"/>
      <c r="S1310" s="1"/>
      <c r="T1310" s="1"/>
      <c r="U1310" s="1"/>
      <c r="V1310" s="1"/>
      <c r="W1310" s="1"/>
      <c r="X1310" s="1"/>
      <c r="Y1310" s="1"/>
    </row>
    <row r="1311" spans="1:25" ht="9.75" customHeight="1">
      <c r="A1311" s="1"/>
      <c r="B1311" s="1"/>
      <c r="C1311" s="1"/>
      <c r="D1311" s="1"/>
      <c r="E1311" s="1"/>
      <c r="F1311" s="1"/>
      <c r="G1311" s="1"/>
      <c r="H1311" s="1"/>
      <c r="I1311" s="1"/>
      <c r="J1311" s="1"/>
      <c r="K1311" s="1"/>
      <c r="L1311" s="1"/>
      <c r="M1311" s="1"/>
      <c r="N1311" s="1"/>
      <c r="O1311" s="1"/>
      <c r="P1311" s="1"/>
      <c r="Q1311" s="1"/>
      <c r="R1311" s="1"/>
      <c r="S1311" s="1"/>
      <c r="T1311" s="1"/>
      <c r="U1311" s="1"/>
      <c r="V1311" s="1"/>
      <c r="W1311" s="1"/>
      <c r="X1311" s="1"/>
      <c r="Y1311" s="1"/>
    </row>
    <row r="1312" spans="1:25" ht="9.75" customHeight="1">
      <c r="A1312" s="1"/>
      <c r="B1312" s="1"/>
      <c r="C1312" s="1"/>
      <c r="D1312" s="1"/>
      <c r="E1312" s="1"/>
      <c r="F1312" s="1"/>
      <c r="G1312" s="1"/>
      <c r="H1312" s="1"/>
      <c r="I1312" s="1"/>
      <c r="J1312" s="1"/>
      <c r="K1312" s="1"/>
      <c r="L1312" s="1"/>
      <c r="M1312" s="1"/>
      <c r="N1312" s="1"/>
      <c r="O1312" s="1"/>
      <c r="P1312" s="1"/>
      <c r="Q1312" s="1"/>
      <c r="R1312" s="1"/>
      <c r="S1312" s="1"/>
      <c r="T1312" s="1"/>
      <c r="U1312" s="1"/>
      <c r="V1312" s="1"/>
      <c r="W1312" s="1"/>
      <c r="X1312" s="1"/>
      <c r="Y1312" s="1"/>
    </row>
    <row r="1313" spans="1:25" ht="9.75" customHeight="1">
      <c r="A1313" s="1"/>
      <c r="B1313" s="1"/>
      <c r="C1313" s="1"/>
      <c r="D1313" s="1"/>
      <c r="E1313" s="1"/>
      <c r="F1313" s="1"/>
      <c r="G1313" s="1"/>
      <c r="H1313" s="1"/>
      <c r="I1313" s="1"/>
      <c r="J1313" s="1"/>
      <c r="K1313" s="1"/>
      <c r="L1313" s="1"/>
      <c r="M1313" s="1"/>
      <c r="N1313" s="1"/>
      <c r="O1313" s="1"/>
      <c r="P1313" s="1"/>
      <c r="Q1313" s="1"/>
      <c r="R1313" s="1"/>
      <c r="S1313" s="1"/>
      <c r="T1313" s="1"/>
      <c r="U1313" s="1"/>
      <c r="V1313" s="1"/>
      <c r="W1313" s="1"/>
      <c r="X1313" s="1"/>
      <c r="Y1313" s="1"/>
    </row>
    <row r="1314" spans="1:25" ht="9.75" customHeight="1">
      <c r="A1314" s="1"/>
      <c r="B1314" s="1"/>
      <c r="C1314" s="1"/>
      <c r="D1314" s="1"/>
      <c r="E1314" s="1"/>
      <c r="F1314" s="1"/>
      <c r="G1314" s="1"/>
      <c r="H1314" s="1"/>
      <c r="I1314" s="1"/>
      <c r="J1314" s="1"/>
      <c r="K1314" s="1"/>
      <c r="L1314" s="1"/>
      <c r="M1314" s="1"/>
      <c r="N1314" s="1"/>
      <c r="O1314" s="1"/>
      <c r="P1314" s="1"/>
      <c r="Q1314" s="1"/>
      <c r="R1314" s="1"/>
      <c r="S1314" s="1"/>
      <c r="T1314" s="1"/>
      <c r="U1314" s="1"/>
      <c r="V1314" s="1"/>
      <c r="W1314" s="1"/>
      <c r="X1314" s="1"/>
      <c r="Y1314" s="1"/>
    </row>
    <row r="1315" spans="1:25" ht="9.75" customHeight="1">
      <c r="A1315" s="1"/>
      <c r="B1315" s="1"/>
      <c r="C1315" s="1"/>
      <c r="D1315" s="1"/>
      <c r="E1315" s="1"/>
      <c r="F1315" s="1"/>
      <c r="G1315" s="1"/>
      <c r="H1315" s="1"/>
      <c r="I1315" s="1"/>
      <c r="J1315" s="1"/>
      <c r="K1315" s="1"/>
      <c r="L1315" s="1"/>
      <c r="M1315" s="1"/>
      <c r="N1315" s="1"/>
      <c r="O1315" s="1"/>
      <c r="P1315" s="1"/>
      <c r="Q1315" s="1"/>
      <c r="R1315" s="1"/>
      <c r="S1315" s="1"/>
      <c r="T1315" s="1"/>
      <c r="U1315" s="1"/>
      <c r="V1315" s="1"/>
      <c r="W1315" s="1"/>
      <c r="X1315" s="1"/>
      <c r="Y1315" s="1"/>
    </row>
    <row r="1316" spans="1:25" ht="9.75" customHeight="1">
      <c r="A1316" s="1"/>
      <c r="B1316" s="1"/>
      <c r="C1316" s="1"/>
      <c r="D1316" s="1"/>
      <c r="E1316" s="1"/>
      <c r="F1316" s="1"/>
      <c r="G1316" s="1"/>
      <c r="H1316" s="1"/>
      <c r="I1316" s="1"/>
      <c r="J1316" s="1"/>
      <c r="K1316" s="1"/>
      <c r="L1316" s="1"/>
      <c r="M1316" s="1"/>
      <c r="N1316" s="1"/>
      <c r="O1316" s="1"/>
      <c r="P1316" s="1"/>
      <c r="Q1316" s="1"/>
      <c r="R1316" s="1"/>
      <c r="S1316" s="1"/>
      <c r="T1316" s="1"/>
      <c r="U1316" s="1"/>
      <c r="V1316" s="1"/>
      <c r="W1316" s="1"/>
      <c r="X1316" s="1"/>
      <c r="Y1316" s="1"/>
    </row>
    <row r="1317" spans="1:25" ht="9.75" customHeight="1">
      <c r="A1317" s="1"/>
      <c r="B1317" s="1"/>
      <c r="C1317" s="1"/>
      <c r="D1317" s="1"/>
      <c r="E1317" s="1"/>
      <c r="F1317" s="1"/>
      <c r="G1317" s="1"/>
      <c r="H1317" s="1"/>
      <c r="I1317" s="1"/>
      <c r="J1317" s="1"/>
      <c r="K1317" s="1"/>
      <c r="L1317" s="1"/>
      <c r="M1317" s="1"/>
      <c r="N1317" s="1"/>
      <c r="O1317" s="1"/>
      <c r="P1317" s="1"/>
      <c r="Q1317" s="1"/>
      <c r="R1317" s="1"/>
      <c r="S1317" s="1"/>
      <c r="T1317" s="1"/>
      <c r="U1317" s="1"/>
      <c r="V1317" s="1"/>
      <c r="W1317" s="1"/>
      <c r="X1317" s="1"/>
      <c r="Y1317" s="1"/>
    </row>
    <row r="1318" spans="1:25" ht="9.75" customHeight="1">
      <c r="A1318" s="1"/>
      <c r="B1318" s="1"/>
      <c r="C1318" s="1"/>
      <c r="D1318" s="1"/>
      <c r="E1318" s="1"/>
      <c r="F1318" s="1"/>
      <c r="G1318" s="1"/>
      <c r="H1318" s="1"/>
      <c r="I1318" s="1"/>
      <c r="J1318" s="1"/>
      <c r="K1318" s="1"/>
      <c r="L1318" s="1"/>
      <c r="M1318" s="1"/>
      <c r="N1318" s="1"/>
      <c r="O1318" s="1"/>
      <c r="P1318" s="1"/>
      <c r="Q1318" s="1"/>
      <c r="R1318" s="1"/>
      <c r="S1318" s="1"/>
      <c r="T1318" s="1"/>
      <c r="U1318" s="1"/>
      <c r="V1318" s="1"/>
      <c r="W1318" s="1"/>
      <c r="X1318" s="1"/>
      <c r="Y1318" s="1"/>
    </row>
    <row r="1319" spans="1:25" ht="9.75" customHeight="1">
      <c r="A1319" s="1"/>
      <c r="B1319" s="1"/>
      <c r="C1319" s="1"/>
      <c r="D1319" s="1"/>
      <c r="E1319" s="1"/>
      <c r="F1319" s="1"/>
      <c r="G1319" s="1"/>
      <c r="H1319" s="1"/>
      <c r="I1319" s="1"/>
      <c r="J1319" s="1"/>
      <c r="K1319" s="1"/>
      <c r="L1319" s="1"/>
      <c r="M1319" s="1"/>
      <c r="N1319" s="1"/>
      <c r="O1319" s="1"/>
      <c r="P1319" s="1"/>
      <c r="Q1319" s="1"/>
      <c r="R1319" s="1"/>
      <c r="S1319" s="1"/>
      <c r="T1319" s="1"/>
      <c r="U1319" s="1"/>
      <c r="V1319" s="1"/>
      <c r="W1319" s="1"/>
      <c r="X1319" s="1"/>
      <c r="Y1319" s="1"/>
    </row>
    <row r="1320" spans="1:25" ht="9.75" customHeight="1">
      <c r="A1320" s="1"/>
      <c r="B1320" s="1"/>
      <c r="C1320" s="1"/>
      <c r="D1320" s="1"/>
      <c r="E1320" s="1"/>
      <c r="F1320" s="1"/>
      <c r="G1320" s="1"/>
      <c r="H1320" s="1"/>
      <c r="I1320" s="1"/>
      <c r="J1320" s="1"/>
      <c r="K1320" s="1"/>
      <c r="L1320" s="1"/>
      <c r="M1320" s="1"/>
      <c r="N1320" s="1"/>
      <c r="O1320" s="1"/>
      <c r="P1320" s="1"/>
      <c r="Q1320" s="1"/>
      <c r="R1320" s="1"/>
      <c r="S1320" s="1"/>
      <c r="T1320" s="1"/>
      <c r="U1320" s="1"/>
      <c r="V1320" s="1"/>
      <c r="W1320" s="1"/>
      <c r="X1320" s="1"/>
      <c r="Y1320" s="1"/>
    </row>
    <row r="1321" spans="1:25" ht="9.75" customHeight="1">
      <c r="A1321" s="1"/>
      <c r="B1321" s="1"/>
      <c r="C1321" s="1"/>
      <c r="D1321" s="1"/>
      <c r="E1321" s="1"/>
      <c r="F1321" s="1"/>
      <c r="G1321" s="1"/>
      <c r="H1321" s="1"/>
      <c r="I1321" s="1"/>
      <c r="J1321" s="1"/>
      <c r="K1321" s="1"/>
      <c r="L1321" s="1"/>
      <c r="M1321" s="1"/>
      <c r="N1321" s="1"/>
      <c r="O1321" s="1"/>
      <c r="P1321" s="1"/>
      <c r="Q1321" s="1"/>
      <c r="R1321" s="1"/>
      <c r="S1321" s="1"/>
      <c r="T1321" s="1"/>
      <c r="U1321" s="1"/>
      <c r="V1321" s="1"/>
      <c r="W1321" s="1"/>
      <c r="X1321" s="1"/>
      <c r="Y1321" s="1"/>
    </row>
    <row r="1322" spans="1:25" ht="9.75" customHeight="1">
      <c r="A1322" s="1"/>
      <c r="B1322" s="1"/>
      <c r="C1322" s="1"/>
      <c r="D1322" s="1"/>
      <c r="E1322" s="1"/>
      <c r="F1322" s="1"/>
      <c r="G1322" s="1"/>
      <c r="H1322" s="1"/>
      <c r="I1322" s="1"/>
      <c r="J1322" s="1"/>
      <c r="K1322" s="1"/>
      <c r="L1322" s="1"/>
      <c r="M1322" s="1"/>
      <c r="N1322" s="1"/>
      <c r="O1322" s="1"/>
      <c r="P1322" s="1"/>
      <c r="Q1322" s="1"/>
      <c r="R1322" s="1"/>
      <c r="S1322" s="1"/>
      <c r="T1322" s="1"/>
      <c r="U1322" s="1"/>
      <c r="V1322" s="1"/>
      <c r="W1322" s="1"/>
      <c r="X1322" s="1"/>
      <c r="Y1322" s="1"/>
    </row>
    <row r="1323" spans="1:25" ht="9.75" customHeight="1">
      <c r="A1323" s="1"/>
      <c r="B1323" s="1"/>
      <c r="C1323" s="1"/>
      <c r="D1323" s="1"/>
      <c r="E1323" s="1"/>
      <c r="F1323" s="1"/>
      <c r="G1323" s="1"/>
      <c r="H1323" s="1"/>
      <c r="I1323" s="1"/>
      <c r="J1323" s="1"/>
      <c r="K1323" s="1"/>
      <c r="L1323" s="1"/>
      <c r="M1323" s="1"/>
      <c r="N1323" s="1"/>
      <c r="O1323" s="1"/>
      <c r="P1323" s="1"/>
      <c r="Q1323" s="1"/>
      <c r="R1323" s="1"/>
      <c r="S1323" s="1"/>
      <c r="T1323" s="1"/>
      <c r="U1323" s="1"/>
      <c r="V1323" s="1"/>
      <c r="W1323" s="1"/>
      <c r="X1323" s="1"/>
      <c r="Y1323" s="1"/>
    </row>
    <row r="1324" spans="1:25" ht="9.75" customHeight="1">
      <c r="A1324" s="1"/>
      <c r="B1324" s="1"/>
      <c r="C1324" s="1"/>
      <c r="D1324" s="1"/>
      <c r="E1324" s="1"/>
      <c r="F1324" s="1"/>
      <c r="G1324" s="1"/>
      <c r="H1324" s="1"/>
      <c r="I1324" s="1"/>
      <c r="J1324" s="1"/>
      <c r="K1324" s="1"/>
      <c r="L1324" s="1"/>
      <c r="M1324" s="1"/>
      <c r="N1324" s="1"/>
      <c r="O1324" s="1"/>
      <c r="P1324" s="1"/>
      <c r="Q1324" s="1"/>
      <c r="R1324" s="1"/>
      <c r="S1324" s="1"/>
      <c r="T1324" s="1"/>
      <c r="U1324" s="1"/>
      <c r="V1324" s="1"/>
      <c r="W1324" s="1"/>
      <c r="X1324" s="1"/>
      <c r="Y1324" s="1"/>
    </row>
    <row r="1325" spans="1:25" ht="9.75" customHeight="1">
      <c r="A1325" s="1"/>
      <c r="B1325" s="1"/>
      <c r="C1325" s="1"/>
      <c r="D1325" s="1"/>
      <c r="E1325" s="1"/>
      <c r="F1325" s="1"/>
      <c r="G1325" s="1"/>
      <c r="H1325" s="1"/>
      <c r="I1325" s="1"/>
      <c r="J1325" s="1"/>
      <c r="K1325" s="1"/>
      <c r="L1325" s="1"/>
      <c r="M1325" s="1"/>
      <c r="N1325" s="1"/>
      <c r="O1325" s="1"/>
      <c r="P1325" s="1"/>
      <c r="Q1325" s="1"/>
      <c r="R1325" s="1"/>
      <c r="S1325" s="1"/>
      <c r="T1325" s="1"/>
      <c r="U1325" s="1"/>
      <c r="V1325" s="1"/>
      <c r="W1325" s="1"/>
      <c r="X1325" s="1"/>
      <c r="Y1325" s="1"/>
    </row>
    <row r="1326" spans="1:25" ht="9.75" customHeight="1">
      <c r="A1326" s="1"/>
      <c r="B1326" s="1"/>
      <c r="C1326" s="1"/>
      <c r="D1326" s="1"/>
      <c r="E1326" s="1"/>
      <c r="F1326" s="1"/>
      <c r="G1326" s="1"/>
      <c r="H1326" s="1"/>
      <c r="I1326" s="1"/>
      <c r="J1326" s="1"/>
      <c r="K1326" s="1"/>
      <c r="L1326" s="1"/>
      <c r="M1326" s="1"/>
      <c r="N1326" s="1"/>
      <c r="O1326" s="1"/>
      <c r="P1326" s="1"/>
      <c r="Q1326" s="1"/>
      <c r="R1326" s="1"/>
      <c r="S1326" s="1"/>
      <c r="T1326" s="1"/>
      <c r="U1326" s="1"/>
      <c r="V1326" s="1"/>
      <c r="W1326" s="1"/>
      <c r="X1326" s="1"/>
      <c r="Y1326" s="1"/>
    </row>
    <row r="1327" spans="1:25" ht="9.75" customHeight="1">
      <c r="A1327" s="1"/>
      <c r="B1327" s="1"/>
      <c r="C1327" s="1"/>
      <c r="D1327" s="1"/>
      <c r="E1327" s="1"/>
      <c r="F1327" s="1"/>
      <c r="G1327" s="1"/>
      <c r="H1327" s="1"/>
      <c r="I1327" s="1"/>
      <c r="J1327" s="1"/>
      <c r="K1327" s="1"/>
      <c r="L1327" s="1"/>
      <c r="M1327" s="1"/>
      <c r="N1327" s="1"/>
      <c r="O1327" s="1"/>
      <c r="P1327" s="1"/>
      <c r="Q1327" s="1"/>
      <c r="R1327" s="1"/>
      <c r="S1327" s="1"/>
      <c r="T1327" s="1"/>
      <c r="U1327" s="1"/>
      <c r="V1327" s="1"/>
      <c r="W1327" s="1"/>
      <c r="X1327" s="1"/>
      <c r="Y1327" s="1"/>
    </row>
    <row r="1328" spans="1:25" ht="9.75" customHeight="1">
      <c r="A1328" s="1"/>
      <c r="B1328" s="1"/>
      <c r="C1328" s="1"/>
      <c r="D1328" s="1"/>
      <c r="E1328" s="1"/>
      <c r="F1328" s="1"/>
      <c r="G1328" s="1"/>
      <c r="H1328" s="1"/>
      <c r="I1328" s="1"/>
      <c r="J1328" s="1"/>
      <c r="K1328" s="1"/>
      <c r="L1328" s="1"/>
      <c r="M1328" s="1"/>
      <c r="N1328" s="1"/>
      <c r="O1328" s="1"/>
      <c r="P1328" s="1"/>
      <c r="Q1328" s="1"/>
      <c r="R1328" s="1"/>
      <c r="S1328" s="1"/>
      <c r="T1328" s="1"/>
      <c r="U1328" s="1"/>
      <c r="V1328" s="1"/>
      <c r="W1328" s="1"/>
      <c r="X1328" s="1"/>
      <c r="Y1328" s="1"/>
    </row>
    <row r="1329" spans="1:25" ht="9.75" customHeight="1">
      <c r="A1329" s="1"/>
      <c r="B1329" s="1"/>
      <c r="C1329" s="1"/>
      <c r="D1329" s="1"/>
      <c r="E1329" s="1"/>
      <c r="F1329" s="1"/>
      <c r="G1329" s="1"/>
      <c r="H1329" s="1"/>
      <c r="I1329" s="1"/>
      <c r="J1329" s="1"/>
      <c r="K1329" s="1"/>
      <c r="L1329" s="1"/>
      <c r="M1329" s="1"/>
      <c r="N1329" s="1"/>
      <c r="O1329" s="1"/>
      <c r="P1329" s="1"/>
      <c r="Q1329" s="1"/>
      <c r="R1329" s="1"/>
      <c r="S1329" s="1"/>
      <c r="T1329" s="1"/>
      <c r="U1329" s="1"/>
      <c r="V1329" s="1"/>
      <c r="W1329" s="1"/>
      <c r="X1329" s="1"/>
      <c r="Y1329" s="1"/>
    </row>
    <row r="1330" spans="1:25" ht="9.75" customHeight="1">
      <c r="A1330" s="1"/>
      <c r="B1330" s="1"/>
      <c r="C1330" s="1"/>
      <c r="D1330" s="1"/>
      <c r="E1330" s="1"/>
      <c r="F1330" s="1"/>
      <c r="G1330" s="1"/>
      <c r="H1330" s="1"/>
      <c r="I1330" s="1"/>
      <c r="J1330" s="1"/>
      <c r="K1330" s="1"/>
      <c r="L1330" s="1"/>
      <c r="M1330" s="1"/>
      <c r="N1330" s="1"/>
      <c r="O1330" s="1"/>
      <c r="P1330" s="1"/>
      <c r="Q1330" s="1"/>
      <c r="R1330" s="1"/>
      <c r="S1330" s="1"/>
      <c r="T1330" s="1"/>
      <c r="U1330" s="1"/>
      <c r="V1330" s="1"/>
      <c r="W1330" s="1"/>
      <c r="X1330" s="1"/>
      <c r="Y1330" s="1"/>
    </row>
    <row r="1331" spans="1:25" ht="9.75" customHeight="1">
      <c r="A1331" s="1"/>
      <c r="B1331" s="1"/>
      <c r="C1331" s="1"/>
      <c r="D1331" s="1"/>
      <c r="E1331" s="1"/>
      <c r="F1331" s="1"/>
      <c r="G1331" s="1"/>
      <c r="H1331" s="1"/>
      <c r="I1331" s="1"/>
      <c r="J1331" s="1"/>
      <c r="K1331" s="1"/>
      <c r="L1331" s="1"/>
      <c r="M1331" s="1"/>
      <c r="N1331" s="1"/>
      <c r="O1331" s="1"/>
      <c r="P1331" s="1"/>
      <c r="Q1331" s="1"/>
      <c r="R1331" s="1"/>
      <c r="S1331" s="1"/>
      <c r="T1331" s="1"/>
      <c r="U1331" s="1"/>
      <c r="V1331" s="1"/>
      <c r="W1331" s="1"/>
      <c r="X1331" s="1"/>
      <c r="Y1331" s="1"/>
    </row>
    <row r="1332" spans="1:25" ht="9.75" customHeight="1">
      <c r="A1332" s="1"/>
      <c r="B1332" s="1"/>
      <c r="C1332" s="1"/>
      <c r="D1332" s="1"/>
      <c r="E1332" s="1"/>
      <c r="F1332" s="1"/>
      <c r="G1332" s="1"/>
      <c r="H1332" s="1"/>
      <c r="I1332" s="1"/>
      <c r="J1332" s="1"/>
      <c r="K1332" s="1"/>
      <c r="L1332" s="1"/>
      <c r="M1332" s="1"/>
      <c r="N1332" s="1"/>
      <c r="O1332" s="1"/>
      <c r="P1332" s="1"/>
      <c r="Q1332" s="1"/>
      <c r="R1332" s="1"/>
      <c r="S1332" s="1"/>
      <c r="T1332" s="1"/>
      <c r="U1332" s="1"/>
      <c r="V1332" s="1"/>
      <c r="W1332" s="1"/>
      <c r="X1332" s="1"/>
      <c r="Y1332" s="1"/>
    </row>
    <row r="1333" spans="1:25" ht="9.75" customHeight="1">
      <c r="A1333" s="1"/>
      <c r="B1333" s="1"/>
      <c r="C1333" s="1"/>
      <c r="D1333" s="1"/>
      <c r="E1333" s="1"/>
      <c r="F1333" s="1"/>
      <c r="G1333" s="1"/>
      <c r="H1333" s="1"/>
      <c r="I1333" s="1"/>
      <c r="J1333" s="1"/>
      <c r="K1333" s="1"/>
      <c r="L1333" s="1"/>
      <c r="M1333" s="1"/>
      <c r="N1333" s="1"/>
      <c r="O1333" s="1"/>
      <c r="P1333" s="1"/>
      <c r="Q1333" s="1"/>
      <c r="R1333" s="1"/>
      <c r="S1333" s="1"/>
      <c r="T1333" s="1"/>
      <c r="U1333" s="1"/>
      <c r="V1333" s="1"/>
      <c r="W1333" s="1"/>
      <c r="X1333" s="1"/>
      <c r="Y1333" s="1"/>
    </row>
    <row r="1334" spans="1:25" ht="9.75" customHeight="1">
      <c r="A1334" s="1"/>
      <c r="B1334" s="1"/>
      <c r="C1334" s="1"/>
      <c r="D1334" s="1"/>
      <c r="E1334" s="1"/>
      <c r="F1334" s="1"/>
      <c r="G1334" s="1"/>
      <c r="H1334" s="1"/>
      <c r="I1334" s="1"/>
      <c r="J1334" s="1"/>
      <c r="K1334" s="1"/>
      <c r="L1334" s="1"/>
      <c r="M1334" s="1"/>
      <c r="N1334" s="1"/>
      <c r="O1334" s="1"/>
      <c r="P1334" s="1"/>
      <c r="Q1334" s="1"/>
      <c r="R1334" s="1"/>
      <c r="S1334" s="1"/>
      <c r="T1334" s="1"/>
      <c r="U1334" s="1"/>
      <c r="V1334" s="1"/>
      <c r="W1334" s="1"/>
      <c r="X1334" s="1"/>
      <c r="Y1334" s="1"/>
    </row>
    <row r="1335" spans="1:25" ht="9.75" customHeight="1">
      <c r="A1335" s="1"/>
      <c r="B1335" s="1"/>
      <c r="C1335" s="1"/>
      <c r="D1335" s="1"/>
      <c r="E1335" s="1"/>
      <c r="F1335" s="1"/>
      <c r="G1335" s="1"/>
      <c r="H1335" s="1"/>
      <c r="I1335" s="1"/>
      <c r="J1335" s="1"/>
      <c r="K1335" s="1"/>
      <c r="L1335" s="1"/>
      <c r="M1335" s="1"/>
      <c r="N1335" s="1"/>
      <c r="O1335" s="1"/>
      <c r="P1335" s="1"/>
      <c r="Q1335" s="1"/>
      <c r="R1335" s="1"/>
      <c r="S1335" s="1"/>
      <c r="T1335" s="1"/>
      <c r="U1335" s="1"/>
      <c r="V1335" s="1"/>
      <c r="W1335" s="1"/>
      <c r="X1335" s="1"/>
      <c r="Y1335" s="1"/>
    </row>
    <row r="1336" spans="1:25" ht="9.75" customHeight="1">
      <c r="A1336" s="1"/>
      <c r="B1336" s="1"/>
      <c r="C1336" s="1"/>
      <c r="D1336" s="1"/>
      <c r="E1336" s="1"/>
      <c r="F1336" s="1"/>
      <c r="G1336" s="1"/>
      <c r="H1336" s="1"/>
      <c r="I1336" s="1"/>
      <c r="J1336" s="1"/>
      <c r="K1336" s="1"/>
      <c r="L1336" s="1"/>
      <c r="M1336" s="1"/>
      <c r="N1336" s="1"/>
      <c r="O1336" s="1"/>
      <c r="P1336" s="1"/>
      <c r="Q1336" s="1"/>
      <c r="R1336" s="1"/>
      <c r="S1336" s="1"/>
      <c r="T1336" s="1"/>
      <c r="U1336" s="1"/>
      <c r="V1336" s="1"/>
      <c r="W1336" s="1"/>
      <c r="X1336" s="1"/>
      <c r="Y1336" s="1"/>
    </row>
    <row r="1337" spans="1:25" ht="9.75" customHeight="1">
      <c r="A1337" s="1"/>
      <c r="B1337" s="1"/>
      <c r="C1337" s="1"/>
      <c r="D1337" s="1"/>
      <c r="E1337" s="1"/>
      <c r="F1337" s="1"/>
      <c r="G1337" s="1"/>
      <c r="H1337" s="1"/>
      <c r="I1337" s="1"/>
      <c r="J1337" s="1"/>
      <c r="K1337" s="1"/>
      <c r="L1337" s="1"/>
      <c r="M1337" s="1"/>
      <c r="N1337" s="1"/>
      <c r="O1337" s="1"/>
      <c r="P1337" s="1"/>
      <c r="Q1337" s="1"/>
      <c r="R1337" s="1"/>
      <c r="S1337" s="1"/>
      <c r="T1337" s="1"/>
      <c r="U1337" s="1"/>
      <c r="V1337" s="1"/>
      <c r="W1337" s="1"/>
      <c r="X1337" s="1"/>
      <c r="Y1337" s="1"/>
    </row>
    <row r="1338" spans="1:25" ht="9.75" customHeight="1">
      <c r="A1338" s="1"/>
      <c r="B1338" s="1"/>
      <c r="C1338" s="1"/>
      <c r="D1338" s="1"/>
      <c r="E1338" s="1"/>
      <c r="F1338" s="1"/>
      <c r="G1338" s="1"/>
      <c r="H1338" s="1"/>
      <c r="I1338" s="1"/>
      <c r="J1338" s="1"/>
      <c r="K1338" s="1"/>
      <c r="L1338" s="1"/>
      <c r="M1338" s="1"/>
      <c r="N1338" s="1"/>
      <c r="O1338" s="1"/>
      <c r="P1338" s="1"/>
      <c r="Q1338" s="1"/>
      <c r="R1338" s="1"/>
      <c r="S1338" s="1"/>
      <c r="T1338" s="1"/>
      <c r="U1338" s="1"/>
      <c r="V1338" s="1"/>
      <c r="W1338" s="1"/>
      <c r="X1338" s="1"/>
      <c r="Y1338" s="1"/>
    </row>
    <row r="1339" spans="1:25" ht="9.75" customHeight="1">
      <c r="A1339" s="1"/>
      <c r="B1339" s="1"/>
      <c r="C1339" s="1"/>
      <c r="D1339" s="1"/>
      <c r="E1339" s="1"/>
      <c r="F1339" s="1"/>
      <c r="G1339" s="1"/>
      <c r="H1339" s="1"/>
      <c r="I1339" s="1"/>
      <c r="J1339" s="1"/>
      <c r="K1339" s="1"/>
      <c r="L1339" s="1"/>
      <c r="M1339" s="1"/>
      <c r="N1339" s="1"/>
      <c r="O1339" s="1"/>
      <c r="P1339" s="1"/>
      <c r="Q1339" s="1"/>
      <c r="R1339" s="1"/>
      <c r="S1339" s="1"/>
      <c r="T1339" s="1"/>
      <c r="U1339" s="1"/>
      <c r="V1339" s="1"/>
      <c r="W1339" s="1"/>
      <c r="X1339" s="1"/>
      <c r="Y1339" s="1"/>
    </row>
    <row r="1340" spans="1:25" ht="9.75" customHeight="1">
      <c r="A1340" s="1"/>
      <c r="B1340" s="1"/>
      <c r="C1340" s="1"/>
      <c r="D1340" s="1"/>
      <c r="E1340" s="1"/>
      <c r="F1340" s="1"/>
      <c r="G1340" s="1"/>
      <c r="H1340" s="1"/>
      <c r="I1340" s="1"/>
      <c r="J1340" s="1"/>
      <c r="K1340" s="1"/>
      <c r="L1340" s="1"/>
      <c r="M1340" s="1"/>
      <c r="N1340" s="1"/>
      <c r="O1340" s="1"/>
      <c r="P1340" s="1"/>
      <c r="Q1340" s="1"/>
      <c r="R1340" s="1"/>
      <c r="S1340" s="1"/>
      <c r="T1340" s="1"/>
      <c r="U1340" s="1"/>
      <c r="V1340" s="1"/>
      <c r="W1340" s="1"/>
      <c r="X1340" s="1"/>
      <c r="Y1340" s="1"/>
    </row>
    <row r="1341" spans="1:25" ht="9.75" customHeight="1">
      <c r="A1341" s="1"/>
      <c r="B1341" s="1"/>
      <c r="C1341" s="1"/>
      <c r="D1341" s="1"/>
      <c r="E1341" s="1"/>
      <c r="F1341" s="1"/>
      <c r="G1341" s="1"/>
      <c r="H1341" s="1"/>
      <c r="I1341" s="1"/>
      <c r="J1341" s="1"/>
      <c r="K1341" s="1"/>
      <c r="L1341" s="1"/>
      <c r="M1341" s="1"/>
      <c r="N1341" s="1"/>
      <c r="O1341" s="1"/>
      <c r="P1341" s="1"/>
      <c r="Q1341" s="1"/>
      <c r="R1341" s="1"/>
      <c r="S1341" s="1"/>
      <c r="T1341" s="1"/>
      <c r="U1341" s="1"/>
      <c r="V1341" s="1"/>
      <c r="W1341" s="1"/>
      <c r="X1341" s="1"/>
      <c r="Y1341" s="1"/>
    </row>
    <row r="1342" spans="1:25" ht="9.75" customHeight="1">
      <c r="A1342" s="1"/>
      <c r="B1342" s="1"/>
      <c r="C1342" s="1"/>
      <c r="D1342" s="1"/>
      <c r="E1342" s="1"/>
      <c r="F1342" s="1"/>
      <c r="G1342" s="1"/>
      <c r="H1342" s="1"/>
      <c r="I1342" s="1"/>
      <c r="J1342" s="1"/>
      <c r="K1342" s="1"/>
      <c r="L1342" s="1"/>
      <c r="M1342" s="1"/>
      <c r="N1342" s="1"/>
      <c r="O1342" s="1"/>
      <c r="P1342" s="1"/>
      <c r="Q1342" s="1"/>
      <c r="R1342" s="1"/>
      <c r="S1342" s="1"/>
      <c r="T1342" s="1"/>
      <c r="U1342" s="1"/>
      <c r="V1342" s="1"/>
      <c r="W1342" s="1"/>
      <c r="X1342" s="1"/>
      <c r="Y1342" s="1"/>
    </row>
    <row r="1343" spans="1:25" ht="9.75" customHeight="1">
      <c r="A1343" s="1"/>
      <c r="B1343" s="1"/>
      <c r="C1343" s="1"/>
      <c r="D1343" s="1"/>
      <c r="E1343" s="1"/>
      <c r="F1343" s="1"/>
      <c r="G1343" s="1"/>
      <c r="H1343" s="1"/>
      <c r="I1343" s="1"/>
      <c r="J1343" s="1"/>
      <c r="K1343" s="1"/>
      <c r="L1343" s="1"/>
      <c r="M1343" s="1"/>
      <c r="N1343" s="1"/>
      <c r="O1343" s="1"/>
      <c r="P1343" s="1"/>
      <c r="Q1343" s="1"/>
      <c r="R1343" s="1"/>
      <c r="S1343" s="1"/>
      <c r="T1343" s="1"/>
      <c r="U1343" s="1"/>
      <c r="V1343" s="1"/>
      <c r="W1343" s="1"/>
      <c r="X1343" s="1"/>
      <c r="Y1343" s="1"/>
    </row>
    <row r="1344" spans="1:25" ht="9.75" customHeight="1">
      <c r="A1344" s="1"/>
      <c r="B1344" s="1"/>
      <c r="C1344" s="1"/>
      <c r="D1344" s="1"/>
      <c r="E1344" s="1"/>
      <c r="F1344" s="1"/>
      <c r="G1344" s="1"/>
      <c r="H1344" s="1"/>
      <c r="I1344" s="1"/>
      <c r="J1344" s="1"/>
      <c r="K1344" s="1"/>
      <c r="L1344" s="1"/>
      <c r="M1344" s="1"/>
      <c r="N1344" s="1"/>
      <c r="O1344" s="1"/>
      <c r="P1344" s="1"/>
      <c r="Q1344" s="1"/>
      <c r="R1344" s="1"/>
      <c r="S1344" s="1"/>
      <c r="T1344" s="1"/>
      <c r="U1344" s="1"/>
      <c r="V1344" s="1"/>
      <c r="W1344" s="1"/>
      <c r="X1344" s="1"/>
      <c r="Y1344" s="1"/>
    </row>
    <row r="1345" spans="1:25" ht="9.75" customHeight="1">
      <c r="A1345" s="1"/>
      <c r="B1345" s="1"/>
      <c r="C1345" s="1"/>
      <c r="D1345" s="1"/>
      <c r="E1345" s="1"/>
      <c r="F1345" s="1"/>
      <c r="G1345" s="1"/>
      <c r="H1345" s="1"/>
      <c r="I1345" s="1"/>
      <c r="J1345" s="1"/>
      <c r="K1345" s="1"/>
      <c r="L1345" s="1"/>
      <c r="M1345" s="1"/>
      <c r="N1345" s="1"/>
      <c r="O1345" s="1"/>
      <c r="P1345" s="1"/>
      <c r="Q1345" s="1"/>
      <c r="R1345" s="1"/>
      <c r="S1345" s="1"/>
      <c r="T1345" s="1"/>
      <c r="U1345" s="1"/>
      <c r="V1345" s="1"/>
      <c r="W1345" s="1"/>
      <c r="X1345" s="1"/>
      <c r="Y1345" s="1"/>
    </row>
    <row r="1346" spans="1:25" ht="9.75" customHeight="1">
      <c r="A1346" s="1"/>
      <c r="B1346" s="1"/>
      <c r="C1346" s="1"/>
      <c r="D1346" s="1"/>
      <c r="E1346" s="1"/>
      <c r="F1346" s="1"/>
      <c r="G1346" s="1"/>
      <c r="H1346" s="1"/>
      <c r="I1346" s="1"/>
      <c r="J1346" s="1"/>
      <c r="K1346" s="1"/>
      <c r="L1346" s="1"/>
      <c r="M1346" s="1"/>
      <c r="N1346" s="1"/>
      <c r="O1346" s="1"/>
      <c r="P1346" s="1"/>
      <c r="Q1346" s="1"/>
      <c r="R1346" s="1"/>
      <c r="S1346" s="1"/>
      <c r="T1346" s="1"/>
      <c r="U1346" s="1"/>
      <c r="V1346" s="1"/>
      <c r="W1346" s="1"/>
      <c r="X1346" s="1"/>
      <c r="Y1346" s="1"/>
    </row>
    <row r="1347" spans="1:25" ht="9.75" customHeight="1">
      <c r="A1347" s="1"/>
      <c r="B1347" s="1"/>
      <c r="C1347" s="1"/>
      <c r="D1347" s="1"/>
      <c r="E1347" s="1"/>
      <c r="F1347" s="1"/>
      <c r="G1347" s="1"/>
      <c r="H1347" s="1"/>
      <c r="I1347" s="1"/>
      <c r="J1347" s="1"/>
      <c r="K1347" s="1"/>
      <c r="L1347" s="1"/>
      <c r="M1347" s="1"/>
      <c r="N1347" s="1"/>
      <c r="O1347" s="1"/>
      <c r="P1347" s="1"/>
      <c r="Q1347" s="1"/>
      <c r="R1347" s="1"/>
      <c r="S1347" s="1"/>
      <c r="T1347" s="1"/>
      <c r="U1347" s="1"/>
      <c r="V1347" s="1"/>
      <c r="W1347" s="1"/>
      <c r="X1347" s="1"/>
      <c r="Y1347" s="1"/>
    </row>
    <row r="1348" spans="1:25" ht="9.75" customHeight="1">
      <c r="A1348" s="1"/>
      <c r="B1348" s="1"/>
      <c r="C1348" s="1"/>
      <c r="D1348" s="1"/>
      <c r="E1348" s="1"/>
      <c r="F1348" s="1"/>
      <c r="G1348" s="1"/>
      <c r="H1348" s="1"/>
      <c r="I1348" s="1"/>
      <c r="J1348" s="1"/>
      <c r="K1348" s="1"/>
      <c r="L1348" s="1"/>
      <c r="M1348" s="1"/>
      <c r="N1348" s="1"/>
      <c r="O1348" s="1"/>
      <c r="P1348" s="1"/>
      <c r="Q1348" s="1"/>
      <c r="R1348" s="1"/>
      <c r="S1348" s="1"/>
      <c r="T1348" s="1"/>
      <c r="U1348" s="1"/>
      <c r="V1348" s="1"/>
      <c r="W1348" s="1"/>
      <c r="X1348" s="1"/>
      <c r="Y1348" s="1"/>
    </row>
    <row r="1349" spans="1:25" ht="9.75" customHeight="1">
      <c r="A1349" s="1"/>
      <c r="B1349" s="1"/>
      <c r="C1349" s="1"/>
      <c r="D1349" s="1"/>
      <c r="E1349" s="1"/>
      <c r="F1349" s="1"/>
      <c r="G1349" s="1"/>
      <c r="H1349" s="1"/>
      <c r="I1349" s="1"/>
      <c r="J1349" s="1"/>
      <c r="K1349" s="1"/>
      <c r="L1349" s="1"/>
      <c r="M1349" s="1"/>
      <c r="N1349" s="1"/>
      <c r="O1349" s="1"/>
      <c r="P1349" s="1"/>
      <c r="Q1349" s="1"/>
      <c r="R1349" s="1"/>
      <c r="S1349" s="1"/>
      <c r="T1349" s="1"/>
      <c r="U1349" s="1"/>
      <c r="V1349" s="1"/>
      <c r="W1349" s="1"/>
      <c r="X1349" s="1"/>
      <c r="Y1349" s="1"/>
    </row>
    <row r="1350" spans="1:25" ht="9.75" customHeight="1">
      <c r="A1350" s="1"/>
      <c r="B1350" s="1"/>
      <c r="C1350" s="1"/>
      <c r="D1350" s="1"/>
      <c r="E1350" s="1"/>
      <c r="F1350" s="1"/>
      <c r="G1350" s="1"/>
      <c r="H1350" s="1"/>
      <c r="I1350" s="1"/>
      <c r="J1350" s="1"/>
      <c r="K1350" s="1"/>
      <c r="L1350" s="1"/>
      <c r="M1350" s="1"/>
      <c r="N1350" s="1"/>
      <c r="O1350" s="1"/>
      <c r="P1350" s="1"/>
      <c r="Q1350" s="1"/>
      <c r="R1350" s="1"/>
      <c r="S1350" s="1"/>
      <c r="T1350" s="1"/>
      <c r="U1350" s="1"/>
      <c r="V1350" s="1"/>
      <c r="W1350" s="1"/>
      <c r="X1350" s="1"/>
      <c r="Y1350" s="1"/>
    </row>
    <row r="1351" spans="1:25" ht="9.75" customHeight="1">
      <c r="A1351" s="1"/>
      <c r="B1351" s="1"/>
      <c r="C1351" s="1"/>
      <c r="D1351" s="1"/>
      <c r="E1351" s="1"/>
      <c r="F1351" s="1"/>
      <c r="G1351" s="1"/>
      <c r="H1351" s="1"/>
      <c r="I1351" s="1"/>
      <c r="J1351" s="1"/>
      <c r="K1351" s="1"/>
      <c r="L1351" s="1"/>
      <c r="M1351" s="1"/>
      <c r="N1351" s="1"/>
      <c r="O1351" s="1"/>
      <c r="P1351" s="1"/>
      <c r="Q1351" s="1"/>
      <c r="R1351" s="1"/>
      <c r="S1351" s="1"/>
      <c r="T1351" s="1"/>
      <c r="U1351" s="1"/>
      <c r="V1351" s="1"/>
      <c r="W1351" s="1"/>
      <c r="X1351" s="1"/>
      <c r="Y1351" s="1"/>
    </row>
    <row r="1352" spans="1:25" ht="9.75" customHeight="1">
      <c r="A1352" s="1"/>
      <c r="B1352" s="1"/>
      <c r="C1352" s="1"/>
      <c r="D1352" s="1"/>
      <c r="E1352" s="1"/>
      <c r="F1352" s="1"/>
      <c r="G1352" s="1"/>
      <c r="H1352" s="1"/>
      <c r="I1352" s="1"/>
      <c r="J1352" s="1"/>
      <c r="K1352" s="1"/>
      <c r="L1352" s="1"/>
      <c r="M1352" s="1"/>
      <c r="N1352" s="1"/>
      <c r="O1352" s="1"/>
      <c r="P1352" s="1"/>
      <c r="Q1352" s="1"/>
      <c r="R1352" s="1"/>
      <c r="S1352" s="1"/>
      <c r="T1352" s="1"/>
      <c r="U1352" s="1"/>
      <c r="V1352" s="1"/>
      <c r="W1352" s="1"/>
      <c r="X1352" s="1"/>
      <c r="Y1352" s="1"/>
    </row>
    <row r="1353" spans="1:25" ht="9.75" customHeight="1">
      <c r="A1353" s="1"/>
      <c r="B1353" s="1"/>
      <c r="C1353" s="1"/>
      <c r="D1353" s="1"/>
      <c r="E1353" s="1"/>
      <c r="F1353" s="1"/>
      <c r="G1353" s="1"/>
      <c r="H1353" s="1"/>
      <c r="I1353" s="1"/>
      <c r="J1353" s="1"/>
      <c r="K1353" s="1"/>
      <c r="L1353" s="1"/>
      <c r="M1353" s="1"/>
      <c r="N1353" s="1"/>
      <c r="O1353" s="1"/>
      <c r="P1353" s="1"/>
      <c r="Q1353" s="1"/>
      <c r="R1353" s="1"/>
      <c r="S1353" s="1"/>
      <c r="T1353" s="1"/>
      <c r="U1353" s="1"/>
      <c r="V1353" s="1"/>
      <c r="W1353" s="1"/>
      <c r="X1353" s="1"/>
      <c r="Y1353" s="1"/>
    </row>
    <row r="1354" spans="1:25" ht="9.75" customHeight="1">
      <c r="A1354" s="1"/>
      <c r="B1354" s="1"/>
      <c r="C1354" s="1"/>
      <c r="D1354" s="1"/>
      <c r="E1354" s="1"/>
      <c r="F1354" s="1"/>
      <c r="G1354" s="1"/>
      <c r="H1354" s="1"/>
      <c r="I1354" s="1"/>
      <c r="J1354" s="1"/>
      <c r="K1354" s="1"/>
      <c r="L1354" s="1"/>
      <c r="M1354" s="1"/>
      <c r="N1354" s="1"/>
      <c r="O1354" s="1"/>
      <c r="P1354" s="1"/>
      <c r="Q1354" s="1"/>
      <c r="R1354" s="1"/>
      <c r="S1354" s="1"/>
      <c r="T1354" s="1"/>
      <c r="U1354" s="1"/>
      <c r="V1354" s="1"/>
      <c r="W1354" s="1"/>
      <c r="X1354" s="1"/>
      <c r="Y1354" s="1"/>
    </row>
    <row r="1355" spans="1:25" ht="9.75" customHeight="1">
      <c r="A1355" s="1"/>
      <c r="B1355" s="1"/>
      <c r="C1355" s="1"/>
      <c r="D1355" s="1"/>
      <c r="E1355" s="1"/>
      <c r="F1355" s="1"/>
      <c r="G1355" s="1"/>
      <c r="H1355" s="1"/>
      <c r="I1355" s="1"/>
      <c r="J1355" s="1"/>
      <c r="K1355" s="1"/>
      <c r="L1355" s="1"/>
      <c r="M1355" s="1"/>
      <c r="N1355" s="1"/>
      <c r="O1355" s="1"/>
      <c r="P1355" s="1"/>
      <c r="Q1355" s="1"/>
      <c r="R1355" s="1"/>
      <c r="S1355" s="1"/>
      <c r="T1355" s="1"/>
      <c r="U1355" s="1"/>
      <c r="V1355" s="1"/>
      <c r="W1355" s="1"/>
      <c r="X1355" s="1"/>
      <c r="Y1355" s="1"/>
    </row>
    <row r="1356" spans="1:25" ht="9.75" customHeight="1">
      <c r="A1356" s="1"/>
      <c r="B1356" s="1"/>
      <c r="C1356" s="1"/>
      <c r="D1356" s="1"/>
      <c r="E1356" s="1"/>
      <c r="F1356" s="1"/>
      <c r="G1356" s="1"/>
      <c r="H1356" s="1"/>
      <c r="I1356" s="1"/>
      <c r="J1356" s="1"/>
      <c r="K1356" s="1"/>
      <c r="L1356" s="1"/>
      <c r="M1356" s="1"/>
      <c r="N1356" s="1"/>
      <c r="O1356" s="1"/>
      <c r="P1356" s="1"/>
      <c r="Q1356" s="1"/>
      <c r="R1356" s="1"/>
      <c r="S1356" s="1"/>
      <c r="T1356" s="1"/>
      <c r="U1356" s="1"/>
      <c r="V1356" s="1"/>
      <c r="W1356" s="1"/>
      <c r="X1356" s="1"/>
      <c r="Y1356" s="1"/>
    </row>
    <row r="1357" spans="1:25" ht="9.75" customHeight="1">
      <c r="A1357" s="1"/>
      <c r="B1357" s="1"/>
      <c r="C1357" s="1"/>
      <c r="D1357" s="1"/>
      <c r="E1357" s="1"/>
      <c r="F1357" s="1"/>
      <c r="G1357" s="1"/>
      <c r="H1357" s="1"/>
      <c r="I1357" s="1"/>
      <c r="J1357" s="1"/>
      <c r="K1357" s="1"/>
      <c r="L1357" s="1"/>
      <c r="M1357" s="1"/>
      <c r="N1357" s="1"/>
      <c r="O1357" s="1"/>
      <c r="P1357" s="1"/>
      <c r="Q1357" s="1"/>
      <c r="R1357" s="1"/>
      <c r="S1357" s="1"/>
      <c r="T1357" s="1"/>
      <c r="U1357" s="1"/>
      <c r="V1357" s="1"/>
      <c r="W1357" s="1"/>
      <c r="X1357" s="1"/>
      <c r="Y1357" s="1"/>
    </row>
    <row r="1358" spans="1:25" ht="9.75" customHeight="1">
      <c r="A1358" s="1"/>
      <c r="B1358" s="1"/>
      <c r="C1358" s="1"/>
      <c r="D1358" s="1"/>
      <c r="E1358" s="1"/>
      <c r="F1358" s="1"/>
      <c r="G1358" s="1"/>
      <c r="H1358" s="1"/>
      <c r="I1358" s="1"/>
      <c r="J1358" s="1"/>
      <c r="K1358" s="1"/>
      <c r="L1358" s="1"/>
      <c r="M1358" s="1"/>
      <c r="N1358" s="1"/>
      <c r="O1358" s="1"/>
      <c r="P1358" s="1"/>
      <c r="Q1358" s="1"/>
      <c r="R1358" s="1"/>
      <c r="S1358" s="1"/>
      <c r="T1358" s="1"/>
      <c r="U1358" s="1"/>
      <c r="V1358" s="1"/>
      <c r="W1358" s="1"/>
      <c r="X1358" s="1"/>
      <c r="Y1358" s="1"/>
    </row>
    <row r="1359" spans="1:25" ht="9.75" customHeight="1">
      <c r="A1359" s="1"/>
      <c r="B1359" s="1"/>
      <c r="C1359" s="1"/>
      <c r="D1359" s="1"/>
      <c r="E1359" s="1"/>
      <c r="F1359" s="1"/>
      <c r="G1359" s="1"/>
      <c r="H1359" s="1"/>
      <c r="I1359" s="1"/>
      <c r="J1359" s="1"/>
      <c r="K1359" s="1"/>
      <c r="L1359" s="1"/>
      <c r="M1359" s="1"/>
      <c r="N1359" s="1"/>
      <c r="O1359" s="1"/>
      <c r="P1359" s="1"/>
      <c r="Q1359" s="1"/>
      <c r="R1359" s="1"/>
      <c r="S1359" s="1"/>
      <c r="T1359" s="1"/>
      <c r="U1359" s="1"/>
      <c r="V1359" s="1"/>
      <c r="W1359" s="1"/>
      <c r="X1359" s="1"/>
      <c r="Y1359" s="1"/>
    </row>
    <row r="1360" spans="1:25" ht="9.75" customHeight="1">
      <c r="A1360" s="1"/>
      <c r="B1360" s="1"/>
      <c r="C1360" s="1"/>
      <c r="D1360" s="1"/>
      <c r="E1360" s="1"/>
      <c r="F1360" s="1"/>
      <c r="G1360" s="1"/>
      <c r="H1360" s="1"/>
      <c r="I1360" s="1"/>
      <c r="J1360" s="1"/>
      <c r="K1360" s="1"/>
      <c r="L1360" s="1"/>
      <c r="M1360" s="1"/>
      <c r="N1360" s="1"/>
      <c r="O1360" s="1"/>
      <c r="P1360" s="1"/>
      <c r="Q1360" s="1"/>
      <c r="R1360" s="1"/>
      <c r="S1360" s="1"/>
      <c r="T1360" s="1"/>
      <c r="U1360" s="1"/>
      <c r="V1360" s="1"/>
      <c r="W1360" s="1"/>
      <c r="X1360" s="1"/>
      <c r="Y1360" s="1"/>
    </row>
    <row r="1361" spans="1:25" ht="9.75" customHeight="1">
      <c r="A1361" s="1"/>
      <c r="B1361" s="1"/>
      <c r="C1361" s="1"/>
      <c r="D1361" s="1"/>
      <c r="E1361" s="1"/>
      <c r="F1361" s="1"/>
      <c r="G1361" s="1"/>
      <c r="H1361" s="1"/>
      <c r="I1361" s="1"/>
      <c r="J1361" s="1"/>
      <c r="K1361" s="1"/>
      <c r="L1361" s="1"/>
      <c r="M1361" s="1"/>
      <c r="N1361" s="1"/>
      <c r="O1361" s="1"/>
      <c r="P1361" s="1"/>
      <c r="Q1361" s="1"/>
      <c r="R1361" s="1"/>
      <c r="S1361" s="1"/>
      <c r="T1361" s="1"/>
      <c r="U1361" s="1"/>
      <c r="V1361" s="1"/>
      <c r="W1361" s="1"/>
      <c r="X1361" s="1"/>
      <c r="Y1361" s="1"/>
    </row>
    <row r="1362" spans="1:25" ht="9.75" customHeight="1">
      <c r="A1362" s="1"/>
      <c r="B1362" s="1"/>
      <c r="C1362" s="1"/>
      <c r="D1362" s="1"/>
      <c r="E1362" s="1"/>
      <c r="F1362" s="1"/>
      <c r="G1362" s="1"/>
      <c r="H1362" s="1"/>
      <c r="I1362" s="1"/>
      <c r="J1362" s="1"/>
      <c r="K1362" s="1"/>
      <c r="L1362" s="1"/>
      <c r="M1362" s="1"/>
      <c r="N1362" s="1"/>
      <c r="O1362" s="1"/>
      <c r="P1362" s="1"/>
      <c r="Q1362" s="1"/>
      <c r="R1362" s="1"/>
      <c r="S1362" s="1"/>
      <c r="T1362" s="1"/>
      <c r="U1362" s="1"/>
      <c r="V1362" s="1"/>
      <c r="W1362" s="1"/>
      <c r="X1362" s="1"/>
      <c r="Y1362" s="1"/>
    </row>
    <row r="1363" spans="1:25" ht="9.75" customHeight="1">
      <c r="A1363" s="1"/>
      <c r="B1363" s="1"/>
      <c r="C1363" s="1"/>
      <c r="D1363" s="1"/>
      <c r="E1363" s="1"/>
      <c r="F1363" s="1"/>
      <c r="G1363" s="1"/>
      <c r="H1363" s="1"/>
      <c r="I1363" s="1"/>
      <c r="J1363" s="1"/>
      <c r="K1363" s="1"/>
      <c r="L1363" s="1"/>
      <c r="M1363" s="1"/>
      <c r="N1363" s="1"/>
      <c r="O1363" s="1"/>
      <c r="P1363" s="1"/>
      <c r="Q1363" s="1"/>
      <c r="R1363" s="1"/>
      <c r="S1363" s="1"/>
      <c r="T1363" s="1"/>
      <c r="U1363" s="1"/>
      <c r="V1363" s="1"/>
      <c r="W1363" s="1"/>
      <c r="X1363" s="1"/>
      <c r="Y1363" s="1"/>
    </row>
    <row r="1364" spans="1:25" ht="9.75" customHeight="1">
      <c r="A1364" s="1"/>
      <c r="B1364" s="1"/>
      <c r="C1364" s="1"/>
      <c r="D1364" s="1"/>
      <c r="E1364" s="1"/>
      <c r="F1364" s="1"/>
      <c r="G1364" s="1"/>
      <c r="H1364" s="1"/>
      <c r="I1364" s="1"/>
      <c r="J1364" s="1"/>
      <c r="K1364" s="1"/>
      <c r="L1364" s="1"/>
      <c r="M1364" s="1"/>
      <c r="N1364" s="1"/>
      <c r="O1364" s="1"/>
      <c r="P1364" s="1"/>
      <c r="Q1364" s="1"/>
      <c r="R1364" s="1"/>
      <c r="S1364" s="1"/>
      <c r="T1364" s="1"/>
      <c r="U1364" s="1"/>
      <c r="V1364" s="1"/>
      <c r="W1364" s="1"/>
      <c r="X1364" s="1"/>
      <c r="Y1364" s="1"/>
    </row>
    <row r="1365" spans="1:25" ht="9.75" customHeight="1">
      <c r="A1365" s="1"/>
      <c r="B1365" s="1"/>
      <c r="C1365" s="1"/>
      <c r="D1365" s="1"/>
      <c r="E1365" s="1"/>
      <c r="F1365" s="1"/>
      <c r="G1365" s="1"/>
      <c r="H1365" s="1"/>
      <c r="I1365" s="1"/>
      <c r="J1365" s="1"/>
      <c r="K1365" s="1"/>
      <c r="L1365" s="1"/>
      <c r="M1365" s="1"/>
      <c r="N1365" s="1"/>
      <c r="O1365" s="1"/>
      <c r="P1365" s="1"/>
      <c r="Q1365" s="1"/>
      <c r="R1365" s="1"/>
      <c r="S1365" s="1"/>
      <c r="T1365" s="1"/>
      <c r="U1365" s="1"/>
      <c r="V1365" s="1"/>
      <c r="W1365" s="1"/>
      <c r="X1365" s="1"/>
      <c r="Y1365" s="1"/>
    </row>
    <row r="1366" spans="1:25" ht="9.75" customHeight="1">
      <c r="A1366" s="1"/>
      <c r="B1366" s="1"/>
      <c r="C1366" s="1"/>
      <c r="D1366" s="1"/>
      <c r="E1366" s="1"/>
      <c r="F1366" s="1"/>
      <c r="G1366" s="1"/>
      <c r="H1366" s="1"/>
      <c r="I1366" s="1"/>
      <c r="J1366" s="1"/>
      <c r="K1366" s="1"/>
      <c r="L1366" s="1"/>
      <c r="M1366" s="1"/>
      <c r="N1366" s="1"/>
      <c r="O1366" s="1"/>
      <c r="P1366" s="1"/>
      <c r="Q1366" s="1"/>
      <c r="R1366" s="1"/>
      <c r="S1366" s="1"/>
      <c r="T1366" s="1"/>
      <c r="U1366" s="1"/>
      <c r="V1366" s="1"/>
      <c r="W1366" s="1"/>
      <c r="X1366" s="1"/>
      <c r="Y1366" s="1"/>
    </row>
    <row r="1367" spans="1:25" ht="9.75" customHeight="1">
      <c r="A1367" s="1"/>
      <c r="B1367" s="1"/>
      <c r="C1367" s="1"/>
      <c r="D1367" s="1"/>
      <c r="E1367" s="1"/>
      <c r="F1367" s="1"/>
      <c r="G1367" s="1"/>
      <c r="H1367" s="1"/>
      <c r="I1367" s="1"/>
      <c r="J1367" s="1"/>
      <c r="K1367" s="1"/>
      <c r="L1367" s="1"/>
      <c r="M1367" s="1"/>
      <c r="N1367" s="1"/>
      <c r="O1367" s="1"/>
      <c r="P1367" s="1"/>
      <c r="Q1367" s="1"/>
      <c r="R1367" s="1"/>
      <c r="S1367" s="1"/>
      <c r="T1367" s="1"/>
      <c r="U1367" s="1"/>
      <c r="V1367" s="1"/>
      <c r="W1367" s="1"/>
      <c r="X1367" s="1"/>
      <c r="Y1367" s="1"/>
    </row>
    <row r="1368" spans="1:25" ht="9.75" customHeight="1">
      <c r="A1368" s="1"/>
      <c r="B1368" s="1"/>
      <c r="C1368" s="1"/>
      <c r="D1368" s="1"/>
      <c r="E1368" s="1"/>
      <c r="F1368" s="1"/>
      <c r="G1368" s="1"/>
      <c r="H1368" s="1"/>
      <c r="I1368" s="1"/>
      <c r="J1368" s="1"/>
      <c r="K1368" s="1"/>
      <c r="L1368" s="1"/>
      <c r="M1368" s="1"/>
      <c r="N1368" s="1"/>
      <c r="O1368" s="1"/>
      <c r="P1368" s="1"/>
      <c r="Q1368" s="1"/>
      <c r="R1368" s="1"/>
      <c r="S1368" s="1"/>
      <c r="T1368" s="1"/>
      <c r="U1368" s="1"/>
      <c r="V1368" s="1"/>
      <c r="W1368" s="1"/>
      <c r="X1368" s="1"/>
      <c r="Y1368" s="1"/>
    </row>
    <row r="1369" spans="1:25" ht="9.75" customHeight="1">
      <c r="A1369" s="1"/>
      <c r="B1369" s="1"/>
      <c r="C1369" s="1"/>
      <c r="D1369" s="1"/>
      <c r="E1369" s="1"/>
      <c r="F1369" s="1"/>
      <c r="G1369" s="1"/>
      <c r="H1369" s="1"/>
      <c r="I1369" s="1"/>
      <c r="J1369" s="1"/>
      <c r="K1369" s="1"/>
      <c r="L1369" s="1"/>
      <c r="M1369" s="1"/>
      <c r="N1369" s="1"/>
      <c r="O1369" s="1"/>
      <c r="P1369" s="1"/>
      <c r="Q1369" s="1"/>
      <c r="R1369" s="1"/>
      <c r="S1369" s="1"/>
      <c r="T1369" s="1"/>
      <c r="U1369" s="1"/>
      <c r="V1369" s="1"/>
      <c r="W1369" s="1"/>
      <c r="X1369" s="1"/>
      <c r="Y1369" s="1"/>
    </row>
    <row r="1370" spans="1:25" ht="9.75" customHeight="1">
      <c r="A1370" s="1"/>
      <c r="B1370" s="1"/>
      <c r="C1370" s="1"/>
      <c r="D1370" s="1"/>
      <c r="E1370" s="1"/>
      <c r="F1370" s="1"/>
      <c r="G1370" s="1"/>
      <c r="H1370" s="1"/>
      <c r="I1370" s="1"/>
      <c r="J1370" s="1"/>
      <c r="K1370" s="1"/>
      <c r="L1370" s="1"/>
      <c r="M1370" s="1"/>
      <c r="N1370" s="1"/>
      <c r="O1370" s="1"/>
      <c r="P1370" s="1"/>
      <c r="Q1370" s="1"/>
      <c r="R1370" s="1"/>
      <c r="S1370" s="1"/>
      <c r="T1370" s="1"/>
      <c r="U1370" s="1"/>
      <c r="V1370" s="1"/>
      <c r="W1370" s="1"/>
      <c r="X1370" s="1"/>
      <c r="Y1370" s="1"/>
    </row>
    <row r="1371" spans="1:25" ht="9.75" customHeight="1">
      <c r="A1371" s="1"/>
      <c r="B1371" s="1"/>
      <c r="C1371" s="1"/>
      <c r="D1371" s="1"/>
      <c r="E1371" s="1"/>
      <c r="F1371" s="1"/>
      <c r="G1371" s="1"/>
      <c r="H1371" s="1"/>
      <c r="I1371" s="1"/>
      <c r="J1371" s="1"/>
      <c r="K1371" s="1"/>
      <c r="L1371" s="1"/>
      <c r="M1371" s="1"/>
      <c r="N1371" s="1"/>
      <c r="O1371" s="1"/>
      <c r="P1371" s="1"/>
      <c r="Q1371" s="1"/>
      <c r="R1371" s="1"/>
      <c r="S1371" s="1"/>
      <c r="T1371" s="1"/>
      <c r="U1371" s="1"/>
      <c r="V1371" s="1"/>
      <c r="W1371" s="1"/>
      <c r="X1371" s="1"/>
      <c r="Y1371" s="1"/>
    </row>
    <row r="1372" spans="1:25" ht="9.75" customHeight="1">
      <c r="A1372" s="1"/>
      <c r="B1372" s="1"/>
      <c r="C1372" s="1"/>
      <c r="D1372" s="1"/>
      <c r="E1372" s="1"/>
      <c r="F1372" s="1"/>
      <c r="G1372" s="1"/>
      <c r="H1372" s="1"/>
      <c r="I1372" s="1"/>
      <c r="J1372" s="1"/>
      <c r="K1372" s="1"/>
      <c r="L1372" s="1"/>
      <c r="M1372" s="1"/>
      <c r="N1372" s="1"/>
      <c r="O1372" s="1"/>
      <c r="P1372" s="1"/>
      <c r="Q1372" s="1"/>
      <c r="R1372" s="1"/>
      <c r="S1372" s="1"/>
      <c r="T1372" s="1"/>
      <c r="U1372" s="1"/>
      <c r="V1372" s="1"/>
      <c r="W1372" s="1"/>
      <c r="X1372" s="1"/>
      <c r="Y1372" s="1"/>
    </row>
    <row r="1373" spans="1:25" ht="9.75" customHeight="1">
      <c r="A1373" s="1"/>
      <c r="B1373" s="1"/>
      <c r="C1373" s="1"/>
      <c r="D1373" s="1"/>
      <c r="E1373" s="1"/>
      <c r="F1373" s="1"/>
      <c r="G1373" s="1"/>
      <c r="H1373" s="1"/>
      <c r="I1373" s="1"/>
      <c r="J1373" s="1"/>
      <c r="K1373" s="1"/>
      <c r="L1373" s="1"/>
      <c r="M1373" s="1"/>
      <c r="N1373" s="1"/>
      <c r="O1373" s="1"/>
      <c r="P1373" s="1"/>
      <c r="Q1373" s="1"/>
      <c r="R1373" s="1"/>
      <c r="S1373" s="1"/>
      <c r="T1373" s="1"/>
      <c r="U1373" s="1"/>
      <c r="V1373" s="1"/>
      <c r="W1373" s="1"/>
      <c r="X1373" s="1"/>
      <c r="Y1373" s="1"/>
    </row>
    <row r="1374" spans="1:25" ht="9.75" customHeight="1">
      <c r="A1374" s="1"/>
      <c r="B1374" s="1"/>
      <c r="C1374" s="1"/>
      <c r="D1374" s="1"/>
      <c r="E1374" s="1"/>
      <c r="F1374" s="1"/>
      <c r="G1374" s="1"/>
      <c r="H1374" s="1"/>
      <c r="I1374" s="1"/>
      <c r="J1374" s="1"/>
      <c r="K1374" s="1"/>
      <c r="L1374" s="1"/>
      <c r="M1374" s="1"/>
      <c r="N1374" s="1"/>
      <c r="O1374" s="1"/>
      <c r="P1374" s="1"/>
      <c r="Q1374" s="1"/>
      <c r="R1374" s="1"/>
      <c r="S1374" s="1"/>
      <c r="T1374" s="1"/>
      <c r="U1374" s="1"/>
      <c r="V1374" s="1"/>
      <c r="W1374" s="1"/>
      <c r="X1374" s="1"/>
      <c r="Y1374" s="1"/>
    </row>
    <row r="1375" spans="1:25" ht="9.75" customHeight="1">
      <c r="A1375" s="1"/>
      <c r="B1375" s="1"/>
      <c r="C1375" s="1"/>
      <c r="D1375" s="1"/>
      <c r="E1375" s="1"/>
      <c r="F1375" s="1"/>
      <c r="G1375" s="1"/>
      <c r="H1375" s="1"/>
      <c r="I1375" s="1"/>
      <c r="J1375" s="1"/>
      <c r="K1375" s="1"/>
      <c r="L1375" s="1"/>
      <c r="M1375" s="1"/>
      <c r="N1375" s="1"/>
      <c r="O1375" s="1"/>
      <c r="P1375" s="1"/>
      <c r="Q1375" s="1"/>
      <c r="R1375" s="1"/>
      <c r="S1375" s="1"/>
      <c r="T1375" s="1"/>
      <c r="U1375" s="1"/>
      <c r="V1375" s="1"/>
      <c r="W1375" s="1"/>
      <c r="X1375" s="1"/>
      <c r="Y1375" s="1"/>
    </row>
    <row r="1376" spans="1:25" ht="9.75" customHeight="1">
      <c r="A1376" s="1"/>
      <c r="B1376" s="1"/>
      <c r="C1376" s="1"/>
      <c r="D1376" s="1"/>
      <c r="E1376" s="1"/>
      <c r="F1376" s="1"/>
      <c r="G1376" s="1"/>
      <c r="H1376" s="1"/>
      <c r="I1376" s="1"/>
      <c r="J1376" s="1"/>
      <c r="K1376" s="1"/>
      <c r="L1376" s="1"/>
      <c r="M1376" s="1"/>
      <c r="N1376" s="1"/>
      <c r="O1376" s="1"/>
      <c r="P1376" s="1"/>
      <c r="Q1376" s="1"/>
      <c r="R1376" s="1"/>
      <c r="S1376" s="1"/>
      <c r="T1376" s="1"/>
      <c r="U1376" s="1"/>
      <c r="V1376" s="1"/>
      <c r="W1376" s="1"/>
      <c r="X1376" s="1"/>
      <c r="Y1376" s="1"/>
    </row>
    <row r="1377" spans="1:25" ht="9.75" customHeight="1">
      <c r="A1377" s="1"/>
      <c r="B1377" s="1"/>
      <c r="C1377" s="1"/>
      <c r="D1377" s="1"/>
      <c r="E1377" s="1"/>
      <c r="F1377" s="1"/>
      <c r="G1377" s="1"/>
      <c r="H1377" s="1"/>
      <c r="I1377" s="1"/>
      <c r="J1377" s="1"/>
      <c r="K1377" s="1"/>
      <c r="L1377" s="1"/>
      <c r="M1377" s="1"/>
      <c r="N1377" s="1"/>
      <c r="O1377" s="1"/>
      <c r="P1377" s="1"/>
      <c r="Q1377" s="1"/>
      <c r="R1377" s="1"/>
      <c r="S1377" s="1"/>
      <c r="T1377" s="1"/>
      <c r="U1377" s="1"/>
      <c r="V1377" s="1"/>
      <c r="W1377" s="1"/>
      <c r="X1377" s="1"/>
      <c r="Y1377" s="1"/>
    </row>
    <row r="1378" spans="1:25" ht="9.75" customHeight="1">
      <c r="A1378" s="1"/>
      <c r="B1378" s="1"/>
      <c r="C1378" s="1"/>
      <c r="D1378" s="1"/>
      <c r="E1378" s="1"/>
      <c r="F1378" s="1"/>
      <c r="G1378" s="1"/>
      <c r="H1378" s="1"/>
      <c r="I1378" s="1"/>
      <c r="J1378" s="1"/>
      <c r="K1378" s="1"/>
      <c r="L1378" s="1"/>
      <c r="M1378" s="1"/>
      <c r="N1378" s="1"/>
      <c r="O1378" s="1"/>
      <c r="P1378" s="1"/>
      <c r="Q1378" s="1"/>
      <c r="R1378" s="1"/>
      <c r="S1378" s="1"/>
      <c r="T1378" s="1"/>
      <c r="U1378" s="1"/>
      <c r="V1378" s="1"/>
      <c r="W1378" s="1"/>
      <c r="X1378" s="1"/>
      <c r="Y1378" s="1"/>
    </row>
    <row r="1379" spans="1:25" ht="9.75" customHeight="1">
      <c r="A1379" s="1"/>
      <c r="B1379" s="1"/>
      <c r="C1379" s="1"/>
      <c r="D1379" s="1"/>
      <c r="E1379" s="1"/>
      <c r="F1379" s="1"/>
      <c r="G1379" s="1"/>
      <c r="H1379" s="1"/>
      <c r="I1379" s="1"/>
      <c r="J1379" s="1"/>
      <c r="K1379" s="1"/>
      <c r="L1379" s="1"/>
      <c r="M1379" s="1"/>
      <c r="N1379" s="1"/>
      <c r="O1379" s="1"/>
      <c r="P1379" s="1"/>
      <c r="Q1379" s="1"/>
      <c r="R1379" s="1"/>
      <c r="S1379" s="1"/>
      <c r="T1379" s="1"/>
      <c r="U1379" s="1"/>
      <c r="V1379" s="1"/>
      <c r="W1379" s="1"/>
      <c r="X1379" s="1"/>
      <c r="Y1379" s="1"/>
    </row>
    <row r="1380" spans="1:25" ht="9.75" customHeight="1">
      <c r="A1380" s="1"/>
      <c r="B1380" s="1"/>
      <c r="C1380" s="1"/>
      <c r="D1380" s="1"/>
      <c r="E1380" s="1"/>
      <c r="F1380" s="1"/>
      <c r="G1380" s="1"/>
      <c r="H1380" s="1"/>
      <c r="I1380" s="1"/>
      <c r="J1380" s="1"/>
      <c r="K1380" s="1"/>
      <c r="L1380" s="1"/>
      <c r="M1380" s="1"/>
      <c r="N1380" s="1"/>
      <c r="O1380" s="1"/>
      <c r="P1380" s="1"/>
      <c r="Q1380" s="1"/>
      <c r="R1380" s="1"/>
      <c r="S1380" s="1"/>
      <c r="T1380" s="1"/>
      <c r="U1380" s="1"/>
      <c r="V1380" s="1"/>
      <c r="W1380" s="1"/>
      <c r="X1380" s="1"/>
      <c r="Y1380" s="1"/>
    </row>
    <row r="1381" spans="1:25" ht="9.75" customHeight="1">
      <c r="A1381" s="1"/>
      <c r="B1381" s="1"/>
      <c r="C1381" s="1"/>
      <c r="D1381" s="1"/>
      <c r="E1381" s="1"/>
      <c r="F1381" s="1"/>
      <c r="G1381" s="1"/>
      <c r="H1381" s="1"/>
      <c r="I1381" s="1"/>
      <c r="J1381" s="1"/>
      <c r="K1381" s="1"/>
      <c r="L1381" s="1"/>
      <c r="M1381" s="1"/>
      <c r="N1381" s="1"/>
      <c r="O1381" s="1"/>
      <c r="P1381" s="1"/>
      <c r="Q1381" s="1"/>
      <c r="R1381" s="1"/>
      <c r="S1381" s="1"/>
      <c r="T1381" s="1"/>
      <c r="U1381" s="1"/>
      <c r="V1381" s="1"/>
      <c r="W1381" s="1"/>
      <c r="X1381" s="1"/>
      <c r="Y1381" s="1"/>
    </row>
    <row r="1382" spans="1:25" ht="9.75" customHeight="1">
      <c r="A1382" s="1"/>
      <c r="B1382" s="1"/>
      <c r="C1382" s="1"/>
      <c r="D1382" s="1"/>
      <c r="E1382" s="1"/>
      <c r="F1382" s="1"/>
      <c r="G1382" s="1"/>
      <c r="H1382" s="1"/>
      <c r="I1382" s="1"/>
      <c r="J1382" s="1"/>
      <c r="K1382" s="1"/>
      <c r="L1382" s="1"/>
      <c r="M1382" s="1"/>
      <c r="N1382" s="1"/>
      <c r="O1382" s="1"/>
      <c r="P1382" s="1"/>
      <c r="Q1382" s="1"/>
      <c r="R1382" s="1"/>
      <c r="S1382" s="1"/>
      <c r="T1382" s="1"/>
      <c r="U1382" s="1"/>
      <c r="V1382" s="1"/>
      <c r="W1382" s="1"/>
      <c r="X1382" s="1"/>
      <c r="Y1382" s="1"/>
    </row>
    <row r="1383" spans="1:25" ht="9.75" customHeight="1">
      <c r="A1383" s="1"/>
      <c r="B1383" s="1"/>
      <c r="C1383" s="1"/>
      <c r="D1383" s="1"/>
      <c r="E1383" s="1"/>
      <c r="F1383" s="1"/>
      <c r="G1383" s="1"/>
      <c r="H1383" s="1"/>
      <c r="I1383" s="1"/>
      <c r="J1383" s="1"/>
      <c r="K1383" s="1"/>
      <c r="L1383" s="1"/>
      <c r="M1383" s="1"/>
      <c r="N1383" s="1"/>
      <c r="O1383" s="1"/>
      <c r="P1383" s="1"/>
      <c r="Q1383" s="1"/>
      <c r="R1383" s="1"/>
      <c r="S1383" s="1"/>
      <c r="T1383" s="1"/>
      <c r="U1383" s="1"/>
      <c r="V1383" s="1"/>
      <c r="W1383" s="1"/>
      <c r="X1383" s="1"/>
      <c r="Y1383" s="1"/>
    </row>
    <row r="1384" spans="1:25" ht="9.75" customHeight="1">
      <c r="A1384" s="1"/>
      <c r="B1384" s="1"/>
      <c r="C1384" s="1"/>
      <c r="D1384" s="1"/>
      <c r="E1384" s="1"/>
      <c r="F1384" s="1"/>
      <c r="G1384" s="1"/>
      <c r="H1384" s="1"/>
      <c r="I1384" s="1"/>
      <c r="J1384" s="1"/>
      <c r="K1384" s="1"/>
      <c r="L1384" s="1"/>
      <c r="M1384" s="1"/>
      <c r="N1384" s="1"/>
      <c r="O1384" s="1"/>
      <c r="P1384" s="1"/>
      <c r="Q1384" s="1"/>
      <c r="R1384" s="1"/>
      <c r="S1384" s="1"/>
      <c r="T1384" s="1"/>
      <c r="U1384" s="1"/>
      <c r="V1384" s="1"/>
      <c r="W1384" s="1"/>
      <c r="X1384" s="1"/>
      <c r="Y1384" s="1"/>
    </row>
    <row r="1385" spans="1:25" ht="9.75" customHeight="1">
      <c r="A1385" s="1"/>
      <c r="B1385" s="1"/>
      <c r="C1385" s="1"/>
      <c r="D1385" s="1"/>
      <c r="E1385" s="1"/>
      <c r="F1385" s="1"/>
      <c r="G1385" s="1"/>
      <c r="H1385" s="1"/>
      <c r="I1385" s="1"/>
      <c r="J1385" s="1"/>
      <c r="K1385" s="1"/>
      <c r="L1385" s="1"/>
      <c r="M1385" s="1"/>
      <c r="N1385" s="1"/>
      <c r="O1385" s="1"/>
      <c r="P1385" s="1"/>
      <c r="Q1385" s="1"/>
      <c r="R1385" s="1"/>
      <c r="S1385" s="1"/>
      <c r="T1385" s="1"/>
      <c r="U1385" s="1"/>
      <c r="V1385" s="1"/>
      <c r="W1385" s="1"/>
      <c r="X1385" s="1"/>
      <c r="Y1385" s="1"/>
    </row>
    <row r="1386" spans="1:25" ht="9.75" customHeight="1">
      <c r="A1386" s="1"/>
      <c r="B1386" s="1"/>
      <c r="C1386" s="1"/>
      <c r="D1386" s="1"/>
      <c r="E1386" s="1"/>
      <c r="F1386" s="1"/>
      <c r="G1386" s="1"/>
      <c r="H1386" s="1"/>
      <c r="I1386" s="1"/>
      <c r="J1386" s="1"/>
      <c r="K1386" s="1"/>
      <c r="L1386" s="1"/>
      <c r="M1386" s="1"/>
      <c r="N1386" s="1"/>
      <c r="O1386" s="1"/>
      <c r="P1386" s="1"/>
      <c r="Q1386" s="1"/>
      <c r="R1386" s="1"/>
      <c r="S1386" s="1"/>
      <c r="T1386" s="1"/>
      <c r="U1386" s="1"/>
      <c r="V1386" s="1"/>
      <c r="W1386" s="1"/>
      <c r="X1386" s="1"/>
      <c r="Y1386" s="1"/>
    </row>
    <row r="1387" spans="1:25" ht="9.75" customHeight="1">
      <c r="A1387" s="1"/>
      <c r="B1387" s="1"/>
      <c r="C1387" s="1"/>
      <c r="D1387" s="1"/>
      <c r="E1387" s="1"/>
      <c r="F1387" s="1"/>
      <c r="G1387" s="1"/>
      <c r="H1387" s="1"/>
      <c r="I1387" s="1"/>
      <c r="J1387" s="1"/>
      <c r="K1387" s="1"/>
      <c r="L1387" s="1"/>
      <c r="M1387" s="1"/>
      <c r="N1387" s="1"/>
      <c r="O1387" s="1"/>
      <c r="P1387" s="1"/>
      <c r="Q1387" s="1"/>
      <c r="R1387" s="1"/>
      <c r="S1387" s="1"/>
      <c r="T1387" s="1"/>
      <c r="U1387" s="1"/>
      <c r="V1387" s="1"/>
      <c r="W1387" s="1"/>
      <c r="X1387" s="1"/>
      <c r="Y1387" s="1"/>
    </row>
    <row r="1388" spans="1:25" ht="9.75" customHeight="1">
      <c r="A1388" s="1"/>
      <c r="B1388" s="1"/>
      <c r="C1388" s="1"/>
      <c r="D1388" s="1"/>
      <c r="E1388" s="1"/>
      <c r="F1388" s="1"/>
      <c r="G1388" s="1"/>
      <c r="H1388" s="1"/>
      <c r="I1388" s="1"/>
      <c r="J1388" s="1"/>
      <c r="K1388" s="1"/>
      <c r="L1388" s="1"/>
      <c r="M1388" s="1"/>
      <c r="N1388" s="1"/>
      <c r="O1388" s="1"/>
      <c r="P1388" s="1"/>
      <c r="Q1388" s="1"/>
      <c r="R1388" s="1"/>
      <c r="S1388" s="1"/>
      <c r="T1388" s="1"/>
      <c r="U1388" s="1"/>
      <c r="V1388" s="1"/>
      <c r="W1388" s="1"/>
      <c r="X1388" s="1"/>
      <c r="Y1388" s="1"/>
    </row>
    <row r="1389" spans="1:25" ht="9.75" customHeight="1">
      <c r="A1389" s="1"/>
      <c r="B1389" s="1"/>
      <c r="C1389" s="1"/>
      <c r="D1389" s="1"/>
      <c r="E1389" s="1"/>
      <c r="F1389" s="1"/>
      <c r="G1389" s="1"/>
      <c r="H1389" s="1"/>
      <c r="I1389" s="1"/>
      <c r="J1389" s="1"/>
      <c r="K1389" s="1"/>
      <c r="L1389" s="1"/>
      <c r="M1389" s="1"/>
      <c r="N1389" s="1"/>
      <c r="O1389" s="1"/>
      <c r="P1389" s="1"/>
      <c r="Q1389" s="1"/>
      <c r="R1389" s="1"/>
      <c r="S1389" s="1"/>
      <c r="T1389" s="1"/>
      <c r="U1389" s="1"/>
      <c r="V1389" s="1"/>
      <c r="W1389" s="1"/>
      <c r="X1389" s="1"/>
      <c r="Y1389" s="1"/>
    </row>
    <row r="1390" spans="1:25" ht="9.75" customHeight="1">
      <c r="A1390" s="1"/>
      <c r="B1390" s="1"/>
      <c r="C1390" s="1"/>
      <c r="D1390" s="1"/>
      <c r="E1390" s="1"/>
      <c r="F1390" s="1"/>
      <c r="G1390" s="1"/>
      <c r="H1390" s="1"/>
      <c r="I1390" s="1"/>
      <c r="J1390" s="1"/>
      <c r="K1390" s="1"/>
      <c r="L1390" s="1"/>
      <c r="M1390" s="1"/>
      <c r="N1390" s="1"/>
      <c r="O1390" s="1"/>
      <c r="P1390" s="1"/>
      <c r="Q1390" s="1"/>
      <c r="R1390" s="1"/>
      <c r="S1390" s="1"/>
      <c r="T1390" s="1"/>
      <c r="U1390" s="1"/>
      <c r="V1390" s="1"/>
      <c r="W1390" s="1"/>
      <c r="X1390" s="1"/>
      <c r="Y1390" s="1"/>
    </row>
    <row r="1391" spans="1:25" ht="9.75" customHeight="1">
      <c r="A1391" s="1"/>
      <c r="B1391" s="1"/>
      <c r="C1391" s="1"/>
      <c r="D1391" s="1"/>
      <c r="E1391" s="1"/>
      <c r="F1391" s="1"/>
      <c r="G1391" s="1"/>
      <c r="H1391" s="1"/>
      <c r="I1391" s="1"/>
      <c r="J1391" s="1"/>
      <c r="K1391" s="1"/>
      <c r="L1391" s="1"/>
      <c r="M1391" s="1"/>
      <c r="N1391" s="1"/>
      <c r="O1391" s="1"/>
      <c r="P1391" s="1"/>
      <c r="Q1391" s="1"/>
      <c r="R1391" s="1"/>
      <c r="S1391" s="1"/>
      <c r="T1391" s="1"/>
      <c r="U1391" s="1"/>
      <c r="V1391" s="1"/>
      <c r="W1391" s="1"/>
      <c r="X1391" s="1"/>
      <c r="Y1391" s="1"/>
    </row>
    <row r="1392" spans="1:25" ht="9.75" customHeight="1">
      <c r="A1392" s="1"/>
      <c r="B1392" s="1"/>
      <c r="C1392" s="1"/>
      <c r="D1392" s="1"/>
      <c r="E1392" s="1"/>
      <c r="F1392" s="1"/>
      <c r="G1392" s="1"/>
      <c r="H1392" s="1"/>
      <c r="I1392" s="1"/>
      <c r="J1392" s="1"/>
      <c r="K1392" s="1"/>
      <c r="L1392" s="1"/>
      <c r="M1392" s="1"/>
      <c r="N1392" s="1"/>
      <c r="O1392" s="1"/>
      <c r="P1392" s="1"/>
      <c r="Q1392" s="1"/>
      <c r="R1392" s="1"/>
      <c r="S1392" s="1"/>
      <c r="T1392" s="1"/>
      <c r="U1392" s="1"/>
      <c r="V1392" s="1"/>
      <c r="W1392" s="1"/>
      <c r="X1392" s="1"/>
      <c r="Y1392" s="1"/>
    </row>
    <row r="1393" spans="1:25" ht="9.75" customHeight="1">
      <c r="A1393" s="1"/>
      <c r="B1393" s="1"/>
      <c r="C1393" s="1"/>
      <c r="D1393" s="1"/>
      <c r="E1393" s="1"/>
      <c r="F1393" s="1"/>
      <c r="G1393" s="1"/>
      <c r="H1393" s="1"/>
      <c r="I1393" s="1"/>
      <c r="J1393" s="1"/>
      <c r="K1393" s="1"/>
      <c r="L1393" s="1"/>
      <c r="M1393" s="1"/>
      <c r="N1393" s="1"/>
      <c r="O1393" s="1"/>
      <c r="P1393" s="1"/>
      <c r="Q1393" s="1"/>
      <c r="R1393" s="1"/>
      <c r="S1393" s="1"/>
      <c r="T1393" s="1"/>
      <c r="U1393" s="1"/>
      <c r="V1393" s="1"/>
      <c r="W1393" s="1"/>
      <c r="X1393" s="1"/>
      <c r="Y1393" s="1"/>
    </row>
    <row r="1394" spans="1:25" ht="9.75" customHeight="1">
      <c r="A1394" s="1"/>
      <c r="B1394" s="1"/>
      <c r="C1394" s="1"/>
      <c r="D1394" s="1"/>
      <c r="E1394" s="1"/>
      <c r="F1394" s="1"/>
      <c r="G1394" s="1"/>
      <c r="H1394" s="1"/>
      <c r="I1394" s="1"/>
      <c r="J1394" s="1"/>
      <c r="K1394" s="1"/>
      <c r="L1394" s="1"/>
      <c r="M1394" s="1"/>
      <c r="N1394" s="1"/>
      <c r="O1394" s="1"/>
      <c r="P1394" s="1"/>
      <c r="Q1394" s="1"/>
      <c r="R1394" s="1"/>
      <c r="S1394" s="1"/>
      <c r="T1394" s="1"/>
      <c r="U1394" s="1"/>
      <c r="V1394" s="1"/>
      <c r="W1394" s="1"/>
      <c r="X1394" s="1"/>
      <c r="Y1394" s="1"/>
    </row>
    <row r="1395" spans="1:25" ht="9.75" customHeight="1">
      <c r="A1395" s="1"/>
      <c r="B1395" s="1"/>
      <c r="C1395" s="1"/>
      <c r="D1395" s="1"/>
      <c r="E1395" s="1"/>
      <c r="F1395" s="1"/>
      <c r="G1395" s="1"/>
      <c r="H1395" s="1"/>
      <c r="I1395" s="1"/>
      <c r="J1395" s="1"/>
      <c r="K1395" s="1"/>
      <c r="L1395" s="1"/>
      <c r="M1395" s="1"/>
      <c r="N1395" s="1"/>
      <c r="O1395" s="1"/>
      <c r="P1395" s="1"/>
      <c r="Q1395" s="1"/>
      <c r="R1395" s="1"/>
      <c r="S1395" s="1"/>
      <c r="T1395" s="1"/>
      <c r="U1395" s="1"/>
      <c r="V1395" s="1"/>
      <c r="W1395" s="1"/>
      <c r="X1395" s="1"/>
      <c r="Y1395" s="1"/>
    </row>
    <row r="1396" spans="1:25" ht="9.75" customHeight="1">
      <c r="A1396" s="1"/>
      <c r="B1396" s="1"/>
      <c r="C1396" s="1"/>
      <c r="D1396" s="1"/>
      <c r="E1396" s="1"/>
      <c r="F1396" s="1"/>
      <c r="G1396" s="1"/>
      <c r="H1396" s="1"/>
      <c r="I1396" s="1"/>
      <c r="J1396" s="1"/>
      <c r="K1396" s="1"/>
      <c r="L1396" s="1"/>
      <c r="M1396" s="1"/>
      <c r="N1396" s="1"/>
      <c r="O1396" s="1"/>
      <c r="P1396" s="1"/>
      <c r="Q1396" s="1"/>
      <c r="R1396" s="1"/>
      <c r="S1396" s="1"/>
      <c r="T1396" s="1"/>
      <c r="U1396" s="1"/>
      <c r="V1396" s="1"/>
      <c r="W1396" s="1"/>
      <c r="X1396" s="1"/>
      <c r="Y1396" s="1"/>
    </row>
    <row r="1397" spans="1:25" ht="9.75" customHeight="1">
      <c r="A1397" s="1"/>
      <c r="B1397" s="1"/>
      <c r="C1397" s="1"/>
      <c r="D1397" s="1"/>
      <c r="E1397" s="1"/>
      <c r="F1397" s="1"/>
      <c r="G1397" s="1"/>
      <c r="H1397" s="1"/>
      <c r="I1397" s="1"/>
      <c r="J1397" s="1"/>
      <c r="K1397" s="1"/>
      <c r="L1397" s="1"/>
      <c r="M1397" s="1"/>
      <c r="N1397" s="1"/>
      <c r="O1397" s="1"/>
      <c r="P1397" s="1"/>
      <c r="Q1397" s="1"/>
      <c r="R1397" s="1"/>
      <c r="S1397" s="1"/>
      <c r="T1397" s="1"/>
      <c r="U1397" s="1"/>
      <c r="V1397" s="1"/>
      <c r="W1397" s="1"/>
      <c r="X1397" s="1"/>
      <c r="Y1397" s="1"/>
    </row>
    <row r="1398" spans="1:25">
      <c r="A1398" s="1"/>
      <c r="B1398" s="1"/>
      <c r="C1398" s="1"/>
      <c r="D1398" s="1"/>
      <c r="E1398" s="1"/>
      <c r="F1398" s="1"/>
      <c r="G1398" s="1"/>
      <c r="H1398" s="1"/>
      <c r="I1398" s="1"/>
      <c r="J1398" s="1"/>
      <c r="K1398" s="1"/>
      <c r="L1398" s="1"/>
      <c r="M1398" s="1"/>
      <c r="N1398" s="1"/>
      <c r="O1398" s="1"/>
      <c r="P1398" s="1"/>
      <c r="Q1398" s="1"/>
      <c r="R1398" s="1"/>
      <c r="S1398" s="1"/>
      <c r="T1398" s="1"/>
      <c r="U1398" s="1"/>
      <c r="V1398" s="1"/>
      <c r="W1398" s="1"/>
      <c r="X1398" s="1"/>
      <c r="Y1398" s="1"/>
    </row>
    <row r="1399" spans="1:25">
      <c r="A1399" s="1"/>
      <c r="B1399" s="1"/>
      <c r="C1399" s="1"/>
      <c r="D1399" s="1"/>
      <c r="E1399" s="1"/>
      <c r="F1399" s="1"/>
      <c r="G1399" s="1"/>
      <c r="H1399" s="1"/>
      <c r="I1399" s="1"/>
      <c r="J1399" s="1"/>
      <c r="K1399" s="1"/>
      <c r="L1399" s="1"/>
      <c r="M1399" s="1"/>
      <c r="N1399" s="1"/>
      <c r="O1399" s="1"/>
      <c r="P1399" s="1"/>
      <c r="Q1399" s="1"/>
      <c r="R1399" s="1"/>
      <c r="S1399" s="1"/>
      <c r="T1399" s="1"/>
      <c r="U1399" s="1"/>
      <c r="V1399" s="1"/>
      <c r="W1399" s="1"/>
      <c r="X1399" s="1"/>
      <c r="Y1399" s="1"/>
    </row>
    <row r="1400" spans="1:25">
      <c r="A1400" s="1"/>
      <c r="B1400" s="1"/>
      <c r="C1400" s="1"/>
      <c r="D1400" s="1"/>
      <c r="E1400" s="1"/>
      <c r="F1400" s="1"/>
      <c r="G1400" s="1"/>
      <c r="H1400" s="1"/>
      <c r="I1400" s="1"/>
      <c r="J1400" s="1"/>
      <c r="K1400" s="1"/>
      <c r="L1400" s="1"/>
      <c r="M1400" s="1"/>
      <c r="N1400" s="1"/>
      <c r="O1400" s="1"/>
      <c r="P1400" s="1"/>
      <c r="Q1400" s="1"/>
      <c r="R1400" s="1"/>
      <c r="S1400" s="1"/>
      <c r="T1400" s="1"/>
      <c r="U1400" s="1"/>
      <c r="V1400" s="1"/>
      <c r="W1400" s="1"/>
      <c r="X1400" s="1"/>
      <c r="Y1400" s="1"/>
    </row>
    <row r="1401" spans="1:25">
      <c r="A1401" s="1"/>
      <c r="B1401" s="1"/>
      <c r="C1401" s="1"/>
      <c r="D1401" s="1"/>
      <c r="E1401" s="1"/>
      <c r="F1401" s="1"/>
      <c r="G1401" s="1"/>
      <c r="H1401" s="1"/>
      <c r="I1401" s="1"/>
      <c r="J1401" s="1"/>
      <c r="K1401" s="1"/>
      <c r="L1401" s="1"/>
      <c r="M1401" s="1"/>
      <c r="N1401" s="1"/>
      <c r="O1401" s="1"/>
      <c r="P1401" s="1"/>
      <c r="Q1401" s="1"/>
      <c r="R1401" s="1"/>
      <c r="S1401" s="1"/>
      <c r="T1401" s="1"/>
      <c r="U1401" s="1"/>
      <c r="V1401" s="1"/>
      <c r="W1401" s="1"/>
      <c r="X1401" s="1"/>
      <c r="Y1401" s="1"/>
    </row>
    <row r="1402" spans="1:25">
      <c r="A1402" s="1"/>
      <c r="B1402" s="1"/>
      <c r="C1402" s="1"/>
      <c r="D1402" s="1"/>
      <c r="E1402" s="1"/>
      <c r="F1402" s="1"/>
      <c r="G1402" s="1"/>
      <c r="H1402" s="1"/>
      <c r="I1402" s="1"/>
      <c r="J1402" s="1"/>
      <c r="K1402" s="1"/>
      <c r="L1402" s="1"/>
      <c r="M1402" s="1"/>
      <c r="N1402" s="1"/>
      <c r="O1402" s="1"/>
      <c r="P1402" s="1"/>
      <c r="Q1402" s="1"/>
      <c r="R1402" s="1"/>
      <c r="S1402" s="1"/>
      <c r="T1402" s="1"/>
      <c r="U1402" s="1"/>
      <c r="V1402" s="1"/>
      <c r="W1402" s="1"/>
      <c r="X1402" s="1"/>
      <c r="Y1402" s="1"/>
    </row>
    <row r="1403" spans="1:25">
      <c r="A1403" s="1"/>
      <c r="B1403" s="1"/>
      <c r="C1403" s="1"/>
      <c r="D1403" s="1"/>
      <c r="E1403" s="1"/>
      <c r="F1403" s="1"/>
      <c r="G1403" s="1"/>
      <c r="H1403" s="1"/>
      <c r="I1403" s="1"/>
      <c r="J1403" s="1"/>
      <c r="K1403" s="1"/>
      <c r="L1403" s="1"/>
      <c r="M1403" s="1"/>
      <c r="N1403" s="1"/>
      <c r="O1403" s="1"/>
      <c r="P1403" s="1"/>
      <c r="Q1403" s="1"/>
      <c r="R1403" s="1"/>
      <c r="S1403" s="1"/>
      <c r="T1403" s="1"/>
      <c r="U1403" s="1"/>
      <c r="V1403" s="1"/>
      <c r="W1403" s="1"/>
      <c r="X1403" s="1"/>
      <c r="Y1403" s="1"/>
    </row>
    <row r="1404" spans="1:25">
      <c r="A1404" s="1"/>
      <c r="B1404" s="1"/>
      <c r="C1404" s="1"/>
      <c r="D1404" s="1"/>
      <c r="E1404" s="1"/>
      <c r="F1404" s="1"/>
      <c r="G1404" s="1"/>
      <c r="H1404" s="1"/>
      <c r="I1404" s="1"/>
      <c r="J1404" s="1"/>
      <c r="K1404" s="1"/>
      <c r="L1404" s="1"/>
      <c r="M1404" s="1"/>
      <c r="N1404" s="1"/>
      <c r="O1404" s="1"/>
      <c r="P1404" s="1"/>
      <c r="Q1404" s="1"/>
      <c r="R1404" s="1"/>
      <c r="S1404" s="1"/>
      <c r="T1404" s="1"/>
      <c r="U1404" s="1"/>
      <c r="V1404" s="1"/>
      <c r="W1404" s="1"/>
      <c r="X1404" s="1"/>
      <c r="Y1404" s="1"/>
    </row>
    <row r="1405" spans="1:25">
      <c r="A1405" s="1"/>
      <c r="B1405" s="1"/>
      <c r="C1405" s="1"/>
      <c r="D1405" s="1"/>
      <c r="E1405" s="1"/>
      <c r="F1405" s="1"/>
      <c r="G1405" s="1"/>
      <c r="H1405" s="1"/>
      <c r="I1405" s="1"/>
      <c r="J1405" s="1"/>
      <c r="K1405" s="1"/>
      <c r="L1405" s="1"/>
      <c r="M1405" s="1"/>
      <c r="N1405" s="1"/>
      <c r="O1405" s="1"/>
      <c r="P1405" s="1"/>
      <c r="Q1405" s="1"/>
      <c r="R1405" s="1"/>
      <c r="S1405" s="1"/>
      <c r="T1405" s="1"/>
      <c r="U1405" s="1"/>
      <c r="V1405" s="1"/>
      <c r="W1405" s="1"/>
      <c r="X1405" s="1"/>
      <c r="Y1405" s="1"/>
    </row>
    <row r="1406" spans="1:25">
      <c r="A1406" s="1"/>
      <c r="B1406" s="1"/>
      <c r="C1406" s="1"/>
      <c r="D1406" s="1"/>
      <c r="E1406" s="1"/>
      <c r="F1406" s="1"/>
      <c r="G1406" s="1"/>
      <c r="H1406" s="1"/>
      <c r="I1406" s="1"/>
      <c r="J1406" s="1"/>
      <c r="K1406" s="1"/>
      <c r="L1406" s="1"/>
      <c r="M1406" s="1"/>
      <c r="N1406" s="1"/>
      <c r="O1406" s="1"/>
      <c r="P1406" s="1"/>
      <c r="Q1406" s="1"/>
      <c r="R1406" s="1"/>
      <c r="S1406" s="1"/>
      <c r="T1406" s="1"/>
      <c r="U1406" s="1"/>
      <c r="V1406" s="1"/>
      <c r="W1406" s="1"/>
      <c r="X1406" s="1"/>
      <c r="Y1406" s="1"/>
    </row>
    <row r="1407" spans="1:25">
      <c r="A1407" s="1"/>
      <c r="B1407" s="1"/>
      <c r="C1407" s="1"/>
      <c r="D1407" s="1"/>
      <c r="E1407" s="1"/>
      <c r="F1407" s="1"/>
      <c r="G1407" s="1"/>
      <c r="H1407" s="1"/>
      <c r="I1407" s="1"/>
      <c r="J1407" s="1"/>
      <c r="K1407" s="1"/>
      <c r="L1407" s="1"/>
      <c r="M1407" s="1"/>
      <c r="N1407" s="1"/>
      <c r="O1407" s="1"/>
      <c r="P1407" s="1"/>
      <c r="Q1407" s="1"/>
      <c r="R1407" s="1"/>
      <c r="S1407" s="1"/>
      <c r="T1407" s="1"/>
      <c r="U1407" s="1"/>
      <c r="V1407" s="1"/>
      <c r="W1407" s="1"/>
      <c r="X1407" s="1"/>
      <c r="Y1407" s="1"/>
    </row>
    <row r="1408" spans="1:25">
      <c r="A1408" s="1"/>
      <c r="B1408" s="1"/>
      <c r="C1408" s="1"/>
      <c r="D1408" s="1"/>
      <c r="E1408" s="1"/>
      <c r="F1408" s="1"/>
      <c r="G1408" s="1"/>
      <c r="H1408" s="1"/>
      <c r="I1408" s="1"/>
      <c r="J1408" s="1"/>
      <c r="K1408" s="1"/>
      <c r="L1408" s="1"/>
      <c r="M1408" s="1"/>
      <c r="N1408" s="1"/>
      <c r="O1408" s="1"/>
      <c r="P1408" s="1"/>
      <c r="Q1408" s="1"/>
      <c r="R1408" s="1"/>
      <c r="S1408" s="1"/>
      <c r="T1408" s="1"/>
      <c r="U1408" s="1"/>
      <c r="V1408" s="1"/>
      <c r="W1408" s="1"/>
      <c r="X1408" s="1"/>
      <c r="Y1408" s="1"/>
    </row>
    <row r="1409" spans="1:25">
      <c r="A1409" s="1"/>
      <c r="B1409" s="1"/>
      <c r="C1409" s="1"/>
      <c r="D1409" s="1"/>
      <c r="E1409" s="1"/>
      <c r="F1409" s="1"/>
      <c r="G1409" s="1"/>
      <c r="H1409" s="1"/>
      <c r="I1409" s="1"/>
      <c r="J1409" s="1"/>
      <c r="K1409" s="1"/>
      <c r="L1409" s="1"/>
      <c r="M1409" s="1"/>
      <c r="N1409" s="1"/>
      <c r="O1409" s="1"/>
      <c r="P1409" s="1"/>
      <c r="Q1409" s="1"/>
      <c r="R1409" s="1"/>
      <c r="S1409" s="1"/>
      <c r="T1409" s="1"/>
      <c r="U1409" s="1"/>
      <c r="V1409" s="1"/>
      <c r="W1409" s="1"/>
      <c r="X1409" s="1"/>
      <c r="Y1409" s="1"/>
    </row>
    <row r="1410" spans="1:25">
      <c r="A1410" s="1"/>
      <c r="B1410" s="1"/>
      <c r="C1410" s="1"/>
      <c r="D1410" s="1"/>
      <c r="E1410" s="1"/>
      <c r="F1410" s="1"/>
      <c r="G1410" s="1"/>
      <c r="H1410" s="1"/>
      <c r="I1410" s="1"/>
      <c r="J1410" s="1"/>
      <c r="K1410" s="1"/>
      <c r="L1410" s="1"/>
      <c r="M1410" s="1"/>
      <c r="N1410" s="1"/>
      <c r="O1410" s="1"/>
      <c r="P1410" s="1"/>
      <c r="Q1410" s="1"/>
      <c r="R1410" s="1"/>
      <c r="S1410" s="1"/>
      <c r="T1410" s="1"/>
      <c r="U1410" s="1"/>
      <c r="V1410" s="1"/>
      <c r="W1410" s="1"/>
      <c r="X1410" s="1"/>
      <c r="Y1410" s="1"/>
    </row>
    <row r="1411" spans="1:25">
      <c r="A1411" s="1"/>
      <c r="B1411" s="1"/>
      <c r="C1411" s="1"/>
      <c r="D1411" s="1"/>
      <c r="E1411" s="1"/>
      <c r="F1411" s="1"/>
      <c r="G1411" s="1"/>
      <c r="H1411" s="1"/>
      <c r="I1411" s="1"/>
      <c r="J1411" s="1"/>
      <c r="K1411" s="1"/>
      <c r="L1411" s="1"/>
      <c r="M1411" s="1"/>
      <c r="N1411" s="1"/>
      <c r="O1411" s="1"/>
      <c r="P1411" s="1"/>
      <c r="Q1411" s="1"/>
      <c r="R1411" s="1"/>
      <c r="S1411" s="1"/>
      <c r="T1411" s="1"/>
      <c r="U1411" s="1"/>
      <c r="V1411" s="1"/>
      <c r="W1411" s="1"/>
      <c r="X1411" s="1"/>
      <c r="Y1411" s="1"/>
    </row>
    <row r="1412" spans="1:25">
      <c r="A1412" s="1"/>
      <c r="B1412" s="1"/>
      <c r="C1412" s="1"/>
      <c r="D1412" s="1"/>
      <c r="E1412" s="1"/>
      <c r="F1412" s="1"/>
      <c r="G1412" s="1"/>
      <c r="H1412" s="1"/>
      <c r="I1412" s="1"/>
      <c r="J1412" s="1"/>
      <c r="K1412" s="1"/>
      <c r="L1412" s="1"/>
      <c r="M1412" s="1"/>
      <c r="N1412" s="1"/>
      <c r="O1412" s="1"/>
      <c r="P1412" s="1"/>
      <c r="Q1412" s="1"/>
      <c r="R1412" s="1"/>
      <c r="S1412" s="1"/>
      <c r="T1412" s="1"/>
      <c r="U1412" s="1"/>
      <c r="V1412" s="1"/>
      <c r="W1412" s="1"/>
      <c r="X1412" s="1"/>
      <c r="Y1412" s="1"/>
    </row>
    <row r="1413" spans="1:25">
      <c r="A1413" s="1"/>
      <c r="B1413" s="1"/>
      <c r="C1413" s="1"/>
      <c r="D1413" s="1"/>
      <c r="E1413" s="1"/>
      <c r="F1413" s="1"/>
      <c r="G1413" s="1"/>
      <c r="H1413" s="1"/>
      <c r="I1413" s="1"/>
      <c r="J1413" s="1"/>
      <c r="K1413" s="1"/>
      <c r="L1413" s="1"/>
      <c r="M1413" s="1"/>
      <c r="N1413" s="1"/>
      <c r="O1413" s="1"/>
      <c r="P1413" s="1"/>
      <c r="Q1413" s="1"/>
      <c r="R1413" s="1"/>
      <c r="S1413" s="1"/>
      <c r="T1413" s="1"/>
      <c r="U1413" s="1"/>
      <c r="V1413" s="1"/>
      <c r="W1413" s="1"/>
      <c r="X1413" s="1"/>
      <c r="Y1413" s="1"/>
    </row>
    <row r="1414" spans="1:25">
      <c r="A1414" s="1"/>
      <c r="B1414" s="1"/>
      <c r="C1414" s="1"/>
      <c r="D1414" s="1"/>
      <c r="E1414" s="1"/>
      <c r="F1414" s="1"/>
      <c r="G1414" s="1"/>
      <c r="H1414" s="1"/>
      <c r="I1414" s="1"/>
      <c r="J1414" s="1"/>
      <c r="K1414" s="1"/>
      <c r="L1414" s="1"/>
      <c r="M1414" s="1"/>
      <c r="N1414" s="1"/>
      <c r="O1414" s="1"/>
      <c r="P1414" s="1"/>
      <c r="Q1414" s="1"/>
      <c r="R1414" s="1"/>
      <c r="S1414" s="1"/>
      <c r="T1414" s="1"/>
      <c r="U1414" s="1"/>
      <c r="V1414" s="1"/>
      <c r="W1414" s="1"/>
      <c r="X1414" s="1"/>
      <c r="Y1414" s="1"/>
    </row>
    <row r="1415" spans="1:25">
      <c r="A1415" s="1"/>
      <c r="B1415" s="1"/>
      <c r="C1415" s="1"/>
      <c r="D1415" s="1"/>
      <c r="E1415" s="1"/>
      <c r="F1415" s="1"/>
      <c r="G1415" s="1"/>
      <c r="H1415" s="1"/>
      <c r="I1415" s="1"/>
      <c r="J1415" s="1"/>
      <c r="K1415" s="1"/>
      <c r="L1415" s="1"/>
      <c r="M1415" s="1"/>
      <c r="N1415" s="1"/>
      <c r="O1415" s="1"/>
      <c r="P1415" s="1"/>
      <c r="Q1415" s="1"/>
      <c r="R1415" s="1"/>
      <c r="S1415" s="1"/>
      <c r="T1415" s="1"/>
      <c r="U1415" s="1"/>
      <c r="V1415" s="1"/>
      <c r="W1415" s="1"/>
      <c r="X1415" s="1"/>
      <c r="Y1415" s="1"/>
    </row>
    <row r="1416" spans="1:25">
      <c r="A1416" s="1"/>
      <c r="B1416" s="1"/>
      <c r="C1416" s="1"/>
      <c r="D1416" s="1"/>
      <c r="E1416" s="1"/>
      <c r="F1416" s="1"/>
      <c r="G1416" s="1"/>
      <c r="H1416" s="1"/>
      <c r="I1416" s="1"/>
      <c r="J1416" s="1"/>
      <c r="K1416" s="1"/>
      <c r="L1416" s="1"/>
      <c r="M1416" s="1"/>
      <c r="N1416" s="1"/>
      <c r="O1416" s="1"/>
      <c r="P1416" s="1"/>
      <c r="Q1416" s="1"/>
      <c r="R1416" s="1"/>
      <c r="S1416" s="1"/>
      <c r="T1416" s="1"/>
      <c r="U1416" s="1"/>
      <c r="V1416" s="1"/>
      <c r="W1416" s="1"/>
      <c r="X1416" s="1"/>
      <c r="Y1416" s="1"/>
    </row>
    <row r="1417" spans="1:25">
      <c r="A1417" s="1"/>
      <c r="B1417" s="1"/>
      <c r="C1417" s="1"/>
      <c r="D1417" s="1"/>
      <c r="E1417" s="1"/>
      <c r="F1417" s="1"/>
      <c r="G1417" s="1"/>
      <c r="H1417" s="1"/>
      <c r="I1417" s="1"/>
      <c r="J1417" s="1"/>
      <c r="K1417" s="1"/>
      <c r="L1417" s="1"/>
      <c r="M1417" s="1"/>
      <c r="N1417" s="1"/>
      <c r="O1417" s="1"/>
      <c r="P1417" s="1"/>
      <c r="Q1417" s="1"/>
      <c r="R1417" s="1"/>
      <c r="S1417" s="1"/>
      <c r="T1417" s="1"/>
      <c r="U1417" s="1"/>
      <c r="V1417" s="1"/>
      <c r="W1417" s="1"/>
      <c r="X1417" s="1"/>
      <c r="Y1417" s="1"/>
    </row>
    <row r="1418" spans="1:25">
      <c r="A1418" s="1"/>
      <c r="B1418" s="1"/>
      <c r="C1418" s="1"/>
      <c r="D1418" s="1"/>
      <c r="E1418" s="1"/>
      <c r="F1418" s="1"/>
      <c r="G1418" s="1"/>
      <c r="H1418" s="1"/>
      <c r="I1418" s="1"/>
      <c r="J1418" s="1"/>
      <c r="K1418" s="1"/>
      <c r="L1418" s="1"/>
      <c r="M1418" s="1"/>
      <c r="N1418" s="1"/>
      <c r="O1418" s="1"/>
      <c r="P1418" s="1"/>
      <c r="Q1418" s="1"/>
      <c r="R1418" s="1"/>
      <c r="S1418" s="1"/>
      <c r="T1418" s="1"/>
      <c r="U1418" s="1"/>
      <c r="V1418" s="1"/>
      <c r="W1418" s="1"/>
      <c r="X1418" s="1"/>
      <c r="Y1418" s="1"/>
    </row>
    <row r="1419" spans="1:25">
      <c r="A1419" s="1"/>
      <c r="B1419" s="1"/>
      <c r="C1419" s="1"/>
      <c r="D1419" s="1"/>
      <c r="E1419" s="1"/>
      <c r="F1419" s="1"/>
      <c r="G1419" s="1"/>
      <c r="H1419" s="1"/>
      <c r="I1419" s="1"/>
      <c r="J1419" s="1"/>
      <c r="K1419" s="1"/>
      <c r="L1419" s="1"/>
      <c r="M1419" s="1"/>
      <c r="N1419" s="1"/>
      <c r="O1419" s="1"/>
      <c r="P1419" s="1"/>
      <c r="Q1419" s="1"/>
      <c r="R1419" s="1"/>
      <c r="S1419" s="1"/>
      <c r="T1419" s="1"/>
      <c r="U1419" s="1"/>
      <c r="V1419" s="1"/>
      <c r="W1419" s="1"/>
      <c r="X1419" s="1"/>
      <c r="Y1419" s="1"/>
    </row>
    <row r="1420" spans="1:25">
      <c r="A1420" s="1"/>
      <c r="B1420" s="1"/>
      <c r="C1420" s="1"/>
      <c r="D1420" s="1"/>
      <c r="E1420" s="1"/>
      <c r="F1420" s="1"/>
      <c r="G1420" s="1"/>
      <c r="H1420" s="1"/>
      <c r="I1420" s="1"/>
      <c r="J1420" s="1"/>
      <c r="K1420" s="1"/>
      <c r="L1420" s="1"/>
      <c r="M1420" s="1"/>
      <c r="N1420" s="1"/>
      <c r="O1420" s="1"/>
      <c r="P1420" s="1"/>
      <c r="Q1420" s="1"/>
      <c r="R1420" s="1"/>
      <c r="S1420" s="1"/>
      <c r="T1420" s="1"/>
      <c r="U1420" s="1"/>
      <c r="V1420" s="1"/>
      <c r="W1420" s="1"/>
      <c r="X1420" s="1"/>
      <c r="Y1420" s="1"/>
    </row>
    <row r="1421" spans="1:25">
      <c r="A1421" s="1"/>
      <c r="B1421" s="1"/>
      <c r="C1421" s="1"/>
      <c r="D1421" s="1"/>
      <c r="E1421" s="1"/>
      <c r="F1421" s="1"/>
      <c r="G1421" s="1"/>
      <c r="H1421" s="1"/>
      <c r="I1421" s="1"/>
      <c r="J1421" s="1"/>
      <c r="K1421" s="1"/>
      <c r="L1421" s="1"/>
      <c r="M1421" s="1"/>
      <c r="N1421" s="1"/>
      <c r="O1421" s="1"/>
      <c r="P1421" s="1"/>
      <c r="Q1421" s="1"/>
      <c r="R1421" s="1"/>
      <c r="S1421" s="1"/>
      <c r="T1421" s="1"/>
      <c r="U1421" s="1"/>
      <c r="V1421" s="1"/>
      <c r="W1421" s="1"/>
      <c r="X1421" s="1"/>
      <c r="Y1421" s="1"/>
    </row>
    <row r="1422" spans="1:25">
      <c r="A1422" s="1"/>
      <c r="B1422" s="1"/>
      <c r="C1422" s="1"/>
      <c r="D1422" s="1"/>
      <c r="E1422" s="1"/>
      <c r="F1422" s="1"/>
      <c r="G1422" s="1"/>
      <c r="H1422" s="1"/>
      <c r="I1422" s="1"/>
      <c r="J1422" s="1"/>
      <c r="K1422" s="1"/>
      <c r="L1422" s="1"/>
      <c r="M1422" s="1"/>
      <c r="N1422" s="1"/>
      <c r="O1422" s="1"/>
      <c r="P1422" s="1"/>
      <c r="Q1422" s="1"/>
      <c r="R1422" s="1"/>
      <c r="S1422" s="1"/>
      <c r="T1422" s="1"/>
      <c r="U1422" s="1"/>
      <c r="V1422" s="1"/>
      <c r="W1422" s="1"/>
      <c r="X1422" s="1"/>
      <c r="Y1422" s="1"/>
    </row>
    <row r="1423" spans="1:25">
      <c r="A1423" s="1"/>
      <c r="B1423" s="1"/>
      <c r="C1423" s="1"/>
      <c r="D1423" s="1"/>
      <c r="E1423" s="1"/>
      <c r="F1423" s="1"/>
      <c r="G1423" s="1"/>
      <c r="H1423" s="1"/>
      <c r="I1423" s="1"/>
      <c r="J1423" s="1"/>
      <c r="K1423" s="1"/>
      <c r="L1423" s="1"/>
      <c r="M1423" s="1"/>
      <c r="N1423" s="1"/>
      <c r="O1423" s="1"/>
      <c r="P1423" s="1"/>
      <c r="Q1423" s="1"/>
      <c r="R1423" s="1"/>
      <c r="S1423" s="1"/>
      <c r="T1423" s="1"/>
      <c r="U1423" s="1"/>
      <c r="V1423" s="1"/>
      <c r="W1423" s="1"/>
      <c r="X1423" s="1"/>
      <c r="Y1423" s="1"/>
    </row>
    <row r="1424" spans="1:25">
      <c r="A1424" s="1"/>
      <c r="B1424" s="1"/>
      <c r="C1424" s="1"/>
      <c r="D1424" s="1"/>
      <c r="E1424" s="1"/>
      <c r="F1424" s="1"/>
      <c r="G1424" s="1"/>
      <c r="H1424" s="1"/>
      <c r="I1424" s="1"/>
      <c r="J1424" s="1"/>
      <c r="K1424" s="1"/>
      <c r="L1424" s="1"/>
      <c r="M1424" s="1"/>
      <c r="N1424" s="1"/>
      <c r="O1424" s="1"/>
      <c r="P1424" s="1"/>
      <c r="Q1424" s="1"/>
      <c r="R1424" s="1"/>
      <c r="S1424" s="1"/>
      <c r="T1424" s="1"/>
      <c r="U1424" s="1"/>
      <c r="V1424" s="1"/>
      <c r="W1424" s="1"/>
      <c r="X1424" s="1"/>
      <c r="Y1424" s="1"/>
    </row>
    <row r="1425" spans="1:25">
      <c r="A1425" s="1"/>
      <c r="B1425" s="1"/>
      <c r="C1425" s="1"/>
      <c r="D1425" s="1"/>
      <c r="E1425" s="1"/>
      <c r="F1425" s="1"/>
      <c r="G1425" s="1"/>
      <c r="H1425" s="1"/>
      <c r="I1425" s="1"/>
      <c r="J1425" s="1"/>
      <c r="K1425" s="1"/>
      <c r="L1425" s="1"/>
      <c r="M1425" s="1"/>
      <c r="N1425" s="1"/>
      <c r="O1425" s="1"/>
      <c r="P1425" s="1"/>
      <c r="Q1425" s="1"/>
      <c r="R1425" s="1"/>
      <c r="S1425" s="1"/>
      <c r="T1425" s="1"/>
      <c r="U1425" s="1"/>
      <c r="V1425" s="1"/>
      <c r="W1425" s="1"/>
      <c r="X1425" s="1"/>
      <c r="Y1425" s="1"/>
    </row>
    <row r="1426" spans="1:25">
      <c r="A1426" s="1"/>
      <c r="B1426" s="1"/>
      <c r="C1426" s="1"/>
      <c r="D1426" s="1"/>
      <c r="E1426" s="1"/>
      <c r="F1426" s="1"/>
      <c r="G1426" s="1"/>
      <c r="H1426" s="1"/>
      <c r="I1426" s="1"/>
      <c r="J1426" s="1"/>
      <c r="K1426" s="1"/>
      <c r="L1426" s="1"/>
      <c r="M1426" s="1"/>
      <c r="N1426" s="1"/>
      <c r="O1426" s="1"/>
      <c r="P1426" s="1"/>
      <c r="Q1426" s="1"/>
      <c r="R1426" s="1"/>
      <c r="S1426" s="1"/>
      <c r="T1426" s="1"/>
      <c r="U1426" s="1"/>
      <c r="V1426" s="1"/>
      <c r="W1426" s="1"/>
      <c r="X1426" s="1"/>
      <c r="Y1426" s="1"/>
    </row>
    <row r="1427" spans="1:25">
      <c r="A1427" s="1"/>
      <c r="B1427" s="1"/>
      <c r="C1427" s="1"/>
      <c r="D1427" s="1"/>
      <c r="E1427" s="1"/>
      <c r="F1427" s="1"/>
      <c r="G1427" s="1"/>
      <c r="H1427" s="1"/>
      <c r="I1427" s="1"/>
      <c r="J1427" s="1"/>
      <c r="K1427" s="1"/>
      <c r="L1427" s="1"/>
      <c r="M1427" s="1"/>
      <c r="N1427" s="1"/>
      <c r="O1427" s="1"/>
      <c r="P1427" s="1"/>
      <c r="Q1427" s="1"/>
      <c r="R1427" s="1"/>
      <c r="S1427" s="1"/>
      <c r="T1427" s="1"/>
      <c r="U1427" s="1"/>
      <c r="V1427" s="1"/>
      <c r="W1427" s="1"/>
      <c r="X1427" s="1"/>
      <c r="Y1427" s="1"/>
    </row>
    <row r="1428" spans="1:25">
      <c r="A1428" s="1"/>
      <c r="B1428" s="1"/>
      <c r="C1428" s="1"/>
      <c r="D1428" s="1"/>
      <c r="E1428" s="1"/>
      <c r="F1428" s="1"/>
      <c r="G1428" s="1"/>
      <c r="H1428" s="1"/>
      <c r="I1428" s="1"/>
      <c r="J1428" s="1"/>
      <c r="K1428" s="1"/>
      <c r="L1428" s="1"/>
      <c r="M1428" s="1"/>
      <c r="N1428" s="1"/>
      <c r="O1428" s="1"/>
      <c r="P1428" s="1"/>
      <c r="Q1428" s="1"/>
      <c r="R1428" s="1"/>
      <c r="S1428" s="1"/>
      <c r="T1428" s="1"/>
      <c r="U1428" s="1"/>
      <c r="V1428" s="1"/>
      <c r="W1428" s="1"/>
      <c r="X1428" s="1"/>
      <c r="Y1428" s="1"/>
    </row>
    <row r="1429" spans="1:25">
      <c r="A1429" s="1"/>
      <c r="B1429" s="1"/>
      <c r="C1429" s="1"/>
      <c r="D1429" s="1"/>
      <c r="E1429" s="1"/>
      <c r="F1429" s="1"/>
      <c r="G1429" s="1"/>
      <c r="H1429" s="1"/>
      <c r="I1429" s="1"/>
      <c r="J1429" s="1"/>
      <c r="K1429" s="1"/>
      <c r="L1429" s="1"/>
      <c r="M1429" s="1"/>
      <c r="N1429" s="1"/>
      <c r="O1429" s="1"/>
      <c r="P1429" s="1"/>
      <c r="Q1429" s="1"/>
      <c r="R1429" s="1"/>
      <c r="S1429" s="1"/>
      <c r="T1429" s="1"/>
      <c r="U1429" s="1"/>
      <c r="V1429" s="1"/>
      <c r="W1429" s="1"/>
      <c r="X1429" s="1"/>
      <c r="Y1429" s="1"/>
    </row>
    <row r="1430" spans="1:25">
      <c r="A1430" s="1"/>
      <c r="B1430" s="1"/>
      <c r="C1430" s="1"/>
      <c r="D1430" s="1"/>
      <c r="E1430" s="1"/>
      <c r="F1430" s="1"/>
      <c r="G1430" s="1"/>
      <c r="H1430" s="1"/>
      <c r="I1430" s="1"/>
      <c r="J1430" s="1"/>
      <c r="K1430" s="1"/>
      <c r="L1430" s="1"/>
      <c r="M1430" s="1"/>
      <c r="N1430" s="1"/>
      <c r="O1430" s="1"/>
      <c r="P1430" s="1"/>
      <c r="Q1430" s="1"/>
      <c r="R1430" s="1"/>
      <c r="S1430" s="1"/>
      <c r="T1430" s="1"/>
      <c r="U1430" s="1"/>
      <c r="V1430" s="1"/>
      <c r="W1430" s="1"/>
      <c r="X1430" s="1"/>
      <c r="Y1430" s="1"/>
    </row>
    <row r="1431" spans="1:25">
      <c r="A1431" s="1"/>
      <c r="B1431" s="1"/>
      <c r="C1431" s="1"/>
      <c r="D1431" s="1"/>
      <c r="E1431" s="1"/>
      <c r="F1431" s="1"/>
      <c r="G1431" s="1"/>
      <c r="H1431" s="1"/>
      <c r="I1431" s="1"/>
      <c r="J1431" s="1"/>
      <c r="K1431" s="1"/>
      <c r="L1431" s="1"/>
      <c r="M1431" s="1"/>
      <c r="N1431" s="1"/>
      <c r="O1431" s="1"/>
      <c r="P1431" s="1"/>
      <c r="Q1431" s="1"/>
      <c r="R1431" s="1"/>
      <c r="S1431" s="1"/>
      <c r="T1431" s="1"/>
      <c r="U1431" s="1"/>
      <c r="V1431" s="1"/>
      <c r="W1431" s="1"/>
      <c r="X1431" s="1"/>
      <c r="Y1431" s="1"/>
    </row>
    <row r="1432" spans="1:25">
      <c r="A1432" s="1"/>
      <c r="B1432" s="1"/>
      <c r="C1432" s="1"/>
      <c r="D1432" s="1"/>
      <c r="E1432" s="1"/>
      <c r="F1432" s="1"/>
      <c r="G1432" s="1"/>
      <c r="H1432" s="1"/>
      <c r="I1432" s="1"/>
      <c r="J1432" s="1"/>
      <c r="K1432" s="1"/>
      <c r="L1432" s="1"/>
      <c r="M1432" s="1"/>
      <c r="N1432" s="1"/>
      <c r="O1432" s="1"/>
      <c r="P1432" s="1"/>
      <c r="Q1432" s="1"/>
      <c r="R1432" s="1"/>
      <c r="S1432" s="1"/>
      <c r="T1432" s="1"/>
      <c r="U1432" s="1"/>
      <c r="V1432" s="1"/>
      <c r="W1432" s="1"/>
      <c r="X1432" s="1"/>
      <c r="Y1432" s="1"/>
    </row>
    <row r="1433" spans="1:25">
      <c r="A1433" s="1"/>
      <c r="B1433" s="1"/>
      <c r="C1433" s="1"/>
      <c r="D1433" s="1"/>
      <c r="E1433" s="1"/>
      <c r="F1433" s="1"/>
      <c r="G1433" s="1"/>
      <c r="H1433" s="1"/>
      <c r="I1433" s="1"/>
      <c r="J1433" s="1"/>
      <c r="K1433" s="1"/>
      <c r="L1433" s="1"/>
      <c r="M1433" s="1"/>
      <c r="N1433" s="1"/>
      <c r="O1433" s="1"/>
      <c r="P1433" s="1"/>
      <c r="Q1433" s="1"/>
      <c r="R1433" s="1"/>
      <c r="S1433" s="1"/>
      <c r="T1433" s="1"/>
      <c r="U1433" s="1"/>
      <c r="V1433" s="1"/>
      <c r="W1433" s="1"/>
      <c r="X1433" s="1"/>
      <c r="Y1433" s="1"/>
    </row>
    <row r="1434" spans="1:25">
      <c r="A1434" s="1"/>
      <c r="B1434" s="1"/>
      <c r="C1434" s="1"/>
      <c r="D1434" s="1"/>
      <c r="E1434" s="1"/>
      <c r="F1434" s="1"/>
      <c r="G1434" s="1"/>
      <c r="H1434" s="1"/>
      <c r="I1434" s="1"/>
      <c r="J1434" s="1"/>
      <c r="K1434" s="1"/>
      <c r="L1434" s="1"/>
      <c r="M1434" s="1"/>
      <c r="N1434" s="1"/>
      <c r="O1434" s="1"/>
      <c r="P1434" s="1"/>
      <c r="Q1434" s="1"/>
      <c r="R1434" s="1"/>
      <c r="S1434" s="1"/>
      <c r="T1434" s="1"/>
      <c r="U1434" s="1"/>
      <c r="V1434" s="1"/>
      <c r="W1434" s="1"/>
      <c r="X1434" s="1"/>
      <c r="Y1434" s="1"/>
    </row>
    <row r="1435" spans="1:25">
      <c r="A1435" s="1"/>
      <c r="B1435" s="1"/>
      <c r="C1435" s="1"/>
      <c r="D1435" s="1"/>
      <c r="E1435" s="1"/>
      <c r="F1435" s="1"/>
      <c r="G1435" s="1"/>
      <c r="H1435" s="1"/>
      <c r="I1435" s="1"/>
      <c r="J1435" s="1"/>
      <c r="K1435" s="1"/>
      <c r="L1435" s="1"/>
      <c r="M1435" s="1"/>
      <c r="N1435" s="1"/>
      <c r="O1435" s="1"/>
      <c r="P1435" s="1"/>
      <c r="Q1435" s="1"/>
      <c r="R1435" s="1"/>
      <c r="S1435" s="1"/>
      <c r="T1435" s="1"/>
      <c r="U1435" s="1"/>
      <c r="V1435" s="1"/>
      <c r="W1435" s="1"/>
      <c r="X1435" s="1"/>
      <c r="Y1435" s="1"/>
    </row>
    <row r="1436" spans="1:25">
      <c r="A1436" s="1"/>
      <c r="B1436" s="1"/>
      <c r="C1436" s="1"/>
      <c r="D1436" s="1"/>
      <c r="E1436" s="1"/>
      <c r="F1436" s="1"/>
      <c r="G1436" s="1"/>
      <c r="H1436" s="1"/>
      <c r="I1436" s="1"/>
      <c r="J1436" s="1"/>
      <c r="K1436" s="1"/>
      <c r="L1436" s="1"/>
      <c r="M1436" s="1"/>
      <c r="N1436" s="1"/>
      <c r="O1436" s="1"/>
      <c r="P1436" s="1"/>
      <c r="Q1436" s="1"/>
      <c r="R1436" s="1"/>
      <c r="S1436" s="1"/>
      <c r="T1436" s="1"/>
      <c r="U1436" s="1"/>
      <c r="V1436" s="1"/>
      <c r="W1436" s="1"/>
      <c r="X1436" s="1"/>
      <c r="Y1436" s="1"/>
    </row>
    <row r="1437" spans="1:25">
      <c r="A1437" s="1"/>
      <c r="B1437" s="1"/>
      <c r="C1437" s="1"/>
      <c r="D1437" s="1"/>
      <c r="E1437" s="1"/>
      <c r="F1437" s="1"/>
      <c r="G1437" s="1"/>
      <c r="H1437" s="1"/>
      <c r="I1437" s="1"/>
      <c r="J1437" s="1"/>
      <c r="K1437" s="1"/>
      <c r="L1437" s="1"/>
      <c r="M1437" s="1"/>
      <c r="N1437" s="1"/>
      <c r="O1437" s="1"/>
      <c r="P1437" s="1"/>
      <c r="Q1437" s="1"/>
      <c r="R1437" s="1"/>
      <c r="S1437" s="1"/>
      <c r="T1437" s="1"/>
      <c r="U1437" s="1"/>
      <c r="V1437" s="1"/>
      <c r="W1437" s="1"/>
      <c r="X1437" s="1"/>
      <c r="Y1437" s="1"/>
    </row>
    <row r="1438" spans="1:25">
      <c r="A1438" s="1"/>
      <c r="B1438" s="1"/>
      <c r="C1438" s="1"/>
      <c r="D1438" s="1"/>
      <c r="E1438" s="1"/>
      <c r="F1438" s="1"/>
      <c r="G1438" s="1"/>
      <c r="H1438" s="1"/>
      <c r="I1438" s="1"/>
      <c r="J1438" s="1"/>
      <c r="K1438" s="1"/>
      <c r="L1438" s="1"/>
      <c r="M1438" s="1"/>
      <c r="N1438" s="1"/>
      <c r="O1438" s="1"/>
      <c r="P1438" s="1"/>
      <c r="Q1438" s="1"/>
      <c r="R1438" s="1"/>
      <c r="S1438" s="1"/>
      <c r="T1438" s="1"/>
      <c r="U1438" s="1"/>
      <c r="V1438" s="1"/>
      <c r="W1438" s="1"/>
      <c r="X1438" s="1"/>
      <c r="Y1438" s="1"/>
    </row>
    <row r="1439" spans="1:25">
      <c r="A1439" s="1"/>
      <c r="B1439" s="1"/>
      <c r="C1439" s="1"/>
      <c r="D1439" s="1"/>
      <c r="E1439" s="1"/>
      <c r="F1439" s="1"/>
      <c r="G1439" s="1"/>
      <c r="H1439" s="1"/>
      <c r="I1439" s="1"/>
      <c r="J1439" s="1"/>
      <c r="K1439" s="1"/>
      <c r="L1439" s="1"/>
      <c r="M1439" s="1"/>
      <c r="N1439" s="1"/>
      <c r="O1439" s="1"/>
      <c r="P1439" s="1"/>
      <c r="Q1439" s="1"/>
      <c r="R1439" s="1"/>
      <c r="S1439" s="1"/>
      <c r="T1439" s="1"/>
      <c r="U1439" s="1"/>
      <c r="V1439" s="1"/>
      <c r="W1439" s="1"/>
      <c r="X1439" s="1"/>
      <c r="Y1439" s="1"/>
    </row>
    <row r="1440" spans="1:25">
      <c r="A1440" s="1"/>
      <c r="B1440" s="1"/>
      <c r="C1440" s="1"/>
      <c r="D1440" s="1"/>
      <c r="E1440" s="1"/>
      <c r="F1440" s="1"/>
      <c r="G1440" s="1"/>
      <c r="H1440" s="1"/>
      <c r="I1440" s="1"/>
      <c r="J1440" s="1"/>
      <c r="K1440" s="1"/>
      <c r="L1440" s="1"/>
      <c r="M1440" s="1"/>
      <c r="N1440" s="1"/>
      <c r="O1440" s="1"/>
      <c r="P1440" s="1"/>
      <c r="Q1440" s="1"/>
      <c r="R1440" s="1"/>
      <c r="S1440" s="1"/>
      <c r="T1440" s="1"/>
      <c r="U1440" s="1"/>
      <c r="V1440" s="1"/>
      <c r="W1440" s="1"/>
      <c r="X1440" s="1"/>
      <c r="Y1440" s="1"/>
    </row>
    <row r="1441" spans="1:25">
      <c r="A1441" s="1"/>
      <c r="B1441" s="1"/>
      <c r="C1441" s="1"/>
      <c r="D1441" s="1"/>
      <c r="E1441" s="1"/>
      <c r="F1441" s="1"/>
      <c r="G1441" s="1"/>
      <c r="H1441" s="1"/>
      <c r="I1441" s="1"/>
      <c r="J1441" s="1"/>
      <c r="K1441" s="1"/>
      <c r="L1441" s="1"/>
      <c r="M1441" s="1"/>
      <c r="N1441" s="1"/>
      <c r="O1441" s="1"/>
      <c r="P1441" s="1"/>
      <c r="Q1441" s="1"/>
      <c r="R1441" s="1"/>
      <c r="S1441" s="1"/>
      <c r="T1441" s="1"/>
      <c r="U1441" s="1"/>
      <c r="V1441" s="1"/>
      <c r="W1441" s="1"/>
      <c r="X1441" s="1"/>
      <c r="Y1441" s="1"/>
    </row>
    <row r="1442" spans="1:25">
      <c r="A1442" s="1"/>
      <c r="B1442" s="1"/>
      <c r="C1442" s="1"/>
      <c r="D1442" s="1"/>
      <c r="E1442" s="1"/>
      <c r="F1442" s="1"/>
      <c r="G1442" s="1"/>
      <c r="H1442" s="1"/>
      <c r="I1442" s="1"/>
      <c r="J1442" s="1"/>
      <c r="K1442" s="1"/>
      <c r="L1442" s="1"/>
      <c r="M1442" s="1"/>
      <c r="N1442" s="1"/>
      <c r="O1442" s="1"/>
      <c r="P1442" s="1"/>
      <c r="Q1442" s="1"/>
      <c r="R1442" s="1"/>
      <c r="S1442" s="1"/>
      <c r="T1442" s="1"/>
      <c r="U1442" s="1"/>
      <c r="V1442" s="1"/>
      <c r="W1442" s="1"/>
      <c r="X1442" s="1"/>
      <c r="Y1442" s="1"/>
    </row>
    <row r="1443" spans="1:25">
      <c r="A1443" s="1"/>
      <c r="B1443" s="1"/>
      <c r="C1443" s="1"/>
      <c r="D1443" s="1"/>
      <c r="E1443" s="1"/>
      <c r="F1443" s="1"/>
      <c r="G1443" s="1"/>
      <c r="H1443" s="1"/>
      <c r="I1443" s="1"/>
      <c r="J1443" s="1"/>
      <c r="K1443" s="1"/>
      <c r="L1443" s="1"/>
      <c r="M1443" s="1"/>
      <c r="N1443" s="1"/>
      <c r="O1443" s="1"/>
      <c r="P1443" s="1"/>
      <c r="Q1443" s="1"/>
      <c r="R1443" s="1"/>
      <c r="S1443" s="1"/>
      <c r="T1443" s="1"/>
      <c r="U1443" s="1"/>
      <c r="V1443" s="1"/>
      <c r="W1443" s="1"/>
      <c r="X1443" s="1"/>
      <c r="Y1443" s="1"/>
    </row>
    <row r="1444" spans="1:25">
      <c r="A1444" s="1"/>
      <c r="B1444" s="1"/>
      <c r="C1444" s="1"/>
      <c r="D1444" s="1"/>
      <c r="E1444" s="1"/>
      <c r="F1444" s="1"/>
      <c r="G1444" s="1"/>
      <c r="H1444" s="1"/>
      <c r="I1444" s="1"/>
      <c r="J1444" s="1"/>
      <c r="K1444" s="1"/>
      <c r="L1444" s="1"/>
      <c r="M1444" s="1"/>
      <c r="N1444" s="1"/>
      <c r="O1444" s="1"/>
      <c r="P1444" s="1"/>
      <c r="Q1444" s="1"/>
      <c r="R1444" s="1"/>
      <c r="S1444" s="1"/>
      <c r="T1444" s="1"/>
      <c r="U1444" s="1"/>
      <c r="V1444" s="1"/>
      <c r="W1444" s="1"/>
      <c r="X1444" s="1"/>
      <c r="Y1444" s="1"/>
    </row>
    <row r="1445" spans="1:25">
      <c r="A1445" s="1"/>
      <c r="B1445" s="1"/>
      <c r="C1445" s="1"/>
      <c r="D1445" s="1"/>
      <c r="E1445" s="1"/>
      <c r="F1445" s="1"/>
      <c r="G1445" s="1"/>
      <c r="H1445" s="1"/>
      <c r="I1445" s="1"/>
      <c r="J1445" s="1"/>
      <c r="K1445" s="1"/>
      <c r="L1445" s="1"/>
      <c r="M1445" s="1"/>
      <c r="N1445" s="1"/>
      <c r="O1445" s="1"/>
      <c r="P1445" s="1"/>
      <c r="Q1445" s="1"/>
      <c r="R1445" s="1"/>
      <c r="S1445" s="1"/>
      <c r="T1445" s="1"/>
      <c r="U1445" s="1"/>
      <c r="V1445" s="1"/>
      <c r="W1445" s="1"/>
      <c r="X1445" s="1"/>
      <c r="Y1445" s="1"/>
    </row>
    <row r="1446" spans="1:25">
      <c r="A1446" s="1"/>
      <c r="B1446" s="1"/>
      <c r="C1446" s="1"/>
      <c r="D1446" s="1"/>
      <c r="E1446" s="1"/>
      <c r="F1446" s="1"/>
      <c r="G1446" s="1"/>
      <c r="H1446" s="1"/>
      <c r="I1446" s="1"/>
      <c r="J1446" s="1"/>
      <c r="K1446" s="1"/>
      <c r="L1446" s="1"/>
      <c r="M1446" s="1"/>
      <c r="N1446" s="1"/>
      <c r="O1446" s="1"/>
      <c r="P1446" s="1"/>
      <c r="Q1446" s="1"/>
      <c r="R1446" s="1"/>
      <c r="S1446" s="1"/>
      <c r="T1446" s="1"/>
      <c r="U1446" s="1"/>
      <c r="V1446" s="1"/>
      <c r="W1446" s="1"/>
      <c r="X1446" s="1"/>
      <c r="Y1446" s="1"/>
    </row>
    <row r="1447" spans="1:25">
      <c r="A1447" s="1"/>
      <c r="B1447" s="1"/>
      <c r="C1447" s="1"/>
      <c r="D1447" s="1"/>
      <c r="E1447" s="1"/>
      <c r="F1447" s="1"/>
      <c r="G1447" s="1"/>
      <c r="H1447" s="1"/>
      <c r="I1447" s="1"/>
      <c r="J1447" s="1"/>
      <c r="K1447" s="1"/>
      <c r="L1447" s="1"/>
      <c r="M1447" s="1"/>
      <c r="N1447" s="1"/>
      <c r="O1447" s="1"/>
      <c r="P1447" s="1"/>
      <c r="Q1447" s="1"/>
      <c r="R1447" s="1"/>
      <c r="S1447" s="1"/>
      <c r="T1447" s="1"/>
      <c r="U1447" s="1"/>
      <c r="V1447" s="1"/>
      <c r="W1447" s="1"/>
      <c r="X1447" s="1"/>
      <c r="Y1447" s="1"/>
    </row>
    <row r="1448" spans="1:25">
      <c r="A1448" s="1"/>
      <c r="B1448" s="1"/>
      <c r="C1448" s="1"/>
      <c r="D1448" s="1"/>
      <c r="E1448" s="1"/>
      <c r="F1448" s="1"/>
      <c r="G1448" s="1"/>
      <c r="H1448" s="1"/>
      <c r="I1448" s="1"/>
      <c r="J1448" s="1"/>
      <c r="K1448" s="1"/>
      <c r="L1448" s="1"/>
      <c r="M1448" s="1"/>
      <c r="N1448" s="1"/>
      <c r="O1448" s="1"/>
      <c r="P1448" s="1"/>
      <c r="Q1448" s="1"/>
      <c r="R1448" s="1"/>
      <c r="S1448" s="1"/>
      <c r="T1448" s="1"/>
      <c r="U1448" s="1"/>
      <c r="V1448" s="1"/>
      <c r="W1448" s="1"/>
      <c r="X1448" s="1"/>
      <c r="Y1448" s="1"/>
    </row>
    <row r="1449" spans="1:25">
      <c r="A1449" s="1"/>
      <c r="B1449" s="1"/>
      <c r="C1449" s="1"/>
      <c r="D1449" s="1"/>
      <c r="E1449" s="1"/>
      <c r="F1449" s="1"/>
      <c r="G1449" s="1"/>
      <c r="H1449" s="1"/>
      <c r="I1449" s="1"/>
      <c r="J1449" s="1"/>
      <c r="K1449" s="1"/>
      <c r="L1449" s="1"/>
      <c r="M1449" s="1"/>
      <c r="N1449" s="1"/>
      <c r="O1449" s="1"/>
      <c r="P1449" s="1"/>
      <c r="Q1449" s="1"/>
      <c r="R1449" s="1"/>
      <c r="S1449" s="1"/>
      <c r="T1449" s="1"/>
      <c r="U1449" s="1"/>
      <c r="V1449" s="1"/>
      <c r="W1449" s="1"/>
      <c r="X1449" s="1"/>
      <c r="Y1449" s="1"/>
    </row>
    <row r="1450" spans="1:25">
      <c r="A1450" s="1"/>
      <c r="B1450" s="1"/>
      <c r="C1450" s="1"/>
      <c r="D1450" s="1"/>
      <c r="E1450" s="1"/>
      <c r="F1450" s="1"/>
      <c r="G1450" s="1"/>
      <c r="H1450" s="1"/>
      <c r="I1450" s="1"/>
      <c r="J1450" s="1"/>
      <c r="K1450" s="1"/>
      <c r="L1450" s="1"/>
      <c r="M1450" s="1"/>
      <c r="N1450" s="1"/>
      <c r="O1450" s="1"/>
      <c r="P1450" s="1"/>
      <c r="Q1450" s="1"/>
      <c r="R1450" s="1"/>
      <c r="S1450" s="1"/>
      <c r="T1450" s="1"/>
      <c r="U1450" s="1"/>
      <c r="V1450" s="1"/>
      <c r="W1450" s="1"/>
      <c r="X1450" s="1"/>
      <c r="Y1450" s="1"/>
    </row>
    <row r="1451" spans="1:25">
      <c r="A1451" s="1"/>
      <c r="B1451" s="1"/>
      <c r="C1451" s="1"/>
      <c r="D1451" s="1"/>
      <c r="E1451" s="1"/>
      <c r="F1451" s="1"/>
      <c r="G1451" s="1"/>
      <c r="H1451" s="1"/>
      <c r="I1451" s="1"/>
      <c r="J1451" s="1"/>
      <c r="K1451" s="1"/>
      <c r="L1451" s="1"/>
      <c r="M1451" s="1"/>
      <c r="N1451" s="1"/>
      <c r="O1451" s="1"/>
      <c r="P1451" s="1"/>
      <c r="Q1451" s="1"/>
      <c r="R1451" s="1"/>
      <c r="S1451" s="1"/>
      <c r="T1451" s="1"/>
      <c r="U1451" s="1"/>
      <c r="V1451" s="1"/>
      <c r="W1451" s="1"/>
      <c r="X1451" s="1"/>
      <c r="Y1451" s="1"/>
    </row>
    <row r="1452" spans="1:25">
      <c r="A1452" s="1"/>
      <c r="B1452" s="1"/>
      <c r="C1452" s="1"/>
      <c r="D1452" s="1"/>
      <c r="E1452" s="1"/>
      <c r="F1452" s="1"/>
      <c r="G1452" s="1"/>
      <c r="H1452" s="1"/>
      <c r="I1452" s="1"/>
      <c r="J1452" s="1"/>
      <c r="K1452" s="1"/>
      <c r="L1452" s="1"/>
      <c r="M1452" s="1"/>
      <c r="N1452" s="1"/>
      <c r="O1452" s="1"/>
      <c r="P1452" s="1"/>
      <c r="Q1452" s="1"/>
      <c r="R1452" s="1"/>
      <c r="S1452" s="1"/>
      <c r="T1452" s="1"/>
      <c r="U1452" s="1"/>
      <c r="V1452" s="1"/>
      <c r="W1452" s="1"/>
      <c r="X1452" s="1"/>
      <c r="Y1452" s="1"/>
    </row>
    <row r="1453" spans="1:25">
      <c r="A1453" s="1"/>
      <c r="B1453" s="1"/>
      <c r="C1453" s="1"/>
      <c r="D1453" s="1"/>
      <c r="E1453" s="1"/>
      <c r="F1453" s="1"/>
      <c r="G1453" s="1"/>
      <c r="H1453" s="1"/>
      <c r="I1453" s="1"/>
      <c r="J1453" s="1"/>
      <c r="K1453" s="1"/>
      <c r="L1453" s="1"/>
      <c r="M1453" s="1"/>
      <c r="N1453" s="1"/>
      <c r="O1453" s="1"/>
      <c r="P1453" s="1"/>
      <c r="Q1453" s="1"/>
      <c r="R1453" s="1"/>
      <c r="S1453" s="1"/>
      <c r="T1453" s="1"/>
      <c r="U1453" s="1"/>
      <c r="V1453" s="1"/>
      <c r="W1453" s="1"/>
      <c r="X1453" s="1"/>
      <c r="Y1453" s="1"/>
    </row>
    <row r="1454" spans="1:25">
      <c r="A1454" s="1"/>
      <c r="B1454" s="1"/>
      <c r="C1454" s="1"/>
      <c r="D1454" s="1"/>
      <c r="E1454" s="1"/>
      <c r="F1454" s="1"/>
      <c r="G1454" s="1"/>
      <c r="H1454" s="1"/>
      <c r="I1454" s="1"/>
      <c r="J1454" s="1"/>
      <c r="K1454" s="1"/>
      <c r="L1454" s="1"/>
      <c r="M1454" s="1"/>
      <c r="N1454" s="1"/>
      <c r="O1454" s="1"/>
      <c r="P1454" s="1"/>
      <c r="Q1454" s="1"/>
      <c r="R1454" s="1"/>
      <c r="S1454" s="1"/>
      <c r="T1454" s="1"/>
      <c r="U1454" s="1"/>
      <c r="V1454" s="1"/>
      <c r="W1454" s="1"/>
      <c r="X1454" s="1"/>
      <c r="Y1454" s="1"/>
    </row>
    <row r="1455" spans="1:25">
      <c r="A1455" s="1"/>
      <c r="B1455" s="1"/>
      <c r="C1455" s="1"/>
      <c r="D1455" s="1"/>
      <c r="E1455" s="1"/>
      <c r="F1455" s="1"/>
      <c r="G1455" s="1"/>
      <c r="H1455" s="1"/>
      <c r="I1455" s="1"/>
      <c r="J1455" s="1"/>
      <c r="K1455" s="1"/>
      <c r="L1455" s="1"/>
      <c r="M1455" s="1"/>
      <c r="N1455" s="1"/>
      <c r="O1455" s="1"/>
      <c r="P1455" s="1"/>
      <c r="Q1455" s="1"/>
      <c r="R1455" s="1"/>
      <c r="S1455" s="1"/>
      <c r="T1455" s="1"/>
      <c r="U1455" s="1"/>
      <c r="V1455" s="1"/>
      <c r="W1455" s="1"/>
      <c r="X1455" s="1"/>
      <c r="Y1455" s="1"/>
    </row>
    <row r="1456" spans="1:25">
      <c r="A1456" s="1"/>
      <c r="B1456" s="1"/>
      <c r="C1456" s="1"/>
      <c r="D1456" s="1"/>
      <c r="E1456" s="1"/>
      <c r="F1456" s="1"/>
      <c r="G1456" s="1"/>
      <c r="H1456" s="1"/>
      <c r="I1456" s="1"/>
      <c r="J1456" s="1"/>
      <c r="K1456" s="1"/>
      <c r="L1456" s="1"/>
      <c r="M1456" s="1"/>
      <c r="N1456" s="1"/>
      <c r="O1456" s="1"/>
      <c r="P1456" s="1"/>
      <c r="Q1456" s="1"/>
      <c r="R1456" s="1"/>
      <c r="S1456" s="1"/>
      <c r="T1456" s="1"/>
      <c r="U1456" s="1"/>
      <c r="V1456" s="1"/>
      <c r="W1456" s="1"/>
      <c r="X1456" s="1"/>
      <c r="Y1456" s="1"/>
    </row>
    <row r="1457" spans="1:25">
      <c r="A1457" s="1"/>
      <c r="B1457" s="1"/>
      <c r="C1457" s="1"/>
      <c r="D1457" s="1"/>
      <c r="E1457" s="1"/>
      <c r="F1457" s="1"/>
      <c r="G1457" s="1"/>
      <c r="H1457" s="1"/>
      <c r="I1457" s="1"/>
      <c r="J1457" s="1"/>
      <c r="K1457" s="1"/>
      <c r="L1457" s="1"/>
      <c r="M1457" s="1"/>
      <c r="N1457" s="1"/>
      <c r="O1457" s="1"/>
      <c r="P1457" s="1"/>
      <c r="Q1457" s="1"/>
      <c r="R1457" s="1"/>
      <c r="S1457" s="1"/>
      <c r="T1457" s="1"/>
      <c r="U1457" s="1"/>
      <c r="V1457" s="1"/>
      <c r="W1457" s="1"/>
      <c r="X1457" s="1"/>
      <c r="Y1457" s="1"/>
    </row>
    <row r="1458" spans="1:25">
      <c r="A1458" s="1"/>
      <c r="B1458" s="1"/>
      <c r="C1458" s="1"/>
      <c r="D1458" s="1"/>
      <c r="E1458" s="1"/>
      <c r="F1458" s="1"/>
      <c r="G1458" s="1"/>
      <c r="H1458" s="1"/>
      <c r="I1458" s="1"/>
      <c r="J1458" s="1"/>
      <c r="K1458" s="1"/>
      <c r="L1458" s="1"/>
      <c r="M1458" s="1"/>
      <c r="N1458" s="1"/>
      <c r="O1458" s="1"/>
      <c r="P1458" s="1"/>
      <c r="Q1458" s="1"/>
      <c r="R1458" s="1"/>
      <c r="S1458" s="1"/>
      <c r="T1458" s="1"/>
      <c r="U1458" s="1"/>
      <c r="V1458" s="1"/>
      <c r="W1458" s="1"/>
      <c r="X1458" s="1"/>
      <c r="Y1458" s="1"/>
    </row>
    <row r="1459" spans="1:25">
      <c r="A1459" s="1"/>
      <c r="B1459" s="1"/>
      <c r="C1459" s="1"/>
      <c r="D1459" s="1"/>
      <c r="E1459" s="1"/>
      <c r="F1459" s="1"/>
      <c r="G1459" s="1"/>
      <c r="H1459" s="1"/>
      <c r="I1459" s="1"/>
      <c r="J1459" s="1"/>
      <c r="K1459" s="1"/>
      <c r="L1459" s="1"/>
      <c r="M1459" s="1"/>
      <c r="N1459" s="1"/>
      <c r="O1459" s="1"/>
      <c r="P1459" s="1"/>
      <c r="Q1459" s="1"/>
      <c r="R1459" s="1"/>
      <c r="S1459" s="1"/>
      <c r="T1459" s="1"/>
      <c r="U1459" s="1"/>
      <c r="V1459" s="1"/>
      <c r="W1459" s="1"/>
      <c r="X1459" s="1"/>
      <c r="Y1459" s="1"/>
    </row>
    <row r="1460" spans="1:25">
      <c r="A1460" s="1"/>
      <c r="B1460" s="1"/>
      <c r="C1460" s="1"/>
      <c r="D1460" s="1"/>
      <c r="E1460" s="1"/>
      <c r="F1460" s="1"/>
      <c r="G1460" s="1"/>
      <c r="H1460" s="1"/>
      <c r="I1460" s="1"/>
      <c r="J1460" s="1"/>
      <c r="K1460" s="1"/>
      <c r="L1460" s="1"/>
      <c r="M1460" s="1"/>
      <c r="N1460" s="1"/>
      <c r="O1460" s="1"/>
      <c r="P1460" s="1"/>
      <c r="Q1460" s="1"/>
      <c r="R1460" s="1"/>
      <c r="S1460" s="1"/>
      <c r="T1460" s="1"/>
      <c r="U1460" s="1"/>
      <c r="V1460" s="1"/>
      <c r="W1460" s="1"/>
      <c r="X1460" s="1"/>
      <c r="Y1460" s="1"/>
    </row>
    <row r="1461" spans="1:25">
      <c r="A1461" s="1"/>
      <c r="B1461" s="1"/>
      <c r="C1461" s="1"/>
      <c r="D1461" s="1"/>
      <c r="E1461" s="1"/>
      <c r="F1461" s="1"/>
      <c r="G1461" s="1"/>
      <c r="H1461" s="1"/>
      <c r="I1461" s="1"/>
      <c r="J1461" s="1"/>
      <c r="K1461" s="1"/>
      <c r="L1461" s="1"/>
      <c r="M1461" s="1"/>
      <c r="N1461" s="1"/>
      <c r="O1461" s="1"/>
      <c r="P1461" s="1"/>
      <c r="Q1461" s="1"/>
      <c r="R1461" s="1"/>
      <c r="S1461" s="1"/>
      <c r="T1461" s="1"/>
      <c r="U1461" s="1"/>
      <c r="V1461" s="1"/>
      <c r="W1461" s="1"/>
      <c r="X1461" s="1"/>
      <c r="Y1461" s="1"/>
    </row>
    <row r="1462" spans="1:25">
      <c r="A1462" s="1"/>
      <c r="B1462" s="1"/>
      <c r="C1462" s="1"/>
      <c r="D1462" s="1"/>
      <c r="E1462" s="1"/>
      <c r="F1462" s="1"/>
      <c r="G1462" s="1"/>
      <c r="H1462" s="1"/>
      <c r="I1462" s="1"/>
      <c r="J1462" s="1"/>
      <c r="K1462" s="1"/>
      <c r="L1462" s="1"/>
      <c r="M1462" s="1"/>
      <c r="N1462" s="1"/>
      <c r="O1462" s="1"/>
      <c r="P1462" s="1"/>
      <c r="Q1462" s="1"/>
      <c r="R1462" s="1"/>
      <c r="S1462" s="1"/>
      <c r="T1462" s="1"/>
      <c r="U1462" s="1"/>
      <c r="V1462" s="1"/>
      <c r="W1462" s="1"/>
      <c r="X1462" s="1"/>
      <c r="Y1462" s="1"/>
    </row>
    <row r="1463" spans="1:25">
      <c r="A1463" s="1"/>
      <c r="B1463" s="1"/>
      <c r="C1463" s="1"/>
      <c r="D1463" s="1"/>
      <c r="E1463" s="1"/>
      <c r="F1463" s="1"/>
      <c r="G1463" s="1"/>
      <c r="H1463" s="1"/>
      <c r="I1463" s="1"/>
      <c r="J1463" s="1"/>
      <c r="K1463" s="1"/>
      <c r="L1463" s="1"/>
      <c r="M1463" s="1"/>
      <c r="N1463" s="1"/>
      <c r="O1463" s="1"/>
      <c r="P1463" s="1"/>
      <c r="Q1463" s="1"/>
      <c r="R1463" s="1"/>
      <c r="S1463" s="1"/>
      <c r="T1463" s="1"/>
      <c r="U1463" s="1"/>
      <c r="V1463" s="1"/>
      <c r="W1463" s="1"/>
      <c r="X1463" s="1"/>
      <c r="Y1463" s="1"/>
    </row>
    <row r="1464" spans="1:25">
      <c r="A1464" s="1"/>
      <c r="B1464" s="1"/>
      <c r="C1464" s="1"/>
      <c r="D1464" s="1"/>
      <c r="E1464" s="1"/>
      <c r="F1464" s="1"/>
      <c r="G1464" s="1"/>
      <c r="H1464" s="1"/>
      <c r="I1464" s="1"/>
      <c r="J1464" s="1"/>
      <c r="K1464" s="1"/>
      <c r="L1464" s="1"/>
      <c r="M1464" s="1"/>
      <c r="N1464" s="1"/>
      <c r="O1464" s="1"/>
      <c r="P1464" s="1"/>
      <c r="Q1464" s="1"/>
      <c r="R1464" s="1"/>
      <c r="S1464" s="1"/>
      <c r="T1464" s="1"/>
      <c r="U1464" s="1"/>
      <c r="V1464" s="1"/>
      <c r="W1464" s="1"/>
      <c r="X1464" s="1"/>
      <c r="Y1464" s="1"/>
    </row>
    <row r="1465" spans="1:25">
      <c r="A1465" s="1"/>
      <c r="B1465" s="1"/>
      <c r="C1465" s="1"/>
      <c r="D1465" s="1"/>
      <c r="E1465" s="1"/>
      <c r="F1465" s="1"/>
      <c r="G1465" s="1"/>
      <c r="H1465" s="1"/>
      <c r="I1465" s="1"/>
      <c r="J1465" s="1"/>
      <c r="K1465" s="1"/>
      <c r="L1465" s="1"/>
      <c r="M1465" s="1"/>
      <c r="N1465" s="1"/>
      <c r="O1465" s="1"/>
      <c r="P1465" s="1"/>
      <c r="Q1465" s="1"/>
      <c r="R1465" s="1"/>
      <c r="S1465" s="1"/>
      <c r="T1465" s="1"/>
      <c r="U1465" s="1"/>
      <c r="V1465" s="1"/>
      <c r="W1465" s="1"/>
      <c r="X1465" s="1"/>
      <c r="Y1465" s="1"/>
    </row>
    <row r="1466" spans="1:25">
      <c r="A1466" s="1"/>
      <c r="B1466" s="1"/>
      <c r="C1466" s="1"/>
      <c r="D1466" s="1"/>
      <c r="E1466" s="1"/>
      <c r="F1466" s="1"/>
      <c r="G1466" s="1"/>
      <c r="H1466" s="1"/>
      <c r="I1466" s="1"/>
      <c r="J1466" s="1"/>
      <c r="K1466" s="1"/>
      <c r="L1466" s="1"/>
      <c r="M1466" s="1"/>
      <c r="N1466" s="1"/>
      <c r="O1466" s="1"/>
      <c r="P1466" s="1"/>
      <c r="Q1466" s="1"/>
      <c r="R1466" s="1"/>
      <c r="S1466" s="1"/>
      <c r="T1466" s="1"/>
      <c r="U1466" s="1"/>
      <c r="V1466" s="1"/>
      <c r="W1466" s="1"/>
      <c r="X1466" s="1"/>
      <c r="Y1466" s="1"/>
    </row>
    <row r="1467" spans="1:25">
      <c r="A1467" s="1"/>
      <c r="B1467" s="1"/>
      <c r="C1467" s="1"/>
      <c r="D1467" s="1"/>
      <c r="E1467" s="1"/>
      <c r="F1467" s="1"/>
      <c r="G1467" s="1"/>
      <c r="H1467" s="1"/>
      <c r="I1467" s="1"/>
      <c r="J1467" s="1"/>
      <c r="K1467" s="1"/>
      <c r="L1467" s="1"/>
      <c r="M1467" s="1"/>
      <c r="N1467" s="1"/>
      <c r="O1467" s="1"/>
      <c r="P1467" s="1"/>
      <c r="Q1467" s="1"/>
      <c r="R1467" s="1"/>
      <c r="S1467" s="1"/>
      <c r="T1467" s="1"/>
      <c r="U1467" s="1"/>
      <c r="V1467" s="1"/>
      <c r="W1467" s="1"/>
      <c r="X1467" s="1"/>
      <c r="Y1467" s="1"/>
    </row>
    <row r="1468" spans="1:25">
      <c r="A1468" s="1"/>
      <c r="B1468" s="1"/>
      <c r="C1468" s="1"/>
      <c r="D1468" s="1"/>
      <c r="E1468" s="1"/>
      <c r="F1468" s="1"/>
      <c r="G1468" s="1"/>
      <c r="H1468" s="1"/>
      <c r="I1468" s="1"/>
      <c r="J1468" s="1"/>
      <c r="K1468" s="1"/>
      <c r="L1468" s="1"/>
      <c r="M1468" s="1"/>
      <c r="N1468" s="1"/>
      <c r="O1468" s="1"/>
      <c r="P1468" s="1"/>
      <c r="Q1468" s="1"/>
      <c r="R1468" s="1"/>
      <c r="S1468" s="1"/>
      <c r="T1468" s="1"/>
      <c r="U1468" s="1"/>
      <c r="V1468" s="1"/>
      <c r="W1468" s="1"/>
      <c r="X1468" s="1"/>
      <c r="Y1468" s="1"/>
    </row>
    <row r="1469" spans="1:25">
      <c r="A1469" s="1"/>
      <c r="B1469" s="1"/>
      <c r="C1469" s="1"/>
      <c r="D1469" s="1"/>
      <c r="E1469" s="1"/>
      <c r="F1469" s="1"/>
      <c r="G1469" s="1"/>
      <c r="H1469" s="1"/>
      <c r="I1469" s="1"/>
      <c r="J1469" s="1"/>
      <c r="K1469" s="1"/>
      <c r="L1469" s="1"/>
      <c r="M1469" s="1"/>
      <c r="N1469" s="1"/>
      <c r="O1469" s="1"/>
      <c r="P1469" s="1"/>
      <c r="Q1469" s="1"/>
      <c r="R1469" s="1"/>
      <c r="S1469" s="1"/>
      <c r="T1469" s="1"/>
      <c r="U1469" s="1"/>
      <c r="V1469" s="1"/>
      <c r="W1469" s="1"/>
      <c r="X1469" s="1"/>
      <c r="Y1469" s="1"/>
    </row>
    <row r="1470" spans="1:25">
      <c r="A1470" s="1"/>
      <c r="B1470" s="1"/>
      <c r="C1470" s="1"/>
      <c r="D1470" s="1"/>
      <c r="E1470" s="1"/>
      <c r="F1470" s="1"/>
      <c r="G1470" s="1"/>
      <c r="H1470" s="1"/>
      <c r="I1470" s="1"/>
      <c r="J1470" s="1"/>
      <c r="K1470" s="1"/>
      <c r="L1470" s="1"/>
      <c r="M1470" s="1"/>
      <c r="N1470" s="1"/>
      <c r="O1470" s="1"/>
      <c r="P1470" s="1"/>
      <c r="Q1470" s="1"/>
      <c r="R1470" s="1"/>
      <c r="S1470" s="1"/>
      <c r="T1470" s="1"/>
      <c r="U1470" s="1"/>
      <c r="V1470" s="1"/>
      <c r="W1470" s="1"/>
      <c r="X1470" s="1"/>
      <c r="Y1470" s="1"/>
    </row>
    <row r="1471" spans="1:25">
      <c r="A1471" s="1"/>
      <c r="B1471" s="1"/>
      <c r="C1471" s="1"/>
      <c r="D1471" s="1"/>
      <c r="E1471" s="1"/>
      <c r="F1471" s="1"/>
      <c r="G1471" s="1"/>
      <c r="H1471" s="1"/>
      <c r="I1471" s="1"/>
      <c r="J1471" s="1"/>
      <c r="K1471" s="1"/>
      <c r="L1471" s="1"/>
      <c r="M1471" s="1"/>
      <c r="N1471" s="1"/>
      <c r="O1471" s="1"/>
      <c r="P1471" s="1"/>
      <c r="Q1471" s="1"/>
      <c r="R1471" s="1"/>
      <c r="S1471" s="1"/>
      <c r="T1471" s="1"/>
      <c r="U1471" s="1"/>
      <c r="V1471" s="1"/>
      <c r="W1471" s="1"/>
      <c r="X1471" s="1"/>
      <c r="Y1471" s="1"/>
    </row>
    <row r="1472" spans="1:25">
      <c r="A1472" s="1"/>
      <c r="B1472" s="1"/>
      <c r="C1472" s="1"/>
      <c r="D1472" s="1"/>
      <c r="E1472" s="1"/>
      <c r="F1472" s="1"/>
      <c r="G1472" s="1"/>
      <c r="H1472" s="1"/>
      <c r="I1472" s="1"/>
      <c r="J1472" s="1"/>
      <c r="K1472" s="1"/>
      <c r="L1472" s="1"/>
      <c r="M1472" s="1"/>
      <c r="N1472" s="1"/>
      <c r="O1472" s="1"/>
      <c r="P1472" s="1"/>
      <c r="Q1472" s="1"/>
      <c r="R1472" s="1"/>
      <c r="S1472" s="1"/>
      <c r="T1472" s="1"/>
      <c r="U1472" s="1"/>
      <c r="V1472" s="1"/>
      <c r="W1472" s="1"/>
      <c r="X1472" s="1"/>
      <c r="Y1472" s="1"/>
    </row>
    <row r="1473" spans="1:25">
      <c r="A1473" s="1"/>
      <c r="B1473" s="1"/>
      <c r="C1473" s="1"/>
      <c r="D1473" s="1"/>
      <c r="E1473" s="1"/>
      <c r="F1473" s="1"/>
      <c r="G1473" s="1"/>
      <c r="H1473" s="1"/>
      <c r="I1473" s="1"/>
      <c r="J1473" s="1"/>
      <c r="K1473" s="1"/>
      <c r="L1473" s="1"/>
      <c r="M1473" s="1"/>
      <c r="N1473" s="1"/>
      <c r="O1473" s="1"/>
      <c r="P1473" s="1"/>
      <c r="Q1473" s="1"/>
      <c r="R1473" s="1"/>
      <c r="S1473" s="1"/>
      <c r="T1473" s="1"/>
      <c r="U1473" s="1"/>
      <c r="V1473" s="1"/>
      <c r="W1473" s="1"/>
      <c r="X1473" s="1"/>
      <c r="Y1473" s="1"/>
    </row>
    <row r="1474" spans="1:25">
      <c r="A1474" s="1"/>
      <c r="B1474" s="1"/>
      <c r="C1474" s="1"/>
      <c r="D1474" s="1"/>
      <c r="E1474" s="1"/>
      <c r="F1474" s="1"/>
      <c r="G1474" s="1"/>
      <c r="H1474" s="1"/>
      <c r="I1474" s="1"/>
      <c r="J1474" s="1"/>
      <c r="K1474" s="1"/>
      <c r="L1474" s="1"/>
      <c r="M1474" s="1"/>
      <c r="N1474" s="1"/>
      <c r="O1474" s="1"/>
      <c r="P1474" s="1"/>
      <c r="Q1474" s="1"/>
      <c r="R1474" s="1"/>
      <c r="S1474" s="1"/>
      <c r="T1474" s="1"/>
      <c r="U1474" s="1"/>
      <c r="V1474" s="1"/>
      <c r="W1474" s="1"/>
      <c r="X1474" s="1"/>
      <c r="Y1474" s="1"/>
    </row>
    <row r="1475" spans="1:25">
      <c r="A1475" s="1"/>
      <c r="B1475" s="1"/>
      <c r="C1475" s="1"/>
      <c r="D1475" s="1"/>
      <c r="E1475" s="1"/>
      <c r="F1475" s="1"/>
      <c r="G1475" s="1"/>
      <c r="H1475" s="1"/>
      <c r="I1475" s="1"/>
      <c r="J1475" s="1"/>
      <c r="K1475" s="1"/>
      <c r="L1475" s="1"/>
      <c r="M1475" s="1"/>
      <c r="N1475" s="1"/>
      <c r="O1475" s="1"/>
      <c r="P1475" s="1"/>
      <c r="Q1475" s="1"/>
      <c r="R1475" s="1"/>
      <c r="S1475" s="1"/>
      <c r="T1475" s="1"/>
      <c r="U1475" s="1"/>
      <c r="V1475" s="1"/>
      <c r="W1475" s="1"/>
      <c r="X1475" s="1"/>
      <c r="Y1475" s="1"/>
    </row>
    <row r="1476" spans="1:25">
      <c r="A1476" s="1"/>
      <c r="B1476" s="1"/>
      <c r="C1476" s="1"/>
      <c r="D1476" s="1"/>
      <c r="E1476" s="1"/>
      <c r="F1476" s="1"/>
      <c r="G1476" s="1"/>
      <c r="H1476" s="1"/>
      <c r="I1476" s="1"/>
      <c r="J1476" s="1"/>
      <c r="K1476" s="1"/>
      <c r="L1476" s="1"/>
      <c r="M1476" s="1"/>
      <c r="N1476" s="1"/>
      <c r="O1476" s="1"/>
      <c r="P1476" s="1"/>
      <c r="Q1476" s="1"/>
      <c r="R1476" s="1"/>
      <c r="S1476" s="1"/>
      <c r="T1476" s="1"/>
      <c r="U1476" s="1"/>
      <c r="V1476" s="1"/>
      <c r="W1476" s="1"/>
      <c r="X1476" s="1"/>
      <c r="Y1476" s="1"/>
    </row>
    <row r="1477" spans="1:25">
      <c r="A1477" s="1"/>
      <c r="B1477" s="1"/>
      <c r="C1477" s="1"/>
      <c r="D1477" s="1"/>
      <c r="E1477" s="1"/>
      <c r="F1477" s="1"/>
      <c r="G1477" s="1"/>
      <c r="H1477" s="1"/>
      <c r="I1477" s="1"/>
      <c r="J1477" s="1"/>
      <c r="K1477" s="1"/>
      <c r="L1477" s="1"/>
      <c r="M1477" s="1"/>
      <c r="N1477" s="1"/>
      <c r="O1477" s="1"/>
      <c r="P1477" s="1"/>
      <c r="Q1477" s="1"/>
      <c r="R1477" s="1"/>
      <c r="S1477" s="1"/>
      <c r="T1477" s="1"/>
      <c r="U1477" s="1"/>
      <c r="V1477" s="1"/>
      <c r="W1477" s="1"/>
      <c r="X1477" s="1"/>
      <c r="Y1477" s="1"/>
    </row>
    <row r="1478" spans="1:25">
      <c r="A1478" s="1"/>
      <c r="B1478" s="1"/>
      <c r="C1478" s="1"/>
      <c r="D1478" s="1"/>
      <c r="E1478" s="1"/>
      <c r="F1478" s="1"/>
      <c r="G1478" s="1"/>
      <c r="H1478" s="1"/>
      <c r="I1478" s="1"/>
      <c r="J1478" s="1"/>
      <c r="K1478" s="1"/>
      <c r="L1478" s="1"/>
      <c r="M1478" s="1"/>
      <c r="N1478" s="1"/>
      <c r="O1478" s="1"/>
      <c r="P1478" s="1"/>
      <c r="Q1478" s="1"/>
      <c r="R1478" s="1"/>
      <c r="S1478" s="1"/>
      <c r="T1478" s="1"/>
      <c r="U1478" s="1"/>
      <c r="V1478" s="1"/>
      <c r="W1478" s="1"/>
      <c r="X1478" s="1"/>
      <c r="Y1478" s="1"/>
    </row>
    <row r="1479" spans="1:25">
      <c r="A1479" s="1"/>
      <c r="B1479" s="1"/>
      <c r="C1479" s="1"/>
      <c r="D1479" s="1"/>
      <c r="E1479" s="1"/>
      <c r="F1479" s="1"/>
      <c r="G1479" s="1"/>
      <c r="H1479" s="1"/>
      <c r="I1479" s="1"/>
      <c r="J1479" s="1"/>
      <c r="K1479" s="1"/>
      <c r="L1479" s="1"/>
      <c r="M1479" s="1"/>
      <c r="N1479" s="1"/>
      <c r="O1479" s="1"/>
      <c r="P1479" s="1"/>
      <c r="Q1479" s="1"/>
      <c r="R1479" s="1"/>
      <c r="S1479" s="1"/>
      <c r="T1479" s="1"/>
      <c r="U1479" s="1"/>
      <c r="V1479" s="1"/>
      <c r="W1479" s="1"/>
      <c r="X1479" s="1"/>
      <c r="Y1479" s="1"/>
    </row>
    <row r="1480" spans="1:25">
      <c r="A1480" s="1"/>
      <c r="B1480" s="1"/>
      <c r="C1480" s="1"/>
      <c r="D1480" s="1"/>
      <c r="E1480" s="1"/>
      <c r="F1480" s="1"/>
      <c r="G1480" s="1"/>
      <c r="H1480" s="1"/>
      <c r="I1480" s="1"/>
      <c r="J1480" s="1"/>
      <c r="K1480" s="1"/>
      <c r="L1480" s="1"/>
      <c r="M1480" s="1"/>
      <c r="N1480" s="1"/>
      <c r="O1480" s="1"/>
      <c r="P1480" s="1"/>
      <c r="Q1480" s="1"/>
      <c r="R1480" s="1"/>
      <c r="S1480" s="1"/>
      <c r="T1480" s="1"/>
      <c r="U1480" s="1"/>
      <c r="V1480" s="1"/>
      <c r="W1480" s="1"/>
      <c r="X1480" s="1"/>
      <c r="Y1480" s="1"/>
    </row>
    <row r="1481" spans="1:25">
      <c r="A1481" s="1"/>
      <c r="B1481" s="1"/>
      <c r="C1481" s="1"/>
      <c r="D1481" s="1"/>
      <c r="E1481" s="1"/>
      <c r="F1481" s="1"/>
      <c r="G1481" s="1"/>
      <c r="H1481" s="1"/>
      <c r="I1481" s="1"/>
      <c r="J1481" s="1"/>
      <c r="K1481" s="1"/>
      <c r="L1481" s="1"/>
      <c r="M1481" s="1"/>
      <c r="N1481" s="1"/>
      <c r="O1481" s="1"/>
      <c r="P1481" s="1"/>
      <c r="Q1481" s="1"/>
      <c r="R1481" s="1"/>
      <c r="S1481" s="1"/>
      <c r="T1481" s="1"/>
      <c r="U1481" s="1"/>
      <c r="V1481" s="1"/>
      <c r="W1481" s="1"/>
      <c r="X1481" s="1"/>
      <c r="Y1481" s="1"/>
    </row>
    <row r="1482" spans="1:25">
      <c r="A1482" s="1"/>
      <c r="B1482" s="1"/>
      <c r="C1482" s="1"/>
      <c r="D1482" s="1"/>
      <c r="E1482" s="1"/>
      <c r="F1482" s="1"/>
      <c r="G1482" s="1"/>
      <c r="H1482" s="1"/>
      <c r="I1482" s="1"/>
      <c r="J1482" s="1"/>
      <c r="K1482" s="1"/>
      <c r="L1482" s="1"/>
      <c r="M1482" s="1"/>
      <c r="N1482" s="1"/>
      <c r="O1482" s="1"/>
      <c r="P1482" s="1"/>
      <c r="Q1482" s="1"/>
      <c r="R1482" s="1"/>
      <c r="S1482" s="1"/>
      <c r="T1482" s="1"/>
      <c r="U1482" s="1"/>
      <c r="V1482" s="1"/>
      <c r="W1482" s="1"/>
      <c r="X1482" s="1"/>
      <c r="Y1482" s="1"/>
    </row>
    <row r="1483" spans="1:25">
      <c r="A1483" s="1"/>
      <c r="B1483" s="1"/>
      <c r="C1483" s="1"/>
      <c r="D1483" s="1"/>
      <c r="E1483" s="1"/>
      <c r="F1483" s="1"/>
      <c r="G1483" s="1"/>
      <c r="H1483" s="1"/>
      <c r="I1483" s="1"/>
      <c r="J1483" s="1"/>
      <c r="K1483" s="1"/>
      <c r="L1483" s="1"/>
      <c r="M1483" s="1"/>
      <c r="N1483" s="1"/>
      <c r="O1483" s="1"/>
      <c r="P1483" s="1"/>
      <c r="Q1483" s="1"/>
      <c r="R1483" s="1"/>
      <c r="S1483" s="1"/>
      <c r="T1483" s="1"/>
      <c r="U1483" s="1"/>
      <c r="V1483" s="1"/>
      <c r="W1483" s="1"/>
      <c r="X1483" s="1"/>
      <c r="Y1483" s="1"/>
    </row>
    <row r="1484" spans="1:25">
      <c r="A1484" s="1"/>
      <c r="B1484" s="1"/>
      <c r="C1484" s="1"/>
      <c r="D1484" s="1"/>
      <c r="E1484" s="1"/>
      <c r="F1484" s="1"/>
      <c r="G1484" s="1"/>
      <c r="H1484" s="1"/>
      <c r="I1484" s="1"/>
      <c r="J1484" s="1"/>
      <c r="K1484" s="1"/>
      <c r="L1484" s="1"/>
      <c r="M1484" s="1"/>
      <c r="N1484" s="1"/>
      <c r="O1484" s="1"/>
      <c r="P1484" s="1"/>
      <c r="Q1484" s="1"/>
      <c r="R1484" s="1"/>
      <c r="S1484" s="1"/>
      <c r="T1484" s="1"/>
      <c r="U1484" s="1"/>
      <c r="V1484" s="1"/>
      <c r="W1484" s="1"/>
      <c r="X1484" s="1"/>
      <c r="Y1484" s="1"/>
    </row>
    <row r="1485" spans="1:25">
      <c r="A1485" s="1"/>
      <c r="B1485" s="1"/>
      <c r="C1485" s="1"/>
      <c r="D1485" s="1"/>
      <c r="E1485" s="1"/>
      <c r="F1485" s="1"/>
      <c r="G1485" s="1"/>
      <c r="H1485" s="1"/>
      <c r="I1485" s="1"/>
      <c r="J1485" s="1"/>
      <c r="K1485" s="1"/>
      <c r="L1485" s="1"/>
      <c r="M1485" s="1"/>
      <c r="N1485" s="1"/>
      <c r="O1485" s="1"/>
      <c r="P1485" s="1"/>
      <c r="Q1485" s="1"/>
      <c r="R1485" s="1"/>
      <c r="S1485" s="1"/>
      <c r="T1485" s="1"/>
      <c r="U1485" s="1"/>
      <c r="V1485" s="1"/>
      <c r="W1485" s="1"/>
      <c r="X1485" s="1"/>
      <c r="Y1485" s="1"/>
    </row>
    <row r="1486" spans="1:25">
      <c r="A1486" s="1"/>
      <c r="B1486" s="1"/>
      <c r="C1486" s="1"/>
      <c r="D1486" s="1"/>
      <c r="E1486" s="1"/>
      <c r="F1486" s="1"/>
      <c r="G1486" s="1"/>
      <c r="H1486" s="1"/>
      <c r="I1486" s="1"/>
      <c r="J1486" s="1"/>
      <c r="K1486" s="1"/>
      <c r="L1486" s="1"/>
      <c r="M1486" s="1"/>
      <c r="N1486" s="1"/>
      <c r="O1486" s="1"/>
      <c r="P1486" s="1"/>
      <c r="Q1486" s="1"/>
      <c r="R1486" s="1"/>
      <c r="S1486" s="1"/>
      <c r="T1486" s="1"/>
      <c r="U1486" s="1"/>
      <c r="V1486" s="1"/>
      <c r="W1486" s="1"/>
      <c r="X1486" s="1"/>
      <c r="Y1486" s="1"/>
    </row>
    <row r="1487" spans="1:25">
      <c r="A1487" s="1"/>
      <c r="B1487" s="1"/>
      <c r="C1487" s="1"/>
      <c r="D1487" s="1"/>
      <c r="E1487" s="1"/>
      <c r="F1487" s="1"/>
      <c r="G1487" s="1"/>
      <c r="H1487" s="1"/>
      <c r="I1487" s="1"/>
      <c r="J1487" s="1"/>
      <c r="K1487" s="1"/>
      <c r="L1487" s="1"/>
      <c r="M1487" s="1"/>
      <c r="N1487" s="1"/>
      <c r="O1487" s="1"/>
      <c r="P1487" s="1"/>
      <c r="Q1487" s="1"/>
      <c r="R1487" s="1"/>
      <c r="S1487" s="1"/>
      <c r="T1487" s="1"/>
      <c r="U1487" s="1"/>
      <c r="V1487" s="1"/>
      <c r="W1487" s="1"/>
      <c r="X1487" s="1"/>
      <c r="Y1487" s="1"/>
    </row>
    <row r="1488" spans="1:25">
      <c r="A1488" s="1"/>
      <c r="B1488" s="1"/>
      <c r="C1488" s="1"/>
      <c r="D1488" s="1"/>
      <c r="E1488" s="1"/>
      <c r="F1488" s="1"/>
      <c r="G1488" s="1"/>
      <c r="H1488" s="1"/>
      <c r="I1488" s="1"/>
      <c r="J1488" s="1"/>
      <c r="K1488" s="1"/>
      <c r="L1488" s="1"/>
      <c r="M1488" s="1"/>
      <c r="N1488" s="1"/>
      <c r="O1488" s="1"/>
      <c r="P1488" s="1"/>
      <c r="Q1488" s="1"/>
      <c r="R1488" s="1"/>
      <c r="S1488" s="1"/>
      <c r="T1488" s="1"/>
      <c r="U1488" s="1"/>
      <c r="V1488" s="1"/>
      <c r="W1488" s="1"/>
      <c r="X1488" s="1"/>
      <c r="Y1488" s="1"/>
    </row>
    <row r="1489" spans="1:25">
      <c r="A1489" s="1"/>
      <c r="B1489" s="1"/>
      <c r="C1489" s="1"/>
      <c r="D1489" s="1"/>
      <c r="E1489" s="1"/>
      <c r="F1489" s="1"/>
      <c r="G1489" s="1"/>
      <c r="H1489" s="1"/>
      <c r="I1489" s="1"/>
      <c r="J1489" s="1"/>
      <c r="K1489" s="1"/>
      <c r="L1489" s="1"/>
      <c r="M1489" s="1"/>
      <c r="N1489" s="1"/>
      <c r="O1489" s="1"/>
      <c r="P1489" s="1"/>
      <c r="Q1489" s="1"/>
      <c r="R1489" s="1"/>
      <c r="S1489" s="1"/>
      <c r="T1489" s="1"/>
      <c r="U1489" s="1"/>
      <c r="V1489" s="1"/>
      <c r="W1489" s="1"/>
      <c r="X1489" s="1"/>
      <c r="Y1489" s="1"/>
    </row>
    <row r="1490" spans="1:25">
      <c r="A1490" s="1"/>
      <c r="B1490" s="1"/>
      <c r="C1490" s="1"/>
      <c r="D1490" s="1"/>
      <c r="E1490" s="1"/>
      <c r="F1490" s="1"/>
      <c r="G1490" s="1"/>
      <c r="H1490" s="1"/>
      <c r="I1490" s="1"/>
      <c r="J1490" s="1"/>
      <c r="K1490" s="1"/>
      <c r="L1490" s="1"/>
      <c r="M1490" s="1"/>
      <c r="N1490" s="1"/>
      <c r="O1490" s="1"/>
      <c r="P1490" s="1"/>
      <c r="Q1490" s="1"/>
      <c r="R1490" s="1"/>
      <c r="S1490" s="1"/>
      <c r="T1490" s="1"/>
      <c r="U1490" s="1"/>
      <c r="V1490" s="1"/>
      <c r="W1490" s="1"/>
      <c r="X1490" s="1"/>
      <c r="Y1490" s="1"/>
    </row>
    <row r="1491" spans="1:25">
      <c r="A1491" s="1"/>
      <c r="B1491" s="1"/>
      <c r="C1491" s="1"/>
      <c r="D1491" s="1"/>
      <c r="E1491" s="1"/>
      <c r="F1491" s="1"/>
      <c r="G1491" s="1"/>
      <c r="H1491" s="1"/>
      <c r="I1491" s="1"/>
      <c r="J1491" s="1"/>
      <c r="K1491" s="1"/>
      <c r="L1491" s="1"/>
      <c r="M1491" s="1"/>
      <c r="N1491" s="1"/>
      <c r="O1491" s="1"/>
      <c r="P1491" s="1"/>
      <c r="Q1491" s="1"/>
      <c r="R1491" s="1"/>
      <c r="S1491" s="1"/>
      <c r="T1491" s="1"/>
      <c r="U1491" s="1"/>
      <c r="V1491" s="1"/>
      <c r="W1491" s="1"/>
      <c r="X1491" s="1"/>
      <c r="Y1491" s="1"/>
    </row>
    <row r="1492" spans="1:25">
      <c r="A1492" s="1"/>
      <c r="B1492" s="1"/>
      <c r="C1492" s="1"/>
      <c r="D1492" s="1"/>
      <c r="E1492" s="1"/>
      <c r="F1492" s="1"/>
      <c r="G1492" s="1"/>
      <c r="H1492" s="1"/>
      <c r="I1492" s="1"/>
      <c r="J1492" s="1"/>
      <c r="K1492" s="1"/>
      <c r="L1492" s="1"/>
      <c r="M1492" s="1"/>
      <c r="N1492" s="1"/>
      <c r="O1492" s="1"/>
      <c r="P1492" s="1"/>
      <c r="Q1492" s="1"/>
      <c r="R1492" s="1"/>
      <c r="S1492" s="1"/>
      <c r="T1492" s="1"/>
      <c r="U1492" s="1"/>
      <c r="V1492" s="1"/>
      <c r="W1492" s="1"/>
      <c r="X1492" s="1"/>
      <c r="Y1492" s="1"/>
    </row>
    <row r="1493" spans="1:25">
      <c r="A1493" s="1"/>
      <c r="B1493" s="1"/>
      <c r="C1493" s="1"/>
      <c r="D1493" s="1"/>
      <c r="E1493" s="1"/>
      <c r="F1493" s="1"/>
      <c r="G1493" s="1"/>
      <c r="H1493" s="1"/>
      <c r="I1493" s="1"/>
      <c r="J1493" s="1"/>
      <c r="K1493" s="1"/>
      <c r="L1493" s="1"/>
      <c r="M1493" s="1"/>
      <c r="N1493" s="1"/>
      <c r="O1493" s="1"/>
      <c r="P1493" s="1"/>
      <c r="Q1493" s="1"/>
      <c r="R1493" s="1"/>
      <c r="S1493" s="1"/>
      <c r="T1493" s="1"/>
      <c r="U1493" s="1"/>
      <c r="V1493" s="1"/>
      <c r="W1493" s="1"/>
      <c r="X1493" s="1"/>
      <c r="Y1493" s="1"/>
    </row>
    <row r="1494" spans="1:25">
      <c r="A1494" s="1"/>
      <c r="B1494" s="1"/>
      <c r="C1494" s="1"/>
      <c r="D1494" s="1"/>
      <c r="E1494" s="1"/>
      <c r="F1494" s="1"/>
      <c r="G1494" s="1"/>
      <c r="H1494" s="1"/>
      <c r="I1494" s="1"/>
      <c r="J1494" s="1"/>
      <c r="K1494" s="1"/>
      <c r="L1494" s="1"/>
      <c r="M1494" s="1"/>
      <c r="N1494" s="1"/>
      <c r="O1494" s="1"/>
      <c r="P1494" s="1"/>
      <c r="Q1494" s="1"/>
      <c r="R1494" s="1"/>
      <c r="S1494" s="1"/>
      <c r="T1494" s="1"/>
      <c r="U1494" s="1"/>
      <c r="V1494" s="1"/>
      <c r="W1494" s="1"/>
      <c r="X1494" s="1"/>
      <c r="Y1494" s="1"/>
    </row>
    <row r="1495" spans="1:25">
      <c r="A1495" s="1"/>
      <c r="B1495" s="1"/>
      <c r="C1495" s="1"/>
      <c r="D1495" s="1"/>
      <c r="E1495" s="1"/>
      <c r="F1495" s="1"/>
      <c r="G1495" s="1"/>
      <c r="H1495" s="1"/>
      <c r="I1495" s="1"/>
      <c r="J1495" s="1"/>
      <c r="K1495" s="1"/>
      <c r="L1495" s="1"/>
      <c r="M1495" s="1"/>
      <c r="N1495" s="1"/>
      <c r="O1495" s="1"/>
      <c r="P1495" s="1"/>
      <c r="Q1495" s="1"/>
      <c r="R1495" s="1"/>
      <c r="S1495" s="1"/>
      <c r="T1495" s="1"/>
      <c r="U1495" s="1"/>
      <c r="V1495" s="1"/>
      <c r="W1495" s="1"/>
      <c r="X1495" s="1"/>
      <c r="Y1495" s="1"/>
    </row>
    <row r="1496" spans="1:25">
      <c r="A1496" s="1"/>
      <c r="B1496" s="1"/>
      <c r="C1496" s="1"/>
      <c r="D1496" s="1"/>
      <c r="E1496" s="1"/>
      <c r="F1496" s="1"/>
      <c r="G1496" s="1"/>
      <c r="H1496" s="1"/>
      <c r="I1496" s="1"/>
      <c r="J1496" s="1"/>
      <c r="K1496" s="1"/>
      <c r="L1496" s="1"/>
      <c r="M1496" s="1"/>
      <c r="N1496" s="1"/>
      <c r="O1496" s="1"/>
      <c r="P1496" s="1"/>
      <c r="Q1496" s="1"/>
      <c r="R1496" s="1"/>
      <c r="S1496" s="1"/>
      <c r="T1496" s="1"/>
      <c r="U1496" s="1"/>
      <c r="V1496" s="1"/>
      <c r="W1496" s="1"/>
      <c r="X1496" s="1"/>
      <c r="Y1496" s="1"/>
    </row>
    <row r="1497" spans="1:25">
      <c r="A1497" s="1"/>
      <c r="B1497" s="1"/>
      <c r="C1497" s="1"/>
      <c r="D1497" s="1"/>
      <c r="E1497" s="1"/>
      <c r="F1497" s="1"/>
      <c r="G1497" s="1"/>
      <c r="H1497" s="1"/>
      <c r="I1497" s="1"/>
      <c r="J1497" s="1"/>
      <c r="K1497" s="1"/>
      <c r="L1497" s="1"/>
      <c r="M1497" s="1"/>
      <c r="N1497" s="1"/>
      <c r="O1497" s="1"/>
      <c r="P1497" s="1"/>
      <c r="Q1497" s="1"/>
      <c r="R1497" s="1"/>
      <c r="S1497" s="1"/>
      <c r="T1497" s="1"/>
      <c r="U1497" s="1"/>
      <c r="V1497" s="1"/>
      <c r="W1497" s="1"/>
      <c r="X1497" s="1"/>
      <c r="Y1497" s="1"/>
    </row>
    <row r="1498" spans="1:25">
      <c r="A1498" s="1"/>
      <c r="B1498" s="1"/>
      <c r="C1498" s="1"/>
      <c r="D1498" s="1"/>
      <c r="E1498" s="1"/>
      <c r="F1498" s="1"/>
      <c r="G1498" s="1"/>
      <c r="H1498" s="1"/>
      <c r="I1498" s="1"/>
      <c r="J1498" s="1"/>
      <c r="K1498" s="1"/>
      <c r="L1498" s="1"/>
      <c r="M1498" s="1"/>
      <c r="N1498" s="1"/>
      <c r="O1498" s="1"/>
      <c r="P1498" s="1"/>
      <c r="Q1498" s="1"/>
      <c r="R1498" s="1"/>
      <c r="S1498" s="1"/>
      <c r="T1498" s="1"/>
      <c r="U1498" s="1"/>
      <c r="V1498" s="1"/>
      <c r="W1498" s="1"/>
      <c r="X1498" s="1"/>
      <c r="Y1498" s="1"/>
    </row>
    <row r="1499" spans="1:25">
      <c r="A1499" s="1"/>
      <c r="B1499" s="1"/>
      <c r="C1499" s="1"/>
      <c r="D1499" s="1"/>
      <c r="E1499" s="1"/>
      <c r="F1499" s="1"/>
      <c r="G1499" s="1"/>
      <c r="H1499" s="1"/>
      <c r="I1499" s="1"/>
      <c r="J1499" s="1"/>
      <c r="K1499" s="1"/>
      <c r="L1499" s="1"/>
      <c r="M1499" s="1"/>
      <c r="N1499" s="1"/>
      <c r="O1499" s="1"/>
      <c r="P1499" s="1"/>
      <c r="Q1499" s="1"/>
      <c r="R1499" s="1"/>
      <c r="S1499" s="1"/>
      <c r="T1499" s="1"/>
      <c r="U1499" s="1"/>
      <c r="V1499" s="1"/>
      <c r="W1499" s="1"/>
      <c r="X1499" s="1"/>
      <c r="Y1499" s="1"/>
    </row>
    <row r="1500" spans="1:25">
      <c r="A1500" s="1"/>
      <c r="B1500" s="1"/>
      <c r="C1500" s="1"/>
      <c r="D1500" s="1"/>
      <c r="E1500" s="1"/>
      <c r="F1500" s="1"/>
      <c r="G1500" s="1"/>
      <c r="H1500" s="1"/>
      <c r="I1500" s="1"/>
      <c r="J1500" s="1"/>
      <c r="K1500" s="1"/>
      <c r="L1500" s="1"/>
      <c r="M1500" s="1"/>
      <c r="N1500" s="1"/>
      <c r="O1500" s="1"/>
      <c r="P1500" s="1"/>
      <c r="Q1500" s="1"/>
      <c r="R1500" s="1"/>
      <c r="S1500" s="1"/>
      <c r="T1500" s="1"/>
      <c r="U1500" s="1"/>
      <c r="V1500" s="1"/>
      <c r="W1500" s="1"/>
      <c r="X1500" s="1"/>
      <c r="Y1500" s="1"/>
    </row>
    <row r="1501" spans="1:25">
      <c r="A1501" s="1"/>
      <c r="B1501" s="1"/>
      <c r="C1501" s="1"/>
      <c r="D1501" s="1"/>
      <c r="E1501" s="1"/>
      <c r="F1501" s="1"/>
      <c r="G1501" s="1"/>
      <c r="H1501" s="1"/>
      <c r="I1501" s="1"/>
      <c r="J1501" s="1"/>
      <c r="K1501" s="1"/>
      <c r="L1501" s="1"/>
      <c r="M1501" s="1"/>
      <c r="N1501" s="1"/>
      <c r="O1501" s="1"/>
      <c r="P1501" s="1"/>
      <c r="Q1501" s="1"/>
      <c r="R1501" s="1"/>
      <c r="S1501" s="1"/>
      <c r="T1501" s="1"/>
      <c r="U1501" s="1"/>
      <c r="V1501" s="1"/>
      <c r="W1501" s="1"/>
      <c r="X1501" s="1"/>
      <c r="Y1501" s="1"/>
    </row>
    <row r="1502" spans="1:25">
      <c r="A1502" s="1"/>
      <c r="B1502" s="1"/>
      <c r="C1502" s="1"/>
      <c r="D1502" s="1"/>
      <c r="E1502" s="1"/>
      <c r="F1502" s="1"/>
      <c r="G1502" s="1"/>
      <c r="H1502" s="1"/>
      <c r="I1502" s="1"/>
      <c r="J1502" s="1"/>
      <c r="K1502" s="1"/>
      <c r="L1502" s="1"/>
      <c r="M1502" s="1"/>
      <c r="N1502" s="1"/>
      <c r="O1502" s="1"/>
      <c r="P1502" s="1"/>
      <c r="Q1502" s="1"/>
      <c r="R1502" s="1"/>
      <c r="S1502" s="1"/>
      <c r="T1502" s="1"/>
      <c r="U1502" s="1"/>
      <c r="V1502" s="1"/>
      <c r="W1502" s="1"/>
      <c r="X1502" s="1"/>
      <c r="Y1502" s="1"/>
    </row>
    <row r="1503" spans="1:25">
      <c r="A1503" s="1"/>
      <c r="B1503" s="1"/>
      <c r="C1503" s="1"/>
      <c r="D1503" s="1"/>
      <c r="E1503" s="1"/>
      <c r="F1503" s="1"/>
      <c r="G1503" s="1"/>
      <c r="H1503" s="1"/>
      <c r="I1503" s="1"/>
      <c r="J1503" s="1"/>
      <c r="K1503" s="1"/>
      <c r="L1503" s="1"/>
      <c r="M1503" s="1"/>
      <c r="N1503" s="1"/>
      <c r="O1503" s="1"/>
      <c r="P1503" s="1"/>
      <c r="Q1503" s="1"/>
      <c r="R1503" s="1"/>
      <c r="S1503" s="1"/>
      <c r="T1503" s="1"/>
      <c r="U1503" s="1"/>
      <c r="V1503" s="1"/>
      <c r="W1503" s="1"/>
      <c r="X1503" s="1"/>
      <c r="Y1503" s="1"/>
    </row>
    <row r="1504" spans="1:25">
      <c r="A1504" s="1"/>
      <c r="B1504" s="1"/>
      <c r="C1504" s="1"/>
      <c r="D1504" s="1"/>
      <c r="E1504" s="1"/>
      <c r="F1504" s="1"/>
      <c r="G1504" s="1"/>
      <c r="H1504" s="1"/>
      <c r="I1504" s="1"/>
      <c r="J1504" s="1"/>
      <c r="K1504" s="1"/>
      <c r="L1504" s="1"/>
      <c r="M1504" s="1"/>
      <c r="N1504" s="1"/>
      <c r="O1504" s="1"/>
      <c r="P1504" s="1"/>
      <c r="Q1504" s="1"/>
      <c r="R1504" s="1"/>
      <c r="S1504" s="1"/>
      <c r="T1504" s="1"/>
      <c r="U1504" s="1"/>
      <c r="V1504" s="1"/>
      <c r="W1504" s="1"/>
      <c r="X1504" s="1"/>
      <c r="Y1504" s="1"/>
    </row>
    <row r="1505" spans="1:25">
      <c r="A1505" s="1"/>
      <c r="B1505" s="1"/>
      <c r="C1505" s="1"/>
      <c r="D1505" s="1"/>
      <c r="E1505" s="1"/>
      <c r="F1505" s="1"/>
      <c r="G1505" s="1"/>
      <c r="H1505" s="1"/>
      <c r="I1505" s="1"/>
      <c r="J1505" s="1"/>
      <c r="K1505" s="1"/>
      <c r="L1505" s="1"/>
      <c r="M1505" s="1"/>
      <c r="N1505" s="1"/>
      <c r="O1505" s="1"/>
      <c r="P1505" s="1"/>
      <c r="Q1505" s="1"/>
      <c r="R1505" s="1"/>
      <c r="S1505" s="1"/>
      <c r="T1505" s="1"/>
      <c r="U1505" s="1"/>
      <c r="V1505" s="1"/>
      <c r="W1505" s="1"/>
      <c r="X1505" s="1"/>
      <c r="Y1505" s="1"/>
    </row>
    <row r="1506" spans="1:25">
      <c r="A1506" s="1"/>
      <c r="B1506" s="1"/>
      <c r="C1506" s="1"/>
      <c r="D1506" s="1"/>
      <c r="E1506" s="1"/>
      <c r="F1506" s="1"/>
      <c r="G1506" s="1"/>
      <c r="H1506" s="1"/>
      <c r="I1506" s="1"/>
      <c r="J1506" s="1"/>
      <c r="K1506" s="1"/>
      <c r="L1506" s="1"/>
      <c r="M1506" s="1"/>
      <c r="N1506" s="1"/>
      <c r="O1506" s="1"/>
      <c r="P1506" s="1"/>
      <c r="Q1506" s="1"/>
      <c r="R1506" s="1"/>
      <c r="S1506" s="1"/>
      <c r="T1506" s="1"/>
      <c r="U1506" s="1"/>
      <c r="V1506" s="1"/>
      <c r="W1506" s="1"/>
      <c r="X1506" s="1"/>
      <c r="Y1506" s="1"/>
    </row>
    <row r="1507" spans="1:25">
      <c r="A1507" s="1"/>
      <c r="B1507" s="1"/>
      <c r="C1507" s="1"/>
      <c r="D1507" s="1"/>
      <c r="E1507" s="1"/>
      <c r="F1507" s="1"/>
      <c r="G1507" s="1"/>
      <c r="H1507" s="1"/>
      <c r="I1507" s="1"/>
      <c r="J1507" s="1"/>
      <c r="K1507" s="1"/>
      <c r="L1507" s="1"/>
      <c r="M1507" s="1"/>
      <c r="N1507" s="1"/>
      <c r="O1507" s="1"/>
      <c r="P1507" s="1"/>
      <c r="Q1507" s="1"/>
      <c r="R1507" s="1"/>
      <c r="S1507" s="1"/>
      <c r="T1507" s="1"/>
      <c r="U1507" s="1"/>
      <c r="V1507" s="1"/>
      <c r="W1507" s="1"/>
      <c r="X1507" s="1"/>
      <c r="Y1507" s="1"/>
    </row>
    <row r="1508" spans="1:25">
      <c r="A1508" s="1"/>
      <c r="B1508" s="1"/>
      <c r="C1508" s="1"/>
      <c r="D1508" s="1"/>
      <c r="E1508" s="1"/>
      <c r="F1508" s="1"/>
      <c r="G1508" s="1"/>
      <c r="H1508" s="1"/>
      <c r="I1508" s="1"/>
      <c r="J1508" s="1"/>
      <c r="K1508" s="1"/>
      <c r="L1508" s="1"/>
      <c r="M1508" s="1"/>
      <c r="N1508" s="1"/>
      <c r="O1508" s="1"/>
      <c r="P1508" s="1"/>
      <c r="Q1508" s="1"/>
      <c r="R1508" s="1"/>
      <c r="S1508" s="1"/>
      <c r="T1508" s="1"/>
      <c r="U1508" s="1"/>
      <c r="V1508" s="1"/>
      <c r="W1508" s="1"/>
      <c r="X1508" s="1"/>
      <c r="Y1508" s="1"/>
    </row>
    <row r="1509" spans="1:25">
      <c r="A1509" s="1"/>
      <c r="B1509" s="1"/>
      <c r="C1509" s="1"/>
      <c r="D1509" s="1"/>
      <c r="E1509" s="1"/>
      <c r="F1509" s="1"/>
      <c r="G1509" s="1"/>
      <c r="H1509" s="1"/>
      <c r="I1509" s="1"/>
      <c r="J1509" s="1"/>
      <c r="K1509" s="1"/>
      <c r="L1509" s="1"/>
      <c r="M1509" s="1"/>
      <c r="N1509" s="1"/>
      <c r="O1509" s="1"/>
      <c r="P1509" s="1"/>
      <c r="Q1509" s="1"/>
      <c r="R1509" s="1"/>
      <c r="S1509" s="1"/>
      <c r="T1509" s="1"/>
      <c r="U1509" s="1"/>
      <c r="V1509" s="1"/>
      <c r="W1509" s="1"/>
      <c r="X1509" s="1"/>
      <c r="Y1509" s="1"/>
    </row>
    <row r="1510" spans="1:25">
      <c r="A1510" s="1"/>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row>
    <row r="1511" spans="1:25">
      <c r="A1511" s="1"/>
      <c r="B1511" s="1"/>
      <c r="C1511" s="1"/>
      <c r="D1511" s="1"/>
      <c r="E1511" s="1"/>
      <c r="F1511" s="1"/>
      <c r="G1511" s="1"/>
      <c r="H1511" s="1"/>
      <c r="I1511" s="1"/>
      <c r="J1511" s="1"/>
      <c r="K1511" s="1"/>
      <c r="L1511" s="1"/>
      <c r="M1511" s="1"/>
      <c r="N1511" s="1"/>
      <c r="O1511" s="1"/>
      <c r="P1511" s="1"/>
      <c r="Q1511" s="1"/>
      <c r="R1511" s="1"/>
      <c r="S1511" s="1"/>
      <c r="T1511" s="1"/>
      <c r="U1511" s="1"/>
      <c r="V1511" s="1"/>
      <c r="W1511" s="1"/>
      <c r="X1511" s="1"/>
      <c r="Y1511" s="1"/>
    </row>
    <row r="1512" spans="1:25">
      <c r="A1512" s="1"/>
      <c r="B1512" s="1"/>
      <c r="C1512" s="1"/>
      <c r="D1512" s="1"/>
      <c r="E1512" s="1"/>
      <c r="F1512" s="1"/>
      <c r="G1512" s="1"/>
      <c r="H1512" s="1"/>
      <c r="I1512" s="1"/>
      <c r="J1512" s="1"/>
      <c r="K1512" s="1"/>
      <c r="L1512" s="1"/>
      <c r="M1512" s="1"/>
      <c r="N1512" s="1"/>
      <c r="O1512" s="1"/>
      <c r="P1512" s="1"/>
      <c r="Q1512" s="1"/>
      <c r="R1512" s="1"/>
      <c r="S1512" s="1"/>
      <c r="T1512" s="1"/>
      <c r="U1512" s="1"/>
      <c r="V1512" s="1"/>
      <c r="W1512" s="1"/>
      <c r="X1512" s="1"/>
      <c r="Y1512" s="1"/>
    </row>
    <row r="1513" spans="1:25">
      <c r="A1513" s="1"/>
      <c r="B1513" s="1"/>
      <c r="C1513" s="1"/>
      <c r="D1513" s="1"/>
      <c r="E1513" s="1"/>
      <c r="F1513" s="1"/>
      <c r="G1513" s="1"/>
      <c r="H1513" s="1"/>
      <c r="I1513" s="1"/>
      <c r="J1513" s="1"/>
      <c r="K1513" s="1"/>
      <c r="L1513" s="1"/>
      <c r="M1513" s="1"/>
      <c r="N1513" s="1"/>
      <c r="O1513" s="1"/>
      <c r="P1513" s="1"/>
      <c r="Q1513" s="1"/>
      <c r="R1513" s="1"/>
      <c r="S1513" s="1"/>
      <c r="T1513" s="1"/>
      <c r="U1513" s="1"/>
      <c r="V1513" s="1"/>
      <c r="W1513" s="1"/>
      <c r="X1513" s="1"/>
      <c r="Y1513" s="1"/>
    </row>
    <row r="1514" spans="1:25">
      <c r="A1514" s="1"/>
      <c r="B1514" s="1"/>
      <c r="C1514" s="1"/>
      <c r="D1514" s="1"/>
      <c r="E1514" s="1"/>
      <c r="F1514" s="1"/>
      <c r="G1514" s="1"/>
      <c r="H1514" s="1"/>
      <c r="I1514" s="1"/>
      <c r="J1514" s="1"/>
      <c r="K1514" s="1"/>
      <c r="L1514" s="1"/>
      <c r="M1514" s="1"/>
      <c r="N1514" s="1"/>
      <c r="O1514" s="1"/>
      <c r="P1514" s="1"/>
      <c r="Q1514" s="1"/>
      <c r="R1514" s="1"/>
      <c r="S1514" s="1"/>
      <c r="T1514" s="1"/>
      <c r="U1514" s="1"/>
      <c r="V1514" s="1"/>
      <c r="W1514" s="1"/>
      <c r="X1514" s="1"/>
      <c r="Y1514" s="1"/>
    </row>
    <row r="1515" spans="1:25">
      <c r="A1515" s="1"/>
      <c r="B1515" s="1"/>
      <c r="C1515" s="1"/>
      <c r="D1515" s="1"/>
      <c r="E1515" s="1"/>
      <c r="F1515" s="1"/>
      <c r="G1515" s="1"/>
      <c r="H1515" s="1"/>
      <c r="I1515" s="1"/>
      <c r="J1515" s="1"/>
      <c r="K1515" s="1"/>
      <c r="L1515" s="1"/>
      <c r="M1515" s="1"/>
      <c r="N1515" s="1"/>
      <c r="O1515" s="1"/>
      <c r="P1515" s="1"/>
      <c r="Q1515" s="1"/>
      <c r="R1515" s="1"/>
      <c r="S1515" s="1"/>
      <c r="T1515" s="1"/>
      <c r="U1515" s="1"/>
      <c r="V1515" s="1"/>
      <c r="W1515" s="1"/>
      <c r="X1515" s="1"/>
      <c r="Y1515" s="1"/>
    </row>
    <row r="1516" spans="1:25">
      <c r="A1516" s="1"/>
      <c r="B1516" s="1"/>
      <c r="C1516" s="1"/>
      <c r="D1516" s="1"/>
      <c r="E1516" s="1"/>
      <c r="F1516" s="1"/>
      <c r="G1516" s="1"/>
      <c r="H1516" s="1"/>
      <c r="I1516" s="1"/>
      <c r="J1516" s="1"/>
      <c r="K1516" s="1"/>
      <c r="L1516" s="1"/>
      <c r="M1516" s="1"/>
      <c r="N1516" s="1"/>
      <c r="O1516" s="1"/>
      <c r="P1516" s="1"/>
      <c r="Q1516" s="1"/>
      <c r="R1516" s="1"/>
      <c r="S1516" s="1"/>
      <c r="T1516" s="1"/>
      <c r="U1516" s="1"/>
      <c r="V1516" s="1"/>
      <c r="W1516" s="1"/>
      <c r="X1516" s="1"/>
      <c r="Y1516" s="1"/>
    </row>
    <row r="1517" spans="1:25">
      <c r="A1517" s="1"/>
      <c r="B1517" s="1"/>
      <c r="C1517" s="1"/>
      <c r="D1517" s="1"/>
      <c r="E1517" s="1"/>
      <c r="F1517" s="1"/>
      <c r="G1517" s="1"/>
      <c r="H1517" s="1"/>
      <c r="I1517" s="1"/>
      <c r="J1517" s="1"/>
      <c r="K1517" s="1"/>
      <c r="L1517" s="1"/>
      <c r="M1517" s="1"/>
      <c r="N1517" s="1"/>
      <c r="O1517" s="1"/>
      <c r="P1517" s="1"/>
      <c r="Q1517" s="1"/>
      <c r="R1517" s="1"/>
      <c r="S1517" s="1"/>
      <c r="T1517" s="1"/>
      <c r="U1517" s="1"/>
      <c r="V1517" s="1"/>
      <c r="W1517" s="1"/>
      <c r="X1517" s="1"/>
      <c r="Y1517" s="1"/>
    </row>
    <row r="1518" spans="1:25">
      <c r="A1518" s="1"/>
      <c r="B1518" s="1"/>
      <c r="C1518" s="1"/>
      <c r="D1518" s="1"/>
      <c r="E1518" s="1"/>
      <c r="F1518" s="1"/>
      <c r="G1518" s="1"/>
      <c r="H1518" s="1"/>
      <c r="I1518" s="1"/>
      <c r="J1518" s="1"/>
      <c r="K1518" s="1"/>
      <c r="L1518" s="1"/>
      <c r="M1518" s="1"/>
      <c r="N1518" s="1"/>
      <c r="O1518" s="1"/>
      <c r="P1518" s="1"/>
      <c r="Q1518" s="1"/>
      <c r="R1518" s="1"/>
      <c r="S1518" s="1"/>
      <c r="T1518" s="1"/>
      <c r="U1518" s="1"/>
      <c r="V1518" s="1"/>
      <c r="W1518" s="1"/>
      <c r="X1518" s="1"/>
      <c r="Y1518" s="1"/>
    </row>
    <row r="1519" spans="1:25">
      <c r="A1519" s="1"/>
      <c r="B1519" s="1"/>
      <c r="C1519" s="1"/>
      <c r="D1519" s="1"/>
      <c r="E1519" s="1"/>
      <c r="F1519" s="1"/>
      <c r="G1519" s="1"/>
      <c r="H1519" s="1"/>
      <c r="I1519" s="1"/>
      <c r="J1519" s="1"/>
      <c r="K1519" s="1"/>
      <c r="L1519" s="1"/>
      <c r="M1519" s="1"/>
      <c r="N1519" s="1"/>
      <c r="O1519" s="1"/>
      <c r="P1519" s="1"/>
      <c r="Q1519" s="1"/>
      <c r="R1519" s="1"/>
      <c r="S1519" s="1"/>
      <c r="T1519" s="1"/>
      <c r="U1519" s="1"/>
      <c r="V1519" s="1"/>
      <c r="W1519" s="1"/>
      <c r="X1519" s="1"/>
      <c r="Y1519" s="1"/>
    </row>
    <row r="1520" spans="1:25">
      <c r="A1520" s="1"/>
      <c r="B1520" s="1"/>
      <c r="C1520" s="1"/>
      <c r="D1520" s="1"/>
      <c r="E1520" s="1"/>
      <c r="F1520" s="1"/>
      <c r="G1520" s="1"/>
      <c r="H1520" s="1"/>
      <c r="I1520" s="1"/>
      <c r="J1520" s="1"/>
      <c r="K1520" s="1"/>
      <c r="L1520" s="1"/>
      <c r="M1520" s="1"/>
      <c r="N1520" s="1"/>
      <c r="O1520" s="1"/>
      <c r="P1520" s="1"/>
      <c r="Q1520" s="1"/>
      <c r="R1520" s="1"/>
      <c r="S1520" s="1"/>
      <c r="T1520" s="1"/>
      <c r="U1520" s="1"/>
      <c r="V1520" s="1"/>
      <c r="W1520" s="1"/>
      <c r="X1520" s="1"/>
      <c r="Y1520" s="1"/>
    </row>
    <row r="1521" spans="1:25">
      <c r="A1521" s="1"/>
      <c r="B1521" s="1"/>
      <c r="C1521" s="1"/>
      <c r="D1521" s="1"/>
      <c r="E1521" s="1"/>
      <c r="F1521" s="1"/>
      <c r="G1521" s="1"/>
      <c r="H1521" s="1"/>
      <c r="I1521" s="1"/>
      <c r="J1521" s="1"/>
      <c r="K1521" s="1"/>
      <c r="L1521" s="1"/>
      <c r="M1521" s="1"/>
      <c r="N1521" s="1"/>
      <c r="O1521" s="1"/>
      <c r="P1521" s="1"/>
      <c r="Q1521" s="1"/>
      <c r="R1521" s="1"/>
      <c r="S1521" s="1"/>
      <c r="T1521" s="1"/>
      <c r="U1521" s="1"/>
      <c r="V1521" s="1"/>
      <c r="W1521" s="1"/>
      <c r="X1521" s="1"/>
      <c r="Y1521" s="1"/>
    </row>
    <row r="1522" spans="1:25">
      <c r="A1522" s="1"/>
      <c r="B1522" s="1"/>
      <c r="C1522" s="1"/>
      <c r="D1522" s="1"/>
      <c r="E1522" s="1"/>
      <c r="F1522" s="1"/>
      <c r="G1522" s="1"/>
      <c r="H1522" s="1"/>
      <c r="I1522" s="1"/>
      <c r="J1522" s="1"/>
      <c r="K1522" s="1"/>
      <c r="L1522" s="1"/>
      <c r="M1522" s="1"/>
      <c r="N1522" s="1"/>
      <c r="O1522" s="1"/>
      <c r="P1522" s="1"/>
      <c r="Q1522" s="1"/>
      <c r="R1522" s="1"/>
      <c r="S1522" s="1"/>
      <c r="T1522" s="1"/>
      <c r="U1522" s="1"/>
      <c r="V1522" s="1"/>
      <c r="W1522" s="1"/>
      <c r="X1522" s="1"/>
      <c r="Y1522" s="1"/>
    </row>
    <row r="1523" spans="1:25">
      <c r="A1523" s="1"/>
      <c r="B1523" s="1"/>
      <c r="C1523" s="1"/>
      <c r="D1523" s="1"/>
      <c r="E1523" s="1"/>
      <c r="F1523" s="1"/>
      <c r="G1523" s="1"/>
      <c r="H1523" s="1"/>
      <c r="I1523" s="1"/>
      <c r="J1523" s="1"/>
      <c r="K1523" s="1"/>
      <c r="L1523" s="1"/>
      <c r="M1523" s="1"/>
      <c r="N1523" s="1"/>
      <c r="O1523" s="1"/>
      <c r="P1523" s="1"/>
      <c r="Q1523" s="1"/>
      <c r="R1523" s="1"/>
      <c r="S1523" s="1"/>
      <c r="T1523" s="1"/>
      <c r="U1523" s="1"/>
      <c r="V1523" s="1"/>
      <c r="W1523" s="1"/>
      <c r="X1523" s="1"/>
      <c r="Y1523" s="1"/>
    </row>
    <row r="1524" spans="1:25">
      <c r="A1524" s="1"/>
      <c r="B1524" s="1"/>
      <c r="C1524" s="1"/>
      <c r="D1524" s="1"/>
      <c r="E1524" s="1"/>
      <c r="F1524" s="1"/>
      <c r="G1524" s="1"/>
      <c r="H1524" s="1"/>
      <c r="I1524" s="1"/>
      <c r="J1524" s="1"/>
      <c r="K1524" s="1"/>
      <c r="L1524" s="1"/>
      <c r="M1524" s="1"/>
      <c r="N1524" s="1"/>
      <c r="O1524" s="1"/>
      <c r="P1524" s="1"/>
      <c r="Q1524" s="1"/>
      <c r="R1524" s="1"/>
      <c r="S1524" s="1"/>
      <c r="T1524" s="1"/>
      <c r="U1524" s="1"/>
      <c r="V1524" s="1"/>
      <c r="W1524" s="1"/>
      <c r="X1524" s="1"/>
      <c r="Y1524" s="1"/>
    </row>
    <row r="1525" spans="1:25">
      <c r="A1525" s="1"/>
      <c r="B1525" s="1"/>
      <c r="C1525" s="1"/>
      <c r="D1525" s="1"/>
      <c r="E1525" s="1"/>
      <c r="F1525" s="1"/>
      <c r="G1525" s="1"/>
      <c r="H1525" s="1"/>
      <c r="I1525" s="1"/>
      <c r="J1525" s="1"/>
      <c r="K1525" s="1"/>
      <c r="L1525" s="1"/>
      <c r="M1525" s="1"/>
      <c r="N1525" s="1"/>
      <c r="O1525" s="1"/>
      <c r="P1525" s="1"/>
      <c r="Q1525" s="1"/>
      <c r="R1525" s="1"/>
      <c r="S1525" s="1"/>
      <c r="T1525" s="1"/>
      <c r="U1525" s="1"/>
      <c r="V1525" s="1"/>
      <c r="W1525" s="1"/>
      <c r="X1525" s="1"/>
      <c r="Y1525" s="1"/>
    </row>
    <row r="1526" spans="1:25">
      <c r="A1526" s="1"/>
      <c r="B1526" s="1"/>
      <c r="C1526" s="1"/>
      <c r="D1526" s="1"/>
      <c r="E1526" s="1"/>
      <c r="F1526" s="1"/>
      <c r="G1526" s="1"/>
      <c r="H1526" s="1"/>
      <c r="I1526" s="1"/>
      <c r="J1526" s="1"/>
      <c r="K1526" s="1"/>
      <c r="L1526" s="1"/>
      <c r="M1526" s="1"/>
      <c r="N1526" s="1"/>
      <c r="O1526" s="1"/>
      <c r="P1526" s="1"/>
      <c r="Q1526" s="1"/>
      <c r="R1526" s="1"/>
      <c r="S1526" s="1"/>
      <c r="T1526" s="1"/>
      <c r="U1526" s="1"/>
      <c r="V1526" s="1"/>
      <c r="W1526" s="1"/>
      <c r="X1526" s="1"/>
      <c r="Y1526" s="1"/>
    </row>
    <row r="1527" spans="1:25">
      <c r="A1527" s="1"/>
      <c r="B1527" s="1"/>
      <c r="C1527" s="1"/>
      <c r="D1527" s="1"/>
      <c r="E1527" s="1"/>
      <c r="F1527" s="1"/>
      <c r="G1527" s="1"/>
      <c r="H1527" s="1"/>
      <c r="I1527" s="1"/>
      <c r="J1527" s="1"/>
      <c r="K1527" s="1"/>
      <c r="L1527" s="1"/>
      <c r="M1527" s="1"/>
      <c r="N1527" s="1"/>
      <c r="O1527" s="1"/>
      <c r="P1527" s="1"/>
      <c r="Q1527" s="1"/>
      <c r="R1527" s="1"/>
      <c r="S1527" s="1"/>
      <c r="T1527" s="1"/>
      <c r="U1527" s="1"/>
      <c r="V1527" s="1"/>
      <c r="W1527" s="1"/>
      <c r="X1527" s="1"/>
      <c r="Y1527" s="1"/>
    </row>
    <row r="1528" spans="1:25">
      <c r="A1528" s="1"/>
      <c r="B1528" s="1"/>
      <c r="C1528" s="1"/>
      <c r="D1528" s="1"/>
      <c r="E1528" s="1"/>
      <c r="F1528" s="1"/>
      <c r="G1528" s="1"/>
      <c r="H1528" s="1"/>
      <c r="I1528" s="1"/>
      <c r="J1528" s="1"/>
      <c r="K1528" s="1"/>
      <c r="L1528" s="1"/>
      <c r="M1528" s="1"/>
      <c r="N1528" s="1"/>
      <c r="O1528" s="1"/>
      <c r="P1528" s="1"/>
      <c r="Q1528" s="1"/>
      <c r="R1528" s="1"/>
      <c r="S1528" s="1"/>
      <c r="T1528" s="1"/>
      <c r="U1528" s="1"/>
      <c r="V1528" s="1"/>
      <c r="W1528" s="1"/>
      <c r="X1528" s="1"/>
      <c r="Y1528" s="1"/>
    </row>
    <row r="1529" spans="1:25">
      <c r="A1529" s="1"/>
      <c r="B1529" s="1"/>
      <c r="C1529" s="1"/>
      <c r="D1529" s="1"/>
      <c r="E1529" s="1"/>
      <c r="F1529" s="1"/>
      <c r="G1529" s="1"/>
      <c r="H1529" s="1"/>
      <c r="I1529" s="1"/>
      <c r="J1529" s="1"/>
      <c r="K1529" s="1"/>
      <c r="L1529" s="1"/>
      <c r="M1529" s="1"/>
      <c r="N1529" s="1"/>
      <c r="O1529" s="1"/>
      <c r="P1529" s="1"/>
      <c r="Q1529" s="1"/>
      <c r="R1529" s="1"/>
      <c r="S1529" s="1"/>
      <c r="T1529" s="1"/>
      <c r="U1529" s="1"/>
      <c r="V1529" s="1"/>
      <c r="W1529" s="1"/>
      <c r="X1529" s="1"/>
      <c r="Y1529" s="1"/>
    </row>
    <row r="1530" spans="1:25">
      <c r="A1530" s="1"/>
      <c r="B1530" s="1"/>
      <c r="C1530" s="1"/>
      <c r="D1530" s="1"/>
      <c r="E1530" s="1"/>
      <c r="F1530" s="1"/>
      <c r="G1530" s="1"/>
      <c r="H1530" s="1"/>
      <c r="I1530" s="1"/>
      <c r="J1530" s="1"/>
      <c r="K1530" s="1"/>
      <c r="L1530" s="1"/>
      <c r="M1530" s="1"/>
      <c r="N1530" s="1"/>
      <c r="O1530" s="1"/>
      <c r="P1530" s="1"/>
      <c r="Q1530" s="1"/>
      <c r="R1530" s="1"/>
      <c r="S1530" s="1"/>
      <c r="T1530" s="1"/>
      <c r="U1530" s="1"/>
      <c r="V1530" s="1"/>
      <c r="W1530" s="1"/>
      <c r="X1530" s="1"/>
      <c r="Y1530" s="1"/>
    </row>
    <row r="1531" spans="1:25">
      <c r="A1531" s="1"/>
      <c r="B1531" s="1"/>
      <c r="C1531" s="1"/>
      <c r="D1531" s="1"/>
      <c r="E1531" s="1"/>
      <c r="F1531" s="1"/>
      <c r="G1531" s="1"/>
      <c r="H1531" s="1"/>
      <c r="I1531" s="1"/>
      <c r="J1531" s="1"/>
      <c r="K1531" s="1"/>
      <c r="L1531" s="1"/>
      <c r="M1531" s="1"/>
      <c r="N1531" s="1"/>
      <c r="O1531" s="1"/>
      <c r="P1531" s="1"/>
      <c r="Q1531" s="1"/>
      <c r="R1531" s="1"/>
      <c r="S1531" s="1"/>
      <c r="T1531" s="1"/>
      <c r="U1531" s="1"/>
      <c r="V1531" s="1"/>
      <c r="W1531" s="1"/>
      <c r="X1531" s="1"/>
      <c r="Y1531" s="1"/>
    </row>
    <row r="1532" spans="1:25">
      <c r="A1532" s="1"/>
      <c r="B1532" s="1"/>
      <c r="C1532" s="1"/>
      <c r="D1532" s="1"/>
      <c r="E1532" s="1"/>
      <c r="F1532" s="1"/>
      <c r="G1532" s="1"/>
      <c r="H1532" s="1"/>
      <c r="I1532" s="1"/>
      <c r="J1532" s="1"/>
      <c r="K1532" s="1"/>
      <c r="L1532" s="1"/>
      <c r="M1532" s="1"/>
      <c r="N1532" s="1"/>
      <c r="O1532" s="1"/>
      <c r="P1532" s="1"/>
      <c r="Q1532" s="1"/>
      <c r="R1532" s="1"/>
      <c r="S1532" s="1"/>
      <c r="T1532" s="1"/>
      <c r="U1532" s="1"/>
      <c r="V1532" s="1"/>
      <c r="W1532" s="1"/>
      <c r="X1532" s="1"/>
      <c r="Y1532" s="1"/>
    </row>
    <row r="1533" spans="1:25">
      <c r="A1533" s="1"/>
      <c r="B1533" s="1"/>
      <c r="C1533" s="1"/>
      <c r="D1533" s="1"/>
      <c r="E1533" s="1"/>
      <c r="F1533" s="1"/>
      <c r="G1533" s="1"/>
      <c r="H1533" s="1"/>
      <c r="I1533" s="1"/>
      <c r="J1533" s="1"/>
      <c r="K1533" s="1"/>
      <c r="L1533" s="1"/>
      <c r="M1533" s="1"/>
      <c r="N1533" s="1"/>
      <c r="O1533" s="1"/>
      <c r="P1533" s="1"/>
      <c r="Q1533" s="1"/>
      <c r="R1533" s="1"/>
      <c r="S1533" s="1"/>
      <c r="T1533" s="1"/>
      <c r="U1533" s="1"/>
      <c r="V1533" s="1"/>
      <c r="W1533" s="1"/>
      <c r="X1533" s="1"/>
      <c r="Y1533" s="1"/>
    </row>
    <row r="1534" spans="1:25">
      <c r="A1534" s="1"/>
      <c r="B1534" s="1"/>
      <c r="C1534" s="1"/>
      <c r="D1534" s="1"/>
      <c r="E1534" s="1"/>
      <c r="F1534" s="1"/>
      <c r="G1534" s="1"/>
      <c r="H1534" s="1"/>
      <c r="I1534" s="1"/>
      <c r="J1534" s="1"/>
      <c r="K1534" s="1"/>
      <c r="L1534" s="1"/>
      <c r="M1534" s="1"/>
      <c r="N1534" s="1"/>
      <c r="O1534" s="1"/>
      <c r="P1534" s="1"/>
      <c r="Q1534" s="1"/>
      <c r="R1534" s="1"/>
      <c r="S1534" s="1"/>
      <c r="T1534" s="1"/>
      <c r="U1534" s="1"/>
      <c r="V1534" s="1"/>
      <c r="W1534" s="1"/>
      <c r="X1534" s="1"/>
      <c r="Y1534" s="1"/>
    </row>
    <row r="1535" spans="1:25">
      <c r="A1535" s="1"/>
      <c r="B1535" s="1"/>
      <c r="C1535" s="1"/>
      <c r="D1535" s="1"/>
      <c r="E1535" s="1"/>
      <c r="F1535" s="1"/>
      <c r="G1535" s="1"/>
      <c r="H1535" s="1"/>
      <c r="I1535" s="1"/>
      <c r="J1535" s="1"/>
      <c r="K1535" s="1"/>
      <c r="L1535" s="1"/>
      <c r="M1535" s="1"/>
      <c r="N1535" s="1"/>
      <c r="O1535" s="1"/>
      <c r="P1535" s="1"/>
      <c r="Q1535" s="1"/>
      <c r="R1535" s="1"/>
      <c r="S1535" s="1"/>
      <c r="T1535" s="1"/>
      <c r="U1535" s="1"/>
      <c r="V1535" s="1"/>
      <c r="W1535" s="1"/>
      <c r="X1535" s="1"/>
      <c r="Y1535" s="1"/>
    </row>
    <row r="1536" spans="1:25">
      <c r="A1536" s="1"/>
      <c r="B1536" s="1"/>
      <c r="C1536" s="1"/>
      <c r="D1536" s="1"/>
      <c r="E1536" s="1"/>
      <c r="F1536" s="1"/>
      <c r="G1536" s="1"/>
      <c r="H1536" s="1"/>
      <c r="I1536" s="1"/>
      <c r="J1536" s="1"/>
      <c r="K1536" s="1"/>
      <c r="L1536" s="1"/>
      <c r="M1536" s="1"/>
      <c r="N1536" s="1"/>
      <c r="O1536" s="1"/>
      <c r="P1536" s="1"/>
      <c r="Q1536" s="1"/>
      <c r="R1536" s="1"/>
      <c r="S1536" s="1"/>
      <c r="T1536" s="1"/>
      <c r="U1536" s="1"/>
      <c r="V1536" s="1"/>
      <c r="W1536" s="1"/>
      <c r="X1536" s="1"/>
      <c r="Y1536" s="1"/>
    </row>
    <row r="1537" spans="1:25">
      <c r="A1537" s="1"/>
      <c r="B1537" s="1"/>
      <c r="C1537" s="1"/>
      <c r="D1537" s="1"/>
      <c r="E1537" s="1"/>
      <c r="F1537" s="1"/>
      <c r="G1537" s="1"/>
      <c r="H1537" s="1"/>
      <c r="I1537" s="1"/>
      <c r="J1537" s="1"/>
      <c r="K1537" s="1"/>
      <c r="L1537" s="1"/>
      <c r="M1537" s="1"/>
      <c r="N1537" s="1"/>
      <c r="O1537" s="1"/>
      <c r="P1537" s="1"/>
      <c r="Q1537" s="1"/>
      <c r="R1537" s="1"/>
      <c r="S1537" s="1"/>
      <c r="T1537" s="1"/>
      <c r="U1537" s="1"/>
      <c r="V1537" s="1"/>
      <c r="W1537" s="1"/>
      <c r="X1537" s="1"/>
      <c r="Y1537" s="1"/>
    </row>
    <row r="1538" spans="1:25">
      <c r="A1538" s="1"/>
      <c r="B1538" s="1"/>
      <c r="C1538" s="1"/>
      <c r="D1538" s="1"/>
      <c r="E1538" s="1"/>
      <c r="F1538" s="1"/>
      <c r="G1538" s="1"/>
      <c r="H1538" s="1"/>
      <c r="I1538" s="1"/>
      <c r="J1538" s="1"/>
      <c r="K1538" s="1"/>
      <c r="L1538" s="1"/>
      <c r="M1538" s="1"/>
      <c r="N1538" s="1"/>
      <c r="O1538" s="1"/>
      <c r="P1538" s="1"/>
      <c r="Q1538" s="1"/>
      <c r="R1538" s="1"/>
      <c r="S1538" s="1"/>
      <c r="T1538" s="1"/>
      <c r="U1538" s="1"/>
      <c r="V1538" s="1"/>
      <c r="W1538" s="1"/>
      <c r="X1538" s="1"/>
      <c r="Y1538" s="1"/>
    </row>
    <row r="1539" spans="1:25">
      <c r="A1539" s="1"/>
      <c r="B1539" s="1"/>
      <c r="C1539" s="1"/>
      <c r="D1539" s="1"/>
      <c r="E1539" s="1"/>
      <c r="F1539" s="1"/>
      <c r="G1539" s="1"/>
      <c r="H1539" s="1"/>
      <c r="I1539" s="1"/>
      <c r="J1539" s="1"/>
      <c r="K1539" s="1"/>
      <c r="L1539" s="1"/>
      <c r="M1539" s="1"/>
      <c r="N1539" s="1"/>
      <c r="O1539" s="1"/>
      <c r="P1539" s="1"/>
      <c r="Q1539" s="1"/>
      <c r="R1539" s="1"/>
      <c r="S1539" s="1"/>
      <c r="T1539" s="1"/>
      <c r="U1539" s="1"/>
      <c r="V1539" s="1"/>
      <c r="W1539" s="1"/>
      <c r="X1539" s="1"/>
      <c r="Y1539" s="1"/>
    </row>
    <row r="1540" spans="1:25">
      <c r="A1540" s="1"/>
      <c r="B1540" s="1"/>
      <c r="C1540" s="1"/>
      <c r="D1540" s="1"/>
      <c r="E1540" s="1"/>
      <c r="F1540" s="1"/>
      <c r="G1540" s="1"/>
      <c r="H1540" s="1"/>
      <c r="I1540" s="1"/>
      <c r="J1540" s="1"/>
      <c r="K1540" s="1"/>
      <c r="L1540" s="1"/>
      <c r="M1540" s="1"/>
      <c r="N1540" s="1"/>
      <c r="O1540" s="1"/>
      <c r="P1540" s="1"/>
      <c r="Q1540" s="1"/>
      <c r="R1540" s="1"/>
      <c r="S1540" s="1"/>
      <c r="T1540" s="1"/>
      <c r="U1540" s="1"/>
      <c r="V1540" s="1"/>
      <c r="W1540" s="1"/>
      <c r="X1540" s="1"/>
      <c r="Y1540" s="1"/>
    </row>
    <row r="1541" spans="1:25">
      <c r="A1541" s="1"/>
      <c r="B1541" s="1"/>
      <c r="C1541" s="1"/>
      <c r="D1541" s="1"/>
      <c r="E1541" s="1"/>
      <c r="F1541" s="1"/>
      <c r="G1541" s="1"/>
      <c r="H1541" s="1"/>
      <c r="I1541" s="1"/>
      <c r="J1541" s="1"/>
      <c r="K1541" s="1"/>
      <c r="L1541" s="1"/>
      <c r="M1541" s="1"/>
      <c r="N1541" s="1"/>
      <c r="O1541" s="1"/>
      <c r="P1541" s="1"/>
      <c r="Q1541" s="1"/>
      <c r="R1541" s="1"/>
      <c r="S1541" s="1"/>
      <c r="T1541" s="1"/>
      <c r="U1541" s="1"/>
      <c r="V1541" s="1"/>
      <c r="W1541" s="1"/>
      <c r="X1541" s="1"/>
      <c r="Y1541" s="1"/>
    </row>
    <row r="1542" spans="1:25">
      <c r="A1542" s="1"/>
      <c r="B1542" s="1"/>
      <c r="C1542" s="1"/>
      <c r="D1542" s="1"/>
      <c r="E1542" s="1"/>
      <c r="F1542" s="1"/>
      <c r="G1542" s="1"/>
      <c r="H1542" s="1"/>
      <c r="I1542" s="1"/>
      <c r="J1542" s="1"/>
      <c r="K1542" s="1"/>
      <c r="L1542" s="1"/>
      <c r="M1542" s="1"/>
      <c r="N1542" s="1"/>
      <c r="O1542" s="1"/>
      <c r="P1542" s="1"/>
      <c r="Q1542" s="1"/>
      <c r="R1542" s="1"/>
      <c r="S1542" s="1"/>
      <c r="T1542" s="1"/>
      <c r="U1542" s="1"/>
      <c r="V1542" s="1"/>
      <c r="W1542" s="1"/>
      <c r="X1542" s="1"/>
      <c r="Y1542" s="1"/>
    </row>
    <row r="1543" spans="1:25">
      <c r="A1543" s="1"/>
      <c r="B1543" s="1"/>
      <c r="C1543" s="1"/>
      <c r="D1543" s="1"/>
      <c r="E1543" s="1"/>
      <c r="F1543" s="1"/>
      <c r="G1543" s="1"/>
      <c r="H1543" s="1"/>
      <c r="I1543" s="1"/>
      <c r="J1543" s="1"/>
      <c r="K1543" s="1"/>
      <c r="L1543" s="1"/>
      <c r="M1543" s="1"/>
      <c r="N1543" s="1"/>
      <c r="O1543" s="1"/>
      <c r="P1543" s="1"/>
      <c r="Q1543" s="1"/>
      <c r="R1543" s="1"/>
      <c r="S1543" s="1"/>
      <c r="T1543" s="1"/>
      <c r="U1543" s="1"/>
      <c r="V1543" s="1"/>
      <c r="W1543" s="1"/>
      <c r="X1543" s="1"/>
      <c r="Y1543" s="1"/>
    </row>
    <row r="1544" spans="1:25">
      <c r="A1544" s="1"/>
      <c r="B1544" s="1"/>
      <c r="C1544" s="1"/>
      <c r="D1544" s="1"/>
      <c r="E1544" s="1"/>
      <c r="F1544" s="1"/>
      <c r="G1544" s="1"/>
      <c r="H1544" s="1"/>
      <c r="I1544" s="1"/>
      <c r="J1544" s="1"/>
      <c r="K1544" s="1"/>
      <c r="L1544" s="1"/>
      <c r="M1544" s="1"/>
      <c r="N1544" s="1"/>
      <c r="O1544" s="1"/>
      <c r="P1544" s="1"/>
      <c r="Q1544" s="1"/>
      <c r="R1544" s="1"/>
      <c r="S1544" s="1"/>
      <c r="T1544" s="1"/>
      <c r="U1544" s="1"/>
      <c r="V1544" s="1"/>
      <c r="W1544" s="1"/>
      <c r="X1544" s="1"/>
      <c r="Y1544" s="1"/>
    </row>
    <row r="1545" spans="1:25">
      <c r="A1545" s="1"/>
      <c r="B1545" s="1"/>
      <c r="C1545" s="1"/>
      <c r="D1545" s="1"/>
      <c r="E1545" s="1"/>
      <c r="F1545" s="1"/>
      <c r="G1545" s="1"/>
      <c r="H1545" s="1"/>
      <c r="I1545" s="1"/>
      <c r="J1545" s="1"/>
      <c r="K1545" s="1"/>
      <c r="L1545" s="1"/>
      <c r="M1545" s="1"/>
      <c r="N1545" s="1"/>
      <c r="O1545" s="1"/>
      <c r="P1545" s="1"/>
      <c r="Q1545" s="1"/>
      <c r="R1545" s="1"/>
      <c r="S1545" s="1"/>
      <c r="T1545" s="1"/>
      <c r="U1545" s="1"/>
      <c r="V1545" s="1"/>
      <c r="W1545" s="1"/>
      <c r="X1545" s="1"/>
      <c r="Y1545" s="1"/>
    </row>
    <row r="1546" spans="1:25">
      <c r="A1546" s="1"/>
      <c r="B1546" s="1"/>
      <c r="C1546" s="1"/>
      <c r="D1546" s="1"/>
      <c r="E1546" s="1"/>
      <c r="F1546" s="1"/>
      <c r="G1546" s="1"/>
      <c r="H1546" s="1"/>
      <c r="I1546" s="1"/>
      <c r="J1546" s="1"/>
      <c r="K1546" s="1"/>
      <c r="L1546" s="1"/>
      <c r="M1546" s="1"/>
      <c r="N1546" s="1"/>
      <c r="O1546" s="1"/>
      <c r="P1546" s="1"/>
      <c r="Q1546" s="1"/>
      <c r="R1546" s="1"/>
      <c r="S1546" s="1"/>
      <c r="T1546" s="1"/>
      <c r="U1546" s="1"/>
      <c r="V1546" s="1"/>
      <c r="W1546" s="1"/>
      <c r="X1546" s="1"/>
      <c r="Y1546" s="1"/>
    </row>
    <row r="1547" spans="1:25">
      <c r="A1547" s="1"/>
      <c r="B1547" s="1"/>
      <c r="C1547" s="1"/>
      <c r="D1547" s="1"/>
      <c r="E1547" s="1"/>
      <c r="F1547" s="1"/>
      <c r="G1547" s="1"/>
      <c r="H1547" s="1"/>
      <c r="I1547" s="1"/>
      <c r="J1547" s="1"/>
      <c r="K1547" s="1"/>
      <c r="L1547" s="1"/>
      <c r="M1547" s="1"/>
      <c r="N1547" s="1"/>
      <c r="O1547" s="1"/>
      <c r="P1547" s="1"/>
      <c r="Q1547" s="1"/>
      <c r="R1547" s="1"/>
      <c r="S1547" s="1"/>
      <c r="T1547" s="1"/>
      <c r="U1547" s="1"/>
      <c r="V1547" s="1"/>
      <c r="W1547" s="1"/>
      <c r="X1547" s="1"/>
      <c r="Y1547" s="1"/>
    </row>
    <row r="1548" spans="1:25">
      <c r="A1548" s="1"/>
      <c r="B1548" s="1"/>
      <c r="C1548" s="1"/>
      <c r="D1548" s="1"/>
      <c r="E1548" s="1"/>
      <c r="F1548" s="1"/>
      <c r="G1548" s="1"/>
      <c r="H1548" s="1"/>
      <c r="I1548" s="1"/>
      <c r="J1548" s="1"/>
      <c r="K1548" s="1"/>
      <c r="L1548" s="1"/>
      <c r="M1548" s="1"/>
      <c r="N1548" s="1"/>
      <c r="O1548" s="1"/>
      <c r="P1548" s="1"/>
      <c r="Q1548" s="1"/>
      <c r="R1548" s="1"/>
      <c r="S1548" s="1"/>
      <c r="T1548" s="1"/>
      <c r="U1548" s="1"/>
      <c r="V1548" s="1"/>
      <c r="W1548" s="1"/>
      <c r="X1548" s="1"/>
      <c r="Y1548" s="1"/>
    </row>
    <row r="1549" spans="1:25">
      <c r="A1549" s="1"/>
      <c r="B1549" s="1"/>
      <c r="C1549" s="1"/>
      <c r="D1549" s="1"/>
      <c r="E1549" s="1"/>
      <c r="F1549" s="1"/>
      <c r="G1549" s="1"/>
      <c r="H1549" s="1"/>
      <c r="I1549" s="1"/>
      <c r="J1549" s="1"/>
      <c r="K1549" s="1"/>
      <c r="L1549" s="1"/>
      <c r="M1549" s="1"/>
      <c r="N1549" s="1"/>
      <c r="O1549" s="1"/>
      <c r="P1549" s="1"/>
      <c r="Q1549" s="1"/>
      <c r="R1549" s="1"/>
      <c r="S1549" s="1"/>
      <c r="T1549" s="1"/>
      <c r="U1549" s="1"/>
      <c r="V1549" s="1"/>
      <c r="W1549" s="1"/>
      <c r="X1549" s="1"/>
      <c r="Y1549" s="1"/>
    </row>
    <row r="1550" spans="1:25">
      <c r="A1550" s="1"/>
      <c r="B1550" s="1"/>
      <c r="C1550" s="1"/>
      <c r="D1550" s="1"/>
      <c r="E1550" s="1"/>
      <c r="F1550" s="1"/>
      <c r="G1550" s="1"/>
      <c r="H1550" s="1"/>
      <c r="I1550" s="1"/>
      <c r="J1550" s="1"/>
      <c r="K1550" s="1"/>
      <c r="L1550" s="1"/>
      <c r="M1550" s="1"/>
      <c r="N1550" s="1"/>
      <c r="O1550" s="1"/>
      <c r="P1550" s="1"/>
      <c r="Q1550" s="1"/>
      <c r="R1550" s="1"/>
      <c r="S1550" s="1"/>
      <c r="T1550" s="1"/>
      <c r="U1550" s="1"/>
      <c r="V1550" s="1"/>
      <c r="W1550" s="1"/>
      <c r="X1550" s="1"/>
      <c r="Y1550" s="1"/>
    </row>
    <row r="1551" spans="1:25">
      <c r="A1551" s="1"/>
      <c r="B1551" s="1"/>
      <c r="C1551" s="1"/>
      <c r="D1551" s="1"/>
      <c r="E1551" s="1"/>
      <c r="F1551" s="1"/>
      <c r="G1551" s="1"/>
      <c r="H1551" s="1"/>
      <c r="I1551" s="1"/>
      <c r="J1551" s="1"/>
      <c r="K1551" s="1"/>
      <c r="L1551" s="1"/>
      <c r="M1551" s="1"/>
      <c r="N1551" s="1"/>
      <c r="O1551" s="1"/>
      <c r="P1551" s="1"/>
      <c r="Q1551" s="1"/>
      <c r="R1551" s="1"/>
      <c r="S1551" s="1"/>
      <c r="T1551" s="1"/>
      <c r="U1551" s="1"/>
      <c r="V1551" s="1"/>
      <c r="W1551" s="1"/>
      <c r="X1551" s="1"/>
      <c r="Y1551" s="1"/>
    </row>
    <row r="1552" spans="1:25">
      <c r="A1552" s="1"/>
      <c r="B1552" s="1"/>
      <c r="C1552" s="1"/>
      <c r="D1552" s="1"/>
      <c r="E1552" s="1"/>
      <c r="F1552" s="1"/>
      <c r="G1552" s="1"/>
      <c r="H1552" s="1"/>
      <c r="I1552" s="1"/>
      <c r="J1552" s="1"/>
      <c r="K1552" s="1"/>
      <c r="L1552" s="1"/>
      <c r="M1552" s="1"/>
      <c r="N1552" s="1"/>
      <c r="O1552" s="1"/>
      <c r="P1552" s="1"/>
      <c r="Q1552" s="1"/>
      <c r="R1552" s="1"/>
      <c r="S1552" s="1"/>
      <c r="T1552" s="1"/>
      <c r="U1552" s="1"/>
      <c r="V1552" s="1"/>
      <c r="W1552" s="1"/>
      <c r="X1552" s="1"/>
      <c r="Y1552" s="1"/>
    </row>
    <row r="1553" spans="1:25">
      <c r="A1553" s="1"/>
      <c r="B1553" s="1"/>
      <c r="C1553" s="1"/>
      <c r="D1553" s="1"/>
      <c r="E1553" s="1"/>
      <c r="F1553" s="1"/>
      <c r="G1553" s="1"/>
      <c r="H1553" s="1"/>
      <c r="I1553" s="1"/>
      <c r="J1553" s="1"/>
      <c r="K1553" s="1"/>
      <c r="L1553" s="1"/>
      <c r="M1553" s="1"/>
      <c r="N1553" s="1"/>
      <c r="O1553" s="1"/>
      <c r="P1553" s="1"/>
      <c r="Q1553" s="1"/>
      <c r="R1553" s="1"/>
      <c r="S1553" s="1"/>
      <c r="T1553" s="1"/>
      <c r="U1553" s="1"/>
      <c r="V1553" s="1"/>
      <c r="W1553" s="1"/>
      <c r="X1553" s="1"/>
      <c r="Y1553" s="1"/>
    </row>
    <row r="1554" spans="1:25">
      <c r="A1554" s="1"/>
      <c r="B1554" s="1"/>
      <c r="C1554" s="1"/>
      <c r="D1554" s="1"/>
      <c r="E1554" s="1"/>
      <c r="F1554" s="1"/>
      <c r="G1554" s="1"/>
      <c r="H1554" s="1"/>
      <c r="I1554" s="1"/>
      <c r="J1554" s="1"/>
      <c r="K1554" s="1"/>
      <c r="L1554" s="1"/>
      <c r="M1554" s="1"/>
      <c r="N1554" s="1"/>
      <c r="O1554" s="1"/>
      <c r="P1554" s="1"/>
      <c r="Q1554" s="1"/>
      <c r="R1554" s="1"/>
      <c r="S1554" s="1"/>
      <c r="T1554" s="1"/>
      <c r="U1554" s="1"/>
      <c r="V1554" s="1"/>
      <c r="W1554" s="1"/>
      <c r="X1554" s="1"/>
      <c r="Y1554" s="1"/>
    </row>
    <row r="1555" spans="1:25">
      <c r="A1555" s="1"/>
      <c r="B1555" s="1"/>
      <c r="C1555" s="1"/>
      <c r="D1555" s="1"/>
      <c r="E1555" s="1"/>
      <c r="F1555" s="1"/>
      <c r="G1555" s="1"/>
      <c r="H1555" s="1"/>
      <c r="I1555" s="1"/>
      <c r="J1555" s="1"/>
      <c r="K1555" s="1"/>
      <c r="L1555" s="1"/>
      <c r="M1555" s="1"/>
      <c r="N1555" s="1"/>
      <c r="O1555" s="1"/>
      <c r="P1555" s="1"/>
      <c r="Q1555" s="1"/>
      <c r="R1555" s="1"/>
      <c r="S1555" s="1"/>
      <c r="T1555" s="1"/>
      <c r="U1555" s="1"/>
      <c r="V1555" s="1"/>
      <c r="W1555" s="1"/>
      <c r="X1555" s="1"/>
      <c r="Y1555" s="1"/>
    </row>
    <row r="1556" spans="1:25">
      <c r="A1556" s="1"/>
      <c r="B1556" s="1"/>
      <c r="C1556" s="1"/>
      <c r="D1556" s="1"/>
      <c r="E1556" s="1"/>
      <c r="F1556" s="1"/>
      <c r="G1556" s="1"/>
      <c r="H1556" s="1"/>
      <c r="I1556" s="1"/>
      <c r="J1556" s="1"/>
      <c r="K1556" s="1"/>
      <c r="L1556" s="1"/>
      <c r="M1556" s="1"/>
      <c r="N1556" s="1"/>
      <c r="O1556" s="1"/>
      <c r="P1556" s="1"/>
      <c r="Q1556" s="1"/>
      <c r="R1556" s="1"/>
      <c r="S1556" s="1"/>
      <c r="T1556" s="1"/>
      <c r="U1556" s="1"/>
      <c r="V1556" s="1"/>
      <c r="W1556" s="1"/>
      <c r="X1556" s="1"/>
      <c r="Y1556" s="1"/>
    </row>
    <row r="1557" spans="1:25">
      <c r="A1557" s="1"/>
      <c r="B1557" s="1"/>
      <c r="C1557" s="1"/>
      <c r="D1557" s="1"/>
      <c r="E1557" s="1"/>
      <c r="F1557" s="1"/>
      <c r="G1557" s="1"/>
      <c r="H1557" s="1"/>
      <c r="I1557" s="1"/>
      <c r="J1557" s="1"/>
      <c r="K1557" s="1"/>
      <c r="L1557" s="1"/>
      <c r="M1557" s="1"/>
      <c r="N1557" s="1"/>
      <c r="O1557" s="1"/>
      <c r="P1557" s="1"/>
      <c r="Q1557" s="1"/>
      <c r="R1557" s="1"/>
      <c r="S1557" s="1"/>
      <c r="T1557" s="1"/>
      <c r="U1557" s="1"/>
      <c r="V1557" s="1"/>
      <c r="W1557" s="1"/>
      <c r="X1557" s="1"/>
      <c r="Y1557" s="1"/>
    </row>
    <row r="1558" spans="1:25">
      <c r="A1558" s="1"/>
      <c r="B1558" s="1"/>
      <c r="C1558" s="1"/>
      <c r="D1558" s="1"/>
      <c r="E1558" s="1"/>
      <c r="F1558" s="1"/>
      <c r="G1558" s="1"/>
      <c r="H1558" s="1"/>
      <c r="I1558" s="1"/>
      <c r="J1558" s="1"/>
      <c r="K1558" s="1"/>
      <c r="L1558" s="1"/>
      <c r="M1558" s="1"/>
      <c r="N1558" s="1"/>
      <c r="O1558" s="1"/>
      <c r="P1558" s="1"/>
      <c r="Q1558" s="1"/>
      <c r="R1558" s="1"/>
      <c r="S1558" s="1"/>
      <c r="T1558" s="1"/>
      <c r="U1558" s="1"/>
      <c r="V1558" s="1"/>
      <c r="W1558" s="1"/>
      <c r="X1558" s="1"/>
      <c r="Y1558" s="1"/>
    </row>
    <row r="1559" spans="1:25">
      <c r="A1559" s="1"/>
      <c r="B1559" s="1"/>
      <c r="C1559" s="1"/>
      <c r="D1559" s="1"/>
      <c r="E1559" s="1"/>
      <c r="F1559" s="1"/>
      <c r="G1559" s="1"/>
      <c r="H1559" s="1"/>
      <c r="I1559" s="1"/>
      <c r="J1559" s="1"/>
      <c r="K1559" s="1"/>
      <c r="L1559" s="1"/>
      <c r="M1559" s="1"/>
      <c r="N1559" s="1"/>
      <c r="O1559" s="1"/>
      <c r="P1559" s="1"/>
      <c r="Q1559" s="1"/>
      <c r="R1559" s="1"/>
      <c r="S1559" s="1"/>
      <c r="T1559" s="1"/>
      <c r="U1559" s="1"/>
      <c r="V1559" s="1"/>
      <c r="W1559" s="1"/>
      <c r="X1559" s="1"/>
      <c r="Y1559" s="1"/>
    </row>
    <row r="1560" spans="1:25">
      <c r="A1560" s="1"/>
      <c r="B1560" s="1"/>
      <c r="C1560" s="1"/>
      <c r="D1560" s="1"/>
      <c r="E1560" s="1"/>
      <c r="F1560" s="1"/>
      <c r="G1560" s="1"/>
      <c r="H1560" s="1"/>
      <c r="I1560" s="1"/>
      <c r="J1560" s="1"/>
      <c r="K1560" s="1"/>
      <c r="L1560" s="1"/>
      <c r="M1560" s="1"/>
      <c r="N1560" s="1"/>
      <c r="O1560" s="1"/>
      <c r="P1560" s="1"/>
      <c r="Q1560" s="1"/>
      <c r="R1560" s="1"/>
      <c r="S1560" s="1"/>
      <c r="T1560" s="1"/>
      <c r="U1560" s="1"/>
      <c r="V1560" s="1"/>
      <c r="W1560" s="1"/>
      <c r="X1560" s="1"/>
      <c r="Y1560" s="1"/>
    </row>
    <row r="1561" spans="1:25">
      <c r="A1561" s="1"/>
      <c r="B1561" s="1"/>
      <c r="C1561" s="1"/>
      <c r="D1561" s="1"/>
      <c r="E1561" s="1"/>
      <c r="F1561" s="1"/>
      <c r="G1561" s="1"/>
      <c r="H1561" s="1"/>
      <c r="I1561" s="1"/>
      <c r="J1561" s="1"/>
      <c r="K1561" s="1"/>
      <c r="L1561" s="1"/>
      <c r="M1561" s="1"/>
      <c r="N1561" s="1"/>
      <c r="O1561" s="1"/>
      <c r="P1561" s="1"/>
      <c r="Q1561" s="1"/>
      <c r="R1561" s="1"/>
      <c r="S1561" s="1"/>
      <c r="T1561" s="1"/>
      <c r="U1561" s="1"/>
      <c r="V1561" s="1"/>
      <c r="W1561" s="1"/>
      <c r="X1561" s="1"/>
      <c r="Y1561" s="1"/>
    </row>
    <row r="1562" spans="1:25">
      <c r="A1562" s="1"/>
      <c r="B1562" s="1"/>
      <c r="C1562" s="1"/>
      <c r="D1562" s="1"/>
      <c r="E1562" s="1"/>
      <c r="F1562" s="1"/>
      <c r="G1562" s="1"/>
      <c r="H1562" s="1"/>
      <c r="I1562" s="1"/>
      <c r="J1562" s="1"/>
      <c r="K1562" s="1"/>
      <c r="L1562" s="1"/>
      <c r="M1562" s="1"/>
      <c r="N1562" s="1"/>
      <c r="O1562" s="1"/>
      <c r="P1562" s="1"/>
      <c r="Q1562" s="1"/>
      <c r="R1562" s="1"/>
      <c r="S1562" s="1"/>
      <c r="T1562" s="1"/>
      <c r="U1562" s="1"/>
      <c r="V1562" s="1"/>
      <c r="W1562" s="1"/>
      <c r="X1562" s="1"/>
      <c r="Y1562" s="1"/>
    </row>
    <row r="1563" spans="1:25">
      <c r="A1563" s="1"/>
      <c r="B1563" s="1"/>
      <c r="C1563" s="1"/>
      <c r="D1563" s="1"/>
      <c r="E1563" s="1"/>
      <c r="F1563" s="1"/>
      <c r="G1563" s="1"/>
      <c r="H1563" s="1"/>
      <c r="I1563" s="1"/>
      <c r="J1563" s="1"/>
      <c r="K1563" s="1"/>
      <c r="L1563" s="1"/>
      <c r="M1563" s="1"/>
      <c r="N1563" s="1"/>
      <c r="O1563" s="1"/>
      <c r="P1563" s="1"/>
      <c r="Q1563" s="1"/>
      <c r="R1563" s="1"/>
      <c r="S1563" s="1"/>
      <c r="T1563" s="1"/>
      <c r="U1563" s="1"/>
      <c r="V1563" s="1"/>
      <c r="W1563" s="1"/>
      <c r="X1563" s="1"/>
      <c r="Y1563" s="1"/>
    </row>
    <row r="1564" spans="1:25">
      <c r="A1564" s="1"/>
      <c r="B1564" s="1"/>
      <c r="C1564" s="1"/>
      <c r="D1564" s="1"/>
      <c r="E1564" s="1"/>
      <c r="F1564" s="1"/>
      <c r="G1564" s="1"/>
      <c r="H1564" s="1"/>
      <c r="I1564" s="1"/>
      <c r="J1564" s="1"/>
      <c r="K1564" s="1"/>
      <c r="L1564" s="1"/>
      <c r="M1564" s="1"/>
      <c r="N1564" s="1"/>
      <c r="O1564" s="1"/>
      <c r="P1564" s="1"/>
      <c r="Q1564" s="1"/>
      <c r="R1564" s="1"/>
      <c r="S1564" s="1"/>
      <c r="T1564" s="1"/>
      <c r="U1564" s="1"/>
      <c r="V1564" s="1"/>
      <c r="W1564" s="1"/>
      <c r="X1564" s="1"/>
      <c r="Y1564" s="1"/>
    </row>
    <row r="1565" spans="1:25">
      <c r="A1565" s="1"/>
      <c r="B1565" s="1"/>
      <c r="C1565" s="1"/>
      <c r="D1565" s="1"/>
      <c r="E1565" s="1"/>
      <c r="F1565" s="1"/>
      <c r="G1565" s="1"/>
      <c r="H1565" s="1"/>
      <c r="I1565" s="1"/>
      <c r="J1565" s="1"/>
      <c r="K1565" s="1"/>
      <c r="L1565" s="1"/>
      <c r="M1565" s="1"/>
      <c r="N1565" s="1"/>
      <c r="O1565" s="1"/>
      <c r="P1565" s="1"/>
      <c r="Q1565" s="1"/>
      <c r="R1565" s="1"/>
      <c r="S1565" s="1"/>
      <c r="T1565" s="1"/>
      <c r="U1565" s="1"/>
      <c r="V1565" s="1"/>
      <c r="W1565" s="1"/>
      <c r="X1565" s="1"/>
      <c r="Y1565" s="1"/>
    </row>
    <row r="1566" spans="1:25">
      <c r="A1566" s="1"/>
      <c r="B1566" s="1"/>
      <c r="C1566" s="1"/>
      <c r="D1566" s="1"/>
      <c r="E1566" s="1"/>
      <c r="F1566" s="1"/>
      <c r="G1566" s="1"/>
      <c r="H1566" s="1"/>
      <c r="I1566" s="1"/>
      <c r="J1566" s="1"/>
      <c r="K1566" s="1"/>
      <c r="L1566" s="1"/>
      <c r="M1566" s="1"/>
      <c r="N1566" s="1"/>
      <c r="O1566" s="1"/>
      <c r="P1566" s="1"/>
      <c r="Q1566" s="1"/>
      <c r="R1566" s="1"/>
      <c r="S1566" s="1"/>
      <c r="T1566" s="1"/>
      <c r="U1566" s="1"/>
      <c r="V1566" s="1"/>
      <c r="W1566" s="1"/>
      <c r="X1566" s="1"/>
      <c r="Y1566" s="1"/>
    </row>
    <row r="1567" spans="1:25">
      <c r="A1567" s="1"/>
      <c r="B1567" s="1"/>
      <c r="C1567" s="1"/>
      <c r="D1567" s="1"/>
      <c r="E1567" s="1"/>
      <c r="F1567" s="1"/>
      <c r="G1567" s="1"/>
      <c r="H1567" s="1"/>
      <c r="I1567" s="1"/>
      <c r="J1567" s="1"/>
      <c r="K1567" s="1"/>
      <c r="L1567" s="1"/>
      <c r="M1567" s="1"/>
      <c r="N1567" s="1"/>
      <c r="O1567" s="1"/>
      <c r="P1567" s="1"/>
      <c r="Q1567" s="1"/>
      <c r="R1567" s="1"/>
      <c r="S1567" s="1"/>
      <c r="T1567" s="1"/>
      <c r="U1567" s="1"/>
      <c r="V1567" s="1"/>
      <c r="W1567" s="1"/>
      <c r="X1567" s="1"/>
      <c r="Y1567" s="1"/>
    </row>
    <row r="1568" spans="1:25">
      <c r="A1568" s="1"/>
      <c r="B1568" s="1"/>
      <c r="C1568" s="1"/>
      <c r="D1568" s="1"/>
      <c r="E1568" s="1"/>
      <c r="F1568" s="1"/>
      <c r="G1568" s="1"/>
      <c r="H1568" s="1"/>
      <c r="I1568" s="1"/>
      <c r="J1568" s="1"/>
      <c r="K1568" s="1"/>
      <c r="L1568" s="1"/>
      <c r="M1568" s="1"/>
      <c r="N1568" s="1"/>
      <c r="O1568" s="1"/>
      <c r="P1568" s="1"/>
      <c r="Q1568" s="1"/>
      <c r="R1568" s="1"/>
      <c r="S1568" s="1"/>
      <c r="T1568" s="1"/>
      <c r="U1568" s="1"/>
      <c r="V1568" s="1"/>
      <c r="W1568" s="1"/>
      <c r="X1568" s="1"/>
      <c r="Y1568" s="1"/>
    </row>
    <row r="1569" spans="1:25">
      <c r="A1569" s="1"/>
      <c r="B1569" s="1"/>
      <c r="C1569" s="1"/>
      <c r="D1569" s="1"/>
      <c r="E1569" s="1"/>
      <c r="F1569" s="1"/>
      <c r="G1569" s="1"/>
      <c r="H1569" s="1"/>
      <c r="I1569" s="1"/>
      <c r="J1569" s="1"/>
      <c r="K1569" s="1"/>
      <c r="L1569" s="1"/>
      <c r="M1569" s="1"/>
      <c r="N1569" s="1"/>
      <c r="O1569" s="1"/>
      <c r="P1569" s="1"/>
      <c r="Q1569" s="1"/>
      <c r="R1569" s="1"/>
      <c r="S1569" s="1"/>
      <c r="T1569" s="1"/>
      <c r="U1569" s="1"/>
      <c r="V1569" s="1"/>
      <c r="W1569" s="1"/>
      <c r="X1569" s="1"/>
      <c r="Y1569" s="1"/>
    </row>
    <row r="1570" spans="1:25">
      <c r="A1570" s="1"/>
      <c r="B1570" s="1"/>
      <c r="C1570" s="1"/>
      <c r="D1570" s="1"/>
      <c r="E1570" s="1"/>
      <c r="F1570" s="1"/>
      <c r="G1570" s="1"/>
      <c r="H1570" s="1"/>
      <c r="I1570" s="1"/>
      <c r="J1570" s="1"/>
      <c r="K1570" s="1"/>
      <c r="L1570" s="1"/>
      <c r="M1570" s="1"/>
      <c r="N1570" s="1"/>
      <c r="O1570" s="1"/>
      <c r="P1570" s="1"/>
      <c r="Q1570" s="1"/>
      <c r="R1570" s="1"/>
      <c r="S1570" s="1"/>
      <c r="T1570" s="1"/>
      <c r="U1570" s="1"/>
      <c r="V1570" s="1"/>
      <c r="W1570" s="1"/>
      <c r="X1570" s="1"/>
      <c r="Y1570" s="1"/>
    </row>
    <row r="1571" spans="1:25">
      <c r="A1571" s="1"/>
      <c r="B1571" s="1"/>
      <c r="C1571" s="1"/>
      <c r="D1571" s="1"/>
      <c r="E1571" s="1"/>
      <c r="F1571" s="1"/>
      <c r="G1571" s="1"/>
      <c r="H1571" s="1"/>
      <c r="I1571" s="1"/>
      <c r="J1571" s="1"/>
      <c r="K1571" s="1"/>
      <c r="L1571" s="1"/>
      <c r="M1571" s="1"/>
      <c r="N1571" s="1"/>
      <c r="O1571" s="1"/>
      <c r="P1571" s="1"/>
      <c r="Q1571" s="1"/>
      <c r="R1571" s="1"/>
      <c r="S1571" s="1"/>
      <c r="T1571" s="1"/>
      <c r="U1571" s="1"/>
      <c r="V1571" s="1"/>
      <c r="W1571" s="1"/>
      <c r="X1571" s="1"/>
      <c r="Y1571" s="1"/>
    </row>
    <row r="1572" spans="1:25">
      <c r="A1572" s="1"/>
      <c r="B1572" s="1"/>
      <c r="C1572" s="1"/>
      <c r="D1572" s="1"/>
      <c r="E1572" s="1"/>
      <c r="F1572" s="1"/>
      <c r="G1572" s="1"/>
      <c r="H1572" s="1"/>
      <c r="I1572" s="1"/>
      <c r="J1572" s="1"/>
      <c r="K1572" s="1"/>
      <c r="L1572" s="1"/>
      <c r="M1572" s="1"/>
      <c r="N1572" s="1"/>
      <c r="O1572" s="1"/>
      <c r="P1572" s="1"/>
      <c r="Q1572" s="1"/>
      <c r="R1572" s="1"/>
      <c r="S1572" s="1"/>
      <c r="T1572" s="1"/>
      <c r="U1572" s="1"/>
      <c r="V1572" s="1"/>
      <c r="W1572" s="1"/>
      <c r="X1572" s="1"/>
      <c r="Y1572" s="1"/>
    </row>
    <row r="1573" spans="1:25">
      <c r="A1573" s="1"/>
      <c r="B1573" s="1"/>
      <c r="C1573" s="1"/>
      <c r="D1573" s="1"/>
      <c r="E1573" s="1"/>
      <c r="F1573" s="1"/>
      <c r="G1573" s="1"/>
      <c r="H1573" s="1"/>
      <c r="I1573" s="1"/>
      <c r="J1573" s="1"/>
      <c r="K1573" s="1"/>
      <c r="L1573" s="1"/>
      <c r="M1573" s="1"/>
      <c r="N1573" s="1"/>
      <c r="O1573" s="1"/>
      <c r="P1573" s="1"/>
      <c r="Q1573" s="1"/>
      <c r="R1573" s="1"/>
      <c r="S1573" s="1"/>
      <c r="T1573" s="1"/>
      <c r="U1573" s="1"/>
      <c r="V1573" s="1"/>
      <c r="W1573" s="1"/>
      <c r="X1573" s="1"/>
      <c r="Y1573" s="1"/>
    </row>
    <row r="1574" spans="1:25">
      <c r="A1574" s="1"/>
      <c r="B1574" s="1"/>
      <c r="C1574" s="1"/>
      <c r="D1574" s="1"/>
      <c r="E1574" s="1"/>
      <c r="F1574" s="1"/>
      <c r="G1574" s="1"/>
      <c r="H1574" s="1"/>
      <c r="I1574" s="1"/>
      <c r="J1574" s="1"/>
      <c r="K1574" s="1"/>
      <c r="L1574" s="1"/>
      <c r="M1574" s="1"/>
      <c r="N1574" s="1"/>
      <c r="O1574" s="1"/>
      <c r="P1574" s="1"/>
      <c r="Q1574" s="1"/>
      <c r="R1574" s="1"/>
      <c r="S1574" s="1"/>
      <c r="T1574" s="1"/>
      <c r="U1574" s="1"/>
      <c r="V1574" s="1"/>
      <c r="W1574" s="1"/>
      <c r="X1574" s="1"/>
      <c r="Y1574" s="1"/>
    </row>
    <row r="1575" spans="1:25">
      <c r="A1575" s="1"/>
      <c r="B1575" s="1"/>
      <c r="C1575" s="1"/>
      <c r="D1575" s="1"/>
      <c r="E1575" s="1"/>
      <c r="F1575" s="1"/>
      <c r="G1575" s="1"/>
      <c r="H1575" s="1"/>
      <c r="I1575" s="1"/>
      <c r="J1575" s="1"/>
      <c r="K1575" s="1"/>
      <c r="L1575" s="1"/>
      <c r="M1575" s="1"/>
      <c r="N1575" s="1"/>
      <c r="O1575" s="1"/>
      <c r="P1575" s="1"/>
      <c r="Q1575" s="1"/>
      <c r="R1575" s="1"/>
      <c r="S1575" s="1"/>
      <c r="T1575" s="1"/>
      <c r="U1575" s="1"/>
      <c r="V1575" s="1"/>
      <c r="W1575" s="1"/>
      <c r="X1575" s="1"/>
      <c r="Y1575" s="1"/>
    </row>
    <row r="1576" spans="1:25">
      <c r="A1576" s="1"/>
      <c r="B1576" s="1"/>
      <c r="C1576" s="1"/>
      <c r="D1576" s="1"/>
      <c r="E1576" s="1"/>
      <c r="F1576" s="1"/>
      <c r="G1576" s="1"/>
      <c r="H1576" s="1"/>
      <c r="I1576" s="1"/>
      <c r="J1576" s="1"/>
      <c r="K1576" s="1"/>
      <c r="L1576" s="1"/>
      <c r="M1576" s="1"/>
      <c r="N1576" s="1"/>
      <c r="O1576" s="1"/>
      <c r="P1576" s="1"/>
      <c r="Q1576" s="1"/>
      <c r="R1576" s="1"/>
      <c r="S1576" s="1"/>
      <c r="T1576" s="1"/>
      <c r="U1576" s="1"/>
      <c r="V1576" s="1"/>
      <c r="W1576" s="1"/>
      <c r="X1576" s="1"/>
      <c r="Y1576" s="1"/>
    </row>
    <row r="1577" spans="1:25">
      <c r="A1577" s="1"/>
      <c r="B1577" s="1"/>
      <c r="C1577" s="1"/>
      <c r="D1577" s="1"/>
      <c r="E1577" s="1"/>
      <c r="F1577" s="1"/>
      <c r="G1577" s="1"/>
      <c r="H1577" s="1"/>
      <c r="I1577" s="1"/>
      <c r="J1577" s="1"/>
      <c r="K1577" s="1"/>
      <c r="L1577" s="1"/>
      <c r="M1577" s="1"/>
      <c r="N1577" s="1"/>
      <c r="O1577" s="1"/>
      <c r="P1577" s="1"/>
      <c r="Q1577" s="1"/>
      <c r="R1577" s="1"/>
      <c r="S1577" s="1"/>
      <c r="T1577" s="1"/>
      <c r="U1577" s="1"/>
      <c r="V1577" s="1"/>
      <c r="W1577" s="1"/>
      <c r="X1577" s="1"/>
      <c r="Y1577" s="1"/>
    </row>
    <row r="1578" spans="1:25">
      <c r="A1578" s="1"/>
      <c r="B1578" s="1"/>
      <c r="C1578" s="1"/>
      <c r="D1578" s="1"/>
      <c r="E1578" s="1"/>
      <c r="F1578" s="1"/>
      <c r="G1578" s="1"/>
      <c r="H1578" s="1"/>
      <c r="I1578" s="1"/>
      <c r="J1578" s="1"/>
      <c r="K1578" s="1"/>
      <c r="L1578" s="1"/>
      <c r="M1578" s="1"/>
      <c r="N1578" s="1"/>
      <c r="O1578" s="1"/>
      <c r="P1578" s="1"/>
      <c r="Q1578" s="1"/>
      <c r="R1578" s="1"/>
      <c r="S1578" s="1"/>
      <c r="T1578" s="1"/>
      <c r="U1578" s="1"/>
      <c r="V1578" s="1"/>
      <c r="W1578" s="1"/>
      <c r="X1578" s="1"/>
      <c r="Y1578" s="1"/>
    </row>
    <row r="1579" spans="1:25">
      <c r="A1579" s="1"/>
      <c r="B1579" s="1"/>
      <c r="C1579" s="1"/>
      <c r="D1579" s="1"/>
      <c r="E1579" s="1"/>
      <c r="F1579" s="1"/>
      <c r="G1579" s="1"/>
      <c r="H1579" s="1"/>
      <c r="I1579" s="1"/>
      <c r="J1579" s="1"/>
      <c r="K1579" s="1"/>
      <c r="L1579" s="1"/>
      <c r="M1579" s="1"/>
      <c r="N1579" s="1"/>
      <c r="O1579" s="1"/>
      <c r="P1579" s="1"/>
      <c r="Q1579" s="1"/>
      <c r="R1579" s="1"/>
      <c r="S1579" s="1"/>
      <c r="T1579" s="1"/>
      <c r="U1579" s="1"/>
      <c r="V1579" s="1"/>
      <c r="W1579" s="1"/>
      <c r="X1579" s="1"/>
      <c r="Y1579" s="1"/>
    </row>
    <row r="1580" spans="1:25">
      <c r="A1580" s="1"/>
      <c r="B1580" s="1"/>
      <c r="C1580" s="1"/>
      <c r="D1580" s="1"/>
      <c r="E1580" s="1"/>
      <c r="F1580" s="1"/>
      <c r="G1580" s="1"/>
      <c r="H1580" s="1"/>
      <c r="I1580" s="1"/>
      <c r="J1580" s="1"/>
      <c r="K1580" s="1"/>
      <c r="L1580" s="1"/>
      <c r="M1580" s="1"/>
      <c r="N1580" s="1"/>
      <c r="O1580" s="1"/>
      <c r="P1580" s="1"/>
      <c r="Q1580" s="1"/>
      <c r="R1580" s="1"/>
      <c r="S1580" s="1"/>
      <c r="T1580" s="1"/>
      <c r="U1580" s="1"/>
      <c r="V1580" s="1"/>
      <c r="W1580" s="1"/>
      <c r="X1580" s="1"/>
      <c r="Y1580" s="1"/>
    </row>
    <row r="1581" spans="1:25">
      <c r="A1581" s="1"/>
      <c r="B1581" s="1"/>
      <c r="C1581" s="1"/>
      <c r="D1581" s="1"/>
      <c r="E1581" s="1"/>
      <c r="F1581" s="1"/>
      <c r="G1581" s="1"/>
      <c r="H1581" s="1"/>
      <c r="I1581" s="1"/>
      <c r="J1581" s="1"/>
      <c r="K1581" s="1"/>
      <c r="L1581" s="1"/>
      <c r="M1581" s="1"/>
      <c r="N1581" s="1"/>
      <c r="O1581" s="1"/>
      <c r="P1581" s="1"/>
      <c r="Q1581" s="1"/>
      <c r="R1581" s="1"/>
      <c r="S1581" s="1"/>
      <c r="T1581" s="1"/>
      <c r="U1581" s="1"/>
      <c r="V1581" s="1"/>
      <c r="W1581" s="1"/>
      <c r="X1581" s="1"/>
      <c r="Y1581" s="1"/>
    </row>
    <row r="1582" spans="1:25">
      <c r="A1582" s="1"/>
      <c r="B1582" s="1"/>
      <c r="C1582" s="1"/>
      <c r="D1582" s="1"/>
      <c r="E1582" s="1"/>
      <c r="F1582" s="1"/>
      <c r="G1582" s="1"/>
      <c r="H1582" s="1"/>
      <c r="I1582" s="1"/>
      <c r="J1582" s="1"/>
      <c r="K1582" s="1"/>
      <c r="L1582" s="1"/>
      <c r="M1582" s="1"/>
      <c r="N1582" s="1"/>
      <c r="O1582" s="1"/>
      <c r="P1582" s="1"/>
      <c r="Q1582" s="1"/>
      <c r="R1582" s="1"/>
      <c r="S1582" s="1"/>
      <c r="T1582" s="1"/>
      <c r="U1582" s="1"/>
      <c r="V1582" s="1"/>
      <c r="W1582" s="1"/>
      <c r="X1582" s="1"/>
      <c r="Y1582" s="1"/>
    </row>
    <row r="1583" spans="1:25">
      <c r="A1583" s="1"/>
      <c r="B1583" s="1"/>
      <c r="C1583" s="1"/>
      <c r="D1583" s="1"/>
      <c r="E1583" s="1"/>
      <c r="F1583" s="1"/>
      <c r="G1583" s="1"/>
      <c r="H1583" s="1"/>
      <c r="I1583" s="1"/>
      <c r="J1583" s="1"/>
      <c r="K1583" s="1"/>
      <c r="L1583" s="1"/>
      <c r="M1583" s="1"/>
      <c r="N1583" s="1"/>
      <c r="O1583" s="1"/>
      <c r="P1583" s="1"/>
      <c r="Q1583" s="1"/>
      <c r="R1583" s="1"/>
      <c r="S1583" s="1"/>
      <c r="T1583" s="1"/>
      <c r="U1583" s="1"/>
      <c r="V1583" s="1"/>
      <c r="W1583" s="1"/>
      <c r="X1583" s="1"/>
      <c r="Y1583" s="1"/>
    </row>
    <row r="1584" spans="1:25">
      <c r="A1584" s="1"/>
      <c r="B1584" s="1"/>
      <c r="C1584" s="1"/>
      <c r="D1584" s="1"/>
      <c r="E1584" s="1"/>
      <c r="F1584" s="1"/>
      <c r="G1584" s="1"/>
      <c r="H1584" s="1"/>
      <c r="I1584" s="1"/>
      <c r="J1584" s="1"/>
      <c r="K1584" s="1"/>
      <c r="L1584" s="1"/>
      <c r="M1584" s="1"/>
      <c r="N1584" s="1"/>
      <c r="O1584" s="1"/>
      <c r="P1584" s="1"/>
      <c r="Q1584" s="1"/>
      <c r="R1584" s="1"/>
      <c r="S1584" s="1"/>
      <c r="T1584" s="1"/>
      <c r="U1584" s="1"/>
      <c r="V1584" s="1"/>
      <c r="W1584" s="1"/>
      <c r="X1584" s="1"/>
      <c r="Y1584" s="1"/>
    </row>
    <row r="1585" spans="1:25">
      <c r="A1585" s="1"/>
      <c r="B1585" s="1"/>
      <c r="C1585" s="1"/>
      <c r="D1585" s="1"/>
      <c r="E1585" s="1"/>
      <c r="F1585" s="1"/>
      <c r="G1585" s="1"/>
      <c r="H1585" s="1"/>
      <c r="I1585" s="1"/>
      <c r="J1585" s="1"/>
      <c r="K1585" s="1"/>
      <c r="L1585" s="1"/>
      <c r="M1585" s="1"/>
      <c r="N1585" s="1"/>
      <c r="O1585" s="1"/>
      <c r="P1585" s="1"/>
      <c r="Q1585" s="1"/>
      <c r="R1585" s="1"/>
      <c r="S1585" s="1"/>
      <c r="T1585" s="1"/>
      <c r="U1585" s="1"/>
      <c r="V1585" s="1"/>
      <c r="W1585" s="1"/>
      <c r="X1585" s="1"/>
      <c r="Y1585" s="1"/>
    </row>
    <row r="1586" spans="1:25">
      <c r="A1586" s="1"/>
      <c r="B1586" s="1"/>
      <c r="C1586" s="1"/>
      <c r="D1586" s="1"/>
      <c r="E1586" s="1"/>
      <c r="F1586" s="1"/>
      <c r="G1586" s="1"/>
      <c r="H1586" s="1"/>
      <c r="I1586" s="1"/>
      <c r="J1586" s="1"/>
      <c r="K1586" s="1"/>
      <c r="L1586" s="1"/>
      <c r="M1586" s="1"/>
      <c r="N1586" s="1"/>
      <c r="O1586" s="1"/>
      <c r="P1586" s="1"/>
      <c r="Q1586" s="1"/>
      <c r="R1586" s="1"/>
      <c r="S1586" s="1"/>
      <c r="T1586" s="1"/>
      <c r="U1586" s="1"/>
      <c r="V1586" s="1"/>
      <c r="W1586" s="1"/>
      <c r="X1586" s="1"/>
      <c r="Y1586" s="1"/>
    </row>
    <row r="1587" spans="1:25">
      <c r="A1587" s="1"/>
      <c r="B1587" s="1"/>
      <c r="C1587" s="1"/>
      <c r="D1587" s="1"/>
      <c r="E1587" s="1"/>
      <c r="F1587" s="1"/>
      <c r="G1587" s="1"/>
      <c r="H1587" s="1"/>
      <c r="I1587" s="1"/>
      <c r="J1587" s="1"/>
      <c r="K1587" s="1"/>
      <c r="L1587" s="1"/>
      <c r="M1587" s="1"/>
      <c r="N1587" s="1"/>
      <c r="O1587" s="1"/>
      <c r="P1587" s="1"/>
      <c r="Q1587" s="1"/>
      <c r="R1587" s="1"/>
      <c r="S1587" s="1"/>
      <c r="T1587" s="1"/>
      <c r="U1587" s="1"/>
      <c r="V1587" s="1"/>
      <c r="W1587" s="1"/>
      <c r="X1587" s="1"/>
      <c r="Y1587" s="1"/>
    </row>
    <row r="1588" spans="1:25">
      <c r="A1588" s="1"/>
      <c r="B1588" s="1"/>
      <c r="C1588" s="1"/>
      <c r="D1588" s="1"/>
      <c r="E1588" s="1"/>
      <c r="F1588" s="1"/>
      <c r="G1588" s="1"/>
      <c r="H1588" s="1"/>
      <c r="I1588" s="1"/>
      <c r="J1588" s="1"/>
      <c r="K1588" s="1"/>
      <c r="L1588" s="1"/>
      <c r="M1588" s="1"/>
      <c r="N1588" s="1"/>
      <c r="O1588" s="1"/>
      <c r="P1588" s="1"/>
      <c r="Q1588" s="1"/>
      <c r="R1588" s="1"/>
      <c r="S1588" s="1"/>
      <c r="T1588" s="1"/>
      <c r="U1588" s="1"/>
      <c r="V1588" s="1"/>
      <c r="W1588" s="1"/>
      <c r="X1588" s="1"/>
      <c r="Y1588" s="1"/>
    </row>
    <row r="1589" spans="1:25">
      <c r="A1589" s="1"/>
      <c r="B1589" s="1"/>
      <c r="C1589" s="1"/>
      <c r="D1589" s="1"/>
      <c r="E1589" s="1"/>
      <c r="F1589" s="1"/>
      <c r="G1589" s="1"/>
      <c r="H1589" s="1"/>
      <c r="I1589" s="1"/>
      <c r="J1589" s="1"/>
      <c r="K1589" s="1"/>
      <c r="L1589" s="1"/>
      <c r="M1589" s="1"/>
      <c r="N1589" s="1"/>
      <c r="O1589" s="1"/>
      <c r="P1589" s="1"/>
      <c r="Q1589" s="1"/>
      <c r="R1589" s="1"/>
      <c r="S1589" s="1"/>
      <c r="T1589" s="1"/>
      <c r="U1589" s="1"/>
      <c r="V1589" s="1"/>
      <c r="W1589" s="1"/>
      <c r="X1589" s="1"/>
      <c r="Y1589" s="1"/>
    </row>
    <row r="1590" spans="1:25">
      <c r="A1590" s="1"/>
      <c r="B1590" s="1"/>
      <c r="C1590" s="1"/>
      <c r="D1590" s="1"/>
      <c r="E1590" s="1"/>
      <c r="F1590" s="1"/>
      <c r="G1590" s="1"/>
      <c r="H1590" s="1"/>
      <c r="I1590" s="1"/>
      <c r="J1590" s="1"/>
      <c r="K1590" s="1"/>
      <c r="L1590" s="1"/>
      <c r="M1590" s="1"/>
      <c r="N1590" s="1"/>
      <c r="O1590" s="1"/>
      <c r="P1590" s="1"/>
      <c r="Q1590" s="1"/>
      <c r="R1590" s="1"/>
      <c r="S1590" s="1"/>
      <c r="T1590" s="1"/>
      <c r="U1590" s="1"/>
      <c r="V1590" s="1"/>
      <c r="W1590" s="1"/>
      <c r="X1590" s="1"/>
      <c r="Y1590" s="1"/>
    </row>
    <row r="1591" spans="1:25">
      <c r="A1591" s="1"/>
      <c r="B1591" s="1"/>
      <c r="C1591" s="1"/>
      <c r="D1591" s="1"/>
      <c r="E1591" s="1"/>
      <c r="F1591" s="1"/>
      <c r="G1591" s="1"/>
      <c r="H1591" s="1"/>
      <c r="I1591" s="1"/>
      <c r="J1591" s="1"/>
      <c r="K1591" s="1"/>
      <c r="L1591" s="1"/>
      <c r="M1591" s="1"/>
      <c r="N1591" s="1"/>
      <c r="O1591" s="1"/>
      <c r="P1591" s="1"/>
      <c r="Q1591" s="1"/>
      <c r="R1591" s="1"/>
      <c r="S1591" s="1"/>
      <c r="T1591" s="1"/>
      <c r="U1591" s="1"/>
      <c r="V1591" s="1"/>
      <c r="W1591" s="1"/>
      <c r="X1591" s="1"/>
      <c r="Y1591" s="1"/>
    </row>
    <row r="1592" spans="1:25">
      <c r="A1592" s="1"/>
      <c r="B1592" s="1"/>
      <c r="C1592" s="1"/>
      <c r="D1592" s="1"/>
      <c r="E1592" s="1"/>
      <c r="F1592" s="1"/>
      <c r="G1592" s="1"/>
      <c r="H1592" s="1"/>
      <c r="I1592" s="1"/>
      <c r="J1592" s="1"/>
      <c r="K1592" s="1"/>
      <c r="L1592" s="1"/>
      <c r="M1592" s="1"/>
      <c r="N1592" s="1"/>
      <c r="O1592" s="1"/>
      <c r="P1592" s="1"/>
      <c r="Q1592" s="1"/>
      <c r="R1592" s="1"/>
      <c r="S1592" s="1"/>
      <c r="T1592" s="1"/>
      <c r="U1592" s="1"/>
      <c r="V1592" s="1"/>
      <c r="W1592" s="1"/>
      <c r="X1592" s="1"/>
      <c r="Y1592" s="1"/>
    </row>
    <row r="1593" spans="1:25">
      <c r="A1593" s="1"/>
      <c r="B1593" s="1"/>
      <c r="C1593" s="1"/>
      <c r="D1593" s="1"/>
      <c r="E1593" s="1"/>
      <c r="F1593" s="1"/>
      <c r="G1593" s="1"/>
      <c r="H1593" s="1"/>
      <c r="I1593" s="1"/>
      <c r="J1593" s="1"/>
      <c r="K1593" s="1"/>
      <c r="L1593" s="1"/>
      <c r="M1593" s="1"/>
      <c r="N1593" s="1"/>
      <c r="O1593" s="1"/>
      <c r="P1593" s="1"/>
      <c r="Q1593" s="1"/>
      <c r="R1593" s="1"/>
      <c r="S1593" s="1"/>
      <c r="T1593" s="1"/>
      <c r="U1593" s="1"/>
      <c r="V1593" s="1"/>
      <c r="W1593" s="1"/>
      <c r="X1593" s="1"/>
      <c r="Y1593" s="1"/>
    </row>
    <row r="1594" spans="1:25">
      <c r="A1594" s="1"/>
      <c r="B1594" s="1"/>
      <c r="C1594" s="1"/>
      <c r="D1594" s="1"/>
      <c r="E1594" s="1"/>
      <c r="F1594" s="1"/>
      <c r="G1594" s="1"/>
      <c r="H1594" s="1"/>
      <c r="I1594" s="1"/>
      <c r="J1594" s="1"/>
      <c r="K1594" s="1"/>
      <c r="L1594" s="1"/>
      <c r="M1594" s="1"/>
      <c r="N1594" s="1"/>
      <c r="O1594" s="1"/>
      <c r="P1594" s="1"/>
      <c r="Q1594" s="1"/>
      <c r="R1594" s="1"/>
      <c r="S1594" s="1"/>
      <c r="T1594" s="1"/>
      <c r="U1594" s="1"/>
      <c r="V1594" s="1"/>
      <c r="W1594" s="1"/>
      <c r="X1594" s="1"/>
      <c r="Y1594" s="1"/>
    </row>
    <row r="1595" spans="1:25">
      <c r="A1595" s="1"/>
      <c r="B1595" s="1"/>
      <c r="C1595" s="1"/>
      <c r="D1595" s="1"/>
      <c r="E1595" s="1"/>
      <c r="F1595" s="1"/>
      <c r="G1595" s="1"/>
      <c r="H1595" s="1"/>
      <c r="I1595" s="1"/>
      <c r="J1595" s="1"/>
      <c r="K1595" s="1"/>
      <c r="L1595" s="1"/>
      <c r="M1595" s="1"/>
      <c r="N1595" s="1"/>
      <c r="O1595" s="1"/>
      <c r="P1595" s="1"/>
      <c r="Q1595" s="1"/>
      <c r="R1595" s="1"/>
      <c r="S1595" s="1"/>
      <c r="T1595" s="1"/>
      <c r="U1595" s="1"/>
      <c r="V1595" s="1"/>
      <c r="W1595" s="1"/>
      <c r="X1595" s="1"/>
      <c r="Y1595" s="1"/>
    </row>
    <row r="1596" spans="1:25">
      <c r="A1596" s="1"/>
      <c r="B1596" s="1"/>
      <c r="C1596" s="1"/>
      <c r="D1596" s="1"/>
      <c r="E1596" s="1"/>
      <c r="F1596" s="1"/>
      <c r="G1596" s="1"/>
      <c r="H1596" s="1"/>
      <c r="I1596" s="1"/>
      <c r="J1596" s="1"/>
      <c r="K1596" s="1"/>
      <c r="L1596" s="1"/>
      <c r="M1596" s="1"/>
      <c r="N1596" s="1"/>
      <c r="O1596" s="1"/>
      <c r="P1596" s="1"/>
      <c r="Q1596" s="1"/>
      <c r="R1596" s="1"/>
      <c r="S1596" s="1"/>
      <c r="T1596" s="1"/>
      <c r="U1596" s="1"/>
      <c r="V1596" s="1"/>
      <c r="W1596" s="1"/>
      <c r="X1596" s="1"/>
      <c r="Y1596" s="1"/>
    </row>
    <row r="1597" spans="1:25">
      <c r="A1597" s="1"/>
      <c r="B1597" s="1"/>
      <c r="C1597" s="1"/>
      <c r="D1597" s="1"/>
      <c r="E1597" s="1"/>
      <c r="F1597" s="1"/>
      <c r="G1597" s="1"/>
      <c r="H1597" s="1"/>
      <c r="I1597" s="1"/>
      <c r="J1597" s="1"/>
      <c r="K1597" s="1"/>
      <c r="L1597" s="1"/>
      <c r="M1597" s="1"/>
      <c r="N1597" s="1"/>
      <c r="O1597" s="1"/>
      <c r="P1597" s="1"/>
      <c r="Q1597" s="1"/>
      <c r="R1597" s="1"/>
      <c r="S1597" s="1"/>
      <c r="T1597" s="1"/>
      <c r="U1597" s="1"/>
      <c r="V1597" s="1"/>
      <c r="W1597" s="1"/>
      <c r="X1597" s="1"/>
      <c r="Y1597" s="1"/>
    </row>
    <row r="1598" spans="1:25">
      <c r="A1598" s="1"/>
      <c r="B1598" s="1"/>
      <c r="C1598" s="1"/>
      <c r="D1598" s="1"/>
      <c r="E1598" s="1"/>
      <c r="F1598" s="1"/>
      <c r="G1598" s="1"/>
      <c r="H1598" s="1"/>
      <c r="I1598" s="1"/>
      <c r="J1598" s="1"/>
      <c r="K1598" s="1"/>
      <c r="L1598" s="1"/>
      <c r="M1598" s="1"/>
      <c r="N1598" s="1"/>
      <c r="O1598" s="1"/>
      <c r="P1598" s="1"/>
      <c r="Q1598" s="1"/>
      <c r="R1598" s="1"/>
      <c r="S1598" s="1"/>
      <c r="T1598" s="1"/>
      <c r="U1598" s="1"/>
      <c r="V1598" s="1"/>
      <c r="W1598" s="1"/>
      <c r="X1598" s="1"/>
      <c r="Y1598" s="1"/>
    </row>
    <row r="1599" spans="1:25">
      <c r="A1599" s="1"/>
      <c r="B1599" s="1"/>
      <c r="C1599" s="1"/>
      <c r="D1599" s="1"/>
      <c r="E1599" s="1"/>
      <c r="F1599" s="1"/>
      <c r="G1599" s="1"/>
      <c r="H1599" s="1"/>
      <c r="I1599" s="1"/>
      <c r="J1599" s="1"/>
      <c r="K1599" s="1"/>
      <c r="L1599" s="1"/>
      <c r="M1599" s="1"/>
      <c r="N1599" s="1"/>
      <c r="O1599" s="1"/>
      <c r="P1599" s="1"/>
      <c r="Q1599" s="1"/>
      <c r="R1599" s="1"/>
      <c r="S1599" s="1"/>
      <c r="T1599" s="1"/>
      <c r="U1599" s="1"/>
      <c r="V1599" s="1"/>
      <c r="W1599" s="1"/>
      <c r="X1599" s="1"/>
      <c r="Y1599" s="1"/>
    </row>
    <row r="1600" spans="1:25">
      <c r="A1600" s="1"/>
      <c r="B1600" s="1"/>
      <c r="C1600" s="1"/>
      <c r="D1600" s="1"/>
      <c r="E1600" s="1"/>
      <c r="F1600" s="1"/>
      <c r="G1600" s="1"/>
      <c r="H1600" s="1"/>
      <c r="I1600" s="1"/>
      <c r="J1600" s="1"/>
      <c r="K1600" s="1"/>
      <c r="L1600" s="1"/>
      <c r="M1600" s="1"/>
      <c r="N1600" s="1"/>
      <c r="O1600" s="1"/>
      <c r="P1600" s="1"/>
      <c r="Q1600" s="1"/>
      <c r="R1600" s="1"/>
      <c r="S1600" s="1"/>
      <c r="T1600" s="1"/>
      <c r="U1600" s="1"/>
      <c r="V1600" s="1"/>
      <c r="W1600" s="1"/>
      <c r="X1600" s="1"/>
      <c r="Y1600" s="1"/>
    </row>
    <row r="1601" spans="1:25">
      <c r="A1601" s="1"/>
      <c r="B1601" s="1"/>
      <c r="C1601" s="1"/>
      <c r="D1601" s="1"/>
      <c r="E1601" s="1"/>
      <c r="F1601" s="1"/>
      <c r="G1601" s="1"/>
      <c r="H1601" s="1"/>
      <c r="I1601" s="1"/>
      <c r="J1601" s="1"/>
      <c r="K1601" s="1"/>
      <c r="L1601" s="1"/>
      <c r="M1601" s="1"/>
      <c r="N1601" s="1"/>
      <c r="O1601" s="1"/>
      <c r="P1601" s="1"/>
      <c r="Q1601" s="1"/>
      <c r="R1601" s="1"/>
      <c r="S1601" s="1"/>
      <c r="T1601" s="1"/>
      <c r="U1601" s="1"/>
      <c r="V1601" s="1"/>
      <c r="W1601" s="1"/>
      <c r="X1601" s="1"/>
      <c r="Y1601" s="1"/>
    </row>
    <row r="1602" spans="1:25">
      <c r="A1602" s="1"/>
      <c r="B1602" s="1"/>
      <c r="C1602" s="1"/>
      <c r="D1602" s="1"/>
      <c r="E1602" s="1"/>
      <c r="F1602" s="1"/>
      <c r="G1602" s="1"/>
      <c r="H1602" s="1"/>
      <c r="I1602" s="1"/>
      <c r="J1602" s="1"/>
      <c r="K1602" s="1"/>
      <c r="L1602" s="1"/>
      <c r="M1602" s="1"/>
      <c r="N1602" s="1"/>
      <c r="O1602" s="1"/>
      <c r="P1602" s="1"/>
      <c r="Q1602" s="1"/>
      <c r="R1602" s="1"/>
      <c r="S1602" s="1"/>
      <c r="T1602" s="1"/>
      <c r="U1602" s="1"/>
      <c r="V1602" s="1"/>
      <c r="W1602" s="1"/>
      <c r="X1602" s="1"/>
      <c r="Y1602" s="1"/>
    </row>
    <row r="1603" spans="1:25">
      <c r="A1603" s="1"/>
      <c r="B1603" s="1"/>
      <c r="C1603" s="1"/>
      <c r="D1603" s="1"/>
      <c r="E1603" s="1"/>
      <c r="F1603" s="1"/>
      <c r="G1603" s="1"/>
      <c r="H1603" s="1"/>
      <c r="I1603" s="1"/>
      <c r="J1603" s="1"/>
      <c r="K1603" s="1"/>
      <c r="L1603" s="1"/>
      <c r="M1603" s="1"/>
      <c r="N1603" s="1"/>
      <c r="O1603" s="1"/>
      <c r="P1603" s="1"/>
      <c r="Q1603" s="1"/>
      <c r="R1603" s="1"/>
      <c r="S1603" s="1"/>
      <c r="T1603" s="1"/>
      <c r="U1603" s="1"/>
      <c r="V1603" s="1"/>
      <c r="W1603" s="1"/>
      <c r="X1603" s="1"/>
      <c r="Y1603" s="1"/>
    </row>
    <row r="1604" spans="1:25">
      <c r="A1604" s="1"/>
      <c r="B1604" s="1"/>
      <c r="C1604" s="1"/>
      <c r="D1604" s="1"/>
      <c r="E1604" s="1"/>
      <c r="F1604" s="1"/>
      <c r="G1604" s="1"/>
      <c r="H1604" s="1"/>
      <c r="I1604" s="1"/>
      <c r="J1604" s="1"/>
      <c r="K1604" s="1"/>
      <c r="L1604" s="1"/>
      <c r="M1604" s="1"/>
      <c r="N1604" s="1"/>
      <c r="O1604" s="1"/>
      <c r="P1604" s="1"/>
      <c r="Q1604" s="1"/>
      <c r="R1604" s="1"/>
      <c r="S1604" s="1"/>
      <c r="T1604" s="1"/>
      <c r="U1604" s="1"/>
      <c r="V1604" s="1"/>
      <c r="W1604" s="1"/>
      <c r="X1604" s="1"/>
      <c r="Y1604" s="1"/>
    </row>
    <row r="1605" spans="1:25">
      <c r="A1605" s="1"/>
      <c r="B1605" s="1"/>
      <c r="C1605" s="1"/>
      <c r="D1605" s="1"/>
      <c r="E1605" s="1"/>
      <c r="F1605" s="1"/>
      <c r="G1605" s="1"/>
      <c r="H1605" s="1"/>
      <c r="I1605" s="1"/>
      <c r="J1605" s="1"/>
      <c r="K1605" s="1"/>
      <c r="L1605" s="1"/>
      <c r="M1605" s="1"/>
      <c r="N1605" s="1"/>
      <c r="O1605" s="1"/>
      <c r="P1605" s="1"/>
      <c r="Q1605" s="1"/>
      <c r="R1605" s="1"/>
      <c r="S1605" s="1"/>
      <c r="T1605" s="1"/>
      <c r="U1605" s="1"/>
      <c r="V1605" s="1"/>
      <c r="W1605" s="1"/>
      <c r="X1605" s="1"/>
      <c r="Y1605" s="1"/>
    </row>
    <row r="1606" spans="1:25">
      <c r="A1606" s="1"/>
      <c r="B1606" s="1"/>
      <c r="C1606" s="1"/>
      <c r="D1606" s="1"/>
      <c r="E1606" s="1"/>
      <c r="F1606" s="1"/>
      <c r="G1606" s="1"/>
      <c r="H1606" s="1"/>
      <c r="I1606" s="1"/>
      <c r="J1606" s="1"/>
      <c r="K1606" s="1"/>
      <c r="L1606" s="1"/>
      <c r="M1606" s="1"/>
      <c r="N1606" s="1"/>
      <c r="O1606" s="1"/>
      <c r="P1606" s="1"/>
      <c r="Q1606" s="1"/>
      <c r="R1606" s="1"/>
      <c r="S1606" s="1"/>
      <c r="T1606" s="1"/>
      <c r="U1606" s="1"/>
      <c r="V1606" s="1"/>
      <c r="W1606" s="1"/>
      <c r="X1606" s="1"/>
      <c r="Y1606" s="1"/>
    </row>
    <row r="1607" spans="1:25">
      <c r="A1607" s="1"/>
      <c r="B1607" s="1"/>
      <c r="C1607" s="1"/>
      <c r="D1607" s="1"/>
      <c r="E1607" s="1"/>
      <c r="F1607" s="1"/>
      <c r="G1607" s="1"/>
      <c r="H1607" s="1"/>
      <c r="I1607" s="1"/>
      <c r="J1607" s="1"/>
      <c r="K1607" s="1"/>
      <c r="L1607" s="1"/>
      <c r="M1607" s="1"/>
      <c r="N1607" s="1"/>
      <c r="O1607" s="1"/>
      <c r="P1607" s="1"/>
      <c r="Q1607" s="1"/>
      <c r="R1607" s="1"/>
      <c r="S1607" s="1"/>
      <c r="T1607" s="1"/>
      <c r="U1607" s="1"/>
      <c r="V1607" s="1"/>
      <c r="W1607" s="1"/>
      <c r="X1607" s="1"/>
      <c r="Y1607" s="1"/>
    </row>
    <row r="1608" spans="1:25">
      <c r="A1608" s="1"/>
      <c r="B1608" s="1"/>
      <c r="C1608" s="1"/>
      <c r="D1608" s="1"/>
      <c r="E1608" s="1"/>
      <c r="F1608" s="1"/>
      <c r="G1608" s="1"/>
      <c r="H1608" s="1"/>
      <c r="I1608" s="1"/>
      <c r="J1608" s="1"/>
      <c r="K1608" s="1"/>
      <c r="L1608" s="1"/>
      <c r="M1608" s="1"/>
      <c r="N1608" s="1"/>
      <c r="O1608" s="1"/>
      <c r="P1608" s="1"/>
      <c r="Q1608" s="1"/>
      <c r="R1608" s="1"/>
      <c r="S1608" s="1"/>
      <c r="T1608" s="1"/>
      <c r="U1608" s="1"/>
      <c r="V1608" s="1"/>
      <c r="W1608" s="1"/>
      <c r="X1608" s="1"/>
      <c r="Y1608" s="1"/>
    </row>
    <row r="1609" spans="1:25">
      <c r="A1609" s="1"/>
      <c r="B1609" s="1"/>
      <c r="C1609" s="1"/>
      <c r="D1609" s="1"/>
      <c r="E1609" s="1"/>
      <c r="F1609" s="1"/>
      <c r="G1609" s="1"/>
      <c r="H1609" s="1"/>
      <c r="I1609" s="1"/>
      <c r="J1609" s="1"/>
      <c r="K1609" s="1"/>
      <c r="L1609" s="1"/>
      <c r="M1609" s="1"/>
      <c r="N1609" s="1"/>
      <c r="O1609" s="1"/>
      <c r="P1609" s="1"/>
      <c r="Q1609" s="1"/>
      <c r="R1609" s="1"/>
      <c r="S1609" s="1"/>
      <c r="T1609" s="1"/>
      <c r="U1609" s="1"/>
      <c r="V1609" s="1"/>
      <c r="W1609" s="1"/>
      <c r="X1609" s="1"/>
      <c r="Y1609" s="1"/>
    </row>
    <row r="1610" spans="1:25">
      <c r="A1610" s="1"/>
      <c r="B1610" s="1"/>
      <c r="C1610" s="1"/>
      <c r="D1610" s="1"/>
      <c r="E1610" s="1"/>
      <c r="F1610" s="1"/>
      <c r="G1610" s="1"/>
      <c r="H1610" s="1"/>
      <c r="I1610" s="1"/>
      <c r="J1610" s="1"/>
      <c r="K1610" s="1"/>
      <c r="L1610" s="1"/>
      <c r="M1610" s="1"/>
      <c r="N1610" s="1"/>
      <c r="O1610" s="1"/>
      <c r="P1610" s="1"/>
      <c r="Q1610" s="1"/>
      <c r="R1610" s="1"/>
      <c r="S1610" s="1"/>
      <c r="T1610" s="1"/>
      <c r="U1610" s="1"/>
      <c r="V1610" s="1"/>
      <c r="W1610" s="1"/>
      <c r="X1610" s="1"/>
      <c r="Y1610" s="1"/>
    </row>
    <row r="1611" spans="1:25">
      <c r="A1611" s="1"/>
      <c r="B1611" s="1"/>
      <c r="C1611" s="1"/>
      <c r="D1611" s="1"/>
      <c r="E1611" s="1"/>
      <c r="F1611" s="1"/>
      <c r="G1611" s="1"/>
      <c r="H1611" s="1"/>
      <c r="I1611" s="1"/>
      <c r="J1611" s="1"/>
      <c r="K1611" s="1"/>
      <c r="L1611" s="1"/>
      <c r="M1611" s="1"/>
      <c r="N1611" s="1"/>
      <c r="O1611" s="1"/>
      <c r="P1611" s="1"/>
      <c r="Q1611" s="1"/>
      <c r="R1611" s="1"/>
      <c r="S1611" s="1"/>
      <c r="T1611" s="1"/>
      <c r="U1611" s="1"/>
      <c r="V1611" s="1"/>
      <c r="W1611" s="1"/>
      <c r="X1611" s="1"/>
      <c r="Y1611" s="1"/>
    </row>
    <row r="1612" spans="1:25">
      <c r="A1612" s="1"/>
      <c r="B1612" s="1"/>
      <c r="C1612" s="1"/>
      <c r="D1612" s="1"/>
      <c r="E1612" s="1"/>
      <c r="F1612" s="1"/>
      <c r="G1612" s="1"/>
      <c r="H1612" s="1"/>
      <c r="I1612" s="1"/>
      <c r="J1612" s="1"/>
      <c r="K1612" s="1"/>
      <c r="L1612" s="1"/>
      <c r="M1612" s="1"/>
      <c r="N1612" s="1"/>
      <c r="O1612" s="1"/>
      <c r="P1612" s="1"/>
      <c r="Q1612" s="1"/>
      <c r="R1612" s="1"/>
      <c r="S1612" s="1"/>
      <c r="T1612" s="1"/>
      <c r="U1612" s="1"/>
      <c r="V1612" s="1"/>
      <c r="W1612" s="1"/>
      <c r="X1612" s="1"/>
      <c r="Y1612" s="1"/>
    </row>
    <row r="1613" spans="1:25">
      <c r="A1613" s="1"/>
      <c r="B1613" s="1"/>
      <c r="C1613" s="1"/>
      <c r="D1613" s="1"/>
      <c r="E1613" s="1"/>
      <c r="F1613" s="1"/>
      <c r="G1613" s="1"/>
      <c r="H1613" s="1"/>
      <c r="I1613" s="1"/>
      <c r="J1613" s="1"/>
      <c r="K1613" s="1"/>
      <c r="L1613" s="1"/>
      <c r="M1613" s="1"/>
      <c r="N1613" s="1"/>
      <c r="O1613" s="1"/>
      <c r="P1613" s="1"/>
      <c r="Q1613" s="1"/>
      <c r="R1613" s="1"/>
      <c r="S1613" s="1"/>
      <c r="T1613" s="1"/>
      <c r="U1613" s="1"/>
      <c r="V1613" s="1"/>
      <c r="W1613" s="1"/>
      <c r="X1613" s="1"/>
      <c r="Y1613" s="1"/>
    </row>
    <row r="1614" spans="1:25">
      <c r="A1614" s="1"/>
      <c r="B1614" s="1"/>
      <c r="C1614" s="1"/>
      <c r="D1614" s="1"/>
      <c r="E1614" s="1"/>
      <c r="F1614" s="1"/>
      <c r="G1614" s="1"/>
      <c r="H1614" s="1"/>
      <c r="I1614" s="1"/>
      <c r="J1614" s="1"/>
      <c r="K1614" s="1"/>
      <c r="L1614" s="1"/>
      <c r="M1614" s="1"/>
      <c r="N1614" s="1"/>
      <c r="O1614" s="1"/>
      <c r="P1614" s="1"/>
      <c r="Q1614" s="1"/>
      <c r="R1614" s="1"/>
      <c r="S1614" s="1"/>
      <c r="T1614" s="1"/>
      <c r="U1614" s="1"/>
      <c r="V1614" s="1"/>
      <c r="W1614" s="1"/>
      <c r="X1614" s="1"/>
      <c r="Y1614" s="1"/>
    </row>
    <row r="1615" spans="1:25">
      <c r="A1615" s="1"/>
      <c r="B1615" s="1"/>
      <c r="C1615" s="1"/>
      <c r="D1615" s="1"/>
      <c r="E1615" s="1"/>
      <c r="F1615" s="1"/>
      <c r="G1615" s="1"/>
      <c r="H1615" s="1"/>
      <c r="I1615" s="1"/>
      <c r="J1615" s="1"/>
      <c r="K1615" s="1"/>
      <c r="L1615" s="1"/>
      <c r="M1615" s="1"/>
      <c r="N1615" s="1"/>
      <c r="O1615" s="1"/>
      <c r="P1615" s="1"/>
      <c r="Q1615" s="1"/>
      <c r="R1615" s="1"/>
      <c r="S1615" s="1"/>
      <c r="T1615" s="1"/>
      <c r="U1615" s="1"/>
      <c r="V1615" s="1"/>
      <c r="W1615" s="1"/>
      <c r="X1615" s="1"/>
      <c r="Y1615" s="1"/>
    </row>
    <row r="1616" spans="1:25">
      <c r="A1616" s="1"/>
      <c r="B1616" s="1"/>
      <c r="C1616" s="1"/>
      <c r="D1616" s="1"/>
      <c r="E1616" s="1"/>
      <c r="F1616" s="1"/>
      <c r="G1616" s="1"/>
      <c r="H1616" s="1"/>
      <c r="I1616" s="1"/>
      <c r="J1616" s="1"/>
      <c r="K1616" s="1"/>
      <c r="L1616" s="1"/>
      <c r="M1616" s="1"/>
      <c r="N1616" s="1"/>
      <c r="O1616" s="1"/>
      <c r="P1616" s="1"/>
      <c r="Q1616" s="1"/>
      <c r="R1616" s="1"/>
      <c r="S1616" s="1"/>
      <c r="T1616" s="1"/>
      <c r="U1616" s="1"/>
      <c r="V1616" s="1"/>
      <c r="W1616" s="1"/>
      <c r="X1616" s="1"/>
      <c r="Y1616" s="1"/>
    </row>
    <row r="1617" spans="1:25">
      <c r="A1617" s="1"/>
      <c r="B1617" s="1"/>
      <c r="C1617" s="1"/>
      <c r="D1617" s="1"/>
      <c r="E1617" s="1"/>
      <c r="F1617" s="1"/>
      <c r="G1617" s="1"/>
      <c r="H1617" s="1"/>
      <c r="I1617" s="1"/>
      <c r="J1617" s="1"/>
      <c r="K1617" s="1"/>
      <c r="L1617" s="1"/>
      <c r="M1617" s="1"/>
      <c r="N1617" s="1"/>
      <c r="O1617" s="1"/>
      <c r="P1617" s="1"/>
      <c r="Q1617" s="1"/>
      <c r="R1617" s="1"/>
      <c r="S1617" s="1"/>
      <c r="T1617" s="1"/>
      <c r="U1617" s="1"/>
      <c r="V1617" s="1"/>
      <c r="W1617" s="1"/>
      <c r="X1617" s="1"/>
      <c r="Y1617" s="1"/>
    </row>
    <row r="1618" spans="1:25">
      <c r="A1618" s="1"/>
      <c r="B1618" s="1"/>
      <c r="C1618" s="1"/>
      <c r="D1618" s="1"/>
      <c r="E1618" s="1"/>
      <c r="F1618" s="1"/>
      <c r="G1618" s="1"/>
      <c r="H1618" s="1"/>
      <c r="I1618" s="1"/>
      <c r="J1618" s="1"/>
      <c r="K1618" s="1"/>
      <c r="L1618" s="1"/>
      <c r="M1618" s="1"/>
      <c r="N1618" s="1"/>
      <c r="O1618" s="1"/>
      <c r="P1618" s="1"/>
      <c r="Q1618" s="1"/>
      <c r="R1618" s="1"/>
      <c r="S1618" s="1"/>
      <c r="T1618" s="1"/>
      <c r="U1618" s="1"/>
      <c r="V1618" s="1"/>
      <c r="W1618" s="1"/>
      <c r="X1618" s="1"/>
      <c r="Y1618" s="1"/>
    </row>
    <row r="1619" spans="1:25">
      <c r="A1619" s="1"/>
      <c r="B1619" s="1"/>
      <c r="C1619" s="1"/>
      <c r="D1619" s="1"/>
      <c r="E1619" s="1"/>
      <c r="F1619" s="1"/>
      <c r="G1619" s="1"/>
      <c r="H1619" s="1"/>
      <c r="I1619" s="1"/>
      <c r="J1619" s="1"/>
      <c r="K1619" s="1"/>
      <c r="L1619" s="1"/>
      <c r="M1619" s="1"/>
      <c r="N1619" s="1"/>
      <c r="O1619" s="1"/>
      <c r="P1619" s="1"/>
      <c r="Q1619" s="1"/>
      <c r="R1619" s="1"/>
      <c r="S1619" s="1"/>
      <c r="T1619" s="1"/>
      <c r="U1619" s="1"/>
      <c r="V1619" s="1"/>
      <c r="W1619" s="1"/>
      <c r="X1619" s="1"/>
      <c r="Y1619" s="1"/>
    </row>
    <row r="1620" spans="1:25">
      <c r="A1620" s="1"/>
      <c r="B1620" s="1"/>
      <c r="C1620" s="1"/>
      <c r="D1620" s="1"/>
      <c r="E1620" s="1"/>
      <c r="F1620" s="1"/>
      <c r="G1620" s="1"/>
      <c r="H1620" s="1"/>
      <c r="I1620" s="1"/>
      <c r="J1620" s="1"/>
      <c r="K1620" s="1"/>
      <c r="L1620" s="1"/>
      <c r="M1620" s="1"/>
      <c r="N1620" s="1"/>
      <c r="O1620" s="1"/>
      <c r="P1620" s="1"/>
      <c r="Q1620" s="1"/>
      <c r="R1620" s="1"/>
      <c r="S1620" s="1"/>
      <c r="T1620" s="1"/>
      <c r="U1620" s="1"/>
      <c r="V1620" s="1"/>
      <c r="W1620" s="1"/>
      <c r="X1620" s="1"/>
      <c r="Y1620" s="1"/>
    </row>
    <row r="1621" spans="1:25">
      <c r="A1621" s="1"/>
      <c r="B1621" s="1"/>
      <c r="C1621" s="1"/>
      <c r="D1621" s="1"/>
      <c r="E1621" s="1"/>
      <c r="F1621" s="1"/>
      <c r="G1621" s="1"/>
      <c r="H1621" s="1"/>
      <c r="I1621" s="1"/>
      <c r="J1621" s="1"/>
      <c r="K1621" s="1"/>
      <c r="L1621" s="1"/>
      <c r="M1621" s="1"/>
      <c r="N1621" s="1"/>
      <c r="O1621" s="1"/>
      <c r="P1621" s="1"/>
      <c r="Q1621" s="1"/>
      <c r="R1621" s="1"/>
      <c r="S1621" s="1"/>
      <c r="T1621" s="1"/>
      <c r="U1621" s="1"/>
      <c r="V1621" s="1"/>
      <c r="W1621" s="1"/>
      <c r="X1621" s="1"/>
      <c r="Y1621" s="1"/>
    </row>
    <row r="1622" spans="1:25">
      <c r="A1622" s="1"/>
      <c r="B1622" s="1"/>
      <c r="C1622" s="1"/>
      <c r="D1622" s="1"/>
      <c r="E1622" s="1"/>
      <c r="F1622" s="1"/>
      <c r="G1622" s="1"/>
      <c r="H1622" s="1"/>
      <c r="I1622" s="1"/>
      <c r="J1622" s="1"/>
      <c r="K1622" s="1"/>
      <c r="L1622" s="1"/>
      <c r="M1622" s="1"/>
      <c r="N1622" s="1"/>
      <c r="O1622" s="1"/>
      <c r="P1622" s="1"/>
      <c r="Q1622" s="1"/>
      <c r="R1622" s="1"/>
      <c r="S1622" s="1"/>
      <c r="T1622" s="1"/>
      <c r="U1622" s="1"/>
      <c r="V1622" s="1"/>
      <c r="W1622" s="1"/>
      <c r="X1622" s="1"/>
      <c r="Y1622" s="1"/>
    </row>
    <row r="1623" spans="1:25">
      <c r="A1623" s="1"/>
      <c r="B1623" s="1"/>
      <c r="C1623" s="1"/>
      <c r="D1623" s="1"/>
      <c r="E1623" s="1"/>
      <c r="F1623" s="1"/>
      <c r="G1623" s="1"/>
      <c r="H1623" s="1"/>
      <c r="I1623" s="1"/>
      <c r="J1623" s="1"/>
      <c r="K1623" s="1"/>
      <c r="L1623" s="1"/>
      <c r="M1623" s="1"/>
      <c r="N1623" s="1"/>
      <c r="O1623" s="1"/>
      <c r="P1623" s="1"/>
      <c r="Q1623" s="1"/>
      <c r="R1623" s="1"/>
      <c r="S1623" s="1"/>
      <c r="T1623" s="1"/>
      <c r="U1623" s="1"/>
      <c r="V1623" s="1"/>
      <c r="W1623" s="1"/>
      <c r="X1623" s="1"/>
      <c r="Y1623" s="1"/>
    </row>
    <row r="1624" spans="1:25">
      <c r="A1624" s="1"/>
      <c r="B1624" s="1"/>
      <c r="C1624" s="1"/>
      <c r="D1624" s="1"/>
      <c r="E1624" s="1"/>
      <c r="F1624" s="1"/>
      <c r="G1624" s="1"/>
      <c r="H1624" s="1"/>
      <c r="I1624" s="1"/>
      <c r="J1624" s="1"/>
      <c r="K1624" s="1"/>
      <c r="L1624" s="1"/>
      <c r="M1624" s="1"/>
      <c r="N1624" s="1"/>
      <c r="O1624" s="1"/>
      <c r="P1624" s="1"/>
      <c r="Q1624" s="1"/>
      <c r="R1624" s="1"/>
      <c r="S1624" s="1"/>
      <c r="T1624" s="1"/>
      <c r="U1624" s="1"/>
      <c r="V1624" s="1"/>
      <c r="W1624" s="1"/>
      <c r="X1624" s="1"/>
      <c r="Y1624" s="1"/>
    </row>
    <row r="1625" spans="1:25">
      <c r="A1625" s="1"/>
      <c r="B1625" s="1"/>
      <c r="C1625" s="1"/>
      <c r="D1625" s="1"/>
      <c r="E1625" s="1"/>
      <c r="F1625" s="1"/>
      <c r="G1625" s="1"/>
      <c r="H1625" s="1"/>
      <c r="I1625" s="1"/>
      <c r="J1625" s="1"/>
      <c r="K1625" s="1"/>
      <c r="L1625" s="1"/>
      <c r="M1625" s="1"/>
      <c r="N1625" s="1"/>
      <c r="O1625" s="1"/>
      <c r="P1625" s="1"/>
      <c r="Q1625" s="1"/>
      <c r="R1625" s="1"/>
      <c r="S1625" s="1"/>
      <c r="T1625" s="1"/>
      <c r="U1625" s="1"/>
      <c r="V1625" s="1"/>
      <c r="W1625" s="1"/>
      <c r="X1625" s="1"/>
      <c r="Y1625" s="1"/>
    </row>
    <row r="1626" spans="1:25">
      <c r="A1626" s="1"/>
      <c r="B1626" s="1"/>
      <c r="C1626" s="1"/>
      <c r="D1626" s="1"/>
      <c r="E1626" s="1"/>
      <c r="F1626" s="1"/>
      <c r="G1626" s="1"/>
      <c r="H1626" s="1"/>
      <c r="I1626" s="1"/>
      <c r="J1626" s="1"/>
      <c r="K1626" s="1"/>
      <c r="L1626" s="1"/>
      <c r="M1626" s="1"/>
      <c r="N1626" s="1"/>
      <c r="O1626" s="1"/>
      <c r="P1626" s="1"/>
      <c r="Q1626" s="1"/>
      <c r="R1626" s="1"/>
      <c r="S1626" s="1"/>
      <c r="T1626" s="1"/>
      <c r="U1626" s="1"/>
      <c r="V1626" s="1"/>
      <c r="W1626" s="1"/>
      <c r="X1626" s="1"/>
      <c r="Y1626" s="1"/>
    </row>
    <row r="1627" spans="1:25">
      <c r="A1627" s="1"/>
      <c r="B1627" s="1"/>
      <c r="C1627" s="1"/>
      <c r="D1627" s="1"/>
      <c r="E1627" s="1"/>
      <c r="F1627" s="1"/>
      <c r="G1627" s="1"/>
      <c r="H1627" s="1"/>
      <c r="I1627" s="1"/>
      <c r="J1627" s="1"/>
      <c r="K1627" s="1"/>
      <c r="L1627" s="1"/>
      <c r="M1627" s="1"/>
      <c r="N1627" s="1"/>
      <c r="O1627" s="1"/>
      <c r="P1627" s="1"/>
      <c r="Q1627" s="1"/>
      <c r="R1627" s="1"/>
      <c r="S1627" s="1"/>
      <c r="T1627" s="1"/>
      <c r="U1627" s="1"/>
      <c r="V1627" s="1"/>
      <c r="W1627" s="1"/>
      <c r="X1627" s="1"/>
      <c r="Y1627" s="1"/>
    </row>
    <row r="1628" spans="1:25">
      <c r="A1628" s="1"/>
      <c r="B1628" s="1"/>
      <c r="C1628" s="1"/>
      <c r="D1628" s="1"/>
      <c r="E1628" s="1"/>
      <c r="F1628" s="1"/>
      <c r="G1628" s="1"/>
      <c r="H1628" s="1"/>
      <c r="I1628" s="1"/>
      <c r="J1628" s="1"/>
      <c r="K1628" s="1"/>
      <c r="L1628" s="1"/>
      <c r="M1628" s="1"/>
      <c r="N1628" s="1"/>
      <c r="O1628" s="1"/>
      <c r="P1628" s="1"/>
      <c r="Q1628" s="1"/>
      <c r="R1628" s="1"/>
      <c r="S1628" s="1"/>
      <c r="T1628" s="1"/>
      <c r="U1628" s="1"/>
      <c r="V1628" s="1"/>
      <c r="W1628" s="1"/>
      <c r="X1628" s="1"/>
      <c r="Y1628" s="1"/>
    </row>
    <row r="1629" spans="1:25">
      <c r="A1629" s="1"/>
      <c r="B1629" s="1"/>
      <c r="C1629" s="1"/>
      <c r="D1629" s="1"/>
      <c r="E1629" s="1"/>
      <c r="F1629" s="1"/>
      <c r="G1629" s="1"/>
      <c r="H1629" s="1"/>
      <c r="I1629" s="1"/>
      <c r="J1629" s="1"/>
      <c r="K1629" s="1"/>
      <c r="L1629" s="1"/>
      <c r="M1629" s="1"/>
      <c r="N1629" s="1"/>
      <c r="O1629" s="1"/>
      <c r="P1629" s="1"/>
      <c r="Q1629" s="1"/>
      <c r="R1629" s="1"/>
      <c r="S1629" s="1"/>
      <c r="T1629" s="1"/>
      <c r="U1629" s="1"/>
      <c r="V1629" s="1"/>
      <c r="W1629" s="1"/>
      <c r="X1629" s="1"/>
      <c r="Y1629" s="1"/>
    </row>
    <row r="1630" spans="1:25">
      <c r="A1630" s="1"/>
      <c r="B1630" s="1"/>
      <c r="C1630" s="1"/>
      <c r="D1630" s="1"/>
      <c r="E1630" s="1"/>
      <c r="F1630" s="1"/>
      <c r="G1630" s="1"/>
      <c r="H1630" s="1"/>
      <c r="I1630" s="1"/>
      <c r="J1630" s="1"/>
      <c r="K1630" s="1"/>
      <c r="L1630" s="1"/>
      <c r="M1630" s="1"/>
      <c r="N1630" s="1"/>
      <c r="O1630" s="1"/>
      <c r="P1630" s="1"/>
      <c r="Q1630" s="1"/>
      <c r="R1630" s="1"/>
      <c r="S1630" s="1"/>
      <c r="T1630" s="1"/>
      <c r="U1630" s="1"/>
      <c r="V1630" s="1"/>
      <c r="W1630" s="1"/>
      <c r="X1630" s="1"/>
      <c r="Y1630" s="1"/>
    </row>
    <row r="1631" spans="1:25">
      <c r="A1631" s="1"/>
      <c r="B1631" s="1"/>
      <c r="C1631" s="1"/>
      <c r="D1631" s="1"/>
      <c r="E1631" s="1"/>
      <c r="F1631" s="1"/>
      <c r="G1631" s="1"/>
      <c r="H1631" s="1"/>
      <c r="I1631" s="1"/>
      <c r="J1631" s="1"/>
      <c r="K1631" s="1"/>
      <c r="L1631" s="1"/>
      <c r="M1631" s="1"/>
      <c r="N1631" s="1"/>
      <c r="O1631" s="1"/>
      <c r="P1631" s="1"/>
      <c r="Q1631" s="1"/>
      <c r="R1631" s="1"/>
      <c r="S1631" s="1"/>
      <c r="T1631" s="1"/>
      <c r="U1631" s="1"/>
      <c r="V1631" s="1"/>
      <c r="W1631" s="1"/>
      <c r="X1631" s="1"/>
      <c r="Y1631" s="1"/>
    </row>
    <row r="1632" spans="1:25">
      <c r="A1632" s="1"/>
      <c r="B1632" s="1"/>
      <c r="C1632" s="1"/>
      <c r="D1632" s="1"/>
      <c r="E1632" s="1"/>
      <c r="F1632" s="1"/>
      <c r="G1632" s="1"/>
      <c r="H1632" s="1"/>
      <c r="I1632" s="1"/>
      <c r="J1632" s="1"/>
      <c r="K1632" s="1"/>
      <c r="L1632" s="1"/>
      <c r="M1632" s="1"/>
      <c r="N1632" s="1"/>
      <c r="O1632" s="1"/>
      <c r="P1632" s="1"/>
      <c r="Q1632" s="1"/>
      <c r="R1632" s="1"/>
      <c r="S1632" s="1"/>
      <c r="T1632" s="1"/>
      <c r="U1632" s="1"/>
      <c r="V1632" s="1"/>
      <c r="W1632" s="1"/>
      <c r="X1632" s="1"/>
      <c r="Y1632" s="1"/>
    </row>
    <row r="1633" spans="1:25">
      <c r="A1633" s="1"/>
      <c r="B1633" s="1"/>
      <c r="C1633" s="1"/>
      <c r="D1633" s="1"/>
      <c r="E1633" s="1"/>
      <c r="F1633" s="1"/>
      <c r="G1633" s="1"/>
      <c r="H1633" s="1"/>
      <c r="I1633" s="1"/>
      <c r="J1633" s="1"/>
      <c r="K1633" s="1"/>
      <c r="L1633" s="1"/>
      <c r="M1633" s="1"/>
      <c r="N1633" s="1"/>
      <c r="O1633" s="1"/>
      <c r="P1633" s="1"/>
      <c r="Q1633" s="1"/>
      <c r="R1633" s="1"/>
      <c r="S1633" s="1"/>
      <c r="T1633" s="1"/>
      <c r="U1633" s="1"/>
      <c r="V1633" s="1"/>
      <c r="W1633" s="1"/>
      <c r="X1633" s="1"/>
      <c r="Y1633" s="1"/>
    </row>
    <row r="1634" spans="1:25">
      <c r="A1634" s="1"/>
      <c r="B1634" s="1"/>
      <c r="C1634" s="1"/>
      <c r="D1634" s="1"/>
      <c r="E1634" s="1"/>
      <c r="F1634" s="1"/>
      <c r="G1634" s="1"/>
      <c r="H1634" s="1"/>
      <c r="I1634" s="1"/>
      <c r="J1634" s="1"/>
      <c r="K1634" s="1"/>
      <c r="L1634" s="1"/>
      <c r="M1634" s="1"/>
      <c r="N1634" s="1"/>
      <c r="O1634" s="1"/>
      <c r="P1634" s="1"/>
      <c r="Q1634" s="1"/>
      <c r="R1634" s="1"/>
      <c r="S1634" s="1"/>
      <c r="T1634" s="1"/>
      <c r="U1634" s="1"/>
      <c r="V1634" s="1"/>
      <c r="W1634" s="1"/>
      <c r="X1634" s="1"/>
      <c r="Y1634" s="1"/>
    </row>
    <row r="1635" spans="1:25">
      <c r="A1635" s="1"/>
      <c r="B1635" s="1"/>
      <c r="C1635" s="1"/>
      <c r="D1635" s="1"/>
      <c r="E1635" s="1"/>
      <c r="F1635" s="1"/>
      <c r="G1635" s="1"/>
      <c r="H1635" s="1"/>
      <c r="I1635" s="1"/>
      <c r="J1635" s="1"/>
      <c r="K1635" s="1"/>
      <c r="L1635" s="1"/>
      <c r="M1635" s="1"/>
      <c r="N1635" s="1"/>
      <c r="O1635" s="1"/>
      <c r="P1635" s="1"/>
      <c r="Q1635" s="1"/>
      <c r="R1635" s="1"/>
      <c r="S1635" s="1"/>
      <c r="T1635" s="1"/>
      <c r="U1635" s="1"/>
      <c r="V1635" s="1"/>
      <c r="W1635" s="1"/>
      <c r="X1635" s="1"/>
      <c r="Y1635" s="1"/>
    </row>
    <row r="1636" spans="1:25">
      <c r="A1636" s="1"/>
      <c r="B1636" s="1"/>
      <c r="C1636" s="1"/>
      <c r="D1636" s="1"/>
      <c r="E1636" s="1"/>
      <c r="F1636" s="1"/>
      <c r="G1636" s="1"/>
      <c r="H1636" s="1"/>
      <c r="I1636" s="1"/>
      <c r="J1636" s="1"/>
      <c r="K1636" s="1"/>
      <c r="L1636" s="1"/>
      <c r="M1636" s="1"/>
      <c r="N1636" s="1"/>
      <c r="O1636" s="1"/>
      <c r="P1636" s="1"/>
      <c r="Q1636" s="1"/>
      <c r="R1636" s="1"/>
      <c r="S1636" s="1"/>
      <c r="T1636" s="1"/>
      <c r="U1636" s="1"/>
      <c r="V1636" s="1"/>
      <c r="W1636" s="1"/>
      <c r="X1636" s="1"/>
      <c r="Y1636" s="1"/>
    </row>
    <row r="1637" spans="1:25">
      <c r="A1637" s="1"/>
      <c r="B1637" s="1"/>
      <c r="C1637" s="1"/>
      <c r="D1637" s="1"/>
      <c r="E1637" s="1"/>
      <c r="F1637" s="1"/>
      <c r="G1637" s="1"/>
      <c r="H1637" s="1"/>
      <c r="I1637" s="1"/>
      <c r="J1637" s="1"/>
      <c r="K1637" s="1"/>
      <c r="L1637" s="1"/>
      <c r="M1637" s="1"/>
      <c r="N1637" s="1"/>
      <c r="O1637" s="1"/>
      <c r="P1637" s="1"/>
      <c r="Q1637" s="1"/>
      <c r="R1637" s="1"/>
      <c r="S1637" s="1"/>
      <c r="T1637" s="1"/>
      <c r="U1637" s="1"/>
      <c r="V1637" s="1"/>
      <c r="W1637" s="1"/>
      <c r="X1637" s="1"/>
      <c r="Y1637" s="1"/>
    </row>
    <row r="1638" spans="1:25">
      <c r="A1638" s="1"/>
      <c r="B1638" s="1"/>
      <c r="C1638" s="1"/>
      <c r="D1638" s="1"/>
      <c r="E1638" s="1"/>
      <c r="F1638" s="1"/>
      <c r="G1638" s="1"/>
      <c r="H1638" s="1"/>
      <c r="I1638" s="1"/>
      <c r="J1638" s="1"/>
      <c r="K1638" s="1"/>
      <c r="L1638" s="1"/>
      <c r="M1638" s="1"/>
      <c r="N1638" s="1"/>
      <c r="O1638" s="1"/>
      <c r="P1638" s="1"/>
      <c r="Q1638" s="1"/>
      <c r="R1638" s="1"/>
      <c r="S1638" s="1"/>
      <c r="T1638" s="1"/>
      <c r="U1638" s="1"/>
      <c r="V1638" s="1"/>
      <c r="W1638" s="1"/>
      <c r="X1638" s="1"/>
      <c r="Y1638" s="1"/>
    </row>
    <row r="1639" spans="1:25">
      <c r="A1639" s="1"/>
      <c r="B1639" s="1"/>
      <c r="C1639" s="1"/>
      <c r="D1639" s="1"/>
      <c r="E1639" s="1"/>
      <c r="F1639" s="1"/>
      <c r="G1639" s="1"/>
      <c r="H1639" s="1"/>
      <c r="I1639" s="1"/>
      <c r="J1639" s="1"/>
      <c r="K1639" s="1"/>
      <c r="L1639" s="1"/>
      <c r="M1639" s="1"/>
      <c r="N1639" s="1"/>
      <c r="O1639" s="1"/>
      <c r="P1639" s="1"/>
      <c r="Q1639" s="1"/>
      <c r="R1639" s="1"/>
      <c r="S1639" s="1"/>
      <c r="T1639" s="1"/>
      <c r="U1639" s="1"/>
      <c r="V1639" s="1"/>
      <c r="W1639" s="1"/>
      <c r="X1639" s="1"/>
      <c r="Y1639" s="1"/>
    </row>
    <row r="1640" spans="1:25">
      <c r="A1640" s="1"/>
      <c r="B1640" s="1"/>
      <c r="C1640" s="1"/>
      <c r="D1640" s="1"/>
      <c r="E1640" s="1"/>
      <c r="F1640" s="1"/>
      <c r="G1640" s="1"/>
      <c r="H1640" s="1"/>
      <c r="I1640" s="1"/>
      <c r="J1640" s="1"/>
      <c r="K1640" s="1"/>
      <c r="L1640" s="1"/>
      <c r="M1640" s="1"/>
      <c r="N1640" s="1"/>
      <c r="O1640" s="1"/>
      <c r="P1640" s="1"/>
      <c r="Q1640" s="1"/>
      <c r="R1640" s="1"/>
      <c r="S1640" s="1"/>
      <c r="T1640" s="1"/>
      <c r="U1640" s="1"/>
      <c r="V1640" s="1"/>
      <c r="W1640" s="1"/>
      <c r="X1640" s="1"/>
      <c r="Y1640" s="1"/>
    </row>
    <row r="1641" spans="1:25">
      <c r="A1641" s="1"/>
      <c r="B1641" s="1"/>
      <c r="C1641" s="1"/>
      <c r="D1641" s="1"/>
      <c r="E1641" s="1"/>
      <c r="F1641" s="1"/>
      <c r="G1641" s="1"/>
      <c r="H1641" s="1"/>
      <c r="I1641" s="1"/>
      <c r="J1641" s="1"/>
      <c r="K1641" s="1"/>
      <c r="L1641" s="1"/>
      <c r="M1641" s="1"/>
      <c r="N1641" s="1"/>
      <c r="O1641" s="1"/>
      <c r="P1641" s="1"/>
      <c r="Q1641" s="1"/>
      <c r="R1641" s="1"/>
      <c r="S1641" s="1"/>
      <c r="T1641" s="1"/>
      <c r="U1641" s="1"/>
      <c r="V1641" s="1"/>
      <c r="W1641" s="1"/>
      <c r="X1641" s="1"/>
      <c r="Y1641" s="1"/>
    </row>
    <row r="1642" spans="1:25">
      <c r="A1642" s="1"/>
      <c r="B1642" s="1"/>
      <c r="C1642" s="1"/>
      <c r="D1642" s="1"/>
      <c r="E1642" s="1"/>
      <c r="F1642" s="1"/>
      <c r="G1642" s="1"/>
      <c r="H1642" s="1"/>
      <c r="I1642" s="1"/>
      <c r="J1642" s="1"/>
      <c r="K1642" s="1"/>
      <c r="L1642" s="1"/>
      <c r="M1642" s="1"/>
      <c r="N1642" s="1"/>
      <c r="O1642" s="1"/>
      <c r="P1642" s="1"/>
      <c r="Q1642" s="1"/>
      <c r="R1642" s="1"/>
      <c r="S1642" s="1"/>
      <c r="T1642" s="1"/>
      <c r="U1642" s="1"/>
      <c r="V1642" s="1"/>
      <c r="W1642" s="1"/>
      <c r="X1642" s="1"/>
      <c r="Y1642" s="1"/>
    </row>
    <row r="1643" spans="1:25">
      <c r="A1643" s="1"/>
      <c r="B1643" s="1"/>
      <c r="C1643" s="1"/>
      <c r="D1643" s="1"/>
      <c r="E1643" s="1"/>
      <c r="F1643" s="1"/>
      <c r="G1643" s="1"/>
      <c r="H1643" s="1"/>
      <c r="I1643" s="1"/>
      <c r="J1643" s="1"/>
      <c r="K1643" s="1"/>
      <c r="L1643" s="1"/>
      <c r="M1643" s="1"/>
      <c r="N1643" s="1"/>
      <c r="O1643" s="1"/>
      <c r="P1643" s="1"/>
      <c r="Q1643" s="1"/>
      <c r="R1643" s="1"/>
      <c r="S1643" s="1"/>
      <c r="T1643" s="1"/>
      <c r="U1643" s="1"/>
      <c r="V1643" s="1"/>
      <c r="W1643" s="1"/>
      <c r="X1643" s="1"/>
      <c r="Y1643" s="1"/>
    </row>
    <row r="1644" spans="1:25">
      <c r="A1644" s="1"/>
      <c r="B1644" s="1"/>
      <c r="C1644" s="1"/>
      <c r="D1644" s="1"/>
      <c r="E1644" s="1"/>
      <c r="F1644" s="1"/>
      <c r="G1644" s="1"/>
      <c r="H1644" s="1"/>
      <c r="I1644" s="1"/>
      <c r="J1644" s="1"/>
      <c r="K1644" s="1"/>
      <c r="L1644" s="1"/>
      <c r="M1644" s="1"/>
      <c r="N1644" s="1"/>
      <c r="O1644" s="1"/>
      <c r="P1644" s="1"/>
      <c r="Q1644" s="1"/>
      <c r="R1644" s="1"/>
      <c r="S1644" s="1"/>
      <c r="T1644" s="1"/>
      <c r="U1644" s="1"/>
      <c r="V1644" s="1"/>
      <c r="W1644" s="1"/>
      <c r="X1644" s="1"/>
      <c r="Y1644" s="1"/>
    </row>
    <row r="1645" spans="1:25">
      <c r="A1645" s="1"/>
      <c r="B1645" s="1"/>
      <c r="C1645" s="1"/>
      <c r="D1645" s="1"/>
      <c r="E1645" s="1"/>
      <c r="F1645" s="1"/>
      <c r="G1645" s="1"/>
      <c r="H1645" s="1"/>
      <c r="I1645" s="1"/>
      <c r="J1645" s="1"/>
      <c r="K1645" s="1"/>
      <c r="L1645" s="1"/>
      <c r="M1645" s="1"/>
      <c r="N1645" s="1"/>
      <c r="O1645" s="1"/>
      <c r="P1645" s="1"/>
      <c r="Q1645" s="1"/>
      <c r="R1645" s="1"/>
      <c r="S1645" s="1"/>
      <c r="T1645" s="1"/>
      <c r="U1645" s="1"/>
      <c r="V1645" s="1"/>
      <c r="W1645" s="1"/>
      <c r="X1645" s="1"/>
      <c r="Y1645" s="1"/>
    </row>
    <row r="1646" spans="1:25">
      <c r="A1646" s="1"/>
      <c r="B1646" s="1"/>
      <c r="C1646" s="1"/>
      <c r="D1646" s="1"/>
      <c r="E1646" s="1"/>
      <c r="F1646" s="1"/>
      <c r="G1646" s="1"/>
      <c r="H1646" s="1"/>
      <c r="I1646" s="1"/>
      <c r="J1646" s="1"/>
      <c r="K1646" s="1"/>
      <c r="L1646" s="1"/>
      <c r="M1646" s="1"/>
      <c r="N1646" s="1"/>
      <c r="O1646" s="1"/>
      <c r="P1646" s="1"/>
      <c r="Q1646" s="1"/>
      <c r="R1646" s="1"/>
      <c r="S1646" s="1"/>
      <c r="T1646" s="1"/>
      <c r="U1646" s="1"/>
      <c r="V1646" s="1"/>
      <c r="W1646" s="1"/>
      <c r="X1646" s="1"/>
      <c r="Y1646" s="1"/>
    </row>
    <row r="1647" spans="1:25">
      <c r="A1647" s="1"/>
      <c r="B1647" s="1"/>
      <c r="C1647" s="1"/>
      <c r="D1647" s="1"/>
      <c r="E1647" s="1"/>
      <c r="F1647" s="1"/>
      <c r="G1647" s="1"/>
      <c r="H1647" s="1"/>
      <c r="I1647" s="1"/>
      <c r="J1647" s="1"/>
      <c r="K1647" s="1"/>
      <c r="L1647" s="1"/>
      <c r="M1647" s="1"/>
      <c r="N1647" s="1"/>
      <c r="O1647" s="1"/>
      <c r="P1647" s="1"/>
      <c r="Q1647" s="1"/>
      <c r="R1647" s="1"/>
      <c r="S1647" s="1"/>
      <c r="T1647" s="1"/>
      <c r="U1647" s="1"/>
      <c r="V1647" s="1"/>
      <c r="W1647" s="1"/>
      <c r="X1647" s="1"/>
      <c r="Y1647" s="1"/>
    </row>
    <row r="1648" spans="1:25">
      <c r="A1648" s="1"/>
      <c r="B1648" s="1"/>
      <c r="C1648" s="1"/>
      <c r="D1648" s="1"/>
      <c r="E1648" s="1"/>
      <c r="F1648" s="1"/>
      <c r="G1648" s="1"/>
      <c r="H1648" s="1"/>
      <c r="I1648" s="1"/>
      <c r="J1648" s="1"/>
      <c r="K1648" s="1"/>
      <c r="L1648" s="1"/>
      <c r="M1648" s="1"/>
      <c r="N1648" s="1"/>
      <c r="O1648" s="1"/>
      <c r="P1648" s="1"/>
      <c r="Q1648" s="1"/>
      <c r="R1648" s="1"/>
      <c r="S1648" s="1"/>
      <c r="T1648" s="1"/>
      <c r="U1648" s="1"/>
      <c r="V1648" s="1"/>
      <c r="W1648" s="1"/>
      <c r="X1648" s="1"/>
      <c r="Y1648" s="1"/>
    </row>
    <row r="1649" spans="1:25">
      <c r="A1649" s="1"/>
      <c r="B1649" s="1"/>
      <c r="C1649" s="1"/>
      <c r="D1649" s="1"/>
      <c r="E1649" s="1"/>
      <c r="F1649" s="1"/>
      <c r="G1649" s="1"/>
      <c r="H1649" s="1"/>
      <c r="I1649" s="1"/>
      <c r="J1649" s="1"/>
      <c r="K1649" s="1"/>
      <c r="L1649" s="1"/>
      <c r="M1649" s="1"/>
      <c r="N1649" s="1"/>
      <c r="O1649" s="1"/>
      <c r="P1649" s="1"/>
      <c r="Q1649" s="1"/>
      <c r="R1649" s="1"/>
      <c r="S1649" s="1"/>
      <c r="T1649" s="1"/>
      <c r="U1649" s="1"/>
      <c r="V1649" s="1"/>
      <c r="W1649" s="1"/>
      <c r="X1649" s="1"/>
      <c r="Y1649" s="1"/>
    </row>
    <row r="1650" spans="1:25">
      <c r="A1650" s="1"/>
      <c r="B1650" s="1"/>
      <c r="C1650" s="1"/>
      <c r="D1650" s="1"/>
      <c r="E1650" s="1"/>
      <c r="F1650" s="1"/>
      <c r="G1650" s="1"/>
      <c r="H1650" s="1"/>
      <c r="I1650" s="1"/>
      <c r="J1650" s="1"/>
      <c r="K1650" s="1"/>
      <c r="L1650" s="1"/>
      <c r="M1650" s="1"/>
      <c r="N1650" s="1"/>
      <c r="O1650" s="1"/>
      <c r="P1650" s="1"/>
      <c r="Q1650" s="1"/>
      <c r="R1650" s="1"/>
      <c r="S1650" s="1"/>
      <c r="T1650" s="1"/>
      <c r="U1650" s="1"/>
      <c r="V1650" s="1"/>
      <c r="W1650" s="1"/>
      <c r="X1650" s="1"/>
      <c r="Y1650" s="1"/>
    </row>
    <row r="1651" spans="1:25">
      <c r="A1651" s="1"/>
      <c r="B1651" s="1"/>
      <c r="C1651" s="1"/>
      <c r="D1651" s="1"/>
      <c r="E1651" s="1"/>
      <c r="F1651" s="1"/>
      <c r="G1651" s="1"/>
      <c r="H1651" s="1"/>
      <c r="I1651" s="1"/>
      <c r="J1651" s="1"/>
      <c r="K1651" s="1"/>
      <c r="L1651" s="1"/>
      <c r="M1651" s="1"/>
      <c r="N1651" s="1"/>
      <c r="O1651" s="1"/>
      <c r="P1651" s="1"/>
      <c r="Q1651" s="1"/>
      <c r="R1651" s="1"/>
      <c r="S1651" s="1"/>
      <c r="T1651" s="1"/>
      <c r="U1651" s="1"/>
      <c r="V1651" s="1"/>
      <c r="W1651" s="1"/>
      <c r="X1651" s="1"/>
      <c r="Y1651" s="1"/>
    </row>
    <row r="1652" spans="1:25">
      <c r="A1652" s="1"/>
      <c r="B1652" s="1"/>
      <c r="C1652" s="1"/>
      <c r="D1652" s="1"/>
      <c r="E1652" s="1"/>
      <c r="F1652" s="1"/>
      <c r="G1652" s="1"/>
      <c r="H1652" s="1"/>
      <c r="I1652" s="1"/>
      <c r="J1652" s="1"/>
      <c r="K1652" s="1"/>
      <c r="L1652" s="1"/>
      <c r="M1652" s="1"/>
      <c r="N1652" s="1"/>
      <c r="O1652" s="1"/>
      <c r="P1652" s="1"/>
      <c r="Q1652" s="1"/>
      <c r="R1652" s="1"/>
      <c r="S1652" s="1"/>
      <c r="T1652" s="1"/>
      <c r="U1652" s="1"/>
      <c r="V1652" s="1"/>
      <c r="W1652" s="1"/>
      <c r="X1652" s="1"/>
      <c r="Y1652" s="1"/>
    </row>
    <row r="1653" spans="1:25">
      <c r="A1653" s="1"/>
      <c r="B1653" s="1"/>
      <c r="C1653" s="1"/>
      <c r="D1653" s="1"/>
      <c r="E1653" s="1"/>
      <c r="F1653" s="1"/>
      <c r="G1653" s="1"/>
      <c r="H1653" s="1"/>
      <c r="I1653" s="1"/>
      <c r="J1653" s="1"/>
      <c r="K1653" s="1"/>
      <c r="L1653" s="1"/>
      <c r="M1653" s="1"/>
      <c r="N1653" s="1"/>
      <c r="O1653" s="1"/>
      <c r="P1653" s="1"/>
      <c r="Q1653" s="1"/>
      <c r="R1653" s="1"/>
      <c r="S1653" s="1"/>
      <c r="T1653" s="1"/>
      <c r="U1653" s="1"/>
      <c r="V1653" s="1"/>
      <c r="W1653" s="1"/>
      <c r="X1653" s="1"/>
      <c r="Y1653" s="1"/>
    </row>
    <row r="1654" spans="1:25">
      <c r="A1654" s="1"/>
      <c r="B1654" s="1"/>
      <c r="C1654" s="1"/>
      <c r="D1654" s="1"/>
      <c r="E1654" s="1"/>
      <c r="F1654" s="1"/>
      <c r="G1654" s="1"/>
      <c r="H1654" s="1"/>
      <c r="I1654" s="1"/>
      <c r="J1654" s="1"/>
      <c r="K1654" s="1"/>
      <c r="L1654" s="1"/>
      <c r="M1654" s="1"/>
      <c r="N1654" s="1"/>
      <c r="O1654" s="1"/>
      <c r="P1654" s="1"/>
      <c r="Q1654" s="1"/>
      <c r="R1654" s="1"/>
      <c r="S1654" s="1"/>
      <c r="T1654" s="1"/>
      <c r="U1654" s="1"/>
      <c r="V1654" s="1"/>
      <c r="W1654" s="1"/>
      <c r="X1654" s="1"/>
      <c r="Y1654" s="1"/>
    </row>
    <row r="1655" spans="1:25">
      <c r="A1655" s="1"/>
      <c r="B1655" s="1"/>
      <c r="C1655" s="1"/>
      <c r="D1655" s="1"/>
      <c r="E1655" s="1"/>
      <c r="F1655" s="1"/>
      <c r="G1655" s="1"/>
      <c r="H1655" s="1"/>
      <c r="I1655" s="1"/>
      <c r="J1655" s="1"/>
      <c r="K1655" s="1"/>
      <c r="L1655" s="1"/>
      <c r="M1655" s="1"/>
      <c r="N1655" s="1"/>
      <c r="O1655" s="1"/>
      <c r="P1655" s="1"/>
      <c r="Q1655" s="1"/>
      <c r="R1655" s="1"/>
      <c r="S1655" s="1"/>
      <c r="T1655" s="1"/>
      <c r="U1655" s="1"/>
      <c r="V1655" s="1"/>
      <c r="W1655" s="1"/>
      <c r="X1655" s="1"/>
      <c r="Y1655" s="1"/>
    </row>
    <row r="1656" spans="1:25">
      <c r="A1656" s="1"/>
      <c r="B1656" s="1"/>
      <c r="C1656" s="1"/>
      <c r="D1656" s="1"/>
      <c r="E1656" s="1"/>
      <c r="F1656" s="1"/>
      <c r="G1656" s="1"/>
      <c r="H1656" s="1"/>
      <c r="I1656" s="1"/>
      <c r="J1656" s="1"/>
      <c r="K1656" s="1"/>
      <c r="L1656" s="1"/>
      <c r="M1656" s="1"/>
      <c r="N1656" s="1"/>
      <c r="O1656" s="1"/>
      <c r="P1656" s="1"/>
      <c r="Q1656" s="1"/>
      <c r="R1656" s="1"/>
      <c r="S1656" s="1"/>
      <c r="T1656" s="1"/>
      <c r="U1656" s="1"/>
      <c r="V1656" s="1"/>
      <c r="W1656" s="1"/>
      <c r="X1656" s="1"/>
      <c r="Y1656" s="1"/>
    </row>
    <row r="1657" spans="1:25">
      <c r="A1657" s="1"/>
      <c r="B1657" s="1"/>
      <c r="C1657" s="1"/>
      <c r="D1657" s="1"/>
      <c r="E1657" s="1"/>
      <c r="F1657" s="1"/>
      <c r="G1657" s="1"/>
      <c r="H1657" s="1"/>
      <c r="I1657" s="1"/>
      <c r="J1657" s="1"/>
      <c r="K1657" s="1"/>
      <c r="L1657" s="1"/>
      <c r="M1657" s="1"/>
      <c r="N1657" s="1"/>
      <c r="O1657" s="1"/>
      <c r="P1657" s="1"/>
      <c r="Q1657" s="1"/>
      <c r="R1657" s="1"/>
      <c r="S1657" s="1"/>
      <c r="T1657" s="1"/>
      <c r="U1657" s="1"/>
      <c r="V1657" s="1"/>
      <c r="W1657" s="1"/>
      <c r="X1657" s="1"/>
      <c r="Y1657" s="1"/>
    </row>
    <row r="1658" spans="1:25">
      <c r="A1658" s="1"/>
      <c r="B1658" s="1"/>
      <c r="C1658" s="1"/>
      <c r="D1658" s="1"/>
      <c r="E1658" s="1"/>
      <c r="F1658" s="1"/>
      <c r="G1658" s="1"/>
      <c r="H1658" s="1"/>
      <c r="I1658" s="1"/>
      <c r="J1658" s="1"/>
      <c r="K1658" s="1"/>
      <c r="L1658" s="1"/>
      <c r="M1658" s="1"/>
      <c r="N1658" s="1"/>
      <c r="O1658" s="1"/>
      <c r="P1658" s="1"/>
      <c r="Q1658" s="1"/>
      <c r="R1658" s="1"/>
      <c r="S1658" s="1"/>
      <c r="T1658" s="1"/>
      <c r="U1658" s="1"/>
      <c r="V1658" s="1"/>
      <c r="W1658" s="1"/>
      <c r="X1658" s="1"/>
      <c r="Y1658" s="1"/>
    </row>
    <row r="1659" spans="1:25">
      <c r="A1659" s="1"/>
      <c r="B1659" s="1"/>
      <c r="C1659" s="1"/>
      <c r="D1659" s="1"/>
      <c r="E1659" s="1"/>
      <c r="F1659" s="1"/>
      <c r="G1659" s="1"/>
      <c r="H1659" s="1"/>
      <c r="I1659" s="1"/>
      <c r="J1659" s="1"/>
      <c r="K1659" s="1"/>
      <c r="L1659" s="1"/>
      <c r="M1659" s="1"/>
      <c r="N1659" s="1"/>
      <c r="O1659" s="1"/>
      <c r="P1659" s="1"/>
      <c r="Q1659" s="1"/>
      <c r="R1659" s="1"/>
      <c r="S1659" s="1"/>
      <c r="T1659" s="1"/>
      <c r="U1659" s="1"/>
      <c r="V1659" s="1"/>
      <c r="W1659" s="1"/>
      <c r="X1659" s="1"/>
      <c r="Y1659" s="1"/>
    </row>
    <row r="1660" spans="1:25">
      <c r="A1660" s="1"/>
      <c r="B1660" s="1"/>
      <c r="C1660" s="1"/>
      <c r="D1660" s="1"/>
      <c r="E1660" s="1"/>
      <c r="F1660" s="1"/>
      <c r="G1660" s="1"/>
      <c r="H1660" s="1"/>
      <c r="I1660" s="1"/>
      <c r="J1660" s="1"/>
      <c r="K1660" s="1"/>
      <c r="L1660" s="1"/>
      <c r="M1660" s="1"/>
      <c r="N1660" s="1"/>
      <c r="O1660" s="1"/>
      <c r="P1660" s="1"/>
      <c r="Q1660" s="1"/>
      <c r="R1660" s="1"/>
      <c r="S1660" s="1"/>
      <c r="T1660" s="1"/>
      <c r="U1660" s="1"/>
      <c r="V1660" s="1"/>
      <c r="W1660" s="1"/>
      <c r="X1660" s="1"/>
      <c r="Y1660" s="1"/>
    </row>
    <row r="1661" spans="1:25">
      <c r="A1661" s="1"/>
      <c r="B1661" s="1"/>
      <c r="C1661" s="1"/>
      <c r="D1661" s="1"/>
      <c r="E1661" s="1"/>
      <c r="F1661" s="1"/>
      <c r="G1661" s="1"/>
      <c r="H1661" s="1"/>
      <c r="I1661" s="1"/>
      <c r="J1661" s="1"/>
      <c r="K1661" s="1"/>
      <c r="L1661" s="1"/>
      <c r="M1661" s="1"/>
      <c r="N1661" s="1"/>
      <c r="O1661" s="1"/>
      <c r="P1661" s="1"/>
      <c r="Q1661" s="1"/>
      <c r="R1661" s="1"/>
      <c r="S1661" s="1"/>
      <c r="T1661" s="1"/>
      <c r="U1661" s="1"/>
      <c r="V1661" s="1"/>
      <c r="W1661" s="1"/>
      <c r="X1661" s="1"/>
      <c r="Y1661" s="1"/>
    </row>
    <row r="1662" spans="1:25">
      <c r="A1662" s="1"/>
      <c r="B1662" s="1"/>
      <c r="C1662" s="1"/>
      <c r="D1662" s="1"/>
      <c r="E1662" s="1"/>
      <c r="F1662" s="1"/>
      <c r="G1662" s="1"/>
      <c r="H1662" s="1"/>
      <c r="I1662" s="1"/>
      <c r="J1662" s="1"/>
      <c r="K1662" s="1"/>
      <c r="L1662" s="1"/>
      <c r="M1662" s="1"/>
      <c r="N1662" s="1"/>
      <c r="O1662" s="1"/>
      <c r="P1662" s="1"/>
      <c r="Q1662" s="1"/>
      <c r="R1662" s="1"/>
      <c r="S1662" s="1"/>
      <c r="T1662" s="1"/>
      <c r="U1662" s="1"/>
      <c r="V1662" s="1"/>
      <c r="W1662" s="1"/>
      <c r="X1662" s="1"/>
      <c r="Y1662" s="1"/>
    </row>
    <row r="1663" spans="1:25">
      <c r="A1663" s="1"/>
      <c r="B1663" s="1"/>
      <c r="C1663" s="1"/>
      <c r="D1663" s="1"/>
      <c r="E1663" s="1"/>
      <c r="F1663" s="1"/>
      <c r="G1663" s="1"/>
      <c r="H1663" s="1"/>
      <c r="I1663" s="1"/>
      <c r="J1663" s="1"/>
      <c r="K1663" s="1"/>
      <c r="L1663" s="1"/>
      <c r="M1663" s="1"/>
      <c r="N1663" s="1"/>
      <c r="O1663" s="1"/>
      <c r="P1663" s="1"/>
      <c r="Q1663" s="1"/>
      <c r="R1663" s="1"/>
      <c r="S1663" s="1"/>
      <c r="T1663" s="1"/>
      <c r="U1663" s="1"/>
      <c r="V1663" s="1"/>
      <c r="W1663" s="1"/>
      <c r="X1663" s="1"/>
      <c r="Y1663" s="1"/>
    </row>
    <row r="1664" spans="1:25">
      <c r="A1664" s="1"/>
      <c r="B1664" s="1"/>
      <c r="C1664" s="1"/>
      <c r="D1664" s="1"/>
      <c r="E1664" s="1"/>
      <c r="F1664" s="1"/>
      <c r="G1664" s="1"/>
      <c r="H1664" s="1"/>
      <c r="I1664" s="1"/>
      <c r="J1664" s="1"/>
      <c r="K1664" s="1"/>
      <c r="L1664" s="1"/>
      <c r="M1664" s="1"/>
      <c r="N1664" s="1"/>
      <c r="O1664" s="1"/>
      <c r="P1664" s="1"/>
      <c r="Q1664" s="1"/>
      <c r="R1664" s="1"/>
      <c r="S1664" s="1"/>
      <c r="T1664" s="1"/>
      <c r="U1664" s="1"/>
      <c r="V1664" s="1"/>
      <c r="W1664" s="1"/>
      <c r="X1664" s="1"/>
      <c r="Y1664" s="1"/>
    </row>
    <row r="1665" spans="1:25">
      <c r="A1665" s="1"/>
      <c r="B1665" s="1"/>
      <c r="C1665" s="1"/>
      <c r="D1665" s="1"/>
      <c r="E1665" s="1"/>
      <c r="F1665" s="1"/>
      <c r="G1665" s="1"/>
      <c r="H1665" s="1"/>
      <c r="I1665" s="1"/>
      <c r="J1665" s="1"/>
      <c r="K1665" s="1"/>
      <c r="L1665" s="1"/>
      <c r="M1665" s="1"/>
      <c r="N1665" s="1"/>
      <c r="O1665" s="1"/>
      <c r="P1665" s="1"/>
      <c r="Q1665" s="1"/>
      <c r="R1665" s="1"/>
      <c r="S1665" s="1"/>
      <c r="T1665" s="1"/>
      <c r="U1665" s="1"/>
      <c r="V1665" s="1"/>
      <c r="W1665" s="1"/>
      <c r="X1665" s="1"/>
      <c r="Y1665" s="1"/>
    </row>
    <row r="1666" spans="1:25">
      <c r="A1666" s="1"/>
      <c r="B1666" s="1"/>
      <c r="C1666" s="1"/>
      <c r="D1666" s="1"/>
      <c r="E1666" s="1"/>
      <c r="F1666" s="1"/>
      <c r="G1666" s="1"/>
      <c r="H1666" s="1"/>
      <c r="I1666" s="1"/>
      <c r="J1666" s="1"/>
      <c r="K1666" s="1"/>
      <c r="L1666" s="1"/>
      <c r="M1666" s="1"/>
      <c r="N1666" s="1"/>
      <c r="O1666" s="1"/>
      <c r="P1666" s="1"/>
      <c r="Q1666" s="1"/>
      <c r="R1666" s="1"/>
      <c r="S1666" s="1"/>
      <c r="T1666" s="1"/>
      <c r="U1666" s="1"/>
      <c r="V1666" s="1"/>
      <c r="W1666" s="1"/>
      <c r="X1666" s="1"/>
      <c r="Y1666" s="1"/>
    </row>
    <row r="1667" spans="1:25">
      <c r="A1667" s="1"/>
      <c r="B1667" s="1"/>
      <c r="C1667" s="1"/>
      <c r="D1667" s="1"/>
      <c r="E1667" s="1"/>
      <c r="F1667" s="1"/>
      <c r="G1667" s="1"/>
      <c r="H1667" s="1"/>
      <c r="I1667" s="1"/>
      <c r="J1667" s="1"/>
      <c r="K1667" s="1"/>
      <c r="L1667" s="1"/>
      <c r="M1667" s="1"/>
      <c r="N1667" s="1"/>
      <c r="O1667" s="1"/>
      <c r="P1667" s="1"/>
      <c r="Q1667" s="1"/>
      <c r="R1667" s="1"/>
      <c r="S1667" s="1"/>
      <c r="T1667" s="1"/>
      <c r="U1667" s="1"/>
      <c r="V1667" s="1"/>
      <c r="W1667" s="1"/>
      <c r="X1667" s="1"/>
      <c r="Y1667" s="1"/>
    </row>
    <row r="1668" spans="1:25">
      <c r="A1668" s="1"/>
      <c r="B1668" s="1"/>
      <c r="C1668" s="1"/>
      <c r="D1668" s="1"/>
      <c r="E1668" s="1"/>
      <c r="F1668" s="1"/>
      <c r="G1668" s="1"/>
      <c r="H1668" s="1"/>
      <c r="I1668" s="1"/>
      <c r="J1668" s="1"/>
      <c r="K1668" s="1"/>
      <c r="L1668" s="1"/>
      <c r="M1668" s="1"/>
      <c r="N1668" s="1"/>
      <c r="O1668" s="1"/>
      <c r="P1668" s="1"/>
      <c r="Q1668" s="1"/>
      <c r="R1668" s="1"/>
      <c r="S1668" s="1"/>
      <c r="T1668" s="1"/>
      <c r="U1668" s="1"/>
      <c r="V1668" s="1"/>
      <c r="W1668" s="1"/>
      <c r="X1668" s="1"/>
      <c r="Y1668" s="1"/>
    </row>
    <row r="1669" spans="1:25">
      <c r="A1669" s="1"/>
      <c r="B1669" s="1"/>
      <c r="C1669" s="1"/>
      <c r="D1669" s="1"/>
      <c r="E1669" s="1"/>
      <c r="F1669" s="1"/>
      <c r="G1669" s="1"/>
      <c r="H1669" s="1"/>
      <c r="I1669" s="1"/>
      <c r="J1669" s="1"/>
      <c r="K1669" s="1"/>
      <c r="L1669" s="1"/>
      <c r="M1669" s="1"/>
      <c r="N1669" s="1"/>
      <c r="O1669" s="1"/>
      <c r="P1669" s="1"/>
      <c r="Q1669" s="1"/>
      <c r="R1669" s="1"/>
      <c r="S1669" s="1"/>
      <c r="T1669" s="1"/>
      <c r="U1669" s="1"/>
      <c r="V1669" s="1"/>
      <c r="W1669" s="1"/>
      <c r="X1669" s="1"/>
      <c r="Y1669" s="1"/>
    </row>
    <row r="1670" spans="1:25">
      <c r="A1670" s="1"/>
      <c r="B1670" s="1"/>
      <c r="C1670" s="1"/>
      <c r="D1670" s="1"/>
      <c r="E1670" s="1"/>
      <c r="F1670" s="1"/>
      <c r="G1670" s="1"/>
      <c r="H1670" s="1"/>
      <c r="I1670" s="1"/>
      <c r="J1670" s="1"/>
      <c r="K1670" s="1"/>
      <c r="L1670" s="1"/>
      <c r="M1670" s="1"/>
      <c r="N1670" s="1"/>
      <c r="O1670" s="1"/>
      <c r="P1670" s="1"/>
      <c r="Q1670" s="1"/>
      <c r="R1670" s="1"/>
      <c r="S1670" s="1"/>
      <c r="T1670" s="1"/>
      <c r="U1670" s="1"/>
      <c r="V1670" s="1"/>
      <c r="W1670" s="1"/>
      <c r="X1670" s="1"/>
      <c r="Y1670" s="1"/>
    </row>
    <row r="1671" spans="1:25">
      <c r="A1671" s="1"/>
      <c r="B1671" s="1"/>
      <c r="C1671" s="1"/>
      <c r="D1671" s="1"/>
      <c r="E1671" s="1"/>
      <c r="F1671" s="1"/>
      <c r="G1671" s="1"/>
      <c r="H1671" s="1"/>
      <c r="I1671" s="1"/>
      <c r="J1671" s="1"/>
      <c r="K1671" s="1"/>
      <c r="L1671" s="1"/>
      <c r="M1671" s="1"/>
      <c r="N1671" s="1"/>
      <c r="O1671" s="1"/>
      <c r="P1671" s="1"/>
      <c r="Q1671" s="1"/>
      <c r="R1671" s="1"/>
      <c r="S1671" s="1"/>
      <c r="T1671" s="1"/>
      <c r="U1671" s="1"/>
      <c r="V1671" s="1"/>
      <c r="W1671" s="1"/>
      <c r="X1671" s="1"/>
      <c r="Y1671" s="1"/>
    </row>
    <row r="1672" spans="1:25">
      <c r="A1672" s="1"/>
      <c r="B1672" s="1"/>
      <c r="C1672" s="1"/>
      <c r="D1672" s="1"/>
      <c r="E1672" s="1"/>
      <c r="F1672" s="1"/>
      <c r="G1672" s="1"/>
      <c r="H1672" s="1"/>
      <c r="I1672" s="1"/>
      <c r="J1672" s="1"/>
      <c r="K1672" s="1"/>
      <c r="L1672" s="1"/>
      <c r="M1672" s="1"/>
      <c r="N1672" s="1"/>
      <c r="O1672" s="1"/>
      <c r="P1672" s="1"/>
      <c r="Q1672" s="1"/>
      <c r="R1672" s="1"/>
      <c r="S1672" s="1"/>
      <c r="T1672" s="1"/>
      <c r="U1672" s="1"/>
      <c r="V1672" s="1"/>
      <c r="W1672" s="1"/>
      <c r="X1672" s="1"/>
      <c r="Y1672" s="1"/>
    </row>
    <row r="1673" spans="1:25">
      <c r="A1673" s="1"/>
      <c r="B1673" s="1"/>
      <c r="C1673" s="1"/>
      <c r="D1673" s="1"/>
      <c r="E1673" s="1"/>
      <c r="F1673" s="1"/>
      <c r="G1673" s="1"/>
      <c r="H1673" s="1"/>
      <c r="I1673" s="1"/>
      <c r="J1673" s="1"/>
      <c r="K1673" s="1"/>
      <c r="L1673" s="1"/>
      <c r="M1673" s="1"/>
      <c r="N1673" s="1"/>
      <c r="O1673" s="1"/>
      <c r="P1673" s="1"/>
      <c r="Q1673" s="1"/>
      <c r="R1673" s="1"/>
      <c r="S1673" s="1"/>
      <c r="T1673" s="1"/>
      <c r="U1673" s="1"/>
      <c r="V1673" s="1"/>
      <c r="W1673" s="1"/>
      <c r="X1673" s="1"/>
      <c r="Y1673" s="1"/>
    </row>
    <row r="1674" spans="1:25">
      <c r="A1674" s="1"/>
      <c r="B1674" s="1"/>
      <c r="C1674" s="1"/>
      <c r="D1674" s="1"/>
      <c r="E1674" s="1"/>
      <c r="F1674" s="1"/>
      <c r="G1674" s="1"/>
      <c r="H1674" s="1"/>
      <c r="I1674" s="1"/>
      <c r="J1674" s="1"/>
      <c r="K1674" s="1"/>
      <c r="L1674" s="1"/>
      <c r="M1674" s="1"/>
      <c r="N1674" s="1"/>
      <c r="O1674" s="1"/>
      <c r="P1674" s="1"/>
      <c r="Q1674" s="1"/>
      <c r="R1674" s="1"/>
      <c r="S1674" s="1"/>
      <c r="T1674" s="1"/>
      <c r="U1674" s="1"/>
      <c r="V1674" s="1"/>
      <c r="W1674" s="1"/>
      <c r="X1674" s="1"/>
      <c r="Y1674" s="1"/>
    </row>
    <row r="1675" spans="1:25">
      <c r="A1675" s="1"/>
      <c r="B1675" s="1"/>
      <c r="C1675" s="1"/>
      <c r="D1675" s="1"/>
      <c r="E1675" s="1"/>
      <c r="F1675" s="1"/>
      <c r="G1675" s="1"/>
      <c r="H1675" s="1"/>
      <c r="I1675" s="1"/>
      <c r="J1675" s="1"/>
      <c r="K1675" s="1"/>
      <c r="L1675" s="1"/>
      <c r="M1675" s="1"/>
      <c r="N1675" s="1"/>
      <c r="O1675" s="1"/>
      <c r="P1675" s="1"/>
      <c r="Q1675" s="1"/>
      <c r="R1675" s="1"/>
      <c r="S1675" s="1"/>
      <c r="T1675" s="1"/>
      <c r="U1675" s="1"/>
      <c r="V1675" s="1"/>
      <c r="W1675" s="1"/>
      <c r="X1675" s="1"/>
      <c r="Y1675" s="1"/>
    </row>
    <row r="1676" spans="1:25">
      <c r="A1676" s="1"/>
      <c r="B1676" s="1"/>
      <c r="C1676" s="1"/>
      <c r="D1676" s="1"/>
      <c r="E1676" s="1"/>
      <c r="F1676" s="1"/>
      <c r="G1676" s="1"/>
      <c r="H1676" s="1"/>
      <c r="I1676" s="1"/>
      <c r="J1676" s="1"/>
      <c r="K1676" s="1"/>
      <c r="L1676" s="1"/>
      <c r="M1676" s="1"/>
      <c r="N1676" s="1"/>
      <c r="O1676" s="1"/>
      <c r="P1676" s="1"/>
      <c r="Q1676" s="1"/>
      <c r="R1676" s="1"/>
      <c r="S1676" s="1"/>
      <c r="T1676" s="1"/>
      <c r="U1676" s="1"/>
      <c r="V1676" s="1"/>
      <c r="W1676" s="1"/>
      <c r="X1676" s="1"/>
      <c r="Y1676" s="1"/>
    </row>
    <row r="1677" spans="1:25">
      <c r="A1677" s="1"/>
      <c r="B1677" s="1"/>
      <c r="C1677" s="1"/>
      <c r="D1677" s="1"/>
      <c r="E1677" s="1"/>
      <c r="F1677" s="1"/>
      <c r="G1677" s="1"/>
      <c r="H1677" s="1"/>
      <c r="I1677" s="1"/>
      <c r="J1677" s="1"/>
      <c r="K1677" s="1"/>
      <c r="L1677" s="1"/>
      <c r="M1677" s="1"/>
      <c r="N1677" s="1"/>
      <c r="O1677" s="1"/>
      <c r="P1677" s="1"/>
      <c r="Q1677" s="1"/>
      <c r="R1677" s="1"/>
      <c r="S1677" s="1"/>
      <c r="T1677" s="1"/>
      <c r="U1677" s="1"/>
      <c r="V1677" s="1"/>
      <c r="W1677" s="1"/>
      <c r="X1677" s="1"/>
      <c r="Y1677" s="1"/>
    </row>
    <row r="1678" spans="1:25">
      <c r="A1678" s="1"/>
      <c r="B1678" s="1"/>
      <c r="C1678" s="1"/>
      <c r="D1678" s="1"/>
      <c r="E1678" s="1"/>
      <c r="F1678" s="1"/>
      <c r="G1678" s="1"/>
      <c r="H1678" s="1"/>
      <c r="I1678" s="1"/>
      <c r="J1678" s="1"/>
      <c r="K1678" s="1"/>
      <c r="L1678" s="1"/>
      <c r="M1678" s="1"/>
      <c r="N1678" s="1"/>
      <c r="O1678" s="1"/>
      <c r="P1678" s="1"/>
      <c r="Q1678" s="1"/>
      <c r="R1678" s="1"/>
      <c r="S1678" s="1"/>
      <c r="T1678" s="1"/>
      <c r="U1678" s="1"/>
      <c r="V1678" s="1"/>
      <c r="W1678" s="1"/>
      <c r="X1678" s="1"/>
      <c r="Y1678" s="1"/>
    </row>
    <row r="1679" spans="1:25">
      <c r="A1679" s="1"/>
      <c r="B1679" s="1"/>
      <c r="C1679" s="1"/>
      <c r="D1679" s="1"/>
      <c r="E1679" s="1"/>
      <c r="F1679" s="1"/>
      <c r="G1679" s="1"/>
      <c r="H1679" s="1"/>
      <c r="I1679" s="1"/>
      <c r="J1679" s="1"/>
      <c r="K1679" s="1"/>
      <c r="L1679" s="1"/>
      <c r="M1679" s="1"/>
      <c r="N1679" s="1"/>
      <c r="O1679" s="1"/>
      <c r="P1679" s="1"/>
      <c r="Q1679" s="1"/>
      <c r="R1679" s="1"/>
      <c r="S1679" s="1"/>
      <c r="T1679" s="1"/>
      <c r="U1679" s="1"/>
      <c r="V1679" s="1"/>
      <c r="W1679" s="1"/>
      <c r="X1679" s="1"/>
      <c r="Y1679" s="1"/>
    </row>
    <row r="1680" spans="1:25">
      <c r="A1680" s="1"/>
      <c r="B1680" s="1"/>
      <c r="C1680" s="1"/>
      <c r="D1680" s="1"/>
      <c r="E1680" s="1"/>
      <c r="F1680" s="1"/>
      <c r="G1680" s="1"/>
      <c r="H1680" s="1"/>
      <c r="I1680" s="1"/>
      <c r="J1680" s="1"/>
      <c r="K1680" s="1"/>
      <c r="L1680" s="1"/>
      <c r="M1680" s="1"/>
      <c r="N1680" s="1"/>
      <c r="O1680" s="1"/>
      <c r="P1680" s="1"/>
      <c r="Q1680" s="1"/>
      <c r="R1680" s="1"/>
      <c r="S1680" s="1"/>
      <c r="T1680" s="1"/>
      <c r="U1680" s="1"/>
      <c r="V1680" s="1"/>
      <c r="W1680" s="1"/>
      <c r="X1680" s="1"/>
      <c r="Y1680" s="1"/>
    </row>
    <row r="1681" spans="1:25">
      <c r="A1681" s="1"/>
      <c r="B1681" s="1"/>
      <c r="C1681" s="1"/>
      <c r="D1681" s="1"/>
      <c r="E1681" s="1"/>
      <c r="F1681" s="1"/>
      <c r="G1681" s="1"/>
      <c r="H1681" s="1"/>
      <c r="I1681" s="1"/>
      <c r="J1681" s="1"/>
      <c r="K1681" s="1"/>
      <c r="L1681" s="1"/>
      <c r="M1681" s="1"/>
      <c r="N1681" s="1"/>
      <c r="O1681" s="1"/>
      <c r="P1681" s="1"/>
      <c r="Q1681" s="1"/>
      <c r="R1681" s="1"/>
      <c r="S1681" s="1"/>
      <c r="T1681" s="1"/>
      <c r="U1681" s="1"/>
      <c r="V1681" s="1"/>
      <c r="W1681" s="1"/>
      <c r="X1681" s="1"/>
      <c r="Y1681" s="1"/>
    </row>
    <row r="1682" spans="1:25">
      <c r="A1682" s="1"/>
      <c r="B1682" s="1"/>
      <c r="C1682" s="1"/>
      <c r="D1682" s="1"/>
      <c r="E1682" s="1"/>
      <c r="F1682" s="1"/>
      <c r="G1682" s="1"/>
      <c r="H1682" s="1"/>
      <c r="I1682" s="1"/>
      <c r="J1682" s="1"/>
      <c r="K1682" s="1"/>
      <c r="L1682" s="1"/>
      <c r="M1682" s="1"/>
      <c r="N1682" s="1"/>
      <c r="O1682" s="1"/>
      <c r="P1682" s="1"/>
      <c r="Q1682" s="1"/>
      <c r="R1682" s="1"/>
      <c r="S1682" s="1"/>
      <c r="T1682" s="1"/>
      <c r="U1682" s="1"/>
      <c r="V1682" s="1"/>
      <c r="W1682" s="1"/>
      <c r="X1682" s="1"/>
      <c r="Y1682" s="1"/>
    </row>
    <row r="1683" spans="1:25">
      <c r="A1683" s="1"/>
      <c r="B1683" s="1"/>
      <c r="C1683" s="1"/>
      <c r="D1683" s="1"/>
      <c r="E1683" s="1"/>
      <c r="F1683" s="1"/>
      <c r="G1683" s="1"/>
      <c r="H1683" s="1"/>
      <c r="I1683" s="1"/>
      <c r="J1683" s="1"/>
      <c r="K1683" s="1"/>
      <c r="L1683" s="1"/>
      <c r="M1683" s="1"/>
      <c r="N1683" s="1"/>
      <c r="O1683" s="1"/>
      <c r="P1683" s="1"/>
      <c r="Q1683" s="1"/>
      <c r="R1683" s="1"/>
      <c r="S1683" s="1"/>
      <c r="T1683" s="1"/>
      <c r="U1683" s="1"/>
      <c r="V1683" s="1"/>
      <c r="W1683" s="1"/>
      <c r="X1683" s="1"/>
      <c r="Y1683" s="1"/>
    </row>
    <row r="1684" spans="1:25">
      <c r="A1684" s="1"/>
      <c r="B1684" s="1"/>
      <c r="C1684" s="1"/>
      <c r="D1684" s="1"/>
      <c r="E1684" s="1"/>
      <c r="F1684" s="1"/>
      <c r="G1684" s="1"/>
      <c r="H1684" s="1"/>
      <c r="I1684" s="1"/>
      <c r="J1684" s="1"/>
      <c r="K1684" s="1"/>
      <c r="L1684" s="1"/>
      <c r="M1684" s="1"/>
      <c r="N1684" s="1"/>
      <c r="O1684" s="1"/>
      <c r="P1684" s="1"/>
      <c r="Q1684" s="1"/>
      <c r="R1684" s="1"/>
      <c r="S1684" s="1"/>
      <c r="T1684" s="1"/>
      <c r="U1684" s="1"/>
      <c r="V1684" s="1"/>
      <c r="W1684" s="1"/>
      <c r="X1684" s="1"/>
      <c r="Y1684" s="1"/>
    </row>
    <row r="1685" spans="1:25">
      <c r="A1685" s="1"/>
      <c r="B1685" s="1"/>
      <c r="C1685" s="1"/>
      <c r="D1685" s="1"/>
      <c r="E1685" s="1"/>
      <c r="F1685" s="1"/>
      <c r="G1685" s="1"/>
      <c r="H1685" s="1"/>
      <c r="I1685" s="1"/>
      <c r="J1685" s="1"/>
      <c r="K1685" s="1"/>
      <c r="L1685" s="1"/>
      <c r="M1685" s="1"/>
      <c r="N1685" s="1"/>
      <c r="O1685" s="1"/>
      <c r="P1685" s="1"/>
      <c r="Q1685" s="1"/>
      <c r="R1685" s="1"/>
      <c r="S1685" s="1"/>
      <c r="T1685" s="1"/>
      <c r="U1685" s="1"/>
      <c r="V1685" s="1"/>
      <c r="W1685" s="1"/>
      <c r="X1685" s="1"/>
      <c r="Y1685" s="1"/>
    </row>
    <row r="1686" spans="1:25">
      <c r="A1686" s="1"/>
      <c r="B1686" s="1"/>
      <c r="C1686" s="1"/>
      <c r="D1686" s="1"/>
      <c r="E1686" s="1"/>
      <c r="F1686" s="1"/>
      <c r="G1686" s="1"/>
      <c r="H1686" s="1"/>
      <c r="I1686" s="1"/>
      <c r="J1686" s="1"/>
      <c r="K1686" s="1"/>
      <c r="L1686" s="1"/>
      <c r="M1686" s="1"/>
      <c r="N1686" s="1"/>
      <c r="O1686" s="1"/>
      <c r="P1686" s="1"/>
      <c r="Q1686" s="1"/>
      <c r="R1686" s="1"/>
      <c r="S1686" s="1"/>
      <c r="T1686" s="1"/>
      <c r="U1686" s="1"/>
      <c r="V1686" s="1"/>
      <c r="W1686" s="1"/>
      <c r="X1686" s="1"/>
      <c r="Y1686" s="1"/>
    </row>
    <row r="1687" spans="1:25">
      <c r="A1687" s="1"/>
      <c r="B1687" s="1"/>
      <c r="C1687" s="1"/>
      <c r="D1687" s="1"/>
      <c r="E1687" s="1"/>
      <c r="F1687" s="1"/>
      <c r="G1687" s="1"/>
      <c r="H1687" s="1"/>
      <c r="I1687" s="1"/>
      <c r="J1687" s="1"/>
      <c r="K1687" s="1"/>
      <c r="L1687" s="1"/>
      <c r="M1687" s="1"/>
      <c r="N1687" s="1"/>
      <c r="O1687" s="1"/>
      <c r="P1687" s="1"/>
      <c r="Q1687" s="1"/>
      <c r="R1687" s="1"/>
      <c r="S1687" s="1"/>
      <c r="T1687" s="1"/>
      <c r="U1687" s="1"/>
      <c r="V1687" s="1"/>
      <c r="W1687" s="1"/>
      <c r="X1687" s="1"/>
      <c r="Y1687" s="1"/>
    </row>
    <row r="1688" spans="1:25">
      <c r="A1688" s="1"/>
      <c r="B1688" s="1"/>
      <c r="C1688" s="1"/>
      <c r="D1688" s="1"/>
      <c r="E1688" s="1"/>
      <c r="F1688" s="1"/>
      <c r="G1688" s="1"/>
      <c r="H1688" s="1"/>
      <c r="I1688" s="1"/>
      <c r="J1688" s="1"/>
      <c r="K1688" s="1"/>
      <c r="L1688" s="1"/>
      <c r="M1688" s="1"/>
      <c r="N1688" s="1"/>
      <c r="O1688" s="1"/>
      <c r="P1688" s="1"/>
      <c r="Q1688" s="1"/>
      <c r="R1688" s="1"/>
      <c r="S1688" s="1"/>
      <c r="T1688" s="1"/>
      <c r="U1688" s="1"/>
      <c r="V1688" s="1"/>
      <c r="W1688" s="1"/>
      <c r="X1688" s="1"/>
      <c r="Y1688" s="1"/>
    </row>
    <row r="1689" spans="1:25">
      <c r="A1689" s="1"/>
      <c r="B1689" s="1"/>
      <c r="C1689" s="1"/>
      <c r="D1689" s="1"/>
      <c r="E1689" s="1"/>
      <c r="F1689" s="1"/>
      <c r="G1689" s="1"/>
      <c r="H1689" s="1"/>
      <c r="I1689" s="1"/>
      <c r="J1689" s="1"/>
      <c r="K1689" s="1"/>
      <c r="L1689" s="1"/>
      <c r="M1689" s="1"/>
      <c r="N1689" s="1"/>
      <c r="O1689" s="1"/>
      <c r="P1689" s="1"/>
      <c r="Q1689" s="1"/>
      <c r="R1689" s="1"/>
      <c r="S1689" s="1"/>
      <c r="T1689" s="1"/>
      <c r="U1689" s="1"/>
      <c r="V1689" s="1"/>
      <c r="W1689" s="1"/>
      <c r="X1689" s="1"/>
      <c r="Y1689" s="1"/>
    </row>
    <row r="1690" spans="1:25">
      <c r="A1690" s="1"/>
      <c r="B1690" s="1"/>
      <c r="C1690" s="1"/>
      <c r="D1690" s="1"/>
      <c r="E1690" s="1"/>
      <c r="F1690" s="1"/>
      <c r="G1690" s="1"/>
      <c r="H1690" s="1"/>
      <c r="I1690" s="1"/>
      <c r="J1690" s="1"/>
      <c r="K1690" s="1"/>
      <c r="L1690" s="1"/>
      <c r="M1690" s="1"/>
      <c r="N1690" s="1"/>
      <c r="O1690" s="1"/>
      <c r="P1690" s="1"/>
      <c r="Q1690" s="1"/>
      <c r="R1690" s="1"/>
      <c r="S1690" s="1"/>
      <c r="T1690" s="1"/>
      <c r="U1690" s="1"/>
      <c r="V1690" s="1"/>
      <c r="W1690" s="1"/>
      <c r="X1690" s="1"/>
      <c r="Y1690" s="1"/>
    </row>
    <row r="1691" spans="1:25">
      <c r="A1691" s="1"/>
      <c r="B1691" s="1"/>
      <c r="C1691" s="1"/>
      <c r="D1691" s="1"/>
      <c r="E1691" s="1"/>
      <c r="F1691" s="1"/>
      <c r="G1691" s="1"/>
      <c r="H1691" s="1"/>
      <c r="I1691" s="1"/>
      <c r="J1691" s="1"/>
      <c r="K1691" s="1"/>
      <c r="L1691" s="1"/>
      <c r="M1691" s="1"/>
      <c r="N1691" s="1"/>
      <c r="O1691" s="1"/>
      <c r="P1691" s="1"/>
      <c r="Q1691" s="1"/>
      <c r="R1691" s="1"/>
      <c r="S1691" s="1"/>
      <c r="T1691" s="1"/>
      <c r="U1691" s="1"/>
      <c r="V1691" s="1"/>
      <c r="W1691" s="1"/>
      <c r="X1691" s="1"/>
      <c r="Y1691" s="1"/>
    </row>
    <row r="1692" spans="1:25">
      <c r="A1692" s="1"/>
      <c r="B1692" s="1"/>
      <c r="C1692" s="1"/>
      <c r="D1692" s="1"/>
      <c r="E1692" s="1"/>
      <c r="F1692" s="1"/>
      <c r="G1692" s="1"/>
      <c r="H1692" s="1"/>
      <c r="I1692" s="1"/>
      <c r="J1692" s="1"/>
      <c r="K1692" s="1"/>
      <c r="L1692" s="1"/>
      <c r="M1692" s="1"/>
      <c r="N1692" s="1"/>
      <c r="O1692" s="1"/>
      <c r="P1692" s="1"/>
      <c r="Q1692" s="1"/>
      <c r="R1692" s="1"/>
      <c r="S1692" s="1"/>
      <c r="T1692" s="1"/>
      <c r="U1692" s="1"/>
      <c r="V1692" s="1"/>
      <c r="W1692" s="1"/>
      <c r="X1692" s="1"/>
      <c r="Y1692" s="1"/>
    </row>
    <row r="1693" spans="1:25">
      <c r="A1693" s="1"/>
      <c r="B1693" s="1"/>
      <c r="C1693" s="1"/>
      <c r="D1693" s="1"/>
      <c r="E1693" s="1"/>
      <c r="F1693" s="1"/>
      <c r="G1693" s="1"/>
      <c r="H1693" s="1"/>
      <c r="I1693" s="1"/>
      <c r="J1693" s="1"/>
      <c r="K1693" s="1"/>
      <c r="L1693" s="1"/>
      <c r="M1693" s="1"/>
      <c r="N1693" s="1"/>
      <c r="O1693" s="1"/>
      <c r="P1693" s="1"/>
      <c r="Q1693" s="1"/>
      <c r="R1693" s="1"/>
      <c r="S1693" s="1"/>
      <c r="T1693" s="1"/>
      <c r="U1693" s="1"/>
      <c r="V1693" s="1"/>
      <c r="W1693" s="1"/>
      <c r="X1693" s="1"/>
      <c r="Y1693" s="1"/>
    </row>
    <row r="1694" spans="1:25">
      <c r="A1694" s="1"/>
      <c r="B1694" s="1"/>
      <c r="C1694" s="1"/>
      <c r="D1694" s="1"/>
      <c r="E1694" s="1"/>
      <c r="F1694" s="1"/>
      <c r="G1694" s="1"/>
      <c r="H1694" s="1"/>
      <c r="I1694" s="1"/>
      <c r="J1694" s="1"/>
      <c r="K1694" s="1"/>
      <c r="L1694" s="1"/>
      <c r="M1694" s="1"/>
      <c r="N1694" s="1"/>
      <c r="O1694" s="1"/>
      <c r="P1694" s="1"/>
      <c r="Q1694" s="1"/>
      <c r="R1694" s="1"/>
      <c r="S1694" s="1"/>
      <c r="T1694" s="1"/>
      <c r="U1694" s="1"/>
      <c r="V1694" s="1"/>
      <c r="W1694" s="1"/>
      <c r="X1694" s="1"/>
      <c r="Y1694" s="1"/>
    </row>
    <row r="1695" spans="1:25">
      <c r="A1695" s="1"/>
      <c r="B1695" s="1"/>
      <c r="C1695" s="1"/>
      <c r="D1695" s="1"/>
      <c r="E1695" s="1"/>
      <c r="F1695" s="1"/>
      <c r="G1695" s="1"/>
      <c r="H1695" s="1"/>
      <c r="I1695" s="1"/>
      <c r="J1695" s="1"/>
      <c r="K1695" s="1"/>
      <c r="L1695" s="1"/>
      <c r="M1695" s="1"/>
      <c r="N1695" s="1"/>
      <c r="O1695" s="1"/>
      <c r="P1695" s="1"/>
      <c r="Q1695" s="1"/>
      <c r="R1695" s="1"/>
      <c r="S1695" s="1"/>
      <c r="T1695" s="1"/>
      <c r="U1695" s="1"/>
      <c r="V1695" s="1"/>
      <c r="W1695" s="1"/>
      <c r="X1695" s="1"/>
      <c r="Y1695" s="1"/>
    </row>
    <row r="1696" spans="1:25">
      <c r="A1696" s="1"/>
      <c r="B1696" s="1"/>
      <c r="C1696" s="1"/>
      <c r="D1696" s="1"/>
      <c r="E1696" s="1"/>
      <c r="F1696" s="1"/>
      <c r="G1696" s="1"/>
      <c r="H1696" s="1"/>
      <c r="I1696" s="1"/>
      <c r="J1696" s="1"/>
      <c r="K1696" s="1"/>
      <c r="L1696" s="1"/>
      <c r="M1696" s="1"/>
      <c r="N1696" s="1"/>
      <c r="O1696" s="1"/>
      <c r="P1696" s="1"/>
      <c r="Q1696" s="1"/>
      <c r="R1696" s="1"/>
      <c r="S1696" s="1"/>
      <c r="T1696" s="1"/>
      <c r="U1696" s="1"/>
      <c r="V1696" s="1"/>
      <c r="W1696" s="1"/>
      <c r="X1696" s="1"/>
      <c r="Y1696" s="1"/>
    </row>
    <row r="1697" spans="1:25">
      <c r="A1697" s="1"/>
      <c r="B1697" s="1"/>
      <c r="C1697" s="1"/>
      <c r="D1697" s="1"/>
      <c r="E1697" s="1"/>
      <c r="F1697" s="1"/>
      <c r="G1697" s="1"/>
      <c r="H1697" s="1"/>
      <c r="I1697" s="1"/>
      <c r="J1697" s="1"/>
      <c r="K1697" s="1"/>
      <c r="L1697" s="1"/>
      <c r="M1697" s="1"/>
      <c r="N1697" s="1"/>
      <c r="O1697" s="1"/>
      <c r="P1697" s="1"/>
      <c r="Q1697" s="1"/>
      <c r="R1697" s="1"/>
      <c r="S1697" s="1"/>
      <c r="T1697" s="1"/>
      <c r="U1697" s="1"/>
      <c r="V1697" s="1"/>
      <c r="W1697" s="1"/>
      <c r="X1697" s="1"/>
      <c r="Y1697" s="1"/>
    </row>
    <row r="1698" spans="1:25">
      <c r="A1698" s="1"/>
      <c r="B1698" s="1"/>
      <c r="C1698" s="1"/>
      <c r="D1698" s="1"/>
      <c r="E1698" s="1"/>
      <c r="F1698" s="1"/>
      <c r="G1698" s="1"/>
      <c r="H1698" s="1"/>
      <c r="I1698" s="1"/>
      <c r="J1698" s="1"/>
      <c r="K1698" s="1"/>
      <c r="L1698" s="1"/>
      <c r="M1698" s="1"/>
      <c r="N1698" s="1"/>
      <c r="O1698" s="1"/>
      <c r="P1698" s="1"/>
      <c r="Q1698" s="1"/>
      <c r="R1698" s="1"/>
      <c r="S1698" s="1"/>
      <c r="T1698" s="1"/>
      <c r="U1698" s="1"/>
      <c r="V1698" s="1"/>
      <c r="W1698" s="1"/>
      <c r="X1698" s="1"/>
      <c r="Y1698" s="1"/>
    </row>
    <row r="1699" spans="1:25">
      <c r="A1699" s="1"/>
      <c r="B1699" s="1"/>
      <c r="C1699" s="1"/>
      <c r="D1699" s="1"/>
      <c r="E1699" s="1"/>
      <c r="F1699" s="1"/>
      <c r="G1699" s="1"/>
      <c r="H1699" s="1"/>
      <c r="I1699" s="1"/>
      <c r="J1699" s="1"/>
      <c r="K1699" s="1"/>
      <c r="L1699" s="1"/>
      <c r="M1699" s="1"/>
      <c r="N1699" s="1"/>
      <c r="O1699" s="1"/>
      <c r="P1699" s="1"/>
      <c r="Q1699" s="1"/>
      <c r="R1699" s="1"/>
      <c r="S1699" s="1"/>
      <c r="T1699" s="1"/>
      <c r="U1699" s="1"/>
      <c r="V1699" s="1"/>
      <c r="W1699" s="1"/>
      <c r="X1699" s="1"/>
      <c r="Y1699" s="1"/>
    </row>
    <row r="1700" spans="1:25">
      <c r="A1700" s="1"/>
      <c r="B1700" s="1"/>
      <c r="C1700" s="1"/>
      <c r="D1700" s="1"/>
      <c r="E1700" s="1"/>
      <c r="F1700" s="1"/>
      <c r="G1700" s="1"/>
      <c r="H1700" s="1"/>
      <c r="I1700" s="1"/>
      <c r="J1700" s="1"/>
      <c r="K1700" s="1"/>
      <c r="L1700" s="1"/>
      <c r="M1700" s="1"/>
      <c r="N1700" s="1"/>
      <c r="O1700" s="1"/>
      <c r="P1700" s="1"/>
      <c r="Q1700" s="1"/>
      <c r="R1700" s="1"/>
      <c r="S1700" s="1"/>
      <c r="T1700" s="1"/>
      <c r="U1700" s="1"/>
      <c r="V1700" s="1"/>
      <c r="W1700" s="1"/>
      <c r="X1700" s="1"/>
      <c r="Y1700" s="1"/>
    </row>
    <row r="1701" spans="1:25">
      <c r="A1701" s="1"/>
      <c r="B1701" s="1"/>
      <c r="C1701" s="1"/>
      <c r="D1701" s="1"/>
      <c r="E1701" s="1"/>
      <c r="F1701" s="1"/>
      <c r="G1701" s="1"/>
      <c r="H1701" s="1"/>
      <c r="I1701" s="1"/>
      <c r="J1701" s="1"/>
      <c r="K1701" s="1"/>
      <c r="L1701" s="1"/>
      <c r="M1701" s="1"/>
      <c r="N1701" s="1"/>
      <c r="O1701" s="1"/>
      <c r="P1701" s="1"/>
      <c r="Q1701" s="1"/>
      <c r="R1701" s="1"/>
      <c r="S1701" s="1"/>
      <c r="T1701" s="1"/>
      <c r="U1701" s="1"/>
      <c r="V1701" s="1"/>
      <c r="W1701" s="1"/>
      <c r="X1701" s="1"/>
      <c r="Y1701" s="1"/>
    </row>
    <row r="1702" spans="1:25">
      <c r="A1702" s="1"/>
      <c r="B1702" s="1"/>
      <c r="C1702" s="1"/>
      <c r="D1702" s="1"/>
      <c r="E1702" s="1"/>
      <c r="F1702" s="1"/>
      <c r="G1702" s="1"/>
      <c r="H1702" s="1"/>
      <c r="I1702" s="1"/>
      <c r="J1702" s="1"/>
      <c r="K1702" s="1"/>
      <c r="L1702" s="1"/>
      <c r="M1702" s="1"/>
      <c r="N1702" s="1"/>
      <c r="O1702" s="1"/>
      <c r="P1702" s="1"/>
      <c r="Q1702" s="1"/>
      <c r="R1702" s="1"/>
      <c r="S1702" s="1"/>
      <c r="T1702" s="1"/>
      <c r="U1702" s="1"/>
      <c r="V1702" s="1"/>
      <c r="W1702" s="1"/>
      <c r="X1702" s="1"/>
      <c r="Y1702" s="1"/>
    </row>
    <row r="1703" spans="1:25">
      <c r="A1703" s="1"/>
      <c r="B1703" s="1"/>
      <c r="C1703" s="1"/>
      <c r="D1703" s="1"/>
      <c r="E1703" s="1"/>
      <c r="F1703" s="1"/>
      <c r="G1703" s="1"/>
      <c r="H1703" s="1"/>
      <c r="I1703" s="1"/>
      <c r="J1703" s="1"/>
      <c r="K1703" s="1"/>
      <c r="L1703" s="1"/>
      <c r="M1703" s="1"/>
      <c r="N1703" s="1"/>
      <c r="O1703" s="1"/>
      <c r="P1703" s="1"/>
      <c r="Q1703" s="1"/>
      <c r="R1703" s="1"/>
      <c r="S1703" s="1"/>
      <c r="T1703" s="1"/>
      <c r="U1703" s="1"/>
      <c r="V1703" s="1"/>
      <c r="W1703" s="1"/>
      <c r="X1703" s="1"/>
      <c r="Y1703" s="1"/>
    </row>
    <row r="1704" spans="1:25">
      <c r="A1704" s="1"/>
      <c r="B1704" s="1"/>
      <c r="C1704" s="1"/>
      <c r="D1704" s="1"/>
      <c r="E1704" s="1"/>
      <c r="F1704" s="1"/>
      <c r="G1704" s="1"/>
      <c r="H1704" s="1"/>
      <c r="I1704" s="1"/>
      <c r="J1704" s="1"/>
      <c r="K1704" s="1"/>
      <c r="L1704" s="1"/>
      <c r="M1704" s="1"/>
      <c r="N1704" s="1"/>
      <c r="O1704" s="1"/>
      <c r="P1704" s="1"/>
      <c r="Q1704" s="1"/>
      <c r="R1704" s="1"/>
      <c r="S1704" s="1"/>
      <c r="T1704" s="1"/>
      <c r="U1704" s="1"/>
      <c r="V1704" s="1"/>
      <c r="W1704" s="1"/>
      <c r="X1704" s="1"/>
      <c r="Y1704" s="1"/>
    </row>
    <row r="1705" spans="1:25">
      <c r="A1705" s="1"/>
      <c r="B1705" s="1"/>
      <c r="C1705" s="1"/>
      <c r="D1705" s="1"/>
      <c r="E1705" s="1"/>
      <c r="F1705" s="1"/>
      <c r="G1705" s="1"/>
      <c r="H1705" s="1"/>
      <c r="I1705" s="1"/>
      <c r="J1705" s="1"/>
      <c r="K1705" s="1"/>
      <c r="L1705" s="1"/>
      <c r="M1705" s="1"/>
      <c r="N1705" s="1"/>
      <c r="O1705" s="1"/>
      <c r="P1705" s="1"/>
      <c r="Q1705" s="1"/>
      <c r="R1705" s="1"/>
      <c r="S1705" s="1"/>
      <c r="T1705" s="1"/>
      <c r="U1705" s="1"/>
      <c r="V1705" s="1"/>
      <c r="W1705" s="1"/>
      <c r="X1705" s="1"/>
      <c r="Y1705" s="1"/>
    </row>
    <row r="1706" spans="1:25">
      <c r="A1706" s="1"/>
      <c r="B1706" s="1"/>
      <c r="C1706" s="1"/>
      <c r="D1706" s="1"/>
      <c r="E1706" s="1"/>
      <c r="F1706" s="1"/>
      <c r="G1706" s="1"/>
      <c r="H1706" s="1"/>
      <c r="I1706" s="1"/>
      <c r="J1706" s="1"/>
      <c r="K1706" s="1"/>
      <c r="L1706" s="1"/>
      <c r="M1706" s="1"/>
      <c r="N1706" s="1"/>
      <c r="O1706" s="1"/>
      <c r="P1706" s="1"/>
      <c r="Q1706" s="1"/>
      <c r="R1706" s="1"/>
      <c r="S1706" s="1"/>
      <c r="T1706" s="1"/>
      <c r="U1706" s="1"/>
      <c r="V1706" s="1"/>
      <c r="W1706" s="1"/>
      <c r="X1706" s="1"/>
      <c r="Y1706" s="1"/>
    </row>
    <row r="1707" spans="1:25">
      <c r="A1707" s="1"/>
      <c r="B1707" s="1"/>
      <c r="C1707" s="1"/>
      <c r="D1707" s="1"/>
      <c r="E1707" s="1"/>
      <c r="F1707" s="1"/>
      <c r="G1707" s="1"/>
      <c r="H1707" s="1"/>
      <c r="I1707" s="1"/>
      <c r="J1707" s="1"/>
      <c r="K1707" s="1"/>
      <c r="L1707" s="1"/>
      <c r="M1707" s="1"/>
      <c r="N1707" s="1"/>
      <c r="O1707" s="1"/>
      <c r="P1707" s="1"/>
      <c r="Q1707" s="1"/>
      <c r="R1707" s="1"/>
      <c r="S1707" s="1"/>
      <c r="T1707" s="1"/>
      <c r="U1707" s="1"/>
      <c r="V1707" s="1"/>
      <c r="W1707" s="1"/>
      <c r="X1707" s="1"/>
      <c r="Y1707" s="1"/>
    </row>
    <row r="1708" spans="1:25">
      <c r="A1708" s="1"/>
      <c r="B1708" s="1"/>
      <c r="C1708" s="1"/>
      <c r="D1708" s="1"/>
      <c r="E1708" s="1"/>
      <c r="F1708" s="1"/>
      <c r="G1708" s="1"/>
      <c r="H1708" s="1"/>
      <c r="I1708" s="1"/>
      <c r="J1708" s="1"/>
      <c r="K1708" s="1"/>
      <c r="L1708" s="1"/>
      <c r="M1708" s="1"/>
      <c r="N1708" s="1"/>
      <c r="O1708" s="1"/>
      <c r="P1708" s="1"/>
      <c r="Q1708" s="1"/>
      <c r="R1708" s="1"/>
      <c r="S1708" s="1"/>
      <c r="T1708" s="1"/>
      <c r="U1708" s="1"/>
      <c r="V1708" s="1"/>
      <c r="W1708" s="1"/>
      <c r="X1708" s="1"/>
      <c r="Y1708" s="1"/>
    </row>
    <row r="1709" spans="1:25">
      <c r="A1709" s="1"/>
      <c r="B1709" s="1"/>
      <c r="C1709" s="1"/>
      <c r="D1709" s="1"/>
      <c r="E1709" s="1"/>
      <c r="F1709" s="1"/>
      <c r="G1709" s="1"/>
      <c r="H1709" s="1"/>
      <c r="I1709" s="1"/>
      <c r="J1709" s="1"/>
      <c r="K1709" s="1"/>
      <c r="L1709" s="1"/>
      <c r="M1709" s="1"/>
      <c r="N1709" s="1"/>
      <c r="O1709" s="1"/>
      <c r="P1709" s="1"/>
      <c r="Q1709" s="1"/>
      <c r="R1709" s="1"/>
      <c r="S1709" s="1"/>
      <c r="T1709" s="1"/>
      <c r="U1709" s="1"/>
      <c r="V1709" s="1"/>
      <c r="W1709" s="1"/>
      <c r="X1709" s="1"/>
      <c r="Y1709" s="1"/>
    </row>
    <row r="1710" spans="1:25">
      <c r="A1710" s="1"/>
      <c r="B1710" s="1"/>
      <c r="C1710" s="1"/>
      <c r="D1710" s="1"/>
      <c r="E1710" s="1"/>
      <c r="F1710" s="1"/>
      <c r="G1710" s="1"/>
      <c r="H1710" s="1"/>
      <c r="I1710" s="1"/>
      <c r="J1710" s="1"/>
      <c r="K1710" s="1"/>
      <c r="L1710" s="1"/>
      <c r="M1710" s="1"/>
      <c r="N1710" s="1"/>
      <c r="O1710" s="1"/>
      <c r="P1710" s="1"/>
      <c r="Q1710" s="1"/>
      <c r="R1710" s="1"/>
      <c r="S1710" s="1"/>
      <c r="T1710" s="1"/>
      <c r="U1710" s="1"/>
      <c r="V1710" s="1"/>
      <c r="W1710" s="1"/>
      <c r="X1710" s="1"/>
      <c r="Y1710" s="1"/>
    </row>
    <row r="1711" spans="1:25">
      <c r="A1711" s="1"/>
      <c r="B1711" s="1"/>
      <c r="C1711" s="1"/>
      <c r="D1711" s="1"/>
      <c r="E1711" s="1"/>
      <c r="F1711" s="1"/>
      <c r="G1711" s="1"/>
      <c r="H1711" s="1"/>
      <c r="I1711" s="1"/>
      <c r="J1711" s="1"/>
      <c r="K1711" s="1"/>
      <c r="L1711" s="1"/>
      <c r="M1711" s="1"/>
      <c r="N1711" s="1"/>
      <c r="O1711" s="1"/>
      <c r="P1711" s="1"/>
      <c r="Q1711" s="1"/>
      <c r="R1711" s="1"/>
      <c r="S1711" s="1"/>
      <c r="T1711" s="1"/>
      <c r="U1711" s="1"/>
      <c r="V1711" s="1"/>
      <c r="W1711" s="1"/>
      <c r="X1711" s="1"/>
      <c r="Y1711" s="1"/>
    </row>
    <row r="1712" spans="1:25">
      <c r="A1712" s="1"/>
      <c r="B1712" s="1"/>
      <c r="C1712" s="1"/>
      <c r="D1712" s="1"/>
      <c r="E1712" s="1"/>
      <c r="F1712" s="1"/>
      <c r="G1712" s="1"/>
      <c r="H1712" s="1"/>
      <c r="I1712" s="1"/>
      <c r="J1712" s="1"/>
      <c r="K1712" s="1"/>
      <c r="L1712" s="1"/>
      <c r="M1712" s="1"/>
      <c r="N1712" s="1"/>
      <c r="O1712" s="1"/>
      <c r="P1712" s="1"/>
      <c r="Q1712" s="1"/>
      <c r="R1712" s="1"/>
      <c r="S1712" s="1"/>
      <c r="T1712" s="1"/>
      <c r="U1712" s="1"/>
      <c r="V1712" s="1"/>
      <c r="W1712" s="1"/>
      <c r="X1712" s="1"/>
      <c r="Y1712" s="1"/>
    </row>
    <row r="1713" spans="1:25">
      <c r="A1713" s="1"/>
      <c r="B1713" s="1"/>
      <c r="C1713" s="1"/>
      <c r="D1713" s="1"/>
      <c r="E1713" s="1"/>
      <c r="F1713" s="1"/>
      <c r="G1713" s="1"/>
      <c r="H1713" s="1"/>
      <c r="I1713" s="1"/>
      <c r="J1713" s="1"/>
      <c r="K1713" s="1"/>
      <c r="L1713" s="1"/>
      <c r="M1713" s="1"/>
      <c r="N1713" s="1"/>
      <c r="O1713" s="1"/>
      <c r="P1713" s="1"/>
      <c r="Q1713" s="1"/>
      <c r="R1713" s="1"/>
      <c r="S1713" s="1"/>
      <c r="T1713" s="1"/>
      <c r="U1713" s="1"/>
      <c r="V1713" s="1"/>
      <c r="W1713" s="1"/>
      <c r="X1713" s="1"/>
      <c r="Y1713" s="1"/>
    </row>
    <row r="1714" spans="1:25">
      <c r="A1714" s="1"/>
      <c r="B1714" s="1"/>
      <c r="C1714" s="1"/>
      <c r="D1714" s="1"/>
      <c r="E1714" s="1"/>
      <c r="F1714" s="1"/>
      <c r="G1714" s="1"/>
      <c r="H1714" s="1"/>
      <c r="I1714" s="1"/>
      <c r="J1714" s="1"/>
      <c r="K1714" s="1"/>
      <c r="L1714" s="1"/>
      <c r="M1714" s="1"/>
      <c r="N1714" s="1"/>
      <c r="O1714" s="1"/>
      <c r="P1714" s="1"/>
      <c r="Q1714" s="1"/>
      <c r="R1714" s="1"/>
      <c r="S1714" s="1"/>
      <c r="T1714" s="1"/>
      <c r="U1714" s="1"/>
      <c r="V1714" s="1"/>
      <c r="W1714" s="1"/>
      <c r="X1714" s="1"/>
      <c r="Y1714" s="1"/>
    </row>
    <row r="1715" spans="1:25">
      <c r="A1715" s="1"/>
      <c r="B1715" s="1"/>
      <c r="C1715" s="1"/>
      <c r="D1715" s="1"/>
      <c r="E1715" s="1"/>
      <c r="F1715" s="1"/>
      <c r="G1715" s="1"/>
      <c r="H1715" s="1"/>
      <c r="I1715" s="1"/>
      <c r="J1715" s="1"/>
      <c r="K1715" s="1"/>
      <c r="L1715" s="1"/>
      <c r="M1715" s="1"/>
      <c r="N1715" s="1"/>
      <c r="O1715" s="1"/>
      <c r="P1715" s="1"/>
      <c r="Q1715" s="1"/>
      <c r="R1715" s="1"/>
      <c r="S1715" s="1"/>
      <c r="T1715" s="1"/>
      <c r="U1715" s="1"/>
      <c r="V1715" s="1"/>
      <c r="W1715" s="1"/>
      <c r="X1715" s="1"/>
      <c r="Y1715" s="1"/>
    </row>
    <row r="1716" spans="1:25">
      <c r="A1716" s="1"/>
      <c r="B1716" s="1"/>
      <c r="C1716" s="1"/>
      <c r="D1716" s="1"/>
      <c r="E1716" s="1"/>
      <c r="F1716" s="1"/>
      <c r="G1716" s="1"/>
      <c r="H1716" s="1"/>
      <c r="I1716" s="1"/>
      <c r="J1716" s="1"/>
      <c r="K1716" s="1"/>
      <c r="L1716" s="1"/>
      <c r="M1716" s="1"/>
      <c r="N1716" s="1"/>
      <c r="O1716" s="1"/>
      <c r="P1716" s="1"/>
      <c r="Q1716" s="1"/>
      <c r="R1716" s="1"/>
      <c r="S1716" s="1"/>
      <c r="T1716" s="1"/>
      <c r="U1716" s="1"/>
      <c r="V1716" s="1"/>
      <c r="W1716" s="1"/>
      <c r="X1716" s="1"/>
      <c r="Y1716" s="1"/>
    </row>
    <row r="1717" spans="1:25">
      <c r="A1717" s="1"/>
      <c r="B1717" s="1"/>
      <c r="C1717" s="1"/>
      <c r="D1717" s="1"/>
      <c r="E1717" s="1"/>
      <c r="F1717" s="1"/>
      <c r="G1717" s="1"/>
      <c r="H1717" s="1"/>
      <c r="I1717" s="1"/>
      <c r="J1717" s="1"/>
      <c r="K1717" s="1"/>
      <c r="L1717" s="1"/>
      <c r="M1717" s="1"/>
      <c r="N1717" s="1"/>
      <c r="O1717" s="1"/>
      <c r="P1717" s="1"/>
      <c r="Q1717" s="1"/>
      <c r="R1717" s="1"/>
      <c r="S1717" s="1"/>
      <c r="T1717" s="1"/>
      <c r="U1717" s="1"/>
      <c r="V1717" s="1"/>
      <c r="W1717" s="1"/>
      <c r="X1717" s="1"/>
      <c r="Y1717" s="1"/>
    </row>
    <row r="1718" spans="1:25">
      <c r="A1718" s="1"/>
      <c r="B1718" s="1"/>
      <c r="C1718" s="1"/>
      <c r="D1718" s="1"/>
      <c r="E1718" s="1"/>
      <c r="F1718" s="1"/>
      <c r="G1718" s="1"/>
      <c r="H1718" s="1"/>
      <c r="I1718" s="1"/>
      <c r="J1718" s="1"/>
      <c r="K1718" s="1"/>
      <c r="L1718" s="1"/>
      <c r="M1718" s="1"/>
      <c r="N1718" s="1"/>
      <c r="O1718" s="1"/>
      <c r="P1718" s="1"/>
      <c r="Q1718" s="1"/>
      <c r="R1718" s="1"/>
      <c r="S1718" s="1"/>
      <c r="T1718" s="1"/>
      <c r="U1718" s="1"/>
      <c r="V1718" s="1"/>
      <c r="W1718" s="1"/>
      <c r="X1718" s="1"/>
      <c r="Y1718" s="1"/>
    </row>
    <row r="1719" spans="1:25">
      <c r="A1719" s="1"/>
      <c r="B1719" s="1"/>
      <c r="C1719" s="1"/>
      <c r="D1719" s="1"/>
      <c r="E1719" s="1"/>
      <c r="F1719" s="1"/>
      <c r="G1719" s="1"/>
      <c r="H1719" s="1"/>
      <c r="I1719" s="1"/>
      <c r="J1719" s="1"/>
      <c r="K1719" s="1"/>
      <c r="L1719" s="1"/>
      <c r="M1719" s="1"/>
      <c r="N1719" s="1"/>
      <c r="O1719" s="1"/>
      <c r="P1719" s="1"/>
      <c r="Q1719" s="1"/>
      <c r="R1719" s="1"/>
      <c r="S1719" s="1"/>
      <c r="T1719" s="1"/>
      <c r="U1719" s="1"/>
      <c r="V1719" s="1"/>
      <c r="W1719" s="1"/>
      <c r="X1719" s="1"/>
      <c r="Y1719" s="1"/>
    </row>
    <row r="1720" spans="1:25">
      <c r="A1720" s="1"/>
      <c r="B1720" s="1"/>
      <c r="C1720" s="1"/>
      <c r="D1720" s="1"/>
      <c r="E1720" s="1"/>
      <c r="F1720" s="1"/>
      <c r="G1720" s="1"/>
      <c r="H1720" s="1"/>
      <c r="I1720" s="1"/>
      <c r="J1720" s="1"/>
      <c r="K1720" s="1"/>
      <c r="L1720" s="1"/>
      <c r="M1720" s="1"/>
      <c r="N1720" s="1"/>
      <c r="O1720" s="1"/>
      <c r="P1720" s="1"/>
      <c r="Q1720" s="1"/>
      <c r="R1720" s="1"/>
      <c r="S1720" s="1"/>
      <c r="T1720" s="1"/>
      <c r="U1720" s="1"/>
      <c r="V1720" s="1"/>
      <c r="W1720" s="1"/>
      <c r="X1720" s="1"/>
      <c r="Y1720" s="1"/>
    </row>
    <row r="1721" spans="1:25">
      <c r="A1721" s="1"/>
      <c r="B1721" s="1"/>
      <c r="C1721" s="1"/>
      <c r="D1721" s="1"/>
      <c r="E1721" s="1"/>
      <c r="F1721" s="1"/>
      <c r="G1721" s="1"/>
      <c r="H1721" s="1"/>
      <c r="I1721" s="1"/>
      <c r="J1721" s="1"/>
      <c r="K1721" s="1"/>
      <c r="L1721" s="1"/>
      <c r="M1721" s="1"/>
      <c r="N1721" s="1"/>
      <c r="O1721" s="1"/>
      <c r="P1721" s="1"/>
      <c r="Q1721" s="1"/>
      <c r="R1721" s="1"/>
      <c r="S1721" s="1"/>
      <c r="T1721" s="1"/>
      <c r="U1721" s="1"/>
      <c r="V1721" s="1"/>
      <c r="W1721" s="1"/>
      <c r="X1721" s="1"/>
      <c r="Y1721" s="1"/>
    </row>
    <row r="1722" spans="1:25">
      <c r="A1722" s="1"/>
      <c r="B1722" s="1"/>
      <c r="C1722" s="1"/>
      <c r="D1722" s="1"/>
      <c r="E1722" s="1"/>
      <c r="F1722" s="1"/>
      <c r="G1722" s="1"/>
      <c r="H1722" s="1"/>
      <c r="I1722" s="1"/>
      <c r="J1722" s="1"/>
      <c r="K1722" s="1"/>
      <c r="L1722" s="1"/>
      <c r="M1722" s="1"/>
      <c r="N1722" s="1"/>
      <c r="O1722" s="1"/>
      <c r="P1722" s="1"/>
      <c r="Q1722" s="1"/>
      <c r="R1722" s="1"/>
      <c r="S1722" s="1"/>
      <c r="T1722" s="1"/>
      <c r="U1722" s="1"/>
      <c r="V1722" s="1"/>
      <c r="W1722" s="1"/>
      <c r="X1722" s="1"/>
      <c r="Y1722" s="1"/>
    </row>
    <row r="1723" spans="1:25">
      <c r="A1723" s="1"/>
      <c r="B1723" s="1"/>
      <c r="C1723" s="1"/>
      <c r="D1723" s="1"/>
      <c r="E1723" s="1"/>
      <c r="F1723" s="1"/>
      <c r="G1723" s="1"/>
      <c r="H1723" s="1"/>
      <c r="I1723" s="1"/>
      <c r="J1723" s="1"/>
      <c r="K1723" s="1"/>
      <c r="L1723" s="1"/>
      <c r="M1723" s="1"/>
      <c r="N1723" s="1"/>
      <c r="O1723" s="1"/>
      <c r="P1723" s="1"/>
      <c r="Q1723" s="1"/>
      <c r="R1723" s="1"/>
      <c r="S1723" s="1"/>
      <c r="T1723" s="1"/>
      <c r="U1723" s="1"/>
      <c r="V1723" s="1"/>
      <c r="W1723" s="1"/>
      <c r="X1723" s="1"/>
      <c r="Y1723" s="1"/>
    </row>
    <row r="1724" spans="1:25">
      <c r="A1724" s="1"/>
      <c r="B1724" s="1"/>
      <c r="C1724" s="1"/>
      <c r="D1724" s="1"/>
      <c r="E1724" s="1"/>
      <c r="F1724" s="1"/>
      <c r="G1724" s="1"/>
      <c r="H1724" s="1"/>
      <c r="I1724" s="1"/>
      <c r="J1724" s="1"/>
      <c r="K1724" s="1"/>
      <c r="L1724" s="1"/>
      <c r="M1724" s="1"/>
      <c r="N1724" s="1"/>
      <c r="O1724" s="1"/>
      <c r="P1724" s="1"/>
      <c r="Q1724" s="1"/>
      <c r="R1724" s="1"/>
      <c r="S1724" s="1"/>
      <c r="T1724" s="1"/>
      <c r="U1724" s="1"/>
      <c r="V1724" s="1"/>
      <c r="W1724" s="1"/>
      <c r="X1724" s="1"/>
      <c r="Y1724" s="1"/>
    </row>
    <row r="1725" spans="1:25">
      <c r="A1725" s="1"/>
      <c r="B1725" s="1"/>
      <c r="C1725" s="1"/>
      <c r="D1725" s="1"/>
      <c r="E1725" s="1"/>
      <c r="F1725" s="1"/>
      <c r="G1725" s="1"/>
      <c r="H1725" s="1"/>
      <c r="I1725" s="1"/>
      <c r="J1725" s="1"/>
      <c r="K1725" s="1"/>
      <c r="L1725" s="1"/>
      <c r="M1725" s="1"/>
      <c r="N1725" s="1"/>
      <c r="O1725" s="1"/>
      <c r="P1725" s="1"/>
      <c r="Q1725" s="1"/>
      <c r="R1725" s="1"/>
      <c r="S1725" s="1"/>
      <c r="T1725" s="1"/>
      <c r="U1725" s="1"/>
      <c r="V1725" s="1"/>
      <c r="W1725" s="1"/>
      <c r="X1725" s="1"/>
      <c r="Y1725" s="1"/>
    </row>
    <row r="1726" spans="1:25">
      <c r="A1726" s="1"/>
      <c r="B1726" s="1"/>
      <c r="C1726" s="1"/>
      <c r="D1726" s="1"/>
      <c r="E1726" s="1"/>
      <c r="F1726" s="1"/>
      <c r="G1726" s="1"/>
      <c r="H1726" s="1"/>
      <c r="I1726" s="1"/>
      <c r="J1726" s="1"/>
      <c r="K1726" s="1"/>
      <c r="L1726" s="1"/>
      <c r="M1726" s="1"/>
      <c r="N1726" s="1"/>
      <c r="O1726" s="1"/>
      <c r="P1726" s="1"/>
      <c r="Q1726" s="1"/>
      <c r="R1726" s="1"/>
      <c r="S1726" s="1"/>
      <c r="T1726" s="1"/>
      <c r="U1726" s="1"/>
      <c r="V1726" s="1"/>
      <c r="W1726" s="1"/>
      <c r="X1726" s="1"/>
      <c r="Y1726" s="1"/>
    </row>
    <row r="1727" spans="1:25">
      <c r="A1727" s="1"/>
      <c r="B1727" s="1"/>
      <c r="C1727" s="1"/>
      <c r="D1727" s="1"/>
      <c r="E1727" s="1"/>
      <c r="F1727" s="1"/>
      <c r="G1727" s="1"/>
      <c r="H1727" s="1"/>
      <c r="I1727" s="1"/>
      <c r="J1727" s="1"/>
      <c r="K1727" s="1"/>
      <c r="L1727" s="1"/>
      <c r="M1727" s="1"/>
      <c r="N1727" s="1"/>
      <c r="O1727" s="1"/>
      <c r="P1727" s="1"/>
      <c r="Q1727" s="1"/>
      <c r="R1727" s="1"/>
      <c r="S1727" s="1"/>
      <c r="T1727" s="1"/>
      <c r="U1727" s="1"/>
      <c r="V1727" s="1"/>
      <c r="W1727" s="1"/>
      <c r="X1727" s="1"/>
      <c r="Y1727" s="1"/>
    </row>
    <row r="1728" spans="1:25">
      <c r="A1728" s="1"/>
      <c r="B1728" s="1"/>
      <c r="C1728" s="1"/>
      <c r="D1728" s="1"/>
      <c r="E1728" s="1"/>
      <c r="F1728" s="1"/>
      <c r="G1728" s="1"/>
      <c r="H1728" s="1"/>
      <c r="I1728" s="1"/>
      <c r="J1728" s="1"/>
      <c r="K1728" s="1"/>
      <c r="L1728" s="1"/>
      <c r="M1728" s="1"/>
      <c r="N1728" s="1"/>
      <c r="O1728" s="1"/>
      <c r="P1728" s="1"/>
      <c r="Q1728" s="1"/>
      <c r="R1728" s="1"/>
      <c r="S1728" s="1"/>
      <c r="T1728" s="1"/>
      <c r="U1728" s="1"/>
      <c r="V1728" s="1"/>
      <c r="W1728" s="1"/>
      <c r="X1728" s="1"/>
      <c r="Y1728" s="1"/>
    </row>
    <row r="1729" spans="1:25">
      <c r="A1729" s="1"/>
      <c r="B1729" s="1"/>
      <c r="C1729" s="1"/>
      <c r="D1729" s="1"/>
      <c r="E1729" s="1"/>
      <c r="F1729" s="1"/>
      <c r="G1729" s="1"/>
      <c r="H1729" s="1"/>
      <c r="I1729" s="1"/>
      <c r="J1729" s="1"/>
      <c r="K1729" s="1"/>
      <c r="L1729" s="1"/>
      <c r="M1729" s="1"/>
      <c r="N1729" s="1"/>
      <c r="O1729" s="1"/>
      <c r="P1729" s="1"/>
      <c r="Q1729" s="1"/>
      <c r="R1729" s="1"/>
      <c r="S1729" s="1"/>
      <c r="T1729" s="1"/>
      <c r="U1729" s="1"/>
      <c r="V1729" s="1"/>
      <c r="W1729" s="1"/>
      <c r="X1729" s="1"/>
      <c r="Y1729" s="1"/>
    </row>
  </sheetData>
  <phoneticPr fontId="0" type="noConversion"/>
  <printOptions horizontalCentered="1" verticalCentered="1"/>
  <pageMargins left="0.78740157480314998" right="0.78740157480314998" top="0.98425196850393704" bottom="0.98425196850393704" header="0.511811023622047" footer="0.511811023622047"/>
  <pageSetup scale="64" orientation="portrait"/>
  <headerFooter alignWithMargins="0">
    <oddFooter>&amp;C&amp;D&amp;T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33:F39"/>
  <sheetViews>
    <sheetView tabSelected="1" zoomScaleNormal="100" workbookViewId="0">
      <selection activeCell="C32" sqref="C32"/>
    </sheetView>
  </sheetViews>
  <sheetFormatPr baseColWidth="10" defaultColWidth="8.7109375" defaultRowHeight="16"/>
  <sheetData>
    <row r="33" spans="1:6" ht="23">
      <c r="A33" s="46"/>
      <c r="F33" s="47" t="s">
        <v>172</v>
      </c>
    </row>
    <row r="34" spans="1:6" ht="23">
      <c r="F34" s="50" t="s">
        <v>521</v>
      </c>
    </row>
    <row r="36" spans="1:6" ht="18">
      <c r="A36" s="49" t="s">
        <v>299</v>
      </c>
    </row>
    <row r="37" spans="1:6" ht="18">
      <c r="A37" s="122" t="s">
        <v>274</v>
      </c>
    </row>
    <row r="38" spans="1:6" ht="18">
      <c r="A38" s="122" t="s">
        <v>528</v>
      </c>
    </row>
    <row r="39" spans="1:6" ht="18">
      <c r="A39" s="213"/>
    </row>
  </sheetData>
  <phoneticPr fontId="9" type="noConversion"/>
  <pageMargins left="0.75" right="0.75" top="1" bottom="1" header="0.5" footer="0.5"/>
  <pageSetup scale="69" orientation="portrait" verticalDpi="96"/>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27"/>
  <sheetViews>
    <sheetView workbookViewId="0">
      <selection activeCell="A15" sqref="A15"/>
    </sheetView>
  </sheetViews>
  <sheetFormatPr baseColWidth="10" defaultColWidth="8.7109375" defaultRowHeight="16"/>
  <cols>
    <col min="1" max="1" width="20.42578125" customWidth="1"/>
    <col min="2" max="4" width="16.5703125" customWidth="1"/>
    <col min="5" max="5" width="17.7109375" customWidth="1"/>
  </cols>
  <sheetData>
    <row r="1" spans="1:5" ht="30.75" customHeight="1">
      <c r="A1" s="223" t="s">
        <v>402</v>
      </c>
      <c r="B1" s="223"/>
      <c r="C1" s="223"/>
      <c r="D1" s="223"/>
      <c r="E1" s="224"/>
    </row>
    <row r="2" spans="1:5" ht="56.25" customHeight="1">
      <c r="A2" s="158"/>
      <c r="B2" s="158" t="s">
        <v>292</v>
      </c>
      <c r="C2" s="158" t="s">
        <v>293</v>
      </c>
      <c r="D2" s="158" t="s">
        <v>294</v>
      </c>
      <c r="E2" s="158" t="s">
        <v>5</v>
      </c>
    </row>
    <row r="3" spans="1:5" ht="21" customHeight="1">
      <c r="A3" s="159"/>
      <c r="B3" s="160" t="s">
        <v>49</v>
      </c>
      <c r="C3" s="160" t="s">
        <v>50</v>
      </c>
      <c r="D3" s="160" t="s">
        <v>51</v>
      </c>
      <c r="E3" s="160" t="s">
        <v>53</v>
      </c>
    </row>
    <row r="4" spans="1:5" ht="18.75" customHeight="1">
      <c r="A4" s="43"/>
      <c r="B4" s="43"/>
      <c r="C4" s="43"/>
      <c r="D4" s="44"/>
      <c r="E4" s="44"/>
    </row>
    <row r="5" spans="1:5" ht="36" customHeight="1">
      <c r="A5" s="193" t="s">
        <v>390</v>
      </c>
      <c r="B5" s="195">
        <f>Table_Incomegrowth!B133</f>
        <v>7.5162606258407649E-3</v>
      </c>
      <c r="C5" s="195">
        <f>Table_Incomegrowth!E133</f>
        <v>2.7447574097692273E-2</v>
      </c>
      <c r="D5" s="195">
        <f>Table_Incomegrowth!K133</f>
        <v>3.5030320886124677E-3</v>
      </c>
      <c r="E5" s="194">
        <f>Table_Incomegrowth!E172</f>
        <v>0.50218959623345205</v>
      </c>
    </row>
    <row r="6" spans="1:5" ht="15.75" customHeight="1">
      <c r="A6" s="161"/>
      <c r="B6" s="162"/>
      <c r="C6" s="162"/>
      <c r="D6" s="162"/>
      <c r="E6" s="165"/>
    </row>
    <row r="7" spans="1:5" ht="36" customHeight="1">
      <c r="A7" s="161" t="s">
        <v>295</v>
      </c>
      <c r="B7" s="162">
        <f>Table_Incomegrowth!B127</f>
        <v>3.9864788522309125E-2</v>
      </c>
      <c r="C7" s="162">
        <f>Table_Incomegrowth!E127</f>
        <v>0.10309304751344395</v>
      </c>
      <c r="D7" s="162">
        <f>Table_Incomegrowth!K127</f>
        <v>2.6762878725576034E-2</v>
      </c>
      <c r="E7" s="165">
        <f>Table_Incomegrowth!E173</f>
        <v>0.44664613678260923</v>
      </c>
    </row>
    <row r="8" spans="1:5" ht="36" customHeight="1">
      <c r="A8" s="161" t="s">
        <v>381</v>
      </c>
      <c r="B8" s="162">
        <f>Table_Incomegrowth!B135</f>
        <v>-6.0460020966516148E-2</v>
      </c>
      <c r="C8" s="162">
        <f>Table_Incomegrowth!E135</f>
        <v>-0.16827986800530148</v>
      </c>
      <c r="D8" s="162">
        <f>Table_Incomegrowth!K135</f>
        <v>-3.2991069013123764E-2</v>
      </c>
      <c r="E8" s="165">
        <f>Table_Incomegrowth!E174</f>
        <v>0.5657006782343541</v>
      </c>
    </row>
    <row r="9" spans="1:5" ht="36" customHeight="1">
      <c r="A9" s="161" t="s">
        <v>16</v>
      </c>
      <c r="B9" s="162">
        <f>Table_Incomegrowth!B129</f>
        <v>3.0299709689525223E-2</v>
      </c>
      <c r="C9" s="162">
        <f>Table_Incomegrowth!E129</f>
        <v>0.10100925203713773</v>
      </c>
      <c r="D9" s="162">
        <f>Table_Incomegrowth!K129</f>
        <v>1.3294482698797294E-2</v>
      </c>
      <c r="E9" s="165">
        <f>Table_Incomegrowth!E175</f>
        <v>0.64742627769392025</v>
      </c>
    </row>
    <row r="10" spans="1:5" ht="36" customHeight="1">
      <c r="A10" s="161" t="s">
        <v>387</v>
      </c>
      <c r="B10" s="162">
        <f>Table_Incomegrowth!B131</f>
        <v>-9.1314605277664995E-2</v>
      </c>
      <c r="C10" s="162">
        <f>Table_Incomegrowth!E131</f>
        <v>-0.20215411415271345</v>
      </c>
      <c r="D10" s="162">
        <f>Table_Incomegrowth!K131</f>
        <v>-5.9880816181139829E-2</v>
      </c>
      <c r="E10" s="165">
        <f>Table_Incomegrowth!E179</f>
        <v>0.49009892404307065</v>
      </c>
    </row>
    <row r="11" spans="1:5" ht="36" customHeight="1">
      <c r="A11" s="161" t="s">
        <v>389</v>
      </c>
      <c r="B11" s="162">
        <f>Table_Incomegrowth!B163</f>
        <v>2.0872415999441563E-2</v>
      </c>
      <c r="C11" s="162">
        <f>Table_Incomegrowth!E163</f>
        <v>0.11913399188679907</v>
      </c>
      <c r="D11" s="162">
        <f>Table_Incomegrowth!K163</f>
        <v>-8.7135231681012559E-4</v>
      </c>
      <c r="E11" s="165">
        <f>Table_Incomegrowth!E180</f>
        <v>0.90800109535817775</v>
      </c>
    </row>
    <row r="12" spans="1:5" ht="10.5" customHeight="1">
      <c r="A12" s="134"/>
      <c r="B12" s="134"/>
      <c r="C12" s="135"/>
      <c r="D12" s="134"/>
      <c r="E12" s="134"/>
    </row>
    <row r="13" spans="1:5">
      <c r="A13" s="36"/>
      <c r="B13" s="36"/>
      <c r="D13" s="36"/>
      <c r="E13" s="36"/>
    </row>
    <row r="14" spans="1:5">
      <c r="A14" s="142" t="s">
        <v>296</v>
      </c>
      <c r="B14" s="36"/>
      <c r="D14" s="36"/>
      <c r="E14" s="36"/>
    </row>
    <row r="15" spans="1:5">
      <c r="A15" s="142" t="s">
        <v>35</v>
      </c>
      <c r="B15" s="36"/>
      <c r="D15" s="36"/>
      <c r="E15" s="36"/>
    </row>
    <row r="16" spans="1:5">
      <c r="A16" s="142" t="s">
        <v>6</v>
      </c>
      <c r="B16" s="36"/>
      <c r="D16" s="36"/>
      <c r="E16" s="36"/>
    </row>
    <row r="17" spans="1:5">
      <c r="A17" s="142" t="s">
        <v>18</v>
      </c>
      <c r="B17" s="36"/>
      <c r="D17" s="36"/>
      <c r="E17" s="36"/>
    </row>
    <row r="18" spans="1:5">
      <c r="A18" s="142" t="s">
        <v>14</v>
      </c>
      <c r="B18" s="36"/>
      <c r="D18" s="36"/>
      <c r="E18" s="36"/>
    </row>
    <row r="19" spans="1:5">
      <c r="A19" s="142" t="s">
        <v>401</v>
      </c>
      <c r="B19" s="36"/>
      <c r="D19" s="36"/>
      <c r="E19" s="36"/>
    </row>
    <row r="20" spans="1:5">
      <c r="A20" s="36"/>
      <c r="B20" s="36"/>
      <c r="D20" s="36"/>
      <c r="E20" s="36"/>
    </row>
    <row r="21" spans="1:5">
      <c r="A21" s="36"/>
      <c r="B21" s="36"/>
      <c r="D21" s="36"/>
      <c r="E21" s="36"/>
    </row>
    <row r="22" spans="1:5">
      <c r="A22" s="36"/>
      <c r="B22" s="36"/>
      <c r="D22" s="36"/>
      <c r="E22" s="36"/>
    </row>
    <row r="23" spans="1:5">
      <c r="A23" s="36"/>
      <c r="B23" s="36"/>
      <c r="D23" s="36"/>
      <c r="E23" s="36"/>
    </row>
    <row r="24" spans="1:5">
      <c r="A24" s="36"/>
      <c r="B24" s="36"/>
      <c r="D24" s="36"/>
      <c r="E24" s="36"/>
    </row>
    <row r="25" spans="1:5">
      <c r="A25" s="36"/>
      <c r="B25" s="36"/>
      <c r="C25" s="37"/>
      <c r="D25" s="36"/>
      <c r="E25" s="36"/>
    </row>
    <row r="26" spans="1:5">
      <c r="A26" s="36"/>
      <c r="B26" s="36"/>
      <c r="D26" s="36"/>
      <c r="E26" s="36"/>
    </row>
    <row r="27" spans="1:5">
      <c r="A27" s="36"/>
      <c r="B27" s="36"/>
      <c r="D27" s="36"/>
      <c r="E27" s="36"/>
    </row>
  </sheetData>
  <mergeCells count="1">
    <mergeCell ref="A1:E1"/>
  </mergeCells>
  <phoneticPr fontId="0" type="noConversion"/>
  <pageMargins left="0.75" right="0.75" top="1" bottom="1" header="0.5" footer="0.5"/>
  <pageSetup scale="85" orientation="portrait" verticalDpi="1200"/>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33:F38"/>
  <sheetViews>
    <sheetView zoomScaleNormal="100" workbookViewId="0">
      <selection activeCell="G37" sqref="G37"/>
    </sheetView>
  </sheetViews>
  <sheetFormatPr baseColWidth="10" defaultColWidth="8.7109375" defaultRowHeight="16"/>
  <sheetData>
    <row r="33" spans="1:6" ht="23">
      <c r="A33" s="46"/>
      <c r="F33" s="47" t="s">
        <v>172</v>
      </c>
    </row>
    <row r="34" spans="1:6" ht="23">
      <c r="F34" s="50" t="s">
        <v>483</v>
      </c>
    </row>
    <row r="36" spans="1:6" ht="18">
      <c r="A36" s="49"/>
    </row>
    <row r="37" spans="1:6" ht="18">
      <c r="A37" s="122"/>
    </row>
    <row r="38" spans="1:6" ht="18">
      <c r="A38" s="122"/>
    </row>
  </sheetData>
  <phoneticPr fontId="0" type="noConversion"/>
  <pageMargins left="0.75" right="0.75" top="1" bottom="1" header="0.5" footer="0.5"/>
  <pageSetup fitToWidth="0" orientation="portrait" verticalDpi="96"/>
  <headerFooter alignWithMargins="0"/>
  <colBreaks count="1" manualBreakCount="1">
    <brk id="10" max="1048575" man="1"/>
  </colBreaks>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U1729"/>
  <sheetViews>
    <sheetView zoomScale="125" zoomScaleNormal="125" workbookViewId="0">
      <selection activeCell="G4" sqref="G4"/>
    </sheetView>
  </sheetViews>
  <sheetFormatPr baseColWidth="10" defaultColWidth="8.85546875" defaultRowHeight="13"/>
  <cols>
    <col min="1" max="87" width="5.28515625" style="2" customWidth="1"/>
    <col min="88" max="16384" width="8.85546875" style="2"/>
  </cols>
  <sheetData>
    <row r="1" spans="1:21" ht="9.75" customHeight="1">
      <c r="A1" s="1"/>
      <c r="B1" s="1"/>
      <c r="C1" s="1"/>
      <c r="D1" s="1"/>
      <c r="E1" s="1"/>
      <c r="F1" s="1"/>
      <c r="G1" s="1"/>
      <c r="H1" s="1"/>
      <c r="I1" s="1"/>
      <c r="J1" s="1"/>
      <c r="K1" s="1"/>
      <c r="L1" s="1"/>
      <c r="M1" s="1"/>
      <c r="N1" s="1"/>
      <c r="O1" s="1"/>
      <c r="P1" s="1"/>
      <c r="Q1" s="1"/>
      <c r="R1" s="1"/>
      <c r="S1" s="1"/>
      <c r="T1" s="1"/>
      <c r="U1" s="1"/>
    </row>
    <row r="2" spans="1:21" ht="9.75" customHeight="1">
      <c r="A2" s="1"/>
      <c r="B2" s="1" t="s">
        <v>298</v>
      </c>
      <c r="C2" s="1"/>
      <c r="D2" s="1"/>
      <c r="E2" s="1" t="s">
        <v>297</v>
      </c>
      <c r="F2" s="1"/>
      <c r="G2" s="1"/>
      <c r="H2" s="1"/>
      <c r="I2" s="1"/>
      <c r="J2" s="1"/>
      <c r="K2" s="1"/>
      <c r="L2" s="1"/>
      <c r="M2" s="1"/>
      <c r="N2" s="1"/>
      <c r="O2" s="1"/>
      <c r="P2" s="1"/>
      <c r="Q2" s="1"/>
      <c r="R2" s="1"/>
      <c r="S2" s="1"/>
      <c r="T2" s="1"/>
      <c r="U2" s="1"/>
    </row>
    <row r="3" spans="1:21" ht="9.75" customHeight="1">
      <c r="A3" s="1"/>
      <c r="B3" s="1" t="s">
        <v>341</v>
      </c>
      <c r="C3" s="1" t="s">
        <v>342</v>
      </c>
      <c r="D3" s="1" t="s">
        <v>197</v>
      </c>
      <c r="E3" s="1" t="s">
        <v>529</v>
      </c>
      <c r="F3" s="1" t="s">
        <v>530</v>
      </c>
      <c r="G3" s="1" t="s">
        <v>531</v>
      </c>
      <c r="H3" s="1"/>
      <c r="I3" s="1"/>
      <c r="J3" s="1"/>
      <c r="K3" s="1"/>
      <c r="L3" s="1"/>
      <c r="M3" s="1"/>
      <c r="N3" s="1"/>
      <c r="O3" s="1"/>
      <c r="P3" s="1"/>
      <c r="Q3" s="1"/>
      <c r="R3" s="1"/>
      <c r="S3" s="1"/>
      <c r="T3" s="1"/>
      <c r="U3" s="1"/>
    </row>
    <row r="4" spans="1:21" ht="9.75" customHeight="1">
      <c r="A4" s="1">
        <v>1913</v>
      </c>
      <c r="B4" s="4"/>
      <c r="C4" s="4"/>
      <c r="D4" s="4">
        <f>0.01*'Table A1'!D6</f>
        <v>0.17960041861867687</v>
      </c>
      <c r="E4" s="1"/>
      <c r="F4" s="1"/>
      <c r="G4" s="4">
        <f>0.01*'Table A3'!D6</f>
        <v>0.17960041861867684</v>
      </c>
      <c r="H4" s="1"/>
      <c r="I4" s="1"/>
      <c r="J4" s="1"/>
      <c r="K4" s="1"/>
      <c r="L4" s="1"/>
      <c r="M4" s="1"/>
      <c r="N4" s="1"/>
      <c r="O4" s="1"/>
      <c r="P4" s="1"/>
      <c r="Q4" s="1"/>
      <c r="R4" s="1"/>
      <c r="S4" s="1"/>
      <c r="T4" s="1"/>
      <c r="U4" s="1"/>
    </row>
    <row r="5" spans="1:21" ht="9.75" customHeight="1">
      <c r="A5" s="1">
        <v>1914</v>
      </c>
      <c r="B5" s="4"/>
      <c r="C5" s="4"/>
      <c r="D5" s="4">
        <f>0.01*'Table A1'!D7</f>
        <v>0.1815794105921632</v>
      </c>
      <c r="E5" s="1"/>
      <c r="F5" s="1"/>
      <c r="G5" s="4">
        <f>0.01*'Table A3'!D7</f>
        <v>0.1815794105921632</v>
      </c>
      <c r="H5" s="1"/>
      <c r="I5" s="1"/>
      <c r="J5" s="1"/>
      <c r="K5" s="1"/>
      <c r="L5" s="1"/>
      <c r="M5" s="1"/>
      <c r="N5" s="1"/>
      <c r="O5" s="1"/>
      <c r="P5" s="1"/>
      <c r="Q5" s="1"/>
      <c r="R5" s="1"/>
      <c r="S5" s="1"/>
      <c r="T5" s="1"/>
      <c r="U5" s="1"/>
    </row>
    <row r="6" spans="1:21" ht="9.75" customHeight="1">
      <c r="A6" s="1">
        <v>1915</v>
      </c>
      <c r="B6" s="4"/>
      <c r="C6" s="4"/>
      <c r="D6" s="4">
        <f>0.01*'Table A1'!D8</f>
        <v>0.17577725000000002</v>
      </c>
      <c r="E6" s="1"/>
      <c r="F6" s="1"/>
      <c r="G6" s="4">
        <f>0.01*'Table A3'!D8</f>
        <v>0.1757772211527503</v>
      </c>
      <c r="H6" s="1"/>
      <c r="I6" s="1"/>
      <c r="J6" s="1"/>
      <c r="K6" s="1"/>
      <c r="L6" s="1"/>
      <c r="M6" s="1"/>
      <c r="N6" s="1"/>
      <c r="O6" s="1"/>
      <c r="P6" s="1"/>
      <c r="Q6" s="1"/>
      <c r="R6" s="1"/>
      <c r="S6" s="1"/>
      <c r="T6" s="1"/>
      <c r="U6" s="1"/>
    </row>
    <row r="7" spans="1:21" ht="9.75" customHeight="1">
      <c r="A7" s="1">
        <v>1916</v>
      </c>
      <c r="B7" s="4"/>
      <c r="C7" s="4"/>
      <c r="D7" s="4">
        <f>0.01*'Table A1'!D9</f>
        <v>0.18573066775406247</v>
      </c>
      <c r="E7" s="1"/>
      <c r="F7" s="1"/>
      <c r="G7" s="4">
        <f>0.01*'Table A3'!D9</f>
        <v>0.19310755788605957</v>
      </c>
      <c r="H7" s="1"/>
      <c r="I7" s="1"/>
      <c r="J7" s="1"/>
      <c r="K7" s="1"/>
      <c r="L7" s="1"/>
      <c r="M7" s="1"/>
      <c r="N7" s="1"/>
      <c r="O7" s="1"/>
      <c r="P7" s="1"/>
      <c r="Q7" s="1"/>
      <c r="R7" s="1"/>
      <c r="S7" s="1"/>
      <c r="T7" s="1"/>
      <c r="U7" s="1"/>
    </row>
    <row r="8" spans="1:21" ht="9.75" customHeight="1">
      <c r="A8" s="1">
        <v>1917</v>
      </c>
      <c r="B8" s="4">
        <f>0.01*'Table A1'!I10</f>
        <v>9.9524935179020932E-2</v>
      </c>
      <c r="C8" s="4">
        <f>0.01*'Table A1'!J10</f>
        <v>0.12735060899125261</v>
      </c>
      <c r="D8" s="4">
        <f>0.01*'Table A1'!D10</f>
        <v>0.17599487458195232</v>
      </c>
      <c r="E8" s="4">
        <f>0.01*'Table A3'!I10</f>
        <v>9.8661181619416921E-2</v>
      </c>
      <c r="F8" s="4">
        <f>0.01*'Table A3'!J10</f>
        <v>0.12904391187869899</v>
      </c>
      <c r="G8" s="4">
        <f>0.01*'Table A3'!D10</f>
        <v>0.17737148100278474</v>
      </c>
      <c r="H8" s="1"/>
      <c r="I8" s="1"/>
      <c r="J8" s="1"/>
      <c r="K8" s="1"/>
      <c r="L8" s="1"/>
      <c r="M8" s="1"/>
      <c r="N8" s="1"/>
      <c r="O8" s="1"/>
      <c r="P8" s="1"/>
      <c r="Q8" s="1"/>
      <c r="R8" s="1"/>
      <c r="S8" s="1"/>
      <c r="T8" s="1"/>
      <c r="U8" s="1"/>
    </row>
    <row r="9" spans="1:21" ht="9.75" customHeight="1">
      <c r="A9" s="1">
        <v>1918</v>
      </c>
      <c r="B9" s="4">
        <f>0.01*'Table A1'!I11</f>
        <v>0.10605779212634976</v>
      </c>
      <c r="C9" s="4">
        <f>0.01*'Table A1'!J11</f>
        <v>0.13414727863839221</v>
      </c>
      <c r="D9" s="4">
        <f>0.01*'Table A1'!D11</f>
        <v>0.15883220435548376</v>
      </c>
      <c r="E9" s="4">
        <f>0.01*'Table A3'!I11</f>
        <v>0.10613652742857756</v>
      </c>
      <c r="F9" s="4">
        <f>0.01*'Table A3'!J11</f>
        <v>0.13531920042262185</v>
      </c>
      <c r="G9" s="4">
        <f>0.01*'Table A3'!D11</f>
        <v>0.15961472661607251</v>
      </c>
      <c r="H9" s="1"/>
      <c r="I9" s="1"/>
      <c r="J9" s="1"/>
      <c r="K9" s="1"/>
      <c r="L9" s="1"/>
      <c r="M9" s="1"/>
      <c r="N9" s="1"/>
      <c r="O9" s="1"/>
      <c r="P9" s="1"/>
      <c r="Q9" s="1"/>
      <c r="R9" s="1"/>
      <c r="S9" s="1"/>
      <c r="T9" s="1"/>
      <c r="U9" s="1"/>
    </row>
    <row r="10" spans="1:21" ht="9.75" customHeight="1">
      <c r="A10" s="1">
        <v>1919</v>
      </c>
      <c r="B10" s="4">
        <f>0.01*'Table A1'!I12</f>
        <v>0.10173674459818331</v>
      </c>
      <c r="C10" s="4">
        <f>0.01*'Table A1'!J12</f>
        <v>0.13440234700998305</v>
      </c>
      <c r="D10" s="4">
        <f>0.01*'Table A1'!D12</f>
        <v>0.15867414854522685</v>
      </c>
      <c r="E10" s="4">
        <f>0.01*'Table A3'!I12</f>
        <v>0.10147938715495033</v>
      </c>
      <c r="F10" s="4">
        <f>0.01*'Table A3'!J12</f>
        <v>0.13756920838504957</v>
      </c>
      <c r="G10" s="4">
        <f>0.01*'Table A3'!D12</f>
        <v>0.16410778328022629</v>
      </c>
      <c r="H10" s="1"/>
      <c r="I10" s="1"/>
      <c r="J10" s="1"/>
      <c r="K10" s="1"/>
      <c r="L10" s="1"/>
      <c r="M10" s="1"/>
      <c r="N10" s="1"/>
      <c r="O10" s="1"/>
      <c r="P10" s="1"/>
      <c r="Q10" s="1"/>
      <c r="R10" s="1"/>
      <c r="S10" s="1"/>
      <c r="T10" s="1"/>
      <c r="U10" s="1"/>
    </row>
    <row r="11" spans="1:21" ht="9.75" customHeight="1">
      <c r="A11" s="1">
        <v>1920</v>
      </c>
      <c r="B11" s="4">
        <f>0.01*'Table A1'!I13</f>
        <v>0.10630937105802522</v>
      </c>
      <c r="C11" s="4">
        <f>0.01*'Table A1'!J13</f>
        <v>0.13010408276527344</v>
      </c>
      <c r="D11" s="4">
        <f>0.01*'Table A1'!D13</f>
        <v>0.14459042055439386</v>
      </c>
      <c r="E11" s="4">
        <f>0.01*'Table A3'!I13</f>
        <v>0.10690094003648831</v>
      </c>
      <c r="F11" s="4">
        <f>0.01*'Table A3'!J13</f>
        <v>0.13494200270404597</v>
      </c>
      <c r="G11" s="4">
        <f>0.01*'Table A3'!D13</f>
        <v>0.14829819366320032</v>
      </c>
      <c r="H11" s="1"/>
      <c r="I11" s="1"/>
      <c r="J11" s="1"/>
      <c r="K11" s="1"/>
      <c r="L11" s="1"/>
      <c r="M11" s="1"/>
      <c r="N11" s="1"/>
      <c r="O11" s="1"/>
      <c r="P11" s="1"/>
      <c r="Q11" s="1"/>
      <c r="R11" s="1"/>
      <c r="S11" s="1"/>
      <c r="T11" s="1"/>
      <c r="U11" s="1"/>
    </row>
    <row r="12" spans="1:21" ht="9.75" customHeight="1">
      <c r="A12" s="1">
        <v>1921</v>
      </c>
      <c r="B12" s="4">
        <f>0.01*'Table A1'!I14</f>
        <v>0.12402665781655652</v>
      </c>
      <c r="C12" s="4">
        <f>0.01*'Table A1'!J14</f>
        <v>0.14984130871846468</v>
      </c>
      <c r="D12" s="4">
        <f>0.01*'Table A1'!D14</f>
        <v>0.15472929986471554</v>
      </c>
      <c r="E12" s="4">
        <f>0.01*'Table A3'!I14</f>
        <v>0.12376932437615897</v>
      </c>
      <c r="F12" s="4">
        <f>0.01*'Table A3'!J14</f>
        <v>0.15166208341552023</v>
      </c>
      <c r="G12" s="4">
        <f>0.01*'Table A3'!D14</f>
        <v>0.15637915884632855</v>
      </c>
      <c r="H12" s="1"/>
      <c r="I12" s="1"/>
      <c r="J12" s="1"/>
      <c r="K12" s="1"/>
      <c r="L12" s="1"/>
      <c r="M12" s="1"/>
      <c r="N12" s="1"/>
      <c r="O12" s="1"/>
      <c r="P12" s="1"/>
      <c r="Q12" s="1"/>
      <c r="R12" s="1"/>
      <c r="S12" s="1"/>
      <c r="T12" s="1"/>
      <c r="U12" s="1"/>
    </row>
    <row r="13" spans="1:21" ht="9.75" customHeight="1">
      <c r="A13" s="1">
        <v>1922</v>
      </c>
      <c r="B13" s="4">
        <f>0.01*'Table A1'!I15</f>
        <v>0.11895768352952343</v>
      </c>
      <c r="C13" s="4">
        <f>0.01*'Table A1'!J15</f>
        <v>0.14760465584264826</v>
      </c>
      <c r="D13" s="4">
        <f>0.01*'Table A1'!D15</f>
        <v>0.16292319490434096</v>
      </c>
      <c r="E13" s="4">
        <f>0.01*'Table A3'!I15</f>
        <v>0.11776492874998998</v>
      </c>
      <c r="F13" s="4">
        <f>0.01*'Table A3'!J15</f>
        <v>0.14887356369453883</v>
      </c>
      <c r="G13" s="4">
        <f>0.01*'Table A3'!D15</f>
        <v>0.17057628417064824</v>
      </c>
      <c r="H13" s="1"/>
      <c r="I13" s="1"/>
      <c r="J13" s="1"/>
      <c r="K13" s="1"/>
      <c r="L13" s="1"/>
      <c r="M13" s="1"/>
      <c r="N13" s="1"/>
      <c r="O13" s="1"/>
      <c r="P13" s="1"/>
      <c r="Q13" s="1"/>
      <c r="R13" s="1"/>
      <c r="S13" s="1"/>
      <c r="T13" s="1"/>
      <c r="U13" s="1"/>
    </row>
    <row r="14" spans="1:21" ht="9.75" customHeight="1">
      <c r="A14" s="1">
        <v>1923</v>
      </c>
      <c r="B14" s="4">
        <f>0.01*'Table A1'!I16</f>
        <v>0.11640894013390728</v>
      </c>
      <c r="C14" s="4">
        <f>0.01*'Table A1'!J16</f>
        <v>0.13957653374364018</v>
      </c>
      <c r="D14" s="4">
        <f>0.01*'Table A1'!D16</f>
        <v>0.14991004682031273</v>
      </c>
      <c r="E14" s="4">
        <f>0.01*'Table A3'!I16</f>
        <v>0.11684395587269368</v>
      </c>
      <c r="F14" s="4">
        <f>0.01*'Table A3'!J16</f>
        <v>0.1413436190179973</v>
      </c>
      <c r="G14" s="4">
        <f>0.01*'Table A3'!D16</f>
        <v>0.15642493090768797</v>
      </c>
      <c r="H14" s="1"/>
      <c r="I14" s="1"/>
      <c r="J14" s="1"/>
      <c r="K14" s="1"/>
      <c r="L14" s="1"/>
      <c r="M14" s="1"/>
      <c r="N14" s="1"/>
      <c r="O14" s="1"/>
      <c r="P14" s="1"/>
      <c r="Q14" s="1"/>
      <c r="R14" s="1"/>
      <c r="S14" s="1"/>
      <c r="T14" s="1"/>
      <c r="U14" s="1"/>
    </row>
    <row r="15" spans="1:21" ht="9.75" customHeight="1">
      <c r="A15" s="1">
        <v>1924</v>
      </c>
      <c r="B15" s="4">
        <f>0.01*'Table A1'!I17</f>
        <v>0.12336037524047935</v>
      </c>
      <c r="C15" s="4">
        <f>0.01*'Table A1'!J17</f>
        <v>0.14611970262259391</v>
      </c>
      <c r="D15" s="4">
        <f>0.01*'Table A1'!D17</f>
        <v>0.16315906869089505</v>
      </c>
      <c r="E15" s="4">
        <f>0.01*'Table A3'!I17</f>
        <v>0.12294966972422365</v>
      </c>
      <c r="F15" s="4">
        <f>0.01*'Table A3'!J17</f>
        <v>0.14688995507577701</v>
      </c>
      <c r="G15" s="4">
        <f>0.01*'Table A3'!D17</f>
        <v>0.17423080267847396</v>
      </c>
      <c r="H15" s="1"/>
      <c r="I15" s="1"/>
      <c r="J15" s="1"/>
      <c r="K15" s="1"/>
      <c r="L15" s="1"/>
      <c r="M15" s="1"/>
      <c r="N15" s="1"/>
      <c r="O15" s="1"/>
      <c r="P15" s="1"/>
      <c r="Q15" s="1"/>
      <c r="R15" s="1"/>
      <c r="S15" s="1"/>
      <c r="T15" s="1"/>
      <c r="U15" s="1"/>
    </row>
    <row r="16" spans="1:21" ht="9.75" customHeight="1">
      <c r="A16" s="1">
        <v>1925</v>
      </c>
      <c r="B16" s="4">
        <f>0.01*'Table A1'!I18</f>
        <v>0.11701303697960733</v>
      </c>
      <c r="C16" s="4">
        <f>0.01*'Table A1'!J18</f>
        <v>0.14862699060465492</v>
      </c>
      <c r="D16" s="4">
        <f>0.01*'Table A1'!D18</f>
        <v>0.17602806588875772</v>
      </c>
      <c r="E16" s="4">
        <f>0.01*'Table A3'!I18</f>
        <v>0.11344553742638319</v>
      </c>
      <c r="F16" s="4">
        <f>0.01*'Table A3'!J18</f>
        <v>0.14765018321509182</v>
      </c>
      <c r="G16" s="4">
        <f>0.01*'Table A3'!D18</f>
        <v>0.20244504854676584</v>
      </c>
      <c r="H16" s="1"/>
      <c r="I16" s="1"/>
      <c r="J16" s="1"/>
      <c r="K16" s="1"/>
      <c r="L16" s="1"/>
      <c r="M16" s="1"/>
      <c r="N16" s="1"/>
      <c r="O16" s="1"/>
      <c r="P16" s="1"/>
      <c r="Q16" s="1"/>
      <c r="R16" s="1"/>
      <c r="S16" s="1"/>
      <c r="T16" s="1"/>
      <c r="U16" s="1"/>
    </row>
    <row r="17" spans="1:21" ht="9.75" customHeight="1">
      <c r="A17" s="1">
        <v>1926</v>
      </c>
      <c r="B17" s="4">
        <f>0.01*'Table A1'!I19</f>
        <v>0.11316632032370574</v>
      </c>
      <c r="C17" s="4">
        <f>0.01*'Table A1'!J19</f>
        <v>0.14740856233172842</v>
      </c>
      <c r="D17" s="4">
        <f>0.01*'Table A1'!D19</f>
        <v>0.18011497014310468</v>
      </c>
      <c r="E17" s="4">
        <f>0.01*'Table A3'!I19</f>
        <v>0.11096649778448509</v>
      </c>
      <c r="F17" s="4">
        <f>0.01*'Table A3'!J19</f>
        <v>0.1470473459999129</v>
      </c>
      <c r="G17" s="4">
        <f>0.01*'Table A3'!D19</f>
        <v>0.19909051389797591</v>
      </c>
      <c r="H17" s="1"/>
      <c r="I17" s="1"/>
      <c r="J17" s="1"/>
      <c r="K17" s="1"/>
      <c r="L17" s="1"/>
      <c r="M17" s="1"/>
      <c r="N17" s="1"/>
      <c r="O17" s="1"/>
      <c r="P17" s="1"/>
      <c r="Q17" s="1"/>
      <c r="R17" s="1"/>
      <c r="S17" s="1"/>
      <c r="T17" s="1"/>
      <c r="U17" s="1"/>
    </row>
    <row r="18" spans="1:21" ht="9.75" customHeight="1">
      <c r="A18" s="1">
        <v>1927</v>
      </c>
      <c r="B18" s="4">
        <f>0.01*'Table A1'!I20</f>
        <v>0.11234084137991295</v>
      </c>
      <c r="C18" s="4">
        <f>0.01*'Table A1'!J20</f>
        <v>0.1475276343135293</v>
      </c>
      <c r="D18" s="4">
        <f>0.01*'Table A1'!D20</f>
        <v>0.1867888575023515</v>
      </c>
      <c r="E18" s="4">
        <f>0.01*'Table A3'!I20</f>
        <v>0.10977427770227123</v>
      </c>
      <c r="F18" s="4">
        <f>0.01*'Table A3'!J20</f>
        <v>0.14665994457862339</v>
      </c>
      <c r="G18" s="4">
        <f>0.01*'Table A3'!D20</f>
        <v>0.21025033880744509</v>
      </c>
      <c r="H18" s="1"/>
      <c r="I18" s="1"/>
      <c r="J18" s="1"/>
      <c r="K18" s="1"/>
      <c r="L18" s="1"/>
      <c r="M18" s="1"/>
      <c r="N18" s="1"/>
      <c r="O18" s="1"/>
      <c r="P18" s="1"/>
      <c r="Q18" s="1"/>
      <c r="R18" s="1"/>
      <c r="S18" s="1"/>
      <c r="T18" s="1"/>
      <c r="U18" s="1"/>
    </row>
    <row r="19" spans="1:21" ht="9.75" customHeight="1">
      <c r="A19" s="1">
        <v>1928</v>
      </c>
      <c r="B19" s="4">
        <f>0.01*'Table A1'!I21</f>
        <v>0.11321760020906645</v>
      </c>
      <c r="C19" s="4">
        <f>0.01*'Table A1'!J21</f>
        <v>0.15172704167251083</v>
      </c>
      <c r="D19" s="4">
        <f>0.01*'Table A1'!D21</f>
        <v>0.1959871796250888</v>
      </c>
      <c r="E19" s="4">
        <f>0.01*'Table A3'!I21</f>
        <v>0.10725028682332656</v>
      </c>
      <c r="F19" s="4">
        <f>0.01*'Table A3'!J21</f>
        <v>0.14623433411009829</v>
      </c>
      <c r="G19" s="4">
        <f>0.01*'Table A3'!D21</f>
        <v>0.23940249505397071</v>
      </c>
      <c r="H19" s="1"/>
      <c r="I19" s="1"/>
      <c r="J19" s="1"/>
      <c r="K19" s="1"/>
      <c r="L19" s="1"/>
      <c r="M19" s="1"/>
      <c r="N19" s="1"/>
      <c r="O19" s="1"/>
      <c r="P19" s="1"/>
      <c r="Q19" s="1"/>
      <c r="R19" s="1"/>
      <c r="S19" s="1"/>
      <c r="T19" s="1"/>
      <c r="U19" s="1"/>
    </row>
    <row r="20" spans="1:21" ht="9.75" customHeight="1">
      <c r="A20" s="1">
        <v>1929</v>
      </c>
      <c r="B20" s="4">
        <f>0.01*'Table A1'!I22</f>
        <v>0.10710036120753329</v>
      </c>
      <c r="C20" s="4">
        <f>0.01*'Table A1'!J22</f>
        <v>0.14630463197399859</v>
      </c>
      <c r="D20" s="4">
        <f>0.01*'Table A1'!D22</f>
        <v>0.18417904285315917</v>
      </c>
      <c r="E20" s="4">
        <f>0.01*'Table A3'!I22</f>
        <v>0.10226556591893121</v>
      </c>
      <c r="F20" s="4">
        <f>0.01*'Table A3'!J22</f>
        <v>0.14130147719557543</v>
      </c>
      <c r="G20" s="4">
        <f>0.01*'Table A3'!D22</f>
        <v>0.22352883584556574</v>
      </c>
      <c r="H20" s="1"/>
      <c r="I20" s="1"/>
      <c r="J20" s="1"/>
      <c r="K20" s="1"/>
      <c r="L20" s="1"/>
      <c r="M20" s="1"/>
      <c r="N20" s="1"/>
      <c r="O20" s="1"/>
      <c r="P20" s="1"/>
      <c r="Q20" s="1"/>
      <c r="R20" s="1"/>
      <c r="S20" s="1"/>
      <c r="T20" s="1"/>
      <c r="U20" s="1"/>
    </row>
    <row r="21" spans="1:21" ht="9.75" customHeight="1">
      <c r="A21" s="1">
        <v>1930</v>
      </c>
      <c r="B21" s="4">
        <f>0.01*'Table A1'!I23</f>
        <v>0.11892790315642313</v>
      </c>
      <c r="C21" s="4">
        <f>0.01*'Table A1'!J23</f>
        <v>0.14757865821298791</v>
      </c>
      <c r="D21" s="4">
        <f>0.01*'Table A1'!D23</f>
        <v>0.16422818416449542</v>
      </c>
      <c r="E21" s="4">
        <f>0.01*'Table A3'!I23</f>
        <v>0.11802376359647376</v>
      </c>
      <c r="F21" s="4">
        <f>0.01*'Table A3'!J23</f>
        <v>0.1483980548440843</v>
      </c>
      <c r="G21" s="4">
        <f>0.01*'Table A3'!D23</f>
        <v>0.17223273140378864</v>
      </c>
      <c r="H21" s="1"/>
      <c r="I21" s="1"/>
      <c r="J21" s="1"/>
      <c r="K21" s="1"/>
      <c r="L21" s="1"/>
      <c r="M21" s="1"/>
      <c r="N21" s="1"/>
      <c r="O21" s="1"/>
      <c r="P21" s="1"/>
      <c r="Q21" s="1"/>
      <c r="R21" s="1"/>
      <c r="S21" s="1"/>
      <c r="T21" s="1"/>
      <c r="U21" s="1"/>
    </row>
    <row r="22" spans="1:21" ht="9.75" customHeight="1">
      <c r="A22" s="1">
        <v>1931</v>
      </c>
      <c r="B22" s="4">
        <f>0.01*'Table A1'!I24</f>
        <v>0.13392771655778229</v>
      </c>
      <c r="C22" s="4">
        <f>0.01*'Table A1'!J24</f>
        <v>0.15741628139683803</v>
      </c>
      <c r="D22" s="4">
        <f>0.01*'Table A1'!D24</f>
        <v>0.15270594044223251</v>
      </c>
      <c r="E22" s="4">
        <f>0.01*'Table A3'!I24</f>
        <v>0.13312332994997078</v>
      </c>
      <c r="F22" s="4">
        <f>0.01*'Table A3'!J24</f>
        <v>0.15732408260745653</v>
      </c>
      <c r="G22" s="4">
        <f>0.01*'Table A3'!D24</f>
        <v>0.15498458756689251</v>
      </c>
      <c r="H22" s="1"/>
      <c r="I22" s="1"/>
      <c r="J22" s="1"/>
      <c r="K22" s="1"/>
      <c r="L22" s="1"/>
      <c r="M22" s="1"/>
      <c r="N22" s="1"/>
      <c r="O22" s="1"/>
      <c r="P22" s="1"/>
      <c r="Q22" s="1"/>
      <c r="R22" s="1"/>
      <c r="S22" s="1"/>
      <c r="T22" s="1"/>
      <c r="U22" s="1"/>
    </row>
    <row r="23" spans="1:21" ht="9.75" customHeight="1">
      <c r="A23" s="1">
        <v>1932</v>
      </c>
      <c r="B23" s="4">
        <f>0.01*'Table A1'!I25</f>
        <v>0.13709720710100501</v>
      </c>
      <c r="C23" s="4">
        <f>0.01*'Table A1'!J25</f>
        <v>0.1711233752906294</v>
      </c>
      <c r="D23" s="4">
        <f>0.01*'Table A1'!D25</f>
        <v>0.15478467631887072</v>
      </c>
      <c r="E23" s="4">
        <f>0.01*'Table A3'!I25</f>
        <v>0.1370208846575072</v>
      </c>
      <c r="F23" s="4">
        <f>0.01*'Table A3'!J25</f>
        <v>0.17112193265214998</v>
      </c>
      <c r="G23" s="4">
        <f>0.01*'Table A3'!D25</f>
        <v>0.15555930046295793</v>
      </c>
      <c r="H23" s="1"/>
      <c r="I23" s="1"/>
      <c r="J23" s="1"/>
      <c r="K23" s="1"/>
      <c r="L23" s="1"/>
      <c r="M23" s="1"/>
      <c r="N23" s="1"/>
      <c r="O23" s="1"/>
      <c r="P23" s="1"/>
      <c r="Q23" s="1"/>
      <c r="R23" s="1"/>
      <c r="S23" s="1"/>
      <c r="T23" s="1"/>
      <c r="U23" s="1"/>
    </row>
    <row r="24" spans="1:21" ht="9.75" customHeight="1">
      <c r="A24" s="1">
        <v>1933</v>
      </c>
      <c r="B24" s="4">
        <f>0.01*'Table A1'!I26</f>
        <v>0.12540013235511632</v>
      </c>
      <c r="C24" s="4">
        <f>0.01*'Table A1'!J26</f>
        <v>0.16715503092404863</v>
      </c>
      <c r="D24" s="4">
        <f>0.01*'Table A1'!D26</f>
        <v>0.15770913177787016</v>
      </c>
      <c r="E24" s="4">
        <f>0.01*'Table A3'!I26</f>
        <v>0.12415084014789272</v>
      </c>
      <c r="F24" s="4">
        <f>0.01*'Table A3'!J26</f>
        <v>0.1672664306575232</v>
      </c>
      <c r="G24" s="4">
        <f>0.01*'Table A3'!D26</f>
        <v>0.16460087350020167</v>
      </c>
      <c r="H24" s="1"/>
      <c r="I24" s="1"/>
      <c r="J24" s="1"/>
      <c r="K24" s="1"/>
      <c r="L24" s="1"/>
      <c r="M24" s="1"/>
      <c r="N24" s="1"/>
      <c r="O24" s="1"/>
      <c r="P24" s="1"/>
      <c r="Q24" s="1"/>
      <c r="R24" s="1"/>
      <c r="S24" s="1"/>
      <c r="T24" s="1"/>
      <c r="U24" s="1"/>
    </row>
    <row r="25" spans="1:21" ht="9.75" customHeight="1">
      <c r="A25" s="1">
        <v>1934</v>
      </c>
      <c r="B25" s="4">
        <f>0.01*'Table A1'!I27</f>
        <v>0.12160433693068737</v>
      </c>
      <c r="C25" s="4">
        <f>0.01*'Table A1'!J27</f>
        <v>0.17126457874372603</v>
      </c>
      <c r="D25" s="4">
        <f>0.01*'Table A1'!D27</f>
        <v>0.15868185076417599</v>
      </c>
      <c r="E25" s="4">
        <f>0.01*'Table A3'!I27</f>
        <v>0.12070065170283847</v>
      </c>
      <c r="F25" s="4">
        <f>0.01*'Table A3'!J27</f>
        <v>0.17316487732410848</v>
      </c>
      <c r="G25" s="4">
        <f>0.01*'Table A3'!D27</f>
        <v>0.16396989069448942</v>
      </c>
      <c r="H25" s="1"/>
      <c r="I25" s="1"/>
      <c r="J25" s="1"/>
      <c r="K25" s="1"/>
      <c r="L25" s="1"/>
      <c r="M25" s="1"/>
      <c r="N25" s="1"/>
      <c r="O25" s="1"/>
      <c r="P25" s="1"/>
      <c r="Q25" s="1"/>
      <c r="R25" s="1"/>
      <c r="S25" s="1"/>
      <c r="T25" s="1"/>
      <c r="U25" s="1"/>
    </row>
    <row r="26" spans="1:21" ht="9.75" customHeight="1">
      <c r="A26" s="1">
        <v>1935</v>
      </c>
      <c r="B26" s="4">
        <f>0.01*'Table A1'!I28</f>
        <v>0.1240280140649042</v>
      </c>
      <c r="C26" s="4">
        <f>0.01*'Table A1'!J28</f>
        <v>0.15361873875815876</v>
      </c>
      <c r="D26" s="4">
        <f>0.01*'Table A1'!D28</f>
        <v>0.15628311990462226</v>
      </c>
      <c r="E26" s="4">
        <f>0.01*'Table A3'!I28</f>
        <v>0.12209213875061316</v>
      </c>
      <c r="F26" s="4">
        <f>0.01*'Table A3'!J28</f>
        <v>0.15608483673939097</v>
      </c>
      <c r="G26" s="4">
        <f>0.01*'Table A3'!D28</f>
        <v>0.16676285163429341</v>
      </c>
      <c r="H26" s="1"/>
      <c r="I26" s="1"/>
      <c r="J26" s="1"/>
      <c r="K26" s="1"/>
      <c r="L26" s="1"/>
      <c r="M26" s="1"/>
      <c r="N26" s="1"/>
      <c r="O26" s="1"/>
      <c r="P26" s="1"/>
      <c r="Q26" s="1"/>
      <c r="R26" s="1"/>
      <c r="S26" s="1"/>
      <c r="T26" s="1"/>
      <c r="U26" s="1"/>
    </row>
    <row r="27" spans="1:21" ht="9.75" customHeight="1">
      <c r="A27" s="1">
        <v>1936</v>
      </c>
      <c r="B27" s="4">
        <f>0.01*'Table A1'!I29</f>
        <v>0.12117594288384341</v>
      </c>
      <c r="C27" s="4">
        <f>0.01*'Table A1'!J29</f>
        <v>0.15017430518277902</v>
      </c>
      <c r="D27" s="4">
        <f>0.01*'Table A1'!D29</f>
        <v>0.17637342175901782</v>
      </c>
      <c r="E27" s="4">
        <f>0.01*'Table A3'!I29</f>
        <v>0.11955056398672689</v>
      </c>
      <c r="F27" s="4">
        <f>0.01*'Table A3'!J29</f>
        <v>0.15350474515592019</v>
      </c>
      <c r="G27" s="4">
        <f>0.01*'Table A3'!D29</f>
        <v>0.1928824418021155</v>
      </c>
      <c r="H27" s="1"/>
      <c r="I27" s="1"/>
      <c r="J27" s="1"/>
      <c r="K27" s="1"/>
      <c r="L27" s="1"/>
      <c r="M27" s="1"/>
      <c r="N27" s="1"/>
      <c r="O27" s="1"/>
      <c r="P27" s="1"/>
      <c r="Q27" s="1"/>
      <c r="R27" s="1"/>
      <c r="S27" s="1"/>
      <c r="T27" s="1"/>
      <c r="U27" s="1"/>
    </row>
    <row r="28" spans="1:21" ht="9.75" customHeight="1">
      <c r="A28" s="1">
        <v>1937</v>
      </c>
      <c r="B28" s="4">
        <f>0.01*'Table A1'!I30</f>
        <v>0.11968605363953139</v>
      </c>
      <c r="C28" s="4">
        <f>0.01*'Table A1'!J30</f>
        <v>0.14928840202600857</v>
      </c>
      <c r="D28" s="4">
        <f>0.01*'Table A1'!D30</f>
        <v>0.16450434286791296</v>
      </c>
      <c r="E28" s="4">
        <f>0.01*'Table A3'!I30</f>
        <v>0.11962707012543825</v>
      </c>
      <c r="F28" s="4">
        <f>0.01*'Table A3'!J30</f>
        <v>0.15119363144965636</v>
      </c>
      <c r="G28" s="4">
        <f>0.01*'Table A3'!D30</f>
        <v>0.17149341603070714</v>
      </c>
      <c r="H28" s="1"/>
      <c r="I28" s="1"/>
      <c r="J28" s="1"/>
      <c r="K28" s="1"/>
      <c r="L28" s="1"/>
      <c r="M28" s="1"/>
      <c r="N28" s="1"/>
      <c r="O28" s="1"/>
      <c r="P28" s="1"/>
      <c r="Q28" s="1"/>
      <c r="R28" s="1"/>
      <c r="S28" s="1"/>
      <c r="T28" s="1"/>
      <c r="U28" s="1"/>
    </row>
    <row r="29" spans="1:21" ht="9.75" customHeight="1">
      <c r="A29" s="1">
        <v>1938</v>
      </c>
      <c r="B29" s="4">
        <f>0.01*'Table A1'!I31</f>
        <v>0.12818698467121631</v>
      </c>
      <c r="C29" s="4">
        <f>0.01*'Table A1'!J31</f>
        <v>0.15452808999967554</v>
      </c>
      <c r="D29" s="4">
        <f>0.01*'Table A1'!D31</f>
        <v>0.1472938302542493</v>
      </c>
      <c r="E29" s="4">
        <f>0.01*'Table A3'!I31</f>
        <v>0.12730122122777579</v>
      </c>
      <c r="F29" s="4">
        <f>0.01*'Table A3'!J31</f>
        <v>0.15589792267849109</v>
      </c>
      <c r="G29" s="4">
        <f>0.01*'Table A3'!D31</f>
        <v>0.15754923180145183</v>
      </c>
      <c r="H29" s="1"/>
      <c r="I29" s="1"/>
      <c r="J29" s="1"/>
      <c r="K29" s="1"/>
      <c r="L29" s="1"/>
      <c r="M29" s="1"/>
      <c r="N29" s="1"/>
      <c r="O29" s="1"/>
      <c r="P29" s="1"/>
      <c r="Q29" s="1"/>
      <c r="R29" s="1"/>
      <c r="S29" s="1"/>
      <c r="T29" s="1"/>
      <c r="U29" s="1"/>
    </row>
    <row r="30" spans="1:21" ht="9.75" customHeight="1">
      <c r="A30" s="1">
        <v>1939</v>
      </c>
      <c r="B30" s="4">
        <f>0.01*'Table A1'!I32</f>
        <v>0.13282288467129041</v>
      </c>
      <c r="C30" s="4">
        <f>0.01*'Table A1'!J32</f>
        <v>0.15893573752668486</v>
      </c>
      <c r="D30" s="4">
        <f>0.01*'Table A1'!D32</f>
        <v>0.15393035953166023</v>
      </c>
      <c r="E30" s="4">
        <f>0.01*'Table A3'!I32</f>
        <v>0.13239172394743853</v>
      </c>
      <c r="F30" s="4">
        <f>0.01*'Table A3'!J32</f>
        <v>0.16103255827476801</v>
      </c>
      <c r="G30" s="4">
        <f>0.01*'Table A3'!D32</f>
        <v>0.16175457419534936</v>
      </c>
      <c r="H30" s="1"/>
      <c r="I30" s="1"/>
      <c r="J30" s="1"/>
      <c r="K30" s="1"/>
      <c r="L30" s="1"/>
      <c r="M30" s="1"/>
      <c r="N30" s="1"/>
      <c r="O30" s="1"/>
      <c r="P30" s="1"/>
      <c r="Q30" s="1"/>
      <c r="R30" s="1"/>
      <c r="S30" s="1"/>
      <c r="T30" s="1"/>
      <c r="U30" s="1"/>
    </row>
    <row r="31" spans="1:21" ht="9.75" customHeight="1">
      <c r="A31" s="1">
        <v>1940</v>
      </c>
      <c r="B31" s="4">
        <f>0.01*'Table A1'!I33</f>
        <v>0.13138487803689614</v>
      </c>
      <c r="C31" s="4">
        <f>0.01*'Table A1'!J33</f>
        <v>0.15554161626419646</v>
      </c>
      <c r="D31" s="4">
        <f>0.01*'Table A1'!D33</f>
        <v>0.15733988074633878</v>
      </c>
      <c r="E31" s="4">
        <f>0.01*'Table A3'!I33</f>
        <v>0.13070891184715841</v>
      </c>
      <c r="F31" s="4">
        <f>0.01*'Table A3'!J33</f>
        <v>0.15744167514890969</v>
      </c>
      <c r="G31" s="4">
        <f>0.01*'Table A3'!D33</f>
        <v>0.16478073729414297</v>
      </c>
      <c r="H31" s="1"/>
      <c r="I31" s="1"/>
      <c r="J31" s="1"/>
      <c r="K31" s="1"/>
      <c r="L31" s="1"/>
      <c r="M31" s="1"/>
      <c r="N31" s="1"/>
      <c r="O31" s="1"/>
      <c r="P31" s="1"/>
      <c r="Q31" s="1"/>
      <c r="R31" s="1"/>
      <c r="S31" s="1"/>
      <c r="T31" s="1"/>
      <c r="U31" s="1"/>
    </row>
    <row r="32" spans="1:21" ht="9.75" customHeight="1">
      <c r="A32" s="1">
        <v>1941</v>
      </c>
      <c r="B32" s="4">
        <f>0.01*'Table A1'!I34</f>
        <v>0.12002108457499745</v>
      </c>
      <c r="C32" s="4">
        <f>0.01*'Table A1'!J34</f>
        <v>0.14009227740856633</v>
      </c>
      <c r="D32" s="4">
        <f>0.01*'Table A1'!D34</f>
        <v>0.15007978377996722</v>
      </c>
      <c r="E32" s="4">
        <f>0.01*'Table A3'!I34</f>
        <v>0.11938406621834941</v>
      </c>
      <c r="F32" s="4">
        <f>0.01*'Table A3'!J34</f>
        <v>0.14206365911198685</v>
      </c>
      <c r="G32" s="4">
        <f>0.01*'Table A3'!D34</f>
        <v>0.15785567024243194</v>
      </c>
      <c r="H32" s="1"/>
      <c r="I32" s="1"/>
      <c r="J32" s="1"/>
      <c r="K32" s="1"/>
      <c r="L32" s="1"/>
      <c r="M32" s="1"/>
      <c r="N32" s="1"/>
      <c r="O32" s="1"/>
      <c r="P32" s="1"/>
      <c r="Q32" s="1"/>
      <c r="R32" s="1"/>
      <c r="S32" s="1"/>
      <c r="T32" s="1"/>
      <c r="U32" s="1"/>
    </row>
    <row r="33" spans="1:21" ht="9.75" customHeight="1">
      <c r="A33" s="1">
        <v>1942</v>
      </c>
      <c r="B33" s="4">
        <f>0.01*'Table A1'!I35</f>
        <v>0.10386784893704083</v>
      </c>
      <c r="C33" s="4">
        <f>0.01*'Table A1'!J35</f>
        <v>0.12201957162023633</v>
      </c>
      <c r="D33" s="4">
        <f>0.01*'Table A1'!D35</f>
        <v>0.12905441063638765</v>
      </c>
      <c r="E33" s="4">
        <f>0.01*'Table A3'!I35</f>
        <v>0.10324907909240157</v>
      </c>
      <c r="F33" s="4">
        <f>0.01*'Table A3'!J35</f>
        <v>0.12374286436890543</v>
      </c>
      <c r="G33" s="4">
        <f>0.01*'Table A3'!D35</f>
        <v>0.13428668320893028</v>
      </c>
      <c r="H33" s="1"/>
      <c r="I33" s="1"/>
      <c r="J33" s="1"/>
      <c r="K33" s="1"/>
      <c r="L33" s="1"/>
      <c r="M33" s="1"/>
      <c r="N33" s="1"/>
      <c r="O33" s="1"/>
      <c r="P33" s="1"/>
      <c r="Q33" s="1"/>
      <c r="R33" s="1"/>
      <c r="S33" s="1"/>
      <c r="T33" s="1"/>
      <c r="U33" s="1"/>
    </row>
    <row r="34" spans="1:21" ht="9.75" customHeight="1">
      <c r="A34" s="1">
        <v>1943</v>
      </c>
      <c r="B34" s="4">
        <f>0.01*'Table A1'!I36</f>
        <v>9.6491609354607044E-2</v>
      </c>
      <c r="C34" s="4">
        <f>0.01*'Table A1'!J36</f>
        <v>0.11536108542035094</v>
      </c>
      <c r="D34" s="4">
        <f>0.01*'Table A1'!D36</f>
        <v>0.11484653721380797</v>
      </c>
      <c r="E34" s="4">
        <f>0.01*'Table A3'!I36</f>
        <v>9.6073036660269256E-2</v>
      </c>
      <c r="F34" s="4">
        <f>0.01*'Table A3'!J36</f>
        <v>0.11773124178020644</v>
      </c>
      <c r="G34" s="4">
        <f>0.01*'Table A3'!D36</f>
        <v>0.12309474270890665</v>
      </c>
      <c r="H34" s="1"/>
      <c r="I34" s="1"/>
      <c r="J34" s="1"/>
      <c r="K34" s="1"/>
      <c r="L34" s="1"/>
      <c r="M34" s="1"/>
      <c r="N34" s="1"/>
      <c r="O34" s="1"/>
      <c r="P34" s="1"/>
      <c r="Q34" s="1"/>
      <c r="R34" s="1"/>
      <c r="S34" s="1"/>
      <c r="T34" s="1"/>
      <c r="U34" s="1"/>
    </row>
    <row r="35" spans="1:21" ht="9.75" customHeight="1">
      <c r="A35" s="1">
        <v>1944</v>
      </c>
      <c r="B35" s="4">
        <f>0.01*'Table A1'!I37</f>
        <v>9.7905860661700456E-2</v>
      </c>
      <c r="C35" s="4">
        <f>0.01*'Table A1'!J37</f>
        <v>0.11219613882800238</v>
      </c>
      <c r="D35" s="4">
        <f>0.01*'Table A1'!D37</f>
        <v>0.10538670000257931</v>
      </c>
      <c r="E35" s="4">
        <f>0.01*'Table A3'!I37</f>
        <v>9.7474287952018027E-2</v>
      </c>
      <c r="F35" s="4">
        <f>0.01*'Table A3'!J37</f>
        <v>0.11484167853064886</v>
      </c>
      <c r="G35" s="4">
        <f>0.01*'Table A3'!D37</f>
        <v>0.11280934337188071</v>
      </c>
      <c r="H35" s="1"/>
      <c r="I35" s="1"/>
      <c r="J35" s="1"/>
      <c r="K35" s="1"/>
      <c r="L35" s="1"/>
      <c r="M35" s="1"/>
      <c r="N35" s="1"/>
      <c r="O35" s="1"/>
      <c r="P35" s="1"/>
      <c r="Q35" s="1"/>
      <c r="R35" s="1"/>
      <c r="S35" s="1"/>
      <c r="T35" s="1"/>
      <c r="U35" s="1"/>
    </row>
    <row r="36" spans="1:21" ht="9.75" customHeight="1">
      <c r="A36" s="1">
        <v>1945</v>
      </c>
      <c r="B36" s="4">
        <f>0.01*'Table A1'!I38</f>
        <v>9.7411570617921037E-2</v>
      </c>
      <c r="C36" s="4">
        <f>0.01*'Table A1'!J38</f>
        <v>0.11832237695605455</v>
      </c>
      <c r="D36" s="4">
        <f>0.01*'Table A1'!D38</f>
        <v>0.11071193948809939</v>
      </c>
      <c r="E36" s="4">
        <f>0.01*'Table A3'!I38</f>
        <v>9.628727715440441E-2</v>
      </c>
      <c r="F36" s="4">
        <f>0.01*'Table A3'!J38</f>
        <v>0.1227879163313696</v>
      </c>
      <c r="G36" s="4">
        <f>0.01*'Table A3'!D38</f>
        <v>0.12515791093689743</v>
      </c>
      <c r="H36" s="1"/>
      <c r="I36" s="1"/>
      <c r="J36" s="1"/>
      <c r="K36" s="1"/>
      <c r="L36" s="1"/>
      <c r="M36" s="1"/>
      <c r="N36" s="1"/>
      <c r="O36" s="1"/>
      <c r="P36" s="1"/>
      <c r="Q36" s="1"/>
      <c r="R36" s="1"/>
      <c r="S36" s="1"/>
      <c r="T36" s="1"/>
      <c r="U36" s="1"/>
    </row>
    <row r="37" spans="1:21" ht="9.75" customHeight="1">
      <c r="A37" s="1">
        <v>1946</v>
      </c>
      <c r="B37" s="4">
        <f>0.01*'Table A1'!I39</f>
        <v>9.9586538488038431E-2</v>
      </c>
      <c r="C37" s="4">
        <f>0.01*'Table A1'!J39</f>
        <v>0.1289531444957891</v>
      </c>
      <c r="D37" s="4">
        <f>0.01*'Table A1'!D39</f>
        <v>0.11762425770547628</v>
      </c>
      <c r="E37" s="4">
        <f>0.01*'Table A3'!I39</f>
        <v>9.9341648246549008E-2</v>
      </c>
      <c r="F37" s="4">
        <f>0.01*'Table A3'!J39</f>
        <v>0.13488333869329783</v>
      </c>
      <c r="G37" s="4">
        <f>0.01*'Table A3'!D39</f>
        <v>0.1327705253334413</v>
      </c>
      <c r="H37" s="1"/>
      <c r="I37" s="1"/>
      <c r="J37" s="1"/>
      <c r="K37" s="1"/>
      <c r="L37" s="1"/>
      <c r="M37" s="1"/>
      <c r="N37" s="1"/>
      <c r="O37" s="1"/>
      <c r="P37" s="1"/>
      <c r="Q37" s="1"/>
      <c r="R37" s="1"/>
      <c r="S37" s="1"/>
      <c r="T37" s="1"/>
      <c r="U37" s="1"/>
    </row>
    <row r="38" spans="1:21" ht="9.75" customHeight="1">
      <c r="A38" s="1">
        <v>1947</v>
      </c>
      <c r="B38" s="4">
        <f>0.01*'Table A1'!I40</f>
        <v>9.7177149455914547E-2</v>
      </c>
      <c r="C38" s="4">
        <f>0.01*'Table A1'!J40</f>
        <v>0.12345626723969874</v>
      </c>
      <c r="D38" s="4">
        <f>0.01*'Table A1'!D40</f>
        <v>0.10953835923874256</v>
      </c>
      <c r="E38" s="4">
        <f>0.01*'Table A3'!I40</f>
        <v>9.6696047393842049E-2</v>
      </c>
      <c r="F38" s="4">
        <f>0.01*'Table A3'!J40</f>
        <v>0.12723220701329355</v>
      </c>
      <c r="G38" s="4">
        <f>0.01*'Table A3'!D40</f>
        <v>0.11955055203166751</v>
      </c>
      <c r="H38" s="1"/>
      <c r="I38" s="1"/>
      <c r="J38" s="1"/>
      <c r="K38" s="1"/>
      <c r="L38" s="1"/>
      <c r="M38" s="1"/>
      <c r="N38" s="1"/>
      <c r="O38" s="1"/>
      <c r="P38" s="1"/>
      <c r="Q38" s="1"/>
      <c r="R38" s="1"/>
      <c r="S38" s="1"/>
      <c r="T38" s="1"/>
      <c r="U38" s="1"/>
    </row>
    <row r="39" spans="1:21" ht="9.75" customHeight="1">
      <c r="A39" s="1">
        <v>1948</v>
      </c>
      <c r="B39" s="4">
        <f>0.01*'Table A1'!I41</f>
        <v>0.10024658418609071</v>
      </c>
      <c r="C39" s="4">
        <f>0.01*'Table A1'!J41</f>
        <v>0.12426106752449798</v>
      </c>
      <c r="D39" s="4">
        <f>0.01*'Table A1'!D41</f>
        <v>0.11269872474143945</v>
      </c>
      <c r="E39" s="4">
        <f>0.01*'Table A3'!I41</f>
        <v>9.9582899433307837E-2</v>
      </c>
      <c r="F39" s="4">
        <f>0.01*'Table A3'!J41</f>
        <v>0.12812618372655998</v>
      </c>
      <c r="G39" s="4">
        <f>0.01*'Table A3'!D41</f>
        <v>0.12242600017043001</v>
      </c>
      <c r="H39" s="1"/>
      <c r="I39" s="1"/>
      <c r="J39" s="1"/>
      <c r="K39" s="1"/>
      <c r="L39" s="1"/>
      <c r="M39" s="1"/>
      <c r="N39" s="1"/>
      <c r="O39" s="1"/>
      <c r="P39" s="1"/>
      <c r="Q39" s="1"/>
      <c r="R39" s="1"/>
      <c r="S39" s="1"/>
      <c r="T39" s="1"/>
      <c r="U39" s="1"/>
    </row>
    <row r="40" spans="1:21" ht="9.75" customHeight="1">
      <c r="A40" s="1">
        <v>1949</v>
      </c>
      <c r="B40" s="4">
        <f>0.01*'Table A1'!I42</f>
        <v>0.10301182983739424</v>
      </c>
      <c r="C40" s="4">
        <f>0.01*'Table A1'!J42</f>
        <v>0.12515850404868029</v>
      </c>
      <c r="D40" s="4">
        <f>0.01*'Table A1'!D42</f>
        <v>0.10946064706587993</v>
      </c>
      <c r="E40" s="4">
        <f>0.01*'Table A3'!I42</f>
        <v>0.10245585997297876</v>
      </c>
      <c r="F40" s="4">
        <f>0.01*'Table A3'!J42</f>
        <v>0.12778450164874042</v>
      </c>
      <c r="G40" s="4">
        <f>0.01*'Table A3'!D42</f>
        <v>0.11726960080682737</v>
      </c>
      <c r="H40" s="1"/>
      <c r="I40" s="1"/>
      <c r="J40" s="1"/>
      <c r="K40" s="1"/>
      <c r="L40" s="1"/>
      <c r="M40" s="1"/>
      <c r="N40" s="1"/>
      <c r="O40" s="1"/>
      <c r="P40" s="1"/>
      <c r="Q40" s="1"/>
      <c r="R40" s="1"/>
      <c r="S40" s="1"/>
      <c r="T40" s="1"/>
      <c r="U40" s="1"/>
    </row>
    <row r="41" spans="1:21" ht="9.75" customHeight="1">
      <c r="A41" s="1">
        <v>1950</v>
      </c>
      <c r="B41" s="4">
        <f>0.01*'Table A1'!I43</f>
        <v>9.9998110178134883E-2</v>
      </c>
      <c r="C41" s="4">
        <f>0.01*'Table A1'!J43</f>
        <v>0.12511224094302659</v>
      </c>
      <c r="D41" s="4">
        <f>0.01*'Table A1'!D43</f>
        <v>0.11360065498282972</v>
      </c>
      <c r="E41" s="4">
        <f>0.01*'Table A3'!I43</f>
        <v>0.10029923776492652</v>
      </c>
      <c r="F41" s="4">
        <f>0.01*'Table A3'!J43</f>
        <v>0.12713908144480199</v>
      </c>
      <c r="G41" s="4">
        <f>0.01*'Table A3'!D43</f>
        <v>0.12819535039978586</v>
      </c>
      <c r="H41" s="1"/>
      <c r="I41" s="1"/>
      <c r="J41" s="1"/>
      <c r="K41" s="1"/>
      <c r="L41" s="1"/>
      <c r="M41" s="1"/>
      <c r="N41" s="1"/>
      <c r="O41" s="1"/>
      <c r="P41" s="1"/>
      <c r="Q41" s="1"/>
      <c r="R41" s="1"/>
      <c r="S41" s="1"/>
      <c r="T41" s="1"/>
      <c r="U41" s="1"/>
    </row>
    <row r="42" spans="1:21" ht="9.75" customHeight="1">
      <c r="A42" s="1">
        <v>1951</v>
      </c>
      <c r="B42" s="4">
        <f>0.01*'Table A1'!I44</f>
        <v>0.10149800786556558</v>
      </c>
      <c r="C42" s="4">
        <f>0.01*'Table A1'!J44</f>
        <v>0.12151828759403849</v>
      </c>
      <c r="D42" s="4">
        <f>0.01*'Table A1'!D44</f>
        <v>0.10518335555718981</v>
      </c>
      <c r="E42" s="4">
        <f>0.01*'Table A3'!I44</f>
        <v>0.10016581071788558</v>
      </c>
      <c r="F42" s="4">
        <f>0.01*'Table A3'!J44</f>
        <v>0.12413865270543224</v>
      </c>
      <c r="G42" s="4">
        <f>0.01*'Table A3'!D44</f>
        <v>0.11787105144922104</v>
      </c>
      <c r="H42" s="1"/>
      <c r="I42" s="1"/>
      <c r="J42" s="1"/>
      <c r="K42" s="1"/>
      <c r="L42" s="1"/>
      <c r="M42" s="1"/>
      <c r="N42" s="1"/>
      <c r="O42" s="1"/>
      <c r="P42" s="1"/>
      <c r="Q42" s="1"/>
      <c r="R42" s="1"/>
      <c r="S42" s="1"/>
      <c r="T42" s="1"/>
      <c r="U42" s="1"/>
    </row>
    <row r="43" spans="1:21" ht="9.75" customHeight="1">
      <c r="A43" s="1">
        <v>1952</v>
      </c>
      <c r="B43" s="4">
        <f>0.01*'Table A1'!I45</f>
        <v>0.10227071769756656</v>
      </c>
      <c r="C43" s="4">
        <f>0.01*'Table A1'!J45</f>
        <v>0.12088570111264135</v>
      </c>
      <c r="D43" s="4">
        <f>0.01*'Table A1'!D45</f>
        <v>9.7583202165547417E-2</v>
      </c>
      <c r="E43" s="4">
        <f>0.01*'Table A3'!I45</f>
        <v>0.10142465906101233</v>
      </c>
      <c r="F43" s="4">
        <f>0.01*'Table A3'!J45</f>
        <v>0.12278167137670799</v>
      </c>
      <c r="G43" s="4">
        <f>0.01*'Table A3'!D45</f>
        <v>0.1079087598547829</v>
      </c>
      <c r="H43" s="1"/>
      <c r="I43" s="1"/>
      <c r="J43" s="1"/>
      <c r="K43" s="1"/>
      <c r="L43" s="1"/>
      <c r="M43" s="1"/>
      <c r="N43" s="1"/>
      <c r="O43" s="1"/>
      <c r="P43" s="1"/>
      <c r="Q43" s="1"/>
      <c r="R43" s="1"/>
      <c r="S43" s="1"/>
      <c r="T43" s="1"/>
      <c r="U43" s="1"/>
    </row>
    <row r="44" spans="1:21" ht="9.75" customHeight="1">
      <c r="A44" s="1">
        <v>1953</v>
      </c>
      <c r="B44" s="4">
        <f>0.01*'Table A1'!I46</f>
        <v>0.10373089379144329</v>
      </c>
      <c r="C44" s="4">
        <f>0.01*'Table A1'!J46</f>
        <v>0.11926252718993259</v>
      </c>
      <c r="D44" s="4">
        <f>0.01*'Table A1'!D46</f>
        <v>9.081089770218638E-2</v>
      </c>
      <c r="E44" s="4">
        <f>0.01*'Table A3'!I46</f>
        <v>0.10293902192783783</v>
      </c>
      <c r="F44" s="4">
        <f>0.01*'Table A3'!J46</f>
        <v>0.12111163833963888</v>
      </c>
      <c r="G44" s="4">
        <f>0.01*'Table A3'!D46</f>
        <v>9.9018850353359431E-2</v>
      </c>
      <c r="H44" s="1"/>
      <c r="I44" s="1"/>
      <c r="J44" s="1"/>
      <c r="K44" s="1"/>
      <c r="L44" s="1"/>
      <c r="M44" s="1"/>
      <c r="N44" s="1"/>
      <c r="O44" s="1"/>
      <c r="P44" s="1"/>
      <c r="Q44" s="1"/>
      <c r="R44" s="1"/>
      <c r="S44" s="1"/>
      <c r="T44" s="1"/>
      <c r="U44" s="1"/>
    </row>
    <row r="45" spans="1:21" ht="9.75" customHeight="1">
      <c r="A45" s="1">
        <v>1954</v>
      </c>
      <c r="B45" s="4">
        <f>0.01*'Table A1'!I47</f>
        <v>0.10558628049482596</v>
      </c>
      <c r="C45" s="4">
        <f>0.01*'Table A1'!J47</f>
        <v>0.12170226767482391</v>
      </c>
      <c r="D45" s="4">
        <f>0.01*'Table A1'!D47</f>
        <v>9.3904559145803049E-2</v>
      </c>
      <c r="E45" s="4">
        <f>0.01*'Table A3'!I47</f>
        <v>0.10338428786435809</v>
      </c>
      <c r="F45" s="4">
        <f>0.01*'Table A3'!J47</f>
        <v>0.12524119999736549</v>
      </c>
      <c r="G45" s="4">
        <f>0.01*'Table A3'!D47</f>
        <v>0.10773561804160744</v>
      </c>
      <c r="H45" s="1"/>
      <c r="I45" s="1"/>
      <c r="J45" s="1"/>
      <c r="K45" s="1"/>
      <c r="L45" s="1"/>
      <c r="M45" s="1"/>
      <c r="N45" s="1"/>
      <c r="O45" s="1"/>
      <c r="P45" s="1"/>
      <c r="Q45" s="1"/>
      <c r="R45" s="1"/>
      <c r="S45" s="1"/>
      <c r="T45" s="1"/>
      <c r="U45" s="1"/>
    </row>
    <row r="46" spans="1:21" ht="9.75" customHeight="1">
      <c r="A46" s="1">
        <v>1955</v>
      </c>
      <c r="B46" s="4">
        <f>0.01*'Table A1'!I48</f>
        <v>0.10394238480536569</v>
      </c>
      <c r="C46" s="4">
        <f>0.01*'Table A1'!J48</f>
        <v>0.12197307829353474</v>
      </c>
      <c r="D46" s="4">
        <f>0.01*'Table A1'!D48</f>
        <v>9.1805282675712654E-2</v>
      </c>
      <c r="E46" s="4">
        <f>0.01*'Table A3'!I48</f>
        <v>0.10341706611461582</v>
      </c>
      <c r="F46" s="4">
        <f>0.01*'Table A3'!J48</f>
        <v>0.12538546294177072</v>
      </c>
      <c r="G46" s="4">
        <f>0.01*'Table A3'!D48</f>
        <v>0.11057545520131828</v>
      </c>
      <c r="H46" s="1"/>
      <c r="I46" s="1"/>
      <c r="J46" s="1"/>
      <c r="K46" s="1"/>
      <c r="L46" s="1"/>
      <c r="M46" s="1"/>
      <c r="N46" s="1"/>
      <c r="O46" s="1"/>
      <c r="P46" s="1"/>
      <c r="Q46" s="1"/>
      <c r="R46" s="1"/>
      <c r="S46" s="1"/>
      <c r="T46" s="1"/>
      <c r="U46" s="1"/>
    </row>
    <row r="47" spans="1:21" ht="9.75" customHeight="1">
      <c r="A47" s="1">
        <v>1956</v>
      </c>
      <c r="B47" s="4">
        <f>0.01*'Table A1'!I49</f>
        <v>0.10458474605962842</v>
      </c>
      <c r="C47" s="4">
        <f>0.01*'Table A1'!J49</f>
        <v>0.12260573626562897</v>
      </c>
      <c r="D47" s="4">
        <f>0.01*'Table A1'!D49</f>
        <v>9.0869757576587148E-2</v>
      </c>
      <c r="E47" s="4">
        <f>0.01*'Table A3'!I49</f>
        <v>0.10335236142062798</v>
      </c>
      <c r="F47" s="4">
        <f>0.01*'Table A3'!J49</f>
        <v>0.12454821913792069</v>
      </c>
      <c r="G47" s="4">
        <f>0.01*'Table A3'!D49</f>
        <v>0.10672081713296967</v>
      </c>
      <c r="H47" s="1"/>
      <c r="I47" s="1"/>
      <c r="J47" s="1"/>
      <c r="K47" s="1"/>
      <c r="L47" s="1"/>
      <c r="M47" s="1"/>
      <c r="N47" s="1"/>
      <c r="O47" s="1"/>
      <c r="P47" s="1"/>
      <c r="Q47" s="1"/>
      <c r="R47" s="1"/>
      <c r="S47" s="1"/>
      <c r="T47" s="1"/>
      <c r="U47" s="1"/>
    </row>
    <row r="48" spans="1:21" ht="9.75" customHeight="1">
      <c r="A48" s="1">
        <v>1957</v>
      </c>
      <c r="B48" s="4">
        <f>0.01*'Table A1'!I50</f>
        <v>0.10519809567120664</v>
      </c>
      <c r="C48" s="4">
        <f>0.01*'Table A1'!J50</f>
        <v>0.1218561465283169</v>
      </c>
      <c r="D48" s="4">
        <f>0.01*'Table A1'!D50</f>
        <v>8.9818851566021526E-2</v>
      </c>
      <c r="E48" s="4">
        <f>0.01*'Table A3'!I50</f>
        <v>0.10384106487425193</v>
      </c>
      <c r="F48" s="4">
        <f>0.01*'Table A3'!J50</f>
        <v>0.12443513698486727</v>
      </c>
      <c r="G48" s="4">
        <f>0.01*'Table A3'!D50</f>
        <v>0.10160969512973962</v>
      </c>
      <c r="H48" s="1"/>
      <c r="I48" s="1"/>
      <c r="J48" s="1"/>
      <c r="K48" s="1"/>
      <c r="L48" s="1"/>
      <c r="M48" s="1"/>
      <c r="N48" s="1"/>
      <c r="O48" s="1"/>
      <c r="P48" s="1"/>
      <c r="Q48" s="1"/>
      <c r="R48" s="1"/>
      <c r="S48" s="1"/>
      <c r="T48" s="1"/>
      <c r="U48" s="1"/>
    </row>
    <row r="49" spans="1:21" ht="9.75" customHeight="1">
      <c r="A49" s="1">
        <v>1958</v>
      </c>
      <c r="B49" s="4">
        <f>0.01*'Table A1'!I51</f>
        <v>0.10852251180455454</v>
      </c>
      <c r="C49" s="4">
        <f>0.01*'Table A1'!J51</f>
        <v>0.12426444416276498</v>
      </c>
      <c r="D49" s="4">
        <f>0.01*'Table A1'!D51</f>
        <v>8.8335735001955892E-2</v>
      </c>
      <c r="E49" s="4">
        <f>0.01*'Table A3'!I51</f>
        <v>0.10634857381561713</v>
      </c>
      <c r="F49" s="4">
        <f>0.01*'Table A3'!J51</f>
        <v>0.12720932672620572</v>
      </c>
      <c r="G49" s="4">
        <f>0.01*'Table A3'!D51</f>
        <v>0.10205745453581454</v>
      </c>
      <c r="H49" s="1"/>
      <c r="I49" s="1"/>
      <c r="J49" s="1"/>
      <c r="K49" s="1"/>
      <c r="L49" s="1"/>
      <c r="M49" s="1"/>
      <c r="N49" s="1"/>
      <c r="O49" s="1"/>
      <c r="P49" s="1"/>
      <c r="Q49" s="1"/>
      <c r="R49" s="1"/>
      <c r="S49" s="1"/>
      <c r="T49" s="1"/>
      <c r="U49" s="1"/>
    </row>
    <row r="50" spans="1:21" ht="9.75" customHeight="1">
      <c r="A50" s="1">
        <v>1959</v>
      </c>
      <c r="B50" s="4">
        <f>0.01*'Table A1'!I52</f>
        <v>0.11008465189535961</v>
      </c>
      <c r="C50" s="4">
        <f>0.01*'Table A1'!J52</f>
        <v>0.12276970679962268</v>
      </c>
      <c r="D50" s="4">
        <f>0.01*'Table A1'!D52</f>
        <v>8.7478520785266911E-2</v>
      </c>
      <c r="E50" s="4">
        <f>0.01*'Table A3'!I52</f>
        <v>0.10613820167644374</v>
      </c>
      <c r="F50" s="4">
        <f>0.01*'Table A3'!J52</f>
        <v>0.12742361259973345</v>
      </c>
      <c r="G50" s="4">
        <f>0.01*'Table A3'!D52</f>
        <v>0.1064744460659322</v>
      </c>
      <c r="H50" s="1"/>
      <c r="I50" s="1"/>
      <c r="J50" s="1"/>
      <c r="K50" s="1"/>
      <c r="L50" s="1"/>
      <c r="M50" s="1"/>
      <c r="N50" s="1"/>
      <c r="O50" s="1"/>
      <c r="P50" s="1"/>
      <c r="Q50" s="1"/>
      <c r="R50" s="1"/>
      <c r="S50" s="1"/>
      <c r="T50" s="1"/>
      <c r="U50" s="1"/>
    </row>
    <row r="51" spans="1:21" ht="9.75" customHeight="1">
      <c r="A51" s="1">
        <v>1960</v>
      </c>
      <c r="B51" s="4">
        <f>0.01*'Table A1'!I53</f>
        <v>0.11145905888793931</v>
      </c>
      <c r="C51" s="4">
        <f>0.01*'Table A1'!J53</f>
        <v>0.12154941605204292</v>
      </c>
      <c r="D51" s="4">
        <f>0.01*'Table A1'!D53</f>
        <v>8.3565900921357628E-2</v>
      </c>
      <c r="E51" s="4">
        <f>0.01*'Table A3'!I53</f>
        <v>0.10900783745392741</v>
      </c>
      <c r="F51" s="4">
        <f>0.01*'Table A3'!J53</f>
        <v>0.12539732313323054</v>
      </c>
      <c r="G51" s="4">
        <f>0.01*'Table A3'!D53</f>
        <v>0.10034579956956322</v>
      </c>
      <c r="H51" s="1"/>
      <c r="I51" s="1"/>
      <c r="J51" s="1"/>
      <c r="K51" s="1"/>
      <c r="L51" s="1"/>
      <c r="M51" s="1"/>
      <c r="N51" s="1"/>
      <c r="O51" s="1"/>
      <c r="P51" s="1"/>
      <c r="Q51" s="1"/>
      <c r="R51" s="1"/>
      <c r="S51" s="1"/>
      <c r="T51" s="1"/>
      <c r="U51" s="1"/>
    </row>
    <row r="52" spans="1:21" ht="9.75" customHeight="1">
      <c r="A52" s="1">
        <v>1961</v>
      </c>
      <c r="B52" s="4">
        <f>0.01*'Table A1'!I54</f>
        <v>0.1098934972227239</v>
      </c>
      <c r="C52" s="4">
        <f>0.01*'Table A1'!J54</f>
        <v>0.12569261213289235</v>
      </c>
      <c r="D52" s="4">
        <f>0.01*'Table A1'!D54</f>
        <v>8.3376005383909949E-2</v>
      </c>
      <c r="E52" s="4">
        <f>0.01*'Table A3'!I54</f>
        <v>0.10753406005479384</v>
      </c>
      <c r="F52" s="4">
        <f>0.01*'Table A3'!J54</f>
        <v>0.12860710646840265</v>
      </c>
      <c r="G52" s="4">
        <f>0.01*'Table A3'!D54</f>
        <v>0.10640656153200087</v>
      </c>
      <c r="H52" s="1"/>
      <c r="I52" s="1"/>
      <c r="J52" s="1"/>
      <c r="K52" s="1"/>
      <c r="L52" s="1"/>
      <c r="M52" s="1"/>
      <c r="N52" s="1"/>
      <c r="O52" s="1"/>
      <c r="P52" s="1"/>
      <c r="Q52" s="1"/>
      <c r="R52" s="1"/>
      <c r="S52" s="1"/>
      <c r="T52" s="1"/>
      <c r="U52" s="1"/>
    </row>
    <row r="53" spans="1:21" ht="9.75" customHeight="1">
      <c r="A53" s="1">
        <v>1962</v>
      </c>
      <c r="B53" s="4">
        <f>0.01*'Table A1'!I55</f>
        <v>0.11101013484778176</v>
      </c>
      <c r="C53" s="4">
        <f>0.01*'Table A1'!J55</f>
        <v>0.12669136650208299</v>
      </c>
      <c r="D53" s="4">
        <f>0.01*'Table A1'!D55</f>
        <v>8.2736755670745551E-2</v>
      </c>
      <c r="E53" s="4">
        <f>0.01*'Table A3'!I55</f>
        <v>0.10895018973415546</v>
      </c>
      <c r="F53" s="4">
        <f>0.01*'Table A3'!J55</f>
        <v>0.12855979853700863</v>
      </c>
      <c r="G53" s="4">
        <f>0.01*'Table A3'!D55</f>
        <v>9.9499062481040373E-2</v>
      </c>
      <c r="H53" s="1"/>
      <c r="I53" s="1"/>
      <c r="J53" s="1"/>
      <c r="K53" s="1"/>
      <c r="L53" s="1"/>
      <c r="M53" s="1"/>
      <c r="N53" s="1"/>
      <c r="O53" s="1"/>
      <c r="P53" s="1"/>
      <c r="Q53" s="1"/>
      <c r="R53" s="1"/>
      <c r="S53" s="1"/>
      <c r="T53" s="1"/>
      <c r="U53" s="1"/>
    </row>
    <row r="54" spans="1:21" ht="9.75" customHeight="1">
      <c r="A54" s="1">
        <v>1963</v>
      </c>
      <c r="B54" s="4">
        <f>0.01*'Table A1'!I56</f>
        <v>0.11114561106669438</v>
      </c>
      <c r="C54" s="4">
        <f>0.01*'Table A1'!J56</f>
        <v>0.1273112455771841</v>
      </c>
      <c r="D54" s="4">
        <f>0.01*'Table A1'!D56</f>
        <v>8.1639366576136144E-2</v>
      </c>
      <c r="E54" s="4">
        <f>0.01*'Table A3'!I56</f>
        <v>0.10940933605059741</v>
      </c>
      <c r="F54" s="4">
        <f>0.01*'Table A3'!J56</f>
        <v>0.12927368975716377</v>
      </c>
      <c r="G54" s="4">
        <f>0.01*'Table A3'!D56</f>
        <v>9.91651029594353E-2</v>
      </c>
      <c r="H54" s="1"/>
      <c r="I54" s="1"/>
      <c r="J54" s="1"/>
      <c r="K54" s="1"/>
      <c r="L54" s="1"/>
      <c r="M54" s="1"/>
      <c r="N54" s="1"/>
      <c r="O54" s="1"/>
      <c r="P54" s="1"/>
      <c r="Q54" s="1"/>
      <c r="R54" s="1"/>
      <c r="S54" s="1"/>
      <c r="T54" s="1"/>
      <c r="U54" s="1"/>
    </row>
    <row r="55" spans="1:21" ht="9.75" customHeight="1">
      <c r="A55" s="1">
        <v>1964</v>
      </c>
      <c r="B55" s="4">
        <f>0.01*'Table A1'!I57</f>
        <v>0.11016253655511818</v>
      </c>
      <c r="C55" s="4">
        <f>0.01*'Table A1'!J57</f>
        <v>0.12602313185430228</v>
      </c>
      <c r="D55" s="4">
        <f>0.01*'Table A1'!D57</f>
        <v>8.0207510462667719E-2</v>
      </c>
      <c r="E55" s="4">
        <f>0.01*'Table A3'!I57</f>
        <v>0.10921918393320837</v>
      </c>
      <c r="F55" s="4">
        <f>0.01*'Table A3'!J57</f>
        <v>0.13022137276303114</v>
      </c>
      <c r="G55" s="4">
        <f>0.01*'Table A3'!D57</f>
        <v>0.10479103530661327</v>
      </c>
      <c r="H55" s="1"/>
      <c r="I55" s="1"/>
      <c r="J55" s="1"/>
      <c r="K55" s="1"/>
      <c r="L55" s="1"/>
      <c r="M55" s="1"/>
      <c r="N55" s="1"/>
      <c r="O55" s="1"/>
      <c r="P55" s="1"/>
      <c r="Q55" s="1"/>
      <c r="R55" s="1"/>
      <c r="S55" s="1"/>
      <c r="T55" s="1"/>
      <c r="U55" s="1"/>
    </row>
    <row r="56" spans="1:21" ht="9.75" customHeight="1">
      <c r="A56" s="1">
        <v>1965</v>
      </c>
      <c r="B56" s="4">
        <f>0.01*'Table A1'!I58</f>
        <v>0.10818295208972234</v>
      </c>
      <c r="C56" s="4">
        <f>0.01*'Table A1'!J58</f>
        <v>0.12634828389325553</v>
      </c>
      <c r="D56" s="4">
        <f>0.01*'Table A1'!D58</f>
        <v>8.0650646944014873E-2</v>
      </c>
      <c r="E56" s="4">
        <f>0.01*'Table A3'!I58</f>
        <v>0.10904636372396169</v>
      </c>
      <c r="F56" s="4">
        <f>0.01*'Table A3'!J58</f>
        <v>0.129844750033312</v>
      </c>
      <c r="G56" s="4">
        <f>0.01*'Table A3'!D58</f>
        <v>0.10891912753229198</v>
      </c>
      <c r="H56" s="1"/>
      <c r="I56" s="1"/>
      <c r="J56" s="1"/>
      <c r="K56" s="1"/>
      <c r="L56" s="1"/>
      <c r="M56" s="1"/>
      <c r="N56" s="1"/>
      <c r="O56" s="1"/>
      <c r="P56" s="1"/>
      <c r="Q56" s="1"/>
      <c r="R56" s="1"/>
      <c r="S56" s="1"/>
      <c r="T56" s="1"/>
      <c r="U56" s="1"/>
    </row>
    <row r="57" spans="1:21" ht="9.75" customHeight="1">
      <c r="A57" s="1">
        <v>1966</v>
      </c>
      <c r="B57" s="4">
        <f>0.01*'Table A1'!I59</f>
        <v>0.10989486383342172</v>
      </c>
      <c r="C57" s="4">
        <f>0.01*'Table A1'!J59</f>
        <v>0.12623874496680279</v>
      </c>
      <c r="D57" s="4">
        <f>0.01*'Table A1'!D59</f>
        <v>8.3681843007293186E-2</v>
      </c>
      <c r="E57" s="4">
        <f>0.01*'Table A3'!I59</f>
        <v>0.10751983171866869</v>
      </c>
      <c r="F57" s="4">
        <f>0.01*'Table A3'!J59</f>
        <v>0.12744778717733096</v>
      </c>
      <c r="G57" s="4">
        <f>0.01*'Table A3'!D59</f>
        <v>0.10175256812339699</v>
      </c>
      <c r="H57" s="1"/>
      <c r="I57" s="1"/>
      <c r="J57" s="1"/>
      <c r="K57" s="1"/>
      <c r="L57" s="1"/>
      <c r="M57" s="1"/>
      <c r="N57" s="1"/>
      <c r="O57" s="1"/>
      <c r="P57" s="1"/>
      <c r="Q57" s="1"/>
      <c r="R57" s="1"/>
      <c r="S57" s="1"/>
      <c r="T57" s="1"/>
      <c r="U57" s="1"/>
    </row>
    <row r="58" spans="1:21" ht="9.75" customHeight="1">
      <c r="A58" s="1">
        <v>1967</v>
      </c>
      <c r="B58" s="4">
        <f>0.01*'Table A1'!I60</f>
        <v>0.10972869594094931</v>
      </c>
      <c r="C58" s="4">
        <f>0.01*'Table A1'!J60</f>
        <v>0.12647635426886741</v>
      </c>
      <c r="D58" s="4">
        <f>0.01*'Table A1'!D60</f>
        <v>8.4253319526665718E-2</v>
      </c>
      <c r="E58" s="4">
        <f>0.01*'Table A3'!I60</f>
        <v>0.10742365674183713</v>
      </c>
      <c r="F58" s="4">
        <f>0.01*'Table A3'!J60</f>
        <v>0.12964656942990568</v>
      </c>
      <c r="G58" s="4">
        <f>0.01*'Table A3'!D60</f>
        <v>0.10737541914934186</v>
      </c>
      <c r="H58" s="1"/>
      <c r="I58" s="1"/>
      <c r="J58" s="1"/>
      <c r="K58" s="1"/>
      <c r="L58" s="1"/>
      <c r="M58" s="1"/>
      <c r="N58" s="1"/>
      <c r="O58" s="1"/>
      <c r="P58" s="1"/>
      <c r="Q58" s="1"/>
      <c r="R58" s="1"/>
      <c r="S58" s="1"/>
      <c r="T58" s="1"/>
      <c r="U58" s="1"/>
    </row>
    <row r="59" spans="1:21" ht="9.75" customHeight="1">
      <c r="A59" s="1">
        <v>1968</v>
      </c>
      <c r="B59" s="4">
        <f>0.01*'Table A1'!I61</f>
        <v>0.11006306649969051</v>
      </c>
      <c r="C59" s="4">
        <f>0.01*'Table A1'!J61</f>
        <v>0.12624370705723284</v>
      </c>
      <c r="D59" s="4">
        <f>0.01*'Table A1'!D61</f>
        <v>8.3519414859066651E-2</v>
      </c>
      <c r="E59" s="4">
        <f>0.01*'Table A3'!I61</f>
        <v>0.10696285276789042</v>
      </c>
      <c r="F59" s="4">
        <f>0.01*'Table A3'!J61</f>
        <v>0.12938045877149837</v>
      </c>
      <c r="G59" s="4">
        <f>0.01*'Table A3'!D61</f>
        <v>0.11212838574441929</v>
      </c>
      <c r="H59" s="1"/>
      <c r="I59" s="1"/>
      <c r="J59" s="1"/>
      <c r="K59" s="1"/>
      <c r="L59" s="1"/>
      <c r="M59" s="1"/>
      <c r="N59" s="1"/>
      <c r="O59" s="1"/>
      <c r="P59" s="1"/>
      <c r="Q59" s="1"/>
      <c r="R59" s="1"/>
      <c r="S59" s="1"/>
      <c r="T59" s="1"/>
      <c r="U59" s="1"/>
    </row>
    <row r="60" spans="1:21" ht="9.75" customHeight="1">
      <c r="A60" s="1">
        <v>1969</v>
      </c>
      <c r="B60" s="4">
        <f>0.01*'Table A1'!I62</f>
        <v>0.11140862876557683</v>
      </c>
      <c r="C60" s="4">
        <f>0.01*'Table A1'!J62</f>
        <v>0.12662590807139965</v>
      </c>
      <c r="D60" s="4">
        <f>0.01*'Table A1'!D62</f>
        <v>8.0174220214230291E-2</v>
      </c>
      <c r="E60" s="4">
        <f>0.01*'Table A3'!I62</f>
        <v>0.10845314467258999</v>
      </c>
      <c r="F60" s="4">
        <f>0.01*'Table A3'!J62</f>
        <v>0.12732506563913223</v>
      </c>
      <c r="G60" s="4">
        <f>0.01*'Table A3'!D62</f>
        <v>0.10351497284479398</v>
      </c>
      <c r="H60" s="1"/>
      <c r="I60" s="1"/>
      <c r="J60" s="1"/>
      <c r="K60" s="1"/>
      <c r="L60" s="1"/>
      <c r="M60" s="1"/>
      <c r="N60" s="1"/>
      <c r="O60" s="1"/>
      <c r="P60" s="1"/>
      <c r="Q60" s="1"/>
      <c r="R60" s="1"/>
      <c r="S60" s="1"/>
      <c r="T60" s="1"/>
      <c r="U60" s="1"/>
    </row>
    <row r="61" spans="1:21" ht="9.75" customHeight="1">
      <c r="A61" s="1">
        <v>1970</v>
      </c>
      <c r="B61" s="4">
        <f>0.01*'Table A1'!I63</f>
        <v>0.11125962480906058</v>
      </c>
      <c r="C61" s="4">
        <f>0.01*'Table A1'!J63</f>
        <v>0.12583851578000818</v>
      </c>
      <c r="D61" s="4">
        <f>0.01*'Table A1'!D63</f>
        <v>7.8038458864426299E-2</v>
      </c>
      <c r="E61" s="4">
        <f>0.01*'Table A3'!I63</f>
        <v>0.1096441129268623</v>
      </c>
      <c r="F61" s="4">
        <f>0.01*'Table A3'!J63</f>
        <v>0.12637490135498491</v>
      </c>
      <c r="G61" s="4">
        <f>0.01*'Table A3'!D63</f>
        <v>9.0252864935986624E-2</v>
      </c>
      <c r="H61" s="1"/>
      <c r="I61" s="1"/>
      <c r="J61" s="1"/>
      <c r="K61" s="1"/>
      <c r="L61" s="1"/>
      <c r="M61" s="1"/>
      <c r="N61" s="1"/>
      <c r="O61" s="1"/>
      <c r="P61" s="1"/>
      <c r="Q61" s="1"/>
      <c r="R61" s="1"/>
      <c r="S61" s="1"/>
      <c r="T61" s="1"/>
      <c r="U61" s="1"/>
    </row>
    <row r="62" spans="1:21" ht="9.75" customHeight="1">
      <c r="A62" s="1">
        <v>1971</v>
      </c>
      <c r="B62" s="4">
        <f>0.01*'Table A1'!I64</f>
        <v>0.11257864018771879</v>
      </c>
      <c r="C62" s="4">
        <f>0.01*'Table A1'!J64</f>
        <v>0.12709938901763093</v>
      </c>
      <c r="D62" s="4">
        <f>0.01*'Table A1'!D64</f>
        <v>7.7860816660916821E-2</v>
      </c>
      <c r="E62" s="4">
        <f>0.01*'Table A3'!I64</f>
        <v>0.11079360453508691</v>
      </c>
      <c r="F62" s="4">
        <f>0.01*'Table A3'!J64</f>
        <v>0.12858540637229438</v>
      </c>
      <c r="G62" s="4">
        <f>0.01*'Table A3'!D64</f>
        <v>9.3990561168937559E-2</v>
      </c>
      <c r="H62" s="1"/>
      <c r="I62" s="1"/>
      <c r="J62" s="1"/>
      <c r="K62" s="1"/>
      <c r="L62" s="1"/>
      <c r="M62" s="1"/>
      <c r="N62" s="1"/>
      <c r="O62" s="1"/>
      <c r="P62" s="1"/>
      <c r="Q62" s="1"/>
      <c r="R62" s="1"/>
      <c r="S62" s="1"/>
      <c r="T62" s="1"/>
      <c r="U62" s="1"/>
    </row>
    <row r="63" spans="1:21" ht="9.75" customHeight="1">
      <c r="A63" s="1">
        <v>1972</v>
      </c>
      <c r="B63" s="4">
        <f>0.01*'Table A1'!I65</f>
        <v>0.11254022084530345</v>
      </c>
      <c r="C63" s="4">
        <f>0.01*'Table A1'!J65</f>
        <v>0.12615218007693152</v>
      </c>
      <c r="D63" s="4">
        <f>0.01*'Table A1'!D65</f>
        <v>7.7541268798518803E-2</v>
      </c>
      <c r="E63" s="4">
        <f>0.01*'Table A3'!I65</f>
        <v>0.11067442046821661</v>
      </c>
      <c r="F63" s="4">
        <f>0.01*'Table A3'!J65</f>
        <v>0.12880786559492183</v>
      </c>
      <c r="G63" s="4">
        <f>0.01*'Table A3'!D65</f>
        <v>9.6377083451862661E-2</v>
      </c>
      <c r="H63" s="1"/>
      <c r="I63" s="1"/>
      <c r="J63" s="1"/>
      <c r="K63" s="1"/>
      <c r="L63" s="1"/>
      <c r="M63" s="1"/>
      <c r="N63" s="1"/>
      <c r="O63" s="1"/>
      <c r="P63" s="1"/>
      <c r="Q63" s="1"/>
      <c r="R63" s="1"/>
      <c r="S63" s="1"/>
      <c r="T63" s="1"/>
      <c r="U63" s="1"/>
    </row>
    <row r="64" spans="1:21" ht="9.75" customHeight="1">
      <c r="A64" s="1">
        <v>1973</v>
      </c>
      <c r="B64" s="4">
        <f>0.01*'Table A1'!I66</f>
        <v>0.11282942266317952</v>
      </c>
      <c r="C64" s="4">
        <f>0.01*'Table A1'!J66</f>
        <v>0.12828673570931887</v>
      </c>
      <c r="D64" s="4">
        <f>0.01*'Table A1'!D66</f>
        <v>7.7419961675539467E-2</v>
      </c>
      <c r="E64" s="4">
        <f>0.01*'Table A3'!I66</f>
        <v>0.1111907989996983</v>
      </c>
      <c r="F64" s="4">
        <f>0.01*'Table A3'!J66</f>
        <v>0.13051160867591696</v>
      </c>
      <c r="G64" s="4">
        <f>0.01*'Table A3'!D66</f>
        <v>9.1624623453135767E-2</v>
      </c>
      <c r="H64" s="1"/>
      <c r="I64" s="1"/>
      <c r="J64" s="1"/>
      <c r="K64" s="1"/>
      <c r="L64" s="1"/>
      <c r="M64" s="1"/>
      <c r="N64" s="1"/>
      <c r="O64" s="1"/>
      <c r="P64" s="1"/>
      <c r="Q64" s="1"/>
      <c r="R64" s="1"/>
      <c r="S64" s="1"/>
      <c r="T64" s="1"/>
      <c r="U64" s="1"/>
    </row>
    <row r="65" spans="1:21" ht="9.75" customHeight="1">
      <c r="A65" s="1">
        <v>1974</v>
      </c>
      <c r="B65" s="4">
        <f>0.01*'Table A1'!I67</f>
        <v>0.11323045464929962</v>
      </c>
      <c r="C65" s="4">
        <f>0.01*'Table A1'!J67</f>
        <v>0.12912923145230398</v>
      </c>
      <c r="D65" s="4">
        <f>0.01*'Table A1'!D67</f>
        <v>8.1236189170857828E-2</v>
      </c>
      <c r="E65" s="4">
        <f>0.01*'Table A3'!I67</f>
        <v>0.1119087606479879</v>
      </c>
      <c r="F65" s="4">
        <f>0.01*'Table A3'!J67</f>
        <v>0.12995416002777199</v>
      </c>
      <c r="G65" s="4">
        <f>0.01*'Table A3'!D67</f>
        <v>9.1224292172255347E-2</v>
      </c>
      <c r="H65" s="1"/>
      <c r="I65" s="1"/>
      <c r="J65" s="1"/>
      <c r="K65" s="1"/>
      <c r="L65" s="1"/>
      <c r="M65" s="1"/>
      <c r="N65" s="1"/>
      <c r="O65" s="1"/>
      <c r="P65" s="1"/>
      <c r="Q65" s="1"/>
      <c r="R65" s="1"/>
      <c r="S65" s="1"/>
      <c r="T65" s="1"/>
      <c r="U65" s="1"/>
    </row>
    <row r="66" spans="1:21" ht="9.75" customHeight="1">
      <c r="A66" s="1">
        <v>1975</v>
      </c>
      <c r="B66" s="4">
        <f>0.01*'Table A1'!I68</f>
        <v>0.11595881797123309</v>
      </c>
      <c r="C66" s="4">
        <f>0.01*'Table A1'!J68</f>
        <v>0.13019341293371817</v>
      </c>
      <c r="D66" s="4">
        <f>0.01*'Table A1'!D68</f>
        <v>8.0058801501615692E-2</v>
      </c>
      <c r="E66" s="4">
        <f>0.01*'Table A3'!I68</f>
        <v>0.11451639913409657</v>
      </c>
      <c r="F66" s="4">
        <f>0.01*'Table A3'!J68</f>
        <v>0.13108602926762686</v>
      </c>
      <c r="G66" s="4">
        <f>0.01*'Table A3'!D68</f>
        <v>8.8726726034525638E-2</v>
      </c>
      <c r="H66" s="1"/>
      <c r="I66" s="1"/>
      <c r="J66" s="1"/>
      <c r="K66" s="1"/>
      <c r="L66" s="1"/>
      <c r="M66" s="1"/>
      <c r="N66" s="1"/>
      <c r="O66" s="1"/>
      <c r="P66" s="1"/>
      <c r="Q66" s="1"/>
      <c r="R66" s="1"/>
      <c r="S66" s="1"/>
      <c r="T66" s="1"/>
      <c r="U66" s="1"/>
    </row>
    <row r="67" spans="1:21" ht="9.75" customHeight="1">
      <c r="A67" s="1">
        <v>1976</v>
      </c>
      <c r="B67" s="4">
        <f>0.01*'Table A1'!I69</f>
        <v>0.11571797066245833</v>
      </c>
      <c r="C67" s="4">
        <f>0.01*'Table A1'!J69</f>
        <v>0.12956670515346194</v>
      </c>
      <c r="D67" s="4">
        <f>0.01*'Table A1'!D69</f>
        <v>7.8891961987813494E-2</v>
      </c>
      <c r="E67" s="4">
        <f>0.01*'Table A3'!I69</f>
        <v>0.11439056776163976</v>
      </c>
      <c r="F67" s="4">
        <f>0.01*'Table A3'!J69</f>
        <v>0.13113671409908617</v>
      </c>
      <c r="G67" s="4">
        <f>0.01*'Table A3'!D69</f>
        <v>8.8608851388069065E-2</v>
      </c>
      <c r="H67" s="1"/>
      <c r="I67" s="1"/>
      <c r="J67" s="1"/>
      <c r="K67" s="1"/>
      <c r="L67" s="1"/>
      <c r="M67" s="1"/>
      <c r="N67" s="1"/>
      <c r="O67" s="1"/>
      <c r="P67" s="1"/>
      <c r="Q67" s="1"/>
      <c r="R67" s="1"/>
      <c r="S67" s="1"/>
      <c r="T67" s="1"/>
      <c r="U67" s="1"/>
    </row>
    <row r="68" spans="1:21" ht="9.75" customHeight="1">
      <c r="A68" s="1">
        <v>1977</v>
      </c>
      <c r="B68" s="4">
        <f>0.01*'Table A1'!I70</f>
        <v>0.11601474712848166</v>
      </c>
      <c r="C68" s="4">
        <f>0.01*'Table A1'!J70</f>
        <v>0.12934084164887602</v>
      </c>
      <c r="D68" s="4">
        <f>0.01*'Table A1'!D70</f>
        <v>7.8992263574060792E-2</v>
      </c>
      <c r="E68" s="4">
        <f>0.01*'Table A3'!I70</f>
        <v>0.11458953736950378</v>
      </c>
      <c r="F68" s="4">
        <f>0.01*'Table A3'!J70</f>
        <v>0.1309928282512311</v>
      </c>
      <c r="G68" s="4">
        <f>0.01*'Table A3'!D70</f>
        <v>9.0251178846532942E-2</v>
      </c>
      <c r="H68" s="1"/>
      <c r="I68" s="1"/>
      <c r="J68" s="1"/>
      <c r="K68" s="1"/>
      <c r="L68" s="1"/>
      <c r="M68" s="1"/>
      <c r="N68" s="1"/>
      <c r="O68" s="1"/>
      <c r="P68" s="1"/>
      <c r="Q68" s="1"/>
      <c r="R68" s="1"/>
      <c r="S68" s="1"/>
      <c r="T68" s="1"/>
      <c r="U68" s="1"/>
    </row>
    <row r="69" spans="1:21" ht="9.75" customHeight="1">
      <c r="A69" s="1">
        <v>1978</v>
      </c>
      <c r="B69" s="4">
        <f>0.01*'Table A1'!I71</f>
        <v>0.11578268695840216</v>
      </c>
      <c r="C69" s="4">
        <f>0.01*'Table A1'!J71</f>
        <v>0.12909467886813589</v>
      </c>
      <c r="D69" s="4">
        <f>0.01*'Table A1'!D71</f>
        <v>7.9526089866496272E-2</v>
      </c>
      <c r="E69" s="4">
        <f>0.01*'Table A3'!I71</f>
        <v>0.11450100017569029</v>
      </c>
      <c r="F69" s="4">
        <f>0.01*'Table A3'!J71</f>
        <v>0.13085453238262387</v>
      </c>
      <c r="G69" s="4">
        <f>0.01*'Table A3'!D71</f>
        <v>8.950521311798669E-2</v>
      </c>
      <c r="H69" s="1"/>
      <c r="I69" s="1"/>
      <c r="J69" s="1"/>
      <c r="K69" s="1"/>
      <c r="L69" s="1"/>
      <c r="M69" s="1"/>
      <c r="N69" s="1"/>
      <c r="O69" s="1"/>
      <c r="P69" s="1"/>
      <c r="Q69" s="1"/>
      <c r="R69" s="1"/>
      <c r="S69" s="1"/>
      <c r="T69" s="1"/>
      <c r="U69" s="1"/>
    </row>
    <row r="70" spans="1:21" ht="9.75" customHeight="1">
      <c r="A70" s="1">
        <v>1979</v>
      </c>
      <c r="B70" s="4">
        <f>0.01*'Table A1'!I72</f>
        <v>0.11515643487172461</v>
      </c>
      <c r="C70" s="4">
        <f>0.01*'Table A1'!J72</f>
        <v>0.12797554605242412</v>
      </c>
      <c r="D70" s="4">
        <f>0.01*'Table A1'!D72</f>
        <v>8.0324098037332953E-2</v>
      </c>
      <c r="E70" s="4">
        <f>0.01*'Table A3'!I72</f>
        <v>0.112809481144076</v>
      </c>
      <c r="F70" s="4">
        <f>0.01*'Table A3'!J72</f>
        <v>0.12973634562563524</v>
      </c>
      <c r="G70" s="4">
        <f>0.01*'Table A3'!D72</f>
        <v>9.957698470951884E-2</v>
      </c>
      <c r="H70" s="1"/>
      <c r="I70" s="1"/>
      <c r="J70" s="1"/>
      <c r="K70" s="1"/>
      <c r="L70" s="1"/>
      <c r="M70" s="1"/>
      <c r="N70" s="1"/>
      <c r="O70" s="1"/>
      <c r="P70" s="1"/>
      <c r="Q70" s="1"/>
      <c r="R70" s="1"/>
      <c r="S70" s="1"/>
      <c r="T70" s="1"/>
      <c r="U70" s="1"/>
    </row>
    <row r="71" spans="1:21" ht="9.75" customHeight="1">
      <c r="A71" s="1">
        <v>1980</v>
      </c>
      <c r="B71" s="4">
        <f>0.01*'Table A1'!I73</f>
        <v>0.11696017721945325</v>
      </c>
      <c r="C71" s="4">
        <f>0.01*'Table A1'!J73</f>
        <v>0.12992773077850206</v>
      </c>
      <c r="D71" s="4">
        <f>0.01*'Table A1'!D73</f>
        <v>8.1767146253680534E-2</v>
      </c>
      <c r="E71" s="4">
        <f>0.01*'Table A3'!I73</f>
        <v>0.11465347758256385</v>
      </c>
      <c r="F71" s="4">
        <f>0.01*'Table A3'!J73</f>
        <v>0.13146738006537986</v>
      </c>
      <c r="G71" s="4">
        <f>0.01*'Table A3'!D73</f>
        <v>0.10021024087968501</v>
      </c>
      <c r="H71" s="1"/>
      <c r="I71" s="1"/>
      <c r="J71" s="1"/>
      <c r="K71" s="1"/>
      <c r="L71" s="1"/>
      <c r="M71" s="1"/>
      <c r="N71" s="1"/>
      <c r="O71" s="1"/>
      <c r="P71" s="1"/>
      <c r="Q71" s="1"/>
      <c r="R71" s="1"/>
      <c r="S71" s="1"/>
      <c r="T71" s="1"/>
      <c r="U71" s="1"/>
    </row>
    <row r="72" spans="1:21" ht="9.75" customHeight="1">
      <c r="A72" s="1">
        <v>1981</v>
      </c>
      <c r="B72" s="4">
        <f>0.01*'Table A1'!I74</f>
        <v>0.11748295149462677</v>
      </c>
      <c r="C72" s="4">
        <f>0.01*'Table A1'!J74</f>
        <v>0.12942961016518592</v>
      </c>
      <c r="D72" s="4">
        <f>0.01*'Table A1'!D74</f>
        <v>8.0260755469279785E-2</v>
      </c>
      <c r="E72" s="4">
        <f>0.01*'Table A3'!I74</f>
        <v>0.11507137040048403</v>
      </c>
      <c r="F72" s="4">
        <f>0.01*'Table A3'!J74</f>
        <v>0.13019298876132754</v>
      </c>
      <c r="G72" s="4">
        <f>0.01*'Table A3'!D74</f>
        <v>0.1001702480787313</v>
      </c>
      <c r="H72" s="1"/>
      <c r="I72" s="1"/>
      <c r="J72" s="1"/>
      <c r="K72" s="1"/>
      <c r="L72" s="1"/>
      <c r="M72" s="1"/>
      <c r="N72" s="1"/>
      <c r="O72" s="1"/>
      <c r="P72" s="1"/>
      <c r="Q72" s="1"/>
      <c r="R72" s="1"/>
      <c r="S72" s="1"/>
      <c r="T72" s="1"/>
      <c r="U72" s="1"/>
    </row>
    <row r="73" spans="1:21" ht="9.75" customHeight="1">
      <c r="A73" s="1">
        <v>1982</v>
      </c>
      <c r="B73" s="4">
        <f>0.01*'Table A1'!I75</f>
        <v>0.11822350385602776</v>
      </c>
      <c r="C73" s="4">
        <f>0.01*'Table A1'!J75</f>
        <v>0.1300573048656605</v>
      </c>
      <c r="D73" s="4">
        <f>0.01*'Table A1'!D75</f>
        <v>8.389938071695989E-2</v>
      </c>
      <c r="E73" s="4">
        <f>0.01*'Table A3'!I75</f>
        <v>0.11501306024543936</v>
      </c>
      <c r="F73" s="4">
        <f>0.01*'Table A3'!J75</f>
        <v>0.13035062868461889</v>
      </c>
      <c r="G73" s="4">
        <f>0.01*'Table A3'!D75</f>
        <v>0.10795796977766425</v>
      </c>
      <c r="H73" s="1"/>
      <c r="I73" s="1"/>
      <c r="J73" s="1"/>
      <c r="K73" s="1"/>
      <c r="L73" s="1"/>
      <c r="M73" s="1"/>
      <c r="N73" s="1"/>
      <c r="O73" s="1"/>
      <c r="P73" s="1"/>
      <c r="Q73" s="1"/>
      <c r="R73" s="1"/>
      <c r="S73" s="1"/>
      <c r="T73" s="1"/>
      <c r="U73" s="1"/>
    </row>
    <row r="74" spans="1:21" ht="9.75" customHeight="1">
      <c r="A74" s="1">
        <v>1983</v>
      </c>
      <c r="B74" s="4">
        <f>0.01*'Table A1'!I76</f>
        <v>0.11905010973074273</v>
      </c>
      <c r="C74" s="4">
        <f>0.01*'Table A1'!J76</f>
        <v>0.13193474517411521</v>
      </c>
      <c r="D74" s="4">
        <f>0.01*'Table A1'!D76</f>
        <v>8.5929026489475133E-2</v>
      </c>
      <c r="E74" s="4">
        <f>0.01*'Table A3'!I76</f>
        <v>0.11530280516989386</v>
      </c>
      <c r="F74" s="4">
        <f>0.01*'Table A3'!J76</f>
        <v>0.13296373509366224</v>
      </c>
      <c r="G74" s="4">
        <f>0.01*'Table A3'!D76</f>
        <v>0.11555228099865923</v>
      </c>
      <c r="H74" s="1"/>
      <c r="I74" s="1"/>
      <c r="J74" s="1"/>
      <c r="K74" s="1"/>
      <c r="L74" s="1"/>
      <c r="M74" s="1"/>
      <c r="N74" s="1"/>
      <c r="O74" s="1"/>
      <c r="P74" s="1"/>
      <c r="Q74" s="1"/>
      <c r="R74" s="1"/>
      <c r="S74" s="1"/>
      <c r="T74" s="1"/>
      <c r="U74" s="1"/>
    </row>
    <row r="75" spans="1:21" ht="9.75" customHeight="1">
      <c r="A75" s="1">
        <v>1984</v>
      </c>
      <c r="B75" s="4">
        <f>0.01*'Table A1'!I77</f>
        <v>0.1185038936255873</v>
      </c>
      <c r="C75" s="4">
        <f>0.01*'Table A1'!J77</f>
        <v>0.13210416583304013</v>
      </c>
      <c r="D75" s="4">
        <f>0.01*'Table A1'!D77</f>
        <v>8.8863707222620991E-2</v>
      </c>
      <c r="E75" s="4">
        <f>0.01*'Table A3'!I77</f>
        <v>0.11449029952383867</v>
      </c>
      <c r="F75" s="4">
        <f>0.01*'Table A3'!J77</f>
        <v>0.13297160258853458</v>
      </c>
      <c r="G75" s="4">
        <f>0.01*'Table A3'!D77</f>
        <v>0.11989346962037795</v>
      </c>
      <c r="H75" s="1"/>
      <c r="I75" s="1"/>
      <c r="J75" s="1"/>
      <c r="K75" s="1"/>
      <c r="L75" s="1"/>
      <c r="M75" s="1"/>
      <c r="N75" s="1"/>
      <c r="O75" s="1"/>
      <c r="P75" s="1"/>
      <c r="Q75" s="1"/>
      <c r="R75" s="1"/>
      <c r="S75" s="1"/>
      <c r="T75" s="1"/>
      <c r="U75" s="1"/>
    </row>
    <row r="76" spans="1:21" ht="9.75" customHeight="1">
      <c r="A76" s="1">
        <v>1985</v>
      </c>
      <c r="B76" s="4">
        <f>0.01*'Table A1'!I78</f>
        <v>0.11874574682727965</v>
      </c>
      <c r="C76" s="4">
        <f>0.01*'Table A1'!J78</f>
        <v>0.13282634211069355</v>
      </c>
      <c r="D76" s="4">
        <f>0.01*'Table A1'!D78</f>
        <v>9.0945605795137038E-2</v>
      </c>
      <c r="E76" s="4">
        <f>0.01*'Table A3'!I78</f>
        <v>0.11443832688130492</v>
      </c>
      <c r="F76" s="4">
        <f>0.01*'Table A3'!J78</f>
        <v>0.13448066041762166</v>
      </c>
      <c r="G76" s="4">
        <f>0.01*'Table A3'!D78</f>
        <v>0.12668962279555532</v>
      </c>
      <c r="H76" s="1"/>
      <c r="I76" s="1"/>
      <c r="J76" s="1"/>
      <c r="K76" s="1"/>
      <c r="L76" s="1"/>
      <c r="M76" s="1"/>
      <c r="N76" s="1"/>
      <c r="O76" s="1"/>
      <c r="P76" s="1"/>
      <c r="Q76" s="1"/>
      <c r="R76" s="1"/>
      <c r="S76" s="1"/>
      <c r="T76" s="1"/>
      <c r="U76" s="1"/>
    </row>
    <row r="77" spans="1:21" ht="9.75" customHeight="1">
      <c r="A77" s="1">
        <v>1986</v>
      </c>
      <c r="B77" s="4">
        <f>0.01*'Table A1'!I79</f>
        <v>0.1198004940578154</v>
      </c>
      <c r="C77" s="4">
        <f>0.01*'Table A1'!J79</f>
        <v>0.13459230358431162</v>
      </c>
      <c r="D77" s="4">
        <f>0.01*'Table A1'!D79</f>
        <v>9.1292990690663975E-2</v>
      </c>
      <c r="E77" s="4">
        <f>0.01*'Table A3'!I79</f>
        <v>0.11141371455553788</v>
      </c>
      <c r="F77" s="4">
        <f>0.01*'Table A3'!J79</f>
        <v>0.1357048101869768</v>
      </c>
      <c r="G77" s="4">
        <f>0.01*'Table A3'!D79</f>
        <v>0.15917057878495416</v>
      </c>
      <c r="H77" s="1"/>
      <c r="I77" s="1"/>
      <c r="J77" s="1"/>
      <c r="K77" s="1"/>
      <c r="L77" s="1"/>
      <c r="M77" s="1"/>
      <c r="N77" s="1"/>
      <c r="O77" s="1"/>
      <c r="P77" s="1"/>
      <c r="Q77" s="1"/>
      <c r="R77" s="1"/>
      <c r="S77" s="1"/>
      <c r="T77" s="1"/>
      <c r="U77" s="1"/>
    </row>
    <row r="78" spans="1:21" ht="9.75" customHeight="1">
      <c r="A78" s="1">
        <v>1987</v>
      </c>
      <c r="B78" s="4">
        <f>0.01*'Table A1'!I80</f>
        <v>0.11993590683137643</v>
      </c>
      <c r="C78" s="4">
        <f>0.01*'Table A1'!J80</f>
        <v>0.13743031094585056</v>
      </c>
      <c r="D78" s="4">
        <f>0.01*'Table A1'!D80</f>
        <v>0.10746260633305883</v>
      </c>
      <c r="E78" s="4">
        <f>0.01*'Table A3'!I80</f>
        <v>0.11706882083703406</v>
      </c>
      <c r="F78" s="4">
        <f>0.01*'Table A3'!J80</f>
        <v>0.13876744114260017</v>
      </c>
      <c r="G78" s="4">
        <f>0.01*'Table A3'!D80</f>
        <v>0.12662152082703312</v>
      </c>
      <c r="H78" s="1"/>
      <c r="I78" s="1"/>
      <c r="J78" s="1"/>
      <c r="K78" s="1"/>
      <c r="L78" s="1"/>
      <c r="M78" s="1"/>
      <c r="N78" s="1"/>
      <c r="O78" s="1"/>
      <c r="P78" s="1"/>
      <c r="Q78" s="1"/>
      <c r="R78" s="1"/>
      <c r="S78" s="1"/>
      <c r="T78" s="1"/>
      <c r="U78" s="1"/>
    </row>
    <row r="79" spans="1:21" ht="9.75" customHeight="1">
      <c r="A79" s="1">
        <v>1988</v>
      </c>
      <c r="B79" s="4">
        <f>0.01*'Table A1'!I81</f>
        <v>0.11678129403974971</v>
      </c>
      <c r="C79" s="4">
        <f>0.01*'Table A1'!J81</f>
        <v>0.13783063731826317</v>
      </c>
      <c r="D79" s="4">
        <f>0.01*'Table A1'!D81</f>
        <v>0.13165480795439366</v>
      </c>
      <c r="E79" s="4">
        <f>0.01*'Table A3'!I81</f>
        <v>0.11339350473221582</v>
      </c>
      <c r="F79" s="4">
        <f>0.01*'Table A3'!J81</f>
        <v>0.13796049957087303</v>
      </c>
      <c r="G79" s="4">
        <f>0.01*'Table A3'!D81</f>
        <v>0.15493338921325048</v>
      </c>
      <c r="H79" s="1"/>
      <c r="I79" s="1"/>
      <c r="J79" s="1"/>
      <c r="K79" s="1"/>
      <c r="L79" s="1"/>
      <c r="M79" s="1"/>
      <c r="N79" s="1"/>
      <c r="O79" s="1"/>
      <c r="P79" s="1"/>
      <c r="Q79" s="1"/>
      <c r="R79" s="1"/>
      <c r="S79" s="1"/>
      <c r="T79" s="1"/>
      <c r="U79" s="1"/>
    </row>
    <row r="80" spans="1:21" ht="9.75" customHeight="1">
      <c r="A80" s="1">
        <v>1989</v>
      </c>
      <c r="B80" s="4">
        <f>0.01*'Table A1'!I82</f>
        <v>0.11807280107345999</v>
      </c>
      <c r="C80" s="4">
        <f>0.01*'Table A1'!J82</f>
        <v>0.14051955103823111</v>
      </c>
      <c r="D80" s="4">
        <f>0.01*'Table A1'!D82</f>
        <v>0.12611494478689436</v>
      </c>
      <c r="E80" s="4">
        <f>0.01*'Table A3'!I82</f>
        <v>0.11536624280876773</v>
      </c>
      <c r="F80" s="4">
        <f>0.01*'Table A3'!J82</f>
        <v>0.14061351455939636</v>
      </c>
      <c r="G80" s="4">
        <f>0.01*'Table A3'!D82</f>
        <v>0.14486443962630341</v>
      </c>
      <c r="H80" s="1"/>
      <c r="I80" s="1"/>
      <c r="J80" s="1"/>
      <c r="K80" s="1"/>
      <c r="L80" s="1"/>
      <c r="M80" s="1"/>
      <c r="N80" s="1"/>
      <c r="O80" s="1"/>
      <c r="P80" s="1"/>
      <c r="Q80" s="1"/>
      <c r="R80" s="1"/>
      <c r="S80" s="1"/>
      <c r="T80" s="1"/>
      <c r="U80" s="1"/>
    </row>
    <row r="81" spans="1:21" ht="9.75" customHeight="1">
      <c r="A81" s="1">
        <v>1990</v>
      </c>
      <c r="B81" s="4">
        <f>0.01*'Table A1'!I83</f>
        <v>0.11782876523302907</v>
      </c>
      <c r="C81" s="4">
        <f>0.01*'Table A1'!J83</f>
        <v>0.14072321814037778</v>
      </c>
      <c r="D81" s="4">
        <f>0.01*'Table A1'!D83</f>
        <v>0.12981647252493073</v>
      </c>
      <c r="E81" s="4">
        <f>0.01*'Table A3'!I83</f>
        <v>0.11569528980172052</v>
      </c>
      <c r="F81" s="4">
        <f>0.01*'Table A3'!J83</f>
        <v>0.14076482571368756</v>
      </c>
      <c r="G81" s="4">
        <f>0.01*'Table A3'!D83</f>
        <v>0.14329641264701637</v>
      </c>
      <c r="H81" s="1"/>
      <c r="I81" s="1"/>
      <c r="J81" s="1"/>
      <c r="K81" s="1"/>
      <c r="L81" s="1"/>
      <c r="M81" s="1"/>
      <c r="N81" s="1"/>
      <c r="O81" s="1"/>
      <c r="P81" s="1"/>
      <c r="Q81" s="1"/>
      <c r="R81" s="1"/>
      <c r="S81" s="1"/>
      <c r="T81" s="1"/>
      <c r="U81" s="1"/>
    </row>
    <row r="82" spans="1:21" ht="9.75" customHeight="1">
      <c r="A82" s="1">
        <v>1991</v>
      </c>
      <c r="B82" s="4">
        <f>0.01*'Table A1'!I84</f>
        <v>0.11951265861230984</v>
      </c>
      <c r="C82" s="4">
        <f>0.01*'Table A1'!J84</f>
        <v>0.14262335942220594</v>
      </c>
      <c r="D82" s="4">
        <f>0.01*'Table A1'!D84</f>
        <v>0.12167379448376485</v>
      </c>
      <c r="E82" s="4">
        <f>0.01*'Table A3'!I84</f>
        <v>0.11822589412227234</v>
      </c>
      <c r="F82" s="4">
        <f>0.01*'Table A3'!J84</f>
        <v>0.14362220717509638</v>
      </c>
      <c r="G82" s="4">
        <f>0.01*'Table A3'!D84</f>
        <v>0.1336069026115955</v>
      </c>
      <c r="H82" s="1"/>
      <c r="I82" s="1"/>
      <c r="J82" s="1"/>
      <c r="K82" s="1"/>
      <c r="L82" s="1"/>
      <c r="M82" s="1"/>
      <c r="N82" s="1"/>
      <c r="O82" s="1"/>
      <c r="P82" s="1"/>
      <c r="Q82" s="1"/>
      <c r="R82" s="1"/>
      <c r="S82" s="1"/>
      <c r="T82" s="1"/>
      <c r="U82" s="1"/>
    </row>
    <row r="83" spans="1:21" ht="9.75" customHeight="1">
      <c r="A83" s="1">
        <v>1992</v>
      </c>
      <c r="B83" s="4">
        <f>0.01*'Table A1'!I85</f>
        <v>0.11937368831348703</v>
      </c>
      <c r="C83" s="4">
        <f>0.01*'Table A1'!J85</f>
        <v>0.14400786844917074</v>
      </c>
      <c r="D83" s="4">
        <f>0.01*'Table A1'!D85</f>
        <v>0.13479744861469997</v>
      </c>
      <c r="E83" s="4">
        <f>0.01*'Table A3'!I85</f>
        <v>0.11757984343122051</v>
      </c>
      <c r="F83" s="4">
        <f>0.01*'Table A3'!J85</f>
        <v>0.14393807043472703</v>
      </c>
      <c r="G83" s="4">
        <f>0.01*'Table A3'!D85</f>
        <v>0.14670843575107489</v>
      </c>
      <c r="H83" s="1"/>
      <c r="I83" s="1"/>
      <c r="J83" s="1"/>
      <c r="K83" s="1"/>
      <c r="L83" s="1"/>
      <c r="M83" s="1"/>
      <c r="N83" s="1"/>
      <c r="O83" s="1"/>
      <c r="P83" s="1"/>
      <c r="Q83" s="1"/>
      <c r="R83" s="1"/>
      <c r="S83" s="1"/>
      <c r="T83" s="1"/>
      <c r="U83" s="1"/>
    </row>
    <row r="84" spans="1:21" ht="9.75" customHeight="1">
      <c r="A84" s="1">
        <v>1993</v>
      </c>
      <c r="B84" s="4">
        <f>0.01*'Table A1'!I86</f>
        <v>0.12069989722177521</v>
      </c>
      <c r="C84" s="4">
        <f>0.01*'Table A1'!J86</f>
        <v>0.14590440212719724</v>
      </c>
      <c r="D84" s="4">
        <f>0.01*'Table A1'!D86</f>
        <v>0.1282125992017894</v>
      </c>
      <c r="E84" s="4">
        <f>0.01*'Table A3'!I86</f>
        <v>0.11851976202259955</v>
      </c>
      <c r="F84" s="4">
        <f>0.01*'Table A3'!J86</f>
        <v>0.14596010180554492</v>
      </c>
      <c r="G84" s="4">
        <f>0.01*'Table A3'!D86</f>
        <v>0.14236902926573161</v>
      </c>
      <c r="H84" s="1"/>
      <c r="I84" s="1"/>
      <c r="J84" s="1"/>
      <c r="K84" s="1"/>
      <c r="L84" s="1"/>
      <c r="M84" s="1"/>
      <c r="N84" s="1"/>
      <c r="O84" s="1"/>
      <c r="P84" s="1"/>
      <c r="Q84" s="1"/>
      <c r="R84" s="1"/>
      <c r="S84" s="1"/>
      <c r="T84" s="1"/>
      <c r="U84" s="1"/>
    </row>
    <row r="85" spans="1:21" ht="9.75" customHeight="1">
      <c r="A85" s="1">
        <v>1994</v>
      </c>
      <c r="B85" s="4">
        <f>0.01*'Table A1'!I87</f>
        <v>0.12093887116125558</v>
      </c>
      <c r="C85" s="4">
        <f>0.01*'Table A1'!J87</f>
        <v>0.14650845008967278</v>
      </c>
      <c r="D85" s="4">
        <f>0.01*'Table A1'!D87</f>
        <v>0.12852119853413257</v>
      </c>
      <c r="E85" s="4">
        <f>0.01*'Table A3'!I87</f>
        <v>0.1188940647108916</v>
      </c>
      <c r="F85" s="4">
        <f>0.01*'Table A3'!J87</f>
        <v>0.14660633812441534</v>
      </c>
      <c r="G85" s="4">
        <f>0.01*'Table A3'!D87</f>
        <v>0.14231929403424462</v>
      </c>
      <c r="H85" s="1"/>
      <c r="I85" s="1"/>
      <c r="J85" s="1"/>
      <c r="K85" s="1"/>
      <c r="L85" s="1"/>
      <c r="M85" s="1"/>
      <c r="N85" s="1"/>
      <c r="O85" s="1"/>
      <c r="P85" s="1"/>
      <c r="Q85" s="1"/>
      <c r="R85" s="1"/>
      <c r="S85" s="1"/>
      <c r="T85" s="1"/>
      <c r="U85" s="1"/>
    </row>
    <row r="86" spans="1:21" ht="9.75" customHeight="1">
      <c r="A86" s="1">
        <v>1995</v>
      </c>
      <c r="B86" s="4">
        <f>0.01*'Table A1'!I88</f>
        <v>0.12081000000000003</v>
      </c>
      <c r="C86" s="4">
        <f>0.01*'Table A1'!J88</f>
        <v>0.14932999999999999</v>
      </c>
      <c r="D86" s="4">
        <f>0.01*'Table A1'!D88</f>
        <v>0.13528000000000001</v>
      </c>
      <c r="E86" s="4">
        <f>0.01*'Table A3'!I88</f>
        <v>0.11889999999999998</v>
      </c>
      <c r="F86" s="4">
        <f>0.01*'Table A3'!J88</f>
        <v>0.14990000000000001</v>
      </c>
      <c r="G86" s="4">
        <f>0.01*'Table A3'!D88</f>
        <v>0.15234</v>
      </c>
      <c r="H86" s="1"/>
      <c r="I86" s="1"/>
      <c r="J86" s="1"/>
      <c r="K86" s="1"/>
      <c r="L86" s="1"/>
      <c r="M86" s="1"/>
      <c r="N86" s="1"/>
      <c r="O86" s="1"/>
      <c r="P86" s="1"/>
      <c r="Q86" s="1"/>
      <c r="R86" s="1"/>
      <c r="S86" s="1"/>
      <c r="T86" s="1"/>
      <c r="U86" s="1"/>
    </row>
    <row r="87" spans="1:21" ht="9.75" customHeight="1">
      <c r="A87" s="1">
        <v>1996</v>
      </c>
      <c r="B87" s="4">
        <f>0.01*'Table A1'!I89</f>
        <v>0.11995000000000001</v>
      </c>
      <c r="C87" s="4">
        <f>0.01*'Table A1'!J89</f>
        <v>0.15053000000000002</v>
      </c>
      <c r="D87" s="4">
        <f>0.01*'Table A1'!D89</f>
        <v>0.14107</v>
      </c>
      <c r="E87" s="4">
        <f>0.01*'Table A3'!I89</f>
        <v>0.11727</v>
      </c>
      <c r="F87" s="4">
        <f>0.01*'Table A3'!J89</f>
        <v>0.1507</v>
      </c>
      <c r="G87" s="4">
        <f>0.01*'Table A3'!D89</f>
        <v>0.16687000000000002</v>
      </c>
      <c r="H87" s="1"/>
      <c r="I87" s="1"/>
      <c r="J87" s="1"/>
      <c r="K87" s="1"/>
      <c r="L87" s="1"/>
      <c r="M87" s="1"/>
      <c r="N87" s="1"/>
      <c r="O87" s="1"/>
      <c r="P87" s="1"/>
      <c r="Q87" s="1"/>
      <c r="R87" s="1"/>
      <c r="S87" s="1"/>
      <c r="T87" s="1"/>
      <c r="U87" s="1"/>
    </row>
    <row r="88" spans="1:21" ht="9.75" customHeight="1">
      <c r="A88" s="1">
        <v>1997</v>
      </c>
      <c r="B88" s="4">
        <f>0.01*'Table A1'!I90</f>
        <v>0.11873000000000002</v>
      </c>
      <c r="C88" s="4">
        <f>0.01*'Table A1'!J90</f>
        <v>0.15081</v>
      </c>
      <c r="D88" s="4">
        <f>0.01*'Table A1'!D90</f>
        <v>0.14771000000000001</v>
      </c>
      <c r="E88" s="4">
        <f>0.01*'Table A3'!I90</f>
        <v>0.11503000000000001</v>
      </c>
      <c r="F88" s="4">
        <f>0.01*'Table A3'!J90</f>
        <v>0.15125999999999998</v>
      </c>
      <c r="G88" s="4">
        <f>0.01*'Table A3'!D90</f>
        <v>0.18015</v>
      </c>
      <c r="H88" s="1"/>
      <c r="I88" s="1"/>
      <c r="J88" s="1"/>
      <c r="K88" s="1"/>
      <c r="L88" s="1"/>
      <c r="M88" s="1"/>
      <c r="N88" s="1"/>
      <c r="O88" s="1"/>
      <c r="P88" s="1"/>
      <c r="Q88" s="1"/>
      <c r="R88" s="1"/>
      <c r="S88" s="1"/>
      <c r="T88" s="1"/>
      <c r="U88" s="1"/>
    </row>
    <row r="89" spans="1:21" ht="9.75" customHeight="1">
      <c r="A89" s="1">
        <v>1998</v>
      </c>
      <c r="B89" s="4">
        <f>0.01*'Table A1'!I91</f>
        <v>0.11766000000000001</v>
      </c>
      <c r="C89" s="4">
        <f>0.01*'Table A1'!J91</f>
        <v>0.15064</v>
      </c>
      <c r="D89" s="4">
        <f>0.01*'Table A1'!D91</f>
        <v>0.15294000000000002</v>
      </c>
      <c r="E89" s="4">
        <f>0.01*'Table A3'!I91</f>
        <v>0.11295999999999999</v>
      </c>
      <c r="F89" s="4">
        <f>0.01*'Table A3'!J91</f>
        <v>0.15006999999999998</v>
      </c>
      <c r="G89" s="4">
        <f>0.01*'Table A3'!D91</f>
        <v>0.19088000000000002</v>
      </c>
      <c r="H89" s="1"/>
      <c r="I89" s="1"/>
      <c r="J89" s="1"/>
      <c r="K89" s="1"/>
      <c r="L89" s="1"/>
      <c r="M89" s="1"/>
      <c r="N89" s="1"/>
      <c r="O89" s="1"/>
      <c r="P89" s="1"/>
      <c r="Q89" s="1"/>
      <c r="R89" s="1"/>
      <c r="S89" s="1"/>
      <c r="T89" s="1"/>
      <c r="U89" s="1"/>
    </row>
    <row r="90" spans="1:21" ht="9.75" customHeight="1">
      <c r="A90" s="1">
        <v>1999</v>
      </c>
      <c r="B90" s="4">
        <f>0.01*'Table A1'!I92</f>
        <v>0.11699999999999999</v>
      </c>
      <c r="C90" s="4">
        <f>0.01*'Table A1'!J92</f>
        <v>0.15095</v>
      </c>
      <c r="D90" s="4">
        <f>0.01*'Table A1'!D92</f>
        <v>0.15873000000000001</v>
      </c>
      <c r="E90" s="4">
        <f>0.01*'Table A3'!I92</f>
        <v>0.11252000000000002</v>
      </c>
      <c r="F90" s="4">
        <f>0.01*'Table A3'!J92</f>
        <v>0.15172999999999998</v>
      </c>
      <c r="G90" s="4">
        <f>0.01*'Table A3'!D92</f>
        <v>0.20044000000000001</v>
      </c>
      <c r="H90" s="1"/>
      <c r="I90" s="1"/>
      <c r="J90" s="1"/>
      <c r="K90" s="1"/>
      <c r="L90" s="1"/>
      <c r="M90" s="1"/>
      <c r="N90" s="1"/>
      <c r="O90" s="1"/>
      <c r="P90" s="1"/>
      <c r="Q90" s="1"/>
      <c r="R90" s="1"/>
      <c r="S90" s="1"/>
      <c r="T90" s="1"/>
      <c r="U90" s="1"/>
    </row>
    <row r="91" spans="1:21" ht="9.75" customHeight="1">
      <c r="A91" s="1">
        <v>2000</v>
      </c>
      <c r="B91" s="4">
        <f>0.01*'Table A1'!I93</f>
        <v>0.11596999999999998</v>
      </c>
      <c r="C91" s="4">
        <f>0.01*'Table A1'!J93</f>
        <v>0.15017</v>
      </c>
      <c r="D91" s="4">
        <f>0.01*'Table A1'!D93</f>
        <v>0.16494</v>
      </c>
      <c r="E91" s="4">
        <f>0.01*'Table A3'!I93</f>
        <v>0.11000999999999998</v>
      </c>
      <c r="F91" s="4">
        <f>0.01*'Table A3'!J93</f>
        <v>0.15085000000000001</v>
      </c>
      <c r="G91" s="4">
        <f>0.01*'Table A3'!D93</f>
        <v>0.21521000000000001</v>
      </c>
      <c r="H91" s="1"/>
      <c r="I91" s="1"/>
      <c r="J91" s="1"/>
      <c r="K91" s="1"/>
      <c r="L91" s="1"/>
      <c r="M91" s="1"/>
      <c r="N91" s="1"/>
      <c r="O91" s="1"/>
      <c r="P91" s="1"/>
      <c r="Q91" s="1"/>
      <c r="R91" s="1"/>
      <c r="S91" s="1"/>
      <c r="T91" s="1"/>
      <c r="U91" s="1"/>
    </row>
    <row r="92" spans="1:21" ht="9.75" customHeight="1">
      <c r="A92" s="1">
        <v>2001</v>
      </c>
      <c r="B92" s="4">
        <f>0.01*'Table A1'!I94</f>
        <v>0.11829999999999999</v>
      </c>
      <c r="C92" s="4">
        <f>0.01*'Table A1'!J94</f>
        <v>0.15028</v>
      </c>
      <c r="D92" s="4">
        <f>0.01*'Table A1'!D94</f>
        <v>0.15371000000000001</v>
      </c>
      <c r="E92" s="4">
        <f>0.01*'Table A3'!I94</f>
        <v>0.11469000000000001</v>
      </c>
      <c r="F92" s="4">
        <f>0.01*'Table A3'!J94</f>
        <v>0.15134</v>
      </c>
      <c r="G92" s="4">
        <f>0.01*'Table A3'!D94</f>
        <v>0.1822</v>
      </c>
      <c r="H92" s="1"/>
      <c r="I92" s="1"/>
      <c r="J92" s="1"/>
      <c r="K92" s="1"/>
      <c r="L92" s="1"/>
      <c r="M92" s="1"/>
      <c r="N92" s="1"/>
      <c r="O92" s="1"/>
      <c r="P92" s="1"/>
      <c r="Q92" s="1"/>
      <c r="R92" s="1"/>
      <c r="S92" s="1"/>
      <c r="T92" s="1"/>
      <c r="U92" s="1"/>
    </row>
    <row r="93" spans="1:21" ht="9.75" customHeight="1">
      <c r="A93" s="1">
        <f t="shared" ref="A93:A98" si="0">A92+1</f>
        <v>2002</v>
      </c>
      <c r="B93" s="4">
        <f>0.01*'Table A1'!I95</f>
        <v>0.12001999999999999</v>
      </c>
      <c r="C93" s="4">
        <f>0.01*'Table A1'!J95</f>
        <v>0.15372999999999998</v>
      </c>
      <c r="D93" s="4">
        <f>0.01*'Table A1'!D95</f>
        <v>0.14989000000000002</v>
      </c>
      <c r="E93" s="4">
        <f>0.01*'Table A3'!I95</f>
        <v>0.11750999999999998</v>
      </c>
      <c r="F93" s="4">
        <f>0.01*'Table A3'!J95</f>
        <v>0.15204000000000004</v>
      </c>
      <c r="G93" s="4">
        <f>0.01*'Table A3'!D95</f>
        <v>0.16864999999999999</v>
      </c>
      <c r="H93" s="1"/>
      <c r="I93" s="1"/>
      <c r="J93" s="1"/>
      <c r="K93" s="1"/>
      <c r="L93" s="1"/>
      <c r="M93" s="1"/>
      <c r="N93" s="1"/>
      <c r="O93" s="1"/>
      <c r="P93" s="1"/>
      <c r="Q93" s="1"/>
      <c r="R93" s="1"/>
      <c r="S93" s="1"/>
      <c r="T93" s="1"/>
      <c r="U93" s="1"/>
    </row>
    <row r="94" spans="1:21" ht="9.75" customHeight="1">
      <c r="A94" s="1">
        <f t="shared" si="0"/>
        <v>2003</v>
      </c>
      <c r="B94" s="4">
        <f>0.01*'Table A1'!I96</f>
        <v>0.12107</v>
      </c>
      <c r="C94" s="4">
        <f>0.01*'Table A1'!J96</f>
        <v>0.15441000000000002</v>
      </c>
      <c r="D94" s="4">
        <f>0.01*'Table A1'!D96</f>
        <v>0.15214</v>
      </c>
      <c r="E94" s="4">
        <f>0.01*'Table A3'!I96</f>
        <v>0.11762</v>
      </c>
      <c r="F94" s="4">
        <f>0.01*'Table A3'!J96</f>
        <v>0.15237000000000003</v>
      </c>
      <c r="G94" s="4">
        <f>0.01*'Table A3'!D96</f>
        <v>0.17527999999999999</v>
      </c>
      <c r="H94" s="1"/>
      <c r="I94" s="1"/>
      <c r="J94" s="1"/>
      <c r="K94" s="1"/>
      <c r="L94" s="1"/>
      <c r="M94" s="1"/>
      <c r="N94" s="1"/>
      <c r="O94" s="1"/>
      <c r="P94" s="1"/>
      <c r="Q94" s="1"/>
      <c r="R94" s="1"/>
      <c r="S94" s="1"/>
      <c r="T94" s="1"/>
      <c r="U94" s="1"/>
    </row>
    <row r="95" spans="1:21" ht="9.75" customHeight="1">
      <c r="A95" s="1">
        <f t="shared" si="0"/>
        <v>2004</v>
      </c>
      <c r="B95" s="4">
        <f>0.01*'Table A1'!I97</f>
        <v>0.11935000000000003</v>
      </c>
      <c r="C95" s="4">
        <f>0.01*'Table A1'!J97</f>
        <v>0.15370999999999999</v>
      </c>
      <c r="D95" s="4">
        <f>0.01*'Table A1'!D97</f>
        <v>0.16336999999999999</v>
      </c>
      <c r="E95" s="4">
        <f>0.01*'Table A3'!I97</f>
        <v>0.11448999999999998</v>
      </c>
      <c r="F95" s="4">
        <f>0.01*'Table A3'!J97</f>
        <v>0.15197000000000002</v>
      </c>
      <c r="G95" s="4">
        <f>0.01*'Table A3'!D97</f>
        <v>0.19753000000000001</v>
      </c>
      <c r="H95" s="1"/>
      <c r="I95" s="1"/>
      <c r="J95" s="1"/>
      <c r="K95" s="1"/>
      <c r="L95" s="1"/>
      <c r="M95" s="1"/>
      <c r="N95" s="1"/>
      <c r="O95" s="1"/>
      <c r="P95" s="1"/>
      <c r="Q95" s="1"/>
      <c r="R95" s="1"/>
      <c r="S95" s="1"/>
      <c r="T95" s="1"/>
      <c r="U95" s="1"/>
    </row>
    <row r="96" spans="1:21" ht="9.75" customHeight="1">
      <c r="A96" s="1">
        <f t="shared" si="0"/>
        <v>2005</v>
      </c>
      <c r="B96" s="4">
        <f>0.01*'Table A1'!I98</f>
        <v>0.11816000000000003</v>
      </c>
      <c r="C96" s="4">
        <f>0.01*'Table A1'!J98</f>
        <v>0.15441999999999997</v>
      </c>
      <c r="D96" s="4">
        <f>0.01*'Table A1'!D98</f>
        <v>0.17681000000000002</v>
      </c>
      <c r="E96" s="4">
        <f>0.01*'Table A3'!I98</f>
        <v>0.11175000000000004</v>
      </c>
      <c r="F96" s="4">
        <f>0.01*'Table A3'!J98</f>
        <v>0.15242999999999998</v>
      </c>
      <c r="G96" s="4">
        <f>0.01*'Table A3'!D98</f>
        <v>0.21916000000000002</v>
      </c>
      <c r="H96" s="1"/>
      <c r="I96" s="1"/>
      <c r="J96" s="1"/>
      <c r="K96" s="1"/>
      <c r="L96" s="1"/>
      <c r="M96" s="1"/>
      <c r="N96" s="1"/>
      <c r="O96" s="1"/>
      <c r="P96" s="1"/>
      <c r="Q96" s="1"/>
      <c r="R96" s="1"/>
      <c r="S96" s="1"/>
      <c r="T96" s="1"/>
      <c r="U96" s="1"/>
    </row>
    <row r="97" spans="1:21" ht="9.75" customHeight="1">
      <c r="A97" s="1">
        <f t="shared" si="0"/>
        <v>2006</v>
      </c>
      <c r="B97" s="4">
        <f>0.01*'Table A1'!I99</f>
        <v>0.11908999999999999</v>
      </c>
      <c r="C97" s="4">
        <f>0.01*'Table A1'!J99</f>
        <v>0.15529999999999997</v>
      </c>
      <c r="D97" s="4">
        <f>0.01*'Table A1'!D99</f>
        <v>0.18059</v>
      </c>
      <c r="E97" s="4">
        <f>0.01*'Table A3'!I99</f>
        <v>0.11237000000000003</v>
      </c>
      <c r="F97" s="4">
        <f>0.01*'Table A3'!J99</f>
        <v>0.15259999999999999</v>
      </c>
      <c r="G97" s="4">
        <f>0.01*'Table A3'!D99</f>
        <v>0.22823000000000002</v>
      </c>
      <c r="H97" s="1"/>
      <c r="I97" s="1"/>
      <c r="J97" s="1"/>
      <c r="K97" s="1"/>
      <c r="L97" s="1"/>
      <c r="M97" s="1"/>
      <c r="N97" s="1"/>
      <c r="O97" s="1"/>
      <c r="P97" s="1"/>
      <c r="Q97" s="1"/>
      <c r="R97" s="1"/>
      <c r="S97" s="1"/>
      <c r="T97" s="1"/>
      <c r="U97" s="1"/>
    </row>
    <row r="98" spans="1:21" ht="9.75" customHeight="1">
      <c r="A98" s="1">
        <f t="shared" si="0"/>
        <v>2007</v>
      </c>
      <c r="B98" s="4">
        <f>0.01*'Table A1'!I100</f>
        <v>0.11821999999999996</v>
      </c>
      <c r="C98" s="4">
        <f>0.01*'Table A1'!J100</f>
        <v>0.15517</v>
      </c>
      <c r="D98" s="4">
        <f>0.01*'Table A1'!D100</f>
        <v>0.18327000000000002</v>
      </c>
      <c r="E98" s="4">
        <f>0.01*'Table A3'!I100</f>
        <v>0.11072000000000003</v>
      </c>
      <c r="F98" s="4">
        <f>0.01*'Table A3'!J100</f>
        <v>0.15165000000000001</v>
      </c>
      <c r="G98" s="4">
        <f>0.01*'Table A3'!D100</f>
        <v>0.23503000000000002</v>
      </c>
      <c r="H98" s="1"/>
      <c r="I98" s="1"/>
      <c r="J98" s="1"/>
      <c r="K98" s="1"/>
      <c r="L98" s="1"/>
      <c r="M98" s="1"/>
      <c r="N98" s="1"/>
      <c r="O98" s="1"/>
      <c r="P98" s="1"/>
      <c r="Q98" s="1"/>
      <c r="R98" s="1"/>
      <c r="S98" s="1"/>
      <c r="T98" s="1"/>
      <c r="U98" s="1"/>
    </row>
    <row r="99" spans="1:21" ht="9.75" customHeight="1">
      <c r="A99" s="1">
        <f t="shared" ref="A99:A113" si="1">A98+1</f>
        <v>2008</v>
      </c>
      <c r="B99" s="4">
        <f>0.01*'Table A1'!I101</f>
        <v>0.12186</v>
      </c>
      <c r="C99" s="4">
        <f>0.01*'Table A1'!J101</f>
        <v>0.15885000000000002</v>
      </c>
      <c r="D99" s="4">
        <f>0.01*'Table A1'!D101</f>
        <v>0.17892</v>
      </c>
      <c r="E99" s="4">
        <f>0.01*'Table A3'!I101</f>
        <v>0.11707999999999999</v>
      </c>
      <c r="F99" s="4">
        <f>0.01*'Table A3'!J101</f>
        <v>0.15574000000000002</v>
      </c>
      <c r="G99" s="4">
        <f>0.01*'Table A3'!D101</f>
        <v>0.20946000000000001</v>
      </c>
      <c r="H99" s="1"/>
      <c r="I99" s="1"/>
      <c r="J99" s="1"/>
      <c r="K99" s="1"/>
      <c r="L99" s="1"/>
      <c r="M99" s="1"/>
      <c r="N99" s="1"/>
      <c r="O99" s="1"/>
      <c r="P99" s="1"/>
      <c r="Q99" s="1"/>
      <c r="R99" s="1"/>
      <c r="S99" s="1"/>
      <c r="T99" s="1"/>
      <c r="U99" s="1"/>
    </row>
    <row r="100" spans="1:21" ht="9.75" customHeight="1">
      <c r="A100" s="1">
        <f t="shared" si="1"/>
        <v>2009</v>
      </c>
      <c r="B100" s="4">
        <f>0.01*'Table A1'!I102</f>
        <v>0.12660000000000005</v>
      </c>
      <c r="C100" s="4">
        <f>0.01*'Table A1'!J102</f>
        <v>0.16129000000000002</v>
      </c>
      <c r="D100" s="4">
        <f>0.01*'Table A1'!D102</f>
        <v>0.16678999999999999</v>
      </c>
      <c r="E100" s="4">
        <f>0.01*'Table A3'!I102</f>
        <v>0.12389000000000003</v>
      </c>
      <c r="F100" s="4">
        <f>0.01*'Table A3'!J102</f>
        <v>0.15994</v>
      </c>
      <c r="G100" s="4">
        <f>0.01*'Table A3'!D102</f>
        <v>0.18118999999999999</v>
      </c>
      <c r="H100" s="1"/>
      <c r="I100" s="1"/>
      <c r="J100" s="1"/>
      <c r="K100" s="1"/>
      <c r="L100" s="1"/>
      <c r="M100" s="1"/>
      <c r="N100" s="1"/>
      <c r="O100" s="1"/>
      <c r="P100" s="1"/>
      <c r="Q100" s="1"/>
      <c r="R100" s="1"/>
      <c r="S100" s="1"/>
      <c r="T100" s="1"/>
      <c r="U100" s="1"/>
    </row>
    <row r="101" spans="1:21" ht="9.75" customHeight="1">
      <c r="A101" s="1">
        <f t="shared" si="1"/>
        <v>2010</v>
      </c>
      <c r="B101" s="4">
        <f>0.01*'Table A1'!I103</f>
        <v>0.12619999999999998</v>
      </c>
      <c r="C101" s="4">
        <f>0.01*'Table A1'!J103</f>
        <v>0.16280999999999998</v>
      </c>
      <c r="D101" s="4">
        <f>0.01*'Table A1'!D103</f>
        <v>0.17451</v>
      </c>
      <c r="E101" s="4">
        <f>0.01*'Table A3'!I103</f>
        <v>0.12191000000000003</v>
      </c>
      <c r="F101" s="4">
        <f>0.01*'Table A3'!J103</f>
        <v>0.15988999999999998</v>
      </c>
      <c r="G101" s="4">
        <f>0.01*'Table A3'!D103</f>
        <v>0.19863</v>
      </c>
      <c r="H101" s="1"/>
      <c r="I101" s="1"/>
      <c r="J101" s="1"/>
      <c r="K101" s="1"/>
      <c r="L101" s="1"/>
      <c r="M101" s="1"/>
      <c r="N101" s="1"/>
      <c r="O101" s="1"/>
      <c r="P101" s="1"/>
      <c r="Q101" s="1"/>
      <c r="R101" s="1"/>
      <c r="S101" s="1"/>
      <c r="T101" s="1"/>
      <c r="U101" s="1"/>
    </row>
    <row r="102" spans="1:21" ht="9.75" customHeight="1">
      <c r="A102" s="1">
        <f t="shared" si="1"/>
        <v>2011</v>
      </c>
      <c r="B102" s="4">
        <f>0.01*'Table A1'!I104</f>
        <v>0.12653000000000006</v>
      </c>
      <c r="C102" s="4">
        <f>0.01*'Table A1'!J104</f>
        <v>0.1651</v>
      </c>
      <c r="D102" s="4">
        <f>0.01*'Table A1'!D104</f>
        <v>0.17466999999999999</v>
      </c>
      <c r="E102" s="4">
        <f>0.01*'Table A3'!I104</f>
        <v>0.12243000000000002</v>
      </c>
      <c r="F102" s="4">
        <f>0.01*'Table A3'!J104</f>
        <v>0.16238</v>
      </c>
      <c r="G102" s="4">
        <f>0.01*'Table A3'!D104</f>
        <v>0.19646999999999998</v>
      </c>
      <c r="H102" s="1"/>
      <c r="I102" s="1"/>
      <c r="J102" s="1"/>
      <c r="K102" s="1"/>
      <c r="L102" s="1"/>
      <c r="M102" s="1"/>
      <c r="N102" s="1"/>
      <c r="O102" s="1"/>
      <c r="P102" s="1"/>
      <c r="Q102" s="1"/>
      <c r="R102" s="1"/>
      <c r="S102" s="1"/>
      <c r="T102" s="1"/>
      <c r="U102" s="1"/>
    </row>
    <row r="103" spans="1:21" ht="9.75" customHeight="1">
      <c r="A103" s="1">
        <f t="shared" si="1"/>
        <v>2012</v>
      </c>
      <c r="B103" s="4">
        <f>0.01*'Table A1'!I105</f>
        <v>0.12411000000000001</v>
      </c>
      <c r="C103" s="4">
        <f>0.01*'Table A1'!J105</f>
        <v>0.16472999999999999</v>
      </c>
      <c r="D103" s="4">
        <f>0.01*'Table A1'!D105</f>
        <v>0.18875</v>
      </c>
      <c r="E103" s="4">
        <f>0.01*'Table A3'!I105</f>
        <v>0.11782999999999995</v>
      </c>
      <c r="F103" s="4">
        <f>0.01*'Table A3'!J105</f>
        <v>0.15991000000000002</v>
      </c>
      <c r="G103" s="4">
        <f>0.01*'Table A3'!D105</f>
        <v>0.22828000000000001</v>
      </c>
      <c r="H103" s="1"/>
      <c r="I103" s="1"/>
      <c r="J103" s="1"/>
      <c r="K103" s="1"/>
      <c r="L103" s="1"/>
      <c r="M103" s="1"/>
      <c r="N103" s="1"/>
      <c r="O103" s="1"/>
      <c r="P103" s="1"/>
      <c r="Q103" s="1"/>
      <c r="R103" s="1"/>
      <c r="S103" s="1"/>
      <c r="T103" s="1"/>
      <c r="U103" s="1"/>
    </row>
    <row r="104" spans="1:21" ht="9.75" customHeight="1">
      <c r="A104" s="1">
        <f t="shared" si="1"/>
        <v>2013</v>
      </c>
      <c r="B104" s="4">
        <f>0.01*'Table A1'!I106</f>
        <v>0.12600999999999998</v>
      </c>
      <c r="C104" s="4">
        <f>0.01*'Table A1'!J106</f>
        <v>0.16672000000000001</v>
      </c>
      <c r="D104" s="4">
        <f>0.01*'Table A1'!D106</f>
        <v>0.17425000000000002</v>
      </c>
      <c r="E104" s="4">
        <f>0.01*'Table A3'!I106</f>
        <v>0.12193000000000005</v>
      </c>
      <c r="F104" s="4">
        <f>0.01*'Table A3'!J106</f>
        <v>0.16433999999999999</v>
      </c>
      <c r="G104" s="4">
        <f>0.01*'Table A3'!D106</f>
        <v>0.20006000000000002</v>
      </c>
      <c r="H104" s="1"/>
      <c r="I104" s="1"/>
      <c r="J104" s="1"/>
      <c r="K104" s="1"/>
      <c r="L104" s="1"/>
      <c r="M104" s="1"/>
      <c r="N104" s="1"/>
      <c r="O104" s="1"/>
      <c r="P104" s="1"/>
      <c r="Q104" s="1"/>
      <c r="R104" s="1"/>
      <c r="S104" s="1"/>
      <c r="T104" s="1"/>
      <c r="U104" s="1"/>
    </row>
    <row r="105" spans="1:21" ht="9.75" customHeight="1">
      <c r="A105" s="1">
        <f t="shared" si="1"/>
        <v>2014</v>
      </c>
      <c r="B105" s="4">
        <f>0.01*'Table A1'!I107</f>
        <v>0.12441000000000001</v>
      </c>
      <c r="C105" s="4">
        <f>0.01*'Table A1'!J107</f>
        <v>0.16613</v>
      </c>
      <c r="D105" s="4">
        <f>0.01*'Table A1'!D107</f>
        <v>0.17802000000000001</v>
      </c>
      <c r="E105" s="4">
        <f>0.01*'Table A3'!I107</f>
        <v>0.11952000000000006</v>
      </c>
      <c r="F105" s="4">
        <f>0.01*'Table A3'!J107</f>
        <v>0.16389999999999996</v>
      </c>
      <c r="G105" s="4">
        <f>0.01*'Table A3'!D107</f>
        <v>0.2152</v>
      </c>
      <c r="H105" s="1"/>
      <c r="I105" s="1"/>
      <c r="J105" s="1"/>
      <c r="K105" s="1"/>
      <c r="L105" s="1"/>
      <c r="M105" s="1"/>
      <c r="N105" s="1"/>
      <c r="O105" s="1"/>
      <c r="P105" s="1"/>
      <c r="Q105" s="1"/>
      <c r="R105" s="1"/>
      <c r="S105" s="1"/>
      <c r="T105" s="1"/>
      <c r="U105" s="1"/>
    </row>
    <row r="106" spans="1:21" ht="9.75" customHeight="1">
      <c r="A106" s="1">
        <f t="shared" si="1"/>
        <v>2015</v>
      </c>
      <c r="B106" s="4">
        <f>0.01*'Table A1'!I108</f>
        <v>0.12419000000000001</v>
      </c>
      <c r="C106" s="4">
        <f>0.01*'Table A1'!J108</f>
        <v>0.16696000000000003</v>
      </c>
      <c r="D106" s="4">
        <f>0.01*'Table A1'!D108</f>
        <v>0.18047999999999997</v>
      </c>
      <c r="E106" s="4">
        <f>0.01*'Table A3'!I108</f>
        <v>0.11952999999999996</v>
      </c>
      <c r="F106" s="4">
        <f>0.01*'Table A3'!J108</f>
        <v>0.16438000000000003</v>
      </c>
      <c r="G106" s="4">
        <f>0.01*'Table A3'!D108</f>
        <v>0.21586</v>
      </c>
      <c r="H106" s="1"/>
      <c r="I106" s="1"/>
      <c r="J106" s="1"/>
      <c r="K106" s="1"/>
      <c r="L106" s="1"/>
      <c r="M106" s="1"/>
      <c r="N106" s="1"/>
      <c r="O106" s="1"/>
      <c r="P106" s="1"/>
      <c r="Q106" s="1"/>
      <c r="R106" s="1"/>
      <c r="S106" s="1"/>
      <c r="T106" s="1"/>
      <c r="U106" s="1"/>
    </row>
    <row r="107" spans="1:21" ht="9.75" customHeight="1">
      <c r="A107" s="1">
        <f t="shared" si="1"/>
        <v>2016</v>
      </c>
      <c r="B107" s="4">
        <f>0.01*'Table A1'!I109</f>
        <v>0.12625999999999998</v>
      </c>
      <c r="C107" s="4">
        <f>0.01*'Table A1'!J109</f>
        <v>0.16986000000000001</v>
      </c>
      <c r="D107" s="4">
        <f>0.01*'Table A1'!D109</f>
        <v>0.17725000000000002</v>
      </c>
      <c r="E107" s="4">
        <f>0.01*'Table A3'!I109</f>
        <v>0.12127000000000003</v>
      </c>
      <c r="F107" s="4">
        <f>0.01*'Table A3'!J109</f>
        <v>0.16622000000000001</v>
      </c>
      <c r="G107" s="4">
        <f>0.01*'Table A3'!D109</f>
        <v>0.20741000000000001</v>
      </c>
      <c r="H107" s="1"/>
      <c r="I107" s="1"/>
      <c r="J107" s="1"/>
      <c r="K107" s="1"/>
      <c r="L107" s="1"/>
      <c r="M107" s="1"/>
      <c r="N107" s="1"/>
      <c r="O107" s="1"/>
      <c r="P107" s="1"/>
      <c r="Q107" s="1"/>
      <c r="R107" s="1"/>
      <c r="S107" s="1"/>
      <c r="T107" s="1"/>
      <c r="U107" s="1"/>
    </row>
    <row r="108" spans="1:21" ht="9.75" customHeight="1">
      <c r="A108" s="1">
        <f t="shared" si="1"/>
        <v>2017</v>
      </c>
      <c r="B108" s="4">
        <f>0.01*'Table A1'!I110</f>
        <v>0.12428999999999996</v>
      </c>
      <c r="C108" s="4">
        <f>0.01*'Table A1'!J110</f>
        <v>0.16841000000000006</v>
      </c>
      <c r="D108" s="4">
        <f>0.01*'Table A1'!D110</f>
        <v>0.18172999999999997</v>
      </c>
      <c r="E108" s="4">
        <f>0.01*'Table A3'!I110</f>
        <v>0.11906000000000005</v>
      </c>
      <c r="F108" s="4">
        <f>0.01*'Table A3'!J110</f>
        <v>0.16545999999999997</v>
      </c>
      <c r="G108" s="4">
        <f>0.01*'Table A3'!D110</f>
        <v>0.22007000000000002</v>
      </c>
      <c r="H108" s="1"/>
      <c r="I108" s="1"/>
      <c r="J108" s="1"/>
      <c r="K108" s="1"/>
      <c r="L108" s="1"/>
      <c r="M108" s="1"/>
      <c r="N108" s="1"/>
      <c r="O108" s="1"/>
      <c r="P108" s="1"/>
      <c r="Q108" s="1"/>
      <c r="R108" s="1"/>
      <c r="S108" s="1"/>
      <c r="T108" s="1"/>
      <c r="U108" s="1"/>
    </row>
    <row r="109" spans="1:21" ht="9.75" customHeight="1">
      <c r="A109" s="1">
        <f t="shared" si="1"/>
        <v>2018</v>
      </c>
      <c r="B109" s="4">
        <f>0.01*'Table A1'!I111</f>
        <v>0.12411000000000001</v>
      </c>
      <c r="C109" s="4">
        <f>0.01*'Table A1'!J111</f>
        <v>0.16939000000000001</v>
      </c>
      <c r="D109" s="4">
        <f>0.01*'Table A1'!D111</f>
        <v>0.18351000000000001</v>
      </c>
      <c r="E109" s="4">
        <f>0.01*'Table A3'!I111</f>
        <v>0.11932000000000002</v>
      </c>
      <c r="F109" s="4">
        <f>0.01*'Table A3'!J111</f>
        <v>0.16680999999999999</v>
      </c>
      <c r="G109" s="4">
        <f>0.01*'Table A3'!D111</f>
        <v>0.21963000000000002</v>
      </c>
      <c r="H109" s="1"/>
      <c r="I109" s="1"/>
      <c r="J109" s="1"/>
      <c r="K109" s="1"/>
      <c r="L109" s="1"/>
      <c r="M109" s="1"/>
      <c r="N109" s="1"/>
      <c r="O109" s="1"/>
      <c r="P109" s="1"/>
      <c r="Q109" s="1"/>
      <c r="R109" s="1"/>
      <c r="S109" s="1"/>
      <c r="T109" s="1"/>
      <c r="U109" s="1"/>
    </row>
    <row r="110" spans="1:21" ht="9.75" customHeight="1">
      <c r="A110" s="1">
        <f t="shared" si="1"/>
        <v>2019</v>
      </c>
      <c r="B110" s="4">
        <f>0.01*'Table A1'!I112</f>
        <v>0.12464999999999997</v>
      </c>
      <c r="C110" s="4">
        <f>0.01*'Table A1'!J112</f>
        <v>0.17065000000000002</v>
      </c>
      <c r="D110" s="4">
        <f>0.01*'Table A1'!D112</f>
        <v>0.17587</v>
      </c>
      <c r="E110" s="4">
        <f>0.01*'Table A3'!I112</f>
        <v>0.11856999999999999</v>
      </c>
      <c r="F110" s="4">
        <f>0.01*'Table A3'!J112</f>
        <v>0.17027999999999999</v>
      </c>
      <c r="G110" s="4">
        <f>0.01*'Table A3'!D112</f>
        <v>0.21143000000000001</v>
      </c>
      <c r="H110" s="1"/>
      <c r="I110" s="1"/>
      <c r="J110" s="1"/>
      <c r="K110" s="1"/>
      <c r="L110" s="1"/>
      <c r="M110" s="1"/>
      <c r="N110" s="1"/>
      <c r="O110" s="1"/>
      <c r="P110" s="1"/>
      <c r="Q110" s="1"/>
      <c r="R110" s="1"/>
      <c r="S110" s="1"/>
      <c r="T110" s="1"/>
      <c r="U110" s="1"/>
    </row>
    <row r="111" spans="1:21" ht="9.75" customHeight="1">
      <c r="A111" s="1">
        <f t="shared" si="1"/>
        <v>2020</v>
      </c>
      <c r="B111" s="4">
        <f>0.01*'Table A1'!I113</f>
        <v>0.12747</v>
      </c>
      <c r="C111" s="4">
        <f>0.01*'Table A1'!J113</f>
        <v>0.17510000000000001</v>
      </c>
      <c r="D111" s="4">
        <f>0.01*'Table A1'!D113</f>
        <v>0.19197</v>
      </c>
      <c r="E111" s="4">
        <f>0.01*'Table A3'!I113</f>
        <v>0.11925999999999995</v>
      </c>
      <c r="F111" s="4">
        <f>0.01*'Table A3'!J113</f>
        <v>0.17213000000000006</v>
      </c>
      <c r="G111" s="4">
        <f>0.01*'Table A3'!D113</f>
        <v>0.2356</v>
      </c>
      <c r="H111" s="1"/>
      <c r="I111" s="1"/>
      <c r="J111" s="1"/>
      <c r="K111" s="1"/>
      <c r="L111" s="1"/>
      <c r="M111" s="1"/>
      <c r="N111" s="1"/>
      <c r="O111" s="1"/>
      <c r="P111" s="1"/>
      <c r="Q111" s="1"/>
      <c r="R111" s="1"/>
      <c r="S111" s="1"/>
      <c r="T111" s="1"/>
      <c r="U111" s="1"/>
    </row>
    <row r="112" spans="1:21" ht="9.75" customHeight="1">
      <c r="A112" s="1">
        <f t="shared" si="1"/>
        <v>2021</v>
      </c>
      <c r="B112" s="4">
        <f>0.01*'Table A1'!I114</f>
        <v>0.12271999999999998</v>
      </c>
      <c r="C112" s="4">
        <f>0.01*'Table A1'!J114</f>
        <v>0.17270000000000005</v>
      </c>
      <c r="D112" s="4">
        <f>0.01*'Table A1'!D114</f>
        <v>0.20813999999999999</v>
      </c>
      <c r="E112" s="4">
        <f>0.01*'Table A3'!I114</f>
        <v>0.11189</v>
      </c>
      <c r="F112" s="4">
        <f>0.01*'Table A3'!J114</f>
        <v>0.16826999999999998</v>
      </c>
      <c r="G112" s="4">
        <f>0.01*'Table A3'!D114</f>
        <v>0.27628000000000003</v>
      </c>
      <c r="H112" s="1"/>
      <c r="I112" s="1"/>
      <c r="J112" s="1"/>
      <c r="K112" s="1"/>
      <c r="L112" s="1"/>
      <c r="M112" s="1"/>
      <c r="N112" s="1"/>
      <c r="O112" s="1"/>
      <c r="P112" s="1"/>
      <c r="Q112" s="1"/>
      <c r="R112" s="1"/>
      <c r="S112" s="1"/>
      <c r="T112" s="1"/>
      <c r="U112" s="1"/>
    </row>
    <row r="113" spans="1:21" ht="9.75" customHeight="1">
      <c r="A113" s="1">
        <f t="shared" si="1"/>
        <v>2022</v>
      </c>
      <c r="B113" s="4">
        <f>0.01*'Table A1'!I115</f>
        <v>0.12515999999999999</v>
      </c>
      <c r="C113" s="4">
        <f>0.01*'Table A1'!J115</f>
        <v>0.17433999999999997</v>
      </c>
      <c r="D113" s="4">
        <f>0.01*'Table A1'!D115</f>
        <v>0.19646000000000002</v>
      </c>
      <c r="E113" s="4">
        <f>0.01*'Table A3'!I115</f>
        <v>0.11864000000000005</v>
      </c>
      <c r="F113" s="4">
        <f>0.01*'Table A3'!J115</f>
        <v>0.17005999999999996</v>
      </c>
      <c r="G113" s="4">
        <f>0.01*'Table A3'!D115</f>
        <v>0.23559000000000002</v>
      </c>
      <c r="H113" s="1"/>
      <c r="I113" s="1"/>
      <c r="J113" s="1"/>
      <c r="K113" s="1"/>
      <c r="L113" s="1"/>
      <c r="M113" s="1"/>
      <c r="N113" s="1"/>
      <c r="O113" s="1"/>
      <c r="P113" s="1"/>
      <c r="Q113" s="1"/>
      <c r="R113" s="1"/>
      <c r="S113" s="1"/>
      <c r="T113" s="1"/>
      <c r="U113" s="1"/>
    </row>
    <row r="114" spans="1:21" ht="9.75" customHeight="1">
      <c r="A114" s="1"/>
      <c r="B114" s="1"/>
      <c r="C114" s="1"/>
      <c r="D114" s="1"/>
      <c r="E114" s="1"/>
      <c r="F114" s="1"/>
      <c r="G114" s="1"/>
      <c r="H114" s="1"/>
      <c r="I114" s="1"/>
      <c r="J114" s="1"/>
      <c r="K114" s="1"/>
      <c r="L114" s="1"/>
      <c r="M114" s="1"/>
      <c r="N114" s="1"/>
      <c r="O114" s="1"/>
      <c r="P114" s="1"/>
      <c r="Q114" s="1"/>
      <c r="R114" s="1"/>
      <c r="S114" s="1"/>
      <c r="T114" s="1"/>
      <c r="U114" s="1"/>
    </row>
    <row r="115" spans="1:21" ht="9.75" customHeight="1">
      <c r="A115" s="1"/>
      <c r="B115" s="1"/>
      <c r="C115" s="1"/>
      <c r="D115" s="1"/>
      <c r="E115" s="1"/>
      <c r="F115" s="1"/>
      <c r="G115" s="1"/>
      <c r="H115" s="1"/>
      <c r="I115" s="1"/>
      <c r="J115" s="1"/>
      <c r="K115" s="1"/>
      <c r="L115" s="1"/>
      <c r="M115" s="1"/>
      <c r="N115" s="1"/>
      <c r="O115" s="1"/>
      <c r="P115" s="1"/>
      <c r="Q115" s="1"/>
      <c r="R115" s="1"/>
      <c r="S115" s="1"/>
      <c r="T115" s="1"/>
      <c r="U115" s="1"/>
    </row>
    <row r="116" spans="1:21" ht="9.75" customHeight="1">
      <c r="A116" s="1"/>
      <c r="B116" s="1"/>
      <c r="C116" s="1"/>
      <c r="D116" s="1"/>
      <c r="E116" s="1"/>
      <c r="F116" s="1"/>
      <c r="G116" s="1"/>
      <c r="H116" s="1"/>
      <c r="I116" s="1"/>
      <c r="J116" s="1"/>
      <c r="K116" s="1"/>
      <c r="L116" s="1"/>
      <c r="M116" s="1"/>
      <c r="N116" s="1"/>
      <c r="O116" s="1"/>
      <c r="P116" s="1"/>
      <c r="Q116" s="1"/>
      <c r="R116" s="1"/>
      <c r="S116" s="1"/>
      <c r="T116" s="1"/>
      <c r="U116" s="1"/>
    </row>
    <row r="117" spans="1:21" ht="9.75" customHeight="1">
      <c r="A117" s="1"/>
      <c r="B117" s="1"/>
      <c r="C117" s="1"/>
      <c r="D117" s="1"/>
      <c r="E117" s="1"/>
      <c r="F117" s="1"/>
      <c r="G117" s="1"/>
      <c r="H117" s="1"/>
      <c r="I117" s="1"/>
      <c r="J117" s="1"/>
      <c r="K117" s="1"/>
      <c r="L117" s="1"/>
      <c r="M117" s="1"/>
      <c r="N117" s="1"/>
      <c r="O117" s="1"/>
      <c r="P117" s="1"/>
      <c r="Q117" s="1"/>
      <c r="R117" s="1"/>
      <c r="S117" s="1"/>
      <c r="T117" s="1"/>
      <c r="U117" s="1"/>
    </row>
    <row r="118" spans="1:21" ht="9.75" customHeight="1">
      <c r="A118" s="1"/>
      <c r="B118" s="1"/>
      <c r="C118" s="1"/>
      <c r="D118" s="1"/>
      <c r="E118" s="1"/>
      <c r="F118" s="1"/>
      <c r="G118" s="1"/>
      <c r="H118" s="1"/>
      <c r="I118" s="1"/>
      <c r="J118" s="1"/>
      <c r="K118" s="1"/>
      <c r="L118" s="1"/>
      <c r="M118" s="1"/>
      <c r="N118" s="1"/>
      <c r="O118" s="1"/>
      <c r="P118" s="1"/>
      <c r="Q118" s="1"/>
      <c r="R118" s="1"/>
      <c r="S118" s="1"/>
      <c r="T118" s="1"/>
      <c r="U118" s="1"/>
    </row>
    <row r="119" spans="1:21" ht="9.75" customHeight="1">
      <c r="A119" s="1"/>
      <c r="B119" s="1"/>
      <c r="C119" s="1"/>
      <c r="D119" s="1"/>
      <c r="E119" s="1"/>
      <c r="F119" s="1"/>
      <c r="G119" s="1"/>
      <c r="H119" s="1"/>
      <c r="I119" s="1"/>
      <c r="J119" s="1"/>
      <c r="K119" s="1"/>
      <c r="L119" s="1"/>
      <c r="M119" s="1"/>
      <c r="N119" s="1"/>
      <c r="O119" s="1"/>
      <c r="P119" s="1"/>
      <c r="Q119" s="1"/>
      <c r="R119" s="1"/>
      <c r="S119" s="1"/>
      <c r="T119" s="1"/>
      <c r="U119" s="1"/>
    </row>
    <row r="120" spans="1:21" ht="9.75" customHeight="1">
      <c r="A120" s="1"/>
      <c r="B120" s="1"/>
      <c r="C120" s="1"/>
      <c r="D120" s="1"/>
      <c r="E120" s="1"/>
      <c r="F120" s="1"/>
      <c r="G120" s="1"/>
      <c r="H120" s="1"/>
      <c r="I120" s="1"/>
      <c r="J120" s="1"/>
      <c r="K120" s="1"/>
      <c r="L120" s="1"/>
      <c r="M120" s="1"/>
      <c r="N120" s="1"/>
      <c r="O120" s="1"/>
      <c r="P120" s="1"/>
      <c r="Q120" s="1"/>
      <c r="R120" s="1"/>
      <c r="S120" s="1"/>
      <c r="T120" s="1"/>
      <c r="U120" s="1"/>
    </row>
    <row r="121" spans="1:21" ht="9.75" customHeight="1">
      <c r="A121" s="1"/>
      <c r="B121" s="1"/>
      <c r="C121" s="1"/>
      <c r="D121" s="1"/>
      <c r="E121" s="1"/>
      <c r="F121" s="1"/>
      <c r="G121" s="1"/>
      <c r="H121" s="1"/>
      <c r="I121" s="1"/>
      <c r="J121" s="1"/>
      <c r="K121" s="1"/>
      <c r="L121" s="1"/>
      <c r="M121" s="1"/>
      <c r="N121" s="1"/>
      <c r="O121" s="1"/>
      <c r="P121" s="1"/>
      <c r="Q121" s="1"/>
      <c r="R121" s="1"/>
      <c r="S121" s="1"/>
      <c r="T121" s="1"/>
      <c r="U121" s="1"/>
    </row>
    <row r="122" spans="1:21" ht="9.75" customHeight="1">
      <c r="A122" s="1"/>
      <c r="B122" s="1"/>
      <c r="C122" s="1"/>
      <c r="D122" s="1"/>
      <c r="E122" s="1"/>
      <c r="F122" s="1"/>
      <c r="G122" s="1"/>
      <c r="H122" s="1"/>
      <c r="I122" s="1"/>
      <c r="J122" s="1"/>
      <c r="K122" s="1"/>
      <c r="L122" s="1"/>
      <c r="M122" s="1"/>
      <c r="N122" s="1"/>
      <c r="O122" s="1"/>
      <c r="P122" s="1"/>
      <c r="Q122" s="1"/>
      <c r="R122" s="1"/>
      <c r="S122" s="1"/>
      <c r="T122" s="1"/>
      <c r="U122" s="1"/>
    </row>
    <row r="123" spans="1:21" ht="9.75" customHeight="1">
      <c r="A123" s="1"/>
      <c r="B123" s="1"/>
      <c r="C123" s="1"/>
      <c r="D123" s="1"/>
      <c r="E123" s="1"/>
      <c r="F123" s="1"/>
      <c r="G123" s="1"/>
      <c r="H123" s="1"/>
      <c r="I123" s="1"/>
      <c r="J123" s="1"/>
      <c r="K123" s="1"/>
      <c r="L123" s="1"/>
      <c r="M123" s="1"/>
      <c r="N123" s="1"/>
      <c r="O123" s="1"/>
      <c r="P123" s="1"/>
      <c r="Q123" s="1"/>
      <c r="R123" s="1"/>
      <c r="S123" s="1"/>
      <c r="T123" s="1"/>
      <c r="U123" s="1"/>
    </row>
    <row r="124" spans="1:21" ht="9.75" customHeight="1">
      <c r="A124" s="1"/>
      <c r="B124" s="1"/>
      <c r="C124" s="1"/>
      <c r="D124" s="1"/>
      <c r="E124" s="1"/>
      <c r="F124" s="1"/>
      <c r="G124" s="1"/>
      <c r="H124" s="1"/>
      <c r="I124" s="1"/>
      <c r="J124" s="1"/>
      <c r="K124" s="1"/>
      <c r="L124" s="1"/>
      <c r="M124" s="1"/>
      <c r="N124" s="1"/>
      <c r="O124" s="1"/>
      <c r="P124" s="1"/>
      <c r="Q124" s="1"/>
      <c r="R124" s="1"/>
      <c r="S124" s="1"/>
      <c r="T124" s="1"/>
      <c r="U124" s="1"/>
    </row>
    <row r="125" spans="1:21" ht="9.75" customHeight="1">
      <c r="A125" s="1"/>
      <c r="B125" s="1"/>
      <c r="C125" s="1"/>
      <c r="D125" s="1"/>
      <c r="E125" s="1"/>
      <c r="F125" s="1"/>
      <c r="G125" s="1"/>
      <c r="H125" s="1"/>
      <c r="I125" s="1"/>
      <c r="J125" s="1"/>
      <c r="K125" s="1"/>
      <c r="L125" s="1"/>
      <c r="M125" s="1"/>
      <c r="N125" s="1"/>
      <c r="O125" s="1"/>
      <c r="P125" s="1"/>
      <c r="Q125" s="1"/>
      <c r="R125" s="1"/>
      <c r="S125" s="1"/>
      <c r="T125" s="1"/>
      <c r="U125" s="1"/>
    </row>
    <row r="126" spans="1:21" ht="9.75" customHeight="1">
      <c r="A126" s="1"/>
      <c r="B126" s="1"/>
      <c r="C126" s="1"/>
      <c r="D126" s="1"/>
      <c r="E126" s="1"/>
      <c r="F126" s="1"/>
      <c r="G126" s="1"/>
      <c r="H126" s="1"/>
      <c r="I126" s="1"/>
      <c r="J126" s="1"/>
      <c r="K126" s="1"/>
      <c r="L126" s="1"/>
      <c r="M126" s="1"/>
      <c r="N126" s="1"/>
      <c r="O126" s="1"/>
      <c r="P126" s="1"/>
      <c r="Q126" s="1"/>
      <c r="R126" s="1"/>
      <c r="S126" s="1"/>
      <c r="T126" s="1"/>
      <c r="U126" s="1"/>
    </row>
    <row r="127" spans="1:21" ht="9.75" customHeight="1">
      <c r="A127" s="1"/>
      <c r="B127" s="1"/>
      <c r="C127" s="1"/>
      <c r="D127" s="1"/>
      <c r="E127" s="1"/>
      <c r="F127" s="1"/>
      <c r="G127" s="1"/>
      <c r="H127" s="1"/>
      <c r="I127" s="1"/>
      <c r="J127" s="1"/>
      <c r="K127" s="1"/>
      <c r="L127" s="1"/>
      <c r="M127" s="1"/>
      <c r="N127" s="1"/>
      <c r="O127" s="1"/>
      <c r="P127" s="1"/>
      <c r="Q127" s="1"/>
      <c r="R127" s="1"/>
      <c r="S127" s="1"/>
      <c r="T127" s="1"/>
      <c r="U127" s="1"/>
    </row>
    <row r="128" spans="1:21" ht="9.75" customHeight="1">
      <c r="A128" s="1"/>
      <c r="B128" s="1"/>
      <c r="C128" s="1"/>
      <c r="D128" s="1"/>
      <c r="E128" s="1"/>
      <c r="F128" s="1"/>
      <c r="G128" s="1"/>
      <c r="H128" s="1"/>
      <c r="I128" s="1"/>
      <c r="J128" s="1"/>
      <c r="K128" s="1"/>
      <c r="L128" s="1"/>
      <c r="M128" s="1"/>
      <c r="N128" s="1"/>
      <c r="O128" s="1"/>
      <c r="P128" s="1"/>
      <c r="Q128" s="1"/>
      <c r="R128" s="1"/>
      <c r="S128" s="1"/>
      <c r="T128" s="1"/>
      <c r="U128" s="1"/>
    </row>
    <row r="129" spans="1:21" ht="9.75" customHeight="1">
      <c r="A129" s="1"/>
      <c r="B129" s="1"/>
      <c r="C129" s="1"/>
      <c r="D129" s="1"/>
      <c r="E129" s="1"/>
      <c r="F129" s="1"/>
      <c r="G129" s="1"/>
      <c r="H129" s="1"/>
      <c r="I129" s="1"/>
      <c r="J129" s="1"/>
      <c r="K129" s="1"/>
      <c r="L129" s="1"/>
      <c r="M129" s="1"/>
      <c r="N129" s="1"/>
      <c r="O129" s="1"/>
      <c r="P129" s="1"/>
      <c r="Q129" s="1"/>
      <c r="R129" s="1"/>
      <c r="S129" s="1"/>
      <c r="T129" s="1"/>
      <c r="U129" s="1"/>
    </row>
    <row r="130" spans="1:21" ht="9.75" customHeight="1">
      <c r="A130" s="1"/>
      <c r="B130" s="1"/>
      <c r="C130" s="1"/>
      <c r="D130" s="1"/>
      <c r="E130" s="1"/>
      <c r="F130" s="1"/>
      <c r="G130" s="1"/>
      <c r="H130" s="1"/>
      <c r="I130" s="1"/>
      <c r="J130" s="1"/>
      <c r="K130" s="1"/>
      <c r="L130" s="1"/>
      <c r="M130" s="1"/>
      <c r="N130" s="1"/>
      <c r="O130" s="1"/>
      <c r="P130" s="1"/>
      <c r="Q130" s="1"/>
      <c r="R130" s="1"/>
      <c r="S130" s="1"/>
      <c r="T130" s="1"/>
      <c r="U130" s="1"/>
    </row>
    <row r="131" spans="1:21" ht="9.75" customHeight="1">
      <c r="A131" s="1"/>
      <c r="B131" s="1"/>
      <c r="C131" s="1"/>
      <c r="D131" s="1"/>
      <c r="E131" s="1"/>
      <c r="F131" s="1"/>
      <c r="G131" s="1"/>
      <c r="H131" s="1"/>
      <c r="I131" s="1"/>
      <c r="J131" s="1"/>
      <c r="K131" s="1"/>
      <c r="L131" s="1"/>
      <c r="M131" s="1"/>
      <c r="N131" s="1"/>
      <c r="O131" s="1"/>
      <c r="P131" s="1"/>
      <c r="Q131" s="1"/>
      <c r="R131" s="1"/>
      <c r="S131" s="1"/>
      <c r="T131" s="1"/>
      <c r="U131" s="1"/>
    </row>
    <row r="132" spans="1:21" ht="9.75" customHeight="1">
      <c r="A132" s="1"/>
      <c r="B132" s="1"/>
      <c r="C132" s="1"/>
      <c r="D132" s="1"/>
      <c r="E132" s="1"/>
      <c r="F132" s="1"/>
      <c r="G132" s="1"/>
      <c r="H132" s="1"/>
      <c r="I132" s="1"/>
      <c r="J132" s="1"/>
      <c r="K132" s="1"/>
      <c r="L132" s="1"/>
      <c r="M132" s="1"/>
      <c r="N132" s="1"/>
      <c r="O132" s="1"/>
      <c r="P132" s="1"/>
      <c r="Q132" s="1"/>
      <c r="R132" s="1"/>
      <c r="S132" s="1"/>
      <c r="T132" s="1"/>
      <c r="U132" s="1"/>
    </row>
    <row r="133" spans="1:21" ht="9.75" customHeight="1">
      <c r="A133" s="1"/>
      <c r="B133" s="1"/>
      <c r="C133" s="1"/>
      <c r="D133" s="1"/>
      <c r="E133" s="1"/>
      <c r="F133" s="1"/>
      <c r="G133" s="1"/>
      <c r="H133" s="1"/>
      <c r="I133" s="1"/>
      <c r="J133" s="1"/>
      <c r="K133" s="1"/>
      <c r="L133" s="1"/>
      <c r="M133" s="1"/>
      <c r="N133" s="1"/>
      <c r="O133" s="1"/>
      <c r="P133" s="1"/>
      <c r="Q133" s="1"/>
      <c r="R133" s="1"/>
      <c r="S133" s="1"/>
      <c r="T133" s="1"/>
      <c r="U133" s="1"/>
    </row>
    <row r="134" spans="1:21" ht="9.75" customHeight="1">
      <c r="A134" s="1"/>
      <c r="B134" s="1"/>
      <c r="C134" s="1"/>
      <c r="D134" s="1"/>
      <c r="E134" s="1"/>
      <c r="F134" s="1"/>
      <c r="G134" s="1"/>
      <c r="H134" s="1"/>
      <c r="I134" s="1"/>
      <c r="J134" s="1"/>
      <c r="K134" s="1"/>
      <c r="L134" s="1"/>
      <c r="M134" s="1"/>
      <c r="N134" s="1"/>
      <c r="O134" s="1"/>
      <c r="P134" s="1"/>
      <c r="Q134" s="1"/>
      <c r="R134" s="1"/>
      <c r="S134" s="1"/>
      <c r="T134" s="1"/>
      <c r="U134" s="1"/>
    </row>
    <row r="135" spans="1:21" ht="9.75" customHeight="1">
      <c r="A135" s="1"/>
      <c r="B135" s="1"/>
      <c r="C135" s="1"/>
      <c r="D135" s="1"/>
      <c r="E135" s="1"/>
      <c r="F135" s="1"/>
      <c r="G135" s="1"/>
      <c r="H135" s="1"/>
      <c r="I135" s="1"/>
      <c r="J135" s="1"/>
      <c r="K135" s="1"/>
      <c r="L135" s="1"/>
      <c r="M135" s="1"/>
      <c r="N135" s="1"/>
      <c r="O135" s="1"/>
      <c r="P135" s="1"/>
      <c r="Q135" s="1"/>
      <c r="R135" s="1"/>
      <c r="S135" s="1"/>
      <c r="T135" s="1"/>
      <c r="U135" s="1"/>
    </row>
    <row r="136" spans="1:21" ht="9.75" customHeight="1">
      <c r="A136" s="1"/>
      <c r="B136" s="1"/>
      <c r="C136" s="1"/>
      <c r="D136" s="1"/>
      <c r="E136" s="1"/>
      <c r="F136" s="1"/>
      <c r="G136" s="1"/>
      <c r="H136" s="1"/>
      <c r="I136" s="1"/>
      <c r="J136" s="1"/>
      <c r="K136" s="1"/>
      <c r="L136" s="1"/>
      <c r="M136" s="1"/>
      <c r="N136" s="1"/>
      <c r="O136" s="1"/>
      <c r="P136" s="1"/>
      <c r="Q136" s="1"/>
      <c r="R136" s="1"/>
      <c r="S136" s="1"/>
      <c r="T136" s="1"/>
      <c r="U136" s="1"/>
    </row>
    <row r="137" spans="1:21" ht="9.75" customHeight="1">
      <c r="A137" s="1"/>
      <c r="B137" s="1"/>
      <c r="C137" s="1"/>
      <c r="D137" s="1"/>
      <c r="E137" s="1"/>
      <c r="F137" s="1"/>
      <c r="G137" s="1"/>
      <c r="H137" s="1"/>
      <c r="I137" s="1"/>
      <c r="J137" s="1"/>
      <c r="K137" s="1"/>
      <c r="L137" s="1"/>
      <c r="M137" s="1"/>
      <c r="N137" s="1"/>
      <c r="O137" s="1"/>
      <c r="P137" s="1"/>
      <c r="Q137" s="1"/>
      <c r="R137" s="1"/>
      <c r="S137" s="1"/>
      <c r="T137" s="1"/>
      <c r="U137" s="1"/>
    </row>
    <row r="138" spans="1:21" ht="9.75" customHeight="1">
      <c r="A138" s="1"/>
      <c r="B138" s="1"/>
      <c r="C138" s="1"/>
      <c r="D138" s="1"/>
      <c r="E138" s="1"/>
      <c r="F138" s="1"/>
      <c r="G138" s="1"/>
      <c r="H138" s="1"/>
      <c r="I138" s="1"/>
      <c r="J138" s="1"/>
      <c r="K138" s="1"/>
      <c r="L138" s="1"/>
      <c r="M138" s="1"/>
      <c r="N138" s="1"/>
      <c r="O138" s="1"/>
      <c r="P138" s="1"/>
      <c r="Q138" s="1"/>
      <c r="R138" s="1"/>
      <c r="S138" s="1"/>
      <c r="T138" s="1"/>
      <c r="U138" s="1"/>
    </row>
    <row r="139" spans="1:21" ht="9.75" customHeight="1">
      <c r="A139" s="1"/>
      <c r="B139" s="1"/>
      <c r="C139" s="1"/>
      <c r="D139" s="1"/>
      <c r="E139" s="1"/>
      <c r="F139" s="1"/>
      <c r="G139" s="1"/>
      <c r="H139" s="1"/>
      <c r="I139" s="1"/>
      <c r="J139" s="1"/>
      <c r="K139" s="1"/>
      <c r="L139" s="1"/>
      <c r="M139" s="1"/>
      <c r="N139" s="1"/>
      <c r="O139" s="1"/>
      <c r="P139" s="1"/>
      <c r="Q139" s="1"/>
      <c r="R139" s="1"/>
      <c r="S139" s="1"/>
      <c r="T139" s="1"/>
      <c r="U139" s="1"/>
    </row>
    <row r="140" spans="1:21" ht="9.75" customHeight="1">
      <c r="A140" s="1"/>
      <c r="B140" s="1"/>
      <c r="C140" s="1"/>
      <c r="D140" s="1"/>
      <c r="E140" s="1"/>
      <c r="F140" s="1"/>
      <c r="G140" s="1"/>
      <c r="H140" s="1"/>
      <c r="I140" s="1"/>
      <c r="J140" s="1"/>
      <c r="K140" s="1"/>
      <c r="L140" s="1"/>
      <c r="M140" s="1"/>
      <c r="N140" s="1"/>
      <c r="O140" s="1"/>
      <c r="P140" s="1"/>
      <c r="Q140" s="1"/>
      <c r="R140" s="1"/>
      <c r="S140" s="1"/>
      <c r="T140" s="1"/>
      <c r="U140" s="1"/>
    </row>
    <row r="141" spans="1:21" ht="9.75" customHeight="1">
      <c r="A141" s="1"/>
      <c r="B141" s="1"/>
      <c r="C141" s="1"/>
      <c r="D141" s="1"/>
      <c r="E141" s="1"/>
      <c r="F141" s="1"/>
      <c r="G141" s="1"/>
      <c r="H141" s="1"/>
      <c r="I141" s="1"/>
      <c r="J141" s="1"/>
      <c r="K141" s="1"/>
      <c r="L141" s="1"/>
      <c r="M141" s="1"/>
      <c r="N141" s="1"/>
      <c r="O141" s="1"/>
      <c r="P141" s="1"/>
      <c r="Q141" s="1"/>
      <c r="R141" s="1"/>
      <c r="S141" s="1"/>
      <c r="T141" s="1"/>
      <c r="U141" s="1"/>
    </row>
    <row r="142" spans="1:21" ht="9.75" customHeight="1">
      <c r="A142" s="1"/>
      <c r="B142" s="1"/>
      <c r="C142" s="1"/>
      <c r="D142" s="1"/>
      <c r="E142" s="1"/>
      <c r="F142" s="1"/>
      <c r="G142" s="1"/>
      <c r="H142" s="1"/>
      <c r="I142" s="1"/>
      <c r="J142" s="1"/>
      <c r="K142" s="1"/>
      <c r="L142" s="1"/>
      <c r="M142" s="1"/>
      <c r="N142" s="1"/>
      <c r="O142" s="1"/>
      <c r="P142" s="1"/>
      <c r="Q142" s="1"/>
      <c r="R142" s="1"/>
      <c r="S142" s="1"/>
      <c r="T142" s="1"/>
      <c r="U142" s="1"/>
    </row>
    <row r="143" spans="1:21" ht="9.75" customHeight="1">
      <c r="A143" s="1"/>
      <c r="B143" s="1"/>
      <c r="C143" s="1"/>
      <c r="D143" s="1"/>
      <c r="E143" s="1"/>
      <c r="F143" s="1"/>
      <c r="G143" s="1"/>
      <c r="H143" s="1"/>
      <c r="I143" s="1"/>
      <c r="J143" s="1"/>
      <c r="K143" s="1"/>
      <c r="L143" s="1"/>
      <c r="M143" s="1"/>
      <c r="N143" s="1"/>
      <c r="O143" s="1"/>
      <c r="P143" s="1"/>
      <c r="Q143" s="1"/>
      <c r="R143" s="1"/>
      <c r="S143" s="1"/>
      <c r="T143" s="1"/>
      <c r="U143" s="1"/>
    </row>
    <row r="144" spans="1:21" ht="9.75" customHeight="1">
      <c r="A144" s="1"/>
      <c r="B144" s="1"/>
      <c r="C144" s="1"/>
      <c r="D144" s="1"/>
      <c r="E144" s="1"/>
      <c r="F144" s="1"/>
      <c r="G144" s="1"/>
      <c r="H144" s="1"/>
      <c r="I144" s="1"/>
      <c r="J144" s="1"/>
      <c r="K144" s="1"/>
      <c r="L144" s="1"/>
      <c r="M144" s="1"/>
      <c r="N144" s="1"/>
      <c r="O144" s="1"/>
      <c r="P144" s="1"/>
      <c r="Q144" s="1"/>
      <c r="R144" s="1"/>
      <c r="S144" s="1"/>
      <c r="T144" s="1"/>
      <c r="U144" s="1"/>
    </row>
    <row r="145" spans="1:21" ht="9.75" customHeight="1">
      <c r="A145" s="1"/>
      <c r="B145" s="1"/>
      <c r="C145" s="1"/>
      <c r="D145" s="1"/>
      <c r="E145" s="1"/>
      <c r="F145" s="1"/>
      <c r="G145" s="1"/>
      <c r="H145" s="1"/>
      <c r="I145" s="1"/>
      <c r="J145" s="1"/>
      <c r="K145" s="1"/>
      <c r="L145" s="1"/>
      <c r="M145" s="1"/>
      <c r="N145" s="1"/>
      <c r="O145" s="1"/>
      <c r="P145" s="1"/>
      <c r="Q145" s="1"/>
      <c r="R145" s="1"/>
      <c r="S145" s="1"/>
      <c r="T145" s="1"/>
      <c r="U145" s="1"/>
    </row>
    <row r="146" spans="1:21" ht="9.75" customHeight="1">
      <c r="A146" s="1"/>
      <c r="B146" s="1"/>
      <c r="C146" s="1"/>
      <c r="D146" s="1"/>
      <c r="E146" s="1"/>
      <c r="F146" s="1"/>
      <c r="G146" s="1"/>
      <c r="H146" s="1"/>
      <c r="I146" s="1"/>
      <c r="J146" s="1"/>
      <c r="K146" s="1"/>
      <c r="L146" s="1"/>
      <c r="M146" s="1"/>
      <c r="N146" s="1"/>
      <c r="O146" s="1"/>
      <c r="P146" s="1"/>
      <c r="Q146" s="1"/>
      <c r="R146" s="1"/>
      <c r="S146" s="1"/>
      <c r="T146" s="1"/>
      <c r="U146" s="1"/>
    </row>
    <row r="147" spans="1:21" ht="9.75" customHeight="1">
      <c r="A147" s="1"/>
      <c r="B147" s="1"/>
      <c r="C147" s="1"/>
      <c r="D147" s="1"/>
      <c r="E147" s="1"/>
      <c r="F147" s="1"/>
      <c r="G147" s="1"/>
      <c r="H147" s="1"/>
      <c r="I147" s="1"/>
      <c r="J147" s="1"/>
      <c r="K147" s="1"/>
      <c r="L147" s="1"/>
      <c r="M147" s="1"/>
      <c r="N147" s="1"/>
      <c r="O147" s="1"/>
      <c r="P147" s="1"/>
      <c r="Q147" s="1"/>
      <c r="R147" s="1"/>
      <c r="S147" s="1"/>
      <c r="T147" s="1"/>
      <c r="U147" s="1"/>
    </row>
    <row r="148" spans="1:21" ht="9.75" customHeight="1">
      <c r="A148" s="1"/>
      <c r="B148" s="1"/>
      <c r="C148" s="1"/>
      <c r="D148" s="1"/>
      <c r="E148" s="1"/>
      <c r="F148" s="1"/>
      <c r="G148" s="1"/>
      <c r="H148" s="1"/>
      <c r="I148" s="1"/>
      <c r="J148" s="1"/>
      <c r="K148" s="1"/>
      <c r="L148" s="1"/>
      <c r="M148" s="1"/>
      <c r="N148" s="1"/>
      <c r="O148" s="1"/>
      <c r="P148" s="1"/>
      <c r="Q148" s="1"/>
      <c r="R148" s="1"/>
      <c r="S148" s="1"/>
      <c r="T148" s="1"/>
      <c r="U148" s="1"/>
    </row>
    <row r="149" spans="1:21" ht="9.75" customHeight="1">
      <c r="A149" s="1"/>
      <c r="B149" s="1"/>
      <c r="C149" s="1"/>
      <c r="D149" s="1"/>
      <c r="E149" s="1"/>
      <c r="F149" s="1"/>
      <c r="G149" s="1"/>
      <c r="H149" s="1"/>
      <c r="I149" s="1"/>
      <c r="J149" s="1"/>
      <c r="K149" s="1"/>
      <c r="L149" s="1"/>
      <c r="M149" s="1"/>
      <c r="N149" s="1"/>
      <c r="O149" s="1"/>
      <c r="P149" s="1"/>
      <c r="Q149" s="1"/>
      <c r="R149" s="1"/>
      <c r="S149" s="1"/>
      <c r="T149" s="1"/>
      <c r="U149" s="1"/>
    </row>
    <row r="150" spans="1:21" ht="9.75" customHeight="1">
      <c r="A150" s="1"/>
      <c r="B150" s="1"/>
      <c r="C150" s="1"/>
      <c r="D150" s="1"/>
      <c r="E150" s="1"/>
      <c r="F150" s="1"/>
      <c r="G150" s="1"/>
      <c r="H150" s="1"/>
      <c r="I150" s="1"/>
      <c r="J150" s="1"/>
      <c r="K150" s="1"/>
      <c r="L150" s="1"/>
      <c r="M150" s="1"/>
      <c r="N150" s="1"/>
      <c r="O150" s="1"/>
      <c r="P150" s="1"/>
      <c r="Q150" s="1"/>
      <c r="R150" s="1"/>
      <c r="S150" s="1"/>
      <c r="T150" s="1"/>
      <c r="U150" s="1"/>
    </row>
    <row r="151" spans="1:21" ht="9.75" customHeight="1">
      <c r="A151" s="1"/>
      <c r="B151" s="1"/>
      <c r="C151" s="1"/>
      <c r="D151" s="1"/>
      <c r="E151" s="1"/>
      <c r="F151" s="1"/>
      <c r="G151" s="1"/>
      <c r="H151" s="1"/>
      <c r="I151" s="1"/>
      <c r="J151" s="1"/>
      <c r="K151" s="1"/>
      <c r="L151" s="1"/>
      <c r="M151" s="1"/>
      <c r="N151" s="1"/>
      <c r="O151" s="1"/>
      <c r="P151" s="1"/>
      <c r="Q151" s="1"/>
      <c r="R151" s="1"/>
      <c r="S151" s="1"/>
      <c r="T151" s="1"/>
      <c r="U151" s="1"/>
    </row>
    <row r="152" spans="1:21" ht="9.75" customHeight="1">
      <c r="A152" s="1"/>
      <c r="B152" s="1"/>
      <c r="C152" s="1"/>
      <c r="D152" s="1"/>
      <c r="E152" s="1"/>
      <c r="F152" s="1"/>
      <c r="G152" s="1"/>
      <c r="H152" s="1"/>
      <c r="I152" s="1"/>
      <c r="J152" s="1"/>
      <c r="K152" s="1"/>
      <c r="L152" s="1"/>
      <c r="M152" s="1"/>
      <c r="N152" s="1"/>
      <c r="O152" s="1"/>
      <c r="P152" s="1"/>
      <c r="Q152" s="1"/>
      <c r="R152" s="1"/>
      <c r="S152" s="1"/>
      <c r="T152" s="1"/>
      <c r="U152" s="1"/>
    </row>
    <row r="153" spans="1:21" ht="9.75" customHeight="1">
      <c r="A153" s="1"/>
      <c r="B153" s="1"/>
      <c r="C153" s="1"/>
      <c r="D153" s="1"/>
      <c r="E153" s="1"/>
      <c r="F153" s="1"/>
      <c r="G153" s="1"/>
      <c r="H153" s="1"/>
      <c r="I153" s="1"/>
      <c r="J153" s="1"/>
      <c r="K153" s="1"/>
      <c r="L153" s="1"/>
      <c r="M153" s="1"/>
      <c r="N153" s="1"/>
      <c r="O153" s="1"/>
      <c r="P153" s="1"/>
      <c r="Q153" s="1"/>
      <c r="R153" s="1"/>
      <c r="S153" s="1"/>
      <c r="T153" s="1"/>
      <c r="U153" s="1"/>
    </row>
    <row r="154" spans="1:21" ht="9.75" customHeight="1">
      <c r="A154" s="1"/>
      <c r="B154" s="1"/>
      <c r="C154" s="1"/>
      <c r="D154" s="1"/>
      <c r="E154" s="1"/>
      <c r="F154" s="1"/>
      <c r="G154" s="1"/>
      <c r="H154" s="1"/>
      <c r="I154" s="1"/>
      <c r="J154" s="1"/>
      <c r="K154" s="1"/>
      <c r="L154" s="1"/>
      <c r="M154" s="1"/>
      <c r="N154" s="1"/>
      <c r="O154" s="1"/>
      <c r="P154" s="1"/>
      <c r="Q154" s="1"/>
      <c r="R154" s="1"/>
      <c r="S154" s="1"/>
      <c r="T154" s="1"/>
      <c r="U154" s="1"/>
    </row>
    <row r="155" spans="1:21" ht="9.75" customHeight="1">
      <c r="A155" s="1"/>
      <c r="B155" s="1"/>
      <c r="C155" s="1"/>
      <c r="D155" s="1"/>
      <c r="E155" s="1"/>
      <c r="F155" s="1"/>
      <c r="G155" s="1"/>
      <c r="H155" s="1"/>
      <c r="I155" s="1"/>
      <c r="J155" s="1"/>
      <c r="K155" s="1"/>
      <c r="L155" s="1"/>
      <c r="M155" s="1"/>
      <c r="N155" s="1"/>
      <c r="O155" s="1"/>
      <c r="P155" s="1"/>
      <c r="Q155" s="1"/>
      <c r="R155" s="1"/>
      <c r="S155" s="1"/>
      <c r="T155" s="1"/>
      <c r="U155" s="1"/>
    </row>
    <row r="156" spans="1:21" ht="9.75" customHeight="1">
      <c r="A156" s="1"/>
      <c r="B156" s="1"/>
      <c r="C156" s="1"/>
      <c r="D156" s="1"/>
      <c r="E156" s="1"/>
      <c r="F156" s="1"/>
      <c r="G156" s="1"/>
      <c r="H156" s="1"/>
      <c r="I156" s="1"/>
      <c r="J156" s="1"/>
      <c r="K156" s="1"/>
      <c r="L156" s="1"/>
      <c r="M156" s="1"/>
      <c r="N156" s="1"/>
      <c r="O156" s="1"/>
      <c r="P156" s="1"/>
      <c r="Q156" s="1"/>
      <c r="R156" s="1"/>
      <c r="S156" s="1"/>
      <c r="T156" s="1"/>
      <c r="U156" s="1"/>
    </row>
    <row r="157" spans="1:21" ht="9.75" customHeight="1">
      <c r="A157" s="1"/>
      <c r="B157" s="1"/>
      <c r="C157" s="1"/>
      <c r="D157" s="1"/>
      <c r="E157" s="1"/>
      <c r="F157" s="1"/>
      <c r="G157" s="1"/>
      <c r="H157" s="1"/>
      <c r="I157" s="1"/>
      <c r="J157" s="1"/>
      <c r="K157" s="1"/>
      <c r="L157" s="1"/>
      <c r="M157" s="1"/>
      <c r="N157" s="1"/>
      <c r="O157" s="1"/>
      <c r="P157" s="1"/>
      <c r="Q157" s="1"/>
      <c r="R157" s="1"/>
      <c r="S157" s="1"/>
      <c r="T157" s="1"/>
      <c r="U157" s="1"/>
    </row>
    <row r="158" spans="1:21" ht="9.75" customHeight="1">
      <c r="A158" s="1"/>
      <c r="B158" s="1"/>
      <c r="C158" s="1"/>
      <c r="D158" s="1"/>
      <c r="E158" s="1"/>
      <c r="F158" s="1"/>
      <c r="G158" s="1"/>
      <c r="H158" s="1"/>
      <c r="I158" s="1"/>
      <c r="J158" s="1"/>
      <c r="K158" s="1"/>
      <c r="L158" s="1"/>
      <c r="M158" s="1"/>
      <c r="N158" s="1"/>
      <c r="O158" s="1"/>
      <c r="P158" s="1"/>
      <c r="Q158" s="1"/>
      <c r="R158" s="1"/>
      <c r="S158" s="1"/>
      <c r="T158" s="1"/>
      <c r="U158" s="1"/>
    </row>
    <row r="159" spans="1:21" ht="9.75" customHeight="1">
      <c r="A159" s="1"/>
      <c r="B159" s="1"/>
      <c r="C159" s="1"/>
      <c r="D159" s="1"/>
      <c r="E159" s="1"/>
      <c r="F159" s="1"/>
      <c r="G159" s="1"/>
      <c r="H159" s="1"/>
      <c r="I159" s="1"/>
      <c r="J159" s="1"/>
      <c r="K159" s="1"/>
      <c r="L159" s="1"/>
      <c r="M159" s="1"/>
      <c r="N159" s="1"/>
      <c r="O159" s="1"/>
      <c r="P159" s="1"/>
      <c r="Q159" s="1"/>
      <c r="R159" s="1"/>
      <c r="S159" s="1"/>
      <c r="T159" s="1"/>
      <c r="U159" s="1"/>
    </row>
    <row r="160" spans="1:21" ht="9.75" customHeight="1">
      <c r="A160" s="1"/>
      <c r="B160" s="1"/>
      <c r="C160" s="1"/>
      <c r="D160" s="1"/>
      <c r="E160" s="1"/>
      <c r="F160" s="1"/>
      <c r="G160" s="1"/>
      <c r="H160" s="1"/>
      <c r="I160" s="1"/>
      <c r="J160" s="1"/>
      <c r="K160" s="1"/>
      <c r="L160" s="1"/>
      <c r="M160" s="1"/>
      <c r="N160" s="1"/>
      <c r="O160" s="1"/>
      <c r="P160" s="1"/>
      <c r="Q160" s="1"/>
      <c r="R160" s="1"/>
      <c r="S160" s="1"/>
      <c r="T160" s="1"/>
      <c r="U160" s="1"/>
    </row>
    <row r="161" spans="1:21" ht="9.75" customHeight="1">
      <c r="A161" s="1"/>
      <c r="B161" s="1"/>
      <c r="C161" s="1"/>
      <c r="D161" s="1"/>
      <c r="E161" s="1"/>
      <c r="F161" s="1"/>
      <c r="G161" s="1"/>
      <c r="H161" s="1"/>
      <c r="I161" s="1"/>
      <c r="J161" s="1"/>
      <c r="K161" s="1"/>
      <c r="L161" s="1"/>
      <c r="M161" s="1"/>
      <c r="N161" s="1"/>
      <c r="O161" s="1"/>
      <c r="P161" s="1"/>
      <c r="Q161" s="1"/>
      <c r="R161" s="1"/>
      <c r="S161" s="1"/>
      <c r="T161" s="1"/>
      <c r="U161" s="1"/>
    </row>
    <row r="162" spans="1:21" ht="9.75" customHeight="1">
      <c r="A162" s="1"/>
      <c r="B162" s="1"/>
      <c r="C162" s="1"/>
      <c r="D162" s="1"/>
      <c r="E162" s="1"/>
      <c r="F162" s="1"/>
      <c r="G162" s="1"/>
      <c r="H162" s="1"/>
      <c r="I162" s="1"/>
      <c r="J162" s="1"/>
      <c r="K162" s="1"/>
      <c r="L162" s="1"/>
      <c r="M162" s="1"/>
      <c r="N162" s="1"/>
      <c r="O162" s="1"/>
      <c r="P162" s="1"/>
      <c r="Q162" s="1"/>
      <c r="R162" s="1"/>
      <c r="S162" s="1"/>
      <c r="T162" s="1"/>
      <c r="U162" s="1"/>
    </row>
    <row r="163" spans="1:21" ht="9.75" customHeight="1">
      <c r="A163" s="1"/>
      <c r="B163" s="1"/>
      <c r="C163" s="1"/>
      <c r="D163" s="1"/>
      <c r="E163" s="1"/>
      <c r="F163" s="1"/>
      <c r="G163" s="1"/>
      <c r="H163" s="1"/>
      <c r="I163" s="1"/>
      <c r="J163" s="1"/>
      <c r="K163" s="1"/>
      <c r="L163" s="1"/>
      <c r="M163" s="1"/>
      <c r="N163" s="1"/>
      <c r="O163" s="1"/>
      <c r="P163" s="1"/>
      <c r="Q163" s="1"/>
      <c r="R163" s="1"/>
      <c r="S163" s="1"/>
      <c r="T163" s="1"/>
      <c r="U163" s="1"/>
    </row>
    <row r="164" spans="1:21" ht="9.75" customHeight="1">
      <c r="A164" s="1"/>
      <c r="B164" s="1"/>
      <c r="C164" s="1"/>
      <c r="D164" s="1"/>
      <c r="E164" s="1"/>
      <c r="F164" s="1"/>
      <c r="G164" s="1"/>
      <c r="H164" s="1"/>
      <c r="I164" s="1"/>
      <c r="J164" s="1"/>
      <c r="K164" s="1"/>
      <c r="L164" s="1"/>
      <c r="M164" s="1"/>
      <c r="N164" s="1"/>
      <c r="O164" s="1"/>
      <c r="P164" s="1"/>
      <c r="Q164" s="1"/>
      <c r="R164" s="1"/>
      <c r="S164" s="1"/>
      <c r="T164" s="1"/>
      <c r="U164" s="1"/>
    </row>
    <row r="165" spans="1:21" ht="9.75" customHeight="1">
      <c r="A165" s="1"/>
      <c r="B165" s="1"/>
      <c r="C165" s="1"/>
      <c r="D165" s="1"/>
      <c r="E165" s="1"/>
      <c r="F165" s="1"/>
      <c r="G165" s="1"/>
      <c r="H165" s="1"/>
      <c r="I165" s="1"/>
      <c r="J165" s="1"/>
      <c r="K165" s="1"/>
      <c r="L165" s="1"/>
      <c r="M165" s="1"/>
      <c r="N165" s="1"/>
      <c r="O165" s="1"/>
      <c r="P165" s="1"/>
      <c r="Q165" s="1"/>
      <c r="R165" s="1"/>
      <c r="S165" s="1"/>
      <c r="T165" s="1"/>
      <c r="U165" s="1"/>
    </row>
    <row r="166" spans="1:21" ht="9.75" customHeight="1">
      <c r="A166" s="1"/>
      <c r="B166" s="1"/>
      <c r="C166" s="1"/>
      <c r="D166" s="1"/>
      <c r="E166" s="1"/>
      <c r="F166" s="1"/>
      <c r="G166" s="1"/>
      <c r="H166" s="1"/>
      <c r="I166" s="1"/>
      <c r="J166" s="1"/>
      <c r="K166" s="1"/>
      <c r="L166" s="1"/>
      <c r="M166" s="1"/>
      <c r="N166" s="1"/>
      <c r="O166" s="1"/>
      <c r="P166" s="1"/>
      <c r="Q166" s="1"/>
      <c r="R166" s="1"/>
      <c r="S166" s="1"/>
      <c r="T166" s="1"/>
      <c r="U166" s="1"/>
    </row>
    <row r="167" spans="1:21" ht="9.75" customHeight="1">
      <c r="A167" s="1"/>
      <c r="B167" s="1"/>
      <c r="C167" s="1"/>
      <c r="D167" s="1"/>
      <c r="E167" s="1"/>
      <c r="F167" s="1"/>
      <c r="G167" s="1"/>
      <c r="H167" s="1"/>
      <c r="I167" s="1"/>
      <c r="J167" s="1"/>
      <c r="K167" s="1"/>
      <c r="L167" s="1"/>
      <c r="M167" s="1"/>
      <c r="N167" s="1"/>
      <c r="O167" s="1"/>
      <c r="P167" s="1"/>
      <c r="Q167" s="1"/>
      <c r="R167" s="1"/>
      <c r="S167" s="1"/>
      <c r="T167" s="1"/>
      <c r="U167" s="1"/>
    </row>
    <row r="168" spans="1:21" ht="9.75" customHeight="1">
      <c r="A168" s="1"/>
      <c r="B168" s="1"/>
      <c r="C168" s="1"/>
      <c r="D168" s="1"/>
      <c r="E168" s="1"/>
      <c r="F168" s="1"/>
      <c r="G168" s="1"/>
      <c r="H168" s="1"/>
      <c r="I168" s="1"/>
      <c r="J168" s="1"/>
      <c r="K168" s="1"/>
      <c r="L168" s="1"/>
      <c r="M168" s="1"/>
      <c r="N168" s="1"/>
      <c r="O168" s="1"/>
      <c r="P168" s="1"/>
      <c r="Q168" s="1"/>
      <c r="R168" s="1"/>
      <c r="S168" s="1"/>
      <c r="T168" s="1"/>
      <c r="U168" s="1"/>
    </row>
    <row r="169" spans="1:21" ht="9.75" customHeight="1">
      <c r="A169" s="1"/>
      <c r="B169" s="1"/>
      <c r="C169" s="1"/>
      <c r="D169" s="1"/>
      <c r="E169" s="1"/>
      <c r="F169" s="1"/>
      <c r="G169" s="1"/>
      <c r="H169" s="1"/>
      <c r="I169" s="1"/>
      <c r="J169" s="1"/>
      <c r="K169" s="1"/>
      <c r="L169" s="1"/>
      <c r="M169" s="1"/>
      <c r="N169" s="1"/>
      <c r="O169" s="1"/>
      <c r="P169" s="1"/>
      <c r="Q169" s="1"/>
      <c r="R169" s="1"/>
      <c r="S169" s="1"/>
      <c r="T169" s="1"/>
      <c r="U169" s="1"/>
    </row>
    <row r="170" spans="1:21" ht="9.75" customHeight="1">
      <c r="A170" s="1"/>
      <c r="B170" s="1"/>
      <c r="C170" s="1"/>
      <c r="D170" s="1"/>
      <c r="E170" s="1"/>
      <c r="F170" s="1"/>
      <c r="G170" s="1"/>
      <c r="H170" s="1"/>
      <c r="I170" s="1"/>
      <c r="J170" s="1"/>
      <c r="K170" s="1"/>
      <c r="L170" s="1"/>
      <c r="M170" s="1"/>
      <c r="N170" s="1"/>
      <c r="O170" s="1"/>
      <c r="P170" s="1"/>
      <c r="Q170" s="1"/>
      <c r="R170" s="1"/>
      <c r="S170" s="1"/>
      <c r="T170" s="1"/>
      <c r="U170" s="1"/>
    </row>
    <row r="171" spans="1:21" ht="9.75" customHeight="1">
      <c r="A171" s="1"/>
      <c r="B171" s="1"/>
      <c r="C171" s="1"/>
      <c r="D171" s="1"/>
      <c r="E171" s="1"/>
      <c r="F171" s="1"/>
      <c r="G171" s="1"/>
      <c r="H171" s="1"/>
      <c r="I171" s="1"/>
      <c r="J171" s="1"/>
      <c r="K171" s="1"/>
      <c r="L171" s="1"/>
      <c r="M171" s="1"/>
      <c r="N171" s="1"/>
      <c r="O171" s="1"/>
      <c r="P171" s="1"/>
      <c r="Q171" s="1"/>
      <c r="R171" s="1"/>
      <c r="S171" s="1"/>
      <c r="T171" s="1"/>
      <c r="U171" s="1"/>
    </row>
    <row r="172" spans="1:21" ht="9.75" customHeight="1">
      <c r="A172" s="1"/>
      <c r="B172" s="1"/>
      <c r="C172" s="1"/>
      <c r="D172" s="1"/>
      <c r="E172" s="1"/>
      <c r="F172" s="1"/>
      <c r="G172" s="1"/>
      <c r="H172" s="1"/>
      <c r="I172" s="1"/>
      <c r="J172" s="1"/>
      <c r="K172" s="1"/>
      <c r="L172" s="1"/>
      <c r="M172" s="1"/>
      <c r="N172" s="1"/>
      <c r="O172" s="1"/>
      <c r="P172" s="1"/>
      <c r="Q172" s="1"/>
      <c r="R172" s="1"/>
      <c r="S172" s="1"/>
      <c r="T172" s="1"/>
      <c r="U172" s="1"/>
    </row>
    <row r="173" spans="1:21" ht="9.75" customHeight="1">
      <c r="A173" s="1"/>
      <c r="B173" s="1"/>
      <c r="C173" s="1"/>
      <c r="D173" s="1"/>
      <c r="E173" s="1"/>
      <c r="F173" s="1"/>
      <c r="G173" s="1"/>
      <c r="H173" s="1"/>
      <c r="I173" s="1"/>
      <c r="J173" s="1"/>
      <c r="K173" s="1"/>
      <c r="L173" s="1"/>
      <c r="M173" s="1"/>
      <c r="N173" s="1"/>
      <c r="O173" s="1"/>
      <c r="P173" s="1"/>
      <c r="Q173" s="1"/>
      <c r="R173" s="1"/>
      <c r="S173" s="1"/>
      <c r="T173" s="1"/>
      <c r="U173" s="1"/>
    </row>
    <row r="174" spans="1:21" ht="9.75" customHeight="1">
      <c r="A174" s="1"/>
      <c r="B174" s="1"/>
      <c r="C174" s="1"/>
      <c r="D174" s="1"/>
      <c r="E174" s="1"/>
      <c r="F174" s="1"/>
      <c r="G174" s="1"/>
      <c r="H174" s="1"/>
      <c r="I174" s="1"/>
      <c r="J174" s="1"/>
      <c r="K174" s="1"/>
      <c r="L174" s="1"/>
      <c r="M174" s="1"/>
      <c r="N174" s="1"/>
      <c r="O174" s="1"/>
      <c r="P174" s="1"/>
      <c r="Q174" s="1"/>
      <c r="R174" s="1"/>
      <c r="S174" s="1"/>
      <c r="T174" s="1"/>
      <c r="U174" s="1"/>
    </row>
    <row r="175" spans="1:21" ht="9.75" customHeight="1">
      <c r="A175" s="1"/>
      <c r="B175" s="1"/>
      <c r="C175" s="1"/>
      <c r="D175" s="1"/>
      <c r="E175" s="1"/>
      <c r="F175" s="1"/>
      <c r="G175" s="1"/>
      <c r="H175" s="1"/>
      <c r="I175" s="1"/>
      <c r="J175" s="1"/>
      <c r="K175" s="1"/>
      <c r="L175" s="1"/>
      <c r="M175" s="1"/>
      <c r="N175" s="1"/>
      <c r="O175" s="1"/>
      <c r="P175" s="1"/>
      <c r="Q175" s="1"/>
      <c r="R175" s="1"/>
      <c r="S175" s="1"/>
      <c r="T175" s="1"/>
      <c r="U175" s="1"/>
    </row>
    <row r="176" spans="1:21" ht="9.75" customHeight="1">
      <c r="A176" s="1"/>
      <c r="B176" s="1"/>
      <c r="C176" s="1"/>
      <c r="D176" s="1"/>
      <c r="E176" s="1"/>
      <c r="F176" s="1"/>
      <c r="G176" s="1"/>
      <c r="H176" s="1"/>
      <c r="I176" s="1"/>
      <c r="J176" s="1"/>
      <c r="K176" s="1"/>
      <c r="L176" s="1"/>
      <c r="M176" s="1"/>
      <c r="N176" s="1"/>
      <c r="O176" s="1"/>
      <c r="P176" s="1"/>
      <c r="Q176" s="1"/>
      <c r="R176" s="1"/>
      <c r="S176" s="1"/>
      <c r="T176" s="1"/>
      <c r="U176" s="1"/>
    </row>
    <row r="177" spans="1:21" ht="9.75" customHeight="1">
      <c r="A177" s="1"/>
      <c r="B177" s="1"/>
      <c r="C177" s="1"/>
      <c r="D177" s="1"/>
      <c r="E177" s="1"/>
      <c r="F177" s="1"/>
      <c r="G177" s="1"/>
      <c r="H177" s="1"/>
      <c r="I177" s="1"/>
      <c r="J177" s="1"/>
      <c r="K177" s="1"/>
      <c r="L177" s="1"/>
      <c r="M177" s="1"/>
      <c r="N177" s="1"/>
      <c r="O177" s="1"/>
      <c r="P177" s="1"/>
      <c r="Q177" s="1"/>
      <c r="R177" s="1"/>
      <c r="S177" s="1"/>
      <c r="T177" s="1"/>
      <c r="U177" s="1"/>
    </row>
    <row r="178" spans="1:21" ht="9.75" customHeight="1">
      <c r="A178" s="1"/>
      <c r="B178" s="1"/>
      <c r="C178" s="1"/>
      <c r="D178" s="1"/>
      <c r="E178" s="1"/>
      <c r="F178" s="1"/>
      <c r="G178" s="1"/>
      <c r="H178" s="1"/>
      <c r="I178" s="1"/>
      <c r="J178" s="1"/>
      <c r="K178" s="1"/>
      <c r="L178" s="1"/>
      <c r="M178" s="1"/>
      <c r="N178" s="1"/>
      <c r="O178" s="1"/>
      <c r="P178" s="1"/>
      <c r="Q178" s="1"/>
      <c r="R178" s="1"/>
      <c r="S178" s="1"/>
      <c r="T178" s="1"/>
      <c r="U178" s="1"/>
    </row>
    <row r="179" spans="1:21" ht="9.75" customHeight="1">
      <c r="A179" s="1"/>
      <c r="B179" s="1"/>
      <c r="C179" s="1"/>
      <c r="D179" s="1"/>
      <c r="E179" s="1"/>
      <c r="F179" s="1"/>
      <c r="G179" s="1"/>
      <c r="H179" s="1"/>
      <c r="I179" s="1"/>
      <c r="J179" s="1"/>
      <c r="K179" s="1"/>
      <c r="L179" s="1"/>
      <c r="M179" s="1"/>
      <c r="N179" s="1"/>
      <c r="O179" s="1"/>
      <c r="P179" s="1"/>
      <c r="Q179" s="1"/>
      <c r="R179" s="1"/>
      <c r="S179" s="1"/>
      <c r="T179" s="1"/>
      <c r="U179" s="1"/>
    </row>
    <row r="180" spans="1:21" ht="9.75" customHeight="1">
      <c r="A180" s="1"/>
      <c r="B180" s="1"/>
      <c r="C180" s="1"/>
      <c r="D180" s="1"/>
      <c r="E180" s="1"/>
      <c r="F180" s="1"/>
      <c r="G180" s="1"/>
      <c r="H180" s="1"/>
      <c r="I180" s="1"/>
      <c r="J180" s="1"/>
      <c r="K180" s="1"/>
      <c r="L180" s="1"/>
      <c r="M180" s="1"/>
      <c r="N180" s="1"/>
      <c r="O180" s="1"/>
      <c r="P180" s="1"/>
      <c r="Q180" s="1"/>
      <c r="R180" s="1"/>
      <c r="S180" s="1"/>
      <c r="T180" s="1"/>
      <c r="U180" s="1"/>
    </row>
    <row r="181" spans="1:21" ht="9.75" customHeight="1">
      <c r="A181" s="1"/>
      <c r="B181" s="1"/>
      <c r="C181" s="1"/>
      <c r="D181" s="1"/>
      <c r="E181" s="1"/>
      <c r="F181" s="1"/>
      <c r="G181" s="1"/>
      <c r="H181" s="1"/>
      <c r="I181" s="1"/>
      <c r="J181" s="1"/>
      <c r="K181" s="1"/>
      <c r="L181" s="1"/>
      <c r="M181" s="1"/>
      <c r="N181" s="1"/>
      <c r="O181" s="1"/>
      <c r="P181" s="1"/>
      <c r="Q181" s="1"/>
      <c r="R181" s="1"/>
      <c r="S181" s="1"/>
      <c r="T181" s="1"/>
      <c r="U181" s="1"/>
    </row>
    <row r="182" spans="1:21" ht="9.75" customHeight="1">
      <c r="A182" s="1"/>
      <c r="B182" s="1"/>
      <c r="C182" s="1"/>
      <c r="D182" s="1"/>
      <c r="E182" s="1"/>
      <c r="F182" s="1"/>
      <c r="G182" s="1"/>
      <c r="H182" s="1"/>
      <c r="I182" s="1"/>
      <c r="J182" s="1"/>
      <c r="K182" s="1"/>
      <c r="L182" s="1"/>
      <c r="M182" s="1"/>
      <c r="N182" s="1"/>
      <c r="O182" s="1"/>
      <c r="P182" s="1"/>
      <c r="Q182" s="1"/>
      <c r="R182" s="1"/>
      <c r="S182" s="1"/>
      <c r="T182" s="1"/>
      <c r="U182" s="1"/>
    </row>
    <row r="183" spans="1:21" ht="9.75" customHeight="1">
      <c r="A183" s="1"/>
      <c r="B183" s="1"/>
      <c r="C183" s="1"/>
      <c r="D183" s="1"/>
      <c r="E183" s="1"/>
      <c r="F183" s="1"/>
      <c r="G183" s="1"/>
      <c r="H183" s="1"/>
      <c r="I183" s="1"/>
      <c r="J183" s="1"/>
      <c r="K183" s="1"/>
      <c r="L183" s="1"/>
      <c r="M183" s="1"/>
      <c r="N183" s="1"/>
      <c r="O183" s="1"/>
      <c r="P183" s="1"/>
      <c r="Q183" s="1"/>
      <c r="R183" s="1"/>
      <c r="S183" s="1"/>
      <c r="T183" s="1"/>
      <c r="U183" s="1"/>
    </row>
    <row r="184" spans="1:21" ht="9.75" customHeight="1">
      <c r="A184" s="1"/>
      <c r="B184" s="1"/>
      <c r="C184" s="1"/>
      <c r="D184" s="1"/>
      <c r="E184" s="1"/>
      <c r="F184" s="1"/>
      <c r="G184" s="1"/>
      <c r="H184" s="1"/>
      <c r="I184" s="1"/>
      <c r="J184" s="1"/>
      <c r="K184" s="1"/>
      <c r="L184" s="1"/>
      <c r="M184" s="1"/>
      <c r="N184" s="1"/>
      <c r="O184" s="1"/>
      <c r="P184" s="1"/>
      <c r="Q184" s="1"/>
      <c r="R184" s="1"/>
      <c r="S184" s="1"/>
      <c r="T184" s="1"/>
      <c r="U184" s="1"/>
    </row>
    <row r="185" spans="1:21" ht="9.75" customHeight="1">
      <c r="A185" s="1"/>
      <c r="B185" s="1"/>
      <c r="C185" s="1"/>
      <c r="D185" s="1"/>
      <c r="E185" s="1"/>
      <c r="F185" s="1"/>
      <c r="G185" s="1"/>
      <c r="H185" s="1"/>
      <c r="I185" s="1"/>
      <c r="J185" s="1"/>
      <c r="K185" s="1"/>
      <c r="L185" s="1"/>
      <c r="M185" s="1"/>
      <c r="N185" s="1"/>
      <c r="O185" s="1"/>
      <c r="P185" s="1"/>
      <c r="Q185" s="1"/>
      <c r="R185" s="1"/>
      <c r="S185" s="1"/>
      <c r="T185" s="1"/>
      <c r="U185" s="1"/>
    </row>
    <row r="186" spans="1:21" ht="9.75" customHeight="1">
      <c r="A186" s="1"/>
      <c r="B186" s="1"/>
      <c r="C186" s="1"/>
      <c r="D186" s="1"/>
      <c r="E186" s="1"/>
      <c r="F186" s="1"/>
      <c r="G186" s="1"/>
      <c r="H186" s="1"/>
      <c r="I186" s="1"/>
      <c r="J186" s="1"/>
      <c r="K186" s="1"/>
      <c r="L186" s="1"/>
      <c r="M186" s="1"/>
      <c r="N186" s="1"/>
      <c r="O186" s="1"/>
      <c r="P186" s="1"/>
      <c r="Q186" s="1"/>
      <c r="R186" s="1"/>
      <c r="S186" s="1"/>
      <c r="T186" s="1"/>
      <c r="U186" s="1"/>
    </row>
    <row r="187" spans="1:21" ht="9.75" customHeight="1">
      <c r="A187" s="1"/>
      <c r="B187" s="1"/>
      <c r="C187" s="1"/>
      <c r="D187" s="1"/>
      <c r="E187" s="1"/>
      <c r="F187" s="1"/>
      <c r="G187" s="1"/>
      <c r="H187" s="1"/>
      <c r="I187" s="1"/>
      <c r="J187" s="1"/>
      <c r="K187" s="1"/>
      <c r="L187" s="1"/>
      <c r="M187" s="1"/>
      <c r="N187" s="1"/>
      <c r="O187" s="1"/>
      <c r="P187" s="1"/>
      <c r="Q187" s="1"/>
      <c r="R187" s="1"/>
      <c r="S187" s="1"/>
      <c r="T187" s="1"/>
      <c r="U187" s="1"/>
    </row>
    <row r="188" spans="1:21" ht="9.75" customHeight="1">
      <c r="A188" s="1"/>
      <c r="B188" s="1"/>
      <c r="C188" s="1"/>
      <c r="D188" s="1"/>
      <c r="E188" s="1"/>
      <c r="F188" s="1"/>
      <c r="G188" s="1"/>
      <c r="H188" s="1"/>
      <c r="I188" s="1"/>
      <c r="J188" s="1"/>
      <c r="K188" s="1"/>
      <c r="L188" s="1"/>
      <c r="M188" s="1"/>
      <c r="N188" s="1"/>
      <c r="O188" s="1"/>
      <c r="P188" s="1"/>
      <c r="Q188" s="1"/>
      <c r="R188" s="1"/>
      <c r="S188" s="1"/>
      <c r="T188" s="1"/>
      <c r="U188" s="1"/>
    </row>
    <row r="189" spans="1:21" ht="9.75" customHeight="1">
      <c r="A189" s="1"/>
      <c r="B189" s="1"/>
      <c r="C189" s="1"/>
      <c r="D189" s="1"/>
      <c r="E189" s="1"/>
      <c r="F189" s="1"/>
      <c r="G189" s="1"/>
      <c r="H189" s="1"/>
      <c r="I189" s="1"/>
      <c r="J189" s="1"/>
      <c r="K189" s="1"/>
      <c r="L189" s="1"/>
      <c r="M189" s="1"/>
      <c r="N189" s="1"/>
      <c r="O189" s="1"/>
      <c r="P189" s="1"/>
      <c r="Q189" s="1"/>
      <c r="R189" s="1"/>
      <c r="S189" s="1"/>
      <c r="T189" s="1"/>
      <c r="U189" s="1"/>
    </row>
    <row r="190" spans="1:21" ht="9.75" customHeight="1">
      <c r="A190" s="1"/>
      <c r="B190" s="1"/>
      <c r="C190" s="1"/>
      <c r="D190" s="1"/>
      <c r="E190" s="1"/>
      <c r="F190" s="1"/>
      <c r="G190" s="1"/>
      <c r="H190" s="1"/>
      <c r="I190" s="1"/>
      <c r="J190" s="1"/>
      <c r="K190" s="1"/>
      <c r="L190" s="1"/>
      <c r="M190" s="1"/>
      <c r="N190" s="1"/>
      <c r="O190" s="1"/>
      <c r="P190" s="1"/>
      <c r="Q190" s="1"/>
      <c r="R190" s="1"/>
      <c r="S190" s="1"/>
      <c r="T190" s="1"/>
      <c r="U190" s="1"/>
    </row>
    <row r="191" spans="1:21" ht="9.75" customHeight="1">
      <c r="A191" s="1"/>
      <c r="B191" s="1"/>
      <c r="C191" s="1"/>
      <c r="D191" s="1"/>
      <c r="E191" s="1"/>
      <c r="F191" s="1"/>
      <c r="G191" s="1"/>
      <c r="H191" s="1"/>
      <c r="I191" s="1"/>
      <c r="J191" s="1"/>
      <c r="K191" s="1"/>
      <c r="L191" s="1"/>
      <c r="M191" s="1"/>
      <c r="N191" s="1"/>
      <c r="O191" s="1"/>
      <c r="P191" s="1"/>
      <c r="Q191" s="1"/>
      <c r="R191" s="1"/>
      <c r="S191" s="1"/>
      <c r="T191" s="1"/>
      <c r="U191" s="1"/>
    </row>
    <row r="192" spans="1:21" ht="9.75" customHeight="1">
      <c r="A192" s="1"/>
      <c r="B192" s="1"/>
      <c r="C192" s="1"/>
      <c r="D192" s="1"/>
      <c r="E192" s="1"/>
      <c r="F192" s="1"/>
      <c r="G192" s="1"/>
      <c r="H192" s="1"/>
      <c r="I192" s="1"/>
      <c r="J192" s="1"/>
      <c r="K192" s="1"/>
      <c r="L192" s="1"/>
      <c r="M192" s="1"/>
      <c r="N192" s="1"/>
      <c r="O192" s="1"/>
      <c r="P192" s="1"/>
      <c r="Q192" s="1"/>
      <c r="R192" s="1"/>
      <c r="S192" s="1"/>
      <c r="T192" s="1"/>
      <c r="U192" s="1"/>
    </row>
    <row r="193" spans="1:21" ht="9.75" customHeight="1">
      <c r="A193" s="1"/>
      <c r="B193" s="1"/>
      <c r="C193" s="1"/>
      <c r="D193" s="1"/>
      <c r="E193" s="1"/>
      <c r="F193" s="1"/>
      <c r="G193" s="1"/>
      <c r="H193" s="1"/>
      <c r="I193" s="1"/>
      <c r="J193" s="1"/>
      <c r="K193" s="1"/>
      <c r="L193" s="1"/>
      <c r="M193" s="1"/>
      <c r="N193" s="1"/>
      <c r="O193" s="1"/>
      <c r="P193" s="1"/>
      <c r="Q193" s="1"/>
      <c r="R193" s="1"/>
      <c r="S193" s="1"/>
      <c r="T193" s="1"/>
      <c r="U193" s="1"/>
    </row>
    <row r="194" spans="1:21" ht="9.75" customHeight="1">
      <c r="A194" s="1"/>
      <c r="B194" s="1"/>
      <c r="C194" s="1"/>
      <c r="D194" s="1"/>
      <c r="E194" s="1"/>
      <c r="F194" s="1"/>
      <c r="G194" s="1"/>
      <c r="H194" s="1"/>
      <c r="I194" s="1"/>
      <c r="J194" s="1"/>
      <c r="K194" s="1"/>
      <c r="L194" s="1"/>
      <c r="M194" s="1"/>
      <c r="N194" s="1"/>
      <c r="O194" s="1"/>
      <c r="P194" s="1"/>
      <c r="Q194" s="1"/>
      <c r="R194" s="1"/>
      <c r="S194" s="1"/>
      <c r="T194" s="1"/>
      <c r="U194" s="1"/>
    </row>
    <row r="195" spans="1:21" ht="9.75" customHeight="1">
      <c r="A195" s="1"/>
      <c r="B195" s="1"/>
      <c r="C195" s="1"/>
      <c r="D195" s="1"/>
      <c r="E195" s="1"/>
      <c r="F195" s="1"/>
      <c r="G195" s="1"/>
      <c r="H195" s="1"/>
      <c r="I195" s="1"/>
      <c r="J195" s="1"/>
      <c r="K195" s="1"/>
      <c r="L195" s="1"/>
      <c r="M195" s="1"/>
      <c r="N195" s="1"/>
      <c r="O195" s="1"/>
      <c r="P195" s="1"/>
      <c r="Q195" s="1"/>
      <c r="R195" s="1"/>
      <c r="S195" s="1"/>
      <c r="T195" s="1"/>
      <c r="U195" s="1"/>
    </row>
    <row r="196" spans="1:21" ht="9.75" customHeight="1">
      <c r="A196" s="1"/>
      <c r="B196" s="1"/>
      <c r="C196" s="1"/>
      <c r="D196" s="1"/>
      <c r="E196" s="1"/>
      <c r="F196" s="1"/>
      <c r="G196" s="1"/>
      <c r="H196" s="1"/>
      <c r="I196" s="1"/>
      <c r="J196" s="1"/>
      <c r="K196" s="1"/>
      <c r="L196" s="1"/>
      <c r="M196" s="1"/>
      <c r="N196" s="1"/>
      <c r="O196" s="1"/>
      <c r="P196" s="1"/>
      <c r="Q196" s="1"/>
      <c r="R196" s="1"/>
      <c r="S196" s="1"/>
      <c r="T196" s="1"/>
      <c r="U196" s="1"/>
    </row>
    <row r="197" spans="1:21" ht="9.75" customHeight="1">
      <c r="A197" s="1"/>
      <c r="B197" s="1"/>
      <c r="C197" s="1"/>
      <c r="D197" s="1"/>
      <c r="E197" s="1"/>
      <c r="F197" s="1"/>
      <c r="G197" s="1"/>
      <c r="H197" s="1"/>
      <c r="I197" s="1"/>
      <c r="J197" s="1"/>
      <c r="K197" s="1"/>
      <c r="L197" s="1"/>
      <c r="M197" s="1"/>
      <c r="N197" s="1"/>
      <c r="O197" s="1"/>
      <c r="P197" s="1"/>
      <c r="Q197" s="1"/>
      <c r="R197" s="1"/>
      <c r="S197" s="1"/>
      <c r="T197" s="1"/>
      <c r="U197" s="1"/>
    </row>
    <row r="198" spans="1:21" ht="9.75" customHeight="1">
      <c r="A198" s="1"/>
      <c r="B198" s="1"/>
      <c r="C198" s="1"/>
      <c r="D198" s="1"/>
      <c r="E198" s="1"/>
      <c r="F198" s="1"/>
      <c r="G198" s="1"/>
      <c r="H198" s="1"/>
      <c r="I198" s="1"/>
      <c r="J198" s="1"/>
      <c r="K198" s="1"/>
      <c r="L198" s="1"/>
      <c r="M198" s="1"/>
      <c r="N198" s="1"/>
      <c r="O198" s="1"/>
      <c r="P198" s="1"/>
      <c r="Q198" s="1"/>
      <c r="R198" s="1"/>
      <c r="S198" s="1"/>
      <c r="T198" s="1"/>
      <c r="U198" s="1"/>
    </row>
    <row r="199" spans="1:21" ht="9.75" customHeight="1">
      <c r="A199" s="1"/>
      <c r="B199" s="1"/>
      <c r="C199" s="1"/>
      <c r="D199" s="1"/>
      <c r="E199" s="1"/>
      <c r="F199" s="1"/>
      <c r="G199" s="1"/>
      <c r="H199" s="1"/>
      <c r="I199" s="1"/>
      <c r="J199" s="1"/>
      <c r="K199" s="1"/>
      <c r="L199" s="1"/>
      <c r="M199" s="1"/>
      <c r="N199" s="1"/>
      <c r="O199" s="1"/>
      <c r="P199" s="1"/>
      <c r="Q199" s="1"/>
      <c r="R199" s="1"/>
      <c r="S199" s="1"/>
      <c r="T199" s="1"/>
      <c r="U199" s="1"/>
    </row>
    <row r="200" spans="1:21" ht="9.75" customHeight="1">
      <c r="A200" s="1"/>
      <c r="B200" s="1"/>
      <c r="C200" s="1"/>
      <c r="D200" s="1"/>
      <c r="E200" s="1"/>
      <c r="F200" s="1"/>
      <c r="G200" s="1"/>
      <c r="H200" s="1"/>
      <c r="I200" s="1"/>
      <c r="J200" s="1"/>
      <c r="K200" s="1"/>
      <c r="L200" s="1"/>
      <c r="M200" s="1"/>
      <c r="N200" s="1"/>
      <c r="O200" s="1"/>
      <c r="P200" s="1"/>
      <c r="Q200" s="1"/>
      <c r="R200" s="1"/>
      <c r="S200" s="1"/>
      <c r="T200" s="1"/>
      <c r="U200" s="1"/>
    </row>
    <row r="201" spans="1:21" ht="9.75" customHeight="1">
      <c r="A201" s="1"/>
      <c r="B201" s="1"/>
      <c r="C201" s="1"/>
      <c r="D201" s="1"/>
      <c r="E201" s="1"/>
      <c r="F201" s="1"/>
      <c r="G201" s="1"/>
      <c r="H201" s="1"/>
      <c r="I201" s="1"/>
      <c r="J201" s="1"/>
      <c r="K201" s="1"/>
      <c r="L201" s="1"/>
      <c r="M201" s="1"/>
      <c r="N201" s="1"/>
      <c r="O201" s="1"/>
      <c r="P201" s="1"/>
      <c r="Q201" s="1"/>
      <c r="R201" s="1"/>
      <c r="S201" s="1"/>
      <c r="T201" s="1"/>
      <c r="U201" s="1"/>
    </row>
    <row r="202" spans="1:21" ht="9.75" customHeight="1">
      <c r="A202" s="1"/>
      <c r="B202" s="1"/>
      <c r="C202" s="1"/>
      <c r="D202" s="1"/>
      <c r="E202" s="1"/>
      <c r="F202" s="1"/>
      <c r="G202" s="1"/>
      <c r="H202" s="1"/>
      <c r="I202" s="1"/>
      <c r="J202" s="1"/>
      <c r="K202" s="1"/>
      <c r="L202" s="1"/>
      <c r="M202" s="1"/>
      <c r="N202" s="1"/>
      <c r="O202" s="1"/>
      <c r="P202" s="1"/>
      <c r="Q202" s="1"/>
      <c r="R202" s="1"/>
      <c r="S202" s="1"/>
      <c r="T202" s="1"/>
      <c r="U202" s="1"/>
    </row>
    <row r="203" spans="1:21" ht="9.75" customHeight="1">
      <c r="A203" s="1"/>
      <c r="B203" s="1"/>
      <c r="C203" s="1"/>
      <c r="D203" s="1"/>
      <c r="E203" s="1"/>
      <c r="F203" s="1"/>
      <c r="G203" s="1"/>
      <c r="H203" s="1"/>
      <c r="I203" s="1"/>
      <c r="J203" s="1"/>
      <c r="K203" s="1"/>
      <c r="L203" s="1"/>
      <c r="M203" s="1"/>
      <c r="N203" s="1"/>
      <c r="O203" s="1"/>
      <c r="P203" s="1"/>
      <c r="Q203" s="1"/>
      <c r="R203" s="1"/>
      <c r="S203" s="1"/>
      <c r="T203" s="1"/>
      <c r="U203" s="1"/>
    </row>
    <row r="204" spans="1:21" ht="9.75" customHeight="1">
      <c r="A204" s="1"/>
      <c r="B204" s="1"/>
      <c r="C204" s="1"/>
      <c r="D204" s="1"/>
      <c r="E204" s="1"/>
      <c r="F204" s="1"/>
      <c r="G204" s="1"/>
      <c r="H204" s="1"/>
      <c r="I204" s="1"/>
      <c r="J204" s="1"/>
      <c r="K204" s="1"/>
      <c r="L204" s="1"/>
      <c r="M204" s="1"/>
      <c r="N204" s="1"/>
      <c r="O204" s="1"/>
      <c r="P204" s="1"/>
      <c r="Q204" s="1"/>
      <c r="R204" s="1"/>
      <c r="S204" s="1"/>
      <c r="T204" s="1"/>
      <c r="U204" s="1"/>
    </row>
    <row r="205" spans="1:21" ht="9.75" customHeight="1">
      <c r="A205" s="1"/>
      <c r="B205" s="1"/>
      <c r="C205" s="1"/>
      <c r="D205" s="1"/>
      <c r="E205" s="1"/>
      <c r="F205" s="1"/>
      <c r="G205" s="1"/>
      <c r="H205" s="1"/>
      <c r="I205" s="1"/>
      <c r="J205" s="1"/>
      <c r="K205" s="1"/>
      <c r="L205" s="1"/>
      <c r="M205" s="1"/>
      <c r="N205" s="1"/>
      <c r="O205" s="1"/>
      <c r="P205" s="1"/>
      <c r="Q205" s="1"/>
      <c r="R205" s="1"/>
      <c r="S205" s="1"/>
      <c r="T205" s="1"/>
      <c r="U205" s="1"/>
    </row>
    <row r="206" spans="1:21" ht="9.75" customHeight="1">
      <c r="A206" s="1"/>
      <c r="B206" s="1"/>
      <c r="C206" s="1"/>
      <c r="D206" s="1"/>
      <c r="E206" s="1"/>
      <c r="F206" s="1"/>
      <c r="G206" s="1"/>
      <c r="H206" s="1"/>
      <c r="I206" s="1"/>
      <c r="J206" s="1"/>
      <c r="K206" s="1"/>
      <c r="L206" s="1"/>
      <c r="M206" s="1"/>
      <c r="N206" s="1"/>
      <c r="O206" s="1"/>
      <c r="P206" s="1"/>
      <c r="Q206" s="1"/>
      <c r="R206" s="1"/>
      <c r="S206" s="1"/>
      <c r="T206" s="1"/>
      <c r="U206" s="1"/>
    </row>
    <row r="207" spans="1:21" ht="9.75" customHeight="1">
      <c r="A207" s="1"/>
      <c r="B207" s="1"/>
      <c r="C207" s="1"/>
      <c r="D207" s="1"/>
      <c r="E207" s="1"/>
      <c r="F207" s="1"/>
      <c r="G207" s="1"/>
      <c r="H207" s="1"/>
      <c r="I207" s="1"/>
      <c r="J207" s="1"/>
      <c r="K207" s="1"/>
      <c r="L207" s="1"/>
      <c r="M207" s="1"/>
      <c r="N207" s="1"/>
      <c r="O207" s="1"/>
      <c r="P207" s="1"/>
      <c r="Q207" s="1"/>
      <c r="R207" s="1"/>
      <c r="S207" s="1"/>
      <c r="T207" s="1"/>
      <c r="U207" s="1"/>
    </row>
    <row r="208" spans="1:21" ht="9.75" customHeight="1">
      <c r="A208" s="1"/>
      <c r="B208" s="1"/>
      <c r="C208" s="1"/>
      <c r="D208" s="1"/>
      <c r="E208" s="1"/>
      <c r="F208" s="1"/>
      <c r="G208" s="1"/>
      <c r="H208" s="1"/>
      <c r="I208" s="1"/>
      <c r="J208" s="1"/>
      <c r="K208" s="1"/>
      <c r="L208" s="1"/>
      <c r="M208" s="1"/>
      <c r="N208" s="1"/>
      <c r="O208" s="1"/>
      <c r="P208" s="1"/>
      <c r="Q208" s="1"/>
      <c r="R208" s="1"/>
      <c r="S208" s="1"/>
      <c r="T208" s="1"/>
      <c r="U208" s="1"/>
    </row>
    <row r="209" spans="1:21" ht="9.75" customHeight="1">
      <c r="A209" s="1"/>
      <c r="B209" s="1"/>
      <c r="C209" s="1"/>
      <c r="D209" s="1"/>
      <c r="E209" s="1"/>
      <c r="F209" s="1"/>
      <c r="G209" s="1"/>
      <c r="H209" s="1"/>
      <c r="I209" s="1"/>
      <c r="J209" s="1"/>
      <c r="K209" s="1"/>
      <c r="L209" s="1"/>
      <c r="M209" s="1"/>
      <c r="N209" s="1"/>
      <c r="O209" s="1"/>
      <c r="P209" s="1"/>
      <c r="Q209" s="1"/>
      <c r="R209" s="1"/>
      <c r="S209" s="1"/>
      <c r="T209" s="1"/>
      <c r="U209" s="1"/>
    </row>
    <row r="210" spans="1:21" ht="9.75" customHeight="1">
      <c r="A210" s="1"/>
      <c r="B210" s="1"/>
      <c r="C210" s="1"/>
      <c r="D210" s="1"/>
      <c r="E210" s="1"/>
      <c r="F210" s="1"/>
      <c r="G210" s="1"/>
      <c r="H210" s="1"/>
      <c r="I210" s="1"/>
      <c r="J210" s="1"/>
      <c r="K210" s="1"/>
      <c r="L210" s="1"/>
      <c r="M210" s="1"/>
      <c r="N210" s="1"/>
      <c r="O210" s="1"/>
      <c r="P210" s="1"/>
      <c r="Q210" s="1"/>
      <c r="R210" s="1"/>
      <c r="S210" s="1"/>
      <c r="T210" s="1"/>
      <c r="U210" s="1"/>
    </row>
    <row r="211" spans="1:21" ht="9.75" customHeight="1">
      <c r="A211" s="1"/>
      <c r="B211" s="1"/>
      <c r="C211" s="1"/>
      <c r="D211" s="1"/>
      <c r="E211" s="1"/>
      <c r="F211" s="1"/>
      <c r="G211" s="1"/>
      <c r="H211" s="1"/>
      <c r="I211" s="1"/>
      <c r="J211" s="1"/>
      <c r="K211" s="1"/>
      <c r="L211" s="1"/>
      <c r="M211" s="1"/>
      <c r="N211" s="1"/>
      <c r="O211" s="1"/>
      <c r="P211" s="1"/>
      <c r="Q211" s="1"/>
      <c r="R211" s="1"/>
      <c r="S211" s="1"/>
      <c r="T211" s="1"/>
      <c r="U211" s="1"/>
    </row>
    <row r="212" spans="1:21" ht="9.75" customHeight="1">
      <c r="A212" s="1"/>
      <c r="B212" s="1"/>
      <c r="C212" s="1"/>
      <c r="D212" s="1"/>
      <c r="E212" s="1"/>
      <c r="F212" s="1"/>
      <c r="G212" s="1"/>
      <c r="H212" s="1"/>
      <c r="I212" s="1"/>
      <c r="J212" s="1"/>
      <c r="K212" s="1"/>
      <c r="L212" s="1"/>
      <c r="M212" s="1"/>
      <c r="N212" s="1"/>
      <c r="O212" s="1"/>
      <c r="P212" s="1"/>
      <c r="Q212" s="1"/>
      <c r="R212" s="1"/>
      <c r="S212" s="1"/>
      <c r="T212" s="1"/>
      <c r="U212" s="1"/>
    </row>
    <row r="213" spans="1:21" ht="9.75" customHeight="1">
      <c r="A213" s="1"/>
      <c r="B213" s="1"/>
      <c r="C213" s="1"/>
      <c r="D213" s="1"/>
      <c r="E213" s="1"/>
      <c r="F213" s="1"/>
      <c r="G213" s="1"/>
      <c r="H213" s="1"/>
      <c r="I213" s="1"/>
      <c r="J213" s="1"/>
      <c r="K213" s="1"/>
      <c r="L213" s="1"/>
      <c r="M213" s="1"/>
      <c r="N213" s="1"/>
      <c r="O213" s="1"/>
      <c r="P213" s="1"/>
      <c r="Q213" s="1"/>
      <c r="R213" s="1"/>
      <c r="S213" s="1"/>
      <c r="T213" s="1"/>
      <c r="U213" s="1"/>
    </row>
    <row r="214" spans="1:21" ht="9.75" customHeight="1">
      <c r="A214" s="1"/>
      <c r="B214" s="1"/>
      <c r="C214" s="1"/>
      <c r="D214" s="1"/>
      <c r="E214" s="1"/>
      <c r="F214" s="1"/>
      <c r="G214" s="1"/>
      <c r="H214" s="1"/>
      <c r="I214" s="1"/>
      <c r="J214" s="1"/>
      <c r="K214" s="1"/>
      <c r="L214" s="1"/>
      <c r="M214" s="1"/>
      <c r="N214" s="1"/>
      <c r="O214" s="1"/>
      <c r="P214" s="1"/>
      <c r="Q214" s="1"/>
      <c r="R214" s="1"/>
      <c r="S214" s="1"/>
      <c r="T214" s="1"/>
      <c r="U214" s="1"/>
    </row>
    <row r="215" spans="1:21" ht="9.75" customHeight="1">
      <c r="A215" s="1"/>
      <c r="B215" s="1"/>
      <c r="C215" s="1"/>
      <c r="D215" s="1"/>
      <c r="E215" s="1"/>
      <c r="F215" s="1"/>
      <c r="G215" s="1"/>
      <c r="H215" s="1"/>
      <c r="I215" s="1"/>
      <c r="J215" s="1"/>
      <c r="K215" s="1"/>
      <c r="L215" s="1"/>
      <c r="M215" s="1"/>
      <c r="N215" s="1"/>
      <c r="O215" s="1"/>
      <c r="P215" s="1"/>
      <c r="Q215" s="1"/>
      <c r="R215" s="1"/>
      <c r="S215" s="1"/>
      <c r="T215" s="1"/>
      <c r="U215" s="1"/>
    </row>
    <row r="216" spans="1:21" ht="9.75" customHeight="1">
      <c r="A216" s="1"/>
      <c r="B216" s="1"/>
      <c r="C216" s="1"/>
      <c r="D216" s="1"/>
      <c r="E216" s="1"/>
      <c r="F216" s="1"/>
      <c r="G216" s="1"/>
      <c r="H216" s="1"/>
      <c r="I216" s="1"/>
      <c r="J216" s="1"/>
      <c r="K216" s="1"/>
      <c r="L216" s="1"/>
      <c r="M216" s="1"/>
      <c r="N216" s="1"/>
      <c r="O216" s="1"/>
      <c r="P216" s="1"/>
      <c r="Q216" s="1"/>
      <c r="R216" s="1"/>
      <c r="S216" s="1"/>
      <c r="T216" s="1"/>
      <c r="U216" s="1"/>
    </row>
    <row r="217" spans="1:21" ht="9.75" customHeight="1">
      <c r="A217" s="1"/>
      <c r="B217" s="1"/>
      <c r="C217" s="1"/>
      <c r="D217" s="1"/>
      <c r="E217" s="1"/>
      <c r="F217" s="1"/>
      <c r="G217" s="1"/>
      <c r="H217" s="1"/>
      <c r="I217" s="1"/>
      <c r="J217" s="1"/>
      <c r="K217" s="1"/>
      <c r="L217" s="1"/>
      <c r="M217" s="1"/>
      <c r="N217" s="1"/>
      <c r="O217" s="1"/>
      <c r="P217" s="1"/>
      <c r="Q217" s="1"/>
      <c r="R217" s="1"/>
      <c r="S217" s="1"/>
      <c r="T217" s="1"/>
      <c r="U217" s="1"/>
    </row>
    <row r="218" spans="1:21" ht="9.75" customHeight="1">
      <c r="A218" s="1"/>
      <c r="B218" s="1"/>
      <c r="C218" s="1"/>
      <c r="D218" s="1"/>
      <c r="E218" s="1"/>
      <c r="F218" s="1"/>
      <c r="G218" s="1"/>
      <c r="H218" s="1"/>
      <c r="I218" s="1"/>
      <c r="J218" s="1"/>
      <c r="K218" s="1"/>
      <c r="L218" s="1"/>
      <c r="M218" s="1"/>
      <c r="N218" s="1"/>
      <c r="O218" s="1"/>
      <c r="P218" s="1"/>
      <c r="Q218" s="1"/>
      <c r="R218" s="1"/>
      <c r="S218" s="1"/>
      <c r="T218" s="1"/>
      <c r="U218" s="1"/>
    </row>
    <row r="219" spans="1:21" ht="9.75" customHeight="1">
      <c r="A219" s="1"/>
      <c r="B219" s="1"/>
      <c r="C219" s="1"/>
      <c r="D219" s="1"/>
      <c r="E219" s="1"/>
      <c r="F219" s="1"/>
      <c r="G219" s="1"/>
      <c r="H219" s="1"/>
      <c r="I219" s="1"/>
      <c r="J219" s="1"/>
      <c r="K219" s="1"/>
      <c r="L219" s="1"/>
      <c r="M219" s="1"/>
      <c r="N219" s="1"/>
      <c r="O219" s="1"/>
      <c r="P219" s="1"/>
      <c r="Q219" s="1"/>
      <c r="R219" s="1"/>
      <c r="S219" s="1"/>
      <c r="T219" s="1"/>
      <c r="U219" s="1"/>
    </row>
    <row r="220" spans="1:21" ht="9.75" customHeight="1">
      <c r="A220" s="1"/>
      <c r="B220" s="1"/>
      <c r="C220" s="1"/>
      <c r="D220" s="1"/>
      <c r="E220" s="1"/>
      <c r="F220" s="1"/>
      <c r="G220" s="1"/>
      <c r="H220" s="1"/>
      <c r="I220" s="1"/>
      <c r="J220" s="1"/>
      <c r="K220" s="1"/>
      <c r="L220" s="1"/>
      <c r="M220" s="1"/>
      <c r="N220" s="1"/>
      <c r="O220" s="1"/>
      <c r="P220" s="1"/>
      <c r="Q220" s="1"/>
      <c r="R220" s="1"/>
      <c r="S220" s="1"/>
      <c r="T220" s="1"/>
      <c r="U220" s="1"/>
    </row>
    <row r="221" spans="1:21" ht="9.75" customHeight="1">
      <c r="A221" s="1"/>
      <c r="B221" s="1"/>
      <c r="C221" s="1"/>
      <c r="D221" s="1"/>
      <c r="E221" s="1"/>
      <c r="F221" s="1"/>
      <c r="G221" s="1"/>
      <c r="H221" s="1"/>
      <c r="I221" s="1"/>
      <c r="J221" s="1"/>
      <c r="K221" s="1"/>
      <c r="L221" s="1"/>
      <c r="M221" s="1"/>
      <c r="N221" s="1"/>
      <c r="O221" s="1"/>
      <c r="P221" s="1"/>
      <c r="Q221" s="1"/>
      <c r="R221" s="1"/>
      <c r="S221" s="1"/>
      <c r="T221" s="1"/>
      <c r="U221" s="1"/>
    </row>
    <row r="222" spans="1:21" ht="9.75" customHeight="1">
      <c r="A222" s="1"/>
      <c r="B222" s="1"/>
      <c r="C222" s="1"/>
      <c r="D222" s="1"/>
      <c r="E222" s="1"/>
      <c r="F222" s="1"/>
      <c r="G222" s="1"/>
      <c r="H222" s="1"/>
      <c r="I222" s="1"/>
      <c r="J222" s="1"/>
      <c r="K222" s="1"/>
      <c r="L222" s="1"/>
      <c r="M222" s="1"/>
      <c r="N222" s="1"/>
      <c r="O222" s="1"/>
      <c r="P222" s="1"/>
      <c r="Q222" s="1"/>
      <c r="R222" s="1"/>
      <c r="S222" s="1"/>
      <c r="T222" s="1"/>
      <c r="U222" s="1"/>
    </row>
    <row r="223" spans="1:21" ht="9.75" customHeight="1">
      <c r="A223" s="1"/>
      <c r="B223" s="1"/>
      <c r="C223" s="1"/>
      <c r="D223" s="1"/>
      <c r="E223" s="1"/>
      <c r="F223" s="1"/>
      <c r="G223" s="1"/>
      <c r="H223" s="1"/>
      <c r="I223" s="1"/>
      <c r="J223" s="1"/>
      <c r="K223" s="1"/>
      <c r="L223" s="1"/>
      <c r="M223" s="1"/>
      <c r="N223" s="1"/>
      <c r="O223" s="1"/>
      <c r="P223" s="1"/>
      <c r="Q223" s="1"/>
      <c r="R223" s="1"/>
      <c r="S223" s="1"/>
      <c r="T223" s="1"/>
      <c r="U223" s="1"/>
    </row>
    <row r="224" spans="1:21" ht="9.75" customHeight="1">
      <c r="A224" s="1"/>
      <c r="B224" s="1"/>
      <c r="C224" s="1"/>
      <c r="D224" s="1"/>
      <c r="E224" s="1"/>
      <c r="F224" s="1"/>
      <c r="G224" s="1"/>
      <c r="H224" s="1"/>
      <c r="I224" s="1"/>
      <c r="J224" s="1"/>
      <c r="K224" s="1"/>
      <c r="L224" s="1"/>
      <c r="M224" s="1"/>
      <c r="N224" s="1"/>
      <c r="O224" s="1"/>
      <c r="P224" s="1"/>
      <c r="Q224" s="1"/>
      <c r="R224" s="1"/>
      <c r="S224" s="1"/>
      <c r="T224" s="1"/>
      <c r="U224" s="1"/>
    </row>
    <row r="225" spans="1:21" ht="9.75" customHeight="1">
      <c r="A225" s="1"/>
      <c r="B225" s="1"/>
      <c r="C225" s="1"/>
      <c r="D225" s="1"/>
      <c r="E225" s="1"/>
      <c r="F225" s="1"/>
      <c r="G225" s="1"/>
      <c r="H225" s="1"/>
      <c r="I225" s="1"/>
      <c r="J225" s="1"/>
      <c r="K225" s="1"/>
      <c r="L225" s="1"/>
      <c r="M225" s="1"/>
      <c r="N225" s="1"/>
      <c r="O225" s="1"/>
      <c r="P225" s="1"/>
      <c r="Q225" s="1"/>
      <c r="R225" s="1"/>
      <c r="S225" s="1"/>
      <c r="T225" s="1"/>
      <c r="U225" s="1"/>
    </row>
    <row r="226" spans="1:21" ht="9.75" customHeight="1">
      <c r="A226" s="1"/>
      <c r="B226" s="1"/>
      <c r="C226" s="1"/>
      <c r="D226" s="1"/>
      <c r="E226" s="1"/>
      <c r="F226" s="1"/>
      <c r="G226" s="1"/>
      <c r="H226" s="1"/>
      <c r="I226" s="1"/>
      <c r="J226" s="1"/>
      <c r="K226" s="1"/>
      <c r="L226" s="1"/>
      <c r="M226" s="1"/>
      <c r="N226" s="1"/>
      <c r="O226" s="1"/>
      <c r="P226" s="1"/>
      <c r="Q226" s="1"/>
      <c r="R226" s="1"/>
      <c r="S226" s="1"/>
      <c r="T226" s="1"/>
      <c r="U226" s="1"/>
    </row>
    <row r="227" spans="1:21" ht="9.75" customHeight="1">
      <c r="A227" s="1"/>
      <c r="B227" s="1"/>
      <c r="C227" s="1"/>
      <c r="D227" s="1"/>
      <c r="E227" s="1"/>
      <c r="F227" s="1"/>
      <c r="G227" s="1"/>
      <c r="H227" s="1"/>
      <c r="I227" s="1"/>
      <c r="J227" s="1"/>
      <c r="K227" s="1"/>
      <c r="L227" s="1"/>
      <c r="M227" s="1"/>
      <c r="N227" s="1"/>
      <c r="O227" s="1"/>
      <c r="P227" s="1"/>
      <c r="Q227" s="1"/>
      <c r="R227" s="1"/>
      <c r="S227" s="1"/>
      <c r="T227" s="1"/>
      <c r="U227" s="1"/>
    </row>
    <row r="228" spans="1:21" ht="9.75" customHeight="1">
      <c r="A228" s="1"/>
      <c r="B228" s="1"/>
      <c r="C228" s="1"/>
      <c r="D228" s="1"/>
      <c r="E228" s="1"/>
      <c r="F228" s="1"/>
      <c r="G228" s="1"/>
      <c r="H228" s="1"/>
      <c r="I228" s="1"/>
      <c r="J228" s="1"/>
      <c r="K228" s="1"/>
      <c r="L228" s="1"/>
      <c r="M228" s="1"/>
      <c r="N228" s="1"/>
      <c r="O228" s="1"/>
      <c r="P228" s="1"/>
      <c r="Q228" s="1"/>
      <c r="R228" s="1"/>
      <c r="S228" s="1"/>
      <c r="T228" s="1"/>
      <c r="U228" s="1"/>
    </row>
    <row r="229" spans="1:21" ht="9.75" customHeight="1">
      <c r="A229" s="1"/>
      <c r="B229" s="1"/>
      <c r="C229" s="1"/>
      <c r="D229" s="1"/>
      <c r="E229" s="1"/>
      <c r="F229" s="1"/>
      <c r="G229" s="1"/>
      <c r="H229" s="1"/>
      <c r="I229" s="1"/>
      <c r="J229" s="1"/>
      <c r="K229" s="1"/>
      <c r="L229" s="1"/>
      <c r="M229" s="1"/>
      <c r="N229" s="1"/>
      <c r="O229" s="1"/>
      <c r="P229" s="1"/>
      <c r="Q229" s="1"/>
      <c r="R229" s="1"/>
      <c r="S229" s="1"/>
      <c r="T229" s="1"/>
      <c r="U229" s="1"/>
    </row>
    <row r="230" spans="1:21" ht="9.75" customHeight="1">
      <c r="A230" s="1"/>
      <c r="B230" s="1"/>
      <c r="C230" s="1"/>
      <c r="D230" s="1"/>
      <c r="E230" s="1"/>
      <c r="F230" s="1"/>
      <c r="G230" s="1"/>
      <c r="H230" s="1"/>
      <c r="I230" s="1"/>
      <c r="J230" s="1"/>
      <c r="K230" s="1"/>
      <c r="L230" s="1"/>
      <c r="M230" s="1"/>
      <c r="N230" s="1"/>
      <c r="O230" s="1"/>
      <c r="P230" s="1"/>
      <c r="Q230" s="1"/>
      <c r="R230" s="1"/>
      <c r="S230" s="1"/>
      <c r="T230" s="1"/>
      <c r="U230" s="1"/>
    </row>
    <row r="231" spans="1:21" ht="9.75" customHeight="1">
      <c r="A231" s="1"/>
      <c r="B231" s="1"/>
      <c r="C231" s="1"/>
      <c r="D231" s="1"/>
      <c r="E231" s="1"/>
      <c r="F231" s="1"/>
      <c r="G231" s="1"/>
      <c r="H231" s="1"/>
      <c r="I231" s="1"/>
      <c r="J231" s="1"/>
      <c r="K231" s="1"/>
      <c r="L231" s="1"/>
      <c r="M231" s="1"/>
      <c r="N231" s="1"/>
      <c r="O231" s="1"/>
      <c r="P231" s="1"/>
      <c r="Q231" s="1"/>
      <c r="R231" s="1"/>
      <c r="S231" s="1"/>
      <c r="T231" s="1"/>
      <c r="U231" s="1"/>
    </row>
    <row r="232" spans="1:21" ht="9.75" customHeight="1">
      <c r="A232" s="1"/>
      <c r="B232" s="1"/>
      <c r="C232" s="1"/>
      <c r="D232" s="1"/>
      <c r="E232" s="1"/>
      <c r="F232" s="1"/>
      <c r="G232" s="1"/>
      <c r="H232" s="1"/>
      <c r="I232" s="1"/>
      <c r="J232" s="1"/>
      <c r="K232" s="1"/>
      <c r="L232" s="1"/>
      <c r="M232" s="1"/>
      <c r="N232" s="1"/>
      <c r="O232" s="1"/>
      <c r="P232" s="1"/>
      <c r="Q232" s="1"/>
      <c r="R232" s="1"/>
      <c r="S232" s="1"/>
      <c r="T232" s="1"/>
      <c r="U232" s="1"/>
    </row>
    <row r="233" spans="1:21" ht="9.75" customHeight="1">
      <c r="A233" s="1"/>
      <c r="B233" s="1"/>
      <c r="C233" s="1"/>
      <c r="D233" s="1"/>
      <c r="E233" s="1"/>
      <c r="F233" s="1"/>
      <c r="G233" s="1"/>
      <c r="H233" s="1"/>
      <c r="I233" s="1"/>
      <c r="J233" s="1"/>
      <c r="K233" s="1"/>
      <c r="L233" s="1"/>
      <c r="M233" s="1"/>
      <c r="N233" s="1"/>
      <c r="O233" s="1"/>
      <c r="P233" s="1"/>
      <c r="Q233" s="1"/>
      <c r="R233" s="1"/>
      <c r="S233" s="1"/>
      <c r="T233" s="1"/>
      <c r="U233" s="1"/>
    </row>
    <row r="234" spans="1:21" ht="9.75" customHeight="1">
      <c r="A234" s="1"/>
      <c r="B234" s="1"/>
      <c r="C234" s="1"/>
      <c r="D234" s="1"/>
      <c r="E234" s="1"/>
      <c r="F234" s="1"/>
      <c r="G234" s="1"/>
      <c r="H234" s="1"/>
      <c r="I234" s="1"/>
      <c r="J234" s="1"/>
      <c r="K234" s="1"/>
      <c r="L234" s="1"/>
      <c r="M234" s="1"/>
      <c r="N234" s="1"/>
      <c r="O234" s="1"/>
      <c r="P234" s="1"/>
      <c r="Q234" s="1"/>
      <c r="R234" s="1"/>
      <c r="S234" s="1"/>
      <c r="T234" s="1"/>
      <c r="U234" s="1"/>
    </row>
    <row r="235" spans="1:21" ht="9.75" customHeight="1">
      <c r="A235" s="1"/>
      <c r="B235" s="1"/>
      <c r="C235" s="1"/>
      <c r="D235" s="1"/>
      <c r="E235" s="1"/>
      <c r="F235" s="1"/>
      <c r="G235" s="1"/>
      <c r="H235" s="1"/>
      <c r="I235" s="1"/>
      <c r="J235" s="1"/>
      <c r="K235" s="1"/>
      <c r="L235" s="1"/>
      <c r="M235" s="1"/>
      <c r="N235" s="1"/>
      <c r="O235" s="1"/>
      <c r="P235" s="1"/>
      <c r="Q235" s="1"/>
      <c r="R235" s="1"/>
      <c r="S235" s="1"/>
      <c r="T235" s="1"/>
      <c r="U235" s="1"/>
    </row>
    <row r="236" spans="1:21" ht="9.75" customHeight="1">
      <c r="A236" s="1"/>
      <c r="B236" s="1"/>
      <c r="C236" s="1"/>
      <c r="D236" s="1"/>
      <c r="E236" s="1"/>
      <c r="F236" s="1"/>
      <c r="G236" s="1"/>
      <c r="H236" s="1"/>
      <c r="I236" s="1"/>
      <c r="J236" s="1"/>
      <c r="K236" s="1"/>
      <c r="L236" s="1"/>
      <c r="M236" s="1"/>
      <c r="N236" s="1"/>
      <c r="O236" s="1"/>
      <c r="P236" s="1"/>
      <c r="Q236" s="1"/>
      <c r="R236" s="1"/>
      <c r="S236" s="1"/>
      <c r="T236" s="1"/>
      <c r="U236" s="1"/>
    </row>
    <row r="237" spans="1:21" ht="9.75" customHeight="1">
      <c r="A237" s="1"/>
      <c r="B237" s="1"/>
      <c r="C237" s="1"/>
      <c r="D237" s="1"/>
      <c r="E237" s="1"/>
      <c r="F237" s="1"/>
      <c r="G237" s="1"/>
      <c r="H237" s="1"/>
      <c r="I237" s="1"/>
      <c r="J237" s="1"/>
      <c r="K237" s="1"/>
      <c r="L237" s="1"/>
      <c r="M237" s="1"/>
      <c r="N237" s="1"/>
      <c r="O237" s="1"/>
      <c r="P237" s="1"/>
      <c r="Q237" s="1"/>
      <c r="R237" s="1"/>
      <c r="S237" s="1"/>
      <c r="T237" s="1"/>
      <c r="U237" s="1"/>
    </row>
    <row r="238" spans="1:21" ht="9.75" customHeight="1">
      <c r="A238" s="1"/>
      <c r="B238" s="1"/>
      <c r="C238" s="1"/>
      <c r="D238" s="1"/>
      <c r="E238" s="1"/>
      <c r="F238" s="1"/>
      <c r="G238" s="1"/>
      <c r="H238" s="1"/>
      <c r="I238" s="1"/>
      <c r="J238" s="1"/>
      <c r="K238" s="1"/>
      <c r="L238" s="1"/>
      <c r="M238" s="1"/>
      <c r="N238" s="1"/>
      <c r="O238" s="1"/>
      <c r="P238" s="1"/>
      <c r="Q238" s="1"/>
      <c r="R238" s="1"/>
      <c r="S238" s="1"/>
      <c r="T238" s="1"/>
      <c r="U238" s="1"/>
    </row>
    <row r="239" spans="1:21" ht="9.75" customHeight="1">
      <c r="A239" s="1"/>
      <c r="B239" s="1"/>
      <c r="C239" s="1"/>
      <c r="D239" s="1"/>
      <c r="E239" s="1"/>
      <c r="F239" s="1"/>
      <c r="G239" s="1"/>
      <c r="H239" s="1"/>
      <c r="I239" s="1"/>
      <c r="J239" s="1"/>
      <c r="K239" s="1"/>
      <c r="L239" s="1"/>
      <c r="M239" s="1"/>
      <c r="N239" s="1"/>
      <c r="O239" s="1"/>
      <c r="P239" s="1"/>
      <c r="Q239" s="1"/>
      <c r="R239" s="1"/>
      <c r="S239" s="1"/>
      <c r="T239" s="1"/>
      <c r="U239" s="1"/>
    </row>
    <row r="240" spans="1:21" ht="9.75" customHeight="1">
      <c r="A240" s="1"/>
      <c r="B240" s="1"/>
      <c r="C240" s="1"/>
      <c r="D240" s="1"/>
      <c r="E240" s="1"/>
      <c r="F240" s="1"/>
      <c r="G240" s="1"/>
      <c r="H240" s="1"/>
      <c r="I240" s="1"/>
      <c r="J240" s="1"/>
      <c r="K240" s="1"/>
      <c r="L240" s="1"/>
      <c r="M240" s="1"/>
      <c r="N240" s="1"/>
      <c r="O240" s="1"/>
      <c r="P240" s="1"/>
      <c r="Q240" s="1"/>
      <c r="R240" s="1"/>
      <c r="S240" s="1"/>
      <c r="T240" s="1"/>
      <c r="U240" s="1"/>
    </row>
    <row r="241" spans="1:21" ht="9.75" customHeight="1">
      <c r="A241" s="1"/>
      <c r="B241" s="1"/>
      <c r="C241" s="1"/>
      <c r="D241" s="1"/>
      <c r="E241" s="1"/>
      <c r="F241" s="1"/>
      <c r="G241" s="1"/>
      <c r="H241" s="1"/>
      <c r="I241" s="1"/>
      <c r="J241" s="1"/>
      <c r="K241" s="1"/>
      <c r="L241" s="1"/>
      <c r="M241" s="1"/>
      <c r="N241" s="1"/>
      <c r="O241" s="1"/>
      <c r="P241" s="1"/>
      <c r="Q241" s="1"/>
      <c r="R241" s="1"/>
      <c r="S241" s="1"/>
      <c r="T241" s="1"/>
      <c r="U241" s="1"/>
    </row>
    <row r="242" spans="1:21" ht="9.75" customHeight="1">
      <c r="A242" s="1"/>
      <c r="B242" s="1"/>
      <c r="C242" s="1"/>
      <c r="D242" s="1"/>
      <c r="E242" s="1"/>
      <c r="F242" s="1"/>
      <c r="G242" s="1"/>
      <c r="H242" s="1"/>
      <c r="I242" s="1"/>
      <c r="J242" s="1"/>
      <c r="K242" s="1"/>
      <c r="L242" s="1"/>
      <c r="M242" s="1"/>
      <c r="N242" s="1"/>
      <c r="O242" s="1"/>
      <c r="P242" s="1"/>
      <c r="Q242" s="1"/>
      <c r="R242" s="1"/>
      <c r="S242" s="1"/>
      <c r="T242" s="1"/>
      <c r="U242" s="1"/>
    </row>
    <row r="243" spans="1:21" ht="9.75" customHeight="1">
      <c r="A243" s="1"/>
      <c r="B243" s="1"/>
      <c r="C243" s="1"/>
      <c r="D243" s="1"/>
      <c r="E243" s="1"/>
      <c r="F243" s="1"/>
      <c r="G243" s="1"/>
      <c r="H243" s="1"/>
      <c r="I243" s="1"/>
      <c r="J243" s="1"/>
      <c r="K243" s="1"/>
      <c r="L243" s="1"/>
      <c r="M243" s="1"/>
      <c r="N243" s="1"/>
      <c r="O243" s="1"/>
      <c r="P243" s="1"/>
      <c r="Q243" s="1"/>
      <c r="R243" s="1"/>
      <c r="S243" s="1"/>
      <c r="T243" s="1"/>
      <c r="U243" s="1"/>
    </row>
    <row r="244" spans="1:21" ht="9.75" customHeight="1">
      <c r="A244" s="1"/>
      <c r="B244" s="1"/>
      <c r="C244" s="1"/>
      <c r="D244" s="1"/>
      <c r="E244" s="1"/>
      <c r="F244" s="1"/>
      <c r="G244" s="1"/>
      <c r="H244" s="1"/>
      <c r="I244" s="1"/>
      <c r="J244" s="1"/>
      <c r="K244" s="1"/>
      <c r="L244" s="1"/>
      <c r="M244" s="1"/>
      <c r="N244" s="1"/>
      <c r="O244" s="1"/>
      <c r="P244" s="1"/>
      <c r="Q244" s="1"/>
      <c r="R244" s="1"/>
      <c r="S244" s="1"/>
      <c r="T244" s="1"/>
      <c r="U244" s="1"/>
    </row>
    <row r="245" spans="1:21" ht="9.75" customHeight="1">
      <c r="A245" s="1"/>
      <c r="B245" s="1"/>
      <c r="C245" s="1"/>
      <c r="D245" s="1"/>
      <c r="E245" s="1"/>
      <c r="F245" s="1"/>
      <c r="G245" s="1"/>
      <c r="H245" s="1"/>
      <c r="I245" s="1"/>
      <c r="J245" s="1"/>
      <c r="K245" s="1"/>
      <c r="L245" s="1"/>
      <c r="M245" s="1"/>
      <c r="N245" s="1"/>
      <c r="O245" s="1"/>
      <c r="P245" s="1"/>
      <c r="Q245" s="1"/>
      <c r="R245" s="1"/>
      <c r="S245" s="1"/>
      <c r="T245" s="1"/>
      <c r="U245" s="1"/>
    </row>
    <row r="246" spans="1:21" ht="9.75" customHeight="1">
      <c r="A246" s="1"/>
      <c r="B246" s="1"/>
      <c r="C246" s="1"/>
      <c r="D246" s="1"/>
      <c r="E246" s="1"/>
      <c r="F246" s="1"/>
      <c r="G246" s="1"/>
      <c r="H246" s="1"/>
      <c r="I246" s="1"/>
      <c r="J246" s="1"/>
      <c r="K246" s="1"/>
      <c r="L246" s="1"/>
      <c r="M246" s="1"/>
      <c r="N246" s="1"/>
      <c r="O246" s="1"/>
      <c r="P246" s="1"/>
      <c r="Q246" s="1"/>
      <c r="R246" s="1"/>
      <c r="S246" s="1"/>
      <c r="T246" s="1"/>
      <c r="U246" s="1"/>
    </row>
    <row r="247" spans="1:21" ht="9.75" customHeight="1">
      <c r="A247" s="1"/>
      <c r="B247" s="1"/>
      <c r="C247" s="1"/>
      <c r="D247" s="1"/>
      <c r="E247" s="1"/>
      <c r="F247" s="1"/>
      <c r="G247" s="1"/>
      <c r="H247" s="1"/>
      <c r="I247" s="1"/>
      <c r="J247" s="1"/>
      <c r="K247" s="1"/>
      <c r="L247" s="1"/>
      <c r="M247" s="1"/>
      <c r="N247" s="1"/>
      <c r="O247" s="1"/>
      <c r="P247" s="1"/>
      <c r="Q247" s="1"/>
      <c r="R247" s="1"/>
      <c r="S247" s="1"/>
      <c r="T247" s="1"/>
      <c r="U247" s="1"/>
    </row>
    <row r="248" spans="1:21" ht="9.75" customHeight="1">
      <c r="A248" s="1"/>
      <c r="B248" s="1"/>
      <c r="C248" s="1"/>
      <c r="D248" s="1"/>
      <c r="E248" s="1"/>
      <c r="F248" s="1"/>
      <c r="G248" s="1"/>
      <c r="H248" s="1"/>
      <c r="I248" s="1"/>
      <c r="J248" s="1"/>
      <c r="K248" s="1"/>
      <c r="L248" s="1"/>
      <c r="M248" s="1"/>
      <c r="N248" s="1"/>
      <c r="O248" s="1"/>
      <c r="P248" s="1"/>
      <c r="Q248" s="1"/>
      <c r="R248" s="1"/>
      <c r="S248" s="1"/>
      <c r="T248" s="1"/>
      <c r="U248" s="1"/>
    </row>
    <row r="249" spans="1:21" ht="9.75" customHeight="1">
      <c r="A249" s="1"/>
      <c r="B249" s="1"/>
      <c r="C249" s="1"/>
      <c r="D249" s="1"/>
      <c r="E249" s="1"/>
      <c r="F249" s="1"/>
      <c r="G249" s="1"/>
      <c r="H249" s="1"/>
      <c r="I249" s="1"/>
      <c r="J249" s="1"/>
      <c r="K249" s="1"/>
      <c r="L249" s="1"/>
      <c r="M249" s="1"/>
      <c r="N249" s="1"/>
      <c r="O249" s="1"/>
      <c r="P249" s="1"/>
      <c r="Q249" s="1"/>
      <c r="R249" s="1"/>
      <c r="S249" s="1"/>
      <c r="T249" s="1"/>
      <c r="U249" s="1"/>
    </row>
    <row r="250" spans="1:21" ht="9.75" customHeight="1">
      <c r="A250" s="1"/>
      <c r="B250" s="1"/>
      <c r="C250" s="1"/>
      <c r="D250" s="1"/>
      <c r="E250" s="1"/>
      <c r="F250" s="1"/>
      <c r="G250" s="1"/>
      <c r="H250" s="1"/>
      <c r="I250" s="1"/>
      <c r="J250" s="1"/>
      <c r="K250" s="1"/>
      <c r="L250" s="1"/>
      <c r="M250" s="1"/>
      <c r="N250" s="1"/>
      <c r="O250" s="1"/>
      <c r="P250" s="1"/>
      <c r="Q250" s="1"/>
      <c r="R250" s="1"/>
      <c r="S250" s="1"/>
      <c r="T250" s="1"/>
      <c r="U250" s="1"/>
    </row>
    <row r="251" spans="1:21" ht="9.75" customHeight="1">
      <c r="A251" s="1"/>
      <c r="B251" s="1"/>
      <c r="C251" s="1"/>
      <c r="D251" s="1"/>
      <c r="E251" s="1"/>
      <c r="F251" s="1"/>
      <c r="G251" s="1"/>
      <c r="H251" s="1"/>
      <c r="I251" s="1"/>
      <c r="J251" s="1"/>
      <c r="K251" s="1"/>
      <c r="L251" s="1"/>
      <c r="M251" s="1"/>
      <c r="N251" s="1"/>
      <c r="O251" s="1"/>
      <c r="P251" s="1"/>
      <c r="Q251" s="1"/>
      <c r="R251" s="1"/>
      <c r="S251" s="1"/>
      <c r="T251" s="1"/>
      <c r="U251" s="1"/>
    </row>
    <row r="252" spans="1:21" ht="9.75" customHeight="1">
      <c r="A252" s="1"/>
      <c r="B252" s="1"/>
      <c r="C252" s="1"/>
      <c r="D252" s="1"/>
      <c r="E252" s="1"/>
      <c r="F252" s="1"/>
      <c r="G252" s="1"/>
      <c r="H252" s="1"/>
      <c r="I252" s="1"/>
      <c r="J252" s="1"/>
      <c r="K252" s="1"/>
      <c r="L252" s="1"/>
      <c r="M252" s="1"/>
      <c r="N252" s="1"/>
      <c r="O252" s="1"/>
      <c r="P252" s="1"/>
      <c r="Q252" s="1"/>
      <c r="R252" s="1"/>
      <c r="S252" s="1"/>
      <c r="T252" s="1"/>
      <c r="U252" s="1"/>
    </row>
    <row r="253" spans="1:21" ht="9.75" customHeight="1">
      <c r="A253" s="1"/>
      <c r="B253" s="1"/>
      <c r="C253" s="1"/>
      <c r="D253" s="1"/>
      <c r="E253" s="1"/>
      <c r="F253" s="1"/>
      <c r="G253" s="1"/>
      <c r="H253" s="1"/>
      <c r="I253" s="1"/>
      <c r="J253" s="1"/>
      <c r="K253" s="1"/>
      <c r="L253" s="1"/>
      <c r="M253" s="1"/>
      <c r="N253" s="1"/>
      <c r="O253" s="1"/>
      <c r="P253" s="1"/>
      <c r="Q253" s="1"/>
      <c r="R253" s="1"/>
      <c r="S253" s="1"/>
      <c r="T253" s="1"/>
      <c r="U253" s="1"/>
    </row>
    <row r="254" spans="1:21" ht="9.75" customHeight="1">
      <c r="A254" s="1"/>
      <c r="B254" s="1"/>
      <c r="C254" s="1"/>
      <c r="D254" s="1"/>
      <c r="E254" s="1"/>
      <c r="F254" s="1"/>
      <c r="G254" s="1"/>
      <c r="H254" s="1"/>
      <c r="I254" s="1"/>
      <c r="J254" s="1"/>
      <c r="K254" s="1"/>
      <c r="L254" s="1"/>
      <c r="M254" s="1"/>
      <c r="N254" s="1"/>
      <c r="O254" s="1"/>
      <c r="P254" s="1"/>
      <c r="Q254" s="1"/>
      <c r="R254" s="1"/>
      <c r="S254" s="1"/>
      <c r="T254" s="1"/>
      <c r="U254" s="1"/>
    </row>
    <row r="255" spans="1:21" ht="9.75" customHeight="1">
      <c r="A255" s="1"/>
      <c r="B255" s="1"/>
      <c r="C255" s="1"/>
      <c r="D255" s="1"/>
      <c r="E255" s="1"/>
      <c r="F255" s="1"/>
      <c r="G255" s="1"/>
      <c r="H255" s="1"/>
      <c r="I255" s="1"/>
      <c r="J255" s="1"/>
      <c r="K255" s="1"/>
      <c r="L255" s="1"/>
      <c r="M255" s="1"/>
      <c r="N255" s="1"/>
      <c r="O255" s="1"/>
      <c r="P255" s="1"/>
      <c r="Q255" s="1"/>
      <c r="R255" s="1"/>
      <c r="S255" s="1"/>
      <c r="T255" s="1"/>
      <c r="U255" s="1"/>
    </row>
    <row r="256" spans="1:21" ht="9.75" customHeight="1">
      <c r="A256" s="1"/>
      <c r="B256" s="1"/>
      <c r="C256" s="1"/>
      <c r="D256" s="1"/>
      <c r="E256" s="1"/>
      <c r="F256" s="1"/>
      <c r="G256" s="1"/>
      <c r="H256" s="1"/>
      <c r="I256" s="1"/>
      <c r="J256" s="1"/>
      <c r="K256" s="1"/>
      <c r="L256" s="1"/>
      <c r="M256" s="1"/>
      <c r="N256" s="1"/>
      <c r="O256" s="1"/>
      <c r="P256" s="1"/>
      <c r="Q256" s="1"/>
      <c r="R256" s="1"/>
      <c r="S256" s="1"/>
      <c r="T256" s="1"/>
      <c r="U256" s="1"/>
    </row>
    <row r="257" spans="1:21" ht="9.75" customHeight="1">
      <c r="A257" s="1"/>
      <c r="B257" s="1"/>
      <c r="C257" s="1"/>
      <c r="D257" s="1"/>
      <c r="E257" s="1"/>
      <c r="F257" s="1"/>
      <c r="G257" s="1"/>
      <c r="H257" s="1"/>
      <c r="I257" s="1"/>
      <c r="J257" s="1"/>
      <c r="K257" s="1"/>
      <c r="L257" s="1"/>
      <c r="M257" s="1"/>
      <c r="N257" s="1"/>
      <c r="O257" s="1"/>
      <c r="P257" s="1"/>
      <c r="Q257" s="1"/>
      <c r="R257" s="1"/>
      <c r="S257" s="1"/>
      <c r="T257" s="1"/>
      <c r="U257" s="1"/>
    </row>
    <row r="258" spans="1:21" ht="9.75" customHeight="1">
      <c r="A258" s="1"/>
      <c r="B258" s="1"/>
      <c r="C258" s="1"/>
      <c r="D258" s="1"/>
      <c r="E258" s="1"/>
      <c r="F258" s="1"/>
      <c r="G258" s="1"/>
      <c r="H258" s="1"/>
      <c r="I258" s="1"/>
      <c r="J258" s="1"/>
      <c r="K258" s="1"/>
      <c r="L258" s="1"/>
      <c r="M258" s="1"/>
      <c r="N258" s="1"/>
      <c r="O258" s="1"/>
      <c r="P258" s="1"/>
      <c r="Q258" s="1"/>
      <c r="R258" s="1"/>
      <c r="S258" s="1"/>
      <c r="T258" s="1"/>
      <c r="U258" s="1"/>
    </row>
    <row r="259" spans="1:21" ht="9.75" customHeight="1">
      <c r="A259" s="1"/>
      <c r="B259" s="1"/>
      <c r="C259" s="1"/>
      <c r="D259" s="1"/>
      <c r="E259" s="1"/>
      <c r="F259" s="1"/>
      <c r="G259" s="1"/>
      <c r="H259" s="1"/>
      <c r="I259" s="1"/>
      <c r="J259" s="1"/>
      <c r="K259" s="1"/>
      <c r="L259" s="1"/>
      <c r="M259" s="1"/>
      <c r="N259" s="1"/>
      <c r="O259" s="1"/>
      <c r="P259" s="1"/>
      <c r="Q259" s="1"/>
      <c r="R259" s="1"/>
      <c r="S259" s="1"/>
      <c r="T259" s="1"/>
      <c r="U259" s="1"/>
    </row>
    <row r="260" spans="1:21" ht="9.75" customHeight="1">
      <c r="A260" s="1"/>
      <c r="B260" s="1"/>
      <c r="C260" s="1"/>
      <c r="D260" s="1"/>
      <c r="E260" s="1"/>
      <c r="F260" s="1"/>
      <c r="G260" s="1"/>
      <c r="H260" s="1"/>
      <c r="I260" s="1"/>
      <c r="J260" s="1"/>
      <c r="K260" s="1"/>
      <c r="L260" s="1"/>
      <c r="M260" s="1"/>
      <c r="N260" s="1"/>
      <c r="O260" s="1"/>
      <c r="P260" s="1"/>
      <c r="Q260" s="1"/>
      <c r="R260" s="1"/>
      <c r="S260" s="1"/>
      <c r="T260" s="1"/>
      <c r="U260" s="1"/>
    </row>
    <row r="261" spans="1:21" ht="9.75" customHeight="1">
      <c r="A261" s="1"/>
      <c r="B261" s="1"/>
      <c r="C261" s="1"/>
      <c r="D261" s="1"/>
      <c r="E261" s="1"/>
      <c r="F261" s="1"/>
      <c r="G261" s="1"/>
      <c r="H261" s="1"/>
      <c r="I261" s="1"/>
      <c r="J261" s="1"/>
      <c r="K261" s="1"/>
      <c r="L261" s="1"/>
      <c r="M261" s="1"/>
      <c r="N261" s="1"/>
      <c r="O261" s="1"/>
      <c r="P261" s="1"/>
      <c r="Q261" s="1"/>
      <c r="R261" s="1"/>
      <c r="S261" s="1"/>
      <c r="T261" s="1"/>
      <c r="U261" s="1"/>
    </row>
    <row r="262" spans="1:21" ht="9.75" customHeight="1">
      <c r="A262" s="1"/>
      <c r="B262" s="1"/>
      <c r="C262" s="1"/>
      <c r="D262" s="1"/>
      <c r="E262" s="1"/>
      <c r="F262" s="1"/>
      <c r="G262" s="1"/>
      <c r="H262" s="1"/>
      <c r="I262" s="1"/>
      <c r="J262" s="1"/>
      <c r="K262" s="1"/>
      <c r="L262" s="1"/>
      <c r="M262" s="1"/>
      <c r="N262" s="1"/>
      <c r="O262" s="1"/>
      <c r="P262" s="1"/>
      <c r="Q262" s="1"/>
      <c r="R262" s="1"/>
      <c r="S262" s="1"/>
      <c r="T262" s="1"/>
      <c r="U262" s="1"/>
    </row>
    <row r="263" spans="1:21" ht="9.75" customHeight="1">
      <c r="A263" s="1"/>
      <c r="B263" s="1"/>
      <c r="C263" s="1"/>
      <c r="D263" s="1"/>
      <c r="E263" s="1"/>
      <c r="F263" s="1"/>
      <c r="G263" s="1"/>
      <c r="H263" s="1"/>
      <c r="I263" s="1"/>
      <c r="J263" s="1"/>
      <c r="K263" s="1"/>
      <c r="L263" s="1"/>
      <c r="M263" s="1"/>
      <c r="N263" s="1"/>
      <c r="O263" s="1"/>
      <c r="P263" s="1"/>
      <c r="Q263" s="1"/>
      <c r="R263" s="1"/>
      <c r="S263" s="1"/>
      <c r="T263" s="1"/>
      <c r="U263" s="1"/>
    </row>
    <row r="264" spans="1:21" ht="9.75" customHeight="1">
      <c r="A264" s="1"/>
      <c r="B264" s="1"/>
      <c r="C264" s="1"/>
      <c r="D264" s="1"/>
      <c r="E264" s="1"/>
      <c r="F264" s="1"/>
      <c r="G264" s="1"/>
      <c r="H264" s="1"/>
      <c r="I264" s="1"/>
      <c r="J264" s="1"/>
      <c r="K264" s="1"/>
      <c r="L264" s="1"/>
      <c r="M264" s="1"/>
      <c r="N264" s="1"/>
      <c r="O264" s="1"/>
      <c r="P264" s="1"/>
      <c r="Q264" s="1"/>
      <c r="R264" s="1"/>
      <c r="S264" s="1"/>
      <c r="T264" s="1"/>
      <c r="U264" s="1"/>
    </row>
    <row r="265" spans="1:21" ht="9.75" customHeight="1">
      <c r="A265" s="1"/>
      <c r="B265" s="1"/>
      <c r="C265" s="1"/>
      <c r="D265" s="1"/>
      <c r="E265" s="1"/>
      <c r="F265" s="1"/>
      <c r="G265" s="1"/>
      <c r="H265" s="1"/>
      <c r="I265" s="1"/>
      <c r="J265" s="1"/>
      <c r="K265" s="1"/>
      <c r="L265" s="1"/>
      <c r="M265" s="1"/>
      <c r="N265" s="1"/>
      <c r="O265" s="1"/>
      <c r="P265" s="1"/>
      <c r="Q265" s="1"/>
      <c r="R265" s="1"/>
      <c r="S265" s="1"/>
      <c r="T265" s="1"/>
      <c r="U265" s="1"/>
    </row>
    <row r="266" spans="1:21" ht="9.75" customHeight="1">
      <c r="A266" s="1"/>
      <c r="B266" s="1"/>
      <c r="C266" s="1"/>
      <c r="D266" s="1"/>
      <c r="E266" s="1"/>
      <c r="F266" s="1"/>
      <c r="G266" s="1"/>
      <c r="H266" s="1"/>
      <c r="I266" s="1"/>
      <c r="J266" s="1"/>
      <c r="K266" s="1"/>
      <c r="L266" s="1"/>
      <c r="M266" s="1"/>
      <c r="N266" s="1"/>
      <c r="O266" s="1"/>
      <c r="P266" s="1"/>
      <c r="Q266" s="1"/>
      <c r="R266" s="1"/>
      <c r="S266" s="1"/>
      <c r="T266" s="1"/>
      <c r="U266" s="1"/>
    </row>
    <row r="267" spans="1:21" ht="9.75" customHeight="1">
      <c r="A267" s="1"/>
      <c r="B267" s="1"/>
      <c r="C267" s="1"/>
      <c r="D267" s="1"/>
      <c r="E267" s="1"/>
      <c r="F267" s="1"/>
      <c r="G267" s="1"/>
      <c r="H267" s="1"/>
      <c r="I267" s="1"/>
      <c r="J267" s="1"/>
      <c r="K267" s="1"/>
      <c r="L267" s="1"/>
      <c r="M267" s="1"/>
      <c r="N267" s="1"/>
      <c r="O267" s="1"/>
      <c r="P267" s="1"/>
      <c r="Q267" s="1"/>
      <c r="R267" s="1"/>
      <c r="S267" s="1"/>
      <c r="T267" s="1"/>
      <c r="U267" s="1"/>
    </row>
    <row r="268" spans="1:21" ht="9.75" customHeight="1">
      <c r="A268" s="1"/>
      <c r="B268" s="1"/>
      <c r="C268" s="1"/>
      <c r="D268" s="1"/>
      <c r="E268" s="1"/>
      <c r="F268" s="1"/>
      <c r="G268" s="1"/>
      <c r="H268" s="1"/>
      <c r="I268" s="1"/>
      <c r="J268" s="1"/>
      <c r="K268" s="1"/>
      <c r="L268" s="1"/>
      <c r="M268" s="1"/>
      <c r="N268" s="1"/>
      <c r="O268" s="1"/>
      <c r="P268" s="1"/>
      <c r="Q268" s="1"/>
      <c r="R268" s="1"/>
      <c r="S268" s="1"/>
      <c r="T268" s="1"/>
      <c r="U268" s="1"/>
    </row>
    <row r="269" spans="1:21" ht="9.75" customHeight="1">
      <c r="A269" s="1"/>
      <c r="B269" s="1"/>
      <c r="C269" s="1"/>
      <c r="D269" s="1"/>
      <c r="E269" s="1"/>
      <c r="F269" s="1"/>
      <c r="G269" s="1"/>
      <c r="H269" s="1"/>
      <c r="I269" s="1"/>
      <c r="J269" s="1"/>
      <c r="K269" s="1"/>
      <c r="L269" s="1"/>
      <c r="M269" s="1"/>
      <c r="N269" s="1"/>
      <c r="O269" s="1"/>
      <c r="P269" s="1"/>
      <c r="Q269" s="1"/>
      <c r="R269" s="1"/>
      <c r="S269" s="1"/>
      <c r="T269" s="1"/>
      <c r="U269" s="1"/>
    </row>
    <row r="270" spans="1:21" ht="9.75" customHeight="1">
      <c r="A270" s="1"/>
      <c r="B270" s="1"/>
      <c r="C270" s="1"/>
      <c r="D270" s="1"/>
      <c r="E270" s="1"/>
      <c r="F270" s="1"/>
      <c r="G270" s="1"/>
      <c r="H270" s="1"/>
      <c r="I270" s="1"/>
      <c r="J270" s="1"/>
      <c r="K270" s="1"/>
      <c r="L270" s="1"/>
      <c r="M270" s="1"/>
      <c r="N270" s="1"/>
      <c r="O270" s="1"/>
      <c r="P270" s="1"/>
      <c r="Q270" s="1"/>
      <c r="R270" s="1"/>
      <c r="S270" s="1"/>
      <c r="T270" s="1"/>
      <c r="U270" s="1"/>
    </row>
    <row r="271" spans="1:21" ht="9.75" customHeight="1">
      <c r="A271" s="1"/>
      <c r="B271" s="1"/>
      <c r="C271" s="1"/>
      <c r="D271" s="1"/>
      <c r="E271" s="1"/>
      <c r="F271" s="1"/>
      <c r="G271" s="1"/>
      <c r="H271" s="1"/>
      <c r="I271" s="1"/>
      <c r="J271" s="1"/>
      <c r="K271" s="1"/>
      <c r="L271" s="1"/>
      <c r="M271" s="1"/>
      <c r="N271" s="1"/>
      <c r="O271" s="1"/>
      <c r="P271" s="1"/>
      <c r="Q271" s="1"/>
      <c r="R271" s="1"/>
      <c r="S271" s="1"/>
      <c r="T271" s="1"/>
      <c r="U271" s="1"/>
    </row>
    <row r="272" spans="1:21" ht="9.75" customHeight="1">
      <c r="A272" s="1"/>
      <c r="B272" s="1"/>
      <c r="C272" s="1"/>
      <c r="D272" s="1"/>
      <c r="E272" s="1"/>
      <c r="F272" s="1"/>
      <c r="G272" s="1"/>
      <c r="H272" s="1"/>
      <c r="I272" s="1"/>
      <c r="J272" s="1"/>
      <c r="K272" s="1"/>
      <c r="L272" s="1"/>
      <c r="M272" s="1"/>
      <c r="N272" s="1"/>
      <c r="O272" s="1"/>
      <c r="P272" s="1"/>
      <c r="Q272" s="1"/>
      <c r="R272" s="1"/>
      <c r="S272" s="1"/>
      <c r="T272" s="1"/>
      <c r="U272" s="1"/>
    </row>
    <row r="273" spans="1:21" ht="9.75" customHeight="1">
      <c r="A273" s="1"/>
      <c r="B273" s="1"/>
      <c r="C273" s="1"/>
      <c r="D273" s="1"/>
      <c r="E273" s="1"/>
      <c r="F273" s="1"/>
      <c r="G273" s="1"/>
      <c r="H273" s="1"/>
      <c r="I273" s="1"/>
      <c r="J273" s="1"/>
      <c r="K273" s="1"/>
      <c r="L273" s="1"/>
      <c r="M273" s="1"/>
      <c r="N273" s="1"/>
      <c r="O273" s="1"/>
      <c r="P273" s="1"/>
      <c r="Q273" s="1"/>
      <c r="R273" s="1"/>
      <c r="S273" s="1"/>
      <c r="T273" s="1"/>
      <c r="U273" s="1"/>
    </row>
    <row r="274" spans="1:21" ht="9.75" customHeight="1">
      <c r="A274" s="1"/>
      <c r="B274" s="1"/>
      <c r="C274" s="1"/>
      <c r="D274" s="1"/>
      <c r="E274" s="1"/>
      <c r="F274" s="1"/>
      <c r="G274" s="1"/>
      <c r="H274" s="1"/>
      <c r="I274" s="1"/>
      <c r="J274" s="1"/>
      <c r="K274" s="1"/>
      <c r="L274" s="1"/>
      <c r="M274" s="1"/>
      <c r="N274" s="1"/>
      <c r="O274" s="1"/>
      <c r="P274" s="1"/>
      <c r="Q274" s="1"/>
      <c r="R274" s="1"/>
      <c r="S274" s="1"/>
      <c r="T274" s="1"/>
      <c r="U274" s="1"/>
    </row>
    <row r="275" spans="1:21" ht="9.75" customHeight="1">
      <c r="A275" s="1"/>
      <c r="B275" s="1"/>
      <c r="C275" s="1"/>
      <c r="D275" s="1"/>
      <c r="E275" s="1"/>
      <c r="F275" s="1"/>
      <c r="G275" s="1"/>
      <c r="H275" s="1"/>
      <c r="I275" s="1"/>
      <c r="J275" s="1"/>
      <c r="K275" s="1"/>
      <c r="L275" s="1"/>
      <c r="M275" s="1"/>
      <c r="N275" s="1"/>
      <c r="O275" s="1"/>
      <c r="P275" s="1"/>
      <c r="Q275" s="1"/>
      <c r="R275" s="1"/>
      <c r="S275" s="1"/>
      <c r="T275" s="1"/>
      <c r="U275" s="1"/>
    </row>
    <row r="276" spans="1:21" ht="9.75" customHeight="1">
      <c r="A276" s="1"/>
      <c r="B276" s="1"/>
      <c r="C276" s="1"/>
      <c r="D276" s="1"/>
      <c r="E276" s="1"/>
      <c r="F276" s="1"/>
      <c r="G276" s="1"/>
      <c r="H276" s="1"/>
      <c r="I276" s="1"/>
      <c r="J276" s="1"/>
      <c r="K276" s="1"/>
      <c r="L276" s="1"/>
      <c r="M276" s="1"/>
      <c r="N276" s="1"/>
      <c r="O276" s="1"/>
      <c r="P276" s="1"/>
      <c r="Q276" s="1"/>
      <c r="R276" s="1"/>
      <c r="S276" s="1"/>
      <c r="T276" s="1"/>
      <c r="U276" s="1"/>
    </row>
    <row r="277" spans="1:21" ht="9.75" customHeight="1">
      <c r="A277" s="1"/>
      <c r="B277" s="1"/>
      <c r="C277" s="1"/>
      <c r="D277" s="1"/>
      <c r="E277" s="1"/>
      <c r="F277" s="1"/>
      <c r="G277" s="1"/>
      <c r="H277" s="1"/>
      <c r="I277" s="1"/>
      <c r="J277" s="1"/>
      <c r="K277" s="1"/>
      <c r="L277" s="1"/>
      <c r="M277" s="1"/>
      <c r="N277" s="1"/>
      <c r="O277" s="1"/>
      <c r="P277" s="1"/>
      <c r="Q277" s="1"/>
      <c r="R277" s="1"/>
      <c r="S277" s="1"/>
      <c r="T277" s="1"/>
      <c r="U277" s="1"/>
    </row>
    <row r="278" spans="1:21" ht="9.75" customHeight="1">
      <c r="A278" s="1"/>
      <c r="B278" s="1"/>
      <c r="C278" s="1"/>
      <c r="D278" s="1"/>
      <c r="E278" s="1"/>
      <c r="F278" s="1"/>
      <c r="G278" s="1"/>
      <c r="H278" s="1"/>
      <c r="I278" s="1"/>
      <c r="J278" s="1"/>
      <c r="K278" s="1"/>
      <c r="L278" s="1"/>
      <c r="M278" s="1"/>
      <c r="N278" s="1"/>
      <c r="O278" s="1"/>
      <c r="P278" s="1"/>
      <c r="Q278" s="1"/>
      <c r="R278" s="1"/>
      <c r="S278" s="1"/>
      <c r="T278" s="1"/>
      <c r="U278" s="1"/>
    </row>
    <row r="279" spans="1:21" ht="9.75" customHeight="1">
      <c r="A279" s="1"/>
      <c r="B279" s="1"/>
      <c r="C279" s="1"/>
      <c r="D279" s="1"/>
      <c r="E279" s="1"/>
      <c r="F279" s="1"/>
      <c r="G279" s="1"/>
      <c r="H279" s="1"/>
      <c r="I279" s="1"/>
      <c r="J279" s="1"/>
      <c r="K279" s="1"/>
      <c r="L279" s="1"/>
      <c r="M279" s="1"/>
      <c r="N279" s="1"/>
      <c r="O279" s="1"/>
      <c r="P279" s="1"/>
      <c r="Q279" s="1"/>
      <c r="R279" s="1"/>
      <c r="S279" s="1"/>
      <c r="T279" s="1"/>
      <c r="U279" s="1"/>
    </row>
    <row r="280" spans="1:21" ht="9.75" customHeight="1">
      <c r="A280" s="1"/>
      <c r="B280" s="1"/>
      <c r="C280" s="1"/>
      <c r="D280" s="1"/>
      <c r="E280" s="1"/>
      <c r="F280" s="1"/>
      <c r="G280" s="1"/>
      <c r="H280" s="1"/>
      <c r="I280" s="1"/>
      <c r="J280" s="1"/>
      <c r="K280" s="1"/>
      <c r="L280" s="1"/>
      <c r="M280" s="1"/>
      <c r="N280" s="1"/>
      <c r="O280" s="1"/>
      <c r="P280" s="1"/>
      <c r="Q280" s="1"/>
      <c r="R280" s="1"/>
      <c r="S280" s="1"/>
      <c r="T280" s="1"/>
      <c r="U280" s="1"/>
    </row>
    <row r="281" spans="1:21" ht="9.75" customHeight="1">
      <c r="A281" s="1"/>
      <c r="B281" s="1"/>
      <c r="C281" s="1"/>
      <c r="D281" s="1"/>
      <c r="E281" s="1"/>
      <c r="F281" s="1"/>
      <c r="G281" s="1"/>
      <c r="H281" s="1"/>
      <c r="I281" s="1"/>
      <c r="J281" s="1"/>
      <c r="K281" s="1"/>
      <c r="L281" s="1"/>
      <c r="M281" s="1"/>
      <c r="N281" s="1"/>
      <c r="O281" s="1"/>
      <c r="P281" s="1"/>
      <c r="Q281" s="1"/>
      <c r="R281" s="1"/>
      <c r="S281" s="1"/>
      <c r="T281" s="1"/>
      <c r="U281" s="1"/>
    </row>
    <row r="282" spans="1:21" ht="9.75" customHeight="1">
      <c r="A282" s="1"/>
      <c r="B282" s="1"/>
      <c r="C282" s="1"/>
      <c r="D282" s="1"/>
      <c r="E282" s="1"/>
      <c r="F282" s="1"/>
      <c r="G282" s="1"/>
      <c r="H282" s="1"/>
      <c r="I282" s="1"/>
      <c r="J282" s="1"/>
      <c r="K282" s="1"/>
      <c r="L282" s="1"/>
      <c r="M282" s="1"/>
      <c r="N282" s="1"/>
      <c r="O282" s="1"/>
      <c r="P282" s="1"/>
      <c r="Q282" s="1"/>
      <c r="R282" s="1"/>
      <c r="S282" s="1"/>
      <c r="T282" s="1"/>
      <c r="U282" s="1"/>
    </row>
    <row r="283" spans="1:21" ht="9.75" customHeight="1">
      <c r="A283" s="1"/>
      <c r="B283" s="1"/>
      <c r="C283" s="1"/>
      <c r="D283" s="1"/>
      <c r="E283" s="1"/>
      <c r="F283" s="1"/>
      <c r="G283" s="1"/>
      <c r="H283" s="1"/>
      <c r="I283" s="1"/>
      <c r="J283" s="1"/>
      <c r="K283" s="1"/>
      <c r="L283" s="1"/>
      <c r="M283" s="1"/>
      <c r="N283" s="1"/>
      <c r="O283" s="1"/>
      <c r="P283" s="1"/>
      <c r="Q283" s="1"/>
      <c r="R283" s="1"/>
      <c r="S283" s="1"/>
      <c r="T283" s="1"/>
      <c r="U283" s="1"/>
    </row>
    <row r="284" spans="1:21" ht="9.75" customHeight="1">
      <c r="A284" s="1"/>
      <c r="B284" s="1"/>
      <c r="C284" s="1"/>
      <c r="D284" s="1"/>
      <c r="E284" s="1"/>
      <c r="F284" s="1"/>
      <c r="G284" s="1"/>
      <c r="H284" s="1"/>
      <c r="I284" s="1"/>
      <c r="J284" s="1"/>
      <c r="K284" s="1"/>
      <c r="L284" s="1"/>
      <c r="M284" s="1"/>
      <c r="N284" s="1"/>
      <c r="O284" s="1"/>
      <c r="P284" s="1"/>
      <c r="Q284" s="1"/>
      <c r="R284" s="1"/>
      <c r="S284" s="1"/>
      <c r="T284" s="1"/>
      <c r="U284" s="1"/>
    </row>
    <row r="285" spans="1:21" ht="9.75" customHeight="1">
      <c r="A285" s="1"/>
      <c r="B285" s="1"/>
      <c r="C285" s="1"/>
      <c r="D285" s="1"/>
      <c r="E285" s="1"/>
      <c r="F285" s="1"/>
      <c r="G285" s="1"/>
      <c r="H285" s="1"/>
      <c r="I285" s="1"/>
      <c r="J285" s="1"/>
      <c r="K285" s="1"/>
      <c r="L285" s="1"/>
      <c r="M285" s="1"/>
      <c r="N285" s="1"/>
      <c r="O285" s="1"/>
      <c r="P285" s="1"/>
      <c r="Q285" s="1"/>
      <c r="R285" s="1"/>
      <c r="S285" s="1"/>
      <c r="T285" s="1"/>
      <c r="U285" s="1"/>
    </row>
    <row r="286" spans="1:21" ht="9.75" customHeight="1">
      <c r="A286" s="1"/>
      <c r="B286" s="1"/>
      <c r="C286" s="1"/>
      <c r="D286" s="1"/>
      <c r="E286" s="1"/>
      <c r="F286" s="1"/>
      <c r="G286" s="1"/>
      <c r="H286" s="1"/>
      <c r="I286" s="1"/>
      <c r="J286" s="1"/>
      <c r="K286" s="1"/>
      <c r="L286" s="1"/>
      <c r="M286" s="1"/>
      <c r="N286" s="1"/>
      <c r="O286" s="1"/>
      <c r="P286" s="1"/>
      <c r="Q286" s="1"/>
      <c r="R286" s="1"/>
      <c r="S286" s="1"/>
      <c r="T286" s="1"/>
      <c r="U286" s="1"/>
    </row>
    <row r="287" spans="1:21" ht="9.75" customHeight="1">
      <c r="A287" s="1"/>
      <c r="B287" s="1"/>
      <c r="C287" s="1"/>
      <c r="D287" s="1"/>
      <c r="E287" s="1"/>
      <c r="F287" s="1"/>
      <c r="G287" s="1"/>
      <c r="H287" s="1"/>
      <c r="I287" s="1"/>
      <c r="J287" s="1"/>
      <c r="K287" s="1"/>
      <c r="L287" s="1"/>
      <c r="M287" s="1"/>
      <c r="N287" s="1"/>
      <c r="O287" s="1"/>
      <c r="P287" s="1"/>
      <c r="Q287" s="1"/>
      <c r="R287" s="1"/>
      <c r="S287" s="1"/>
      <c r="T287" s="1"/>
      <c r="U287" s="1"/>
    </row>
    <row r="288" spans="1:21" ht="9.75" customHeight="1">
      <c r="A288" s="1"/>
      <c r="B288" s="1"/>
      <c r="C288" s="1"/>
      <c r="D288" s="1"/>
      <c r="E288" s="1"/>
      <c r="F288" s="1"/>
      <c r="G288" s="1"/>
      <c r="H288" s="1"/>
      <c r="I288" s="1"/>
      <c r="J288" s="1"/>
      <c r="K288" s="1"/>
      <c r="L288" s="1"/>
      <c r="M288" s="1"/>
      <c r="N288" s="1"/>
      <c r="O288" s="1"/>
      <c r="P288" s="1"/>
      <c r="Q288" s="1"/>
      <c r="R288" s="1"/>
      <c r="S288" s="1"/>
      <c r="T288" s="1"/>
      <c r="U288" s="1"/>
    </row>
    <row r="289" spans="1:21" ht="9.75" customHeight="1">
      <c r="A289" s="1"/>
      <c r="B289" s="1"/>
      <c r="C289" s="1"/>
      <c r="D289" s="1"/>
      <c r="E289" s="1"/>
      <c r="F289" s="1"/>
      <c r="G289" s="1"/>
      <c r="H289" s="1"/>
      <c r="I289" s="1"/>
      <c r="J289" s="1"/>
      <c r="K289" s="1"/>
      <c r="L289" s="1"/>
      <c r="M289" s="1"/>
      <c r="N289" s="1"/>
      <c r="O289" s="1"/>
      <c r="P289" s="1"/>
      <c r="Q289" s="1"/>
      <c r="R289" s="1"/>
      <c r="S289" s="1"/>
      <c r="T289" s="1"/>
      <c r="U289" s="1"/>
    </row>
    <row r="290" spans="1:21" ht="9.75" customHeight="1">
      <c r="A290" s="1"/>
      <c r="B290" s="1"/>
      <c r="C290" s="1"/>
      <c r="D290" s="1"/>
      <c r="E290" s="1"/>
      <c r="F290" s="1"/>
      <c r="G290" s="1"/>
      <c r="H290" s="1"/>
      <c r="I290" s="1"/>
      <c r="J290" s="1"/>
      <c r="K290" s="1"/>
      <c r="L290" s="1"/>
      <c r="M290" s="1"/>
      <c r="N290" s="1"/>
      <c r="O290" s="1"/>
      <c r="P290" s="1"/>
      <c r="Q290" s="1"/>
      <c r="R290" s="1"/>
      <c r="S290" s="1"/>
      <c r="T290" s="1"/>
      <c r="U290" s="1"/>
    </row>
    <row r="291" spans="1:21" ht="9.75" customHeight="1">
      <c r="A291" s="1"/>
      <c r="B291" s="1"/>
      <c r="C291" s="1"/>
      <c r="D291" s="1"/>
      <c r="E291" s="1"/>
      <c r="F291" s="1"/>
      <c r="G291" s="1"/>
      <c r="H291" s="1"/>
      <c r="I291" s="1"/>
      <c r="J291" s="1"/>
      <c r="K291" s="1"/>
      <c r="L291" s="1"/>
      <c r="M291" s="1"/>
      <c r="N291" s="1"/>
      <c r="O291" s="1"/>
      <c r="P291" s="1"/>
      <c r="Q291" s="1"/>
      <c r="R291" s="1"/>
      <c r="S291" s="1"/>
      <c r="T291" s="1"/>
      <c r="U291" s="1"/>
    </row>
    <row r="292" spans="1:21" ht="9.75" customHeight="1">
      <c r="A292" s="1"/>
      <c r="B292" s="1"/>
      <c r="C292" s="1"/>
      <c r="D292" s="1"/>
      <c r="E292" s="1"/>
      <c r="F292" s="1"/>
      <c r="G292" s="1"/>
      <c r="H292" s="1"/>
      <c r="I292" s="1"/>
      <c r="J292" s="1"/>
      <c r="K292" s="1"/>
      <c r="L292" s="1"/>
      <c r="M292" s="1"/>
      <c r="N292" s="1"/>
      <c r="O292" s="1"/>
      <c r="P292" s="1"/>
      <c r="Q292" s="1"/>
      <c r="R292" s="1"/>
      <c r="S292" s="1"/>
      <c r="T292" s="1"/>
      <c r="U292" s="1"/>
    </row>
    <row r="293" spans="1:21" ht="9.75" customHeight="1">
      <c r="A293" s="1"/>
      <c r="B293" s="1"/>
      <c r="C293" s="1"/>
      <c r="D293" s="1"/>
      <c r="E293" s="1"/>
      <c r="F293" s="1"/>
      <c r="G293" s="1"/>
      <c r="H293" s="1"/>
      <c r="I293" s="1"/>
      <c r="J293" s="1"/>
      <c r="K293" s="1"/>
      <c r="L293" s="1"/>
      <c r="M293" s="1"/>
      <c r="N293" s="1"/>
      <c r="O293" s="1"/>
      <c r="P293" s="1"/>
      <c r="Q293" s="1"/>
      <c r="R293" s="1"/>
      <c r="S293" s="1"/>
      <c r="T293" s="1"/>
      <c r="U293" s="1"/>
    </row>
    <row r="294" spans="1:21" ht="9.75" customHeight="1">
      <c r="A294" s="1"/>
      <c r="B294" s="1"/>
      <c r="C294" s="1"/>
      <c r="D294" s="1"/>
      <c r="E294" s="1"/>
      <c r="F294" s="1"/>
      <c r="G294" s="1"/>
      <c r="H294" s="1"/>
      <c r="I294" s="1"/>
      <c r="J294" s="1"/>
      <c r="K294" s="1"/>
      <c r="L294" s="1"/>
      <c r="M294" s="1"/>
      <c r="N294" s="1"/>
      <c r="O294" s="1"/>
      <c r="P294" s="1"/>
      <c r="Q294" s="1"/>
      <c r="R294" s="1"/>
      <c r="S294" s="1"/>
      <c r="T294" s="1"/>
      <c r="U294" s="1"/>
    </row>
    <row r="295" spans="1:21" ht="9.75" customHeight="1">
      <c r="A295" s="1"/>
      <c r="B295" s="1"/>
      <c r="C295" s="1"/>
      <c r="D295" s="1"/>
      <c r="E295" s="1"/>
      <c r="F295" s="1"/>
      <c r="G295" s="1"/>
      <c r="H295" s="1"/>
      <c r="I295" s="1"/>
      <c r="J295" s="1"/>
      <c r="K295" s="1"/>
      <c r="L295" s="1"/>
      <c r="M295" s="1"/>
      <c r="N295" s="1"/>
      <c r="O295" s="1"/>
      <c r="P295" s="1"/>
      <c r="Q295" s="1"/>
      <c r="R295" s="1"/>
      <c r="S295" s="1"/>
      <c r="T295" s="1"/>
      <c r="U295" s="1"/>
    </row>
    <row r="296" spans="1:21" ht="9.75" customHeight="1">
      <c r="A296" s="1"/>
      <c r="B296" s="1"/>
      <c r="C296" s="1"/>
      <c r="D296" s="1"/>
      <c r="E296" s="1"/>
      <c r="F296" s="1"/>
      <c r="G296" s="1"/>
      <c r="H296" s="1"/>
      <c r="I296" s="1"/>
      <c r="J296" s="1"/>
      <c r="K296" s="1"/>
      <c r="L296" s="1"/>
      <c r="M296" s="1"/>
      <c r="N296" s="1"/>
      <c r="O296" s="1"/>
      <c r="P296" s="1"/>
      <c r="Q296" s="1"/>
      <c r="R296" s="1"/>
      <c r="S296" s="1"/>
      <c r="T296" s="1"/>
      <c r="U296" s="1"/>
    </row>
    <row r="297" spans="1:21" ht="9.75" customHeight="1">
      <c r="A297" s="1"/>
      <c r="B297" s="1"/>
      <c r="C297" s="1"/>
      <c r="D297" s="1"/>
      <c r="E297" s="1"/>
      <c r="F297" s="1"/>
      <c r="G297" s="1"/>
      <c r="H297" s="1"/>
      <c r="I297" s="1"/>
      <c r="J297" s="1"/>
      <c r="K297" s="1"/>
      <c r="L297" s="1"/>
      <c r="M297" s="1"/>
      <c r="N297" s="1"/>
      <c r="O297" s="1"/>
      <c r="P297" s="1"/>
      <c r="Q297" s="1"/>
      <c r="R297" s="1"/>
      <c r="S297" s="1"/>
      <c r="T297" s="1"/>
      <c r="U297" s="1"/>
    </row>
    <row r="298" spans="1:21" ht="9.75" customHeight="1">
      <c r="A298" s="1"/>
      <c r="B298" s="1"/>
      <c r="C298" s="1"/>
      <c r="D298" s="1"/>
      <c r="E298" s="1"/>
      <c r="F298" s="1"/>
      <c r="G298" s="1"/>
      <c r="H298" s="1"/>
      <c r="I298" s="1"/>
      <c r="J298" s="1"/>
      <c r="K298" s="1"/>
      <c r="L298" s="1"/>
      <c r="M298" s="1"/>
      <c r="N298" s="1"/>
      <c r="O298" s="1"/>
      <c r="P298" s="1"/>
      <c r="Q298" s="1"/>
      <c r="R298" s="1"/>
      <c r="S298" s="1"/>
      <c r="T298" s="1"/>
      <c r="U298" s="1"/>
    </row>
    <row r="299" spans="1:21" ht="9.75" customHeight="1">
      <c r="A299" s="1"/>
      <c r="B299" s="1"/>
      <c r="C299" s="1"/>
      <c r="D299" s="1"/>
      <c r="E299" s="1"/>
      <c r="F299" s="1"/>
      <c r="G299" s="1"/>
      <c r="H299" s="1"/>
      <c r="I299" s="1"/>
      <c r="J299" s="1"/>
      <c r="K299" s="1"/>
      <c r="L299" s="1"/>
      <c r="M299" s="1"/>
      <c r="N299" s="1"/>
      <c r="O299" s="1"/>
      <c r="P299" s="1"/>
      <c r="Q299" s="1"/>
      <c r="R299" s="1"/>
      <c r="S299" s="1"/>
      <c r="T299" s="1"/>
      <c r="U299" s="1"/>
    </row>
    <row r="300" spans="1:21" ht="9.75" customHeight="1">
      <c r="A300" s="1"/>
      <c r="B300" s="1"/>
      <c r="C300" s="1"/>
      <c r="D300" s="1"/>
      <c r="E300" s="1"/>
      <c r="F300" s="1"/>
      <c r="G300" s="1"/>
      <c r="H300" s="1"/>
      <c r="I300" s="1"/>
      <c r="J300" s="1"/>
      <c r="K300" s="1"/>
      <c r="L300" s="1"/>
      <c r="M300" s="1"/>
      <c r="N300" s="1"/>
      <c r="O300" s="1"/>
      <c r="P300" s="1"/>
      <c r="Q300" s="1"/>
      <c r="R300" s="1"/>
      <c r="S300" s="1"/>
      <c r="T300" s="1"/>
      <c r="U300" s="1"/>
    </row>
    <row r="301" spans="1:21" ht="9.75" customHeight="1">
      <c r="A301" s="1"/>
      <c r="B301" s="1"/>
      <c r="C301" s="1"/>
      <c r="D301" s="1"/>
      <c r="E301" s="1"/>
      <c r="F301" s="1"/>
      <c r="G301" s="1"/>
      <c r="H301" s="1"/>
      <c r="I301" s="1"/>
      <c r="J301" s="1"/>
      <c r="K301" s="1"/>
      <c r="L301" s="1"/>
      <c r="M301" s="1"/>
      <c r="N301" s="1"/>
      <c r="O301" s="1"/>
      <c r="P301" s="1"/>
      <c r="Q301" s="1"/>
      <c r="R301" s="1"/>
      <c r="S301" s="1"/>
      <c r="T301" s="1"/>
      <c r="U301" s="1"/>
    </row>
    <row r="302" spans="1:21" ht="9.75" customHeight="1">
      <c r="A302" s="1"/>
      <c r="B302" s="1"/>
      <c r="C302" s="1"/>
      <c r="D302" s="1"/>
      <c r="E302" s="1"/>
      <c r="F302" s="1"/>
      <c r="G302" s="1"/>
      <c r="H302" s="1"/>
      <c r="I302" s="1"/>
      <c r="J302" s="1"/>
      <c r="K302" s="1"/>
      <c r="L302" s="1"/>
      <c r="M302" s="1"/>
      <c r="N302" s="1"/>
      <c r="O302" s="1"/>
      <c r="P302" s="1"/>
      <c r="Q302" s="1"/>
      <c r="R302" s="1"/>
      <c r="S302" s="1"/>
      <c r="T302" s="1"/>
      <c r="U302" s="1"/>
    </row>
    <row r="303" spans="1:21" ht="9.75" customHeight="1">
      <c r="A303" s="1"/>
      <c r="B303" s="1"/>
      <c r="C303" s="1"/>
      <c r="D303" s="1"/>
      <c r="E303" s="1"/>
      <c r="F303" s="1"/>
      <c r="G303" s="1"/>
      <c r="H303" s="1"/>
      <c r="I303" s="1"/>
      <c r="J303" s="1"/>
      <c r="K303" s="1"/>
      <c r="L303" s="1"/>
      <c r="M303" s="1"/>
      <c r="N303" s="1"/>
      <c r="O303" s="1"/>
      <c r="P303" s="1"/>
      <c r="Q303" s="1"/>
      <c r="R303" s="1"/>
      <c r="S303" s="1"/>
      <c r="T303" s="1"/>
      <c r="U303" s="1"/>
    </row>
    <row r="304" spans="1:21" ht="9.75" customHeight="1">
      <c r="A304" s="1"/>
      <c r="B304" s="1"/>
      <c r="C304" s="1"/>
      <c r="D304" s="1"/>
      <c r="E304" s="1"/>
      <c r="F304" s="1"/>
      <c r="G304" s="1"/>
      <c r="H304" s="1"/>
      <c r="I304" s="1"/>
      <c r="J304" s="1"/>
      <c r="K304" s="1"/>
      <c r="L304" s="1"/>
      <c r="M304" s="1"/>
      <c r="N304" s="1"/>
      <c r="O304" s="1"/>
      <c r="P304" s="1"/>
      <c r="Q304" s="1"/>
      <c r="R304" s="1"/>
      <c r="S304" s="1"/>
      <c r="T304" s="1"/>
      <c r="U304" s="1"/>
    </row>
    <row r="305" spans="1:21" ht="9.75" customHeight="1">
      <c r="A305" s="1"/>
      <c r="B305" s="1"/>
      <c r="C305" s="1"/>
      <c r="D305" s="1"/>
      <c r="E305" s="1"/>
      <c r="F305" s="1"/>
      <c r="G305" s="1"/>
      <c r="H305" s="1"/>
      <c r="I305" s="1"/>
      <c r="J305" s="1"/>
      <c r="K305" s="1"/>
      <c r="L305" s="1"/>
      <c r="M305" s="1"/>
      <c r="N305" s="1"/>
      <c r="O305" s="1"/>
      <c r="P305" s="1"/>
      <c r="Q305" s="1"/>
      <c r="R305" s="1"/>
      <c r="S305" s="1"/>
      <c r="T305" s="1"/>
      <c r="U305" s="1"/>
    </row>
    <row r="306" spans="1:21" ht="9.75" customHeight="1">
      <c r="A306" s="1"/>
      <c r="B306" s="1"/>
      <c r="C306" s="1"/>
      <c r="D306" s="1"/>
      <c r="E306" s="1"/>
      <c r="F306" s="1"/>
      <c r="G306" s="1"/>
      <c r="H306" s="1"/>
      <c r="I306" s="1"/>
      <c r="J306" s="1"/>
      <c r="K306" s="1"/>
      <c r="L306" s="1"/>
      <c r="M306" s="1"/>
      <c r="N306" s="1"/>
      <c r="O306" s="1"/>
      <c r="P306" s="1"/>
      <c r="Q306" s="1"/>
      <c r="R306" s="1"/>
      <c r="S306" s="1"/>
      <c r="T306" s="1"/>
      <c r="U306" s="1"/>
    </row>
    <row r="307" spans="1:21" ht="9.75" customHeight="1">
      <c r="A307" s="1"/>
      <c r="B307" s="1"/>
      <c r="C307" s="1"/>
      <c r="D307" s="1"/>
      <c r="E307" s="1"/>
      <c r="F307" s="1"/>
      <c r="G307" s="1"/>
      <c r="H307" s="1"/>
      <c r="I307" s="1"/>
      <c r="J307" s="1"/>
      <c r="K307" s="1"/>
      <c r="L307" s="1"/>
      <c r="M307" s="1"/>
      <c r="N307" s="1"/>
      <c r="O307" s="1"/>
      <c r="P307" s="1"/>
      <c r="Q307" s="1"/>
      <c r="R307" s="1"/>
      <c r="S307" s="1"/>
      <c r="T307" s="1"/>
      <c r="U307" s="1"/>
    </row>
    <row r="308" spans="1:21" ht="9.75" customHeight="1">
      <c r="A308" s="1"/>
      <c r="B308" s="1"/>
      <c r="C308" s="1"/>
      <c r="D308" s="1"/>
      <c r="E308" s="1"/>
      <c r="F308" s="1"/>
      <c r="G308" s="1"/>
      <c r="H308" s="1"/>
      <c r="I308" s="1"/>
      <c r="J308" s="1"/>
      <c r="K308" s="1"/>
      <c r="L308" s="1"/>
      <c r="M308" s="1"/>
      <c r="N308" s="1"/>
      <c r="O308" s="1"/>
      <c r="P308" s="1"/>
      <c r="Q308" s="1"/>
      <c r="R308" s="1"/>
      <c r="S308" s="1"/>
      <c r="T308" s="1"/>
      <c r="U308" s="1"/>
    </row>
    <row r="309" spans="1:21" ht="9.75" customHeight="1">
      <c r="A309" s="1"/>
      <c r="B309" s="1"/>
      <c r="C309" s="1"/>
      <c r="D309" s="1"/>
      <c r="E309" s="1"/>
      <c r="F309" s="1"/>
      <c r="G309" s="1"/>
      <c r="H309" s="1"/>
      <c r="I309" s="1"/>
      <c r="J309" s="1"/>
      <c r="K309" s="1"/>
      <c r="L309" s="1"/>
      <c r="M309" s="1"/>
      <c r="N309" s="1"/>
      <c r="O309" s="1"/>
      <c r="P309" s="1"/>
      <c r="Q309" s="1"/>
      <c r="R309" s="1"/>
      <c r="S309" s="1"/>
      <c r="T309" s="1"/>
      <c r="U309" s="1"/>
    </row>
    <row r="310" spans="1:21" ht="9.75" customHeight="1">
      <c r="A310" s="1"/>
      <c r="B310" s="1"/>
      <c r="C310" s="1"/>
      <c r="D310" s="1"/>
      <c r="E310" s="1"/>
      <c r="F310" s="1"/>
      <c r="G310" s="1"/>
      <c r="H310" s="1"/>
      <c r="I310" s="1"/>
      <c r="J310" s="1"/>
      <c r="K310" s="1"/>
      <c r="L310" s="1"/>
      <c r="M310" s="1"/>
      <c r="N310" s="1"/>
      <c r="O310" s="1"/>
      <c r="P310" s="1"/>
      <c r="Q310" s="1"/>
      <c r="R310" s="1"/>
      <c r="S310" s="1"/>
      <c r="T310" s="1"/>
      <c r="U310" s="1"/>
    </row>
    <row r="311" spans="1:21" ht="9.75" customHeight="1">
      <c r="A311" s="1"/>
      <c r="B311" s="1"/>
      <c r="C311" s="1"/>
      <c r="D311" s="1"/>
      <c r="E311" s="1"/>
      <c r="F311" s="1"/>
      <c r="G311" s="1"/>
      <c r="H311" s="1"/>
      <c r="I311" s="1"/>
      <c r="J311" s="1"/>
      <c r="K311" s="1"/>
      <c r="L311" s="1"/>
      <c r="M311" s="1"/>
      <c r="N311" s="1"/>
      <c r="O311" s="1"/>
      <c r="P311" s="1"/>
      <c r="Q311" s="1"/>
      <c r="R311" s="1"/>
      <c r="S311" s="1"/>
      <c r="T311" s="1"/>
      <c r="U311" s="1"/>
    </row>
    <row r="312" spans="1:21" ht="9.75" customHeight="1">
      <c r="A312" s="1"/>
      <c r="B312" s="1"/>
      <c r="C312" s="1"/>
      <c r="D312" s="1"/>
      <c r="E312" s="1"/>
      <c r="F312" s="1"/>
      <c r="G312" s="1"/>
      <c r="H312" s="1"/>
      <c r="I312" s="1"/>
      <c r="J312" s="1"/>
      <c r="K312" s="1"/>
      <c r="L312" s="1"/>
      <c r="M312" s="1"/>
      <c r="N312" s="1"/>
      <c r="O312" s="1"/>
      <c r="P312" s="1"/>
      <c r="Q312" s="1"/>
      <c r="R312" s="1"/>
      <c r="S312" s="1"/>
      <c r="T312" s="1"/>
      <c r="U312" s="1"/>
    </row>
    <row r="313" spans="1:21" ht="9.75" customHeight="1">
      <c r="A313" s="1"/>
      <c r="B313" s="1"/>
      <c r="C313" s="1"/>
      <c r="D313" s="1"/>
      <c r="E313" s="1"/>
      <c r="F313" s="1"/>
      <c r="G313" s="1"/>
      <c r="H313" s="1"/>
      <c r="I313" s="1"/>
      <c r="J313" s="1"/>
      <c r="K313" s="1"/>
      <c r="L313" s="1"/>
      <c r="M313" s="1"/>
      <c r="N313" s="1"/>
      <c r="O313" s="1"/>
      <c r="P313" s="1"/>
      <c r="Q313" s="1"/>
      <c r="R313" s="1"/>
      <c r="S313" s="1"/>
      <c r="T313" s="1"/>
      <c r="U313" s="1"/>
    </row>
    <row r="314" spans="1:21" ht="9.75" customHeight="1">
      <c r="A314" s="1"/>
      <c r="B314" s="1"/>
      <c r="C314" s="1"/>
      <c r="D314" s="1"/>
      <c r="E314" s="1"/>
      <c r="F314" s="1"/>
      <c r="G314" s="1"/>
      <c r="H314" s="1"/>
      <c r="I314" s="1"/>
      <c r="J314" s="1"/>
      <c r="K314" s="1"/>
      <c r="L314" s="1"/>
      <c r="M314" s="1"/>
      <c r="N314" s="1"/>
      <c r="O314" s="1"/>
      <c r="P314" s="1"/>
      <c r="Q314" s="1"/>
      <c r="R314" s="1"/>
      <c r="S314" s="1"/>
      <c r="T314" s="1"/>
      <c r="U314" s="1"/>
    </row>
    <row r="315" spans="1:21" ht="9.75" customHeight="1">
      <c r="A315" s="1"/>
      <c r="B315" s="1"/>
      <c r="C315" s="1"/>
      <c r="D315" s="1"/>
      <c r="E315" s="1"/>
      <c r="F315" s="1"/>
      <c r="G315" s="1"/>
      <c r="H315" s="1"/>
      <c r="I315" s="1"/>
      <c r="J315" s="1"/>
      <c r="K315" s="1"/>
      <c r="L315" s="1"/>
      <c r="M315" s="1"/>
      <c r="N315" s="1"/>
      <c r="O315" s="1"/>
      <c r="P315" s="1"/>
      <c r="Q315" s="1"/>
      <c r="R315" s="1"/>
      <c r="S315" s="1"/>
      <c r="T315" s="1"/>
      <c r="U315" s="1"/>
    </row>
    <row r="316" spans="1:21" ht="9.75" customHeight="1">
      <c r="A316" s="1"/>
      <c r="B316" s="1"/>
      <c r="C316" s="1"/>
      <c r="D316" s="1"/>
      <c r="E316" s="1"/>
      <c r="F316" s="1"/>
      <c r="G316" s="1"/>
      <c r="H316" s="1"/>
      <c r="I316" s="1"/>
      <c r="J316" s="1"/>
      <c r="K316" s="1"/>
      <c r="L316" s="1"/>
      <c r="M316" s="1"/>
      <c r="N316" s="1"/>
      <c r="O316" s="1"/>
      <c r="P316" s="1"/>
      <c r="Q316" s="1"/>
      <c r="R316" s="1"/>
      <c r="S316" s="1"/>
      <c r="T316" s="1"/>
      <c r="U316" s="1"/>
    </row>
    <row r="317" spans="1:21" ht="9.75" customHeight="1">
      <c r="A317" s="1"/>
      <c r="B317" s="1"/>
      <c r="C317" s="1"/>
      <c r="D317" s="1"/>
      <c r="E317" s="1"/>
      <c r="F317" s="1"/>
      <c r="G317" s="1"/>
      <c r="H317" s="1"/>
      <c r="I317" s="1"/>
      <c r="J317" s="1"/>
      <c r="K317" s="1"/>
      <c r="L317" s="1"/>
      <c r="M317" s="1"/>
      <c r="N317" s="1"/>
      <c r="O317" s="1"/>
      <c r="P317" s="1"/>
      <c r="Q317" s="1"/>
      <c r="R317" s="1"/>
      <c r="S317" s="1"/>
      <c r="T317" s="1"/>
      <c r="U317" s="1"/>
    </row>
    <row r="318" spans="1:21" ht="9.75" customHeight="1">
      <c r="A318" s="1"/>
      <c r="B318" s="1"/>
      <c r="C318" s="1"/>
      <c r="D318" s="1"/>
      <c r="E318" s="1"/>
      <c r="F318" s="1"/>
      <c r="G318" s="1"/>
      <c r="H318" s="1"/>
      <c r="I318" s="1"/>
      <c r="J318" s="1"/>
      <c r="K318" s="1"/>
      <c r="L318" s="1"/>
      <c r="M318" s="1"/>
      <c r="N318" s="1"/>
      <c r="O318" s="1"/>
      <c r="P318" s="1"/>
      <c r="Q318" s="1"/>
      <c r="R318" s="1"/>
      <c r="S318" s="1"/>
      <c r="T318" s="1"/>
      <c r="U318" s="1"/>
    </row>
    <row r="319" spans="1:21" ht="9.75" customHeight="1">
      <c r="A319" s="1"/>
      <c r="B319" s="1"/>
      <c r="C319" s="1"/>
      <c r="D319" s="1"/>
      <c r="E319" s="1"/>
      <c r="F319" s="1"/>
      <c r="G319" s="1"/>
      <c r="H319" s="1"/>
      <c r="I319" s="1"/>
      <c r="J319" s="1"/>
      <c r="K319" s="1"/>
      <c r="L319" s="1"/>
      <c r="M319" s="1"/>
      <c r="N319" s="1"/>
      <c r="O319" s="1"/>
      <c r="P319" s="1"/>
      <c r="Q319" s="1"/>
      <c r="R319" s="1"/>
      <c r="S319" s="1"/>
      <c r="T319" s="1"/>
      <c r="U319" s="1"/>
    </row>
    <row r="320" spans="1:21" ht="9.75" customHeight="1">
      <c r="A320" s="1"/>
      <c r="B320" s="1"/>
      <c r="C320" s="1"/>
      <c r="D320" s="1"/>
      <c r="E320" s="1"/>
      <c r="F320" s="1"/>
      <c r="G320" s="1"/>
      <c r="H320" s="1"/>
      <c r="I320" s="1"/>
      <c r="J320" s="1"/>
      <c r="K320" s="1"/>
      <c r="L320" s="1"/>
      <c r="M320" s="1"/>
      <c r="N320" s="1"/>
      <c r="O320" s="1"/>
      <c r="P320" s="1"/>
      <c r="Q320" s="1"/>
      <c r="R320" s="1"/>
      <c r="S320" s="1"/>
      <c r="T320" s="1"/>
      <c r="U320" s="1"/>
    </row>
    <row r="321" spans="1:21" ht="9.75" customHeight="1">
      <c r="A321" s="1"/>
      <c r="B321" s="1"/>
      <c r="C321" s="1"/>
      <c r="D321" s="1"/>
      <c r="E321" s="1"/>
      <c r="F321" s="1"/>
      <c r="G321" s="1"/>
      <c r="H321" s="1"/>
      <c r="I321" s="1"/>
      <c r="J321" s="1"/>
      <c r="K321" s="1"/>
      <c r="L321" s="1"/>
      <c r="M321" s="1"/>
      <c r="N321" s="1"/>
      <c r="O321" s="1"/>
      <c r="P321" s="1"/>
      <c r="Q321" s="1"/>
      <c r="R321" s="1"/>
      <c r="S321" s="1"/>
      <c r="T321" s="1"/>
      <c r="U321" s="1"/>
    </row>
    <row r="322" spans="1:21" ht="9.75" customHeight="1">
      <c r="A322" s="1"/>
      <c r="B322" s="1"/>
      <c r="C322" s="1"/>
      <c r="D322" s="1"/>
      <c r="E322" s="1"/>
      <c r="F322" s="1"/>
      <c r="G322" s="1"/>
      <c r="H322" s="1"/>
      <c r="I322" s="1"/>
      <c r="J322" s="1"/>
      <c r="K322" s="1"/>
      <c r="L322" s="1"/>
      <c r="M322" s="1"/>
      <c r="N322" s="1"/>
      <c r="O322" s="1"/>
      <c r="P322" s="1"/>
      <c r="Q322" s="1"/>
      <c r="R322" s="1"/>
      <c r="S322" s="1"/>
      <c r="T322" s="1"/>
      <c r="U322" s="1"/>
    </row>
    <row r="323" spans="1:21" ht="9.75" customHeight="1">
      <c r="A323" s="1"/>
      <c r="B323" s="1"/>
      <c r="C323" s="1"/>
      <c r="D323" s="1"/>
      <c r="E323" s="1"/>
      <c r="F323" s="1"/>
      <c r="G323" s="1"/>
      <c r="H323" s="1"/>
      <c r="I323" s="1"/>
      <c r="J323" s="1"/>
      <c r="K323" s="1"/>
      <c r="L323" s="1"/>
      <c r="M323" s="1"/>
      <c r="N323" s="1"/>
      <c r="O323" s="1"/>
      <c r="P323" s="1"/>
      <c r="Q323" s="1"/>
      <c r="R323" s="1"/>
      <c r="S323" s="1"/>
      <c r="T323" s="1"/>
      <c r="U323" s="1"/>
    </row>
    <row r="324" spans="1:21" ht="9.75" customHeight="1">
      <c r="A324" s="1"/>
      <c r="B324" s="1"/>
      <c r="C324" s="1"/>
      <c r="D324" s="1"/>
      <c r="E324" s="1"/>
      <c r="F324" s="1"/>
      <c r="G324" s="1"/>
      <c r="H324" s="1"/>
      <c r="I324" s="1"/>
      <c r="J324" s="1"/>
      <c r="K324" s="1"/>
      <c r="L324" s="1"/>
      <c r="M324" s="1"/>
      <c r="N324" s="1"/>
      <c r="O324" s="1"/>
      <c r="P324" s="1"/>
      <c r="Q324" s="1"/>
      <c r="R324" s="1"/>
      <c r="S324" s="1"/>
      <c r="T324" s="1"/>
      <c r="U324" s="1"/>
    </row>
    <row r="325" spans="1:21" ht="9.75" customHeight="1">
      <c r="A325" s="1"/>
      <c r="B325" s="1"/>
      <c r="C325" s="1"/>
      <c r="D325" s="1"/>
      <c r="E325" s="1"/>
      <c r="F325" s="1"/>
      <c r="G325" s="1"/>
      <c r="H325" s="1"/>
      <c r="I325" s="1"/>
      <c r="J325" s="1"/>
      <c r="K325" s="1"/>
      <c r="L325" s="1"/>
      <c r="M325" s="1"/>
      <c r="N325" s="1"/>
      <c r="O325" s="1"/>
      <c r="P325" s="1"/>
      <c r="Q325" s="1"/>
      <c r="R325" s="1"/>
      <c r="S325" s="1"/>
      <c r="T325" s="1"/>
      <c r="U325" s="1"/>
    </row>
    <row r="326" spans="1:21" ht="9.75" customHeight="1">
      <c r="A326" s="1"/>
      <c r="B326" s="1"/>
      <c r="C326" s="1"/>
      <c r="D326" s="1"/>
      <c r="E326" s="1"/>
      <c r="F326" s="1"/>
      <c r="G326" s="1"/>
      <c r="H326" s="1"/>
      <c r="I326" s="1"/>
      <c r="J326" s="1"/>
      <c r="K326" s="1"/>
      <c r="L326" s="1"/>
      <c r="M326" s="1"/>
      <c r="N326" s="1"/>
      <c r="O326" s="1"/>
      <c r="P326" s="1"/>
      <c r="Q326" s="1"/>
      <c r="R326" s="1"/>
      <c r="S326" s="1"/>
      <c r="T326" s="1"/>
      <c r="U326" s="1"/>
    </row>
    <row r="327" spans="1:21" ht="9.75" customHeight="1">
      <c r="A327" s="1"/>
      <c r="B327" s="1"/>
      <c r="C327" s="1"/>
      <c r="D327" s="1"/>
      <c r="E327" s="1"/>
      <c r="F327" s="1"/>
      <c r="G327" s="1"/>
      <c r="H327" s="1"/>
      <c r="I327" s="1"/>
      <c r="J327" s="1"/>
      <c r="K327" s="1"/>
      <c r="L327" s="1"/>
      <c r="M327" s="1"/>
      <c r="N327" s="1"/>
      <c r="O327" s="1"/>
      <c r="P327" s="1"/>
      <c r="Q327" s="1"/>
      <c r="R327" s="1"/>
      <c r="S327" s="1"/>
      <c r="T327" s="1"/>
      <c r="U327" s="1"/>
    </row>
    <row r="328" spans="1:21" ht="9.75" customHeight="1">
      <c r="A328" s="1"/>
      <c r="B328" s="1"/>
      <c r="C328" s="1"/>
      <c r="D328" s="1"/>
      <c r="E328" s="1"/>
      <c r="F328" s="1"/>
      <c r="G328" s="1"/>
      <c r="H328" s="1"/>
      <c r="I328" s="1"/>
      <c r="J328" s="1"/>
      <c r="K328" s="1"/>
      <c r="L328" s="1"/>
      <c r="M328" s="1"/>
      <c r="N328" s="1"/>
      <c r="O328" s="1"/>
      <c r="P328" s="1"/>
      <c r="Q328" s="1"/>
      <c r="R328" s="1"/>
      <c r="S328" s="1"/>
      <c r="T328" s="1"/>
      <c r="U328" s="1"/>
    </row>
    <row r="329" spans="1:21" ht="9.75" customHeight="1">
      <c r="A329" s="1"/>
      <c r="B329" s="1"/>
      <c r="C329" s="1"/>
      <c r="D329" s="1"/>
      <c r="E329" s="1"/>
      <c r="F329" s="1"/>
      <c r="G329" s="1"/>
      <c r="H329" s="1"/>
      <c r="I329" s="1"/>
      <c r="J329" s="1"/>
      <c r="K329" s="1"/>
      <c r="L329" s="1"/>
      <c r="M329" s="1"/>
      <c r="N329" s="1"/>
      <c r="O329" s="1"/>
      <c r="P329" s="1"/>
      <c r="Q329" s="1"/>
      <c r="R329" s="1"/>
      <c r="S329" s="1"/>
      <c r="T329" s="1"/>
      <c r="U329" s="1"/>
    </row>
    <row r="330" spans="1:21" ht="9.75" customHeight="1">
      <c r="A330" s="1"/>
      <c r="B330" s="1"/>
      <c r="C330" s="1"/>
      <c r="D330" s="1"/>
      <c r="E330" s="1"/>
      <c r="F330" s="1"/>
      <c r="G330" s="1"/>
      <c r="H330" s="1"/>
      <c r="I330" s="1"/>
      <c r="J330" s="1"/>
      <c r="K330" s="1"/>
      <c r="L330" s="1"/>
      <c r="M330" s="1"/>
      <c r="N330" s="1"/>
      <c r="O330" s="1"/>
      <c r="P330" s="1"/>
      <c r="Q330" s="1"/>
      <c r="R330" s="1"/>
      <c r="S330" s="1"/>
      <c r="T330" s="1"/>
      <c r="U330" s="1"/>
    </row>
    <row r="331" spans="1:21" ht="9.75" customHeight="1">
      <c r="A331" s="1"/>
      <c r="B331" s="1"/>
      <c r="C331" s="1"/>
      <c r="D331" s="1"/>
      <c r="E331" s="1"/>
      <c r="F331" s="1"/>
      <c r="G331" s="1"/>
      <c r="H331" s="1"/>
      <c r="I331" s="1"/>
      <c r="J331" s="1"/>
      <c r="K331" s="1"/>
      <c r="L331" s="1"/>
      <c r="M331" s="1"/>
      <c r="N331" s="1"/>
      <c r="O331" s="1"/>
      <c r="P331" s="1"/>
      <c r="Q331" s="1"/>
      <c r="R331" s="1"/>
      <c r="S331" s="1"/>
      <c r="T331" s="1"/>
      <c r="U331" s="1"/>
    </row>
    <row r="332" spans="1:21" ht="9.75" customHeight="1">
      <c r="A332" s="1"/>
      <c r="B332" s="1"/>
      <c r="C332" s="1"/>
      <c r="D332" s="1"/>
      <c r="E332" s="1"/>
      <c r="F332" s="1"/>
      <c r="G332" s="1"/>
      <c r="H332" s="1"/>
      <c r="I332" s="1"/>
      <c r="J332" s="1"/>
      <c r="K332" s="1"/>
      <c r="L332" s="1"/>
      <c r="M332" s="1"/>
      <c r="N332" s="1"/>
      <c r="O332" s="1"/>
      <c r="P332" s="1"/>
      <c r="Q332" s="1"/>
      <c r="R332" s="1"/>
      <c r="S332" s="1"/>
      <c r="T332" s="1"/>
      <c r="U332" s="1"/>
    </row>
    <row r="333" spans="1:21" ht="9.75" customHeight="1">
      <c r="A333" s="1"/>
      <c r="B333" s="1"/>
      <c r="C333" s="1"/>
      <c r="D333" s="1"/>
      <c r="E333" s="1"/>
      <c r="F333" s="1"/>
      <c r="G333" s="1"/>
      <c r="H333" s="1"/>
      <c r="I333" s="1"/>
      <c r="J333" s="1"/>
      <c r="K333" s="1"/>
      <c r="L333" s="1"/>
      <c r="M333" s="1"/>
      <c r="N333" s="1"/>
      <c r="O333" s="1"/>
      <c r="P333" s="1"/>
      <c r="Q333" s="1"/>
      <c r="R333" s="1"/>
      <c r="S333" s="1"/>
      <c r="T333" s="1"/>
      <c r="U333" s="1"/>
    </row>
    <row r="334" spans="1:21" ht="9.75" customHeight="1">
      <c r="A334" s="1"/>
      <c r="B334" s="1"/>
      <c r="C334" s="1"/>
      <c r="D334" s="1"/>
      <c r="E334" s="1"/>
      <c r="F334" s="1"/>
      <c r="G334" s="1"/>
      <c r="H334" s="1"/>
      <c r="I334" s="1"/>
      <c r="J334" s="1"/>
      <c r="K334" s="1"/>
      <c r="L334" s="1"/>
      <c r="M334" s="1"/>
      <c r="N334" s="1"/>
      <c r="O334" s="1"/>
      <c r="P334" s="1"/>
      <c r="Q334" s="1"/>
      <c r="R334" s="1"/>
      <c r="S334" s="1"/>
      <c r="T334" s="1"/>
      <c r="U334" s="1"/>
    </row>
    <row r="335" spans="1:21" ht="9.75" customHeight="1">
      <c r="A335" s="1"/>
      <c r="B335" s="1"/>
      <c r="C335" s="1"/>
      <c r="D335" s="1"/>
      <c r="E335" s="1"/>
      <c r="F335" s="1"/>
      <c r="G335" s="1"/>
      <c r="H335" s="1"/>
      <c r="I335" s="1"/>
      <c r="J335" s="1"/>
      <c r="K335" s="1"/>
      <c r="L335" s="1"/>
      <c r="M335" s="1"/>
      <c r="N335" s="1"/>
      <c r="O335" s="1"/>
      <c r="P335" s="1"/>
      <c r="Q335" s="1"/>
      <c r="R335" s="1"/>
      <c r="S335" s="1"/>
      <c r="T335" s="1"/>
      <c r="U335" s="1"/>
    </row>
    <row r="336" spans="1:21" ht="9.75" customHeight="1">
      <c r="A336" s="1"/>
      <c r="B336" s="1"/>
      <c r="C336" s="1"/>
      <c r="D336" s="1"/>
      <c r="E336" s="1"/>
      <c r="F336" s="1"/>
      <c r="G336" s="1"/>
      <c r="H336" s="1"/>
      <c r="I336" s="1"/>
      <c r="J336" s="1"/>
      <c r="K336" s="1"/>
      <c r="L336" s="1"/>
      <c r="M336" s="1"/>
      <c r="N336" s="1"/>
      <c r="O336" s="1"/>
      <c r="P336" s="1"/>
      <c r="Q336" s="1"/>
      <c r="R336" s="1"/>
      <c r="S336" s="1"/>
      <c r="T336" s="1"/>
      <c r="U336" s="1"/>
    </row>
    <row r="337" spans="1:21" ht="9.75" customHeight="1">
      <c r="A337" s="1"/>
      <c r="B337" s="1"/>
      <c r="C337" s="1"/>
      <c r="D337" s="1"/>
      <c r="E337" s="1"/>
      <c r="F337" s="1"/>
      <c r="G337" s="1"/>
      <c r="H337" s="1"/>
      <c r="I337" s="1"/>
      <c r="J337" s="1"/>
      <c r="K337" s="1"/>
      <c r="L337" s="1"/>
      <c r="M337" s="1"/>
      <c r="N337" s="1"/>
      <c r="O337" s="1"/>
      <c r="P337" s="1"/>
      <c r="Q337" s="1"/>
      <c r="R337" s="1"/>
      <c r="S337" s="1"/>
      <c r="T337" s="1"/>
      <c r="U337" s="1"/>
    </row>
    <row r="338" spans="1:21" ht="9.75" customHeight="1">
      <c r="A338" s="1"/>
      <c r="B338" s="1"/>
      <c r="C338" s="1"/>
      <c r="D338" s="1"/>
      <c r="E338" s="1"/>
      <c r="F338" s="1"/>
      <c r="G338" s="1"/>
      <c r="H338" s="1"/>
      <c r="I338" s="1"/>
      <c r="J338" s="1"/>
      <c r="K338" s="1"/>
      <c r="L338" s="1"/>
      <c r="M338" s="1"/>
      <c r="N338" s="1"/>
      <c r="O338" s="1"/>
      <c r="P338" s="1"/>
      <c r="Q338" s="1"/>
      <c r="R338" s="1"/>
      <c r="S338" s="1"/>
      <c r="T338" s="1"/>
      <c r="U338" s="1"/>
    </row>
    <row r="339" spans="1:21" ht="9.75" customHeight="1">
      <c r="A339" s="1"/>
      <c r="B339" s="1"/>
      <c r="C339" s="1"/>
      <c r="D339" s="1"/>
      <c r="E339" s="1"/>
      <c r="F339" s="1"/>
      <c r="G339" s="1"/>
      <c r="H339" s="1"/>
      <c r="I339" s="1"/>
      <c r="J339" s="1"/>
      <c r="K339" s="1"/>
      <c r="L339" s="1"/>
      <c r="M339" s="1"/>
      <c r="N339" s="1"/>
      <c r="O339" s="1"/>
      <c r="P339" s="1"/>
      <c r="Q339" s="1"/>
      <c r="R339" s="1"/>
      <c r="S339" s="1"/>
      <c r="T339" s="1"/>
      <c r="U339" s="1"/>
    </row>
    <row r="340" spans="1:21" ht="9.75" customHeight="1">
      <c r="A340" s="1"/>
      <c r="B340" s="1"/>
      <c r="C340" s="1"/>
      <c r="D340" s="1"/>
      <c r="E340" s="1"/>
      <c r="F340" s="1"/>
      <c r="G340" s="1"/>
      <c r="H340" s="1"/>
      <c r="I340" s="1"/>
      <c r="J340" s="1"/>
      <c r="K340" s="1"/>
      <c r="L340" s="1"/>
      <c r="M340" s="1"/>
      <c r="N340" s="1"/>
      <c r="O340" s="1"/>
      <c r="P340" s="1"/>
      <c r="Q340" s="1"/>
      <c r="R340" s="1"/>
      <c r="S340" s="1"/>
      <c r="T340" s="1"/>
      <c r="U340" s="1"/>
    </row>
    <row r="341" spans="1:21" ht="9.75" customHeight="1">
      <c r="A341" s="1"/>
      <c r="B341" s="1"/>
      <c r="C341" s="1"/>
      <c r="D341" s="1"/>
      <c r="E341" s="1"/>
      <c r="F341" s="1"/>
      <c r="G341" s="1"/>
      <c r="H341" s="1"/>
      <c r="I341" s="1"/>
      <c r="J341" s="1"/>
      <c r="K341" s="1"/>
      <c r="L341" s="1"/>
      <c r="M341" s="1"/>
      <c r="N341" s="1"/>
      <c r="O341" s="1"/>
      <c r="P341" s="1"/>
      <c r="Q341" s="1"/>
      <c r="R341" s="1"/>
      <c r="S341" s="1"/>
      <c r="T341" s="1"/>
      <c r="U341" s="1"/>
    </row>
    <row r="342" spans="1:21" ht="9.75" customHeight="1">
      <c r="A342" s="1"/>
      <c r="B342" s="1"/>
      <c r="C342" s="1"/>
      <c r="D342" s="1"/>
      <c r="E342" s="1"/>
      <c r="F342" s="1"/>
      <c r="G342" s="1"/>
      <c r="H342" s="1"/>
      <c r="I342" s="1"/>
      <c r="J342" s="1"/>
      <c r="K342" s="1"/>
      <c r="L342" s="1"/>
      <c r="M342" s="1"/>
      <c r="N342" s="1"/>
      <c r="O342" s="1"/>
      <c r="P342" s="1"/>
      <c r="Q342" s="1"/>
      <c r="R342" s="1"/>
      <c r="S342" s="1"/>
      <c r="T342" s="1"/>
      <c r="U342" s="1"/>
    </row>
    <row r="343" spans="1:21" ht="9.75" customHeight="1">
      <c r="A343" s="1"/>
      <c r="B343" s="1"/>
      <c r="C343" s="1"/>
      <c r="D343" s="1"/>
      <c r="E343" s="1"/>
      <c r="F343" s="1"/>
      <c r="G343" s="1"/>
      <c r="H343" s="1"/>
      <c r="I343" s="1"/>
      <c r="J343" s="1"/>
      <c r="K343" s="1"/>
      <c r="L343" s="1"/>
      <c r="M343" s="1"/>
      <c r="N343" s="1"/>
      <c r="O343" s="1"/>
      <c r="P343" s="1"/>
      <c r="Q343" s="1"/>
      <c r="R343" s="1"/>
      <c r="S343" s="1"/>
      <c r="T343" s="1"/>
      <c r="U343" s="1"/>
    </row>
    <row r="344" spans="1:21" ht="9.75" customHeight="1">
      <c r="A344" s="1"/>
      <c r="B344" s="1"/>
      <c r="C344" s="1"/>
      <c r="D344" s="1"/>
      <c r="E344" s="1"/>
      <c r="F344" s="1"/>
      <c r="G344" s="1"/>
      <c r="H344" s="1"/>
      <c r="I344" s="1"/>
      <c r="J344" s="1"/>
      <c r="K344" s="1"/>
      <c r="L344" s="1"/>
      <c r="M344" s="1"/>
      <c r="N344" s="1"/>
      <c r="O344" s="1"/>
      <c r="P344" s="1"/>
      <c r="Q344" s="1"/>
      <c r="R344" s="1"/>
      <c r="S344" s="1"/>
      <c r="T344" s="1"/>
      <c r="U344" s="1"/>
    </row>
    <row r="345" spans="1:21" ht="9.75" customHeight="1">
      <c r="A345" s="1"/>
      <c r="B345" s="1"/>
      <c r="C345" s="1"/>
      <c r="D345" s="1"/>
      <c r="E345" s="1"/>
      <c r="F345" s="1"/>
      <c r="G345" s="1"/>
      <c r="H345" s="1"/>
      <c r="I345" s="1"/>
      <c r="J345" s="1"/>
      <c r="K345" s="1"/>
      <c r="L345" s="1"/>
      <c r="M345" s="1"/>
      <c r="N345" s="1"/>
      <c r="O345" s="1"/>
      <c r="P345" s="1"/>
      <c r="Q345" s="1"/>
      <c r="R345" s="1"/>
      <c r="S345" s="1"/>
      <c r="T345" s="1"/>
      <c r="U345" s="1"/>
    </row>
    <row r="346" spans="1:21" ht="9.75" customHeight="1">
      <c r="A346" s="1"/>
      <c r="B346" s="1"/>
      <c r="C346" s="1"/>
      <c r="D346" s="1"/>
      <c r="E346" s="1"/>
      <c r="F346" s="1"/>
      <c r="G346" s="1"/>
      <c r="H346" s="1"/>
      <c r="I346" s="1"/>
      <c r="J346" s="1"/>
      <c r="K346" s="1"/>
      <c r="L346" s="1"/>
      <c r="M346" s="1"/>
      <c r="N346" s="1"/>
      <c r="O346" s="1"/>
      <c r="P346" s="1"/>
      <c r="Q346" s="1"/>
      <c r="R346" s="1"/>
      <c r="S346" s="1"/>
      <c r="T346" s="1"/>
      <c r="U346" s="1"/>
    </row>
    <row r="347" spans="1:21" ht="9.75" customHeight="1">
      <c r="A347" s="1"/>
      <c r="B347" s="1"/>
      <c r="C347" s="1"/>
      <c r="D347" s="1"/>
      <c r="E347" s="1"/>
      <c r="F347" s="1"/>
      <c r="G347" s="1"/>
      <c r="H347" s="1"/>
      <c r="I347" s="1"/>
      <c r="J347" s="1"/>
      <c r="K347" s="1"/>
      <c r="L347" s="1"/>
      <c r="M347" s="1"/>
      <c r="N347" s="1"/>
      <c r="O347" s="1"/>
      <c r="P347" s="1"/>
      <c r="Q347" s="1"/>
      <c r="R347" s="1"/>
      <c r="S347" s="1"/>
      <c r="T347" s="1"/>
      <c r="U347" s="1"/>
    </row>
    <row r="348" spans="1:21" ht="9.75" customHeight="1">
      <c r="A348" s="1"/>
      <c r="B348" s="1"/>
      <c r="C348" s="1"/>
      <c r="D348" s="1"/>
      <c r="E348" s="1"/>
      <c r="F348" s="1"/>
      <c r="G348" s="1"/>
      <c r="H348" s="1"/>
      <c r="I348" s="1"/>
      <c r="J348" s="1"/>
      <c r="K348" s="1"/>
      <c r="L348" s="1"/>
      <c r="M348" s="1"/>
      <c r="N348" s="1"/>
      <c r="O348" s="1"/>
      <c r="P348" s="1"/>
      <c r="Q348" s="1"/>
      <c r="R348" s="1"/>
      <c r="S348" s="1"/>
      <c r="T348" s="1"/>
      <c r="U348" s="1"/>
    </row>
    <row r="349" spans="1:21" ht="9.75" customHeight="1">
      <c r="A349" s="1"/>
      <c r="B349" s="1"/>
      <c r="C349" s="1"/>
      <c r="D349" s="1"/>
      <c r="E349" s="1"/>
      <c r="F349" s="1"/>
      <c r="G349" s="1"/>
      <c r="H349" s="1"/>
      <c r="I349" s="1"/>
      <c r="J349" s="1"/>
      <c r="K349" s="1"/>
      <c r="L349" s="1"/>
      <c r="M349" s="1"/>
      <c r="N349" s="1"/>
      <c r="O349" s="1"/>
      <c r="P349" s="1"/>
      <c r="Q349" s="1"/>
      <c r="R349" s="1"/>
      <c r="S349" s="1"/>
      <c r="T349" s="1"/>
      <c r="U349" s="1"/>
    </row>
    <row r="350" spans="1:21" ht="9.75" customHeight="1">
      <c r="A350" s="1"/>
      <c r="B350" s="1"/>
      <c r="C350" s="1"/>
      <c r="D350" s="1"/>
      <c r="E350" s="1"/>
      <c r="F350" s="1"/>
      <c r="G350" s="1"/>
      <c r="H350" s="1"/>
      <c r="I350" s="1"/>
      <c r="J350" s="1"/>
      <c r="K350" s="1"/>
      <c r="L350" s="1"/>
      <c r="M350" s="1"/>
      <c r="N350" s="1"/>
      <c r="O350" s="1"/>
      <c r="P350" s="1"/>
      <c r="Q350" s="1"/>
      <c r="R350" s="1"/>
      <c r="S350" s="1"/>
      <c r="T350" s="1"/>
      <c r="U350" s="1"/>
    </row>
    <row r="351" spans="1:21" ht="9.75" customHeight="1">
      <c r="A351" s="1"/>
      <c r="B351" s="1"/>
      <c r="C351" s="1"/>
      <c r="D351" s="1"/>
      <c r="E351" s="1"/>
      <c r="F351" s="1"/>
      <c r="G351" s="1"/>
      <c r="H351" s="1"/>
      <c r="I351" s="1"/>
      <c r="J351" s="1"/>
      <c r="K351" s="1"/>
      <c r="L351" s="1"/>
      <c r="M351" s="1"/>
      <c r="N351" s="1"/>
      <c r="O351" s="1"/>
      <c r="P351" s="1"/>
      <c r="Q351" s="1"/>
      <c r="R351" s="1"/>
      <c r="S351" s="1"/>
      <c r="T351" s="1"/>
      <c r="U351" s="1"/>
    </row>
    <row r="352" spans="1:21" ht="9.75" customHeight="1">
      <c r="A352" s="1"/>
      <c r="B352" s="1"/>
      <c r="C352" s="1"/>
      <c r="D352" s="1"/>
      <c r="E352" s="1"/>
      <c r="F352" s="1"/>
      <c r="G352" s="1"/>
      <c r="H352" s="1"/>
      <c r="I352" s="1"/>
      <c r="J352" s="1"/>
      <c r="K352" s="1"/>
      <c r="L352" s="1"/>
      <c r="M352" s="1"/>
      <c r="N352" s="1"/>
      <c r="O352" s="1"/>
      <c r="P352" s="1"/>
      <c r="Q352" s="1"/>
      <c r="R352" s="1"/>
      <c r="S352" s="1"/>
      <c r="T352" s="1"/>
      <c r="U352" s="1"/>
    </row>
    <row r="353" spans="1:21" ht="9.75" customHeight="1">
      <c r="A353" s="1"/>
      <c r="B353" s="1"/>
      <c r="C353" s="1"/>
      <c r="D353" s="1"/>
      <c r="E353" s="1"/>
      <c r="F353" s="1"/>
      <c r="G353" s="1"/>
      <c r="H353" s="1"/>
      <c r="I353" s="1"/>
      <c r="J353" s="1"/>
      <c r="K353" s="1"/>
      <c r="L353" s="1"/>
      <c r="M353" s="1"/>
      <c r="N353" s="1"/>
      <c r="O353" s="1"/>
      <c r="P353" s="1"/>
      <c r="Q353" s="1"/>
      <c r="R353" s="1"/>
      <c r="S353" s="1"/>
      <c r="T353" s="1"/>
      <c r="U353" s="1"/>
    </row>
    <row r="354" spans="1:21" ht="9.75" customHeight="1">
      <c r="A354" s="1"/>
      <c r="B354" s="1"/>
      <c r="C354" s="1"/>
      <c r="D354" s="1"/>
      <c r="E354" s="1"/>
      <c r="F354" s="1"/>
      <c r="G354" s="1"/>
      <c r="H354" s="1"/>
      <c r="I354" s="1"/>
      <c r="J354" s="1"/>
      <c r="K354" s="1"/>
      <c r="L354" s="1"/>
      <c r="M354" s="1"/>
      <c r="N354" s="1"/>
      <c r="O354" s="1"/>
      <c r="P354" s="1"/>
      <c r="Q354" s="1"/>
      <c r="R354" s="1"/>
      <c r="S354" s="1"/>
      <c r="T354" s="1"/>
      <c r="U354" s="1"/>
    </row>
    <row r="355" spans="1:21" ht="9.75" customHeight="1">
      <c r="A355" s="1"/>
      <c r="B355" s="1"/>
      <c r="C355" s="1"/>
      <c r="D355" s="1"/>
      <c r="E355" s="1"/>
      <c r="F355" s="1"/>
      <c r="G355" s="1"/>
      <c r="H355" s="1"/>
      <c r="I355" s="1"/>
      <c r="J355" s="1"/>
      <c r="K355" s="1"/>
      <c r="L355" s="1"/>
      <c r="M355" s="1"/>
      <c r="N355" s="1"/>
      <c r="O355" s="1"/>
      <c r="P355" s="1"/>
      <c r="Q355" s="1"/>
      <c r="R355" s="1"/>
      <c r="S355" s="1"/>
      <c r="T355" s="1"/>
      <c r="U355" s="1"/>
    </row>
    <row r="356" spans="1:21" ht="9.75" customHeight="1">
      <c r="A356" s="1"/>
      <c r="B356" s="1"/>
      <c r="C356" s="1"/>
      <c r="D356" s="1"/>
      <c r="E356" s="1"/>
      <c r="F356" s="1"/>
      <c r="G356" s="1"/>
      <c r="H356" s="1"/>
      <c r="I356" s="1"/>
      <c r="J356" s="1"/>
      <c r="K356" s="1"/>
      <c r="L356" s="1"/>
      <c r="M356" s="1"/>
      <c r="N356" s="1"/>
      <c r="O356" s="1"/>
      <c r="P356" s="1"/>
      <c r="Q356" s="1"/>
      <c r="R356" s="1"/>
      <c r="S356" s="1"/>
      <c r="T356" s="1"/>
      <c r="U356" s="1"/>
    </row>
    <row r="357" spans="1:21" ht="9.75" customHeight="1">
      <c r="A357" s="1"/>
      <c r="B357" s="1"/>
      <c r="C357" s="1"/>
      <c r="D357" s="1"/>
      <c r="E357" s="1"/>
      <c r="F357" s="1"/>
      <c r="G357" s="1"/>
      <c r="H357" s="1"/>
      <c r="I357" s="1"/>
      <c r="J357" s="1"/>
      <c r="K357" s="1"/>
      <c r="L357" s="1"/>
      <c r="M357" s="1"/>
      <c r="N357" s="1"/>
      <c r="O357" s="1"/>
      <c r="P357" s="1"/>
      <c r="Q357" s="1"/>
      <c r="R357" s="1"/>
      <c r="S357" s="1"/>
      <c r="T357" s="1"/>
      <c r="U357" s="1"/>
    </row>
    <row r="358" spans="1:21" ht="9.75" customHeight="1">
      <c r="A358" s="1"/>
      <c r="B358" s="1"/>
      <c r="C358" s="1"/>
      <c r="D358" s="1"/>
      <c r="E358" s="1"/>
      <c r="F358" s="1"/>
      <c r="G358" s="1"/>
      <c r="H358" s="1"/>
      <c r="I358" s="1"/>
      <c r="J358" s="1"/>
      <c r="K358" s="1"/>
      <c r="L358" s="1"/>
      <c r="M358" s="1"/>
      <c r="N358" s="1"/>
      <c r="O358" s="1"/>
      <c r="P358" s="1"/>
      <c r="Q358" s="1"/>
      <c r="R358" s="1"/>
      <c r="S358" s="1"/>
      <c r="T358" s="1"/>
      <c r="U358" s="1"/>
    </row>
    <row r="359" spans="1:21" ht="9.75" customHeight="1">
      <c r="A359" s="1"/>
      <c r="B359" s="1"/>
      <c r="C359" s="1"/>
      <c r="D359" s="1"/>
      <c r="E359" s="1"/>
      <c r="F359" s="1"/>
      <c r="G359" s="1"/>
      <c r="H359" s="1"/>
      <c r="I359" s="1"/>
      <c r="J359" s="1"/>
      <c r="K359" s="1"/>
      <c r="L359" s="1"/>
      <c r="M359" s="1"/>
      <c r="N359" s="1"/>
      <c r="O359" s="1"/>
      <c r="P359" s="1"/>
      <c r="Q359" s="1"/>
      <c r="R359" s="1"/>
      <c r="S359" s="1"/>
      <c r="T359" s="1"/>
      <c r="U359" s="1"/>
    </row>
    <row r="360" spans="1:21" ht="9.75" customHeight="1">
      <c r="A360" s="1"/>
      <c r="B360" s="1"/>
      <c r="C360" s="1"/>
      <c r="D360" s="1"/>
      <c r="E360" s="1"/>
      <c r="F360" s="1"/>
      <c r="G360" s="1"/>
      <c r="H360" s="1"/>
      <c r="I360" s="1"/>
      <c r="J360" s="1"/>
      <c r="K360" s="1"/>
      <c r="L360" s="1"/>
      <c r="M360" s="1"/>
      <c r="N360" s="1"/>
      <c r="O360" s="1"/>
      <c r="P360" s="1"/>
      <c r="Q360" s="1"/>
      <c r="R360" s="1"/>
      <c r="S360" s="1"/>
      <c r="T360" s="1"/>
      <c r="U360" s="1"/>
    </row>
    <row r="361" spans="1:21" ht="9.75" customHeight="1">
      <c r="A361" s="1"/>
      <c r="B361" s="1"/>
      <c r="C361" s="1"/>
      <c r="D361" s="1"/>
      <c r="E361" s="1"/>
      <c r="F361" s="1"/>
      <c r="G361" s="1"/>
      <c r="H361" s="1"/>
      <c r="I361" s="1"/>
      <c r="J361" s="1"/>
      <c r="K361" s="1"/>
      <c r="L361" s="1"/>
      <c r="M361" s="1"/>
      <c r="N361" s="1"/>
      <c r="O361" s="1"/>
      <c r="P361" s="1"/>
      <c r="Q361" s="1"/>
      <c r="R361" s="1"/>
      <c r="S361" s="1"/>
      <c r="T361" s="1"/>
      <c r="U361" s="1"/>
    </row>
    <row r="362" spans="1:21" ht="9.75" customHeight="1">
      <c r="A362" s="1"/>
      <c r="B362" s="1"/>
      <c r="C362" s="1"/>
      <c r="D362" s="1"/>
      <c r="E362" s="1"/>
      <c r="F362" s="1"/>
      <c r="G362" s="1"/>
      <c r="H362" s="1"/>
      <c r="I362" s="1"/>
      <c r="J362" s="1"/>
      <c r="K362" s="1"/>
      <c r="L362" s="1"/>
      <c r="M362" s="1"/>
      <c r="N362" s="1"/>
      <c r="O362" s="1"/>
      <c r="P362" s="1"/>
      <c r="Q362" s="1"/>
      <c r="R362" s="1"/>
      <c r="S362" s="1"/>
      <c r="T362" s="1"/>
      <c r="U362" s="1"/>
    </row>
    <row r="363" spans="1:21" ht="9.75" customHeight="1">
      <c r="A363" s="1"/>
      <c r="B363" s="1"/>
      <c r="C363" s="1"/>
      <c r="D363" s="1"/>
      <c r="E363" s="1"/>
      <c r="F363" s="1"/>
      <c r="G363" s="1"/>
      <c r="H363" s="1"/>
      <c r="I363" s="1"/>
      <c r="J363" s="1"/>
      <c r="K363" s="1"/>
      <c r="L363" s="1"/>
      <c r="M363" s="1"/>
      <c r="N363" s="1"/>
      <c r="O363" s="1"/>
      <c r="P363" s="1"/>
      <c r="Q363" s="1"/>
      <c r="R363" s="1"/>
      <c r="S363" s="1"/>
      <c r="T363" s="1"/>
      <c r="U363" s="1"/>
    </row>
    <row r="364" spans="1:21" ht="9.75" customHeight="1">
      <c r="A364" s="1"/>
      <c r="B364" s="1"/>
      <c r="C364" s="1"/>
      <c r="D364" s="1"/>
      <c r="E364" s="1"/>
      <c r="F364" s="1"/>
      <c r="G364" s="1"/>
      <c r="H364" s="1"/>
      <c r="I364" s="1"/>
      <c r="J364" s="1"/>
      <c r="K364" s="1"/>
      <c r="L364" s="1"/>
      <c r="M364" s="1"/>
      <c r="N364" s="1"/>
      <c r="O364" s="1"/>
      <c r="P364" s="1"/>
      <c r="Q364" s="1"/>
      <c r="R364" s="1"/>
      <c r="S364" s="1"/>
      <c r="T364" s="1"/>
      <c r="U364" s="1"/>
    </row>
    <row r="365" spans="1:21" ht="9.75" customHeight="1">
      <c r="A365" s="1"/>
      <c r="B365" s="1"/>
      <c r="C365" s="1"/>
      <c r="D365" s="1"/>
      <c r="E365" s="1"/>
      <c r="F365" s="1"/>
      <c r="G365" s="1"/>
      <c r="H365" s="1"/>
      <c r="I365" s="1"/>
      <c r="J365" s="1"/>
      <c r="K365" s="1"/>
      <c r="L365" s="1"/>
      <c r="M365" s="1"/>
      <c r="N365" s="1"/>
      <c r="O365" s="1"/>
      <c r="P365" s="1"/>
      <c r="Q365" s="1"/>
      <c r="R365" s="1"/>
      <c r="S365" s="1"/>
      <c r="T365" s="1"/>
      <c r="U365" s="1"/>
    </row>
    <row r="366" spans="1:21" ht="9.75" customHeight="1">
      <c r="A366" s="1"/>
      <c r="B366" s="1"/>
      <c r="C366" s="1"/>
      <c r="D366" s="1"/>
      <c r="E366" s="1"/>
      <c r="F366" s="1"/>
      <c r="G366" s="1"/>
      <c r="H366" s="1"/>
      <c r="I366" s="1"/>
      <c r="J366" s="1"/>
      <c r="K366" s="1"/>
      <c r="L366" s="1"/>
      <c r="M366" s="1"/>
      <c r="N366" s="1"/>
      <c r="O366" s="1"/>
      <c r="P366" s="1"/>
      <c r="Q366" s="1"/>
      <c r="R366" s="1"/>
      <c r="S366" s="1"/>
      <c r="T366" s="1"/>
      <c r="U366" s="1"/>
    </row>
    <row r="367" spans="1:21" ht="9.75" customHeight="1">
      <c r="A367" s="1"/>
      <c r="B367" s="1"/>
      <c r="C367" s="1"/>
      <c r="D367" s="1"/>
      <c r="E367" s="1"/>
      <c r="F367" s="1"/>
      <c r="G367" s="1"/>
      <c r="H367" s="1"/>
      <c r="I367" s="1"/>
      <c r="J367" s="1"/>
      <c r="K367" s="1"/>
      <c r="L367" s="1"/>
      <c r="M367" s="1"/>
      <c r="N367" s="1"/>
      <c r="O367" s="1"/>
      <c r="P367" s="1"/>
      <c r="Q367" s="1"/>
      <c r="R367" s="1"/>
      <c r="S367" s="1"/>
      <c r="T367" s="1"/>
      <c r="U367" s="1"/>
    </row>
    <row r="368" spans="1:21" ht="9.75" customHeight="1">
      <c r="A368" s="1"/>
      <c r="B368" s="1"/>
      <c r="C368" s="1"/>
      <c r="D368" s="1"/>
      <c r="E368" s="1"/>
      <c r="F368" s="1"/>
      <c r="G368" s="1"/>
      <c r="H368" s="1"/>
      <c r="I368" s="1"/>
      <c r="J368" s="1"/>
      <c r="K368" s="1"/>
      <c r="L368" s="1"/>
      <c r="M368" s="1"/>
      <c r="N368" s="1"/>
      <c r="O368" s="1"/>
      <c r="P368" s="1"/>
      <c r="Q368" s="1"/>
      <c r="R368" s="1"/>
      <c r="S368" s="1"/>
      <c r="T368" s="1"/>
      <c r="U368" s="1"/>
    </row>
    <row r="369" spans="1:21" ht="9.75" customHeight="1">
      <c r="A369" s="1"/>
      <c r="B369" s="1"/>
      <c r="C369" s="1"/>
      <c r="D369" s="1"/>
      <c r="E369" s="1"/>
      <c r="F369" s="1"/>
      <c r="G369" s="1"/>
      <c r="H369" s="1"/>
      <c r="I369" s="1"/>
      <c r="J369" s="1"/>
      <c r="K369" s="1"/>
      <c r="L369" s="1"/>
      <c r="M369" s="1"/>
      <c r="N369" s="1"/>
      <c r="O369" s="1"/>
      <c r="P369" s="1"/>
      <c r="Q369" s="1"/>
      <c r="R369" s="1"/>
      <c r="S369" s="1"/>
      <c r="T369" s="1"/>
      <c r="U369" s="1"/>
    </row>
    <row r="370" spans="1:21" ht="9.75" customHeight="1">
      <c r="A370" s="1"/>
      <c r="B370" s="1"/>
      <c r="C370" s="1"/>
      <c r="D370" s="1"/>
      <c r="E370" s="1"/>
      <c r="F370" s="1"/>
      <c r="G370" s="1"/>
      <c r="H370" s="1"/>
      <c r="I370" s="1"/>
      <c r="J370" s="1"/>
      <c r="K370" s="1"/>
      <c r="L370" s="1"/>
      <c r="M370" s="1"/>
      <c r="N370" s="1"/>
      <c r="O370" s="1"/>
      <c r="P370" s="1"/>
      <c r="Q370" s="1"/>
      <c r="R370" s="1"/>
      <c r="S370" s="1"/>
      <c r="T370" s="1"/>
      <c r="U370" s="1"/>
    </row>
    <row r="371" spans="1:21" ht="9.75" customHeight="1">
      <c r="A371" s="1"/>
      <c r="B371" s="1"/>
      <c r="C371" s="1"/>
      <c r="D371" s="1"/>
      <c r="E371" s="1"/>
      <c r="F371" s="1"/>
      <c r="G371" s="1"/>
      <c r="H371" s="1"/>
      <c r="I371" s="1"/>
      <c r="J371" s="1"/>
      <c r="K371" s="1"/>
      <c r="L371" s="1"/>
      <c r="M371" s="1"/>
      <c r="N371" s="1"/>
      <c r="O371" s="1"/>
      <c r="P371" s="1"/>
      <c r="Q371" s="1"/>
      <c r="R371" s="1"/>
      <c r="S371" s="1"/>
      <c r="T371" s="1"/>
      <c r="U371" s="1"/>
    </row>
    <row r="372" spans="1:21" ht="9.75" customHeight="1">
      <c r="A372" s="1"/>
      <c r="B372" s="1"/>
      <c r="C372" s="1"/>
      <c r="D372" s="1"/>
      <c r="E372" s="1"/>
      <c r="F372" s="1"/>
      <c r="G372" s="1"/>
      <c r="H372" s="1"/>
      <c r="I372" s="1"/>
      <c r="J372" s="1"/>
      <c r="K372" s="1"/>
      <c r="L372" s="1"/>
      <c r="M372" s="1"/>
      <c r="N372" s="1"/>
      <c r="O372" s="1"/>
      <c r="P372" s="1"/>
      <c r="Q372" s="1"/>
      <c r="R372" s="1"/>
      <c r="S372" s="1"/>
      <c r="T372" s="1"/>
      <c r="U372" s="1"/>
    </row>
    <row r="373" spans="1:21" ht="9.75" customHeight="1">
      <c r="A373" s="1"/>
      <c r="B373" s="1"/>
      <c r="C373" s="1"/>
      <c r="D373" s="1"/>
      <c r="E373" s="1"/>
      <c r="F373" s="1"/>
      <c r="G373" s="1"/>
      <c r="H373" s="1"/>
      <c r="I373" s="1"/>
      <c r="J373" s="1"/>
      <c r="K373" s="1"/>
      <c r="L373" s="1"/>
      <c r="M373" s="1"/>
      <c r="N373" s="1"/>
      <c r="O373" s="1"/>
      <c r="P373" s="1"/>
      <c r="Q373" s="1"/>
      <c r="R373" s="1"/>
      <c r="S373" s="1"/>
      <c r="T373" s="1"/>
      <c r="U373" s="1"/>
    </row>
    <row r="374" spans="1:21" ht="9.75" customHeight="1">
      <c r="A374" s="1"/>
      <c r="B374" s="1"/>
      <c r="C374" s="1"/>
      <c r="D374" s="1"/>
      <c r="E374" s="1"/>
      <c r="F374" s="1"/>
      <c r="G374" s="1"/>
      <c r="H374" s="1"/>
      <c r="I374" s="1"/>
      <c r="J374" s="1"/>
      <c r="K374" s="1"/>
      <c r="L374" s="1"/>
      <c r="M374" s="1"/>
      <c r="N374" s="1"/>
      <c r="O374" s="1"/>
      <c r="P374" s="1"/>
      <c r="Q374" s="1"/>
      <c r="R374" s="1"/>
      <c r="S374" s="1"/>
      <c r="T374" s="1"/>
      <c r="U374" s="1"/>
    </row>
    <row r="375" spans="1:21" ht="9.75" customHeight="1">
      <c r="A375" s="1"/>
      <c r="B375" s="1"/>
      <c r="C375" s="1"/>
      <c r="D375" s="1"/>
      <c r="E375" s="1"/>
      <c r="F375" s="1"/>
      <c r="G375" s="1"/>
      <c r="H375" s="1"/>
      <c r="I375" s="1"/>
      <c r="J375" s="1"/>
      <c r="K375" s="1"/>
      <c r="L375" s="1"/>
      <c r="M375" s="1"/>
      <c r="N375" s="1"/>
      <c r="O375" s="1"/>
      <c r="P375" s="1"/>
      <c r="Q375" s="1"/>
      <c r="R375" s="1"/>
      <c r="S375" s="1"/>
      <c r="T375" s="1"/>
      <c r="U375" s="1"/>
    </row>
    <row r="376" spans="1:21" ht="9.75" customHeight="1">
      <c r="A376" s="1"/>
      <c r="B376" s="1"/>
      <c r="C376" s="1"/>
      <c r="D376" s="1"/>
      <c r="E376" s="1"/>
      <c r="F376" s="1"/>
      <c r="G376" s="1"/>
      <c r="H376" s="1"/>
      <c r="I376" s="1"/>
      <c r="J376" s="1"/>
      <c r="K376" s="1"/>
      <c r="L376" s="1"/>
      <c r="M376" s="1"/>
      <c r="N376" s="1"/>
      <c r="O376" s="1"/>
      <c r="P376" s="1"/>
      <c r="Q376" s="1"/>
      <c r="R376" s="1"/>
      <c r="S376" s="1"/>
      <c r="T376" s="1"/>
      <c r="U376" s="1"/>
    </row>
    <row r="377" spans="1:21" ht="9.75" customHeight="1">
      <c r="A377" s="1"/>
      <c r="B377" s="1"/>
      <c r="C377" s="1"/>
      <c r="D377" s="1"/>
      <c r="E377" s="1"/>
      <c r="F377" s="1"/>
      <c r="G377" s="1"/>
      <c r="H377" s="1"/>
      <c r="I377" s="1"/>
      <c r="J377" s="1"/>
      <c r="K377" s="1"/>
      <c r="L377" s="1"/>
      <c r="M377" s="1"/>
      <c r="N377" s="1"/>
      <c r="O377" s="1"/>
      <c r="P377" s="1"/>
      <c r="Q377" s="1"/>
      <c r="R377" s="1"/>
      <c r="S377" s="1"/>
      <c r="T377" s="1"/>
      <c r="U377" s="1"/>
    </row>
    <row r="378" spans="1:21" ht="9.75" customHeight="1">
      <c r="A378" s="1"/>
      <c r="B378" s="1"/>
      <c r="C378" s="1"/>
      <c r="D378" s="1"/>
      <c r="E378" s="1"/>
      <c r="F378" s="1"/>
      <c r="G378" s="1"/>
      <c r="H378" s="1"/>
      <c r="I378" s="1"/>
      <c r="J378" s="1"/>
      <c r="K378" s="1"/>
      <c r="L378" s="1"/>
      <c r="M378" s="1"/>
      <c r="N378" s="1"/>
      <c r="O378" s="1"/>
      <c r="P378" s="1"/>
      <c r="Q378" s="1"/>
      <c r="R378" s="1"/>
      <c r="S378" s="1"/>
      <c r="T378" s="1"/>
      <c r="U378" s="1"/>
    </row>
    <row r="379" spans="1:21" ht="9.75" customHeight="1">
      <c r="A379" s="1"/>
      <c r="B379" s="1"/>
      <c r="C379" s="1"/>
      <c r="D379" s="1"/>
      <c r="E379" s="1"/>
      <c r="F379" s="1"/>
      <c r="G379" s="1"/>
      <c r="H379" s="1"/>
      <c r="I379" s="1"/>
      <c r="J379" s="1"/>
      <c r="K379" s="1"/>
      <c r="L379" s="1"/>
      <c r="M379" s="1"/>
      <c r="N379" s="1"/>
      <c r="O379" s="1"/>
      <c r="P379" s="1"/>
      <c r="Q379" s="1"/>
      <c r="R379" s="1"/>
      <c r="S379" s="1"/>
      <c r="T379" s="1"/>
      <c r="U379" s="1"/>
    </row>
    <row r="380" spans="1:21" ht="9.75" customHeight="1">
      <c r="A380" s="1"/>
      <c r="B380" s="1"/>
      <c r="C380" s="1"/>
      <c r="D380" s="1"/>
      <c r="E380" s="1"/>
      <c r="F380" s="1"/>
      <c r="G380" s="1"/>
      <c r="H380" s="1"/>
      <c r="I380" s="1"/>
      <c r="J380" s="1"/>
      <c r="K380" s="1"/>
      <c r="L380" s="1"/>
      <c r="M380" s="1"/>
      <c r="N380" s="1"/>
      <c r="O380" s="1"/>
      <c r="P380" s="1"/>
      <c r="Q380" s="1"/>
      <c r="R380" s="1"/>
      <c r="S380" s="1"/>
      <c r="T380" s="1"/>
      <c r="U380" s="1"/>
    </row>
    <row r="381" spans="1:21" ht="9.75" customHeight="1">
      <c r="A381" s="1"/>
      <c r="B381" s="1"/>
      <c r="C381" s="1"/>
      <c r="D381" s="1"/>
      <c r="E381" s="1"/>
      <c r="F381" s="1"/>
      <c r="G381" s="1"/>
      <c r="H381" s="1"/>
      <c r="I381" s="1"/>
      <c r="J381" s="1"/>
      <c r="K381" s="1"/>
      <c r="L381" s="1"/>
      <c r="M381" s="1"/>
      <c r="N381" s="1"/>
      <c r="O381" s="1"/>
      <c r="P381" s="1"/>
      <c r="Q381" s="1"/>
      <c r="R381" s="1"/>
      <c r="S381" s="1"/>
      <c r="T381" s="1"/>
      <c r="U381" s="1"/>
    </row>
    <row r="382" spans="1:21" ht="9.75" customHeight="1">
      <c r="A382" s="1"/>
      <c r="B382" s="1"/>
      <c r="C382" s="1"/>
      <c r="D382" s="1"/>
      <c r="E382" s="1"/>
      <c r="F382" s="1"/>
      <c r="G382" s="1"/>
      <c r="H382" s="1"/>
      <c r="I382" s="1"/>
      <c r="J382" s="1"/>
      <c r="K382" s="1"/>
      <c r="L382" s="1"/>
      <c r="M382" s="1"/>
      <c r="N382" s="1"/>
      <c r="O382" s="1"/>
      <c r="P382" s="1"/>
      <c r="Q382" s="1"/>
      <c r="R382" s="1"/>
      <c r="S382" s="1"/>
      <c r="T382" s="1"/>
      <c r="U382" s="1"/>
    </row>
    <row r="383" spans="1:21" ht="9.75" customHeight="1">
      <c r="A383" s="1"/>
      <c r="B383" s="1"/>
      <c r="C383" s="1"/>
      <c r="D383" s="1"/>
      <c r="E383" s="1"/>
      <c r="F383" s="1"/>
      <c r="G383" s="1"/>
      <c r="H383" s="1"/>
      <c r="I383" s="1"/>
      <c r="J383" s="1"/>
      <c r="K383" s="1"/>
      <c r="L383" s="1"/>
      <c r="M383" s="1"/>
      <c r="N383" s="1"/>
      <c r="O383" s="1"/>
      <c r="P383" s="1"/>
      <c r="Q383" s="1"/>
      <c r="R383" s="1"/>
      <c r="S383" s="1"/>
      <c r="T383" s="1"/>
      <c r="U383" s="1"/>
    </row>
    <row r="384" spans="1:21" ht="9.75" customHeight="1">
      <c r="A384" s="1"/>
      <c r="B384" s="1"/>
      <c r="C384" s="1"/>
      <c r="D384" s="1"/>
      <c r="E384" s="1"/>
      <c r="F384" s="1"/>
      <c r="G384" s="1"/>
      <c r="H384" s="1"/>
      <c r="I384" s="1"/>
      <c r="J384" s="1"/>
      <c r="K384" s="1"/>
      <c r="L384" s="1"/>
      <c r="M384" s="1"/>
      <c r="N384" s="1"/>
      <c r="O384" s="1"/>
      <c r="P384" s="1"/>
      <c r="Q384" s="1"/>
      <c r="R384" s="1"/>
      <c r="S384" s="1"/>
      <c r="T384" s="1"/>
      <c r="U384" s="1"/>
    </row>
    <row r="385" spans="1:21" ht="9.75" customHeight="1">
      <c r="A385" s="1"/>
      <c r="B385" s="1"/>
      <c r="C385" s="1"/>
      <c r="D385" s="1"/>
      <c r="E385" s="1"/>
      <c r="F385" s="1"/>
      <c r="G385" s="1"/>
      <c r="H385" s="1"/>
      <c r="I385" s="1"/>
      <c r="J385" s="1"/>
      <c r="K385" s="1"/>
      <c r="L385" s="1"/>
      <c r="M385" s="1"/>
      <c r="N385" s="1"/>
      <c r="O385" s="1"/>
      <c r="P385" s="1"/>
      <c r="Q385" s="1"/>
      <c r="R385" s="1"/>
      <c r="S385" s="1"/>
      <c r="T385" s="1"/>
      <c r="U385" s="1"/>
    </row>
    <row r="386" spans="1:21" ht="9.75" customHeight="1">
      <c r="A386" s="1"/>
      <c r="B386" s="1"/>
      <c r="C386" s="1"/>
      <c r="D386" s="1"/>
      <c r="E386" s="1"/>
      <c r="F386" s="1"/>
      <c r="G386" s="1"/>
      <c r="H386" s="1"/>
      <c r="I386" s="1"/>
      <c r="J386" s="1"/>
      <c r="K386" s="1"/>
      <c r="L386" s="1"/>
      <c r="M386" s="1"/>
      <c r="N386" s="1"/>
      <c r="O386" s="1"/>
      <c r="P386" s="1"/>
      <c r="Q386" s="1"/>
      <c r="R386" s="1"/>
      <c r="S386" s="1"/>
      <c r="T386" s="1"/>
      <c r="U386" s="1"/>
    </row>
    <row r="387" spans="1:21" ht="9.75" customHeight="1">
      <c r="A387" s="1"/>
      <c r="B387" s="1"/>
      <c r="C387" s="1"/>
      <c r="D387" s="1"/>
      <c r="E387" s="1"/>
      <c r="F387" s="1"/>
      <c r="G387" s="1"/>
      <c r="H387" s="1"/>
      <c r="I387" s="1"/>
      <c r="J387" s="1"/>
      <c r="K387" s="1"/>
      <c r="L387" s="1"/>
      <c r="M387" s="1"/>
      <c r="N387" s="1"/>
      <c r="O387" s="1"/>
      <c r="P387" s="1"/>
      <c r="Q387" s="1"/>
      <c r="R387" s="1"/>
      <c r="S387" s="1"/>
      <c r="T387" s="1"/>
      <c r="U387" s="1"/>
    </row>
    <row r="388" spans="1:21" ht="9.75" customHeight="1">
      <c r="A388" s="1"/>
      <c r="B388" s="1"/>
      <c r="C388" s="1"/>
      <c r="D388" s="1"/>
      <c r="E388" s="1"/>
      <c r="F388" s="1"/>
      <c r="G388" s="1"/>
      <c r="H388" s="1"/>
      <c r="I388" s="1"/>
      <c r="J388" s="1"/>
      <c r="K388" s="1"/>
      <c r="L388" s="1"/>
      <c r="M388" s="1"/>
      <c r="N388" s="1"/>
      <c r="O388" s="1"/>
      <c r="P388" s="1"/>
      <c r="Q388" s="1"/>
      <c r="R388" s="1"/>
      <c r="S388" s="1"/>
      <c r="T388" s="1"/>
      <c r="U388" s="1"/>
    </row>
    <row r="389" spans="1:21" ht="9.75" customHeight="1">
      <c r="A389" s="1"/>
      <c r="B389" s="1"/>
      <c r="C389" s="1"/>
      <c r="D389" s="1"/>
      <c r="E389" s="1"/>
      <c r="F389" s="1"/>
      <c r="G389" s="1"/>
      <c r="H389" s="1"/>
      <c r="I389" s="1"/>
      <c r="J389" s="1"/>
      <c r="K389" s="1"/>
      <c r="L389" s="1"/>
      <c r="M389" s="1"/>
      <c r="N389" s="1"/>
      <c r="O389" s="1"/>
      <c r="P389" s="1"/>
      <c r="Q389" s="1"/>
      <c r="R389" s="1"/>
      <c r="S389" s="1"/>
      <c r="T389" s="1"/>
      <c r="U389" s="1"/>
    </row>
    <row r="390" spans="1:21" ht="9.75" customHeight="1">
      <c r="A390" s="1"/>
      <c r="B390" s="1"/>
      <c r="C390" s="1"/>
      <c r="D390" s="1"/>
      <c r="E390" s="1"/>
      <c r="F390" s="1"/>
      <c r="G390" s="1"/>
      <c r="H390" s="1"/>
      <c r="I390" s="1"/>
      <c r="J390" s="1"/>
      <c r="K390" s="1"/>
      <c r="L390" s="1"/>
      <c r="M390" s="1"/>
      <c r="N390" s="1"/>
      <c r="O390" s="1"/>
      <c r="P390" s="1"/>
      <c r="Q390" s="1"/>
      <c r="R390" s="1"/>
      <c r="S390" s="1"/>
      <c r="T390" s="1"/>
      <c r="U390" s="1"/>
    </row>
    <row r="391" spans="1:21" ht="9.75" customHeight="1">
      <c r="A391" s="1"/>
      <c r="B391" s="1"/>
      <c r="C391" s="1"/>
      <c r="D391" s="1"/>
      <c r="E391" s="1"/>
      <c r="F391" s="1"/>
      <c r="G391" s="1"/>
      <c r="H391" s="1"/>
      <c r="I391" s="1"/>
      <c r="J391" s="1"/>
      <c r="K391" s="1"/>
      <c r="L391" s="1"/>
      <c r="M391" s="1"/>
      <c r="N391" s="1"/>
      <c r="O391" s="1"/>
      <c r="P391" s="1"/>
      <c r="Q391" s="1"/>
      <c r="R391" s="1"/>
      <c r="S391" s="1"/>
      <c r="T391" s="1"/>
      <c r="U391" s="1"/>
    </row>
    <row r="392" spans="1:21" ht="9.75" customHeight="1">
      <c r="A392" s="1"/>
      <c r="B392" s="1"/>
      <c r="C392" s="1"/>
      <c r="D392" s="1"/>
      <c r="E392" s="1"/>
      <c r="F392" s="1"/>
      <c r="G392" s="1"/>
      <c r="H392" s="1"/>
      <c r="I392" s="1"/>
      <c r="J392" s="1"/>
      <c r="K392" s="1"/>
      <c r="L392" s="1"/>
      <c r="M392" s="1"/>
      <c r="N392" s="1"/>
      <c r="O392" s="1"/>
      <c r="P392" s="1"/>
      <c r="Q392" s="1"/>
      <c r="R392" s="1"/>
      <c r="S392" s="1"/>
      <c r="T392" s="1"/>
      <c r="U392" s="1"/>
    </row>
    <row r="393" spans="1:21" ht="9.75" customHeight="1">
      <c r="A393" s="1"/>
      <c r="B393" s="1"/>
      <c r="C393" s="1"/>
      <c r="D393" s="1"/>
      <c r="E393" s="1"/>
      <c r="F393" s="1"/>
      <c r="G393" s="1"/>
      <c r="H393" s="1"/>
      <c r="I393" s="1"/>
      <c r="J393" s="1"/>
      <c r="K393" s="1"/>
      <c r="L393" s="1"/>
      <c r="M393" s="1"/>
      <c r="N393" s="1"/>
      <c r="O393" s="1"/>
      <c r="P393" s="1"/>
      <c r="Q393" s="1"/>
      <c r="R393" s="1"/>
      <c r="S393" s="1"/>
      <c r="T393" s="1"/>
      <c r="U393" s="1"/>
    </row>
    <row r="394" spans="1:21" ht="9.75" customHeight="1">
      <c r="A394" s="1"/>
      <c r="B394" s="1"/>
      <c r="C394" s="1"/>
      <c r="D394" s="1"/>
      <c r="E394" s="1"/>
      <c r="F394" s="1"/>
      <c r="G394" s="1"/>
      <c r="H394" s="1"/>
      <c r="I394" s="1"/>
      <c r="J394" s="1"/>
      <c r="K394" s="1"/>
      <c r="L394" s="1"/>
      <c r="M394" s="1"/>
      <c r="N394" s="1"/>
      <c r="O394" s="1"/>
      <c r="P394" s="1"/>
      <c r="Q394" s="1"/>
      <c r="R394" s="1"/>
      <c r="S394" s="1"/>
      <c r="T394" s="1"/>
      <c r="U394" s="1"/>
    </row>
    <row r="395" spans="1:21" ht="9.75" customHeight="1">
      <c r="A395" s="1"/>
      <c r="B395" s="1"/>
      <c r="C395" s="1"/>
      <c r="D395" s="1"/>
      <c r="E395" s="1"/>
      <c r="F395" s="1"/>
      <c r="G395" s="1"/>
      <c r="H395" s="1"/>
      <c r="I395" s="1"/>
      <c r="J395" s="1"/>
      <c r="K395" s="1"/>
      <c r="L395" s="1"/>
      <c r="M395" s="1"/>
      <c r="N395" s="1"/>
      <c r="O395" s="1"/>
      <c r="P395" s="1"/>
      <c r="Q395" s="1"/>
      <c r="R395" s="1"/>
      <c r="S395" s="1"/>
      <c r="T395" s="1"/>
      <c r="U395" s="1"/>
    </row>
    <row r="396" spans="1:21" ht="9.75" customHeight="1">
      <c r="A396" s="1"/>
      <c r="B396" s="1"/>
      <c r="C396" s="1"/>
      <c r="D396" s="1"/>
      <c r="E396" s="1"/>
      <c r="F396" s="1"/>
      <c r="G396" s="1"/>
      <c r="H396" s="1"/>
      <c r="I396" s="1"/>
      <c r="J396" s="1"/>
      <c r="K396" s="1"/>
      <c r="L396" s="1"/>
      <c r="M396" s="1"/>
      <c r="N396" s="1"/>
      <c r="O396" s="1"/>
      <c r="P396" s="1"/>
      <c r="Q396" s="1"/>
      <c r="R396" s="1"/>
      <c r="S396" s="1"/>
      <c r="T396" s="1"/>
      <c r="U396" s="1"/>
    </row>
    <row r="397" spans="1:21" ht="9.75" customHeight="1">
      <c r="A397" s="1"/>
      <c r="B397" s="1"/>
      <c r="C397" s="1"/>
      <c r="D397" s="1"/>
      <c r="E397" s="1"/>
      <c r="F397" s="1"/>
      <c r="G397" s="1"/>
      <c r="H397" s="1"/>
      <c r="I397" s="1"/>
      <c r="J397" s="1"/>
      <c r="K397" s="1"/>
      <c r="L397" s="1"/>
      <c r="M397" s="1"/>
      <c r="N397" s="1"/>
      <c r="O397" s="1"/>
      <c r="P397" s="1"/>
      <c r="Q397" s="1"/>
      <c r="R397" s="1"/>
      <c r="S397" s="1"/>
      <c r="T397" s="1"/>
      <c r="U397" s="1"/>
    </row>
    <row r="398" spans="1:21" ht="9.75" customHeight="1">
      <c r="A398" s="1"/>
      <c r="B398" s="1"/>
      <c r="C398" s="1"/>
      <c r="D398" s="1"/>
      <c r="E398" s="1"/>
      <c r="F398" s="1"/>
      <c r="G398" s="1"/>
      <c r="H398" s="1"/>
      <c r="I398" s="1"/>
      <c r="J398" s="1"/>
      <c r="K398" s="1"/>
      <c r="L398" s="1"/>
      <c r="M398" s="1"/>
      <c r="N398" s="1"/>
      <c r="O398" s="1"/>
      <c r="P398" s="1"/>
      <c r="Q398" s="1"/>
      <c r="R398" s="1"/>
      <c r="S398" s="1"/>
      <c r="T398" s="1"/>
      <c r="U398" s="1"/>
    </row>
    <row r="399" spans="1:21" ht="9.75" customHeight="1">
      <c r="A399" s="1"/>
      <c r="B399" s="1"/>
      <c r="C399" s="1"/>
      <c r="D399" s="1"/>
      <c r="E399" s="1"/>
      <c r="F399" s="1"/>
      <c r="G399" s="1"/>
      <c r="H399" s="1"/>
      <c r="I399" s="1"/>
      <c r="J399" s="1"/>
      <c r="K399" s="1"/>
      <c r="L399" s="1"/>
      <c r="M399" s="1"/>
      <c r="N399" s="1"/>
      <c r="O399" s="1"/>
      <c r="P399" s="1"/>
      <c r="Q399" s="1"/>
      <c r="R399" s="1"/>
      <c r="S399" s="1"/>
      <c r="T399" s="1"/>
      <c r="U399" s="1"/>
    </row>
    <row r="400" spans="1:21" ht="9.75" customHeight="1">
      <c r="A400" s="1"/>
      <c r="B400" s="1"/>
      <c r="C400" s="1"/>
      <c r="D400" s="1"/>
      <c r="E400" s="1"/>
      <c r="F400" s="1"/>
      <c r="G400" s="1"/>
      <c r="H400" s="1"/>
      <c r="I400" s="1"/>
      <c r="J400" s="1"/>
      <c r="K400" s="1"/>
      <c r="L400" s="1"/>
      <c r="M400" s="1"/>
      <c r="N400" s="1"/>
      <c r="O400" s="1"/>
      <c r="P400" s="1"/>
      <c r="Q400" s="1"/>
      <c r="R400" s="1"/>
      <c r="S400" s="1"/>
      <c r="T400" s="1"/>
      <c r="U400" s="1"/>
    </row>
    <row r="401" spans="1:21" ht="9.75" customHeight="1">
      <c r="A401" s="1"/>
      <c r="B401" s="1"/>
      <c r="C401" s="1"/>
      <c r="D401" s="1"/>
      <c r="E401" s="1"/>
      <c r="F401" s="1"/>
      <c r="G401" s="1"/>
      <c r="H401" s="1"/>
      <c r="I401" s="1"/>
      <c r="J401" s="1"/>
      <c r="K401" s="1"/>
      <c r="L401" s="1"/>
      <c r="M401" s="1"/>
      <c r="N401" s="1"/>
      <c r="O401" s="1"/>
      <c r="P401" s="1"/>
      <c r="Q401" s="1"/>
      <c r="R401" s="1"/>
      <c r="S401" s="1"/>
      <c r="T401" s="1"/>
      <c r="U401" s="1"/>
    </row>
    <row r="402" spans="1:21" ht="9.75" customHeight="1">
      <c r="A402" s="1"/>
      <c r="B402" s="1"/>
      <c r="C402" s="1"/>
      <c r="D402" s="1"/>
      <c r="E402" s="1"/>
      <c r="F402" s="1"/>
      <c r="G402" s="1"/>
      <c r="H402" s="1"/>
      <c r="I402" s="1"/>
      <c r="J402" s="1"/>
      <c r="K402" s="1"/>
      <c r="L402" s="1"/>
      <c r="M402" s="1"/>
      <c r="N402" s="1"/>
      <c r="O402" s="1"/>
      <c r="P402" s="1"/>
      <c r="Q402" s="1"/>
      <c r="R402" s="1"/>
      <c r="S402" s="1"/>
      <c r="T402" s="1"/>
      <c r="U402" s="1"/>
    </row>
    <row r="403" spans="1:21" ht="9.75" customHeight="1">
      <c r="A403" s="1"/>
      <c r="B403" s="1"/>
      <c r="C403" s="1"/>
      <c r="D403" s="1"/>
      <c r="E403" s="1"/>
      <c r="F403" s="1"/>
      <c r="G403" s="1"/>
      <c r="H403" s="1"/>
      <c r="I403" s="1"/>
      <c r="J403" s="1"/>
      <c r="K403" s="1"/>
      <c r="L403" s="1"/>
      <c r="M403" s="1"/>
      <c r="N403" s="1"/>
      <c r="O403" s="1"/>
      <c r="P403" s="1"/>
      <c r="Q403" s="1"/>
      <c r="R403" s="1"/>
      <c r="S403" s="1"/>
      <c r="T403" s="1"/>
      <c r="U403" s="1"/>
    </row>
    <row r="404" spans="1:21" ht="9.75" customHeight="1">
      <c r="A404" s="1"/>
      <c r="B404" s="1"/>
      <c r="C404" s="1"/>
      <c r="D404" s="1"/>
      <c r="E404" s="1"/>
      <c r="F404" s="1"/>
      <c r="G404" s="1"/>
      <c r="H404" s="1"/>
      <c r="I404" s="1"/>
      <c r="J404" s="1"/>
      <c r="K404" s="1"/>
      <c r="L404" s="1"/>
      <c r="M404" s="1"/>
      <c r="N404" s="1"/>
      <c r="O404" s="1"/>
      <c r="P404" s="1"/>
      <c r="Q404" s="1"/>
      <c r="R404" s="1"/>
      <c r="S404" s="1"/>
      <c r="T404" s="1"/>
      <c r="U404" s="1"/>
    </row>
    <row r="405" spans="1:21" ht="9.75" customHeight="1">
      <c r="A405" s="1"/>
      <c r="B405" s="1"/>
      <c r="C405" s="1"/>
      <c r="D405" s="1"/>
      <c r="E405" s="1"/>
      <c r="F405" s="1"/>
      <c r="G405" s="1"/>
      <c r="H405" s="1"/>
      <c r="I405" s="1"/>
      <c r="J405" s="1"/>
      <c r="K405" s="1"/>
      <c r="L405" s="1"/>
      <c r="M405" s="1"/>
      <c r="N405" s="1"/>
      <c r="O405" s="1"/>
      <c r="P405" s="1"/>
      <c r="Q405" s="1"/>
      <c r="R405" s="1"/>
      <c r="S405" s="1"/>
      <c r="T405" s="1"/>
      <c r="U405" s="1"/>
    </row>
    <row r="406" spans="1:21" ht="9.75" customHeight="1">
      <c r="A406" s="1"/>
      <c r="B406" s="1"/>
      <c r="C406" s="1"/>
      <c r="D406" s="1"/>
      <c r="E406" s="1"/>
      <c r="F406" s="1"/>
      <c r="G406" s="1"/>
      <c r="H406" s="1"/>
      <c r="I406" s="1"/>
      <c r="J406" s="1"/>
      <c r="K406" s="1"/>
      <c r="L406" s="1"/>
      <c r="M406" s="1"/>
      <c r="N406" s="1"/>
      <c r="O406" s="1"/>
      <c r="P406" s="1"/>
      <c r="Q406" s="1"/>
      <c r="R406" s="1"/>
      <c r="S406" s="1"/>
      <c r="T406" s="1"/>
      <c r="U406" s="1"/>
    </row>
    <row r="407" spans="1:21" ht="9.75" customHeight="1">
      <c r="A407" s="1"/>
      <c r="B407" s="1"/>
      <c r="C407" s="1"/>
      <c r="D407" s="1"/>
      <c r="E407" s="1"/>
      <c r="F407" s="1"/>
      <c r="G407" s="1"/>
      <c r="H407" s="1"/>
      <c r="I407" s="1"/>
      <c r="J407" s="1"/>
      <c r="K407" s="1"/>
      <c r="L407" s="1"/>
      <c r="M407" s="1"/>
      <c r="N407" s="1"/>
      <c r="O407" s="1"/>
      <c r="P407" s="1"/>
      <c r="Q407" s="1"/>
      <c r="R407" s="1"/>
      <c r="S407" s="1"/>
      <c r="T407" s="1"/>
      <c r="U407" s="1"/>
    </row>
    <row r="408" spans="1:21" ht="9.75" customHeight="1">
      <c r="A408" s="1"/>
      <c r="B408" s="1"/>
      <c r="C408" s="1"/>
      <c r="D408" s="1"/>
      <c r="E408" s="1"/>
      <c r="F408" s="1"/>
      <c r="G408" s="1"/>
      <c r="H408" s="1"/>
      <c r="I408" s="1"/>
      <c r="J408" s="1"/>
      <c r="K408" s="1"/>
      <c r="L408" s="1"/>
      <c r="M408" s="1"/>
      <c r="N408" s="1"/>
      <c r="O408" s="1"/>
      <c r="P408" s="1"/>
      <c r="Q408" s="1"/>
      <c r="R408" s="1"/>
      <c r="S408" s="1"/>
      <c r="T408" s="1"/>
      <c r="U408" s="1"/>
    </row>
    <row r="409" spans="1:21" ht="9.75" customHeight="1">
      <c r="A409" s="1"/>
      <c r="B409" s="1"/>
      <c r="C409" s="1"/>
      <c r="D409" s="1"/>
      <c r="E409" s="1"/>
      <c r="F409" s="1"/>
      <c r="G409" s="1"/>
      <c r="H409" s="1"/>
      <c r="I409" s="1"/>
      <c r="J409" s="1"/>
      <c r="K409" s="1"/>
      <c r="L409" s="1"/>
      <c r="M409" s="1"/>
      <c r="N409" s="1"/>
      <c r="O409" s="1"/>
      <c r="P409" s="1"/>
      <c r="Q409" s="1"/>
      <c r="R409" s="1"/>
      <c r="S409" s="1"/>
      <c r="T409" s="1"/>
      <c r="U409" s="1"/>
    </row>
    <row r="410" spans="1:21" ht="9.75" customHeight="1">
      <c r="A410" s="1"/>
      <c r="B410" s="1"/>
      <c r="C410" s="1"/>
      <c r="D410" s="1"/>
      <c r="E410" s="1"/>
      <c r="F410" s="1"/>
      <c r="G410" s="1"/>
      <c r="H410" s="1"/>
      <c r="I410" s="1"/>
      <c r="J410" s="1"/>
      <c r="K410" s="1"/>
      <c r="L410" s="1"/>
      <c r="M410" s="1"/>
      <c r="N410" s="1"/>
      <c r="O410" s="1"/>
      <c r="P410" s="1"/>
      <c r="Q410" s="1"/>
      <c r="R410" s="1"/>
      <c r="S410" s="1"/>
      <c r="T410" s="1"/>
      <c r="U410" s="1"/>
    </row>
    <row r="411" spans="1:21" ht="9.75" customHeight="1">
      <c r="A411" s="1"/>
      <c r="B411" s="1"/>
      <c r="C411" s="1"/>
      <c r="D411" s="1"/>
      <c r="E411" s="1"/>
      <c r="F411" s="1"/>
      <c r="G411" s="1"/>
      <c r="H411" s="1"/>
      <c r="I411" s="1"/>
      <c r="J411" s="1"/>
      <c r="K411" s="1"/>
      <c r="L411" s="1"/>
      <c r="M411" s="1"/>
      <c r="N411" s="1"/>
      <c r="O411" s="1"/>
      <c r="P411" s="1"/>
      <c r="Q411" s="1"/>
      <c r="R411" s="1"/>
      <c r="S411" s="1"/>
      <c r="T411" s="1"/>
      <c r="U411" s="1"/>
    </row>
    <row r="412" spans="1:21" ht="9.75" customHeight="1">
      <c r="A412" s="1"/>
      <c r="B412" s="1"/>
      <c r="C412" s="1"/>
      <c r="D412" s="1"/>
      <c r="E412" s="1"/>
      <c r="F412" s="1"/>
      <c r="G412" s="1"/>
      <c r="H412" s="1"/>
      <c r="I412" s="1"/>
      <c r="J412" s="1"/>
      <c r="K412" s="1"/>
      <c r="L412" s="1"/>
      <c r="M412" s="1"/>
      <c r="N412" s="1"/>
      <c r="O412" s="1"/>
      <c r="P412" s="1"/>
      <c r="Q412" s="1"/>
      <c r="R412" s="1"/>
      <c r="S412" s="1"/>
      <c r="T412" s="1"/>
      <c r="U412" s="1"/>
    </row>
    <row r="413" spans="1:21" ht="9.75" customHeight="1">
      <c r="A413" s="1"/>
      <c r="B413" s="1"/>
      <c r="C413" s="1"/>
      <c r="D413" s="1"/>
      <c r="E413" s="1"/>
      <c r="F413" s="1"/>
      <c r="G413" s="1"/>
      <c r="H413" s="1"/>
      <c r="I413" s="1"/>
      <c r="J413" s="1"/>
      <c r="K413" s="1"/>
      <c r="L413" s="1"/>
      <c r="M413" s="1"/>
      <c r="N413" s="1"/>
      <c r="O413" s="1"/>
      <c r="P413" s="1"/>
      <c r="Q413" s="1"/>
      <c r="R413" s="1"/>
      <c r="S413" s="1"/>
      <c r="T413" s="1"/>
      <c r="U413" s="1"/>
    </row>
    <row r="414" spans="1:21" ht="9.75" customHeight="1">
      <c r="A414" s="1"/>
      <c r="B414" s="1"/>
      <c r="C414" s="1"/>
      <c r="D414" s="1"/>
      <c r="E414" s="1"/>
      <c r="F414" s="1"/>
      <c r="G414" s="1"/>
      <c r="H414" s="1"/>
      <c r="I414" s="1"/>
      <c r="J414" s="1"/>
      <c r="K414" s="1"/>
      <c r="L414" s="1"/>
      <c r="M414" s="1"/>
      <c r="N414" s="1"/>
      <c r="O414" s="1"/>
      <c r="P414" s="1"/>
      <c r="Q414" s="1"/>
      <c r="R414" s="1"/>
      <c r="S414" s="1"/>
      <c r="T414" s="1"/>
      <c r="U414" s="1"/>
    </row>
    <row r="415" spans="1:21" ht="9.75" customHeight="1">
      <c r="A415" s="1"/>
      <c r="B415" s="1"/>
      <c r="C415" s="1"/>
      <c r="D415" s="1"/>
      <c r="E415" s="1"/>
      <c r="F415" s="1"/>
      <c r="G415" s="1"/>
      <c r="H415" s="1"/>
      <c r="I415" s="1"/>
      <c r="J415" s="1"/>
      <c r="K415" s="1"/>
      <c r="L415" s="1"/>
      <c r="M415" s="1"/>
      <c r="N415" s="1"/>
      <c r="O415" s="1"/>
      <c r="P415" s="1"/>
      <c r="Q415" s="1"/>
      <c r="R415" s="1"/>
      <c r="S415" s="1"/>
      <c r="T415" s="1"/>
      <c r="U415" s="1"/>
    </row>
    <row r="416" spans="1:21" ht="9.75" customHeight="1">
      <c r="A416" s="1"/>
      <c r="B416" s="1"/>
      <c r="C416" s="1"/>
      <c r="D416" s="1"/>
      <c r="E416" s="1"/>
      <c r="F416" s="1"/>
      <c r="G416" s="1"/>
      <c r="H416" s="1"/>
      <c r="I416" s="1"/>
      <c r="J416" s="1"/>
      <c r="K416" s="1"/>
      <c r="L416" s="1"/>
      <c r="M416" s="1"/>
      <c r="N416" s="1"/>
      <c r="O416" s="1"/>
      <c r="P416" s="1"/>
      <c r="Q416" s="1"/>
      <c r="R416" s="1"/>
      <c r="S416" s="1"/>
      <c r="T416" s="1"/>
      <c r="U416" s="1"/>
    </row>
    <row r="417" spans="1:21" ht="9.75" customHeight="1">
      <c r="A417" s="1"/>
      <c r="B417" s="1"/>
      <c r="C417" s="1"/>
      <c r="D417" s="1"/>
      <c r="E417" s="1"/>
      <c r="F417" s="1"/>
      <c r="G417" s="1"/>
      <c r="H417" s="1"/>
      <c r="I417" s="1"/>
      <c r="J417" s="1"/>
      <c r="K417" s="1"/>
      <c r="L417" s="1"/>
      <c r="M417" s="1"/>
      <c r="N417" s="1"/>
      <c r="O417" s="1"/>
      <c r="P417" s="1"/>
      <c r="Q417" s="1"/>
      <c r="R417" s="1"/>
      <c r="S417" s="1"/>
      <c r="T417" s="1"/>
      <c r="U417" s="1"/>
    </row>
    <row r="418" spans="1:21" ht="9.75" customHeight="1">
      <c r="A418" s="1"/>
      <c r="B418" s="1"/>
      <c r="C418" s="1"/>
      <c r="D418" s="1"/>
      <c r="E418" s="1"/>
      <c r="F418" s="1"/>
      <c r="G418" s="1"/>
      <c r="H418" s="1"/>
      <c r="I418" s="1"/>
      <c r="J418" s="1"/>
      <c r="K418" s="1"/>
      <c r="L418" s="1"/>
      <c r="M418" s="1"/>
      <c r="N418" s="1"/>
      <c r="O418" s="1"/>
      <c r="P418" s="1"/>
      <c r="Q418" s="1"/>
      <c r="R418" s="1"/>
      <c r="S418" s="1"/>
      <c r="T418" s="1"/>
      <c r="U418" s="1"/>
    </row>
    <row r="419" spans="1:21" ht="9.75" customHeight="1">
      <c r="A419" s="1"/>
      <c r="B419" s="1"/>
      <c r="C419" s="1"/>
      <c r="D419" s="1"/>
      <c r="E419" s="1"/>
      <c r="F419" s="1"/>
      <c r="G419" s="1"/>
      <c r="H419" s="1"/>
      <c r="I419" s="1"/>
      <c r="J419" s="1"/>
      <c r="K419" s="1"/>
      <c r="L419" s="1"/>
      <c r="M419" s="1"/>
      <c r="N419" s="1"/>
      <c r="O419" s="1"/>
      <c r="P419" s="1"/>
      <c r="Q419" s="1"/>
      <c r="R419" s="1"/>
      <c r="S419" s="1"/>
      <c r="T419" s="1"/>
      <c r="U419" s="1"/>
    </row>
    <row r="420" spans="1:21" ht="9.75" customHeight="1">
      <c r="A420" s="1"/>
      <c r="B420" s="1"/>
      <c r="C420" s="1"/>
      <c r="D420" s="1"/>
      <c r="E420" s="1"/>
      <c r="F420" s="1"/>
      <c r="G420" s="1"/>
      <c r="H420" s="1"/>
      <c r="I420" s="1"/>
      <c r="J420" s="1"/>
      <c r="K420" s="1"/>
      <c r="L420" s="1"/>
      <c r="M420" s="1"/>
      <c r="N420" s="1"/>
      <c r="O420" s="1"/>
      <c r="P420" s="1"/>
      <c r="Q420" s="1"/>
      <c r="R420" s="1"/>
      <c r="S420" s="1"/>
      <c r="T420" s="1"/>
      <c r="U420" s="1"/>
    </row>
    <row r="421" spans="1:21" ht="9.75" customHeight="1">
      <c r="A421" s="1"/>
      <c r="B421" s="1"/>
      <c r="C421" s="1"/>
      <c r="D421" s="1"/>
      <c r="E421" s="1"/>
      <c r="F421" s="1"/>
      <c r="G421" s="1"/>
      <c r="H421" s="1"/>
      <c r="I421" s="1"/>
      <c r="J421" s="1"/>
      <c r="K421" s="1"/>
      <c r="L421" s="1"/>
      <c r="M421" s="1"/>
      <c r="N421" s="1"/>
      <c r="O421" s="1"/>
      <c r="P421" s="1"/>
      <c r="Q421" s="1"/>
      <c r="R421" s="1"/>
      <c r="S421" s="1"/>
      <c r="T421" s="1"/>
      <c r="U421" s="1"/>
    </row>
    <row r="422" spans="1:21" ht="9.75" customHeight="1">
      <c r="A422" s="1"/>
      <c r="B422" s="1"/>
      <c r="C422" s="1"/>
      <c r="D422" s="1"/>
      <c r="E422" s="1"/>
      <c r="F422" s="1"/>
      <c r="G422" s="1"/>
      <c r="H422" s="1"/>
      <c r="I422" s="1"/>
      <c r="J422" s="1"/>
      <c r="K422" s="1"/>
      <c r="L422" s="1"/>
      <c r="M422" s="1"/>
      <c r="N422" s="1"/>
      <c r="O422" s="1"/>
      <c r="P422" s="1"/>
      <c r="Q422" s="1"/>
      <c r="R422" s="1"/>
      <c r="S422" s="1"/>
      <c r="T422" s="1"/>
      <c r="U422" s="1"/>
    </row>
    <row r="423" spans="1:21" ht="9.75" customHeight="1">
      <c r="A423" s="1"/>
      <c r="B423" s="1"/>
      <c r="C423" s="1"/>
      <c r="D423" s="1"/>
      <c r="E423" s="1"/>
      <c r="F423" s="1"/>
      <c r="G423" s="1"/>
      <c r="H423" s="1"/>
      <c r="I423" s="1"/>
      <c r="J423" s="1"/>
      <c r="K423" s="1"/>
      <c r="L423" s="1"/>
      <c r="M423" s="1"/>
      <c r="N423" s="1"/>
      <c r="O423" s="1"/>
      <c r="P423" s="1"/>
      <c r="Q423" s="1"/>
      <c r="R423" s="1"/>
      <c r="S423" s="1"/>
      <c r="T423" s="1"/>
      <c r="U423" s="1"/>
    </row>
    <row r="424" spans="1:21" ht="9.75" customHeight="1">
      <c r="A424" s="1"/>
      <c r="B424" s="1"/>
      <c r="C424" s="1"/>
      <c r="D424" s="1"/>
      <c r="E424" s="1"/>
      <c r="F424" s="1"/>
      <c r="G424" s="1"/>
      <c r="H424" s="1"/>
      <c r="I424" s="1"/>
      <c r="J424" s="1"/>
      <c r="K424" s="1"/>
      <c r="L424" s="1"/>
      <c r="M424" s="1"/>
      <c r="N424" s="1"/>
      <c r="O424" s="1"/>
      <c r="P424" s="1"/>
      <c r="Q424" s="1"/>
      <c r="R424" s="1"/>
      <c r="S424" s="1"/>
      <c r="T424" s="1"/>
      <c r="U424" s="1"/>
    </row>
    <row r="425" spans="1:21" ht="9.75" customHeight="1">
      <c r="A425" s="1"/>
      <c r="B425" s="1"/>
      <c r="C425" s="1"/>
      <c r="D425" s="1"/>
      <c r="E425" s="1"/>
      <c r="F425" s="1"/>
      <c r="G425" s="1"/>
      <c r="H425" s="1"/>
      <c r="I425" s="1"/>
      <c r="J425" s="1"/>
      <c r="K425" s="1"/>
      <c r="L425" s="1"/>
      <c r="M425" s="1"/>
      <c r="N425" s="1"/>
      <c r="O425" s="1"/>
      <c r="P425" s="1"/>
      <c r="Q425" s="1"/>
      <c r="R425" s="1"/>
      <c r="S425" s="1"/>
      <c r="T425" s="1"/>
      <c r="U425" s="1"/>
    </row>
    <row r="426" spans="1:21" ht="9.75" customHeight="1">
      <c r="A426" s="1"/>
      <c r="B426" s="1"/>
      <c r="C426" s="1"/>
      <c r="D426" s="1"/>
      <c r="E426" s="1"/>
      <c r="F426" s="1"/>
      <c r="G426" s="1"/>
      <c r="H426" s="1"/>
      <c r="I426" s="1"/>
      <c r="J426" s="1"/>
      <c r="K426" s="1"/>
      <c r="L426" s="1"/>
      <c r="M426" s="1"/>
      <c r="N426" s="1"/>
      <c r="O426" s="1"/>
      <c r="P426" s="1"/>
      <c r="Q426" s="1"/>
      <c r="R426" s="1"/>
      <c r="S426" s="1"/>
      <c r="T426" s="1"/>
      <c r="U426" s="1"/>
    </row>
    <row r="427" spans="1:21" ht="9.75" customHeight="1">
      <c r="A427" s="1"/>
      <c r="B427" s="1"/>
      <c r="C427" s="1"/>
      <c r="D427" s="1"/>
      <c r="E427" s="1"/>
      <c r="F427" s="1"/>
      <c r="G427" s="1"/>
      <c r="H427" s="1"/>
      <c r="I427" s="1"/>
      <c r="J427" s="1"/>
      <c r="K427" s="1"/>
      <c r="L427" s="1"/>
      <c r="M427" s="1"/>
      <c r="N427" s="1"/>
      <c r="O427" s="1"/>
      <c r="P427" s="1"/>
      <c r="Q427" s="1"/>
      <c r="R427" s="1"/>
      <c r="S427" s="1"/>
      <c r="T427" s="1"/>
      <c r="U427" s="1"/>
    </row>
    <row r="428" spans="1:21" ht="9.75" customHeight="1">
      <c r="A428" s="1"/>
      <c r="B428" s="1"/>
      <c r="C428" s="1"/>
      <c r="D428" s="1"/>
      <c r="E428" s="1"/>
      <c r="F428" s="1"/>
      <c r="G428" s="1"/>
      <c r="H428" s="1"/>
      <c r="I428" s="1"/>
      <c r="J428" s="1"/>
      <c r="K428" s="1"/>
      <c r="L428" s="1"/>
      <c r="M428" s="1"/>
      <c r="N428" s="1"/>
      <c r="O428" s="1"/>
      <c r="P428" s="1"/>
      <c r="Q428" s="1"/>
      <c r="R428" s="1"/>
      <c r="S428" s="1"/>
      <c r="T428" s="1"/>
      <c r="U428" s="1"/>
    </row>
    <row r="429" spans="1:21" ht="9.75" customHeight="1">
      <c r="A429" s="1"/>
      <c r="B429" s="1"/>
      <c r="C429" s="1"/>
      <c r="D429" s="1"/>
      <c r="E429" s="1"/>
      <c r="F429" s="1"/>
      <c r="G429" s="1"/>
      <c r="H429" s="1"/>
      <c r="I429" s="1"/>
      <c r="J429" s="1"/>
      <c r="K429" s="1"/>
      <c r="L429" s="1"/>
      <c r="M429" s="1"/>
      <c r="N429" s="1"/>
      <c r="O429" s="1"/>
      <c r="P429" s="1"/>
      <c r="Q429" s="1"/>
      <c r="R429" s="1"/>
      <c r="S429" s="1"/>
      <c r="T429" s="1"/>
      <c r="U429" s="1"/>
    </row>
    <row r="430" spans="1:21" ht="9.75" customHeight="1">
      <c r="A430" s="1"/>
      <c r="B430" s="1"/>
      <c r="C430" s="1"/>
      <c r="D430" s="1"/>
      <c r="E430" s="1"/>
      <c r="F430" s="1"/>
      <c r="G430" s="1"/>
      <c r="H430" s="1"/>
      <c r="I430" s="1"/>
      <c r="J430" s="1"/>
      <c r="K430" s="1"/>
      <c r="L430" s="1"/>
      <c r="M430" s="1"/>
      <c r="N430" s="1"/>
      <c r="O430" s="1"/>
      <c r="P430" s="1"/>
      <c r="Q430" s="1"/>
      <c r="R430" s="1"/>
      <c r="S430" s="1"/>
      <c r="T430" s="1"/>
      <c r="U430" s="1"/>
    </row>
    <row r="431" spans="1:21" ht="9.75" customHeight="1">
      <c r="A431" s="1"/>
      <c r="B431" s="1"/>
      <c r="C431" s="1"/>
      <c r="D431" s="1"/>
      <c r="E431" s="1"/>
      <c r="F431" s="1"/>
      <c r="G431" s="1"/>
      <c r="H431" s="1"/>
      <c r="I431" s="1"/>
      <c r="J431" s="1"/>
      <c r="K431" s="1"/>
      <c r="L431" s="1"/>
      <c r="M431" s="1"/>
      <c r="N431" s="1"/>
      <c r="O431" s="1"/>
      <c r="P431" s="1"/>
      <c r="Q431" s="1"/>
      <c r="R431" s="1"/>
      <c r="S431" s="1"/>
      <c r="T431" s="1"/>
      <c r="U431" s="1"/>
    </row>
    <row r="432" spans="1:21" ht="9.75" customHeight="1">
      <c r="A432" s="1"/>
      <c r="B432" s="1"/>
      <c r="C432" s="1"/>
      <c r="D432" s="1"/>
      <c r="E432" s="1"/>
      <c r="F432" s="1"/>
      <c r="G432" s="1"/>
      <c r="H432" s="1"/>
      <c r="I432" s="1"/>
      <c r="J432" s="1"/>
      <c r="K432" s="1"/>
      <c r="L432" s="1"/>
      <c r="M432" s="1"/>
      <c r="N432" s="1"/>
      <c r="O432" s="1"/>
      <c r="P432" s="1"/>
      <c r="Q432" s="1"/>
      <c r="R432" s="1"/>
      <c r="S432" s="1"/>
      <c r="T432" s="1"/>
      <c r="U432" s="1"/>
    </row>
    <row r="433" spans="1:21" ht="9.75" customHeight="1">
      <c r="A433" s="1"/>
      <c r="B433" s="1"/>
      <c r="C433" s="1"/>
      <c r="D433" s="1"/>
      <c r="E433" s="1"/>
      <c r="F433" s="1"/>
      <c r="G433" s="1"/>
      <c r="H433" s="1"/>
      <c r="I433" s="1"/>
      <c r="J433" s="1"/>
      <c r="K433" s="1"/>
      <c r="L433" s="1"/>
      <c r="M433" s="1"/>
      <c r="N433" s="1"/>
      <c r="O433" s="1"/>
      <c r="P433" s="1"/>
      <c r="Q433" s="1"/>
      <c r="R433" s="1"/>
      <c r="S433" s="1"/>
      <c r="T433" s="1"/>
      <c r="U433" s="1"/>
    </row>
    <row r="434" spans="1:21" ht="9.75" customHeight="1">
      <c r="A434" s="1"/>
      <c r="B434" s="1"/>
      <c r="C434" s="1"/>
      <c r="D434" s="1"/>
      <c r="E434" s="1"/>
      <c r="F434" s="1"/>
      <c r="G434" s="1"/>
      <c r="H434" s="1"/>
      <c r="I434" s="1"/>
      <c r="J434" s="1"/>
      <c r="K434" s="1"/>
      <c r="L434" s="1"/>
      <c r="M434" s="1"/>
      <c r="N434" s="1"/>
      <c r="O434" s="1"/>
      <c r="P434" s="1"/>
      <c r="Q434" s="1"/>
      <c r="R434" s="1"/>
      <c r="S434" s="1"/>
      <c r="T434" s="1"/>
      <c r="U434" s="1"/>
    </row>
    <row r="435" spans="1:21" ht="9.75" customHeight="1">
      <c r="A435" s="1"/>
      <c r="B435" s="1"/>
      <c r="C435" s="1"/>
      <c r="D435" s="1"/>
      <c r="E435" s="1"/>
      <c r="F435" s="1"/>
      <c r="G435" s="1"/>
      <c r="H435" s="1"/>
      <c r="I435" s="1"/>
      <c r="J435" s="1"/>
      <c r="K435" s="1"/>
      <c r="L435" s="1"/>
      <c r="M435" s="1"/>
      <c r="N435" s="1"/>
      <c r="O435" s="1"/>
      <c r="P435" s="1"/>
      <c r="Q435" s="1"/>
      <c r="R435" s="1"/>
      <c r="S435" s="1"/>
      <c r="T435" s="1"/>
      <c r="U435" s="1"/>
    </row>
    <row r="436" spans="1:21" ht="9.75" customHeight="1">
      <c r="A436" s="1"/>
      <c r="B436" s="1"/>
      <c r="C436" s="1"/>
      <c r="D436" s="1"/>
      <c r="E436" s="1"/>
      <c r="F436" s="1"/>
      <c r="G436" s="1"/>
      <c r="H436" s="1"/>
      <c r="I436" s="1"/>
      <c r="J436" s="1"/>
      <c r="K436" s="1"/>
      <c r="L436" s="1"/>
      <c r="M436" s="1"/>
      <c r="N436" s="1"/>
      <c r="O436" s="1"/>
      <c r="P436" s="1"/>
      <c r="Q436" s="1"/>
      <c r="R436" s="1"/>
      <c r="S436" s="1"/>
      <c r="T436" s="1"/>
      <c r="U436" s="1"/>
    </row>
    <row r="437" spans="1:21" ht="9.75" customHeight="1">
      <c r="A437" s="1"/>
      <c r="B437" s="1"/>
      <c r="C437" s="1"/>
      <c r="D437" s="1"/>
      <c r="E437" s="1"/>
      <c r="F437" s="1"/>
      <c r="G437" s="1"/>
      <c r="H437" s="1"/>
      <c r="I437" s="1"/>
      <c r="J437" s="1"/>
      <c r="K437" s="1"/>
      <c r="L437" s="1"/>
      <c r="M437" s="1"/>
      <c r="N437" s="1"/>
      <c r="O437" s="1"/>
      <c r="P437" s="1"/>
      <c r="Q437" s="1"/>
      <c r="R437" s="1"/>
      <c r="S437" s="1"/>
      <c r="T437" s="1"/>
      <c r="U437" s="1"/>
    </row>
    <row r="438" spans="1:21" ht="9.75" customHeight="1">
      <c r="A438" s="1"/>
      <c r="B438" s="1"/>
      <c r="C438" s="1"/>
      <c r="D438" s="1"/>
      <c r="E438" s="1"/>
      <c r="F438" s="1"/>
      <c r="G438" s="1"/>
      <c r="H438" s="1"/>
      <c r="I438" s="1"/>
      <c r="J438" s="1"/>
      <c r="K438" s="1"/>
      <c r="L438" s="1"/>
      <c r="M438" s="1"/>
      <c r="N438" s="1"/>
      <c r="O438" s="1"/>
      <c r="P438" s="1"/>
      <c r="Q438" s="1"/>
      <c r="R438" s="1"/>
      <c r="S438" s="1"/>
      <c r="T438" s="1"/>
      <c r="U438" s="1"/>
    </row>
    <row r="439" spans="1:21" ht="9.75" customHeight="1">
      <c r="A439" s="1"/>
      <c r="B439" s="1"/>
      <c r="C439" s="1"/>
      <c r="D439" s="1"/>
      <c r="E439" s="1"/>
      <c r="F439" s="1"/>
      <c r="G439" s="1"/>
      <c r="H439" s="1"/>
      <c r="I439" s="1"/>
      <c r="J439" s="1"/>
      <c r="K439" s="1"/>
      <c r="L439" s="1"/>
      <c r="M439" s="1"/>
      <c r="N439" s="1"/>
      <c r="O439" s="1"/>
      <c r="P439" s="1"/>
      <c r="Q439" s="1"/>
      <c r="R439" s="1"/>
      <c r="S439" s="1"/>
      <c r="T439" s="1"/>
      <c r="U439" s="1"/>
    </row>
    <row r="440" spans="1:21" ht="9.75" customHeight="1">
      <c r="A440" s="1"/>
      <c r="B440" s="1"/>
      <c r="C440" s="1"/>
      <c r="D440" s="1"/>
      <c r="E440" s="1"/>
      <c r="F440" s="1"/>
      <c r="G440" s="1"/>
      <c r="H440" s="1"/>
      <c r="I440" s="1"/>
      <c r="J440" s="1"/>
      <c r="K440" s="1"/>
      <c r="L440" s="1"/>
      <c r="M440" s="1"/>
      <c r="N440" s="1"/>
      <c r="O440" s="1"/>
      <c r="P440" s="1"/>
      <c r="Q440" s="1"/>
      <c r="R440" s="1"/>
      <c r="S440" s="1"/>
      <c r="T440" s="1"/>
      <c r="U440" s="1"/>
    </row>
    <row r="441" spans="1:21" ht="9.75" customHeight="1">
      <c r="A441" s="1"/>
      <c r="B441" s="1"/>
      <c r="C441" s="1"/>
      <c r="D441" s="1"/>
      <c r="E441" s="1"/>
      <c r="F441" s="1"/>
      <c r="G441" s="1"/>
      <c r="H441" s="1"/>
      <c r="I441" s="1"/>
      <c r="J441" s="1"/>
      <c r="K441" s="1"/>
      <c r="L441" s="1"/>
      <c r="M441" s="1"/>
      <c r="N441" s="1"/>
      <c r="O441" s="1"/>
      <c r="P441" s="1"/>
      <c r="Q441" s="1"/>
      <c r="R441" s="1"/>
      <c r="S441" s="1"/>
      <c r="T441" s="1"/>
      <c r="U441" s="1"/>
    </row>
    <row r="442" spans="1:21" ht="9.75" customHeight="1">
      <c r="A442" s="1"/>
      <c r="B442" s="1"/>
      <c r="C442" s="1"/>
      <c r="D442" s="1"/>
      <c r="E442" s="1"/>
      <c r="F442" s="1"/>
      <c r="G442" s="1"/>
      <c r="H442" s="1"/>
      <c r="I442" s="1"/>
      <c r="J442" s="1"/>
      <c r="K442" s="1"/>
      <c r="L442" s="1"/>
      <c r="M442" s="1"/>
      <c r="N442" s="1"/>
      <c r="O442" s="1"/>
      <c r="P442" s="1"/>
      <c r="Q442" s="1"/>
      <c r="R442" s="1"/>
      <c r="S442" s="1"/>
      <c r="T442" s="1"/>
      <c r="U442" s="1"/>
    </row>
    <row r="443" spans="1:21" ht="9.75" customHeight="1">
      <c r="A443" s="1"/>
      <c r="B443" s="1"/>
      <c r="C443" s="1"/>
      <c r="D443" s="1"/>
      <c r="E443" s="1"/>
      <c r="F443" s="1"/>
      <c r="G443" s="1"/>
      <c r="H443" s="1"/>
      <c r="I443" s="1"/>
      <c r="J443" s="1"/>
      <c r="K443" s="1"/>
      <c r="L443" s="1"/>
      <c r="M443" s="1"/>
      <c r="N443" s="1"/>
      <c r="O443" s="1"/>
      <c r="P443" s="1"/>
      <c r="Q443" s="1"/>
      <c r="R443" s="1"/>
      <c r="S443" s="1"/>
      <c r="T443" s="1"/>
      <c r="U443" s="1"/>
    </row>
    <row r="444" spans="1:21" ht="9.75" customHeight="1">
      <c r="A444" s="1"/>
      <c r="B444" s="1"/>
      <c r="C444" s="1"/>
      <c r="D444" s="1"/>
      <c r="E444" s="1"/>
      <c r="F444" s="1"/>
      <c r="G444" s="1"/>
      <c r="H444" s="1"/>
      <c r="I444" s="1"/>
      <c r="J444" s="1"/>
      <c r="K444" s="1"/>
      <c r="L444" s="1"/>
      <c r="M444" s="1"/>
      <c r="N444" s="1"/>
      <c r="O444" s="1"/>
      <c r="P444" s="1"/>
      <c r="Q444" s="1"/>
      <c r="R444" s="1"/>
      <c r="S444" s="1"/>
      <c r="T444" s="1"/>
      <c r="U444" s="1"/>
    </row>
    <row r="445" spans="1:21" ht="9.75" customHeight="1">
      <c r="A445" s="1"/>
      <c r="B445" s="1"/>
      <c r="C445" s="1"/>
      <c r="D445" s="1"/>
      <c r="E445" s="1"/>
      <c r="F445" s="1"/>
      <c r="G445" s="1"/>
      <c r="H445" s="1"/>
      <c r="I445" s="1"/>
      <c r="J445" s="1"/>
      <c r="K445" s="1"/>
      <c r="L445" s="1"/>
      <c r="M445" s="1"/>
      <c r="N445" s="1"/>
      <c r="O445" s="1"/>
      <c r="P445" s="1"/>
      <c r="Q445" s="1"/>
      <c r="R445" s="1"/>
      <c r="S445" s="1"/>
      <c r="T445" s="1"/>
      <c r="U445" s="1"/>
    </row>
    <row r="446" spans="1:21" ht="9.75" customHeight="1">
      <c r="A446" s="1"/>
      <c r="B446" s="1"/>
      <c r="C446" s="1"/>
      <c r="D446" s="1"/>
      <c r="E446" s="1"/>
      <c r="F446" s="1"/>
      <c r="G446" s="1"/>
      <c r="H446" s="1"/>
      <c r="I446" s="1"/>
      <c r="J446" s="1"/>
      <c r="K446" s="1"/>
      <c r="L446" s="1"/>
      <c r="M446" s="1"/>
      <c r="N446" s="1"/>
      <c r="O446" s="1"/>
      <c r="P446" s="1"/>
      <c r="Q446" s="1"/>
      <c r="R446" s="1"/>
      <c r="S446" s="1"/>
      <c r="T446" s="1"/>
      <c r="U446" s="1"/>
    </row>
    <row r="447" spans="1:21" ht="9.75" customHeight="1">
      <c r="A447" s="1"/>
      <c r="B447" s="1"/>
      <c r="C447" s="1"/>
      <c r="D447" s="1"/>
      <c r="E447" s="1"/>
      <c r="F447" s="1"/>
      <c r="G447" s="1"/>
      <c r="H447" s="1"/>
      <c r="I447" s="1"/>
      <c r="J447" s="1"/>
      <c r="K447" s="1"/>
      <c r="L447" s="1"/>
      <c r="M447" s="1"/>
      <c r="N447" s="1"/>
      <c r="O447" s="1"/>
      <c r="P447" s="1"/>
      <c r="Q447" s="1"/>
      <c r="R447" s="1"/>
      <c r="S447" s="1"/>
      <c r="T447" s="1"/>
      <c r="U447" s="1"/>
    </row>
    <row r="448" spans="1:21" ht="9.75" customHeight="1">
      <c r="A448" s="1"/>
      <c r="B448" s="1"/>
      <c r="C448" s="1"/>
      <c r="D448" s="1"/>
      <c r="E448" s="1"/>
      <c r="F448" s="1"/>
      <c r="G448" s="1"/>
      <c r="H448" s="1"/>
      <c r="I448" s="1"/>
      <c r="J448" s="1"/>
      <c r="K448" s="1"/>
      <c r="L448" s="1"/>
      <c r="M448" s="1"/>
      <c r="N448" s="1"/>
      <c r="O448" s="1"/>
      <c r="P448" s="1"/>
      <c r="Q448" s="1"/>
      <c r="R448" s="1"/>
      <c r="S448" s="1"/>
      <c r="T448" s="1"/>
      <c r="U448" s="1"/>
    </row>
    <row r="449" spans="1:21" ht="9.75" customHeight="1">
      <c r="A449" s="1"/>
      <c r="B449" s="1"/>
      <c r="C449" s="1"/>
      <c r="D449" s="1"/>
      <c r="E449" s="1"/>
      <c r="F449" s="1"/>
      <c r="G449" s="1"/>
      <c r="H449" s="1"/>
      <c r="I449" s="1"/>
      <c r="J449" s="1"/>
      <c r="K449" s="1"/>
      <c r="L449" s="1"/>
      <c r="M449" s="1"/>
      <c r="N449" s="1"/>
      <c r="O449" s="1"/>
      <c r="P449" s="1"/>
      <c r="Q449" s="1"/>
      <c r="R449" s="1"/>
      <c r="S449" s="1"/>
      <c r="T449" s="1"/>
      <c r="U449" s="1"/>
    </row>
    <row r="450" spans="1:21" ht="9.75" customHeight="1">
      <c r="A450" s="1"/>
      <c r="B450" s="1"/>
      <c r="C450" s="1"/>
      <c r="D450" s="1"/>
      <c r="E450" s="1"/>
      <c r="F450" s="1"/>
      <c r="G450" s="1"/>
      <c r="H450" s="1"/>
      <c r="I450" s="1"/>
      <c r="J450" s="1"/>
      <c r="K450" s="1"/>
      <c r="L450" s="1"/>
      <c r="M450" s="1"/>
      <c r="N450" s="1"/>
      <c r="O450" s="1"/>
      <c r="P450" s="1"/>
      <c r="Q450" s="1"/>
      <c r="R450" s="1"/>
      <c r="S450" s="1"/>
      <c r="T450" s="1"/>
      <c r="U450" s="1"/>
    </row>
    <row r="451" spans="1:21" ht="9.75" customHeight="1">
      <c r="A451" s="1"/>
      <c r="B451" s="1"/>
      <c r="C451" s="1"/>
      <c r="D451" s="1"/>
      <c r="E451" s="1"/>
      <c r="F451" s="1"/>
      <c r="G451" s="1"/>
      <c r="H451" s="1"/>
      <c r="I451" s="1"/>
      <c r="J451" s="1"/>
      <c r="K451" s="1"/>
      <c r="L451" s="1"/>
      <c r="M451" s="1"/>
      <c r="N451" s="1"/>
      <c r="O451" s="1"/>
      <c r="P451" s="1"/>
      <c r="Q451" s="1"/>
      <c r="R451" s="1"/>
      <c r="S451" s="1"/>
      <c r="T451" s="1"/>
      <c r="U451" s="1"/>
    </row>
    <row r="452" spans="1:21" ht="9.75" customHeight="1">
      <c r="A452" s="1"/>
      <c r="B452" s="1"/>
      <c r="C452" s="1"/>
      <c r="D452" s="1"/>
      <c r="E452" s="1"/>
      <c r="F452" s="1"/>
      <c r="G452" s="1"/>
      <c r="H452" s="1"/>
      <c r="I452" s="1"/>
      <c r="J452" s="1"/>
      <c r="K452" s="1"/>
      <c r="L452" s="1"/>
      <c r="M452" s="1"/>
      <c r="N452" s="1"/>
      <c r="O452" s="1"/>
      <c r="P452" s="1"/>
      <c r="Q452" s="1"/>
      <c r="R452" s="1"/>
      <c r="S452" s="1"/>
      <c r="T452" s="1"/>
      <c r="U452" s="1"/>
    </row>
    <row r="453" spans="1:21" ht="9.75" customHeight="1">
      <c r="A453" s="1"/>
      <c r="B453" s="1"/>
      <c r="C453" s="1"/>
      <c r="D453" s="1"/>
      <c r="E453" s="1"/>
      <c r="F453" s="1"/>
      <c r="G453" s="1"/>
      <c r="H453" s="1"/>
      <c r="I453" s="1"/>
      <c r="J453" s="1"/>
      <c r="K453" s="1"/>
      <c r="L453" s="1"/>
      <c r="M453" s="1"/>
      <c r="N453" s="1"/>
      <c r="O453" s="1"/>
      <c r="P453" s="1"/>
      <c r="Q453" s="1"/>
      <c r="R453" s="1"/>
      <c r="S453" s="1"/>
      <c r="T453" s="1"/>
      <c r="U453" s="1"/>
    </row>
    <row r="454" spans="1:21" ht="9.75" customHeight="1">
      <c r="A454" s="1"/>
      <c r="B454" s="1"/>
      <c r="C454" s="1"/>
      <c r="D454" s="1"/>
      <c r="E454" s="1"/>
      <c r="F454" s="1"/>
      <c r="G454" s="1"/>
      <c r="H454" s="1"/>
      <c r="I454" s="1"/>
      <c r="J454" s="1"/>
      <c r="K454" s="1"/>
      <c r="L454" s="1"/>
      <c r="M454" s="1"/>
      <c r="N454" s="1"/>
      <c r="O454" s="1"/>
      <c r="P454" s="1"/>
      <c r="Q454" s="1"/>
      <c r="R454" s="1"/>
      <c r="S454" s="1"/>
      <c r="T454" s="1"/>
      <c r="U454" s="1"/>
    </row>
    <row r="455" spans="1:21" ht="9.75" customHeight="1">
      <c r="A455" s="1"/>
      <c r="B455" s="1"/>
      <c r="C455" s="1"/>
      <c r="D455" s="1"/>
      <c r="E455" s="1"/>
      <c r="F455" s="1"/>
      <c r="G455" s="1"/>
      <c r="H455" s="1"/>
      <c r="I455" s="1"/>
      <c r="J455" s="1"/>
      <c r="K455" s="1"/>
      <c r="L455" s="1"/>
      <c r="M455" s="1"/>
      <c r="N455" s="1"/>
      <c r="O455" s="1"/>
      <c r="P455" s="1"/>
      <c r="Q455" s="1"/>
      <c r="R455" s="1"/>
      <c r="S455" s="1"/>
      <c r="T455" s="1"/>
      <c r="U455" s="1"/>
    </row>
    <row r="456" spans="1:21" ht="9.75" customHeight="1">
      <c r="A456" s="1"/>
      <c r="B456" s="1"/>
      <c r="C456" s="1"/>
      <c r="D456" s="1"/>
      <c r="E456" s="1"/>
      <c r="F456" s="1"/>
      <c r="G456" s="1"/>
      <c r="H456" s="1"/>
      <c r="I456" s="1"/>
      <c r="J456" s="1"/>
      <c r="K456" s="1"/>
      <c r="L456" s="1"/>
      <c r="M456" s="1"/>
      <c r="N456" s="1"/>
      <c r="O456" s="1"/>
      <c r="P456" s="1"/>
      <c r="Q456" s="1"/>
      <c r="R456" s="1"/>
      <c r="S456" s="1"/>
      <c r="T456" s="1"/>
      <c r="U456" s="1"/>
    </row>
    <row r="457" spans="1:21" ht="9.75" customHeight="1">
      <c r="A457" s="1"/>
      <c r="B457" s="1"/>
      <c r="C457" s="1"/>
      <c r="D457" s="1"/>
      <c r="E457" s="1"/>
      <c r="F457" s="1"/>
      <c r="G457" s="1"/>
      <c r="H457" s="1"/>
      <c r="I457" s="1"/>
      <c r="J457" s="1"/>
      <c r="K457" s="1"/>
      <c r="L457" s="1"/>
      <c r="M457" s="1"/>
      <c r="N457" s="1"/>
      <c r="O457" s="1"/>
      <c r="P457" s="1"/>
      <c r="Q457" s="1"/>
      <c r="R457" s="1"/>
      <c r="S457" s="1"/>
      <c r="T457" s="1"/>
      <c r="U457" s="1"/>
    </row>
    <row r="458" spans="1:21" ht="9.75" customHeight="1">
      <c r="A458" s="1"/>
      <c r="B458" s="1"/>
      <c r="C458" s="1"/>
      <c r="D458" s="1"/>
      <c r="E458" s="1"/>
      <c r="F458" s="1"/>
      <c r="G458" s="1"/>
      <c r="H458" s="1"/>
      <c r="I458" s="1"/>
      <c r="J458" s="1"/>
      <c r="K458" s="1"/>
      <c r="L458" s="1"/>
      <c r="M458" s="1"/>
      <c r="N458" s="1"/>
      <c r="O458" s="1"/>
      <c r="P458" s="1"/>
      <c r="Q458" s="1"/>
      <c r="R458" s="1"/>
      <c r="S458" s="1"/>
      <c r="T458" s="1"/>
      <c r="U458" s="1"/>
    </row>
    <row r="459" spans="1:21" ht="9.75" customHeight="1">
      <c r="A459" s="1"/>
      <c r="B459" s="1"/>
      <c r="C459" s="1"/>
      <c r="D459" s="1"/>
      <c r="E459" s="1"/>
      <c r="F459" s="1"/>
      <c r="G459" s="1"/>
      <c r="H459" s="1"/>
      <c r="I459" s="1"/>
      <c r="J459" s="1"/>
      <c r="K459" s="1"/>
      <c r="L459" s="1"/>
      <c r="M459" s="1"/>
      <c r="N459" s="1"/>
      <c r="O459" s="1"/>
      <c r="P459" s="1"/>
      <c r="Q459" s="1"/>
      <c r="R459" s="1"/>
      <c r="S459" s="1"/>
      <c r="T459" s="1"/>
      <c r="U459" s="1"/>
    </row>
    <row r="460" spans="1:21" ht="9.75" customHeight="1">
      <c r="A460" s="1"/>
      <c r="B460" s="1"/>
      <c r="C460" s="1"/>
      <c r="D460" s="1"/>
      <c r="E460" s="1"/>
      <c r="F460" s="1"/>
      <c r="G460" s="1"/>
      <c r="H460" s="1"/>
      <c r="I460" s="1"/>
      <c r="J460" s="1"/>
      <c r="K460" s="1"/>
      <c r="L460" s="1"/>
      <c r="M460" s="1"/>
      <c r="N460" s="1"/>
      <c r="O460" s="1"/>
      <c r="P460" s="1"/>
      <c r="Q460" s="1"/>
      <c r="R460" s="1"/>
      <c r="S460" s="1"/>
      <c r="T460" s="1"/>
      <c r="U460" s="1"/>
    </row>
    <row r="461" spans="1:21" ht="9.75" customHeight="1">
      <c r="A461" s="1"/>
      <c r="B461" s="1"/>
      <c r="C461" s="1"/>
      <c r="D461" s="1"/>
      <c r="E461" s="1"/>
      <c r="F461" s="1"/>
      <c r="G461" s="1"/>
      <c r="H461" s="1"/>
      <c r="I461" s="1"/>
      <c r="J461" s="1"/>
      <c r="K461" s="1"/>
      <c r="L461" s="1"/>
      <c r="M461" s="1"/>
      <c r="N461" s="1"/>
      <c r="O461" s="1"/>
      <c r="P461" s="1"/>
      <c r="Q461" s="1"/>
      <c r="R461" s="1"/>
      <c r="S461" s="1"/>
      <c r="T461" s="1"/>
      <c r="U461" s="1"/>
    </row>
    <row r="462" spans="1:21" ht="9.75" customHeight="1">
      <c r="A462" s="1"/>
      <c r="B462" s="1"/>
      <c r="C462" s="1"/>
      <c r="D462" s="1"/>
      <c r="E462" s="1"/>
      <c r="F462" s="1"/>
      <c r="G462" s="1"/>
      <c r="H462" s="1"/>
      <c r="I462" s="1"/>
      <c r="J462" s="1"/>
      <c r="K462" s="1"/>
      <c r="L462" s="1"/>
      <c r="M462" s="1"/>
      <c r="N462" s="1"/>
      <c r="O462" s="1"/>
      <c r="P462" s="1"/>
      <c r="Q462" s="1"/>
      <c r="R462" s="1"/>
      <c r="S462" s="1"/>
      <c r="T462" s="1"/>
      <c r="U462" s="1"/>
    </row>
    <row r="463" spans="1:21" ht="9.75" customHeight="1">
      <c r="A463" s="1"/>
      <c r="B463" s="1"/>
      <c r="C463" s="1"/>
      <c r="D463" s="1"/>
      <c r="E463" s="1"/>
      <c r="F463" s="1"/>
      <c r="G463" s="1"/>
      <c r="H463" s="1"/>
      <c r="I463" s="1"/>
      <c r="J463" s="1"/>
      <c r="K463" s="1"/>
      <c r="L463" s="1"/>
      <c r="M463" s="1"/>
      <c r="N463" s="1"/>
      <c r="O463" s="1"/>
      <c r="P463" s="1"/>
      <c r="Q463" s="1"/>
      <c r="R463" s="1"/>
      <c r="S463" s="1"/>
      <c r="T463" s="1"/>
      <c r="U463" s="1"/>
    </row>
    <row r="464" spans="1:21" ht="9.75" customHeight="1">
      <c r="A464" s="1"/>
      <c r="B464" s="1"/>
      <c r="C464" s="1"/>
      <c r="D464" s="1"/>
      <c r="E464" s="1"/>
      <c r="F464" s="1"/>
      <c r="G464" s="1"/>
      <c r="H464" s="1"/>
      <c r="I464" s="1"/>
      <c r="J464" s="1"/>
      <c r="K464" s="1"/>
      <c r="L464" s="1"/>
      <c r="M464" s="1"/>
      <c r="N464" s="1"/>
      <c r="O464" s="1"/>
      <c r="P464" s="1"/>
      <c r="Q464" s="1"/>
      <c r="R464" s="1"/>
      <c r="S464" s="1"/>
      <c r="T464" s="1"/>
      <c r="U464" s="1"/>
    </row>
    <row r="465" spans="1:21" ht="9.75" customHeight="1">
      <c r="A465" s="1"/>
      <c r="B465" s="1"/>
      <c r="C465" s="1"/>
      <c r="D465" s="1"/>
      <c r="E465" s="1"/>
      <c r="F465" s="1"/>
      <c r="G465" s="1"/>
      <c r="H465" s="1"/>
      <c r="I465" s="1"/>
      <c r="J465" s="1"/>
      <c r="K465" s="1"/>
      <c r="L465" s="1"/>
      <c r="M465" s="1"/>
      <c r="N465" s="1"/>
      <c r="O465" s="1"/>
      <c r="P465" s="1"/>
      <c r="Q465" s="1"/>
      <c r="R465" s="1"/>
      <c r="S465" s="1"/>
      <c r="T465" s="1"/>
      <c r="U465" s="1"/>
    </row>
    <row r="466" spans="1:21" ht="9.75" customHeight="1">
      <c r="A466" s="1"/>
      <c r="B466" s="1"/>
      <c r="C466" s="1"/>
      <c r="D466" s="1"/>
      <c r="E466" s="1"/>
      <c r="F466" s="1"/>
      <c r="G466" s="1"/>
      <c r="H466" s="1"/>
      <c r="I466" s="1"/>
      <c r="J466" s="1"/>
      <c r="K466" s="1"/>
      <c r="L466" s="1"/>
      <c r="M466" s="1"/>
      <c r="N466" s="1"/>
      <c r="O466" s="1"/>
      <c r="P466" s="1"/>
      <c r="Q466" s="1"/>
      <c r="R466" s="1"/>
      <c r="S466" s="1"/>
      <c r="T466" s="1"/>
      <c r="U466" s="1"/>
    </row>
    <row r="467" spans="1:21" ht="9.75" customHeight="1">
      <c r="A467" s="1"/>
      <c r="B467" s="1"/>
      <c r="C467" s="1"/>
      <c r="D467" s="1"/>
      <c r="E467" s="1"/>
      <c r="F467" s="1"/>
      <c r="G467" s="1"/>
      <c r="H467" s="1"/>
      <c r="I467" s="1"/>
      <c r="J467" s="1"/>
      <c r="K467" s="1"/>
      <c r="L467" s="1"/>
      <c r="M467" s="1"/>
      <c r="N467" s="1"/>
      <c r="O467" s="1"/>
      <c r="P467" s="1"/>
      <c r="Q467" s="1"/>
      <c r="R467" s="1"/>
      <c r="S467" s="1"/>
      <c r="T467" s="1"/>
      <c r="U467" s="1"/>
    </row>
    <row r="468" spans="1:21" ht="9.75" customHeight="1">
      <c r="A468" s="1"/>
      <c r="B468" s="1"/>
      <c r="C468" s="1"/>
      <c r="D468" s="1"/>
      <c r="E468" s="1"/>
      <c r="F468" s="1"/>
      <c r="G468" s="1"/>
      <c r="H468" s="1"/>
      <c r="I468" s="1"/>
      <c r="J468" s="1"/>
      <c r="K468" s="1"/>
      <c r="L468" s="1"/>
      <c r="M468" s="1"/>
      <c r="N468" s="1"/>
      <c r="O468" s="1"/>
      <c r="P468" s="1"/>
      <c r="Q468" s="1"/>
      <c r="R468" s="1"/>
      <c r="S468" s="1"/>
      <c r="T468" s="1"/>
      <c r="U468" s="1"/>
    </row>
    <row r="469" spans="1:21" ht="9.75" customHeight="1">
      <c r="A469" s="1"/>
      <c r="B469" s="1"/>
      <c r="C469" s="1"/>
      <c r="D469" s="1"/>
      <c r="E469" s="1"/>
      <c r="F469" s="1"/>
      <c r="G469" s="1"/>
      <c r="H469" s="1"/>
      <c r="I469" s="1"/>
      <c r="J469" s="1"/>
      <c r="K469" s="1"/>
      <c r="L469" s="1"/>
      <c r="M469" s="1"/>
      <c r="N469" s="1"/>
      <c r="O469" s="1"/>
      <c r="P469" s="1"/>
      <c r="Q469" s="1"/>
      <c r="R469" s="1"/>
      <c r="S469" s="1"/>
      <c r="T469" s="1"/>
      <c r="U469" s="1"/>
    </row>
    <row r="470" spans="1:21" ht="9.75" customHeight="1">
      <c r="A470" s="1"/>
      <c r="B470" s="1"/>
      <c r="C470" s="1"/>
      <c r="D470" s="1"/>
      <c r="E470" s="1"/>
      <c r="F470" s="1"/>
      <c r="G470" s="1"/>
      <c r="H470" s="1"/>
      <c r="I470" s="1"/>
      <c r="J470" s="1"/>
      <c r="K470" s="1"/>
      <c r="L470" s="1"/>
      <c r="M470" s="1"/>
      <c r="N470" s="1"/>
      <c r="O470" s="1"/>
      <c r="P470" s="1"/>
      <c r="Q470" s="1"/>
      <c r="R470" s="1"/>
      <c r="S470" s="1"/>
      <c r="T470" s="1"/>
      <c r="U470" s="1"/>
    </row>
    <row r="471" spans="1:21" ht="9.75" customHeight="1">
      <c r="A471" s="1"/>
      <c r="B471" s="1"/>
      <c r="C471" s="1"/>
      <c r="D471" s="1"/>
      <c r="E471" s="1"/>
      <c r="F471" s="1"/>
      <c r="G471" s="1"/>
      <c r="H471" s="1"/>
      <c r="I471" s="1"/>
      <c r="J471" s="1"/>
      <c r="K471" s="1"/>
      <c r="L471" s="1"/>
      <c r="M471" s="1"/>
      <c r="N471" s="1"/>
      <c r="O471" s="1"/>
      <c r="P471" s="1"/>
      <c r="Q471" s="1"/>
      <c r="R471" s="1"/>
      <c r="S471" s="1"/>
      <c r="T471" s="1"/>
      <c r="U471" s="1"/>
    </row>
    <row r="472" spans="1:21" ht="9.75" customHeight="1">
      <c r="A472" s="1"/>
      <c r="B472" s="1"/>
      <c r="C472" s="1"/>
      <c r="D472" s="1"/>
      <c r="E472" s="1"/>
      <c r="F472" s="1"/>
      <c r="G472" s="1"/>
      <c r="H472" s="1"/>
      <c r="I472" s="1"/>
      <c r="J472" s="1"/>
      <c r="K472" s="1"/>
      <c r="L472" s="1"/>
      <c r="M472" s="1"/>
      <c r="N472" s="1"/>
      <c r="O472" s="1"/>
      <c r="P472" s="1"/>
      <c r="Q472" s="1"/>
      <c r="R472" s="1"/>
      <c r="S472" s="1"/>
      <c r="T472" s="1"/>
      <c r="U472" s="1"/>
    </row>
    <row r="473" spans="1:21" ht="9.75" customHeight="1">
      <c r="A473" s="1"/>
      <c r="B473" s="1"/>
      <c r="C473" s="1"/>
      <c r="D473" s="1"/>
      <c r="E473" s="1"/>
      <c r="F473" s="1"/>
      <c r="G473" s="1"/>
      <c r="H473" s="1"/>
      <c r="I473" s="1"/>
      <c r="J473" s="1"/>
      <c r="K473" s="1"/>
      <c r="L473" s="1"/>
      <c r="M473" s="1"/>
      <c r="N473" s="1"/>
      <c r="O473" s="1"/>
      <c r="P473" s="1"/>
      <c r="Q473" s="1"/>
      <c r="R473" s="1"/>
      <c r="S473" s="1"/>
      <c r="T473" s="1"/>
      <c r="U473" s="1"/>
    </row>
    <row r="474" spans="1:21" ht="9.75" customHeight="1">
      <c r="A474" s="1"/>
      <c r="B474" s="1"/>
      <c r="C474" s="1"/>
      <c r="D474" s="1"/>
      <c r="E474" s="1"/>
      <c r="F474" s="1"/>
      <c r="G474" s="1"/>
      <c r="H474" s="1"/>
      <c r="I474" s="1"/>
      <c r="J474" s="1"/>
      <c r="K474" s="1"/>
      <c r="L474" s="1"/>
      <c r="M474" s="1"/>
      <c r="N474" s="1"/>
      <c r="O474" s="1"/>
      <c r="P474" s="1"/>
      <c r="Q474" s="1"/>
      <c r="R474" s="1"/>
      <c r="S474" s="1"/>
      <c r="T474" s="1"/>
      <c r="U474" s="1"/>
    </row>
    <row r="475" spans="1:21" ht="9.75" customHeight="1">
      <c r="A475" s="1"/>
      <c r="B475" s="1"/>
      <c r="C475" s="1"/>
      <c r="D475" s="1"/>
      <c r="E475" s="1"/>
      <c r="F475" s="1"/>
      <c r="G475" s="1"/>
      <c r="H475" s="1"/>
      <c r="I475" s="1"/>
      <c r="J475" s="1"/>
      <c r="K475" s="1"/>
      <c r="L475" s="1"/>
      <c r="M475" s="1"/>
      <c r="N475" s="1"/>
      <c r="O475" s="1"/>
      <c r="P475" s="1"/>
      <c r="Q475" s="1"/>
      <c r="R475" s="1"/>
      <c r="S475" s="1"/>
      <c r="T475" s="1"/>
      <c r="U475" s="1"/>
    </row>
    <row r="476" spans="1:21" ht="9.75" customHeight="1">
      <c r="A476" s="1"/>
      <c r="B476" s="1"/>
      <c r="C476" s="1"/>
      <c r="D476" s="1"/>
      <c r="E476" s="1"/>
      <c r="F476" s="1"/>
      <c r="G476" s="1"/>
      <c r="H476" s="1"/>
      <c r="I476" s="1"/>
      <c r="J476" s="1"/>
      <c r="K476" s="1"/>
      <c r="L476" s="1"/>
      <c r="M476" s="1"/>
      <c r="N476" s="1"/>
      <c r="O476" s="1"/>
      <c r="P476" s="1"/>
      <c r="Q476" s="1"/>
      <c r="R476" s="1"/>
      <c r="S476" s="1"/>
      <c r="T476" s="1"/>
      <c r="U476" s="1"/>
    </row>
    <row r="477" spans="1:21" ht="9.75" customHeight="1">
      <c r="A477" s="1"/>
      <c r="B477" s="1"/>
      <c r="C477" s="1"/>
      <c r="D477" s="1"/>
      <c r="E477" s="1"/>
      <c r="F477" s="1"/>
      <c r="G477" s="1"/>
      <c r="H477" s="1"/>
      <c r="I477" s="1"/>
      <c r="J477" s="1"/>
      <c r="K477" s="1"/>
      <c r="L477" s="1"/>
      <c r="M477" s="1"/>
      <c r="N477" s="1"/>
      <c r="O477" s="1"/>
      <c r="P477" s="1"/>
      <c r="Q477" s="1"/>
      <c r="R477" s="1"/>
      <c r="S477" s="1"/>
      <c r="T477" s="1"/>
      <c r="U477" s="1"/>
    </row>
    <row r="478" spans="1:21" ht="9.75" customHeight="1">
      <c r="A478" s="1"/>
      <c r="B478" s="1"/>
      <c r="C478" s="1"/>
      <c r="D478" s="1"/>
      <c r="E478" s="1"/>
      <c r="F478" s="1"/>
      <c r="G478" s="1"/>
      <c r="H478" s="1"/>
      <c r="I478" s="1"/>
      <c r="J478" s="1"/>
      <c r="K478" s="1"/>
      <c r="L478" s="1"/>
      <c r="M478" s="1"/>
      <c r="N478" s="1"/>
      <c r="O478" s="1"/>
      <c r="P478" s="1"/>
      <c r="Q478" s="1"/>
      <c r="R478" s="1"/>
      <c r="S478" s="1"/>
      <c r="T478" s="1"/>
      <c r="U478" s="1"/>
    </row>
    <row r="479" spans="1:21" ht="9.75" customHeight="1">
      <c r="A479" s="1"/>
      <c r="B479" s="1"/>
      <c r="C479" s="1"/>
      <c r="D479" s="1"/>
      <c r="E479" s="1"/>
      <c r="F479" s="1"/>
      <c r="G479" s="1"/>
      <c r="H479" s="1"/>
      <c r="I479" s="1"/>
      <c r="J479" s="1"/>
      <c r="K479" s="1"/>
      <c r="L479" s="1"/>
      <c r="M479" s="1"/>
      <c r="N479" s="1"/>
      <c r="O479" s="1"/>
      <c r="P479" s="1"/>
      <c r="Q479" s="1"/>
      <c r="R479" s="1"/>
      <c r="S479" s="1"/>
      <c r="T479" s="1"/>
      <c r="U479" s="1"/>
    </row>
    <row r="480" spans="1:21" ht="9.75" customHeight="1">
      <c r="A480" s="1"/>
      <c r="B480" s="1"/>
      <c r="C480" s="1"/>
      <c r="D480" s="1"/>
      <c r="E480" s="1"/>
      <c r="F480" s="1"/>
      <c r="G480" s="1"/>
      <c r="H480" s="1"/>
      <c r="I480" s="1"/>
      <c r="J480" s="1"/>
      <c r="K480" s="1"/>
      <c r="L480" s="1"/>
      <c r="M480" s="1"/>
      <c r="N480" s="1"/>
      <c r="O480" s="1"/>
      <c r="P480" s="1"/>
      <c r="Q480" s="1"/>
      <c r="R480" s="1"/>
      <c r="S480" s="1"/>
      <c r="T480" s="1"/>
      <c r="U480" s="1"/>
    </row>
    <row r="481" spans="1:21" ht="9.75" customHeight="1">
      <c r="A481" s="1"/>
      <c r="B481" s="1"/>
      <c r="C481" s="1"/>
      <c r="D481" s="1"/>
      <c r="E481" s="1"/>
      <c r="F481" s="1"/>
      <c r="G481" s="1"/>
      <c r="H481" s="1"/>
      <c r="I481" s="1"/>
      <c r="J481" s="1"/>
      <c r="K481" s="1"/>
      <c r="L481" s="1"/>
      <c r="M481" s="1"/>
      <c r="N481" s="1"/>
      <c r="O481" s="1"/>
      <c r="P481" s="1"/>
      <c r="Q481" s="1"/>
      <c r="R481" s="1"/>
      <c r="S481" s="1"/>
      <c r="T481" s="1"/>
      <c r="U481" s="1"/>
    </row>
    <row r="482" spans="1:21" ht="9.75" customHeight="1">
      <c r="A482" s="1"/>
      <c r="B482" s="1"/>
      <c r="C482" s="1"/>
      <c r="D482" s="1"/>
      <c r="E482" s="1"/>
      <c r="F482" s="1"/>
      <c r="G482" s="1"/>
      <c r="H482" s="1"/>
      <c r="I482" s="1"/>
      <c r="J482" s="1"/>
      <c r="K482" s="1"/>
      <c r="L482" s="1"/>
      <c r="M482" s="1"/>
      <c r="N482" s="1"/>
      <c r="O482" s="1"/>
      <c r="P482" s="1"/>
      <c r="Q482" s="1"/>
      <c r="R482" s="1"/>
      <c r="S482" s="1"/>
      <c r="T482" s="1"/>
      <c r="U482" s="1"/>
    </row>
    <row r="483" spans="1:21" ht="9.75" customHeight="1">
      <c r="A483" s="1"/>
      <c r="B483" s="1"/>
      <c r="C483" s="1"/>
      <c r="D483" s="1"/>
      <c r="E483" s="1"/>
      <c r="F483" s="1"/>
      <c r="G483" s="1"/>
      <c r="H483" s="1"/>
      <c r="I483" s="1"/>
      <c r="J483" s="1"/>
      <c r="K483" s="1"/>
      <c r="L483" s="1"/>
      <c r="M483" s="1"/>
      <c r="N483" s="1"/>
      <c r="O483" s="1"/>
      <c r="P483" s="1"/>
      <c r="Q483" s="1"/>
      <c r="R483" s="1"/>
      <c r="S483" s="1"/>
      <c r="T483" s="1"/>
      <c r="U483" s="1"/>
    </row>
    <row r="484" spans="1:21" ht="9.75" customHeight="1">
      <c r="A484" s="1"/>
      <c r="B484" s="1"/>
      <c r="C484" s="1"/>
      <c r="D484" s="1"/>
      <c r="E484" s="1"/>
      <c r="F484" s="1"/>
      <c r="G484" s="1"/>
      <c r="H484" s="1"/>
      <c r="I484" s="1"/>
      <c r="J484" s="1"/>
      <c r="K484" s="1"/>
      <c r="L484" s="1"/>
      <c r="M484" s="1"/>
      <c r="N484" s="1"/>
      <c r="O484" s="1"/>
      <c r="P484" s="1"/>
      <c r="Q484" s="1"/>
      <c r="R484" s="1"/>
      <c r="S484" s="1"/>
      <c r="T484" s="1"/>
      <c r="U484" s="1"/>
    </row>
    <row r="485" spans="1:21" ht="9.75" customHeight="1">
      <c r="A485" s="1"/>
      <c r="B485" s="1"/>
      <c r="C485" s="1"/>
      <c r="D485" s="1"/>
      <c r="E485" s="1"/>
      <c r="F485" s="1"/>
      <c r="G485" s="1"/>
      <c r="H485" s="1"/>
      <c r="I485" s="1"/>
      <c r="J485" s="1"/>
      <c r="K485" s="1"/>
      <c r="L485" s="1"/>
      <c r="M485" s="1"/>
      <c r="N485" s="1"/>
      <c r="O485" s="1"/>
      <c r="P485" s="1"/>
      <c r="Q485" s="1"/>
      <c r="R485" s="1"/>
      <c r="S485" s="1"/>
      <c r="T485" s="1"/>
      <c r="U485" s="1"/>
    </row>
    <row r="486" spans="1:21" ht="9.75" customHeight="1">
      <c r="A486" s="1"/>
      <c r="B486" s="1"/>
      <c r="C486" s="1"/>
      <c r="D486" s="1"/>
      <c r="E486" s="1"/>
      <c r="F486" s="1"/>
      <c r="G486" s="1"/>
      <c r="H486" s="1"/>
      <c r="I486" s="1"/>
      <c r="J486" s="1"/>
      <c r="K486" s="1"/>
      <c r="L486" s="1"/>
      <c r="M486" s="1"/>
      <c r="N486" s="1"/>
      <c r="O486" s="1"/>
      <c r="P486" s="1"/>
      <c r="Q486" s="1"/>
      <c r="R486" s="1"/>
      <c r="S486" s="1"/>
      <c r="T486" s="1"/>
      <c r="U486" s="1"/>
    </row>
    <row r="487" spans="1:21" ht="9.75" customHeight="1">
      <c r="A487" s="1"/>
      <c r="B487" s="1"/>
      <c r="C487" s="1"/>
      <c r="D487" s="1"/>
      <c r="E487" s="1"/>
      <c r="F487" s="1"/>
      <c r="G487" s="1"/>
      <c r="H487" s="1"/>
      <c r="I487" s="1"/>
      <c r="J487" s="1"/>
      <c r="K487" s="1"/>
      <c r="L487" s="1"/>
      <c r="M487" s="1"/>
      <c r="N487" s="1"/>
      <c r="O487" s="1"/>
      <c r="P487" s="1"/>
      <c r="Q487" s="1"/>
      <c r="R487" s="1"/>
      <c r="S487" s="1"/>
      <c r="T487" s="1"/>
      <c r="U487" s="1"/>
    </row>
    <row r="488" spans="1:21" ht="9.75" customHeight="1">
      <c r="A488" s="1"/>
      <c r="B488" s="1"/>
      <c r="C488" s="1"/>
      <c r="D488" s="1"/>
      <c r="E488" s="1"/>
      <c r="F488" s="1"/>
      <c r="G488" s="1"/>
      <c r="H488" s="1"/>
      <c r="I488" s="1"/>
      <c r="J488" s="1"/>
      <c r="K488" s="1"/>
      <c r="L488" s="1"/>
      <c r="M488" s="1"/>
      <c r="N488" s="1"/>
      <c r="O488" s="1"/>
      <c r="P488" s="1"/>
      <c r="Q488" s="1"/>
      <c r="R488" s="1"/>
      <c r="S488" s="1"/>
      <c r="T488" s="1"/>
      <c r="U488" s="1"/>
    </row>
    <row r="489" spans="1:21" ht="9.75" customHeight="1">
      <c r="A489" s="1"/>
      <c r="B489" s="1"/>
      <c r="C489" s="1"/>
      <c r="D489" s="1"/>
      <c r="E489" s="1"/>
      <c r="F489" s="1"/>
      <c r="G489" s="1"/>
      <c r="H489" s="1"/>
      <c r="I489" s="1"/>
      <c r="J489" s="1"/>
      <c r="K489" s="1"/>
      <c r="L489" s="1"/>
      <c r="M489" s="1"/>
      <c r="N489" s="1"/>
      <c r="O489" s="1"/>
      <c r="P489" s="1"/>
      <c r="Q489" s="1"/>
      <c r="R489" s="1"/>
      <c r="S489" s="1"/>
      <c r="T489" s="1"/>
      <c r="U489" s="1"/>
    </row>
    <row r="490" spans="1:21" ht="9.75" customHeight="1">
      <c r="A490" s="1"/>
      <c r="B490" s="1"/>
      <c r="C490" s="1"/>
      <c r="D490" s="1"/>
      <c r="E490" s="1"/>
      <c r="F490" s="1"/>
      <c r="G490" s="1"/>
      <c r="H490" s="1"/>
      <c r="I490" s="1"/>
      <c r="J490" s="1"/>
      <c r="K490" s="1"/>
      <c r="L490" s="1"/>
      <c r="M490" s="1"/>
      <c r="N490" s="1"/>
      <c r="O490" s="1"/>
      <c r="P490" s="1"/>
      <c r="Q490" s="1"/>
      <c r="R490" s="1"/>
      <c r="S490" s="1"/>
      <c r="T490" s="1"/>
      <c r="U490" s="1"/>
    </row>
    <row r="491" spans="1:21" ht="9.75" customHeight="1">
      <c r="A491" s="1"/>
      <c r="B491" s="1"/>
      <c r="C491" s="1"/>
      <c r="D491" s="1"/>
      <c r="E491" s="1"/>
      <c r="F491" s="1"/>
      <c r="G491" s="1"/>
      <c r="H491" s="1"/>
      <c r="I491" s="1"/>
      <c r="J491" s="1"/>
      <c r="K491" s="1"/>
      <c r="L491" s="1"/>
      <c r="M491" s="1"/>
      <c r="N491" s="1"/>
      <c r="O491" s="1"/>
      <c r="P491" s="1"/>
      <c r="Q491" s="1"/>
      <c r="R491" s="1"/>
      <c r="S491" s="1"/>
      <c r="T491" s="1"/>
      <c r="U491" s="1"/>
    </row>
    <row r="492" spans="1:21" ht="9.75" customHeight="1">
      <c r="A492" s="1"/>
      <c r="B492" s="1"/>
      <c r="C492" s="1"/>
      <c r="D492" s="1"/>
      <c r="E492" s="1"/>
      <c r="F492" s="1"/>
      <c r="G492" s="1"/>
      <c r="H492" s="1"/>
      <c r="I492" s="1"/>
      <c r="J492" s="1"/>
      <c r="K492" s="1"/>
      <c r="L492" s="1"/>
      <c r="M492" s="1"/>
      <c r="N492" s="1"/>
      <c r="O492" s="1"/>
      <c r="P492" s="1"/>
      <c r="Q492" s="1"/>
      <c r="R492" s="1"/>
      <c r="S492" s="1"/>
      <c r="T492" s="1"/>
      <c r="U492" s="1"/>
    </row>
    <row r="493" spans="1:21" ht="9.75" customHeight="1">
      <c r="A493" s="1"/>
      <c r="B493" s="1"/>
      <c r="C493" s="1"/>
      <c r="D493" s="1"/>
      <c r="E493" s="1"/>
      <c r="F493" s="1"/>
      <c r="G493" s="1"/>
      <c r="H493" s="1"/>
      <c r="I493" s="1"/>
      <c r="J493" s="1"/>
      <c r="K493" s="1"/>
      <c r="L493" s="1"/>
      <c r="M493" s="1"/>
      <c r="N493" s="1"/>
      <c r="O493" s="1"/>
      <c r="P493" s="1"/>
      <c r="Q493" s="1"/>
      <c r="R493" s="1"/>
      <c r="S493" s="1"/>
      <c r="T493" s="1"/>
      <c r="U493" s="1"/>
    </row>
    <row r="494" spans="1:21" ht="9.75" customHeight="1">
      <c r="A494" s="1"/>
      <c r="B494" s="1"/>
      <c r="C494" s="1"/>
      <c r="D494" s="1"/>
      <c r="E494" s="1"/>
      <c r="F494" s="1"/>
      <c r="G494" s="1"/>
      <c r="H494" s="1"/>
      <c r="I494" s="1"/>
      <c r="J494" s="1"/>
      <c r="K494" s="1"/>
      <c r="L494" s="1"/>
      <c r="M494" s="1"/>
      <c r="N494" s="1"/>
      <c r="O494" s="1"/>
      <c r="P494" s="1"/>
      <c r="Q494" s="1"/>
      <c r="R494" s="1"/>
      <c r="S494" s="1"/>
      <c r="T494" s="1"/>
      <c r="U494" s="1"/>
    </row>
    <row r="495" spans="1:21" ht="9.75" customHeight="1">
      <c r="A495" s="1"/>
      <c r="B495" s="1"/>
      <c r="C495" s="1"/>
      <c r="D495" s="1"/>
      <c r="E495" s="1"/>
      <c r="F495" s="1"/>
      <c r="G495" s="1"/>
      <c r="H495" s="1"/>
      <c r="I495" s="1"/>
      <c r="J495" s="1"/>
      <c r="K495" s="1"/>
      <c r="L495" s="1"/>
      <c r="M495" s="1"/>
      <c r="N495" s="1"/>
      <c r="O495" s="1"/>
      <c r="P495" s="1"/>
      <c r="Q495" s="1"/>
      <c r="R495" s="1"/>
      <c r="S495" s="1"/>
      <c r="T495" s="1"/>
      <c r="U495" s="1"/>
    </row>
    <row r="496" spans="1:21" ht="9.75" customHeight="1">
      <c r="A496" s="1"/>
      <c r="B496" s="1"/>
      <c r="C496" s="1"/>
      <c r="D496" s="1"/>
      <c r="E496" s="1"/>
      <c r="F496" s="1"/>
      <c r="G496" s="1"/>
      <c r="H496" s="1"/>
      <c r="I496" s="1"/>
      <c r="J496" s="1"/>
      <c r="K496" s="1"/>
      <c r="L496" s="1"/>
      <c r="M496" s="1"/>
      <c r="N496" s="1"/>
      <c r="O496" s="1"/>
      <c r="P496" s="1"/>
      <c r="Q496" s="1"/>
      <c r="R496" s="1"/>
      <c r="S496" s="1"/>
      <c r="T496" s="1"/>
      <c r="U496" s="1"/>
    </row>
    <row r="497" spans="1:21" ht="9.75" customHeight="1">
      <c r="A497" s="1"/>
      <c r="B497" s="1"/>
      <c r="C497" s="1"/>
      <c r="D497" s="1"/>
      <c r="E497" s="1"/>
      <c r="F497" s="1"/>
      <c r="G497" s="1"/>
      <c r="H497" s="1"/>
      <c r="I497" s="1"/>
      <c r="J497" s="1"/>
      <c r="K497" s="1"/>
      <c r="L497" s="1"/>
      <c r="M497" s="1"/>
      <c r="N497" s="1"/>
      <c r="O497" s="1"/>
      <c r="P497" s="1"/>
      <c r="Q497" s="1"/>
      <c r="R497" s="1"/>
      <c r="S497" s="1"/>
      <c r="T497" s="1"/>
      <c r="U497" s="1"/>
    </row>
    <row r="498" spans="1:21" ht="9.75" customHeight="1">
      <c r="A498" s="1"/>
      <c r="B498" s="1"/>
      <c r="C498" s="1"/>
      <c r="D498" s="1"/>
      <c r="E498" s="1"/>
      <c r="F498" s="1"/>
      <c r="G498" s="1"/>
      <c r="H498" s="1"/>
      <c r="I498" s="1"/>
      <c r="J498" s="1"/>
      <c r="K498" s="1"/>
      <c r="L498" s="1"/>
      <c r="M498" s="1"/>
      <c r="N498" s="1"/>
      <c r="O498" s="1"/>
      <c r="P498" s="1"/>
      <c r="Q498" s="1"/>
      <c r="R498" s="1"/>
      <c r="S498" s="1"/>
      <c r="T498" s="1"/>
      <c r="U498" s="1"/>
    </row>
    <row r="499" spans="1:21" ht="9.75" customHeight="1">
      <c r="A499" s="1"/>
      <c r="B499" s="1"/>
      <c r="C499" s="1"/>
      <c r="D499" s="1"/>
      <c r="E499" s="1"/>
      <c r="F499" s="1"/>
      <c r="G499" s="1"/>
      <c r="H499" s="1"/>
      <c r="I499" s="1"/>
      <c r="J499" s="1"/>
      <c r="K499" s="1"/>
      <c r="L499" s="1"/>
      <c r="M499" s="1"/>
      <c r="N499" s="1"/>
      <c r="O499" s="1"/>
      <c r="P499" s="1"/>
      <c r="Q499" s="1"/>
      <c r="R499" s="1"/>
      <c r="S499" s="1"/>
      <c r="T499" s="1"/>
      <c r="U499" s="1"/>
    </row>
    <row r="500" spans="1:21" ht="9.75" customHeight="1">
      <c r="A500" s="1"/>
      <c r="B500" s="1"/>
      <c r="C500" s="1"/>
      <c r="D500" s="1"/>
      <c r="E500" s="1"/>
      <c r="F500" s="1"/>
      <c r="G500" s="1"/>
      <c r="H500" s="1"/>
      <c r="I500" s="1"/>
      <c r="J500" s="1"/>
      <c r="K500" s="1"/>
      <c r="L500" s="1"/>
      <c r="M500" s="1"/>
      <c r="N500" s="1"/>
      <c r="O500" s="1"/>
      <c r="P500" s="1"/>
      <c r="Q500" s="1"/>
      <c r="R500" s="1"/>
      <c r="S500" s="1"/>
      <c r="T500" s="1"/>
      <c r="U500" s="1"/>
    </row>
    <row r="501" spans="1:21" ht="9.75" customHeight="1">
      <c r="A501" s="1"/>
      <c r="B501" s="1"/>
      <c r="C501" s="1"/>
      <c r="D501" s="1"/>
      <c r="E501" s="1"/>
      <c r="F501" s="1"/>
      <c r="G501" s="1"/>
      <c r="H501" s="1"/>
      <c r="I501" s="1"/>
      <c r="J501" s="1"/>
      <c r="K501" s="1"/>
      <c r="L501" s="1"/>
      <c r="M501" s="1"/>
      <c r="N501" s="1"/>
      <c r="O501" s="1"/>
      <c r="P501" s="1"/>
      <c r="Q501" s="1"/>
      <c r="R501" s="1"/>
      <c r="S501" s="1"/>
      <c r="T501" s="1"/>
      <c r="U501" s="1"/>
    </row>
    <row r="502" spans="1:21" ht="9.75" customHeight="1">
      <c r="A502" s="1"/>
      <c r="B502" s="1"/>
      <c r="C502" s="1"/>
      <c r="D502" s="1"/>
      <c r="E502" s="1"/>
      <c r="F502" s="1"/>
      <c r="G502" s="1"/>
      <c r="H502" s="1"/>
      <c r="I502" s="1"/>
      <c r="J502" s="1"/>
      <c r="K502" s="1"/>
      <c r="L502" s="1"/>
      <c r="M502" s="1"/>
      <c r="N502" s="1"/>
      <c r="O502" s="1"/>
      <c r="P502" s="1"/>
      <c r="Q502" s="1"/>
      <c r="R502" s="1"/>
      <c r="S502" s="1"/>
      <c r="T502" s="1"/>
      <c r="U502" s="1"/>
    </row>
    <row r="503" spans="1:21" ht="9.75" customHeight="1">
      <c r="A503" s="1"/>
      <c r="B503" s="1"/>
      <c r="C503" s="1"/>
      <c r="D503" s="1"/>
      <c r="E503" s="1"/>
      <c r="F503" s="1"/>
      <c r="G503" s="1"/>
      <c r="H503" s="1"/>
      <c r="I503" s="1"/>
      <c r="J503" s="1"/>
      <c r="K503" s="1"/>
      <c r="L503" s="1"/>
      <c r="M503" s="1"/>
      <c r="N503" s="1"/>
      <c r="O503" s="1"/>
      <c r="P503" s="1"/>
      <c r="Q503" s="1"/>
      <c r="R503" s="1"/>
      <c r="S503" s="1"/>
      <c r="T503" s="1"/>
      <c r="U503" s="1"/>
    </row>
    <row r="504" spans="1:21" ht="9.75" customHeight="1">
      <c r="A504" s="1"/>
      <c r="B504" s="1"/>
      <c r="C504" s="1"/>
      <c r="D504" s="1"/>
      <c r="E504" s="1"/>
      <c r="F504" s="1"/>
      <c r="G504" s="1"/>
      <c r="H504" s="1"/>
      <c r="I504" s="1"/>
      <c r="J504" s="1"/>
      <c r="K504" s="1"/>
      <c r="L504" s="1"/>
      <c r="M504" s="1"/>
      <c r="N504" s="1"/>
      <c r="O504" s="1"/>
      <c r="P504" s="1"/>
      <c r="Q504" s="1"/>
      <c r="R504" s="1"/>
      <c r="S504" s="1"/>
      <c r="T504" s="1"/>
      <c r="U504" s="1"/>
    </row>
    <row r="505" spans="1:21" ht="9.75" customHeight="1">
      <c r="A505" s="1"/>
      <c r="B505" s="1"/>
      <c r="C505" s="1"/>
      <c r="D505" s="1"/>
      <c r="E505" s="1"/>
      <c r="F505" s="1"/>
      <c r="G505" s="1"/>
      <c r="H505" s="1"/>
      <c r="I505" s="1"/>
      <c r="J505" s="1"/>
      <c r="K505" s="1"/>
      <c r="L505" s="1"/>
      <c r="M505" s="1"/>
      <c r="N505" s="1"/>
      <c r="O505" s="1"/>
      <c r="P505" s="1"/>
      <c r="Q505" s="1"/>
      <c r="R505" s="1"/>
      <c r="S505" s="1"/>
      <c r="T505" s="1"/>
      <c r="U505" s="1"/>
    </row>
    <row r="506" spans="1:21" ht="9.75" customHeight="1">
      <c r="A506" s="1"/>
      <c r="B506" s="1"/>
      <c r="C506" s="1"/>
      <c r="D506" s="1"/>
      <c r="E506" s="1"/>
      <c r="F506" s="1"/>
      <c r="G506" s="1"/>
      <c r="H506" s="1"/>
      <c r="I506" s="1"/>
      <c r="J506" s="1"/>
      <c r="K506" s="1"/>
      <c r="L506" s="1"/>
      <c r="M506" s="1"/>
      <c r="N506" s="1"/>
      <c r="O506" s="1"/>
      <c r="P506" s="1"/>
      <c r="Q506" s="1"/>
      <c r="R506" s="1"/>
      <c r="S506" s="1"/>
      <c r="T506" s="1"/>
      <c r="U506" s="1"/>
    </row>
    <row r="507" spans="1:21" ht="9.75" customHeight="1">
      <c r="A507" s="1"/>
      <c r="B507" s="1"/>
      <c r="C507" s="1"/>
      <c r="D507" s="1"/>
      <c r="E507" s="1"/>
      <c r="F507" s="1"/>
      <c r="G507" s="1"/>
      <c r="H507" s="1"/>
      <c r="I507" s="1"/>
      <c r="J507" s="1"/>
      <c r="K507" s="1"/>
      <c r="L507" s="1"/>
      <c r="M507" s="1"/>
      <c r="N507" s="1"/>
      <c r="O507" s="1"/>
      <c r="P507" s="1"/>
      <c r="Q507" s="1"/>
      <c r="R507" s="1"/>
      <c r="S507" s="1"/>
      <c r="T507" s="1"/>
      <c r="U507" s="1"/>
    </row>
    <row r="508" spans="1:21" ht="9.75" customHeight="1">
      <c r="A508" s="1"/>
      <c r="B508" s="1"/>
      <c r="C508" s="1"/>
      <c r="D508" s="1"/>
      <c r="E508" s="1"/>
      <c r="F508" s="1"/>
      <c r="G508" s="1"/>
      <c r="H508" s="1"/>
      <c r="I508" s="1"/>
      <c r="J508" s="1"/>
      <c r="K508" s="1"/>
      <c r="L508" s="1"/>
      <c r="M508" s="1"/>
      <c r="N508" s="1"/>
      <c r="O508" s="1"/>
      <c r="P508" s="1"/>
      <c r="Q508" s="1"/>
      <c r="R508" s="1"/>
      <c r="S508" s="1"/>
      <c r="T508" s="1"/>
      <c r="U508" s="1"/>
    </row>
    <row r="509" spans="1:21" ht="9.75" customHeight="1">
      <c r="A509" s="1"/>
      <c r="B509" s="1"/>
      <c r="C509" s="1"/>
      <c r="D509" s="1"/>
      <c r="E509" s="1"/>
      <c r="F509" s="1"/>
      <c r="G509" s="1"/>
      <c r="H509" s="1"/>
      <c r="I509" s="1"/>
      <c r="J509" s="1"/>
      <c r="K509" s="1"/>
      <c r="L509" s="1"/>
      <c r="M509" s="1"/>
      <c r="N509" s="1"/>
      <c r="O509" s="1"/>
      <c r="P509" s="1"/>
      <c r="Q509" s="1"/>
      <c r="R509" s="1"/>
      <c r="S509" s="1"/>
      <c r="T509" s="1"/>
      <c r="U509" s="1"/>
    </row>
    <row r="510" spans="1:21" ht="9.75" customHeight="1">
      <c r="A510" s="1"/>
      <c r="B510" s="1"/>
      <c r="C510" s="1"/>
      <c r="D510" s="1"/>
      <c r="E510" s="1"/>
      <c r="F510" s="1"/>
      <c r="G510" s="1"/>
      <c r="H510" s="1"/>
      <c r="I510" s="1"/>
      <c r="J510" s="1"/>
      <c r="K510" s="1"/>
      <c r="L510" s="1"/>
      <c r="M510" s="1"/>
      <c r="N510" s="1"/>
      <c r="O510" s="1"/>
      <c r="P510" s="1"/>
      <c r="Q510" s="1"/>
      <c r="R510" s="1"/>
      <c r="S510" s="1"/>
      <c r="T510" s="1"/>
      <c r="U510" s="1"/>
    </row>
    <row r="511" spans="1:21" ht="9.75" customHeight="1">
      <c r="A511" s="1"/>
      <c r="B511" s="1"/>
      <c r="C511" s="1"/>
      <c r="D511" s="1"/>
      <c r="E511" s="1"/>
      <c r="F511" s="1"/>
      <c r="G511" s="1"/>
      <c r="H511" s="1"/>
      <c r="I511" s="1"/>
      <c r="J511" s="1"/>
      <c r="K511" s="1"/>
      <c r="L511" s="1"/>
      <c r="M511" s="1"/>
      <c r="N511" s="1"/>
      <c r="O511" s="1"/>
      <c r="P511" s="1"/>
      <c r="Q511" s="1"/>
      <c r="R511" s="1"/>
      <c r="S511" s="1"/>
      <c r="T511" s="1"/>
      <c r="U511" s="1"/>
    </row>
    <row r="512" spans="1:21" ht="9.75" customHeight="1">
      <c r="A512" s="1"/>
      <c r="B512" s="1"/>
      <c r="C512" s="1"/>
      <c r="D512" s="1"/>
      <c r="E512" s="1"/>
      <c r="F512" s="1"/>
      <c r="G512" s="1"/>
      <c r="H512" s="1"/>
      <c r="I512" s="1"/>
      <c r="J512" s="1"/>
      <c r="K512" s="1"/>
      <c r="L512" s="1"/>
      <c r="M512" s="1"/>
      <c r="N512" s="1"/>
      <c r="O512" s="1"/>
      <c r="P512" s="1"/>
      <c r="Q512" s="1"/>
      <c r="R512" s="1"/>
      <c r="S512" s="1"/>
      <c r="T512" s="1"/>
      <c r="U512" s="1"/>
    </row>
    <row r="513" spans="1:21" ht="9.75" customHeight="1">
      <c r="A513" s="1"/>
      <c r="B513" s="1"/>
      <c r="C513" s="1"/>
      <c r="D513" s="1"/>
      <c r="E513" s="1"/>
      <c r="F513" s="1"/>
      <c r="G513" s="1"/>
      <c r="H513" s="1"/>
      <c r="I513" s="1"/>
      <c r="J513" s="1"/>
      <c r="K513" s="1"/>
      <c r="L513" s="1"/>
      <c r="M513" s="1"/>
      <c r="N513" s="1"/>
      <c r="O513" s="1"/>
      <c r="P513" s="1"/>
      <c r="Q513" s="1"/>
      <c r="R513" s="1"/>
      <c r="S513" s="1"/>
      <c r="T513" s="1"/>
      <c r="U513" s="1"/>
    </row>
    <row r="514" spans="1:21" ht="9.75" customHeight="1">
      <c r="A514" s="1"/>
      <c r="B514" s="1"/>
      <c r="C514" s="1"/>
      <c r="D514" s="1"/>
      <c r="E514" s="1"/>
      <c r="F514" s="1"/>
      <c r="G514" s="1"/>
      <c r="H514" s="1"/>
      <c r="I514" s="1"/>
      <c r="J514" s="1"/>
      <c r="K514" s="1"/>
      <c r="L514" s="1"/>
      <c r="M514" s="1"/>
      <c r="N514" s="1"/>
      <c r="O514" s="1"/>
      <c r="P514" s="1"/>
      <c r="Q514" s="1"/>
      <c r="R514" s="1"/>
      <c r="S514" s="1"/>
      <c r="T514" s="1"/>
      <c r="U514" s="1"/>
    </row>
    <row r="515" spans="1:21" ht="9.75" customHeight="1">
      <c r="A515" s="1"/>
      <c r="B515" s="1"/>
      <c r="C515" s="1"/>
      <c r="D515" s="1"/>
      <c r="E515" s="1"/>
      <c r="F515" s="1"/>
      <c r="G515" s="1"/>
      <c r="H515" s="1"/>
      <c r="I515" s="1"/>
      <c r="J515" s="1"/>
      <c r="K515" s="1"/>
      <c r="L515" s="1"/>
      <c r="M515" s="1"/>
      <c r="N515" s="1"/>
      <c r="O515" s="1"/>
      <c r="P515" s="1"/>
      <c r="Q515" s="1"/>
      <c r="R515" s="1"/>
      <c r="S515" s="1"/>
      <c r="T515" s="1"/>
      <c r="U515" s="1"/>
    </row>
    <row r="516" spans="1:21" ht="9.75" customHeight="1">
      <c r="A516" s="1"/>
      <c r="B516" s="1"/>
      <c r="C516" s="1"/>
      <c r="D516" s="1"/>
      <c r="E516" s="1"/>
      <c r="F516" s="1"/>
      <c r="G516" s="1"/>
      <c r="H516" s="1"/>
      <c r="I516" s="1"/>
      <c r="J516" s="1"/>
      <c r="K516" s="1"/>
      <c r="L516" s="1"/>
      <c r="M516" s="1"/>
      <c r="N516" s="1"/>
      <c r="O516" s="1"/>
      <c r="P516" s="1"/>
      <c r="Q516" s="1"/>
      <c r="R516" s="1"/>
      <c r="S516" s="1"/>
      <c r="T516" s="1"/>
      <c r="U516" s="1"/>
    </row>
    <row r="517" spans="1:21" ht="9.75" customHeight="1">
      <c r="A517" s="1"/>
      <c r="B517" s="1"/>
      <c r="C517" s="1"/>
      <c r="D517" s="1"/>
      <c r="E517" s="1"/>
      <c r="F517" s="1"/>
      <c r="G517" s="1"/>
      <c r="H517" s="1"/>
      <c r="I517" s="1"/>
      <c r="J517" s="1"/>
      <c r="K517" s="1"/>
      <c r="L517" s="1"/>
      <c r="M517" s="1"/>
      <c r="N517" s="1"/>
      <c r="O517" s="1"/>
      <c r="P517" s="1"/>
      <c r="Q517" s="1"/>
      <c r="R517" s="1"/>
      <c r="S517" s="1"/>
      <c r="T517" s="1"/>
      <c r="U517" s="1"/>
    </row>
    <row r="518" spans="1:21" ht="9.75" customHeight="1">
      <c r="A518" s="1"/>
      <c r="B518" s="1"/>
      <c r="C518" s="1"/>
      <c r="D518" s="1"/>
      <c r="E518" s="1"/>
      <c r="F518" s="1"/>
      <c r="G518" s="1"/>
      <c r="H518" s="1"/>
      <c r="I518" s="1"/>
      <c r="J518" s="1"/>
      <c r="K518" s="1"/>
      <c r="L518" s="1"/>
      <c r="M518" s="1"/>
      <c r="N518" s="1"/>
      <c r="O518" s="1"/>
      <c r="P518" s="1"/>
      <c r="Q518" s="1"/>
      <c r="R518" s="1"/>
      <c r="S518" s="1"/>
      <c r="T518" s="1"/>
      <c r="U518" s="1"/>
    </row>
    <row r="519" spans="1:21" ht="9.75" customHeight="1">
      <c r="A519" s="1"/>
      <c r="B519" s="1"/>
      <c r="C519" s="1"/>
      <c r="D519" s="1"/>
      <c r="E519" s="1"/>
      <c r="F519" s="1"/>
      <c r="G519" s="1"/>
      <c r="H519" s="1"/>
      <c r="I519" s="1"/>
      <c r="J519" s="1"/>
      <c r="K519" s="1"/>
      <c r="L519" s="1"/>
      <c r="M519" s="1"/>
      <c r="N519" s="1"/>
      <c r="O519" s="1"/>
      <c r="P519" s="1"/>
      <c r="Q519" s="1"/>
      <c r="R519" s="1"/>
      <c r="S519" s="1"/>
      <c r="T519" s="1"/>
      <c r="U519" s="1"/>
    </row>
    <row r="520" spans="1:21" ht="9.75" customHeight="1">
      <c r="A520" s="1"/>
      <c r="B520" s="1"/>
      <c r="C520" s="1"/>
      <c r="D520" s="1"/>
      <c r="E520" s="1"/>
      <c r="F520" s="1"/>
      <c r="G520" s="1"/>
      <c r="H520" s="1"/>
      <c r="I520" s="1"/>
      <c r="J520" s="1"/>
      <c r="K520" s="1"/>
      <c r="L520" s="1"/>
      <c r="M520" s="1"/>
      <c r="N520" s="1"/>
      <c r="O520" s="1"/>
      <c r="P520" s="1"/>
      <c r="Q520" s="1"/>
      <c r="R520" s="1"/>
      <c r="S520" s="1"/>
      <c r="T520" s="1"/>
      <c r="U520" s="1"/>
    </row>
    <row r="521" spans="1:21" ht="9.75" customHeight="1">
      <c r="A521" s="1"/>
      <c r="B521" s="1"/>
      <c r="C521" s="1"/>
      <c r="D521" s="1"/>
      <c r="E521" s="1"/>
      <c r="F521" s="1"/>
      <c r="G521" s="1"/>
      <c r="H521" s="1"/>
      <c r="I521" s="1"/>
      <c r="J521" s="1"/>
      <c r="K521" s="1"/>
      <c r="L521" s="1"/>
      <c r="M521" s="1"/>
      <c r="N521" s="1"/>
      <c r="O521" s="1"/>
      <c r="P521" s="1"/>
      <c r="Q521" s="1"/>
      <c r="R521" s="1"/>
      <c r="S521" s="1"/>
      <c r="T521" s="1"/>
      <c r="U521" s="1"/>
    </row>
    <row r="522" spans="1:21" ht="9.75" customHeight="1">
      <c r="A522" s="1"/>
      <c r="B522" s="1"/>
      <c r="C522" s="1"/>
      <c r="D522" s="1"/>
      <c r="E522" s="1"/>
      <c r="F522" s="1"/>
      <c r="G522" s="1"/>
      <c r="H522" s="1"/>
      <c r="I522" s="1"/>
      <c r="J522" s="1"/>
      <c r="K522" s="1"/>
      <c r="L522" s="1"/>
      <c r="M522" s="1"/>
      <c r="N522" s="1"/>
      <c r="O522" s="1"/>
      <c r="P522" s="1"/>
      <c r="Q522" s="1"/>
      <c r="R522" s="1"/>
      <c r="S522" s="1"/>
      <c r="T522" s="1"/>
      <c r="U522" s="1"/>
    </row>
    <row r="523" spans="1:21" ht="9.75" customHeight="1">
      <c r="A523" s="1"/>
      <c r="B523" s="1"/>
      <c r="C523" s="1"/>
      <c r="D523" s="1"/>
      <c r="E523" s="1"/>
      <c r="F523" s="1"/>
      <c r="G523" s="1"/>
      <c r="H523" s="1"/>
      <c r="I523" s="1"/>
      <c r="J523" s="1"/>
      <c r="K523" s="1"/>
      <c r="L523" s="1"/>
      <c r="M523" s="1"/>
      <c r="N523" s="1"/>
      <c r="O523" s="1"/>
      <c r="P523" s="1"/>
      <c r="Q523" s="1"/>
      <c r="R523" s="1"/>
      <c r="S523" s="1"/>
      <c r="T523" s="1"/>
      <c r="U523" s="1"/>
    </row>
    <row r="524" spans="1:21" ht="9.75" customHeight="1">
      <c r="A524" s="1"/>
      <c r="B524" s="1"/>
      <c r="C524" s="1"/>
      <c r="D524" s="1"/>
      <c r="E524" s="1"/>
      <c r="F524" s="1"/>
      <c r="G524" s="1"/>
      <c r="H524" s="1"/>
      <c r="I524" s="1"/>
      <c r="J524" s="1"/>
      <c r="K524" s="1"/>
      <c r="L524" s="1"/>
      <c r="M524" s="1"/>
      <c r="N524" s="1"/>
      <c r="O524" s="1"/>
      <c r="P524" s="1"/>
      <c r="Q524" s="1"/>
      <c r="R524" s="1"/>
      <c r="S524" s="1"/>
      <c r="T524" s="1"/>
      <c r="U524" s="1"/>
    </row>
    <row r="525" spans="1:21" ht="9.75" customHeight="1">
      <c r="A525" s="1"/>
      <c r="B525" s="1"/>
      <c r="C525" s="1"/>
      <c r="D525" s="1"/>
      <c r="E525" s="1"/>
      <c r="F525" s="1"/>
      <c r="G525" s="1"/>
      <c r="H525" s="1"/>
      <c r="I525" s="1"/>
      <c r="J525" s="1"/>
      <c r="K525" s="1"/>
      <c r="L525" s="1"/>
      <c r="M525" s="1"/>
      <c r="N525" s="1"/>
      <c r="O525" s="1"/>
      <c r="P525" s="1"/>
      <c r="Q525" s="1"/>
      <c r="R525" s="1"/>
      <c r="S525" s="1"/>
      <c r="T525" s="1"/>
      <c r="U525" s="1"/>
    </row>
    <row r="526" spans="1:21" ht="9.75" customHeight="1">
      <c r="A526" s="1"/>
      <c r="B526" s="1"/>
      <c r="C526" s="1"/>
      <c r="D526" s="1"/>
      <c r="E526" s="1"/>
      <c r="F526" s="1"/>
      <c r="G526" s="1"/>
      <c r="H526" s="1"/>
      <c r="I526" s="1"/>
      <c r="J526" s="1"/>
      <c r="K526" s="1"/>
      <c r="L526" s="1"/>
      <c r="M526" s="1"/>
      <c r="N526" s="1"/>
      <c r="O526" s="1"/>
      <c r="P526" s="1"/>
      <c r="Q526" s="1"/>
      <c r="R526" s="1"/>
      <c r="S526" s="1"/>
      <c r="T526" s="1"/>
      <c r="U526" s="1"/>
    </row>
    <row r="527" spans="1:21" ht="9.75" customHeight="1">
      <c r="A527" s="1"/>
      <c r="B527" s="1"/>
      <c r="C527" s="1"/>
      <c r="D527" s="1"/>
      <c r="E527" s="1"/>
      <c r="F527" s="1"/>
      <c r="G527" s="1"/>
      <c r="H527" s="1"/>
      <c r="I527" s="1"/>
      <c r="J527" s="1"/>
      <c r="K527" s="1"/>
      <c r="L527" s="1"/>
      <c r="M527" s="1"/>
      <c r="N527" s="1"/>
      <c r="O527" s="1"/>
      <c r="P527" s="1"/>
      <c r="Q527" s="1"/>
      <c r="R527" s="1"/>
      <c r="S527" s="1"/>
      <c r="T527" s="1"/>
      <c r="U527" s="1"/>
    </row>
    <row r="528" spans="1:21" ht="9.75" customHeight="1">
      <c r="A528" s="1"/>
      <c r="B528" s="1"/>
      <c r="C528" s="1"/>
      <c r="D528" s="1"/>
      <c r="E528" s="1"/>
      <c r="F528" s="1"/>
      <c r="G528" s="1"/>
      <c r="H528" s="1"/>
      <c r="I528" s="1"/>
      <c r="J528" s="1"/>
      <c r="K528" s="1"/>
      <c r="L528" s="1"/>
      <c r="M528" s="1"/>
      <c r="N528" s="1"/>
      <c r="O528" s="1"/>
      <c r="P528" s="1"/>
      <c r="Q528" s="1"/>
      <c r="R528" s="1"/>
      <c r="S528" s="1"/>
      <c r="T528" s="1"/>
      <c r="U528" s="1"/>
    </row>
    <row r="529" spans="1:21" ht="9.75" customHeight="1">
      <c r="A529" s="1"/>
      <c r="B529" s="1"/>
      <c r="C529" s="1"/>
      <c r="D529" s="1"/>
      <c r="E529" s="1"/>
      <c r="F529" s="1"/>
      <c r="G529" s="1"/>
      <c r="H529" s="1"/>
      <c r="I529" s="1"/>
      <c r="J529" s="1"/>
      <c r="K529" s="1"/>
      <c r="L529" s="1"/>
      <c r="M529" s="1"/>
      <c r="N529" s="1"/>
      <c r="O529" s="1"/>
      <c r="P529" s="1"/>
      <c r="Q529" s="1"/>
      <c r="R529" s="1"/>
      <c r="S529" s="1"/>
      <c r="T529" s="1"/>
      <c r="U529" s="1"/>
    </row>
    <row r="530" spans="1:21" ht="9.75" customHeight="1">
      <c r="A530" s="1"/>
      <c r="B530" s="1"/>
      <c r="C530" s="1"/>
      <c r="D530" s="1"/>
      <c r="E530" s="1"/>
      <c r="F530" s="1"/>
      <c r="G530" s="1"/>
      <c r="H530" s="1"/>
      <c r="I530" s="1"/>
      <c r="J530" s="1"/>
      <c r="K530" s="1"/>
      <c r="L530" s="1"/>
      <c r="M530" s="1"/>
      <c r="N530" s="1"/>
      <c r="O530" s="1"/>
      <c r="P530" s="1"/>
      <c r="Q530" s="1"/>
      <c r="R530" s="1"/>
      <c r="S530" s="1"/>
      <c r="T530" s="1"/>
      <c r="U530" s="1"/>
    </row>
    <row r="531" spans="1:21" ht="9.75" customHeight="1">
      <c r="A531" s="1"/>
      <c r="B531" s="1"/>
      <c r="C531" s="1"/>
      <c r="D531" s="1"/>
      <c r="E531" s="1"/>
      <c r="F531" s="1"/>
      <c r="G531" s="1"/>
      <c r="H531" s="1"/>
      <c r="I531" s="1"/>
      <c r="J531" s="1"/>
      <c r="K531" s="1"/>
      <c r="L531" s="1"/>
      <c r="M531" s="1"/>
      <c r="N531" s="1"/>
      <c r="O531" s="1"/>
      <c r="P531" s="1"/>
      <c r="Q531" s="1"/>
      <c r="R531" s="1"/>
      <c r="S531" s="1"/>
      <c r="T531" s="1"/>
      <c r="U531" s="1"/>
    </row>
    <row r="532" spans="1:21" ht="9.75" customHeight="1">
      <c r="A532" s="1"/>
      <c r="B532" s="1"/>
      <c r="C532" s="1"/>
      <c r="D532" s="1"/>
      <c r="E532" s="1"/>
      <c r="F532" s="1"/>
      <c r="G532" s="1"/>
      <c r="H532" s="1"/>
      <c r="I532" s="1"/>
      <c r="J532" s="1"/>
      <c r="K532" s="1"/>
      <c r="L532" s="1"/>
      <c r="M532" s="1"/>
      <c r="N532" s="1"/>
      <c r="O532" s="1"/>
      <c r="P532" s="1"/>
      <c r="Q532" s="1"/>
      <c r="R532" s="1"/>
      <c r="S532" s="1"/>
      <c r="T532" s="1"/>
      <c r="U532" s="1"/>
    </row>
    <row r="533" spans="1:21" ht="9.75" customHeight="1">
      <c r="A533" s="1"/>
      <c r="B533" s="1"/>
      <c r="C533" s="1"/>
      <c r="D533" s="1"/>
      <c r="E533" s="1"/>
      <c r="F533" s="1"/>
      <c r="G533" s="1"/>
      <c r="H533" s="1"/>
      <c r="I533" s="1"/>
      <c r="J533" s="1"/>
      <c r="K533" s="1"/>
      <c r="L533" s="1"/>
      <c r="M533" s="1"/>
      <c r="N533" s="1"/>
      <c r="O533" s="1"/>
      <c r="P533" s="1"/>
      <c r="Q533" s="1"/>
      <c r="R533" s="1"/>
      <c r="S533" s="1"/>
      <c r="T533" s="1"/>
      <c r="U533" s="1"/>
    </row>
    <row r="534" spans="1:21" ht="9.75" customHeight="1">
      <c r="A534" s="1"/>
      <c r="B534" s="1"/>
      <c r="C534" s="1"/>
      <c r="D534" s="1"/>
      <c r="E534" s="1"/>
      <c r="F534" s="1"/>
      <c r="G534" s="1"/>
      <c r="H534" s="1"/>
      <c r="I534" s="1"/>
      <c r="J534" s="1"/>
      <c r="K534" s="1"/>
      <c r="L534" s="1"/>
      <c r="M534" s="1"/>
      <c r="N534" s="1"/>
      <c r="O534" s="1"/>
      <c r="P534" s="1"/>
      <c r="Q534" s="1"/>
      <c r="R534" s="1"/>
      <c r="S534" s="1"/>
      <c r="T534" s="1"/>
      <c r="U534" s="1"/>
    </row>
    <row r="535" spans="1:21" ht="9.75" customHeight="1">
      <c r="A535" s="1"/>
      <c r="B535" s="1"/>
      <c r="C535" s="1"/>
      <c r="D535" s="1"/>
      <c r="E535" s="1"/>
      <c r="F535" s="1"/>
      <c r="G535" s="1"/>
      <c r="H535" s="1"/>
      <c r="I535" s="1"/>
      <c r="J535" s="1"/>
      <c r="K535" s="1"/>
      <c r="L535" s="1"/>
      <c r="M535" s="1"/>
      <c r="N535" s="1"/>
      <c r="O535" s="1"/>
      <c r="P535" s="1"/>
      <c r="Q535" s="1"/>
      <c r="R535" s="1"/>
      <c r="S535" s="1"/>
      <c r="T535" s="1"/>
      <c r="U535" s="1"/>
    </row>
    <row r="536" spans="1:21" ht="9.75" customHeight="1">
      <c r="A536" s="1"/>
      <c r="B536" s="1"/>
      <c r="C536" s="1"/>
      <c r="D536" s="1"/>
      <c r="E536" s="1"/>
      <c r="F536" s="1"/>
      <c r="G536" s="1"/>
      <c r="H536" s="1"/>
      <c r="I536" s="1"/>
      <c r="J536" s="1"/>
      <c r="K536" s="1"/>
      <c r="L536" s="1"/>
      <c r="M536" s="1"/>
      <c r="N536" s="1"/>
      <c r="O536" s="1"/>
      <c r="P536" s="1"/>
      <c r="Q536" s="1"/>
      <c r="R536" s="1"/>
      <c r="S536" s="1"/>
      <c r="T536" s="1"/>
      <c r="U536" s="1"/>
    </row>
    <row r="537" spans="1:21" ht="9.75" customHeight="1">
      <c r="A537" s="1"/>
      <c r="B537" s="1"/>
      <c r="C537" s="1"/>
      <c r="D537" s="1"/>
      <c r="E537" s="1"/>
      <c r="F537" s="1"/>
      <c r="G537" s="1"/>
      <c r="H537" s="1"/>
      <c r="I537" s="1"/>
      <c r="J537" s="1"/>
      <c r="K537" s="1"/>
      <c r="L537" s="1"/>
      <c r="M537" s="1"/>
      <c r="N537" s="1"/>
      <c r="O537" s="1"/>
      <c r="P537" s="1"/>
      <c r="Q537" s="1"/>
      <c r="R537" s="1"/>
      <c r="S537" s="1"/>
      <c r="T537" s="1"/>
      <c r="U537" s="1"/>
    </row>
    <row r="538" spans="1:21" ht="9.75" customHeight="1">
      <c r="A538" s="1"/>
      <c r="B538" s="1"/>
      <c r="C538" s="1"/>
      <c r="D538" s="1"/>
      <c r="E538" s="1"/>
      <c r="F538" s="1"/>
      <c r="G538" s="1"/>
      <c r="H538" s="1"/>
      <c r="I538" s="1"/>
      <c r="J538" s="1"/>
      <c r="K538" s="1"/>
      <c r="L538" s="1"/>
      <c r="M538" s="1"/>
      <c r="N538" s="1"/>
      <c r="O538" s="1"/>
      <c r="P538" s="1"/>
      <c r="Q538" s="1"/>
      <c r="R538" s="1"/>
      <c r="S538" s="1"/>
      <c r="T538" s="1"/>
      <c r="U538" s="1"/>
    </row>
    <row r="539" spans="1:21" ht="9.75" customHeight="1">
      <c r="A539" s="1"/>
      <c r="B539" s="1"/>
      <c r="C539" s="1"/>
      <c r="D539" s="1"/>
      <c r="E539" s="1"/>
      <c r="F539" s="1"/>
      <c r="G539" s="1"/>
      <c r="H539" s="1"/>
      <c r="I539" s="1"/>
      <c r="J539" s="1"/>
      <c r="K539" s="1"/>
      <c r="L539" s="1"/>
      <c r="M539" s="1"/>
      <c r="N539" s="1"/>
      <c r="O539" s="1"/>
      <c r="P539" s="1"/>
      <c r="Q539" s="1"/>
      <c r="R539" s="1"/>
      <c r="S539" s="1"/>
      <c r="T539" s="1"/>
      <c r="U539" s="1"/>
    </row>
    <row r="540" spans="1:21" ht="9.75" customHeight="1">
      <c r="A540" s="1"/>
      <c r="B540" s="1"/>
      <c r="C540" s="1"/>
      <c r="D540" s="1"/>
      <c r="E540" s="1"/>
      <c r="F540" s="1"/>
      <c r="G540" s="1"/>
      <c r="H540" s="1"/>
      <c r="I540" s="1"/>
      <c r="J540" s="1"/>
      <c r="K540" s="1"/>
      <c r="L540" s="1"/>
      <c r="M540" s="1"/>
      <c r="N540" s="1"/>
      <c r="O540" s="1"/>
      <c r="P540" s="1"/>
      <c r="Q540" s="1"/>
      <c r="R540" s="1"/>
      <c r="S540" s="1"/>
      <c r="T540" s="1"/>
      <c r="U540" s="1"/>
    </row>
    <row r="541" spans="1:21" ht="9.75" customHeight="1">
      <c r="A541" s="1"/>
      <c r="B541" s="1"/>
      <c r="C541" s="1"/>
      <c r="D541" s="1"/>
      <c r="E541" s="1"/>
      <c r="F541" s="1"/>
      <c r="G541" s="1"/>
      <c r="H541" s="1"/>
      <c r="I541" s="1"/>
      <c r="J541" s="1"/>
      <c r="K541" s="1"/>
      <c r="L541" s="1"/>
      <c r="M541" s="1"/>
      <c r="N541" s="1"/>
      <c r="O541" s="1"/>
      <c r="P541" s="1"/>
      <c r="Q541" s="1"/>
      <c r="R541" s="1"/>
      <c r="S541" s="1"/>
      <c r="T541" s="1"/>
      <c r="U541" s="1"/>
    </row>
    <row r="542" spans="1:21" ht="9.75" customHeight="1">
      <c r="A542" s="1"/>
      <c r="B542" s="1"/>
      <c r="C542" s="1"/>
      <c r="D542" s="1"/>
      <c r="E542" s="1"/>
      <c r="F542" s="1"/>
      <c r="G542" s="1"/>
      <c r="H542" s="1"/>
      <c r="I542" s="1"/>
      <c r="J542" s="1"/>
      <c r="K542" s="1"/>
      <c r="L542" s="1"/>
      <c r="M542" s="1"/>
      <c r="N542" s="1"/>
      <c r="O542" s="1"/>
      <c r="P542" s="1"/>
      <c r="Q542" s="1"/>
      <c r="R542" s="1"/>
      <c r="S542" s="1"/>
      <c r="T542" s="1"/>
      <c r="U542" s="1"/>
    </row>
    <row r="543" spans="1:21" ht="9.75" customHeight="1">
      <c r="A543" s="1"/>
      <c r="B543" s="1"/>
      <c r="C543" s="1"/>
      <c r="D543" s="1"/>
      <c r="E543" s="1"/>
      <c r="F543" s="1"/>
      <c r="G543" s="1"/>
      <c r="H543" s="1"/>
      <c r="I543" s="1"/>
      <c r="J543" s="1"/>
      <c r="K543" s="1"/>
      <c r="L543" s="1"/>
      <c r="M543" s="1"/>
      <c r="N543" s="1"/>
      <c r="O543" s="1"/>
      <c r="P543" s="1"/>
      <c r="Q543" s="1"/>
      <c r="R543" s="1"/>
      <c r="S543" s="1"/>
      <c r="T543" s="1"/>
      <c r="U543" s="1"/>
    </row>
    <row r="544" spans="1:21" ht="9.75" customHeight="1">
      <c r="A544" s="1"/>
      <c r="B544" s="1"/>
      <c r="C544" s="1"/>
      <c r="D544" s="1"/>
      <c r="E544" s="1"/>
      <c r="F544" s="1"/>
      <c r="G544" s="1"/>
      <c r="H544" s="1"/>
      <c r="I544" s="1"/>
      <c r="J544" s="1"/>
      <c r="K544" s="1"/>
      <c r="L544" s="1"/>
      <c r="M544" s="1"/>
      <c r="N544" s="1"/>
      <c r="O544" s="1"/>
      <c r="P544" s="1"/>
      <c r="Q544" s="1"/>
      <c r="R544" s="1"/>
      <c r="S544" s="1"/>
      <c r="T544" s="1"/>
      <c r="U544" s="1"/>
    </row>
    <row r="545" spans="1:21" ht="9.75" customHeight="1">
      <c r="A545" s="1"/>
      <c r="B545" s="1"/>
      <c r="C545" s="1"/>
      <c r="D545" s="1"/>
      <c r="E545" s="1"/>
      <c r="F545" s="1"/>
      <c r="G545" s="1"/>
      <c r="H545" s="1"/>
      <c r="I545" s="1"/>
      <c r="J545" s="1"/>
      <c r="K545" s="1"/>
      <c r="L545" s="1"/>
      <c r="M545" s="1"/>
      <c r="N545" s="1"/>
      <c r="O545" s="1"/>
      <c r="P545" s="1"/>
      <c r="Q545" s="1"/>
      <c r="R545" s="1"/>
      <c r="S545" s="1"/>
      <c r="T545" s="1"/>
      <c r="U545" s="1"/>
    </row>
    <row r="546" spans="1:21" ht="9.75" customHeight="1">
      <c r="A546" s="1"/>
      <c r="B546" s="1"/>
      <c r="C546" s="1"/>
      <c r="D546" s="1"/>
      <c r="E546" s="1"/>
      <c r="F546" s="1"/>
      <c r="G546" s="1"/>
      <c r="H546" s="1"/>
      <c r="I546" s="1"/>
      <c r="J546" s="1"/>
      <c r="K546" s="1"/>
      <c r="L546" s="1"/>
      <c r="M546" s="1"/>
      <c r="N546" s="1"/>
      <c r="O546" s="1"/>
      <c r="P546" s="1"/>
      <c r="Q546" s="1"/>
      <c r="R546" s="1"/>
      <c r="S546" s="1"/>
      <c r="T546" s="1"/>
      <c r="U546" s="1"/>
    </row>
    <row r="547" spans="1:21" ht="9.75" customHeight="1">
      <c r="A547" s="1"/>
      <c r="B547" s="1"/>
      <c r="C547" s="1"/>
      <c r="D547" s="1"/>
      <c r="E547" s="1"/>
      <c r="F547" s="1"/>
      <c r="G547" s="1"/>
      <c r="H547" s="1"/>
      <c r="I547" s="1"/>
      <c r="J547" s="1"/>
      <c r="K547" s="1"/>
      <c r="L547" s="1"/>
      <c r="M547" s="1"/>
      <c r="N547" s="1"/>
      <c r="O547" s="1"/>
      <c r="P547" s="1"/>
      <c r="Q547" s="1"/>
      <c r="R547" s="1"/>
      <c r="S547" s="1"/>
      <c r="T547" s="1"/>
      <c r="U547" s="1"/>
    </row>
    <row r="548" spans="1:21" ht="9.75" customHeight="1">
      <c r="A548" s="1"/>
      <c r="B548" s="1"/>
      <c r="C548" s="1"/>
      <c r="D548" s="1"/>
      <c r="E548" s="1"/>
      <c r="F548" s="1"/>
      <c r="G548" s="1"/>
      <c r="H548" s="1"/>
      <c r="I548" s="1"/>
      <c r="J548" s="1"/>
      <c r="K548" s="1"/>
      <c r="L548" s="1"/>
      <c r="M548" s="1"/>
      <c r="N548" s="1"/>
      <c r="O548" s="1"/>
      <c r="P548" s="1"/>
      <c r="Q548" s="1"/>
      <c r="R548" s="1"/>
      <c r="S548" s="1"/>
      <c r="T548" s="1"/>
      <c r="U548" s="1"/>
    </row>
    <row r="549" spans="1:21" ht="9.75" customHeight="1">
      <c r="A549" s="1"/>
      <c r="B549" s="1"/>
      <c r="C549" s="1"/>
      <c r="D549" s="1"/>
      <c r="E549" s="1"/>
      <c r="F549" s="1"/>
      <c r="G549" s="1"/>
      <c r="H549" s="1"/>
      <c r="I549" s="1"/>
      <c r="J549" s="1"/>
      <c r="K549" s="1"/>
      <c r="L549" s="1"/>
      <c r="M549" s="1"/>
      <c r="N549" s="1"/>
      <c r="O549" s="1"/>
      <c r="P549" s="1"/>
      <c r="Q549" s="1"/>
      <c r="R549" s="1"/>
      <c r="S549" s="1"/>
      <c r="T549" s="1"/>
      <c r="U549" s="1"/>
    </row>
    <row r="550" spans="1:21" ht="9.75" customHeight="1">
      <c r="A550" s="1"/>
      <c r="B550" s="1"/>
      <c r="C550" s="1"/>
      <c r="D550" s="1"/>
      <c r="E550" s="1"/>
      <c r="F550" s="1"/>
      <c r="G550" s="1"/>
      <c r="H550" s="1"/>
      <c r="I550" s="1"/>
      <c r="J550" s="1"/>
      <c r="K550" s="1"/>
      <c r="L550" s="1"/>
      <c r="M550" s="1"/>
      <c r="N550" s="1"/>
      <c r="O550" s="1"/>
      <c r="P550" s="1"/>
      <c r="Q550" s="1"/>
      <c r="R550" s="1"/>
      <c r="S550" s="1"/>
      <c r="T550" s="1"/>
      <c r="U550" s="1"/>
    </row>
    <row r="551" spans="1:21" ht="9.75" customHeight="1">
      <c r="A551" s="1"/>
      <c r="B551" s="1"/>
      <c r="C551" s="1"/>
      <c r="D551" s="1"/>
      <c r="E551" s="1"/>
      <c r="F551" s="1"/>
      <c r="G551" s="1"/>
      <c r="H551" s="1"/>
      <c r="I551" s="1"/>
      <c r="J551" s="1"/>
      <c r="K551" s="1"/>
      <c r="L551" s="1"/>
      <c r="M551" s="1"/>
      <c r="N551" s="1"/>
      <c r="O551" s="1"/>
      <c r="P551" s="1"/>
      <c r="Q551" s="1"/>
      <c r="R551" s="1"/>
      <c r="S551" s="1"/>
      <c r="T551" s="1"/>
      <c r="U551" s="1"/>
    </row>
    <row r="552" spans="1:21" ht="9.75" customHeight="1">
      <c r="A552" s="1"/>
      <c r="B552" s="1"/>
      <c r="C552" s="1"/>
      <c r="D552" s="1"/>
      <c r="E552" s="1"/>
      <c r="F552" s="1"/>
      <c r="G552" s="1"/>
      <c r="H552" s="1"/>
      <c r="I552" s="1"/>
      <c r="J552" s="1"/>
      <c r="K552" s="1"/>
      <c r="L552" s="1"/>
      <c r="M552" s="1"/>
      <c r="N552" s="1"/>
      <c r="O552" s="1"/>
      <c r="P552" s="1"/>
      <c r="Q552" s="1"/>
      <c r="R552" s="1"/>
      <c r="S552" s="1"/>
      <c r="T552" s="1"/>
      <c r="U552" s="1"/>
    </row>
    <row r="553" spans="1:21" ht="9.75" customHeight="1">
      <c r="A553" s="1"/>
      <c r="B553" s="1"/>
      <c r="C553" s="1"/>
      <c r="D553" s="1"/>
      <c r="E553" s="1"/>
      <c r="F553" s="1"/>
      <c r="G553" s="1"/>
      <c r="H553" s="1"/>
      <c r="I553" s="1"/>
      <c r="J553" s="1"/>
      <c r="K553" s="1"/>
      <c r="L553" s="1"/>
      <c r="M553" s="1"/>
      <c r="N553" s="1"/>
      <c r="O553" s="1"/>
      <c r="P553" s="1"/>
      <c r="Q553" s="1"/>
      <c r="R553" s="1"/>
      <c r="S553" s="1"/>
      <c r="T553" s="1"/>
      <c r="U553" s="1"/>
    </row>
    <row r="554" spans="1:21" ht="9.75" customHeight="1">
      <c r="A554" s="1"/>
      <c r="B554" s="1"/>
      <c r="C554" s="1"/>
      <c r="D554" s="1"/>
      <c r="E554" s="1"/>
      <c r="F554" s="1"/>
      <c r="G554" s="1"/>
      <c r="H554" s="1"/>
      <c r="I554" s="1"/>
      <c r="J554" s="1"/>
      <c r="K554" s="1"/>
      <c r="L554" s="1"/>
      <c r="M554" s="1"/>
      <c r="N554" s="1"/>
      <c r="O554" s="1"/>
      <c r="P554" s="1"/>
      <c r="Q554" s="1"/>
      <c r="R554" s="1"/>
      <c r="S554" s="1"/>
      <c r="T554" s="1"/>
      <c r="U554" s="1"/>
    </row>
    <row r="555" spans="1:21" ht="9.75" customHeight="1">
      <c r="A555" s="1"/>
      <c r="B555" s="1"/>
      <c r="C555" s="1"/>
      <c r="D555" s="1"/>
      <c r="E555" s="1"/>
      <c r="F555" s="1"/>
      <c r="G555" s="1"/>
      <c r="H555" s="1"/>
      <c r="I555" s="1"/>
      <c r="J555" s="1"/>
      <c r="K555" s="1"/>
      <c r="L555" s="1"/>
      <c r="M555" s="1"/>
      <c r="N555" s="1"/>
      <c r="O555" s="1"/>
      <c r="P555" s="1"/>
      <c r="Q555" s="1"/>
      <c r="R555" s="1"/>
      <c r="S555" s="1"/>
      <c r="T555" s="1"/>
      <c r="U555" s="1"/>
    </row>
    <row r="556" spans="1:21" ht="9.75" customHeight="1">
      <c r="A556" s="1"/>
      <c r="B556" s="1"/>
      <c r="C556" s="1"/>
      <c r="D556" s="1"/>
      <c r="E556" s="1"/>
      <c r="F556" s="1"/>
      <c r="G556" s="1"/>
      <c r="H556" s="1"/>
      <c r="I556" s="1"/>
      <c r="J556" s="1"/>
      <c r="K556" s="1"/>
      <c r="L556" s="1"/>
      <c r="M556" s="1"/>
      <c r="N556" s="1"/>
      <c r="O556" s="1"/>
      <c r="P556" s="1"/>
      <c r="Q556" s="1"/>
      <c r="R556" s="1"/>
      <c r="S556" s="1"/>
      <c r="T556" s="1"/>
      <c r="U556" s="1"/>
    </row>
    <row r="557" spans="1:21" ht="9.75" customHeight="1">
      <c r="A557" s="1"/>
      <c r="B557" s="1"/>
      <c r="C557" s="1"/>
      <c r="D557" s="1"/>
      <c r="E557" s="1"/>
      <c r="F557" s="1"/>
      <c r="G557" s="1"/>
      <c r="H557" s="1"/>
      <c r="I557" s="1"/>
      <c r="J557" s="1"/>
      <c r="K557" s="1"/>
      <c r="L557" s="1"/>
      <c r="M557" s="1"/>
      <c r="N557" s="1"/>
      <c r="O557" s="1"/>
      <c r="P557" s="1"/>
      <c r="Q557" s="1"/>
      <c r="R557" s="1"/>
      <c r="S557" s="1"/>
      <c r="T557" s="1"/>
      <c r="U557" s="1"/>
    </row>
    <row r="558" spans="1:21" ht="9.75" customHeight="1">
      <c r="A558" s="1"/>
      <c r="B558" s="1"/>
      <c r="C558" s="1"/>
      <c r="D558" s="1"/>
      <c r="E558" s="1"/>
      <c r="F558" s="1"/>
      <c r="G558" s="1"/>
      <c r="H558" s="1"/>
      <c r="I558" s="1"/>
      <c r="J558" s="1"/>
      <c r="K558" s="1"/>
      <c r="L558" s="1"/>
      <c r="M558" s="1"/>
      <c r="N558" s="1"/>
      <c r="O558" s="1"/>
      <c r="P558" s="1"/>
      <c r="Q558" s="1"/>
      <c r="R558" s="1"/>
      <c r="S558" s="1"/>
      <c r="T558" s="1"/>
      <c r="U558" s="1"/>
    </row>
    <row r="559" spans="1:21" ht="9.75" customHeight="1">
      <c r="A559" s="1"/>
      <c r="B559" s="1"/>
      <c r="C559" s="1"/>
      <c r="D559" s="1"/>
      <c r="E559" s="1"/>
      <c r="F559" s="1"/>
      <c r="G559" s="1"/>
      <c r="H559" s="1"/>
      <c r="I559" s="1"/>
      <c r="J559" s="1"/>
      <c r="K559" s="1"/>
      <c r="L559" s="1"/>
      <c r="M559" s="1"/>
      <c r="N559" s="1"/>
      <c r="O559" s="1"/>
      <c r="P559" s="1"/>
      <c r="Q559" s="1"/>
      <c r="R559" s="1"/>
      <c r="S559" s="1"/>
      <c r="T559" s="1"/>
      <c r="U559" s="1"/>
    </row>
    <row r="560" spans="1:21" ht="9.75" customHeight="1">
      <c r="A560" s="1"/>
      <c r="B560" s="1"/>
      <c r="C560" s="1"/>
      <c r="D560" s="1"/>
      <c r="E560" s="1"/>
      <c r="F560" s="1"/>
      <c r="G560" s="1"/>
      <c r="H560" s="1"/>
      <c r="I560" s="1"/>
      <c r="J560" s="1"/>
      <c r="K560" s="1"/>
      <c r="L560" s="1"/>
      <c r="M560" s="1"/>
      <c r="N560" s="1"/>
      <c r="O560" s="1"/>
      <c r="P560" s="1"/>
      <c r="Q560" s="1"/>
      <c r="R560" s="1"/>
      <c r="S560" s="1"/>
      <c r="T560" s="1"/>
      <c r="U560" s="1"/>
    </row>
    <row r="561" spans="1:21" ht="9.75" customHeight="1">
      <c r="A561" s="1"/>
      <c r="B561" s="1"/>
      <c r="C561" s="1"/>
      <c r="D561" s="1"/>
      <c r="E561" s="1"/>
      <c r="F561" s="1"/>
      <c r="G561" s="1"/>
      <c r="H561" s="1"/>
      <c r="I561" s="1"/>
      <c r="J561" s="1"/>
      <c r="K561" s="1"/>
      <c r="L561" s="1"/>
      <c r="M561" s="1"/>
      <c r="N561" s="1"/>
      <c r="O561" s="1"/>
      <c r="P561" s="1"/>
      <c r="Q561" s="1"/>
      <c r="R561" s="1"/>
      <c r="S561" s="1"/>
      <c r="T561" s="1"/>
      <c r="U561" s="1"/>
    </row>
    <row r="562" spans="1:21" ht="9.75" customHeight="1">
      <c r="A562" s="1"/>
      <c r="B562" s="1"/>
      <c r="C562" s="1"/>
      <c r="D562" s="1"/>
      <c r="E562" s="1"/>
      <c r="F562" s="1"/>
      <c r="G562" s="1"/>
      <c r="H562" s="1"/>
      <c r="I562" s="1"/>
      <c r="J562" s="1"/>
      <c r="K562" s="1"/>
      <c r="L562" s="1"/>
      <c r="M562" s="1"/>
      <c r="N562" s="1"/>
      <c r="O562" s="1"/>
      <c r="P562" s="1"/>
      <c r="Q562" s="1"/>
      <c r="R562" s="1"/>
      <c r="S562" s="1"/>
      <c r="T562" s="1"/>
      <c r="U562" s="1"/>
    </row>
    <row r="563" spans="1:21" ht="9.75" customHeight="1">
      <c r="A563" s="1"/>
      <c r="B563" s="1"/>
      <c r="C563" s="1"/>
      <c r="D563" s="1"/>
      <c r="E563" s="1"/>
      <c r="F563" s="1"/>
      <c r="G563" s="1"/>
      <c r="H563" s="1"/>
      <c r="I563" s="1"/>
      <c r="J563" s="1"/>
      <c r="K563" s="1"/>
      <c r="L563" s="1"/>
      <c r="M563" s="1"/>
      <c r="N563" s="1"/>
      <c r="O563" s="1"/>
      <c r="P563" s="1"/>
      <c r="Q563" s="1"/>
      <c r="R563" s="1"/>
      <c r="S563" s="1"/>
      <c r="T563" s="1"/>
      <c r="U563" s="1"/>
    </row>
    <row r="564" spans="1:21" ht="9.75" customHeight="1">
      <c r="A564" s="1"/>
      <c r="B564" s="1"/>
      <c r="C564" s="1"/>
      <c r="D564" s="1"/>
      <c r="E564" s="1"/>
      <c r="F564" s="1"/>
      <c r="G564" s="1"/>
      <c r="H564" s="1"/>
      <c r="I564" s="1"/>
      <c r="J564" s="1"/>
      <c r="K564" s="1"/>
      <c r="L564" s="1"/>
      <c r="M564" s="1"/>
      <c r="N564" s="1"/>
      <c r="O564" s="1"/>
      <c r="P564" s="1"/>
      <c r="Q564" s="1"/>
      <c r="R564" s="1"/>
      <c r="S564" s="1"/>
      <c r="T564" s="1"/>
      <c r="U564" s="1"/>
    </row>
    <row r="565" spans="1:21" ht="9.75" customHeight="1">
      <c r="A565" s="1"/>
      <c r="B565" s="1"/>
      <c r="C565" s="1"/>
      <c r="D565" s="1"/>
      <c r="E565" s="1"/>
      <c r="F565" s="1"/>
      <c r="G565" s="1"/>
      <c r="H565" s="1"/>
      <c r="I565" s="1"/>
      <c r="J565" s="1"/>
      <c r="K565" s="1"/>
      <c r="L565" s="1"/>
      <c r="M565" s="1"/>
      <c r="N565" s="1"/>
      <c r="O565" s="1"/>
      <c r="P565" s="1"/>
      <c r="Q565" s="1"/>
      <c r="R565" s="1"/>
      <c r="S565" s="1"/>
      <c r="T565" s="1"/>
      <c r="U565" s="1"/>
    </row>
    <row r="566" spans="1:21" ht="9.75" customHeight="1">
      <c r="A566" s="1"/>
      <c r="B566" s="1"/>
      <c r="C566" s="1"/>
      <c r="D566" s="1"/>
      <c r="E566" s="1"/>
      <c r="F566" s="1"/>
      <c r="G566" s="1"/>
      <c r="H566" s="1"/>
      <c r="I566" s="1"/>
      <c r="J566" s="1"/>
      <c r="K566" s="1"/>
      <c r="L566" s="1"/>
      <c r="M566" s="1"/>
      <c r="N566" s="1"/>
      <c r="O566" s="1"/>
      <c r="P566" s="1"/>
      <c r="Q566" s="1"/>
      <c r="R566" s="1"/>
      <c r="S566" s="1"/>
      <c r="T566" s="1"/>
      <c r="U566" s="1"/>
    </row>
    <row r="567" spans="1:21" ht="9.75" customHeight="1">
      <c r="A567" s="1"/>
      <c r="B567" s="1"/>
      <c r="C567" s="1"/>
      <c r="D567" s="1"/>
      <c r="E567" s="1"/>
      <c r="F567" s="1"/>
      <c r="G567" s="1"/>
      <c r="H567" s="1"/>
      <c r="I567" s="1"/>
      <c r="J567" s="1"/>
      <c r="K567" s="1"/>
      <c r="L567" s="1"/>
      <c r="M567" s="1"/>
      <c r="N567" s="1"/>
      <c r="O567" s="1"/>
      <c r="P567" s="1"/>
      <c r="Q567" s="1"/>
      <c r="R567" s="1"/>
      <c r="S567" s="1"/>
      <c r="T567" s="1"/>
      <c r="U567" s="1"/>
    </row>
    <row r="568" spans="1:21" ht="9.75" customHeight="1">
      <c r="A568" s="1"/>
      <c r="B568" s="1"/>
      <c r="C568" s="1"/>
      <c r="D568" s="1"/>
      <c r="E568" s="1"/>
      <c r="F568" s="1"/>
      <c r="G568" s="1"/>
      <c r="H568" s="1"/>
      <c r="I568" s="1"/>
      <c r="J568" s="1"/>
      <c r="K568" s="1"/>
      <c r="L568" s="1"/>
      <c r="M568" s="1"/>
      <c r="N568" s="1"/>
      <c r="O568" s="1"/>
      <c r="P568" s="1"/>
      <c r="Q568" s="1"/>
      <c r="R568" s="1"/>
      <c r="S568" s="1"/>
      <c r="T568" s="1"/>
      <c r="U568" s="1"/>
    </row>
    <row r="569" spans="1:21" ht="9.75" customHeight="1">
      <c r="A569" s="1"/>
      <c r="B569" s="1"/>
      <c r="C569" s="1"/>
      <c r="D569" s="1"/>
      <c r="E569" s="1"/>
      <c r="F569" s="1"/>
      <c r="G569" s="1"/>
      <c r="H569" s="1"/>
      <c r="I569" s="1"/>
      <c r="J569" s="1"/>
      <c r="K569" s="1"/>
      <c r="L569" s="1"/>
      <c r="M569" s="1"/>
      <c r="N569" s="1"/>
      <c r="O569" s="1"/>
      <c r="P569" s="1"/>
      <c r="Q569" s="1"/>
      <c r="R569" s="1"/>
      <c r="S569" s="1"/>
      <c r="T569" s="1"/>
      <c r="U569" s="1"/>
    </row>
    <row r="570" spans="1:21" ht="9.75" customHeight="1">
      <c r="A570" s="1"/>
      <c r="B570" s="1"/>
      <c r="C570" s="1"/>
      <c r="D570" s="1"/>
      <c r="E570" s="1"/>
      <c r="F570" s="1"/>
      <c r="G570" s="1"/>
      <c r="H570" s="1"/>
      <c r="I570" s="1"/>
      <c r="J570" s="1"/>
      <c r="K570" s="1"/>
      <c r="L570" s="1"/>
      <c r="M570" s="1"/>
      <c r="N570" s="1"/>
      <c r="O570" s="1"/>
      <c r="P570" s="1"/>
      <c r="Q570" s="1"/>
      <c r="R570" s="1"/>
      <c r="S570" s="1"/>
      <c r="T570" s="1"/>
      <c r="U570" s="1"/>
    </row>
    <row r="571" spans="1:21" ht="9.75" customHeight="1">
      <c r="A571" s="1"/>
      <c r="B571" s="1"/>
      <c r="C571" s="1"/>
      <c r="D571" s="1"/>
      <c r="E571" s="1"/>
      <c r="F571" s="1"/>
      <c r="G571" s="1"/>
      <c r="H571" s="1"/>
      <c r="I571" s="1"/>
      <c r="J571" s="1"/>
      <c r="K571" s="1"/>
      <c r="L571" s="1"/>
      <c r="M571" s="1"/>
      <c r="N571" s="1"/>
      <c r="O571" s="1"/>
      <c r="P571" s="1"/>
      <c r="Q571" s="1"/>
      <c r="R571" s="1"/>
      <c r="S571" s="1"/>
      <c r="T571" s="1"/>
      <c r="U571" s="1"/>
    </row>
    <row r="572" spans="1:21" ht="9.75" customHeight="1">
      <c r="A572" s="1"/>
      <c r="B572" s="1"/>
      <c r="C572" s="1"/>
      <c r="D572" s="1"/>
      <c r="E572" s="1"/>
      <c r="F572" s="1"/>
      <c r="G572" s="1"/>
      <c r="H572" s="1"/>
      <c r="I572" s="1"/>
      <c r="J572" s="1"/>
      <c r="K572" s="1"/>
      <c r="L572" s="1"/>
      <c r="M572" s="1"/>
      <c r="N572" s="1"/>
      <c r="O572" s="1"/>
      <c r="P572" s="1"/>
      <c r="Q572" s="1"/>
      <c r="R572" s="1"/>
      <c r="S572" s="1"/>
      <c r="T572" s="1"/>
      <c r="U572" s="1"/>
    </row>
    <row r="573" spans="1:21" ht="9.75" customHeight="1">
      <c r="A573" s="1"/>
      <c r="B573" s="1"/>
      <c r="C573" s="1"/>
      <c r="D573" s="1"/>
      <c r="E573" s="1"/>
      <c r="F573" s="1"/>
      <c r="G573" s="1"/>
      <c r="H573" s="1"/>
      <c r="I573" s="1"/>
      <c r="J573" s="1"/>
      <c r="K573" s="1"/>
      <c r="L573" s="1"/>
      <c r="M573" s="1"/>
      <c r="N573" s="1"/>
      <c r="O573" s="1"/>
      <c r="P573" s="1"/>
      <c r="Q573" s="1"/>
      <c r="R573" s="1"/>
      <c r="S573" s="1"/>
      <c r="T573" s="1"/>
      <c r="U573" s="1"/>
    </row>
    <row r="574" spans="1:21" ht="9.75" customHeight="1">
      <c r="A574" s="1"/>
      <c r="B574" s="1"/>
      <c r="C574" s="1"/>
      <c r="D574" s="1"/>
      <c r="E574" s="1"/>
      <c r="F574" s="1"/>
      <c r="G574" s="1"/>
      <c r="H574" s="1"/>
      <c r="I574" s="1"/>
      <c r="J574" s="1"/>
      <c r="K574" s="1"/>
      <c r="L574" s="1"/>
      <c r="M574" s="1"/>
      <c r="N574" s="1"/>
      <c r="O574" s="1"/>
      <c r="P574" s="1"/>
      <c r="Q574" s="1"/>
      <c r="R574" s="1"/>
      <c r="S574" s="1"/>
      <c r="T574" s="1"/>
      <c r="U574" s="1"/>
    </row>
    <row r="575" spans="1:21" ht="9.75" customHeight="1">
      <c r="A575" s="1"/>
      <c r="B575" s="1"/>
      <c r="C575" s="1"/>
      <c r="D575" s="1"/>
      <c r="E575" s="1"/>
      <c r="F575" s="1"/>
      <c r="G575" s="1"/>
      <c r="H575" s="1"/>
      <c r="I575" s="1"/>
      <c r="J575" s="1"/>
      <c r="K575" s="1"/>
      <c r="L575" s="1"/>
      <c r="M575" s="1"/>
      <c r="N575" s="1"/>
      <c r="O575" s="1"/>
      <c r="P575" s="1"/>
      <c r="Q575" s="1"/>
      <c r="R575" s="1"/>
      <c r="S575" s="1"/>
      <c r="T575" s="1"/>
      <c r="U575" s="1"/>
    </row>
    <row r="576" spans="1:21" ht="9.75" customHeight="1">
      <c r="A576" s="1"/>
      <c r="B576" s="1"/>
      <c r="C576" s="1"/>
      <c r="D576" s="1"/>
      <c r="E576" s="1"/>
      <c r="F576" s="1"/>
      <c r="G576" s="1"/>
      <c r="H576" s="1"/>
      <c r="I576" s="1"/>
      <c r="J576" s="1"/>
      <c r="K576" s="1"/>
      <c r="L576" s="1"/>
      <c r="M576" s="1"/>
      <c r="N576" s="1"/>
      <c r="O576" s="1"/>
      <c r="P576" s="1"/>
      <c r="Q576" s="1"/>
      <c r="R576" s="1"/>
      <c r="S576" s="1"/>
      <c r="T576" s="1"/>
      <c r="U576" s="1"/>
    </row>
    <row r="577" spans="1:21" ht="9.75" customHeight="1">
      <c r="A577" s="1"/>
      <c r="B577" s="1"/>
      <c r="C577" s="1"/>
      <c r="D577" s="1"/>
      <c r="E577" s="1"/>
      <c r="F577" s="1"/>
      <c r="G577" s="1"/>
      <c r="H577" s="1"/>
      <c r="I577" s="1"/>
      <c r="J577" s="1"/>
      <c r="K577" s="1"/>
      <c r="L577" s="1"/>
      <c r="M577" s="1"/>
      <c r="N577" s="1"/>
      <c r="O577" s="1"/>
      <c r="P577" s="1"/>
      <c r="Q577" s="1"/>
      <c r="R577" s="1"/>
      <c r="S577" s="1"/>
      <c r="T577" s="1"/>
      <c r="U577" s="1"/>
    </row>
    <row r="578" spans="1:21" ht="9.75" customHeight="1">
      <c r="A578" s="1"/>
      <c r="B578" s="1"/>
      <c r="C578" s="1"/>
      <c r="D578" s="1"/>
      <c r="E578" s="1"/>
      <c r="F578" s="1"/>
      <c r="G578" s="1"/>
      <c r="H578" s="1"/>
      <c r="I578" s="1"/>
      <c r="J578" s="1"/>
      <c r="K578" s="1"/>
      <c r="L578" s="1"/>
      <c r="M578" s="1"/>
      <c r="N578" s="1"/>
      <c r="O578" s="1"/>
      <c r="P578" s="1"/>
      <c r="Q578" s="1"/>
      <c r="R578" s="1"/>
      <c r="S578" s="1"/>
      <c r="T578" s="1"/>
      <c r="U578" s="1"/>
    </row>
    <row r="579" spans="1:21" ht="9.75" customHeight="1">
      <c r="A579" s="1"/>
      <c r="B579" s="1"/>
      <c r="C579" s="1"/>
      <c r="D579" s="1"/>
      <c r="E579" s="1"/>
      <c r="F579" s="1"/>
      <c r="G579" s="1"/>
      <c r="H579" s="1"/>
      <c r="I579" s="1"/>
      <c r="J579" s="1"/>
      <c r="K579" s="1"/>
      <c r="L579" s="1"/>
      <c r="M579" s="1"/>
      <c r="N579" s="1"/>
      <c r="O579" s="1"/>
      <c r="P579" s="1"/>
      <c r="Q579" s="1"/>
      <c r="R579" s="1"/>
      <c r="S579" s="1"/>
      <c r="T579" s="1"/>
      <c r="U579" s="1"/>
    </row>
    <row r="580" spans="1:21" ht="9.75" customHeight="1">
      <c r="A580" s="1"/>
      <c r="B580" s="1"/>
      <c r="C580" s="1"/>
      <c r="D580" s="1"/>
      <c r="E580" s="1"/>
      <c r="F580" s="1"/>
      <c r="G580" s="1"/>
      <c r="H580" s="1"/>
      <c r="I580" s="1"/>
      <c r="J580" s="1"/>
      <c r="K580" s="1"/>
      <c r="L580" s="1"/>
      <c r="M580" s="1"/>
      <c r="N580" s="1"/>
      <c r="O580" s="1"/>
      <c r="P580" s="1"/>
      <c r="Q580" s="1"/>
      <c r="R580" s="1"/>
      <c r="S580" s="1"/>
      <c r="T580" s="1"/>
      <c r="U580" s="1"/>
    </row>
    <row r="581" spans="1:21" ht="9.75" customHeight="1">
      <c r="A581" s="1"/>
      <c r="B581" s="1"/>
      <c r="C581" s="1"/>
      <c r="D581" s="1"/>
      <c r="E581" s="1"/>
      <c r="F581" s="1"/>
      <c r="G581" s="1"/>
      <c r="H581" s="1"/>
      <c r="I581" s="1"/>
      <c r="J581" s="1"/>
      <c r="K581" s="1"/>
      <c r="L581" s="1"/>
      <c r="M581" s="1"/>
      <c r="N581" s="1"/>
      <c r="O581" s="1"/>
      <c r="P581" s="1"/>
      <c r="Q581" s="1"/>
      <c r="R581" s="1"/>
      <c r="S581" s="1"/>
      <c r="T581" s="1"/>
      <c r="U581" s="1"/>
    </row>
    <row r="582" spans="1:21" ht="9.75" customHeight="1">
      <c r="A582" s="1"/>
      <c r="B582" s="1"/>
      <c r="C582" s="1"/>
      <c r="D582" s="1"/>
      <c r="E582" s="1"/>
      <c r="F582" s="1"/>
      <c r="G582" s="1"/>
      <c r="H582" s="1"/>
      <c r="I582" s="1"/>
      <c r="J582" s="1"/>
      <c r="K582" s="1"/>
      <c r="L582" s="1"/>
      <c r="M582" s="1"/>
      <c r="N582" s="1"/>
      <c r="O582" s="1"/>
      <c r="P582" s="1"/>
      <c r="Q582" s="1"/>
      <c r="R582" s="1"/>
      <c r="S582" s="1"/>
      <c r="T582" s="1"/>
      <c r="U582" s="1"/>
    </row>
    <row r="583" spans="1:21" ht="9.75" customHeight="1">
      <c r="A583" s="1"/>
      <c r="B583" s="1"/>
      <c r="C583" s="1"/>
      <c r="D583" s="1"/>
      <c r="E583" s="1"/>
      <c r="F583" s="1"/>
      <c r="G583" s="1"/>
      <c r="H583" s="1"/>
      <c r="I583" s="1"/>
      <c r="J583" s="1"/>
      <c r="K583" s="1"/>
      <c r="L583" s="1"/>
      <c r="M583" s="1"/>
      <c r="N583" s="1"/>
      <c r="O583" s="1"/>
      <c r="P583" s="1"/>
      <c r="Q583" s="1"/>
      <c r="R583" s="1"/>
      <c r="S583" s="1"/>
      <c r="T583" s="1"/>
      <c r="U583" s="1"/>
    </row>
    <row r="584" spans="1:21" ht="9.75" customHeight="1">
      <c r="A584" s="1"/>
      <c r="B584" s="1"/>
      <c r="C584" s="1"/>
      <c r="D584" s="1"/>
      <c r="E584" s="1"/>
      <c r="F584" s="1"/>
      <c r="G584" s="1"/>
      <c r="H584" s="1"/>
      <c r="I584" s="1"/>
      <c r="J584" s="1"/>
      <c r="K584" s="1"/>
      <c r="L584" s="1"/>
      <c r="M584" s="1"/>
      <c r="N584" s="1"/>
      <c r="O584" s="1"/>
      <c r="P584" s="1"/>
      <c r="Q584" s="1"/>
      <c r="R584" s="1"/>
      <c r="S584" s="1"/>
      <c r="T584" s="1"/>
      <c r="U584" s="1"/>
    </row>
    <row r="585" spans="1:21" ht="9.75" customHeight="1">
      <c r="A585" s="1"/>
      <c r="B585" s="1"/>
      <c r="C585" s="1"/>
      <c r="D585" s="1"/>
      <c r="E585" s="1"/>
      <c r="F585" s="1"/>
      <c r="G585" s="1"/>
      <c r="H585" s="1"/>
      <c r="I585" s="1"/>
      <c r="J585" s="1"/>
      <c r="K585" s="1"/>
      <c r="L585" s="1"/>
      <c r="M585" s="1"/>
      <c r="N585" s="1"/>
      <c r="O585" s="1"/>
      <c r="P585" s="1"/>
      <c r="Q585" s="1"/>
      <c r="R585" s="1"/>
      <c r="S585" s="1"/>
      <c r="T585" s="1"/>
      <c r="U585" s="1"/>
    </row>
    <row r="586" spans="1:21" ht="9.75" customHeight="1">
      <c r="A586" s="1"/>
      <c r="B586" s="1"/>
      <c r="C586" s="1"/>
      <c r="D586" s="1"/>
      <c r="E586" s="1"/>
      <c r="F586" s="1"/>
      <c r="G586" s="1"/>
      <c r="H586" s="1"/>
      <c r="I586" s="1"/>
      <c r="J586" s="1"/>
      <c r="K586" s="1"/>
      <c r="L586" s="1"/>
      <c r="M586" s="1"/>
      <c r="N586" s="1"/>
      <c r="O586" s="1"/>
      <c r="P586" s="1"/>
      <c r="Q586" s="1"/>
      <c r="R586" s="1"/>
      <c r="S586" s="1"/>
      <c r="T586" s="1"/>
      <c r="U586" s="1"/>
    </row>
    <row r="587" spans="1:21" ht="9.75" customHeight="1">
      <c r="A587" s="1"/>
      <c r="B587" s="1"/>
      <c r="C587" s="1"/>
      <c r="D587" s="1"/>
      <c r="E587" s="1"/>
      <c r="F587" s="1"/>
      <c r="G587" s="1"/>
      <c r="H587" s="1"/>
      <c r="I587" s="1"/>
      <c r="J587" s="1"/>
      <c r="K587" s="1"/>
      <c r="L587" s="1"/>
      <c r="M587" s="1"/>
      <c r="N587" s="1"/>
      <c r="O587" s="1"/>
      <c r="P587" s="1"/>
      <c r="Q587" s="1"/>
      <c r="R587" s="1"/>
      <c r="S587" s="1"/>
      <c r="T587" s="1"/>
      <c r="U587" s="1"/>
    </row>
    <row r="588" spans="1:21" ht="9.75" customHeight="1">
      <c r="A588" s="1"/>
      <c r="B588" s="1"/>
      <c r="C588" s="1"/>
      <c r="D588" s="1"/>
      <c r="E588" s="1"/>
      <c r="F588" s="1"/>
      <c r="G588" s="1"/>
      <c r="H588" s="1"/>
      <c r="I588" s="1"/>
      <c r="J588" s="1"/>
      <c r="K588" s="1"/>
      <c r="L588" s="1"/>
      <c r="M588" s="1"/>
      <c r="N588" s="1"/>
      <c r="O588" s="1"/>
      <c r="P588" s="1"/>
      <c r="Q588" s="1"/>
      <c r="R588" s="1"/>
      <c r="S588" s="1"/>
      <c r="T588" s="1"/>
      <c r="U588" s="1"/>
    </row>
    <row r="589" spans="1:21" ht="9.75" customHeight="1">
      <c r="A589" s="1"/>
      <c r="B589" s="1"/>
      <c r="C589" s="1"/>
      <c r="D589" s="1"/>
      <c r="E589" s="1"/>
      <c r="F589" s="1"/>
      <c r="G589" s="1"/>
      <c r="H589" s="1"/>
      <c r="I589" s="1"/>
      <c r="J589" s="1"/>
      <c r="K589" s="1"/>
      <c r="L589" s="1"/>
      <c r="M589" s="1"/>
      <c r="N589" s="1"/>
      <c r="O589" s="1"/>
      <c r="P589" s="1"/>
      <c r="Q589" s="1"/>
      <c r="R589" s="1"/>
      <c r="S589" s="1"/>
      <c r="T589" s="1"/>
      <c r="U589" s="1"/>
    </row>
    <row r="590" spans="1:21" ht="9.75" customHeight="1">
      <c r="A590" s="1"/>
      <c r="B590" s="1"/>
      <c r="C590" s="1"/>
      <c r="D590" s="1"/>
      <c r="E590" s="1"/>
      <c r="F590" s="1"/>
      <c r="G590" s="1"/>
      <c r="H590" s="1"/>
      <c r="I590" s="1"/>
      <c r="J590" s="1"/>
      <c r="K590" s="1"/>
      <c r="L590" s="1"/>
      <c r="M590" s="1"/>
      <c r="N590" s="1"/>
      <c r="O590" s="1"/>
      <c r="P590" s="1"/>
      <c r="Q590" s="1"/>
      <c r="R590" s="1"/>
      <c r="S590" s="1"/>
      <c r="T590" s="1"/>
      <c r="U590" s="1"/>
    </row>
    <row r="591" spans="1:21" ht="9.75" customHeight="1">
      <c r="A591" s="1"/>
      <c r="B591" s="1"/>
      <c r="C591" s="1"/>
      <c r="D591" s="1"/>
      <c r="E591" s="1"/>
      <c r="F591" s="1"/>
      <c r="G591" s="1"/>
      <c r="H591" s="1"/>
      <c r="I591" s="1"/>
      <c r="J591" s="1"/>
      <c r="K591" s="1"/>
      <c r="L591" s="1"/>
      <c r="M591" s="1"/>
      <c r="N591" s="1"/>
      <c r="O591" s="1"/>
      <c r="P591" s="1"/>
      <c r="Q591" s="1"/>
      <c r="R591" s="1"/>
      <c r="S591" s="1"/>
      <c r="T591" s="1"/>
      <c r="U591" s="1"/>
    </row>
    <row r="592" spans="1:21" ht="9.75" customHeight="1">
      <c r="A592" s="1"/>
      <c r="B592" s="1"/>
      <c r="C592" s="1"/>
      <c r="D592" s="1"/>
      <c r="E592" s="1"/>
      <c r="F592" s="1"/>
      <c r="G592" s="1"/>
      <c r="H592" s="1"/>
      <c r="I592" s="1"/>
      <c r="J592" s="1"/>
      <c r="K592" s="1"/>
      <c r="L592" s="1"/>
      <c r="M592" s="1"/>
      <c r="N592" s="1"/>
      <c r="O592" s="1"/>
      <c r="P592" s="1"/>
      <c r="Q592" s="1"/>
      <c r="R592" s="1"/>
      <c r="S592" s="1"/>
      <c r="T592" s="1"/>
      <c r="U592" s="1"/>
    </row>
    <row r="593" spans="1:21" ht="9.75" customHeight="1">
      <c r="A593" s="1"/>
      <c r="B593" s="1"/>
      <c r="C593" s="1"/>
      <c r="D593" s="1"/>
      <c r="E593" s="1"/>
      <c r="F593" s="1"/>
      <c r="G593" s="1"/>
      <c r="H593" s="1"/>
      <c r="I593" s="1"/>
      <c r="J593" s="1"/>
      <c r="K593" s="1"/>
      <c r="L593" s="1"/>
      <c r="M593" s="1"/>
      <c r="N593" s="1"/>
      <c r="O593" s="1"/>
      <c r="P593" s="1"/>
      <c r="Q593" s="1"/>
      <c r="R593" s="1"/>
      <c r="S593" s="1"/>
      <c r="T593" s="1"/>
      <c r="U593" s="1"/>
    </row>
    <row r="594" spans="1:21" ht="9.75" customHeight="1">
      <c r="A594" s="1"/>
      <c r="B594" s="1"/>
      <c r="C594" s="1"/>
      <c r="D594" s="1"/>
      <c r="E594" s="1"/>
      <c r="F594" s="1"/>
      <c r="G594" s="1"/>
      <c r="H594" s="1"/>
      <c r="I594" s="1"/>
      <c r="J594" s="1"/>
      <c r="K594" s="1"/>
      <c r="L594" s="1"/>
      <c r="M594" s="1"/>
      <c r="N594" s="1"/>
      <c r="O594" s="1"/>
      <c r="P594" s="1"/>
      <c r="Q594" s="1"/>
      <c r="R594" s="1"/>
      <c r="S594" s="1"/>
      <c r="T594" s="1"/>
      <c r="U594" s="1"/>
    </row>
    <row r="595" spans="1:21" ht="9.75" customHeight="1">
      <c r="A595" s="1"/>
      <c r="B595" s="1"/>
      <c r="C595" s="1"/>
      <c r="D595" s="1"/>
      <c r="E595" s="1"/>
      <c r="F595" s="1"/>
      <c r="G595" s="1"/>
      <c r="H595" s="1"/>
      <c r="I595" s="1"/>
      <c r="J595" s="1"/>
      <c r="K595" s="1"/>
      <c r="L595" s="1"/>
      <c r="M595" s="1"/>
      <c r="N595" s="1"/>
      <c r="O595" s="1"/>
      <c r="P595" s="1"/>
      <c r="Q595" s="1"/>
      <c r="R595" s="1"/>
      <c r="S595" s="1"/>
      <c r="T595" s="1"/>
      <c r="U595" s="1"/>
    </row>
    <row r="596" spans="1:21" ht="9.75" customHeight="1">
      <c r="A596" s="1"/>
      <c r="B596" s="1"/>
      <c r="C596" s="1"/>
      <c r="D596" s="1"/>
      <c r="E596" s="1"/>
      <c r="F596" s="1"/>
      <c r="G596" s="1"/>
      <c r="H596" s="1"/>
      <c r="I596" s="1"/>
      <c r="J596" s="1"/>
      <c r="K596" s="1"/>
      <c r="L596" s="1"/>
      <c r="M596" s="1"/>
      <c r="N596" s="1"/>
      <c r="O596" s="1"/>
      <c r="P596" s="1"/>
      <c r="Q596" s="1"/>
      <c r="R596" s="1"/>
      <c r="S596" s="1"/>
      <c r="T596" s="1"/>
      <c r="U596" s="1"/>
    </row>
    <row r="597" spans="1:21" ht="9.75" customHeight="1">
      <c r="A597" s="1"/>
      <c r="B597" s="1"/>
      <c r="C597" s="1"/>
      <c r="D597" s="1"/>
      <c r="E597" s="1"/>
      <c r="F597" s="1"/>
      <c r="G597" s="1"/>
      <c r="H597" s="1"/>
      <c r="I597" s="1"/>
      <c r="J597" s="1"/>
      <c r="K597" s="1"/>
      <c r="L597" s="1"/>
      <c r="M597" s="1"/>
      <c r="N597" s="1"/>
      <c r="O597" s="1"/>
      <c r="P597" s="1"/>
      <c r="Q597" s="1"/>
      <c r="R597" s="1"/>
      <c r="S597" s="1"/>
      <c r="T597" s="1"/>
      <c r="U597" s="1"/>
    </row>
    <row r="598" spans="1:21" ht="9.75" customHeight="1">
      <c r="A598" s="1"/>
      <c r="B598" s="1"/>
      <c r="C598" s="1"/>
      <c r="D598" s="1"/>
      <c r="E598" s="1"/>
      <c r="F598" s="1"/>
      <c r="G598" s="1"/>
      <c r="H598" s="1"/>
      <c r="I598" s="1"/>
      <c r="J598" s="1"/>
      <c r="K598" s="1"/>
      <c r="L598" s="1"/>
      <c r="M598" s="1"/>
      <c r="N598" s="1"/>
      <c r="O598" s="1"/>
      <c r="P598" s="1"/>
      <c r="Q598" s="1"/>
      <c r="R598" s="1"/>
      <c r="S598" s="1"/>
      <c r="T598" s="1"/>
      <c r="U598" s="1"/>
    </row>
    <row r="599" spans="1:21" ht="9.75" customHeight="1">
      <c r="A599" s="1"/>
      <c r="B599" s="1"/>
      <c r="C599" s="1"/>
      <c r="D599" s="1"/>
      <c r="E599" s="1"/>
      <c r="F599" s="1"/>
      <c r="G599" s="1"/>
      <c r="H599" s="1"/>
      <c r="I599" s="1"/>
      <c r="J599" s="1"/>
      <c r="K599" s="1"/>
      <c r="L599" s="1"/>
      <c r="M599" s="1"/>
      <c r="N599" s="1"/>
      <c r="O599" s="1"/>
      <c r="P599" s="1"/>
      <c r="Q599" s="1"/>
      <c r="R599" s="1"/>
      <c r="S599" s="1"/>
      <c r="T599" s="1"/>
      <c r="U599" s="1"/>
    </row>
    <row r="600" spans="1:21" ht="9.75" customHeight="1">
      <c r="A600" s="1"/>
      <c r="B600" s="1"/>
      <c r="C600" s="1"/>
      <c r="D600" s="1"/>
      <c r="E600" s="1"/>
      <c r="F600" s="1"/>
      <c r="G600" s="1"/>
      <c r="H600" s="1"/>
      <c r="I600" s="1"/>
      <c r="J600" s="1"/>
      <c r="K600" s="1"/>
      <c r="L600" s="1"/>
      <c r="M600" s="1"/>
      <c r="N600" s="1"/>
      <c r="O600" s="1"/>
      <c r="P600" s="1"/>
      <c r="Q600" s="1"/>
      <c r="R600" s="1"/>
      <c r="S600" s="1"/>
      <c r="T600" s="1"/>
      <c r="U600" s="1"/>
    </row>
    <row r="601" spans="1:21" ht="9.75" customHeight="1">
      <c r="A601" s="1"/>
      <c r="B601" s="1"/>
      <c r="C601" s="1"/>
      <c r="D601" s="1"/>
      <c r="E601" s="1"/>
      <c r="F601" s="1"/>
      <c r="G601" s="1"/>
      <c r="H601" s="1"/>
      <c r="I601" s="1"/>
      <c r="J601" s="1"/>
      <c r="K601" s="1"/>
      <c r="L601" s="1"/>
      <c r="M601" s="1"/>
      <c r="N601" s="1"/>
      <c r="O601" s="1"/>
      <c r="P601" s="1"/>
      <c r="Q601" s="1"/>
      <c r="R601" s="1"/>
      <c r="S601" s="1"/>
      <c r="T601" s="1"/>
      <c r="U601" s="1"/>
    </row>
    <row r="602" spans="1:21" ht="9.75" customHeight="1">
      <c r="A602" s="1"/>
      <c r="B602" s="1"/>
      <c r="C602" s="1"/>
      <c r="D602" s="1"/>
      <c r="E602" s="1"/>
      <c r="F602" s="1"/>
      <c r="G602" s="1"/>
      <c r="H602" s="1"/>
      <c r="I602" s="1"/>
      <c r="J602" s="1"/>
      <c r="K602" s="1"/>
      <c r="L602" s="1"/>
      <c r="M602" s="1"/>
      <c r="N602" s="1"/>
      <c r="O602" s="1"/>
      <c r="P602" s="1"/>
      <c r="Q602" s="1"/>
      <c r="R602" s="1"/>
      <c r="S602" s="1"/>
      <c r="T602" s="1"/>
      <c r="U602" s="1"/>
    </row>
    <row r="603" spans="1:21" ht="9.75" customHeight="1">
      <c r="A603" s="1"/>
      <c r="B603" s="1"/>
      <c r="C603" s="1"/>
      <c r="D603" s="1"/>
      <c r="E603" s="1"/>
      <c r="F603" s="1"/>
      <c r="G603" s="1"/>
      <c r="H603" s="1"/>
      <c r="I603" s="1"/>
      <c r="J603" s="1"/>
      <c r="K603" s="1"/>
      <c r="L603" s="1"/>
      <c r="M603" s="1"/>
      <c r="N603" s="1"/>
      <c r="O603" s="1"/>
      <c r="P603" s="1"/>
      <c r="Q603" s="1"/>
      <c r="R603" s="1"/>
      <c r="S603" s="1"/>
      <c r="T603" s="1"/>
      <c r="U603" s="1"/>
    </row>
    <row r="604" spans="1:21" ht="9.75" customHeight="1">
      <c r="A604" s="1"/>
      <c r="B604" s="1"/>
      <c r="C604" s="1"/>
      <c r="D604" s="1"/>
      <c r="E604" s="1"/>
      <c r="F604" s="1"/>
      <c r="G604" s="1"/>
      <c r="H604" s="1"/>
      <c r="I604" s="1"/>
      <c r="J604" s="1"/>
      <c r="K604" s="1"/>
      <c r="L604" s="1"/>
      <c r="M604" s="1"/>
      <c r="N604" s="1"/>
      <c r="O604" s="1"/>
      <c r="P604" s="1"/>
      <c r="Q604" s="1"/>
      <c r="R604" s="1"/>
      <c r="S604" s="1"/>
      <c r="T604" s="1"/>
      <c r="U604" s="1"/>
    </row>
    <row r="605" spans="1:21" ht="9.75" customHeight="1">
      <c r="A605" s="1"/>
      <c r="B605" s="1"/>
      <c r="C605" s="1"/>
      <c r="D605" s="1"/>
      <c r="E605" s="1"/>
      <c r="F605" s="1"/>
      <c r="G605" s="1"/>
      <c r="H605" s="1"/>
      <c r="I605" s="1"/>
      <c r="J605" s="1"/>
      <c r="K605" s="1"/>
      <c r="L605" s="1"/>
      <c r="M605" s="1"/>
      <c r="N605" s="1"/>
      <c r="O605" s="1"/>
      <c r="P605" s="1"/>
      <c r="Q605" s="1"/>
      <c r="R605" s="1"/>
      <c r="S605" s="1"/>
      <c r="T605" s="1"/>
      <c r="U605" s="1"/>
    </row>
    <row r="606" spans="1:21" ht="9.75" customHeight="1">
      <c r="A606" s="1"/>
      <c r="B606" s="1"/>
      <c r="C606" s="1"/>
      <c r="D606" s="1"/>
      <c r="E606" s="1"/>
      <c r="F606" s="1"/>
      <c r="G606" s="1"/>
      <c r="H606" s="1"/>
      <c r="I606" s="1"/>
      <c r="J606" s="1"/>
      <c r="K606" s="1"/>
      <c r="L606" s="1"/>
      <c r="M606" s="1"/>
      <c r="N606" s="1"/>
      <c r="O606" s="1"/>
      <c r="P606" s="1"/>
      <c r="Q606" s="1"/>
      <c r="R606" s="1"/>
      <c r="S606" s="1"/>
      <c r="T606" s="1"/>
      <c r="U606" s="1"/>
    </row>
    <row r="607" spans="1:21" ht="9.75" customHeight="1">
      <c r="A607" s="1"/>
      <c r="B607" s="1"/>
      <c r="C607" s="1"/>
      <c r="D607" s="1"/>
      <c r="E607" s="1"/>
      <c r="F607" s="1"/>
      <c r="G607" s="1"/>
      <c r="H607" s="1"/>
      <c r="I607" s="1"/>
      <c r="J607" s="1"/>
      <c r="K607" s="1"/>
      <c r="L607" s="1"/>
      <c r="M607" s="1"/>
      <c r="N607" s="1"/>
      <c r="O607" s="1"/>
      <c r="P607" s="1"/>
      <c r="Q607" s="1"/>
      <c r="R607" s="1"/>
      <c r="S607" s="1"/>
      <c r="T607" s="1"/>
      <c r="U607" s="1"/>
    </row>
    <row r="608" spans="1:21" ht="9.75" customHeight="1">
      <c r="A608" s="1"/>
      <c r="B608" s="1"/>
      <c r="C608" s="1"/>
      <c r="D608" s="1"/>
      <c r="E608" s="1"/>
      <c r="F608" s="1"/>
      <c r="G608" s="1"/>
      <c r="H608" s="1"/>
      <c r="I608" s="1"/>
      <c r="J608" s="1"/>
      <c r="K608" s="1"/>
      <c r="L608" s="1"/>
      <c r="M608" s="1"/>
      <c r="N608" s="1"/>
      <c r="O608" s="1"/>
      <c r="P608" s="1"/>
      <c r="Q608" s="1"/>
      <c r="R608" s="1"/>
      <c r="S608" s="1"/>
      <c r="T608" s="1"/>
      <c r="U608" s="1"/>
    </row>
    <row r="609" spans="1:21" ht="9.75" customHeight="1">
      <c r="A609" s="1"/>
      <c r="B609" s="1"/>
      <c r="C609" s="1"/>
      <c r="D609" s="1"/>
      <c r="E609" s="1"/>
      <c r="F609" s="1"/>
      <c r="G609" s="1"/>
      <c r="H609" s="1"/>
      <c r="I609" s="1"/>
      <c r="J609" s="1"/>
      <c r="K609" s="1"/>
      <c r="L609" s="1"/>
      <c r="M609" s="1"/>
      <c r="N609" s="1"/>
      <c r="O609" s="1"/>
      <c r="P609" s="1"/>
      <c r="Q609" s="1"/>
      <c r="R609" s="1"/>
      <c r="S609" s="1"/>
      <c r="T609" s="1"/>
      <c r="U609" s="1"/>
    </row>
    <row r="610" spans="1:21" ht="9.75" customHeight="1">
      <c r="A610" s="1"/>
      <c r="B610" s="1"/>
      <c r="C610" s="1"/>
      <c r="D610" s="1"/>
      <c r="E610" s="1"/>
      <c r="F610" s="1"/>
      <c r="G610" s="1"/>
      <c r="H610" s="1"/>
      <c r="I610" s="1"/>
      <c r="J610" s="1"/>
      <c r="K610" s="1"/>
      <c r="L610" s="1"/>
      <c r="M610" s="1"/>
      <c r="N610" s="1"/>
      <c r="O610" s="1"/>
      <c r="P610" s="1"/>
      <c r="Q610" s="1"/>
      <c r="R610" s="1"/>
      <c r="S610" s="1"/>
      <c r="T610" s="1"/>
      <c r="U610" s="1"/>
    </row>
    <row r="611" spans="1:21" ht="9.75" customHeight="1">
      <c r="A611" s="1"/>
      <c r="B611" s="1"/>
      <c r="C611" s="1"/>
      <c r="D611" s="1"/>
      <c r="E611" s="1"/>
      <c r="F611" s="1"/>
      <c r="G611" s="1"/>
      <c r="H611" s="1"/>
      <c r="I611" s="1"/>
      <c r="J611" s="1"/>
      <c r="K611" s="1"/>
      <c r="L611" s="1"/>
      <c r="M611" s="1"/>
      <c r="N611" s="1"/>
      <c r="O611" s="1"/>
      <c r="P611" s="1"/>
      <c r="Q611" s="1"/>
      <c r="R611" s="1"/>
      <c r="S611" s="1"/>
      <c r="T611" s="1"/>
      <c r="U611" s="1"/>
    </row>
    <row r="612" spans="1:21" ht="9.75" customHeight="1">
      <c r="A612" s="1"/>
      <c r="B612" s="1"/>
      <c r="C612" s="1"/>
      <c r="D612" s="1"/>
      <c r="E612" s="1"/>
      <c r="F612" s="1"/>
      <c r="G612" s="1"/>
      <c r="H612" s="1"/>
      <c r="I612" s="1"/>
      <c r="J612" s="1"/>
      <c r="K612" s="1"/>
      <c r="L612" s="1"/>
      <c r="M612" s="1"/>
      <c r="N612" s="1"/>
      <c r="O612" s="1"/>
      <c r="P612" s="1"/>
      <c r="Q612" s="1"/>
      <c r="R612" s="1"/>
      <c r="S612" s="1"/>
      <c r="T612" s="1"/>
      <c r="U612" s="1"/>
    </row>
    <row r="613" spans="1:21" ht="9.75" customHeight="1">
      <c r="A613" s="1"/>
      <c r="B613" s="1"/>
      <c r="C613" s="1"/>
      <c r="D613" s="1"/>
      <c r="E613" s="1"/>
      <c r="F613" s="1"/>
      <c r="G613" s="1"/>
      <c r="H613" s="1"/>
      <c r="I613" s="1"/>
      <c r="J613" s="1"/>
      <c r="K613" s="1"/>
      <c r="L613" s="1"/>
      <c r="M613" s="1"/>
      <c r="N613" s="1"/>
      <c r="O613" s="1"/>
      <c r="P613" s="1"/>
      <c r="Q613" s="1"/>
      <c r="R613" s="1"/>
      <c r="S613" s="1"/>
      <c r="T613" s="1"/>
      <c r="U613" s="1"/>
    </row>
    <row r="614" spans="1:21" ht="9.75" customHeight="1">
      <c r="A614" s="1"/>
      <c r="B614" s="1"/>
      <c r="C614" s="1"/>
      <c r="D614" s="1"/>
      <c r="E614" s="1"/>
      <c r="F614" s="1"/>
      <c r="G614" s="1"/>
      <c r="H614" s="1"/>
      <c r="I614" s="1"/>
      <c r="J614" s="1"/>
      <c r="K614" s="1"/>
      <c r="L614" s="1"/>
      <c r="M614" s="1"/>
      <c r="N614" s="1"/>
      <c r="O614" s="1"/>
      <c r="P614" s="1"/>
      <c r="Q614" s="1"/>
      <c r="R614" s="1"/>
      <c r="S614" s="1"/>
      <c r="T614" s="1"/>
      <c r="U614" s="1"/>
    </row>
    <row r="615" spans="1:21" ht="9.75" customHeight="1">
      <c r="A615" s="1"/>
      <c r="B615" s="1"/>
      <c r="C615" s="1"/>
      <c r="D615" s="1"/>
      <c r="E615" s="1"/>
      <c r="F615" s="1"/>
      <c r="G615" s="1"/>
      <c r="H615" s="1"/>
      <c r="I615" s="1"/>
      <c r="J615" s="1"/>
      <c r="K615" s="1"/>
      <c r="L615" s="1"/>
      <c r="M615" s="1"/>
      <c r="N615" s="1"/>
      <c r="O615" s="1"/>
      <c r="P615" s="1"/>
      <c r="Q615" s="1"/>
      <c r="R615" s="1"/>
      <c r="S615" s="1"/>
      <c r="T615" s="1"/>
      <c r="U615" s="1"/>
    </row>
    <row r="616" spans="1:21" ht="9.75" customHeight="1">
      <c r="A616" s="1"/>
      <c r="B616" s="1"/>
      <c r="C616" s="1"/>
      <c r="D616" s="1"/>
      <c r="E616" s="1"/>
      <c r="F616" s="1"/>
      <c r="G616" s="1"/>
      <c r="H616" s="1"/>
      <c r="I616" s="1"/>
      <c r="J616" s="1"/>
      <c r="K616" s="1"/>
      <c r="L616" s="1"/>
      <c r="M616" s="1"/>
      <c r="N616" s="1"/>
      <c r="O616" s="1"/>
      <c r="P616" s="1"/>
      <c r="Q616" s="1"/>
      <c r="R616" s="1"/>
      <c r="S616" s="1"/>
      <c r="T616" s="1"/>
      <c r="U616" s="1"/>
    </row>
    <row r="617" spans="1:21" ht="9.75" customHeight="1">
      <c r="A617" s="1"/>
      <c r="B617" s="1"/>
      <c r="C617" s="1"/>
      <c r="D617" s="1"/>
      <c r="E617" s="1"/>
      <c r="F617" s="1"/>
      <c r="G617" s="1"/>
      <c r="H617" s="1"/>
      <c r="I617" s="1"/>
      <c r="J617" s="1"/>
      <c r="K617" s="1"/>
      <c r="L617" s="1"/>
      <c r="M617" s="1"/>
      <c r="N617" s="1"/>
      <c r="O617" s="1"/>
      <c r="P617" s="1"/>
      <c r="Q617" s="1"/>
      <c r="R617" s="1"/>
      <c r="S617" s="1"/>
      <c r="T617" s="1"/>
      <c r="U617" s="1"/>
    </row>
    <row r="618" spans="1:21" ht="9.75" customHeight="1">
      <c r="A618" s="1"/>
      <c r="B618" s="1"/>
      <c r="C618" s="1"/>
      <c r="D618" s="1"/>
      <c r="E618" s="1"/>
      <c r="F618" s="1"/>
      <c r="G618" s="1"/>
      <c r="H618" s="1"/>
      <c r="I618" s="1"/>
      <c r="J618" s="1"/>
      <c r="K618" s="1"/>
      <c r="L618" s="1"/>
      <c r="M618" s="1"/>
      <c r="N618" s="1"/>
      <c r="O618" s="1"/>
      <c r="P618" s="1"/>
      <c r="Q618" s="1"/>
      <c r="R618" s="1"/>
      <c r="S618" s="1"/>
      <c r="T618" s="1"/>
      <c r="U618" s="1"/>
    </row>
    <row r="619" spans="1:21" ht="9.75" customHeight="1">
      <c r="A619" s="1"/>
      <c r="B619" s="1"/>
      <c r="C619" s="1"/>
      <c r="D619" s="1"/>
      <c r="E619" s="1"/>
      <c r="F619" s="1"/>
      <c r="G619" s="1"/>
      <c r="H619" s="1"/>
      <c r="I619" s="1"/>
      <c r="J619" s="1"/>
      <c r="K619" s="1"/>
      <c r="L619" s="1"/>
      <c r="M619" s="1"/>
      <c r="N619" s="1"/>
      <c r="O619" s="1"/>
      <c r="P619" s="1"/>
      <c r="Q619" s="1"/>
      <c r="R619" s="1"/>
      <c r="S619" s="1"/>
      <c r="T619" s="1"/>
      <c r="U619" s="1"/>
    </row>
    <row r="620" spans="1:21" ht="9.75" customHeight="1">
      <c r="A620" s="1"/>
      <c r="B620" s="1"/>
      <c r="C620" s="1"/>
      <c r="D620" s="1"/>
      <c r="E620" s="1"/>
      <c r="F620" s="1"/>
      <c r="G620" s="1"/>
      <c r="H620" s="1"/>
      <c r="I620" s="1"/>
      <c r="J620" s="1"/>
      <c r="K620" s="1"/>
      <c r="L620" s="1"/>
      <c r="M620" s="1"/>
      <c r="N620" s="1"/>
      <c r="O620" s="1"/>
      <c r="P620" s="1"/>
      <c r="Q620" s="1"/>
      <c r="R620" s="1"/>
      <c r="S620" s="1"/>
      <c r="T620" s="1"/>
      <c r="U620" s="1"/>
    </row>
    <row r="621" spans="1:21" ht="9.75" customHeight="1">
      <c r="A621" s="1"/>
      <c r="B621" s="1"/>
      <c r="C621" s="1"/>
      <c r="D621" s="1"/>
      <c r="E621" s="1"/>
      <c r="F621" s="1"/>
      <c r="G621" s="1"/>
      <c r="H621" s="1"/>
      <c r="I621" s="1"/>
      <c r="J621" s="1"/>
      <c r="K621" s="1"/>
      <c r="L621" s="1"/>
      <c r="M621" s="1"/>
      <c r="N621" s="1"/>
      <c r="O621" s="1"/>
      <c r="P621" s="1"/>
      <c r="Q621" s="1"/>
      <c r="R621" s="1"/>
      <c r="S621" s="1"/>
      <c r="T621" s="1"/>
      <c r="U621" s="1"/>
    </row>
    <row r="622" spans="1:21" ht="9.75" customHeight="1">
      <c r="A622" s="1"/>
      <c r="B622" s="1"/>
      <c r="C622" s="1"/>
      <c r="D622" s="1"/>
      <c r="E622" s="1"/>
      <c r="F622" s="1"/>
      <c r="G622" s="1"/>
      <c r="H622" s="1"/>
      <c r="I622" s="1"/>
      <c r="J622" s="1"/>
      <c r="K622" s="1"/>
      <c r="L622" s="1"/>
      <c r="M622" s="1"/>
      <c r="N622" s="1"/>
      <c r="O622" s="1"/>
      <c r="P622" s="1"/>
      <c r="Q622" s="1"/>
      <c r="R622" s="1"/>
      <c r="S622" s="1"/>
      <c r="T622" s="1"/>
      <c r="U622" s="1"/>
    </row>
    <row r="623" spans="1:21" ht="9.75" customHeight="1">
      <c r="A623" s="1"/>
      <c r="B623" s="1"/>
      <c r="C623" s="1"/>
      <c r="D623" s="1"/>
      <c r="E623" s="1"/>
      <c r="F623" s="1"/>
      <c r="G623" s="1"/>
      <c r="H623" s="1"/>
      <c r="I623" s="1"/>
      <c r="J623" s="1"/>
      <c r="K623" s="1"/>
      <c r="L623" s="1"/>
      <c r="M623" s="1"/>
      <c r="N623" s="1"/>
      <c r="O623" s="1"/>
      <c r="P623" s="1"/>
      <c r="Q623" s="1"/>
      <c r="R623" s="1"/>
      <c r="S623" s="1"/>
      <c r="T623" s="1"/>
      <c r="U623" s="1"/>
    </row>
    <row r="624" spans="1:21" ht="9.75" customHeight="1">
      <c r="A624" s="1"/>
      <c r="B624" s="1"/>
      <c r="C624" s="1"/>
      <c r="D624" s="1"/>
      <c r="E624" s="1"/>
      <c r="F624" s="1"/>
      <c r="G624" s="1"/>
      <c r="H624" s="1"/>
      <c r="I624" s="1"/>
      <c r="J624" s="1"/>
      <c r="K624" s="1"/>
      <c r="L624" s="1"/>
      <c r="M624" s="1"/>
      <c r="N624" s="1"/>
      <c r="O624" s="1"/>
      <c r="P624" s="1"/>
      <c r="Q624" s="1"/>
      <c r="R624" s="1"/>
      <c r="S624" s="1"/>
      <c r="T624" s="1"/>
      <c r="U624" s="1"/>
    </row>
    <row r="625" spans="1:21" ht="9.75" customHeight="1">
      <c r="A625" s="1"/>
      <c r="B625" s="1"/>
      <c r="C625" s="1"/>
      <c r="D625" s="1"/>
      <c r="E625" s="1"/>
      <c r="F625" s="1"/>
      <c r="G625" s="1"/>
      <c r="H625" s="1"/>
      <c r="I625" s="1"/>
      <c r="J625" s="1"/>
      <c r="K625" s="1"/>
      <c r="L625" s="1"/>
      <c r="M625" s="1"/>
      <c r="N625" s="1"/>
      <c r="O625" s="1"/>
      <c r="P625" s="1"/>
      <c r="Q625" s="1"/>
      <c r="R625" s="1"/>
      <c r="S625" s="1"/>
      <c r="T625" s="1"/>
      <c r="U625" s="1"/>
    </row>
    <row r="626" spans="1:21" ht="9.75" customHeight="1">
      <c r="A626" s="1"/>
      <c r="B626" s="1"/>
      <c r="C626" s="1"/>
      <c r="D626" s="1"/>
      <c r="E626" s="1"/>
      <c r="F626" s="1"/>
      <c r="G626" s="1"/>
      <c r="H626" s="1"/>
      <c r="I626" s="1"/>
      <c r="J626" s="1"/>
      <c r="K626" s="1"/>
      <c r="L626" s="1"/>
      <c r="M626" s="1"/>
      <c r="N626" s="1"/>
      <c r="O626" s="1"/>
      <c r="P626" s="1"/>
      <c r="Q626" s="1"/>
      <c r="R626" s="1"/>
      <c r="S626" s="1"/>
      <c r="T626" s="1"/>
      <c r="U626" s="1"/>
    </row>
    <row r="627" spans="1:21" ht="9.75" customHeight="1">
      <c r="A627" s="1"/>
      <c r="B627" s="1"/>
      <c r="C627" s="1"/>
      <c r="D627" s="1"/>
      <c r="E627" s="1"/>
      <c r="F627" s="1"/>
      <c r="G627" s="1"/>
      <c r="H627" s="1"/>
      <c r="I627" s="1"/>
      <c r="J627" s="1"/>
      <c r="K627" s="1"/>
      <c r="L627" s="1"/>
      <c r="M627" s="1"/>
      <c r="N627" s="1"/>
      <c r="O627" s="1"/>
      <c r="P627" s="1"/>
      <c r="Q627" s="1"/>
      <c r="R627" s="1"/>
      <c r="S627" s="1"/>
      <c r="T627" s="1"/>
      <c r="U627" s="1"/>
    </row>
    <row r="628" spans="1:21" ht="9.75" customHeight="1">
      <c r="A628" s="1"/>
      <c r="B628" s="1"/>
      <c r="C628" s="1"/>
      <c r="D628" s="1"/>
      <c r="E628" s="1"/>
      <c r="F628" s="1"/>
      <c r="G628" s="1"/>
      <c r="H628" s="1"/>
      <c r="I628" s="1"/>
      <c r="J628" s="1"/>
      <c r="K628" s="1"/>
      <c r="L628" s="1"/>
      <c r="M628" s="1"/>
      <c r="N628" s="1"/>
      <c r="O628" s="1"/>
      <c r="P628" s="1"/>
      <c r="Q628" s="1"/>
      <c r="R628" s="1"/>
      <c r="S628" s="1"/>
      <c r="T628" s="1"/>
      <c r="U628" s="1"/>
    </row>
    <row r="629" spans="1:21" ht="9.75" customHeight="1">
      <c r="A629" s="1"/>
      <c r="B629" s="1"/>
      <c r="C629" s="1"/>
      <c r="D629" s="1"/>
      <c r="E629" s="1"/>
      <c r="F629" s="1"/>
      <c r="G629" s="1"/>
      <c r="H629" s="1"/>
      <c r="I629" s="1"/>
      <c r="J629" s="1"/>
      <c r="K629" s="1"/>
      <c r="L629" s="1"/>
      <c r="M629" s="1"/>
      <c r="N629" s="1"/>
      <c r="O629" s="1"/>
      <c r="P629" s="1"/>
      <c r="Q629" s="1"/>
      <c r="R629" s="1"/>
      <c r="S629" s="1"/>
      <c r="T629" s="1"/>
      <c r="U629" s="1"/>
    </row>
    <row r="630" spans="1:21" ht="9.75" customHeight="1">
      <c r="A630" s="1"/>
      <c r="B630" s="1"/>
      <c r="C630" s="1"/>
      <c r="D630" s="1"/>
      <c r="E630" s="1"/>
      <c r="F630" s="1"/>
      <c r="G630" s="1"/>
      <c r="H630" s="1"/>
      <c r="I630" s="1"/>
      <c r="J630" s="1"/>
      <c r="K630" s="1"/>
      <c r="L630" s="1"/>
      <c r="M630" s="1"/>
      <c r="N630" s="1"/>
      <c r="O630" s="1"/>
      <c r="P630" s="1"/>
      <c r="Q630" s="1"/>
      <c r="R630" s="1"/>
      <c r="S630" s="1"/>
      <c r="T630" s="1"/>
      <c r="U630" s="1"/>
    </row>
    <row r="631" spans="1:21" ht="9.75" customHeight="1">
      <c r="A631" s="1"/>
      <c r="B631" s="1"/>
      <c r="C631" s="1"/>
      <c r="D631" s="1"/>
      <c r="E631" s="1"/>
      <c r="F631" s="1"/>
      <c r="G631" s="1"/>
      <c r="H631" s="1"/>
      <c r="I631" s="1"/>
      <c r="J631" s="1"/>
      <c r="K631" s="1"/>
      <c r="L631" s="1"/>
      <c r="M631" s="1"/>
      <c r="N631" s="1"/>
      <c r="O631" s="1"/>
      <c r="P631" s="1"/>
      <c r="Q631" s="1"/>
      <c r="R631" s="1"/>
      <c r="S631" s="1"/>
      <c r="T631" s="1"/>
      <c r="U631" s="1"/>
    </row>
    <row r="632" spans="1:21" ht="9.75" customHeight="1">
      <c r="A632" s="1"/>
      <c r="B632" s="1"/>
      <c r="C632" s="1"/>
      <c r="D632" s="1"/>
      <c r="E632" s="1"/>
      <c r="F632" s="1"/>
      <c r="G632" s="1"/>
      <c r="H632" s="1"/>
      <c r="I632" s="1"/>
      <c r="J632" s="1"/>
      <c r="K632" s="1"/>
      <c r="L632" s="1"/>
      <c r="M632" s="1"/>
      <c r="N632" s="1"/>
      <c r="O632" s="1"/>
      <c r="P632" s="1"/>
      <c r="Q632" s="1"/>
      <c r="R632" s="1"/>
      <c r="S632" s="1"/>
      <c r="T632" s="1"/>
      <c r="U632" s="1"/>
    </row>
    <row r="633" spans="1:21" ht="9.75" customHeight="1">
      <c r="A633" s="1"/>
      <c r="B633" s="1"/>
      <c r="C633" s="1"/>
      <c r="D633" s="1"/>
      <c r="E633" s="1"/>
      <c r="F633" s="1"/>
      <c r="G633" s="1"/>
      <c r="H633" s="1"/>
      <c r="I633" s="1"/>
      <c r="J633" s="1"/>
      <c r="K633" s="1"/>
      <c r="L633" s="1"/>
      <c r="M633" s="1"/>
      <c r="N633" s="1"/>
      <c r="O633" s="1"/>
      <c r="P633" s="1"/>
      <c r="Q633" s="1"/>
      <c r="R633" s="1"/>
      <c r="S633" s="1"/>
      <c r="T633" s="1"/>
      <c r="U633" s="1"/>
    </row>
    <row r="634" spans="1:21" ht="9.75" customHeight="1">
      <c r="A634" s="1"/>
      <c r="B634" s="1"/>
      <c r="C634" s="1"/>
      <c r="D634" s="1"/>
      <c r="E634" s="1"/>
      <c r="F634" s="1"/>
      <c r="G634" s="1"/>
      <c r="H634" s="1"/>
      <c r="I634" s="1"/>
      <c r="J634" s="1"/>
      <c r="K634" s="1"/>
      <c r="L634" s="1"/>
      <c r="M634" s="1"/>
      <c r="N634" s="1"/>
      <c r="O634" s="1"/>
      <c r="P634" s="1"/>
      <c r="Q634" s="1"/>
      <c r="R634" s="1"/>
      <c r="S634" s="1"/>
      <c r="T634" s="1"/>
      <c r="U634" s="1"/>
    </row>
    <row r="635" spans="1:21" ht="9.75" customHeight="1">
      <c r="A635" s="1"/>
      <c r="B635" s="1"/>
      <c r="C635" s="1"/>
      <c r="D635" s="1"/>
      <c r="E635" s="1"/>
      <c r="F635" s="1"/>
      <c r="G635" s="1"/>
      <c r="H635" s="1"/>
      <c r="I635" s="1"/>
      <c r="J635" s="1"/>
      <c r="K635" s="1"/>
      <c r="L635" s="1"/>
      <c r="M635" s="1"/>
      <c r="N635" s="1"/>
      <c r="O635" s="1"/>
      <c r="P635" s="1"/>
      <c r="Q635" s="1"/>
      <c r="R635" s="1"/>
      <c r="S635" s="1"/>
      <c r="T635" s="1"/>
      <c r="U635" s="1"/>
    </row>
    <row r="636" spans="1:21" ht="9.75" customHeight="1">
      <c r="A636" s="1"/>
      <c r="B636" s="1"/>
      <c r="C636" s="1"/>
      <c r="D636" s="1"/>
      <c r="E636" s="1"/>
      <c r="F636" s="1"/>
      <c r="G636" s="1"/>
      <c r="H636" s="1"/>
      <c r="I636" s="1"/>
      <c r="J636" s="1"/>
      <c r="K636" s="1"/>
      <c r="L636" s="1"/>
      <c r="M636" s="1"/>
      <c r="N636" s="1"/>
      <c r="O636" s="1"/>
      <c r="P636" s="1"/>
      <c r="Q636" s="1"/>
      <c r="R636" s="1"/>
      <c r="S636" s="1"/>
      <c r="T636" s="1"/>
      <c r="U636" s="1"/>
    </row>
    <row r="637" spans="1:21" ht="9.75" customHeight="1">
      <c r="A637" s="1"/>
      <c r="B637" s="1"/>
      <c r="C637" s="1"/>
      <c r="D637" s="1"/>
      <c r="E637" s="1"/>
      <c r="F637" s="1"/>
      <c r="G637" s="1"/>
      <c r="H637" s="1"/>
      <c r="I637" s="1"/>
      <c r="J637" s="1"/>
      <c r="K637" s="1"/>
      <c r="L637" s="1"/>
      <c r="M637" s="1"/>
      <c r="N637" s="1"/>
      <c r="O637" s="1"/>
      <c r="P637" s="1"/>
      <c r="Q637" s="1"/>
      <c r="R637" s="1"/>
      <c r="S637" s="1"/>
      <c r="T637" s="1"/>
      <c r="U637" s="1"/>
    </row>
    <row r="638" spans="1:21" ht="9.75" customHeight="1">
      <c r="A638" s="1"/>
      <c r="B638" s="1"/>
      <c r="C638" s="1"/>
      <c r="D638" s="1"/>
      <c r="E638" s="1"/>
      <c r="F638" s="1"/>
      <c r="G638" s="1"/>
      <c r="H638" s="1"/>
      <c r="I638" s="1"/>
      <c r="J638" s="1"/>
      <c r="K638" s="1"/>
      <c r="L638" s="1"/>
      <c r="M638" s="1"/>
      <c r="N638" s="1"/>
      <c r="O638" s="1"/>
      <c r="P638" s="1"/>
      <c r="Q638" s="1"/>
      <c r="R638" s="1"/>
      <c r="S638" s="1"/>
      <c r="T638" s="1"/>
      <c r="U638" s="1"/>
    </row>
    <row r="639" spans="1:21" ht="9.75" customHeight="1">
      <c r="A639" s="1"/>
      <c r="B639" s="1"/>
      <c r="C639" s="1"/>
      <c r="D639" s="1"/>
      <c r="E639" s="1"/>
      <c r="F639" s="1"/>
      <c r="G639" s="1"/>
      <c r="H639" s="1"/>
      <c r="I639" s="1"/>
      <c r="J639" s="1"/>
      <c r="K639" s="1"/>
      <c r="L639" s="1"/>
      <c r="M639" s="1"/>
      <c r="N639" s="1"/>
      <c r="O639" s="1"/>
      <c r="P639" s="1"/>
      <c r="Q639" s="1"/>
      <c r="R639" s="1"/>
      <c r="S639" s="1"/>
      <c r="T639" s="1"/>
      <c r="U639" s="1"/>
    </row>
    <row r="640" spans="1:21" ht="9.75" customHeight="1">
      <c r="A640" s="1"/>
      <c r="B640" s="1"/>
      <c r="C640" s="1"/>
      <c r="D640" s="1"/>
      <c r="E640" s="1"/>
      <c r="F640" s="1"/>
      <c r="G640" s="1"/>
      <c r="H640" s="1"/>
      <c r="I640" s="1"/>
      <c r="J640" s="1"/>
      <c r="K640" s="1"/>
      <c r="L640" s="1"/>
      <c r="M640" s="1"/>
      <c r="N640" s="1"/>
      <c r="O640" s="1"/>
      <c r="P640" s="1"/>
      <c r="Q640" s="1"/>
      <c r="R640" s="1"/>
      <c r="S640" s="1"/>
      <c r="T640" s="1"/>
      <c r="U640" s="1"/>
    </row>
    <row r="641" spans="1:21" ht="9.75" customHeight="1">
      <c r="A641" s="1"/>
      <c r="B641" s="1"/>
      <c r="C641" s="1"/>
      <c r="D641" s="1"/>
      <c r="E641" s="1"/>
      <c r="F641" s="1"/>
      <c r="G641" s="1"/>
      <c r="H641" s="1"/>
      <c r="I641" s="1"/>
      <c r="J641" s="1"/>
      <c r="K641" s="1"/>
      <c r="L641" s="1"/>
      <c r="M641" s="1"/>
      <c r="N641" s="1"/>
      <c r="O641" s="1"/>
      <c r="P641" s="1"/>
      <c r="Q641" s="1"/>
      <c r="R641" s="1"/>
      <c r="S641" s="1"/>
      <c r="T641" s="1"/>
      <c r="U641" s="1"/>
    </row>
    <row r="642" spans="1:21" ht="9.75" customHeight="1">
      <c r="A642" s="1"/>
      <c r="B642" s="1"/>
      <c r="C642" s="1"/>
      <c r="D642" s="1"/>
      <c r="E642" s="1"/>
      <c r="F642" s="1"/>
      <c r="G642" s="1"/>
      <c r="H642" s="1"/>
      <c r="I642" s="1"/>
      <c r="J642" s="1"/>
      <c r="K642" s="1"/>
      <c r="L642" s="1"/>
      <c r="M642" s="1"/>
      <c r="N642" s="1"/>
      <c r="O642" s="1"/>
      <c r="P642" s="1"/>
      <c r="Q642" s="1"/>
      <c r="R642" s="1"/>
      <c r="S642" s="1"/>
      <c r="T642" s="1"/>
      <c r="U642" s="1"/>
    </row>
    <row r="643" spans="1:21" ht="9.75" customHeight="1">
      <c r="A643" s="1"/>
      <c r="B643" s="1"/>
      <c r="C643" s="1"/>
      <c r="D643" s="1"/>
      <c r="E643" s="1"/>
      <c r="F643" s="1"/>
      <c r="G643" s="1"/>
      <c r="H643" s="1"/>
      <c r="I643" s="1"/>
      <c r="J643" s="1"/>
      <c r="K643" s="1"/>
      <c r="L643" s="1"/>
      <c r="M643" s="1"/>
      <c r="N643" s="1"/>
      <c r="O643" s="1"/>
      <c r="P643" s="1"/>
      <c r="Q643" s="1"/>
      <c r="R643" s="1"/>
      <c r="S643" s="1"/>
      <c r="T643" s="1"/>
      <c r="U643" s="1"/>
    </row>
    <row r="644" spans="1:21" ht="9.75" customHeight="1">
      <c r="A644" s="1"/>
      <c r="B644" s="1"/>
      <c r="C644" s="1"/>
      <c r="D644" s="1"/>
      <c r="E644" s="1"/>
      <c r="F644" s="1"/>
      <c r="G644" s="1"/>
      <c r="H644" s="1"/>
      <c r="I644" s="1"/>
      <c r="J644" s="1"/>
      <c r="K644" s="1"/>
      <c r="L644" s="1"/>
      <c r="M644" s="1"/>
      <c r="N644" s="1"/>
      <c r="O644" s="1"/>
      <c r="P644" s="1"/>
      <c r="Q644" s="1"/>
      <c r="R644" s="1"/>
      <c r="S644" s="1"/>
      <c r="T644" s="1"/>
      <c r="U644" s="1"/>
    </row>
    <row r="645" spans="1:21" ht="9.75" customHeight="1">
      <c r="A645" s="1"/>
      <c r="B645" s="1"/>
      <c r="C645" s="1"/>
      <c r="D645" s="1"/>
      <c r="E645" s="1"/>
      <c r="F645" s="1"/>
      <c r="G645" s="1"/>
      <c r="H645" s="1"/>
      <c r="I645" s="1"/>
      <c r="J645" s="1"/>
      <c r="K645" s="1"/>
      <c r="L645" s="1"/>
      <c r="M645" s="1"/>
      <c r="N645" s="1"/>
      <c r="O645" s="1"/>
      <c r="P645" s="1"/>
      <c r="Q645" s="1"/>
      <c r="R645" s="1"/>
      <c r="S645" s="1"/>
      <c r="T645" s="1"/>
      <c r="U645" s="1"/>
    </row>
    <row r="646" spans="1:21" ht="9.75" customHeight="1">
      <c r="A646" s="1"/>
      <c r="B646" s="1"/>
      <c r="C646" s="1"/>
      <c r="D646" s="1"/>
      <c r="E646" s="1"/>
      <c r="F646" s="1"/>
      <c r="G646" s="1"/>
      <c r="H646" s="1"/>
      <c r="I646" s="1"/>
      <c r="J646" s="1"/>
      <c r="K646" s="1"/>
      <c r="L646" s="1"/>
      <c r="M646" s="1"/>
      <c r="N646" s="1"/>
      <c r="O646" s="1"/>
      <c r="P646" s="1"/>
      <c r="Q646" s="1"/>
      <c r="R646" s="1"/>
      <c r="S646" s="1"/>
      <c r="T646" s="1"/>
      <c r="U646" s="1"/>
    </row>
    <row r="647" spans="1:21" ht="9.75" customHeight="1">
      <c r="A647" s="1"/>
      <c r="B647" s="1"/>
      <c r="C647" s="1"/>
      <c r="D647" s="1"/>
      <c r="E647" s="1"/>
      <c r="F647" s="1"/>
      <c r="G647" s="1"/>
      <c r="H647" s="1"/>
      <c r="I647" s="1"/>
      <c r="J647" s="1"/>
      <c r="K647" s="1"/>
      <c r="L647" s="1"/>
      <c r="M647" s="1"/>
      <c r="N647" s="1"/>
      <c r="O647" s="1"/>
      <c r="P647" s="1"/>
      <c r="Q647" s="1"/>
      <c r="R647" s="1"/>
      <c r="S647" s="1"/>
      <c r="T647" s="1"/>
      <c r="U647" s="1"/>
    </row>
    <row r="648" spans="1:21" ht="9.75" customHeight="1">
      <c r="A648" s="1"/>
      <c r="B648" s="1"/>
      <c r="C648" s="1"/>
      <c r="D648" s="1"/>
      <c r="E648" s="1"/>
      <c r="F648" s="1"/>
      <c r="G648" s="1"/>
      <c r="H648" s="1"/>
      <c r="I648" s="1"/>
      <c r="J648" s="1"/>
      <c r="K648" s="1"/>
      <c r="L648" s="1"/>
      <c r="M648" s="1"/>
      <c r="N648" s="1"/>
      <c r="O648" s="1"/>
      <c r="P648" s="1"/>
      <c r="Q648" s="1"/>
      <c r="R648" s="1"/>
      <c r="S648" s="1"/>
      <c r="T648" s="1"/>
      <c r="U648" s="1"/>
    </row>
    <row r="649" spans="1:21" ht="9.75" customHeight="1">
      <c r="A649" s="1"/>
      <c r="B649" s="1"/>
      <c r="C649" s="1"/>
      <c r="D649" s="1"/>
      <c r="E649" s="1"/>
      <c r="F649" s="1"/>
      <c r="G649" s="1"/>
      <c r="H649" s="1"/>
      <c r="I649" s="1"/>
      <c r="J649" s="1"/>
      <c r="K649" s="1"/>
      <c r="L649" s="1"/>
      <c r="M649" s="1"/>
      <c r="N649" s="1"/>
      <c r="O649" s="1"/>
      <c r="P649" s="1"/>
      <c r="Q649" s="1"/>
      <c r="R649" s="1"/>
      <c r="S649" s="1"/>
      <c r="T649" s="1"/>
      <c r="U649" s="1"/>
    </row>
    <row r="650" spans="1:21" ht="9.75" customHeight="1">
      <c r="A650" s="1"/>
      <c r="B650" s="1"/>
      <c r="C650" s="1"/>
      <c r="D650" s="1"/>
      <c r="E650" s="1"/>
      <c r="F650" s="1"/>
      <c r="G650" s="1"/>
      <c r="H650" s="1"/>
      <c r="I650" s="1"/>
      <c r="J650" s="1"/>
      <c r="K650" s="1"/>
      <c r="L650" s="1"/>
      <c r="M650" s="1"/>
      <c r="N650" s="1"/>
      <c r="O650" s="1"/>
      <c r="P650" s="1"/>
      <c r="Q650" s="1"/>
      <c r="R650" s="1"/>
      <c r="S650" s="1"/>
      <c r="T650" s="1"/>
      <c r="U650" s="1"/>
    </row>
    <row r="651" spans="1:21" ht="9.75" customHeight="1">
      <c r="A651" s="1"/>
      <c r="B651" s="1"/>
      <c r="C651" s="1"/>
      <c r="D651" s="1"/>
      <c r="E651" s="1"/>
      <c r="F651" s="1"/>
      <c r="G651" s="1"/>
      <c r="H651" s="1"/>
      <c r="I651" s="1"/>
      <c r="J651" s="1"/>
      <c r="K651" s="1"/>
      <c r="L651" s="1"/>
      <c r="M651" s="1"/>
      <c r="N651" s="1"/>
      <c r="O651" s="1"/>
      <c r="P651" s="1"/>
      <c r="Q651" s="1"/>
      <c r="R651" s="1"/>
      <c r="S651" s="1"/>
      <c r="T651" s="1"/>
      <c r="U651" s="1"/>
    </row>
    <row r="652" spans="1:21" ht="9.75" customHeight="1">
      <c r="A652" s="1"/>
      <c r="B652" s="1"/>
      <c r="C652" s="1"/>
      <c r="D652" s="1"/>
      <c r="E652" s="1"/>
      <c r="F652" s="1"/>
      <c r="G652" s="1"/>
      <c r="H652" s="1"/>
      <c r="I652" s="1"/>
      <c r="J652" s="1"/>
      <c r="K652" s="1"/>
      <c r="L652" s="1"/>
      <c r="M652" s="1"/>
      <c r="N652" s="1"/>
      <c r="O652" s="1"/>
      <c r="P652" s="1"/>
      <c r="Q652" s="1"/>
      <c r="R652" s="1"/>
      <c r="S652" s="1"/>
      <c r="T652" s="1"/>
      <c r="U652" s="1"/>
    </row>
    <row r="653" spans="1:21" ht="9.75" customHeight="1">
      <c r="A653" s="1"/>
      <c r="B653" s="1"/>
      <c r="C653" s="1"/>
      <c r="D653" s="1"/>
      <c r="E653" s="1"/>
      <c r="F653" s="1"/>
      <c r="G653" s="1"/>
      <c r="H653" s="1"/>
      <c r="I653" s="1"/>
      <c r="J653" s="1"/>
      <c r="K653" s="1"/>
      <c r="L653" s="1"/>
      <c r="M653" s="1"/>
      <c r="N653" s="1"/>
      <c r="O653" s="1"/>
      <c r="P653" s="1"/>
      <c r="Q653" s="1"/>
      <c r="R653" s="1"/>
      <c r="S653" s="1"/>
      <c r="T653" s="1"/>
      <c r="U653" s="1"/>
    </row>
    <row r="654" spans="1:21" ht="9.75" customHeight="1">
      <c r="A654" s="1"/>
      <c r="B654" s="1"/>
      <c r="C654" s="1"/>
      <c r="D654" s="1"/>
      <c r="E654" s="1"/>
      <c r="F654" s="1"/>
      <c r="G654" s="1"/>
      <c r="H654" s="1"/>
      <c r="I654" s="1"/>
      <c r="J654" s="1"/>
      <c r="K654" s="1"/>
      <c r="L654" s="1"/>
      <c r="M654" s="1"/>
      <c r="N654" s="1"/>
      <c r="O654" s="1"/>
      <c r="P654" s="1"/>
      <c r="Q654" s="1"/>
      <c r="R654" s="1"/>
      <c r="S654" s="1"/>
      <c r="T654" s="1"/>
      <c r="U654" s="1"/>
    </row>
    <row r="655" spans="1:21" ht="9.75" customHeight="1">
      <c r="A655" s="1"/>
      <c r="B655" s="1"/>
      <c r="C655" s="1"/>
      <c r="D655" s="1"/>
      <c r="E655" s="1"/>
      <c r="F655" s="1"/>
      <c r="G655" s="1"/>
      <c r="H655" s="1"/>
      <c r="I655" s="1"/>
      <c r="J655" s="1"/>
      <c r="K655" s="1"/>
      <c r="L655" s="1"/>
      <c r="M655" s="1"/>
      <c r="N655" s="1"/>
      <c r="O655" s="1"/>
      <c r="P655" s="1"/>
      <c r="Q655" s="1"/>
      <c r="R655" s="1"/>
      <c r="S655" s="1"/>
      <c r="T655" s="1"/>
      <c r="U655" s="1"/>
    </row>
    <row r="656" spans="1:21" ht="9.75" customHeight="1">
      <c r="A656" s="1"/>
      <c r="B656" s="1"/>
      <c r="C656" s="1"/>
      <c r="D656" s="1"/>
      <c r="E656" s="1"/>
      <c r="F656" s="1"/>
      <c r="G656" s="1"/>
      <c r="H656" s="1"/>
      <c r="I656" s="1"/>
      <c r="J656" s="1"/>
      <c r="K656" s="1"/>
      <c r="L656" s="1"/>
      <c r="M656" s="1"/>
      <c r="N656" s="1"/>
      <c r="O656" s="1"/>
      <c r="P656" s="1"/>
      <c r="Q656" s="1"/>
      <c r="R656" s="1"/>
      <c r="S656" s="1"/>
      <c r="T656" s="1"/>
      <c r="U656" s="1"/>
    </row>
    <row r="657" spans="1:21" ht="9.75" customHeight="1">
      <c r="A657" s="1"/>
      <c r="B657" s="1"/>
      <c r="C657" s="1"/>
      <c r="D657" s="1"/>
      <c r="E657" s="1"/>
      <c r="F657" s="1"/>
      <c r="G657" s="1"/>
      <c r="H657" s="1"/>
      <c r="I657" s="1"/>
      <c r="J657" s="1"/>
      <c r="K657" s="1"/>
      <c r="L657" s="1"/>
      <c r="M657" s="1"/>
      <c r="N657" s="1"/>
      <c r="O657" s="1"/>
      <c r="P657" s="1"/>
      <c r="Q657" s="1"/>
      <c r="R657" s="1"/>
      <c r="S657" s="1"/>
      <c r="T657" s="1"/>
      <c r="U657" s="1"/>
    </row>
    <row r="658" spans="1:21" ht="9.75" customHeight="1">
      <c r="A658" s="1"/>
      <c r="B658" s="1"/>
      <c r="C658" s="1"/>
      <c r="D658" s="1"/>
      <c r="E658" s="1"/>
      <c r="F658" s="1"/>
      <c r="G658" s="1"/>
      <c r="H658" s="1"/>
      <c r="I658" s="1"/>
      <c r="J658" s="1"/>
      <c r="K658" s="1"/>
      <c r="L658" s="1"/>
      <c r="M658" s="1"/>
      <c r="N658" s="1"/>
      <c r="O658" s="1"/>
      <c r="P658" s="1"/>
      <c r="Q658" s="1"/>
      <c r="R658" s="1"/>
      <c r="S658" s="1"/>
      <c r="T658" s="1"/>
      <c r="U658" s="1"/>
    </row>
    <row r="659" spans="1:21" ht="9.75" customHeight="1">
      <c r="A659" s="1"/>
      <c r="B659" s="1"/>
      <c r="C659" s="1"/>
      <c r="D659" s="1"/>
      <c r="E659" s="1"/>
      <c r="F659" s="1"/>
      <c r="G659" s="1"/>
      <c r="H659" s="1"/>
      <c r="I659" s="1"/>
      <c r="J659" s="1"/>
      <c r="K659" s="1"/>
      <c r="L659" s="1"/>
      <c r="M659" s="1"/>
      <c r="N659" s="1"/>
      <c r="O659" s="1"/>
      <c r="P659" s="1"/>
      <c r="Q659" s="1"/>
      <c r="R659" s="1"/>
      <c r="S659" s="1"/>
      <c r="T659" s="1"/>
      <c r="U659" s="1"/>
    </row>
    <row r="660" spans="1:21" ht="9.75" customHeight="1">
      <c r="A660" s="1"/>
      <c r="B660" s="1"/>
      <c r="C660" s="1"/>
      <c r="D660" s="1"/>
      <c r="E660" s="1"/>
      <c r="F660" s="1"/>
      <c r="G660" s="1"/>
      <c r="H660" s="1"/>
      <c r="I660" s="1"/>
      <c r="J660" s="1"/>
      <c r="K660" s="1"/>
      <c r="L660" s="1"/>
      <c r="M660" s="1"/>
      <c r="N660" s="1"/>
      <c r="O660" s="1"/>
      <c r="P660" s="1"/>
      <c r="Q660" s="1"/>
      <c r="R660" s="1"/>
      <c r="S660" s="1"/>
      <c r="T660" s="1"/>
      <c r="U660" s="1"/>
    </row>
    <row r="661" spans="1:21" ht="9.75" customHeight="1">
      <c r="A661" s="1"/>
      <c r="B661" s="1"/>
      <c r="C661" s="1"/>
      <c r="D661" s="1"/>
      <c r="E661" s="1"/>
      <c r="F661" s="1"/>
      <c r="G661" s="1"/>
      <c r="H661" s="1"/>
      <c r="I661" s="1"/>
      <c r="J661" s="1"/>
      <c r="K661" s="1"/>
      <c r="L661" s="1"/>
      <c r="M661" s="1"/>
      <c r="N661" s="1"/>
      <c r="O661" s="1"/>
      <c r="P661" s="1"/>
      <c r="Q661" s="1"/>
      <c r="R661" s="1"/>
      <c r="S661" s="1"/>
      <c r="T661" s="1"/>
      <c r="U661" s="1"/>
    </row>
    <row r="662" spans="1:21" ht="9.75" customHeight="1">
      <c r="A662" s="1"/>
      <c r="B662" s="1"/>
      <c r="C662" s="1"/>
      <c r="D662" s="1"/>
      <c r="E662" s="1"/>
      <c r="F662" s="1"/>
      <c r="G662" s="1"/>
      <c r="H662" s="1"/>
      <c r="I662" s="1"/>
      <c r="J662" s="1"/>
      <c r="K662" s="1"/>
      <c r="L662" s="1"/>
      <c r="M662" s="1"/>
      <c r="N662" s="1"/>
      <c r="O662" s="1"/>
      <c r="P662" s="1"/>
      <c r="Q662" s="1"/>
      <c r="R662" s="1"/>
      <c r="S662" s="1"/>
      <c r="T662" s="1"/>
      <c r="U662" s="1"/>
    </row>
    <row r="663" spans="1:21" ht="9.75" customHeight="1">
      <c r="A663" s="1"/>
      <c r="B663" s="1"/>
      <c r="C663" s="1"/>
      <c r="D663" s="1"/>
      <c r="E663" s="1"/>
      <c r="F663" s="1"/>
      <c r="G663" s="1"/>
      <c r="H663" s="1"/>
      <c r="I663" s="1"/>
      <c r="J663" s="1"/>
      <c r="K663" s="1"/>
      <c r="L663" s="1"/>
      <c r="M663" s="1"/>
      <c r="N663" s="1"/>
      <c r="O663" s="1"/>
      <c r="P663" s="1"/>
      <c r="Q663" s="1"/>
      <c r="R663" s="1"/>
      <c r="S663" s="1"/>
      <c r="T663" s="1"/>
      <c r="U663" s="1"/>
    </row>
    <row r="664" spans="1:21" ht="9.75" customHeight="1">
      <c r="A664" s="1"/>
      <c r="B664" s="1"/>
      <c r="C664" s="1"/>
      <c r="D664" s="1"/>
      <c r="E664" s="1"/>
      <c r="F664" s="1"/>
      <c r="G664" s="1"/>
      <c r="H664" s="1"/>
      <c r="I664" s="1"/>
      <c r="J664" s="1"/>
      <c r="K664" s="1"/>
      <c r="L664" s="1"/>
      <c r="M664" s="1"/>
      <c r="N664" s="1"/>
      <c r="O664" s="1"/>
      <c r="P664" s="1"/>
      <c r="Q664" s="1"/>
      <c r="R664" s="1"/>
      <c r="S664" s="1"/>
      <c r="T664" s="1"/>
      <c r="U664" s="1"/>
    </row>
    <row r="665" spans="1:21" ht="9.75" customHeight="1">
      <c r="A665" s="1"/>
      <c r="B665" s="1"/>
      <c r="C665" s="1"/>
      <c r="D665" s="1"/>
      <c r="E665" s="1"/>
      <c r="F665" s="1"/>
      <c r="G665" s="1"/>
      <c r="H665" s="1"/>
      <c r="I665" s="1"/>
      <c r="J665" s="1"/>
      <c r="K665" s="1"/>
      <c r="L665" s="1"/>
      <c r="M665" s="1"/>
      <c r="N665" s="1"/>
      <c r="O665" s="1"/>
      <c r="P665" s="1"/>
      <c r="Q665" s="1"/>
      <c r="R665" s="1"/>
      <c r="S665" s="1"/>
      <c r="T665" s="1"/>
      <c r="U665" s="1"/>
    </row>
    <row r="666" spans="1:21" ht="9.75" customHeight="1">
      <c r="A666" s="1"/>
      <c r="B666" s="1"/>
      <c r="C666" s="1"/>
      <c r="D666" s="1"/>
      <c r="E666" s="1"/>
      <c r="F666" s="1"/>
      <c r="G666" s="1"/>
      <c r="H666" s="1"/>
      <c r="I666" s="1"/>
      <c r="J666" s="1"/>
      <c r="K666" s="1"/>
      <c r="L666" s="1"/>
      <c r="M666" s="1"/>
      <c r="N666" s="1"/>
      <c r="O666" s="1"/>
      <c r="P666" s="1"/>
      <c r="Q666" s="1"/>
      <c r="R666" s="1"/>
      <c r="S666" s="1"/>
      <c r="T666" s="1"/>
      <c r="U666" s="1"/>
    </row>
    <row r="667" spans="1:21" ht="9.75" customHeight="1">
      <c r="A667" s="1"/>
      <c r="B667" s="1"/>
      <c r="C667" s="1"/>
      <c r="D667" s="1"/>
      <c r="E667" s="1"/>
      <c r="F667" s="1"/>
      <c r="G667" s="1"/>
      <c r="H667" s="1"/>
      <c r="I667" s="1"/>
      <c r="J667" s="1"/>
      <c r="K667" s="1"/>
      <c r="L667" s="1"/>
      <c r="M667" s="1"/>
      <c r="N667" s="1"/>
      <c r="O667" s="1"/>
      <c r="P667" s="1"/>
      <c r="Q667" s="1"/>
      <c r="R667" s="1"/>
      <c r="S667" s="1"/>
      <c r="T667" s="1"/>
      <c r="U667" s="1"/>
    </row>
    <row r="668" spans="1:21" ht="9.75" customHeight="1">
      <c r="A668" s="1"/>
      <c r="B668" s="1"/>
      <c r="C668" s="1"/>
      <c r="D668" s="1"/>
      <c r="E668" s="1"/>
      <c r="F668" s="1"/>
      <c r="G668" s="1"/>
      <c r="H668" s="1"/>
      <c r="I668" s="1"/>
      <c r="J668" s="1"/>
      <c r="K668" s="1"/>
      <c r="L668" s="1"/>
      <c r="M668" s="1"/>
      <c r="N668" s="1"/>
      <c r="O668" s="1"/>
      <c r="P668" s="1"/>
      <c r="Q668" s="1"/>
      <c r="R668" s="1"/>
      <c r="S668" s="1"/>
      <c r="T668" s="1"/>
      <c r="U668" s="1"/>
    </row>
    <row r="669" spans="1:21" ht="9.75" customHeight="1">
      <c r="A669" s="1"/>
      <c r="B669" s="1"/>
      <c r="C669" s="1"/>
      <c r="D669" s="1"/>
      <c r="E669" s="1"/>
      <c r="F669" s="1"/>
      <c r="G669" s="1"/>
      <c r="H669" s="1"/>
      <c r="I669" s="1"/>
      <c r="J669" s="1"/>
      <c r="K669" s="1"/>
      <c r="L669" s="1"/>
      <c r="M669" s="1"/>
      <c r="N669" s="1"/>
      <c r="O669" s="1"/>
      <c r="P669" s="1"/>
      <c r="Q669" s="1"/>
      <c r="R669" s="1"/>
      <c r="S669" s="1"/>
      <c r="T669" s="1"/>
      <c r="U669" s="1"/>
    </row>
    <row r="670" spans="1:21" ht="9.75" customHeight="1">
      <c r="A670" s="1"/>
      <c r="B670" s="1"/>
      <c r="C670" s="1"/>
      <c r="D670" s="1"/>
      <c r="E670" s="1"/>
      <c r="F670" s="1"/>
      <c r="G670" s="1"/>
      <c r="H670" s="1"/>
      <c r="I670" s="1"/>
      <c r="J670" s="1"/>
      <c r="K670" s="1"/>
      <c r="L670" s="1"/>
      <c r="M670" s="1"/>
      <c r="N670" s="1"/>
      <c r="O670" s="1"/>
      <c r="P670" s="1"/>
      <c r="Q670" s="1"/>
      <c r="R670" s="1"/>
      <c r="S670" s="1"/>
      <c r="T670" s="1"/>
      <c r="U670" s="1"/>
    </row>
    <row r="671" spans="1:21" ht="9.75" customHeight="1">
      <c r="A671" s="1"/>
      <c r="B671" s="1"/>
      <c r="C671" s="1"/>
      <c r="D671" s="1"/>
      <c r="E671" s="1"/>
      <c r="F671" s="1"/>
      <c r="G671" s="1"/>
      <c r="H671" s="1"/>
      <c r="I671" s="1"/>
      <c r="J671" s="1"/>
      <c r="K671" s="1"/>
      <c r="L671" s="1"/>
      <c r="M671" s="1"/>
      <c r="N671" s="1"/>
      <c r="O671" s="1"/>
      <c r="P671" s="1"/>
      <c r="Q671" s="1"/>
      <c r="R671" s="1"/>
      <c r="S671" s="1"/>
      <c r="T671" s="1"/>
      <c r="U671" s="1"/>
    </row>
    <row r="672" spans="1:21" ht="9.75" customHeight="1">
      <c r="A672" s="1"/>
      <c r="B672" s="1"/>
      <c r="C672" s="1"/>
      <c r="D672" s="1"/>
      <c r="E672" s="1"/>
      <c r="F672" s="1"/>
      <c r="G672" s="1"/>
      <c r="H672" s="1"/>
      <c r="I672" s="1"/>
      <c r="J672" s="1"/>
      <c r="K672" s="1"/>
      <c r="L672" s="1"/>
      <c r="M672" s="1"/>
      <c r="N672" s="1"/>
      <c r="O672" s="1"/>
      <c r="P672" s="1"/>
      <c r="Q672" s="1"/>
      <c r="R672" s="1"/>
      <c r="S672" s="1"/>
      <c r="T672" s="1"/>
      <c r="U672" s="1"/>
    </row>
    <row r="673" spans="1:21" ht="9.75" customHeight="1">
      <c r="A673" s="1"/>
      <c r="B673" s="1"/>
      <c r="C673" s="1"/>
      <c r="D673" s="1"/>
      <c r="E673" s="1"/>
      <c r="F673" s="1"/>
      <c r="G673" s="1"/>
      <c r="H673" s="1"/>
      <c r="I673" s="1"/>
      <c r="J673" s="1"/>
      <c r="K673" s="1"/>
      <c r="L673" s="1"/>
      <c r="M673" s="1"/>
      <c r="N673" s="1"/>
      <c r="O673" s="1"/>
      <c r="P673" s="1"/>
      <c r="Q673" s="1"/>
      <c r="R673" s="1"/>
      <c r="S673" s="1"/>
      <c r="T673" s="1"/>
      <c r="U673" s="1"/>
    </row>
    <row r="674" spans="1:21" ht="9.75" customHeight="1">
      <c r="A674" s="1"/>
      <c r="B674" s="1"/>
      <c r="C674" s="1"/>
      <c r="D674" s="1"/>
      <c r="E674" s="1"/>
      <c r="F674" s="1"/>
      <c r="G674" s="1"/>
      <c r="H674" s="1"/>
      <c r="I674" s="1"/>
      <c r="J674" s="1"/>
      <c r="K674" s="1"/>
      <c r="L674" s="1"/>
      <c r="M674" s="1"/>
      <c r="N674" s="1"/>
      <c r="O674" s="1"/>
      <c r="P674" s="1"/>
      <c r="Q674" s="1"/>
      <c r="R674" s="1"/>
      <c r="S674" s="1"/>
      <c r="T674" s="1"/>
      <c r="U674" s="1"/>
    </row>
    <row r="675" spans="1:21" ht="9.75" customHeight="1">
      <c r="A675" s="1"/>
      <c r="B675" s="1"/>
      <c r="C675" s="1"/>
      <c r="D675" s="1"/>
      <c r="E675" s="1"/>
      <c r="F675" s="1"/>
      <c r="G675" s="1"/>
      <c r="H675" s="1"/>
      <c r="I675" s="1"/>
      <c r="J675" s="1"/>
      <c r="K675" s="1"/>
      <c r="L675" s="1"/>
      <c r="M675" s="1"/>
      <c r="N675" s="1"/>
      <c r="O675" s="1"/>
      <c r="P675" s="1"/>
      <c r="Q675" s="1"/>
      <c r="R675" s="1"/>
      <c r="S675" s="1"/>
      <c r="T675" s="1"/>
      <c r="U675" s="1"/>
    </row>
    <row r="676" spans="1:21" ht="9.75" customHeight="1">
      <c r="A676" s="1"/>
      <c r="B676" s="1"/>
      <c r="C676" s="1"/>
      <c r="D676" s="1"/>
      <c r="E676" s="1"/>
      <c r="F676" s="1"/>
      <c r="G676" s="1"/>
      <c r="H676" s="1"/>
      <c r="I676" s="1"/>
      <c r="J676" s="1"/>
      <c r="K676" s="1"/>
      <c r="L676" s="1"/>
      <c r="M676" s="1"/>
      <c r="N676" s="1"/>
      <c r="O676" s="1"/>
      <c r="P676" s="1"/>
      <c r="Q676" s="1"/>
      <c r="R676" s="1"/>
      <c r="S676" s="1"/>
      <c r="T676" s="1"/>
      <c r="U676" s="1"/>
    </row>
    <row r="677" spans="1:21" ht="9.75" customHeight="1">
      <c r="A677" s="1"/>
      <c r="B677" s="1"/>
      <c r="C677" s="1"/>
      <c r="D677" s="1"/>
      <c r="E677" s="1"/>
      <c r="F677" s="1"/>
      <c r="G677" s="1"/>
      <c r="H677" s="1"/>
      <c r="I677" s="1"/>
      <c r="J677" s="1"/>
      <c r="K677" s="1"/>
      <c r="L677" s="1"/>
      <c r="M677" s="1"/>
      <c r="N677" s="1"/>
      <c r="O677" s="1"/>
      <c r="P677" s="1"/>
      <c r="Q677" s="1"/>
      <c r="R677" s="1"/>
      <c r="S677" s="1"/>
      <c r="T677" s="1"/>
      <c r="U677" s="1"/>
    </row>
    <row r="678" spans="1:21" ht="9.75" customHeight="1">
      <c r="A678" s="1"/>
      <c r="B678" s="1"/>
      <c r="C678" s="1"/>
      <c r="D678" s="1"/>
      <c r="E678" s="1"/>
      <c r="F678" s="1"/>
      <c r="G678" s="1"/>
      <c r="H678" s="1"/>
      <c r="I678" s="1"/>
      <c r="J678" s="1"/>
      <c r="K678" s="1"/>
      <c r="L678" s="1"/>
      <c r="M678" s="1"/>
      <c r="N678" s="1"/>
      <c r="O678" s="1"/>
      <c r="P678" s="1"/>
      <c r="Q678" s="1"/>
      <c r="R678" s="1"/>
      <c r="S678" s="1"/>
      <c r="T678" s="1"/>
      <c r="U678" s="1"/>
    </row>
    <row r="679" spans="1:21" ht="9.75" customHeight="1">
      <c r="A679" s="1"/>
      <c r="B679" s="1"/>
      <c r="C679" s="1"/>
      <c r="D679" s="1"/>
      <c r="E679" s="1"/>
      <c r="F679" s="1"/>
      <c r="G679" s="1"/>
      <c r="H679" s="1"/>
      <c r="I679" s="1"/>
      <c r="J679" s="1"/>
      <c r="K679" s="1"/>
      <c r="L679" s="1"/>
      <c r="M679" s="1"/>
      <c r="N679" s="1"/>
      <c r="O679" s="1"/>
      <c r="P679" s="1"/>
      <c r="Q679" s="1"/>
      <c r="R679" s="1"/>
      <c r="S679" s="1"/>
      <c r="T679" s="1"/>
      <c r="U679" s="1"/>
    </row>
    <row r="680" spans="1:21" ht="9.75" customHeight="1">
      <c r="A680" s="1"/>
      <c r="B680" s="1"/>
      <c r="C680" s="1"/>
      <c r="D680" s="1"/>
      <c r="E680" s="1"/>
      <c r="F680" s="1"/>
      <c r="G680" s="1"/>
      <c r="H680" s="1"/>
      <c r="I680" s="1"/>
      <c r="J680" s="1"/>
      <c r="K680" s="1"/>
      <c r="L680" s="1"/>
      <c r="M680" s="1"/>
      <c r="N680" s="1"/>
      <c r="O680" s="1"/>
      <c r="P680" s="1"/>
      <c r="Q680" s="1"/>
      <c r="R680" s="1"/>
      <c r="S680" s="1"/>
      <c r="T680" s="1"/>
      <c r="U680" s="1"/>
    </row>
    <row r="681" spans="1:21" ht="9.75" customHeight="1">
      <c r="A681" s="1"/>
      <c r="B681" s="1"/>
      <c r="C681" s="1"/>
      <c r="D681" s="1"/>
      <c r="E681" s="1"/>
      <c r="F681" s="1"/>
      <c r="G681" s="1"/>
      <c r="H681" s="1"/>
      <c r="I681" s="1"/>
      <c r="J681" s="1"/>
      <c r="K681" s="1"/>
      <c r="L681" s="1"/>
      <c r="M681" s="1"/>
      <c r="N681" s="1"/>
      <c r="O681" s="1"/>
      <c r="P681" s="1"/>
      <c r="Q681" s="1"/>
      <c r="R681" s="1"/>
      <c r="S681" s="1"/>
      <c r="T681" s="1"/>
      <c r="U681" s="1"/>
    </row>
    <row r="682" spans="1:21" ht="9.75" customHeight="1">
      <c r="A682" s="1"/>
      <c r="B682" s="1"/>
      <c r="C682" s="1"/>
      <c r="D682" s="1"/>
      <c r="E682" s="1"/>
      <c r="F682" s="1"/>
      <c r="G682" s="1"/>
      <c r="H682" s="1"/>
      <c r="I682" s="1"/>
      <c r="J682" s="1"/>
      <c r="K682" s="1"/>
      <c r="L682" s="1"/>
      <c r="M682" s="1"/>
      <c r="N682" s="1"/>
      <c r="O682" s="1"/>
      <c r="P682" s="1"/>
      <c r="Q682" s="1"/>
      <c r="R682" s="1"/>
      <c r="S682" s="1"/>
      <c r="T682" s="1"/>
      <c r="U682" s="1"/>
    </row>
    <row r="683" spans="1:21" ht="9.75" customHeight="1">
      <c r="A683" s="1"/>
      <c r="B683" s="1"/>
      <c r="C683" s="1"/>
      <c r="D683" s="1"/>
      <c r="E683" s="1"/>
      <c r="F683" s="1"/>
      <c r="G683" s="1"/>
      <c r="H683" s="1"/>
      <c r="I683" s="1"/>
      <c r="J683" s="1"/>
      <c r="K683" s="1"/>
      <c r="L683" s="1"/>
      <c r="M683" s="1"/>
      <c r="N683" s="1"/>
      <c r="O683" s="1"/>
      <c r="P683" s="1"/>
      <c r="Q683" s="1"/>
      <c r="R683" s="1"/>
      <c r="S683" s="1"/>
      <c r="T683" s="1"/>
      <c r="U683" s="1"/>
    </row>
    <row r="684" spans="1:21" ht="9.75" customHeight="1">
      <c r="A684" s="1"/>
      <c r="B684" s="1"/>
      <c r="C684" s="1"/>
      <c r="D684" s="1"/>
      <c r="E684" s="1"/>
      <c r="F684" s="1"/>
      <c r="G684" s="1"/>
      <c r="H684" s="1"/>
      <c r="I684" s="1"/>
      <c r="J684" s="1"/>
      <c r="K684" s="1"/>
      <c r="L684" s="1"/>
      <c r="M684" s="1"/>
      <c r="N684" s="1"/>
      <c r="O684" s="1"/>
      <c r="P684" s="1"/>
      <c r="Q684" s="1"/>
      <c r="R684" s="1"/>
      <c r="S684" s="1"/>
      <c r="T684" s="1"/>
      <c r="U684" s="1"/>
    </row>
    <row r="685" spans="1:21" ht="9.75" customHeight="1">
      <c r="A685" s="1"/>
      <c r="B685" s="1"/>
      <c r="C685" s="1"/>
      <c r="D685" s="1"/>
      <c r="E685" s="1"/>
      <c r="F685" s="1"/>
      <c r="G685" s="1"/>
      <c r="H685" s="1"/>
      <c r="I685" s="1"/>
      <c r="J685" s="1"/>
      <c r="K685" s="1"/>
      <c r="L685" s="1"/>
      <c r="M685" s="1"/>
      <c r="N685" s="1"/>
      <c r="O685" s="1"/>
      <c r="P685" s="1"/>
      <c r="Q685" s="1"/>
      <c r="R685" s="1"/>
      <c r="S685" s="1"/>
      <c r="T685" s="1"/>
      <c r="U685" s="1"/>
    </row>
    <row r="686" spans="1:21" ht="9.75" customHeight="1">
      <c r="A686" s="1"/>
      <c r="B686" s="1"/>
      <c r="C686" s="1"/>
      <c r="D686" s="1"/>
      <c r="E686" s="1"/>
      <c r="F686" s="1"/>
      <c r="G686" s="1"/>
      <c r="H686" s="1"/>
      <c r="I686" s="1"/>
      <c r="J686" s="1"/>
      <c r="K686" s="1"/>
      <c r="L686" s="1"/>
      <c r="M686" s="1"/>
      <c r="N686" s="1"/>
      <c r="O686" s="1"/>
      <c r="P686" s="1"/>
      <c r="Q686" s="1"/>
      <c r="R686" s="1"/>
      <c r="S686" s="1"/>
      <c r="T686" s="1"/>
      <c r="U686" s="1"/>
    </row>
    <row r="687" spans="1:21" ht="9.75" customHeight="1">
      <c r="A687" s="1"/>
      <c r="B687" s="1"/>
      <c r="C687" s="1"/>
      <c r="D687" s="1"/>
      <c r="E687" s="1"/>
      <c r="F687" s="1"/>
      <c r="G687" s="1"/>
      <c r="H687" s="1"/>
      <c r="I687" s="1"/>
      <c r="J687" s="1"/>
      <c r="K687" s="1"/>
      <c r="L687" s="1"/>
      <c r="M687" s="1"/>
      <c r="N687" s="1"/>
      <c r="O687" s="1"/>
      <c r="P687" s="1"/>
      <c r="Q687" s="1"/>
      <c r="R687" s="1"/>
      <c r="S687" s="1"/>
      <c r="T687" s="1"/>
      <c r="U687" s="1"/>
    </row>
    <row r="688" spans="1:21" ht="9.75" customHeight="1">
      <c r="A688" s="1"/>
      <c r="B688" s="1"/>
      <c r="C688" s="1"/>
      <c r="D688" s="1"/>
      <c r="E688" s="1"/>
      <c r="F688" s="1"/>
      <c r="G688" s="1"/>
      <c r="H688" s="1"/>
      <c r="I688" s="1"/>
      <c r="J688" s="1"/>
      <c r="K688" s="1"/>
      <c r="L688" s="1"/>
      <c r="M688" s="1"/>
      <c r="N688" s="1"/>
      <c r="O688" s="1"/>
      <c r="P688" s="1"/>
      <c r="Q688" s="1"/>
      <c r="R688" s="1"/>
      <c r="S688" s="1"/>
      <c r="T688" s="1"/>
      <c r="U688" s="1"/>
    </row>
    <row r="689" spans="1:21" ht="9.75" customHeight="1">
      <c r="A689" s="1"/>
      <c r="B689" s="1"/>
      <c r="C689" s="1"/>
      <c r="D689" s="1"/>
      <c r="E689" s="1"/>
      <c r="F689" s="1"/>
      <c r="G689" s="1"/>
      <c r="H689" s="1"/>
      <c r="I689" s="1"/>
      <c r="J689" s="1"/>
      <c r="K689" s="1"/>
      <c r="L689" s="1"/>
      <c r="M689" s="1"/>
      <c r="N689" s="1"/>
      <c r="O689" s="1"/>
      <c r="P689" s="1"/>
      <c r="Q689" s="1"/>
      <c r="R689" s="1"/>
      <c r="S689" s="1"/>
      <c r="T689" s="1"/>
      <c r="U689" s="1"/>
    </row>
    <row r="690" spans="1:21" ht="9.75" customHeight="1">
      <c r="A690" s="1"/>
      <c r="B690" s="1"/>
      <c r="C690" s="1"/>
      <c r="D690" s="1"/>
      <c r="E690" s="1"/>
      <c r="F690" s="1"/>
      <c r="G690" s="1"/>
      <c r="H690" s="1"/>
      <c r="I690" s="1"/>
      <c r="J690" s="1"/>
      <c r="K690" s="1"/>
      <c r="L690" s="1"/>
      <c r="M690" s="1"/>
      <c r="N690" s="1"/>
      <c r="O690" s="1"/>
      <c r="P690" s="1"/>
      <c r="Q690" s="1"/>
      <c r="R690" s="1"/>
      <c r="S690" s="1"/>
      <c r="T690" s="1"/>
      <c r="U690" s="1"/>
    </row>
    <row r="691" spans="1:21" ht="9.75" customHeight="1">
      <c r="A691" s="1"/>
      <c r="B691" s="1"/>
      <c r="C691" s="1"/>
      <c r="D691" s="1"/>
      <c r="E691" s="1"/>
      <c r="F691" s="1"/>
      <c r="G691" s="1"/>
      <c r="H691" s="1"/>
      <c r="I691" s="1"/>
      <c r="J691" s="1"/>
      <c r="K691" s="1"/>
      <c r="L691" s="1"/>
      <c r="M691" s="1"/>
      <c r="N691" s="1"/>
      <c r="O691" s="1"/>
      <c r="P691" s="1"/>
      <c r="Q691" s="1"/>
      <c r="R691" s="1"/>
      <c r="S691" s="1"/>
      <c r="T691" s="1"/>
      <c r="U691" s="1"/>
    </row>
    <row r="692" spans="1:21" ht="9.75" customHeight="1">
      <c r="A692" s="1"/>
      <c r="B692" s="1"/>
      <c r="C692" s="1"/>
      <c r="D692" s="1"/>
      <c r="E692" s="1"/>
      <c r="F692" s="1"/>
      <c r="G692" s="1"/>
      <c r="H692" s="1"/>
      <c r="I692" s="1"/>
      <c r="J692" s="1"/>
      <c r="K692" s="1"/>
      <c r="L692" s="1"/>
      <c r="M692" s="1"/>
      <c r="N692" s="1"/>
      <c r="O692" s="1"/>
      <c r="P692" s="1"/>
      <c r="Q692" s="1"/>
      <c r="R692" s="1"/>
      <c r="S692" s="1"/>
      <c r="T692" s="1"/>
      <c r="U692" s="1"/>
    </row>
    <row r="693" spans="1:21" ht="9.75" customHeight="1">
      <c r="A693" s="1"/>
      <c r="B693" s="1"/>
      <c r="C693" s="1"/>
      <c r="D693" s="1"/>
      <c r="E693" s="1"/>
      <c r="F693" s="1"/>
      <c r="G693" s="1"/>
      <c r="H693" s="1"/>
      <c r="I693" s="1"/>
      <c r="J693" s="1"/>
      <c r="K693" s="1"/>
      <c r="L693" s="1"/>
      <c r="M693" s="1"/>
      <c r="N693" s="1"/>
      <c r="O693" s="1"/>
      <c r="P693" s="1"/>
      <c r="Q693" s="1"/>
      <c r="R693" s="1"/>
      <c r="S693" s="1"/>
      <c r="T693" s="1"/>
      <c r="U693" s="1"/>
    </row>
    <row r="694" spans="1:21" ht="9.75" customHeight="1">
      <c r="A694" s="1"/>
      <c r="B694" s="1"/>
      <c r="C694" s="1"/>
      <c r="D694" s="1"/>
      <c r="E694" s="1"/>
      <c r="F694" s="1"/>
      <c r="G694" s="1"/>
      <c r="H694" s="1"/>
      <c r="I694" s="1"/>
      <c r="J694" s="1"/>
      <c r="K694" s="1"/>
      <c r="L694" s="1"/>
      <c r="M694" s="1"/>
      <c r="N694" s="1"/>
      <c r="O694" s="1"/>
      <c r="P694" s="1"/>
      <c r="Q694" s="1"/>
      <c r="R694" s="1"/>
      <c r="S694" s="1"/>
      <c r="T694" s="1"/>
      <c r="U694" s="1"/>
    </row>
    <row r="695" spans="1:21" ht="9.75" customHeight="1">
      <c r="A695" s="1"/>
      <c r="B695" s="1"/>
      <c r="C695" s="1"/>
      <c r="D695" s="1"/>
      <c r="E695" s="1"/>
      <c r="F695" s="1"/>
      <c r="G695" s="1"/>
      <c r="H695" s="1"/>
      <c r="I695" s="1"/>
      <c r="J695" s="1"/>
      <c r="K695" s="1"/>
      <c r="L695" s="1"/>
      <c r="M695" s="1"/>
      <c r="N695" s="1"/>
      <c r="O695" s="1"/>
      <c r="P695" s="1"/>
      <c r="Q695" s="1"/>
      <c r="R695" s="1"/>
      <c r="S695" s="1"/>
      <c r="T695" s="1"/>
      <c r="U695" s="1"/>
    </row>
    <row r="696" spans="1:21" ht="9.75" customHeight="1">
      <c r="A696" s="1"/>
      <c r="B696" s="1"/>
      <c r="C696" s="1"/>
      <c r="D696" s="1"/>
      <c r="E696" s="1"/>
      <c r="F696" s="1"/>
      <c r="G696" s="1"/>
      <c r="H696" s="1"/>
      <c r="I696" s="1"/>
      <c r="J696" s="1"/>
      <c r="K696" s="1"/>
      <c r="L696" s="1"/>
      <c r="M696" s="1"/>
      <c r="N696" s="1"/>
      <c r="O696" s="1"/>
      <c r="P696" s="1"/>
      <c r="Q696" s="1"/>
      <c r="R696" s="1"/>
      <c r="S696" s="1"/>
      <c r="T696" s="1"/>
      <c r="U696" s="1"/>
    </row>
    <row r="697" spans="1:21" ht="9.75" customHeight="1">
      <c r="A697" s="1"/>
      <c r="B697" s="1"/>
      <c r="C697" s="1"/>
      <c r="D697" s="1"/>
      <c r="E697" s="1"/>
      <c r="F697" s="1"/>
      <c r="G697" s="1"/>
      <c r="H697" s="1"/>
      <c r="I697" s="1"/>
      <c r="J697" s="1"/>
      <c r="K697" s="1"/>
      <c r="L697" s="1"/>
      <c r="M697" s="1"/>
      <c r="N697" s="1"/>
      <c r="O697" s="1"/>
      <c r="P697" s="1"/>
      <c r="Q697" s="1"/>
      <c r="R697" s="1"/>
      <c r="S697" s="1"/>
      <c r="T697" s="1"/>
      <c r="U697" s="1"/>
    </row>
    <row r="698" spans="1:21" ht="9.75" customHeight="1">
      <c r="A698" s="1"/>
      <c r="B698" s="1"/>
      <c r="C698" s="1"/>
      <c r="D698" s="1"/>
      <c r="E698" s="1"/>
      <c r="F698" s="1"/>
      <c r="G698" s="1"/>
      <c r="H698" s="1"/>
      <c r="I698" s="1"/>
      <c r="J698" s="1"/>
      <c r="K698" s="1"/>
      <c r="L698" s="1"/>
      <c r="M698" s="1"/>
      <c r="N698" s="1"/>
      <c r="O698" s="1"/>
      <c r="P698" s="1"/>
      <c r="Q698" s="1"/>
      <c r="R698" s="1"/>
      <c r="S698" s="1"/>
      <c r="T698" s="1"/>
      <c r="U698" s="1"/>
    </row>
    <row r="699" spans="1:21" ht="9.75" customHeight="1">
      <c r="A699" s="1"/>
      <c r="B699" s="1"/>
      <c r="C699" s="1"/>
      <c r="D699" s="1"/>
      <c r="E699" s="1"/>
      <c r="F699" s="1"/>
      <c r="G699" s="1"/>
      <c r="H699" s="1"/>
      <c r="I699" s="1"/>
      <c r="J699" s="1"/>
      <c r="K699" s="1"/>
      <c r="L699" s="1"/>
      <c r="M699" s="1"/>
      <c r="N699" s="1"/>
      <c r="O699" s="1"/>
      <c r="P699" s="1"/>
      <c r="Q699" s="1"/>
      <c r="R699" s="1"/>
      <c r="S699" s="1"/>
      <c r="T699" s="1"/>
      <c r="U699" s="1"/>
    </row>
    <row r="700" spans="1:21" ht="9.75" customHeight="1">
      <c r="A700" s="1"/>
      <c r="B700" s="1"/>
      <c r="C700" s="1"/>
      <c r="D700" s="1"/>
      <c r="E700" s="1"/>
      <c r="F700" s="1"/>
      <c r="G700" s="1"/>
      <c r="H700" s="1"/>
      <c r="I700" s="1"/>
      <c r="J700" s="1"/>
      <c r="K700" s="1"/>
      <c r="L700" s="1"/>
      <c r="M700" s="1"/>
      <c r="N700" s="1"/>
      <c r="O700" s="1"/>
      <c r="P700" s="1"/>
      <c r="Q700" s="1"/>
      <c r="R700" s="1"/>
      <c r="S700" s="1"/>
      <c r="T700" s="1"/>
      <c r="U700" s="1"/>
    </row>
    <row r="701" spans="1:21" ht="9.75" customHeight="1">
      <c r="A701" s="1"/>
      <c r="B701" s="1"/>
      <c r="C701" s="1"/>
      <c r="D701" s="1"/>
      <c r="E701" s="1"/>
      <c r="F701" s="1"/>
      <c r="G701" s="1"/>
      <c r="H701" s="1"/>
      <c r="I701" s="1"/>
      <c r="J701" s="1"/>
      <c r="K701" s="1"/>
      <c r="L701" s="1"/>
      <c r="M701" s="1"/>
      <c r="N701" s="1"/>
      <c r="O701" s="1"/>
      <c r="P701" s="1"/>
      <c r="Q701" s="1"/>
      <c r="R701" s="1"/>
      <c r="S701" s="1"/>
      <c r="T701" s="1"/>
      <c r="U701" s="1"/>
    </row>
    <row r="702" spans="1:21" ht="9.75" customHeight="1">
      <c r="A702" s="1"/>
      <c r="B702" s="1"/>
      <c r="C702" s="1"/>
      <c r="D702" s="1"/>
      <c r="E702" s="1"/>
      <c r="F702" s="1"/>
      <c r="G702" s="1"/>
      <c r="H702" s="1"/>
      <c r="I702" s="1"/>
      <c r="J702" s="1"/>
      <c r="K702" s="1"/>
      <c r="L702" s="1"/>
      <c r="M702" s="1"/>
      <c r="N702" s="1"/>
      <c r="O702" s="1"/>
      <c r="P702" s="1"/>
      <c r="Q702" s="1"/>
      <c r="R702" s="1"/>
      <c r="S702" s="1"/>
      <c r="T702" s="1"/>
      <c r="U702" s="1"/>
    </row>
    <row r="703" spans="1:21" ht="9.75" customHeight="1">
      <c r="A703" s="1"/>
      <c r="B703" s="1"/>
      <c r="C703" s="1"/>
      <c r="D703" s="1"/>
      <c r="E703" s="1"/>
      <c r="F703" s="1"/>
      <c r="G703" s="1"/>
      <c r="H703" s="1"/>
      <c r="I703" s="1"/>
      <c r="J703" s="1"/>
      <c r="K703" s="1"/>
      <c r="L703" s="1"/>
      <c r="M703" s="1"/>
      <c r="N703" s="1"/>
      <c r="O703" s="1"/>
      <c r="P703" s="1"/>
      <c r="Q703" s="1"/>
      <c r="R703" s="1"/>
      <c r="S703" s="1"/>
      <c r="T703" s="1"/>
      <c r="U703" s="1"/>
    </row>
    <row r="704" spans="1:21" ht="9.75" customHeight="1">
      <c r="A704" s="1"/>
      <c r="B704" s="1"/>
      <c r="C704" s="1"/>
      <c r="D704" s="1"/>
      <c r="E704" s="1"/>
      <c r="F704" s="1"/>
      <c r="G704" s="1"/>
      <c r="H704" s="1"/>
      <c r="I704" s="1"/>
      <c r="J704" s="1"/>
      <c r="K704" s="1"/>
      <c r="L704" s="1"/>
      <c r="M704" s="1"/>
      <c r="N704" s="1"/>
      <c r="O704" s="1"/>
      <c r="P704" s="1"/>
      <c r="Q704" s="1"/>
      <c r="R704" s="1"/>
      <c r="S704" s="1"/>
      <c r="T704" s="1"/>
      <c r="U704" s="1"/>
    </row>
    <row r="705" spans="1:21" ht="9.75" customHeight="1">
      <c r="A705" s="1"/>
      <c r="B705" s="1"/>
      <c r="C705" s="1"/>
      <c r="D705" s="1"/>
      <c r="E705" s="1"/>
      <c r="F705" s="1"/>
      <c r="G705" s="1"/>
      <c r="H705" s="1"/>
      <c r="I705" s="1"/>
      <c r="J705" s="1"/>
      <c r="K705" s="1"/>
      <c r="L705" s="1"/>
      <c r="M705" s="1"/>
      <c r="N705" s="1"/>
      <c r="O705" s="1"/>
      <c r="P705" s="1"/>
      <c r="Q705" s="1"/>
      <c r="R705" s="1"/>
      <c r="S705" s="1"/>
      <c r="T705" s="1"/>
      <c r="U705" s="1"/>
    </row>
    <row r="706" spans="1:21" ht="9.75" customHeight="1">
      <c r="A706" s="1"/>
      <c r="B706" s="1"/>
      <c r="C706" s="1"/>
      <c r="D706" s="1"/>
      <c r="E706" s="1"/>
      <c r="F706" s="1"/>
      <c r="G706" s="1"/>
      <c r="H706" s="1"/>
      <c r="I706" s="1"/>
      <c r="J706" s="1"/>
      <c r="K706" s="1"/>
      <c r="L706" s="1"/>
      <c r="M706" s="1"/>
      <c r="N706" s="1"/>
      <c r="O706" s="1"/>
      <c r="P706" s="1"/>
      <c r="Q706" s="1"/>
      <c r="R706" s="1"/>
      <c r="S706" s="1"/>
      <c r="T706" s="1"/>
      <c r="U706" s="1"/>
    </row>
    <row r="707" spans="1:21" ht="9.75" customHeight="1">
      <c r="A707" s="1"/>
      <c r="B707" s="1"/>
      <c r="C707" s="1"/>
      <c r="D707" s="1"/>
      <c r="E707" s="1"/>
      <c r="F707" s="1"/>
      <c r="G707" s="1"/>
      <c r="H707" s="1"/>
      <c r="I707" s="1"/>
      <c r="J707" s="1"/>
      <c r="K707" s="1"/>
      <c r="L707" s="1"/>
      <c r="M707" s="1"/>
      <c r="N707" s="1"/>
      <c r="O707" s="1"/>
      <c r="P707" s="1"/>
      <c r="Q707" s="1"/>
      <c r="R707" s="1"/>
      <c r="S707" s="1"/>
      <c r="T707" s="1"/>
      <c r="U707" s="1"/>
    </row>
    <row r="708" spans="1:21" ht="9.75" customHeight="1">
      <c r="A708" s="1"/>
      <c r="B708" s="1"/>
      <c r="C708" s="1"/>
      <c r="D708" s="1"/>
      <c r="E708" s="1"/>
      <c r="F708" s="1"/>
      <c r="G708" s="1"/>
      <c r="H708" s="1"/>
      <c r="I708" s="1"/>
      <c r="J708" s="1"/>
      <c r="K708" s="1"/>
      <c r="L708" s="1"/>
      <c r="M708" s="1"/>
      <c r="N708" s="1"/>
      <c r="O708" s="1"/>
      <c r="P708" s="1"/>
      <c r="Q708" s="1"/>
      <c r="R708" s="1"/>
      <c r="S708" s="1"/>
      <c r="T708" s="1"/>
      <c r="U708" s="1"/>
    </row>
    <row r="709" spans="1:21" ht="9.75" customHeight="1">
      <c r="A709" s="1"/>
      <c r="B709" s="1"/>
      <c r="C709" s="1"/>
      <c r="D709" s="1"/>
      <c r="E709" s="1"/>
      <c r="F709" s="1"/>
      <c r="G709" s="1"/>
      <c r="H709" s="1"/>
      <c r="I709" s="1"/>
      <c r="J709" s="1"/>
      <c r="K709" s="1"/>
      <c r="L709" s="1"/>
      <c r="M709" s="1"/>
      <c r="N709" s="1"/>
      <c r="O709" s="1"/>
      <c r="P709" s="1"/>
      <c r="Q709" s="1"/>
      <c r="R709" s="1"/>
      <c r="S709" s="1"/>
      <c r="T709" s="1"/>
      <c r="U709" s="1"/>
    </row>
    <row r="710" spans="1:21" ht="9.75" customHeight="1">
      <c r="A710" s="1"/>
      <c r="B710" s="1"/>
      <c r="C710" s="1"/>
      <c r="D710" s="1"/>
      <c r="E710" s="1"/>
      <c r="F710" s="1"/>
      <c r="G710" s="1"/>
      <c r="H710" s="1"/>
      <c r="I710" s="1"/>
      <c r="J710" s="1"/>
      <c r="K710" s="1"/>
      <c r="L710" s="1"/>
      <c r="M710" s="1"/>
      <c r="N710" s="1"/>
      <c r="O710" s="1"/>
      <c r="P710" s="1"/>
      <c r="Q710" s="1"/>
      <c r="R710" s="1"/>
      <c r="S710" s="1"/>
      <c r="T710" s="1"/>
      <c r="U710" s="1"/>
    </row>
    <row r="711" spans="1:21" ht="9.75" customHeight="1">
      <c r="A711" s="1"/>
      <c r="B711" s="1"/>
      <c r="C711" s="1"/>
      <c r="D711" s="1"/>
      <c r="E711" s="1"/>
      <c r="F711" s="1"/>
      <c r="G711" s="1"/>
      <c r="H711" s="1"/>
      <c r="I711" s="1"/>
      <c r="J711" s="1"/>
      <c r="K711" s="1"/>
      <c r="L711" s="1"/>
      <c r="M711" s="1"/>
      <c r="N711" s="1"/>
      <c r="O711" s="1"/>
      <c r="P711" s="1"/>
      <c r="Q711" s="1"/>
      <c r="R711" s="1"/>
      <c r="S711" s="1"/>
      <c r="T711" s="1"/>
      <c r="U711" s="1"/>
    </row>
    <row r="712" spans="1:21" ht="9.75" customHeight="1">
      <c r="A712" s="1"/>
      <c r="B712" s="1"/>
      <c r="C712" s="1"/>
      <c r="D712" s="1"/>
      <c r="E712" s="1"/>
      <c r="F712" s="1"/>
      <c r="G712" s="1"/>
      <c r="H712" s="1"/>
      <c r="I712" s="1"/>
      <c r="J712" s="1"/>
      <c r="K712" s="1"/>
      <c r="L712" s="1"/>
      <c r="M712" s="1"/>
      <c r="N712" s="1"/>
      <c r="O712" s="1"/>
      <c r="P712" s="1"/>
      <c r="Q712" s="1"/>
      <c r="R712" s="1"/>
      <c r="S712" s="1"/>
      <c r="T712" s="1"/>
      <c r="U712" s="1"/>
    </row>
    <row r="713" spans="1:21" ht="9.75" customHeight="1">
      <c r="A713" s="1"/>
      <c r="B713" s="1"/>
      <c r="C713" s="1"/>
      <c r="D713" s="1"/>
      <c r="E713" s="1"/>
      <c r="F713" s="1"/>
      <c r="G713" s="1"/>
      <c r="H713" s="1"/>
      <c r="I713" s="1"/>
      <c r="J713" s="1"/>
      <c r="K713" s="1"/>
      <c r="L713" s="1"/>
      <c r="M713" s="1"/>
      <c r="N713" s="1"/>
      <c r="O713" s="1"/>
      <c r="P713" s="1"/>
      <c r="Q713" s="1"/>
      <c r="R713" s="1"/>
      <c r="S713" s="1"/>
      <c r="T713" s="1"/>
      <c r="U713" s="1"/>
    </row>
    <row r="714" spans="1:21" ht="9.75" customHeight="1">
      <c r="A714" s="1"/>
      <c r="B714" s="1"/>
      <c r="C714" s="1"/>
      <c r="D714" s="1"/>
      <c r="E714" s="1"/>
      <c r="F714" s="1"/>
      <c r="G714" s="1"/>
      <c r="H714" s="1"/>
      <c r="I714" s="1"/>
      <c r="J714" s="1"/>
      <c r="K714" s="1"/>
      <c r="L714" s="1"/>
      <c r="M714" s="1"/>
      <c r="N714" s="1"/>
      <c r="O714" s="1"/>
      <c r="P714" s="1"/>
      <c r="Q714" s="1"/>
      <c r="R714" s="1"/>
      <c r="S714" s="1"/>
      <c r="T714" s="1"/>
      <c r="U714" s="1"/>
    </row>
    <row r="715" spans="1:21" ht="9.75" customHeight="1">
      <c r="A715" s="1"/>
      <c r="B715" s="1"/>
      <c r="C715" s="1"/>
      <c r="D715" s="1"/>
      <c r="E715" s="1"/>
      <c r="F715" s="1"/>
      <c r="G715" s="1"/>
      <c r="H715" s="1"/>
      <c r="I715" s="1"/>
      <c r="J715" s="1"/>
      <c r="K715" s="1"/>
      <c r="L715" s="1"/>
      <c r="M715" s="1"/>
      <c r="N715" s="1"/>
      <c r="O715" s="1"/>
      <c r="P715" s="1"/>
      <c r="Q715" s="1"/>
      <c r="R715" s="1"/>
      <c r="S715" s="1"/>
      <c r="T715" s="1"/>
      <c r="U715" s="1"/>
    </row>
    <row r="716" spans="1:21" ht="9.75" customHeight="1">
      <c r="A716" s="1"/>
      <c r="B716" s="1"/>
      <c r="C716" s="1"/>
      <c r="D716" s="1"/>
      <c r="E716" s="1"/>
      <c r="F716" s="1"/>
      <c r="G716" s="1"/>
      <c r="H716" s="1"/>
      <c r="I716" s="1"/>
      <c r="J716" s="1"/>
      <c r="K716" s="1"/>
      <c r="L716" s="1"/>
      <c r="M716" s="1"/>
      <c r="N716" s="1"/>
      <c r="O716" s="1"/>
      <c r="P716" s="1"/>
      <c r="Q716" s="1"/>
      <c r="R716" s="1"/>
      <c r="S716" s="1"/>
      <c r="T716" s="1"/>
      <c r="U716" s="1"/>
    </row>
    <row r="717" spans="1:21" ht="9.75" customHeight="1">
      <c r="A717" s="1"/>
      <c r="B717" s="1"/>
      <c r="C717" s="1"/>
      <c r="D717" s="1"/>
      <c r="E717" s="1"/>
      <c r="F717" s="1"/>
      <c r="G717" s="1"/>
      <c r="H717" s="1"/>
      <c r="I717" s="1"/>
      <c r="J717" s="1"/>
      <c r="K717" s="1"/>
      <c r="L717" s="1"/>
      <c r="M717" s="1"/>
      <c r="N717" s="1"/>
      <c r="O717" s="1"/>
      <c r="P717" s="1"/>
      <c r="Q717" s="1"/>
      <c r="R717" s="1"/>
      <c r="S717" s="1"/>
      <c r="T717" s="1"/>
      <c r="U717" s="1"/>
    </row>
    <row r="718" spans="1:21" ht="9.75" customHeight="1">
      <c r="A718" s="1"/>
      <c r="B718" s="1"/>
      <c r="C718" s="1"/>
      <c r="D718" s="1"/>
      <c r="E718" s="1"/>
      <c r="F718" s="1"/>
      <c r="G718" s="1"/>
      <c r="H718" s="1"/>
      <c r="I718" s="1"/>
      <c r="J718" s="1"/>
      <c r="K718" s="1"/>
      <c r="L718" s="1"/>
      <c r="M718" s="1"/>
      <c r="N718" s="1"/>
      <c r="O718" s="1"/>
      <c r="P718" s="1"/>
      <c r="Q718" s="1"/>
      <c r="R718" s="1"/>
      <c r="S718" s="1"/>
      <c r="T718" s="1"/>
      <c r="U718" s="1"/>
    </row>
    <row r="719" spans="1:21" ht="9.75" customHeight="1">
      <c r="A719" s="1"/>
      <c r="B719" s="1"/>
      <c r="C719" s="1"/>
      <c r="D719" s="1"/>
      <c r="E719" s="1"/>
      <c r="F719" s="1"/>
      <c r="G719" s="1"/>
      <c r="H719" s="1"/>
      <c r="I719" s="1"/>
      <c r="J719" s="1"/>
      <c r="K719" s="1"/>
      <c r="L719" s="1"/>
      <c r="M719" s="1"/>
      <c r="N719" s="1"/>
      <c r="O719" s="1"/>
      <c r="P719" s="1"/>
      <c r="Q719" s="1"/>
      <c r="R719" s="1"/>
      <c r="S719" s="1"/>
      <c r="T719" s="1"/>
      <c r="U719" s="1"/>
    </row>
    <row r="720" spans="1:21" ht="9.75" customHeight="1">
      <c r="A720" s="1"/>
      <c r="B720" s="1"/>
      <c r="C720" s="1"/>
      <c r="D720" s="1"/>
      <c r="E720" s="1"/>
      <c r="F720" s="1"/>
      <c r="G720" s="1"/>
      <c r="H720" s="1"/>
      <c r="I720" s="1"/>
      <c r="J720" s="1"/>
      <c r="K720" s="1"/>
      <c r="L720" s="1"/>
      <c r="M720" s="1"/>
      <c r="N720" s="1"/>
      <c r="O720" s="1"/>
      <c r="P720" s="1"/>
      <c r="Q720" s="1"/>
      <c r="R720" s="1"/>
      <c r="S720" s="1"/>
      <c r="T720" s="1"/>
      <c r="U720" s="1"/>
    </row>
    <row r="721" spans="1:21" ht="9.75" customHeight="1">
      <c r="A721" s="1"/>
      <c r="B721" s="1"/>
      <c r="C721" s="1"/>
      <c r="D721" s="1"/>
      <c r="E721" s="1"/>
      <c r="F721" s="1"/>
      <c r="G721" s="1"/>
      <c r="H721" s="1"/>
      <c r="I721" s="1"/>
      <c r="J721" s="1"/>
      <c r="K721" s="1"/>
      <c r="L721" s="1"/>
      <c r="M721" s="1"/>
      <c r="N721" s="1"/>
      <c r="O721" s="1"/>
      <c r="P721" s="1"/>
      <c r="Q721" s="1"/>
      <c r="R721" s="1"/>
      <c r="S721" s="1"/>
      <c r="T721" s="1"/>
      <c r="U721" s="1"/>
    </row>
    <row r="722" spans="1:21" ht="9.75" customHeight="1">
      <c r="A722" s="1"/>
      <c r="B722" s="1"/>
      <c r="C722" s="1"/>
      <c r="D722" s="1"/>
      <c r="E722" s="1"/>
      <c r="F722" s="1"/>
      <c r="G722" s="1"/>
      <c r="H722" s="1"/>
      <c r="I722" s="1"/>
      <c r="J722" s="1"/>
      <c r="K722" s="1"/>
      <c r="L722" s="1"/>
      <c r="M722" s="1"/>
      <c r="N722" s="1"/>
      <c r="O722" s="1"/>
      <c r="P722" s="1"/>
      <c r="Q722" s="1"/>
      <c r="R722" s="1"/>
      <c r="S722" s="1"/>
      <c r="T722" s="1"/>
      <c r="U722" s="1"/>
    </row>
    <row r="723" spans="1:21" ht="9.75" customHeight="1">
      <c r="A723" s="1"/>
      <c r="B723" s="1"/>
      <c r="C723" s="1"/>
      <c r="D723" s="1"/>
      <c r="E723" s="1"/>
      <c r="F723" s="1"/>
      <c r="G723" s="1"/>
      <c r="H723" s="1"/>
      <c r="I723" s="1"/>
      <c r="J723" s="1"/>
      <c r="K723" s="1"/>
      <c r="L723" s="1"/>
      <c r="M723" s="1"/>
      <c r="N723" s="1"/>
      <c r="O723" s="1"/>
      <c r="P723" s="1"/>
      <c r="Q723" s="1"/>
      <c r="R723" s="1"/>
      <c r="S723" s="1"/>
      <c r="T723" s="1"/>
      <c r="U723" s="1"/>
    </row>
    <row r="724" spans="1:21" ht="9.75" customHeight="1">
      <c r="A724" s="1"/>
      <c r="B724" s="1"/>
      <c r="C724" s="1"/>
      <c r="D724" s="1"/>
      <c r="E724" s="1"/>
      <c r="F724" s="1"/>
      <c r="G724" s="1"/>
      <c r="H724" s="1"/>
      <c r="I724" s="1"/>
      <c r="J724" s="1"/>
      <c r="K724" s="1"/>
      <c r="L724" s="1"/>
      <c r="M724" s="1"/>
      <c r="N724" s="1"/>
      <c r="O724" s="1"/>
      <c r="P724" s="1"/>
      <c r="Q724" s="1"/>
      <c r="R724" s="1"/>
      <c r="S724" s="1"/>
      <c r="T724" s="1"/>
      <c r="U724" s="1"/>
    </row>
    <row r="725" spans="1:21" ht="9.75" customHeight="1">
      <c r="A725" s="1"/>
      <c r="B725" s="1"/>
      <c r="C725" s="1"/>
      <c r="D725" s="1"/>
      <c r="E725" s="1"/>
      <c r="F725" s="1"/>
      <c r="G725" s="1"/>
      <c r="H725" s="1"/>
      <c r="I725" s="1"/>
      <c r="J725" s="1"/>
      <c r="K725" s="1"/>
      <c r="L725" s="1"/>
      <c r="M725" s="1"/>
      <c r="N725" s="1"/>
      <c r="O725" s="1"/>
      <c r="P725" s="1"/>
      <c r="Q725" s="1"/>
      <c r="R725" s="1"/>
      <c r="S725" s="1"/>
      <c r="T725" s="1"/>
      <c r="U725" s="1"/>
    </row>
    <row r="726" spans="1:21" ht="9.75" customHeight="1">
      <c r="A726" s="1"/>
      <c r="B726" s="1"/>
      <c r="C726" s="1"/>
      <c r="D726" s="1"/>
      <c r="E726" s="1"/>
      <c r="F726" s="1"/>
      <c r="G726" s="1"/>
      <c r="H726" s="1"/>
      <c r="I726" s="1"/>
      <c r="J726" s="1"/>
      <c r="K726" s="1"/>
      <c r="L726" s="1"/>
      <c r="M726" s="1"/>
      <c r="N726" s="1"/>
      <c r="O726" s="1"/>
      <c r="P726" s="1"/>
      <c r="Q726" s="1"/>
      <c r="R726" s="1"/>
      <c r="S726" s="1"/>
      <c r="T726" s="1"/>
      <c r="U726" s="1"/>
    </row>
    <row r="727" spans="1:21" ht="9.75" customHeight="1">
      <c r="A727" s="1"/>
      <c r="B727" s="1"/>
      <c r="C727" s="1"/>
      <c r="D727" s="1"/>
      <c r="E727" s="1"/>
      <c r="F727" s="1"/>
      <c r="G727" s="1"/>
      <c r="H727" s="1"/>
      <c r="I727" s="1"/>
      <c r="J727" s="1"/>
      <c r="K727" s="1"/>
      <c r="L727" s="1"/>
      <c r="M727" s="1"/>
      <c r="N727" s="1"/>
      <c r="O727" s="1"/>
      <c r="P727" s="1"/>
      <c r="Q727" s="1"/>
      <c r="R727" s="1"/>
      <c r="S727" s="1"/>
      <c r="T727" s="1"/>
      <c r="U727" s="1"/>
    </row>
    <row r="728" spans="1:21" ht="9.75" customHeight="1">
      <c r="A728" s="1"/>
      <c r="B728" s="1"/>
      <c r="C728" s="1"/>
      <c r="D728" s="1"/>
      <c r="E728" s="1"/>
      <c r="F728" s="1"/>
      <c r="G728" s="1"/>
      <c r="H728" s="1"/>
      <c r="I728" s="1"/>
      <c r="J728" s="1"/>
      <c r="K728" s="1"/>
      <c r="L728" s="1"/>
      <c r="M728" s="1"/>
      <c r="N728" s="1"/>
      <c r="O728" s="1"/>
      <c r="P728" s="1"/>
      <c r="Q728" s="1"/>
      <c r="R728" s="1"/>
      <c r="S728" s="1"/>
      <c r="T728" s="1"/>
      <c r="U728" s="1"/>
    </row>
    <row r="729" spans="1:21" ht="9.75" customHeight="1">
      <c r="A729" s="1"/>
      <c r="B729" s="1"/>
      <c r="C729" s="1"/>
      <c r="D729" s="1"/>
      <c r="E729" s="1"/>
      <c r="F729" s="1"/>
      <c r="G729" s="1"/>
      <c r="H729" s="1"/>
      <c r="I729" s="1"/>
      <c r="J729" s="1"/>
      <c r="K729" s="1"/>
      <c r="L729" s="1"/>
      <c r="M729" s="1"/>
      <c r="N729" s="1"/>
      <c r="O729" s="1"/>
      <c r="P729" s="1"/>
      <c r="Q729" s="1"/>
      <c r="R729" s="1"/>
      <c r="S729" s="1"/>
      <c r="T729" s="1"/>
      <c r="U729" s="1"/>
    </row>
    <row r="730" spans="1:21" ht="9.75" customHeight="1">
      <c r="A730" s="1"/>
      <c r="B730" s="1"/>
      <c r="C730" s="1"/>
      <c r="D730" s="1"/>
      <c r="E730" s="1"/>
      <c r="F730" s="1"/>
      <c r="G730" s="1"/>
      <c r="H730" s="1"/>
      <c r="I730" s="1"/>
      <c r="J730" s="1"/>
      <c r="K730" s="1"/>
      <c r="L730" s="1"/>
      <c r="M730" s="1"/>
      <c r="N730" s="1"/>
      <c r="O730" s="1"/>
      <c r="P730" s="1"/>
      <c r="Q730" s="1"/>
      <c r="R730" s="1"/>
      <c r="S730" s="1"/>
      <c r="T730" s="1"/>
      <c r="U730" s="1"/>
    </row>
    <row r="731" spans="1:21" ht="9.75" customHeight="1">
      <c r="A731" s="1"/>
      <c r="B731" s="1"/>
      <c r="C731" s="1"/>
      <c r="D731" s="1"/>
      <c r="E731" s="1"/>
      <c r="F731" s="1"/>
      <c r="G731" s="1"/>
      <c r="H731" s="1"/>
      <c r="I731" s="1"/>
      <c r="J731" s="1"/>
      <c r="K731" s="1"/>
      <c r="L731" s="1"/>
      <c r="M731" s="1"/>
      <c r="N731" s="1"/>
      <c r="O731" s="1"/>
      <c r="P731" s="1"/>
      <c r="Q731" s="1"/>
      <c r="R731" s="1"/>
      <c r="S731" s="1"/>
      <c r="T731" s="1"/>
      <c r="U731" s="1"/>
    </row>
    <row r="732" spans="1:21" ht="9.75" customHeight="1">
      <c r="A732" s="1"/>
      <c r="B732" s="1"/>
      <c r="C732" s="1"/>
      <c r="D732" s="1"/>
      <c r="E732" s="1"/>
      <c r="F732" s="1"/>
      <c r="G732" s="1"/>
      <c r="H732" s="1"/>
      <c r="I732" s="1"/>
      <c r="J732" s="1"/>
      <c r="K732" s="1"/>
      <c r="L732" s="1"/>
      <c r="M732" s="1"/>
      <c r="N732" s="1"/>
      <c r="O732" s="1"/>
      <c r="P732" s="1"/>
      <c r="Q732" s="1"/>
      <c r="R732" s="1"/>
      <c r="S732" s="1"/>
      <c r="T732" s="1"/>
      <c r="U732" s="1"/>
    </row>
    <row r="733" spans="1:21" ht="9.75" customHeight="1">
      <c r="A733" s="1"/>
      <c r="B733" s="1"/>
      <c r="C733" s="1"/>
      <c r="D733" s="1"/>
      <c r="E733" s="1"/>
      <c r="F733" s="1"/>
      <c r="G733" s="1"/>
      <c r="H733" s="1"/>
      <c r="I733" s="1"/>
      <c r="J733" s="1"/>
      <c r="K733" s="1"/>
      <c r="L733" s="1"/>
      <c r="M733" s="1"/>
      <c r="N733" s="1"/>
      <c r="O733" s="1"/>
      <c r="P733" s="1"/>
      <c r="Q733" s="1"/>
      <c r="R733" s="1"/>
      <c r="S733" s="1"/>
      <c r="T733" s="1"/>
      <c r="U733" s="1"/>
    </row>
    <row r="734" spans="1:21" ht="9.75" customHeight="1">
      <c r="A734" s="1"/>
      <c r="B734" s="1"/>
      <c r="C734" s="1"/>
      <c r="D734" s="1"/>
      <c r="E734" s="1"/>
      <c r="F734" s="1"/>
      <c r="G734" s="1"/>
      <c r="H734" s="1"/>
      <c r="I734" s="1"/>
      <c r="J734" s="1"/>
      <c r="K734" s="1"/>
      <c r="L734" s="1"/>
      <c r="M734" s="1"/>
      <c r="N734" s="1"/>
      <c r="O734" s="1"/>
      <c r="P734" s="1"/>
      <c r="Q734" s="1"/>
      <c r="R734" s="1"/>
      <c r="S734" s="1"/>
      <c r="T734" s="1"/>
      <c r="U734" s="1"/>
    </row>
    <row r="735" spans="1:21" ht="9.75" customHeight="1">
      <c r="A735" s="1"/>
      <c r="B735" s="1"/>
      <c r="C735" s="1"/>
      <c r="D735" s="1"/>
      <c r="E735" s="1"/>
      <c r="F735" s="1"/>
      <c r="G735" s="1"/>
      <c r="H735" s="1"/>
      <c r="I735" s="1"/>
      <c r="J735" s="1"/>
      <c r="K735" s="1"/>
      <c r="L735" s="1"/>
      <c r="M735" s="1"/>
      <c r="N735" s="1"/>
      <c r="O735" s="1"/>
      <c r="P735" s="1"/>
      <c r="Q735" s="1"/>
      <c r="R735" s="1"/>
      <c r="S735" s="1"/>
      <c r="T735" s="1"/>
      <c r="U735" s="1"/>
    </row>
    <row r="736" spans="1:21" ht="9.75" customHeight="1">
      <c r="A736" s="1"/>
      <c r="B736" s="1"/>
      <c r="C736" s="1"/>
      <c r="D736" s="1"/>
      <c r="E736" s="1"/>
      <c r="F736" s="1"/>
      <c r="G736" s="1"/>
      <c r="H736" s="1"/>
      <c r="I736" s="1"/>
      <c r="J736" s="1"/>
      <c r="K736" s="1"/>
      <c r="L736" s="1"/>
      <c r="M736" s="1"/>
      <c r="N736" s="1"/>
      <c r="O736" s="1"/>
      <c r="P736" s="1"/>
      <c r="Q736" s="1"/>
      <c r="R736" s="1"/>
      <c r="S736" s="1"/>
      <c r="T736" s="1"/>
      <c r="U736" s="1"/>
    </row>
    <row r="737" spans="1:21" ht="9.75" customHeight="1">
      <c r="A737" s="1"/>
      <c r="B737" s="1"/>
      <c r="C737" s="1"/>
      <c r="D737" s="1"/>
      <c r="E737" s="1"/>
      <c r="F737" s="1"/>
      <c r="G737" s="1"/>
      <c r="H737" s="1"/>
      <c r="I737" s="1"/>
      <c r="J737" s="1"/>
      <c r="K737" s="1"/>
      <c r="L737" s="1"/>
      <c r="M737" s="1"/>
      <c r="N737" s="1"/>
      <c r="O737" s="1"/>
      <c r="P737" s="1"/>
      <c r="Q737" s="1"/>
      <c r="R737" s="1"/>
      <c r="S737" s="1"/>
      <c r="T737" s="1"/>
      <c r="U737" s="1"/>
    </row>
    <row r="738" spans="1:21" ht="9.75" customHeight="1">
      <c r="A738" s="1"/>
      <c r="B738" s="1"/>
      <c r="C738" s="1"/>
      <c r="D738" s="1"/>
      <c r="E738" s="1"/>
      <c r="F738" s="1"/>
      <c r="G738" s="1"/>
      <c r="H738" s="1"/>
      <c r="I738" s="1"/>
      <c r="J738" s="1"/>
      <c r="K738" s="1"/>
      <c r="L738" s="1"/>
      <c r="M738" s="1"/>
      <c r="N738" s="1"/>
      <c r="O738" s="1"/>
      <c r="P738" s="1"/>
      <c r="Q738" s="1"/>
      <c r="R738" s="1"/>
      <c r="S738" s="1"/>
      <c r="T738" s="1"/>
      <c r="U738" s="1"/>
    </row>
    <row r="739" spans="1:21" ht="9.75" customHeight="1">
      <c r="A739" s="1"/>
      <c r="B739" s="1"/>
      <c r="C739" s="1"/>
      <c r="D739" s="1"/>
      <c r="E739" s="1"/>
      <c r="F739" s="1"/>
      <c r="G739" s="1"/>
      <c r="H739" s="1"/>
      <c r="I739" s="1"/>
      <c r="J739" s="1"/>
      <c r="K739" s="1"/>
      <c r="L739" s="1"/>
      <c r="M739" s="1"/>
      <c r="N739" s="1"/>
      <c r="O739" s="1"/>
      <c r="P739" s="1"/>
      <c r="Q739" s="1"/>
      <c r="R739" s="1"/>
      <c r="S739" s="1"/>
      <c r="T739" s="1"/>
      <c r="U739" s="1"/>
    </row>
    <row r="740" spans="1:21" ht="9.75" customHeight="1">
      <c r="A740" s="1"/>
      <c r="B740" s="1"/>
      <c r="C740" s="1"/>
      <c r="D740" s="1"/>
      <c r="E740" s="1"/>
      <c r="F740" s="1"/>
      <c r="G740" s="1"/>
      <c r="H740" s="1"/>
      <c r="I740" s="1"/>
      <c r="J740" s="1"/>
      <c r="K740" s="1"/>
      <c r="L740" s="1"/>
      <c r="M740" s="1"/>
      <c r="N740" s="1"/>
      <c r="O740" s="1"/>
      <c r="P740" s="1"/>
      <c r="Q740" s="1"/>
      <c r="R740" s="1"/>
      <c r="S740" s="1"/>
      <c r="T740" s="1"/>
      <c r="U740" s="1"/>
    </row>
    <row r="741" spans="1:21" ht="9.75" customHeight="1">
      <c r="A741" s="1"/>
      <c r="B741" s="1"/>
      <c r="C741" s="1"/>
      <c r="D741" s="1"/>
      <c r="E741" s="1"/>
      <c r="F741" s="1"/>
      <c r="G741" s="1"/>
      <c r="H741" s="1"/>
      <c r="I741" s="1"/>
      <c r="J741" s="1"/>
      <c r="K741" s="1"/>
      <c r="L741" s="1"/>
      <c r="M741" s="1"/>
      <c r="N741" s="1"/>
      <c r="O741" s="1"/>
      <c r="P741" s="1"/>
      <c r="Q741" s="1"/>
      <c r="R741" s="1"/>
      <c r="S741" s="1"/>
      <c r="T741" s="1"/>
      <c r="U741" s="1"/>
    </row>
    <row r="742" spans="1:21" ht="9.75" customHeight="1">
      <c r="A742" s="1"/>
      <c r="B742" s="1"/>
      <c r="C742" s="1"/>
      <c r="D742" s="1"/>
      <c r="E742" s="1"/>
      <c r="F742" s="1"/>
      <c r="G742" s="1"/>
      <c r="H742" s="1"/>
      <c r="I742" s="1"/>
      <c r="J742" s="1"/>
      <c r="K742" s="1"/>
      <c r="L742" s="1"/>
      <c r="M742" s="1"/>
      <c r="N742" s="1"/>
      <c r="O742" s="1"/>
      <c r="P742" s="1"/>
      <c r="Q742" s="1"/>
      <c r="R742" s="1"/>
      <c r="S742" s="1"/>
      <c r="T742" s="1"/>
      <c r="U742" s="1"/>
    </row>
    <row r="743" spans="1:21" ht="9.75" customHeight="1">
      <c r="A743" s="1"/>
      <c r="B743" s="1"/>
      <c r="C743" s="1"/>
      <c r="D743" s="1"/>
      <c r="E743" s="1"/>
      <c r="F743" s="1"/>
      <c r="G743" s="1"/>
      <c r="H743" s="1"/>
      <c r="I743" s="1"/>
      <c r="J743" s="1"/>
      <c r="K743" s="1"/>
      <c r="L743" s="1"/>
      <c r="M743" s="1"/>
      <c r="N743" s="1"/>
      <c r="O743" s="1"/>
      <c r="P743" s="1"/>
      <c r="Q743" s="1"/>
      <c r="R743" s="1"/>
      <c r="S743" s="1"/>
      <c r="T743" s="1"/>
      <c r="U743" s="1"/>
    </row>
    <row r="744" spans="1:21" ht="9.75" customHeight="1">
      <c r="A744" s="1"/>
      <c r="B744" s="1"/>
      <c r="C744" s="1"/>
      <c r="D744" s="1"/>
      <c r="E744" s="1"/>
      <c r="F744" s="1"/>
      <c r="G744" s="1"/>
      <c r="H744" s="1"/>
      <c r="I744" s="1"/>
      <c r="J744" s="1"/>
      <c r="K744" s="1"/>
      <c r="L744" s="1"/>
      <c r="M744" s="1"/>
      <c r="N744" s="1"/>
      <c r="O744" s="1"/>
      <c r="P744" s="1"/>
      <c r="Q744" s="1"/>
      <c r="R744" s="1"/>
      <c r="S744" s="1"/>
      <c r="T744" s="1"/>
      <c r="U744" s="1"/>
    </row>
    <row r="745" spans="1:21" ht="9.75" customHeight="1">
      <c r="A745" s="1"/>
      <c r="B745" s="1"/>
      <c r="C745" s="1"/>
      <c r="D745" s="1"/>
      <c r="E745" s="1"/>
      <c r="F745" s="1"/>
      <c r="G745" s="1"/>
      <c r="H745" s="1"/>
      <c r="I745" s="1"/>
      <c r="J745" s="1"/>
      <c r="K745" s="1"/>
      <c r="L745" s="1"/>
      <c r="M745" s="1"/>
      <c r="N745" s="1"/>
      <c r="O745" s="1"/>
      <c r="P745" s="1"/>
      <c r="Q745" s="1"/>
      <c r="R745" s="1"/>
      <c r="S745" s="1"/>
      <c r="T745" s="1"/>
      <c r="U745" s="1"/>
    </row>
    <row r="746" spans="1:21" ht="9.75" customHeight="1">
      <c r="A746" s="1"/>
      <c r="B746" s="1"/>
      <c r="C746" s="1"/>
      <c r="D746" s="1"/>
      <c r="E746" s="1"/>
      <c r="F746" s="1"/>
      <c r="G746" s="1"/>
      <c r="H746" s="1"/>
      <c r="I746" s="1"/>
      <c r="J746" s="1"/>
      <c r="K746" s="1"/>
      <c r="L746" s="1"/>
      <c r="M746" s="1"/>
      <c r="N746" s="1"/>
      <c r="O746" s="1"/>
      <c r="P746" s="1"/>
      <c r="Q746" s="1"/>
      <c r="R746" s="1"/>
      <c r="S746" s="1"/>
      <c r="T746" s="1"/>
      <c r="U746" s="1"/>
    </row>
    <row r="747" spans="1:21" ht="9.75" customHeight="1">
      <c r="A747" s="1"/>
      <c r="B747" s="1"/>
      <c r="C747" s="1"/>
      <c r="D747" s="1"/>
      <c r="E747" s="1"/>
      <c r="F747" s="1"/>
      <c r="G747" s="1"/>
      <c r="H747" s="1"/>
      <c r="I747" s="1"/>
      <c r="J747" s="1"/>
      <c r="K747" s="1"/>
      <c r="L747" s="1"/>
      <c r="M747" s="1"/>
      <c r="N747" s="1"/>
      <c r="O747" s="1"/>
      <c r="P747" s="1"/>
      <c r="Q747" s="1"/>
      <c r="R747" s="1"/>
      <c r="S747" s="1"/>
      <c r="T747" s="1"/>
      <c r="U747" s="1"/>
    </row>
    <row r="748" spans="1:21" ht="9.75" customHeight="1">
      <c r="A748" s="1"/>
      <c r="B748" s="1"/>
      <c r="C748" s="1"/>
      <c r="D748" s="1"/>
      <c r="E748" s="1"/>
      <c r="F748" s="1"/>
      <c r="G748" s="1"/>
      <c r="H748" s="1"/>
      <c r="I748" s="1"/>
      <c r="J748" s="1"/>
      <c r="K748" s="1"/>
      <c r="L748" s="1"/>
      <c r="M748" s="1"/>
      <c r="N748" s="1"/>
      <c r="O748" s="1"/>
      <c r="P748" s="1"/>
      <c r="Q748" s="1"/>
      <c r="R748" s="1"/>
      <c r="S748" s="1"/>
      <c r="T748" s="1"/>
      <c r="U748" s="1"/>
    </row>
    <row r="749" spans="1:21" ht="9.75" customHeight="1">
      <c r="A749" s="1"/>
      <c r="B749" s="1"/>
      <c r="C749" s="1"/>
      <c r="D749" s="1"/>
      <c r="E749" s="1"/>
      <c r="F749" s="1"/>
      <c r="G749" s="1"/>
      <c r="H749" s="1"/>
      <c r="I749" s="1"/>
      <c r="J749" s="1"/>
      <c r="K749" s="1"/>
      <c r="L749" s="1"/>
      <c r="M749" s="1"/>
      <c r="N749" s="1"/>
      <c r="O749" s="1"/>
      <c r="P749" s="1"/>
      <c r="Q749" s="1"/>
      <c r="R749" s="1"/>
      <c r="S749" s="1"/>
      <c r="T749" s="1"/>
      <c r="U749" s="1"/>
    </row>
    <row r="750" spans="1:21" ht="9.75" customHeight="1">
      <c r="A750" s="1"/>
      <c r="B750" s="1"/>
      <c r="C750" s="1"/>
      <c r="D750" s="1"/>
      <c r="E750" s="1"/>
      <c r="F750" s="1"/>
      <c r="G750" s="1"/>
      <c r="H750" s="1"/>
      <c r="I750" s="1"/>
      <c r="J750" s="1"/>
      <c r="K750" s="1"/>
      <c r="L750" s="1"/>
      <c r="M750" s="1"/>
      <c r="N750" s="1"/>
      <c r="O750" s="1"/>
      <c r="P750" s="1"/>
      <c r="Q750" s="1"/>
      <c r="R750" s="1"/>
      <c r="S750" s="1"/>
      <c r="T750" s="1"/>
      <c r="U750" s="1"/>
    </row>
    <row r="751" spans="1:21" ht="9.75" customHeight="1">
      <c r="A751" s="1"/>
      <c r="B751" s="1"/>
      <c r="C751" s="1"/>
      <c r="D751" s="1"/>
      <c r="E751" s="1"/>
      <c r="F751" s="1"/>
      <c r="G751" s="1"/>
      <c r="H751" s="1"/>
      <c r="I751" s="1"/>
      <c r="J751" s="1"/>
      <c r="K751" s="1"/>
      <c r="L751" s="1"/>
      <c r="M751" s="1"/>
      <c r="N751" s="1"/>
      <c r="O751" s="1"/>
      <c r="P751" s="1"/>
      <c r="Q751" s="1"/>
      <c r="R751" s="1"/>
      <c r="S751" s="1"/>
      <c r="T751" s="1"/>
      <c r="U751" s="1"/>
    </row>
    <row r="752" spans="1:21" ht="9.75" customHeight="1">
      <c r="A752" s="1"/>
      <c r="B752" s="1"/>
      <c r="C752" s="1"/>
      <c r="D752" s="1"/>
      <c r="E752" s="1"/>
      <c r="F752" s="1"/>
      <c r="G752" s="1"/>
      <c r="H752" s="1"/>
      <c r="I752" s="1"/>
      <c r="J752" s="1"/>
      <c r="K752" s="1"/>
      <c r="L752" s="1"/>
      <c r="M752" s="1"/>
      <c r="N752" s="1"/>
      <c r="O752" s="1"/>
      <c r="P752" s="1"/>
      <c r="Q752" s="1"/>
      <c r="R752" s="1"/>
      <c r="S752" s="1"/>
      <c r="T752" s="1"/>
      <c r="U752" s="1"/>
    </row>
    <row r="753" spans="1:21" ht="9.75" customHeight="1">
      <c r="A753" s="1"/>
      <c r="B753" s="1"/>
      <c r="C753" s="1"/>
      <c r="D753" s="1"/>
      <c r="E753" s="1"/>
      <c r="F753" s="1"/>
      <c r="G753" s="1"/>
      <c r="H753" s="1"/>
      <c r="I753" s="1"/>
      <c r="J753" s="1"/>
      <c r="K753" s="1"/>
      <c r="L753" s="1"/>
      <c r="M753" s="1"/>
      <c r="N753" s="1"/>
      <c r="O753" s="1"/>
      <c r="P753" s="1"/>
      <c r="Q753" s="1"/>
      <c r="R753" s="1"/>
      <c r="S753" s="1"/>
      <c r="T753" s="1"/>
      <c r="U753" s="1"/>
    </row>
    <row r="754" spans="1:21" ht="9.75" customHeight="1">
      <c r="A754" s="1"/>
      <c r="B754" s="1"/>
      <c r="C754" s="1"/>
      <c r="D754" s="1"/>
      <c r="E754" s="1"/>
      <c r="F754" s="1"/>
      <c r="G754" s="1"/>
      <c r="H754" s="1"/>
      <c r="I754" s="1"/>
      <c r="J754" s="1"/>
      <c r="K754" s="1"/>
      <c r="L754" s="1"/>
      <c r="M754" s="1"/>
      <c r="N754" s="1"/>
      <c r="O754" s="1"/>
      <c r="P754" s="1"/>
      <c r="Q754" s="1"/>
      <c r="R754" s="1"/>
      <c r="S754" s="1"/>
      <c r="T754" s="1"/>
      <c r="U754" s="1"/>
    </row>
    <row r="755" spans="1:21" ht="9.75" customHeight="1">
      <c r="A755" s="1"/>
      <c r="B755" s="1"/>
      <c r="C755" s="1"/>
      <c r="D755" s="1"/>
      <c r="E755" s="1"/>
      <c r="F755" s="1"/>
      <c r="G755" s="1"/>
      <c r="H755" s="1"/>
      <c r="I755" s="1"/>
      <c r="J755" s="1"/>
      <c r="K755" s="1"/>
      <c r="L755" s="1"/>
      <c r="M755" s="1"/>
      <c r="N755" s="1"/>
      <c r="O755" s="1"/>
      <c r="P755" s="1"/>
      <c r="Q755" s="1"/>
      <c r="R755" s="1"/>
      <c r="S755" s="1"/>
      <c r="T755" s="1"/>
      <c r="U755" s="1"/>
    </row>
    <row r="756" spans="1:21" ht="9.75" customHeight="1">
      <c r="A756" s="1"/>
      <c r="B756" s="1"/>
      <c r="C756" s="1"/>
      <c r="D756" s="1"/>
      <c r="E756" s="1"/>
      <c r="F756" s="1"/>
      <c r="G756" s="1"/>
      <c r="H756" s="1"/>
      <c r="I756" s="1"/>
      <c r="J756" s="1"/>
      <c r="K756" s="1"/>
      <c r="L756" s="1"/>
      <c r="M756" s="1"/>
      <c r="N756" s="1"/>
      <c r="O756" s="1"/>
      <c r="P756" s="1"/>
      <c r="Q756" s="1"/>
      <c r="R756" s="1"/>
      <c r="S756" s="1"/>
      <c r="T756" s="1"/>
      <c r="U756" s="1"/>
    </row>
    <row r="757" spans="1:21" ht="9.75" customHeight="1">
      <c r="A757" s="1"/>
      <c r="B757" s="1"/>
      <c r="C757" s="1"/>
      <c r="D757" s="1"/>
      <c r="E757" s="1"/>
      <c r="F757" s="1"/>
      <c r="G757" s="1"/>
      <c r="H757" s="1"/>
      <c r="I757" s="1"/>
      <c r="J757" s="1"/>
      <c r="K757" s="1"/>
      <c r="L757" s="1"/>
      <c r="M757" s="1"/>
      <c r="N757" s="1"/>
      <c r="O757" s="1"/>
      <c r="P757" s="1"/>
      <c r="Q757" s="1"/>
      <c r="R757" s="1"/>
      <c r="S757" s="1"/>
      <c r="T757" s="1"/>
      <c r="U757" s="1"/>
    </row>
    <row r="758" spans="1:21" ht="9.75" customHeight="1">
      <c r="A758" s="1"/>
      <c r="B758" s="1"/>
      <c r="C758" s="1"/>
      <c r="D758" s="1"/>
      <c r="E758" s="1"/>
      <c r="F758" s="1"/>
      <c r="G758" s="1"/>
      <c r="H758" s="1"/>
      <c r="I758" s="1"/>
      <c r="J758" s="1"/>
      <c r="K758" s="1"/>
      <c r="L758" s="1"/>
      <c r="M758" s="1"/>
      <c r="N758" s="1"/>
      <c r="O758" s="1"/>
      <c r="P758" s="1"/>
      <c r="Q758" s="1"/>
      <c r="R758" s="1"/>
      <c r="S758" s="1"/>
      <c r="T758" s="1"/>
      <c r="U758" s="1"/>
    </row>
    <row r="759" spans="1:21" ht="9.75" customHeight="1">
      <c r="A759" s="1"/>
      <c r="B759" s="1"/>
      <c r="C759" s="1"/>
      <c r="D759" s="1"/>
      <c r="E759" s="1"/>
      <c r="F759" s="1"/>
      <c r="G759" s="1"/>
      <c r="H759" s="1"/>
      <c r="I759" s="1"/>
      <c r="J759" s="1"/>
      <c r="K759" s="1"/>
      <c r="L759" s="1"/>
      <c r="M759" s="1"/>
      <c r="N759" s="1"/>
      <c r="O759" s="1"/>
      <c r="P759" s="1"/>
      <c r="Q759" s="1"/>
      <c r="R759" s="1"/>
      <c r="S759" s="1"/>
      <c r="T759" s="1"/>
      <c r="U759" s="1"/>
    </row>
    <row r="760" spans="1:21" ht="9.75" customHeight="1">
      <c r="A760" s="1"/>
      <c r="B760" s="1"/>
      <c r="C760" s="1"/>
      <c r="D760" s="1"/>
      <c r="E760" s="1"/>
      <c r="F760" s="1"/>
      <c r="G760" s="1"/>
      <c r="H760" s="1"/>
      <c r="I760" s="1"/>
      <c r="J760" s="1"/>
      <c r="K760" s="1"/>
      <c r="L760" s="1"/>
      <c r="M760" s="1"/>
      <c r="N760" s="1"/>
      <c r="O760" s="1"/>
      <c r="P760" s="1"/>
      <c r="Q760" s="1"/>
      <c r="R760" s="1"/>
      <c r="S760" s="1"/>
      <c r="T760" s="1"/>
      <c r="U760" s="1"/>
    </row>
    <row r="761" spans="1:21" ht="9.75" customHeight="1">
      <c r="A761" s="1"/>
      <c r="B761" s="1"/>
      <c r="C761" s="1"/>
      <c r="D761" s="1"/>
      <c r="E761" s="1"/>
      <c r="F761" s="1"/>
      <c r="G761" s="1"/>
      <c r="H761" s="1"/>
      <c r="I761" s="1"/>
      <c r="J761" s="1"/>
      <c r="K761" s="1"/>
      <c r="L761" s="1"/>
      <c r="M761" s="1"/>
      <c r="N761" s="1"/>
      <c r="O761" s="1"/>
      <c r="P761" s="1"/>
      <c r="Q761" s="1"/>
      <c r="R761" s="1"/>
      <c r="S761" s="1"/>
      <c r="T761" s="1"/>
      <c r="U761" s="1"/>
    </row>
    <row r="762" spans="1:21" ht="9.75" customHeight="1">
      <c r="A762" s="1"/>
      <c r="B762" s="1"/>
      <c r="C762" s="1"/>
      <c r="D762" s="1"/>
      <c r="E762" s="1"/>
      <c r="F762" s="1"/>
      <c r="G762" s="1"/>
      <c r="H762" s="1"/>
      <c r="I762" s="1"/>
      <c r="J762" s="1"/>
      <c r="K762" s="1"/>
      <c r="L762" s="1"/>
      <c r="M762" s="1"/>
      <c r="N762" s="1"/>
      <c r="O762" s="1"/>
      <c r="P762" s="1"/>
      <c r="Q762" s="1"/>
      <c r="R762" s="1"/>
      <c r="S762" s="1"/>
      <c r="T762" s="1"/>
      <c r="U762" s="1"/>
    </row>
    <row r="763" spans="1:21" ht="9.75" customHeight="1">
      <c r="A763" s="1"/>
      <c r="B763" s="1"/>
      <c r="C763" s="1"/>
      <c r="D763" s="1"/>
      <c r="E763" s="1"/>
      <c r="F763" s="1"/>
      <c r="G763" s="1"/>
      <c r="H763" s="1"/>
      <c r="I763" s="1"/>
      <c r="J763" s="1"/>
      <c r="K763" s="1"/>
      <c r="L763" s="1"/>
      <c r="M763" s="1"/>
      <c r="N763" s="1"/>
      <c r="O763" s="1"/>
      <c r="P763" s="1"/>
      <c r="Q763" s="1"/>
      <c r="R763" s="1"/>
      <c r="S763" s="1"/>
      <c r="T763" s="1"/>
      <c r="U763" s="1"/>
    </row>
    <row r="764" spans="1:21" ht="9.75" customHeight="1">
      <c r="A764" s="1"/>
      <c r="B764" s="1"/>
      <c r="C764" s="1"/>
      <c r="D764" s="1"/>
      <c r="E764" s="1"/>
      <c r="F764" s="1"/>
      <c r="G764" s="1"/>
      <c r="H764" s="1"/>
      <c r="I764" s="1"/>
      <c r="J764" s="1"/>
      <c r="K764" s="1"/>
      <c r="L764" s="1"/>
      <c r="M764" s="1"/>
      <c r="N764" s="1"/>
      <c r="O764" s="1"/>
      <c r="P764" s="1"/>
      <c r="Q764" s="1"/>
      <c r="R764" s="1"/>
      <c r="S764" s="1"/>
      <c r="T764" s="1"/>
      <c r="U764" s="1"/>
    </row>
    <row r="765" spans="1:21" ht="9.75" customHeight="1">
      <c r="A765" s="1"/>
      <c r="B765" s="1"/>
      <c r="C765" s="1"/>
      <c r="D765" s="1"/>
      <c r="E765" s="1"/>
      <c r="F765" s="1"/>
      <c r="G765" s="1"/>
      <c r="H765" s="1"/>
      <c r="I765" s="1"/>
      <c r="J765" s="1"/>
      <c r="K765" s="1"/>
      <c r="L765" s="1"/>
      <c r="M765" s="1"/>
      <c r="N765" s="1"/>
      <c r="O765" s="1"/>
      <c r="P765" s="1"/>
      <c r="Q765" s="1"/>
      <c r="R765" s="1"/>
      <c r="S765" s="1"/>
      <c r="T765" s="1"/>
      <c r="U765" s="1"/>
    </row>
    <row r="766" spans="1:21" ht="9.75" customHeight="1">
      <c r="A766" s="1"/>
      <c r="B766" s="1"/>
      <c r="C766" s="1"/>
      <c r="D766" s="1"/>
      <c r="E766" s="1"/>
      <c r="F766" s="1"/>
      <c r="G766" s="1"/>
      <c r="H766" s="1"/>
      <c r="I766" s="1"/>
      <c r="J766" s="1"/>
      <c r="K766" s="1"/>
      <c r="L766" s="1"/>
      <c r="M766" s="1"/>
      <c r="N766" s="1"/>
      <c r="O766" s="1"/>
      <c r="P766" s="1"/>
      <c r="Q766" s="1"/>
      <c r="R766" s="1"/>
      <c r="S766" s="1"/>
      <c r="T766" s="1"/>
      <c r="U766" s="1"/>
    </row>
    <row r="767" spans="1:21" ht="9.75" customHeight="1">
      <c r="A767" s="1"/>
      <c r="B767" s="1"/>
      <c r="C767" s="1"/>
      <c r="D767" s="1"/>
      <c r="E767" s="1"/>
      <c r="F767" s="1"/>
      <c r="G767" s="1"/>
      <c r="H767" s="1"/>
      <c r="I767" s="1"/>
      <c r="J767" s="1"/>
      <c r="K767" s="1"/>
      <c r="L767" s="1"/>
      <c r="M767" s="1"/>
      <c r="N767" s="1"/>
      <c r="O767" s="1"/>
      <c r="P767" s="1"/>
      <c r="Q767" s="1"/>
      <c r="R767" s="1"/>
      <c r="S767" s="1"/>
      <c r="T767" s="1"/>
      <c r="U767" s="1"/>
    </row>
    <row r="768" spans="1:21" ht="9.75" customHeight="1">
      <c r="A768" s="1"/>
      <c r="B768" s="1"/>
      <c r="C768" s="1"/>
      <c r="D768" s="1"/>
      <c r="E768" s="1"/>
      <c r="F768" s="1"/>
      <c r="G768" s="1"/>
      <c r="H768" s="1"/>
      <c r="I768" s="1"/>
      <c r="J768" s="1"/>
      <c r="K768" s="1"/>
      <c r="L768" s="1"/>
      <c r="M768" s="1"/>
      <c r="N768" s="1"/>
      <c r="O768" s="1"/>
      <c r="P768" s="1"/>
      <c r="Q768" s="1"/>
      <c r="R768" s="1"/>
      <c r="S768" s="1"/>
      <c r="T768" s="1"/>
      <c r="U768" s="1"/>
    </row>
    <row r="769" spans="1:21" ht="9.75" customHeight="1">
      <c r="A769" s="1"/>
      <c r="B769" s="1"/>
      <c r="C769" s="1"/>
      <c r="D769" s="1"/>
      <c r="E769" s="1"/>
      <c r="F769" s="1"/>
      <c r="G769" s="1"/>
      <c r="H769" s="1"/>
      <c r="I769" s="1"/>
      <c r="J769" s="1"/>
      <c r="K769" s="1"/>
      <c r="L769" s="1"/>
      <c r="M769" s="1"/>
      <c r="N769" s="1"/>
      <c r="O769" s="1"/>
      <c r="P769" s="1"/>
      <c r="Q769" s="1"/>
      <c r="R769" s="1"/>
      <c r="S769" s="1"/>
      <c r="T769" s="1"/>
      <c r="U769" s="1"/>
    </row>
    <row r="770" spans="1:21" ht="9.75" customHeight="1">
      <c r="A770" s="1"/>
      <c r="B770" s="1"/>
      <c r="C770" s="1"/>
      <c r="D770" s="1"/>
      <c r="E770" s="1"/>
      <c r="F770" s="1"/>
      <c r="G770" s="1"/>
      <c r="H770" s="1"/>
      <c r="I770" s="1"/>
      <c r="J770" s="1"/>
      <c r="K770" s="1"/>
      <c r="L770" s="1"/>
      <c r="M770" s="1"/>
      <c r="N770" s="1"/>
      <c r="O770" s="1"/>
      <c r="P770" s="1"/>
      <c r="Q770" s="1"/>
      <c r="R770" s="1"/>
      <c r="S770" s="1"/>
      <c r="T770" s="1"/>
      <c r="U770" s="1"/>
    </row>
    <row r="771" spans="1:21" ht="9.75" customHeight="1">
      <c r="A771" s="1"/>
      <c r="B771" s="1"/>
      <c r="C771" s="1"/>
      <c r="D771" s="1"/>
      <c r="E771" s="1"/>
      <c r="F771" s="1"/>
      <c r="G771" s="1"/>
      <c r="H771" s="1"/>
      <c r="I771" s="1"/>
      <c r="J771" s="1"/>
      <c r="K771" s="1"/>
      <c r="L771" s="1"/>
      <c r="M771" s="1"/>
      <c r="N771" s="1"/>
      <c r="O771" s="1"/>
      <c r="P771" s="1"/>
      <c r="Q771" s="1"/>
      <c r="R771" s="1"/>
      <c r="S771" s="1"/>
      <c r="T771" s="1"/>
      <c r="U771" s="1"/>
    </row>
    <row r="772" spans="1:21" ht="9.75" customHeight="1">
      <c r="A772" s="1"/>
      <c r="B772" s="1"/>
      <c r="C772" s="1"/>
      <c r="D772" s="1"/>
      <c r="E772" s="1"/>
      <c r="F772" s="1"/>
      <c r="G772" s="1"/>
      <c r="H772" s="1"/>
      <c r="I772" s="1"/>
      <c r="J772" s="1"/>
      <c r="K772" s="1"/>
      <c r="L772" s="1"/>
      <c r="M772" s="1"/>
      <c r="N772" s="1"/>
      <c r="O772" s="1"/>
      <c r="P772" s="1"/>
      <c r="Q772" s="1"/>
      <c r="R772" s="1"/>
      <c r="S772" s="1"/>
      <c r="T772" s="1"/>
      <c r="U772" s="1"/>
    </row>
    <row r="773" spans="1:21" ht="9.75" customHeight="1">
      <c r="A773" s="1"/>
      <c r="B773" s="1"/>
      <c r="C773" s="1"/>
      <c r="D773" s="1"/>
      <c r="E773" s="1"/>
      <c r="F773" s="1"/>
      <c r="G773" s="1"/>
      <c r="H773" s="1"/>
      <c r="I773" s="1"/>
      <c r="J773" s="1"/>
      <c r="K773" s="1"/>
      <c r="L773" s="1"/>
      <c r="M773" s="1"/>
      <c r="N773" s="1"/>
      <c r="O773" s="1"/>
      <c r="P773" s="1"/>
      <c r="Q773" s="1"/>
      <c r="R773" s="1"/>
      <c r="S773" s="1"/>
      <c r="T773" s="1"/>
      <c r="U773" s="1"/>
    </row>
    <row r="774" spans="1:21" ht="9.75" customHeight="1">
      <c r="A774" s="1"/>
      <c r="B774" s="1"/>
      <c r="C774" s="1"/>
      <c r="D774" s="1"/>
      <c r="E774" s="1"/>
      <c r="F774" s="1"/>
      <c r="G774" s="1"/>
      <c r="H774" s="1"/>
      <c r="I774" s="1"/>
      <c r="J774" s="1"/>
      <c r="K774" s="1"/>
      <c r="L774" s="1"/>
      <c r="M774" s="1"/>
      <c r="N774" s="1"/>
      <c r="O774" s="1"/>
      <c r="P774" s="1"/>
      <c r="Q774" s="1"/>
      <c r="R774" s="1"/>
      <c r="S774" s="1"/>
      <c r="T774" s="1"/>
      <c r="U774" s="1"/>
    </row>
    <row r="775" spans="1:21" ht="9.75" customHeight="1">
      <c r="A775" s="1"/>
      <c r="B775" s="1"/>
      <c r="C775" s="1"/>
      <c r="D775" s="1"/>
      <c r="E775" s="1"/>
      <c r="F775" s="1"/>
      <c r="G775" s="1"/>
      <c r="H775" s="1"/>
      <c r="I775" s="1"/>
      <c r="J775" s="1"/>
      <c r="K775" s="1"/>
      <c r="L775" s="1"/>
      <c r="M775" s="1"/>
      <c r="N775" s="1"/>
      <c r="O775" s="1"/>
      <c r="P775" s="1"/>
      <c r="Q775" s="1"/>
      <c r="R775" s="1"/>
      <c r="S775" s="1"/>
      <c r="T775" s="1"/>
      <c r="U775" s="1"/>
    </row>
    <row r="776" spans="1:21" ht="9.75" customHeight="1">
      <c r="A776" s="1"/>
      <c r="B776" s="1"/>
      <c r="C776" s="1"/>
      <c r="D776" s="1"/>
      <c r="E776" s="1"/>
      <c r="F776" s="1"/>
      <c r="G776" s="1"/>
      <c r="H776" s="1"/>
      <c r="I776" s="1"/>
      <c r="J776" s="1"/>
      <c r="K776" s="1"/>
      <c r="L776" s="1"/>
      <c r="M776" s="1"/>
      <c r="N776" s="1"/>
      <c r="O776" s="1"/>
      <c r="P776" s="1"/>
      <c r="Q776" s="1"/>
      <c r="R776" s="1"/>
      <c r="S776" s="1"/>
      <c r="T776" s="1"/>
      <c r="U776" s="1"/>
    </row>
    <row r="777" spans="1:21" ht="9.75" customHeight="1">
      <c r="A777" s="1"/>
      <c r="B777" s="1"/>
      <c r="C777" s="1"/>
      <c r="D777" s="1"/>
      <c r="E777" s="1"/>
      <c r="F777" s="1"/>
      <c r="G777" s="1"/>
      <c r="H777" s="1"/>
      <c r="I777" s="1"/>
      <c r="J777" s="1"/>
      <c r="K777" s="1"/>
      <c r="L777" s="1"/>
      <c r="M777" s="1"/>
      <c r="N777" s="1"/>
      <c r="O777" s="1"/>
      <c r="P777" s="1"/>
      <c r="Q777" s="1"/>
      <c r="R777" s="1"/>
      <c r="S777" s="1"/>
      <c r="T777" s="1"/>
      <c r="U777" s="1"/>
    </row>
    <row r="778" spans="1:21" ht="9.75" customHeight="1">
      <c r="A778" s="1"/>
      <c r="B778" s="1"/>
      <c r="C778" s="1"/>
      <c r="D778" s="1"/>
      <c r="E778" s="1"/>
      <c r="F778" s="1"/>
      <c r="G778" s="1"/>
      <c r="H778" s="1"/>
      <c r="I778" s="1"/>
      <c r="J778" s="1"/>
      <c r="K778" s="1"/>
      <c r="L778" s="1"/>
      <c r="M778" s="1"/>
      <c r="N778" s="1"/>
      <c r="O778" s="1"/>
      <c r="P778" s="1"/>
      <c r="Q778" s="1"/>
      <c r="R778" s="1"/>
      <c r="S778" s="1"/>
      <c r="T778" s="1"/>
      <c r="U778" s="1"/>
    </row>
    <row r="779" spans="1:21" ht="9.75" customHeight="1">
      <c r="A779" s="1"/>
      <c r="B779" s="1"/>
      <c r="C779" s="1"/>
      <c r="D779" s="1"/>
      <c r="E779" s="1"/>
      <c r="F779" s="1"/>
      <c r="G779" s="1"/>
      <c r="H779" s="1"/>
      <c r="I779" s="1"/>
      <c r="J779" s="1"/>
      <c r="K779" s="1"/>
      <c r="L779" s="1"/>
      <c r="M779" s="1"/>
      <c r="N779" s="1"/>
      <c r="O779" s="1"/>
      <c r="P779" s="1"/>
      <c r="Q779" s="1"/>
      <c r="R779" s="1"/>
      <c r="S779" s="1"/>
      <c r="T779" s="1"/>
      <c r="U779" s="1"/>
    </row>
    <row r="780" spans="1:21" ht="9.75" customHeight="1">
      <c r="A780" s="1"/>
      <c r="B780" s="1"/>
      <c r="C780" s="1"/>
      <c r="D780" s="1"/>
      <c r="E780" s="1"/>
      <c r="F780" s="1"/>
      <c r="G780" s="1"/>
      <c r="H780" s="1"/>
      <c r="I780" s="1"/>
      <c r="J780" s="1"/>
      <c r="K780" s="1"/>
      <c r="L780" s="1"/>
      <c r="M780" s="1"/>
      <c r="N780" s="1"/>
      <c r="O780" s="1"/>
      <c r="P780" s="1"/>
      <c r="Q780" s="1"/>
      <c r="R780" s="1"/>
      <c r="S780" s="1"/>
      <c r="T780" s="1"/>
      <c r="U780" s="1"/>
    </row>
    <row r="781" spans="1:21" ht="9.75" customHeight="1">
      <c r="A781" s="1"/>
      <c r="B781" s="1"/>
      <c r="C781" s="1"/>
      <c r="D781" s="1"/>
      <c r="E781" s="1"/>
      <c r="F781" s="1"/>
      <c r="G781" s="1"/>
      <c r="H781" s="1"/>
      <c r="I781" s="1"/>
      <c r="J781" s="1"/>
      <c r="K781" s="1"/>
      <c r="L781" s="1"/>
      <c r="M781" s="1"/>
      <c r="N781" s="1"/>
      <c r="O781" s="1"/>
      <c r="P781" s="1"/>
      <c r="Q781" s="1"/>
      <c r="R781" s="1"/>
      <c r="S781" s="1"/>
      <c r="T781" s="1"/>
      <c r="U781" s="1"/>
    </row>
    <row r="782" spans="1:21" ht="9.75" customHeight="1">
      <c r="A782" s="1"/>
      <c r="B782" s="1"/>
      <c r="C782" s="1"/>
      <c r="D782" s="1"/>
      <c r="E782" s="1"/>
      <c r="F782" s="1"/>
      <c r="G782" s="1"/>
      <c r="H782" s="1"/>
      <c r="I782" s="1"/>
      <c r="J782" s="1"/>
      <c r="K782" s="1"/>
      <c r="L782" s="1"/>
      <c r="M782" s="1"/>
      <c r="N782" s="1"/>
      <c r="O782" s="1"/>
      <c r="P782" s="1"/>
      <c r="Q782" s="1"/>
      <c r="R782" s="1"/>
      <c r="S782" s="1"/>
      <c r="T782" s="1"/>
      <c r="U782" s="1"/>
    </row>
    <row r="783" spans="1:21" ht="9.75" customHeight="1">
      <c r="A783" s="1"/>
      <c r="B783" s="1"/>
      <c r="C783" s="1"/>
      <c r="D783" s="1"/>
      <c r="E783" s="1"/>
      <c r="F783" s="1"/>
      <c r="G783" s="1"/>
      <c r="H783" s="1"/>
      <c r="I783" s="1"/>
      <c r="J783" s="1"/>
      <c r="K783" s="1"/>
      <c r="L783" s="1"/>
      <c r="M783" s="1"/>
      <c r="N783" s="1"/>
      <c r="O783" s="1"/>
      <c r="P783" s="1"/>
      <c r="Q783" s="1"/>
      <c r="R783" s="1"/>
      <c r="S783" s="1"/>
      <c r="T783" s="1"/>
      <c r="U783" s="1"/>
    </row>
    <row r="784" spans="1:21" ht="9.75" customHeight="1">
      <c r="A784" s="1"/>
      <c r="B784" s="1"/>
      <c r="C784" s="1"/>
      <c r="D784" s="1"/>
      <c r="E784" s="1"/>
      <c r="F784" s="1"/>
      <c r="G784" s="1"/>
      <c r="H784" s="1"/>
      <c r="I784" s="1"/>
      <c r="J784" s="1"/>
      <c r="K784" s="1"/>
      <c r="L784" s="1"/>
      <c r="M784" s="1"/>
      <c r="N784" s="1"/>
      <c r="O784" s="1"/>
      <c r="P784" s="1"/>
      <c r="Q784" s="1"/>
      <c r="R784" s="1"/>
      <c r="S784" s="1"/>
      <c r="T784" s="1"/>
      <c r="U784" s="1"/>
    </row>
    <row r="785" spans="1:21" ht="9.75" customHeight="1">
      <c r="A785" s="1"/>
      <c r="B785" s="1"/>
      <c r="C785" s="1"/>
      <c r="D785" s="1"/>
      <c r="E785" s="1"/>
      <c r="F785" s="1"/>
      <c r="G785" s="1"/>
      <c r="H785" s="1"/>
      <c r="I785" s="1"/>
      <c r="J785" s="1"/>
      <c r="K785" s="1"/>
      <c r="L785" s="1"/>
      <c r="M785" s="1"/>
      <c r="N785" s="1"/>
      <c r="O785" s="1"/>
      <c r="P785" s="1"/>
      <c r="Q785" s="1"/>
      <c r="R785" s="1"/>
      <c r="S785" s="1"/>
      <c r="T785" s="1"/>
      <c r="U785" s="1"/>
    </row>
    <row r="786" spans="1:21" ht="9.75" customHeight="1">
      <c r="A786" s="1"/>
      <c r="B786" s="1"/>
      <c r="C786" s="1"/>
      <c r="D786" s="1"/>
      <c r="E786" s="1"/>
      <c r="F786" s="1"/>
      <c r="G786" s="1"/>
      <c r="H786" s="1"/>
      <c r="I786" s="1"/>
      <c r="J786" s="1"/>
      <c r="K786" s="1"/>
      <c r="L786" s="1"/>
      <c r="M786" s="1"/>
      <c r="N786" s="1"/>
      <c r="O786" s="1"/>
      <c r="P786" s="1"/>
      <c r="Q786" s="1"/>
      <c r="R786" s="1"/>
      <c r="S786" s="1"/>
      <c r="T786" s="1"/>
      <c r="U786" s="1"/>
    </row>
    <row r="787" spans="1:21" ht="9.75" customHeight="1">
      <c r="A787" s="1"/>
      <c r="B787" s="1"/>
      <c r="C787" s="1"/>
      <c r="D787" s="1"/>
      <c r="E787" s="1"/>
      <c r="F787" s="1"/>
      <c r="G787" s="1"/>
      <c r="H787" s="1"/>
      <c r="I787" s="1"/>
      <c r="J787" s="1"/>
      <c r="K787" s="1"/>
      <c r="L787" s="1"/>
      <c r="M787" s="1"/>
      <c r="N787" s="1"/>
      <c r="O787" s="1"/>
      <c r="P787" s="1"/>
      <c r="Q787" s="1"/>
      <c r="R787" s="1"/>
      <c r="S787" s="1"/>
      <c r="T787" s="1"/>
      <c r="U787" s="1"/>
    </row>
    <row r="788" spans="1:21" ht="9.75" customHeight="1">
      <c r="A788" s="1"/>
      <c r="B788" s="1"/>
      <c r="C788" s="1"/>
      <c r="D788" s="1"/>
      <c r="E788" s="1"/>
      <c r="F788" s="1"/>
      <c r="G788" s="1"/>
      <c r="H788" s="1"/>
      <c r="I788" s="1"/>
      <c r="J788" s="1"/>
      <c r="K788" s="1"/>
      <c r="L788" s="1"/>
      <c r="M788" s="1"/>
      <c r="N788" s="1"/>
      <c r="O788" s="1"/>
      <c r="P788" s="1"/>
      <c r="Q788" s="1"/>
      <c r="R788" s="1"/>
      <c r="S788" s="1"/>
      <c r="T788" s="1"/>
      <c r="U788" s="1"/>
    </row>
    <row r="789" spans="1:21" ht="9.75" customHeight="1">
      <c r="A789" s="1"/>
      <c r="B789" s="1"/>
      <c r="C789" s="1"/>
      <c r="D789" s="1"/>
      <c r="E789" s="1"/>
      <c r="F789" s="1"/>
      <c r="G789" s="1"/>
      <c r="H789" s="1"/>
      <c r="I789" s="1"/>
      <c r="J789" s="1"/>
      <c r="K789" s="1"/>
      <c r="L789" s="1"/>
      <c r="M789" s="1"/>
      <c r="N789" s="1"/>
      <c r="O789" s="1"/>
      <c r="P789" s="1"/>
      <c r="Q789" s="1"/>
      <c r="R789" s="1"/>
      <c r="S789" s="1"/>
      <c r="T789" s="1"/>
      <c r="U789" s="1"/>
    </row>
    <row r="790" spans="1:21" ht="9.75" customHeight="1">
      <c r="A790" s="1"/>
      <c r="B790" s="1"/>
      <c r="C790" s="1"/>
      <c r="D790" s="1"/>
      <c r="E790" s="1"/>
      <c r="F790" s="1"/>
      <c r="G790" s="1"/>
      <c r="H790" s="1"/>
      <c r="I790" s="1"/>
      <c r="J790" s="1"/>
      <c r="K790" s="1"/>
      <c r="L790" s="1"/>
      <c r="M790" s="1"/>
      <c r="N790" s="1"/>
      <c r="O790" s="1"/>
      <c r="P790" s="1"/>
      <c r="Q790" s="1"/>
      <c r="R790" s="1"/>
      <c r="S790" s="1"/>
      <c r="T790" s="1"/>
      <c r="U790" s="1"/>
    </row>
    <row r="791" spans="1:21" ht="9.75" customHeight="1">
      <c r="A791" s="1"/>
      <c r="B791" s="1"/>
      <c r="C791" s="1"/>
      <c r="D791" s="1"/>
      <c r="E791" s="1"/>
      <c r="F791" s="1"/>
      <c r="G791" s="1"/>
      <c r="H791" s="1"/>
      <c r="I791" s="1"/>
      <c r="J791" s="1"/>
      <c r="K791" s="1"/>
      <c r="L791" s="1"/>
      <c r="M791" s="1"/>
      <c r="N791" s="1"/>
      <c r="O791" s="1"/>
      <c r="P791" s="1"/>
      <c r="Q791" s="1"/>
      <c r="R791" s="1"/>
      <c r="S791" s="1"/>
      <c r="T791" s="1"/>
      <c r="U791" s="1"/>
    </row>
    <row r="792" spans="1:21" ht="9.75" customHeight="1">
      <c r="A792" s="1"/>
      <c r="B792" s="1"/>
      <c r="C792" s="1"/>
      <c r="D792" s="1"/>
      <c r="E792" s="1"/>
      <c r="F792" s="1"/>
      <c r="G792" s="1"/>
      <c r="H792" s="1"/>
      <c r="I792" s="1"/>
      <c r="J792" s="1"/>
      <c r="K792" s="1"/>
      <c r="L792" s="1"/>
      <c r="M792" s="1"/>
      <c r="N792" s="1"/>
      <c r="O792" s="1"/>
      <c r="P792" s="1"/>
      <c r="Q792" s="1"/>
      <c r="R792" s="1"/>
      <c r="S792" s="1"/>
      <c r="T792" s="1"/>
      <c r="U792" s="1"/>
    </row>
    <row r="793" spans="1:21" ht="9.75" customHeight="1">
      <c r="A793" s="1"/>
      <c r="B793" s="1"/>
      <c r="C793" s="1"/>
      <c r="D793" s="1"/>
      <c r="E793" s="1"/>
      <c r="F793" s="1"/>
      <c r="G793" s="1"/>
      <c r="H793" s="1"/>
      <c r="I793" s="1"/>
      <c r="J793" s="1"/>
      <c r="K793" s="1"/>
      <c r="L793" s="1"/>
      <c r="M793" s="1"/>
      <c r="N793" s="1"/>
      <c r="O793" s="1"/>
      <c r="P793" s="1"/>
      <c r="Q793" s="1"/>
      <c r="R793" s="1"/>
      <c r="S793" s="1"/>
      <c r="T793" s="1"/>
      <c r="U793" s="1"/>
    </row>
    <row r="794" spans="1:21" ht="9.75" customHeight="1">
      <c r="A794" s="1"/>
      <c r="B794" s="1"/>
      <c r="C794" s="1"/>
      <c r="D794" s="1"/>
      <c r="E794" s="1"/>
      <c r="F794" s="1"/>
      <c r="G794" s="1"/>
      <c r="H794" s="1"/>
      <c r="I794" s="1"/>
      <c r="J794" s="1"/>
      <c r="K794" s="1"/>
      <c r="L794" s="1"/>
      <c r="M794" s="1"/>
      <c r="N794" s="1"/>
      <c r="O794" s="1"/>
      <c r="P794" s="1"/>
      <c r="Q794" s="1"/>
      <c r="R794" s="1"/>
      <c r="S794" s="1"/>
      <c r="T794" s="1"/>
      <c r="U794" s="1"/>
    </row>
    <row r="795" spans="1:21" ht="9.75" customHeight="1">
      <c r="A795" s="1"/>
      <c r="B795" s="1"/>
      <c r="C795" s="1"/>
      <c r="D795" s="1"/>
      <c r="E795" s="1"/>
      <c r="F795" s="1"/>
      <c r="G795" s="1"/>
      <c r="H795" s="1"/>
      <c r="I795" s="1"/>
      <c r="J795" s="1"/>
      <c r="K795" s="1"/>
      <c r="L795" s="1"/>
      <c r="M795" s="1"/>
      <c r="N795" s="1"/>
      <c r="O795" s="1"/>
      <c r="P795" s="1"/>
      <c r="Q795" s="1"/>
      <c r="R795" s="1"/>
      <c r="S795" s="1"/>
      <c r="T795" s="1"/>
      <c r="U795" s="1"/>
    </row>
    <row r="796" spans="1:21" ht="9.75" customHeight="1">
      <c r="A796" s="1"/>
      <c r="B796" s="1"/>
      <c r="C796" s="1"/>
      <c r="D796" s="1"/>
      <c r="E796" s="1"/>
      <c r="F796" s="1"/>
      <c r="G796" s="1"/>
      <c r="H796" s="1"/>
      <c r="I796" s="1"/>
      <c r="J796" s="1"/>
      <c r="K796" s="1"/>
      <c r="L796" s="1"/>
      <c r="M796" s="1"/>
      <c r="N796" s="1"/>
      <c r="O796" s="1"/>
      <c r="P796" s="1"/>
      <c r="Q796" s="1"/>
      <c r="R796" s="1"/>
      <c r="S796" s="1"/>
      <c r="T796" s="1"/>
      <c r="U796" s="1"/>
    </row>
    <row r="797" spans="1:21" ht="9.75" customHeight="1">
      <c r="A797" s="1"/>
      <c r="B797" s="1"/>
      <c r="C797" s="1"/>
      <c r="D797" s="1"/>
      <c r="E797" s="1"/>
      <c r="F797" s="1"/>
      <c r="G797" s="1"/>
      <c r="H797" s="1"/>
      <c r="I797" s="1"/>
      <c r="J797" s="1"/>
      <c r="K797" s="1"/>
      <c r="L797" s="1"/>
      <c r="M797" s="1"/>
      <c r="N797" s="1"/>
      <c r="O797" s="1"/>
      <c r="P797" s="1"/>
      <c r="Q797" s="1"/>
      <c r="R797" s="1"/>
      <c r="S797" s="1"/>
      <c r="T797" s="1"/>
      <c r="U797" s="1"/>
    </row>
    <row r="798" spans="1:21" ht="9.75" customHeight="1">
      <c r="A798" s="1"/>
      <c r="B798" s="1"/>
      <c r="C798" s="1"/>
      <c r="D798" s="1"/>
      <c r="E798" s="1"/>
      <c r="F798" s="1"/>
      <c r="G798" s="1"/>
      <c r="H798" s="1"/>
      <c r="I798" s="1"/>
      <c r="J798" s="1"/>
      <c r="K798" s="1"/>
      <c r="L798" s="1"/>
      <c r="M798" s="1"/>
      <c r="N798" s="1"/>
      <c r="O798" s="1"/>
      <c r="P798" s="1"/>
      <c r="Q798" s="1"/>
      <c r="R798" s="1"/>
      <c r="S798" s="1"/>
      <c r="T798" s="1"/>
      <c r="U798" s="1"/>
    </row>
    <row r="799" spans="1:21" ht="9.75" customHeight="1">
      <c r="A799" s="1"/>
      <c r="B799" s="1"/>
      <c r="C799" s="1"/>
      <c r="D799" s="1"/>
      <c r="E799" s="1"/>
      <c r="F799" s="1"/>
      <c r="G799" s="1"/>
      <c r="H799" s="1"/>
      <c r="I799" s="1"/>
      <c r="J799" s="1"/>
      <c r="K799" s="1"/>
      <c r="L799" s="1"/>
      <c r="M799" s="1"/>
      <c r="N799" s="1"/>
      <c r="O799" s="1"/>
      <c r="P799" s="1"/>
      <c r="Q799" s="1"/>
      <c r="R799" s="1"/>
      <c r="S799" s="1"/>
      <c r="T799" s="1"/>
      <c r="U799" s="1"/>
    </row>
    <row r="800" spans="1:21" ht="9.75" customHeight="1">
      <c r="A800" s="1"/>
      <c r="B800" s="1"/>
      <c r="C800" s="1"/>
      <c r="D800" s="1"/>
      <c r="E800" s="1"/>
      <c r="F800" s="1"/>
      <c r="G800" s="1"/>
      <c r="H800" s="1"/>
      <c r="I800" s="1"/>
      <c r="J800" s="1"/>
      <c r="K800" s="1"/>
      <c r="L800" s="1"/>
      <c r="M800" s="1"/>
      <c r="N800" s="1"/>
      <c r="O800" s="1"/>
      <c r="P800" s="1"/>
      <c r="Q800" s="1"/>
      <c r="R800" s="1"/>
      <c r="S800" s="1"/>
      <c r="T800" s="1"/>
      <c r="U800" s="1"/>
    </row>
    <row r="801" spans="1:21" ht="9.75" customHeight="1">
      <c r="A801" s="1"/>
      <c r="B801" s="1"/>
      <c r="C801" s="1"/>
      <c r="D801" s="1"/>
      <c r="E801" s="1"/>
      <c r="F801" s="1"/>
      <c r="G801" s="1"/>
      <c r="H801" s="1"/>
      <c r="I801" s="1"/>
      <c r="J801" s="1"/>
      <c r="K801" s="1"/>
      <c r="L801" s="1"/>
      <c r="M801" s="1"/>
      <c r="N801" s="1"/>
      <c r="O801" s="1"/>
      <c r="P801" s="1"/>
      <c r="Q801" s="1"/>
      <c r="R801" s="1"/>
      <c r="S801" s="1"/>
      <c r="T801" s="1"/>
      <c r="U801" s="1"/>
    </row>
    <row r="802" spans="1:21" ht="9.75" customHeight="1">
      <c r="A802" s="1"/>
      <c r="B802" s="1"/>
      <c r="C802" s="1"/>
      <c r="D802" s="1"/>
      <c r="E802" s="1"/>
      <c r="F802" s="1"/>
      <c r="G802" s="1"/>
      <c r="H802" s="1"/>
      <c r="I802" s="1"/>
      <c r="J802" s="1"/>
      <c r="K802" s="1"/>
      <c r="L802" s="1"/>
      <c r="M802" s="1"/>
      <c r="N802" s="1"/>
      <c r="O802" s="1"/>
      <c r="P802" s="1"/>
      <c r="Q802" s="1"/>
      <c r="R802" s="1"/>
      <c r="S802" s="1"/>
      <c r="T802" s="1"/>
      <c r="U802" s="1"/>
    </row>
    <row r="803" spans="1:21" ht="9.75" customHeight="1">
      <c r="A803" s="1"/>
      <c r="B803" s="1"/>
      <c r="C803" s="1"/>
      <c r="D803" s="1"/>
      <c r="E803" s="1"/>
      <c r="F803" s="1"/>
      <c r="G803" s="1"/>
      <c r="H803" s="1"/>
      <c r="I803" s="1"/>
      <c r="J803" s="1"/>
      <c r="K803" s="1"/>
      <c r="L803" s="1"/>
      <c r="M803" s="1"/>
      <c r="N803" s="1"/>
      <c r="O803" s="1"/>
      <c r="P803" s="1"/>
      <c r="Q803" s="1"/>
      <c r="R803" s="1"/>
      <c r="S803" s="1"/>
      <c r="T803" s="1"/>
      <c r="U803" s="1"/>
    </row>
    <row r="804" spans="1:21" ht="9.75" customHeight="1">
      <c r="A804" s="1"/>
      <c r="B804" s="1"/>
      <c r="C804" s="1"/>
      <c r="D804" s="1"/>
      <c r="E804" s="1"/>
      <c r="F804" s="1"/>
      <c r="G804" s="1"/>
      <c r="H804" s="1"/>
      <c r="I804" s="1"/>
      <c r="J804" s="1"/>
      <c r="K804" s="1"/>
      <c r="L804" s="1"/>
      <c r="M804" s="1"/>
      <c r="N804" s="1"/>
      <c r="O804" s="1"/>
      <c r="P804" s="1"/>
      <c r="Q804" s="1"/>
      <c r="R804" s="1"/>
      <c r="S804" s="1"/>
      <c r="T804" s="1"/>
      <c r="U804" s="1"/>
    </row>
    <row r="805" spans="1:21" ht="9.75" customHeight="1">
      <c r="A805" s="1"/>
      <c r="B805" s="1"/>
      <c r="C805" s="1"/>
      <c r="D805" s="1"/>
      <c r="E805" s="1"/>
      <c r="F805" s="1"/>
      <c r="G805" s="1"/>
      <c r="H805" s="1"/>
      <c r="I805" s="1"/>
      <c r="J805" s="1"/>
      <c r="K805" s="1"/>
      <c r="L805" s="1"/>
      <c r="M805" s="1"/>
      <c r="N805" s="1"/>
      <c r="O805" s="1"/>
      <c r="P805" s="1"/>
      <c r="Q805" s="1"/>
      <c r="R805" s="1"/>
      <c r="S805" s="1"/>
      <c r="T805" s="1"/>
      <c r="U805" s="1"/>
    </row>
    <row r="806" spans="1:21" ht="9.75" customHeight="1">
      <c r="A806" s="1"/>
      <c r="B806" s="1"/>
      <c r="C806" s="1"/>
      <c r="D806" s="1"/>
      <c r="E806" s="1"/>
      <c r="F806" s="1"/>
      <c r="G806" s="1"/>
      <c r="H806" s="1"/>
      <c r="I806" s="1"/>
      <c r="J806" s="1"/>
      <c r="K806" s="1"/>
      <c r="L806" s="1"/>
      <c r="M806" s="1"/>
      <c r="N806" s="1"/>
      <c r="O806" s="1"/>
      <c r="P806" s="1"/>
      <c r="Q806" s="1"/>
      <c r="R806" s="1"/>
      <c r="S806" s="1"/>
      <c r="T806" s="1"/>
      <c r="U806" s="1"/>
    </row>
    <row r="807" spans="1:21" ht="9.75" customHeight="1">
      <c r="A807" s="1"/>
      <c r="B807" s="1"/>
      <c r="C807" s="1"/>
      <c r="D807" s="1"/>
      <c r="E807" s="1"/>
      <c r="F807" s="1"/>
      <c r="G807" s="1"/>
      <c r="H807" s="1"/>
      <c r="I807" s="1"/>
      <c r="J807" s="1"/>
      <c r="K807" s="1"/>
      <c r="L807" s="1"/>
      <c r="M807" s="1"/>
      <c r="N807" s="1"/>
      <c r="O807" s="1"/>
      <c r="P807" s="1"/>
      <c r="Q807" s="1"/>
      <c r="R807" s="1"/>
      <c r="S807" s="1"/>
      <c r="T807" s="1"/>
      <c r="U807" s="1"/>
    </row>
    <row r="808" spans="1:21" ht="9.75" customHeight="1">
      <c r="A808" s="1"/>
      <c r="B808" s="1"/>
      <c r="C808" s="1"/>
      <c r="D808" s="1"/>
      <c r="E808" s="1"/>
      <c r="F808" s="1"/>
      <c r="G808" s="1"/>
      <c r="H808" s="1"/>
      <c r="I808" s="1"/>
      <c r="J808" s="1"/>
      <c r="K808" s="1"/>
      <c r="L808" s="1"/>
      <c r="M808" s="1"/>
      <c r="N808" s="1"/>
      <c r="O808" s="1"/>
      <c r="P808" s="1"/>
      <c r="Q808" s="1"/>
      <c r="R808" s="1"/>
      <c r="S808" s="1"/>
      <c r="T808" s="1"/>
      <c r="U808" s="1"/>
    </row>
    <row r="809" spans="1:21" ht="9.75" customHeight="1">
      <c r="A809" s="1"/>
      <c r="B809" s="1"/>
      <c r="C809" s="1"/>
      <c r="D809" s="1"/>
      <c r="E809" s="1"/>
      <c r="F809" s="1"/>
      <c r="G809" s="1"/>
      <c r="H809" s="1"/>
      <c r="I809" s="1"/>
      <c r="J809" s="1"/>
      <c r="K809" s="1"/>
      <c r="L809" s="1"/>
      <c r="M809" s="1"/>
      <c r="N809" s="1"/>
      <c r="O809" s="1"/>
      <c r="P809" s="1"/>
      <c r="Q809" s="1"/>
      <c r="R809" s="1"/>
      <c r="S809" s="1"/>
      <c r="T809" s="1"/>
      <c r="U809" s="1"/>
    </row>
    <row r="810" spans="1:21" ht="9.75" customHeight="1">
      <c r="A810" s="1"/>
      <c r="B810" s="1"/>
      <c r="C810" s="1"/>
      <c r="D810" s="1"/>
      <c r="E810" s="1"/>
      <c r="F810" s="1"/>
      <c r="G810" s="1"/>
      <c r="H810" s="1"/>
      <c r="I810" s="1"/>
      <c r="J810" s="1"/>
      <c r="K810" s="1"/>
      <c r="L810" s="1"/>
      <c r="M810" s="1"/>
      <c r="N810" s="1"/>
      <c r="O810" s="1"/>
      <c r="P810" s="1"/>
      <c r="Q810" s="1"/>
      <c r="R810" s="1"/>
      <c r="S810" s="1"/>
      <c r="T810" s="1"/>
      <c r="U810" s="1"/>
    </row>
    <row r="811" spans="1:21" ht="9.75" customHeight="1">
      <c r="A811" s="1"/>
      <c r="B811" s="1"/>
      <c r="C811" s="1"/>
      <c r="D811" s="1"/>
      <c r="E811" s="1"/>
      <c r="F811" s="1"/>
      <c r="G811" s="1"/>
      <c r="H811" s="1"/>
      <c r="I811" s="1"/>
      <c r="J811" s="1"/>
      <c r="K811" s="1"/>
      <c r="L811" s="1"/>
      <c r="M811" s="1"/>
      <c r="N811" s="1"/>
      <c r="O811" s="1"/>
      <c r="P811" s="1"/>
      <c r="Q811" s="1"/>
      <c r="R811" s="1"/>
      <c r="S811" s="1"/>
      <c r="T811" s="1"/>
      <c r="U811" s="1"/>
    </row>
    <row r="812" spans="1:21" ht="9.75" customHeight="1">
      <c r="A812" s="1"/>
      <c r="B812" s="1"/>
      <c r="C812" s="1"/>
      <c r="D812" s="1"/>
      <c r="E812" s="1"/>
      <c r="F812" s="1"/>
      <c r="G812" s="1"/>
      <c r="H812" s="1"/>
      <c r="I812" s="1"/>
      <c r="J812" s="1"/>
      <c r="K812" s="1"/>
      <c r="L812" s="1"/>
      <c r="M812" s="1"/>
      <c r="N812" s="1"/>
      <c r="O812" s="1"/>
      <c r="P812" s="1"/>
      <c r="Q812" s="1"/>
      <c r="R812" s="1"/>
      <c r="S812" s="1"/>
      <c r="T812" s="1"/>
      <c r="U812" s="1"/>
    </row>
    <row r="813" spans="1:21" ht="9.75" customHeight="1">
      <c r="A813" s="1"/>
      <c r="B813" s="1"/>
      <c r="C813" s="1"/>
      <c r="D813" s="1"/>
      <c r="E813" s="1"/>
      <c r="F813" s="1"/>
      <c r="G813" s="1"/>
      <c r="H813" s="1"/>
      <c r="I813" s="1"/>
      <c r="J813" s="1"/>
      <c r="K813" s="1"/>
      <c r="L813" s="1"/>
      <c r="M813" s="1"/>
      <c r="N813" s="1"/>
      <c r="O813" s="1"/>
      <c r="P813" s="1"/>
      <c r="Q813" s="1"/>
      <c r="R813" s="1"/>
      <c r="S813" s="1"/>
      <c r="T813" s="1"/>
      <c r="U813" s="1"/>
    </row>
    <row r="814" spans="1:21" ht="9.75" customHeight="1">
      <c r="A814" s="1"/>
      <c r="B814" s="1"/>
      <c r="C814" s="1"/>
      <c r="D814" s="1"/>
      <c r="E814" s="1"/>
      <c r="F814" s="1"/>
      <c r="G814" s="1"/>
      <c r="H814" s="1"/>
      <c r="I814" s="1"/>
      <c r="J814" s="1"/>
      <c r="K814" s="1"/>
      <c r="L814" s="1"/>
      <c r="M814" s="1"/>
      <c r="N814" s="1"/>
      <c r="O814" s="1"/>
      <c r="P814" s="1"/>
      <c r="Q814" s="1"/>
      <c r="R814" s="1"/>
      <c r="S814" s="1"/>
      <c r="T814" s="1"/>
      <c r="U814" s="1"/>
    </row>
    <row r="815" spans="1:21" ht="9.75" customHeight="1">
      <c r="A815" s="1"/>
      <c r="B815" s="1"/>
      <c r="C815" s="1"/>
      <c r="D815" s="1"/>
      <c r="E815" s="1"/>
      <c r="F815" s="1"/>
      <c r="G815" s="1"/>
      <c r="H815" s="1"/>
      <c r="I815" s="1"/>
      <c r="J815" s="1"/>
      <c r="K815" s="1"/>
      <c r="L815" s="1"/>
      <c r="M815" s="1"/>
      <c r="N815" s="1"/>
      <c r="O815" s="1"/>
      <c r="P815" s="1"/>
      <c r="Q815" s="1"/>
      <c r="R815" s="1"/>
      <c r="S815" s="1"/>
      <c r="T815" s="1"/>
      <c r="U815" s="1"/>
    </row>
    <row r="816" spans="1:21" ht="9.75" customHeight="1">
      <c r="A816" s="1"/>
      <c r="B816" s="1"/>
      <c r="C816" s="1"/>
      <c r="D816" s="1"/>
      <c r="E816" s="1"/>
      <c r="F816" s="1"/>
      <c r="G816" s="1"/>
      <c r="H816" s="1"/>
      <c r="I816" s="1"/>
      <c r="J816" s="1"/>
      <c r="K816" s="1"/>
      <c r="L816" s="1"/>
      <c r="M816" s="1"/>
      <c r="N816" s="1"/>
      <c r="O816" s="1"/>
      <c r="P816" s="1"/>
      <c r="Q816" s="1"/>
      <c r="R816" s="1"/>
      <c r="S816" s="1"/>
      <c r="T816" s="1"/>
      <c r="U816" s="1"/>
    </row>
    <row r="817" spans="1:21" ht="9.75" customHeight="1">
      <c r="A817" s="1"/>
      <c r="B817" s="1"/>
      <c r="C817" s="1"/>
      <c r="D817" s="1"/>
      <c r="E817" s="1"/>
      <c r="F817" s="1"/>
      <c r="G817" s="1"/>
      <c r="H817" s="1"/>
      <c r="I817" s="1"/>
      <c r="J817" s="1"/>
      <c r="K817" s="1"/>
      <c r="L817" s="1"/>
      <c r="M817" s="1"/>
      <c r="N817" s="1"/>
      <c r="O817" s="1"/>
      <c r="P817" s="1"/>
      <c r="Q817" s="1"/>
      <c r="R817" s="1"/>
      <c r="S817" s="1"/>
      <c r="T817" s="1"/>
      <c r="U817" s="1"/>
    </row>
    <row r="818" spans="1:21" ht="9.75" customHeight="1">
      <c r="A818" s="1"/>
      <c r="B818" s="1"/>
      <c r="C818" s="1"/>
      <c r="D818" s="1"/>
      <c r="E818" s="1"/>
      <c r="F818" s="1"/>
      <c r="G818" s="1"/>
      <c r="H818" s="1"/>
      <c r="I818" s="1"/>
      <c r="J818" s="1"/>
      <c r="K818" s="1"/>
      <c r="L818" s="1"/>
      <c r="M818" s="1"/>
      <c r="N818" s="1"/>
      <c r="O818" s="1"/>
      <c r="P818" s="1"/>
      <c r="Q818" s="1"/>
      <c r="R818" s="1"/>
      <c r="S818" s="1"/>
      <c r="T818" s="1"/>
      <c r="U818" s="1"/>
    </row>
    <row r="819" spans="1:21" ht="9.75" customHeight="1">
      <c r="A819" s="1"/>
      <c r="B819" s="1"/>
      <c r="C819" s="1"/>
      <c r="D819" s="1"/>
      <c r="E819" s="1"/>
      <c r="F819" s="1"/>
      <c r="G819" s="1"/>
      <c r="H819" s="1"/>
      <c r="I819" s="1"/>
      <c r="J819" s="1"/>
      <c r="K819" s="1"/>
      <c r="L819" s="1"/>
      <c r="M819" s="1"/>
      <c r="N819" s="1"/>
      <c r="O819" s="1"/>
      <c r="P819" s="1"/>
      <c r="Q819" s="1"/>
      <c r="R819" s="1"/>
      <c r="S819" s="1"/>
      <c r="T819" s="1"/>
      <c r="U819" s="1"/>
    </row>
    <row r="820" spans="1:21" ht="9.75" customHeight="1">
      <c r="A820" s="1"/>
      <c r="B820" s="1"/>
      <c r="C820" s="1"/>
      <c r="D820" s="1"/>
      <c r="E820" s="1"/>
      <c r="F820" s="1"/>
      <c r="G820" s="1"/>
      <c r="H820" s="1"/>
      <c r="I820" s="1"/>
      <c r="J820" s="1"/>
      <c r="K820" s="1"/>
      <c r="L820" s="1"/>
      <c r="M820" s="1"/>
      <c r="N820" s="1"/>
      <c r="O820" s="1"/>
      <c r="P820" s="1"/>
      <c r="Q820" s="1"/>
      <c r="R820" s="1"/>
      <c r="S820" s="1"/>
      <c r="T820" s="1"/>
      <c r="U820" s="1"/>
    </row>
    <row r="821" spans="1:21" ht="9.75" customHeight="1">
      <c r="A821" s="1"/>
      <c r="B821" s="1"/>
      <c r="C821" s="1"/>
      <c r="D821" s="1"/>
      <c r="E821" s="1"/>
      <c r="F821" s="1"/>
      <c r="G821" s="1"/>
      <c r="H821" s="1"/>
      <c r="I821" s="1"/>
      <c r="J821" s="1"/>
      <c r="K821" s="1"/>
      <c r="L821" s="1"/>
      <c r="M821" s="1"/>
      <c r="N821" s="1"/>
      <c r="O821" s="1"/>
      <c r="P821" s="1"/>
      <c r="Q821" s="1"/>
      <c r="R821" s="1"/>
      <c r="S821" s="1"/>
      <c r="T821" s="1"/>
      <c r="U821" s="1"/>
    </row>
    <row r="822" spans="1:21" ht="9.75" customHeight="1">
      <c r="A822" s="1"/>
      <c r="B822" s="1"/>
      <c r="C822" s="1"/>
      <c r="D822" s="1"/>
      <c r="E822" s="1"/>
      <c r="F822" s="1"/>
      <c r="G822" s="1"/>
      <c r="H822" s="1"/>
      <c r="I822" s="1"/>
      <c r="J822" s="1"/>
      <c r="K822" s="1"/>
      <c r="L822" s="1"/>
      <c r="M822" s="1"/>
      <c r="N822" s="1"/>
      <c r="O822" s="1"/>
      <c r="P822" s="1"/>
      <c r="Q822" s="1"/>
      <c r="R822" s="1"/>
      <c r="S822" s="1"/>
      <c r="T822" s="1"/>
      <c r="U822" s="1"/>
    </row>
    <row r="823" spans="1:21" ht="9.75" customHeight="1">
      <c r="A823" s="1"/>
      <c r="B823" s="1"/>
      <c r="C823" s="1"/>
      <c r="D823" s="1"/>
      <c r="E823" s="1"/>
      <c r="F823" s="1"/>
      <c r="G823" s="1"/>
      <c r="H823" s="1"/>
      <c r="I823" s="1"/>
      <c r="J823" s="1"/>
      <c r="K823" s="1"/>
      <c r="L823" s="1"/>
      <c r="M823" s="1"/>
      <c r="N823" s="1"/>
      <c r="O823" s="1"/>
      <c r="P823" s="1"/>
      <c r="Q823" s="1"/>
      <c r="R823" s="1"/>
      <c r="S823" s="1"/>
      <c r="T823" s="1"/>
      <c r="U823" s="1"/>
    </row>
    <row r="824" spans="1:21" ht="9.75" customHeight="1">
      <c r="A824" s="1"/>
      <c r="B824" s="1"/>
      <c r="C824" s="1"/>
      <c r="D824" s="1"/>
      <c r="E824" s="1"/>
      <c r="F824" s="1"/>
      <c r="G824" s="1"/>
      <c r="H824" s="1"/>
      <c r="I824" s="1"/>
      <c r="J824" s="1"/>
      <c r="K824" s="1"/>
      <c r="L824" s="1"/>
      <c r="M824" s="1"/>
      <c r="N824" s="1"/>
      <c r="O824" s="1"/>
      <c r="P824" s="1"/>
      <c r="Q824" s="1"/>
      <c r="R824" s="1"/>
      <c r="S824" s="1"/>
      <c r="T824" s="1"/>
      <c r="U824" s="1"/>
    </row>
    <row r="825" spans="1:21" ht="9.75" customHeight="1">
      <c r="A825" s="1"/>
      <c r="B825" s="1"/>
      <c r="C825" s="1"/>
      <c r="D825" s="1"/>
      <c r="E825" s="1"/>
      <c r="F825" s="1"/>
      <c r="G825" s="1"/>
      <c r="H825" s="1"/>
      <c r="I825" s="1"/>
      <c r="J825" s="1"/>
      <c r="K825" s="1"/>
      <c r="L825" s="1"/>
      <c r="M825" s="1"/>
      <c r="N825" s="1"/>
      <c r="O825" s="1"/>
      <c r="P825" s="1"/>
      <c r="Q825" s="1"/>
      <c r="R825" s="1"/>
      <c r="S825" s="1"/>
      <c r="T825" s="1"/>
      <c r="U825" s="1"/>
    </row>
    <row r="826" spans="1:21" ht="9.75" customHeight="1">
      <c r="A826" s="1"/>
      <c r="B826" s="1"/>
      <c r="C826" s="1"/>
      <c r="D826" s="1"/>
      <c r="E826" s="1"/>
      <c r="F826" s="1"/>
      <c r="G826" s="1"/>
      <c r="H826" s="1"/>
      <c r="I826" s="1"/>
      <c r="J826" s="1"/>
      <c r="K826" s="1"/>
      <c r="L826" s="1"/>
      <c r="M826" s="1"/>
      <c r="N826" s="1"/>
      <c r="O826" s="1"/>
      <c r="P826" s="1"/>
      <c r="Q826" s="1"/>
      <c r="R826" s="1"/>
      <c r="S826" s="1"/>
      <c r="T826" s="1"/>
      <c r="U826" s="1"/>
    </row>
    <row r="827" spans="1:21" ht="9.75" customHeight="1">
      <c r="A827" s="1"/>
      <c r="B827" s="1"/>
      <c r="C827" s="1"/>
      <c r="D827" s="1"/>
      <c r="E827" s="1"/>
      <c r="F827" s="1"/>
      <c r="G827" s="1"/>
      <c r="H827" s="1"/>
      <c r="I827" s="1"/>
      <c r="J827" s="1"/>
      <c r="K827" s="1"/>
      <c r="L827" s="1"/>
      <c r="M827" s="1"/>
      <c r="N827" s="1"/>
      <c r="O827" s="1"/>
      <c r="P827" s="1"/>
      <c r="Q827" s="1"/>
      <c r="R827" s="1"/>
      <c r="S827" s="1"/>
      <c r="T827" s="1"/>
      <c r="U827" s="1"/>
    </row>
    <row r="828" spans="1:21" ht="9.75" customHeight="1">
      <c r="A828" s="1"/>
      <c r="B828" s="1"/>
      <c r="C828" s="1"/>
      <c r="D828" s="1"/>
      <c r="E828" s="1"/>
      <c r="F828" s="1"/>
      <c r="G828" s="1"/>
      <c r="H828" s="1"/>
      <c r="I828" s="1"/>
      <c r="J828" s="1"/>
      <c r="K828" s="1"/>
      <c r="L828" s="1"/>
      <c r="M828" s="1"/>
      <c r="N828" s="1"/>
      <c r="O828" s="1"/>
      <c r="P828" s="1"/>
      <c r="Q828" s="1"/>
      <c r="R828" s="1"/>
      <c r="S828" s="1"/>
      <c r="T828" s="1"/>
      <c r="U828" s="1"/>
    </row>
    <row r="829" spans="1:21" ht="9.75" customHeight="1">
      <c r="A829" s="1"/>
      <c r="B829" s="1"/>
      <c r="C829" s="1"/>
      <c r="D829" s="1"/>
      <c r="E829" s="1"/>
      <c r="F829" s="1"/>
      <c r="G829" s="1"/>
      <c r="H829" s="1"/>
      <c r="I829" s="1"/>
      <c r="J829" s="1"/>
      <c r="K829" s="1"/>
      <c r="L829" s="1"/>
      <c r="M829" s="1"/>
      <c r="N829" s="1"/>
      <c r="O829" s="1"/>
      <c r="P829" s="1"/>
      <c r="Q829" s="1"/>
      <c r="R829" s="1"/>
      <c r="S829" s="1"/>
      <c r="T829" s="1"/>
      <c r="U829" s="1"/>
    </row>
    <row r="830" spans="1:21" ht="9.75" customHeight="1">
      <c r="A830" s="1"/>
      <c r="B830" s="1"/>
      <c r="C830" s="1"/>
      <c r="D830" s="1"/>
      <c r="E830" s="1"/>
      <c r="F830" s="1"/>
      <c r="G830" s="1"/>
      <c r="H830" s="1"/>
      <c r="I830" s="1"/>
      <c r="J830" s="1"/>
      <c r="K830" s="1"/>
      <c r="L830" s="1"/>
      <c r="M830" s="1"/>
      <c r="N830" s="1"/>
      <c r="O830" s="1"/>
      <c r="P830" s="1"/>
      <c r="Q830" s="1"/>
      <c r="R830" s="1"/>
      <c r="S830" s="1"/>
      <c r="T830" s="1"/>
      <c r="U830" s="1"/>
    </row>
    <row r="831" spans="1:21" ht="9.75" customHeight="1">
      <c r="A831" s="1"/>
      <c r="B831" s="1"/>
      <c r="C831" s="1"/>
      <c r="D831" s="1"/>
      <c r="E831" s="1"/>
      <c r="F831" s="1"/>
      <c r="G831" s="1"/>
      <c r="H831" s="1"/>
      <c r="I831" s="1"/>
      <c r="J831" s="1"/>
      <c r="K831" s="1"/>
      <c r="L831" s="1"/>
      <c r="M831" s="1"/>
      <c r="N831" s="1"/>
      <c r="O831" s="1"/>
      <c r="P831" s="1"/>
      <c r="Q831" s="1"/>
      <c r="R831" s="1"/>
      <c r="S831" s="1"/>
      <c r="T831" s="1"/>
      <c r="U831" s="1"/>
    </row>
    <row r="832" spans="1:21" ht="9.75" customHeight="1">
      <c r="A832" s="1"/>
      <c r="B832" s="1"/>
      <c r="C832" s="1"/>
      <c r="D832" s="1"/>
      <c r="E832" s="1"/>
      <c r="F832" s="1"/>
      <c r="G832" s="1"/>
      <c r="H832" s="1"/>
      <c r="I832" s="1"/>
      <c r="J832" s="1"/>
      <c r="K832" s="1"/>
      <c r="L832" s="1"/>
      <c r="M832" s="1"/>
      <c r="N832" s="1"/>
      <c r="O832" s="1"/>
      <c r="P832" s="1"/>
      <c r="Q832" s="1"/>
      <c r="R832" s="1"/>
      <c r="S832" s="1"/>
      <c r="T832" s="1"/>
      <c r="U832" s="1"/>
    </row>
    <row r="833" spans="1:21" ht="9.75" customHeight="1">
      <c r="A833" s="1"/>
      <c r="B833" s="1"/>
      <c r="C833" s="1"/>
      <c r="D833" s="1"/>
      <c r="E833" s="1"/>
      <c r="F833" s="1"/>
      <c r="G833" s="1"/>
      <c r="H833" s="1"/>
      <c r="I833" s="1"/>
      <c r="J833" s="1"/>
      <c r="K833" s="1"/>
      <c r="L833" s="1"/>
      <c r="M833" s="1"/>
      <c r="N833" s="1"/>
      <c r="O833" s="1"/>
      <c r="P833" s="1"/>
      <c r="Q833" s="1"/>
      <c r="R833" s="1"/>
      <c r="S833" s="1"/>
      <c r="T833" s="1"/>
      <c r="U833" s="1"/>
    </row>
    <row r="834" spans="1:21" ht="9.75" customHeight="1">
      <c r="A834" s="1"/>
      <c r="B834" s="1"/>
      <c r="C834" s="1"/>
      <c r="D834" s="1"/>
      <c r="E834" s="1"/>
      <c r="F834" s="1"/>
      <c r="G834" s="1"/>
      <c r="H834" s="1"/>
      <c r="I834" s="1"/>
      <c r="J834" s="1"/>
      <c r="K834" s="1"/>
      <c r="L834" s="1"/>
      <c r="M834" s="1"/>
      <c r="N834" s="1"/>
      <c r="O834" s="1"/>
      <c r="P834" s="1"/>
      <c r="Q834" s="1"/>
      <c r="R834" s="1"/>
      <c r="S834" s="1"/>
      <c r="T834" s="1"/>
      <c r="U834" s="1"/>
    </row>
    <row r="835" spans="1:21" ht="9.75" customHeight="1">
      <c r="A835" s="1"/>
      <c r="B835" s="1"/>
      <c r="C835" s="1"/>
      <c r="D835" s="1"/>
      <c r="E835" s="1"/>
      <c r="F835" s="1"/>
      <c r="G835" s="1"/>
      <c r="H835" s="1"/>
      <c r="I835" s="1"/>
      <c r="J835" s="1"/>
      <c r="K835" s="1"/>
      <c r="L835" s="1"/>
      <c r="M835" s="1"/>
      <c r="N835" s="1"/>
      <c r="O835" s="1"/>
      <c r="P835" s="1"/>
      <c r="Q835" s="1"/>
      <c r="R835" s="1"/>
      <c r="S835" s="1"/>
      <c r="T835" s="1"/>
      <c r="U835" s="1"/>
    </row>
    <row r="836" spans="1:21" ht="9.75" customHeight="1">
      <c r="A836" s="1"/>
      <c r="B836" s="1"/>
      <c r="C836" s="1"/>
      <c r="D836" s="1"/>
      <c r="E836" s="1"/>
      <c r="F836" s="1"/>
      <c r="G836" s="1"/>
      <c r="H836" s="1"/>
      <c r="I836" s="1"/>
      <c r="J836" s="1"/>
      <c r="K836" s="1"/>
      <c r="L836" s="1"/>
      <c r="M836" s="1"/>
      <c r="N836" s="1"/>
      <c r="O836" s="1"/>
      <c r="P836" s="1"/>
      <c r="Q836" s="1"/>
      <c r="R836" s="1"/>
      <c r="S836" s="1"/>
      <c r="T836" s="1"/>
      <c r="U836" s="1"/>
    </row>
    <row r="837" spans="1:21" ht="9.75" customHeight="1">
      <c r="A837" s="1"/>
      <c r="B837" s="1"/>
      <c r="C837" s="1"/>
      <c r="D837" s="1"/>
      <c r="E837" s="1"/>
      <c r="F837" s="1"/>
      <c r="G837" s="1"/>
      <c r="H837" s="1"/>
      <c r="I837" s="1"/>
      <c r="J837" s="1"/>
      <c r="K837" s="1"/>
      <c r="L837" s="1"/>
      <c r="M837" s="1"/>
      <c r="N837" s="1"/>
      <c r="O837" s="1"/>
      <c r="P837" s="1"/>
      <c r="Q837" s="1"/>
      <c r="R837" s="1"/>
      <c r="S837" s="1"/>
      <c r="T837" s="1"/>
      <c r="U837" s="1"/>
    </row>
    <row r="838" spans="1:21" ht="9.75" customHeight="1">
      <c r="A838" s="1"/>
      <c r="B838" s="1"/>
      <c r="C838" s="1"/>
      <c r="D838" s="1"/>
      <c r="E838" s="1"/>
      <c r="F838" s="1"/>
      <c r="G838" s="1"/>
      <c r="H838" s="1"/>
      <c r="I838" s="1"/>
      <c r="J838" s="1"/>
      <c r="K838" s="1"/>
      <c r="L838" s="1"/>
      <c r="M838" s="1"/>
      <c r="N838" s="1"/>
      <c r="O838" s="1"/>
      <c r="P838" s="1"/>
      <c r="Q838" s="1"/>
      <c r="R838" s="1"/>
      <c r="S838" s="1"/>
      <c r="T838" s="1"/>
      <c r="U838" s="1"/>
    </row>
    <row r="839" spans="1:21" ht="9.75" customHeight="1">
      <c r="A839" s="1"/>
      <c r="B839" s="1"/>
      <c r="C839" s="1"/>
      <c r="D839" s="1"/>
      <c r="E839" s="1"/>
      <c r="F839" s="1"/>
      <c r="G839" s="1"/>
      <c r="H839" s="1"/>
      <c r="I839" s="1"/>
      <c r="J839" s="1"/>
      <c r="K839" s="1"/>
      <c r="L839" s="1"/>
      <c r="M839" s="1"/>
      <c r="N839" s="1"/>
      <c r="O839" s="1"/>
      <c r="P839" s="1"/>
      <c r="Q839" s="1"/>
      <c r="R839" s="1"/>
      <c r="S839" s="1"/>
      <c r="T839" s="1"/>
      <c r="U839" s="1"/>
    </row>
    <row r="840" spans="1:21" ht="9.75" customHeight="1">
      <c r="A840" s="1"/>
      <c r="B840" s="1"/>
      <c r="C840" s="1"/>
      <c r="D840" s="1"/>
      <c r="E840" s="1"/>
      <c r="F840" s="1"/>
      <c r="G840" s="1"/>
      <c r="H840" s="1"/>
      <c r="I840" s="1"/>
      <c r="J840" s="1"/>
      <c r="K840" s="1"/>
      <c r="L840" s="1"/>
      <c r="M840" s="1"/>
      <c r="N840" s="1"/>
      <c r="O840" s="1"/>
      <c r="P840" s="1"/>
      <c r="Q840" s="1"/>
      <c r="R840" s="1"/>
      <c r="S840" s="1"/>
      <c r="T840" s="1"/>
      <c r="U840" s="1"/>
    </row>
    <row r="841" spans="1:21" ht="9.75" customHeight="1">
      <c r="A841" s="1"/>
      <c r="B841" s="1"/>
      <c r="C841" s="1"/>
      <c r="D841" s="1"/>
      <c r="E841" s="1"/>
      <c r="F841" s="1"/>
      <c r="G841" s="1"/>
      <c r="H841" s="1"/>
      <c r="I841" s="1"/>
      <c r="J841" s="1"/>
      <c r="K841" s="1"/>
      <c r="L841" s="1"/>
      <c r="M841" s="1"/>
      <c r="N841" s="1"/>
      <c r="O841" s="1"/>
      <c r="P841" s="1"/>
      <c r="Q841" s="1"/>
      <c r="R841" s="1"/>
      <c r="S841" s="1"/>
      <c r="T841" s="1"/>
      <c r="U841" s="1"/>
    </row>
    <row r="842" spans="1:21" ht="9.75" customHeight="1">
      <c r="A842" s="1"/>
      <c r="B842" s="1"/>
      <c r="C842" s="1"/>
      <c r="D842" s="1"/>
      <c r="E842" s="1"/>
      <c r="F842" s="1"/>
      <c r="G842" s="1"/>
      <c r="H842" s="1"/>
      <c r="I842" s="1"/>
      <c r="J842" s="1"/>
      <c r="K842" s="1"/>
      <c r="L842" s="1"/>
      <c r="M842" s="1"/>
      <c r="N842" s="1"/>
      <c r="O842" s="1"/>
      <c r="P842" s="1"/>
      <c r="Q842" s="1"/>
      <c r="R842" s="1"/>
      <c r="S842" s="1"/>
      <c r="T842" s="1"/>
      <c r="U842" s="1"/>
    </row>
    <row r="843" spans="1:21" ht="9.75" customHeight="1">
      <c r="A843" s="1"/>
      <c r="B843" s="1"/>
      <c r="C843" s="1"/>
      <c r="D843" s="1"/>
      <c r="E843" s="1"/>
      <c r="F843" s="1"/>
      <c r="G843" s="1"/>
      <c r="H843" s="1"/>
      <c r="I843" s="1"/>
      <c r="J843" s="1"/>
      <c r="K843" s="1"/>
      <c r="L843" s="1"/>
      <c r="M843" s="1"/>
      <c r="N843" s="1"/>
      <c r="O843" s="1"/>
      <c r="P843" s="1"/>
      <c r="Q843" s="1"/>
      <c r="R843" s="1"/>
      <c r="S843" s="1"/>
      <c r="T843" s="1"/>
      <c r="U843" s="1"/>
    </row>
    <row r="844" spans="1:21" ht="9.75" customHeight="1">
      <c r="A844" s="1"/>
      <c r="B844" s="1"/>
      <c r="C844" s="1"/>
      <c r="D844" s="1"/>
      <c r="E844" s="1"/>
      <c r="F844" s="1"/>
      <c r="G844" s="1"/>
      <c r="H844" s="1"/>
      <c r="I844" s="1"/>
      <c r="J844" s="1"/>
      <c r="K844" s="1"/>
      <c r="L844" s="1"/>
      <c r="M844" s="1"/>
      <c r="N844" s="1"/>
      <c r="O844" s="1"/>
      <c r="P844" s="1"/>
      <c r="Q844" s="1"/>
      <c r="R844" s="1"/>
      <c r="S844" s="1"/>
      <c r="T844" s="1"/>
      <c r="U844" s="1"/>
    </row>
    <row r="845" spans="1:21" ht="9.75" customHeight="1">
      <c r="A845" s="1"/>
      <c r="B845" s="1"/>
      <c r="C845" s="1"/>
      <c r="D845" s="1"/>
      <c r="E845" s="1"/>
      <c r="F845" s="1"/>
      <c r="G845" s="1"/>
      <c r="H845" s="1"/>
      <c r="I845" s="1"/>
      <c r="J845" s="1"/>
      <c r="K845" s="1"/>
      <c r="L845" s="1"/>
      <c r="M845" s="1"/>
      <c r="N845" s="1"/>
      <c r="O845" s="1"/>
      <c r="P845" s="1"/>
      <c r="Q845" s="1"/>
      <c r="R845" s="1"/>
      <c r="S845" s="1"/>
      <c r="T845" s="1"/>
      <c r="U845" s="1"/>
    </row>
    <row r="846" spans="1:21" ht="9.75" customHeight="1">
      <c r="A846" s="1"/>
      <c r="B846" s="1"/>
      <c r="C846" s="1"/>
      <c r="D846" s="1"/>
      <c r="E846" s="1"/>
      <c r="F846" s="1"/>
      <c r="G846" s="1"/>
      <c r="H846" s="1"/>
      <c r="I846" s="1"/>
      <c r="J846" s="1"/>
      <c r="K846" s="1"/>
      <c r="L846" s="1"/>
      <c r="M846" s="1"/>
      <c r="N846" s="1"/>
      <c r="O846" s="1"/>
      <c r="P846" s="1"/>
      <c r="Q846" s="1"/>
      <c r="R846" s="1"/>
      <c r="S846" s="1"/>
      <c r="T846" s="1"/>
      <c r="U846" s="1"/>
    </row>
    <row r="847" spans="1:21" ht="9.75" customHeight="1">
      <c r="A847" s="1"/>
      <c r="B847" s="1"/>
      <c r="C847" s="1"/>
      <c r="D847" s="1"/>
      <c r="E847" s="1"/>
      <c r="F847" s="1"/>
      <c r="G847" s="1"/>
      <c r="H847" s="1"/>
      <c r="I847" s="1"/>
      <c r="J847" s="1"/>
      <c r="K847" s="1"/>
      <c r="L847" s="1"/>
      <c r="M847" s="1"/>
      <c r="N847" s="1"/>
      <c r="O847" s="1"/>
      <c r="P847" s="1"/>
      <c r="Q847" s="1"/>
      <c r="R847" s="1"/>
      <c r="S847" s="1"/>
      <c r="T847" s="1"/>
      <c r="U847" s="1"/>
    </row>
    <row r="848" spans="1:21" ht="9.75" customHeight="1">
      <c r="A848" s="1"/>
      <c r="B848" s="1"/>
      <c r="C848" s="1"/>
      <c r="D848" s="1"/>
      <c r="E848" s="1"/>
      <c r="F848" s="1"/>
      <c r="G848" s="1"/>
      <c r="H848" s="1"/>
      <c r="I848" s="1"/>
      <c r="J848" s="1"/>
      <c r="K848" s="1"/>
      <c r="L848" s="1"/>
      <c r="M848" s="1"/>
      <c r="N848" s="1"/>
      <c r="O848" s="1"/>
      <c r="P848" s="1"/>
      <c r="Q848" s="1"/>
      <c r="R848" s="1"/>
      <c r="S848" s="1"/>
      <c r="T848" s="1"/>
      <c r="U848" s="1"/>
    </row>
    <row r="849" spans="1:21" ht="9.75" customHeight="1">
      <c r="A849" s="1"/>
      <c r="B849" s="1"/>
      <c r="C849" s="1"/>
      <c r="D849" s="1"/>
      <c r="E849" s="1"/>
      <c r="F849" s="1"/>
      <c r="G849" s="1"/>
      <c r="H849" s="1"/>
      <c r="I849" s="1"/>
      <c r="J849" s="1"/>
      <c r="K849" s="1"/>
      <c r="L849" s="1"/>
      <c r="M849" s="1"/>
      <c r="N849" s="1"/>
      <c r="O849" s="1"/>
      <c r="P849" s="1"/>
      <c r="Q849" s="1"/>
      <c r="R849" s="1"/>
      <c r="S849" s="1"/>
      <c r="T849" s="1"/>
      <c r="U849" s="1"/>
    </row>
    <row r="850" spans="1:21" ht="9.75" customHeight="1">
      <c r="A850" s="1"/>
      <c r="B850" s="1"/>
      <c r="C850" s="1"/>
      <c r="D850" s="1"/>
      <c r="E850" s="1"/>
      <c r="F850" s="1"/>
      <c r="G850" s="1"/>
      <c r="H850" s="1"/>
      <c r="I850" s="1"/>
      <c r="J850" s="1"/>
      <c r="K850" s="1"/>
      <c r="L850" s="1"/>
      <c r="M850" s="1"/>
      <c r="N850" s="1"/>
      <c r="O850" s="1"/>
      <c r="P850" s="1"/>
      <c r="Q850" s="1"/>
      <c r="R850" s="1"/>
      <c r="S850" s="1"/>
      <c r="T850" s="1"/>
      <c r="U850" s="1"/>
    </row>
    <row r="851" spans="1:21" ht="9.75" customHeight="1">
      <c r="A851" s="1"/>
      <c r="B851" s="1"/>
      <c r="C851" s="1"/>
      <c r="D851" s="1"/>
      <c r="E851" s="1"/>
      <c r="F851" s="1"/>
      <c r="G851" s="1"/>
      <c r="H851" s="1"/>
      <c r="I851" s="1"/>
      <c r="J851" s="1"/>
      <c r="K851" s="1"/>
      <c r="L851" s="1"/>
      <c r="M851" s="1"/>
      <c r="N851" s="1"/>
      <c r="O851" s="1"/>
      <c r="P851" s="1"/>
      <c r="Q851" s="1"/>
      <c r="R851" s="1"/>
      <c r="S851" s="1"/>
      <c r="T851" s="1"/>
      <c r="U851" s="1"/>
    </row>
    <row r="852" spans="1:21" ht="9.75" customHeight="1">
      <c r="A852" s="1"/>
      <c r="B852" s="1"/>
      <c r="C852" s="1"/>
      <c r="D852" s="1"/>
      <c r="E852" s="1"/>
      <c r="F852" s="1"/>
      <c r="G852" s="1"/>
      <c r="H852" s="1"/>
      <c r="I852" s="1"/>
      <c r="J852" s="1"/>
      <c r="K852" s="1"/>
      <c r="L852" s="1"/>
      <c r="M852" s="1"/>
      <c r="N852" s="1"/>
      <c r="O852" s="1"/>
      <c r="P852" s="1"/>
      <c r="Q852" s="1"/>
      <c r="R852" s="1"/>
      <c r="S852" s="1"/>
      <c r="T852" s="1"/>
      <c r="U852" s="1"/>
    </row>
    <row r="853" spans="1:21" ht="9.75" customHeight="1">
      <c r="A853" s="1"/>
      <c r="B853" s="1"/>
      <c r="C853" s="1"/>
      <c r="D853" s="1"/>
      <c r="E853" s="1"/>
      <c r="F853" s="1"/>
      <c r="G853" s="1"/>
      <c r="H853" s="1"/>
      <c r="I853" s="1"/>
      <c r="J853" s="1"/>
      <c r="K853" s="1"/>
      <c r="L853" s="1"/>
      <c r="M853" s="1"/>
      <c r="N853" s="1"/>
      <c r="O853" s="1"/>
      <c r="P853" s="1"/>
      <c r="Q853" s="1"/>
      <c r="R853" s="1"/>
      <c r="S853" s="1"/>
      <c r="T853" s="1"/>
      <c r="U853" s="1"/>
    </row>
    <row r="854" spans="1:21" ht="9.75" customHeight="1">
      <c r="A854" s="1"/>
      <c r="B854" s="1"/>
      <c r="C854" s="1"/>
      <c r="D854" s="1"/>
      <c r="E854" s="1"/>
      <c r="F854" s="1"/>
      <c r="G854" s="1"/>
      <c r="H854" s="1"/>
      <c r="I854" s="1"/>
      <c r="J854" s="1"/>
      <c r="K854" s="1"/>
      <c r="L854" s="1"/>
      <c r="M854" s="1"/>
      <c r="N854" s="1"/>
      <c r="O854" s="1"/>
      <c r="P854" s="1"/>
      <c r="Q854" s="1"/>
      <c r="R854" s="1"/>
      <c r="S854" s="1"/>
      <c r="T854" s="1"/>
      <c r="U854" s="1"/>
    </row>
    <row r="855" spans="1:21" ht="9.75" customHeight="1">
      <c r="A855" s="1"/>
      <c r="B855" s="1"/>
      <c r="C855" s="1"/>
      <c r="D855" s="1"/>
      <c r="E855" s="1"/>
      <c r="F855" s="1"/>
      <c r="G855" s="1"/>
      <c r="H855" s="1"/>
      <c r="I855" s="1"/>
      <c r="J855" s="1"/>
      <c r="K855" s="1"/>
      <c r="L855" s="1"/>
      <c r="M855" s="1"/>
      <c r="N855" s="1"/>
      <c r="O855" s="1"/>
      <c r="P855" s="1"/>
      <c r="Q855" s="1"/>
      <c r="R855" s="1"/>
      <c r="S855" s="1"/>
      <c r="T855" s="1"/>
      <c r="U855" s="1"/>
    </row>
    <row r="856" spans="1:21" ht="9.75" customHeight="1">
      <c r="A856" s="1"/>
      <c r="B856" s="1"/>
      <c r="C856" s="1"/>
      <c r="D856" s="1"/>
      <c r="E856" s="1"/>
      <c r="F856" s="1"/>
      <c r="G856" s="1"/>
      <c r="H856" s="1"/>
      <c r="I856" s="1"/>
      <c r="J856" s="1"/>
      <c r="K856" s="1"/>
      <c r="L856" s="1"/>
      <c r="M856" s="1"/>
      <c r="N856" s="1"/>
      <c r="O856" s="1"/>
      <c r="P856" s="1"/>
      <c r="Q856" s="1"/>
      <c r="R856" s="1"/>
      <c r="S856" s="1"/>
      <c r="T856" s="1"/>
      <c r="U856" s="1"/>
    </row>
    <row r="857" spans="1:21" ht="9.75" customHeight="1">
      <c r="A857" s="1"/>
      <c r="B857" s="1"/>
      <c r="C857" s="1"/>
      <c r="D857" s="1"/>
      <c r="E857" s="1"/>
      <c r="F857" s="1"/>
      <c r="G857" s="1"/>
      <c r="H857" s="1"/>
      <c r="I857" s="1"/>
      <c r="J857" s="1"/>
      <c r="K857" s="1"/>
      <c r="L857" s="1"/>
      <c r="M857" s="1"/>
      <c r="N857" s="1"/>
      <c r="O857" s="1"/>
      <c r="P857" s="1"/>
      <c r="Q857" s="1"/>
      <c r="R857" s="1"/>
      <c r="S857" s="1"/>
      <c r="T857" s="1"/>
      <c r="U857" s="1"/>
    </row>
    <row r="858" spans="1:21" ht="9.75" customHeight="1">
      <c r="A858" s="1"/>
      <c r="B858" s="1"/>
      <c r="C858" s="1"/>
      <c r="D858" s="1"/>
      <c r="E858" s="1"/>
      <c r="F858" s="1"/>
      <c r="G858" s="1"/>
      <c r="H858" s="1"/>
      <c r="I858" s="1"/>
      <c r="J858" s="1"/>
      <c r="K858" s="1"/>
      <c r="L858" s="1"/>
      <c r="M858" s="1"/>
      <c r="N858" s="1"/>
      <c r="O858" s="1"/>
      <c r="P858" s="1"/>
      <c r="Q858" s="1"/>
      <c r="R858" s="1"/>
      <c r="S858" s="1"/>
      <c r="T858" s="1"/>
      <c r="U858" s="1"/>
    </row>
    <row r="859" spans="1:21" ht="9.75" customHeight="1">
      <c r="A859" s="1"/>
      <c r="B859" s="1"/>
      <c r="C859" s="1"/>
      <c r="D859" s="1"/>
      <c r="E859" s="1"/>
      <c r="F859" s="1"/>
      <c r="G859" s="1"/>
      <c r="H859" s="1"/>
      <c r="I859" s="1"/>
      <c r="J859" s="1"/>
      <c r="K859" s="1"/>
      <c r="L859" s="1"/>
      <c r="M859" s="1"/>
      <c r="N859" s="1"/>
      <c r="O859" s="1"/>
      <c r="P859" s="1"/>
      <c r="Q859" s="1"/>
      <c r="R859" s="1"/>
      <c r="S859" s="1"/>
      <c r="T859" s="1"/>
      <c r="U859" s="1"/>
    </row>
    <row r="860" spans="1:21" ht="9.75" customHeight="1">
      <c r="A860" s="1"/>
      <c r="B860" s="1"/>
      <c r="C860" s="1"/>
      <c r="D860" s="1"/>
      <c r="E860" s="1"/>
      <c r="F860" s="1"/>
      <c r="G860" s="1"/>
      <c r="H860" s="1"/>
      <c r="I860" s="1"/>
      <c r="J860" s="1"/>
      <c r="K860" s="1"/>
      <c r="L860" s="1"/>
      <c r="M860" s="1"/>
      <c r="N860" s="1"/>
      <c r="O860" s="1"/>
      <c r="P860" s="1"/>
      <c r="Q860" s="1"/>
      <c r="R860" s="1"/>
      <c r="S860" s="1"/>
      <c r="T860" s="1"/>
      <c r="U860" s="1"/>
    </row>
    <row r="861" spans="1:21" ht="9.75" customHeight="1">
      <c r="A861" s="1"/>
      <c r="B861" s="1"/>
      <c r="C861" s="1"/>
      <c r="D861" s="1"/>
      <c r="E861" s="1"/>
      <c r="F861" s="1"/>
      <c r="G861" s="1"/>
      <c r="H861" s="1"/>
      <c r="I861" s="1"/>
      <c r="J861" s="1"/>
      <c r="K861" s="1"/>
      <c r="L861" s="1"/>
      <c r="M861" s="1"/>
      <c r="N861" s="1"/>
      <c r="O861" s="1"/>
      <c r="P861" s="1"/>
      <c r="Q861" s="1"/>
      <c r="R861" s="1"/>
      <c r="S861" s="1"/>
      <c r="T861" s="1"/>
      <c r="U861" s="1"/>
    </row>
    <row r="862" spans="1:21" ht="9.75" customHeight="1">
      <c r="A862" s="1"/>
      <c r="B862" s="1"/>
      <c r="C862" s="1"/>
      <c r="D862" s="1"/>
      <c r="E862" s="1"/>
      <c r="F862" s="1"/>
      <c r="G862" s="1"/>
      <c r="H862" s="1"/>
      <c r="I862" s="1"/>
      <c r="J862" s="1"/>
      <c r="K862" s="1"/>
      <c r="L862" s="1"/>
      <c r="M862" s="1"/>
      <c r="N862" s="1"/>
      <c r="O862" s="1"/>
      <c r="P862" s="1"/>
      <c r="Q862" s="1"/>
      <c r="R862" s="1"/>
      <c r="S862" s="1"/>
      <c r="T862" s="1"/>
      <c r="U862" s="1"/>
    </row>
    <row r="863" spans="1:21" ht="9.75" customHeight="1">
      <c r="A863" s="1"/>
      <c r="B863" s="1"/>
      <c r="C863" s="1"/>
      <c r="D863" s="1"/>
      <c r="E863" s="1"/>
      <c r="F863" s="1"/>
      <c r="G863" s="1"/>
      <c r="H863" s="1"/>
      <c r="I863" s="1"/>
      <c r="J863" s="1"/>
      <c r="K863" s="1"/>
      <c r="L863" s="1"/>
      <c r="M863" s="1"/>
      <c r="N863" s="1"/>
      <c r="O863" s="1"/>
      <c r="P863" s="1"/>
      <c r="Q863" s="1"/>
      <c r="R863" s="1"/>
      <c r="S863" s="1"/>
      <c r="T863" s="1"/>
      <c r="U863" s="1"/>
    </row>
    <row r="864" spans="1:21" ht="9.75" customHeight="1">
      <c r="A864" s="1"/>
      <c r="B864" s="1"/>
      <c r="C864" s="1"/>
      <c r="D864" s="1"/>
      <c r="E864" s="1"/>
      <c r="F864" s="1"/>
      <c r="G864" s="1"/>
      <c r="H864" s="1"/>
      <c r="I864" s="1"/>
      <c r="J864" s="1"/>
      <c r="K864" s="1"/>
      <c r="L864" s="1"/>
      <c r="M864" s="1"/>
      <c r="N864" s="1"/>
      <c r="O864" s="1"/>
      <c r="P864" s="1"/>
      <c r="Q864" s="1"/>
      <c r="R864" s="1"/>
      <c r="S864" s="1"/>
      <c r="T864" s="1"/>
      <c r="U864" s="1"/>
    </row>
    <row r="865" spans="1:21" ht="9.75" customHeight="1">
      <c r="A865" s="1"/>
      <c r="B865" s="1"/>
      <c r="C865" s="1"/>
      <c r="D865" s="1"/>
      <c r="E865" s="1"/>
      <c r="F865" s="1"/>
      <c r="G865" s="1"/>
      <c r="H865" s="1"/>
      <c r="I865" s="1"/>
      <c r="J865" s="1"/>
      <c r="K865" s="1"/>
      <c r="L865" s="1"/>
      <c r="M865" s="1"/>
      <c r="N865" s="1"/>
      <c r="O865" s="1"/>
      <c r="P865" s="1"/>
      <c r="Q865" s="1"/>
      <c r="R865" s="1"/>
      <c r="S865" s="1"/>
      <c r="T865" s="1"/>
      <c r="U865" s="1"/>
    </row>
    <row r="866" spans="1:21" ht="9.75" customHeight="1">
      <c r="A866" s="1"/>
      <c r="B866" s="1"/>
      <c r="C866" s="1"/>
      <c r="D866" s="1"/>
      <c r="E866" s="1"/>
      <c r="F866" s="1"/>
      <c r="G866" s="1"/>
      <c r="H866" s="1"/>
      <c r="I866" s="1"/>
      <c r="J866" s="1"/>
      <c r="K866" s="1"/>
      <c r="L866" s="1"/>
      <c r="M866" s="1"/>
      <c r="N866" s="1"/>
      <c r="O866" s="1"/>
      <c r="P866" s="1"/>
      <c r="Q866" s="1"/>
      <c r="R866" s="1"/>
      <c r="S866" s="1"/>
      <c r="T866" s="1"/>
      <c r="U866" s="1"/>
    </row>
    <row r="867" spans="1:21" ht="9.75" customHeight="1">
      <c r="A867" s="1"/>
      <c r="B867" s="1"/>
      <c r="C867" s="1"/>
      <c r="D867" s="1"/>
      <c r="E867" s="1"/>
      <c r="F867" s="1"/>
      <c r="G867" s="1"/>
      <c r="H867" s="1"/>
      <c r="I867" s="1"/>
      <c r="J867" s="1"/>
      <c r="K867" s="1"/>
      <c r="L867" s="1"/>
      <c r="M867" s="1"/>
      <c r="N867" s="1"/>
      <c r="O867" s="1"/>
      <c r="P867" s="1"/>
      <c r="Q867" s="1"/>
      <c r="R867" s="1"/>
      <c r="S867" s="1"/>
      <c r="T867" s="1"/>
      <c r="U867" s="1"/>
    </row>
    <row r="868" spans="1:21" ht="9.75" customHeight="1">
      <c r="A868" s="1"/>
      <c r="B868" s="1"/>
      <c r="C868" s="1"/>
      <c r="D868" s="1"/>
      <c r="E868" s="1"/>
      <c r="F868" s="1"/>
      <c r="G868" s="1"/>
      <c r="H868" s="1"/>
      <c r="I868" s="1"/>
      <c r="J868" s="1"/>
      <c r="K868" s="1"/>
      <c r="L868" s="1"/>
      <c r="M868" s="1"/>
      <c r="N868" s="1"/>
      <c r="O868" s="1"/>
      <c r="P868" s="1"/>
      <c r="Q868" s="1"/>
      <c r="R868" s="1"/>
      <c r="S868" s="1"/>
      <c r="T868" s="1"/>
      <c r="U868" s="1"/>
    </row>
    <row r="869" spans="1:21" ht="9.75" customHeight="1">
      <c r="A869" s="1"/>
      <c r="B869" s="1"/>
      <c r="C869" s="1"/>
      <c r="D869" s="1"/>
      <c r="E869" s="1"/>
      <c r="F869" s="1"/>
      <c r="G869" s="1"/>
      <c r="H869" s="1"/>
      <c r="I869" s="1"/>
      <c r="J869" s="1"/>
      <c r="K869" s="1"/>
      <c r="L869" s="1"/>
      <c r="M869" s="1"/>
      <c r="N869" s="1"/>
      <c r="O869" s="1"/>
      <c r="P869" s="1"/>
      <c r="Q869" s="1"/>
      <c r="R869" s="1"/>
      <c r="S869" s="1"/>
      <c r="T869" s="1"/>
      <c r="U869" s="1"/>
    </row>
    <row r="870" spans="1:21" ht="9.75" customHeight="1">
      <c r="A870" s="1"/>
      <c r="B870" s="1"/>
      <c r="C870" s="1"/>
      <c r="D870" s="1"/>
      <c r="E870" s="1"/>
      <c r="F870" s="1"/>
      <c r="G870" s="1"/>
      <c r="H870" s="1"/>
      <c r="I870" s="1"/>
      <c r="J870" s="1"/>
      <c r="K870" s="1"/>
      <c r="L870" s="1"/>
      <c r="M870" s="1"/>
      <c r="N870" s="1"/>
      <c r="O870" s="1"/>
      <c r="P870" s="1"/>
      <c r="Q870" s="1"/>
      <c r="R870" s="1"/>
      <c r="S870" s="1"/>
      <c r="T870" s="1"/>
      <c r="U870" s="1"/>
    </row>
    <row r="871" spans="1:21" ht="9.75" customHeight="1">
      <c r="A871" s="1"/>
      <c r="B871" s="1"/>
      <c r="C871" s="1"/>
      <c r="D871" s="1"/>
      <c r="E871" s="1"/>
      <c r="F871" s="1"/>
      <c r="G871" s="1"/>
      <c r="H871" s="1"/>
      <c r="I871" s="1"/>
      <c r="J871" s="1"/>
      <c r="K871" s="1"/>
      <c r="L871" s="1"/>
      <c r="M871" s="1"/>
      <c r="N871" s="1"/>
      <c r="O871" s="1"/>
      <c r="P871" s="1"/>
      <c r="Q871" s="1"/>
      <c r="R871" s="1"/>
      <c r="S871" s="1"/>
      <c r="T871" s="1"/>
      <c r="U871" s="1"/>
    </row>
    <row r="872" spans="1:21" ht="9.75" customHeight="1">
      <c r="A872" s="1"/>
      <c r="B872" s="1"/>
      <c r="C872" s="1"/>
      <c r="D872" s="1"/>
      <c r="E872" s="1"/>
      <c r="F872" s="1"/>
      <c r="G872" s="1"/>
      <c r="H872" s="1"/>
      <c r="I872" s="1"/>
      <c r="J872" s="1"/>
      <c r="K872" s="1"/>
      <c r="L872" s="1"/>
      <c r="M872" s="1"/>
      <c r="N872" s="1"/>
      <c r="O872" s="1"/>
      <c r="P872" s="1"/>
      <c r="Q872" s="1"/>
      <c r="R872" s="1"/>
      <c r="S872" s="1"/>
      <c r="T872" s="1"/>
      <c r="U872" s="1"/>
    </row>
    <row r="873" spans="1:21" ht="9.75" customHeight="1">
      <c r="A873" s="1"/>
      <c r="B873" s="1"/>
      <c r="C873" s="1"/>
      <c r="D873" s="1"/>
      <c r="E873" s="1"/>
      <c r="F873" s="1"/>
      <c r="G873" s="1"/>
      <c r="H873" s="1"/>
      <c r="I873" s="1"/>
      <c r="J873" s="1"/>
      <c r="K873" s="1"/>
      <c r="L873" s="1"/>
      <c r="M873" s="1"/>
      <c r="N873" s="1"/>
      <c r="O873" s="1"/>
      <c r="P873" s="1"/>
      <c r="Q873" s="1"/>
      <c r="R873" s="1"/>
      <c r="S873" s="1"/>
      <c r="T873" s="1"/>
      <c r="U873" s="1"/>
    </row>
    <row r="874" spans="1:21" ht="9.75" customHeight="1">
      <c r="A874" s="1"/>
      <c r="B874" s="1"/>
      <c r="C874" s="1"/>
      <c r="D874" s="1"/>
      <c r="E874" s="1"/>
      <c r="F874" s="1"/>
      <c r="G874" s="1"/>
      <c r="H874" s="1"/>
      <c r="I874" s="1"/>
      <c r="J874" s="1"/>
      <c r="K874" s="1"/>
      <c r="L874" s="1"/>
      <c r="M874" s="1"/>
      <c r="N874" s="1"/>
      <c r="O874" s="1"/>
      <c r="P874" s="1"/>
      <c r="Q874" s="1"/>
      <c r="R874" s="1"/>
      <c r="S874" s="1"/>
      <c r="T874" s="1"/>
      <c r="U874" s="1"/>
    </row>
    <row r="875" spans="1:21" ht="9.75" customHeight="1">
      <c r="A875" s="1"/>
      <c r="B875" s="1"/>
      <c r="C875" s="1"/>
      <c r="D875" s="1"/>
      <c r="E875" s="1"/>
      <c r="F875" s="1"/>
      <c r="G875" s="1"/>
      <c r="H875" s="1"/>
      <c r="I875" s="1"/>
      <c r="J875" s="1"/>
      <c r="K875" s="1"/>
      <c r="L875" s="1"/>
      <c r="M875" s="1"/>
      <c r="N875" s="1"/>
      <c r="O875" s="1"/>
      <c r="P875" s="1"/>
      <c r="Q875" s="1"/>
      <c r="R875" s="1"/>
      <c r="S875" s="1"/>
      <c r="T875" s="1"/>
      <c r="U875" s="1"/>
    </row>
    <row r="876" spans="1:21" ht="9.75" customHeight="1">
      <c r="A876" s="1"/>
      <c r="B876" s="1"/>
      <c r="C876" s="1"/>
      <c r="D876" s="1"/>
      <c r="E876" s="1"/>
      <c r="F876" s="1"/>
      <c r="G876" s="1"/>
      <c r="H876" s="1"/>
      <c r="I876" s="1"/>
      <c r="J876" s="1"/>
      <c r="K876" s="1"/>
      <c r="L876" s="1"/>
      <c r="M876" s="1"/>
      <c r="N876" s="1"/>
      <c r="O876" s="1"/>
      <c r="P876" s="1"/>
      <c r="Q876" s="1"/>
      <c r="R876" s="1"/>
      <c r="S876" s="1"/>
      <c r="T876" s="1"/>
      <c r="U876" s="1"/>
    </row>
    <row r="877" spans="1:21" ht="9.75" customHeight="1">
      <c r="A877" s="1"/>
      <c r="B877" s="1"/>
      <c r="C877" s="1"/>
      <c r="D877" s="1"/>
      <c r="E877" s="1"/>
      <c r="F877" s="1"/>
      <c r="G877" s="1"/>
      <c r="H877" s="1"/>
      <c r="I877" s="1"/>
      <c r="J877" s="1"/>
      <c r="K877" s="1"/>
      <c r="L877" s="1"/>
      <c r="M877" s="1"/>
      <c r="N877" s="1"/>
      <c r="O877" s="1"/>
      <c r="P877" s="1"/>
      <c r="Q877" s="1"/>
      <c r="R877" s="1"/>
      <c r="S877" s="1"/>
      <c r="T877" s="1"/>
      <c r="U877" s="1"/>
    </row>
    <row r="878" spans="1:21" ht="9.75" customHeight="1">
      <c r="A878" s="1"/>
      <c r="B878" s="1"/>
      <c r="C878" s="1"/>
      <c r="D878" s="1"/>
      <c r="E878" s="1"/>
      <c r="F878" s="1"/>
      <c r="G878" s="1"/>
      <c r="H878" s="1"/>
      <c r="I878" s="1"/>
      <c r="J878" s="1"/>
      <c r="K878" s="1"/>
      <c r="L878" s="1"/>
      <c r="M878" s="1"/>
      <c r="N878" s="1"/>
      <c r="O878" s="1"/>
      <c r="P878" s="1"/>
      <c r="Q878" s="1"/>
      <c r="R878" s="1"/>
      <c r="S878" s="1"/>
      <c r="T878" s="1"/>
      <c r="U878" s="1"/>
    </row>
    <row r="879" spans="1:21" ht="9.75" customHeight="1">
      <c r="A879" s="1"/>
      <c r="B879" s="1"/>
      <c r="C879" s="1"/>
      <c r="D879" s="1"/>
      <c r="E879" s="1"/>
      <c r="F879" s="1"/>
      <c r="G879" s="1"/>
      <c r="H879" s="1"/>
      <c r="I879" s="1"/>
      <c r="J879" s="1"/>
      <c r="K879" s="1"/>
      <c r="L879" s="1"/>
      <c r="M879" s="1"/>
      <c r="N879" s="1"/>
      <c r="O879" s="1"/>
      <c r="P879" s="1"/>
      <c r="Q879" s="1"/>
      <c r="R879" s="1"/>
      <c r="S879" s="1"/>
      <c r="T879" s="1"/>
      <c r="U879" s="1"/>
    </row>
    <row r="880" spans="1:21" ht="9.75" customHeight="1">
      <c r="A880" s="1"/>
      <c r="B880" s="1"/>
      <c r="C880" s="1"/>
      <c r="D880" s="1"/>
      <c r="E880" s="1"/>
      <c r="F880" s="1"/>
      <c r="G880" s="1"/>
      <c r="H880" s="1"/>
      <c r="I880" s="1"/>
      <c r="J880" s="1"/>
      <c r="K880" s="1"/>
      <c r="L880" s="1"/>
      <c r="M880" s="1"/>
      <c r="N880" s="1"/>
      <c r="O880" s="1"/>
      <c r="P880" s="1"/>
      <c r="Q880" s="1"/>
      <c r="R880" s="1"/>
      <c r="S880" s="1"/>
      <c r="T880" s="1"/>
      <c r="U880" s="1"/>
    </row>
    <row r="881" spans="1:21" ht="9.75" customHeight="1">
      <c r="A881" s="1"/>
      <c r="B881" s="1"/>
      <c r="C881" s="1"/>
      <c r="D881" s="1"/>
      <c r="E881" s="1"/>
      <c r="F881" s="1"/>
      <c r="G881" s="1"/>
      <c r="H881" s="1"/>
      <c r="I881" s="1"/>
      <c r="J881" s="1"/>
      <c r="K881" s="1"/>
      <c r="L881" s="1"/>
      <c r="M881" s="1"/>
      <c r="N881" s="1"/>
      <c r="O881" s="1"/>
      <c r="P881" s="1"/>
      <c r="Q881" s="1"/>
      <c r="R881" s="1"/>
      <c r="S881" s="1"/>
      <c r="T881" s="1"/>
      <c r="U881" s="1"/>
    </row>
    <row r="882" spans="1:21" ht="9.75" customHeight="1">
      <c r="A882" s="1"/>
      <c r="B882" s="1"/>
      <c r="C882" s="1"/>
      <c r="D882" s="1"/>
      <c r="E882" s="1"/>
      <c r="F882" s="1"/>
      <c r="G882" s="1"/>
      <c r="H882" s="1"/>
      <c r="I882" s="1"/>
      <c r="J882" s="1"/>
      <c r="K882" s="1"/>
      <c r="L882" s="1"/>
      <c r="M882" s="1"/>
      <c r="N882" s="1"/>
      <c r="O882" s="1"/>
      <c r="P882" s="1"/>
      <c r="Q882" s="1"/>
      <c r="R882" s="1"/>
      <c r="S882" s="1"/>
      <c r="T882" s="1"/>
      <c r="U882" s="1"/>
    </row>
    <row r="883" spans="1:21" ht="9.75" customHeight="1">
      <c r="A883" s="1"/>
      <c r="B883" s="1"/>
      <c r="C883" s="1"/>
      <c r="D883" s="1"/>
      <c r="E883" s="1"/>
      <c r="F883" s="1"/>
      <c r="G883" s="1"/>
      <c r="H883" s="1"/>
      <c r="I883" s="1"/>
      <c r="J883" s="1"/>
      <c r="K883" s="1"/>
      <c r="L883" s="1"/>
      <c r="M883" s="1"/>
      <c r="N883" s="1"/>
      <c r="O883" s="1"/>
      <c r="P883" s="1"/>
      <c r="Q883" s="1"/>
      <c r="R883" s="1"/>
      <c r="S883" s="1"/>
      <c r="T883" s="1"/>
      <c r="U883" s="1"/>
    </row>
    <row r="884" spans="1:21" ht="9.75" customHeight="1">
      <c r="A884" s="1"/>
      <c r="B884" s="1"/>
      <c r="C884" s="1"/>
      <c r="D884" s="1"/>
      <c r="E884" s="1"/>
      <c r="F884" s="1"/>
      <c r="G884" s="1"/>
      <c r="H884" s="1"/>
      <c r="I884" s="1"/>
      <c r="J884" s="1"/>
      <c r="K884" s="1"/>
      <c r="L884" s="1"/>
      <c r="M884" s="1"/>
      <c r="N884" s="1"/>
      <c r="O884" s="1"/>
      <c r="P884" s="1"/>
      <c r="Q884" s="1"/>
      <c r="R884" s="1"/>
      <c r="S884" s="1"/>
      <c r="T884" s="1"/>
      <c r="U884" s="1"/>
    </row>
    <row r="885" spans="1:21" ht="9.75" customHeight="1">
      <c r="A885" s="1"/>
      <c r="B885" s="1"/>
      <c r="C885" s="1"/>
      <c r="D885" s="1"/>
      <c r="E885" s="1"/>
      <c r="F885" s="1"/>
      <c r="G885" s="1"/>
      <c r="H885" s="1"/>
      <c r="I885" s="1"/>
      <c r="J885" s="1"/>
      <c r="K885" s="1"/>
      <c r="L885" s="1"/>
      <c r="M885" s="1"/>
      <c r="N885" s="1"/>
      <c r="O885" s="1"/>
      <c r="P885" s="1"/>
      <c r="Q885" s="1"/>
      <c r="R885" s="1"/>
      <c r="S885" s="1"/>
      <c r="T885" s="1"/>
      <c r="U885" s="1"/>
    </row>
    <row r="886" spans="1:21" ht="9.75" customHeight="1">
      <c r="A886" s="1"/>
      <c r="B886" s="1"/>
      <c r="C886" s="1"/>
      <c r="D886" s="1"/>
      <c r="E886" s="1"/>
      <c r="F886" s="1"/>
      <c r="G886" s="1"/>
      <c r="H886" s="1"/>
      <c r="I886" s="1"/>
      <c r="J886" s="1"/>
      <c r="K886" s="1"/>
      <c r="L886" s="1"/>
      <c r="M886" s="1"/>
      <c r="N886" s="1"/>
      <c r="O886" s="1"/>
      <c r="P886" s="1"/>
      <c r="Q886" s="1"/>
      <c r="R886" s="1"/>
      <c r="S886" s="1"/>
      <c r="T886" s="1"/>
      <c r="U886" s="1"/>
    </row>
    <row r="887" spans="1:21" ht="9.75" customHeight="1">
      <c r="A887" s="1"/>
      <c r="B887" s="1"/>
      <c r="C887" s="1"/>
      <c r="D887" s="1"/>
      <c r="E887" s="1"/>
      <c r="F887" s="1"/>
      <c r="G887" s="1"/>
      <c r="H887" s="1"/>
      <c r="I887" s="1"/>
      <c r="J887" s="1"/>
      <c r="K887" s="1"/>
      <c r="L887" s="1"/>
      <c r="M887" s="1"/>
      <c r="N887" s="1"/>
      <c r="O887" s="1"/>
      <c r="P887" s="1"/>
      <c r="Q887" s="1"/>
      <c r="R887" s="1"/>
      <c r="S887" s="1"/>
      <c r="T887" s="1"/>
      <c r="U887" s="1"/>
    </row>
    <row r="888" spans="1:21" ht="9.75" customHeight="1">
      <c r="A888" s="1"/>
      <c r="B888" s="1"/>
      <c r="C888" s="1"/>
      <c r="D888" s="1"/>
      <c r="E888" s="1"/>
      <c r="F888" s="1"/>
      <c r="G888" s="1"/>
      <c r="H888" s="1"/>
      <c r="I888" s="1"/>
      <c r="J888" s="1"/>
      <c r="K888" s="1"/>
      <c r="L888" s="1"/>
      <c r="M888" s="1"/>
      <c r="N888" s="1"/>
      <c r="O888" s="1"/>
      <c r="P888" s="1"/>
      <c r="Q888" s="1"/>
      <c r="R888" s="1"/>
      <c r="S888" s="1"/>
      <c r="T888" s="1"/>
      <c r="U888" s="1"/>
    </row>
    <row r="889" spans="1:21" ht="9.75" customHeight="1">
      <c r="A889" s="1"/>
      <c r="B889" s="1"/>
      <c r="C889" s="1"/>
      <c r="D889" s="1"/>
      <c r="E889" s="1"/>
      <c r="F889" s="1"/>
      <c r="G889" s="1"/>
      <c r="H889" s="1"/>
      <c r="I889" s="1"/>
      <c r="J889" s="1"/>
      <c r="K889" s="1"/>
      <c r="L889" s="1"/>
      <c r="M889" s="1"/>
      <c r="N889" s="1"/>
      <c r="O889" s="1"/>
      <c r="P889" s="1"/>
      <c r="Q889" s="1"/>
      <c r="R889" s="1"/>
      <c r="S889" s="1"/>
      <c r="T889" s="1"/>
      <c r="U889" s="1"/>
    </row>
    <row r="890" spans="1:21" ht="9.75" customHeight="1">
      <c r="A890" s="1"/>
      <c r="B890" s="1"/>
      <c r="C890" s="1"/>
      <c r="D890" s="1"/>
      <c r="E890" s="1"/>
      <c r="F890" s="1"/>
      <c r="G890" s="1"/>
      <c r="H890" s="1"/>
      <c r="I890" s="1"/>
      <c r="J890" s="1"/>
      <c r="K890" s="1"/>
      <c r="L890" s="1"/>
      <c r="M890" s="1"/>
      <c r="N890" s="1"/>
      <c r="O890" s="1"/>
      <c r="P890" s="1"/>
      <c r="Q890" s="1"/>
      <c r="R890" s="1"/>
      <c r="S890" s="1"/>
      <c r="T890" s="1"/>
      <c r="U890" s="1"/>
    </row>
    <row r="891" spans="1:21" ht="9.75" customHeight="1">
      <c r="A891" s="1"/>
      <c r="B891" s="1"/>
      <c r="C891" s="1"/>
      <c r="D891" s="1"/>
      <c r="E891" s="1"/>
      <c r="F891" s="1"/>
      <c r="G891" s="1"/>
      <c r="H891" s="1"/>
      <c r="I891" s="1"/>
      <c r="J891" s="1"/>
      <c r="K891" s="1"/>
      <c r="L891" s="1"/>
      <c r="M891" s="1"/>
      <c r="N891" s="1"/>
      <c r="O891" s="1"/>
      <c r="P891" s="1"/>
      <c r="Q891" s="1"/>
      <c r="R891" s="1"/>
      <c r="S891" s="1"/>
      <c r="T891" s="1"/>
      <c r="U891" s="1"/>
    </row>
    <row r="892" spans="1:21" ht="9.75" customHeight="1">
      <c r="A892" s="1"/>
      <c r="B892" s="1"/>
      <c r="C892" s="1"/>
      <c r="D892" s="1"/>
      <c r="E892" s="1"/>
      <c r="F892" s="1"/>
      <c r="G892" s="1"/>
      <c r="H892" s="1"/>
      <c r="I892" s="1"/>
      <c r="J892" s="1"/>
      <c r="K892" s="1"/>
      <c r="L892" s="1"/>
      <c r="M892" s="1"/>
      <c r="N892" s="1"/>
      <c r="O892" s="1"/>
      <c r="P892" s="1"/>
      <c r="Q892" s="1"/>
      <c r="R892" s="1"/>
      <c r="S892" s="1"/>
      <c r="T892" s="1"/>
      <c r="U892" s="1"/>
    </row>
    <row r="893" spans="1:21" ht="9.75" customHeight="1">
      <c r="A893" s="1"/>
      <c r="B893" s="1"/>
      <c r="C893" s="1"/>
      <c r="D893" s="1"/>
      <c r="E893" s="1"/>
      <c r="F893" s="1"/>
      <c r="G893" s="1"/>
      <c r="H893" s="1"/>
      <c r="I893" s="1"/>
      <c r="J893" s="1"/>
      <c r="K893" s="1"/>
      <c r="L893" s="1"/>
      <c r="M893" s="1"/>
      <c r="N893" s="1"/>
      <c r="O893" s="1"/>
      <c r="P893" s="1"/>
      <c r="Q893" s="1"/>
      <c r="R893" s="1"/>
      <c r="S893" s="1"/>
      <c r="T893" s="1"/>
      <c r="U893" s="1"/>
    </row>
    <row r="894" spans="1:21" ht="9.75" customHeight="1">
      <c r="A894" s="1"/>
      <c r="B894" s="1"/>
      <c r="C894" s="1"/>
      <c r="D894" s="1"/>
      <c r="E894" s="1"/>
      <c r="F894" s="1"/>
      <c r="G894" s="1"/>
      <c r="H894" s="1"/>
      <c r="I894" s="1"/>
      <c r="J894" s="1"/>
      <c r="K894" s="1"/>
      <c r="L894" s="1"/>
      <c r="M894" s="1"/>
      <c r="N894" s="1"/>
      <c r="O894" s="1"/>
      <c r="P894" s="1"/>
      <c r="Q894" s="1"/>
      <c r="R894" s="1"/>
      <c r="S894" s="1"/>
      <c r="T894" s="1"/>
      <c r="U894" s="1"/>
    </row>
    <row r="895" spans="1:21" ht="9.75" customHeight="1">
      <c r="A895" s="1"/>
      <c r="B895" s="1"/>
      <c r="C895" s="1"/>
      <c r="D895" s="1"/>
      <c r="E895" s="1"/>
      <c r="F895" s="1"/>
      <c r="G895" s="1"/>
      <c r="H895" s="1"/>
      <c r="I895" s="1"/>
      <c r="J895" s="1"/>
      <c r="K895" s="1"/>
      <c r="L895" s="1"/>
      <c r="M895" s="1"/>
      <c r="N895" s="1"/>
      <c r="O895" s="1"/>
      <c r="P895" s="1"/>
      <c r="Q895" s="1"/>
      <c r="R895" s="1"/>
      <c r="S895" s="1"/>
      <c r="T895" s="1"/>
      <c r="U895" s="1"/>
    </row>
    <row r="896" spans="1:21" ht="9.75" customHeight="1">
      <c r="A896" s="1"/>
      <c r="B896" s="1"/>
      <c r="C896" s="1"/>
      <c r="D896" s="1"/>
      <c r="E896" s="1"/>
      <c r="F896" s="1"/>
      <c r="G896" s="1"/>
      <c r="H896" s="1"/>
      <c r="I896" s="1"/>
      <c r="J896" s="1"/>
      <c r="K896" s="1"/>
      <c r="L896" s="1"/>
      <c r="M896" s="1"/>
      <c r="N896" s="1"/>
      <c r="O896" s="1"/>
      <c r="P896" s="1"/>
      <c r="Q896" s="1"/>
      <c r="R896" s="1"/>
      <c r="S896" s="1"/>
      <c r="T896" s="1"/>
      <c r="U896" s="1"/>
    </row>
    <row r="897" spans="1:21" ht="9.75" customHeight="1">
      <c r="A897" s="1"/>
      <c r="B897" s="1"/>
      <c r="C897" s="1"/>
      <c r="D897" s="1"/>
      <c r="E897" s="1"/>
      <c r="F897" s="1"/>
      <c r="G897" s="1"/>
      <c r="H897" s="1"/>
      <c r="I897" s="1"/>
      <c r="J897" s="1"/>
      <c r="K897" s="1"/>
      <c r="L897" s="1"/>
      <c r="M897" s="1"/>
      <c r="N897" s="1"/>
      <c r="O897" s="1"/>
      <c r="P897" s="1"/>
      <c r="Q897" s="1"/>
      <c r="R897" s="1"/>
      <c r="S897" s="1"/>
      <c r="T897" s="1"/>
      <c r="U897" s="1"/>
    </row>
    <row r="898" spans="1:21" ht="9.75" customHeight="1">
      <c r="A898" s="1"/>
      <c r="B898" s="1"/>
      <c r="C898" s="1"/>
      <c r="D898" s="1"/>
      <c r="E898" s="1"/>
      <c r="F898" s="1"/>
      <c r="G898" s="1"/>
      <c r="H898" s="1"/>
      <c r="I898" s="1"/>
      <c r="J898" s="1"/>
      <c r="K898" s="1"/>
      <c r="L898" s="1"/>
      <c r="M898" s="1"/>
      <c r="N898" s="1"/>
      <c r="O898" s="1"/>
      <c r="P898" s="1"/>
      <c r="Q898" s="1"/>
      <c r="R898" s="1"/>
      <c r="S898" s="1"/>
      <c r="T898" s="1"/>
      <c r="U898" s="1"/>
    </row>
    <row r="899" spans="1:21" ht="9.75" customHeight="1">
      <c r="A899" s="1"/>
      <c r="B899" s="1"/>
      <c r="C899" s="1"/>
      <c r="D899" s="1"/>
      <c r="E899" s="1"/>
      <c r="F899" s="1"/>
      <c r="G899" s="1"/>
      <c r="H899" s="1"/>
      <c r="I899" s="1"/>
      <c r="J899" s="1"/>
      <c r="K899" s="1"/>
      <c r="L899" s="1"/>
      <c r="M899" s="1"/>
      <c r="N899" s="1"/>
      <c r="O899" s="1"/>
      <c r="P899" s="1"/>
      <c r="Q899" s="1"/>
      <c r="R899" s="1"/>
      <c r="S899" s="1"/>
      <c r="T899" s="1"/>
      <c r="U899" s="1"/>
    </row>
    <row r="900" spans="1:21" ht="9.75" customHeight="1">
      <c r="A900" s="1"/>
      <c r="B900" s="1"/>
      <c r="C900" s="1"/>
      <c r="D900" s="1"/>
      <c r="E900" s="1"/>
      <c r="F900" s="1"/>
      <c r="G900" s="1"/>
      <c r="H900" s="1"/>
      <c r="I900" s="1"/>
      <c r="J900" s="1"/>
      <c r="K900" s="1"/>
      <c r="L900" s="1"/>
      <c r="M900" s="1"/>
      <c r="N900" s="1"/>
      <c r="O900" s="1"/>
      <c r="P900" s="1"/>
      <c r="Q900" s="1"/>
      <c r="R900" s="1"/>
      <c r="S900" s="1"/>
      <c r="T900" s="1"/>
      <c r="U900" s="1"/>
    </row>
    <row r="901" spans="1:21" ht="9.75" customHeight="1">
      <c r="A901" s="1"/>
      <c r="B901" s="1"/>
      <c r="C901" s="1"/>
      <c r="D901" s="1"/>
      <c r="E901" s="1"/>
      <c r="F901" s="1"/>
      <c r="G901" s="1"/>
      <c r="H901" s="1"/>
      <c r="I901" s="1"/>
      <c r="J901" s="1"/>
      <c r="K901" s="1"/>
      <c r="L901" s="1"/>
      <c r="M901" s="1"/>
      <c r="N901" s="1"/>
      <c r="O901" s="1"/>
      <c r="P901" s="1"/>
      <c r="Q901" s="1"/>
      <c r="R901" s="1"/>
      <c r="S901" s="1"/>
      <c r="T901" s="1"/>
      <c r="U901" s="1"/>
    </row>
    <row r="902" spans="1:21" ht="9.75" customHeight="1">
      <c r="A902" s="1"/>
      <c r="B902" s="1"/>
      <c r="C902" s="1"/>
      <c r="D902" s="1"/>
      <c r="E902" s="1"/>
      <c r="F902" s="1"/>
      <c r="G902" s="1"/>
      <c r="H902" s="1"/>
      <c r="I902" s="1"/>
      <c r="J902" s="1"/>
      <c r="K902" s="1"/>
      <c r="L902" s="1"/>
      <c r="M902" s="1"/>
      <c r="N902" s="1"/>
      <c r="O902" s="1"/>
      <c r="P902" s="1"/>
      <c r="Q902" s="1"/>
      <c r="R902" s="1"/>
      <c r="S902" s="1"/>
      <c r="T902" s="1"/>
      <c r="U902" s="1"/>
    </row>
    <row r="903" spans="1:21" ht="9.75" customHeight="1">
      <c r="A903" s="1"/>
      <c r="B903" s="1"/>
      <c r="C903" s="1"/>
      <c r="D903" s="1"/>
      <c r="E903" s="1"/>
      <c r="F903" s="1"/>
      <c r="G903" s="1"/>
      <c r="H903" s="1"/>
      <c r="I903" s="1"/>
      <c r="J903" s="1"/>
      <c r="K903" s="1"/>
      <c r="L903" s="1"/>
      <c r="M903" s="1"/>
      <c r="N903" s="1"/>
      <c r="O903" s="1"/>
      <c r="P903" s="1"/>
      <c r="Q903" s="1"/>
      <c r="R903" s="1"/>
      <c r="S903" s="1"/>
      <c r="T903" s="1"/>
      <c r="U903" s="1"/>
    </row>
    <row r="904" spans="1:21" ht="9.75" customHeight="1">
      <c r="A904" s="1"/>
      <c r="B904" s="1"/>
      <c r="C904" s="1"/>
      <c r="D904" s="1"/>
      <c r="E904" s="1"/>
      <c r="F904" s="1"/>
      <c r="G904" s="1"/>
      <c r="H904" s="1"/>
      <c r="I904" s="1"/>
      <c r="J904" s="1"/>
      <c r="K904" s="1"/>
      <c r="L904" s="1"/>
      <c r="M904" s="1"/>
      <c r="N904" s="1"/>
      <c r="O904" s="1"/>
      <c r="P904" s="1"/>
      <c r="Q904" s="1"/>
      <c r="R904" s="1"/>
      <c r="S904" s="1"/>
      <c r="T904" s="1"/>
      <c r="U904" s="1"/>
    </row>
    <row r="905" spans="1:21" ht="9.75" customHeight="1">
      <c r="A905" s="1"/>
      <c r="B905" s="1"/>
      <c r="C905" s="1"/>
      <c r="D905" s="1"/>
      <c r="E905" s="1"/>
      <c r="F905" s="1"/>
      <c r="G905" s="1"/>
      <c r="H905" s="1"/>
      <c r="I905" s="1"/>
      <c r="J905" s="1"/>
      <c r="K905" s="1"/>
      <c r="L905" s="1"/>
      <c r="M905" s="1"/>
      <c r="N905" s="1"/>
      <c r="O905" s="1"/>
      <c r="P905" s="1"/>
      <c r="Q905" s="1"/>
      <c r="R905" s="1"/>
      <c r="S905" s="1"/>
      <c r="T905" s="1"/>
      <c r="U905" s="1"/>
    </row>
    <row r="906" spans="1:21" ht="9.75" customHeight="1">
      <c r="A906" s="1"/>
      <c r="B906" s="1"/>
      <c r="C906" s="1"/>
      <c r="D906" s="1"/>
      <c r="E906" s="1"/>
      <c r="F906" s="1"/>
      <c r="G906" s="1"/>
      <c r="H906" s="1"/>
      <c r="I906" s="1"/>
      <c r="J906" s="1"/>
      <c r="K906" s="1"/>
      <c r="L906" s="1"/>
      <c r="M906" s="1"/>
      <c r="N906" s="1"/>
      <c r="O906" s="1"/>
      <c r="P906" s="1"/>
      <c r="Q906" s="1"/>
      <c r="R906" s="1"/>
      <c r="S906" s="1"/>
      <c r="T906" s="1"/>
      <c r="U906" s="1"/>
    </row>
    <row r="907" spans="1:21" ht="9.75" customHeight="1">
      <c r="A907" s="1"/>
      <c r="B907" s="1"/>
      <c r="C907" s="1"/>
      <c r="D907" s="1"/>
      <c r="E907" s="1"/>
      <c r="F907" s="1"/>
      <c r="G907" s="1"/>
      <c r="H907" s="1"/>
      <c r="I907" s="1"/>
      <c r="J907" s="1"/>
      <c r="K907" s="1"/>
      <c r="L907" s="1"/>
      <c r="M907" s="1"/>
      <c r="N907" s="1"/>
      <c r="O907" s="1"/>
      <c r="P907" s="1"/>
      <c r="Q907" s="1"/>
      <c r="R907" s="1"/>
      <c r="S907" s="1"/>
      <c r="T907" s="1"/>
      <c r="U907" s="1"/>
    </row>
    <row r="908" spans="1:21" ht="9.75" customHeight="1">
      <c r="A908" s="1"/>
      <c r="B908" s="1"/>
      <c r="C908" s="1"/>
      <c r="D908" s="1"/>
      <c r="E908" s="1"/>
      <c r="F908" s="1"/>
      <c r="G908" s="1"/>
      <c r="H908" s="1"/>
      <c r="I908" s="1"/>
      <c r="J908" s="1"/>
      <c r="K908" s="1"/>
      <c r="L908" s="1"/>
      <c r="M908" s="1"/>
      <c r="N908" s="1"/>
      <c r="O908" s="1"/>
      <c r="P908" s="1"/>
      <c r="Q908" s="1"/>
      <c r="R908" s="1"/>
      <c r="S908" s="1"/>
      <c r="T908" s="1"/>
      <c r="U908" s="1"/>
    </row>
    <row r="909" spans="1:21" ht="9.75" customHeight="1">
      <c r="A909" s="1"/>
      <c r="B909" s="1"/>
      <c r="C909" s="1"/>
      <c r="D909" s="1"/>
      <c r="E909" s="1"/>
      <c r="F909" s="1"/>
      <c r="G909" s="1"/>
      <c r="H909" s="1"/>
      <c r="I909" s="1"/>
      <c r="J909" s="1"/>
      <c r="K909" s="1"/>
      <c r="L909" s="1"/>
      <c r="M909" s="1"/>
      <c r="N909" s="1"/>
      <c r="O909" s="1"/>
      <c r="P909" s="1"/>
      <c r="Q909" s="1"/>
      <c r="R909" s="1"/>
      <c r="S909" s="1"/>
      <c r="T909" s="1"/>
      <c r="U909" s="1"/>
    </row>
    <row r="910" spans="1:21" ht="9.75" customHeight="1">
      <c r="A910" s="1"/>
      <c r="B910" s="1"/>
      <c r="C910" s="1"/>
      <c r="D910" s="1"/>
      <c r="E910" s="1"/>
      <c r="F910" s="1"/>
      <c r="G910" s="1"/>
      <c r="H910" s="1"/>
      <c r="I910" s="1"/>
      <c r="J910" s="1"/>
      <c r="K910" s="1"/>
      <c r="L910" s="1"/>
      <c r="M910" s="1"/>
      <c r="N910" s="1"/>
      <c r="O910" s="1"/>
      <c r="P910" s="1"/>
      <c r="Q910" s="1"/>
      <c r="R910" s="1"/>
      <c r="S910" s="1"/>
      <c r="T910" s="1"/>
      <c r="U910" s="1"/>
    </row>
    <row r="911" spans="1:21" ht="9.75" customHeight="1">
      <c r="A911" s="1"/>
      <c r="B911" s="1"/>
      <c r="C911" s="1"/>
      <c r="D911" s="1"/>
      <c r="E911" s="1"/>
      <c r="F911" s="1"/>
      <c r="G911" s="1"/>
      <c r="H911" s="1"/>
      <c r="I911" s="1"/>
      <c r="J911" s="1"/>
      <c r="K911" s="1"/>
      <c r="L911" s="1"/>
      <c r="M911" s="1"/>
      <c r="N911" s="1"/>
      <c r="O911" s="1"/>
      <c r="P911" s="1"/>
      <c r="Q911" s="1"/>
      <c r="R911" s="1"/>
      <c r="S911" s="1"/>
      <c r="T911" s="1"/>
      <c r="U911" s="1"/>
    </row>
    <row r="912" spans="1:21" ht="9.75" customHeight="1">
      <c r="A912" s="1"/>
      <c r="B912" s="1"/>
      <c r="C912" s="1"/>
      <c r="D912" s="1"/>
      <c r="E912" s="1"/>
      <c r="F912" s="1"/>
      <c r="G912" s="1"/>
      <c r="H912" s="1"/>
      <c r="I912" s="1"/>
      <c r="J912" s="1"/>
      <c r="K912" s="1"/>
      <c r="L912" s="1"/>
      <c r="M912" s="1"/>
      <c r="N912" s="1"/>
      <c r="O912" s="1"/>
      <c r="P912" s="1"/>
      <c r="Q912" s="1"/>
      <c r="R912" s="1"/>
      <c r="S912" s="1"/>
      <c r="T912" s="1"/>
      <c r="U912" s="1"/>
    </row>
    <row r="913" spans="1:21" ht="9.75" customHeight="1">
      <c r="A913" s="1"/>
      <c r="B913" s="1"/>
      <c r="C913" s="1"/>
      <c r="D913" s="1"/>
      <c r="E913" s="1"/>
      <c r="F913" s="1"/>
      <c r="G913" s="1"/>
      <c r="H913" s="1"/>
      <c r="I913" s="1"/>
      <c r="J913" s="1"/>
      <c r="K913" s="1"/>
      <c r="L913" s="1"/>
      <c r="M913" s="1"/>
      <c r="N913" s="1"/>
      <c r="O913" s="1"/>
      <c r="P913" s="1"/>
      <c r="Q913" s="1"/>
      <c r="R913" s="1"/>
      <c r="S913" s="1"/>
      <c r="T913" s="1"/>
      <c r="U913" s="1"/>
    </row>
    <row r="914" spans="1:21" ht="9.75" customHeight="1">
      <c r="A914" s="1"/>
      <c r="B914" s="1"/>
      <c r="C914" s="1"/>
      <c r="D914" s="1"/>
      <c r="E914" s="1"/>
      <c r="F914" s="1"/>
      <c r="G914" s="1"/>
      <c r="H914" s="1"/>
      <c r="I914" s="1"/>
      <c r="J914" s="1"/>
      <c r="K914" s="1"/>
      <c r="L914" s="1"/>
      <c r="M914" s="1"/>
      <c r="N914" s="1"/>
      <c r="O914" s="1"/>
      <c r="P914" s="1"/>
      <c r="Q914" s="1"/>
      <c r="R914" s="1"/>
      <c r="S914" s="1"/>
      <c r="T914" s="1"/>
      <c r="U914" s="1"/>
    </row>
    <row r="915" spans="1:21" ht="9.75" customHeight="1">
      <c r="A915" s="1"/>
      <c r="B915" s="1"/>
      <c r="C915" s="1"/>
      <c r="D915" s="1"/>
      <c r="E915" s="1"/>
      <c r="F915" s="1"/>
      <c r="G915" s="1"/>
      <c r="H915" s="1"/>
      <c r="I915" s="1"/>
      <c r="J915" s="1"/>
      <c r="K915" s="1"/>
      <c r="L915" s="1"/>
      <c r="M915" s="1"/>
      <c r="N915" s="1"/>
      <c r="O915" s="1"/>
      <c r="P915" s="1"/>
      <c r="Q915" s="1"/>
      <c r="R915" s="1"/>
      <c r="S915" s="1"/>
      <c r="T915" s="1"/>
      <c r="U915" s="1"/>
    </row>
    <row r="916" spans="1:21" ht="9.75" customHeight="1">
      <c r="A916" s="1"/>
      <c r="B916" s="1"/>
      <c r="C916" s="1"/>
      <c r="D916" s="1"/>
      <c r="E916" s="1"/>
      <c r="F916" s="1"/>
      <c r="G916" s="1"/>
      <c r="H916" s="1"/>
      <c r="I916" s="1"/>
      <c r="J916" s="1"/>
      <c r="K916" s="1"/>
      <c r="L916" s="1"/>
      <c r="M916" s="1"/>
      <c r="N916" s="1"/>
      <c r="O916" s="1"/>
      <c r="P916" s="1"/>
      <c r="Q916" s="1"/>
      <c r="R916" s="1"/>
      <c r="S916" s="1"/>
      <c r="T916" s="1"/>
      <c r="U916" s="1"/>
    </row>
    <row r="917" spans="1:21" ht="9.75" customHeight="1">
      <c r="A917" s="1"/>
      <c r="B917" s="1"/>
      <c r="C917" s="1"/>
      <c r="D917" s="1"/>
      <c r="E917" s="1"/>
      <c r="F917" s="1"/>
      <c r="G917" s="1"/>
      <c r="H917" s="1"/>
      <c r="I917" s="1"/>
      <c r="J917" s="1"/>
      <c r="K917" s="1"/>
      <c r="L917" s="1"/>
      <c r="M917" s="1"/>
      <c r="N917" s="1"/>
      <c r="O917" s="1"/>
      <c r="P917" s="1"/>
      <c r="Q917" s="1"/>
      <c r="R917" s="1"/>
      <c r="S917" s="1"/>
      <c r="T917" s="1"/>
      <c r="U917" s="1"/>
    </row>
    <row r="918" spans="1:21" ht="9.75" customHeight="1">
      <c r="A918" s="1"/>
      <c r="B918" s="1"/>
      <c r="C918" s="1"/>
      <c r="D918" s="1"/>
      <c r="E918" s="1"/>
      <c r="F918" s="1"/>
      <c r="G918" s="1"/>
      <c r="H918" s="1"/>
      <c r="I918" s="1"/>
      <c r="J918" s="1"/>
      <c r="K918" s="1"/>
      <c r="L918" s="1"/>
      <c r="M918" s="1"/>
      <c r="N918" s="1"/>
      <c r="O918" s="1"/>
      <c r="P918" s="1"/>
      <c r="Q918" s="1"/>
      <c r="R918" s="1"/>
      <c r="S918" s="1"/>
      <c r="T918" s="1"/>
      <c r="U918" s="1"/>
    </row>
    <row r="919" spans="1:21" ht="9.75" customHeight="1">
      <c r="A919" s="1"/>
      <c r="B919" s="1"/>
      <c r="C919" s="1"/>
      <c r="D919" s="1"/>
      <c r="E919" s="1"/>
      <c r="F919" s="1"/>
      <c r="G919" s="1"/>
      <c r="H919" s="1"/>
      <c r="I919" s="1"/>
      <c r="J919" s="1"/>
      <c r="K919" s="1"/>
      <c r="L919" s="1"/>
      <c r="M919" s="1"/>
      <c r="N919" s="1"/>
      <c r="O919" s="1"/>
      <c r="P919" s="1"/>
      <c r="Q919" s="1"/>
      <c r="R919" s="1"/>
      <c r="S919" s="1"/>
      <c r="T919" s="1"/>
      <c r="U919" s="1"/>
    </row>
    <row r="920" spans="1:21" ht="9.75" customHeight="1">
      <c r="A920" s="1"/>
      <c r="B920" s="1"/>
      <c r="C920" s="1"/>
      <c r="D920" s="1"/>
      <c r="E920" s="1"/>
      <c r="F920" s="1"/>
      <c r="G920" s="1"/>
      <c r="H920" s="1"/>
      <c r="I920" s="1"/>
      <c r="J920" s="1"/>
      <c r="K920" s="1"/>
      <c r="L920" s="1"/>
      <c r="M920" s="1"/>
      <c r="N920" s="1"/>
      <c r="O920" s="1"/>
      <c r="P920" s="1"/>
      <c r="Q920" s="1"/>
      <c r="R920" s="1"/>
      <c r="S920" s="1"/>
      <c r="T920" s="1"/>
      <c r="U920" s="1"/>
    </row>
    <row r="921" spans="1:21" ht="9.75" customHeight="1">
      <c r="A921" s="1"/>
      <c r="B921" s="1"/>
      <c r="C921" s="1"/>
      <c r="D921" s="1"/>
      <c r="E921" s="1"/>
      <c r="F921" s="1"/>
      <c r="G921" s="1"/>
      <c r="H921" s="1"/>
      <c r="I921" s="1"/>
      <c r="J921" s="1"/>
      <c r="K921" s="1"/>
      <c r="L921" s="1"/>
      <c r="M921" s="1"/>
      <c r="N921" s="1"/>
      <c r="O921" s="1"/>
      <c r="P921" s="1"/>
      <c r="Q921" s="1"/>
      <c r="R921" s="1"/>
      <c r="S921" s="1"/>
      <c r="T921" s="1"/>
      <c r="U921" s="1"/>
    </row>
    <row r="922" spans="1:21" ht="9.75" customHeight="1">
      <c r="A922" s="1"/>
      <c r="B922" s="1"/>
      <c r="C922" s="1"/>
      <c r="D922" s="1"/>
      <c r="E922" s="1"/>
      <c r="F922" s="1"/>
      <c r="G922" s="1"/>
      <c r="H922" s="1"/>
      <c r="I922" s="1"/>
      <c r="J922" s="1"/>
      <c r="K922" s="1"/>
      <c r="L922" s="1"/>
      <c r="M922" s="1"/>
      <c r="N922" s="1"/>
      <c r="O922" s="1"/>
      <c r="P922" s="1"/>
      <c r="Q922" s="1"/>
      <c r="R922" s="1"/>
      <c r="S922" s="1"/>
      <c r="T922" s="1"/>
      <c r="U922" s="1"/>
    </row>
    <row r="923" spans="1:21" ht="9.75" customHeight="1">
      <c r="A923" s="1"/>
      <c r="B923" s="1"/>
      <c r="C923" s="1"/>
      <c r="D923" s="1"/>
      <c r="E923" s="1"/>
      <c r="F923" s="1"/>
      <c r="G923" s="1"/>
      <c r="H923" s="1"/>
      <c r="I923" s="1"/>
      <c r="J923" s="1"/>
      <c r="K923" s="1"/>
      <c r="L923" s="1"/>
      <c r="M923" s="1"/>
      <c r="N923" s="1"/>
      <c r="O923" s="1"/>
      <c r="P923" s="1"/>
      <c r="Q923" s="1"/>
      <c r="R923" s="1"/>
      <c r="S923" s="1"/>
      <c r="T923" s="1"/>
      <c r="U923" s="1"/>
    </row>
    <row r="924" spans="1:21" ht="9.75" customHeight="1">
      <c r="A924" s="1"/>
      <c r="B924" s="1"/>
      <c r="C924" s="1"/>
      <c r="D924" s="1"/>
      <c r="E924" s="1"/>
      <c r="F924" s="1"/>
      <c r="G924" s="1"/>
      <c r="H924" s="1"/>
      <c r="I924" s="1"/>
      <c r="J924" s="1"/>
      <c r="K924" s="1"/>
      <c r="L924" s="1"/>
      <c r="M924" s="1"/>
      <c r="N924" s="1"/>
      <c r="O924" s="1"/>
      <c r="P924" s="1"/>
      <c r="Q924" s="1"/>
      <c r="R924" s="1"/>
      <c r="S924" s="1"/>
      <c r="T924" s="1"/>
      <c r="U924" s="1"/>
    </row>
    <row r="925" spans="1:21" ht="9.75" customHeight="1">
      <c r="A925" s="1"/>
      <c r="B925" s="1"/>
      <c r="C925" s="1"/>
      <c r="D925" s="1"/>
      <c r="E925" s="1"/>
      <c r="F925" s="1"/>
      <c r="G925" s="1"/>
      <c r="H925" s="1"/>
      <c r="I925" s="1"/>
      <c r="J925" s="1"/>
      <c r="K925" s="1"/>
      <c r="L925" s="1"/>
      <c r="M925" s="1"/>
      <c r="N925" s="1"/>
      <c r="O925" s="1"/>
      <c r="P925" s="1"/>
      <c r="Q925" s="1"/>
      <c r="R925" s="1"/>
      <c r="S925" s="1"/>
      <c r="T925" s="1"/>
      <c r="U925" s="1"/>
    </row>
    <row r="926" spans="1:21" ht="9.75" customHeight="1">
      <c r="A926" s="1"/>
      <c r="B926" s="1"/>
      <c r="C926" s="1"/>
      <c r="D926" s="1"/>
      <c r="E926" s="1"/>
      <c r="F926" s="1"/>
      <c r="G926" s="1"/>
      <c r="H926" s="1"/>
      <c r="I926" s="1"/>
      <c r="J926" s="1"/>
      <c r="K926" s="1"/>
      <c r="L926" s="1"/>
      <c r="M926" s="1"/>
      <c r="N926" s="1"/>
      <c r="O926" s="1"/>
      <c r="P926" s="1"/>
      <c r="Q926" s="1"/>
      <c r="R926" s="1"/>
      <c r="S926" s="1"/>
      <c r="T926" s="1"/>
      <c r="U926" s="1"/>
    </row>
    <row r="927" spans="1:21" ht="9.75" customHeight="1">
      <c r="A927" s="1"/>
      <c r="B927" s="1"/>
      <c r="C927" s="1"/>
      <c r="D927" s="1"/>
      <c r="E927" s="1"/>
      <c r="F927" s="1"/>
      <c r="G927" s="1"/>
      <c r="H927" s="1"/>
      <c r="I927" s="1"/>
      <c r="J927" s="1"/>
      <c r="K927" s="1"/>
      <c r="L927" s="1"/>
      <c r="M927" s="1"/>
      <c r="N927" s="1"/>
      <c r="O927" s="1"/>
      <c r="P927" s="1"/>
      <c r="Q927" s="1"/>
      <c r="R927" s="1"/>
      <c r="S927" s="1"/>
      <c r="T927" s="1"/>
      <c r="U927" s="1"/>
    </row>
    <row r="928" spans="1:21" ht="9.75" customHeight="1">
      <c r="A928" s="1"/>
      <c r="B928" s="1"/>
      <c r="C928" s="1"/>
      <c r="D928" s="1"/>
      <c r="E928" s="1"/>
      <c r="F928" s="1"/>
      <c r="G928" s="1"/>
      <c r="H928" s="1"/>
      <c r="I928" s="1"/>
      <c r="J928" s="1"/>
      <c r="K928" s="1"/>
      <c r="L928" s="1"/>
      <c r="M928" s="1"/>
      <c r="N928" s="1"/>
      <c r="O928" s="1"/>
      <c r="P928" s="1"/>
      <c r="Q928" s="1"/>
      <c r="R928" s="1"/>
      <c r="S928" s="1"/>
      <c r="T928" s="1"/>
      <c r="U928" s="1"/>
    </row>
    <row r="929" spans="1:21" ht="9.75" customHeight="1">
      <c r="A929" s="1"/>
      <c r="B929" s="1"/>
      <c r="C929" s="1"/>
      <c r="D929" s="1"/>
      <c r="E929" s="1"/>
      <c r="F929" s="1"/>
      <c r="G929" s="1"/>
      <c r="H929" s="1"/>
      <c r="I929" s="1"/>
      <c r="J929" s="1"/>
      <c r="K929" s="1"/>
      <c r="L929" s="1"/>
      <c r="M929" s="1"/>
      <c r="N929" s="1"/>
      <c r="O929" s="1"/>
      <c r="P929" s="1"/>
      <c r="Q929" s="1"/>
      <c r="R929" s="1"/>
      <c r="S929" s="1"/>
      <c r="T929" s="1"/>
      <c r="U929" s="1"/>
    </row>
    <row r="930" spans="1:21" ht="9.75" customHeight="1">
      <c r="A930" s="1"/>
      <c r="B930" s="1"/>
      <c r="C930" s="1"/>
      <c r="D930" s="1"/>
      <c r="E930" s="1"/>
      <c r="F930" s="1"/>
      <c r="G930" s="1"/>
      <c r="H930" s="1"/>
      <c r="I930" s="1"/>
      <c r="J930" s="1"/>
      <c r="K930" s="1"/>
      <c r="L930" s="1"/>
      <c r="M930" s="1"/>
      <c r="N930" s="1"/>
      <c r="O930" s="1"/>
      <c r="P930" s="1"/>
      <c r="Q930" s="1"/>
      <c r="R930" s="1"/>
      <c r="S930" s="1"/>
      <c r="T930" s="1"/>
      <c r="U930" s="1"/>
    </row>
    <row r="931" spans="1:21" ht="9.75" customHeight="1">
      <c r="A931" s="1"/>
      <c r="B931" s="1"/>
      <c r="C931" s="1"/>
      <c r="D931" s="1"/>
      <c r="E931" s="1"/>
      <c r="F931" s="1"/>
      <c r="G931" s="1"/>
      <c r="H931" s="1"/>
      <c r="I931" s="1"/>
      <c r="J931" s="1"/>
      <c r="K931" s="1"/>
      <c r="L931" s="1"/>
      <c r="M931" s="1"/>
      <c r="N931" s="1"/>
      <c r="O931" s="1"/>
      <c r="P931" s="1"/>
      <c r="Q931" s="1"/>
      <c r="R931" s="1"/>
      <c r="S931" s="1"/>
      <c r="T931" s="1"/>
      <c r="U931" s="1"/>
    </row>
    <row r="932" spans="1:21" ht="9.75" customHeight="1">
      <c r="A932" s="1"/>
      <c r="B932" s="1"/>
      <c r="C932" s="1"/>
      <c r="D932" s="1"/>
      <c r="E932" s="1"/>
      <c r="F932" s="1"/>
      <c r="G932" s="1"/>
      <c r="H932" s="1"/>
      <c r="I932" s="1"/>
      <c r="J932" s="1"/>
      <c r="K932" s="1"/>
      <c r="L932" s="1"/>
      <c r="M932" s="1"/>
      <c r="N932" s="1"/>
      <c r="O932" s="1"/>
      <c r="P932" s="1"/>
      <c r="Q932" s="1"/>
      <c r="R932" s="1"/>
      <c r="S932" s="1"/>
      <c r="T932" s="1"/>
      <c r="U932" s="1"/>
    </row>
    <row r="933" spans="1:21" ht="9.75" customHeight="1">
      <c r="A933" s="1"/>
      <c r="B933" s="1"/>
      <c r="C933" s="1"/>
      <c r="D933" s="1"/>
      <c r="E933" s="1"/>
      <c r="F933" s="1"/>
      <c r="G933" s="1"/>
      <c r="H933" s="1"/>
      <c r="I933" s="1"/>
      <c r="J933" s="1"/>
      <c r="K933" s="1"/>
      <c r="L933" s="1"/>
      <c r="M933" s="1"/>
      <c r="N933" s="1"/>
      <c r="O933" s="1"/>
      <c r="P933" s="1"/>
      <c r="Q933" s="1"/>
      <c r="R933" s="1"/>
      <c r="S933" s="1"/>
      <c r="T933" s="1"/>
      <c r="U933" s="1"/>
    </row>
    <row r="934" spans="1:21" ht="9.75" customHeight="1">
      <c r="A934" s="1"/>
      <c r="B934" s="1"/>
      <c r="C934" s="1"/>
      <c r="D934" s="1"/>
      <c r="E934" s="1"/>
      <c r="F934" s="1"/>
      <c r="G934" s="1"/>
      <c r="H934" s="1"/>
      <c r="I934" s="1"/>
      <c r="J934" s="1"/>
      <c r="K934" s="1"/>
      <c r="L934" s="1"/>
      <c r="M934" s="1"/>
      <c r="N934" s="1"/>
      <c r="O934" s="1"/>
      <c r="P934" s="1"/>
      <c r="Q934" s="1"/>
      <c r="R934" s="1"/>
      <c r="S934" s="1"/>
      <c r="T934" s="1"/>
      <c r="U934" s="1"/>
    </row>
    <row r="935" spans="1:21" ht="9.75" customHeight="1">
      <c r="A935" s="1"/>
      <c r="B935" s="1"/>
      <c r="C935" s="1"/>
      <c r="D935" s="1"/>
      <c r="E935" s="1"/>
      <c r="F935" s="1"/>
      <c r="G935" s="1"/>
      <c r="H935" s="1"/>
      <c r="I935" s="1"/>
      <c r="J935" s="1"/>
      <c r="K935" s="1"/>
      <c r="L935" s="1"/>
      <c r="M935" s="1"/>
      <c r="N935" s="1"/>
      <c r="O935" s="1"/>
      <c r="P935" s="1"/>
      <c r="Q935" s="1"/>
      <c r="R935" s="1"/>
      <c r="S935" s="1"/>
      <c r="T935" s="1"/>
      <c r="U935" s="1"/>
    </row>
    <row r="936" spans="1:21" ht="9.75" customHeight="1">
      <c r="A936" s="1"/>
      <c r="B936" s="1"/>
      <c r="C936" s="1"/>
      <c r="D936" s="1"/>
      <c r="E936" s="1"/>
      <c r="F936" s="1"/>
      <c r="G936" s="1"/>
      <c r="H936" s="1"/>
      <c r="I936" s="1"/>
      <c r="J936" s="1"/>
      <c r="K936" s="1"/>
      <c r="L936" s="1"/>
      <c r="M936" s="1"/>
      <c r="N936" s="1"/>
      <c r="O936" s="1"/>
      <c r="P936" s="1"/>
      <c r="Q936" s="1"/>
      <c r="R936" s="1"/>
      <c r="S936" s="1"/>
      <c r="T936" s="1"/>
      <c r="U936" s="1"/>
    </row>
    <row r="937" spans="1:21" ht="9.75" customHeight="1">
      <c r="A937" s="1"/>
      <c r="B937" s="1"/>
      <c r="C937" s="1"/>
      <c r="D937" s="1"/>
      <c r="E937" s="1"/>
      <c r="F937" s="1"/>
      <c r="G937" s="1"/>
      <c r="H937" s="1"/>
      <c r="I937" s="1"/>
      <c r="J937" s="1"/>
      <c r="K937" s="1"/>
      <c r="L937" s="1"/>
      <c r="M937" s="1"/>
      <c r="N937" s="1"/>
      <c r="O937" s="1"/>
      <c r="P937" s="1"/>
      <c r="Q937" s="1"/>
      <c r="R937" s="1"/>
      <c r="S937" s="1"/>
      <c r="T937" s="1"/>
      <c r="U937" s="1"/>
    </row>
    <row r="938" spans="1:21" ht="9.75" customHeight="1">
      <c r="A938" s="1"/>
      <c r="B938" s="1"/>
      <c r="C938" s="1"/>
      <c r="D938" s="1"/>
      <c r="E938" s="1"/>
      <c r="F938" s="1"/>
      <c r="G938" s="1"/>
      <c r="H938" s="1"/>
      <c r="I938" s="1"/>
      <c r="J938" s="1"/>
      <c r="K938" s="1"/>
      <c r="L938" s="1"/>
      <c r="M938" s="1"/>
      <c r="N938" s="1"/>
      <c r="O938" s="1"/>
      <c r="P938" s="1"/>
      <c r="Q938" s="1"/>
      <c r="R938" s="1"/>
      <c r="S938" s="1"/>
      <c r="T938" s="1"/>
      <c r="U938" s="1"/>
    </row>
    <row r="939" spans="1:21" ht="9.75" customHeight="1">
      <c r="A939" s="1"/>
      <c r="B939" s="1"/>
      <c r="C939" s="1"/>
      <c r="D939" s="1"/>
      <c r="E939" s="1"/>
      <c r="F939" s="1"/>
      <c r="G939" s="1"/>
      <c r="H939" s="1"/>
      <c r="I939" s="1"/>
      <c r="J939" s="1"/>
      <c r="K939" s="1"/>
      <c r="L939" s="1"/>
      <c r="M939" s="1"/>
      <c r="N939" s="1"/>
      <c r="O939" s="1"/>
      <c r="P939" s="1"/>
      <c r="Q939" s="1"/>
      <c r="R939" s="1"/>
      <c r="S939" s="1"/>
      <c r="T939" s="1"/>
      <c r="U939" s="1"/>
    </row>
    <row r="940" spans="1:21" ht="9.75" customHeight="1">
      <c r="A940" s="1"/>
      <c r="B940" s="1"/>
      <c r="C940" s="1"/>
      <c r="D940" s="1"/>
      <c r="E940" s="1"/>
      <c r="F940" s="1"/>
      <c r="G940" s="1"/>
      <c r="H940" s="1"/>
      <c r="I940" s="1"/>
      <c r="J940" s="1"/>
      <c r="K940" s="1"/>
      <c r="L940" s="1"/>
      <c r="M940" s="1"/>
      <c r="N940" s="1"/>
      <c r="O940" s="1"/>
      <c r="P940" s="1"/>
      <c r="Q940" s="1"/>
      <c r="R940" s="1"/>
      <c r="S940" s="1"/>
      <c r="T940" s="1"/>
      <c r="U940" s="1"/>
    </row>
    <row r="941" spans="1:21" ht="9.75" customHeight="1">
      <c r="A941" s="1"/>
      <c r="B941" s="1"/>
      <c r="C941" s="1"/>
      <c r="D941" s="1"/>
      <c r="E941" s="1"/>
      <c r="F941" s="1"/>
      <c r="G941" s="1"/>
      <c r="H941" s="1"/>
      <c r="I941" s="1"/>
      <c r="J941" s="1"/>
      <c r="K941" s="1"/>
      <c r="L941" s="1"/>
      <c r="M941" s="1"/>
      <c r="N941" s="1"/>
      <c r="O941" s="1"/>
      <c r="P941" s="1"/>
      <c r="Q941" s="1"/>
      <c r="R941" s="1"/>
      <c r="S941" s="1"/>
      <c r="T941" s="1"/>
      <c r="U941" s="1"/>
    </row>
    <row r="942" spans="1:21" ht="9.75" customHeight="1">
      <c r="A942" s="1"/>
      <c r="B942" s="1"/>
      <c r="C942" s="1"/>
      <c r="D942" s="1"/>
      <c r="E942" s="1"/>
      <c r="F942" s="1"/>
      <c r="G942" s="1"/>
      <c r="H942" s="1"/>
      <c r="I942" s="1"/>
      <c r="J942" s="1"/>
      <c r="K942" s="1"/>
      <c r="L942" s="1"/>
      <c r="M942" s="1"/>
      <c r="N942" s="1"/>
      <c r="O942" s="1"/>
      <c r="P942" s="1"/>
      <c r="Q942" s="1"/>
      <c r="R942" s="1"/>
      <c r="S942" s="1"/>
      <c r="T942" s="1"/>
      <c r="U942" s="1"/>
    </row>
    <row r="943" spans="1:21" ht="9.75" customHeight="1">
      <c r="A943" s="1"/>
      <c r="B943" s="1"/>
      <c r="C943" s="1"/>
      <c r="D943" s="1"/>
      <c r="E943" s="1"/>
      <c r="F943" s="1"/>
      <c r="G943" s="1"/>
      <c r="H943" s="1"/>
      <c r="I943" s="1"/>
      <c r="J943" s="1"/>
      <c r="K943" s="1"/>
      <c r="L943" s="1"/>
      <c r="M943" s="1"/>
      <c r="N943" s="1"/>
      <c r="O943" s="1"/>
      <c r="P943" s="1"/>
      <c r="Q943" s="1"/>
      <c r="R943" s="1"/>
      <c r="S943" s="1"/>
      <c r="T943" s="1"/>
      <c r="U943" s="1"/>
    </row>
    <row r="944" spans="1:21" ht="9.75" customHeight="1">
      <c r="A944" s="1"/>
      <c r="B944" s="1"/>
      <c r="C944" s="1"/>
      <c r="D944" s="1"/>
      <c r="E944" s="1"/>
      <c r="F944" s="1"/>
      <c r="G944" s="1"/>
      <c r="H944" s="1"/>
      <c r="I944" s="1"/>
      <c r="J944" s="1"/>
      <c r="K944" s="1"/>
      <c r="L944" s="1"/>
      <c r="M944" s="1"/>
      <c r="N944" s="1"/>
      <c r="O944" s="1"/>
      <c r="P944" s="1"/>
      <c r="Q944" s="1"/>
      <c r="R944" s="1"/>
      <c r="S944" s="1"/>
      <c r="T944" s="1"/>
      <c r="U944" s="1"/>
    </row>
    <row r="945" spans="1:21" ht="9.75" customHeight="1">
      <c r="A945" s="1"/>
      <c r="B945" s="1"/>
      <c r="C945" s="1"/>
      <c r="D945" s="1"/>
      <c r="E945" s="1"/>
      <c r="F945" s="1"/>
      <c r="G945" s="1"/>
      <c r="H945" s="1"/>
      <c r="I945" s="1"/>
      <c r="J945" s="1"/>
      <c r="K945" s="1"/>
      <c r="L945" s="1"/>
      <c r="M945" s="1"/>
      <c r="N945" s="1"/>
      <c r="O945" s="1"/>
      <c r="P945" s="1"/>
      <c r="Q945" s="1"/>
      <c r="R945" s="1"/>
      <c r="S945" s="1"/>
      <c r="T945" s="1"/>
      <c r="U945" s="1"/>
    </row>
    <row r="946" spans="1:21" ht="9.75" customHeight="1">
      <c r="A946" s="1"/>
      <c r="B946" s="1"/>
      <c r="C946" s="1"/>
      <c r="D946" s="1"/>
      <c r="E946" s="1"/>
      <c r="F946" s="1"/>
      <c r="G946" s="1"/>
      <c r="H946" s="1"/>
      <c r="I946" s="1"/>
      <c r="J946" s="1"/>
      <c r="K946" s="1"/>
      <c r="L946" s="1"/>
      <c r="M946" s="1"/>
      <c r="N946" s="1"/>
      <c r="O946" s="1"/>
      <c r="P946" s="1"/>
      <c r="Q946" s="1"/>
      <c r="R946" s="1"/>
      <c r="S946" s="1"/>
      <c r="T946" s="1"/>
      <c r="U946" s="1"/>
    </row>
    <row r="947" spans="1:21" ht="9.75" customHeight="1">
      <c r="A947" s="1"/>
      <c r="B947" s="1"/>
      <c r="C947" s="1"/>
      <c r="D947" s="1"/>
      <c r="E947" s="1"/>
      <c r="F947" s="1"/>
      <c r="G947" s="1"/>
      <c r="H947" s="1"/>
      <c r="I947" s="1"/>
      <c r="J947" s="1"/>
      <c r="K947" s="1"/>
      <c r="L947" s="1"/>
      <c r="M947" s="1"/>
      <c r="N947" s="1"/>
      <c r="O947" s="1"/>
      <c r="P947" s="1"/>
      <c r="Q947" s="1"/>
      <c r="R947" s="1"/>
      <c r="S947" s="1"/>
      <c r="T947" s="1"/>
      <c r="U947" s="1"/>
    </row>
    <row r="948" spans="1:21" ht="9.75" customHeight="1">
      <c r="A948" s="1"/>
      <c r="B948" s="1"/>
      <c r="C948" s="1"/>
      <c r="D948" s="1"/>
      <c r="E948" s="1"/>
      <c r="F948" s="1"/>
      <c r="G948" s="1"/>
      <c r="H948" s="1"/>
      <c r="I948" s="1"/>
      <c r="J948" s="1"/>
      <c r="K948" s="1"/>
      <c r="L948" s="1"/>
      <c r="M948" s="1"/>
      <c r="N948" s="1"/>
      <c r="O948" s="1"/>
      <c r="P948" s="1"/>
      <c r="Q948" s="1"/>
      <c r="R948" s="1"/>
      <c r="S948" s="1"/>
      <c r="T948" s="1"/>
      <c r="U948" s="1"/>
    </row>
    <row r="949" spans="1:21" ht="9.75" customHeight="1">
      <c r="A949" s="1"/>
      <c r="B949" s="1"/>
      <c r="C949" s="1"/>
      <c r="D949" s="1"/>
      <c r="E949" s="1"/>
      <c r="F949" s="1"/>
      <c r="G949" s="1"/>
      <c r="H949" s="1"/>
      <c r="I949" s="1"/>
      <c r="J949" s="1"/>
      <c r="K949" s="1"/>
      <c r="L949" s="1"/>
      <c r="M949" s="1"/>
      <c r="N949" s="1"/>
      <c r="O949" s="1"/>
      <c r="P949" s="1"/>
      <c r="Q949" s="1"/>
      <c r="R949" s="1"/>
      <c r="S949" s="1"/>
      <c r="T949" s="1"/>
      <c r="U949" s="1"/>
    </row>
    <row r="950" spans="1:21" ht="9.75" customHeight="1">
      <c r="A950" s="1"/>
      <c r="B950" s="1"/>
      <c r="C950" s="1"/>
      <c r="D950" s="1"/>
      <c r="E950" s="1"/>
      <c r="F950" s="1"/>
      <c r="G950" s="1"/>
      <c r="H950" s="1"/>
      <c r="I950" s="1"/>
      <c r="J950" s="1"/>
      <c r="K950" s="1"/>
      <c r="L950" s="1"/>
      <c r="M950" s="1"/>
      <c r="N950" s="1"/>
      <c r="O950" s="1"/>
      <c r="P950" s="1"/>
      <c r="Q950" s="1"/>
      <c r="R950" s="1"/>
      <c r="S950" s="1"/>
      <c r="T950" s="1"/>
      <c r="U950" s="1"/>
    </row>
    <row r="951" spans="1:21" ht="9.75" customHeight="1">
      <c r="A951" s="1"/>
      <c r="B951" s="1"/>
      <c r="C951" s="1"/>
      <c r="D951" s="1"/>
      <c r="E951" s="1"/>
      <c r="F951" s="1"/>
      <c r="G951" s="1"/>
      <c r="H951" s="1"/>
      <c r="I951" s="1"/>
      <c r="J951" s="1"/>
      <c r="K951" s="1"/>
      <c r="L951" s="1"/>
      <c r="M951" s="1"/>
      <c r="N951" s="1"/>
      <c r="O951" s="1"/>
      <c r="P951" s="1"/>
      <c r="Q951" s="1"/>
      <c r="R951" s="1"/>
      <c r="S951" s="1"/>
      <c r="T951" s="1"/>
      <c r="U951" s="1"/>
    </row>
    <row r="952" spans="1:21" ht="9.75" customHeight="1">
      <c r="A952" s="1"/>
      <c r="B952" s="1"/>
      <c r="C952" s="1"/>
      <c r="D952" s="1"/>
      <c r="E952" s="1"/>
      <c r="F952" s="1"/>
      <c r="G952" s="1"/>
      <c r="H952" s="1"/>
      <c r="I952" s="1"/>
      <c r="J952" s="1"/>
      <c r="K952" s="1"/>
      <c r="L952" s="1"/>
      <c r="M952" s="1"/>
      <c r="N952" s="1"/>
      <c r="O952" s="1"/>
      <c r="P952" s="1"/>
      <c r="Q952" s="1"/>
      <c r="R952" s="1"/>
      <c r="S952" s="1"/>
      <c r="T952" s="1"/>
      <c r="U952" s="1"/>
    </row>
    <row r="953" spans="1:21" ht="9.75" customHeight="1">
      <c r="A953" s="1"/>
      <c r="B953" s="1"/>
      <c r="C953" s="1"/>
      <c r="D953" s="1"/>
      <c r="E953" s="1"/>
      <c r="F953" s="1"/>
      <c r="G953" s="1"/>
      <c r="H953" s="1"/>
      <c r="I953" s="1"/>
      <c r="J953" s="1"/>
      <c r="K953" s="1"/>
      <c r="L953" s="1"/>
      <c r="M953" s="1"/>
      <c r="N953" s="1"/>
      <c r="O953" s="1"/>
      <c r="P953" s="1"/>
      <c r="Q953" s="1"/>
      <c r="R953" s="1"/>
      <c r="S953" s="1"/>
      <c r="T953" s="1"/>
      <c r="U953" s="1"/>
    </row>
    <row r="954" spans="1:21" ht="9.75" customHeight="1">
      <c r="A954" s="1"/>
      <c r="B954" s="1"/>
      <c r="C954" s="1"/>
      <c r="D954" s="1"/>
      <c r="E954" s="1"/>
      <c r="F954" s="1"/>
      <c r="G954" s="1"/>
      <c r="H954" s="1"/>
      <c r="I954" s="1"/>
      <c r="J954" s="1"/>
      <c r="K954" s="1"/>
      <c r="L954" s="1"/>
      <c r="M954" s="1"/>
      <c r="N954" s="1"/>
      <c r="O954" s="1"/>
      <c r="P954" s="1"/>
      <c r="Q954" s="1"/>
      <c r="R954" s="1"/>
      <c r="S954" s="1"/>
      <c r="T954" s="1"/>
      <c r="U954" s="1"/>
    </row>
    <row r="955" spans="1:21" ht="9.75" customHeight="1">
      <c r="A955" s="1"/>
      <c r="B955" s="1"/>
      <c r="C955" s="1"/>
      <c r="D955" s="1"/>
      <c r="E955" s="1"/>
      <c r="F955" s="1"/>
      <c r="G955" s="1"/>
      <c r="H955" s="1"/>
      <c r="I955" s="1"/>
      <c r="J955" s="1"/>
      <c r="K955" s="1"/>
      <c r="L955" s="1"/>
      <c r="M955" s="1"/>
      <c r="N955" s="1"/>
      <c r="O955" s="1"/>
      <c r="P955" s="1"/>
      <c r="Q955" s="1"/>
      <c r="R955" s="1"/>
      <c r="S955" s="1"/>
      <c r="T955" s="1"/>
      <c r="U955" s="1"/>
    </row>
    <row r="956" spans="1:21" ht="9.75" customHeight="1">
      <c r="A956" s="1"/>
      <c r="B956" s="1"/>
      <c r="C956" s="1"/>
      <c r="D956" s="1"/>
      <c r="E956" s="1"/>
      <c r="F956" s="1"/>
      <c r="G956" s="1"/>
      <c r="H956" s="1"/>
      <c r="I956" s="1"/>
      <c r="J956" s="1"/>
      <c r="K956" s="1"/>
      <c r="L956" s="1"/>
      <c r="M956" s="1"/>
      <c r="N956" s="1"/>
      <c r="O956" s="1"/>
      <c r="P956" s="1"/>
      <c r="Q956" s="1"/>
      <c r="R956" s="1"/>
      <c r="S956" s="1"/>
      <c r="T956" s="1"/>
      <c r="U956" s="1"/>
    </row>
    <row r="957" spans="1:21" ht="9.75" customHeight="1">
      <c r="A957" s="1"/>
      <c r="B957" s="1"/>
      <c r="C957" s="1"/>
      <c r="D957" s="1"/>
      <c r="E957" s="1"/>
      <c r="F957" s="1"/>
      <c r="G957" s="1"/>
      <c r="H957" s="1"/>
      <c r="I957" s="1"/>
      <c r="J957" s="1"/>
      <c r="K957" s="1"/>
      <c r="L957" s="1"/>
      <c r="M957" s="1"/>
      <c r="N957" s="1"/>
      <c r="O957" s="1"/>
      <c r="P957" s="1"/>
      <c r="Q957" s="1"/>
      <c r="R957" s="1"/>
      <c r="S957" s="1"/>
      <c r="T957" s="1"/>
      <c r="U957" s="1"/>
    </row>
    <row r="958" spans="1:21" ht="9.75" customHeight="1">
      <c r="A958" s="1"/>
      <c r="B958" s="1"/>
      <c r="C958" s="1"/>
      <c r="D958" s="1"/>
      <c r="E958" s="1"/>
      <c r="F958" s="1"/>
      <c r="G958" s="1"/>
      <c r="H958" s="1"/>
      <c r="I958" s="1"/>
      <c r="J958" s="1"/>
      <c r="K958" s="1"/>
      <c r="L958" s="1"/>
      <c r="M958" s="1"/>
      <c r="N958" s="1"/>
      <c r="O958" s="1"/>
      <c r="P958" s="1"/>
      <c r="Q958" s="1"/>
      <c r="R958" s="1"/>
      <c r="S958" s="1"/>
      <c r="T958" s="1"/>
      <c r="U958" s="1"/>
    </row>
    <row r="959" spans="1:21" ht="9.75" customHeight="1">
      <c r="A959" s="1"/>
      <c r="B959" s="1"/>
      <c r="C959" s="1"/>
      <c r="D959" s="1"/>
      <c r="E959" s="1"/>
      <c r="F959" s="1"/>
      <c r="G959" s="1"/>
      <c r="H959" s="1"/>
      <c r="I959" s="1"/>
      <c r="J959" s="1"/>
      <c r="K959" s="1"/>
      <c r="L959" s="1"/>
      <c r="M959" s="1"/>
      <c r="N959" s="1"/>
      <c r="O959" s="1"/>
      <c r="P959" s="1"/>
      <c r="Q959" s="1"/>
      <c r="R959" s="1"/>
      <c r="S959" s="1"/>
      <c r="T959" s="1"/>
      <c r="U959" s="1"/>
    </row>
    <row r="960" spans="1:21" ht="9.75" customHeight="1">
      <c r="A960" s="1"/>
      <c r="B960" s="1"/>
      <c r="C960" s="1"/>
      <c r="D960" s="1"/>
      <c r="E960" s="1"/>
      <c r="F960" s="1"/>
      <c r="G960" s="1"/>
      <c r="H960" s="1"/>
      <c r="I960" s="1"/>
      <c r="J960" s="1"/>
      <c r="K960" s="1"/>
      <c r="L960" s="1"/>
      <c r="M960" s="1"/>
      <c r="N960" s="1"/>
      <c r="O960" s="1"/>
      <c r="P960" s="1"/>
      <c r="Q960" s="1"/>
      <c r="R960" s="1"/>
      <c r="S960" s="1"/>
      <c r="T960" s="1"/>
      <c r="U960" s="1"/>
    </row>
    <row r="961" spans="1:21" ht="9.75" customHeight="1">
      <c r="A961" s="1"/>
      <c r="B961" s="1"/>
      <c r="C961" s="1"/>
      <c r="D961" s="1"/>
      <c r="E961" s="1"/>
      <c r="F961" s="1"/>
      <c r="G961" s="1"/>
      <c r="H961" s="1"/>
      <c r="I961" s="1"/>
      <c r="J961" s="1"/>
      <c r="K961" s="1"/>
      <c r="L961" s="1"/>
      <c r="M961" s="1"/>
      <c r="N961" s="1"/>
      <c r="O961" s="1"/>
      <c r="P961" s="1"/>
      <c r="Q961" s="1"/>
      <c r="R961" s="1"/>
      <c r="S961" s="1"/>
      <c r="T961" s="1"/>
      <c r="U961" s="1"/>
    </row>
    <row r="962" spans="1:21" ht="9.75" customHeight="1">
      <c r="A962" s="1"/>
      <c r="B962" s="1"/>
      <c r="C962" s="1"/>
      <c r="D962" s="1"/>
      <c r="E962" s="1"/>
      <c r="F962" s="1"/>
      <c r="G962" s="1"/>
      <c r="H962" s="1"/>
      <c r="I962" s="1"/>
      <c r="J962" s="1"/>
      <c r="K962" s="1"/>
      <c r="L962" s="1"/>
      <c r="M962" s="1"/>
      <c r="N962" s="1"/>
      <c r="O962" s="1"/>
      <c r="P962" s="1"/>
      <c r="Q962" s="1"/>
      <c r="R962" s="1"/>
      <c r="S962" s="1"/>
      <c r="T962" s="1"/>
      <c r="U962" s="1"/>
    </row>
    <row r="963" spans="1:21" ht="9.75" customHeight="1">
      <c r="A963" s="1"/>
      <c r="B963" s="1"/>
      <c r="C963" s="1"/>
      <c r="D963" s="1"/>
      <c r="E963" s="1"/>
      <c r="F963" s="1"/>
      <c r="G963" s="1"/>
      <c r="H963" s="1"/>
      <c r="I963" s="1"/>
      <c r="J963" s="1"/>
      <c r="K963" s="1"/>
      <c r="L963" s="1"/>
      <c r="M963" s="1"/>
      <c r="N963" s="1"/>
      <c r="O963" s="1"/>
      <c r="P963" s="1"/>
      <c r="Q963" s="1"/>
      <c r="R963" s="1"/>
      <c r="S963" s="1"/>
      <c r="T963" s="1"/>
      <c r="U963" s="1"/>
    </row>
    <row r="964" spans="1:21" ht="9.75" customHeight="1">
      <c r="A964" s="1"/>
      <c r="B964" s="1"/>
      <c r="C964" s="1"/>
      <c r="D964" s="1"/>
      <c r="E964" s="1"/>
      <c r="F964" s="1"/>
      <c r="G964" s="1"/>
      <c r="H964" s="1"/>
      <c r="I964" s="1"/>
      <c r="J964" s="1"/>
      <c r="K964" s="1"/>
      <c r="L964" s="1"/>
      <c r="M964" s="1"/>
      <c r="N964" s="1"/>
      <c r="O964" s="1"/>
      <c r="P964" s="1"/>
      <c r="Q964" s="1"/>
      <c r="R964" s="1"/>
      <c r="S964" s="1"/>
      <c r="T964" s="1"/>
      <c r="U964" s="1"/>
    </row>
    <row r="965" spans="1:21" ht="9.75" customHeight="1">
      <c r="A965" s="1"/>
      <c r="B965" s="1"/>
      <c r="C965" s="1"/>
      <c r="D965" s="1"/>
      <c r="E965" s="1"/>
      <c r="F965" s="1"/>
      <c r="G965" s="1"/>
      <c r="H965" s="1"/>
      <c r="I965" s="1"/>
      <c r="J965" s="1"/>
      <c r="K965" s="1"/>
      <c r="L965" s="1"/>
      <c r="M965" s="1"/>
      <c r="N965" s="1"/>
      <c r="O965" s="1"/>
      <c r="P965" s="1"/>
      <c r="Q965" s="1"/>
      <c r="R965" s="1"/>
      <c r="S965" s="1"/>
      <c r="T965" s="1"/>
      <c r="U965" s="1"/>
    </row>
    <row r="966" spans="1:21" ht="9.75" customHeight="1">
      <c r="A966" s="1"/>
      <c r="B966" s="1"/>
      <c r="C966" s="1"/>
      <c r="D966" s="1"/>
      <c r="E966" s="1"/>
      <c r="F966" s="1"/>
      <c r="G966" s="1"/>
      <c r="H966" s="1"/>
      <c r="I966" s="1"/>
      <c r="J966" s="1"/>
      <c r="K966" s="1"/>
      <c r="L966" s="1"/>
      <c r="M966" s="1"/>
      <c r="N966" s="1"/>
      <c r="O966" s="1"/>
      <c r="P966" s="1"/>
      <c r="Q966" s="1"/>
      <c r="R966" s="1"/>
      <c r="S966" s="1"/>
      <c r="T966" s="1"/>
      <c r="U966" s="1"/>
    </row>
    <row r="967" spans="1:21" ht="9.75" customHeight="1">
      <c r="A967" s="1"/>
      <c r="B967" s="1"/>
      <c r="C967" s="1"/>
      <c r="D967" s="1"/>
      <c r="E967" s="1"/>
      <c r="F967" s="1"/>
      <c r="G967" s="1"/>
      <c r="H967" s="1"/>
      <c r="I967" s="1"/>
      <c r="J967" s="1"/>
      <c r="K967" s="1"/>
      <c r="L967" s="1"/>
      <c r="M967" s="1"/>
      <c r="N967" s="1"/>
      <c r="O967" s="1"/>
      <c r="P967" s="1"/>
      <c r="Q967" s="1"/>
      <c r="R967" s="1"/>
      <c r="S967" s="1"/>
      <c r="T967" s="1"/>
      <c r="U967" s="1"/>
    </row>
    <row r="968" spans="1:21" ht="9.75" customHeight="1">
      <c r="A968" s="1"/>
      <c r="B968" s="1"/>
      <c r="C968" s="1"/>
      <c r="D968" s="1"/>
      <c r="E968" s="1"/>
      <c r="F968" s="1"/>
      <c r="G968" s="1"/>
      <c r="H968" s="1"/>
      <c r="I968" s="1"/>
      <c r="J968" s="1"/>
      <c r="K968" s="1"/>
      <c r="L968" s="1"/>
      <c r="M968" s="1"/>
      <c r="N968" s="1"/>
      <c r="O968" s="1"/>
      <c r="P968" s="1"/>
      <c r="Q968" s="1"/>
      <c r="R968" s="1"/>
      <c r="S968" s="1"/>
      <c r="T968" s="1"/>
      <c r="U968" s="1"/>
    </row>
    <row r="969" spans="1:21" ht="9.75" customHeight="1">
      <c r="A969" s="1"/>
      <c r="B969" s="1"/>
      <c r="C969" s="1"/>
      <c r="D969" s="1"/>
      <c r="E969" s="1"/>
      <c r="F969" s="1"/>
      <c r="G969" s="1"/>
      <c r="H969" s="1"/>
      <c r="I969" s="1"/>
      <c r="J969" s="1"/>
      <c r="K969" s="1"/>
      <c r="L969" s="1"/>
      <c r="M969" s="1"/>
      <c r="N969" s="1"/>
      <c r="O969" s="1"/>
      <c r="P969" s="1"/>
      <c r="Q969" s="1"/>
      <c r="R969" s="1"/>
      <c r="S969" s="1"/>
      <c r="T969" s="1"/>
      <c r="U969" s="1"/>
    </row>
    <row r="970" spans="1:21" ht="9.75" customHeight="1">
      <c r="A970" s="1"/>
      <c r="B970" s="1"/>
      <c r="C970" s="1"/>
      <c r="D970" s="1"/>
      <c r="E970" s="1"/>
      <c r="F970" s="1"/>
      <c r="G970" s="1"/>
      <c r="H970" s="1"/>
      <c r="I970" s="1"/>
      <c r="J970" s="1"/>
      <c r="K970" s="1"/>
      <c r="L970" s="1"/>
      <c r="M970" s="1"/>
      <c r="N970" s="1"/>
      <c r="O970" s="1"/>
      <c r="P970" s="1"/>
      <c r="Q970" s="1"/>
      <c r="R970" s="1"/>
      <c r="S970" s="1"/>
      <c r="T970" s="1"/>
      <c r="U970" s="1"/>
    </row>
    <row r="971" spans="1:21" ht="9.75" customHeight="1">
      <c r="A971" s="1"/>
      <c r="B971" s="1"/>
      <c r="C971" s="1"/>
      <c r="D971" s="1"/>
      <c r="E971" s="1"/>
      <c r="F971" s="1"/>
      <c r="G971" s="1"/>
      <c r="H971" s="1"/>
      <c r="I971" s="1"/>
      <c r="J971" s="1"/>
      <c r="K971" s="1"/>
      <c r="L971" s="1"/>
      <c r="M971" s="1"/>
      <c r="N971" s="1"/>
      <c r="O971" s="1"/>
      <c r="P971" s="1"/>
      <c r="Q971" s="1"/>
      <c r="R971" s="1"/>
      <c r="S971" s="1"/>
      <c r="T971" s="1"/>
      <c r="U971" s="1"/>
    </row>
    <row r="972" spans="1:21" ht="9.75" customHeight="1">
      <c r="A972" s="1"/>
      <c r="B972" s="1"/>
      <c r="C972" s="1"/>
      <c r="D972" s="1"/>
      <c r="E972" s="1"/>
      <c r="F972" s="1"/>
      <c r="G972" s="1"/>
      <c r="H972" s="1"/>
      <c r="I972" s="1"/>
      <c r="J972" s="1"/>
      <c r="K972" s="1"/>
      <c r="L972" s="1"/>
      <c r="M972" s="1"/>
      <c r="N972" s="1"/>
      <c r="O972" s="1"/>
      <c r="P972" s="1"/>
      <c r="Q972" s="1"/>
      <c r="R972" s="1"/>
      <c r="S972" s="1"/>
      <c r="T972" s="1"/>
      <c r="U972" s="1"/>
    </row>
    <row r="973" spans="1:21" ht="9.75" customHeight="1">
      <c r="A973" s="1"/>
      <c r="B973" s="1"/>
      <c r="C973" s="1"/>
      <c r="D973" s="1"/>
      <c r="E973" s="1"/>
      <c r="F973" s="1"/>
      <c r="G973" s="1"/>
      <c r="H973" s="1"/>
      <c r="I973" s="1"/>
      <c r="J973" s="1"/>
      <c r="K973" s="1"/>
      <c r="L973" s="1"/>
      <c r="M973" s="1"/>
      <c r="N973" s="1"/>
      <c r="O973" s="1"/>
      <c r="P973" s="1"/>
      <c r="Q973" s="1"/>
      <c r="R973" s="1"/>
      <c r="S973" s="1"/>
      <c r="T973" s="1"/>
      <c r="U973" s="1"/>
    </row>
    <row r="974" spans="1:21" ht="9.75" customHeight="1">
      <c r="A974" s="1"/>
      <c r="B974" s="1"/>
      <c r="C974" s="1"/>
      <c r="D974" s="1"/>
      <c r="E974" s="1"/>
      <c r="F974" s="1"/>
      <c r="G974" s="1"/>
      <c r="H974" s="1"/>
      <c r="I974" s="1"/>
      <c r="J974" s="1"/>
      <c r="K974" s="1"/>
      <c r="L974" s="1"/>
      <c r="M974" s="1"/>
      <c r="N974" s="1"/>
      <c r="O974" s="1"/>
      <c r="P974" s="1"/>
      <c r="Q974" s="1"/>
      <c r="R974" s="1"/>
      <c r="S974" s="1"/>
      <c r="T974" s="1"/>
      <c r="U974" s="1"/>
    </row>
    <row r="975" spans="1:21" ht="9.75" customHeight="1">
      <c r="A975" s="1"/>
      <c r="B975" s="1"/>
      <c r="C975" s="1"/>
      <c r="D975" s="1"/>
      <c r="E975" s="1"/>
      <c r="F975" s="1"/>
      <c r="G975" s="1"/>
      <c r="H975" s="1"/>
      <c r="I975" s="1"/>
      <c r="J975" s="1"/>
      <c r="K975" s="1"/>
      <c r="L975" s="1"/>
      <c r="M975" s="1"/>
      <c r="N975" s="1"/>
      <c r="O975" s="1"/>
      <c r="P975" s="1"/>
      <c r="Q975" s="1"/>
      <c r="R975" s="1"/>
      <c r="S975" s="1"/>
      <c r="T975" s="1"/>
      <c r="U975" s="1"/>
    </row>
    <row r="976" spans="1:21" ht="9.75" customHeight="1">
      <c r="A976" s="1"/>
      <c r="B976" s="1"/>
      <c r="C976" s="1"/>
      <c r="D976" s="1"/>
      <c r="E976" s="1"/>
      <c r="F976" s="1"/>
      <c r="G976" s="1"/>
      <c r="H976" s="1"/>
      <c r="I976" s="1"/>
      <c r="J976" s="1"/>
      <c r="K976" s="1"/>
      <c r="L976" s="1"/>
      <c r="M976" s="1"/>
      <c r="N976" s="1"/>
      <c r="O976" s="1"/>
      <c r="P976" s="1"/>
      <c r="Q976" s="1"/>
      <c r="R976" s="1"/>
      <c r="S976" s="1"/>
      <c r="T976" s="1"/>
      <c r="U976" s="1"/>
    </row>
    <row r="977" spans="1:21" ht="9.75" customHeight="1">
      <c r="A977" s="1"/>
      <c r="B977" s="1"/>
      <c r="C977" s="1"/>
      <c r="D977" s="1"/>
      <c r="E977" s="1"/>
      <c r="F977" s="1"/>
      <c r="G977" s="1"/>
      <c r="H977" s="1"/>
      <c r="I977" s="1"/>
      <c r="J977" s="1"/>
      <c r="K977" s="1"/>
      <c r="L977" s="1"/>
      <c r="M977" s="1"/>
      <c r="N977" s="1"/>
      <c r="O977" s="1"/>
      <c r="P977" s="1"/>
      <c r="Q977" s="1"/>
      <c r="R977" s="1"/>
      <c r="S977" s="1"/>
      <c r="T977" s="1"/>
      <c r="U977" s="1"/>
    </row>
    <row r="978" spans="1:21" ht="9.75" customHeight="1">
      <c r="A978" s="1"/>
      <c r="B978" s="1"/>
      <c r="C978" s="1"/>
      <c r="D978" s="1"/>
      <c r="E978" s="1"/>
      <c r="F978" s="1"/>
      <c r="G978" s="1"/>
      <c r="H978" s="1"/>
      <c r="I978" s="1"/>
      <c r="J978" s="1"/>
      <c r="K978" s="1"/>
      <c r="L978" s="1"/>
      <c r="M978" s="1"/>
      <c r="N978" s="1"/>
      <c r="O978" s="1"/>
      <c r="P978" s="1"/>
      <c r="Q978" s="1"/>
      <c r="R978" s="1"/>
      <c r="S978" s="1"/>
      <c r="T978" s="1"/>
      <c r="U978" s="1"/>
    </row>
    <row r="979" spans="1:21" ht="9.75" customHeight="1">
      <c r="A979" s="1"/>
      <c r="B979" s="1"/>
      <c r="C979" s="1"/>
      <c r="D979" s="1"/>
      <c r="E979" s="1"/>
      <c r="F979" s="1"/>
      <c r="G979" s="1"/>
      <c r="H979" s="1"/>
      <c r="I979" s="1"/>
      <c r="J979" s="1"/>
      <c r="K979" s="1"/>
      <c r="L979" s="1"/>
      <c r="M979" s="1"/>
      <c r="N979" s="1"/>
      <c r="O979" s="1"/>
      <c r="P979" s="1"/>
      <c r="Q979" s="1"/>
      <c r="R979" s="1"/>
      <c r="S979" s="1"/>
      <c r="T979" s="1"/>
      <c r="U979" s="1"/>
    </row>
    <row r="980" spans="1:21" ht="9.75" customHeight="1">
      <c r="A980" s="1"/>
      <c r="B980" s="1"/>
      <c r="C980" s="1"/>
      <c r="D980" s="1"/>
      <c r="E980" s="1"/>
      <c r="F980" s="1"/>
      <c r="G980" s="1"/>
      <c r="H980" s="1"/>
      <c r="I980" s="1"/>
      <c r="J980" s="1"/>
      <c r="K980" s="1"/>
      <c r="L980" s="1"/>
      <c r="M980" s="1"/>
      <c r="N980" s="1"/>
      <c r="O980" s="1"/>
      <c r="P980" s="1"/>
      <c r="Q980" s="1"/>
      <c r="R980" s="1"/>
      <c r="S980" s="1"/>
      <c r="T980" s="1"/>
      <c r="U980" s="1"/>
    </row>
    <row r="981" spans="1:21" ht="9.75" customHeight="1">
      <c r="A981" s="1"/>
      <c r="B981" s="1"/>
      <c r="C981" s="1"/>
      <c r="D981" s="1"/>
      <c r="E981" s="1"/>
      <c r="F981" s="1"/>
      <c r="G981" s="1"/>
      <c r="H981" s="1"/>
      <c r="I981" s="1"/>
      <c r="J981" s="1"/>
      <c r="K981" s="1"/>
      <c r="L981" s="1"/>
      <c r="M981" s="1"/>
      <c r="N981" s="1"/>
      <c r="O981" s="1"/>
      <c r="P981" s="1"/>
      <c r="Q981" s="1"/>
      <c r="R981" s="1"/>
      <c r="S981" s="1"/>
      <c r="T981" s="1"/>
      <c r="U981" s="1"/>
    </row>
    <row r="982" spans="1:21" ht="9.75" customHeight="1">
      <c r="A982" s="1"/>
      <c r="B982" s="1"/>
      <c r="C982" s="1"/>
      <c r="D982" s="1"/>
      <c r="E982" s="1"/>
      <c r="F982" s="1"/>
      <c r="G982" s="1"/>
      <c r="H982" s="1"/>
      <c r="I982" s="1"/>
      <c r="J982" s="1"/>
      <c r="K982" s="1"/>
      <c r="L982" s="1"/>
      <c r="M982" s="1"/>
      <c r="N982" s="1"/>
      <c r="O982" s="1"/>
      <c r="P982" s="1"/>
      <c r="Q982" s="1"/>
      <c r="R982" s="1"/>
      <c r="S982" s="1"/>
      <c r="T982" s="1"/>
      <c r="U982" s="1"/>
    </row>
    <row r="983" spans="1:21" ht="9.75" customHeight="1">
      <c r="A983" s="1"/>
      <c r="B983" s="1"/>
      <c r="C983" s="1"/>
      <c r="D983" s="1"/>
      <c r="E983" s="1"/>
      <c r="F983" s="1"/>
      <c r="G983" s="1"/>
      <c r="H983" s="1"/>
      <c r="I983" s="1"/>
      <c r="J983" s="1"/>
      <c r="K983" s="1"/>
      <c r="L983" s="1"/>
      <c r="M983" s="1"/>
      <c r="N983" s="1"/>
      <c r="O983" s="1"/>
      <c r="P983" s="1"/>
      <c r="Q983" s="1"/>
      <c r="R983" s="1"/>
      <c r="S983" s="1"/>
      <c r="T983" s="1"/>
      <c r="U983" s="1"/>
    </row>
    <row r="984" spans="1:21" ht="9.75" customHeight="1">
      <c r="A984" s="1"/>
      <c r="B984" s="1"/>
      <c r="C984" s="1"/>
      <c r="D984" s="1"/>
      <c r="E984" s="1"/>
      <c r="F984" s="1"/>
      <c r="G984" s="1"/>
      <c r="H984" s="1"/>
      <c r="I984" s="1"/>
      <c r="J984" s="1"/>
      <c r="K984" s="1"/>
      <c r="L984" s="1"/>
      <c r="M984" s="1"/>
      <c r="N984" s="1"/>
      <c r="O984" s="1"/>
      <c r="P984" s="1"/>
      <c r="Q984" s="1"/>
      <c r="R984" s="1"/>
      <c r="S984" s="1"/>
      <c r="T984" s="1"/>
      <c r="U984" s="1"/>
    </row>
    <row r="985" spans="1:21" ht="9.75" customHeight="1">
      <c r="A985" s="1"/>
      <c r="B985" s="1"/>
      <c r="C985" s="1"/>
      <c r="D985" s="1"/>
      <c r="E985" s="1"/>
      <c r="F985" s="1"/>
      <c r="G985" s="1"/>
      <c r="H985" s="1"/>
      <c r="I985" s="1"/>
      <c r="J985" s="1"/>
      <c r="K985" s="1"/>
      <c r="L985" s="1"/>
      <c r="M985" s="1"/>
      <c r="N985" s="1"/>
      <c r="O985" s="1"/>
      <c r="P985" s="1"/>
      <c r="Q985" s="1"/>
      <c r="R985" s="1"/>
      <c r="S985" s="1"/>
      <c r="T985" s="1"/>
      <c r="U985" s="1"/>
    </row>
    <row r="986" spans="1:21" ht="9.75" customHeight="1">
      <c r="A986" s="1"/>
      <c r="B986" s="1"/>
      <c r="C986" s="1"/>
      <c r="D986" s="1"/>
      <c r="E986" s="1"/>
      <c r="F986" s="1"/>
      <c r="G986" s="1"/>
      <c r="H986" s="1"/>
      <c r="I986" s="1"/>
      <c r="J986" s="1"/>
      <c r="K986" s="1"/>
      <c r="L986" s="1"/>
      <c r="M986" s="1"/>
      <c r="N986" s="1"/>
      <c r="O986" s="1"/>
      <c r="P986" s="1"/>
      <c r="Q986" s="1"/>
      <c r="R986" s="1"/>
      <c r="S986" s="1"/>
      <c r="T986" s="1"/>
      <c r="U986" s="1"/>
    </row>
    <row r="987" spans="1:21" ht="9.75" customHeight="1">
      <c r="A987" s="1"/>
      <c r="B987" s="1"/>
      <c r="C987" s="1"/>
      <c r="D987" s="1"/>
      <c r="E987" s="1"/>
      <c r="F987" s="1"/>
      <c r="G987" s="1"/>
      <c r="H987" s="1"/>
      <c r="I987" s="1"/>
      <c r="J987" s="1"/>
      <c r="K987" s="1"/>
      <c r="L987" s="1"/>
      <c r="M987" s="1"/>
      <c r="N987" s="1"/>
      <c r="O987" s="1"/>
      <c r="P987" s="1"/>
      <c r="Q987" s="1"/>
      <c r="R987" s="1"/>
      <c r="S987" s="1"/>
      <c r="T987" s="1"/>
      <c r="U987" s="1"/>
    </row>
    <row r="988" spans="1:21" ht="9.75" customHeight="1">
      <c r="A988" s="1"/>
      <c r="B988" s="1"/>
      <c r="C988" s="1"/>
      <c r="D988" s="1"/>
      <c r="E988" s="1"/>
      <c r="F988" s="1"/>
      <c r="G988" s="1"/>
      <c r="H988" s="1"/>
      <c r="I988" s="1"/>
      <c r="J988" s="1"/>
      <c r="K988" s="1"/>
      <c r="L988" s="1"/>
      <c r="M988" s="1"/>
      <c r="N988" s="1"/>
      <c r="O988" s="1"/>
      <c r="P988" s="1"/>
      <c r="Q988" s="1"/>
      <c r="R988" s="1"/>
      <c r="S988" s="1"/>
      <c r="T988" s="1"/>
      <c r="U988" s="1"/>
    </row>
    <row r="989" spans="1:21" ht="9.75" customHeight="1">
      <c r="A989" s="1"/>
      <c r="B989" s="1"/>
      <c r="C989" s="1"/>
      <c r="D989" s="1"/>
      <c r="E989" s="1"/>
      <c r="F989" s="1"/>
      <c r="G989" s="1"/>
      <c r="H989" s="1"/>
      <c r="I989" s="1"/>
      <c r="J989" s="1"/>
      <c r="K989" s="1"/>
      <c r="L989" s="1"/>
      <c r="M989" s="1"/>
      <c r="N989" s="1"/>
      <c r="O989" s="1"/>
      <c r="P989" s="1"/>
      <c r="Q989" s="1"/>
      <c r="R989" s="1"/>
      <c r="S989" s="1"/>
      <c r="T989" s="1"/>
      <c r="U989" s="1"/>
    </row>
    <row r="990" spans="1:21" ht="9.75" customHeight="1">
      <c r="A990" s="1"/>
      <c r="B990" s="1"/>
      <c r="C990" s="1"/>
      <c r="D990" s="1"/>
      <c r="E990" s="1"/>
      <c r="F990" s="1"/>
      <c r="G990" s="1"/>
      <c r="H990" s="1"/>
      <c r="I990" s="1"/>
      <c r="J990" s="1"/>
      <c r="K990" s="1"/>
      <c r="L990" s="1"/>
      <c r="M990" s="1"/>
      <c r="N990" s="1"/>
      <c r="O990" s="1"/>
      <c r="P990" s="1"/>
      <c r="Q990" s="1"/>
      <c r="R990" s="1"/>
      <c r="S990" s="1"/>
      <c r="T990" s="1"/>
      <c r="U990" s="1"/>
    </row>
    <row r="991" spans="1:21" ht="9.75" customHeight="1">
      <c r="A991" s="1"/>
      <c r="B991" s="1"/>
      <c r="C991" s="1"/>
      <c r="D991" s="1"/>
      <c r="E991" s="1"/>
      <c r="F991" s="1"/>
      <c r="G991" s="1"/>
      <c r="H991" s="1"/>
      <c r="I991" s="1"/>
      <c r="J991" s="1"/>
      <c r="K991" s="1"/>
      <c r="L991" s="1"/>
      <c r="M991" s="1"/>
      <c r="N991" s="1"/>
      <c r="O991" s="1"/>
      <c r="P991" s="1"/>
      <c r="Q991" s="1"/>
      <c r="R991" s="1"/>
      <c r="S991" s="1"/>
      <c r="T991" s="1"/>
      <c r="U991" s="1"/>
    </row>
    <row r="992" spans="1:21" ht="9.75" customHeight="1">
      <c r="A992" s="1"/>
      <c r="B992" s="1"/>
      <c r="C992" s="1"/>
      <c r="D992" s="1"/>
      <c r="E992" s="1"/>
      <c r="F992" s="1"/>
      <c r="G992" s="1"/>
      <c r="H992" s="1"/>
      <c r="I992" s="1"/>
      <c r="J992" s="1"/>
      <c r="K992" s="1"/>
      <c r="L992" s="1"/>
      <c r="M992" s="1"/>
      <c r="N992" s="1"/>
      <c r="O992" s="1"/>
      <c r="P992" s="1"/>
      <c r="Q992" s="1"/>
      <c r="R992" s="1"/>
      <c r="S992" s="1"/>
      <c r="T992" s="1"/>
      <c r="U992" s="1"/>
    </row>
    <row r="993" spans="1:21" ht="9.75" customHeight="1">
      <c r="A993" s="1"/>
      <c r="B993" s="1"/>
      <c r="C993" s="1"/>
      <c r="D993" s="1"/>
      <c r="E993" s="1"/>
      <c r="F993" s="1"/>
      <c r="G993" s="1"/>
      <c r="H993" s="1"/>
      <c r="I993" s="1"/>
      <c r="J993" s="1"/>
      <c r="K993" s="1"/>
      <c r="L993" s="1"/>
      <c r="M993" s="1"/>
      <c r="N993" s="1"/>
      <c r="O993" s="1"/>
      <c r="P993" s="1"/>
      <c r="Q993" s="1"/>
      <c r="R993" s="1"/>
      <c r="S993" s="1"/>
      <c r="T993" s="1"/>
      <c r="U993" s="1"/>
    </row>
    <row r="994" spans="1:21" ht="9.75" customHeight="1">
      <c r="A994" s="1"/>
      <c r="B994" s="1"/>
      <c r="C994" s="1"/>
      <c r="D994" s="1"/>
      <c r="E994" s="1"/>
      <c r="F994" s="1"/>
      <c r="G994" s="1"/>
      <c r="H994" s="1"/>
      <c r="I994" s="1"/>
      <c r="J994" s="1"/>
      <c r="K994" s="1"/>
      <c r="L994" s="1"/>
      <c r="M994" s="1"/>
      <c r="N994" s="1"/>
      <c r="O994" s="1"/>
      <c r="P994" s="1"/>
      <c r="Q994" s="1"/>
      <c r="R994" s="1"/>
      <c r="S994" s="1"/>
      <c r="T994" s="1"/>
      <c r="U994" s="1"/>
    </row>
    <row r="995" spans="1:21" ht="9.75" customHeight="1">
      <c r="A995" s="1"/>
      <c r="B995" s="1"/>
      <c r="C995" s="1"/>
      <c r="D995" s="1"/>
      <c r="E995" s="1"/>
      <c r="F995" s="1"/>
      <c r="G995" s="1"/>
      <c r="H995" s="1"/>
      <c r="I995" s="1"/>
      <c r="J995" s="1"/>
      <c r="K995" s="1"/>
      <c r="L995" s="1"/>
      <c r="M995" s="1"/>
      <c r="N995" s="1"/>
      <c r="O995" s="1"/>
      <c r="P995" s="1"/>
      <c r="Q995" s="1"/>
      <c r="R995" s="1"/>
      <c r="S995" s="1"/>
      <c r="T995" s="1"/>
      <c r="U995" s="1"/>
    </row>
    <row r="996" spans="1:21" ht="9.75" customHeight="1">
      <c r="A996" s="1"/>
      <c r="B996" s="1"/>
      <c r="C996" s="1"/>
      <c r="D996" s="1"/>
      <c r="E996" s="1"/>
      <c r="F996" s="1"/>
      <c r="G996" s="1"/>
      <c r="H996" s="1"/>
      <c r="I996" s="1"/>
      <c r="J996" s="1"/>
      <c r="K996" s="1"/>
      <c r="L996" s="1"/>
      <c r="M996" s="1"/>
      <c r="N996" s="1"/>
      <c r="O996" s="1"/>
      <c r="P996" s="1"/>
      <c r="Q996" s="1"/>
      <c r="R996" s="1"/>
      <c r="S996" s="1"/>
      <c r="T996" s="1"/>
      <c r="U996" s="1"/>
    </row>
    <row r="997" spans="1:21" ht="9.75" customHeight="1">
      <c r="A997" s="1"/>
      <c r="B997" s="1"/>
      <c r="C997" s="1"/>
      <c r="D997" s="1"/>
      <c r="E997" s="1"/>
      <c r="F997" s="1"/>
      <c r="G997" s="1"/>
      <c r="H997" s="1"/>
      <c r="I997" s="1"/>
      <c r="J997" s="1"/>
      <c r="K997" s="1"/>
      <c r="L997" s="1"/>
      <c r="M997" s="1"/>
      <c r="N997" s="1"/>
      <c r="O997" s="1"/>
      <c r="P997" s="1"/>
      <c r="Q997" s="1"/>
      <c r="R997" s="1"/>
      <c r="S997" s="1"/>
      <c r="T997" s="1"/>
      <c r="U997" s="1"/>
    </row>
    <row r="998" spans="1:21" ht="9.75" customHeight="1">
      <c r="A998" s="1"/>
      <c r="B998" s="1"/>
      <c r="C998" s="1"/>
      <c r="D998" s="1"/>
      <c r="E998" s="1"/>
      <c r="F998" s="1"/>
      <c r="G998" s="1"/>
      <c r="H998" s="1"/>
      <c r="I998" s="1"/>
      <c r="J998" s="1"/>
      <c r="K998" s="1"/>
      <c r="L998" s="1"/>
      <c r="M998" s="1"/>
      <c r="N998" s="1"/>
      <c r="O998" s="1"/>
      <c r="P998" s="1"/>
      <c r="Q998" s="1"/>
      <c r="R998" s="1"/>
      <c r="S998" s="1"/>
      <c r="T998" s="1"/>
      <c r="U998" s="1"/>
    </row>
    <row r="999" spans="1:21" ht="9.75" customHeight="1">
      <c r="A999" s="1"/>
      <c r="B999" s="1"/>
      <c r="C999" s="1"/>
      <c r="D999" s="1"/>
      <c r="E999" s="1"/>
      <c r="F999" s="1"/>
      <c r="G999" s="1"/>
      <c r="H999" s="1"/>
      <c r="I999" s="1"/>
      <c r="J999" s="1"/>
      <c r="K999" s="1"/>
      <c r="L999" s="1"/>
      <c r="M999" s="1"/>
      <c r="N999" s="1"/>
      <c r="O999" s="1"/>
      <c r="P999" s="1"/>
      <c r="Q999" s="1"/>
      <c r="R999" s="1"/>
      <c r="S999" s="1"/>
      <c r="T999" s="1"/>
      <c r="U999" s="1"/>
    </row>
    <row r="1000" spans="1:21" ht="9.75" customHeight="1">
      <c r="A1000" s="1"/>
      <c r="B1000" s="1"/>
      <c r="C1000" s="1"/>
      <c r="D1000" s="1"/>
      <c r="E1000" s="1"/>
      <c r="F1000" s="1"/>
      <c r="G1000" s="1"/>
      <c r="H1000" s="1"/>
      <c r="I1000" s="1"/>
      <c r="J1000" s="1"/>
      <c r="K1000" s="1"/>
      <c r="L1000" s="1"/>
      <c r="M1000" s="1"/>
      <c r="N1000" s="1"/>
      <c r="O1000" s="1"/>
      <c r="P1000" s="1"/>
      <c r="Q1000" s="1"/>
      <c r="R1000" s="1"/>
      <c r="S1000" s="1"/>
      <c r="T1000" s="1"/>
      <c r="U1000" s="1"/>
    </row>
    <row r="1001" spans="1:21" ht="9.75" customHeight="1">
      <c r="A1001" s="1"/>
      <c r="B1001" s="1"/>
      <c r="C1001" s="1"/>
      <c r="D1001" s="1"/>
      <c r="E1001" s="1"/>
      <c r="F1001" s="1"/>
      <c r="G1001" s="1"/>
      <c r="H1001" s="1"/>
      <c r="I1001" s="1"/>
      <c r="J1001" s="1"/>
      <c r="K1001" s="1"/>
      <c r="L1001" s="1"/>
      <c r="M1001" s="1"/>
      <c r="N1001" s="1"/>
      <c r="O1001" s="1"/>
      <c r="P1001" s="1"/>
      <c r="Q1001" s="1"/>
      <c r="R1001" s="1"/>
      <c r="S1001" s="1"/>
      <c r="T1001" s="1"/>
      <c r="U1001" s="1"/>
    </row>
    <row r="1002" spans="1:21" ht="9.75" customHeight="1">
      <c r="A1002" s="1"/>
      <c r="B1002" s="1"/>
      <c r="C1002" s="1"/>
      <c r="D1002" s="1"/>
      <c r="E1002" s="1"/>
      <c r="F1002" s="1"/>
      <c r="G1002" s="1"/>
      <c r="H1002" s="1"/>
      <c r="I1002" s="1"/>
      <c r="J1002" s="1"/>
      <c r="K1002" s="1"/>
      <c r="L1002" s="1"/>
      <c r="M1002" s="1"/>
      <c r="N1002" s="1"/>
      <c r="O1002" s="1"/>
      <c r="P1002" s="1"/>
      <c r="Q1002" s="1"/>
      <c r="R1002" s="1"/>
      <c r="S1002" s="1"/>
      <c r="T1002" s="1"/>
      <c r="U1002" s="1"/>
    </row>
    <row r="1003" spans="1:21" ht="9.75" customHeight="1">
      <c r="A1003" s="1"/>
      <c r="B1003" s="1"/>
      <c r="C1003" s="1"/>
      <c r="D1003" s="1"/>
      <c r="E1003" s="1"/>
      <c r="F1003" s="1"/>
      <c r="G1003" s="1"/>
      <c r="H1003" s="1"/>
      <c r="I1003" s="1"/>
      <c r="J1003" s="1"/>
      <c r="K1003" s="1"/>
      <c r="L1003" s="1"/>
      <c r="M1003" s="1"/>
      <c r="N1003" s="1"/>
      <c r="O1003" s="1"/>
      <c r="P1003" s="1"/>
      <c r="Q1003" s="1"/>
      <c r="R1003" s="1"/>
      <c r="S1003" s="1"/>
      <c r="T1003" s="1"/>
      <c r="U1003" s="1"/>
    </row>
    <row r="1004" spans="1:21" ht="9.75" customHeight="1">
      <c r="A1004" s="1"/>
      <c r="B1004" s="1"/>
      <c r="C1004" s="1"/>
      <c r="D1004" s="1"/>
      <c r="E1004" s="1"/>
      <c r="F1004" s="1"/>
      <c r="G1004" s="1"/>
      <c r="H1004" s="1"/>
      <c r="I1004" s="1"/>
      <c r="J1004" s="1"/>
      <c r="K1004" s="1"/>
      <c r="L1004" s="1"/>
      <c r="M1004" s="1"/>
      <c r="N1004" s="1"/>
      <c r="O1004" s="1"/>
      <c r="P1004" s="1"/>
      <c r="Q1004" s="1"/>
      <c r="R1004" s="1"/>
      <c r="S1004" s="1"/>
      <c r="T1004" s="1"/>
      <c r="U1004" s="1"/>
    </row>
    <row r="1005" spans="1:21" ht="9.75" customHeight="1">
      <c r="A1005" s="1"/>
      <c r="B1005" s="1"/>
      <c r="C1005" s="1"/>
      <c r="D1005" s="1"/>
      <c r="E1005" s="1"/>
      <c r="F1005" s="1"/>
      <c r="G1005" s="1"/>
      <c r="H1005" s="1"/>
      <c r="I1005" s="1"/>
      <c r="J1005" s="1"/>
      <c r="K1005" s="1"/>
      <c r="L1005" s="1"/>
      <c r="M1005" s="1"/>
      <c r="N1005" s="1"/>
      <c r="O1005" s="1"/>
      <c r="P1005" s="1"/>
      <c r="Q1005" s="1"/>
      <c r="R1005" s="1"/>
      <c r="S1005" s="1"/>
      <c r="T1005" s="1"/>
      <c r="U1005" s="1"/>
    </row>
    <row r="1006" spans="1:21" ht="9.75" customHeight="1">
      <c r="A1006" s="1"/>
      <c r="B1006" s="1"/>
      <c r="C1006" s="1"/>
      <c r="D1006" s="1"/>
      <c r="E1006" s="1"/>
      <c r="F1006" s="1"/>
      <c r="G1006" s="1"/>
      <c r="H1006" s="1"/>
      <c r="I1006" s="1"/>
      <c r="J1006" s="1"/>
      <c r="K1006" s="1"/>
      <c r="L1006" s="1"/>
      <c r="M1006" s="1"/>
      <c r="N1006" s="1"/>
      <c r="O1006" s="1"/>
      <c r="P1006" s="1"/>
      <c r="Q1006" s="1"/>
      <c r="R1006" s="1"/>
      <c r="S1006" s="1"/>
      <c r="T1006" s="1"/>
      <c r="U1006" s="1"/>
    </row>
    <row r="1007" spans="1:21" ht="9.75" customHeight="1">
      <c r="A1007" s="1"/>
      <c r="B1007" s="1"/>
      <c r="C1007" s="1"/>
      <c r="D1007" s="1"/>
      <c r="E1007" s="1"/>
      <c r="F1007" s="1"/>
      <c r="G1007" s="1"/>
      <c r="H1007" s="1"/>
      <c r="I1007" s="1"/>
      <c r="J1007" s="1"/>
      <c r="K1007" s="1"/>
      <c r="L1007" s="1"/>
      <c r="M1007" s="1"/>
      <c r="N1007" s="1"/>
      <c r="O1007" s="1"/>
      <c r="P1007" s="1"/>
      <c r="Q1007" s="1"/>
      <c r="R1007" s="1"/>
      <c r="S1007" s="1"/>
      <c r="T1007" s="1"/>
      <c r="U1007" s="1"/>
    </row>
    <row r="1008" spans="1:21" ht="9.75" customHeight="1">
      <c r="A1008" s="1"/>
      <c r="B1008" s="1"/>
      <c r="C1008" s="1"/>
      <c r="D1008" s="1"/>
      <c r="E1008" s="1"/>
      <c r="F1008" s="1"/>
      <c r="G1008" s="1"/>
      <c r="H1008" s="1"/>
      <c r="I1008" s="1"/>
      <c r="J1008" s="1"/>
      <c r="K1008" s="1"/>
      <c r="L1008" s="1"/>
      <c r="M1008" s="1"/>
      <c r="N1008" s="1"/>
      <c r="O1008" s="1"/>
      <c r="P1008" s="1"/>
      <c r="Q1008" s="1"/>
      <c r="R1008" s="1"/>
      <c r="S1008" s="1"/>
      <c r="T1008" s="1"/>
      <c r="U1008" s="1"/>
    </row>
    <row r="1009" spans="1:21" ht="9.75" customHeight="1">
      <c r="A1009" s="1"/>
      <c r="B1009" s="1"/>
      <c r="C1009" s="1"/>
      <c r="D1009" s="1"/>
      <c r="E1009" s="1"/>
      <c r="F1009" s="1"/>
      <c r="G1009" s="1"/>
      <c r="H1009" s="1"/>
      <c r="I1009" s="1"/>
      <c r="J1009" s="1"/>
      <c r="K1009" s="1"/>
      <c r="L1009" s="1"/>
      <c r="M1009" s="1"/>
      <c r="N1009" s="1"/>
      <c r="O1009" s="1"/>
      <c r="P1009" s="1"/>
      <c r="Q1009" s="1"/>
      <c r="R1009" s="1"/>
      <c r="S1009" s="1"/>
      <c r="T1009" s="1"/>
      <c r="U1009" s="1"/>
    </row>
    <row r="1010" spans="1:21" ht="9.75" customHeight="1">
      <c r="A1010" s="1"/>
      <c r="B1010" s="1"/>
      <c r="C1010" s="1"/>
      <c r="D1010" s="1"/>
      <c r="E1010" s="1"/>
      <c r="F1010" s="1"/>
      <c r="G1010" s="1"/>
      <c r="H1010" s="1"/>
      <c r="I1010" s="1"/>
      <c r="J1010" s="1"/>
      <c r="K1010" s="1"/>
      <c r="L1010" s="1"/>
      <c r="M1010" s="1"/>
      <c r="N1010" s="1"/>
      <c r="O1010" s="1"/>
      <c r="P1010" s="1"/>
      <c r="Q1010" s="1"/>
      <c r="R1010" s="1"/>
      <c r="S1010" s="1"/>
      <c r="T1010" s="1"/>
      <c r="U1010" s="1"/>
    </row>
    <row r="1011" spans="1:21" ht="9.75" customHeight="1">
      <c r="A1011" s="1"/>
      <c r="B1011" s="1"/>
      <c r="C1011" s="1"/>
      <c r="D1011" s="1"/>
      <c r="E1011" s="1"/>
      <c r="F1011" s="1"/>
      <c r="G1011" s="1"/>
      <c r="H1011" s="1"/>
      <c r="I1011" s="1"/>
      <c r="J1011" s="1"/>
      <c r="K1011" s="1"/>
      <c r="L1011" s="1"/>
      <c r="M1011" s="1"/>
      <c r="N1011" s="1"/>
      <c r="O1011" s="1"/>
      <c r="P1011" s="1"/>
      <c r="Q1011" s="1"/>
      <c r="R1011" s="1"/>
      <c r="S1011" s="1"/>
      <c r="T1011" s="1"/>
      <c r="U1011" s="1"/>
    </row>
    <row r="1012" spans="1:21" ht="9.75" customHeight="1">
      <c r="A1012" s="1"/>
      <c r="B1012" s="1"/>
      <c r="C1012" s="1"/>
      <c r="D1012" s="1"/>
      <c r="E1012" s="1"/>
      <c r="F1012" s="1"/>
      <c r="G1012" s="1"/>
      <c r="H1012" s="1"/>
      <c r="I1012" s="1"/>
      <c r="J1012" s="1"/>
      <c r="K1012" s="1"/>
      <c r="L1012" s="1"/>
      <c r="M1012" s="1"/>
      <c r="N1012" s="1"/>
      <c r="O1012" s="1"/>
      <c r="P1012" s="1"/>
      <c r="Q1012" s="1"/>
      <c r="R1012" s="1"/>
      <c r="S1012" s="1"/>
      <c r="T1012" s="1"/>
      <c r="U1012" s="1"/>
    </row>
    <row r="1013" spans="1:21" ht="9.75" customHeight="1">
      <c r="A1013" s="1"/>
      <c r="B1013" s="1"/>
      <c r="C1013" s="1"/>
      <c r="D1013" s="1"/>
      <c r="E1013" s="1"/>
      <c r="F1013" s="1"/>
      <c r="G1013" s="1"/>
      <c r="H1013" s="1"/>
      <c r="I1013" s="1"/>
      <c r="J1013" s="1"/>
      <c r="K1013" s="1"/>
      <c r="L1013" s="1"/>
      <c r="M1013" s="1"/>
      <c r="N1013" s="1"/>
      <c r="O1013" s="1"/>
      <c r="P1013" s="1"/>
      <c r="Q1013" s="1"/>
      <c r="R1013" s="1"/>
      <c r="S1013" s="1"/>
      <c r="T1013" s="1"/>
      <c r="U1013" s="1"/>
    </row>
    <row r="1014" spans="1:21" ht="9.75" customHeight="1">
      <c r="A1014" s="1"/>
      <c r="B1014" s="1"/>
      <c r="C1014" s="1"/>
      <c r="D1014" s="1"/>
      <c r="E1014" s="1"/>
      <c r="F1014" s="1"/>
      <c r="G1014" s="1"/>
      <c r="H1014" s="1"/>
      <c r="I1014" s="1"/>
      <c r="J1014" s="1"/>
      <c r="K1014" s="1"/>
      <c r="L1014" s="1"/>
      <c r="M1014" s="1"/>
      <c r="N1014" s="1"/>
      <c r="O1014" s="1"/>
      <c r="P1014" s="1"/>
      <c r="Q1014" s="1"/>
      <c r="R1014" s="1"/>
      <c r="S1014" s="1"/>
      <c r="T1014" s="1"/>
      <c r="U1014" s="1"/>
    </row>
    <row r="1015" spans="1:21" ht="9.75" customHeight="1">
      <c r="A1015" s="1"/>
      <c r="B1015" s="1"/>
      <c r="C1015" s="1"/>
      <c r="D1015" s="1"/>
      <c r="E1015" s="1"/>
      <c r="F1015" s="1"/>
      <c r="G1015" s="1"/>
      <c r="H1015" s="1"/>
      <c r="I1015" s="1"/>
      <c r="J1015" s="1"/>
      <c r="K1015" s="1"/>
      <c r="L1015" s="1"/>
      <c r="M1015" s="1"/>
      <c r="N1015" s="1"/>
      <c r="O1015" s="1"/>
      <c r="P1015" s="1"/>
      <c r="Q1015" s="1"/>
      <c r="R1015" s="1"/>
      <c r="S1015" s="1"/>
      <c r="T1015" s="1"/>
      <c r="U1015" s="1"/>
    </row>
    <row r="1016" spans="1:21" ht="9.75" customHeight="1">
      <c r="A1016" s="1"/>
      <c r="B1016" s="1"/>
      <c r="C1016" s="1"/>
      <c r="D1016" s="1"/>
      <c r="E1016" s="1"/>
      <c r="F1016" s="1"/>
      <c r="G1016" s="1"/>
      <c r="H1016" s="1"/>
      <c r="I1016" s="1"/>
      <c r="J1016" s="1"/>
      <c r="K1016" s="1"/>
      <c r="L1016" s="1"/>
      <c r="M1016" s="1"/>
      <c r="N1016" s="1"/>
      <c r="O1016" s="1"/>
      <c r="P1016" s="1"/>
      <c r="Q1016" s="1"/>
      <c r="R1016" s="1"/>
      <c r="S1016" s="1"/>
      <c r="T1016" s="1"/>
      <c r="U1016" s="1"/>
    </row>
    <row r="1017" spans="1:21" ht="9.75" customHeight="1">
      <c r="A1017" s="1"/>
      <c r="B1017" s="1"/>
      <c r="C1017" s="1"/>
      <c r="D1017" s="1"/>
      <c r="E1017" s="1"/>
      <c r="F1017" s="1"/>
      <c r="G1017" s="1"/>
      <c r="H1017" s="1"/>
      <c r="I1017" s="1"/>
      <c r="J1017" s="1"/>
      <c r="K1017" s="1"/>
      <c r="L1017" s="1"/>
      <c r="M1017" s="1"/>
      <c r="N1017" s="1"/>
      <c r="O1017" s="1"/>
      <c r="P1017" s="1"/>
      <c r="Q1017" s="1"/>
      <c r="R1017" s="1"/>
      <c r="S1017" s="1"/>
      <c r="T1017" s="1"/>
      <c r="U1017" s="1"/>
    </row>
    <row r="1018" spans="1:21" ht="9.75" customHeight="1">
      <c r="A1018" s="1"/>
      <c r="B1018" s="1"/>
      <c r="C1018" s="1"/>
      <c r="D1018" s="1"/>
      <c r="E1018" s="1"/>
      <c r="F1018" s="1"/>
      <c r="G1018" s="1"/>
      <c r="H1018" s="1"/>
      <c r="I1018" s="1"/>
      <c r="J1018" s="1"/>
      <c r="K1018" s="1"/>
      <c r="L1018" s="1"/>
      <c r="M1018" s="1"/>
      <c r="N1018" s="1"/>
      <c r="O1018" s="1"/>
      <c r="P1018" s="1"/>
      <c r="Q1018" s="1"/>
      <c r="R1018" s="1"/>
      <c r="S1018" s="1"/>
      <c r="T1018" s="1"/>
      <c r="U1018" s="1"/>
    </row>
    <row r="1019" spans="1:21" ht="9.75" customHeight="1">
      <c r="A1019" s="1"/>
      <c r="B1019" s="1"/>
      <c r="C1019" s="1"/>
      <c r="D1019" s="1"/>
      <c r="E1019" s="1"/>
      <c r="F1019" s="1"/>
      <c r="G1019" s="1"/>
      <c r="H1019" s="1"/>
      <c r="I1019" s="1"/>
      <c r="J1019" s="1"/>
      <c r="K1019" s="1"/>
      <c r="L1019" s="1"/>
      <c r="M1019" s="1"/>
      <c r="N1019" s="1"/>
      <c r="O1019" s="1"/>
      <c r="P1019" s="1"/>
      <c r="Q1019" s="1"/>
      <c r="R1019" s="1"/>
      <c r="S1019" s="1"/>
      <c r="T1019" s="1"/>
      <c r="U1019" s="1"/>
    </row>
    <row r="1020" spans="1:21" ht="9.75" customHeight="1">
      <c r="A1020" s="1"/>
      <c r="B1020" s="1"/>
      <c r="C1020" s="1"/>
      <c r="D1020" s="1"/>
      <c r="E1020" s="1"/>
      <c r="F1020" s="1"/>
      <c r="G1020" s="1"/>
      <c r="H1020" s="1"/>
      <c r="I1020" s="1"/>
      <c r="J1020" s="1"/>
      <c r="K1020" s="1"/>
      <c r="L1020" s="1"/>
      <c r="M1020" s="1"/>
      <c r="N1020" s="1"/>
      <c r="O1020" s="1"/>
      <c r="P1020" s="1"/>
      <c r="Q1020" s="1"/>
      <c r="R1020" s="1"/>
      <c r="S1020" s="1"/>
      <c r="T1020" s="1"/>
      <c r="U1020" s="1"/>
    </row>
    <row r="1021" spans="1:21" ht="9.75" customHeight="1">
      <c r="A1021" s="1"/>
      <c r="B1021" s="1"/>
      <c r="C1021" s="1"/>
      <c r="D1021" s="1"/>
      <c r="E1021" s="1"/>
      <c r="F1021" s="1"/>
      <c r="G1021" s="1"/>
      <c r="H1021" s="1"/>
      <c r="I1021" s="1"/>
      <c r="J1021" s="1"/>
      <c r="K1021" s="1"/>
      <c r="L1021" s="1"/>
      <c r="M1021" s="1"/>
      <c r="N1021" s="1"/>
      <c r="O1021" s="1"/>
      <c r="P1021" s="1"/>
      <c r="Q1021" s="1"/>
      <c r="R1021" s="1"/>
      <c r="S1021" s="1"/>
      <c r="T1021" s="1"/>
      <c r="U1021" s="1"/>
    </row>
    <row r="1022" spans="1:21" ht="9.75" customHeight="1">
      <c r="A1022" s="1"/>
      <c r="B1022" s="1"/>
      <c r="C1022" s="1"/>
      <c r="D1022" s="1"/>
      <c r="E1022" s="1"/>
      <c r="F1022" s="1"/>
      <c r="G1022" s="1"/>
      <c r="H1022" s="1"/>
      <c r="I1022" s="1"/>
      <c r="J1022" s="1"/>
      <c r="K1022" s="1"/>
      <c r="L1022" s="1"/>
      <c r="M1022" s="1"/>
      <c r="N1022" s="1"/>
      <c r="O1022" s="1"/>
      <c r="P1022" s="1"/>
      <c r="Q1022" s="1"/>
      <c r="R1022" s="1"/>
      <c r="S1022" s="1"/>
      <c r="T1022" s="1"/>
      <c r="U1022" s="1"/>
    </row>
    <row r="1023" spans="1:21" ht="9.75" customHeight="1">
      <c r="A1023" s="1"/>
      <c r="B1023" s="1"/>
      <c r="C1023" s="1"/>
      <c r="D1023" s="1"/>
      <c r="E1023" s="1"/>
      <c r="F1023" s="1"/>
      <c r="G1023" s="1"/>
      <c r="H1023" s="1"/>
      <c r="I1023" s="1"/>
      <c r="J1023" s="1"/>
      <c r="K1023" s="1"/>
      <c r="L1023" s="1"/>
      <c r="M1023" s="1"/>
      <c r="N1023" s="1"/>
      <c r="O1023" s="1"/>
      <c r="P1023" s="1"/>
      <c r="Q1023" s="1"/>
      <c r="R1023" s="1"/>
      <c r="S1023" s="1"/>
      <c r="T1023" s="1"/>
      <c r="U1023" s="1"/>
    </row>
    <row r="1024" spans="1:21" ht="9.75" customHeight="1">
      <c r="A1024" s="1"/>
      <c r="B1024" s="1"/>
      <c r="C1024" s="1"/>
      <c r="D1024" s="1"/>
      <c r="E1024" s="1"/>
      <c r="F1024" s="1"/>
      <c r="G1024" s="1"/>
      <c r="H1024" s="1"/>
      <c r="I1024" s="1"/>
      <c r="J1024" s="1"/>
      <c r="K1024" s="1"/>
      <c r="L1024" s="1"/>
      <c r="M1024" s="1"/>
      <c r="N1024" s="1"/>
      <c r="O1024" s="1"/>
      <c r="P1024" s="1"/>
      <c r="Q1024" s="1"/>
      <c r="R1024" s="1"/>
      <c r="S1024" s="1"/>
      <c r="T1024" s="1"/>
      <c r="U1024" s="1"/>
    </row>
    <row r="1025" spans="1:21" ht="9.75" customHeight="1">
      <c r="A1025" s="1"/>
      <c r="B1025" s="1"/>
      <c r="C1025" s="1"/>
      <c r="D1025" s="1"/>
      <c r="E1025" s="1"/>
      <c r="F1025" s="1"/>
      <c r="G1025" s="1"/>
      <c r="H1025" s="1"/>
      <c r="I1025" s="1"/>
      <c r="J1025" s="1"/>
      <c r="K1025" s="1"/>
      <c r="L1025" s="1"/>
      <c r="M1025" s="1"/>
      <c r="N1025" s="1"/>
      <c r="O1025" s="1"/>
      <c r="P1025" s="1"/>
      <c r="Q1025" s="1"/>
      <c r="R1025" s="1"/>
      <c r="S1025" s="1"/>
      <c r="T1025" s="1"/>
      <c r="U1025" s="1"/>
    </row>
    <row r="1026" spans="1:21" ht="9.75" customHeight="1">
      <c r="A1026" s="1"/>
      <c r="B1026" s="1"/>
      <c r="C1026" s="1"/>
      <c r="D1026" s="1"/>
      <c r="E1026" s="1"/>
      <c r="F1026" s="1"/>
      <c r="G1026" s="1"/>
      <c r="H1026" s="1"/>
      <c r="I1026" s="1"/>
      <c r="J1026" s="1"/>
      <c r="K1026" s="1"/>
      <c r="L1026" s="1"/>
      <c r="M1026" s="1"/>
      <c r="N1026" s="1"/>
      <c r="O1026" s="1"/>
      <c r="P1026" s="1"/>
      <c r="Q1026" s="1"/>
      <c r="R1026" s="1"/>
      <c r="S1026" s="1"/>
      <c r="T1026" s="1"/>
      <c r="U1026" s="1"/>
    </row>
    <row r="1027" spans="1:21" ht="9.75" customHeight="1">
      <c r="A1027" s="1"/>
      <c r="B1027" s="1"/>
      <c r="C1027" s="1"/>
      <c r="D1027" s="1"/>
      <c r="E1027" s="1"/>
      <c r="F1027" s="1"/>
      <c r="G1027" s="1"/>
      <c r="H1027" s="1"/>
      <c r="I1027" s="1"/>
      <c r="J1027" s="1"/>
      <c r="K1027" s="1"/>
      <c r="L1027" s="1"/>
      <c r="M1027" s="1"/>
      <c r="N1027" s="1"/>
      <c r="O1027" s="1"/>
      <c r="P1027" s="1"/>
      <c r="Q1027" s="1"/>
      <c r="R1027" s="1"/>
      <c r="S1027" s="1"/>
      <c r="T1027" s="1"/>
      <c r="U1027" s="1"/>
    </row>
    <row r="1028" spans="1:21" ht="9.75" customHeight="1">
      <c r="A1028" s="1"/>
      <c r="B1028" s="1"/>
      <c r="C1028" s="1"/>
      <c r="D1028" s="1"/>
      <c r="E1028" s="1"/>
      <c r="F1028" s="1"/>
      <c r="G1028" s="1"/>
      <c r="H1028" s="1"/>
      <c r="I1028" s="1"/>
      <c r="J1028" s="1"/>
      <c r="K1028" s="1"/>
      <c r="L1028" s="1"/>
      <c r="M1028" s="1"/>
      <c r="N1028" s="1"/>
      <c r="O1028" s="1"/>
      <c r="P1028" s="1"/>
      <c r="Q1028" s="1"/>
      <c r="R1028" s="1"/>
      <c r="S1028" s="1"/>
      <c r="T1028" s="1"/>
      <c r="U1028" s="1"/>
    </row>
    <row r="1029" spans="1:21" ht="9.75" customHeight="1">
      <c r="A1029" s="1"/>
      <c r="B1029" s="1"/>
      <c r="C1029" s="1"/>
      <c r="D1029" s="1"/>
      <c r="E1029" s="1"/>
      <c r="F1029" s="1"/>
      <c r="G1029" s="1"/>
      <c r="H1029" s="1"/>
      <c r="I1029" s="1"/>
      <c r="J1029" s="1"/>
      <c r="K1029" s="1"/>
      <c r="L1029" s="1"/>
      <c r="M1029" s="1"/>
      <c r="N1029" s="1"/>
      <c r="O1029" s="1"/>
      <c r="P1029" s="1"/>
      <c r="Q1029" s="1"/>
      <c r="R1029" s="1"/>
      <c r="S1029" s="1"/>
      <c r="T1029" s="1"/>
      <c r="U1029" s="1"/>
    </row>
    <row r="1030" spans="1:21" ht="9.75" customHeight="1">
      <c r="A1030" s="1"/>
      <c r="B1030" s="1"/>
      <c r="C1030" s="1"/>
      <c r="D1030" s="1"/>
      <c r="E1030" s="1"/>
      <c r="F1030" s="1"/>
      <c r="G1030" s="1"/>
      <c r="H1030" s="1"/>
      <c r="I1030" s="1"/>
      <c r="J1030" s="1"/>
      <c r="K1030" s="1"/>
      <c r="L1030" s="1"/>
      <c r="M1030" s="1"/>
      <c r="N1030" s="1"/>
      <c r="O1030" s="1"/>
      <c r="P1030" s="1"/>
      <c r="Q1030" s="1"/>
      <c r="R1030" s="1"/>
      <c r="S1030" s="1"/>
      <c r="T1030" s="1"/>
      <c r="U1030" s="1"/>
    </row>
    <row r="1031" spans="1:21" ht="9.75" customHeight="1">
      <c r="A1031" s="1"/>
      <c r="B1031" s="1"/>
      <c r="C1031" s="1"/>
      <c r="D1031" s="1"/>
      <c r="E1031" s="1"/>
      <c r="F1031" s="1"/>
      <c r="G1031" s="1"/>
      <c r="H1031" s="1"/>
      <c r="I1031" s="1"/>
      <c r="J1031" s="1"/>
      <c r="K1031" s="1"/>
      <c r="L1031" s="1"/>
      <c r="M1031" s="1"/>
      <c r="N1031" s="1"/>
      <c r="O1031" s="1"/>
      <c r="P1031" s="1"/>
      <c r="Q1031" s="1"/>
      <c r="R1031" s="1"/>
      <c r="S1031" s="1"/>
      <c r="T1031" s="1"/>
      <c r="U1031" s="1"/>
    </row>
    <row r="1032" spans="1:21" ht="9.75" customHeight="1">
      <c r="A1032" s="1"/>
      <c r="B1032" s="1"/>
      <c r="C1032" s="1"/>
      <c r="D1032" s="1"/>
      <c r="E1032" s="1"/>
      <c r="F1032" s="1"/>
      <c r="G1032" s="1"/>
      <c r="H1032" s="1"/>
      <c r="I1032" s="1"/>
      <c r="J1032" s="1"/>
      <c r="K1032" s="1"/>
      <c r="L1032" s="1"/>
      <c r="M1032" s="1"/>
      <c r="N1032" s="1"/>
      <c r="O1032" s="1"/>
      <c r="P1032" s="1"/>
      <c r="Q1032" s="1"/>
      <c r="R1032" s="1"/>
      <c r="S1032" s="1"/>
      <c r="T1032" s="1"/>
      <c r="U1032" s="1"/>
    </row>
    <row r="1033" spans="1:21" ht="9.75" customHeight="1">
      <c r="A1033" s="1"/>
      <c r="B1033" s="1"/>
      <c r="C1033" s="1"/>
      <c r="D1033" s="1"/>
      <c r="E1033" s="1"/>
      <c r="F1033" s="1"/>
      <c r="G1033" s="1"/>
      <c r="H1033" s="1"/>
      <c r="I1033" s="1"/>
      <c r="J1033" s="1"/>
      <c r="K1033" s="1"/>
      <c r="L1033" s="1"/>
      <c r="M1033" s="1"/>
      <c r="N1033" s="1"/>
      <c r="O1033" s="1"/>
      <c r="P1033" s="1"/>
      <c r="Q1033" s="1"/>
      <c r="R1033" s="1"/>
      <c r="S1033" s="1"/>
      <c r="T1033" s="1"/>
      <c r="U1033" s="1"/>
    </row>
    <row r="1034" spans="1:21" ht="9.75" customHeight="1">
      <c r="A1034" s="1"/>
      <c r="B1034" s="1"/>
      <c r="C1034" s="1"/>
      <c r="D1034" s="1"/>
      <c r="E1034" s="1"/>
      <c r="F1034" s="1"/>
      <c r="G1034" s="1"/>
      <c r="H1034" s="1"/>
      <c r="I1034" s="1"/>
      <c r="J1034" s="1"/>
      <c r="K1034" s="1"/>
      <c r="L1034" s="1"/>
      <c r="M1034" s="1"/>
      <c r="N1034" s="1"/>
      <c r="O1034" s="1"/>
      <c r="P1034" s="1"/>
      <c r="Q1034" s="1"/>
      <c r="R1034" s="1"/>
      <c r="S1034" s="1"/>
      <c r="T1034" s="1"/>
      <c r="U1034" s="1"/>
    </row>
    <row r="1035" spans="1:21" ht="9.75" customHeight="1">
      <c r="A1035" s="1"/>
      <c r="B1035" s="1"/>
      <c r="C1035" s="1"/>
      <c r="D1035" s="1"/>
      <c r="E1035" s="1"/>
      <c r="F1035" s="1"/>
      <c r="G1035" s="1"/>
      <c r="H1035" s="1"/>
      <c r="I1035" s="1"/>
      <c r="J1035" s="1"/>
      <c r="K1035" s="1"/>
      <c r="L1035" s="1"/>
      <c r="M1035" s="1"/>
      <c r="N1035" s="1"/>
      <c r="O1035" s="1"/>
      <c r="P1035" s="1"/>
      <c r="Q1035" s="1"/>
      <c r="R1035" s="1"/>
      <c r="S1035" s="1"/>
      <c r="T1035" s="1"/>
      <c r="U1035" s="1"/>
    </row>
    <row r="1036" spans="1:21" ht="9.75" customHeight="1">
      <c r="A1036" s="1"/>
      <c r="B1036" s="1"/>
      <c r="C1036" s="1"/>
      <c r="D1036" s="1"/>
      <c r="E1036" s="1"/>
      <c r="F1036" s="1"/>
      <c r="G1036" s="1"/>
      <c r="H1036" s="1"/>
      <c r="I1036" s="1"/>
      <c r="J1036" s="1"/>
      <c r="K1036" s="1"/>
      <c r="L1036" s="1"/>
      <c r="M1036" s="1"/>
      <c r="N1036" s="1"/>
      <c r="O1036" s="1"/>
      <c r="P1036" s="1"/>
      <c r="Q1036" s="1"/>
      <c r="R1036" s="1"/>
      <c r="S1036" s="1"/>
      <c r="T1036" s="1"/>
      <c r="U1036" s="1"/>
    </row>
    <row r="1037" spans="1:21" ht="9.75" customHeight="1">
      <c r="A1037" s="1"/>
      <c r="B1037" s="1"/>
      <c r="C1037" s="1"/>
      <c r="D1037" s="1"/>
      <c r="E1037" s="1"/>
      <c r="F1037" s="1"/>
      <c r="G1037" s="1"/>
      <c r="H1037" s="1"/>
      <c r="I1037" s="1"/>
      <c r="J1037" s="1"/>
      <c r="K1037" s="1"/>
      <c r="L1037" s="1"/>
      <c r="M1037" s="1"/>
      <c r="N1037" s="1"/>
      <c r="O1037" s="1"/>
      <c r="P1037" s="1"/>
      <c r="Q1037" s="1"/>
      <c r="R1037" s="1"/>
      <c r="S1037" s="1"/>
      <c r="T1037" s="1"/>
      <c r="U1037" s="1"/>
    </row>
    <row r="1038" spans="1:21" ht="9.75" customHeight="1">
      <c r="A1038" s="1"/>
      <c r="B1038" s="1"/>
      <c r="C1038" s="1"/>
      <c r="D1038" s="1"/>
      <c r="E1038" s="1"/>
      <c r="F1038" s="1"/>
      <c r="G1038" s="1"/>
      <c r="H1038" s="1"/>
      <c r="I1038" s="1"/>
      <c r="J1038" s="1"/>
      <c r="K1038" s="1"/>
      <c r="L1038" s="1"/>
      <c r="M1038" s="1"/>
      <c r="N1038" s="1"/>
      <c r="O1038" s="1"/>
      <c r="P1038" s="1"/>
      <c r="Q1038" s="1"/>
      <c r="R1038" s="1"/>
      <c r="S1038" s="1"/>
      <c r="T1038" s="1"/>
      <c r="U1038" s="1"/>
    </row>
    <row r="1039" spans="1:21" ht="9.75" customHeight="1">
      <c r="A1039" s="1"/>
      <c r="B1039" s="1"/>
      <c r="C1039" s="1"/>
      <c r="D1039" s="1"/>
      <c r="E1039" s="1"/>
      <c r="F1039" s="1"/>
      <c r="G1039" s="1"/>
      <c r="H1039" s="1"/>
      <c r="I1039" s="1"/>
      <c r="J1039" s="1"/>
      <c r="K1039" s="1"/>
      <c r="L1039" s="1"/>
      <c r="M1039" s="1"/>
      <c r="N1039" s="1"/>
      <c r="O1039" s="1"/>
      <c r="P1039" s="1"/>
      <c r="Q1039" s="1"/>
      <c r="R1039" s="1"/>
      <c r="S1039" s="1"/>
      <c r="T1039" s="1"/>
      <c r="U1039" s="1"/>
    </row>
    <row r="1040" spans="1:21" ht="9.75" customHeight="1">
      <c r="A1040" s="1"/>
      <c r="B1040" s="1"/>
      <c r="C1040" s="1"/>
      <c r="D1040" s="1"/>
      <c r="E1040" s="1"/>
      <c r="F1040" s="1"/>
      <c r="G1040" s="1"/>
      <c r="H1040" s="1"/>
      <c r="I1040" s="1"/>
      <c r="J1040" s="1"/>
      <c r="K1040" s="1"/>
      <c r="L1040" s="1"/>
      <c r="M1040" s="1"/>
      <c r="N1040" s="1"/>
      <c r="O1040" s="1"/>
      <c r="P1040" s="1"/>
      <c r="Q1040" s="1"/>
      <c r="R1040" s="1"/>
      <c r="S1040" s="1"/>
      <c r="T1040" s="1"/>
      <c r="U1040" s="1"/>
    </row>
    <row r="1041" spans="1:21" ht="9.75" customHeight="1">
      <c r="A1041" s="1"/>
      <c r="B1041" s="1"/>
      <c r="C1041" s="1"/>
      <c r="D1041" s="1"/>
      <c r="E1041" s="1"/>
      <c r="F1041" s="1"/>
      <c r="G1041" s="1"/>
      <c r="H1041" s="1"/>
      <c r="I1041" s="1"/>
      <c r="J1041" s="1"/>
      <c r="K1041" s="1"/>
      <c r="L1041" s="1"/>
      <c r="M1041" s="1"/>
      <c r="N1041" s="1"/>
      <c r="O1041" s="1"/>
      <c r="P1041" s="1"/>
      <c r="Q1041" s="1"/>
      <c r="R1041" s="1"/>
      <c r="S1041" s="1"/>
      <c r="T1041" s="1"/>
      <c r="U1041" s="1"/>
    </row>
    <row r="1042" spans="1:21" ht="9.75" customHeight="1">
      <c r="A1042" s="1"/>
      <c r="B1042" s="1"/>
      <c r="C1042" s="1"/>
      <c r="D1042" s="1"/>
      <c r="E1042" s="1"/>
      <c r="F1042" s="1"/>
      <c r="G1042" s="1"/>
      <c r="H1042" s="1"/>
      <c r="I1042" s="1"/>
      <c r="J1042" s="1"/>
      <c r="K1042" s="1"/>
      <c r="L1042" s="1"/>
      <c r="M1042" s="1"/>
      <c r="N1042" s="1"/>
      <c r="O1042" s="1"/>
      <c r="P1042" s="1"/>
      <c r="Q1042" s="1"/>
      <c r="R1042" s="1"/>
      <c r="S1042" s="1"/>
      <c r="T1042" s="1"/>
      <c r="U1042" s="1"/>
    </row>
    <row r="1043" spans="1:21" ht="9.75" customHeight="1">
      <c r="A1043" s="1"/>
      <c r="B1043" s="1"/>
      <c r="C1043" s="1"/>
      <c r="D1043" s="1"/>
      <c r="E1043" s="1"/>
      <c r="F1043" s="1"/>
      <c r="G1043" s="1"/>
      <c r="H1043" s="1"/>
      <c r="I1043" s="1"/>
      <c r="J1043" s="1"/>
      <c r="K1043" s="1"/>
      <c r="L1043" s="1"/>
      <c r="M1043" s="1"/>
      <c r="N1043" s="1"/>
      <c r="O1043" s="1"/>
      <c r="P1043" s="1"/>
      <c r="Q1043" s="1"/>
      <c r="R1043" s="1"/>
      <c r="S1043" s="1"/>
      <c r="T1043" s="1"/>
      <c r="U1043" s="1"/>
    </row>
    <row r="1044" spans="1:21" ht="9.75" customHeight="1">
      <c r="A1044" s="1"/>
      <c r="B1044" s="1"/>
      <c r="C1044" s="1"/>
      <c r="D1044" s="1"/>
      <c r="E1044" s="1"/>
      <c r="F1044" s="1"/>
      <c r="G1044" s="1"/>
      <c r="H1044" s="1"/>
      <c r="I1044" s="1"/>
      <c r="J1044" s="1"/>
      <c r="K1044" s="1"/>
      <c r="L1044" s="1"/>
      <c r="M1044" s="1"/>
      <c r="N1044" s="1"/>
      <c r="O1044" s="1"/>
      <c r="P1044" s="1"/>
      <c r="Q1044" s="1"/>
      <c r="R1044" s="1"/>
      <c r="S1044" s="1"/>
      <c r="T1044" s="1"/>
      <c r="U1044" s="1"/>
    </row>
    <row r="1045" spans="1:21" ht="9.75" customHeight="1">
      <c r="A1045" s="1"/>
      <c r="B1045" s="1"/>
      <c r="C1045" s="1"/>
      <c r="D1045" s="1"/>
      <c r="E1045" s="1"/>
      <c r="F1045" s="1"/>
      <c r="G1045" s="1"/>
      <c r="H1045" s="1"/>
      <c r="I1045" s="1"/>
      <c r="J1045" s="1"/>
      <c r="K1045" s="1"/>
      <c r="L1045" s="1"/>
      <c r="M1045" s="1"/>
      <c r="N1045" s="1"/>
      <c r="O1045" s="1"/>
      <c r="P1045" s="1"/>
      <c r="Q1045" s="1"/>
      <c r="R1045" s="1"/>
      <c r="S1045" s="1"/>
      <c r="T1045" s="1"/>
      <c r="U1045" s="1"/>
    </row>
    <row r="1046" spans="1:21" ht="9.75" customHeight="1">
      <c r="A1046" s="1"/>
      <c r="B1046" s="1"/>
      <c r="C1046" s="1"/>
      <c r="D1046" s="1"/>
      <c r="E1046" s="1"/>
      <c r="F1046" s="1"/>
      <c r="G1046" s="1"/>
      <c r="H1046" s="1"/>
      <c r="I1046" s="1"/>
      <c r="J1046" s="1"/>
      <c r="K1046" s="1"/>
      <c r="L1046" s="1"/>
      <c r="M1046" s="1"/>
      <c r="N1046" s="1"/>
      <c r="O1046" s="1"/>
      <c r="P1046" s="1"/>
      <c r="Q1046" s="1"/>
      <c r="R1046" s="1"/>
      <c r="S1046" s="1"/>
      <c r="T1046" s="1"/>
      <c r="U1046" s="1"/>
    </row>
    <row r="1047" spans="1:21" ht="9.75" customHeight="1">
      <c r="A1047" s="1"/>
      <c r="B1047" s="1"/>
      <c r="C1047" s="1"/>
      <c r="D1047" s="1"/>
      <c r="E1047" s="1"/>
      <c r="F1047" s="1"/>
      <c r="G1047" s="1"/>
      <c r="H1047" s="1"/>
      <c r="I1047" s="1"/>
      <c r="J1047" s="1"/>
      <c r="K1047" s="1"/>
      <c r="L1047" s="1"/>
      <c r="M1047" s="1"/>
      <c r="N1047" s="1"/>
      <c r="O1047" s="1"/>
      <c r="P1047" s="1"/>
      <c r="Q1047" s="1"/>
      <c r="R1047" s="1"/>
      <c r="S1047" s="1"/>
      <c r="T1047" s="1"/>
      <c r="U1047" s="1"/>
    </row>
    <row r="1048" spans="1:21" ht="9.75" customHeight="1">
      <c r="A1048" s="1"/>
      <c r="B1048" s="1"/>
      <c r="C1048" s="1"/>
      <c r="D1048" s="1"/>
      <c r="E1048" s="1"/>
      <c r="F1048" s="1"/>
      <c r="G1048" s="1"/>
      <c r="H1048" s="1"/>
      <c r="I1048" s="1"/>
      <c r="J1048" s="1"/>
      <c r="K1048" s="1"/>
      <c r="L1048" s="1"/>
      <c r="M1048" s="1"/>
      <c r="N1048" s="1"/>
      <c r="O1048" s="1"/>
      <c r="P1048" s="1"/>
      <c r="Q1048" s="1"/>
      <c r="R1048" s="1"/>
      <c r="S1048" s="1"/>
      <c r="T1048" s="1"/>
      <c r="U1048" s="1"/>
    </row>
    <row r="1049" spans="1:21" ht="9.75" customHeight="1">
      <c r="A1049" s="1"/>
      <c r="B1049" s="1"/>
      <c r="C1049" s="1"/>
      <c r="D1049" s="1"/>
      <c r="E1049" s="1"/>
      <c r="F1049" s="1"/>
      <c r="G1049" s="1"/>
      <c r="H1049" s="1"/>
      <c r="I1049" s="1"/>
      <c r="J1049" s="1"/>
      <c r="K1049" s="1"/>
      <c r="L1049" s="1"/>
      <c r="M1049" s="1"/>
      <c r="N1049" s="1"/>
      <c r="O1049" s="1"/>
      <c r="P1049" s="1"/>
      <c r="Q1049" s="1"/>
      <c r="R1049" s="1"/>
      <c r="S1049" s="1"/>
      <c r="T1049" s="1"/>
      <c r="U1049" s="1"/>
    </row>
    <row r="1050" spans="1:21" ht="9.75" customHeight="1">
      <c r="A1050" s="1"/>
      <c r="B1050" s="1"/>
      <c r="C1050" s="1"/>
      <c r="D1050" s="1"/>
      <c r="E1050" s="1"/>
      <c r="F1050" s="1"/>
      <c r="G1050" s="1"/>
      <c r="H1050" s="1"/>
      <c r="I1050" s="1"/>
      <c r="J1050" s="1"/>
      <c r="K1050" s="1"/>
      <c r="L1050" s="1"/>
      <c r="M1050" s="1"/>
      <c r="N1050" s="1"/>
      <c r="O1050" s="1"/>
      <c r="P1050" s="1"/>
      <c r="Q1050" s="1"/>
      <c r="R1050" s="1"/>
      <c r="S1050" s="1"/>
      <c r="T1050" s="1"/>
      <c r="U1050" s="1"/>
    </row>
    <row r="1051" spans="1:21" ht="9.75" customHeight="1">
      <c r="A1051" s="1"/>
      <c r="B1051" s="1"/>
      <c r="C1051" s="1"/>
      <c r="D1051" s="1"/>
      <c r="E1051" s="1"/>
      <c r="F1051" s="1"/>
      <c r="G1051" s="1"/>
      <c r="H1051" s="1"/>
      <c r="I1051" s="1"/>
      <c r="J1051" s="1"/>
      <c r="K1051" s="1"/>
      <c r="L1051" s="1"/>
      <c r="M1051" s="1"/>
      <c r="N1051" s="1"/>
      <c r="O1051" s="1"/>
      <c r="P1051" s="1"/>
      <c r="Q1051" s="1"/>
      <c r="R1051" s="1"/>
      <c r="S1051" s="1"/>
      <c r="T1051" s="1"/>
      <c r="U1051" s="1"/>
    </row>
    <row r="1052" spans="1:21" ht="9.75" customHeight="1">
      <c r="A1052" s="1"/>
      <c r="B1052" s="1"/>
      <c r="C1052" s="1"/>
      <c r="D1052" s="1"/>
      <c r="E1052" s="1"/>
      <c r="F1052" s="1"/>
      <c r="G1052" s="1"/>
      <c r="H1052" s="1"/>
      <c r="I1052" s="1"/>
      <c r="J1052" s="1"/>
      <c r="K1052" s="1"/>
      <c r="L1052" s="1"/>
      <c r="M1052" s="1"/>
      <c r="N1052" s="1"/>
      <c r="O1052" s="1"/>
      <c r="P1052" s="1"/>
      <c r="Q1052" s="1"/>
      <c r="R1052" s="1"/>
      <c r="S1052" s="1"/>
      <c r="T1052" s="1"/>
      <c r="U1052" s="1"/>
    </row>
    <row r="1053" spans="1:21" ht="9.75" customHeight="1">
      <c r="A1053" s="1"/>
      <c r="B1053" s="1"/>
      <c r="C1053" s="1"/>
      <c r="D1053" s="1"/>
      <c r="E1053" s="1"/>
      <c r="F1053" s="1"/>
      <c r="G1053" s="1"/>
      <c r="H1053" s="1"/>
      <c r="I1053" s="1"/>
      <c r="J1053" s="1"/>
      <c r="K1053" s="1"/>
      <c r="L1053" s="1"/>
      <c r="M1053" s="1"/>
      <c r="N1053" s="1"/>
      <c r="O1053" s="1"/>
      <c r="P1053" s="1"/>
      <c r="Q1053" s="1"/>
      <c r="R1053" s="1"/>
      <c r="S1053" s="1"/>
      <c r="T1053" s="1"/>
      <c r="U1053" s="1"/>
    </row>
    <row r="1054" spans="1:21" ht="9.75" customHeight="1">
      <c r="A1054" s="1"/>
      <c r="B1054" s="1"/>
      <c r="C1054" s="1"/>
      <c r="D1054" s="1"/>
      <c r="E1054" s="1"/>
      <c r="F1054" s="1"/>
      <c r="G1054" s="1"/>
      <c r="H1054" s="1"/>
      <c r="I1054" s="1"/>
      <c r="J1054" s="1"/>
      <c r="K1054" s="1"/>
      <c r="L1054" s="1"/>
      <c r="M1054" s="1"/>
      <c r="N1054" s="1"/>
      <c r="O1054" s="1"/>
      <c r="P1054" s="1"/>
      <c r="Q1054" s="1"/>
      <c r="R1054" s="1"/>
      <c r="S1054" s="1"/>
      <c r="T1054" s="1"/>
      <c r="U1054" s="1"/>
    </row>
    <row r="1055" spans="1:21" ht="9.75" customHeight="1">
      <c r="A1055" s="1"/>
      <c r="B1055" s="1"/>
      <c r="C1055" s="1"/>
      <c r="D1055" s="1"/>
      <c r="E1055" s="1"/>
      <c r="F1055" s="1"/>
      <c r="G1055" s="1"/>
      <c r="H1055" s="1"/>
      <c r="I1055" s="1"/>
      <c r="J1055" s="1"/>
      <c r="K1055" s="1"/>
      <c r="L1055" s="1"/>
      <c r="M1055" s="1"/>
      <c r="N1055" s="1"/>
      <c r="O1055" s="1"/>
      <c r="P1055" s="1"/>
      <c r="Q1055" s="1"/>
      <c r="R1055" s="1"/>
      <c r="S1055" s="1"/>
      <c r="T1055" s="1"/>
      <c r="U1055" s="1"/>
    </row>
    <row r="1056" spans="1:21" ht="9.75" customHeight="1">
      <c r="A1056" s="1"/>
      <c r="B1056" s="1"/>
      <c r="C1056" s="1"/>
      <c r="D1056" s="1"/>
      <c r="E1056" s="1"/>
      <c r="F1056" s="1"/>
      <c r="G1056" s="1"/>
      <c r="H1056" s="1"/>
      <c r="I1056" s="1"/>
      <c r="J1056" s="1"/>
      <c r="K1056" s="1"/>
      <c r="L1056" s="1"/>
      <c r="M1056" s="1"/>
      <c r="N1056" s="1"/>
      <c r="O1056" s="1"/>
      <c r="P1056" s="1"/>
      <c r="Q1056" s="1"/>
      <c r="R1056" s="1"/>
      <c r="S1056" s="1"/>
      <c r="T1056" s="1"/>
      <c r="U1056" s="1"/>
    </row>
    <row r="1057" spans="1:21" ht="9.75" customHeight="1">
      <c r="A1057" s="1"/>
      <c r="B1057" s="1"/>
      <c r="C1057" s="1"/>
      <c r="D1057" s="1"/>
      <c r="E1057" s="1"/>
      <c r="F1057" s="1"/>
      <c r="G1057" s="1"/>
      <c r="H1057" s="1"/>
      <c r="I1057" s="1"/>
      <c r="J1057" s="1"/>
      <c r="K1057" s="1"/>
      <c r="L1057" s="1"/>
      <c r="M1057" s="1"/>
      <c r="N1057" s="1"/>
      <c r="O1057" s="1"/>
      <c r="P1057" s="1"/>
      <c r="Q1057" s="1"/>
      <c r="R1057" s="1"/>
      <c r="S1057" s="1"/>
      <c r="T1057" s="1"/>
      <c r="U1057" s="1"/>
    </row>
    <row r="1058" spans="1:21" ht="9.75" customHeight="1">
      <c r="A1058" s="1"/>
      <c r="B1058" s="1"/>
      <c r="C1058" s="1"/>
      <c r="D1058" s="1"/>
      <c r="E1058" s="1"/>
      <c r="F1058" s="1"/>
      <c r="G1058" s="1"/>
      <c r="H1058" s="1"/>
      <c r="I1058" s="1"/>
      <c r="J1058" s="1"/>
      <c r="K1058" s="1"/>
      <c r="L1058" s="1"/>
      <c r="M1058" s="1"/>
      <c r="N1058" s="1"/>
      <c r="O1058" s="1"/>
      <c r="P1058" s="1"/>
      <c r="Q1058" s="1"/>
      <c r="R1058" s="1"/>
      <c r="S1058" s="1"/>
      <c r="T1058" s="1"/>
      <c r="U1058" s="1"/>
    </row>
    <row r="1059" spans="1:21" ht="9.75" customHeight="1">
      <c r="A1059" s="1"/>
      <c r="B1059" s="1"/>
      <c r="C1059" s="1"/>
      <c r="D1059" s="1"/>
      <c r="E1059" s="1"/>
      <c r="F1059" s="1"/>
      <c r="G1059" s="1"/>
      <c r="H1059" s="1"/>
      <c r="I1059" s="1"/>
      <c r="J1059" s="1"/>
      <c r="K1059" s="1"/>
      <c r="L1059" s="1"/>
      <c r="M1059" s="1"/>
      <c r="N1059" s="1"/>
      <c r="O1059" s="1"/>
      <c r="P1059" s="1"/>
      <c r="Q1059" s="1"/>
      <c r="R1059" s="1"/>
      <c r="S1059" s="1"/>
      <c r="T1059" s="1"/>
      <c r="U1059" s="1"/>
    </row>
    <row r="1060" spans="1:21" ht="9.75" customHeight="1">
      <c r="A1060" s="1"/>
      <c r="B1060" s="1"/>
      <c r="C1060" s="1"/>
      <c r="D1060" s="1"/>
      <c r="E1060" s="1"/>
      <c r="F1060" s="1"/>
      <c r="G1060" s="1"/>
      <c r="H1060" s="1"/>
      <c r="I1060" s="1"/>
      <c r="J1060" s="1"/>
      <c r="K1060" s="1"/>
      <c r="L1060" s="1"/>
      <c r="M1060" s="1"/>
      <c r="N1060" s="1"/>
      <c r="O1060" s="1"/>
      <c r="P1060" s="1"/>
      <c r="Q1060" s="1"/>
      <c r="R1060" s="1"/>
      <c r="S1060" s="1"/>
      <c r="T1060" s="1"/>
      <c r="U1060" s="1"/>
    </row>
    <row r="1061" spans="1:21" ht="9.75" customHeight="1">
      <c r="A1061" s="1"/>
      <c r="B1061" s="1"/>
      <c r="C1061" s="1"/>
      <c r="D1061" s="1"/>
      <c r="E1061" s="1"/>
      <c r="F1061" s="1"/>
      <c r="G1061" s="1"/>
      <c r="H1061" s="1"/>
      <c r="I1061" s="1"/>
      <c r="J1061" s="1"/>
      <c r="K1061" s="1"/>
      <c r="L1061" s="1"/>
      <c r="M1061" s="1"/>
      <c r="N1061" s="1"/>
      <c r="O1061" s="1"/>
      <c r="P1061" s="1"/>
      <c r="Q1061" s="1"/>
      <c r="R1061" s="1"/>
      <c r="S1061" s="1"/>
      <c r="T1061" s="1"/>
      <c r="U1061" s="1"/>
    </row>
    <row r="1062" spans="1:21" ht="9.75" customHeight="1">
      <c r="A1062" s="1"/>
      <c r="B1062" s="1"/>
      <c r="C1062" s="1"/>
      <c r="D1062" s="1"/>
      <c r="E1062" s="1"/>
      <c r="F1062" s="1"/>
      <c r="G1062" s="1"/>
      <c r="H1062" s="1"/>
      <c r="I1062" s="1"/>
      <c r="J1062" s="1"/>
      <c r="K1062" s="1"/>
      <c r="L1062" s="1"/>
      <c r="M1062" s="1"/>
      <c r="N1062" s="1"/>
      <c r="O1062" s="1"/>
      <c r="P1062" s="1"/>
      <c r="Q1062" s="1"/>
      <c r="R1062" s="1"/>
      <c r="S1062" s="1"/>
      <c r="T1062" s="1"/>
      <c r="U1062" s="1"/>
    </row>
    <row r="1063" spans="1:21" ht="9.75" customHeight="1">
      <c r="A1063" s="1"/>
      <c r="B1063" s="1"/>
      <c r="C1063" s="1"/>
      <c r="D1063" s="1"/>
      <c r="E1063" s="1"/>
      <c r="F1063" s="1"/>
      <c r="G1063" s="1"/>
      <c r="H1063" s="1"/>
      <c r="I1063" s="1"/>
      <c r="J1063" s="1"/>
      <c r="K1063" s="1"/>
      <c r="L1063" s="1"/>
      <c r="M1063" s="1"/>
      <c r="N1063" s="1"/>
      <c r="O1063" s="1"/>
      <c r="P1063" s="1"/>
      <c r="Q1063" s="1"/>
      <c r="R1063" s="1"/>
      <c r="S1063" s="1"/>
      <c r="T1063" s="1"/>
      <c r="U1063" s="1"/>
    </row>
    <row r="1064" spans="1:21" ht="9.75" customHeight="1">
      <c r="A1064" s="1"/>
      <c r="B1064" s="1"/>
      <c r="C1064" s="1"/>
      <c r="D1064" s="1"/>
      <c r="E1064" s="1"/>
      <c r="F1064" s="1"/>
      <c r="G1064" s="1"/>
      <c r="H1064" s="1"/>
      <c r="I1064" s="1"/>
      <c r="J1064" s="1"/>
      <c r="K1064" s="1"/>
      <c r="L1064" s="1"/>
      <c r="M1064" s="1"/>
      <c r="N1064" s="1"/>
      <c r="O1064" s="1"/>
      <c r="P1064" s="1"/>
      <c r="Q1064" s="1"/>
      <c r="R1064" s="1"/>
      <c r="S1064" s="1"/>
      <c r="T1064" s="1"/>
      <c r="U1064" s="1"/>
    </row>
    <row r="1065" spans="1:21" ht="9.75" customHeight="1">
      <c r="A1065" s="1"/>
      <c r="B1065" s="1"/>
      <c r="C1065" s="1"/>
      <c r="D1065" s="1"/>
      <c r="E1065" s="1"/>
      <c r="F1065" s="1"/>
      <c r="G1065" s="1"/>
      <c r="H1065" s="1"/>
      <c r="I1065" s="1"/>
      <c r="J1065" s="1"/>
      <c r="K1065" s="1"/>
      <c r="L1065" s="1"/>
      <c r="M1065" s="1"/>
      <c r="N1065" s="1"/>
      <c r="O1065" s="1"/>
      <c r="P1065" s="1"/>
      <c r="Q1065" s="1"/>
      <c r="R1065" s="1"/>
      <c r="S1065" s="1"/>
      <c r="T1065" s="1"/>
      <c r="U1065" s="1"/>
    </row>
    <row r="1066" spans="1:21" ht="9.75" customHeight="1">
      <c r="A1066" s="1"/>
      <c r="B1066" s="1"/>
      <c r="C1066" s="1"/>
      <c r="D1066" s="1"/>
      <c r="E1066" s="1"/>
      <c r="F1066" s="1"/>
      <c r="G1066" s="1"/>
      <c r="H1066" s="1"/>
      <c r="I1066" s="1"/>
      <c r="J1066" s="1"/>
      <c r="K1066" s="1"/>
      <c r="L1066" s="1"/>
      <c r="M1066" s="1"/>
      <c r="N1066" s="1"/>
      <c r="O1066" s="1"/>
      <c r="P1066" s="1"/>
      <c r="Q1066" s="1"/>
      <c r="R1066" s="1"/>
      <c r="S1066" s="1"/>
      <c r="T1066" s="1"/>
      <c r="U1066" s="1"/>
    </row>
    <row r="1067" spans="1:21" ht="9.75" customHeight="1">
      <c r="A1067" s="1"/>
      <c r="B1067" s="1"/>
      <c r="C1067" s="1"/>
      <c r="D1067" s="1"/>
      <c r="E1067" s="1"/>
      <c r="F1067" s="1"/>
      <c r="G1067" s="1"/>
      <c r="H1067" s="1"/>
      <c r="I1067" s="1"/>
      <c r="J1067" s="1"/>
      <c r="K1067" s="1"/>
      <c r="L1067" s="1"/>
      <c r="M1067" s="1"/>
      <c r="N1067" s="1"/>
      <c r="O1067" s="1"/>
      <c r="P1067" s="1"/>
      <c r="Q1067" s="1"/>
      <c r="R1067" s="1"/>
      <c r="S1067" s="1"/>
      <c r="T1067" s="1"/>
      <c r="U1067" s="1"/>
    </row>
    <row r="1068" spans="1:21" ht="9.75" customHeight="1">
      <c r="A1068" s="1"/>
      <c r="B1068" s="1"/>
      <c r="C1068" s="1"/>
      <c r="D1068" s="1"/>
      <c r="E1068" s="1"/>
      <c r="F1068" s="1"/>
      <c r="G1068" s="1"/>
      <c r="H1068" s="1"/>
      <c r="I1068" s="1"/>
      <c r="J1068" s="1"/>
      <c r="K1068" s="1"/>
      <c r="L1068" s="1"/>
      <c r="M1068" s="1"/>
      <c r="N1068" s="1"/>
      <c r="O1068" s="1"/>
      <c r="P1068" s="1"/>
      <c r="Q1068" s="1"/>
      <c r="R1068" s="1"/>
      <c r="S1068" s="1"/>
      <c r="T1068" s="1"/>
      <c r="U1068" s="1"/>
    </row>
    <row r="1069" spans="1:21" ht="9.75" customHeight="1">
      <c r="A1069" s="1"/>
      <c r="B1069" s="1"/>
      <c r="C1069" s="1"/>
      <c r="D1069" s="1"/>
      <c r="E1069" s="1"/>
      <c r="F1069" s="1"/>
      <c r="G1069" s="1"/>
      <c r="H1069" s="1"/>
      <c r="I1069" s="1"/>
      <c r="J1069" s="1"/>
      <c r="K1069" s="1"/>
      <c r="L1069" s="1"/>
      <c r="M1069" s="1"/>
      <c r="N1069" s="1"/>
      <c r="O1069" s="1"/>
      <c r="P1069" s="1"/>
      <c r="Q1069" s="1"/>
      <c r="R1069" s="1"/>
      <c r="S1069" s="1"/>
      <c r="T1069" s="1"/>
      <c r="U1069" s="1"/>
    </row>
    <row r="1070" spans="1:21" ht="9.75" customHeight="1">
      <c r="A1070" s="1"/>
      <c r="B1070" s="1"/>
      <c r="C1070" s="1"/>
      <c r="D1070" s="1"/>
      <c r="E1070" s="1"/>
      <c r="F1070" s="1"/>
      <c r="G1070" s="1"/>
      <c r="H1070" s="1"/>
      <c r="I1070" s="1"/>
      <c r="J1070" s="1"/>
      <c r="K1070" s="1"/>
      <c r="L1070" s="1"/>
      <c r="M1070" s="1"/>
      <c r="N1070" s="1"/>
      <c r="O1070" s="1"/>
      <c r="P1070" s="1"/>
      <c r="Q1070" s="1"/>
      <c r="R1070" s="1"/>
      <c r="S1070" s="1"/>
      <c r="T1070" s="1"/>
      <c r="U1070" s="1"/>
    </row>
    <row r="1071" spans="1:21" ht="9.75" customHeight="1">
      <c r="A1071" s="1"/>
      <c r="B1071" s="1"/>
      <c r="C1071" s="1"/>
      <c r="D1071" s="1"/>
      <c r="E1071" s="1"/>
      <c r="F1071" s="1"/>
      <c r="G1071" s="1"/>
      <c r="H1071" s="1"/>
      <c r="I1071" s="1"/>
      <c r="J1071" s="1"/>
      <c r="K1071" s="1"/>
      <c r="L1071" s="1"/>
      <c r="M1071" s="1"/>
      <c r="N1071" s="1"/>
      <c r="O1071" s="1"/>
      <c r="P1071" s="1"/>
      <c r="Q1071" s="1"/>
      <c r="R1071" s="1"/>
      <c r="S1071" s="1"/>
      <c r="T1071" s="1"/>
      <c r="U1071" s="1"/>
    </row>
    <row r="1072" spans="1:21" ht="9.75" customHeight="1">
      <c r="A1072" s="1"/>
      <c r="B1072" s="1"/>
      <c r="C1072" s="1"/>
      <c r="D1072" s="1"/>
      <c r="E1072" s="1"/>
      <c r="F1072" s="1"/>
      <c r="G1072" s="1"/>
      <c r="H1072" s="1"/>
      <c r="I1072" s="1"/>
      <c r="J1072" s="1"/>
      <c r="K1072" s="1"/>
      <c r="L1072" s="1"/>
      <c r="M1072" s="1"/>
      <c r="N1072" s="1"/>
      <c r="O1072" s="1"/>
      <c r="P1072" s="1"/>
      <c r="Q1072" s="1"/>
      <c r="R1072" s="1"/>
      <c r="S1072" s="1"/>
      <c r="T1072" s="1"/>
      <c r="U1072" s="1"/>
    </row>
    <row r="1073" spans="1:21" ht="9.75" customHeight="1">
      <c r="A1073" s="1"/>
      <c r="B1073" s="1"/>
      <c r="C1073" s="1"/>
      <c r="D1073" s="1"/>
      <c r="E1073" s="1"/>
      <c r="F1073" s="1"/>
      <c r="G1073" s="1"/>
      <c r="H1073" s="1"/>
      <c r="I1073" s="1"/>
      <c r="J1073" s="1"/>
      <c r="K1073" s="1"/>
      <c r="L1073" s="1"/>
      <c r="M1073" s="1"/>
      <c r="N1073" s="1"/>
      <c r="O1073" s="1"/>
      <c r="P1073" s="1"/>
      <c r="Q1073" s="1"/>
      <c r="R1073" s="1"/>
      <c r="S1073" s="1"/>
      <c r="T1073" s="1"/>
      <c r="U1073" s="1"/>
    </row>
    <row r="1074" spans="1:21" ht="9.75" customHeight="1">
      <c r="A1074" s="1"/>
      <c r="B1074" s="1"/>
      <c r="C1074" s="1"/>
      <c r="D1074" s="1"/>
      <c r="E1074" s="1"/>
      <c r="F1074" s="1"/>
      <c r="G1074" s="1"/>
      <c r="H1074" s="1"/>
      <c r="I1074" s="1"/>
      <c r="J1074" s="1"/>
      <c r="K1074" s="1"/>
      <c r="L1074" s="1"/>
      <c r="M1074" s="1"/>
      <c r="N1074" s="1"/>
      <c r="O1074" s="1"/>
      <c r="P1074" s="1"/>
      <c r="Q1074" s="1"/>
      <c r="R1074" s="1"/>
      <c r="S1074" s="1"/>
      <c r="T1074" s="1"/>
      <c r="U1074" s="1"/>
    </row>
    <row r="1075" spans="1:21" ht="9.75" customHeight="1">
      <c r="A1075" s="1"/>
      <c r="B1075" s="1"/>
      <c r="C1075" s="1"/>
      <c r="D1075" s="1"/>
      <c r="E1075" s="1"/>
      <c r="F1075" s="1"/>
      <c r="G1075" s="1"/>
      <c r="H1075" s="1"/>
      <c r="I1075" s="1"/>
      <c r="J1075" s="1"/>
      <c r="K1075" s="1"/>
      <c r="L1075" s="1"/>
      <c r="M1075" s="1"/>
      <c r="N1075" s="1"/>
      <c r="O1075" s="1"/>
      <c r="P1075" s="1"/>
      <c r="Q1075" s="1"/>
      <c r="R1075" s="1"/>
      <c r="S1075" s="1"/>
      <c r="T1075" s="1"/>
      <c r="U1075" s="1"/>
    </row>
    <row r="1076" spans="1:21" ht="9.75" customHeight="1">
      <c r="A1076" s="1"/>
      <c r="B1076" s="1"/>
      <c r="C1076" s="1"/>
      <c r="D1076" s="1"/>
      <c r="E1076" s="1"/>
      <c r="F1076" s="1"/>
      <c r="G1076" s="1"/>
      <c r="H1076" s="1"/>
      <c r="I1076" s="1"/>
      <c r="J1076" s="1"/>
      <c r="K1076" s="1"/>
      <c r="L1076" s="1"/>
      <c r="M1076" s="1"/>
      <c r="N1076" s="1"/>
      <c r="O1076" s="1"/>
      <c r="P1076" s="1"/>
      <c r="Q1076" s="1"/>
      <c r="R1076" s="1"/>
      <c r="S1076" s="1"/>
      <c r="T1076" s="1"/>
      <c r="U1076" s="1"/>
    </row>
    <row r="1077" spans="1:21" ht="9.75" customHeight="1">
      <c r="A1077" s="1"/>
      <c r="B1077" s="1"/>
      <c r="C1077" s="1"/>
      <c r="D1077" s="1"/>
      <c r="E1077" s="1"/>
      <c r="F1077" s="1"/>
      <c r="G1077" s="1"/>
      <c r="H1077" s="1"/>
      <c r="I1077" s="1"/>
      <c r="J1077" s="1"/>
      <c r="K1077" s="1"/>
      <c r="L1077" s="1"/>
      <c r="M1077" s="1"/>
      <c r="N1077" s="1"/>
      <c r="O1077" s="1"/>
      <c r="P1077" s="1"/>
      <c r="Q1077" s="1"/>
      <c r="R1077" s="1"/>
      <c r="S1077" s="1"/>
      <c r="T1077" s="1"/>
      <c r="U1077" s="1"/>
    </row>
    <row r="1078" spans="1:21" ht="9.75" customHeight="1">
      <c r="A1078" s="1"/>
      <c r="B1078" s="1"/>
      <c r="C1078" s="1"/>
      <c r="D1078" s="1"/>
      <c r="E1078" s="1"/>
      <c r="F1078" s="1"/>
      <c r="G1078" s="1"/>
      <c r="H1078" s="1"/>
      <c r="I1078" s="1"/>
      <c r="J1078" s="1"/>
      <c r="K1078" s="1"/>
      <c r="L1078" s="1"/>
      <c r="M1078" s="1"/>
      <c r="N1078" s="1"/>
      <c r="O1078" s="1"/>
      <c r="P1078" s="1"/>
      <c r="Q1078" s="1"/>
      <c r="R1078" s="1"/>
      <c r="S1078" s="1"/>
      <c r="T1078" s="1"/>
      <c r="U1078" s="1"/>
    </row>
    <row r="1079" spans="1:21" ht="9.75" customHeight="1">
      <c r="A1079" s="1"/>
      <c r="B1079" s="1"/>
      <c r="C1079" s="1"/>
      <c r="D1079" s="1"/>
      <c r="E1079" s="1"/>
      <c r="F1079" s="1"/>
      <c r="G1079" s="1"/>
      <c r="H1079" s="1"/>
      <c r="I1079" s="1"/>
      <c r="J1079" s="1"/>
      <c r="K1079" s="1"/>
      <c r="L1079" s="1"/>
      <c r="M1079" s="1"/>
      <c r="N1079" s="1"/>
      <c r="O1079" s="1"/>
      <c r="P1079" s="1"/>
      <c r="Q1079" s="1"/>
      <c r="R1079" s="1"/>
      <c r="S1079" s="1"/>
      <c r="T1079" s="1"/>
      <c r="U1079" s="1"/>
    </row>
    <row r="1080" spans="1:21" ht="9.75" customHeight="1">
      <c r="A1080" s="1"/>
      <c r="B1080" s="1"/>
      <c r="C1080" s="1"/>
      <c r="D1080" s="1"/>
      <c r="E1080" s="1"/>
      <c r="F1080" s="1"/>
      <c r="G1080" s="1"/>
      <c r="H1080" s="1"/>
      <c r="I1080" s="1"/>
      <c r="J1080" s="1"/>
      <c r="K1080" s="1"/>
      <c r="L1080" s="1"/>
      <c r="M1080" s="1"/>
      <c r="N1080" s="1"/>
      <c r="O1080" s="1"/>
      <c r="P1080" s="1"/>
      <c r="Q1080" s="1"/>
      <c r="R1080" s="1"/>
      <c r="S1080" s="1"/>
      <c r="T1080" s="1"/>
      <c r="U1080" s="1"/>
    </row>
    <row r="1081" spans="1:21" ht="9.75" customHeight="1">
      <c r="A1081" s="1"/>
      <c r="B1081" s="1"/>
      <c r="C1081" s="1"/>
      <c r="D1081" s="1"/>
      <c r="E1081" s="1"/>
      <c r="F1081" s="1"/>
      <c r="G1081" s="1"/>
      <c r="H1081" s="1"/>
      <c r="I1081" s="1"/>
      <c r="J1081" s="1"/>
      <c r="K1081" s="1"/>
      <c r="L1081" s="1"/>
      <c r="M1081" s="1"/>
      <c r="N1081" s="1"/>
      <c r="O1081" s="1"/>
      <c r="P1081" s="1"/>
      <c r="Q1081" s="1"/>
      <c r="R1081" s="1"/>
      <c r="S1081" s="1"/>
      <c r="T1081" s="1"/>
      <c r="U1081" s="1"/>
    </row>
    <row r="1082" spans="1:21" ht="9.75" customHeight="1">
      <c r="A1082" s="1"/>
      <c r="B1082" s="1"/>
      <c r="C1082" s="1"/>
      <c r="D1082" s="1"/>
      <c r="E1082" s="1"/>
      <c r="F1082" s="1"/>
      <c r="G1082" s="1"/>
      <c r="H1082" s="1"/>
      <c r="I1082" s="1"/>
      <c r="J1082" s="1"/>
      <c r="K1082" s="1"/>
      <c r="L1082" s="1"/>
      <c r="M1082" s="1"/>
      <c r="N1082" s="1"/>
      <c r="O1082" s="1"/>
      <c r="P1082" s="1"/>
      <c r="Q1082" s="1"/>
      <c r="R1082" s="1"/>
      <c r="S1082" s="1"/>
      <c r="T1082" s="1"/>
      <c r="U1082" s="1"/>
    </row>
    <row r="1083" spans="1:21" ht="9.75" customHeight="1">
      <c r="A1083" s="1"/>
      <c r="B1083" s="1"/>
      <c r="C1083" s="1"/>
      <c r="D1083" s="1"/>
      <c r="E1083" s="1"/>
      <c r="F1083" s="1"/>
      <c r="G1083" s="1"/>
      <c r="H1083" s="1"/>
      <c r="I1083" s="1"/>
      <c r="J1083" s="1"/>
      <c r="K1083" s="1"/>
      <c r="L1083" s="1"/>
      <c r="M1083" s="1"/>
      <c r="N1083" s="1"/>
      <c r="O1083" s="1"/>
      <c r="P1083" s="1"/>
      <c r="Q1083" s="1"/>
      <c r="R1083" s="1"/>
      <c r="S1083" s="1"/>
      <c r="T1083" s="1"/>
      <c r="U1083" s="1"/>
    </row>
    <row r="1084" spans="1:21" ht="9.75" customHeight="1">
      <c r="A1084" s="1"/>
      <c r="B1084" s="1"/>
      <c r="C1084" s="1"/>
      <c r="D1084" s="1"/>
      <c r="E1084" s="1"/>
      <c r="F1084" s="1"/>
      <c r="G1084" s="1"/>
      <c r="H1084" s="1"/>
      <c r="I1084" s="1"/>
      <c r="J1084" s="1"/>
      <c r="K1084" s="1"/>
      <c r="L1084" s="1"/>
      <c r="M1084" s="1"/>
      <c r="N1084" s="1"/>
      <c r="O1084" s="1"/>
      <c r="P1084" s="1"/>
      <c r="Q1084" s="1"/>
      <c r="R1084" s="1"/>
      <c r="S1084" s="1"/>
      <c r="T1084" s="1"/>
      <c r="U1084" s="1"/>
    </row>
    <row r="1085" spans="1:21" ht="9.75" customHeight="1">
      <c r="A1085" s="1"/>
      <c r="B1085" s="1"/>
      <c r="C1085" s="1"/>
      <c r="D1085" s="1"/>
      <c r="E1085" s="1"/>
      <c r="F1085" s="1"/>
      <c r="G1085" s="1"/>
      <c r="H1085" s="1"/>
      <c r="I1085" s="1"/>
      <c r="J1085" s="1"/>
      <c r="K1085" s="1"/>
      <c r="L1085" s="1"/>
      <c r="M1085" s="1"/>
      <c r="N1085" s="1"/>
      <c r="O1085" s="1"/>
      <c r="P1085" s="1"/>
      <c r="Q1085" s="1"/>
      <c r="R1085" s="1"/>
      <c r="S1085" s="1"/>
      <c r="T1085" s="1"/>
      <c r="U1085" s="1"/>
    </row>
    <row r="1086" spans="1:21" ht="9.75" customHeight="1">
      <c r="A1086" s="1"/>
      <c r="B1086" s="1"/>
      <c r="C1086" s="1"/>
      <c r="D1086" s="1"/>
      <c r="E1086" s="1"/>
      <c r="F1086" s="1"/>
      <c r="G1086" s="1"/>
      <c r="H1086" s="1"/>
      <c r="I1086" s="1"/>
      <c r="J1086" s="1"/>
      <c r="K1086" s="1"/>
      <c r="L1086" s="1"/>
      <c r="M1086" s="1"/>
      <c r="N1086" s="1"/>
      <c r="O1086" s="1"/>
      <c r="P1086" s="1"/>
      <c r="Q1086" s="1"/>
      <c r="R1086" s="1"/>
      <c r="S1086" s="1"/>
      <c r="T1086" s="1"/>
      <c r="U1086" s="1"/>
    </row>
    <row r="1087" spans="1:21" ht="9.75" customHeight="1">
      <c r="A1087" s="1"/>
      <c r="B1087" s="1"/>
      <c r="C1087" s="1"/>
      <c r="D1087" s="1"/>
      <c r="E1087" s="1"/>
      <c r="F1087" s="1"/>
      <c r="G1087" s="1"/>
      <c r="H1087" s="1"/>
      <c r="I1087" s="1"/>
      <c r="J1087" s="1"/>
      <c r="K1087" s="1"/>
      <c r="L1087" s="1"/>
      <c r="M1087" s="1"/>
      <c r="N1087" s="1"/>
      <c r="O1087" s="1"/>
      <c r="P1087" s="1"/>
      <c r="Q1087" s="1"/>
      <c r="R1087" s="1"/>
      <c r="S1087" s="1"/>
      <c r="T1087" s="1"/>
      <c r="U1087" s="1"/>
    </row>
    <row r="1088" spans="1:21" ht="9.75" customHeight="1">
      <c r="A1088" s="1"/>
      <c r="B1088" s="1"/>
      <c r="C1088" s="1"/>
      <c r="D1088" s="1"/>
      <c r="E1088" s="1"/>
      <c r="F1088" s="1"/>
      <c r="G1088" s="1"/>
      <c r="H1088" s="1"/>
      <c r="I1088" s="1"/>
      <c r="J1088" s="1"/>
      <c r="K1088" s="1"/>
      <c r="L1088" s="1"/>
      <c r="M1088" s="1"/>
      <c r="N1088" s="1"/>
      <c r="O1088" s="1"/>
      <c r="P1088" s="1"/>
      <c r="Q1088" s="1"/>
      <c r="R1088" s="1"/>
      <c r="S1088" s="1"/>
      <c r="T1088" s="1"/>
      <c r="U1088" s="1"/>
    </row>
    <row r="1089" spans="1:21" ht="9.75" customHeight="1">
      <c r="A1089" s="1"/>
      <c r="B1089" s="1"/>
      <c r="C1089" s="1"/>
      <c r="D1089" s="1"/>
      <c r="E1089" s="1"/>
      <c r="F1089" s="1"/>
      <c r="G1089" s="1"/>
      <c r="H1089" s="1"/>
      <c r="I1089" s="1"/>
      <c r="J1089" s="1"/>
      <c r="K1089" s="1"/>
      <c r="L1089" s="1"/>
      <c r="M1089" s="1"/>
      <c r="N1089" s="1"/>
      <c r="O1089" s="1"/>
      <c r="P1089" s="1"/>
      <c r="Q1089" s="1"/>
      <c r="R1089" s="1"/>
      <c r="S1089" s="1"/>
      <c r="T1089" s="1"/>
      <c r="U1089" s="1"/>
    </row>
    <row r="1090" spans="1:21" ht="9.75" customHeight="1">
      <c r="A1090" s="1"/>
      <c r="B1090" s="1"/>
      <c r="C1090" s="1"/>
      <c r="D1090" s="1"/>
      <c r="E1090" s="1"/>
      <c r="F1090" s="1"/>
      <c r="G1090" s="1"/>
      <c r="H1090" s="1"/>
      <c r="I1090" s="1"/>
      <c r="J1090" s="1"/>
      <c r="K1090" s="1"/>
      <c r="L1090" s="1"/>
      <c r="M1090" s="1"/>
      <c r="N1090" s="1"/>
      <c r="O1090" s="1"/>
      <c r="P1090" s="1"/>
      <c r="Q1090" s="1"/>
      <c r="R1090" s="1"/>
      <c r="S1090" s="1"/>
      <c r="T1090" s="1"/>
      <c r="U1090" s="1"/>
    </row>
    <row r="1091" spans="1:21" ht="9.75" customHeight="1">
      <c r="A1091" s="1"/>
      <c r="B1091" s="1"/>
      <c r="C1091" s="1"/>
      <c r="D1091" s="1"/>
      <c r="E1091" s="1"/>
      <c r="F1091" s="1"/>
      <c r="G1091" s="1"/>
      <c r="H1091" s="1"/>
      <c r="I1091" s="1"/>
      <c r="J1091" s="1"/>
      <c r="K1091" s="1"/>
      <c r="L1091" s="1"/>
      <c r="M1091" s="1"/>
      <c r="N1091" s="1"/>
      <c r="O1091" s="1"/>
      <c r="P1091" s="1"/>
      <c r="Q1091" s="1"/>
      <c r="R1091" s="1"/>
      <c r="S1091" s="1"/>
      <c r="T1091" s="1"/>
      <c r="U1091" s="1"/>
    </row>
    <row r="1092" spans="1:21" ht="9.75" customHeight="1">
      <c r="A1092" s="1"/>
      <c r="B1092" s="1"/>
      <c r="C1092" s="1"/>
      <c r="D1092" s="1"/>
      <c r="E1092" s="1"/>
      <c r="F1092" s="1"/>
      <c r="G1092" s="1"/>
      <c r="H1092" s="1"/>
      <c r="I1092" s="1"/>
      <c r="J1092" s="1"/>
      <c r="K1092" s="1"/>
      <c r="L1092" s="1"/>
      <c r="M1092" s="1"/>
      <c r="N1092" s="1"/>
      <c r="O1092" s="1"/>
      <c r="P1092" s="1"/>
      <c r="Q1092" s="1"/>
      <c r="R1092" s="1"/>
      <c r="S1092" s="1"/>
      <c r="T1092" s="1"/>
      <c r="U1092" s="1"/>
    </row>
    <row r="1093" spans="1:21" ht="9.75" customHeight="1">
      <c r="A1093" s="1"/>
      <c r="B1093" s="1"/>
      <c r="C1093" s="1"/>
      <c r="D1093" s="1"/>
      <c r="E1093" s="1"/>
      <c r="F1093" s="1"/>
      <c r="G1093" s="1"/>
      <c r="H1093" s="1"/>
      <c r="I1093" s="1"/>
      <c r="J1093" s="1"/>
      <c r="K1093" s="1"/>
      <c r="L1093" s="1"/>
      <c r="M1093" s="1"/>
      <c r="N1093" s="1"/>
      <c r="O1093" s="1"/>
      <c r="P1093" s="1"/>
      <c r="Q1093" s="1"/>
      <c r="R1093" s="1"/>
      <c r="S1093" s="1"/>
      <c r="T1093" s="1"/>
      <c r="U1093" s="1"/>
    </row>
    <row r="1094" spans="1:21" ht="9.75" customHeight="1">
      <c r="A1094" s="1"/>
      <c r="B1094" s="1"/>
      <c r="C1094" s="1"/>
      <c r="D1094" s="1"/>
      <c r="E1094" s="1"/>
      <c r="F1094" s="1"/>
      <c r="G1094" s="1"/>
      <c r="H1094" s="1"/>
      <c r="I1094" s="1"/>
      <c r="J1094" s="1"/>
      <c r="K1094" s="1"/>
      <c r="L1094" s="1"/>
      <c r="M1094" s="1"/>
      <c r="N1094" s="1"/>
      <c r="O1094" s="1"/>
      <c r="P1094" s="1"/>
      <c r="Q1094" s="1"/>
      <c r="R1094" s="1"/>
      <c r="S1094" s="1"/>
      <c r="T1094" s="1"/>
      <c r="U1094" s="1"/>
    </row>
    <row r="1095" spans="1:21" ht="9.75" customHeight="1">
      <c r="A1095" s="1"/>
      <c r="B1095" s="1"/>
      <c r="C1095" s="1"/>
      <c r="D1095" s="1"/>
      <c r="E1095" s="1"/>
      <c r="F1095" s="1"/>
      <c r="G1095" s="1"/>
      <c r="H1095" s="1"/>
      <c r="I1095" s="1"/>
      <c r="J1095" s="1"/>
      <c r="K1095" s="1"/>
      <c r="L1095" s="1"/>
      <c r="M1095" s="1"/>
      <c r="N1095" s="1"/>
      <c r="O1095" s="1"/>
      <c r="P1095" s="1"/>
      <c r="Q1095" s="1"/>
      <c r="R1095" s="1"/>
      <c r="S1095" s="1"/>
      <c r="T1095" s="1"/>
      <c r="U1095" s="1"/>
    </row>
    <row r="1096" spans="1:21" ht="9.75" customHeight="1">
      <c r="A1096" s="1"/>
      <c r="B1096" s="1"/>
      <c r="C1096" s="1"/>
      <c r="D1096" s="1"/>
      <c r="E1096" s="1"/>
      <c r="F1096" s="1"/>
      <c r="G1096" s="1"/>
      <c r="H1096" s="1"/>
      <c r="I1096" s="1"/>
      <c r="J1096" s="1"/>
      <c r="K1096" s="1"/>
      <c r="L1096" s="1"/>
      <c r="M1096" s="1"/>
      <c r="N1096" s="1"/>
      <c r="O1096" s="1"/>
      <c r="P1096" s="1"/>
      <c r="Q1096" s="1"/>
      <c r="R1096" s="1"/>
      <c r="S1096" s="1"/>
      <c r="T1096" s="1"/>
      <c r="U1096" s="1"/>
    </row>
    <row r="1097" spans="1:21" ht="9.75" customHeight="1">
      <c r="A1097" s="1"/>
      <c r="B1097" s="1"/>
      <c r="C1097" s="1"/>
      <c r="D1097" s="1"/>
      <c r="E1097" s="1"/>
      <c r="F1097" s="1"/>
      <c r="G1097" s="1"/>
      <c r="H1097" s="1"/>
      <c r="I1097" s="1"/>
      <c r="J1097" s="1"/>
      <c r="K1097" s="1"/>
      <c r="L1097" s="1"/>
      <c r="M1097" s="1"/>
      <c r="N1097" s="1"/>
      <c r="O1097" s="1"/>
      <c r="P1097" s="1"/>
      <c r="Q1097" s="1"/>
      <c r="R1097" s="1"/>
      <c r="S1097" s="1"/>
      <c r="T1097" s="1"/>
      <c r="U1097" s="1"/>
    </row>
    <row r="1098" spans="1:21" ht="9.75" customHeight="1">
      <c r="A1098" s="1"/>
      <c r="B1098" s="1"/>
      <c r="C1098" s="1"/>
      <c r="D1098" s="1"/>
      <c r="E1098" s="1"/>
      <c r="F1098" s="1"/>
      <c r="G1098" s="1"/>
      <c r="H1098" s="1"/>
      <c r="I1098" s="1"/>
      <c r="J1098" s="1"/>
      <c r="K1098" s="1"/>
      <c r="L1098" s="1"/>
      <c r="M1098" s="1"/>
      <c r="N1098" s="1"/>
      <c r="O1098" s="1"/>
      <c r="P1098" s="1"/>
      <c r="Q1098" s="1"/>
      <c r="R1098" s="1"/>
      <c r="S1098" s="1"/>
      <c r="T1098" s="1"/>
      <c r="U1098" s="1"/>
    </row>
    <row r="1099" spans="1:21" ht="9.75" customHeight="1">
      <c r="A1099" s="1"/>
      <c r="B1099" s="1"/>
      <c r="C1099" s="1"/>
      <c r="D1099" s="1"/>
      <c r="E1099" s="1"/>
      <c r="F1099" s="1"/>
      <c r="G1099" s="1"/>
      <c r="H1099" s="1"/>
      <c r="I1099" s="1"/>
      <c r="J1099" s="1"/>
      <c r="K1099" s="1"/>
      <c r="L1099" s="1"/>
      <c r="M1099" s="1"/>
      <c r="N1099" s="1"/>
      <c r="O1099" s="1"/>
      <c r="P1099" s="1"/>
      <c r="Q1099" s="1"/>
      <c r="R1099" s="1"/>
      <c r="S1099" s="1"/>
      <c r="T1099" s="1"/>
      <c r="U1099" s="1"/>
    </row>
    <row r="1100" spans="1:21" ht="9.75" customHeight="1">
      <c r="A1100" s="1"/>
      <c r="B1100" s="1"/>
      <c r="C1100" s="1"/>
      <c r="D1100" s="1"/>
      <c r="E1100" s="1"/>
      <c r="F1100" s="1"/>
      <c r="G1100" s="1"/>
      <c r="H1100" s="1"/>
      <c r="I1100" s="1"/>
      <c r="J1100" s="1"/>
      <c r="K1100" s="1"/>
      <c r="L1100" s="1"/>
      <c r="M1100" s="1"/>
      <c r="N1100" s="1"/>
      <c r="O1100" s="1"/>
      <c r="P1100" s="1"/>
      <c r="Q1100" s="1"/>
      <c r="R1100" s="1"/>
      <c r="S1100" s="1"/>
      <c r="T1100" s="1"/>
      <c r="U1100" s="1"/>
    </row>
    <row r="1101" spans="1:21" ht="9.75" customHeight="1">
      <c r="A1101" s="1"/>
      <c r="B1101" s="1"/>
      <c r="C1101" s="1"/>
      <c r="D1101" s="1"/>
      <c r="E1101" s="1"/>
      <c r="F1101" s="1"/>
      <c r="G1101" s="1"/>
      <c r="H1101" s="1"/>
      <c r="I1101" s="1"/>
      <c r="J1101" s="1"/>
      <c r="K1101" s="1"/>
      <c r="L1101" s="1"/>
      <c r="M1101" s="1"/>
      <c r="N1101" s="1"/>
      <c r="O1101" s="1"/>
      <c r="P1101" s="1"/>
      <c r="Q1101" s="1"/>
      <c r="R1101" s="1"/>
      <c r="S1101" s="1"/>
      <c r="T1101" s="1"/>
      <c r="U1101" s="1"/>
    </row>
    <row r="1102" spans="1:21" ht="9.75" customHeight="1">
      <c r="A1102" s="1"/>
      <c r="B1102" s="1"/>
      <c r="C1102" s="1"/>
      <c r="D1102" s="1"/>
      <c r="E1102" s="1"/>
      <c r="F1102" s="1"/>
      <c r="G1102" s="1"/>
      <c r="H1102" s="1"/>
      <c r="I1102" s="1"/>
      <c r="J1102" s="1"/>
      <c r="K1102" s="1"/>
      <c r="L1102" s="1"/>
      <c r="M1102" s="1"/>
      <c r="N1102" s="1"/>
      <c r="O1102" s="1"/>
      <c r="P1102" s="1"/>
      <c r="Q1102" s="1"/>
      <c r="R1102" s="1"/>
      <c r="S1102" s="1"/>
      <c r="T1102" s="1"/>
      <c r="U1102" s="1"/>
    </row>
    <row r="1103" spans="1:21" ht="9.75" customHeight="1">
      <c r="A1103" s="1"/>
      <c r="B1103" s="1"/>
      <c r="C1103" s="1"/>
      <c r="D1103" s="1"/>
      <c r="E1103" s="1"/>
      <c r="F1103" s="1"/>
      <c r="G1103" s="1"/>
      <c r="H1103" s="1"/>
      <c r="I1103" s="1"/>
      <c r="J1103" s="1"/>
      <c r="K1103" s="1"/>
      <c r="L1103" s="1"/>
      <c r="M1103" s="1"/>
      <c r="N1103" s="1"/>
      <c r="O1103" s="1"/>
      <c r="P1103" s="1"/>
      <c r="Q1103" s="1"/>
      <c r="R1103" s="1"/>
      <c r="S1103" s="1"/>
      <c r="T1103" s="1"/>
      <c r="U1103" s="1"/>
    </row>
    <row r="1104" spans="1:21" ht="9.75" customHeight="1">
      <c r="A1104" s="1"/>
      <c r="B1104" s="1"/>
      <c r="C1104" s="1"/>
      <c r="D1104" s="1"/>
      <c r="E1104" s="1"/>
      <c r="F1104" s="1"/>
      <c r="G1104" s="1"/>
      <c r="H1104" s="1"/>
      <c r="I1104" s="1"/>
      <c r="J1104" s="1"/>
      <c r="K1104" s="1"/>
      <c r="L1104" s="1"/>
      <c r="M1104" s="1"/>
      <c r="N1104" s="1"/>
      <c r="O1104" s="1"/>
      <c r="P1104" s="1"/>
      <c r="Q1104" s="1"/>
      <c r="R1104" s="1"/>
      <c r="S1104" s="1"/>
      <c r="T1104" s="1"/>
      <c r="U1104" s="1"/>
    </row>
    <row r="1105" spans="1:21" ht="9.75" customHeight="1">
      <c r="A1105" s="1"/>
      <c r="B1105" s="1"/>
      <c r="C1105" s="1"/>
      <c r="D1105" s="1"/>
      <c r="E1105" s="1"/>
      <c r="F1105" s="1"/>
      <c r="G1105" s="1"/>
      <c r="H1105" s="1"/>
      <c r="I1105" s="1"/>
      <c r="J1105" s="1"/>
      <c r="K1105" s="1"/>
      <c r="L1105" s="1"/>
      <c r="M1105" s="1"/>
      <c r="N1105" s="1"/>
      <c r="O1105" s="1"/>
      <c r="P1105" s="1"/>
      <c r="Q1105" s="1"/>
      <c r="R1105" s="1"/>
      <c r="S1105" s="1"/>
      <c r="T1105" s="1"/>
      <c r="U1105" s="1"/>
    </row>
    <row r="1106" spans="1:21" ht="9.75" customHeight="1">
      <c r="A1106" s="1"/>
      <c r="B1106" s="1"/>
      <c r="C1106" s="1"/>
      <c r="D1106" s="1"/>
      <c r="E1106" s="1"/>
      <c r="F1106" s="1"/>
      <c r="G1106" s="1"/>
      <c r="H1106" s="1"/>
      <c r="I1106" s="1"/>
      <c r="J1106" s="1"/>
      <c r="K1106" s="1"/>
      <c r="L1106" s="1"/>
      <c r="M1106" s="1"/>
      <c r="N1106" s="1"/>
      <c r="O1106" s="1"/>
      <c r="P1106" s="1"/>
      <c r="Q1106" s="1"/>
      <c r="R1106" s="1"/>
      <c r="S1106" s="1"/>
      <c r="T1106" s="1"/>
      <c r="U1106" s="1"/>
    </row>
    <row r="1107" spans="1:21" ht="9.75" customHeight="1">
      <c r="A1107" s="1"/>
      <c r="B1107" s="1"/>
      <c r="C1107" s="1"/>
      <c r="D1107" s="1"/>
      <c r="E1107" s="1"/>
      <c r="F1107" s="1"/>
      <c r="G1107" s="1"/>
      <c r="H1107" s="1"/>
      <c r="I1107" s="1"/>
      <c r="J1107" s="1"/>
      <c r="K1107" s="1"/>
      <c r="L1107" s="1"/>
      <c r="M1107" s="1"/>
      <c r="N1107" s="1"/>
      <c r="O1107" s="1"/>
      <c r="P1107" s="1"/>
      <c r="Q1107" s="1"/>
      <c r="R1107" s="1"/>
      <c r="S1107" s="1"/>
      <c r="T1107" s="1"/>
      <c r="U1107" s="1"/>
    </row>
    <row r="1108" spans="1:21" ht="9.75" customHeight="1">
      <c r="A1108" s="1"/>
      <c r="B1108" s="1"/>
      <c r="C1108" s="1"/>
      <c r="D1108" s="1"/>
      <c r="E1108" s="1"/>
      <c r="F1108" s="1"/>
      <c r="G1108" s="1"/>
      <c r="H1108" s="1"/>
      <c r="I1108" s="1"/>
      <c r="J1108" s="1"/>
      <c r="K1108" s="1"/>
      <c r="L1108" s="1"/>
      <c r="M1108" s="1"/>
      <c r="N1108" s="1"/>
      <c r="O1108" s="1"/>
      <c r="P1108" s="1"/>
      <c r="Q1108" s="1"/>
      <c r="R1108" s="1"/>
      <c r="S1108" s="1"/>
      <c r="T1108" s="1"/>
      <c r="U1108" s="1"/>
    </row>
    <row r="1109" spans="1:21" ht="9.75" customHeight="1">
      <c r="A1109" s="1"/>
      <c r="B1109" s="1"/>
      <c r="C1109" s="1"/>
      <c r="D1109" s="1"/>
      <c r="E1109" s="1"/>
      <c r="F1109" s="1"/>
      <c r="G1109" s="1"/>
      <c r="H1109" s="1"/>
      <c r="I1109" s="1"/>
      <c r="J1109" s="1"/>
      <c r="K1109" s="1"/>
      <c r="L1109" s="1"/>
      <c r="M1109" s="1"/>
      <c r="N1109" s="1"/>
      <c r="O1109" s="1"/>
      <c r="P1109" s="1"/>
      <c r="Q1109" s="1"/>
      <c r="R1109" s="1"/>
      <c r="S1109" s="1"/>
      <c r="T1109" s="1"/>
      <c r="U1109" s="1"/>
    </row>
    <row r="1110" spans="1:21" ht="9.75" customHeight="1">
      <c r="A1110" s="1"/>
      <c r="B1110" s="1"/>
      <c r="C1110" s="1"/>
      <c r="D1110" s="1"/>
      <c r="E1110" s="1"/>
      <c r="F1110" s="1"/>
      <c r="G1110" s="1"/>
      <c r="H1110" s="1"/>
      <c r="I1110" s="1"/>
      <c r="J1110" s="1"/>
      <c r="K1110" s="1"/>
      <c r="L1110" s="1"/>
      <c r="M1110" s="1"/>
      <c r="N1110" s="1"/>
      <c r="O1110" s="1"/>
      <c r="P1110" s="1"/>
      <c r="Q1110" s="1"/>
      <c r="R1110" s="1"/>
      <c r="S1110" s="1"/>
      <c r="T1110" s="1"/>
      <c r="U1110" s="1"/>
    </row>
    <row r="1111" spans="1:21" ht="9.75" customHeight="1">
      <c r="A1111" s="1"/>
      <c r="B1111" s="1"/>
      <c r="C1111" s="1"/>
      <c r="D1111" s="1"/>
      <c r="E1111" s="1"/>
      <c r="F1111" s="1"/>
      <c r="G1111" s="1"/>
      <c r="H1111" s="1"/>
      <c r="I1111" s="1"/>
      <c r="J1111" s="1"/>
      <c r="K1111" s="1"/>
      <c r="L1111" s="1"/>
      <c r="M1111" s="1"/>
      <c r="N1111" s="1"/>
      <c r="O1111" s="1"/>
      <c r="P1111" s="1"/>
      <c r="Q1111" s="1"/>
      <c r="R1111" s="1"/>
      <c r="S1111" s="1"/>
      <c r="T1111" s="1"/>
      <c r="U1111" s="1"/>
    </row>
    <row r="1112" spans="1:21" ht="9.75" customHeight="1">
      <c r="A1112" s="1"/>
      <c r="B1112" s="1"/>
      <c r="C1112" s="1"/>
      <c r="D1112" s="1"/>
      <c r="E1112" s="1"/>
      <c r="F1112" s="1"/>
      <c r="G1112" s="1"/>
      <c r="H1112" s="1"/>
      <c r="I1112" s="1"/>
      <c r="J1112" s="1"/>
      <c r="K1112" s="1"/>
      <c r="L1112" s="1"/>
      <c r="M1112" s="1"/>
      <c r="N1112" s="1"/>
      <c r="O1112" s="1"/>
      <c r="P1112" s="1"/>
      <c r="Q1112" s="1"/>
      <c r="R1112" s="1"/>
      <c r="S1112" s="1"/>
      <c r="T1112" s="1"/>
      <c r="U1112" s="1"/>
    </row>
    <row r="1113" spans="1:21" ht="9.75" customHeight="1">
      <c r="A1113" s="1"/>
      <c r="B1113" s="1"/>
      <c r="C1113" s="1"/>
      <c r="D1113" s="1"/>
      <c r="E1113" s="1"/>
      <c r="F1113" s="1"/>
      <c r="G1113" s="1"/>
      <c r="H1113" s="1"/>
      <c r="I1113" s="1"/>
      <c r="J1113" s="1"/>
      <c r="K1113" s="1"/>
      <c r="L1113" s="1"/>
      <c r="M1113" s="1"/>
      <c r="N1113" s="1"/>
      <c r="O1113" s="1"/>
      <c r="P1113" s="1"/>
      <c r="Q1113" s="1"/>
      <c r="R1113" s="1"/>
      <c r="S1113" s="1"/>
      <c r="T1113" s="1"/>
      <c r="U1113" s="1"/>
    </row>
    <row r="1114" spans="1:21" ht="9.75" customHeight="1">
      <c r="A1114" s="1"/>
      <c r="B1114" s="1"/>
      <c r="C1114" s="1"/>
      <c r="D1114" s="1"/>
      <c r="E1114" s="1"/>
      <c r="F1114" s="1"/>
      <c r="G1114" s="1"/>
      <c r="H1114" s="1"/>
      <c r="I1114" s="1"/>
      <c r="J1114" s="1"/>
      <c r="K1114" s="1"/>
      <c r="L1114" s="1"/>
      <c r="M1114" s="1"/>
      <c r="N1114" s="1"/>
      <c r="O1114" s="1"/>
      <c r="P1114" s="1"/>
      <c r="Q1114" s="1"/>
      <c r="R1114" s="1"/>
      <c r="S1114" s="1"/>
      <c r="T1114" s="1"/>
      <c r="U1114" s="1"/>
    </row>
    <row r="1115" spans="1:21" ht="9.75" customHeight="1">
      <c r="A1115" s="1"/>
      <c r="B1115" s="1"/>
      <c r="C1115" s="1"/>
      <c r="D1115" s="1"/>
      <c r="E1115" s="1"/>
      <c r="F1115" s="1"/>
      <c r="G1115" s="1"/>
      <c r="H1115" s="1"/>
      <c r="I1115" s="1"/>
      <c r="J1115" s="1"/>
      <c r="K1115" s="1"/>
      <c r="L1115" s="1"/>
      <c r="M1115" s="1"/>
      <c r="N1115" s="1"/>
      <c r="O1115" s="1"/>
      <c r="P1115" s="1"/>
      <c r="Q1115" s="1"/>
      <c r="R1115" s="1"/>
      <c r="S1115" s="1"/>
      <c r="T1115" s="1"/>
      <c r="U1115" s="1"/>
    </row>
    <row r="1116" spans="1:21" ht="9.75" customHeight="1">
      <c r="A1116" s="1"/>
      <c r="B1116" s="1"/>
      <c r="C1116" s="1"/>
      <c r="D1116" s="1"/>
      <c r="E1116" s="1"/>
      <c r="F1116" s="1"/>
      <c r="G1116" s="1"/>
      <c r="H1116" s="1"/>
      <c r="I1116" s="1"/>
      <c r="J1116" s="1"/>
      <c r="K1116" s="1"/>
      <c r="L1116" s="1"/>
      <c r="M1116" s="1"/>
      <c r="N1116" s="1"/>
      <c r="O1116" s="1"/>
      <c r="P1116" s="1"/>
      <c r="Q1116" s="1"/>
      <c r="R1116" s="1"/>
      <c r="S1116" s="1"/>
      <c r="T1116" s="1"/>
      <c r="U1116" s="1"/>
    </row>
    <row r="1117" spans="1:21" ht="9.75" customHeight="1">
      <c r="A1117" s="1"/>
      <c r="B1117" s="1"/>
      <c r="C1117" s="1"/>
      <c r="D1117" s="1"/>
      <c r="E1117" s="1"/>
      <c r="F1117" s="1"/>
      <c r="G1117" s="1"/>
      <c r="H1117" s="1"/>
      <c r="I1117" s="1"/>
      <c r="J1117" s="1"/>
      <c r="K1117" s="1"/>
      <c r="L1117" s="1"/>
      <c r="M1117" s="1"/>
      <c r="N1117" s="1"/>
      <c r="O1117" s="1"/>
      <c r="P1117" s="1"/>
      <c r="Q1117" s="1"/>
      <c r="R1117" s="1"/>
      <c r="S1117" s="1"/>
      <c r="T1117" s="1"/>
      <c r="U1117" s="1"/>
    </row>
    <row r="1118" spans="1:21" ht="9.75" customHeight="1">
      <c r="A1118" s="1"/>
      <c r="B1118" s="1"/>
      <c r="C1118" s="1"/>
      <c r="D1118" s="1"/>
      <c r="E1118" s="1"/>
      <c r="F1118" s="1"/>
      <c r="G1118" s="1"/>
      <c r="H1118" s="1"/>
      <c r="I1118" s="1"/>
      <c r="J1118" s="1"/>
      <c r="K1118" s="1"/>
      <c r="L1118" s="1"/>
      <c r="M1118" s="1"/>
      <c r="N1118" s="1"/>
      <c r="O1118" s="1"/>
      <c r="P1118" s="1"/>
      <c r="Q1118" s="1"/>
      <c r="R1118" s="1"/>
      <c r="S1118" s="1"/>
      <c r="T1118" s="1"/>
      <c r="U1118" s="1"/>
    </row>
    <row r="1119" spans="1:21" ht="9.75" customHeight="1">
      <c r="A1119" s="1"/>
      <c r="B1119" s="1"/>
      <c r="C1119" s="1"/>
      <c r="D1119" s="1"/>
      <c r="E1119" s="1"/>
      <c r="F1119" s="1"/>
      <c r="G1119" s="1"/>
      <c r="H1119" s="1"/>
      <c r="I1119" s="1"/>
      <c r="J1119" s="1"/>
      <c r="K1119" s="1"/>
      <c r="L1119" s="1"/>
      <c r="M1119" s="1"/>
      <c r="N1119" s="1"/>
      <c r="O1119" s="1"/>
      <c r="P1119" s="1"/>
      <c r="Q1119" s="1"/>
      <c r="R1119" s="1"/>
      <c r="S1119" s="1"/>
      <c r="T1119" s="1"/>
      <c r="U1119" s="1"/>
    </row>
    <row r="1120" spans="1:21" ht="9.75" customHeight="1">
      <c r="A1120" s="1"/>
      <c r="B1120" s="1"/>
      <c r="C1120" s="1"/>
      <c r="D1120" s="1"/>
      <c r="E1120" s="1"/>
      <c r="F1120" s="1"/>
      <c r="G1120" s="1"/>
      <c r="H1120" s="1"/>
      <c r="I1120" s="1"/>
      <c r="J1120" s="1"/>
      <c r="K1120" s="1"/>
      <c r="L1120" s="1"/>
      <c r="M1120" s="1"/>
      <c r="N1120" s="1"/>
      <c r="O1120" s="1"/>
      <c r="P1120" s="1"/>
      <c r="Q1120" s="1"/>
      <c r="R1120" s="1"/>
      <c r="S1120" s="1"/>
      <c r="T1120" s="1"/>
      <c r="U1120" s="1"/>
    </row>
    <row r="1121" spans="1:21" ht="9.75" customHeight="1">
      <c r="A1121" s="1"/>
      <c r="B1121" s="1"/>
      <c r="C1121" s="1"/>
      <c r="D1121" s="1"/>
      <c r="E1121" s="1"/>
      <c r="F1121" s="1"/>
      <c r="G1121" s="1"/>
      <c r="H1121" s="1"/>
      <c r="I1121" s="1"/>
      <c r="J1121" s="1"/>
      <c r="K1121" s="1"/>
      <c r="L1121" s="1"/>
      <c r="M1121" s="1"/>
      <c r="N1121" s="1"/>
      <c r="O1121" s="1"/>
      <c r="P1121" s="1"/>
      <c r="Q1121" s="1"/>
      <c r="R1121" s="1"/>
      <c r="S1121" s="1"/>
      <c r="T1121" s="1"/>
      <c r="U1121" s="1"/>
    </row>
    <row r="1122" spans="1:21" ht="9.75" customHeight="1">
      <c r="A1122" s="1"/>
      <c r="B1122" s="1"/>
      <c r="C1122" s="1"/>
      <c r="D1122" s="1"/>
      <c r="E1122" s="1"/>
      <c r="F1122" s="1"/>
      <c r="G1122" s="1"/>
      <c r="H1122" s="1"/>
      <c r="I1122" s="1"/>
      <c r="J1122" s="1"/>
      <c r="K1122" s="1"/>
      <c r="L1122" s="1"/>
      <c r="M1122" s="1"/>
      <c r="N1122" s="1"/>
      <c r="O1122" s="1"/>
      <c r="P1122" s="1"/>
      <c r="Q1122" s="1"/>
      <c r="R1122" s="1"/>
      <c r="S1122" s="1"/>
      <c r="T1122" s="1"/>
      <c r="U1122" s="1"/>
    </row>
    <row r="1123" spans="1:21" ht="9.75" customHeight="1">
      <c r="A1123" s="1"/>
      <c r="B1123" s="1"/>
      <c r="C1123" s="1"/>
      <c r="D1123" s="1"/>
      <c r="E1123" s="1"/>
      <c r="F1123" s="1"/>
      <c r="G1123" s="1"/>
      <c r="H1123" s="1"/>
      <c r="I1123" s="1"/>
      <c r="J1123" s="1"/>
      <c r="K1123" s="1"/>
      <c r="L1123" s="1"/>
      <c r="M1123" s="1"/>
      <c r="N1123" s="1"/>
      <c r="O1123" s="1"/>
      <c r="P1123" s="1"/>
      <c r="Q1123" s="1"/>
      <c r="R1123" s="1"/>
      <c r="S1123" s="1"/>
      <c r="T1123" s="1"/>
      <c r="U1123" s="1"/>
    </row>
    <row r="1124" spans="1:21" ht="9.75" customHeight="1">
      <c r="A1124" s="1"/>
      <c r="B1124" s="1"/>
      <c r="C1124" s="1"/>
      <c r="D1124" s="1"/>
      <c r="E1124" s="1"/>
      <c r="F1124" s="1"/>
      <c r="G1124" s="1"/>
      <c r="H1124" s="1"/>
      <c r="I1124" s="1"/>
      <c r="J1124" s="1"/>
      <c r="K1124" s="1"/>
      <c r="L1124" s="1"/>
      <c r="M1124" s="1"/>
      <c r="N1124" s="1"/>
      <c r="O1124" s="1"/>
      <c r="P1124" s="1"/>
      <c r="Q1124" s="1"/>
      <c r="R1124" s="1"/>
      <c r="S1124" s="1"/>
      <c r="T1124" s="1"/>
      <c r="U1124" s="1"/>
    </row>
    <row r="1125" spans="1:21" ht="9.75" customHeight="1">
      <c r="A1125" s="1"/>
      <c r="B1125" s="1"/>
      <c r="C1125" s="1"/>
      <c r="D1125" s="1"/>
      <c r="E1125" s="1"/>
      <c r="F1125" s="1"/>
      <c r="G1125" s="1"/>
      <c r="H1125" s="1"/>
      <c r="I1125" s="1"/>
      <c r="J1125" s="1"/>
      <c r="K1125" s="1"/>
      <c r="L1125" s="1"/>
      <c r="M1125" s="1"/>
      <c r="N1125" s="1"/>
      <c r="O1125" s="1"/>
      <c r="P1125" s="1"/>
      <c r="Q1125" s="1"/>
      <c r="R1125" s="1"/>
      <c r="S1125" s="1"/>
      <c r="T1125" s="1"/>
      <c r="U1125" s="1"/>
    </row>
    <row r="1126" spans="1:21" ht="9.75" customHeight="1">
      <c r="A1126" s="1"/>
      <c r="B1126" s="1"/>
      <c r="C1126" s="1"/>
      <c r="D1126" s="1"/>
      <c r="E1126" s="1"/>
      <c r="F1126" s="1"/>
      <c r="G1126" s="1"/>
      <c r="H1126" s="1"/>
      <c r="I1126" s="1"/>
      <c r="J1126" s="1"/>
      <c r="K1126" s="1"/>
      <c r="L1126" s="1"/>
      <c r="M1126" s="1"/>
      <c r="N1126" s="1"/>
      <c r="O1126" s="1"/>
      <c r="P1126" s="1"/>
      <c r="Q1126" s="1"/>
      <c r="R1126" s="1"/>
      <c r="S1126" s="1"/>
      <c r="T1126" s="1"/>
      <c r="U1126" s="1"/>
    </row>
    <row r="1127" spans="1:21" ht="9.75" customHeight="1">
      <c r="A1127" s="1"/>
      <c r="B1127" s="1"/>
      <c r="C1127" s="1"/>
      <c r="D1127" s="1"/>
      <c r="E1127" s="1"/>
      <c r="F1127" s="1"/>
      <c r="G1127" s="1"/>
      <c r="H1127" s="1"/>
      <c r="I1127" s="1"/>
      <c r="J1127" s="1"/>
      <c r="K1127" s="1"/>
      <c r="L1127" s="1"/>
      <c r="M1127" s="1"/>
      <c r="N1127" s="1"/>
      <c r="O1127" s="1"/>
      <c r="P1127" s="1"/>
      <c r="Q1127" s="1"/>
      <c r="R1127" s="1"/>
      <c r="S1127" s="1"/>
      <c r="T1127" s="1"/>
      <c r="U1127" s="1"/>
    </row>
    <row r="1128" spans="1:21" ht="9.75" customHeight="1">
      <c r="A1128" s="1"/>
      <c r="B1128" s="1"/>
      <c r="C1128" s="1"/>
      <c r="D1128" s="1"/>
      <c r="E1128" s="1"/>
      <c r="F1128" s="1"/>
      <c r="G1128" s="1"/>
      <c r="H1128" s="1"/>
      <c r="I1128" s="1"/>
      <c r="J1128" s="1"/>
      <c r="K1128" s="1"/>
      <c r="L1128" s="1"/>
      <c r="M1128" s="1"/>
      <c r="N1128" s="1"/>
      <c r="O1128" s="1"/>
      <c r="P1128" s="1"/>
      <c r="Q1128" s="1"/>
      <c r="R1128" s="1"/>
      <c r="S1128" s="1"/>
      <c r="T1128" s="1"/>
      <c r="U1128" s="1"/>
    </row>
    <row r="1129" spans="1:21" ht="9.75" customHeight="1">
      <c r="A1129" s="1"/>
      <c r="B1129" s="1"/>
      <c r="C1129" s="1"/>
      <c r="D1129" s="1"/>
      <c r="E1129" s="1"/>
      <c r="F1129" s="1"/>
      <c r="G1129" s="1"/>
      <c r="H1129" s="1"/>
      <c r="I1129" s="1"/>
      <c r="J1129" s="1"/>
      <c r="K1129" s="1"/>
      <c r="L1129" s="1"/>
      <c r="M1129" s="1"/>
      <c r="N1129" s="1"/>
      <c r="O1129" s="1"/>
      <c r="P1129" s="1"/>
      <c r="Q1129" s="1"/>
      <c r="R1129" s="1"/>
      <c r="S1129" s="1"/>
      <c r="T1129" s="1"/>
      <c r="U1129" s="1"/>
    </row>
    <row r="1130" spans="1:21" ht="9.75" customHeight="1">
      <c r="A1130" s="1"/>
      <c r="B1130" s="1"/>
      <c r="C1130" s="1"/>
      <c r="D1130" s="1"/>
      <c r="E1130" s="1"/>
      <c r="F1130" s="1"/>
      <c r="G1130" s="1"/>
      <c r="H1130" s="1"/>
      <c r="I1130" s="1"/>
      <c r="J1130" s="1"/>
      <c r="K1130" s="1"/>
      <c r="L1130" s="1"/>
      <c r="M1130" s="1"/>
      <c r="N1130" s="1"/>
      <c r="O1130" s="1"/>
      <c r="P1130" s="1"/>
      <c r="Q1130" s="1"/>
      <c r="R1130" s="1"/>
      <c r="S1130" s="1"/>
      <c r="T1130" s="1"/>
      <c r="U1130" s="1"/>
    </row>
    <row r="1131" spans="1:21" ht="9.75" customHeight="1">
      <c r="A1131" s="1"/>
      <c r="B1131" s="1"/>
      <c r="C1131" s="1"/>
      <c r="D1131" s="1"/>
      <c r="E1131" s="1"/>
      <c r="F1131" s="1"/>
      <c r="G1131" s="1"/>
      <c r="H1131" s="1"/>
      <c r="I1131" s="1"/>
      <c r="J1131" s="1"/>
      <c r="K1131" s="1"/>
      <c r="L1131" s="1"/>
      <c r="M1131" s="1"/>
      <c r="N1131" s="1"/>
      <c r="O1131" s="1"/>
      <c r="P1131" s="1"/>
      <c r="Q1131" s="1"/>
      <c r="R1131" s="1"/>
      <c r="S1131" s="1"/>
      <c r="T1131" s="1"/>
      <c r="U1131" s="1"/>
    </row>
    <row r="1132" spans="1:21" ht="9.75" customHeight="1">
      <c r="A1132" s="1"/>
      <c r="B1132" s="1"/>
      <c r="C1132" s="1"/>
      <c r="D1132" s="1"/>
      <c r="E1132" s="1"/>
      <c r="F1132" s="1"/>
      <c r="G1132" s="1"/>
      <c r="H1132" s="1"/>
      <c r="I1132" s="1"/>
      <c r="J1132" s="1"/>
      <c r="K1132" s="1"/>
      <c r="L1132" s="1"/>
      <c r="M1132" s="1"/>
      <c r="N1132" s="1"/>
      <c r="O1132" s="1"/>
      <c r="P1132" s="1"/>
      <c r="Q1132" s="1"/>
      <c r="R1132" s="1"/>
      <c r="S1132" s="1"/>
      <c r="T1132" s="1"/>
      <c r="U1132" s="1"/>
    </row>
    <row r="1133" spans="1:21" ht="9.75" customHeight="1">
      <c r="A1133" s="1"/>
      <c r="B1133" s="1"/>
      <c r="C1133" s="1"/>
      <c r="D1133" s="1"/>
      <c r="E1133" s="1"/>
      <c r="F1133" s="1"/>
      <c r="G1133" s="1"/>
      <c r="H1133" s="1"/>
      <c r="I1133" s="1"/>
      <c r="J1133" s="1"/>
      <c r="K1133" s="1"/>
      <c r="L1133" s="1"/>
      <c r="M1133" s="1"/>
      <c r="N1133" s="1"/>
      <c r="O1133" s="1"/>
      <c r="P1133" s="1"/>
      <c r="Q1133" s="1"/>
      <c r="R1133" s="1"/>
      <c r="S1133" s="1"/>
      <c r="T1133" s="1"/>
      <c r="U1133" s="1"/>
    </row>
    <row r="1134" spans="1:21" ht="9.75" customHeight="1">
      <c r="A1134" s="1"/>
      <c r="B1134" s="1"/>
      <c r="C1134" s="1"/>
      <c r="D1134" s="1"/>
      <c r="E1134" s="1"/>
      <c r="F1134" s="1"/>
      <c r="G1134" s="1"/>
      <c r="H1134" s="1"/>
      <c r="I1134" s="1"/>
      <c r="J1134" s="1"/>
      <c r="K1134" s="1"/>
      <c r="L1134" s="1"/>
      <c r="M1134" s="1"/>
      <c r="N1134" s="1"/>
      <c r="O1134" s="1"/>
      <c r="P1134" s="1"/>
      <c r="Q1134" s="1"/>
      <c r="R1134" s="1"/>
      <c r="S1134" s="1"/>
      <c r="T1134" s="1"/>
      <c r="U1134" s="1"/>
    </row>
    <row r="1135" spans="1:21" ht="9.75" customHeight="1">
      <c r="A1135" s="1"/>
      <c r="B1135" s="1"/>
      <c r="C1135" s="1"/>
      <c r="D1135" s="1"/>
      <c r="E1135" s="1"/>
      <c r="F1135" s="1"/>
      <c r="G1135" s="1"/>
      <c r="H1135" s="1"/>
      <c r="I1135" s="1"/>
      <c r="J1135" s="1"/>
      <c r="K1135" s="1"/>
      <c r="L1135" s="1"/>
      <c r="M1135" s="1"/>
      <c r="N1135" s="1"/>
      <c r="O1135" s="1"/>
      <c r="P1135" s="1"/>
      <c r="Q1135" s="1"/>
      <c r="R1135" s="1"/>
      <c r="S1135" s="1"/>
      <c r="T1135" s="1"/>
      <c r="U1135" s="1"/>
    </row>
    <row r="1136" spans="1:21" ht="9.75" customHeight="1">
      <c r="A1136" s="1"/>
      <c r="B1136" s="1"/>
      <c r="C1136" s="1"/>
      <c r="D1136" s="1"/>
      <c r="E1136" s="1"/>
      <c r="F1136" s="1"/>
      <c r="G1136" s="1"/>
      <c r="H1136" s="1"/>
      <c r="I1136" s="1"/>
      <c r="J1136" s="1"/>
      <c r="K1136" s="1"/>
      <c r="L1136" s="1"/>
      <c r="M1136" s="1"/>
      <c r="N1136" s="1"/>
      <c r="O1136" s="1"/>
      <c r="P1136" s="1"/>
      <c r="Q1136" s="1"/>
      <c r="R1136" s="1"/>
      <c r="S1136" s="1"/>
      <c r="T1136" s="1"/>
      <c r="U1136" s="1"/>
    </row>
    <row r="1137" spans="1:21" ht="9.75" customHeight="1">
      <c r="A1137" s="1"/>
      <c r="B1137" s="1"/>
      <c r="C1137" s="1"/>
      <c r="D1137" s="1"/>
      <c r="E1137" s="1"/>
      <c r="F1137" s="1"/>
      <c r="G1137" s="1"/>
      <c r="H1137" s="1"/>
      <c r="I1137" s="1"/>
      <c r="J1137" s="1"/>
      <c r="K1137" s="1"/>
      <c r="L1137" s="1"/>
      <c r="M1137" s="1"/>
      <c r="N1137" s="1"/>
      <c r="O1137" s="1"/>
      <c r="P1137" s="1"/>
      <c r="Q1137" s="1"/>
      <c r="R1137" s="1"/>
      <c r="S1137" s="1"/>
      <c r="T1137" s="1"/>
      <c r="U1137" s="1"/>
    </row>
    <row r="1138" spans="1:21" ht="9.75" customHeight="1">
      <c r="A1138" s="1"/>
      <c r="B1138" s="1"/>
      <c r="C1138" s="1"/>
      <c r="D1138" s="1"/>
      <c r="E1138" s="1"/>
      <c r="F1138" s="1"/>
      <c r="G1138" s="1"/>
      <c r="H1138" s="1"/>
      <c r="I1138" s="1"/>
      <c r="J1138" s="1"/>
      <c r="K1138" s="1"/>
      <c r="L1138" s="1"/>
      <c r="M1138" s="1"/>
      <c r="N1138" s="1"/>
      <c r="O1138" s="1"/>
      <c r="P1138" s="1"/>
      <c r="Q1138" s="1"/>
      <c r="R1138" s="1"/>
      <c r="S1138" s="1"/>
      <c r="T1138" s="1"/>
      <c r="U1138" s="1"/>
    </row>
    <row r="1139" spans="1:21" ht="9.75" customHeight="1">
      <c r="A1139" s="1"/>
      <c r="B1139" s="1"/>
      <c r="C1139" s="1"/>
      <c r="D1139" s="1"/>
      <c r="E1139" s="1"/>
      <c r="F1139" s="1"/>
      <c r="G1139" s="1"/>
      <c r="H1139" s="1"/>
      <c r="I1139" s="1"/>
      <c r="J1139" s="1"/>
      <c r="K1139" s="1"/>
      <c r="L1139" s="1"/>
      <c r="M1139" s="1"/>
      <c r="N1139" s="1"/>
      <c r="O1139" s="1"/>
      <c r="P1139" s="1"/>
      <c r="Q1139" s="1"/>
      <c r="R1139" s="1"/>
      <c r="S1139" s="1"/>
      <c r="T1139" s="1"/>
      <c r="U1139" s="1"/>
    </row>
    <row r="1140" spans="1:21" ht="9.75" customHeight="1">
      <c r="A1140" s="1"/>
      <c r="B1140" s="1"/>
      <c r="C1140" s="1"/>
      <c r="D1140" s="1"/>
      <c r="E1140" s="1"/>
      <c r="F1140" s="1"/>
      <c r="G1140" s="1"/>
      <c r="H1140" s="1"/>
      <c r="I1140" s="1"/>
      <c r="J1140" s="1"/>
      <c r="K1140" s="1"/>
      <c r="L1140" s="1"/>
      <c r="M1140" s="1"/>
      <c r="N1140" s="1"/>
      <c r="O1140" s="1"/>
      <c r="P1140" s="1"/>
      <c r="Q1140" s="1"/>
      <c r="R1140" s="1"/>
      <c r="S1140" s="1"/>
      <c r="T1140" s="1"/>
      <c r="U1140" s="1"/>
    </row>
    <row r="1141" spans="1:21" ht="9.75" customHeight="1">
      <c r="A1141" s="1"/>
      <c r="B1141" s="1"/>
      <c r="C1141" s="1"/>
      <c r="D1141" s="1"/>
      <c r="E1141" s="1"/>
      <c r="F1141" s="1"/>
      <c r="G1141" s="1"/>
      <c r="H1141" s="1"/>
      <c r="I1141" s="1"/>
      <c r="J1141" s="1"/>
      <c r="K1141" s="1"/>
      <c r="L1141" s="1"/>
      <c r="M1141" s="1"/>
      <c r="N1141" s="1"/>
      <c r="O1141" s="1"/>
      <c r="P1141" s="1"/>
      <c r="Q1141" s="1"/>
      <c r="R1141" s="1"/>
      <c r="S1141" s="1"/>
      <c r="T1141" s="1"/>
      <c r="U1141" s="1"/>
    </row>
    <row r="1142" spans="1:21" ht="9.75" customHeight="1">
      <c r="A1142" s="1"/>
      <c r="B1142" s="1"/>
      <c r="C1142" s="1"/>
      <c r="D1142" s="1"/>
      <c r="E1142" s="1"/>
      <c r="F1142" s="1"/>
      <c r="G1142" s="1"/>
      <c r="H1142" s="1"/>
      <c r="I1142" s="1"/>
      <c r="J1142" s="1"/>
      <c r="K1142" s="1"/>
      <c r="L1142" s="1"/>
      <c r="M1142" s="1"/>
      <c r="N1142" s="1"/>
      <c r="O1142" s="1"/>
      <c r="P1142" s="1"/>
      <c r="Q1142" s="1"/>
      <c r="R1142" s="1"/>
      <c r="S1142" s="1"/>
      <c r="T1142" s="1"/>
      <c r="U1142" s="1"/>
    </row>
    <row r="1143" spans="1:21" ht="9.75" customHeight="1">
      <c r="A1143" s="1"/>
      <c r="B1143" s="1"/>
      <c r="C1143" s="1"/>
      <c r="D1143" s="1"/>
      <c r="E1143" s="1"/>
      <c r="F1143" s="1"/>
      <c r="G1143" s="1"/>
      <c r="H1143" s="1"/>
      <c r="I1143" s="1"/>
      <c r="J1143" s="1"/>
      <c r="K1143" s="1"/>
      <c r="L1143" s="1"/>
      <c r="M1143" s="1"/>
      <c r="N1143" s="1"/>
      <c r="O1143" s="1"/>
      <c r="P1143" s="1"/>
      <c r="Q1143" s="1"/>
      <c r="R1143" s="1"/>
      <c r="S1143" s="1"/>
      <c r="T1143" s="1"/>
      <c r="U1143" s="1"/>
    </row>
    <row r="1144" spans="1:21" ht="9.75" customHeight="1">
      <c r="A1144" s="1"/>
      <c r="B1144" s="1"/>
      <c r="C1144" s="1"/>
      <c r="D1144" s="1"/>
      <c r="E1144" s="1"/>
      <c r="F1144" s="1"/>
      <c r="G1144" s="1"/>
      <c r="H1144" s="1"/>
      <c r="I1144" s="1"/>
      <c r="J1144" s="1"/>
      <c r="K1144" s="1"/>
      <c r="L1144" s="1"/>
      <c r="M1144" s="1"/>
      <c r="N1144" s="1"/>
      <c r="O1144" s="1"/>
      <c r="P1144" s="1"/>
      <c r="Q1144" s="1"/>
      <c r="R1144" s="1"/>
      <c r="S1144" s="1"/>
      <c r="T1144" s="1"/>
      <c r="U1144" s="1"/>
    </row>
    <row r="1145" spans="1:21" ht="9.75" customHeight="1">
      <c r="A1145" s="1"/>
      <c r="B1145" s="1"/>
      <c r="C1145" s="1"/>
      <c r="D1145" s="1"/>
      <c r="E1145" s="1"/>
      <c r="F1145" s="1"/>
      <c r="G1145" s="1"/>
      <c r="H1145" s="1"/>
      <c r="I1145" s="1"/>
      <c r="J1145" s="1"/>
      <c r="K1145" s="1"/>
      <c r="L1145" s="1"/>
      <c r="M1145" s="1"/>
      <c r="N1145" s="1"/>
      <c r="O1145" s="1"/>
      <c r="P1145" s="1"/>
      <c r="Q1145" s="1"/>
      <c r="R1145" s="1"/>
      <c r="S1145" s="1"/>
      <c r="T1145" s="1"/>
      <c r="U1145" s="1"/>
    </row>
    <row r="1146" spans="1:21" ht="9.75" customHeight="1">
      <c r="A1146" s="1"/>
      <c r="B1146" s="1"/>
      <c r="C1146" s="1"/>
      <c r="D1146" s="1"/>
      <c r="E1146" s="1"/>
      <c r="F1146" s="1"/>
      <c r="G1146" s="1"/>
      <c r="H1146" s="1"/>
      <c r="I1146" s="1"/>
      <c r="J1146" s="1"/>
      <c r="K1146" s="1"/>
      <c r="L1146" s="1"/>
      <c r="M1146" s="1"/>
      <c r="N1146" s="1"/>
      <c r="O1146" s="1"/>
      <c r="P1146" s="1"/>
      <c r="Q1146" s="1"/>
      <c r="R1146" s="1"/>
      <c r="S1146" s="1"/>
      <c r="T1146" s="1"/>
      <c r="U1146" s="1"/>
    </row>
    <row r="1147" spans="1:21" ht="9.75" customHeight="1">
      <c r="A1147" s="1"/>
      <c r="B1147" s="1"/>
      <c r="C1147" s="1"/>
      <c r="D1147" s="1"/>
      <c r="E1147" s="1"/>
      <c r="F1147" s="1"/>
      <c r="G1147" s="1"/>
      <c r="H1147" s="1"/>
      <c r="I1147" s="1"/>
      <c r="J1147" s="1"/>
      <c r="K1147" s="1"/>
      <c r="L1147" s="1"/>
      <c r="M1147" s="1"/>
      <c r="N1147" s="1"/>
      <c r="O1147" s="1"/>
      <c r="P1147" s="1"/>
      <c r="Q1147" s="1"/>
      <c r="R1147" s="1"/>
      <c r="S1147" s="1"/>
      <c r="T1147" s="1"/>
      <c r="U1147" s="1"/>
    </row>
    <row r="1148" spans="1:21" ht="9.75" customHeight="1">
      <c r="A1148" s="1"/>
      <c r="B1148" s="1"/>
      <c r="C1148" s="1"/>
      <c r="D1148" s="1"/>
      <c r="E1148" s="1"/>
      <c r="F1148" s="1"/>
      <c r="G1148" s="1"/>
      <c r="H1148" s="1"/>
      <c r="I1148" s="1"/>
      <c r="J1148" s="1"/>
      <c r="K1148" s="1"/>
      <c r="L1148" s="1"/>
      <c r="M1148" s="1"/>
      <c r="N1148" s="1"/>
      <c r="O1148" s="1"/>
      <c r="P1148" s="1"/>
      <c r="Q1148" s="1"/>
      <c r="R1148" s="1"/>
      <c r="S1148" s="1"/>
      <c r="T1148" s="1"/>
      <c r="U1148" s="1"/>
    </row>
    <row r="1149" spans="1:21" ht="9.75" customHeight="1">
      <c r="A1149" s="1"/>
      <c r="B1149" s="1"/>
      <c r="C1149" s="1"/>
      <c r="D1149" s="1"/>
      <c r="E1149" s="1"/>
      <c r="F1149" s="1"/>
      <c r="G1149" s="1"/>
      <c r="H1149" s="1"/>
      <c r="I1149" s="1"/>
      <c r="J1149" s="1"/>
      <c r="K1149" s="1"/>
      <c r="L1149" s="1"/>
      <c r="M1149" s="1"/>
      <c r="N1149" s="1"/>
      <c r="O1149" s="1"/>
      <c r="P1149" s="1"/>
      <c r="Q1149" s="1"/>
      <c r="R1149" s="1"/>
      <c r="S1149" s="1"/>
      <c r="T1149" s="1"/>
      <c r="U1149" s="1"/>
    </row>
    <row r="1150" spans="1:21" ht="9.75" customHeight="1">
      <c r="A1150" s="1"/>
      <c r="B1150" s="1"/>
      <c r="C1150" s="1"/>
      <c r="D1150" s="1"/>
      <c r="E1150" s="1"/>
      <c r="F1150" s="1"/>
      <c r="G1150" s="1"/>
      <c r="H1150" s="1"/>
      <c r="I1150" s="1"/>
      <c r="J1150" s="1"/>
      <c r="K1150" s="1"/>
      <c r="L1150" s="1"/>
      <c r="M1150" s="1"/>
      <c r="N1150" s="1"/>
      <c r="O1150" s="1"/>
      <c r="P1150" s="1"/>
      <c r="Q1150" s="1"/>
      <c r="R1150" s="1"/>
      <c r="S1150" s="1"/>
      <c r="T1150" s="1"/>
      <c r="U1150" s="1"/>
    </row>
    <row r="1151" spans="1:21" ht="9.75" customHeight="1">
      <c r="A1151" s="1"/>
      <c r="B1151" s="1"/>
      <c r="C1151" s="1"/>
      <c r="D1151" s="1"/>
      <c r="E1151" s="1"/>
      <c r="F1151" s="1"/>
      <c r="G1151" s="1"/>
      <c r="H1151" s="1"/>
      <c r="I1151" s="1"/>
      <c r="J1151" s="1"/>
      <c r="K1151" s="1"/>
      <c r="L1151" s="1"/>
      <c r="M1151" s="1"/>
      <c r="N1151" s="1"/>
      <c r="O1151" s="1"/>
      <c r="P1151" s="1"/>
      <c r="Q1151" s="1"/>
      <c r="R1151" s="1"/>
      <c r="S1151" s="1"/>
      <c r="T1151" s="1"/>
      <c r="U1151" s="1"/>
    </row>
    <row r="1152" spans="1:21" ht="9.75" customHeight="1">
      <c r="A1152" s="1"/>
      <c r="B1152" s="1"/>
      <c r="C1152" s="1"/>
      <c r="D1152" s="1"/>
      <c r="E1152" s="1"/>
      <c r="F1152" s="1"/>
      <c r="G1152" s="1"/>
      <c r="H1152" s="1"/>
      <c r="I1152" s="1"/>
      <c r="J1152" s="1"/>
      <c r="K1152" s="1"/>
      <c r="L1152" s="1"/>
      <c r="M1152" s="1"/>
      <c r="N1152" s="1"/>
      <c r="O1152" s="1"/>
      <c r="P1152" s="1"/>
      <c r="Q1152" s="1"/>
      <c r="R1152" s="1"/>
      <c r="S1152" s="1"/>
      <c r="T1152" s="1"/>
      <c r="U1152" s="1"/>
    </row>
    <row r="1153" spans="1:21" ht="9.75" customHeight="1">
      <c r="A1153" s="1"/>
      <c r="B1153" s="1"/>
      <c r="C1153" s="1"/>
      <c r="D1153" s="1"/>
      <c r="E1153" s="1"/>
      <c r="F1153" s="1"/>
      <c r="G1153" s="1"/>
      <c r="H1153" s="1"/>
      <c r="I1153" s="1"/>
      <c r="J1153" s="1"/>
      <c r="K1153" s="1"/>
      <c r="L1153" s="1"/>
      <c r="M1153" s="1"/>
      <c r="N1153" s="1"/>
      <c r="O1153" s="1"/>
      <c r="P1153" s="1"/>
      <c r="Q1153" s="1"/>
      <c r="R1153" s="1"/>
      <c r="S1153" s="1"/>
      <c r="T1153" s="1"/>
      <c r="U1153" s="1"/>
    </row>
    <row r="1154" spans="1:21" ht="9.75" customHeight="1">
      <c r="A1154" s="1"/>
      <c r="B1154" s="1"/>
      <c r="C1154" s="1"/>
      <c r="D1154" s="1"/>
      <c r="E1154" s="1"/>
      <c r="F1154" s="1"/>
      <c r="G1154" s="1"/>
      <c r="H1154" s="1"/>
      <c r="I1154" s="1"/>
      <c r="J1154" s="1"/>
      <c r="K1154" s="1"/>
      <c r="L1154" s="1"/>
      <c r="M1154" s="1"/>
      <c r="N1154" s="1"/>
      <c r="O1154" s="1"/>
      <c r="P1154" s="1"/>
      <c r="Q1154" s="1"/>
      <c r="R1154" s="1"/>
      <c r="S1154" s="1"/>
      <c r="T1154" s="1"/>
      <c r="U1154" s="1"/>
    </row>
    <row r="1155" spans="1:21" ht="9.75" customHeight="1">
      <c r="A1155" s="1"/>
      <c r="B1155" s="1"/>
      <c r="C1155" s="1"/>
      <c r="D1155" s="1"/>
      <c r="E1155" s="1"/>
      <c r="F1155" s="1"/>
      <c r="G1155" s="1"/>
      <c r="H1155" s="1"/>
      <c r="I1155" s="1"/>
      <c r="J1155" s="1"/>
      <c r="K1155" s="1"/>
      <c r="L1155" s="1"/>
      <c r="M1155" s="1"/>
      <c r="N1155" s="1"/>
      <c r="O1155" s="1"/>
      <c r="P1155" s="1"/>
      <c r="Q1155" s="1"/>
      <c r="R1155" s="1"/>
      <c r="S1155" s="1"/>
      <c r="T1155" s="1"/>
      <c r="U1155" s="1"/>
    </row>
    <row r="1156" spans="1:21" ht="9.75" customHeight="1">
      <c r="A1156" s="1"/>
      <c r="B1156" s="1"/>
      <c r="C1156" s="1"/>
      <c r="D1156" s="1"/>
      <c r="E1156" s="1"/>
      <c r="F1156" s="1"/>
      <c r="G1156" s="1"/>
      <c r="H1156" s="1"/>
      <c r="I1156" s="1"/>
      <c r="J1156" s="1"/>
      <c r="K1156" s="1"/>
      <c r="L1156" s="1"/>
      <c r="M1156" s="1"/>
      <c r="N1156" s="1"/>
      <c r="O1156" s="1"/>
      <c r="P1156" s="1"/>
      <c r="Q1156" s="1"/>
      <c r="R1156" s="1"/>
      <c r="S1156" s="1"/>
      <c r="T1156" s="1"/>
      <c r="U1156" s="1"/>
    </row>
    <row r="1157" spans="1:21" ht="9.75" customHeight="1">
      <c r="A1157" s="1"/>
      <c r="B1157" s="1"/>
      <c r="C1157" s="1"/>
      <c r="D1157" s="1"/>
      <c r="E1157" s="1"/>
      <c r="F1157" s="1"/>
      <c r="G1157" s="1"/>
      <c r="H1157" s="1"/>
      <c r="I1157" s="1"/>
      <c r="J1157" s="1"/>
      <c r="K1157" s="1"/>
      <c r="L1157" s="1"/>
      <c r="M1157" s="1"/>
      <c r="N1157" s="1"/>
      <c r="O1157" s="1"/>
      <c r="P1157" s="1"/>
      <c r="Q1157" s="1"/>
      <c r="R1157" s="1"/>
      <c r="S1157" s="1"/>
      <c r="T1157" s="1"/>
      <c r="U1157" s="1"/>
    </row>
    <row r="1158" spans="1:21" ht="9.75" customHeight="1">
      <c r="A1158" s="1"/>
      <c r="B1158" s="1"/>
      <c r="C1158" s="1"/>
      <c r="D1158" s="1"/>
      <c r="E1158" s="1"/>
      <c r="F1158" s="1"/>
      <c r="G1158" s="1"/>
      <c r="H1158" s="1"/>
      <c r="I1158" s="1"/>
      <c r="J1158" s="1"/>
      <c r="K1158" s="1"/>
      <c r="L1158" s="1"/>
      <c r="M1158" s="1"/>
      <c r="N1158" s="1"/>
      <c r="O1158" s="1"/>
      <c r="P1158" s="1"/>
      <c r="Q1158" s="1"/>
      <c r="R1158" s="1"/>
      <c r="S1158" s="1"/>
      <c r="T1158" s="1"/>
      <c r="U1158" s="1"/>
    </row>
    <row r="1159" spans="1:21" ht="9.75" customHeight="1">
      <c r="A1159" s="1"/>
      <c r="B1159" s="1"/>
      <c r="C1159" s="1"/>
      <c r="D1159" s="1"/>
      <c r="E1159" s="1"/>
      <c r="F1159" s="1"/>
      <c r="G1159" s="1"/>
      <c r="H1159" s="1"/>
      <c r="I1159" s="1"/>
      <c r="J1159" s="1"/>
      <c r="K1159" s="1"/>
      <c r="L1159" s="1"/>
      <c r="M1159" s="1"/>
      <c r="N1159" s="1"/>
      <c r="O1159" s="1"/>
      <c r="P1159" s="1"/>
      <c r="Q1159" s="1"/>
      <c r="R1159" s="1"/>
      <c r="S1159" s="1"/>
      <c r="T1159" s="1"/>
      <c r="U1159" s="1"/>
    </row>
    <row r="1160" spans="1:21" ht="9.75" customHeight="1">
      <c r="A1160" s="1"/>
      <c r="B1160" s="1"/>
      <c r="C1160" s="1"/>
      <c r="D1160" s="1"/>
      <c r="E1160" s="1"/>
      <c r="F1160" s="1"/>
      <c r="G1160" s="1"/>
      <c r="H1160" s="1"/>
      <c r="I1160" s="1"/>
      <c r="J1160" s="1"/>
      <c r="K1160" s="1"/>
      <c r="L1160" s="1"/>
      <c r="M1160" s="1"/>
      <c r="N1160" s="1"/>
      <c r="O1160" s="1"/>
      <c r="P1160" s="1"/>
      <c r="Q1160" s="1"/>
      <c r="R1160" s="1"/>
      <c r="S1160" s="1"/>
      <c r="T1160" s="1"/>
      <c r="U1160" s="1"/>
    </row>
    <row r="1161" spans="1:21" ht="9.75" customHeight="1">
      <c r="A1161" s="1"/>
      <c r="B1161" s="1"/>
      <c r="C1161" s="1"/>
      <c r="D1161" s="1"/>
      <c r="E1161" s="1"/>
      <c r="F1161" s="1"/>
      <c r="G1161" s="1"/>
      <c r="H1161" s="1"/>
      <c r="I1161" s="1"/>
      <c r="J1161" s="1"/>
      <c r="K1161" s="1"/>
      <c r="L1161" s="1"/>
      <c r="M1161" s="1"/>
      <c r="N1161" s="1"/>
      <c r="O1161" s="1"/>
      <c r="P1161" s="1"/>
      <c r="Q1161" s="1"/>
      <c r="R1161" s="1"/>
      <c r="S1161" s="1"/>
      <c r="T1161" s="1"/>
      <c r="U1161" s="1"/>
    </row>
    <row r="1162" spans="1:21" ht="9.75" customHeight="1">
      <c r="A1162" s="1"/>
      <c r="B1162" s="1"/>
      <c r="C1162" s="1"/>
      <c r="D1162" s="1"/>
      <c r="E1162" s="1"/>
      <c r="F1162" s="1"/>
      <c r="G1162" s="1"/>
      <c r="H1162" s="1"/>
      <c r="I1162" s="1"/>
      <c r="J1162" s="1"/>
      <c r="K1162" s="1"/>
      <c r="L1162" s="1"/>
      <c r="M1162" s="1"/>
      <c r="N1162" s="1"/>
      <c r="O1162" s="1"/>
      <c r="P1162" s="1"/>
      <c r="Q1162" s="1"/>
      <c r="R1162" s="1"/>
      <c r="S1162" s="1"/>
      <c r="T1162" s="1"/>
      <c r="U1162" s="1"/>
    </row>
    <row r="1163" spans="1:21" ht="9.75" customHeight="1">
      <c r="A1163" s="1"/>
      <c r="B1163" s="1"/>
      <c r="C1163" s="1"/>
      <c r="D1163" s="1"/>
      <c r="E1163" s="1"/>
      <c r="F1163" s="1"/>
      <c r="G1163" s="1"/>
      <c r="H1163" s="1"/>
      <c r="I1163" s="1"/>
      <c r="J1163" s="1"/>
      <c r="K1163" s="1"/>
      <c r="L1163" s="1"/>
      <c r="M1163" s="1"/>
      <c r="N1163" s="1"/>
      <c r="O1163" s="1"/>
      <c r="P1163" s="1"/>
      <c r="Q1163" s="1"/>
      <c r="R1163" s="1"/>
      <c r="S1163" s="1"/>
      <c r="T1163" s="1"/>
      <c r="U1163" s="1"/>
    </row>
    <row r="1164" spans="1:21" ht="9.75" customHeight="1">
      <c r="A1164" s="1"/>
      <c r="B1164" s="1"/>
      <c r="C1164" s="1"/>
      <c r="D1164" s="1"/>
      <c r="E1164" s="1"/>
      <c r="F1164" s="1"/>
      <c r="G1164" s="1"/>
      <c r="H1164" s="1"/>
      <c r="I1164" s="1"/>
      <c r="J1164" s="1"/>
      <c r="K1164" s="1"/>
      <c r="L1164" s="1"/>
      <c r="M1164" s="1"/>
      <c r="N1164" s="1"/>
      <c r="O1164" s="1"/>
      <c r="P1164" s="1"/>
      <c r="Q1164" s="1"/>
      <c r="R1164" s="1"/>
      <c r="S1164" s="1"/>
      <c r="T1164" s="1"/>
      <c r="U1164" s="1"/>
    </row>
    <row r="1165" spans="1:21" ht="9.75" customHeight="1">
      <c r="A1165" s="1"/>
      <c r="B1165" s="1"/>
      <c r="C1165" s="1"/>
      <c r="D1165" s="1"/>
      <c r="E1165" s="1"/>
      <c r="F1165" s="1"/>
      <c r="G1165" s="1"/>
      <c r="H1165" s="1"/>
      <c r="I1165" s="1"/>
      <c r="J1165" s="1"/>
      <c r="K1165" s="1"/>
      <c r="L1165" s="1"/>
      <c r="M1165" s="1"/>
      <c r="N1165" s="1"/>
      <c r="O1165" s="1"/>
      <c r="P1165" s="1"/>
      <c r="Q1165" s="1"/>
      <c r="R1165" s="1"/>
      <c r="S1165" s="1"/>
      <c r="T1165" s="1"/>
      <c r="U1165" s="1"/>
    </row>
    <row r="1166" spans="1:21" ht="9.75" customHeight="1">
      <c r="A1166" s="1"/>
      <c r="B1166" s="1"/>
      <c r="C1166" s="1"/>
      <c r="D1166" s="1"/>
      <c r="E1166" s="1"/>
      <c r="F1166" s="1"/>
      <c r="G1166" s="1"/>
      <c r="H1166" s="1"/>
      <c r="I1166" s="1"/>
      <c r="J1166" s="1"/>
      <c r="K1166" s="1"/>
      <c r="L1166" s="1"/>
      <c r="M1166" s="1"/>
      <c r="N1166" s="1"/>
      <c r="O1166" s="1"/>
      <c r="P1166" s="1"/>
      <c r="Q1166" s="1"/>
      <c r="R1166" s="1"/>
      <c r="S1166" s="1"/>
      <c r="T1166" s="1"/>
      <c r="U1166" s="1"/>
    </row>
    <row r="1167" spans="1:21" ht="9.75" customHeight="1">
      <c r="A1167" s="1"/>
      <c r="B1167" s="1"/>
      <c r="C1167" s="1"/>
      <c r="D1167" s="1"/>
      <c r="E1167" s="1"/>
      <c r="F1167" s="1"/>
      <c r="G1167" s="1"/>
      <c r="H1167" s="1"/>
      <c r="I1167" s="1"/>
      <c r="J1167" s="1"/>
      <c r="K1167" s="1"/>
      <c r="L1167" s="1"/>
      <c r="M1167" s="1"/>
      <c r="N1167" s="1"/>
      <c r="O1167" s="1"/>
      <c r="P1167" s="1"/>
      <c r="Q1167" s="1"/>
      <c r="R1167" s="1"/>
      <c r="S1167" s="1"/>
      <c r="T1167" s="1"/>
      <c r="U1167" s="1"/>
    </row>
    <row r="1168" spans="1:21" ht="9.75" customHeight="1">
      <c r="A1168" s="1"/>
      <c r="B1168" s="1"/>
      <c r="C1168" s="1"/>
      <c r="D1168" s="1"/>
      <c r="E1168" s="1"/>
      <c r="F1168" s="1"/>
      <c r="G1168" s="1"/>
      <c r="H1168" s="1"/>
      <c r="I1168" s="1"/>
      <c r="J1168" s="1"/>
      <c r="K1168" s="1"/>
      <c r="L1168" s="1"/>
      <c r="M1168" s="1"/>
      <c r="N1168" s="1"/>
      <c r="O1168" s="1"/>
      <c r="P1168" s="1"/>
      <c r="Q1168" s="1"/>
      <c r="R1168" s="1"/>
      <c r="S1168" s="1"/>
      <c r="T1168" s="1"/>
      <c r="U1168" s="1"/>
    </row>
    <row r="1169" spans="1:21" ht="9.75" customHeight="1">
      <c r="A1169" s="1"/>
      <c r="B1169" s="1"/>
      <c r="C1169" s="1"/>
      <c r="D1169" s="1"/>
      <c r="E1169" s="1"/>
      <c r="F1169" s="1"/>
      <c r="G1169" s="1"/>
      <c r="H1169" s="1"/>
      <c r="I1169" s="1"/>
      <c r="J1169" s="1"/>
      <c r="K1169" s="1"/>
      <c r="L1169" s="1"/>
      <c r="M1169" s="1"/>
      <c r="N1169" s="1"/>
      <c r="O1169" s="1"/>
      <c r="P1169" s="1"/>
      <c r="Q1169" s="1"/>
      <c r="R1169" s="1"/>
      <c r="S1169" s="1"/>
      <c r="T1169" s="1"/>
      <c r="U1169" s="1"/>
    </row>
    <row r="1170" spans="1:21" ht="9.75" customHeight="1">
      <c r="A1170" s="1"/>
      <c r="B1170" s="1"/>
      <c r="C1170" s="1"/>
      <c r="D1170" s="1"/>
      <c r="E1170" s="1"/>
      <c r="F1170" s="1"/>
      <c r="G1170" s="1"/>
      <c r="H1170" s="1"/>
      <c r="I1170" s="1"/>
      <c r="J1170" s="1"/>
      <c r="K1170" s="1"/>
      <c r="L1170" s="1"/>
      <c r="M1170" s="1"/>
      <c r="N1170" s="1"/>
      <c r="O1170" s="1"/>
      <c r="P1170" s="1"/>
      <c r="Q1170" s="1"/>
      <c r="R1170" s="1"/>
      <c r="S1170" s="1"/>
      <c r="T1170" s="1"/>
      <c r="U1170" s="1"/>
    </row>
    <row r="1171" spans="1:21" ht="9.75" customHeight="1">
      <c r="A1171" s="1"/>
      <c r="B1171" s="1"/>
      <c r="C1171" s="1"/>
      <c r="D1171" s="1"/>
      <c r="E1171" s="1"/>
      <c r="F1171" s="1"/>
      <c r="G1171" s="1"/>
      <c r="H1171" s="1"/>
      <c r="I1171" s="1"/>
      <c r="J1171" s="1"/>
      <c r="K1171" s="1"/>
      <c r="L1171" s="1"/>
      <c r="M1171" s="1"/>
      <c r="N1171" s="1"/>
      <c r="O1171" s="1"/>
      <c r="P1171" s="1"/>
      <c r="Q1171" s="1"/>
      <c r="R1171" s="1"/>
      <c r="S1171" s="1"/>
      <c r="T1171" s="1"/>
      <c r="U1171" s="1"/>
    </row>
    <row r="1172" spans="1:21" ht="9.75" customHeight="1">
      <c r="A1172" s="1"/>
      <c r="B1172" s="1"/>
      <c r="C1172" s="1"/>
      <c r="D1172" s="1"/>
      <c r="E1172" s="1"/>
      <c r="F1172" s="1"/>
      <c r="G1172" s="1"/>
      <c r="H1172" s="1"/>
      <c r="I1172" s="1"/>
      <c r="J1172" s="1"/>
      <c r="K1172" s="1"/>
      <c r="L1172" s="1"/>
      <c r="M1172" s="1"/>
      <c r="N1172" s="1"/>
      <c r="O1172" s="1"/>
      <c r="P1172" s="1"/>
      <c r="Q1172" s="1"/>
      <c r="R1172" s="1"/>
      <c r="S1172" s="1"/>
      <c r="T1172" s="1"/>
      <c r="U1172" s="1"/>
    </row>
    <row r="1173" spans="1:21" ht="9.75" customHeight="1">
      <c r="A1173" s="1"/>
      <c r="B1173" s="1"/>
      <c r="C1173" s="1"/>
      <c r="D1173" s="1"/>
      <c r="E1173" s="1"/>
      <c r="F1173" s="1"/>
      <c r="G1173" s="1"/>
      <c r="H1173" s="1"/>
      <c r="I1173" s="1"/>
      <c r="J1173" s="1"/>
      <c r="K1173" s="1"/>
      <c r="L1173" s="1"/>
      <c r="M1173" s="1"/>
      <c r="N1173" s="1"/>
      <c r="O1173" s="1"/>
      <c r="P1173" s="1"/>
      <c r="Q1173" s="1"/>
      <c r="R1173" s="1"/>
      <c r="S1173" s="1"/>
      <c r="T1173" s="1"/>
      <c r="U1173" s="1"/>
    </row>
    <row r="1174" spans="1:21" ht="9.75" customHeight="1">
      <c r="A1174" s="1"/>
      <c r="B1174" s="1"/>
      <c r="C1174" s="1"/>
      <c r="D1174" s="1"/>
      <c r="E1174" s="1"/>
      <c r="F1174" s="1"/>
      <c r="G1174" s="1"/>
      <c r="H1174" s="1"/>
      <c r="I1174" s="1"/>
      <c r="J1174" s="1"/>
      <c r="K1174" s="1"/>
      <c r="L1174" s="1"/>
      <c r="M1174" s="1"/>
      <c r="N1174" s="1"/>
      <c r="O1174" s="1"/>
      <c r="P1174" s="1"/>
      <c r="Q1174" s="1"/>
      <c r="R1174" s="1"/>
      <c r="S1174" s="1"/>
      <c r="T1174" s="1"/>
      <c r="U1174" s="1"/>
    </row>
    <row r="1175" spans="1:21" ht="9.75" customHeight="1">
      <c r="A1175" s="1"/>
      <c r="B1175" s="1"/>
      <c r="C1175" s="1"/>
      <c r="D1175" s="1"/>
      <c r="E1175" s="1"/>
      <c r="F1175" s="1"/>
      <c r="G1175" s="1"/>
      <c r="H1175" s="1"/>
      <c r="I1175" s="1"/>
      <c r="J1175" s="1"/>
      <c r="K1175" s="1"/>
      <c r="L1175" s="1"/>
      <c r="M1175" s="1"/>
      <c r="N1175" s="1"/>
      <c r="O1175" s="1"/>
      <c r="P1175" s="1"/>
      <c r="Q1175" s="1"/>
      <c r="R1175" s="1"/>
      <c r="S1175" s="1"/>
      <c r="T1175" s="1"/>
      <c r="U1175" s="1"/>
    </row>
    <row r="1176" spans="1:21" ht="9.75" customHeight="1">
      <c r="A1176" s="1"/>
      <c r="B1176" s="1"/>
      <c r="C1176" s="1"/>
      <c r="D1176" s="1"/>
      <c r="E1176" s="1"/>
      <c r="F1176" s="1"/>
      <c r="G1176" s="1"/>
      <c r="H1176" s="1"/>
      <c r="I1176" s="1"/>
      <c r="J1176" s="1"/>
      <c r="K1176" s="1"/>
      <c r="L1176" s="1"/>
      <c r="M1176" s="1"/>
      <c r="N1176" s="1"/>
      <c r="O1176" s="1"/>
      <c r="P1176" s="1"/>
      <c r="Q1176" s="1"/>
      <c r="R1176" s="1"/>
      <c r="S1176" s="1"/>
      <c r="T1176" s="1"/>
      <c r="U1176" s="1"/>
    </row>
    <row r="1177" spans="1:21" ht="9.75" customHeight="1">
      <c r="A1177" s="1"/>
      <c r="B1177" s="1"/>
      <c r="C1177" s="1"/>
      <c r="D1177" s="1"/>
      <c r="E1177" s="1"/>
      <c r="F1177" s="1"/>
      <c r="G1177" s="1"/>
      <c r="H1177" s="1"/>
      <c r="I1177" s="1"/>
      <c r="J1177" s="1"/>
      <c r="K1177" s="1"/>
      <c r="L1177" s="1"/>
      <c r="M1177" s="1"/>
      <c r="N1177" s="1"/>
      <c r="O1177" s="1"/>
      <c r="P1177" s="1"/>
      <c r="Q1177" s="1"/>
      <c r="R1177" s="1"/>
      <c r="S1177" s="1"/>
      <c r="T1177" s="1"/>
      <c r="U1177" s="1"/>
    </row>
    <row r="1178" spans="1:21" ht="9.75" customHeight="1">
      <c r="A1178" s="1"/>
      <c r="B1178" s="1"/>
      <c r="C1178" s="1"/>
      <c r="D1178" s="1"/>
      <c r="E1178" s="1"/>
      <c r="F1178" s="1"/>
      <c r="G1178" s="1"/>
      <c r="H1178" s="1"/>
      <c r="I1178" s="1"/>
      <c r="J1178" s="1"/>
      <c r="K1178" s="1"/>
      <c r="L1178" s="1"/>
      <c r="M1178" s="1"/>
      <c r="N1178" s="1"/>
      <c r="O1178" s="1"/>
      <c r="P1178" s="1"/>
      <c r="Q1178" s="1"/>
      <c r="R1178" s="1"/>
      <c r="S1178" s="1"/>
      <c r="T1178" s="1"/>
      <c r="U1178" s="1"/>
    </row>
    <row r="1179" spans="1:21" ht="9.75" customHeight="1">
      <c r="A1179" s="1"/>
      <c r="B1179" s="1"/>
      <c r="C1179" s="1"/>
      <c r="D1179" s="1"/>
      <c r="E1179" s="1"/>
      <c r="F1179" s="1"/>
      <c r="G1179" s="1"/>
      <c r="H1179" s="1"/>
      <c r="I1179" s="1"/>
      <c r="J1179" s="1"/>
      <c r="K1179" s="1"/>
      <c r="L1179" s="1"/>
      <c r="M1179" s="1"/>
      <c r="N1179" s="1"/>
      <c r="O1179" s="1"/>
      <c r="P1179" s="1"/>
      <c r="Q1179" s="1"/>
      <c r="R1179" s="1"/>
      <c r="S1179" s="1"/>
      <c r="T1179" s="1"/>
      <c r="U1179" s="1"/>
    </row>
    <row r="1180" spans="1:21" ht="9.75" customHeight="1">
      <c r="A1180" s="1"/>
      <c r="B1180" s="1"/>
      <c r="C1180" s="1"/>
      <c r="D1180" s="1"/>
      <c r="E1180" s="1"/>
      <c r="F1180" s="1"/>
      <c r="G1180" s="1"/>
      <c r="H1180" s="1"/>
      <c r="I1180" s="1"/>
      <c r="J1180" s="1"/>
      <c r="K1180" s="1"/>
      <c r="L1180" s="1"/>
      <c r="M1180" s="1"/>
      <c r="N1180" s="1"/>
      <c r="O1180" s="1"/>
      <c r="P1180" s="1"/>
      <c r="Q1180" s="1"/>
      <c r="R1180" s="1"/>
      <c r="S1180" s="1"/>
      <c r="T1180" s="1"/>
      <c r="U1180" s="1"/>
    </row>
    <row r="1181" spans="1:21" ht="9.75" customHeight="1">
      <c r="A1181" s="1"/>
      <c r="B1181" s="1"/>
      <c r="C1181" s="1"/>
      <c r="D1181" s="1"/>
      <c r="E1181" s="1"/>
      <c r="F1181" s="1"/>
      <c r="G1181" s="1"/>
      <c r="H1181" s="1"/>
      <c r="I1181" s="1"/>
      <c r="J1181" s="1"/>
      <c r="K1181" s="1"/>
      <c r="L1181" s="1"/>
      <c r="M1181" s="1"/>
      <c r="N1181" s="1"/>
      <c r="O1181" s="1"/>
      <c r="P1181" s="1"/>
      <c r="Q1181" s="1"/>
      <c r="R1181" s="1"/>
      <c r="S1181" s="1"/>
      <c r="T1181" s="1"/>
      <c r="U1181" s="1"/>
    </row>
    <row r="1182" spans="1:21" ht="9.75" customHeight="1">
      <c r="A1182" s="1"/>
      <c r="B1182" s="1"/>
      <c r="C1182" s="1"/>
      <c r="D1182" s="1"/>
      <c r="E1182" s="1"/>
      <c r="F1182" s="1"/>
      <c r="G1182" s="1"/>
      <c r="H1182" s="1"/>
      <c r="I1182" s="1"/>
      <c r="J1182" s="1"/>
      <c r="K1182" s="1"/>
      <c r="L1182" s="1"/>
      <c r="M1182" s="1"/>
      <c r="N1182" s="1"/>
      <c r="O1182" s="1"/>
      <c r="P1182" s="1"/>
      <c r="Q1182" s="1"/>
      <c r="R1182" s="1"/>
      <c r="S1182" s="1"/>
      <c r="T1182" s="1"/>
      <c r="U1182" s="1"/>
    </row>
    <row r="1183" spans="1:21" ht="9.75" customHeight="1">
      <c r="A1183" s="1"/>
      <c r="B1183" s="1"/>
      <c r="C1183" s="1"/>
      <c r="D1183" s="1"/>
      <c r="E1183" s="1"/>
      <c r="F1183" s="1"/>
      <c r="G1183" s="1"/>
      <c r="H1183" s="1"/>
      <c r="I1183" s="1"/>
      <c r="J1183" s="1"/>
      <c r="K1183" s="1"/>
      <c r="L1183" s="1"/>
      <c r="M1183" s="1"/>
      <c r="N1183" s="1"/>
      <c r="O1183" s="1"/>
      <c r="P1183" s="1"/>
      <c r="Q1183" s="1"/>
      <c r="R1183" s="1"/>
      <c r="S1183" s="1"/>
      <c r="T1183" s="1"/>
      <c r="U1183" s="1"/>
    </row>
    <row r="1184" spans="1:21" ht="9.75" customHeight="1">
      <c r="A1184" s="1"/>
      <c r="B1184" s="1"/>
      <c r="C1184" s="1"/>
      <c r="D1184" s="1"/>
      <c r="E1184" s="1"/>
      <c r="F1184" s="1"/>
      <c r="G1184" s="1"/>
      <c r="H1184" s="1"/>
      <c r="I1184" s="1"/>
      <c r="J1184" s="1"/>
      <c r="K1184" s="1"/>
      <c r="L1184" s="1"/>
      <c r="M1184" s="1"/>
      <c r="N1184" s="1"/>
      <c r="O1184" s="1"/>
      <c r="P1184" s="1"/>
      <c r="Q1184" s="1"/>
      <c r="R1184" s="1"/>
      <c r="S1184" s="1"/>
      <c r="T1184" s="1"/>
      <c r="U1184" s="1"/>
    </row>
    <row r="1185" spans="1:21" ht="9.75" customHeight="1">
      <c r="A1185" s="1"/>
      <c r="B1185" s="1"/>
      <c r="C1185" s="1"/>
      <c r="D1185" s="1"/>
      <c r="E1185" s="1"/>
      <c r="F1185" s="1"/>
      <c r="G1185" s="1"/>
      <c r="H1185" s="1"/>
      <c r="I1185" s="1"/>
      <c r="J1185" s="1"/>
      <c r="K1185" s="1"/>
      <c r="L1185" s="1"/>
      <c r="M1185" s="1"/>
      <c r="N1185" s="1"/>
      <c r="O1185" s="1"/>
      <c r="P1185" s="1"/>
      <c r="Q1185" s="1"/>
      <c r="R1185" s="1"/>
      <c r="S1185" s="1"/>
      <c r="T1185" s="1"/>
      <c r="U1185" s="1"/>
    </row>
    <row r="1186" spans="1:21" ht="9.75" customHeight="1">
      <c r="A1186" s="1"/>
      <c r="B1186" s="1"/>
      <c r="C1186" s="1"/>
      <c r="D1186" s="1"/>
      <c r="E1186" s="1"/>
      <c r="F1186" s="1"/>
      <c r="G1186" s="1"/>
      <c r="H1186" s="1"/>
      <c r="I1186" s="1"/>
      <c r="J1186" s="1"/>
      <c r="K1186" s="1"/>
      <c r="L1186" s="1"/>
      <c r="M1186" s="1"/>
      <c r="N1186" s="1"/>
      <c r="O1186" s="1"/>
      <c r="P1186" s="1"/>
      <c r="Q1186" s="1"/>
      <c r="R1186" s="1"/>
      <c r="S1186" s="1"/>
      <c r="T1186" s="1"/>
      <c r="U1186" s="1"/>
    </row>
    <row r="1187" spans="1:21" ht="9.75" customHeight="1">
      <c r="A1187" s="1"/>
      <c r="B1187" s="1"/>
      <c r="C1187" s="1"/>
      <c r="D1187" s="1"/>
      <c r="E1187" s="1"/>
      <c r="F1187" s="1"/>
      <c r="G1187" s="1"/>
      <c r="H1187" s="1"/>
      <c r="I1187" s="1"/>
      <c r="J1187" s="1"/>
      <c r="K1187" s="1"/>
      <c r="L1187" s="1"/>
      <c r="M1187" s="1"/>
      <c r="N1187" s="1"/>
      <c r="O1187" s="1"/>
      <c r="P1187" s="1"/>
      <c r="Q1187" s="1"/>
      <c r="R1187" s="1"/>
      <c r="S1187" s="1"/>
      <c r="T1187" s="1"/>
      <c r="U1187" s="1"/>
    </row>
    <row r="1188" spans="1:21" ht="9.75" customHeight="1">
      <c r="A1188" s="1"/>
      <c r="B1188" s="1"/>
      <c r="C1188" s="1"/>
      <c r="D1188" s="1"/>
      <c r="E1188" s="1"/>
      <c r="F1188" s="1"/>
      <c r="G1188" s="1"/>
      <c r="H1188" s="1"/>
      <c r="I1188" s="1"/>
      <c r="J1188" s="1"/>
      <c r="K1188" s="1"/>
      <c r="L1188" s="1"/>
      <c r="M1188" s="1"/>
      <c r="N1188" s="1"/>
      <c r="O1188" s="1"/>
      <c r="P1188" s="1"/>
      <c r="Q1188" s="1"/>
      <c r="R1188" s="1"/>
      <c r="S1188" s="1"/>
      <c r="T1188" s="1"/>
      <c r="U1188" s="1"/>
    </row>
    <row r="1189" spans="1:21" ht="9.75" customHeight="1">
      <c r="A1189" s="1"/>
      <c r="B1189" s="1"/>
      <c r="C1189" s="1"/>
      <c r="D1189" s="1"/>
      <c r="E1189" s="1"/>
      <c r="F1189" s="1"/>
      <c r="G1189" s="1"/>
      <c r="H1189" s="1"/>
      <c r="I1189" s="1"/>
      <c r="J1189" s="1"/>
      <c r="K1189" s="1"/>
      <c r="L1189" s="1"/>
      <c r="M1189" s="1"/>
      <c r="N1189" s="1"/>
      <c r="O1189" s="1"/>
      <c r="P1189" s="1"/>
      <c r="Q1189" s="1"/>
      <c r="R1189" s="1"/>
      <c r="S1189" s="1"/>
      <c r="T1189" s="1"/>
      <c r="U1189" s="1"/>
    </row>
    <row r="1190" spans="1:21" ht="9.75" customHeight="1">
      <c r="A1190" s="1"/>
      <c r="B1190" s="1"/>
      <c r="C1190" s="1"/>
      <c r="D1190" s="1"/>
      <c r="E1190" s="1"/>
      <c r="F1190" s="1"/>
      <c r="G1190" s="1"/>
      <c r="H1190" s="1"/>
      <c r="I1190" s="1"/>
      <c r="J1190" s="1"/>
      <c r="K1190" s="1"/>
      <c r="L1190" s="1"/>
      <c r="M1190" s="1"/>
      <c r="N1190" s="1"/>
      <c r="O1190" s="1"/>
      <c r="P1190" s="1"/>
      <c r="Q1190" s="1"/>
      <c r="R1190" s="1"/>
      <c r="S1190" s="1"/>
      <c r="T1190" s="1"/>
      <c r="U1190" s="1"/>
    </row>
    <row r="1191" spans="1:21" ht="9.75" customHeight="1">
      <c r="A1191" s="1"/>
      <c r="B1191" s="1"/>
      <c r="C1191" s="1"/>
      <c r="D1191" s="1"/>
      <c r="E1191" s="1"/>
      <c r="F1191" s="1"/>
      <c r="G1191" s="1"/>
      <c r="H1191" s="1"/>
      <c r="I1191" s="1"/>
      <c r="J1191" s="1"/>
      <c r="K1191" s="1"/>
      <c r="L1191" s="1"/>
      <c r="M1191" s="1"/>
      <c r="N1191" s="1"/>
      <c r="O1191" s="1"/>
      <c r="P1191" s="1"/>
      <c r="Q1191" s="1"/>
      <c r="R1191" s="1"/>
      <c r="S1191" s="1"/>
      <c r="T1191" s="1"/>
      <c r="U1191" s="1"/>
    </row>
    <row r="1192" spans="1:21" ht="9.75" customHeight="1">
      <c r="A1192" s="1"/>
      <c r="B1192" s="1"/>
      <c r="C1192" s="1"/>
      <c r="D1192" s="1"/>
      <c r="E1192" s="1"/>
      <c r="F1192" s="1"/>
      <c r="G1192" s="1"/>
      <c r="H1192" s="1"/>
      <c r="I1192" s="1"/>
      <c r="J1192" s="1"/>
      <c r="K1192" s="1"/>
      <c r="L1192" s="1"/>
      <c r="M1192" s="1"/>
      <c r="N1192" s="1"/>
      <c r="O1192" s="1"/>
      <c r="P1192" s="1"/>
      <c r="Q1192" s="1"/>
      <c r="R1192" s="1"/>
      <c r="S1192" s="1"/>
      <c r="T1192" s="1"/>
      <c r="U1192" s="1"/>
    </row>
    <row r="1193" spans="1:21" ht="9.75" customHeight="1">
      <c r="A1193" s="1"/>
      <c r="B1193" s="1"/>
      <c r="C1193" s="1"/>
      <c r="D1193" s="1"/>
      <c r="E1193" s="1"/>
      <c r="F1193" s="1"/>
      <c r="G1193" s="1"/>
      <c r="H1193" s="1"/>
      <c r="I1193" s="1"/>
      <c r="J1193" s="1"/>
      <c r="K1193" s="1"/>
      <c r="L1193" s="1"/>
      <c r="M1193" s="1"/>
      <c r="N1193" s="1"/>
      <c r="O1193" s="1"/>
      <c r="P1193" s="1"/>
      <c r="Q1193" s="1"/>
      <c r="R1193" s="1"/>
      <c r="S1193" s="1"/>
      <c r="T1193" s="1"/>
      <c r="U1193" s="1"/>
    </row>
    <row r="1194" spans="1:21" ht="9.75" customHeight="1">
      <c r="A1194" s="1"/>
      <c r="B1194" s="1"/>
      <c r="C1194" s="1"/>
      <c r="D1194" s="1"/>
      <c r="E1194" s="1"/>
      <c r="F1194" s="1"/>
      <c r="G1194" s="1"/>
      <c r="H1194" s="1"/>
      <c r="I1194" s="1"/>
      <c r="J1194" s="1"/>
      <c r="K1194" s="1"/>
      <c r="L1194" s="1"/>
      <c r="M1194" s="1"/>
      <c r="N1194" s="1"/>
      <c r="O1194" s="1"/>
      <c r="P1194" s="1"/>
      <c r="Q1194" s="1"/>
      <c r="R1194" s="1"/>
      <c r="S1194" s="1"/>
      <c r="T1194" s="1"/>
      <c r="U1194" s="1"/>
    </row>
    <row r="1195" spans="1:21" ht="9.75" customHeight="1">
      <c r="A1195" s="1"/>
      <c r="B1195" s="1"/>
      <c r="C1195" s="1"/>
      <c r="D1195" s="1"/>
      <c r="E1195" s="1"/>
      <c r="F1195" s="1"/>
      <c r="G1195" s="1"/>
      <c r="H1195" s="1"/>
      <c r="I1195" s="1"/>
      <c r="J1195" s="1"/>
      <c r="K1195" s="1"/>
      <c r="L1195" s="1"/>
      <c r="M1195" s="1"/>
      <c r="N1195" s="1"/>
      <c r="O1195" s="1"/>
      <c r="P1195" s="1"/>
      <c r="Q1195" s="1"/>
      <c r="R1195" s="1"/>
      <c r="S1195" s="1"/>
      <c r="T1195" s="1"/>
      <c r="U1195" s="1"/>
    </row>
    <row r="1196" spans="1:21" ht="9.75" customHeight="1">
      <c r="A1196" s="1"/>
      <c r="B1196" s="1"/>
      <c r="C1196" s="1"/>
      <c r="D1196" s="1"/>
      <c r="E1196" s="1"/>
      <c r="F1196" s="1"/>
      <c r="G1196" s="1"/>
      <c r="H1196" s="1"/>
      <c r="I1196" s="1"/>
      <c r="J1196" s="1"/>
      <c r="K1196" s="1"/>
      <c r="L1196" s="1"/>
      <c r="M1196" s="1"/>
      <c r="N1196" s="1"/>
      <c r="O1196" s="1"/>
      <c r="P1196" s="1"/>
      <c r="Q1196" s="1"/>
      <c r="R1196" s="1"/>
      <c r="S1196" s="1"/>
      <c r="T1196" s="1"/>
      <c r="U1196" s="1"/>
    </row>
    <row r="1197" spans="1:21" ht="9.75" customHeight="1">
      <c r="A1197" s="1"/>
      <c r="B1197" s="1"/>
      <c r="C1197" s="1"/>
      <c r="D1197" s="1"/>
      <c r="E1197" s="1"/>
      <c r="F1197" s="1"/>
      <c r="G1197" s="1"/>
      <c r="H1197" s="1"/>
      <c r="I1197" s="1"/>
      <c r="J1197" s="1"/>
      <c r="K1197" s="1"/>
      <c r="L1197" s="1"/>
      <c r="M1197" s="1"/>
      <c r="N1197" s="1"/>
      <c r="O1197" s="1"/>
      <c r="P1197" s="1"/>
      <c r="Q1197" s="1"/>
      <c r="R1197" s="1"/>
      <c r="S1197" s="1"/>
      <c r="T1197" s="1"/>
      <c r="U1197" s="1"/>
    </row>
    <row r="1198" spans="1:21" ht="9.75" customHeight="1">
      <c r="A1198" s="1"/>
      <c r="B1198" s="1"/>
      <c r="C1198" s="1"/>
      <c r="D1198" s="1"/>
      <c r="E1198" s="1"/>
      <c r="F1198" s="1"/>
      <c r="G1198" s="1"/>
      <c r="H1198" s="1"/>
      <c r="I1198" s="1"/>
      <c r="J1198" s="1"/>
      <c r="K1198" s="1"/>
      <c r="L1198" s="1"/>
      <c r="M1198" s="1"/>
      <c r="N1198" s="1"/>
      <c r="O1198" s="1"/>
      <c r="P1198" s="1"/>
      <c r="Q1198" s="1"/>
      <c r="R1198" s="1"/>
      <c r="S1198" s="1"/>
      <c r="T1198" s="1"/>
      <c r="U1198" s="1"/>
    </row>
    <row r="1199" spans="1:21" ht="9.75" customHeight="1">
      <c r="A1199" s="1"/>
      <c r="B1199" s="1"/>
      <c r="C1199" s="1"/>
      <c r="D1199" s="1"/>
      <c r="E1199" s="1"/>
      <c r="F1199" s="1"/>
      <c r="G1199" s="1"/>
      <c r="H1199" s="1"/>
      <c r="I1199" s="1"/>
      <c r="J1199" s="1"/>
      <c r="K1199" s="1"/>
      <c r="L1199" s="1"/>
      <c r="M1199" s="1"/>
      <c r="N1199" s="1"/>
      <c r="O1199" s="1"/>
      <c r="P1199" s="1"/>
      <c r="Q1199" s="1"/>
      <c r="R1199" s="1"/>
      <c r="S1199" s="1"/>
      <c r="T1199" s="1"/>
      <c r="U1199" s="1"/>
    </row>
    <row r="1200" spans="1:21" ht="9.75" customHeight="1">
      <c r="A1200" s="1"/>
      <c r="B1200" s="1"/>
      <c r="C1200" s="1"/>
      <c r="D1200" s="1"/>
      <c r="E1200" s="1"/>
      <c r="F1200" s="1"/>
      <c r="G1200" s="1"/>
      <c r="H1200" s="1"/>
      <c r="I1200" s="1"/>
      <c r="J1200" s="1"/>
      <c r="K1200" s="1"/>
      <c r="L1200" s="1"/>
      <c r="M1200" s="1"/>
      <c r="N1200" s="1"/>
      <c r="O1200" s="1"/>
      <c r="P1200" s="1"/>
      <c r="Q1200" s="1"/>
      <c r="R1200" s="1"/>
      <c r="S1200" s="1"/>
      <c r="T1200" s="1"/>
      <c r="U1200" s="1"/>
    </row>
    <row r="1201" spans="1:21" ht="9.75" customHeight="1">
      <c r="A1201" s="1"/>
      <c r="B1201" s="1"/>
      <c r="C1201" s="1"/>
      <c r="D1201" s="1"/>
      <c r="E1201" s="1"/>
      <c r="F1201" s="1"/>
      <c r="G1201" s="1"/>
      <c r="H1201" s="1"/>
      <c r="I1201" s="1"/>
      <c r="J1201" s="1"/>
      <c r="K1201" s="1"/>
      <c r="L1201" s="1"/>
      <c r="M1201" s="1"/>
      <c r="N1201" s="1"/>
      <c r="O1201" s="1"/>
      <c r="P1201" s="1"/>
      <c r="Q1201" s="1"/>
      <c r="R1201" s="1"/>
      <c r="S1201" s="1"/>
      <c r="T1201" s="1"/>
      <c r="U1201" s="1"/>
    </row>
    <row r="1202" spans="1:21" ht="9.75" customHeight="1">
      <c r="A1202" s="1"/>
      <c r="B1202" s="1"/>
      <c r="C1202" s="1"/>
      <c r="D1202" s="1"/>
      <c r="E1202" s="1"/>
      <c r="F1202" s="1"/>
      <c r="G1202" s="1"/>
      <c r="H1202" s="1"/>
      <c r="I1202" s="1"/>
      <c r="J1202" s="1"/>
      <c r="K1202" s="1"/>
      <c r="L1202" s="1"/>
      <c r="M1202" s="1"/>
      <c r="N1202" s="1"/>
      <c r="O1202" s="1"/>
      <c r="P1202" s="1"/>
      <c r="Q1202" s="1"/>
      <c r="R1202" s="1"/>
      <c r="S1202" s="1"/>
      <c r="T1202" s="1"/>
      <c r="U1202" s="1"/>
    </row>
    <row r="1203" spans="1:21" ht="9.75" customHeight="1">
      <c r="A1203" s="1"/>
      <c r="B1203" s="1"/>
      <c r="C1203" s="1"/>
      <c r="D1203" s="1"/>
      <c r="E1203" s="1"/>
      <c r="F1203" s="1"/>
      <c r="G1203" s="1"/>
      <c r="H1203" s="1"/>
      <c r="I1203" s="1"/>
      <c r="J1203" s="1"/>
      <c r="K1203" s="1"/>
      <c r="L1203" s="1"/>
      <c r="M1203" s="1"/>
      <c r="N1203" s="1"/>
      <c r="O1203" s="1"/>
      <c r="P1203" s="1"/>
      <c r="Q1203" s="1"/>
      <c r="R1203" s="1"/>
      <c r="S1203" s="1"/>
      <c r="T1203" s="1"/>
      <c r="U1203" s="1"/>
    </row>
    <row r="1204" spans="1:21" ht="9.75" customHeight="1">
      <c r="A1204" s="1"/>
      <c r="B1204" s="1"/>
      <c r="C1204" s="1"/>
      <c r="D1204" s="1"/>
      <c r="E1204" s="1"/>
      <c r="F1204" s="1"/>
      <c r="G1204" s="1"/>
      <c r="H1204" s="1"/>
      <c r="I1204" s="1"/>
      <c r="J1204" s="1"/>
      <c r="K1204" s="1"/>
      <c r="L1204" s="1"/>
      <c r="M1204" s="1"/>
      <c r="N1204" s="1"/>
      <c r="O1204" s="1"/>
      <c r="P1204" s="1"/>
      <c r="Q1204" s="1"/>
      <c r="R1204" s="1"/>
      <c r="S1204" s="1"/>
      <c r="T1204" s="1"/>
      <c r="U1204" s="1"/>
    </row>
    <row r="1205" spans="1:21" ht="9.75" customHeight="1">
      <c r="A1205" s="1"/>
      <c r="B1205" s="1"/>
      <c r="C1205" s="1"/>
      <c r="D1205" s="1"/>
      <c r="E1205" s="1"/>
      <c r="F1205" s="1"/>
      <c r="G1205" s="1"/>
      <c r="H1205" s="1"/>
      <c r="I1205" s="1"/>
      <c r="J1205" s="1"/>
      <c r="K1205" s="1"/>
      <c r="L1205" s="1"/>
      <c r="M1205" s="1"/>
      <c r="N1205" s="1"/>
      <c r="O1205" s="1"/>
      <c r="P1205" s="1"/>
      <c r="Q1205" s="1"/>
      <c r="R1205" s="1"/>
      <c r="S1205" s="1"/>
      <c r="T1205" s="1"/>
      <c r="U1205" s="1"/>
    </row>
    <row r="1206" spans="1:21" ht="9.75" customHeight="1">
      <c r="A1206" s="1"/>
      <c r="B1206" s="1"/>
      <c r="C1206" s="1"/>
      <c r="D1206" s="1"/>
      <c r="E1206" s="1"/>
      <c r="F1206" s="1"/>
      <c r="G1206" s="1"/>
      <c r="H1206" s="1"/>
      <c r="I1206" s="1"/>
      <c r="J1206" s="1"/>
      <c r="K1206" s="1"/>
      <c r="L1206" s="1"/>
      <c r="M1206" s="1"/>
      <c r="N1206" s="1"/>
      <c r="O1206" s="1"/>
      <c r="P1206" s="1"/>
      <c r="Q1206" s="1"/>
      <c r="R1206" s="1"/>
      <c r="S1206" s="1"/>
      <c r="T1206" s="1"/>
      <c r="U1206" s="1"/>
    </row>
    <row r="1207" spans="1:21" ht="9.75" customHeight="1">
      <c r="A1207" s="1"/>
      <c r="B1207" s="1"/>
      <c r="C1207" s="1"/>
      <c r="D1207" s="1"/>
      <c r="E1207" s="1"/>
      <c r="F1207" s="1"/>
      <c r="G1207" s="1"/>
      <c r="H1207" s="1"/>
      <c r="I1207" s="1"/>
      <c r="J1207" s="1"/>
      <c r="K1207" s="1"/>
      <c r="L1207" s="1"/>
      <c r="M1207" s="1"/>
      <c r="N1207" s="1"/>
      <c r="O1207" s="1"/>
      <c r="P1207" s="1"/>
      <c r="Q1207" s="1"/>
      <c r="R1207" s="1"/>
      <c r="S1207" s="1"/>
      <c r="T1207" s="1"/>
      <c r="U1207" s="1"/>
    </row>
    <row r="1208" spans="1:21" ht="9.75" customHeight="1">
      <c r="A1208" s="1"/>
      <c r="B1208" s="1"/>
      <c r="C1208" s="1"/>
      <c r="D1208" s="1"/>
      <c r="E1208" s="1"/>
      <c r="F1208" s="1"/>
      <c r="G1208" s="1"/>
      <c r="H1208" s="1"/>
      <c r="I1208" s="1"/>
      <c r="J1208" s="1"/>
      <c r="K1208" s="1"/>
      <c r="L1208" s="1"/>
      <c r="M1208" s="1"/>
      <c r="N1208" s="1"/>
      <c r="O1208" s="1"/>
      <c r="P1208" s="1"/>
      <c r="Q1208" s="1"/>
      <c r="R1208" s="1"/>
      <c r="S1208" s="1"/>
      <c r="T1208" s="1"/>
      <c r="U1208" s="1"/>
    </row>
    <row r="1209" spans="1:21" ht="9.75" customHeight="1">
      <c r="A1209" s="1"/>
      <c r="B1209" s="1"/>
      <c r="C1209" s="1"/>
      <c r="D1209" s="1"/>
      <c r="E1209" s="1"/>
      <c r="F1209" s="1"/>
      <c r="G1209" s="1"/>
      <c r="H1209" s="1"/>
      <c r="I1209" s="1"/>
      <c r="J1209" s="1"/>
      <c r="K1209" s="1"/>
      <c r="L1209" s="1"/>
      <c r="M1209" s="1"/>
      <c r="N1209" s="1"/>
      <c r="O1209" s="1"/>
      <c r="P1209" s="1"/>
      <c r="Q1209" s="1"/>
      <c r="R1209" s="1"/>
      <c r="S1209" s="1"/>
      <c r="T1209" s="1"/>
      <c r="U1209" s="1"/>
    </row>
    <row r="1210" spans="1:21" ht="9.75" customHeight="1">
      <c r="A1210" s="1"/>
      <c r="B1210" s="1"/>
      <c r="C1210" s="1"/>
      <c r="D1210" s="1"/>
      <c r="E1210" s="1"/>
      <c r="F1210" s="1"/>
      <c r="G1210" s="1"/>
      <c r="H1210" s="1"/>
      <c r="I1210" s="1"/>
      <c r="J1210" s="1"/>
      <c r="K1210" s="1"/>
      <c r="L1210" s="1"/>
      <c r="M1210" s="1"/>
      <c r="N1210" s="1"/>
      <c r="O1210" s="1"/>
      <c r="P1210" s="1"/>
      <c r="Q1210" s="1"/>
      <c r="R1210" s="1"/>
      <c r="S1210" s="1"/>
      <c r="T1210" s="1"/>
      <c r="U1210" s="1"/>
    </row>
    <row r="1211" spans="1:21" ht="9.75" customHeight="1">
      <c r="A1211" s="1"/>
      <c r="B1211" s="1"/>
      <c r="C1211" s="1"/>
      <c r="D1211" s="1"/>
      <c r="E1211" s="1"/>
      <c r="F1211" s="1"/>
      <c r="G1211" s="1"/>
      <c r="H1211" s="1"/>
      <c r="I1211" s="1"/>
      <c r="J1211" s="1"/>
      <c r="K1211" s="1"/>
      <c r="L1211" s="1"/>
      <c r="M1211" s="1"/>
      <c r="N1211" s="1"/>
      <c r="O1211" s="1"/>
      <c r="P1211" s="1"/>
      <c r="Q1211" s="1"/>
      <c r="R1211" s="1"/>
      <c r="S1211" s="1"/>
      <c r="T1211" s="1"/>
      <c r="U1211" s="1"/>
    </row>
    <row r="1212" spans="1:21" ht="9.75" customHeight="1">
      <c r="A1212" s="1"/>
      <c r="B1212" s="1"/>
      <c r="C1212" s="1"/>
      <c r="D1212" s="1"/>
      <c r="E1212" s="1"/>
      <c r="F1212" s="1"/>
      <c r="G1212" s="1"/>
      <c r="H1212" s="1"/>
      <c r="I1212" s="1"/>
      <c r="J1212" s="1"/>
      <c r="K1212" s="1"/>
      <c r="L1212" s="1"/>
      <c r="M1212" s="1"/>
      <c r="N1212" s="1"/>
      <c r="O1212" s="1"/>
      <c r="P1212" s="1"/>
      <c r="Q1212" s="1"/>
      <c r="R1212" s="1"/>
      <c r="S1212" s="1"/>
      <c r="T1212" s="1"/>
      <c r="U1212" s="1"/>
    </row>
    <row r="1213" spans="1:21" ht="9.75" customHeight="1">
      <c r="A1213" s="1"/>
      <c r="B1213" s="1"/>
      <c r="C1213" s="1"/>
      <c r="D1213" s="1"/>
      <c r="E1213" s="1"/>
      <c r="F1213" s="1"/>
      <c r="G1213" s="1"/>
      <c r="H1213" s="1"/>
      <c r="I1213" s="1"/>
      <c r="J1213" s="1"/>
      <c r="K1213" s="1"/>
      <c r="L1213" s="1"/>
      <c r="M1213" s="1"/>
      <c r="N1213" s="1"/>
      <c r="O1213" s="1"/>
      <c r="P1213" s="1"/>
      <c r="Q1213" s="1"/>
      <c r="R1213" s="1"/>
      <c r="S1213" s="1"/>
      <c r="T1213" s="1"/>
      <c r="U1213" s="1"/>
    </row>
    <row r="1214" spans="1:21" ht="9.75" customHeight="1">
      <c r="A1214" s="1"/>
      <c r="B1214" s="1"/>
      <c r="C1214" s="1"/>
      <c r="D1214" s="1"/>
      <c r="E1214" s="1"/>
      <c r="F1214" s="1"/>
      <c r="G1214" s="1"/>
      <c r="H1214" s="1"/>
      <c r="I1214" s="1"/>
      <c r="J1214" s="1"/>
      <c r="K1214" s="1"/>
      <c r="L1214" s="1"/>
      <c r="M1214" s="1"/>
      <c r="N1214" s="1"/>
      <c r="O1214" s="1"/>
      <c r="P1214" s="1"/>
      <c r="Q1214" s="1"/>
      <c r="R1214" s="1"/>
      <c r="S1214" s="1"/>
      <c r="T1214" s="1"/>
      <c r="U1214" s="1"/>
    </row>
    <row r="1215" spans="1:21" ht="9.75" customHeight="1">
      <c r="A1215" s="1"/>
      <c r="B1215" s="1"/>
      <c r="C1215" s="1"/>
      <c r="D1215" s="1"/>
      <c r="E1215" s="1"/>
      <c r="F1215" s="1"/>
      <c r="G1215" s="1"/>
      <c r="H1215" s="1"/>
      <c r="I1215" s="1"/>
      <c r="J1215" s="1"/>
      <c r="K1215" s="1"/>
      <c r="L1215" s="1"/>
      <c r="M1215" s="1"/>
      <c r="N1215" s="1"/>
      <c r="O1215" s="1"/>
      <c r="P1215" s="1"/>
      <c r="Q1215" s="1"/>
      <c r="R1215" s="1"/>
      <c r="S1215" s="1"/>
      <c r="T1215" s="1"/>
      <c r="U1215" s="1"/>
    </row>
    <row r="1216" spans="1:21" ht="9.75" customHeight="1">
      <c r="A1216" s="1"/>
      <c r="B1216" s="1"/>
      <c r="C1216" s="1"/>
      <c r="D1216" s="1"/>
      <c r="E1216" s="1"/>
      <c r="F1216" s="1"/>
      <c r="G1216" s="1"/>
      <c r="H1216" s="1"/>
      <c r="I1216" s="1"/>
      <c r="J1216" s="1"/>
      <c r="K1216" s="1"/>
      <c r="L1216" s="1"/>
      <c r="M1216" s="1"/>
      <c r="N1216" s="1"/>
      <c r="O1216" s="1"/>
      <c r="P1216" s="1"/>
      <c r="Q1216" s="1"/>
      <c r="R1216" s="1"/>
      <c r="S1216" s="1"/>
      <c r="T1216" s="1"/>
      <c r="U1216" s="1"/>
    </row>
    <row r="1217" spans="1:21" ht="9.75" customHeight="1">
      <c r="A1217" s="1"/>
      <c r="B1217" s="1"/>
      <c r="C1217" s="1"/>
      <c r="D1217" s="1"/>
      <c r="E1217" s="1"/>
      <c r="F1217" s="1"/>
      <c r="G1217" s="1"/>
      <c r="H1217" s="1"/>
      <c r="I1217" s="1"/>
      <c r="J1217" s="1"/>
      <c r="K1217" s="1"/>
      <c r="L1217" s="1"/>
      <c r="M1217" s="1"/>
      <c r="N1217" s="1"/>
      <c r="O1217" s="1"/>
      <c r="P1217" s="1"/>
      <c r="Q1217" s="1"/>
      <c r="R1217" s="1"/>
      <c r="S1217" s="1"/>
      <c r="T1217" s="1"/>
      <c r="U1217" s="1"/>
    </row>
    <row r="1218" spans="1:21" ht="9.75" customHeight="1">
      <c r="A1218" s="1"/>
      <c r="B1218" s="1"/>
      <c r="C1218" s="1"/>
      <c r="D1218" s="1"/>
      <c r="E1218" s="1"/>
      <c r="F1218" s="1"/>
      <c r="G1218" s="1"/>
      <c r="H1218" s="1"/>
      <c r="I1218" s="1"/>
      <c r="J1218" s="1"/>
      <c r="K1218" s="1"/>
      <c r="L1218" s="1"/>
      <c r="M1218" s="1"/>
      <c r="N1218" s="1"/>
      <c r="O1218" s="1"/>
      <c r="P1218" s="1"/>
      <c r="Q1218" s="1"/>
      <c r="R1218" s="1"/>
      <c r="S1218" s="1"/>
      <c r="T1218" s="1"/>
      <c r="U1218" s="1"/>
    </row>
    <row r="1219" spans="1:21" ht="9.75" customHeight="1">
      <c r="A1219" s="1"/>
      <c r="B1219" s="1"/>
      <c r="C1219" s="1"/>
      <c r="D1219" s="1"/>
      <c r="E1219" s="1"/>
      <c r="F1219" s="1"/>
      <c r="G1219" s="1"/>
      <c r="H1219" s="1"/>
      <c r="I1219" s="1"/>
      <c r="J1219" s="1"/>
      <c r="K1219" s="1"/>
      <c r="L1219" s="1"/>
      <c r="M1219" s="1"/>
      <c r="N1219" s="1"/>
      <c r="O1219" s="1"/>
      <c r="P1219" s="1"/>
      <c r="Q1219" s="1"/>
      <c r="R1219" s="1"/>
      <c r="S1219" s="1"/>
      <c r="T1219" s="1"/>
      <c r="U1219" s="1"/>
    </row>
    <row r="1220" spans="1:21" ht="9.75" customHeight="1">
      <c r="A1220" s="1"/>
      <c r="B1220" s="1"/>
      <c r="C1220" s="1"/>
      <c r="D1220" s="1"/>
      <c r="E1220" s="1"/>
      <c r="F1220" s="1"/>
      <c r="G1220" s="1"/>
      <c r="H1220" s="1"/>
      <c r="I1220" s="1"/>
      <c r="J1220" s="1"/>
      <c r="K1220" s="1"/>
      <c r="L1220" s="1"/>
      <c r="M1220" s="1"/>
      <c r="N1220" s="1"/>
      <c r="O1220" s="1"/>
      <c r="P1220" s="1"/>
      <c r="Q1220" s="1"/>
      <c r="R1220" s="1"/>
      <c r="S1220" s="1"/>
      <c r="T1220" s="1"/>
      <c r="U1220" s="1"/>
    </row>
    <row r="1221" spans="1:21" ht="9.75" customHeight="1">
      <c r="A1221" s="1"/>
      <c r="B1221" s="1"/>
      <c r="C1221" s="1"/>
      <c r="D1221" s="1"/>
      <c r="E1221" s="1"/>
      <c r="F1221" s="1"/>
      <c r="G1221" s="1"/>
      <c r="H1221" s="1"/>
      <c r="I1221" s="1"/>
      <c r="J1221" s="1"/>
      <c r="K1221" s="1"/>
      <c r="L1221" s="1"/>
      <c r="M1221" s="1"/>
      <c r="N1221" s="1"/>
      <c r="O1221" s="1"/>
      <c r="P1221" s="1"/>
      <c r="Q1221" s="1"/>
      <c r="R1221" s="1"/>
      <c r="S1221" s="1"/>
      <c r="T1221" s="1"/>
      <c r="U1221" s="1"/>
    </row>
    <row r="1222" spans="1:21" ht="9.75" customHeight="1">
      <c r="A1222" s="1"/>
      <c r="B1222" s="1"/>
      <c r="C1222" s="1"/>
      <c r="D1222" s="1"/>
      <c r="E1222" s="1"/>
      <c r="F1222" s="1"/>
      <c r="G1222" s="1"/>
      <c r="H1222" s="1"/>
      <c r="I1222" s="1"/>
      <c r="J1222" s="1"/>
      <c r="K1222" s="1"/>
      <c r="L1222" s="1"/>
      <c r="M1222" s="1"/>
      <c r="N1222" s="1"/>
      <c r="O1222" s="1"/>
      <c r="P1222" s="1"/>
      <c r="Q1222" s="1"/>
      <c r="R1222" s="1"/>
      <c r="S1222" s="1"/>
      <c r="T1222" s="1"/>
      <c r="U1222" s="1"/>
    </row>
    <row r="1223" spans="1:21" ht="9.75" customHeight="1">
      <c r="A1223" s="1"/>
      <c r="B1223" s="1"/>
      <c r="C1223" s="1"/>
      <c r="D1223" s="1"/>
      <c r="E1223" s="1"/>
      <c r="F1223" s="1"/>
      <c r="G1223" s="1"/>
      <c r="H1223" s="1"/>
      <c r="I1223" s="1"/>
      <c r="J1223" s="1"/>
      <c r="K1223" s="1"/>
      <c r="L1223" s="1"/>
      <c r="M1223" s="1"/>
      <c r="N1223" s="1"/>
      <c r="O1223" s="1"/>
      <c r="P1223" s="1"/>
      <c r="Q1223" s="1"/>
      <c r="R1223" s="1"/>
      <c r="S1223" s="1"/>
      <c r="T1223" s="1"/>
      <c r="U1223" s="1"/>
    </row>
    <row r="1224" spans="1:21" ht="9.75" customHeight="1">
      <c r="A1224" s="1"/>
      <c r="B1224" s="1"/>
      <c r="C1224" s="1"/>
      <c r="D1224" s="1"/>
      <c r="E1224" s="1"/>
      <c r="F1224" s="1"/>
      <c r="G1224" s="1"/>
      <c r="H1224" s="1"/>
      <c r="I1224" s="1"/>
      <c r="J1224" s="1"/>
      <c r="K1224" s="1"/>
      <c r="L1224" s="1"/>
      <c r="M1224" s="1"/>
      <c r="N1224" s="1"/>
      <c r="O1224" s="1"/>
      <c r="P1224" s="1"/>
      <c r="Q1224" s="1"/>
      <c r="R1224" s="1"/>
      <c r="S1224" s="1"/>
      <c r="T1224" s="1"/>
      <c r="U1224" s="1"/>
    </row>
    <row r="1225" spans="1:21" ht="9.75" customHeight="1">
      <c r="A1225" s="1"/>
      <c r="B1225" s="1"/>
      <c r="C1225" s="1"/>
      <c r="D1225" s="1"/>
      <c r="E1225" s="1"/>
      <c r="F1225" s="1"/>
      <c r="G1225" s="1"/>
      <c r="H1225" s="1"/>
      <c r="I1225" s="1"/>
      <c r="J1225" s="1"/>
      <c r="K1225" s="1"/>
      <c r="L1225" s="1"/>
      <c r="M1225" s="1"/>
      <c r="N1225" s="1"/>
      <c r="O1225" s="1"/>
      <c r="P1225" s="1"/>
      <c r="Q1225" s="1"/>
      <c r="R1225" s="1"/>
      <c r="S1225" s="1"/>
      <c r="T1225" s="1"/>
      <c r="U1225" s="1"/>
    </row>
    <row r="1226" spans="1:21" ht="9.75" customHeight="1">
      <c r="A1226" s="1"/>
      <c r="B1226" s="1"/>
      <c r="C1226" s="1"/>
      <c r="D1226" s="1"/>
      <c r="E1226" s="1"/>
      <c r="F1226" s="1"/>
      <c r="G1226" s="1"/>
      <c r="H1226" s="1"/>
      <c r="I1226" s="1"/>
      <c r="J1226" s="1"/>
      <c r="K1226" s="1"/>
      <c r="L1226" s="1"/>
      <c r="M1226" s="1"/>
      <c r="N1226" s="1"/>
      <c r="O1226" s="1"/>
      <c r="P1226" s="1"/>
      <c r="Q1226" s="1"/>
      <c r="R1226" s="1"/>
      <c r="S1226" s="1"/>
      <c r="T1226" s="1"/>
      <c r="U1226" s="1"/>
    </row>
    <row r="1227" spans="1:21" ht="9.75" customHeight="1">
      <c r="A1227" s="1"/>
      <c r="B1227" s="1"/>
      <c r="C1227" s="1"/>
      <c r="D1227" s="1"/>
      <c r="E1227" s="1"/>
      <c r="F1227" s="1"/>
      <c r="G1227" s="1"/>
      <c r="H1227" s="1"/>
      <c r="I1227" s="1"/>
      <c r="J1227" s="1"/>
      <c r="K1227" s="1"/>
      <c r="L1227" s="1"/>
      <c r="M1227" s="1"/>
      <c r="N1227" s="1"/>
      <c r="O1227" s="1"/>
      <c r="P1227" s="1"/>
      <c r="Q1227" s="1"/>
      <c r="R1227" s="1"/>
      <c r="S1227" s="1"/>
      <c r="T1227" s="1"/>
      <c r="U1227" s="1"/>
    </row>
    <row r="1228" spans="1:21" ht="9.75" customHeight="1">
      <c r="A1228" s="1"/>
      <c r="B1228" s="1"/>
      <c r="C1228" s="1"/>
      <c r="D1228" s="1"/>
      <c r="E1228" s="1"/>
      <c r="F1228" s="1"/>
      <c r="G1228" s="1"/>
      <c r="H1228" s="1"/>
      <c r="I1228" s="1"/>
      <c r="J1228" s="1"/>
      <c r="K1228" s="1"/>
      <c r="L1228" s="1"/>
      <c r="M1228" s="1"/>
      <c r="N1228" s="1"/>
      <c r="O1228" s="1"/>
      <c r="P1228" s="1"/>
      <c r="Q1228" s="1"/>
      <c r="R1228" s="1"/>
      <c r="S1228" s="1"/>
      <c r="T1228" s="1"/>
      <c r="U1228" s="1"/>
    </row>
    <row r="1229" spans="1:21" ht="9.75" customHeight="1">
      <c r="A1229" s="1"/>
      <c r="B1229" s="1"/>
      <c r="C1229" s="1"/>
      <c r="D1229" s="1"/>
      <c r="E1229" s="1"/>
      <c r="F1229" s="1"/>
      <c r="G1229" s="1"/>
      <c r="H1229" s="1"/>
      <c r="I1229" s="1"/>
      <c r="J1229" s="1"/>
      <c r="K1229" s="1"/>
      <c r="L1229" s="1"/>
      <c r="M1229" s="1"/>
      <c r="N1229" s="1"/>
      <c r="O1229" s="1"/>
      <c r="P1229" s="1"/>
      <c r="Q1229" s="1"/>
      <c r="R1229" s="1"/>
      <c r="S1229" s="1"/>
      <c r="T1229" s="1"/>
      <c r="U1229" s="1"/>
    </row>
    <row r="1230" spans="1:21" ht="9.75" customHeight="1">
      <c r="A1230" s="1"/>
      <c r="B1230" s="1"/>
      <c r="C1230" s="1"/>
      <c r="D1230" s="1"/>
      <c r="E1230" s="1"/>
      <c r="F1230" s="1"/>
      <c r="G1230" s="1"/>
      <c r="H1230" s="1"/>
      <c r="I1230" s="1"/>
      <c r="J1230" s="1"/>
      <c r="K1230" s="1"/>
      <c r="L1230" s="1"/>
      <c r="M1230" s="1"/>
      <c r="N1230" s="1"/>
      <c r="O1230" s="1"/>
      <c r="P1230" s="1"/>
      <c r="Q1230" s="1"/>
      <c r="R1230" s="1"/>
      <c r="S1230" s="1"/>
      <c r="T1230" s="1"/>
      <c r="U1230" s="1"/>
    </row>
    <row r="1231" spans="1:21" ht="9.75" customHeight="1">
      <c r="A1231" s="1"/>
      <c r="B1231" s="1"/>
      <c r="C1231" s="1"/>
      <c r="D1231" s="1"/>
      <c r="E1231" s="1"/>
      <c r="F1231" s="1"/>
      <c r="G1231" s="1"/>
      <c r="H1231" s="1"/>
      <c r="I1231" s="1"/>
      <c r="J1231" s="1"/>
      <c r="K1231" s="1"/>
      <c r="L1231" s="1"/>
      <c r="M1231" s="1"/>
      <c r="N1231" s="1"/>
      <c r="O1231" s="1"/>
      <c r="P1231" s="1"/>
      <c r="Q1231" s="1"/>
      <c r="R1231" s="1"/>
      <c r="S1231" s="1"/>
      <c r="T1231" s="1"/>
      <c r="U1231" s="1"/>
    </row>
    <row r="1232" spans="1:21" ht="9.75" customHeight="1">
      <c r="A1232" s="1"/>
      <c r="B1232" s="1"/>
      <c r="C1232" s="1"/>
      <c r="D1232" s="1"/>
      <c r="E1232" s="1"/>
      <c r="F1232" s="1"/>
      <c r="G1232" s="1"/>
      <c r="H1232" s="1"/>
      <c r="I1232" s="1"/>
      <c r="J1232" s="1"/>
      <c r="K1232" s="1"/>
      <c r="L1232" s="1"/>
      <c r="M1232" s="1"/>
      <c r="N1232" s="1"/>
      <c r="O1232" s="1"/>
      <c r="P1232" s="1"/>
      <c r="Q1232" s="1"/>
      <c r="R1232" s="1"/>
      <c r="S1232" s="1"/>
      <c r="T1232" s="1"/>
      <c r="U1232" s="1"/>
    </row>
    <row r="1233" spans="1:21" ht="9.75" customHeight="1">
      <c r="A1233" s="1"/>
      <c r="B1233" s="1"/>
      <c r="C1233" s="1"/>
      <c r="D1233" s="1"/>
      <c r="E1233" s="1"/>
      <c r="F1233" s="1"/>
      <c r="G1233" s="1"/>
      <c r="H1233" s="1"/>
      <c r="I1233" s="1"/>
      <c r="J1233" s="1"/>
      <c r="K1233" s="1"/>
      <c r="L1233" s="1"/>
      <c r="M1233" s="1"/>
      <c r="N1233" s="1"/>
      <c r="O1233" s="1"/>
      <c r="P1233" s="1"/>
      <c r="Q1233" s="1"/>
      <c r="R1233" s="1"/>
      <c r="S1233" s="1"/>
      <c r="T1233" s="1"/>
      <c r="U1233" s="1"/>
    </row>
    <row r="1234" spans="1:21" ht="9.75" customHeight="1">
      <c r="A1234" s="1"/>
      <c r="B1234" s="1"/>
      <c r="C1234" s="1"/>
      <c r="D1234" s="1"/>
      <c r="E1234" s="1"/>
      <c r="F1234" s="1"/>
      <c r="G1234" s="1"/>
      <c r="H1234" s="1"/>
      <c r="I1234" s="1"/>
      <c r="J1234" s="1"/>
      <c r="K1234" s="1"/>
      <c r="L1234" s="1"/>
      <c r="M1234" s="1"/>
      <c r="N1234" s="1"/>
      <c r="O1234" s="1"/>
      <c r="P1234" s="1"/>
      <c r="Q1234" s="1"/>
      <c r="R1234" s="1"/>
      <c r="S1234" s="1"/>
      <c r="T1234" s="1"/>
      <c r="U1234" s="1"/>
    </row>
    <row r="1235" spans="1:21" ht="9.75" customHeight="1">
      <c r="A1235" s="1"/>
      <c r="B1235" s="1"/>
      <c r="C1235" s="1"/>
      <c r="D1235" s="1"/>
      <c r="E1235" s="1"/>
      <c r="F1235" s="1"/>
      <c r="G1235" s="1"/>
      <c r="H1235" s="1"/>
      <c r="I1235" s="1"/>
      <c r="J1235" s="1"/>
      <c r="K1235" s="1"/>
      <c r="L1235" s="1"/>
      <c r="M1235" s="1"/>
      <c r="N1235" s="1"/>
      <c r="O1235" s="1"/>
      <c r="P1235" s="1"/>
      <c r="Q1235" s="1"/>
      <c r="R1235" s="1"/>
      <c r="S1235" s="1"/>
      <c r="T1235" s="1"/>
      <c r="U1235" s="1"/>
    </row>
    <row r="1236" spans="1:21" ht="9.75" customHeight="1">
      <c r="A1236" s="1"/>
      <c r="B1236" s="1"/>
      <c r="C1236" s="1"/>
      <c r="D1236" s="1"/>
      <c r="E1236" s="1"/>
      <c r="F1236" s="1"/>
      <c r="G1236" s="1"/>
      <c r="H1236" s="1"/>
      <c r="I1236" s="1"/>
      <c r="J1236" s="1"/>
      <c r="K1236" s="1"/>
      <c r="L1236" s="1"/>
      <c r="M1236" s="1"/>
      <c r="N1236" s="1"/>
      <c r="O1236" s="1"/>
      <c r="P1236" s="1"/>
      <c r="Q1236" s="1"/>
      <c r="R1236" s="1"/>
      <c r="S1236" s="1"/>
      <c r="T1236" s="1"/>
      <c r="U1236" s="1"/>
    </row>
    <row r="1237" spans="1:21" ht="9.75" customHeight="1">
      <c r="A1237" s="1"/>
      <c r="B1237" s="1"/>
      <c r="C1237" s="1"/>
      <c r="D1237" s="1"/>
      <c r="E1237" s="1"/>
      <c r="F1237" s="1"/>
      <c r="G1237" s="1"/>
      <c r="H1237" s="1"/>
      <c r="I1237" s="1"/>
      <c r="J1237" s="1"/>
      <c r="K1237" s="1"/>
      <c r="L1237" s="1"/>
      <c r="M1237" s="1"/>
      <c r="N1237" s="1"/>
      <c r="O1237" s="1"/>
      <c r="P1237" s="1"/>
      <c r="Q1237" s="1"/>
      <c r="R1237" s="1"/>
      <c r="S1237" s="1"/>
      <c r="T1237" s="1"/>
      <c r="U1237" s="1"/>
    </row>
    <row r="1238" spans="1:21" ht="9.75" customHeight="1">
      <c r="A1238" s="1"/>
      <c r="B1238" s="1"/>
      <c r="C1238" s="1"/>
      <c r="D1238" s="1"/>
      <c r="E1238" s="1"/>
      <c r="F1238" s="1"/>
      <c r="G1238" s="1"/>
      <c r="H1238" s="1"/>
      <c r="I1238" s="1"/>
      <c r="J1238" s="1"/>
      <c r="K1238" s="1"/>
      <c r="L1238" s="1"/>
      <c r="M1238" s="1"/>
      <c r="N1238" s="1"/>
      <c r="O1238" s="1"/>
      <c r="P1238" s="1"/>
      <c r="Q1238" s="1"/>
      <c r="R1238" s="1"/>
      <c r="S1238" s="1"/>
      <c r="T1238" s="1"/>
      <c r="U1238" s="1"/>
    </row>
    <row r="1239" spans="1:21" ht="9.75" customHeight="1">
      <c r="A1239" s="1"/>
      <c r="B1239" s="1"/>
      <c r="C1239" s="1"/>
      <c r="D1239" s="1"/>
      <c r="E1239" s="1"/>
      <c r="F1239" s="1"/>
      <c r="G1239" s="1"/>
      <c r="H1239" s="1"/>
      <c r="I1239" s="1"/>
      <c r="J1239" s="1"/>
      <c r="K1239" s="1"/>
      <c r="L1239" s="1"/>
      <c r="M1239" s="1"/>
      <c r="N1239" s="1"/>
      <c r="O1239" s="1"/>
      <c r="P1239" s="1"/>
      <c r="Q1239" s="1"/>
      <c r="R1239" s="1"/>
      <c r="S1239" s="1"/>
      <c r="T1239" s="1"/>
      <c r="U1239" s="1"/>
    </row>
    <row r="1240" spans="1:21" ht="9.75" customHeight="1">
      <c r="A1240" s="1"/>
      <c r="B1240" s="1"/>
      <c r="C1240" s="1"/>
      <c r="D1240" s="1"/>
      <c r="E1240" s="1"/>
      <c r="F1240" s="1"/>
      <c r="G1240" s="1"/>
      <c r="H1240" s="1"/>
      <c r="I1240" s="1"/>
      <c r="J1240" s="1"/>
      <c r="K1240" s="1"/>
      <c r="L1240" s="1"/>
      <c r="M1240" s="1"/>
      <c r="N1240" s="1"/>
      <c r="O1240" s="1"/>
      <c r="P1240" s="1"/>
      <c r="Q1240" s="1"/>
      <c r="R1240" s="1"/>
      <c r="S1240" s="1"/>
      <c r="T1240" s="1"/>
      <c r="U1240" s="1"/>
    </row>
    <row r="1241" spans="1:21" ht="9.75" customHeight="1">
      <c r="A1241" s="1"/>
      <c r="B1241" s="1"/>
      <c r="C1241" s="1"/>
      <c r="D1241" s="1"/>
      <c r="E1241" s="1"/>
      <c r="F1241" s="1"/>
      <c r="G1241" s="1"/>
      <c r="H1241" s="1"/>
      <c r="I1241" s="1"/>
      <c r="J1241" s="1"/>
      <c r="K1241" s="1"/>
      <c r="L1241" s="1"/>
      <c r="M1241" s="1"/>
      <c r="N1241" s="1"/>
      <c r="O1241" s="1"/>
      <c r="P1241" s="1"/>
      <c r="Q1241" s="1"/>
      <c r="R1241" s="1"/>
      <c r="S1241" s="1"/>
      <c r="T1241" s="1"/>
      <c r="U1241" s="1"/>
    </row>
    <row r="1242" spans="1:21" ht="9.75" customHeight="1">
      <c r="A1242" s="1"/>
      <c r="B1242" s="1"/>
      <c r="C1242" s="1"/>
      <c r="D1242" s="1"/>
      <c r="E1242" s="1"/>
      <c r="F1242" s="1"/>
      <c r="G1242" s="1"/>
      <c r="H1242" s="1"/>
      <c r="I1242" s="1"/>
      <c r="J1242" s="1"/>
      <c r="K1242" s="1"/>
      <c r="L1242" s="1"/>
      <c r="M1242" s="1"/>
      <c r="N1242" s="1"/>
      <c r="O1242" s="1"/>
      <c r="P1242" s="1"/>
      <c r="Q1242" s="1"/>
      <c r="R1242" s="1"/>
      <c r="S1242" s="1"/>
      <c r="T1242" s="1"/>
      <c r="U1242" s="1"/>
    </row>
    <row r="1243" spans="1:21" ht="9.75" customHeight="1">
      <c r="A1243" s="1"/>
      <c r="B1243" s="1"/>
      <c r="C1243" s="1"/>
      <c r="D1243" s="1"/>
      <c r="E1243" s="1"/>
      <c r="F1243" s="1"/>
      <c r="G1243" s="1"/>
      <c r="H1243" s="1"/>
      <c r="I1243" s="1"/>
      <c r="J1243" s="1"/>
      <c r="K1243" s="1"/>
      <c r="L1243" s="1"/>
      <c r="M1243" s="1"/>
      <c r="N1243" s="1"/>
      <c r="O1243" s="1"/>
      <c r="P1243" s="1"/>
      <c r="Q1243" s="1"/>
      <c r="R1243" s="1"/>
      <c r="S1243" s="1"/>
      <c r="T1243" s="1"/>
      <c r="U1243" s="1"/>
    </row>
    <row r="1244" spans="1:21" ht="9.75" customHeight="1">
      <c r="A1244" s="1"/>
      <c r="B1244" s="1"/>
      <c r="C1244" s="1"/>
      <c r="D1244" s="1"/>
      <c r="E1244" s="1"/>
      <c r="F1244" s="1"/>
      <c r="G1244" s="1"/>
      <c r="H1244" s="1"/>
      <c r="I1244" s="1"/>
      <c r="J1244" s="1"/>
      <c r="K1244" s="1"/>
      <c r="L1244" s="1"/>
      <c r="M1244" s="1"/>
      <c r="N1244" s="1"/>
      <c r="O1244" s="1"/>
      <c r="P1244" s="1"/>
      <c r="Q1244" s="1"/>
      <c r="R1244" s="1"/>
      <c r="S1244" s="1"/>
      <c r="T1244" s="1"/>
      <c r="U1244" s="1"/>
    </row>
    <row r="1245" spans="1:21" ht="9.75" customHeight="1">
      <c r="A1245" s="1"/>
      <c r="B1245" s="1"/>
      <c r="C1245" s="1"/>
      <c r="D1245" s="1"/>
      <c r="E1245" s="1"/>
      <c r="F1245" s="1"/>
      <c r="G1245" s="1"/>
      <c r="H1245" s="1"/>
      <c r="I1245" s="1"/>
      <c r="J1245" s="1"/>
      <c r="K1245" s="1"/>
      <c r="L1245" s="1"/>
      <c r="M1245" s="1"/>
      <c r="N1245" s="1"/>
      <c r="O1245" s="1"/>
      <c r="P1245" s="1"/>
      <c r="Q1245" s="1"/>
      <c r="R1245" s="1"/>
      <c r="S1245" s="1"/>
      <c r="T1245" s="1"/>
      <c r="U1245" s="1"/>
    </row>
    <row r="1246" spans="1:21" ht="9.75" customHeight="1">
      <c r="A1246" s="1"/>
      <c r="B1246" s="1"/>
      <c r="C1246" s="1"/>
      <c r="D1246" s="1"/>
      <c r="E1246" s="1"/>
      <c r="F1246" s="1"/>
      <c r="G1246" s="1"/>
      <c r="H1246" s="1"/>
      <c r="I1246" s="1"/>
      <c r="J1246" s="1"/>
      <c r="K1246" s="1"/>
      <c r="L1246" s="1"/>
      <c r="M1246" s="1"/>
      <c r="N1246" s="1"/>
      <c r="O1246" s="1"/>
      <c r="P1246" s="1"/>
      <c r="Q1246" s="1"/>
      <c r="R1246" s="1"/>
      <c r="S1246" s="1"/>
      <c r="T1246" s="1"/>
      <c r="U1246" s="1"/>
    </row>
    <row r="1247" spans="1:21" ht="9.75" customHeight="1">
      <c r="A1247" s="1"/>
      <c r="B1247" s="1"/>
      <c r="C1247" s="1"/>
      <c r="D1247" s="1"/>
      <c r="E1247" s="1"/>
      <c r="F1247" s="1"/>
      <c r="G1247" s="1"/>
      <c r="H1247" s="1"/>
      <c r="I1247" s="1"/>
      <c r="J1247" s="1"/>
      <c r="K1247" s="1"/>
      <c r="L1247" s="1"/>
      <c r="M1247" s="1"/>
      <c r="N1247" s="1"/>
      <c r="O1247" s="1"/>
      <c r="P1247" s="1"/>
      <c r="Q1247" s="1"/>
      <c r="R1247" s="1"/>
      <c r="S1247" s="1"/>
      <c r="T1247" s="1"/>
      <c r="U1247" s="1"/>
    </row>
    <row r="1248" spans="1:21" ht="9.75" customHeight="1">
      <c r="A1248" s="1"/>
      <c r="B1248" s="1"/>
      <c r="C1248" s="1"/>
      <c r="D1248" s="1"/>
      <c r="E1248" s="1"/>
      <c r="F1248" s="1"/>
      <c r="G1248" s="1"/>
      <c r="H1248" s="1"/>
      <c r="I1248" s="1"/>
      <c r="J1248" s="1"/>
      <c r="K1248" s="1"/>
      <c r="L1248" s="1"/>
      <c r="M1248" s="1"/>
      <c r="N1248" s="1"/>
      <c r="O1248" s="1"/>
      <c r="P1248" s="1"/>
      <c r="Q1248" s="1"/>
      <c r="R1248" s="1"/>
      <c r="S1248" s="1"/>
      <c r="T1248" s="1"/>
      <c r="U1248" s="1"/>
    </row>
    <row r="1249" spans="1:21" ht="9.75" customHeight="1">
      <c r="A1249" s="1"/>
      <c r="B1249" s="1"/>
      <c r="C1249" s="1"/>
      <c r="D1249" s="1"/>
      <c r="E1249" s="1"/>
      <c r="F1249" s="1"/>
      <c r="G1249" s="1"/>
      <c r="H1249" s="1"/>
      <c r="I1249" s="1"/>
      <c r="J1249" s="1"/>
      <c r="K1249" s="1"/>
      <c r="L1249" s="1"/>
      <c r="M1249" s="1"/>
      <c r="N1249" s="1"/>
      <c r="O1249" s="1"/>
      <c r="P1249" s="1"/>
      <c r="Q1249" s="1"/>
      <c r="R1249" s="1"/>
      <c r="S1249" s="1"/>
      <c r="T1249" s="1"/>
      <c r="U1249" s="1"/>
    </row>
    <row r="1250" spans="1:21" ht="9.75" customHeight="1">
      <c r="A1250" s="1"/>
      <c r="B1250" s="1"/>
      <c r="C1250" s="1"/>
      <c r="D1250" s="1"/>
      <c r="E1250" s="1"/>
      <c r="F1250" s="1"/>
      <c r="G1250" s="1"/>
      <c r="H1250" s="1"/>
      <c r="I1250" s="1"/>
      <c r="J1250" s="1"/>
      <c r="K1250" s="1"/>
      <c r="L1250" s="1"/>
      <c r="M1250" s="1"/>
      <c r="N1250" s="1"/>
      <c r="O1250" s="1"/>
      <c r="P1250" s="1"/>
      <c r="Q1250" s="1"/>
      <c r="R1250" s="1"/>
      <c r="S1250" s="1"/>
      <c r="T1250" s="1"/>
      <c r="U1250" s="1"/>
    </row>
    <row r="1251" spans="1:21" ht="9.75" customHeight="1">
      <c r="A1251" s="1"/>
      <c r="B1251" s="1"/>
      <c r="C1251" s="1"/>
      <c r="D1251" s="1"/>
      <c r="E1251" s="1"/>
      <c r="F1251" s="1"/>
      <c r="G1251" s="1"/>
      <c r="H1251" s="1"/>
      <c r="I1251" s="1"/>
      <c r="J1251" s="1"/>
      <c r="K1251" s="1"/>
      <c r="L1251" s="1"/>
      <c r="M1251" s="1"/>
      <c r="N1251" s="1"/>
      <c r="O1251" s="1"/>
      <c r="P1251" s="1"/>
      <c r="Q1251" s="1"/>
      <c r="R1251" s="1"/>
      <c r="S1251" s="1"/>
      <c r="T1251" s="1"/>
      <c r="U1251" s="1"/>
    </row>
    <row r="1252" spans="1:21" ht="9.75" customHeight="1">
      <c r="A1252" s="1"/>
      <c r="B1252" s="1"/>
      <c r="C1252" s="1"/>
      <c r="D1252" s="1"/>
      <c r="E1252" s="1"/>
      <c r="F1252" s="1"/>
      <c r="G1252" s="1"/>
      <c r="H1252" s="1"/>
      <c r="I1252" s="1"/>
      <c r="J1252" s="1"/>
      <c r="K1252" s="1"/>
      <c r="L1252" s="1"/>
      <c r="M1252" s="1"/>
      <c r="N1252" s="1"/>
      <c r="O1252" s="1"/>
      <c r="P1252" s="1"/>
      <c r="Q1252" s="1"/>
      <c r="R1252" s="1"/>
      <c r="S1252" s="1"/>
      <c r="T1252" s="1"/>
      <c r="U1252" s="1"/>
    </row>
    <row r="1253" spans="1:21" ht="9.75" customHeight="1">
      <c r="A1253" s="1"/>
      <c r="B1253" s="1"/>
      <c r="C1253" s="1"/>
      <c r="D1253" s="1"/>
      <c r="E1253" s="1"/>
      <c r="F1253" s="1"/>
      <c r="G1253" s="1"/>
      <c r="H1253" s="1"/>
      <c r="I1253" s="1"/>
      <c r="J1253" s="1"/>
      <c r="K1253" s="1"/>
      <c r="L1253" s="1"/>
      <c r="M1253" s="1"/>
      <c r="N1253" s="1"/>
      <c r="O1253" s="1"/>
      <c r="P1253" s="1"/>
      <c r="Q1253" s="1"/>
      <c r="R1253" s="1"/>
      <c r="S1253" s="1"/>
      <c r="T1253" s="1"/>
      <c r="U1253" s="1"/>
    </row>
    <row r="1254" spans="1:21" ht="9.75" customHeight="1">
      <c r="A1254" s="1"/>
      <c r="B1254" s="1"/>
      <c r="C1254" s="1"/>
      <c r="D1254" s="1"/>
      <c r="E1254" s="1"/>
      <c r="F1254" s="1"/>
      <c r="G1254" s="1"/>
      <c r="H1254" s="1"/>
      <c r="I1254" s="1"/>
      <c r="J1254" s="1"/>
      <c r="K1254" s="1"/>
      <c r="L1254" s="1"/>
      <c r="M1254" s="1"/>
      <c r="N1254" s="1"/>
      <c r="O1254" s="1"/>
      <c r="P1254" s="1"/>
      <c r="Q1254" s="1"/>
      <c r="R1254" s="1"/>
      <c r="S1254" s="1"/>
      <c r="T1254" s="1"/>
      <c r="U1254" s="1"/>
    </row>
    <row r="1255" spans="1:21" ht="9.75" customHeight="1">
      <c r="A1255" s="1"/>
      <c r="B1255" s="1"/>
      <c r="C1255" s="1"/>
      <c r="D1255" s="1"/>
      <c r="E1255" s="1"/>
      <c r="F1255" s="1"/>
      <c r="G1255" s="1"/>
      <c r="H1255" s="1"/>
      <c r="I1255" s="1"/>
      <c r="J1255" s="1"/>
      <c r="K1255" s="1"/>
      <c r="L1255" s="1"/>
      <c r="M1255" s="1"/>
      <c r="N1255" s="1"/>
      <c r="O1255" s="1"/>
      <c r="P1255" s="1"/>
      <c r="Q1255" s="1"/>
      <c r="R1255" s="1"/>
      <c r="S1255" s="1"/>
      <c r="T1255" s="1"/>
      <c r="U1255" s="1"/>
    </row>
    <row r="1256" spans="1:21" ht="9.75" customHeight="1">
      <c r="A1256" s="1"/>
      <c r="B1256" s="1"/>
      <c r="C1256" s="1"/>
      <c r="D1256" s="1"/>
      <c r="E1256" s="1"/>
      <c r="F1256" s="1"/>
      <c r="G1256" s="1"/>
      <c r="H1256" s="1"/>
      <c r="I1256" s="1"/>
      <c r="J1256" s="1"/>
      <c r="K1256" s="1"/>
      <c r="L1256" s="1"/>
      <c r="M1256" s="1"/>
      <c r="N1256" s="1"/>
      <c r="O1256" s="1"/>
      <c r="P1256" s="1"/>
      <c r="Q1256" s="1"/>
      <c r="R1256" s="1"/>
      <c r="S1256" s="1"/>
      <c r="T1256" s="1"/>
      <c r="U1256" s="1"/>
    </row>
    <row r="1257" spans="1:21" ht="9.75" customHeight="1">
      <c r="A1257" s="1"/>
      <c r="B1257" s="1"/>
      <c r="C1257" s="1"/>
      <c r="D1257" s="1"/>
      <c r="E1257" s="1"/>
      <c r="F1257" s="1"/>
      <c r="G1257" s="1"/>
      <c r="H1257" s="1"/>
      <c r="I1257" s="1"/>
      <c r="J1257" s="1"/>
      <c r="K1257" s="1"/>
      <c r="L1257" s="1"/>
      <c r="M1257" s="1"/>
      <c r="N1257" s="1"/>
      <c r="O1257" s="1"/>
      <c r="P1257" s="1"/>
      <c r="Q1257" s="1"/>
      <c r="R1257" s="1"/>
      <c r="S1257" s="1"/>
      <c r="T1257" s="1"/>
      <c r="U1257" s="1"/>
    </row>
    <row r="1258" spans="1:21" ht="9.75" customHeight="1">
      <c r="A1258" s="1"/>
      <c r="B1258" s="1"/>
      <c r="C1258" s="1"/>
      <c r="D1258" s="1"/>
      <c r="E1258" s="1"/>
      <c r="F1258" s="1"/>
      <c r="G1258" s="1"/>
      <c r="H1258" s="1"/>
      <c r="I1258" s="1"/>
      <c r="J1258" s="1"/>
      <c r="K1258" s="1"/>
      <c r="L1258" s="1"/>
      <c r="M1258" s="1"/>
      <c r="N1258" s="1"/>
      <c r="O1258" s="1"/>
      <c r="P1258" s="1"/>
      <c r="Q1258" s="1"/>
      <c r="R1258" s="1"/>
      <c r="S1258" s="1"/>
      <c r="T1258" s="1"/>
      <c r="U1258" s="1"/>
    </row>
    <row r="1259" spans="1:21" ht="9.75" customHeight="1">
      <c r="A1259" s="1"/>
      <c r="B1259" s="1"/>
      <c r="C1259" s="1"/>
      <c r="D1259" s="1"/>
      <c r="E1259" s="1"/>
      <c r="F1259" s="1"/>
      <c r="G1259" s="1"/>
      <c r="H1259" s="1"/>
      <c r="I1259" s="1"/>
      <c r="J1259" s="1"/>
      <c r="K1259" s="1"/>
      <c r="L1259" s="1"/>
      <c r="M1259" s="1"/>
      <c r="N1259" s="1"/>
      <c r="O1259" s="1"/>
      <c r="P1259" s="1"/>
      <c r="Q1259" s="1"/>
      <c r="R1259" s="1"/>
      <c r="S1259" s="1"/>
      <c r="T1259" s="1"/>
      <c r="U1259" s="1"/>
    </row>
    <row r="1260" spans="1:21" ht="9.75" customHeight="1">
      <c r="A1260" s="1"/>
      <c r="B1260" s="1"/>
      <c r="C1260" s="1"/>
      <c r="D1260" s="1"/>
      <c r="E1260" s="1"/>
      <c r="F1260" s="1"/>
      <c r="G1260" s="1"/>
      <c r="H1260" s="1"/>
      <c r="I1260" s="1"/>
      <c r="J1260" s="1"/>
      <c r="K1260" s="1"/>
      <c r="L1260" s="1"/>
      <c r="M1260" s="1"/>
      <c r="N1260" s="1"/>
      <c r="O1260" s="1"/>
      <c r="P1260" s="1"/>
      <c r="Q1260" s="1"/>
      <c r="R1260" s="1"/>
      <c r="S1260" s="1"/>
      <c r="T1260" s="1"/>
      <c r="U1260" s="1"/>
    </row>
    <row r="1261" spans="1:21" ht="9.75" customHeight="1">
      <c r="A1261" s="1"/>
      <c r="B1261" s="1"/>
      <c r="C1261" s="1"/>
      <c r="D1261" s="1"/>
      <c r="E1261" s="1"/>
      <c r="F1261" s="1"/>
      <c r="G1261" s="1"/>
      <c r="H1261" s="1"/>
      <c r="I1261" s="1"/>
      <c r="J1261" s="1"/>
      <c r="K1261" s="1"/>
      <c r="L1261" s="1"/>
      <c r="M1261" s="1"/>
      <c r="N1261" s="1"/>
      <c r="O1261" s="1"/>
      <c r="P1261" s="1"/>
      <c r="Q1261" s="1"/>
      <c r="R1261" s="1"/>
      <c r="S1261" s="1"/>
      <c r="T1261" s="1"/>
      <c r="U1261" s="1"/>
    </row>
    <row r="1262" spans="1:21" ht="9.75" customHeight="1">
      <c r="A1262" s="1"/>
      <c r="B1262" s="1"/>
      <c r="C1262" s="1"/>
      <c r="D1262" s="1"/>
      <c r="E1262" s="1"/>
      <c r="F1262" s="1"/>
      <c r="G1262" s="1"/>
      <c r="H1262" s="1"/>
      <c r="I1262" s="1"/>
      <c r="J1262" s="1"/>
      <c r="K1262" s="1"/>
      <c r="L1262" s="1"/>
      <c r="M1262" s="1"/>
      <c r="N1262" s="1"/>
      <c r="O1262" s="1"/>
      <c r="P1262" s="1"/>
      <c r="Q1262" s="1"/>
      <c r="R1262" s="1"/>
      <c r="S1262" s="1"/>
      <c r="T1262" s="1"/>
      <c r="U1262" s="1"/>
    </row>
    <row r="1263" spans="1:21" ht="9.75" customHeight="1">
      <c r="A1263" s="1"/>
      <c r="B1263" s="1"/>
      <c r="C1263" s="1"/>
      <c r="D1263" s="1"/>
      <c r="E1263" s="1"/>
      <c r="F1263" s="1"/>
      <c r="G1263" s="1"/>
      <c r="H1263" s="1"/>
      <c r="I1263" s="1"/>
      <c r="J1263" s="1"/>
      <c r="K1263" s="1"/>
      <c r="L1263" s="1"/>
      <c r="M1263" s="1"/>
      <c r="N1263" s="1"/>
      <c r="O1263" s="1"/>
      <c r="P1263" s="1"/>
      <c r="Q1263" s="1"/>
      <c r="R1263" s="1"/>
      <c r="S1263" s="1"/>
      <c r="T1263" s="1"/>
      <c r="U1263" s="1"/>
    </row>
    <row r="1264" spans="1:21" ht="9.75" customHeight="1">
      <c r="A1264" s="1"/>
      <c r="B1264" s="1"/>
      <c r="C1264" s="1"/>
      <c r="D1264" s="1"/>
      <c r="E1264" s="1"/>
      <c r="F1264" s="1"/>
      <c r="G1264" s="1"/>
      <c r="H1264" s="1"/>
      <c r="I1264" s="1"/>
      <c r="J1264" s="1"/>
      <c r="K1264" s="1"/>
      <c r="L1264" s="1"/>
      <c r="M1264" s="1"/>
      <c r="N1264" s="1"/>
      <c r="O1264" s="1"/>
      <c r="P1264" s="1"/>
      <c r="Q1264" s="1"/>
      <c r="R1264" s="1"/>
      <c r="S1264" s="1"/>
      <c r="T1264" s="1"/>
      <c r="U1264" s="1"/>
    </row>
    <row r="1265" spans="1:21" ht="9.75" customHeight="1">
      <c r="A1265" s="1"/>
      <c r="B1265" s="1"/>
      <c r="C1265" s="1"/>
      <c r="D1265" s="1"/>
      <c r="E1265" s="1"/>
      <c r="F1265" s="1"/>
      <c r="G1265" s="1"/>
      <c r="H1265" s="1"/>
      <c r="I1265" s="1"/>
      <c r="J1265" s="1"/>
      <c r="K1265" s="1"/>
      <c r="L1265" s="1"/>
      <c r="M1265" s="1"/>
      <c r="N1265" s="1"/>
      <c r="O1265" s="1"/>
      <c r="P1265" s="1"/>
      <c r="Q1265" s="1"/>
      <c r="R1265" s="1"/>
      <c r="S1265" s="1"/>
      <c r="T1265" s="1"/>
      <c r="U1265" s="1"/>
    </row>
    <row r="1266" spans="1:21" ht="9.75" customHeight="1">
      <c r="A1266" s="1"/>
      <c r="B1266" s="1"/>
      <c r="C1266" s="1"/>
      <c r="D1266" s="1"/>
      <c r="E1266" s="1"/>
      <c r="F1266" s="1"/>
      <c r="G1266" s="1"/>
      <c r="H1266" s="1"/>
      <c r="I1266" s="1"/>
      <c r="J1266" s="1"/>
      <c r="K1266" s="1"/>
      <c r="L1266" s="1"/>
      <c r="M1266" s="1"/>
      <c r="N1266" s="1"/>
      <c r="O1266" s="1"/>
      <c r="P1266" s="1"/>
      <c r="Q1266" s="1"/>
      <c r="R1266" s="1"/>
      <c r="S1266" s="1"/>
      <c r="T1266" s="1"/>
      <c r="U1266" s="1"/>
    </row>
    <row r="1267" spans="1:21" ht="9.75" customHeight="1">
      <c r="A1267" s="1"/>
      <c r="B1267" s="1"/>
      <c r="C1267" s="1"/>
      <c r="D1267" s="1"/>
      <c r="E1267" s="1"/>
      <c r="F1267" s="1"/>
      <c r="G1267" s="1"/>
      <c r="H1267" s="1"/>
      <c r="I1267" s="1"/>
      <c r="J1267" s="1"/>
      <c r="K1267" s="1"/>
      <c r="L1267" s="1"/>
      <c r="M1267" s="1"/>
      <c r="N1267" s="1"/>
      <c r="O1267" s="1"/>
      <c r="P1267" s="1"/>
      <c r="Q1267" s="1"/>
      <c r="R1267" s="1"/>
      <c r="S1267" s="1"/>
      <c r="T1267" s="1"/>
      <c r="U1267" s="1"/>
    </row>
    <row r="1268" spans="1:21" ht="9.75" customHeight="1">
      <c r="A1268" s="1"/>
      <c r="B1268" s="1"/>
      <c r="C1268" s="1"/>
      <c r="D1268" s="1"/>
      <c r="E1268" s="1"/>
      <c r="F1268" s="1"/>
      <c r="G1268" s="1"/>
      <c r="H1268" s="1"/>
      <c r="I1268" s="1"/>
      <c r="J1268" s="1"/>
      <c r="K1268" s="1"/>
      <c r="L1268" s="1"/>
      <c r="M1268" s="1"/>
      <c r="N1268" s="1"/>
      <c r="O1268" s="1"/>
      <c r="P1268" s="1"/>
      <c r="Q1268" s="1"/>
      <c r="R1268" s="1"/>
      <c r="S1268" s="1"/>
      <c r="T1268" s="1"/>
      <c r="U1268" s="1"/>
    </row>
    <row r="1269" spans="1:21" ht="9.75" customHeight="1">
      <c r="A1269" s="1"/>
      <c r="B1269" s="1"/>
      <c r="C1269" s="1"/>
      <c r="D1269" s="1"/>
      <c r="E1269" s="1"/>
      <c r="F1269" s="1"/>
      <c r="G1269" s="1"/>
      <c r="H1269" s="1"/>
      <c r="I1269" s="1"/>
      <c r="J1269" s="1"/>
      <c r="K1269" s="1"/>
      <c r="L1269" s="1"/>
      <c r="M1269" s="1"/>
      <c r="N1269" s="1"/>
      <c r="O1269" s="1"/>
      <c r="P1269" s="1"/>
      <c r="Q1269" s="1"/>
      <c r="R1269" s="1"/>
      <c r="S1269" s="1"/>
      <c r="T1269" s="1"/>
      <c r="U1269" s="1"/>
    </row>
    <row r="1270" spans="1:21" ht="9.75" customHeight="1">
      <c r="A1270" s="1"/>
      <c r="B1270" s="1"/>
      <c r="C1270" s="1"/>
      <c r="D1270" s="1"/>
      <c r="E1270" s="1"/>
      <c r="F1270" s="1"/>
      <c r="G1270" s="1"/>
      <c r="H1270" s="1"/>
      <c r="I1270" s="1"/>
      <c r="J1270" s="1"/>
      <c r="K1270" s="1"/>
      <c r="L1270" s="1"/>
      <c r="M1270" s="1"/>
      <c r="N1270" s="1"/>
      <c r="O1270" s="1"/>
      <c r="P1270" s="1"/>
      <c r="Q1270" s="1"/>
      <c r="R1270" s="1"/>
      <c r="S1270" s="1"/>
      <c r="T1270" s="1"/>
      <c r="U1270" s="1"/>
    </row>
    <row r="1271" spans="1:21" ht="9.75" customHeight="1">
      <c r="A1271" s="1"/>
      <c r="B1271" s="1"/>
      <c r="C1271" s="1"/>
      <c r="D1271" s="1"/>
      <c r="E1271" s="1"/>
      <c r="F1271" s="1"/>
      <c r="G1271" s="1"/>
      <c r="H1271" s="1"/>
      <c r="I1271" s="1"/>
      <c r="J1271" s="1"/>
      <c r="K1271" s="1"/>
      <c r="L1271" s="1"/>
      <c r="M1271" s="1"/>
      <c r="N1271" s="1"/>
      <c r="O1271" s="1"/>
      <c r="P1271" s="1"/>
      <c r="Q1271" s="1"/>
      <c r="R1271" s="1"/>
      <c r="S1271" s="1"/>
      <c r="T1271" s="1"/>
      <c r="U1271" s="1"/>
    </row>
    <row r="1272" spans="1:21" ht="9.75" customHeight="1">
      <c r="A1272" s="1"/>
      <c r="B1272" s="1"/>
      <c r="C1272" s="1"/>
      <c r="D1272" s="1"/>
      <c r="E1272" s="1"/>
      <c r="F1272" s="1"/>
      <c r="G1272" s="1"/>
      <c r="H1272" s="1"/>
      <c r="I1272" s="1"/>
      <c r="J1272" s="1"/>
      <c r="K1272" s="1"/>
      <c r="L1272" s="1"/>
      <c r="M1272" s="1"/>
      <c r="N1272" s="1"/>
      <c r="O1272" s="1"/>
      <c r="P1272" s="1"/>
      <c r="Q1272" s="1"/>
      <c r="R1272" s="1"/>
      <c r="S1272" s="1"/>
      <c r="T1272" s="1"/>
      <c r="U1272" s="1"/>
    </row>
    <row r="1273" spans="1:21" ht="9.75" customHeight="1">
      <c r="A1273" s="1"/>
      <c r="B1273" s="1"/>
      <c r="C1273" s="1"/>
      <c r="D1273" s="1"/>
      <c r="E1273" s="1"/>
      <c r="F1273" s="1"/>
      <c r="G1273" s="1"/>
      <c r="H1273" s="1"/>
      <c r="I1273" s="1"/>
      <c r="J1273" s="1"/>
      <c r="K1273" s="1"/>
      <c r="L1273" s="1"/>
      <c r="M1273" s="1"/>
      <c r="N1273" s="1"/>
      <c r="O1273" s="1"/>
      <c r="P1273" s="1"/>
      <c r="Q1273" s="1"/>
      <c r="R1273" s="1"/>
      <c r="S1273" s="1"/>
      <c r="T1273" s="1"/>
      <c r="U1273" s="1"/>
    </row>
    <row r="1274" spans="1:21" ht="9.75" customHeight="1">
      <c r="A1274" s="1"/>
      <c r="B1274" s="1"/>
      <c r="C1274" s="1"/>
      <c r="D1274" s="1"/>
      <c r="E1274" s="1"/>
      <c r="F1274" s="1"/>
      <c r="G1274" s="1"/>
      <c r="H1274" s="1"/>
      <c r="I1274" s="1"/>
      <c r="J1274" s="1"/>
      <c r="K1274" s="1"/>
      <c r="L1274" s="1"/>
      <c r="M1274" s="1"/>
      <c r="N1274" s="1"/>
      <c r="O1274" s="1"/>
      <c r="P1274" s="1"/>
      <c r="Q1274" s="1"/>
      <c r="R1274" s="1"/>
      <c r="S1274" s="1"/>
      <c r="T1274" s="1"/>
      <c r="U1274" s="1"/>
    </row>
    <row r="1275" spans="1:21" ht="9.75" customHeight="1">
      <c r="A1275" s="1"/>
      <c r="B1275" s="1"/>
      <c r="C1275" s="1"/>
      <c r="D1275" s="1"/>
      <c r="E1275" s="1"/>
      <c r="F1275" s="1"/>
      <c r="G1275" s="1"/>
      <c r="H1275" s="1"/>
      <c r="I1275" s="1"/>
      <c r="J1275" s="1"/>
      <c r="K1275" s="1"/>
      <c r="L1275" s="1"/>
      <c r="M1275" s="1"/>
      <c r="N1275" s="1"/>
      <c r="O1275" s="1"/>
      <c r="P1275" s="1"/>
      <c r="Q1275" s="1"/>
      <c r="R1275" s="1"/>
      <c r="S1275" s="1"/>
      <c r="T1275" s="1"/>
      <c r="U1275" s="1"/>
    </row>
    <row r="1276" spans="1:21" ht="9.75" customHeight="1">
      <c r="A1276" s="1"/>
      <c r="B1276" s="1"/>
      <c r="C1276" s="1"/>
      <c r="D1276" s="1"/>
      <c r="E1276" s="1"/>
      <c r="F1276" s="1"/>
      <c r="G1276" s="1"/>
      <c r="H1276" s="1"/>
      <c r="I1276" s="1"/>
      <c r="J1276" s="1"/>
      <c r="K1276" s="1"/>
      <c r="L1276" s="1"/>
      <c r="M1276" s="1"/>
      <c r="N1276" s="1"/>
      <c r="O1276" s="1"/>
      <c r="P1276" s="1"/>
      <c r="Q1276" s="1"/>
      <c r="R1276" s="1"/>
      <c r="S1276" s="1"/>
      <c r="T1276" s="1"/>
      <c r="U1276" s="1"/>
    </row>
    <row r="1277" spans="1:21" ht="9.75" customHeight="1">
      <c r="A1277" s="1"/>
      <c r="B1277" s="1"/>
      <c r="C1277" s="1"/>
      <c r="D1277" s="1"/>
      <c r="E1277" s="1"/>
      <c r="F1277" s="1"/>
      <c r="G1277" s="1"/>
      <c r="H1277" s="1"/>
      <c r="I1277" s="1"/>
      <c r="J1277" s="1"/>
      <c r="K1277" s="1"/>
      <c r="L1277" s="1"/>
      <c r="M1277" s="1"/>
      <c r="N1277" s="1"/>
      <c r="O1277" s="1"/>
      <c r="P1277" s="1"/>
      <c r="Q1277" s="1"/>
      <c r="R1277" s="1"/>
      <c r="S1277" s="1"/>
      <c r="T1277" s="1"/>
      <c r="U1277" s="1"/>
    </row>
    <row r="1278" spans="1:21" ht="9.75" customHeight="1">
      <c r="A1278" s="1"/>
      <c r="B1278" s="1"/>
      <c r="C1278" s="1"/>
      <c r="D1278" s="1"/>
      <c r="E1278" s="1"/>
      <c r="F1278" s="1"/>
      <c r="G1278" s="1"/>
      <c r="H1278" s="1"/>
      <c r="I1278" s="1"/>
      <c r="J1278" s="1"/>
      <c r="K1278" s="1"/>
      <c r="L1278" s="1"/>
      <c r="M1278" s="1"/>
      <c r="N1278" s="1"/>
      <c r="O1278" s="1"/>
      <c r="P1278" s="1"/>
      <c r="Q1278" s="1"/>
      <c r="R1278" s="1"/>
      <c r="S1278" s="1"/>
      <c r="T1278" s="1"/>
      <c r="U1278" s="1"/>
    </row>
    <row r="1279" spans="1:21" ht="9.75" customHeight="1">
      <c r="A1279" s="1"/>
      <c r="B1279" s="1"/>
      <c r="C1279" s="1"/>
      <c r="D1279" s="1"/>
      <c r="E1279" s="1"/>
      <c r="F1279" s="1"/>
      <c r="G1279" s="1"/>
      <c r="H1279" s="1"/>
      <c r="I1279" s="1"/>
      <c r="J1279" s="1"/>
      <c r="K1279" s="1"/>
      <c r="L1279" s="1"/>
      <c r="M1279" s="1"/>
      <c r="N1279" s="1"/>
      <c r="O1279" s="1"/>
      <c r="P1279" s="1"/>
      <c r="Q1279" s="1"/>
      <c r="R1279" s="1"/>
      <c r="S1279" s="1"/>
      <c r="T1279" s="1"/>
      <c r="U1279" s="1"/>
    </row>
    <row r="1280" spans="1:21" ht="9.75" customHeight="1">
      <c r="A1280" s="1"/>
      <c r="B1280" s="1"/>
      <c r="C1280" s="1"/>
      <c r="D1280" s="1"/>
      <c r="E1280" s="1"/>
      <c r="F1280" s="1"/>
      <c r="G1280" s="1"/>
      <c r="H1280" s="1"/>
      <c r="I1280" s="1"/>
      <c r="J1280" s="1"/>
      <c r="K1280" s="1"/>
      <c r="L1280" s="1"/>
      <c r="M1280" s="1"/>
      <c r="N1280" s="1"/>
      <c r="O1280" s="1"/>
      <c r="P1280" s="1"/>
      <c r="Q1280" s="1"/>
      <c r="R1280" s="1"/>
      <c r="S1280" s="1"/>
      <c r="T1280" s="1"/>
      <c r="U1280" s="1"/>
    </row>
    <row r="1281" spans="1:21" ht="9.75" customHeight="1">
      <c r="A1281" s="1"/>
      <c r="B1281" s="1"/>
      <c r="C1281" s="1"/>
      <c r="D1281" s="1"/>
      <c r="E1281" s="1"/>
      <c r="F1281" s="1"/>
      <c r="G1281" s="1"/>
      <c r="H1281" s="1"/>
      <c r="I1281" s="1"/>
      <c r="J1281" s="1"/>
      <c r="K1281" s="1"/>
      <c r="L1281" s="1"/>
      <c r="M1281" s="1"/>
      <c r="N1281" s="1"/>
      <c r="O1281" s="1"/>
      <c r="P1281" s="1"/>
      <c r="Q1281" s="1"/>
      <c r="R1281" s="1"/>
      <c r="S1281" s="1"/>
      <c r="T1281" s="1"/>
      <c r="U1281" s="1"/>
    </row>
    <row r="1282" spans="1:21" ht="9.75" customHeight="1">
      <c r="A1282" s="1"/>
      <c r="B1282" s="1"/>
      <c r="C1282" s="1"/>
      <c r="D1282" s="1"/>
      <c r="E1282" s="1"/>
      <c r="F1282" s="1"/>
      <c r="G1282" s="1"/>
      <c r="H1282" s="1"/>
      <c r="I1282" s="1"/>
      <c r="J1282" s="1"/>
      <c r="K1282" s="1"/>
      <c r="L1282" s="1"/>
      <c r="M1282" s="1"/>
      <c r="N1282" s="1"/>
      <c r="O1282" s="1"/>
      <c r="P1282" s="1"/>
      <c r="Q1282" s="1"/>
      <c r="R1282" s="1"/>
      <c r="S1282" s="1"/>
      <c r="T1282" s="1"/>
      <c r="U1282" s="1"/>
    </row>
    <row r="1283" spans="1:21" ht="9.75" customHeight="1">
      <c r="A1283" s="1"/>
      <c r="B1283" s="1"/>
      <c r="C1283" s="1"/>
      <c r="D1283" s="1"/>
      <c r="E1283" s="1"/>
      <c r="F1283" s="1"/>
      <c r="G1283" s="1"/>
      <c r="H1283" s="1"/>
      <c r="I1283" s="1"/>
      <c r="J1283" s="1"/>
      <c r="K1283" s="1"/>
      <c r="L1283" s="1"/>
      <c r="M1283" s="1"/>
      <c r="N1283" s="1"/>
      <c r="O1283" s="1"/>
      <c r="P1283" s="1"/>
      <c r="Q1283" s="1"/>
      <c r="R1283" s="1"/>
      <c r="S1283" s="1"/>
      <c r="T1283" s="1"/>
      <c r="U1283" s="1"/>
    </row>
    <row r="1284" spans="1:21" ht="9.75" customHeight="1">
      <c r="A1284" s="1"/>
      <c r="B1284" s="1"/>
      <c r="C1284" s="1"/>
      <c r="D1284" s="1"/>
      <c r="E1284" s="1"/>
      <c r="F1284" s="1"/>
      <c r="G1284" s="1"/>
      <c r="H1284" s="1"/>
      <c r="I1284" s="1"/>
      <c r="J1284" s="1"/>
      <c r="K1284" s="1"/>
      <c r="L1284" s="1"/>
      <c r="M1284" s="1"/>
      <c r="N1284" s="1"/>
      <c r="O1284" s="1"/>
      <c r="P1284" s="1"/>
      <c r="Q1284" s="1"/>
      <c r="R1284" s="1"/>
      <c r="S1284" s="1"/>
      <c r="T1284" s="1"/>
      <c r="U1284" s="1"/>
    </row>
    <row r="1285" spans="1:21" ht="9.75" customHeight="1">
      <c r="A1285" s="1"/>
      <c r="B1285" s="1"/>
      <c r="C1285" s="1"/>
      <c r="D1285" s="1"/>
      <c r="E1285" s="1"/>
      <c r="F1285" s="1"/>
      <c r="G1285" s="1"/>
      <c r="H1285" s="1"/>
      <c r="I1285" s="1"/>
      <c r="J1285" s="1"/>
      <c r="K1285" s="1"/>
      <c r="L1285" s="1"/>
      <c r="M1285" s="1"/>
      <c r="N1285" s="1"/>
      <c r="O1285" s="1"/>
      <c r="P1285" s="1"/>
      <c r="Q1285" s="1"/>
      <c r="R1285" s="1"/>
      <c r="S1285" s="1"/>
      <c r="T1285" s="1"/>
      <c r="U1285" s="1"/>
    </row>
    <row r="1286" spans="1:21" ht="9.75" customHeight="1">
      <c r="A1286" s="1"/>
      <c r="B1286" s="1"/>
      <c r="C1286" s="1"/>
      <c r="D1286" s="1"/>
      <c r="E1286" s="1"/>
      <c r="F1286" s="1"/>
      <c r="G1286" s="1"/>
      <c r="H1286" s="1"/>
      <c r="I1286" s="1"/>
      <c r="J1286" s="1"/>
      <c r="K1286" s="1"/>
      <c r="L1286" s="1"/>
      <c r="M1286" s="1"/>
      <c r="N1286" s="1"/>
      <c r="O1286" s="1"/>
      <c r="P1286" s="1"/>
      <c r="Q1286" s="1"/>
      <c r="R1286" s="1"/>
      <c r="S1286" s="1"/>
      <c r="T1286" s="1"/>
      <c r="U1286" s="1"/>
    </row>
    <row r="1287" spans="1:21" ht="9.75" customHeight="1">
      <c r="A1287" s="1"/>
      <c r="B1287" s="1"/>
      <c r="C1287" s="1"/>
      <c r="D1287" s="1"/>
      <c r="E1287" s="1"/>
      <c r="F1287" s="1"/>
      <c r="G1287" s="1"/>
      <c r="H1287" s="1"/>
      <c r="I1287" s="1"/>
      <c r="J1287" s="1"/>
      <c r="K1287" s="1"/>
      <c r="L1287" s="1"/>
      <c r="M1287" s="1"/>
      <c r="N1287" s="1"/>
      <c r="O1287" s="1"/>
      <c r="P1287" s="1"/>
      <c r="Q1287" s="1"/>
      <c r="R1287" s="1"/>
      <c r="S1287" s="1"/>
      <c r="T1287" s="1"/>
      <c r="U1287" s="1"/>
    </row>
    <row r="1288" spans="1:21" ht="9.75" customHeight="1">
      <c r="A1288" s="1"/>
      <c r="B1288" s="1"/>
      <c r="C1288" s="1"/>
      <c r="D1288" s="1"/>
      <c r="E1288" s="1"/>
      <c r="F1288" s="1"/>
      <c r="G1288" s="1"/>
      <c r="H1288" s="1"/>
      <c r="I1288" s="1"/>
      <c r="J1288" s="1"/>
      <c r="K1288" s="1"/>
      <c r="L1288" s="1"/>
      <c r="M1288" s="1"/>
      <c r="N1288" s="1"/>
      <c r="O1288" s="1"/>
      <c r="P1288" s="1"/>
      <c r="Q1288" s="1"/>
      <c r="R1288" s="1"/>
      <c r="S1288" s="1"/>
      <c r="T1288" s="1"/>
      <c r="U1288" s="1"/>
    </row>
    <row r="1289" spans="1:21" ht="9.75" customHeight="1">
      <c r="A1289" s="1"/>
      <c r="B1289" s="1"/>
      <c r="C1289" s="1"/>
      <c r="D1289" s="1"/>
      <c r="E1289" s="1"/>
      <c r="F1289" s="1"/>
      <c r="G1289" s="1"/>
      <c r="H1289" s="1"/>
      <c r="I1289" s="1"/>
      <c r="J1289" s="1"/>
      <c r="K1289" s="1"/>
      <c r="L1289" s="1"/>
      <c r="M1289" s="1"/>
      <c r="N1289" s="1"/>
      <c r="O1289" s="1"/>
      <c r="P1289" s="1"/>
      <c r="Q1289" s="1"/>
      <c r="R1289" s="1"/>
      <c r="S1289" s="1"/>
      <c r="T1289" s="1"/>
      <c r="U1289" s="1"/>
    </row>
    <row r="1290" spans="1:21" ht="9.75" customHeight="1">
      <c r="A1290" s="1"/>
      <c r="B1290" s="1"/>
      <c r="C1290" s="1"/>
      <c r="D1290" s="1"/>
      <c r="E1290" s="1"/>
      <c r="F1290" s="1"/>
      <c r="G1290" s="1"/>
      <c r="H1290" s="1"/>
      <c r="I1290" s="1"/>
      <c r="J1290" s="1"/>
      <c r="K1290" s="1"/>
      <c r="L1290" s="1"/>
      <c r="M1290" s="1"/>
      <c r="N1290" s="1"/>
      <c r="O1290" s="1"/>
      <c r="P1290" s="1"/>
      <c r="Q1290" s="1"/>
      <c r="R1290" s="1"/>
      <c r="S1290" s="1"/>
      <c r="T1290" s="1"/>
      <c r="U1290" s="1"/>
    </row>
    <row r="1291" spans="1:21" ht="9.75" customHeight="1">
      <c r="A1291" s="1"/>
      <c r="B1291" s="1"/>
      <c r="C1291" s="1"/>
      <c r="D1291" s="1"/>
      <c r="E1291" s="1"/>
      <c r="F1291" s="1"/>
      <c r="G1291" s="1"/>
      <c r="H1291" s="1"/>
      <c r="I1291" s="1"/>
      <c r="J1291" s="1"/>
      <c r="K1291" s="1"/>
      <c r="L1291" s="1"/>
      <c r="M1291" s="1"/>
      <c r="N1291" s="1"/>
      <c r="O1291" s="1"/>
      <c r="P1291" s="1"/>
      <c r="Q1291" s="1"/>
      <c r="R1291" s="1"/>
      <c r="S1291" s="1"/>
      <c r="T1291" s="1"/>
      <c r="U1291" s="1"/>
    </row>
    <row r="1292" spans="1:21" ht="9.75" customHeight="1">
      <c r="A1292" s="1"/>
      <c r="B1292" s="1"/>
      <c r="C1292" s="1"/>
      <c r="D1292" s="1"/>
      <c r="E1292" s="1"/>
      <c r="F1292" s="1"/>
      <c r="G1292" s="1"/>
      <c r="H1292" s="1"/>
      <c r="I1292" s="1"/>
      <c r="J1292" s="1"/>
      <c r="K1292" s="1"/>
      <c r="L1292" s="1"/>
      <c r="M1292" s="1"/>
      <c r="N1292" s="1"/>
      <c r="O1292" s="1"/>
      <c r="P1292" s="1"/>
      <c r="Q1292" s="1"/>
      <c r="R1292" s="1"/>
      <c r="S1292" s="1"/>
      <c r="T1292" s="1"/>
      <c r="U1292" s="1"/>
    </row>
    <row r="1293" spans="1:21" ht="9.75" customHeight="1">
      <c r="A1293" s="1"/>
      <c r="B1293" s="1"/>
      <c r="C1293" s="1"/>
      <c r="D1293" s="1"/>
      <c r="E1293" s="1"/>
      <c r="F1293" s="1"/>
      <c r="G1293" s="1"/>
      <c r="H1293" s="1"/>
      <c r="I1293" s="1"/>
      <c r="J1293" s="1"/>
      <c r="K1293" s="1"/>
      <c r="L1293" s="1"/>
      <c r="M1293" s="1"/>
      <c r="N1293" s="1"/>
      <c r="O1293" s="1"/>
      <c r="P1293" s="1"/>
      <c r="Q1293" s="1"/>
      <c r="R1293" s="1"/>
      <c r="S1293" s="1"/>
      <c r="T1293" s="1"/>
      <c r="U1293" s="1"/>
    </row>
    <row r="1294" spans="1:21" ht="9.75" customHeight="1">
      <c r="A1294" s="1"/>
      <c r="B1294" s="1"/>
      <c r="C1294" s="1"/>
      <c r="D1294" s="1"/>
      <c r="E1294" s="1"/>
      <c r="F1294" s="1"/>
      <c r="G1294" s="1"/>
      <c r="H1294" s="1"/>
      <c r="I1294" s="1"/>
      <c r="J1294" s="1"/>
      <c r="K1294" s="1"/>
      <c r="L1294" s="1"/>
      <c r="M1294" s="1"/>
      <c r="N1294" s="1"/>
      <c r="O1294" s="1"/>
      <c r="P1294" s="1"/>
      <c r="Q1294" s="1"/>
      <c r="R1294" s="1"/>
      <c r="S1294" s="1"/>
      <c r="T1294" s="1"/>
      <c r="U1294" s="1"/>
    </row>
    <row r="1295" spans="1:21" ht="9.75" customHeight="1">
      <c r="A1295" s="1"/>
      <c r="B1295" s="1"/>
      <c r="C1295" s="1"/>
      <c r="D1295" s="1"/>
      <c r="E1295" s="1"/>
      <c r="F1295" s="1"/>
      <c r="G1295" s="1"/>
      <c r="H1295" s="1"/>
      <c r="I1295" s="1"/>
      <c r="J1295" s="1"/>
      <c r="K1295" s="1"/>
      <c r="L1295" s="1"/>
      <c r="M1295" s="1"/>
      <c r="N1295" s="1"/>
      <c r="O1295" s="1"/>
      <c r="P1295" s="1"/>
      <c r="Q1295" s="1"/>
      <c r="R1295" s="1"/>
      <c r="S1295" s="1"/>
      <c r="T1295" s="1"/>
      <c r="U1295" s="1"/>
    </row>
    <row r="1296" spans="1:21" ht="9.75" customHeight="1">
      <c r="A1296" s="1"/>
      <c r="B1296" s="1"/>
      <c r="C1296" s="1"/>
      <c r="D1296" s="1"/>
      <c r="E1296" s="1"/>
      <c r="F1296" s="1"/>
      <c r="G1296" s="1"/>
      <c r="H1296" s="1"/>
      <c r="I1296" s="1"/>
      <c r="J1296" s="1"/>
      <c r="K1296" s="1"/>
      <c r="L1296" s="1"/>
      <c r="M1296" s="1"/>
      <c r="N1296" s="1"/>
      <c r="O1296" s="1"/>
      <c r="P1296" s="1"/>
      <c r="Q1296" s="1"/>
      <c r="R1296" s="1"/>
      <c r="S1296" s="1"/>
      <c r="T1296" s="1"/>
      <c r="U1296" s="1"/>
    </row>
    <row r="1297" spans="1:21" ht="9.75" customHeight="1">
      <c r="A1297" s="1"/>
      <c r="B1297" s="1"/>
      <c r="C1297" s="1"/>
      <c r="D1297" s="1"/>
      <c r="E1297" s="1"/>
      <c r="F1297" s="1"/>
      <c r="G1297" s="1"/>
      <c r="H1297" s="1"/>
      <c r="I1297" s="1"/>
      <c r="J1297" s="1"/>
      <c r="K1297" s="1"/>
      <c r="L1297" s="1"/>
      <c r="M1297" s="1"/>
      <c r="N1297" s="1"/>
      <c r="O1297" s="1"/>
      <c r="P1297" s="1"/>
      <c r="Q1297" s="1"/>
      <c r="R1297" s="1"/>
      <c r="S1297" s="1"/>
      <c r="T1297" s="1"/>
      <c r="U1297" s="1"/>
    </row>
    <row r="1298" spans="1:21" ht="9.75" customHeight="1">
      <c r="A1298" s="1"/>
      <c r="B1298" s="1"/>
      <c r="C1298" s="1"/>
      <c r="D1298" s="1"/>
      <c r="E1298" s="1"/>
      <c r="F1298" s="1"/>
      <c r="G1298" s="1"/>
      <c r="H1298" s="1"/>
      <c r="I1298" s="1"/>
      <c r="J1298" s="1"/>
      <c r="K1298" s="1"/>
      <c r="L1298" s="1"/>
      <c r="M1298" s="1"/>
      <c r="N1298" s="1"/>
      <c r="O1298" s="1"/>
      <c r="P1298" s="1"/>
      <c r="Q1298" s="1"/>
      <c r="R1298" s="1"/>
      <c r="S1298" s="1"/>
      <c r="T1298" s="1"/>
      <c r="U1298" s="1"/>
    </row>
    <row r="1299" spans="1:21" ht="9.75" customHeight="1">
      <c r="A1299" s="1"/>
      <c r="B1299" s="1"/>
      <c r="C1299" s="1"/>
      <c r="D1299" s="1"/>
      <c r="E1299" s="1"/>
      <c r="F1299" s="1"/>
      <c r="G1299" s="1"/>
      <c r="H1299" s="1"/>
      <c r="I1299" s="1"/>
      <c r="J1299" s="1"/>
      <c r="K1299" s="1"/>
      <c r="L1299" s="1"/>
      <c r="M1299" s="1"/>
      <c r="N1299" s="1"/>
      <c r="O1299" s="1"/>
      <c r="P1299" s="1"/>
      <c r="Q1299" s="1"/>
      <c r="R1299" s="1"/>
      <c r="S1299" s="1"/>
      <c r="T1299" s="1"/>
      <c r="U1299" s="1"/>
    </row>
    <row r="1300" spans="1:21" ht="9.75" customHeight="1">
      <c r="A1300" s="1"/>
      <c r="B1300" s="1"/>
      <c r="C1300" s="1"/>
      <c r="D1300" s="1"/>
      <c r="E1300" s="1"/>
      <c r="F1300" s="1"/>
      <c r="G1300" s="1"/>
      <c r="H1300" s="1"/>
      <c r="I1300" s="1"/>
      <c r="J1300" s="1"/>
      <c r="K1300" s="1"/>
      <c r="L1300" s="1"/>
      <c r="M1300" s="1"/>
      <c r="N1300" s="1"/>
      <c r="O1300" s="1"/>
      <c r="P1300" s="1"/>
      <c r="Q1300" s="1"/>
      <c r="R1300" s="1"/>
      <c r="S1300" s="1"/>
      <c r="T1300" s="1"/>
      <c r="U1300" s="1"/>
    </row>
    <row r="1301" spans="1:21" ht="9.75" customHeight="1">
      <c r="A1301" s="1"/>
      <c r="B1301" s="1"/>
      <c r="C1301" s="1"/>
      <c r="D1301" s="1"/>
      <c r="E1301" s="1"/>
      <c r="F1301" s="1"/>
      <c r="G1301" s="1"/>
      <c r="H1301" s="1"/>
      <c r="I1301" s="1"/>
      <c r="J1301" s="1"/>
      <c r="K1301" s="1"/>
      <c r="L1301" s="1"/>
      <c r="M1301" s="1"/>
      <c r="N1301" s="1"/>
      <c r="O1301" s="1"/>
      <c r="P1301" s="1"/>
      <c r="Q1301" s="1"/>
      <c r="R1301" s="1"/>
      <c r="S1301" s="1"/>
      <c r="T1301" s="1"/>
      <c r="U1301" s="1"/>
    </row>
    <row r="1302" spans="1:21" ht="9.75" customHeight="1">
      <c r="A1302" s="1"/>
      <c r="B1302" s="1"/>
      <c r="C1302" s="1"/>
      <c r="D1302" s="1"/>
      <c r="E1302" s="1"/>
      <c r="F1302" s="1"/>
      <c r="G1302" s="1"/>
      <c r="H1302" s="1"/>
      <c r="I1302" s="1"/>
      <c r="J1302" s="1"/>
      <c r="K1302" s="1"/>
      <c r="L1302" s="1"/>
      <c r="M1302" s="1"/>
      <c r="N1302" s="1"/>
      <c r="O1302" s="1"/>
      <c r="P1302" s="1"/>
      <c r="Q1302" s="1"/>
      <c r="R1302" s="1"/>
      <c r="S1302" s="1"/>
      <c r="T1302" s="1"/>
      <c r="U1302" s="1"/>
    </row>
    <row r="1303" spans="1:21" ht="9.75" customHeight="1">
      <c r="A1303" s="1"/>
      <c r="B1303" s="1"/>
      <c r="C1303" s="1"/>
      <c r="D1303" s="1"/>
      <c r="E1303" s="1"/>
      <c r="F1303" s="1"/>
      <c r="G1303" s="1"/>
      <c r="H1303" s="1"/>
      <c r="I1303" s="1"/>
      <c r="J1303" s="1"/>
      <c r="K1303" s="1"/>
      <c r="L1303" s="1"/>
      <c r="M1303" s="1"/>
      <c r="N1303" s="1"/>
      <c r="O1303" s="1"/>
      <c r="P1303" s="1"/>
      <c r="Q1303" s="1"/>
      <c r="R1303" s="1"/>
      <c r="S1303" s="1"/>
      <c r="T1303" s="1"/>
      <c r="U1303" s="1"/>
    </row>
    <row r="1304" spans="1:21" ht="9.75" customHeight="1">
      <c r="A1304" s="1"/>
      <c r="B1304" s="1"/>
      <c r="C1304" s="1"/>
      <c r="D1304" s="1"/>
      <c r="E1304" s="1"/>
      <c r="F1304" s="1"/>
      <c r="G1304" s="1"/>
      <c r="H1304" s="1"/>
      <c r="I1304" s="1"/>
      <c r="J1304" s="1"/>
      <c r="K1304" s="1"/>
      <c r="L1304" s="1"/>
      <c r="M1304" s="1"/>
      <c r="N1304" s="1"/>
      <c r="O1304" s="1"/>
      <c r="P1304" s="1"/>
      <c r="Q1304" s="1"/>
      <c r="R1304" s="1"/>
      <c r="S1304" s="1"/>
      <c r="T1304" s="1"/>
      <c r="U1304" s="1"/>
    </row>
    <row r="1305" spans="1:21" ht="9.75" customHeight="1">
      <c r="A1305" s="1"/>
      <c r="B1305" s="1"/>
      <c r="C1305" s="1"/>
      <c r="D1305" s="1"/>
      <c r="E1305" s="1"/>
      <c r="F1305" s="1"/>
      <c r="G1305" s="1"/>
      <c r="H1305" s="1"/>
      <c r="I1305" s="1"/>
      <c r="J1305" s="1"/>
      <c r="K1305" s="1"/>
      <c r="L1305" s="1"/>
      <c r="M1305" s="1"/>
      <c r="N1305" s="1"/>
      <c r="O1305" s="1"/>
      <c r="P1305" s="1"/>
      <c r="Q1305" s="1"/>
      <c r="R1305" s="1"/>
      <c r="S1305" s="1"/>
      <c r="T1305" s="1"/>
      <c r="U1305" s="1"/>
    </row>
    <row r="1306" spans="1:21" ht="9.75" customHeight="1">
      <c r="A1306" s="1"/>
      <c r="B1306" s="1"/>
      <c r="C1306" s="1"/>
      <c r="D1306" s="1"/>
      <c r="E1306" s="1"/>
      <c r="F1306" s="1"/>
      <c r="G1306" s="1"/>
      <c r="H1306" s="1"/>
      <c r="I1306" s="1"/>
      <c r="J1306" s="1"/>
      <c r="K1306" s="1"/>
      <c r="L1306" s="1"/>
      <c r="M1306" s="1"/>
      <c r="N1306" s="1"/>
      <c r="O1306" s="1"/>
      <c r="P1306" s="1"/>
      <c r="Q1306" s="1"/>
      <c r="R1306" s="1"/>
      <c r="S1306" s="1"/>
      <c r="T1306" s="1"/>
      <c r="U1306" s="1"/>
    </row>
    <row r="1307" spans="1:21" ht="9.75" customHeight="1">
      <c r="A1307" s="1"/>
      <c r="B1307" s="1"/>
      <c r="C1307" s="1"/>
      <c r="D1307" s="1"/>
      <c r="E1307" s="1"/>
      <c r="F1307" s="1"/>
      <c r="G1307" s="1"/>
      <c r="H1307" s="1"/>
      <c r="I1307" s="1"/>
      <c r="J1307" s="1"/>
      <c r="K1307" s="1"/>
      <c r="L1307" s="1"/>
      <c r="M1307" s="1"/>
      <c r="N1307" s="1"/>
      <c r="O1307" s="1"/>
      <c r="P1307" s="1"/>
      <c r="Q1307" s="1"/>
      <c r="R1307" s="1"/>
      <c r="S1307" s="1"/>
      <c r="T1307" s="1"/>
      <c r="U1307" s="1"/>
    </row>
    <row r="1308" spans="1:21" ht="9.75" customHeight="1">
      <c r="A1308" s="1"/>
      <c r="B1308" s="1"/>
      <c r="C1308" s="1"/>
      <c r="D1308" s="1"/>
      <c r="E1308" s="1"/>
      <c r="F1308" s="1"/>
      <c r="G1308" s="1"/>
      <c r="H1308" s="1"/>
      <c r="I1308" s="1"/>
      <c r="J1308" s="1"/>
      <c r="K1308" s="1"/>
      <c r="L1308" s="1"/>
      <c r="M1308" s="1"/>
      <c r="N1308" s="1"/>
      <c r="O1308" s="1"/>
      <c r="P1308" s="1"/>
      <c r="Q1308" s="1"/>
      <c r="R1308" s="1"/>
      <c r="S1308" s="1"/>
      <c r="T1308" s="1"/>
      <c r="U1308" s="1"/>
    </row>
    <row r="1309" spans="1:21" ht="9.75" customHeight="1">
      <c r="A1309" s="1"/>
      <c r="B1309" s="1"/>
      <c r="C1309" s="1"/>
      <c r="D1309" s="1"/>
      <c r="E1309" s="1"/>
      <c r="F1309" s="1"/>
      <c r="G1309" s="1"/>
      <c r="H1309" s="1"/>
      <c r="I1309" s="1"/>
      <c r="J1309" s="1"/>
      <c r="K1309" s="1"/>
      <c r="L1309" s="1"/>
      <c r="M1309" s="1"/>
      <c r="N1309" s="1"/>
      <c r="O1309" s="1"/>
      <c r="P1309" s="1"/>
      <c r="Q1309" s="1"/>
      <c r="R1309" s="1"/>
      <c r="S1309" s="1"/>
      <c r="T1309" s="1"/>
      <c r="U1309" s="1"/>
    </row>
    <row r="1310" spans="1:21" ht="9.75" customHeight="1">
      <c r="A1310" s="1"/>
      <c r="B1310" s="1"/>
      <c r="C1310" s="1"/>
      <c r="D1310" s="1"/>
      <c r="E1310" s="1"/>
      <c r="F1310" s="1"/>
      <c r="G1310" s="1"/>
      <c r="H1310" s="1"/>
      <c r="I1310" s="1"/>
      <c r="J1310" s="1"/>
      <c r="K1310" s="1"/>
      <c r="L1310" s="1"/>
      <c r="M1310" s="1"/>
      <c r="N1310" s="1"/>
      <c r="O1310" s="1"/>
      <c r="P1310" s="1"/>
      <c r="Q1310" s="1"/>
      <c r="R1310" s="1"/>
      <c r="S1310" s="1"/>
      <c r="T1310" s="1"/>
      <c r="U1310" s="1"/>
    </row>
    <row r="1311" spans="1:21" ht="9.75" customHeight="1">
      <c r="A1311" s="1"/>
      <c r="B1311" s="1"/>
      <c r="C1311" s="1"/>
      <c r="D1311" s="1"/>
      <c r="E1311" s="1"/>
      <c r="F1311" s="1"/>
      <c r="G1311" s="1"/>
      <c r="H1311" s="1"/>
      <c r="I1311" s="1"/>
      <c r="J1311" s="1"/>
      <c r="K1311" s="1"/>
      <c r="L1311" s="1"/>
      <c r="M1311" s="1"/>
      <c r="N1311" s="1"/>
      <c r="O1311" s="1"/>
      <c r="P1311" s="1"/>
      <c r="Q1311" s="1"/>
      <c r="R1311" s="1"/>
      <c r="S1311" s="1"/>
      <c r="T1311" s="1"/>
      <c r="U1311" s="1"/>
    </row>
    <row r="1312" spans="1:21" ht="9.75" customHeight="1">
      <c r="A1312" s="1"/>
      <c r="B1312" s="1"/>
      <c r="C1312" s="1"/>
      <c r="D1312" s="1"/>
      <c r="E1312" s="1"/>
      <c r="F1312" s="1"/>
      <c r="G1312" s="1"/>
      <c r="H1312" s="1"/>
      <c r="I1312" s="1"/>
      <c r="J1312" s="1"/>
      <c r="K1312" s="1"/>
      <c r="L1312" s="1"/>
      <c r="M1312" s="1"/>
      <c r="N1312" s="1"/>
      <c r="O1312" s="1"/>
      <c r="P1312" s="1"/>
      <c r="Q1312" s="1"/>
      <c r="R1312" s="1"/>
      <c r="S1312" s="1"/>
      <c r="T1312" s="1"/>
      <c r="U1312" s="1"/>
    </row>
    <row r="1313" spans="1:21" ht="9.75" customHeight="1">
      <c r="A1313" s="1"/>
      <c r="B1313" s="1"/>
      <c r="C1313" s="1"/>
      <c r="D1313" s="1"/>
      <c r="E1313" s="1"/>
      <c r="F1313" s="1"/>
      <c r="G1313" s="1"/>
      <c r="H1313" s="1"/>
      <c r="I1313" s="1"/>
      <c r="J1313" s="1"/>
      <c r="K1313" s="1"/>
      <c r="L1313" s="1"/>
      <c r="M1313" s="1"/>
      <c r="N1313" s="1"/>
      <c r="O1313" s="1"/>
      <c r="P1313" s="1"/>
      <c r="Q1313" s="1"/>
      <c r="R1313" s="1"/>
      <c r="S1313" s="1"/>
      <c r="T1313" s="1"/>
      <c r="U1313" s="1"/>
    </row>
    <row r="1314" spans="1:21" ht="9.75" customHeight="1">
      <c r="A1314" s="1"/>
      <c r="B1314" s="1"/>
      <c r="C1314" s="1"/>
      <c r="D1314" s="1"/>
      <c r="E1314" s="1"/>
      <c r="F1314" s="1"/>
      <c r="G1314" s="1"/>
      <c r="H1314" s="1"/>
      <c r="I1314" s="1"/>
      <c r="J1314" s="1"/>
      <c r="K1314" s="1"/>
      <c r="L1314" s="1"/>
      <c r="M1314" s="1"/>
      <c r="N1314" s="1"/>
      <c r="O1314" s="1"/>
      <c r="P1314" s="1"/>
      <c r="Q1314" s="1"/>
      <c r="R1314" s="1"/>
      <c r="S1314" s="1"/>
      <c r="T1314" s="1"/>
      <c r="U1314" s="1"/>
    </row>
    <row r="1315" spans="1:21" ht="9.75" customHeight="1">
      <c r="A1315" s="1"/>
      <c r="B1315" s="1"/>
      <c r="C1315" s="1"/>
      <c r="D1315" s="1"/>
      <c r="E1315" s="1"/>
      <c r="F1315" s="1"/>
      <c r="G1315" s="1"/>
      <c r="H1315" s="1"/>
      <c r="I1315" s="1"/>
      <c r="J1315" s="1"/>
      <c r="K1315" s="1"/>
      <c r="L1315" s="1"/>
      <c r="M1315" s="1"/>
      <c r="N1315" s="1"/>
      <c r="O1315" s="1"/>
      <c r="P1315" s="1"/>
      <c r="Q1315" s="1"/>
      <c r="R1315" s="1"/>
      <c r="S1315" s="1"/>
      <c r="T1315" s="1"/>
      <c r="U1315" s="1"/>
    </row>
    <row r="1316" spans="1:21" ht="9.75" customHeight="1">
      <c r="A1316" s="1"/>
      <c r="B1316" s="1"/>
      <c r="C1316" s="1"/>
      <c r="D1316" s="1"/>
      <c r="E1316" s="1"/>
      <c r="F1316" s="1"/>
      <c r="G1316" s="1"/>
      <c r="H1316" s="1"/>
      <c r="I1316" s="1"/>
      <c r="J1316" s="1"/>
      <c r="K1316" s="1"/>
      <c r="L1316" s="1"/>
      <c r="M1316" s="1"/>
      <c r="N1316" s="1"/>
      <c r="O1316" s="1"/>
      <c r="P1316" s="1"/>
      <c r="Q1316" s="1"/>
      <c r="R1316" s="1"/>
      <c r="S1316" s="1"/>
      <c r="T1316" s="1"/>
      <c r="U1316" s="1"/>
    </row>
    <row r="1317" spans="1:21" ht="9.75" customHeight="1">
      <c r="A1317" s="1"/>
      <c r="B1317" s="1"/>
      <c r="C1317" s="1"/>
      <c r="D1317" s="1"/>
      <c r="E1317" s="1"/>
      <c r="F1317" s="1"/>
      <c r="G1317" s="1"/>
      <c r="H1317" s="1"/>
      <c r="I1317" s="1"/>
      <c r="J1317" s="1"/>
      <c r="K1317" s="1"/>
      <c r="L1317" s="1"/>
      <c r="M1317" s="1"/>
      <c r="N1317" s="1"/>
      <c r="O1317" s="1"/>
      <c r="P1317" s="1"/>
      <c r="Q1317" s="1"/>
      <c r="R1317" s="1"/>
      <c r="S1317" s="1"/>
      <c r="T1317" s="1"/>
      <c r="U1317" s="1"/>
    </row>
    <row r="1318" spans="1:21" ht="9.75" customHeight="1">
      <c r="A1318" s="1"/>
      <c r="B1318" s="1"/>
      <c r="C1318" s="1"/>
      <c r="D1318" s="1"/>
      <c r="E1318" s="1"/>
      <c r="F1318" s="1"/>
      <c r="G1318" s="1"/>
      <c r="H1318" s="1"/>
      <c r="I1318" s="1"/>
      <c r="J1318" s="1"/>
      <c r="K1318" s="1"/>
      <c r="L1318" s="1"/>
      <c r="M1318" s="1"/>
      <c r="N1318" s="1"/>
      <c r="O1318" s="1"/>
      <c r="P1318" s="1"/>
      <c r="Q1318" s="1"/>
      <c r="R1318" s="1"/>
      <c r="S1318" s="1"/>
      <c r="T1318" s="1"/>
      <c r="U1318" s="1"/>
    </row>
    <row r="1319" spans="1:21" ht="9.75" customHeight="1">
      <c r="A1319" s="1"/>
      <c r="B1319" s="1"/>
      <c r="C1319" s="1"/>
      <c r="D1319" s="1"/>
      <c r="E1319" s="1"/>
      <c r="F1319" s="1"/>
      <c r="G1319" s="1"/>
      <c r="H1319" s="1"/>
      <c r="I1319" s="1"/>
      <c r="J1319" s="1"/>
      <c r="K1319" s="1"/>
      <c r="L1319" s="1"/>
      <c r="M1319" s="1"/>
      <c r="N1319" s="1"/>
      <c r="O1319" s="1"/>
      <c r="P1319" s="1"/>
      <c r="Q1319" s="1"/>
      <c r="R1319" s="1"/>
      <c r="S1319" s="1"/>
      <c r="T1319" s="1"/>
      <c r="U1319" s="1"/>
    </row>
    <row r="1320" spans="1:21" ht="9.75" customHeight="1">
      <c r="A1320" s="1"/>
      <c r="B1320" s="1"/>
      <c r="C1320" s="1"/>
      <c r="D1320" s="1"/>
      <c r="E1320" s="1"/>
      <c r="F1320" s="1"/>
      <c r="G1320" s="1"/>
      <c r="H1320" s="1"/>
      <c r="I1320" s="1"/>
      <c r="J1320" s="1"/>
      <c r="K1320" s="1"/>
      <c r="L1320" s="1"/>
      <c r="M1320" s="1"/>
      <c r="N1320" s="1"/>
      <c r="O1320" s="1"/>
      <c r="P1320" s="1"/>
      <c r="Q1320" s="1"/>
      <c r="R1320" s="1"/>
      <c r="S1320" s="1"/>
      <c r="T1320" s="1"/>
      <c r="U1320" s="1"/>
    </row>
    <row r="1321" spans="1:21" ht="9.75" customHeight="1">
      <c r="A1321" s="1"/>
      <c r="B1321" s="1"/>
      <c r="C1321" s="1"/>
      <c r="D1321" s="1"/>
      <c r="E1321" s="1"/>
      <c r="F1321" s="1"/>
      <c r="G1321" s="1"/>
      <c r="H1321" s="1"/>
      <c r="I1321" s="1"/>
      <c r="J1321" s="1"/>
      <c r="K1321" s="1"/>
      <c r="L1321" s="1"/>
      <c r="M1321" s="1"/>
      <c r="N1321" s="1"/>
      <c r="O1321" s="1"/>
      <c r="P1321" s="1"/>
      <c r="Q1321" s="1"/>
      <c r="R1321" s="1"/>
      <c r="S1321" s="1"/>
      <c r="T1321" s="1"/>
      <c r="U1321" s="1"/>
    </row>
    <row r="1322" spans="1:21" ht="9.75" customHeight="1">
      <c r="A1322" s="1"/>
      <c r="B1322" s="1"/>
      <c r="C1322" s="1"/>
      <c r="D1322" s="1"/>
      <c r="E1322" s="1"/>
      <c r="F1322" s="1"/>
      <c r="G1322" s="1"/>
      <c r="H1322" s="1"/>
      <c r="I1322" s="1"/>
      <c r="J1322" s="1"/>
      <c r="K1322" s="1"/>
      <c r="L1322" s="1"/>
      <c r="M1322" s="1"/>
      <c r="N1322" s="1"/>
      <c r="O1322" s="1"/>
      <c r="P1322" s="1"/>
      <c r="Q1322" s="1"/>
      <c r="R1322" s="1"/>
      <c r="S1322" s="1"/>
      <c r="T1322" s="1"/>
      <c r="U1322" s="1"/>
    </row>
    <row r="1323" spans="1:21" ht="9.75" customHeight="1">
      <c r="A1323" s="1"/>
      <c r="B1323" s="1"/>
      <c r="C1323" s="1"/>
      <c r="D1323" s="1"/>
      <c r="E1323" s="1"/>
      <c r="F1323" s="1"/>
      <c r="G1323" s="1"/>
      <c r="H1323" s="1"/>
      <c r="I1323" s="1"/>
      <c r="J1323" s="1"/>
      <c r="K1323" s="1"/>
      <c r="L1323" s="1"/>
      <c r="M1323" s="1"/>
      <c r="N1323" s="1"/>
      <c r="O1323" s="1"/>
      <c r="P1323" s="1"/>
      <c r="Q1323" s="1"/>
      <c r="R1323" s="1"/>
      <c r="S1323" s="1"/>
      <c r="T1323" s="1"/>
      <c r="U1323" s="1"/>
    </row>
    <row r="1324" spans="1:21" ht="9.75" customHeight="1">
      <c r="A1324" s="1"/>
      <c r="B1324" s="1"/>
      <c r="C1324" s="1"/>
      <c r="D1324" s="1"/>
      <c r="E1324" s="1"/>
      <c r="F1324" s="1"/>
      <c r="G1324" s="1"/>
      <c r="H1324" s="1"/>
      <c r="I1324" s="1"/>
      <c r="J1324" s="1"/>
      <c r="K1324" s="1"/>
      <c r="L1324" s="1"/>
      <c r="M1324" s="1"/>
      <c r="N1324" s="1"/>
      <c r="O1324" s="1"/>
      <c r="P1324" s="1"/>
      <c r="Q1324" s="1"/>
      <c r="R1324" s="1"/>
      <c r="S1324" s="1"/>
      <c r="T1324" s="1"/>
      <c r="U1324" s="1"/>
    </row>
    <row r="1325" spans="1:21" ht="9.75" customHeight="1">
      <c r="A1325" s="1"/>
      <c r="B1325" s="1"/>
      <c r="C1325" s="1"/>
      <c r="D1325" s="1"/>
      <c r="E1325" s="1"/>
      <c r="F1325" s="1"/>
      <c r="G1325" s="1"/>
      <c r="H1325" s="1"/>
      <c r="I1325" s="1"/>
      <c r="J1325" s="1"/>
      <c r="K1325" s="1"/>
      <c r="L1325" s="1"/>
      <c r="M1325" s="1"/>
      <c r="N1325" s="1"/>
      <c r="O1325" s="1"/>
      <c r="P1325" s="1"/>
      <c r="Q1325" s="1"/>
      <c r="R1325" s="1"/>
      <c r="S1325" s="1"/>
      <c r="T1325" s="1"/>
      <c r="U1325" s="1"/>
    </row>
    <row r="1326" spans="1:21" ht="9.75" customHeight="1">
      <c r="A1326" s="1"/>
      <c r="B1326" s="1"/>
      <c r="C1326" s="1"/>
      <c r="D1326" s="1"/>
      <c r="E1326" s="1"/>
      <c r="F1326" s="1"/>
      <c r="G1326" s="1"/>
      <c r="H1326" s="1"/>
      <c r="I1326" s="1"/>
      <c r="J1326" s="1"/>
      <c r="K1326" s="1"/>
      <c r="L1326" s="1"/>
      <c r="M1326" s="1"/>
      <c r="N1326" s="1"/>
      <c r="O1326" s="1"/>
      <c r="P1326" s="1"/>
      <c r="Q1326" s="1"/>
      <c r="R1326" s="1"/>
      <c r="S1326" s="1"/>
      <c r="T1326" s="1"/>
      <c r="U1326" s="1"/>
    </row>
    <row r="1327" spans="1:21" ht="9.75" customHeight="1">
      <c r="A1327" s="1"/>
      <c r="B1327" s="1"/>
      <c r="C1327" s="1"/>
      <c r="D1327" s="1"/>
      <c r="E1327" s="1"/>
      <c r="F1327" s="1"/>
      <c r="G1327" s="1"/>
      <c r="H1327" s="1"/>
      <c r="I1327" s="1"/>
      <c r="J1327" s="1"/>
      <c r="K1327" s="1"/>
      <c r="L1327" s="1"/>
      <c r="M1327" s="1"/>
      <c r="N1327" s="1"/>
      <c r="O1327" s="1"/>
      <c r="P1327" s="1"/>
      <c r="Q1327" s="1"/>
      <c r="R1327" s="1"/>
      <c r="S1327" s="1"/>
      <c r="T1327" s="1"/>
      <c r="U1327" s="1"/>
    </row>
    <row r="1328" spans="1:21" ht="9.75" customHeight="1">
      <c r="A1328" s="1"/>
      <c r="B1328" s="1"/>
      <c r="C1328" s="1"/>
      <c r="D1328" s="1"/>
      <c r="E1328" s="1"/>
      <c r="F1328" s="1"/>
      <c r="G1328" s="1"/>
      <c r="H1328" s="1"/>
      <c r="I1328" s="1"/>
      <c r="J1328" s="1"/>
      <c r="K1328" s="1"/>
      <c r="L1328" s="1"/>
      <c r="M1328" s="1"/>
      <c r="N1328" s="1"/>
      <c r="O1328" s="1"/>
      <c r="P1328" s="1"/>
      <c r="Q1328" s="1"/>
      <c r="R1328" s="1"/>
      <c r="S1328" s="1"/>
      <c r="T1328" s="1"/>
      <c r="U1328" s="1"/>
    </row>
    <row r="1329" spans="1:21" ht="9.75" customHeight="1">
      <c r="A1329" s="1"/>
      <c r="B1329" s="1"/>
      <c r="C1329" s="1"/>
      <c r="D1329" s="1"/>
      <c r="E1329" s="1"/>
      <c r="F1329" s="1"/>
      <c r="G1329" s="1"/>
      <c r="H1329" s="1"/>
      <c r="I1329" s="1"/>
      <c r="J1329" s="1"/>
      <c r="K1329" s="1"/>
      <c r="L1329" s="1"/>
      <c r="M1329" s="1"/>
      <c r="N1329" s="1"/>
      <c r="O1329" s="1"/>
      <c r="P1329" s="1"/>
      <c r="Q1329" s="1"/>
      <c r="R1329" s="1"/>
      <c r="S1329" s="1"/>
      <c r="T1329" s="1"/>
      <c r="U1329" s="1"/>
    </row>
    <row r="1330" spans="1:21" ht="9.75" customHeight="1">
      <c r="A1330" s="1"/>
      <c r="B1330" s="1"/>
      <c r="C1330" s="1"/>
      <c r="D1330" s="1"/>
      <c r="E1330" s="1"/>
      <c r="F1330" s="1"/>
      <c r="G1330" s="1"/>
      <c r="H1330" s="1"/>
      <c r="I1330" s="1"/>
      <c r="J1330" s="1"/>
      <c r="K1330" s="1"/>
      <c r="L1330" s="1"/>
      <c r="M1330" s="1"/>
      <c r="N1330" s="1"/>
      <c r="O1330" s="1"/>
      <c r="P1330" s="1"/>
      <c r="Q1330" s="1"/>
      <c r="R1330" s="1"/>
      <c r="S1330" s="1"/>
      <c r="T1330" s="1"/>
      <c r="U1330" s="1"/>
    </row>
    <row r="1331" spans="1:21" ht="9.75" customHeight="1">
      <c r="A1331" s="1"/>
      <c r="B1331" s="1"/>
      <c r="C1331" s="1"/>
      <c r="D1331" s="1"/>
      <c r="E1331" s="1"/>
      <c r="F1331" s="1"/>
      <c r="G1331" s="1"/>
      <c r="H1331" s="1"/>
      <c r="I1331" s="1"/>
      <c r="J1331" s="1"/>
      <c r="K1331" s="1"/>
      <c r="L1331" s="1"/>
      <c r="M1331" s="1"/>
      <c r="N1331" s="1"/>
      <c r="O1331" s="1"/>
      <c r="P1331" s="1"/>
      <c r="Q1331" s="1"/>
      <c r="R1331" s="1"/>
      <c r="S1331" s="1"/>
      <c r="T1331" s="1"/>
      <c r="U1331" s="1"/>
    </row>
    <row r="1332" spans="1:21" ht="9.75" customHeight="1">
      <c r="A1332" s="1"/>
      <c r="B1332" s="1"/>
      <c r="C1332" s="1"/>
      <c r="D1332" s="1"/>
      <c r="E1332" s="1"/>
      <c r="F1332" s="1"/>
      <c r="G1332" s="1"/>
      <c r="H1332" s="1"/>
      <c r="I1332" s="1"/>
      <c r="J1332" s="1"/>
      <c r="K1332" s="1"/>
      <c r="L1332" s="1"/>
      <c r="M1332" s="1"/>
      <c r="N1332" s="1"/>
      <c r="O1332" s="1"/>
      <c r="P1332" s="1"/>
      <c r="Q1332" s="1"/>
      <c r="R1332" s="1"/>
      <c r="S1332" s="1"/>
      <c r="T1332" s="1"/>
      <c r="U1332" s="1"/>
    </row>
    <row r="1333" spans="1:21" ht="9.75" customHeight="1">
      <c r="A1333" s="1"/>
      <c r="B1333" s="1"/>
      <c r="C1333" s="1"/>
      <c r="D1333" s="1"/>
      <c r="E1333" s="1"/>
      <c r="F1333" s="1"/>
      <c r="G1333" s="1"/>
      <c r="H1333" s="1"/>
      <c r="I1333" s="1"/>
      <c r="J1333" s="1"/>
      <c r="K1333" s="1"/>
      <c r="L1333" s="1"/>
      <c r="M1333" s="1"/>
      <c r="N1333" s="1"/>
      <c r="O1333" s="1"/>
      <c r="P1333" s="1"/>
      <c r="Q1333" s="1"/>
      <c r="R1333" s="1"/>
      <c r="S1333" s="1"/>
      <c r="T1333" s="1"/>
      <c r="U1333" s="1"/>
    </row>
    <row r="1334" spans="1:21" ht="9.75" customHeight="1">
      <c r="A1334" s="1"/>
      <c r="B1334" s="1"/>
      <c r="C1334" s="1"/>
      <c r="D1334" s="1"/>
      <c r="E1334" s="1"/>
      <c r="F1334" s="1"/>
      <c r="G1334" s="1"/>
      <c r="H1334" s="1"/>
      <c r="I1334" s="1"/>
      <c r="J1334" s="1"/>
      <c r="K1334" s="1"/>
      <c r="L1334" s="1"/>
      <c r="M1334" s="1"/>
      <c r="N1334" s="1"/>
      <c r="O1334" s="1"/>
      <c r="P1334" s="1"/>
      <c r="Q1334" s="1"/>
      <c r="R1334" s="1"/>
      <c r="S1334" s="1"/>
      <c r="T1334" s="1"/>
      <c r="U1334" s="1"/>
    </row>
    <row r="1335" spans="1:21" ht="9.75" customHeight="1">
      <c r="A1335" s="1"/>
      <c r="B1335" s="1"/>
      <c r="C1335" s="1"/>
      <c r="D1335" s="1"/>
      <c r="E1335" s="1"/>
      <c r="F1335" s="1"/>
      <c r="G1335" s="1"/>
      <c r="H1335" s="1"/>
      <c r="I1335" s="1"/>
      <c r="J1335" s="1"/>
      <c r="K1335" s="1"/>
      <c r="L1335" s="1"/>
      <c r="M1335" s="1"/>
      <c r="N1335" s="1"/>
      <c r="O1335" s="1"/>
      <c r="P1335" s="1"/>
      <c r="Q1335" s="1"/>
      <c r="R1335" s="1"/>
      <c r="S1335" s="1"/>
      <c r="T1335" s="1"/>
      <c r="U1335" s="1"/>
    </row>
    <row r="1336" spans="1:21" ht="9.75" customHeight="1">
      <c r="A1336" s="1"/>
      <c r="B1336" s="1"/>
      <c r="C1336" s="1"/>
      <c r="D1336" s="1"/>
      <c r="E1336" s="1"/>
      <c r="F1336" s="1"/>
      <c r="G1336" s="1"/>
      <c r="H1336" s="1"/>
      <c r="I1336" s="1"/>
      <c r="J1336" s="1"/>
      <c r="K1336" s="1"/>
      <c r="L1336" s="1"/>
      <c r="M1336" s="1"/>
      <c r="N1336" s="1"/>
      <c r="O1336" s="1"/>
      <c r="P1336" s="1"/>
      <c r="Q1336" s="1"/>
      <c r="R1336" s="1"/>
      <c r="S1336" s="1"/>
      <c r="T1336" s="1"/>
      <c r="U1336" s="1"/>
    </row>
    <row r="1337" spans="1:21" ht="9.75" customHeight="1">
      <c r="A1337" s="1"/>
      <c r="B1337" s="1"/>
      <c r="C1337" s="1"/>
      <c r="D1337" s="1"/>
      <c r="E1337" s="1"/>
      <c r="F1337" s="1"/>
      <c r="G1337" s="1"/>
      <c r="H1337" s="1"/>
      <c r="I1337" s="1"/>
      <c r="J1337" s="1"/>
      <c r="K1337" s="1"/>
      <c r="L1337" s="1"/>
      <c r="M1337" s="1"/>
      <c r="N1337" s="1"/>
      <c r="O1337" s="1"/>
      <c r="P1337" s="1"/>
      <c r="Q1337" s="1"/>
      <c r="R1337" s="1"/>
      <c r="S1337" s="1"/>
      <c r="T1337" s="1"/>
      <c r="U1337" s="1"/>
    </row>
    <row r="1338" spans="1:21" ht="9.75" customHeight="1">
      <c r="A1338" s="1"/>
      <c r="B1338" s="1"/>
      <c r="C1338" s="1"/>
      <c r="D1338" s="1"/>
      <c r="E1338" s="1"/>
      <c r="F1338" s="1"/>
      <c r="G1338" s="1"/>
      <c r="H1338" s="1"/>
      <c r="I1338" s="1"/>
      <c r="J1338" s="1"/>
      <c r="K1338" s="1"/>
      <c r="L1338" s="1"/>
      <c r="M1338" s="1"/>
      <c r="N1338" s="1"/>
      <c r="O1338" s="1"/>
      <c r="P1338" s="1"/>
      <c r="Q1338" s="1"/>
      <c r="R1338" s="1"/>
      <c r="S1338" s="1"/>
      <c r="T1338" s="1"/>
      <c r="U1338" s="1"/>
    </row>
    <row r="1339" spans="1:21" ht="9.75" customHeight="1">
      <c r="A1339" s="1"/>
      <c r="B1339" s="1"/>
      <c r="C1339" s="1"/>
      <c r="D1339" s="1"/>
      <c r="E1339" s="1"/>
      <c r="F1339" s="1"/>
      <c r="G1339" s="1"/>
      <c r="H1339" s="1"/>
      <c r="I1339" s="1"/>
      <c r="J1339" s="1"/>
      <c r="K1339" s="1"/>
      <c r="L1339" s="1"/>
      <c r="M1339" s="1"/>
      <c r="N1339" s="1"/>
      <c r="O1339" s="1"/>
      <c r="P1339" s="1"/>
      <c r="Q1339" s="1"/>
      <c r="R1339" s="1"/>
      <c r="S1339" s="1"/>
      <c r="T1339" s="1"/>
      <c r="U1339" s="1"/>
    </row>
    <row r="1340" spans="1:21" ht="9.75" customHeight="1">
      <c r="A1340" s="1"/>
      <c r="B1340" s="1"/>
      <c r="C1340" s="1"/>
      <c r="D1340" s="1"/>
      <c r="E1340" s="1"/>
      <c r="F1340" s="1"/>
      <c r="G1340" s="1"/>
      <c r="H1340" s="1"/>
      <c r="I1340" s="1"/>
      <c r="J1340" s="1"/>
      <c r="K1340" s="1"/>
      <c r="L1340" s="1"/>
      <c r="M1340" s="1"/>
      <c r="N1340" s="1"/>
      <c r="O1340" s="1"/>
      <c r="P1340" s="1"/>
      <c r="Q1340" s="1"/>
      <c r="R1340" s="1"/>
      <c r="S1340" s="1"/>
      <c r="T1340" s="1"/>
      <c r="U1340" s="1"/>
    </row>
    <row r="1341" spans="1:21" ht="9.75" customHeight="1">
      <c r="A1341" s="1"/>
      <c r="B1341" s="1"/>
      <c r="C1341" s="1"/>
      <c r="D1341" s="1"/>
      <c r="E1341" s="1"/>
      <c r="F1341" s="1"/>
      <c r="G1341" s="1"/>
      <c r="H1341" s="1"/>
      <c r="I1341" s="1"/>
      <c r="J1341" s="1"/>
      <c r="K1341" s="1"/>
      <c r="L1341" s="1"/>
      <c r="M1341" s="1"/>
      <c r="N1341" s="1"/>
      <c r="O1341" s="1"/>
      <c r="P1341" s="1"/>
      <c r="Q1341" s="1"/>
      <c r="R1341" s="1"/>
      <c r="S1341" s="1"/>
      <c r="T1341" s="1"/>
      <c r="U1341" s="1"/>
    </row>
    <row r="1342" spans="1:21" ht="9.75" customHeight="1">
      <c r="A1342" s="1"/>
      <c r="B1342" s="1"/>
      <c r="C1342" s="1"/>
      <c r="D1342" s="1"/>
      <c r="E1342" s="1"/>
      <c r="F1342" s="1"/>
      <c r="G1342" s="1"/>
      <c r="H1342" s="1"/>
      <c r="I1342" s="1"/>
      <c r="J1342" s="1"/>
      <c r="K1342" s="1"/>
      <c r="L1342" s="1"/>
      <c r="M1342" s="1"/>
      <c r="N1342" s="1"/>
      <c r="O1342" s="1"/>
      <c r="P1342" s="1"/>
      <c r="Q1342" s="1"/>
      <c r="R1342" s="1"/>
      <c r="S1342" s="1"/>
      <c r="T1342" s="1"/>
      <c r="U1342" s="1"/>
    </row>
    <row r="1343" spans="1:21" ht="9.75" customHeight="1">
      <c r="A1343" s="1"/>
      <c r="B1343" s="1"/>
      <c r="C1343" s="1"/>
      <c r="D1343" s="1"/>
      <c r="E1343" s="1"/>
      <c r="F1343" s="1"/>
      <c r="G1343" s="1"/>
      <c r="H1343" s="1"/>
      <c r="I1343" s="1"/>
      <c r="J1343" s="1"/>
      <c r="K1343" s="1"/>
      <c r="L1343" s="1"/>
      <c r="M1343" s="1"/>
      <c r="N1343" s="1"/>
      <c r="O1343" s="1"/>
      <c r="P1343" s="1"/>
      <c r="Q1343" s="1"/>
      <c r="R1343" s="1"/>
      <c r="S1343" s="1"/>
      <c r="T1343" s="1"/>
      <c r="U1343" s="1"/>
    </row>
    <row r="1344" spans="1:21" ht="9.75" customHeight="1">
      <c r="A1344" s="1"/>
      <c r="B1344" s="1"/>
      <c r="C1344" s="1"/>
      <c r="D1344" s="1"/>
      <c r="E1344" s="1"/>
      <c r="F1344" s="1"/>
      <c r="G1344" s="1"/>
      <c r="H1344" s="1"/>
      <c r="I1344" s="1"/>
      <c r="J1344" s="1"/>
      <c r="K1344" s="1"/>
      <c r="L1344" s="1"/>
      <c r="M1344" s="1"/>
      <c r="N1344" s="1"/>
      <c r="O1344" s="1"/>
      <c r="P1344" s="1"/>
      <c r="Q1344" s="1"/>
      <c r="R1344" s="1"/>
      <c r="S1344" s="1"/>
      <c r="T1344" s="1"/>
      <c r="U1344" s="1"/>
    </row>
    <row r="1345" spans="1:21" ht="9.75" customHeight="1">
      <c r="A1345" s="1"/>
      <c r="B1345" s="1"/>
      <c r="C1345" s="1"/>
      <c r="D1345" s="1"/>
      <c r="E1345" s="1"/>
      <c r="F1345" s="1"/>
      <c r="G1345" s="1"/>
      <c r="H1345" s="1"/>
      <c r="I1345" s="1"/>
      <c r="J1345" s="1"/>
      <c r="K1345" s="1"/>
      <c r="L1345" s="1"/>
      <c r="M1345" s="1"/>
      <c r="N1345" s="1"/>
      <c r="O1345" s="1"/>
      <c r="P1345" s="1"/>
      <c r="Q1345" s="1"/>
      <c r="R1345" s="1"/>
      <c r="S1345" s="1"/>
      <c r="T1345" s="1"/>
      <c r="U1345" s="1"/>
    </row>
    <row r="1346" spans="1:21" ht="9.75" customHeight="1">
      <c r="A1346" s="1"/>
      <c r="B1346" s="1"/>
      <c r="C1346" s="1"/>
      <c r="D1346" s="1"/>
      <c r="E1346" s="1"/>
      <c r="F1346" s="1"/>
      <c r="G1346" s="1"/>
      <c r="H1346" s="1"/>
      <c r="I1346" s="1"/>
      <c r="J1346" s="1"/>
      <c r="K1346" s="1"/>
      <c r="L1346" s="1"/>
      <c r="M1346" s="1"/>
      <c r="N1346" s="1"/>
      <c r="O1346" s="1"/>
      <c r="P1346" s="1"/>
      <c r="Q1346" s="1"/>
      <c r="R1346" s="1"/>
      <c r="S1346" s="1"/>
      <c r="T1346" s="1"/>
      <c r="U1346" s="1"/>
    </row>
    <row r="1347" spans="1:21" ht="9.75" customHeight="1">
      <c r="A1347" s="1"/>
      <c r="B1347" s="1"/>
      <c r="C1347" s="1"/>
      <c r="D1347" s="1"/>
      <c r="E1347" s="1"/>
      <c r="F1347" s="1"/>
      <c r="G1347" s="1"/>
      <c r="H1347" s="1"/>
      <c r="I1347" s="1"/>
      <c r="J1347" s="1"/>
      <c r="K1347" s="1"/>
      <c r="L1347" s="1"/>
      <c r="M1347" s="1"/>
      <c r="N1347" s="1"/>
      <c r="O1347" s="1"/>
      <c r="P1347" s="1"/>
      <c r="Q1347" s="1"/>
      <c r="R1347" s="1"/>
      <c r="S1347" s="1"/>
      <c r="T1347" s="1"/>
      <c r="U1347" s="1"/>
    </row>
    <row r="1348" spans="1:21" ht="9.75" customHeight="1">
      <c r="A1348" s="1"/>
      <c r="B1348" s="1"/>
      <c r="C1348" s="1"/>
      <c r="D1348" s="1"/>
      <c r="E1348" s="1"/>
      <c r="F1348" s="1"/>
      <c r="G1348" s="1"/>
      <c r="H1348" s="1"/>
      <c r="I1348" s="1"/>
      <c r="J1348" s="1"/>
      <c r="K1348" s="1"/>
      <c r="L1348" s="1"/>
      <c r="M1348" s="1"/>
      <c r="N1348" s="1"/>
      <c r="O1348" s="1"/>
      <c r="P1348" s="1"/>
      <c r="Q1348" s="1"/>
      <c r="R1348" s="1"/>
      <c r="S1348" s="1"/>
      <c r="T1348" s="1"/>
      <c r="U1348" s="1"/>
    </row>
    <row r="1349" spans="1:21" ht="9.75" customHeight="1">
      <c r="A1349" s="1"/>
      <c r="B1349" s="1"/>
      <c r="C1349" s="1"/>
      <c r="D1349" s="1"/>
      <c r="E1349" s="1"/>
      <c r="F1349" s="1"/>
      <c r="G1349" s="1"/>
      <c r="H1349" s="1"/>
      <c r="I1349" s="1"/>
      <c r="J1349" s="1"/>
      <c r="K1349" s="1"/>
      <c r="L1349" s="1"/>
      <c r="M1349" s="1"/>
      <c r="N1349" s="1"/>
      <c r="O1349" s="1"/>
      <c r="P1349" s="1"/>
      <c r="Q1349" s="1"/>
      <c r="R1349" s="1"/>
      <c r="S1349" s="1"/>
      <c r="T1349" s="1"/>
      <c r="U1349" s="1"/>
    </row>
    <row r="1350" spans="1:21" ht="9.75" customHeight="1">
      <c r="A1350" s="1"/>
      <c r="B1350" s="1"/>
      <c r="C1350" s="1"/>
      <c r="D1350" s="1"/>
      <c r="E1350" s="1"/>
      <c r="F1350" s="1"/>
      <c r="G1350" s="1"/>
      <c r="H1350" s="1"/>
      <c r="I1350" s="1"/>
      <c r="J1350" s="1"/>
      <c r="K1350" s="1"/>
      <c r="L1350" s="1"/>
      <c r="M1350" s="1"/>
      <c r="N1350" s="1"/>
      <c r="O1350" s="1"/>
      <c r="P1350" s="1"/>
      <c r="Q1350" s="1"/>
      <c r="R1350" s="1"/>
      <c r="S1350" s="1"/>
      <c r="T1350" s="1"/>
      <c r="U1350" s="1"/>
    </row>
    <row r="1351" spans="1:21" ht="9.75" customHeight="1">
      <c r="A1351" s="1"/>
      <c r="B1351" s="1"/>
      <c r="C1351" s="1"/>
      <c r="D1351" s="1"/>
      <c r="E1351" s="1"/>
      <c r="F1351" s="1"/>
      <c r="G1351" s="1"/>
      <c r="H1351" s="1"/>
      <c r="I1351" s="1"/>
      <c r="J1351" s="1"/>
      <c r="K1351" s="1"/>
      <c r="L1351" s="1"/>
      <c r="M1351" s="1"/>
      <c r="N1351" s="1"/>
      <c r="O1351" s="1"/>
      <c r="P1351" s="1"/>
      <c r="Q1351" s="1"/>
      <c r="R1351" s="1"/>
      <c r="S1351" s="1"/>
      <c r="T1351" s="1"/>
      <c r="U1351" s="1"/>
    </row>
    <row r="1352" spans="1:21" ht="9.75" customHeight="1">
      <c r="A1352" s="1"/>
      <c r="B1352" s="1"/>
      <c r="C1352" s="1"/>
      <c r="D1352" s="1"/>
      <c r="E1352" s="1"/>
      <c r="F1352" s="1"/>
      <c r="G1352" s="1"/>
      <c r="H1352" s="1"/>
      <c r="I1352" s="1"/>
      <c r="J1352" s="1"/>
      <c r="K1352" s="1"/>
      <c r="L1352" s="1"/>
      <c r="M1352" s="1"/>
      <c r="N1352" s="1"/>
      <c r="O1352" s="1"/>
      <c r="P1352" s="1"/>
      <c r="Q1352" s="1"/>
      <c r="R1352" s="1"/>
      <c r="S1352" s="1"/>
      <c r="T1352" s="1"/>
      <c r="U1352" s="1"/>
    </row>
    <row r="1353" spans="1:21" ht="9.75" customHeight="1">
      <c r="A1353" s="1"/>
      <c r="B1353" s="1"/>
      <c r="C1353" s="1"/>
      <c r="D1353" s="1"/>
      <c r="E1353" s="1"/>
      <c r="F1353" s="1"/>
      <c r="G1353" s="1"/>
      <c r="H1353" s="1"/>
      <c r="I1353" s="1"/>
      <c r="J1353" s="1"/>
      <c r="K1353" s="1"/>
      <c r="L1353" s="1"/>
      <c r="M1353" s="1"/>
      <c r="N1353" s="1"/>
      <c r="O1353" s="1"/>
      <c r="P1353" s="1"/>
      <c r="Q1353" s="1"/>
      <c r="R1353" s="1"/>
      <c r="S1353" s="1"/>
      <c r="T1353" s="1"/>
      <c r="U1353" s="1"/>
    </row>
    <row r="1354" spans="1:21" ht="9.75" customHeight="1">
      <c r="A1354" s="1"/>
      <c r="B1354" s="1"/>
      <c r="C1354" s="1"/>
      <c r="D1354" s="1"/>
      <c r="E1354" s="1"/>
      <c r="F1354" s="1"/>
      <c r="G1354" s="1"/>
      <c r="H1354" s="1"/>
      <c r="I1354" s="1"/>
      <c r="J1354" s="1"/>
      <c r="K1354" s="1"/>
      <c r="L1354" s="1"/>
      <c r="M1354" s="1"/>
      <c r="N1354" s="1"/>
      <c r="O1354" s="1"/>
      <c r="P1354" s="1"/>
      <c r="Q1354" s="1"/>
      <c r="R1354" s="1"/>
      <c r="S1354" s="1"/>
      <c r="T1354" s="1"/>
      <c r="U1354" s="1"/>
    </row>
    <row r="1355" spans="1:21" ht="9.75" customHeight="1">
      <c r="A1355" s="1"/>
      <c r="B1355" s="1"/>
      <c r="C1355" s="1"/>
      <c r="D1355" s="1"/>
      <c r="E1355" s="1"/>
      <c r="F1355" s="1"/>
      <c r="G1355" s="1"/>
      <c r="H1355" s="1"/>
      <c r="I1355" s="1"/>
      <c r="J1355" s="1"/>
      <c r="K1355" s="1"/>
      <c r="L1355" s="1"/>
      <c r="M1355" s="1"/>
      <c r="N1355" s="1"/>
      <c r="O1355" s="1"/>
      <c r="P1355" s="1"/>
      <c r="Q1355" s="1"/>
      <c r="R1355" s="1"/>
      <c r="S1355" s="1"/>
      <c r="T1355" s="1"/>
      <c r="U1355" s="1"/>
    </row>
    <row r="1356" spans="1:21" ht="9.75" customHeight="1">
      <c r="A1356" s="1"/>
      <c r="B1356" s="1"/>
      <c r="C1356" s="1"/>
      <c r="D1356" s="1"/>
      <c r="E1356" s="1"/>
      <c r="F1356" s="1"/>
      <c r="G1356" s="1"/>
      <c r="H1356" s="1"/>
      <c r="I1356" s="1"/>
      <c r="J1356" s="1"/>
      <c r="K1356" s="1"/>
      <c r="L1356" s="1"/>
      <c r="M1356" s="1"/>
      <c r="N1356" s="1"/>
      <c r="O1356" s="1"/>
      <c r="P1356" s="1"/>
      <c r="Q1356" s="1"/>
      <c r="R1356" s="1"/>
      <c r="S1356" s="1"/>
      <c r="T1356" s="1"/>
      <c r="U1356" s="1"/>
    </row>
    <row r="1357" spans="1:21" ht="9.75" customHeight="1">
      <c r="A1357" s="1"/>
      <c r="B1357" s="1"/>
      <c r="C1357" s="1"/>
      <c r="D1357" s="1"/>
      <c r="E1357" s="1"/>
      <c r="F1357" s="1"/>
      <c r="G1357" s="1"/>
      <c r="H1357" s="1"/>
      <c r="I1357" s="1"/>
      <c r="J1357" s="1"/>
      <c r="K1357" s="1"/>
      <c r="L1357" s="1"/>
      <c r="M1357" s="1"/>
      <c r="N1357" s="1"/>
      <c r="O1357" s="1"/>
      <c r="P1357" s="1"/>
      <c r="Q1357" s="1"/>
      <c r="R1357" s="1"/>
      <c r="S1357" s="1"/>
      <c r="T1357" s="1"/>
      <c r="U1357" s="1"/>
    </row>
    <row r="1358" spans="1:21" ht="9.75" customHeight="1">
      <c r="A1358" s="1"/>
      <c r="B1358" s="1"/>
      <c r="C1358" s="1"/>
      <c r="D1358" s="1"/>
      <c r="E1358" s="1"/>
      <c r="F1358" s="1"/>
      <c r="G1358" s="1"/>
      <c r="H1358" s="1"/>
      <c r="I1358" s="1"/>
      <c r="J1358" s="1"/>
      <c r="K1358" s="1"/>
      <c r="L1358" s="1"/>
      <c r="M1358" s="1"/>
      <c r="N1358" s="1"/>
      <c r="O1358" s="1"/>
      <c r="P1358" s="1"/>
      <c r="Q1358" s="1"/>
      <c r="R1358" s="1"/>
      <c r="S1358" s="1"/>
      <c r="T1358" s="1"/>
      <c r="U1358" s="1"/>
    </row>
    <row r="1359" spans="1:21" ht="9.75" customHeight="1">
      <c r="A1359" s="1"/>
      <c r="B1359" s="1"/>
      <c r="C1359" s="1"/>
      <c r="D1359" s="1"/>
      <c r="E1359" s="1"/>
      <c r="F1359" s="1"/>
      <c r="G1359" s="1"/>
      <c r="H1359" s="1"/>
      <c r="I1359" s="1"/>
      <c r="J1359" s="1"/>
      <c r="K1359" s="1"/>
      <c r="L1359" s="1"/>
      <c r="M1359" s="1"/>
      <c r="N1359" s="1"/>
      <c r="O1359" s="1"/>
      <c r="P1359" s="1"/>
      <c r="Q1359" s="1"/>
      <c r="R1359" s="1"/>
      <c r="S1359" s="1"/>
      <c r="T1359" s="1"/>
      <c r="U1359" s="1"/>
    </row>
    <row r="1360" spans="1:21" ht="9.75" customHeight="1">
      <c r="A1360" s="1"/>
      <c r="B1360" s="1"/>
      <c r="C1360" s="1"/>
      <c r="D1360" s="1"/>
      <c r="E1360" s="1"/>
      <c r="F1360" s="1"/>
      <c r="G1360" s="1"/>
      <c r="H1360" s="1"/>
      <c r="I1360" s="1"/>
      <c r="J1360" s="1"/>
      <c r="K1360" s="1"/>
      <c r="L1360" s="1"/>
      <c r="M1360" s="1"/>
      <c r="N1360" s="1"/>
      <c r="O1360" s="1"/>
      <c r="P1360" s="1"/>
      <c r="Q1360" s="1"/>
      <c r="R1360" s="1"/>
      <c r="S1360" s="1"/>
      <c r="T1360" s="1"/>
      <c r="U1360" s="1"/>
    </row>
    <row r="1361" spans="1:21" ht="9.75" customHeight="1">
      <c r="A1361" s="1"/>
      <c r="B1361" s="1"/>
      <c r="C1361" s="1"/>
      <c r="D1361" s="1"/>
      <c r="E1361" s="1"/>
      <c r="F1361" s="1"/>
      <c r="G1361" s="1"/>
      <c r="H1361" s="1"/>
      <c r="I1361" s="1"/>
      <c r="J1361" s="1"/>
      <c r="K1361" s="1"/>
      <c r="L1361" s="1"/>
      <c r="M1361" s="1"/>
      <c r="N1361" s="1"/>
      <c r="O1361" s="1"/>
      <c r="P1361" s="1"/>
      <c r="Q1361" s="1"/>
      <c r="R1361" s="1"/>
      <c r="S1361" s="1"/>
      <c r="T1361" s="1"/>
      <c r="U1361" s="1"/>
    </row>
    <row r="1362" spans="1:21" ht="9.75" customHeight="1">
      <c r="A1362" s="1"/>
      <c r="B1362" s="1"/>
      <c r="C1362" s="1"/>
      <c r="D1362" s="1"/>
      <c r="E1362" s="1"/>
      <c r="F1362" s="1"/>
      <c r="G1362" s="1"/>
      <c r="H1362" s="1"/>
      <c r="I1362" s="1"/>
      <c r="J1362" s="1"/>
      <c r="K1362" s="1"/>
      <c r="L1362" s="1"/>
      <c r="M1362" s="1"/>
      <c r="N1362" s="1"/>
      <c r="O1362" s="1"/>
      <c r="P1362" s="1"/>
      <c r="Q1362" s="1"/>
      <c r="R1362" s="1"/>
      <c r="S1362" s="1"/>
      <c r="T1362" s="1"/>
      <c r="U1362" s="1"/>
    </row>
    <row r="1363" spans="1:21" ht="9.75" customHeight="1">
      <c r="A1363" s="1"/>
      <c r="B1363" s="1"/>
      <c r="C1363" s="1"/>
      <c r="D1363" s="1"/>
      <c r="E1363" s="1"/>
      <c r="F1363" s="1"/>
      <c r="G1363" s="1"/>
      <c r="H1363" s="1"/>
      <c r="I1363" s="1"/>
      <c r="J1363" s="1"/>
      <c r="K1363" s="1"/>
      <c r="L1363" s="1"/>
      <c r="M1363" s="1"/>
      <c r="N1363" s="1"/>
      <c r="O1363" s="1"/>
      <c r="P1363" s="1"/>
      <c r="Q1363" s="1"/>
      <c r="R1363" s="1"/>
      <c r="S1363" s="1"/>
      <c r="T1363" s="1"/>
      <c r="U1363" s="1"/>
    </row>
    <row r="1364" spans="1:21" ht="9.75" customHeight="1">
      <c r="A1364" s="1"/>
      <c r="B1364" s="1"/>
      <c r="C1364" s="1"/>
      <c r="D1364" s="1"/>
      <c r="E1364" s="1"/>
      <c r="F1364" s="1"/>
      <c r="G1364" s="1"/>
      <c r="H1364" s="1"/>
      <c r="I1364" s="1"/>
      <c r="J1364" s="1"/>
      <c r="K1364" s="1"/>
      <c r="L1364" s="1"/>
      <c r="M1364" s="1"/>
      <c r="N1364" s="1"/>
      <c r="O1364" s="1"/>
      <c r="P1364" s="1"/>
      <c r="Q1364" s="1"/>
      <c r="R1364" s="1"/>
      <c r="S1364" s="1"/>
      <c r="T1364" s="1"/>
      <c r="U1364" s="1"/>
    </row>
    <row r="1365" spans="1:21" ht="9.75" customHeight="1">
      <c r="A1365" s="1"/>
      <c r="B1365" s="1"/>
      <c r="C1365" s="1"/>
      <c r="D1365" s="1"/>
      <c r="E1365" s="1"/>
      <c r="F1365" s="1"/>
      <c r="G1365" s="1"/>
      <c r="H1365" s="1"/>
      <c r="I1365" s="1"/>
      <c r="J1365" s="1"/>
      <c r="K1365" s="1"/>
      <c r="L1365" s="1"/>
      <c r="M1365" s="1"/>
      <c r="N1365" s="1"/>
      <c r="O1365" s="1"/>
      <c r="P1365" s="1"/>
      <c r="Q1365" s="1"/>
      <c r="R1365" s="1"/>
      <c r="S1365" s="1"/>
      <c r="T1365" s="1"/>
      <c r="U1365" s="1"/>
    </row>
    <row r="1366" spans="1:21" ht="9.75" customHeight="1">
      <c r="A1366" s="1"/>
      <c r="B1366" s="1"/>
      <c r="C1366" s="1"/>
      <c r="D1366" s="1"/>
      <c r="E1366" s="1"/>
      <c r="F1366" s="1"/>
      <c r="G1366" s="1"/>
      <c r="H1366" s="1"/>
      <c r="I1366" s="1"/>
      <c r="J1366" s="1"/>
      <c r="K1366" s="1"/>
      <c r="L1366" s="1"/>
      <c r="M1366" s="1"/>
      <c r="N1366" s="1"/>
      <c r="O1366" s="1"/>
      <c r="P1366" s="1"/>
      <c r="Q1366" s="1"/>
      <c r="R1366" s="1"/>
      <c r="S1366" s="1"/>
      <c r="T1366" s="1"/>
      <c r="U1366" s="1"/>
    </row>
    <row r="1367" spans="1:21" ht="9.75" customHeight="1">
      <c r="A1367" s="1"/>
      <c r="B1367" s="1"/>
      <c r="C1367" s="1"/>
      <c r="D1367" s="1"/>
      <c r="E1367" s="1"/>
      <c r="F1367" s="1"/>
      <c r="G1367" s="1"/>
      <c r="H1367" s="1"/>
      <c r="I1367" s="1"/>
      <c r="J1367" s="1"/>
      <c r="K1367" s="1"/>
      <c r="L1367" s="1"/>
      <c r="M1367" s="1"/>
      <c r="N1367" s="1"/>
      <c r="O1367" s="1"/>
      <c r="P1367" s="1"/>
      <c r="Q1367" s="1"/>
      <c r="R1367" s="1"/>
      <c r="S1367" s="1"/>
      <c r="T1367" s="1"/>
      <c r="U1367" s="1"/>
    </row>
    <row r="1368" spans="1:21" ht="9.75" customHeight="1">
      <c r="A1368" s="1"/>
      <c r="B1368" s="1"/>
      <c r="C1368" s="1"/>
      <c r="D1368" s="1"/>
      <c r="E1368" s="1"/>
      <c r="F1368" s="1"/>
      <c r="G1368" s="1"/>
      <c r="H1368" s="1"/>
      <c r="I1368" s="1"/>
      <c r="J1368" s="1"/>
      <c r="K1368" s="1"/>
      <c r="L1368" s="1"/>
      <c r="M1368" s="1"/>
      <c r="N1368" s="1"/>
      <c r="O1368" s="1"/>
      <c r="P1368" s="1"/>
      <c r="Q1368" s="1"/>
      <c r="R1368" s="1"/>
      <c r="S1368" s="1"/>
      <c r="T1368" s="1"/>
      <c r="U1368" s="1"/>
    </row>
    <row r="1369" spans="1:21" ht="9.75" customHeight="1">
      <c r="A1369" s="1"/>
      <c r="B1369" s="1"/>
      <c r="C1369" s="1"/>
      <c r="D1369" s="1"/>
      <c r="E1369" s="1"/>
      <c r="F1369" s="1"/>
      <c r="G1369" s="1"/>
      <c r="H1369" s="1"/>
      <c r="I1369" s="1"/>
      <c r="J1369" s="1"/>
      <c r="K1369" s="1"/>
      <c r="L1369" s="1"/>
      <c r="M1369" s="1"/>
      <c r="N1369" s="1"/>
      <c r="O1369" s="1"/>
      <c r="P1369" s="1"/>
      <c r="Q1369" s="1"/>
      <c r="R1369" s="1"/>
      <c r="S1369" s="1"/>
      <c r="T1369" s="1"/>
      <c r="U1369" s="1"/>
    </row>
    <row r="1370" spans="1:21" ht="9.75" customHeight="1">
      <c r="A1370" s="1"/>
      <c r="B1370" s="1"/>
      <c r="C1370" s="1"/>
      <c r="D1370" s="1"/>
      <c r="E1370" s="1"/>
      <c r="F1370" s="1"/>
      <c r="G1370" s="1"/>
      <c r="H1370" s="1"/>
      <c r="I1370" s="1"/>
      <c r="J1370" s="1"/>
      <c r="K1370" s="1"/>
      <c r="L1370" s="1"/>
      <c r="M1370" s="1"/>
      <c r="N1370" s="1"/>
      <c r="O1370" s="1"/>
      <c r="P1370" s="1"/>
      <c r="Q1370" s="1"/>
      <c r="R1370" s="1"/>
      <c r="S1370" s="1"/>
      <c r="T1370" s="1"/>
      <c r="U1370" s="1"/>
    </row>
    <row r="1371" spans="1:21" ht="9.75" customHeight="1">
      <c r="A1371" s="1"/>
      <c r="B1371" s="1"/>
      <c r="C1371" s="1"/>
      <c r="D1371" s="1"/>
      <c r="E1371" s="1"/>
      <c r="F1371" s="1"/>
      <c r="G1371" s="1"/>
      <c r="H1371" s="1"/>
      <c r="I1371" s="1"/>
      <c r="J1371" s="1"/>
      <c r="K1371" s="1"/>
      <c r="L1371" s="1"/>
      <c r="M1371" s="1"/>
      <c r="N1371" s="1"/>
      <c r="O1371" s="1"/>
      <c r="P1371" s="1"/>
      <c r="Q1371" s="1"/>
      <c r="R1371" s="1"/>
      <c r="S1371" s="1"/>
      <c r="T1371" s="1"/>
      <c r="U1371" s="1"/>
    </row>
    <row r="1372" spans="1:21" ht="9.75" customHeight="1">
      <c r="A1372" s="1"/>
      <c r="B1372" s="1"/>
      <c r="C1372" s="1"/>
      <c r="D1372" s="1"/>
      <c r="E1372" s="1"/>
      <c r="F1372" s="1"/>
      <c r="G1372" s="1"/>
      <c r="H1372" s="1"/>
      <c r="I1372" s="1"/>
      <c r="J1372" s="1"/>
      <c r="K1372" s="1"/>
      <c r="L1372" s="1"/>
      <c r="M1372" s="1"/>
      <c r="N1372" s="1"/>
      <c r="O1372" s="1"/>
      <c r="P1372" s="1"/>
      <c r="Q1372" s="1"/>
      <c r="R1372" s="1"/>
      <c r="S1372" s="1"/>
      <c r="T1372" s="1"/>
      <c r="U1372" s="1"/>
    </row>
    <row r="1373" spans="1:21" ht="9.75" customHeight="1">
      <c r="A1373" s="1"/>
      <c r="B1373" s="1"/>
      <c r="C1373" s="1"/>
      <c r="D1373" s="1"/>
      <c r="E1373" s="1"/>
      <c r="F1373" s="1"/>
      <c r="G1373" s="1"/>
      <c r="H1373" s="1"/>
      <c r="I1373" s="1"/>
      <c r="J1373" s="1"/>
      <c r="K1373" s="1"/>
      <c r="L1373" s="1"/>
      <c r="M1373" s="1"/>
      <c r="N1373" s="1"/>
      <c r="O1373" s="1"/>
      <c r="P1373" s="1"/>
      <c r="Q1373" s="1"/>
      <c r="R1373" s="1"/>
      <c r="S1373" s="1"/>
      <c r="T1373" s="1"/>
      <c r="U1373" s="1"/>
    </row>
    <row r="1374" spans="1:21" ht="9.75" customHeight="1">
      <c r="A1374" s="1"/>
      <c r="B1374" s="1"/>
      <c r="C1374" s="1"/>
      <c r="D1374" s="1"/>
      <c r="E1374" s="1"/>
      <c r="F1374" s="1"/>
      <c r="G1374" s="1"/>
      <c r="H1374" s="1"/>
      <c r="I1374" s="1"/>
      <c r="J1374" s="1"/>
      <c r="K1374" s="1"/>
      <c r="L1374" s="1"/>
      <c r="M1374" s="1"/>
      <c r="N1374" s="1"/>
      <c r="O1374" s="1"/>
      <c r="P1374" s="1"/>
      <c r="Q1374" s="1"/>
      <c r="R1374" s="1"/>
      <c r="S1374" s="1"/>
      <c r="T1374" s="1"/>
      <c r="U1374" s="1"/>
    </row>
    <row r="1375" spans="1:21" ht="9.75" customHeight="1">
      <c r="A1375" s="1"/>
      <c r="B1375" s="1"/>
      <c r="C1375" s="1"/>
      <c r="D1375" s="1"/>
      <c r="E1375" s="1"/>
      <c r="F1375" s="1"/>
      <c r="G1375" s="1"/>
      <c r="H1375" s="1"/>
      <c r="I1375" s="1"/>
      <c r="J1375" s="1"/>
      <c r="K1375" s="1"/>
      <c r="L1375" s="1"/>
      <c r="M1375" s="1"/>
      <c r="N1375" s="1"/>
      <c r="O1375" s="1"/>
      <c r="P1375" s="1"/>
      <c r="Q1375" s="1"/>
      <c r="R1375" s="1"/>
      <c r="S1375" s="1"/>
      <c r="T1375" s="1"/>
      <c r="U1375" s="1"/>
    </row>
    <row r="1376" spans="1:21" ht="9.75" customHeight="1">
      <c r="A1376" s="1"/>
      <c r="B1376" s="1"/>
      <c r="C1376" s="1"/>
      <c r="D1376" s="1"/>
      <c r="E1376" s="1"/>
      <c r="F1376" s="1"/>
      <c r="G1376" s="1"/>
      <c r="H1376" s="1"/>
      <c r="I1376" s="1"/>
      <c r="J1376" s="1"/>
      <c r="K1376" s="1"/>
      <c r="L1376" s="1"/>
      <c r="M1376" s="1"/>
      <c r="N1376" s="1"/>
      <c r="O1376" s="1"/>
      <c r="P1376" s="1"/>
      <c r="Q1376" s="1"/>
      <c r="R1376" s="1"/>
      <c r="S1376" s="1"/>
      <c r="T1376" s="1"/>
      <c r="U1376" s="1"/>
    </row>
    <row r="1377" spans="1:21" ht="9.75" customHeight="1">
      <c r="A1377" s="1"/>
      <c r="B1377" s="1"/>
      <c r="C1377" s="1"/>
      <c r="D1377" s="1"/>
      <c r="E1377" s="1"/>
      <c r="F1377" s="1"/>
      <c r="G1377" s="1"/>
      <c r="H1377" s="1"/>
      <c r="I1377" s="1"/>
      <c r="J1377" s="1"/>
      <c r="K1377" s="1"/>
      <c r="L1377" s="1"/>
      <c r="M1377" s="1"/>
      <c r="N1377" s="1"/>
      <c r="O1377" s="1"/>
      <c r="P1377" s="1"/>
      <c r="Q1377" s="1"/>
      <c r="R1377" s="1"/>
      <c r="S1377" s="1"/>
      <c r="T1377" s="1"/>
      <c r="U1377" s="1"/>
    </row>
    <row r="1378" spans="1:21" ht="9.75" customHeight="1">
      <c r="A1378" s="1"/>
      <c r="B1378" s="1"/>
      <c r="C1378" s="1"/>
      <c r="D1378" s="1"/>
      <c r="E1378" s="1"/>
      <c r="F1378" s="1"/>
      <c r="G1378" s="1"/>
      <c r="H1378" s="1"/>
      <c r="I1378" s="1"/>
      <c r="J1378" s="1"/>
      <c r="K1378" s="1"/>
      <c r="L1378" s="1"/>
      <c r="M1378" s="1"/>
      <c r="N1378" s="1"/>
      <c r="O1378" s="1"/>
      <c r="P1378" s="1"/>
      <c r="Q1378" s="1"/>
      <c r="R1378" s="1"/>
      <c r="S1378" s="1"/>
      <c r="T1378" s="1"/>
      <c r="U1378" s="1"/>
    </row>
    <row r="1379" spans="1:21" ht="9.75" customHeight="1">
      <c r="A1379" s="1"/>
      <c r="B1379" s="1"/>
      <c r="C1379" s="1"/>
      <c r="D1379" s="1"/>
      <c r="E1379" s="1"/>
      <c r="F1379" s="1"/>
      <c r="G1379" s="1"/>
      <c r="H1379" s="1"/>
      <c r="I1379" s="1"/>
      <c r="J1379" s="1"/>
      <c r="K1379" s="1"/>
      <c r="L1379" s="1"/>
      <c r="M1379" s="1"/>
      <c r="N1379" s="1"/>
      <c r="O1379" s="1"/>
      <c r="P1379" s="1"/>
      <c r="Q1379" s="1"/>
      <c r="R1379" s="1"/>
      <c r="S1379" s="1"/>
      <c r="T1379" s="1"/>
      <c r="U1379" s="1"/>
    </row>
    <row r="1380" spans="1:21" ht="9.75" customHeight="1">
      <c r="A1380" s="1"/>
      <c r="B1380" s="1"/>
      <c r="C1380" s="1"/>
      <c r="D1380" s="1"/>
      <c r="E1380" s="1"/>
      <c r="F1380" s="1"/>
      <c r="G1380" s="1"/>
      <c r="H1380" s="1"/>
      <c r="I1380" s="1"/>
      <c r="J1380" s="1"/>
      <c r="K1380" s="1"/>
      <c r="L1380" s="1"/>
      <c r="M1380" s="1"/>
      <c r="N1380" s="1"/>
      <c r="O1380" s="1"/>
      <c r="P1380" s="1"/>
      <c r="Q1380" s="1"/>
      <c r="R1380" s="1"/>
      <c r="S1380" s="1"/>
      <c r="T1380" s="1"/>
      <c r="U1380" s="1"/>
    </row>
    <row r="1381" spans="1:21" ht="9.75" customHeight="1">
      <c r="A1381" s="1"/>
      <c r="B1381" s="1"/>
      <c r="C1381" s="1"/>
      <c r="D1381" s="1"/>
      <c r="E1381" s="1"/>
      <c r="F1381" s="1"/>
      <c r="G1381" s="1"/>
      <c r="H1381" s="1"/>
      <c r="I1381" s="1"/>
      <c r="J1381" s="1"/>
      <c r="K1381" s="1"/>
      <c r="L1381" s="1"/>
      <c r="M1381" s="1"/>
      <c r="N1381" s="1"/>
      <c r="O1381" s="1"/>
      <c r="P1381" s="1"/>
      <c r="Q1381" s="1"/>
      <c r="R1381" s="1"/>
      <c r="S1381" s="1"/>
      <c r="T1381" s="1"/>
      <c r="U1381" s="1"/>
    </row>
    <row r="1382" spans="1:21" ht="9.75" customHeight="1">
      <c r="A1382" s="1"/>
      <c r="B1382" s="1"/>
      <c r="C1382" s="1"/>
      <c r="D1382" s="1"/>
      <c r="E1382" s="1"/>
      <c r="F1382" s="1"/>
      <c r="G1382" s="1"/>
      <c r="H1382" s="1"/>
      <c r="I1382" s="1"/>
      <c r="J1382" s="1"/>
      <c r="K1382" s="1"/>
      <c r="L1382" s="1"/>
      <c r="M1382" s="1"/>
      <c r="N1382" s="1"/>
      <c r="O1382" s="1"/>
      <c r="P1382" s="1"/>
      <c r="Q1382" s="1"/>
      <c r="R1382" s="1"/>
      <c r="S1382" s="1"/>
      <c r="T1382" s="1"/>
      <c r="U1382" s="1"/>
    </row>
    <row r="1383" spans="1:21" ht="9.75" customHeight="1">
      <c r="A1383" s="1"/>
      <c r="B1383" s="1"/>
      <c r="C1383" s="1"/>
      <c r="D1383" s="1"/>
      <c r="E1383" s="1"/>
      <c r="F1383" s="1"/>
      <c r="G1383" s="1"/>
      <c r="H1383" s="1"/>
      <c r="I1383" s="1"/>
      <c r="J1383" s="1"/>
      <c r="K1383" s="1"/>
      <c r="L1383" s="1"/>
      <c r="M1383" s="1"/>
      <c r="N1383" s="1"/>
      <c r="O1383" s="1"/>
      <c r="P1383" s="1"/>
      <c r="Q1383" s="1"/>
      <c r="R1383" s="1"/>
      <c r="S1383" s="1"/>
      <c r="T1383" s="1"/>
      <c r="U1383" s="1"/>
    </row>
    <row r="1384" spans="1:21" ht="9.75" customHeight="1">
      <c r="A1384" s="1"/>
      <c r="B1384" s="1"/>
      <c r="C1384" s="1"/>
      <c r="D1384" s="1"/>
      <c r="E1384" s="1"/>
      <c r="F1384" s="1"/>
      <c r="G1384" s="1"/>
      <c r="H1384" s="1"/>
      <c r="I1384" s="1"/>
      <c r="J1384" s="1"/>
      <c r="K1384" s="1"/>
      <c r="L1384" s="1"/>
      <c r="M1384" s="1"/>
      <c r="N1384" s="1"/>
      <c r="O1384" s="1"/>
      <c r="P1384" s="1"/>
      <c r="Q1384" s="1"/>
      <c r="R1384" s="1"/>
      <c r="S1384" s="1"/>
      <c r="T1384" s="1"/>
      <c r="U1384" s="1"/>
    </row>
    <row r="1385" spans="1:21" ht="9.75" customHeight="1">
      <c r="A1385" s="1"/>
      <c r="B1385" s="1"/>
      <c r="C1385" s="1"/>
      <c r="D1385" s="1"/>
      <c r="E1385" s="1"/>
      <c r="F1385" s="1"/>
      <c r="G1385" s="1"/>
      <c r="H1385" s="1"/>
      <c r="I1385" s="1"/>
      <c r="J1385" s="1"/>
      <c r="K1385" s="1"/>
      <c r="L1385" s="1"/>
      <c r="M1385" s="1"/>
      <c r="N1385" s="1"/>
      <c r="O1385" s="1"/>
      <c r="P1385" s="1"/>
      <c r="Q1385" s="1"/>
      <c r="R1385" s="1"/>
      <c r="S1385" s="1"/>
      <c r="T1385" s="1"/>
      <c r="U1385" s="1"/>
    </row>
    <row r="1386" spans="1:21" ht="9.75" customHeight="1">
      <c r="A1386" s="1"/>
      <c r="B1386" s="1"/>
      <c r="C1386" s="1"/>
      <c r="D1386" s="1"/>
      <c r="E1386" s="1"/>
      <c r="F1386" s="1"/>
      <c r="G1386" s="1"/>
      <c r="H1386" s="1"/>
      <c r="I1386" s="1"/>
      <c r="J1386" s="1"/>
      <c r="K1386" s="1"/>
      <c r="L1386" s="1"/>
      <c r="M1386" s="1"/>
      <c r="N1386" s="1"/>
      <c r="O1386" s="1"/>
      <c r="P1386" s="1"/>
      <c r="Q1386" s="1"/>
      <c r="R1386" s="1"/>
      <c r="S1386" s="1"/>
      <c r="T1386" s="1"/>
      <c r="U1386" s="1"/>
    </row>
    <row r="1387" spans="1:21" ht="9.75" customHeight="1">
      <c r="A1387" s="1"/>
      <c r="B1387" s="1"/>
      <c r="C1387" s="1"/>
      <c r="D1387" s="1"/>
      <c r="E1387" s="1"/>
      <c r="F1387" s="1"/>
      <c r="G1387" s="1"/>
      <c r="H1387" s="1"/>
      <c r="I1387" s="1"/>
      <c r="J1387" s="1"/>
      <c r="K1387" s="1"/>
      <c r="L1387" s="1"/>
      <c r="M1387" s="1"/>
      <c r="N1387" s="1"/>
      <c r="O1387" s="1"/>
      <c r="P1387" s="1"/>
      <c r="Q1387" s="1"/>
      <c r="R1387" s="1"/>
      <c r="S1387" s="1"/>
      <c r="T1387" s="1"/>
      <c r="U1387" s="1"/>
    </row>
    <row r="1388" spans="1:21" ht="9.75" customHeight="1">
      <c r="A1388" s="1"/>
      <c r="B1388" s="1"/>
      <c r="C1388" s="1"/>
      <c r="D1388" s="1"/>
      <c r="E1388" s="1"/>
      <c r="F1388" s="1"/>
      <c r="G1388" s="1"/>
      <c r="H1388" s="1"/>
      <c r="I1388" s="1"/>
      <c r="J1388" s="1"/>
      <c r="K1388" s="1"/>
      <c r="L1388" s="1"/>
      <c r="M1388" s="1"/>
      <c r="N1388" s="1"/>
      <c r="O1388" s="1"/>
      <c r="P1388" s="1"/>
      <c r="Q1388" s="1"/>
      <c r="R1388" s="1"/>
      <c r="S1388" s="1"/>
      <c r="T1388" s="1"/>
      <c r="U1388" s="1"/>
    </row>
    <row r="1389" spans="1:21" ht="9.75" customHeight="1">
      <c r="A1389" s="1"/>
      <c r="B1389" s="1"/>
      <c r="C1389" s="1"/>
      <c r="D1389" s="1"/>
      <c r="E1389" s="1"/>
      <c r="F1389" s="1"/>
      <c r="G1389" s="1"/>
      <c r="H1389" s="1"/>
      <c r="I1389" s="1"/>
      <c r="J1389" s="1"/>
      <c r="K1389" s="1"/>
      <c r="L1389" s="1"/>
      <c r="M1389" s="1"/>
      <c r="N1389" s="1"/>
      <c r="O1389" s="1"/>
      <c r="P1389" s="1"/>
      <c r="Q1389" s="1"/>
      <c r="R1389" s="1"/>
      <c r="S1389" s="1"/>
      <c r="T1389" s="1"/>
      <c r="U1389" s="1"/>
    </row>
    <row r="1390" spans="1:21" ht="9.75" customHeight="1">
      <c r="A1390" s="1"/>
      <c r="B1390" s="1"/>
      <c r="C1390" s="1"/>
      <c r="D1390" s="1"/>
      <c r="E1390" s="1"/>
      <c r="F1390" s="1"/>
      <c r="G1390" s="1"/>
      <c r="H1390" s="1"/>
      <c r="I1390" s="1"/>
      <c r="J1390" s="1"/>
      <c r="K1390" s="1"/>
      <c r="L1390" s="1"/>
      <c r="M1390" s="1"/>
      <c r="N1390" s="1"/>
      <c r="O1390" s="1"/>
      <c r="P1390" s="1"/>
      <c r="Q1390" s="1"/>
      <c r="R1390" s="1"/>
      <c r="S1390" s="1"/>
      <c r="T1390" s="1"/>
      <c r="U1390" s="1"/>
    </row>
    <row r="1391" spans="1:21" ht="9.75" customHeight="1">
      <c r="A1391" s="1"/>
      <c r="B1391" s="1"/>
      <c r="C1391" s="1"/>
      <c r="D1391" s="1"/>
      <c r="E1391" s="1"/>
      <c r="F1391" s="1"/>
      <c r="G1391" s="1"/>
      <c r="H1391" s="1"/>
      <c r="I1391" s="1"/>
      <c r="J1391" s="1"/>
      <c r="K1391" s="1"/>
      <c r="L1391" s="1"/>
      <c r="M1391" s="1"/>
      <c r="N1391" s="1"/>
      <c r="O1391" s="1"/>
      <c r="P1391" s="1"/>
      <c r="Q1391" s="1"/>
      <c r="R1391" s="1"/>
      <c r="S1391" s="1"/>
      <c r="T1391" s="1"/>
      <c r="U1391" s="1"/>
    </row>
    <row r="1392" spans="1:21" ht="9.75" customHeight="1">
      <c r="A1392" s="1"/>
      <c r="B1392" s="1"/>
      <c r="C1392" s="1"/>
      <c r="D1392" s="1"/>
      <c r="E1392" s="1"/>
      <c r="F1392" s="1"/>
      <c r="G1392" s="1"/>
      <c r="H1392" s="1"/>
      <c r="I1392" s="1"/>
      <c r="J1392" s="1"/>
      <c r="K1392" s="1"/>
      <c r="L1392" s="1"/>
      <c r="M1392" s="1"/>
      <c r="N1392" s="1"/>
      <c r="O1392" s="1"/>
      <c r="P1392" s="1"/>
      <c r="Q1392" s="1"/>
      <c r="R1392" s="1"/>
      <c r="S1392" s="1"/>
      <c r="T1392" s="1"/>
      <c r="U1392" s="1"/>
    </row>
    <row r="1393" spans="1:21" ht="9.75" customHeight="1">
      <c r="A1393" s="1"/>
      <c r="B1393" s="1"/>
      <c r="C1393" s="1"/>
      <c r="D1393" s="1"/>
      <c r="E1393" s="1"/>
      <c r="F1393" s="1"/>
      <c r="G1393" s="1"/>
      <c r="H1393" s="1"/>
      <c r="I1393" s="1"/>
      <c r="J1393" s="1"/>
      <c r="K1393" s="1"/>
      <c r="L1393" s="1"/>
      <c r="M1393" s="1"/>
      <c r="N1393" s="1"/>
      <c r="O1393" s="1"/>
      <c r="P1393" s="1"/>
      <c r="Q1393" s="1"/>
      <c r="R1393" s="1"/>
      <c r="S1393" s="1"/>
      <c r="T1393" s="1"/>
      <c r="U1393" s="1"/>
    </row>
    <row r="1394" spans="1:21" ht="9.75" customHeight="1">
      <c r="A1394" s="1"/>
      <c r="B1394" s="1"/>
      <c r="C1394" s="1"/>
      <c r="D1394" s="1"/>
      <c r="E1394" s="1"/>
      <c r="F1394" s="1"/>
      <c r="G1394" s="1"/>
      <c r="H1394" s="1"/>
      <c r="I1394" s="1"/>
      <c r="J1394" s="1"/>
      <c r="K1394" s="1"/>
      <c r="L1394" s="1"/>
      <c r="M1394" s="1"/>
      <c r="N1394" s="1"/>
      <c r="O1394" s="1"/>
      <c r="P1394" s="1"/>
      <c r="Q1394" s="1"/>
      <c r="R1394" s="1"/>
      <c r="S1394" s="1"/>
      <c r="T1394" s="1"/>
      <c r="U1394" s="1"/>
    </row>
    <row r="1395" spans="1:21" ht="9.75" customHeight="1">
      <c r="A1395" s="1"/>
      <c r="B1395" s="1"/>
      <c r="C1395" s="1"/>
      <c r="D1395" s="1"/>
      <c r="E1395" s="1"/>
      <c r="F1395" s="1"/>
      <c r="G1395" s="1"/>
      <c r="H1395" s="1"/>
      <c r="I1395" s="1"/>
      <c r="J1395" s="1"/>
      <c r="K1395" s="1"/>
      <c r="L1395" s="1"/>
      <c r="M1395" s="1"/>
      <c r="N1395" s="1"/>
      <c r="O1395" s="1"/>
      <c r="P1395" s="1"/>
      <c r="Q1395" s="1"/>
      <c r="R1395" s="1"/>
      <c r="S1395" s="1"/>
      <c r="T1395" s="1"/>
      <c r="U1395" s="1"/>
    </row>
    <row r="1396" spans="1:21" ht="9.75" customHeight="1">
      <c r="A1396" s="1"/>
      <c r="B1396" s="1"/>
      <c r="C1396" s="1"/>
      <c r="D1396" s="1"/>
      <c r="E1396" s="1"/>
      <c r="F1396" s="1"/>
      <c r="G1396" s="1"/>
      <c r="H1396" s="1"/>
      <c r="I1396" s="1"/>
      <c r="J1396" s="1"/>
      <c r="K1396" s="1"/>
      <c r="L1396" s="1"/>
      <c r="M1396" s="1"/>
      <c r="N1396" s="1"/>
      <c r="O1396" s="1"/>
      <c r="P1396" s="1"/>
      <c r="Q1396" s="1"/>
      <c r="R1396" s="1"/>
      <c r="S1396" s="1"/>
      <c r="T1396" s="1"/>
      <c r="U1396" s="1"/>
    </row>
    <row r="1397" spans="1:21" ht="9.75" customHeight="1">
      <c r="A1397" s="1"/>
      <c r="B1397" s="1"/>
      <c r="C1397" s="1"/>
      <c r="D1397" s="1"/>
      <c r="E1397" s="1"/>
      <c r="F1397" s="1"/>
      <c r="G1397" s="1"/>
      <c r="H1397" s="1"/>
      <c r="I1397" s="1"/>
      <c r="J1397" s="1"/>
      <c r="K1397" s="1"/>
      <c r="L1397" s="1"/>
      <c r="M1397" s="1"/>
      <c r="N1397" s="1"/>
      <c r="O1397" s="1"/>
      <c r="P1397" s="1"/>
      <c r="Q1397" s="1"/>
      <c r="R1397" s="1"/>
      <c r="S1397" s="1"/>
      <c r="T1397" s="1"/>
      <c r="U1397" s="1"/>
    </row>
    <row r="1398" spans="1:21">
      <c r="A1398" s="1"/>
      <c r="B1398" s="1"/>
      <c r="C1398" s="1"/>
      <c r="D1398" s="1"/>
      <c r="E1398" s="1"/>
      <c r="F1398" s="1"/>
      <c r="G1398" s="1"/>
      <c r="H1398" s="1"/>
      <c r="I1398" s="1"/>
      <c r="J1398" s="1"/>
      <c r="K1398" s="1"/>
      <c r="L1398" s="1"/>
      <c r="M1398" s="1"/>
      <c r="N1398" s="1"/>
      <c r="O1398" s="1"/>
      <c r="P1398" s="1"/>
      <c r="Q1398" s="1"/>
      <c r="R1398" s="1"/>
      <c r="S1398" s="1"/>
      <c r="T1398" s="1"/>
      <c r="U1398" s="1"/>
    </row>
    <row r="1399" spans="1:21">
      <c r="A1399" s="1"/>
      <c r="B1399" s="1"/>
      <c r="C1399" s="1"/>
      <c r="D1399" s="1"/>
      <c r="E1399" s="1"/>
      <c r="F1399" s="1"/>
      <c r="G1399" s="1"/>
      <c r="H1399" s="1"/>
      <c r="I1399" s="1"/>
      <c r="J1399" s="1"/>
      <c r="K1399" s="1"/>
      <c r="L1399" s="1"/>
      <c r="M1399" s="1"/>
      <c r="N1399" s="1"/>
      <c r="O1399" s="1"/>
      <c r="P1399" s="1"/>
      <c r="Q1399" s="1"/>
      <c r="R1399" s="1"/>
      <c r="S1399" s="1"/>
      <c r="T1399" s="1"/>
      <c r="U1399" s="1"/>
    </row>
    <row r="1400" spans="1:21">
      <c r="A1400" s="1"/>
      <c r="B1400" s="1"/>
      <c r="C1400" s="1"/>
      <c r="D1400" s="1"/>
      <c r="E1400" s="1"/>
      <c r="F1400" s="1"/>
      <c r="G1400" s="1"/>
      <c r="H1400" s="1"/>
      <c r="I1400" s="1"/>
      <c r="J1400" s="1"/>
      <c r="K1400" s="1"/>
      <c r="L1400" s="1"/>
      <c r="M1400" s="1"/>
      <c r="N1400" s="1"/>
      <c r="O1400" s="1"/>
      <c r="P1400" s="1"/>
      <c r="Q1400" s="1"/>
      <c r="R1400" s="1"/>
      <c r="S1400" s="1"/>
      <c r="T1400" s="1"/>
      <c r="U1400" s="1"/>
    </row>
    <row r="1401" spans="1:21">
      <c r="A1401" s="1"/>
      <c r="B1401" s="1"/>
      <c r="C1401" s="1"/>
      <c r="D1401" s="1"/>
      <c r="E1401" s="1"/>
      <c r="F1401" s="1"/>
      <c r="G1401" s="1"/>
      <c r="H1401" s="1"/>
      <c r="I1401" s="1"/>
      <c r="J1401" s="1"/>
      <c r="K1401" s="1"/>
      <c r="L1401" s="1"/>
      <c r="M1401" s="1"/>
      <c r="N1401" s="1"/>
      <c r="O1401" s="1"/>
      <c r="P1401" s="1"/>
      <c r="Q1401" s="1"/>
      <c r="R1401" s="1"/>
      <c r="S1401" s="1"/>
      <c r="T1401" s="1"/>
      <c r="U1401" s="1"/>
    </row>
    <row r="1402" spans="1:21">
      <c r="A1402" s="1"/>
      <c r="B1402" s="1"/>
      <c r="C1402" s="1"/>
      <c r="D1402" s="1"/>
      <c r="E1402" s="1"/>
      <c r="F1402" s="1"/>
      <c r="G1402" s="1"/>
      <c r="H1402" s="1"/>
      <c r="I1402" s="1"/>
      <c r="J1402" s="1"/>
      <c r="K1402" s="1"/>
      <c r="L1402" s="1"/>
      <c r="M1402" s="1"/>
      <c r="N1402" s="1"/>
      <c r="O1402" s="1"/>
      <c r="P1402" s="1"/>
      <c r="Q1402" s="1"/>
      <c r="R1402" s="1"/>
      <c r="S1402" s="1"/>
      <c r="T1402" s="1"/>
      <c r="U1402" s="1"/>
    </row>
    <row r="1403" spans="1:21">
      <c r="A1403" s="1"/>
      <c r="B1403" s="1"/>
      <c r="C1403" s="1"/>
      <c r="D1403" s="1"/>
      <c r="E1403" s="1"/>
      <c r="F1403" s="1"/>
      <c r="G1403" s="1"/>
      <c r="H1403" s="1"/>
      <c r="I1403" s="1"/>
      <c r="J1403" s="1"/>
      <c r="K1403" s="1"/>
      <c r="L1403" s="1"/>
      <c r="M1403" s="1"/>
      <c r="N1403" s="1"/>
      <c r="O1403" s="1"/>
      <c r="P1403" s="1"/>
      <c r="Q1403" s="1"/>
      <c r="R1403" s="1"/>
      <c r="S1403" s="1"/>
      <c r="T1403" s="1"/>
      <c r="U1403" s="1"/>
    </row>
    <row r="1404" spans="1:21">
      <c r="A1404" s="1"/>
      <c r="B1404" s="1"/>
      <c r="C1404" s="1"/>
      <c r="D1404" s="1"/>
      <c r="E1404" s="1"/>
      <c r="F1404" s="1"/>
      <c r="G1404" s="1"/>
      <c r="H1404" s="1"/>
      <c r="I1404" s="1"/>
      <c r="J1404" s="1"/>
      <c r="K1404" s="1"/>
      <c r="L1404" s="1"/>
      <c r="M1404" s="1"/>
      <c r="N1404" s="1"/>
      <c r="O1404" s="1"/>
      <c r="P1404" s="1"/>
      <c r="Q1404" s="1"/>
      <c r="R1404" s="1"/>
      <c r="S1404" s="1"/>
      <c r="T1404" s="1"/>
      <c r="U1404" s="1"/>
    </row>
    <row r="1405" spans="1:21">
      <c r="A1405" s="1"/>
      <c r="B1405" s="1"/>
      <c r="C1405" s="1"/>
      <c r="D1405" s="1"/>
      <c r="E1405" s="1"/>
      <c r="F1405" s="1"/>
      <c r="G1405" s="1"/>
      <c r="H1405" s="1"/>
      <c r="I1405" s="1"/>
      <c r="J1405" s="1"/>
      <c r="K1405" s="1"/>
      <c r="L1405" s="1"/>
      <c r="M1405" s="1"/>
      <c r="N1405" s="1"/>
      <c r="O1405" s="1"/>
      <c r="P1405" s="1"/>
      <c r="Q1405" s="1"/>
      <c r="R1405" s="1"/>
      <c r="S1405" s="1"/>
      <c r="T1405" s="1"/>
      <c r="U1405" s="1"/>
    </row>
    <row r="1406" spans="1:21">
      <c r="A1406" s="1"/>
      <c r="B1406" s="1"/>
      <c r="C1406" s="1"/>
      <c r="D1406" s="1"/>
      <c r="E1406" s="1"/>
      <c r="F1406" s="1"/>
      <c r="G1406" s="1"/>
      <c r="H1406" s="1"/>
      <c r="I1406" s="1"/>
      <c r="J1406" s="1"/>
      <c r="K1406" s="1"/>
      <c r="L1406" s="1"/>
      <c r="M1406" s="1"/>
      <c r="N1406" s="1"/>
      <c r="O1406" s="1"/>
      <c r="P1406" s="1"/>
      <c r="Q1406" s="1"/>
      <c r="R1406" s="1"/>
      <c r="S1406" s="1"/>
      <c r="T1406" s="1"/>
      <c r="U1406" s="1"/>
    </row>
    <row r="1407" spans="1:21">
      <c r="A1407" s="1"/>
      <c r="B1407" s="1"/>
      <c r="C1407" s="1"/>
      <c r="D1407" s="1"/>
      <c r="E1407" s="1"/>
      <c r="F1407" s="1"/>
      <c r="G1407" s="1"/>
      <c r="H1407" s="1"/>
      <c r="I1407" s="1"/>
      <c r="J1407" s="1"/>
      <c r="K1407" s="1"/>
      <c r="L1407" s="1"/>
      <c r="M1407" s="1"/>
      <c r="N1407" s="1"/>
      <c r="O1407" s="1"/>
      <c r="P1407" s="1"/>
      <c r="Q1407" s="1"/>
      <c r="R1407" s="1"/>
      <c r="S1407" s="1"/>
      <c r="T1407" s="1"/>
      <c r="U1407" s="1"/>
    </row>
    <row r="1408" spans="1:21">
      <c r="A1408" s="1"/>
      <c r="B1408" s="1"/>
      <c r="C1408" s="1"/>
      <c r="D1408" s="1"/>
      <c r="E1408" s="1"/>
      <c r="F1408" s="1"/>
      <c r="G1408" s="1"/>
      <c r="H1408" s="1"/>
      <c r="I1408" s="1"/>
      <c r="J1408" s="1"/>
      <c r="K1408" s="1"/>
      <c r="L1408" s="1"/>
      <c r="M1408" s="1"/>
      <c r="N1408" s="1"/>
      <c r="O1408" s="1"/>
      <c r="P1408" s="1"/>
      <c r="Q1408" s="1"/>
      <c r="R1408" s="1"/>
      <c r="S1408" s="1"/>
      <c r="T1408" s="1"/>
      <c r="U1408" s="1"/>
    </row>
    <row r="1409" spans="1:21">
      <c r="A1409" s="1"/>
      <c r="B1409" s="1"/>
      <c r="C1409" s="1"/>
      <c r="D1409" s="1"/>
      <c r="E1409" s="1"/>
      <c r="F1409" s="1"/>
      <c r="G1409" s="1"/>
      <c r="H1409" s="1"/>
      <c r="I1409" s="1"/>
      <c r="J1409" s="1"/>
      <c r="K1409" s="1"/>
      <c r="L1409" s="1"/>
      <c r="M1409" s="1"/>
      <c r="N1409" s="1"/>
      <c r="O1409" s="1"/>
      <c r="P1409" s="1"/>
      <c r="Q1409" s="1"/>
      <c r="R1409" s="1"/>
      <c r="S1409" s="1"/>
      <c r="T1409" s="1"/>
      <c r="U1409" s="1"/>
    </row>
    <row r="1410" spans="1:21">
      <c r="A1410" s="1"/>
      <c r="B1410" s="1"/>
      <c r="C1410" s="1"/>
      <c r="D1410" s="1"/>
      <c r="E1410" s="1"/>
      <c r="F1410" s="1"/>
      <c r="G1410" s="1"/>
      <c r="H1410" s="1"/>
      <c r="I1410" s="1"/>
      <c r="J1410" s="1"/>
      <c r="K1410" s="1"/>
      <c r="L1410" s="1"/>
      <c r="M1410" s="1"/>
      <c r="N1410" s="1"/>
      <c r="O1410" s="1"/>
      <c r="P1410" s="1"/>
      <c r="Q1410" s="1"/>
      <c r="R1410" s="1"/>
      <c r="S1410" s="1"/>
      <c r="T1410" s="1"/>
      <c r="U1410" s="1"/>
    </row>
    <row r="1411" spans="1:21">
      <c r="A1411" s="1"/>
      <c r="B1411" s="1"/>
      <c r="C1411" s="1"/>
      <c r="D1411" s="1"/>
      <c r="E1411" s="1"/>
      <c r="F1411" s="1"/>
      <c r="G1411" s="1"/>
      <c r="H1411" s="1"/>
      <c r="I1411" s="1"/>
      <c r="J1411" s="1"/>
      <c r="K1411" s="1"/>
      <c r="L1411" s="1"/>
      <c r="M1411" s="1"/>
      <c r="N1411" s="1"/>
      <c r="O1411" s="1"/>
      <c r="P1411" s="1"/>
      <c r="Q1411" s="1"/>
      <c r="R1411" s="1"/>
      <c r="S1411" s="1"/>
      <c r="T1411" s="1"/>
      <c r="U1411" s="1"/>
    </row>
    <row r="1412" spans="1:21">
      <c r="A1412" s="1"/>
      <c r="B1412" s="1"/>
      <c r="C1412" s="1"/>
      <c r="D1412" s="1"/>
      <c r="E1412" s="1"/>
      <c r="F1412" s="1"/>
      <c r="G1412" s="1"/>
      <c r="H1412" s="1"/>
      <c r="I1412" s="1"/>
      <c r="J1412" s="1"/>
      <c r="K1412" s="1"/>
      <c r="L1412" s="1"/>
      <c r="M1412" s="1"/>
      <c r="N1412" s="1"/>
      <c r="O1412" s="1"/>
      <c r="P1412" s="1"/>
      <c r="Q1412" s="1"/>
      <c r="R1412" s="1"/>
      <c r="S1412" s="1"/>
      <c r="T1412" s="1"/>
      <c r="U1412" s="1"/>
    </row>
    <row r="1413" spans="1:21">
      <c r="A1413" s="1"/>
      <c r="B1413" s="1"/>
      <c r="C1413" s="1"/>
      <c r="D1413" s="1"/>
      <c r="E1413" s="1"/>
      <c r="F1413" s="1"/>
      <c r="G1413" s="1"/>
      <c r="H1413" s="1"/>
      <c r="I1413" s="1"/>
      <c r="J1413" s="1"/>
      <c r="K1413" s="1"/>
      <c r="L1413" s="1"/>
      <c r="M1413" s="1"/>
      <c r="N1413" s="1"/>
      <c r="O1413" s="1"/>
      <c r="P1413" s="1"/>
      <c r="Q1413" s="1"/>
      <c r="R1413" s="1"/>
      <c r="S1413" s="1"/>
      <c r="T1413" s="1"/>
      <c r="U1413" s="1"/>
    </row>
    <row r="1414" spans="1:21">
      <c r="A1414" s="1"/>
      <c r="B1414" s="1"/>
      <c r="C1414" s="1"/>
      <c r="D1414" s="1"/>
      <c r="E1414" s="1"/>
      <c r="F1414" s="1"/>
      <c r="G1414" s="1"/>
      <c r="H1414" s="1"/>
      <c r="I1414" s="1"/>
      <c r="J1414" s="1"/>
      <c r="K1414" s="1"/>
      <c r="L1414" s="1"/>
      <c r="M1414" s="1"/>
      <c r="N1414" s="1"/>
      <c r="O1414" s="1"/>
      <c r="P1414" s="1"/>
      <c r="Q1414" s="1"/>
      <c r="R1414" s="1"/>
      <c r="S1414" s="1"/>
      <c r="T1414" s="1"/>
      <c r="U1414" s="1"/>
    </row>
    <row r="1415" spans="1:21">
      <c r="A1415" s="1"/>
      <c r="B1415" s="1"/>
      <c r="C1415" s="1"/>
      <c r="D1415" s="1"/>
      <c r="E1415" s="1"/>
      <c r="F1415" s="1"/>
      <c r="G1415" s="1"/>
      <c r="H1415" s="1"/>
      <c r="I1415" s="1"/>
      <c r="J1415" s="1"/>
      <c r="K1415" s="1"/>
      <c r="L1415" s="1"/>
      <c r="M1415" s="1"/>
      <c r="N1415" s="1"/>
      <c r="O1415" s="1"/>
      <c r="P1415" s="1"/>
      <c r="Q1415" s="1"/>
      <c r="R1415" s="1"/>
      <c r="S1415" s="1"/>
      <c r="T1415" s="1"/>
      <c r="U1415" s="1"/>
    </row>
    <row r="1416" spans="1:21">
      <c r="A1416" s="1"/>
      <c r="B1416" s="1"/>
      <c r="C1416" s="1"/>
      <c r="D1416" s="1"/>
      <c r="E1416" s="1"/>
      <c r="F1416" s="1"/>
      <c r="G1416" s="1"/>
      <c r="H1416" s="1"/>
      <c r="I1416" s="1"/>
      <c r="J1416" s="1"/>
      <c r="K1416" s="1"/>
      <c r="L1416" s="1"/>
      <c r="M1416" s="1"/>
      <c r="N1416" s="1"/>
      <c r="O1416" s="1"/>
      <c r="P1416" s="1"/>
      <c r="Q1416" s="1"/>
      <c r="R1416" s="1"/>
      <c r="S1416" s="1"/>
      <c r="T1416" s="1"/>
      <c r="U1416" s="1"/>
    </row>
    <row r="1417" spans="1:21">
      <c r="A1417" s="1"/>
      <c r="B1417" s="1"/>
      <c r="C1417" s="1"/>
      <c r="D1417" s="1"/>
      <c r="E1417" s="1"/>
      <c r="F1417" s="1"/>
      <c r="G1417" s="1"/>
      <c r="H1417" s="1"/>
      <c r="I1417" s="1"/>
      <c r="J1417" s="1"/>
      <c r="K1417" s="1"/>
      <c r="L1417" s="1"/>
      <c r="M1417" s="1"/>
      <c r="N1417" s="1"/>
      <c r="O1417" s="1"/>
      <c r="P1417" s="1"/>
      <c r="Q1417" s="1"/>
      <c r="R1417" s="1"/>
      <c r="S1417" s="1"/>
      <c r="T1417" s="1"/>
      <c r="U1417" s="1"/>
    </row>
    <row r="1418" spans="1:21">
      <c r="A1418" s="1"/>
      <c r="B1418" s="1"/>
      <c r="C1418" s="1"/>
      <c r="D1418" s="1"/>
      <c r="E1418" s="1"/>
      <c r="F1418" s="1"/>
      <c r="G1418" s="1"/>
      <c r="H1418" s="1"/>
      <c r="I1418" s="1"/>
      <c r="J1418" s="1"/>
      <c r="K1418" s="1"/>
      <c r="L1418" s="1"/>
      <c r="M1418" s="1"/>
      <c r="N1418" s="1"/>
      <c r="O1418" s="1"/>
      <c r="P1418" s="1"/>
      <c r="Q1418" s="1"/>
      <c r="R1418" s="1"/>
      <c r="S1418" s="1"/>
      <c r="T1418" s="1"/>
      <c r="U1418" s="1"/>
    </row>
    <row r="1419" spans="1:21">
      <c r="A1419" s="1"/>
      <c r="B1419" s="1"/>
      <c r="C1419" s="1"/>
      <c r="D1419" s="1"/>
      <c r="E1419" s="1"/>
      <c r="F1419" s="1"/>
      <c r="G1419" s="1"/>
      <c r="H1419" s="1"/>
      <c r="I1419" s="1"/>
      <c r="J1419" s="1"/>
      <c r="K1419" s="1"/>
      <c r="L1419" s="1"/>
      <c r="M1419" s="1"/>
      <c r="N1419" s="1"/>
      <c r="O1419" s="1"/>
      <c r="P1419" s="1"/>
      <c r="Q1419" s="1"/>
      <c r="R1419" s="1"/>
      <c r="S1419" s="1"/>
      <c r="T1419" s="1"/>
      <c r="U1419" s="1"/>
    </row>
    <row r="1420" spans="1:21">
      <c r="A1420" s="1"/>
      <c r="B1420" s="1"/>
      <c r="C1420" s="1"/>
      <c r="D1420" s="1"/>
      <c r="E1420" s="1"/>
      <c r="F1420" s="1"/>
      <c r="G1420" s="1"/>
      <c r="H1420" s="1"/>
      <c r="I1420" s="1"/>
      <c r="J1420" s="1"/>
      <c r="K1420" s="1"/>
      <c r="L1420" s="1"/>
      <c r="M1420" s="1"/>
      <c r="N1420" s="1"/>
      <c r="O1420" s="1"/>
      <c r="P1420" s="1"/>
      <c r="Q1420" s="1"/>
      <c r="R1420" s="1"/>
      <c r="S1420" s="1"/>
      <c r="T1420" s="1"/>
      <c r="U1420" s="1"/>
    </row>
    <row r="1421" spans="1:21">
      <c r="A1421" s="1"/>
      <c r="B1421" s="1"/>
      <c r="C1421" s="1"/>
      <c r="D1421" s="1"/>
      <c r="E1421" s="1"/>
      <c r="F1421" s="1"/>
      <c r="G1421" s="1"/>
      <c r="H1421" s="1"/>
      <c r="I1421" s="1"/>
      <c r="J1421" s="1"/>
      <c r="K1421" s="1"/>
      <c r="L1421" s="1"/>
      <c r="M1421" s="1"/>
      <c r="N1421" s="1"/>
      <c r="O1421" s="1"/>
      <c r="P1421" s="1"/>
      <c r="Q1421" s="1"/>
      <c r="R1421" s="1"/>
      <c r="S1421" s="1"/>
      <c r="T1421" s="1"/>
      <c r="U1421" s="1"/>
    </row>
    <row r="1422" spans="1:21">
      <c r="A1422" s="1"/>
      <c r="B1422" s="1"/>
      <c r="C1422" s="1"/>
      <c r="D1422" s="1"/>
      <c r="E1422" s="1"/>
      <c r="F1422" s="1"/>
      <c r="G1422" s="1"/>
      <c r="H1422" s="1"/>
      <c r="I1422" s="1"/>
      <c r="J1422" s="1"/>
      <c r="K1422" s="1"/>
      <c r="L1422" s="1"/>
      <c r="M1422" s="1"/>
      <c r="N1422" s="1"/>
      <c r="O1422" s="1"/>
      <c r="P1422" s="1"/>
      <c r="Q1422" s="1"/>
      <c r="R1422" s="1"/>
      <c r="S1422" s="1"/>
      <c r="T1422" s="1"/>
      <c r="U1422" s="1"/>
    </row>
    <row r="1423" spans="1:21">
      <c r="A1423" s="1"/>
      <c r="B1423" s="1"/>
      <c r="C1423" s="1"/>
      <c r="D1423" s="1"/>
      <c r="E1423" s="1"/>
      <c r="F1423" s="1"/>
      <c r="G1423" s="1"/>
      <c r="H1423" s="1"/>
      <c r="I1423" s="1"/>
      <c r="J1423" s="1"/>
      <c r="K1423" s="1"/>
      <c r="L1423" s="1"/>
      <c r="M1423" s="1"/>
      <c r="N1423" s="1"/>
      <c r="O1423" s="1"/>
      <c r="P1423" s="1"/>
      <c r="Q1423" s="1"/>
      <c r="R1423" s="1"/>
      <c r="S1423" s="1"/>
      <c r="T1423" s="1"/>
      <c r="U1423" s="1"/>
    </row>
    <row r="1424" spans="1:21">
      <c r="A1424" s="1"/>
      <c r="B1424" s="1"/>
      <c r="C1424" s="1"/>
      <c r="D1424" s="1"/>
      <c r="E1424" s="1"/>
      <c r="F1424" s="1"/>
      <c r="G1424" s="1"/>
      <c r="H1424" s="1"/>
      <c r="I1424" s="1"/>
      <c r="J1424" s="1"/>
      <c r="K1424" s="1"/>
      <c r="L1424" s="1"/>
      <c r="M1424" s="1"/>
      <c r="N1424" s="1"/>
      <c r="O1424" s="1"/>
      <c r="P1424" s="1"/>
      <c r="Q1424" s="1"/>
      <c r="R1424" s="1"/>
      <c r="S1424" s="1"/>
      <c r="T1424" s="1"/>
      <c r="U1424" s="1"/>
    </row>
    <row r="1425" spans="1:21">
      <c r="A1425" s="1"/>
      <c r="B1425" s="1"/>
      <c r="C1425" s="1"/>
      <c r="D1425" s="1"/>
      <c r="E1425" s="1"/>
      <c r="F1425" s="1"/>
      <c r="G1425" s="1"/>
      <c r="H1425" s="1"/>
      <c r="I1425" s="1"/>
      <c r="J1425" s="1"/>
      <c r="K1425" s="1"/>
      <c r="L1425" s="1"/>
      <c r="M1425" s="1"/>
      <c r="N1425" s="1"/>
      <c r="O1425" s="1"/>
      <c r="P1425" s="1"/>
      <c r="Q1425" s="1"/>
      <c r="R1425" s="1"/>
      <c r="S1425" s="1"/>
      <c r="T1425" s="1"/>
      <c r="U1425" s="1"/>
    </row>
    <row r="1426" spans="1:21">
      <c r="A1426" s="1"/>
      <c r="B1426" s="1"/>
      <c r="C1426" s="1"/>
      <c r="D1426" s="1"/>
      <c r="E1426" s="1"/>
      <c r="F1426" s="1"/>
      <c r="G1426" s="1"/>
      <c r="H1426" s="1"/>
      <c r="I1426" s="1"/>
      <c r="J1426" s="1"/>
      <c r="K1426" s="1"/>
      <c r="L1426" s="1"/>
      <c r="M1426" s="1"/>
      <c r="N1426" s="1"/>
      <c r="O1426" s="1"/>
      <c r="P1426" s="1"/>
      <c r="Q1426" s="1"/>
      <c r="R1426" s="1"/>
      <c r="S1426" s="1"/>
      <c r="T1426" s="1"/>
      <c r="U1426" s="1"/>
    </row>
    <row r="1427" spans="1:21">
      <c r="A1427" s="1"/>
      <c r="B1427" s="1"/>
      <c r="C1427" s="1"/>
      <c r="D1427" s="1"/>
      <c r="E1427" s="1"/>
      <c r="F1427" s="1"/>
      <c r="G1427" s="1"/>
      <c r="H1427" s="1"/>
      <c r="I1427" s="1"/>
      <c r="J1427" s="1"/>
      <c r="K1427" s="1"/>
      <c r="L1427" s="1"/>
      <c r="M1427" s="1"/>
      <c r="N1427" s="1"/>
      <c r="O1427" s="1"/>
      <c r="P1427" s="1"/>
      <c r="Q1427" s="1"/>
      <c r="R1427" s="1"/>
      <c r="S1427" s="1"/>
      <c r="T1427" s="1"/>
      <c r="U1427" s="1"/>
    </row>
    <row r="1428" spans="1:21">
      <c r="A1428" s="1"/>
      <c r="B1428" s="1"/>
      <c r="C1428" s="1"/>
      <c r="D1428" s="1"/>
      <c r="E1428" s="1"/>
      <c r="F1428" s="1"/>
      <c r="G1428" s="1"/>
      <c r="H1428" s="1"/>
      <c r="I1428" s="1"/>
      <c r="J1428" s="1"/>
      <c r="K1428" s="1"/>
      <c r="L1428" s="1"/>
      <c r="M1428" s="1"/>
      <c r="N1428" s="1"/>
      <c r="O1428" s="1"/>
      <c r="P1428" s="1"/>
      <c r="Q1428" s="1"/>
      <c r="R1428" s="1"/>
      <c r="S1428" s="1"/>
      <c r="T1428" s="1"/>
      <c r="U1428" s="1"/>
    </row>
    <row r="1429" spans="1:21">
      <c r="A1429" s="1"/>
      <c r="B1429" s="1"/>
      <c r="C1429" s="1"/>
      <c r="D1429" s="1"/>
      <c r="E1429" s="1"/>
      <c r="F1429" s="1"/>
      <c r="G1429" s="1"/>
      <c r="H1429" s="1"/>
      <c r="I1429" s="1"/>
      <c r="J1429" s="1"/>
      <c r="K1429" s="1"/>
      <c r="L1429" s="1"/>
      <c r="M1429" s="1"/>
      <c r="N1429" s="1"/>
      <c r="O1429" s="1"/>
      <c r="P1429" s="1"/>
      <c r="Q1429" s="1"/>
      <c r="R1429" s="1"/>
      <c r="S1429" s="1"/>
      <c r="T1429" s="1"/>
      <c r="U1429" s="1"/>
    </row>
    <row r="1430" spans="1:21">
      <c r="A1430" s="1"/>
      <c r="B1430" s="1"/>
      <c r="C1430" s="1"/>
      <c r="D1430" s="1"/>
      <c r="E1430" s="1"/>
      <c r="F1430" s="1"/>
      <c r="G1430" s="1"/>
      <c r="H1430" s="1"/>
      <c r="I1430" s="1"/>
      <c r="J1430" s="1"/>
      <c r="K1430" s="1"/>
      <c r="L1430" s="1"/>
      <c r="M1430" s="1"/>
      <c r="N1430" s="1"/>
      <c r="O1430" s="1"/>
      <c r="P1430" s="1"/>
      <c r="Q1430" s="1"/>
      <c r="R1430" s="1"/>
      <c r="S1430" s="1"/>
      <c r="T1430" s="1"/>
      <c r="U1430" s="1"/>
    </row>
    <row r="1431" spans="1:21">
      <c r="A1431" s="1"/>
      <c r="B1431" s="1"/>
      <c r="C1431" s="1"/>
      <c r="D1431" s="1"/>
      <c r="E1431" s="1"/>
      <c r="F1431" s="1"/>
      <c r="G1431" s="1"/>
      <c r="H1431" s="1"/>
      <c r="I1431" s="1"/>
      <c r="J1431" s="1"/>
      <c r="K1431" s="1"/>
      <c r="L1431" s="1"/>
      <c r="M1431" s="1"/>
      <c r="N1431" s="1"/>
      <c r="O1431" s="1"/>
      <c r="P1431" s="1"/>
      <c r="Q1431" s="1"/>
      <c r="R1431" s="1"/>
      <c r="S1431" s="1"/>
      <c r="T1431" s="1"/>
      <c r="U1431" s="1"/>
    </row>
    <row r="1432" spans="1:21">
      <c r="A1432" s="1"/>
      <c r="B1432" s="1"/>
      <c r="C1432" s="1"/>
      <c r="D1432" s="1"/>
      <c r="E1432" s="1"/>
      <c r="F1432" s="1"/>
      <c r="G1432" s="1"/>
      <c r="H1432" s="1"/>
      <c r="I1432" s="1"/>
      <c r="J1432" s="1"/>
      <c r="K1432" s="1"/>
      <c r="L1432" s="1"/>
      <c r="M1432" s="1"/>
      <c r="N1432" s="1"/>
      <c r="O1432" s="1"/>
      <c r="P1432" s="1"/>
      <c r="Q1432" s="1"/>
      <c r="R1432" s="1"/>
      <c r="S1432" s="1"/>
      <c r="T1432" s="1"/>
      <c r="U1432" s="1"/>
    </row>
    <row r="1433" spans="1:21">
      <c r="A1433" s="1"/>
      <c r="B1433" s="1"/>
      <c r="C1433" s="1"/>
      <c r="D1433" s="1"/>
      <c r="E1433" s="1"/>
      <c r="F1433" s="1"/>
      <c r="G1433" s="1"/>
      <c r="H1433" s="1"/>
      <c r="I1433" s="1"/>
      <c r="J1433" s="1"/>
      <c r="K1433" s="1"/>
      <c r="L1433" s="1"/>
      <c r="M1433" s="1"/>
      <c r="N1433" s="1"/>
      <c r="O1433" s="1"/>
      <c r="P1433" s="1"/>
      <c r="Q1433" s="1"/>
      <c r="R1433" s="1"/>
      <c r="S1433" s="1"/>
      <c r="T1433" s="1"/>
      <c r="U1433" s="1"/>
    </row>
    <row r="1434" spans="1:21">
      <c r="A1434" s="1"/>
      <c r="B1434" s="1"/>
      <c r="C1434" s="1"/>
      <c r="D1434" s="1"/>
      <c r="E1434" s="1"/>
      <c r="F1434" s="1"/>
      <c r="G1434" s="1"/>
      <c r="H1434" s="1"/>
      <c r="I1434" s="1"/>
      <c r="J1434" s="1"/>
      <c r="K1434" s="1"/>
      <c r="L1434" s="1"/>
      <c r="M1434" s="1"/>
      <c r="N1434" s="1"/>
      <c r="O1434" s="1"/>
      <c r="P1434" s="1"/>
      <c r="Q1434" s="1"/>
      <c r="R1434" s="1"/>
      <c r="S1434" s="1"/>
      <c r="T1434" s="1"/>
      <c r="U1434" s="1"/>
    </row>
    <row r="1435" spans="1:21">
      <c r="A1435" s="1"/>
      <c r="B1435" s="1"/>
      <c r="C1435" s="1"/>
      <c r="D1435" s="1"/>
      <c r="E1435" s="1"/>
      <c r="F1435" s="1"/>
      <c r="G1435" s="1"/>
      <c r="H1435" s="1"/>
      <c r="I1435" s="1"/>
      <c r="J1435" s="1"/>
      <c r="K1435" s="1"/>
      <c r="L1435" s="1"/>
      <c r="M1435" s="1"/>
      <c r="N1435" s="1"/>
      <c r="O1435" s="1"/>
      <c r="P1435" s="1"/>
      <c r="Q1435" s="1"/>
      <c r="R1435" s="1"/>
      <c r="S1435" s="1"/>
      <c r="T1435" s="1"/>
      <c r="U1435" s="1"/>
    </row>
    <row r="1436" spans="1:21">
      <c r="A1436" s="1"/>
      <c r="B1436" s="1"/>
      <c r="C1436" s="1"/>
      <c r="D1436" s="1"/>
      <c r="E1436" s="1"/>
      <c r="F1436" s="1"/>
      <c r="G1436" s="1"/>
      <c r="H1436" s="1"/>
      <c r="I1436" s="1"/>
      <c r="J1436" s="1"/>
      <c r="K1436" s="1"/>
      <c r="L1436" s="1"/>
      <c r="M1436" s="1"/>
      <c r="N1436" s="1"/>
      <c r="O1436" s="1"/>
      <c r="P1436" s="1"/>
      <c r="Q1436" s="1"/>
      <c r="R1436" s="1"/>
      <c r="S1436" s="1"/>
      <c r="T1436" s="1"/>
      <c r="U1436" s="1"/>
    </row>
    <row r="1437" spans="1:21">
      <c r="A1437" s="1"/>
      <c r="B1437" s="1"/>
      <c r="C1437" s="1"/>
      <c r="D1437" s="1"/>
      <c r="E1437" s="1"/>
      <c r="F1437" s="1"/>
      <c r="G1437" s="1"/>
      <c r="H1437" s="1"/>
      <c r="I1437" s="1"/>
      <c r="J1437" s="1"/>
      <c r="K1437" s="1"/>
      <c r="L1437" s="1"/>
      <c r="M1437" s="1"/>
      <c r="N1437" s="1"/>
      <c r="O1437" s="1"/>
      <c r="P1437" s="1"/>
      <c r="Q1437" s="1"/>
      <c r="R1437" s="1"/>
      <c r="S1437" s="1"/>
      <c r="T1437" s="1"/>
      <c r="U1437" s="1"/>
    </row>
    <row r="1438" spans="1:21">
      <c r="A1438" s="1"/>
      <c r="B1438" s="1"/>
      <c r="C1438" s="1"/>
      <c r="D1438" s="1"/>
      <c r="E1438" s="1"/>
      <c r="F1438" s="1"/>
      <c r="G1438" s="1"/>
      <c r="H1438" s="1"/>
      <c r="I1438" s="1"/>
      <c r="J1438" s="1"/>
      <c r="K1438" s="1"/>
      <c r="L1438" s="1"/>
      <c r="M1438" s="1"/>
      <c r="N1438" s="1"/>
      <c r="O1438" s="1"/>
      <c r="P1438" s="1"/>
      <c r="Q1438" s="1"/>
      <c r="R1438" s="1"/>
      <c r="S1438" s="1"/>
      <c r="T1438" s="1"/>
      <c r="U1438" s="1"/>
    </row>
    <row r="1439" spans="1:21">
      <c r="A1439" s="1"/>
      <c r="B1439" s="1"/>
      <c r="C1439" s="1"/>
      <c r="D1439" s="1"/>
      <c r="E1439" s="1"/>
      <c r="F1439" s="1"/>
      <c r="G1439" s="1"/>
      <c r="H1439" s="1"/>
      <c r="I1439" s="1"/>
      <c r="J1439" s="1"/>
      <c r="K1439" s="1"/>
      <c r="L1439" s="1"/>
      <c r="M1439" s="1"/>
      <c r="N1439" s="1"/>
      <c r="O1439" s="1"/>
      <c r="P1439" s="1"/>
      <c r="Q1439" s="1"/>
      <c r="R1439" s="1"/>
      <c r="S1439" s="1"/>
      <c r="T1439" s="1"/>
      <c r="U1439" s="1"/>
    </row>
    <row r="1440" spans="1:21">
      <c r="A1440" s="1"/>
      <c r="B1440" s="1"/>
      <c r="C1440" s="1"/>
      <c r="D1440" s="1"/>
      <c r="E1440" s="1"/>
      <c r="F1440" s="1"/>
      <c r="G1440" s="1"/>
      <c r="H1440" s="1"/>
      <c r="I1440" s="1"/>
      <c r="J1440" s="1"/>
      <c r="K1440" s="1"/>
      <c r="L1440" s="1"/>
      <c r="M1440" s="1"/>
      <c r="N1440" s="1"/>
      <c r="O1440" s="1"/>
      <c r="P1440" s="1"/>
      <c r="Q1440" s="1"/>
      <c r="R1440" s="1"/>
      <c r="S1440" s="1"/>
      <c r="T1440" s="1"/>
      <c r="U1440" s="1"/>
    </row>
    <row r="1441" spans="1:21">
      <c r="A1441" s="1"/>
      <c r="B1441" s="1"/>
      <c r="C1441" s="1"/>
      <c r="D1441" s="1"/>
      <c r="E1441" s="1"/>
      <c r="F1441" s="1"/>
      <c r="G1441" s="1"/>
      <c r="H1441" s="1"/>
      <c r="I1441" s="1"/>
      <c r="J1441" s="1"/>
      <c r="K1441" s="1"/>
      <c r="L1441" s="1"/>
      <c r="M1441" s="1"/>
      <c r="N1441" s="1"/>
      <c r="O1441" s="1"/>
      <c r="P1441" s="1"/>
      <c r="Q1441" s="1"/>
      <c r="R1441" s="1"/>
      <c r="S1441" s="1"/>
      <c r="T1441" s="1"/>
      <c r="U1441" s="1"/>
    </row>
    <row r="1442" spans="1:21">
      <c r="A1442" s="1"/>
      <c r="B1442" s="1"/>
      <c r="C1442" s="1"/>
      <c r="D1442" s="1"/>
      <c r="E1442" s="1"/>
      <c r="F1442" s="1"/>
      <c r="G1442" s="1"/>
      <c r="H1442" s="1"/>
      <c r="I1442" s="1"/>
      <c r="J1442" s="1"/>
      <c r="K1442" s="1"/>
      <c r="L1442" s="1"/>
      <c r="M1442" s="1"/>
      <c r="N1442" s="1"/>
      <c r="O1442" s="1"/>
      <c r="P1442" s="1"/>
      <c r="Q1442" s="1"/>
      <c r="R1442" s="1"/>
      <c r="S1442" s="1"/>
      <c r="T1442" s="1"/>
      <c r="U1442" s="1"/>
    </row>
    <row r="1443" spans="1:21">
      <c r="A1443" s="1"/>
      <c r="B1443" s="1"/>
      <c r="C1443" s="1"/>
      <c r="D1443" s="1"/>
      <c r="E1443" s="1"/>
      <c r="F1443" s="1"/>
      <c r="G1443" s="1"/>
      <c r="H1443" s="1"/>
      <c r="I1443" s="1"/>
      <c r="J1443" s="1"/>
      <c r="K1443" s="1"/>
      <c r="L1443" s="1"/>
      <c r="M1443" s="1"/>
      <c r="N1443" s="1"/>
      <c r="O1443" s="1"/>
      <c r="P1443" s="1"/>
      <c r="Q1443" s="1"/>
      <c r="R1443" s="1"/>
      <c r="S1443" s="1"/>
      <c r="T1443" s="1"/>
      <c r="U1443" s="1"/>
    </row>
    <row r="1444" spans="1:21">
      <c r="A1444" s="1"/>
      <c r="B1444" s="1"/>
      <c r="C1444" s="1"/>
      <c r="D1444" s="1"/>
      <c r="E1444" s="1"/>
      <c r="F1444" s="1"/>
      <c r="G1444" s="1"/>
      <c r="H1444" s="1"/>
      <c r="I1444" s="1"/>
      <c r="J1444" s="1"/>
      <c r="K1444" s="1"/>
      <c r="L1444" s="1"/>
      <c r="M1444" s="1"/>
      <c r="N1444" s="1"/>
      <c r="O1444" s="1"/>
      <c r="P1444" s="1"/>
      <c r="Q1444" s="1"/>
      <c r="R1444" s="1"/>
      <c r="S1444" s="1"/>
      <c r="T1444" s="1"/>
      <c r="U1444" s="1"/>
    </row>
    <row r="1445" spans="1:21">
      <c r="A1445" s="1"/>
      <c r="B1445" s="1"/>
      <c r="C1445" s="1"/>
      <c r="D1445" s="1"/>
      <c r="E1445" s="1"/>
      <c r="F1445" s="1"/>
      <c r="G1445" s="1"/>
      <c r="H1445" s="1"/>
      <c r="I1445" s="1"/>
      <c r="J1445" s="1"/>
      <c r="K1445" s="1"/>
      <c r="L1445" s="1"/>
      <c r="M1445" s="1"/>
      <c r="N1445" s="1"/>
      <c r="O1445" s="1"/>
      <c r="P1445" s="1"/>
      <c r="Q1445" s="1"/>
      <c r="R1445" s="1"/>
      <c r="S1445" s="1"/>
      <c r="T1445" s="1"/>
      <c r="U1445" s="1"/>
    </row>
    <row r="1446" spans="1:21">
      <c r="A1446" s="1"/>
      <c r="B1446" s="1"/>
      <c r="C1446" s="1"/>
      <c r="D1446" s="1"/>
      <c r="E1446" s="1"/>
      <c r="F1446" s="1"/>
      <c r="G1446" s="1"/>
      <c r="H1446" s="1"/>
      <c r="I1446" s="1"/>
      <c r="J1446" s="1"/>
      <c r="K1446" s="1"/>
      <c r="L1446" s="1"/>
      <c r="M1446" s="1"/>
      <c r="N1446" s="1"/>
      <c r="O1446" s="1"/>
      <c r="P1446" s="1"/>
      <c r="Q1446" s="1"/>
      <c r="R1446" s="1"/>
      <c r="S1446" s="1"/>
      <c r="T1446" s="1"/>
      <c r="U1446" s="1"/>
    </row>
    <row r="1447" spans="1:21">
      <c r="A1447" s="1"/>
      <c r="B1447" s="1"/>
      <c r="C1447" s="1"/>
      <c r="D1447" s="1"/>
      <c r="E1447" s="1"/>
      <c r="F1447" s="1"/>
      <c r="G1447" s="1"/>
      <c r="H1447" s="1"/>
      <c r="I1447" s="1"/>
      <c r="J1447" s="1"/>
      <c r="K1447" s="1"/>
      <c r="L1447" s="1"/>
      <c r="M1447" s="1"/>
      <c r="N1447" s="1"/>
      <c r="O1447" s="1"/>
      <c r="P1447" s="1"/>
      <c r="Q1447" s="1"/>
      <c r="R1447" s="1"/>
      <c r="S1447" s="1"/>
      <c r="T1447" s="1"/>
      <c r="U1447" s="1"/>
    </row>
    <row r="1448" spans="1:21">
      <c r="A1448" s="1"/>
      <c r="B1448" s="1"/>
      <c r="C1448" s="1"/>
      <c r="D1448" s="1"/>
      <c r="E1448" s="1"/>
      <c r="F1448" s="1"/>
      <c r="G1448" s="1"/>
      <c r="H1448" s="1"/>
      <c r="I1448" s="1"/>
      <c r="J1448" s="1"/>
      <c r="K1448" s="1"/>
      <c r="L1448" s="1"/>
      <c r="M1448" s="1"/>
      <c r="N1448" s="1"/>
      <c r="O1448" s="1"/>
      <c r="P1448" s="1"/>
      <c r="Q1448" s="1"/>
      <c r="R1448" s="1"/>
      <c r="S1448" s="1"/>
      <c r="T1448" s="1"/>
      <c r="U1448" s="1"/>
    </row>
    <row r="1449" spans="1:21">
      <c r="A1449" s="1"/>
      <c r="B1449" s="1"/>
      <c r="C1449" s="1"/>
      <c r="D1449" s="1"/>
      <c r="E1449" s="1"/>
      <c r="F1449" s="1"/>
      <c r="G1449" s="1"/>
      <c r="H1449" s="1"/>
      <c r="I1449" s="1"/>
      <c r="J1449" s="1"/>
      <c r="K1449" s="1"/>
      <c r="L1449" s="1"/>
      <c r="M1449" s="1"/>
      <c r="N1449" s="1"/>
      <c r="O1449" s="1"/>
      <c r="P1449" s="1"/>
      <c r="Q1449" s="1"/>
      <c r="R1449" s="1"/>
      <c r="S1449" s="1"/>
      <c r="T1449" s="1"/>
      <c r="U1449" s="1"/>
    </row>
    <row r="1450" spans="1:21">
      <c r="A1450" s="1"/>
      <c r="B1450" s="1"/>
      <c r="C1450" s="1"/>
      <c r="D1450" s="1"/>
      <c r="E1450" s="1"/>
      <c r="F1450" s="1"/>
      <c r="G1450" s="1"/>
      <c r="H1450" s="1"/>
      <c r="I1450" s="1"/>
      <c r="J1450" s="1"/>
      <c r="K1450" s="1"/>
      <c r="L1450" s="1"/>
      <c r="M1450" s="1"/>
      <c r="N1450" s="1"/>
      <c r="O1450" s="1"/>
      <c r="P1450" s="1"/>
      <c r="Q1450" s="1"/>
      <c r="R1450" s="1"/>
      <c r="S1450" s="1"/>
      <c r="T1450" s="1"/>
      <c r="U1450" s="1"/>
    </row>
    <row r="1451" spans="1:21">
      <c r="A1451" s="1"/>
      <c r="B1451" s="1"/>
      <c r="C1451" s="1"/>
      <c r="D1451" s="1"/>
      <c r="E1451" s="1"/>
      <c r="F1451" s="1"/>
      <c r="G1451" s="1"/>
      <c r="H1451" s="1"/>
      <c r="I1451" s="1"/>
      <c r="J1451" s="1"/>
      <c r="K1451" s="1"/>
      <c r="L1451" s="1"/>
      <c r="M1451" s="1"/>
      <c r="N1451" s="1"/>
      <c r="O1451" s="1"/>
      <c r="P1451" s="1"/>
      <c r="Q1451" s="1"/>
      <c r="R1451" s="1"/>
      <c r="S1451" s="1"/>
      <c r="T1451" s="1"/>
      <c r="U1451" s="1"/>
    </row>
    <row r="1452" spans="1:21">
      <c r="A1452" s="1"/>
      <c r="B1452" s="1"/>
      <c r="C1452" s="1"/>
      <c r="D1452" s="1"/>
      <c r="E1452" s="1"/>
      <c r="F1452" s="1"/>
      <c r="G1452" s="1"/>
      <c r="H1452" s="1"/>
      <c r="I1452" s="1"/>
      <c r="J1452" s="1"/>
      <c r="K1452" s="1"/>
      <c r="L1452" s="1"/>
      <c r="M1452" s="1"/>
      <c r="N1452" s="1"/>
      <c r="O1452" s="1"/>
      <c r="P1452" s="1"/>
      <c r="Q1452" s="1"/>
      <c r="R1452" s="1"/>
      <c r="S1452" s="1"/>
      <c r="T1452" s="1"/>
      <c r="U1452" s="1"/>
    </row>
    <row r="1453" spans="1:21">
      <c r="A1453" s="1"/>
      <c r="B1453" s="1"/>
      <c r="C1453" s="1"/>
      <c r="D1453" s="1"/>
      <c r="E1453" s="1"/>
      <c r="F1453" s="1"/>
      <c r="G1453" s="1"/>
      <c r="H1453" s="1"/>
      <c r="I1453" s="1"/>
      <c r="J1453" s="1"/>
      <c r="K1453" s="1"/>
      <c r="L1453" s="1"/>
      <c r="M1453" s="1"/>
      <c r="N1453" s="1"/>
      <c r="O1453" s="1"/>
      <c r="P1453" s="1"/>
      <c r="Q1453" s="1"/>
      <c r="R1453" s="1"/>
      <c r="S1453" s="1"/>
      <c r="T1453" s="1"/>
      <c r="U1453" s="1"/>
    </row>
    <row r="1454" spans="1:21">
      <c r="A1454" s="1"/>
      <c r="B1454" s="1"/>
      <c r="C1454" s="1"/>
      <c r="D1454" s="1"/>
      <c r="E1454" s="1"/>
      <c r="F1454" s="1"/>
      <c r="G1454" s="1"/>
      <c r="H1454" s="1"/>
      <c r="I1454" s="1"/>
      <c r="J1454" s="1"/>
      <c r="K1454" s="1"/>
      <c r="L1454" s="1"/>
      <c r="M1454" s="1"/>
      <c r="N1454" s="1"/>
      <c r="O1454" s="1"/>
      <c r="P1454" s="1"/>
      <c r="Q1454" s="1"/>
      <c r="R1454" s="1"/>
      <c r="S1454" s="1"/>
      <c r="T1454" s="1"/>
      <c r="U1454" s="1"/>
    </row>
    <row r="1455" spans="1:21">
      <c r="A1455" s="1"/>
      <c r="B1455" s="1"/>
      <c r="C1455" s="1"/>
      <c r="D1455" s="1"/>
      <c r="E1455" s="1"/>
      <c r="F1455" s="1"/>
      <c r="G1455" s="1"/>
      <c r="H1455" s="1"/>
      <c r="I1455" s="1"/>
      <c r="J1455" s="1"/>
      <c r="K1455" s="1"/>
      <c r="L1455" s="1"/>
      <c r="M1455" s="1"/>
      <c r="N1455" s="1"/>
      <c r="O1455" s="1"/>
      <c r="P1455" s="1"/>
      <c r="Q1455" s="1"/>
      <c r="R1455" s="1"/>
      <c r="S1455" s="1"/>
      <c r="T1455" s="1"/>
      <c r="U1455" s="1"/>
    </row>
    <row r="1456" spans="1:21">
      <c r="A1456" s="1"/>
      <c r="B1456" s="1"/>
      <c r="C1456" s="1"/>
      <c r="D1456" s="1"/>
      <c r="E1456" s="1"/>
      <c r="F1456" s="1"/>
      <c r="G1456" s="1"/>
      <c r="H1456" s="1"/>
      <c r="I1456" s="1"/>
      <c r="J1456" s="1"/>
      <c r="K1456" s="1"/>
      <c r="L1456" s="1"/>
      <c r="M1456" s="1"/>
      <c r="N1456" s="1"/>
      <c r="O1456" s="1"/>
      <c r="P1456" s="1"/>
      <c r="Q1456" s="1"/>
      <c r="R1456" s="1"/>
      <c r="S1456" s="1"/>
      <c r="T1456" s="1"/>
      <c r="U1456" s="1"/>
    </row>
    <row r="1457" spans="1:21">
      <c r="A1457" s="1"/>
      <c r="B1457" s="1"/>
      <c r="C1457" s="1"/>
      <c r="D1457" s="1"/>
      <c r="E1457" s="1"/>
      <c r="F1457" s="1"/>
      <c r="G1457" s="1"/>
      <c r="H1457" s="1"/>
      <c r="I1457" s="1"/>
      <c r="J1457" s="1"/>
      <c r="K1457" s="1"/>
      <c r="L1457" s="1"/>
      <c r="M1457" s="1"/>
      <c r="N1457" s="1"/>
      <c r="O1457" s="1"/>
      <c r="P1457" s="1"/>
      <c r="Q1457" s="1"/>
      <c r="R1457" s="1"/>
      <c r="S1457" s="1"/>
      <c r="T1457" s="1"/>
      <c r="U1457" s="1"/>
    </row>
    <row r="1458" spans="1:21">
      <c r="A1458" s="1"/>
      <c r="B1458" s="1"/>
      <c r="C1458" s="1"/>
      <c r="D1458" s="1"/>
      <c r="E1458" s="1"/>
      <c r="F1458" s="1"/>
      <c r="G1458" s="1"/>
      <c r="H1458" s="1"/>
      <c r="I1458" s="1"/>
      <c r="J1458" s="1"/>
      <c r="K1458" s="1"/>
      <c r="L1458" s="1"/>
      <c r="M1458" s="1"/>
      <c r="N1458" s="1"/>
      <c r="O1458" s="1"/>
      <c r="P1458" s="1"/>
      <c r="Q1458" s="1"/>
      <c r="R1458" s="1"/>
      <c r="S1458" s="1"/>
      <c r="T1458" s="1"/>
      <c r="U1458" s="1"/>
    </row>
    <row r="1459" spans="1:21">
      <c r="A1459" s="1"/>
      <c r="B1459" s="1"/>
      <c r="C1459" s="1"/>
      <c r="D1459" s="1"/>
      <c r="E1459" s="1"/>
      <c r="F1459" s="1"/>
      <c r="G1459" s="1"/>
      <c r="H1459" s="1"/>
      <c r="I1459" s="1"/>
      <c r="J1459" s="1"/>
      <c r="K1459" s="1"/>
      <c r="L1459" s="1"/>
      <c r="M1459" s="1"/>
      <c r="N1459" s="1"/>
      <c r="O1459" s="1"/>
      <c r="P1459" s="1"/>
      <c r="Q1459" s="1"/>
      <c r="R1459" s="1"/>
      <c r="S1459" s="1"/>
      <c r="T1459" s="1"/>
      <c r="U1459" s="1"/>
    </row>
    <row r="1460" spans="1:21">
      <c r="A1460" s="1"/>
      <c r="B1460" s="1"/>
      <c r="C1460" s="1"/>
      <c r="D1460" s="1"/>
      <c r="E1460" s="1"/>
      <c r="F1460" s="1"/>
      <c r="G1460" s="1"/>
      <c r="H1460" s="1"/>
      <c r="I1460" s="1"/>
      <c r="J1460" s="1"/>
      <c r="K1460" s="1"/>
      <c r="L1460" s="1"/>
      <c r="M1460" s="1"/>
      <c r="N1460" s="1"/>
      <c r="O1460" s="1"/>
      <c r="P1460" s="1"/>
      <c r="Q1460" s="1"/>
      <c r="R1460" s="1"/>
      <c r="S1460" s="1"/>
      <c r="T1460" s="1"/>
      <c r="U1460" s="1"/>
    </row>
    <row r="1461" spans="1:21">
      <c r="A1461" s="1"/>
      <c r="B1461" s="1"/>
      <c r="C1461" s="1"/>
      <c r="D1461" s="1"/>
      <c r="E1461" s="1"/>
      <c r="F1461" s="1"/>
      <c r="G1461" s="1"/>
      <c r="H1461" s="1"/>
      <c r="I1461" s="1"/>
      <c r="J1461" s="1"/>
      <c r="K1461" s="1"/>
      <c r="L1461" s="1"/>
      <c r="M1461" s="1"/>
      <c r="N1461" s="1"/>
      <c r="O1461" s="1"/>
      <c r="P1461" s="1"/>
      <c r="Q1461" s="1"/>
      <c r="R1461" s="1"/>
      <c r="S1461" s="1"/>
      <c r="T1461" s="1"/>
      <c r="U1461" s="1"/>
    </row>
    <row r="1462" spans="1:21">
      <c r="A1462" s="1"/>
      <c r="B1462" s="1"/>
      <c r="C1462" s="1"/>
      <c r="D1462" s="1"/>
      <c r="E1462" s="1"/>
      <c r="F1462" s="1"/>
      <c r="G1462" s="1"/>
      <c r="H1462" s="1"/>
      <c r="I1462" s="1"/>
      <c r="J1462" s="1"/>
      <c r="K1462" s="1"/>
      <c r="L1462" s="1"/>
      <c r="M1462" s="1"/>
      <c r="N1462" s="1"/>
      <c r="O1462" s="1"/>
      <c r="P1462" s="1"/>
      <c r="Q1462" s="1"/>
      <c r="R1462" s="1"/>
      <c r="S1462" s="1"/>
      <c r="T1462" s="1"/>
      <c r="U1462" s="1"/>
    </row>
    <row r="1463" spans="1:21">
      <c r="A1463" s="1"/>
      <c r="B1463" s="1"/>
      <c r="C1463" s="1"/>
      <c r="D1463" s="1"/>
      <c r="E1463" s="1"/>
      <c r="F1463" s="1"/>
      <c r="G1463" s="1"/>
      <c r="H1463" s="1"/>
      <c r="I1463" s="1"/>
      <c r="J1463" s="1"/>
      <c r="K1463" s="1"/>
      <c r="L1463" s="1"/>
      <c r="M1463" s="1"/>
      <c r="N1463" s="1"/>
      <c r="O1463" s="1"/>
      <c r="P1463" s="1"/>
      <c r="Q1463" s="1"/>
      <c r="R1463" s="1"/>
      <c r="S1463" s="1"/>
      <c r="T1463" s="1"/>
      <c r="U1463" s="1"/>
    </row>
    <row r="1464" spans="1:21">
      <c r="A1464" s="1"/>
      <c r="B1464" s="1"/>
      <c r="C1464" s="1"/>
      <c r="D1464" s="1"/>
      <c r="E1464" s="1"/>
      <c r="F1464" s="1"/>
      <c r="G1464" s="1"/>
      <c r="H1464" s="1"/>
      <c r="I1464" s="1"/>
      <c r="J1464" s="1"/>
      <c r="K1464" s="1"/>
      <c r="L1464" s="1"/>
      <c r="M1464" s="1"/>
      <c r="N1464" s="1"/>
      <c r="O1464" s="1"/>
      <c r="P1464" s="1"/>
      <c r="Q1464" s="1"/>
      <c r="R1464" s="1"/>
      <c r="S1464" s="1"/>
      <c r="T1464" s="1"/>
      <c r="U1464" s="1"/>
    </row>
    <row r="1465" spans="1:21">
      <c r="A1465" s="1"/>
      <c r="B1465" s="1"/>
      <c r="C1465" s="1"/>
      <c r="D1465" s="1"/>
      <c r="E1465" s="1"/>
      <c r="F1465" s="1"/>
      <c r="G1465" s="1"/>
      <c r="H1465" s="1"/>
      <c r="I1465" s="1"/>
      <c r="J1465" s="1"/>
      <c r="K1465" s="1"/>
      <c r="L1465" s="1"/>
      <c r="M1465" s="1"/>
      <c r="N1465" s="1"/>
      <c r="O1465" s="1"/>
      <c r="P1465" s="1"/>
      <c r="Q1465" s="1"/>
      <c r="R1465" s="1"/>
      <c r="S1465" s="1"/>
      <c r="T1465" s="1"/>
      <c r="U1465" s="1"/>
    </row>
    <row r="1466" spans="1:21">
      <c r="A1466" s="1"/>
      <c r="B1466" s="1"/>
      <c r="C1466" s="1"/>
      <c r="D1466" s="1"/>
      <c r="E1466" s="1"/>
      <c r="F1466" s="1"/>
      <c r="G1466" s="1"/>
      <c r="H1466" s="1"/>
      <c r="I1466" s="1"/>
      <c r="J1466" s="1"/>
      <c r="K1466" s="1"/>
      <c r="L1466" s="1"/>
      <c r="M1466" s="1"/>
      <c r="N1466" s="1"/>
      <c r="O1466" s="1"/>
      <c r="P1466" s="1"/>
      <c r="Q1466" s="1"/>
      <c r="R1466" s="1"/>
      <c r="S1466" s="1"/>
      <c r="T1466" s="1"/>
      <c r="U1466" s="1"/>
    </row>
    <row r="1467" spans="1:21">
      <c r="A1467" s="1"/>
      <c r="B1467" s="1"/>
      <c r="C1467" s="1"/>
      <c r="D1467" s="1"/>
      <c r="E1467" s="1"/>
      <c r="F1467" s="1"/>
      <c r="G1467" s="1"/>
      <c r="H1467" s="1"/>
      <c r="I1467" s="1"/>
      <c r="J1467" s="1"/>
      <c r="K1467" s="1"/>
      <c r="L1467" s="1"/>
      <c r="M1467" s="1"/>
      <c r="N1467" s="1"/>
      <c r="O1467" s="1"/>
      <c r="P1467" s="1"/>
      <c r="Q1467" s="1"/>
      <c r="R1467" s="1"/>
      <c r="S1467" s="1"/>
      <c r="T1467" s="1"/>
      <c r="U1467" s="1"/>
    </row>
    <row r="1468" spans="1:21">
      <c r="A1468" s="1"/>
      <c r="B1468" s="1"/>
      <c r="C1468" s="1"/>
      <c r="D1468" s="1"/>
      <c r="E1468" s="1"/>
      <c r="F1468" s="1"/>
      <c r="G1468" s="1"/>
      <c r="H1468" s="1"/>
      <c r="I1468" s="1"/>
      <c r="J1468" s="1"/>
      <c r="K1468" s="1"/>
      <c r="L1468" s="1"/>
      <c r="M1468" s="1"/>
      <c r="N1468" s="1"/>
      <c r="O1468" s="1"/>
      <c r="P1468" s="1"/>
      <c r="Q1468" s="1"/>
      <c r="R1468" s="1"/>
      <c r="S1468" s="1"/>
      <c r="T1468" s="1"/>
      <c r="U1468" s="1"/>
    </row>
    <row r="1469" spans="1:21">
      <c r="A1469" s="1"/>
      <c r="B1469" s="1"/>
      <c r="C1469" s="1"/>
      <c r="D1469" s="1"/>
      <c r="E1469" s="1"/>
      <c r="F1469" s="1"/>
      <c r="G1469" s="1"/>
      <c r="H1469" s="1"/>
      <c r="I1469" s="1"/>
      <c r="J1469" s="1"/>
      <c r="K1469" s="1"/>
      <c r="L1469" s="1"/>
      <c r="M1469" s="1"/>
      <c r="N1469" s="1"/>
      <c r="O1469" s="1"/>
      <c r="P1469" s="1"/>
      <c r="Q1469" s="1"/>
      <c r="R1469" s="1"/>
      <c r="S1469" s="1"/>
      <c r="T1469" s="1"/>
      <c r="U1469" s="1"/>
    </row>
    <row r="1470" spans="1:21">
      <c r="A1470" s="1"/>
      <c r="B1470" s="1"/>
      <c r="C1470" s="1"/>
      <c r="D1470" s="1"/>
      <c r="E1470" s="1"/>
      <c r="F1470" s="1"/>
      <c r="G1470" s="1"/>
      <c r="H1470" s="1"/>
      <c r="I1470" s="1"/>
      <c r="J1470" s="1"/>
      <c r="K1470" s="1"/>
      <c r="L1470" s="1"/>
      <c r="M1470" s="1"/>
      <c r="N1470" s="1"/>
      <c r="O1470" s="1"/>
      <c r="P1470" s="1"/>
      <c r="Q1470" s="1"/>
      <c r="R1470" s="1"/>
      <c r="S1470" s="1"/>
      <c r="T1470" s="1"/>
      <c r="U1470" s="1"/>
    </row>
    <row r="1471" spans="1:21">
      <c r="A1471" s="1"/>
      <c r="B1471" s="1"/>
      <c r="C1471" s="1"/>
      <c r="D1471" s="1"/>
      <c r="E1471" s="1"/>
      <c r="F1471" s="1"/>
      <c r="G1471" s="1"/>
      <c r="H1471" s="1"/>
      <c r="I1471" s="1"/>
      <c r="J1471" s="1"/>
      <c r="K1471" s="1"/>
      <c r="L1471" s="1"/>
      <c r="M1471" s="1"/>
      <c r="N1471" s="1"/>
      <c r="O1471" s="1"/>
      <c r="P1471" s="1"/>
      <c r="Q1471" s="1"/>
      <c r="R1471" s="1"/>
      <c r="S1471" s="1"/>
      <c r="T1471" s="1"/>
      <c r="U1471" s="1"/>
    </row>
    <row r="1472" spans="1:21">
      <c r="A1472" s="1"/>
      <c r="B1472" s="1"/>
      <c r="C1472" s="1"/>
      <c r="D1472" s="1"/>
      <c r="E1472" s="1"/>
      <c r="F1472" s="1"/>
      <c r="G1472" s="1"/>
      <c r="H1472" s="1"/>
      <c r="I1472" s="1"/>
      <c r="J1472" s="1"/>
      <c r="K1472" s="1"/>
      <c r="L1472" s="1"/>
      <c r="M1472" s="1"/>
      <c r="N1472" s="1"/>
      <c r="O1472" s="1"/>
      <c r="P1472" s="1"/>
      <c r="Q1472" s="1"/>
      <c r="R1472" s="1"/>
      <c r="S1472" s="1"/>
      <c r="T1472" s="1"/>
      <c r="U1472" s="1"/>
    </row>
    <row r="1473" spans="1:21">
      <c r="A1473" s="1"/>
      <c r="B1473" s="1"/>
      <c r="C1473" s="1"/>
      <c r="D1473" s="1"/>
      <c r="E1473" s="1"/>
      <c r="F1473" s="1"/>
      <c r="G1473" s="1"/>
      <c r="H1473" s="1"/>
      <c r="I1473" s="1"/>
      <c r="J1473" s="1"/>
      <c r="K1473" s="1"/>
      <c r="L1473" s="1"/>
      <c r="M1473" s="1"/>
      <c r="N1473" s="1"/>
      <c r="O1473" s="1"/>
      <c r="P1473" s="1"/>
      <c r="Q1473" s="1"/>
      <c r="R1473" s="1"/>
      <c r="S1473" s="1"/>
      <c r="T1473" s="1"/>
      <c r="U1473" s="1"/>
    </row>
    <row r="1474" spans="1:21">
      <c r="A1474" s="1"/>
      <c r="B1474" s="1"/>
      <c r="C1474" s="1"/>
      <c r="D1474" s="1"/>
      <c r="E1474" s="1"/>
      <c r="F1474" s="1"/>
      <c r="G1474" s="1"/>
      <c r="H1474" s="1"/>
      <c r="I1474" s="1"/>
      <c r="J1474" s="1"/>
      <c r="K1474" s="1"/>
      <c r="L1474" s="1"/>
      <c r="M1474" s="1"/>
      <c r="N1474" s="1"/>
      <c r="O1474" s="1"/>
      <c r="P1474" s="1"/>
      <c r="Q1474" s="1"/>
      <c r="R1474" s="1"/>
      <c r="S1474" s="1"/>
      <c r="T1474" s="1"/>
      <c r="U1474" s="1"/>
    </row>
    <row r="1475" spans="1:21">
      <c r="A1475" s="1"/>
      <c r="B1475" s="1"/>
      <c r="C1475" s="1"/>
      <c r="D1475" s="1"/>
      <c r="E1475" s="1"/>
      <c r="F1475" s="1"/>
      <c r="G1475" s="1"/>
      <c r="H1475" s="1"/>
      <c r="I1475" s="1"/>
      <c r="J1475" s="1"/>
      <c r="K1475" s="1"/>
      <c r="L1475" s="1"/>
      <c r="M1475" s="1"/>
      <c r="N1475" s="1"/>
      <c r="O1475" s="1"/>
      <c r="P1475" s="1"/>
      <c r="Q1475" s="1"/>
      <c r="R1475" s="1"/>
      <c r="S1475" s="1"/>
      <c r="T1475" s="1"/>
      <c r="U1475" s="1"/>
    </row>
    <row r="1476" spans="1:21">
      <c r="A1476" s="1"/>
      <c r="B1476" s="1"/>
      <c r="C1476" s="1"/>
      <c r="D1476" s="1"/>
      <c r="E1476" s="1"/>
      <c r="F1476" s="1"/>
      <c r="G1476" s="1"/>
      <c r="H1476" s="1"/>
      <c r="I1476" s="1"/>
      <c r="J1476" s="1"/>
      <c r="K1476" s="1"/>
      <c r="L1476" s="1"/>
      <c r="M1476" s="1"/>
      <c r="N1476" s="1"/>
      <c r="O1476" s="1"/>
      <c r="P1476" s="1"/>
      <c r="Q1476" s="1"/>
      <c r="R1476" s="1"/>
      <c r="S1476" s="1"/>
      <c r="T1476" s="1"/>
      <c r="U1476" s="1"/>
    </row>
    <row r="1477" spans="1:21">
      <c r="A1477" s="1"/>
      <c r="B1477" s="1"/>
      <c r="C1477" s="1"/>
      <c r="D1477" s="1"/>
      <c r="E1477" s="1"/>
      <c r="F1477" s="1"/>
      <c r="G1477" s="1"/>
      <c r="H1477" s="1"/>
      <c r="I1477" s="1"/>
      <c r="J1477" s="1"/>
      <c r="K1477" s="1"/>
      <c r="L1477" s="1"/>
      <c r="M1477" s="1"/>
      <c r="N1477" s="1"/>
      <c r="O1477" s="1"/>
      <c r="P1477" s="1"/>
      <c r="Q1477" s="1"/>
      <c r="R1477" s="1"/>
      <c r="S1477" s="1"/>
      <c r="T1477" s="1"/>
      <c r="U1477" s="1"/>
    </row>
    <row r="1478" spans="1:21">
      <c r="A1478" s="1"/>
      <c r="B1478" s="1"/>
      <c r="C1478" s="1"/>
      <c r="D1478" s="1"/>
      <c r="E1478" s="1"/>
      <c r="F1478" s="1"/>
      <c r="G1478" s="1"/>
      <c r="H1478" s="1"/>
      <c r="I1478" s="1"/>
      <c r="J1478" s="1"/>
      <c r="K1478" s="1"/>
      <c r="L1478" s="1"/>
      <c r="M1478" s="1"/>
      <c r="N1478" s="1"/>
      <c r="O1478" s="1"/>
      <c r="P1478" s="1"/>
      <c r="Q1478" s="1"/>
      <c r="R1478" s="1"/>
      <c r="S1478" s="1"/>
      <c r="T1478" s="1"/>
      <c r="U1478" s="1"/>
    </row>
    <row r="1479" spans="1:21">
      <c r="A1479" s="1"/>
      <c r="B1479" s="1"/>
      <c r="C1479" s="1"/>
      <c r="D1479" s="1"/>
      <c r="E1479" s="1"/>
      <c r="F1479" s="1"/>
      <c r="G1479" s="1"/>
      <c r="H1479" s="1"/>
      <c r="I1479" s="1"/>
      <c r="J1479" s="1"/>
      <c r="K1479" s="1"/>
      <c r="L1479" s="1"/>
      <c r="M1479" s="1"/>
      <c r="N1479" s="1"/>
      <c r="O1479" s="1"/>
      <c r="P1479" s="1"/>
      <c r="Q1479" s="1"/>
      <c r="R1479" s="1"/>
      <c r="S1479" s="1"/>
      <c r="T1479" s="1"/>
      <c r="U1479" s="1"/>
    </row>
    <row r="1480" spans="1:21">
      <c r="A1480" s="1"/>
      <c r="B1480" s="1"/>
      <c r="C1480" s="1"/>
      <c r="D1480" s="1"/>
      <c r="E1480" s="1"/>
      <c r="F1480" s="1"/>
      <c r="G1480" s="1"/>
      <c r="H1480" s="1"/>
      <c r="I1480" s="1"/>
      <c r="J1480" s="1"/>
      <c r="K1480" s="1"/>
      <c r="L1480" s="1"/>
      <c r="M1480" s="1"/>
      <c r="N1480" s="1"/>
      <c r="O1480" s="1"/>
      <c r="P1480" s="1"/>
      <c r="Q1480" s="1"/>
      <c r="R1480" s="1"/>
      <c r="S1480" s="1"/>
      <c r="T1480" s="1"/>
      <c r="U1480" s="1"/>
    </row>
    <row r="1481" spans="1:21">
      <c r="A1481" s="1"/>
      <c r="B1481" s="1"/>
      <c r="C1481" s="1"/>
      <c r="D1481" s="1"/>
      <c r="E1481" s="1"/>
      <c r="F1481" s="1"/>
      <c r="G1481" s="1"/>
      <c r="H1481" s="1"/>
      <c r="I1481" s="1"/>
      <c r="J1481" s="1"/>
      <c r="K1481" s="1"/>
      <c r="L1481" s="1"/>
      <c r="M1481" s="1"/>
      <c r="N1481" s="1"/>
      <c r="O1481" s="1"/>
      <c r="P1481" s="1"/>
      <c r="Q1481" s="1"/>
      <c r="R1481" s="1"/>
      <c r="S1481" s="1"/>
      <c r="T1481" s="1"/>
      <c r="U1481" s="1"/>
    </row>
    <row r="1482" spans="1:21">
      <c r="A1482" s="1"/>
      <c r="B1482" s="1"/>
      <c r="C1482" s="1"/>
      <c r="D1482" s="1"/>
      <c r="E1482" s="1"/>
      <c r="F1482" s="1"/>
      <c r="G1482" s="1"/>
      <c r="H1482" s="1"/>
      <c r="I1482" s="1"/>
      <c r="J1482" s="1"/>
      <c r="K1482" s="1"/>
      <c r="L1482" s="1"/>
      <c r="M1482" s="1"/>
      <c r="N1482" s="1"/>
      <c r="O1482" s="1"/>
      <c r="P1482" s="1"/>
      <c r="Q1482" s="1"/>
      <c r="R1482" s="1"/>
      <c r="S1482" s="1"/>
      <c r="T1482" s="1"/>
      <c r="U1482" s="1"/>
    </row>
    <row r="1483" spans="1:21">
      <c r="A1483" s="1"/>
      <c r="B1483" s="1"/>
      <c r="C1483" s="1"/>
      <c r="D1483" s="1"/>
      <c r="E1483" s="1"/>
      <c r="F1483" s="1"/>
      <c r="G1483" s="1"/>
      <c r="H1483" s="1"/>
      <c r="I1483" s="1"/>
      <c r="J1483" s="1"/>
      <c r="K1483" s="1"/>
      <c r="L1483" s="1"/>
      <c r="M1483" s="1"/>
      <c r="N1483" s="1"/>
      <c r="O1483" s="1"/>
      <c r="P1483" s="1"/>
      <c r="Q1483" s="1"/>
      <c r="R1483" s="1"/>
      <c r="S1483" s="1"/>
      <c r="T1483" s="1"/>
      <c r="U1483" s="1"/>
    </row>
    <row r="1484" spans="1:21">
      <c r="A1484" s="1"/>
      <c r="B1484" s="1"/>
      <c r="C1484" s="1"/>
      <c r="D1484" s="1"/>
      <c r="E1484" s="1"/>
      <c r="F1484" s="1"/>
      <c r="G1484" s="1"/>
      <c r="H1484" s="1"/>
      <c r="I1484" s="1"/>
      <c r="J1484" s="1"/>
      <c r="K1484" s="1"/>
      <c r="L1484" s="1"/>
      <c r="M1484" s="1"/>
      <c r="N1484" s="1"/>
      <c r="O1484" s="1"/>
      <c r="P1484" s="1"/>
      <c r="Q1484" s="1"/>
      <c r="R1484" s="1"/>
      <c r="S1484" s="1"/>
      <c r="T1484" s="1"/>
      <c r="U1484" s="1"/>
    </row>
    <row r="1485" spans="1:21">
      <c r="A1485" s="1"/>
      <c r="B1485" s="1"/>
      <c r="C1485" s="1"/>
      <c r="D1485" s="1"/>
      <c r="E1485" s="1"/>
      <c r="F1485" s="1"/>
      <c r="G1485" s="1"/>
      <c r="H1485" s="1"/>
      <c r="I1485" s="1"/>
      <c r="J1485" s="1"/>
      <c r="K1485" s="1"/>
      <c r="L1485" s="1"/>
      <c r="M1485" s="1"/>
      <c r="N1485" s="1"/>
      <c r="O1485" s="1"/>
      <c r="P1485" s="1"/>
      <c r="Q1485" s="1"/>
      <c r="R1485" s="1"/>
      <c r="S1485" s="1"/>
      <c r="T1485" s="1"/>
      <c r="U1485" s="1"/>
    </row>
    <row r="1486" spans="1:21">
      <c r="A1486" s="1"/>
      <c r="B1486" s="1"/>
      <c r="C1486" s="1"/>
      <c r="D1486" s="1"/>
      <c r="E1486" s="1"/>
      <c r="F1486" s="1"/>
      <c r="G1486" s="1"/>
      <c r="H1486" s="1"/>
      <c r="I1486" s="1"/>
      <c r="J1486" s="1"/>
      <c r="K1486" s="1"/>
      <c r="L1486" s="1"/>
      <c r="M1486" s="1"/>
      <c r="N1486" s="1"/>
      <c r="O1486" s="1"/>
      <c r="P1486" s="1"/>
      <c r="Q1486" s="1"/>
      <c r="R1486" s="1"/>
      <c r="S1486" s="1"/>
      <c r="T1486" s="1"/>
      <c r="U1486" s="1"/>
    </row>
    <row r="1487" spans="1:21">
      <c r="A1487" s="1"/>
      <c r="B1487" s="1"/>
      <c r="C1487" s="1"/>
      <c r="D1487" s="1"/>
      <c r="E1487" s="1"/>
      <c r="F1487" s="1"/>
      <c r="G1487" s="1"/>
      <c r="H1487" s="1"/>
      <c r="I1487" s="1"/>
      <c r="J1487" s="1"/>
      <c r="K1487" s="1"/>
      <c r="L1487" s="1"/>
      <c r="M1487" s="1"/>
      <c r="N1487" s="1"/>
      <c r="O1487" s="1"/>
      <c r="P1487" s="1"/>
      <c r="Q1487" s="1"/>
      <c r="R1487" s="1"/>
      <c r="S1487" s="1"/>
      <c r="T1487" s="1"/>
      <c r="U1487" s="1"/>
    </row>
    <row r="1488" spans="1:21">
      <c r="A1488" s="1"/>
      <c r="B1488" s="1"/>
      <c r="C1488" s="1"/>
      <c r="D1488" s="1"/>
      <c r="E1488" s="1"/>
      <c r="F1488" s="1"/>
      <c r="G1488" s="1"/>
      <c r="H1488" s="1"/>
      <c r="I1488" s="1"/>
      <c r="J1488" s="1"/>
      <c r="K1488" s="1"/>
      <c r="L1488" s="1"/>
      <c r="M1488" s="1"/>
      <c r="N1488" s="1"/>
      <c r="O1488" s="1"/>
      <c r="P1488" s="1"/>
      <c r="Q1488" s="1"/>
      <c r="R1488" s="1"/>
      <c r="S1488" s="1"/>
      <c r="T1488" s="1"/>
      <c r="U1488" s="1"/>
    </row>
    <row r="1489" spans="1:21">
      <c r="A1489" s="1"/>
      <c r="B1489" s="1"/>
      <c r="C1489" s="1"/>
      <c r="D1489" s="1"/>
      <c r="E1489" s="1"/>
      <c r="F1489" s="1"/>
      <c r="G1489" s="1"/>
      <c r="H1489" s="1"/>
      <c r="I1489" s="1"/>
      <c r="J1489" s="1"/>
      <c r="K1489" s="1"/>
      <c r="L1489" s="1"/>
      <c r="M1489" s="1"/>
      <c r="N1489" s="1"/>
      <c r="O1489" s="1"/>
      <c r="P1489" s="1"/>
      <c r="Q1489" s="1"/>
      <c r="R1489" s="1"/>
      <c r="S1489" s="1"/>
      <c r="T1489" s="1"/>
      <c r="U1489" s="1"/>
    </row>
    <row r="1490" spans="1:21">
      <c r="A1490" s="1"/>
      <c r="B1490" s="1"/>
      <c r="C1490" s="1"/>
      <c r="D1490" s="1"/>
      <c r="E1490" s="1"/>
      <c r="F1490" s="1"/>
      <c r="G1490" s="1"/>
      <c r="H1490" s="1"/>
      <c r="I1490" s="1"/>
      <c r="J1490" s="1"/>
      <c r="K1490" s="1"/>
      <c r="L1490" s="1"/>
      <c r="M1490" s="1"/>
      <c r="N1490" s="1"/>
      <c r="O1490" s="1"/>
      <c r="P1490" s="1"/>
      <c r="Q1490" s="1"/>
      <c r="R1490" s="1"/>
      <c r="S1490" s="1"/>
      <c r="T1490" s="1"/>
      <c r="U1490" s="1"/>
    </row>
    <row r="1491" spans="1:21">
      <c r="A1491" s="1"/>
      <c r="B1491" s="1"/>
      <c r="C1491" s="1"/>
      <c r="D1491" s="1"/>
      <c r="E1491" s="1"/>
      <c r="F1491" s="1"/>
      <c r="G1491" s="1"/>
      <c r="H1491" s="1"/>
      <c r="I1491" s="1"/>
      <c r="J1491" s="1"/>
      <c r="K1491" s="1"/>
      <c r="L1491" s="1"/>
      <c r="M1491" s="1"/>
      <c r="N1491" s="1"/>
      <c r="O1491" s="1"/>
      <c r="P1491" s="1"/>
      <c r="Q1491" s="1"/>
      <c r="R1491" s="1"/>
      <c r="S1491" s="1"/>
      <c r="T1491" s="1"/>
      <c r="U1491" s="1"/>
    </row>
    <row r="1492" spans="1:21">
      <c r="A1492" s="1"/>
      <c r="B1492" s="1"/>
      <c r="C1492" s="1"/>
      <c r="D1492" s="1"/>
      <c r="E1492" s="1"/>
      <c r="F1492" s="1"/>
      <c r="G1492" s="1"/>
      <c r="H1492" s="1"/>
      <c r="I1492" s="1"/>
      <c r="J1492" s="1"/>
      <c r="K1492" s="1"/>
      <c r="L1492" s="1"/>
      <c r="M1492" s="1"/>
      <c r="N1492" s="1"/>
      <c r="O1492" s="1"/>
      <c r="P1492" s="1"/>
      <c r="Q1492" s="1"/>
      <c r="R1492" s="1"/>
      <c r="S1492" s="1"/>
      <c r="T1492" s="1"/>
      <c r="U1492" s="1"/>
    </row>
    <row r="1493" spans="1:21">
      <c r="A1493" s="1"/>
      <c r="B1493" s="1"/>
      <c r="C1493" s="1"/>
      <c r="D1493" s="1"/>
      <c r="E1493" s="1"/>
      <c r="F1493" s="1"/>
      <c r="G1493" s="1"/>
      <c r="H1493" s="1"/>
      <c r="I1493" s="1"/>
      <c r="J1493" s="1"/>
      <c r="K1493" s="1"/>
      <c r="L1493" s="1"/>
      <c r="M1493" s="1"/>
      <c r="N1493" s="1"/>
      <c r="O1493" s="1"/>
      <c r="P1493" s="1"/>
      <c r="Q1493" s="1"/>
      <c r="R1493" s="1"/>
      <c r="S1493" s="1"/>
      <c r="T1493" s="1"/>
      <c r="U1493" s="1"/>
    </row>
    <row r="1494" spans="1:21">
      <c r="A1494" s="1"/>
      <c r="B1494" s="1"/>
      <c r="C1494" s="1"/>
      <c r="D1494" s="1"/>
      <c r="E1494" s="1"/>
      <c r="F1494" s="1"/>
      <c r="G1494" s="1"/>
      <c r="H1494" s="1"/>
      <c r="I1494" s="1"/>
      <c r="J1494" s="1"/>
      <c r="K1494" s="1"/>
      <c r="L1494" s="1"/>
      <c r="M1494" s="1"/>
      <c r="N1494" s="1"/>
      <c r="O1494" s="1"/>
      <c r="P1494" s="1"/>
      <c r="Q1494" s="1"/>
      <c r="R1494" s="1"/>
      <c r="S1494" s="1"/>
      <c r="T1494" s="1"/>
      <c r="U1494" s="1"/>
    </row>
    <row r="1495" spans="1:21">
      <c r="A1495" s="1"/>
      <c r="B1495" s="1"/>
      <c r="C1495" s="1"/>
      <c r="D1495" s="1"/>
      <c r="E1495" s="1"/>
      <c r="F1495" s="1"/>
      <c r="G1495" s="1"/>
      <c r="H1495" s="1"/>
      <c r="I1495" s="1"/>
      <c r="J1495" s="1"/>
      <c r="K1495" s="1"/>
      <c r="L1495" s="1"/>
      <c r="M1495" s="1"/>
      <c r="N1495" s="1"/>
      <c r="O1495" s="1"/>
      <c r="P1495" s="1"/>
      <c r="Q1495" s="1"/>
      <c r="R1495" s="1"/>
      <c r="S1495" s="1"/>
      <c r="T1495" s="1"/>
      <c r="U1495" s="1"/>
    </row>
    <row r="1496" spans="1:21">
      <c r="A1496" s="1"/>
      <c r="B1496" s="1"/>
      <c r="C1496" s="1"/>
      <c r="D1496" s="1"/>
      <c r="E1496" s="1"/>
      <c r="F1496" s="1"/>
      <c r="G1496" s="1"/>
      <c r="H1496" s="1"/>
      <c r="I1496" s="1"/>
      <c r="J1496" s="1"/>
      <c r="K1496" s="1"/>
      <c r="L1496" s="1"/>
      <c r="M1496" s="1"/>
      <c r="N1496" s="1"/>
      <c r="O1496" s="1"/>
      <c r="P1496" s="1"/>
      <c r="Q1496" s="1"/>
      <c r="R1496" s="1"/>
      <c r="S1496" s="1"/>
      <c r="T1496" s="1"/>
      <c r="U1496" s="1"/>
    </row>
    <row r="1497" spans="1:21">
      <c r="A1497" s="1"/>
      <c r="B1497" s="1"/>
      <c r="C1497" s="1"/>
      <c r="D1497" s="1"/>
      <c r="E1497" s="1"/>
      <c r="F1497" s="1"/>
      <c r="G1497" s="1"/>
      <c r="H1497" s="1"/>
      <c r="I1497" s="1"/>
      <c r="J1497" s="1"/>
      <c r="K1497" s="1"/>
      <c r="L1497" s="1"/>
      <c r="M1497" s="1"/>
      <c r="N1497" s="1"/>
      <c r="O1497" s="1"/>
      <c r="P1497" s="1"/>
      <c r="Q1497" s="1"/>
      <c r="R1497" s="1"/>
      <c r="S1497" s="1"/>
      <c r="T1497" s="1"/>
      <c r="U1497" s="1"/>
    </row>
    <row r="1498" spans="1:21">
      <c r="A1498" s="1"/>
      <c r="B1498" s="1"/>
      <c r="C1498" s="1"/>
      <c r="D1498" s="1"/>
      <c r="E1498" s="1"/>
      <c r="F1498" s="1"/>
      <c r="G1498" s="1"/>
      <c r="H1498" s="1"/>
      <c r="I1498" s="1"/>
      <c r="J1498" s="1"/>
      <c r="K1498" s="1"/>
      <c r="L1498" s="1"/>
      <c r="M1498" s="1"/>
      <c r="N1498" s="1"/>
      <c r="O1498" s="1"/>
      <c r="P1498" s="1"/>
      <c r="Q1498" s="1"/>
      <c r="R1498" s="1"/>
      <c r="S1498" s="1"/>
      <c r="T1498" s="1"/>
      <c r="U1498" s="1"/>
    </row>
    <row r="1499" spans="1:21">
      <c r="A1499" s="1"/>
      <c r="B1499" s="1"/>
      <c r="C1499" s="1"/>
      <c r="D1499" s="1"/>
      <c r="E1499" s="1"/>
      <c r="F1499" s="1"/>
      <c r="G1499" s="1"/>
      <c r="H1499" s="1"/>
      <c r="I1499" s="1"/>
      <c r="J1499" s="1"/>
      <c r="K1499" s="1"/>
      <c r="L1499" s="1"/>
      <c r="M1499" s="1"/>
      <c r="N1499" s="1"/>
      <c r="O1499" s="1"/>
      <c r="P1499" s="1"/>
      <c r="Q1499" s="1"/>
      <c r="R1499" s="1"/>
      <c r="S1499" s="1"/>
      <c r="T1499" s="1"/>
      <c r="U1499" s="1"/>
    </row>
    <row r="1500" spans="1:21">
      <c r="A1500" s="1"/>
      <c r="B1500" s="1"/>
      <c r="C1500" s="1"/>
      <c r="D1500" s="1"/>
      <c r="E1500" s="1"/>
      <c r="F1500" s="1"/>
      <c r="G1500" s="1"/>
      <c r="H1500" s="1"/>
      <c r="I1500" s="1"/>
      <c r="J1500" s="1"/>
      <c r="K1500" s="1"/>
      <c r="L1500" s="1"/>
      <c r="M1500" s="1"/>
      <c r="N1500" s="1"/>
      <c r="O1500" s="1"/>
      <c r="P1500" s="1"/>
      <c r="Q1500" s="1"/>
      <c r="R1500" s="1"/>
      <c r="S1500" s="1"/>
      <c r="T1500" s="1"/>
      <c r="U1500" s="1"/>
    </row>
    <row r="1501" spans="1:21">
      <c r="A1501" s="1"/>
      <c r="B1501" s="1"/>
      <c r="C1501" s="1"/>
      <c r="D1501" s="1"/>
      <c r="E1501" s="1"/>
      <c r="F1501" s="1"/>
      <c r="G1501" s="1"/>
      <c r="H1501" s="1"/>
      <c r="I1501" s="1"/>
      <c r="J1501" s="1"/>
      <c r="K1501" s="1"/>
      <c r="L1501" s="1"/>
      <c r="M1501" s="1"/>
      <c r="N1501" s="1"/>
      <c r="O1501" s="1"/>
      <c r="P1501" s="1"/>
      <c r="Q1501" s="1"/>
      <c r="R1501" s="1"/>
      <c r="S1501" s="1"/>
      <c r="T1501" s="1"/>
      <c r="U1501" s="1"/>
    </row>
    <row r="1502" spans="1:21">
      <c r="A1502" s="1"/>
      <c r="B1502" s="1"/>
      <c r="C1502" s="1"/>
      <c r="D1502" s="1"/>
      <c r="E1502" s="1"/>
      <c r="F1502" s="1"/>
      <c r="G1502" s="1"/>
      <c r="H1502" s="1"/>
      <c r="I1502" s="1"/>
      <c r="J1502" s="1"/>
      <c r="K1502" s="1"/>
      <c r="L1502" s="1"/>
      <c r="M1502" s="1"/>
      <c r="N1502" s="1"/>
      <c r="O1502" s="1"/>
      <c r="P1502" s="1"/>
      <c r="Q1502" s="1"/>
      <c r="R1502" s="1"/>
      <c r="S1502" s="1"/>
      <c r="T1502" s="1"/>
      <c r="U1502" s="1"/>
    </row>
    <row r="1503" spans="1:21">
      <c r="A1503" s="1"/>
      <c r="B1503" s="1"/>
      <c r="C1503" s="1"/>
      <c r="D1503" s="1"/>
      <c r="E1503" s="1"/>
      <c r="F1503" s="1"/>
      <c r="G1503" s="1"/>
      <c r="H1503" s="1"/>
      <c r="I1503" s="1"/>
      <c r="J1503" s="1"/>
      <c r="K1503" s="1"/>
      <c r="L1503" s="1"/>
      <c r="M1503" s="1"/>
      <c r="N1503" s="1"/>
      <c r="O1503" s="1"/>
      <c r="P1503" s="1"/>
      <c r="Q1503" s="1"/>
      <c r="R1503" s="1"/>
      <c r="S1503" s="1"/>
      <c r="T1503" s="1"/>
      <c r="U1503" s="1"/>
    </row>
    <row r="1504" spans="1:21">
      <c r="A1504" s="1"/>
      <c r="B1504" s="1"/>
      <c r="C1504" s="1"/>
      <c r="D1504" s="1"/>
      <c r="E1504" s="1"/>
      <c r="F1504" s="1"/>
      <c r="G1504" s="1"/>
      <c r="H1504" s="1"/>
      <c r="I1504" s="1"/>
      <c r="J1504" s="1"/>
      <c r="K1504" s="1"/>
      <c r="L1504" s="1"/>
      <c r="M1504" s="1"/>
      <c r="N1504" s="1"/>
      <c r="O1504" s="1"/>
      <c r="P1504" s="1"/>
      <c r="Q1504" s="1"/>
      <c r="R1504" s="1"/>
      <c r="S1504" s="1"/>
      <c r="T1504" s="1"/>
      <c r="U1504" s="1"/>
    </row>
    <row r="1505" spans="1:21">
      <c r="A1505" s="1"/>
      <c r="B1505" s="1"/>
      <c r="C1505" s="1"/>
      <c r="D1505" s="1"/>
      <c r="E1505" s="1"/>
      <c r="F1505" s="1"/>
      <c r="G1505" s="1"/>
      <c r="H1505" s="1"/>
      <c r="I1505" s="1"/>
      <c r="J1505" s="1"/>
      <c r="K1505" s="1"/>
      <c r="L1505" s="1"/>
      <c r="M1505" s="1"/>
      <c r="N1505" s="1"/>
      <c r="O1505" s="1"/>
      <c r="P1505" s="1"/>
      <c r="Q1505" s="1"/>
      <c r="R1505" s="1"/>
      <c r="S1505" s="1"/>
      <c r="T1505" s="1"/>
      <c r="U1505" s="1"/>
    </row>
    <row r="1506" spans="1:21">
      <c r="A1506" s="1"/>
      <c r="B1506" s="1"/>
      <c r="C1506" s="1"/>
      <c r="D1506" s="1"/>
      <c r="E1506" s="1"/>
      <c r="F1506" s="1"/>
      <c r="G1506" s="1"/>
      <c r="H1506" s="1"/>
      <c r="I1506" s="1"/>
      <c r="J1506" s="1"/>
      <c r="K1506" s="1"/>
      <c r="L1506" s="1"/>
      <c r="M1506" s="1"/>
      <c r="N1506" s="1"/>
      <c r="O1506" s="1"/>
      <c r="P1506" s="1"/>
      <c r="Q1506" s="1"/>
      <c r="R1506" s="1"/>
      <c r="S1506" s="1"/>
      <c r="T1506" s="1"/>
      <c r="U1506" s="1"/>
    </row>
    <row r="1507" spans="1:21">
      <c r="A1507" s="1"/>
      <c r="B1507" s="1"/>
      <c r="C1507" s="1"/>
      <c r="D1507" s="1"/>
      <c r="E1507" s="1"/>
      <c r="F1507" s="1"/>
      <c r="G1507" s="1"/>
      <c r="H1507" s="1"/>
      <c r="I1507" s="1"/>
      <c r="J1507" s="1"/>
      <c r="K1507" s="1"/>
      <c r="L1507" s="1"/>
      <c r="M1507" s="1"/>
      <c r="N1507" s="1"/>
      <c r="O1507" s="1"/>
      <c r="P1507" s="1"/>
      <c r="Q1507" s="1"/>
      <c r="R1507" s="1"/>
      <c r="S1507" s="1"/>
      <c r="T1507" s="1"/>
      <c r="U1507" s="1"/>
    </row>
    <row r="1508" spans="1:21">
      <c r="A1508" s="1"/>
      <c r="B1508" s="1"/>
      <c r="C1508" s="1"/>
      <c r="D1508" s="1"/>
      <c r="E1508" s="1"/>
      <c r="F1508" s="1"/>
      <c r="G1508" s="1"/>
      <c r="H1508" s="1"/>
      <c r="I1508" s="1"/>
      <c r="J1508" s="1"/>
      <c r="K1508" s="1"/>
      <c r="L1508" s="1"/>
      <c r="M1508" s="1"/>
      <c r="N1508" s="1"/>
      <c r="O1508" s="1"/>
      <c r="P1508" s="1"/>
      <c r="Q1508" s="1"/>
      <c r="R1508" s="1"/>
      <c r="S1508" s="1"/>
      <c r="T1508" s="1"/>
      <c r="U1508" s="1"/>
    </row>
    <row r="1509" spans="1:21">
      <c r="A1509" s="1"/>
      <c r="B1509" s="1"/>
      <c r="C1509" s="1"/>
      <c r="D1509" s="1"/>
      <c r="E1509" s="1"/>
      <c r="F1509" s="1"/>
      <c r="G1509" s="1"/>
      <c r="H1509" s="1"/>
      <c r="I1509" s="1"/>
      <c r="J1509" s="1"/>
      <c r="K1509" s="1"/>
      <c r="L1509" s="1"/>
      <c r="M1509" s="1"/>
      <c r="N1509" s="1"/>
      <c r="O1509" s="1"/>
      <c r="P1509" s="1"/>
      <c r="Q1509" s="1"/>
      <c r="R1509" s="1"/>
      <c r="S1509" s="1"/>
      <c r="T1509" s="1"/>
      <c r="U1509" s="1"/>
    </row>
    <row r="1510" spans="1:21">
      <c r="A1510" s="1"/>
      <c r="B1510" s="1"/>
      <c r="C1510" s="1"/>
      <c r="D1510" s="1"/>
      <c r="E1510" s="1"/>
      <c r="F1510" s="1"/>
      <c r="G1510" s="1"/>
      <c r="H1510" s="1"/>
      <c r="I1510" s="1"/>
      <c r="J1510" s="1"/>
      <c r="K1510" s="1"/>
      <c r="L1510" s="1"/>
      <c r="M1510" s="1"/>
      <c r="N1510" s="1"/>
      <c r="O1510" s="1"/>
      <c r="P1510" s="1"/>
      <c r="Q1510" s="1"/>
      <c r="R1510" s="1"/>
      <c r="S1510" s="1"/>
      <c r="T1510" s="1"/>
      <c r="U1510" s="1"/>
    </row>
    <row r="1511" spans="1:21">
      <c r="A1511" s="1"/>
      <c r="B1511" s="1"/>
      <c r="C1511" s="1"/>
      <c r="D1511" s="1"/>
      <c r="E1511" s="1"/>
      <c r="F1511" s="1"/>
      <c r="G1511" s="1"/>
      <c r="H1511" s="1"/>
      <c r="I1511" s="1"/>
      <c r="J1511" s="1"/>
      <c r="K1511" s="1"/>
      <c r="L1511" s="1"/>
      <c r="M1511" s="1"/>
      <c r="N1511" s="1"/>
      <c r="O1511" s="1"/>
      <c r="P1511" s="1"/>
      <c r="Q1511" s="1"/>
      <c r="R1511" s="1"/>
      <c r="S1511" s="1"/>
      <c r="T1511" s="1"/>
      <c r="U1511" s="1"/>
    </row>
    <row r="1512" spans="1:21">
      <c r="A1512" s="1"/>
      <c r="B1512" s="1"/>
      <c r="C1512" s="1"/>
      <c r="D1512" s="1"/>
      <c r="E1512" s="1"/>
      <c r="F1512" s="1"/>
      <c r="G1512" s="1"/>
      <c r="H1512" s="1"/>
      <c r="I1512" s="1"/>
      <c r="J1512" s="1"/>
      <c r="K1512" s="1"/>
      <c r="L1512" s="1"/>
      <c r="M1512" s="1"/>
      <c r="N1512" s="1"/>
      <c r="O1512" s="1"/>
      <c r="P1512" s="1"/>
      <c r="Q1512" s="1"/>
      <c r="R1512" s="1"/>
      <c r="S1512" s="1"/>
      <c r="T1512" s="1"/>
      <c r="U1512" s="1"/>
    </row>
    <row r="1513" spans="1:21">
      <c r="A1513" s="1"/>
      <c r="B1513" s="1"/>
      <c r="C1513" s="1"/>
      <c r="D1513" s="1"/>
      <c r="E1513" s="1"/>
      <c r="F1513" s="1"/>
      <c r="G1513" s="1"/>
      <c r="H1513" s="1"/>
      <c r="I1513" s="1"/>
      <c r="J1513" s="1"/>
      <c r="K1513" s="1"/>
      <c r="L1513" s="1"/>
      <c r="M1513" s="1"/>
      <c r="N1513" s="1"/>
      <c r="O1513" s="1"/>
      <c r="P1513" s="1"/>
      <c r="Q1513" s="1"/>
      <c r="R1513" s="1"/>
      <c r="S1513" s="1"/>
      <c r="T1513" s="1"/>
      <c r="U1513" s="1"/>
    </row>
    <row r="1514" spans="1:21">
      <c r="A1514" s="1"/>
      <c r="B1514" s="1"/>
      <c r="C1514" s="1"/>
      <c r="D1514" s="1"/>
      <c r="E1514" s="1"/>
      <c r="F1514" s="1"/>
      <c r="G1514" s="1"/>
      <c r="H1514" s="1"/>
      <c r="I1514" s="1"/>
      <c r="J1514" s="1"/>
      <c r="K1514" s="1"/>
      <c r="L1514" s="1"/>
      <c r="M1514" s="1"/>
      <c r="N1514" s="1"/>
      <c r="O1514" s="1"/>
      <c r="P1514" s="1"/>
      <c r="Q1514" s="1"/>
      <c r="R1514" s="1"/>
      <c r="S1514" s="1"/>
      <c r="T1514" s="1"/>
      <c r="U1514" s="1"/>
    </row>
    <row r="1515" spans="1:21">
      <c r="A1515" s="1"/>
      <c r="B1515" s="1"/>
      <c r="C1515" s="1"/>
      <c r="D1515" s="1"/>
      <c r="E1515" s="1"/>
      <c r="F1515" s="1"/>
      <c r="G1515" s="1"/>
      <c r="H1515" s="1"/>
      <c r="I1515" s="1"/>
      <c r="J1515" s="1"/>
      <c r="K1515" s="1"/>
      <c r="L1515" s="1"/>
      <c r="M1515" s="1"/>
      <c r="N1515" s="1"/>
      <c r="O1515" s="1"/>
      <c r="P1515" s="1"/>
      <c r="Q1515" s="1"/>
      <c r="R1515" s="1"/>
      <c r="S1515" s="1"/>
      <c r="T1515" s="1"/>
      <c r="U1515" s="1"/>
    </row>
    <row r="1516" spans="1:21">
      <c r="A1516" s="1"/>
      <c r="B1516" s="1"/>
      <c r="C1516" s="1"/>
      <c r="D1516" s="1"/>
      <c r="E1516" s="1"/>
      <c r="F1516" s="1"/>
      <c r="G1516" s="1"/>
      <c r="H1516" s="1"/>
      <c r="I1516" s="1"/>
      <c r="J1516" s="1"/>
      <c r="K1516" s="1"/>
      <c r="L1516" s="1"/>
      <c r="M1516" s="1"/>
      <c r="N1516" s="1"/>
      <c r="O1516" s="1"/>
      <c r="P1516" s="1"/>
      <c r="Q1516" s="1"/>
      <c r="R1516" s="1"/>
      <c r="S1516" s="1"/>
      <c r="T1516" s="1"/>
      <c r="U1516" s="1"/>
    </row>
    <row r="1517" spans="1:21">
      <c r="A1517" s="1"/>
      <c r="B1517" s="1"/>
      <c r="C1517" s="1"/>
      <c r="D1517" s="1"/>
      <c r="E1517" s="1"/>
      <c r="F1517" s="1"/>
      <c r="G1517" s="1"/>
      <c r="H1517" s="1"/>
      <c r="I1517" s="1"/>
      <c r="J1517" s="1"/>
      <c r="K1517" s="1"/>
      <c r="L1517" s="1"/>
      <c r="M1517" s="1"/>
      <c r="N1517" s="1"/>
      <c r="O1517" s="1"/>
      <c r="P1517" s="1"/>
      <c r="Q1517" s="1"/>
      <c r="R1517" s="1"/>
      <c r="S1517" s="1"/>
      <c r="T1517" s="1"/>
      <c r="U1517" s="1"/>
    </row>
    <row r="1518" spans="1:21">
      <c r="A1518" s="1"/>
      <c r="B1518" s="1"/>
      <c r="C1518" s="1"/>
      <c r="D1518" s="1"/>
      <c r="E1518" s="1"/>
      <c r="F1518" s="1"/>
      <c r="G1518" s="1"/>
      <c r="H1518" s="1"/>
      <c r="I1518" s="1"/>
      <c r="J1518" s="1"/>
      <c r="K1518" s="1"/>
      <c r="L1518" s="1"/>
      <c r="M1518" s="1"/>
      <c r="N1518" s="1"/>
      <c r="O1518" s="1"/>
      <c r="P1518" s="1"/>
      <c r="Q1518" s="1"/>
      <c r="R1518" s="1"/>
      <c r="S1518" s="1"/>
      <c r="T1518" s="1"/>
      <c r="U1518" s="1"/>
    </row>
    <row r="1519" spans="1:21">
      <c r="A1519" s="1"/>
      <c r="B1519" s="1"/>
      <c r="C1519" s="1"/>
      <c r="D1519" s="1"/>
      <c r="E1519" s="1"/>
      <c r="F1519" s="1"/>
      <c r="G1519" s="1"/>
      <c r="H1519" s="1"/>
      <c r="I1519" s="1"/>
      <c r="J1519" s="1"/>
      <c r="K1519" s="1"/>
      <c r="L1519" s="1"/>
      <c r="M1519" s="1"/>
      <c r="N1519" s="1"/>
      <c r="O1519" s="1"/>
      <c r="P1519" s="1"/>
      <c r="Q1519" s="1"/>
      <c r="R1519" s="1"/>
      <c r="S1519" s="1"/>
      <c r="T1519" s="1"/>
      <c r="U1519" s="1"/>
    </row>
    <row r="1520" spans="1:21">
      <c r="A1520" s="1"/>
      <c r="B1520" s="1"/>
      <c r="C1520" s="1"/>
      <c r="D1520" s="1"/>
      <c r="E1520" s="1"/>
      <c r="F1520" s="1"/>
      <c r="G1520" s="1"/>
      <c r="H1520" s="1"/>
      <c r="I1520" s="1"/>
      <c r="J1520" s="1"/>
      <c r="K1520" s="1"/>
      <c r="L1520" s="1"/>
      <c r="M1520" s="1"/>
      <c r="N1520" s="1"/>
      <c r="O1520" s="1"/>
      <c r="P1520" s="1"/>
      <c r="Q1520" s="1"/>
      <c r="R1520" s="1"/>
      <c r="S1520" s="1"/>
      <c r="T1520" s="1"/>
      <c r="U1520" s="1"/>
    </row>
    <row r="1521" spans="1:21">
      <c r="A1521" s="1"/>
      <c r="B1521" s="1"/>
      <c r="C1521" s="1"/>
      <c r="D1521" s="1"/>
      <c r="E1521" s="1"/>
      <c r="F1521" s="1"/>
      <c r="G1521" s="1"/>
      <c r="H1521" s="1"/>
      <c r="I1521" s="1"/>
      <c r="J1521" s="1"/>
      <c r="K1521" s="1"/>
      <c r="L1521" s="1"/>
      <c r="M1521" s="1"/>
      <c r="N1521" s="1"/>
      <c r="O1521" s="1"/>
      <c r="P1521" s="1"/>
      <c r="Q1521" s="1"/>
      <c r="R1521" s="1"/>
      <c r="S1521" s="1"/>
      <c r="T1521" s="1"/>
      <c r="U1521" s="1"/>
    </row>
    <row r="1522" spans="1:21">
      <c r="A1522" s="1"/>
      <c r="B1522" s="1"/>
      <c r="C1522" s="1"/>
      <c r="D1522" s="1"/>
      <c r="E1522" s="1"/>
      <c r="F1522" s="1"/>
      <c r="G1522" s="1"/>
      <c r="H1522" s="1"/>
      <c r="I1522" s="1"/>
      <c r="J1522" s="1"/>
      <c r="K1522" s="1"/>
      <c r="L1522" s="1"/>
      <c r="M1522" s="1"/>
      <c r="N1522" s="1"/>
      <c r="O1522" s="1"/>
      <c r="P1522" s="1"/>
      <c r="Q1522" s="1"/>
      <c r="R1522" s="1"/>
      <c r="S1522" s="1"/>
      <c r="T1522" s="1"/>
      <c r="U1522" s="1"/>
    </row>
    <row r="1523" spans="1:21">
      <c r="A1523" s="1"/>
      <c r="B1523" s="1"/>
      <c r="C1523" s="1"/>
      <c r="D1523" s="1"/>
      <c r="E1523" s="1"/>
      <c r="F1523" s="1"/>
      <c r="G1523" s="1"/>
      <c r="H1523" s="1"/>
      <c r="I1523" s="1"/>
      <c r="J1523" s="1"/>
      <c r="K1523" s="1"/>
      <c r="L1523" s="1"/>
      <c r="M1523" s="1"/>
      <c r="N1523" s="1"/>
      <c r="O1523" s="1"/>
      <c r="P1523" s="1"/>
      <c r="Q1523" s="1"/>
      <c r="R1523" s="1"/>
      <c r="S1523" s="1"/>
      <c r="T1523" s="1"/>
      <c r="U1523" s="1"/>
    </row>
    <row r="1524" spans="1:21">
      <c r="A1524" s="1"/>
      <c r="B1524" s="1"/>
      <c r="C1524" s="1"/>
      <c r="D1524" s="1"/>
      <c r="E1524" s="1"/>
      <c r="F1524" s="1"/>
      <c r="G1524" s="1"/>
      <c r="H1524" s="1"/>
      <c r="I1524" s="1"/>
      <c r="J1524" s="1"/>
      <c r="K1524" s="1"/>
      <c r="L1524" s="1"/>
      <c r="M1524" s="1"/>
      <c r="N1524" s="1"/>
      <c r="O1524" s="1"/>
      <c r="P1524" s="1"/>
      <c r="Q1524" s="1"/>
      <c r="R1524" s="1"/>
      <c r="S1524" s="1"/>
      <c r="T1524" s="1"/>
      <c r="U1524" s="1"/>
    </row>
    <row r="1525" spans="1:21">
      <c r="A1525" s="1"/>
      <c r="B1525" s="1"/>
      <c r="C1525" s="1"/>
      <c r="D1525" s="1"/>
      <c r="E1525" s="1"/>
      <c r="F1525" s="1"/>
      <c r="G1525" s="1"/>
      <c r="H1525" s="1"/>
      <c r="I1525" s="1"/>
      <c r="J1525" s="1"/>
      <c r="K1525" s="1"/>
      <c r="L1525" s="1"/>
      <c r="M1525" s="1"/>
      <c r="N1525" s="1"/>
      <c r="O1525" s="1"/>
      <c r="P1525" s="1"/>
      <c r="Q1525" s="1"/>
      <c r="R1525" s="1"/>
      <c r="S1525" s="1"/>
      <c r="T1525" s="1"/>
      <c r="U1525" s="1"/>
    </row>
    <row r="1526" spans="1:21">
      <c r="A1526" s="1"/>
      <c r="B1526" s="1"/>
      <c r="C1526" s="1"/>
      <c r="D1526" s="1"/>
      <c r="E1526" s="1"/>
      <c r="F1526" s="1"/>
      <c r="G1526" s="1"/>
      <c r="H1526" s="1"/>
      <c r="I1526" s="1"/>
      <c r="J1526" s="1"/>
      <c r="K1526" s="1"/>
      <c r="L1526" s="1"/>
      <c r="M1526" s="1"/>
      <c r="N1526" s="1"/>
      <c r="O1526" s="1"/>
      <c r="P1526" s="1"/>
      <c r="Q1526" s="1"/>
      <c r="R1526" s="1"/>
      <c r="S1526" s="1"/>
      <c r="T1526" s="1"/>
      <c r="U1526" s="1"/>
    </row>
    <row r="1527" spans="1:21">
      <c r="A1527" s="1"/>
      <c r="B1527" s="1"/>
      <c r="C1527" s="1"/>
      <c r="D1527" s="1"/>
      <c r="E1527" s="1"/>
      <c r="F1527" s="1"/>
      <c r="G1527" s="1"/>
      <c r="H1527" s="1"/>
      <c r="I1527" s="1"/>
      <c r="J1527" s="1"/>
      <c r="K1527" s="1"/>
      <c r="L1527" s="1"/>
      <c r="M1527" s="1"/>
      <c r="N1527" s="1"/>
      <c r="O1527" s="1"/>
      <c r="P1527" s="1"/>
      <c r="Q1527" s="1"/>
      <c r="R1527" s="1"/>
      <c r="S1527" s="1"/>
      <c r="T1527" s="1"/>
      <c r="U1527" s="1"/>
    </row>
    <row r="1528" spans="1:21">
      <c r="A1528" s="1"/>
      <c r="B1528" s="1"/>
      <c r="C1528" s="1"/>
      <c r="D1528" s="1"/>
      <c r="E1528" s="1"/>
      <c r="F1528" s="1"/>
      <c r="G1528" s="1"/>
      <c r="H1528" s="1"/>
      <c r="I1528" s="1"/>
      <c r="J1528" s="1"/>
      <c r="K1528" s="1"/>
      <c r="L1528" s="1"/>
      <c r="M1528" s="1"/>
      <c r="N1528" s="1"/>
      <c r="O1528" s="1"/>
      <c r="P1528" s="1"/>
      <c r="Q1528" s="1"/>
      <c r="R1528" s="1"/>
      <c r="S1528" s="1"/>
      <c r="T1528" s="1"/>
      <c r="U1528" s="1"/>
    </row>
    <row r="1529" spans="1:21">
      <c r="A1529" s="1"/>
      <c r="B1529" s="1"/>
      <c r="C1529" s="1"/>
      <c r="D1529" s="1"/>
      <c r="E1529" s="1"/>
      <c r="F1529" s="1"/>
      <c r="G1529" s="1"/>
      <c r="H1529" s="1"/>
      <c r="I1529" s="1"/>
      <c r="J1529" s="1"/>
      <c r="K1529" s="1"/>
      <c r="L1529" s="1"/>
      <c r="M1529" s="1"/>
      <c r="N1529" s="1"/>
      <c r="O1529" s="1"/>
      <c r="P1529" s="1"/>
      <c r="Q1529" s="1"/>
      <c r="R1529" s="1"/>
      <c r="S1529" s="1"/>
      <c r="T1529" s="1"/>
      <c r="U1529" s="1"/>
    </row>
    <row r="1530" spans="1:21">
      <c r="A1530" s="1"/>
      <c r="B1530" s="1"/>
      <c r="C1530" s="1"/>
      <c r="D1530" s="1"/>
      <c r="E1530" s="1"/>
      <c r="F1530" s="1"/>
      <c r="G1530" s="1"/>
      <c r="H1530" s="1"/>
      <c r="I1530" s="1"/>
      <c r="J1530" s="1"/>
      <c r="K1530" s="1"/>
      <c r="L1530" s="1"/>
      <c r="M1530" s="1"/>
      <c r="N1530" s="1"/>
      <c r="O1530" s="1"/>
      <c r="P1530" s="1"/>
      <c r="Q1530" s="1"/>
      <c r="R1530" s="1"/>
      <c r="S1530" s="1"/>
      <c r="T1530" s="1"/>
      <c r="U1530" s="1"/>
    </row>
    <row r="1531" spans="1:21">
      <c r="A1531" s="1"/>
      <c r="B1531" s="1"/>
      <c r="C1531" s="1"/>
      <c r="D1531" s="1"/>
      <c r="E1531" s="1"/>
      <c r="F1531" s="1"/>
      <c r="G1531" s="1"/>
      <c r="H1531" s="1"/>
      <c r="I1531" s="1"/>
      <c r="J1531" s="1"/>
      <c r="K1531" s="1"/>
      <c r="L1531" s="1"/>
      <c r="M1531" s="1"/>
      <c r="N1531" s="1"/>
      <c r="O1531" s="1"/>
      <c r="P1531" s="1"/>
      <c r="Q1531" s="1"/>
      <c r="R1531" s="1"/>
      <c r="S1531" s="1"/>
      <c r="T1531" s="1"/>
      <c r="U1531" s="1"/>
    </row>
    <row r="1532" spans="1:21">
      <c r="A1532" s="1"/>
      <c r="B1532" s="1"/>
      <c r="C1532" s="1"/>
      <c r="D1532" s="1"/>
      <c r="E1532" s="1"/>
      <c r="F1532" s="1"/>
      <c r="G1532" s="1"/>
      <c r="H1532" s="1"/>
      <c r="I1532" s="1"/>
      <c r="J1532" s="1"/>
      <c r="K1532" s="1"/>
      <c r="L1532" s="1"/>
      <c r="M1532" s="1"/>
      <c r="N1532" s="1"/>
      <c r="O1532" s="1"/>
      <c r="P1532" s="1"/>
      <c r="Q1532" s="1"/>
      <c r="R1532" s="1"/>
      <c r="S1532" s="1"/>
      <c r="T1532" s="1"/>
      <c r="U1532" s="1"/>
    </row>
    <row r="1533" spans="1:21">
      <c r="A1533" s="1"/>
      <c r="B1533" s="1"/>
      <c r="C1533" s="1"/>
      <c r="D1533" s="1"/>
      <c r="E1533" s="1"/>
      <c r="F1533" s="1"/>
      <c r="G1533" s="1"/>
      <c r="H1533" s="1"/>
      <c r="I1533" s="1"/>
      <c r="J1533" s="1"/>
      <c r="K1533" s="1"/>
      <c r="L1533" s="1"/>
      <c r="M1533" s="1"/>
      <c r="N1533" s="1"/>
      <c r="O1533" s="1"/>
      <c r="P1533" s="1"/>
      <c r="Q1533" s="1"/>
      <c r="R1533" s="1"/>
      <c r="S1533" s="1"/>
      <c r="T1533" s="1"/>
      <c r="U1533" s="1"/>
    </row>
    <row r="1534" spans="1:21">
      <c r="A1534" s="1"/>
      <c r="B1534" s="1"/>
      <c r="C1534" s="1"/>
      <c r="D1534" s="1"/>
      <c r="E1534" s="1"/>
      <c r="F1534" s="1"/>
      <c r="G1534" s="1"/>
      <c r="H1534" s="1"/>
      <c r="I1534" s="1"/>
      <c r="J1534" s="1"/>
      <c r="K1534" s="1"/>
      <c r="L1534" s="1"/>
      <c r="M1534" s="1"/>
      <c r="N1534" s="1"/>
      <c r="O1534" s="1"/>
      <c r="P1534" s="1"/>
      <c r="Q1534" s="1"/>
      <c r="R1534" s="1"/>
      <c r="S1534" s="1"/>
      <c r="T1534" s="1"/>
      <c r="U1534" s="1"/>
    </row>
    <row r="1535" spans="1:21">
      <c r="A1535" s="1"/>
      <c r="B1535" s="1"/>
      <c r="C1535" s="1"/>
      <c r="D1535" s="1"/>
      <c r="E1535" s="1"/>
      <c r="F1535" s="1"/>
      <c r="G1535" s="1"/>
      <c r="H1535" s="1"/>
      <c r="I1535" s="1"/>
      <c r="J1535" s="1"/>
      <c r="K1535" s="1"/>
      <c r="L1535" s="1"/>
      <c r="M1535" s="1"/>
      <c r="N1535" s="1"/>
      <c r="O1535" s="1"/>
      <c r="P1535" s="1"/>
      <c r="Q1535" s="1"/>
      <c r="R1535" s="1"/>
      <c r="S1535" s="1"/>
      <c r="T1535" s="1"/>
      <c r="U1535" s="1"/>
    </row>
    <row r="1536" spans="1:21">
      <c r="A1536" s="1"/>
      <c r="B1536" s="1"/>
      <c r="C1536" s="1"/>
      <c r="D1536" s="1"/>
      <c r="E1536" s="1"/>
      <c r="F1536" s="1"/>
      <c r="G1536" s="1"/>
      <c r="H1536" s="1"/>
      <c r="I1536" s="1"/>
      <c r="J1536" s="1"/>
      <c r="K1536" s="1"/>
      <c r="L1536" s="1"/>
      <c r="M1536" s="1"/>
      <c r="N1536" s="1"/>
      <c r="O1536" s="1"/>
      <c r="P1536" s="1"/>
      <c r="Q1536" s="1"/>
      <c r="R1536" s="1"/>
      <c r="S1536" s="1"/>
      <c r="T1536" s="1"/>
      <c r="U1536" s="1"/>
    </row>
    <row r="1537" spans="1:21">
      <c r="A1537" s="1"/>
      <c r="B1537" s="1"/>
      <c r="C1537" s="1"/>
      <c r="D1537" s="1"/>
      <c r="E1537" s="1"/>
      <c r="F1537" s="1"/>
      <c r="G1537" s="1"/>
      <c r="H1537" s="1"/>
      <c r="I1537" s="1"/>
      <c r="J1537" s="1"/>
      <c r="K1537" s="1"/>
      <c r="L1537" s="1"/>
      <c r="M1537" s="1"/>
      <c r="N1537" s="1"/>
      <c r="O1537" s="1"/>
      <c r="P1537" s="1"/>
      <c r="Q1537" s="1"/>
      <c r="R1537" s="1"/>
      <c r="S1537" s="1"/>
      <c r="T1537" s="1"/>
      <c r="U1537" s="1"/>
    </row>
    <row r="1538" spans="1:21">
      <c r="A1538" s="1"/>
      <c r="B1538" s="1"/>
      <c r="C1538" s="1"/>
      <c r="D1538" s="1"/>
      <c r="E1538" s="1"/>
      <c r="F1538" s="1"/>
      <c r="G1538" s="1"/>
      <c r="H1538" s="1"/>
      <c r="I1538" s="1"/>
      <c r="J1538" s="1"/>
      <c r="K1538" s="1"/>
      <c r="L1538" s="1"/>
      <c r="M1538" s="1"/>
      <c r="N1538" s="1"/>
      <c r="O1538" s="1"/>
      <c r="P1538" s="1"/>
      <c r="Q1538" s="1"/>
      <c r="R1538" s="1"/>
      <c r="S1538" s="1"/>
      <c r="T1538" s="1"/>
      <c r="U1538" s="1"/>
    </row>
    <row r="1539" spans="1:21">
      <c r="A1539" s="1"/>
      <c r="B1539" s="1"/>
      <c r="C1539" s="1"/>
      <c r="D1539" s="1"/>
      <c r="E1539" s="1"/>
      <c r="F1539" s="1"/>
      <c r="G1539" s="1"/>
      <c r="H1539" s="1"/>
      <c r="I1539" s="1"/>
      <c r="J1539" s="1"/>
      <c r="K1539" s="1"/>
      <c r="L1539" s="1"/>
      <c r="M1539" s="1"/>
      <c r="N1539" s="1"/>
      <c r="O1539" s="1"/>
      <c r="P1539" s="1"/>
      <c r="Q1539" s="1"/>
      <c r="R1539" s="1"/>
      <c r="S1539" s="1"/>
      <c r="T1539" s="1"/>
      <c r="U1539" s="1"/>
    </row>
    <row r="1540" spans="1:21">
      <c r="A1540" s="1"/>
      <c r="B1540" s="1"/>
      <c r="C1540" s="1"/>
      <c r="D1540" s="1"/>
      <c r="E1540" s="1"/>
      <c r="F1540" s="1"/>
      <c r="G1540" s="1"/>
      <c r="H1540" s="1"/>
      <c r="I1540" s="1"/>
      <c r="J1540" s="1"/>
      <c r="K1540" s="1"/>
      <c r="L1540" s="1"/>
      <c r="M1540" s="1"/>
      <c r="N1540" s="1"/>
      <c r="O1540" s="1"/>
      <c r="P1540" s="1"/>
      <c r="Q1540" s="1"/>
      <c r="R1540" s="1"/>
      <c r="S1540" s="1"/>
      <c r="T1540" s="1"/>
      <c r="U1540" s="1"/>
    </row>
    <row r="1541" spans="1:21">
      <c r="A1541" s="1"/>
      <c r="B1541" s="1"/>
      <c r="C1541" s="1"/>
      <c r="D1541" s="1"/>
      <c r="E1541" s="1"/>
      <c r="F1541" s="1"/>
      <c r="G1541" s="1"/>
      <c r="H1541" s="1"/>
      <c r="I1541" s="1"/>
      <c r="J1541" s="1"/>
      <c r="K1541" s="1"/>
      <c r="L1541" s="1"/>
      <c r="M1541" s="1"/>
      <c r="N1541" s="1"/>
      <c r="O1541" s="1"/>
      <c r="P1541" s="1"/>
      <c r="Q1541" s="1"/>
      <c r="R1541" s="1"/>
      <c r="S1541" s="1"/>
      <c r="T1541" s="1"/>
      <c r="U1541" s="1"/>
    </row>
    <row r="1542" spans="1:21">
      <c r="A1542" s="1"/>
      <c r="B1542" s="1"/>
      <c r="C1542" s="1"/>
      <c r="D1542" s="1"/>
      <c r="E1542" s="1"/>
      <c r="F1542" s="1"/>
      <c r="G1542" s="1"/>
      <c r="H1542" s="1"/>
      <c r="I1542" s="1"/>
      <c r="J1542" s="1"/>
      <c r="K1542" s="1"/>
      <c r="L1542" s="1"/>
      <c r="M1542" s="1"/>
      <c r="N1542" s="1"/>
      <c r="O1542" s="1"/>
      <c r="P1542" s="1"/>
      <c r="Q1542" s="1"/>
      <c r="R1542" s="1"/>
      <c r="S1542" s="1"/>
      <c r="T1542" s="1"/>
      <c r="U1542" s="1"/>
    </row>
    <row r="1543" spans="1:21">
      <c r="A1543" s="1"/>
      <c r="B1543" s="1"/>
      <c r="C1543" s="1"/>
      <c r="D1543" s="1"/>
      <c r="E1543" s="1"/>
      <c r="F1543" s="1"/>
      <c r="G1543" s="1"/>
      <c r="H1543" s="1"/>
      <c r="I1543" s="1"/>
      <c r="J1543" s="1"/>
      <c r="K1543" s="1"/>
      <c r="L1543" s="1"/>
      <c r="M1543" s="1"/>
      <c r="N1543" s="1"/>
      <c r="O1543" s="1"/>
      <c r="P1543" s="1"/>
      <c r="Q1543" s="1"/>
      <c r="R1543" s="1"/>
      <c r="S1543" s="1"/>
      <c r="T1543" s="1"/>
      <c r="U1543" s="1"/>
    </row>
    <row r="1544" spans="1:21">
      <c r="A1544" s="1"/>
      <c r="B1544" s="1"/>
      <c r="C1544" s="1"/>
      <c r="D1544" s="1"/>
      <c r="E1544" s="1"/>
      <c r="F1544" s="1"/>
      <c r="G1544" s="1"/>
      <c r="H1544" s="1"/>
      <c r="I1544" s="1"/>
      <c r="J1544" s="1"/>
      <c r="K1544" s="1"/>
      <c r="L1544" s="1"/>
      <c r="M1544" s="1"/>
      <c r="N1544" s="1"/>
      <c r="O1544" s="1"/>
      <c r="P1544" s="1"/>
      <c r="Q1544" s="1"/>
      <c r="R1544" s="1"/>
      <c r="S1544" s="1"/>
      <c r="T1544" s="1"/>
      <c r="U1544" s="1"/>
    </row>
    <row r="1545" spans="1:21">
      <c r="A1545" s="1"/>
      <c r="B1545" s="1"/>
      <c r="C1545" s="1"/>
      <c r="D1545" s="1"/>
      <c r="E1545" s="1"/>
      <c r="F1545" s="1"/>
      <c r="G1545" s="1"/>
      <c r="H1545" s="1"/>
      <c r="I1545" s="1"/>
      <c r="J1545" s="1"/>
      <c r="K1545" s="1"/>
      <c r="L1545" s="1"/>
      <c r="M1545" s="1"/>
      <c r="N1545" s="1"/>
      <c r="O1545" s="1"/>
      <c r="P1545" s="1"/>
      <c r="Q1545" s="1"/>
      <c r="R1545" s="1"/>
      <c r="S1545" s="1"/>
      <c r="T1545" s="1"/>
      <c r="U1545" s="1"/>
    </row>
    <row r="1546" spans="1:21">
      <c r="A1546" s="1"/>
      <c r="B1546" s="1"/>
      <c r="C1546" s="1"/>
      <c r="D1546" s="1"/>
      <c r="E1546" s="1"/>
      <c r="F1546" s="1"/>
      <c r="G1546" s="1"/>
      <c r="H1546" s="1"/>
      <c r="I1546" s="1"/>
      <c r="J1546" s="1"/>
      <c r="K1546" s="1"/>
      <c r="L1546" s="1"/>
      <c r="M1546" s="1"/>
      <c r="N1546" s="1"/>
      <c r="O1546" s="1"/>
      <c r="P1546" s="1"/>
      <c r="Q1546" s="1"/>
      <c r="R1546" s="1"/>
      <c r="S1546" s="1"/>
      <c r="T1546" s="1"/>
      <c r="U1546" s="1"/>
    </row>
    <row r="1547" spans="1:21">
      <c r="A1547" s="1"/>
      <c r="B1547" s="1"/>
      <c r="C1547" s="1"/>
      <c r="D1547" s="1"/>
      <c r="E1547" s="1"/>
      <c r="F1547" s="1"/>
      <c r="G1547" s="1"/>
      <c r="H1547" s="1"/>
      <c r="I1547" s="1"/>
      <c r="J1547" s="1"/>
      <c r="K1547" s="1"/>
      <c r="L1547" s="1"/>
      <c r="M1547" s="1"/>
      <c r="N1547" s="1"/>
      <c r="O1547" s="1"/>
      <c r="P1547" s="1"/>
      <c r="Q1547" s="1"/>
      <c r="R1547" s="1"/>
      <c r="S1547" s="1"/>
      <c r="T1547" s="1"/>
      <c r="U1547" s="1"/>
    </row>
    <row r="1548" spans="1:21">
      <c r="A1548" s="1"/>
      <c r="B1548" s="1"/>
      <c r="C1548" s="1"/>
      <c r="D1548" s="1"/>
      <c r="E1548" s="1"/>
      <c r="F1548" s="1"/>
      <c r="G1548" s="1"/>
      <c r="H1548" s="1"/>
      <c r="I1548" s="1"/>
      <c r="J1548" s="1"/>
      <c r="K1548" s="1"/>
      <c r="L1548" s="1"/>
      <c r="M1548" s="1"/>
      <c r="N1548" s="1"/>
      <c r="O1548" s="1"/>
      <c r="P1548" s="1"/>
      <c r="Q1548" s="1"/>
      <c r="R1548" s="1"/>
      <c r="S1548" s="1"/>
      <c r="T1548" s="1"/>
      <c r="U1548" s="1"/>
    </row>
    <row r="1549" spans="1:21">
      <c r="A1549" s="1"/>
      <c r="B1549" s="1"/>
      <c r="C1549" s="1"/>
      <c r="D1549" s="1"/>
      <c r="E1549" s="1"/>
      <c r="F1549" s="1"/>
      <c r="G1549" s="1"/>
      <c r="H1549" s="1"/>
      <c r="I1549" s="1"/>
      <c r="J1549" s="1"/>
      <c r="K1549" s="1"/>
      <c r="L1549" s="1"/>
      <c r="M1549" s="1"/>
      <c r="N1549" s="1"/>
      <c r="O1549" s="1"/>
      <c r="P1549" s="1"/>
      <c r="Q1549" s="1"/>
      <c r="R1549" s="1"/>
      <c r="S1549" s="1"/>
      <c r="T1549" s="1"/>
      <c r="U1549" s="1"/>
    </row>
    <row r="1550" spans="1:21">
      <c r="A1550" s="1"/>
      <c r="B1550" s="1"/>
      <c r="C1550" s="1"/>
      <c r="D1550" s="1"/>
      <c r="E1550" s="1"/>
      <c r="F1550" s="1"/>
      <c r="G1550" s="1"/>
      <c r="H1550" s="1"/>
      <c r="I1550" s="1"/>
      <c r="J1550" s="1"/>
      <c r="K1550" s="1"/>
      <c r="L1550" s="1"/>
      <c r="M1550" s="1"/>
      <c r="N1550" s="1"/>
      <c r="O1550" s="1"/>
      <c r="P1550" s="1"/>
      <c r="Q1550" s="1"/>
      <c r="R1550" s="1"/>
      <c r="S1550" s="1"/>
      <c r="T1550" s="1"/>
      <c r="U1550" s="1"/>
    </row>
    <row r="1551" spans="1:21">
      <c r="A1551" s="1"/>
      <c r="B1551" s="1"/>
      <c r="C1551" s="1"/>
      <c r="D1551" s="1"/>
      <c r="E1551" s="1"/>
      <c r="F1551" s="1"/>
      <c r="G1551" s="1"/>
      <c r="H1551" s="1"/>
      <c r="I1551" s="1"/>
      <c r="J1551" s="1"/>
      <c r="K1551" s="1"/>
      <c r="L1551" s="1"/>
      <c r="M1551" s="1"/>
      <c r="N1551" s="1"/>
      <c r="O1551" s="1"/>
      <c r="P1551" s="1"/>
      <c r="Q1551" s="1"/>
      <c r="R1551" s="1"/>
      <c r="S1551" s="1"/>
      <c r="T1551" s="1"/>
      <c r="U1551" s="1"/>
    </row>
    <row r="1552" spans="1:21">
      <c r="A1552" s="1"/>
      <c r="B1552" s="1"/>
      <c r="C1552" s="1"/>
      <c r="D1552" s="1"/>
      <c r="E1552" s="1"/>
      <c r="F1552" s="1"/>
      <c r="G1552" s="1"/>
      <c r="H1552" s="1"/>
      <c r="I1552" s="1"/>
      <c r="J1552" s="1"/>
      <c r="K1552" s="1"/>
      <c r="L1552" s="1"/>
      <c r="M1552" s="1"/>
      <c r="N1552" s="1"/>
      <c r="O1552" s="1"/>
      <c r="P1552" s="1"/>
      <c r="Q1552" s="1"/>
      <c r="R1552" s="1"/>
      <c r="S1552" s="1"/>
      <c r="T1552" s="1"/>
      <c r="U1552" s="1"/>
    </row>
    <row r="1553" spans="1:21">
      <c r="A1553" s="1"/>
      <c r="B1553" s="1"/>
      <c r="C1553" s="1"/>
      <c r="D1553" s="1"/>
      <c r="E1553" s="1"/>
      <c r="F1553" s="1"/>
      <c r="G1553" s="1"/>
      <c r="H1553" s="1"/>
      <c r="I1553" s="1"/>
      <c r="J1553" s="1"/>
      <c r="K1553" s="1"/>
      <c r="L1553" s="1"/>
      <c r="M1553" s="1"/>
      <c r="N1553" s="1"/>
      <c r="O1553" s="1"/>
      <c r="P1553" s="1"/>
      <c r="Q1553" s="1"/>
      <c r="R1553" s="1"/>
      <c r="S1553" s="1"/>
      <c r="T1553" s="1"/>
      <c r="U1553" s="1"/>
    </row>
    <row r="1554" spans="1:21">
      <c r="A1554" s="1"/>
      <c r="B1554" s="1"/>
      <c r="C1554" s="1"/>
      <c r="D1554" s="1"/>
      <c r="E1554" s="1"/>
      <c r="F1554" s="1"/>
      <c r="G1554" s="1"/>
      <c r="H1554" s="1"/>
      <c r="I1554" s="1"/>
      <c r="J1554" s="1"/>
      <c r="K1554" s="1"/>
      <c r="L1554" s="1"/>
      <c r="M1554" s="1"/>
      <c r="N1554" s="1"/>
      <c r="O1554" s="1"/>
      <c r="P1554" s="1"/>
      <c r="Q1554" s="1"/>
      <c r="R1554" s="1"/>
      <c r="S1554" s="1"/>
      <c r="T1554" s="1"/>
      <c r="U1554" s="1"/>
    </row>
    <row r="1555" spans="1:21">
      <c r="A1555" s="1"/>
      <c r="B1555" s="1"/>
      <c r="C1555" s="1"/>
      <c r="D1555" s="1"/>
      <c r="E1555" s="1"/>
      <c r="F1555" s="1"/>
      <c r="G1555" s="1"/>
      <c r="H1555" s="1"/>
      <c r="I1555" s="1"/>
      <c r="J1555" s="1"/>
      <c r="K1555" s="1"/>
      <c r="L1555" s="1"/>
      <c r="M1555" s="1"/>
      <c r="N1555" s="1"/>
      <c r="O1555" s="1"/>
      <c r="P1555" s="1"/>
      <c r="Q1555" s="1"/>
      <c r="R1555" s="1"/>
      <c r="S1555" s="1"/>
      <c r="T1555" s="1"/>
      <c r="U1555" s="1"/>
    </row>
    <row r="1556" spans="1:21">
      <c r="A1556" s="1"/>
      <c r="B1556" s="1"/>
      <c r="C1556" s="1"/>
      <c r="D1556" s="1"/>
      <c r="E1556" s="1"/>
      <c r="F1556" s="1"/>
      <c r="G1556" s="1"/>
      <c r="H1556" s="1"/>
      <c r="I1556" s="1"/>
      <c r="J1556" s="1"/>
      <c r="K1556" s="1"/>
      <c r="L1556" s="1"/>
      <c r="M1556" s="1"/>
      <c r="N1556" s="1"/>
      <c r="O1556" s="1"/>
      <c r="P1556" s="1"/>
      <c r="Q1556" s="1"/>
      <c r="R1556" s="1"/>
      <c r="S1556" s="1"/>
      <c r="T1556" s="1"/>
      <c r="U1556" s="1"/>
    </row>
    <row r="1557" spans="1:21">
      <c r="A1557" s="1"/>
      <c r="B1557" s="1"/>
      <c r="C1557" s="1"/>
      <c r="D1557" s="1"/>
      <c r="E1557" s="1"/>
      <c r="F1557" s="1"/>
      <c r="G1557" s="1"/>
      <c r="H1557" s="1"/>
      <c r="I1557" s="1"/>
      <c r="J1557" s="1"/>
      <c r="K1557" s="1"/>
      <c r="L1557" s="1"/>
      <c r="M1557" s="1"/>
      <c r="N1557" s="1"/>
      <c r="O1557" s="1"/>
      <c r="P1557" s="1"/>
      <c r="Q1557" s="1"/>
      <c r="R1557" s="1"/>
      <c r="S1557" s="1"/>
      <c r="T1557" s="1"/>
      <c r="U1557" s="1"/>
    </row>
    <row r="1558" spans="1:21">
      <c r="A1558" s="1"/>
      <c r="B1558" s="1"/>
      <c r="C1558" s="1"/>
      <c r="D1558" s="1"/>
      <c r="E1558" s="1"/>
      <c r="F1558" s="1"/>
      <c r="G1558" s="1"/>
      <c r="H1558" s="1"/>
      <c r="I1558" s="1"/>
      <c r="J1558" s="1"/>
      <c r="K1558" s="1"/>
      <c r="L1558" s="1"/>
      <c r="M1558" s="1"/>
      <c r="N1558" s="1"/>
      <c r="O1558" s="1"/>
      <c r="P1558" s="1"/>
      <c r="Q1558" s="1"/>
      <c r="R1558" s="1"/>
      <c r="S1558" s="1"/>
      <c r="T1558" s="1"/>
      <c r="U1558" s="1"/>
    </row>
    <row r="1559" spans="1:21">
      <c r="A1559" s="1"/>
      <c r="B1559" s="1"/>
      <c r="C1559" s="1"/>
      <c r="D1559" s="1"/>
      <c r="E1559" s="1"/>
      <c r="F1559" s="1"/>
      <c r="G1559" s="1"/>
      <c r="H1559" s="1"/>
      <c r="I1559" s="1"/>
      <c r="J1559" s="1"/>
      <c r="K1559" s="1"/>
      <c r="L1559" s="1"/>
      <c r="M1559" s="1"/>
      <c r="N1559" s="1"/>
      <c r="O1559" s="1"/>
      <c r="P1559" s="1"/>
      <c r="Q1559" s="1"/>
      <c r="R1559" s="1"/>
      <c r="S1559" s="1"/>
      <c r="T1559" s="1"/>
      <c r="U1559" s="1"/>
    </row>
    <row r="1560" spans="1:21">
      <c r="A1560" s="1"/>
      <c r="B1560" s="1"/>
      <c r="C1560" s="1"/>
      <c r="D1560" s="1"/>
      <c r="E1560" s="1"/>
      <c r="F1560" s="1"/>
      <c r="G1560" s="1"/>
      <c r="H1560" s="1"/>
      <c r="I1560" s="1"/>
      <c r="J1560" s="1"/>
      <c r="K1560" s="1"/>
      <c r="L1560" s="1"/>
      <c r="M1560" s="1"/>
      <c r="N1560" s="1"/>
      <c r="O1560" s="1"/>
      <c r="P1560" s="1"/>
      <c r="Q1560" s="1"/>
      <c r="R1560" s="1"/>
      <c r="S1560" s="1"/>
      <c r="T1560" s="1"/>
      <c r="U1560" s="1"/>
    </row>
    <row r="1561" spans="1:21">
      <c r="A1561" s="1"/>
      <c r="B1561" s="1"/>
      <c r="C1561" s="1"/>
      <c r="D1561" s="1"/>
      <c r="E1561" s="1"/>
      <c r="F1561" s="1"/>
      <c r="G1561" s="1"/>
      <c r="H1561" s="1"/>
      <c r="I1561" s="1"/>
      <c r="J1561" s="1"/>
      <c r="K1561" s="1"/>
      <c r="L1561" s="1"/>
      <c r="M1561" s="1"/>
      <c r="N1561" s="1"/>
      <c r="O1561" s="1"/>
      <c r="P1561" s="1"/>
      <c r="Q1561" s="1"/>
      <c r="R1561" s="1"/>
      <c r="S1561" s="1"/>
      <c r="T1561" s="1"/>
      <c r="U1561" s="1"/>
    </row>
    <row r="1562" spans="1:21">
      <c r="A1562" s="1"/>
      <c r="B1562" s="1"/>
      <c r="C1562" s="1"/>
      <c r="D1562" s="1"/>
      <c r="E1562" s="1"/>
      <c r="F1562" s="1"/>
      <c r="G1562" s="1"/>
      <c r="H1562" s="1"/>
      <c r="I1562" s="1"/>
      <c r="J1562" s="1"/>
      <c r="K1562" s="1"/>
      <c r="L1562" s="1"/>
      <c r="M1562" s="1"/>
      <c r="N1562" s="1"/>
      <c r="O1562" s="1"/>
      <c r="P1562" s="1"/>
      <c r="Q1562" s="1"/>
      <c r="R1562" s="1"/>
      <c r="S1562" s="1"/>
      <c r="T1562" s="1"/>
      <c r="U1562" s="1"/>
    </row>
    <row r="1563" spans="1:21">
      <c r="A1563" s="1"/>
      <c r="B1563" s="1"/>
      <c r="C1563" s="1"/>
      <c r="D1563" s="1"/>
      <c r="E1563" s="1"/>
      <c r="F1563" s="1"/>
      <c r="G1563" s="1"/>
      <c r="H1563" s="1"/>
      <c r="I1563" s="1"/>
      <c r="J1563" s="1"/>
      <c r="K1563" s="1"/>
      <c r="L1563" s="1"/>
      <c r="M1563" s="1"/>
      <c r="N1563" s="1"/>
      <c r="O1563" s="1"/>
      <c r="P1563" s="1"/>
      <c r="Q1563" s="1"/>
      <c r="R1563" s="1"/>
      <c r="S1563" s="1"/>
      <c r="T1563" s="1"/>
      <c r="U1563" s="1"/>
    </row>
    <row r="1564" spans="1:21">
      <c r="A1564" s="1"/>
      <c r="B1564" s="1"/>
      <c r="C1564" s="1"/>
      <c r="D1564" s="1"/>
      <c r="E1564" s="1"/>
      <c r="F1564" s="1"/>
      <c r="G1564" s="1"/>
      <c r="H1564" s="1"/>
      <c r="I1564" s="1"/>
      <c r="J1564" s="1"/>
      <c r="K1564" s="1"/>
      <c r="L1564" s="1"/>
      <c r="M1564" s="1"/>
      <c r="N1564" s="1"/>
      <c r="O1564" s="1"/>
      <c r="P1564" s="1"/>
      <c r="Q1564" s="1"/>
      <c r="R1564" s="1"/>
      <c r="S1564" s="1"/>
      <c r="T1564" s="1"/>
      <c r="U1564" s="1"/>
    </row>
    <row r="1565" spans="1:21">
      <c r="A1565" s="1"/>
      <c r="B1565" s="1"/>
      <c r="C1565" s="1"/>
      <c r="D1565" s="1"/>
      <c r="E1565" s="1"/>
      <c r="F1565" s="1"/>
      <c r="G1565" s="1"/>
      <c r="H1565" s="1"/>
      <c r="I1565" s="1"/>
      <c r="J1565" s="1"/>
      <c r="K1565" s="1"/>
      <c r="L1565" s="1"/>
      <c r="M1565" s="1"/>
      <c r="N1565" s="1"/>
      <c r="O1565" s="1"/>
      <c r="P1565" s="1"/>
      <c r="Q1565" s="1"/>
      <c r="R1565" s="1"/>
      <c r="S1565" s="1"/>
      <c r="T1565" s="1"/>
      <c r="U1565" s="1"/>
    </row>
    <row r="1566" spans="1:21">
      <c r="A1566" s="1"/>
      <c r="B1566" s="1"/>
      <c r="C1566" s="1"/>
      <c r="D1566" s="1"/>
      <c r="E1566" s="1"/>
      <c r="F1566" s="1"/>
      <c r="G1566" s="1"/>
      <c r="H1566" s="1"/>
      <c r="I1566" s="1"/>
      <c r="J1566" s="1"/>
      <c r="K1566" s="1"/>
      <c r="L1566" s="1"/>
      <c r="M1566" s="1"/>
      <c r="N1566" s="1"/>
      <c r="O1566" s="1"/>
      <c r="P1566" s="1"/>
      <c r="Q1566" s="1"/>
      <c r="R1566" s="1"/>
      <c r="S1566" s="1"/>
      <c r="T1566" s="1"/>
      <c r="U1566" s="1"/>
    </row>
    <row r="1567" spans="1:21">
      <c r="A1567" s="1"/>
      <c r="B1567" s="1"/>
      <c r="C1567" s="1"/>
      <c r="D1567" s="1"/>
      <c r="E1567" s="1"/>
      <c r="F1567" s="1"/>
      <c r="G1567" s="1"/>
      <c r="H1567" s="1"/>
      <c r="I1567" s="1"/>
      <c r="J1567" s="1"/>
      <c r="K1567" s="1"/>
      <c r="L1567" s="1"/>
      <c r="M1567" s="1"/>
      <c r="N1567" s="1"/>
      <c r="O1567" s="1"/>
      <c r="P1567" s="1"/>
      <c r="Q1567" s="1"/>
      <c r="R1567" s="1"/>
      <c r="S1567" s="1"/>
      <c r="T1567" s="1"/>
      <c r="U1567" s="1"/>
    </row>
    <row r="1568" spans="1:21">
      <c r="A1568" s="1"/>
      <c r="B1568" s="1"/>
      <c r="C1568" s="1"/>
      <c r="D1568" s="1"/>
      <c r="E1568" s="1"/>
      <c r="F1568" s="1"/>
      <c r="G1568" s="1"/>
      <c r="H1568" s="1"/>
      <c r="I1568" s="1"/>
      <c r="J1568" s="1"/>
      <c r="K1568" s="1"/>
      <c r="L1568" s="1"/>
      <c r="M1568" s="1"/>
      <c r="N1568" s="1"/>
      <c r="O1568" s="1"/>
      <c r="P1568" s="1"/>
      <c r="Q1568" s="1"/>
      <c r="R1568" s="1"/>
      <c r="S1568" s="1"/>
      <c r="T1568" s="1"/>
      <c r="U1568" s="1"/>
    </row>
    <row r="1569" spans="1:21">
      <c r="A1569" s="1"/>
      <c r="B1569" s="1"/>
      <c r="C1569" s="1"/>
      <c r="D1569" s="1"/>
      <c r="E1569" s="1"/>
      <c r="F1569" s="1"/>
      <c r="G1569" s="1"/>
      <c r="H1569" s="1"/>
      <c r="I1569" s="1"/>
      <c r="J1569" s="1"/>
      <c r="K1569" s="1"/>
      <c r="L1569" s="1"/>
      <c r="M1569" s="1"/>
      <c r="N1569" s="1"/>
      <c r="O1569" s="1"/>
      <c r="P1569" s="1"/>
      <c r="Q1569" s="1"/>
      <c r="R1569" s="1"/>
      <c r="S1569" s="1"/>
      <c r="T1569" s="1"/>
      <c r="U1569" s="1"/>
    </row>
    <row r="1570" spans="1:21">
      <c r="A1570" s="1"/>
      <c r="B1570" s="1"/>
      <c r="C1570" s="1"/>
      <c r="D1570" s="1"/>
      <c r="E1570" s="1"/>
      <c r="F1570" s="1"/>
      <c r="G1570" s="1"/>
      <c r="H1570" s="1"/>
      <c r="I1570" s="1"/>
      <c r="J1570" s="1"/>
      <c r="K1570" s="1"/>
      <c r="L1570" s="1"/>
      <c r="M1570" s="1"/>
      <c r="N1570" s="1"/>
      <c r="O1570" s="1"/>
      <c r="P1570" s="1"/>
      <c r="Q1570" s="1"/>
      <c r="R1570" s="1"/>
      <c r="S1570" s="1"/>
      <c r="T1570" s="1"/>
      <c r="U1570" s="1"/>
    </row>
    <row r="1571" spans="1:21">
      <c r="A1571" s="1"/>
      <c r="B1571" s="1"/>
      <c r="C1571" s="1"/>
      <c r="D1571" s="1"/>
      <c r="E1571" s="1"/>
      <c r="F1571" s="1"/>
      <c r="G1571" s="1"/>
      <c r="H1571" s="1"/>
      <c r="I1571" s="1"/>
      <c r="J1571" s="1"/>
      <c r="K1571" s="1"/>
      <c r="L1571" s="1"/>
      <c r="M1571" s="1"/>
      <c r="N1571" s="1"/>
      <c r="O1571" s="1"/>
      <c r="P1571" s="1"/>
      <c r="Q1571" s="1"/>
      <c r="R1571" s="1"/>
      <c r="S1571" s="1"/>
      <c r="T1571" s="1"/>
      <c r="U1571" s="1"/>
    </row>
    <row r="1572" spans="1:21">
      <c r="A1572" s="1"/>
      <c r="B1572" s="1"/>
      <c r="C1572" s="1"/>
      <c r="D1572" s="1"/>
      <c r="E1572" s="1"/>
      <c r="F1572" s="1"/>
      <c r="G1572" s="1"/>
      <c r="H1572" s="1"/>
      <c r="I1572" s="1"/>
      <c r="J1572" s="1"/>
      <c r="K1572" s="1"/>
      <c r="L1572" s="1"/>
      <c r="M1572" s="1"/>
      <c r="N1572" s="1"/>
      <c r="O1572" s="1"/>
      <c r="P1572" s="1"/>
      <c r="Q1572" s="1"/>
      <c r="R1572" s="1"/>
      <c r="S1572" s="1"/>
      <c r="T1572" s="1"/>
      <c r="U1572" s="1"/>
    </row>
    <row r="1573" spans="1:21">
      <c r="A1573" s="1"/>
      <c r="B1573" s="1"/>
      <c r="C1573" s="1"/>
      <c r="D1573" s="1"/>
      <c r="E1573" s="1"/>
      <c r="F1573" s="1"/>
      <c r="G1573" s="1"/>
      <c r="H1573" s="1"/>
      <c r="I1573" s="1"/>
      <c r="J1573" s="1"/>
      <c r="K1573" s="1"/>
      <c r="L1573" s="1"/>
      <c r="M1573" s="1"/>
      <c r="N1573" s="1"/>
      <c r="O1573" s="1"/>
      <c r="P1573" s="1"/>
      <c r="Q1573" s="1"/>
      <c r="R1573" s="1"/>
      <c r="S1573" s="1"/>
      <c r="T1573" s="1"/>
      <c r="U1573" s="1"/>
    </row>
    <row r="1574" spans="1:21">
      <c r="A1574" s="1"/>
      <c r="B1574" s="1"/>
      <c r="C1574" s="1"/>
      <c r="D1574" s="1"/>
      <c r="E1574" s="1"/>
      <c r="F1574" s="1"/>
      <c r="G1574" s="1"/>
      <c r="H1574" s="1"/>
      <c r="I1574" s="1"/>
      <c r="J1574" s="1"/>
      <c r="K1574" s="1"/>
      <c r="L1574" s="1"/>
      <c r="M1574" s="1"/>
      <c r="N1574" s="1"/>
      <c r="O1574" s="1"/>
      <c r="P1574" s="1"/>
      <c r="Q1574" s="1"/>
      <c r="R1574" s="1"/>
      <c r="S1574" s="1"/>
      <c r="T1574" s="1"/>
      <c r="U1574" s="1"/>
    </row>
    <row r="1575" spans="1:21">
      <c r="A1575" s="1"/>
      <c r="B1575" s="1"/>
      <c r="C1575" s="1"/>
      <c r="D1575" s="1"/>
      <c r="E1575" s="1"/>
      <c r="F1575" s="1"/>
      <c r="G1575" s="1"/>
      <c r="H1575" s="1"/>
      <c r="I1575" s="1"/>
      <c r="J1575" s="1"/>
      <c r="K1575" s="1"/>
      <c r="L1575" s="1"/>
      <c r="M1575" s="1"/>
      <c r="N1575" s="1"/>
      <c r="O1575" s="1"/>
      <c r="P1575" s="1"/>
      <c r="Q1575" s="1"/>
      <c r="R1575" s="1"/>
      <c r="S1575" s="1"/>
      <c r="T1575" s="1"/>
      <c r="U1575" s="1"/>
    </row>
    <row r="1576" spans="1:21">
      <c r="A1576" s="1"/>
      <c r="B1576" s="1"/>
      <c r="C1576" s="1"/>
      <c r="D1576" s="1"/>
      <c r="E1576" s="1"/>
      <c r="F1576" s="1"/>
      <c r="G1576" s="1"/>
      <c r="H1576" s="1"/>
      <c r="I1576" s="1"/>
      <c r="J1576" s="1"/>
      <c r="K1576" s="1"/>
      <c r="L1576" s="1"/>
      <c r="M1576" s="1"/>
      <c r="N1576" s="1"/>
      <c r="O1576" s="1"/>
      <c r="P1576" s="1"/>
      <c r="Q1576" s="1"/>
      <c r="R1576" s="1"/>
      <c r="S1576" s="1"/>
      <c r="T1576" s="1"/>
      <c r="U1576" s="1"/>
    </row>
    <row r="1577" spans="1:21">
      <c r="A1577" s="1"/>
      <c r="B1577" s="1"/>
      <c r="C1577" s="1"/>
      <c r="D1577" s="1"/>
      <c r="E1577" s="1"/>
      <c r="F1577" s="1"/>
      <c r="G1577" s="1"/>
      <c r="H1577" s="1"/>
      <c r="I1577" s="1"/>
      <c r="J1577" s="1"/>
      <c r="K1577" s="1"/>
      <c r="L1577" s="1"/>
      <c r="M1577" s="1"/>
      <c r="N1577" s="1"/>
      <c r="O1577" s="1"/>
      <c r="P1577" s="1"/>
      <c r="Q1577" s="1"/>
      <c r="R1577" s="1"/>
      <c r="S1577" s="1"/>
      <c r="T1577" s="1"/>
      <c r="U1577" s="1"/>
    </row>
    <row r="1578" spans="1:21">
      <c r="A1578" s="1"/>
      <c r="B1578" s="1"/>
      <c r="C1578" s="1"/>
      <c r="D1578" s="1"/>
      <c r="E1578" s="1"/>
      <c r="F1578" s="1"/>
      <c r="G1578" s="1"/>
      <c r="H1578" s="1"/>
      <c r="I1578" s="1"/>
      <c r="J1578" s="1"/>
      <c r="K1578" s="1"/>
      <c r="L1578" s="1"/>
      <c r="M1578" s="1"/>
      <c r="N1578" s="1"/>
      <c r="O1578" s="1"/>
      <c r="P1578" s="1"/>
      <c r="Q1578" s="1"/>
      <c r="R1578" s="1"/>
      <c r="S1578" s="1"/>
      <c r="T1578" s="1"/>
      <c r="U1578" s="1"/>
    </row>
    <row r="1579" spans="1:21">
      <c r="A1579" s="1"/>
      <c r="B1579" s="1"/>
      <c r="C1579" s="1"/>
      <c r="D1579" s="1"/>
      <c r="E1579" s="1"/>
      <c r="F1579" s="1"/>
      <c r="G1579" s="1"/>
      <c r="H1579" s="1"/>
      <c r="I1579" s="1"/>
      <c r="J1579" s="1"/>
      <c r="K1579" s="1"/>
      <c r="L1579" s="1"/>
      <c r="M1579" s="1"/>
      <c r="N1579" s="1"/>
      <c r="O1579" s="1"/>
      <c r="P1579" s="1"/>
      <c r="Q1579" s="1"/>
      <c r="R1579" s="1"/>
      <c r="S1579" s="1"/>
      <c r="T1579" s="1"/>
      <c r="U1579" s="1"/>
    </row>
    <row r="1580" spans="1:21">
      <c r="A1580" s="1"/>
      <c r="B1580" s="1"/>
      <c r="C1580" s="1"/>
      <c r="D1580" s="1"/>
      <c r="E1580" s="1"/>
      <c r="F1580" s="1"/>
      <c r="G1580" s="1"/>
      <c r="H1580" s="1"/>
      <c r="I1580" s="1"/>
      <c r="J1580" s="1"/>
      <c r="K1580" s="1"/>
      <c r="L1580" s="1"/>
      <c r="M1580" s="1"/>
      <c r="N1580" s="1"/>
      <c r="O1580" s="1"/>
      <c r="P1580" s="1"/>
      <c r="Q1580" s="1"/>
      <c r="R1580" s="1"/>
      <c r="S1580" s="1"/>
      <c r="T1580" s="1"/>
      <c r="U1580" s="1"/>
    </row>
    <row r="1581" spans="1:21">
      <c r="A1581" s="1"/>
      <c r="B1581" s="1"/>
      <c r="C1581" s="1"/>
      <c r="D1581" s="1"/>
      <c r="E1581" s="1"/>
      <c r="F1581" s="1"/>
      <c r="G1581" s="1"/>
      <c r="H1581" s="1"/>
      <c r="I1581" s="1"/>
      <c r="J1581" s="1"/>
      <c r="K1581" s="1"/>
      <c r="L1581" s="1"/>
      <c r="M1581" s="1"/>
      <c r="N1581" s="1"/>
      <c r="O1581" s="1"/>
      <c r="P1581" s="1"/>
      <c r="Q1581" s="1"/>
      <c r="R1581" s="1"/>
      <c r="S1581" s="1"/>
      <c r="T1581" s="1"/>
      <c r="U1581" s="1"/>
    </row>
    <row r="1582" spans="1:21">
      <c r="A1582" s="1"/>
      <c r="B1582" s="1"/>
      <c r="C1582" s="1"/>
      <c r="D1582" s="1"/>
      <c r="E1582" s="1"/>
      <c r="F1582" s="1"/>
      <c r="G1582" s="1"/>
      <c r="H1582" s="1"/>
      <c r="I1582" s="1"/>
      <c r="J1582" s="1"/>
      <c r="K1582" s="1"/>
      <c r="L1582" s="1"/>
      <c r="M1582" s="1"/>
      <c r="N1582" s="1"/>
      <c r="O1582" s="1"/>
      <c r="P1582" s="1"/>
      <c r="Q1582" s="1"/>
      <c r="R1582" s="1"/>
      <c r="S1582" s="1"/>
      <c r="T1582" s="1"/>
      <c r="U1582" s="1"/>
    </row>
    <row r="1583" spans="1:21">
      <c r="A1583" s="1"/>
      <c r="B1583" s="1"/>
      <c r="C1583" s="1"/>
      <c r="D1583" s="1"/>
      <c r="E1583" s="1"/>
      <c r="F1583" s="1"/>
      <c r="G1583" s="1"/>
      <c r="H1583" s="1"/>
      <c r="I1583" s="1"/>
      <c r="J1583" s="1"/>
      <c r="K1583" s="1"/>
      <c r="L1583" s="1"/>
      <c r="M1583" s="1"/>
      <c r="N1583" s="1"/>
      <c r="O1583" s="1"/>
      <c r="P1583" s="1"/>
      <c r="Q1583" s="1"/>
      <c r="R1583" s="1"/>
      <c r="S1583" s="1"/>
      <c r="T1583" s="1"/>
      <c r="U1583" s="1"/>
    </row>
    <row r="1584" spans="1:21">
      <c r="A1584" s="1"/>
      <c r="B1584" s="1"/>
      <c r="C1584" s="1"/>
      <c r="D1584" s="1"/>
      <c r="E1584" s="1"/>
      <c r="F1584" s="1"/>
      <c r="G1584" s="1"/>
      <c r="H1584" s="1"/>
      <c r="I1584" s="1"/>
      <c r="J1584" s="1"/>
      <c r="K1584" s="1"/>
      <c r="L1584" s="1"/>
      <c r="M1584" s="1"/>
      <c r="N1584" s="1"/>
      <c r="O1584" s="1"/>
      <c r="P1584" s="1"/>
      <c r="Q1584" s="1"/>
      <c r="R1584" s="1"/>
      <c r="S1584" s="1"/>
      <c r="T1584" s="1"/>
      <c r="U1584" s="1"/>
    </row>
    <row r="1585" spans="1:21">
      <c r="A1585" s="1"/>
      <c r="B1585" s="1"/>
      <c r="C1585" s="1"/>
      <c r="D1585" s="1"/>
      <c r="E1585" s="1"/>
      <c r="F1585" s="1"/>
      <c r="G1585" s="1"/>
      <c r="H1585" s="1"/>
      <c r="I1585" s="1"/>
      <c r="J1585" s="1"/>
      <c r="K1585" s="1"/>
      <c r="L1585" s="1"/>
      <c r="M1585" s="1"/>
      <c r="N1585" s="1"/>
      <c r="O1585" s="1"/>
      <c r="P1585" s="1"/>
      <c r="Q1585" s="1"/>
      <c r="R1585" s="1"/>
      <c r="S1585" s="1"/>
      <c r="T1585" s="1"/>
      <c r="U1585" s="1"/>
    </row>
    <row r="1586" spans="1:21">
      <c r="A1586" s="1"/>
      <c r="B1586" s="1"/>
      <c r="C1586" s="1"/>
      <c r="D1586" s="1"/>
      <c r="E1586" s="1"/>
      <c r="F1586" s="1"/>
      <c r="G1586" s="1"/>
      <c r="H1586" s="1"/>
      <c r="I1586" s="1"/>
      <c r="J1586" s="1"/>
      <c r="K1586" s="1"/>
      <c r="L1586" s="1"/>
      <c r="M1586" s="1"/>
      <c r="N1586" s="1"/>
      <c r="O1586" s="1"/>
      <c r="P1586" s="1"/>
      <c r="Q1586" s="1"/>
      <c r="R1586" s="1"/>
      <c r="S1586" s="1"/>
      <c r="T1586" s="1"/>
      <c r="U1586" s="1"/>
    </row>
    <row r="1587" spans="1:21">
      <c r="A1587" s="1"/>
      <c r="B1587" s="1"/>
      <c r="C1587" s="1"/>
      <c r="D1587" s="1"/>
      <c r="E1587" s="1"/>
      <c r="F1587" s="1"/>
      <c r="G1587" s="1"/>
      <c r="H1587" s="1"/>
      <c r="I1587" s="1"/>
      <c r="J1587" s="1"/>
      <c r="K1587" s="1"/>
      <c r="L1587" s="1"/>
      <c r="M1587" s="1"/>
      <c r="N1587" s="1"/>
      <c r="O1587" s="1"/>
      <c r="P1587" s="1"/>
      <c r="Q1587" s="1"/>
      <c r="R1587" s="1"/>
      <c r="S1587" s="1"/>
      <c r="T1587" s="1"/>
      <c r="U1587" s="1"/>
    </row>
    <row r="1588" spans="1:21">
      <c r="A1588" s="1"/>
      <c r="B1588" s="1"/>
      <c r="C1588" s="1"/>
      <c r="D1588" s="1"/>
      <c r="E1588" s="1"/>
      <c r="F1588" s="1"/>
      <c r="G1588" s="1"/>
      <c r="H1588" s="1"/>
      <c r="I1588" s="1"/>
      <c r="J1588" s="1"/>
      <c r="K1588" s="1"/>
      <c r="L1588" s="1"/>
      <c r="M1588" s="1"/>
      <c r="N1588" s="1"/>
      <c r="O1588" s="1"/>
      <c r="P1588" s="1"/>
      <c r="Q1588" s="1"/>
      <c r="R1588" s="1"/>
      <c r="S1588" s="1"/>
      <c r="T1588" s="1"/>
      <c r="U1588" s="1"/>
    </row>
    <row r="1589" spans="1:21">
      <c r="A1589" s="1"/>
      <c r="B1589" s="1"/>
      <c r="C1589" s="1"/>
      <c r="D1589" s="1"/>
      <c r="E1589" s="1"/>
      <c r="F1589" s="1"/>
      <c r="G1589" s="1"/>
      <c r="H1589" s="1"/>
      <c r="I1589" s="1"/>
      <c r="J1589" s="1"/>
      <c r="K1589" s="1"/>
      <c r="L1589" s="1"/>
      <c r="M1589" s="1"/>
      <c r="N1589" s="1"/>
      <c r="O1589" s="1"/>
      <c r="P1589" s="1"/>
      <c r="Q1589" s="1"/>
      <c r="R1589" s="1"/>
      <c r="S1589" s="1"/>
      <c r="T1589" s="1"/>
      <c r="U1589" s="1"/>
    </row>
    <row r="1590" spans="1:21">
      <c r="A1590" s="1"/>
      <c r="B1590" s="1"/>
      <c r="C1590" s="1"/>
      <c r="D1590" s="1"/>
      <c r="E1590" s="1"/>
      <c r="F1590" s="1"/>
      <c r="G1590" s="1"/>
      <c r="H1590" s="1"/>
      <c r="I1590" s="1"/>
      <c r="J1590" s="1"/>
      <c r="K1590" s="1"/>
      <c r="L1590" s="1"/>
      <c r="M1590" s="1"/>
      <c r="N1590" s="1"/>
      <c r="O1590" s="1"/>
      <c r="P1590" s="1"/>
      <c r="Q1590" s="1"/>
      <c r="R1590" s="1"/>
      <c r="S1590" s="1"/>
      <c r="T1590" s="1"/>
      <c r="U1590" s="1"/>
    </row>
    <row r="1591" spans="1:21">
      <c r="A1591" s="1"/>
      <c r="B1591" s="1"/>
      <c r="C1591" s="1"/>
      <c r="D1591" s="1"/>
      <c r="E1591" s="1"/>
      <c r="F1591" s="1"/>
      <c r="G1591" s="1"/>
      <c r="H1591" s="1"/>
      <c r="I1591" s="1"/>
      <c r="J1591" s="1"/>
      <c r="K1591" s="1"/>
      <c r="L1591" s="1"/>
      <c r="M1591" s="1"/>
      <c r="N1591" s="1"/>
      <c r="O1591" s="1"/>
      <c r="P1591" s="1"/>
      <c r="Q1591" s="1"/>
      <c r="R1591" s="1"/>
      <c r="S1591" s="1"/>
      <c r="T1591" s="1"/>
      <c r="U1591" s="1"/>
    </row>
    <row r="1592" spans="1:21">
      <c r="A1592" s="1"/>
      <c r="B1592" s="1"/>
      <c r="C1592" s="1"/>
      <c r="D1592" s="1"/>
      <c r="E1592" s="1"/>
      <c r="F1592" s="1"/>
      <c r="G1592" s="1"/>
      <c r="H1592" s="1"/>
      <c r="I1592" s="1"/>
      <c r="J1592" s="1"/>
      <c r="K1592" s="1"/>
      <c r="L1592" s="1"/>
      <c r="M1592" s="1"/>
      <c r="N1592" s="1"/>
      <c r="O1592" s="1"/>
      <c r="P1592" s="1"/>
      <c r="Q1592" s="1"/>
      <c r="R1592" s="1"/>
      <c r="S1592" s="1"/>
      <c r="T1592" s="1"/>
      <c r="U1592" s="1"/>
    </row>
    <row r="1593" spans="1:21">
      <c r="A1593" s="1"/>
      <c r="B1593" s="1"/>
      <c r="C1593" s="1"/>
      <c r="D1593" s="1"/>
      <c r="E1593" s="1"/>
      <c r="F1593" s="1"/>
      <c r="G1593" s="1"/>
      <c r="H1593" s="1"/>
      <c r="I1593" s="1"/>
      <c r="J1593" s="1"/>
      <c r="K1593" s="1"/>
      <c r="L1593" s="1"/>
      <c r="M1593" s="1"/>
      <c r="N1593" s="1"/>
      <c r="O1593" s="1"/>
      <c r="P1593" s="1"/>
      <c r="Q1593" s="1"/>
      <c r="R1593" s="1"/>
      <c r="S1593" s="1"/>
      <c r="T1593" s="1"/>
      <c r="U1593" s="1"/>
    </row>
    <row r="1594" spans="1:21">
      <c r="A1594" s="1"/>
      <c r="B1594" s="1"/>
      <c r="C1594" s="1"/>
      <c r="D1594" s="1"/>
      <c r="E1594" s="1"/>
      <c r="F1594" s="1"/>
      <c r="G1594" s="1"/>
      <c r="H1594" s="1"/>
      <c r="I1594" s="1"/>
      <c r="J1594" s="1"/>
      <c r="K1594" s="1"/>
      <c r="L1594" s="1"/>
      <c r="M1594" s="1"/>
      <c r="N1594" s="1"/>
      <c r="O1594" s="1"/>
      <c r="P1594" s="1"/>
      <c r="Q1594" s="1"/>
      <c r="R1594" s="1"/>
      <c r="S1594" s="1"/>
      <c r="T1594" s="1"/>
      <c r="U1594" s="1"/>
    </row>
    <row r="1595" spans="1:21">
      <c r="A1595" s="1"/>
      <c r="B1595" s="1"/>
      <c r="C1595" s="1"/>
      <c r="D1595" s="1"/>
      <c r="E1595" s="1"/>
      <c r="F1595" s="1"/>
      <c r="G1595" s="1"/>
      <c r="H1595" s="1"/>
      <c r="I1595" s="1"/>
      <c r="J1595" s="1"/>
      <c r="K1595" s="1"/>
      <c r="L1595" s="1"/>
      <c r="M1595" s="1"/>
      <c r="N1595" s="1"/>
      <c r="O1595" s="1"/>
      <c r="P1595" s="1"/>
      <c r="Q1595" s="1"/>
      <c r="R1595" s="1"/>
      <c r="S1595" s="1"/>
      <c r="T1595" s="1"/>
      <c r="U1595" s="1"/>
    </row>
    <row r="1596" spans="1:21">
      <c r="A1596" s="1"/>
      <c r="B1596" s="1"/>
      <c r="C1596" s="1"/>
      <c r="D1596" s="1"/>
      <c r="E1596" s="1"/>
      <c r="F1596" s="1"/>
      <c r="G1596" s="1"/>
      <c r="H1596" s="1"/>
      <c r="I1596" s="1"/>
      <c r="J1596" s="1"/>
      <c r="K1596" s="1"/>
      <c r="L1596" s="1"/>
      <c r="M1596" s="1"/>
      <c r="N1596" s="1"/>
      <c r="O1596" s="1"/>
      <c r="P1596" s="1"/>
      <c r="Q1596" s="1"/>
      <c r="R1596" s="1"/>
      <c r="S1596" s="1"/>
      <c r="T1596" s="1"/>
      <c r="U1596" s="1"/>
    </row>
    <row r="1597" spans="1:21">
      <c r="A1597" s="1"/>
      <c r="B1597" s="1"/>
      <c r="C1597" s="1"/>
      <c r="D1597" s="1"/>
      <c r="E1597" s="1"/>
      <c r="F1597" s="1"/>
      <c r="G1597" s="1"/>
      <c r="H1597" s="1"/>
      <c r="I1597" s="1"/>
      <c r="J1597" s="1"/>
      <c r="K1597" s="1"/>
      <c r="L1597" s="1"/>
      <c r="M1597" s="1"/>
      <c r="N1597" s="1"/>
      <c r="O1597" s="1"/>
      <c r="P1597" s="1"/>
      <c r="Q1597" s="1"/>
      <c r="R1597" s="1"/>
      <c r="S1597" s="1"/>
      <c r="T1597" s="1"/>
      <c r="U1597" s="1"/>
    </row>
    <row r="1598" spans="1:21">
      <c r="A1598" s="1"/>
      <c r="B1598" s="1"/>
      <c r="C1598" s="1"/>
      <c r="D1598" s="1"/>
      <c r="E1598" s="1"/>
      <c r="F1598" s="1"/>
      <c r="G1598" s="1"/>
      <c r="H1598" s="1"/>
      <c r="I1598" s="1"/>
      <c r="J1598" s="1"/>
      <c r="K1598" s="1"/>
      <c r="L1598" s="1"/>
      <c r="M1598" s="1"/>
      <c r="N1598" s="1"/>
      <c r="O1598" s="1"/>
      <c r="P1598" s="1"/>
      <c r="Q1598" s="1"/>
      <c r="R1598" s="1"/>
      <c r="S1598" s="1"/>
      <c r="T1598" s="1"/>
      <c r="U1598" s="1"/>
    </row>
    <row r="1599" spans="1:21">
      <c r="A1599" s="1"/>
      <c r="B1599" s="1"/>
      <c r="C1599" s="1"/>
      <c r="D1599" s="1"/>
      <c r="E1599" s="1"/>
      <c r="F1599" s="1"/>
      <c r="G1599" s="1"/>
      <c r="H1599" s="1"/>
      <c r="I1599" s="1"/>
      <c r="J1599" s="1"/>
      <c r="K1599" s="1"/>
      <c r="L1599" s="1"/>
      <c r="M1599" s="1"/>
      <c r="N1599" s="1"/>
      <c r="O1599" s="1"/>
      <c r="P1599" s="1"/>
      <c r="Q1599" s="1"/>
      <c r="R1599" s="1"/>
      <c r="S1599" s="1"/>
      <c r="T1599" s="1"/>
      <c r="U1599" s="1"/>
    </row>
    <row r="1600" spans="1:21">
      <c r="A1600" s="1"/>
      <c r="B1600" s="1"/>
      <c r="C1600" s="1"/>
      <c r="D1600" s="1"/>
      <c r="E1600" s="1"/>
      <c r="F1600" s="1"/>
      <c r="G1600" s="1"/>
      <c r="H1600" s="1"/>
      <c r="I1600" s="1"/>
      <c r="J1600" s="1"/>
      <c r="K1600" s="1"/>
      <c r="L1600" s="1"/>
      <c r="M1600" s="1"/>
      <c r="N1600" s="1"/>
      <c r="O1600" s="1"/>
      <c r="P1600" s="1"/>
      <c r="Q1600" s="1"/>
      <c r="R1600" s="1"/>
      <c r="S1600" s="1"/>
      <c r="T1600" s="1"/>
      <c r="U1600" s="1"/>
    </row>
    <row r="1601" spans="1:21">
      <c r="A1601" s="1"/>
      <c r="B1601" s="1"/>
      <c r="C1601" s="1"/>
      <c r="D1601" s="1"/>
      <c r="E1601" s="1"/>
      <c r="F1601" s="1"/>
      <c r="G1601" s="1"/>
      <c r="H1601" s="1"/>
      <c r="I1601" s="1"/>
      <c r="J1601" s="1"/>
      <c r="K1601" s="1"/>
      <c r="L1601" s="1"/>
      <c r="M1601" s="1"/>
      <c r="N1601" s="1"/>
      <c r="O1601" s="1"/>
      <c r="P1601" s="1"/>
      <c r="Q1601" s="1"/>
      <c r="R1601" s="1"/>
      <c r="S1601" s="1"/>
      <c r="T1601" s="1"/>
      <c r="U1601" s="1"/>
    </row>
    <row r="1602" spans="1:21">
      <c r="A1602" s="1"/>
      <c r="B1602" s="1"/>
      <c r="C1602" s="1"/>
      <c r="D1602" s="1"/>
      <c r="E1602" s="1"/>
      <c r="F1602" s="1"/>
      <c r="G1602" s="1"/>
      <c r="H1602" s="1"/>
      <c r="I1602" s="1"/>
      <c r="J1602" s="1"/>
      <c r="K1602" s="1"/>
      <c r="L1602" s="1"/>
      <c r="M1602" s="1"/>
      <c r="N1602" s="1"/>
      <c r="O1602" s="1"/>
      <c r="P1602" s="1"/>
      <c r="Q1602" s="1"/>
      <c r="R1602" s="1"/>
      <c r="S1602" s="1"/>
      <c r="T1602" s="1"/>
      <c r="U1602" s="1"/>
    </row>
    <row r="1603" spans="1:21">
      <c r="A1603" s="1"/>
      <c r="B1603" s="1"/>
      <c r="C1603" s="1"/>
      <c r="D1603" s="1"/>
      <c r="E1603" s="1"/>
      <c r="F1603" s="1"/>
      <c r="G1603" s="1"/>
      <c r="H1603" s="1"/>
      <c r="I1603" s="1"/>
      <c r="J1603" s="1"/>
      <c r="K1603" s="1"/>
      <c r="L1603" s="1"/>
      <c r="M1603" s="1"/>
      <c r="N1603" s="1"/>
      <c r="O1603" s="1"/>
      <c r="P1603" s="1"/>
      <c r="Q1603" s="1"/>
      <c r="R1603" s="1"/>
      <c r="S1603" s="1"/>
      <c r="T1603" s="1"/>
      <c r="U1603" s="1"/>
    </row>
    <row r="1604" spans="1:21">
      <c r="A1604" s="1"/>
      <c r="B1604" s="1"/>
      <c r="C1604" s="1"/>
      <c r="D1604" s="1"/>
      <c r="E1604" s="1"/>
      <c r="F1604" s="1"/>
      <c r="G1604" s="1"/>
      <c r="H1604" s="1"/>
      <c r="I1604" s="1"/>
      <c r="J1604" s="1"/>
      <c r="K1604" s="1"/>
      <c r="L1604" s="1"/>
      <c r="M1604" s="1"/>
      <c r="N1604" s="1"/>
      <c r="O1604" s="1"/>
      <c r="P1604" s="1"/>
      <c r="Q1604" s="1"/>
      <c r="R1604" s="1"/>
      <c r="S1604" s="1"/>
      <c r="T1604" s="1"/>
      <c r="U1604" s="1"/>
    </row>
    <row r="1605" spans="1:21">
      <c r="A1605" s="1"/>
      <c r="B1605" s="1"/>
      <c r="C1605" s="1"/>
      <c r="D1605" s="1"/>
      <c r="E1605" s="1"/>
      <c r="F1605" s="1"/>
      <c r="G1605" s="1"/>
      <c r="H1605" s="1"/>
      <c r="I1605" s="1"/>
      <c r="J1605" s="1"/>
      <c r="K1605" s="1"/>
      <c r="L1605" s="1"/>
      <c r="M1605" s="1"/>
      <c r="N1605" s="1"/>
      <c r="O1605" s="1"/>
      <c r="P1605" s="1"/>
      <c r="Q1605" s="1"/>
      <c r="R1605" s="1"/>
      <c r="S1605" s="1"/>
      <c r="T1605" s="1"/>
      <c r="U1605" s="1"/>
    </row>
    <row r="1606" spans="1:21">
      <c r="A1606" s="1"/>
      <c r="B1606" s="1"/>
      <c r="C1606" s="1"/>
      <c r="D1606" s="1"/>
      <c r="E1606" s="1"/>
      <c r="F1606" s="1"/>
      <c r="G1606" s="1"/>
      <c r="H1606" s="1"/>
      <c r="I1606" s="1"/>
      <c r="J1606" s="1"/>
      <c r="K1606" s="1"/>
      <c r="L1606" s="1"/>
      <c r="M1606" s="1"/>
      <c r="N1606" s="1"/>
      <c r="O1606" s="1"/>
      <c r="P1606" s="1"/>
      <c r="Q1606" s="1"/>
      <c r="R1606" s="1"/>
      <c r="S1606" s="1"/>
      <c r="T1606" s="1"/>
      <c r="U1606" s="1"/>
    </row>
    <row r="1607" spans="1:21">
      <c r="A1607" s="1"/>
      <c r="B1607" s="1"/>
      <c r="C1607" s="1"/>
      <c r="D1607" s="1"/>
      <c r="E1607" s="1"/>
      <c r="F1607" s="1"/>
      <c r="G1607" s="1"/>
      <c r="H1607" s="1"/>
      <c r="I1607" s="1"/>
      <c r="J1607" s="1"/>
      <c r="K1607" s="1"/>
      <c r="L1607" s="1"/>
      <c r="M1607" s="1"/>
      <c r="N1607" s="1"/>
      <c r="O1607" s="1"/>
      <c r="P1607" s="1"/>
      <c r="Q1607" s="1"/>
      <c r="R1607" s="1"/>
      <c r="S1607" s="1"/>
      <c r="T1607" s="1"/>
      <c r="U1607" s="1"/>
    </row>
    <row r="1608" spans="1:21">
      <c r="A1608" s="1"/>
      <c r="B1608" s="1"/>
      <c r="C1608" s="1"/>
      <c r="D1608" s="1"/>
      <c r="E1608" s="1"/>
      <c r="F1608" s="1"/>
      <c r="G1608" s="1"/>
      <c r="H1608" s="1"/>
      <c r="I1608" s="1"/>
      <c r="J1608" s="1"/>
      <c r="K1608" s="1"/>
      <c r="L1608" s="1"/>
      <c r="M1608" s="1"/>
      <c r="N1608" s="1"/>
      <c r="O1608" s="1"/>
      <c r="P1608" s="1"/>
      <c r="Q1608" s="1"/>
      <c r="R1608" s="1"/>
      <c r="S1608" s="1"/>
      <c r="T1608" s="1"/>
      <c r="U1608" s="1"/>
    </row>
    <row r="1609" spans="1:21">
      <c r="A1609" s="1"/>
      <c r="B1609" s="1"/>
      <c r="C1609" s="1"/>
      <c r="D1609" s="1"/>
      <c r="E1609" s="1"/>
      <c r="F1609" s="1"/>
      <c r="G1609" s="1"/>
      <c r="H1609" s="1"/>
      <c r="I1609" s="1"/>
      <c r="J1609" s="1"/>
      <c r="K1609" s="1"/>
      <c r="L1609" s="1"/>
      <c r="M1609" s="1"/>
      <c r="N1609" s="1"/>
      <c r="O1609" s="1"/>
      <c r="P1609" s="1"/>
      <c r="Q1609" s="1"/>
      <c r="R1609" s="1"/>
      <c r="S1609" s="1"/>
      <c r="T1609" s="1"/>
      <c r="U1609" s="1"/>
    </row>
    <row r="1610" spans="1:21">
      <c r="A1610" s="1"/>
      <c r="B1610" s="1"/>
      <c r="C1610" s="1"/>
      <c r="D1610" s="1"/>
      <c r="E1610" s="1"/>
      <c r="F1610" s="1"/>
      <c r="G1610" s="1"/>
      <c r="H1610" s="1"/>
      <c r="I1610" s="1"/>
      <c r="J1610" s="1"/>
      <c r="K1610" s="1"/>
      <c r="L1610" s="1"/>
      <c r="M1610" s="1"/>
      <c r="N1610" s="1"/>
      <c r="O1610" s="1"/>
      <c r="P1610" s="1"/>
      <c r="Q1610" s="1"/>
      <c r="R1610" s="1"/>
      <c r="S1610" s="1"/>
      <c r="T1610" s="1"/>
      <c r="U1610" s="1"/>
    </row>
    <row r="1611" spans="1:21">
      <c r="A1611" s="1"/>
      <c r="B1611" s="1"/>
      <c r="C1611" s="1"/>
      <c r="D1611" s="1"/>
      <c r="E1611" s="1"/>
      <c r="F1611" s="1"/>
      <c r="G1611" s="1"/>
      <c r="H1611" s="1"/>
      <c r="I1611" s="1"/>
      <c r="J1611" s="1"/>
      <c r="K1611" s="1"/>
      <c r="L1611" s="1"/>
      <c r="M1611" s="1"/>
      <c r="N1611" s="1"/>
      <c r="O1611" s="1"/>
      <c r="P1611" s="1"/>
      <c r="Q1611" s="1"/>
      <c r="R1611" s="1"/>
      <c r="S1611" s="1"/>
      <c r="T1611" s="1"/>
      <c r="U1611" s="1"/>
    </row>
    <row r="1612" spans="1:21">
      <c r="A1612" s="1"/>
      <c r="B1612" s="1"/>
      <c r="C1612" s="1"/>
      <c r="D1612" s="1"/>
      <c r="E1612" s="1"/>
      <c r="F1612" s="1"/>
      <c r="G1612" s="1"/>
      <c r="H1612" s="1"/>
      <c r="I1612" s="1"/>
      <c r="J1612" s="1"/>
      <c r="K1612" s="1"/>
      <c r="L1612" s="1"/>
      <c r="M1612" s="1"/>
      <c r="N1612" s="1"/>
      <c r="O1612" s="1"/>
      <c r="P1612" s="1"/>
      <c r="Q1612" s="1"/>
      <c r="R1612" s="1"/>
      <c r="S1612" s="1"/>
      <c r="T1612" s="1"/>
      <c r="U1612" s="1"/>
    </row>
    <row r="1613" spans="1:21">
      <c r="A1613" s="1"/>
      <c r="B1613" s="1"/>
      <c r="C1613" s="1"/>
      <c r="D1613" s="1"/>
      <c r="E1613" s="1"/>
      <c r="F1613" s="1"/>
      <c r="G1613" s="1"/>
      <c r="H1613" s="1"/>
      <c r="I1613" s="1"/>
      <c r="J1613" s="1"/>
      <c r="K1613" s="1"/>
      <c r="L1613" s="1"/>
      <c r="M1613" s="1"/>
      <c r="N1613" s="1"/>
      <c r="O1613" s="1"/>
      <c r="P1613" s="1"/>
      <c r="Q1613" s="1"/>
      <c r="R1613" s="1"/>
      <c r="S1613" s="1"/>
      <c r="T1613" s="1"/>
      <c r="U1613" s="1"/>
    </row>
    <row r="1614" spans="1:21">
      <c r="A1614" s="1"/>
      <c r="B1614" s="1"/>
      <c r="C1614" s="1"/>
      <c r="D1614" s="1"/>
      <c r="E1614" s="1"/>
      <c r="F1614" s="1"/>
      <c r="G1614" s="1"/>
      <c r="H1614" s="1"/>
      <c r="I1614" s="1"/>
      <c r="J1614" s="1"/>
      <c r="K1614" s="1"/>
      <c r="L1614" s="1"/>
      <c r="M1614" s="1"/>
      <c r="N1614" s="1"/>
      <c r="O1614" s="1"/>
      <c r="P1614" s="1"/>
      <c r="Q1614" s="1"/>
      <c r="R1614" s="1"/>
      <c r="S1614" s="1"/>
      <c r="T1614" s="1"/>
      <c r="U1614" s="1"/>
    </row>
    <row r="1615" spans="1:21">
      <c r="A1615" s="1"/>
      <c r="B1615" s="1"/>
      <c r="C1615" s="1"/>
      <c r="D1615" s="1"/>
      <c r="E1615" s="1"/>
      <c r="F1615" s="1"/>
      <c r="G1615" s="1"/>
      <c r="H1615" s="1"/>
      <c r="I1615" s="1"/>
      <c r="J1615" s="1"/>
      <c r="K1615" s="1"/>
      <c r="L1615" s="1"/>
      <c r="M1615" s="1"/>
      <c r="N1615" s="1"/>
      <c r="O1615" s="1"/>
      <c r="P1615" s="1"/>
      <c r="Q1615" s="1"/>
      <c r="R1615" s="1"/>
      <c r="S1615" s="1"/>
      <c r="T1615" s="1"/>
      <c r="U1615" s="1"/>
    </row>
    <row r="1616" spans="1:21">
      <c r="A1616" s="1"/>
      <c r="B1616" s="1"/>
      <c r="C1616" s="1"/>
      <c r="D1616" s="1"/>
      <c r="E1616" s="1"/>
      <c r="F1616" s="1"/>
      <c r="G1616" s="1"/>
      <c r="H1616" s="1"/>
      <c r="I1616" s="1"/>
      <c r="J1616" s="1"/>
      <c r="K1616" s="1"/>
      <c r="L1616" s="1"/>
      <c r="M1616" s="1"/>
      <c r="N1616" s="1"/>
      <c r="O1616" s="1"/>
      <c r="P1616" s="1"/>
      <c r="Q1616" s="1"/>
      <c r="R1616" s="1"/>
      <c r="S1616" s="1"/>
      <c r="T1616" s="1"/>
      <c r="U1616" s="1"/>
    </row>
    <row r="1617" spans="1:21">
      <c r="A1617" s="1"/>
      <c r="B1617" s="1"/>
      <c r="C1617" s="1"/>
      <c r="D1617" s="1"/>
      <c r="E1617" s="1"/>
      <c r="F1617" s="1"/>
      <c r="G1617" s="1"/>
      <c r="H1617" s="1"/>
      <c r="I1617" s="1"/>
      <c r="J1617" s="1"/>
      <c r="K1617" s="1"/>
      <c r="L1617" s="1"/>
      <c r="M1617" s="1"/>
      <c r="N1617" s="1"/>
      <c r="O1617" s="1"/>
      <c r="P1617" s="1"/>
      <c r="Q1617" s="1"/>
      <c r="R1617" s="1"/>
      <c r="S1617" s="1"/>
      <c r="T1617" s="1"/>
      <c r="U1617" s="1"/>
    </row>
    <row r="1618" spans="1:21">
      <c r="A1618" s="1"/>
      <c r="B1618" s="1"/>
      <c r="C1618" s="1"/>
      <c r="D1618" s="1"/>
      <c r="E1618" s="1"/>
      <c r="F1618" s="1"/>
      <c r="G1618" s="1"/>
      <c r="H1618" s="1"/>
      <c r="I1618" s="1"/>
      <c r="J1618" s="1"/>
      <c r="K1618" s="1"/>
      <c r="L1618" s="1"/>
      <c r="M1618" s="1"/>
      <c r="N1618" s="1"/>
      <c r="O1618" s="1"/>
      <c r="P1618" s="1"/>
      <c r="Q1618" s="1"/>
      <c r="R1618" s="1"/>
      <c r="S1618" s="1"/>
      <c r="T1618" s="1"/>
      <c r="U1618" s="1"/>
    </row>
    <row r="1619" spans="1:21">
      <c r="A1619" s="1"/>
      <c r="B1619" s="1"/>
      <c r="C1619" s="1"/>
      <c r="D1619" s="1"/>
      <c r="E1619" s="1"/>
      <c r="F1619" s="1"/>
      <c r="G1619" s="1"/>
      <c r="H1619" s="1"/>
      <c r="I1619" s="1"/>
      <c r="J1619" s="1"/>
      <c r="K1619" s="1"/>
      <c r="L1619" s="1"/>
      <c r="M1619" s="1"/>
      <c r="N1619" s="1"/>
      <c r="O1619" s="1"/>
      <c r="P1619" s="1"/>
      <c r="Q1619" s="1"/>
      <c r="R1619" s="1"/>
      <c r="S1619" s="1"/>
      <c r="T1619" s="1"/>
      <c r="U1619" s="1"/>
    </row>
    <row r="1620" spans="1:21">
      <c r="A1620" s="1"/>
      <c r="B1620" s="1"/>
      <c r="C1620" s="1"/>
      <c r="D1620" s="1"/>
      <c r="E1620" s="1"/>
      <c r="F1620" s="1"/>
      <c r="G1620" s="1"/>
      <c r="H1620" s="1"/>
      <c r="I1620" s="1"/>
      <c r="J1620" s="1"/>
      <c r="K1620" s="1"/>
      <c r="L1620" s="1"/>
      <c r="M1620" s="1"/>
      <c r="N1620" s="1"/>
      <c r="O1620" s="1"/>
      <c r="P1620" s="1"/>
      <c r="Q1620" s="1"/>
      <c r="R1620" s="1"/>
      <c r="S1620" s="1"/>
      <c r="T1620" s="1"/>
      <c r="U1620" s="1"/>
    </row>
    <row r="1621" spans="1:21">
      <c r="A1621" s="1"/>
      <c r="B1621" s="1"/>
      <c r="C1621" s="1"/>
      <c r="D1621" s="1"/>
      <c r="E1621" s="1"/>
      <c r="F1621" s="1"/>
      <c r="G1621" s="1"/>
      <c r="H1621" s="1"/>
      <c r="I1621" s="1"/>
      <c r="J1621" s="1"/>
      <c r="K1621" s="1"/>
      <c r="L1621" s="1"/>
      <c r="M1621" s="1"/>
      <c r="N1621" s="1"/>
      <c r="O1621" s="1"/>
      <c r="P1621" s="1"/>
      <c r="Q1621" s="1"/>
      <c r="R1621" s="1"/>
      <c r="S1621" s="1"/>
      <c r="T1621" s="1"/>
      <c r="U1621" s="1"/>
    </row>
    <row r="1622" spans="1:21">
      <c r="A1622" s="1"/>
      <c r="B1622" s="1"/>
      <c r="C1622" s="1"/>
      <c r="D1622" s="1"/>
      <c r="E1622" s="1"/>
      <c r="F1622" s="1"/>
      <c r="G1622" s="1"/>
      <c r="H1622" s="1"/>
      <c r="I1622" s="1"/>
      <c r="J1622" s="1"/>
      <c r="K1622" s="1"/>
      <c r="L1622" s="1"/>
      <c r="M1622" s="1"/>
      <c r="N1622" s="1"/>
      <c r="O1622" s="1"/>
      <c r="P1622" s="1"/>
      <c r="Q1622" s="1"/>
      <c r="R1622" s="1"/>
      <c r="S1622" s="1"/>
      <c r="T1622" s="1"/>
      <c r="U1622" s="1"/>
    </row>
    <row r="1623" spans="1:21">
      <c r="A1623" s="1"/>
      <c r="B1623" s="1"/>
      <c r="C1623" s="1"/>
      <c r="D1623" s="1"/>
      <c r="E1623" s="1"/>
      <c r="F1623" s="1"/>
      <c r="G1623" s="1"/>
      <c r="H1623" s="1"/>
      <c r="I1623" s="1"/>
      <c r="J1623" s="1"/>
      <c r="K1623" s="1"/>
      <c r="L1623" s="1"/>
      <c r="M1623" s="1"/>
      <c r="N1623" s="1"/>
      <c r="O1623" s="1"/>
      <c r="P1623" s="1"/>
      <c r="Q1623" s="1"/>
      <c r="R1623" s="1"/>
      <c r="S1623" s="1"/>
      <c r="T1623" s="1"/>
      <c r="U1623" s="1"/>
    </row>
    <row r="1624" spans="1:21">
      <c r="A1624" s="1"/>
      <c r="B1624" s="1"/>
      <c r="C1624" s="1"/>
      <c r="D1624" s="1"/>
      <c r="E1624" s="1"/>
      <c r="F1624" s="1"/>
      <c r="G1624" s="1"/>
      <c r="H1624" s="1"/>
      <c r="I1624" s="1"/>
      <c r="J1624" s="1"/>
      <c r="K1624" s="1"/>
      <c r="L1624" s="1"/>
      <c r="M1624" s="1"/>
      <c r="N1624" s="1"/>
      <c r="O1624" s="1"/>
      <c r="P1624" s="1"/>
      <c r="Q1624" s="1"/>
      <c r="R1624" s="1"/>
      <c r="S1624" s="1"/>
      <c r="T1624" s="1"/>
      <c r="U1624" s="1"/>
    </row>
    <row r="1625" spans="1:21">
      <c r="A1625" s="1"/>
      <c r="B1625" s="1"/>
      <c r="C1625" s="1"/>
      <c r="D1625" s="1"/>
      <c r="E1625" s="1"/>
      <c r="F1625" s="1"/>
      <c r="G1625" s="1"/>
      <c r="H1625" s="1"/>
      <c r="I1625" s="1"/>
      <c r="J1625" s="1"/>
      <c r="K1625" s="1"/>
      <c r="L1625" s="1"/>
      <c r="M1625" s="1"/>
      <c r="N1625" s="1"/>
      <c r="O1625" s="1"/>
      <c r="P1625" s="1"/>
      <c r="Q1625" s="1"/>
      <c r="R1625" s="1"/>
      <c r="S1625" s="1"/>
      <c r="T1625" s="1"/>
      <c r="U1625" s="1"/>
    </row>
    <row r="1626" spans="1:21">
      <c r="A1626" s="1"/>
      <c r="B1626" s="1"/>
      <c r="C1626" s="1"/>
      <c r="D1626" s="1"/>
      <c r="E1626" s="1"/>
      <c r="F1626" s="1"/>
      <c r="G1626" s="1"/>
      <c r="H1626" s="1"/>
      <c r="I1626" s="1"/>
      <c r="J1626" s="1"/>
      <c r="K1626" s="1"/>
      <c r="L1626" s="1"/>
      <c r="M1626" s="1"/>
      <c r="N1626" s="1"/>
      <c r="O1626" s="1"/>
      <c r="P1626" s="1"/>
      <c r="Q1626" s="1"/>
      <c r="R1626" s="1"/>
      <c r="S1626" s="1"/>
      <c r="T1626" s="1"/>
      <c r="U1626" s="1"/>
    </row>
    <row r="1627" spans="1:21">
      <c r="A1627" s="1"/>
      <c r="B1627" s="1"/>
      <c r="C1627" s="1"/>
      <c r="D1627" s="1"/>
      <c r="E1627" s="1"/>
      <c r="F1627" s="1"/>
      <c r="G1627" s="1"/>
      <c r="H1627" s="1"/>
      <c r="I1627" s="1"/>
      <c r="J1627" s="1"/>
      <c r="K1627" s="1"/>
      <c r="L1627" s="1"/>
      <c r="M1627" s="1"/>
      <c r="N1627" s="1"/>
      <c r="O1627" s="1"/>
      <c r="P1627" s="1"/>
      <c r="Q1627" s="1"/>
      <c r="R1627" s="1"/>
      <c r="S1627" s="1"/>
      <c r="T1627" s="1"/>
      <c r="U1627" s="1"/>
    </row>
    <row r="1628" spans="1:21">
      <c r="A1628" s="1"/>
      <c r="B1628" s="1"/>
      <c r="C1628" s="1"/>
      <c r="D1628" s="1"/>
      <c r="E1628" s="1"/>
      <c r="F1628" s="1"/>
      <c r="G1628" s="1"/>
      <c r="H1628" s="1"/>
      <c r="I1628" s="1"/>
      <c r="J1628" s="1"/>
      <c r="K1628" s="1"/>
      <c r="L1628" s="1"/>
      <c r="M1628" s="1"/>
      <c r="N1628" s="1"/>
      <c r="O1628" s="1"/>
      <c r="P1628" s="1"/>
      <c r="Q1628" s="1"/>
      <c r="R1628" s="1"/>
      <c r="S1628" s="1"/>
      <c r="T1628" s="1"/>
      <c r="U1628" s="1"/>
    </row>
    <row r="1629" spans="1:21">
      <c r="A1629" s="1"/>
      <c r="B1629" s="1"/>
      <c r="C1629" s="1"/>
      <c r="D1629" s="1"/>
      <c r="E1629" s="1"/>
      <c r="F1629" s="1"/>
      <c r="G1629" s="1"/>
      <c r="H1629" s="1"/>
      <c r="I1629" s="1"/>
      <c r="J1629" s="1"/>
      <c r="K1629" s="1"/>
      <c r="L1629" s="1"/>
      <c r="M1629" s="1"/>
      <c r="N1629" s="1"/>
      <c r="O1629" s="1"/>
      <c r="P1629" s="1"/>
      <c r="Q1629" s="1"/>
      <c r="R1629" s="1"/>
      <c r="S1629" s="1"/>
      <c r="T1629" s="1"/>
      <c r="U1629" s="1"/>
    </row>
    <row r="1630" spans="1:21">
      <c r="A1630" s="1"/>
      <c r="B1630" s="1"/>
      <c r="C1630" s="1"/>
      <c r="D1630" s="1"/>
      <c r="E1630" s="1"/>
      <c r="F1630" s="1"/>
      <c r="G1630" s="1"/>
      <c r="H1630" s="1"/>
      <c r="I1630" s="1"/>
      <c r="J1630" s="1"/>
      <c r="K1630" s="1"/>
      <c r="L1630" s="1"/>
      <c r="M1630" s="1"/>
      <c r="N1630" s="1"/>
      <c r="O1630" s="1"/>
      <c r="P1630" s="1"/>
      <c r="Q1630" s="1"/>
      <c r="R1630" s="1"/>
      <c r="S1630" s="1"/>
      <c r="T1630" s="1"/>
      <c r="U1630" s="1"/>
    </row>
    <row r="1631" spans="1:21">
      <c r="A1631" s="1"/>
      <c r="B1631" s="1"/>
      <c r="C1631" s="1"/>
      <c r="D1631" s="1"/>
      <c r="E1631" s="1"/>
      <c r="F1631" s="1"/>
      <c r="G1631" s="1"/>
      <c r="H1631" s="1"/>
      <c r="I1631" s="1"/>
      <c r="J1631" s="1"/>
      <c r="K1631" s="1"/>
      <c r="L1631" s="1"/>
      <c r="M1631" s="1"/>
      <c r="N1631" s="1"/>
      <c r="O1631" s="1"/>
      <c r="P1631" s="1"/>
      <c r="Q1631" s="1"/>
      <c r="R1631" s="1"/>
      <c r="S1631" s="1"/>
      <c r="T1631" s="1"/>
      <c r="U1631" s="1"/>
    </row>
    <row r="1632" spans="1:21">
      <c r="A1632" s="1"/>
      <c r="B1632" s="1"/>
      <c r="C1632" s="1"/>
      <c r="D1632" s="1"/>
      <c r="E1632" s="1"/>
      <c r="F1632" s="1"/>
      <c r="G1632" s="1"/>
      <c r="H1632" s="1"/>
      <c r="I1632" s="1"/>
      <c r="J1632" s="1"/>
      <c r="K1632" s="1"/>
      <c r="L1632" s="1"/>
      <c r="M1632" s="1"/>
      <c r="N1632" s="1"/>
      <c r="O1632" s="1"/>
      <c r="P1632" s="1"/>
      <c r="Q1632" s="1"/>
      <c r="R1632" s="1"/>
      <c r="S1632" s="1"/>
      <c r="T1632" s="1"/>
      <c r="U1632" s="1"/>
    </row>
    <row r="1633" spans="1:21">
      <c r="A1633" s="1"/>
      <c r="B1633" s="1"/>
      <c r="C1633" s="1"/>
      <c r="D1633" s="1"/>
      <c r="E1633" s="1"/>
      <c r="F1633" s="1"/>
      <c r="G1633" s="1"/>
      <c r="H1633" s="1"/>
      <c r="I1633" s="1"/>
      <c r="J1633" s="1"/>
      <c r="K1633" s="1"/>
      <c r="L1633" s="1"/>
      <c r="M1633" s="1"/>
      <c r="N1633" s="1"/>
      <c r="O1633" s="1"/>
      <c r="P1633" s="1"/>
      <c r="Q1633" s="1"/>
      <c r="R1633" s="1"/>
      <c r="S1633" s="1"/>
      <c r="T1633" s="1"/>
      <c r="U1633" s="1"/>
    </row>
    <row r="1634" spans="1:21">
      <c r="A1634" s="1"/>
      <c r="B1634" s="1"/>
      <c r="C1634" s="1"/>
      <c r="D1634" s="1"/>
      <c r="E1634" s="1"/>
      <c r="F1634" s="1"/>
      <c r="G1634" s="1"/>
      <c r="H1634" s="1"/>
      <c r="I1634" s="1"/>
      <c r="J1634" s="1"/>
      <c r="K1634" s="1"/>
      <c r="L1634" s="1"/>
      <c r="M1634" s="1"/>
      <c r="N1634" s="1"/>
      <c r="O1634" s="1"/>
      <c r="P1634" s="1"/>
      <c r="Q1634" s="1"/>
      <c r="R1634" s="1"/>
      <c r="S1634" s="1"/>
      <c r="T1634" s="1"/>
      <c r="U1634" s="1"/>
    </row>
    <row r="1635" spans="1:21">
      <c r="A1635" s="1"/>
      <c r="B1635" s="1"/>
      <c r="C1635" s="1"/>
      <c r="D1635" s="1"/>
      <c r="E1635" s="1"/>
      <c r="F1635" s="1"/>
      <c r="G1635" s="1"/>
      <c r="H1635" s="1"/>
      <c r="I1635" s="1"/>
      <c r="J1635" s="1"/>
      <c r="K1635" s="1"/>
      <c r="L1635" s="1"/>
      <c r="M1635" s="1"/>
      <c r="N1635" s="1"/>
      <c r="O1635" s="1"/>
      <c r="P1635" s="1"/>
      <c r="Q1635" s="1"/>
      <c r="R1635" s="1"/>
      <c r="S1635" s="1"/>
      <c r="T1635" s="1"/>
      <c r="U1635" s="1"/>
    </row>
    <row r="1636" spans="1:21">
      <c r="A1636" s="1"/>
      <c r="B1636" s="1"/>
      <c r="C1636" s="1"/>
      <c r="D1636" s="1"/>
      <c r="E1636" s="1"/>
      <c r="F1636" s="1"/>
      <c r="G1636" s="1"/>
      <c r="H1636" s="1"/>
      <c r="I1636" s="1"/>
      <c r="J1636" s="1"/>
      <c r="K1636" s="1"/>
      <c r="L1636" s="1"/>
      <c r="M1636" s="1"/>
      <c r="N1636" s="1"/>
      <c r="O1636" s="1"/>
      <c r="P1636" s="1"/>
      <c r="Q1636" s="1"/>
      <c r="R1636" s="1"/>
      <c r="S1636" s="1"/>
      <c r="T1636" s="1"/>
      <c r="U1636" s="1"/>
    </row>
    <row r="1637" spans="1:21">
      <c r="A1637" s="1"/>
      <c r="B1637" s="1"/>
      <c r="C1637" s="1"/>
      <c r="D1637" s="1"/>
      <c r="E1637" s="1"/>
      <c r="F1637" s="1"/>
      <c r="G1637" s="1"/>
      <c r="H1637" s="1"/>
      <c r="I1637" s="1"/>
      <c r="J1637" s="1"/>
      <c r="K1637" s="1"/>
      <c r="L1637" s="1"/>
      <c r="M1637" s="1"/>
      <c r="N1637" s="1"/>
      <c r="O1637" s="1"/>
      <c r="P1637" s="1"/>
      <c r="Q1637" s="1"/>
      <c r="R1637" s="1"/>
      <c r="S1637" s="1"/>
      <c r="T1637" s="1"/>
      <c r="U1637" s="1"/>
    </row>
    <row r="1638" spans="1:21">
      <c r="A1638" s="1"/>
      <c r="B1638" s="1"/>
      <c r="C1638" s="1"/>
      <c r="D1638" s="1"/>
      <c r="E1638" s="1"/>
      <c r="F1638" s="1"/>
      <c r="G1638" s="1"/>
      <c r="H1638" s="1"/>
      <c r="I1638" s="1"/>
      <c r="J1638" s="1"/>
      <c r="K1638" s="1"/>
      <c r="L1638" s="1"/>
      <c r="M1638" s="1"/>
      <c r="N1638" s="1"/>
      <c r="O1638" s="1"/>
      <c r="P1638" s="1"/>
      <c r="Q1638" s="1"/>
      <c r="R1638" s="1"/>
      <c r="S1638" s="1"/>
      <c r="T1638" s="1"/>
      <c r="U1638" s="1"/>
    </row>
    <row r="1639" spans="1:21">
      <c r="A1639" s="1"/>
      <c r="B1639" s="1"/>
      <c r="C1639" s="1"/>
      <c r="D1639" s="1"/>
      <c r="E1639" s="1"/>
      <c r="F1639" s="1"/>
      <c r="G1639" s="1"/>
      <c r="H1639" s="1"/>
      <c r="I1639" s="1"/>
      <c r="J1639" s="1"/>
      <c r="K1639" s="1"/>
      <c r="L1639" s="1"/>
      <c r="M1639" s="1"/>
      <c r="N1639" s="1"/>
      <c r="O1639" s="1"/>
      <c r="P1639" s="1"/>
      <c r="Q1639" s="1"/>
      <c r="R1639" s="1"/>
      <c r="S1639" s="1"/>
      <c r="T1639" s="1"/>
      <c r="U1639" s="1"/>
    </row>
    <row r="1640" spans="1:21">
      <c r="A1640" s="1"/>
      <c r="B1640" s="1"/>
      <c r="C1640" s="1"/>
      <c r="D1640" s="1"/>
      <c r="E1640" s="1"/>
      <c r="F1640" s="1"/>
      <c r="G1640" s="1"/>
      <c r="H1640" s="1"/>
      <c r="I1640" s="1"/>
      <c r="J1640" s="1"/>
      <c r="K1640" s="1"/>
      <c r="L1640" s="1"/>
      <c r="M1640" s="1"/>
      <c r="N1640" s="1"/>
      <c r="O1640" s="1"/>
      <c r="P1640" s="1"/>
      <c r="Q1640" s="1"/>
      <c r="R1640" s="1"/>
      <c r="S1640" s="1"/>
      <c r="T1640" s="1"/>
      <c r="U1640" s="1"/>
    </row>
    <row r="1641" spans="1:21">
      <c r="A1641" s="1"/>
      <c r="B1641" s="1"/>
      <c r="C1641" s="1"/>
      <c r="D1641" s="1"/>
      <c r="E1641" s="1"/>
      <c r="F1641" s="1"/>
      <c r="G1641" s="1"/>
      <c r="H1641" s="1"/>
      <c r="I1641" s="1"/>
      <c r="J1641" s="1"/>
      <c r="K1641" s="1"/>
      <c r="L1641" s="1"/>
      <c r="M1641" s="1"/>
      <c r="N1641" s="1"/>
      <c r="O1641" s="1"/>
      <c r="P1641" s="1"/>
      <c r="Q1641" s="1"/>
      <c r="R1641" s="1"/>
      <c r="S1641" s="1"/>
      <c r="T1641" s="1"/>
      <c r="U1641" s="1"/>
    </row>
    <row r="1642" spans="1:21">
      <c r="A1642" s="1"/>
      <c r="B1642" s="1"/>
      <c r="C1642" s="1"/>
      <c r="D1642" s="1"/>
      <c r="E1642" s="1"/>
      <c r="F1642" s="1"/>
      <c r="G1642" s="1"/>
      <c r="H1642" s="1"/>
      <c r="I1642" s="1"/>
      <c r="J1642" s="1"/>
      <c r="K1642" s="1"/>
      <c r="L1642" s="1"/>
      <c r="M1642" s="1"/>
      <c r="N1642" s="1"/>
      <c r="O1642" s="1"/>
      <c r="P1642" s="1"/>
      <c r="Q1642" s="1"/>
      <c r="R1642" s="1"/>
      <c r="S1642" s="1"/>
      <c r="T1642" s="1"/>
      <c r="U1642" s="1"/>
    </row>
    <row r="1643" spans="1:21">
      <c r="A1643" s="1"/>
      <c r="B1643" s="1"/>
      <c r="C1643" s="1"/>
      <c r="D1643" s="1"/>
      <c r="E1643" s="1"/>
      <c r="F1643" s="1"/>
      <c r="G1643" s="1"/>
      <c r="H1643" s="1"/>
      <c r="I1643" s="1"/>
      <c r="J1643" s="1"/>
      <c r="K1643" s="1"/>
      <c r="L1643" s="1"/>
      <c r="M1643" s="1"/>
      <c r="N1643" s="1"/>
      <c r="O1643" s="1"/>
      <c r="P1643" s="1"/>
      <c r="Q1643" s="1"/>
      <c r="R1643" s="1"/>
      <c r="S1643" s="1"/>
      <c r="T1643" s="1"/>
      <c r="U1643" s="1"/>
    </row>
    <row r="1644" spans="1:21">
      <c r="A1644" s="1"/>
      <c r="B1644" s="1"/>
      <c r="C1644" s="1"/>
      <c r="D1644" s="1"/>
      <c r="E1644" s="1"/>
      <c r="F1644" s="1"/>
      <c r="G1644" s="1"/>
      <c r="H1644" s="1"/>
      <c r="I1644" s="1"/>
      <c r="J1644" s="1"/>
      <c r="K1644" s="1"/>
      <c r="L1644" s="1"/>
      <c r="M1644" s="1"/>
      <c r="N1644" s="1"/>
      <c r="O1644" s="1"/>
      <c r="P1644" s="1"/>
      <c r="Q1644" s="1"/>
      <c r="R1644" s="1"/>
      <c r="S1644" s="1"/>
      <c r="T1644" s="1"/>
      <c r="U1644" s="1"/>
    </row>
    <row r="1645" spans="1:21">
      <c r="A1645" s="1"/>
      <c r="B1645" s="1"/>
      <c r="C1645" s="1"/>
      <c r="D1645" s="1"/>
      <c r="E1645" s="1"/>
      <c r="F1645" s="1"/>
      <c r="G1645" s="1"/>
      <c r="H1645" s="1"/>
      <c r="I1645" s="1"/>
      <c r="J1645" s="1"/>
      <c r="K1645" s="1"/>
      <c r="L1645" s="1"/>
      <c r="M1645" s="1"/>
      <c r="N1645" s="1"/>
      <c r="O1645" s="1"/>
      <c r="P1645" s="1"/>
      <c r="Q1645" s="1"/>
      <c r="R1645" s="1"/>
      <c r="S1645" s="1"/>
      <c r="T1645" s="1"/>
      <c r="U1645" s="1"/>
    </row>
    <row r="1646" spans="1:21">
      <c r="A1646" s="1"/>
      <c r="B1646" s="1"/>
      <c r="C1646" s="1"/>
      <c r="D1646" s="1"/>
      <c r="E1646" s="1"/>
      <c r="F1646" s="1"/>
      <c r="G1646" s="1"/>
      <c r="H1646" s="1"/>
      <c r="I1646" s="1"/>
      <c r="J1646" s="1"/>
      <c r="K1646" s="1"/>
      <c r="L1646" s="1"/>
      <c r="M1646" s="1"/>
      <c r="N1646" s="1"/>
      <c r="O1646" s="1"/>
      <c r="P1646" s="1"/>
      <c r="Q1646" s="1"/>
      <c r="R1646" s="1"/>
      <c r="S1646" s="1"/>
      <c r="T1646" s="1"/>
      <c r="U1646" s="1"/>
    </row>
    <row r="1647" spans="1:21">
      <c r="A1647" s="1"/>
      <c r="B1647" s="1"/>
      <c r="C1647" s="1"/>
      <c r="D1647" s="1"/>
      <c r="E1647" s="1"/>
      <c r="F1647" s="1"/>
      <c r="G1647" s="1"/>
      <c r="H1647" s="1"/>
      <c r="I1647" s="1"/>
      <c r="J1647" s="1"/>
      <c r="K1647" s="1"/>
      <c r="L1647" s="1"/>
      <c r="M1647" s="1"/>
      <c r="N1647" s="1"/>
      <c r="O1647" s="1"/>
      <c r="P1647" s="1"/>
      <c r="Q1647" s="1"/>
      <c r="R1647" s="1"/>
      <c r="S1647" s="1"/>
      <c r="T1647" s="1"/>
      <c r="U1647" s="1"/>
    </row>
    <row r="1648" spans="1:21">
      <c r="A1648" s="1"/>
      <c r="B1648" s="1"/>
      <c r="C1648" s="1"/>
      <c r="D1648" s="1"/>
      <c r="E1648" s="1"/>
      <c r="F1648" s="1"/>
      <c r="G1648" s="1"/>
      <c r="H1648" s="1"/>
      <c r="I1648" s="1"/>
      <c r="J1648" s="1"/>
      <c r="K1648" s="1"/>
      <c r="L1648" s="1"/>
      <c r="M1648" s="1"/>
      <c r="N1648" s="1"/>
      <c r="O1648" s="1"/>
      <c r="P1648" s="1"/>
      <c r="Q1648" s="1"/>
      <c r="R1648" s="1"/>
      <c r="S1648" s="1"/>
      <c r="T1648" s="1"/>
      <c r="U1648" s="1"/>
    </row>
    <row r="1649" spans="1:21">
      <c r="A1649" s="1"/>
      <c r="B1649" s="1"/>
      <c r="C1649" s="1"/>
      <c r="D1649" s="1"/>
      <c r="E1649" s="1"/>
      <c r="F1649" s="1"/>
      <c r="G1649" s="1"/>
      <c r="H1649" s="1"/>
      <c r="I1649" s="1"/>
      <c r="J1649" s="1"/>
      <c r="K1649" s="1"/>
      <c r="L1649" s="1"/>
      <c r="M1649" s="1"/>
      <c r="N1649" s="1"/>
      <c r="O1649" s="1"/>
      <c r="P1649" s="1"/>
      <c r="Q1649" s="1"/>
      <c r="R1649" s="1"/>
      <c r="S1649" s="1"/>
      <c r="T1649" s="1"/>
      <c r="U1649" s="1"/>
    </row>
    <row r="1650" spans="1:21">
      <c r="A1650" s="1"/>
      <c r="B1650" s="1"/>
      <c r="C1650" s="1"/>
      <c r="D1650" s="1"/>
      <c r="E1650" s="1"/>
      <c r="F1650" s="1"/>
      <c r="G1650" s="1"/>
      <c r="H1650" s="1"/>
      <c r="I1650" s="1"/>
      <c r="J1650" s="1"/>
      <c r="K1650" s="1"/>
      <c r="L1650" s="1"/>
      <c r="M1650" s="1"/>
      <c r="N1650" s="1"/>
      <c r="O1650" s="1"/>
      <c r="P1650" s="1"/>
      <c r="Q1650" s="1"/>
      <c r="R1650" s="1"/>
      <c r="S1650" s="1"/>
      <c r="T1650" s="1"/>
      <c r="U1650" s="1"/>
    </row>
    <row r="1651" spans="1:21">
      <c r="A1651" s="1"/>
      <c r="B1651" s="1"/>
      <c r="C1651" s="1"/>
      <c r="D1651" s="1"/>
      <c r="E1651" s="1"/>
      <c r="F1651" s="1"/>
      <c r="G1651" s="1"/>
      <c r="H1651" s="1"/>
      <c r="I1651" s="1"/>
      <c r="J1651" s="1"/>
      <c r="K1651" s="1"/>
      <c r="L1651" s="1"/>
      <c r="M1651" s="1"/>
      <c r="N1651" s="1"/>
      <c r="O1651" s="1"/>
      <c r="P1651" s="1"/>
      <c r="Q1651" s="1"/>
      <c r="R1651" s="1"/>
      <c r="S1651" s="1"/>
      <c r="T1651" s="1"/>
      <c r="U1651" s="1"/>
    </row>
    <row r="1652" spans="1:21">
      <c r="A1652" s="1"/>
      <c r="B1652" s="1"/>
      <c r="C1652" s="1"/>
      <c r="D1652" s="1"/>
      <c r="E1652" s="1"/>
      <c r="F1652" s="1"/>
      <c r="G1652" s="1"/>
      <c r="H1652" s="1"/>
      <c r="I1652" s="1"/>
      <c r="J1652" s="1"/>
      <c r="K1652" s="1"/>
      <c r="L1652" s="1"/>
      <c r="M1652" s="1"/>
      <c r="N1652" s="1"/>
      <c r="O1652" s="1"/>
      <c r="P1652" s="1"/>
      <c r="Q1652" s="1"/>
      <c r="R1652" s="1"/>
      <c r="S1652" s="1"/>
      <c r="T1652" s="1"/>
      <c r="U1652" s="1"/>
    </row>
    <row r="1653" spans="1:21">
      <c r="A1653" s="1"/>
      <c r="B1653" s="1"/>
      <c r="C1653" s="1"/>
      <c r="D1653" s="1"/>
      <c r="E1653" s="1"/>
      <c r="F1653" s="1"/>
      <c r="G1653" s="1"/>
      <c r="H1653" s="1"/>
      <c r="I1653" s="1"/>
      <c r="J1653" s="1"/>
      <c r="K1653" s="1"/>
      <c r="L1653" s="1"/>
      <c r="M1653" s="1"/>
      <c r="N1653" s="1"/>
      <c r="O1653" s="1"/>
      <c r="P1653" s="1"/>
      <c r="Q1653" s="1"/>
      <c r="R1653" s="1"/>
      <c r="S1653" s="1"/>
      <c r="T1653" s="1"/>
      <c r="U1653" s="1"/>
    </row>
    <row r="1654" spans="1:21">
      <c r="A1654" s="1"/>
      <c r="B1654" s="1"/>
      <c r="C1654" s="1"/>
      <c r="D1654" s="1"/>
      <c r="E1654" s="1"/>
      <c r="F1654" s="1"/>
      <c r="G1654" s="1"/>
      <c r="H1654" s="1"/>
      <c r="I1654" s="1"/>
      <c r="J1654" s="1"/>
      <c r="K1654" s="1"/>
      <c r="L1654" s="1"/>
      <c r="M1654" s="1"/>
      <c r="N1654" s="1"/>
      <c r="O1654" s="1"/>
      <c r="P1654" s="1"/>
      <c r="Q1654" s="1"/>
      <c r="R1654" s="1"/>
      <c r="S1654" s="1"/>
      <c r="T1654" s="1"/>
      <c r="U1654" s="1"/>
    </row>
    <row r="1655" spans="1:21">
      <c r="A1655" s="1"/>
      <c r="B1655" s="1"/>
      <c r="C1655" s="1"/>
      <c r="D1655" s="1"/>
      <c r="E1655" s="1"/>
      <c r="F1655" s="1"/>
      <c r="G1655" s="1"/>
      <c r="H1655" s="1"/>
      <c r="I1655" s="1"/>
      <c r="J1655" s="1"/>
      <c r="K1655" s="1"/>
      <c r="L1655" s="1"/>
      <c r="M1655" s="1"/>
      <c r="N1655" s="1"/>
      <c r="O1655" s="1"/>
      <c r="P1655" s="1"/>
      <c r="Q1655" s="1"/>
      <c r="R1655" s="1"/>
      <c r="S1655" s="1"/>
      <c r="T1655" s="1"/>
      <c r="U1655" s="1"/>
    </row>
    <row r="1656" spans="1:21">
      <c r="A1656" s="1"/>
      <c r="B1656" s="1"/>
      <c r="C1656" s="1"/>
      <c r="D1656" s="1"/>
      <c r="E1656" s="1"/>
      <c r="F1656" s="1"/>
      <c r="G1656" s="1"/>
      <c r="H1656" s="1"/>
      <c r="I1656" s="1"/>
      <c r="J1656" s="1"/>
      <c r="K1656" s="1"/>
      <c r="L1656" s="1"/>
      <c r="M1656" s="1"/>
      <c r="N1656" s="1"/>
      <c r="O1656" s="1"/>
      <c r="P1656" s="1"/>
      <c r="Q1656" s="1"/>
      <c r="R1656" s="1"/>
      <c r="S1656" s="1"/>
      <c r="T1656" s="1"/>
      <c r="U1656" s="1"/>
    </row>
    <row r="1657" spans="1:21">
      <c r="A1657" s="1"/>
      <c r="B1657" s="1"/>
      <c r="C1657" s="1"/>
      <c r="D1657" s="1"/>
      <c r="E1657" s="1"/>
      <c r="F1657" s="1"/>
      <c r="G1657" s="1"/>
      <c r="H1657" s="1"/>
      <c r="I1657" s="1"/>
      <c r="J1657" s="1"/>
      <c r="K1657" s="1"/>
      <c r="L1657" s="1"/>
      <c r="M1657" s="1"/>
      <c r="N1657" s="1"/>
      <c r="O1657" s="1"/>
      <c r="P1657" s="1"/>
      <c r="Q1657" s="1"/>
      <c r="R1657" s="1"/>
      <c r="S1657" s="1"/>
      <c r="T1657" s="1"/>
      <c r="U1657" s="1"/>
    </row>
    <row r="1658" spans="1:21">
      <c r="A1658" s="1"/>
      <c r="B1658" s="1"/>
      <c r="C1658" s="1"/>
      <c r="D1658" s="1"/>
      <c r="E1658" s="1"/>
      <c r="F1658" s="1"/>
      <c r="G1658" s="1"/>
      <c r="H1658" s="1"/>
      <c r="I1658" s="1"/>
      <c r="J1658" s="1"/>
      <c r="K1658" s="1"/>
      <c r="L1658" s="1"/>
      <c r="M1658" s="1"/>
      <c r="N1658" s="1"/>
      <c r="O1658" s="1"/>
      <c r="P1658" s="1"/>
      <c r="Q1658" s="1"/>
      <c r="R1658" s="1"/>
      <c r="S1658" s="1"/>
      <c r="T1658" s="1"/>
      <c r="U1658" s="1"/>
    </row>
    <row r="1659" spans="1:21">
      <c r="A1659" s="1"/>
      <c r="B1659" s="1"/>
      <c r="C1659" s="1"/>
      <c r="D1659" s="1"/>
      <c r="E1659" s="1"/>
      <c r="F1659" s="1"/>
      <c r="G1659" s="1"/>
      <c r="H1659" s="1"/>
      <c r="I1659" s="1"/>
      <c r="J1659" s="1"/>
      <c r="K1659" s="1"/>
      <c r="L1659" s="1"/>
      <c r="M1659" s="1"/>
      <c r="N1659" s="1"/>
      <c r="O1659" s="1"/>
      <c r="P1659" s="1"/>
      <c r="Q1659" s="1"/>
      <c r="R1659" s="1"/>
      <c r="S1659" s="1"/>
      <c r="T1659" s="1"/>
      <c r="U1659" s="1"/>
    </row>
    <row r="1660" spans="1:21">
      <c r="A1660" s="1"/>
      <c r="B1660" s="1"/>
      <c r="C1660" s="1"/>
      <c r="D1660" s="1"/>
      <c r="E1660" s="1"/>
      <c r="F1660" s="1"/>
      <c r="G1660" s="1"/>
      <c r="H1660" s="1"/>
      <c r="I1660" s="1"/>
      <c r="J1660" s="1"/>
      <c r="K1660" s="1"/>
      <c r="L1660" s="1"/>
      <c r="M1660" s="1"/>
      <c r="N1660" s="1"/>
      <c r="O1660" s="1"/>
      <c r="P1660" s="1"/>
      <c r="Q1660" s="1"/>
      <c r="R1660" s="1"/>
      <c r="S1660" s="1"/>
      <c r="T1660" s="1"/>
      <c r="U1660" s="1"/>
    </row>
    <row r="1661" spans="1:21">
      <c r="A1661" s="1"/>
      <c r="B1661" s="1"/>
      <c r="C1661" s="1"/>
      <c r="D1661" s="1"/>
      <c r="E1661" s="1"/>
      <c r="F1661" s="1"/>
      <c r="G1661" s="1"/>
      <c r="H1661" s="1"/>
      <c r="I1661" s="1"/>
      <c r="J1661" s="1"/>
      <c r="K1661" s="1"/>
      <c r="L1661" s="1"/>
      <c r="M1661" s="1"/>
      <c r="N1661" s="1"/>
      <c r="O1661" s="1"/>
      <c r="P1661" s="1"/>
      <c r="Q1661" s="1"/>
      <c r="R1661" s="1"/>
      <c r="S1661" s="1"/>
      <c r="T1661" s="1"/>
      <c r="U1661" s="1"/>
    </row>
    <row r="1662" spans="1:21">
      <c r="A1662" s="1"/>
      <c r="B1662" s="1"/>
      <c r="C1662" s="1"/>
      <c r="D1662" s="1"/>
      <c r="E1662" s="1"/>
      <c r="F1662" s="1"/>
      <c r="G1662" s="1"/>
      <c r="H1662" s="1"/>
      <c r="I1662" s="1"/>
      <c r="J1662" s="1"/>
      <c r="K1662" s="1"/>
      <c r="L1662" s="1"/>
      <c r="M1662" s="1"/>
      <c r="N1662" s="1"/>
      <c r="O1662" s="1"/>
      <c r="P1662" s="1"/>
      <c r="Q1662" s="1"/>
      <c r="R1662" s="1"/>
      <c r="S1662" s="1"/>
      <c r="T1662" s="1"/>
      <c r="U1662" s="1"/>
    </row>
    <row r="1663" spans="1:21">
      <c r="A1663" s="1"/>
      <c r="B1663" s="1"/>
      <c r="C1663" s="1"/>
      <c r="D1663" s="1"/>
      <c r="E1663" s="1"/>
      <c r="F1663" s="1"/>
      <c r="G1663" s="1"/>
      <c r="H1663" s="1"/>
      <c r="I1663" s="1"/>
      <c r="J1663" s="1"/>
      <c r="K1663" s="1"/>
      <c r="L1663" s="1"/>
      <c r="M1663" s="1"/>
      <c r="N1663" s="1"/>
      <c r="O1663" s="1"/>
      <c r="P1663" s="1"/>
      <c r="Q1663" s="1"/>
      <c r="R1663" s="1"/>
      <c r="S1663" s="1"/>
      <c r="T1663" s="1"/>
      <c r="U1663" s="1"/>
    </row>
    <row r="1664" spans="1:21">
      <c r="A1664" s="1"/>
      <c r="B1664" s="1"/>
      <c r="C1664" s="1"/>
      <c r="D1664" s="1"/>
      <c r="E1664" s="1"/>
      <c r="F1664" s="1"/>
      <c r="G1664" s="1"/>
      <c r="H1664" s="1"/>
      <c r="I1664" s="1"/>
      <c r="J1664" s="1"/>
      <c r="K1664" s="1"/>
      <c r="L1664" s="1"/>
      <c r="M1664" s="1"/>
      <c r="N1664" s="1"/>
      <c r="O1664" s="1"/>
      <c r="P1664" s="1"/>
      <c r="Q1664" s="1"/>
      <c r="R1664" s="1"/>
      <c r="S1664" s="1"/>
      <c r="T1664" s="1"/>
      <c r="U1664" s="1"/>
    </row>
    <row r="1665" spans="1:21">
      <c r="A1665" s="1"/>
      <c r="B1665" s="1"/>
      <c r="C1665" s="1"/>
      <c r="D1665" s="1"/>
      <c r="E1665" s="1"/>
      <c r="F1665" s="1"/>
      <c r="G1665" s="1"/>
      <c r="H1665" s="1"/>
      <c r="I1665" s="1"/>
      <c r="J1665" s="1"/>
      <c r="K1665" s="1"/>
      <c r="L1665" s="1"/>
      <c r="M1665" s="1"/>
      <c r="N1665" s="1"/>
      <c r="O1665" s="1"/>
      <c r="P1665" s="1"/>
      <c r="Q1665" s="1"/>
      <c r="R1665" s="1"/>
      <c r="S1665" s="1"/>
      <c r="T1665" s="1"/>
      <c r="U1665" s="1"/>
    </row>
    <row r="1666" spans="1:21">
      <c r="A1666" s="1"/>
      <c r="B1666" s="1"/>
      <c r="C1666" s="1"/>
      <c r="D1666" s="1"/>
      <c r="E1666" s="1"/>
      <c r="F1666" s="1"/>
      <c r="G1666" s="1"/>
      <c r="H1666" s="1"/>
      <c r="I1666" s="1"/>
      <c r="J1666" s="1"/>
      <c r="K1666" s="1"/>
      <c r="L1666" s="1"/>
      <c r="M1666" s="1"/>
      <c r="N1666" s="1"/>
      <c r="O1666" s="1"/>
      <c r="P1666" s="1"/>
      <c r="Q1666" s="1"/>
      <c r="R1666" s="1"/>
      <c r="S1666" s="1"/>
      <c r="T1666" s="1"/>
      <c r="U1666" s="1"/>
    </row>
    <row r="1667" spans="1:21">
      <c r="A1667" s="1"/>
      <c r="B1667" s="1"/>
      <c r="C1667" s="1"/>
      <c r="D1667" s="1"/>
      <c r="E1667" s="1"/>
      <c r="F1667" s="1"/>
      <c r="G1667" s="1"/>
      <c r="H1667" s="1"/>
      <c r="I1667" s="1"/>
      <c r="J1667" s="1"/>
      <c r="K1667" s="1"/>
      <c r="L1667" s="1"/>
      <c r="M1667" s="1"/>
      <c r="N1667" s="1"/>
      <c r="O1667" s="1"/>
      <c r="P1667" s="1"/>
      <c r="Q1667" s="1"/>
      <c r="R1667" s="1"/>
      <c r="S1667" s="1"/>
      <c r="T1667" s="1"/>
      <c r="U1667" s="1"/>
    </row>
    <row r="1668" spans="1:21">
      <c r="A1668" s="1"/>
      <c r="B1668" s="1"/>
      <c r="C1668" s="1"/>
      <c r="D1668" s="1"/>
      <c r="E1668" s="1"/>
      <c r="F1668" s="1"/>
      <c r="G1668" s="1"/>
      <c r="H1668" s="1"/>
      <c r="I1668" s="1"/>
      <c r="J1668" s="1"/>
      <c r="K1668" s="1"/>
      <c r="L1668" s="1"/>
      <c r="M1668" s="1"/>
      <c r="N1668" s="1"/>
      <c r="O1668" s="1"/>
      <c r="P1668" s="1"/>
      <c r="Q1668" s="1"/>
      <c r="R1668" s="1"/>
      <c r="S1668" s="1"/>
      <c r="T1668" s="1"/>
      <c r="U1668" s="1"/>
    </row>
    <row r="1669" spans="1:21">
      <c r="A1669" s="1"/>
      <c r="B1669" s="1"/>
      <c r="C1669" s="1"/>
      <c r="D1669" s="1"/>
      <c r="E1669" s="1"/>
      <c r="F1669" s="1"/>
      <c r="G1669" s="1"/>
      <c r="H1669" s="1"/>
      <c r="I1669" s="1"/>
      <c r="J1669" s="1"/>
      <c r="K1669" s="1"/>
      <c r="L1669" s="1"/>
      <c r="M1669" s="1"/>
      <c r="N1669" s="1"/>
      <c r="O1669" s="1"/>
      <c r="P1669" s="1"/>
      <c r="Q1669" s="1"/>
      <c r="R1669" s="1"/>
      <c r="S1669" s="1"/>
      <c r="T1669" s="1"/>
      <c r="U1669" s="1"/>
    </row>
    <row r="1670" spans="1:21">
      <c r="A1670" s="1"/>
      <c r="B1670" s="1"/>
      <c r="C1670" s="1"/>
      <c r="D1670" s="1"/>
      <c r="E1670" s="1"/>
      <c r="F1670" s="1"/>
      <c r="G1670" s="1"/>
      <c r="H1670" s="1"/>
      <c r="I1670" s="1"/>
      <c r="J1670" s="1"/>
      <c r="K1670" s="1"/>
      <c r="L1670" s="1"/>
      <c r="M1670" s="1"/>
      <c r="N1670" s="1"/>
      <c r="O1670" s="1"/>
      <c r="P1670" s="1"/>
      <c r="Q1670" s="1"/>
      <c r="R1670" s="1"/>
      <c r="S1670" s="1"/>
      <c r="T1670" s="1"/>
      <c r="U1670" s="1"/>
    </row>
    <row r="1671" spans="1:21">
      <c r="A1671" s="1"/>
      <c r="B1671" s="1"/>
      <c r="C1671" s="1"/>
      <c r="D1671" s="1"/>
      <c r="E1671" s="1"/>
      <c r="F1671" s="1"/>
      <c r="G1671" s="1"/>
      <c r="H1671" s="1"/>
      <c r="I1671" s="1"/>
      <c r="J1671" s="1"/>
      <c r="K1671" s="1"/>
      <c r="L1671" s="1"/>
      <c r="M1671" s="1"/>
      <c r="N1671" s="1"/>
      <c r="O1671" s="1"/>
      <c r="P1671" s="1"/>
      <c r="Q1671" s="1"/>
      <c r="R1671" s="1"/>
      <c r="S1671" s="1"/>
      <c r="T1671" s="1"/>
      <c r="U1671" s="1"/>
    </row>
    <row r="1672" spans="1:21">
      <c r="A1672" s="1"/>
      <c r="B1672" s="1"/>
      <c r="C1672" s="1"/>
      <c r="D1672" s="1"/>
      <c r="E1672" s="1"/>
      <c r="F1672" s="1"/>
      <c r="G1672" s="1"/>
      <c r="H1672" s="1"/>
      <c r="I1672" s="1"/>
      <c r="J1672" s="1"/>
      <c r="K1672" s="1"/>
      <c r="L1672" s="1"/>
      <c r="M1672" s="1"/>
      <c r="N1672" s="1"/>
      <c r="O1672" s="1"/>
      <c r="P1672" s="1"/>
      <c r="Q1672" s="1"/>
      <c r="R1672" s="1"/>
      <c r="S1672" s="1"/>
      <c r="T1672" s="1"/>
      <c r="U1672" s="1"/>
    </row>
    <row r="1673" spans="1:21">
      <c r="A1673" s="1"/>
      <c r="B1673" s="1"/>
      <c r="C1673" s="1"/>
      <c r="D1673" s="1"/>
      <c r="E1673" s="1"/>
      <c r="F1673" s="1"/>
      <c r="G1673" s="1"/>
      <c r="H1673" s="1"/>
      <c r="I1673" s="1"/>
      <c r="J1673" s="1"/>
      <c r="K1673" s="1"/>
      <c r="L1673" s="1"/>
      <c r="M1673" s="1"/>
      <c r="N1673" s="1"/>
      <c r="O1673" s="1"/>
      <c r="P1673" s="1"/>
      <c r="Q1673" s="1"/>
      <c r="R1673" s="1"/>
      <c r="S1673" s="1"/>
      <c r="T1673" s="1"/>
      <c r="U1673" s="1"/>
    </row>
    <row r="1674" spans="1:21">
      <c r="A1674" s="1"/>
      <c r="B1674" s="1"/>
      <c r="C1674" s="1"/>
      <c r="D1674" s="1"/>
      <c r="E1674" s="1"/>
      <c r="F1674" s="1"/>
      <c r="G1674" s="1"/>
      <c r="H1674" s="1"/>
      <c r="I1674" s="1"/>
      <c r="J1674" s="1"/>
      <c r="K1674" s="1"/>
      <c r="L1674" s="1"/>
      <c r="M1674" s="1"/>
      <c r="N1674" s="1"/>
      <c r="O1674" s="1"/>
      <c r="P1674" s="1"/>
      <c r="Q1674" s="1"/>
      <c r="R1674" s="1"/>
      <c r="S1674" s="1"/>
      <c r="T1674" s="1"/>
      <c r="U1674" s="1"/>
    </row>
    <row r="1675" spans="1:21">
      <c r="A1675" s="1"/>
      <c r="B1675" s="1"/>
      <c r="C1675" s="1"/>
      <c r="D1675" s="1"/>
      <c r="E1675" s="1"/>
      <c r="F1675" s="1"/>
      <c r="G1675" s="1"/>
      <c r="H1675" s="1"/>
      <c r="I1675" s="1"/>
      <c r="J1675" s="1"/>
      <c r="K1675" s="1"/>
      <c r="L1675" s="1"/>
      <c r="M1675" s="1"/>
      <c r="N1675" s="1"/>
      <c r="O1675" s="1"/>
      <c r="P1675" s="1"/>
      <c r="Q1675" s="1"/>
      <c r="R1675" s="1"/>
      <c r="S1675" s="1"/>
      <c r="T1675" s="1"/>
      <c r="U1675" s="1"/>
    </row>
    <row r="1676" spans="1:21">
      <c r="A1676" s="1"/>
      <c r="B1676" s="1"/>
      <c r="C1676" s="1"/>
      <c r="D1676" s="1"/>
      <c r="E1676" s="1"/>
      <c r="F1676" s="1"/>
      <c r="G1676" s="1"/>
      <c r="H1676" s="1"/>
      <c r="I1676" s="1"/>
      <c r="J1676" s="1"/>
      <c r="K1676" s="1"/>
      <c r="L1676" s="1"/>
      <c r="M1676" s="1"/>
      <c r="N1676" s="1"/>
      <c r="O1676" s="1"/>
      <c r="P1676" s="1"/>
      <c r="Q1676" s="1"/>
      <c r="R1676" s="1"/>
      <c r="S1676" s="1"/>
      <c r="T1676" s="1"/>
      <c r="U1676" s="1"/>
    </row>
    <row r="1677" spans="1:21">
      <c r="A1677" s="1"/>
      <c r="B1677" s="1"/>
      <c r="C1677" s="1"/>
      <c r="D1677" s="1"/>
      <c r="E1677" s="1"/>
      <c r="F1677" s="1"/>
      <c r="G1677" s="1"/>
      <c r="H1677" s="1"/>
      <c r="I1677" s="1"/>
      <c r="J1677" s="1"/>
      <c r="K1677" s="1"/>
      <c r="L1677" s="1"/>
      <c r="M1677" s="1"/>
      <c r="N1677" s="1"/>
      <c r="O1677" s="1"/>
      <c r="P1677" s="1"/>
      <c r="Q1677" s="1"/>
      <c r="R1677" s="1"/>
      <c r="S1677" s="1"/>
      <c r="T1677" s="1"/>
      <c r="U1677" s="1"/>
    </row>
    <row r="1678" spans="1:21">
      <c r="A1678" s="1"/>
      <c r="B1678" s="1"/>
      <c r="C1678" s="1"/>
      <c r="D1678" s="1"/>
      <c r="E1678" s="1"/>
      <c r="F1678" s="1"/>
      <c r="G1678" s="1"/>
      <c r="H1678" s="1"/>
      <c r="I1678" s="1"/>
      <c r="J1678" s="1"/>
      <c r="K1678" s="1"/>
      <c r="L1678" s="1"/>
      <c r="M1678" s="1"/>
      <c r="N1678" s="1"/>
      <c r="O1678" s="1"/>
      <c r="P1678" s="1"/>
      <c r="Q1678" s="1"/>
      <c r="R1678" s="1"/>
      <c r="S1678" s="1"/>
      <c r="T1678" s="1"/>
      <c r="U1678" s="1"/>
    </row>
    <row r="1679" spans="1:21">
      <c r="A1679" s="1"/>
      <c r="B1679" s="1"/>
      <c r="C1679" s="1"/>
      <c r="D1679" s="1"/>
      <c r="E1679" s="1"/>
      <c r="F1679" s="1"/>
      <c r="G1679" s="1"/>
      <c r="H1679" s="1"/>
      <c r="I1679" s="1"/>
      <c r="J1679" s="1"/>
      <c r="K1679" s="1"/>
      <c r="L1679" s="1"/>
      <c r="M1679" s="1"/>
      <c r="N1679" s="1"/>
      <c r="O1679" s="1"/>
      <c r="P1679" s="1"/>
      <c r="Q1679" s="1"/>
      <c r="R1679" s="1"/>
      <c r="S1679" s="1"/>
      <c r="T1679" s="1"/>
      <c r="U1679" s="1"/>
    </row>
    <row r="1680" spans="1:21">
      <c r="A1680" s="1"/>
      <c r="B1680" s="1"/>
      <c r="C1680" s="1"/>
      <c r="D1680" s="1"/>
      <c r="E1680" s="1"/>
      <c r="F1680" s="1"/>
      <c r="G1680" s="1"/>
      <c r="H1680" s="1"/>
      <c r="I1680" s="1"/>
      <c r="J1680" s="1"/>
      <c r="K1680" s="1"/>
      <c r="L1680" s="1"/>
      <c r="M1680" s="1"/>
      <c r="N1680" s="1"/>
      <c r="O1680" s="1"/>
      <c r="P1680" s="1"/>
      <c r="Q1680" s="1"/>
      <c r="R1680" s="1"/>
      <c r="S1680" s="1"/>
      <c r="T1680" s="1"/>
      <c r="U1680" s="1"/>
    </row>
    <row r="1681" spans="1:21">
      <c r="A1681" s="1"/>
      <c r="B1681" s="1"/>
      <c r="C1681" s="1"/>
      <c r="D1681" s="1"/>
      <c r="E1681" s="1"/>
      <c r="F1681" s="1"/>
      <c r="G1681" s="1"/>
      <c r="H1681" s="1"/>
      <c r="I1681" s="1"/>
      <c r="J1681" s="1"/>
      <c r="K1681" s="1"/>
      <c r="L1681" s="1"/>
      <c r="M1681" s="1"/>
      <c r="N1681" s="1"/>
      <c r="O1681" s="1"/>
      <c r="P1681" s="1"/>
      <c r="Q1681" s="1"/>
      <c r="R1681" s="1"/>
      <c r="S1681" s="1"/>
      <c r="T1681" s="1"/>
      <c r="U1681" s="1"/>
    </row>
    <row r="1682" spans="1:21">
      <c r="A1682" s="1"/>
      <c r="B1682" s="1"/>
      <c r="C1682" s="1"/>
      <c r="D1682" s="1"/>
      <c r="E1682" s="1"/>
      <c r="F1682" s="1"/>
      <c r="G1682" s="1"/>
      <c r="H1682" s="1"/>
      <c r="I1682" s="1"/>
      <c r="J1682" s="1"/>
      <c r="K1682" s="1"/>
      <c r="L1682" s="1"/>
      <c r="M1682" s="1"/>
      <c r="N1682" s="1"/>
      <c r="O1682" s="1"/>
      <c r="P1682" s="1"/>
      <c r="Q1682" s="1"/>
      <c r="R1682" s="1"/>
      <c r="S1682" s="1"/>
      <c r="T1682" s="1"/>
      <c r="U1682" s="1"/>
    </row>
    <row r="1683" spans="1:21">
      <c r="A1683" s="1"/>
      <c r="B1683" s="1"/>
      <c r="C1683" s="1"/>
      <c r="D1683" s="1"/>
      <c r="E1683" s="1"/>
      <c r="F1683" s="1"/>
      <c r="G1683" s="1"/>
      <c r="H1683" s="1"/>
      <c r="I1683" s="1"/>
      <c r="J1683" s="1"/>
      <c r="K1683" s="1"/>
      <c r="L1683" s="1"/>
      <c r="M1683" s="1"/>
      <c r="N1683" s="1"/>
      <c r="O1683" s="1"/>
      <c r="P1683" s="1"/>
      <c r="Q1683" s="1"/>
      <c r="R1683" s="1"/>
      <c r="S1683" s="1"/>
      <c r="T1683" s="1"/>
      <c r="U1683" s="1"/>
    </row>
    <row r="1684" spans="1:21">
      <c r="A1684" s="1"/>
      <c r="B1684" s="1"/>
      <c r="C1684" s="1"/>
      <c r="D1684" s="1"/>
      <c r="E1684" s="1"/>
      <c r="F1684" s="1"/>
      <c r="G1684" s="1"/>
      <c r="H1684" s="1"/>
      <c r="I1684" s="1"/>
      <c r="J1684" s="1"/>
      <c r="K1684" s="1"/>
      <c r="L1684" s="1"/>
      <c r="M1684" s="1"/>
      <c r="N1684" s="1"/>
      <c r="O1684" s="1"/>
      <c r="P1684" s="1"/>
      <c r="Q1684" s="1"/>
      <c r="R1684" s="1"/>
      <c r="S1684" s="1"/>
      <c r="T1684" s="1"/>
      <c r="U1684" s="1"/>
    </row>
    <row r="1685" spans="1:21">
      <c r="A1685" s="1"/>
      <c r="B1685" s="1"/>
      <c r="C1685" s="1"/>
      <c r="D1685" s="1"/>
      <c r="E1685" s="1"/>
      <c r="F1685" s="1"/>
      <c r="G1685" s="1"/>
      <c r="H1685" s="1"/>
      <c r="I1685" s="1"/>
      <c r="J1685" s="1"/>
      <c r="K1685" s="1"/>
      <c r="L1685" s="1"/>
      <c r="M1685" s="1"/>
      <c r="N1685" s="1"/>
      <c r="O1685" s="1"/>
      <c r="P1685" s="1"/>
      <c r="Q1685" s="1"/>
      <c r="R1685" s="1"/>
      <c r="S1685" s="1"/>
      <c r="T1685" s="1"/>
      <c r="U1685" s="1"/>
    </row>
    <row r="1686" spans="1:21">
      <c r="A1686" s="1"/>
      <c r="B1686" s="1"/>
      <c r="C1686" s="1"/>
      <c r="D1686" s="1"/>
      <c r="E1686" s="1"/>
      <c r="F1686" s="1"/>
      <c r="G1686" s="1"/>
      <c r="H1686" s="1"/>
      <c r="I1686" s="1"/>
      <c r="J1686" s="1"/>
      <c r="K1686" s="1"/>
      <c r="L1686" s="1"/>
      <c r="M1686" s="1"/>
      <c r="N1686" s="1"/>
      <c r="O1686" s="1"/>
      <c r="P1686" s="1"/>
      <c r="Q1686" s="1"/>
      <c r="R1686" s="1"/>
      <c r="S1686" s="1"/>
      <c r="T1686" s="1"/>
      <c r="U1686" s="1"/>
    </row>
    <row r="1687" spans="1:21">
      <c r="A1687" s="1"/>
      <c r="B1687" s="1"/>
      <c r="C1687" s="1"/>
      <c r="D1687" s="1"/>
      <c r="E1687" s="1"/>
      <c r="F1687" s="1"/>
      <c r="G1687" s="1"/>
      <c r="H1687" s="1"/>
      <c r="I1687" s="1"/>
      <c r="J1687" s="1"/>
      <c r="K1687" s="1"/>
      <c r="L1687" s="1"/>
      <c r="M1687" s="1"/>
      <c r="N1687" s="1"/>
      <c r="O1687" s="1"/>
      <c r="P1687" s="1"/>
      <c r="Q1687" s="1"/>
      <c r="R1687" s="1"/>
      <c r="S1687" s="1"/>
      <c r="T1687" s="1"/>
      <c r="U1687" s="1"/>
    </row>
    <row r="1688" spans="1:21">
      <c r="A1688" s="1"/>
      <c r="B1688" s="1"/>
      <c r="C1688" s="1"/>
      <c r="D1688" s="1"/>
      <c r="E1688" s="1"/>
      <c r="F1688" s="1"/>
      <c r="G1688" s="1"/>
      <c r="H1688" s="1"/>
      <c r="I1688" s="1"/>
      <c r="J1688" s="1"/>
      <c r="K1688" s="1"/>
      <c r="L1688" s="1"/>
      <c r="M1688" s="1"/>
      <c r="N1688" s="1"/>
      <c r="O1688" s="1"/>
      <c r="P1688" s="1"/>
      <c r="Q1688" s="1"/>
      <c r="R1688" s="1"/>
      <c r="S1688" s="1"/>
      <c r="T1688" s="1"/>
      <c r="U1688" s="1"/>
    </row>
    <row r="1689" spans="1:21">
      <c r="A1689" s="1"/>
      <c r="B1689" s="1"/>
      <c r="C1689" s="1"/>
      <c r="D1689" s="1"/>
      <c r="E1689" s="1"/>
      <c r="F1689" s="1"/>
      <c r="G1689" s="1"/>
      <c r="H1689" s="1"/>
      <c r="I1689" s="1"/>
      <c r="J1689" s="1"/>
      <c r="K1689" s="1"/>
      <c r="L1689" s="1"/>
      <c r="M1689" s="1"/>
      <c r="N1689" s="1"/>
      <c r="O1689" s="1"/>
      <c r="P1689" s="1"/>
      <c r="Q1689" s="1"/>
      <c r="R1689" s="1"/>
      <c r="S1689" s="1"/>
      <c r="T1689" s="1"/>
      <c r="U1689" s="1"/>
    </row>
    <row r="1690" spans="1:21">
      <c r="A1690" s="1"/>
      <c r="B1690" s="1"/>
      <c r="C1690" s="1"/>
      <c r="D1690" s="1"/>
      <c r="E1690" s="1"/>
      <c r="F1690" s="1"/>
      <c r="G1690" s="1"/>
      <c r="H1690" s="1"/>
      <c r="I1690" s="1"/>
      <c r="J1690" s="1"/>
      <c r="K1690" s="1"/>
      <c r="L1690" s="1"/>
      <c r="M1690" s="1"/>
      <c r="N1690" s="1"/>
      <c r="O1690" s="1"/>
      <c r="P1690" s="1"/>
      <c r="Q1690" s="1"/>
      <c r="R1690" s="1"/>
      <c r="S1690" s="1"/>
      <c r="T1690" s="1"/>
      <c r="U1690" s="1"/>
    </row>
    <row r="1691" spans="1:21">
      <c r="A1691" s="1"/>
      <c r="B1691" s="1"/>
      <c r="C1691" s="1"/>
      <c r="D1691" s="1"/>
      <c r="E1691" s="1"/>
      <c r="F1691" s="1"/>
      <c r="G1691" s="1"/>
      <c r="H1691" s="1"/>
      <c r="I1691" s="1"/>
      <c r="J1691" s="1"/>
      <c r="K1691" s="1"/>
      <c r="L1691" s="1"/>
      <c r="M1691" s="1"/>
      <c r="N1691" s="1"/>
      <c r="O1691" s="1"/>
      <c r="P1691" s="1"/>
      <c r="Q1691" s="1"/>
      <c r="R1691" s="1"/>
      <c r="S1691" s="1"/>
      <c r="T1691" s="1"/>
      <c r="U1691" s="1"/>
    </row>
    <row r="1692" spans="1:21">
      <c r="A1692" s="1"/>
      <c r="B1692" s="1"/>
      <c r="C1692" s="1"/>
      <c r="D1692" s="1"/>
      <c r="E1692" s="1"/>
      <c r="F1692" s="1"/>
      <c r="G1692" s="1"/>
      <c r="H1692" s="1"/>
      <c r="I1692" s="1"/>
      <c r="J1692" s="1"/>
      <c r="K1692" s="1"/>
      <c r="L1692" s="1"/>
      <c r="M1692" s="1"/>
      <c r="N1692" s="1"/>
      <c r="O1692" s="1"/>
      <c r="P1692" s="1"/>
      <c r="Q1692" s="1"/>
      <c r="R1692" s="1"/>
      <c r="S1692" s="1"/>
      <c r="T1692" s="1"/>
      <c r="U1692" s="1"/>
    </row>
    <row r="1693" spans="1:21">
      <c r="A1693" s="1"/>
      <c r="B1693" s="1"/>
      <c r="C1693" s="1"/>
      <c r="D1693" s="1"/>
      <c r="E1693" s="1"/>
      <c r="F1693" s="1"/>
      <c r="G1693" s="1"/>
      <c r="H1693" s="1"/>
      <c r="I1693" s="1"/>
      <c r="J1693" s="1"/>
      <c r="K1693" s="1"/>
      <c r="L1693" s="1"/>
      <c r="M1693" s="1"/>
      <c r="N1693" s="1"/>
      <c r="O1693" s="1"/>
      <c r="P1693" s="1"/>
      <c r="Q1693" s="1"/>
      <c r="R1693" s="1"/>
      <c r="S1693" s="1"/>
      <c r="T1693" s="1"/>
      <c r="U1693" s="1"/>
    </row>
    <row r="1694" spans="1:21">
      <c r="A1694" s="1"/>
      <c r="B1694" s="1"/>
      <c r="C1694" s="1"/>
      <c r="D1694" s="1"/>
      <c r="E1694" s="1"/>
      <c r="F1694" s="1"/>
      <c r="G1694" s="1"/>
      <c r="H1694" s="1"/>
      <c r="I1694" s="1"/>
      <c r="J1694" s="1"/>
      <c r="K1694" s="1"/>
      <c r="L1694" s="1"/>
      <c r="M1694" s="1"/>
      <c r="N1694" s="1"/>
      <c r="O1694" s="1"/>
      <c r="P1694" s="1"/>
      <c r="Q1694" s="1"/>
      <c r="R1694" s="1"/>
      <c r="S1694" s="1"/>
      <c r="T1694" s="1"/>
      <c r="U1694" s="1"/>
    </row>
    <row r="1695" spans="1:21">
      <c r="A1695" s="1"/>
      <c r="B1695" s="1"/>
      <c r="C1695" s="1"/>
      <c r="D1695" s="1"/>
      <c r="E1695" s="1"/>
      <c r="F1695" s="1"/>
      <c r="G1695" s="1"/>
      <c r="H1695" s="1"/>
      <c r="I1695" s="1"/>
      <c r="J1695" s="1"/>
      <c r="K1695" s="1"/>
      <c r="L1695" s="1"/>
      <c r="M1695" s="1"/>
      <c r="N1695" s="1"/>
      <c r="O1695" s="1"/>
      <c r="P1695" s="1"/>
      <c r="Q1695" s="1"/>
      <c r="R1695" s="1"/>
      <c r="S1695" s="1"/>
      <c r="T1695" s="1"/>
      <c r="U1695" s="1"/>
    </row>
    <row r="1696" spans="1:21">
      <c r="A1696" s="1"/>
      <c r="B1696" s="1"/>
      <c r="C1696" s="1"/>
      <c r="D1696" s="1"/>
      <c r="E1696" s="1"/>
      <c r="F1696" s="1"/>
      <c r="G1696" s="1"/>
      <c r="H1696" s="1"/>
      <c r="I1696" s="1"/>
      <c r="J1696" s="1"/>
      <c r="K1696" s="1"/>
      <c r="L1696" s="1"/>
      <c r="M1696" s="1"/>
      <c r="N1696" s="1"/>
      <c r="O1696" s="1"/>
      <c r="P1696" s="1"/>
      <c r="Q1696" s="1"/>
      <c r="R1696" s="1"/>
      <c r="S1696" s="1"/>
      <c r="T1696" s="1"/>
      <c r="U1696" s="1"/>
    </row>
    <row r="1697" spans="1:21">
      <c r="A1697" s="1"/>
      <c r="B1697" s="1"/>
      <c r="C1697" s="1"/>
      <c r="D1697" s="1"/>
      <c r="E1697" s="1"/>
      <c r="F1697" s="1"/>
      <c r="G1697" s="1"/>
      <c r="H1697" s="1"/>
      <c r="I1697" s="1"/>
      <c r="J1697" s="1"/>
      <c r="K1697" s="1"/>
      <c r="L1697" s="1"/>
      <c r="M1697" s="1"/>
      <c r="N1697" s="1"/>
      <c r="O1697" s="1"/>
      <c r="P1697" s="1"/>
      <c r="Q1697" s="1"/>
      <c r="R1697" s="1"/>
      <c r="S1697" s="1"/>
      <c r="T1697" s="1"/>
      <c r="U1697" s="1"/>
    </row>
    <row r="1698" spans="1:21">
      <c r="A1698" s="1"/>
      <c r="B1698" s="1"/>
      <c r="C1698" s="1"/>
      <c r="D1698" s="1"/>
      <c r="E1698" s="1"/>
      <c r="F1698" s="1"/>
      <c r="G1698" s="1"/>
      <c r="H1698" s="1"/>
      <c r="I1698" s="1"/>
      <c r="J1698" s="1"/>
      <c r="K1698" s="1"/>
      <c r="L1698" s="1"/>
      <c r="M1698" s="1"/>
      <c r="N1698" s="1"/>
      <c r="O1698" s="1"/>
      <c r="P1698" s="1"/>
      <c r="Q1698" s="1"/>
      <c r="R1698" s="1"/>
      <c r="S1698" s="1"/>
      <c r="T1698" s="1"/>
      <c r="U1698" s="1"/>
    </row>
    <row r="1699" spans="1:21">
      <c r="A1699" s="1"/>
      <c r="B1699" s="1"/>
      <c r="C1699" s="1"/>
      <c r="D1699" s="1"/>
      <c r="E1699" s="1"/>
      <c r="F1699" s="1"/>
      <c r="G1699" s="1"/>
      <c r="H1699" s="1"/>
      <c r="I1699" s="1"/>
      <c r="J1699" s="1"/>
      <c r="K1699" s="1"/>
      <c r="L1699" s="1"/>
      <c r="M1699" s="1"/>
      <c r="N1699" s="1"/>
      <c r="O1699" s="1"/>
      <c r="P1699" s="1"/>
      <c r="Q1699" s="1"/>
      <c r="R1699" s="1"/>
      <c r="S1699" s="1"/>
      <c r="T1699" s="1"/>
      <c r="U1699" s="1"/>
    </row>
    <row r="1700" spans="1:21">
      <c r="A1700" s="1"/>
      <c r="B1700" s="1"/>
      <c r="C1700" s="1"/>
      <c r="D1700" s="1"/>
      <c r="E1700" s="1"/>
      <c r="F1700" s="1"/>
      <c r="G1700" s="1"/>
      <c r="H1700" s="1"/>
      <c r="I1700" s="1"/>
      <c r="J1700" s="1"/>
      <c r="K1700" s="1"/>
      <c r="L1700" s="1"/>
      <c r="M1700" s="1"/>
      <c r="N1700" s="1"/>
      <c r="O1700" s="1"/>
      <c r="P1700" s="1"/>
      <c r="Q1700" s="1"/>
      <c r="R1700" s="1"/>
      <c r="S1700" s="1"/>
      <c r="T1700" s="1"/>
      <c r="U1700" s="1"/>
    </row>
    <row r="1701" spans="1:21">
      <c r="A1701" s="1"/>
      <c r="B1701" s="1"/>
      <c r="C1701" s="1"/>
      <c r="D1701" s="1"/>
      <c r="E1701" s="1"/>
      <c r="F1701" s="1"/>
      <c r="G1701" s="1"/>
      <c r="H1701" s="1"/>
      <c r="I1701" s="1"/>
      <c r="J1701" s="1"/>
      <c r="K1701" s="1"/>
      <c r="L1701" s="1"/>
      <c r="M1701" s="1"/>
      <c r="N1701" s="1"/>
      <c r="O1701" s="1"/>
      <c r="P1701" s="1"/>
      <c r="Q1701" s="1"/>
      <c r="R1701" s="1"/>
      <c r="S1701" s="1"/>
      <c r="T1701" s="1"/>
      <c r="U1701" s="1"/>
    </row>
    <row r="1702" spans="1:21">
      <c r="A1702" s="1"/>
      <c r="B1702" s="1"/>
      <c r="C1702" s="1"/>
      <c r="D1702" s="1"/>
      <c r="E1702" s="1"/>
      <c r="F1702" s="1"/>
      <c r="G1702" s="1"/>
      <c r="H1702" s="1"/>
      <c r="I1702" s="1"/>
      <c r="J1702" s="1"/>
      <c r="K1702" s="1"/>
      <c r="L1702" s="1"/>
      <c r="M1702" s="1"/>
      <c r="N1702" s="1"/>
      <c r="O1702" s="1"/>
      <c r="P1702" s="1"/>
      <c r="Q1702" s="1"/>
      <c r="R1702" s="1"/>
      <c r="S1702" s="1"/>
      <c r="T1702" s="1"/>
      <c r="U1702" s="1"/>
    </row>
    <row r="1703" spans="1:21">
      <c r="A1703" s="1"/>
      <c r="B1703" s="1"/>
      <c r="C1703" s="1"/>
      <c r="D1703" s="1"/>
      <c r="E1703" s="1"/>
      <c r="F1703" s="1"/>
      <c r="G1703" s="1"/>
      <c r="H1703" s="1"/>
      <c r="I1703" s="1"/>
      <c r="J1703" s="1"/>
      <c r="K1703" s="1"/>
      <c r="L1703" s="1"/>
      <c r="M1703" s="1"/>
      <c r="N1703" s="1"/>
      <c r="O1703" s="1"/>
      <c r="P1703" s="1"/>
      <c r="Q1703" s="1"/>
      <c r="R1703" s="1"/>
      <c r="S1703" s="1"/>
      <c r="T1703" s="1"/>
      <c r="U1703" s="1"/>
    </row>
    <row r="1704" spans="1:21">
      <c r="A1704" s="1"/>
      <c r="B1704" s="1"/>
      <c r="C1704" s="1"/>
      <c r="D1704" s="1"/>
      <c r="E1704" s="1"/>
      <c r="F1704" s="1"/>
      <c r="G1704" s="1"/>
      <c r="H1704" s="1"/>
      <c r="I1704" s="1"/>
      <c r="J1704" s="1"/>
      <c r="K1704" s="1"/>
      <c r="L1704" s="1"/>
      <c r="M1704" s="1"/>
      <c r="N1704" s="1"/>
      <c r="O1704" s="1"/>
      <c r="P1704" s="1"/>
      <c r="Q1704" s="1"/>
      <c r="R1704" s="1"/>
      <c r="S1704" s="1"/>
      <c r="T1704" s="1"/>
      <c r="U1704" s="1"/>
    </row>
    <row r="1705" spans="1:21">
      <c r="A1705" s="1"/>
      <c r="B1705" s="1"/>
      <c r="C1705" s="1"/>
      <c r="D1705" s="1"/>
      <c r="E1705" s="1"/>
      <c r="F1705" s="1"/>
      <c r="G1705" s="1"/>
      <c r="H1705" s="1"/>
      <c r="I1705" s="1"/>
      <c r="J1705" s="1"/>
      <c r="K1705" s="1"/>
      <c r="L1705" s="1"/>
      <c r="M1705" s="1"/>
      <c r="N1705" s="1"/>
      <c r="O1705" s="1"/>
      <c r="P1705" s="1"/>
      <c r="Q1705" s="1"/>
      <c r="R1705" s="1"/>
      <c r="S1705" s="1"/>
      <c r="T1705" s="1"/>
      <c r="U1705" s="1"/>
    </row>
    <row r="1706" spans="1:21">
      <c r="A1706" s="1"/>
      <c r="B1706" s="1"/>
      <c r="C1706" s="1"/>
      <c r="D1706" s="1"/>
      <c r="E1706" s="1"/>
      <c r="F1706" s="1"/>
      <c r="G1706" s="1"/>
      <c r="H1706" s="1"/>
      <c r="I1706" s="1"/>
      <c r="J1706" s="1"/>
      <c r="K1706" s="1"/>
      <c r="L1706" s="1"/>
      <c r="M1706" s="1"/>
      <c r="N1706" s="1"/>
      <c r="O1706" s="1"/>
      <c r="P1706" s="1"/>
      <c r="Q1706" s="1"/>
      <c r="R1706" s="1"/>
      <c r="S1706" s="1"/>
      <c r="T1706" s="1"/>
      <c r="U1706" s="1"/>
    </row>
    <row r="1707" spans="1:21">
      <c r="A1707" s="1"/>
      <c r="B1707" s="1"/>
      <c r="C1707" s="1"/>
      <c r="D1707" s="1"/>
      <c r="E1707" s="1"/>
      <c r="F1707" s="1"/>
      <c r="G1707" s="1"/>
      <c r="H1707" s="1"/>
      <c r="I1707" s="1"/>
      <c r="J1707" s="1"/>
      <c r="K1707" s="1"/>
      <c r="L1707" s="1"/>
      <c r="M1707" s="1"/>
      <c r="N1707" s="1"/>
      <c r="O1707" s="1"/>
      <c r="P1707" s="1"/>
      <c r="Q1707" s="1"/>
      <c r="R1707" s="1"/>
      <c r="S1707" s="1"/>
      <c r="T1707" s="1"/>
      <c r="U1707" s="1"/>
    </row>
    <row r="1708" spans="1:21">
      <c r="A1708" s="1"/>
      <c r="B1708" s="1"/>
      <c r="C1708" s="1"/>
      <c r="D1708" s="1"/>
      <c r="E1708" s="1"/>
      <c r="F1708" s="1"/>
      <c r="G1708" s="1"/>
      <c r="H1708" s="1"/>
      <c r="I1708" s="1"/>
      <c r="J1708" s="1"/>
      <c r="K1708" s="1"/>
      <c r="L1708" s="1"/>
      <c r="M1708" s="1"/>
      <c r="N1708" s="1"/>
      <c r="O1708" s="1"/>
      <c r="P1708" s="1"/>
      <c r="Q1708" s="1"/>
      <c r="R1708" s="1"/>
      <c r="S1708" s="1"/>
      <c r="T1708" s="1"/>
      <c r="U1708" s="1"/>
    </row>
    <row r="1709" spans="1:21">
      <c r="A1709" s="1"/>
      <c r="B1709" s="1"/>
      <c r="C1709" s="1"/>
      <c r="D1709" s="1"/>
      <c r="E1709" s="1"/>
      <c r="F1709" s="1"/>
      <c r="G1709" s="1"/>
      <c r="H1709" s="1"/>
      <c r="I1709" s="1"/>
      <c r="J1709" s="1"/>
      <c r="K1709" s="1"/>
      <c r="L1709" s="1"/>
      <c r="M1709" s="1"/>
      <c r="N1709" s="1"/>
      <c r="O1709" s="1"/>
      <c r="P1709" s="1"/>
      <c r="Q1709" s="1"/>
      <c r="R1709" s="1"/>
      <c r="S1709" s="1"/>
      <c r="T1709" s="1"/>
      <c r="U1709" s="1"/>
    </row>
    <row r="1710" spans="1:21">
      <c r="A1710" s="1"/>
      <c r="B1710" s="1"/>
      <c r="C1710" s="1"/>
      <c r="D1710" s="1"/>
      <c r="E1710" s="1"/>
      <c r="F1710" s="1"/>
      <c r="G1710" s="1"/>
      <c r="H1710" s="1"/>
      <c r="I1710" s="1"/>
      <c r="J1710" s="1"/>
      <c r="K1710" s="1"/>
      <c r="L1710" s="1"/>
      <c r="M1710" s="1"/>
      <c r="N1710" s="1"/>
      <c r="O1710" s="1"/>
      <c r="P1710" s="1"/>
      <c r="Q1710" s="1"/>
      <c r="R1710" s="1"/>
      <c r="S1710" s="1"/>
      <c r="T1710" s="1"/>
      <c r="U1710" s="1"/>
    </row>
    <row r="1711" spans="1:21">
      <c r="A1711" s="1"/>
      <c r="B1711" s="1"/>
      <c r="C1711" s="1"/>
      <c r="D1711" s="1"/>
      <c r="E1711" s="1"/>
      <c r="F1711" s="1"/>
      <c r="G1711" s="1"/>
      <c r="H1711" s="1"/>
      <c r="I1711" s="1"/>
      <c r="J1711" s="1"/>
      <c r="K1711" s="1"/>
      <c r="L1711" s="1"/>
      <c r="M1711" s="1"/>
      <c r="N1711" s="1"/>
      <c r="O1711" s="1"/>
      <c r="P1711" s="1"/>
      <c r="Q1711" s="1"/>
      <c r="R1711" s="1"/>
      <c r="S1711" s="1"/>
      <c r="T1711" s="1"/>
      <c r="U1711" s="1"/>
    </row>
    <row r="1712" spans="1:21">
      <c r="A1712" s="1"/>
      <c r="B1712" s="1"/>
      <c r="C1712" s="1"/>
      <c r="D1712" s="1"/>
      <c r="E1712" s="1"/>
      <c r="F1712" s="1"/>
      <c r="G1712" s="1"/>
      <c r="H1712" s="1"/>
      <c r="I1712" s="1"/>
      <c r="J1712" s="1"/>
      <c r="K1712" s="1"/>
      <c r="L1712" s="1"/>
      <c r="M1712" s="1"/>
      <c r="N1712" s="1"/>
      <c r="O1712" s="1"/>
      <c r="P1712" s="1"/>
      <c r="Q1712" s="1"/>
      <c r="R1712" s="1"/>
      <c r="S1712" s="1"/>
      <c r="T1712" s="1"/>
      <c r="U1712" s="1"/>
    </row>
    <row r="1713" spans="1:21">
      <c r="A1713" s="1"/>
      <c r="B1713" s="1"/>
      <c r="C1713" s="1"/>
      <c r="D1713" s="1"/>
      <c r="E1713" s="1"/>
      <c r="F1713" s="1"/>
      <c r="G1713" s="1"/>
      <c r="H1713" s="1"/>
      <c r="I1713" s="1"/>
      <c r="J1713" s="1"/>
      <c r="K1713" s="1"/>
      <c r="L1713" s="1"/>
      <c r="M1713" s="1"/>
      <c r="N1713" s="1"/>
      <c r="O1713" s="1"/>
      <c r="P1713" s="1"/>
      <c r="Q1713" s="1"/>
      <c r="R1713" s="1"/>
      <c r="S1713" s="1"/>
      <c r="T1713" s="1"/>
      <c r="U1713" s="1"/>
    </row>
    <row r="1714" spans="1:21">
      <c r="A1714" s="1"/>
      <c r="B1714" s="1"/>
      <c r="C1714" s="1"/>
      <c r="D1714" s="1"/>
      <c r="E1714" s="1"/>
      <c r="F1714" s="1"/>
      <c r="G1714" s="1"/>
      <c r="H1714" s="1"/>
      <c r="I1714" s="1"/>
      <c r="J1714" s="1"/>
      <c r="K1714" s="1"/>
      <c r="L1714" s="1"/>
      <c r="M1714" s="1"/>
      <c r="N1714" s="1"/>
      <c r="O1714" s="1"/>
      <c r="P1714" s="1"/>
      <c r="Q1714" s="1"/>
      <c r="R1714" s="1"/>
      <c r="S1714" s="1"/>
      <c r="T1714" s="1"/>
      <c r="U1714" s="1"/>
    </row>
    <row r="1715" spans="1:21">
      <c r="A1715" s="1"/>
      <c r="B1715" s="1"/>
      <c r="C1715" s="1"/>
      <c r="D1715" s="1"/>
      <c r="E1715" s="1"/>
      <c r="F1715" s="1"/>
      <c r="G1715" s="1"/>
      <c r="H1715" s="1"/>
      <c r="I1715" s="1"/>
      <c r="J1715" s="1"/>
      <c r="K1715" s="1"/>
      <c r="L1715" s="1"/>
      <c r="M1715" s="1"/>
      <c r="N1715" s="1"/>
      <c r="O1715" s="1"/>
      <c r="P1715" s="1"/>
      <c r="Q1715" s="1"/>
      <c r="R1715" s="1"/>
      <c r="S1715" s="1"/>
      <c r="T1715" s="1"/>
      <c r="U1715" s="1"/>
    </row>
    <row r="1716" spans="1:21">
      <c r="A1716" s="1"/>
      <c r="B1716" s="1"/>
      <c r="C1716" s="1"/>
      <c r="D1716" s="1"/>
      <c r="E1716" s="1"/>
      <c r="F1716" s="1"/>
      <c r="G1716" s="1"/>
      <c r="H1716" s="1"/>
      <c r="I1716" s="1"/>
      <c r="J1716" s="1"/>
      <c r="K1716" s="1"/>
      <c r="L1716" s="1"/>
      <c r="M1716" s="1"/>
      <c r="N1716" s="1"/>
      <c r="O1716" s="1"/>
      <c r="P1716" s="1"/>
      <c r="Q1716" s="1"/>
      <c r="R1716" s="1"/>
      <c r="S1716" s="1"/>
      <c r="T1716" s="1"/>
      <c r="U1716" s="1"/>
    </row>
    <row r="1717" spans="1:21">
      <c r="A1717" s="1"/>
      <c r="B1717" s="1"/>
      <c r="C1717" s="1"/>
      <c r="D1717" s="1"/>
      <c r="E1717" s="1"/>
      <c r="F1717" s="1"/>
      <c r="G1717" s="1"/>
      <c r="H1717" s="1"/>
      <c r="I1717" s="1"/>
      <c r="J1717" s="1"/>
      <c r="K1717" s="1"/>
      <c r="L1717" s="1"/>
      <c r="M1717" s="1"/>
      <c r="N1717" s="1"/>
      <c r="O1717" s="1"/>
      <c r="P1717" s="1"/>
      <c r="Q1717" s="1"/>
      <c r="R1717" s="1"/>
      <c r="S1717" s="1"/>
      <c r="T1717" s="1"/>
      <c r="U1717" s="1"/>
    </row>
    <row r="1718" spans="1:21">
      <c r="A1718" s="1"/>
      <c r="B1718" s="1"/>
      <c r="C1718" s="1"/>
      <c r="D1718" s="1"/>
      <c r="E1718" s="1"/>
      <c r="F1718" s="1"/>
      <c r="G1718" s="1"/>
      <c r="H1718" s="1"/>
      <c r="I1718" s="1"/>
      <c r="J1718" s="1"/>
      <c r="K1718" s="1"/>
      <c r="L1718" s="1"/>
      <c r="M1718" s="1"/>
      <c r="N1718" s="1"/>
      <c r="O1718" s="1"/>
      <c r="P1718" s="1"/>
      <c r="Q1718" s="1"/>
      <c r="R1718" s="1"/>
      <c r="S1718" s="1"/>
      <c r="T1718" s="1"/>
      <c r="U1718" s="1"/>
    </row>
    <row r="1719" spans="1:21">
      <c r="A1719" s="1"/>
      <c r="B1719" s="1"/>
      <c r="C1719" s="1"/>
      <c r="D1719" s="1"/>
      <c r="E1719" s="1"/>
      <c r="F1719" s="1"/>
      <c r="G1719" s="1"/>
      <c r="H1719" s="1"/>
      <c r="I1719" s="1"/>
      <c r="J1719" s="1"/>
      <c r="K1719" s="1"/>
      <c r="L1719" s="1"/>
      <c r="M1719" s="1"/>
      <c r="N1719" s="1"/>
      <c r="O1719" s="1"/>
      <c r="P1719" s="1"/>
      <c r="Q1719" s="1"/>
      <c r="R1719" s="1"/>
      <c r="S1719" s="1"/>
      <c r="T1719" s="1"/>
      <c r="U1719" s="1"/>
    </row>
    <row r="1720" spans="1:21">
      <c r="A1720" s="1"/>
      <c r="B1720" s="1"/>
      <c r="C1720" s="1"/>
      <c r="D1720" s="1"/>
      <c r="E1720" s="1"/>
      <c r="F1720" s="1"/>
      <c r="G1720" s="1"/>
      <c r="H1720" s="1"/>
      <c r="I1720" s="1"/>
      <c r="J1720" s="1"/>
      <c r="K1720" s="1"/>
      <c r="L1720" s="1"/>
      <c r="M1720" s="1"/>
      <c r="N1720" s="1"/>
      <c r="O1720" s="1"/>
      <c r="P1720" s="1"/>
      <c r="Q1720" s="1"/>
      <c r="R1720" s="1"/>
      <c r="S1720" s="1"/>
      <c r="T1720" s="1"/>
      <c r="U1720" s="1"/>
    </row>
    <row r="1721" spans="1:21">
      <c r="A1721" s="1"/>
      <c r="B1721" s="1"/>
      <c r="C1721" s="1"/>
      <c r="D1721" s="1"/>
      <c r="E1721" s="1"/>
      <c r="F1721" s="1"/>
      <c r="G1721" s="1"/>
      <c r="H1721" s="1"/>
      <c r="I1721" s="1"/>
      <c r="J1721" s="1"/>
      <c r="K1721" s="1"/>
      <c r="L1721" s="1"/>
      <c r="M1721" s="1"/>
      <c r="N1721" s="1"/>
      <c r="O1721" s="1"/>
      <c r="P1721" s="1"/>
      <c r="Q1721" s="1"/>
      <c r="R1721" s="1"/>
      <c r="S1721" s="1"/>
      <c r="T1721" s="1"/>
      <c r="U1721" s="1"/>
    </row>
    <row r="1722" spans="1:21">
      <c r="A1722" s="1"/>
      <c r="B1722" s="1"/>
      <c r="C1722" s="1"/>
      <c r="D1722" s="1"/>
      <c r="E1722" s="1"/>
      <c r="F1722" s="1"/>
      <c r="G1722" s="1"/>
      <c r="H1722" s="1"/>
      <c r="I1722" s="1"/>
      <c r="J1722" s="1"/>
      <c r="K1722" s="1"/>
      <c r="L1722" s="1"/>
      <c r="M1722" s="1"/>
      <c r="N1722" s="1"/>
      <c r="O1722" s="1"/>
      <c r="P1722" s="1"/>
      <c r="Q1722" s="1"/>
      <c r="R1722" s="1"/>
      <c r="S1722" s="1"/>
      <c r="T1722" s="1"/>
      <c r="U1722" s="1"/>
    </row>
    <row r="1723" spans="1:21">
      <c r="A1723" s="1"/>
      <c r="B1723" s="1"/>
      <c r="C1723" s="1"/>
      <c r="D1723" s="1"/>
      <c r="E1723" s="1"/>
      <c r="F1723" s="1"/>
      <c r="G1723" s="1"/>
      <c r="H1723" s="1"/>
      <c r="I1723" s="1"/>
      <c r="J1723" s="1"/>
      <c r="K1723" s="1"/>
      <c r="L1723" s="1"/>
      <c r="M1723" s="1"/>
      <c r="N1723" s="1"/>
      <c r="O1723" s="1"/>
      <c r="P1723" s="1"/>
      <c r="Q1723" s="1"/>
      <c r="R1723" s="1"/>
      <c r="S1723" s="1"/>
      <c r="T1723" s="1"/>
      <c r="U1723" s="1"/>
    </row>
    <row r="1724" spans="1:21">
      <c r="A1724" s="1"/>
      <c r="B1724" s="1"/>
      <c r="C1724" s="1"/>
      <c r="D1724" s="1"/>
      <c r="E1724" s="1"/>
      <c r="F1724" s="1"/>
      <c r="G1724" s="1"/>
      <c r="H1724" s="1"/>
      <c r="I1724" s="1"/>
      <c r="J1724" s="1"/>
      <c r="K1724" s="1"/>
      <c r="L1724" s="1"/>
      <c r="M1724" s="1"/>
      <c r="N1724" s="1"/>
      <c r="O1724" s="1"/>
      <c r="P1724" s="1"/>
      <c r="Q1724" s="1"/>
      <c r="R1724" s="1"/>
      <c r="S1724" s="1"/>
      <c r="T1724" s="1"/>
      <c r="U1724" s="1"/>
    </row>
    <row r="1725" spans="1:21">
      <c r="A1725" s="1"/>
      <c r="B1725" s="1"/>
      <c r="C1725" s="1"/>
      <c r="D1725" s="1"/>
      <c r="E1725" s="1"/>
      <c r="F1725" s="1"/>
      <c r="G1725" s="1"/>
      <c r="H1725" s="1"/>
      <c r="I1725" s="1"/>
      <c r="J1725" s="1"/>
      <c r="K1725" s="1"/>
      <c r="L1725" s="1"/>
      <c r="M1725" s="1"/>
      <c r="N1725" s="1"/>
      <c r="O1725" s="1"/>
      <c r="P1725" s="1"/>
      <c r="Q1725" s="1"/>
      <c r="R1725" s="1"/>
      <c r="S1725" s="1"/>
      <c r="T1725" s="1"/>
      <c r="U1725" s="1"/>
    </row>
    <row r="1726" spans="1:21">
      <c r="A1726" s="1"/>
      <c r="B1726" s="1"/>
      <c r="C1726" s="1"/>
      <c r="D1726" s="1"/>
      <c r="E1726" s="1"/>
      <c r="F1726" s="1"/>
      <c r="G1726" s="1"/>
      <c r="H1726" s="1"/>
      <c r="I1726" s="1"/>
      <c r="J1726" s="1"/>
      <c r="K1726" s="1"/>
      <c r="L1726" s="1"/>
      <c r="M1726" s="1"/>
      <c r="N1726" s="1"/>
      <c r="O1726" s="1"/>
      <c r="P1726" s="1"/>
      <c r="Q1726" s="1"/>
      <c r="R1726" s="1"/>
      <c r="S1726" s="1"/>
      <c r="T1726" s="1"/>
      <c r="U1726" s="1"/>
    </row>
    <row r="1727" spans="1:21">
      <c r="A1727" s="1"/>
      <c r="B1727" s="1"/>
      <c r="C1727" s="1"/>
      <c r="D1727" s="1"/>
      <c r="E1727" s="1"/>
      <c r="F1727" s="1"/>
      <c r="G1727" s="1"/>
      <c r="H1727" s="1"/>
      <c r="I1727" s="1"/>
      <c r="J1727" s="1"/>
      <c r="K1727" s="1"/>
      <c r="L1727" s="1"/>
      <c r="M1727" s="1"/>
      <c r="N1727" s="1"/>
      <c r="O1727" s="1"/>
      <c r="P1727" s="1"/>
      <c r="Q1727" s="1"/>
      <c r="R1727" s="1"/>
      <c r="S1727" s="1"/>
      <c r="T1727" s="1"/>
      <c r="U1727" s="1"/>
    </row>
    <row r="1728" spans="1:21">
      <c r="A1728" s="1"/>
      <c r="B1728" s="1"/>
      <c r="C1728" s="1"/>
      <c r="D1728" s="1"/>
      <c r="E1728" s="1"/>
      <c r="F1728" s="1"/>
      <c r="G1728" s="1"/>
      <c r="H1728" s="1"/>
      <c r="I1728" s="1"/>
      <c r="J1728" s="1"/>
      <c r="K1728" s="1"/>
      <c r="L1728" s="1"/>
      <c r="M1728" s="1"/>
      <c r="N1728" s="1"/>
      <c r="O1728" s="1"/>
      <c r="P1728" s="1"/>
      <c r="Q1728" s="1"/>
      <c r="R1728" s="1"/>
      <c r="S1728" s="1"/>
      <c r="T1728" s="1"/>
      <c r="U1728" s="1"/>
    </row>
    <row r="1729" spans="1:21">
      <c r="A1729" s="1"/>
      <c r="B1729" s="1"/>
      <c r="C1729" s="1"/>
      <c r="D1729" s="1"/>
      <c r="E1729" s="1"/>
      <c r="F1729" s="1"/>
      <c r="G1729" s="1"/>
      <c r="H1729" s="1"/>
      <c r="I1729" s="1"/>
      <c r="J1729" s="1"/>
      <c r="K1729" s="1"/>
      <c r="L1729" s="1"/>
      <c r="M1729" s="1"/>
      <c r="N1729" s="1"/>
      <c r="O1729" s="1"/>
      <c r="P1729" s="1"/>
      <c r="Q1729" s="1"/>
      <c r="R1729" s="1"/>
      <c r="S1729" s="1"/>
      <c r="T1729" s="1"/>
      <c r="U1729" s="1"/>
    </row>
  </sheetData>
  <phoneticPr fontId="0" type="noConversion"/>
  <printOptions horizontalCentered="1" verticalCentered="1"/>
  <pageMargins left="0.78740157480314965" right="0.78740157480314965" top="0.98425196850393704" bottom="0.98425196850393704" header="0.51181102362204722" footer="0.51181102362204722"/>
  <pageSetup scale="62" orientation="portrait"/>
  <headerFooter alignWithMargins="0">
    <oddFooter>&amp;C&amp;D&amp;T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33:F38"/>
  <sheetViews>
    <sheetView zoomScaleNormal="100" workbookViewId="0">
      <selection activeCell="A33" sqref="A33"/>
    </sheetView>
  </sheetViews>
  <sheetFormatPr baseColWidth="10" defaultColWidth="8.7109375" defaultRowHeight="16"/>
  <sheetData>
    <row r="33" spans="1:6" ht="23">
      <c r="A33" s="46"/>
      <c r="F33" s="47" t="s">
        <v>108</v>
      </c>
    </row>
    <row r="34" spans="1:6" ht="23">
      <c r="F34" s="50" t="s">
        <v>505</v>
      </c>
    </row>
    <row r="36" spans="1:6" ht="18">
      <c r="A36" s="49" t="s">
        <v>407</v>
      </c>
    </row>
    <row r="37" spans="1:6" ht="18">
      <c r="A37" s="122" t="s">
        <v>300</v>
      </c>
    </row>
    <row r="38" spans="1:6" ht="18">
      <c r="A38" s="213"/>
    </row>
  </sheetData>
  <phoneticPr fontId="4" type="noConversion"/>
  <pageMargins left="0.75" right="0.75" top="1" bottom="1" header="0.5" footer="0.5"/>
  <pageSetup scale="69" orientation="portrait" verticalDpi="96"/>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33:F41"/>
  <sheetViews>
    <sheetView zoomScaleNormal="100" workbookViewId="0">
      <selection activeCell="M31" sqref="M31"/>
    </sheetView>
  </sheetViews>
  <sheetFormatPr baseColWidth="10" defaultColWidth="8.7109375" defaultRowHeight="16"/>
  <sheetData>
    <row r="33" spans="1:6" ht="23">
      <c r="A33" s="46"/>
      <c r="F33" s="47" t="s">
        <v>108</v>
      </c>
    </row>
    <row r="34" spans="1:6" ht="23">
      <c r="F34" s="50" t="s">
        <v>480</v>
      </c>
    </row>
    <row r="36" spans="1:6" ht="18">
      <c r="A36" s="49"/>
    </row>
    <row r="37" spans="1:6" ht="18">
      <c r="A37" s="122"/>
    </row>
    <row r="38" spans="1:6" ht="18">
      <c r="A38" s="122"/>
    </row>
    <row r="39" spans="1:6" ht="18">
      <c r="A39" s="122"/>
    </row>
    <row r="40" spans="1:6" ht="18">
      <c r="A40" s="122"/>
    </row>
    <row r="41" spans="1:6" ht="18">
      <c r="A41" s="164"/>
    </row>
  </sheetData>
  <phoneticPr fontId="4" type="noConversion"/>
  <pageMargins left="0.75" right="0.75" top="1" bottom="1" header="0.5" footer="0.5"/>
  <pageSetup scale="69" orientation="portrait" verticalDpi="96"/>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
  <sheetViews>
    <sheetView zoomScaleNormal="100" workbookViewId="0">
      <selection activeCell="N21" sqref="N21"/>
    </sheetView>
  </sheetViews>
  <sheetFormatPr baseColWidth="10" defaultColWidth="8.7109375" defaultRowHeight="16"/>
  <sheetData/>
  <phoneticPr fontId="4" type="noConversion"/>
  <pageMargins left="0.75" right="0.75" top="1" bottom="1" header="0.5" footer="0.5"/>
  <pageSetup scale="69" orientation="portrait" verticalDpi="96"/>
  <headerFooter alignWithMargins="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33:F37"/>
  <sheetViews>
    <sheetView zoomScale="75" workbookViewId="0">
      <selection activeCell="C42" sqref="C42"/>
    </sheetView>
  </sheetViews>
  <sheetFormatPr baseColWidth="10" defaultColWidth="8.7109375" defaultRowHeight="16"/>
  <sheetData>
    <row r="33" spans="1:6" ht="23">
      <c r="A33" s="46"/>
      <c r="F33" s="47" t="s">
        <v>108</v>
      </c>
    </row>
    <row r="34" spans="1:6" ht="23">
      <c r="F34" s="50" t="s">
        <v>0</v>
      </c>
    </row>
    <row r="36" spans="1:6" ht="18">
      <c r="A36" s="49" t="s">
        <v>106</v>
      </c>
    </row>
    <row r="37" spans="1:6" ht="18">
      <c r="A37" s="122" t="s">
        <v>159</v>
      </c>
    </row>
  </sheetData>
  <phoneticPr fontId="4" type="noConversion"/>
  <pageMargins left="0.75" right="0.75" top="1" bottom="1" header="0.5" footer="0.5"/>
  <pageSetup scale="70" orientation="portrait" verticalDpi="96"/>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W1729"/>
  <sheetViews>
    <sheetView zoomScale="125" zoomScaleNormal="125" workbookViewId="0">
      <selection activeCell="E4" sqref="E4"/>
    </sheetView>
  </sheetViews>
  <sheetFormatPr baseColWidth="10" defaultColWidth="8.85546875" defaultRowHeight="13"/>
  <cols>
    <col min="1" max="89" width="5.28515625" style="2" customWidth="1"/>
    <col min="90" max="16384" width="8.85546875" style="2"/>
  </cols>
  <sheetData>
    <row r="1" spans="1:23" ht="9.75" customHeight="1">
      <c r="A1" s="1"/>
      <c r="B1" s="1"/>
      <c r="C1" s="1"/>
      <c r="D1" s="1"/>
      <c r="E1" s="1"/>
      <c r="F1" s="1"/>
      <c r="G1" s="1"/>
      <c r="H1" s="1"/>
      <c r="I1" s="1"/>
      <c r="J1" s="1"/>
      <c r="K1" s="1"/>
      <c r="L1" s="1"/>
      <c r="M1" s="1"/>
      <c r="N1" s="1"/>
      <c r="O1" s="1"/>
      <c r="P1" s="1"/>
      <c r="Q1" s="1"/>
      <c r="R1" s="1"/>
      <c r="S1" s="1"/>
      <c r="T1" s="1"/>
      <c r="U1" s="1"/>
      <c r="V1" s="1"/>
      <c r="W1" s="1"/>
    </row>
    <row r="2" spans="1:23" ht="9.75" customHeight="1">
      <c r="A2" s="1"/>
      <c r="B2" s="1" t="s">
        <v>82</v>
      </c>
      <c r="C2" s="1" t="s">
        <v>82</v>
      </c>
      <c r="D2" s="1" t="s">
        <v>81</v>
      </c>
      <c r="E2" s="1" t="s">
        <v>81</v>
      </c>
      <c r="F2" s="1"/>
      <c r="G2" s="1"/>
      <c r="H2" s="1"/>
      <c r="I2" s="1"/>
      <c r="J2" s="1"/>
      <c r="K2" s="1"/>
      <c r="L2" s="1"/>
      <c r="M2" s="1"/>
      <c r="N2" s="1"/>
      <c r="O2" s="1"/>
      <c r="P2" s="1"/>
      <c r="Q2" s="1"/>
      <c r="R2" s="1"/>
      <c r="S2" s="1"/>
      <c r="T2" s="1"/>
      <c r="U2" s="1"/>
      <c r="V2" s="1"/>
      <c r="W2" s="1"/>
    </row>
    <row r="3" spans="1:23" ht="9.75" customHeight="1">
      <c r="A3" s="1"/>
      <c r="B3" s="1" t="s">
        <v>275</v>
      </c>
      <c r="C3" s="1" t="s">
        <v>273</v>
      </c>
      <c r="D3" s="1" t="s">
        <v>275</v>
      </c>
      <c r="E3" s="1" t="s">
        <v>532</v>
      </c>
      <c r="F3" s="1"/>
      <c r="G3" s="1"/>
      <c r="H3" s="1"/>
      <c r="I3" s="1"/>
      <c r="J3" s="1"/>
      <c r="K3" s="1"/>
      <c r="L3" s="1"/>
      <c r="M3" s="1"/>
      <c r="N3" s="1"/>
      <c r="O3" s="1"/>
      <c r="P3" s="1"/>
      <c r="Q3" s="1"/>
      <c r="R3" s="1"/>
      <c r="S3" s="1"/>
      <c r="T3" s="1"/>
      <c r="U3" s="1"/>
      <c r="V3" s="1"/>
      <c r="W3" s="1"/>
    </row>
    <row r="4" spans="1:23" ht="9.75" customHeight="1">
      <c r="A4" s="1">
        <v>1913</v>
      </c>
      <c r="B4" s="6">
        <f>'Table A1'!G6*0.01</f>
        <v>2.7550162054507693E-2</v>
      </c>
      <c r="C4" s="6">
        <f>'Table A3'!G6*0.01</f>
        <v>2.755016205450769E-2</v>
      </c>
      <c r="D4" s="6">
        <f>'Table A1'!F6*0.01</f>
        <v>8.6166081714558085E-2</v>
      </c>
      <c r="E4" s="6">
        <f>'Table A3'!F6*0.01</f>
        <v>8.6166081714558071E-2</v>
      </c>
      <c r="F4" s="1"/>
      <c r="G4" s="1"/>
      <c r="H4" s="1"/>
      <c r="I4" s="1"/>
      <c r="J4" s="1"/>
      <c r="K4" s="1"/>
      <c r="L4" s="1"/>
      <c r="M4" s="1"/>
      <c r="N4" s="1"/>
      <c r="O4" s="1"/>
      <c r="P4" s="1"/>
      <c r="Q4" s="1"/>
      <c r="R4" s="1"/>
      <c r="S4" s="1"/>
      <c r="T4" s="1"/>
      <c r="U4" s="1"/>
      <c r="V4" s="1"/>
      <c r="W4" s="1"/>
    </row>
    <row r="5" spans="1:23" ht="9.75" customHeight="1">
      <c r="A5" s="1">
        <v>1914</v>
      </c>
      <c r="B5" s="6">
        <f>'Table A1'!G7*0.01</f>
        <v>2.7292084736544597E-2</v>
      </c>
      <c r="C5" s="6">
        <f>'Table A3'!G7*0.01</f>
        <v>2.7292084736544597E-2</v>
      </c>
      <c r="D5" s="6">
        <f>'Table A1'!F7*0.01</f>
        <v>8.6033408914061318E-2</v>
      </c>
      <c r="E5" s="6">
        <f>'Table A3'!F7*0.01</f>
        <v>8.6033408914061305E-2</v>
      </c>
      <c r="F5" s="1"/>
      <c r="G5" s="1"/>
      <c r="H5" s="1"/>
      <c r="I5" s="1"/>
      <c r="J5" s="1"/>
      <c r="K5" s="1"/>
      <c r="L5" s="1"/>
      <c r="M5" s="1"/>
      <c r="N5" s="1"/>
      <c r="O5" s="1"/>
      <c r="P5" s="1"/>
      <c r="Q5" s="1"/>
      <c r="R5" s="1"/>
      <c r="S5" s="1"/>
      <c r="T5" s="1"/>
      <c r="U5" s="1"/>
      <c r="V5" s="1"/>
      <c r="W5" s="1"/>
    </row>
    <row r="6" spans="1:23" ht="9.75" customHeight="1">
      <c r="A6" s="1">
        <v>1915</v>
      </c>
      <c r="B6" s="6">
        <f>'Table A1'!G8*0.01</f>
        <v>4.3603499999999996E-2</v>
      </c>
      <c r="C6" s="6">
        <f>'Table A3'!G8*0.01</f>
        <v>4.360051390265416E-2</v>
      </c>
      <c r="D6" s="6">
        <f>'Table A1'!F8*0.01</f>
        <v>9.2188499999999993E-2</v>
      </c>
      <c r="E6" s="6">
        <f>'Table A3'!F8*0.01</f>
        <v>9.2193842850742128E-2</v>
      </c>
      <c r="F6" s="1"/>
      <c r="G6" s="1"/>
      <c r="H6" s="1"/>
      <c r="I6" s="1"/>
      <c r="J6" s="1"/>
      <c r="K6" s="1"/>
      <c r="L6" s="1"/>
      <c r="M6" s="1"/>
      <c r="N6" s="1"/>
      <c r="O6" s="1"/>
      <c r="P6" s="1"/>
      <c r="Q6" s="1"/>
      <c r="R6" s="1"/>
      <c r="S6" s="1"/>
      <c r="T6" s="1"/>
      <c r="U6" s="1"/>
      <c r="V6" s="1"/>
      <c r="W6" s="1"/>
    </row>
    <row r="7" spans="1:23" ht="9.75" customHeight="1">
      <c r="A7" s="1">
        <v>1916</v>
      </c>
      <c r="B7" s="6">
        <f>'Table A1'!G9*0.01</f>
        <v>4.4049341044346761E-2</v>
      </c>
      <c r="C7" s="6">
        <f>'Table A3'!G9*0.01</f>
        <v>4.7812342033102112E-2</v>
      </c>
      <c r="D7" s="6">
        <f>'Table A1'!F9*0.01</f>
        <v>9.8665304300158144E-2</v>
      </c>
      <c r="E7" s="6">
        <f>'Table A3'!F9*0.01</f>
        <v>0.10514662593144883</v>
      </c>
      <c r="F7" s="1"/>
      <c r="G7" s="1"/>
      <c r="H7" s="1"/>
      <c r="I7" s="1"/>
      <c r="J7" s="1"/>
      <c r="K7" s="1"/>
      <c r="L7" s="1"/>
      <c r="M7" s="1"/>
      <c r="N7" s="1"/>
      <c r="O7" s="1"/>
      <c r="P7" s="1"/>
      <c r="Q7" s="1"/>
      <c r="R7" s="1"/>
      <c r="S7" s="1"/>
      <c r="T7" s="1"/>
      <c r="U7" s="1"/>
      <c r="V7" s="1"/>
      <c r="W7" s="1"/>
    </row>
    <row r="8" spans="1:23" ht="9.75" customHeight="1">
      <c r="A8" s="1">
        <v>1917</v>
      </c>
      <c r="B8" s="6">
        <f>'Table A1'!G10*0.01</f>
        <v>3.3307691380518312E-2</v>
      </c>
      <c r="C8" s="6">
        <f>'Table A3'!G10*0.01</f>
        <v>3.3652030168037188E-2</v>
      </c>
      <c r="D8" s="6">
        <f>'Table A1'!F10*0.01</f>
        <v>8.3578808480598288E-2</v>
      </c>
      <c r="E8" s="6">
        <f>'Table A3'!F10*0.01</f>
        <v>8.4015369708452386E-2</v>
      </c>
      <c r="F8" s="1"/>
      <c r="G8" s="1"/>
      <c r="H8" s="1"/>
      <c r="I8" s="1"/>
      <c r="J8" s="1"/>
      <c r="K8" s="1"/>
      <c r="L8" s="1"/>
      <c r="M8" s="1"/>
      <c r="N8" s="1"/>
      <c r="O8" s="1"/>
      <c r="P8" s="1"/>
      <c r="Q8" s="1"/>
      <c r="R8" s="1"/>
      <c r="S8" s="1"/>
      <c r="T8" s="1"/>
      <c r="U8" s="1"/>
      <c r="V8" s="1"/>
      <c r="W8" s="1"/>
    </row>
    <row r="9" spans="1:23" ht="9.75" customHeight="1">
      <c r="A9" s="1">
        <v>1918</v>
      </c>
      <c r="B9" s="6">
        <f>'Table A1'!G11*0.01</f>
        <v>2.4481629304319623E-2</v>
      </c>
      <c r="C9" s="6">
        <f>'Table A3'!G11*0.01</f>
        <v>2.4542270776995521E-2</v>
      </c>
      <c r="D9" s="6">
        <f>'Table A1'!F11*0.01</f>
        <v>6.7411642602400776E-2</v>
      </c>
      <c r="E9" s="6">
        <f>'Table A3'!F11*0.01</f>
        <v>6.7164822458815596E-2</v>
      </c>
      <c r="F9" s="1"/>
      <c r="G9" s="1"/>
      <c r="H9" s="1"/>
      <c r="I9" s="1"/>
      <c r="J9" s="1"/>
      <c r="K9" s="1"/>
      <c r="L9" s="1"/>
      <c r="M9" s="1"/>
      <c r="N9" s="1"/>
      <c r="O9" s="1"/>
      <c r="P9" s="1"/>
      <c r="Q9" s="1"/>
      <c r="R9" s="1"/>
      <c r="S9" s="1"/>
      <c r="T9" s="1"/>
      <c r="U9" s="1"/>
      <c r="V9" s="1"/>
      <c r="W9" s="1"/>
    </row>
    <row r="10" spans="1:23" ht="9.75" customHeight="1">
      <c r="A10" s="1">
        <v>1919</v>
      </c>
      <c r="B10" s="6">
        <f>'Table A1'!G12*0.01</f>
        <v>2.220206592112621E-2</v>
      </c>
      <c r="C10" s="6">
        <f>'Table A3'!G12*0.01</f>
        <v>2.2865297104244196E-2</v>
      </c>
      <c r="D10" s="6">
        <f>'Table A1'!F12*0.01</f>
        <v>6.4539788483073596E-2</v>
      </c>
      <c r="E10" s="6">
        <f>'Table A3'!F12*0.01</f>
        <v>6.6297173757209713E-2</v>
      </c>
      <c r="F10" s="1"/>
      <c r="G10" s="1"/>
      <c r="H10" s="1"/>
      <c r="I10" s="1"/>
      <c r="J10" s="1"/>
      <c r="K10" s="1"/>
      <c r="L10" s="1"/>
      <c r="M10" s="1"/>
      <c r="N10" s="1"/>
      <c r="O10" s="1"/>
      <c r="P10" s="1"/>
      <c r="Q10" s="1"/>
      <c r="R10" s="1"/>
      <c r="S10" s="1"/>
      <c r="T10" s="1"/>
      <c r="U10" s="1"/>
      <c r="V10" s="1"/>
      <c r="W10" s="1"/>
    </row>
    <row r="11" spans="1:23" ht="9.75" customHeight="1">
      <c r="A11" s="1">
        <v>1920</v>
      </c>
      <c r="B11" s="6">
        <f>'Table A1'!G13*0.01</f>
        <v>1.6716386264226366E-2</v>
      </c>
      <c r="C11" s="6">
        <f>'Table A3'!G13*0.01</f>
        <v>1.6628981564311755E-2</v>
      </c>
      <c r="D11" s="6">
        <f>'Table A1'!F13*0.01</f>
        <v>5.3714330344460742E-2</v>
      </c>
      <c r="E11" s="6">
        <f>'Table A3'!F13*0.01</f>
        <v>5.3572248881608976E-2</v>
      </c>
      <c r="F11" s="1"/>
      <c r="G11" s="1"/>
      <c r="H11" s="1"/>
      <c r="I11" s="1"/>
      <c r="J11" s="1"/>
      <c r="K11" s="1"/>
      <c r="L11" s="1"/>
      <c r="M11" s="1"/>
      <c r="N11" s="1"/>
      <c r="O11" s="1"/>
      <c r="P11" s="1"/>
      <c r="Q11" s="1"/>
      <c r="R11" s="1"/>
      <c r="S11" s="1"/>
      <c r="T11" s="1"/>
      <c r="U11" s="1"/>
      <c r="V11" s="1"/>
      <c r="W11" s="1"/>
    </row>
    <row r="12" spans="1:23" ht="9.75" customHeight="1">
      <c r="A12" s="1">
        <v>1921</v>
      </c>
      <c r="B12" s="6">
        <f>'Table A1'!G14*0.01</f>
        <v>1.6892103882340821E-2</v>
      </c>
      <c r="C12" s="6">
        <f>'Table A3'!G14*0.01</f>
        <v>1.6883974290585059E-2</v>
      </c>
      <c r="D12" s="6">
        <f>'Table A1'!F14*0.01</f>
        <v>5.602165008390645E-2</v>
      </c>
      <c r="E12" s="6">
        <f>'Table A3'!F14*0.01</f>
        <v>5.6019527041906061E-2</v>
      </c>
      <c r="F12" s="1"/>
      <c r="G12" s="1"/>
      <c r="H12" s="1"/>
      <c r="I12" s="1"/>
      <c r="J12" s="1"/>
      <c r="K12" s="1"/>
      <c r="L12" s="1"/>
      <c r="M12" s="1"/>
      <c r="N12" s="1"/>
      <c r="O12" s="1"/>
      <c r="P12" s="1"/>
      <c r="Q12" s="1"/>
      <c r="R12" s="1"/>
      <c r="S12" s="1"/>
      <c r="T12" s="1"/>
      <c r="U12" s="1"/>
      <c r="V12" s="1"/>
      <c r="W12" s="1"/>
    </row>
    <row r="13" spans="1:23" ht="9.75" customHeight="1">
      <c r="A13" s="1">
        <v>1922</v>
      </c>
      <c r="B13" s="6">
        <f>'Table A1'!G15*0.01</f>
        <v>2.0093203672445034E-2</v>
      </c>
      <c r="C13" s="6">
        <f>'Table A3'!G15*0.01</f>
        <v>2.2741607402143222E-2</v>
      </c>
      <c r="D13" s="6">
        <f>'Table A1'!F15*0.01</f>
        <v>6.1685282053958776E-2</v>
      </c>
      <c r="E13" s="6">
        <f>'Table A3'!F15*0.01</f>
        <v>6.6354491835071847E-2</v>
      </c>
      <c r="F13" s="1"/>
      <c r="G13" s="1"/>
      <c r="H13" s="1"/>
      <c r="I13" s="1"/>
      <c r="J13" s="1"/>
      <c r="K13" s="1"/>
      <c r="L13" s="1"/>
      <c r="M13" s="1"/>
      <c r="N13" s="1"/>
      <c r="O13" s="1"/>
      <c r="P13" s="1"/>
      <c r="Q13" s="1"/>
      <c r="R13" s="1"/>
      <c r="S13" s="1"/>
      <c r="T13" s="1"/>
      <c r="U13" s="1"/>
      <c r="V13" s="1"/>
      <c r="W13" s="1"/>
    </row>
    <row r="14" spans="1:23" ht="9.75" customHeight="1">
      <c r="A14" s="1">
        <v>1923</v>
      </c>
      <c r="B14" s="6">
        <f>'Table A1'!G16*0.01</f>
        <v>1.7515973184398407E-2</v>
      </c>
      <c r="C14" s="6">
        <f>'Table A3'!G16*0.01</f>
        <v>1.997966722614291E-2</v>
      </c>
      <c r="D14" s="6">
        <f>'Table A1'!F16*0.01</f>
        <v>5.5038652248768208E-2</v>
      </c>
      <c r="E14" s="6">
        <f>'Table A3'!F16*0.01</f>
        <v>5.9064105684361649E-2</v>
      </c>
      <c r="F14" s="1"/>
      <c r="G14" s="1"/>
      <c r="H14" s="1"/>
      <c r="I14" s="1"/>
      <c r="J14" s="1"/>
      <c r="K14" s="1"/>
      <c r="L14" s="1"/>
      <c r="M14" s="1"/>
      <c r="N14" s="1"/>
      <c r="O14" s="1"/>
      <c r="P14" s="1"/>
      <c r="Q14" s="1"/>
      <c r="R14" s="1"/>
      <c r="S14" s="1"/>
      <c r="T14" s="1"/>
      <c r="U14" s="1"/>
      <c r="V14" s="1"/>
      <c r="W14" s="1"/>
    </row>
    <row r="15" spans="1:23" ht="9.75" customHeight="1">
      <c r="A15" s="1">
        <v>1924</v>
      </c>
      <c r="B15" s="6">
        <f>'Table A1'!G17*0.01</f>
        <v>2.008713573259582E-2</v>
      </c>
      <c r="C15" s="6">
        <f>'Table A3'!G17*0.01</f>
        <v>2.3249502043152431E-2</v>
      </c>
      <c r="D15" s="6">
        <f>'Table A1'!F17*0.01</f>
        <v>6.1401284958182249E-2</v>
      </c>
      <c r="E15" s="6">
        <f>'Table A3'!F17*0.01</f>
        <v>6.7870222283341899E-2</v>
      </c>
      <c r="F15" s="1"/>
      <c r="G15" s="1"/>
      <c r="H15" s="1"/>
      <c r="I15" s="1"/>
      <c r="J15" s="1"/>
      <c r="K15" s="1"/>
      <c r="L15" s="1"/>
      <c r="M15" s="1"/>
      <c r="N15" s="1"/>
      <c r="O15" s="1"/>
      <c r="P15" s="1"/>
      <c r="Q15" s="1"/>
      <c r="R15" s="1"/>
      <c r="S15" s="1"/>
      <c r="T15" s="1"/>
      <c r="U15" s="1"/>
      <c r="V15" s="1"/>
      <c r="W15" s="1"/>
    </row>
    <row r="16" spans="1:23" ht="9.75" customHeight="1">
      <c r="A16" s="1">
        <v>1925</v>
      </c>
      <c r="B16" s="6">
        <f>'Table A1'!G18*0.01</f>
        <v>2.3450783923630883E-2</v>
      </c>
      <c r="C16" s="6">
        <f>'Table A3'!G18*0.01</f>
        <v>3.3108484827819591E-2</v>
      </c>
      <c r="D16" s="6">
        <f>'Table A1'!F18*0.01</f>
        <v>6.7520291796493839E-2</v>
      </c>
      <c r="E16" s="6">
        <f>'Table A3'!F18*0.01</f>
        <v>8.523904172767606E-2</v>
      </c>
      <c r="F16" s="1"/>
      <c r="G16" s="1"/>
      <c r="H16" s="1"/>
      <c r="I16" s="1"/>
      <c r="J16" s="1"/>
      <c r="K16" s="1"/>
      <c r="L16" s="1"/>
      <c r="M16" s="1"/>
      <c r="N16" s="1"/>
      <c r="O16" s="1"/>
      <c r="P16" s="1"/>
      <c r="Q16" s="1"/>
      <c r="R16" s="1"/>
      <c r="S16" s="1"/>
      <c r="T16" s="1"/>
      <c r="U16" s="1"/>
      <c r="V16" s="1"/>
      <c r="W16" s="1"/>
    </row>
    <row r="17" spans="1:23" ht="9.75" customHeight="1">
      <c r="A17" s="1">
        <v>1926</v>
      </c>
      <c r="B17" s="6">
        <f>'Table A1'!G19*0.01</f>
        <v>2.5387789698721932E-2</v>
      </c>
      <c r="C17" s="6">
        <f>'Table A3'!G19*0.01</f>
        <v>3.3640176310679934E-2</v>
      </c>
      <c r="D17" s="6">
        <f>'Table A1'!F19*0.01</f>
        <v>7.0681737726868116E-2</v>
      </c>
      <c r="E17" s="6">
        <f>'Table A3'!F19*0.01</f>
        <v>8.4590047554456899E-2</v>
      </c>
      <c r="F17" s="1"/>
      <c r="G17" s="1"/>
      <c r="H17" s="1"/>
      <c r="I17" s="1"/>
      <c r="J17" s="1"/>
      <c r="K17" s="1"/>
      <c r="L17" s="1"/>
      <c r="M17" s="1"/>
      <c r="N17" s="1"/>
      <c r="O17" s="1"/>
      <c r="P17" s="1"/>
      <c r="Q17" s="1"/>
      <c r="R17" s="1"/>
      <c r="S17" s="1"/>
      <c r="T17" s="1"/>
      <c r="U17" s="1"/>
      <c r="V17" s="1"/>
      <c r="W17" s="1"/>
    </row>
    <row r="18" spans="1:23" ht="9.75" customHeight="1">
      <c r="A18" s="1">
        <v>1927</v>
      </c>
      <c r="B18" s="6">
        <f>'Table A1'!G20*0.01</f>
        <v>2.7581348811531094E-2</v>
      </c>
      <c r="C18" s="6">
        <f>'Table A3'!G20*0.01</f>
        <v>3.7542140165501309E-2</v>
      </c>
      <c r="D18" s="6">
        <f>'Table A1'!F20*0.01</f>
        <v>7.4726058910537047E-2</v>
      </c>
      <c r="E18" s="6">
        <f>'Table A3'!F20*0.01</f>
        <v>9.2539418014410221E-2</v>
      </c>
      <c r="F18" s="1"/>
      <c r="G18" s="1"/>
      <c r="H18" s="1"/>
      <c r="I18" s="1"/>
      <c r="J18" s="1"/>
      <c r="K18" s="1"/>
      <c r="L18" s="1"/>
      <c r="M18" s="1"/>
      <c r="N18" s="1"/>
      <c r="O18" s="1"/>
      <c r="P18" s="1"/>
      <c r="Q18" s="1"/>
      <c r="R18" s="1"/>
      <c r="S18" s="1"/>
      <c r="T18" s="1"/>
      <c r="U18" s="1"/>
      <c r="V18" s="1"/>
      <c r="W18" s="1"/>
    </row>
    <row r="19" spans="1:23" ht="9.75" customHeight="1">
      <c r="A19" s="1">
        <v>1928</v>
      </c>
      <c r="B19" s="6">
        <f>'Table A1'!G21*0.01</f>
        <v>3.2254883590899681E-2</v>
      </c>
      <c r="C19" s="6">
        <f>'Table A3'!G21*0.01</f>
        <v>5.0245153107773437E-2</v>
      </c>
      <c r="D19" s="6">
        <f>'Table A1'!F21*0.01</f>
        <v>8.1916622713454373E-2</v>
      </c>
      <c r="E19" s="6">
        <f>'Table A3'!F21*0.01</f>
        <v>0.11540899580778978</v>
      </c>
      <c r="F19" s="1"/>
      <c r="G19" s="1"/>
      <c r="H19" s="1"/>
      <c r="I19" s="1"/>
      <c r="J19" s="1"/>
      <c r="K19" s="1"/>
      <c r="L19" s="1"/>
      <c r="M19" s="1"/>
      <c r="N19" s="1"/>
      <c r="O19" s="1"/>
      <c r="P19" s="1"/>
      <c r="Q19" s="1"/>
      <c r="R19" s="1"/>
      <c r="S19" s="1"/>
      <c r="T19" s="1"/>
      <c r="U19" s="1"/>
      <c r="V19" s="1"/>
      <c r="W19" s="1"/>
    </row>
    <row r="20" spans="1:23" ht="9.75" customHeight="1">
      <c r="A20" s="1">
        <v>1929</v>
      </c>
      <c r="B20" s="6">
        <f>'Table A1'!G22*0.01</f>
        <v>3.0057812608517063E-2</v>
      </c>
      <c r="C20" s="6">
        <f>'Table A3'!G22*0.01</f>
        <v>4.9902636063775881E-2</v>
      </c>
      <c r="D20" s="6">
        <f>'Table A1'!F22*0.01</f>
        <v>7.6218608438736207E-2</v>
      </c>
      <c r="E20" s="6">
        <f>'Table A3'!F22*0.01</f>
        <v>0.10913684975677206</v>
      </c>
      <c r="F20" s="1"/>
      <c r="G20" s="1"/>
      <c r="H20" s="1"/>
      <c r="I20" s="1"/>
      <c r="J20" s="1"/>
      <c r="K20" s="1"/>
      <c r="L20" s="1"/>
      <c r="M20" s="1"/>
      <c r="N20" s="1"/>
      <c r="O20" s="1"/>
      <c r="P20" s="1"/>
      <c r="Q20" s="1"/>
      <c r="R20" s="1"/>
      <c r="S20" s="1"/>
      <c r="T20" s="1"/>
      <c r="U20" s="1"/>
      <c r="V20" s="1"/>
      <c r="W20" s="1"/>
    </row>
    <row r="21" spans="1:23" ht="9.75" customHeight="1">
      <c r="A21" s="1">
        <v>1930</v>
      </c>
      <c r="B21" s="6">
        <f>'Table A1'!G23*0.01</f>
        <v>2.3887538491116418E-2</v>
      </c>
      <c r="C21" s="6">
        <f>'Table A3'!G23*0.01</f>
        <v>2.8445522686741047E-2</v>
      </c>
      <c r="D21" s="6">
        <f>'Table A1'!F23*0.01</f>
        <v>6.4017230324275393E-2</v>
      </c>
      <c r="E21" s="6">
        <f>'Table A3'!F23*0.01</f>
        <v>7.0742560079510963E-2</v>
      </c>
      <c r="F21" s="1"/>
      <c r="G21" s="1"/>
      <c r="H21" s="1"/>
      <c r="I21" s="1"/>
      <c r="J21" s="1"/>
      <c r="K21" s="1"/>
      <c r="L21" s="1"/>
      <c r="M21" s="1"/>
      <c r="N21" s="1"/>
      <c r="O21" s="1"/>
      <c r="P21" s="1"/>
      <c r="Q21" s="1"/>
      <c r="R21" s="1"/>
      <c r="S21" s="1"/>
      <c r="T21" s="1"/>
      <c r="U21" s="1"/>
      <c r="V21" s="1"/>
      <c r="W21" s="1"/>
    </row>
    <row r="22" spans="1:23" ht="9.75" customHeight="1">
      <c r="A22" s="1">
        <v>1931</v>
      </c>
      <c r="B22" s="6">
        <f>'Table A1'!G24*0.01</f>
        <v>2.0744133398493184E-2</v>
      </c>
      <c r="C22" s="6">
        <f>'Table A3'!G24*0.01</f>
        <v>2.2499013882845174E-2</v>
      </c>
      <c r="D22" s="6">
        <f>'Table A1'!F24*0.01</f>
        <v>5.6751445341883797E-2</v>
      </c>
      <c r="E22" s="6">
        <f>'Table A3'!F24*0.01</f>
        <v>5.893396822508664E-2</v>
      </c>
      <c r="F22" s="1"/>
      <c r="G22" s="1"/>
      <c r="H22" s="1"/>
      <c r="I22" s="1"/>
      <c r="J22" s="1"/>
      <c r="K22" s="1"/>
      <c r="L22" s="1"/>
      <c r="M22" s="1"/>
      <c r="N22" s="1"/>
      <c r="O22" s="1"/>
      <c r="P22" s="1"/>
      <c r="Q22" s="1"/>
      <c r="R22" s="1"/>
      <c r="S22" s="1"/>
      <c r="T22" s="1"/>
      <c r="U22" s="1"/>
      <c r="V22" s="1"/>
      <c r="W22" s="1"/>
    </row>
    <row r="23" spans="1:23" ht="9.75" customHeight="1">
      <c r="A23" s="1">
        <v>1932</v>
      </c>
      <c r="B23" s="6">
        <f>'Table A1'!G25*0.01</f>
        <v>1.9264855493777388E-2</v>
      </c>
      <c r="C23" s="6">
        <f>'Table A3'!G25*0.01</f>
        <v>1.9894684756199467E-2</v>
      </c>
      <c r="D23" s="6">
        <f>'Table A1'!F25*0.01</f>
        <v>5.8962244962743895E-2</v>
      </c>
      <c r="E23" s="6">
        <f>'Table A3'!F25*0.01</f>
        <v>5.9695090930959031E-2</v>
      </c>
      <c r="F23" s="1"/>
      <c r="G23" s="1"/>
      <c r="H23" s="1"/>
      <c r="I23" s="1"/>
      <c r="J23" s="1"/>
      <c r="K23" s="1"/>
      <c r="L23" s="1"/>
      <c r="M23" s="1"/>
      <c r="N23" s="1"/>
      <c r="O23" s="1"/>
      <c r="P23" s="1"/>
      <c r="Q23" s="1"/>
      <c r="R23" s="1"/>
      <c r="S23" s="1"/>
      <c r="T23" s="1"/>
      <c r="U23" s="1"/>
      <c r="V23" s="1"/>
      <c r="W23" s="1"/>
    </row>
    <row r="24" spans="1:23" ht="9.75" customHeight="1">
      <c r="A24" s="1">
        <v>1933</v>
      </c>
      <c r="B24" s="6">
        <f>'Table A1'!G26*0.01</f>
        <v>2.0446143537247261E-2</v>
      </c>
      <c r="C24" s="6">
        <f>'Table A3'!G26*0.01</f>
        <v>2.3442619303236288E-2</v>
      </c>
      <c r="D24" s="6">
        <f>'Table A1'!F26*0.01</f>
        <v>6.0544782496875324E-2</v>
      </c>
      <c r="E24" s="6">
        <f>'Table A3'!F26*0.01</f>
        <v>6.6088668867149897E-2</v>
      </c>
      <c r="F24" s="1"/>
      <c r="G24" s="1"/>
      <c r="H24" s="1"/>
      <c r="I24" s="1"/>
      <c r="J24" s="1"/>
      <c r="K24" s="1"/>
      <c r="L24" s="1"/>
      <c r="M24" s="1"/>
      <c r="N24" s="1"/>
      <c r="O24" s="1"/>
      <c r="P24" s="1"/>
      <c r="Q24" s="1"/>
      <c r="R24" s="1"/>
      <c r="S24" s="1"/>
      <c r="T24" s="1"/>
      <c r="U24" s="1"/>
      <c r="V24" s="1"/>
      <c r="W24" s="1"/>
    </row>
    <row r="25" spans="1:23" ht="9.75" customHeight="1">
      <c r="A25" s="1">
        <v>1934</v>
      </c>
      <c r="B25" s="6">
        <f>'Table A1'!G27*0.01</f>
        <v>1.9218939824356393E-2</v>
      </c>
      <c r="C25" s="6">
        <f>'Table A3'!G27*0.01</f>
        <v>2.0732433519932786E-2</v>
      </c>
      <c r="D25" s="6">
        <f>'Table A1'!F27*0.01</f>
        <v>5.8236806287307798E-2</v>
      </c>
      <c r="E25" s="6">
        <f>'Table A3'!F27*0.01</f>
        <v>6.1291146492561711E-2</v>
      </c>
      <c r="F25" s="1"/>
      <c r="G25" s="1"/>
      <c r="H25" s="1"/>
      <c r="I25" s="1"/>
      <c r="J25" s="1"/>
      <c r="K25" s="1"/>
      <c r="L25" s="1"/>
      <c r="M25" s="1"/>
      <c r="N25" s="1"/>
      <c r="O25" s="1"/>
      <c r="P25" s="1"/>
      <c r="Q25" s="1"/>
      <c r="R25" s="1"/>
      <c r="S25" s="1"/>
      <c r="T25" s="1"/>
      <c r="U25" s="1"/>
      <c r="V25" s="1"/>
      <c r="W25" s="1"/>
    </row>
    <row r="26" spans="1:23" ht="9.75" customHeight="1">
      <c r="A26" s="1">
        <v>1935</v>
      </c>
      <c r="B26" s="6">
        <f>'Table A1'!G28*0.01</f>
        <v>1.9463370851066034E-2</v>
      </c>
      <c r="C26" s="6">
        <f>'Table A3'!G28*0.01</f>
        <v>2.1879479269571976E-2</v>
      </c>
      <c r="D26" s="6">
        <f>'Table A1'!F28*0.01</f>
        <v>5.7968718562550564E-2</v>
      </c>
      <c r="E26" s="6">
        <f>'Table A3'!F28*0.01</f>
        <v>6.3922876063773254E-2</v>
      </c>
      <c r="F26" s="1"/>
      <c r="G26" s="1"/>
      <c r="H26" s="1"/>
      <c r="I26" s="1"/>
      <c r="J26" s="1"/>
      <c r="K26" s="1"/>
      <c r="L26" s="1"/>
      <c r="M26" s="1"/>
      <c r="N26" s="1"/>
      <c r="O26" s="1"/>
      <c r="P26" s="1"/>
      <c r="Q26" s="1"/>
      <c r="R26" s="1"/>
      <c r="S26" s="1"/>
      <c r="T26" s="1"/>
      <c r="U26" s="1"/>
      <c r="V26" s="1"/>
      <c r="W26" s="1"/>
    </row>
    <row r="27" spans="1:23" ht="9.75" customHeight="1">
      <c r="A27" s="1">
        <v>1936</v>
      </c>
      <c r="B27" s="6">
        <f>'Table A1'!G29*0.01</f>
        <v>2.234125970521314E-2</v>
      </c>
      <c r="C27" s="6">
        <f>'Table A3'!G29*0.01</f>
        <v>2.5369178210276937E-2</v>
      </c>
      <c r="D27" s="6">
        <f>'Table A1'!F29*0.01</f>
        <v>6.6874494164752774E-2</v>
      </c>
      <c r="E27" s="6">
        <f>'Table A3'!F29*0.01</f>
        <v>7.5652325543874785E-2</v>
      </c>
      <c r="F27" s="1"/>
      <c r="G27" s="1"/>
      <c r="H27" s="1"/>
      <c r="I27" s="1"/>
      <c r="J27" s="1"/>
      <c r="K27" s="1"/>
      <c r="L27" s="1"/>
      <c r="M27" s="1"/>
      <c r="N27" s="1"/>
      <c r="O27" s="1"/>
      <c r="P27" s="1"/>
      <c r="Q27" s="1"/>
      <c r="R27" s="1"/>
      <c r="S27" s="1"/>
      <c r="T27" s="1"/>
      <c r="U27" s="1"/>
      <c r="V27" s="1"/>
      <c r="W27" s="1"/>
    </row>
    <row r="28" spans="1:23" ht="9.75" customHeight="1">
      <c r="A28" s="1">
        <v>1937</v>
      </c>
      <c r="B28" s="6">
        <f>'Table A1'!G30*0.01</f>
        <v>2.0155380578081698E-2</v>
      </c>
      <c r="C28" s="6">
        <f>'Table A3'!G30*0.01</f>
        <v>2.174382143155763E-2</v>
      </c>
      <c r="D28" s="6">
        <f>'Table A1'!F30*0.01</f>
        <v>6.1611817866289852E-2</v>
      </c>
      <c r="E28" s="6">
        <f>'Table A3'!F30*0.01</f>
        <v>6.4944611660107635E-2</v>
      </c>
      <c r="F28" s="1"/>
      <c r="G28" s="1"/>
      <c r="H28" s="1"/>
      <c r="I28" s="1"/>
      <c r="J28" s="1"/>
      <c r="K28" s="1"/>
      <c r="L28" s="1"/>
      <c r="M28" s="1"/>
      <c r="N28" s="1"/>
      <c r="O28" s="1"/>
      <c r="P28" s="1"/>
      <c r="Q28" s="1"/>
      <c r="R28" s="1"/>
      <c r="S28" s="1"/>
      <c r="T28" s="1"/>
      <c r="U28" s="1"/>
      <c r="V28" s="1"/>
      <c r="W28" s="1"/>
    </row>
    <row r="29" spans="1:23" ht="9.75" customHeight="1">
      <c r="A29" s="1">
        <v>1938</v>
      </c>
      <c r="B29" s="6">
        <f>'Table A1'!G31*0.01</f>
        <v>1.6664630261522456E-2</v>
      </c>
      <c r="C29" s="6">
        <f>'Table A3'!G31*0.01</f>
        <v>2.1945121575450074E-2</v>
      </c>
      <c r="D29" s="6">
        <f>'Table A1'!F31*0.01</f>
        <v>5.1557203044317462E-2</v>
      </c>
      <c r="E29" s="6">
        <f>'Table A3'!F31*0.01</f>
        <v>5.883863074939498E-2</v>
      </c>
      <c r="F29" s="1"/>
      <c r="G29" s="1"/>
      <c r="H29" s="1"/>
      <c r="I29" s="1"/>
      <c r="J29" s="1"/>
      <c r="K29" s="1"/>
      <c r="L29" s="1"/>
      <c r="M29" s="1"/>
      <c r="N29" s="1"/>
      <c r="O29" s="1"/>
      <c r="P29" s="1"/>
      <c r="Q29" s="1"/>
      <c r="R29" s="1"/>
      <c r="S29" s="1"/>
      <c r="T29" s="1"/>
      <c r="U29" s="1"/>
      <c r="V29" s="1"/>
      <c r="W29" s="1"/>
    </row>
    <row r="30" spans="1:23" ht="9.75" customHeight="1">
      <c r="A30" s="1">
        <v>1939</v>
      </c>
      <c r="B30" s="6">
        <f>'Table A1'!G32*0.01</f>
        <v>1.7412602984471625E-2</v>
      </c>
      <c r="C30" s="6">
        <f>'Table A3'!G32*0.01</f>
        <v>1.9634411446568058E-2</v>
      </c>
      <c r="D30" s="6">
        <f>'Table A1'!F32*0.01</f>
        <v>5.4509649925496277E-2</v>
      </c>
      <c r="E30" s="6">
        <f>'Table A3'!F32*0.01</f>
        <v>5.8716316119173086E-2</v>
      </c>
      <c r="F30" s="1"/>
      <c r="G30" s="1"/>
      <c r="H30" s="1"/>
      <c r="I30" s="1"/>
      <c r="J30" s="1"/>
      <c r="K30" s="1"/>
      <c r="L30" s="1"/>
      <c r="M30" s="1"/>
      <c r="N30" s="1"/>
      <c r="O30" s="1"/>
      <c r="P30" s="1"/>
      <c r="Q30" s="1"/>
      <c r="R30" s="1"/>
      <c r="S30" s="1"/>
      <c r="T30" s="1"/>
      <c r="U30" s="1"/>
      <c r="V30" s="1"/>
      <c r="W30" s="1"/>
    </row>
    <row r="31" spans="1:23" ht="9.75" customHeight="1">
      <c r="A31" s="1">
        <v>1940</v>
      </c>
      <c r="B31" s="6">
        <f>'Table A1'!G33*0.01</f>
        <v>1.7740378459074349E-2</v>
      </c>
      <c r="C31" s="6">
        <f>'Table A3'!G33*0.01</f>
        <v>2.0436137401820011E-2</v>
      </c>
      <c r="D31" s="6">
        <f>'Table A1'!F33*0.01</f>
        <v>5.573196208091187E-2</v>
      </c>
      <c r="E31" s="6">
        <f>'Table A3'!F33*0.01</f>
        <v>6.0051766194718165E-2</v>
      </c>
      <c r="F31" s="1"/>
      <c r="G31" s="1"/>
      <c r="H31" s="1"/>
      <c r="I31" s="1"/>
      <c r="J31" s="1"/>
      <c r="K31" s="1"/>
      <c r="L31" s="1"/>
      <c r="M31" s="1"/>
      <c r="N31" s="1"/>
      <c r="O31" s="1"/>
      <c r="P31" s="1"/>
      <c r="Q31" s="1"/>
      <c r="R31" s="1"/>
      <c r="S31" s="1"/>
      <c r="T31" s="1"/>
      <c r="U31" s="1"/>
      <c r="V31" s="1"/>
      <c r="W31" s="1"/>
    </row>
    <row r="32" spans="1:23" ht="9.75" customHeight="1">
      <c r="A32" s="1">
        <v>1941</v>
      </c>
      <c r="B32" s="6">
        <f>'Table A1'!G34*0.01</f>
        <v>1.6290480751623114E-2</v>
      </c>
      <c r="C32" s="6">
        <f>'Table A3'!G34*0.01</f>
        <v>1.9771783137308981E-2</v>
      </c>
      <c r="D32" s="6">
        <f>'Table A1'!F34*0.01</f>
        <v>5.2893892210692295E-2</v>
      </c>
      <c r="E32" s="6">
        <f>'Table A3'!F34*0.01</f>
        <v>5.8065009852960155E-2</v>
      </c>
      <c r="F32" s="1"/>
      <c r="G32" s="1"/>
      <c r="H32" s="1"/>
      <c r="I32" s="1"/>
      <c r="J32" s="1"/>
      <c r="K32" s="1"/>
      <c r="L32" s="1"/>
      <c r="M32" s="1"/>
      <c r="N32" s="1"/>
      <c r="O32" s="1"/>
      <c r="P32" s="1"/>
      <c r="Q32" s="1"/>
      <c r="R32" s="1"/>
      <c r="S32" s="1"/>
      <c r="T32" s="1"/>
      <c r="U32" s="1"/>
      <c r="V32" s="1"/>
      <c r="W32" s="1"/>
    </row>
    <row r="33" spans="1:23" ht="9.75" customHeight="1">
      <c r="A33" s="1">
        <v>1942</v>
      </c>
      <c r="B33" s="6">
        <f>'Table A1'!G35*0.01</f>
        <v>1.3216990923743429E-2</v>
      </c>
      <c r="C33" s="6">
        <f>'Table A3'!G35*0.01</f>
        <v>1.5457714345564253E-2</v>
      </c>
      <c r="D33" s="6">
        <f>'Table A1'!F35*0.01</f>
        <v>4.4770738727901764E-2</v>
      </c>
      <c r="E33" s="6">
        <f>'Table A3'!F35*0.01</f>
        <v>4.8115929755329689E-2</v>
      </c>
      <c r="F33" s="1"/>
      <c r="G33" s="1"/>
      <c r="H33" s="1"/>
      <c r="I33" s="1"/>
      <c r="J33" s="1"/>
      <c r="K33" s="1"/>
      <c r="L33" s="1"/>
      <c r="M33" s="1"/>
      <c r="N33" s="1"/>
      <c r="O33" s="1"/>
      <c r="P33" s="1"/>
      <c r="Q33" s="1"/>
      <c r="R33" s="1"/>
      <c r="S33" s="1"/>
      <c r="T33" s="1"/>
      <c r="U33" s="1"/>
      <c r="V33" s="1"/>
      <c r="W33" s="1"/>
    </row>
    <row r="34" spans="1:23" ht="9.75" customHeight="1">
      <c r="A34" s="1">
        <v>1943</v>
      </c>
      <c r="B34" s="6">
        <f>'Table A1'!G36*0.01</f>
        <v>9.7267087256462537E-3</v>
      </c>
      <c r="C34" s="6">
        <f>'Table A3'!G36*0.01</f>
        <v>1.2351248134373318E-2</v>
      </c>
      <c r="D34" s="6">
        <f>'Table A1'!F36*0.01</f>
        <v>3.7832686913105353E-2</v>
      </c>
      <c r="E34" s="6">
        <f>'Table A3'!F36*0.01</f>
        <v>4.2628729222402739E-2</v>
      </c>
      <c r="F34" s="1"/>
      <c r="G34" s="1"/>
      <c r="H34" s="1"/>
      <c r="I34" s="1"/>
      <c r="J34" s="1"/>
      <c r="K34" s="1"/>
      <c r="L34" s="1"/>
      <c r="M34" s="1"/>
      <c r="N34" s="1"/>
      <c r="O34" s="1"/>
      <c r="P34" s="1"/>
      <c r="Q34" s="1"/>
      <c r="R34" s="1"/>
      <c r="S34" s="1"/>
      <c r="T34" s="1"/>
      <c r="U34" s="1"/>
      <c r="V34" s="1"/>
      <c r="W34" s="1"/>
    </row>
    <row r="35" spans="1:23" ht="9.75" customHeight="1">
      <c r="A35" s="1">
        <v>1944</v>
      </c>
      <c r="B35" s="6">
        <f>'Table A1'!G37*0.01</f>
        <v>9.240911360951223E-3</v>
      </c>
      <c r="C35" s="6">
        <f>'Table A3'!G37*0.01</f>
        <v>1.1642370843730746E-2</v>
      </c>
      <c r="D35" s="6">
        <f>'Table A1'!F37*0.01</f>
        <v>3.3274228934788354E-2</v>
      </c>
      <c r="E35" s="6">
        <f>'Table A3'!F37*0.01</f>
        <v>3.7556085801448078E-2</v>
      </c>
      <c r="F35" s="1"/>
      <c r="G35" s="1"/>
      <c r="H35" s="1"/>
      <c r="I35" s="1"/>
      <c r="J35" s="1"/>
      <c r="K35" s="1"/>
      <c r="L35" s="1"/>
      <c r="M35" s="1"/>
      <c r="N35" s="1"/>
      <c r="O35" s="1"/>
      <c r="P35" s="1"/>
      <c r="Q35" s="1"/>
      <c r="R35" s="1"/>
      <c r="S35" s="1"/>
      <c r="T35" s="1"/>
      <c r="U35" s="1"/>
      <c r="V35" s="1"/>
      <c r="W35" s="1"/>
    </row>
    <row r="36" spans="1:23" ht="9.75" customHeight="1">
      <c r="A36" s="1">
        <v>1945</v>
      </c>
      <c r="B36" s="6">
        <f>'Table A1'!G38*0.01</f>
        <v>8.4491417334779453E-3</v>
      </c>
      <c r="C36" s="6">
        <f>'Table A3'!G38*0.01</f>
        <v>1.2633914667333801E-2</v>
      </c>
      <c r="D36" s="6">
        <f>'Table A1'!F38*0.01</f>
        <v>3.3188697173565498E-2</v>
      </c>
      <c r="E36" s="6">
        <f>'Table A3'!F38*0.01</f>
        <v>4.1591811045259677E-2</v>
      </c>
      <c r="F36" s="1"/>
      <c r="G36" s="1"/>
      <c r="H36" s="1"/>
      <c r="I36" s="1"/>
      <c r="J36" s="1"/>
      <c r="K36" s="1"/>
      <c r="L36" s="1"/>
      <c r="M36" s="1"/>
      <c r="N36" s="1"/>
      <c r="O36" s="1"/>
      <c r="P36" s="1"/>
      <c r="Q36" s="1"/>
      <c r="R36" s="1"/>
      <c r="S36" s="1"/>
      <c r="T36" s="1"/>
      <c r="U36" s="1"/>
      <c r="V36" s="1"/>
      <c r="W36" s="1"/>
    </row>
    <row r="37" spans="1:23" ht="9.75" customHeight="1">
      <c r="A37" s="1">
        <v>1946</v>
      </c>
      <c r="B37" s="6">
        <f>'Table A1'!G39*0.01</f>
        <v>9.1638256707099307E-3</v>
      </c>
      <c r="C37" s="6">
        <f>'Table A3'!G39*0.01</f>
        <v>1.47283742297185E-2</v>
      </c>
      <c r="D37" s="6">
        <f>'Table A1'!F39*0.01</f>
        <v>3.4321167613422653E-2</v>
      </c>
      <c r="E37" s="6">
        <f>'Table A3'!F39*0.01</f>
        <v>4.391740338619992E-2</v>
      </c>
      <c r="F37" s="1"/>
      <c r="G37" s="1"/>
      <c r="H37" s="1"/>
      <c r="I37" s="1"/>
      <c r="J37" s="1"/>
      <c r="K37" s="1"/>
      <c r="L37" s="1"/>
      <c r="M37" s="1"/>
      <c r="N37" s="1"/>
      <c r="O37" s="1"/>
      <c r="P37" s="1"/>
      <c r="Q37" s="1"/>
      <c r="R37" s="1"/>
      <c r="S37" s="1"/>
      <c r="T37" s="1"/>
      <c r="U37" s="1"/>
      <c r="V37" s="1"/>
      <c r="W37" s="1"/>
    </row>
    <row r="38" spans="1:23" ht="9.75" customHeight="1">
      <c r="A38" s="1">
        <v>1947</v>
      </c>
      <c r="B38" s="6">
        <f>'Table A1'!G40*0.01</f>
        <v>9.0289404896681663E-3</v>
      </c>
      <c r="C38" s="6">
        <f>'Table A3'!G40*0.01</f>
        <v>1.3035162087810493E-2</v>
      </c>
      <c r="D38" s="6">
        <f>'Table A1'!F40*0.01</f>
        <v>3.2356965444957558E-2</v>
      </c>
      <c r="E38" s="6">
        <f>'Table A3'!F40*0.01</f>
        <v>3.9182105759787582E-2</v>
      </c>
      <c r="F38" s="1"/>
      <c r="G38" s="1"/>
      <c r="H38" s="1"/>
      <c r="I38" s="1"/>
      <c r="J38" s="1"/>
      <c r="K38" s="1"/>
      <c r="L38" s="1"/>
      <c r="M38" s="1"/>
      <c r="N38" s="1"/>
      <c r="O38" s="1"/>
      <c r="P38" s="1"/>
      <c r="Q38" s="1"/>
      <c r="R38" s="1"/>
      <c r="S38" s="1"/>
      <c r="T38" s="1"/>
      <c r="U38" s="1"/>
      <c r="V38" s="1"/>
      <c r="W38" s="1"/>
    </row>
    <row r="39" spans="1:23" ht="9.75" customHeight="1">
      <c r="A39" s="1">
        <v>1948</v>
      </c>
      <c r="B39" s="6">
        <f>'Table A1'!G41*0.01</f>
        <v>9.538511856595348E-3</v>
      </c>
      <c r="C39" s="6">
        <f>'Table A3'!G41*0.01</f>
        <v>1.3054992326916324E-2</v>
      </c>
      <c r="D39" s="6">
        <f>'Table A1'!F41*0.01</f>
        <v>3.4371439795543274E-2</v>
      </c>
      <c r="E39" s="6">
        <f>'Table A3'!F41*0.01</f>
        <v>4.0551428153601458E-2</v>
      </c>
      <c r="F39" s="1"/>
      <c r="G39" s="1"/>
      <c r="H39" s="1"/>
      <c r="I39" s="1"/>
      <c r="J39" s="1"/>
      <c r="K39" s="1"/>
      <c r="L39" s="1"/>
      <c r="M39" s="1"/>
      <c r="N39" s="1"/>
      <c r="O39" s="1"/>
      <c r="P39" s="1"/>
      <c r="Q39" s="1"/>
      <c r="R39" s="1"/>
      <c r="S39" s="1"/>
      <c r="T39" s="1"/>
      <c r="U39" s="1"/>
      <c r="V39" s="1"/>
      <c r="W39" s="1"/>
    </row>
    <row r="40" spans="1:23" ht="9.75" customHeight="1">
      <c r="A40" s="1">
        <v>1949</v>
      </c>
      <c r="B40" s="6">
        <f>'Table A1'!G42*0.01</f>
        <v>9.5443071522288512E-3</v>
      </c>
      <c r="C40" s="6">
        <f>'Table A3'!G42*0.01</f>
        <v>1.2425001396918815E-2</v>
      </c>
      <c r="D40" s="6">
        <f>'Table A1'!F42*0.01</f>
        <v>3.3367523230614718E-2</v>
      </c>
      <c r="E40" s="6">
        <f>'Table A3'!F42*0.01</f>
        <v>3.831369556381136E-2</v>
      </c>
      <c r="F40" s="1"/>
      <c r="G40" s="1"/>
      <c r="H40" s="1"/>
      <c r="I40" s="1"/>
      <c r="J40" s="1"/>
      <c r="K40" s="1"/>
      <c r="L40" s="1"/>
      <c r="M40" s="1"/>
      <c r="N40" s="1"/>
      <c r="O40" s="1"/>
      <c r="P40" s="1"/>
      <c r="Q40" s="1"/>
      <c r="R40" s="1"/>
      <c r="S40" s="1"/>
      <c r="T40" s="1"/>
      <c r="U40" s="1"/>
      <c r="V40" s="1"/>
      <c r="W40" s="1"/>
    </row>
    <row r="41" spans="1:23" ht="9.75" customHeight="1">
      <c r="A41" s="1">
        <v>1950</v>
      </c>
      <c r="B41" s="6">
        <f>'Table A1'!G43*0.01</f>
        <v>8.2690330608120536E-3</v>
      </c>
      <c r="C41" s="6">
        <f>'Table A3'!G43*0.01</f>
        <v>1.2197861566448934E-2</v>
      </c>
      <c r="D41" s="6">
        <f>'Table A1'!F43*0.01</f>
        <v>3.5318014264095456E-2</v>
      </c>
      <c r="E41" s="6">
        <f>'Table A3'!F43*0.01</f>
        <v>4.3904470024816025E-2</v>
      </c>
      <c r="F41" s="1"/>
      <c r="G41" s="1"/>
      <c r="H41" s="1"/>
      <c r="I41" s="1"/>
      <c r="J41" s="1"/>
      <c r="K41" s="1"/>
      <c r="L41" s="1"/>
      <c r="M41" s="1"/>
      <c r="N41" s="1"/>
      <c r="O41" s="1"/>
      <c r="P41" s="1"/>
      <c r="Q41" s="1"/>
      <c r="R41" s="1"/>
      <c r="S41" s="1"/>
      <c r="T41" s="1"/>
      <c r="U41" s="1"/>
      <c r="V41" s="1"/>
      <c r="W41" s="1"/>
    </row>
    <row r="42" spans="1:23" ht="9.75" customHeight="1">
      <c r="A42" s="1">
        <v>1951</v>
      </c>
      <c r="B42" s="6">
        <f>'Table A1'!G44*0.01</f>
        <v>8.6516933361116526E-3</v>
      </c>
      <c r="C42" s="6">
        <f>'Table A3'!G44*0.01</f>
        <v>1.2810697611210967E-2</v>
      </c>
      <c r="D42" s="6">
        <f>'Table A1'!F44*0.01</f>
        <v>3.1170911251546349E-2</v>
      </c>
      <c r="E42" s="6">
        <f>'Table A3'!F44*0.01</f>
        <v>3.8904059496939564E-2</v>
      </c>
      <c r="F42" s="1"/>
      <c r="G42" s="1"/>
      <c r="H42" s="1"/>
      <c r="I42" s="1"/>
      <c r="J42" s="1"/>
      <c r="K42" s="1"/>
      <c r="L42" s="1"/>
      <c r="M42" s="1"/>
      <c r="N42" s="1"/>
      <c r="O42" s="1"/>
      <c r="P42" s="1"/>
      <c r="Q42" s="1"/>
      <c r="R42" s="1"/>
      <c r="S42" s="1"/>
      <c r="T42" s="1"/>
      <c r="U42" s="1"/>
      <c r="V42" s="1"/>
      <c r="W42" s="1"/>
    </row>
    <row r="43" spans="1:23" ht="9.75" customHeight="1">
      <c r="A43" s="1">
        <v>1952</v>
      </c>
      <c r="B43" s="6">
        <f>'Table A1'!G45*0.01</f>
        <v>7.4571694613321526E-3</v>
      </c>
      <c r="C43" s="6">
        <f>'Table A3'!G45*0.01</f>
        <v>1.0884692794265906E-2</v>
      </c>
      <c r="D43" s="6">
        <f>'Table A1'!F45*0.01</f>
        <v>2.7559125464356866E-2</v>
      </c>
      <c r="E43" s="6">
        <f>'Table A3'!F45*0.01</f>
        <v>3.4281686412848157E-2</v>
      </c>
      <c r="F43" s="1"/>
      <c r="G43" s="1"/>
      <c r="H43" s="1"/>
      <c r="I43" s="1"/>
      <c r="J43" s="1"/>
      <c r="K43" s="1"/>
      <c r="L43" s="1"/>
      <c r="M43" s="1"/>
      <c r="N43" s="1"/>
      <c r="O43" s="1"/>
      <c r="P43" s="1"/>
      <c r="Q43" s="1"/>
      <c r="R43" s="1"/>
      <c r="S43" s="1"/>
      <c r="T43" s="1"/>
      <c r="U43" s="1"/>
      <c r="V43" s="1"/>
      <c r="W43" s="1"/>
    </row>
    <row r="44" spans="1:23" ht="9.75" customHeight="1">
      <c r="A44" s="1">
        <v>1953</v>
      </c>
      <c r="B44" s="6">
        <f>'Table A1'!G46*0.01</f>
        <v>6.7264467154010636E-3</v>
      </c>
      <c r="C44" s="6">
        <f>'Table A3'!G46*0.01</f>
        <v>9.6675602974227413E-3</v>
      </c>
      <c r="D44" s="6">
        <f>'Table A1'!F46*0.01</f>
        <v>2.5063213094915052E-2</v>
      </c>
      <c r="E44" s="6">
        <f>'Table A3'!F46*0.01</f>
        <v>3.0551549232254845E-2</v>
      </c>
      <c r="F44" s="1"/>
      <c r="G44" s="1"/>
      <c r="H44" s="1"/>
      <c r="I44" s="1"/>
      <c r="J44" s="1"/>
      <c r="K44" s="1"/>
      <c r="L44" s="1"/>
      <c r="M44" s="1"/>
      <c r="N44" s="1"/>
      <c r="O44" s="1"/>
      <c r="P44" s="1"/>
      <c r="Q44" s="1"/>
      <c r="R44" s="1"/>
      <c r="S44" s="1"/>
      <c r="T44" s="1"/>
      <c r="U44" s="1"/>
      <c r="V44" s="1"/>
      <c r="W44" s="1"/>
    </row>
    <row r="45" spans="1:23" ht="9.75" customHeight="1">
      <c r="A45" s="1">
        <v>1954</v>
      </c>
      <c r="B45" s="6">
        <f>'Table A1'!G47*0.01</f>
        <v>7.0588248853421989E-3</v>
      </c>
      <c r="C45" s="6">
        <f>'Table A3'!G47*0.01</f>
        <v>1.1687484341437246E-2</v>
      </c>
      <c r="D45" s="6">
        <f>'Table A1'!F47*0.01</f>
        <v>2.5663360562398659E-2</v>
      </c>
      <c r="E45" s="6">
        <f>'Table A3'!F47*0.01</f>
        <v>3.4909311013215476E-2</v>
      </c>
      <c r="F45" s="1"/>
      <c r="G45" s="1"/>
      <c r="H45" s="1"/>
      <c r="I45" s="1"/>
      <c r="J45" s="1"/>
      <c r="K45" s="1"/>
      <c r="L45" s="1"/>
      <c r="M45" s="1"/>
      <c r="N45" s="1"/>
      <c r="O45" s="1"/>
      <c r="P45" s="1"/>
      <c r="Q45" s="1"/>
      <c r="R45" s="1"/>
      <c r="S45" s="1"/>
      <c r="T45" s="1"/>
      <c r="U45" s="1"/>
      <c r="V45" s="1"/>
      <c r="W45" s="1"/>
    </row>
    <row r="46" spans="1:23" ht="9.75" customHeight="1">
      <c r="A46" s="1">
        <v>1955</v>
      </c>
      <c r="B46" s="6">
        <f>'Table A1'!G48*0.01</f>
        <v>7.2061163480499103E-3</v>
      </c>
      <c r="C46" s="6">
        <f>'Table A3'!G48*0.01</f>
        <v>1.3165387245087342E-2</v>
      </c>
      <c r="D46" s="6">
        <f>'Table A1'!F48*0.01</f>
        <v>2.4871088205796844E-2</v>
      </c>
      <c r="E46" s="6">
        <f>'Table A3'!F48*0.01</f>
        <v>3.71496874737735E-2</v>
      </c>
      <c r="F46" s="1"/>
      <c r="G46" s="1"/>
      <c r="H46" s="1"/>
      <c r="I46" s="1"/>
      <c r="J46" s="1"/>
      <c r="K46" s="1"/>
      <c r="L46" s="1"/>
      <c r="M46" s="1"/>
      <c r="N46" s="1"/>
      <c r="O46" s="1"/>
      <c r="P46" s="1"/>
      <c r="Q46" s="1"/>
      <c r="R46" s="1"/>
      <c r="S46" s="1"/>
      <c r="T46" s="1"/>
      <c r="U46" s="1"/>
      <c r="V46" s="1"/>
      <c r="W46" s="1"/>
    </row>
    <row r="47" spans="1:23" ht="9.75" customHeight="1">
      <c r="A47" s="1">
        <v>1956</v>
      </c>
      <c r="B47" s="6">
        <f>'Table A1'!G49*0.01</f>
        <v>6.8115311362396793E-3</v>
      </c>
      <c r="C47" s="6">
        <f>'Table A3'!G49*0.01</f>
        <v>1.1976060987726266E-2</v>
      </c>
      <c r="D47" s="6">
        <f>'Table A1'!F49*0.01</f>
        <v>2.3829153277974448E-2</v>
      </c>
      <c r="E47" s="6">
        <f>'Table A3'!F49*0.01</f>
        <v>3.4863094765295199E-2</v>
      </c>
      <c r="F47" s="1"/>
      <c r="G47" s="1"/>
      <c r="H47" s="1"/>
      <c r="I47" s="1"/>
      <c r="J47" s="1"/>
      <c r="K47" s="1"/>
      <c r="L47" s="1"/>
      <c r="M47" s="1"/>
      <c r="N47" s="1"/>
      <c r="O47" s="1"/>
      <c r="P47" s="1"/>
      <c r="Q47" s="1"/>
      <c r="R47" s="1"/>
      <c r="S47" s="1"/>
      <c r="T47" s="1"/>
      <c r="U47" s="1"/>
      <c r="V47" s="1"/>
      <c r="W47" s="1"/>
    </row>
    <row r="48" spans="1:23" ht="9.75" customHeight="1">
      <c r="A48" s="1">
        <v>1957</v>
      </c>
      <c r="B48" s="6">
        <f>'Table A1'!G50*0.01</f>
        <v>6.6308052241425431E-3</v>
      </c>
      <c r="C48" s="6">
        <f>'Table A3'!G50*0.01</f>
        <v>1.0528673149594428E-2</v>
      </c>
      <c r="D48" s="6">
        <f>'Table A1'!F50*0.01</f>
        <v>2.359138502575385E-2</v>
      </c>
      <c r="E48" s="6">
        <f>'Table A3'!F50*0.01</f>
        <v>3.1833122336257118E-2</v>
      </c>
      <c r="F48" s="1"/>
      <c r="G48" s="1"/>
      <c r="H48" s="1"/>
      <c r="I48" s="1"/>
      <c r="J48" s="1"/>
      <c r="K48" s="1"/>
      <c r="L48" s="1"/>
      <c r="M48" s="1"/>
      <c r="N48" s="1"/>
      <c r="O48" s="1"/>
      <c r="P48" s="1"/>
      <c r="Q48" s="1"/>
      <c r="R48" s="1"/>
      <c r="S48" s="1"/>
      <c r="T48" s="1"/>
      <c r="U48" s="1"/>
      <c r="V48" s="1"/>
      <c r="W48" s="1"/>
    </row>
    <row r="49" spans="1:23" ht="9.75" customHeight="1">
      <c r="A49" s="1">
        <v>1958</v>
      </c>
      <c r="B49" s="6">
        <f>'Table A1'!G51*0.01</f>
        <v>6.4243772482167972E-3</v>
      </c>
      <c r="C49" s="6">
        <f>'Table A3'!G51*0.01</f>
        <v>1.0814637545017167E-2</v>
      </c>
      <c r="D49" s="6">
        <f>'Table A1'!F51*0.01</f>
        <v>2.2927344493339673E-2</v>
      </c>
      <c r="E49" s="6">
        <f>'Table A3'!F51*0.01</f>
        <v>3.2184493567886684E-2</v>
      </c>
      <c r="F49" s="1"/>
      <c r="G49" s="1"/>
      <c r="H49" s="1"/>
      <c r="I49" s="1"/>
      <c r="J49" s="1"/>
      <c r="K49" s="1"/>
      <c r="L49" s="1"/>
      <c r="M49" s="1"/>
      <c r="N49" s="1"/>
      <c r="O49" s="1"/>
      <c r="P49" s="1"/>
      <c r="Q49" s="1"/>
      <c r="R49" s="1"/>
      <c r="S49" s="1"/>
      <c r="T49" s="1"/>
      <c r="U49" s="1"/>
      <c r="V49" s="1"/>
      <c r="W49" s="1"/>
    </row>
    <row r="50" spans="1:23" ht="9.75" customHeight="1">
      <c r="A50" s="1">
        <v>1959</v>
      </c>
      <c r="B50" s="6">
        <f>'Table A1'!G52*0.01</f>
        <v>6.161766772525527E-3</v>
      </c>
      <c r="C50" s="6">
        <f>'Table A3'!G52*0.01</f>
        <v>1.1941249375109261E-2</v>
      </c>
      <c r="D50" s="6">
        <f>'Table A1'!F52*0.01</f>
        <v>2.191271929993064E-2</v>
      </c>
      <c r="E50" s="6">
        <f>'Table A3'!F52*0.01</f>
        <v>3.449809739962232E-2</v>
      </c>
      <c r="F50" s="1"/>
      <c r="G50" s="1"/>
      <c r="H50" s="1"/>
      <c r="I50" s="1"/>
      <c r="J50" s="1"/>
      <c r="K50" s="1"/>
      <c r="L50" s="1"/>
      <c r="M50" s="1"/>
      <c r="N50" s="1"/>
      <c r="O50" s="1"/>
      <c r="P50" s="1"/>
      <c r="Q50" s="1"/>
      <c r="R50" s="1"/>
      <c r="S50" s="1"/>
      <c r="T50" s="1"/>
      <c r="U50" s="1"/>
      <c r="V50" s="1"/>
      <c r="W50" s="1"/>
    </row>
    <row r="51" spans="1:23" ht="9.75" customHeight="1">
      <c r="A51" s="1">
        <v>1960</v>
      </c>
      <c r="B51" s="6">
        <f>'Table A1'!G53*0.01</f>
        <v>5.9637321869406117E-3</v>
      </c>
      <c r="C51" s="6">
        <f>'Table A3'!G53*0.01</f>
        <v>1.1749239699033298E-2</v>
      </c>
      <c r="D51" s="6">
        <f>'Table A1'!F53*0.01</f>
        <v>2.0964547826658072E-2</v>
      </c>
      <c r="E51" s="6">
        <f>'Table A3'!F53*0.01</f>
        <v>3.2490455876287273E-2</v>
      </c>
      <c r="F51" s="1"/>
      <c r="G51" s="1"/>
      <c r="H51" s="1"/>
      <c r="I51" s="1"/>
      <c r="J51" s="1"/>
      <c r="K51" s="1"/>
      <c r="L51" s="1"/>
      <c r="M51" s="1"/>
      <c r="N51" s="1"/>
      <c r="O51" s="1"/>
      <c r="P51" s="1"/>
      <c r="Q51" s="1"/>
      <c r="R51" s="1"/>
      <c r="S51" s="1"/>
      <c r="T51" s="1"/>
      <c r="U51" s="1"/>
      <c r="V51" s="1"/>
      <c r="W51" s="1"/>
    </row>
    <row r="52" spans="1:23" ht="9.75" customHeight="1">
      <c r="A52" s="1">
        <v>1961</v>
      </c>
      <c r="B52" s="6">
        <f>'Table A1'!G54*0.01</f>
        <v>5.870375663371551E-3</v>
      </c>
      <c r="C52" s="6">
        <f>'Table A3'!G54*0.01</f>
        <v>1.3822929216111448E-2</v>
      </c>
      <c r="D52" s="6">
        <f>'Table A1'!F54*0.01</f>
        <v>2.0533998280690757E-2</v>
      </c>
      <c r="E52" s="6">
        <f>'Table A3'!F54*0.01</f>
        <v>3.651281807907316E-2</v>
      </c>
      <c r="F52" s="1"/>
      <c r="G52" s="1"/>
      <c r="H52" s="1"/>
      <c r="I52" s="1"/>
      <c r="J52" s="1"/>
      <c r="K52" s="1"/>
      <c r="L52" s="1"/>
      <c r="M52" s="1"/>
      <c r="N52" s="1"/>
      <c r="O52" s="1"/>
      <c r="P52" s="1"/>
      <c r="Q52" s="1"/>
      <c r="R52" s="1"/>
      <c r="S52" s="1"/>
      <c r="T52" s="1"/>
      <c r="U52" s="1"/>
      <c r="V52" s="1"/>
      <c r="W52" s="1"/>
    </row>
    <row r="53" spans="1:23" ht="9.75" customHeight="1">
      <c r="A53" s="1">
        <v>1962</v>
      </c>
      <c r="B53" s="6">
        <f>'Table A1'!G55*0.01</f>
        <v>5.6162058072998459E-3</v>
      </c>
      <c r="C53" s="6">
        <f>'Table A3'!G55*0.01</f>
        <v>1.1607401802667006E-2</v>
      </c>
      <c r="D53" s="6">
        <f>'Table A1'!F55*0.01</f>
        <v>1.9841173530430866E-2</v>
      </c>
      <c r="E53" s="6">
        <f>'Table A3'!F55*0.01</f>
        <v>3.1942778236263951E-2</v>
      </c>
      <c r="F53" s="1"/>
      <c r="G53" s="1"/>
      <c r="H53" s="1"/>
      <c r="I53" s="1"/>
      <c r="J53" s="1"/>
      <c r="K53" s="1"/>
      <c r="L53" s="1"/>
      <c r="M53" s="1"/>
      <c r="N53" s="1"/>
      <c r="O53" s="1"/>
      <c r="P53" s="1"/>
      <c r="Q53" s="1"/>
      <c r="R53" s="1"/>
      <c r="S53" s="1"/>
      <c r="T53" s="1"/>
      <c r="U53" s="1"/>
      <c r="V53" s="1"/>
      <c r="W53" s="1"/>
    </row>
    <row r="54" spans="1:23" ht="9.75" customHeight="1">
      <c r="A54" s="1">
        <v>1963</v>
      </c>
      <c r="B54" s="6">
        <f>'Table A1'!G56*0.01</f>
        <v>5.6800334450204052E-3</v>
      </c>
      <c r="C54" s="6">
        <f>'Table A3'!G56*0.01</f>
        <v>1.1462998441377137E-2</v>
      </c>
      <c r="D54" s="6">
        <f>'Table A1'!F56*0.01</f>
        <v>1.9635566991754505E-2</v>
      </c>
      <c r="E54" s="6">
        <f>'Table A3'!F56*0.01</f>
        <v>3.1459022812065321E-2</v>
      </c>
      <c r="F54" s="1"/>
      <c r="G54" s="1"/>
      <c r="H54" s="1"/>
      <c r="I54" s="1"/>
      <c r="J54" s="1"/>
      <c r="K54" s="1"/>
      <c r="L54" s="1"/>
      <c r="M54" s="1"/>
      <c r="N54" s="1"/>
      <c r="O54" s="1"/>
      <c r="P54" s="1"/>
      <c r="Q54" s="1"/>
      <c r="R54" s="1"/>
      <c r="S54" s="1"/>
      <c r="T54" s="1"/>
      <c r="U54" s="1"/>
      <c r="V54" s="1"/>
      <c r="W54" s="1"/>
    </row>
    <row r="55" spans="1:23" ht="9.75" customHeight="1">
      <c r="A55" s="1">
        <v>1964</v>
      </c>
      <c r="B55" s="6">
        <f>'Table A1'!G57*0.01</f>
        <v>5.3128911555610373E-3</v>
      </c>
      <c r="C55" s="6">
        <f>'Table A3'!G57*0.01</f>
        <v>1.3021661045439319E-2</v>
      </c>
      <c r="D55" s="6">
        <f>'Table A1'!F57*0.01</f>
        <v>1.9689860769877995E-2</v>
      </c>
      <c r="E55" s="6">
        <f>'Table A3'!F57*0.01</f>
        <v>3.3724713759870781E-2</v>
      </c>
      <c r="F55" s="1"/>
      <c r="G55" s="1"/>
      <c r="H55" s="1"/>
      <c r="I55" s="1"/>
      <c r="J55" s="1"/>
      <c r="K55" s="1"/>
      <c r="L55" s="1"/>
      <c r="M55" s="1"/>
      <c r="N55" s="1"/>
      <c r="O55" s="1"/>
      <c r="P55" s="1"/>
      <c r="Q55" s="1"/>
      <c r="R55" s="1"/>
      <c r="S55" s="1"/>
      <c r="T55" s="1"/>
      <c r="U55" s="1"/>
      <c r="V55" s="1"/>
      <c r="W55" s="1"/>
    </row>
    <row r="56" spans="1:23" ht="9.75" customHeight="1">
      <c r="A56" s="1">
        <v>1965</v>
      </c>
      <c r="B56" s="6">
        <f>'Table A1'!G58*0.01</f>
        <v>5.378665172725592E-3</v>
      </c>
      <c r="C56" s="6">
        <f>'Table A3'!G58*0.01</f>
        <v>1.4893514616821979E-2</v>
      </c>
      <c r="D56" s="6">
        <f>'Table A1'!F58*0.01</f>
        <v>2.0371892519257279E-2</v>
      </c>
      <c r="E56" s="6">
        <f>'Table A3'!F58*0.01</f>
        <v>3.6551436659768351E-2</v>
      </c>
      <c r="F56" s="1"/>
      <c r="G56" s="1"/>
      <c r="H56" s="1"/>
      <c r="I56" s="1"/>
      <c r="J56" s="1"/>
      <c r="K56" s="1"/>
      <c r="L56" s="1"/>
      <c r="M56" s="1"/>
      <c r="N56" s="1"/>
      <c r="O56" s="1"/>
      <c r="P56" s="1"/>
      <c r="Q56" s="1"/>
      <c r="R56" s="1"/>
      <c r="S56" s="1"/>
      <c r="T56" s="1"/>
      <c r="U56" s="1"/>
      <c r="V56" s="1"/>
      <c r="W56" s="1"/>
    </row>
    <row r="57" spans="1:23" ht="9.75" customHeight="1">
      <c r="A57" s="1">
        <v>1966</v>
      </c>
      <c r="B57" s="6">
        <f>'Table A1'!G59*0.01</f>
        <v>6.0294666862191091E-3</v>
      </c>
      <c r="C57" s="6">
        <f>'Table A3'!G59*0.01</f>
        <v>1.2898790870561372E-2</v>
      </c>
      <c r="D57" s="6">
        <f>'Table A1'!F59*0.01</f>
        <v>2.1541736520115297E-2</v>
      </c>
      <c r="E57" s="6">
        <f>'Table A3'!F59*0.01</f>
        <v>3.3852869852018672E-2</v>
      </c>
      <c r="F57" s="1"/>
      <c r="G57" s="1"/>
      <c r="H57" s="1"/>
      <c r="I57" s="1"/>
      <c r="J57" s="1"/>
      <c r="K57" s="1"/>
      <c r="L57" s="1"/>
      <c r="M57" s="1"/>
      <c r="N57" s="1"/>
      <c r="O57" s="1"/>
      <c r="P57" s="1"/>
      <c r="Q57" s="1"/>
      <c r="R57" s="1"/>
      <c r="S57" s="1"/>
      <c r="T57" s="1"/>
      <c r="U57" s="1"/>
      <c r="V57" s="1"/>
      <c r="W57" s="1"/>
    </row>
    <row r="58" spans="1:23" ht="9.75" customHeight="1">
      <c r="A58" s="1">
        <v>1967</v>
      </c>
      <c r="B58" s="6">
        <f>'Table A1'!G60*0.01</f>
        <v>5.9647168321796239E-3</v>
      </c>
      <c r="C58" s="6">
        <f>'Table A3'!G60*0.01</f>
        <v>1.416347805611729E-2</v>
      </c>
      <c r="D58" s="6">
        <f>'Table A1'!F60*0.01</f>
        <v>2.1600022863991434E-2</v>
      </c>
      <c r="E58" s="6">
        <f>'Table A3'!F60*0.01</f>
        <v>3.6770055013950739E-2</v>
      </c>
      <c r="F58" s="1"/>
      <c r="G58" s="1"/>
      <c r="H58" s="1"/>
      <c r="I58" s="1"/>
      <c r="J58" s="1"/>
      <c r="K58" s="1"/>
      <c r="L58" s="1"/>
      <c r="M58" s="1"/>
      <c r="N58" s="1"/>
      <c r="O58" s="1"/>
      <c r="P58" s="1"/>
      <c r="Q58" s="1"/>
      <c r="R58" s="1"/>
      <c r="S58" s="1"/>
      <c r="T58" s="1"/>
      <c r="U58" s="1"/>
      <c r="V58" s="1"/>
      <c r="W58" s="1"/>
    </row>
    <row r="59" spans="1:23" ht="9.75" customHeight="1">
      <c r="A59" s="1">
        <v>1968</v>
      </c>
      <c r="B59" s="6">
        <f>'Table A1'!G61*0.01</f>
        <v>5.8157218198253745E-3</v>
      </c>
      <c r="C59" s="6">
        <f>'Table A3'!G61*0.01</f>
        <v>1.6149285544225331E-2</v>
      </c>
      <c r="D59" s="6">
        <f>'Table A1'!F61*0.01</f>
        <v>2.1454516744584876E-2</v>
      </c>
      <c r="E59" s="6">
        <f>'Table A3'!F61*0.01</f>
        <v>4.0228605841038094E-2</v>
      </c>
      <c r="F59" s="1"/>
      <c r="G59" s="1"/>
      <c r="H59" s="1"/>
      <c r="I59" s="1"/>
      <c r="J59" s="1"/>
      <c r="K59" s="1"/>
      <c r="L59" s="1"/>
      <c r="M59" s="1"/>
      <c r="N59" s="1"/>
      <c r="O59" s="1"/>
      <c r="P59" s="1"/>
      <c r="Q59" s="1"/>
      <c r="R59" s="1"/>
      <c r="S59" s="1"/>
      <c r="T59" s="1"/>
      <c r="U59" s="1"/>
      <c r="V59" s="1"/>
      <c r="W59" s="1"/>
    </row>
    <row r="60" spans="1:23" ht="9.75" customHeight="1">
      <c r="A60" s="1">
        <v>1969</v>
      </c>
      <c r="B60" s="6">
        <f>'Table A1'!G62*0.01</f>
        <v>5.4712956747793176E-3</v>
      </c>
      <c r="C60" s="6">
        <f>'Table A3'!G62*0.01</f>
        <v>1.5581702597665021E-2</v>
      </c>
      <c r="D60" s="6">
        <f>'Table A1'!F62*0.01</f>
        <v>2.0011547635668533E-2</v>
      </c>
      <c r="E60" s="6">
        <f>'Table A3'!F62*0.01</f>
        <v>3.6936962808646327E-2</v>
      </c>
      <c r="F60" s="1"/>
      <c r="G60" s="1"/>
      <c r="H60" s="1"/>
      <c r="I60" s="1"/>
      <c r="J60" s="1"/>
      <c r="K60" s="1"/>
      <c r="L60" s="1"/>
      <c r="M60" s="1"/>
      <c r="N60" s="1"/>
      <c r="O60" s="1"/>
      <c r="P60" s="1"/>
      <c r="Q60" s="1"/>
      <c r="R60" s="1"/>
      <c r="S60" s="1"/>
      <c r="T60" s="1"/>
      <c r="U60" s="1"/>
      <c r="V60" s="1"/>
      <c r="W60" s="1"/>
    </row>
    <row r="61" spans="1:23" ht="9.75" customHeight="1">
      <c r="A61" s="1">
        <v>1970</v>
      </c>
      <c r="B61" s="6">
        <f>'Table A1'!G63*0.01</f>
        <v>5.2533930875849231E-3</v>
      </c>
      <c r="C61" s="6">
        <f>'Table A3'!G63*0.01</f>
        <v>9.9627513394338514E-3</v>
      </c>
      <c r="D61" s="6">
        <f>'Table A1'!F63*0.01</f>
        <v>1.9377728519936795E-2</v>
      </c>
      <c r="E61" s="6">
        <f>'Table A3'!F63*0.01</f>
        <v>2.7753447195762334E-2</v>
      </c>
      <c r="F61" s="1"/>
      <c r="G61" s="1"/>
      <c r="H61" s="1"/>
      <c r="I61" s="1"/>
      <c r="J61" s="1"/>
      <c r="K61" s="1"/>
      <c r="L61" s="1"/>
      <c r="M61" s="1"/>
      <c r="N61" s="1"/>
      <c r="O61" s="1"/>
      <c r="P61" s="1"/>
      <c r="Q61" s="1"/>
      <c r="R61" s="1"/>
      <c r="S61" s="1"/>
      <c r="T61" s="1"/>
      <c r="U61" s="1"/>
      <c r="V61" s="1"/>
      <c r="W61" s="1"/>
    </row>
    <row r="62" spans="1:23" ht="9.75" customHeight="1">
      <c r="A62" s="1">
        <v>1971</v>
      </c>
      <c r="B62" s="6">
        <f>'Table A1'!G64*0.01</f>
        <v>5.1804645938540372E-3</v>
      </c>
      <c r="C62" s="6">
        <f>'Table A3'!G64*0.01</f>
        <v>1.1137117989758905E-2</v>
      </c>
      <c r="D62" s="6">
        <f>'Table A1'!F64*0.01</f>
        <v>1.9144201922077376E-2</v>
      </c>
      <c r="E62" s="6">
        <f>'Table A3'!F64*0.01</f>
        <v>2.9877355674459382E-2</v>
      </c>
      <c r="F62" s="1"/>
      <c r="G62" s="1"/>
      <c r="H62" s="1"/>
      <c r="I62" s="1"/>
      <c r="J62" s="1"/>
      <c r="K62" s="1"/>
      <c r="L62" s="1"/>
      <c r="M62" s="1"/>
      <c r="N62" s="1"/>
      <c r="O62" s="1"/>
      <c r="P62" s="1"/>
      <c r="Q62" s="1"/>
      <c r="R62" s="1"/>
      <c r="S62" s="1"/>
      <c r="T62" s="1"/>
      <c r="U62" s="1"/>
      <c r="V62" s="1"/>
      <c r="W62" s="1"/>
    </row>
    <row r="63" spans="1:23" ht="9.75" customHeight="1">
      <c r="A63" s="1">
        <v>1972</v>
      </c>
      <c r="B63" s="6">
        <f>'Table A1'!G65*0.01</f>
        <v>5.2045600169461845E-3</v>
      </c>
      <c r="C63" s="6">
        <f>'Table A3'!G65*0.01</f>
        <v>1.1781574093832308E-2</v>
      </c>
      <c r="D63" s="6">
        <f>'Table A1'!F65*0.01</f>
        <v>1.9156191028254645E-2</v>
      </c>
      <c r="E63" s="6">
        <f>'Table A3'!F65*0.01</f>
        <v>3.1258337833275765E-2</v>
      </c>
      <c r="F63" s="1"/>
      <c r="G63" s="1"/>
      <c r="H63" s="1"/>
      <c r="I63" s="1"/>
      <c r="J63" s="1"/>
      <c r="K63" s="1"/>
      <c r="L63" s="1"/>
      <c r="M63" s="1"/>
      <c r="N63" s="1"/>
      <c r="O63" s="1"/>
      <c r="P63" s="1"/>
      <c r="Q63" s="1"/>
      <c r="R63" s="1"/>
      <c r="S63" s="1"/>
      <c r="T63" s="1"/>
      <c r="U63" s="1"/>
      <c r="V63" s="1"/>
      <c r="W63" s="1"/>
    </row>
    <row r="64" spans="1:23" ht="9.75" customHeight="1">
      <c r="A64" s="1">
        <v>1973</v>
      </c>
      <c r="B64" s="6">
        <f>'Table A1'!G66*0.01</f>
        <v>4.9521971124209694E-3</v>
      </c>
      <c r="C64" s="6">
        <f>'Table A3'!G66*0.01</f>
        <v>9.4139573549492806E-3</v>
      </c>
      <c r="D64" s="6">
        <f>'Table A1'!F66*0.01</f>
        <v>1.8863507892417815E-2</v>
      </c>
      <c r="E64" s="6">
        <f>'Table A3'!F66*0.01</f>
        <v>2.7600856232307912E-2</v>
      </c>
      <c r="F64" s="1"/>
      <c r="G64" s="1"/>
      <c r="H64" s="1"/>
      <c r="I64" s="1"/>
      <c r="J64" s="1"/>
      <c r="K64" s="1"/>
      <c r="L64" s="1"/>
      <c r="M64" s="1"/>
      <c r="N64" s="1"/>
      <c r="O64" s="1"/>
      <c r="P64" s="1"/>
      <c r="Q64" s="1"/>
      <c r="R64" s="1"/>
      <c r="S64" s="1"/>
      <c r="T64" s="1"/>
      <c r="U64" s="1"/>
      <c r="V64" s="1"/>
      <c r="W64" s="1"/>
    </row>
    <row r="65" spans="1:23" ht="9.75" customHeight="1">
      <c r="A65" s="1">
        <v>1974</v>
      </c>
      <c r="B65" s="6">
        <f>'Table A1'!G67*0.01</f>
        <v>5.6296418427947892E-3</v>
      </c>
      <c r="C65" s="6">
        <f>'Table A3'!G67*0.01</f>
        <v>8.7885422864696534E-3</v>
      </c>
      <c r="D65" s="6">
        <f>'Table A1'!F67*0.01</f>
        <v>2.1068810561587225E-2</v>
      </c>
      <c r="E65" s="6">
        <f>'Table A3'!F67*0.01</f>
        <v>2.7282329384523601E-2</v>
      </c>
      <c r="F65" s="1"/>
      <c r="G65" s="1"/>
      <c r="H65" s="1"/>
      <c r="I65" s="1"/>
      <c r="J65" s="1"/>
      <c r="K65" s="1"/>
      <c r="L65" s="1"/>
      <c r="M65" s="1"/>
      <c r="N65" s="1"/>
      <c r="O65" s="1"/>
      <c r="P65" s="1"/>
      <c r="Q65" s="1"/>
      <c r="R65" s="1"/>
      <c r="S65" s="1"/>
      <c r="T65" s="1"/>
      <c r="U65" s="1"/>
      <c r="V65" s="1"/>
      <c r="W65" s="1"/>
    </row>
    <row r="66" spans="1:23" ht="9.75" customHeight="1">
      <c r="A66" s="1">
        <v>1975</v>
      </c>
      <c r="B66" s="6">
        <f>'Table A1'!G68*0.01</f>
        <v>5.5970851689307582E-3</v>
      </c>
      <c r="C66" s="6">
        <f>'Table A3'!G68*0.01</f>
        <v>8.4658142682953273E-3</v>
      </c>
      <c r="D66" s="6">
        <f>'Table A1'!F68*0.01</f>
        <v>2.0380327831081048E-2</v>
      </c>
      <c r="E66" s="6">
        <f>'Table A3'!F68*0.01</f>
        <v>2.56451254427838E-2</v>
      </c>
      <c r="F66" s="1"/>
      <c r="G66" s="1"/>
      <c r="H66" s="1"/>
      <c r="I66" s="1"/>
      <c r="J66" s="1"/>
      <c r="K66" s="1"/>
      <c r="L66" s="1"/>
      <c r="M66" s="1"/>
      <c r="N66" s="1"/>
      <c r="O66" s="1"/>
      <c r="P66" s="1"/>
      <c r="Q66" s="1"/>
      <c r="R66" s="1"/>
      <c r="S66" s="1"/>
      <c r="T66" s="1"/>
      <c r="U66" s="1"/>
      <c r="V66" s="1"/>
      <c r="W66" s="1"/>
    </row>
    <row r="67" spans="1:23" ht="9.75" customHeight="1">
      <c r="A67" s="1">
        <v>1976</v>
      </c>
      <c r="B67" s="6">
        <f>'Table A1'!G69*0.01</f>
        <v>5.6193360343470243E-3</v>
      </c>
      <c r="C67" s="6">
        <f>'Table A3'!G69*0.01</f>
        <v>8.5993934820226998E-3</v>
      </c>
      <c r="D67" s="6">
        <f>'Table A1'!F69*0.01</f>
        <v>2.0191848165262361E-2</v>
      </c>
      <c r="E67" s="6">
        <f>'Table A3'!F69*0.01</f>
        <v>2.5947445217216036E-2</v>
      </c>
      <c r="F67" s="1"/>
      <c r="G67" s="1"/>
      <c r="H67" s="1"/>
      <c r="I67" s="1"/>
      <c r="J67" s="1"/>
      <c r="K67" s="1"/>
      <c r="L67" s="1"/>
      <c r="M67" s="1"/>
      <c r="N67" s="1"/>
      <c r="O67" s="1"/>
      <c r="P67" s="1"/>
      <c r="Q67" s="1"/>
      <c r="R67" s="1"/>
      <c r="S67" s="1"/>
      <c r="T67" s="1"/>
      <c r="U67" s="1"/>
      <c r="V67" s="1"/>
      <c r="W67" s="1"/>
    </row>
    <row r="68" spans="1:23" ht="9.75" customHeight="1">
      <c r="A68" s="1">
        <v>1977</v>
      </c>
      <c r="B68" s="6">
        <f>'Table A1'!G70*0.01</f>
        <v>5.6620582508149454E-3</v>
      </c>
      <c r="C68" s="6">
        <f>'Table A3'!G70*0.01</f>
        <v>9.2362942017128555E-3</v>
      </c>
      <c r="D68" s="6">
        <f>'Table A1'!F70*0.01</f>
        <v>2.0416144422048525E-2</v>
      </c>
      <c r="E68" s="6">
        <f>'Table A3'!F70*0.01</f>
        <v>2.7079323133603866E-2</v>
      </c>
      <c r="F68" s="1"/>
      <c r="G68" s="1"/>
      <c r="H68" s="1"/>
      <c r="I68" s="1"/>
      <c r="J68" s="1"/>
      <c r="K68" s="1"/>
      <c r="L68" s="1"/>
      <c r="M68" s="1"/>
      <c r="N68" s="1"/>
      <c r="O68" s="1"/>
      <c r="P68" s="1"/>
      <c r="Q68" s="1"/>
      <c r="R68" s="1"/>
      <c r="S68" s="1"/>
      <c r="T68" s="1"/>
      <c r="U68" s="1"/>
      <c r="V68" s="1"/>
      <c r="W68" s="1"/>
    </row>
    <row r="69" spans="1:23" ht="9.75" customHeight="1">
      <c r="A69" s="1">
        <v>1978</v>
      </c>
      <c r="B69" s="6">
        <f>'Table A1'!G71*0.01</f>
        <v>5.8055664529142693E-3</v>
      </c>
      <c r="C69" s="6">
        <f>'Table A3'!G71*0.01</f>
        <v>8.5637644293520936E-3</v>
      </c>
      <c r="D69" s="6">
        <f>'Table A1'!F71*0.01</f>
        <v>2.0792463029645592E-2</v>
      </c>
      <c r="E69" s="6">
        <f>'Table A3'!F71*0.01</f>
        <v>2.6479670026986139E-2</v>
      </c>
      <c r="F69" s="1"/>
      <c r="G69" s="1"/>
      <c r="H69" s="1"/>
      <c r="I69" s="1"/>
      <c r="J69" s="1"/>
      <c r="K69" s="1"/>
      <c r="L69" s="1"/>
      <c r="M69" s="1"/>
      <c r="N69" s="1"/>
      <c r="O69" s="1"/>
      <c r="P69" s="1"/>
      <c r="Q69" s="1"/>
      <c r="R69" s="1"/>
      <c r="S69" s="1"/>
      <c r="T69" s="1"/>
      <c r="U69" s="1"/>
      <c r="V69" s="1"/>
      <c r="W69" s="1"/>
    </row>
    <row r="70" spans="1:23" ht="9.75" customHeight="1">
      <c r="A70" s="1">
        <v>1979</v>
      </c>
      <c r="B70" s="6">
        <f>'Table A1'!G72*0.01</f>
        <v>6.1532472366205059E-3</v>
      </c>
      <c r="C70" s="6">
        <f>'Table A3'!G72*0.01</f>
        <v>1.3728566187669137E-2</v>
      </c>
      <c r="D70" s="6">
        <f>'Table A1'!F72*0.01</f>
        <v>2.1578669268075806E-2</v>
      </c>
      <c r="E70" s="6">
        <f>'Table A3'!F72*0.01</f>
        <v>3.4392645702314782E-2</v>
      </c>
      <c r="F70" s="1"/>
      <c r="G70" s="1"/>
      <c r="H70" s="1"/>
      <c r="I70" s="1"/>
      <c r="J70" s="1"/>
      <c r="K70" s="1"/>
      <c r="L70" s="1"/>
      <c r="M70" s="1"/>
      <c r="N70" s="1"/>
      <c r="O70" s="1"/>
      <c r="P70" s="1"/>
      <c r="Q70" s="1"/>
      <c r="R70" s="1"/>
      <c r="S70" s="1"/>
      <c r="T70" s="1"/>
      <c r="U70" s="1"/>
      <c r="V70" s="1"/>
      <c r="W70" s="1"/>
    </row>
    <row r="71" spans="1:23" ht="9.75" customHeight="1">
      <c r="A71" s="1">
        <v>1980</v>
      </c>
      <c r="B71" s="6">
        <f>'Table A1'!G73*0.01</f>
        <v>6.548142457805153E-3</v>
      </c>
      <c r="C71" s="6">
        <f>'Table A3'!G73*0.01</f>
        <v>1.2764781564610595E-2</v>
      </c>
      <c r="D71" s="6">
        <f>'Table A1'!F73*0.01</f>
        <v>2.2311385274956113E-2</v>
      </c>
      <c r="E71" s="6">
        <f>'Table A3'!F73*0.01</f>
        <v>3.4095164790819289E-2</v>
      </c>
      <c r="F71" s="1"/>
      <c r="G71" s="1"/>
      <c r="H71" s="1"/>
      <c r="I71" s="1"/>
      <c r="J71" s="1"/>
      <c r="K71" s="1"/>
      <c r="L71" s="1"/>
      <c r="M71" s="1"/>
      <c r="N71" s="1"/>
      <c r="O71" s="1"/>
      <c r="P71" s="1"/>
      <c r="Q71" s="1"/>
      <c r="R71" s="1"/>
      <c r="S71" s="1"/>
      <c r="T71" s="1"/>
      <c r="U71" s="1"/>
      <c r="V71" s="1"/>
      <c r="W71" s="1"/>
    </row>
    <row r="72" spans="1:23" ht="9.75" customHeight="1">
      <c r="A72" s="1">
        <v>1981</v>
      </c>
      <c r="B72" s="6">
        <f>'Table A1'!G74*0.01</f>
        <v>6.5596229076334764E-3</v>
      </c>
      <c r="C72" s="6">
        <f>'Table A3'!G74*0.01</f>
        <v>1.3658654703481264E-2</v>
      </c>
      <c r="D72" s="6">
        <f>'Table A1'!F74*0.01</f>
        <v>2.2253397240041769E-2</v>
      </c>
      <c r="E72" s="6">
        <f>'Table A3'!F74*0.01</f>
        <v>3.5661926882342106E-2</v>
      </c>
      <c r="F72" s="1"/>
      <c r="G72" s="1"/>
      <c r="H72" s="1"/>
      <c r="I72" s="1"/>
      <c r="J72" s="1"/>
      <c r="K72" s="1"/>
      <c r="L72" s="1"/>
      <c r="M72" s="1"/>
      <c r="N72" s="1"/>
      <c r="O72" s="1"/>
      <c r="P72" s="1"/>
      <c r="Q72" s="1"/>
      <c r="R72" s="1"/>
      <c r="S72" s="1"/>
      <c r="T72" s="1"/>
      <c r="U72" s="1"/>
      <c r="V72" s="1"/>
      <c r="W72" s="1"/>
    </row>
    <row r="73" spans="1:23" ht="9.75" customHeight="1">
      <c r="A73" s="1">
        <v>1982</v>
      </c>
      <c r="B73" s="6">
        <f>'Table A1'!G75*0.01</f>
        <v>7.7472867772956115E-3</v>
      </c>
      <c r="C73" s="6">
        <f>'Table A3'!G75*0.01</f>
        <v>1.7337928747513977E-2</v>
      </c>
      <c r="D73" s="6">
        <f>'Table A1'!F75*0.01</f>
        <v>2.4502879917508942E-2</v>
      </c>
      <c r="E73" s="6">
        <f>'Table A3'!F75*0.01</f>
        <v>4.1757694436480149E-2</v>
      </c>
      <c r="F73" s="1"/>
      <c r="G73" s="1"/>
      <c r="H73" s="1"/>
      <c r="I73" s="1"/>
      <c r="J73" s="1"/>
      <c r="K73" s="1"/>
      <c r="L73" s="1"/>
      <c r="M73" s="1"/>
      <c r="N73" s="1"/>
      <c r="O73" s="1"/>
      <c r="P73" s="1"/>
      <c r="Q73" s="1"/>
      <c r="R73" s="1"/>
      <c r="S73" s="1"/>
      <c r="T73" s="1"/>
      <c r="U73" s="1"/>
      <c r="V73" s="1"/>
      <c r="W73" s="1"/>
    </row>
    <row r="74" spans="1:23" ht="9.75" customHeight="1">
      <c r="A74" s="1">
        <v>1983</v>
      </c>
      <c r="B74" s="6">
        <f>'Table A1'!G76*0.01</f>
        <v>8.7149098939761933E-3</v>
      </c>
      <c r="C74" s="6">
        <f>'Table A3'!G76*0.01</f>
        <v>1.884166708678876E-2</v>
      </c>
      <c r="D74" s="6">
        <f>'Table A1'!F76*0.01</f>
        <v>2.6085192896377507E-2</v>
      </c>
      <c r="E74" s="6">
        <f>'Table A3'!F76*0.01</f>
        <v>4.6208721299842916E-2</v>
      </c>
      <c r="F74" s="1"/>
      <c r="G74" s="1"/>
      <c r="H74" s="1"/>
      <c r="I74" s="1"/>
      <c r="J74" s="1"/>
      <c r="K74" s="1"/>
      <c r="L74" s="1"/>
      <c r="M74" s="1"/>
      <c r="N74" s="1"/>
      <c r="O74" s="1"/>
      <c r="P74" s="1"/>
      <c r="Q74" s="1"/>
      <c r="R74" s="1"/>
      <c r="S74" s="1"/>
      <c r="T74" s="1"/>
      <c r="U74" s="1"/>
      <c r="V74" s="1"/>
      <c r="W74" s="1"/>
    </row>
    <row r="75" spans="1:23" ht="9.75" customHeight="1">
      <c r="A75" s="1">
        <v>1984</v>
      </c>
      <c r="B75" s="6">
        <f>'Table A1'!G77*0.01</f>
        <v>9.8088071430846874E-3</v>
      </c>
      <c r="C75" s="6">
        <f>'Table A3'!G77*0.01</f>
        <v>2.1535381567179747E-2</v>
      </c>
      <c r="D75" s="6">
        <f>'Table A1'!F77*0.01</f>
        <v>2.8298315173762866E-2</v>
      </c>
      <c r="E75" s="6">
        <f>'Table A3'!F77*0.01</f>
        <v>4.9811033091065014E-2</v>
      </c>
      <c r="F75" s="1"/>
      <c r="G75" s="1"/>
      <c r="H75" s="1"/>
      <c r="I75" s="1"/>
      <c r="J75" s="1"/>
      <c r="K75" s="1"/>
      <c r="L75" s="1"/>
      <c r="M75" s="1"/>
      <c r="N75" s="1"/>
      <c r="O75" s="1"/>
      <c r="P75" s="1"/>
      <c r="Q75" s="1"/>
      <c r="R75" s="1"/>
      <c r="S75" s="1"/>
      <c r="T75" s="1"/>
      <c r="U75" s="1"/>
      <c r="V75" s="1"/>
      <c r="W75" s="1"/>
    </row>
    <row r="76" spans="1:23" ht="9.75" customHeight="1">
      <c r="A76" s="1">
        <v>1985</v>
      </c>
      <c r="B76" s="6">
        <f>'Table A1'!G78*0.01</f>
        <v>9.7047439116255095E-3</v>
      </c>
      <c r="C76" s="6">
        <f>'Table A3'!G78*0.01</f>
        <v>2.2361820161560339E-2</v>
      </c>
      <c r="D76" s="6">
        <f>'Table A1'!F78*0.01</f>
        <v>2.9108288189871892E-2</v>
      </c>
      <c r="E76" s="6">
        <f>'Table A3'!F78*0.01</f>
        <v>5.3180289093396171E-2</v>
      </c>
      <c r="F76" s="1"/>
      <c r="G76" s="1"/>
      <c r="H76" s="1"/>
      <c r="I76" s="1"/>
      <c r="J76" s="1"/>
      <c r="K76" s="1"/>
      <c r="L76" s="1"/>
      <c r="M76" s="1"/>
      <c r="N76" s="1"/>
      <c r="O76" s="1"/>
      <c r="P76" s="1"/>
      <c r="Q76" s="1"/>
      <c r="R76" s="1"/>
      <c r="S76" s="1"/>
      <c r="T76" s="1"/>
      <c r="U76" s="1"/>
      <c r="V76" s="1"/>
      <c r="W76" s="1"/>
    </row>
    <row r="77" spans="1:23" ht="9.75" customHeight="1">
      <c r="A77" s="1">
        <v>1986</v>
      </c>
      <c r="B77" s="6">
        <f>'Table A1'!G79*0.01</f>
        <v>9.9694880598681767E-3</v>
      </c>
      <c r="C77" s="6">
        <f>'Table A3'!G79*0.01</f>
        <v>3.34446839608743E-2</v>
      </c>
      <c r="D77" s="6">
        <f>'Table A1'!F79*0.01</f>
        <v>2.8675528945975887E-2</v>
      </c>
      <c r="E77" s="6">
        <f>'Table A3'!F79*0.01</f>
        <v>7.3978961510816968E-2</v>
      </c>
      <c r="F77" s="1"/>
      <c r="G77" s="1"/>
      <c r="H77" s="1"/>
      <c r="I77" s="1"/>
      <c r="J77" s="1"/>
      <c r="K77" s="1"/>
      <c r="L77" s="1"/>
      <c r="M77" s="1"/>
      <c r="N77" s="1"/>
      <c r="O77" s="1"/>
      <c r="P77" s="1"/>
      <c r="Q77" s="1"/>
      <c r="R77" s="1"/>
      <c r="S77" s="1"/>
      <c r="T77" s="1"/>
      <c r="U77" s="1"/>
      <c r="V77" s="1"/>
      <c r="W77" s="1"/>
    </row>
    <row r="78" spans="1:23" ht="9.75" customHeight="1">
      <c r="A78" s="1">
        <v>1987</v>
      </c>
      <c r="B78" s="6">
        <f>'Table A1'!G80*0.01</f>
        <v>1.3010161292535967E-2</v>
      </c>
      <c r="C78" s="6">
        <f>'Table A3'!G80*0.01</f>
        <v>1.9077992254479696E-2</v>
      </c>
      <c r="D78" s="6">
        <f>'Table A1'!F80*0.01</f>
        <v>3.7260942145623081E-2</v>
      </c>
      <c r="E78" s="6">
        <f>'Table A3'!F80*0.01</f>
        <v>4.8990274086337278E-2</v>
      </c>
      <c r="F78" s="1"/>
      <c r="G78" s="1"/>
      <c r="H78" s="1"/>
      <c r="I78" s="1"/>
      <c r="J78" s="1"/>
      <c r="K78" s="1"/>
      <c r="L78" s="1"/>
      <c r="M78" s="1"/>
      <c r="N78" s="1"/>
      <c r="O78" s="1"/>
      <c r="P78" s="1"/>
      <c r="Q78" s="1"/>
      <c r="R78" s="1"/>
      <c r="S78" s="1"/>
      <c r="T78" s="1"/>
      <c r="U78" s="1"/>
      <c r="V78" s="1"/>
      <c r="W78" s="1"/>
    </row>
    <row r="79" spans="1:23" ht="9.75" customHeight="1">
      <c r="A79" s="1">
        <v>1988</v>
      </c>
      <c r="B79" s="6">
        <f>'Table A1'!G81*0.01</f>
        <v>1.9903132937624798E-2</v>
      </c>
      <c r="C79" s="6">
        <f>'Table A3'!G81*0.01</f>
        <v>2.8625698376648027E-2</v>
      </c>
      <c r="D79" s="6">
        <f>'Table A1'!F81*0.01</f>
        <v>5.2131868019242154E-2</v>
      </c>
      <c r="E79" s="6">
        <f>'Table A3'!F81*0.01</f>
        <v>6.7990305904861006E-2</v>
      </c>
      <c r="F79" s="1"/>
      <c r="G79" s="1"/>
      <c r="H79" s="1"/>
      <c r="I79" s="1"/>
      <c r="J79" s="1"/>
      <c r="K79" s="1"/>
      <c r="L79" s="1"/>
      <c r="M79" s="1"/>
      <c r="N79" s="1"/>
      <c r="O79" s="1"/>
      <c r="P79" s="1"/>
      <c r="Q79" s="1"/>
      <c r="R79" s="1"/>
      <c r="S79" s="1"/>
      <c r="T79" s="1"/>
      <c r="U79" s="1"/>
      <c r="V79" s="1"/>
      <c r="W79" s="1"/>
    </row>
    <row r="80" spans="1:23" ht="9.75" customHeight="1">
      <c r="A80" s="1">
        <v>1989</v>
      </c>
      <c r="B80" s="6">
        <f>'Table A1'!G82*0.01</f>
        <v>1.7404590540249964E-2</v>
      </c>
      <c r="C80" s="6">
        <f>'Table A3'!G82*0.01</f>
        <v>2.4546952390748413E-2</v>
      </c>
      <c r="D80" s="6">
        <f>'Table A1'!F82*0.01</f>
        <v>4.739559946788089E-2</v>
      </c>
      <c r="E80" s="6">
        <f>'Table A3'!F82*0.01</f>
        <v>5.999407496887639E-2</v>
      </c>
      <c r="F80" s="1"/>
      <c r="G80" s="1"/>
      <c r="H80" s="1"/>
      <c r="I80" s="1"/>
      <c r="J80" s="1"/>
      <c r="K80" s="1"/>
      <c r="L80" s="1"/>
      <c r="M80" s="1"/>
      <c r="N80" s="1"/>
      <c r="O80" s="1"/>
      <c r="P80" s="1"/>
      <c r="Q80" s="1"/>
      <c r="R80" s="1"/>
      <c r="S80" s="1"/>
      <c r="T80" s="1"/>
      <c r="U80" s="1"/>
      <c r="V80" s="1"/>
      <c r="W80" s="1"/>
    </row>
    <row r="81" spans="1:23" ht="9.75" customHeight="1">
      <c r="A81" s="1">
        <v>1990</v>
      </c>
      <c r="B81" s="6">
        <f>'Table A1'!G83*0.01</f>
        <v>1.825676890631479E-2</v>
      </c>
      <c r="C81" s="6">
        <f>'Table A3'!G83*0.01</f>
        <v>2.3335255081525817E-2</v>
      </c>
      <c r="D81" s="6">
        <f>'Table A1'!F83*0.01</f>
        <v>4.8984373327550852E-2</v>
      </c>
      <c r="E81" s="6">
        <f>'Table A3'!F83*0.01</f>
        <v>5.8245139041904224E-2</v>
      </c>
      <c r="F81" s="1"/>
      <c r="G81" s="1"/>
      <c r="H81" s="1"/>
      <c r="I81" s="1"/>
      <c r="J81" s="1"/>
      <c r="K81" s="1"/>
      <c r="L81" s="1"/>
      <c r="M81" s="1"/>
      <c r="N81" s="1"/>
      <c r="O81" s="1"/>
      <c r="P81" s="1"/>
      <c r="Q81" s="1"/>
      <c r="R81" s="1"/>
      <c r="S81" s="1"/>
      <c r="T81" s="1"/>
      <c r="U81" s="1"/>
      <c r="V81" s="1"/>
      <c r="W81" s="1"/>
    </row>
    <row r="82" spans="1:23" ht="9.75" customHeight="1">
      <c r="A82" s="1">
        <v>1991</v>
      </c>
      <c r="B82" s="6">
        <f>'Table A1'!G84*0.01</f>
        <v>1.6079501141719094E-2</v>
      </c>
      <c r="C82" s="6">
        <f>'Table A3'!G84*0.01</f>
        <v>1.9570288229202717E-2</v>
      </c>
      <c r="D82" s="6">
        <f>'Table A1'!F84*0.01</f>
        <v>4.3571285075582472E-2</v>
      </c>
      <c r="E82" s="6">
        <f>'Table A3'!F84*0.01</f>
        <v>5.1228214941781251E-2</v>
      </c>
      <c r="F82" s="1"/>
      <c r="G82" s="1"/>
      <c r="H82" s="1"/>
      <c r="I82" s="1"/>
      <c r="J82" s="1"/>
      <c r="K82" s="1"/>
      <c r="L82" s="1"/>
      <c r="M82" s="1"/>
      <c r="N82" s="1"/>
      <c r="O82" s="1"/>
      <c r="P82" s="1"/>
      <c r="Q82" s="1"/>
      <c r="R82" s="1"/>
      <c r="S82" s="1"/>
      <c r="T82" s="1"/>
      <c r="U82" s="1"/>
      <c r="V82" s="1"/>
      <c r="W82" s="1"/>
    </row>
    <row r="83" spans="1:23" ht="9.75" customHeight="1">
      <c r="A83" s="1">
        <v>1992</v>
      </c>
      <c r="B83" s="6">
        <f>'Table A1'!G85*0.01</f>
        <v>2.01681694243592E-2</v>
      </c>
      <c r="C83" s="6">
        <f>'Table A3'!G85*0.01</f>
        <v>2.4630823721854767E-2</v>
      </c>
      <c r="D83" s="6">
        <f>'Table A1'!F85*0.01</f>
        <v>5.2138683527103186E-2</v>
      </c>
      <c r="E83" s="6">
        <f>'Table A3'!F85*0.01</f>
        <v>6.0315047247453797E-2</v>
      </c>
      <c r="F83" s="1"/>
      <c r="G83" s="1"/>
      <c r="H83" s="1"/>
      <c r="I83" s="1"/>
      <c r="J83" s="1"/>
      <c r="K83" s="1"/>
      <c r="L83" s="1"/>
      <c r="M83" s="1"/>
      <c r="N83" s="1"/>
      <c r="O83" s="1"/>
      <c r="P83" s="1"/>
      <c r="Q83" s="1"/>
      <c r="R83" s="1"/>
      <c r="S83" s="1"/>
      <c r="T83" s="1"/>
      <c r="U83" s="1"/>
      <c r="V83" s="1"/>
      <c r="W83" s="1"/>
    </row>
    <row r="84" spans="1:23" ht="9.75" customHeight="1">
      <c r="A84" s="1">
        <v>1993</v>
      </c>
      <c r="B84" s="6">
        <f>'Table A1'!G86*0.01</f>
        <v>1.7375977884318456E-2</v>
      </c>
      <c r="C84" s="6">
        <f>'Table A3'!G86*0.01</f>
        <v>2.3180260584675972E-2</v>
      </c>
      <c r="D84" s="6">
        <f>'Table A1'!F86*0.01</f>
        <v>4.7157799883572604E-2</v>
      </c>
      <c r="E84" s="6">
        <f>'Table A3'!F86*0.01</f>
        <v>5.7306914890393447E-2</v>
      </c>
      <c r="F84" s="1"/>
      <c r="G84" s="1"/>
      <c r="H84" s="1"/>
      <c r="I84" s="1"/>
      <c r="J84" s="1"/>
      <c r="K84" s="1"/>
      <c r="L84" s="1"/>
      <c r="M84" s="1"/>
      <c r="N84" s="1"/>
      <c r="O84" s="1"/>
      <c r="P84" s="1"/>
      <c r="Q84" s="1"/>
      <c r="R84" s="1"/>
      <c r="S84" s="1"/>
      <c r="T84" s="1"/>
      <c r="U84" s="1"/>
      <c r="V84" s="1"/>
      <c r="W84" s="1"/>
    </row>
    <row r="85" spans="1:23" ht="9.75" customHeight="1">
      <c r="A85" s="1">
        <v>1994</v>
      </c>
      <c r="B85" s="6">
        <f>'Table A1'!G87*0.01</f>
        <v>1.7322505727484127E-2</v>
      </c>
      <c r="C85" s="6">
        <f>'Table A3'!G87*0.01</f>
        <v>2.2947425865202212E-2</v>
      </c>
      <c r="D85" s="6">
        <f>'Table A1'!F87*0.01</f>
        <v>4.7047549418179888E-2</v>
      </c>
      <c r="E85" s="6">
        <f>'Table A3'!F87*0.01</f>
        <v>5.7039958392342771E-2</v>
      </c>
      <c r="F85" s="1"/>
      <c r="G85" s="1"/>
      <c r="H85" s="1"/>
      <c r="I85" s="1"/>
      <c r="J85" s="1"/>
      <c r="K85" s="1"/>
      <c r="L85" s="1"/>
      <c r="M85" s="1"/>
      <c r="N85" s="1"/>
      <c r="O85" s="1"/>
      <c r="P85" s="1"/>
      <c r="Q85" s="1"/>
      <c r="R85" s="1"/>
      <c r="S85" s="1"/>
      <c r="T85" s="1"/>
      <c r="U85" s="1"/>
      <c r="V85" s="1"/>
      <c r="W85" s="1"/>
    </row>
    <row r="86" spans="1:23" ht="9.75" customHeight="1">
      <c r="A86" s="1">
        <v>1995</v>
      </c>
      <c r="B86" s="6">
        <f>'Table A1'!G88*0.01</f>
        <v>1.8149999999999999E-2</v>
      </c>
      <c r="C86" s="6">
        <f>'Table A3'!G88*0.01</f>
        <v>2.4630000000000003E-2</v>
      </c>
      <c r="D86" s="6">
        <f>'Table A1'!F88*0.01</f>
        <v>4.9829999999999999E-2</v>
      </c>
      <c r="E86" s="6">
        <f>'Table A3'!F88*0.01</f>
        <v>6.2060000000000004E-2</v>
      </c>
      <c r="F86" s="1"/>
      <c r="G86" s="1"/>
      <c r="H86" s="1"/>
      <c r="I86" s="1"/>
      <c r="J86" s="1"/>
      <c r="K86" s="1"/>
      <c r="L86" s="1"/>
      <c r="M86" s="1"/>
      <c r="N86" s="1"/>
      <c r="O86" s="1"/>
      <c r="P86" s="1"/>
      <c r="Q86" s="1"/>
      <c r="R86" s="1"/>
      <c r="S86" s="1"/>
      <c r="T86" s="1"/>
      <c r="U86" s="1"/>
      <c r="V86" s="1"/>
      <c r="W86" s="1"/>
    </row>
    <row r="87" spans="1:23" ht="9.75" customHeight="1">
      <c r="A87" s="1">
        <v>1996</v>
      </c>
      <c r="B87" s="6">
        <f>'Table A1'!G89*0.01</f>
        <v>1.9730000000000001E-2</v>
      </c>
      <c r="C87" s="6">
        <f>'Table A3'!G89*0.01</f>
        <v>3.058E-2</v>
      </c>
      <c r="D87" s="6">
        <f>'Table A1'!F89*0.01</f>
        <v>5.3250000000000006E-2</v>
      </c>
      <c r="E87" s="6">
        <f>'Table A3'!F89*0.01</f>
        <v>7.2400000000000006E-2</v>
      </c>
      <c r="F87" s="1"/>
      <c r="G87" s="1"/>
      <c r="H87" s="1"/>
      <c r="I87" s="1"/>
      <c r="J87" s="1"/>
      <c r="K87" s="1"/>
      <c r="L87" s="1"/>
      <c r="M87" s="1"/>
      <c r="N87" s="1"/>
      <c r="O87" s="1"/>
      <c r="P87" s="1"/>
      <c r="Q87" s="1"/>
      <c r="R87" s="1"/>
      <c r="S87" s="1"/>
      <c r="T87" s="1"/>
      <c r="U87" s="1"/>
      <c r="V87" s="1"/>
      <c r="W87" s="1"/>
    </row>
    <row r="88" spans="1:23" ht="9.75" customHeight="1">
      <c r="A88" s="1">
        <v>1997</v>
      </c>
      <c r="B88" s="6">
        <f>'Table A1'!G90*0.01</f>
        <v>2.1949999999999997E-2</v>
      </c>
      <c r="C88" s="6">
        <f>'Table A3'!G90*0.01</f>
        <v>3.526E-2</v>
      </c>
      <c r="D88" s="6">
        <f>'Table A1'!F90*0.01</f>
        <v>5.806E-2</v>
      </c>
      <c r="E88" s="6">
        <f>'Table A3'!F90*0.01</f>
        <v>8.1850000000000006E-2</v>
      </c>
      <c r="F88" s="1"/>
      <c r="G88" s="1"/>
      <c r="H88" s="1"/>
      <c r="I88" s="1"/>
      <c r="J88" s="1"/>
      <c r="K88" s="1"/>
      <c r="L88" s="1"/>
      <c r="M88" s="1"/>
      <c r="N88" s="1"/>
      <c r="O88" s="1"/>
      <c r="P88" s="1"/>
      <c r="Q88" s="1"/>
      <c r="R88" s="1"/>
      <c r="S88" s="1"/>
      <c r="T88" s="1"/>
      <c r="U88" s="1"/>
      <c r="V88" s="1"/>
      <c r="W88" s="1"/>
    </row>
    <row r="89" spans="1:23" ht="9.75" customHeight="1">
      <c r="A89" s="1">
        <v>1998</v>
      </c>
      <c r="B89" s="6">
        <f>'Table A1'!G91*0.01</f>
        <v>2.4060000000000002E-2</v>
      </c>
      <c r="C89" s="6">
        <f>'Table A3'!G91*0.01</f>
        <v>3.9230000000000001E-2</v>
      </c>
      <c r="D89" s="6">
        <f>'Table A1'!F91*0.01</f>
        <v>6.2000000000000006E-2</v>
      </c>
      <c r="E89" s="6">
        <f>'Table A3'!F91*0.01</f>
        <v>8.9960000000000012E-2</v>
      </c>
      <c r="F89" s="1"/>
      <c r="G89" s="1"/>
      <c r="H89" s="1"/>
      <c r="I89" s="1"/>
      <c r="J89" s="1"/>
      <c r="K89" s="1"/>
      <c r="L89" s="1"/>
      <c r="M89" s="1"/>
      <c r="N89" s="1"/>
      <c r="O89" s="1"/>
      <c r="P89" s="1"/>
      <c r="Q89" s="1"/>
      <c r="R89" s="1"/>
      <c r="S89" s="1"/>
      <c r="T89" s="1"/>
      <c r="U89" s="1"/>
      <c r="V89" s="1"/>
      <c r="W89" s="1"/>
    </row>
    <row r="90" spans="1:23" ht="9.75" customHeight="1">
      <c r="A90" s="1">
        <v>1999</v>
      </c>
      <c r="B90" s="6">
        <f>'Table A1'!G92*0.01</f>
        <v>2.6329999999999999E-2</v>
      </c>
      <c r="C90" s="6">
        <f>'Table A3'!G92*0.01</f>
        <v>4.2140000000000004E-2</v>
      </c>
      <c r="D90" s="6">
        <f>'Table A1'!F92*0.01</f>
        <v>6.6349999999999992E-2</v>
      </c>
      <c r="E90" s="6">
        <f>'Table A3'!F92*0.01</f>
        <v>9.622E-2</v>
      </c>
      <c r="F90" s="1"/>
      <c r="G90" s="1"/>
      <c r="H90" s="1"/>
      <c r="I90" s="1"/>
      <c r="J90" s="1"/>
      <c r="K90" s="1"/>
      <c r="L90" s="1"/>
      <c r="M90" s="1"/>
      <c r="N90" s="1"/>
      <c r="O90" s="1"/>
      <c r="P90" s="1"/>
      <c r="Q90" s="1"/>
      <c r="R90" s="1"/>
      <c r="S90" s="1"/>
      <c r="T90" s="1"/>
      <c r="U90" s="1"/>
      <c r="V90" s="1"/>
      <c r="W90" s="1"/>
    </row>
    <row r="91" spans="1:23" ht="9.75" customHeight="1">
      <c r="A91" s="1">
        <v>2000</v>
      </c>
      <c r="B91" s="6">
        <f>'Table A1'!G93*0.01</f>
        <v>2.8410000000000001E-2</v>
      </c>
      <c r="C91" s="6">
        <f>'Table A3'!G93*0.01</f>
        <v>5.0730000000000004E-2</v>
      </c>
      <c r="D91" s="6">
        <f>'Table A1'!F93*0.01</f>
        <v>7.127E-2</v>
      </c>
      <c r="E91" s="6">
        <f>'Table A3'!F93*0.01</f>
        <v>0.10877000000000001</v>
      </c>
      <c r="F91" s="1"/>
      <c r="G91" s="1"/>
      <c r="H91" s="1"/>
      <c r="I91" s="1"/>
      <c r="J91" s="1"/>
      <c r="K91" s="1"/>
      <c r="L91" s="1"/>
      <c r="M91" s="1"/>
      <c r="N91" s="1"/>
      <c r="O91" s="1"/>
      <c r="P91" s="1"/>
      <c r="Q91" s="1"/>
      <c r="R91" s="1"/>
      <c r="S91" s="1"/>
      <c r="T91" s="1"/>
      <c r="U91" s="1"/>
      <c r="V91" s="1"/>
      <c r="W91" s="1"/>
    </row>
    <row r="92" spans="1:23" ht="9.75" customHeight="1">
      <c r="A92" s="1">
        <v>2001</v>
      </c>
      <c r="B92" s="6">
        <f>'Table A1'!G94*0.01</f>
        <v>2.4020000000000003E-2</v>
      </c>
      <c r="C92" s="6">
        <f>'Table A3'!G94*0.01</f>
        <v>3.7000000000000005E-2</v>
      </c>
      <c r="D92" s="6">
        <f>'Table A1'!F94*0.01</f>
        <v>6.2579999999999997E-2</v>
      </c>
      <c r="E92" s="6">
        <f>'Table A3'!F94*0.01</f>
        <v>8.3690000000000001E-2</v>
      </c>
      <c r="F92" s="1"/>
      <c r="G92" s="1"/>
      <c r="H92" s="1"/>
      <c r="I92" s="1"/>
      <c r="J92" s="1"/>
      <c r="K92" s="1"/>
      <c r="L92" s="1"/>
      <c r="M92" s="1"/>
      <c r="N92" s="1"/>
      <c r="O92" s="1"/>
      <c r="P92" s="1"/>
      <c r="Q92" s="1"/>
      <c r="R92" s="1"/>
      <c r="S92" s="1"/>
      <c r="T92" s="1"/>
      <c r="U92" s="1"/>
      <c r="V92" s="1"/>
      <c r="W92" s="1"/>
    </row>
    <row r="93" spans="1:23" ht="9.75" customHeight="1">
      <c r="A93" s="1">
        <f t="shared" ref="A93:A98" si="0">A92+1</f>
        <v>2002</v>
      </c>
      <c r="B93" s="6">
        <f>'Table A1'!G95*0.01</f>
        <v>2.3010000000000003E-2</v>
      </c>
      <c r="C93" s="6">
        <f>'Table A3'!G95*0.01</f>
        <v>3.1419999999999997E-2</v>
      </c>
      <c r="D93" s="6">
        <f>'Table A1'!F95*0.01</f>
        <v>5.935E-2</v>
      </c>
      <c r="E93" s="6">
        <f>'Table A3'!F95*0.01</f>
        <v>7.3410000000000003E-2</v>
      </c>
      <c r="F93" s="1"/>
      <c r="G93" s="1"/>
      <c r="H93" s="1"/>
      <c r="I93" s="1"/>
      <c r="J93" s="1"/>
      <c r="K93" s="1"/>
      <c r="L93" s="1"/>
      <c r="M93" s="1"/>
      <c r="N93" s="1"/>
      <c r="O93" s="1"/>
      <c r="P93" s="1"/>
      <c r="Q93" s="1"/>
      <c r="R93" s="1"/>
      <c r="S93" s="1"/>
      <c r="T93" s="1"/>
      <c r="U93" s="1"/>
      <c r="V93" s="1"/>
      <c r="W93" s="1"/>
    </row>
    <row r="94" spans="1:23" ht="9.75" customHeight="1">
      <c r="A94" s="1">
        <f t="shared" si="0"/>
        <v>2003</v>
      </c>
      <c r="B94" s="6">
        <f>'Table A1'!G96*0.01</f>
        <v>2.4380000000000002E-2</v>
      </c>
      <c r="C94" s="6">
        <f>'Table A3'!G96*0.01</f>
        <v>3.492E-2</v>
      </c>
      <c r="D94" s="6">
        <f>'Table A1'!F96*0.01</f>
        <v>6.1089999999999998E-2</v>
      </c>
      <c r="E94" s="6">
        <f>'Table A3'!F96*0.01</f>
        <v>7.8670000000000004E-2</v>
      </c>
      <c r="F94" s="1"/>
      <c r="G94" s="1"/>
      <c r="H94" s="1"/>
      <c r="I94" s="1"/>
      <c r="J94" s="1"/>
      <c r="K94" s="1"/>
      <c r="L94" s="1"/>
      <c r="M94" s="1"/>
      <c r="N94" s="1"/>
      <c r="O94" s="1"/>
      <c r="P94" s="1"/>
      <c r="Q94" s="1"/>
      <c r="R94" s="1"/>
      <c r="S94" s="1"/>
      <c r="T94" s="1"/>
      <c r="U94" s="1"/>
      <c r="V94" s="1"/>
      <c r="W94" s="1"/>
    </row>
    <row r="95" spans="1:23" ht="9.75" customHeight="1">
      <c r="A95" s="1">
        <f t="shared" si="0"/>
        <v>2004</v>
      </c>
      <c r="B95" s="6">
        <f>'Table A1'!G97*0.01</f>
        <v>2.8700000000000003E-2</v>
      </c>
      <c r="C95" s="6">
        <f>'Table A3'!G97*0.01</f>
        <v>4.342E-2</v>
      </c>
      <c r="D95" s="6">
        <f>'Table A1'!F97*0.01</f>
        <v>6.905E-2</v>
      </c>
      <c r="E95" s="6">
        <f>'Table A3'!F97*0.01</f>
        <v>9.4649999999999998E-2</v>
      </c>
      <c r="F95" s="1"/>
      <c r="G95" s="1"/>
      <c r="H95" s="1"/>
      <c r="I95" s="1"/>
      <c r="J95" s="1"/>
      <c r="K95" s="1"/>
      <c r="L95" s="1"/>
      <c r="M95" s="1"/>
      <c r="N95" s="1"/>
      <c r="O95" s="1"/>
      <c r="P95" s="1"/>
      <c r="Q95" s="1"/>
      <c r="R95" s="1"/>
      <c r="S95" s="1"/>
      <c r="T95" s="1"/>
      <c r="U95" s="1"/>
      <c r="V95" s="1"/>
      <c r="W95" s="1"/>
    </row>
    <row r="96" spans="1:23" ht="9.75" customHeight="1">
      <c r="A96" s="1">
        <f t="shared" si="0"/>
        <v>2005</v>
      </c>
      <c r="B96" s="6">
        <f>'Table A1'!G98*0.01</f>
        <v>3.288E-2</v>
      </c>
      <c r="C96" s="6">
        <f>'Table A3'!G98*0.01</f>
        <v>5.1279999999999999E-2</v>
      </c>
      <c r="D96" s="6">
        <f>'Table A1'!F98*0.01</f>
        <v>7.7609999999999998E-2</v>
      </c>
      <c r="E96" s="6">
        <f>'Table A3'!F98*0.01</f>
        <v>0.10984000000000001</v>
      </c>
      <c r="F96" s="1"/>
      <c r="G96" s="1"/>
      <c r="H96" s="1"/>
      <c r="I96" s="1"/>
      <c r="J96" s="1"/>
      <c r="K96" s="1"/>
      <c r="L96" s="1"/>
      <c r="M96" s="1"/>
      <c r="N96" s="1"/>
      <c r="O96" s="1"/>
      <c r="P96" s="1"/>
      <c r="Q96" s="1"/>
      <c r="R96" s="1"/>
      <c r="S96" s="1"/>
      <c r="T96" s="1"/>
      <c r="U96" s="1"/>
      <c r="V96" s="1"/>
      <c r="W96" s="1"/>
    </row>
    <row r="97" spans="1:23" ht="9.75" customHeight="1">
      <c r="A97" s="1">
        <f t="shared" si="0"/>
        <v>2006</v>
      </c>
      <c r="B97" s="6">
        <f>'Table A1'!G99*0.01</f>
        <v>3.3230000000000003E-2</v>
      </c>
      <c r="C97" s="6">
        <f>'Table A3'!G99*0.01</f>
        <v>5.4600000000000003E-2</v>
      </c>
      <c r="D97" s="6">
        <f>'Table A1'!F99*0.01</f>
        <v>7.918E-2</v>
      </c>
      <c r="E97" s="6">
        <f>'Table A3'!F99*0.01</f>
        <v>0.11588</v>
      </c>
      <c r="F97" s="1"/>
      <c r="G97" s="1"/>
      <c r="H97" s="1"/>
      <c r="I97" s="1"/>
      <c r="J97" s="1"/>
      <c r="K97" s="1"/>
      <c r="L97" s="1"/>
      <c r="M97" s="1"/>
      <c r="N97" s="1"/>
      <c r="O97" s="1"/>
      <c r="P97" s="1"/>
      <c r="Q97" s="1"/>
      <c r="R97" s="1"/>
      <c r="S97" s="1"/>
      <c r="T97" s="1"/>
      <c r="U97" s="1"/>
      <c r="V97" s="1"/>
      <c r="W97" s="1"/>
    </row>
    <row r="98" spans="1:23" ht="9.75" customHeight="1">
      <c r="A98" s="1">
        <f t="shared" si="0"/>
        <v>2007</v>
      </c>
      <c r="B98" s="6">
        <f>'Table A1'!G100*0.01</f>
        <v>3.5290000000000002E-2</v>
      </c>
      <c r="C98" s="6">
        <f>'Table A3'!G100*0.01</f>
        <v>6.0359999999999997E-2</v>
      </c>
      <c r="D98" s="6">
        <f>'Table A1'!F100*0.01</f>
        <v>8.1610000000000002E-2</v>
      </c>
      <c r="E98" s="6">
        <f>'Table A3'!F100*0.01</f>
        <v>0.12275000000000001</v>
      </c>
      <c r="F98" s="1"/>
      <c r="G98" s="1"/>
      <c r="H98" s="1"/>
      <c r="I98" s="1"/>
      <c r="J98" s="1"/>
      <c r="K98" s="1"/>
      <c r="L98" s="1"/>
      <c r="M98" s="1"/>
      <c r="N98" s="1"/>
      <c r="O98" s="1"/>
      <c r="P98" s="1"/>
      <c r="Q98" s="1"/>
      <c r="R98" s="1"/>
      <c r="S98" s="1"/>
      <c r="T98" s="1"/>
      <c r="U98" s="1"/>
      <c r="V98" s="1"/>
      <c r="W98" s="1"/>
    </row>
    <row r="99" spans="1:23" ht="9.75" customHeight="1">
      <c r="A99" s="1">
        <f>A98+1</f>
        <v>2008</v>
      </c>
      <c r="B99" s="6">
        <f>'Table A1'!G101*0.01</f>
        <v>3.3730000000000003E-2</v>
      </c>
      <c r="C99" s="6">
        <f>'Table A3'!G101*0.01</f>
        <v>5.0339999999999996E-2</v>
      </c>
      <c r="D99" s="6">
        <f>'Table A1'!F101*0.01</f>
        <v>7.8159999999999993E-2</v>
      </c>
      <c r="E99" s="6">
        <f>'Table A3'!F101*0.01</f>
        <v>0.10400000000000001</v>
      </c>
      <c r="F99" s="1"/>
      <c r="G99" s="1"/>
      <c r="H99" s="1"/>
      <c r="I99" s="1"/>
      <c r="J99" s="1"/>
      <c r="K99" s="1"/>
      <c r="L99" s="1"/>
      <c r="M99" s="1"/>
      <c r="N99" s="1"/>
      <c r="O99" s="1"/>
      <c r="P99" s="1"/>
      <c r="Q99" s="1"/>
      <c r="R99" s="1"/>
      <c r="S99" s="1"/>
      <c r="T99" s="1"/>
      <c r="U99" s="1"/>
      <c r="V99" s="1"/>
      <c r="W99" s="1"/>
    </row>
    <row r="100" spans="1:23" ht="9.75" customHeight="1">
      <c r="A100" s="1">
        <f>A99+1</f>
        <v>2009</v>
      </c>
      <c r="B100" s="6">
        <f>'Table A1'!G102*0.01</f>
        <v>3.065E-2</v>
      </c>
      <c r="C100" s="6">
        <f>'Table A3'!G102*0.01</f>
        <v>3.8940000000000002E-2</v>
      </c>
      <c r="D100" s="6">
        <f>'Table A1'!F102*0.01</f>
        <v>7.0389999999999994E-2</v>
      </c>
      <c r="E100" s="6">
        <f>'Table A3'!F102*0.01</f>
        <v>8.2949999999999996E-2</v>
      </c>
      <c r="F100" s="1"/>
      <c r="G100" s="1"/>
      <c r="H100" s="1"/>
      <c r="I100" s="1"/>
      <c r="J100" s="1"/>
      <c r="K100" s="1"/>
      <c r="L100" s="1"/>
      <c r="M100" s="1"/>
      <c r="N100" s="1"/>
      <c r="O100" s="1"/>
      <c r="P100" s="1"/>
      <c r="Q100" s="1"/>
      <c r="R100" s="1"/>
      <c r="S100" s="1"/>
      <c r="T100" s="1"/>
      <c r="U100" s="1"/>
      <c r="V100" s="1"/>
      <c r="W100" s="1"/>
    </row>
    <row r="101" spans="1:23" ht="9.75" customHeight="1">
      <c r="A101" s="1">
        <f>A100+1</f>
        <v>2010</v>
      </c>
      <c r="B101" s="6">
        <f>'Table A1'!G103*0.01</f>
        <v>3.3100000000000004E-2</v>
      </c>
      <c r="C101" s="6">
        <f>'Table A3'!G103*0.01</f>
        <v>4.7789999999999999E-2</v>
      </c>
      <c r="D101" s="6">
        <f>'Table A1'!F103*0.01</f>
        <v>7.5160000000000005E-2</v>
      </c>
      <c r="E101" s="6">
        <f>'Table A3'!F103*0.01</f>
        <v>9.6579999999999999E-2</v>
      </c>
      <c r="F101" s="1"/>
      <c r="G101" s="1"/>
      <c r="H101" s="1"/>
      <c r="I101" s="1"/>
      <c r="J101" s="1"/>
      <c r="K101" s="1"/>
      <c r="L101" s="1"/>
      <c r="M101" s="1"/>
      <c r="N101" s="1"/>
      <c r="O101" s="1"/>
      <c r="P101" s="1"/>
      <c r="Q101" s="1"/>
      <c r="R101" s="1"/>
      <c r="S101" s="1"/>
      <c r="T101" s="1"/>
      <c r="U101" s="1"/>
      <c r="V101" s="1"/>
      <c r="W101" s="1"/>
    </row>
    <row r="102" spans="1:23" ht="9.75" customHeight="1">
      <c r="A102" s="1">
        <f>A101+1</f>
        <v>2011</v>
      </c>
      <c r="B102" s="6">
        <f>'Table A1'!G104*0.01</f>
        <v>3.1579999999999997E-2</v>
      </c>
      <c r="C102" s="6">
        <f>'Table A3'!G104*0.01</f>
        <v>4.3220000000000001E-2</v>
      </c>
      <c r="D102" s="6">
        <f>'Table A1'!F104*0.01</f>
        <v>7.3789999999999994E-2</v>
      </c>
      <c r="E102" s="6">
        <f>'Table A3'!F104*0.01</f>
        <v>9.2660000000000006E-2</v>
      </c>
      <c r="F102" s="1"/>
      <c r="G102" s="1"/>
      <c r="H102" s="1"/>
      <c r="I102" s="1"/>
      <c r="J102" s="1"/>
      <c r="K102" s="1"/>
      <c r="L102" s="1"/>
      <c r="M102" s="1"/>
      <c r="N102" s="1"/>
      <c r="O102" s="1"/>
      <c r="P102" s="1"/>
      <c r="Q102" s="1"/>
      <c r="R102" s="1"/>
      <c r="S102" s="1"/>
      <c r="T102" s="1"/>
      <c r="U102" s="1"/>
      <c r="V102" s="1"/>
      <c r="W102" s="1"/>
    </row>
    <row r="103" spans="1:23" ht="9.75" customHeight="1">
      <c r="A103" s="1">
        <f t="shared" ref="A103:A113" si="1">A102+1</f>
        <v>2012</v>
      </c>
      <c r="B103" s="6">
        <f>'Table A1'!G105*0.01</f>
        <v>3.6450000000000003E-2</v>
      </c>
      <c r="C103" s="6">
        <f>'Table A3'!G105*0.01</f>
        <v>5.8110000000000002E-2</v>
      </c>
      <c r="D103" s="6">
        <f>'Table A1'!F105*0.01</f>
        <v>8.3559999999999995E-2</v>
      </c>
      <c r="E103" s="6">
        <f>'Table A3'!F105*0.01</f>
        <v>0.11712</v>
      </c>
      <c r="F103" s="1"/>
      <c r="G103" s="1"/>
      <c r="H103" s="1"/>
      <c r="I103" s="1"/>
      <c r="J103" s="1"/>
      <c r="K103" s="1"/>
      <c r="L103" s="1"/>
      <c r="M103" s="1"/>
      <c r="N103" s="1"/>
      <c r="O103" s="1"/>
      <c r="P103" s="1"/>
      <c r="Q103" s="1"/>
      <c r="R103" s="1"/>
      <c r="S103" s="1"/>
      <c r="T103" s="1"/>
      <c r="U103" s="1"/>
      <c r="V103" s="1"/>
      <c r="W103" s="1"/>
    </row>
    <row r="104" spans="1:23" ht="9.75" customHeight="1">
      <c r="A104" s="1">
        <f t="shared" si="1"/>
        <v>2013</v>
      </c>
      <c r="B104" s="6">
        <f>'Table A1'!G106*0.01</f>
        <v>3.0910000000000003E-2</v>
      </c>
      <c r="C104" s="6">
        <f>'Table A3'!G106*0.01</f>
        <v>4.4660000000000005E-2</v>
      </c>
      <c r="D104" s="6">
        <f>'Table A1'!F106*0.01</f>
        <v>7.3190000000000005E-2</v>
      </c>
      <c r="E104" s="6">
        <f>'Table A3'!F106*0.01</f>
        <v>9.4309999999999991E-2</v>
      </c>
      <c r="F104" s="1"/>
      <c r="G104" s="1"/>
      <c r="H104" s="1"/>
      <c r="I104" s="1"/>
      <c r="J104" s="1"/>
      <c r="K104" s="1"/>
      <c r="L104" s="1"/>
      <c r="M104" s="1"/>
      <c r="N104" s="1"/>
      <c r="O104" s="1"/>
      <c r="P104" s="1"/>
      <c r="Q104" s="1"/>
      <c r="R104" s="1"/>
      <c r="S104" s="1"/>
      <c r="T104" s="1"/>
      <c r="U104" s="1"/>
      <c r="V104" s="1"/>
      <c r="W104" s="1"/>
    </row>
    <row r="105" spans="1:23" ht="9.75" customHeight="1">
      <c r="A105" s="1">
        <f t="shared" si="1"/>
        <v>2014</v>
      </c>
      <c r="B105" s="6">
        <f>'Table A1'!G107*0.01</f>
        <v>3.1609999999999999E-2</v>
      </c>
      <c r="C105" s="6">
        <f>'Table A3'!G107*0.01</f>
        <v>5.1260000000000007E-2</v>
      </c>
      <c r="D105" s="6">
        <f>'Table A1'!F107*0.01</f>
        <v>7.5429999999999997E-2</v>
      </c>
      <c r="E105" s="6">
        <f>'Table A3'!F107*0.01</f>
        <v>0.10571</v>
      </c>
      <c r="F105" s="1"/>
      <c r="G105" s="1"/>
      <c r="H105" s="1"/>
      <c r="I105" s="1"/>
      <c r="J105" s="1"/>
      <c r="K105" s="1"/>
      <c r="L105" s="1"/>
      <c r="M105" s="1"/>
      <c r="N105" s="1"/>
      <c r="O105" s="1"/>
      <c r="P105" s="1"/>
      <c r="Q105" s="1"/>
      <c r="R105" s="1"/>
      <c r="S105" s="1"/>
      <c r="T105" s="1"/>
      <c r="U105" s="1"/>
      <c r="V105" s="1"/>
      <c r="W105" s="1"/>
    </row>
    <row r="106" spans="1:23" ht="9.75" customHeight="1">
      <c r="A106" s="1">
        <f t="shared" si="1"/>
        <v>2015</v>
      </c>
      <c r="B106" s="6">
        <f>'Table A1'!G108*0.01</f>
        <v>3.2919999999999998E-2</v>
      </c>
      <c r="C106" s="6">
        <f>'Table A3'!G108*0.01</f>
        <v>5.1139999999999998E-2</v>
      </c>
      <c r="D106" s="6">
        <f>'Table A1'!F108*0.01</f>
        <v>7.7149999999999996E-2</v>
      </c>
      <c r="E106" s="6">
        <f>'Table A3'!F108*0.01</f>
        <v>0.10605000000000001</v>
      </c>
      <c r="F106" s="1"/>
      <c r="G106" s="1"/>
      <c r="H106" s="1"/>
      <c r="I106" s="1"/>
      <c r="J106" s="1"/>
      <c r="K106" s="1"/>
      <c r="L106" s="1"/>
      <c r="M106" s="1"/>
      <c r="N106" s="1"/>
      <c r="O106" s="1"/>
      <c r="P106" s="1"/>
      <c r="Q106" s="1"/>
      <c r="R106" s="1"/>
      <c r="S106" s="1"/>
      <c r="T106" s="1"/>
      <c r="U106" s="1"/>
      <c r="V106" s="1"/>
      <c r="W106" s="1"/>
    </row>
    <row r="107" spans="1:23" ht="9.75" customHeight="1">
      <c r="A107" s="1">
        <f t="shared" si="1"/>
        <v>2016</v>
      </c>
      <c r="B107" s="6">
        <f>'Table A1'!G109*0.01</f>
        <v>3.1210000000000002E-2</v>
      </c>
      <c r="C107" s="6">
        <f>'Table A3'!G109*0.01</f>
        <v>4.7649999999999998E-2</v>
      </c>
      <c r="D107" s="6">
        <f>'Table A1'!F109*0.01</f>
        <v>7.4279999999999999E-2</v>
      </c>
      <c r="E107" s="6">
        <f>'Table A3'!F109*0.01</f>
        <v>9.9469999999999989E-2</v>
      </c>
      <c r="F107" s="1"/>
      <c r="G107" s="1"/>
      <c r="H107" s="1"/>
      <c r="I107" s="1"/>
      <c r="J107" s="1"/>
      <c r="K107" s="1"/>
      <c r="L107" s="1"/>
      <c r="M107" s="1"/>
      <c r="N107" s="1"/>
      <c r="O107" s="1"/>
      <c r="P107" s="1"/>
      <c r="Q107" s="1"/>
      <c r="R107" s="1"/>
      <c r="S107" s="1"/>
      <c r="T107" s="1"/>
      <c r="U107" s="1"/>
      <c r="V107" s="1"/>
      <c r="W107" s="1"/>
    </row>
    <row r="108" spans="1:23" ht="9.75" customHeight="1">
      <c r="A108" s="1">
        <f t="shared" si="1"/>
        <v>2017</v>
      </c>
      <c r="B108" s="6">
        <f>'Table A1'!G110*0.01</f>
        <v>3.4040000000000001E-2</v>
      </c>
      <c r="C108" s="6">
        <f>'Table A3'!G110*0.01</f>
        <v>5.4089999999999999E-2</v>
      </c>
      <c r="D108" s="6">
        <f>'Table A1'!F110*0.01</f>
        <v>7.8159999999999993E-2</v>
      </c>
      <c r="E108" s="6">
        <f>'Table A3'!F110*0.01</f>
        <v>0.10953</v>
      </c>
      <c r="F108" s="1"/>
      <c r="G108" s="1"/>
      <c r="H108" s="1"/>
      <c r="I108" s="1"/>
      <c r="J108" s="1"/>
      <c r="K108" s="1"/>
      <c r="L108" s="1"/>
      <c r="M108" s="1"/>
      <c r="N108" s="1"/>
      <c r="O108" s="1"/>
      <c r="P108" s="1"/>
      <c r="Q108" s="1"/>
      <c r="R108" s="1"/>
      <c r="S108" s="1"/>
      <c r="T108" s="1"/>
      <c r="U108" s="1"/>
      <c r="V108" s="1"/>
      <c r="W108" s="1"/>
    </row>
    <row r="109" spans="1:23" ht="9.75" customHeight="1">
      <c r="A109" s="1">
        <f t="shared" si="1"/>
        <v>2018</v>
      </c>
      <c r="B109" s="6">
        <f>'Table A1'!G111*0.01</f>
        <v>3.4409999999999996E-2</v>
      </c>
      <c r="C109" s="6">
        <f>'Table A3'!G111*0.01</f>
        <v>5.1920000000000001E-2</v>
      </c>
      <c r="D109" s="6">
        <f>'Table A1'!F111*0.01</f>
        <v>7.9219999999999999E-2</v>
      </c>
      <c r="E109" s="6">
        <f>'Table A3'!F111*0.01</f>
        <v>0.10829000000000001</v>
      </c>
      <c r="F109" s="1"/>
      <c r="G109" s="1"/>
      <c r="H109" s="1"/>
      <c r="I109" s="1"/>
      <c r="J109" s="1"/>
      <c r="K109" s="1"/>
      <c r="L109" s="1"/>
      <c r="M109" s="1"/>
      <c r="N109" s="1"/>
      <c r="O109" s="1"/>
      <c r="P109" s="1"/>
      <c r="Q109" s="1"/>
      <c r="R109" s="1"/>
      <c r="S109" s="1"/>
      <c r="T109" s="1"/>
      <c r="U109" s="1"/>
      <c r="V109" s="1"/>
      <c r="W109" s="1"/>
    </row>
    <row r="110" spans="1:23" ht="9.75" customHeight="1">
      <c r="A110" s="1">
        <f t="shared" si="1"/>
        <v>2019</v>
      </c>
      <c r="B110" s="6">
        <f>'Table A1'!G112*0.01</f>
        <v>2.9180000000000001E-2</v>
      </c>
      <c r="C110" s="6">
        <f>'Table A3'!G112*0.01</f>
        <v>4.6280000000000002E-2</v>
      </c>
      <c r="D110" s="6">
        <f>'Table A1'!F112*0.01</f>
        <v>7.213E-2</v>
      </c>
      <c r="E110" s="6">
        <f>'Table A3'!F112*0.01</f>
        <v>0.10054</v>
      </c>
      <c r="F110" s="1"/>
      <c r="G110" s="1"/>
      <c r="H110" s="1"/>
      <c r="I110" s="1"/>
      <c r="J110" s="1"/>
      <c r="K110" s="1"/>
      <c r="L110" s="1"/>
      <c r="M110" s="1"/>
      <c r="N110" s="1"/>
      <c r="O110" s="1"/>
      <c r="P110" s="1"/>
      <c r="Q110" s="1"/>
      <c r="R110" s="1"/>
      <c r="S110" s="1"/>
      <c r="T110" s="1"/>
      <c r="U110" s="1"/>
      <c r="V110" s="1"/>
      <c r="W110" s="1"/>
    </row>
    <row r="111" spans="1:23" ht="9.75" customHeight="1">
      <c r="A111" s="1">
        <f t="shared" si="1"/>
        <v>2020</v>
      </c>
      <c r="B111" s="6">
        <f>'Table A1'!G113*0.01</f>
        <v>3.6040000000000003E-2</v>
      </c>
      <c r="C111" s="6">
        <f>'Table A3'!G113*0.01</f>
        <v>5.8920000000000007E-2</v>
      </c>
      <c r="D111" s="6">
        <f>'Table A1'!F113*0.01</f>
        <v>8.362E-2</v>
      </c>
      <c r="E111" s="6">
        <f>'Table A3'!F113*0.01</f>
        <v>0.11981</v>
      </c>
      <c r="F111" s="1"/>
      <c r="G111" s="1"/>
      <c r="H111" s="1"/>
      <c r="I111" s="1"/>
      <c r="J111" s="1"/>
      <c r="K111" s="1"/>
      <c r="L111" s="1"/>
      <c r="M111" s="1"/>
      <c r="N111" s="1"/>
      <c r="O111" s="1"/>
      <c r="P111" s="1"/>
      <c r="Q111" s="1"/>
      <c r="R111" s="1"/>
      <c r="S111" s="1"/>
      <c r="T111" s="1"/>
      <c r="U111" s="1"/>
      <c r="V111" s="1"/>
      <c r="W111" s="1"/>
    </row>
    <row r="112" spans="1:23" ht="9.75" customHeight="1">
      <c r="A112" s="1">
        <f t="shared" si="1"/>
        <v>2021</v>
      </c>
      <c r="B112" s="6">
        <f>'Table A1'!G114*0.01</f>
        <v>4.1639999999999996E-2</v>
      </c>
      <c r="C112" s="6">
        <f>'Table A3'!G114*0.01</f>
        <v>7.5830000000000009E-2</v>
      </c>
      <c r="D112" s="6">
        <f>'Table A1'!F114*0.01</f>
        <v>9.4740000000000005E-2</v>
      </c>
      <c r="E112" s="6">
        <f>'Table A3'!F114*0.01</f>
        <v>0.1502</v>
      </c>
      <c r="F112" s="1"/>
      <c r="G112" s="1"/>
      <c r="H112" s="1"/>
      <c r="I112" s="1"/>
      <c r="J112" s="1"/>
      <c r="K112" s="1"/>
      <c r="L112" s="1"/>
      <c r="M112" s="1"/>
      <c r="N112" s="1"/>
      <c r="O112" s="1"/>
      <c r="P112" s="1"/>
      <c r="Q112" s="1"/>
      <c r="R112" s="1"/>
      <c r="S112" s="1"/>
      <c r="T112" s="1"/>
      <c r="U112" s="1"/>
      <c r="V112" s="1"/>
      <c r="W112" s="1"/>
    </row>
    <row r="113" spans="1:23" ht="9.75" customHeight="1">
      <c r="A113" s="1">
        <f t="shared" si="1"/>
        <v>2022</v>
      </c>
      <c r="B113" s="6">
        <f>'Table A1'!G115*0.01</f>
        <v>3.7000000000000005E-2</v>
      </c>
      <c r="C113" s="6">
        <f>'Table A3'!G115*0.01</f>
        <v>5.543E-2</v>
      </c>
      <c r="D113" s="6">
        <f>'Table A1'!F115*0.01</f>
        <v>8.6270000000000013E-2</v>
      </c>
      <c r="E113" s="6">
        <f>'Table A3'!F115*0.01</f>
        <v>0.11778000000000001</v>
      </c>
      <c r="F113" s="1"/>
      <c r="G113" s="1"/>
      <c r="H113" s="1"/>
      <c r="I113" s="1"/>
      <c r="J113" s="1"/>
      <c r="K113" s="1"/>
      <c r="L113" s="1"/>
      <c r="M113" s="1"/>
      <c r="N113" s="1"/>
      <c r="O113" s="1"/>
      <c r="P113" s="1"/>
      <c r="Q113" s="1"/>
      <c r="R113" s="1"/>
      <c r="S113" s="1"/>
      <c r="T113" s="1"/>
      <c r="U113" s="1"/>
      <c r="V113" s="1"/>
      <c r="W113" s="1"/>
    </row>
    <row r="114" spans="1:23" ht="9.75" customHeight="1">
      <c r="A114" s="1"/>
      <c r="B114" s="6"/>
      <c r="C114" s="1"/>
      <c r="D114" s="1"/>
      <c r="E114" s="1"/>
      <c r="F114" s="1"/>
      <c r="G114" s="1"/>
      <c r="H114" s="1"/>
      <c r="I114" s="1"/>
      <c r="J114" s="1"/>
      <c r="K114" s="1"/>
      <c r="L114" s="1"/>
      <c r="M114" s="1"/>
      <c r="N114" s="1"/>
      <c r="O114" s="1"/>
      <c r="P114" s="1"/>
      <c r="Q114" s="1"/>
      <c r="R114" s="1"/>
      <c r="S114" s="1"/>
      <c r="T114" s="1"/>
      <c r="U114" s="1"/>
      <c r="V114" s="1"/>
      <c r="W114" s="1"/>
    </row>
    <row r="115" spans="1:23" ht="9.75" customHeight="1">
      <c r="A115" s="1"/>
      <c r="B115" s="6"/>
      <c r="C115" s="1"/>
      <c r="D115" s="1"/>
      <c r="E115" s="1"/>
      <c r="F115" s="1"/>
      <c r="G115" s="1"/>
      <c r="H115" s="1"/>
      <c r="I115" s="1"/>
      <c r="J115" s="1"/>
      <c r="K115" s="1"/>
      <c r="L115" s="1"/>
      <c r="M115" s="1"/>
      <c r="N115" s="1"/>
      <c r="O115" s="1"/>
      <c r="P115" s="1"/>
      <c r="Q115" s="1"/>
      <c r="R115" s="1"/>
      <c r="S115" s="1"/>
      <c r="T115" s="1"/>
      <c r="U115" s="1"/>
      <c r="V115" s="1"/>
      <c r="W115" s="1"/>
    </row>
    <row r="116" spans="1:23" ht="9.75" customHeight="1">
      <c r="A116" s="1"/>
      <c r="B116" s="6"/>
      <c r="C116" s="1"/>
      <c r="D116" s="1"/>
      <c r="E116" s="1"/>
      <c r="F116" s="1"/>
      <c r="G116" s="1"/>
      <c r="H116" s="1"/>
      <c r="I116" s="1"/>
      <c r="J116" s="1"/>
      <c r="K116" s="1"/>
      <c r="L116" s="1"/>
      <c r="M116" s="1"/>
      <c r="N116" s="1"/>
      <c r="O116" s="1"/>
      <c r="P116" s="1"/>
      <c r="Q116" s="1"/>
      <c r="R116" s="1"/>
      <c r="S116" s="1"/>
      <c r="T116" s="1"/>
      <c r="U116" s="1"/>
      <c r="V116" s="1"/>
      <c r="W116" s="1"/>
    </row>
    <row r="117" spans="1:23" ht="9.75" customHeight="1">
      <c r="A117" s="1"/>
      <c r="B117" s="6"/>
      <c r="C117" s="1"/>
      <c r="D117" s="1"/>
      <c r="E117" s="1"/>
      <c r="F117" s="1"/>
      <c r="G117" s="1"/>
      <c r="H117" s="1"/>
      <c r="I117" s="1"/>
      <c r="J117" s="1"/>
      <c r="K117" s="1"/>
      <c r="L117" s="1"/>
      <c r="M117" s="1"/>
      <c r="N117" s="1"/>
      <c r="O117" s="1"/>
      <c r="P117" s="1"/>
      <c r="Q117" s="1"/>
      <c r="R117" s="1"/>
      <c r="S117" s="1"/>
      <c r="T117" s="1"/>
      <c r="U117" s="1"/>
      <c r="V117" s="1"/>
      <c r="W117" s="1"/>
    </row>
    <row r="118" spans="1:23" ht="9.75" customHeight="1">
      <c r="A118" s="1"/>
      <c r="B118" s="6"/>
      <c r="C118" s="1"/>
      <c r="D118" s="1"/>
      <c r="E118" s="1"/>
      <c r="F118" s="1"/>
      <c r="G118" s="1"/>
      <c r="H118" s="1"/>
      <c r="I118" s="1"/>
      <c r="J118" s="1"/>
      <c r="K118" s="1"/>
      <c r="L118" s="1"/>
      <c r="M118" s="1"/>
      <c r="N118" s="1"/>
      <c r="O118" s="1"/>
      <c r="P118" s="1"/>
      <c r="Q118" s="1"/>
      <c r="R118" s="1"/>
      <c r="S118" s="1"/>
      <c r="T118" s="1"/>
      <c r="U118" s="1"/>
      <c r="V118" s="1"/>
      <c r="W118" s="1"/>
    </row>
    <row r="119" spans="1:23" ht="9.75" customHeight="1">
      <c r="A119" s="1"/>
      <c r="B119" s="6"/>
      <c r="C119" s="1"/>
      <c r="D119" s="1"/>
      <c r="E119" s="1"/>
      <c r="F119" s="1"/>
      <c r="G119" s="1"/>
      <c r="H119" s="1"/>
      <c r="I119" s="1"/>
      <c r="J119" s="1"/>
      <c r="K119" s="1"/>
      <c r="L119" s="1"/>
      <c r="M119" s="1"/>
      <c r="N119" s="1"/>
      <c r="O119" s="1"/>
      <c r="P119" s="1"/>
      <c r="Q119" s="1"/>
      <c r="R119" s="1"/>
      <c r="S119" s="1"/>
      <c r="T119" s="1"/>
      <c r="U119" s="1"/>
      <c r="V119" s="1"/>
      <c r="W119" s="1"/>
    </row>
    <row r="120" spans="1:23" ht="9.75" customHeight="1">
      <c r="A120" s="1"/>
      <c r="B120" s="6"/>
      <c r="C120" s="1"/>
      <c r="D120" s="1"/>
      <c r="E120" s="1"/>
      <c r="F120" s="1"/>
      <c r="G120" s="1"/>
      <c r="H120" s="1"/>
      <c r="I120" s="1"/>
      <c r="J120" s="1"/>
      <c r="K120" s="1"/>
      <c r="L120" s="1"/>
      <c r="M120" s="1"/>
      <c r="N120" s="1"/>
      <c r="O120" s="1"/>
      <c r="P120" s="1"/>
      <c r="Q120" s="1"/>
      <c r="R120" s="1"/>
      <c r="S120" s="1"/>
      <c r="T120" s="1"/>
      <c r="U120" s="1"/>
      <c r="V120" s="1"/>
      <c r="W120" s="1"/>
    </row>
    <row r="121" spans="1:23" ht="9.75" customHeight="1">
      <c r="A121" s="1"/>
      <c r="B121" s="6"/>
      <c r="C121" s="1"/>
      <c r="D121" s="1"/>
      <c r="E121" s="1"/>
      <c r="F121" s="1"/>
      <c r="G121" s="1"/>
      <c r="H121" s="1"/>
      <c r="I121" s="1"/>
      <c r="J121" s="1"/>
      <c r="K121" s="1"/>
      <c r="L121" s="1"/>
      <c r="M121" s="1"/>
      <c r="N121" s="1"/>
      <c r="O121" s="1"/>
      <c r="P121" s="1"/>
      <c r="Q121" s="1"/>
      <c r="R121" s="1"/>
      <c r="S121" s="1"/>
      <c r="T121" s="1"/>
      <c r="U121" s="1"/>
      <c r="V121" s="1"/>
      <c r="W121" s="1"/>
    </row>
    <row r="122" spans="1:23" ht="9.75" customHeight="1">
      <c r="A122" s="1"/>
      <c r="B122" s="6"/>
      <c r="C122" s="1"/>
      <c r="D122" s="1"/>
      <c r="E122" s="1"/>
      <c r="F122" s="1"/>
      <c r="G122" s="1"/>
      <c r="H122" s="1"/>
      <c r="I122" s="1"/>
      <c r="J122" s="1"/>
      <c r="K122" s="1"/>
      <c r="L122" s="1"/>
      <c r="M122" s="1"/>
      <c r="N122" s="1"/>
      <c r="O122" s="1"/>
      <c r="P122" s="1"/>
      <c r="Q122" s="1"/>
      <c r="R122" s="1"/>
      <c r="S122" s="1"/>
      <c r="T122" s="1"/>
      <c r="U122" s="1"/>
      <c r="V122" s="1"/>
      <c r="W122" s="1"/>
    </row>
    <row r="123" spans="1:23" ht="9.75" customHeight="1">
      <c r="A123" s="1"/>
      <c r="B123" s="6"/>
      <c r="C123" s="1"/>
      <c r="D123" s="1"/>
      <c r="E123" s="1"/>
      <c r="F123" s="1"/>
      <c r="G123" s="1"/>
      <c r="H123" s="1"/>
      <c r="I123" s="1"/>
      <c r="J123" s="1"/>
      <c r="K123" s="1"/>
      <c r="L123" s="1"/>
      <c r="M123" s="1"/>
      <c r="N123" s="1"/>
      <c r="O123" s="1"/>
      <c r="P123" s="1"/>
      <c r="Q123" s="1"/>
      <c r="R123" s="1"/>
      <c r="S123" s="1"/>
      <c r="T123" s="1"/>
      <c r="U123" s="1"/>
      <c r="V123" s="1"/>
      <c r="W123" s="1"/>
    </row>
    <row r="124" spans="1:23" ht="9.75" customHeight="1">
      <c r="A124" s="1"/>
      <c r="B124" s="6"/>
      <c r="C124" s="1"/>
      <c r="D124" s="1"/>
      <c r="E124" s="1"/>
      <c r="F124" s="1"/>
      <c r="G124" s="1"/>
      <c r="H124" s="1"/>
      <c r="I124" s="1"/>
      <c r="J124" s="1"/>
      <c r="K124" s="1"/>
      <c r="L124" s="1"/>
      <c r="M124" s="1"/>
      <c r="N124" s="1"/>
      <c r="O124" s="1"/>
      <c r="P124" s="1"/>
      <c r="Q124" s="1"/>
      <c r="R124" s="1"/>
      <c r="S124" s="1"/>
      <c r="T124" s="1"/>
      <c r="U124" s="1"/>
      <c r="V124" s="1"/>
      <c r="W124" s="1"/>
    </row>
    <row r="125" spans="1:23" ht="9.75" customHeight="1">
      <c r="A125" s="1"/>
      <c r="B125" s="6"/>
      <c r="C125" s="1"/>
      <c r="D125" s="1"/>
      <c r="E125" s="1"/>
      <c r="F125" s="1"/>
      <c r="G125" s="1"/>
      <c r="H125" s="1"/>
      <c r="I125" s="1"/>
      <c r="J125" s="1"/>
      <c r="K125" s="1"/>
      <c r="L125" s="1"/>
      <c r="M125" s="1"/>
      <c r="N125" s="1"/>
      <c r="O125" s="1"/>
      <c r="P125" s="1"/>
      <c r="Q125" s="1"/>
      <c r="R125" s="1"/>
      <c r="S125" s="1"/>
      <c r="T125" s="1"/>
      <c r="U125" s="1"/>
      <c r="V125" s="1"/>
      <c r="W125" s="1"/>
    </row>
    <row r="126" spans="1:23" ht="9.75" customHeight="1">
      <c r="A126" s="1"/>
      <c r="B126" s="6"/>
      <c r="C126" s="1"/>
      <c r="D126" s="1"/>
      <c r="E126" s="1"/>
      <c r="F126" s="1"/>
      <c r="G126" s="1"/>
      <c r="H126" s="1"/>
      <c r="I126" s="1"/>
      <c r="J126" s="1"/>
      <c r="K126" s="1"/>
      <c r="L126" s="1"/>
      <c r="M126" s="1"/>
      <c r="N126" s="1"/>
      <c r="O126" s="1"/>
      <c r="P126" s="1"/>
      <c r="Q126" s="1"/>
      <c r="R126" s="1"/>
      <c r="S126" s="1"/>
      <c r="T126" s="1"/>
      <c r="U126" s="1"/>
      <c r="V126" s="1"/>
      <c r="W126" s="1"/>
    </row>
    <row r="127" spans="1:23" ht="9.75" customHeight="1">
      <c r="A127" s="1"/>
      <c r="B127" s="6"/>
      <c r="C127" s="1"/>
      <c r="D127" s="1"/>
      <c r="E127" s="1"/>
      <c r="F127" s="1"/>
      <c r="G127" s="1"/>
      <c r="H127" s="1"/>
      <c r="I127" s="1"/>
      <c r="J127" s="1"/>
      <c r="K127" s="1"/>
      <c r="L127" s="1"/>
      <c r="M127" s="1"/>
      <c r="N127" s="1"/>
      <c r="O127" s="1"/>
      <c r="P127" s="1"/>
      <c r="Q127" s="1"/>
      <c r="R127" s="1"/>
      <c r="S127" s="1"/>
      <c r="T127" s="1"/>
      <c r="U127" s="1"/>
      <c r="V127" s="1"/>
      <c r="W127" s="1"/>
    </row>
    <row r="128" spans="1:23" ht="9.75" customHeight="1">
      <c r="A128" s="1"/>
      <c r="B128" s="6"/>
      <c r="C128" s="1"/>
      <c r="D128" s="1"/>
      <c r="E128" s="1"/>
      <c r="F128" s="1"/>
      <c r="G128" s="1"/>
      <c r="H128" s="1"/>
      <c r="I128" s="1"/>
      <c r="J128" s="1"/>
      <c r="K128" s="1"/>
      <c r="L128" s="1"/>
      <c r="M128" s="1"/>
      <c r="N128" s="1"/>
      <c r="O128" s="1"/>
      <c r="P128" s="1"/>
      <c r="Q128" s="1"/>
      <c r="R128" s="1"/>
      <c r="S128" s="1"/>
      <c r="T128" s="1"/>
      <c r="U128" s="1"/>
      <c r="V128" s="1"/>
      <c r="W128" s="1"/>
    </row>
    <row r="129" spans="1:23" ht="9.75" customHeight="1">
      <c r="A129" s="1"/>
      <c r="B129" s="6"/>
      <c r="C129" s="1"/>
      <c r="D129" s="1"/>
      <c r="E129" s="1"/>
      <c r="F129" s="1"/>
      <c r="G129" s="1"/>
      <c r="H129" s="1"/>
      <c r="I129" s="1"/>
      <c r="J129" s="1"/>
      <c r="K129" s="1"/>
      <c r="L129" s="1"/>
      <c r="M129" s="1"/>
      <c r="N129" s="1"/>
      <c r="O129" s="1"/>
      <c r="P129" s="1"/>
      <c r="Q129" s="1"/>
      <c r="R129" s="1"/>
      <c r="S129" s="1"/>
      <c r="T129" s="1"/>
      <c r="U129" s="1"/>
      <c r="V129" s="1"/>
      <c r="W129" s="1"/>
    </row>
    <row r="130" spans="1:23" ht="9.75" customHeight="1">
      <c r="A130" s="1"/>
      <c r="B130" s="6"/>
      <c r="C130" s="1"/>
      <c r="D130" s="1"/>
      <c r="E130" s="1"/>
      <c r="F130" s="1"/>
      <c r="G130" s="1"/>
      <c r="H130" s="1"/>
      <c r="I130" s="1"/>
      <c r="J130" s="1"/>
      <c r="K130" s="1"/>
      <c r="L130" s="1"/>
      <c r="M130" s="1"/>
      <c r="N130" s="1"/>
      <c r="O130" s="1"/>
      <c r="P130" s="1"/>
      <c r="Q130" s="1"/>
      <c r="R130" s="1"/>
      <c r="S130" s="1"/>
      <c r="T130" s="1"/>
      <c r="U130" s="1"/>
      <c r="V130" s="1"/>
      <c r="W130" s="1"/>
    </row>
    <row r="131" spans="1:23" ht="9.75" customHeight="1">
      <c r="A131" s="1"/>
      <c r="B131" s="6"/>
      <c r="C131" s="1"/>
      <c r="D131" s="1"/>
      <c r="E131" s="1"/>
      <c r="F131" s="1"/>
      <c r="G131" s="1"/>
      <c r="H131" s="1"/>
      <c r="I131" s="1"/>
      <c r="J131" s="1"/>
      <c r="K131" s="1"/>
      <c r="L131" s="1"/>
      <c r="M131" s="1"/>
      <c r="N131" s="1"/>
      <c r="O131" s="1"/>
      <c r="P131" s="1"/>
      <c r="Q131" s="1"/>
      <c r="R131" s="1"/>
      <c r="S131" s="1"/>
      <c r="T131" s="1"/>
      <c r="U131" s="1"/>
      <c r="V131" s="1"/>
      <c r="W131" s="1"/>
    </row>
    <row r="132" spans="1:23" ht="9.75" customHeight="1">
      <c r="A132" s="1"/>
      <c r="B132" s="6"/>
      <c r="C132" s="1"/>
      <c r="D132" s="1"/>
      <c r="E132" s="1"/>
      <c r="F132" s="1"/>
      <c r="G132" s="1"/>
      <c r="H132" s="1"/>
      <c r="I132" s="1"/>
      <c r="J132" s="1"/>
      <c r="K132" s="1"/>
      <c r="L132" s="1"/>
      <c r="M132" s="1"/>
      <c r="N132" s="1"/>
      <c r="O132" s="1"/>
      <c r="P132" s="1"/>
      <c r="Q132" s="1"/>
      <c r="R132" s="1"/>
      <c r="S132" s="1"/>
      <c r="T132" s="1"/>
      <c r="U132" s="1"/>
      <c r="V132" s="1"/>
      <c r="W132" s="1"/>
    </row>
    <row r="133" spans="1:23" ht="9.75" customHeight="1">
      <c r="A133" s="1"/>
      <c r="B133" s="6"/>
      <c r="C133" s="1"/>
      <c r="D133" s="1"/>
      <c r="E133" s="1"/>
      <c r="F133" s="1"/>
      <c r="G133" s="1"/>
      <c r="H133" s="1"/>
      <c r="I133" s="1"/>
      <c r="J133" s="1"/>
      <c r="K133" s="1"/>
      <c r="L133" s="1"/>
      <c r="M133" s="1"/>
      <c r="N133" s="1"/>
      <c r="O133" s="1"/>
      <c r="P133" s="1"/>
      <c r="Q133" s="1"/>
      <c r="R133" s="1"/>
      <c r="S133" s="1"/>
      <c r="T133" s="1"/>
      <c r="U133" s="1"/>
      <c r="V133" s="1"/>
      <c r="W133" s="1"/>
    </row>
    <row r="134" spans="1:23" ht="9.75" customHeight="1">
      <c r="A134" s="1"/>
      <c r="B134" s="6"/>
      <c r="C134" s="1"/>
      <c r="D134" s="1"/>
      <c r="E134" s="1"/>
      <c r="F134" s="1"/>
      <c r="G134" s="1"/>
      <c r="H134" s="1"/>
      <c r="I134" s="1"/>
      <c r="J134" s="1"/>
      <c r="K134" s="1"/>
      <c r="L134" s="1"/>
      <c r="M134" s="1"/>
      <c r="N134" s="1"/>
      <c r="O134" s="1"/>
      <c r="P134" s="1"/>
      <c r="Q134" s="1"/>
      <c r="R134" s="1"/>
      <c r="S134" s="1"/>
      <c r="T134" s="1"/>
      <c r="U134" s="1"/>
      <c r="V134" s="1"/>
      <c r="W134" s="1"/>
    </row>
    <row r="135" spans="1:23" ht="9.75" customHeight="1">
      <c r="A135" s="1"/>
      <c r="B135" s="6"/>
      <c r="C135" s="1"/>
      <c r="D135" s="1"/>
      <c r="E135" s="1"/>
      <c r="F135" s="1"/>
      <c r="G135" s="1"/>
      <c r="H135" s="1"/>
      <c r="I135" s="1"/>
      <c r="J135" s="1"/>
      <c r="K135" s="1"/>
      <c r="L135" s="1"/>
      <c r="M135" s="1"/>
      <c r="N135" s="1"/>
      <c r="O135" s="1"/>
      <c r="P135" s="1"/>
      <c r="Q135" s="1"/>
      <c r="R135" s="1"/>
      <c r="S135" s="1"/>
      <c r="T135" s="1"/>
      <c r="U135" s="1"/>
      <c r="V135" s="1"/>
      <c r="W135" s="1"/>
    </row>
    <row r="136" spans="1:23" ht="9.75" customHeight="1">
      <c r="A136" s="1"/>
      <c r="B136" s="6"/>
      <c r="C136" s="1"/>
      <c r="D136" s="1"/>
      <c r="E136" s="1"/>
      <c r="F136" s="1"/>
      <c r="G136" s="1"/>
      <c r="H136" s="1"/>
      <c r="I136" s="1"/>
      <c r="J136" s="1"/>
      <c r="K136" s="1"/>
      <c r="L136" s="1"/>
      <c r="M136" s="1"/>
      <c r="N136" s="1"/>
      <c r="O136" s="1"/>
      <c r="P136" s="1"/>
      <c r="Q136" s="1"/>
      <c r="R136" s="1"/>
      <c r="S136" s="1"/>
      <c r="T136" s="1"/>
      <c r="U136" s="1"/>
      <c r="V136" s="1"/>
      <c r="W136" s="1"/>
    </row>
    <row r="137" spans="1:23" ht="9.75" customHeight="1">
      <c r="A137" s="1"/>
      <c r="B137" s="6"/>
      <c r="C137" s="1"/>
      <c r="D137" s="1"/>
      <c r="E137" s="1"/>
      <c r="F137" s="1"/>
      <c r="G137" s="1"/>
      <c r="H137" s="1"/>
      <c r="I137" s="1"/>
      <c r="J137" s="1"/>
      <c r="K137" s="1"/>
      <c r="L137" s="1"/>
      <c r="M137" s="1"/>
      <c r="N137" s="1"/>
      <c r="O137" s="1"/>
      <c r="P137" s="1"/>
      <c r="Q137" s="1"/>
      <c r="R137" s="1"/>
      <c r="S137" s="1"/>
      <c r="T137" s="1"/>
      <c r="U137" s="1"/>
      <c r="V137" s="1"/>
      <c r="W137" s="1"/>
    </row>
    <row r="138" spans="1:23" ht="9.75" customHeight="1">
      <c r="A138" s="1"/>
      <c r="B138" s="6"/>
      <c r="C138" s="1"/>
      <c r="D138" s="1"/>
      <c r="E138" s="1"/>
      <c r="F138" s="1"/>
      <c r="G138" s="1"/>
      <c r="H138" s="1"/>
      <c r="I138" s="1"/>
      <c r="J138" s="1"/>
      <c r="K138" s="1"/>
      <c r="L138" s="1"/>
      <c r="M138" s="1"/>
      <c r="N138" s="1"/>
      <c r="O138" s="1"/>
      <c r="P138" s="1"/>
      <c r="Q138" s="1"/>
      <c r="R138" s="1"/>
      <c r="S138" s="1"/>
      <c r="T138" s="1"/>
      <c r="U138" s="1"/>
      <c r="V138" s="1"/>
      <c r="W138" s="1"/>
    </row>
    <row r="139" spans="1:23" ht="9.75" customHeight="1">
      <c r="A139" s="1"/>
      <c r="B139" s="6"/>
      <c r="C139" s="1"/>
      <c r="D139" s="1"/>
      <c r="E139" s="1"/>
      <c r="F139" s="1"/>
      <c r="G139" s="1"/>
      <c r="H139" s="1"/>
      <c r="I139" s="1"/>
      <c r="J139" s="1"/>
      <c r="K139" s="1"/>
      <c r="L139" s="1"/>
      <c r="M139" s="1"/>
      <c r="N139" s="1"/>
      <c r="O139" s="1"/>
      <c r="P139" s="1"/>
      <c r="Q139" s="1"/>
      <c r="R139" s="1"/>
      <c r="S139" s="1"/>
      <c r="T139" s="1"/>
      <c r="U139" s="1"/>
      <c r="V139" s="1"/>
      <c r="W139" s="1"/>
    </row>
    <row r="140" spans="1:23" ht="9.75" customHeight="1">
      <c r="A140" s="1"/>
      <c r="B140" s="6"/>
      <c r="C140" s="1"/>
      <c r="D140" s="1"/>
      <c r="E140" s="1"/>
      <c r="F140" s="1"/>
      <c r="G140" s="1"/>
      <c r="H140" s="1"/>
      <c r="I140" s="1"/>
      <c r="J140" s="1"/>
      <c r="K140" s="1"/>
      <c r="L140" s="1"/>
      <c r="M140" s="1"/>
      <c r="N140" s="1"/>
      <c r="O140" s="1"/>
      <c r="P140" s="1"/>
      <c r="Q140" s="1"/>
      <c r="R140" s="1"/>
      <c r="S140" s="1"/>
      <c r="T140" s="1"/>
      <c r="U140" s="1"/>
      <c r="V140" s="1"/>
      <c r="W140" s="1"/>
    </row>
    <row r="141" spans="1:23" ht="9.75" customHeight="1">
      <c r="A141" s="1"/>
      <c r="B141" s="6"/>
      <c r="C141" s="1"/>
      <c r="D141" s="1"/>
      <c r="E141" s="1"/>
      <c r="F141" s="1"/>
      <c r="G141" s="1"/>
      <c r="H141" s="1"/>
      <c r="I141" s="1"/>
      <c r="J141" s="1"/>
      <c r="K141" s="1"/>
      <c r="L141" s="1"/>
      <c r="M141" s="1"/>
      <c r="N141" s="1"/>
      <c r="O141" s="1"/>
      <c r="P141" s="1"/>
      <c r="Q141" s="1"/>
      <c r="R141" s="1"/>
      <c r="S141" s="1"/>
      <c r="T141" s="1"/>
      <c r="U141" s="1"/>
      <c r="V141" s="1"/>
      <c r="W141" s="1"/>
    </row>
    <row r="142" spans="1:23" ht="9.75" customHeight="1">
      <c r="A142" s="1"/>
      <c r="B142" s="6"/>
      <c r="C142" s="1"/>
      <c r="D142" s="1"/>
      <c r="E142" s="1"/>
      <c r="F142" s="1"/>
      <c r="G142" s="1"/>
      <c r="H142" s="1"/>
      <c r="I142" s="1"/>
      <c r="J142" s="1"/>
      <c r="K142" s="1"/>
      <c r="L142" s="1"/>
      <c r="M142" s="1"/>
      <c r="N142" s="1"/>
      <c r="O142" s="1"/>
      <c r="P142" s="1"/>
      <c r="Q142" s="1"/>
      <c r="R142" s="1"/>
      <c r="S142" s="1"/>
      <c r="T142" s="1"/>
      <c r="U142" s="1"/>
      <c r="V142" s="1"/>
      <c r="W142" s="1"/>
    </row>
    <row r="143" spans="1:23" ht="9.75" customHeight="1">
      <c r="A143" s="1"/>
      <c r="B143" s="6"/>
      <c r="C143" s="1"/>
      <c r="D143" s="1"/>
      <c r="E143" s="1"/>
      <c r="F143" s="1"/>
      <c r="G143" s="1"/>
      <c r="H143" s="1"/>
      <c r="I143" s="1"/>
      <c r="J143" s="1"/>
      <c r="K143" s="1"/>
      <c r="L143" s="1"/>
      <c r="M143" s="1"/>
      <c r="N143" s="1"/>
      <c r="O143" s="1"/>
      <c r="P143" s="1"/>
      <c r="Q143" s="1"/>
      <c r="R143" s="1"/>
      <c r="S143" s="1"/>
      <c r="T143" s="1"/>
      <c r="U143" s="1"/>
      <c r="V143" s="1"/>
      <c r="W143" s="1"/>
    </row>
    <row r="144" spans="1:23" ht="9.75" customHeight="1">
      <c r="A144" s="1"/>
      <c r="B144" s="6"/>
      <c r="C144" s="1"/>
      <c r="D144" s="1"/>
      <c r="E144" s="1"/>
      <c r="F144" s="1"/>
      <c r="G144" s="1"/>
      <c r="H144" s="1"/>
      <c r="I144" s="1"/>
      <c r="J144" s="1"/>
      <c r="K144" s="1"/>
      <c r="L144" s="1"/>
      <c r="M144" s="1"/>
      <c r="N144" s="1"/>
      <c r="O144" s="1"/>
      <c r="P144" s="1"/>
      <c r="Q144" s="1"/>
      <c r="R144" s="1"/>
      <c r="S144" s="1"/>
      <c r="T144" s="1"/>
      <c r="U144" s="1"/>
      <c r="V144" s="1"/>
      <c r="W144" s="1"/>
    </row>
    <row r="145" spans="1:23" ht="9.75" customHeight="1">
      <c r="A145" s="1"/>
      <c r="B145" s="6"/>
      <c r="C145" s="1"/>
      <c r="D145" s="1"/>
      <c r="E145" s="1"/>
      <c r="F145" s="1"/>
      <c r="G145" s="1"/>
      <c r="H145" s="1"/>
      <c r="I145" s="1"/>
      <c r="J145" s="1"/>
      <c r="K145" s="1"/>
      <c r="L145" s="1"/>
      <c r="M145" s="1"/>
      <c r="N145" s="1"/>
      <c r="O145" s="1"/>
      <c r="P145" s="1"/>
      <c r="Q145" s="1"/>
      <c r="R145" s="1"/>
      <c r="S145" s="1"/>
      <c r="T145" s="1"/>
      <c r="U145" s="1"/>
      <c r="V145" s="1"/>
      <c r="W145" s="1"/>
    </row>
    <row r="146" spans="1:23" ht="9.75" customHeight="1">
      <c r="A146" s="1"/>
      <c r="B146" s="6"/>
      <c r="C146" s="1"/>
      <c r="D146" s="1"/>
      <c r="E146" s="1"/>
      <c r="F146" s="1"/>
      <c r="G146" s="1"/>
      <c r="H146" s="1"/>
      <c r="I146" s="1"/>
      <c r="J146" s="1"/>
      <c r="K146" s="1"/>
      <c r="L146" s="1"/>
      <c r="M146" s="1"/>
      <c r="N146" s="1"/>
      <c r="O146" s="1"/>
      <c r="P146" s="1"/>
      <c r="Q146" s="1"/>
      <c r="R146" s="1"/>
      <c r="S146" s="1"/>
      <c r="T146" s="1"/>
      <c r="U146" s="1"/>
      <c r="V146" s="1"/>
      <c r="W146" s="1"/>
    </row>
    <row r="147" spans="1:23" ht="9.75" customHeight="1">
      <c r="A147" s="1"/>
      <c r="B147" s="6"/>
      <c r="C147" s="1"/>
      <c r="D147" s="1"/>
      <c r="E147" s="1"/>
      <c r="F147" s="1"/>
      <c r="G147" s="1"/>
      <c r="H147" s="1"/>
      <c r="I147" s="1"/>
      <c r="J147" s="1"/>
      <c r="K147" s="1"/>
      <c r="L147" s="1"/>
      <c r="M147" s="1"/>
      <c r="N147" s="1"/>
      <c r="O147" s="1"/>
      <c r="P147" s="1"/>
      <c r="Q147" s="1"/>
      <c r="R147" s="1"/>
      <c r="S147" s="1"/>
      <c r="T147" s="1"/>
      <c r="U147" s="1"/>
      <c r="V147" s="1"/>
      <c r="W147" s="1"/>
    </row>
    <row r="148" spans="1:23" ht="9.75" customHeight="1">
      <c r="A148" s="1"/>
      <c r="B148" s="6"/>
      <c r="C148" s="1"/>
      <c r="D148" s="1"/>
      <c r="E148" s="1"/>
      <c r="F148" s="1"/>
      <c r="G148" s="1"/>
      <c r="H148" s="1"/>
      <c r="I148" s="1"/>
      <c r="J148" s="1"/>
      <c r="K148" s="1"/>
      <c r="L148" s="1"/>
      <c r="M148" s="1"/>
      <c r="N148" s="1"/>
      <c r="O148" s="1"/>
      <c r="P148" s="1"/>
      <c r="Q148" s="1"/>
      <c r="R148" s="1"/>
      <c r="S148" s="1"/>
      <c r="T148" s="1"/>
      <c r="U148" s="1"/>
      <c r="V148" s="1"/>
      <c r="W148" s="1"/>
    </row>
    <row r="149" spans="1:23" ht="9.75" customHeight="1">
      <c r="A149" s="1"/>
      <c r="B149" s="6"/>
      <c r="C149" s="1"/>
      <c r="D149" s="1"/>
      <c r="E149" s="1"/>
      <c r="F149" s="1"/>
      <c r="G149" s="1"/>
      <c r="H149" s="1"/>
      <c r="I149" s="1"/>
      <c r="J149" s="1"/>
      <c r="K149" s="1"/>
      <c r="L149" s="1"/>
      <c r="M149" s="1"/>
      <c r="N149" s="1"/>
      <c r="O149" s="1"/>
      <c r="P149" s="1"/>
      <c r="Q149" s="1"/>
      <c r="R149" s="1"/>
      <c r="S149" s="1"/>
      <c r="T149" s="1"/>
      <c r="U149" s="1"/>
      <c r="V149" s="1"/>
      <c r="W149" s="1"/>
    </row>
    <row r="150" spans="1:23" ht="9.75" customHeight="1">
      <c r="A150" s="1"/>
      <c r="B150" s="6"/>
      <c r="C150" s="1"/>
      <c r="D150" s="1"/>
      <c r="E150" s="1"/>
      <c r="F150" s="1"/>
      <c r="G150" s="1"/>
      <c r="H150" s="1"/>
      <c r="I150" s="1"/>
      <c r="J150" s="1"/>
      <c r="K150" s="1"/>
      <c r="L150" s="1"/>
      <c r="M150" s="1"/>
      <c r="N150" s="1"/>
      <c r="O150" s="1"/>
      <c r="P150" s="1"/>
      <c r="Q150" s="1"/>
      <c r="R150" s="1"/>
      <c r="S150" s="1"/>
      <c r="T150" s="1"/>
      <c r="U150" s="1"/>
      <c r="V150" s="1"/>
      <c r="W150" s="1"/>
    </row>
    <row r="151" spans="1:23" ht="9.75" customHeight="1">
      <c r="A151" s="1"/>
      <c r="B151" s="6"/>
      <c r="C151" s="1"/>
      <c r="D151" s="1"/>
      <c r="E151" s="1"/>
      <c r="F151" s="1"/>
      <c r="G151" s="1"/>
      <c r="H151" s="1"/>
      <c r="I151" s="1"/>
      <c r="J151" s="1"/>
      <c r="K151" s="1"/>
      <c r="L151" s="1"/>
      <c r="M151" s="1"/>
      <c r="N151" s="1"/>
      <c r="O151" s="1"/>
      <c r="P151" s="1"/>
      <c r="Q151" s="1"/>
      <c r="R151" s="1"/>
      <c r="S151" s="1"/>
      <c r="T151" s="1"/>
      <c r="U151" s="1"/>
      <c r="V151" s="1"/>
      <c r="W151" s="1"/>
    </row>
    <row r="152" spans="1:23" ht="9.75" customHeight="1">
      <c r="A152" s="1"/>
      <c r="B152" s="6"/>
      <c r="C152" s="1"/>
      <c r="D152" s="1"/>
      <c r="E152" s="1"/>
      <c r="F152" s="1"/>
      <c r="G152" s="1"/>
      <c r="H152" s="1"/>
      <c r="I152" s="1"/>
      <c r="J152" s="1"/>
      <c r="K152" s="1"/>
      <c r="L152" s="1"/>
      <c r="M152" s="1"/>
      <c r="N152" s="1"/>
      <c r="O152" s="1"/>
      <c r="P152" s="1"/>
      <c r="Q152" s="1"/>
      <c r="R152" s="1"/>
      <c r="S152" s="1"/>
      <c r="T152" s="1"/>
      <c r="U152" s="1"/>
      <c r="V152" s="1"/>
      <c r="W152" s="1"/>
    </row>
    <row r="153" spans="1:23" ht="9.75" customHeight="1">
      <c r="A153" s="1"/>
      <c r="B153" s="6"/>
      <c r="C153" s="1"/>
      <c r="D153" s="1"/>
      <c r="E153" s="1"/>
      <c r="F153" s="1"/>
      <c r="G153" s="1"/>
      <c r="H153" s="1"/>
      <c r="I153" s="1"/>
      <c r="J153" s="1"/>
      <c r="K153" s="1"/>
      <c r="L153" s="1"/>
      <c r="M153" s="1"/>
      <c r="N153" s="1"/>
      <c r="O153" s="1"/>
      <c r="P153" s="1"/>
      <c r="Q153" s="1"/>
      <c r="R153" s="1"/>
      <c r="S153" s="1"/>
      <c r="T153" s="1"/>
      <c r="U153" s="1"/>
      <c r="V153" s="1"/>
      <c r="W153" s="1"/>
    </row>
    <row r="154" spans="1:23" ht="9.75" customHeight="1">
      <c r="A154" s="1"/>
      <c r="B154" s="6"/>
      <c r="C154" s="1"/>
      <c r="D154" s="1"/>
      <c r="E154" s="1"/>
      <c r="F154" s="1"/>
      <c r="G154" s="1"/>
      <c r="H154" s="1"/>
      <c r="I154" s="1"/>
      <c r="J154" s="1"/>
      <c r="K154" s="1"/>
      <c r="L154" s="1"/>
      <c r="M154" s="1"/>
      <c r="N154" s="1"/>
      <c r="O154" s="1"/>
      <c r="P154" s="1"/>
      <c r="Q154" s="1"/>
      <c r="R154" s="1"/>
      <c r="S154" s="1"/>
      <c r="T154" s="1"/>
      <c r="U154" s="1"/>
      <c r="V154" s="1"/>
      <c r="W154" s="1"/>
    </row>
    <row r="155" spans="1:23" ht="9.75" customHeight="1">
      <c r="A155" s="1"/>
      <c r="B155" s="6"/>
      <c r="C155" s="1"/>
      <c r="D155" s="1"/>
      <c r="E155" s="1"/>
      <c r="F155" s="1"/>
      <c r="G155" s="1"/>
      <c r="H155" s="1"/>
      <c r="I155" s="1"/>
      <c r="J155" s="1"/>
      <c r="K155" s="1"/>
      <c r="L155" s="1"/>
      <c r="M155" s="1"/>
      <c r="N155" s="1"/>
      <c r="O155" s="1"/>
      <c r="P155" s="1"/>
      <c r="Q155" s="1"/>
      <c r="R155" s="1"/>
      <c r="S155" s="1"/>
      <c r="T155" s="1"/>
      <c r="U155" s="1"/>
      <c r="V155" s="1"/>
      <c r="W155" s="1"/>
    </row>
    <row r="156" spans="1:23" ht="9.75" customHeight="1">
      <c r="A156" s="1"/>
      <c r="B156" s="6"/>
      <c r="C156" s="1"/>
      <c r="D156" s="1"/>
      <c r="E156" s="1"/>
      <c r="F156" s="1"/>
      <c r="G156" s="1"/>
      <c r="H156" s="1"/>
      <c r="I156" s="1"/>
      <c r="J156" s="1"/>
      <c r="K156" s="1"/>
      <c r="L156" s="1"/>
      <c r="M156" s="1"/>
      <c r="N156" s="1"/>
      <c r="O156" s="1"/>
      <c r="P156" s="1"/>
      <c r="Q156" s="1"/>
      <c r="R156" s="1"/>
      <c r="S156" s="1"/>
      <c r="T156" s="1"/>
      <c r="U156" s="1"/>
      <c r="V156" s="1"/>
      <c r="W156" s="1"/>
    </row>
    <row r="157" spans="1:23" ht="9.75" customHeight="1">
      <c r="A157" s="1"/>
      <c r="B157" s="6"/>
      <c r="C157" s="1"/>
      <c r="D157" s="1"/>
      <c r="E157" s="1"/>
      <c r="F157" s="1"/>
      <c r="G157" s="1"/>
      <c r="H157" s="1"/>
      <c r="I157" s="1"/>
      <c r="J157" s="1"/>
      <c r="K157" s="1"/>
      <c r="L157" s="1"/>
      <c r="M157" s="1"/>
      <c r="N157" s="1"/>
      <c r="O157" s="1"/>
      <c r="P157" s="1"/>
      <c r="Q157" s="1"/>
      <c r="R157" s="1"/>
      <c r="S157" s="1"/>
      <c r="T157" s="1"/>
      <c r="U157" s="1"/>
      <c r="V157" s="1"/>
      <c r="W157" s="1"/>
    </row>
    <row r="158" spans="1:23" ht="9.75" customHeight="1">
      <c r="A158" s="1"/>
      <c r="B158" s="6"/>
      <c r="C158" s="1"/>
      <c r="D158" s="1"/>
      <c r="E158" s="1"/>
      <c r="F158" s="1"/>
      <c r="G158" s="1"/>
      <c r="H158" s="1"/>
      <c r="I158" s="1"/>
      <c r="J158" s="1"/>
      <c r="K158" s="1"/>
      <c r="L158" s="1"/>
      <c r="M158" s="1"/>
      <c r="N158" s="1"/>
      <c r="O158" s="1"/>
      <c r="P158" s="1"/>
      <c r="Q158" s="1"/>
      <c r="R158" s="1"/>
      <c r="S158" s="1"/>
      <c r="T158" s="1"/>
      <c r="U158" s="1"/>
      <c r="V158" s="1"/>
      <c r="W158" s="1"/>
    </row>
    <row r="159" spans="1:23" ht="9.75" customHeight="1">
      <c r="A159" s="1"/>
      <c r="B159" s="6"/>
      <c r="C159" s="1"/>
      <c r="D159" s="1"/>
      <c r="E159" s="1"/>
      <c r="F159" s="1"/>
      <c r="G159" s="1"/>
      <c r="H159" s="1"/>
      <c r="I159" s="1"/>
      <c r="J159" s="1"/>
      <c r="K159" s="1"/>
      <c r="L159" s="1"/>
      <c r="M159" s="1"/>
      <c r="N159" s="1"/>
      <c r="O159" s="1"/>
      <c r="P159" s="1"/>
      <c r="Q159" s="1"/>
      <c r="R159" s="1"/>
      <c r="S159" s="1"/>
      <c r="T159" s="1"/>
      <c r="U159" s="1"/>
      <c r="V159" s="1"/>
      <c r="W159" s="1"/>
    </row>
    <row r="160" spans="1:23" ht="9.75" customHeight="1">
      <c r="A160" s="1"/>
      <c r="B160" s="6"/>
      <c r="C160" s="1"/>
      <c r="D160" s="1"/>
      <c r="E160" s="1"/>
      <c r="F160" s="1"/>
      <c r="G160" s="1"/>
      <c r="H160" s="1"/>
      <c r="I160" s="1"/>
      <c r="J160" s="1"/>
      <c r="K160" s="1"/>
      <c r="L160" s="1"/>
      <c r="M160" s="1"/>
      <c r="N160" s="1"/>
      <c r="O160" s="1"/>
      <c r="P160" s="1"/>
      <c r="Q160" s="1"/>
      <c r="R160" s="1"/>
      <c r="S160" s="1"/>
      <c r="T160" s="1"/>
      <c r="U160" s="1"/>
      <c r="V160" s="1"/>
      <c r="W160" s="1"/>
    </row>
    <row r="161" spans="1:23" ht="9.75" customHeight="1">
      <c r="A161" s="1"/>
      <c r="B161" s="6"/>
      <c r="C161" s="1"/>
      <c r="D161" s="1"/>
      <c r="E161" s="1"/>
      <c r="F161" s="1"/>
      <c r="G161" s="1"/>
      <c r="H161" s="1"/>
      <c r="I161" s="1"/>
      <c r="J161" s="1"/>
      <c r="K161" s="1"/>
      <c r="L161" s="1"/>
      <c r="M161" s="1"/>
      <c r="N161" s="1"/>
      <c r="O161" s="1"/>
      <c r="P161" s="1"/>
      <c r="Q161" s="1"/>
      <c r="R161" s="1"/>
      <c r="S161" s="1"/>
      <c r="T161" s="1"/>
      <c r="U161" s="1"/>
      <c r="V161" s="1"/>
      <c r="W161" s="1"/>
    </row>
    <row r="162" spans="1:23" ht="9.75" customHeight="1">
      <c r="A162" s="1"/>
      <c r="B162" s="6"/>
      <c r="C162" s="1"/>
      <c r="D162" s="1"/>
      <c r="E162" s="1"/>
      <c r="F162" s="1"/>
      <c r="G162" s="1"/>
      <c r="H162" s="1"/>
      <c r="I162" s="1"/>
      <c r="J162" s="1"/>
      <c r="K162" s="1"/>
      <c r="L162" s="1"/>
      <c r="M162" s="1"/>
      <c r="N162" s="1"/>
      <c r="O162" s="1"/>
      <c r="P162" s="1"/>
      <c r="Q162" s="1"/>
      <c r="R162" s="1"/>
      <c r="S162" s="1"/>
      <c r="T162" s="1"/>
      <c r="U162" s="1"/>
      <c r="V162" s="1"/>
      <c r="W162" s="1"/>
    </row>
    <row r="163" spans="1:23" ht="9.75" customHeight="1">
      <c r="A163" s="1"/>
      <c r="B163" s="6"/>
      <c r="C163" s="1"/>
      <c r="D163" s="1"/>
      <c r="E163" s="1"/>
      <c r="F163" s="1"/>
      <c r="G163" s="1"/>
      <c r="H163" s="1"/>
      <c r="I163" s="1"/>
      <c r="J163" s="1"/>
      <c r="K163" s="1"/>
      <c r="L163" s="1"/>
      <c r="M163" s="1"/>
      <c r="N163" s="1"/>
      <c r="O163" s="1"/>
      <c r="P163" s="1"/>
      <c r="Q163" s="1"/>
      <c r="R163" s="1"/>
      <c r="S163" s="1"/>
      <c r="T163" s="1"/>
      <c r="U163" s="1"/>
      <c r="V163" s="1"/>
      <c r="W163" s="1"/>
    </row>
    <row r="164" spans="1:23" ht="9.75" customHeight="1">
      <c r="A164" s="1"/>
      <c r="B164" s="6"/>
      <c r="C164" s="1"/>
      <c r="D164" s="1"/>
      <c r="E164" s="1"/>
      <c r="F164" s="1"/>
      <c r="G164" s="1"/>
      <c r="H164" s="1"/>
      <c r="I164" s="1"/>
      <c r="J164" s="1"/>
      <c r="K164" s="1"/>
      <c r="L164" s="1"/>
      <c r="M164" s="1"/>
      <c r="N164" s="1"/>
      <c r="O164" s="1"/>
      <c r="P164" s="1"/>
      <c r="Q164" s="1"/>
      <c r="R164" s="1"/>
      <c r="S164" s="1"/>
      <c r="T164" s="1"/>
      <c r="U164" s="1"/>
      <c r="V164" s="1"/>
      <c r="W164" s="1"/>
    </row>
    <row r="165" spans="1:23" ht="9.75" customHeight="1">
      <c r="A165" s="1"/>
      <c r="B165" s="6"/>
      <c r="C165" s="1"/>
      <c r="D165" s="1"/>
      <c r="E165" s="1"/>
      <c r="F165" s="1"/>
      <c r="G165" s="1"/>
      <c r="H165" s="1"/>
      <c r="I165" s="1"/>
      <c r="J165" s="1"/>
      <c r="K165" s="1"/>
      <c r="L165" s="1"/>
      <c r="M165" s="1"/>
      <c r="N165" s="1"/>
      <c r="O165" s="1"/>
      <c r="P165" s="1"/>
      <c r="Q165" s="1"/>
      <c r="R165" s="1"/>
      <c r="S165" s="1"/>
      <c r="T165" s="1"/>
      <c r="U165" s="1"/>
      <c r="V165" s="1"/>
      <c r="W165" s="1"/>
    </row>
    <row r="166" spans="1:23" ht="9.75" customHeight="1">
      <c r="A166" s="1"/>
      <c r="B166" s="6"/>
      <c r="C166" s="1"/>
      <c r="D166" s="1"/>
      <c r="E166" s="1"/>
      <c r="F166" s="1"/>
      <c r="G166" s="1"/>
      <c r="H166" s="1"/>
      <c r="I166" s="1"/>
      <c r="J166" s="1"/>
      <c r="K166" s="1"/>
      <c r="L166" s="1"/>
      <c r="M166" s="1"/>
      <c r="N166" s="1"/>
      <c r="O166" s="1"/>
      <c r="P166" s="1"/>
      <c r="Q166" s="1"/>
      <c r="R166" s="1"/>
      <c r="S166" s="1"/>
      <c r="T166" s="1"/>
      <c r="U166" s="1"/>
      <c r="V166" s="1"/>
      <c r="W166" s="1"/>
    </row>
    <row r="167" spans="1:23" ht="9.75" customHeight="1">
      <c r="A167" s="1"/>
      <c r="B167" s="6"/>
      <c r="C167" s="1"/>
      <c r="D167" s="1"/>
      <c r="E167" s="1"/>
      <c r="F167" s="1"/>
      <c r="G167" s="1"/>
      <c r="H167" s="1"/>
      <c r="I167" s="1"/>
      <c r="J167" s="1"/>
      <c r="K167" s="1"/>
      <c r="L167" s="1"/>
      <c r="M167" s="1"/>
      <c r="N167" s="1"/>
      <c r="O167" s="1"/>
      <c r="P167" s="1"/>
      <c r="Q167" s="1"/>
      <c r="R167" s="1"/>
      <c r="S167" s="1"/>
      <c r="T167" s="1"/>
      <c r="U167" s="1"/>
      <c r="V167" s="1"/>
      <c r="W167" s="1"/>
    </row>
    <row r="168" spans="1:23" ht="9.75" customHeight="1">
      <c r="A168" s="1"/>
      <c r="B168" s="6"/>
      <c r="C168" s="1"/>
      <c r="D168" s="1"/>
      <c r="E168" s="1"/>
      <c r="F168" s="1"/>
      <c r="G168" s="1"/>
      <c r="H168" s="1"/>
      <c r="I168" s="1"/>
      <c r="J168" s="1"/>
      <c r="K168" s="1"/>
      <c r="L168" s="1"/>
      <c r="M168" s="1"/>
      <c r="N168" s="1"/>
      <c r="O168" s="1"/>
      <c r="P168" s="1"/>
      <c r="Q168" s="1"/>
      <c r="R168" s="1"/>
      <c r="S168" s="1"/>
      <c r="T168" s="1"/>
      <c r="U168" s="1"/>
      <c r="V168" s="1"/>
      <c r="W168" s="1"/>
    </row>
    <row r="169" spans="1:23" ht="9.75" customHeight="1">
      <c r="A169" s="1"/>
      <c r="B169" s="6"/>
      <c r="C169" s="1"/>
      <c r="D169" s="1"/>
      <c r="E169" s="1"/>
      <c r="F169" s="1"/>
      <c r="G169" s="1"/>
      <c r="H169" s="1"/>
      <c r="I169" s="1"/>
      <c r="J169" s="1"/>
      <c r="K169" s="1"/>
      <c r="L169" s="1"/>
      <c r="M169" s="1"/>
      <c r="N169" s="1"/>
      <c r="O169" s="1"/>
      <c r="P169" s="1"/>
      <c r="Q169" s="1"/>
      <c r="R169" s="1"/>
      <c r="S169" s="1"/>
      <c r="T169" s="1"/>
      <c r="U169" s="1"/>
      <c r="V169" s="1"/>
      <c r="W169" s="1"/>
    </row>
    <row r="170" spans="1:23" ht="9.75" customHeight="1">
      <c r="A170" s="1"/>
      <c r="B170" s="6"/>
      <c r="C170" s="1"/>
      <c r="D170" s="1"/>
      <c r="E170" s="1"/>
      <c r="F170" s="1"/>
      <c r="G170" s="1"/>
      <c r="H170" s="1"/>
      <c r="I170" s="1"/>
      <c r="J170" s="1"/>
      <c r="K170" s="1"/>
      <c r="L170" s="1"/>
      <c r="M170" s="1"/>
      <c r="N170" s="1"/>
      <c r="O170" s="1"/>
      <c r="P170" s="1"/>
      <c r="Q170" s="1"/>
      <c r="R170" s="1"/>
      <c r="S170" s="1"/>
      <c r="T170" s="1"/>
      <c r="U170" s="1"/>
      <c r="V170" s="1"/>
      <c r="W170" s="1"/>
    </row>
    <row r="171" spans="1:23" ht="9.75" customHeight="1">
      <c r="A171" s="1"/>
      <c r="B171" s="6"/>
      <c r="C171" s="1"/>
      <c r="D171" s="1"/>
      <c r="E171" s="1"/>
      <c r="F171" s="1"/>
      <c r="G171" s="1"/>
      <c r="H171" s="1"/>
      <c r="I171" s="1"/>
      <c r="J171" s="1"/>
      <c r="K171" s="1"/>
      <c r="L171" s="1"/>
      <c r="M171" s="1"/>
      <c r="N171" s="1"/>
      <c r="O171" s="1"/>
      <c r="P171" s="1"/>
      <c r="Q171" s="1"/>
      <c r="R171" s="1"/>
      <c r="S171" s="1"/>
      <c r="T171" s="1"/>
      <c r="U171" s="1"/>
      <c r="V171" s="1"/>
      <c r="W171" s="1"/>
    </row>
    <row r="172" spans="1:23" ht="9.75" customHeight="1">
      <c r="A172" s="1"/>
      <c r="B172" s="6"/>
      <c r="C172" s="1"/>
      <c r="D172" s="1"/>
      <c r="E172" s="1"/>
      <c r="F172" s="1"/>
      <c r="G172" s="1"/>
      <c r="H172" s="1"/>
      <c r="I172" s="1"/>
      <c r="J172" s="1"/>
      <c r="K172" s="1"/>
      <c r="L172" s="1"/>
      <c r="M172" s="1"/>
      <c r="N172" s="1"/>
      <c r="O172" s="1"/>
      <c r="P172" s="1"/>
      <c r="Q172" s="1"/>
      <c r="R172" s="1"/>
      <c r="S172" s="1"/>
      <c r="T172" s="1"/>
      <c r="U172" s="1"/>
      <c r="V172" s="1"/>
      <c r="W172" s="1"/>
    </row>
    <row r="173" spans="1:23" ht="9.75" customHeight="1">
      <c r="A173" s="1"/>
      <c r="B173" s="6"/>
      <c r="C173" s="1"/>
      <c r="D173" s="1"/>
      <c r="E173" s="1"/>
      <c r="F173" s="1"/>
      <c r="G173" s="1"/>
      <c r="H173" s="1"/>
      <c r="I173" s="1"/>
      <c r="J173" s="1"/>
      <c r="K173" s="1"/>
      <c r="L173" s="1"/>
      <c r="M173" s="1"/>
      <c r="N173" s="1"/>
      <c r="O173" s="1"/>
      <c r="P173" s="1"/>
      <c r="Q173" s="1"/>
      <c r="R173" s="1"/>
      <c r="S173" s="1"/>
      <c r="T173" s="1"/>
      <c r="U173" s="1"/>
      <c r="V173" s="1"/>
      <c r="W173" s="1"/>
    </row>
    <row r="174" spans="1:23" ht="9.75" customHeight="1">
      <c r="A174" s="1"/>
      <c r="B174" s="6"/>
      <c r="C174" s="1"/>
      <c r="D174" s="1"/>
      <c r="E174" s="1"/>
      <c r="F174" s="1"/>
      <c r="G174" s="1"/>
      <c r="H174" s="1"/>
      <c r="I174" s="1"/>
      <c r="J174" s="1"/>
      <c r="K174" s="1"/>
      <c r="L174" s="1"/>
      <c r="M174" s="1"/>
      <c r="N174" s="1"/>
      <c r="O174" s="1"/>
      <c r="P174" s="1"/>
      <c r="Q174" s="1"/>
      <c r="R174" s="1"/>
      <c r="S174" s="1"/>
      <c r="T174" s="1"/>
      <c r="U174" s="1"/>
      <c r="V174" s="1"/>
      <c r="W174" s="1"/>
    </row>
    <row r="175" spans="1:23" ht="9.75" customHeight="1">
      <c r="A175" s="1"/>
      <c r="B175" s="6"/>
      <c r="C175" s="1"/>
      <c r="D175" s="1"/>
      <c r="E175" s="1"/>
      <c r="F175" s="1"/>
      <c r="G175" s="1"/>
      <c r="H175" s="1"/>
      <c r="I175" s="1"/>
      <c r="J175" s="1"/>
      <c r="K175" s="1"/>
      <c r="L175" s="1"/>
      <c r="M175" s="1"/>
      <c r="N175" s="1"/>
      <c r="O175" s="1"/>
      <c r="P175" s="1"/>
      <c r="Q175" s="1"/>
      <c r="R175" s="1"/>
      <c r="S175" s="1"/>
      <c r="T175" s="1"/>
      <c r="U175" s="1"/>
      <c r="V175" s="1"/>
      <c r="W175" s="1"/>
    </row>
    <row r="176" spans="1:23" ht="9.75" customHeight="1">
      <c r="A176" s="1"/>
      <c r="B176" s="6"/>
      <c r="C176" s="1"/>
      <c r="D176" s="1"/>
      <c r="E176" s="1"/>
      <c r="F176" s="1"/>
      <c r="G176" s="1"/>
      <c r="H176" s="1"/>
      <c r="I176" s="1"/>
      <c r="J176" s="1"/>
      <c r="K176" s="1"/>
      <c r="L176" s="1"/>
      <c r="M176" s="1"/>
      <c r="N176" s="1"/>
      <c r="O176" s="1"/>
      <c r="P176" s="1"/>
      <c r="Q176" s="1"/>
      <c r="R176" s="1"/>
      <c r="S176" s="1"/>
      <c r="T176" s="1"/>
      <c r="U176" s="1"/>
      <c r="V176" s="1"/>
      <c r="W176" s="1"/>
    </row>
    <row r="177" spans="1:23" ht="9.75" customHeight="1">
      <c r="A177" s="1"/>
      <c r="B177" s="6"/>
      <c r="C177" s="1"/>
      <c r="D177" s="1"/>
      <c r="E177" s="1"/>
      <c r="F177" s="1"/>
      <c r="G177" s="1"/>
      <c r="H177" s="1"/>
      <c r="I177" s="1"/>
      <c r="J177" s="1"/>
      <c r="K177" s="1"/>
      <c r="L177" s="1"/>
      <c r="M177" s="1"/>
      <c r="N177" s="1"/>
      <c r="O177" s="1"/>
      <c r="P177" s="1"/>
      <c r="Q177" s="1"/>
      <c r="R177" s="1"/>
      <c r="S177" s="1"/>
      <c r="T177" s="1"/>
      <c r="U177" s="1"/>
      <c r="V177" s="1"/>
      <c r="W177" s="1"/>
    </row>
    <row r="178" spans="1:23" ht="9.75" customHeight="1">
      <c r="A178" s="1"/>
      <c r="B178" s="6"/>
      <c r="C178" s="1"/>
      <c r="D178" s="1"/>
      <c r="E178" s="1"/>
      <c r="F178" s="1"/>
      <c r="G178" s="1"/>
      <c r="H178" s="1"/>
      <c r="I178" s="1"/>
      <c r="J178" s="1"/>
      <c r="K178" s="1"/>
      <c r="L178" s="1"/>
      <c r="M178" s="1"/>
      <c r="N178" s="1"/>
      <c r="O178" s="1"/>
      <c r="P178" s="1"/>
      <c r="Q178" s="1"/>
      <c r="R178" s="1"/>
      <c r="S178" s="1"/>
      <c r="T178" s="1"/>
      <c r="U178" s="1"/>
      <c r="V178" s="1"/>
      <c r="W178" s="1"/>
    </row>
    <row r="179" spans="1:23" ht="9.75" customHeight="1">
      <c r="A179" s="1"/>
      <c r="B179" s="6"/>
      <c r="C179" s="1"/>
      <c r="D179" s="1"/>
      <c r="E179" s="1"/>
      <c r="F179" s="1"/>
      <c r="G179" s="1"/>
      <c r="H179" s="1"/>
      <c r="I179" s="1"/>
      <c r="J179" s="1"/>
      <c r="K179" s="1"/>
      <c r="L179" s="1"/>
      <c r="M179" s="1"/>
      <c r="N179" s="1"/>
      <c r="O179" s="1"/>
      <c r="P179" s="1"/>
      <c r="Q179" s="1"/>
      <c r="R179" s="1"/>
      <c r="S179" s="1"/>
      <c r="T179" s="1"/>
      <c r="U179" s="1"/>
      <c r="V179" s="1"/>
      <c r="W179" s="1"/>
    </row>
    <row r="180" spans="1:23" ht="9.75" customHeight="1">
      <c r="A180" s="1"/>
      <c r="B180" s="6"/>
      <c r="C180" s="1"/>
      <c r="D180" s="1"/>
      <c r="E180" s="1"/>
      <c r="F180" s="1"/>
      <c r="G180" s="1"/>
      <c r="H180" s="1"/>
      <c r="I180" s="1"/>
      <c r="J180" s="1"/>
      <c r="K180" s="1"/>
      <c r="L180" s="1"/>
      <c r="M180" s="1"/>
      <c r="N180" s="1"/>
      <c r="O180" s="1"/>
      <c r="P180" s="1"/>
      <c r="Q180" s="1"/>
      <c r="R180" s="1"/>
      <c r="S180" s="1"/>
      <c r="T180" s="1"/>
      <c r="U180" s="1"/>
      <c r="V180" s="1"/>
      <c r="W180" s="1"/>
    </row>
    <row r="181" spans="1:23" ht="9.75" customHeight="1">
      <c r="A181" s="1"/>
      <c r="B181" s="6"/>
      <c r="C181" s="1"/>
      <c r="D181" s="1"/>
      <c r="E181" s="1"/>
      <c r="F181" s="1"/>
      <c r="G181" s="1"/>
      <c r="H181" s="1"/>
      <c r="I181" s="1"/>
      <c r="J181" s="1"/>
      <c r="K181" s="1"/>
      <c r="L181" s="1"/>
      <c r="M181" s="1"/>
      <c r="N181" s="1"/>
      <c r="O181" s="1"/>
      <c r="P181" s="1"/>
      <c r="Q181" s="1"/>
      <c r="R181" s="1"/>
      <c r="S181" s="1"/>
      <c r="T181" s="1"/>
      <c r="U181" s="1"/>
      <c r="V181" s="1"/>
      <c r="W181" s="1"/>
    </row>
    <row r="182" spans="1:23" ht="9.75" customHeight="1">
      <c r="A182" s="1"/>
      <c r="B182" s="6"/>
      <c r="C182" s="1"/>
      <c r="D182" s="1"/>
      <c r="E182" s="1"/>
      <c r="F182" s="1"/>
      <c r="G182" s="1"/>
      <c r="H182" s="1"/>
      <c r="I182" s="1"/>
      <c r="J182" s="1"/>
      <c r="K182" s="1"/>
      <c r="L182" s="1"/>
      <c r="M182" s="1"/>
      <c r="N182" s="1"/>
      <c r="O182" s="1"/>
      <c r="P182" s="1"/>
      <c r="Q182" s="1"/>
      <c r="R182" s="1"/>
      <c r="S182" s="1"/>
      <c r="T182" s="1"/>
      <c r="U182" s="1"/>
      <c r="V182" s="1"/>
      <c r="W182" s="1"/>
    </row>
    <row r="183" spans="1:23" ht="9.75" customHeight="1">
      <c r="A183" s="1"/>
      <c r="B183" s="6"/>
      <c r="C183" s="1"/>
      <c r="D183" s="1"/>
      <c r="E183" s="1"/>
      <c r="F183" s="1"/>
      <c r="G183" s="1"/>
      <c r="H183" s="1"/>
      <c r="I183" s="1"/>
      <c r="J183" s="1"/>
      <c r="K183" s="1"/>
      <c r="L183" s="1"/>
      <c r="M183" s="1"/>
      <c r="N183" s="1"/>
      <c r="O183" s="1"/>
      <c r="P183" s="1"/>
      <c r="Q183" s="1"/>
      <c r="R183" s="1"/>
      <c r="S183" s="1"/>
      <c r="T183" s="1"/>
      <c r="U183" s="1"/>
      <c r="V183" s="1"/>
      <c r="W183" s="1"/>
    </row>
    <row r="184" spans="1:23" ht="9.75" customHeight="1">
      <c r="A184" s="1"/>
      <c r="B184" s="6"/>
      <c r="C184" s="1"/>
      <c r="D184" s="1"/>
      <c r="E184" s="1"/>
      <c r="F184" s="1"/>
      <c r="G184" s="1"/>
      <c r="H184" s="1"/>
      <c r="I184" s="1"/>
      <c r="J184" s="1"/>
      <c r="K184" s="1"/>
      <c r="L184" s="1"/>
      <c r="M184" s="1"/>
      <c r="N184" s="1"/>
      <c r="O184" s="1"/>
      <c r="P184" s="1"/>
      <c r="Q184" s="1"/>
      <c r="R184" s="1"/>
      <c r="S184" s="1"/>
      <c r="T184" s="1"/>
      <c r="U184" s="1"/>
      <c r="V184" s="1"/>
      <c r="W184" s="1"/>
    </row>
    <row r="185" spans="1:23" ht="9.75" customHeight="1">
      <c r="A185" s="1"/>
      <c r="B185" s="6"/>
      <c r="C185" s="1"/>
      <c r="D185" s="1"/>
      <c r="E185" s="1"/>
      <c r="F185" s="1"/>
      <c r="G185" s="1"/>
      <c r="H185" s="1"/>
      <c r="I185" s="1"/>
      <c r="J185" s="1"/>
      <c r="K185" s="1"/>
      <c r="L185" s="1"/>
      <c r="M185" s="1"/>
      <c r="N185" s="1"/>
      <c r="O185" s="1"/>
      <c r="P185" s="1"/>
      <c r="Q185" s="1"/>
      <c r="R185" s="1"/>
      <c r="S185" s="1"/>
      <c r="T185" s="1"/>
      <c r="U185" s="1"/>
      <c r="V185" s="1"/>
      <c r="W185" s="1"/>
    </row>
    <row r="186" spans="1:23" ht="9.75" customHeight="1">
      <c r="A186" s="1"/>
      <c r="B186" s="6"/>
      <c r="C186" s="1"/>
      <c r="D186" s="1"/>
      <c r="E186" s="1"/>
      <c r="F186" s="1"/>
      <c r="G186" s="1"/>
      <c r="H186" s="1"/>
      <c r="I186" s="1"/>
      <c r="J186" s="1"/>
      <c r="K186" s="1"/>
      <c r="L186" s="1"/>
      <c r="M186" s="1"/>
      <c r="N186" s="1"/>
      <c r="O186" s="1"/>
      <c r="P186" s="1"/>
      <c r="Q186" s="1"/>
      <c r="R186" s="1"/>
      <c r="S186" s="1"/>
      <c r="T186" s="1"/>
      <c r="U186" s="1"/>
      <c r="V186" s="1"/>
      <c r="W186" s="1"/>
    </row>
    <row r="187" spans="1:23" ht="9.75" customHeight="1">
      <c r="A187" s="1"/>
      <c r="B187" s="6"/>
      <c r="C187" s="1"/>
      <c r="D187" s="1"/>
      <c r="E187" s="1"/>
      <c r="F187" s="1"/>
      <c r="G187" s="1"/>
      <c r="H187" s="1"/>
      <c r="I187" s="1"/>
      <c r="J187" s="1"/>
      <c r="K187" s="1"/>
      <c r="L187" s="1"/>
      <c r="M187" s="1"/>
      <c r="N187" s="1"/>
      <c r="O187" s="1"/>
      <c r="P187" s="1"/>
      <c r="Q187" s="1"/>
      <c r="R187" s="1"/>
      <c r="S187" s="1"/>
      <c r="T187" s="1"/>
      <c r="U187" s="1"/>
      <c r="V187" s="1"/>
      <c r="W187" s="1"/>
    </row>
    <row r="188" spans="1:23" ht="9.75" customHeight="1">
      <c r="A188" s="1"/>
      <c r="B188" s="6"/>
      <c r="C188" s="1"/>
      <c r="D188" s="1"/>
      <c r="E188" s="1"/>
      <c r="F188" s="1"/>
      <c r="G188" s="1"/>
      <c r="H188" s="1"/>
      <c r="I188" s="1"/>
      <c r="J188" s="1"/>
      <c r="K188" s="1"/>
      <c r="L188" s="1"/>
      <c r="M188" s="1"/>
      <c r="N188" s="1"/>
      <c r="O188" s="1"/>
      <c r="P188" s="1"/>
      <c r="Q188" s="1"/>
      <c r="R188" s="1"/>
      <c r="S188" s="1"/>
      <c r="T188" s="1"/>
      <c r="U188" s="1"/>
      <c r="V188" s="1"/>
      <c r="W188" s="1"/>
    </row>
    <row r="189" spans="1:23" ht="9.75" customHeight="1">
      <c r="A189" s="1"/>
      <c r="B189" s="6"/>
      <c r="C189" s="1"/>
      <c r="D189" s="1"/>
      <c r="E189" s="1"/>
      <c r="F189" s="1"/>
      <c r="G189" s="1"/>
      <c r="H189" s="1"/>
      <c r="I189" s="1"/>
      <c r="J189" s="1"/>
      <c r="K189" s="1"/>
      <c r="L189" s="1"/>
      <c r="M189" s="1"/>
      <c r="N189" s="1"/>
      <c r="O189" s="1"/>
      <c r="P189" s="1"/>
      <c r="Q189" s="1"/>
      <c r="R189" s="1"/>
      <c r="S189" s="1"/>
      <c r="T189" s="1"/>
      <c r="U189" s="1"/>
      <c r="V189" s="1"/>
      <c r="W189" s="1"/>
    </row>
    <row r="190" spans="1:23" ht="9.75" customHeight="1">
      <c r="A190" s="1"/>
      <c r="B190" s="6"/>
      <c r="C190" s="1"/>
      <c r="D190" s="1"/>
      <c r="E190" s="1"/>
      <c r="F190" s="1"/>
      <c r="G190" s="1"/>
      <c r="H190" s="1"/>
      <c r="I190" s="1"/>
      <c r="J190" s="1"/>
      <c r="K190" s="1"/>
      <c r="L190" s="1"/>
      <c r="M190" s="1"/>
      <c r="N190" s="1"/>
      <c r="O190" s="1"/>
      <c r="P190" s="1"/>
      <c r="Q190" s="1"/>
      <c r="R190" s="1"/>
      <c r="S190" s="1"/>
      <c r="T190" s="1"/>
      <c r="U190" s="1"/>
      <c r="V190" s="1"/>
      <c r="W190" s="1"/>
    </row>
    <row r="191" spans="1:23" ht="9.75" customHeight="1">
      <c r="A191" s="1"/>
      <c r="B191" s="6"/>
      <c r="C191" s="1"/>
      <c r="D191" s="1"/>
      <c r="E191" s="1"/>
      <c r="F191" s="1"/>
      <c r="G191" s="1"/>
      <c r="H191" s="1"/>
      <c r="I191" s="1"/>
      <c r="J191" s="1"/>
      <c r="K191" s="1"/>
      <c r="L191" s="1"/>
      <c r="M191" s="1"/>
      <c r="N191" s="1"/>
      <c r="O191" s="1"/>
      <c r="P191" s="1"/>
      <c r="Q191" s="1"/>
      <c r="R191" s="1"/>
      <c r="S191" s="1"/>
      <c r="T191" s="1"/>
      <c r="U191" s="1"/>
      <c r="V191" s="1"/>
      <c r="W191" s="1"/>
    </row>
    <row r="192" spans="1:23" ht="9.75" customHeight="1">
      <c r="A192" s="1"/>
      <c r="B192" s="6"/>
      <c r="C192" s="1"/>
      <c r="D192" s="1"/>
      <c r="E192" s="1"/>
      <c r="F192" s="1"/>
      <c r="G192" s="1"/>
      <c r="H192" s="1"/>
      <c r="I192" s="1"/>
      <c r="J192" s="1"/>
      <c r="K192" s="1"/>
      <c r="L192" s="1"/>
      <c r="M192" s="1"/>
      <c r="N192" s="1"/>
      <c r="O192" s="1"/>
      <c r="P192" s="1"/>
      <c r="Q192" s="1"/>
      <c r="R192" s="1"/>
      <c r="S192" s="1"/>
      <c r="T192" s="1"/>
      <c r="U192" s="1"/>
      <c r="V192" s="1"/>
      <c r="W192" s="1"/>
    </row>
    <row r="193" spans="1:23" ht="9.75" customHeight="1">
      <c r="A193" s="1"/>
      <c r="B193" s="6"/>
      <c r="C193" s="1"/>
      <c r="D193" s="1"/>
      <c r="E193" s="1"/>
      <c r="F193" s="1"/>
      <c r="G193" s="1"/>
      <c r="H193" s="1"/>
      <c r="I193" s="1"/>
      <c r="J193" s="1"/>
      <c r="K193" s="1"/>
      <c r="L193" s="1"/>
      <c r="M193" s="1"/>
      <c r="N193" s="1"/>
      <c r="O193" s="1"/>
      <c r="P193" s="1"/>
      <c r="Q193" s="1"/>
      <c r="R193" s="1"/>
      <c r="S193" s="1"/>
      <c r="T193" s="1"/>
      <c r="U193" s="1"/>
      <c r="V193" s="1"/>
      <c r="W193" s="1"/>
    </row>
    <row r="194" spans="1:23" ht="9.75" customHeight="1">
      <c r="A194" s="1"/>
      <c r="B194" s="6"/>
      <c r="C194" s="1"/>
      <c r="D194" s="1"/>
      <c r="E194" s="1"/>
      <c r="F194" s="1"/>
      <c r="G194" s="1"/>
      <c r="H194" s="1"/>
      <c r="I194" s="1"/>
      <c r="J194" s="1"/>
      <c r="K194" s="1"/>
      <c r="L194" s="1"/>
      <c r="M194" s="1"/>
      <c r="N194" s="1"/>
      <c r="O194" s="1"/>
      <c r="P194" s="1"/>
      <c r="Q194" s="1"/>
      <c r="R194" s="1"/>
      <c r="S194" s="1"/>
      <c r="T194" s="1"/>
      <c r="U194" s="1"/>
      <c r="V194" s="1"/>
      <c r="W194" s="1"/>
    </row>
    <row r="195" spans="1:23" ht="9.75" customHeight="1">
      <c r="A195" s="1"/>
      <c r="B195" s="6"/>
      <c r="C195" s="1"/>
      <c r="D195" s="1"/>
      <c r="E195" s="1"/>
      <c r="F195" s="1"/>
      <c r="G195" s="1"/>
      <c r="H195" s="1"/>
      <c r="I195" s="1"/>
      <c r="J195" s="1"/>
      <c r="K195" s="1"/>
      <c r="L195" s="1"/>
      <c r="M195" s="1"/>
      <c r="N195" s="1"/>
      <c r="O195" s="1"/>
      <c r="P195" s="1"/>
      <c r="Q195" s="1"/>
      <c r="R195" s="1"/>
      <c r="S195" s="1"/>
      <c r="T195" s="1"/>
      <c r="U195" s="1"/>
      <c r="V195" s="1"/>
      <c r="W195" s="1"/>
    </row>
    <row r="196" spans="1:23" ht="9.75" customHeight="1">
      <c r="A196" s="1"/>
      <c r="B196" s="6"/>
      <c r="C196" s="1"/>
      <c r="D196" s="1"/>
      <c r="E196" s="1"/>
      <c r="F196" s="1"/>
      <c r="G196" s="1"/>
      <c r="H196" s="1"/>
      <c r="I196" s="1"/>
      <c r="J196" s="1"/>
      <c r="K196" s="1"/>
      <c r="L196" s="1"/>
      <c r="M196" s="1"/>
      <c r="N196" s="1"/>
      <c r="O196" s="1"/>
      <c r="P196" s="1"/>
      <c r="Q196" s="1"/>
      <c r="R196" s="1"/>
      <c r="S196" s="1"/>
      <c r="T196" s="1"/>
      <c r="U196" s="1"/>
      <c r="V196" s="1"/>
      <c r="W196" s="1"/>
    </row>
    <row r="197" spans="1:23" ht="9.75" customHeight="1">
      <c r="A197" s="1"/>
      <c r="B197" s="6"/>
      <c r="C197" s="1"/>
      <c r="D197" s="1"/>
      <c r="E197" s="1"/>
      <c r="F197" s="1"/>
      <c r="G197" s="1"/>
      <c r="H197" s="1"/>
      <c r="I197" s="1"/>
      <c r="J197" s="1"/>
      <c r="K197" s="1"/>
      <c r="L197" s="1"/>
      <c r="M197" s="1"/>
      <c r="N197" s="1"/>
      <c r="O197" s="1"/>
      <c r="P197" s="1"/>
      <c r="Q197" s="1"/>
      <c r="R197" s="1"/>
      <c r="S197" s="1"/>
      <c r="T197" s="1"/>
      <c r="U197" s="1"/>
      <c r="V197" s="1"/>
      <c r="W197" s="1"/>
    </row>
    <row r="198" spans="1:23" ht="9.75" customHeight="1">
      <c r="A198" s="1"/>
      <c r="B198" s="6"/>
      <c r="C198" s="1"/>
      <c r="D198" s="1"/>
      <c r="E198" s="1"/>
      <c r="F198" s="1"/>
      <c r="G198" s="1"/>
      <c r="H198" s="1"/>
      <c r="I198" s="1"/>
      <c r="J198" s="1"/>
      <c r="K198" s="1"/>
      <c r="L198" s="1"/>
      <c r="M198" s="1"/>
      <c r="N198" s="1"/>
      <c r="O198" s="1"/>
      <c r="P198" s="1"/>
      <c r="Q198" s="1"/>
      <c r="R198" s="1"/>
      <c r="S198" s="1"/>
      <c r="T198" s="1"/>
      <c r="U198" s="1"/>
      <c r="V198" s="1"/>
      <c r="W198" s="1"/>
    </row>
    <row r="199" spans="1:23" ht="9.75" customHeight="1">
      <c r="A199" s="1"/>
      <c r="B199" s="6"/>
      <c r="C199" s="1"/>
      <c r="D199" s="1"/>
      <c r="E199" s="1"/>
      <c r="F199" s="1"/>
      <c r="G199" s="1"/>
      <c r="H199" s="1"/>
      <c r="I199" s="1"/>
      <c r="J199" s="1"/>
      <c r="K199" s="1"/>
      <c r="L199" s="1"/>
      <c r="M199" s="1"/>
      <c r="N199" s="1"/>
      <c r="O199" s="1"/>
      <c r="P199" s="1"/>
      <c r="Q199" s="1"/>
      <c r="R199" s="1"/>
      <c r="S199" s="1"/>
      <c r="T199" s="1"/>
      <c r="U199" s="1"/>
      <c r="V199" s="1"/>
      <c r="W199" s="1"/>
    </row>
    <row r="200" spans="1:23" ht="9.75" customHeight="1">
      <c r="A200" s="1"/>
      <c r="B200" s="6"/>
      <c r="C200" s="1"/>
      <c r="D200" s="1"/>
      <c r="E200" s="1"/>
      <c r="F200" s="1"/>
      <c r="G200" s="1"/>
      <c r="H200" s="1"/>
      <c r="I200" s="1"/>
      <c r="J200" s="1"/>
      <c r="K200" s="1"/>
      <c r="L200" s="1"/>
      <c r="M200" s="1"/>
      <c r="N200" s="1"/>
      <c r="O200" s="1"/>
      <c r="P200" s="1"/>
      <c r="Q200" s="1"/>
      <c r="R200" s="1"/>
      <c r="S200" s="1"/>
      <c r="T200" s="1"/>
      <c r="U200" s="1"/>
      <c r="V200" s="1"/>
      <c r="W200" s="1"/>
    </row>
    <row r="201" spans="1:23" ht="9.75" customHeight="1">
      <c r="A201" s="1"/>
      <c r="B201" s="6"/>
      <c r="C201" s="1"/>
      <c r="D201" s="1"/>
      <c r="E201" s="1"/>
      <c r="F201" s="1"/>
      <c r="G201" s="1"/>
      <c r="H201" s="1"/>
      <c r="I201" s="1"/>
      <c r="J201" s="1"/>
      <c r="K201" s="1"/>
      <c r="L201" s="1"/>
      <c r="M201" s="1"/>
      <c r="N201" s="1"/>
      <c r="O201" s="1"/>
      <c r="P201" s="1"/>
      <c r="Q201" s="1"/>
      <c r="R201" s="1"/>
      <c r="S201" s="1"/>
      <c r="T201" s="1"/>
      <c r="U201" s="1"/>
      <c r="V201" s="1"/>
      <c r="W201" s="1"/>
    </row>
    <row r="202" spans="1:23" ht="9.75" customHeight="1">
      <c r="A202" s="1"/>
      <c r="B202" s="6"/>
      <c r="C202" s="1"/>
      <c r="D202" s="1"/>
      <c r="E202" s="1"/>
      <c r="F202" s="1"/>
      <c r="G202" s="1"/>
      <c r="H202" s="1"/>
      <c r="I202" s="1"/>
      <c r="J202" s="1"/>
      <c r="K202" s="1"/>
      <c r="L202" s="1"/>
      <c r="M202" s="1"/>
      <c r="N202" s="1"/>
      <c r="O202" s="1"/>
      <c r="P202" s="1"/>
      <c r="Q202" s="1"/>
      <c r="R202" s="1"/>
      <c r="S202" s="1"/>
      <c r="T202" s="1"/>
      <c r="U202" s="1"/>
      <c r="V202" s="1"/>
      <c r="W202" s="1"/>
    </row>
    <row r="203" spans="1:23" ht="9.75" customHeight="1">
      <c r="A203" s="1"/>
      <c r="B203" s="6"/>
      <c r="C203" s="1"/>
      <c r="D203" s="1"/>
      <c r="E203" s="1"/>
      <c r="F203" s="1"/>
      <c r="G203" s="1"/>
      <c r="H203" s="1"/>
      <c r="I203" s="1"/>
      <c r="J203" s="1"/>
      <c r="K203" s="1"/>
      <c r="L203" s="1"/>
      <c r="M203" s="1"/>
      <c r="N203" s="1"/>
      <c r="O203" s="1"/>
      <c r="P203" s="1"/>
      <c r="Q203" s="1"/>
      <c r="R203" s="1"/>
      <c r="S203" s="1"/>
      <c r="T203" s="1"/>
      <c r="U203" s="1"/>
      <c r="V203" s="1"/>
      <c r="W203" s="1"/>
    </row>
    <row r="204" spans="1:23" ht="9.75" customHeight="1">
      <c r="A204" s="1"/>
      <c r="B204" s="1"/>
      <c r="C204" s="1"/>
      <c r="D204" s="1"/>
      <c r="E204" s="1"/>
      <c r="F204" s="1"/>
      <c r="G204" s="1"/>
      <c r="H204" s="1"/>
      <c r="I204" s="1"/>
      <c r="J204" s="1"/>
      <c r="K204" s="1"/>
      <c r="L204" s="1"/>
      <c r="M204" s="1"/>
      <c r="N204" s="1"/>
      <c r="O204" s="1"/>
      <c r="P204" s="1"/>
      <c r="Q204" s="1"/>
      <c r="R204" s="1"/>
      <c r="S204" s="1"/>
      <c r="T204" s="1"/>
      <c r="U204" s="1"/>
      <c r="V204" s="1"/>
      <c r="W204" s="1"/>
    </row>
    <row r="205" spans="1:23" ht="9.75" customHeight="1">
      <c r="A205" s="1"/>
      <c r="B205" s="1"/>
      <c r="C205" s="1"/>
      <c r="D205" s="1"/>
      <c r="E205" s="1"/>
      <c r="F205" s="1"/>
      <c r="G205" s="1"/>
      <c r="H205" s="1"/>
      <c r="I205" s="1"/>
      <c r="J205" s="1"/>
      <c r="K205" s="1"/>
      <c r="L205" s="1"/>
      <c r="M205" s="1"/>
      <c r="N205" s="1"/>
      <c r="O205" s="1"/>
      <c r="P205" s="1"/>
      <c r="Q205" s="1"/>
      <c r="R205" s="1"/>
      <c r="S205" s="1"/>
      <c r="T205" s="1"/>
      <c r="U205" s="1"/>
      <c r="V205" s="1"/>
      <c r="W205" s="1"/>
    </row>
    <row r="206" spans="1:23" ht="9.75" customHeight="1">
      <c r="A206" s="1"/>
      <c r="B206" s="1"/>
      <c r="C206" s="1"/>
      <c r="D206" s="1"/>
      <c r="E206" s="1"/>
      <c r="F206" s="1"/>
      <c r="G206" s="1"/>
      <c r="H206" s="1"/>
      <c r="I206" s="1"/>
      <c r="J206" s="1"/>
      <c r="K206" s="1"/>
      <c r="L206" s="1"/>
      <c r="M206" s="1"/>
      <c r="N206" s="1"/>
      <c r="O206" s="1"/>
      <c r="P206" s="1"/>
      <c r="Q206" s="1"/>
      <c r="R206" s="1"/>
      <c r="S206" s="1"/>
      <c r="T206" s="1"/>
      <c r="U206" s="1"/>
      <c r="V206" s="1"/>
      <c r="W206" s="1"/>
    </row>
    <row r="207" spans="1:23" ht="9.75" customHeight="1">
      <c r="A207" s="1"/>
      <c r="B207" s="1"/>
      <c r="C207" s="1"/>
      <c r="D207" s="1"/>
      <c r="E207" s="1"/>
      <c r="F207" s="1"/>
      <c r="G207" s="1"/>
      <c r="H207" s="1"/>
      <c r="I207" s="1"/>
      <c r="J207" s="1"/>
      <c r="K207" s="1"/>
      <c r="L207" s="1"/>
      <c r="M207" s="1"/>
      <c r="N207" s="1"/>
      <c r="O207" s="1"/>
      <c r="P207" s="1"/>
      <c r="Q207" s="1"/>
      <c r="R207" s="1"/>
      <c r="S207" s="1"/>
      <c r="T207" s="1"/>
      <c r="U207" s="1"/>
      <c r="V207" s="1"/>
      <c r="W207" s="1"/>
    </row>
    <row r="208" spans="1:23" ht="9.75" customHeight="1">
      <c r="A208" s="1"/>
      <c r="B208" s="1"/>
      <c r="C208" s="1"/>
      <c r="D208" s="1"/>
      <c r="E208" s="1"/>
      <c r="F208" s="1"/>
      <c r="G208" s="1"/>
      <c r="H208" s="1"/>
      <c r="I208" s="1"/>
      <c r="J208" s="1"/>
      <c r="K208" s="1"/>
      <c r="L208" s="1"/>
      <c r="M208" s="1"/>
      <c r="N208" s="1"/>
      <c r="O208" s="1"/>
      <c r="P208" s="1"/>
      <c r="Q208" s="1"/>
      <c r="R208" s="1"/>
      <c r="S208" s="1"/>
      <c r="T208" s="1"/>
      <c r="U208" s="1"/>
      <c r="V208" s="1"/>
      <c r="W208" s="1"/>
    </row>
    <row r="209" spans="1:23" ht="9.75" customHeight="1">
      <c r="A209" s="1"/>
      <c r="B209" s="1"/>
      <c r="C209" s="1"/>
      <c r="D209" s="1"/>
      <c r="E209" s="1"/>
      <c r="F209" s="1"/>
      <c r="G209" s="1"/>
      <c r="H209" s="1"/>
      <c r="I209" s="1"/>
      <c r="J209" s="1"/>
      <c r="K209" s="1"/>
      <c r="L209" s="1"/>
      <c r="M209" s="1"/>
      <c r="N209" s="1"/>
      <c r="O209" s="1"/>
      <c r="P209" s="1"/>
      <c r="Q209" s="1"/>
      <c r="R209" s="1"/>
      <c r="S209" s="1"/>
      <c r="T209" s="1"/>
      <c r="U209" s="1"/>
      <c r="V209" s="1"/>
      <c r="W209" s="1"/>
    </row>
    <row r="210" spans="1:23" ht="9.75" customHeight="1">
      <c r="A210" s="1"/>
      <c r="B210" s="1"/>
      <c r="C210" s="1"/>
      <c r="D210" s="1"/>
      <c r="E210" s="1"/>
      <c r="F210" s="1"/>
      <c r="G210" s="1"/>
      <c r="H210" s="1"/>
      <c r="I210" s="1"/>
      <c r="J210" s="1"/>
      <c r="K210" s="1"/>
      <c r="L210" s="1"/>
      <c r="M210" s="1"/>
      <c r="N210" s="1"/>
      <c r="O210" s="1"/>
      <c r="P210" s="1"/>
      <c r="Q210" s="1"/>
      <c r="R210" s="1"/>
      <c r="S210" s="1"/>
      <c r="T210" s="1"/>
      <c r="U210" s="1"/>
      <c r="V210" s="1"/>
      <c r="W210" s="1"/>
    </row>
    <row r="211" spans="1:23" ht="9.75" customHeight="1">
      <c r="A211" s="1"/>
      <c r="B211" s="1"/>
      <c r="C211" s="1"/>
      <c r="D211" s="1"/>
      <c r="E211" s="1"/>
      <c r="F211" s="1"/>
      <c r="G211" s="1"/>
      <c r="H211" s="1"/>
      <c r="I211" s="1"/>
      <c r="J211" s="1"/>
      <c r="K211" s="1"/>
      <c r="L211" s="1"/>
      <c r="M211" s="1"/>
      <c r="N211" s="1"/>
      <c r="O211" s="1"/>
      <c r="P211" s="1"/>
      <c r="Q211" s="1"/>
      <c r="R211" s="1"/>
      <c r="S211" s="1"/>
      <c r="T211" s="1"/>
      <c r="U211" s="1"/>
      <c r="V211" s="1"/>
      <c r="W211" s="1"/>
    </row>
    <row r="212" spans="1:23" ht="9.75" customHeight="1">
      <c r="A212" s="1"/>
      <c r="B212" s="1"/>
      <c r="C212" s="1"/>
      <c r="D212" s="1"/>
      <c r="E212" s="1"/>
      <c r="F212" s="1"/>
      <c r="G212" s="1"/>
      <c r="H212" s="1"/>
      <c r="I212" s="1"/>
      <c r="J212" s="1"/>
      <c r="K212" s="1"/>
      <c r="L212" s="1"/>
      <c r="M212" s="1"/>
      <c r="N212" s="1"/>
      <c r="O212" s="1"/>
      <c r="P212" s="1"/>
      <c r="Q212" s="1"/>
      <c r="R212" s="1"/>
      <c r="S212" s="1"/>
      <c r="T212" s="1"/>
      <c r="U212" s="1"/>
      <c r="V212" s="1"/>
      <c r="W212" s="1"/>
    </row>
    <row r="213" spans="1:23" ht="9.75" customHeight="1">
      <c r="A213" s="1"/>
      <c r="B213" s="1"/>
      <c r="C213" s="1"/>
      <c r="D213" s="1"/>
      <c r="E213" s="1"/>
      <c r="F213" s="1"/>
      <c r="G213" s="1"/>
      <c r="H213" s="1"/>
      <c r="I213" s="1"/>
      <c r="J213" s="1"/>
      <c r="K213" s="1"/>
      <c r="L213" s="1"/>
      <c r="M213" s="1"/>
      <c r="N213" s="1"/>
      <c r="O213" s="1"/>
      <c r="P213" s="1"/>
      <c r="Q213" s="1"/>
      <c r="R213" s="1"/>
      <c r="S213" s="1"/>
      <c r="T213" s="1"/>
      <c r="U213" s="1"/>
      <c r="V213" s="1"/>
      <c r="W213" s="1"/>
    </row>
    <row r="214" spans="1:23" ht="9.75" customHeight="1">
      <c r="A214" s="1"/>
      <c r="B214" s="1"/>
      <c r="C214" s="1"/>
      <c r="D214" s="1"/>
      <c r="E214" s="1"/>
      <c r="F214" s="1"/>
      <c r="G214" s="1"/>
      <c r="H214" s="1"/>
      <c r="I214" s="1"/>
      <c r="J214" s="1"/>
      <c r="K214" s="1"/>
      <c r="L214" s="1"/>
      <c r="M214" s="1"/>
      <c r="N214" s="1"/>
      <c r="O214" s="1"/>
      <c r="P214" s="1"/>
      <c r="Q214" s="1"/>
      <c r="R214" s="1"/>
      <c r="S214" s="1"/>
      <c r="T214" s="1"/>
      <c r="U214" s="1"/>
      <c r="V214" s="1"/>
      <c r="W214" s="1"/>
    </row>
    <row r="215" spans="1:23" ht="9.75" customHeight="1">
      <c r="A215" s="1"/>
      <c r="B215" s="1"/>
      <c r="C215" s="1"/>
      <c r="D215" s="1"/>
      <c r="E215" s="1"/>
      <c r="F215" s="1"/>
      <c r="G215" s="1"/>
      <c r="H215" s="1"/>
      <c r="I215" s="1"/>
      <c r="J215" s="1"/>
      <c r="K215" s="1"/>
      <c r="L215" s="1"/>
      <c r="M215" s="1"/>
      <c r="N215" s="1"/>
      <c r="O215" s="1"/>
      <c r="P215" s="1"/>
      <c r="Q215" s="1"/>
      <c r="R215" s="1"/>
      <c r="S215" s="1"/>
      <c r="T215" s="1"/>
      <c r="U215" s="1"/>
      <c r="V215" s="1"/>
      <c r="W215" s="1"/>
    </row>
    <row r="216" spans="1:23" ht="9.75" customHeight="1">
      <c r="A216" s="1"/>
      <c r="B216" s="1"/>
      <c r="C216" s="1"/>
      <c r="D216" s="1"/>
      <c r="E216" s="1"/>
      <c r="F216" s="1"/>
      <c r="G216" s="1"/>
      <c r="H216" s="1"/>
      <c r="I216" s="1"/>
      <c r="J216" s="1"/>
      <c r="K216" s="1"/>
      <c r="L216" s="1"/>
      <c r="M216" s="1"/>
      <c r="N216" s="1"/>
      <c r="O216" s="1"/>
      <c r="P216" s="1"/>
      <c r="Q216" s="1"/>
      <c r="R216" s="1"/>
      <c r="S216" s="1"/>
      <c r="T216" s="1"/>
      <c r="U216" s="1"/>
      <c r="V216" s="1"/>
      <c r="W216" s="1"/>
    </row>
    <row r="217" spans="1:23" ht="9.75" customHeight="1">
      <c r="A217" s="1"/>
      <c r="B217" s="1"/>
      <c r="C217" s="1"/>
      <c r="D217" s="1"/>
      <c r="E217" s="1"/>
      <c r="F217" s="1"/>
      <c r="G217" s="1"/>
      <c r="H217" s="1"/>
      <c r="I217" s="1"/>
      <c r="J217" s="1"/>
      <c r="K217" s="1"/>
      <c r="L217" s="1"/>
      <c r="M217" s="1"/>
      <c r="N217" s="1"/>
      <c r="O217" s="1"/>
      <c r="P217" s="1"/>
      <c r="Q217" s="1"/>
      <c r="R217" s="1"/>
      <c r="S217" s="1"/>
      <c r="T217" s="1"/>
      <c r="U217" s="1"/>
      <c r="V217" s="1"/>
      <c r="W217" s="1"/>
    </row>
    <row r="218" spans="1:23" ht="9.75" customHeight="1">
      <c r="A218" s="1"/>
      <c r="B218" s="1"/>
      <c r="C218" s="1"/>
      <c r="D218" s="1"/>
      <c r="E218" s="1"/>
      <c r="F218" s="1"/>
      <c r="G218" s="1"/>
      <c r="H218" s="1"/>
      <c r="I218" s="1"/>
      <c r="J218" s="1"/>
      <c r="K218" s="1"/>
      <c r="L218" s="1"/>
      <c r="M218" s="1"/>
      <c r="N218" s="1"/>
      <c r="O218" s="1"/>
      <c r="P218" s="1"/>
      <c r="Q218" s="1"/>
      <c r="R218" s="1"/>
      <c r="S218" s="1"/>
      <c r="T218" s="1"/>
      <c r="U218" s="1"/>
      <c r="V218" s="1"/>
      <c r="W218" s="1"/>
    </row>
    <row r="219" spans="1:23" ht="9.75" customHeight="1">
      <c r="A219" s="1"/>
      <c r="B219" s="1"/>
      <c r="C219" s="1"/>
      <c r="D219" s="1"/>
      <c r="E219" s="1"/>
      <c r="F219" s="1"/>
      <c r="G219" s="1"/>
      <c r="H219" s="1"/>
      <c r="I219" s="1"/>
      <c r="J219" s="1"/>
      <c r="K219" s="1"/>
      <c r="L219" s="1"/>
      <c r="M219" s="1"/>
      <c r="N219" s="1"/>
      <c r="O219" s="1"/>
      <c r="P219" s="1"/>
      <c r="Q219" s="1"/>
      <c r="R219" s="1"/>
      <c r="S219" s="1"/>
      <c r="T219" s="1"/>
      <c r="U219" s="1"/>
      <c r="V219" s="1"/>
      <c r="W219" s="1"/>
    </row>
    <row r="220" spans="1:23" ht="9.75" customHeight="1">
      <c r="A220" s="1"/>
      <c r="B220" s="1"/>
      <c r="C220" s="1"/>
      <c r="D220" s="1"/>
      <c r="E220" s="1"/>
      <c r="F220" s="1"/>
      <c r="G220" s="1"/>
      <c r="H220" s="1"/>
      <c r="I220" s="1"/>
      <c r="J220" s="1"/>
      <c r="K220" s="1"/>
      <c r="L220" s="1"/>
      <c r="M220" s="1"/>
      <c r="N220" s="1"/>
      <c r="O220" s="1"/>
      <c r="P220" s="1"/>
      <c r="Q220" s="1"/>
      <c r="R220" s="1"/>
      <c r="S220" s="1"/>
      <c r="T220" s="1"/>
      <c r="U220" s="1"/>
      <c r="V220" s="1"/>
      <c r="W220" s="1"/>
    </row>
    <row r="221" spans="1:23" ht="9.75" customHeight="1">
      <c r="A221" s="1"/>
      <c r="B221" s="1"/>
      <c r="C221" s="1"/>
      <c r="D221" s="1"/>
      <c r="E221" s="1"/>
      <c r="F221" s="1"/>
      <c r="G221" s="1"/>
      <c r="H221" s="1"/>
      <c r="I221" s="1"/>
      <c r="J221" s="1"/>
      <c r="K221" s="1"/>
      <c r="L221" s="1"/>
      <c r="M221" s="1"/>
      <c r="N221" s="1"/>
      <c r="O221" s="1"/>
      <c r="P221" s="1"/>
      <c r="Q221" s="1"/>
      <c r="R221" s="1"/>
      <c r="S221" s="1"/>
      <c r="T221" s="1"/>
      <c r="U221" s="1"/>
      <c r="V221" s="1"/>
      <c r="W221" s="1"/>
    </row>
    <row r="222" spans="1:23" ht="9.75" customHeight="1">
      <c r="A222" s="1"/>
      <c r="B222" s="1"/>
      <c r="C222" s="1"/>
      <c r="D222" s="1"/>
      <c r="E222" s="1"/>
      <c r="F222" s="1"/>
      <c r="G222" s="1"/>
      <c r="H222" s="1"/>
      <c r="I222" s="1"/>
      <c r="J222" s="1"/>
      <c r="K222" s="1"/>
      <c r="L222" s="1"/>
      <c r="M222" s="1"/>
      <c r="N222" s="1"/>
      <c r="O222" s="1"/>
      <c r="P222" s="1"/>
      <c r="Q222" s="1"/>
      <c r="R222" s="1"/>
      <c r="S222" s="1"/>
      <c r="T222" s="1"/>
      <c r="U222" s="1"/>
      <c r="V222" s="1"/>
      <c r="W222" s="1"/>
    </row>
    <row r="223" spans="1:23" ht="9.75" customHeight="1">
      <c r="A223" s="1"/>
      <c r="B223" s="1"/>
      <c r="C223" s="1"/>
      <c r="D223" s="1"/>
      <c r="E223" s="1"/>
      <c r="F223" s="1"/>
      <c r="G223" s="1"/>
      <c r="H223" s="1"/>
      <c r="I223" s="1"/>
      <c r="J223" s="1"/>
      <c r="K223" s="1"/>
      <c r="L223" s="1"/>
      <c r="M223" s="1"/>
      <c r="N223" s="1"/>
      <c r="O223" s="1"/>
      <c r="P223" s="1"/>
      <c r="Q223" s="1"/>
      <c r="R223" s="1"/>
      <c r="S223" s="1"/>
      <c r="T223" s="1"/>
      <c r="U223" s="1"/>
      <c r="V223" s="1"/>
      <c r="W223" s="1"/>
    </row>
    <row r="224" spans="1:23" ht="9.75" customHeight="1">
      <c r="A224" s="1"/>
      <c r="B224" s="1"/>
      <c r="C224" s="1"/>
      <c r="D224" s="1"/>
      <c r="E224" s="1"/>
      <c r="F224" s="1"/>
      <c r="G224" s="1"/>
      <c r="H224" s="1"/>
      <c r="I224" s="1"/>
      <c r="J224" s="1"/>
      <c r="K224" s="1"/>
      <c r="L224" s="1"/>
      <c r="M224" s="1"/>
      <c r="N224" s="1"/>
      <c r="O224" s="1"/>
      <c r="P224" s="1"/>
      <c r="Q224" s="1"/>
      <c r="R224" s="1"/>
      <c r="S224" s="1"/>
      <c r="T224" s="1"/>
      <c r="U224" s="1"/>
      <c r="V224" s="1"/>
      <c r="W224" s="1"/>
    </row>
    <row r="225" spans="1:23" ht="9.75" customHeight="1">
      <c r="A225" s="1"/>
      <c r="B225" s="1"/>
      <c r="C225" s="1"/>
      <c r="D225" s="1"/>
      <c r="E225" s="1"/>
      <c r="F225" s="1"/>
      <c r="G225" s="1"/>
      <c r="H225" s="1"/>
      <c r="I225" s="1"/>
      <c r="J225" s="1"/>
      <c r="K225" s="1"/>
      <c r="L225" s="1"/>
      <c r="M225" s="1"/>
      <c r="N225" s="1"/>
      <c r="O225" s="1"/>
      <c r="P225" s="1"/>
      <c r="Q225" s="1"/>
      <c r="R225" s="1"/>
      <c r="S225" s="1"/>
      <c r="T225" s="1"/>
      <c r="U225" s="1"/>
      <c r="V225" s="1"/>
      <c r="W225" s="1"/>
    </row>
    <row r="226" spans="1:23" ht="9.75" customHeight="1">
      <c r="A226" s="1"/>
      <c r="B226" s="1"/>
      <c r="C226" s="1"/>
      <c r="D226" s="1"/>
      <c r="E226" s="1"/>
      <c r="F226" s="1"/>
      <c r="G226" s="1"/>
      <c r="H226" s="1"/>
      <c r="I226" s="1"/>
      <c r="J226" s="1"/>
      <c r="K226" s="1"/>
      <c r="L226" s="1"/>
      <c r="M226" s="1"/>
      <c r="N226" s="1"/>
      <c r="O226" s="1"/>
      <c r="P226" s="1"/>
      <c r="Q226" s="1"/>
      <c r="R226" s="1"/>
      <c r="S226" s="1"/>
      <c r="T226" s="1"/>
      <c r="U226" s="1"/>
      <c r="V226" s="1"/>
      <c r="W226" s="1"/>
    </row>
    <row r="227" spans="1:23" ht="9.75" customHeight="1">
      <c r="A227" s="1"/>
      <c r="B227" s="1"/>
      <c r="C227" s="1"/>
      <c r="D227" s="1"/>
      <c r="E227" s="1"/>
      <c r="F227" s="1"/>
      <c r="G227" s="1"/>
      <c r="H227" s="1"/>
      <c r="I227" s="1"/>
      <c r="J227" s="1"/>
      <c r="K227" s="1"/>
      <c r="L227" s="1"/>
      <c r="M227" s="1"/>
      <c r="N227" s="1"/>
      <c r="O227" s="1"/>
      <c r="P227" s="1"/>
      <c r="Q227" s="1"/>
      <c r="R227" s="1"/>
      <c r="S227" s="1"/>
      <c r="T227" s="1"/>
      <c r="U227" s="1"/>
      <c r="V227" s="1"/>
      <c r="W227" s="1"/>
    </row>
    <row r="228" spans="1:23" ht="9.75" customHeight="1">
      <c r="A228" s="1"/>
      <c r="B228" s="1"/>
      <c r="C228" s="1"/>
      <c r="D228" s="1"/>
      <c r="E228" s="1"/>
      <c r="F228" s="1"/>
      <c r="G228" s="1"/>
      <c r="H228" s="1"/>
      <c r="I228" s="1"/>
      <c r="J228" s="1"/>
      <c r="K228" s="1"/>
      <c r="L228" s="1"/>
      <c r="M228" s="1"/>
      <c r="N228" s="1"/>
      <c r="O228" s="1"/>
      <c r="P228" s="1"/>
      <c r="Q228" s="1"/>
      <c r="R228" s="1"/>
      <c r="S228" s="1"/>
      <c r="T228" s="1"/>
      <c r="U228" s="1"/>
      <c r="V228" s="1"/>
      <c r="W228" s="1"/>
    </row>
    <row r="229" spans="1:23" ht="9.75" customHeight="1">
      <c r="A229" s="1"/>
      <c r="B229" s="1"/>
      <c r="C229" s="1"/>
      <c r="D229" s="1"/>
      <c r="E229" s="1"/>
      <c r="F229" s="1"/>
      <c r="G229" s="1"/>
      <c r="H229" s="1"/>
      <c r="I229" s="1"/>
      <c r="J229" s="1"/>
      <c r="K229" s="1"/>
      <c r="L229" s="1"/>
      <c r="M229" s="1"/>
      <c r="N229" s="1"/>
      <c r="O229" s="1"/>
      <c r="P229" s="1"/>
      <c r="Q229" s="1"/>
      <c r="R229" s="1"/>
      <c r="S229" s="1"/>
      <c r="T229" s="1"/>
      <c r="U229" s="1"/>
      <c r="V229" s="1"/>
      <c r="W229" s="1"/>
    </row>
    <row r="230" spans="1:23" ht="9.75" customHeight="1">
      <c r="A230" s="1"/>
      <c r="B230" s="1"/>
      <c r="C230" s="1"/>
      <c r="D230" s="1"/>
      <c r="E230" s="1"/>
      <c r="F230" s="1"/>
      <c r="G230" s="1"/>
      <c r="H230" s="1"/>
      <c r="I230" s="1"/>
      <c r="J230" s="1"/>
      <c r="K230" s="1"/>
      <c r="L230" s="1"/>
      <c r="M230" s="1"/>
      <c r="N230" s="1"/>
      <c r="O230" s="1"/>
      <c r="P230" s="1"/>
      <c r="Q230" s="1"/>
      <c r="R230" s="1"/>
      <c r="S230" s="1"/>
      <c r="T230" s="1"/>
      <c r="U230" s="1"/>
      <c r="V230" s="1"/>
      <c r="W230" s="1"/>
    </row>
    <row r="231" spans="1:23" ht="9.75" customHeight="1">
      <c r="A231" s="1"/>
      <c r="B231" s="1"/>
      <c r="C231" s="1"/>
      <c r="D231" s="1"/>
      <c r="E231" s="1"/>
      <c r="F231" s="1"/>
      <c r="G231" s="1"/>
      <c r="H231" s="1"/>
      <c r="I231" s="1"/>
      <c r="J231" s="1"/>
      <c r="K231" s="1"/>
      <c r="L231" s="1"/>
      <c r="M231" s="1"/>
      <c r="N231" s="1"/>
      <c r="O231" s="1"/>
      <c r="P231" s="1"/>
      <c r="Q231" s="1"/>
      <c r="R231" s="1"/>
      <c r="S231" s="1"/>
      <c r="T231" s="1"/>
      <c r="U231" s="1"/>
      <c r="V231" s="1"/>
      <c r="W231" s="1"/>
    </row>
    <row r="232" spans="1:23" ht="9.75" customHeight="1">
      <c r="A232" s="1"/>
      <c r="B232" s="1"/>
      <c r="C232" s="1"/>
      <c r="D232" s="1"/>
      <c r="E232" s="1"/>
      <c r="F232" s="1"/>
      <c r="G232" s="1"/>
      <c r="H232" s="1"/>
      <c r="I232" s="1"/>
      <c r="J232" s="1"/>
      <c r="K232" s="1"/>
      <c r="L232" s="1"/>
      <c r="M232" s="1"/>
      <c r="N232" s="1"/>
      <c r="O232" s="1"/>
      <c r="P232" s="1"/>
      <c r="Q232" s="1"/>
      <c r="R232" s="1"/>
      <c r="S232" s="1"/>
      <c r="T232" s="1"/>
      <c r="U232" s="1"/>
      <c r="V232" s="1"/>
      <c r="W232" s="1"/>
    </row>
    <row r="233" spans="1:23" ht="9.75" customHeight="1">
      <c r="A233" s="1"/>
      <c r="B233" s="1"/>
      <c r="C233" s="1"/>
      <c r="D233" s="1"/>
      <c r="E233" s="1"/>
      <c r="F233" s="1"/>
      <c r="G233" s="1"/>
      <c r="H233" s="1"/>
      <c r="I233" s="1"/>
      <c r="J233" s="1"/>
      <c r="K233" s="1"/>
      <c r="L233" s="1"/>
      <c r="M233" s="1"/>
      <c r="N233" s="1"/>
      <c r="O233" s="1"/>
      <c r="P233" s="1"/>
      <c r="Q233" s="1"/>
      <c r="R233" s="1"/>
      <c r="S233" s="1"/>
      <c r="T233" s="1"/>
      <c r="U233" s="1"/>
      <c r="V233" s="1"/>
      <c r="W233" s="1"/>
    </row>
    <row r="234" spans="1:23" ht="9.75" customHeight="1">
      <c r="A234" s="1"/>
      <c r="B234" s="1"/>
      <c r="C234" s="1"/>
      <c r="D234" s="1"/>
      <c r="E234" s="1"/>
      <c r="F234" s="1"/>
      <c r="G234" s="1"/>
      <c r="H234" s="1"/>
      <c r="I234" s="1"/>
      <c r="J234" s="1"/>
      <c r="K234" s="1"/>
      <c r="L234" s="1"/>
      <c r="M234" s="1"/>
      <c r="N234" s="1"/>
      <c r="O234" s="1"/>
      <c r="P234" s="1"/>
      <c r="Q234" s="1"/>
      <c r="R234" s="1"/>
      <c r="S234" s="1"/>
      <c r="T234" s="1"/>
      <c r="U234" s="1"/>
      <c r="V234" s="1"/>
      <c r="W234" s="1"/>
    </row>
    <row r="235" spans="1:23" ht="9.75" customHeight="1">
      <c r="A235" s="1"/>
      <c r="B235" s="1"/>
      <c r="C235" s="1"/>
      <c r="D235" s="1"/>
      <c r="E235" s="1"/>
      <c r="F235" s="1"/>
      <c r="G235" s="1"/>
      <c r="H235" s="1"/>
      <c r="I235" s="1"/>
      <c r="J235" s="1"/>
      <c r="K235" s="1"/>
      <c r="L235" s="1"/>
      <c r="M235" s="1"/>
      <c r="N235" s="1"/>
      <c r="O235" s="1"/>
      <c r="P235" s="1"/>
      <c r="Q235" s="1"/>
      <c r="R235" s="1"/>
      <c r="S235" s="1"/>
      <c r="T235" s="1"/>
      <c r="U235" s="1"/>
      <c r="V235" s="1"/>
      <c r="W235" s="1"/>
    </row>
    <row r="236" spans="1:23" ht="9.75" customHeight="1">
      <c r="A236" s="1"/>
      <c r="B236" s="1"/>
      <c r="C236" s="1"/>
      <c r="D236" s="1"/>
      <c r="E236" s="1"/>
      <c r="F236" s="1"/>
      <c r="G236" s="1"/>
      <c r="H236" s="1"/>
      <c r="I236" s="1"/>
      <c r="J236" s="1"/>
      <c r="K236" s="1"/>
      <c r="L236" s="1"/>
      <c r="M236" s="1"/>
      <c r="N236" s="1"/>
      <c r="O236" s="1"/>
      <c r="P236" s="1"/>
      <c r="Q236" s="1"/>
      <c r="R236" s="1"/>
      <c r="S236" s="1"/>
      <c r="T236" s="1"/>
      <c r="U236" s="1"/>
      <c r="V236" s="1"/>
      <c r="W236" s="1"/>
    </row>
    <row r="237" spans="1:23" ht="9.75" customHeight="1">
      <c r="A237" s="1"/>
      <c r="B237" s="1"/>
      <c r="C237" s="1"/>
      <c r="D237" s="1"/>
      <c r="E237" s="1"/>
      <c r="F237" s="1"/>
      <c r="G237" s="1"/>
      <c r="H237" s="1"/>
      <c r="I237" s="1"/>
      <c r="J237" s="1"/>
      <c r="K237" s="1"/>
      <c r="L237" s="1"/>
      <c r="M237" s="1"/>
      <c r="N237" s="1"/>
      <c r="O237" s="1"/>
      <c r="P237" s="1"/>
      <c r="Q237" s="1"/>
      <c r="R237" s="1"/>
      <c r="S237" s="1"/>
      <c r="T237" s="1"/>
      <c r="U237" s="1"/>
      <c r="V237" s="1"/>
      <c r="W237" s="1"/>
    </row>
    <row r="238" spans="1:23" ht="9.75" customHeight="1">
      <c r="A238" s="1"/>
      <c r="B238" s="1"/>
      <c r="C238" s="1"/>
      <c r="D238" s="1"/>
      <c r="E238" s="1"/>
      <c r="F238" s="1"/>
      <c r="G238" s="1"/>
      <c r="H238" s="1"/>
      <c r="I238" s="1"/>
      <c r="J238" s="1"/>
      <c r="K238" s="1"/>
      <c r="L238" s="1"/>
      <c r="M238" s="1"/>
      <c r="N238" s="1"/>
      <c r="O238" s="1"/>
      <c r="P238" s="1"/>
      <c r="Q238" s="1"/>
      <c r="R238" s="1"/>
      <c r="S238" s="1"/>
      <c r="T238" s="1"/>
      <c r="U238" s="1"/>
      <c r="V238" s="1"/>
      <c r="W238" s="1"/>
    </row>
    <row r="239" spans="1:23" ht="9.75" customHeight="1">
      <c r="A239" s="1"/>
      <c r="B239" s="1"/>
      <c r="C239" s="1"/>
      <c r="D239" s="1"/>
      <c r="E239" s="1"/>
      <c r="F239" s="1"/>
      <c r="G239" s="1"/>
      <c r="H239" s="1"/>
      <c r="I239" s="1"/>
      <c r="J239" s="1"/>
      <c r="K239" s="1"/>
      <c r="L239" s="1"/>
      <c r="M239" s="1"/>
      <c r="N239" s="1"/>
      <c r="O239" s="1"/>
      <c r="P239" s="1"/>
      <c r="Q239" s="1"/>
      <c r="R239" s="1"/>
      <c r="S239" s="1"/>
      <c r="T239" s="1"/>
      <c r="U239" s="1"/>
      <c r="V239" s="1"/>
      <c r="W239" s="1"/>
    </row>
    <row r="240" spans="1:23" ht="9.75" customHeight="1">
      <c r="A240" s="1"/>
      <c r="B240" s="1"/>
      <c r="C240" s="1"/>
      <c r="D240" s="1"/>
      <c r="E240" s="1"/>
      <c r="F240" s="1"/>
      <c r="G240" s="1"/>
      <c r="H240" s="1"/>
      <c r="I240" s="1"/>
      <c r="J240" s="1"/>
      <c r="K240" s="1"/>
      <c r="L240" s="1"/>
      <c r="M240" s="1"/>
      <c r="N240" s="1"/>
      <c r="O240" s="1"/>
      <c r="P240" s="1"/>
      <c r="Q240" s="1"/>
      <c r="R240" s="1"/>
      <c r="S240" s="1"/>
      <c r="T240" s="1"/>
      <c r="U240" s="1"/>
      <c r="V240" s="1"/>
      <c r="W240" s="1"/>
    </row>
    <row r="241" spans="1:23" ht="9.75" customHeight="1">
      <c r="A241" s="1"/>
      <c r="B241" s="1"/>
      <c r="C241" s="1"/>
      <c r="D241" s="1"/>
      <c r="E241" s="1"/>
      <c r="F241" s="1"/>
      <c r="G241" s="1"/>
      <c r="H241" s="1"/>
      <c r="I241" s="1"/>
      <c r="J241" s="1"/>
      <c r="K241" s="1"/>
      <c r="L241" s="1"/>
      <c r="M241" s="1"/>
      <c r="N241" s="1"/>
      <c r="O241" s="1"/>
      <c r="P241" s="1"/>
      <c r="Q241" s="1"/>
      <c r="R241" s="1"/>
      <c r="S241" s="1"/>
      <c r="T241" s="1"/>
      <c r="U241" s="1"/>
      <c r="V241" s="1"/>
      <c r="W241" s="1"/>
    </row>
    <row r="242" spans="1:23" ht="9.75" customHeight="1">
      <c r="A242" s="1"/>
      <c r="B242" s="1"/>
      <c r="C242" s="1"/>
      <c r="D242" s="1"/>
      <c r="E242" s="1"/>
      <c r="F242" s="1"/>
      <c r="G242" s="1"/>
      <c r="H242" s="1"/>
      <c r="I242" s="1"/>
      <c r="J242" s="1"/>
      <c r="K242" s="1"/>
      <c r="L242" s="1"/>
      <c r="M242" s="1"/>
      <c r="N242" s="1"/>
      <c r="O242" s="1"/>
      <c r="P242" s="1"/>
      <c r="Q242" s="1"/>
      <c r="R242" s="1"/>
      <c r="S242" s="1"/>
      <c r="T242" s="1"/>
      <c r="U242" s="1"/>
      <c r="V242" s="1"/>
      <c r="W242" s="1"/>
    </row>
    <row r="243" spans="1:23" ht="9.75" customHeight="1">
      <c r="A243" s="1"/>
      <c r="B243" s="1"/>
      <c r="C243" s="1"/>
      <c r="D243" s="1"/>
      <c r="E243" s="1"/>
      <c r="F243" s="1"/>
      <c r="G243" s="1"/>
      <c r="H243" s="1"/>
      <c r="I243" s="1"/>
      <c r="J243" s="1"/>
      <c r="K243" s="1"/>
      <c r="L243" s="1"/>
      <c r="M243" s="1"/>
      <c r="N243" s="1"/>
      <c r="O243" s="1"/>
      <c r="P243" s="1"/>
      <c r="Q243" s="1"/>
      <c r="R243" s="1"/>
      <c r="S243" s="1"/>
      <c r="T243" s="1"/>
      <c r="U243" s="1"/>
      <c r="V243" s="1"/>
      <c r="W243" s="1"/>
    </row>
    <row r="244" spans="1:23" ht="9.75" customHeight="1">
      <c r="A244" s="1"/>
      <c r="B244" s="1"/>
      <c r="C244" s="1"/>
      <c r="D244" s="1"/>
      <c r="E244" s="1"/>
      <c r="F244" s="1"/>
      <c r="G244" s="1"/>
      <c r="H244" s="1"/>
      <c r="I244" s="1"/>
      <c r="J244" s="1"/>
      <c r="K244" s="1"/>
      <c r="L244" s="1"/>
      <c r="M244" s="1"/>
      <c r="N244" s="1"/>
      <c r="O244" s="1"/>
      <c r="P244" s="1"/>
      <c r="Q244" s="1"/>
      <c r="R244" s="1"/>
      <c r="S244" s="1"/>
      <c r="T244" s="1"/>
      <c r="U244" s="1"/>
      <c r="V244" s="1"/>
      <c r="W244" s="1"/>
    </row>
    <row r="245" spans="1:23" ht="9.75" customHeight="1">
      <c r="A245" s="1"/>
      <c r="B245" s="1"/>
      <c r="C245" s="1"/>
      <c r="D245" s="1"/>
      <c r="E245" s="1"/>
      <c r="F245" s="1"/>
      <c r="G245" s="1"/>
      <c r="H245" s="1"/>
      <c r="I245" s="1"/>
      <c r="J245" s="1"/>
      <c r="K245" s="1"/>
      <c r="L245" s="1"/>
      <c r="M245" s="1"/>
      <c r="N245" s="1"/>
      <c r="O245" s="1"/>
      <c r="P245" s="1"/>
      <c r="Q245" s="1"/>
      <c r="R245" s="1"/>
      <c r="S245" s="1"/>
      <c r="T245" s="1"/>
      <c r="U245" s="1"/>
      <c r="V245" s="1"/>
      <c r="W245" s="1"/>
    </row>
    <row r="246" spans="1:23" ht="9.75" customHeight="1">
      <c r="A246" s="1"/>
      <c r="B246" s="1"/>
      <c r="C246" s="1"/>
      <c r="D246" s="1"/>
      <c r="E246" s="1"/>
      <c r="F246" s="1"/>
      <c r="G246" s="1"/>
      <c r="H246" s="1"/>
      <c r="I246" s="1"/>
      <c r="J246" s="1"/>
      <c r="K246" s="1"/>
      <c r="L246" s="1"/>
      <c r="M246" s="1"/>
      <c r="N246" s="1"/>
      <c r="O246" s="1"/>
      <c r="P246" s="1"/>
      <c r="Q246" s="1"/>
      <c r="R246" s="1"/>
      <c r="S246" s="1"/>
      <c r="T246" s="1"/>
      <c r="U246" s="1"/>
      <c r="V246" s="1"/>
      <c r="W246" s="1"/>
    </row>
    <row r="247" spans="1:23" ht="9.75" customHeight="1">
      <c r="A247" s="1"/>
      <c r="B247" s="1"/>
      <c r="C247" s="1"/>
      <c r="D247" s="1"/>
      <c r="E247" s="1"/>
      <c r="F247" s="1"/>
      <c r="G247" s="1"/>
      <c r="H247" s="1"/>
      <c r="I247" s="1"/>
      <c r="J247" s="1"/>
      <c r="K247" s="1"/>
      <c r="L247" s="1"/>
      <c r="M247" s="1"/>
      <c r="N247" s="1"/>
      <c r="O247" s="1"/>
      <c r="P247" s="1"/>
      <c r="Q247" s="1"/>
      <c r="R247" s="1"/>
      <c r="S247" s="1"/>
      <c r="T247" s="1"/>
      <c r="U247" s="1"/>
      <c r="V247" s="1"/>
      <c r="W247" s="1"/>
    </row>
    <row r="248" spans="1:23" ht="9.75" customHeight="1">
      <c r="A248" s="1"/>
      <c r="B248" s="1"/>
      <c r="C248" s="1"/>
      <c r="D248" s="1"/>
      <c r="E248" s="1"/>
      <c r="F248" s="1"/>
      <c r="G248" s="1"/>
      <c r="H248" s="1"/>
      <c r="I248" s="1"/>
      <c r="J248" s="1"/>
      <c r="K248" s="1"/>
      <c r="L248" s="1"/>
      <c r="M248" s="1"/>
      <c r="N248" s="1"/>
      <c r="O248" s="1"/>
      <c r="P248" s="1"/>
      <c r="Q248" s="1"/>
      <c r="R248" s="1"/>
      <c r="S248" s="1"/>
      <c r="T248" s="1"/>
      <c r="U248" s="1"/>
      <c r="V248" s="1"/>
      <c r="W248" s="1"/>
    </row>
    <row r="249" spans="1:23" ht="9.75" customHeight="1">
      <c r="A249" s="1"/>
      <c r="B249" s="1"/>
      <c r="C249" s="1"/>
      <c r="D249" s="1"/>
      <c r="E249" s="1"/>
      <c r="F249" s="1"/>
      <c r="G249" s="1"/>
      <c r="H249" s="1"/>
      <c r="I249" s="1"/>
      <c r="J249" s="1"/>
      <c r="K249" s="1"/>
      <c r="L249" s="1"/>
      <c r="M249" s="1"/>
      <c r="N249" s="1"/>
      <c r="O249" s="1"/>
      <c r="P249" s="1"/>
      <c r="Q249" s="1"/>
      <c r="R249" s="1"/>
      <c r="S249" s="1"/>
      <c r="T249" s="1"/>
      <c r="U249" s="1"/>
      <c r="V249" s="1"/>
      <c r="W249" s="1"/>
    </row>
    <row r="250" spans="1:23" ht="9.75" customHeight="1">
      <c r="A250" s="1"/>
      <c r="B250" s="1"/>
      <c r="C250" s="1"/>
      <c r="D250" s="1"/>
      <c r="E250" s="1"/>
      <c r="F250" s="1"/>
      <c r="G250" s="1"/>
      <c r="H250" s="1"/>
      <c r="I250" s="1"/>
      <c r="J250" s="1"/>
      <c r="K250" s="1"/>
      <c r="L250" s="1"/>
      <c r="M250" s="1"/>
      <c r="N250" s="1"/>
      <c r="O250" s="1"/>
      <c r="P250" s="1"/>
      <c r="Q250" s="1"/>
      <c r="R250" s="1"/>
      <c r="S250" s="1"/>
      <c r="T250" s="1"/>
      <c r="U250" s="1"/>
      <c r="V250" s="1"/>
      <c r="W250" s="1"/>
    </row>
    <row r="251" spans="1:23" ht="9.75" customHeight="1">
      <c r="A251" s="1"/>
      <c r="B251" s="1"/>
      <c r="C251" s="1"/>
      <c r="D251" s="1"/>
      <c r="E251" s="1"/>
      <c r="F251" s="1"/>
      <c r="G251" s="1"/>
      <c r="H251" s="1"/>
      <c r="I251" s="1"/>
      <c r="J251" s="1"/>
      <c r="K251" s="1"/>
      <c r="L251" s="1"/>
      <c r="M251" s="1"/>
      <c r="N251" s="1"/>
      <c r="O251" s="1"/>
      <c r="P251" s="1"/>
      <c r="Q251" s="1"/>
      <c r="R251" s="1"/>
      <c r="S251" s="1"/>
      <c r="T251" s="1"/>
      <c r="U251" s="1"/>
      <c r="V251" s="1"/>
      <c r="W251" s="1"/>
    </row>
    <row r="252" spans="1:23" ht="9.75" customHeight="1">
      <c r="A252" s="1"/>
      <c r="B252" s="1"/>
      <c r="C252" s="1"/>
      <c r="D252" s="1"/>
      <c r="E252" s="1"/>
      <c r="F252" s="1"/>
      <c r="G252" s="1"/>
      <c r="H252" s="1"/>
      <c r="I252" s="1"/>
      <c r="J252" s="1"/>
      <c r="K252" s="1"/>
      <c r="L252" s="1"/>
      <c r="M252" s="1"/>
      <c r="N252" s="1"/>
      <c r="O252" s="1"/>
      <c r="P252" s="1"/>
      <c r="Q252" s="1"/>
      <c r="R252" s="1"/>
      <c r="S252" s="1"/>
      <c r="T252" s="1"/>
      <c r="U252" s="1"/>
      <c r="V252" s="1"/>
      <c r="W252" s="1"/>
    </row>
    <row r="253" spans="1:23" ht="9.75" customHeight="1">
      <c r="A253" s="1"/>
      <c r="B253" s="1"/>
      <c r="C253" s="1"/>
      <c r="D253" s="1"/>
      <c r="E253" s="1"/>
      <c r="F253" s="1"/>
      <c r="G253" s="1"/>
      <c r="H253" s="1"/>
      <c r="I253" s="1"/>
      <c r="J253" s="1"/>
      <c r="K253" s="1"/>
      <c r="L253" s="1"/>
      <c r="M253" s="1"/>
      <c r="N253" s="1"/>
      <c r="O253" s="1"/>
      <c r="P253" s="1"/>
      <c r="Q253" s="1"/>
      <c r="R253" s="1"/>
      <c r="S253" s="1"/>
      <c r="T253" s="1"/>
      <c r="U253" s="1"/>
      <c r="V253" s="1"/>
      <c r="W253" s="1"/>
    </row>
    <row r="254" spans="1:23" ht="9.75" customHeight="1">
      <c r="A254" s="1"/>
      <c r="B254" s="1"/>
      <c r="C254" s="1"/>
      <c r="D254" s="1"/>
      <c r="E254" s="1"/>
      <c r="F254" s="1"/>
      <c r="G254" s="1"/>
      <c r="H254" s="1"/>
      <c r="I254" s="1"/>
      <c r="J254" s="1"/>
      <c r="K254" s="1"/>
      <c r="L254" s="1"/>
      <c r="M254" s="1"/>
      <c r="N254" s="1"/>
      <c r="O254" s="1"/>
      <c r="P254" s="1"/>
      <c r="Q254" s="1"/>
      <c r="R254" s="1"/>
      <c r="S254" s="1"/>
      <c r="T254" s="1"/>
      <c r="U254" s="1"/>
      <c r="V254" s="1"/>
      <c r="W254" s="1"/>
    </row>
    <row r="255" spans="1:23" ht="9.75" customHeight="1">
      <c r="A255" s="1"/>
      <c r="B255" s="1"/>
      <c r="C255" s="1"/>
      <c r="D255" s="1"/>
      <c r="E255" s="1"/>
      <c r="F255" s="1"/>
      <c r="G255" s="1"/>
      <c r="H255" s="1"/>
      <c r="I255" s="1"/>
      <c r="J255" s="1"/>
      <c r="K255" s="1"/>
      <c r="L255" s="1"/>
      <c r="M255" s="1"/>
      <c r="N255" s="1"/>
      <c r="O255" s="1"/>
      <c r="P255" s="1"/>
      <c r="Q255" s="1"/>
      <c r="R255" s="1"/>
      <c r="S255" s="1"/>
      <c r="T255" s="1"/>
      <c r="U255" s="1"/>
      <c r="V255" s="1"/>
      <c r="W255" s="1"/>
    </row>
    <row r="256" spans="1:23" ht="9.75" customHeight="1">
      <c r="A256" s="1"/>
      <c r="B256" s="1"/>
      <c r="C256" s="1"/>
      <c r="D256" s="1"/>
      <c r="E256" s="1"/>
      <c r="F256" s="1"/>
      <c r="G256" s="1"/>
      <c r="H256" s="1"/>
      <c r="I256" s="1"/>
      <c r="J256" s="1"/>
      <c r="K256" s="1"/>
      <c r="L256" s="1"/>
      <c r="M256" s="1"/>
      <c r="N256" s="1"/>
      <c r="O256" s="1"/>
      <c r="P256" s="1"/>
      <c r="Q256" s="1"/>
      <c r="R256" s="1"/>
      <c r="S256" s="1"/>
      <c r="T256" s="1"/>
      <c r="U256" s="1"/>
      <c r="V256" s="1"/>
      <c r="W256" s="1"/>
    </row>
    <row r="257" spans="1:23" ht="9.75" customHeight="1">
      <c r="A257" s="1"/>
      <c r="B257" s="1"/>
      <c r="C257" s="1"/>
      <c r="D257" s="1"/>
      <c r="E257" s="1"/>
      <c r="F257" s="1"/>
      <c r="G257" s="1"/>
      <c r="H257" s="1"/>
      <c r="I257" s="1"/>
      <c r="J257" s="1"/>
      <c r="K257" s="1"/>
      <c r="L257" s="1"/>
      <c r="M257" s="1"/>
      <c r="N257" s="1"/>
      <c r="O257" s="1"/>
      <c r="P257" s="1"/>
      <c r="Q257" s="1"/>
      <c r="R257" s="1"/>
      <c r="S257" s="1"/>
      <c r="T257" s="1"/>
      <c r="U257" s="1"/>
      <c r="V257" s="1"/>
      <c r="W257" s="1"/>
    </row>
    <row r="258" spans="1:23" ht="9.75" customHeight="1">
      <c r="A258" s="1"/>
      <c r="B258" s="1"/>
      <c r="C258" s="1"/>
      <c r="D258" s="1"/>
      <c r="E258" s="1"/>
      <c r="F258" s="1"/>
      <c r="G258" s="1"/>
      <c r="H258" s="1"/>
      <c r="I258" s="1"/>
      <c r="J258" s="1"/>
      <c r="K258" s="1"/>
      <c r="L258" s="1"/>
      <c r="M258" s="1"/>
      <c r="N258" s="1"/>
      <c r="O258" s="1"/>
      <c r="P258" s="1"/>
      <c r="Q258" s="1"/>
      <c r="R258" s="1"/>
      <c r="S258" s="1"/>
      <c r="T258" s="1"/>
      <c r="U258" s="1"/>
      <c r="V258" s="1"/>
      <c r="W258" s="1"/>
    </row>
    <row r="259" spans="1:23" ht="9.75" customHeight="1">
      <c r="A259" s="1"/>
      <c r="B259" s="1"/>
      <c r="C259" s="1"/>
      <c r="D259" s="1"/>
      <c r="E259" s="1"/>
      <c r="F259" s="1"/>
      <c r="G259" s="1"/>
      <c r="H259" s="1"/>
      <c r="I259" s="1"/>
      <c r="J259" s="1"/>
      <c r="K259" s="1"/>
      <c r="L259" s="1"/>
      <c r="M259" s="1"/>
      <c r="N259" s="1"/>
      <c r="O259" s="1"/>
      <c r="P259" s="1"/>
      <c r="Q259" s="1"/>
      <c r="R259" s="1"/>
      <c r="S259" s="1"/>
      <c r="T259" s="1"/>
      <c r="U259" s="1"/>
      <c r="V259" s="1"/>
      <c r="W259" s="1"/>
    </row>
    <row r="260" spans="1:23" ht="9.75" customHeight="1">
      <c r="A260" s="1"/>
      <c r="B260" s="1"/>
      <c r="C260" s="1"/>
      <c r="D260" s="1"/>
      <c r="E260" s="1"/>
      <c r="F260" s="1"/>
      <c r="G260" s="1"/>
      <c r="H260" s="1"/>
      <c r="I260" s="1"/>
      <c r="J260" s="1"/>
      <c r="K260" s="1"/>
      <c r="L260" s="1"/>
      <c r="M260" s="1"/>
      <c r="N260" s="1"/>
      <c r="O260" s="1"/>
      <c r="P260" s="1"/>
      <c r="Q260" s="1"/>
      <c r="R260" s="1"/>
      <c r="S260" s="1"/>
      <c r="T260" s="1"/>
      <c r="U260" s="1"/>
      <c r="V260" s="1"/>
      <c r="W260" s="1"/>
    </row>
    <row r="261" spans="1:23" ht="9.75" customHeight="1">
      <c r="A261" s="1"/>
      <c r="B261" s="1"/>
      <c r="C261" s="1"/>
      <c r="D261" s="1"/>
      <c r="E261" s="1"/>
      <c r="F261" s="1"/>
      <c r="G261" s="1"/>
      <c r="H261" s="1"/>
      <c r="I261" s="1"/>
      <c r="J261" s="1"/>
      <c r="K261" s="1"/>
      <c r="L261" s="1"/>
      <c r="M261" s="1"/>
      <c r="N261" s="1"/>
      <c r="O261" s="1"/>
      <c r="P261" s="1"/>
      <c r="Q261" s="1"/>
      <c r="R261" s="1"/>
      <c r="S261" s="1"/>
      <c r="T261" s="1"/>
      <c r="U261" s="1"/>
      <c r="V261" s="1"/>
      <c r="W261" s="1"/>
    </row>
    <row r="262" spans="1:23" ht="9.75" customHeight="1">
      <c r="A262" s="1"/>
      <c r="B262" s="1"/>
      <c r="C262" s="1"/>
      <c r="D262" s="1"/>
      <c r="E262" s="1"/>
      <c r="F262" s="1"/>
      <c r="G262" s="1"/>
      <c r="H262" s="1"/>
      <c r="I262" s="1"/>
      <c r="J262" s="1"/>
      <c r="K262" s="1"/>
      <c r="L262" s="1"/>
      <c r="M262" s="1"/>
      <c r="N262" s="1"/>
      <c r="O262" s="1"/>
      <c r="P262" s="1"/>
      <c r="Q262" s="1"/>
      <c r="R262" s="1"/>
      <c r="S262" s="1"/>
      <c r="T262" s="1"/>
      <c r="U262" s="1"/>
      <c r="V262" s="1"/>
      <c r="W262" s="1"/>
    </row>
    <row r="263" spans="1:23" ht="9.75" customHeight="1">
      <c r="A263" s="1"/>
      <c r="B263" s="1"/>
      <c r="C263" s="1"/>
      <c r="D263" s="1"/>
      <c r="E263" s="1"/>
      <c r="F263" s="1"/>
      <c r="G263" s="1"/>
      <c r="H263" s="1"/>
      <c r="I263" s="1"/>
      <c r="J263" s="1"/>
      <c r="K263" s="1"/>
      <c r="L263" s="1"/>
      <c r="M263" s="1"/>
      <c r="N263" s="1"/>
      <c r="O263" s="1"/>
      <c r="P263" s="1"/>
      <c r="Q263" s="1"/>
      <c r="R263" s="1"/>
      <c r="S263" s="1"/>
      <c r="T263" s="1"/>
      <c r="U263" s="1"/>
      <c r="V263" s="1"/>
      <c r="W263" s="1"/>
    </row>
    <row r="264" spans="1:23" ht="9.75" customHeight="1">
      <c r="A264" s="1"/>
      <c r="B264" s="1"/>
      <c r="C264" s="1"/>
      <c r="D264" s="1"/>
      <c r="E264" s="1"/>
      <c r="F264" s="1"/>
      <c r="G264" s="1"/>
      <c r="H264" s="1"/>
      <c r="I264" s="1"/>
      <c r="J264" s="1"/>
      <c r="K264" s="1"/>
      <c r="L264" s="1"/>
      <c r="M264" s="1"/>
      <c r="N264" s="1"/>
      <c r="O264" s="1"/>
      <c r="P264" s="1"/>
      <c r="Q264" s="1"/>
      <c r="R264" s="1"/>
      <c r="S264" s="1"/>
      <c r="T264" s="1"/>
      <c r="U264" s="1"/>
      <c r="V264" s="1"/>
      <c r="W264" s="1"/>
    </row>
    <row r="265" spans="1:23" ht="9.75" customHeight="1">
      <c r="A265" s="1"/>
      <c r="B265" s="1"/>
      <c r="C265" s="1"/>
      <c r="D265" s="1"/>
      <c r="E265" s="1"/>
      <c r="F265" s="1"/>
      <c r="G265" s="1"/>
      <c r="H265" s="1"/>
      <c r="I265" s="1"/>
      <c r="J265" s="1"/>
      <c r="K265" s="1"/>
      <c r="L265" s="1"/>
      <c r="M265" s="1"/>
      <c r="N265" s="1"/>
      <c r="O265" s="1"/>
      <c r="P265" s="1"/>
      <c r="Q265" s="1"/>
      <c r="R265" s="1"/>
      <c r="S265" s="1"/>
      <c r="T265" s="1"/>
      <c r="U265" s="1"/>
      <c r="V265" s="1"/>
      <c r="W265" s="1"/>
    </row>
    <row r="266" spans="1:23" ht="9.75" customHeight="1">
      <c r="A266" s="1"/>
      <c r="B266" s="1"/>
      <c r="C266" s="1"/>
      <c r="D266" s="1"/>
      <c r="E266" s="1"/>
      <c r="F266" s="1"/>
      <c r="G266" s="1"/>
      <c r="H266" s="1"/>
      <c r="I266" s="1"/>
      <c r="J266" s="1"/>
      <c r="K266" s="1"/>
      <c r="L266" s="1"/>
      <c r="M266" s="1"/>
      <c r="N266" s="1"/>
      <c r="O266" s="1"/>
      <c r="P266" s="1"/>
      <c r="Q266" s="1"/>
      <c r="R266" s="1"/>
      <c r="S266" s="1"/>
      <c r="T266" s="1"/>
      <c r="U266" s="1"/>
      <c r="V266" s="1"/>
      <c r="W266" s="1"/>
    </row>
    <row r="267" spans="1:23" ht="9.75" customHeight="1">
      <c r="A267" s="1"/>
      <c r="B267" s="1"/>
      <c r="C267" s="1"/>
      <c r="D267" s="1"/>
      <c r="E267" s="1"/>
      <c r="F267" s="1"/>
      <c r="G267" s="1"/>
      <c r="H267" s="1"/>
      <c r="I267" s="1"/>
      <c r="J267" s="1"/>
      <c r="K267" s="1"/>
      <c r="L267" s="1"/>
      <c r="M267" s="1"/>
      <c r="N267" s="1"/>
      <c r="O267" s="1"/>
      <c r="P267" s="1"/>
      <c r="Q267" s="1"/>
      <c r="R267" s="1"/>
      <c r="S267" s="1"/>
      <c r="T267" s="1"/>
      <c r="U267" s="1"/>
      <c r="V267" s="1"/>
      <c r="W267" s="1"/>
    </row>
    <row r="268" spans="1:23" ht="9.75" customHeight="1">
      <c r="A268" s="1"/>
      <c r="B268" s="1"/>
      <c r="C268" s="1"/>
      <c r="D268" s="1"/>
      <c r="E268" s="1"/>
      <c r="F268" s="1"/>
      <c r="G268" s="1"/>
      <c r="H268" s="1"/>
      <c r="I268" s="1"/>
      <c r="J268" s="1"/>
      <c r="K268" s="1"/>
      <c r="L268" s="1"/>
      <c r="M268" s="1"/>
      <c r="N268" s="1"/>
      <c r="O268" s="1"/>
      <c r="P268" s="1"/>
      <c r="Q268" s="1"/>
      <c r="R268" s="1"/>
      <c r="S268" s="1"/>
      <c r="T268" s="1"/>
      <c r="U268" s="1"/>
      <c r="V268" s="1"/>
      <c r="W268" s="1"/>
    </row>
    <row r="269" spans="1:23" ht="9.75" customHeight="1">
      <c r="A269" s="1"/>
      <c r="B269" s="1"/>
      <c r="C269" s="1"/>
      <c r="D269" s="1"/>
      <c r="E269" s="1"/>
      <c r="F269" s="1"/>
      <c r="G269" s="1"/>
      <c r="H269" s="1"/>
      <c r="I269" s="1"/>
      <c r="J269" s="1"/>
      <c r="K269" s="1"/>
      <c r="L269" s="1"/>
      <c r="M269" s="1"/>
      <c r="N269" s="1"/>
      <c r="O269" s="1"/>
      <c r="P269" s="1"/>
      <c r="Q269" s="1"/>
      <c r="R269" s="1"/>
      <c r="S269" s="1"/>
      <c r="T269" s="1"/>
      <c r="U269" s="1"/>
      <c r="V269" s="1"/>
      <c r="W269" s="1"/>
    </row>
    <row r="270" spans="1:23" ht="9.75" customHeight="1">
      <c r="A270" s="1"/>
      <c r="B270" s="1"/>
      <c r="C270" s="1"/>
      <c r="D270" s="1"/>
      <c r="E270" s="1"/>
      <c r="F270" s="1"/>
      <c r="G270" s="1"/>
      <c r="H270" s="1"/>
      <c r="I270" s="1"/>
      <c r="J270" s="1"/>
      <c r="K270" s="1"/>
      <c r="L270" s="1"/>
      <c r="M270" s="1"/>
      <c r="N270" s="1"/>
      <c r="O270" s="1"/>
      <c r="P270" s="1"/>
      <c r="Q270" s="1"/>
      <c r="R270" s="1"/>
      <c r="S270" s="1"/>
      <c r="T270" s="1"/>
      <c r="U270" s="1"/>
      <c r="V270" s="1"/>
      <c r="W270" s="1"/>
    </row>
    <row r="271" spans="1:23" ht="9.75" customHeight="1">
      <c r="A271" s="1"/>
      <c r="B271" s="1"/>
      <c r="C271" s="1"/>
      <c r="D271" s="1"/>
      <c r="E271" s="1"/>
      <c r="F271" s="1"/>
      <c r="G271" s="1"/>
      <c r="H271" s="1"/>
      <c r="I271" s="1"/>
      <c r="J271" s="1"/>
      <c r="K271" s="1"/>
      <c r="L271" s="1"/>
      <c r="M271" s="1"/>
      <c r="N271" s="1"/>
      <c r="O271" s="1"/>
      <c r="P271" s="1"/>
      <c r="Q271" s="1"/>
      <c r="R271" s="1"/>
      <c r="S271" s="1"/>
      <c r="T271" s="1"/>
      <c r="U271" s="1"/>
      <c r="V271" s="1"/>
      <c r="W271" s="1"/>
    </row>
    <row r="272" spans="1:23" ht="9.75" customHeight="1">
      <c r="A272" s="1"/>
      <c r="B272" s="1"/>
      <c r="C272" s="1"/>
      <c r="D272" s="1"/>
      <c r="E272" s="1"/>
      <c r="F272" s="1"/>
      <c r="G272" s="1"/>
      <c r="H272" s="1"/>
      <c r="I272" s="1"/>
      <c r="J272" s="1"/>
      <c r="K272" s="1"/>
      <c r="L272" s="1"/>
      <c r="M272" s="1"/>
      <c r="N272" s="1"/>
      <c r="O272" s="1"/>
      <c r="P272" s="1"/>
      <c r="Q272" s="1"/>
      <c r="R272" s="1"/>
      <c r="S272" s="1"/>
      <c r="T272" s="1"/>
      <c r="U272" s="1"/>
      <c r="V272" s="1"/>
      <c r="W272" s="1"/>
    </row>
    <row r="273" spans="1:23" ht="9.75" customHeight="1">
      <c r="A273" s="1"/>
      <c r="B273" s="1"/>
      <c r="C273" s="1"/>
      <c r="D273" s="1"/>
      <c r="E273" s="1"/>
      <c r="F273" s="1"/>
      <c r="G273" s="1"/>
      <c r="H273" s="1"/>
      <c r="I273" s="1"/>
      <c r="J273" s="1"/>
      <c r="K273" s="1"/>
      <c r="L273" s="1"/>
      <c r="M273" s="1"/>
      <c r="N273" s="1"/>
      <c r="O273" s="1"/>
      <c r="P273" s="1"/>
      <c r="Q273" s="1"/>
      <c r="R273" s="1"/>
      <c r="S273" s="1"/>
      <c r="T273" s="1"/>
      <c r="U273" s="1"/>
      <c r="V273" s="1"/>
      <c r="W273" s="1"/>
    </row>
    <row r="274" spans="1:23" ht="9.75" customHeight="1">
      <c r="A274" s="1"/>
      <c r="B274" s="1"/>
      <c r="C274" s="1"/>
      <c r="D274" s="1"/>
      <c r="E274" s="1"/>
      <c r="F274" s="1"/>
      <c r="G274" s="1"/>
      <c r="H274" s="1"/>
      <c r="I274" s="1"/>
      <c r="J274" s="1"/>
      <c r="K274" s="1"/>
      <c r="L274" s="1"/>
      <c r="M274" s="1"/>
      <c r="N274" s="1"/>
      <c r="O274" s="1"/>
      <c r="P274" s="1"/>
      <c r="Q274" s="1"/>
      <c r="R274" s="1"/>
      <c r="S274" s="1"/>
      <c r="T274" s="1"/>
      <c r="U274" s="1"/>
      <c r="V274" s="1"/>
      <c r="W274" s="1"/>
    </row>
    <row r="275" spans="1:23" ht="9.75" customHeight="1">
      <c r="A275" s="1"/>
      <c r="B275" s="1"/>
      <c r="C275" s="1"/>
      <c r="D275" s="1"/>
      <c r="E275" s="1"/>
      <c r="F275" s="1"/>
      <c r="G275" s="1"/>
      <c r="H275" s="1"/>
      <c r="I275" s="1"/>
      <c r="J275" s="1"/>
      <c r="K275" s="1"/>
      <c r="L275" s="1"/>
      <c r="M275" s="1"/>
      <c r="N275" s="1"/>
      <c r="O275" s="1"/>
      <c r="P275" s="1"/>
      <c r="Q275" s="1"/>
      <c r="R275" s="1"/>
      <c r="S275" s="1"/>
      <c r="T275" s="1"/>
      <c r="U275" s="1"/>
      <c r="V275" s="1"/>
      <c r="W275" s="1"/>
    </row>
    <row r="276" spans="1:23" ht="9.75" customHeight="1">
      <c r="A276" s="1"/>
      <c r="B276" s="1"/>
      <c r="C276" s="1"/>
      <c r="D276" s="1"/>
      <c r="E276" s="1"/>
      <c r="F276" s="1"/>
      <c r="G276" s="1"/>
      <c r="H276" s="1"/>
      <c r="I276" s="1"/>
      <c r="J276" s="1"/>
      <c r="K276" s="1"/>
      <c r="L276" s="1"/>
      <c r="M276" s="1"/>
      <c r="N276" s="1"/>
      <c r="O276" s="1"/>
      <c r="P276" s="1"/>
      <c r="Q276" s="1"/>
      <c r="R276" s="1"/>
      <c r="S276" s="1"/>
      <c r="T276" s="1"/>
      <c r="U276" s="1"/>
      <c r="V276" s="1"/>
      <c r="W276" s="1"/>
    </row>
    <row r="277" spans="1:23" ht="9.75" customHeight="1">
      <c r="A277" s="1"/>
      <c r="B277" s="1"/>
      <c r="C277" s="1"/>
      <c r="D277" s="1"/>
      <c r="E277" s="1"/>
      <c r="F277" s="1"/>
      <c r="G277" s="1"/>
      <c r="H277" s="1"/>
      <c r="I277" s="1"/>
      <c r="J277" s="1"/>
      <c r="K277" s="1"/>
      <c r="L277" s="1"/>
      <c r="M277" s="1"/>
      <c r="N277" s="1"/>
      <c r="O277" s="1"/>
      <c r="P277" s="1"/>
      <c r="Q277" s="1"/>
      <c r="R277" s="1"/>
      <c r="S277" s="1"/>
      <c r="T277" s="1"/>
      <c r="U277" s="1"/>
      <c r="V277" s="1"/>
      <c r="W277" s="1"/>
    </row>
    <row r="278" spans="1:23" ht="9.75" customHeight="1">
      <c r="A278" s="1"/>
      <c r="B278" s="1"/>
      <c r="C278" s="1"/>
      <c r="D278" s="1"/>
      <c r="E278" s="1"/>
      <c r="F278" s="1"/>
      <c r="G278" s="1"/>
      <c r="H278" s="1"/>
      <c r="I278" s="1"/>
      <c r="J278" s="1"/>
      <c r="K278" s="1"/>
      <c r="L278" s="1"/>
      <c r="M278" s="1"/>
      <c r="N278" s="1"/>
      <c r="O278" s="1"/>
      <c r="P278" s="1"/>
      <c r="Q278" s="1"/>
      <c r="R278" s="1"/>
      <c r="S278" s="1"/>
      <c r="T278" s="1"/>
      <c r="U278" s="1"/>
      <c r="V278" s="1"/>
      <c r="W278" s="1"/>
    </row>
    <row r="279" spans="1:23" ht="9.75" customHeight="1">
      <c r="A279" s="1"/>
      <c r="B279" s="1"/>
      <c r="C279" s="1"/>
      <c r="D279" s="1"/>
      <c r="E279" s="1"/>
      <c r="F279" s="1"/>
      <c r="G279" s="1"/>
      <c r="H279" s="1"/>
      <c r="I279" s="1"/>
      <c r="J279" s="1"/>
      <c r="K279" s="1"/>
      <c r="L279" s="1"/>
      <c r="M279" s="1"/>
      <c r="N279" s="1"/>
      <c r="O279" s="1"/>
      <c r="P279" s="1"/>
      <c r="Q279" s="1"/>
      <c r="R279" s="1"/>
      <c r="S279" s="1"/>
      <c r="T279" s="1"/>
      <c r="U279" s="1"/>
      <c r="V279" s="1"/>
      <c r="W279" s="1"/>
    </row>
    <row r="280" spans="1:23" ht="9.75" customHeight="1">
      <c r="A280" s="1"/>
      <c r="B280" s="1"/>
      <c r="C280" s="1"/>
      <c r="D280" s="1"/>
      <c r="E280" s="1"/>
      <c r="F280" s="1"/>
      <c r="G280" s="1"/>
      <c r="H280" s="1"/>
      <c r="I280" s="1"/>
      <c r="J280" s="1"/>
      <c r="K280" s="1"/>
      <c r="L280" s="1"/>
      <c r="M280" s="1"/>
      <c r="N280" s="1"/>
      <c r="O280" s="1"/>
      <c r="P280" s="1"/>
      <c r="Q280" s="1"/>
      <c r="R280" s="1"/>
      <c r="S280" s="1"/>
      <c r="T280" s="1"/>
      <c r="U280" s="1"/>
      <c r="V280" s="1"/>
      <c r="W280" s="1"/>
    </row>
    <row r="281" spans="1:23" ht="9.75" customHeight="1">
      <c r="A281" s="1"/>
      <c r="B281" s="1"/>
      <c r="C281" s="1"/>
      <c r="D281" s="1"/>
      <c r="E281" s="1"/>
      <c r="F281" s="1"/>
      <c r="G281" s="1"/>
      <c r="H281" s="1"/>
      <c r="I281" s="1"/>
      <c r="J281" s="1"/>
      <c r="K281" s="1"/>
      <c r="L281" s="1"/>
      <c r="M281" s="1"/>
      <c r="N281" s="1"/>
      <c r="O281" s="1"/>
      <c r="P281" s="1"/>
      <c r="Q281" s="1"/>
      <c r="R281" s="1"/>
      <c r="S281" s="1"/>
      <c r="T281" s="1"/>
      <c r="U281" s="1"/>
      <c r="V281" s="1"/>
      <c r="W281" s="1"/>
    </row>
    <row r="282" spans="1:23" ht="9.75" customHeight="1">
      <c r="A282" s="1"/>
      <c r="B282" s="1"/>
      <c r="C282" s="1"/>
      <c r="D282" s="1"/>
      <c r="E282" s="1"/>
      <c r="F282" s="1"/>
      <c r="G282" s="1"/>
      <c r="H282" s="1"/>
      <c r="I282" s="1"/>
      <c r="J282" s="1"/>
      <c r="K282" s="1"/>
      <c r="L282" s="1"/>
      <c r="M282" s="1"/>
      <c r="N282" s="1"/>
      <c r="O282" s="1"/>
      <c r="P282" s="1"/>
      <c r="Q282" s="1"/>
      <c r="R282" s="1"/>
      <c r="S282" s="1"/>
      <c r="T282" s="1"/>
      <c r="U282" s="1"/>
      <c r="V282" s="1"/>
      <c r="W282" s="1"/>
    </row>
    <row r="283" spans="1:23" ht="9.75" customHeight="1">
      <c r="A283" s="1"/>
      <c r="B283" s="1"/>
      <c r="C283" s="1"/>
      <c r="D283" s="1"/>
      <c r="E283" s="1"/>
      <c r="F283" s="1"/>
      <c r="G283" s="1"/>
      <c r="H283" s="1"/>
      <c r="I283" s="1"/>
      <c r="J283" s="1"/>
      <c r="K283" s="1"/>
      <c r="L283" s="1"/>
      <c r="M283" s="1"/>
      <c r="N283" s="1"/>
      <c r="O283" s="1"/>
      <c r="P283" s="1"/>
      <c r="Q283" s="1"/>
      <c r="R283" s="1"/>
      <c r="S283" s="1"/>
      <c r="T283" s="1"/>
      <c r="U283" s="1"/>
      <c r="V283" s="1"/>
      <c r="W283" s="1"/>
    </row>
    <row r="284" spans="1:23" ht="9.75" customHeight="1">
      <c r="A284" s="1"/>
      <c r="B284" s="1"/>
      <c r="C284" s="1"/>
      <c r="D284" s="1"/>
      <c r="E284" s="1"/>
      <c r="F284" s="1"/>
      <c r="G284" s="1"/>
      <c r="H284" s="1"/>
      <c r="I284" s="1"/>
      <c r="J284" s="1"/>
      <c r="K284" s="1"/>
      <c r="L284" s="1"/>
      <c r="M284" s="1"/>
      <c r="N284" s="1"/>
      <c r="O284" s="1"/>
      <c r="P284" s="1"/>
      <c r="Q284" s="1"/>
      <c r="R284" s="1"/>
      <c r="S284" s="1"/>
      <c r="T284" s="1"/>
      <c r="U284" s="1"/>
      <c r="V284" s="1"/>
      <c r="W284" s="1"/>
    </row>
    <row r="285" spans="1:23" ht="9.75" customHeight="1">
      <c r="A285" s="1"/>
      <c r="B285" s="1"/>
      <c r="C285" s="1"/>
      <c r="D285" s="1"/>
      <c r="E285" s="1"/>
      <c r="F285" s="1"/>
      <c r="G285" s="1"/>
      <c r="H285" s="1"/>
      <c r="I285" s="1"/>
      <c r="J285" s="1"/>
      <c r="K285" s="1"/>
      <c r="L285" s="1"/>
      <c r="M285" s="1"/>
      <c r="N285" s="1"/>
      <c r="O285" s="1"/>
      <c r="P285" s="1"/>
      <c r="Q285" s="1"/>
      <c r="R285" s="1"/>
      <c r="S285" s="1"/>
      <c r="T285" s="1"/>
      <c r="U285" s="1"/>
      <c r="V285" s="1"/>
      <c r="W285" s="1"/>
    </row>
    <row r="286" spans="1:23" ht="9.75" customHeight="1">
      <c r="A286" s="1"/>
      <c r="B286" s="1"/>
      <c r="C286" s="1"/>
      <c r="D286" s="1"/>
      <c r="E286" s="1"/>
      <c r="F286" s="1"/>
      <c r="G286" s="1"/>
      <c r="H286" s="1"/>
      <c r="I286" s="1"/>
      <c r="J286" s="1"/>
      <c r="K286" s="1"/>
      <c r="L286" s="1"/>
      <c r="M286" s="1"/>
      <c r="N286" s="1"/>
      <c r="O286" s="1"/>
      <c r="P286" s="1"/>
      <c r="Q286" s="1"/>
      <c r="R286" s="1"/>
      <c r="S286" s="1"/>
      <c r="T286" s="1"/>
      <c r="U286" s="1"/>
      <c r="V286" s="1"/>
      <c r="W286" s="1"/>
    </row>
    <row r="287" spans="1:23" ht="9.75" customHeight="1">
      <c r="A287" s="1"/>
      <c r="B287" s="1"/>
      <c r="C287" s="1"/>
      <c r="D287" s="1"/>
      <c r="E287" s="1"/>
      <c r="F287" s="1"/>
      <c r="G287" s="1"/>
      <c r="H287" s="1"/>
      <c r="I287" s="1"/>
      <c r="J287" s="1"/>
      <c r="K287" s="1"/>
      <c r="L287" s="1"/>
      <c r="M287" s="1"/>
      <c r="N287" s="1"/>
      <c r="O287" s="1"/>
      <c r="P287" s="1"/>
      <c r="Q287" s="1"/>
      <c r="R287" s="1"/>
      <c r="S287" s="1"/>
      <c r="T287" s="1"/>
      <c r="U287" s="1"/>
      <c r="V287" s="1"/>
      <c r="W287" s="1"/>
    </row>
    <row r="288" spans="1:23" ht="9.75" customHeight="1">
      <c r="A288" s="1"/>
      <c r="B288" s="1"/>
      <c r="C288" s="1"/>
      <c r="D288" s="1"/>
      <c r="E288" s="1"/>
      <c r="F288" s="1"/>
      <c r="G288" s="1"/>
      <c r="H288" s="1"/>
      <c r="I288" s="1"/>
      <c r="J288" s="1"/>
      <c r="K288" s="1"/>
      <c r="L288" s="1"/>
      <c r="M288" s="1"/>
      <c r="N288" s="1"/>
      <c r="O288" s="1"/>
      <c r="P288" s="1"/>
      <c r="Q288" s="1"/>
      <c r="R288" s="1"/>
      <c r="S288" s="1"/>
      <c r="T288" s="1"/>
      <c r="U288" s="1"/>
      <c r="V288" s="1"/>
      <c r="W288" s="1"/>
    </row>
    <row r="289" spans="1:23" ht="9.75" customHeight="1">
      <c r="A289" s="1"/>
      <c r="B289" s="1"/>
      <c r="C289" s="1"/>
      <c r="D289" s="1"/>
      <c r="E289" s="1"/>
      <c r="F289" s="1"/>
      <c r="G289" s="1"/>
      <c r="H289" s="1"/>
      <c r="I289" s="1"/>
      <c r="J289" s="1"/>
      <c r="K289" s="1"/>
      <c r="L289" s="1"/>
      <c r="M289" s="1"/>
      <c r="N289" s="1"/>
      <c r="O289" s="1"/>
      <c r="P289" s="1"/>
      <c r="Q289" s="1"/>
      <c r="R289" s="1"/>
      <c r="S289" s="1"/>
      <c r="T289" s="1"/>
      <c r="U289" s="1"/>
      <c r="V289" s="1"/>
      <c r="W289" s="1"/>
    </row>
    <row r="290" spans="1:23" ht="9.75" customHeight="1">
      <c r="A290" s="1"/>
      <c r="B290" s="1"/>
      <c r="C290" s="1"/>
      <c r="D290" s="1"/>
      <c r="E290" s="1"/>
      <c r="F290" s="1"/>
      <c r="G290" s="1"/>
      <c r="H290" s="1"/>
      <c r="I290" s="1"/>
      <c r="J290" s="1"/>
      <c r="K290" s="1"/>
      <c r="L290" s="1"/>
      <c r="M290" s="1"/>
      <c r="N290" s="1"/>
      <c r="O290" s="1"/>
      <c r="P290" s="1"/>
      <c r="Q290" s="1"/>
      <c r="R290" s="1"/>
      <c r="S290" s="1"/>
      <c r="T290" s="1"/>
      <c r="U290" s="1"/>
      <c r="V290" s="1"/>
      <c r="W290" s="1"/>
    </row>
    <row r="291" spans="1:23" ht="9.75" customHeight="1">
      <c r="A291" s="1"/>
      <c r="B291" s="1"/>
      <c r="C291" s="1"/>
      <c r="D291" s="1"/>
      <c r="E291" s="1"/>
      <c r="F291" s="1"/>
      <c r="G291" s="1"/>
      <c r="H291" s="1"/>
      <c r="I291" s="1"/>
      <c r="J291" s="1"/>
      <c r="K291" s="1"/>
      <c r="L291" s="1"/>
      <c r="M291" s="1"/>
      <c r="N291" s="1"/>
      <c r="O291" s="1"/>
      <c r="P291" s="1"/>
      <c r="Q291" s="1"/>
      <c r="R291" s="1"/>
      <c r="S291" s="1"/>
      <c r="T291" s="1"/>
      <c r="U291" s="1"/>
      <c r="V291" s="1"/>
      <c r="W291" s="1"/>
    </row>
    <row r="292" spans="1:23" ht="9.75" customHeight="1">
      <c r="A292" s="1"/>
      <c r="B292" s="1"/>
      <c r="C292" s="1"/>
      <c r="D292" s="1"/>
      <c r="E292" s="1"/>
      <c r="F292" s="1"/>
      <c r="G292" s="1"/>
      <c r="H292" s="1"/>
      <c r="I292" s="1"/>
      <c r="J292" s="1"/>
      <c r="K292" s="1"/>
      <c r="L292" s="1"/>
      <c r="M292" s="1"/>
      <c r="N292" s="1"/>
      <c r="O292" s="1"/>
      <c r="P292" s="1"/>
      <c r="Q292" s="1"/>
      <c r="R292" s="1"/>
      <c r="S292" s="1"/>
      <c r="T292" s="1"/>
      <c r="U292" s="1"/>
      <c r="V292" s="1"/>
      <c r="W292" s="1"/>
    </row>
    <row r="293" spans="1:23" ht="9.75" customHeight="1">
      <c r="A293" s="1"/>
      <c r="B293" s="1"/>
      <c r="C293" s="1"/>
      <c r="D293" s="1"/>
      <c r="E293" s="1"/>
      <c r="F293" s="1"/>
      <c r="G293" s="1"/>
      <c r="H293" s="1"/>
      <c r="I293" s="1"/>
      <c r="J293" s="1"/>
      <c r="K293" s="1"/>
      <c r="L293" s="1"/>
      <c r="M293" s="1"/>
      <c r="N293" s="1"/>
      <c r="O293" s="1"/>
      <c r="P293" s="1"/>
      <c r="Q293" s="1"/>
      <c r="R293" s="1"/>
      <c r="S293" s="1"/>
      <c r="T293" s="1"/>
      <c r="U293" s="1"/>
      <c r="V293" s="1"/>
      <c r="W293" s="1"/>
    </row>
    <row r="294" spans="1:23" ht="9.75" customHeight="1">
      <c r="A294" s="1"/>
      <c r="B294" s="1"/>
      <c r="C294" s="1"/>
      <c r="D294" s="1"/>
      <c r="E294" s="1"/>
      <c r="F294" s="1"/>
      <c r="G294" s="1"/>
      <c r="H294" s="1"/>
      <c r="I294" s="1"/>
      <c r="J294" s="1"/>
      <c r="K294" s="1"/>
      <c r="L294" s="1"/>
      <c r="M294" s="1"/>
      <c r="N294" s="1"/>
      <c r="O294" s="1"/>
      <c r="P294" s="1"/>
      <c r="Q294" s="1"/>
      <c r="R294" s="1"/>
      <c r="S294" s="1"/>
      <c r="T294" s="1"/>
      <c r="U294" s="1"/>
      <c r="V294" s="1"/>
      <c r="W294" s="1"/>
    </row>
    <row r="295" spans="1:23" ht="9.75" customHeight="1">
      <c r="A295" s="1"/>
      <c r="B295" s="1"/>
      <c r="C295" s="1"/>
      <c r="D295" s="1"/>
      <c r="E295" s="1"/>
      <c r="F295" s="1"/>
      <c r="G295" s="1"/>
      <c r="H295" s="1"/>
      <c r="I295" s="1"/>
      <c r="J295" s="1"/>
      <c r="K295" s="1"/>
      <c r="L295" s="1"/>
      <c r="M295" s="1"/>
      <c r="N295" s="1"/>
      <c r="O295" s="1"/>
      <c r="P295" s="1"/>
      <c r="Q295" s="1"/>
      <c r="R295" s="1"/>
      <c r="S295" s="1"/>
      <c r="T295" s="1"/>
      <c r="U295" s="1"/>
      <c r="V295" s="1"/>
      <c r="W295" s="1"/>
    </row>
    <row r="296" spans="1:23" ht="9.75" customHeight="1">
      <c r="A296" s="1"/>
      <c r="B296" s="1"/>
      <c r="C296" s="1"/>
      <c r="D296" s="1"/>
      <c r="E296" s="1"/>
      <c r="F296" s="1"/>
      <c r="G296" s="1"/>
      <c r="H296" s="1"/>
      <c r="I296" s="1"/>
      <c r="J296" s="1"/>
      <c r="K296" s="1"/>
      <c r="L296" s="1"/>
      <c r="M296" s="1"/>
      <c r="N296" s="1"/>
      <c r="O296" s="1"/>
      <c r="P296" s="1"/>
      <c r="Q296" s="1"/>
      <c r="R296" s="1"/>
      <c r="S296" s="1"/>
      <c r="T296" s="1"/>
      <c r="U296" s="1"/>
      <c r="V296" s="1"/>
      <c r="W296" s="1"/>
    </row>
    <row r="297" spans="1:23" ht="9.75" customHeight="1">
      <c r="A297" s="1"/>
      <c r="B297" s="1"/>
      <c r="C297" s="1"/>
      <c r="D297" s="1"/>
      <c r="E297" s="1"/>
      <c r="F297" s="1"/>
      <c r="G297" s="1"/>
      <c r="H297" s="1"/>
      <c r="I297" s="1"/>
      <c r="J297" s="1"/>
      <c r="K297" s="1"/>
      <c r="L297" s="1"/>
      <c r="M297" s="1"/>
      <c r="N297" s="1"/>
      <c r="O297" s="1"/>
      <c r="P297" s="1"/>
      <c r="Q297" s="1"/>
      <c r="R297" s="1"/>
      <c r="S297" s="1"/>
      <c r="T297" s="1"/>
      <c r="U297" s="1"/>
      <c r="V297" s="1"/>
      <c r="W297" s="1"/>
    </row>
    <row r="298" spans="1:23" ht="9.75" customHeight="1">
      <c r="A298" s="1"/>
      <c r="B298" s="1"/>
      <c r="C298" s="1"/>
      <c r="D298" s="1"/>
      <c r="E298" s="1"/>
      <c r="F298" s="1"/>
      <c r="G298" s="1"/>
      <c r="H298" s="1"/>
      <c r="I298" s="1"/>
      <c r="J298" s="1"/>
      <c r="K298" s="1"/>
      <c r="L298" s="1"/>
      <c r="M298" s="1"/>
      <c r="N298" s="1"/>
      <c r="O298" s="1"/>
      <c r="P298" s="1"/>
      <c r="Q298" s="1"/>
      <c r="R298" s="1"/>
      <c r="S298" s="1"/>
      <c r="T298" s="1"/>
      <c r="U298" s="1"/>
      <c r="V298" s="1"/>
      <c r="W298" s="1"/>
    </row>
    <row r="299" spans="1:23" ht="9.75" customHeight="1">
      <c r="A299" s="1"/>
      <c r="B299" s="1"/>
      <c r="C299" s="1"/>
      <c r="D299" s="1"/>
      <c r="E299" s="1"/>
      <c r="F299" s="1"/>
      <c r="G299" s="1"/>
      <c r="H299" s="1"/>
      <c r="I299" s="1"/>
      <c r="J299" s="1"/>
      <c r="K299" s="1"/>
      <c r="L299" s="1"/>
      <c r="M299" s="1"/>
      <c r="N299" s="1"/>
      <c r="O299" s="1"/>
      <c r="P299" s="1"/>
      <c r="Q299" s="1"/>
      <c r="R299" s="1"/>
      <c r="S299" s="1"/>
      <c r="T299" s="1"/>
      <c r="U299" s="1"/>
      <c r="V299" s="1"/>
      <c r="W299" s="1"/>
    </row>
    <row r="300" spans="1:23" ht="9.75" customHeight="1">
      <c r="A300" s="1"/>
      <c r="B300" s="1"/>
      <c r="C300" s="1"/>
      <c r="D300" s="1"/>
      <c r="E300" s="1"/>
      <c r="F300" s="1"/>
      <c r="G300" s="1"/>
      <c r="H300" s="1"/>
      <c r="I300" s="1"/>
      <c r="J300" s="1"/>
      <c r="K300" s="1"/>
      <c r="L300" s="1"/>
      <c r="M300" s="1"/>
      <c r="N300" s="1"/>
      <c r="O300" s="1"/>
      <c r="P300" s="1"/>
      <c r="Q300" s="1"/>
      <c r="R300" s="1"/>
      <c r="S300" s="1"/>
      <c r="T300" s="1"/>
      <c r="U300" s="1"/>
      <c r="V300" s="1"/>
      <c r="W300" s="1"/>
    </row>
    <row r="301" spans="1:23" ht="9.75" customHeight="1">
      <c r="A301" s="1"/>
      <c r="B301" s="1"/>
      <c r="C301" s="1"/>
      <c r="D301" s="1"/>
      <c r="E301" s="1"/>
      <c r="F301" s="1"/>
      <c r="G301" s="1"/>
      <c r="H301" s="1"/>
      <c r="I301" s="1"/>
      <c r="J301" s="1"/>
      <c r="K301" s="1"/>
      <c r="L301" s="1"/>
      <c r="M301" s="1"/>
      <c r="N301" s="1"/>
      <c r="O301" s="1"/>
      <c r="P301" s="1"/>
      <c r="Q301" s="1"/>
      <c r="R301" s="1"/>
      <c r="S301" s="1"/>
      <c r="T301" s="1"/>
      <c r="U301" s="1"/>
      <c r="V301" s="1"/>
      <c r="W301" s="1"/>
    </row>
    <row r="302" spans="1:23" ht="9.75" customHeight="1">
      <c r="A302" s="1"/>
      <c r="B302" s="1"/>
      <c r="C302" s="1"/>
      <c r="D302" s="1"/>
      <c r="E302" s="1"/>
      <c r="F302" s="1"/>
      <c r="G302" s="1"/>
      <c r="H302" s="1"/>
      <c r="I302" s="1"/>
      <c r="J302" s="1"/>
      <c r="K302" s="1"/>
      <c r="L302" s="1"/>
      <c r="M302" s="1"/>
      <c r="N302" s="1"/>
      <c r="O302" s="1"/>
      <c r="P302" s="1"/>
      <c r="Q302" s="1"/>
      <c r="R302" s="1"/>
      <c r="S302" s="1"/>
      <c r="T302" s="1"/>
      <c r="U302" s="1"/>
      <c r="V302" s="1"/>
      <c r="W302" s="1"/>
    </row>
    <row r="303" spans="1:23" ht="9.75" customHeight="1">
      <c r="A303" s="1"/>
      <c r="B303" s="1"/>
      <c r="C303" s="1"/>
      <c r="D303" s="1"/>
      <c r="E303" s="1"/>
      <c r="F303" s="1"/>
      <c r="G303" s="1"/>
      <c r="H303" s="1"/>
      <c r="I303" s="1"/>
      <c r="J303" s="1"/>
      <c r="K303" s="1"/>
      <c r="L303" s="1"/>
      <c r="M303" s="1"/>
      <c r="N303" s="1"/>
      <c r="O303" s="1"/>
      <c r="P303" s="1"/>
      <c r="Q303" s="1"/>
      <c r="R303" s="1"/>
      <c r="S303" s="1"/>
      <c r="T303" s="1"/>
      <c r="U303" s="1"/>
      <c r="V303" s="1"/>
      <c r="W303" s="1"/>
    </row>
    <row r="304" spans="1:23" ht="9.75" customHeight="1">
      <c r="A304" s="1"/>
      <c r="B304" s="1"/>
      <c r="C304" s="1"/>
      <c r="D304" s="1"/>
      <c r="E304" s="1"/>
      <c r="F304" s="1"/>
      <c r="G304" s="1"/>
      <c r="H304" s="1"/>
      <c r="I304" s="1"/>
      <c r="J304" s="1"/>
      <c r="K304" s="1"/>
      <c r="L304" s="1"/>
      <c r="M304" s="1"/>
      <c r="N304" s="1"/>
      <c r="O304" s="1"/>
      <c r="P304" s="1"/>
      <c r="Q304" s="1"/>
      <c r="R304" s="1"/>
      <c r="S304" s="1"/>
      <c r="T304" s="1"/>
      <c r="U304" s="1"/>
      <c r="V304" s="1"/>
      <c r="W304" s="1"/>
    </row>
    <row r="305" spans="1:23" ht="9.75" customHeight="1">
      <c r="A305" s="1"/>
      <c r="B305" s="1"/>
      <c r="C305" s="1"/>
      <c r="D305" s="1"/>
      <c r="E305" s="1"/>
      <c r="F305" s="1"/>
      <c r="G305" s="1"/>
      <c r="H305" s="1"/>
      <c r="I305" s="1"/>
      <c r="J305" s="1"/>
      <c r="K305" s="1"/>
      <c r="L305" s="1"/>
      <c r="M305" s="1"/>
      <c r="N305" s="1"/>
      <c r="O305" s="1"/>
      <c r="P305" s="1"/>
      <c r="Q305" s="1"/>
      <c r="R305" s="1"/>
      <c r="S305" s="1"/>
      <c r="T305" s="1"/>
      <c r="U305" s="1"/>
      <c r="V305" s="1"/>
      <c r="W305" s="1"/>
    </row>
    <row r="306" spans="1:23" ht="9.75" customHeight="1">
      <c r="A306" s="1"/>
      <c r="B306" s="1"/>
      <c r="C306" s="1"/>
      <c r="D306" s="1"/>
      <c r="E306" s="1"/>
      <c r="F306" s="1"/>
      <c r="G306" s="1"/>
      <c r="H306" s="1"/>
      <c r="I306" s="1"/>
      <c r="J306" s="1"/>
      <c r="K306" s="1"/>
      <c r="L306" s="1"/>
      <c r="M306" s="1"/>
      <c r="N306" s="1"/>
      <c r="O306" s="1"/>
      <c r="P306" s="1"/>
      <c r="Q306" s="1"/>
      <c r="R306" s="1"/>
      <c r="S306" s="1"/>
      <c r="T306" s="1"/>
      <c r="U306" s="1"/>
      <c r="V306" s="1"/>
      <c r="W306" s="1"/>
    </row>
    <row r="307" spans="1:23" ht="9.75" customHeight="1">
      <c r="A307" s="1"/>
      <c r="B307" s="1"/>
      <c r="C307" s="1"/>
      <c r="D307" s="1"/>
      <c r="E307" s="1"/>
      <c r="F307" s="1"/>
      <c r="G307" s="1"/>
      <c r="H307" s="1"/>
      <c r="I307" s="1"/>
      <c r="J307" s="1"/>
      <c r="K307" s="1"/>
      <c r="L307" s="1"/>
      <c r="M307" s="1"/>
      <c r="N307" s="1"/>
      <c r="O307" s="1"/>
      <c r="P307" s="1"/>
      <c r="Q307" s="1"/>
      <c r="R307" s="1"/>
      <c r="S307" s="1"/>
      <c r="T307" s="1"/>
      <c r="U307" s="1"/>
      <c r="V307" s="1"/>
      <c r="W307" s="1"/>
    </row>
    <row r="308" spans="1:23" ht="9.75" customHeight="1">
      <c r="A308" s="1"/>
      <c r="B308" s="1"/>
      <c r="C308" s="1"/>
      <c r="D308" s="1"/>
      <c r="E308" s="1"/>
      <c r="F308" s="1"/>
      <c r="G308" s="1"/>
      <c r="H308" s="1"/>
      <c r="I308" s="1"/>
      <c r="J308" s="1"/>
      <c r="K308" s="1"/>
      <c r="L308" s="1"/>
      <c r="M308" s="1"/>
      <c r="N308" s="1"/>
      <c r="O308" s="1"/>
      <c r="P308" s="1"/>
      <c r="Q308" s="1"/>
      <c r="R308" s="1"/>
      <c r="S308" s="1"/>
      <c r="T308" s="1"/>
      <c r="U308" s="1"/>
      <c r="V308" s="1"/>
      <c r="W308" s="1"/>
    </row>
    <row r="309" spans="1:23" ht="9.75" customHeight="1">
      <c r="A309" s="1"/>
      <c r="B309" s="1"/>
      <c r="C309" s="1"/>
      <c r="D309" s="1"/>
      <c r="E309" s="1"/>
      <c r="F309" s="1"/>
      <c r="G309" s="1"/>
      <c r="H309" s="1"/>
      <c r="I309" s="1"/>
      <c r="J309" s="1"/>
      <c r="K309" s="1"/>
      <c r="L309" s="1"/>
      <c r="M309" s="1"/>
      <c r="N309" s="1"/>
      <c r="O309" s="1"/>
      <c r="P309" s="1"/>
      <c r="Q309" s="1"/>
      <c r="R309" s="1"/>
      <c r="S309" s="1"/>
      <c r="T309" s="1"/>
      <c r="U309" s="1"/>
      <c r="V309" s="1"/>
      <c r="W309" s="1"/>
    </row>
    <row r="310" spans="1:23" ht="9.75" customHeight="1">
      <c r="A310" s="1"/>
      <c r="B310" s="1"/>
      <c r="C310" s="1"/>
      <c r="D310" s="1"/>
      <c r="E310" s="1"/>
      <c r="F310" s="1"/>
      <c r="G310" s="1"/>
      <c r="H310" s="1"/>
      <c r="I310" s="1"/>
      <c r="J310" s="1"/>
      <c r="K310" s="1"/>
      <c r="L310" s="1"/>
      <c r="M310" s="1"/>
      <c r="N310" s="1"/>
      <c r="O310" s="1"/>
      <c r="P310" s="1"/>
      <c r="Q310" s="1"/>
      <c r="R310" s="1"/>
      <c r="S310" s="1"/>
      <c r="T310" s="1"/>
      <c r="U310" s="1"/>
      <c r="V310" s="1"/>
      <c r="W310" s="1"/>
    </row>
    <row r="311" spans="1:23" ht="9.75" customHeight="1">
      <c r="A311" s="1"/>
      <c r="B311" s="1"/>
      <c r="C311" s="1"/>
      <c r="D311" s="1"/>
      <c r="E311" s="1"/>
      <c r="F311" s="1"/>
      <c r="G311" s="1"/>
      <c r="H311" s="1"/>
      <c r="I311" s="1"/>
      <c r="J311" s="1"/>
      <c r="K311" s="1"/>
      <c r="L311" s="1"/>
      <c r="M311" s="1"/>
      <c r="N311" s="1"/>
      <c r="O311" s="1"/>
      <c r="P311" s="1"/>
      <c r="Q311" s="1"/>
      <c r="R311" s="1"/>
      <c r="S311" s="1"/>
      <c r="T311" s="1"/>
      <c r="U311" s="1"/>
      <c r="V311" s="1"/>
      <c r="W311" s="1"/>
    </row>
    <row r="312" spans="1:23" ht="9.75" customHeight="1">
      <c r="A312" s="1"/>
      <c r="B312" s="1"/>
      <c r="C312" s="1"/>
      <c r="D312" s="1"/>
      <c r="E312" s="1"/>
      <c r="F312" s="1"/>
      <c r="G312" s="1"/>
      <c r="H312" s="1"/>
      <c r="I312" s="1"/>
      <c r="J312" s="1"/>
      <c r="K312" s="1"/>
      <c r="L312" s="1"/>
      <c r="M312" s="1"/>
      <c r="N312" s="1"/>
      <c r="O312" s="1"/>
      <c r="P312" s="1"/>
      <c r="Q312" s="1"/>
      <c r="R312" s="1"/>
      <c r="S312" s="1"/>
      <c r="T312" s="1"/>
      <c r="U312" s="1"/>
      <c r="V312" s="1"/>
      <c r="W312" s="1"/>
    </row>
    <row r="313" spans="1:23" ht="9.75" customHeight="1">
      <c r="A313" s="1"/>
      <c r="B313" s="1"/>
      <c r="C313" s="1"/>
      <c r="D313" s="1"/>
      <c r="E313" s="1"/>
      <c r="F313" s="1"/>
      <c r="G313" s="1"/>
      <c r="H313" s="1"/>
      <c r="I313" s="1"/>
      <c r="J313" s="1"/>
      <c r="K313" s="1"/>
      <c r="L313" s="1"/>
      <c r="M313" s="1"/>
      <c r="N313" s="1"/>
      <c r="O313" s="1"/>
      <c r="P313" s="1"/>
      <c r="Q313" s="1"/>
      <c r="R313" s="1"/>
      <c r="S313" s="1"/>
      <c r="T313" s="1"/>
      <c r="U313" s="1"/>
      <c r="V313" s="1"/>
      <c r="W313" s="1"/>
    </row>
    <row r="314" spans="1:23" ht="9.75" customHeight="1">
      <c r="A314" s="1"/>
      <c r="B314" s="1"/>
      <c r="C314" s="1"/>
      <c r="D314" s="1"/>
      <c r="E314" s="1"/>
      <c r="F314" s="1"/>
      <c r="G314" s="1"/>
      <c r="H314" s="1"/>
      <c r="I314" s="1"/>
      <c r="J314" s="1"/>
      <c r="K314" s="1"/>
      <c r="L314" s="1"/>
      <c r="M314" s="1"/>
      <c r="N314" s="1"/>
      <c r="O314" s="1"/>
      <c r="P314" s="1"/>
      <c r="Q314" s="1"/>
      <c r="R314" s="1"/>
      <c r="S314" s="1"/>
      <c r="T314" s="1"/>
      <c r="U314" s="1"/>
      <c r="V314" s="1"/>
      <c r="W314" s="1"/>
    </row>
    <row r="315" spans="1:23" ht="9.75" customHeight="1">
      <c r="A315" s="1"/>
      <c r="B315" s="1"/>
      <c r="C315" s="1"/>
      <c r="D315" s="1"/>
      <c r="E315" s="1"/>
      <c r="F315" s="1"/>
      <c r="G315" s="1"/>
      <c r="H315" s="1"/>
      <c r="I315" s="1"/>
      <c r="J315" s="1"/>
      <c r="K315" s="1"/>
      <c r="L315" s="1"/>
      <c r="M315" s="1"/>
      <c r="N315" s="1"/>
      <c r="O315" s="1"/>
      <c r="P315" s="1"/>
      <c r="Q315" s="1"/>
      <c r="R315" s="1"/>
      <c r="S315" s="1"/>
      <c r="T315" s="1"/>
      <c r="U315" s="1"/>
      <c r="V315" s="1"/>
      <c r="W315" s="1"/>
    </row>
    <row r="316" spans="1:23" ht="9.75" customHeight="1">
      <c r="A316" s="1"/>
      <c r="B316" s="1"/>
      <c r="C316" s="1"/>
      <c r="D316" s="1"/>
      <c r="E316" s="1"/>
      <c r="F316" s="1"/>
      <c r="G316" s="1"/>
      <c r="H316" s="1"/>
      <c r="I316" s="1"/>
      <c r="J316" s="1"/>
      <c r="K316" s="1"/>
      <c r="L316" s="1"/>
      <c r="M316" s="1"/>
      <c r="N316" s="1"/>
      <c r="O316" s="1"/>
      <c r="P316" s="1"/>
      <c r="Q316" s="1"/>
      <c r="R316" s="1"/>
      <c r="S316" s="1"/>
      <c r="T316" s="1"/>
      <c r="U316" s="1"/>
      <c r="V316" s="1"/>
      <c r="W316" s="1"/>
    </row>
    <row r="317" spans="1:23" ht="9.75" customHeight="1">
      <c r="A317" s="1"/>
      <c r="B317" s="1"/>
      <c r="C317" s="1"/>
      <c r="D317" s="1"/>
      <c r="E317" s="1"/>
      <c r="F317" s="1"/>
      <c r="G317" s="1"/>
      <c r="H317" s="1"/>
      <c r="I317" s="1"/>
      <c r="J317" s="1"/>
      <c r="K317" s="1"/>
      <c r="L317" s="1"/>
      <c r="M317" s="1"/>
      <c r="N317" s="1"/>
      <c r="O317" s="1"/>
      <c r="P317" s="1"/>
      <c r="Q317" s="1"/>
      <c r="R317" s="1"/>
      <c r="S317" s="1"/>
      <c r="T317" s="1"/>
      <c r="U317" s="1"/>
      <c r="V317" s="1"/>
      <c r="W317" s="1"/>
    </row>
    <row r="318" spans="1:23" ht="9.75" customHeight="1">
      <c r="A318" s="1"/>
      <c r="B318" s="1"/>
      <c r="C318" s="1"/>
      <c r="D318" s="1"/>
      <c r="E318" s="1"/>
      <c r="F318" s="1"/>
      <c r="G318" s="1"/>
      <c r="H318" s="1"/>
      <c r="I318" s="1"/>
      <c r="J318" s="1"/>
      <c r="K318" s="1"/>
      <c r="L318" s="1"/>
      <c r="M318" s="1"/>
      <c r="N318" s="1"/>
      <c r="O318" s="1"/>
      <c r="P318" s="1"/>
      <c r="Q318" s="1"/>
      <c r="R318" s="1"/>
      <c r="S318" s="1"/>
      <c r="T318" s="1"/>
      <c r="U318" s="1"/>
      <c r="V318" s="1"/>
      <c r="W318" s="1"/>
    </row>
    <row r="319" spans="1:23" ht="9.75" customHeight="1">
      <c r="A319" s="1"/>
      <c r="B319" s="1"/>
      <c r="C319" s="1"/>
      <c r="D319" s="1"/>
      <c r="E319" s="1"/>
      <c r="F319" s="1"/>
      <c r="G319" s="1"/>
      <c r="H319" s="1"/>
      <c r="I319" s="1"/>
      <c r="J319" s="1"/>
      <c r="K319" s="1"/>
      <c r="L319" s="1"/>
      <c r="M319" s="1"/>
      <c r="N319" s="1"/>
      <c r="O319" s="1"/>
      <c r="P319" s="1"/>
      <c r="Q319" s="1"/>
      <c r="R319" s="1"/>
      <c r="S319" s="1"/>
      <c r="T319" s="1"/>
      <c r="U319" s="1"/>
      <c r="V319" s="1"/>
      <c r="W319" s="1"/>
    </row>
    <row r="320" spans="1:23" ht="9.75" customHeight="1">
      <c r="A320" s="1"/>
      <c r="B320" s="1"/>
      <c r="C320" s="1"/>
      <c r="D320" s="1"/>
      <c r="E320" s="1"/>
      <c r="F320" s="1"/>
      <c r="G320" s="1"/>
      <c r="H320" s="1"/>
      <c r="I320" s="1"/>
      <c r="J320" s="1"/>
      <c r="K320" s="1"/>
      <c r="L320" s="1"/>
      <c r="M320" s="1"/>
      <c r="N320" s="1"/>
      <c r="O320" s="1"/>
      <c r="P320" s="1"/>
      <c r="Q320" s="1"/>
      <c r="R320" s="1"/>
      <c r="S320" s="1"/>
      <c r="T320" s="1"/>
      <c r="U320" s="1"/>
      <c r="V320" s="1"/>
      <c r="W320" s="1"/>
    </row>
    <row r="321" spans="1:23" ht="9.75" customHeight="1">
      <c r="A321" s="1"/>
      <c r="B321" s="1"/>
      <c r="C321" s="1"/>
      <c r="D321" s="1"/>
      <c r="E321" s="1"/>
      <c r="F321" s="1"/>
      <c r="G321" s="1"/>
      <c r="H321" s="1"/>
      <c r="I321" s="1"/>
      <c r="J321" s="1"/>
      <c r="K321" s="1"/>
      <c r="L321" s="1"/>
      <c r="M321" s="1"/>
      <c r="N321" s="1"/>
      <c r="O321" s="1"/>
      <c r="P321" s="1"/>
      <c r="Q321" s="1"/>
      <c r="R321" s="1"/>
      <c r="S321" s="1"/>
      <c r="T321" s="1"/>
      <c r="U321" s="1"/>
      <c r="V321" s="1"/>
      <c r="W321" s="1"/>
    </row>
    <row r="322" spans="1:23" ht="9.75" customHeight="1">
      <c r="A322" s="1"/>
      <c r="B322" s="1"/>
      <c r="C322" s="1"/>
      <c r="D322" s="1"/>
      <c r="E322" s="1"/>
      <c r="F322" s="1"/>
      <c r="G322" s="1"/>
      <c r="H322" s="1"/>
      <c r="I322" s="1"/>
      <c r="J322" s="1"/>
      <c r="K322" s="1"/>
      <c r="L322" s="1"/>
      <c r="M322" s="1"/>
      <c r="N322" s="1"/>
      <c r="O322" s="1"/>
      <c r="P322" s="1"/>
      <c r="Q322" s="1"/>
      <c r="R322" s="1"/>
      <c r="S322" s="1"/>
      <c r="T322" s="1"/>
      <c r="U322" s="1"/>
      <c r="V322" s="1"/>
      <c r="W322" s="1"/>
    </row>
    <row r="323" spans="1:23" ht="9.75" customHeight="1">
      <c r="A323" s="1"/>
      <c r="B323" s="1"/>
      <c r="C323" s="1"/>
      <c r="D323" s="1"/>
      <c r="E323" s="1"/>
      <c r="F323" s="1"/>
      <c r="G323" s="1"/>
      <c r="H323" s="1"/>
      <c r="I323" s="1"/>
      <c r="J323" s="1"/>
      <c r="K323" s="1"/>
      <c r="L323" s="1"/>
      <c r="M323" s="1"/>
      <c r="N323" s="1"/>
      <c r="O323" s="1"/>
      <c r="P323" s="1"/>
      <c r="Q323" s="1"/>
      <c r="R323" s="1"/>
      <c r="S323" s="1"/>
      <c r="T323" s="1"/>
      <c r="U323" s="1"/>
      <c r="V323" s="1"/>
      <c r="W323" s="1"/>
    </row>
    <row r="324" spans="1:23" ht="9.75" customHeight="1">
      <c r="A324" s="1"/>
      <c r="B324" s="1"/>
      <c r="C324" s="1"/>
      <c r="D324" s="1"/>
      <c r="E324" s="1"/>
      <c r="F324" s="1"/>
      <c r="G324" s="1"/>
      <c r="H324" s="1"/>
      <c r="I324" s="1"/>
      <c r="J324" s="1"/>
      <c r="K324" s="1"/>
      <c r="L324" s="1"/>
      <c r="M324" s="1"/>
      <c r="N324" s="1"/>
      <c r="O324" s="1"/>
      <c r="P324" s="1"/>
      <c r="Q324" s="1"/>
      <c r="R324" s="1"/>
      <c r="S324" s="1"/>
      <c r="T324" s="1"/>
      <c r="U324" s="1"/>
      <c r="V324" s="1"/>
      <c r="W324" s="1"/>
    </row>
    <row r="325" spans="1:23" ht="9.75" customHeight="1">
      <c r="A325" s="1"/>
      <c r="B325" s="1"/>
      <c r="C325" s="1"/>
      <c r="D325" s="1"/>
      <c r="E325" s="1"/>
      <c r="F325" s="1"/>
      <c r="G325" s="1"/>
      <c r="H325" s="1"/>
      <c r="I325" s="1"/>
      <c r="J325" s="1"/>
      <c r="K325" s="1"/>
      <c r="L325" s="1"/>
      <c r="M325" s="1"/>
      <c r="N325" s="1"/>
      <c r="O325" s="1"/>
      <c r="P325" s="1"/>
      <c r="Q325" s="1"/>
      <c r="R325" s="1"/>
      <c r="S325" s="1"/>
      <c r="T325" s="1"/>
      <c r="U325" s="1"/>
      <c r="V325" s="1"/>
      <c r="W325" s="1"/>
    </row>
    <row r="326" spans="1:23" ht="9.75" customHeight="1">
      <c r="A326" s="1"/>
      <c r="B326" s="1"/>
      <c r="C326" s="1"/>
      <c r="D326" s="1"/>
      <c r="E326" s="1"/>
      <c r="F326" s="1"/>
      <c r="G326" s="1"/>
      <c r="H326" s="1"/>
      <c r="I326" s="1"/>
      <c r="J326" s="1"/>
      <c r="K326" s="1"/>
      <c r="L326" s="1"/>
      <c r="M326" s="1"/>
      <c r="N326" s="1"/>
      <c r="O326" s="1"/>
      <c r="P326" s="1"/>
      <c r="Q326" s="1"/>
      <c r="R326" s="1"/>
      <c r="S326" s="1"/>
      <c r="T326" s="1"/>
      <c r="U326" s="1"/>
      <c r="V326" s="1"/>
      <c r="W326" s="1"/>
    </row>
    <row r="327" spans="1:23" ht="9.75" customHeight="1">
      <c r="A327" s="1"/>
      <c r="B327" s="1"/>
      <c r="C327" s="1"/>
      <c r="D327" s="1"/>
      <c r="E327" s="1"/>
      <c r="F327" s="1"/>
      <c r="G327" s="1"/>
      <c r="H327" s="1"/>
      <c r="I327" s="1"/>
      <c r="J327" s="1"/>
      <c r="K327" s="1"/>
      <c r="L327" s="1"/>
      <c r="M327" s="1"/>
      <c r="N327" s="1"/>
      <c r="O327" s="1"/>
      <c r="P327" s="1"/>
      <c r="Q327" s="1"/>
      <c r="R327" s="1"/>
      <c r="S327" s="1"/>
      <c r="T327" s="1"/>
      <c r="U327" s="1"/>
      <c r="V327" s="1"/>
      <c r="W327" s="1"/>
    </row>
    <row r="328" spans="1:23" ht="9.75" customHeight="1">
      <c r="A328" s="1"/>
      <c r="B328" s="1"/>
      <c r="C328" s="1"/>
      <c r="D328" s="1"/>
      <c r="E328" s="1"/>
      <c r="F328" s="1"/>
      <c r="G328" s="1"/>
      <c r="H328" s="1"/>
      <c r="I328" s="1"/>
      <c r="J328" s="1"/>
      <c r="K328" s="1"/>
      <c r="L328" s="1"/>
      <c r="M328" s="1"/>
      <c r="N328" s="1"/>
      <c r="O328" s="1"/>
      <c r="P328" s="1"/>
      <c r="Q328" s="1"/>
      <c r="R328" s="1"/>
      <c r="S328" s="1"/>
      <c r="T328" s="1"/>
      <c r="U328" s="1"/>
      <c r="V328" s="1"/>
      <c r="W328" s="1"/>
    </row>
    <row r="329" spans="1:23" ht="9.75" customHeight="1">
      <c r="A329" s="1"/>
      <c r="B329" s="1"/>
      <c r="C329" s="1"/>
      <c r="D329" s="1"/>
      <c r="E329" s="1"/>
      <c r="F329" s="1"/>
      <c r="G329" s="1"/>
      <c r="H329" s="1"/>
      <c r="I329" s="1"/>
      <c r="J329" s="1"/>
      <c r="K329" s="1"/>
      <c r="L329" s="1"/>
      <c r="M329" s="1"/>
      <c r="N329" s="1"/>
      <c r="O329" s="1"/>
      <c r="P329" s="1"/>
      <c r="Q329" s="1"/>
      <c r="R329" s="1"/>
      <c r="S329" s="1"/>
      <c r="T329" s="1"/>
      <c r="U329" s="1"/>
      <c r="V329" s="1"/>
      <c r="W329" s="1"/>
    </row>
    <row r="330" spans="1:23" ht="9.75" customHeight="1">
      <c r="A330" s="1"/>
      <c r="B330" s="1"/>
      <c r="C330" s="1"/>
      <c r="D330" s="1"/>
      <c r="E330" s="1"/>
      <c r="F330" s="1"/>
      <c r="G330" s="1"/>
      <c r="H330" s="1"/>
      <c r="I330" s="1"/>
      <c r="J330" s="1"/>
      <c r="K330" s="1"/>
      <c r="L330" s="1"/>
      <c r="M330" s="1"/>
      <c r="N330" s="1"/>
      <c r="O330" s="1"/>
      <c r="P330" s="1"/>
      <c r="Q330" s="1"/>
      <c r="R330" s="1"/>
      <c r="S330" s="1"/>
      <c r="T330" s="1"/>
      <c r="U330" s="1"/>
      <c r="V330" s="1"/>
      <c r="W330" s="1"/>
    </row>
    <row r="331" spans="1:23" ht="9.75" customHeight="1">
      <c r="A331" s="1"/>
      <c r="B331" s="1"/>
      <c r="C331" s="1"/>
      <c r="D331" s="1"/>
      <c r="E331" s="1"/>
      <c r="F331" s="1"/>
      <c r="G331" s="1"/>
      <c r="H331" s="1"/>
      <c r="I331" s="1"/>
      <c r="J331" s="1"/>
      <c r="K331" s="1"/>
      <c r="L331" s="1"/>
      <c r="M331" s="1"/>
      <c r="N331" s="1"/>
      <c r="O331" s="1"/>
      <c r="P331" s="1"/>
      <c r="Q331" s="1"/>
      <c r="R331" s="1"/>
      <c r="S331" s="1"/>
      <c r="T331" s="1"/>
      <c r="U331" s="1"/>
      <c r="V331" s="1"/>
      <c r="W331" s="1"/>
    </row>
    <row r="332" spans="1:23" ht="9.75" customHeight="1">
      <c r="A332" s="1"/>
      <c r="B332" s="1"/>
      <c r="C332" s="1"/>
      <c r="D332" s="1"/>
      <c r="E332" s="1"/>
      <c r="F332" s="1"/>
      <c r="G332" s="1"/>
      <c r="H332" s="1"/>
      <c r="I332" s="1"/>
      <c r="J332" s="1"/>
      <c r="K332" s="1"/>
      <c r="L332" s="1"/>
      <c r="M332" s="1"/>
      <c r="N332" s="1"/>
      <c r="O332" s="1"/>
      <c r="P332" s="1"/>
      <c r="Q332" s="1"/>
      <c r="R332" s="1"/>
      <c r="S332" s="1"/>
      <c r="T332" s="1"/>
      <c r="U332" s="1"/>
      <c r="V332" s="1"/>
      <c r="W332" s="1"/>
    </row>
    <row r="333" spans="1:23" ht="9.75" customHeight="1">
      <c r="A333" s="1"/>
      <c r="B333" s="1"/>
      <c r="C333" s="1"/>
      <c r="D333" s="1"/>
      <c r="E333" s="1"/>
      <c r="F333" s="1"/>
      <c r="G333" s="1"/>
      <c r="H333" s="1"/>
      <c r="I333" s="1"/>
      <c r="J333" s="1"/>
      <c r="K333" s="1"/>
      <c r="L333" s="1"/>
      <c r="M333" s="1"/>
      <c r="N333" s="1"/>
      <c r="O333" s="1"/>
      <c r="P333" s="1"/>
      <c r="Q333" s="1"/>
      <c r="R333" s="1"/>
      <c r="S333" s="1"/>
      <c r="T333" s="1"/>
      <c r="U333" s="1"/>
      <c r="V333" s="1"/>
      <c r="W333" s="1"/>
    </row>
    <row r="334" spans="1:23" ht="9.75" customHeight="1">
      <c r="A334" s="1"/>
      <c r="B334" s="1"/>
      <c r="C334" s="1"/>
      <c r="D334" s="1"/>
      <c r="E334" s="1"/>
      <c r="F334" s="1"/>
      <c r="G334" s="1"/>
      <c r="H334" s="1"/>
      <c r="I334" s="1"/>
      <c r="J334" s="1"/>
      <c r="K334" s="1"/>
      <c r="L334" s="1"/>
      <c r="M334" s="1"/>
      <c r="N334" s="1"/>
      <c r="O334" s="1"/>
      <c r="P334" s="1"/>
      <c r="Q334" s="1"/>
      <c r="R334" s="1"/>
      <c r="S334" s="1"/>
      <c r="T334" s="1"/>
      <c r="U334" s="1"/>
      <c r="V334" s="1"/>
      <c r="W334" s="1"/>
    </row>
    <row r="335" spans="1:23" ht="9.75" customHeight="1">
      <c r="A335" s="1"/>
      <c r="B335" s="1"/>
      <c r="C335" s="1"/>
      <c r="D335" s="1"/>
      <c r="E335" s="1"/>
      <c r="F335" s="1"/>
      <c r="G335" s="1"/>
      <c r="H335" s="1"/>
      <c r="I335" s="1"/>
      <c r="J335" s="1"/>
      <c r="K335" s="1"/>
      <c r="L335" s="1"/>
      <c r="M335" s="1"/>
      <c r="N335" s="1"/>
      <c r="O335" s="1"/>
      <c r="P335" s="1"/>
      <c r="Q335" s="1"/>
      <c r="R335" s="1"/>
      <c r="S335" s="1"/>
      <c r="T335" s="1"/>
      <c r="U335" s="1"/>
      <c r="V335" s="1"/>
      <c r="W335" s="1"/>
    </row>
    <row r="336" spans="1:23" ht="9.75" customHeight="1">
      <c r="A336" s="1"/>
      <c r="B336" s="1"/>
      <c r="C336" s="1"/>
      <c r="D336" s="1"/>
      <c r="E336" s="1"/>
      <c r="F336" s="1"/>
      <c r="G336" s="1"/>
      <c r="H336" s="1"/>
      <c r="I336" s="1"/>
      <c r="J336" s="1"/>
      <c r="K336" s="1"/>
      <c r="L336" s="1"/>
      <c r="M336" s="1"/>
      <c r="N336" s="1"/>
      <c r="O336" s="1"/>
      <c r="P336" s="1"/>
      <c r="Q336" s="1"/>
      <c r="R336" s="1"/>
      <c r="S336" s="1"/>
      <c r="T336" s="1"/>
      <c r="U336" s="1"/>
      <c r="V336" s="1"/>
      <c r="W336" s="1"/>
    </row>
    <row r="337" spans="1:23" ht="9.75" customHeight="1">
      <c r="A337" s="1"/>
      <c r="B337" s="1"/>
      <c r="C337" s="1"/>
      <c r="D337" s="1"/>
      <c r="E337" s="1"/>
      <c r="F337" s="1"/>
      <c r="G337" s="1"/>
      <c r="H337" s="1"/>
      <c r="I337" s="1"/>
      <c r="J337" s="1"/>
      <c r="K337" s="1"/>
      <c r="L337" s="1"/>
      <c r="M337" s="1"/>
      <c r="N337" s="1"/>
      <c r="O337" s="1"/>
      <c r="P337" s="1"/>
      <c r="Q337" s="1"/>
      <c r="R337" s="1"/>
      <c r="S337" s="1"/>
      <c r="T337" s="1"/>
      <c r="U337" s="1"/>
      <c r="V337" s="1"/>
      <c r="W337" s="1"/>
    </row>
    <row r="338" spans="1:23" ht="9.75" customHeight="1">
      <c r="A338" s="1"/>
      <c r="B338" s="1"/>
      <c r="C338" s="1"/>
      <c r="D338" s="1"/>
      <c r="E338" s="1"/>
      <c r="F338" s="1"/>
      <c r="G338" s="1"/>
      <c r="H338" s="1"/>
      <c r="I338" s="1"/>
      <c r="J338" s="1"/>
      <c r="K338" s="1"/>
      <c r="L338" s="1"/>
      <c r="M338" s="1"/>
      <c r="N338" s="1"/>
      <c r="O338" s="1"/>
      <c r="P338" s="1"/>
      <c r="Q338" s="1"/>
      <c r="R338" s="1"/>
      <c r="S338" s="1"/>
      <c r="T338" s="1"/>
      <c r="U338" s="1"/>
      <c r="V338" s="1"/>
      <c r="W338" s="1"/>
    </row>
    <row r="339" spans="1:23" ht="9.75" customHeight="1">
      <c r="A339" s="1"/>
      <c r="B339" s="1"/>
      <c r="C339" s="1"/>
      <c r="D339" s="1"/>
      <c r="E339" s="1"/>
      <c r="F339" s="1"/>
      <c r="G339" s="1"/>
      <c r="H339" s="1"/>
      <c r="I339" s="1"/>
      <c r="J339" s="1"/>
      <c r="K339" s="1"/>
      <c r="L339" s="1"/>
      <c r="M339" s="1"/>
      <c r="N339" s="1"/>
      <c r="O339" s="1"/>
      <c r="P339" s="1"/>
      <c r="Q339" s="1"/>
      <c r="R339" s="1"/>
      <c r="S339" s="1"/>
      <c r="T339" s="1"/>
      <c r="U339" s="1"/>
      <c r="V339" s="1"/>
      <c r="W339" s="1"/>
    </row>
    <row r="340" spans="1:23" ht="9.75" customHeight="1">
      <c r="A340" s="1"/>
      <c r="B340" s="1"/>
      <c r="C340" s="1"/>
      <c r="D340" s="1"/>
      <c r="E340" s="1"/>
      <c r="F340" s="1"/>
      <c r="G340" s="1"/>
      <c r="H340" s="1"/>
      <c r="I340" s="1"/>
      <c r="J340" s="1"/>
      <c r="K340" s="1"/>
      <c r="L340" s="1"/>
      <c r="M340" s="1"/>
      <c r="N340" s="1"/>
      <c r="O340" s="1"/>
      <c r="P340" s="1"/>
      <c r="Q340" s="1"/>
      <c r="R340" s="1"/>
      <c r="S340" s="1"/>
      <c r="T340" s="1"/>
      <c r="U340" s="1"/>
      <c r="V340" s="1"/>
      <c r="W340" s="1"/>
    </row>
    <row r="341" spans="1:23" ht="9.75" customHeight="1">
      <c r="A341" s="1"/>
      <c r="B341" s="1"/>
      <c r="C341" s="1"/>
      <c r="D341" s="1"/>
      <c r="E341" s="1"/>
      <c r="F341" s="1"/>
      <c r="G341" s="1"/>
      <c r="H341" s="1"/>
      <c r="I341" s="1"/>
      <c r="J341" s="1"/>
      <c r="K341" s="1"/>
      <c r="L341" s="1"/>
      <c r="M341" s="1"/>
      <c r="N341" s="1"/>
      <c r="O341" s="1"/>
      <c r="P341" s="1"/>
      <c r="Q341" s="1"/>
      <c r="R341" s="1"/>
      <c r="S341" s="1"/>
      <c r="T341" s="1"/>
      <c r="U341" s="1"/>
      <c r="V341" s="1"/>
      <c r="W341" s="1"/>
    </row>
    <row r="342" spans="1:23" ht="9.75" customHeight="1">
      <c r="A342" s="1"/>
      <c r="B342" s="1"/>
      <c r="C342" s="1"/>
      <c r="D342" s="1"/>
      <c r="E342" s="1"/>
      <c r="F342" s="1"/>
      <c r="G342" s="1"/>
      <c r="H342" s="1"/>
      <c r="I342" s="1"/>
      <c r="J342" s="1"/>
      <c r="K342" s="1"/>
      <c r="L342" s="1"/>
      <c r="M342" s="1"/>
      <c r="N342" s="1"/>
      <c r="O342" s="1"/>
      <c r="P342" s="1"/>
      <c r="Q342" s="1"/>
      <c r="R342" s="1"/>
      <c r="S342" s="1"/>
      <c r="T342" s="1"/>
      <c r="U342" s="1"/>
      <c r="V342" s="1"/>
      <c r="W342" s="1"/>
    </row>
    <row r="343" spans="1:23" ht="9.75" customHeight="1">
      <c r="A343" s="1"/>
      <c r="B343" s="1"/>
      <c r="C343" s="1"/>
      <c r="D343" s="1"/>
      <c r="E343" s="1"/>
      <c r="F343" s="1"/>
      <c r="G343" s="1"/>
      <c r="H343" s="1"/>
      <c r="I343" s="1"/>
      <c r="J343" s="1"/>
      <c r="K343" s="1"/>
      <c r="L343" s="1"/>
      <c r="M343" s="1"/>
      <c r="N343" s="1"/>
      <c r="O343" s="1"/>
      <c r="P343" s="1"/>
      <c r="Q343" s="1"/>
      <c r="R343" s="1"/>
      <c r="S343" s="1"/>
      <c r="T343" s="1"/>
      <c r="U343" s="1"/>
      <c r="V343" s="1"/>
      <c r="W343" s="1"/>
    </row>
    <row r="344" spans="1:23" ht="9.75" customHeight="1">
      <c r="A344" s="1"/>
      <c r="B344" s="1"/>
      <c r="C344" s="1"/>
      <c r="D344" s="1"/>
      <c r="E344" s="1"/>
      <c r="F344" s="1"/>
      <c r="G344" s="1"/>
      <c r="H344" s="1"/>
      <c r="I344" s="1"/>
      <c r="J344" s="1"/>
      <c r="K344" s="1"/>
      <c r="L344" s="1"/>
      <c r="M344" s="1"/>
      <c r="N344" s="1"/>
      <c r="O344" s="1"/>
      <c r="P344" s="1"/>
      <c r="Q344" s="1"/>
      <c r="R344" s="1"/>
      <c r="S344" s="1"/>
      <c r="T344" s="1"/>
      <c r="U344" s="1"/>
      <c r="V344" s="1"/>
      <c r="W344" s="1"/>
    </row>
    <row r="345" spans="1:23" ht="9.75" customHeight="1">
      <c r="A345" s="1"/>
      <c r="B345" s="1"/>
      <c r="C345" s="1"/>
      <c r="D345" s="1"/>
      <c r="E345" s="1"/>
      <c r="F345" s="1"/>
      <c r="G345" s="1"/>
      <c r="H345" s="1"/>
      <c r="I345" s="1"/>
      <c r="J345" s="1"/>
      <c r="K345" s="1"/>
      <c r="L345" s="1"/>
      <c r="M345" s="1"/>
      <c r="N345" s="1"/>
      <c r="O345" s="1"/>
      <c r="P345" s="1"/>
      <c r="Q345" s="1"/>
      <c r="R345" s="1"/>
      <c r="S345" s="1"/>
      <c r="T345" s="1"/>
      <c r="U345" s="1"/>
      <c r="V345" s="1"/>
      <c r="W345" s="1"/>
    </row>
    <row r="346" spans="1:23" ht="9.75" customHeight="1">
      <c r="A346" s="1"/>
      <c r="B346" s="1"/>
      <c r="C346" s="1"/>
      <c r="D346" s="1"/>
      <c r="E346" s="1"/>
      <c r="F346" s="1"/>
      <c r="G346" s="1"/>
      <c r="H346" s="1"/>
      <c r="I346" s="1"/>
      <c r="J346" s="1"/>
      <c r="K346" s="1"/>
      <c r="L346" s="1"/>
      <c r="M346" s="1"/>
      <c r="N346" s="1"/>
      <c r="O346" s="1"/>
      <c r="P346" s="1"/>
      <c r="Q346" s="1"/>
      <c r="R346" s="1"/>
      <c r="S346" s="1"/>
      <c r="T346" s="1"/>
      <c r="U346" s="1"/>
      <c r="V346" s="1"/>
      <c r="W346" s="1"/>
    </row>
    <row r="347" spans="1:23" ht="9.75" customHeight="1">
      <c r="A347" s="1"/>
      <c r="B347" s="1"/>
      <c r="C347" s="1"/>
      <c r="D347" s="1"/>
      <c r="E347" s="1"/>
      <c r="F347" s="1"/>
      <c r="G347" s="1"/>
      <c r="H347" s="1"/>
      <c r="I347" s="1"/>
      <c r="J347" s="1"/>
      <c r="K347" s="1"/>
      <c r="L347" s="1"/>
      <c r="M347" s="1"/>
      <c r="N347" s="1"/>
      <c r="O347" s="1"/>
      <c r="P347" s="1"/>
      <c r="Q347" s="1"/>
      <c r="R347" s="1"/>
      <c r="S347" s="1"/>
      <c r="T347" s="1"/>
      <c r="U347" s="1"/>
      <c r="V347" s="1"/>
      <c r="W347" s="1"/>
    </row>
    <row r="348" spans="1:23" ht="9.75" customHeight="1">
      <c r="A348" s="1"/>
      <c r="B348" s="1"/>
      <c r="C348" s="1"/>
      <c r="D348" s="1"/>
      <c r="E348" s="1"/>
      <c r="F348" s="1"/>
      <c r="G348" s="1"/>
      <c r="H348" s="1"/>
      <c r="I348" s="1"/>
      <c r="J348" s="1"/>
      <c r="K348" s="1"/>
      <c r="L348" s="1"/>
      <c r="M348" s="1"/>
      <c r="N348" s="1"/>
      <c r="O348" s="1"/>
      <c r="P348" s="1"/>
      <c r="Q348" s="1"/>
      <c r="R348" s="1"/>
      <c r="S348" s="1"/>
      <c r="T348" s="1"/>
      <c r="U348" s="1"/>
      <c r="V348" s="1"/>
      <c r="W348" s="1"/>
    </row>
    <row r="349" spans="1:23" ht="9.75" customHeight="1">
      <c r="A349" s="1"/>
      <c r="B349" s="1"/>
      <c r="C349" s="1"/>
      <c r="D349" s="1"/>
      <c r="E349" s="1"/>
      <c r="F349" s="1"/>
      <c r="G349" s="1"/>
      <c r="H349" s="1"/>
      <c r="I349" s="1"/>
      <c r="J349" s="1"/>
      <c r="K349" s="1"/>
      <c r="L349" s="1"/>
      <c r="M349" s="1"/>
      <c r="N349" s="1"/>
      <c r="O349" s="1"/>
      <c r="P349" s="1"/>
      <c r="Q349" s="1"/>
      <c r="R349" s="1"/>
      <c r="S349" s="1"/>
      <c r="T349" s="1"/>
      <c r="U349" s="1"/>
      <c r="V349" s="1"/>
      <c r="W349" s="1"/>
    </row>
    <row r="350" spans="1:23" ht="9.75" customHeight="1">
      <c r="A350" s="1"/>
      <c r="B350" s="1"/>
      <c r="C350" s="1"/>
      <c r="D350" s="1"/>
      <c r="E350" s="1"/>
      <c r="F350" s="1"/>
      <c r="G350" s="1"/>
      <c r="H350" s="1"/>
      <c r="I350" s="1"/>
      <c r="J350" s="1"/>
      <c r="K350" s="1"/>
      <c r="L350" s="1"/>
      <c r="M350" s="1"/>
      <c r="N350" s="1"/>
      <c r="O350" s="1"/>
      <c r="P350" s="1"/>
      <c r="Q350" s="1"/>
      <c r="R350" s="1"/>
      <c r="S350" s="1"/>
      <c r="T350" s="1"/>
      <c r="U350" s="1"/>
      <c r="V350" s="1"/>
      <c r="W350" s="1"/>
    </row>
    <row r="351" spans="1:23" ht="9.75" customHeight="1">
      <c r="A351" s="1"/>
      <c r="B351" s="1"/>
      <c r="C351" s="1"/>
      <c r="D351" s="1"/>
      <c r="E351" s="1"/>
      <c r="F351" s="1"/>
      <c r="G351" s="1"/>
      <c r="H351" s="1"/>
      <c r="I351" s="1"/>
      <c r="J351" s="1"/>
      <c r="K351" s="1"/>
      <c r="L351" s="1"/>
      <c r="M351" s="1"/>
      <c r="N351" s="1"/>
      <c r="O351" s="1"/>
      <c r="P351" s="1"/>
      <c r="Q351" s="1"/>
      <c r="R351" s="1"/>
      <c r="S351" s="1"/>
      <c r="T351" s="1"/>
      <c r="U351" s="1"/>
      <c r="V351" s="1"/>
      <c r="W351" s="1"/>
    </row>
    <row r="352" spans="1:23" ht="9.75" customHeight="1">
      <c r="A352" s="1"/>
      <c r="B352" s="1"/>
      <c r="C352" s="1"/>
      <c r="D352" s="1"/>
      <c r="E352" s="1"/>
      <c r="F352" s="1"/>
      <c r="G352" s="1"/>
      <c r="H352" s="1"/>
      <c r="I352" s="1"/>
      <c r="J352" s="1"/>
      <c r="K352" s="1"/>
      <c r="L352" s="1"/>
      <c r="M352" s="1"/>
      <c r="N352" s="1"/>
      <c r="O352" s="1"/>
      <c r="P352" s="1"/>
      <c r="Q352" s="1"/>
      <c r="R352" s="1"/>
      <c r="S352" s="1"/>
      <c r="T352" s="1"/>
      <c r="U352" s="1"/>
      <c r="V352" s="1"/>
      <c r="W352" s="1"/>
    </row>
    <row r="353" spans="1:23" ht="9.75" customHeight="1">
      <c r="A353" s="1"/>
      <c r="B353" s="1"/>
      <c r="C353" s="1"/>
      <c r="D353" s="1"/>
      <c r="E353" s="1"/>
      <c r="F353" s="1"/>
      <c r="G353" s="1"/>
      <c r="H353" s="1"/>
      <c r="I353" s="1"/>
      <c r="J353" s="1"/>
      <c r="K353" s="1"/>
      <c r="L353" s="1"/>
      <c r="M353" s="1"/>
      <c r="N353" s="1"/>
      <c r="O353" s="1"/>
      <c r="P353" s="1"/>
      <c r="Q353" s="1"/>
      <c r="R353" s="1"/>
      <c r="S353" s="1"/>
      <c r="T353" s="1"/>
      <c r="U353" s="1"/>
      <c r="V353" s="1"/>
      <c r="W353" s="1"/>
    </row>
    <row r="354" spans="1:23" ht="9.75" customHeight="1">
      <c r="A354" s="1"/>
      <c r="B354" s="1"/>
      <c r="C354" s="1"/>
      <c r="D354" s="1"/>
      <c r="E354" s="1"/>
      <c r="F354" s="1"/>
      <c r="G354" s="1"/>
      <c r="H354" s="1"/>
      <c r="I354" s="1"/>
      <c r="J354" s="1"/>
      <c r="K354" s="1"/>
      <c r="L354" s="1"/>
      <c r="M354" s="1"/>
      <c r="N354" s="1"/>
      <c r="O354" s="1"/>
      <c r="P354" s="1"/>
      <c r="Q354" s="1"/>
      <c r="R354" s="1"/>
      <c r="S354" s="1"/>
      <c r="T354" s="1"/>
      <c r="U354" s="1"/>
      <c r="V354" s="1"/>
      <c r="W354" s="1"/>
    </row>
    <row r="355" spans="1:23" ht="9.75" customHeight="1">
      <c r="A355" s="1"/>
      <c r="B355" s="1"/>
      <c r="C355" s="1"/>
      <c r="D355" s="1"/>
      <c r="E355" s="1"/>
      <c r="F355" s="1"/>
      <c r="G355" s="1"/>
      <c r="H355" s="1"/>
      <c r="I355" s="1"/>
      <c r="J355" s="1"/>
      <c r="K355" s="1"/>
      <c r="L355" s="1"/>
      <c r="M355" s="1"/>
      <c r="N355" s="1"/>
      <c r="O355" s="1"/>
      <c r="P355" s="1"/>
      <c r="Q355" s="1"/>
      <c r="R355" s="1"/>
      <c r="S355" s="1"/>
      <c r="T355" s="1"/>
      <c r="U355" s="1"/>
      <c r="V355" s="1"/>
      <c r="W355" s="1"/>
    </row>
    <row r="356" spans="1:23" ht="9.75" customHeight="1">
      <c r="A356" s="1"/>
      <c r="B356" s="1"/>
      <c r="C356" s="1"/>
      <c r="D356" s="1"/>
      <c r="E356" s="1"/>
      <c r="F356" s="1"/>
      <c r="G356" s="1"/>
      <c r="H356" s="1"/>
      <c r="I356" s="1"/>
      <c r="J356" s="1"/>
      <c r="K356" s="1"/>
      <c r="L356" s="1"/>
      <c r="M356" s="1"/>
      <c r="N356" s="1"/>
      <c r="O356" s="1"/>
      <c r="P356" s="1"/>
      <c r="Q356" s="1"/>
      <c r="R356" s="1"/>
      <c r="S356" s="1"/>
      <c r="T356" s="1"/>
      <c r="U356" s="1"/>
      <c r="V356" s="1"/>
      <c r="W356" s="1"/>
    </row>
    <row r="357" spans="1:23" ht="9.75" customHeight="1">
      <c r="A357" s="1"/>
      <c r="B357" s="1"/>
      <c r="C357" s="1"/>
      <c r="D357" s="1"/>
      <c r="E357" s="1"/>
      <c r="F357" s="1"/>
      <c r="G357" s="1"/>
      <c r="H357" s="1"/>
      <c r="I357" s="1"/>
      <c r="J357" s="1"/>
      <c r="K357" s="1"/>
      <c r="L357" s="1"/>
      <c r="M357" s="1"/>
      <c r="N357" s="1"/>
      <c r="O357" s="1"/>
      <c r="P357" s="1"/>
      <c r="Q357" s="1"/>
      <c r="R357" s="1"/>
      <c r="S357" s="1"/>
      <c r="T357" s="1"/>
      <c r="U357" s="1"/>
      <c r="V357" s="1"/>
      <c r="W357" s="1"/>
    </row>
    <row r="358" spans="1:23" ht="9.75" customHeight="1">
      <c r="A358" s="1"/>
      <c r="B358" s="1"/>
      <c r="C358" s="1"/>
      <c r="D358" s="1"/>
      <c r="E358" s="1"/>
      <c r="F358" s="1"/>
      <c r="G358" s="1"/>
      <c r="H358" s="1"/>
      <c r="I358" s="1"/>
      <c r="J358" s="1"/>
      <c r="K358" s="1"/>
      <c r="L358" s="1"/>
      <c r="M358" s="1"/>
      <c r="N358" s="1"/>
      <c r="O358" s="1"/>
      <c r="P358" s="1"/>
      <c r="Q358" s="1"/>
      <c r="R358" s="1"/>
      <c r="S358" s="1"/>
      <c r="T358" s="1"/>
      <c r="U358" s="1"/>
      <c r="V358" s="1"/>
      <c r="W358" s="1"/>
    </row>
    <row r="359" spans="1:23" ht="9.75" customHeight="1">
      <c r="A359" s="1"/>
      <c r="B359" s="1"/>
      <c r="C359" s="1"/>
      <c r="D359" s="1"/>
      <c r="E359" s="1"/>
      <c r="F359" s="1"/>
      <c r="G359" s="1"/>
      <c r="H359" s="1"/>
      <c r="I359" s="1"/>
      <c r="J359" s="1"/>
      <c r="K359" s="1"/>
      <c r="L359" s="1"/>
      <c r="M359" s="1"/>
      <c r="N359" s="1"/>
      <c r="O359" s="1"/>
      <c r="P359" s="1"/>
      <c r="Q359" s="1"/>
      <c r="R359" s="1"/>
      <c r="S359" s="1"/>
      <c r="T359" s="1"/>
      <c r="U359" s="1"/>
      <c r="V359" s="1"/>
      <c r="W359" s="1"/>
    </row>
    <row r="360" spans="1:23" ht="9.75" customHeight="1">
      <c r="A360" s="1"/>
      <c r="B360" s="1"/>
      <c r="C360" s="1"/>
      <c r="D360" s="1"/>
      <c r="E360" s="1"/>
      <c r="F360" s="1"/>
      <c r="G360" s="1"/>
      <c r="H360" s="1"/>
      <c r="I360" s="1"/>
      <c r="J360" s="1"/>
      <c r="K360" s="1"/>
      <c r="L360" s="1"/>
      <c r="M360" s="1"/>
      <c r="N360" s="1"/>
      <c r="O360" s="1"/>
      <c r="P360" s="1"/>
      <c r="Q360" s="1"/>
      <c r="R360" s="1"/>
      <c r="S360" s="1"/>
      <c r="T360" s="1"/>
      <c r="U360" s="1"/>
      <c r="V360" s="1"/>
      <c r="W360" s="1"/>
    </row>
    <row r="361" spans="1:23" ht="9.75" customHeight="1">
      <c r="A361" s="1"/>
      <c r="B361" s="1"/>
      <c r="C361" s="1"/>
      <c r="D361" s="1"/>
      <c r="E361" s="1"/>
      <c r="F361" s="1"/>
      <c r="G361" s="1"/>
      <c r="H361" s="1"/>
      <c r="I361" s="1"/>
      <c r="J361" s="1"/>
      <c r="K361" s="1"/>
      <c r="L361" s="1"/>
      <c r="M361" s="1"/>
      <c r="N361" s="1"/>
      <c r="O361" s="1"/>
      <c r="P361" s="1"/>
      <c r="Q361" s="1"/>
      <c r="R361" s="1"/>
      <c r="S361" s="1"/>
      <c r="T361" s="1"/>
      <c r="U361" s="1"/>
      <c r="V361" s="1"/>
      <c r="W361" s="1"/>
    </row>
    <row r="362" spans="1:23" ht="9.75" customHeight="1">
      <c r="A362" s="1"/>
      <c r="B362" s="1"/>
      <c r="C362" s="1"/>
      <c r="D362" s="1"/>
      <c r="E362" s="1"/>
      <c r="F362" s="1"/>
      <c r="G362" s="1"/>
      <c r="H362" s="1"/>
      <c r="I362" s="1"/>
      <c r="J362" s="1"/>
      <c r="K362" s="1"/>
      <c r="L362" s="1"/>
      <c r="M362" s="1"/>
      <c r="N362" s="1"/>
      <c r="O362" s="1"/>
      <c r="P362" s="1"/>
      <c r="Q362" s="1"/>
      <c r="R362" s="1"/>
      <c r="S362" s="1"/>
      <c r="T362" s="1"/>
      <c r="U362" s="1"/>
      <c r="V362" s="1"/>
      <c r="W362" s="1"/>
    </row>
    <row r="363" spans="1:23" ht="9.75" customHeight="1">
      <c r="A363" s="1"/>
      <c r="B363" s="1"/>
      <c r="C363" s="1"/>
      <c r="D363" s="1"/>
      <c r="E363" s="1"/>
      <c r="F363" s="1"/>
      <c r="G363" s="1"/>
      <c r="H363" s="1"/>
      <c r="I363" s="1"/>
      <c r="J363" s="1"/>
      <c r="K363" s="1"/>
      <c r="L363" s="1"/>
      <c r="M363" s="1"/>
      <c r="N363" s="1"/>
      <c r="O363" s="1"/>
      <c r="P363" s="1"/>
      <c r="Q363" s="1"/>
      <c r="R363" s="1"/>
      <c r="S363" s="1"/>
      <c r="T363" s="1"/>
      <c r="U363" s="1"/>
      <c r="V363" s="1"/>
      <c r="W363" s="1"/>
    </row>
    <row r="364" spans="1:23" ht="9.75" customHeight="1">
      <c r="A364" s="1"/>
      <c r="B364" s="1"/>
      <c r="C364" s="1"/>
      <c r="D364" s="1"/>
      <c r="E364" s="1"/>
      <c r="F364" s="1"/>
      <c r="G364" s="1"/>
      <c r="H364" s="1"/>
      <c r="I364" s="1"/>
      <c r="J364" s="1"/>
      <c r="K364" s="1"/>
      <c r="L364" s="1"/>
      <c r="M364" s="1"/>
      <c r="N364" s="1"/>
      <c r="O364" s="1"/>
      <c r="P364" s="1"/>
      <c r="Q364" s="1"/>
      <c r="R364" s="1"/>
      <c r="S364" s="1"/>
      <c r="T364" s="1"/>
      <c r="U364" s="1"/>
      <c r="V364" s="1"/>
      <c r="W364" s="1"/>
    </row>
    <row r="365" spans="1:23" ht="9.75" customHeight="1">
      <c r="A365" s="1"/>
      <c r="B365" s="1"/>
      <c r="C365" s="1"/>
      <c r="D365" s="1"/>
      <c r="E365" s="1"/>
      <c r="F365" s="1"/>
      <c r="G365" s="1"/>
      <c r="H365" s="1"/>
      <c r="I365" s="1"/>
      <c r="J365" s="1"/>
      <c r="K365" s="1"/>
      <c r="L365" s="1"/>
      <c r="M365" s="1"/>
      <c r="N365" s="1"/>
      <c r="O365" s="1"/>
      <c r="P365" s="1"/>
      <c r="Q365" s="1"/>
      <c r="R365" s="1"/>
      <c r="S365" s="1"/>
      <c r="T365" s="1"/>
      <c r="U365" s="1"/>
      <c r="V365" s="1"/>
      <c r="W365" s="1"/>
    </row>
    <row r="366" spans="1:23" ht="9.75" customHeight="1">
      <c r="A366" s="1"/>
      <c r="B366" s="1"/>
      <c r="C366" s="1"/>
      <c r="D366" s="1"/>
      <c r="E366" s="1"/>
      <c r="F366" s="1"/>
      <c r="G366" s="1"/>
      <c r="H366" s="1"/>
      <c r="I366" s="1"/>
      <c r="J366" s="1"/>
      <c r="K366" s="1"/>
      <c r="L366" s="1"/>
      <c r="M366" s="1"/>
      <c r="N366" s="1"/>
      <c r="O366" s="1"/>
      <c r="P366" s="1"/>
      <c r="Q366" s="1"/>
      <c r="R366" s="1"/>
      <c r="S366" s="1"/>
      <c r="T366" s="1"/>
      <c r="U366" s="1"/>
      <c r="V366" s="1"/>
      <c r="W366" s="1"/>
    </row>
    <row r="367" spans="1:23" ht="9.75" customHeight="1">
      <c r="A367" s="1"/>
      <c r="B367" s="1"/>
      <c r="C367" s="1"/>
      <c r="D367" s="1"/>
      <c r="E367" s="1"/>
      <c r="F367" s="1"/>
      <c r="G367" s="1"/>
      <c r="H367" s="1"/>
      <c r="I367" s="1"/>
      <c r="J367" s="1"/>
      <c r="K367" s="1"/>
      <c r="L367" s="1"/>
      <c r="M367" s="1"/>
      <c r="N367" s="1"/>
      <c r="O367" s="1"/>
      <c r="P367" s="1"/>
      <c r="Q367" s="1"/>
      <c r="R367" s="1"/>
      <c r="S367" s="1"/>
      <c r="T367" s="1"/>
      <c r="U367" s="1"/>
      <c r="V367" s="1"/>
      <c r="W367" s="1"/>
    </row>
    <row r="368" spans="1:23" ht="9.75" customHeight="1">
      <c r="A368" s="1"/>
      <c r="B368" s="1"/>
      <c r="C368" s="1"/>
      <c r="D368" s="1"/>
      <c r="E368" s="1"/>
      <c r="F368" s="1"/>
      <c r="G368" s="1"/>
      <c r="H368" s="1"/>
      <c r="I368" s="1"/>
      <c r="J368" s="1"/>
      <c r="K368" s="1"/>
      <c r="L368" s="1"/>
      <c r="M368" s="1"/>
      <c r="N368" s="1"/>
      <c r="O368" s="1"/>
      <c r="P368" s="1"/>
      <c r="Q368" s="1"/>
      <c r="R368" s="1"/>
      <c r="S368" s="1"/>
      <c r="T368" s="1"/>
      <c r="U368" s="1"/>
      <c r="V368" s="1"/>
      <c r="W368" s="1"/>
    </row>
    <row r="369" spans="1:23" ht="9.75" customHeight="1">
      <c r="A369" s="1"/>
      <c r="B369" s="1"/>
      <c r="C369" s="1"/>
      <c r="D369" s="1"/>
      <c r="E369" s="1"/>
      <c r="F369" s="1"/>
      <c r="G369" s="1"/>
      <c r="H369" s="1"/>
      <c r="I369" s="1"/>
      <c r="J369" s="1"/>
      <c r="K369" s="1"/>
      <c r="L369" s="1"/>
      <c r="M369" s="1"/>
      <c r="N369" s="1"/>
      <c r="O369" s="1"/>
      <c r="P369" s="1"/>
      <c r="Q369" s="1"/>
      <c r="R369" s="1"/>
      <c r="S369" s="1"/>
      <c r="T369" s="1"/>
      <c r="U369" s="1"/>
      <c r="V369" s="1"/>
      <c r="W369" s="1"/>
    </row>
    <row r="370" spans="1:23" ht="9.75" customHeight="1">
      <c r="A370" s="1"/>
      <c r="B370" s="1"/>
      <c r="C370" s="1"/>
      <c r="D370" s="1"/>
      <c r="E370" s="1"/>
      <c r="F370" s="1"/>
      <c r="G370" s="1"/>
      <c r="H370" s="1"/>
      <c r="I370" s="1"/>
      <c r="J370" s="1"/>
      <c r="K370" s="1"/>
      <c r="L370" s="1"/>
      <c r="M370" s="1"/>
      <c r="N370" s="1"/>
      <c r="O370" s="1"/>
      <c r="P370" s="1"/>
      <c r="Q370" s="1"/>
      <c r="R370" s="1"/>
      <c r="S370" s="1"/>
      <c r="T370" s="1"/>
      <c r="U370" s="1"/>
      <c r="V370" s="1"/>
      <c r="W370" s="1"/>
    </row>
    <row r="371" spans="1:23" ht="9.75" customHeight="1">
      <c r="A371" s="1"/>
      <c r="B371" s="1"/>
      <c r="C371" s="1"/>
      <c r="D371" s="1"/>
      <c r="E371" s="1"/>
      <c r="F371" s="1"/>
      <c r="G371" s="1"/>
      <c r="H371" s="1"/>
      <c r="I371" s="1"/>
      <c r="J371" s="1"/>
      <c r="K371" s="1"/>
      <c r="L371" s="1"/>
      <c r="M371" s="1"/>
      <c r="N371" s="1"/>
      <c r="O371" s="1"/>
      <c r="P371" s="1"/>
      <c r="Q371" s="1"/>
      <c r="R371" s="1"/>
      <c r="S371" s="1"/>
      <c r="T371" s="1"/>
      <c r="U371" s="1"/>
      <c r="V371" s="1"/>
      <c r="W371" s="1"/>
    </row>
    <row r="372" spans="1:23" ht="9.75" customHeight="1">
      <c r="A372" s="1"/>
      <c r="B372" s="1"/>
      <c r="C372" s="1"/>
      <c r="D372" s="1"/>
      <c r="E372" s="1"/>
      <c r="F372" s="1"/>
      <c r="G372" s="1"/>
      <c r="H372" s="1"/>
      <c r="I372" s="1"/>
      <c r="J372" s="1"/>
      <c r="K372" s="1"/>
      <c r="L372" s="1"/>
      <c r="M372" s="1"/>
      <c r="N372" s="1"/>
      <c r="O372" s="1"/>
      <c r="P372" s="1"/>
      <c r="Q372" s="1"/>
      <c r="R372" s="1"/>
      <c r="S372" s="1"/>
      <c r="T372" s="1"/>
      <c r="U372" s="1"/>
      <c r="V372" s="1"/>
      <c r="W372" s="1"/>
    </row>
    <row r="373" spans="1:23" ht="9.75" customHeight="1">
      <c r="A373" s="1"/>
      <c r="B373" s="1"/>
      <c r="C373" s="1"/>
      <c r="D373" s="1"/>
      <c r="E373" s="1"/>
      <c r="F373" s="1"/>
      <c r="G373" s="1"/>
      <c r="H373" s="1"/>
      <c r="I373" s="1"/>
      <c r="J373" s="1"/>
      <c r="K373" s="1"/>
      <c r="L373" s="1"/>
      <c r="M373" s="1"/>
      <c r="N373" s="1"/>
      <c r="O373" s="1"/>
      <c r="P373" s="1"/>
      <c r="Q373" s="1"/>
      <c r="R373" s="1"/>
      <c r="S373" s="1"/>
      <c r="T373" s="1"/>
      <c r="U373" s="1"/>
      <c r="V373" s="1"/>
      <c r="W373" s="1"/>
    </row>
    <row r="374" spans="1:23" ht="9.75" customHeight="1">
      <c r="A374" s="1"/>
      <c r="B374" s="1"/>
      <c r="C374" s="1"/>
      <c r="D374" s="1"/>
      <c r="E374" s="1"/>
      <c r="F374" s="1"/>
      <c r="G374" s="1"/>
      <c r="H374" s="1"/>
      <c r="I374" s="1"/>
      <c r="J374" s="1"/>
      <c r="K374" s="1"/>
      <c r="L374" s="1"/>
      <c r="M374" s="1"/>
      <c r="N374" s="1"/>
      <c r="O374" s="1"/>
      <c r="P374" s="1"/>
      <c r="Q374" s="1"/>
      <c r="R374" s="1"/>
      <c r="S374" s="1"/>
      <c r="T374" s="1"/>
      <c r="U374" s="1"/>
      <c r="V374" s="1"/>
      <c r="W374" s="1"/>
    </row>
    <row r="375" spans="1:23" ht="9.75" customHeight="1">
      <c r="A375" s="1"/>
      <c r="B375" s="1"/>
      <c r="C375" s="1"/>
      <c r="D375" s="1"/>
      <c r="E375" s="1"/>
      <c r="F375" s="1"/>
      <c r="G375" s="1"/>
      <c r="H375" s="1"/>
      <c r="I375" s="1"/>
      <c r="J375" s="1"/>
      <c r="K375" s="1"/>
      <c r="L375" s="1"/>
      <c r="M375" s="1"/>
      <c r="N375" s="1"/>
      <c r="O375" s="1"/>
      <c r="P375" s="1"/>
      <c r="Q375" s="1"/>
      <c r="R375" s="1"/>
      <c r="S375" s="1"/>
      <c r="T375" s="1"/>
      <c r="U375" s="1"/>
      <c r="V375" s="1"/>
      <c r="W375" s="1"/>
    </row>
    <row r="376" spans="1:23" ht="9.75" customHeight="1">
      <c r="A376" s="1"/>
      <c r="B376" s="1"/>
      <c r="C376" s="1"/>
      <c r="D376" s="1"/>
      <c r="E376" s="1"/>
      <c r="F376" s="1"/>
      <c r="G376" s="1"/>
      <c r="H376" s="1"/>
      <c r="I376" s="1"/>
      <c r="J376" s="1"/>
      <c r="K376" s="1"/>
      <c r="L376" s="1"/>
      <c r="M376" s="1"/>
      <c r="N376" s="1"/>
      <c r="O376" s="1"/>
      <c r="P376" s="1"/>
      <c r="Q376" s="1"/>
      <c r="R376" s="1"/>
      <c r="S376" s="1"/>
      <c r="T376" s="1"/>
      <c r="U376" s="1"/>
      <c r="V376" s="1"/>
      <c r="W376" s="1"/>
    </row>
    <row r="377" spans="1:23" ht="9.75" customHeight="1">
      <c r="A377" s="1"/>
      <c r="B377" s="1"/>
      <c r="C377" s="1"/>
      <c r="D377" s="1"/>
      <c r="E377" s="1"/>
      <c r="F377" s="1"/>
      <c r="G377" s="1"/>
      <c r="H377" s="1"/>
      <c r="I377" s="1"/>
      <c r="J377" s="1"/>
      <c r="K377" s="1"/>
      <c r="L377" s="1"/>
      <c r="M377" s="1"/>
      <c r="N377" s="1"/>
      <c r="O377" s="1"/>
      <c r="P377" s="1"/>
      <c r="Q377" s="1"/>
      <c r="R377" s="1"/>
      <c r="S377" s="1"/>
      <c r="T377" s="1"/>
      <c r="U377" s="1"/>
      <c r="V377" s="1"/>
      <c r="W377" s="1"/>
    </row>
    <row r="378" spans="1:23" ht="9.75" customHeight="1">
      <c r="A378" s="1"/>
      <c r="B378" s="1"/>
      <c r="C378" s="1"/>
      <c r="D378" s="1"/>
      <c r="E378" s="1"/>
      <c r="F378" s="1"/>
      <c r="G378" s="1"/>
      <c r="H378" s="1"/>
      <c r="I378" s="1"/>
      <c r="J378" s="1"/>
      <c r="K378" s="1"/>
      <c r="L378" s="1"/>
      <c r="M378" s="1"/>
      <c r="N378" s="1"/>
      <c r="O378" s="1"/>
      <c r="P378" s="1"/>
      <c r="Q378" s="1"/>
      <c r="R378" s="1"/>
      <c r="S378" s="1"/>
      <c r="T378" s="1"/>
      <c r="U378" s="1"/>
      <c r="V378" s="1"/>
      <c r="W378" s="1"/>
    </row>
    <row r="379" spans="1:23" ht="9.75" customHeight="1">
      <c r="A379" s="1"/>
      <c r="B379" s="1"/>
      <c r="C379" s="1"/>
      <c r="D379" s="1"/>
      <c r="E379" s="1"/>
      <c r="F379" s="1"/>
      <c r="G379" s="1"/>
      <c r="H379" s="1"/>
      <c r="I379" s="1"/>
      <c r="J379" s="1"/>
      <c r="K379" s="1"/>
      <c r="L379" s="1"/>
      <c r="M379" s="1"/>
      <c r="N379" s="1"/>
      <c r="O379" s="1"/>
      <c r="P379" s="1"/>
      <c r="Q379" s="1"/>
      <c r="R379" s="1"/>
      <c r="S379" s="1"/>
      <c r="T379" s="1"/>
      <c r="U379" s="1"/>
      <c r="V379" s="1"/>
      <c r="W379" s="1"/>
    </row>
    <row r="380" spans="1:23" ht="9.75" customHeight="1">
      <c r="A380" s="1"/>
      <c r="B380" s="1"/>
      <c r="C380" s="1"/>
      <c r="D380" s="1"/>
      <c r="E380" s="1"/>
      <c r="F380" s="1"/>
      <c r="G380" s="1"/>
      <c r="H380" s="1"/>
      <c r="I380" s="1"/>
      <c r="J380" s="1"/>
      <c r="K380" s="1"/>
      <c r="L380" s="1"/>
      <c r="M380" s="1"/>
      <c r="N380" s="1"/>
      <c r="O380" s="1"/>
      <c r="P380" s="1"/>
      <c r="Q380" s="1"/>
      <c r="R380" s="1"/>
      <c r="S380" s="1"/>
      <c r="T380" s="1"/>
      <c r="U380" s="1"/>
      <c r="V380" s="1"/>
      <c r="W380" s="1"/>
    </row>
    <row r="381" spans="1:23" ht="9.75" customHeight="1">
      <c r="A381" s="1"/>
      <c r="B381" s="1"/>
      <c r="C381" s="1"/>
      <c r="D381" s="1"/>
      <c r="E381" s="1"/>
      <c r="F381" s="1"/>
      <c r="G381" s="1"/>
      <c r="H381" s="1"/>
      <c r="I381" s="1"/>
      <c r="J381" s="1"/>
      <c r="K381" s="1"/>
      <c r="L381" s="1"/>
      <c r="M381" s="1"/>
      <c r="N381" s="1"/>
      <c r="O381" s="1"/>
      <c r="P381" s="1"/>
      <c r="Q381" s="1"/>
      <c r="R381" s="1"/>
      <c r="S381" s="1"/>
      <c r="T381" s="1"/>
      <c r="U381" s="1"/>
      <c r="V381" s="1"/>
      <c r="W381" s="1"/>
    </row>
    <row r="382" spans="1:23" ht="9.75" customHeight="1">
      <c r="A382" s="1"/>
      <c r="B382" s="1"/>
      <c r="C382" s="1"/>
      <c r="D382" s="1"/>
      <c r="E382" s="1"/>
      <c r="F382" s="1"/>
      <c r="G382" s="1"/>
      <c r="H382" s="1"/>
      <c r="I382" s="1"/>
      <c r="J382" s="1"/>
      <c r="K382" s="1"/>
      <c r="L382" s="1"/>
      <c r="M382" s="1"/>
      <c r="N382" s="1"/>
      <c r="O382" s="1"/>
      <c r="P382" s="1"/>
      <c r="Q382" s="1"/>
      <c r="R382" s="1"/>
      <c r="S382" s="1"/>
      <c r="T382" s="1"/>
      <c r="U382" s="1"/>
      <c r="V382" s="1"/>
      <c r="W382" s="1"/>
    </row>
    <row r="383" spans="1:23" ht="9.75" customHeight="1">
      <c r="A383" s="1"/>
      <c r="B383" s="1"/>
      <c r="C383" s="1"/>
      <c r="D383" s="1"/>
      <c r="E383" s="1"/>
      <c r="F383" s="1"/>
      <c r="G383" s="1"/>
      <c r="H383" s="1"/>
      <c r="I383" s="1"/>
      <c r="J383" s="1"/>
      <c r="K383" s="1"/>
      <c r="L383" s="1"/>
      <c r="M383" s="1"/>
      <c r="N383" s="1"/>
      <c r="O383" s="1"/>
      <c r="P383" s="1"/>
      <c r="Q383" s="1"/>
      <c r="R383" s="1"/>
      <c r="S383" s="1"/>
      <c r="T383" s="1"/>
      <c r="U383" s="1"/>
      <c r="V383" s="1"/>
      <c r="W383" s="1"/>
    </row>
    <row r="384" spans="1:23" ht="9.75" customHeight="1">
      <c r="A384" s="1"/>
      <c r="B384" s="1"/>
      <c r="C384" s="1"/>
      <c r="D384" s="1"/>
      <c r="E384" s="1"/>
      <c r="F384" s="1"/>
      <c r="G384" s="1"/>
      <c r="H384" s="1"/>
      <c r="I384" s="1"/>
      <c r="J384" s="1"/>
      <c r="K384" s="1"/>
      <c r="L384" s="1"/>
      <c r="M384" s="1"/>
      <c r="N384" s="1"/>
      <c r="O384" s="1"/>
      <c r="P384" s="1"/>
      <c r="Q384" s="1"/>
      <c r="R384" s="1"/>
      <c r="S384" s="1"/>
      <c r="T384" s="1"/>
      <c r="U384" s="1"/>
      <c r="V384" s="1"/>
      <c r="W384" s="1"/>
    </row>
    <row r="385" spans="1:23" ht="9.75" customHeight="1">
      <c r="A385" s="1"/>
      <c r="B385" s="1"/>
      <c r="C385" s="1"/>
      <c r="D385" s="1"/>
      <c r="E385" s="1"/>
      <c r="F385" s="1"/>
      <c r="G385" s="1"/>
      <c r="H385" s="1"/>
      <c r="I385" s="1"/>
      <c r="J385" s="1"/>
      <c r="K385" s="1"/>
      <c r="L385" s="1"/>
      <c r="M385" s="1"/>
      <c r="N385" s="1"/>
      <c r="O385" s="1"/>
      <c r="P385" s="1"/>
      <c r="Q385" s="1"/>
      <c r="R385" s="1"/>
      <c r="S385" s="1"/>
      <c r="T385" s="1"/>
      <c r="U385" s="1"/>
      <c r="V385" s="1"/>
      <c r="W385" s="1"/>
    </row>
    <row r="386" spans="1:23" ht="9.75" customHeight="1">
      <c r="A386" s="1"/>
      <c r="B386" s="1"/>
      <c r="C386" s="1"/>
      <c r="D386" s="1"/>
      <c r="E386" s="1"/>
      <c r="F386" s="1"/>
      <c r="G386" s="1"/>
      <c r="H386" s="1"/>
      <c r="I386" s="1"/>
      <c r="J386" s="1"/>
      <c r="K386" s="1"/>
      <c r="L386" s="1"/>
      <c r="M386" s="1"/>
      <c r="N386" s="1"/>
      <c r="O386" s="1"/>
      <c r="P386" s="1"/>
      <c r="Q386" s="1"/>
      <c r="R386" s="1"/>
      <c r="S386" s="1"/>
      <c r="T386" s="1"/>
      <c r="U386" s="1"/>
      <c r="V386" s="1"/>
      <c r="W386" s="1"/>
    </row>
    <row r="387" spans="1:23" ht="9.75" customHeight="1">
      <c r="A387" s="1"/>
      <c r="B387" s="1"/>
      <c r="C387" s="1"/>
      <c r="D387" s="1"/>
      <c r="E387" s="1"/>
      <c r="F387" s="1"/>
      <c r="G387" s="1"/>
      <c r="H387" s="1"/>
      <c r="I387" s="1"/>
      <c r="J387" s="1"/>
      <c r="K387" s="1"/>
      <c r="L387" s="1"/>
      <c r="M387" s="1"/>
      <c r="N387" s="1"/>
      <c r="O387" s="1"/>
      <c r="P387" s="1"/>
      <c r="Q387" s="1"/>
      <c r="R387" s="1"/>
      <c r="S387" s="1"/>
      <c r="T387" s="1"/>
      <c r="U387" s="1"/>
      <c r="V387" s="1"/>
      <c r="W387" s="1"/>
    </row>
    <row r="388" spans="1:23" ht="9.75" customHeight="1">
      <c r="A388" s="1"/>
      <c r="B388" s="1"/>
      <c r="C388" s="1"/>
      <c r="D388" s="1"/>
      <c r="E388" s="1"/>
      <c r="F388" s="1"/>
      <c r="G388" s="1"/>
      <c r="H388" s="1"/>
      <c r="I388" s="1"/>
      <c r="J388" s="1"/>
      <c r="K388" s="1"/>
      <c r="L388" s="1"/>
      <c r="M388" s="1"/>
      <c r="N388" s="1"/>
      <c r="O388" s="1"/>
      <c r="P388" s="1"/>
      <c r="Q388" s="1"/>
      <c r="R388" s="1"/>
      <c r="S388" s="1"/>
      <c r="T388" s="1"/>
      <c r="U388" s="1"/>
      <c r="V388" s="1"/>
      <c r="W388" s="1"/>
    </row>
    <row r="389" spans="1:23" ht="9.75" customHeight="1">
      <c r="A389" s="1"/>
      <c r="B389" s="1"/>
      <c r="C389" s="1"/>
      <c r="D389" s="1"/>
      <c r="E389" s="1"/>
      <c r="F389" s="1"/>
      <c r="G389" s="1"/>
      <c r="H389" s="1"/>
      <c r="I389" s="1"/>
      <c r="J389" s="1"/>
      <c r="K389" s="1"/>
      <c r="L389" s="1"/>
      <c r="M389" s="1"/>
      <c r="N389" s="1"/>
      <c r="O389" s="1"/>
      <c r="P389" s="1"/>
      <c r="Q389" s="1"/>
      <c r="R389" s="1"/>
      <c r="S389" s="1"/>
      <c r="T389" s="1"/>
      <c r="U389" s="1"/>
      <c r="V389" s="1"/>
      <c r="W389" s="1"/>
    </row>
    <row r="390" spans="1:23" ht="9.75" customHeight="1">
      <c r="A390" s="1"/>
      <c r="B390" s="1"/>
      <c r="C390" s="1"/>
      <c r="D390" s="1"/>
      <c r="E390" s="1"/>
      <c r="F390" s="1"/>
      <c r="G390" s="1"/>
      <c r="H390" s="1"/>
      <c r="I390" s="1"/>
      <c r="J390" s="1"/>
      <c r="K390" s="1"/>
      <c r="L390" s="1"/>
      <c r="M390" s="1"/>
      <c r="N390" s="1"/>
      <c r="O390" s="1"/>
      <c r="P390" s="1"/>
      <c r="Q390" s="1"/>
      <c r="R390" s="1"/>
      <c r="S390" s="1"/>
      <c r="T390" s="1"/>
      <c r="U390" s="1"/>
      <c r="V390" s="1"/>
      <c r="W390" s="1"/>
    </row>
    <row r="391" spans="1:23" ht="9.75" customHeight="1">
      <c r="A391" s="1"/>
      <c r="B391" s="1"/>
      <c r="C391" s="1"/>
      <c r="D391" s="1"/>
      <c r="E391" s="1"/>
      <c r="F391" s="1"/>
      <c r="G391" s="1"/>
      <c r="H391" s="1"/>
      <c r="I391" s="1"/>
      <c r="J391" s="1"/>
      <c r="K391" s="1"/>
      <c r="L391" s="1"/>
      <c r="M391" s="1"/>
      <c r="N391" s="1"/>
      <c r="O391" s="1"/>
      <c r="P391" s="1"/>
      <c r="Q391" s="1"/>
      <c r="R391" s="1"/>
      <c r="S391" s="1"/>
      <c r="T391" s="1"/>
      <c r="U391" s="1"/>
      <c r="V391" s="1"/>
      <c r="W391" s="1"/>
    </row>
    <row r="392" spans="1:23" ht="9.75" customHeight="1">
      <c r="A392" s="1"/>
      <c r="B392" s="1"/>
      <c r="C392" s="1"/>
      <c r="D392" s="1"/>
      <c r="E392" s="1"/>
      <c r="F392" s="1"/>
      <c r="G392" s="1"/>
      <c r="H392" s="1"/>
      <c r="I392" s="1"/>
      <c r="J392" s="1"/>
      <c r="K392" s="1"/>
      <c r="L392" s="1"/>
      <c r="M392" s="1"/>
      <c r="N392" s="1"/>
      <c r="O392" s="1"/>
      <c r="P392" s="1"/>
      <c r="Q392" s="1"/>
      <c r="R392" s="1"/>
      <c r="S392" s="1"/>
      <c r="T392" s="1"/>
      <c r="U392" s="1"/>
      <c r="V392" s="1"/>
      <c r="W392" s="1"/>
    </row>
    <row r="393" spans="1:23" ht="9.75" customHeight="1">
      <c r="A393" s="1"/>
      <c r="B393" s="1"/>
      <c r="C393" s="1"/>
      <c r="D393" s="1"/>
      <c r="E393" s="1"/>
      <c r="F393" s="1"/>
      <c r="G393" s="1"/>
      <c r="H393" s="1"/>
      <c r="I393" s="1"/>
      <c r="J393" s="1"/>
      <c r="K393" s="1"/>
      <c r="L393" s="1"/>
      <c r="M393" s="1"/>
      <c r="N393" s="1"/>
      <c r="O393" s="1"/>
      <c r="P393" s="1"/>
      <c r="Q393" s="1"/>
      <c r="R393" s="1"/>
      <c r="S393" s="1"/>
      <c r="T393" s="1"/>
      <c r="U393" s="1"/>
      <c r="V393" s="1"/>
      <c r="W393" s="1"/>
    </row>
    <row r="394" spans="1:23" ht="9.75" customHeight="1">
      <c r="A394" s="1"/>
      <c r="B394" s="1"/>
      <c r="C394" s="1"/>
      <c r="D394" s="1"/>
      <c r="E394" s="1"/>
      <c r="F394" s="1"/>
      <c r="G394" s="1"/>
      <c r="H394" s="1"/>
      <c r="I394" s="1"/>
      <c r="J394" s="1"/>
      <c r="K394" s="1"/>
      <c r="L394" s="1"/>
      <c r="M394" s="1"/>
      <c r="N394" s="1"/>
      <c r="O394" s="1"/>
      <c r="P394" s="1"/>
      <c r="Q394" s="1"/>
      <c r="R394" s="1"/>
      <c r="S394" s="1"/>
      <c r="T394" s="1"/>
      <c r="U394" s="1"/>
      <c r="V394" s="1"/>
      <c r="W394" s="1"/>
    </row>
    <row r="395" spans="1:23" ht="9.75" customHeight="1">
      <c r="A395" s="1"/>
      <c r="B395" s="1"/>
      <c r="C395" s="1"/>
      <c r="D395" s="1"/>
      <c r="E395" s="1"/>
      <c r="F395" s="1"/>
      <c r="G395" s="1"/>
      <c r="H395" s="1"/>
      <c r="I395" s="1"/>
      <c r="J395" s="1"/>
      <c r="K395" s="1"/>
      <c r="L395" s="1"/>
      <c r="M395" s="1"/>
      <c r="N395" s="1"/>
      <c r="O395" s="1"/>
      <c r="P395" s="1"/>
      <c r="Q395" s="1"/>
      <c r="R395" s="1"/>
      <c r="S395" s="1"/>
      <c r="T395" s="1"/>
      <c r="U395" s="1"/>
      <c r="V395" s="1"/>
      <c r="W395" s="1"/>
    </row>
    <row r="396" spans="1:23" ht="9.75" customHeight="1">
      <c r="A396" s="1"/>
      <c r="B396" s="1"/>
      <c r="C396" s="1"/>
      <c r="D396" s="1"/>
      <c r="E396" s="1"/>
      <c r="F396" s="1"/>
      <c r="G396" s="1"/>
      <c r="H396" s="1"/>
      <c r="I396" s="1"/>
      <c r="J396" s="1"/>
      <c r="K396" s="1"/>
      <c r="L396" s="1"/>
      <c r="M396" s="1"/>
      <c r="N396" s="1"/>
      <c r="O396" s="1"/>
      <c r="P396" s="1"/>
      <c r="Q396" s="1"/>
      <c r="R396" s="1"/>
      <c r="S396" s="1"/>
      <c r="T396" s="1"/>
      <c r="U396" s="1"/>
      <c r="V396" s="1"/>
      <c r="W396" s="1"/>
    </row>
    <row r="397" spans="1:23" ht="9.75" customHeight="1">
      <c r="A397" s="1"/>
      <c r="B397" s="1"/>
      <c r="C397" s="1"/>
      <c r="D397" s="1"/>
      <c r="E397" s="1"/>
      <c r="F397" s="1"/>
      <c r="G397" s="1"/>
      <c r="H397" s="1"/>
      <c r="I397" s="1"/>
      <c r="J397" s="1"/>
      <c r="K397" s="1"/>
      <c r="L397" s="1"/>
      <c r="M397" s="1"/>
      <c r="N397" s="1"/>
      <c r="O397" s="1"/>
      <c r="P397" s="1"/>
      <c r="Q397" s="1"/>
      <c r="R397" s="1"/>
      <c r="S397" s="1"/>
      <c r="T397" s="1"/>
      <c r="U397" s="1"/>
      <c r="V397" s="1"/>
      <c r="W397" s="1"/>
    </row>
    <row r="398" spans="1:23" ht="9.75" customHeight="1">
      <c r="A398" s="1"/>
      <c r="B398" s="1"/>
      <c r="C398" s="1"/>
      <c r="D398" s="1"/>
      <c r="E398" s="1"/>
      <c r="F398" s="1"/>
      <c r="G398" s="1"/>
      <c r="H398" s="1"/>
      <c r="I398" s="1"/>
      <c r="J398" s="1"/>
      <c r="K398" s="1"/>
      <c r="L398" s="1"/>
      <c r="M398" s="1"/>
      <c r="N398" s="1"/>
      <c r="O398" s="1"/>
      <c r="P398" s="1"/>
      <c r="Q398" s="1"/>
      <c r="R398" s="1"/>
      <c r="S398" s="1"/>
      <c r="T398" s="1"/>
      <c r="U398" s="1"/>
      <c r="V398" s="1"/>
      <c r="W398" s="1"/>
    </row>
    <row r="399" spans="1:23" ht="9.75" customHeight="1">
      <c r="A399" s="1"/>
      <c r="B399" s="1"/>
      <c r="C399" s="1"/>
      <c r="D399" s="1"/>
      <c r="E399" s="1"/>
      <c r="F399" s="1"/>
      <c r="G399" s="1"/>
      <c r="H399" s="1"/>
      <c r="I399" s="1"/>
      <c r="J399" s="1"/>
      <c r="K399" s="1"/>
      <c r="L399" s="1"/>
      <c r="M399" s="1"/>
      <c r="N399" s="1"/>
      <c r="O399" s="1"/>
      <c r="P399" s="1"/>
      <c r="Q399" s="1"/>
      <c r="R399" s="1"/>
      <c r="S399" s="1"/>
      <c r="T399" s="1"/>
      <c r="U399" s="1"/>
      <c r="V399" s="1"/>
      <c r="W399" s="1"/>
    </row>
    <row r="400" spans="1:23" ht="9.75" customHeight="1">
      <c r="A400" s="1"/>
      <c r="B400" s="1"/>
      <c r="C400" s="1"/>
      <c r="D400" s="1"/>
      <c r="E400" s="1"/>
      <c r="F400" s="1"/>
      <c r="G400" s="1"/>
      <c r="H400" s="1"/>
      <c r="I400" s="1"/>
      <c r="J400" s="1"/>
      <c r="K400" s="1"/>
      <c r="L400" s="1"/>
      <c r="M400" s="1"/>
      <c r="N400" s="1"/>
      <c r="O400" s="1"/>
      <c r="P400" s="1"/>
      <c r="Q400" s="1"/>
      <c r="R400" s="1"/>
      <c r="S400" s="1"/>
      <c r="T400" s="1"/>
      <c r="U400" s="1"/>
      <c r="V400" s="1"/>
      <c r="W400" s="1"/>
    </row>
    <row r="401" spans="1:23" ht="9.75" customHeight="1">
      <c r="A401" s="1"/>
      <c r="B401" s="1"/>
      <c r="C401" s="1"/>
      <c r="D401" s="1"/>
      <c r="E401" s="1"/>
      <c r="F401" s="1"/>
      <c r="G401" s="1"/>
      <c r="H401" s="1"/>
      <c r="I401" s="1"/>
      <c r="J401" s="1"/>
      <c r="K401" s="1"/>
      <c r="L401" s="1"/>
      <c r="M401" s="1"/>
      <c r="N401" s="1"/>
      <c r="O401" s="1"/>
      <c r="P401" s="1"/>
      <c r="Q401" s="1"/>
      <c r="R401" s="1"/>
      <c r="S401" s="1"/>
      <c r="T401" s="1"/>
      <c r="U401" s="1"/>
      <c r="V401" s="1"/>
      <c r="W401" s="1"/>
    </row>
    <row r="402" spans="1:23" ht="9.75" customHeight="1">
      <c r="A402" s="1"/>
      <c r="B402" s="1"/>
      <c r="C402" s="1"/>
      <c r="D402" s="1"/>
      <c r="E402" s="1"/>
      <c r="F402" s="1"/>
      <c r="G402" s="1"/>
      <c r="H402" s="1"/>
      <c r="I402" s="1"/>
      <c r="J402" s="1"/>
      <c r="K402" s="1"/>
      <c r="L402" s="1"/>
      <c r="M402" s="1"/>
      <c r="N402" s="1"/>
      <c r="O402" s="1"/>
      <c r="P402" s="1"/>
      <c r="Q402" s="1"/>
      <c r="R402" s="1"/>
      <c r="S402" s="1"/>
      <c r="T402" s="1"/>
      <c r="U402" s="1"/>
      <c r="V402" s="1"/>
      <c r="W402" s="1"/>
    </row>
    <row r="403" spans="1:23" ht="9.75" customHeight="1">
      <c r="A403" s="1"/>
      <c r="B403" s="1"/>
      <c r="C403" s="1"/>
      <c r="D403" s="1"/>
      <c r="E403" s="1"/>
      <c r="F403" s="1"/>
      <c r="G403" s="1"/>
      <c r="H403" s="1"/>
      <c r="I403" s="1"/>
      <c r="J403" s="1"/>
      <c r="K403" s="1"/>
      <c r="L403" s="1"/>
      <c r="M403" s="1"/>
      <c r="N403" s="1"/>
      <c r="O403" s="1"/>
      <c r="P403" s="1"/>
      <c r="Q403" s="1"/>
      <c r="R403" s="1"/>
      <c r="S403" s="1"/>
      <c r="T403" s="1"/>
      <c r="U403" s="1"/>
      <c r="V403" s="1"/>
      <c r="W403" s="1"/>
    </row>
    <row r="404" spans="1:23" ht="9.75" customHeight="1">
      <c r="A404" s="1"/>
      <c r="B404" s="1"/>
      <c r="C404" s="1"/>
      <c r="D404" s="1"/>
      <c r="E404" s="1"/>
      <c r="F404" s="1"/>
      <c r="G404" s="1"/>
      <c r="H404" s="1"/>
      <c r="I404" s="1"/>
      <c r="J404" s="1"/>
      <c r="K404" s="1"/>
      <c r="L404" s="1"/>
      <c r="M404" s="1"/>
      <c r="N404" s="1"/>
      <c r="O404" s="1"/>
      <c r="P404" s="1"/>
      <c r="Q404" s="1"/>
      <c r="R404" s="1"/>
      <c r="S404" s="1"/>
      <c r="T404" s="1"/>
      <c r="U404" s="1"/>
      <c r="V404" s="1"/>
      <c r="W404" s="1"/>
    </row>
    <row r="405" spans="1:23" ht="9.75" customHeight="1">
      <c r="A405" s="1"/>
      <c r="B405" s="1"/>
      <c r="C405" s="1"/>
      <c r="D405" s="1"/>
      <c r="E405" s="1"/>
      <c r="F405" s="1"/>
      <c r="G405" s="1"/>
      <c r="H405" s="1"/>
      <c r="I405" s="1"/>
      <c r="J405" s="1"/>
      <c r="K405" s="1"/>
      <c r="L405" s="1"/>
      <c r="M405" s="1"/>
      <c r="N405" s="1"/>
      <c r="O405" s="1"/>
      <c r="P405" s="1"/>
      <c r="Q405" s="1"/>
      <c r="R405" s="1"/>
      <c r="S405" s="1"/>
      <c r="T405" s="1"/>
      <c r="U405" s="1"/>
      <c r="V405" s="1"/>
      <c r="W405" s="1"/>
    </row>
    <row r="406" spans="1:23" ht="9.75" customHeight="1">
      <c r="A406" s="1"/>
      <c r="B406" s="1"/>
      <c r="C406" s="1"/>
      <c r="D406" s="1"/>
      <c r="E406" s="1"/>
      <c r="F406" s="1"/>
      <c r="G406" s="1"/>
      <c r="H406" s="1"/>
      <c r="I406" s="1"/>
      <c r="J406" s="1"/>
      <c r="K406" s="1"/>
      <c r="L406" s="1"/>
      <c r="M406" s="1"/>
      <c r="N406" s="1"/>
      <c r="O406" s="1"/>
      <c r="P406" s="1"/>
      <c r="Q406" s="1"/>
      <c r="R406" s="1"/>
      <c r="S406" s="1"/>
      <c r="T406" s="1"/>
      <c r="U406" s="1"/>
      <c r="V406" s="1"/>
      <c r="W406" s="1"/>
    </row>
    <row r="407" spans="1:23" ht="9.75" customHeight="1">
      <c r="A407" s="1"/>
      <c r="B407" s="1"/>
      <c r="C407" s="1"/>
      <c r="D407" s="1"/>
      <c r="E407" s="1"/>
      <c r="F407" s="1"/>
      <c r="G407" s="1"/>
      <c r="H407" s="1"/>
      <c r="I407" s="1"/>
      <c r="J407" s="1"/>
      <c r="K407" s="1"/>
      <c r="L407" s="1"/>
      <c r="M407" s="1"/>
      <c r="N407" s="1"/>
      <c r="O407" s="1"/>
      <c r="P407" s="1"/>
      <c r="Q407" s="1"/>
      <c r="R407" s="1"/>
      <c r="S407" s="1"/>
      <c r="T407" s="1"/>
      <c r="U407" s="1"/>
      <c r="V407" s="1"/>
      <c r="W407" s="1"/>
    </row>
    <row r="408" spans="1:23" ht="9.75" customHeight="1">
      <c r="A408" s="1"/>
      <c r="B408" s="1"/>
      <c r="C408" s="1"/>
      <c r="D408" s="1"/>
      <c r="E408" s="1"/>
      <c r="F408" s="1"/>
      <c r="G408" s="1"/>
      <c r="H408" s="1"/>
      <c r="I408" s="1"/>
      <c r="J408" s="1"/>
      <c r="K408" s="1"/>
      <c r="L408" s="1"/>
      <c r="M408" s="1"/>
      <c r="N408" s="1"/>
      <c r="O408" s="1"/>
      <c r="P408" s="1"/>
      <c r="Q408" s="1"/>
      <c r="R408" s="1"/>
      <c r="S408" s="1"/>
      <c r="T408" s="1"/>
      <c r="U408" s="1"/>
      <c r="V408" s="1"/>
      <c r="W408" s="1"/>
    </row>
    <row r="409" spans="1:23" ht="9.75" customHeight="1">
      <c r="A409" s="1"/>
      <c r="B409" s="1"/>
      <c r="C409" s="1"/>
      <c r="D409" s="1"/>
      <c r="E409" s="1"/>
      <c r="F409" s="1"/>
      <c r="G409" s="1"/>
      <c r="H409" s="1"/>
      <c r="I409" s="1"/>
      <c r="J409" s="1"/>
      <c r="K409" s="1"/>
      <c r="L409" s="1"/>
      <c r="M409" s="1"/>
      <c r="N409" s="1"/>
      <c r="O409" s="1"/>
      <c r="P409" s="1"/>
      <c r="Q409" s="1"/>
      <c r="R409" s="1"/>
      <c r="S409" s="1"/>
      <c r="T409" s="1"/>
      <c r="U409" s="1"/>
      <c r="V409" s="1"/>
      <c r="W409" s="1"/>
    </row>
    <row r="410" spans="1:23" ht="9.75" customHeight="1">
      <c r="A410" s="1"/>
      <c r="B410" s="1"/>
      <c r="C410" s="1"/>
      <c r="D410" s="1"/>
      <c r="E410" s="1"/>
      <c r="F410" s="1"/>
      <c r="G410" s="1"/>
      <c r="H410" s="1"/>
      <c r="I410" s="1"/>
      <c r="J410" s="1"/>
      <c r="K410" s="1"/>
      <c r="L410" s="1"/>
      <c r="M410" s="1"/>
      <c r="N410" s="1"/>
      <c r="O410" s="1"/>
      <c r="P410" s="1"/>
      <c r="Q410" s="1"/>
      <c r="R410" s="1"/>
      <c r="S410" s="1"/>
      <c r="T410" s="1"/>
      <c r="U410" s="1"/>
      <c r="V410" s="1"/>
      <c r="W410" s="1"/>
    </row>
    <row r="411" spans="1:23" ht="9.75" customHeight="1">
      <c r="A411" s="1"/>
      <c r="B411" s="1"/>
      <c r="C411" s="1"/>
      <c r="D411" s="1"/>
      <c r="E411" s="1"/>
      <c r="F411" s="1"/>
      <c r="G411" s="1"/>
      <c r="H411" s="1"/>
      <c r="I411" s="1"/>
      <c r="J411" s="1"/>
      <c r="K411" s="1"/>
      <c r="L411" s="1"/>
      <c r="M411" s="1"/>
      <c r="N411" s="1"/>
      <c r="O411" s="1"/>
      <c r="P411" s="1"/>
      <c r="Q411" s="1"/>
      <c r="R411" s="1"/>
      <c r="S411" s="1"/>
      <c r="T411" s="1"/>
      <c r="U411" s="1"/>
      <c r="V411" s="1"/>
      <c r="W411" s="1"/>
    </row>
    <row r="412" spans="1:23" ht="9.75" customHeight="1">
      <c r="A412" s="1"/>
      <c r="B412" s="1"/>
      <c r="C412" s="1"/>
      <c r="D412" s="1"/>
      <c r="E412" s="1"/>
      <c r="F412" s="1"/>
      <c r="G412" s="1"/>
      <c r="H412" s="1"/>
      <c r="I412" s="1"/>
      <c r="J412" s="1"/>
      <c r="K412" s="1"/>
      <c r="L412" s="1"/>
      <c r="M412" s="1"/>
      <c r="N412" s="1"/>
      <c r="O412" s="1"/>
      <c r="P412" s="1"/>
      <c r="Q412" s="1"/>
      <c r="R412" s="1"/>
      <c r="S412" s="1"/>
      <c r="T412" s="1"/>
      <c r="U412" s="1"/>
      <c r="V412" s="1"/>
      <c r="W412" s="1"/>
    </row>
    <row r="413" spans="1:23" ht="9.75" customHeight="1">
      <c r="A413" s="1"/>
      <c r="B413" s="1"/>
      <c r="C413" s="1"/>
      <c r="D413" s="1"/>
      <c r="E413" s="1"/>
      <c r="F413" s="1"/>
      <c r="G413" s="1"/>
      <c r="H413" s="1"/>
      <c r="I413" s="1"/>
      <c r="J413" s="1"/>
      <c r="K413" s="1"/>
      <c r="L413" s="1"/>
      <c r="M413" s="1"/>
      <c r="N413" s="1"/>
      <c r="O413" s="1"/>
      <c r="P413" s="1"/>
      <c r="Q413" s="1"/>
      <c r="R413" s="1"/>
      <c r="S413" s="1"/>
      <c r="T413" s="1"/>
      <c r="U413" s="1"/>
      <c r="V413" s="1"/>
      <c r="W413" s="1"/>
    </row>
    <row r="414" spans="1:23" ht="9.75" customHeight="1">
      <c r="A414" s="1"/>
      <c r="B414" s="1"/>
      <c r="C414" s="1"/>
      <c r="D414" s="1"/>
      <c r="E414" s="1"/>
      <c r="F414" s="1"/>
      <c r="G414" s="1"/>
      <c r="H414" s="1"/>
      <c r="I414" s="1"/>
      <c r="J414" s="1"/>
      <c r="K414" s="1"/>
      <c r="L414" s="1"/>
      <c r="M414" s="1"/>
      <c r="N414" s="1"/>
      <c r="O414" s="1"/>
      <c r="P414" s="1"/>
      <c r="Q414" s="1"/>
      <c r="R414" s="1"/>
      <c r="S414" s="1"/>
      <c r="T414" s="1"/>
      <c r="U414" s="1"/>
      <c r="V414" s="1"/>
      <c r="W414" s="1"/>
    </row>
    <row r="415" spans="1:23" ht="9.75" customHeight="1">
      <c r="A415" s="1"/>
      <c r="B415" s="1"/>
      <c r="C415" s="1"/>
      <c r="D415" s="1"/>
      <c r="E415" s="1"/>
      <c r="F415" s="1"/>
      <c r="G415" s="1"/>
      <c r="H415" s="1"/>
      <c r="I415" s="1"/>
      <c r="J415" s="1"/>
      <c r="K415" s="1"/>
      <c r="L415" s="1"/>
      <c r="M415" s="1"/>
      <c r="N415" s="1"/>
      <c r="O415" s="1"/>
      <c r="P415" s="1"/>
      <c r="Q415" s="1"/>
      <c r="R415" s="1"/>
      <c r="S415" s="1"/>
      <c r="T415" s="1"/>
      <c r="U415" s="1"/>
      <c r="V415" s="1"/>
      <c r="W415" s="1"/>
    </row>
    <row r="416" spans="1:23" ht="9.75" customHeight="1">
      <c r="A416" s="1"/>
      <c r="B416" s="1"/>
      <c r="C416" s="1"/>
      <c r="D416" s="1"/>
      <c r="E416" s="1"/>
      <c r="F416" s="1"/>
      <c r="G416" s="1"/>
      <c r="H416" s="1"/>
      <c r="I416" s="1"/>
      <c r="J416" s="1"/>
      <c r="K416" s="1"/>
      <c r="L416" s="1"/>
      <c r="M416" s="1"/>
      <c r="N416" s="1"/>
      <c r="O416" s="1"/>
      <c r="P416" s="1"/>
      <c r="Q416" s="1"/>
      <c r="R416" s="1"/>
      <c r="S416" s="1"/>
      <c r="T416" s="1"/>
      <c r="U416" s="1"/>
      <c r="V416" s="1"/>
      <c r="W416" s="1"/>
    </row>
    <row r="417" spans="1:23" ht="9.75" customHeight="1">
      <c r="A417" s="1"/>
      <c r="B417" s="1"/>
      <c r="C417" s="1"/>
      <c r="D417" s="1"/>
      <c r="E417" s="1"/>
      <c r="F417" s="1"/>
      <c r="G417" s="1"/>
      <c r="H417" s="1"/>
      <c r="I417" s="1"/>
      <c r="J417" s="1"/>
      <c r="K417" s="1"/>
      <c r="L417" s="1"/>
      <c r="M417" s="1"/>
      <c r="N417" s="1"/>
      <c r="O417" s="1"/>
      <c r="P417" s="1"/>
      <c r="Q417" s="1"/>
      <c r="R417" s="1"/>
      <c r="S417" s="1"/>
      <c r="T417" s="1"/>
      <c r="U417" s="1"/>
      <c r="V417" s="1"/>
      <c r="W417" s="1"/>
    </row>
    <row r="418" spans="1:23" ht="9.75" customHeight="1">
      <c r="A418" s="1"/>
      <c r="B418" s="1"/>
      <c r="C418" s="1"/>
      <c r="D418" s="1"/>
      <c r="E418" s="1"/>
      <c r="F418" s="1"/>
      <c r="G418" s="1"/>
      <c r="H418" s="1"/>
      <c r="I418" s="1"/>
      <c r="J418" s="1"/>
      <c r="K418" s="1"/>
      <c r="L418" s="1"/>
      <c r="M418" s="1"/>
      <c r="N418" s="1"/>
      <c r="O418" s="1"/>
      <c r="P418" s="1"/>
      <c r="Q418" s="1"/>
      <c r="R418" s="1"/>
      <c r="S418" s="1"/>
      <c r="T418" s="1"/>
      <c r="U418" s="1"/>
      <c r="V418" s="1"/>
      <c r="W418" s="1"/>
    </row>
    <row r="419" spans="1:23" ht="9.75" customHeight="1">
      <c r="A419" s="1"/>
      <c r="B419" s="1"/>
      <c r="C419" s="1"/>
      <c r="D419" s="1"/>
      <c r="E419" s="1"/>
      <c r="F419" s="1"/>
      <c r="G419" s="1"/>
      <c r="H419" s="1"/>
      <c r="I419" s="1"/>
      <c r="J419" s="1"/>
      <c r="K419" s="1"/>
      <c r="L419" s="1"/>
      <c r="M419" s="1"/>
      <c r="N419" s="1"/>
      <c r="O419" s="1"/>
      <c r="P419" s="1"/>
      <c r="Q419" s="1"/>
      <c r="R419" s="1"/>
      <c r="S419" s="1"/>
      <c r="T419" s="1"/>
      <c r="U419" s="1"/>
      <c r="V419" s="1"/>
      <c r="W419" s="1"/>
    </row>
    <row r="420" spans="1:23" ht="9.75" customHeight="1">
      <c r="A420" s="1"/>
      <c r="B420" s="1"/>
      <c r="C420" s="1"/>
      <c r="D420" s="1"/>
      <c r="E420" s="1"/>
      <c r="F420" s="1"/>
      <c r="G420" s="1"/>
      <c r="H420" s="1"/>
      <c r="I420" s="1"/>
      <c r="J420" s="1"/>
      <c r="K420" s="1"/>
      <c r="L420" s="1"/>
      <c r="M420" s="1"/>
      <c r="N420" s="1"/>
      <c r="O420" s="1"/>
      <c r="P420" s="1"/>
      <c r="Q420" s="1"/>
      <c r="R420" s="1"/>
      <c r="S420" s="1"/>
      <c r="T420" s="1"/>
      <c r="U420" s="1"/>
      <c r="V420" s="1"/>
      <c r="W420" s="1"/>
    </row>
    <row r="421" spans="1:23" ht="9.75" customHeight="1">
      <c r="A421" s="1"/>
      <c r="B421" s="1"/>
      <c r="C421" s="1"/>
      <c r="D421" s="1"/>
      <c r="E421" s="1"/>
      <c r="F421" s="1"/>
      <c r="G421" s="1"/>
      <c r="H421" s="1"/>
      <c r="I421" s="1"/>
      <c r="J421" s="1"/>
      <c r="K421" s="1"/>
      <c r="L421" s="1"/>
      <c r="M421" s="1"/>
      <c r="N421" s="1"/>
      <c r="O421" s="1"/>
      <c r="P421" s="1"/>
      <c r="Q421" s="1"/>
      <c r="R421" s="1"/>
      <c r="S421" s="1"/>
      <c r="T421" s="1"/>
      <c r="U421" s="1"/>
      <c r="V421" s="1"/>
      <c r="W421" s="1"/>
    </row>
    <row r="422" spans="1:23" ht="9.75" customHeight="1">
      <c r="A422" s="1"/>
      <c r="B422" s="1"/>
      <c r="C422" s="1"/>
      <c r="D422" s="1"/>
      <c r="E422" s="1"/>
      <c r="F422" s="1"/>
      <c r="G422" s="1"/>
      <c r="H422" s="1"/>
      <c r="I422" s="1"/>
      <c r="J422" s="1"/>
      <c r="K422" s="1"/>
      <c r="L422" s="1"/>
      <c r="M422" s="1"/>
      <c r="N422" s="1"/>
      <c r="O422" s="1"/>
      <c r="P422" s="1"/>
      <c r="Q422" s="1"/>
      <c r="R422" s="1"/>
      <c r="S422" s="1"/>
      <c r="T422" s="1"/>
      <c r="U422" s="1"/>
      <c r="V422" s="1"/>
      <c r="W422" s="1"/>
    </row>
    <row r="423" spans="1:23" ht="9.75" customHeight="1">
      <c r="A423" s="1"/>
      <c r="B423" s="1"/>
      <c r="C423" s="1"/>
      <c r="D423" s="1"/>
      <c r="E423" s="1"/>
      <c r="F423" s="1"/>
      <c r="G423" s="1"/>
      <c r="H423" s="1"/>
      <c r="I423" s="1"/>
      <c r="J423" s="1"/>
      <c r="K423" s="1"/>
      <c r="L423" s="1"/>
      <c r="M423" s="1"/>
      <c r="N423" s="1"/>
      <c r="O423" s="1"/>
      <c r="P423" s="1"/>
      <c r="Q423" s="1"/>
      <c r="R423" s="1"/>
      <c r="S423" s="1"/>
      <c r="T423" s="1"/>
      <c r="U423" s="1"/>
      <c r="V423" s="1"/>
      <c r="W423" s="1"/>
    </row>
    <row r="424" spans="1:23" ht="9.75" customHeight="1">
      <c r="A424" s="1"/>
      <c r="B424" s="1"/>
      <c r="C424" s="1"/>
      <c r="D424" s="1"/>
      <c r="E424" s="1"/>
      <c r="F424" s="1"/>
      <c r="G424" s="1"/>
      <c r="H424" s="1"/>
      <c r="I424" s="1"/>
      <c r="J424" s="1"/>
      <c r="K424" s="1"/>
      <c r="L424" s="1"/>
      <c r="M424" s="1"/>
      <c r="N424" s="1"/>
      <c r="O424" s="1"/>
      <c r="P424" s="1"/>
      <c r="Q424" s="1"/>
      <c r="R424" s="1"/>
      <c r="S424" s="1"/>
      <c r="T424" s="1"/>
      <c r="U424" s="1"/>
      <c r="V424" s="1"/>
      <c r="W424" s="1"/>
    </row>
    <row r="425" spans="1:23" ht="9.75" customHeight="1">
      <c r="A425" s="1"/>
      <c r="B425" s="1"/>
      <c r="C425" s="1"/>
      <c r="D425" s="1"/>
      <c r="E425" s="1"/>
      <c r="F425" s="1"/>
      <c r="G425" s="1"/>
      <c r="H425" s="1"/>
      <c r="I425" s="1"/>
      <c r="J425" s="1"/>
      <c r="K425" s="1"/>
      <c r="L425" s="1"/>
      <c r="M425" s="1"/>
      <c r="N425" s="1"/>
      <c r="O425" s="1"/>
      <c r="P425" s="1"/>
      <c r="Q425" s="1"/>
      <c r="R425" s="1"/>
      <c r="S425" s="1"/>
      <c r="T425" s="1"/>
      <c r="U425" s="1"/>
      <c r="V425" s="1"/>
      <c r="W425" s="1"/>
    </row>
    <row r="426" spans="1:23" ht="9.75" customHeight="1">
      <c r="A426" s="1"/>
      <c r="B426" s="1"/>
      <c r="C426" s="1"/>
      <c r="D426" s="1"/>
      <c r="E426" s="1"/>
      <c r="F426" s="1"/>
      <c r="G426" s="1"/>
      <c r="H426" s="1"/>
      <c r="I426" s="1"/>
      <c r="J426" s="1"/>
      <c r="K426" s="1"/>
      <c r="L426" s="1"/>
      <c r="M426" s="1"/>
      <c r="N426" s="1"/>
      <c r="O426" s="1"/>
      <c r="P426" s="1"/>
      <c r="Q426" s="1"/>
      <c r="R426" s="1"/>
      <c r="S426" s="1"/>
      <c r="T426" s="1"/>
      <c r="U426" s="1"/>
      <c r="V426" s="1"/>
      <c r="W426" s="1"/>
    </row>
    <row r="427" spans="1:23" ht="9.75" customHeight="1">
      <c r="A427" s="1"/>
      <c r="B427" s="1"/>
      <c r="C427" s="1"/>
      <c r="D427" s="1"/>
      <c r="E427" s="1"/>
      <c r="F427" s="1"/>
      <c r="G427" s="1"/>
      <c r="H427" s="1"/>
      <c r="I427" s="1"/>
      <c r="J427" s="1"/>
      <c r="K427" s="1"/>
      <c r="L427" s="1"/>
      <c r="M427" s="1"/>
      <c r="N427" s="1"/>
      <c r="O427" s="1"/>
      <c r="P427" s="1"/>
      <c r="Q427" s="1"/>
      <c r="R427" s="1"/>
      <c r="S427" s="1"/>
      <c r="T427" s="1"/>
      <c r="U427" s="1"/>
      <c r="V427" s="1"/>
      <c r="W427" s="1"/>
    </row>
    <row r="428" spans="1:23" ht="9.75" customHeight="1">
      <c r="A428" s="1"/>
      <c r="B428" s="1"/>
      <c r="C428" s="1"/>
      <c r="D428" s="1"/>
      <c r="E428" s="1"/>
      <c r="F428" s="1"/>
      <c r="G428" s="1"/>
      <c r="H428" s="1"/>
      <c r="I428" s="1"/>
      <c r="J428" s="1"/>
      <c r="K428" s="1"/>
      <c r="L428" s="1"/>
      <c r="M428" s="1"/>
      <c r="N428" s="1"/>
      <c r="O428" s="1"/>
      <c r="P428" s="1"/>
      <c r="Q428" s="1"/>
      <c r="R428" s="1"/>
      <c r="S428" s="1"/>
      <c r="T428" s="1"/>
      <c r="U428" s="1"/>
      <c r="V428" s="1"/>
      <c r="W428" s="1"/>
    </row>
    <row r="429" spans="1:23" ht="9.75" customHeight="1">
      <c r="A429" s="1"/>
      <c r="B429" s="1"/>
      <c r="C429" s="1"/>
      <c r="D429" s="1"/>
      <c r="E429" s="1"/>
      <c r="F429" s="1"/>
      <c r="G429" s="1"/>
      <c r="H429" s="1"/>
      <c r="I429" s="1"/>
      <c r="J429" s="1"/>
      <c r="K429" s="1"/>
      <c r="L429" s="1"/>
      <c r="M429" s="1"/>
      <c r="N429" s="1"/>
      <c r="O429" s="1"/>
      <c r="P429" s="1"/>
      <c r="Q429" s="1"/>
      <c r="R429" s="1"/>
      <c r="S429" s="1"/>
      <c r="T429" s="1"/>
      <c r="U429" s="1"/>
      <c r="V429" s="1"/>
      <c r="W429" s="1"/>
    </row>
    <row r="430" spans="1:23" ht="9.75" customHeight="1">
      <c r="A430" s="1"/>
      <c r="B430" s="1"/>
      <c r="C430" s="1"/>
      <c r="D430" s="1"/>
      <c r="E430" s="1"/>
      <c r="F430" s="1"/>
      <c r="G430" s="1"/>
      <c r="H430" s="1"/>
      <c r="I430" s="1"/>
      <c r="J430" s="1"/>
      <c r="K430" s="1"/>
      <c r="L430" s="1"/>
      <c r="M430" s="1"/>
      <c r="N430" s="1"/>
      <c r="O430" s="1"/>
      <c r="P430" s="1"/>
      <c r="Q430" s="1"/>
      <c r="R430" s="1"/>
      <c r="S430" s="1"/>
      <c r="T430" s="1"/>
      <c r="U430" s="1"/>
      <c r="V430" s="1"/>
      <c r="W430" s="1"/>
    </row>
    <row r="431" spans="1:23" ht="9.75" customHeight="1">
      <c r="A431" s="1"/>
      <c r="B431" s="1"/>
      <c r="C431" s="1"/>
      <c r="D431" s="1"/>
      <c r="E431" s="1"/>
      <c r="F431" s="1"/>
      <c r="G431" s="1"/>
      <c r="H431" s="1"/>
      <c r="I431" s="1"/>
      <c r="J431" s="1"/>
      <c r="K431" s="1"/>
      <c r="L431" s="1"/>
      <c r="M431" s="1"/>
      <c r="N431" s="1"/>
      <c r="O431" s="1"/>
      <c r="P431" s="1"/>
      <c r="Q431" s="1"/>
      <c r="R431" s="1"/>
      <c r="S431" s="1"/>
      <c r="T431" s="1"/>
      <c r="U431" s="1"/>
      <c r="V431" s="1"/>
      <c r="W431" s="1"/>
    </row>
    <row r="432" spans="1:23" ht="9.75" customHeight="1">
      <c r="A432" s="1"/>
      <c r="B432" s="1"/>
      <c r="C432" s="1"/>
      <c r="D432" s="1"/>
      <c r="E432" s="1"/>
      <c r="F432" s="1"/>
      <c r="G432" s="1"/>
      <c r="H432" s="1"/>
      <c r="I432" s="1"/>
      <c r="J432" s="1"/>
      <c r="K432" s="1"/>
      <c r="L432" s="1"/>
      <c r="M432" s="1"/>
      <c r="N432" s="1"/>
      <c r="O432" s="1"/>
      <c r="P432" s="1"/>
      <c r="Q432" s="1"/>
      <c r="R432" s="1"/>
      <c r="S432" s="1"/>
      <c r="T432" s="1"/>
      <c r="U432" s="1"/>
      <c r="V432" s="1"/>
      <c r="W432" s="1"/>
    </row>
    <row r="433" spans="1:23" ht="9.75" customHeight="1">
      <c r="A433" s="1"/>
      <c r="B433" s="1"/>
      <c r="C433" s="1"/>
      <c r="D433" s="1"/>
      <c r="E433" s="1"/>
      <c r="F433" s="1"/>
      <c r="G433" s="1"/>
      <c r="H433" s="1"/>
      <c r="I433" s="1"/>
      <c r="J433" s="1"/>
      <c r="K433" s="1"/>
      <c r="L433" s="1"/>
      <c r="M433" s="1"/>
      <c r="N433" s="1"/>
      <c r="O433" s="1"/>
      <c r="P433" s="1"/>
      <c r="Q433" s="1"/>
      <c r="R433" s="1"/>
      <c r="S433" s="1"/>
      <c r="T433" s="1"/>
      <c r="U433" s="1"/>
      <c r="V433" s="1"/>
      <c r="W433" s="1"/>
    </row>
    <row r="434" spans="1:23" ht="9.75" customHeight="1">
      <c r="A434" s="1"/>
      <c r="B434" s="1"/>
      <c r="C434" s="1"/>
      <c r="D434" s="1"/>
      <c r="E434" s="1"/>
      <c r="F434" s="1"/>
      <c r="G434" s="1"/>
      <c r="H434" s="1"/>
      <c r="I434" s="1"/>
      <c r="J434" s="1"/>
      <c r="K434" s="1"/>
      <c r="L434" s="1"/>
      <c r="M434" s="1"/>
      <c r="N434" s="1"/>
      <c r="O434" s="1"/>
      <c r="P434" s="1"/>
      <c r="Q434" s="1"/>
      <c r="R434" s="1"/>
      <c r="S434" s="1"/>
      <c r="T434" s="1"/>
      <c r="U434" s="1"/>
      <c r="V434" s="1"/>
      <c r="W434" s="1"/>
    </row>
    <row r="435" spans="1:23" ht="9.75" customHeight="1">
      <c r="A435" s="1"/>
      <c r="B435" s="1"/>
      <c r="C435" s="1"/>
      <c r="D435" s="1"/>
      <c r="E435" s="1"/>
      <c r="F435" s="1"/>
      <c r="G435" s="1"/>
      <c r="H435" s="1"/>
      <c r="I435" s="1"/>
      <c r="J435" s="1"/>
      <c r="K435" s="1"/>
      <c r="L435" s="1"/>
      <c r="M435" s="1"/>
      <c r="N435" s="1"/>
      <c r="O435" s="1"/>
      <c r="P435" s="1"/>
      <c r="Q435" s="1"/>
      <c r="R435" s="1"/>
      <c r="S435" s="1"/>
      <c r="T435" s="1"/>
      <c r="U435" s="1"/>
      <c r="V435" s="1"/>
      <c r="W435" s="1"/>
    </row>
    <row r="436" spans="1:23" ht="9.75" customHeight="1">
      <c r="A436" s="1"/>
      <c r="B436" s="1"/>
      <c r="C436" s="1"/>
      <c r="D436" s="1"/>
      <c r="E436" s="1"/>
      <c r="F436" s="1"/>
      <c r="G436" s="1"/>
      <c r="H436" s="1"/>
      <c r="I436" s="1"/>
      <c r="J436" s="1"/>
      <c r="K436" s="1"/>
      <c r="L436" s="1"/>
      <c r="M436" s="1"/>
      <c r="N436" s="1"/>
      <c r="O436" s="1"/>
      <c r="P436" s="1"/>
      <c r="Q436" s="1"/>
      <c r="R436" s="1"/>
      <c r="S436" s="1"/>
      <c r="T436" s="1"/>
      <c r="U436" s="1"/>
      <c r="V436" s="1"/>
      <c r="W436" s="1"/>
    </row>
    <row r="437" spans="1:23" ht="9.75" customHeight="1">
      <c r="A437" s="1"/>
      <c r="B437" s="1"/>
      <c r="C437" s="1"/>
      <c r="D437" s="1"/>
      <c r="E437" s="1"/>
      <c r="F437" s="1"/>
      <c r="G437" s="1"/>
      <c r="H437" s="1"/>
      <c r="I437" s="1"/>
      <c r="J437" s="1"/>
      <c r="K437" s="1"/>
      <c r="L437" s="1"/>
      <c r="M437" s="1"/>
      <c r="N437" s="1"/>
      <c r="O437" s="1"/>
      <c r="P437" s="1"/>
      <c r="Q437" s="1"/>
      <c r="R437" s="1"/>
      <c r="S437" s="1"/>
      <c r="T437" s="1"/>
      <c r="U437" s="1"/>
      <c r="V437" s="1"/>
      <c r="W437" s="1"/>
    </row>
    <row r="438" spans="1:23" ht="9.75" customHeight="1">
      <c r="A438" s="1"/>
      <c r="B438" s="1"/>
      <c r="C438" s="1"/>
      <c r="D438" s="1"/>
      <c r="E438" s="1"/>
      <c r="F438" s="1"/>
      <c r="G438" s="1"/>
      <c r="H438" s="1"/>
      <c r="I438" s="1"/>
      <c r="J438" s="1"/>
      <c r="K438" s="1"/>
      <c r="L438" s="1"/>
      <c r="M438" s="1"/>
      <c r="N438" s="1"/>
      <c r="O438" s="1"/>
      <c r="P438" s="1"/>
      <c r="Q438" s="1"/>
      <c r="R438" s="1"/>
      <c r="S438" s="1"/>
      <c r="T438" s="1"/>
      <c r="U438" s="1"/>
      <c r="V438" s="1"/>
      <c r="W438" s="1"/>
    </row>
    <row r="439" spans="1:23" ht="9.75" customHeight="1">
      <c r="A439" s="1"/>
      <c r="B439" s="1"/>
      <c r="C439" s="1"/>
      <c r="D439" s="1"/>
      <c r="E439" s="1"/>
      <c r="F439" s="1"/>
      <c r="G439" s="1"/>
      <c r="H439" s="1"/>
      <c r="I439" s="1"/>
      <c r="J439" s="1"/>
      <c r="K439" s="1"/>
      <c r="L439" s="1"/>
      <c r="M439" s="1"/>
      <c r="N439" s="1"/>
      <c r="O439" s="1"/>
      <c r="P439" s="1"/>
      <c r="Q439" s="1"/>
      <c r="R439" s="1"/>
      <c r="S439" s="1"/>
      <c r="T439" s="1"/>
      <c r="U439" s="1"/>
      <c r="V439" s="1"/>
      <c r="W439" s="1"/>
    </row>
    <row r="440" spans="1:23" ht="9.75" customHeight="1">
      <c r="A440" s="1"/>
      <c r="B440" s="1"/>
      <c r="C440" s="1"/>
      <c r="D440" s="1"/>
      <c r="E440" s="1"/>
      <c r="F440" s="1"/>
      <c r="G440" s="1"/>
      <c r="H440" s="1"/>
      <c r="I440" s="1"/>
      <c r="J440" s="1"/>
      <c r="K440" s="1"/>
      <c r="L440" s="1"/>
      <c r="M440" s="1"/>
      <c r="N440" s="1"/>
      <c r="O440" s="1"/>
      <c r="P440" s="1"/>
      <c r="Q440" s="1"/>
      <c r="R440" s="1"/>
      <c r="S440" s="1"/>
      <c r="T440" s="1"/>
      <c r="U440" s="1"/>
      <c r="V440" s="1"/>
      <c r="W440" s="1"/>
    </row>
    <row r="441" spans="1:23" ht="9.75" customHeight="1">
      <c r="A441" s="1"/>
      <c r="B441" s="1"/>
      <c r="C441" s="1"/>
      <c r="D441" s="1"/>
      <c r="E441" s="1"/>
      <c r="F441" s="1"/>
      <c r="G441" s="1"/>
      <c r="H441" s="1"/>
      <c r="I441" s="1"/>
      <c r="J441" s="1"/>
      <c r="K441" s="1"/>
      <c r="L441" s="1"/>
      <c r="M441" s="1"/>
      <c r="N441" s="1"/>
      <c r="O441" s="1"/>
      <c r="P441" s="1"/>
      <c r="Q441" s="1"/>
      <c r="R441" s="1"/>
      <c r="S441" s="1"/>
      <c r="T441" s="1"/>
      <c r="U441" s="1"/>
      <c r="V441" s="1"/>
      <c r="W441" s="1"/>
    </row>
    <row r="442" spans="1:23" ht="9.75" customHeight="1">
      <c r="A442" s="1"/>
      <c r="B442" s="1"/>
      <c r="C442" s="1"/>
      <c r="D442" s="1"/>
      <c r="E442" s="1"/>
      <c r="F442" s="1"/>
      <c r="G442" s="1"/>
      <c r="H442" s="1"/>
      <c r="I442" s="1"/>
      <c r="J442" s="1"/>
      <c r="K442" s="1"/>
      <c r="L442" s="1"/>
      <c r="M442" s="1"/>
      <c r="N442" s="1"/>
      <c r="O442" s="1"/>
      <c r="P442" s="1"/>
      <c r="Q442" s="1"/>
      <c r="R442" s="1"/>
      <c r="S442" s="1"/>
      <c r="T442" s="1"/>
      <c r="U442" s="1"/>
      <c r="V442" s="1"/>
      <c r="W442" s="1"/>
    </row>
    <row r="443" spans="1:23" ht="9.75" customHeight="1">
      <c r="A443" s="1"/>
      <c r="B443" s="1"/>
      <c r="C443" s="1"/>
      <c r="D443" s="1"/>
      <c r="E443" s="1"/>
      <c r="F443" s="1"/>
      <c r="G443" s="1"/>
      <c r="H443" s="1"/>
      <c r="I443" s="1"/>
      <c r="J443" s="1"/>
      <c r="K443" s="1"/>
      <c r="L443" s="1"/>
      <c r="M443" s="1"/>
      <c r="N443" s="1"/>
      <c r="O443" s="1"/>
      <c r="P443" s="1"/>
      <c r="Q443" s="1"/>
      <c r="R443" s="1"/>
      <c r="S443" s="1"/>
      <c r="T443" s="1"/>
      <c r="U443" s="1"/>
      <c r="V443" s="1"/>
      <c r="W443" s="1"/>
    </row>
    <row r="444" spans="1:23" ht="9.75" customHeight="1">
      <c r="A444" s="1"/>
      <c r="B444" s="1"/>
      <c r="C444" s="1"/>
      <c r="D444" s="1"/>
      <c r="E444" s="1"/>
      <c r="F444" s="1"/>
      <c r="G444" s="1"/>
      <c r="H444" s="1"/>
      <c r="I444" s="1"/>
      <c r="J444" s="1"/>
      <c r="K444" s="1"/>
      <c r="L444" s="1"/>
      <c r="M444" s="1"/>
      <c r="N444" s="1"/>
      <c r="O444" s="1"/>
      <c r="P444" s="1"/>
      <c r="Q444" s="1"/>
      <c r="R444" s="1"/>
      <c r="S444" s="1"/>
      <c r="T444" s="1"/>
      <c r="U444" s="1"/>
      <c r="V444" s="1"/>
      <c r="W444" s="1"/>
    </row>
    <row r="445" spans="1:23" ht="9.75" customHeight="1">
      <c r="A445" s="1"/>
      <c r="B445" s="1"/>
      <c r="C445" s="1"/>
      <c r="D445" s="1"/>
      <c r="E445" s="1"/>
      <c r="F445" s="1"/>
      <c r="G445" s="1"/>
      <c r="H445" s="1"/>
      <c r="I445" s="1"/>
      <c r="J445" s="1"/>
      <c r="K445" s="1"/>
      <c r="L445" s="1"/>
      <c r="M445" s="1"/>
      <c r="N445" s="1"/>
      <c r="O445" s="1"/>
      <c r="P445" s="1"/>
      <c r="Q445" s="1"/>
      <c r="R445" s="1"/>
      <c r="S445" s="1"/>
      <c r="T445" s="1"/>
      <c r="U445" s="1"/>
      <c r="V445" s="1"/>
      <c r="W445" s="1"/>
    </row>
    <row r="446" spans="1:23" ht="9.75" customHeight="1">
      <c r="A446" s="1"/>
      <c r="B446" s="1"/>
      <c r="C446" s="1"/>
      <c r="D446" s="1"/>
      <c r="E446" s="1"/>
      <c r="F446" s="1"/>
      <c r="G446" s="1"/>
      <c r="H446" s="1"/>
      <c r="I446" s="1"/>
      <c r="J446" s="1"/>
      <c r="K446" s="1"/>
      <c r="L446" s="1"/>
      <c r="M446" s="1"/>
      <c r="N446" s="1"/>
      <c r="O446" s="1"/>
      <c r="P446" s="1"/>
      <c r="Q446" s="1"/>
      <c r="R446" s="1"/>
      <c r="S446" s="1"/>
      <c r="T446" s="1"/>
      <c r="U446" s="1"/>
      <c r="V446" s="1"/>
      <c r="W446" s="1"/>
    </row>
    <row r="447" spans="1:23" ht="9.75" customHeight="1">
      <c r="A447" s="1"/>
      <c r="B447" s="1"/>
      <c r="C447" s="1"/>
      <c r="D447" s="1"/>
      <c r="E447" s="1"/>
      <c r="F447" s="1"/>
      <c r="G447" s="1"/>
      <c r="H447" s="1"/>
      <c r="I447" s="1"/>
      <c r="J447" s="1"/>
      <c r="K447" s="1"/>
      <c r="L447" s="1"/>
      <c r="M447" s="1"/>
      <c r="N447" s="1"/>
      <c r="O447" s="1"/>
      <c r="P447" s="1"/>
      <c r="Q447" s="1"/>
      <c r="R447" s="1"/>
      <c r="S447" s="1"/>
      <c r="T447" s="1"/>
      <c r="U447" s="1"/>
      <c r="V447" s="1"/>
      <c r="W447" s="1"/>
    </row>
    <row r="448" spans="1:23" ht="9.75" customHeight="1">
      <c r="A448" s="1"/>
      <c r="B448" s="1"/>
      <c r="C448" s="1"/>
      <c r="D448" s="1"/>
      <c r="E448" s="1"/>
      <c r="F448" s="1"/>
      <c r="G448" s="1"/>
      <c r="H448" s="1"/>
      <c r="I448" s="1"/>
      <c r="J448" s="1"/>
      <c r="K448" s="1"/>
      <c r="L448" s="1"/>
      <c r="M448" s="1"/>
      <c r="N448" s="1"/>
      <c r="O448" s="1"/>
      <c r="P448" s="1"/>
      <c r="Q448" s="1"/>
      <c r="R448" s="1"/>
      <c r="S448" s="1"/>
      <c r="T448" s="1"/>
      <c r="U448" s="1"/>
      <c r="V448" s="1"/>
      <c r="W448" s="1"/>
    </row>
    <row r="449" spans="1:23" ht="9.75" customHeight="1">
      <c r="A449" s="1"/>
      <c r="B449" s="1"/>
      <c r="C449" s="1"/>
      <c r="D449" s="1"/>
      <c r="E449" s="1"/>
      <c r="F449" s="1"/>
      <c r="G449" s="1"/>
      <c r="H449" s="1"/>
      <c r="I449" s="1"/>
      <c r="J449" s="1"/>
      <c r="K449" s="1"/>
      <c r="L449" s="1"/>
      <c r="M449" s="1"/>
      <c r="N449" s="1"/>
      <c r="O449" s="1"/>
      <c r="P449" s="1"/>
      <c r="Q449" s="1"/>
      <c r="R449" s="1"/>
      <c r="S449" s="1"/>
      <c r="T449" s="1"/>
      <c r="U449" s="1"/>
      <c r="V449" s="1"/>
      <c r="W449" s="1"/>
    </row>
    <row r="450" spans="1:23" ht="9.75" customHeight="1">
      <c r="A450" s="1"/>
      <c r="B450" s="1"/>
      <c r="C450" s="1"/>
      <c r="D450" s="1"/>
      <c r="E450" s="1"/>
      <c r="F450" s="1"/>
      <c r="G450" s="1"/>
      <c r="H450" s="1"/>
      <c r="I450" s="1"/>
      <c r="J450" s="1"/>
      <c r="K450" s="1"/>
      <c r="L450" s="1"/>
      <c r="M450" s="1"/>
      <c r="N450" s="1"/>
      <c r="O450" s="1"/>
      <c r="P450" s="1"/>
      <c r="Q450" s="1"/>
      <c r="R450" s="1"/>
      <c r="S450" s="1"/>
      <c r="T450" s="1"/>
      <c r="U450" s="1"/>
      <c r="V450" s="1"/>
      <c r="W450" s="1"/>
    </row>
    <row r="451" spans="1:23" ht="9.75" customHeight="1">
      <c r="A451" s="1"/>
      <c r="B451" s="1"/>
      <c r="C451" s="1"/>
      <c r="D451" s="1"/>
      <c r="E451" s="1"/>
      <c r="F451" s="1"/>
      <c r="G451" s="1"/>
      <c r="H451" s="1"/>
      <c r="I451" s="1"/>
      <c r="J451" s="1"/>
      <c r="K451" s="1"/>
      <c r="L451" s="1"/>
      <c r="M451" s="1"/>
      <c r="N451" s="1"/>
      <c r="O451" s="1"/>
      <c r="P451" s="1"/>
      <c r="Q451" s="1"/>
      <c r="R451" s="1"/>
      <c r="S451" s="1"/>
      <c r="T451" s="1"/>
      <c r="U451" s="1"/>
      <c r="V451" s="1"/>
      <c r="W451" s="1"/>
    </row>
    <row r="452" spans="1:23" ht="9.75" customHeight="1">
      <c r="A452" s="1"/>
      <c r="B452" s="1"/>
      <c r="C452" s="1"/>
      <c r="D452" s="1"/>
      <c r="E452" s="1"/>
      <c r="F452" s="1"/>
      <c r="G452" s="1"/>
      <c r="H452" s="1"/>
      <c r="I452" s="1"/>
      <c r="J452" s="1"/>
      <c r="K452" s="1"/>
      <c r="L452" s="1"/>
      <c r="M452" s="1"/>
      <c r="N452" s="1"/>
      <c r="O452" s="1"/>
      <c r="P452" s="1"/>
      <c r="Q452" s="1"/>
      <c r="R452" s="1"/>
      <c r="S452" s="1"/>
      <c r="T452" s="1"/>
      <c r="U452" s="1"/>
      <c r="V452" s="1"/>
      <c r="W452" s="1"/>
    </row>
    <row r="453" spans="1:23" ht="9.75" customHeight="1">
      <c r="A453" s="1"/>
      <c r="B453" s="1"/>
      <c r="C453" s="1"/>
      <c r="D453" s="1"/>
      <c r="E453" s="1"/>
      <c r="F453" s="1"/>
      <c r="G453" s="1"/>
      <c r="H453" s="1"/>
      <c r="I453" s="1"/>
      <c r="J453" s="1"/>
      <c r="K453" s="1"/>
      <c r="L453" s="1"/>
      <c r="M453" s="1"/>
      <c r="N453" s="1"/>
      <c r="O453" s="1"/>
      <c r="P453" s="1"/>
      <c r="Q453" s="1"/>
      <c r="R453" s="1"/>
      <c r="S453" s="1"/>
      <c r="T453" s="1"/>
      <c r="U453" s="1"/>
      <c r="V453" s="1"/>
      <c r="W453" s="1"/>
    </row>
    <row r="454" spans="1:23" ht="9.75" customHeight="1">
      <c r="A454" s="1"/>
      <c r="B454" s="1"/>
      <c r="C454" s="1"/>
      <c r="D454" s="1"/>
      <c r="E454" s="1"/>
      <c r="F454" s="1"/>
      <c r="G454" s="1"/>
      <c r="H454" s="1"/>
      <c r="I454" s="1"/>
      <c r="J454" s="1"/>
      <c r="K454" s="1"/>
      <c r="L454" s="1"/>
      <c r="M454" s="1"/>
      <c r="N454" s="1"/>
      <c r="O454" s="1"/>
      <c r="P454" s="1"/>
      <c r="Q454" s="1"/>
      <c r="R454" s="1"/>
      <c r="S454" s="1"/>
      <c r="T454" s="1"/>
      <c r="U454" s="1"/>
      <c r="V454" s="1"/>
      <c r="W454" s="1"/>
    </row>
    <row r="455" spans="1:23" ht="9.75" customHeight="1">
      <c r="A455" s="1"/>
      <c r="B455" s="1"/>
      <c r="C455" s="1"/>
      <c r="D455" s="1"/>
      <c r="E455" s="1"/>
      <c r="F455" s="1"/>
      <c r="G455" s="1"/>
      <c r="H455" s="1"/>
      <c r="I455" s="1"/>
      <c r="J455" s="1"/>
      <c r="K455" s="1"/>
      <c r="L455" s="1"/>
      <c r="M455" s="1"/>
      <c r="N455" s="1"/>
      <c r="O455" s="1"/>
      <c r="P455" s="1"/>
      <c r="Q455" s="1"/>
      <c r="R455" s="1"/>
      <c r="S455" s="1"/>
      <c r="T455" s="1"/>
      <c r="U455" s="1"/>
      <c r="V455" s="1"/>
      <c r="W455" s="1"/>
    </row>
    <row r="456" spans="1:23" ht="9.75" customHeight="1">
      <c r="A456" s="1"/>
      <c r="B456" s="1"/>
      <c r="C456" s="1"/>
      <c r="D456" s="1"/>
      <c r="E456" s="1"/>
      <c r="F456" s="1"/>
      <c r="G456" s="1"/>
      <c r="H456" s="1"/>
      <c r="I456" s="1"/>
      <c r="J456" s="1"/>
      <c r="K456" s="1"/>
      <c r="L456" s="1"/>
      <c r="M456" s="1"/>
      <c r="N456" s="1"/>
      <c r="O456" s="1"/>
      <c r="P456" s="1"/>
      <c r="Q456" s="1"/>
      <c r="R456" s="1"/>
      <c r="S456" s="1"/>
      <c r="T456" s="1"/>
      <c r="U456" s="1"/>
      <c r="V456" s="1"/>
      <c r="W456" s="1"/>
    </row>
    <row r="457" spans="1:23" ht="9.75" customHeight="1">
      <c r="A457" s="1"/>
      <c r="B457" s="1"/>
      <c r="C457" s="1"/>
      <c r="D457" s="1"/>
      <c r="E457" s="1"/>
      <c r="F457" s="1"/>
      <c r="G457" s="1"/>
      <c r="H457" s="1"/>
      <c r="I457" s="1"/>
      <c r="J457" s="1"/>
      <c r="K457" s="1"/>
      <c r="L457" s="1"/>
      <c r="M457" s="1"/>
      <c r="N457" s="1"/>
      <c r="O457" s="1"/>
      <c r="P457" s="1"/>
      <c r="Q457" s="1"/>
      <c r="R457" s="1"/>
      <c r="S457" s="1"/>
      <c r="T457" s="1"/>
      <c r="U457" s="1"/>
      <c r="V457" s="1"/>
      <c r="W457" s="1"/>
    </row>
    <row r="458" spans="1:23" ht="9.75" customHeight="1">
      <c r="A458" s="1"/>
      <c r="B458" s="1"/>
      <c r="C458" s="1"/>
      <c r="D458" s="1"/>
      <c r="E458" s="1"/>
      <c r="F458" s="1"/>
      <c r="G458" s="1"/>
      <c r="H458" s="1"/>
      <c r="I458" s="1"/>
      <c r="J458" s="1"/>
      <c r="K458" s="1"/>
      <c r="L458" s="1"/>
      <c r="M458" s="1"/>
      <c r="N458" s="1"/>
      <c r="O458" s="1"/>
      <c r="P458" s="1"/>
      <c r="Q458" s="1"/>
      <c r="R458" s="1"/>
      <c r="S458" s="1"/>
      <c r="T458" s="1"/>
      <c r="U458" s="1"/>
      <c r="V458" s="1"/>
      <c r="W458" s="1"/>
    </row>
    <row r="459" spans="1:23" ht="9.75" customHeight="1">
      <c r="A459" s="1"/>
      <c r="B459" s="1"/>
      <c r="C459" s="1"/>
      <c r="D459" s="1"/>
      <c r="E459" s="1"/>
      <c r="F459" s="1"/>
      <c r="G459" s="1"/>
      <c r="H459" s="1"/>
      <c r="I459" s="1"/>
      <c r="J459" s="1"/>
      <c r="K459" s="1"/>
      <c r="L459" s="1"/>
      <c r="M459" s="1"/>
      <c r="N459" s="1"/>
      <c r="O459" s="1"/>
      <c r="P459" s="1"/>
      <c r="Q459" s="1"/>
      <c r="R459" s="1"/>
      <c r="S459" s="1"/>
      <c r="T459" s="1"/>
      <c r="U459" s="1"/>
      <c r="V459" s="1"/>
      <c r="W459" s="1"/>
    </row>
    <row r="460" spans="1:23" ht="9.75" customHeight="1">
      <c r="A460" s="1"/>
      <c r="B460" s="1"/>
      <c r="C460" s="1"/>
      <c r="D460" s="1"/>
      <c r="E460" s="1"/>
      <c r="F460" s="1"/>
      <c r="G460" s="1"/>
      <c r="H460" s="1"/>
      <c r="I460" s="1"/>
      <c r="J460" s="1"/>
      <c r="K460" s="1"/>
      <c r="L460" s="1"/>
      <c r="M460" s="1"/>
      <c r="N460" s="1"/>
      <c r="O460" s="1"/>
      <c r="P460" s="1"/>
      <c r="Q460" s="1"/>
      <c r="R460" s="1"/>
      <c r="S460" s="1"/>
      <c r="T460" s="1"/>
      <c r="U460" s="1"/>
      <c r="V460" s="1"/>
      <c r="W460" s="1"/>
    </row>
    <row r="461" spans="1:23" ht="9.75" customHeight="1">
      <c r="A461" s="1"/>
      <c r="B461" s="1"/>
      <c r="C461" s="1"/>
      <c r="D461" s="1"/>
      <c r="E461" s="1"/>
      <c r="F461" s="1"/>
      <c r="G461" s="1"/>
      <c r="H461" s="1"/>
      <c r="I461" s="1"/>
      <c r="J461" s="1"/>
      <c r="K461" s="1"/>
      <c r="L461" s="1"/>
      <c r="M461" s="1"/>
      <c r="N461" s="1"/>
      <c r="O461" s="1"/>
      <c r="P461" s="1"/>
      <c r="Q461" s="1"/>
      <c r="R461" s="1"/>
      <c r="S461" s="1"/>
      <c r="T461" s="1"/>
      <c r="U461" s="1"/>
      <c r="V461" s="1"/>
      <c r="W461" s="1"/>
    </row>
    <row r="462" spans="1:23" ht="9.75" customHeight="1">
      <c r="A462" s="1"/>
      <c r="B462" s="1"/>
      <c r="C462" s="1"/>
      <c r="D462" s="1"/>
      <c r="E462" s="1"/>
      <c r="F462" s="1"/>
      <c r="G462" s="1"/>
      <c r="H462" s="1"/>
      <c r="I462" s="1"/>
      <c r="J462" s="1"/>
      <c r="K462" s="1"/>
      <c r="L462" s="1"/>
      <c r="M462" s="1"/>
      <c r="N462" s="1"/>
      <c r="O462" s="1"/>
      <c r="P462" s="1"/>
      <c r="Q462" s="1"/>
      <c r="R462" s="1"/>
      <c r="S462" s="1"/>
      <c r="T462" s="1"/>
      <c r="U462" s="1"/>
      <c r="V462" s="1"/>
      <c r="W462" s="1"/>
    </row>
    <row r="463" spans="1:23" ht="9.75" customHeight="1">
      <c r="A463" s="1"/>
      <c r="B463" s="1"/>
      <c r="C463" s="1"/>
      <c r="D463" s="1"/>
      <c r="E463" s="1"/>
      <c r="F463" s="1"/>
      <c r="G463" s="1"/>
      <c r="H463" s="1"/>
      <c r="I463" s="1"/>
      <c r="J463" s="1"/>
      <c r="K463" s="1"/>
      <c r="L463" s="1"/>
      <c r="M463" s="1"/>
      <c r="N463" s="1"/>
      <c r="O463" s="1"/>
      <c r="P463" s="1"/>
      <c r="Q463" s="1"/>
      <c r="R463" s="1"/>
      <c r="S463" s="1"/>
      <c r="T463" s="1"/>
      <c r="U463" s="1"/>
      <c r="V463" s="1"/>
      <c r="W463" s="1"/>
    </row>
    <row r="464" spans="1:23" ht="9.75" customHeight="1">
      <c r="A464" s="1"/>
      <c r="B464" s="1"/>
      <c r="C464" s="1"/>
      <c r="D464" s="1"/>
      <c r="E464" s="1"/>
      <c r="F464" s="1"/>
      <c r="G464" s="1"/>
      <c r="H464" s="1"/>
      <c r="I464" s="1"/>
      <c r="J464" s="1"/>
      <c r="K464" s="1"/>
      <c r="L464" s="1"/>
      <c r="M464" s="1"/>
      <c r="N464" s="1"/>
      <c r="O464" s="1"/>
      <c r="P464" s="1"/>
      <c r="Q464" s="1"/>
      <c r="R464" s="1"/>
      <c r="S464" s="1"/>
      <c r="T464" s="1"/>
      <c r="U464" s="1"/>
      <c r="V464" s="1"/>
      <c r="W464" s="1"/>
    </row>
    <row r="465" spans="1:23" ht="9.75" customHeight="1">
      <c r="A465" s="1"/>
      <c r="B465" s="1"/>
      <c r="C465" s="1"/>
      <c r="D465" s="1"/>
      <c r="E465" s="1"/>
      <c r="F465" s="1"/>
      <c r="G465" s="1"/>
      <c r="H465" s="1"/>
      <c r="I465" s="1"/>
      <c r="J465" s="1"/>
      <c r="K465" s="1"/>
      <c r="L465" s="1"/>
      <c r="M465" s="1"/>
      <c r="N465" s="1"/>
      <c r="O465" s="1"/>
      <c r="P465" s="1"/>
      <c r="Q465" s="1"/>
      <c r="R465" s="1"/>
      <c r="S465" s="1"/>
      <c r="T465" s="1"/>
      <c r="U465" s="1"/>
      <c r="V465" s="1"/>
      <c r="W465" s="1"/>
    </row>
    <row r="466" spans="1:23" ht="9.75" customHeight="1">
      <c r="A466" s="1"/>
      <c r="B466" s="1"/>
      <c r="C466" s="1"/>
      <c r="D466" s="1"/>
      <c r="E466" s="1"/>
      <c r="F466" s="1"/>
      <c r="G466" s="1"/>
      <c r="H466" s="1"/>
      <c r="I466" s="1"/>
      <c r="J466" s="1"/>
      <c r="K466" s="1"/>
      <c r="L466" s="1"/>
      <c r="M466" s="1"/>
      <c r="N466" s="1"/>
      <c r="O466" s="1"/>
      <c r="P466" s="1"/>
      <c r="Q466" s="1"/>
      <c r="R466" s="1"/>
      <c r="S466" s="1"/>
      <c r="T466" s="1"/>
      <c r="U466" s="1"/>
      <c r="V466" s="1"/>
      <c r="W466" s="1"/>
    </row>
    <row r="467" spans="1:23" ht="9.75" customHeight="1">
      <c r="A467" s="1"/>
      <c r="B467" s="1"/>
      <c r="C467" s="1"/>
      <c r="D467" s="1"/>
      <c r="E467" s="1"/>
      <c r="F467" s="1"/>
      <c r="G467" s="1"/>
      <c r="H467" s="1"/>
      <c r="I467" s="1"/>
      <c r="J467" s="1"/>
      <c r="K467" s="1"/>
      <c r="L467" s="1"/>
      <c r="M467" s="1"/>
      <c r="N467" s="1"/>
      <c r="O467" s="1"/>
      <c r="P467" s="1"/>
      <c r="Q467" s="1"/>
      <c r="R467" s="1"/>
      <c r="S467" s="1"/>
      <c r="T467" s="1"/>
      <c r="U467" s="1"/>
      <c r="V467" s="1"/>
      <c r="W467" s="1"/>
    </row>
    <row r="468" spans="1:23" ht="9.75" customHeight="1">
      <c r="A468" s="1"/>
      <c r="B468" s="1"/>
      <c r="C468" s="1"/>
      <c r="D468" s="1"/>
      <c r="E468" s="1"/>
      <c r="F468" s="1"/>
      <c r="G468" s="1"/>
      <c r="H468" s="1"/>
      <c r="I468" s="1"/>
      <c r="J468" s="1"/>
      <c r="K468" s="1"/>
      <c r="L468" s="1"/>
      <c r="M468" s="1"/>
      <c r="N468" s="1"/>
      <c r="O468" s="1"/>
      <c r="P468" s="1"/>
      <c r="Q468" s="1"/>
      <c r="R468" s="1"/>
      <c r="S468" s="1"/>
      <c r="T468" s="1"/>
      <c r="U468" s="1"/>
      <c r="V468" s="1"/>
      <c r="W468" s="1"/>
    </row>
    <row r="469" spans="1:23" ht="9.75" customHeight="1">
      <c r="A469" s="1"/>
      <c r="B469" s="1"/>
      <c r="C469" s="1"/>
      <c r="D469" s="1"/>
      <c r="E469" s="1"/>
      <c r="F469" s="1"/>
      <c r="G469" s="1"/>
      <c r="H469" s="1"/>
      <c r="I469" s="1"/>
      <c r="J469" s="1"/>
      <c r="K469" s="1"/>
      <c r="L469" s="1"/>
      <c r="M469" s="1"/>
      <c r="N469" s="1"/>
      <c r="O469" s="1"/>
      <c r="P469" s="1"/>
      <c r="Q469" s="1"/>
      <c r="R469" s="1"/>
      <c r="S469" s="1"/>
      <c r="T469" s="1"/>
      <c r="U469" s="1"/>
      <c r="V469" s="1"/>
      <c r="W469" s="1"/>
    </row>
    <row r="470" spans="1:23" ht="9.75" customHeight="1">
      <c r="A470" s="1"/>
      <c r="B470" s="1"/>
      <c r="C470" s="1"/>
      <c r="D470" s="1"/>
      <c r="E470" s="1"/>
      <c r="F470" s="1"/>
      <c r="G470" s="1"/>
      <c r="H470" s="1"/>
      <c r="I470" s="1"/>
      <c r="J470" s="1"/>
      <c r="K470" s="1"/>
      <c r="L470" s="1"/>
      <c r="M470" s="1"/>
      <c r="N470" s="1"/>
      <c r="O470" s="1"/>
      <c r="P470" s="1"/>
      <c r="Q470" s="1"/>
      <c r="R470" s="1"/>
      <c r="S470" s="1"/>
      <c r="T470" s="1"/>
      <c r="U470" s="1"/>
      <c r="V470" s="1"/>
      <c r="W470" s="1"/>
    </row>
    <row r="471" spans="1:23" ht="9.75" customHeight="1">
      <c r="A471" s="1"/>
      <c r="B471" s="1"/>
      <c r="C471" s="1"/>
      <c r="D471" s="1"/>
      <c r="E471" s="1"/>
      <c r="F471" s="1"/>
      <c r="G471" s="1"/>
      <c r="H471" s="1"/>
      <c r="I471" s="1"/>
      <c r="J471" s="1"/>
      <c r="K471" s="1"/>
      <c r="L471" s="1"/>
      <c r="M471" s="1"/>
      <c r="N471" s="1"/>
      <c r="O471" s="1"/>
      <c r="P471" s="1"/>
      <c r="Q471" s="1"/>
      <c r="R471" s="1"/>
      <c r="S471" s="1"/>
      <c r="T471" s="1"/>
      <c r="U471" s="1"/>
      <c r="V471" s="1"/>
      <c r="W471" s="1"/>
    </row>
    <row r="472" spans="1:23" ht="9.75" customHeight="1">
      <c r="A472" s="1"/>
      <c r="B472" s="1"/>
      <c r="C472" s="1"/>
      <c r="D472" s="1"/>
      <c r="E472" s="1"/>
      <c r="F472" s="1"/>
      <c r="G472" s="1"/>
      <c r="H472" s="1"/>
      <c r="I472" s="1"/>
      <c r="J472" s="1"/>
      <c r="K472" s="1"/>
      <c r="L472" s="1"/>
      <c r="M472" s="1"/>
      <c r="N472" s="1"/>
      <c r="O472" s="1"/>
      <c r="P472" s="1"/>
      <c r="Q472" s="1"/>
      <c r="R472" s="1"/>
      <c r="S472" s="1"/>
      <c r="T472" s="1"/>
      <c r="U472" s="1"/>
      <c r="V472" s="1"/>
      <c r="W472" s="1"/>
    </row>
    <row r="473" spans="1:23" ht="9.75" customHeight="1">
      <c r="A473" s="1"/>
      <c r="B473" s="1"/>
      <c r="C473" s="1"/>
      <c r="D473" s="1"/>
      <c r="E473" s="1"/>
      <c r="F473" s="1"/>
      <c r="G473" s="1"/>
      <c r="H473" s="1"/>
      <c r="I473" s="1"/>
      <c r="J473" s="1"/>
      <c r="K473" s="1"/>
      <c r="L473" s="1"/>
      <c r="M473" s="1"/>
      <c r="N473" s="1"/>
      <c r="O473" s="1"/>
      <c r="P473" s="1"/>
      <c r="Q473" s="1"/>
      <c r="R473" s="1"/>
      <c r="S473" s="1"/>
      <c r="T473" s="1"/>
      <c r="U473" s="1"/>
      <c r="V473" s="1"/>
      <c r="W473" s="1"/>
    </row>
    <row r="474" spans="1:23" ht="9.75" customHeight="1">
      <c r="A474" s="1"/>
      <c r="B474" s="1"/>
      <c r="C474" s="1"/>
      <c r="D474" s="1"/>
      <c r="E474" s="1"/>
      <c r="F474" s="1"/>
      <c r="G474" s="1"/>
      <c r="H474" s="1"/>
      <c r="I474" s="1"/>
      <c r="J474" s="1"/>
      <c r="K474" s="1"/>
      <c r="L474" s="1"/>
      <c r="M474" s="1"/>
      <c r="N474" s="1"/>
      <c r="O474" s="1"/>
      <c r="P474" s="1"/>
      <c r="Q474" s="1"/>
      <c r="R474" s="1"/>
      <c r="S474" s="1"/>
      <c r="T474" s="1"/>
      <c r="U474" s="1"/>
      <c r="V474" s="1"/>
      <c r="W474" s="1"/>
    </row>
    <row r="475" spans="1:23" ht="9.75" customHeight="1">
      <c r="A475" s="1"/>
      <c r="B475" s="1"/>
      <c r="C475" s="1"/>
      <c r="D475" s="1"/>
      <c r="E475" s="1"/>
      <c r="F475" s="1"/>
      <c r="G475" s="1"/>
      <c r="H475" s="1"/>
      <c r="I475" s="1"/>
      <c r="J475" s="1"/>
      <c r="K475" s="1"/>
      <c r="L475" s="1"/>
      <c r="M475" s="1"/>
      <c r="N475" s="1"/>
      <c r="O475" s="1"/>
      <c r="P475" s="1"/>
      <c r="Q475" s="1"/>
      <c r="R475" s="1"/>
      <c r="S475" s="1"/>
      <c r="T475" s="1"/>
      <c r="U475" s="1"/>
      <c r="V475" s="1"/>
      <c r="W475" s="1"/>
    </row>
    <row r="476" spans="1:23" ht="9.75" customHeight="1">
      <c r="A476" s="1"/>
      <c r="B476" s="1"/>
      <c r="C476" s="1"/>
      <c r="D476" s="1"/>
      <c r="E476" s="1"/>
      <c r="F476" s="1"/>
      <c r="G476" s="1"/>
      <c r="H476" s="1"/>
      <c r="I476" s="1"/>
      <c r="J476" s="1"/>
      <c r="K476" s="1"/>
      <c r="L476" s="1"/>
      <c r="M476" s="1"/>
      <c r="N476" s="1"/>
      <c r="O476" s="1"/>
      <c r="P476" s="1"/>
      <c r="Q476" s="1"/>
      <c r="R476" s="1"/>
      <c r="S476" s="1"/>
      <c r="T476" s="1"/>
      <c r="U476" s="1"/>
      <c r="V476" s="1"/>
      <c r="W476" s="1"/>
    </row>
    <row r="477" spans="1:23" ht="9.75" customHeight="1">
      <c r="A477" s="1"/>
      <c r="B477" s="1"/>
      <c r="C477" s="1"/>
      <c r="D477" s="1"/>
      <c r="E477" s="1"/>
      <c r="F477" s="1"/>
      <c r="G477" s="1"/>
      <c r="H477" s="1"/>
      <c r="I477" s="1"/>
      <c r="J477" s="1"/>
      <c r="K477" s="1"/>
      <c r="L477" s="1"/>
      <c r="M477" s="1"/>
      <c r="N477" s="1"/>
      <c r="O477" s="1"/>
      <c r="P477" s="1"/>
      <c r="Q477" s="1"/>
      <c r="R477" s="1"/>
      <c r="S477" s="1"/>
      <c r="T477" s="1"/>
      <c r="U477" s="1"/>
      <c r="V477" s="1"/>
      <c r="W477" s="1"/>
    </row>
    <row r="478" spans="1:23" ht="9.75" customHeight="1">
      <c r="A478" s="1"/>
      <c r="B478" s="1"/>
      <c r="C478" s="1"/>
      <c r="D478" s="1"/>
      <c r="E478" s="1"/>
      <c r="F478" s="1"/>
      <c r="G478" s="1"/>
      <c r="H478" s="1"/>
      <c r="I478" s="1"/>
      <c r="J478" s="1"/>
      <c r="K478" s="1"/>
      <c r="L478" s="1"/>
      <c r="M478" s="1"/>
      <c r="N478" s="1"/>
      <c r="O478" s="1"/>
      <c r="P478" s="1"/>
      <c r="Q478" s="1"/>
      <c r="R478" s="1"/>
      <c r="S478" s="1"/>
      <c r="T478" s="1"/>
      <c r="U478" s="1"/>
      <c r="V478" s="1"/>
      <c r="W478" s="1"/>
    </row>
    <row r="479" spans="1:23" ht="9.75" customHeight="1">
      <c r="A479" s="1"/>
      <c r="B479" s="1"/>
      <c r="C479" s="1"/>
      <c r="D479" s="1"/>
      <c r="E479" s="1"/>
      <c r="F479" s="1"/>
      <c r="G479" s="1"/>
      <c r="H479" s="1"/>
      <c r="I479" s="1"/>
      <c r="J479" s="1"/>
      <c r="K479" s="1"/>
      <c r="L479" s="1"/>
      <c r="M479" s="1"/>
      <c r="N479" s="1"/>
      <c r="O479" s="1"/>
      <c r="P479" s="1"/>
      <c r="Q479" s="1"/>
      <c r="R479" s="1"/>
      <c r="S479" s="1"/>
      <c r="T479" s="1"/>
      <c r="U479" s="1"/>
      <c r="V479" s="1"/>
      <c r="W479" s="1"/>
    </row>
    <row r="480" spans="1:23" ht="9.75" customHeight="1">
      <c r="A480" s="1"/>
      <c r="B480" s="1"/>
      <c r="C480" s="1"/>
      <c r="D480" s="1"/>
      <c r="E480" s="1"/>
      <c r="F480" s="1"/>
      <c r="G480" s="1"/>
      <c r="H480" s="1"/>
      <c r="I480" s="1"/>
      <c r="J480" s="1"/>
      <c r="K480" s="1"/>
      <c r="L480" s="1"/>
      <c r="M480" s="1"/>
      <c r="N480" s="1"/>
      <c r="O480" s="1"/>
      <c r="P480" s="1"/>
      <c r="Q480" s="1"/>
      <c r="R480" s="1"/>
      <c r="S480" s="1"/>
      <c r="T480" s="1"/>
      <c r="U480" s="1"/>
      <c r="V480" s="1"/>
      <c r="W480" s="1"/>
    </row>
    <row r="481" spans="1:23" ht="9.75" customHeight="1">
      <c r="A481" s="1"/>
      <c r="B481" s="1"/>
      <c r="C481" s="1"/>
      <c r="D481" s="1"/>
      <c r="E481" s="1"/>
      <c r="F481" s="1"/>
      <c r="G481" s="1"/>
      <c r="H481" s="1"/>
      <c r="I481" s="1"/>
      <c r="J481" s="1"/>
      <c r="K481" s="1"/>
      <c r="L481" s="1"/>
      <c r="M481" s="1"/>
      <c r="N481" s="1"/>
      <c r="O481" s="1"/>
      <c r="P481" s="1"/>
      <c r="Q481" s="1"/>
      <c r="R481" s="1"/>
      <c r="S481" s="1"/>
      <c r="T481" s="1"/>
      <c r="U481" s="1"/>
      <c r="V481" s="1"/>
      <c r="W481" s="1"/>
    </row>
    <row r="482" spans="1:23" ht="9.75" customHeight="1">
      <c r="A482" s="1"/>
      <c r="B482" s="1"/>
      <c r="C482" s="1"/>
      <c r="D482" s="1"/>
      <c r="E482" s="1"/>
      <c r="F482" s="1"/>
      <c r="G482" s="1"/>
      <c r="H482" s="1"/>
      <c r="I482" s="1"/>
      <c r="J482" s="1"/>
      <c r="K482" s="1"/>
      <c r="L482" s="1"/>
      <c r="M482" s="1"/>
      <c r="N482" s="1"/>
      <c r="O482" s="1"/>
      <c r="P482" s="1"/>
      <c r="Q482" s="1"/>
      <c r="R482" s="1"/>
      <c r="S482" s="1"/>
      <c r="T482" s="1"/>
      <c r="U482" s="1"/>
      <c r="V482" s="1"/>
      <c r="W482" s="1"/>
    </row>
    <row r="483" spans="1:23" ht="9.75" customHeight="1">
      <c r="A483" s="1"/>
      <c r="B483" s="1"/>
      <c r="C483" s="1"/>
      <c r="D483" s="1"/>
      <c r="E483" s="1"/>
      <c r="F483" s="1"/>
      <c r="G483" s="1"/>
      <c r="H483" s="1"/>
      <c r="I483" s="1"/>
      <c r="J483" s="1"/>
      <c r="K483" s="1"/>
      <c r="L483" s="1"/>
      <c r="M483" s="1"/>
      <c r="N483" s="1"/>
      <c r="O483" s="1"/>
      <c r="P483" s="1"/>
      <c r="Q483" s="1"/>
      <c r="R483" s="1"/>
      <c r="S483" s="1"/>
      <c r="T483" s="1"/>
      <c r="U483" s="1"/>
      <c r="V483" s="1"/>
      <c r="W483" s="1"/>
    </row>
    <row r="484" spans="1:23" ht="9.75" customHeight="1">
      <c r="A484" s="1"/>
      <c r="B484" s="1"/>
      <c r="C484" s="1"/>
      <c r="D484" s="1"/>
      <c r="E484" s="1"/>
      <c r="F484" s="1"/>
      <c r="G484" s="1"/>
      <c r="H484" s="1"/>
      <c r="I484" s="1"/>
      <c r="J484" s="1"/>
      <c r="K484" s="1"/>
      <c r="L484" s="1"/>
      <c r="M484" s="1"/>
      <c r="N484" s="1"/>
      <c r="O484" s="1"/>
      <c r="P484" s="1"/>
      <c r="Q484" s="1"/>
      <c r="R484" s="1"/>
      <c r="S484" s="1"/>
      <c r="T484" s="1"/>
      <c r="U484" s="1"/>
      <c r="V484" s="1"/>
      <c r="W484" s="1"/>
    </row>
    <row r="485" spans="1:23" ht="9.75" customHeight="1">
      <c r="A485" s="1"/>
      <c r="B485" s="1"/>
      <c r="C485" s="1"/>
      <c r="D485" s="1"/>
      <c r="E485" s="1"/>
      <c r="F485" s="1"/>
      <c r="G485" s="1"/>
      <c r="H485" s="1"/>
      <c r="I485" s="1"/>
      <c r="J485" s="1"/>
      <c r="K485" s="1"/>
      <c r="L485" s="1"/>
      <c r="M485" s="1"/>
      <c r="N485" s="1"/>
      <c r="O485" s="1"/>
      <c r="P485" s="1"/>
      <c r="Q485" s="1"/>
      <c r="R485" s="1"/>
      <c r="S485" s="1"/>
      <c r="T485" s="1"/>
      <c r="U485" s="1"/>
      <c r="V485" s="1"/>
      <c r="W485" s="1"/>
    </row>
    <row r="486" spans="1:23" ht="9.75" customHeight="1">
      <c r="A486" s="1"/>
      <c r="B486" s="1"/>
      <c r="C486" s="1"/>
      <c r="D486" s="1"/>
      <c r="E486" s="1"/>
      <c r="F486" s="1"/>
      <c r="G486" s="1"/>
      <c r="H486" s="1"/>
      <c r="I486" s="1"/>
      <c r="J486" s="1"/>
      <c r="K486" s="1"/>
      <c r="L486" s="1"/>
      <c r="M486" s="1"/>
      <c r="N486" s="1"/>
      <c r="O486" s="1"/>
      <c r="P486" s="1"/>
      <c r="Q486" s="1"/>
      <c r="R486" s="1"/>
      <c r="S486" s="1"/>
      <c r="T486" s="1"/>
      <c r="U486" s="1"/>
      <c r="V486" s="1"/>
      <c r="W486" s="1"/>
    </row>
    <row r="487" spans="1:23" ht="9.75" customHeight="1">
      <c r="A487" s="1"/>
      <c r="B487" s="1"/>
      <c r="C487" s="1"/>
      <c r="D487" s="1"/>
      <c r="E487" s="1"/>
      <c r="F487" s="1"/>
      <c r="G487" s="1"/>
      <c r="H487" s="1"/>
      <c r="I487" s="1"/>
      <c r="J487" s="1"/>
      <c r="K487" s="1"/>
      <c r="L487" s="1"/>
      <c r="M487" s="1"/>
      <c r="N487" s="1"/>
      <c r="O487" s="1"/>
      <c r="P487" s="1"/>
      <c r="Q487" s="1"/>
      <c r="R487" s="1"/>
      <c r="S487" s="1"/>
      <c r="T487" s="1"/>
      <c r="U487" s="1"/>
      <c r="V487" s="1"/>
      <c r="W487" s="1"/>
    </row>
    <row r="488" spans="1:23" ht="9.75" customHeight="1">
      <c r="A488" s="1"/>
      <c r="B488" s="1"/>
      <c r="C488" s="1"/>
      <c r="D488" s="1"/>
      <c r="E488" s="1"/>
      <c r="F488" s="1"/>
      <c r="G488" s="1"/>
      <c r="H488" s="1"/>
      <c r="I488" s="1"/>
      <c r="J488" s="1"/>
      <c r="K488" s="1"/>
      <c r="L488" s="1"/>
      <c r="M488" s="1"/>
      <c r="N488" s="1"/>
      <c r="O488" s="1"/>
      <c r="P488" s="1"/>
      <c r="Q488" s="1"/>
      <c r="R488" s="1"/>
      <c r="S488" s="1"/>
      <c r="T488" s="1"/>
      <c r="U488" s="1"/>
      <c r="V488" s="1"/>
      <c r="W488" s="1"/>
    </row>
    <row r="489" spans="1:23" ht="9.75" customHeight="1">
      <c r="A489" s="1"/>
      <c r="B489" s="1"/>
      <c r="C489" s="1"/>
      <c r="D489" s="1"/>
      <c r="E489" s="1"/>
      <c r="F489" s="1"/>
      <c r="G489" s="1"/>
      <c r="H489" s="1"/>
      <c r="I489" s="1"/>
      <c r="J489" s="1"/>
      <c r="K489" s="1"/>
      <c r="L489" s="1"/>
      <c r="M489" s="1"/>
      <c r="N489" s="1"/>
      <c r="O489" s="1"/>
      <c r="P489" s="1"/>
      <c r="Q489" s="1"/>
      <c r="R489" s="1"/>
      <c r="S489" s="1"/>
      <c r="T489" s="1"/>
      <c r="U489" s="1"/>
      <c r="V489" s="1"/>
      <c r="W489" s="1"/>
    </row>
    <row r="490" spans="1:23" ht="9.75" customHeight="1">
      <c r="A490" s="1"/>
      <c r="B490" s="1"/>
      <c r="C490" s="1"/>
      <c r="D490" s="1"/>
      <c r="E490" s="1"/>
      <c r="F490" s="1"/>
      <c r="G490" s="1"/>
      <c r="H490" s="1"/>
      <c r="I490" s="1"/>
      <c r="J490" s="1"/>
      <c r="K490" s="1"/>
      <c r="L490" s="1"/>
      <c r="M490" s="1"/>
      <c r="N490" s="1"/>
      <c r="O490" s="1"/>
      <c r="P490" s="1"/>
      <c r="Q490" s="1"/>
      <c r="R490" s="1"/>
      <c r="S490" s="1"/>
      <c r="T490" s="1"/>
      <c r="U490" s="1"/>
      <c r="V490" s="1"/>
      <c r="W490" s="1"/>
    </row>
    <row r="491" spans="1:23" ht="9.75" customHeight="1">
      <c r="A491" s="1"/>
      <c r="B491" s="1"/>
      <c r="C491" s="1"/>
      <c r="D491" s="1"/>
      <c r="E491" s="1"/>
      <c r="F491" s="1"/>
      <c r="G491" s="1"/>
      <c r="H491" s="1"/>
      <c r="I491" s="1"/>
      <c r="J491" s="1"/>
      <c r="K491" s="1"/>
      <c r="L491" s="1"/>
      <c r="M491" s="1"/>
      <c r="N491" s="1"/>
      <c r="O491" s="1"/>
      <c r="P491" s="1"/>
      <c r="Q491" s="1"/>
      <c r="R491" s="1"/>
      <c r="S491" s="1"/>
      <c r="T491" s="1"/>
      <c r="U491" s="1"/>
      <c r="V491" s="1"/>
      <c r="W491" s="1"/>
    </row>
    <row r="492" spans="1:23" ht="9.75" customHeight="1">
      <c r="A492" s="1"/>
      <c r="B492" s="1"/>
      <c r="C492" s="1"/>
      <c r="D492" s="1"/>
      <c r="E492" s="1"/>
      <c r="F492" s="1"/>
      <c r="G492" s="1"/>
      <c r="H492" s="1"/>
      <c r="I492" s="1"/>
      <c r="J492" s="1"/>
      <c r="K492" s="1"/>
      <c r="L492" s="1"/>
      <c r="M492" s="1"/>
      <c r="N492" s="1"/>
      <c r="O492" s="1"/>
      <c r="P492" s="1"/>
      <c r="Q492" s="1"/>
      <c r="R492" s="1"/>
      <c r="S492" s="1"/>
      <c r="T492" s="1"/>
      <c r="U492" s="1"/>
      <c r="V492" s="1"/>
      <c r="W492" s="1"/>
    </row>
    <row r="493" spans="1:23" ht="9.75" customHeight="1">
      <c r="A493" s="1"/>
      <c r="B493" s="1"/>
      <c r="C493" s="1"/>
      <c r="D493" s="1"/>
      <c r="E493" s="1"/>
      <c r="F493" s="1"/>
      <c r="G493" s="1"/>
      <c r="H493" s="1"/>
      <c r="I493" s="1"/>
      <c r="J493" s="1"/>
      <c r="K493" s="1"/>
      <c r="L493" s="1"/>
      <c r="M493" s="1"/>
      <c r="N493" s="1"/>
      <c r="O493" s="1"/>
      <c r="P493" s="1"/>
      <c r="Q493" s="1"/>
      <c r="R493" s="1"/>
      <c r="S493" s="1"/>
      <c r="T493" s="1"/>
      <c r="U493" s="1"/>
      <c r="V493" s="1"/>
      <c r="W493" s="1"/>
    </row>
    <row r="494" spans="1:23" ht="9.75" customHeight="1">
      <c r="A494" s="1"/>
      <c r="B494" s="1"/>
      <c r="C494" s="1"/>
      <c r="D494" s="1"/>
      <c r="E494" s="1"/>
      <c r="F494" s="1"/>
      <c r="G494" s="1"/>
      <c r="H494" s="1"/>
      <c r="I494" s="1"/>
      <c r="J494" s="1"/>
      <c r="K494" s="1"/>
      <c r="L494" s="1"/>
      <c r="M494" s="1"/>
      <c r="N494" s="1"/>
      <c r="O494" s="1"/>
      <c r="P494" s="1"/>
      <c r="Q494" s="1"/>
      <c r="R494" s="1"/>
      <c r="S494" s="1"/>
      <c r="T494" s="1"/>
      <c r="U494" s="1"/>
      <c r="V494" s="1"/>
      <c r="W494" s="1"/>
    </row>
    <row r="495" spans="1:23" ht="9.75" customHeight="1">
      <c r="A495" s="1"/>
      <c r="B495" s="1"/>
      <c r="C495" s="1"/>
      <c r="D495" s="1"/>
      <c r="E495" s="1"/>
      <c r="F495" s="1"/>
      <c r="G495" s="1"/>
      <c r="H495" s="1"/>
      <c r="I495" s="1"/>
      <c r="J495" s="1"/>
      <c r="K495" s="1"/>
      <c r="L495" s="1"/>
      <c r="M495" s="1"/>
      <c r="N495" s="1"/>
      <c r="O495" s="1"/>
      <c r="P495" s="1"/>
      <c r="Q495" s="1"/>
      <c r="R495" s="1"/>
      <c r="S495" s="1"/>
      <c r="T495" s="1"/>
      <c r="U495" s="1"/>
      <c r="V495" s="1"/>
      <c r="W495" s="1"/>
    </row>
    <row r="496" spans="1:23" ht="9.75" customHeight="1">
      <c r="A496" s="1"/>
      <c r="B496" s="1"/>
      <c r="C496" s="1"/>
      <c r="D496" s="1"/>
      <c r="E496" s="1"/>
      <c r="F496" s="1"/>
      <c r="G496" s="1"/>
      <c r="H496" s="1"/>
      <c r="I496" s="1"/>
      <c r="J496" s="1"/>
      <c r="K496" s="1"/>
      <c r="L496" s="1"/>
      <c r="M496" s="1"/>
      <c r="N496" s="1"/>
      <c r="O496" s="1"/>
      <c r="P496" s="1"/>
      <c r="Q496" s="1"/>
      <c r="R496" s="1"/>
      <c r="S496" s="1"/>
      <c r="T496" s="1"/>
      <c r="U496" s="1"/>
      <c r="V496" s="1"/>
      <c r="W496" s="1"/>
    </row>
    <row r="497" spans="1:23" ht="9.75" customHeight="1">
      <c r="A497" s="1"/>
      <c r="B497" s="1"/>
      <c r="C497" s="1"/>
      <c r="D497" s="1"/>
      <c r="E497" s="1"/>
      <c r="F497" s="1"/>
      <c r="G497" s="1"/>
      <c r="H497" s="1"/>
      <c r="I497" s="1"/>
      <c r="J497" s="1"/>
      <c r="K497" s="1"/>
      <c r="L497" s="1"/>
      <c r="M497" s="1"/>
      <c r="N497" s="1"/>
      <c r="O497" s="1"/>
      <c r="P497" s="1"/>
      <c r="Q497" s="1"/>
      <c r="R497" s="1"/>
      <c r="S497" s="1"/>
      <c r="T497" s="1"/>
      <c r="U497" s="1"/>
      <c r="V497" s="1"/>
      <c r="W497" s="1"/>
    </row>
    <row r="498" spans="1:23" ht="9.75" customHeight="1">
      <c r="A498" s="1"/>
      <c r="B498" s="1"/>
      <c r="C498" s="1"/>
      <c r="D498" s="1"/>
      <c r="E498" s="1"/>
      <c r="F498" s="1"/>
      <c r="G498" s="1"/>
      <c r="H498" s="1"/>
      <c r="I498" s="1"/>
      <c r="J498" s="1"/>
      <c r="K498" s="1"/>
      <c r="L498" s="1"/>
      <c r="M498" s="1"/>
      <c r="N498" s="1"/>
      <c r="O498" s="1"/>
      <c r="P498" s="1"/>
      <c r="Q498" s="1"/>
      <c r="R498" s="1"/>
      <c r="S498" s="1"/>
      <c r="T498" s="1"/>
      <c r="U498" s="1"/>
      <c r="V498" s="1"/>
      <c r="W498" s="1"/>
    </row>
    <row r="499" spans="1:23" ht="9.75" customHeight="1">
      <c r="A499" s="1"/>
      <c r="B499" s="1"/>
      <c r="C499" s="1"/>
      <c r="D499" s="1"/>
      <c r="E499" s="1"/>
      <c r="F499" s="1"/>
      <c r="G499" s="1"/>
      <c r="H499" s="1"/>
      <c r="I499" s="1"/>
      <c r="J499" s="1"/>
      <c r="K499" s="1"/>
      <c r="L499" s="1"/>
      <c r="M499" s="1"/>
      <c r="N499" s="1"/>
      <c r="O499" s="1"/>
      <c r="P499" s="1"/>
      <c r="Q499" s="1"/>
      <c r="R499" s="1"/>
      <c r="S499" s="1"/>
      <c r="T499" s="1"/>
      <c r="U499" s="1"/>
      <c r="V499" s="1"/>
      <c r="W499" s="1"/>
    </row>
    <row r="500" spans="1:23" ht="9.75" customHeight="1">
      <c r="A500" s="1"/>
      <c r="B500" s="1"/>
      <c r="C500" s="1"/>
      <c r="D500" s="1"/>
      <c r="E500" s="1"/>
      <c r="F500" s="1"/>
      <c r="G500" s="1"/>
      <c r="H500" s="1"/>
      <c r="I500" s="1"/>
      <c r="J500" s="1"/>
      <c r="K500" s="1"/>
      <c r="L500" s="1"/>
      <c r="M500" s="1"/>
      <c r="N500" s="1"/>
      <c r="O500" s="1"/>
      <c r="P500" s="1"/>
      <c r="Q500" s="1"/>
      <c r="R500" s="1"/>
      <c r="S500" s="1"/>
      <c r="T500" s="1"/>
      <c r="U500" s="1"/>
      <c r="V500" s="1"/>
      <c r="W500" s="1"/>
    </row>
    <row r="501" spans="1:23" ht="9.75" customHeight="1">
      <c r="A501" s="1"/>
      <c r="B501" s="1"/>
      <c r="C501" s="1"/>
      <c r="D501" s="1"/>
      <c r="E501" s="1"/>
      <c r="F501" s="1"/>
      <c r="G501" s="1"/>
      <c r="H501" s="1"/>
      <c r="I501" s="1"/>
      <c r="J501" s="1"/>
      <c r="K501" s="1"/>
      <c r="L501" s="1"/>
      <c r="M501" s="1"/>
      <c r="N501" s="1"/>
      <c r="O501" s="1"/>
      <c r="P501" s="1"/>
      <c r="Q501" s="1"/>
      <c r="R501" s="1"/>
      <c r="S501" s="1"/>
      <c r="T501" s="1"/>
      <c r="U501" s="1"/>
      <c r="V501" s="1"/>
      <c r="W501" s="1"/>
    </row>
    <row r="502" spans="1:23" ht="9.75" customHeight="1">
      <c r="A502" s="1"/>
      <c r="B502" s="1"/>
      <c r="C502" s="1"/>
      <c r="D502" s="1"/>
      <c r="E502" s="1"/>
      <c r="F502" s="1"/>
      <c r="G502" s="1"/>
      <c r="H502" s="1"/>
      <c r="I502" s="1"/>
      <c r="J502" s="1"/>
      <c r="K502" s="1"/>
      <c r="L502" s="1"/>
      <c r="M502" s="1"/>
      <c r="N502" s="1"/>
      <c r="O502" s="1"/>
      <c r="P502" s="1"/>
      <c r="Q502" s="1"/>
      <c r="R502" s="1"/>
      <c r="S502" s="1"/>
      <c r="T502" s="1"/>
      <c r="U502" s="1"/>
      <c r="V502" s="1"/>
      <c r="W502" s="1"/>
    </row>
    <row r="503" spans="1:23" ht="9.75" customHeight="1">
      <c r="A503" s="1"/>
      <c r="B503" s="1"/>
      <c r="C503" s="1"/>
      <c r="D503" s="1"/>
      <c r="E503" s="1"/>
      <c r="F503" s="1"/>
      <c r="G503" s="1"/>
      <c r="H503" s="1"/>
      <c r="I503" s="1"/>
      <c r="J503" s="1"/>
      <c r="K503" s="1"/>
      <c r="L503" s="1"/>
      <c r="M503" s="1"/>
      <c r="N503" s="1"/>
      <c r="O503" s="1"/>
      <c r="P503" s="1"/>
      <c r="Q503" s="1"/>
      <c r="R503" s="1"/>
      <c r="S503" s="1"/>
      <c r="T503" s="1"/>
      <c r="U503" s="1"/>
      <c r="V503" s="1"/>
      <c r="W503" s="1"/>
    </row>
    <row r="504" spans="1:23" ht="9.75" customHeight="1">
      <c r="A504" s="1"/>
      <c r="B504" s="1"/>
      <c r="C504" s="1"/>
      <c r="D504" s="1"/>
      <c r="E504" s="1"/>
      <c r="F504" s="1"/>
      <c r="G504" s="1"/>
      <c r="H504" s="1"/>
      <c r="I504" s="1"/>
      <c r="J504" s="1"/>
      <c r="K504" s="1"/>
      <c r="L504" s="1"/>
      <c r="M504" s="1"/>
      <c r="N504" s="1"/>
      <c r="O504" s="1"/>
      <c r="P504" s="1"/>
      <c r="Q504" s="1"/>
      <c r="R504" s="1"/>
      <c r="S504" s="1"/>
      <c r="T504" s="1"/>
      <c r="U504" s="1"/>
      <c r="V504" s="1"/>
      <c r="W504" s="1"/>
    </row>
    <row r="505" spans="1:23" ht="9.75" customHeight="1">
      <c r="A505" s="1"/>
      <c r="B505" s="1"/>
      <c r="C505" s="1"/>
      <c r="D505" s="1"/>
      <c r="E505" s="1"/>
      <c r="F505" s="1"/>
      <c r="G505" s="1"/>
      <c r="H505" s="1"/>
      <c r="I505" s="1"/>
      <c r="J505" s="1"/>
      <c r="K505" s="1"/>
      <c r="L505" s="1"/>
      <c r="M505" s="1"/>
      <c r="N505" s="1"/>
      <c r="O505" s="1"/>
      <c r="P505" s="1"/>
      <c r="Q505" s="1"/>
      <c r="R505" s="1"/>
      <c r="S505" s="1"/>
      <c r="T505" s="1"/>
      <c r="U505" s="1"/>
      <c r="V505" s="1"/>
      <c r="W505" s="1"/>
    </row>
    <row r="506" spans="1:23" ht="9.75" customHeight="1">
      <c r="A506" s="1"/>
      <c r="B506" s="1"/>
      <c r="C506" s="1"/>
      <c r="D506" s="1"/>
      <c r="E506" s="1"/>
      <c r="F506" s="1"/>
      <c r="G506" s="1"/>
      <c r="H506" s="1"/>
      <c r="I506" s="1"/>
      <c r="J506" s="1"/>
      <c r="K506" s="1"/>
      <c r="L506" s="1"/>
      <c r="M506" s="1"/>
      <c r="N506" s="1"/>
      <c r="O506" s="1"/>
      <c r="P506" s="1"/>
      <c r="Q506" s="1"/>
      <c r="R506" s="1"/>
      <c r="S506" s="1"/>
      <c r="T506" s="1"/>
      <c r="U506" s="1"/>
      <c r="V506" s="1"/>
      <c r="W506" s="1"/>
    </row>
    <row r="507" spans="1:23" ht="9.75" customHeight="1">
      <c r="A507" s="1"/>
      <c r="B507" s="1"/>
      <c r="C507" s="1"/>
      <c r="D507" s="1"/>
      <c r="E507" s="1"/>
      <c r="F507" s="1"/>
      <c r="G507" s="1"/>
      <c r="H507" s="1"/>
      <c r="I507" s="1"/>
      <c r="J507" s="1"/>
      <c r="K507" s="1"/>
      <c r="L507" s="1"/>
      <c r="M507" s="1"/>
      <c r="N507" s="1"/>
      <c r="O507" s="1"/>
      <c r="P507" s="1"/>
      <c r="Q507" s="1"/>
      <c r="R507" s="1"/>
      <c r="S507" s="1"/>
      <c r="T507" s="1"/>
      <c r="U507" s="1"/>
      <c r="V507" s="1"/>
      <c r="W507" s="1"/>
    </row>
    <row r="508" spans="1:23" ht="9.75" customHeight="1">
      <c r="A508" s="1"/>
      <c r="B508" s="1"/>
      <c r="C508" s="1"/>
      <c r="D508" s="1"/>
      <c r="E508" s="1"/>
      <c r="F508" s="1"/>
      <c r="G508" s="1"/>
      <c r="H508" s="1"/>
      <c r="I508" s="1"/>
      <c r="J508" s="1"/>
      <c r="K508" s="1"/>
      <c r="L508" s="1"/>
      <c r="M508" s="1"/>
      <c r="N508" s="1"/>
      <c r="O508" s="1"/>
      <c r="P508" s="1"/>
      <c r="Q508" s="1"/>
      <c r="R508" s="1"/>
      <c r="S508" s="1"/>
      <c r="T508" s="1"/>
      <c r="U508" s="1"/>
      <c r="V508" s="1"/>
      <c r="W508" s="1"/>
    </row>
    <row r="509" spans="1:23" ht="9.75" customHeight="1">
      <c r="A509" s="1"/>
      <c r="B509" s="1"/>
      <c r="C509" s="1"/>
      <c r="D509" s="1"/>
      <c r="E509" s="1"/>
      <c r="F509" s="1"/>
      <c r="G509" s="1"/>
      <c r="H509" s="1"/>
      <c r="I509" s="1"/>
      <c r="J509" s="1"/>
      <c r="K509" s="1"/>
      <c r="L509" s="1"/>
      <c r="M509" s="1"/>
      <c r="N509" s="1"/>
      <c r="O509" s="1"/>
      <c r="P509" s="1"/>
      <c r="Q509" s="1"/>
      <c r="R509" s="1"/>
      <c r="S509" s="1"/>
      <c r="T509" s="1"/>
      <c r="U509" s="1"/>
      <c r="V509" s="1"/>
      <c r="W509" s="1"/>
    </row>
    <row r="510" spans="1:23" ht="9.75" customHeight="1">
      <c r="A510" s="1"/>
      <c r="B510" s="1"/>
      <c r="C510" s="1"/>
      <c r="D510" s="1"/>
      <c r="E510" s="1"/>
      <c r="F510" s="1"/>
      <c r="G510" s="1"/>
      <c r="H510" s="1"/>
      <c r="I510" s="1"/>
      <c r="J510" s="1"/>
      <c r="K510" s="1"/>
      <c r="L510" s="1"/>
      <c r="M510" s="1"/>
      <c r="N510" s="1"/>
      <c r="O510" s="1"/>
      <c r="P510" s="1"/>
      <c r="Q510" s="1"/>
      <c r="R510" s="1"/>
      <c r="S510" s="1"/>
      <c r="T510" s="1"/>
      <c r="U510" s="1"/>
      <c r="V510" s="1"/>
      <c r="W510" s="1"/>
    </row>
    <row r="511" spans="1:23" ht="9.75" customHeight="1">
      <c r="A511" s="1"/>
      <c r="B511" s="1"/>
      <c r="C511" s="1"/>
      <c r="D511" s="1"/>
      <c r="E511" s="1"/>
      <c r="F511" s="1"/>
      <c r="G511" s="1"/>
      <c r="H511" s="1"/>
      <c r="I511" s="1"/>
      <c r="J511" s="1"/>
      <c r="K511" s="1"/>
      <c r="L511" s="1"/>
      <c r="M511" s="1"/>
      <c r="N511" s="1"/>
      <c r="O511" s="1"/>
      <c r="P511" s="1"/>
      <c r="Q511" s="1"/>
      <c r="R511" s="1"/>
      <c r="S511" s="1"/>
      <c r="T511" s="1"/>
      <c r="U511" s="1"/>
      <c r="V511" s="1"/>
      <c r="W511" s="1"/>
    </row>
    <row r="512" spans="1:23" ht="9.75" customHeight="1">
      <c r="A512" s="1"/>
      <c r="B512" s="1"/>
      <c r="C512" s="1"/>
      <c r="D512" s="1"/>
      <c r="E512" s="1"/>
      <c r="F512" s="1"/>
      <c r="G512" s="1"/>
      <c r="H512" s="1"/>
      <c r="I512" s="1"/>
      <c r="J512" s="1"/>
      <c r="K512" s="1"/>
      <c r="L512" s="1"/>
      <c r="M512" s="1"/>
      <c r="N512" s="1"/>
      <c r="O512" s="1"/>
      <c r="P512" s="1"/>
      <c r="Q512" s="1"/>
      <c r="R512" s="1"/>
      <c r="S512" s="1"/>
      <c r="T512" s="1"/>
      <c r="U512" s="1"/>
      <c r="V512" s="1"/>
      <c r="W512" s="1"/>
    </row>
    <row r="513" spans="1:23" ht="9.75" customHeight="1">
      <c r="A513" s="1"/>
      <c r="B513" s="1"/>
      <c r="C513" s="1"/>
      <c r="D513" s="1"/>
      <c r="E513" s="1"/>
      <c r="F513" s="1"/>
      <c r="G513" s="1"/>
      <c r="H513" s="1"/>
      <c r="I513" s="1"/>
      <c r="J513" s="1"/>
      <c r="K513" s="1"/>
      <c r="L513" s="1"/>
      <c r="M513" s="1"/>
      <c r="N513" s="1"/>
      <c r="O513" s="1"/>
      <c r="P513" s="1"/>
      <c r="Q513" s="1"/>
      <c r="R513" s="1"/>
      <c r="S513" s="1"/>
      <c r="T513" s="1"/>
      <c r="U513" s="1"/>
      <c r="V513" s="1"/>
      <c r="W513" s="1"/>
    </row>
    <row r="514" spans="1:23" ht="9.75" customHeight="1">
      <c r="A514" s="1"/>
      <c r="B514" s="1"/>
      <c r="C514" s="1"/>
      <c r="D514" s="1"/>
      <c r="E514" s="1"/>
      <c r="F514" s="1"/>
      <c r="G514" s="1"/>
      <c r="H514" s="1"/>
      <c r="I514" s="1"/>
      <c r="J514" s="1"/>
      <c r="K514" s="1"/>
      <c r="L514" s="1"/>
      <c r="M514" s="1"/>
      <c r="N514" s="1"/>
      <c r="O514" s="1"/>
      <c r="P514" s="1"/>
      <c r="Q514" s="1"/>
      <c r="R514" s="1"/>
      <c r="S514" s="1"/>
      <c r="T514" s="1"/>
      <c r="U514" s="1"/>
      <c r="V514" s="1"/>
      <c r="W514" s="1"/>
    </row>
    <row r="515" spans="1:23" ht="9.75" customHeight="1">
      <c r="A515" s="1"/>
      <c r="B515" s="1"/>
      <c r="C515" s="1"/>
      <c r="D515" s="1"/>
      <c r="E515" s="1"/>
      <c r="F515" s="1"/>
      <c r="G515" s="1"/>
      <c r="H515" s="1"/>
      <c r="I515" s="1"/>
      <c r="J515" s="1"/>
      <c r="K515" s="1"/>
      <c r="L515" s="1"/>
      <c r="M515" s="1"/>
      <c r="N515" s="1"/>
      <c r="O515" s="1"/>
      <c r="P515" s="1"/>
      <c r="Q515" s="1"/>
      <c r="R515" s="1"/>
      <c r="S515" s="1"/>
      <c r="T515" s="1"/>
      <c r="U515" s="1"/>
      <c r="V515" s="1"/>
      <c r="W515" s="1"/>
    </row>
    <row r="516" spans="1:23" ht="9.75" customHeight="1">
      <c r="A516" s="1"/>
      <c r="B516" s="1"/>
      <c r="C516" s="1"/>
      <c r="D516" s="1"/>
      <c r="E516" s="1"/>
      <c r="F516" s="1"/>
      <c r="G516" s="1"/>
      <c r="H516" s="1"/>
      <c r="I516" s="1"/>
      <c r="J516" s="1"/>
      <c r="K516" s="1"/>
      <c r="L516" s="1"/>
      <c r="M516" s="1"/>
      <c r="N516" s="1"/>
      <c r="O516" s="1"/>
      <c r="P516" s="1"/>
      <c r="Q516" s="1"/>
      <c r="R516" s="1"/>
      <c r="S516" s="1"/>
      <c r="T516" s="1"/>
      <c r="U516" s="1"/>
      <c r="V516" s="1"/>
      <c r="W516" s="1"/>
    </row>
    <row r="517" spans="1:23" ht="9.75" customHeight="1">
      <c r="A517" s="1"/>
      <c r="B517" s="1"/>
      <c r="C517" s="1"/>
      <c r="D517" s="1"/>
      <c r="E517" s="1"/>
      <c r="F517" s="1"/>
      <c r="G517" s="1"/>
      <c r="H517" s="1"/>
      <c r="I517" s="1"/>
      <c r="J517" s="1"/>
      <c r="K517" s="1"/>
      <c r="L517" s="1"/>
      <c r="M517" s="1"/>
      <c r="N517" s="1"/>
      <c r="O517" s="1"/>
      <c r="P517" s="1"/>
      <c r="Q517" s="1"/>
      <c r="R517" s="1"/>
      <c r="S517" s="1"/>
      <c r="T517" s="1"/>
      <c r="U517" s="1"/>
      <c r="V517" s="1"/>
      <c r="W517" s="1"/>
    </row>
    <row r="518" spans="1:23" ht="9.75" customHeight="1">
      <c r="A518" s="1"/>
      <c r="B518" s="1"/>
      <c r="C518" s="1"/>
      <c r="D518" s="1"/>
      <c r="E518" s="1"/>
      <c r="F518" s="1"/>
      <c r="G518" s="1"/>
      <c r="H518" s="1"/>
      <c r="I518" s="1"/>
      <c r="J518" s="1"/>
      <c r="K518" s="1"/>
      <c r="L518" s="1"/>
      <c r="M518" s="1"/>
      <c r="N518" s="1"/>
      <c r="O518" s="1"/>
      <c r="P518" s="1"/>
      <c r="Q518" s="1"/>
      <c r="R518" s="1"/>
      <c r="S518" s="1"/>
      <c r="T518" s="1"/>
      <c r="U518" s="1"/>
      <c r="V518" s="1"/>
      <c r="W518" s="1"/>
    </row>
    <row r="519" spans="1:23" ht="9.75" customHeight="1">
      <c r="A519" s="1"/>
      <c r="B519" s="1"/>
      <c r="C519" s="1"/>
      <c r="D519" s="1"/>
      <c r="E519" s="1"/>
      <c r="F519" s="1"/>
      <c r="G519" s="1"/>
      <c r="H519" s="1"/>
      <c r="I519" s="1"/>
      <c r="J519" s="1"/>
      <c r="K519" s="1"/>
      <c r="L519" s="1"/>
      <c r="M519" s="1"/>
      <c r="N519" s="1"/>
      <c r="O519" s="1"/>
      <c r="P519" s="1"/>
      <c r="Q519" s="1"/>
      <c r="R519" s="1"/>
      <c r="S519" s="1"/>
      <c r="T519" s="1"/>
      <c r="U519" s="1"/>
      <c r="V519" s="1"/>
      <c r="W519" s="1"/>
    </row>
    <row r="520" spans="1:23" ht="9.75" customHeight="1">
      <c r="A520" s="1"/>
      <c r="B520" s="1"/>
      <c r="C520" s="1"/>
      <c r="D520" s="1"/>
      <c r="E520" s="1"/>
      <c r="F520" s="1"/>
      <c r="G520" s="1"/>
      <c r="H520" s="1"/>
      <c r="I520" s="1"/>
      <c r="J520" s="1"/>
      <c r="K520" s="1"/>
      <c r="L520" s="1"/>
      <c r="M520" s="1"/>
      <c r="N520" s="1"/>
      <c r="O520" s="1"/>
      <c r="P520" s="1"/>
      <c r="Q520" s="1"/>
      <c r="R520" s="1"/>
      <c r="S520" s="1"/>
      <c r="T520" s="1"/>
      <c r="U520" s="1"/>
      <c r="V520" s="1"/>
      <c r="W520" s="1"/>
    </row>
    <row r="521" spans="1:23" ht="9.75" customHeight="1">
      <c r="A521" s="1"/>
      <c r="B521" s="1"/>
      <c r="C521" s="1"/>
      <c r="D521" s="1"/>
      <c r="E521" s="1"/>
      <c r="F521" s="1"/>
      <c r="G521" s="1"/>
      <c r="H521" s="1"/>
      <c r="I521" s="1"/>
      <c r="J521" s="1"/>
      <c r="K521" s="1"/>
      <c r="L521" s="1"/>
      <c r="M521" s="1"/>
      <c r="N521" s="1"/>
      <c r="O521" s="1"/>
      <c r="P521" s="1"/>
      <c r="Q521" s="1"/>
      <c r="R521" s="1"/>
      <c r="S521" s="1"/>
      <c r="T521" s="1"/>
      <c r="U521" s="1"/>
      <c r="V521" s="1"/>
      <c r="W521" s="1"/>
    </row>
    <row r="522" spans="1:23" ht="9.75" customHeight="1">
      <c r="A522" s="1"/>
      <c r="B522" s="1"/>
      <c r="C522" s="1"/>
      <c r="D522" s="1"/>
      <c r="E522" s="1"/>
      <c r="F522" s="1"/>
      <c r="G522" s="1"/>
      <c r="H522" s="1"/>
      <c r="I522" s="1"/>
      <c r="J522" s="1"/>
      <c r="K522" s="1"/>
      <c r="L522" s="1"/>
      <c r="M522" s="1"/>
      <c r="N522" s="1"/>
      <c r="O522" s="1"/>
      <c r="P522" s="1"/>
      <c r="Q522" s="1"/>
      <c r="R522" s="1"/>
      <c r="S522" s="1"/>
      <c r="T522" s="1"/>
      <c r="U522" s="1"/>
      <c r="V522" s="1"/>
      <c r="W522" s="1"/>
    </row>
    <row r="523" spans="1:23" ht="9.75" customHeight="1">
      <c r="A523" s="1"/>
      <c r="B523" s="1"/>
      <c r="C523" s="1"/>
      <c r="D523" s="1"/>
      <c r="E523" s="1"/>
      <c r="F523" s="1"/>
      <c r="G523" s="1"/>
      <c r="H523" s="1"/>
      <c r="I523" s="1"/>
      <c r="J523" s="1"/>
      <c r="K523" s="1"/>
      <c r="L523" s="1"/>
      <c r="M523" s="1"/>
      <c r="N523" s="1"/>
      <c r="O523" s="1"/>
      <c r="P523" s="1"/>
      <c r="Q523" s="1"/>
      <c r="R523" s="1"/>
      <c r="S523" s="1"/>
      <c r="T523" s="1"/>
      <c r="U523" s="1"/>
      <c r="V523" s="1"/>
      <c r="W523" s="1"/>
    </row>
    <row r="524" spans="1:23" ht="9.75" customHeight="1">
      <c r="A524" s="1"/>
      <c r="B524" s="1"/>
      <c r="C524" s="1"/>
      <c r="D524" s="1"/>
      <c r="E524" s="1"/>
      <c r="F524" s="1"/>
      <c r="G524" s="1"/>
      <c r="H524" s="1"/>
      <c r="I524" s="1"/>
      <c r="J524" s="1"/>
      <c r="K524" s="1"/>
      <c r="L524" s="1"/>
      <c r="M524" s="1"/>
      <c r="N524" s="1"/>
      <c r="O524" s="1"/>
      <c r="P524" s="1"/>
      <c r="Q524" s="1"/>
      <c r="R524" s="1"/>
      <c r="S524" s="1"/>
      <c r="T524" s="1"/>
      <c r="U524" s="1"/>
      <c r="V524" s="1"/>
      <c r="W524" s="1"/>
    </row>
    <row r="525" spans="1:23" ht="9.75" customHeight="1">
      <c r="A525" s="1"/>
      <c r="B525" s="1"/>
      <c r="C525" s="1"/>
      <c r="D525" s="1"/>
      <c r="E525" s="1"/>
      <c r="F525" s="1"/>
      <c r="G525" s="1"/>
      <c r="H525" s="1"/>
      <c r="I525" s="1"/>
      <c r="J525" s="1"/>
      <c r="K525" s="1"/>
      <c r="L525" s="1"/>
      <c r="M525" s="1"/>
      <c r="N525" s="1"/>
      <c r="O525" s="1"/>
      <c r="P525" s="1"/>
      <c r="Q525" s="1"/>
      <c r="R525" s="1"/>
      <c r="S525" s="1"/>
      <c r="T525" s="1"/>
      <c r="U525" s="1"/>
      <c r="V525" s="1"/>
      <c r="W525" s="1"/>
    </row>
    <row r="526" spans="1:23" ht="9.75" customHeight="1">
      <c r="A526" s="1"/>
      <c r="B526" s="1"/>
      <c r="C526" s="1"/>
      <c r="D526" s="1"/>
      <c r="E526" s="1"/>
      <c r="F526" s="1"/>
      <c r="G526" s="1"/>
      <c r="H526" s="1"/>
      <c r="I526" s="1"/>
      <c r="J526" s="1"/>
      <c r="K526" s="1"/>
      <c r="L526" s="1"/>
      <c r="M526" s="1"/>
      <c r="N526" s="1"/>
      <c r="O526" s="1"/>
      <c r="P526" s="1"/>
      <c r="Q526" s="1"/>
      <c r="R526" s="1"/>
      <c r="S526" s="1"/>
      <c r="T526" s="1"/>
      <c r="U526" s="1"/>
      <c r="V526" s="1"/>
      <c r="W526" s="1"/>
    </row>
    <row r="527" spans="1:23" ht="9.75" customHeight="1">
      <c r="A527" s="1"/>
      <c r="B527" s="1"/>
      <c r="C527" s="1"/>
      <c r="D527" s="1"/>
      <c r="E527" s="1"/>
      <c r="F527" s="1"/>
      <c r="G527" s="1"/>
      <c r="H527" s="1"/>
      <c r="I527" s="1"/>
      <c r="J527" s="1"/>
      <c r="K527" s="1"/>
      <c r="L527" s="1"/>
      <c r="M527" s="1"/>
      <c r="N527" s="1"/>
      <c r="O527" s="1"/>
      <c r="P527" s="1"/>
      <c r="Q527" s="1"/>
      <c r="R527" s="1"/>
      <c r="S527" s="1"/>
      <c r="T527" s="1"/>
      <c r="U527" s="1"/>
      <c r="V527" s="1"/>
      <c r="W527" s="1"/>
    </row>
    <row r="528" spans="1:23" ht="9.75" customHeight="1">
      <c r="A528" s="1"/>
      <c r="B528" s="1"/>
      <c r="C528" s="1"/>
      <c r="D528" s="1"/>
      <c r="E528" s="1"/>
      <c r="F528" s="1"/>
      <c r="G528" s="1"/>
      <c r="H528" s="1"/>
      <c r="I528" s="1"/>
      <c r="J528" s="1"/>
      <c r="K528" s="1"/>
      <c r="L528" s="1"/>
      <c r="M528" s="1"/>
      <c r="N528" s="1"/>
      <c r="O528" s="1"/>
      <c r="P528" s="1"/>
      <c r="Q528" s="1"/>
      <c r="R528" s="1"/>
      <c r="S528" s="1"/>
      <c r="T528" s="1"/>
      <c r="U528" s="1"/>
      <c r="V528" s="1"/>
      <c r="W528" s="1"/>
    </row>
    <row r="529" spans="1:23" ht="9.75" customHeight="1">
      <c r="A529" s="1"/>
      <c r="B529" s="1"/>
      <c r="C529" s="1"/>
      <c r="D529" s="1"/>
      <c r="E529" s="1"/>
      <c r="F529" s="1"/>
      <c r="G529" s="1"/>
      <c r="H529" s="1"/>
      <c r="I529" s="1"/>
      <c r="J529" s="1"/>
      <c r="K529" s="1"/>
      <c r="L529" s="1"/>
      <c r="M529" s="1"/>
      <c r="N529" s="1"/>
      <c r="O529" s="1"/>
      <c r="P529" s="1"/>
      <c r="Q529" s="1"/>
      <c r="R529" s="1"/>
      <c r="S529" s="1"/>
      <c r="T529" s="1"/>
      <c r="U529" s="1"/>
      <c r="V529" s="1"/>
      <c r="W529" s="1"/>
    </row>
    <row r="530" spans="1:23" ht="9.75" customHeight="1">
      <c r="A530" s="1"/>
      <c r="B530" s="1"/>
      <c r="C530" s="1"/>
      <c r="D530" s="1"/>
      <c r="E530" s="1"/>
      <c r="F530" s="1"/>
      <c r="G530" s="1"/>
      <c r="H530" s="1"/>
      <c r="I530" s="1"/>
      <c r="J530" s="1"/>
      <c r="K530" s="1"/>
      <c r="L530" s="1"/>
      <c r="M530" s="1"/>
      <c r="N530" s="1"/>
      <c r="O530" s="1"/>
      <c r="P530" s="1"/>
      <c r="Q530" s="1"/>
      <c r="R530" s="1"/>
      <c r="S530" s="1"/>
      <c r="T530" s="1"/>
      <c r="U530" s="1"/>
      <c r="V530" s="1"/>
      <c r="W530" s="1"/>
    </row>
    <row r="531" spans="1:23" ht="9.75" customHeight="1">
      <c r="A531" s="1"/>
      <c r="B531" s="1"/>
      <c r="C531" s="1"/>
      <c r="D531" s="1"/>
      <c r="E531" s="1"/>
      <c r="F531" s="1"/>
      <c r="G531" s="1"/>
      <c r="H531" s="1"/>
      <c r="I531" s="1"/>
      <c r="J531" s="1"/>
      <c r="K531" s="1"/>
      <c r="L531" s="1"/>
      <c r="M531" s="1"/>
      <c r="N531" s="1"/>
      <c r="O531" s="1"/>
      <c r="P531" s="1"/>
      <c r="Q531" s="1"/>
      <c r="R531" s="1"/>
      <c r="S531" s="1"/>
      <c r="T531" s="1"/>
      <c r="U531" s="1"/>
      <c r="V531" s="1"/>
      <c r="W531" s="1"/>
    </row>
    <row r="532" spans="1:23" ht="9.75" customHeight="1">
      <c r="A532" s="1"/>
      <c r="B532" s="1"/>
      <c r="C532" s="1"/>
      <c r="D532" s="1"/>
      <c r="E532" s="1"/>
      <c r="F532" s="1"/>
      <c r="G532" s="1"/>
      <c r="H532" s="1"/>
      <c r="I532" s="1"/>
      <c r="J532" s="1"/>
      <c r="K532" s="1"/>
      <c r="L532" s="1"/>
      <c r="M532" s="1"/>
      <c r="N532" s="1"/>
      <c r="O532" s="1"/>
      <c r="P532" s="1"/>
      <c r="Q532" s="1"/>
      <c r="R532" s="1"/>
      <c r="S532" s="1"/>
      <c r="T532" s="1"/>
      <c r="U532" s="1"/>
      <c r="V532" s="1"/>
      <c r="W532" s="1"/>
    </row>
    <row r="533" spans="1:23" ht="9.75" customHeight="1">
      <c r="A533" s="1"/>
      <c r="B533" s="1"/>
      <c r="C533" s="1"/>
      <c r="D533" s="1"/>
      <c r="E533" s="1"/>
      <c r="F533" s="1"/>
      <c r="G533" s="1"/>
      <c r="H533" s="1"/>
      <c r="I533" s="1"/>
      <c r="J533" s="1"/>
      <c r="K533" s="1"/>
      <c r="L533" s="1"/>
      <c r="M533" s="1"/>
      <c r="N533" s="1"/>
      <c r="O533" s="1"/>
      <c r="P533" s="1"/>
      <c r="Q533" s="1"/>
      <c r="R533" s="1"/>
      <c r="S533" s="1"/>
      <c r="T533" s="1"/>
      <c r="U533" s="1"/>
      <c r="V533" s="1"/>
      <c r="W533" s="1"/>
    </row>
    <row r="534" spans="1:23" ht="9.75" customHeight="1">
      <c r="A534" s="1"/>
      <c r="B534" s="1"/>
      <c r="C534" s="1"/>
      <c r="D534" s="1"/>
      <c r="E534" s="1"/>
      <c r="F534" s="1"/>
      <c r="G534" s="1"/>
      <c r="H534" s="1"/>
      <c r="I534" s="1"/>
      <c r="J534" s="1"/>
      <c r="K534" s="1"/>
      <c r="L534" s="1"/>
      <c r="M534" s="1"/>
      <c r="N534" s="1"/>
      <c r="O534" s="1"/>
      <c r="P534" s="1"/>
      <c r="Q534" s="1"/>
      <c r="R534" s="1"/>
      <c r="S534" s="1"/>
      <c r="T534" s="1"/>
      <c r="U534" s="1"/>
      <c r="V534" s="1"/>
      <c r="W534" s="1"/>
    </row>
    <row r="535" spans="1:23" ht="9.75" customHeight="1">
      <c r="A535" s="1"/>
      <c r="B535" s="1"/>
      <c r="C535" s="1"/>
      <c r="D535" s="1"/>
      <c r="E535" s="1"/>
      <c r="F535" s="1"/>
      <c r="G535" s="1"/>
      <c r="H535" s="1"/>
      <c r="I535" s="1"/>
      <c r="J535" s="1"/>
      <c r="K535" s="1"/>
      <c r="L535" s="1"/>
      <c r="M535" s="1"/>
      <c r="N535" s="1"/>
      <c r="O535" s="1"/>
      <c r="P535" s="1"/>
      <c r="Q535" s="1"/>
      <c r="R535" s="1"/>
      <c r="S535" s="1"/>
      <c r="T535" s="1"/>
      <c r="U535" s="1"/>
      <c r="V535" s="1"/>
      <c r="W535" s="1"/>
    </row>
    <row r="536" spans="1:23" ht="9.75" customHeight="1">
      <c r="A536" s="1"/>
      <c r="B536" s="1"/>
      <c r="C536" s="1"/>
      <c r="D536" s="1"/>
      <c r="E536" s="1"/>
      <c r="F536" s="1"/>
      <c r="G536" s="1"/>
      <c r="H536" s="1"/>
      <c r="I536" s="1"/>
      <c r="J536" s="1"/>
      <c r="K536" s="1"/>
      <c r="L536" s="1"/>
      <c r="M536" s="1"/>
      <c r="N536" s="1"/>
      <c r="O536" s="1"/>
      <c r="P536" s="1"/>
      <c r="Q536" s="1"/>
      <c r="R536" s="1"/>
      <c r="S536" s="1"/>
      <c r="T536" s="1"/>
      <c r="U536" s="1"/>
      <c r="V536" s="1"/>
      <c r="W536" s="1"/>
    </row>
    <row r="537" spans="1:23" ht="9.75" customHeight="1">
      <c r="A537" s="1"/>
      <c r="B537" s="1"/>
      <c r="C537" s="1"/>
      <c r="D537" s="1"/>
      <c r="E537" s="1"/>
      <c r="F537" s="1"/>
      <c r="G537" s="1"/>
      <c r="H537" s="1"/>
      <c r="I537" s="1"/>
      <c r="J537" s="1"/>
      <c r="K537" s="1"/>
      <c r="L537" s="1"/>
      <c r="M537" s="1"/>
      <c r="N537" s="1"/>
      <c r="O537" s="1"/>
      <c r="P537" s="1"/>
      <c r="Q537" s="1"/>
      <c r="R537" s="1"/>
      <c r="S537" s="1"/>
      <c r="T537" s="1"/>
      <c r="U537" s="1"/>
      <c r="V537" s="1"/>
      <c r="W537" s="1"/>
    </row>
    <row r="538" spans="1:23" ht="9.75" customHeight="1">
      <c r="A538" s="1"/>
      <c r="B538" s="1"/>
      <c r="C538" s="1"/>
      <c r="D538" s="1"/>
      <c r="E538" s="1"/>
      <c r="F538" s="1"/>
      <c r="G538" s="1"/>
      <c r="H538" s="1"/>
      <c r="I538" s="1"/>
      <c r="J538" s="1"/>
      <c r="K538" s="1"/>
      <c r="L538" s="1"/>
      <c r="M538" s="1"/>
      <c r="N538" s="1"/>
      <c r="O538" s="1"/>
      <c r="P538" s="1"/>
      <c r="Q538" s="1"/>
      <c r="R538" s="1"/>
      <c r="S538" s="1"/>
      <c r="T538" s="1"/>
      <c r="U538" s="1"/>
      <c r="V538" s="1"/>
      <c r="W538" s="1"/>
    </row>
    <row r="539" spans="1:23" ht="9.75" customHeight="1">
      <c r="A539" s="1"/>
      <c r="B539" s="1"/>
      <c r="C539" s="1"/>
      <c r="D539" s="1"/>
      <c r="E539" s="1"/>
      <c r="F539" s="1"/>
      <c r="G539" s="1"/>
      <c r="H539" s="1"/>
      <c r="I539" s="1"/>
      <c r="J539" s="1"/>
      <c r="K539" s="1"/>
      <c r="L539" s="1"/>
      <c r="M539" s="1"/>
      <c r="N539" s="1"/>
      <c r="O539" s="1"/>
      <c r="P539" s="1"/>
      <c r="Q539" s="1"/>
      <c r="R539" s="1"/>
      <c r="S539" s="1"/>
      <c r="T539" s="1"/>
      <c r="U539" s="1"/>
      <c r="V539" s="1"/>
      <c r="W539" s="1"/>
    </row>
    <row r="540" spans="1:23" ht="9.75" customHeight="1">
      <c r="A540" s="1"/>
      <c r="B540" s="1"/>
      <c r="C540" s="1"/>
      <c r="D540" s="1"/>
      <c r="E540" s="1"/>
      <c r="F540" s="1"/>
      <c r="G540" s="1"/>
      <c r="H540" s="1"/>
      <c r="I540" s="1"/>
      <c r="J540" s="1"/>
      <c r="K540" s="1"/>
      <c r="L540" s="1"/>
      <c r="M540" s="1"/>
      <c r="N540" s="1"/>
      <c r="O540" s="1"/>
      <c r="P540" s="1"/>
      <c r="Q540" s="1"/>
      <c r="R540" s="1"/>
      <c r="S540" s="1"/>
      <c r="T540" s="1"/>
      <c r="U540" s="1"/>
      <c r="V540" s="1"/>
      <c r="W540" s="1"/>
    </row>
    <row r="541" spans="1:23" ht="9.75" customHeight="1">
      <c r="A541" s="1"/>
      <c r="B541" s="1"/>
      <c r="C541" s="1"/>
      <c r="D541" s="1"/>
      <c r="E541" s="1"/>
      <c r="F541" s="1"/>
      <c r="G541" s="1"/>
      <c r="H541" s="1"/>
      <c r="I541" s="1"/>
      <c r="J541" s="1"/>
      <c r="K541" s="1"/>
      <c r="L541" s="1"/>
      <c r="M541" s="1"/>
      <c r="N541" s="1"/>
      <c r="O541" s="1"/>
      <c r="P541" s="1"/>
      <c r="Q541" s="1"/>
      <c r="R541" s="1"/>
      <c r="S541" s="1"/>
      <c r="T541" s="1"/>
      <c r="U541" s="1"/>
      <c r="V541" s="1"/>
      <c r="W541" s="1"/>
    </row>
    <row r="542" spans="1:23" ht="9.75" customHeight="1">
      <c r="A542" s="1"/>
      <c r="B542" s="1"/>
      <c r="C542" s="1"/>
      <c r="D542" s="1"/>
      <c r="E542" s="1"/>
      <c r="F542" s="1"/>
      <c r="G542" s="1"/>
      <c r="H542" s="1"/>
      <c r="I542" s="1"/>
      <c r="J542" s="1"/>
      <c r="K542" s="1"/>
      <c r="L542" s="1"/>
      <c r="M542" s="1"/>
      <c r="N542" s="1"/>
      <c r="O542" s="1"/>
      <c r="P542" s="1"/>
      <c r="Q542" s="1"/>
      <c r="R542" s="1"/>
      <c r="S542" s="1"/>
      <c r="T542" s="1"/>
      <c r="U542" s="1"/>
      <c r="V542" s="1"/>
      <c r="W542" s="1"/>
    </row>
    <row r="543" spans="1:23" ht="9.75" customHeight="1">
      <c r="A543" s="1"/>
      <c r="B543" s="1"/>
      <c r="C543" s="1"/>
      <c r="D543" s="1"/>
      <c r="E543" s="1"/>
      <c r="F543" s="1"/>
      <c r="G543" s="1"/>
      <c r="H543" s="1"/>
      <c r="I543" s="1"/>
      <c r="J543" s="1"/>
      <c r="K543" s="1"/>
      <c r="L543" s="1"/>
      <c r="M543" s="1"/>
      <c r="N543" s="1"/>
      <c r="O543" s="1"/>
      <c r="P543" s="1"/>
      <c r="Q543" s="1"/>
      <c r="R543" s="1"/>
      <c r="S543" s="1"/>
      <c r="T543" s="1"/>
      <c r="U543" s="1"/>
      <c r="V543" s="1"/>
      <c r="W543" s="1"/>
    </row>
    <row r="544" spans="1:23" ht="9.75" customHeight="1">
      <c r="A544" s="1"/>
      <c r="B544" s="1"/>
      <c r="C544" s="1"/>
      <c r="D544" s="1"/>
      <c r="E544" s="1"/>
      <c r="F544" s="1"/>
      <c r="G544" s="1"/>
      <c r="H544" s="1"/>
      <c r="I544" s="1"/>
      <c r="J544" s="1"/>
      <c r="K544" s="1"/>
      <c r="L544" s="1"/>
      <c r="M544" s="1"/>
      <c r="N544" s="1"/>
      <c r="O544" s="1"/>
      <c r="P544" s="1"/>
      <c r="Q544" s="1"/>
      <c r="R544" s="1"/>
      <c r="S544" s="1"/>
      <c r="T544" s="1"/>
      <c r="U544" s="1"/>
      <c r="V544" s="1"/>
      <c r="W544" s="1"/>
    </row>
    <row r="545" spans="1:23" ht="9.75" customHeight="1">
      <c r="A545" s="1"/>
      <c r="B545" s="1"/>
      <c r="C545" s="1"/>
      <c r="D545" s="1"/>
      <c r="E545" s="1"/>
      <c r="F545" s="1"/>
      <c r="G545" s="1"/>
      <c r="H545" s="1"/>
      <c r="I545" s="1"/>
      <c r="J545" s="1"/>
      <c r="K545" s="1"/>
      <c r="L545" s="1"/>
      <c r="M545" s="1"/>
      <c r="N545" s="1"/>
      <c r="O545" s="1"/>
      <c r="P545" s="1"/>
      <c r="Q545" s="1"/>
      <c r="R545" s="1"/>
      <c r="S545" s="1"/>
      <c r="T545" s="1"/>
      <c r="U545" s="1"/>
      <c r="V545" s="1"/>
      <c r="W545" s="1"/>
    </row>
    <row r="546" spans="1:23" ht="9.75" customHeight="1">
      <c r="A546" s="1"/>
      <c r="B546" s="1"/>
      <c r="C546" s="1"/>
      <c r="D546" s="1"/>
      <c r="E546" s="1"/>
      <c r="F546" s="1"/>
      <c r="G546" s="1"/>
      <c r="H546" s="1"/>
      <c r="I546" s="1"/>
      <c r="J546" s="1"/>
      <c r="K546" s="1"/>
      <c r="L546" s="1"/>
      <c r="M546" s="1"/>
      <c r="N546" s="1"/>
      <c r="O546" s="1"/>
      <c r="P546" s="1"/>
      <c r="Q546" s="1"/>
      <c r="R546" s="1"/>
      <c r="S546" s="1"/>
      <c r="T546" s="1"/>
      <c r="U546" s="1"/>
      <c r="V546" s="1"/>
      <c r="W546" s="1"/>
    </row>
    <row r="547" spans="1:23" ht="9.75" customHeight="1">
      <c r="A547" s="1"/>
      <c r="B547" s="1"/>
      <c r="C547" s="1"/>
      <c r="D547" s="1"/>
      <c r="E547" s="1"/>
      <c r="F547" s="1"/>
      <c r="G547" s="1"/>
      <c r="H547" s="1"/>
      <c r="I547" s="1"/>
      <c r="J547" s="1"/>
      <c r="K547" s="1"/>
      <c r="L547" s="1"/>
      <c r="M547" s="1"/>
      <c r="N547" s="1"/>
      <c r="O547" s="1"/>
      <c r="P547" s="1"/>
      <c r="Q547" s="1"/>
      <c r="R547" s="1"/>
      <c r="S547" s="1"/>
      <c r="T547" s="1"/>
      <c r="U547" s="1"/>
      <c r="V547" s="1"/>
      <c r="W547" s="1"/>
    </row>
    <row r="548" spans="1:23" ht="9.75" customHeight="1">
      <c r="A548" s="1"/>
      <c r="B548" s="1"/>
      <c r="C548" s="1"/>
      <c r="D548" s="1"/>
      <c r="E548" s="1"/>
      <c r="F548" s="1"/>
      <c r="G548" s="1"/>
      <c r="H548" s="1"/>
      <c r="I548" s="1"/>
      <c r="J548" s="1"/>
      <c r="K548" s="1"/>
      <c r="L548" s="1"/>
      <c r="M548" s="1"/>
      <c r="N548" s="1"/>
      <c r="O548" s="1"/>
      <c r="P548" s="1"/>
      <c r="Q548" s="1"/>
      <c r="R548" s="1"/>
      <c r="S548" s="1"/>
      <c r="T548" s="1"/>
      <c r="U548" s="1"/>
      <c r="V548" s="1"/>
      <c r="W548" s="1"/>
    </row>
    <row r="549" spans="1:23" ht="9.75" customHeight="1">
      <c r="A549" s="1"/>
      <c r="B549" s="1"/>
      <c r="C549" s="1"/>
      <c r="D549" s="1"/>
      <c r="E549" s="1"/>
      <c r="F549" s="1"/>
      <c r="G549" s="1"/>
      <c r="H549" s="1"/>
      <c r="I549" s="1"/>
      <c r="J549" s="1"/>
      <c r="K549" s="1"/>
      <c r="L549" s="1"/>
      <c r="M549" s="1"/>
      <c r="N549" s="1"/>
      <c r="O549" s="1"/>
      <c r="P549" s="1"/>
      <c r="Q549" s="1"/>
      <c r="R549" s="1"/>
      <c r="S549" s="1"/>
      <c r="T549" s="1"/>
      <c r="U549" s="1"/>
      <c r="V549" s="1"/>
      <c r="W549" s="1"/>
    </row>
    <row r="550" spans="1:23" ht="9.75" customHeight="1">
      <c r="A550" s="1"/>
      <c r="B550" s="1"/>
      <c r="C550" s="1"/>
      <c r="D550" s="1"/>
      <c r="E550" s="1"/>
      <c r="F550" s="1"/>
      <c r="G550" s="1"/>
      <c r="H550" s="1"/>
      <c r="I550" s="1"/>
      <c r="J550" s="1"/>
      <c r="K550" s="1"/>
      <c r="L550" s="1"/>
      <c r="M550" s="1"/>
      <c r="N550" s="1"/>
      <c r="O550" s="1"/>
      <c r="P550" s="1"/>
      <c r="Q550" s="1"/>
      <c r="R550" s="1"/>
      <c r="S550" s="1"/>
      <c r="T550" s="1"/>
      <c r="U550" s="1"/>
      <c r="V550" s="1"/>
      <c r="W550" s="1"/>
    </row>
    <row r="551" spans="1:23" ht="9.75" customHeight="1">
      <c r="A551" s="1"/>
      <c r="B551" s="1"/>
      <c r="C551" s="1"/>
      <c r="D551" s="1"/>
      <c r="E551" s="1"/>
      <c r="F551" s="1"/>
      <c r="G551" s="1"/>
      <c r="H551" s="1"/>
      <c r="I551" s="1"/>
      <c r="J551" s="1"/>
      <c r="K551" s="1"/>
      <c r="L551" s="1"/>
      <c r="M551" s="1"/>
      <c r="N551" s="1"/>
      <c r="O551" s="1"/>
      <c r="P551" s="1"/>
      <c r="Q551" s="1"/>
      <c r="R551" s="1"/>
      <c r="S551" s="1"/>
      <c r="T551" s="1"/>
      <c r="U551" s="1"/>
      <c r="V551" s="1"/>
      <c r="W551" s="1"/>
    </row>
    <row r="552" spans="1:23" ht="9.75" customHeight="1">
      <c r="A552" s="1"/>
      <c r="B552" s="1"/>
      <c r="C552" s="1"/>
      <c r="D552" s="1"/>
      <c r="E552" s="1"/>
      <c r="F552" s="1"/>
      <c r="G552" s="1"/>
      <c r="H552" s="1"/>
      <c r="I552" s="1"/>
      <c r="J552" s="1"/>
      <c r="K552" s="1"/>
      <c r="L552" s="1"/>
      <c r="M552" s="1"/>
      <c r="N552" s="1"/>
      <c r="O552" s="1"/>
      <c r="P552" s="1"/>
      <c r="Q552" s="1"/>
      <c r="R552" s="1"/>
      <c r="S552" s="1"/>
      <c r="T552" s="1"/>
      <c r="U552" s="1"/>
      <c r="V552" s="1"/>
      <c r="W552" s="1"/>
    </row>
    <row r="553" spans="1:23" ht="9.75" customHeight="1">
      <c r="A553" s="1"/>
      <c r="B553" s="1"/>
      <c r="C553" s="1"/>
      <c r="D553" s="1"/>
      <c r="E553" s="1"/>
      <c r="F553" s="1"/>
      <c r="G553" s="1"/>
      <c r="H553" s="1"/>
      <c r="I553" s="1"/>
      <c r="J553" s="1"/>
      <c r="K553" s="1"/>
      <c r="L553" s="1"/>
      <c r="M553" s="1"/>
      <c r="N553" s="1"/>
      <c r="O553" s="1"/>
      <c r="P553" s="1"/>
      <c r="Q553" s="1"/>
      <c r="R553" s="1"/>
      <c r="S553" s="1"/>
      <c r="T553" s="1"/>
      <c r="U553" s="1"/>
      <c r="V553" s="1"/>
      <c r="W553" s="1"/>
    </row>
    <row r="554" spans="1:23" ht="9.75" customHeight="1">
      <c r="A554" s="1"/>
      <c r="B554" s="1"/>
      <c r="C554" s="1"/>
      <c r="D554" s="1"/>
      <c r="E554" s="1"/>
      <c r="F554" s="1"/>
      <c r="G554" s="1"/>
      <c r="H554" s="1"/>
      <c r="I554" s="1"/>
      <c r="J554" s="1"/>
      <c r="K554" s="1"/>
      <c r="L554" s="1"/>
      <c r="M554" s="1"/>
      <c r="N554" s="1"/>
      <c r="O554" s="1"/>
      <c r="P554" s="1"/>
      <c r="Q554" s="1"/>
      <c r="R554" s="1"/>
      <c r="S554" s="1"/>
      <c r="T554" s="1"/>
      <c r="U554" s="1"/>
      <c r="V554" s="1"/>
      <c r="W554" s="1"/>
    </row>
    <row r="555" spans="1:23" ht="9.75" customHeight="1">
      <c r="A555" s="1"/>
      <c r="B555" s="1"/>
      <c r="C555" s="1"/>
      <c r="D555" s="1"/>
      <c r="E555" s="1"/>
      <c r="F555" s="1"/>
      <c r="G555" s="1"/>
      <c r="H555" s="1"/>
      <c r="I555" s="1"/>
      <c r="J555" s="1"/>
      <c r="K555" s="1"/>
      <c r="L555" s="1"/>
      <c r="M555" s="1"/>
      <c r="N555" s="1"/>
      <c r="O555" s="1"/>
      <c r="P555" s="1"/>
      <c r="Q555" s="1"/>
      <c r="R555" s="1"/>
      <c r="S555" s="1"/>
      <c r="T555" s="1"/>
      <c r="U555" s="1"/>
      <c r="V555" s="1"/>
      <c r="W555" s="1"/>
    </row>
    <row r="556" spans="1:23" ht="9.75" customHeight="1">
      <c r="A556" s="1"/>
      <c r="B556" s="1"/>
      <c r="C556" s="1"/>
      <c r="D556" s="1"/>
      <c r="E556" s="1"/>
      <c r="F556" s="1"/>
      <c r="G556" s="1"/>
      <c r="H556" s="1"/>
      <c r="I556" s="1"/>
      <c r="J556" s="1"/>
      <c r="K556" s="1"/>
      <c r="L556" s="1"/>
      <c r="M556" s="1"/>
      <c r="N556" s="1"/>
      <c r="O556" s="1"/>
      <c r="P556" s="1"/>
      <c r="Q556" s="1"/>
      <c r="R556" s="1"/>
      <c r="S556" s="1"/>
      <c r="T556" s="1"/>
      <c r="U556" s="1"/>
      <c r="V556" s="1"/>
      <c r="W556" s="1"/>
    </row>
    <row r="557" spans="1:23" ht="9.75" customHeight="1">
      <c r="A557" s="1"/>
      <c r="B557" s="1"/>
      <c r="C557" s="1"/>
      <c r="D557" s="1"/>
      <c r="E557" s="1"/>
      <c r="F557" s="1"/>
      <c r="G557" s="1"/>
      <c r="H557" s="1"/>
      <c r="I557" s="1"/>
      <c r="J557" s="1"/>
      <c r="K557" s="1"/>
      <c r="L557" s="1"/>
      <c r="M557" s="1"/>
      <c r="N557" s="1"/>
      <c r="O557" s="1"/>
      <c r="P557" s="1"/>
      <c r="Q557" s="1"/>
      <c r="R557" s="1"/>
      <c r="S557" s="1"/>
      <c r="T557" s="1"/>
      <c r="U557" s="1"/>
      <c r="V557" s="1"/>
      <c r="W557" s="1"/>
    </row>
    <row r="558" spans="1:23" ht="9.75" customHeight="1">
      <c r="A558" s="1"/>
      <c r="B558" s="1"/>
      <c r="C558" s="1"/>
      <c r="D558" s="1"/>
      <c r="E558" s="1"/>
      <c r="F558" s="1"/>
      <c r="G558" s="1"/>
      <c r="H558" s="1"/>
      <c r="I558" s="1"/>
      <c r="J558" s="1"/>
      <c r="K558" s="1"/>
      <c r="L558" s="1"/>
      <c r="M558" s="1"/>
      <c r="N558" s="1"/>
      <c r="O558" s="1"/>
      <c r="P558" s="1"/>
      <c r="Q558" s="1"/>
      <c r="R558" s="1"/>
      <c r="S558" s="1"/>
      <c r="T558" s="1"/>
      <c r="U558" s="1"/>
      <c r="V558" s="1"/>
      <c r="W558" s="1"/>
    </row>
    <row r="559" spans="1:23" ht="9.75" customHeight="1">
      <c r="A559" s="1"/>
      <c r="B559" s="1"/>
      <c r="C559" s="1"/>
      <c r="D559" s="1"/>
      <c r="E559" s="1"/>
      <c r="F559" s="1"/>
      <c r="G559" s="1"/>
      <c r="H559" s="1"/>
      <c r="I559" s="1"/>
      <c r="J559" s="1"/>
      <c r="K559" s="1"/>
      <c r="L559" s="1"/>
      <c r="M559" s="1"/>
      <c r="N559" s="1"/>
      <c r="O559" s="1"/>
      <c r="P559" s="1"/>
      <c r="Q559" s="1"/>
      <c r="R559" s="1"/>
      <c r="S559" s="1"/>
      <c r="T559" s="1"/>
      <c r="U559" s="1"/>
      <c r="V559" s="1"/>
      <c r="W559" s="1"/>
    </row>
    <row r="560" spans="1:23" ht="9.75" customHeight="1">
      <c r="A560" s="1"/>
      <c r="B560" s="1"/>
      <c r="C560" s="1"/>
      <c r="D560" s="1"/>
      <c r="E560" s="1"/>
      <c r="F560" s="1"/>
      <c r="G560" s="1"/>
      <c r="H560" s="1"/>
      <c r="I560" s="1"/>
      <c r="J560" s="1"/>
      <c r="K560" s="1"/>
      <c r="L560" s="1"/>
      <c r="M560" s="1"/>
      <c r="N560" s="1"/>
      <c r="O560" s="1"/>
      <c r="P560" s="1"/>
      <c r="Q560" s="1"/>
      <c r="R560" s="1"/>
      <c r="S560" s="1"/>
      <c r="T560" s="1"/>
      <c r="U560" s="1"/>
      <c r="V560" s="1"/>
      <c r="W560" s="1"/>
    </row>
    <row r="561" spans="1:23" ht="9.75" customHeight="1">
      <c r="A561" s="1"/>
      <c r="B561" s="1"/>
      <c r="C561" s="1"/>
      <c r="D561" s="1"/>
      <c r="E561" s="1"/>
      <c r="F561" s="1"/>
      <c r="G561" s="1"/>
      <c r="H561" s="1"/>
      <c r="I561" s="1"/>
      <c r="J561" s="1"/>
      <c r="K561" s="1"/>
      <c r="L561" s="1"/>
      <c r="M561" s="1"/>
      <c r="N561" s="1"/>
      <c r="O561" s="1"/>
      <c r="P561" s="1"/>
      <c r="Q561" s="1"/>
      <c r="R561" s="1"/>
      <c r="S561" s="1"/>
      <c r="T561" s="1"/>
      <c r="U561" s="1"/>
      <c r="V561" s="1"/>
      <c r="W561" s="1"/>
    </row>
    <row r="562" spans="1:23" ht="9.75" customHeight="1">
      <c r="A562" s="1"/>
      <c r="B562" s="1"/>
      <c r="C562" s="1"/>
      <c r="D562" s="1"/>
      <c r="E562" s="1"/>
      <c r="F562" s="1"/>
      <c r="G562" s="1"/>
      <c r="H562" s="1"/>
      <c r="I562" s="1"/>
      <c r="J562" s="1"/>
      <c r="K562" s="1"/>
      <c r="L562" s="1"/>
      <c r="M562" s="1"/>
      <c r="N562" s="1"/>
      <c r="O562" s="1"/>
      <c r="P562" s="1"/>
      <c r="Q562" s="1"/>
      <c r="R562" s="1"/>
      <c r="S562" s="1"/>
      <c r="T562" s="1"/>
      <c r="U562" s="1"/>
      <c r="V562" s="1"/>
      <c r="W562" s="1"/>
    </row>
    <row r="563" spans="1:23" ht="9.75" customHeight="1">
      <c r="A563" s="1"/>
      <c r="B563" s="1"/>
      <c r="C563" s="1"/>
      <c r="D563" s="1"/>
      <c r="E563" s="1"/>
      <c r="F563" s="1"/>
      <c r="G563" s="1"/>
      <c r="H563" s="1"/>
      <c r="I563" s="1"/>
      <c r="J563" s="1"/>
      <c r="K563" s="1"/>
      <c r="L563" s="1"/>
      <c r="M563" s="1"/>
      <c r="N563" s="1"/>
      <c r="O563" s="1"/>
      <c r="P563" s="1"/>
      <c r="Q563" s="1"/>
      <c r="R563" s="1"/>
      <c r="S563" s="1"/>
      <c r="T563" s="1"/>
      <c r="U563" s="1"/>
      <c r="V563" s="1"/>
      <c r="W563" s="1"/>
    </row>
    <row r="564" spans="1:23" ht="9.75" customHeight="1">
      <c r="A564" s="1"/>
      <c r="B564" s="1"/>
      <c r="C564" s="1"/>
      <c r="D564" s="1"/>
      <c r="E564" s="1"/>
      <c r="F564" s="1"/>
      <c r="G564" s="1"/>
      <c r="H564" s="1"/>
      <c r="I564" s="1"/>
      <c r="J564" s="1"/>
      <c r="K564" s="1"/>
      <c r="L564" s="1"/>
      <c r="M564" s="1"/>
      <c r="N564" s="1"/>
      <c r="O564" s="1"/>
      <c r="P564" s="1"/>
      <c r="Q564" s="1"/>
      <c r="R564" s="1"/>
      <c r="S564" s="1"/>
      <c r="T564" s="1"/>
      <c r="U564" s="1"/>
      <c r="V564" s="1"/>
      <c r="W564" s="1"/>
    </row>
    <row r="565" spans="1:23" ht="9.75" customHeight="1">
      <c r="A565" s="1"/>
      <c r="B565" s="1"/>
      <c r="C565" s="1"/>
      <c r="D565" s="1"/>
      <c r="E565" s="1"/>
      <c r="F565" s="1"/>
      <c r="G565" s="1"/>
      <c r="H565" s="1"/>
      <c r="I565" s="1"/>
      <c r="J565" s="1"/>
      <c r="K565" s="1"/>
      <c r="L565" s="1"/>
      <c r="M565" s="1"/>
      <c r="N565" s="1"/>
      <c r="O565" s="1"/>
      <c r="P565" s="1"/>
      <c r="Q565" s="1"/>
      <c r="R565" s="1"/>
      <c r="S565" s="1"/>
      <c r="T565" s="1"/>
      <c r="U565" s="1"/>
      <c r="V565" s="1"/>
      <c r="W565" s="1"/>
    </row>
    <row r="566" spans="1:23" ht="9.75" customHeight="1">
      <c r="A566" s="1"/>
      <c r="B566" s="1"/>
      <c r="C566" s="1"/>
      <c r="D566" s="1"/>
      <c r="E566" s="1"/>
      <c r="F566" s="1"/>
      <c r="G566" s="1"/>
      <c r="H566" s="1"/>
      <c r="I566" s="1"/>
      <c r="J566" s="1"/>
      <c r="K566" s="1"/>
      <c r="L566" s="1"/>
      <c r="M566" s="1"/>
      <c r="N566" s="1"/>
      <c r="O566" s="1"/>
      <c r="P566" s="1"/>
      <c r="Q566" s="1"/>
      <c r="R566" s="1"/>
      <c r="S566" s="1"/>
      <c r="T566" s="1"/>
      <c r="U566" s="1"/>
      <c r="V566" s="1"/>
      <c r="W566" s="1"/>
    </row>
    <row r="567" spans="1:23" ht="9.75" customHeight="1">
      <c r="A567" s="1"/>
      <c r="B567" s="1"/>
      <c r="C567" s="1"/>
      <c r="D567" s="1"/>
      <c r="E567" s="1"/>
      <c r="F567" s="1"/>
      <c r="G567" s="1"/>
      <c r="H567" s="1"/>
      <c r="I567" s="1"/>
      <c r="J567" s="1"/>
      <c r="K567" s="1"/>
      <c r="L567" s="1"/>
      <c r="M567" s="1"/>
      <c r="N567" s="1"/>
      <c r="O567" s="1"/>
      <c r="P567" s="1"/>
      <c r="Q567" s="1"/>
      <c r="R567" s="1"/>
      <c r="S567" s="1"/>
      <c r="T567" s="1"/>
      <c r="U567" s="1"/>
      <c r="V567" s="1"/>
      <c r="W567" s="1"/>
    </row>
    <row r="568" spans="1:23" ht="9.75" customHeight="1">
      <c r="A568" s="1"/>
      <c r="B568" s="1"/>
      <c r="C568" s="1"/>
      <c r="D568" s="1"/>
      <c r="E568" s="1"/>
      <c r="F568" s="1"/>
      <c r="G568" s="1"/>
      <c r="H568" s="1"/>
      <c r="I568" s="1"/>
      <c r="J568" s="1"/>
      <c r="K568" s="1"/>
      <c r="L568" s="1"/>
      <c r="M568" s="1"/>
      <c r="N568" s="1"/>
      <c r="O568" s="1"/>
      <c r="P568" s="1"/>
      <c r="Q568" s="1"/>
      <c r="R568" s="1"/>
      <c r="S568" s="1"/>
      <c r="T568" s="1"/>
      <c r="U568" s="1"/>
      <c r="V568" s="1"/>
      <c r="W568" s="1"/>
    </row>
    <row r="569" spans="1:23" ht="9.75" customHeight="1">
      <c r="A569" s="1"/>
      <c r="B569" s="1"/>
      <c r="C569" s="1"/>
      <c r="D569" s="1"/>
      <c r="E569" s="1"/>
      <c r="F569" s="1"/>
      <c r="G569" s="1"/>
      <c r="H569" s="1"/>
      <c r="I569" s="1"/>
      <c r="J569" s="1"/>
      <c r="K569" s="1"/>
      <c r="L569" s="1"/>
      <c r="M569" s="1"/>
      <c r="N569" s="1"/>
      <c r="O569" s="1"/>
      <c r="P569" s="1"/>
      <c r="Q569" s="1"/>
      <c r="R569" s="1"/>
      <c r="S569" s="1"/>
      <c r="T569" s="1"/>
      <c r="U569" s="1"/>
      <c r="V569" s="1"/>
      <c r="W569" s="1"/>
    </row>
    <row r="570" spans="1:23" ht="9.75" customHeight="1">
      <c r="A570" s="1"/>
      <c r="B570" s="1"/>
      <c r="C570" s="1"/>
      <c r="D570" s="1"/>
      <c r="E570" s="1"/>
      <c r="F570" s="1"/>
      <c r="G570" s="1"/>
      <c r="H570" s="1"/>
      <c r="I570" s="1"/>
      <c r="J570" s="1"/>
      <c r="K570" s="1"/>
      <c r="L570" s="1"/>
      <c r="M570" s="1"/>
      <c r="N570" s="1"/>
      <c r="O570" s="1"/>
      <c r="P570" s="1"/>
      <c r="Q570" s="1"/>
      <c r="R570" s="1"/>
      <c r="S570" s="1"/>
      <c r="T570" s="1"/>
      <c r="U570" s="1"/>
      <c r="V570" s="1"/>
      <c r="W570" s="1"/>
    </row>
    <row r="571" spans="1:23" ht="9.75" customHeight="1">
      <c r="A571" s="1"/>
      <c r="B571" s="1"/>
      <c r="C571" s="1"/>
      <c r="D571" s="1"/>
      <c r="E571" s="1"/>
      <c r="F571" s="1"/>
      <c r="G571" s="1"/>
      <c r="H571" s="1"/>
      <c r="I571" s="1"/>
      <c r="J571" s="1"/>
      <c r="K571" s="1"/>
      <c r="L571" s="1"/>
      <c r="M571" s="1"/>
      <c r="N571" s="1"/>
      <c r="O571" s="1"/>
      <c r="P571" s="1"/>
      <c r="Q571" s="1"/>
      <c r="R571" s="1"/>
      <c r="S571" s="1"/>
      <c r="T571" s="1"/>
      <c r="U571" s="1"/>
      <c r="V571" s="1"/>
      <c r="W571" s="1"/>
    </row>
    <row r="572" spans="1:23" ht="9.75" customHeight="1">
      <c r="A572" s="1"/>
      <c r="B572" s="1"/>
      <c r="C572" s="1"/>
      <c r="D572" s="1"/>
      <c r="E572" s="1"/>
      <c r="F572" s="1"/>
      <c r="G572" s="1"/>
      <c r="H572" s="1"/>
      <c r="I572" s="1"/>
      <c r="J572" s="1"/>
      <c r="K572" s="1"/>
      <c r="L572" s="1"/>
      <c r="M572" s="1"/>
      <c r="N572" s="1"/>
      <c r="O572" s="1"/>
      <c r="P572" s="1"/>
      <c r="Q572" s="1"/>
      <c r="R572" s="1"/>
      <c r="S572" s="1"/>
      <c r="T572" s="1"/>
      <c r="U572" s="1"/>
      <c r="V572" s="1"/>
      <c r="W572" s="1"/>
    </row>
    <row r="573" spans="1:23" ht="9.75" customHeight="1">
      <c r="A573" s="1"/>
      <c r="B573" s="1"/>
      <c r="C573" s="1"/>
      <c r="D573" s="1"/>
      <c r="E573" s="1"/>
      <c r="F573" s="1"/>
      <c r="G573" s="1"/>
      <c r="H573" s="1"/>
      <c r="I573" s="1"/>
      <c r="J573" s="1"/>
      <c r="K573" s="1"/>
      <c r="L573" s="1"/>
      <c r="M573" s="1"/>
      <c r="N573" s="1"/>
      <c r="O573" s="1"/>
      <c r="P573" s="1"/>
      <c r="Q573" s="1"/>
      <c r="R573" s="1"/>
      <c r="S573" s="1"/>
      <c r="T573" s="1"/>
      <c r="U573" s="1"/>
      <c r="V573" s="1"/>
      <c r="W573" s="1"/>
    </row>
    <row r="574" spans="1:23" ht="9.75" customHeight="1">
      <c r="A574" s="1"/>
      <c r="B574" s="1"/>
      <c r="C574" s="1"/>
      <c r="D574" s="1"/>
      <c r="E574" s="1"/>
      <c r="F574" s="1"/>
      <c r="G574" s="1"/>
      <c r="H574" s="1"/>
      <c r="I574" s="1"/>
      <c r="J574" s="1"/>
      <c r="K574" s="1"/>
      <c r="L574" s="1"/>
      <c r="M574" s="1"/>
      <c r="N574" s="1"/>
      <c r="O574" s="1"/>
      <c r="P574" s="1"/>
      <c r="Q574" s="1"/>
      <c r="R574" s="1"/>
      <c r="S574" s="1"/>
      <c r="T574" s="1"/>
      <c r="U574" s="1"/>
      <c r="V574" s="1"/>
      <c r="W574" s="1"/>
    </row>
    <row r="575" spans="1:23" ht="9.75" customHeight="1">
      <c r="A575" s="1"/>
      <c r="B575" s="1"/>
      <c r="C575" s="1"/>
      <c r="D575" s="1"/>
      <c r="E575" s="1"/>
      <c r="F575" s="1"/>
      <c r="G575" s="1"/>
      <c r="H575" s="1"/>
      <c r="I575" s="1"/>
      <c r="J575" s="1"/>
      <c r="K575" s="1"/>
      <c r="L575" s="1"/>
      <c r="M575" s="1"/>
      <c r="N575" s="1"/>
      <c r="O575" s="1"/>
      <c r="P575" s="1"/>
      <c r="Q575" s="1"/>
      <c r="R575" s="1"/>
      <c r="S575" s="1"/>
      <c r="T575" s="1"/>
      <c r="U575" s="1"/>
      <c r="V575" s="1"/>
      <c r="W575" s="1"/>
    </row>
    <row r="576" spans="1:23" ht="9.75" customHeight="1">
      <c r="A576" s="1"/>
      <c r="B576" s="1"/>
      <c r="C576" s="1"/>
      <c r="D576" s="1"/>
      <c r="E576" s="1"/>
      <c r="F576" s="1"/>
      <c r="G576" s="1"/>
      <c r="H576" s="1"/>
      <c r="I576" s="1"/>
      <c r="J576" s="1"/>
      <c r="K576" s="1"/>
      <c r="L576" s="1"/>
      <c r="M576" s="1"/>
      <c r="N576" s="1"/>
      <c r="O576" s="1"/>
      <c r="P576" s="1"/>
      <c r="Q576" s="1"/>
      <c r="R576" s="1"/>
      <c r="S576" s="1"/>
      <c r="T576" s="1"/>
      <c r="U576" s="1"/>
      <c r="V576" s="1"/>
      <c r="W576" s="1"/>
    </row>
    <row r="577" spans="1:23" ht="9.75" customHeight="1">
      <c r="A577" s="1"/>
      <c r="B577" s="1"/>
      <c r="C577" s="1"/>
      <c r="D577" s="1"/>
      <c r="E577" s="1"/>
      <c r="F577" s="1"/>
      <c r="G577" s="1"/>
      <c r="H577" s="1"/>
      <c r="I577" s="1"/>
      <c r="J577" s="1"/>
      <c r="K577" s="1"/>
      <c r="L577" s="1"/>
      <c r="M577" s="1"/>
      <c r="N577" s="1"/>
      <c r="O577" s="1"/>
      <c r="P577" s="1"/>
      <c r="Q577" s="1"/>
      <c r="R577" s="1"/>
      <c r="S577" s="1"/>
      <c r="T577" s="1"/>
      <c r="U577" s="1"/>
      <c r="V577" s="1"/>
      <c r="W577" s="1"/>
    </row>
    <row r="578" spans="1:23" ht="9.75" customHeight="1">
      <c r="A578" s="1"/>
      <c r="B578" s="1"/>
      <c r="C578" s="1"/>
      <c r="D578" s="1"/>
      <c r="E578" s="1"/>
      <c r="F578" s="1"/>
      <c r="G578" s="1"/>
      <c r="H578" s="1"/>
      <c r="I578" s="1"/>
      <c r="J578" s="1"/>
      <c r="K578" s="1"/>
      <c r="L578" s="1"/>
      <c r="M578" s="1"/>
      <c r="N578" s="1"/>
      <c r="O578" s="1"/>
      <c r="P578" s="1"/>
      <c r="Q578" s="1"/>
      <c r="R578" s="1"/>
      <c r="S578" s="1"/>
      <c r="T578" s="1"/>
      <c r="U578" s="1"/>
      <c r="V578" s="1"/>
      <c r="W578" s="1"/>
    </row>
    <row r="579" spans="1:23" ht="9.75" customHeight="1">
      <c r="A579" s="1"/>
      <c r="B579" s="1"/>
      <c r="C579" s="1"/>
      <c r="D579" s="1"/>
      <c r="E579" s="1"/>
      <c r="F579" s="1"/>
      <c r="G579" s="1"/>
      <c r="H579" s="1"/>
      <c r="I579" s="1"/>
      <c r="J579" s="1"/>
      <c r="K579" s="1"/>
      <c r="L579" s="1"/>
      <c r="M579" s="1"/>
      <c r="N579" s="1"/>
      <c r="O579" s="1"/>
      <c r="P579" s="1"/>
      <c r="Q579" s="1"/>
      <c r="R579" s="1"/>
      <c r="S579" s="1"/>
      <c r="T579" s="1"/>
      <c r="U579" s="1"/>
      <c r="V579" s="1"/>
      <c r="W579" s="1"/>
    </row>
    <row r="580" spans="1:23" ht="9.75" customHeight="1">
      <c r="A580" s="1"/>
      <c r="B580" s="1"/>
      <c r="C580" s="1"/>
      <c r="D580" s="1"/>
      <c r="E580" s="1"/>
      <c r="F580" s="1"/>
      <c r="G580" s="1"/>
      <c r="H580" s="1"/>
      <c r="I580" s="1"/>
      <c r="J580" s="1"/>
      <c r="K580" s="1"/>
      <c r="L580" s="1"/>
      <c r="M580" s="1"/>
      <c r="N580" s="1"/>
      <c r="O580" s="1"/>
      <c r="P580" s="1"/>
      <c r="Q580" s="1"/>
      <c r="R580" s="1"/>
      <c r="S580" s="1"/>
      <c r="T580" s="1"/>
      <c r="U580" s="1"/>
      <c r="V580" s="1"/>
      <c r="W580" s="1"/>
    </row>
    <row r="581" spans="1:23" ht="9.75" customHeight="1">
      <c r="A581" s="1"/>
      <c r="B581" s="1"/>
      <c r="C581" s="1"/>
      <c r="D581" s="1"/>
      <c r="E581" s="1"/>
      <c r="F581" s="1"/>
      <c r="G581" s="1"/>
      <c r="H581" s="1"/>
      <c r="I581" s="1"/>
      <c r="J581" s="1"/>
      <c r="K581" s="1"/>
      <c r="L581" s="1"/>
      <c r="M581" s="1"/>
      <c r="N581" s="1"/>
      <c r="O581" s="1"/>
      <c r="P581" s="1"/>
      <c r="Q581" s="1"/>
      <c r="R581" s="1"/>
      <c r="S581" s="1"/>
      <c r="T581" s="1"/>
      <c r="U581" s="1"/>
      <c r="V581" s="1"/>
      <c r="W581" s="1"/>
    </row>
    <row r="582" spans="1:23" ht="9.75" customHeight="1">
      <c r="A582" s="1"/>
      <c r="B582" s="1"/>
      <c r="C582" s="1"/>
      <c r="D582" s="1"/>
      <c r="E582" s="1"/>
      <c r="F582" s="1"/>
      <c r="G582" s="1"/>
      <c r="H582" s="1"/>
      <c r="I582" s="1"/>
      <c r="J582" s="1"/>
      <c r="K582" s="1"/>
      <c r="L582" s="1"/>
      <c r="M582" s="1"/>
      <c r="N582" s="1"/>
      <c r="O582" s="1"/>
      <c r="P582" s="1"/>
      <c r="Q582" s="1"/>
      <c r="R582" s="1"/>
      <c r="S582" s="1"/>
      <c r="T582" s="1"/>
      <c r="U582" s="1"/>
      <c r="V582" s="1"/>
      <c r="W582" s="1"/>
    </row>
    <row r="583" spans="1:23" ht="9.75" customHeight="1">
      <c r="A583" s="1"/>
      <c r="B583" s="1"/>
      <c r="C583" s="1"/>
      <c r="D583" s="1"/>
      <c r="E583" s="1"/>
      <c r="F583" s="1"/>
      <c r="G583" s="1"/>
      <c r="H583" s="1"/>
      <c r="I583" s="1"/>
      <c r="J583" s="1"/>
      <c r="K583" s="1"/>
      <c r="L583" s="1"/>
      <c r="M583" s="1"/>
      <c r="N583" s="1"/>
      <c r="O583" s="1"/>
      <c r="P583" s="1"/>
      <c r="Q583" s="1"/>
      <c r="R583" s="1"/>
      <c r="S583" s="1"/>
      <c r="T583" s="1"/>
      <c r="U583" s="1"/>
      <c r="V583" s="1"/>
      <c r="W583" s="1"/>
    </row>
    <row r="584" spans="1:23" ht="9.75" customHeight="1">
      <c r="A584" s="1"/>
      <c r="B584" s="1"/>
      <c r="C584" s="1"/>
      <c r="D584" s="1"/>
      <c r="E584" s="1"/>
      <c r="F584" s="1"/>
      <c r="G584" s="1"/>
      <c r="H584" s="1"/>
      <c r="I584" s="1"/>
      <c r="J584" s="1"/>
      <c r="K584" s="1"/>
      <c r="L584" s="1"/>
      <c r="M584" s="1"/>
      <c r="N584" s="1"/>
      <c r="O584" s="1"/>
      <c r="P584" s="1"/>
      <c r="Q584" s="1"/>
      <c r="R584" s="1"/>
      <c r="S584" s="1"/>
      <c r="T584" s="1"/>
      <c r="U584" s="1"/>
      <c r="V584" s="1"/>
      <c r="W584" s="1"/>
    </row>
    <row r="585" spans="1:23" ht="9.75" customHeight="1">
      <c r="A585" s="1"/>
      <c r="B585" s="1"/>
      <c r="C585" s="1"/>
      <c r="D585" s="1"/>
      <c r="E585" s="1"/>
      <c r="F585" s="1"/>
      <c r="G585" s="1"/>
      <c r="H585" s="1"/>
      <c r="I585" s="1"/>
      <c r="J585" s="1"/>
      <c r="K585" s="1"/>
      <c r="L585" s="1"/>
      <c r="M585" s="1"/>
      <c r="N585" s="1"/>
      <c r="O585" s="1"/>
      <c r="P585" s="1"/>
      <c r="Q585" s="1"/>
      <c r="R585" s="1"/>
      <c r="S585" s="1"/>
      <c r="T585" s="1"/>
      <c r="U585" s="1"/>
      <c r="V585" s="1"/>
      <c r="W585" s="1"/>
    </row>
    <row r="586" spans="1:23" ht="9.75" customHeight="1">
      <c r="A586" s="1"/>
      <c r="B586" s="1"/>
      <c r="C586" s="1"/>
      <c r="D586" s="1"/>
      <c r="E586" s="1"/>
      <c r="F586" s="1"/>
      <c r="G586" s="1"/>
      <c r="H586" s="1"/>
      <c r="I586" s="1"/>
      <c r="J586" s="1"/>
      <c r="K586" s="1"/>
      <c r="L586" s="1"/>
      <c r="M586" s="1"/>
      <c r="N586" s="1"/>
      <c r="O586" s="1"/>
      <c r="P586" s="1"/>
      <c r="Q586" s="1"/>
      <c r="R586" s="1"/>
      <c r="S586" s="1"/>
      <c r="T586" s="1"/>
      <c r="U586" s="1"/>
      <c r="V586" s="1"/>
      <c r="W586" s="1"/>
    </row>
    <row r="587" spans="1:23" ht="9.75" customHeight="1">
      <c r="A587" s="1"/>
      <c r="B587" s="1"/>
      <c r="C587" s="1"/>
      <c r="D587" s="1"/>
      <c r="E587" s="1"/>
      <c r="F587" s="1"/>
      <c r="G587" s="1"/>
      <c r="H587" s="1"/>
      <c r="I587" s="1"/>
      <c r="J587" s="1"/>
      <c r="K587" s="1"/>
      <c r="L587" s="1"/>
      <c r="M587" s="1"/>
      <c r="N587" s="1"/>
      <c r="O587" s="1"/>
      <c r="P587" s="1"/>
      <c r="Q587" s="1"/>
      <c r="R587" s="1"/>
      <c r="S587" s="1"/>
      <c r="T587" s="1"/>
      <c r="U587" s="1"/>
      <c r="V587" s="1"/>
      <c r="W587" s="1"/>
    </row>
    <row r="588" spans="1:23" ht="9.75" customHeight="1">
      <c r="A588" s="1"/>
      <c r="B588" s="1"/>
      <c r="C588" s="1"/>
      <c r="D588" s="1"/>
      <c r="E588" s="1"/>
      <c r="F588" s="1"/>
      <c r="G588" s="1"/>
      <c r="H588" s="1"/>
      <c r="I588" s="1"/>
      <c r="J588" s="1"/>
      <c r="K588" s="1"/>
      <c r="L588" s="1"/>
      <c r="M588" s="1"/>
      <c r="N588" s="1"/>
      <c r="O588" s="1"/>
      <c r="P588" s="1"/>
      <c r="Q588" s="1"/>
      <c r="R588" s="1"/>
      <c r="S588" s="1"/>
      <c r="T588" s="1"/>
      <c r="U588" s="1"/>
      <c r="V588" s="1"/>
      <c r="W588" s="1"/>
    </row>
    <row r="589" spans="1:23" ht="9.75" customHeight="1">
      <c r="A589" s="1"/>
      <c r="B589" s="1"/>
      <c r="C589" s="1"/>
      <c r="D589" s="1"/>
      <c r="E589" s="1"/>
      <c r="F589" s="1"/>
      <c r="G589" s="1"/>
      <c r="H589" s="1"/>
      <c r="I589" s="1"/>
      <c r="J589" s="1"/>
      <c r="K589" s="1"/>
      <c r="L589" s="1"/>
      <c r="M589" s="1"/>
      <c r="N589" s="1"/>
      <c r="O589" s="1"/>
      <c r="P589" s="1"/>
      <c r="Q589" s="1"/>
      <c r="R589" s="1"/>
      <c r="S589" s="1"/>
      <c r="T589" s="1"/>
      <c r="U589" s="1"/>
      <c r="V589" s="1"/>
      <c r="W589" s="1"/>
    </row>
    <row r="590" spans="1:23" ht="9.75" customHeight="1">
      <c r="A590" s="1"/>
      <c r="B590" s="1"/>
      <c r="C590" s="1"/>
      <c r="D590" s="1"/>
      <c r="E590" s="1"/>
      <c r="F590" s="1"/>
      <c r="G590" s="1"/>
      <c r="H590" s="1"/>
      <c r="I590" s="1"/>
      <c r="J590" s="1"/>
      <c r="K590" s="1"/>
      <c r="L590" s="1"/>
      <c r="M590" s="1"/>
      <c r="N590" s="1"/>
      <c r="O590" s="1"/>
      <c r="P590" s="1"/>
      <c r="Q590" s="1"/>
      <c r="R590" s="1"/>
      <c r="S590" s="1"/>
      <c r="T590" s="1"/>
      <c r="U590" s="1"/>
      <c r="V590" s="1"/>
      <c r="W590" s="1"/>
    </row>
    <row r="591" spans="1:23" ht="9.75" customHeight="1">
      <c r="A591" s="1"/>
      <c r="B591" s="1"/>
      <c r="C591" s="1"/>
      <c r="D591" s="1"/>
      <c r="E591" s="1"/>
      <c r="F591" s="1"/>
      <c r="G591" s="1"/>
      <c r="H591" s="1"/>
      <c r="I591" s="1"/>
      <c r="J591" s="1"/>
      <c r="K591" s="1"/>
      <c r="L591" s="1"/>
      <c r="M591" s="1"/>
      <c r="N591" s="1"/>
      <c r="O591" s="1"/>
      <c r="P591" s="1"/>
      <c r="Q591" s="1"/>
      <c r="R591" s="1"/>
      <c r="S591" s="1"/>
      <c r="T591" s="1"/>
      <c r="U591" s="1"/>
      <c r="V591" s="1"/>
      <c r="W591" s="1"/>
    </row>
    <row r="592" spans="1:23" ht="9.75" customHeight="1">
      <c r="A592" s="1"/>
      <c r="B592" s="1"/>
      <c r="C592" s="1"/>
      <c r="D592" s="1"/>
      <c r="E592" s="1"/>
      <c r="F592" s="1"/>
      <c r="G592" s="1"/>
      <c r="H592" s="1"/>
      <c r="I592" s="1"/>
      <c r="J592" s="1"/>
      <c r="K592" s="1"/>
      <c r="L592" s="1"/>
      <c r="M592" s="1"/>
      <c r="N592" s="1"/>
      <c r="O592" s="1"/>
      <c r="P592" s="1"/>
      <c r="Q592" s="1"/>
      <c r="R592" s="1"/>
      <c r="S592" s="1"/>
      <c r="T592" s="1"/>
      <c r="U592" s="1"/>
      <c r="V592" s="1"/>
      <c r="W592" s="1"/>
    </row>
    <row r="593" spans="1:23" ht="9.75" customHeight="1">
      <c r="A593" s="1"/>
      <c r="B593" s="1"/>
      <c r="C593" s="1"/>
      <c r="D593" s="1"/>
      <c r="E593" s="1"/>
      <c r="F593" s="1"/>
      <c r="G593" s="1"/>
      <c r="H593" s="1"/>
      <c r="I593" s="1"/>
      <c r="J593" s="1"/>
      <c r="K593" s="1"/>
      <c r="L593" s="1"/>
      <c r="M593" s="1"/>
      <c r="N593" s="1"/>
      <c r="O593" s="1"/>
      <c r="P593" s="1"/>
      <c r="Q593" s="1"/>
      <c r="R593" s="1"/>
      <c r="S593" s="1"/>
      <c r="T593" s="1"/>
      <c r="U593" s="1"/>
      <c r="V593" s="1"/>
      <c r="W593" s="1"/>
    </row>
    <row r="594" spans="1:23" ht="9.75" customHeight="1">
      <c r="A594" s="1"/>
      <c r="B594" s="1"/>
      <c r="C594" s="1"/>
      <c r="D594" s="1"/>
      <c r="E594" s="1"/>
      <c r="F594" s="1"/>
      <c r="G594" s="1"/>
      <c r="H594" s="1"/>
      <c r="I594" s="1"/>
      <c r="J594" s="1"/>
      <c r="K594" s="1"/>
      <c r="L594" s="1"/>
      <c r="M594" s="1"/>
      <c r="N594" s="1"/>
      <c r="O594" s="1"/>
      <c r="P594" s="1"/>
      <c r="Q594" s="1"/>
      <c r="R594" s="1"/>
      <c r="S594" s="1"/>
      <c r="T594" s="1"/>
      <c r="U594" s="1"/>
      <c r="V594" s="1"/>
      <c r="W594" s="1"/>
    </row>
    <row r="595" spans="1:23" ht="9.75" customHeight="1">
      <c r="A595" s="1"/>
      <c r="B595" s="1"/>
      <c r="C595" s="1"/>
      <c r="D595" s="1"/>
      <c r="E595" s="1"/>
      <c r="F595" s="1"/>
      <c r="G595" s="1"/>
      <c r="H595" s="1"/>
      <c r="I595" s="1"/>
      <c r="J595" s="1"/>
      <c r="K595" s="1"/>
      <c r="L595" s="1"/>
      <c r="M595" s="1"/>
      <c r="N595" s="1"/>
      <c r="O595" s="1"/>
      <c r="P595" s="1"/>
      <c r="Q595" s="1"/>
      <c r="R595" s="1"/>
      <c r="S595" s="1"/>
      <c r="T595" s="1"/>
      <c r="U595" s="1"/>
      <c r="V595" s="1"/>
      <c r="W595" s="1"/>
    </row>
    <row r="596" spans="1:23" ht="9.75" customHeight="1">
      <c r="A596" s="1"/>
      <c r="B596" s="1"/>
      <c r="C596" s="1"/>
      <c r="D596" s="1"/>
      <c r="E596" s="1"/>
      <c r="F596" s="1"/>
      <c r="G596" s="1"/>
      <c r="H596" s="1"/>
      <c r="I596" s="1"/>
      <c r="J596" s="1"/>
      <c r="K596" s="1"/>
      <c r="L596" s="1"/>
      <c r="M596" s="1"/>
      <c r="N596" s="1"/>
      <c r="O596" s="1"/>
      <c r="P596" s="1"/>
      <c r="Q596" s="1"/>
      <c r="R596" s="1"/>
      <c r="S596" s="1"/>
      <c r="T596" s="1"/>
      <c r="U596" s="1"/>
      <c r="V596" s="1"/>
      <c r="W596" s="1"/>
    </row>
    <row r="597" spans="1:23" ht="9.75" customHeight="1">
      <c r="A597" s="1"/>
      <c r="B597" s="1"/>
      <c r="C597" s="1"/>
      <c r="D597" s="1"/>
      <c r="E597" s="1"/>
      <c r="F597" s="1"/>
      <c r="G597" s="1"/>
      <c r="H597" s="1"/>
      <c r="I597" s="1"/>
      <c r="J597" s="1"/>
      <c r="K597" s="1"/>
      <c r="L597" s="1"/>
      <c r="M597" s="1"/>
      <c r="N597" s="1"/>
      <c r="O597" s="1"/>
      <c r="P597" s="1"/>
      <c r="Q597" s="1"/>
      <c r="R597" s="1"/>
      <c r="S597" s="1"/>
      <c r="T597" s="1"/>
      <c r="U597" s="1"/>
      <c r="V597" s="1"/>
      <c r="W597" s="1"/>
    </row>
    <row r="598" spans="1:23" ht="9.75" customHeight="1">
      <c r="A598" s="1"/>
      <c r="B598" s="1"/>
      <c r="C598" s="1"/>
      <c r="D598" s="1"/>
      <c r="E598" s="1"/>
      <c r="F598" s="1"/>
      <c r="G598" s="1"/>
      <c r="H598" s="1"/>
      <c r="I598" s="1"/>
      <c r="J598" s="1"/>
      <c r="K598" s="1"/>
      <c r="L598" s="1"/>
      <c r="M598" s="1"/>
      <c r="N598" s="1"/>
      <c r="O598" s="1"/>
      <c r="P598" s="1"/>
      <c r="Q598" s="1"/>
      <c r="R598" s="1"/>
      <c r="S598" s="1"/>
      <c r="T598" s="1"/>
      <c r="U598" s="1"/>
      <c r="V598" s="1"/>
      <c r="W598" s="1"/>
    </row>
    <row r="599" spans="1:23" ht="9.75" customHeight="1">
      <c r="A599" s="1"/>
      <c r="B599" s="1"/>
      <c r="C599" s="1"/>
      <c r="D599" s="1"/>
      <c r="E599" s="1"/>
      <c r="F599" s="1"/>
      <c r="G599" s="1"/>
      <c r="H599" s="1"/>
      <c r="I599" s="1"/>
      <c r="J599" s="1"/>
      <c r="K599" s="1"/>
      <c r="L599" s="1"/>
      <c r="M599" s="1"/>
      <c r="N599" s="1"/>
      <c r="O599" s="1"/>
      <c r="P599" s="1"/>
      <c r="Q599" s="1"/>
      <c r="R599" s="1"/>
      <c r="S599" s="1"/>
      <c r="T599" s="1"/>
      <c r="U599" s="1"/>
      <c r="V599" s="1"/>
      <c r="W599" s="1"/>
    </row>
    <row r="600" spans="1:23" ht="9.75" customHeight="1">
      <c r="A600" s="1"/>
      <c r="B600" s="1"/>
      <c r="C600" s="1"/>
      <c r="D600" s="1"/>
      <c r="E600" s="1"/>
      <c r="F600" s="1"/>
      <c r="G600" s="1"/>
      <c r="H600" s="1"/>
      <c r="I600" s="1"/>
      <c r="J600" s="1"/>
      <c r="K600" s="1"/>
      <c r="L600" s="1"/>
      <c r="M600" s="1"/>
      <c r="N600" s="1"/>
      <c r="O600" s="1"/>
      <c r="P600" s="1"/>
      <c r="Q600" s="1"/>
      <c r="R600" s="1"/>
      <c r="S600" s="1"/>
      <c r="T600" s="1"/>
      <c r="U600" s="1"/>
      <c r="V600" s="1"/>
      <c r="W600" s="1"/>
    </row>
    <row r="601" spans="1:23" ht="9.75" customHeight="1">
      <c r="A601" s="1"/>
      <c r="B601" s="1"/>
      <c r="C601" s="1"/>
      <c r="D601" s="1"/>
      <c r="E601" s="1"/>
      <c r="F601" s="1"/>
      <c r="G601" s="1"/>
      <c r="H601" s="1"/>
      <c r="I601" s="1"/>
      <c r="J601" s="1"/>
      <c r="K601" s="1"/>
      <c r="L601" s="1"/>
      <c r="M601" s="1"/>
      <c r="N601" s="1"/>
      <c r="O601" s="1"/>
      <c r="P601" s="1"/>
      <c r="Q601" s="1"/>
      <c r="R601" s="1"/>
      <c r="S601" s="1"/>
      <c r="T601" s="1"/>
      <c r="U601" s="1"/>
      <c r="V601" s="1"/>
      <c r="W601" s="1"/>
    </row>
    <row r="602" spans="1:23" ht="9.75" customHeight="1">
      <c r="A602" s="1"/>
      <c r="B602" s="1"/>
      <c r="C602" s="1"/>
      <c r="D602" s="1"/>
      <c r="E602" s="1"/>
      <c r="F602" s="1"/>
      <c r="G602" s="1"/>
      <c r="H602" s="1"/>
      <c r="I602" s="1"/>
      <c r="J602" s="1"/>
      <c r="K602" s="1"/>
      <c r="L602" s="1"/>
      <c r="M602" s="1"/>
      <c r="N602" s="1"/>
      <c r="O602" s="1"/>
      <c r="P602" s="1"/>
      <c r="Q602" s="1"/>
      <c r="R602" s="1"/>
      <c r="S602" s="1"/>
      <c r="T602" s="1"/>
      <c r="U602" s="1"/>
      <c r="V602" s="1"/>
      <c r="W602" s="1"/>
    </row>
    <row r="603" spans="1:23" ht="9.75" customHeight="1">
      <c r="A603" s="1"/>
      <c r="B603" s="1"/>
      <c r="C603" s="1"/>
      <c r="D603" s="1"/>
      <c r="E603" s="1"/>
      <c r="F603" s="1"/>
      <c r="G603" s="1"/>
      <c r="H603" s="1"/>
      <c r="I603" s="1"/>
      <c r="J603" s="1"/>
      <c r="K603" s="1"/>
      <c r="L603" s="1"/>
      <c r="M603" s="1"/>
      <c r="N603" s="1"/>
      <c r="O603" s="1"/>
      <c r="P603" s="1"/>
      <c r="Q603" s="1"/>
      <c r="R603" s="1"/>
      <c r="S603" s="1"/>
      <c r="T603" s="1"/>
      <c r="U603" s="1"/>
      <c r="V603" s="1"/>
      <c r="W603" s="1"/>
    </row>
    <row r="604" spans="1:23" ht="9.75" customHeight="1">
      <c r="A604" s="1"/>
      <c r="B604" s="1"/>
      <c r="C604" s="1"/>
      <c r="D604" s="1"/>
      <c r="E604" s="1"/>
      <c r="F604" s="1"/>
      <c r="G604" s="1"/>
      <c r="H604" s="1"/>
      <c r="I604" s="1"/>
      <c r="J604" s="1"/>
      <c r="K604" s="1"/>
      <c r="L604" s="1"/>
      <c r="M604" s="1"/>
      <c r="N604" s="1"/>
      <c r="O604" s="1"/>
      <c r="P604" s="1"/>
      <c r="Q604" s="1"/>
      <c r="R604" s="1"/>
      <c r="S604" s="1"/>
      <c r="T604" s="1"/>
      <c r="U604" s="1"/>
      <c r="V604" s="1"/>
      <c r="W604" s="1"/>
    </row>
    <row r="605" spans="1:23" ht="9.75" customHeight="1">
      <c r="A605" s="1"/>
      <c r="B605" s="1"/>
      <c r="C605" s="1"/>
      <c r="D605" s="1"/>
      <c r="E605" s="1"/>
      <c r="F605" s="1"/>
      <c r="G605" s="1"/>
      <c r="H605" s="1"/>
      <c r="I605" s="1"/>
      <c r="J605" s="1"/>
      <c r="K605" s="1"/>
      <c r="L605" s="1"/>
      <c r="M605" s="1"/>
      <c r="N605" s="1"/>
      <c r="O605" s="1"/>
      <c r="P605" s="1"/>
      <c r="Q605" s="1"/>
      <c r="R605" s="1"/>
      <c r="S605" s="1"/>
      <c r="T605" s="1"/>
      <c r="U605" s="1"/>
      <c r="V605" s="1"/>
      <c r="W605" s="1"/>
    </row>
    <row r="606" spans="1:23" ht="9.75" customHeight="1">
      <c r="A606" s="1"/>
      <c r="B606" s="1"/>
      <c r="C606" s="1"/>
      <c r="D606" s="1"/>
      <c r="E606" s="1"/>
      <c r="F606" s="1"/>
      <c r="G606" s="1"/>
      <c r="H606" s="1"/>
      <c r="I606" s="1"/>
      <c r="J606" s="1"/>
      <c r="K606" s="1"/>
      <c r="L606" s="1"/>
      <c r="M606" s="1"/>
      <c r="N606" s="1"/>
      <c r="O606" s="1"/>
      <c r="P606" s="1"/>
      <c r="Q606" s="1"/>
      <c r="R606" s="1"/>
      <c r="S606" s="1"/>
      <c r="T606" s="1"/>
      <c r="U606" s="1"/>
      <c r="V606" s="1"/>
      <c r="W606" s="1"/>
    </row>
    <row r="607" spans="1:23" ht="9.75" customHeight="1">
      <c r="A607" s="1"/>
      <c r="B607" s="1"/>
      <c r="C607" s="1"/>
      <c r="D607" s="1"/>
      <c r="E607" s="1"/>
      <c r="F607" s="1"/>
      <c r="G607" s="1"/>
      <c r="H607" s="1"/>
      <c r="I607" s="1"/>
      <c r="J607" s="1"/>
      <c r="K607" s="1"/>
      <c r="L607" s="1"/>
      <c r="M607" s="1"/>
      <c r="N607" s="1"/>
      <c r="O607" s="1"/>
      <c r="P607" s="1"/>
      <c r="Q607" s="1"/>
      <c r="R607" s="1"/>
      <c r="S607" s="1"/>
      <c r="T607" s="1"/>
      <c r="U607" s="1"/>
      <c r="V607" s="1"/>
      <c r="W607" s="1"/>
    </row>
    <row r="608" spans="1:23" ht="9.75" customHeight="1">
      <c r="A608" s="1"/>
      <c r="B608" s="1"/>
      <c r="C608" s="1"/>
      <c r="D608" s="1"/>
      <c r="E608" s="1"/>
      <c r="F608" s="1"/>
      <c r="G608" s="1"/>
      <c r="H608" s="1"/>
      <c r="I608" s="1"/>
      <c r="J608" s="1"/>
      <c r="K608" s="1"/>
      <c r="L608" s="1"/>
      <c r="M608" s="1"/>
      <c r="N608" s="1"/>
      <c r="O608" s="1"/>
      <c r="P608" s="1"/>
      <c r="Q608" s="1"/>
      <c r="R608" s="1"/>
      <c r="S608" s="1"/>
      <c r="T608" s="1"/>
      <c r="U608" s="1"/>
      <c r="V608" s="1"/>
      <c r="W608" s="1"/>
    </row>
    <row r="609" spans="1:23" ht="9.75" customHeight="1">
      <c r="A609" s="1"/>
      <c r="B609" s="1"/>
      <c r="C609" s="1"/>
      <c r="D609" s="1"/>
      <c r="E609" s="1"/>
      <c r="F609" s="1"/>
      <c r="G609" s="1"/>
      <c r="H609" s="1"/>
      <c r="I609" s="1"/>
      <c r="J609" s="1"/>
      <c r="K609" s="1"/>
      <c r="L609" s="1"/>
      <c r="M609" s="1"/>
      <c r="N609" s="1"/>
      <c r="O609" s="1"/>
      <c r="P609" s="1"/>
      <c r="Q609" s="1"/>
      <c r="R609" s="1"/>
      <c r="S609" s="1"/>
      <c r="T609" s="1"/>
      <c r="U609" s="1"/>
      <c r="V609" s="1"/>
      <c r="W609" s="1"/>
    </row>
    <row r="610" spans="1:23" ht="9.75" customHeight="1">
      <c r="A610" s="1"/>
      <c r="B610" s="1"/>
      <c r="C610" s="1"/>
      <c r="D610" s="1"/>
      <c r="E610" s="1"/>
      <c r="F610" s="1"/>
      <c r="G610" s="1"/>
      <c r="H610" s="1"/>
      <c r="I610" s="1"/>
      <c r="J610" s="1"/>
      <c r="K610" s="1"/>
      <c r="L610" s="1"/>
      <c r="M610" s="1"/>
      <c r="N610" s="1"/>
      <c r="O610" s="1"/>
      <c r="P610" s="1"/>
      <c r="Q610" s="1"/>
      <c r="R610" s="1"/>
      <c r="S610" s="1"/>
      <c r="T610" s="1"/>
      <c r="U610" s="1"/>
      <c r="V610" s="1"/>
      <c r="W610" s="1"/>
    </row>
    <row r="611" spans="1:23" ht="9.75" customHeight="1">
      <c r="A611" s="1"/>
      <c r="B611" s="1"/>
      <c r="C611" s="1"/>
      <c r="D611" s="1"/>
      <c r="E611" s="1"/>
      <c r="F611" s="1"/>
      <c r="G611" s="1"/>
      <c r="H611" s="1"/>
      <c r="I611" s="1"/>
      <c r="J611" s="1"/>
      <c r="K611" s="1"/>
      <c r="L611" s="1"/>
      <c r="M611" s="1"/>
      <c r="N611" s="1"/>
      <c r="O611" s="1"/>
      <c r="P611" s="1"/>
      <c r="Q611" s="1"/>
      <c r="R611" s="1"/>
      <c r="S611" s="1"/>
      <c r="T611" s="1"/>
      <c r="U611" s="1"/>
      <c r="V611" s="1"/>
      <c r="W611" s="1"/>
    </row>
    <row r="612" spans="1:23" ht="9.75" customHeight="1">
      <c r="A612" s="1"/>
      <c r="B612" s="1"/>
      <c r="C612" s="1"/>
      <c r="D612" s="1"/>
      <c r="E612" s="1"/>
      <c r="F612" s="1"/>
      <c r="G612" s="1"/>
      <c r="H612" s="1"/>
      <c r="I612" s="1"/>
      <c r="J612" s="1"/>
      <c r="K612" s="1"/>
      <c r="L612" s="1"/>
      <c r="M612" s="1"/>
      <c r="N612" s="1"/>
      <c r="O612" s="1"/>
      <c r="P612" s="1"/>
      <c r="Q612" s="1"/>
      <c r="R612" s="1"/>
      <c r="S612" s="1"/>
      <c r="T612" s="1"/>
      <c r="U612" s="1"/>
      <c r="V612" s="1"/>
      <c r="W612" s="1"/>
    </row>
    <row r="613" spans="1:23" ht="9.75" customHeight="1">
      <c r="A613" s="1"/>
      <c r="B613" s="1"/>
      <c r="C613" s="1"/>
      <c r="D613" s="1"/>
      <c r="E613" s="1"/>
      <c r="F613" s="1"/>
      <c r="G613" s="1"/>
      <c r="H613" s="1"/>
      <c r="I613" s="1"/>
      <c r="J613" s="1"/>
      <c r="K613" s="1"/>
      <c r="L613" s="1"/>
      <c r="M613" s="1"/>
      <c r="N613" s="1"/>
      <c r="O613" s="1"/>
      <c r="P613" s="1"/>
      <c r="Q613" s="1"/>
      <c r="R613" s="1"/>
      <c r="S613" s="1"/>
      <c r="T613" s="1"/>
      <c r="U613" s="1"/>
      <c r="V613" s="1"/>
      <c r="W613" s="1"/>
    </row>
    <row r="614" spans="1:23" ht="9.75" customHeight="1">
      <c r="A614" s="1"/>
      <c r="B614" s="1"/>
      <c r="C614" s="1"/>
      <c r="D614" s="1"/>
      <c r="E614" s="1"/>
      <c r="F614" s="1"/>
      <c r="G614" s="1"/>
      <c r="H614" s="1"/>
      <c r="I614" s="1"/>
      <c r="J614" s="1"/>
      <c r="K614" s="1"/>
      <c r="L614" s="1"/>
      <c r="M614" s="1"/>
      <c r="N614" s="1"/>
      <c r="O614" s="1"/>
      <c r="P614" s="1"/>
      <c r="Q614" s="1"/>
      <c r="R614" s="1"/>
      <c r="S614" s="1"/>
      <c r="T614" s="1"/>
      <c r="U614" s="1"/>
      <c r="V614" s="1"/>
      <c r="W614" s="1"/>
    </row>
    <row r="615" spans="1:23" ht="9.75" customHeight="1">
      <c r="A615" s="1"/>
      <c r="B615" s="1"/>
      <c r="C615" s="1"/>
      <c r="D615" s="1"/>
      <c r="E615" s="1"/>
      <c r="F615" s="1"/>
      <c r="G615" s="1"/>
      <c r="H615" s="1"/>
      <c r="I615" s="1"/>
      <c r="J615" s="1"/>
      <c r="K615" s="1"/>
      <c r="L615" s="1"/>
      <c r="M615" s="1"/>
      <c r="N615" s="1"/>
      <c r="O615" s="1"/>
      <c r="P615" s="1"/>
      <c r="Q615" s="1"/>
      <c r="R615" s="1"/>
      <c r="S615" s="1"/>
      <c r="T615" s="1"/>
      <c r="U615" s="1"/>
      <c r="V615" s="1"/>
      <c r="W615" s="1"/>
    </row>
    <row r="616" spans="1:23" ht="9.75" customHeight="1">
      <c r="A616" s="1"/>
      <c r="B616" s="1"/>
      <c r="C616" s="1"/>
      <c r="D616" s="1"/>
      <c r="E616" s="1"/>
      <c r="F616" s="1"/>
      <c r="G616" s="1"/>
      <c r="H616" s="1"/>
      <c r="I616" s="1"/>
      <c r="J616" s="1"/>
      <c r="K616" s="1"/>
      <c r="L616" s="1"/>
      <c r="M616" s="1"/>
      <c r="N616" s="1"/>
      <c r="O616" s="1"/>
      <c r="P616" s="1"/>
      <c r="Q616" s="1"/>
      <c r="R616" s="1"/>
      <c r="S616" s="1"/>
      <c r="T616" s="1"/>
      <c r="U616" s="1"/>
      <c r="V616" s="1"/>
      <c r="W616" s="1"/>
    </row>
    <row r="617" spans="1:23" ht="9.75" customHeight="1">
      <c r="A617" s="1"/>
      <c r="B617" s="1"/>
      <c r="C617" s="1"/>
      <c r="D617" s="1"/>
      <c r="E617" s="1"/>
      <c r="F617" s="1"/>
      <c r="G617" s="1"/>
      <c r="H617" s="1"/>
      <c r="I617" s="1"/>
      <c r="J617" s="1"/>
      <c r="K617" s="1"/>
      <c r="L617" s="1"/>
      <c r="M617" s="1"/>
      <c r="N617" s="1"/>
      <c r="O617" s="1"/>
      <c r="P617" s="1"/>
      <c r="Q617" s="1"/>
      <c r="R617" s="1"/>
      <c r="S617" s="1"/>
      <c r="T617" s="1"/>
      <c r="U617" s="1"/>
      <c r="V617" s="1"/>
      <c r="W617" s="1"/>
    </row>
    <row r="618" spans="1:23" ht="9.75" customHeight="1">
      <c r="A618" s="1"/>
      <c r="B618" s="1"/>
      <c r="C618" s="1"/>
      <c r="D618" s="1"/>
      <c r="E618" s="1"/>
      <c r="F618" s="1"/>
      <c r="G618" s="1"/>
      <c r="H618" s="1"/>
      <c r="I618" s="1"/>
      <c r="J618" s="1"/>
      <c r="K618" s="1"/>
      <c r="L618" s="1"/>
      <c r="M618" s="1"/>
      <c r="N618" s="1"/>
      <c r="O618" s="1"/>
      <c r="P618" s="1"/>
      <c r="Q618" s="1"/>
      <c r="R618" s="1"/>
      <c r="S618" s="1"/>
      <c r="T618" s="1"/>
      <c r="U618" s="1"/>
      <c r="V618" s="1"/>
      <c r="W618" s="1"/>
    </row>
    <row r="619" spans="1:23" ht="9.75" customHeight="1">
      <c r="A619" s="1"/>
      <c r="B619" s="1"/>
      <c r="C619" s="1"/>
      <c r="D619" s="1"/>
      <c r="E619" s="1"/>
      <c r="F619" s="1"/>
      <c r="G619" s="1"/>
      <c r="H619" s="1"/>
      <c r="I619" s="1"/>
      <c r="J619" s="1"/>
      <c r="K619" s="1"/>
      <c r="L619" s="1"/>
      <c r="M619" s="1"/>
      <c r="N619" s="1"/>
      <c r="O619" s="1"/>
      <c r="P619" s="1"/>
      <c r="Q619" s="1"/>
      <c r="R619" s="1"/>
      <c r="S619" s="1"/>
      <c r="T619" s="1"/>
      <c r="U619" s="1"/>
      <c r="V619" s="1"/>
      <c r="W619" s="1"/>
    </row>
    <row r="620" spans="1:23" ht="9.75" customHeight="1">
      <c r="A620" s="1"/>
      <c r="B620" s="1"/>
      <c r="C620" s="1"/>
      <c r="D620" s="1"/>
      <c r="E620" s="1"/>
      <c r="F620" s="1"/>
      <c r="G620" s="1"/>
      <c r="H620" s="1"/>
      <c r="I620" s="1"/>
      <c r="J620" s="1"/>
      <c r="K620" s="1"/>
      <c r="L620" s="1"/>
      <c r="M620" s="1"/>
      <c r="N620" s="1"/>
      <c r="O620" s="1"/>
      <c r="P620" s="1"/>
      <c r="Q620" s="1"/>
      <c r="R620" s="1"/>
      <c r="S620" s="1"/>
      <c r="T620" s="1"/>
      <c r="U620" s="1"/>
      <c r="V620" s="1"/>
      <c r="W620" s="1"/>
    </row>
    <row r="621" spans="1:23" ht="9.75" customHeight="1">
      <c r="A621" s="1"/>
      <c r="B621" s="1"/>
      <c r="C621" s="1"/>
      <c r="D621" s="1"/>
      <c r="E621" s="1"/>
      <c r="F621" s="1"/>
      <c r="G621" s="1"/>
      <c r="H621" s="1"/>
      <c r="I621" s="1"/>
      <c r="J621" s="1"/>
      <c r="K621" s="1"/>
      <c r="L621" s="1"/>
      <c r="M621" s="1"/>
      <c r="N621" s="1"/>
      <c r="O621" s="1"/>
      <c r="P621" s="1"/>
      <c r="Q621" s="1"/>
      <c r="R621" s="1"/>
      <c r="S621" s="1"/>
      <c r="T621" s="1"/>
      <c r="U621" s="1"/>
      <c r="V621" s="1"/>
      <c r="W621" s="1"/>
    </row>
    <row r="622" spans="1:23" ht="9.75" customHeight="1">
      <c r="A622" s="1"/>
      <c r="B622" s="1"/>
      <c r="C622" s="1"/>
      <c r="D622" s="1"/>
      <c r="E622" s="1"/>
      <c r="F622" s="1"/>
      <c r="G622" s="1"/>
      <c r="H622" s="1"/>
      <c r="I622" s="1"/>
      <c r="J622" s="1"/>
      <c r="K622" s="1"/>
      <c r="L622" s="1"/>
      <c r="M622" s="1"/>
      <c r="N622" s="1"/>
      <c r="O622" s="1"/>
      <c r="P622" s="1"/>
      <c r="Q622" s="1"/>
      <c r="R622" s="1"/>
      <c r="S622" s="1"/>
      <c r="T622" s="1"/>
      <c r="U622" s="1"/>
      <c r="V622" s="1"/>
      <c r="W622" s="1"/>
    </row>
    <row r="623" spans="1:23" ht="9.75" customHeight="1">
      <c r="A623" s="1"/>
      <c r="B623" s="1"/>
      <c r="C623" s="1"/>
      <c r="D623" s="1"/>
      <c r="E623" s="1"/>
      <c r="F623" s="1"/>
      <c r="G623" s="1"/>
      <c r="H623" s="1"/>
      <c r="I623" s="1"/>
      <c r="J623" s="1"/>
      <c r="K623" s="1"/>
      <c r="L623" s="1"/>
      <c r="M623" s="1"/>
      <c r="N623" s="1"/>
      <c r="O623" s="1"/>
      <c r="P623" s="1"/>
      <c r="Q623" s="1"/>
      <c r="R623" s="1"/>
      <c r="S623" s="1"/>
      <c r="T623" s="1"/>
      <c r="U623" s="1"/>
      <c r="V623" s="1"/>
      <c r="W623" s="1"/>
    </row>
    <row r="624" spans="1:23" ht="9.75" customHeight="1">
      <c r="A624" s="1"/>
      <c r="B624" s="1"/>
      <c r="C624" s="1"/>
      <c r="D624" s="1"/>
      <c r="E624" s="1"/>
      <c r="F624" s="1"/>
      <c r="G624" s="1"/>
      <c r="H624" s="1"/>
      <c r="I624" s="1"/>
      <c r="J624" s="1"/>
      <c r="K624" s="1"/>
      <c r="L624" s="1"/>
      <c r="M624" s="1"/>
      <c r="N624" s="1"/>
      <c r="O624" s="1"/>
      <c r="P624" s="1"/>
      <c r="Q624" s="1"/>
      <c r="R624" s="1"/>
      <c r="S624" s="1"/>
      <c r="T624" s="1"/>
      <c r="U624" s="1"/>
      <c r="V624" s="1"/>
      <c r="W624" s="1"/>
    </row>
    <row r="625" spans="1:23" ht="9.75" customHeight="1">
      <c r="A625" s="1"/>
      <c r="B625" s="1"/>
      <c r="C625" s="1"/>
      <c r="D625" s="1"/>
      <c r="E625" s="1"/>
      <c r="F625" s="1"/>
      <c r="G625" s="1"/>
      <c r="H625" s="1"/>
      <c r="I625" s="1"/>
      <c r="J625" s="1"/>
      <c r="K625" s="1"/>
      <c r="L625" s="1"/>
      <c r="M625" s="1"/>
      <c r="N625" s="1"/>
      <c r="O625" s="1"/>
      <c r="P625" s="1"/>
      <c r="Q625" s="1"/>
      <c r="R625" s="1"/>
      <c r="S625" s="1"/>
      <c r="T625" s="1"/>
      <c r="U625" s="1"/>
      <c r="V625" s="1"/>
      <c r="W625" s="1"/>
    </row>
    <row r="626" spans="1:23" ht="9.75" customHeight="1">
      <c r="A626" s="1"/>
      <c r="B626" s="1"/>
      <c r="C626" s="1"/>
      <c r="D626" s="1"/>
      <c r="E626" s="1"/>
      <c r="F626" s="1"/>
      <c r="G626" s="1"/>
      <c r="H626" s="1"/>
      <c r="I626" s="1"/>
      <c r="J626" s="1"/>
      <c r="K626" s="1"/>
      <c r="L626" s="1"/>
      <c r="M626" s="1"/>
      <c r="N626" s="1"/>
      <c r="O626" s="1"/>
      <c r="P626" s="1"/>
      <c r="Q626" s="1"/>
      <c r="R626" s="1"/>
      <c r="S626" s="1"/>
      <c r="T626" s="1"/>
      <c r="U626" s="1"/>
      <c r="V626" s="1"/>
      <c r="W626" s="1"/>
    </row>
    <row r="627" spans="1:23" ht="9.75" customHeight="1">
      <c r="A627" s="1"/>
      <c r="B627" s="1"/>
      <c r="C627" s="1"/>
      <c r="D627" s="1"/>
      <c r="E627" s="1"/>
      <c r="F627" s="1"/>
      <c r="G627" s="1"/>
      <c r="H627" s="1"/>
      <c r="I627" s="1"/>
      <c r="J627" s="1"/>
      <c r="K627" s="1"/>
      <c r="L627" s="1"/>
      <c r="M627" s="1"/>
      <c r="N627" s="1"/>
      <c r="O627" s="1"/>
      <c r="P627" s="1"/>
      <c r="Q627" s="1"/>
      <c r="R627" s="1"/>
      <c r="S627" s="1"/>
      <c r="T627" s="1"/>
      <c r="U627" s="1"/>
      <c r="V627" s="1"/>
      <c r="W627" s="1"/>
    </row>
    <row r="628" spans="1:23" ht="9.75" customHeight="1">
      <c r="A628" s="1"/>
      <c r="B628" s="1"/>
      <c r="C628" s="1"/>
      <c r="D628" s="1"/>
      <c r="E628" s="1"/>
      <c r="F628" s="1"/>
      <c r="G628" s="1"/>
      <c r="H628" s="1"/>
      <c r="I628" s="1"/>
      <c r="J628" s="1"/>
      <c r="K628" s="1"/>
      <c r="L628" s="1"/>
      <c r="M628" s="1"/>
      <c r="N628" s="1"/>
      <c r="O628" s="1"/>
      <c r="P628" s="1"/>
      <c r="Q628" s="1"/>
      <c r="R628" s="1"/>
      <c r="S628" s="1"/>
      <c r="T628" s="1"/>
      <c r="U628" s="1"/>
      <c r="V628" s="1"/>
      <c r="W628" s="1"/>
    </row>
    <row r="629" spans="1:23" ht="9.75" customHeight="1">
      <c r="A629" s="1"/>
      <c r="B629" s="1"/>
      <c r="C629" s="1"/>
      <c r="D629" s="1"/>
      <c r="E629" s="1"/>
      <c r="F629" s="1"/>
      <c r="G629" s="1"/>
      <c r="H629" s="1"/>
      <c r="I629" s="1"/>
      <c r="J629" s="1"/>
      <c r="K629" s="1"/>
      <c r="L629" s="1"/>
      <c r="M629" s="1"/>
      <c r="N629" s="1"/>
      <c r="O629" s="1"/>
      <c r="P629" s="1"/>
      <c r="Q629" s="1"/>
      <c r="R629" s="1"/>
      <c r="S629" s="1"/>
      <c r="T629" s="1"/>
      <c r="U629" s="1"/>
      <c r="V629" s="1"/>
      <c r="W629" s="1"/>
    </row>
    <row r="630" spans="1:23" ht="9.75" customHeight="1">
      <c r="A630" s="1"/>
      <c r="B630" s="1"/>
      <c r="C630" s="1"/>
      <c r="D630" s="1"/>
      <c r="E630" s="1"/>
      <c r="F630" s="1"/>
      <c r="G630" s="1"/>
      <c r="H630" s="1"/>
      <c r="I630" s="1"/>
      <c r="J630" s="1"/>
      <c r="K630" s="1"/>
      <c r="L630" s="1"/>
      <c r="M630" s="1"/>
      <c r="N630" s="1"/>
      <c r="O630" s="1"/>
      <c r="P630" s="1"/>
      <c r="Q630" s="1"/>
      <c r="R630" s="1"/>
      <c r="S630" s="1"/>
      <c r="T630" s="1"/>
      <c r="U630" s="1"/>
      <c r="V630" s="1"/>
      <c r="W630" s="1"/>
    </row>
    <row r="631" spans="1:23" ht="9.75" customHeight="1">
      <c r="A631" s="1"/>
      <c r="B631" s="1"/>
      <c r="C631" s="1"/>
      <c r="D631" s="1"/>
      <c r="E631" s="1"/>
      <c r="F631" s="1"/>
      <c r="G631" s="1"/>
      <c r="H631" s="1"/>
      <c r="I631" s="1"/>
      <c r="J631" s="1"/>
      <c r="K631" s="1"/>
      <c r="L631" s="1"/>
      <c r="M631" s="1"/>
      <c r="N631" s="1"/>
      <c r="O631" s="1"/>
      <c r="P631" s="1"/>
      <c r="Q631" s="1"/>
      <c r="R631" s="1"/>
      <c r="S631" s="1"/>
      <c r="T631" s="1"/>
      <c r="U631" s="1"/>
      <c r="V631" s="1"/>
      <c r="W631" s="1"/>
    </row>
    <row r="632" spans="1:23" ht="9.75" customHeight="1">
      <c r="A632" s="1"/>
      <c r="B632" s="1"/>
      <c r="C632" s="1"/>
      <c r="D632" s="1"/>
      <c r="E632" s="1"/>
      <c r="F632" s="1"/>
      <c r="G632" s="1"/>
      <c r="H632" s="1"/>
      <c r="I632" s="1"/>
      <c r="J632" s="1"/>
      <c r="K632" s="1"/>
      <c r="L632" s="1"/>
      <c r="M632" s="1"/>
      <c r="N632" s="1"/>
      <c r="O632" s="1"/>
      <c r="P632" s="1"/>
      <c r="Q632" s="1"/>
      <c r="R632" s="1"/>
      <c r="S632" s="1"/>
      <c r="T632" s="1"/>
      <c r="U632" s="1"/>
      <c r="V632" s="1"/>
      <c r="W632" s="1"/>
    </row>
    <row r="633" spans="1:23" ht="9.75" customHeight="1">
      <c r="A633" s="1"/>
      <c r="B633" s="1"/>
      <c r="C633" s="1"/>
      <c r="D633" s="1"/>
      <c r="E633" s="1"/>
      <c r="F633" s="1"/>
      <c r="G633" s="1"/>
      <c r="H633" s="1"/>
      <c r="I633" s="1"/>
      <c r="J633" s="1"/>
      <c r="K633" s="1"/>
      <c r="L633" s="1"/>
      <c r="M633" s="1"/>
      <c r="N633" s="1"/>
      <c r="O633" s="1"/>
      <c r="P633" s="1"/>
      <c r="Q633" s="1"/>
      <c r="R633" s="1"/>
      <c r="S633" s="1"/>
      <c r="T633" s="1"/>
      <c r="U633" s="1"/>
      <c r="V633" s="1"/>
      <c r="W633" s="1"/>
    </row>
    <row r="634" spans="1:23" ht="9.75" customHeight="1">
      <c r="A634" s="1"/>
      <c r="B634" s="1"/>
      <c r="C634" s="1"/>
      <c r="D634" s="1"/>
      <c r="E634" s="1"/>
      <c r="F634" s="1"/>
      <c r="G634" s="1"/>
      <c r="H634" s="1"/>
      <c r="I634" s="1"/>
      <c r="J634" s="1"/>
      <c r="K634" s="1"/>
      <c r="L634" s="1"/>
      <c r="M634" s="1"/>
      <c r="N634" s="1"/>
      <c r="O634" s="1"/>
      <c r="P634" s="1"/>
      <c r="Q634" s="1"/>
      <c r="R634" s="1"/>
      <c r="S634" s="1"/>
      <c r="T634" s="1"/>
      <c r="U634" s="1"/>
      <c r="V634" s="1"/>
      <c r="W634" s="1"/>
    </row>
    <row r="635" spans="1:23" ht="9.75" customHeight="1">
      <c r="A635" s="1"/>
      <c r="B635" s="1"/>
      <c r="C635" s="1"/>
      <c r="D635" s="1"/>
      <c r="E635" s="1"/>
      <c r="F635" s="1"/>
      <c r="G635" s="1"/>
      <c r="H635" s="1"/>
      <c r="I635" s="1"/>
      <c r="J635" s="1"/>
      <c r="K635" s="1"/>
      <c r="L635" s="1"/>
      <c r="M635" s="1"/>
      <c r="N635" s="1"/>
      <c r="O635" s="1"/>
      <c r="P635" s="1"/>
      <c r="Q635" s="1"/>
      <c r="R635" s="1"/>
      <c r="S635" s="1"/>
      <c r="T635" s="1"/>
      <c r="U635" s="1"/>
      <c r="V635" s="1"/>
      <c r="W635" s="1"/>
    </row>
    <row r="636" spans="1:23" ht="9.75" customHeight="1">
      <c r="A636" s="1"/>
      <c r="B636" s="1"/>
      <c r="C636" s="1"/>
      <c r="D636" s="1"/>
      <c r="E636" s="1"/>
      <c r="F636" s="1"/>
      <c r="G636" s="1"/>
      <c r="H636" s="1"/>
      <c r="I636" s="1"/>
      <c r="J636" s="1"/>
      <c r="K636" s="1"/>
      <c r="L636" s="1"/>
      <c r="M636" s="1"/>
      <c r="N636" s="1"/>
      <c r="O636" s="1"/>
      <c r="P636" s="1"/>
      <c r="Q636" s="1"/>
      <c r="R636" s="1"/>
      <c r="S636" s="1"/>
      <c r="T636" s="1"/>
      <c r="U636" s="1"/>
      <c r="V636" s="1"/>
      <c r="W636" s="1"/>
    </row>
    <row r="637" spans="1:23" ht="9.75" customHeight="1">
      <c r="A637" s="1"/>
      <c r="B637" s="1"/>
      <c r="C637" s="1"/>
      <c r="D637" s="1"/>
      <c r="E637" s="1"/>
      <c r="F637" s="1"/>
      <c r="G637" s="1"/>
      <c r="H637" s="1"/>
      <c r="I637" s="1"/>
      <c r="J637" s="1"/>
      <c r="K637" s="1"/>
      <c r="L637" s="1"/>
      <c r="M637" s="1"/>
      <c r="N637" s="1"/>
      <c r="O637" s="1"/>
      <c r="P637" s="1"/>
      <c r="Q637" s="1"/>
      <c r="R637" s="1"/>
      <c r="S637" s="1"/>
      <c r="T637" s="1"/>
      <c r="U637" s="1"/>
      <c r="V637" s="1"/>
      <c r="W637" s="1"/>
    </row>
    <row r="638" spans="1:23" ht="9.75" customHeight="1">
      <c r="A638" s="1"/>
      <c r="B638" s="1"/>
      <c r="C638" s="1"/>
      <c r="D638" s="1"/>
      <c r="E638" s="1"/>
      <c r="F638" s="1"/>
      <c r="G638" s="1"/>
      <c r="H638" s="1"/>
      <c r="I638" s="1"/>
      <c r="J638" s="1"/>
      <c r="K638" s="1"/>
      <c r="L638" s="1"/>
      <c r="M638" s="1"/>
      <c r="N638" s="1"/>
      <c r="O638" s="1"/>
      <c r="P638" s="1"/>
      <c r="Q638" s="1"/>
      <c r="R638" s="1"/>
      <c r="S638" s="1"/>
      <c r="T638" s="1"/>
      <c r="U638" s="1"/>
      <c r="V638" s="1"/>
      <c r="W638" s="1"/>
    </row>
    <row r="639" spans="1:23" ht="9.75" customHeight="1">
      <c r="A639" s="1"/>
      <c r="B639" s="1"/>
      <c r="C639" s="1"/>
      <c r="D639" s="1"/>
      <c r="E639" s="1"/>
      <c r="F639" s="1"/>
      <c r="G639" s="1"/>
      <c r="H639" s="1"/>
      <c r="I639" s="1"/>
      <c r="J639" s="1"/>
      <c r="K639" s="1"/>
      <c r="L639" s="1"/>
      <c r="M639" s="1"/>
      <c r="N639" s="1"/>
      <c r="O639" s="1"/>
      <c r="P639" s="1"/>
      <c r="Q639" s="1"/>
      <c r="R639" s="1"/>
      <c r="S639" s="1"/>
      <c r="T639" s="1"/>
      <c r="U639" s="1"/>
      <c r="V639" s="1"/>
      <c r="W639" s="1"/>
    </row>
    <row r="640" spans="1:23" ht="9.75" customHeight="1">
      <c r="A640" s="1"/>
      <c r="B640" s="1"/>
      <c r="C640" s="1"/>
      <c r="D640" s="1"/>
      <c r="E640" s="1"/>
      <c r="F640" s="1"/>
      <c r="G640" s="1"/>
      <c r="H640" s="1"/>
      <c r="I640" s="1"/>
      <c r="J640" s="1"/>
      <c r="K640" s="1"/>
      <c r="L640" s="1"/>
      <c r="M640" s="1"/>
      <c r="N640" s="1"/>
      <c r="O640" s="1"/>
      <c r="P640" s="1"/>
      <c r="Q640" s="1"/>
      <c r="R640" s="1"/>
      <c r="S640" s="1"/>
      <c r="T640" s="1"/>
      <c r="U640" s="1"/>
      <c r="V640" s="1"/>
      <c r="W640" s="1"/>
    </row>
    <row r="641" spans="1:23" ht="9.75" customHeight="1">
      <c r="A641" s="1"/>
      <c r="B641" s="1"/>
      <c r="C641" s="1"/>
      <c r="D641" s="1"/>
      <c r="E641" s="1"/>
      <c r="F641" s="1"/>
      <c r="G641" s="1"/>
      <c r="H641" s="1"/>
      <c r="I641" s="1"/>
      <c r="J641" s="1"/>
      <c r="K641" s="1"/>
      <c r="L641" s="1"/>
      <c r="M641" s="1"/>
      <c r="N641" s="1"/>
      <c r="O641" s="1"/>
      <c r="P641" s="1"/>
      <c r="Q641" s="1"/>
      <c r="R641" s="1"/>
      <c r="S641" s="1"/>
      <c r="T641" s="1"/>
      <c r="U641" s="1"/>
      <c r="V641" s="1"/>
      <c r="W641" s="1"/>
    </row>
    <row r="642" spans="1:23" ht="9.75" customHeight="1">
      <c r="A642" s="1"/>
      <c r="B642" s="1"/>
      <c r="C642" s="1"/>
      <c r="D642" s="1"/>
      <c r="E642" s="1"/>
      <c r="F642" s="1"/>
      <c r="G642" s="1"/>
      <c r="H642" s="1"/>
      <c r="I642" s="1"/>
      <c r="J642" s="1"/>
      <c r="K642" s="1"/>
      <c r="L642" s="1"/>
      <c r="M642" s="1"/>
      <c r="N642" s="1"/>
      <c r="O642" s="1"/>
      <c r="P642" s="1"/>
      <c r="Q642" s="1"/>
      <c r="R642" s="1"/>
      <c r="S642" s="1"/>
      <c r="T642" s="1"/>
      <c r="U642" s="1"/>
      <c r="V642" s="1"/>
      <c r="W642" s="1"/>
    </row>
    <row r="643" spans="1:23" ht="9.75" customHeight="1">
      <c r="A643" s="1"/>
      <c r="B643" s="1"/>
      <c r="C643" s="1"/>
      <c r="D643" s="1"/>
      <c r="E643" s="1"/>
      <c r="F643" s="1"/>
      <c r="G643" s="1"/>
      <c r="H643" s="1"/>
      <c r="I643" s="1"/>
      <c r="J643" s="1"/>
      <c r="K643" s="1"/>
      <c r="L643" s="1"/>
      <c r="M643" s="1"/>
      <c r="N643" s="1"/>
      <c r="O643" s="1"/>
      <c r="P643" s="1"/>
      <c r="Q643" s="1"/>
      <c r="R643" s="1"/>
      <c r="S643" s="1"/>
      <c r="T643" s="1"/>
      <c r="U643" s="1"/>
      <c r="V643" s="1"/>
      <c r="W643" s="1"/>
    </row>
    <row r="644" spans="1:23" ht="9.75" customHeight="1">
      <c r="A644" s="1"/>
      <c r="B644" s="1"/>
      <c r="C644" s="1"/>
      <c r="D644" s="1"/>
      <c r="E644" s="1"/>
      <c r="F644" s="1"/>
      <c r="G644" s="1"/>
      <c r="H644" s="1"/>
      <c r="I644" s="1"/>
      <c r="J644" s="1"/>
      <c r="K644" s="1"/>
      <c r="L644" s="1"/>
      <c r="M644" s="1"/>
      <c r="N644" s="1"/>
      <c r="O644" s="1"/>
      <c r="P644" s="1"/>
      <c r="Q644" s="1"/>
      <c r="R644" s="1"/>
      <c r="S644" s="1"/>
      <c r="T644" s="1"/>
      <c r="U644" s="1"/>
      <c r="V644" s="1"/>
      <c r="W644" s="1"/>
    </row>
    <row r="645" spans="1:23" ht="9.75" customHeight="1">
      <c r="A645" s="1"/>
      <c r="B645" s="1"/>
      <c r="C645" s="1"/>
      <c r="D645" s="1"/>
      <c r="E645" s="1"/>
      <c r="F645" s="1"/>
      <c r="G645" s="1"/>
      <c r="H645" s="1"/>
      <c r="I645" s="1"/>
      <c r="J645" s="1"/>
      <c r="K645" s="1"/>
      <c r="L645" s="1"/>
      <c r="M645" s="1"/>
      <c r="N645" s="1"/>
      <c r="O645" s="1"/>
      <c r="P645" s="1"/>
      <c r="Q645" s="1"/>
      <c r="R645" s="1"/>
      <c r="S645" s="1"/>
      <c r="T645" s="1"/>
      <c r="U645" s="1"/>
      <c r="V645" s="1"/>
      <c r="W645" s="1"/>
    </row>
    <row r="646" spans="1:23" ht="9.75" customHeight="1">
      <c r="A646" s="1"/>
      <c r="B646" s="1"/>
      <c r="C646" s="1"/>
      <c r="D646" s="1"/>
      <c r="E646" s="1"/>
      <c r="F646" s="1"/>
      <c r="G646" s="1"/>
      <c r="H646" s="1"/>
      <c r="I646" s="1"/>
      <c r="J646" s="1"/>
      <c r="K646" s="1"/>
      <c r="L646" s="1"/>
      <c r="M646" s="1"/>
      <c r="N646" s="1"/>
      <c r="O646" s="1"/>
      <c r="P646" s="1"/>
      <c r="Q646" s="1"/>
      <c r="R646" s="1"/>
      <c r="S646" s="1"/>
      <c r="T646" s="1"/>
      <c r="U646" s="1"/>
      <c r="V646" s="1"/>
      <c r="W646" s="1"/>
    </row>
    <row r="647" spans="1:23" ht="9.75" customHeight="1">
      <c r="A647" s="1"/>
      <c r="B647" s="1"/>
      <c r="C647" s="1"/>
      <c r="D647" s="1"/>
      <c r="E647" s="1"/>
      <c r="F647" s="1"/>
      <c r="G647" s="1"/>
      <c r="H647" s="1"/>
      <c r="I647" s="1"/>
      <c r="J647" s="1"/>
      <c r="K647" s="1"/>
      <c r="L647" s="1"/>
      <c r="M647" s="1"/>
      <c r="N647" s="1"/>
      <c r="O647" s="1"/>
      <c r="P647" s="1"/>
      <c r="Q647" s="1"/>
      <c r="R647" s="1"/>
      <c r="S647" s="1"/>
      <c r="T647" s="1"/>
      <c r="U647" s="1"/>
      <c r="V647" s="1"/>
      <c r="W647" s="1"/>
    </row>
    <row r="648" spans="1:23" ht="9.75" customHeight="1">
      <c r="A648" s="1"/>
      <c r="B648" s="1"/>
      <c r="C648" s="1"/>
      <c r="D648" s="1"/>
      <c r="E648" s="1"/>
      <c r="F648" s="1"/>
      <c r="G648" s="1"/>
      <c r="H648" s="1"/>
      <c r="I648" s="1"/>
      <c r="J648" s="1"/>
      <c r="K648" s="1"/>
      <c r="L648" s="1"/>
      <c r="M648" s="1"/>
      <c r="N648" s="1"/>
      <c r="O648" s="1"/>
      <c r="P648" s="1"/>
      <c r="Q648" s="1"/>
      <c r="R648" s="1"/>
      <c r="S648" s="1"/>
      <c r="T648" s="1"/>
      <c r="U648" s="1"/>
      <c r="V648" s="1"/>
      <c r="W648" s="1"/>
    </row>
    <row r="649" spans="1:23" ht="9.75" customHeight="1">
      <c r="A649" s="1"/>
      <c r="B649" s="1"/>
      <c r="C649" s="1"/>
      <c r="D649" s="1"/>
      <c r="E649" s="1"/>
      <c r="F649" s="1"/>
      <c r="G649" s="1"/>
      <c r="H649" s="1"/>
      <c r="I649" s="1"/>
      <c r="J649" s="1"/>
      <c r="K649" s="1"/>
      <c r="L649" s="1"/>
      <c r="M649" s="1"/>
      <c r="N649" s="1"/>
      <c r="O649" s="1"/>
      <c r="P649" s="1"/>
      <c r="Q649" s="1"/>
      <c r="R649" s="1"/>
      <c r="S649" s="1"/>
      <c r="T649" s="1"/>
      <c r="U649" s="1"/>
      <c r="V649" s="1"/>
      <c r="W649" s="1"/>
    </row>
    <row r="650" spans="1:23" ht="9.75" customHeight="1">
      <c r="A650" s="1"/>
      <c r="B650" s="1"/>
      <c r="C650" s="1"/>
      <c r="D650" s="1"/>
      <c r="E650" s="1"/>
      <c r="F650" s="1"/>
      <c r="G650" s="1"/>
      <c r="H650" s="1"/>
      <c r="I650" s="1"/>
      <c r="J650" s="1"/>
      <c r="K650" s="1"/>
      <c r="L650" s="1"/>
      <c r="M650" s="1"/>
      <c r="N650" s="1"/>
      <c r="O650" s="1"/>
      <c r="P650" s="1"/>
      <c r="Q650" s="1"/>
      <c r="R650" s="1"/>
      <c r="S650" s="1"/>
      <c r="T650" s="1"/>
      <c r="U650" s="1"/>
      <c r="V650" s="1"/>
      <c r="W650" s="1"/>
    </row>
    <row r="651" spans="1:23" ht="9.75" customHeight="1">
      <c r="A651" s="1"/>
      <c r="B651" s="1"/>
      <c r="C651" s="1"/>
      <c r="D651" s="1"/>
      <c r="E651" s="1"/>
      <c r="F651" s="1"/>
      <c r="G651" s="1"/>
      <c r="H651" s="1"/>
      <c r="I651" s="1"/>
      <c r="J651" s="1"/>
      <c r="K651" s="1"/>
      <c r="L651" s="1"/>
      <c r="M651" s="1"/>
      <c r="N651" s="1"/>
      <c r="O651" s="1"/>
      <c r="P651" s="1"/>
      <c r="Q651" s="1"/>
      <c r="R651" s="1"/>
      <c r="S651" s="1"/>
      <c r="T651" s="1"/>
      <c r="U651" s="1"/>
      <c r="V651" s="1"/>
      <c r="W651" s="1"/>
    </row>
    <row r="652" spans="1:23" ht="9.75" customHeight="1">
      <c r="A652" s="1"/>
      <c r="B652" s="1"/>
      <c r="C652" s="1"/>
      <c r="D652" s="1"/>
      <c r="E652" s="1"/>
      <c r="F652" s="1"/>
      <c r="G652" s="1"/>
      <c r="H652" s="1"/>
      <c r="I652" s="1"/>
      <c r="J652" s="1"/>
      <c r="K652" s="1"/>
      <c r="L652" s="1"/>
      <c r="M652" s="1"/>
      <c r="N652" s="1"/>
      <c r="O652" s="1"/>
      <c r="P652" s="1"/>
      <c r="Q652" s="1"/>
      <c r="R652" s="1"/>
      <c r="S652" s="1"/>
      <c r="T652" s="1"/>
      <c r="U652" s="1"/>
      <c r="V652" s="1"/>
      <c r="W652" s="1"/>
    </row>
    <row r="653" spans="1:23" ht="9.75" customHeight="1">
      <c r="A653" s="1"/>
      <c r="B653" s="1"/>
      <c r="C653" s="1"/>
      <c r="D653" s="1"/>
      <c r="E653" s="1"/>
      <c r="F653" s="1"/>
      <c r="G653" s="1"/>
      <c r="H653" s="1"/>
      <c r="I653" s="1"/>
      <c r="J653" s="1"/>
      <c r="K653" s="1"/>
      <c r="L653" s="1"/>
      <c r="M653" s="1"/>
      <c r="N653" s="1"/>
      <c r="O653" s="1"/>
      <c r="P653" s="1"/>
      <c r="Q653" s="1"/>
      <c r="R653" s="1"/>
      <c r="S653" s="1"/>
      <c r="T653" s="1"/>
      <c r="U653" s="1"/>
      <c r="V653" s="1"/>
      <c r="W653" s="1"/>
    </row>
    <row r="654" spans="1:23" ht="9.75" customHeight="1">
      <c r="A654" s="1"/>
      <c r="B654" s="1"/>
      <c r="C654" s="1"/>
      <c r="D654" s="1"/>
      <c r="E654" s="1"/>
      <c r="F654" s="1"/>
      <c r="G654" s="1"/>
      <c r="H654" s="1"/>
      <c r="I654" s="1"/>
      <c r="J654" s="1"/>
      <c r="K654" s="1"/>
      <c r="L654" s="1"/>
      <c r="M654" s="1"/>
      <c r="N654" s="1"/>
      <c r="O654" s="1"/>
      <c r="P654" s="1"/>
      <c r="Q654" s="1"/>
      <c r="R654" s="1"/>
      <c r="S654" s="1"/>
      <c r="T654" s="1"/>
      <c r="U654" s="1"/>
      <c r="V654" s="1"/>
      <c r="W654" s="1"/>
    </row>
    <row r="655" spans="1:23" ht="9.75" customHeight="1">
      <c r="A655" s="1"/>
      <c r="B655" s="1"/>
      <c r="C655" s="1"/>
      <c r="D655" s="1"/>
      <c r="E655" s="1"/>
      <c r="F655" s="1"/>
      <c r="G655" s="1"/>
      <c r="H655" s="1"/>
      <c r="I655" s="1"/>
      <c r="J655" s="1"/>
      <c r="K655" s="1"/>
      <c r="L655" s="1"/>
      <c r="M655" s="1"/>
      <c r="N655" s="1"/>
      <c r="O655" s="1"/>
      <c r="P655" s="1"/>
      <c r="Q655" s="1"/>
      <c r="R655" s="1"/>
      <c r="S655" s="1"/>
      <c r="T655" s="1"/>
      <c r="U655" s="1"/>
      <c r="V655" s="1"/>
      <c r="W655" s="1"/>
    </row>
    <row r="656" spans="1:23" ht="9.75" customHeight="1">
      <c r="A656" s="1"/>
      <c r="B656" s="1"/>
      <c r="C656" s="1"/>
      <c r="D656" s="1"/>
      <c r="E656" s="1"/>
      <c r="F656" s="1"/>
      <c r="G656" s="1"/>
      <c r="H656" s="1"/>
      <c r="I656" s="1"/>
      <c r="J656" s="1"/>
      <c r="K656" s="1"/>
      <c r="L656" s="1"/>
      <c r="M656" s="1"/>
      <c r="N656" s="1"/>
      <c r="O656" s="1"/>
      <c r="P656" s="1"/>
      <c r="Q656" s="1"/>
      <c r="R656" s="1"/>
      <c r="S656" s="1"/>
      <c r="T656" s="1"/>
      <c r="U656" s="1"/>
      <c r="V656" s="1"/>
      <c r="W656" s="1"/>
    </row>
    <row r="657" spans="1:23" ht="9.75" customHeight="1">
      <c r="A657" s="1"/>
      <c r="B657" s="1"/>
      <c r="C657" s="1"/>
      <c r="D657" s="1"/>
      <c r="E657" s="1"/>
      <c r="F657" s="1"/>
      <c r="G657" s="1"/>
      <c r="H657" s="1"/>
      <c r="I657" s="1"/>
      <c r="J657" s="1"/>
      <c r="K657" s="1"/>
      <c r="L657" s="1"/>
      <c r="M657" s="1"/>
      <c r="N657" s="1"/>
      <c r="O657" s="1"/>
      <c r="P657" s="1"/>
      <c r="Q657" s="1"/>
      <c r="R657" s="1"/>
      <c r="S657" s="1"/>
      <c r="T657" s="1"/>
      <c r="U657" s="1"/>
      <c r="V657" s="1"/>
      <c r="W657" s="1"/>
    </row>
    <row r="658" spans="1:23" ht="9.75" customHeight="1">
      <c r="A658" s="1"/>
      <c r="B658" s="1"/>
      <c r="C658" s="1"/>
      <c r="D658" s="1"/>
      <c r="E658" s="1"/>
      <c r="F658" s="1"/>
      <c r="G658" s="1"/>
      <c r="H658" s="1"/>
      <c r="I658" s="1"/>
      <c r="J658" s="1"/>
      <c r="K658" s="1"/>
      <c r="L658" s="1"/>
      <c r="M658" s="1"/>
      <c r="N658" s="1"/>
      <c r="O658" s="1"/>
      <c r="P658" s="1"/>
      <c r="Q658" s="1"/>
      <c r="R658" s="1"/>
      <c r="S658" s="1"/>
      <c r="T658" s="1"/>
      <c r="U658" s="1"/>
      <c r="V658" s="1"/>
      <c r="W658" s="1"/>
    </row>
    <row r="659" spans="1:23" ht="9.75" customHeight="1">
      <c r="A659" s="1"/>
      <c r="B659" s="1"/>
      <c r="C659" s="1"/>
      <c r="D659" s="1"/>
      <c r="E659" s="1"/>
      <c r="F659" s="1"/>
      <c r="G659" s="1"/>
      <c r="H659" s="1"/>
      <c r="I659" s="1"/>
      <c r="J659" s="1"/>
      <c r="K659" s="1"/>
      <c r="L659" s="1"/>
      <c r="M659" s="1"/>
      <c r="N659" s="1"/>
      <c r="O659" s="1"/>
      <c r="P659" s="1"/>
      <c r="Q659" s="1"/>
      <c r="R659" s="1"/>
      <c r="S659" s="1"/>
      <c r="T659" s="1"/>
      <c r="U659" s="1"/>
      <c r="V659" s="1"/>
      <c r="W659" s="1"/>
    </row>
    <row r="660" spans="1:23" ht="9.75" customHeight="1">
      <c r="A660" s="1"/>
      <c r="B660" s="1"/>
      <c r="C660" s="1"/>
      <c r="D660" s="1"/>
      <c r="E660" s="1"/>
      <c r="F660" s="1"/>
      <c r="G660" s="1"/>
      <c r="H660" s="1"/>
      <c r="I660" s="1"/>
      <c r="J660" s="1"/>
      <c r="K660" s="1"/>
      <c r="L660" s="1"/>
      <c r="M660" s="1"/>
      <c r="N660" s="1"/>
      <c r="O660" s="1"/>
      <c r="P660" s="1"/>
      <c r="Q660" s="1"/>
      <c r="R660" s="1"/>
      <c r="S660" s="1"/>
      <c r="T660" s="1"/>
      <c r="U660" s="1"/>
      <c r="V660" s="1"/>
      <c r="W660" s="1"/>
    </row>
    <row r="661" spans="1:23" ht="9.75" customHeight="1">
      <c r="A661" s="1"/>
      <c r="B661" s="1"/>
      <c r="C661" s="1"/>
      <c r="D661" s="1"/>
      <c r="E661" s="1"/>
      <c r="F661" s="1"/>
      <c r="G661" s="1"/>
      <c r="H661" s="1"/>
      <c r="I661" s="1"/>
      <c r="J661" s="1"/>
      <c r="K661" s="1"/>
      <c r="L661" s="1"/>
      <c r="M661" s="1"/>
      <c r="N661" s="1"/>
      <c r="O661" s="1"/>
      <c r="P661" s="1"/>
      <c r="Q661" s="1"/>
      <c r="R661" s="1"/>
      <c r="S661" s="1"/>
      <c r="T661" s="1"/>
      <c r="U661" s="1"/>
      <c r="V661" s="1"/>
      <c r="W661" s="1"/>
    </row>
    <row r="662" spans="1:23" ht="9.75" customHeight="1">
      <c r="A662" s="1"/>
      <c r="B662" s="1"/>
      <c r="C662" s="1"/>
      <c r="D662" s="1"/>
      <c r="E662" s="1"/>
      <c r="F662" s="1"/>
      <c r="G662" s="1"/>
      <c r="H662" s="1"/>
      <c r="I662" s="1"/>
      <c r="J662" s="1"/>
      <c r="K662" s="1"/>
      <c r="L662" s="1"/>
      <c r="M662" s="1"/>
      <c r="N662" s="1"/>
      <c r="O662" s="1"/>
      <c r="P662" s="1"/>
      <c r="Q662" s="1"/>
      <c r="R662" s="1"/>
      <c r="S662" s="1"/>
      <c r="T662" s="1"/>
      <c r="U662" s="1"/>
      <c r="V662" s="1"/>
      <c r="W662" s="1"/>
    </row>
    <row r="663" spans="1:23" ht="9.75" customHeight="1">
      <c r="A663" s="1"/>
      <c r="B663" s="1"/>
      <c r="C663" s="1"/>
      <c r="D663" s="1"/>
      <c r="E663" s="1"/>
      <c r="F663" s="1"/>
      <c r="G663" s="1"/>
      <c r="H663" s="1"/>
      <c r="I663" s="1"/>
      <c r="J663" s="1"/>
      <c r="K663" s="1"/>
      <c r="L663" s="1"/>
      <c r="M663" s="1"/>
      <c r="N663" s="1"/>
      <c r="O663" s="1"/>
      <c r="P663" s="1"/>
      <c r="Q663" s="1"/>
      <c r="R663" s="1"/>
      <c r="S663" s="1"/>
      <c r="T663" s="1"/>
      <c r="U663" s="1"/>
      <c r="V663" s="1"/>
      <c r="W663" s="1"/>
    </row>
    <row r="664" spans="1:23" ht="9.75" customHeight="1">
      <c r="A664" s="1"/>
      <c r="B664" s="1"/>
      <c r="C664" s="1"/>
      <c r="D664" s="1"/>
      <c r="E664" s="1"/>
      <c r="F664" s="1"/>
      <c r="G664" s="1"/>
      <c r="H664" s="1"/>
      <c r="I664" s="1"/>
      <c r="J664" s="1"/>
      <c r="K664" s="1"/>
      <c r="L664" s="1"/>
      <c r="M664" s="1"/>
      <c r="N664" s="1"/>
      <c r="O664" s="1"/>
      <c r="P664" s="1"/>
      <c r="Q664" s="1"/>
      <c r="R664" s="1"/>
      <c r="S664" s="1"/>
      <c r="T664" s="1"/>
      <c r="U664" s="1"/>
      <c r="V664" s="1"/>
      <c r="W664" s="1"/>
    </row>
    <row r="665" spans="1:23" ht="9.75" customHeight="1">
      <c r="A665" s="1"/>
      <c r="B665" s="1"/>
      <c r="C665" s="1"/>
      <c r="D665" s="1"/>
      <c r="E665" s="1"/>
      <c r="F665" s="1"/>
      <c r="G665" s="1"/>
      <c r="H665" s="1"/>
      <c r="I665" s="1"/>
      <c r="J665" s="1"/>
      <c r="K665" s="1"/>
      <c r="L665" s="1"/>
      <c r="M665" s="1"/>
      <c r="N665" s="1"/>
      <c r="O665" s="1"/>
      <c r="P665" s="1"/>
      <c r="Q665" s="1"/>
      <c r="R665" s="1"/>
      <c r="S665" s="1"/>
      <c r="T665" s="1"/>
      <c r="U665" s="1"/>
      <c r="V665" s="1"/>
      <c r="W665" s="1"/>
    </row>
    <row r="666" spans="1:23" ht="9.75" customHeight="1">
      <c r="A666" s="1"/>
      <c r="B666" s="1"/>
      <c r="C666" s="1"/>
      <c r="D666" s="1"/>
      <c r="E666" s="1"/>
      <c r="F666" s="1"/>
      <c r="G666" s="1"/>
      <c r="H666" s="1"/>
      <c r="I666" s="1"/>
      <c r="J666" s="1"/>
      <c r="K666" s="1"/>
      <c r="L666" s="1"/>
      <c r="M666" s="1"/>
      <c r="N666" s="1"/>
      <c r="O666" s="1"/>
      <c r="P666" s="1"/>
      <c r="Q666" s="1"/>
      <c r="R666" s="1"/>
      <c r="S666" s="1"/>
      <c r="T666" s="1"/>
      <c r="U666" s="1"/>
      <c r="V666" s="1"/>
      <c r="W666" s="1"/>
    </row>
    <row r="667" spans="1:23" ht="9.75" customHeight="1">
      <c r="A667" s="1"/>
      <c r="B667" s="1"/>
      <c r="C667" s="1"/>
      <c r="D667" s="1"/>
      <c r="E667" s="1"/>
      <c r="F667" s="1"/>
      <c r="G667" s="1"/>
      <c r="H667" s="1"/>
      <c r="I667" s="1"/>
      <c r="J667" s="1"/>
      <c r="K667" s="1"/>
      <c r="L667" s="1"/>
      <c r="M667" s="1"/>
      <c r="N667" s="1"/>
      <c r="O667" s="1"/>
      <c r="P667" s="1"/>
      <c r="Q667" s="1"/>
      <c r="R667" s="1"/>
      <c r="S667" s="1"/>
      <c r="T667" s="1"/>
      <c r="U667" s="1"/>
      <c r="V667" s="1"/>
      <c r="W667" s="1"/>
    </row>
    <row r="668" spans="1:23" ht="9.75" customHeight="1">
      <c r="A668" s="1"/>
      <c r="B668" s="1"/>
      <c r="C668" s="1"/>
      <c r="D668" s="1"/>
      <c r="E668" s="1"/>
      <c r="F668" s="1"/>
      <c r="G668" s="1"/>
      <c r="H668" s="1"/>
      <c r="I668" s="1"/>
      <c r="J668" s="1"/>
      <c r="K668" s="1"/>
      <c r="L668" s="1"/>
      <c r="M668" s="1"/>
      <c r="N668" s="1"/>
      <c r="O668" s="1"/>
      <c r="P668" s="1"/>
      <c r="Q668" s="1"/>
      <c r="R668" s="1"/>
      <c r="S668" s="1"/>
      <c r="T668" s="1"/>
      <c r="U668" s="1"/>
      <c r="V668" s="1"/>
      <c r="W668" s="1"/>
    </row>
    <row r="669" spans="1:23" ht="9.75" customHeight="1">
      <c r="A669" s="1"/>
      <c r="B669" s="1"/>
      <c r="C669" s="1"/>
      <c r="D669" s="1"/>
      <c r="E669" s="1"/>
      <c r="F669" s="1"/>
      <c r="G669" s="1"/>
      <c r="H669" s="1"/>
      <c r="I669" s="1"/>
      <c r="J669" s="1"/>
      <c r="K669" s="1"/>
      <c r="L669" s="1"/>
      <c r="M669" s="1"/>
      <c r="N669" s="1"/>
      <c r="O669" s="1"/>
      <c r="P669" s="1"/>
      <c r="Q669" s="1"/>
      <c r="R669" s="1"/>
      <c r="S669" s="1"/>
      <c r="T669" s="1"/>
      <c r="U669" s="1"/>
      <c r="V669" s="1"/>
      <c r="W669" s="1"/>
    </row>
    <row r="670" spans="1:23" ht="9.75" customHeight="1">
      <c r="A670" s="1"/>
      <c r="B670" s="1"/>
      <c r="C670" s="1"/>
      <c r="D670" s="1"/>
      <c r="E670" s="1"/>
      <c r="F670" s="1"/>
      <c r="G670" s="1"/>
      <c r="H670" s="1"/>
      <c r="I670" s="1"/>
      <c r="J670" s="1"/>
      <c r="K670" s="1"/>
      <c r="L670" s="1"/>
      <c r="M670" s="1"/>
      <c r="N670" s="1"/>
      <c r="O670" s="1"/>
      <c r="P670" s="1"/>
      <c r="Q670" s="1"/>
      <c r="R670" s="1"/>
      <c r="S670" s="1"/>
      <c r="T670" s="1"/>
      <c r="U670" s="1"/>
      <c r="V670" s="1"/>
      <c r="W670" s="1"/>
    </row>
    <row r="671" spans="1:23" ht="9.75" customHeight="1">
      <c r="A671" s="1"/>
      <c r="B671" s="1"/>
      <c r="C671" s="1"/>
      <c r="D671" s="1"/>
      <c r="E671" s="1"/>
      <c r="F671" s="1"/>
      <c r="G671" s="1"/>
      <c r="H671" s="1"/>
      <c r="I671" s="1"/>
      <c r="J671" s="1"/>
      <c r="K671" s="1"/>
      <c r="L671" s="1"/>
      <c r="M671" s="1"/>
      <c r="N671" s="1"/>
      <c r="O671" s="1"/>
      <c r="P671" s="1"/>
      <c r="Q671" s="1"/>
      <c r="R671" s="1"/>
      <c r="S671" s="1"/>
      <c r="T671" s="1"/>
      <c r="U671" s="1"/>
      <c r="V671" s="1"/>
      <c r="W671" s="1"/>
    </row>
    <row r="672" spans="1:23" ht="9.75" customHeight="1">
      <c r="A672" s="1"/>
      <c r="B672" s="1"/>
      <c r="C672" s="1"/>
      <c r="D672" s="1"/>
      <c r="E672" s="1"/>
      <c r="F672" s="1"/>
      <c r="G672" s="1"/>
      <c r="H672" s="1"/>
      <c r="I672" s="1"/>
      <c r="J672" s="1"/>
      <c r="K672" s="1"/>
      <c r="L672" s="1"/>
      <c r="M672" s="1"/>
      <c r="N672" s="1"/>
      <c r="O672" s="1"/>
      <c r="P672" s="1"/>
      <c r="Q672" s="1"/>
      <c r="R672" s="1"/>
      <c r="S672" s="1"/>
      <c r="T672" s="1"/>
      <c r="U672" s="1"/>
      <c r="V672" s="1"/>
      <c r="W672" s="1"/>
    </row>
    <row r="673" spans="1:23" ht="9.75" customHeight="1">
      <c r="A673" s="1"/>
      <c r="B673" s="1"/>
      <c r="C673" s="1"/>
      <c r="D673" s="1"/>
      <c r="E673" s="1"/>
      <c r="F673" s="1"/>
      <c r="G673" s="1"/>
      <c r="H673" s="1"/>
      <c r="I673" s="1"/>
      <c r="J673" s="1"/>
      <c r="K673" s="1"/>
      <c r="L673" s="1"/>
      <c r="M673" s="1"/>
      <c r="N673" s="1"/>
      <c r="O673" s="1"/>
      <c r="P673" s="1"/>
      <c r="Q673" s="1"/>
      <c r="R673" s="1"/>
      <c r="S673" s="1"/>
      <c r="T673" s="1"/>
      <c r="U673" s="1"/>
      <c r="V673" s="1"/>
      <c r="W673" s="1"/>
    </row>
    <row r="674" spans="1:23" ht="9.75" customHeight="1">
      <c r="A674" s="1"/>
      <c r="B674" s="1"/>
      <c r="C674" s="1"/>
      <c r="D674" s="1"/>
      <c r="E674" s="1"/>
      <c r="F674" s="1"/>
      <c r="G674" s="1"/>
      <c r="H674" s="1"/>
      <c r="I674" s="1"/>
      <c r="J674" s="1"/>
      <c r="K674" s="1"/>
      <c r="L674" s="1"/>
      <c r="M674" s="1"/>
      <c r="N674" s="1"/>
      <c r="O674" s="1"/>
      <c r="P674" s="1"/>
      <c r="Q674" s="1"/>
      <c r="R674" s="1"/>
      <c r="S674" s="1"/>
      <c r="T674" s="1"/>
      <c r="U674" s="1"/>
      <c r="V674" s="1"/>
      <c r="W674" s="1"/>
    </row>
    <row r="675" spans="1:23" ht="9.75" customHeight="1">
      <c r="A675" s="1"/>
      <c r="B675" s="1"/>
      <c r="C675" s="1"/>
      <c r="D675" s="1"/>
      <c r="E675" s="1"/>
      <c r="F675" s="1"/>
      <c r="G675" s="1"/>
      <c r="H675" s="1"/>
      <c r="I675" s="1"/>
      <c r="J675" s="1"/>
      <c r="K675" s="1"/>
      <c r="L675" s="1"/>
      <c r="M675" s="1"/>
      <c r="N675" s="1"/>
      <c r="O675" s="1"/>
      <c r="P675" s="1"/>
      <c r="Q675" s="1"/>
      <c r="R675" s="1"/>
      <c r="S675" s="1"/>
      <c r="T675" s="1"/>
      <c r="U675" s="1"/>
      <c r="V675" s="1"/>
      <c r="W675" s="1"/>
    </row>
    <row r="676" spans="1:23" ht="9.75" customHeight="1">
      <c r="A676" s="1"/>
      <c r="B676" s="1"/>
      <c r="C676" s="1"/>
      <c r="D676" s="1"/>
      <c r="E676" s="1"/>
      <c r="F676" s="1"/>
      <c r="G676" s="1"/>
      <c r="H676" s="1"/>
      <c r="I676" s="1"/>
      <c r="J676" s="1"/>
      <c r="K676" s="1"/>
      <c r="L676" s="1"/>
      <c r="M676" s="1"/>
      <c r="N676" s="1"/>
      <c r="O676" s="1"/>
      <c r="P676" s="1"/>
      <c r="Q676" s="1"/>
      <c r="R676" s="1"/>
      <c r="S676" s="1"/>
      <c r="T676" s="1"/>
      <c r="U676" s="1"/>
      <c r="V676" s="1"/>
      <c r="W676" s="1"/>
    </row>
    <row r="677" spans="1:23" ht="9.75" customHeight="1">
      <c r="A677" s="1"/>
      <c r="B677" s="1"/>
      <c r="C677" s="1"/>
      <c r="D677" s="1"/>
      <c r="E677" s="1"/>
      <c r="F677" s="1"/>
      <c r="G677" s="1"/>
      <c r="H677" s="1"/>
      <c r="I677" s="1"/>
      <c r="J677" s="1"/>
      <c r="K677" s="1"/>
      <c r="L677" s="1"/>
      <c r="M677" s="1"/>
      <c r="N677" s="1"/>
      <c r="O677" s="1"/>
      <c r="P677" s="1"/>
      <c r="Q677" s="1"/>
      <c r="R677" s="1"/>
      <c r="S677" s="1"/>
      <c r="T677" s="1"/>
      <c r="U677" s="1"/>
      <c r="V677" s="1"/>
      <c r="W677" s="1"/>
    </row>
    <row r="678" spans="1:23" ht="9.75" customHeight="1">
      <c r="A678" s="1"/>
      <c r="B678" s="1"/>
      <c r="C678" s="1"/>
      <c r="D678" s="1"/>
      <c r="E678" s="1"/>
      <c r="F678" s="1"/>
      <c r="G678" s="1"/>
      <c r="H678" s="1"/>
      <c r="I678" s="1"/>
      <c r="J678" s="1"/>
      <c r="K678" s="1"/>
      <c r="L678" s="1"/>
      <c r="M678" s="1"/>
      <c r="N678" s="1"/>
      <c r="O678" s="1"/>
      <c r="P678" s="1"/>
      <c r="Q678" s="1"/>
      <c r="R678" s="1"/>
      <c r="S678" s="1"/>
      <c r="T678" s="1"/>
      <c r="U678" s="1"/>
      <c r="V678" s="1"/>
      <c r="W678" s="1"/>
    </row>
    <row r="679" spans="1:23" ht="9.75" customHeight="1">
      <c r="A679" s="1"/>
      <c r="B679" s="1"/>
      <c r="C679" s="1"/>
      <c r="D679" s="1"/>
      <c r="E679" s="1"/>
      <c r="F679" s="1"/>
      <c r="G679" s="1"/>
      <c r="H679" s="1"/>
      <c r="I679" s="1"/>
      <c r="J679" s="1"/>
      <c r="K679" s="1"/>
      <c r="L679" s="1"/>
      <c r="M679" s="1"/>
      <c r="N679" s="1"/>
      <c r="O679" s="1"/>
      <c r="P679" s="1"/>
      <c r="Q679" s="1"/>
      <c r="R679" s="1"/>
      <c r="S679" s="1"/>
      <c r="T679" s="1"/>
      <c r="U679" s="1"/>
      <c r="V679" s="1"/>
      <c r="W679" s="1"/>
    </row>
    <row r="680" spans="1:23" ht="9.75" customHeight="1">
      <c r="A680" s="1"/>
      <c r="B680" s="1"/>
      <c r="C680" s="1"/>
      <c r="D680" s="1"/>
      <c r="E680" s="1"/>
      <c r="F680" s="1"/>
      <c r="G680" s="1"/>
      <c r="H680" s="1"/>
      <c r="I680" s="1"/>
      <c r="J680" s="1"/>
      <c r="K680" s="1"/>
      <c r="L680" s="1"/>
      <c r="M680" s="1"/>
      <c r="N680" s="1"/>
      <c r="O680" s="1"/>
      <c r="P680" s="1"/>
      <c r="Q680" s="1"/>
      <c r="R680" s="1"/>
      <c r="S680" s="1"/>
      <c r="T680" s="1"/>
      <c r="U680" s="1"/>
      <c r="V680" s="1"/>
      <c r="W680" s="1"/>
    </row>
    <row r="681" spans="1:23" ht="9.75" customHeight="1">
      <c r="A681" s="1"/>
      <c r="B681" s="1"/>
      <c r="C681" s="1"/>
      <c r="D681" s="1"/>
      <c r="E681" s="1"/>
      <c r="F681" s="1"/>
      <c r="G681" s="1"/>
      <c r="H681" s="1"/>
      <c r="I681" s="1"/>
      <c r="J681" s="1"/>
      <c r="K681" s="1"/>
      <c r="L681" s="1"/>
      <c r="M681" s="1"/>
      <c r="N681" s="1"/>
      <c r="O681" s="1"/>
      <c r="P681" s="1"/>
      <c r="Q681" s="1"/>
      <c r="R681" s="1"/>
      <c r="S681" s="1"/>
      <c r="T681" s="1"/>
      <c r="U681" s="1"/>
      <c r="V681" s="1"/>
      <c r="W681" s="1"/>
    </row>
    <row r="682" spans="1:23" ht="9.75" customHeight="1">
      <c r="A682" s="1"/>
      <c r="B682" s="1"/>
      <c r="C682" s="1"/>
      <c r="D682" s="1"/>
      <c r="E682" s="1"/>
      <c r="F682" s="1"/>
      <c r="G682" s="1"/>
      <c r="H682" s="1"/>
      <c r="I682" s="1"/>
      <c r="J682" s="1"/>
      <c r="K682" s="1"/>
      <c r="L682" s="1"/>
      <c r="M682" s="1"/>
      <c r="N682" s="1"/>
      <c r="O682" s="1"/>
      <c r="P682" s="1"/>
      <c r="Q682" s="1"/>
      <c r="R682" s="1"/>
      <c r="S682" s="1"/>
      <c r="T682" s="1"/>
      <c r="U682" s="1"/>
      <c r="V682" s="1"/>
      <c r="W682" s="1"/>
    </row>
    <row r="683" spans="1:23" ht="9.75" customHeight="1">
      <c r="A683" s="1"/>
      <c r="B683" s="1"/>
      <c r="C683" s="1"/>
      <c r="D683" s="1"/>
      <c r="E683" s="1"/>
      <c r="F683" s="1"/>
      <c r="G683" s="1"/>
      <c r="H683" s="1"/>
      <c r="I683" s="1"/>
      <c r="J683" s="1"/>
      <c r="K683" s="1"/>
      <c r="L683" s="1"/>
      <c r="M683" s="1"/>
      <c r="N683" s="1"/>
      <c r="O683" s="1"/>
      <c r="P683" s="1"/>
      <c r="Q683" s="1"/>
      <c r="R683" s="1"/>
      <c r="S683" s="1"/>
      <c r="T683" s="1"/>
      <c r="U683" s="1"/>
      <c r="V683" s="1"/>
      <c r="W683" s="1"/>
    </row>
    <row r="684" spans="1:23" ht="9.75" customHeight="1">
      <c r="A684" s="1"/>
      <c r="B684" s="1"/>
      <c r="C684" s="1"/>
      <c r="D684" s="1"/>
      <c r="E684" s="1"/>
      <c r="F684" s="1"/>
      <c r="G684" s="1"/>
      <c r="H684" s="1"/>
      <c r="I684" s="1"/>
      <c r="J684" s="1"/>
      <c r="K684" s="1"/>
      <c r="L684" s="1"/>
      <c r="M684" s="1"/>
      <c r="N684" s="1"/>
      <c r="O684" s="1"/>
      <c r="P684" s="1"/>
      <c r="Q684" s="1"/>
      <c r="R684" s="1"/>
      <c r="S684" s="1"/>
      <c r="T684" s="1"/>
      <c r="U684" s="1"/>
      <c r="V684" s="1"/>
      <c r="W684" s="1"/>
    </row>
    <row r="685" spans="1:23" ht="9.75" customHeight="1">
      <c r="A685" s="1"/>
      <c r="B685" s="1"/>
      <c r="C685" s="1"/>
      <c r="D685" s="1"/>
      <c r="E685" s="1"/>
      <c r="F685" s="1"/>
      <c r="G685" s="1"/>
      <c r="H685" s="1"/>
      <c r="I685" s="1"/>
      <c r="J685" s="1"/>
      <c r="K685" s="1"/>
      <c r="L685" s="1"/>
      <c r="M685" s="1"/>
      <c r="N685" s="1"/>
      <c r="O685" s="1"/>
      <c r="P685" s="1"/>
      <c r="Q685" s="1"/>
      <c r="R685" s="1"/>
      <c r="S685" s="1"/>
      <c r="T685" s="1"/>
      <c r="U685" s="1"/>
      <c r="V685" s="1"/>
      <c r="W685" s="1"/>
    </row>
    <row r="686" spans="1:23" ht="9.75" customHeight="1">
      <c r="A686" s="1"/>
      <c r="B686" s="1"/>
      <c r="C686" s="1"/>
      <c r="D686" s="1"/>
      <c r="E686" s="1"/>
      <c r="F686" s="1"/>
      <c r="G686" s="1"/>
      <c r="H686" s="1"/>
      <c r="I686" s="1"/>
      <c r="J686" s="1"/>
      <c r="K686" s="1"/>
      <c r="L686" s="1"/>
      <c r="M686" s="1"/>
      <c r="N686" s="1"/>
      <c r="O686" s="1"/>
      <c r="P686" s="1"/>
      <c r="Q686" s="1"/>
      <c r="R686" s="1"/>
      <c r="S686" s="1"/>
      <c r="T686" s="1"/>
      <c r="U686" s="1"/>
      <c r="V686" s="1"/>
      <c r="W686" s="1"/>
    </row>
    <row r="687" spans="1:23" ht="9.75" customHeight="1">
      <c r="A687" s="1"/>
      <c r="B687" s="1"/>
      <c r="C687" s="1"/>
      <c r="D687" s="1"/>
      <c r="E687" s="1"/>
      <c r="F687" s="1"/>
      <c r="G687" s="1"/>
      <c r="H687" s="1"/>
      <c r="I687" s="1"/>
      <c r="J687" s="1"/>
      <c r="K687" s="1"/>
      <c r="L687" s="1"/>
      <c r="M687" s="1"/>
      <c r="N687" s="1"/>
      <c r="O687" s="1"/>
      <c r="P687" s="1"/>
      <c r="Q687" s="1"/>
      <c r="R687" s="1"/>
      <c r="S687" s="1"/>
      <c r="T687" s="1"/>
      <c r="U687" s="1"/>
      <c r="V687" s="1"/>
      <c r="W687" s="1"/>
    </row>
    <row r="688" spans="1:23" ht="9.75" customHeight="1">
      <c r="A688" s="1"/>
      <c r="B688" s="1"/>
      <c r="C688" s="1"/>
      <c r="D688" s="1"/>
      <c r="E688" s="1"/>
      <c r="F688" s="1"/>
      <c r="G688" s="1"/>
      <c r="H688" s="1"/>
      <c r="I688" s="1"/>
      <c r="J688" s="1"/>
      <c r="K688" s="1"/>
      <c r="L688" s="1"/>
      <c r="M688" s="1"/>
      <c r="N688" s="1"/>
      <c r="O688" s="1"/>
      <c r="P688" s="1"/>
      <c r="Q688" s="1"/>
      <c r="R688" s="1"/>
      <c r="S688" s="1"/>
      <c r="T688" s="1"/>
      <c r="U688" s="1"/>
      <c r="V688" s="1"/>
      <c r="W688" s="1"/>
    </row>
    <row r="689" spans="1:23" ht="9.75" customHeight="1">
      <c r="A689" s="1"/>
      <c r="B689" s="1"/>
      <c r="C689" s="1"/>
      <c r="D689" s="1"/>
      <c r="E689" s="1"/>
      <c r="F689" s="1"/>
      <c r="G689" s="1"/>
      <c r="H689" s="1"/>
      <c r="I689" s="1"/>
      <c r="J689" s="1"/>
      <c r="K689" s="1"/>
      <c r="L689" s="1"/>
      <c r="M689" s="1"/>
      <c r="N689" s="1"/>
      <c r="O689" s="1"/>
      <c r="P689" s="1"/>
      <c r="Q689" s="1"/>
      <c r="R689" s="1"/>
      <c r="S689" s="1"/>
      <c r="T689" s="1"/>
      <c r="U689" s="1"/>
      <c r="V689" s="1"/>
      <c r="W689" s="1"/>
    </row>
    <row r="690" spans="1:23" ht="9.75" customHeight="1">
      <c r="A690" s="1"/>
      <c r="B690" s="1"/>
      <c r="C690" s="1"/>
      <c r="D690" s="1"/>
      <c r="E690" s="1"/>
      <c r="F690" s="1"/>
      <c r="G690" s="1"/>
      <c r="H690" s="1"/>
      <c r="I690" s="1"/>
      <c r="J690" s="1"/>
      <c r="K690" s="1"/>
      <c r="L690" s="1"/>
      <c r="M690" s="1"/>
      <c r="N690" s="1"/>
      <c r="O690" s="1"/>
      <c r="P690" s="1"/>
      <c r="Q690" s="1"/>
      <c r="R690" s="1"/>
      <c r="S690" s="1"/>
      <c r="T690" s="1"/>
      <c r="U690" s="1"/>
      <c r="V690" s="1"/>
      <c r="W690" s="1"/>
    </row>
    <row r="691" spans="1:23" ht="9.75" customHeight="1">
      <c r="A691" s="1"/>
      <c r="B691" s="1"/>
      <c r="C691" s="1"/>
      <c r="D691" s="1"/>
      <c r="E691" s="1"/>
      <c r="F691" s="1"/>
      <c r="G691" s="1"/>
      <c r="H691" s="1"/>
      <c r="I691" s="1"/>
      <c r="J691" s="1"/>
      <c r="K691" s="1"/>
      <c r="L691" s="1"/>
      <c r="M691" s="1"/>
      <c r="N691" s="1"/>
      <c r="O691" s="1"/>
      <c r="P691" s="1"/>
      <c r="Q691" s="1"/>
      <c r="R691" s="1"/>
      <c r="S691" s="1"/>
      <c r="T691" s="1"/>
      <c r="U691" s="1"/>
      <c r="V691" s="1"/>
      <c r="W691" s="1"/>
    </row>
    <row r="692" spans="1:23" ht="9.75" customHeight="1">
      <c r="A692" s="1"/>
      <c r="B692" s="1"/>
      <c r="C692" s="1"/>
      <c r="D692" s="1"/>
      <c r="E692" s="1"/>
      <c r="F692" s="1"/>
      <c r="G692" s="1"/>
      <c r="H692" s="1"/>
      <c r="I692" s="1"/>
      <c r="J692" s="1"/>
      <c r="K692" s="1"/>
      <c r="L692" s="1"/>
      <c r="M692" s="1"/>
      <c r="N692" s="1"/>
      <c r="O692" s="1"/>
      <c r="P692" s="1"/>
      <c r="Q692" s="1"/>
      <c r="R692" s="1"/>
      <c r="S692" s="1"/>
      <c r="T692" s="1"/>
      <c r="U692" s="1"/>
      <c r="V692" s="1"/>
      <c r="W692" s="1"/>
    </row>
    <row r="693" spans="1:23" ht="9.75" customHeight="1">
      <c r="A693" s="1"/>
      <c r="B693" s="1"/>
      <c r="C693" s="1"/>
      <c r="D693" s="1"/>
      <c r="E693" s="1"/>
      <c r="F693" s="1"/>
      <c r="G693" s="1"/>
      <c r="H693" s="1"/>
      <c r="I693" s="1"/>
      <c r="J693" s="1"/>
      <c r="K693" s="1"/>
      <c r="L693" s="1"/>
      <c r="M693" s="1"/>
      <c r="N693" s="1"/>
      <c r="O693" s="1"/>
      <c r="P693" s="1"/>
      <c r="Q693" s="1"/>
      <c r="R693" s="1"/>
      <c r="S693" s="1"/>
      <c r="T693" s="1"/>
      <c r="U693" s="1"/>
      <c r="V693" s="1"/>
      <c r="W693" s="1"/>
    </row>
    <row r="694" spans="1:23" ht="9.75" customHeight="1">
      <c r="A694" s="1"/>
      <c r="B694" s="1"/>
      <c r="C694" s="1"/>
      <c r="D694" s="1"/>
      <c r="E694" s="1"/>
      <c r="F694" s="1"/>
      <c r="G694" s="1"/>
      <c r="H694" s="1"/>
      <c r="I694" s="1"/>
      <c r="J694" s="1"/>
      <c r="K694" s="1"/>
      <c r="L694" s="1"/>
      <c r="M694" s="1"/>
      <c r="N694" s="1"/>
      <c r="O694" s="1"/>
      <c r="P694" s="1"/>
      <c r="Q694" s="1"/>
      <c r="R694" s="1"/>
      <c r="S694" s="1"/>
      <c r="T694" s="1"/>
      <c r="U694" s="1"/>
      <c r="V694" s="1"/>
      <c r="W694" s="1"/>
    </row>
    <row r="695" spans="1:23" ht="9.75" customHeight="1">
      <c r="A695" s="1"/>
      <c r="B695" s="1"/>
      <c r="C695" s="1"/>
      <c r="D695" s="1"/>
      <c r="E695" s="1"/>
      <c r="F695" s="1"/>
      <c r="G695" s="1"/>
      <c r="H695" s="1"/>
      <c r="I695" s="1"/>
      <c r="J695" s="1"/>
      <c r="K695" s="1"/>
      <c r="L695" s="1"/>
      <c r="M695" s="1"/>
      <c r="N695" s="1"/>
      <c r="O695" s="1"/>
      <c r="P695" s="1"/>
      <c r="Q695" s="1"/>
      <c r="R695" s="1"/>
      <c r="S695" s="1"/>
      <c r="T695" s="1"/>
      <c r="U695" s="1"/>
      <c r="V695" s="1"/>
      <c r="W695" s="1"/>
    </row>
    <row r="696" spans="1:23" ht="9.75" customHeight="1">
      <c r="A696" s="1"/>
      <c r="B696" s="1"/>
      <c r="C696" s="1"/>
      <c r="D696" s="1"/>
      <c r="E696" s="1"/>
      <c r="F696" s="1"/>
      <c r="G696" s="1"/>
      <c r="H696" s="1"/>
      <c r="I696" s="1"/>
      <c r="J696" s="1"/>
      <c r="K696" s="1"/>
      <c r="L696" s="1"/>
      <c r="M696" s="1"/>
      <c r="N696" s="1"/>
      <c r="O696" s="1"/>
      <c r="P696" s="1"/>
      <c r="Q696" s="1"/>
      <c r="R696" s="1"/>
      <c r="S696" s="1"/>
      <c r="T696" s="1"/>
      <c r="U696" s="1"/>
      <c r="V696" s="1"/>
      <c r="W696" s="1"/>
    </row>
    <row r="697" spans="1:23" ht="9.75" customHeight="1">
      <c r="A697" s="1"/>
      <c r="B697" s="1"/>
      <c r="C697" s="1"/>
      <c r="D697" s="1"/>
      <c r="E697" s="1"/>
      <c r="F697" s="1"/>
      <c r="G697" s="1"/>
      <c r="H697" s="1"/>
      <c r="I697" s="1"/>
      <c r="J697" s="1"/>
      <c r="K697" s="1"/>
      <c r="L697" s="1"/>
      <c r="M697" s="1"/>
      <c r="N697" s="1"/>
      <c r="O697" s="1"/>
      <c r="P697" s="1"/>
      <c r="Q697" s="1"/>
      <c r="R697" s="1"/>
      <c r="S697" s="1"/>
      <c r="T697" s="1"/>
      <c r="U697" s="1"/>
      <c r="V697" s="1"/>
      <c r="W697" s="1"/>
    </row>
    <row r="698" spans="1:23" ht="9.75" customHeight="1">
      <c r="A698" s="1"/>
      <c r="B698" s="1"/>
      <c r="C698" s="1"/>
      <c r="D698" s="1"/>
      <c r="E698" s="1"/>
      <c r="F698" s="1"/>
      <c r="G698" s="1"/>
      <c r="H698" s="1"/>
      <c r="I698" s="1"/>
      <c r="J698" s="1"/>
      <c r="K698" s="1"/>
      <c r="L698" s="1"/>
      <c r="M698" s="1"/>
      <c r="N698" s="1"/>
      <c r="O698" s="1"/>
      <c r="P698" s="1"/>
      <c r="Q698" s="1"/>
      <c r="R698" s="1"/>
      <c r="S698" s="1"/>
      <c r="T698" s="1"/>
      <c r="U698" s="1"/>
      <c r="V698" s="1"/>
      <c r="W698" s="1"/>
    </row>
    <row r="699" spans="1:23" ht="9.75" customHeight="1">
      <c r="A699" s="1"/>
      <c r="B699" s="1"/>
      <c r="C699" s="1"/>
      <c r="D699" s="1"/>
      <c r="E699" s="1"/>
      <c r="F699" s="1"/>
      <c r="G699" s="1"/>
      <c r="H699" s="1"/>
      <c r="I699" s="1"/>
      <c r="J699" s="1"/>
      <c r="K699" s="1"/>
      <c r="L699" s="1"/>
      <c r="M699" s="1"/>
      <c r="N699" s="1"/>
      <c r="O699" s="1"/>
      <c r="P699" s="1"/>
      <c r="Q699" s="1"/>
      <c r="R699" s="1"/>
      <c r="S699" s="1"/>
      <c r="T699" s="1"/>
      <c r="U699" s="1"/>
      <c r="V699" s="1"/>
      <c r="W699" s="1"/>
    </row>
    <row r="700" spans="1:23" ht="9.75" customHeight="1">
      <c r="A700" s="1"/>
      <c r="B700" s="1"/>
      <c r="C700" s="1"/>
      <c r="D700" s="1"/>
      <c r="E700" s="1"/>
      <c r="F700" s="1"/>
      <c r="G700" s="1"/>
      <c r="H700" s="1"/>
      <c r="I700" s="1"/>
      <c r="J700" s="1"/>
      <c r="K700" s="1"/>
      <c r="L700" s="1"/>
      <c r="M700" s="1"/>
      <c r="N700" s="1"/>
      <c r="O700" s="1"/>
      <c r="P700" s="1"/>
      <c r="Q700" s="1"/>
      <c r="R700" s="1"/>
      <c r="S700" s="1"/>
      <c r="T700" s="1"/>
      <c r="U700" s="1"/>
      <c r="V700" s="1"/>
      <c r="W700" s="1"/>
    </row>
    <row r="701" spans="1:23" ht="9.75" customHeight="1">
      <c r="A701" s="1"/>
      <c r="B701" s="1"/>
      <c r="C701" s="1"/>
      <c r="D701" s="1"/>
      <c r="E701" s="1"/>
      <c r="F701" s="1"/>
      <c r="G701" s="1"/>
      <c r="H701" s="1"/>
      <c r="I701" s="1"/>
      <c r="J701" s="1"/>
      <c r="K701" s="1"/>
      <c r="L701" s="1"/>
      <c r="M701" s="1"/>
      <c r="N701" s="1"/>
      <c r="O701" s="1"/>
      <c r="P701" s="1"/>
      <c r="Q701" s="1"/>
      <c r="R701" s="1"/>
      <c r="S701" s="1"/>
      <c r="T701" s="1"/>
      <c r="U701" s="1"/>
      <c r="V701" s="1"/>
      <c r="W701" s="1"/>
    </row>
    <row r="702" spans="1:23" ht="9.75" customHeight="1">
      <c r="A702" s="1"/>
      <c r="B702" s="1"/>
      <c r="C702" s="1"/>
      <c r="D702" s="1"/>
      <c r="E702" s="1"/>
      <c r="F702" s="1"/>
      <c r="G702" s="1"/>
      <c r="H702" s="1"/>
      <c r="I702" s="1"/>
      <c r="J702" s="1"/>
      <c r="K702" s="1"/>
      <c r="L702" s="1"/>
      <c r="M702" s="1"/>
      <c r="N702" s="1"/>
      <c r="O702" s="1"/>
      <c r="P702" s="1"/>
      <c r="Q702" s="1"/>
      <c r="R702" s="1"/>
      <c r="S702" s="1"/>
      <c r="T702" s="1"/>
      <c r="U702" s="1"/>
      <c r="V702" s="1"/>
      <c r="W702" s="1"/>
    </row>
    <row r="703" spans="1:23" ht="9.75" customHeight="1">
      <c r="A703" s="1"/>
      <c r="B703" s="1"/>
      <c r="C703" s="1"/>
      <c r="D703" s="1"/>
      <c r="E703" s="1"/>
      <c r="F703" s="1"/>
      <c r="G703" s="1"/>
      <c r="H703" s="1"/>
      <c r="I703" s="1"/>
      <c r="J703" s="1"/>
      <c r="K703" s="1"/>
      <c r="L703" s="1"/>
      <c r="M703" s="1"/>
      <c r="N703" s="1"/>
      <c r="O703" s="1"/>
      <c r="P703" s="1"/>
      <c r="Q703" s="1"/>
      <c r="R703" s="1"/>
      <c r="S703" s="1"/>
      <c r="T703" s="1"/>
      <c r="U703" s="1"/>
      <c r="V703" s="1"/>
      <c r="W703" s="1"/>
    </row>
    <row r="704" spans="1:23" ht="9.75" customHeight="1">
      <c r="A704" s="1"/>
      <c r="B704" s="1"/>
      <c r="C704" s="1"/>
      <c r="D704" s="1"/>
      <c r="E704" s="1"/>
      <c r="F704" s="1"/>
      <c r="G704" s="1"/>
      <c r="H704" s="1"/>
      <c r="I704" s="1"/>
      <c r="J704" s="1"/>
      <c r="K704" s="1"/>
      <c r="L704" s="1"/>
      <c r="M704" s="1"/>
      <c r="N704" s="1"/>
      <c r="O704" s="1"/>
      <c r="P704" s="1"/>
      <c r="Q704" s="1"/>
      <c r="R704" s="1"/>
      <c r="S704" s="1"/>
      <c r="T704" s="1"/>
      <c r="U704" s="1"/>
      <c r="V704" s="1"/>
      <c r="W704" s="1"/>
    </row>
    <row r="705" spans="1:23" ht="9.75" customHeight="1">
      <c r="A705" s="1"/>
      <c r="B705" s="1"/>
      <c r="C705" s="1"/>
      <c r="D705" s="1"/>
      <c r="E705" s="1"/>
      <c r="F705" s="1"/>
      <c r="G705" s="1"/>
      <c r="H705" s="1"/>
      <c r="I705" s="1"/>
      <c r="J705" s="1"/>
      <c r="K705" s="1"/>
      <c r="L705" s="1"/>
      <c r="M705" s="1"/>
      <c r="N705" s="1"/>
      <c r="O705" s="1"/>
      <c r="P705" s="1"/>
      <c r="Q705" s="1"/>
      <c r="R705" s="1"/>
      <c r="S705" s="1"/>
      <c r="T705" s="1"/>
      <c r="U705" s="1"/>
      <c r="V705" s="1"/>
      <c r="W705" s="1"/>
    </row>
    <row r="706" spans="1:23" ht="9.75" customHeight="1">
      <c r="A706" s="1"/>
      <c r="B706" s="1"/>
      <c r="C706" s="1"/>
      <c r="D706" s="1"/>
      <c r="E706" s="1"/>
      <c r="F706" s="1"/>
      <c r="G706" s="1"/>
      <c r="H706" s="1"/>
      <c r="I706" s="1"/>
      <c r="J706" s="1"/>
      <c r="K706" s="1"/>
      <c r="L706" s="1"/>
      <c r="M706" s="1"/>
      <c r="N706" s="1"/>
      <c r="O706" s="1"/>
      <c r="P706" s="1"/>
      <c r="Q706" s="1"/>
      <c r="R706" s="1"/>
      <c r="S706" s="1"/>
      <c r="T706" s="1"/>
      <c r="U706" s="1"/>
      <c r="V706" s="1"/>
      <c r="W706" s="1"/>
    </row>
    <row r="707" spans="1:23" ht="9.75" customHeight="1">
      <c r="A707" s="1"/>
      <c r="B707" s="1"/>
      <c r="C707" s="1"/>
      <c r="D707" s="1"/>
      <c r="E707" s="1"/>
      <c r="F707" s="1"/>
      <c r="G707" s="1"/>
      <c r="H707" s="1"/>
      <c r="I707" s="1"/>
      <c r="J707" s="1"/>
      <c r="K707" s="1"/>
      <c r="L707" s="1"/>
      <c r="M707" s="1"/>
      <c r="N707" s="1"/>
      <c r="O707" s="1"/>
      <c r="P707" s="1"/>
      <c r="Q707" s="1"/>
      <c r="R707" s="1"/>
      <c r="S707" s="1"/>
      <c r="T707" s="1"/>
      <c r="U707" s="1"/>
      <c r="V707" s="1"/>
      <c r="W707" s="1"/>
    </row>
    <row r="708" spans="1:23" ht="9.75" customHeight="1">
      <c r="A708" s="1"/>
      <c r="B708" s="1"/>
      <c r="C708" s="1"/>
      <c r="D708" s="1"/>
      <c r="E708" s="1"/>
      <c r="F708" s="1"/>
      <c r="G708" s="1"/>
      <c r="H708" s="1"/>
      <c r="I708" s="1"/>
      <c r="J708" s="1"/>
      <c r="K708" s="1"/>
      <c r="L708" s="1"/>
      <c r="M708" s="1"/>
      <c r="N708" s="1"/>
      <c r="O708" s="1"/>
      <c r="P708" s="1"/>
      <c r="Q708" s="1"/>
      <c r="R708" s="1"/>
      <c r="S708" s="1"/>
      <c r="T708" s="1"/>
      <c r="U708" s="1"/>
      <c r="V708" s="1"/>
      <c r="W708" s="1"/>
    </row>
    <row r="709" spans="1:23" ht="9.75" customHeight="1">
      <c r="A709" s="1"/>
      <c r="B709" s="1"/>
      <c r="C709" s="1"/>
      <c r="D709" s="1"/>
      <c r="E709" s="1"/>
      <c r="F709" s="1"/>
      <c r="G709" s="1"/>
      <c r="H709" s="1"/>
      <c r="I709" s="1"/>
      <c r="J709" s="1"/>
      <c r="K709" s="1"/>
      <c r="L709" s="1"/>
      <c r="M709" s="1"/>
      <c r="N709" s="1"/>
      <c r="O709" s="1"/>
      <c r="P709" s="1"/>
      <c r="Q709" s="1"/>
      <c r="R709" s="1"/>
      <c r="S709" s="1"/>
      <c r="T709" s="1"/>
      <c r="U709" s="1"/>
      <c r="V709" s="1"/>
      <c r="W709" s="1"/>
    </row>
    <row r="710" spans="1:23" ht="9.75" customHeight="1">
      <c r="A710" s="1"/>
      <c r="B710" s="1"/>
      <c r="C710" s="1"/>
      <c r="D710" s="1"/>
      <c r="E710" s="1"/>
      <c r="F710" s="1"/>
      <c r="G710" s="1"/>
      <c r="H710" s="1"/>
      <c r="I710" s="1"/>
      <c r="J710" s="1"/>
      <c r="K710" s="1"/>
      <c r="L710" s="1"/>
      <c r="M710" s="1"/>
      <c r="N710" s="1"/>
      <c r="O710" s="1"/>
      <c r="P710" s="1"/>
      <c r="Q710" s="1"/>
      <c r="R710" s="1"/>
      <c r="S710" s="1"/>
      <c r="T710" s="1"/>
      <c r="U710" s="1"/>
      <c r="V710" s="1"/>
      <c r="W710" s="1"/>
    </row>
    <row r="711" spans="1:23" ht="9.75" customHeight="1">
      <c r="A711" s="1"/>
      <c r="B711" s="1"/>
      <c r="C711" s="1"/>
      <c r="D711" s="1"/>
      <c r="E711" s="1"/>
      <c r="F711" s="1"/>
      <c r="G711" s="1"/>
      <c r="H711" s="1"/>
      <c r="I711" s="1"/>
      <c r="J711" s="1"/>
      <c r="K711" s="1"/>
      <c r="L711" s="1"/>
      <c r="M711" s="1"/>
      <c r="N711" s="1"/>
      <c r="O711" s="1"/>
      <c r="P711" s="1"/>
      <c r="Q711" s="1"/>
      <c r="R711" s="1"/>
      <c r="S711" s="1"/>
      <c r="T711" s="1"/>
      <c r="U711" s="1"/>
      <c r="V711" s="1"/>
      <c r="W711" s="1"/>
    </row>
    <row r="712" spans="1:23" ht="9.75" customHeight="1">
      <c r="A712" s="1"/>
      <c r="B712" s="1"/>
      <c r="C712" s="1"/>
      <c r="D712" s="1"/>
      <c r="E712" s="1"/>
      <c r="F712" s="1"/>
      <c r="G712" s="1"/>
      <c r="H712" s="1"/>
      <c r="I712" s="1"/>
      <c r="J712" s="1"/>
      <c r="K712" s="1"/>
      <c r="L712" s="1"/>
      <c r="M712" s="1"/>
      <c r="N712" s="1"/>
      <c r="O712" s="1"/>
      <c r="P712" s="1"/>
      <c r="Q712" s="1"/>
      <c r="R712" s="1"/>
      <c r="S712" s="1"/>
      <c r="T712" s="1"/>
      <c r="U712" s="1"/>
      <c r="V712" s="1"/>
      <c r="W712" s="1"/>
    </row>
    <row r="713" spans="1:23" ht="9.75" customHeight="1">
      <c r="A713" s="1"/>
      <c r="B713" s="1"/>
      <c r="C713" s="1"/>
      <c r="D713" s="1"/>
      <c r="E713" s="1"/>
      <c r="F713" s="1"/>
      <c r="G713" s="1"/>
      <c r="H713" s="1"/>
      <c r="I713" s="1"/>
      <c r="J713" s="1"/>
      <c r="K713" s="1"/>
      <c r="L713" s="1"/>
      <c r="M713" s="1"/>
      <c r="N713" s="1"/>
      <c r="O713" s="1"/>
      <c r="P713" s="1"/>
      <c r="Q713" s="1"/>
      <c r="R713" s="1"/>
      <c r="S713" s="1"/>
      <c r="T713" s="1"/>
      <c r="U713" s="1"/>
      <c r="V713" s="1"/>
      <c r="W713" s="1"/>
    </row>
    <row r="714" spans="1:23" ht="9.75" customHeight="1">
      <c r="A714" s="1"/>
      <c r="B714" s="1"/>
      <c r="C714" s="1"/>
      <c r="D714" s="1"/>
      <c r="E714" s="1"/>
      <c r="F714" s="1"/>
      <c r="G714" s="1"/>
      <c r="H714" s="1"/>
      <c r="I714" s="1"/>
      <c r="J714" s="1"/>
      <c r="K714" s="1"/>
      <c r="L714" s="1"/>
      <c r="M714" s="1"/>
      <c r="N714" s="1"/>
      <c r="O714" s="1"/>
      <c r="P714" s="1"/>
      <c r="Q714" s="1"/>
      <c r="R714" s="1"/>
      <c r="S714" s="1"/>
      <c r="T714" s="1"/>
      <c r="U714" s="1"/>
      <c r="V714" s="1"/>
      <c r="W714" s="1"/>
    </row>
    <row r="715" spans="1:23" ht="9.75" customHeight="1">
      <c r="A715" s="1"/>
      <c r="B715" s="1"/>
      <c r="C715" s="1"/>
      <c r="D715" s="1"/>
      <c r="E715" s="1"/>
      <c r="F715" s="1"/>
      <c r="G715" s="1"/>
      <c r="H715" s="1"/>
      <c r="I715" s="1"/>
      <c r="J715" s="1"/>
      <c r="K715" s="1"/>
      <c r="L715" s="1"/>
      <c r="M715" s="1"/>
      <c r="N715" s="1"/>
      <c r="O715" s="1"/>
      <c r="P715" s="1"/>
      <c r="Q715" s="1"/>
      <c r="R715" s="1"/>
      <c r="S715" s="1"/>
      <c r="T715" s="1"/>
      <c r="U715" s="1"/>
      <c r="V715" s="1"/>
      <c r="W715" s="1"/>
    </row>
    <row r="716" spans="1:23" ht="9.75" customHeight="1">
      <c r="A716" s="1"/>
      <c r="B716" s="1"/>
      <c r="C716" s="1"/>
      <c r="D716" s="1"/>
      <c r="E716" s="1"/>
      <c r="F716" s="1"/>
      <c r="G716" s="1"/>
      <c r="H716" s="1"/>
      <c r="I716" s="1"/>
      <c r="J716" s="1"/>
      <c r="K716" s="1"/>
      <c r="L716" s="1"/>
      <c r="M716" s="1"/>
      <c r="N716" s="1"/>
      <c r="O716" s="1"/>
      <c r="P716" s="1"/>
      <c r="Q716" s="1"/>
      <c r="R716" s="1"/>
      <c r="S716" s="1"/>
      <c r="T716" s="1"/>
      <c r="U716" s="1"/>
      <c r="V716" s="1"/>
      <c r="W716" s="1"/>
    </row>
    <row r="717" spans="1:23" ht="9.75" customHeight="1">
      <c r="A717" s="1"/>
      <c r="B717" s="1"/>
      <c r="C717" s="1"/>
      <c r="D717" s="1"/>
      <c r="E717" s="1"/>
      <c r="F717" s="1"/>
      <c r="G717" s="1"/>
      <c r="H717" s="1"/>
      <c r="I717" s="1"/>
      <c r="J717" s="1"/>
      <c r="K717" s="1"/>
      <c r="L717" s="1"/>
      <c r="M717" s="1"/>
      <c r="N717" s="1"/>
      <c r="O717" s="1"/>
      <c r="P717" s="1"/>
      <c r="Q717" s="1"/>
      <c r="R717" s="1"/>
      <c r="S717" s="1"/>
      <c r="T717" s="1"/>
      <c r="U717" s="1"/>
      <c r="V717" s="1"/>
      <c r="W717" s="1"/>
    </row>
    <row r="718" spans="1:23" ht="9.75" customHeight="1">
      <c r="A718" s="1"/>
      <c r="B718" s="1"/>
      <c r="C718" s="1"/>
      <c r="D718" s="1"/>
      <c r="E718" s="1"/>
      <c r="F718" s="1"/>
      <c r="G718" s="1"/>
      <c r="H718" s="1"/>
      <c r="I718" s="1"/>
      <c r="J718" s="1"/>
      <c r="K718" s="1"/>
      <c r="L718" s="1"/>
      <c r="M718" s="1"/>
      <c r="N718" s="1"/>
      <c r="O718" s="1"/>
      <c r="P718" s="1"/>
      <c r="Q718" s="1"/>
      <c r="R718" s="1"/>
      <c r="S718" s="1"/>
      <c r="T718" s="1"/>
      <c r="U718" s="1"/>
      <c r="V718" s="1"/>
      <c r="W718" s="1"/>
    </row>
    <row r="719" spans="1:23" ht="9.75" customHeight="1">
      <c r="A719" s="1"/>
      <c r="B719" s="1"/>
      <c r="C719" s="1"/>
      <c r="D719" s="1"/>
      <c r="E719" s="1"/>
      <c r="F719" s="1"/>
      <c r="G719" s="1"/>
      <c r="H719" s="1"/>
      <c r="I719" s="1"/>
      <c r="J719" s="1"/>
      <c r="K719" s="1"/>
      <c r="L719" s="1"/>
      <c r="M719" s="1"/>
      <c r="N719" s="1"/>
      <c r="O719" s="1"/>
      <c r="P719" s="1"/>
      <c r="Q719" s="1"/>
      <c r="R719" s="1"/>
      <c r="S719" s="1"/>
      <c r="T719" s="1"/>
      <c r="U719" s="1"/>
      <c r="V719" s="1"/>
      <c r="W719" s="1"/>
    </row>
    <row r="720" spans="1:23" ht="9.75" customHeight="1">
      <c r="A720" s="1"/>
      <c r="B720" s="1"/>
      <c r="C720" s="1"/>
      <c r="D720" s="1"/>
      <c r="E720" s="1"/>
      <c r="F720" s="1"/>
      <c r="G720" s="1"/>
      <c r="H720" s="1"/>
      <c r="I720" s="1"/>
      <c r="J720" s="1"/>
      <c r="K720" s="1"/>
      <c r="L720" s="1"/>
      <c r="M720" s="1"/>
      <c r="N720" s="1"/>
      <c r="O720" s="1"/>
      <c r="P720" s="1"/>
      <c r="Q720" s="1"/>
      <c r="R720" s="1"/>
      <c r="S720" s="1"/>
      <c r="T720" s="1"/>
      <c r="U720" s="1"/>
      <c r="V720" s="1"/>
      <c r="W720" s="1"/>
    </row>
    <row r="721" spans="1:23" ht="9.75" customHeight="1">
      <c r="A721" s="1"/>
      <c r="B721" s="1"/>
      <c r="C721" s="1"/>
      <c r="D721" s="1"/>
      <c r="E721" s="1"/>
      <c r="F721" s="1"/>
      <c r="G721" s="1"/>
      <c r="H721" s="1"/>
      <c r="I721" s="1"/>
      <c r="J721" s="1"/>
      <c r="K721" s="1"/>
      <c r="L721" s="1"/>
      <c r="M721" s="1"/>
      <c r="N721" s="1"/>
      <c r="O721" s="1"/>
      <c r="P721" s="1"/>
      <c r="Q721" s="1"/>
      <c r="R721" s="1"/>
      <c r="S721" s="1"/>
      <c r="T721" s="1"/>
      <c r="U721" s="1"/>
      <c r="V721" s="1"/>
      <c r="W721" s="1"/>
    </row>
    <row r="722" spans="1:23" ht="9.75" customHeight="1">
      <c r="A722" s="1"/>
      <c r="B722" s="1"/>
      <c r="C722" s="1"/>
      <c r="D722" s="1"/>
      <c r="E722" s="1"/>
      <c r="F722" s="1"/>
      <c r="G722" s="1"/>
      <c r="H722" s="1"/>
      <c r="I722" s="1"/>
      <c r="J722" s="1"/>
      <c r="K722" s="1"/>
      <c r="L722" s="1"/>
      <c r="M722" s="1"/>
      <c r="N722" s="1"/>
      <c r="O722" s="1"/>
      <c r="P722" s="1"/>
      <c r="Q722" s="1"/>
      <c r="R722" s="1"/>
      <c r="S722" s="1"/>
      <c r="T722" s="1"/>
      <c r="U722" s="1"/>
      <c r="V722" s="1"/>
      <c r="W722" s="1"/>
    </row>
    <row r="723" spans="1:23" ht="9.75" customHeight="1">
      <c r="A723" s="1"/>
      <c r="B723" s="1"/>
      <c r="C723" s="1"/>
      <c r="D723" s="1"/>
      <c r="E723" s="1"/>
      <c r="F723" s="1"/>
      <c r="G723" s="1"/>
      <c r="H723" s="1"/>
      <c r="I723" s="1"/>
      <c r="J723" s="1"/>
      <c r="K723" s="1"/>
      <c r="L723" s="1"/>
      <c r="M723" s="1"/>
      <c r="N723" s="1"/>
      <c r="O723" s="1"/>
      <c r="P723" s="1"/>
      <c r="Q723" s="1"/>
      <c r="R723" s="1"/>
      <c r="S723" s="1"/>
      <c r="T723" s="1"/>
      <c r="U723" s="1"/>
      <c r="V723" s="1"/>
      <c r="W723" s="1"/>
    </row>
    <row r="724" spans="1:23" ht="9.75" customHeight="1">
      <c r="A724" s="1"/>
      <c r="B724" s="1"/>
      <c r="C724" s="1"/>
      <c r="D724" s="1"/>
      <c r="E724" s="1"/>
      <c r="F724" s="1"/>
      <c r="G724" s="1"/>
      <c r="H724" s="1"/>
      <c r="I724" s="1"/>
      <c r="J724" s="1"/>
      <c r="K724" s="1"/>
      <c r="L724" s="1"/>
      <c r="M724" s="1"/>
      <c r="N724" s="1"/>
      <c r="O724" s="1"/>
      <c r="P724" s="1"/>
      <c r="Q724" s="1"/>
      <c r="R724" s="1"/>
      <c r="S724" s="1"/>
      <c r="T724" s="1"/>
      <c r="U724" s="1"/>
      <c r="V724" s="1"/>
      <c r="W724" s="1"/>
    </row>
    <row r="725" spans="1:23" ht="9.75" customHeight="1">
      <c r="A725" s="1"/>
      <c r="B725" s="1"/>
      <c r="C725" s="1"/>
      <c r="D725" s="1"/>
      <c r="E725" s="1"/>
      <c r="F725" s="1"/>
      <c r="G725" s="1"/>
      <c r="H725" s="1"/>
      <c r="I725" s="1"/>
      <c r="J725" s="1"/>
      <c r="K725" s="1"/>
      <c r="L725" s="1"/>
      <c r="M725" s="1"/>
      <c r="N725" s="1"/>
      <c r="O725" s="1"/>
      <c r="P725" s="1"/>
      <c r="Q725" s="1"/>
      <c r="R725" s="1"/>
      <c r="S725" s="1"/>
      <c r="T725" s="1"/>
      <c r="U725" s="1"/>
      <c r="V725" s="1"/>
      <c r="W725" s="1"/>
    </row>
    <row r="726" spans="1:23" ht="9.75" customHeight="1">
      <c r="A726" s="1"/>
      <c r="B726" s="1"/>
      <c r="C726" s="1"/>
      <c r="D726" s="1"/>
      <c r="E726" s="1"/>
      <c r="F726" s="1"/>
      <c r="G726" s="1"/>
      <c r="H726" s="1"/>
      <c r="I726" s="1"/>
      <c r="J726" s="1"/>
      <c r="K726" s="1"/>
      <c r="L726" s="1"/>
      <c r="M726" s="1"/>
      <c r="N726" s="1"/>
      <c r="O726" s="1"/>
      <c r="P726" s="1"/>
      <c r="Q726" s="1"/>
      <c r="R726" s="1"/>
      <c r="S726" s="1"/>
      <c r="T726" s="1"/>
      <c r="U726" s="1"/>
      <c r="V726" s="1"/>
      <c r="W726" s="1"/>
    </row>
    <row r="727" spans="1:23" ht="9.75" customHeight="1">
      <c r="A727" s="1"/>
      <c r="B727" s="1"/>
      <c r="C727" s="1"/>
      <c r="D727" s="1"/>
      <c r="E727" s="1"/>
      <c r="F727" s="1"/>
      <c r="G727" s="1"/>
      <c r="H727" s="1"/>
      <c r="I727" s="1"/>
      <c r="J727" s="1"/>
      <c r="K727" s="1"/>
      <c r="L727" s="1"/>
      <c r="M727" s="1"/>
      <c r="N727" s="1"/>
      <c r="O727" s="1"/>
      <c r="P727" s="1"/>
      <c r="Q727" s="1"/>
      <c r="R727" s="1"/>
      <c r="S727" s="1"/>
      <c r="T727" s="1"/>
      <c r="U727" s="1"/>
      <c r="V727" s="1"/>
      <c r="W727" s="1"/>
    </row>
    <row r="728" spans="1:23" ht="9.75" customHeight="1">
      <c r="A728" s="1"/>
      <c r="B728" s="1"/>
      <c r="C728" s="1"/>
      <c r="D728" s="1"/>
      <c r="E728" s="1"/>
      <c r="F728" s="1"/>
      <c r="G728" s="1"/>
      <c r="H728" s="1"/>
      <c r="I728" s="1"/>
      <c r="J728" s="1"/>
      <c r="K728" s="1"/>
      <c r="L728" s="1"/>
      <c r="M728" s="1"/>
      <c r="N728" s="1"/>
      <c r="O728" s="1"/>
      <c r="P728" s="1"/>
      <c r="Q728" s="1"/>
      <c r="R728" s="1"/>
      <c r="S728" s="1"/>
      <c r="T728" s="1"/>
      <c r="U728" s="1"/>
      <c r="V728" s="1"/>
      <c r="W728" s="1"/>
    </row>
    <row r="729" spans="1:23" ht="9.75" customHeight="1">
      <c r="A729" s="1"/>
      <c r="B729" s="1"/>
      <c r="C729" s="1"/>
      <c r="D729" s="1"/>
      <c r="E729" s="1"/>
      <c r="F729" s="1"/>
      <c r="G729" s="1"/>
      <c r="H729" s="1"/>
      <c r="I729" s="1"/>
      <c r="J729" s="1"/>
      <c r="K729" s="1"/>
      <c r="L729" s="1"/>
      <c r="M729" s="1"/>
      <c r="N729" s="1"/>
      <c r="O729" s="1"/>
      <c r="P729" s="1"/>
      <c r="Q729" s="1"/>
      <c r="R729" s="1"/>
      <c r="S729" s="1"/>
      <c r="T729" s="1"/>
      <c r="U729" s="1"/>
      <c r="V729" s="1"/>
      <c r="W729" s="1"/>
    </row>
    <row r="730" spans="1:23" ht="9.75" customHeight="1">
      <c r="A730" s="1"/>
      <c r="B730" s="1"/>
      <c r="C730" s="1"/>
      <c r="D730" s="1"/>
      <c r="E730" s="1"/>
      <c r="F730" s="1"/>
      <c r="G730" s="1"/>
      <c r="H730" s="1"/>
      <c r="I730" s="1"/>
      <c r="J730" s="1"/>
      <c r="K730" s="1"/>
      <c r="L730" s="1"/>
      <c r="M730" s="1"/>
      <c r="N730" s="1"/>
      <c r="O730" s="1"/>
      <c r="P730" s="1"/>
      <c r="Q730" s="1"/>
      <c r="R730" s="1"/>
      <c r="S730" s="1"/>
      <c r="T730" s="1"/>
      <c r="U730" s="1"/>
      <c r="V730" s="1"/>
      <c r="W730" s="1"/>
    </row>
    <row r="731" spans="1:23" ht="9.75" customHeight="1">
      <c r="A731" s="1"/>
      <c r="B731" s="1"/>
      <c r="C731" s="1"/>
      <c r="D731" s="1"/>
      <c r="E731" s="1"/>
      <c r="F731" s="1"/>
      <c r="G731" s="1"/>
      <c r="H731" s="1"/>
      <c r="I731" s="1"/>
      <c r="J731" s="1"/>
      <c r="K731" s="1"/>
      <c r="L731" s="1"/>
      <c r="M731" s="1"/>
      <c r="N731" s="1"/>
      <c r="O731" s="1"/>
      <c r="P731" s="1"/>
      <c r="Q731" s="1"/>
      <c r="R731" s="1"/>
      <c r="S731" s="1"/>
      <c r="T731" s="1"/>
      <c r="U731" s="1"/>
      <c r="V731" s="1"/>
      <c r="W731" s="1"/>
    </row>
    <row r="732" spans="1:23" ht="9.75" customHeight="1">
      <c r="A732" s="1"/>
      <c r="B732" s="1"/>
      <c r="C732" s="1"/>
      <c r="D732" s="1"/>
      <c r="E732" s="1"/>
      <c r="F732" s="1"/>
      <c r="G732" s="1"/>
      <c r="H732" s="1"/>
      <c r="I732" s="1"/>
      <c r="J732" s="1"/>
      <c r="K732" s="1"/>
      <c r="L732" s="1"/>
      <c r="M732" s="1"/>
      <c r="N732" s="1"/>
      <c r="O732" s="1"/>
      <c r="P732" s="1"/>
      <c r="Q732" s="1"/>
      <c r="R732" s="1"/>
      <c r="S732" s="1"/>
      <c r="T732" s="1"/>
      <c r="U732" s="1"/>
      <c r="V732" s="1"/>
      <c r="W732" s="1"/>
    </row>
    <row r="733" spans="1:23" ht="9.75" customHeight="1">
      <c r="A733" s="1"/>
      <c r="B733" s="1"/>
      <c r="C733" s="1"/>
      <c r="D733" s="1"/>
      <c r="E733" s="1"/>
      <c r="F733" s="1"/>
      <c r="G733" s="1"/>
      <c r="H733" s="1"/>
      <c r="I733" s="1"/>
      <c r="J733" s="1"/>
      <c r="K733" s="1"/>
      <c r="L733" s="1"/>
      <c r="M733" s="1"/>
      <c r="N733" s="1"/>
      <c r="O733" s="1"/>
      <c r="P733" s="1"/>
      <c r="Q733" s="1"/>
      <c r="R733" s="1"/>
      <c r="S733" s="1"/>
      <c r="T733" s="1"/>
      <c r="U733" s="1"/>
      <c r="V733" s="1"/>
      <c r="W733" s="1"/>
    </row>
    <row r="734" spans="1:23" ht="9.75" customHeight="1">
      <c r="A734" s="1"/>
      <c r="B734" s="1"/>
      <c r="C734" s="1"/>
      <c r="D734" s="1"/>
      <c r="E734" s="1"/>
      <c r="F734" s="1"/>
      <c r="G734" s="1"/>
      <c r="H734" s="1"/>
      <c r="I734" s="1"/>
      <c r="J734" s="1"/>
      <c r="K734" s="1"/>
      <c r="L734" s="1"/>
      <c r="M734" s="1"/>
      <c r="N734" s="1"/>
      <c r="O734" s="1"/>
      <c r="P734" s="1"/>
      <c r="Q734" s="1"/>
      <c r="R734" s="1"/>
      <c r="S734" s="1"/>
      <c r="T734" s="1"/>
      <c r="U734" s="1"/>
      <c r="V734" s="1"/>
      <c r="W734" s="1"/>
    </row>
    <row r="735" spans="1:23" ht="9.75" customHeight="1">
      <c r="A735" s="1"/>
      <c r="B735" s="1"/>
      <c r="C735" s="1"/>
      <c r="D735" s="1"/>
      <c r="E735" s="1"/>
      <c r="F735" s="1"/>
      <c r="G735" s="1"/>
      <c r="H735" s="1"/>
      <c r="I735" s="1"/>
      <c r="J735" s="1"/>
      <c r="K735" s="1"/>
      <c r="L735" s="1"/>
      <c r="M735" s="1"/>
      <c r="N735" s="1"/>
      <c r="O735" s="1"/>
      <c r="P735" s="1"/>
      <c r="Q735" s="1"/>
      <c r="R735" s="1"/>
      <c r="S735" s="1"/>
      <c r="T735" s="1"/>
      <c r="U735" s="1"/>
      <c r="V735" s="1"/>
      <c r="W735" s="1"/>
    </row>
    <row r="736" spans="1:23" ht="9.75" customHeight="1">
      <c r="A736" s="1"/>
      <c r="B736" s="1"/>
      <c r="C736" s="1"/>
      <c r="D736" s="1"/>
      <c r="E736" s="1"/>
      <c r="F736" s="1"/>
      <c r="G736" s="1"/>
      <c r="H736" s="1"/>
      <c r="I736" s="1"/>
      <c r="J736" s="1"/>
      <c r="K736" s="1"/>
      <c r="L736" s="1"/>
      <c r="M736" s="1"/>
      <c r="N736" s="1"/>
      <c r="O736" s="1"/>
      <c r="P736" s="1"/>
      <c r="Q736" s="1"/>
      <c r="R736" s="1"/>
      <c r="S736" s="1"/>
      <c r="T736" s="1"/>
      <c r="U736" s="1"/>
      <c r="V736" s="1"/>
      <c r="W736" s="1"/>
    </row>
    <row r="737" spans="1:23" ht="9.75" customHeight="1">
      <c r="A737" s="1"/>
      <c r="B737" s="1"/>
      <c r="C737" s="1"/>
      <c r="D737" s="1"/>
      <c r="E737" s="1"/>
      <c r="F737" s="1"/>
      <c r="G737" s="1"/>
      <c r="H737" s="1"/>
      <c r="I737" s="1"/>
      <c r="J737" s="1"/>
      <c r="K737" s="1"/>
      <c r="L737" s="1"/>
      <c r="M737" s="1"/>
      <c r="N737" s="1"/>
      <c r="O737" s="1"/>
      <c r="P737" s="1"/>
      <c r="Q737" s="1"/>
      <c r="R737" s="1"/>
      <c r="S737" s="1"/>
      <c r="T737" s="1"/>
      <c r="U737" s="1"/>
      <c r="V737" s="1"/>
      <c r="W737" s="1"/>
    </row>
    <row r="738" spans="1:23" ht="9.75" customHeight="1">
      <c r="A738" s="1"/>
      <c r="B738" s="1"/>
      <c r="C738" s="1"/>
      <c r="D738" s="1"/>
      <c r="E738" s="1"/>
      <c r="F738" s="1"/>
      <c r="G738" s="1"/>
      <c r="H738" s="1"/>
      <c r="I738" s="1"/>
      <c r="J738" s="1"/>
      <c r="K738" s="1"/>
      <c r="L738" s="1"/>
      <c r="M738" s="1"/>
      <c r="N738" s="1"/>
      <c r="O738" s="1"/>
      <c r="P738" s="1"/>
      <c r="Q738" s="1"/>
      <c r="R738" s="1"/>
      <c r="S738" s="1"/>
      <c r="T738" s="1"/>
      <c r="U738" s="1"/>
      <c r="V738" s="1"/>
      <c r="W738" s="1"/>
    </row>
    <row r="739" spans="1:23" ht="9.75" customHeight="1">
      <c r="A739" s="1"/>
      <c r="B739" s="1"/>
      <c r="C739" s="1"/>
      <c r="D739" s="1"/>
      <c r="E739" s="1"/>
      <c r="F739" s="1"/>
      <c r="G739" s="1"/>
      <c r="H739" s="1"/>
      <c r="I739" s="1"/>
      <c r="J739" s="1"/>
      <c r="K739" s="1"/>
      <c r="L739" s="1"/>
      <c r="M739" s="1"/>
      <c r="N739" s="1"/>
      <c r="O739" s="1"/>
      <c r="P739" s="1"/>
      <c r="Q739" s="1"/>
      <c r="R739" s="1"/>
      <c r="S739" s="1"/>
      <c r="T739" s="1"/>
      <c r="U739" s="1"/>
      <c r="V739" s="1"/>
      <c r="W739" s="1"/>
    </row>
    <row r="740" spans="1:23" ht="9.75" customHeight="1">
      <c r="A740" s="1"/>
      <c r="B740" s="1"/>
      <c r="C740" s="1"/>
      <c r="D740" s="1"/>
      <c r="E740" s="1"/>
      <c r="F740" s="1"/>
      <c r="G740" s="1"/>
      <c r="H740" s="1"/>
      <c r="I740" s="1"/>
      <c r="J740" s="1"/>
      <c r="K740" s="1"/>
      <c r="L740" s="1"/>
      <c r="M740" s="1"/>
      <c r="N740" s="1"/>
      <c r="O740" s="1"/>
      <c r="P740" s="1"/>
      <c r="Q740" s="1"/>
      <c r="R740" s="1"/>
      <c r="S740" s="1"/>
      <c r="T740" s="1"/>
      <c r="U740" s="1"/>
      <c r="V740" s="1"/>
      <c r="W740" s="1"/>
    </row>
    <row r="741" spans="1:23" ht="9.75" customHeight="1">
      <c r="A741" s="1"/>
      <c r="B741" s="1"/>
      <c r="C741" s="1"/>
      <c r="D741" s="1"/>
      <c r="E741" s="1"/>
      <c r="F741" s="1"/>
      <c r="G741" s="1"/>
      <c r="H741" s="1"/>
      <c r="I741" s="1"/>
      <c r="J741" s="1"/>
      <c r="K741" s="1"/>
      <c r="L741" s="1"/>
      <c r="M741" s="1"/>
      <c r="N741" s="1"/>
      <c r="O741" s="1"/>
      <c r="P741" s="1"/>
      <c r="Q741" s="1"/>
      <c r="R741" s="1"/>
      <c r="S741" s="1"/>
      <c r="T741" s="1"/>
      <c r="U741" s="1"/>
      <c r="V741" s="1"/>
      <c r="W741" s="1"/>
    </row>
    <row r="742" spans="1:23" ht="9.75" customHeight="1">
      <c r="A742" s="1"/>
      <c r="B742" s="1"/>
      <c r="C742" s="1"/>
      <c r="D742" s="1"/>
      <c r="E742" s="1"/>
      <c r="F742" s="1"/>
      <c r="G742" s="1"/>
      <c r="H742" s="1"/>
      <c r="I742" s="1"/>
      <c r="J742" s="1"/>
      <c r="K742" s="1"/>
      <c r="L742" s="1"/>
      <c r="M742" s="1"/>
      <c r="N742" s="1"/>
      <c r="O742" s="1"/>
      <c r="P742" s="1"/>
      <c r="Q742" s="1"/>
      <c r="R742" s="1"/>
      <c r="S742" s="1"/>
      <c r="T742" s="1"/>
      <c r="U742" s="1"/>
      <c r="V742" s="1"/>
      <c r="W742" s="1"/>
    </row>
    <row r="743" spans="1:23" ht="9.75" customHeight="1">
      <c r="A743" s="1"/>
      <c r="B743" s="1"/>
      <c r="C743" s="1"/>
      <c r="D743" s="1"/>
      <c r="E743" s="1"/>
      <c r="F743" s="1"/>
      <c r="G743" s="1"/>
      <c r="H743" s="1"/>
      <c r="I743" s="1"/>
      <c r="J743" s="1"/>
      <c r="K743" s="1"/>
      <c r="L743" s="1"/>
      <c r="M743" s="1"/>
      <c r="N743" s="1"/>
      <c r="O743" s="1"/>
      <c r="P743" s="1"/>
      <c r="Q743" s="1"/>
      <c r="R743" s="1"/>
      <c r="S743" s="1"/>
      <c r="T743" s="1"/>
      <c r="U743" s="1"/>
      <c r="V743" s="1"/>
      <c r="W743" s="1"/>
    </row>
    <row r="744" spans="1:23" ht="9.75" customHeight="1">
      <c r="A744" s="1"/>
      <c r="B744" s="1"/>
      <c r="C744" s="1"/>
      <c r="D744" s="1"/>
      <c r="E744" s="1"/>
      <c r="F744" s="1"/>
      <c r="G744" s="1"/>
      <c r="H744" s="1"/>
      <c r="I744" s="1"/>
      <c r="J744" s="1"/>
      <c r="K744" s="1"/>
      <c r="L744" s="1"/>
      <c r="M744" s="1"/>
      <c r="N744" s="1"/>
      <c r="O744" s="1"/>
      <c r="P744" s="1"/>
      <c r="Q744" s="1"/>
      <c r="R744" s="1"/>
      <c r="S744" s="1"/>
      <c r="T744" s="1"/>
      <c r="U744" s="1"/>
      <c r="V744" s="1"/>
      <c r="W744" s="1"/>
    </row>
    <row r="745" spans="1:23" ht="9.75" customHeight="1">
      <c r="A745" s="1"/>
      <c r="B745" s="1"/>
      <c r="C745" s="1"/>
      <c r="D745" s="1"/>
      <c r="E745" s="1"/>
      <c r="F745" s="1"/>
      <c r="G745" s="1"/>
      <c r="H745" s="1"/>
      <c r="I745" s="1"/>
      <c r="J745" s="1"/>
      <c r="K745" s="1"/>
      <c r="L745" s="1"/>
      <c r="M745" s="1"/>
      <c r="N745" s="1"/>
      <c r="O745" s="1"/>
      <c r="P745" s="1"/>
      <c r="Q745" s="1"/>
      <c r="R745" s="1"/>
      <c r="S745" s="1"/>
      <c r="T745" s="1"/>
      <c r="U745" s="1"/>
      <c r="V745" s="1"/>
      <c r="W745" s="1"/>
    </row>
    <row r="746" spans="1:23" ht="9.75" customHeight="1">
      <c r="A746" s="1"/>
      <c r="B746" s="1"/>
      <c r="C746" s="1"/>
      <c r="D746" s="1"/>
      <c r="E746" s="1"/>
      <c r="F746" s="1"/>
      <c r="G746" s="1"/>
      <c r="H746" s="1"/>
      <c r="I746" s="1"/>
      <c r="J746" s="1"/>
      <c r="K746" s="1"/>
      <c r="L746" s="1"/>
      <c r="M746" s="1"/>
      <c r="N746" s="1"/>
      <c r="O746" s="1"/>
      <c r="P746" s="1"/>
      <c r="Q746" s="1"/>
      <c r="R746" s="1"/>
      <c r="S746" s="1"/>
      <c r="T746" s="1"/>
      <c r="U746" s="1"/>
      <c r="V746" s="1"/>
      <c r="W746" s="1"/>
    </row>
    <row r="747" spans="1:23" ht="9.75" customHeight="1">
      <c r="A747" s="1"/>
      <c r="B747" s="1"/>
      <c r="C747" s="1"/>
      <c r="D747" s="1"/>
      <c r="E747" s="1"/>
      <c r="F747" s="1"/>
      <c r="G747" s="1"/>
      <c r="H747" s="1"/>
      <c r="I747" s="1"/>
      <c r="J747" s="1"/>
      <c r="K747" s="1"/>
      <c r="L747" s="1"/>
      <c r="M747" s="1"/>
      <c r="N747" s="1"/>
      <c r="O747" s="1"/>
      <c r="P747" s="1"/>
      <c r="Q747" s="1"/>
      <c r="R747" s="1"/>
      <c r="S747" s="1"/>
      <c r="T747" s="1"/>
      <c r="U747" s="1"/>
      <c r="V747" s="1"/>
      <c r="W747" s="1"/>
    </row>
    <row r="748" spans="1:23" ht="9.75" customHeight="1">
      <c r="A748" s="1"/>
      <c r="B748" s="1"/>
      <c r="C748" s="1"/>
      <c r="D748" s="1"/>
      <c r="E748" s="1"/>
      <c r="F748" s="1"/>
      <c r="G748" s="1"/>
      <c r="H748" s="1"/>
      <c r="I748" s="1"/>
      <c r="J748" s="1"/>
      <c r="K748" s="1"/>
      <c r="L748" s="1"/>
      <c r="M748" s="1"/>
      <c r="N748" s="1"/>
      <c r="O748" s="1"/>
      <c r="P748" s="1"/>
      <c r="Q748" s="1"/>
      <c r="R748" s="1"/>
      <c r="S748" s="1"/>
      <c r="T748" s="1"/>
      <c r="U748" s="1"/>
      <c r="V748" s="1"/>
      <c r="W748" s="1"/>
    </row>
    <row r="749" spans="1:23" ht="9.75" customHeight="1">
      <c r="A749" s="1"/>
      <c r="B749" s="1"/>
      <c r="C749" s="1"/>
      <c r="D749" s="1"/>
      <c r="E749" s="1"/>
      <c r="F749" s="1"/>
      <c r="G749" s="1"/>
      <c r="H749" s="1"/>
      <c r="I749" s="1"/>
      <c r="J749" s="1"/>
      <c r="K749" s="1"/>
      <c r="L749" s="1"/>
      <c r="M749" s="1"/>
      <c r="N749" s="1"/>
      <c r="O749" s="1"/>
      <c r="P749" s="1"/>
      <c r="Q749" s="1"/>
      <c r="R749" s="1"/>
      <c r="S749" s="1"/>
      <c r="T749" s="1"/>
      <c r="U749" s="1"/>
      <c r="V749" s="1"/>
      <c r="W749" s="1"/>
    </row>
    <row r="750" spans="1:23" ht="9.75" customHeight="1">
      <c r="A750" s="1"/>
      <c r="B750" s="1"/>
      <c r="C750" s="1"/>
      <c r="D750" s="1"/>
      <c r="E750" s="1"/>
      <c r="F750" s="1"/>
      <c r="G750" s="1"/>
      <c r="H750" s="1"/>
      <c r="I750" s="1"/>
      <c r="J750" s="1"/>
      <c r="K750" s="1"/>
      <c r="L750" s="1"/>
      <c r="M750" s="1"/>
      <c r="N750" s="1"/>
      <c r="O750" s="1"/>
      <c r="P750" s="1"/>
      <c r="Q750" s="1"/>
      <c r="R750" s="1"/>
      <c r="S750" s="1"/>
      <c r="T750" s="1"/>
      <c r="U750" s="1"/>
      <c r="V750" s="1"/>
      <c r="W750" s="1"/>
    </row>
    <row r="751" spans="1:23" ht="9.75" customHeight="1">
      <c r="A751" s="1"/>
      <c r="B751" s="1"/>
      <c r="C751" s="1"/>
      <c r="D751" s="1"/>
      <c r="E751" s="1"/>
      <c r="F751" s="1"/>
      <c r="G751" s="1"/>
      <c r="H751" s="1"/>
      <c r="I751" s="1"/>
      <c r="J751" s="1"/>
      <c r="K751" s="1"/>
      <c r="L751" s="1"/>
      <c r="M751" s="1"/>
      <c r="N751" s="1"/>
      <c r="O751" s="1"/>
      <c r="P751" s="1"/>
      <c r="Q751" s="1"/>
      <c r="R751" s="1"/>
      <c r="S751" s="1"/>
      <c r="T751" s="1"/>
      <c r="U751" s="1"/>
      <c r="V751" s="1"/>
      <c r="W751" s="1"/>
    </row>
    <row r="752" spans="1:23" ht="9.75" customHeight="1">
      <c r="A752" s="1"/>
      <c r="B752" s="1"/>
      <c r="C752" s="1"/>
      <c r="D752" s="1"/>
      <c r="E752" s="1"/>
      <c r="F752" s="1"/>
      <c r="G752" s="1"/>
      <c r="H752" s="1"/>
      <c r="I752" s="1"/>
      <c r="J752" s="1"/>
      <c r="K752" s="1"/>
      <c r="L752" s="1"/>
      <c r="M752" s="1"/>
      <c r="N752" s="1"/>
      <c r="O752" s="1"/>
      <c r="P752" s="1"/>
      <c r="Q752" s="1"/>
      <c r="R752" s="1"/>
      <c r="S752" s="1"/>
      <c r="T752" s="1"/>
      <c r="U752" s="1"/>
      <c r="V752" s="1"/>
      <c r="W752" s="1"/>
    </row>
    <row r="753" spans="1:23" ht="9.75" customHeight="1">
      <c r="A753" s="1"/>
      <c r="B753" s="1"/>
      <c r="C753" s="1"/>
      <c r="D753" s="1"/>
      <c r="E753" s="1"/>
      <c r="F753" s="1"/>
      <c r="G753" s="1"/>
      <c r="H753" s="1"/>
      <c r="I753" s="1"/>
      <c r="J753" s="1"/>
      <c r="K753" s="1"/>
      <c r="L753" s="1"/>
      <c r="M753" s="1"/>
      <c r="N753" s="1"/>
      <c r="O753" s="1"/>
      <c r="P753" s="1"/>
      <c r="Q753" s="1"/>
      <c r="R753" s="1"/>
      <c r="S753" s="1"/>
      <c r="T753" s="1"/>
      <c r="U753" s="1"/>
      <c r="V753" s="1"/>
      <c r="W753" s="1"/>
    </row>
    <row r="754" spans="1:23" ht="9.75" customHeight="1">
      <c r="A754" s="1"/>
      <c r="B754" s="1"/>
      <c r="C754" s="1"/>
      <c r="D754" s="1"/>
      <c r="E754" s="1"/>
      <c r="F754" s="1"/>
      <c r="G754" s="1"/>
      <c r="H754" s="1"/>
      <c r="I754" s="1"/>
      <c r="J754" s="1"/>
      <c r="K754" s="1"/>
      <c r="L754" s="1"/>
      <c r="M754" s="1"/>
      <c r="N754" s="1"/>
      <c r="O754" s="1"/>
      <c r="P754" s="1"/>
      <c r="Q754" s="1"/>
      <c r="R754" s="1"/>
      <c r="S754" s="1"/>
      <c r="T754" s="1"/>
      <c r="U754" s="1"/>
      <c r="V754" s="1"/>
      <c r="W754" s="1"/>
    </row>
    <row r="755" spans="1:23" ht="9.75" customHeight="1">
      <c r="A755" s="1"/>
      <c r="B755" s="1"/>
      <c r="C755" s="1"/>
      <c r="D755" s="1"/>
      <c r="E755" s="1"/>
      <c r="F755" s="1"/>
      <c r="G755" s="1"/>
      <c r="H755" s="1"/>
      <c r="I755" s="1"/>
      <c r="J755" s="1"/>
      <c r="K755" s="1"/>
      <c r="L755" s="1"/>
      <c r="M755" s="1"/>
      <c r="N755" s="1"/>
      <c r="O755" s="1"/>
      <c r="P755" s="1"/>
      <c r="Q755" s="1"/>
      <c r="R755" s="1"/>
      <c r="S755" s="1"/>
      <c r="T755" s="1"/>
      <c r="U755" s="1"/>
      <c r="V755" s="1"/>
      <c r="W755" s="1"/>
    </row>
    <row r="756" spans="1:23" ht="9.75" customHeight="1">
      <c r="A756" s="1"/>
      <c r="B756" s="1"/>
      <c r="C756" s="1"/>
      <c r="D756" s="1"/>
      <c r="E756" s="1"/>
      <c r="F756" s="1"/>
      <c r="G756" s="1"/>
      <c r="H756" s="1"/>
      <c r="I756" s="1"/>
      <c r="J756" s="1"/>
      <c r="K756" s="1"/>
      <c r="L756" s="1"/>
      <c r="M756" s="1"/>
      <c r="N756" s="1"/>
      <c r="O756" s="1"/>
      <c r="P756" s="1"/>
      <c r="Q756" s="1"/>
      <c r="R756" s="1"/>
      <c r="S756" s="1"/>
      <c r="T756" s="1"/>
      <c r="U756" s="1"/>
      <c r="V756" s="1"/>
      <c r="W756" s="1"/>
    </row>
    <row r="757" spans="1:23" ht="9.75" customHeight="1">
      <c r="A757" s="1"/>
      <c r="B757" s="1"/>
      <c r="C757" s="1"/>
      <c r="D757" s="1"/>
      <c r="E757" s="1"/>
      <c r="F757" s="1"/>
      <c r="G757" s="1"/>
      <c r="H757" s="1"/>
      <c r="I757" s="1"/>
      <c r="J757" s="1"/>
      <c r="K757" s="1"/>
      <c r="L757" s="1"/>
      <c r="M757" s="1"/>
      <c r="N757" s="1"/>
      <c r="O757" s="1"/>
      <c r="P757" s="1"/>
      <c r="Q757" s="1"/>
      <c r="R757" s="1"/>
      <c r="S757" s="1"/>
      <c r="T757" s="1"/>
      <c r="U757" s="1"/>
      <c r="V757" s="1"/>
      <c r="W757" s="1"/>
    </row>
    <row r="758" spans="1:23" ht="9.75" customHeight="1">
      <c r="A758" s="1"/>
      <c r="B758" s="1"/>
      <c r="C758" s="1"/>
      <c r="D758" s="1"/>
      <c r="E758" s="1"/>
      <c r="F758" s="1"/>
      <c r="G758" s="1"/>
      <c r="H758" s="1"/>
      <c r="I758" s="1"/>
      <c r="J758" s="1"/>
      <c r="K758" s="1"/>
      <c r="L758" s="1"/>
      <c r="M758" s="1"/>
      <c r="N758" s="1"/>
      <c r="O758" s="1"/>
      <c r="P758" s="1"/>
      <c r="Q758" s="1"/>
      <c r="R758" s="1"/>
      <c r="S758" s="1"/>
      <c r="T758" s="1"/>
      <c r="U758" s="1"/>
      <c r="V758" s="1"/>
      <c r="W758" s="1"/>
    </row>
    <row r="759" spans="1:23" ht="9.75" customHeight="1">
      <c r="A759" s="1"/>
      <c r="B759" s="1"/>
      <c r="C759" s="1"/>
      <c r="D759" s="1"/>
      <c r="E759" s="1"/>
      <c r="F759" s="1"/>
      <c r="G759" s="1"/>
      <c r="H759" s="1"/>
      <c r="I759" s="1"/>
      <c r="J759" s="1"/>
      <c r="K759" s="1"/>
      <c r="L759" s="1"/>
      <c r="M759" s="1"/>
      <c r="N759" s="1"/>
      <c r="O759" s="1"/>
      <c r="P759" s="1"/>
      <c r="Q759" s="1"/>
      <c r="R759" s="1"/>
      <c r="S759" s="1"/>
      <c r="T759" s="1"/>
      <c r="U759" s="1"/>
      <c r="V759" s="1"/>
      <c r="W759" s="1"/>
    </row>
    <row r="760" spans="1:23" ht="9.75" customHeight="1">
      <c r="A760" s="1"/>
      <c r="B760" s="1"/>
      <c r="C760" s="1"/>
      <c r="D760" s="1"/>
      <c r="E760" s="1"/>
      <c r="F760" s="1"/>
      <c r="G760" s="1"/>
      <c r="H760" s="1"/>
      <c r="I760" s="1"/>
      <c r="J760" s="1"/>
      <c r="K760" s="1"/>
      <c r="L760" s="1"/>
      <c r="M760" s="1"/>
      <c r="N760" s="1"/>
      <c r="O760" s="1"/>
      <c r="P760" s="1"/>
      <c r="Q760" s="1"/>
      <c r="R760" s="1"/>
      <c r="S760" s="1"/>
      <c r="T760" s="1"/>
      <c r="U760" s="1"/>
      <c r="V760" s="1"/>
      <c r="W760" s="1"/>
    </row>
    <row r="761" spans="1:23" ht="9.75" customHeight="1">
      <c r="A761" s="1"/>
      <c r="B761" s="1"/>
      <c r="C761" s="1"/>
      <c r="D761" s="1"/>
      <c r="E761" s="1"/>
      <c r="F761" s="1"/>
      <c r="G761" s="1"/>
      <c r="H761" s="1"/>
      <c r="I761" s="1"/>
      <c r="J761" s="1"/>
      <c r="K761" s="1"/>
      <c r="L761" s="1"/>
      <c r="M761" s="1"/>
      <c r="N761" s="1"/>
      <c r="O761" s="1"/>
      <c r="P761" s="1"/>
      <c r="Q761" s="1"/>
      <c r="R761" s="1"/>
      <c r="S761" s="1"/>
      <c r="T761" s="1"/>
      <c r="U761" s="1"/>
      <c r="V761" s="1"/>
      <c r="W761" s="1"/>
    </row>
    <row r="762" spans="1:23" ht="9.75" customHeight="1">
      <c r="A762" s="1"/>
      <c r="B762" s="1"/>
      <c r="C762" s="1"/>
      <c r="D762" s="1"/>
      <c r="E762" s="1"/>
      <c r="F762" s="1"/>
      <c r="G762" s="1"/>
      <c r="H762" s="1"/>
      <c r="I762" s="1"/>
      <c r="J762" s="1"/>
      <c r="K762" s="1"/>
      <c r="L762" s="1"/>
      <c r="M762" s="1"/>
      <c r="N762" s="1"/>
      <c r="O762" s="1"/>
      <c r="P762" s="1"/>
      <c r="Q762" s="1"/>
      <c r="R762" s="1"/>
      <c r="S762" s="1"/>
      <c r="T762" s="1"/>
      <c r="U762" s="1"/>
      <c r="V762" s="1"/>
      <c r="W762" s="1"/>
    </row>
    <row r="763" spans="1:23" ht="9.75" customHeight="1">
      <c r="A763" s="1"/>
      <c r="B763" s="1"/>
      <c r="C763" s="1"/>
      <c r="D763" s="1"/>
      <c r="E763" s="1"/>
      <c r="F763" s="1"/>
      <c r="G763" s="1"/>
      <c r="H763" s="1"/>
      <c r="I763" s="1"/>
      <c r="J763" s="1"/>
      <c r="K763" s="1"/>
      <c r="L763" s="1"/>
      <c r="M763" s="1"/>
      <c r="N763" s="1"/>
      <c r="O763" s="1"/>
      <c r="P763" s="1"/>
      <c r="Q763" s="1"/>
      <c r="R763" s="1"/>
      <c r="S763" s="1"/>
      <c r="T763" s="1"/>
      <c r="U763" s="1"/>
      <c r="V763" s="1"/>
      <c r="W763" s="1"/>
    </row>
    <row r="764" spans="1:23" ht="9.75" customHeight="1">
      <c r="A764" s="1"/>
      <c r="B764" s="1"/>
      <c r="C764" s="1"/>
      <c r="D764" s="1"/>
      <c r="E764" s="1"/>
      <c r="F764" s="1"/>
      <c r="G764" s="1"/>
      <c r="H764" s="1"/>
      <c r="I764" s="1"/>
      <c r="J764" s="1"/>
      <c r="K764" s="1"/>
      <c r="L764" s="1"/>
      <c r="M764" s="1"/>
      <c r="N764" s="1"/>
      <c r="O764" s="1"/>
      <c r="P764" s="1"/>
      <c r="Q764" s="1"/>
      <c r="R764" s="1"/>
      <c r="S764" s="1"/>
      <c r="T764" s="1"/>
      <c r="U764" s="1"/>
      <c r="V764" s="1"/>
      <c r="W764" s="1"/>
    </row>
    <row r="765" spans="1:23" ht="9.75" customHeight="1">
      <c r="A765" s="1"/>
      <c r="B765" s="1"/>
      <c r="C765" s="1"/>
      <c r="D765" s="1"/>
      <c r="E765" s="1"/>
      <c r="F765" s="1"/>
      <c r="G765" s="1"/>
      <c r="H765" s="1"/>
      <c r="I765" s="1"/>
      <c r="J765" s="1"/>
      <c r="K765" s="1"/>
      <c r="L765" s="1"/>
      <c r="M765" s="1"/>
      <c r="N765" s="1"/>
      <c r="O765" s="1"/>
      <c r="P765" s="1"/>
      <c r="Q765" s="1"/>
      <c r="R765" s="1"/>
      <c r="S765" s="1"/>
      <c r="T765" s="1"/>
      <c r="U765" s="1"/>
      <c r="V765" s="1"/>
      <c r="W765" s="1"/>
    </row>
    <row r="766" spans="1:23" ht="9.75" customHeight="1">
      <c r="A766" s="1"/>
      <c r="B766" s="1"/>
      <c r="C766" s="1"/>
      <c r="D766" s="1"/>
      <c r="E766" s="1"/>
      <c r="F766" s="1"/>
      <c r="G766" s="1"/>
      <c r="H766" s="1"/>
      <c r="I766" s="1"/>
      <c r="J766" s="1"/>
      <c r="K766" s="1"/>
      <c r="L766" s="1"/>
      <c r="M766" s="1"/>
      <c r="N766" s="1"/>
      <c r="O766" s="1"/>
      <c r="P766" s="1"/>
      <c r="Q766" s="1"/>
      <c r="R766" s="1"/>
      <c r="S766" s="1"/>
      <c r="T766" s="1"/>
      <c r="U766" s="1"/>
      <c r="V766" s="1"/>
      <c r="W766" s="1"/>
    </row>
    <row r="767" spans="1:23" ht="9.75" customHeight="1">
      <c r="A767" s="1"/>
      <c r="B767" s="1"/>
      <c r="C767" s="1"/>
      <c r="D767" s="1"/>
      <c r="E767" s="1"/>
      <c r="F767" s="1"/>
      <c r="G767" s="1"/>
      <c r="H767" s="1"/>
      <c r="I767" s="1"/>
      <c r="J767" s="1"/>
      <c r="K767" s="1"/>
      <c r="L767" s="1"/>
      <c r="M767" s="1"/>
      <c r="N767" s="1"/>
      <c r="O767" s="1"/>
      <c r="P767" s="1"/>
      <c r="Q767" s="1"/>
      <c r="R767" s="1"/>
      <c r="S767" s="1"/>
      <c r="T767" s="1"/>
      <c r="U767" s="1"/>
      <c r="V767" s="1"/>
      <c r="W767" s="1"/>
    </row>
    <row r="768" spans="1:23" ht="9.75" customHeight="1">
      <c r="A768" s="1"/>
      <c r="B768" s="1"/>
      <c r="C768" s="1"/>
      <c r="D768" s="1"/>
      <c r="E768" s="1"/>
      <c r="F768" s="1"/>
      <c r="G768" s="1"/>
      <c r="H768" s="1"/>
      <c r="I768" s="1"/>
      <c r="J768" s="1"/>
      <c r="K768" s="1"/>
      <c r="L768" s="1"/>
      <c r="M768" s="1"/>
      <c r="N768" s="1"/>
      <c r="O768" s="1"/>
      <c r="P768" s="1"/>
      <c r="Q768" s="1"/>
      <c r="R768" s="1"/>
      <c r="S768" s="1"/>
      <c r="T768" s="1"/>
      <c r="U768" s="1"/>
      <c r="V768" s="1"/>
      <c r="W768" s="1"/>
    </row>
    <row r="769" spans="1:23" ht="9.75" customHeight="1">
      <c r="A769" s="1"/>
      <c r="B769" s="1"/>
      <c r="C769" s="1"/>
      <c r="D769" s="1"/>
      <c r="E769" s="1"/>
      <c r="F769" s="1"/>
      <c r="G769" s="1"/>
      <c r="H769" s="1"/>
      <c r="I769" s="1"/>
      <c r="J769" s="1"/>
      <c r="K769" s="1"/>
      <c r="L769" s="1"/>
      <c r="M769" s="1"/>
      <c r="N769" s="1"/>
      <c r="O769" s="1"/>
      <c r="P769" s="1"/>
      <c r="Q769" s="1"/>
      <c r="R769" s="1"/>
      <c r="S769" s="1"/>
      <c r="T769" s="1"/>
      <c r="U769" s="1"/>
      <c r="V769" s="1"/>
      <c r="W769" s="1"/>
    </row>
    <row r="770" spans="1:23" ht="9.75" customHeight="1">
      <c r="A770" s="1"/>
      <c r="B770" s="1"/>
      <c r="C770" s="1"/>
      <c r="D770" s="1"/>
      <c r="E770" s="1"/>
      <c r="F770" s="1"/>
      <c r="G770" s="1"/>
      <c r="H770" s="1"/>
      <c r="I770" s="1"/>
      <c r="J770" s="1"/>
      <c r="K770" s="1"/>
      <c r="L770" s="1"/>
      <c r="M770" s="1"/>
      <c r="N770" s="1"/>
      <c r="O770" s="1"/>
      <c r="P770" s="1"/>
      <c r="Q770" s="1"/>
      <c r="R770" s="1"/>
      <c r="S770" s="1"/>
      <c r="T770" s="1"/>
      <c r="U770" s="1"/>
      <c r="V770" s="1"/>
      <c r="W770" s="1"/>
    </row>
    <row r="771" spans="1:23" ht="9.75" customHeight="1">
      <c r="A771" s="1"/>
      <c r="B771" s="1"/>
      <c r="C771" s="1"/>
      <c r="D771" s="1"/>
      <c r="E771" s="1"/>
      <c r="F771" s="1"/>
      <c r="G771" s="1"/>
      <c r="H771" s="1"/>
      <c r="I771" s="1"/>
      <c r="J771" s="1"/>
      <c r="K771" s="1"/>
      <c r="L771" s="1"/>
      <c r="M771" s="1"/>
      <c r="N771" s="1"/>
      <c r="O771" s="1"/>
      <c r="P771" s="1"/>
      <c r="Q771" s="1"/>
      <c r="R771" s="1"/>
      <c r="S771" s="1"/>
      <c r="T771" s="1"/>
      <c r="U771" s="1"/>
      <c r="V771" s="1"/>
      <c r="W771" s="1"/>
    </row>
    <row r="772" spans="1:23" ht="9.75" customHeight="1">
      <c r="A772" s="1"/>
      <c r="B772" s="1"/>
      <c r="C772" s="1"/>
      <c r="D772" s="1"/>
      <c r="E772" s="1"/>
      <c r="F772" s="1"/>
      <c r="G772" s="1"/>
      <c r="H772" s="1"/>
      <c r="I772" s="1"/>
      <c r="J772" s="1"/>
      <c r="K772" s="1"/>
      <c r="L772" s="1"/>
      <c r="M772" s="1"/>
      <c r="N772" s="1"/>
      <c r="O772" s="1"/>
      <c r="P772" s="1"/>
      <c r="Q772" s="1"/>
      <c r="R772" s="1"/>
      <c r="S772" s="1"/>
      <c r="T772" s="1"/>
      <c r="U772" s="1"/>
      <c r="V772" s="1"/>
      <c r="W772" s="1"/>
    </row>
    <row r="773" spans="1:23" ht="9.75" customHeight="1">
      <c r="A773" s="1"/>
      <c r="B773" s="1"/>
      <c r="C773" s="1"/>
      <c r="D773" s="1"/>
      <c r="E773" s="1"/>
      <c r="F773" s="1"/>
      <c r="G773" s="1"/>
      <c r="H773" s="1"/>
      <c r="I773" s="1"/>
      <c r="J773" s="1"/>
      <c r="K773" s="1"/>
      <c r="L773" s="1"/>
      <c r="M773" s="1"/>
      <c r="N773" s="1"/>
      <c r="O773" s="1"/>
      <c r="P773" s="1"/>
      <c r="Q773" s="1"/>
      <c r="R773" s="1"/>
      <c r="S773" s="1"/>
      <c r="T773" s="1"/>
      <c r="U773" s="1"/>
      <c r="V773" s="1"/>
      <c r="W773" s="1"/>
    </row>
    <row r="774" spans="1:23" ht="9.75" customHeight="1">
      <c r="A774" s="1"/>
      <c r="B774" s="1"/>
      <c r="C774" s="1"/>
      <c r="D774" s="1"/>
      <c r="E774" s="1"/>
      <c r="F774" s="1"/>
      <c r="G774" s="1"/>
      <c r="H774" s="1"/>
      <c r="I774" s="1"/>
      <c r="J774" s="1"/>
      <c r="K774" s="1"/>
      <c r="L774" s="1"/>
      <c r="M774" s="1"/>
      <c r="N774" s="1"/>
      <c r="O774" s="1"/>
      <c r="P774" s="1"/>
      <c r="Q774" s="1"/>
      <c r="R774" s="1"/>
      <c r="S774" s="1"/>
      <c r="T774" s="1"/>
      <c r="U774" s="1"/>
      <c r="V774" s="1"/>
      <c r="W774" s="1"/>
    </row>
    <row r="775" spans="1:23" ht="9.75" customHeight="1">
      <c r="A775" s="1"/>
      <c r="B775" s="1"/>
      <c r="C775" s="1"/>
      <c r="D775" s="1"/>
      <c r="E775" s="1"/>
      <c r="F775" s="1"/>
      <c r="G775" s="1"/>
      <c r="H775" s="1"/>
      <c r="I775" s="1"/>
      <c r="J775" s="1"/>
      <c r="K775" s="1"/>
      <c r="L775" s="1"/>
      <c r="M775" s="1"/>
      <c r="N775" s="1"/>
      <c r="O775" s="1"/>
      <c r="P775" s="1"/>
      <c r="Q775" s="1"/>
      <c r="R775" s="1"/>
      <c r="S775" s="1"/>
      <c r="T775" s="1"/>
      <c r="U775" s="1"/>
      <c r="V775" s="1"/>
      <c r="W775" s="1"/>
    </row>
    <row r="776" spans="1:23" ht="9.75" customHeight="1">
      <c r="A776" s="1"/>
      <c r="B776" s="1"/>
      <c r="C776" s="1"/>
      <c r="D776" s="1"/>
      <c r="E776" s="1"/>
      <c r="F776" s="1"/>
      <c r="G776" s="1"/>
      <c r="H776" s="1"/>
      <c r="I776" s="1"/>
      <c r="J776" s="1"/>
      <c r="K776" s="1"/>
      <c r="L776" s="1"/>
      <c r="M776" s="1"/>
      <c r="N776" s="1"/>
      <c r="O776" s="1"/>
      <c r="P776" s="1"/>
      <c r="Q776" s="1"/>
      <c r="R776" s="1"/>
      <c r="S776" s="1"/>
      <c r="T776" s="1"/>
      <c r="U776" s="1"/>
      <c r="V776" s="1"/>
      <c r="W776" s="1"/>
    </row>
    <row r="777" spans="1:23" ht="9.75" customHeight="1">
      <c r="A777" s="1"/>
      <c r="B777" s="1"/>
      <c r="C777" s="1"/>
      <c r="D777" s="1"/>
      <c r="E777" s="1"/>
      <c r="F777" s="1"/>
      <c r="G777" s="1"/>
      <c r="H777" s="1"/>
      <c r="I777" s="1"/>
      <c r="J777" s="1"/>
      <c r="K777" s="1"/>
      <c r="L777" s="1"/>
      <c r="M777" s="1"/>
      <c r="N777" s="1"/>
      <c r="O777" s="1"/>
      <c r="P777" s="1"/>
      <c r="Q777" s="1"/>
      <c r="R777" s="1"/>
      <c r="S777" s="1"/>
      <c r="T777" s="1"/>
      <c r="U777" s="1"/>
      <c r="V777" s="1"/>
      <c r="W777" s="1"/>
    </row>
    <row r="778" spans="1:23" ht="9.75" customHeight="1">
      <c r="A778" s="1"/>
      <c r="B778" s="1"/>
      <c r="C778" s="1"/>
      <c r="D778" s="1"/>
      <c r="E778" s="1"/>
      <c r="F778" s="1"/>
      <c r="G778" s="1"/>
      <c r="H778" s="1"/>
      <c r="I778" s="1"/>
      <c r="J778" s="1"/>
      <c r="K778" s="1"/>
      <c r="L778" s="1"/>
      <c r="M778" s="1"/>
      <c r="N778" s="1"/>
      <c r="O778" s="1"/>
      <c r="P778" s="1"/>
      <c r="Q778" s="1"/>
      <c r="R778" s="1"/>
      <c r="S778" s="1"/>
      <c r="T778" s="1"/>
      <c r="U778" s="1"/>
      <c r="V778" s="1"/>
      <c r="W778" s="1"/>
    </row>
    <row r="779" spans="1:23" ht="9.75" customHeight="1">
      <c r="A779" s="1"/>
      <c r="B779" s="1"/>
      <c r="C779" s="1"/>
      <c r="D779" s="1"/>
      <c r="E779" s="1"/>
      <c r="F779" s="1"/>
      <c r="G779" s="1"/>
      <c r="H779" s="1"/>
      <c r="I779" s="1"/>
      <c r="J779" s="1"/>
      <c r="K779" s="1"/>
      <c r="L779" s="1"/>
      <c r="M779" s="1"/>
      <c r="N779" s="1"/>
      <c r="O779" s="1"/>
      <c r="P779" s="1"/>
      <c r="Q779" s="1"/>
      <c r="R779" s="1"/>
      <c r="S779" s="1"/>
      <c r="T779" s="1"/>
      <c r="U779" s="1"/>
      <c r="V779" s="1"/>
      <c r="W779" s="1"/>
    </row>
    <row r="780" spans="1:23" ht="9.75" customHeight="1">
      <c r="A780" s="1"/>
      <c r="B780" s="1"/>
      <c r="C780" s="1"/>
      <c r="D780" s="1"/>
      <c r="E780" s="1"/>
      <c r="F780" s="1"/>
      <c r="G780" s="1"/>
      <c r="H780" s="1"/>
      <c r="I780" s="1"/>
      <c r="J780" s="1"/>
      <c r="K780" s="1"/>
      <c r="L780" s="1"/>
      <c r="M780" s="1"/>
      <c r="N780" s="1"/>
      <c r="O780" s="1"/>
      <c r="P780" s="1"/>
      <c r="Q780" s="1"/>
      <c r="R780" s="1"/>
      <c r="S780" s="1"/>
      <c r="T780" s="1"/>
      <c r="U780" s="1"/>
      <c r="V780" s="1"/>
      <c r="W780" s="1"/>
    </row>
    <row r="781" spans="1:23" ht="9.75" customHeight="1">
      <c r="A781" s="1"/>
      <c r="B781" s="1"/>
      <c r="C781" s="1"/>
      <c r="D781" s="1"/>
      <c r="E781" s="1"/>
      <c r="F781" s="1"/>
      <c r="G781" s="1"/>
      <c r="H781" s="1"/>
      <c r="I781" s="1"/>
      <c r="J781" s="1"/>
      <c r="K781" s="1"/>
      <c r="L781" s="1"/>
      <c r="M781" s="1"/>
      <c r="N781" s="1"/>
      <c r="O781" s="1"/>
      <c r="P781" s="1"/>
      <c r="Q781" s="1"/>
      <c r="R781" s="1"/>
      <c r="S781" s="1"/>
      <c r="T781" s="1"/>
      <c r="U781" s="1"/>
      <c r="V781" s="1"/>
      <c r="W781" s="1"/>
    </row>
    <row r="782" spans="1:23" ht="9.75" customHeight="1">
      <c r="A782" s="1"/>
      <c r="B782" s="1"/>
      <c r="C782" s="1"/>
      <c r="D782" s="1"/>
      <c r="E782" s="1"/>
      <c r="F782" s="1"/>
      <c r="G782" s="1"/>
      <c r="H782" s="1"/>
      <c r="I782" s="1"/>
      <c r="J782" s="1"/>
      <c r="K782" s="1"/>
      <c r="L782" s="1"/>
      <c r="M782" s="1"/>
      <c r="N782" s="1"/>
      <c r="O782" s="1"/>
      <c r="P782" s="1"/>
      <c r="Q782" s="1"/>
      <c r="R782" s="1"/>
      <c r="S782" s="1"/>
      <c r="T782" s="1"/>
      <c r="U782" s="1"/>
      <c r="V782" s="1"/>
      <c r="W782" s="1"/>
    </row>
    <row r="783" spans="1:23" ht="9.75" customHeight="1">
      <c r="A783" s="1"/>
      <c r="B783" s="1"/>
      <c r="C783" s="1"/>
      <c r="D783" s="1"/>
      <c r="E783" s="1"/>
      <c r="F783" s="1"/>
      <c r="G783" s="1"/>
      <c r="H783" s="1"/>
      <c r="I783" s="1"/>
      <c r="J783" s="1"/>
      <c r="K783" s="1"/>
      <c r="L783" s="1"/>
      <c r="M783" s="1"/>
      <c r="N783" s="1"/>
      <c r="O783" s="1"/>
      <c r="P783" s="1"/>
      <c r="Q783" s="1"/>
      <c r="R783" s="1"/>
      <c r="S783" s="1"/>
      <c r="T783" s="1"/>
      <c r="U783" s="1"/>
      <c r="V783" s="1"/>
      <c r="W783" s="1"/>
    </row>
    <row r="784" spans="1:23" ht="9.75" customHeight="1">
      <c r="A784" s="1"/>
      <c r="B784" s="1"/>
      <c r="C784" s="1"/>
      <c r="D784" s="1"/>
      <c r="E784" s="1"/>
      <c r="F784" s="1"/>
      <c r="G784" s="1"/>
      <c r="H784" s="1"/>
      <c r="I784" s="1"/>
      <c r="J784" s="1"/>
      <c r="K784" s="1"/>
      <c r="L784" s="1"/>
      <c r="M784" s="1"/>
      <c r="N784" s="1"/>
      <c r="O784" s="1"/>
      <c r="P784" s="1"/>
      <c r="Q784" s="1"/>
      <c r="R784" s="1"/>
      <c r="S784" s="1"/>
      <c r="T784" s="1"/>
      <c r="U784" s="1"/>
      <c r="V784" s="1"/>
      <c r="W784" s="1"/>
    </row>
    <row r="785" spans="1:23" ht="9.75" customHeight="1">
      <c r="A785" s="1"/>
      <c r="B785" s="1"/>
      <c r="C785" s="1"/>
      <c r="D785" s="1"/>
      <c r="E785" s="1"/>
      <c r="F785" s="1"/>
      <c r="G785" s="1"/>
      <c r="H785" s="1"/>
      <c r="I785" s="1"/>
      <c r="J785" s="1"/>
      <c r="K785" s="1"/>
      <c r="L785" s="1"/>
      <c r="M785" s="1"/>
      <c r="N785" s="1"/>
      <c r="O785" s="1"/>
      <c r="P785" s="1"/>
      <c r="Q785" s="1"/>
      <c r="R785" s="1"/>
      <c r="S785" s="1"/>
      <c r="T785" s="1"/>
      <c r="U785" s="1"/>
      <c r="V785" s="1"/>
      <c r="W785" s="1"/>
    </row>
    <row r="786" spans="1:23" ht="9.75" customHeight="1">
      <c r="A786" s="1"/>
      <c r="B786" s="1"/>
      <c r="C786" s="1"/>
      <c r="D786" s="1"/>
      <c r="E786" s="1"/>
      <c r="F786" s="1"/>
      <c r="G786" s="1"/>
      <c r="H786" s="1"/>
      <c r="I786" s="1"/>
      <c r="J786" s="1"/>
      <c r="K786" s="1"/>
      <c r="L786" s="1"/>
      <c r="M786" s="1"/>
      <c r="N786" s="1"/>
      <c r="O786" s="1"/>
      <c r="P786" s="1"/>
      <c r="Q786" s="1"/>
      <c r="R786" s="1"/>
      <c r="S786" s="1"/>
      <c r="T786" s="1"/>
      <c r="U786" s="1"/>
      <c r="V786" s="1"/>
      <c r="W786" s="1"/>
    </row>
    <row r="787" spans="1:23" ht="9.75" customHeight="1">
      <c r="A787" s="1"/>
      <c r="B787" s="1"/>
      <c r="C787" s="1"/>
      <c r="D787" s="1"/>
      <c r="E787" s="1"/>
      <c r="F787" s="1"/>
      <c r="G787" s="1"/>
      <c r="H787" s="1"/>
      <c r="I787" s="1"/>
      <c r="J787" s="1"/>
      <c r="K787" s="1"/>
      <c r="L787" s="1"/>
      <c r="M787" s="1"/>
      <c r="N787" s="1"/>
      <c r="O787" s="1"/>
      <c r="P787" s="1"/>
      <c r="Q787" s="1"/>
      <c r="R787" s="1"/>
      <c r="S787" s="1"/>
      <c r="T787" s="1"/>
      <c r="U787" s="1"/>
      <c r="V787" s="1"/>
      <c r="W787" s="1"/>
    </row>
    <row r="788" spans="1:23" ht="9.75" customHeight="1">
      <c r="A788" s="1"/>
      <c r="B788" s="1"/>
      <c r="C788" s="1"/>
      <c r="D788" s="1"/>
      <c r="E788" s="1"/>
      <c r="F788" s="1"/>
      <c r="G788" s="1"/>
      <c r="H788" s="1"/>
      <c r="I788" s="1"/>
      <c r="J788" s="1"/>
      <c r="K788" s="1"/>
      <c r="L788" s="1"/>
      <c r="M788" s="1"/>
      <c r="N788" s="1"/>
      <c r="O788" s="1"/>
      <c r="P788" s="1"/>
      <c r="Q788" s="1"/>
      <c r="R788" s="1"/>
      <c r="S788" s="1"/>
      <c r="T788" s="1"/>
      <c r="U788" s="1"/>
      <c r="V788" s="1"/>
      <c r="W788" s="1"/>
    </row>
    <row r="789" spans="1:23" ht="9.75" customHeight="1">
      <c r="A789" s="1"/>
      <c r="B789" s="1"/>
      <c r="C789" s="1"/>
      <c r="D789" s="1"/>
      <c r="E789" s="1"/>
      <c r="F789" s="1"/>
      <c r="G789" s="1"/>
      <c r="H789" s="1"/>
      <c r="I789" s="1"/>
      <c r="J789" s="1"/>
      <c r="K789" s="1"/>
      <c r="L789" s="1"/>
      <c r="M789" s="1"/>
      <c r="N789" s="1"/>
      <c r="O789" s="1"/>
      <c r="P789" s="1"/>
      <c r="Q789" s="1"/>
      <c r="R789" s="1"/>
      <c r="S789" s="1"/>
      <c r="T789" s="1"/>
      <c r="U789" s="1"/>
      <c r="V789" s="1"/>
      <c r="W789" s="1"/>
    </row>
    <row r="790" spans="1:23" ht="9.75" customHeight="1">
      <c r="A790" s="1"/>
      <c r="B790" s="1"/>
      <c r="C790" s="1"/>
      <c r="D790" s="1"/>
      <c r="E790" s="1"/>
      <c r="F790" s="1"/>
      <c r="G790" s="1"/>
      <c r="H790" s="1"/>
      <c r="I790" s="1"/>
      <c r="J790" s="1"/>
      <c r="K790" s="1"/>
      <c r="L790" s="1"/>
      <c r="M790" s="1"/>
      <c r="N790" s="1"/>
      <c r="O790" s="1"/>
      <c r="P790" s="1"/>
      <c r="Q790" s="1"/>
      <c r="R790" s="1"/>
      <c r="S790" s="1"/>
      <c r="T790" s="1"/>
      <c r="U790" s="1"/>
      <c r="V790" s="1"/>
      <c r="W790" s="1"/>
    </row>
    <row r="791" spans="1:23" ht="9.75" customHeight="1">
      <c r="A791" s="1"/>
      <c r="B791" s="1"/>
      <c r="C791" s="1"/>
      <c r="D791" s="1"/>
      <c r="E791" s="1"/>
      <c r="F791" s="1"/>
      <c r="G791" s="1"/>
      <c r="H791" s="1"/>
      <c r="I791" s="1"/>
      <c r="J791" s="1"/>
      <c r="K791" s="1"/>
      <c r="L791" s="1"/>
      <c r="M791" s="1"/>
      <c r="N791" s="1"/>
      <c r="O791" s="1"/>
      <c r="P791" s="1"/>
      <c r="Q791" s="1"/>
      <c r="R791" s="1"/>
      <c r="S791" s="1"/>
      <c r="T791" s="1"/>
      <c r="U791" s="1"/>
      <c r="V791" s="1"/>
      <c r="W791" s="1"/>
    </row>
    <row r="792" spans="1:23" ht="9.75" customHeight="1">
      <c r="A792" s="1"/>
      <c r="B792" s="1"/>
      <c r="C792" s="1"/>
      <c r="D792" s="1"/>
      <c r="E792" s="1"/>
      <c r="F792" s="1"/>
      <c r="G792" s="1"/>
      <c r="H792" s="1"/>
      <c r="I792" s="1"/>
      <c r="J792" s="1"/>
      <c r="K792" s="1"/>
      <c r="L792" s="1"/>
      <c r="M792" s="1"/>
      <c r="N792" s="1"/>
      <c r="O792" s="1"/>
      <c r="P792" s="1"/>
      <c r="Q792" s="1"/>
      <c r="R792" s="1"/>
      <c r="S792" s="1"/>
      <c r="T792" s="1"/>
      <c r="U792" s="1"/>
      <c r="V792" s="1"/>
      <c r="W792" s="1"/>
    </row>
    <row r="793" spans="1:23" ht="9.75" customHeight="1">
      <c r="A793" s="1"/>
      <c r="B793" s="1"/>
      <c r="C793" s="1"/>
      <c r="D793" s="1"/>
      <c r="E793" s="1"/>
      <c r="F793" s="1"/>
      <c r="G793" s="1"/>
      <c r="H793" s="1"/>
      <c r="I793" s="1"/>
      <c r="J793" s="1"/>
      <c r="K793" s="1"/>
      <c r="L793" s="1"/>
      <c r="M793" s="1"/>
      <c r="N793" s="1"/>
      <c r="O793" s="1"/>
      <c r="P793" s="1"/>
      <c r="Q793" s="1"/>
      <c r="R793" s="1"/>
      <c r="S793" s="1"/>
      <c r="T793" s="1"/>
      <c r="U793" s="1"/>
      <c r="V793" s="1"/>
      <c r="W793" s="1"/>
    </row>
    <row r="794" spans="1:23" ht="9.75" customHeight="1">
      <c r="A794" s="1"/>
      <c r="B794" s="1"/>
      <c r="C794" s="1"/>
      <c r="D794" s="1"/>
      <c r="E794" s="1"/>
      <c r="F794" s="1"/>
      <c r="G794" s="1"/>
      <c r="H794" s="1"/>
      <c r="I794" s="1"/>
      <c r="J794" s="1"/>
      <c r="K794" s="1"/>
      <c r="L794" s="1"/>
      <c r="M794" s="1"/>
      <c r="N794" s="1"/>
      <c r="O794" s="1"/>
      <c r="P794" s="1"/>
      <c r="Q794" s="1"/>
      <c r="R794" s="1"/>
      <c r="S794" s="1"/>
      <c r="T794" s="1"/>
      <c r="U794" s="1"/>
      <c r="V794" s="1"/>
      <c r="W794" s="1"/>
    </row>
    <row r="795" spans="1:23" ht="9.75" customHeight="1">
      <c r="A795" s="1"/>
      <c r="B795" s="1"/>
      <c r="C795" s="1"/>
      <c r="D795" s="1"/>
      <c r="E795" s="1"/>
      <c r="F795" s="1"/>
      <c r="G795" s="1"/>
      <c r="H795" s="1"/>
      <c r="I795" s="1"/>
      <c r="J795" s="1"/>
      <c r="K795" s="1"/>
      <c r="L795" s="1"/>
      <c r="M795" s="1"/>
      <c r="N795" s="1"/>
      <c r="O795" s="1"/>
      <c r="P795" s="1"/>
      <c r="Q795" s="1"/>
      <c r="R795" s="1"/>
      <c r="S795" s="1"/>
      <c r="T795" s="1"/>
      <c r="U795" s="1"/>
      <c r="V795" s="1"/>
      <c r="W795" s="1"/>
    </row>
    <row r="796" spans="1:23" ht="9.75" customHeight="1">
      <c r="A796" s="1"/>
      <c r="B796" s="1"/>
      <c r="C796" s="1"/>
      <c r="D796" s="1"/>
      <c r="E796" s="1"/>
      <c r="F796" s="1"/>
      <c r="G796" s="1"/>
      <c r="H796" s="1"/>
      <c r="I796" s="1"/>
      <c r="J796" s="1"/>
      <c r="K796" s="1"/>
      <c r="L796" s="1"/>
      <c r="M796" s="1"/>
      <c r="N796" s="1"/>
      <c r="O796" s="1"/>
      <c r="P796" s="1"/>
      <c r="Q796" s="1"/>
      <c r="R796" s="1"/>
      <c r="S796" s="1"/>
      <c r="T796" s="1"/>
      <c r="U796" s="1"/>
      <c r="V796" s="1"/>
      <c r="W796" s="1"/>
    </row>
    <row r="797" spans="1:23" ht="9.75" customHeight="1">
      <c r="A797" s="1"/>
      <c r="B797" s="1"/>
      <c r="C797" s="1"/>
      <c r="D797" s="1"/>
      <c r="E797" s="1"/>
      <c r="F797" s="1"/>
      <c r="G797" s="1"/>
      <c r="H797" s="1"/>
      <c r="I797" s="1"/>
      <c r="J797" s="1"/>
      <c r="K797" s="1"/>
      <c r="L797" s="1"/>
      <c r="M797" s="1"/>
      <c r="N797" s="1"/>
      <c r="O797" s="1"/>
      <c r="P797" s="1"/>
      <c r="Q797" s="1"/>
      <c r="R797" s="1"/>
      <c r="S797" s="1"/>
      <c r="T797" s="1"/>
      <c r="U797" s="1"/>
      <c r="V797" s="1"/>
      <c r="W797" s="1"/>
    </row>
    <row r="798" spans="1:23" ht="9.75" customHeight="1">
      <c r="A798" s="1"/>
      <c r="B798" s="1"/>
      <c r="C798" s="1"/>
      <c r="D798" s="1"/>
      <c r="E798" s="1"/>
      <c r="F798" s="1"/>
      <c r="G798" s="1"/>
      <c r="H798" s="1"/>
      <c r="I798" s="1"/>
      <c r="J798" s="1"/>
      <c r="K798" s="1"/>
      <c r="L798" s="1"/>
      <c r="M798" s="1"/>
      <c r="N798" s="1"/>
      <c r="O798" s="1"/>
      <c r="P798" s="1"/>
      <c r="Q798" s="1"/>
      <c r="R798" s="1"/>
      <c r="S798" s="1"/>
      <c r="T798" s="1"/>
      <c r="U798" s="1"/>
      <c r="V798" s="1"/>
      <c r="W798" s="1"/>
    </row>
    <row r="799" spans="1:23" ht="9.75" customHeight="1">
      <c r="A799" s="1"/>
      <c r="B799" s="1"/>
      <c r="C799" s="1"/>
      <c r="D799" s="1"/>
      <c r="E799" s="1"/>
      <c r="F799" s="1"/>
      <c r="G799" s="1"/>
      <c r="H799" s="1"/>
      <c r="I799" s="1"/>
      <c r="J799" s="1"/>
      <c r="K799" s="1"/>
      <c r="L799" s="1"/>
      <c r="M799" s="1"/>
      <c r="N799" s="1"/>
      <c r="O799" s="1"/>
      <c r="P799" s="1"/>
      <c r="Q799" s="1"/>
      <c r="R799" s="1"/>
      <c r="S799" s="1"/>
      <c r="T799" s="1"/>
      <c r="U799" s="1"/>
      <c r="V799" s="1"/>
      <c r="W799" s="1"/>
    </row>
    <row r="800" spans="1:23" ht="9.75" customHeight="1">
      <c r="A800" s="1"/>
      <c r="B800" s="1"/>
      <c r="C800" s="1"/>
      <c r="D800" s="1"/>
      <c r="E800" s="1"/>
      <c r="F800" s="1"/>
      <c r="G800" s="1"/>
      <c r="H800" s="1"/>
      <c r="I800" s="1"/>
      <c r="J800" s="1"/>
      <c r="K800" s="1"/>
      <c r="L800" s="1"/>
      <c r="M800" s="1"/>
      <c r="N800" s="1"/>
      <c r="O800" s="1"/>
      <c r="P800" s="1"/>
      <c r="Q800" s="1"/>
      <c r="R800" s="1"/>
      <c r="S800" s="1"/>
      <c r="T800" s="1"/>
      <c r="U800" s="1"/>
      <c r="V800" s="1"/>
      <c r="W800" s="1"/>
    </row>
    <row r="801" spans="1:23" ht="9.75" customHeight="1">
      <c r="A801" s="1"/>
      <c r="B801" s="1"/>
      <c r="C801" s="1"/>
      <c r="D801" s="1"/>
      <c r="E801" s="1"/>
      <c r="F801" s="1"/>
      <c r="G801" s="1"/>
      <c r="H801" s="1"/>
      <c r="I801" s="1"/>
      <c r="J801" s="1"/>
      <c r="K801" s="1"/>
      <c r="L801" s="1"/>
      <c r="M801" s="1"/>
      <c r="N801" s="1"/>
      <c r="O801" s="1"/>
      <c r="P801" s="1"/>
      <c r="Q801" s="1"/>
      <c r="R801" s="1"/>
      <c r="S801" s="1"/>
      <c r="T801" s="1"/>
      <c r="U801" s="1"/>
      <c r="V801" s="1"/>
      <c r="W801" s="1"/>
    </row>
    <row r="802" spans="1:23" ht="9.75" customHeight="1">
      <c r="A802" s="1"/>
      <c r="B802" s="1"/>
      <c r="C802" s="1"/>
      <c r="D802" s="1"/>
      <c r="E802" s="1"/>
      <c r="F802" s="1"/>
      <c r="G802" s="1"/>
      <c r="H802" s="1"/>
      <c r="I802" s="1"/>
      <c r="J802" s="1"/>
      <c r="K802" s="1"/>
      <c r="L802" s="1"/>
      <c r="M802" s="1"/>
      <c r="N802" s="1"/>
      <c r="O802" s="1"/>
      <c r="P802" s="1"/>
      <c r="Q802" s="1"/>
      <c r="R802" s="1"/>
      <c r="S802" s="1"/>
      <c r="T802" s="1"/>
      <c r="U802" s="1"/>
      <c r="V802" s="1"/>
      <c r="W802" s="1"/>
    </row>
    <row r="803" spans="1:23" ht="9.75" customHeight="1">
      <c r="A803" s="1"/>
      <c r="B803" s="1"/>
      <c r="C803" s="1"/>
      <c r="D803" s="1"/>
      <c r="E803" s="1"/>
      <c r="F803" s="1"/>
      <c r="G803" s="1"/>
      <c r="H803" s="1"/>
      <c r="I803" s="1"/>
      <c r="J803" s="1"/>
      <c r="K803" s="1"/>
      <c r="L803" s="1"/>
      <c r="M803" s="1"/>
      <c r="N803" s="1"/>
      <c r="O803" s="1"/>
      <c r="P803" s="1"/>
      <c r="Q803" s="1"/>
      <c r="R803" s="1"/>
      <c r="S803" s="1"/>
      <c r="T803" s="1"/>
      <c r="U803" s="1"/>
      <c r="V803" s="1"/>
      <c r="W803" s="1"/>
    </row>
    <row r="804" spans="1:23" ht="9.75" customHeight="1">
      <c r="A804" s="1"/>
      <c r="B804" s="1"/>
      <c r="C804" s="1"/>
      <c r="D804" s="1"/>
      <c r="E804" s="1"/>
      <c r="F804" s="1"/>
      <c r="G804" s="1"/>
      <c r="H804" s="1"/>
      <c r="I804" s="1"/>
      <c r="J804" s="1"/>
      <c r="K804" s="1"/>
      <c r="L804" s="1"/>
      <c r="M804" s="1"/>
      <c r="N804" s="1"/>
      <c r="O804" s="1"/>
      <c r="P804" s="1"/>
      <c r="Q804" s="1"/>
      <c r="R804" s="1"/>
      <c r="S804" s="1"/>
      <c r="T804" s="1"/>
      <c r="U804" s="1"/>
      <c r="V804" s="1"/>
      <c r="W804" s="1"/>
    </row>
    <row r="805" spans="1:23" ht="9.75" customHeight="1">
      <c r="A805" s="1"/>
      <c r="B805" s="1"/>
      <c r="C805" s="1"/>
      <c r="D805" s="1"/>
      <c r="E805" s="1"/>
      <c r="F805" s="1"/>
      <c r="G805" s="1"/>
      <c r="H805" s="1"/>
      <c r="I805" s="1"/>
      <c r="J805" s="1"/>
      <c r="K805" s="1"/>
      <c r="L805" s="1"/>
      <c r="M805" s="1"/>
      <c r="N805" s="1"/>
      <c r="O805" s="1"/>
      <c r="P805" s="1"/>
      <c r="Q805" s="1"/>
      <c r="R805" s="1"/>
      <c r="S805" s="1"/>
      <c r="T805" s="1"/>
      <c r="U805" s="1"/>
      <c r="V805" s="1"/>
      <c r="W805" s="1"/>
    </row>
    <row r="806" spans="1:23" ht="9.75" customHeight="1">
      <c r="A806" s="1"/>
      <c r="B806" s="1"/>
      <c r="C806" s="1"/>
      <c r="D806" s="1"/>
      <c r="E806" s="1"/>
      <c r="F806" s="1"/>
      <c r="G806" s="1"/>
      <c r="H806" s="1"/>
      <c r="I806" s="1"/>
      <c r="J806" s="1"/>
      <c r="K806" s="1"/>
      <c r="L806" s="1"/>
      <c r="M806" s="1"/>
      <c r="N806" s="1"/>
      <c r="O806" s="1"/>
      <c r="P806" s="1"/>
      <c r="Q806" s="1"/>
      <c r="R806" s="1"/>
      <c r="S806" s="1"/>
      <c r="T806" s="1"/>
      <c r="U806" s="1"/>
      <c r="V806" s="1"/>
      <c r="W806" s="1"/>
    </row>
    <row r="807" spans="1:23" ht="9.75" customHeight="1">
      <c r="A807" s="1"/>
      <c r="B807" s="1"/>
      <c r="C807" s="1"/>
      <c r="D807" s="1"/>
      <c r="E807" s="1"/>
      <c r="F807" s="1"/>
      <c r="G807" s="1"/>
      <c r="H807" s="1"/>
      <c r="I807" s="1"/>
      <c r="J807" s="1"/>
      <c r="K807" s="1"/>
      <c r="L807" s="1"/>
      <c r="M807" s="1"/>
      <c r="N807" s="1"/>
      <c r="O807" s="1"/>
      <c r="P807" s="1"/>
      <c r="Q807" s="1"/>
      <c r="R807" s="1"/>
      <c r="S807" s="1"/>
      <c r="T807" s="1"/>
      <c r="U807" s="1"/>
      <c r="V807" s="1"/>
      <c r="W807" s="1"/>
    </row>
    <row r="808" spans="1:23" ht="9.75" customHeight="1">
      <c r="A808" s="1"/>
      <c r="B808" s="1"/>
      <c r="C808" s="1"/>
      <c r="D808" s="1"/>
      <c r="E808" s="1"/>
      <c r="F808" s="1"/>
      <c r="G808" s="1"/>
      <c r="H808" s="1"/>
      <c r="I808" s="1"/>
      <c r="J808" s="1"/>
      <c r="K808" s="1"/>
      <c r="L808" s="1"/>
      <c r="M808" s="1"/>
      <c r="N808" s="1"/>
      <c r="O808" s="1"/>
      <c r="P808" s="1"/>
      <c r="Q808" s="1"/>
      <c r="R808" s="1"/>
      <c r="S808" s="1"/>
      <c r="T808" s="1"/>
      <c r="U808" s="1"/>
      <c r="V808" s="1"/>
      <c r="W808" s="1"/>
    </row>
    <row r="809" spans="1:23" ht="9.75" customHeight="1">
      <c r="A809" s="1"/>
      <c r="B809" s="1"/>
      <c r="C809" s="1"/>
      <c r="D809" s="1"/>
      <c r="E809" s="1"/>
      <c r="F809" s="1"/>
      <c r="G809" s="1"/>
      <c r="H809" s="1"/>
      <c r="I809" s="1"/>
      <c r="J809" s="1"/>
      <c r="K809" s="1"/>
      <c r="L809" s="1"/>
      <c r="M809" s="1"/>
      <c r="N809" s="1"/>
      <c r="O809" s="1"/>
      <c r="P809" s="1"/>
      <c r="Q809" s="1"/>
      <c r="R809" s="1"/>
      <c r="S809" s="1"/>
      <c r="T809" s="1"/>
      <c r="U809" s="1"/>
      <c r="V809" s="1"/>
      <c r="W809" s="1"/>
    </row>
    <row r="810" spans="1:23" ht="9.75" customHeight="1">
      <c r="A810" s="1"/>
      <c r="B810" s="1"/>
      <c r="C810" s="1"/>
      <c r="D810" s="1"/>
      <c r="E810" s="1"/>
      <c r="F810" s="1"/>
      <c r="G810" s="1"/>
      <c r="H810" s="1"/>
      <c r="I810" s="1"/>
      <c r="J810" s="1"/>
      <c r="K810" s="1"/>
      <c r="L810" s="1"/>
      <c r="M810" s="1"/>
      <c r="N810" s="1"/>
      <c r="O810" s="1"/>
      <c r="P810" s="1"/>
      <c r="Q810" s="1"/>
      <c r="R810" s="1"/>
      <c r="S810" s="1"/>
      <c r="T810" s="1"/>
      <c r="U810" s="1"/>
      <c r="V810" s="1"/>
      <c r="W810" s="1"/>
    </row>
    <row r="811" spans="1:23" ht="9.75" customHeight="1">
      <c r="A811" s="1"/>
      <c r="B811" s="1"/>
      <c r="C811" s="1"/>
      <c r="D811" s="1"/>
      <c r="E811" s="1"/>
      <c r="F811" s="1"/>
      <c r="G811" s="1"/>
      <c r="H811" s="1"/>
      <c r="I811" s="1"/>
      <c r="J811" s="1"/>
      <c r="K811" s="1"/>
      <c r="L811" s="1"/>
      <c r="M811" s="1"/>
      <c r="N811" s="1"/>
      <c r="O811" s="1"/>
      <c r="P811" s="1"/>
      <c r="Q811" s="1"/>
      <c r="R811" s="1"/>
      <c r="S811" s="1"/>
      <c r="T811" s="1"/>
      <c r="U811" s="1"/>
      <c r="V811" s="1"/>
      <c r="W811" s="1"/>
    </row>
    <row r="812" spans="1:23" ht="9.75" customHeight="1">
      <c r="A812" s="1"/>
      <c r="B812" s="1"/>
      <c r="C812" s="1"/>
      <c r="D812" s="1"/>
      <c r="E812" s="1"/>
      <c r="F812" s="1"/>
      <c r="G812" s="1"/>
      <c r="H812" s="1"/>
      <c r="I812" s="1"/>
      <c r="J812" s="1"/>
      <c r="K812" s="1"/>
      <c r="L812" s="1"/>
      <c r="M812" s="1"/>
      <c r="N812" s="1"/>
      <c r="O812" s="1"/>
      <c r="P812" s="1"/>
      <c r="Q812" s="1"/>
      <c r="R812" s="1"/>
      <c r="S812" s="1"/>
      <c r="T812" s="1"/>
      <c r="U812" s="1"/>
      <c r="V812" s="1"/>
      <c r="W812" s="1"/>
    </row>
    <row r="813" spans="1:23" ht="9.75" customHeight="1">
      <c r="A813" s="1"/>
      <c r="B813" s="1"/>
      <c r="C813" s="1"/>
      <c r="D813" s="1"/>
      <c r="E813" s="1"/>
      <c r="F813" s="1"/>
      <c r="G813" s="1"/>
      <c r="H813" s="1"/>
      <c r="I813" s="1"/>
      <c r="J813" s="1"/>
      <c r="K813" s="1"/>
      <c r="L813" s="1"/>
      <c r="M813" s="1"/>
      <c r="N813" s="1"/>
      <c r="O813" s="1"/>
      <c r="P813" s="1"/>
      <c r="Q813" s="1"/>
      <c r="R813" s="1"/>
      <c r="S813" s="1"/>
      <c r="T813" s="1"/>
      <c r="U813" s="1"/>
      <c r="V813" s="1"/>
      <c r="W813" s="1"/>
    </row>
    <row r="814" spans="1:23" ht="9.75" customHeight="1">
      <c r="A814" s="1"/>
      <c r="B814" s="1"/>
      <c r="C814" s="1"/>
      <c r="D814" s="1"/>
      <c r="E814" s="1"/>
      <c r="F814" s="1"/>
      <c r="G814" s="1"/>
      <c r="H814" s="1"/>
      <c r="I814" s="1"/>
      <c r="J814" s="1"/>
      <c r="K814" s="1"/>
      <c r="L814" s="1"/>
      <c r="M814" s="1"/>
      <c r="N814" s="1"/>
      <c r="O814" s="1"/>
      <c r="P814" s="1"/>
      <c r="Q814" s="1"/>
      <c r="R814" s="1"/>
      <c r="S814" s="1"/>
      <c r="T814" s="1"/>
      <c r="U814" s="1"/>
      <c r="V814" s="1"/>
      <c r="W814" s="1"/>
    </row>
    <row r="815" spans="1:23" ht="9.75" customHeight="1">
      <c r="A815" s="1"/>
      <c r="B815" s="1"/>
      <c r="C815" s="1"/>
      <c r="D815" s="1"/>
      <c r="E815" s="1"/>
      <c r="F815" s="1"/>
      <c r="G815" s="1"/>
      <c r="H815" s="1"/>
      <c r="I815" s="1"/>
      <c r="J815" s="1"/>
      <c r="K815" s="1"/>
      <c r="L815" s="1"/>
      <c r="M815" s="1"/>
      <c r="N815" s="1"/>
      <c r="O815" s="1"/>
      <c r="P815" s="1"/>
      <c r="Q815" s="1"/>
      <c r="R815" s="1"/>
      <c r="S815" s="1"/>
      <c r="T815" s="1"/>
      <c r="U815" s="1"/>
      <c r="V815" s="1"/>
      <c r="W815" s="1"/>
    </row>
    <row r="816" spans="1:23" ht="9.75" customHeight="1">
      <c r="A816" s="1"/>
      <c r="B816" s="1"/>
      <c r="C816" s="1"/>
      <c r="D816" s="1"/>
      <c r="E816" s="1"/>
      <c r="F816" s="1"/>
      <c r="G816" s="1"/>
      <c r="H816" s="1"/>
      <c r="I816" s="1"/>
      <c r="J816" s="1"/>
      <c r="K816" s="1"/>
      <c r="L816" s="1"/>
      <c r="M816" s="1"/>
      <c r="N816" s="1"/>
      <c r="O816" s="1"/>
      <c r="P816" s="1"/>
      <c r="Q816" s="1"/>
      <c r="R816" s="1"/>
      <c r="S816" s="1"/>
      <c r="T816" s="1"/>
      <c r="U816" s="1"/>
      <c r="V816" s="1"/>
      <c r="W816" s="1"/>
    </row>
    <row r="817" spans="1:23" ht="9.75" customHeight="1">
      <c r="A817" s="1"/>
      <c r="B817" s="1"/>
      <c r="C817" s="1"/>
      <c r="D817" s="1"/>
      <c r="E817" s="1"/>
      <c r="F817" s="1"/>
      <c r="G817" s="1"/>
      <c r="H817" s="1"/>
      <c r="I817" s="1"/>
      <c r="J817" s="1"/>
      <c r="K817" s="1"/>
      <c r="L817" s="1"/>
      <c r="M817" s="1"/>
      <c r="N817" s="1"/>
      <c r="O817" s="1"/>
      <c r="P817" s="1"/>
      <c r="Q817" s="1"/>
      <c r="R817" s="1"/>
      <c r="S817" s="1"/>
      <c r="T817" s="1"/>
      <c r="U817" s="1"/>
      <c r="V817" s="1"/>
      <c r="W817" s="1"/>
    </row>
    <row r="818" spans="1:23" ht="9.75" customHeight="1">
      <c r="A818" s="1"/>
      <c r="B818" s="1"/>
      <c r="C818" s="1"/>
      <c r="D818" s="1"/>
      <c r="E818" s="1"/>
      <c r="F818" s="1"/>
      <c r="G818" s="1"/>
      <c r="H818" s="1"/>
      <c r="I818" s="1"/>
      <c r="J818" s="1"/>
      <c r="K818" s="1"/>
      <c r="L818" s="1"/>
      <c r="M818" s="1"/>
      <c r="N818" s="1"/>
      <c r="O818" s="1"/>
      <c r="P818" s="1"/>
      <c r="Q818" s="1"/>
      <c r="R818" s="1"/>
      <c r="S818" s="1"/>
      <c r="T818" s="1"/>
      <c r="U818" s="1"/>
      <c r="V818" s="1"/>
      <c r="W818" s="1"/>
    </row>
    <row r="819" spans="1:23" ht="9.75" customHeight="1">
      <c r="A819" s="1"/>
      <c r="B819" s="1"/>
      <c r="C819" s="1"/>
      <c r="D819" s="1"/>
      <c r="E819" s="1"/>
      <c r="F819" s="1"/>
      <c r="G819" s="1"/>
      <c r="H819" s="1"/>
      <c r="I819" s="1"/>
      <c r="J819" s="1"/>
      <c r="K819" s="1"/>
      <c r="L819" s="1"/>
      <c r="M819" s="1"/>
      <c r="N819" s="1"/>
      <c r="O819" s="1"/>
      <c r="P819" s="1"/>
      <c r="Q819" s="1"/>
      <c r="R819" s="1"/>
      <c r="S819" s="1"/>
      <c r="T819" s="1"/>
      <c r="U819" s="1"/>
      <c r="V819" s="1"/>
      <c r="W819" s="1"/>
    </row>
    <row r="820" spans="1:23" ht="9.75" customHeight="1">
      <c r="A820" s="1"/>
      <c r="B820" s="1"/>
      <c r="C820" s="1"/>
      <c r="D820" s="1"/>
      <c r="E820" s="1"/>
      <c r="F820" s="1"/>
      <c r="G820" s="1"/>
      <c r="H820" s="1"/>
      <c r="I820" s="1"/>
      <c r="J820" s="1"/>
      <c r="K820" s="1"/>
      <c r="L820" s="1"/>
      <c r="M820" s="1"/>
      <c r="N820" s="1"/>
      <c r="O820" s="1"/>
      <c r="P820" s="1"/>
      <c r="Q820" s="1"/>
      <c r="R820" s="1"/>
      <c r="S820" s="1"/>
      <c r="T820" s="1"/>
      <c r="U820" s="1"/>
      <c r="V820" s="1"/>
      <c r="W820" s="1"/>
    </row>
    <row r="821" spans="1:23" ht="9.75" customHeight="1">
      <c r="A821" s="1"/>
      <c r="B821" s="1"/>
      <c r="C821" s="1"/>
      <c r="D821" s="1"/>
      <c r="E821" s="1"/>
      <c r="F821" s="1"/>
      <c r="G821" s="1"/>
      <c r="H821" s="1"/>
      <c r="I821" s="1"/>
      <c r="J821" s="1"/>
      <c r="K821" s="1"/>
      <c r="L821" s="1"/>
      <c r="M821" s="1"/>
      <c r="N821" s="1"/>
      <c r="O821" s="1"/>
      <c r="P821" s="1"/>
      <c r="Q821" s="1"/>
      <c r="R821" s="1"/>
      <c r="S821" s="1"/>
      <c r="T821" s="1"/>
      <c r="U821" s="1"/>
      <c r="V821" s="1"/>
      <c r="W821" s="1"/>
    </row>
    <row r="822" spans="1:23" ht="9.75" customHeight="1">
      <c r="A822" s="1"/>
      <c r="B822" s="1"/>
      <c r="C822" s="1"/>
      <c r="D822" s="1"/>
      <c r="E822" s="1"/>
      <c r="F822" s="1"/>
      <c r="G822" s="1"/>
      <c r="H822" s="1"/>
      <c r="I822" s="1"/>
      <c r="J822" s="1"/>
      <c r="K822" s="1"/>
      <c r="L822" s="1"/>
      <c r="M822" s="1"/>
      <c r="N822" s="1"/>
      <c r="O822" s="1"/>
      <c r="P822" s="1"/>
      <c r="Q822" s="1"/>
      <c r="R822" s="1"/>
      <c r="S822" s="1"/>
      <c r="T822" s="1"/>
      <c r="U822" s="1"/>
      <c r="V822" s="1"/>
      <c r="W822" s="1"/>
    </row>
    <row r="823" spans="1:23" ht="9.75" customHeight="1">
      <c r="A823" s="1"/>
      <c r="B823" s="1"/>
      <c r="C823" s="1"/>
      <c r="D823" s="1"/>
      <c r="E823" s="1"/>
      <c r="F823" s="1"/>
      <c r="G823" s="1"/>
      <c r="H823" s="1"/>
      <c r="I823" s="1"/>
      <c r="J823" s="1"/>
      <c r="K823" s="1"/>
      <c r="L823" s="1"/>
      <c r="M823" s="1"/>
      <c r="N823" s="1"/>
      <c r="O823" s="1"/>
      <c r="P823" s="1"/>
      <c r="Q823" s="1"/>
      <c r="R823" s="1"/>
      <c r="S823" s="1"/>
      <c r="T823" s="1"/>
      <c r="U823" s="1"/>
      <c r="V823" s="1"/>
      <c r="W823" s="1"/>
    </row>
    <row r="824" spans="1:23" ht="9.75" customHeight="1">
      <c r="A824" s="1"/>
      <c r="B824" s="1"/>
      <c r="C824" s="1"/>
      <c r="D824" s="1"/>
      <c r="E824" s="1"/>
      <c r="F824" s="1"/>
      <c r="G824" s="1"/>
      <c r="H824" s="1"/>
      <c r="I824" s="1"/>
      <c r="J824" s="1"/>
      <c r="K824" s="1"/>
      <c r="L824" s="1"/>
      <c r="M824" s="1"/>
      <c r="N824" s="1"/>
      <c r="O824" s="1"/>
      <c r="P824" s="1"/>
      <c r="Q824" s="1"/>
      <c r="R824" s="1"/>
      <c r="S824" s="1"/>
      <c r="T824" s="1"/>
      <c r="U824" s="1"/>
      <c r="V824" s="1"/>
      <c r="W824" s="1"/>
    </row>
    <row r="825" spans="1:23" ht="9.75" customHeight="1">
      <c r="A825" s="1"/>
      <c r="B825" s="1"/>
      <c r="C825" s="1"/>
      <c r="D825" s="1"/>
      <c r="E825" s="1"/>
      <c r="F825" s="1"/>
      <c r="G825" s="1"/>
      <c r="H825" s="1"/>
      <c r="I825" s="1"/>
      <c r="J825" s="1"/>
      <c r="K825" s="1"/>
      <c r="L825" s="1"/>
      <c r="M825" s="1"/>
      <c r="N825" s="1"/>
      <c r="O825" s="1"/>
      <c r="P825" s="1"/>
      <c r="Q825" s="1"/>
      <c r="R825" s="1"/>
      <c r="S825" s="1"/>
      <c r="T825" s="1"/>
      <c r="U825" s="1"/>
      <c r="V825" s="1"/>
      <c r="W825" s="1"/>
    </row>
    <row r="826" spans="1:23" ht="9.75" customHeight="1">
      <c r="A826" s="1"/>
      <c r="B826" s="1"/>
      <c r="C826" s="1"/>
      <c r="D826" s="1"/>
      <c r="E826" s="1"/>
      <c r="F826" s="1"/>
      <c r="G826" s="1"/>
      <c r="H826" s="1"/>
      <c r="I826" s="1"/>
      <c r="J826" s="1"/>
      <c r="K826" s="1"/>
      <c r="L826" s="1"/>
      <c r="M826" s="1"/>
      <c r="N826" s="1"/>
      <c r="O826" s="1"/>
      <c r="P826" s="1"/>
      <c r="Q826" s="1"/>
      <c r="R826" s="1"/>
      <c r="S826" s="1"/>
      <c r="T826" s="1"/>
      <c r="U826" s="1"/>
      <c r="V826" s="1"/>
      <c r="W826" s="1"/>
    </row>
    <row r="827" spans="1:23" ht="9.75" customHeight="1">
      <c r="A827" s="1"/>
      <c r="B827" s="1"/>
      <c r="C827" s="1"/>
      <c r="D827" s="1"/>
      <c r="E827" s="1"/>
      <c r="F827" s="1"/>
      <c r="G827" s="1"/>
      <c r="H827" s="1"/>
      <c r="I827" s="1"/>
      <c r="J827" s="1"/>
      <c r="K827" s="1"/>
      <c r="L827" s="1"/>
      <c r="M827" s="1"/>
      <c r="N827" s="1"/>
      <c r="O827" s="1"/>
      <c r="P827" s="1"/>
      <c r="Q827" s="1"/>
      <c r="R827" s="1"/>
      <c r="S827" s="1"/>
      <c r="T827" s="1"/>
      <c r="U827" s="1"/>
      <c r="V827" s="1"/>
      <c r="W827" s="1"/>
    </row>
    <row r="828" spans="1:23" ht="9.75" customHeight="1">
      <c r="A828" s="1"/>
      <c r="B828" s="1"/>
      <c r="C828" s="1"/>
      <c r="D828" s="1"/>
      <c r="E828" s="1"/>
      <c r="F828" s="1"/>
      <c r="G828" s="1"/>
      <c r="H828" s="1"/>
      <c r="I828" s="1"/>
      <c r="J828" s="1"/>
      <c r="K828" s="1"/>
      <c r="L828" s="1"/>
      <c r="M828" s="1"/>
      <c r="N828" s="1"/>
      <c r="O828" s="1"/>
      <c r="P828" s="1"/>
      <c r="Q828" s="1"/>
      <c r="R828" s="1"/>
      <c r="S828" s="1"/>
      <c r="T828" s="1"/>
      <c r="U828" s="1"/>
      <c r="V828" s="1"/>
      <c r="W828" s="1"/>
    </row>
    <row r="829" spans="1:23" ht="9.75" customHeight="1">
      <c r="A829" s="1"/>
      <c r="B829" s="1"/>
      <c r="C829" s="1"/>
      <c r="D829" s="1"/>
      <c r="E829" s="1"/>
      <c r="F829" s="1"/>
      <c r="G829" s="1"/>
      <c r="H829" s="1"/>
      <c r="I829" s="1"/>
      <c r="J829" s="1"/>
      <c r="K829" s="1"/>
      <c r="L829" s="1"/>
      <c r="M829" s="1"/>
      <c r="N829" s="1"/>
      <c r="O829" s="1"/>
      <c r="P829" s="1"/>
      <c r="Q829" s="1"/>
      <c r="R829" s="1"/>
      <c r="S829" s="1"/>
      <c r="T829" s="1"/>
      <c r="U829" s="1"/>
      <c r="V829" s="1"/>
      <c r="W829" s="1"/>
    </row>
    <row r="830" spans="1:23" ht="9.75" customHeight="1">
      <c r="A830" s="1"/>
      <c r="B830" s="1"/>
      <c r="C830" s="1"/>
      <c r="D830" s="1"/>
      <c r="E830" s="1"/>
      <c r="F830" s="1"/>
      <c r="G830" s="1"/>
      <c r="H830" s="1"/>
      <c r="I830" s="1"/>
      <c r="J830" s="1"/>
      <c r="K830" s="1"/>
      <c r="L830" s="1"/>
      <c r="M830" s="1"/>
      <c r="N830" s="1"/>
      <c r="O830" s="1"/>
      <c r="P830" s="1"/>
      <c r="Q830" s="1"/>
      <c r="R830" s="1"/>
      <c r="S830" s="1"/>
      <c r="T830" s="1"/>
      <c r="U830" s="1"/>
      <c r="V830" s="1"/>
      <c r="W830" s="1"/>
    </row>
    <row r="831" spans="1:23" ht="9.75" customHeight="1">
      <c r="A831" s="1"/>
      <c r="B831" s="1"/>
      <c r="C831" s="1"/>
      <c r="D831" s="1"/>
      <c r="E831" s="1"/>
      <c r="F831" s="1"/>
      <c r="G831" s="1"/>
      <c r="H831" s="1"/>
      <c r="I831" s="1"/>
      <c r="J831" s="1"/>
      <c r="K831" s="1"/>
      <c r="L831" s="1"/>
      <c r="M831" s="1"/>
      <c r="N831" s="1"/>
      <c r="O831" s="1"/>
      <c r="P831" s="1"/>
      <c r="Q831" s="1"/>
      <c r="R831" s="1"/>
      <c r="S831" s="1"/>
      <c r="T831" s="1"/>
      <c r="U831" s="1"/>
      <c r="V831" s="1"/>
      <c r="W831" s="1"/>
    </row>
    <row r="832" spans="1:23" ht="9.75" customHeight="1">
      <c r="A832" s="1"/>
      <c r="B832" s="1"/>
      <c r="C832" s="1"/>
      <c r="D832" s="1"/>
      <c r="E832" s="1"/>
      <c r="F832" s="1"/>
      <c r="G832" s="1"/>
      <c r="H832" s="1"/>
      <c r="I832" s="1"/>
      <c r="J832" s="1"/>
      <c r="K832" s="1"/>
      <c r="L832" s="1"/>
      <c r="M832" s="1"/>
      <c r="N832" s="1"/>
      <c r="O832" s="1"/>
      <c r="P832" s="1"/>
      <c r="Q832" s="1"/>
      <c r="R832" s="1"/>
      <c r="S832" s="1"/>
      <c r="T832" s="1"/>
      <c r="U832" s="1"/>
      <c r="V832" s="1"/>
      <c r="W832" s="1"/>
    </row>
    <row r="833" spans="1:23" ht="9.75" customHeight="1">
      <c r="A833" s="1"/>
      <c r="B833" s="1"/>
      <c r="C833" s="1"/>
      <c r="D833" s="1"/>
      <c r="E833" s="1"/>
      <c r="F833" s="1"/>
      <c r="G833" s="1"/>
      <c r="H833" s="1"/>
      <c r="I833" s="1"/>
      <c r="J833" s="1"/>
      <c r="K833" s="1"/>
      <c r="L833" s="1"/>
      <c r="M833" s="1"/>
      <c r="N833" s="1"/>
      <c r="O833" s="1"/>
      <c r="P833" s="1"/>
      <c r="Q833" s="1"/>
      <c r="R833" s="1"/>
      <c r="S833" s="1"/>
      <c r="T833" s="1"/>
      <c r="U833" s="1"/>
      <c r="V833" s="1"/>
      <c r="W833" s="1"/>
    </row>
    <row r="834" spans="1:23" ht="9.75" customHeight="1">
      <c r="A834" s="1"/>
      <c r="B834" s="1"/>
      <c r="C834" s="1"/>
      <c r="D834" s="1"/>
      <c r="E834" s="1"/>
      <c r="F834" s="1"/>
      <c r="G834" s="1"/>
      <c r="H834" s="1"/>
      <c r="I834" s="1"/>
      <c r="J834" s="1"/>
      <c r="K834" s="1"/>
      <c r="L834" s="1"/>
      <c r="M834" s="1"/>
      <c r="N834" s="1"/>
      <c r="O834" s="1"/>
      <c r="P834" s="1"/>
      <c r="Q834" s="1"/>
      <c r="R834" s="1"/>
      <c r="S834" s="1"/>
      <c r="T834" s="1"/>
      <c r="U834" s="1"/>
      <c r="V834" s="1"/>
      <c r="W834" s="1"/>
    </row>
    <row r="835" spans="1:23" ht="9.75" customHeight="1">
      <c r="A835" s="1"/>
      <c r="B835" s="1"/>
      <c r="C835" s="1"/>
      <c r="D835" s="1"/>
      <c r="E835" s="1"/>
      <c r="F835" s="1"/>
      <c r="G835" s="1"/>
      <c r="H835" s="1"/>
      <c r="I835" s="1"/>
      <c r="J835" s="1"/>
      <c r="K835" s="1"/>
      <c r="L835" s="1"/>
      <c r="M835" s="1"/>
      <c r="N835" s="1"/>
      <c r="O835" s="1"/>
      <c r="P835" s="1"/>
      <c r="Q835" s="1"/>
      <c r="R835" s="1"/>
      <c r="S835" s="1"/>
      <c r="T835" s="1"/>
      <c r="U835" s="1"/>
      <c r="V835" s="1"/>
      <c r="W835" s="1"/>
    </row>
    <row r="836" spans="1:23" ht="9.75" customHeight="1">
      <c r="A836" s="1"/>
      <c r="B836" s="1"/>
      <c r="C836" s="1"/>
      <c r="D836" s="1"/>
      <c r="E836" s="1"/>
      <c r="F836" s="1"/>
      <c r="G836" s="1"/>
      <c r="H836" s="1"/>
      <c r="I836" s="1"/>
      <c r="J836" s="1"/>
      <c r="K836" s="1"/>
      <c r="L836" s="1"/>
      <c r="M836" s="1"/>
      <c r="N836" s="1"/>
      <c r="O836" s="1"/>
      <c r="P836" s="1"/>
      <c r="Q836" s="1"/>
      <c r="R836" s="1"/>
      <c r="S836" s="1"/>
      <c r="T836" s="1"/>
      <c r="U836" s="1"/>
      <c r="V836" s="1"/>
      <c r="W836" s="1"/>
    </row>
    <row r="837" spans="1:23" ht="9.75" customHeight="1">
      <c r="A837" s="1"/>
      <c r="B837" s="1"/>
      <c r="C837" s="1"/>
      <c r="D837" s="1"/>
      <c r="E837" s="1"/>
      <c r="F837" s="1"/>
      <c r="G837" s="1"/>
      <c r="H837" s="1"/>
      <c r="I837" s="1"/>
      <c r="J837" s="1"/>
      <c r="K837" s="1"/>
      <c r="L837" s="1"/>
      <c r="M837" s="1"/>
      <c r="N837" s="1"/>
      <c r="O837" s="1"/>
      <c r="P837" s="1"/>
      <c r="Q837" s="1"/>
      <c r="R837" s="1"/>
      <c r="S837" s="1"/>
      <c r="T837" s="1"/>
      <c r="U837" s="1"/>
      <c r="V837" s="1"/>
      <c r="W837" s="1"/>
    </row>
    <row r="838" spans="1:23" ht="9.75" customHeight="1">
      <c r="A838" s="1"/>
      <c r="B838" s="1"/>
      <c r="C838" s="1"/>
      <c r="D838" s="1"/>
      <c r="E838" s="1"/>
      <c r="F838" s="1"/>
      <c r="G838" s="1"/>
      <c r="H838" s="1"/>
      <c r="I838" s="1"/>
      <c r="J838" s="1"/>
      <c r="K838" s="1"/>
      <c r="L838" s="1"/>
      <c r="M838" s="1"/>
      <c r="N838" s="1"/>
      <c r="O838" s="1"/>
      <c r="P838" s="1"/>
      <c r="Q838" s="1"/>
      <c r="R838" s="1"/>
      <c r="S838" s="1"/>
      <c r="T838" s="1"/>
      <c r="U838" s="1"/>
      <c r="V838" s="1"/>
      <c r="W838" s="1"/>
    </row>
    <row r="839" spans="1:23" ht="9.75" customHeight="1">
      <c r="A839" s="1"/>
      <c r="B839" s="1"/>
      <c r="C839" s="1"/>
      <c r="D839" s="1"/>
      <c r="E839" s="1"/>
      <c r="F839" s="1"/>
      <c r="G839" s="1"/>
      <c r="H839" s="1"/>
      <c r="I839" s="1"/>
      <c r="J839" s="1"/>
      <c r="K839" s="1"/>
      <c r="L839" s="1"/>
      <c r="M839" s="1"/>
      <c r="N839" s="1"/>
      <c r="O839" s="1"/>
      <c r="P839" s="1"/>
      <c r="Q839" s="1"/>
      <c r="R839" s="1"/>
      <c r="S839" s="1"/>
      <c r="T839" s="1"/>
      <c r="U839" s="1"/>
      <c r="V839" s="1"/>
      <c r="W839" s="1"/>
    </row>
    <row r="840" spans="1:23" ht="9.75" customHeight="1">
      <c r="A840" s="1"/>
      <c r="B840" s="1"/>
      <c r="C840" s="1"/>
      <c r="D840" s="1"/>
      <c r="E840" s="1"/>
      <c r="F840" s="1"/>
      <c r="G840" s="1"/>
      <c r="H840" s="1"/>
      <c r="I840" s="1"/>
      <c r="J840" s="1"/>
      <c r="K840" s="1"/>
      <c r="L840" s="1"/>
      <c r="M840" s="1"/>
      <c r="N840" s="1"/>
      <c r="O840" s="1"/>
      <c r="P840" s="1"/>
      <c r="Q840" s="1"/>
      <c r="R840" s="1"/>
      <c r="S840" s="1"/>
      <c r="T840" s="1"/>
      <c r="U840" s="1"/>
      <c r="V840" s="1"/>
      <c r="W840" s="1"/>
    </row>
    <row r="841" spans="1:23" ht="9.75" customHeight="1">
      <c r="A841" s="1"/>
      <c r="B841" s="1"/>
      <c r="C841" s="1"/>
      <c r="D841" s="1"/>
      <c r="E841" s="1"/>
      <c r="F841" s="1"/>
      <c r="G841" s="1"/>
      <c r="H841" s="1"/>
      <c r="I841" s="1"/>
      <c r="J841" s="1"/>
      <c r="K841" s="1"/>
      <c r="L841" s="1"/>
      <c r="M841" s="1"/>
      <c r="N841" s="1"/>
      <c r="O841" s="1"/>
      <c r="P841" s="1"/>
      <c r="Q841" s="1"/>
      <c r="R841" s="1"/>
      <c r="S841" s="1"/>
      <c r="T841" s="1"/>
      <c r="U841" s="1"/>
      <c r="V841" s="1"/>
      <c r="W841" s="1"/>
    </row>
    <row r="842" spans="1:23" ht="9.75" customHeight="1">
      <c r="A842" s="1"/>
      <c r="B842" s="1"/>
      <c r="C842" s="1"/>
      <c r="D842" s="1"/>
      <c r="E842" s="1"/>
      <c r="F842" s="1"/>
      <c r="G842" s="1"/>
      <c r="H842" s="1"/>
      <c r="I842" s="1"/>
      <c r="J842" s="1"/>
      <c r="K842" s="1"/>
      <c r="L842" s="1"/>
      <c r="M842" s="1"/>
      <c r="N842" s="1"/>
      <c r="O842" s="1"/>
      <c r="P842" s="1"/>
      <c r="Q842" s="1"/>
      <c r="R842" s="1"/>
      <c r="S842" s="1"/>
      <c r="T842" s="1"/>
      <c r="U842" s="1"/>
      <c r="V842" s="1"/>
      <c r="W842" s="1"/>
    </row>
    <row r="843" spans="1:23" ht="9.75" customHeight="1">
      <c r="A843" s="1"/>
      <c r="B843" s="1"/>
      <c r="C843" s="1"/>
      <c r="D843" s="1"/>
      <c r="E843" s="1"/>
      <c r="F843" s="1"/>
      <c r="G843" s="1"/>
      <c r="H843" s="1"/>
      <c r="I843" s="1"/>
      <c r="J843" s="1"/>
      <c r="K843" s="1"/>
      <c r="L843" s="1"/>
      <c r="M843" s="1"/>
      <c r="N843" s="1"/>
      <c r="O843" s="1"/>
      <c r="P843" s="1"/>
      <c r="Q843" s="1"/>
      <c r="R843" s="1"/>
      <c r="S843" s="1"/>
      <c r="T843" s="1"/>
      <c r="U843" s="1"/>
      <c r="V843" s="1"/>
      <c r="W843" s="1"/>
    </row>
    <row r="844" spans="1:23" ht="9.75" customHeight="1">
      <c r="A844" s="1"/>
      <c r="B844" s="1"/>
      <c r="C844" s="1"/>
      <c r="D844" s="1"/>
      <c r="E844" s="1"/>
      <c r="F844" s="1"/>
      <c r="G844" s="1"/>
      <c r="H844" s="1"/>
      <c r="I844" s="1"/>
      <c r="J844" s="1"/>
      <c r="K844" s="1"/>
      <c r="L844" s="1"/>
      <c r="M844" s="1"/>
      <c r="N844" s="1"/>
      <c r="O844" s="1"/>
      <c r="P844" s="1"/>
      <c r="Q844" s="1"/>
      <c r="R844" s="1"/>
      <c r="S844" s="1"/>
      <c r="T844" s="1"/>
      <c r="U844" s="1"/>
      <c r="V844" s="1"/>
      <c r="W844" s="1"/>
    </row>
    <row r="845" spans="1:23" ht="9.75" customHeight="1">
      <c r="A845" s="1"/>
      <c r="B845" s="1"/>
      <c r="C845" s="1"/>
      <c r="D845" s="1"/>
      <c r="E845" s="1"/>
      <c r="F845" s="1"/>
      <c r="G845" s="1"/>
      <c r="H845" s="1"/>
      <c r="I845" s="1"/>
      <c r="J845" s="1"/>
      <c r="K845" s="1"/>
      <c r="L845" s="1"/>
      <c r="M845" s="1"/>
      <c r="N845" s="1"/>
      <c r="O845" s="1"/>
      <c r="P845" s="1"/>
      <c r="Q845" s="1"/>
      <c r="R845" s="1"/>
      <c r="S845" s="1"/>
      <c r="T845" s="1"/>
      <c r="U845" s="1"/>
      <c r="V845" s="1"/>
      <c r="W845" s="1"/>
    </row>
    <row r="846" spans="1:23" ht="9.75" customHeight="1">
      <c r="A846" s="1"/>
      <c r="B846" s="1"/>
      <c r="C846" s="1"/>
      <c r="D846" s="1"/>
      <c r="E846" s="1"/>
      <c r="F846" s="1"/>
      <c r="G846" s="1"/>
      <c r="H846" s="1"/>
      <c r="I846" s="1"/>
      <c r="J846" s="1"/>
      <c r="K846" s="1"/>
      <c r="L846" s="1"/>
      <c r="M846" s="1"/>
      <c r="N846" s="1"/>
      <c r="O846" s="1"/>
      <c r="P846" s="1"/>
      <c r="Q846" s="1"/>
      <c r="R846" s="1"/>
      <c r="S846" s="1"/>
      <c r="T846" s="1"/>
      <c r="U846" s="1"/>
      <c r="V846" s="1"/>
      <c r="W846" s="1"/>
    </row>
    <row r="847" spans="1:23" ht="9.75" customHeight="1">
      <c r="A847" s="1"/>
      <c r="B847" s="1"/>
      <c r="C847" s="1"/>
      <c r="D847" s="1"/>
      <c r="E847" s="1"/>
      <c r="F847" s="1"/>
      <c r="G847" s="1"/>
      <c r="H847" s="1"/>
      <c r="I847" s="1"/>
      <c r="J847" s="1"/>
      <c r="K847" s="1"/>
      <c r="L847" s="1"/>
      <c r="M847" s="1"/>
      <c r="N847" s="1"/>
      <c r="O847" s="1"/>
      <c r="P847" s="1"/>
      <c r="Q847" s="1"/>
      <c r="R847" s="1"/>
      <c r="S847" s="1"/>
      <c r="T847" s="1"/>
      <c r="U847" s="1"/>
      <c r="V847" s="1"/>
      <c r="W847" s="1"/>
    </row>
    <row r="848" spans="1:23" ht="9.75" customHeight="1">
      <c r="A848" s="1"/>
      <c r="B848" s="1"/>
      <c r="C848" s="1"/>
      <c r="D848" s="1"/>
      <c r="E848" s="1"/>
      <c r="F848" s="1"/>
      <c r="G848" s="1"/>
      <c r="H848" s="1"/>
      <c r="I848" s="1"/>
      <c r="J848" s="1"/>
      <c r="K848" s="1"/>
      <c r="L848" s="1"/>
      <c r="M848" s="1"/>
      <c r="N848" s="1"/>
      <c r="O848" s="1"/>
      <c r="P848" s="1"/>
      <c r="Q848" s="1"/>
      <c r="R848" s="1"/>
      <c r="S848" s="1"/>
      <c r="T848" s="1"/>
      <c r="U848" s="1"/>
      <c r="V848" s="1"/>
      <c r="W848" s="1"/>
    </row>
    <row r="849" spans="1:23" ht="9.75" customHeight="1">
      <c r="A849" s="1"/>
      <c r="B849" s="1"/>
      <c r="C849" s="1"/>
      <c r="D849" s="1"/>
      <c r="E849" s="1"/>
      <c r="F849" s="1"/>
      <c r="G849" s="1"/>
      <c r="H849" s="1"/>
      <c r="I849" s="1"/>
      <c r="J849" s="1"/>
      <c r="K849" s="1"/>
      <c r="L849" s="1"/>
      <c r="M849" s="1"/>
      <c r="N849" s="1"/>
      <c r="O849" s="1"/>
      <c r="P849" s="1"/>
      <c r="Q849" s="1"/>
      <c r="R849" s="1"/>
      <c r="S849" s="1"/>
      <c r="T849" s="1"/>
      <c r="U849" s="1"/>
      <c r="V849" s="1"/>
      <c r="W849" s="1"/>
    </row>
    <row r="850" spans="1:23" ht="9.75" customHeight="1">
      <c r="A850" s="1"/>
      <c r="B850" s="1"/>
      <c r="C850" s="1"/>
      <c r="D850" s="1"/>
      <c r="E850" s="1"/>
      <c r="F850" s="1"/>
      <c r="G850" s="1"/>
      <c r="H850" s="1"/>
      <c r="I850" s="1"/>
      <c r="J850" s="1"/>
      <c r="K850" s="1"/>
      <c r="L850" s="1"/>
      <c r="M850" s="1"/>
      <c r="N850" s="1"/>
      <c r="O850" s="1"/>
      <c r="P850" s="1"/>
      <c r="Q850" s="1"/>
      <c r="R850" s="1"/>
      <c r="S850" s="1"/>
      <c r="T850" s="1"/>
      <c r="U850" s="1"/>
      <c r="V850" s="1"/>
      <c r="W850" s="1"/>
    </row>
    <row r="851" spans="1:23" ht="9.75" customHeight="1">
      <c r="A851" s="1"/>
      <c r="B851" s="1"/>
      <c r="C851" s="1"/>
      <c r="D851" s="1"/>
      <c r="E851" s="1"/>
      <c r="F851" s="1"/>
      <c r="G851" s="1"/>
      <c r="H851" s="1"/>
      <c r="I851" s="1"/>
      <c r="J851" s="1"/>
      <c r="K851" s="1"/>
      <c r="L851" s="1"/>
      <c r="M851" s="1"/>
      <c r="N851" s="1"/>
      <c r="O851" s="1"/>
      <c r="P851" s="1"/>
      <c r="Q851" s="1"/>
      <c r="R851" s="1"/>
      <c r="S851" s="1"/>
      <c r="T851" s="1"/>
      <c r="U851" s="1"/>
      <c r="V851" s="1"/>
      <c r="W851" s="1"/>
    </row>
    <row r="852" spans="1:23" ht="9.75" customHeight="1">
      <c r="A852" s="1"/>
      <c r="B852" s="1"/>
      <c r="C852" s="1"/>
      <c r="D852" s="1"/>
      <c r="E852" s="1"/>
      <c r="F852" s="1"/>
      <c r="G852" s="1"/>
      <c r="H852" s="1"/>
      <c r="I852" s="1"/>
      <c r="J852" s="1"/>
      <c r="K852" s="1"/>
      <c r="L852" s="1"/>
      <c r="M852" s="1"/>
      <c r="N852" s="1"/>
      <c r="O852" s="1"/>
      <c r="P852" s="1"/>
      <c r="Q852" s="1"/>
      <c r="R852" s="1"/>
      <c r="S852" s="1"/>
      <c r="T852" s="1"/>
      <c r="U852" s="1"/>
      <c r="V852" s="1"/>
      <c r="W852" s="1"/>
    </row>
    <row r="853" spans="1:23" ht="9.75" customHeight="1">
      <c r="A853" s="1"/>
      <c r="B853" s="1"/>
      <c r="C853" s="1"/>
      <c r="D853" s="1"/>
      <c r="E853" s="1"/>
      <c r="F853" s="1"/>
      <c r="G853" s="1"/>
      <c r="H853" s="1"/>
      <c r="I853" s="1"/>
      <c r="J853" s="1"/>
      <c r="K853" s="1"/>
      <c r="L853" s="1"/>
      <c r="M853" s="1"/>
      <c r="N853" s="1"/>
      <c r="O853" s="1"/>
      <c r="P853" s="1"/>
      <c r="Q853" s="1"/>
      <c r="R853" s="1"/>
      <c r="S853" s="1"/>
      <c r="T853" s="1"/>
      <c r="U853" s="1"/>
      <c r="V853" s="1"/>
      <c r="W853" s="1"/>
    </row>
    <row r="854" spans="1:23" ht="9.75" customHeight="1">
      <c r="A854" s="1"/>
      <c r="B854" s="1"/>
      <c r="C854" s="1"/>
      <c r="D854" s="1"/>
      <c r="E854" s="1"/>
      <c r="F854" s="1"/>
      <c r="G854" s="1"/>
      <c r="H854" s="1"/>
      <c r="I854" s="1"/>
      <c r="J854" s="1"/>
      <c r="K854" s="1"/>
      <c r="L854" s="1"/>
      <c r="M854" s="1"/>
      <c r="N854" s="1"/>
      <c r="O854" s="1"/>
      <c r="P854" s="1"/>
      <c r="Q854" s="1"/>
      <c r="R854" s="1"/>
      <c r="S854" s="1"/>
      <c r="T854" s="1"/>
      <c r="U854" s="1"/>
      <c r="V854" s="1"/>
      <c r="W854" s="1"/>
    </row>
    <row r="855" spans="1:23" ht="9.75" customHeight="1">
      <c r="A855" s="1"/>
      <c r="B855" s="1"/>
      <c r="C855" s="1"/>
      <c r="D855" s="1"/>
      <c r="E855" s="1"/>
      <c r="F855" s="1"/>
      <c r="G855" s="1"/>
      <c r="H855" s="1"/>
      <c r="I855" s="1"/>
      <c r="J855" s="1"/>
      <c r="K855" s="1"/>
      <c r="L855" s="1"/>
      <c r="M855" s="1"/>
      <c r="N855" s="1"/>
      <c r="O855" s="1"/>
      <c r="P855" s="1"/>
      <c r="Q855" s="1"/>
      <c r="R855" s="1"/>
      <c r="S855" s="1"/>
      <c r="T855" s="1"/>
      <c r="U855" s="1"/>
      <c r="V855" s="1"/>
      <c r="W855" s="1"/>
    </row>
    <row r="856" spans="1:23" ht="9.75" customHeight="1">
      <c r="A856" s="1"/>
      <c r="B856" s="1"/>
      <c r="C856" s="1"/>
      <c r="D856" s="1"/>
      <c r="E856" s="1"/>
      <c r="F856" s="1"/>
      <c r="G856" s="1"/>
      <c r="H856" s="1"/>
      <c r="I856" s="1"/>
      <c r="J856" s="1"/>
      <c r="K856" s="1"/>
      <c r="L856" s="1"/>
      <c r="M856" s="1"/>
      <c r="N856" s="1"/>
      <c r="O856" s="1"/>
      <c r="P856" s="1"/>
      <c r="Q856" s="1"/>
      <c r="R856" s="1"/>
      <c r="S856" s="1"/>
      <c r="T856" s="1"/>
      <c r="U856" s="1"/>
      <c r="V856" s="1"/>
      <c r="W856" s="1"/>
    </row>
    <row r="857" spans="1:23" ht="9.75" customHeight="1">
      <c r="A857" s="1"/>
      <c r="B857" s="1"/>
      <c r="C857" s="1"/>
      <c r="D857" s="1"/>
      <c r="E857" s="1"/>
      <c r="F857" s="1"/>
      <c r="G857" s="1"/>
      <c r="H857" s="1"/>
      <c r="I857" s="1"/>
      <c r="J857" s="1"/>
      <c r="K857" s="1"/>
      <c r="L857" s="1"/>
      <c r="M857" s="1"/>
      <c r="N857" s="1"/>
      <c r="O857" s="1"/>
      <c r="P857" s="1"/>
      <c r="Q857" s="1"/>
      <c r="R857" s="1"/>
      <c r="S857" s="1"/>
      <c r="T857" s="1"/>
      <c r="U857" s="1"/>
      <c r="V857" s="1"/>
      <c r="W857" s="1"/>
    </row>
    <row r="858" spans="1:23" ht="9.75" customHeight="1">
      <c r="A858" s="1"/>
      <c r="B858" s="1"/>
      <c r="C858" s="1"/>
      <c r="D858" s="1"/>
      <c r="E858" s="1"/>
      <c r="F858" s="1"/>
      <c r="G858" s="1"/>
      <c r="H858" s="1"/>
      <c r="I858" s="1"/>
      <c r="J858" s="1"/>
      <c r="K858" s="1"/>
      <c r="L858" s="1"/>
      <c r="M858" s="1"/>
      <c r="N858" s="1"/>
      <c r="O858" s="1"/>
      <c r="P858" s="1"/>
      <c r="Q858" s="1"/>
      <c r="R858" s="1"/>
      <c r="S858" s="1"/>
      <c r="T858" s="1"/>
      <c r="U858" s="1"/>
      <c r="V858" s="1"/>
      <c r="W858" s="1"/>
    </row>
    <row r="859" spans="1:23" ht="9.75" customHeight="1">
      <c r="A859" s="1"/>
      <c r="B859" s="1"/>
      <c r="C859" s="1"/>
      <c r="D859" s="1"/>
      <c r="E859" s="1"/>
      <c r="F859" s="1"/>
      <c r="G859" s="1"/>
      <c r="H859" s="1"/>
      <c r="I859" s="1"/>
      <c r="J859" s="1"/>
      <c r="K859" s="1"/>
      <c r="L859" s="1"/>
      <c r="M859" s="1"/>
      <c r="N859" s="1"/>
      <c r="O859" s="1"/>
      <c r="P859" s="1"/>
      <c r="Q859" s="1"/>
      <c r="R859" s="1"/>
      <c r="S859" s="1"/>
      <c r="T859" s="1"/>
      <c r="U859" s="1"/>
      <c r="V859" s="1"/>
      <c r="W859" s="1"/>
    </row>
    <row r="860" spans="1:23" ht="9.75" customHeight="1">
      <c r="A860" s="1"/>
      <c r="B860" s="1"/>
      <c r="C860" s="1"/>
      <c r="D860" s="1"/>
      <c r="E860" s="1"/>
      <c r="F860" s="1"/>
      <c r="G860" s="1"/>
      <c r="H860" s="1"/>
      <c r="I860" s="1"/>
      <c r="J860" s="1"/>
      <c r="K860" s="1"/>
      <c r="L860" s="1"/>
      <c r="M860" s="1"/>
      <c r="N860" s="1"/>
      <c r="O860" s="1"/>
      <c r="P860" s="1"/>
      <c r="Q860" s="1"/>
      <c r="R860" s="1"/>
      <c r="S860" s="1"/>
      <c r="T860" s="1"/>
      <c r="U860" s="1"/>
      <c r="V860" s="1"/>
      <c r="W860" s="1"/>
    </row>
    <row r="861" spans="1:23" ht="9.75" customHeight="1">
      <c r="A861" s="1"/>
      <c r="B861" s="1"/>
      <c r="C861" s="1"/>
      <c r="D861" s="1"/>
      <c r="E861" s="1"/>
      <c r="F861" s="1"/>
      <c r="G861" s="1"/>
      <c r="H861" s="1"/>
      <c r="I861" s="1"/>
      <c r="J861" s="1"/>
      <c r="K861" s="1"/>
      <c r="L861" s="1"/>
      <c r="M861" s="1"/>
      <c r="N861" s="1"/>
      <c r="O861" s="1"/>
      <c r="P861" s="1"/>
      <c r="Q861" s="1"/>
      <c r="R861" s="1"/>
      <c r="S861" s="1"/>
      <c r="T861" s="1"/>
      <c r="U861" s="1"/>
      <c r="V861" s="1"/>
      <c r="W861" s="1"/>
    </row>
    <row r="862" spans="1:23" ht="9.75" customHeight="1">
      <c r="A862" s="1"/>
      <c r="B862" s="1"/>
      <c r="C862" s="1"/>
      <c r="D862" s="1"/>
      <c r="E862" s="1"/>
      <c r="F862" s="1"/>
      <c r="G862" s="1"/>
      <c r="H862" s="1"/>
      <c r="I862" s="1"/>
      <c r="J862" s="1"/>
      <c r="K862" s="1"/>
      <c r="L862" s="1"/>
      <c r="M862" s="1"/>
      <c r="N862" s="1"/>
      <c r="O862" s="1"/>
      <c r="P862" s="1"/>
      <c r="Q862" s="1"/>
      <c r="R862" s="1"/>
      <c r="S862" s="1"/>
      <c r="T862" s="1"/>
      <c r="U862" s="1"/>
      <c r="V862" s="1"/>
      <c r="W862" s="1"/>
    </row>
    <row r="863" spans="1:23" ht="9.75" customHeight="1">
      <c r="A863" s="1"/>
      <c r="B863" s="1"/>
      <c r="C863" s="1"/>
      <c r="D863" s="1"/>
      <c r="E863" s="1"/>
      <c r="F863" s="1"/>
      <c r="G863" s="1"/>
      <c r="H863" s="1"/>
      <c r="I863" s="1"/>
      <c r="J863" s="1"/>
      <c r="K863" s="1"/>
      <c r="L863" s="1"/>
      <c r="M863" s="1"/>
      <c r="N863" s="1"/>
      <c r="O863" s="1"/>
      <c r="P863" s="1"/>
      <c r="Q863" s="1"/>
      <c r="R863" s="1"/>
      <c r="S863" s="1"/>
      <c r="T863" s="1"/>
      <c r="U863" s="1"/>
      <c r="V863" s="1"/>
      <c r="W863" s="1"/>
    </row>
    <row r="864" spans="1:23" ht="9.75" customHeight="1">
      <c r="A864" s="1"/>
      <c r="B864" s="1"/>
      <c r="C864" s="1"/>
      <c r="D864" s="1"/>
      <c r="E864" s="1"/>
      <c r="F864" s="1"/>
      <c r="G864" s="1"/>
      <c r="H864" s="1"/>
      <c r="I864" s="1"/>
      <c r="J864" s="1"/>
      <c r="K864" s="1"/>
      <c r="L864" s="1"/>
      <c r="M864" s="1"/>
      <c r="N864" s="1"/>
      <c r="O864" s="1"/>
      <c r="P864" s="1"/>
      <c r="Q864" s="1"/>
      <c r="R864" s="1"/>
      <c r="S864" s="1"/>
      <c r="T864" s="1"/>
      <c r="U864" s="1"/>
      <c r="V864" s="1"/>
      <c r="W864" s="1"/>
    </row>
    <row r="865" spans="1:23" ht="9.75" customHeight="1">
      <c r="A865" s="1"/>
      <c r="B865" s="1"/>
      <c r="C865" s="1"/>
      <c r="D865" s="1"/>
      <c r="E865" s="1"/>
      <c r="F865" s="1"/>
      <c r="G865" s="1"/>
      <c r="H865" s="1"/>
      <c r="I865" s="1"/>
      <c r="J865" s="1"/>
      <c r="K865" s="1"/>
      <c r="L865" s="1"/>
      <c r="M865" s="1"/>
      <c r="N865" s="1"/>
      <c r="O865" s="1"/>
      <c r="P865" s="1"/>
      <c r="Q865" s="1"/>
      <c r="R865" s="1"/>
      <c r="S865" s="1"/>
      <c r="T865" s="1"/>
      <c r="U865" s="1"/>
      <c r="V865" s="1"/>
      <c r="W865" s="1"/>
    </row>
    <row r="866" spans="1:23" ht="9.75" customHeight="1">
      <c r="A866" s="1"/>
      <c r="B866" s="1"/>
      <c r="C866" s="1"/>
      <c r="D866" s="1"/>
      <c r="E866" s="1"/>
      <c r="F866" s="1"/>
      <c r="G866" s="1"/>
      <c r="H866" s="1"/>
      <c r="I866" s="1"/>
      <c r="J866" s="1"/>
      <c r="K866" s="1"/>
      <c r="L866" s="1"/>
      <c r="M866" s="1"/>
      <c r="N866" s="1"/>
      <c r="O866" s="1"/>
      <c r="P866" s="1"/>
      <c r="Q866" s="1"/>
      <c r="R866" s="1"/>
      <c r="S866" s="1"/>
      <c r="T866" s="1"/>
      <c r="U866" s="1"/>
      <c r="V866" s="1"/>
      <c r="W866" s="1"/>
    </row>
    <row r="867" spans="1:23" ht="9.75" customHeight="1">
      <c r="A867" s="1"/>
      <c r="B867" s="1"/>
      <c r="C867" s="1"/>
      <c r="D867" s="1"/>
      <c r="E867" s="1"/>
      <c r="F867" s="1"/>
      <c r="G867" s="1"/>
      <c r="H867" s="1"/>
      <c r="I867" s="1"/>
      <c r="J867" s="1"/>
      <c r="K867" s="1"/>
      <c r="L867" s="1"/>
      <c r="M867" s="1"/>
      <c r="N867" s="1"/>
      <c r="O867" s="1"/>
      <c r="P867" s="1"/>
      <c r="Q867" s="1"/>
      <c r="R867" s="1"/>
      <c r="S867" s="1"/>
      <c r="T867" s="1"/>
      <c r="U867" s="1"/>
      <c r="V867" s="1"/>
      <c r="W867" s="1"/>
    </row>
    <row r="868" spans="1:23" ht="9.75" customHeight="1">
      <c r="A868" s="1"/>
      <c r="B868" s="1"/>
      <c r="C868" s="1"/>
      <c r="D868" s="1"/>
      <c r="E868" s="1"/>
      <c r="F868" s="1"/>
      <c r="G868" s="1"/>
      <c r="H868" s="1"/>
      <c r="I868" s="1"/>
      <c r="J868" s="1"/>
      <c r="K868" s="1"/>
      <c r="L868" s="1"/>
      <c r="M868" s="1"/>
      <c r="N868" s="1"/>
      <c r="O868" s="1"/>
      <c r="P868" s="1"/>
      <c r="Q868" s="1"/>
      <c r="R868" s="1"/>
      <c r="S868" s="1"/>
      <c r="T868" s="1"/>
      <c r="U868" s="1"/>
      <c r="V868" s="1"/>
      <c r="W868" s="1"/>
    </row>
    <row r="869" spans="1:23" ht="9.75" customHeight="1">
      <c r="A869" s="1"/>
      <c r="B869" s="1"/>
      <c r="C869" s="1"/>
      <c r="D869" s="1"/>
      <c r="E869" s="1"/>
      <c r="F869" s="1"/>
      <c r="G869" s="1"/>
      <c r="H869" s="1"/>
      <c r="I869" s="1"/>
      <c r="J869" s="1"/>
      <c r="K869" s="1"/>
      <c r="L869" s="1"/>
      <c r="M869" s="1"/>
      <c r="N869" s="1"/>
      <c r="O869" s="1"/>
      <c r="P869" s="1"/>
      <c r="Q869" s="1"/>
      <c r="R869" s="1"/>
      <c r="S869" s="1"/>
      <c r="T869" s="1"/>
      <c r="U869" s="1"/>
      <c r="V869" s="1"/>
      <c r="W869" s="1"/>
    </row>
    <row r="870" spans="1:23" ht="9.75" customHeight="1">
      <c r="A870" s="1"/>
      <c r="B870" s="1"/>
      <c r="C870" s="1"/>
      <c r="D870" s="1"/>
      <c r="E870" s="1"/>
      <c r="F870" s="1"/>
      <c r="G870" s="1"/>
      <c r="H870" s="1"/>
      <c r="I870" s="1"/>
      <c r="J870" s="1"/>
      <c r="K870" s="1"/>
      <c r="L870" s="1"/>
      <c r="M870" s="1"/>
      <c r="N870" s="1"/>
      <c r="O870" s="1"/>
      <c r="P870" s="1"/>
      <c r="Q870" s="1"/>
      <c r="R870" s="1"/>
      <c r="S870" s="1"/>
      <c r="T870" s="1"/>
      <c r="U870" s="1"/>
      <c r="V870" s="1"/>
      <c r="W870" s="1"/>
    </row>
    <row r="871" spans="1:23" ht="9.75" customHeight="1">
      <c r="A871" s="1"/>
      <c r="B871" s="1"/>
      <c r="C871" s="1"/>
      <c r="D871" s="1"/>
      <c r="E871" s="1"/>
      <c r="F871" s="1"/>
      <c r="G871" s="1"/>
      <c r="H871" s="1"/>
      <c r="I871" s="1"/>
      <c r="J871" s="1"/>
      <c r="K871" s="1"/>
      <c r="L871" s="1"/>
      <c r="M871" s="1"/>
      <c r="N871" s="1"/>
      <c r="O871" s="1"/>
      <c r="P871" s="1"/>
      <c r="Q871" s="1"/>
      <c r="R871" s="1"/>
      <c r="S871" s="1"/>
      <c r="T871" s="1"/>
      <c r="U871" s="1"/>
      <c r="V871" s="1"/>
      <c r="W871" s="1"/>
    </row>
    <row r="872" spans="1:23" ht="9.75" customHeight="1">
      <c r="A872" s="1"/>
      <c r="B872" s="1"/>
      <c r="C872" s="1"/>
      <c r="D872" s="1"/>
      <c r="E872" s="1"/>
      <c r="F872" s="1"/>
      <c r="G872" s="1"/>
      <c r="H872" s="1"/>
      <c r="I872" s="1"/>
      <c r="J872" s="1"/>
      <c r="K872" s="1"/>
      <c r="L872" s="1"/>
      <c r="M872" s="1"/>
      <c r="N872" s="1"/>
      <c r="O872" s="1"/>
      <c r="P872" s="1"/>
      <c r="Q872" s="1"/>
      <c r="R872" s="1"/>
      <c r="S872" s="1"/>
      <c r="T872" s="1"/>
      <c r="U872" s="1"/>
      <c r="V872" s="1"/>
      <c r="W872" s="1"/>
    </row>
    <row r="873" spans="1:23" ht="9.75" customHeight="1">
      <c r="A873" s="1"/>
      <c r="B873" s="1"/>
      <c r="C873" s="1"/>
      <c r="D873" s="1"/>
      <c r="E873" s="1"/>
      <c r="F873" s="1"/>
      <c r="G873" s="1"/>
      <c r="H873" s="1"/>
      <c r="I873" s="1"/>
      <c r="J873" s="1"/>
      <c r="K873" s="1"/>
      <c r="L873" s="1"/>
      <c r="M873" s="1"/>
      <c r="N873" s="1"/>
      <c r="O873" s="1"/>
      <c r="P873" s="1"/>
      <c r="Q873" s="1"/>
      <c r="R873" s="1"/>
      <c r="S873" s="1"/>
      <c r="T873" s="1"/>
      <c r="U873" s="1"/>
      <c r="V873" s="1"/>
      <c r="W873" s="1"/>
    </row>
    <row r="874" spans="1:23" ht="9.75" customHeight="1">
      <c r="A874" s="1"/>
      <c r="B874" s="1"/>
      <c r="C874" s="1"/>
      <c r="D874" s="1"/>
      <c r="E874" s="1"/>
      <c r="F874" s="1"/>
      <c r="G874" s="1"/>
      <c r="H874" s="1"/>
      <c r="I874" s="1"/>
      <c r="J874" s="1"/>
      <c r="K874" s="1"/>
      <c r="L874" s="1"/>
      <c r="M874" s="1"/>
      <c r="N874" s="1"/>
      <c r="O874" s="1"/>
      <c r="P874" s="1"/>
      <c r="Q874" s="1"/>
      <c r="R874" s="1"/>
      <c r="S874" s="1"/>
      <c r="T874" s="1"/>
      <c r="U874" s="1"/>
      <c r="V874" s="1"/>
      <c r="W874" s="1"/>
    </row>
    <row r="875" spans="1:23" ht="9.75" customHeight="1">
      <c r="A875" s="1"/>
      <c r="B875" s="1"/>
      <c r="C875" s="1"/>
      <c r="D875" s="1"/>
      <c r="E875" s="1"/>
      <c r="F875" s="1"/>
      <c r="G875" s="1"/>
      <c r="H875" s="1"/>
      <c r="I875" s="1"/>
      <c r="J875" s="1"/>
      <c r="K875" s="1"/>
      <c r="L875" s="1"/>
      <c r="M875" s="1"/>
      <c r="N875" s="1"/>
      <c r="O875" s="1"/>
      <c r="P875" s="1"/>
      <c r="Q875" s="1"/>
      <c r="R875" s="1"/>
      <c r="S875" s="1"/>
      <c r="T875" s="1"/>
      <c r="U875" s="1"/>
      <c r="V875" s="1"/>
      <c r="W875" s="1"/>
    </row>
    <row r="876" spans="1:23" ht="9.75" customHeight="1">
      <c r="A876" s="1"/>
      <c r="B876" s="1"/>
      <c r="C876" s="1"/>
      <c r="D876" s="1"/>
      <c r="E876" s="1"/>
      <c r="F876" s="1"/>
      <c r="G876" s="1"/>
      <c r="H876" s="1"/>
      <c r="I876" s="1"/>
      <c r="J876" s="1"/>
      <c r="K876" s="1"/>
      <c r="L876" s="1"/>
      <c r="M876" s="1"/>
      <c r="N876" s="1"/>
      <c r="O876" s="1"/>
      <c r="P876" s="1"/>
      <c r="Q876" s="1"/>
      <c r="R876" s="1"/>
      <c r="S876" s="1"/>
      <c r="T876" s="1"/>
      <c r="U876" s="1"/>
      <c r="V876" s="1"/>
      <c r="W876" s="1"/>
    </row>
    <row r="877" spans="1:23" ht="9.75" customHeight="1">
      <c r="A877" s="1"/>
      <c r="B877" s="1"/>
      <c r="C877" s="1"/>
      <c r="D877" s="1"/>
      <c r="E877" s="1"/>
      <c r="F877" s="1"/>
      <c r="G877" s="1"/>
      <c r="H877" s="1"/>
      <c r="I877" s="1"/>
      <c r="J877" s="1"/>
      <c r="K877" s="1"/>
      <c r="L877" s="1"/>
      <c r="M877" s="1"/>
      <c r="N877" s="1"/>
      <c r="O877" s="1"/>
      <c r="P877" s="1"/>
      <c r="Q877" s="1"/>
      <c r="R877" s="1"/>
      <c r="S877" s="1"/>
      <c r="T877" s="1"/>
      <c r="U877" s="1"/>
      <c r="V877" s="1"/>
      <c r="W877" s="1"/>
    </row>
    <row r="878" spans="1:23" ht="9.75" customHeight="1">
      <c r="A878" s="1"/>
      <c r="B878" s="1"/>
      <c r="C878" s="1"/>
      <c r="D878" s="1"/>
      <c r="E878" s="1"/>
      <c r="F878" s="1"/>
      <c r="G878" s="1"/>
      <c r="H878" s="1"/>
      <c r="I878" s="1"/>
      <c r="J878" s="1"/>
      <c r="K878" s="1"/>
      <c r="L878" s="1"/>
      <c r="M878" s="1"/>
      <c r="N878" s="1"/>
      <c r="O878" s="1"/>
      <c r="P878" s="1"/>
      <c r="Q878" s="1"/>
      <c r="R878" s="1"/>
      <c r="S878" s="1"/>
      <c r="T878" s="1"/>
      <c r="U878" s="1"/>
      <c r="V878" s="1"/>
      <c r="W878" s="1"/>
    </row>
    <row r="879" spans="1:23" ht="9.75" customHeight="1">
      <c r="A879" s="1"/>
      <c r="B879" s="1"/>
      <c r="C879" s="1"/>
      <c r="D879" s="1"/>
      <c r="E879" s="1"/>
      <c r="F879" s="1"/>
      <c r="G879" s="1"/>
      <c r="H879" s="1"/>
      <c r="I879" s="1"/>
      <c r="J879" s="1"/>
      <c r="K879" s="1"/>
      <c r="L879" s="1"/>
      <c r="M879" s="1"/>
      <c r="N879" s="1"/>
      <c r="O879" s="1"/>
      <c r="P879" s="1"/>
      <c r="Q879" s="1"/>
      <c r="R879" s="1"/>
      <c r="S879" s="1"/>
      <c r="T879" s="1"/>
      <c r="U879" s="1"/>
      <c r="V879" s="1"/>
      <c r="W879" s="1"/>
    </row>
    <row r="880" spans="1:23" ht="9.75" customHeight="1">
      <c r="A880" s="1"/>
      <c r="B880" s="1"/>
      <c r="C880" s="1"/>
      <c r="D880" s="1"/>
      <c r="E880" s="1"/>
      <c r="F880" s="1"/>
      <c r="G880" s="1"/>
      <c r="H880" s="1"/>
      <c r="I880" s="1"/>
      <c r="J880" s="1"/>
      <c r="K880" s="1"/>
      <c r="L880" s="1"/>
      <c r="M880" s="1"/>
      <c r="N880" s="1"/>
      <c r="O880" s="1"/>
      <c r="P880" s="1"/>
      <c r="Q880" s="1"/>
      <c r="R880" s="1"/>
      <c r="S880" s="1"/>
      <c r="T880" s="1"/>
      <c r="U880" s="1"/>
      <c r="V880" s="1"/>
      <c r="W880" s="1"/>
    </row>
    <row r="881" spans="1:23" ht="9.75" customHeight="1">
      <c r="A881" s="1"/>
      <c r="B881" s="1"/>
      <c r="C881" s="1"/>
      <c r="D881" s="1"/>
      <c r="E881" s="1"/>
      <c r="F881" s="1"/>
      <c r="G881" s="1"/>
      <c r="H881" s="1"/>
      <c r="I881" s="1"/>
      <c r="J881" s="1"/>
      <c r="K881" s="1"/>
      <c r="L881" s="1"/>
      <c r="M881" s="1"/>
      <c r="N881" s="1"/>
      <c r="O881" s="1"/>
      <c r="P881" s="1"/>
      <c r="Q881" s="1"/>
      <c r="R881" s="1"/>
      <c r="S881" s="1"/>
      <c r="T881" s="1"/>
      <c r="U881" s="1"/>
      <c r="V881" s="1"/>
      <c r="W881" s="1"/>
    </row>
    <row r="882" spans="1:23" ht="9.75" customHeight="1">
      <c r="A882" s="1"/>
      <c r="B882" s="1"/>
      <c r="C882" s="1"/>
      <c r="D882" s="1"/>
      <c r="E882" s="1"/>
      <c r="F882" s="1"/>
      <c r="G882" s="1"/>
      <c r="H882" s="1"/>
      <c r="I882" s="1"/>
      <c r="J882" s="1"/>
      <c r="K882" s="1"/>
      <c r="L882" s="1"/>
      <c r="M882" s="1"/>
      <c r="N882" s="1"/>
      <c r="O882" s="1"/>
      <c r="P882" s="1"/>
      <c r="Q882" s="1"/>
      <c r="R882" s="1"/>
      <c r="S882" s="1"/>
      <c r="T882" s="1"/>
      <c r="U882" s="1"/>
      <c r="V882" s="1"/>
      <c r="W882" s="1"/>
    </row>
    <row r="883" spans="1:23" ht="9.75" customHeight="1">
      <c r="A883" s="1"/>
      <c r="B883" s="1"/>
      <c r="C883" s="1"/>
      <c r="D883" s="1"/>
      <c r="E883" s="1"/>
      <c r="F883" s="1"/>
      <c r="G883" s="1"/>
      <c r="H883" s="1"/>
      <c r="I883" s="1"/>
      <c r="J883" s="1"/>
      <c r="K883" s="1"/>
      <c r="L883" s="1"/>
      <c r="M883" s="1"/>
      <c r="N883" s="1"/>
      <c r="O883" s="1"/>
      <c r="P883" s="1"/>
      <c r="Q883" s="1"/>
      <c r="R883" s="1"/>
      <c r="S883" s="1"/>
      <c r="T883" s="1"/>
      <c r="U883" s="1"/>
      <c r="V883" s="1"/>
      <c r="W883" s="1"/>
    </row>
    <row r="884" spans="1:23" ht="9.75" customHeight="1">
      <c r="A884" s="1"/>
      <c r="B884" s="1"/>
      <c r="C884" s="1"/>
      <c r="D884" s="1"/>
      <c r="E884" s="1"/>
      <c r="F884" s="1"/>
      <c r="G884" s="1"/>
      <c r="H884" s="1"/>
      <c r="I884" s="1"/>
      <c r="J884" s="1"/>
      <c r="K884" s="1"/>
      <c r="L884" s="1"/>
      <c r="M884" s="1"/>
      <c r="N884" s="1"/>
      <c r="O884" s="1"/>
      <c r="P884" s="1"/>
      <c r="Q884" s="1"/>
      <c r="R884" s="1"/>
      <c r="S884" s="1"/>
      <c r="T884" s="1"/>
      <c r="U884" s="1"/>
      <c r="V884" s="1"/>
      <c r="W884" s="1"/>
    </row>
    <row r="885" spans="1:23" ht="9.75" customHeight="1">
      <c r="A885" s="1"/>
      <c r="B885" s="1"/>
      <c r="C885" s="1"/>
      <c r="D885" s="1"/>
      <c r="E885" s="1"/>
      <c r="F885" s="1"/>
      <c r="G885" s="1"/>
      <c r="H885" s="1"/>
      <c r="I885" s="1"/>
      <c r="J885" s="1"/>
      <c r="K885" s="1"/>
      <c r="L885" s="1"/>
      <c r="M885" s="1"/>
      <c r="N885" s="1"/>
      <c r="O885" s="1"/>
      <c r="P885" s="1"/>
      <c r="Q885" s="1"/>
      <c r="R885" s="1"/>
      <c r="S885" s="1"/>
      <c r="T885" s="1"/>
      <c r="U885" s="1"/>
      <c r="V885" s="1"/>
      <c r="W885" s="1"/>
    </row>
    <row r="886" spans="1:23" ht="9.75" customHeight="1">
      <c r="A886" s="1"/>
      <c r="B886" s="1"/>
      <c r="C886" s="1"/>
      <c r="D886" s="1"/>
      <c r="E886" s="1"/>
      <c r="F886" s="1"/>
      <c r="G886" s="1"/>
      <c r="H886" s="1"/>
      <c r="I886" s="1"/>
      <c r="J886" s="1"/>
      <c r="K886" s="1"/>
      <c r="L886" s="1"/>
      <c r="M886" s="1"/>
      <c r="N886" s="1"/>
      <c r="O886" s="1"/>
      <c r="P886" s="1"/>
      <c r="Q886" s="1"/>
      <c r="R886" s="1"/>
      <c r="S886" s="1"/>
      <c r="T886" s="1"/>
      <c r="U886" s="1"/>
      <c r="V886" s="1"/>
      <c r="W886" s="1"/>
    </row>
    <row r="887" spans="1:23" ht="9.75" customHeight="1">
      <c r="A887" s="1"/>
      <c r="B887" s="1"/>
      <c r="C887" s="1"/>
      <c r="D887" s="1"/>
      <c r="E887" s="1"/>
      <c r="F887" s="1"/>
      <c r="G887" s="1"/>
      <c r="H887" s="1"/>
      <c r="I887" s="1"/>
      <c r="J887" s="1"/>
      <c r="K887" s="1"/>
      <c r="L887" s="1"/>
      <c r="M887" s="1"/>
      <c r="N887" s="1"/>
      <c r="O887" s="1"/>
      <c r="P887" s="1"/>
      <c r="Q887" s="1"/>
      <c r="R887" s="1"/>
      <c r="S887" s="1"/>
      <c r="T887" s="1"/>
      <c r="U887" s="1"/>
      <c r="V887" s="1"/>
      <c r="W887" s="1"/>
    </row>
    <row r="888" spans="1:23" ht="9.75" customHeight="1">
      <c r="A888" s="1"/>
      <c r="B888" s="1"/>
      <c r="C888" s="1"/>
      <c r="D888" s="1"/>
      <c r="E888" s="1"/>
      <c r="F888" s="1"/>
      <c r="G888" s="1"/>
      <c r="H888" s="1"/>
      <c r="I888" s="1"/>
      <c r="J888" s="1"/>
      <c r="K888" s="1"/>
      <c r="L888" s="1"/>
      <c r="M888" s="1"/>
      <c r="N888" s="1"/>
      <c r="O888" s="1"/>
      <c r="P888" s="1"/>
      <c r="Q888" s="1"/>
      <c r="R888" s="1"/>
      <c r="S888" s="1"/>
      <c r="T888" s="1"/>
      <c r="U888" s="1"/>
      <c r="V888" s="1"/>
      <c r="W888" s="1"/>
    </row>
    <row r="889" spans="1:23" ht="9.75" customHeight="1">
      <c r="A889" s="1"/>
      <c r="B889" s="1"/>
      <c r="C889" s="1"/>
      <c r="D889" s="1"/>
      <c r="E889" s="1"/>
      <c r="F889" s="1"/>
      <c r="G889" s="1"/>
      <c r="H889" s="1"/>
      <c r="I889" s="1"/>
      <c r="J889" s="1"/>
      <c r="K889" s="1"/>
      <c r="L889" s="1"/>
      <c r="M889" s="1"/>
      <c r="N889" s="1"/>
      <c r="O889" s="1"/>
      <c r="P889" s="1"/>
      <c r="Q889" s="1"/>
      <c r="R889" s="1"/>
      <c r="S889" s="1"/>
      <c r="T889" s="1"/>
      <c r="U889" s="1"/>
      <c r="V889" s="1"/>
      <c r="W889" s="1"/>
    </row>
    <row r="890" spans="1:23" ht="9.75" customHeight="1">
      <c r="A890" s="1"/>
      <c r="B890" s="1"/>
      <c r="C890" s="1"/>
      <c r="D890" s="1"/>
      <c r="E890" s="1"/>
      <c r="F890" s="1"/>
      <c r="G890" s="1"/>
      <c r="H890" s="1"/>
      <c r="I890" s="1"/>
      <c r="J890" s="1"/>
      <c r="K890" s="1"/>
      <c r="L890" s="1"/>
      <c r="M890" s="1"/>
      <c r="N890" s="1"/>
      <c r="O890" s="1"/>
      <c r="P890" s="1"/>
      <c r="Q890" s="1"/>
      <c r="R890" s="1"/>
      <c r="S890" s="1"/>
      <c r="T890" s="1"/>
      <c r="U890" s="1"/>
      <c r="V890" s="1"/>
      <c r="W890" s="1"/>
    </row>
    <row r="891" spans="1:23" ht="9.75" customHeight="1">
      <c r="A891" s="1"/>
      <c r="B891" s="1"/>
      <c r="C891" s="1"/>
      <c r="D891" s="1"/>
      <c r="E891" s="1"/>
      <c r="F891" s="1"/>
      <c r="G891" s="1"/>
      <c r="H891" s="1"/>
      <c r="I891" s="1"/>
      <c r="J891" s="1"/>
      <c r="K891" s="1"/>
      <c r="L891" s="1"/>
      <c r="M891" s="1"/>
      <c r="N891" s="1"/>
      <c r="O891" s="1"/>
      <c r="P891" s="1"/>
      <c r="Q891" s="1"/>
      <c r="R891" s="1"/>
      <c r="S891" s="1"/>
      <c r="T891" s="1"/>
      <c r="U891" s="1"/>
      <c r="V891" s="1"/>
      <c r="W891" s="1"/>
    </row>
    <row r="892" spans="1:23" ht="9.75" customHeight="1">
      <c r="A892" s="1"/>
      <c r="B892" s="1"/>
      <c r="C892" s="1"/>
      <c r="D892" s="1"/>
      <c r="E892" s="1"/>
      <c r="F892" s="1"/>
      <c r="G892" s="1"/>
      <c r="H892" s="1"/>
      <c r="I892" s="1"/>
      <c r="J892" s="1"/>
      <c r="K892" s="1"/>
      <c r="L892" s="1"/>
      <c r="M892" s="1"/>
      <c r="N892" s="1"/>
      <c r="O892" s="1"/>
      <c r="P892" s="1"/>
      <c r="Q892" s="1"/>
      <c r="R892" s="1"/>
      <c r="S892" s="1"/>
      <c r="T892" s="1"/>
      <c r="U892" s="1"/>
      <c r="V892" s="1"/>
      <c r="W892" s="1"/>
    </row>
    <row r="893" spans="1:23" ht="9.75" customHeight="1">
      <c r="A893" s="1"/>
      <c r="B893" s="1"/>
      <c r="C893" s="1"/>
      <c r="D893" s="1"/>
      <c r="E893" s="1"/>
      <c r="F893" s="1"/>
      <c r="G893" s="1"/>
      <c r="H893" s="1"/>
      <c r="I893" s="1"/>
      <c r="J893" s="1"/>
      <c r="K893" s="1"/>
      <c r="L893" s="1"/>
      <c r="M893" s="1"/>
      <c r="N893" s="1"/>
      <c r="O893" s="1"/>
      <c r="P893" s="1"/>
      <c r="Q893" s="1"/>
      <c r="R893" s="1"/>
      <c r="S893" s="1"/>
      <c r="T893" s="1"/>
      <c r="U893" s="1"/>
      <c r="V893" s="1"/>
      <c r="W893" s="1"/>
    </row>
    <row r="894" spans="1:23" ht="9.75" customHeight="1">
      <c r="A894" s="1"/>
      <c r="B894" s="1"/>
      <c r="C894" s="1"/>
      <c r="D894" s="1"/>
      <c r="E894" s="1"/>
      <c r="F894" s="1"/>
      <c r="G894" s="1"/>
      <c r="H894" s="1"/>
      <c r="I894" s="1"/>
      <c r="J894" s="1"/>
      <c r="K894" s="1"/>
      <c r="L894" s="1"/>
      <c r="M894" s="1"/>
      <c r="N894" s="1"/>
      <c r="O894" s="1"/>
      <c r="P894" s="1"/>
      <c r="Q894" s="1"/>
      <c r="R894" s="1"/>
      <c r="S894" s="1"/>
      <c r="T894" s="1"/>
      <c r="U894" s="1"/>
      <c r="V894" s="1"/>
      <c r="W894" s="1"/>
    </row>
    <row r="895" spans="1:23" ht="9.75" customHeight="1">
      <c r="A895" s="1"/>
      <c r="B895" s="1"/>
      <c r="C895" s="1"/>
      <c r="D895" s="1"/>
      <c r="E895" s="1"/>
      <c r="F895" s="1"/>
      <c r="G895" s="1"/>
      <c r="H895" s="1"/>
      <c r="I895" s="1"/>
      <c r="J895" s="1"/>
      <c r="K895" s="1"/>
      <c r="L895" s="1"/>
      <c r="M895" s="1"/>
      <c r="N895" s="1"/>
      <c r="O895" s="1"/>
      <c r="P895" s="1"/>
      <c r="Q895" s="1"/>
      <c r="R895" s="1"/>
      <c r="S895" s="1"/>
      <c r="T895" s="1"/>
      <c r="U895" s="1"/>
      <c r="V895" s="1"/>
      <c r="W895" s="1"/>
    </row>
    <row r="896" spans="1:23" ht="9.75" customHeight="1">
      <c r="A896" s="1"/>
      <c r="B896" s="1"/>
      <c r="C896" s="1"/>
      <c r="D896" s="1"/>
      <c r="E896" s="1"/>
      <c r="F896" s="1"/>
      <c r="G896" s="1"/>
      <c r="H896" s="1"/>
      <c r="I896" s="1"/>
      <c r="J896" s="1"/>
      <c r="K896" s="1"/>
      <c r="L896" s="1"/>
      <c r="M896" s="1"/>
      <c r="N896" s="1"/>
      <c r="O896" s="1"/>
      <c r="P896" s="1"/>
      <c r="Q896" s="1"/>
      <c r="R896" s="1"/>
      <c r="S896" s="1"/>
      <c r="T896" s="1"/>
      <c r="U896" s="1"/>
      <c r="V896" s="1"/>
      <c r="W896" s="1"/>
    </row>
    <row r="897" spans="1:23" ht="9.75" customHeight="1">
      <c r="A897" s="1"/>
      <c r="B897" s="1"/>
      <c r="C897" s="1"/>
      <c r="D897" s="1"/>
      <c r="E897" s="1"/>
      <c r="F897" s="1"/>
      <c r="G897" s="1"/>
      <c r="H897" s="1"/>
      <c r="I897" s="1"/>
      <c r="J897" s="1"/>
      <c r="K897" s="1"/>
      <c r="L897" s="1"/>
      <c r="M897" s="1"/>
      <c r="N897" s="1"/>
      <c r="O897" s="1"/>
      <c r="P897" s="1"/>
      <c r="Q897" s="1"/>
      <c r="R897" s="1"/>
      <c r="S897" s="1"/>
      <c r="T897" s="1"/>
      <c r="U897" s="1"/>
      <c r="V897" s="1"/>
      <c r="W897" s="1"/>
    </row>
    <row r="898" spans="1:23" ht="9.75" customHeight="1">
      <c r="A898" s="1"/>
      <c r="B898" s="1"/>
      <c r="C898" s="1"/>
      <c r="D898" s="1"/>
      <c r="E898" s="1"/>
      <c r="F898" s="1"/>
      <c r="G898" s="1"/>
      <c r="H898" s="1"/>
      <c r="I898" s="1"/>
      <c r="J898" s="1"/>
      <c r="K898" s="1"/>
      <c r="L898" s="1"/>
      <c r="M898" s="1"/>
      <c r="N898" s="1"/>
      <c r="O898" s="1"/>
      <c r="P898" s="1"/>
      <c r="Q898" s="1"/>
      <c r="R898" s="1"/>
      <c r="S898" s="1"/>
      <c r="T898" s="1"/>
      <c r="U898" s="1"/>
      <c r="V898" s="1"/>
      <c r="W898" s="1"/>
    </row>
    <row r="899" spans="1:23" ht="9.75" customHeight="1">
      <c r="A899" s="1"/>
      <c r="B899" s="1"/>
      <c r="C899" s="1"/>
      <c r="D899" s="1"/>
      <c r="E899" s="1"/>
      <c r="F899" s="1"/>
      <c r="G899" s="1"/>
      <c r="H899" s="1"/>
      <c r="I899" s="1"/>
      <c r="J899" s="1"/>
      <c r="K899" s="1"/>
      <c r="L899" s="1"/>
      <c r="M899" s="1"/>
      <c r="N899" s="1"/>
      <c r="O899" s="1"/>
      <c r="P899" s="1"/>
      <c r="Q899" s="1"/>
      <c r="R899" s="1"/>
      <c r="S899" s="1"/>
      <c r="T899" s="1"/>
      <c r="U899" s="1"/>
      <c r="V899" s="1"/>
      <c r="W899" s="1"/>
    </row>
    <row r="900" spans="1:23" ht="9.75" customHeight="1">
      <c r="A900" s="1"/>
      <c r="B900" s="1"/>
      <c r="C900" s="1"/>
      <c r="D900" s="1"/>
      <c r="E900" s="1"/>
      <c r="F900" s="1"/>
      <c r="G900" s="1"/>
      <c r="H900" s="1"/>
      <c r="I900" s="1"/>
      <c r="J900" s="1"/>
      <c r="K900" s="1"/>
      <c r="L900" s="1"/>
      <c r="M900" s="1"/>
      <c r="N900" s="1"/>
      <c r="O900" s="1"/>
      <c r="P900" s="1"/>
      <c r="Q900" s="1"/>
      <c r="R900" s="1"/>
      <c r="S900" s="1"/>
      <c r="T900" s="1"/>
      <c r="U900" s="1"/>
      <c r="V900" s="1"/>
      <c r="W900" s="1"/>
    </row>
    <row r="901" spans="1:23" ht="9.75" customHeight="1">
      <c r="A901" s="1"/>
      <c r="B901" s="1"/>
      <c r="C901" s="1"/>
      <c r="D901" s="1"/>
      <c r="E901" s="1"/>
      <c r="F901" s="1"/>
      <c r="G901" s="1"/>
      <c r="H901" s="1"/>
      <c r="I901" s="1"/>
      <c r="J901" s="1"/>
      <c r="K901" s="1"/>
      <c r="L901" s="1"/>
      <c r="M901" s="1"/>
      <c r="N901" s="1"/>
      <c r="O901" s="1"/>
      <c r="P901" s="1"/>
      <c r="Q901" s="1"/>
      <c r="R901" s="1"/>
      <c r="S901" s="1"/>
      <c r="T901" s="1"/>
      <c r="U901" s="1"/>
      <c r="V901" s="1"/>
      <c r="W901" s="1"/>
    </row>
    <row r="902" spans="1:23" ht="9.75" customHeight="1">
      <c r="A902" s="1"/>
      <c r="B902" s="1"/>
      <c r="C902" s="1"/>
      <c r="D902" s="1"/>
      <c r="E902" s="1"/>
      <c r="F902" s="1"/>
      <c r="G902" s="1"/>
      <c r="H902" s="1"/>
      <c r="I902" s="1"/>
      <c r="J902" s="1"/>
      <c r="K902" s="1"/>
      <c r="L902" s="1"/>
      <c r="M902" s="1"/>
      <c r="N902" s="1"/>
      <c r="O902" s="1"/>
      <c r="P902" s="1"/>
      <c r="Q902" s="1"/>
      <c r="R902" s="1"/>
      <c r="S902" s="1"/>
      <c r="T902" s="1"/>
      <c r="U902" s="1"/>
      <c r="V902" s="1"/>
      <c r="W902" s="1"/>
    </row>
    <row r="903" spans="1:23" ht="9.75" customHeight="1">
      <c r="A903" s="1"/>
      <c r="B903" s="1"/>
      <c r="C903" s="1"/>
      <c r="D903" s="1"/>
      <c r="E903" s="1"/>
      <c r="F903" s="1"/>
      <c r="G903" s="1"/>
      <c r="H903" s="1"/>
      <c r="I903" s="1"/>
      <c r="J903" s="1"/>
      <c r="K903" s="1"/>
      <c r="L903" s="1"/>
      <c r="M903" s="1"/>
      <c r="N903" s="1"/>
      <c r="O903" s="1"/>
      <c r="P903" s="1"/>
      <c r="Q903" s="1"/>
      <c r="R903" s="1"/>
      <c r="S903" s="1"/>
      <c r="T903" s="1"/>
      <c r="U903" s="1"/>
      <c r="V903" s="1"/>
      <c r="W903" s="1"/>
    </row>
    <row r="904" spans="1:23" ht="9.75" customHeight="1">
      <c r="A904" s="1"/>
      <c r="B904" s="1"/>
      <c r="C904" s="1"/>
      <c r="D904" s="1"/>
      <c r="E904" s="1"/>
      <c r="F904" s="1"/>
      <c r="G904" s="1"/>
      <c r="H904" s="1"/>
      <c r="I904" s="1"/>
      <c r="J904" s="1"/>
      <c r="K904" s="1"/>
      <c r="L904" s="1"/>
      <c r="M904" s="1"/>
      <c r="N904" s="1"/>
      <c r="O904" s="1"/>
      <c r="P904" s="1"/>
      <c r="Q904" s="1"/>
      <c r="R904" s="1"/>
      <c r="S904" s="1"/>
      <c r="T904" s="1"/>
      <c r="U904" s="1"/>
      <c r="V904" s="1"/>
      <c r="W904" s="1"/>
    </row>
    <row r="905" spans="1:23" ht="9.75" customHeight="1">
      <c r="A905" s="1"/>
      <c r="B905" s="1"/>
      <c r="C905" s="1"/>
      <c r="D905" s="1"/>
      <c r="E905" s="1"/>
      <c r="F905" s="1"/>
      <c r="G905" s="1"/>
      <c r="H905" s="1"/>
      <c r="I905" s="1"/>
      <c r="J905" s="1"/>
      <c r="K905" s="1"/>
      <c r="L905" s="1"/>
      <c r="M905" s="1"/>
      <c r="N905" s="1"/>
      <c r="O905" s="1"/>
      <c r="P905" s="1"/>
      <c r="Q905" s="1"/>
      <c r="R905" s="1"/>
      <c r="S905" s="1"/>
      <c r="T905" s="1"/>
      <c r="U905" s="1"/>
      <c r="V905" s="1"/>
      <c r="W905" s="1"/>
    </row>
    <row r="906" spans="1:23" ht="9.75" customHeight="1">
      <c r="A906" s="1"/>
      <c r="B906" s="1"/>
      <c r="C906" s="1"/>
      <c r="D906" s="1"/>
      <c r="E906" s="1"/>
      <c r="F906" s="1"/>
      <c r="G906" s="1"/>
      <c r="H906" s="1"/>
      <c r="I906" s="1"/>
      <c r="J906" s="1"/>
      <c r="K906" s="1"/>
      <c r="L906" s="1"/>
      <c r="M906" s="1"/>
      <c r="N906" s="1"/>
      <c r="O906" s="1"/>
      <c r="P906" s="1"/>
      <c r="Q906" s="1"/>
      <c r="R906" s="1"/>
      <c r="S906" s="1"/>
      <c r="T906" s="1"/>
      <c r="U906" s="1"/>
      <c r="V906" s="1"/>
      <c r="W906" s="1"/>
    </row>
    <row r="907" spans="1:23" ht="9.75" customHeight="1">
      <c r="A907" s="1"/>
      <c r="B907" s="1"/>
      <c r="C907" s="1"/>
      <c r="D907" s="1"/>
      <c r="E907" s="1"/>
      <c r="F907" s="1"/>
      <c r="G907" s="1"/>
      <c r="H907" s="1"/>
      <c r="I907" s="1"/>
      <c r="J907" s="1"/>
      <c r="K907" s="1"/>
      <c r="L907" s="1"/>
      <c r="M907" s="1"/>
      <c r="N907" s="1"/>
      <c r="O907" s="1"/>
      <c r="P907" s="1"/>
      <c r="Q907" s="1"/>
      <c r="R907" s="1"/>
      <c r="S907" s="1"/>
      <c r="T907" s="1"/>
      <c r="U907" s="1"/>
      <c r="V907" s="1"/>
      <c r="W907" s="1"/>
    </row>
    <row r="908" spans="1:23" ht="9.75" customHeight="1">
      <c r="A908" s="1"/>
      <c r="B908" s="1"/>
      <c r="C908" s="1"/>
      <c r="D908" s="1"/>
      <c r="E908" s="1"/>
      <c r="F908" s="1"/>
      <c r="G908" s="1"/>
      <c r="H908" s="1"/>
      <c r="I908" s="1"/>
      <c r="J908" s="1"/>
      <c r="K908" s="1"/>
      <c r="L908" s="1"/>
      <c r="M908" s="1"/>
      <c r="N908" s="1"/>
      <c r="O908" s="1"/>
      <c r="P908" s="1"/>
      <c r="Q908" s="1"/>
      <c r="R908" s="1"/>
      <c r="S908" s="1"/>
      <c r="T908" s="1"/>
      <c r="U908" s="1"/>
      <c r="V908" s="1"/>
      <c r="W908" s="1"/>
    </row>
    <row r="909" spans="1:23" ht="9.75" customHeight="1">
      <c r="A909" s="1"/>
      <c r="B909" s="1"/>
      <c r="C909" s="1"/>
      <c r="D909" s="1"/>
      <c r="E909" s="1"/>
      <c r="F909" s="1"/>
      <c r="G909" s="1"/>
      <c r="H909" s="1"/>
      <c r="I909" s="1"/>
      <c r="J909" s="1"/>
      <c r="K909" s="1"/>
      <c r="L909" s="1"/>
      <c r="M909" s="1"/>
      <c r="N909" s="1"/>
      <c r="O909" s="1"/>
      <c r="P909" s="1"/>
      <c r="Q909" s="1"/>
      <c r="R909" s="1"/>
      <c r="S909" s="1"/>
      <c r="T909" s="1"/>
      <c r="U909" s="1"/>
      <c r="V909" s="1"/>
      <c r="W909" s="1"/>
    </row>
    <row r="910" spans="1:23" ht="9.75" customHeight="1">
      <c r="A910" s="1"/>
      <c r="B910" s="1"/>
      <c r="C910" s="1"/>
      <c r="D910" s="1"/>
      <c r="E910" s="1"/>
      <c r="F910" s="1"/>
      <c r="G910" s="1"/>
      <c r="H910" s="1"/>
      <c r="I910" s="1"/>
      <c r="J910" s="1"/>
      <c r="K910" s="1"/>
      <c r="L910" s="1"/>
      <c r="M910" s="1"/>
      <c r="N910" s="1"/>
      <c r="O910" s="1"/>
      <c r="P910" s="1"/>
      <c r="Q910" s="1"/>
      <c r="R910" s="1"/>
      <c r="S910" s="1"/>
      <c r="T910" s="1"/>
      <c r="U910" s="1"/>
      <c r="V910" s="1"/>
      <c r="W910" s="1"/>
    </row>
    <row r="911" spans="1:23" ht="9.75" customHeight="1">
      <c r="A911" s="1"/>
      <c r="B911" s="1"/>
      <c r="C911" s="1"/>
      <c r="D911" s="1"/>
      <c r="E911" s="1"/>
      <c r="F911" s="1"/>
      <c r="G911" s="1"/>
      <c r="H911" s="1"/>
      <c r="I911" s="1"/>
      <c r="J911" s="1"/>
      <c r="K911" s="1"/>
      <c r="L911" s="1"/>
      <c r="M911" s="1"/>
      <c r="N911" s="1"/>
      <c r="O911" s="1"/>
      <c r="P911" s="1"/>
      <c r="Q911" s="1"/>
      <c r="R911" s="1"/>
      <c r="S911" s="1"/>
      <c r="T911" s="1"/>
      <c r="U911" s="1"/>
      <c r="V911" s="1"/>
      <c r="W911" s="1"/>
    </row>
    <row r="912" spans="1:23" ht="9.75" customHeight="1">
      <c r="A912" s="1"/>
      <c r="B912" s="1"/>
      <c r="C912" s="1"/>
      <c r="D912" s="1"/>
      <c r="E912" s="1"/>
      <c r="F912" s="1"/>
      <c r="G912" s="1"/>
      <c r="H912" s="1"/>
      <c r="I912" s="1"/>
      <c r="J912" s="1"/>
      <c r="K912" s="1"/>
      <c r="L912" s="1"/>
      <c r="M912" s="1"/>
      <c r="N912" s="1"/>
      <c r="O912" s="1"/>
      <c r="P912" s="1"/>
      <c r="Q912" s="1"/>
      <c r="R912" s="1"/>
      <c r="S912" s="1"/>
      <c r="T912" s="1"/>
      <c r="U912" s="1"/>
      <c r="V912" s="1"/>
      <c r="W912" s="1"/>
    </row>
    <row r="913" spans="1:23" ht="9.75" customHeight="1">
      <c r="A913" s="1"/>
      <c r="B913" s="1"/>
      <c r="C913" s="1"/>
      <c r="D913" s="1"/>
      <c r="E913" s="1"/>
      <c r="F913" s="1"/>
      <c r="G913" s="1"/>
      <c r="H913" s="1"/>
      <c r="I913" s="1"/>
      <c r="J913" s="1"/>
      <c r="K913" s="1"/>
      <c r="L913" s="1"/>
      <c r="M913" s="1"/>
      <c r="N913" s="1"/>
      <c r="O913" s="1"/>
      <c r="P913" s="1"/>
      <c r="Q913" s="1"/>
      <c r="R913" s="1"/>
      <c r="S913" s="1"/>
      <c r="T913" s="1"/>
      <c r="U913" s="1"/>
      <c r="V913" s="1"/>
      <c r="W913" s="1"/>
    </row>
    <row r="914" spans="1:23" ht="9.75" customHeight="1">
      <c r="A914" s="1"/>
      <c r="B914" s="1"/>
      <c r="C914" s="1"/>
      <c r="D914" s="1"/>
      <c r="E914" s="1"/>
      <c r="F914" s="1"/>
      <c r="G914" s="1"/>
      <c r="H914" s="1"/>
      <c r="I914" s="1"/>
      <c r="J914" s="1"/>
      <c r="K914" s="1"/>
      <c r="L914" s="1"/>
      <c r="M914" s="1"/>
      <c r="N914" s="1"/>
      <c r="O914" s="1"/>
      <c r="P914" s="1"/>
      <c r="Q914" s="1"/>
      <c r="R914" s="1"/>
      <c r="S914" s="1"/>
      <c r="T914" s="1"/>
      <c r="U914" s="1"/>
      <c r="V914" s="1"/>
      <c r="W914" s="1"/>
    </row>
    <row r="915" spans="1:23" ht="9.75" customHeight="1">
      <c r="A915" s="1"/>
      <c r="B915" s="1"/>
      <c r="C915" s="1"/>
      <c r="D915" s="1"/>
      <c r="E915" s="1"/>
      <c r="F915" s="1"/>
      <c r="G915" s="1"/>
      <c r="H915" s="1"/>
      <c r="I915" s="1"/>
      <c r="J915" s="1"/>
      <c r="K915" s="1"/>
      <c r="L915" s="1"/>
      <c r="M915" s="1"/>
      <c r="N915" s="1"/>
      <c r="O915" s="1"/>
      <c r="P915" s="1"/>
      <c r="Q915" s="1"/>
      <c r="R915" s="1"/>
      <c r="S915" s="1"/>
      <c r="T915" s="1"/>
      <c r="U915" s="1"/>
      <c r="V915" s="1"/>
      <c r="W915" s="1"/>
    </row>
    <row r="916" spans="1:23" ht="9.75" customHeight="1">
      <c r="A916" s="1"/>
      <c r="B916" s="1"/>
      <c r="C916" s="1"/>
      <c r="D916" s="1"/>
      <c r="E916" s="1"/>
      <c r="F916" s="1"/>
      <c r="G916" s="1"/>
      <c r="H916" s="1"/>
      <c r="I916" s="1"/>
      <c r="J916" s="1"/>
      <c r="K916" s="1"/>
      <c r="L916" s="1"/>
      <c r="M916" s="1"/>
      <c r="N916" s="1"/>
      <c r="O916" s="1"/>
      <c r="P916" s="1"/>
      <c r="Q916" s="1"/>
      <c r="R916" s="1"/>
      <c r="S916" s="1"/>
      <c r="T916" s="1"/>
      <c r="U916" s="1"/>
      <c r="V916" s="1"/>
      <c r="W916" s="1"/>
    </row>
    <row r="917" spans="1:23" ht="9.75" customHeight="1">
      <c r="A917" s="1"/>
      <c r="B917" s="1"/>
      <c r="C917" s="1"/>
      <c r="D917" s="1"/>
      <c r="E917" s="1"/>
      <c r="F917" s="1"/>
      <c r="G917" s="1"/>
      <c r="H917" s="1"/>
      <c r="I917" s="1"/>
      <c r="J917" s="1"/>
      <c r="K917" s="1"/>
      <c r="L917" s="1"/>
      <c r="M917" s="1"/>
      <c r="N917" s="1"/>
      <c r="O917" s="1"/>
      <c r="P917" s="1"/>
      <c r="Q917" s="1"/>
      <c r="R917" s="1"/>
      <c r="S917" s="1"/>
      <c r="T917" s="1"/>
      <c r="U917" s="1"/>
      <c r="V917" s="1"/>
      <c r="W917" s="1"/>
    </row>
    <row r="918" spans="1:23" ht="9.75" customHeight="1">
      <c r="A918" s="1"/>
      <c r="B918" s="1"/>
      <c r="C918" s="1"/>
      <c r="D918" s="1"/>
      <c r="E918" s="1"/>
      <c r="F918" s="1"/>
      <c r="G918" s="1"/>
      <c r="H918" s="1"/>
      <c r="I918" s="1"/>
      <c r="J918" s="1"/>
      <c r="K918" s="1"/>
      <c r="L918" s="1"/>
      <c r="M918" s="1"/>
      <c r="N918" s="1"/>
      <c r="O918" s="1"/>
      <c r="P918" s="1"/>
      <c r="Q918" s="1"/>
      <c r="R918" s="1"/>
      <c r="S918" s="1"/>
      <c r="T918" s="1"/>
      <c r="U918" s="1"/>
      <c r="V918" s="1"/>
      <c r="W918" s="1"/>
    </row>
    <row r="919" spans="1:23" ht="9.75" customHeight="1">
      <c r="A919" s="1"/>
      <c r="B919" s="1"/>
      <c r="C919" s="1"/>
      <c r="D919" s="1"/>
      <c r="E919" s="1"/>
      <c r="F919" s="1"/>
      <c r="G919" s="1"/>
      <c r="H919" s="1"/>
      <c r="I919" s="1"/>
      <c r="J919" s="1"/>
      <c r="K919" s="1"/>
      <c r="L919" s="1"/>
      <c r="M919" s="1"/>
      <c r="N919" s="1"/>
      <c r="O919" s="1"/>
      <c r="P919" s="1"/>
      <c r="Q919" s="1"/>
      <c r="R919" s="1"/>
      <c r="S919" s="1"/>
      <c r="T919" s="1"/>
      <c r="U919" s="1"/>
      <c r="V919" s="1"/>
      <c r="W919" s="1"/>
    </row>
    <row r="920" spans="1:23" ht="9.75" customHeight="1">
      <c r="A920" s="1"/>
      <c r="B920" s="1"/>
      <c r="C920" s="1"/>
      <c r="D920" s="1"/>
      <c r="E920" s="1"/>
      <c r="F920" s="1"/>
      <c r="G920" s="1"/>
      <c r="H920" s="1"/>
      <c r="I920" s="1"/>
      <c r="J920" s="1"/>
      <c r="K920" s="1"/>
      <c r="L920" s="1"/>
      <c r="M920" s="1"/>
      <c r="N920" s="1"/>
      <c r="O920" s="1"/>
      <c r="P920" s="1"/>
      <c r="Q920" s="1"/>
      <c r="R920" s="1"/>
      <c r="S920" s="1"/>
      <c r="T920" s="1"/>
      <c r="U920" s="1"/>
      <c r="V920" s="1"/>
      <c r="W920" s="1"/>
    </row>
    <row r="921" spans="1:23" ht="9.75" customHeight="1">
      <c r="A921" s="1"/>
      <c r="B921" s="1"/>
      <c r="C921" s="1"/>
      <c r="D921" s="1"/>
      <c r="E921" s="1"/>
      <c r="F921" s="1"/>
      <c r="G921" s="1"/>
      <c r="H921" s="1"/>
      <c r="I921" s="1"/>
      <c r="J921" s="1"/>
      <c r="K921" s="1"/>
      <c r="L921" s="1"/>
      <c r="M921" s="1"/>
      <c r="N921" s="1"/>
      <c r="O921" s="1"/>
      <c r="P921" s="1"/>
      <c r="Q921" s="1"/>
      <c r="R921" s="1"/>
      <c r="S921" s="1"/>
      <c r="T921" s="1"/>
      <c r="U921" s="1"/>
      <c r="V921" s="1"/>
      <c r="W921" s="1"/>
    </row>
    <row r="922" spans="1:23" ht="9.75" customHeight="1">
      <c r="A922" s="1"/>
      <c r="B922" s="1"/>
      <c r="C922" s="1"/>
      <c r="D922" s="1"/>
      <c r="E922" s="1"/>
      <c r="F922" s="1"/>
      <c r="G922" s="1"/>
      <c r="H922" s="1"/>
      <c r="I922" s="1"/>
      <c r="J922" s="1"/>
      <c r="K922" s="1"/>
      <c r="L922" s="1"/>
      <c r="M922" s="1"/>
      <c r="N922" s="1"/>
      <c r="O922" s="1"/>
      <c r="P922" s="1"/>
      <c r="Q922" s="1"/>
      <c r="R922" s="1"/>
      <c r="S922" s="1"/>
      <c r="T922" s="1"/>
      <c r="U922" s="1"/>
      <c r="V922" s="1"/>
      <c r="W922" s="1"/>
    </row>
    <row r="923" spans="1:23" ht="9.75" customHeight="1">
      <c r="A923" s="1"/>
      <c r="B923" s="1"/>
      <c r="C923" s="1"/>
      <c r="D923" s="1"/>
      <c r="E923" s="1"/>
      <c r="F923" s="1"/>
      <c r="G923" s="1"/>
      <c r="H923" s="1"/>
      <c r="I923" s="1"/>
      <c r="J923" s="1"/>
      <c r="K923" s="1"/>
      <c r="L923" s="1"/>
      <c r="M923" s="1"/>
      <c r="N923" s="1"/>
      <c r="O923" s="1"/>
      <c r="P923" s="1"/>
      <c r="Q923" s="1"/>
      <c r="R923" s="1"/>
      <c r="S923" s="1"/>
      <c r="T923" s="1"/>
      <c r="U923" s="1"/>
      <c r="V923" s="1"/>
      <c r="W923" s="1"/>
    </row>
    <row r="924" spans="1:23" ht="9.75" customHeight="1">
      <c r="A924" s="1"/>
      <c r="B924" s="1"/>
      <c r="C924" s="1"/>
      <c r="D924" s="1"/>
      <c r="E924" s="1"/>
      <c r="F924" s="1"/>
      <c r="G924" s="1"/>
      <c r="H924" s="1"/>
      <c r="I924" s="1"/>
      <c r="J924" s="1"/>
      <c r="K924" s="1"/>
      <c r="L924" s="1"/>
      <c r="M924" s="1"/>
      <c r="N924" s="1"/>
      <c r="O924" s="1"/>
      <c r="P924" s="1"/>
      <c r="Q924" s="1"/>
      <c r="R924" s="1"/>
      <c r="S924" s="1"/>
      <c r="T924" s="1"/>
      <c r="U924" s="1"/>
      <c r="V924" s="1"/>
      <c r="W924" s="1"/>
    </row>
    <row r="925" spans="1:23" ht="9.75" customHeight="1">
      <c r="A925" s="1"/>
      <c r="B925" s="1"/>
      <c r="C925" s="1"/>
      <c r="D925" s="1"/>
      <c r="E925" s="1"/>
      <c r="F925" s="1"/>
      <c r="G925" s="1"/>
      <c r="H925" s="1"/>
      <c r="I925" s="1"/>
      <c r="J925" s="1"/>
      <c r="K925" s="1"/>
      <c r="L925" s="1"/>
      <c r="M925" s="1"/>
      <c r="N925" s="1"/>
      <c r="O925" s="1"/>
      <c r="P925" s="1"/>
      <c r="Q925" s="1"/>
      <c r="R925" s="1"/>
      <c r="S925" s="1"/>
      <c r="T925" s="1"/>
      <c r="U925" s="1"/>
      <c r="V925" s="1"/>
      <c r="W925" s="1"/>
    </row>
    <row r="926" spans="1:23" ht="9.75" customHeight="1">
      <c r="A926" s="1"/>
      <c r="B926" s="1"/>
      <c r="C926" s="1"/>
      <c r="D926" s="1"/>
      <c r="E926" s="1"/>
      <c r="F926" s="1"/>
      <c r="G926" s="1"/>
      <c r="H926" s="1"/>
      <c r="I926" s="1"/>
      <c r="J926" s="1"/>
      <c r="K926" s="1"/>
      <c r="L926" s="1"/>
      <c r="M926" s="1"/>
      <c r="N926" s="1"/>
      <c r="O926" s="1"/>
      <c r="P926" s="1"/>
      <c r="Q926" s="1"/>
      <c r="R926" s="1"/>
      <c r="S926" s="1"/>
      <c r="T926" s="1"/>
      <c r="U926" s="1"/>
      <c r="V926" s="1"/>
      <c r="W926" s="1"/>
    </row>
    <row r="927" spans="1:23" ht="9.75" customHeight="1">
      <c r="A927" s="1"/>
      <c r="B927" s="1"/>
      <c r="C927" s="1"/>
      <c r="D927" s="1"/>
      <c r="E927" s="1"/>
      <c r="F927" s="1"/>
      <c r="G927" s="1"/>
      <c r="H927" s="1"/>
      <c r="I927" s="1"/>
      <c r="J927" s="1"/>
      <c r="K927" s="1"/>
      <c r="L927" s="1"/>
      <c r="M927" s="1"/>
      <c r="N927" s="1"/>
      <c r="O927" s="1"/>
      <c r="P927" s="1"/>
      <c r="Q927" s="1"/>
      <c r="R927" s="1"/>
      <c r="S927" s="1"/>
      <c r="T927" s="1"/>
      <c r="U927" s="1"/>
      <c r="V927" s="1"/>
      <c r="W927" s="1"/>
    </row>
    <row r="928" spans="1:23" ht="9.75" customHeight="1">
      <c r="A928" s="1"/>
      <c r="B928" s="1"/>
      <c r="C928" s="1"/>
      <c r="D928" s="1"/>
      <c r="E928" s="1"/>
      <c r="F928" s="1"/>
      <c r="G928" s="1"/>
      <c r="H928" s="1"/>
      <c r="I928" s="1"/>
      <c r="J928" s="1"/>
      <c r="K928" s="1"/>
      <c r="L928" s="1"/>
      <c r="M928" s="1"/>
      <c r="N928" s="1"/>
      <c r="O928" s="1"/>
      <c r="P928" s="1"/>
      <c r="Q928" s="1"/>
      <c r="R928" s="1"/>
      <c r="S928" s="1"/>
      <c r="T928" s="1"/>
      <c r="U928" s="1"/>
      <c r="V928" s="1"/>
      <c r="W928" s="1"/>
    </row>
    <row r="929" spans="1:23" ht="9.75" customHeight="1">
      <c r="A929" s="1"/>
      <c r="B929" s="1"/>
      <c r="C929" s="1"/>
      <c r="D929" s="1"/>
      <c r="E929" s="1"/>
      <c r="F929" s="1"/>
      <c r="G929" s="1"/>
      <c r="H929" s="1"/>
      <c r="I929" s="1"/>
      <c r="J929" s="1"/>
      <c r="K929" s="1"/>
      <c r="L929" s="1"/>
      <c r="M929" s="1"/>
      <c r="N929" s="1"/>
      <c r="O929" s="1"/>
      <c r="P929" s="1"/>
      <c r="Q929" s="1"/>
      <c r="R929" s="1"/>
      <c r="S929" s="1"/>
      <c r="T929" s="1"/>
      <c r="U929" s="1"/>
      <c r="V929" s="1"/>
      <c r="W929" s="1"/>
    </row>
    <row r="930" spans="1:23" ht="9.75" customHeight="1">
      <c r="A930" s="1"/>
      <c r="B930" s="1"/>
      <c r="C930" s="1"/>
      <c r="D930" s="1"/>
      <c r="E930" s="1"/>
      <c r="F930" s="1"/>
      <c r="G930" s="1"/>
      <c r="H930" s="1"/>
      <c r="I930" s="1"/>
      <c r="J930" s="1"/>
      <c r="K930" s="1"/>
      <c r="L930" s="1"/>
      <c r="M930" s="1"/>
      <c r="N930" s="1"/>
      <c r="O930" s="1"/>
      <c r="P930" s="1"/>
      <c r="Q930" s="1"/>
      <c r="R930" s="1"/>
      <c r="S930" s="1"/>
      <c r="T930" s="1"/>
      <c r="U930" s="1"/>
      <c r="V930" s="1"/>
      <c r="W930" s="1"/>
    </row>
    <row r="931" spans="1:23" ht="9.75" customHeight="1">
      <c r="A931" s="1"/>
      <c r="B931" s="1"/>
      <c r="C931" s="1"/>
      <c r="D931" s="1"/>
      <c r="E931" s="1"/>
      <c r="F931" s="1"/>
      <c r="G931" s="1"/>
      <c r="H931" s="1"/>
      <c r="I931" s="1"/>
      <c r="J931" s="1"/>
      <c r="K931" s="1"/>
      <c r="L931" s="1"/>
      <c r="M931" s="1"/>
      <c r="N931" s="1"/>
      <c r="O931" s="1"/>
      <c r="P931" s="1"/>
      <c r="Q931" s="1"/>
      <c r="R931" s="1"/>
      <c r="S931" s="1"/>
      <c r="T931" s="1"/>
      <c r="U931" s="1"/>
      <c r="V931" s="1"/>
      <c r="W931" s="1"/>
    </row>
    <row r="932" spans="1:23" ht="9.75" customHeight="1">
      <c r="A932" s="1"/>
      <c r="B932" s="1"/>
      <c r="C932" s="1"/>
      <c r="D932" s="1"/>
      <c r="E932" s="1"/>
      <c r="F932" s="1"/>
      <c r="G932" s="1"/>
      <c r="H932" s="1"/>
      <c r="I932" s="1"/>
      <c r="J932" s="1"/>
      <c r="K932" s="1"/>
      <c r="L932" s="1"/>
      <c r="M932" s="1"/>
      <c r="N932" s="1"/>
      <c r="O932" s="1"/>
      <c r="P932" s="1"/>
      <c r="Q932" s="1"/>
      <c r="R932" s="1"/>
      <c r="S932" s="1"/>
      <c r="T932" s="1"/>
      <c r="U932" s="1"/>
      <c r="V932" s="1"/>
      <c r="W932" s="1"/>
    </row>
    <row r="933" spans="1:23" ht="9.75" customHeight="1">
      <c r="A933" s="1"/>
      <c r="B933" s="1"/>
      <c r="C933" s="1"/>
      <c r="D933" s="1"/>
      <c r="E933" s="1"/>
      <c r="F933" s="1"/>
      <c r="G933" s="1"/>
      <c r="H933" s="1"/>
      <c r="I933" s="1"/>
      <c r="J933" s="1"/>
      <c r="K933" s="1"/>
      <c r="L933" s="1"/>
      <c r="M933" s="1"/>
      <c r="N933" s="1"/>
      <c r="O933" s="1"/>
      <c r="P933" s="1"/>
      <c r="Q933" s="1"/>
      <c r="R933" s="1"/>
      <c r="S933" s="1"/>
      <c r="T933" s="1"/>
      <c r="U933" s="1"/>
      <c r="V933" s="1"/>
      <c r="W933" s="1"/>
    </row>
    <row r="934" spans="1:23" ht="9.75" customHeight="1">
      <c r="A934" s="1"/>
      <c r="B934" s="1"/>
      <c r="C934" s="1"/>
      <c r="D934" s="1"/>
      <c r="E934" s="1"/>
      <c r="F934" s="1"/>
      <c r="G934" s="1"/>
      <c r="H934" s="1"/>
      <c r="I934" s="1"/>
      <c r="J934" s="1"/>
      <c r="K934" s="1"/>
      <c r="L934" s="1"/>
      <c r="M934" s="1"/>
      <c r="N934" s="1"/>
      <c r="O934" s="1"/>
      <c r="P934" s="1"/>
      <c r="Q934" s="1"/>
      <c r="R934" s="1"/>
      <c r="S934" s="1"/>
      <c r="T934" s="1"/>
      <c r="U934" s="1"/>
      <c r="V934" s="1"/>
      <c r="W934" s="1"/>
    </row>
    <row r="935" spans="1:23" ht="9.75" customHeight="1">
      <c r="A935" s="1"/>
      <c r="B935" s="1"/>
      <c r="C935" s="1"/>
      <c r="D935" s="1"/>
      <c r="E935" s="1"/>
      <c r="F935" s="1"/>
      <c r="G935" s="1"/>
      <c r="H935" s="1"/>
      <c r="I935" s="1"/>
      <c r="J935" s="1"/>
      <c r="K935" s="1"/>
      <c r="L935" s="1"/>
      <c r="M935" s="1"/>
      <c r="N935" s="1"/>
      <c r="O935" s="1"/>
      <c r="P935" s="1"/>
      <c r="Q935" s="1"/>
      <c r="R935" s="1"/>
      <c r="S935" s="1"/>
      <c r="T935" s="1"/>
      <c r="U935" s="1"/>
      <c r="V935" s="1"/>
      <c r="W935" s="1"/>
    </row>
    <row r="936" spans="1:23" ht="9.75" customHeight="1">
      <c r="A936" s="1"/>
      <c r="B936" s="1"/>
      <c r="C936" s="1"/>
      <c r="D936" s="1"/>
      <c r="E936" s="1"/>
      <c r="F936" s="1"/>
      <c r="G936" s="1"/>
      <c r="H936" s="1"/>
      <c r="I936" s="1"/>
      <c r="J936" s="1"/>
      <c r="K936" s="1"/>
      <c r="L936" s="1"/>
      <c r="M936" s="1"/>
      <c r="N936" s="1"/>
      <c r="O936" s="1"/>
      <c r="P936" s="1"/>
      <c r="Q936" s="1"/>
      <c r="R936" s="1"/>
      <c r="S936" s="1"/>
      <c r="T936" s="1"/>
      <c r="U936" s="1"/>
      <c r="V936" s="1"/>
      <c r="W936" s="1"/>
    </row>
    <row r="937" spans="1:23" ht="9.75" customHeight="1">
      <c r="A937" s="1"/>
      <c r="B937" s="1"/>
      <c r="C937" s="1"/>
      <c r="D937" s="1"/>
      <c r="E937" s="1"/>
      <c r="F937" s="1"/>
      <c r="G937" s="1"/>
      <c r="H937" s="1"/>
      <c r="I937" s="1"/>
      <c r="J937" s="1"/>
      <c r="K937" s="1"/>
      <c r="L937" s="1"/>
      <c r="M937" s="1"/>
      <c r="N937" s="1"/>
      <c r="O937" s="1"/>
      <c r="P937" s="1"/>
      <c r="Q937" s="1"/>
      <c r="R937" s="1"/>
      <c r="S937" s="1"/>
      <c r="T937" s="1"/>
      <c r="U937" s="1"/>
      <c r="V937" s="1"/>
      <c r="W937" s="1"/>
    </row>
    <row r="938" spans="1:23" ht="9.75" customHeight="1">
      <c r="A938" s="1"/>
      <c r="B938" s="1"/>
      <c r="C938" s="1"/>
      <c r="D938" s="1"/>
      <c r="E938" s="1"/>
      <c r="F938" s="1"/>
      <c r="G938" s="1"/>
      <c r="H938" s="1"/>
      <c r="I938" s="1"/>
      <c r="J938" s="1"/>
      <c r="K938" s="1"/>
      <c r="L938" s="1"/>
      <c r="M938" s="1"/>
      <c r="N938" s="1"/>
      <c r="O938" s="1"/>
      <c r="P938" s="1"/>
      <c r="Q938" s="1"/>
      <c r="R938" s="1"/>
      <c r="S938" s="1"/>
      <c r="T938" s="1"/>
      <c r="U938" s="1"/>
      <c r="V938" s="1"/>
      <c r="W938" s="1"/>
    </row>
    <row r="939" spans="1:23" ht="9.75" customHeight="1">
      <c r="A939" s="1"/>
      <c r="B939" s="1"/>
      <c r="C939" s="1"/>
      <c r="D939" s="1"/>
      <c r="E939" s="1"/>
      <c r="F939" s="1"/>
      <c r="G939" s="1"/>
      <c r="H939" s="1"/>
      <c r="I939" s="1"/>
      <c r="J939" s="1"/>
      <c r="K939" s="1"/>
      <c r="L939" s="1"/>
      <c r="M939" s="1"/>
      <c r="N939" s="1"/>
      <c r="O939" s="1"/>
      <c r="P939" s="1"/>
      <c r="Q939" s="1"/>
      <c r="R939" s="1"/>
      <c r="S939" s="1"/>
      <c r="T939" s="1"/>
      <c r="U939" s="1"/>
      <c r="V939" s="1"/>
      <c r="W939" s="1"/>
    </row>
    <row r="940" spans="1:23" ht="9.75" customHeight="1">
      <c r="A940" s="1"/>
      <c r="B940" s="1"/>
      <c r="C940" s="1"/>
      <c r="D940" s="1"/>
      <c r="E940" s="1"/>
      <c r="F940" s="1"/>
      <c r="G940" s="1"/>
      <c r="H940" s="1"/>
      <c r="I940" s="1"/>
      <c r="J940" s="1"/>
      <c r="K940" s="1"/>
      <c r="L940" s="1"/>
      <c r="M940" s="1"/>
      <c r="N940" s="1"/>
      <c r="O940" s="1"/>
      <c r="P940" s="1"/>
      <c r="Q940" s="1"/>
      <c r="R940" s="1"/>
      <c r="S940" s="1"/>
      <c r="T940" s="1"/>
      <c r="U940" s="1"/>
      <c r="V940" s="1"/>
      <c r="W940" s="1"/>
    </row>
    <row r="941" spans="1:23" ht="9.75" customHeight="1">
      <c r="A941" s="1"/>
      <c r="B941" s="1"/>
      <c r="C941" s="1"/>
      <c r="D941" s="1"/>
      <c r="E941" s="1"/>
      <c r="F941" s="1"/>
      <c r="G941" s="1"/>
      <c r="H941" s="1"/>
      <c r="I941" s="1"/>
      <c r="J941" s="1"/>
      <c r="K941" s="1"/>
      <c r="L941" s="1"/>
      <c r="M941" s="1"/>
      <c r="N941" s="1"/>
      <c r="O941" s="1"/>
      <c r="P941" s="1"/>
      <c r="Q941" s="1"/>
      <c r="R941" s="1"/>
      <c r="S941" s="1"/>
      <c r="T941" s="1"/>
      <c r="U941" s="1"/>
      <c r="V941" s="1"/>
      <c r="W941" s="1"/>
    </row>
    <row r="942" spans="1:23" ht="9.75" customHeight="1">
      <c r="A942" s="1"/>
      <c r="B942" s="1"/>
      <c r="C942" s="1"/>
      <c r="D942" s="1"/>
      <c r="E942" s="1"/>
      <c r="F942" s="1"/>
      <c r="G942" s="1"/>
      <c r="H942" s="1"/>
      <c r="I942" s="1"/>
      <c r="J942" s="1"/>
      <c r="K942" s="1"/>
      <c r="L942" s="1"/>
      <c r="M942" s="1"/>
      <c r="N942" s="1"/>
      <c r="O942" s="1"/>
      <c r="P942" s="1"/>
      <c r="Q942" s="1"/>
      <c r="R942" s="1"/>
      <c r="S942" s="1"/>
      <c r="T942" s="1"/>
      <c r="U942" s="1"/>
      <c r="V942" s="1"/>
      <c r="W942" s="1"/>
    </row>
    <row r="943" spans="1:23" ht="9.75" customHeight="1">
      <c r="A943" s="1"/>
      <c r="B943" s="1"/>
      <c r="C943" s="1"/>
      <c r="D943" s="1"/>
      <c r="E943" s="1"/>
      <c r="F943" s="1"/>
      <c r="G943" s="1"/>
      <c r="H943" s="1"/>
      <c r="I943" s="1"/>
      <c r="J943" s="1"/>
      <c r="K943" s="1"/>
      <c r="L943" s="1"/>
      <c r="M943" s="1"/>
      <c r="N943" s="1"/>
      <c r="O943" s="1"/>
      <c r="P943" s="1"/>
      <c r="Q943" s="1"/>
      <c r="R943" s="1"/>
      <c r="S943" s="1"/>
      <c r="T943" s="1"/>
      <c r="U943" s="1"/>
      <c r="V943" s="1"/>
      <c r="W943" s="1"/>
    </row>
    <row r="944" spans="1:23" ht="9.75" customHeight="1">
      <c r="A944" s="1"/>
      <c r="B944" s="1"/>
      <c r="C944" s="1"/>
      <c r="D944" s="1"/>
      <c r="E944" s="1"/>
      <c r="F944" s="1"/>
      <c r="G944" s="1"/>
      <c r="H944" s="1"/>
      <c r="I944" s="1"/>
      <c r="J944" s="1"/>
      <c r="K944" s="1"/>
      <c r="L944" s="1"/>
      <c r="M944" s="1"/>
      <c r="N944" s="1"/>
      <c r="O944" s="1"/>
      <c r="P944" s="1"/>
      <c r="Q944" s="1"/>
      <c r="R944" s="1"/>
      <c r="S944" s="1"/>
      <c r="T944" s="1"/>
      <c r="U944" s="1"/>
      <c r="V944" s="1"/>
      <c r="W944" s="1"/>
    </row>
    <row r="945" spans="1:23" ht="9.75" customHeight="1">
      <c r="A945" s="1"/>
      <c r="B945" s="1"/>
      <c r="C945" s="1"/>
      <c r="D945" s="1"/>
      <c r="E945" s="1"/>
      <c r="F945" s="1"/>
      <c r="G945" s="1"/>
      <c r="H945" s="1"/>
      <c r="I945" s="1"/>
      <c r="J945" s="1"/>
      <c r="K945" s="1"/>
      <c r="L945" s="1"/>
      <c r="M945" s="1"/>
      <c r="N945" s="1"/>
      <c r="O945" s="1"/>
      <c r="P945" s="1"/>
      <c r="Q945" s="1"/>
      <c r="R945" s="1"/>
      <c r="S945" s="1"/>
      <c r="T945" s="1"/>
      <c r="U945" s="1"/>
      <c r="V945" s="1"/>
      <c r="W945" s="1"/>
    </row>
    <row r="946" spans="1:23" ht="9.75" customHeight="1">
      <c r="A946" s="1"/>
      <c r="B946" s="1"/>
      <c r="C946" s="1"/>
      <c r="D946" s="1"/>
      <c r="E946" s="1"/>
      <c r="F946" s="1"/>
      <c r="G946" s="1"/>
      <c r="H946" s="1"/>
      <c r="I946" s="1"/>
      <c r="J946" s="1"/>
      <c r="K946" s="1"/>
      <c r="L946" s="1"/>
      <c r="M946" s="1"/>
      <c r="N946" s="1"/>
      <c r="O946" s="1"/>
      <c r="P946" s="1"/>
      <c r="Q946" s="1"/>
      <c r="R946" s="1"/>
      <c r="S946" s="1"/>
      <c r="T946" s="1"/>
      <c r="U946" s="1"/>
      <c r="V946" s="1"/>
      <c r="W946" s="1"/>
    </row>
    <row r="947" spans="1:23" ht="9.75" customHeight="1">
      <c r="A947" s="1"/>
      <c r="B947" s="1"/>
      <c r="C947" s="1"/>
      <c r="D947" s="1"/>
      <c r="E947" s="1"/>
      <c r="F947" s="1"/>
      <c r="G947" s="1"/>
      <c r="H947" s="1"/>
      <c r="I947" s="1"/>
      <c r="J947" s="1"/>
      <c r="K947" s="1"/>
      <c r="L947" s="1"/>
      <c r="M947" s="1"/>
      <c r="N947" s="1"/>
      <c r="O947" s="1"/>
      <c r="P947" s="1"/>
      <c r="Q947" s="1"/>
      <c r="R947" s="1"/>
      <c r="S947" s="1"/>
      <c r="T947" s="1"/>
      <c r="U947" s="1"/>
      <c r="V947" s="1"/>
      <c r="W947" s="1"/>
    </row>
    <row r="948" spans="1:23" ht="9.75" customHeight="1">
      <c r="A948" s="1"/>
      <c r="B948" s="1"/>
      <c r="C948" s="1"/>
      <c r="D948" s="1"/>
      <c r="E948" s="1"/>
      <c r="F948" s="1"/>
      <c r="G948" s="1"/>
      <c r="H948" s="1"/>
      <c r="I948" s="1"/>
      <c r="J948" s="1"/>
      <c r="K948" s="1"/>
      <c r="L948" s="1"/>
      <c r="M948" s="1"/>
      <c r="N948" s="1"/>
      <c r="O948" s="1"/>
      <c r="P948" s="1"/>
      <c r="Q948" s="1"/>
      <c r="R948" s="1"/>
      <c r="S948" s="1"/>
      <c r="T948" s="1"/>
      <c r="U948" s="1"/>
      <c r="V948" s="1"/>
      <c r="W948" s="1"/>
    </row>
    <row r="949" spans="1:23" ht="9.75" customHeight="1">
      <c r="A949" s="1"/>
      <c r="B949" s="1"/>
      <c r="C949" s="1"/>
      <c r="D949" s="1"/>
      <c r="E949" s="1"/>
      <c r="F949" s="1"/>
      <c r="G949" s="1"/>
      <c r="H949" s="1"/>
      <c r="I949" s="1"/>
      <c r="J949" s="1"/>
      <c r="K949" s="1"/>
      <c r="L949" s="1"/>
      <c r="M949" s="1"/>
      <c r="N949" s="1"/>
      <c r="O949" s="1"/>
      <c r="P949" s="1"/>
      <c r="Q949" s="1"/>
      <c r="R949" s="1"/>
      <c r="S949" s="1"/>
      <c r="T949" s="1"/>
      <c r="U949" s="1"/>
      <c r="V949" s="1"/>
      <c r="W949" s="1"/>
    </row>
    <row r="950" spans="1:23" ht="9.75" customHeight="1">
      <c r="A950" s="1"/>
      <c r="B950" s="1"/>
      <c r="C950" s="1"/>
      <c r="D950" s="1"/>
      <c r="E950" s="1"/>
      <c r="F950" s="1"/>
      <c r="G950" s="1"/>
      <c r="H950" s="1"/>
      <c r="I950" s="1"/>
      <c r="J950" s="1"/>
      <c r="K950" s="1"/>
      <c r="L950" s="1"/>
      <c r="M950" s="1"/>
      <c r="N950" s="1"/>
      <c r="O950" s="1"/>
      <c r="P950" s="1"/>
      <c r="Q950" s="1"/>
      <c r="R950" s="1"/>
      <c r="S950" s="1"/>
      <c r="T950" s="1"/>
      <c r="U950" s="1"/>
      <c r="V950" s="1"/>
      <c r="W950" s="1"/>
    </row>
    <row r="951" spans="1:23" ht="9.75" customHeight="1">
      <c r="A951" s="1"/>
      <c r="B951" s="1"/>
      <c r="C951" s="1"/>
      <c r="D951" s="1"/>
      <c r="E951" s="1"/>
      <c r="F951" s="1"/>
      <c r="G951" s="1"/>
      <c r="H951" s="1"/>
      <c r="I951" s="1"/>
      <c r="J951" s="1"/>
      <c r="K951" s="1"/>
      <c r="L951" s="1"/>
      <c r="M951" s="1"/>
      <c r="N951" s="1"/>
      <c r="O951" s="1"/>
      <c r="P951" s="1"/>
      <c r="Q951" s="1"/>
      <c r="R951" s="1"/>
      <c r="S951" s="1"/>
      <c r="T951" s="1"/>
      <c r="U951" s="1"/>
      <c r="V951" s="1"/>
      <c r="W951" s="1"/>
    </row>
    <row r="952" spans="1:23" ht="9.75" customHeight="1">
      <c r="A952" s="1"/>
      <c r="B952" s="1"/>
      <c r="C952" s="1"/>
      <c r="D952" s="1"/>
      <c r="E952" s="1"/>
      <c r="F952" s="1"/>
      <c r="G952" s="1"/>
      <c r="H952" s="1"/>
      <c r="I952" s="1"/>
      <c r="J952" s="1"/>
      <c r="K952" s="1"/>
      <c r="L952" s="1"/>
      <c r="M952" s="1"/>
      <c r="N952" s="1"/>
      <c r="O952" s="1"/>
      <c r="P952" s="1"/>
      <c r="Q952" s="1"/>
      <c r="R952" s="1"/>
      <c r="S952" s="1"/>
      <c r="T952" s="1"/>
      <c r="U952" s="1"/>
      <c r="V952" s="1"/>
      <c r="W952" s="1"/>
    </row>
    <row r="953" spans="1:23" ht="9.75" customHeight="1">
      <c r="A953" s="1"/>
      <c r="B953" s="1"/>
      <c r="C953" s="1"/>
      <c r="D953" s="1"/>
      <c r="E953" s="1"/>
      <c r="F953" s="1"/>
      <c r="G953" s="1"/>
      <c r="H953" s="1"/>
      <c r="I953" s="1"/>
      <c r="J953" s="1"/>
      <c r="K953" s="1"/>
      <c r="L953" s="1"/>
      <c r="M953" s="1"/>
      <c r="N953" s="1"/>
      <c r="O953" s="1"/>
      <c r="P953" s="1"/>
      <c r="Q953" s="1"/>
      <c r="R953" s="1"/>
      <c r="S953" s="1"/>
      <c r="T953" s="1"/>
      <c r="U953" s="1"/>
      <c r="V953" s="1"/>
      <c r="W953" s="1"/>
    </row>
    <row r="954" spans="1:23" ht="9.75" customHeight="1">
      <c r="A954" s="1"/>
      <c r="B954" s="1"/>
      <c r="C954" s="1"/>
      <c r="D954" s="1"/>
      <c r="E954" s="1"/>
      <c r="F954" s="1"/>
      <c r="G954" s="1"/>
      <c r="H954" s="1"/>
      <c r="I954" s="1"/>
      <c r="J954" s="1"/>
      <c r="K954" s="1"/>
      <c r="L954" s="1"/>
      <c r="M954" s="1"/>
      <c r="N954" s="1"/>
      <c r="O954" s="1"/>
      <c r="P954" s="1"/>
      <c r="Q954" s="1"/>
      <c r="R954" s="1"/>
      <c r="S954" s="1"/>
      <c r="T954" s="1"/>
      <c r="U954" s="1"/>
      <c r="V954" s="1"/>
      <c r="W954" s="1"/>
    </row>
    <row r="955" spans="1:23" ht="9.75" customHeight="1">
      <c r="A955" s="1"/>
      <c r="B955" s="1"/>
      <c r="C955" s="1"/>
      <c r="D955" s="1"/>
      <c r="E955" s="1"/>
      <c r="F955" s="1"/>
      <c r="G955" s="1"/>
      <c r="H955" s="1"/>
      <c r="I955" s="1"/>
      <c r="J955" s="1"/>
      <c r="K955" s="1"/>
      <c r="L955" s="1"/>
      <c r="M955" s="1"/>
      <c r="N955" s="1"/>
      <c r="O955" s="1"/>
      <c r="P955" s="1"/>
      <c r="Q955" s="1"/>
      <c r="R955" s="1"/>
      <c r="S955" s="1"/>
      <c r="T955" s="1"/>
      <c r="U955" s="1"/>
      <c r="V955" s="1"/>
      <c r="W955" s="1"/>
    </row>
    <row r="956" spans="1:23" ht="9.75" customHeight="1">
      <c r="A956" s="1"/>
      <c r="B956" s="1"/>
      <c r="C956" s="1"/>
      <c r="D956" s="1"/>
      <c r="E956" s="1"/>
      <c r="F956" s="1"/>
      <c r="G956" s="1"/>
      <c r="H956" s="1"/>
      <c r="I956" s="1"/>
      <c r="J956" s="1"/>
      <c r="K956" s="1"/>
      <c r="L956" s="1"/>
      <c r="M956" s="1"/>
      <c r="N956" s="1"/>
      <c r="O956" s="1"/>
      <c r="P956" s="1"/>
      <c r="Q956" s="1"/>
      <c r="R956" s="1"/>
      <c r="S956" s="1"/>
      <c r="T956" s="1"/>
      <c r="U956" s="1"/>
      <c r="V956" s="1"/>
      <c r="W956" s="1"/>
    </row>
    <row r="957" spans="1:23" ht="9.75" customHeight="1">
      <c r="A957" s="1"/>
      <c r="B957" s="1"/>
      <c r="C957" s="1"/>
      <c r="D957" s="1"/>
      <c r="E957" s="1"/>
      <c r="F957" s="1"/>
      <c r="G957" s="1"/>
      <c r="H957" s="1"/>
      <c r="I957" s="1"/>
      <c r="J957" s="1"/>
      <c r="K957" s="1"/>
      <c r="L957" s="1"/>
      <c r="M957" s="1"/>
      <c r="N957" s="1"/>
      <c r="O957" s="1"/>
      <c r="P957" s="1"/>
      <c r="Q957" s="1"/>
      <c r="R957" s="1"/>
      <c r="S957" s="1"/>
      <c r="T957" s="1"/>
      <c r="U957" s="1"/>
      <c r="V957" s="1"/>
      <c r="W957" s="1"/>
    </row>
    <row r="958" spans="1:23" ht="9.75" customHeight="1">
      <c r="A958" s="1"/>
      <c r="B958" s="1"/>
      <c r="C958" s="1"/>
      <c r="D958" s="1"/>
      <c r="E958" s="1"/>
      <c r="F958" s="1"/>
      <c r="G958" s="1"/>
      <c r="H958" s="1"/>
      <c r="I958" s="1"/>
      <c r="J958" s="1"/>
      <c r="K958" s="1"/>
      <c r="L958" s="1"/>
      <c r="M958" s="1"/>
      <c r="N958" s="1"/>
      <c r="O958" s="1"/>
      <c r="P958" s="1"/>
      <c r="Q958" s="1"/>
      <c r="R958" s="1"/>
      <c r="S958" s="1"/>
      <c r="T958" s="1"/>
      <c r="U958" s="1"/>
      <c r="V958" s="1"/>
      <c r="W958" s="1"/>
    </row>
    <row r="959" spans="1:23" ht="9.75" customHeight="1">
      <c r="A959" s="1"/>
      <c r="B959" s="1"/>
      <c r="C959" s="1"/>
      <c r="D959" s="1"/>
      <c r="E959" s="1"/>
      <c r="F959" s="1"/>
      <c r="G959" s="1"/>
      <c r="H959" s="1"/>
      <c r="I959" s="1"/>
      <c r="J959" s="1"/>
      <c r="K959" s="1"/>
      <c r="L959" s="1"/>
      <c r="M959" s="1"/>
      <c r="N959" s="1"/>
      <c r="O959" s="1"/>
      <c r="P959" s="1"/>
      <c r="Q959" s="1"/>
      <c r="R959" s="1"/>
      <c r="S959" s="1"/>
      <c r="T959" s="1"/>
      <c r="U959" s="1"/>
      <c r="V959" s="1"/>
      <c r="W959" s="1"/>
    </row>
    <row r="960" spans="1:23" ht="9.75" customHeight="1">
      <c r="A960" s="1"/>
      <c r="B960" s="1"/>
      <c r="C960" s="1"/>
      <c r="D960" s="1"/>
      <c r="E960" s="1"/>
      <c r="F960" s="1"/>
      <c r="G960" s="1"/>
      <c r="H960" s="1"/>
      <c r="I960" s="1"/>
      <c r="J960" s="1"/>
      <c r="K960" s="1"/>
      <c r="L960" s="1"/>
      <c r="M960" s="1"/>
      <c r="N960" s="1"/>
      <c r="O960" s="1"/>
      <c r="P960" s="1"/>
      <c r="Q960" s="1"/>
      <c r="R960" s="1"/>
      <c r="S960" s="1"/>
      <c r="T960" s="1"/>
      <c r="U960" s="1"/>
      <c r="V960" s="1"/>
      <c r="W960" s="1"/>
    </row>
    <row r="961" spans="1:23" ht="9.75" customHeight="1">
      <c r="A961" s="1"/>
      <c r="B961" s="1"/>
      <c r="C961" s="1"/>
      <c r="D961" s="1"/>
      <c r="E961" s="1"/>
      <c r="F961" s="1"/>
      <c r="G961" s="1"/>
      <c r="H961" s="1"/>
      <c r="I961" s="1"/>
      <c r="J961" s="1"/>
      <c r="K961" s="1"/>
      <c r="L961" s="1"/>
      <c r="M961" s="1"/>
      <c r="N961" s="1"/>
      <c r="O961" s="1"/>
      <c r="P961" s="1"/>
      <c r="Q961" s="1"/>
      <c r="R961" s="1"/>
      <c r="S961" s="1"/>
      <c r="T961" s="1"/>
      <c r="U961" s="1"/>
      <c r="V961" s="1"/>
      <c r="W961" s="1"/>
    </row>
    <row r="962" spans="1:23" ht="9.75" customHeight="1">
      <c r="A962" s="1"/>
      <c r="B962" s="1"/>
      <c r="C962" s="1"/>
      <c r="D962" s="1"/>
      <c r="E962" s="1"/>
      <c r="F962" s="1"/>
      <c r="G962" s="1"/>
      <c r="H962" s="1"/>
      <c r="I962" s="1"/>
      <c r="J962" s="1"/>
      <c r="K962" s="1"/>
      <c r="L962" s="1"/>
      <c r="M962" s="1"/>
      <c r="N962" s="1"/>
      <c r="O962" s="1"/>
      <c r="P962" s="1"/>
      <c r="Q962" s="1"/>
      <c r="R962" s="1"/>
      <c r="S962" s="1"/>
      <c r="T962" s="1"/>
      <c r="U962" s="1"/>
      <c r="V962" s="1"/>
      <c r="W962" s="1"/>
    </row>
    <row r="963" spans="1:23" ht="9.75" customHeight="1">
      <c r="A963" s="1"/>
      <c r="B963" s="1"/>
      <c r="C963" s="1"/>
      <c r="D963" s="1"/>
      <c r="E963" s="1"/>
      <c r="F963" s="1"/>
      <c r="G963" s="1"/>
      <c r="H963" s="1"/>
      <c r="I963" s="1"/>
      <c r="J963" s="1"/>
      <c r="K963" s="1"/>
      <c r="L963" s="1"/>
      <c r="M963" s="1"/>
      <c r="N963" s="1"/>
      <c r="O963" s="1"/>
      <c r="P963" s="1"/>
      <c r="Q963" s="1"/>
      <c r="R963" s="1"/>
      <c r="S963" s="1"/>
      <c r="T963" s="1"/>
      <c r="U963" s="1"/>
      <c r="V963" s="1"/>
      <c r="W963" s="1"/>
    </row>
    <row r="964" spans="1:23" ht="9.75" customHeight="1">
      <c r="A964" s="1"/>
      <c r="B964" s="1"/>
      <c r="C964" s="1"/>
      <c r="D964" s="1"/>
      <c r="E964" s="1"/>
      <c r="F964" s="1"/>
      <c r="G964" s="1"/>
      <c r="H964" s="1"/>
      <c r="I964" s="1"/>
      <c r="J964" s="1"/>
      <c r="K964" s="1"/>
      <c r="L964" s="1"/>
      <c r="M964" s="1"/>
      <c r="N964" s="1"/>
      <c r="O964" s="1"/>
      <c r="P964" s="1"/>
      <c r="Q964" s="1"/>
      <c r="R964" s="1"/>
      <c r="S964" s="1"/>
      <c r="T964" s="1"/>
      <c r="U964" s="1"/>
      <c r="V964" s="1"/>
      <c r="W964" s="1"/>
    </row>
    <row r="965" spans="1:23" ht="9.75" customHeight="1">
      <c r="A965" s="1"/>
      <c r="B965" s="1"/>
      <c r="C965" s="1"/>
      <c r="D965" s="1"/>
      <c r="E965" s="1"/>
      <c r="F965" s="1"/>
      <c r="G965" s="1"/>
      <c r="H965" s="1"/>
      <c r="I965" s="1"/>
      <c r="J965" s="1"/>
      <c r="K965" s="1"/>
      <c r="L965" s="1"/>
      <c r="M965" s="1"/>
      <c r="N965" s="1"/>
      <c r="O965" s="1"/>
      <c r="P965" s="1"/>
      <c r="Q965" s="1"/>
      <c r="R965" s="1"/>
      <c r="S965" s="1"/>
      <c r="T965" s="1"/>
      <c r="U965" s="1"/>
      <c r="V965" s="1"/>
      <c r="W965" s="1"/>
    </row>
    <row r="966" spans="1:23" ht="9.75" customHeight="1">
      <c r="A966" s="1"/>
      <c r="B966" s="1"/>
      <c r="C966" s="1"/>
      <c r="D966" s="1"/>
      <c r="E966" s="1"/>
      <c r="F966" s="1"/>
      <c r="G966" s="1"/>
      <c r="H966" s="1"/>
      <c r="I966" s="1"/>
      <c r="J966" s="1"/>
      <c r="K966" s="1"/>
      <c r="L966" s="1"/>
      <c r="M966" s="1"/>
      <c r="N966" s="1"/>
      <c r="O966" s="1"/>
      <c r="P966" s="1"/>
      <c r="Q966" s="1"/>
      <c r="R966" s="1"/>
      <c r="S966" s="1"/>
      <c r="T966" s="1"/>
      <c r="U966" s="1"/>
      <c r="V966" s="1"/>
      <c r="W966" s="1"/>
    </row>
    <row r="967" spans="1:23" ht="9.75" customHeight="1">
      <c r="A967" s="1"/>
      <c r="B967" s="1"/>
      <c r="C967" s="1"/>
      <c r="D967" s="1"/>
      <c r="E967" s="1"/>
      <c r="F967" s="1"/>
      <c r="G967" s="1"/>
      <c r="H967" s="1"/>
      <c r="I967" s="1"/>
      <c r="J967" s="1"/>
      <c r="K967" s="1"/>
      <c r="L967" s="1"/>
      <c r="M967" s="1"/>
      <c r="N967" s="1"/>
      <c r="O967" s="1"/>
      <c r="P967" s="1"/>
      <c r="Q967" s="1"/>
      <c r="R967" s="1"/>
      <c r="S967" s="1"/>
      <c r="T967" s="1"/>
      <c r="U967" s="1"/>
      <c r="V967" s="1"/>
      <c r="W967" s="1"/>
    </row>
    <row r="968" spans="1:23" ht="9.75" customHeight="1">
      <c r="A968" s="1"/>
      <c r="B968" s="1"/>
      <c r="C968" s="1"/>
      <c r="D968" s="1"/>
      <c r="E968" s="1"/>
      <c r="F968" s="1"/>
      <c r="G968" s="1"/>
      <c r="H968" s="1"/>
      <c r="I968" s="1"/>
      <c r="J968" s="1"/>
      <c r="K968" s="1"/>
      <c r="L968" s="1"/>
      <c r="M968" s="1"/>
      <c r="N968" s="1"/>
      <c r="O968" s="1"/>
      <c r="P968" s="1"/>
      <c r="Q968" s="1"/>
      <c r="R968" s="1"/>
      <c r="S968" s="1"/>
      <c r="T968" s="1"/>
      <c r="U968" s="1"/>
      <c r="V968" s="1"/>
      <c r="W968" s="1"/>
    </row>
    <row r="969" spans="1:23" ht="9.75" customHeight="1">
      <c r="A969" s="1"/>
      <c r="B969" s="1"/>
      <c r="C969" s="1"/>
      <c r="D969" s="1"/>
      <c r="E969" s="1"/>
      <c r="F969" s="1"/>
      <c r="G969" s="1"/>
      <c r="H969" s="1"/>
      <c r="I969" s="1"/>
      <c r="J969" s="1"/>
      <c r="K969" s="1"/>
      <c r="L969" s="1"/>
      <c r="M969" s="1"/>
      <c r="N969" s="1"/>
      <c r="O969" s="1"/>
      <c r="P969" s="1"/>
      <c r="Q969" s="1"/>
      <c r="R969" s="1"/>
      <c r="S969" s="1"/>
      <c r="T969" s="1"/>
      <c r="U969" s="1"/>
      <c r="V969" s="1"/>
      <c r="W969" s="1"/>
    </row>
    <row r="970" spans="1:23" ht="9.75" customHeight="1">
      <c r="A970" s="1"/>
      <c r="B970" s="1"/>
      <c r="C970" s="1"/>
      <c r="D970" s="1"/>
      <c r="E970" s="1"/>
      <c r="F970" s="1"/>
      <c r="G970" s="1"/>
      <c r="H970" s="1"/>
      <c r="I970" s="1"/>
      <c r="J970" s="1"/>
      <c r="K970" s="1"/>
      <c r="L970" s="1"/>
      <c r="M970" s="1"/>
      <c r="N970" s="1"/>
      <c r="O970" s="1"/>
      <c r="P970" s="1"/>
      <c r="Q970" s="1"/>
      <c r="R970" s="1"/>
      <c r="S970" s="1"/>
      <c r="T970" s="1"/>
      <c r="U970" s="1"/>
      <c r="V970" s="1"/>
      <c r="W970" s="1"/>
    </row>
    <row r="971" spans="1:23" ht="9.75" customHeight="1">
      <c r="A971" s="1"/>
      <c r="B971" s="1"/>
      <c r="C971" s="1"/>
      <c r="D971" s="1"/>
      <c r="E971" s="1"/>
      <c r="F971" s="1"/>
      <c r="G971" s="1"/>
      <c r="H971" s="1"/>
      <c r="I971" s="1"/>
      <c r="J971" s="1"/>
      <c r="K971" s="1"/>
      <c r="L971" s="1"/>
      <c r="M971" s="1"/>
      <c r="N971" s="1"/>
      <c r="O971" s="1"/>
      <c r="P971" s="1"/>
      <c r="Q971" s="1"/>
      <c r="R971" s="1"/>
      <c r="S971" s="1"/>
      <c r="T971" s="1"/>
      <c r="U971" s="1"/>
      <c r="V971" s="1"/>
      <c r="W971" s="1"/>
    </row>
    <row r="972" spans="1:23" ht="9.75" customHeight="1">
      <c r="A972" s="1"/>
      <c r="B972" s="1"/>
      <c r="C972" s="1"/>
      <c r="D972" s="1"/>
      <c r="E972" s="1"/>
      <c r="F972" s="1"/>
      <c r="G972" s="1"/>
      <c r="H972" s="1"/>
      <c r="I972" s="1"/>
      <c r="J972" s="1"/>
      <c r="K972" s="1"/>
      <c r="L972" s="1"/>
      <c r="M972" s="1"/>
      <c r="N972" s="1"/>
      <c r="O972" s="1"/>
      <c r="P972" s="1"/>
      <c r="Q972" s="1"/>
      <c r="R972" s="1"/>
      <c r="S972" s="1"/>
      <c r="T972" s="1"/>
      <c r="U972" s="1"/>
      <c r="V972" s="1"/>
      <c r="W972" s="1"/>
    </row>
    <row r="973" spans="1:23" ht="9.75" customHeight="1">
      <c r="A973" s="1"/>
      <c r="B973" s="1"/>
      <c r="C973" s="1"/>
      <c r="D973" s="1"/>
      <c r="E973" s="1"/>
      <c r="F973" s="1"/>
      <c r="G973" s="1"/>
      <c r="H973" s="1"/>
      <c r="I973" s="1"/>
      <c r="J973" s="1"/>
      <c r="K973" s="1"/>
      <c r="L973" s="1"/>
      <c r="M973" s="1"/>
      <c r="N973" s="1"/>
      <c r="O973" s="1"/>
      <c r="P973" s="1"/>
      <c r="Q973" s="1"/>
      <c r="R973" s="1"/>
      <c r="S973" s="1"/>
      <c r="T973" s="1"/>
      <c r="U973" s="1"/>
      <c r="V973" s="1"/>
      <c r="W973" s="1"/>
    </row>
    <row r="974" spans="1:23" ht="9.75" customHeight="1">
      <c r="A974" s="1"/>
      <c r="B974" s="1"/>
      <c r="C974" s="1"/>
      <c r="D974" s="1"/>
      <c r="E974" s="1"/>
      <c r="F974" s="1"/>
      <c r="G974" s="1"/>
      <c r="H974" s="1"/>
      <c r="I974" s="1"/>
      <c r="J974" s="1"/>
      <c r="K974" s="1"/>
      <c r="L974" s="1"/>
      <c r="M974" s="1"/>
      <c r="N974" s="1"/>
      <c r="O974" s="1"/>
      <c r="P974" s="1"/>
      <c r="Q974" s="1"/>
      <c r="R974" s="1"/>
      <c r="S974" s="1"/>
      <c r="T974" s="1"/>
      <c r="U974" s="1"/>
      <c r="V974" s="1"/>
      <c r="W974" s="1"/>
    </row>
    <row r="975" spans="1:23" ht="9.75" customHeight="1">
      <c r="A975" s="1"/>
      <c r="B975" s="1"/>
      <c r="C975" s="1"/>
      <c r="D975" s="1"/>
      <c r="E975" s="1"/>
      <c r="F975" s="1"/>
      <c r="G975" s="1"/>
      <c r="H975" s="1"/>
      <c r="I975" s="1"/>
      <c r="J975" s="1"/>
      <c r="K975" s="1"/>
      <c r="L975" s="1"/>
      <c r="M975" s="1"/>
      <c r="N975" s="1"/>
      <c r="O975" s="1"/>
      <c r="P975" s="1"/>
      <c r="Q975" s="1"/>
      <c r="R975" s="1"/>
      <c r="S975" s="1"/>
      <c r="T975" s="1"/>
      <c r="U975" s="1"/>
      <c r="V975" s="1"/>
      <c r="W975" s="1"/>
    </row>
    <row r="976" spans="1:23" ht="9.75" customHeight="1">
      <c r="A976" s="1"/>
      <c r="B976" s="1"/>
      <c r="C976" s="1"/>
      <c r="D976" s="1"/>
      <c r="E976" s="1"/>
      <c r="F976" s="1"/>
      <c r="G976" s="1"/>
      <c r="H976" s="1"/>
      <c r="I976" s="1"/>
      <c r="J976" s="1"/>
      <c r="K976" s="1"/>
      <c r="L976" s="1"/>
      <c r="M976" s="1"/>
      <c r="N976" s="1"/>
      <c r="O976" s="1"/>
      <c r="P976" s="1"/>
      <c r="Q976" s="1"/>
      <c r="R976" s="1"/>
      <c r="S976" s="1"/>
      <c r="T976" s="1"/>
      <c r="U976" s="1"/>
      <c r="V976" s="1"/>
      <c r="W976" s="1"/>
    </row>
    <row r="977" spans="1:23" ht="9.75" customHeight="1">
      <c r="A977" s="1"/>
      <c r="B977" s="1"/>
      <c r="C977" s="1"/>
      <c r="D977" s="1"/>
      <c r="E977" s="1"/>
      <c r="F977" s="1"/>
      <c r="G977" s="1"/>
      <c r="H977" s="1"/>
      <c r="I977" s="1"/>
      <c r="J977" s="1"/>
      <c r="K977" s="1"/>
      <c r="L977" s="1"/>
      <c r="M977" s="1"/>
      <c r="N977" s="1"/>
      <c r="O977" s="1"/>
      <c r="P977" s="1"/>
      <c r="Q977" s="1"/>
      <c r="R977" s="1"/>
      <c r="S977" s="1"/>
      <c r="T977" s="1"/>
      <c r="U977" s="1"/>
      <c r="V977" s="1"/>
      <c r="W977" s="1"/>
    </row>
    <row r="978" spans="1:23" ht="9.75" customHeight="1">
      <c r="A978" s="1"/>
      <c r="B978" s="1"/>
      <c r="C978" s="1"/>
      <c r="D978" s="1"/>
      <c r="E978" s="1"/>
      <c r="F978" s="1"/>
      <c r="G978" s="1"/>
      <c r="H978" s="1"/>
      <c r="I978" s="1"/>
      <c r="J978" s="1"/>
      <c r="K978" s="1"/>
      <c r="L978" s="1"/>
      <c r="M978" s="1"/>
      <c r="N978" s="1"/>
      <c r="O978" s="1"/>
      <c r="P978" s="1"/>
      <c r="Q978" s="1"/>
      <c r="R978" s="1"/>
      <c r="S978" s="1"/>
      <c r="T978" s="1"/>
      <c r="U978" s="1"/>
      <c r="V978" s="1"/>
      <c r="W978" s="1"/>
    </row>
    <row r="979" spans="1:23" ht="9.75" customHeight="1">
      <c r="A979" s="1"/>
      <c r="B979" s="1"/>
      <c r="C979" s="1"/>
      <c r="D979" s="1"/>
      <c r="E979" s="1"/>
      <c r="F979" s="1"/>
      <c r="G979" s="1"/>
      <c r="H979" s="1"/>
      <c r="I979" s="1"/>
      <c r="J979" s="1"/>
      <c r="K979" s="1"/>
      <c r="L979" s="1"/>
      <c r="M979" s="1"/>
      <c r="N979" s="1"/>
      <c r="O979" s="1"/>
      <c r="P979" s="1"/>
      <c r="Q979" s="1"/>
      <c r="R979" s="1"/>
      <c r="S979" s="1"/>
      <c r="T979" s="1"/>
      <c r="U979" s="1"/>
      <c r="V979" s="1"/>
      <c r="W979" s="1"/>
    </row>
    <row r="980" spans="1:23" ht="9.75" customHeight="1">
      <c r="A980" s="1"/>
      <c r="B980" s="1"/>
      <c r="C980" s="1"/>
      <c r="D980" s="1"/>
      <c r="E980" s="1"/>
      <c r="F980" s="1"/>
      <c r="G980" s="1"/>
      <c r="H980" s="1"/>
      <c r="I980" s="1"/>
      <c r="J980" s="1"/>
      <c r="K980" s="1"/>
      <c r="L980" s="1"/>
      <c r="M980" s="1"/>
      <c r="N980" s="1"/>
      <c r="O980" s="1"/>
      <c r="P980" s="1"/>
      <c r="Q980" s="1"/>
      <c r="R980" s="1"/>
      <c r="S980" s="1"/>
      <c r="T980" s="1"/>
      <c r="U980" s="1"/>
      <c r="V980" s="1"/>
      <c r="W980" s="1"/>
    </row>
    <row r="981" spans="1:23" ht="9.75" customHeight="1">
      <c r="A981" s="1"/>
      <c r="B981" s="1"/>
      <c r="C981" s="1"/>
      <c r="D981" s="1"/>
      <c r="E981" s="1"/>
      <c r="F981" s="1"/>
      <c r="G981" s="1"/>
      <c r="H981" s="1"/>
      <c r="I981" s="1"/>
      <c r="J981" s="1"/>
      <c r="K981" s="1"/>
      <c r="L981" s="1"/>
      <c r="M981" s="1"/>
      <c r="N981" s="1"/>
      <c r="O981" s="1"/>
      <c r="P981" s="1"/>
      <c r="Q981" s="1"/>
      <c r="R981" s="1"/>
      <c r="S981" s="1"/>
      <c r="T981" s="1"/>
      <c r="U981" s="1"/>
      <c r="V981" s="1"/>
      <c r="W981" s="1"/>
    </row>
    <row r="982" spans="1:23" ht="9.75" customHeight="1">
      <c r="A982" s="1"/>
      <c r="B982" s="1"/>
      <c r="C982" s="1"/>
      <c r="D982" s="1"/>
      <c r="E982" s="1"/>
      <c r="F982" s="1"/>
      <c r="G982" s="1"/>
      <c r="H982" s="1"/>
      <c r="I982" s="1"/>
      <c r="J982" s="1"/>
      <c r="K982" s="1"/>
      <c r="L982" s="1"/>
      <c r="M982" s="1"/>
      <c r="N982" s="1"/>
      <c r="O982" s="1"/>
      <c r="P982" s="1"/>
      <c r="Q982" s="1"/>
      <c r="R982" s="1"/>
      <c r="S982" s="1"/>
      <c r="T982" s="1"/>
      <c r="U982" s="1"/>
      <c r="V982" s="1"/>
      <c r="W982" s="1"/>
    </row>
    <row r="983" spans="1:23" ht="9.75" customHeight="1">
      <c r="A983" s="1"/>
      <c r="B983" s="1"/>
      <c r="C983" s="1"/>
      <c r="D983" s="1"/>
      <c r="E983" s="1"/>
      <c r="F983" s="1"/>
      <c r="G983" s="1"/>
      <c r="H983" s="1"/>
      <c r="I983" s="1"/>
      <c r="J983" s="1"/>
      <c r="K983" s="1"/>
      <c r="L983" s="1"/>
      <c r="M983" s="1"/>
      <c r="N983" s="1"/>
      <c r="O983" s="1"/>
      <c r="P983" s="1"/>
      <c r="Q983" s="1"/>
      <c r="R983" s="1"/>
      <c r="S983" s="1"/>
      <c r="T983" s="1"/>
      <c r="U983" s="1"/>
      <c r="V983" s="1"/>
      <c r="W983" s="1"/>
    </row>
    <row r="984" spans="1:23" ht="9.75" customHeight="1">
      <c r="A984" s="1"/>
      <c r="B984" s="1"/>
      <c r="C984" s="1"/>
      <c r="D984" s="1"/>
      <c r="E984" s="1"/>
      <c r="F984" s="1"/>
      <c r="G984" s="1"/>
      <c r="H984" s="1"/>
      <c r="I984" s="1"/>
      <c r="J984" s="1"/>
      <c r="K984" s="1"/>
      <c r="L984" s="1"/>
      <c r="M984" s="1"/>
      <c r="N984" s="1"/>
      <c r="O984" s="1"/>
      <c r="P984" s="1"/>
      <c r="Q984" s="1"/>
      <c r="R984" s="1"/>
      <c r="S984" s="1"/>
      <c r="T984" s="1"/>
      <c r="U984" s="1"/>
      <c r="V984" s="1"/>
      <c r="W984" s="1"/>
    </row>
    <row r="985" spans="1:23" ht="9.75" customHeight="1">
      <c r="A985" s="1"/>
      <c r="B985" s="1"/>
      <c r="C985" s="1"/>
      <c r="D985" s="1"/>
      <c r="E985" s="1"/>
      <c r="F985" s="1"/>
      <c r="G985" s="1"/>
      <c r="H985" s="1"/>
      <c r="I985" s="1"/>
      <c r="J985" s="1"/>
      <c r="K985" s="1"/>
      <c r="L985" s="1"/>
      <c r="M985" s="1"/>
      <c r="N985" s="1"/>
      <c r="O985" s="1"/>
      <c r="P985" s="1"/>
      <c r="Q985" s="1"/>
      <c r="R985" s="1"/>
      <c r="S985" s="1"/>
      <c r="T985" s="1"/>
      <c r="U985" s="1"/>
      <c r="V985" s="1"/>
      <c r="W985" s="1"/>
    </row>
    <row r="986" spans="1:23" ht="9.75" customHeight="1">
      <c r="A986" s="1"/>
      <c r="B986" s="1"/>
      <c r="C986" s="1"/>
      <c r="D986" s="1"/>
      <c r="E986" s="1"/>
      <c r="F986" s="1"/>
      <c r="G986" s="1"/>
      <c r="H986" s="1"/>
      <c r="I986" s="1"/>
      <c r="J986" s="1"/>
      <c r="K986" s="1"/>
      <c r="L986" s="1"/>
      <c r="M986" s="1"/>
      <c r="N986" s="1"/>
      <c r="O986" s="1"/>
      <c r="P986" s="1"/>
      <c r="Q986" s="1"/>
      <c r="R986" s="1"/>
      <c r="S986" s="1"/>
      <c r="T986" s="1"/>
      <c r="U986" s="1"/>
      <c r="V986" s="1"/>
      <c r="W986" s="1"/>
    </row>
    <row r="987" spans="1:23" ht="9.75" customHeight="1">
      <c r="A987" s="1"/>
      <c r="B987" s="1"/>
      <c r="C987" s="1"/>
      <c r="D987" s="1"/>
      <c r="E987" s="1"/>
      <c r="F987" s="1"/>
      <c r="G987" s="1"/>
      <c r="H987" s="1"/>
      <c r="I987" s="1"/>
      <c r="J987" s="1"/>
      <c r="K987" s="1"/>
      <c r="L987" s="1"/>
      <c r="M987" s="1"/>
      <c r="N987" s="1"/>
      <c r="O987" s="1"/>
      <c r="P987" s="1"/>
      <c r="Q987" s="1"/>
      <c r="R987" s="1"/>
      <c r="S987" s="1"/>
      <c r="T987" s="1"/>
      <c r="U987" s="1"/>
      <c r="V987" s="1"/>
      <c r="W987" s="1"/>
    </row>
    <row r="988" spans="1:23" ht="9.75" customHeight="1">
      <c r="A988" s="1"/>
      <c r="B988" s="1"/>
      <c r="C988" s="1"/>
      <c r="D988" s="1"/>
      <c r="E988" s="1"/>
      <c r="F988" s="1"/>
      <c r="G988" s="1"/>
      <c r="H988" s="1"/>
      <c r="I988" s="1"/>
      <c r="J988" s="1"/>
      <c r="K988" s="1"/>
      <c r="L988" s="1"/>
      <c r="M988" s="1"/>
      <c r="N988" s="1"/>
      <c r="O988" s="1"/>
      <c r="P988" s="1"/>
      <c r="Q988" s="1"/>
      <c r="R988" s="1"/>
      <c r="S988" s="1"/>
      <c r="T988" s="1"/>
      <c r="U988" s="1"/>
      <c r="V988" s="1"/>
      <c r="W988" s="1"/>
    </row>
    <row r="989" spans="1:23" ht="9.75" customHeight="1">
      <c r="A989" s="1"/>
      <c r="B989" s="1"/>
      <c r="C989" s="1"/>
      <c r="D989" s="1"/>
      <c r="E989" s="1"/>
      <c r="F989" s="1"/>
      <c r="G989" s="1"/>
      <c r="H989" s="1"/>
      <c r="I989" s="1"/>
      <c r="J989" s="1"/>
      <c r="K989" s="1"/>
      <c r="L989" s="1"/>
      <c r="M989" s="1"/>
      <c r="N989" s="1"/>
      <c r="O989" s="1"/>
      <c r="P989" s="1"/>
      <c r="Q989" s="1"/>
      <c r="R989" s="1"/>
      <c r="S989" s="1"/>
      <c r="T989" s="1"/>
      <c r="U989" s="1"/>
      <c r="V989" s="1"/>
      <c r="W989" s="1"/>
    </row>
    <row r="990" spans="1:23" ht="9.75" customHeight="1">
      <c r="A990" s="1"/>
      <c r="B990" s="1"/>
      <c r="C990" s="1"/>
      <c r="D990" s="1"/>
      <c r="E990" s="1"/>
      <c r="F990" s="1"/>
      <c r="G990" s="1"/>
      <c r="H990" s="1"/>
      <c r="I990" s="1"/>
      <c r="J990" s="1"/>
      <c r="K990" s="1"/>
      <c r="L990" s="1"/>
      <c r="M990" s="1"/>
      <c r="N990" s="1"/>
      <c r="O990" s="1"/>
      <c r="P990" s="1"/>
      <c r="Q990" s="1"/>
      <c r="R990" s="1"/>
      <c r="S990" s="1"/>
      <c r="T990" s="1"/>
      <c r="U990" s="1"/>
      <c r="V990" s="1"/>
      <c r="W990" s="1"/>
    </row>
    <row r="991" spans="1:23" ht="9.75" customHeight="1">
      <c r="A991" s="1"/>
      <c r="B991" s="1"/>
      <c r="C991" s="1"/>
      <c r="D991" s="1"/>
      <c r="E991" s="1"/>
      <c r="F991" s="1"/>
      <c r="G991" s="1"/>
      <c r="H991" s="1"/>
      <c r="I991" s="1"/>
      <c r="J991" s="1"/>
      <c r="K991" s="1"/>
      <c r="L991" s="1"/>
      <c r="M991" s="1"/>
      <c r="N991" s="1"/>
      <c r="O991" s="1"/>
      <c r="P991" s="1"/>
      <c r="Q991" s="1"/>
      <c r="R991" s="1"/>
      <c r="S991" s="1"/>
      <c r="T991" s="1"/>
      <c r="U991" s="1"/>
      <c r="V991" s="1"/>
      <c r="W991" s="1"/>
    </row>
    <row r="992" spans="1:23" ht="9.75" customHeight="1">
      <c r="A992" s="1"/>
      <c r="B992" s="1"/>
      <c r="C992" s="1"/>
      <c r="D992" s="1"/>
      <c r="E992" s="1"/>
      <c r="F992" s="1"/>
      <c r="G992" s="1"/>
      <c r="H992" s="1"/>
      <c r="I992" s="1"/>
      <c r="J992" s="1"/>
      <c r="K992" s="1"/>
      <c r="L992" s="1"/>
      <c r="M992" s="1"/>
      <c r="N992" s="1"/>
      <c r="O992" s="1"/>
      <c r="P992" s="1"/>
      <c r="Q992" s="1"/>
      <c r="R992" s="1"/>
      <c r="S992" s="1"/>
      <c r="T992" s="1"/>
      <c r="U992" s="1"/>
      <c r="V992" s="1"/>
      <c r="W992" s="1"/>
    </row>
    <row r="993" spans="1:23" ht="9.75" customHeight="1">
      <c r="A993" s="1"/>
      <c r="B993" s="1"/>
      <c r="C993" s="1"/>
      <c r="D993" s="1"/>
      <c r="E993" s="1"/>
      <c r="F993" s="1"/>
      <c r="G993" s="1"/>
      <c r="H993" s="1"/>
      <c r="I993" s="1"/>
      <c r="J993" s="1"/>
      <c r="K993" s="1"/>
      <c r="L993" s="1"/>
      <c r="M993" s="1"/>
      <c r="N993" s="1"/>
      <c r="O993" s="1"/>
      <c r="P993" s="1"/>
      <c r="Q993" s="1"/>
      <c r="R993" s="1"/>
      <c r="S993" s="1"/>
      <c r="T993" s="1"/>
      <c r="U993" s="1"/>
      <c r="V993" s="1"/>
      <c r="W993" s="1"/>
    </row>
    <row r="994" spans="1:23" ht="9.75" customHeight="1">
      <c r="A994" s="1"/>
      <c r="B994" s="1"/>
      <c r="C994" s="1"/>
      <c r="D994" s="1"/>
      <c r="E994" s="1"/>
      <c r="F994" s="1"/>
      <c r="G994" s="1"/>
      <c r="H994" s="1"/>
      <c r="I994" s="1"/>
      <c r="J994" s="1"/>
      <c r="K994" s="1"/>
      <c r="L994" s="1"/>
      <c r="M994" s="1"/>
      <c r="N994" s="1"/>
      <c r="O994" s="1"/>
      <c r="P994" s="1"/>
      <c r="Q994" s="1"/>
      <c r="R994" s="1"/>
      <c r="S994" s="1"/>
      <c r="T994" s="1"/>
      <c r="U994" s="1"/>
      <c r="V994" s="1"/>
      <c r="W994" s="1"/>
    </row>
    <row r="995" spans="1:23" ht="9.75" customHeight="1">
      <c r="A995" s="1"/>
      <c r="B995" s="1"/>
      <c r="C995" s="1"/>
      <c r="D995" s="1"/>
      <c r="E995" s="1"/>
      <c r="F995" s="1"/>
      <c r="G995" s="1"/>
      <c r="H995" s="1"/>
      <c r="I995" s="1"/>
      <c r="J995" s="1"/>
      <c r="K995" s="1"/>
      <c r="L995" s="1"/>
      <c r="M995" s="1"/>
      <c r="N995" s="1"/>
      <c r="O995" s="1"/>
      <c r="P995" s="1"/>
      <c r="Q995" s="1"/>
      <c r="R995" s="1"/>
      <c r="S995" s="1"/>
      <c r="T995" s="1"/>
      <c r="U995" s="1"/>
      <c r="V995" s="1"/>
      <c r="W995" s="1"/>
    </row>
    <row r="996" spans="1:23" ht="9.75" customHeight="1">
      <c r="A996" s="1"/>
      <c r="B996" s="1"/>
      <c r="C996" s="1"/>
      <c r="D996" s="1"/>
      <c r="E996" s="1"/>
      <c r="F996" s="1"/>
      <c r="G996" s="1"/>
      <c r="H996" s="1"/>
      <c r="I996" s="1"/>
      <c r="J996" s="1"/>
      <c r="K996" s="1"/>
      <c r="L996" s="1"/>
      <c r="M996" s="1"/>
      <c r="N996" s="1"/>
      <c r="O996" s="1"/>
      <c r="P996" s="1"/>
      <c r="Q996" s="1"/>
      <c r="R996" s="1"/>
      <c r="S996" s="1"/>
      <c r="T996" s="1"/>
      <c r="U996" s="1"/>
      <c r="V996" s="1"/>
      <c r="W996" s="1"/>
    </row>
    <row r="997" spans="1:23" ht="9.75" customHeight="1">
      <c r="A997" s="1"/>
      <c r="B997" s="1"/>
      <c r="C997" s="1"/>
      <c r="D997" s="1"/>
      <c r="E997" s="1"/>
      <c r="F997" s="1"/>
      <c r="G997" s="1"/>
      <c r="H997" s="1"/>
      <c r="I997" s="1"/>
      <c r="J997" s="1"/>
      <c r="K997" s="1"/>
      <c r="L997" s="1"/>
      <c r="M997" s="1"/>
      <c r="N997" s="1"/>
      <c r="O997" s="1"/>
      <c r="P997" s="1"/>
      <c r="Q997" s="1"/>
      <c r="R997" s="1"/>
      <c r="S997" s="1"/>
      <c r="T997" s="1"/>
      <c r="U997" s="1"/>
      <c r="V997" s="1"/>
      <c r="W997" s="1"/>
    </row>
    <row r="998" spans="1:23" ht="9.75" customHeight="1">
      <c r="A998" s="1"/>
      <c r="B998" s="1"/>
      <c r="C998" s="1"/>
      <c r="D998" s="1"/>
      <c r="E998" s="1"/>
      <c r="F998" s="1"/>
      <c r="G998" s="1"/>
      <c r="H998" s="1"/>
      <c r="I998" s="1"/>
      <c r="J998" s="1"/>
      <c r="K998" s="1"/>
      <c r="L998" s="1"/>
      <c r="M998" s="1"/>
      <c r="N998" s="1"/>
      <c r="O998" s="1"/>
      <c r="P998" s="1"/>
      <c r="Q998" s="1"/>
      <c r="R998" s="1"/>
      <c r="S998" s="1"/>
      <c r="T998" s="1"/>
      <c r="U998" s="1"/>
      <c r="V998" s="1"/>
      <c r="W998" s="1"/>
    </row>
    <row r="999" spans="1:23" ht="9.75" customHeight="1">
      <c r="A999" s="1"/>
      <c r="B999" s="1"/>
      <c r="C999" s="1"/>
      <c r="D999" s="1"/>
      <c r="E999" s="1"/>
      <c r="F999" s="1"/>
      <c r="G999" s="1"/>
      <c r="H999" s="1"/>
      <c r="I999" s="1"/>
      <c r="J999" s="1"/>
      <c r="K999" s="1"/>
      <c r="L999" s="1"/>
      <c r="M999" s="1"/>
      <c r="N999" s="1"/>
      <c r="O999" s="1"/>
      <c r="P999" s="1"/>
      <c r="Q999" s="1"/>
      <c r="R999" s="1"/>
      <c r="S999" s="1"/>
      <c r="T999" s="1"/>
      <c r="U999" s="1"/>
      <c r="V999" s="1"/>
      <c r="W999" s="1"/>
    </row>
    <row r="1000" spans="1:23" ht="9.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row>
    <row r="1001" spans="1:23" ht="9.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row>
    <row r="1002" spans="1:23" ht="9.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row>
    <row r="1003" spans="1:23" ht="9.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row>
    <row r="1004" spans="1:23" ht="9.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row>
    <row r="1005" spans="1:23" ht="9.7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row>
    <row r="1006" spans="1:23" ht="9.7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row>
    <row r="1007" spans="1:23" ht="9.7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row>
    <row r="1008" spans="1:23" ht="9.7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row>
    <row r="1009" spans="1:23" ht="9.7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row>
    <row r="1010" spans="1:23" ht="9.7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row>
    <row r="1011" spans="1:23" ht="9.75"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row>
    <row r="1012" spans="1:23" ht="9.75"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row>
    <row r="1013" spans="1:23" ht="9.75"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row>
    <row r="1014" spans="1:23" ht="9.75" customHeight="1">
      <c r="A1014" s="1"/>
      <c r="B1014" s="1"/>
      <c r="C1014" s="1"/>
      <c r="D1014" s="1"/>
      <c r="E1014" s="1"/>
      <c r="F1014" s="1"/>
      <c r="G1014" s="1"/>
      <c r="H1014" s="1"/>
      <c r="I1014" s="1"/>
      <c r="J1014" s="1"/>
      <c r="K1014" s="1"/>
      <c r="L1014" s="1"/>
      <c r="M1014" s="1"/>
      <c r="N1014" s="1"/>
      <c r="O1014" s="1"/>
      <c r="P1014" s="1"/>
      <c r="Q1014" s="1"/>
      <c r="R1014" s="1"/>
      <c r="S1014" s="1"/>
      <c r="T1014" s="1"/>
      <c r="U1014" s="1"/>
      <c r="V1014" s="1"/>
      <c r="W1014" s="1"/>
    </row>
    <row r="1015" spans="1:23" ht="9.75" customHeight="1">
      <c r="A1015" s="1"/>
      <c r="B1015" s="1"/>
      <c r="C1015" s="1"/>
      <c r="D1015" s="1"/>
      <c r="E1015" s="1"/>
      <c r="F1015" s="1"/>
      <c r="G1015" s="1"/>
      <c r="H1015" s="1"/>
      <c r="I1015" s="1"/>
      <c r="J1015" s="1"/>
      <c r="K1015" s="1"/>
      <c r="L1015" s="1"/>
      <c r="M1015" s="1"/>
      <c r="N1015" s="1"/>
      <c r="O1015" s="1"/>
      <c r="P1015" s="1"/>
      <c r="Q1015" s="1"/>
      <c r="R1015" s="1"/>
      <c r="S1015" s="1"/>
      <c r="T1015" s="1"/>
      <c r="U1015" s="1"/>
      <c r="V1015" s="1"/>
      <c r="W1015" s="1"/>
    </row>
    <row r="1016" spans="1:23" ht="9.75" customHeight="1">
      <c r="A1016" s="1"/>
      <c r="B1016" s="1"/>
      <c r="C1016" s="1"/>
      <c r="D1016" s="1"/>
      <c r="E1016" s="1"/>
      <c r="F1016" s="1"/>
      <c r="G1016" s="1"/>
      <c r="H1016" s="1"/>
      <c r="I1016" s="1"/>
      <c r="J1016" s="1"/>
      <c r="K1016" s="1"/>
      <c r="L1016" s="1"/>
      <c r="M1016" s="1"/>
      <c r="N1016" s="1"/>
      <c r="O1016" s="1"/>
      <c r="P1016" s="1"/>
      <c r="Q1016" s="1"/>
      <c r="R1016" s="1"/>
      <c r="S1016" s="1"/>
      <c r="T1016" s="1"/>
      <c r="U1016" s="1"/>
      <c r="V1016" s="1"/>
      <c r="W1016" s="1"/>
    </row>
    <row r="1017" spans="1:23" ht="9.75" customHeight="1">
      <c r="A1017" s="1"/>
      <c r="B1017" s="1"/>
      <c r="C1017" s="1"/>
      <c r="D1017" s="1"/>
      <c r="E1017" s="1"/>
      <c r="F1017" s="1"/>
      <c r="G1017" s="1"/>
      <c r="H1017" s="1"/>
      <c r="I1017" s="1"/>
      <c r="J1017" s="1"/>
      <c r="K1017" s="1"/>
      <c r="L1017" s="1"/>
      <c r="M1017" s="1"/>
      <c r="N1017" s="1"/>
      <c r="O1017" s="1"/>
      <c r="P1017" s="1"/>
      <c r="Q1017" s="1"/>
      <c r="R1017" s="1"/>
      <c r="S1017" s="1"/>
      <c r="T1017" s="1"/>
      <c r="U1017" s="1"/>
      <c r="V1017" s="1"/>
      <c r="W1017" s="1"/>
    </row>
    <row r="1018" spans="1:23" ht="9.75" customHeight="1">
      <c r="A1018" s="1"/>
      <c r="B1018" s="1"/>
      <c r="C1018" s="1"/>
      <c r="D1018" s="1"/>
      <c r="E1018" s="1"/>
      <c r="F1018" s="1"/>
      <c r="G1018" s="1"/>
      <c r="H1018" s="1"/>
      <c r="I1018" s="1"/>
      <c r="J1018" s="1"/>
      <c r="K1018" s="1"/>
      <c r="L1018" s="1"/>
      <c r="M1018" s="1"/>
      <c r="N1018" s="1"/>
      <c r="O1018" s="1"/>
      <c r="P1018" s="1"/>
      <c r="Q1018" s="1"/>
      <c r="R1018" s="1"/>
      <c r="S1018" s="1"/>
      <c r="T1018" s="1"/>
      <c r="U1018" s="1"/>
      <c r="V1018" s="1"/>
      <c r="W1018" s="1"/>
    </row>
    <row r="1019" spans="1:23" ht="9.75" customHeight="1">
      <c r="A1019" s="1"/>
      <c r="B1019" s="1"/>
      <c r="C1019" s="1"/>
      <c r="D1019" s="1"/>
      <c r="E1019" s="1"/>
      <c r="F1019" s="1"/>
      <c r="G1019" s="1"/>
      <c r="H1019" s="1"/>
      <c r="I1019" s="1"/>
      <c r="J1019" s="1"/>
      <c r="K1019" s="1"/>
      <c r="L1019" s="1"/>
      <c r="M1019" s="1"/>
      <c r="N1019" s="1"/>
      <c r="O1019" s="1"/>
      <c r="P1019" s="1"/>
      <c r="Q1019" s="1"/>
      <c r="R1019" s="1"/>
      <c r="S1019" s="1"/>
      <c r="T1019" s="1"/>
      <c r="U1019" s="1"/>
      <c r="V1019" s="1"/>
      <c r="W1019" s="1"/>
    </row>
    <row r="1020" spans="1:23" ht="9.75" customHeight="1">
      <c r="A1020" s="1"/>
      <c r="B1020" s="1"/>
      <c r="C1020" s="1"/>
      <c r="D1020" s="1"/>
      <c r="E1020" s="1"/>
      <c r="F1020" s="1"/>
      <c r="G1020" s="1"/>
      <c r="H1020" s="1"/>
      <c r="I1020" s="1"/>
      <c r="J1020" s="1"/>
      <c r="K1020" s="1"/>
      <c r="L1020" s="1"/>
      <c r="M1020" s="1"/>
      <c r="N1020" s="1"/>
      <c r="O1020" s="1"/>
      <c r="P1020" s="1"/>
      <c r="Q1020" s="1"/>
      <c r="R1020" s="1"/>
      <c r="S1020" s="1"/>
      <c r="T1020" s="1"/>
      <c r="U1020" s="1"/>
      <c r="V1020" s="1"/>
      <c r="W1020" s="1"/>
    </row>
    <row r="1021" spans="1:23" ht="9.75" customHeight="1">
      <c r="A1021" s="1"/>
      <c r="B1021" s="1"/>
      <c r="C1021" s="1"/>
      <c r="D1021" s="1"/>
      <c r="E1021" s="1"/>
      <c r="F1021" s="1"/>
      <c r="G1021" s="1"/>
      <c r="H1021" s="1"/>
      <c r="I1021" s="1"/>
      <c r="J1021" s="1"/>
      <c r="K1021" s="1"/>
      <c r="L1021" s="1"/>
      <c r="M1021" s="1"/>
      <c r="N1021" s="1"/>
      <c r="O1021" s="1"/>
      <c r="P1021" s="1"/>
      <c r="Q1021" s="1"/>
      <c r="R1021" s="1"/>
      <c r="S1021" s="1"/>
      <c r="T1021" s="1"/>
      <c r="U1021" s="1"/>
      <c r="V1021" s="1"/>
      <c r="W1021" s="1"/>
    </row>
    <row r="1022" spans="1:23" ht="9.75" customHeight="1">
      <c r="A1022" s="1"/>
      <c r="B1022" s="1"/>
      <c r="C1022" s="1"/>
      <c r="D1022" s="1"/>
      <c r="E1022" s="1"/>
      <c r="F1022" s="1"/>
      <c r="G1022" s="1"/>
      <c r="H1022" s="1"/>
      <c r="I1022" s="1"/>
      <c r="J1022" s="1"/>
      <c r="K1022" s="1"/>
      <c r="L1022" s="1"/>
      <c r="M1022" s="1"/>
      <c r="N1022" s="1"/>
      <c r="O1022" s="1"/>
      <c r="P1022" s="1"/>
      <c r="Q1022" s="1"/>
      <c r="R1022" s="1"/>
      <c r="S1022" s="1"/>
      <c r="T1022" s="1"/>
      <c r="U1022" s="1"/>
      <c r="V1022" s="1"/>
      <c r="W1022" s="1"/>
    </row>
    <row r="1023" spans="1:23" ht="9.75" customHeight="1">
      <c r="A1023" s="1"/>
      <c r="B1023" s="1"/>
      <c r="C1023" s="1"/>
      <c r="D1023" s="1"/>
      <c r="E1023" s="1"/>
      <c r="F1023" s="1"/>
      <c r="G1023" s="1"/>
      <c r="H1023" s="1"/>
      <c r="I1023" s="1"/>
      <c r="J1023" s="1"/>
      <c r="K1023" s="1"/>
      <c r="L1023" s="1"/>
      <c r="M1023" s="1"/>
      <c r="N1023" s="1"/>
      <c r="O1023" s="1"/>
      <c r="P1023" s="1"/>
      <c r="Q1023" s="1"/>
      <c r="R1023" s="1"/>
      <c r="S1023" s="1"/>
      <c r="T1023" s="1"/>
      <c r="U1023" s="1"/>
      <c r="V1023" s="1"/>
      <c r="W1023" s="1"/>
    </row>
    <row r="1024" spans="1:23" ht="9.75" customHeight="1">
      <c r="A1024" s="1"/>
      <c r="B1024" s="1"/>
      <c r="C1024" s="1"/>
      <c r="D1024" s="1"/>
      <c r="E1024" s="1"/>
      <c r="F1024" s="1"/>
      <c r="G1024" s="1"/>
      <c r="H1024" s="1"/>
      <c r="I1024" s="1"/>
      <c r="J1024" s="1"/>
      <c r="K1024" s="1"/>
      <c r="L1024" s="1"/>
      <c r="M1024" s="1"/>
      <c r="N1024" s="1"/>
      <c r="O1024" s="1"/>
      <c r="P1024" s="1"/>
      <c r="Q1024" s="1"/>
      <c r="R1024" s="1"/>
      <c r="S1024" s="1"/>
      <c r="T1024" s="1"/>
      <c r="U1024" s="1"/>
      <c r="V1024" s="1"/>
      <c r="W1024" s="1"/>
    </row>
    <row r="1025" spans="1:23" ht="9.75" customHeight="1">
      <c r="A1025" s="1"/>
      <c r="B1025" s="1"/>
      <c r="C1025" s="1"/>
      <c r="D1025" s="1"/>
      <c r="E1025" s="1"/>
      <c r="F1025" s="1"/>
      <c r="G1025" s="1"/>
      <c r="H1025" s="1"/>
      <c r="I1025" s="1"/>
      <c r="J1025" s="1"/>
      <c r="K1025" s="1"/>
      <c r="L1025" s="1"/>
      <c r="M1025" s="1"/>
      <c r="N1025" s="1"/>
      <c r="O1025" s="1"/>
      <c r="P1025" s="1"/>
      <c r="Q1025" s="1"/>
      <c r="R1025" s="1"/>
      <c r="S1025" s="1"/>
      <c r="T1025" s="1"/>
      <c r="U1025" s="1"/>
      <c r="V1025" s="1"/>
      <c r="W1025" s="1"/>
    </row>
    <row r="1026" spans="1:23" ht="9.75" customHeight="1">
      <c r="A1026" s="1"/>
      <c r="B1026" s="1"/>
      <c r="C1026" s="1"/>
      <c r="D1026" s="1"/>
      <c r="E1026" s="1"/>
      <c r="F1026" s="1"/>
      <c r="G1026" s="1"/>
      <c r="H1026" s="1"/>
      <c r="I1026" s="1"/>
      <c r="J1026" s="1"/>
      <c r="K1026" s="1"/>
      <c r="L1026" s="1"/>
      <c r="M1026" s="1"/>
      <c r="N1026" s="1"/>
      <c r="O1026" s="1"/>
      <c r="P1026" s="1"/>
      <c r="Q1026" s="1"/>
      <c r="R1026" s="1"/>
      <c r="S1026" s="1"/>
      <c r="T1026" s="1"/>
      <c r="U1026" s="1"/>
      <c r="V1026" s="1"/>
      <c r="W1026" s="1"/>
    </row>
    <row r="1027" spans="1:23" ht="9.75" customHeight="1">
      <c r="A1027" s="1"/>
      <c r="B1027" s="1"/>
      <c r="C1027" s="1"/>
      <c r="D1027" s="1"/>
      <c r="E1027" s="1"/>
      <c r="F1027" s="1"/>
      <c r="G1027" s="1"/>
      <c r="H1027" s="1"/>
      <c r="I1027" s="1"/>
      <c r="J1027" s="1"/>
      <c r="K1027" s="1"/>
      <c r="L1027" s="1"/>
      <c r="M1027" s="1"/>
      <c r="N1027" s="1"/>
      <c r="O1027" s="1"/>
      <c r="P1027" s="1"/>
      <c r="Q1027" s="1"/>
      <c r="R1027" s="1"/>
      <c r="S1027" s="1"/>
      <c r="T1027" s="1"/>
      <c r="U1027" s="1"/>
      <c r="V1027" s="1"/>
      <c r="W1027" s="1"/>
    </row>
    <row r="1028" spans="1:23" ht="9.75" customHeight="1">
      <c r="A1028" s="1"/>
      <c r="B1028" s="1"/>
      <c r="C1028" s="1"/>
      <c r="D1028" s="1"/>
      <c r="E1028" s="1"/>
      <c r="F1028" s="1"/>
      <c r="G1028" s="1"/>
      <c r="H1028" s="1"/>
      <c r="I1028" s="1"/>
      <c r="J1028" s="1"/>
      <c r="K1028" s="1"/>
      <c r="L1028" s="1"/>
      <c r="M1028" s="1"/>
      <c r="N1028" s="1"/>
      <c r="O1028" s="1"/>
      <c r="P1028" s="1"/>
      <c r="Q1028" s="1"/>
      <c r="R1028" s="1"/>
      <c r="S1028" s="1"/>
      <c r="T1028" s="1"/>
      <c r="U1028" s="1"/>
      <c r="V1028" s="1"/>
      <c r="W1028" s="1"/>
    </row>
    <row r="1029" spans="1:23" ht="9.75" customHeight="1">
      <c r="A1029" s="1"/>
      <c r="B1029" s="1"/>
      <c r="C1029" s="1"/>
      <c r="D1029" s="1"/>
      <c r="E1029" s="1"/>
      <c r="F1029" s="1"/>
      <c r="G1029" s="1"/>
      <c r="H1029" s="1"/>
      <c r="I1029" s="1"/>
      <c r="J1029" s="1"/>
      <c r="K1029" s="1"/>
      <c r="L1029" s="1"/>
      <c r="M1029" s="1"/>
      <c r="N1029" s="1"/>
      <c r="O1029" s="1"/>
      <c r="P1029" s="1"/>
      <c r="Q1029" s="1"/>
      <c r="R1029" s="1"/>
      <c r="S1029" s="1"/>
      <c r="T1029" s="1"/>
      <c r="U1029" s="1"/>
      <c r="V1029" s="1"/>
      <c r="W1029" s="1"/>
    </row>
    <row r="1030" spans="1:23" ht="9.75" customHeight="1">
      <c r="A1030" s="1"/>
      <c r="B1030" s="1"/>
      <c r="C1030" s="1"/>
      <c r="D1030" s="1"/>
      <c r="E1030" s="1"/>
      <c r="F1030" s="1"/>
      <c r="G1030" s="1"/>
      <c r="H1030" s="1"/>
      <c r="I1030" s="1"/>
      <c r="J1030" s="1"/>
      <c r="K1030" s="1"/>
      <c r="L1030" s="1"/>
      <c r="M1030" s="1"/>
      <c r="N1030" s="1"/>
      <c r="O1030" s="1"/>
      <c r="P1030" s="1"/>
      <c r="Q1030" s="1"/>
      <c r="R1030" s="1"/>
      <c r="S1030" s="1"/>
      <c r="T1030" s="1"/>
      <c r="U1030" s="1"/>
      <c r="V1030" s="1"/>
      <c r="W1030" s="1"/>
    </row>
    <row r="1031" spans="1:23" ht="9.75" customHeight="1">
      <c r="A1031" s="1"/>
      <c r="B1031" s="1"/>
      <c r="C1031" s="1"/>
      <c r="D1031" s="1"/>
      <c r="E1031" s="1"/>
      <c r="F1031" s="1"/>
      <c r="G1031" s="1"/>
      <c r="H1031" s="1"/>
      <c r="I1031" s="1"/>
      <c r="J1031" s="1"/>
      <c r="K1031" s="1"/>
      <c r="L1031" s="1"/>
      <c r="M1031" s="1"/>
      <c r="N1031" s="1"/>
      <c r="O1031" s="1"/>
      <c r="P1031" s="1"/>
      <c r="Q1031" s="1"/>
      <c r="R1031" s="1"/>
      <c r="S1031" s="1"/>
      <c r="T1031" s="1"/>
      <c r="U1031" s="1"/>
      <c r="V1031" s="1"/>
      <c r="W1031" s="1"/>
    </row>
    <row r="1032" spans="1:23" ht="9.75" customHeight="1">
      <c r="A1032" s="1"/>
      <c r="B1032" s="1"/>
      <c r="C1032" s="1"/>
      <c r="D1032" s="1"/>
      <c r="E1032" s="1"/>
      <c r="F1032" s="1"/>
      <c r="G1032" s="1"/>
      <c r="H1032" s="1"/>
      <c r="I1032" s="1"/>
      <c r="J1032" s="1"/>
      <c r="K1032" s="1"/>
      <c r="L1032" s="1"/>
      <c r="M1032" s="1"/>
      <c r="N1032" s="1"/>
      <c r="O1032" s="1"/>
      <c r="P1032" s="1"/>
      <c r="Q1032" s="1"/>
      <c r="R1032" s="1"/>
      <c r="S1032" s="1"/>
      <c r="T1032" s="1"/>
      <c r="U1032" s="1"/>
      <c r="V1032" s="1"/>
      <c r="W1032" s="1"/>
    </row>
    <row r="1033" spans="1:23" ht="9.75" customHeight="1">
      <c r="A1033" s="1"/>
      <c r="B1033" s="1"/>
      <c r="C1033" s="1"/>
      <c r="D1033" s="1"/>
      <c r="E1033" s="1"/>
      <c r="F1033" s="1"/>
      <c r="G1033" s="1"/>
      <c r="H1033" s="1"/>
      <c r="I1033" s="1"/>
      <c r="J1033" s="1"/>
      <c r="K1033" s="1"/>
      <c r="L1033" s="1"/>
      <c r="M1033" s="1"/>
      <c r="N1033" s="1"/>
      <c r="O1033" s="1"/>
      <c r="P1033" s="1"/>
      <c r="Q1033" s="1"/>
      <c r="R1033" s="1"/>
      <c r="S1033" s="1"/>
      <c r="T1033" s="1"/>
      <c r="U1033" s="1"/>
      <c r="V1033" s="1"/>
      <c r="W1033" s="1"/>
    </row>
    <row r="1034" spans="1:23" ht="9.75" customHeight="1">
      <c r="A1034" s="1"/>
      <c r="B1034" s="1"/>
      <c r="C1034" s="1"/>
      <c r="D1034" s="1"/>
      <c r="E1034" s="1"/>
      <c r="F1034" s="1"/>
      <c r="G1034" s="1"/>
      <c r="H1034" s="1"/>
      <c r="I1034" s="1"/>
      <c r="J1034" s="1"/>
      <c r="K1034" s="1"/>
      <c r="L1034" s="1"/>
      <c r="M1034" s="1"/>
      <c r="N1034" s="1"/>
      <c r="O1034" s="1"/>
      <c r="P1034" s="1"/>
      <c r="Q1034" s="1"/>
      <c r="R1034" s="1"/>
      <c r="S1034" s="1"/>
      <c r="T1034" s="1"/>
      <c r="U1034" s="1"/>
      <c r="V1034" s="1"/>
      <c r="W1034" s="1"/>
    </row>
    <row r="1035" spans="1:23" ht="9.75" customHeight="1">
      <c r="A1035" s="1"/>
      <c r="B1035" s="1"/>
      <c r="C1035" s="1"/>
      <c r="D1035" s="1"/>
      <c r="E1035" s="1"/>
      <c r="F1035" s="1"/>
      <c r="G1035" s="1"/>
      <c r="H1035" s="1"/>
      <c r="I1035" s="1"/>
      <c r="J1035" s="1"/>
      <c r="K1035" s="1"/>
      <c r="L1035" s="1"/>
      <c r="M1035" s="1"/>
      <c r="N1035" s="1"/>
      <c r="O1035" s="1"/>
      <c r="P1035" s="1"/>
      <c r="Q1035" s="1"/>
      <c r="R1035" s="1"/>
      <c r="S1035" s="1"/>
      <c r="T1035" s="1"/>
      <c r="U1035" s="1"/>
      <c r="V1035" s="1"/>
      <c r="W1035" s="1"/>
    </row>
    <row r="1036" spans="1:23" ht="9.75" customHeight="1">
      <c r="A1036" s="1"/>
      <c r="B1036" s="1"/>
      <c r="C1036" s="1"/>
      <c r="D1036" s="1"/>
      <c r="E1036" s="1"/>
      <c r="F1036" s="1"/>
      <c r="G1036" s="1"/>
      <c r="H1036" s="1"/>
      <c r="I1036" s="1"/>
      <c r="J1036" s="1"/>
      <c r="K1036" s="1"/>
      <c r="L1036" s="1"/>
      <c r="M1036" s="1"/>
      <c r="N1036" s="1"/>
      <c r="O1036" s="1"/>
      <c r="P1036" s="1"/>
      <c r="Q1036" s="1"/>
      <c r="R1036" s="1"/>
      <c r="S1036" s="1"/>
      <c r="T1036" s="1"/>
      <c r="U1036" s="1"/>
      <c r="V1036" s="1"/>
      <c r="W1036" s="1"/>
    </row>
    <row r="1037" spans="1:23" ht="9.75" customHeight="1">
      <c r="A1037" s="1"/>
      <c r="B1037" s="1"/>
      <c r="C1037" s="1"/>
      <c r="D1037" s="1"/>
      <c r="E1037" s="1"/>
      <c r="F1037" s="1"/>
      <c r="G1037" s="1"/>
      <c r="H1037" s="1"/>
      <c r="I1037" s="1"/>
      <c r="J1037" s="1"/>
      <c r="K1037" s="1"/>
      <c r="L1037" s="1"/>
      <c r="M1037" s="1"/>
      <c r="N1037" s="1"/>
      <c r="O1037" s="1"/>
      <c r="P1037" s="1"/>
      <c r="Q1037" s="1"/>
      <c r="R1037" s="1"/>
      <c r="S1037" s="1"/>
      <c r="T1037" s="1"/>
      <c r="U1037" s="1"/>
      <c r="V1037" s="1"/>
      <c r="W1037" s="1"/>
    </row>
    <row r="1038" spans="1:23" ht="9.75" customHeight="1">
      <c r="A1038" s="1"/>
      <c r="B1038" s="1"/>
      <c r="C1038" s="1"/>
      <c r="D1038" s="1"/>
      <c r="E1038" s="1"/>
      <c r="F1038" s="1"/>
      <c r="G1038" s="1"/>
      <c r="H1038" s="1"/>
      <c r="I1038" s="1"/>
      <c r="J1038" s="1"/>
      <c r="K1038" s="1"/>
      <c r="L1038" s="1"/>
      <c r="M1038" s="1"/>
      <c r="N1038" s="1"/>
      <c r="O1038" s="1"/>
      <c r="P1038" s="1"/>
      <c r="Q1038" s="1"/>
      <c r="R1038" s="1"/>
      <c r="S1038" s="1"/>
      <c r="T1038" s="1"/>
      <c r="U1038" s="1"/>
      <c r="V1038" s="1"/>
      <c r="W1038" s="1"/>
    </row>
    <row r="1039" spans="1:23" ht="9.75" customHeight="1">
      <c r="A1039" s="1"/>
      <c r="B1039" s="1"/>
      <c r="C1039" s="1"/>
      <c r="D1039" s="1"/>
      <c r="E1039" s="1"/>
      <c r="F1039" s="1"/>
      <c r="G1039" s="1"/>
      <c r="H1039" s="1"/>
      <c r="I1039" s="1"/>
      <c r="J1039" s="1"/>
      <c r="K1039" s="1"/>
      <c r="L1039" s="1"/>
      <c r="M1039" s="1"/>
      <c r="N1039" s="1"/>
      <c r="O1039" s="1"/>
      <c r="P1039" s="1"/>
      <c r="Q1039" s="1"/>
      <c r="R1039" s="1"/>
      <c r="S1039" s="1"/>
      <c r="T1039" s="1"/>
      <c r="U1039" s="1"/>
      <c r="V1039" s="1"/>
      <c r="W1039" s="1"/>
    </row>
    <row r="1040" spans="1:23" ht="9.75" customHeight="1">
      <c r="A1040" s="1"/>
      <c r="B1040" s="1"/>
      <c r="C1040" s="1"/>
      <c r="D1040" s="1"/>
      <c r="E1040" s="1"/>
      <c r="F1040" s="1"/>
      <c r="G1040" s="1"/>
      <c r="H1040" s="1"/>
      <c r="I1040" s="1"/>
      <c r="J1040" s="1"/>
      <c r="K1040" s="1"/>
      <c r="L1040" s="1"/>
      <c r="M1040" s="1"/>
      <c r="N1040" s="1"/>
      <c r="O1040" s="1"/>
      <c r="P1040" s="1"/>
      <c r="Q1040" s="1"/>
      <c r="R1040" s="1"/>
      <c r="S1040" s="1"/>
      <c r="T1040" s="1"/>
      <c r="U1040" s="1"/>
      <c r="V1040" s="1"/>
      <c r="W1040" s="1"/>
    </row>
    <row r="1041" spans="1:23" ht="9.75" customHeight="1">
      <c r="A1041" s="1"/>
      <c r="B1041" s="1"/>
      <c r="C1041" s="1"/>
      <c r="D1041" s="1"/>
      <c r="E1041" s="1"/>
      <c r="F1041" s="1"/>
      <c r="G1041" s="1"/>
      <c r="H1041" s="1"/>
      <c r="I1041" s="1"/>
      <c r="J1041" s="1"/>
      <c r="K1041" s="1"/>
      <c r="L1041" s="1"/>
      <c r="M1041" s="1"/>
      <c r="N1041" s="1"/>
      <c r="O1041" s="1"/>
      <c r="P1041" s="1"/>
      <c r="Q1041" s="1"/>
      <c r="R1041" s="1"/>
      <c r="S1041" s="1"/>
      <c r="T1041" s="1"/>
      <c r="U1041" s="1"/>
      <c r="V1041" s="1"/>
      <c r="W1041" s="1"/>
    </row>
    <row r="1042" spans="1:23" ht="9.75" customHeight="1">
      <c r="A1042" s="1"/>
      <c r="B1042" s="1"/>
      <c r="C1042" s="1"/>
      <c r="D1042" s="1"/>
      <c r="E1042" s="1"/>
      <c r="F1042" s="1"/>
      <c r="G1042" s="1"/>
      <c r="H1042" s="1"/>
      <c r="I1042" s="1"/>
      <c r="J1042" s="1"/>
      <c r="K1042" s="1"/>
      <c r="L1042" s="1"/>
      <c r="M1042" s="1"/>
      <c r="N1042" s="1"/>
      <c r="O1042" s="1"/>
      <c r="P1042" s="1"/>
      <c r="Q1042" s="1"/>
      <c r="R1042" s="1"/>
      <c r="S1042" s="1"/>
      <c r="T1042" s="1"/>
      <c r="U1042" s="1"/>
      <c r="V1042" s="1"/>
      <c r="W1042" s="1"/>
    </row>
    <row r="1043" spans="1:23" ht="9.75" customHeight="1">
      <c r="A1043" s="1"/>
      <c r="B1043" s="1"/>
      <c r="C1043" s="1"/>
      <c r="D1043" s="1"/>
      <c r="E1043" s="1"/>
      <c r="F1043" s="1"/>
      <c r="G1043" s="1"/>
      <c r="H1043" s="1"/>
      <c r="I1043" s="1"/>
      <c r="J1043" s="1"/>
      <c r="K1043" s="1"/>
      <c r="L1043" s="1"/>
      <c r="M1043" s="1"/>
      <c r="N1043" s="1"/>
      <c r="O1043" s="1"/>
      <c r="P1043" s="1"/>
      <c r="Q1043" s="1"/>
      <c r="R1043" s="1"/>
      <c r="S1043" s="1"/>
      <c r="T1043" s="1"/>
      <c r="U1043" s="1"/>
      <c r="V1043" s="1"/>
      <c r="W1043" s="1"/>
    </row>
    <row r="1044" spans="1:23" ht="9.75" customHeight="1">
      <c r="A1044" s="1"/>
      <c r="B1044" s="1"/>
      <c r="C1044" s="1"/>
      <c r="D1044" s="1"/>
      <c r="E1044" s="1"/>
      <c r="F1044" s="1"/>
      <c r="G1044" s="1"/>
      <c r="H1044" s="1"/>
      <c r="I1044" s="1"/>
      <c r="J1044" s="1"/>
      <c r="K1044" s="1"/>
      <c r="L1044" s="1"/>
      <c r="M1044" s="1"/>
      <c r="N1044" s="1"/>
      <c r="O1044" s="1"/>
      <c r="P1044" s="1"/>
      <c r="Q1044" s="1"/>
      <c r="R1044" s="1"/>
      <c r="S1044" s="1"/>
      <c r="T1044" s="1"/>
      <c r="U1044" s="1"/>
      <c r="V1044" s="1"/>
      <c r="W1044" s="1"/>
    </row>
    <row r="1045" spans="1:23" ht="9.75" customHeight="1">
      <c r="A1045" s="1"/>
      <c r="B1045" s="1"/>
      <c r="C1045" s="1"/>
      <c r="D1045" s="1"/>
      <c r="E1045" s="1"/>
      <c r="F1045" s="1"/>
      <c r="G1045" s="1"/>
      <c r="H1045" s="1"/>
      <c r="I1045" s="1"/>
      <c r="J1045" s="1"/>
      <c r="K1045" s="1"/>
      <c r="L1045" s="1"/>
      <c r="M1045" s="1"/>
      <c r="N1045" s="1"/>
      <c r="O1045" s="1"/>
      <c r="P1045" s="1"/>
      <c r="Q1045" s="1"/>
      <c r="R1045" s="1"/>
      <c r="S1045" s="1"/>
      <c r="T1045" s="1"/>
      <c r="U1045" s="1"/>
      <c r="V1045" s="1"/>
      <c r="W1045" s="1"/>
    </row>
    <row r="1046" spans="1:23" ht="9.75" customHeight="1">
      <c r="A1046" s="1"/>
      <c r="B1046" s="1"/>
      <c r="C1046" s="1"/>
      <c r="D1046" s="1"/>
      <c r="E1046" s="1"/>
      <c r="F1046" s="1"/>
      <c r="G1046" s="1"/>
      <c r="H1046" s="1"/>
      <c r="I1046" s="1"/>
      <c r="J1046" s="1"/>
      <c r="K1046" s="1"/>
      <c r="L1046" s="1"/>
      <c r="M1046" s="1"/>
      <c r="N1046" s="1"/>
      <c r="O1046" s="1"/>
      <c r="P1046" s="1"/>
      <c r="Q1046" s="1"/>
      <c r="R1046" s="1"/>
      <c r="S1046" s="1"/>
      <c r="T1046" s="1"/>
      <c r="U1046" s="1"/>
      <c r="V1046" s="1"/>
      <c r="W1046" s="1"/>
    </row>
    <row r="1047" spans="1:23" ht="9.75" customHeight="1">
      <c r="A1047" s="1"/>
      <c r="B1047" s="1"/>
      <c r="C1047" s="1"/>
      <c r="D1047" s="1"/>
      <c r="E1047" s="1"/>
      <c r="F1047" s="1"/>
      <c r="G1047" s="1"/>
      <c r="H1047" s="1"/>
      <c r="I1047" s="1"/>
      <c r="J1047" s="1"/>
      <c r="K1047" s="1"/>
      <c r="L1047" s="1"/>
      <c r="M1047" s="1"/>
      <c r="N1047" s="1"/>
      <c r="O1047" s="1"/>
      <c r="P1047" s="1"/>
      <c r="Q1047" s="1"/>
      <c r="R1047" s="1"/>
      <c r="S1047" s="1"/>
      <c r="T1047" s="1"/>
      <c r="U1047" s="1"/>
      <c r="V1047" s="1"/>
      <c r="W1047" s="1"/>
    </row>
    <row r="1048" spans="1:23" ht="9.75" customHeight="1">
      <c r="A1048" s="1"/>
      <c r="B1048" s="1"/>
      <c r="C1048" s="1"/>
      <c r="D1048" s="1"/>
      <c r="E1048" s="1"/>
      <c r="F1048" s="1"/>
      <c r="G1048" s="1"/>
      <c r="H1048" s="1"/>
      <c r="I1048" s="1"/>
      <c r="J1048" s="1"/>
      <c r="K1048" s="1"/>
      <c r="L1048" s="1"/>
      <c r="M1048" s="1"/>
      <c r="N1048" s="1"/>
      <c r="O1048" s="1"/>
      <c r="P1048" s="1"/>
      <c r="Q1048" s="1"/>
      <c r="R1048" s="1"/>
      <c r="S1048" s="1"/>
      <c r="T1048" s="1"/>
      <c r="U1048" s="1"/>
      <c r="V1048" s="1"/>
      <c r="W1048" s="1"/>
    </row>
    <row r="1049" spans="1:23" ht="9.75" customHeight="1">
      <c r="A1049" s="1"/>
      <c r="B1049" s="1"/>
      <c r="C1049" s="1"/>
      <c r="D1049" s="1"/>
      <c r="E1049" s="1"/>
      <c r="F1049" s="1"/>
      <c r="G1049" s="1"/>
      <c r="H1049" s="1"/>
      <c r="I1049" s="1"/>
      <c r="J1049" s="1"/>
      <c r="K1049" s="1"/>
      <c r="L1049" s="1"/>
      <c r="M1049" s="1"/>
      <c r="N1049" s="1"/>
      <c r="O1049" s="1"/>
      <c r="P1049" s="1"/>
      <c r="Q1049" s="1"/>
      <c r="R1049" s="1"/>
      <c r="S1049" s="1"/>
      <c r="T1049" s="1"/>
      <c r="U1049" s="1"/>
      <c r="V1049" s="1"/>
      <c r="W1049" s="1"/>
    </row>
    <row r="1050" spans="1:23" ht="9.75" customHeight="1">
      <c r="A1050" s="1"/>
      <c r="B1050" s="1"/>
      <c r="C1050" s="1"/>
      <c r="D1050" s="1"/>
      <c r="E1050" s="1"/>
      <c r="F1050" s="1"/>
      <c r="G1050" s="1"/>
      <c r="H1050" s="1"/>
      <c r="I1050" s="1"/>
      <c r="J1050" s="1"/>
      <c r="K1050" s="1"/>
      <c r="L1050" s="1"/>
      <c r="M1050" s="1"/>
      <c r="N1050" s="1"/>
      <c r="O1050" s="1"/>
      <c r="P1050" s="1"/>
      <c r="Q1050" s="1"/>
      <c r="R1050" s="1"/>
      <c r="S1050" s="1"/>
      <c r="T1050" s="1"/>
      <c r="U1050" s="1"/>
      <c r="V1050" s="1"/>
      <c r="W1050" s="1"/>
    </row>
    <row r="1051" spans="1:23" ht="9.75" customHeight="1">
      <c r="A1051" s="1"/>
      <c r="B1051" s="1"/>
      <c r="C1051" s="1"/>
      <c r="D1051" s="1"/>
      <c r="E1051" s="1"/>
      <c r="F1051" s="1"/>
      <c r="G1051" s="1"/>
      <c r="H1051" s="1"/>
      <c r="I1051" s="1"/>
      <c r="J1051" s="1"/>
      <c r="K1051" s="1"/>
      <c r="L1051" s="1"/>
      <c r="M1051" s="1"/>
      <c r="N1051" s="1"/>
      <c r="O1051" s="1"/>
      <c r="P1051" s="1"/>
      <c r="Q1051" s="1"/>
      <c r="R1051" s="1"/>
      <c r="S1051" s="1"/>
      <c r="T1051" s="1"/>
      <c r="U1051" s="1"/>
      <c r="V1051" s="1"/>
      <c r="W1051" s="1"/>
    </row>
    <row r="1052" spans="1:23" ht="9.75" customHeight="1">
      <c r="A1052" s="1"/>
      <c r="B1052" s="1"/>
      <c r="C1052" s="1"/>
      <c r="D1052" s="1"/>
      <c r="E1052" s="1"/>
      <c r="F1052" s="1"/>
      <c r="G1052" s="1"/>
      <c r="H1052" s="1"/>
      <c r="I1052" s="1"/>
      <c r="J1052" s="1"/>
      <c r="K1052" s="1"/>
      <c r="L1052" s="1"/>
      <c r="M1052" s="1"/>
      <c r="N1052" s="1"/>
      <c r="O1052" s="1"/>
      <c r="P1052" s="1"/>
      <c r="Q1052" s="1"/>
      <c r="R1052" s="1"/>
      <c r="S1052" s="1"/>
      <c r="T1052" s="1"/>
      <c r="U1052" s="1"/>
      <c r="V1052" s="1"/>
      <c r="W1052" s="1"/>
    </row>
    <row r="1053" spans="1:23" ht="9.75" customHeight="1">
      <c r="A1053" s="1"/>
      <c r="B1053" s="1"/>
      <c r="C1053" s="1"/>
      <c r="D1053" s="1"/>
      <c r="E1053" s="1"/>
      <c r="F1053" s="1"/>
      <c r="G1053" s="1"/>
      <c r="H1053" s="1"/>
      <c r="I1053" s="1"/>
      <c r="J1053" s="1"/>
      <c r="K1053" s="1"/>
      <c r="L1053" s="1"/>
      <c r="M1053" s="1"/>
      <c r="N1053" s="1"/>
      <c r="O1053" s="1"/>
      <c r="P1053" s="1"/>
      <c r="Q1053" s="1"/>
      <c r="R1053" s="1"/>
      <c r="S1053" s="1"/>
      <c r="T1053" s="1"/>
      <c r="U1053" s="1"/>
      <c r="V1053" s="1"/>
      <c r="W1053" s="1"/>
    </row>
    <row r="1054" spans="1:23" ht="9.75" customHeight="1">
      <c r="A1054" s="1"/>
      <c r="B1054" s="1"/>
      <c r="C1054" s="1"/>
      <c r="D1054" s="1"/>
      <c r="E1054" s="1"/>
      <c r="F1054" s="1"/>
      <c r="G1054" s="1"/>
      <c r="H1054" s="1"/>
      <c r="I1054" s="1"/>
      <c r="J1054" s="1"/>
      <c r="K1054" s="1"/>
      <c r="L1054" s="1"/>
      <c r="M1054" s="1"/>
      <c r="N1054" s="1"/>
      <c r="O1054" s="1"/>
      <c r="P1054" s="1"/>
      <c r="Q1054" s="1"/>
      <c r="R1054" s="1"/>
      <c r="S1054" s="1"/>
      <c r="T1054" s="1"/>
      <c r="U1054" s="1"/>
      <c r="V1054" s="1"/>
      <c r="W1054" s="1"/>
    </row>
    <row r="1055" spans="1:23" ht="9.75" customHeight="1">
      <c r="A1055" s="1"/>
      <c r="B1055" s="1"/>
      <c r="C1055" s="1"/>
      <c r="D1055" s="1"/>
      <c r="E1055" s="1"/>
      <c r="F1055" s="1"/>
      <c r="G1055" s="1"/>
      <c r="H1055" s="1"/>
      <c r="I1055" s="1"/>
      <c r="J1055" s="1"/>
      <c r="K1055" s="1"/>
      <c r="L1055" s="1"/>
      <c r="M1055" s="1"/>
      <c r="N1055" s="1"/>
      <c r="O1055" s="1"/>
      <c r="P1055" s="1"/>
      <c r="Q1055" s="1"/>
      <c r="R1055" s="1"/>
      <c r="S1055" s="1"/>
      <c r="T1055" s="1"/>
      <c r="U1055" s="1"/>
      <c r="V1055" s="1"/>
      <c r="W1055" s="1"/>
    </row>
    <row r="1056" spans="1:23" ht="9.75" customHeight="1">
      <c r="A1056" s="1"/>
      <c r="B1056" s="1"/>
      <c r="C1056" s="1"/>
      <c r="D1056" s="1"/>
      <c r="E1056" s="1"/>
      <c r="F1056" s="1"/>
      <c r="G1056" s="1"/>
      <c r="H1056" s="1"/>
      <c r="I1056" s="1"/>
      <c r="J1056" s="1"/>
      <c r="K1056" s="1"/>
      <c r="L1056" s="1"/>
      <c r="M1056" s="1"/>
      <c r="N1056" s="1"/>
      <c r="O1056" s="1"/>
      <c r="P1056" s="1"/>
      <c r="Q1056" s="1"/>
      <c r="R1056" s="1"/>
      <c r="S1056" s="1"/>
      <c r="T1056" s="1"/>
      <c r="U1056" s="1"/>
      <c r="V1056" s="1"/>
      <c r="W1056" s="1"/>
    </row>
    <row r="1057" spans="1:23" ht="9.75" customHeight="1">
      <c r="A1057" s="1"/>
      <c r="B1057" s="1"/>
      <c r="C1057" s="1"/>
      <c r="D1057" s="1"/>
      <c r="E1057" s="1"/>
      <c r="F1057" s="1"/>
      <c r="G1057" s="1"/>
      <c r="H1057" s="1"/>
      <c r="I1057" s="1"/>
      <c r="J1057" s="1"/>
      <c r="K1057" s="1"/>
      <c r="L1057" s="1"/>
      <c r="M1057" s="1"/>
      <c r="N1057" s="1"/>
      <c r="O1057" s="1"/>
      <c r="P1057" s="1"/>
      <c r="Q1057" s="1"/>
      <c r="R1057" s="1"/>
      <c r="S1057" s="1"/>
      <c r="T1057" s="1"/>
      <c r="U1057" s="1"/>
      <c r="V1057" s="1"/>
      <c r="W1057" s="1"/>
    </row>
    <row r="1058" spans="1:23" ht="9.75" customHeight="1">
      <c r="A1058" s="1"/>
      <c r="B1058" s="1"/>
      <c r="C1058" s="1"/>
      <c r="D1058" s="1"/>
      <c r="E1058" s="1"/>
      <c r="F1058" s="1"/>
      <c r="G1058" s="1"/>
      <c r="H1058" s="1"/>
      <c r="I1058" s="1"/>
      <c r="J1058" s="1"/>
      <c r="K1058" s="1"/>
      <c r="L1058" s="1"/>
      <c r="M1058" s="1"/>
      <c r="N1058" s="1"/>
      <c r="O1058" s="1"/>
      <c r="P1058" s="1"/>
      <c r="Q1058" s="1"/>
      <c r="R1058" s="1"/>
      <c r="S1058" s="1"/>
      <c r="T1058" s="1"/>
      <c r="U1058" s="1"/>
      <c r="V1058" s="1"/>
      <c r="W1058" s="1"/>
    </row>
    <row r="1059" spans="1:23" ht="9.75" customHeight="1">
      <c r="A1059" s="1"/>
      <c r="B1059" s="1"/>
      <c r="C1059" s="1"/>
      <c r="D1059" s="1"/>
      <c r="E1059" s="1"/>
      <c r="F1059" s="1"/>
      <c r="G1059" s="1"/>
      <c r="H1059" s="1"/>
      <c r="I1059" s="1"/>
      <c r="J1059" s="1"/>
      <c r="K1059" s="1"/>
      <c r="L1059" s="1"/>
      <c r="M1059" s="1"/>
      <c r="N1059" s="1"/>
      <c r="O1059" s="1"/>
      <c r="P1059" s="1"/>
      <c r="Q1059" s="1"/>
      <c r="R1059" s="1"/>
      <c r="S1059" s="1"/>
      <c r="T1059" s="1"/>
      <c r="U1059" s="1"/>
      <c r="V1059" s="1"/>
      <c r="W1059" s="1"/>
    </row>
    <row r="1060" spans="1:23" ht="9.75" customHeight="1">
      <c r="A1060" s="1"/>
      <c r="B1060" s="1"/>
      <c r="C1060" s="1"/>
      <c r="D1060" s="1"/>
      <c r="E1060" s="1"/>
      <c r="F1060" s="1"/>
      <c r="G1060" s="1"/>
      <c r="H1060" s="1"/>
      <c r="I1060" s="1"/>
      <c r="J1060" s="1"/>
      <c r="K1060" s="1"/>
      <c r="L1060" s="1"/>
      <c r="M1060" s="1"/>
      <c r="N1060" s="1"/>
      <c r="O1060" s="1"/>
      <c r="P1060" s="1"/>
      <c r="Q1060" s="1"/>
      <c r="R1060" s="1"/>
      <c r="S1060" s="1"/>
      <c r="T1060" s="1"/>
      <c r="U1060" s="1"/>
      <c r="V1060" s="1"/>
      <c r="W1060" s="1"/>
    </row>
    <row r="1061" spans="1:23" ht="9.75" customHeight="1">
      <c r="A1061" s="1"/>
      <c r="B1061" s="1"/>
      <c r="C1061" s="1"/>
      <c r="D1061" s="1"/>
      <c r="E1061" s="1"/>
      <c r="F1061" s="1"/>
      <c r="G1061" s="1"/>
      <c r="H1061" s="1"/>
      <c r="I1061" s="1"/>
      <c r="J1061" s="1"/>
      <c r="K1061" s="1"/>
      <c r="L1061" s="1"/>
      <c r="M1061" s="1"/>
      <c r="N1061" s="1"/>
      <c r="O1061" s="1"/>
      <c r="P1061" s="1"/>
      <c r="Q1061" s="1"/>
      <c r="R1061" s="1"/>
      <c r="S1061" s="1"/>
      <c r="T1061" s="1"/>
      <c r="U1061" s="1"/>
      <c r="V1061" s="1"/>
      <c r="W1061" s="1"/>
    </row>
    <row r="1062" spans="1:23" ht="9.75" customHeight="1">
      <c r="A1062" s="1"/>
      <c r="B1062" s="1"/>
      <c r="C1062" s="1"/>
      <c r="D1062" s="1"/>
      <c r="E1062" s="1"/>
      <c r="F1062" s="1"/>
      <c r="G1062" s="1"/>
      <c r="H1062" s="1"/>
      <c r="I1062" s="1"/>
      <c r="J1062" s="1"/>
      <c r="K1062" s="1"/>
      <c r="L1062" s="1"/>
      <c r="M1062" s="1"/>
      <c r="N1062" s="1"/>
      <c r="O1062" s="1"/>
      <c r="P1062" s="1"/>
      <c r="Q1062" s="1"/>
      <c r="R1062" s="1"/>
      <c r="S1062" s="1"/>
      <c r="T1062" s="1"/>
      <c r="U1062" s="1"/>
      <c r="V1062" s="1"/>
      <c r="W1062" s="1"/>
    </row>
    <row r="1063" spans="1:23" ht="9.75" customHeight="1">
      <c r="A1063" s="1"/>
      <c r="B1063" s="1"/>
      <c r="C1063" s="1"/>
      <c r="D1063" s="1"/>
      <c r="E1063" s="1"/>
      <c r="F1063" s="1"/>
      <c r="G1063" s="1"/>
      <c r="H1063" s="1"/>
      <c r="I1063" s="1"/>
      <c r="J1063" s="1"/>
      <c r="K1063" s="1"/>
      <c r="L1063" s="1"/>
      <c r="M1063" s="1"/>
      <c r="N1063" s="1"/>
      <c r="O1063" s="1"/>
      <c r="P1063" s="1"/>
      <c r="Q1063" s="1"/>
      <c r="R1063" s="1"/>
      <c r="S1063" s="1"/>
      <c r="T1063" s="1"/>
      <c r="U1063" s="1"/>
      <c r="V1063" s="1"/>
      <c r="W1063" s="1"/>
    </row>
    <row r="1064" spans="1:23" ht="9.75" customHeight="1">
      <c r="A1064" s="1"/>
      <c r="B1064" s="1"/>
      <c r="C1064" s="1"/>
      <c r="D1064" s="1"/>
      <c r="E1064" s="1"/>
      <c r="F1064" s="1"/>
      <c r="G1064" s="1"/>
      <c r="H1064" s="1"/>
      <c r="I1064" s="1"/>
      <c r="J1064" s="1"/>
      <c r="K1064" s="1"/>
      <c r="L1064" s="1"/>
      <c r="M1064" s="1"/>
      <c r="N1064" s="1"/>
      <c r="O1064" s="1"/>
      <c r="P1064" s="1"/>
      <c r="Q1064" s="1"/>
      <c r="R1064" s="1"/>
      <c r="S1064" s="1"/>
      <c r="T1064" s="1"/>
      <c r="U1064" s="1"/>
      <c r="V1064" s="1"/>
      <c r="W1064" s="1"/>
    </row>
    <row r="1065" spans="1:23" ht="9.75" customHeight="1">
      <c r="A1065" s="1"/>
      <c r="B1065" s="1"/>
      <c r="C1065" s="1"/>
      <c r="D1065" s="1"/>
      <c r="E1065" s="1"/>
      <c r="F1065" s="1"/>
      <c r="G1065" s="1"/>
      <c r="H1065" s="1"/>
      <c r="I1065" s="1"/>
      <c r="J1065" s="1"/>
      <c r="K1065" s="1"/>
      <c r="L1065" s="1"/>
      <c r="M1065" s="1"/>
      <c r="N1065" s="1"/>
      <c r="O1065" s="1"/>
      <c r="P1065" s="1"/>
      <c r="Q1065" s="1"/>
      <c r="R1065" s="1"/>
      <c r="S1065" s="1"/>
      <c r="T1065" s="1"/>
      <c r="U1065" s="1"/>
      <c r="V1065" s="1"/>
      <c r="W1065" s="1"/>
    </row>
    <row r="1066" spans="1:23" ht="9.75" customHeight="1">
      <c r="A1066" s="1"/>
      <c r="B1066" s="1"/>
      <c r="C1066" s="1"/>
      <c r="D1066" s="1"/>
      <c r="E1066" s="1"/>
      <c r="F1066" s="1"/>
      <c r="G1066" s="1"/>
      <c r="H1066" s="1"/>
      <c r="I1066" s="1"/>
      <c r="J1066" s="1"/>
      <c r="K1066" s="1"/>
      <c r="L1066" s="1"/>
      <c r="M1066" s="1"/>
      <c r="N1066" s="1"/>
      <c r="O1066" s="1"/>
      <c r="P1066" s="1"/>
      <c r="Q1066" s="1"/>
      <c r="R1066" s="1"/>
      <c r="S1066" s="1"/>
      <c r="T1066" s="1"/>
      <c r="U1066" s="1"/>
      <c r="V1066" s="1"/>
      <c r="W1066" s="1"/>
    </row>
    <row r="1067" spans="1:23" ht="9.75" customHeight="1">
      <c r="A1067" s="1"/>
      <c r="B1067" s="1"/>
      <c r="C1067" s="1"/>
      <c r="D1067" s="1"/>
      <c r="E1067" s="1"/>
      <c r="F1067" s="1"/>
      <c r="G1067" s="1"/>
      <c r="H1067" s="1"/>
      <c r="I1067" s="1"/>
      <c r="J1067" s="1"/>
      <c r="K1067" s="1"/>
      <c r="L1067" s="1"/>
      <c r="M1067" s="1"/>
      <c r="N1067" s="1"/>
      <c r="O1067" s="1"/>
      <c r="P1067" s="1"/>
      <c r="Q1067" s="1"/>
      <c r="R1067" s="1"/>
      <c r="S1067" s="1"/>
      <c r="T1067" s="1"/>
      <c r="U1067" s="1"/>
      <c r="V1067" s="1"/>
      <c r="W1067" s="1"/>
    </row>
    <row r="1068" spans="1:23" ht="9.75" customHeight="1">
      <c r="A1068" s="1"/>
      <c r="B1068" s="1"/>
      <c r="C1068" s="1"/>
      <c r="D1068" s="1"/>
      <c r="E1068" s="1"/>
      <c r="F1068" s="1"/>
      <c r="G1068" s="1"/>
      <c r="H1068" s="1"/>
      <c r="I1068" s="1"/>
      <c r="J1068" s="1"/>
      <c r="K1068" s="1"/>
      <c r="L1068" s="1"/>
      <c r="M1068" s="1"/>
      <c r="N1068" s="1"/>
      <c r="O1068" s="1"/>
      <c r="P1068" s="1"/>
      <c r="Q1068" s="1"/>
      <c r="R1068" s="1"/>
      <c r="S1068" s="1"/>
      <c r="T1068" s="1"/>
      <c r="U1068" s="1"/>
      <c r="V1068" s="1"/>
      <c r="W1068" s="1"/>
    </row>
    <row r="1069" spans="1:23" ht="9.75" customHeight="1">
      <c r="A1069" s="1"/>
      <c r="B1069" s="1"/>
      <c r="C1069" s="1"/>
      <c r="D1069" s="1"/>
      <c r="E1069" s="1"/>
      <c r="F1069" s="1"/>
      <c r="G1069" s="1"/>
      <c r="H1069" s="1"/>
      <c r="I1069" s="1"/>
      <c r="J1069" s="1"/>
      <c r="K1069" s="1"/>
      <c r="L1069" s="1"/>
      <c r="M1069" s="1"/>
      <c r="N1069" s="1"/>
      <c r="O1069" s="1"/>
      <c r="P1069" s="1"/>
      <c r="Q1069" s="1"/>
      <c r="R1069" s="1"/>
      <c r="S1069" s="1"/>
      <c r="T1069" s="1"/>
      <c r="U1069" s="1"/>
      <c r="V1069" s="1"/>
      <c r="W1069" s="1"/>
    </row>
    <row r="1070" spans="1:23" ht="9.75" customHeight="1">
      <c r="A1070" s="1"/>
      <c r="B1070" s="1"/>
      <c r="C1070" s="1"/>
      <c r="D1070" s="1"/>
      <c r="E1070" s="1"/>
      <c r="F1070" s="1"/>
      <c r="G1070" s="1"/>
      <c r="H1070" s="1"/>
      <c r="I1070" s="1"/>
      <c r="J1070" s="1"/>
      <c r="K1070" s="1"/>
      <c r="L1070" s="1"/>
      <c r="M1070" s="1"/>
      <c r="N1070" s="1"/>
      <c r="O1070" s="1"/>
      <c r="P1070" s="1"/>
      <c r="Q1070" s="1"/>
      <c r="R1070" s="1"/>
      <c r="S1070" s="1"/>
      <c r="T1070" s="1"/>
      <c r="U1070" s="1"/>
      <c r="V1070" s="1"/>
      <c r="W1070" s="1"/>
    </row>
    <row r="1071" spans="1:23" ht="9.75" customHeight="1">
      <c r="A1071" s="1"/>
      <c r="B1071" s="1"/>
      <c r="C1071" s="1"/>
      <c r="D1071" s="1"/>
      <c r="E1071" s="1"/>
      <c r="F1071" s="1"/>
      <c r="G1071" s="1"/>
      <c r="H1071" s="1"/>
      <c r="I1071" s="1"/>
      <c r="J1071" s="1"/>
      <c r="K1071" s="1"/>
      <c r="L1071" s="1"/>
      <c r="M1071" s="1"/>
      <c r="N1071" s="1"/>
      <c r="O1071" s="1"/>
      <c r="P1071" s="1"/>
      <c r="Q1071" s="1"/>
      <c r="R1071" s="1"/>
      <c r="S1071" s="1"/>
      <c r="T1071" s="1"/>
      <c r="U1071" s="1"/>
      <c r="V1071" s="1"/>
      <c r="W1071" s="1"/>
    </row>
    <row r="1072" spans="1:23" ht="9.75" customHeight="1">
      <c r="A1072" s="1"/>
      <c r="B1072" s="1"/>
      <c r="C1072" s="1"/>
      <c r="D1072" s="1"/>
      <c r="E1072" s="1"/>
      <c r="F1072" s="1"/>
      <c r="G1072" s="1"/>
      <c r="H1072" s="1"/>
      <c r="I1072" s="1"/>
      <c r="J1072" s="1"/>
      <c r="K1072" s="1"/>
      <c r="L1072" s="1"/>
      <c r="M1072" s="1"/>
      <c r="N1072" s="1"/>
      <c r="O1072" s="1"/>
      <c r="P1072" s="1"/>
      <c r="Q1072" s="1"/>
      <c r="R1072" s="1"/>
      <c r="S1072" s="1"/>
      <c r="T1072" s="1"/>
      <c r="U1072" s="1"/>
      <c r="V1072" s="1"/>
      <c r="W1072" s="1"/>
    </row>
    <row r="1073" spans="1:23" ht="9.75" customHeight="1">
      <c r="A1073" s="1"/>
      <c r="B1073" s="1"/>
      <c r="C1073" s="1"/>
      <c r="D1073" s="1"/>
      <c r="E1073" s="1"/>
      <c r="F1073" s="1"/>
      <c r="G1073" s="1"/>
      <c r="H1073" s="1"/>
      <c r="I1073" s="1"/>
      <c r="J1073" s="1"/>
      <c r="K1073" s="1"/>
      <c r="L1073" s="1"/>
      <c r="M1073" s="1"/>
      <c r="N1073" s="1"/>
      <c r="O1073" s="1"/>
      <c r="P1073" s="1"/>
      <c r="Q1073" s="1"/>
      <c r="R1073" s="1"/>
      <c r="S1073" s="1"/>
      <c r="T1073" s="1"/>
      <c r="U1073" s="1"/>
      <c r="V1073" s="1"/>
      <c r="W1073" s="1"/>
    </row>
    <row r="1074" spans="1:23" ht="9.75" customHeight="1">
      <c r="A1074" s="1"/>
      <c r="B1074" s="1"/>
      <c r="C1074" s="1"/>
      <c r="D1074" s="1"/>
      <c r="E1074" s="1"/>
      <c r="F1074" s="1"/>
      <c r="G1074" s="1"/>
      <c r="H1074" s="1"/>
      <c r="I1074" s="1"/>
      <c r="J1074" s="1"/>
      <c r="K1074" s="1"/>
      <c r="L1074" s="1"/>
      <c r="M1074" s="1"/>
      <c r="N1074" s="1"/>
      <c r="O1074" s="1"/>
      <c r="P1074" s="1"/>
      <c r="Q1074" s="1"/>
      <c r="R1074" s="1"/>
      <c r="S1074" s="1"/>
      <c r="T1074" s="1"/>
      <c r="U1074" s="1"/>
      <c r="V1074" s="1"/>
      <c r="W1074" s="1"/>
    </row>
    <row r="1075" spans="1:23" ht="9.75" customHeight="1">
      <c r="A1075" s="1"/>
      <c r="B1075" s="1"/>
      <c r="C1075" s="1"/>
      <c r="D1075" s="1"/>
      <c r="E1075" s="1"/>
      <c r="F1075" s="1"/>
      <c r="G1075" s="1"/>
      <c r="H1075" s="1"/>
      <c r="I1075" s="1"/>
      <c r="J1075" s="1"/>
      <c r="K1075" s="1"/>
      <c r="L1075" s="1"/>
      <c r="M1075" s="1"/>
      <c r="N1075" s="1"/>
      <c r="O1075" s="1"/>
      <c r="P1075" s="1"/>
      <c r="Q1075" s="1"/>
      <c r="R1075" s="1"/>
      <c r="S1075" s="1"/>
      <c r="T1075" s="1"/>
      <c r="U1075" s="1"/>
      <c r="V1075" s="1"/>
      <c r="W1075" s="1"/>
    </row>
    <row r="1076" spans="1:23" ht="9.75" customHeight="1">
      <c r="A1076" s="1"/>
      <c r="B1076" s="1"/>
      <c r="C1076" s="1"/>
      <c r="D1076" s="1"/>
      <c r="E1076" s="1"/>
      <c r="F1076" s="1"/>
      <c r="G1076" s="1"/>
      <c r="H1076" s="1"/>
      <c r="I1076" s="1"/>
      <c r="J1076" s="1"/>
      <c r="K1076" s="1"/>
      <c r="L1076" s="1"/>
      <c r="M1076" s="1"/>
      <c r="N1076" s="1"/>
      <c r="O1076" s="1"/>
      <c r="P1076" s="1"/>
      <c r="Q1076" s="1"/>
      <c r="R1076" s="1"/>
      <c r="S1076" s="1"/>
      <c r="T1076" s="1"/>
      <c r="U1076" s="1"/>
      <c r="V1076" s="1"/>
      <c r="W1076" s="1"/>
    </row>
    <row r="1077" spans="1:23" ht="9.75" customHeight="1">
      <c r="A1077" s="1"/>
      <c r="B1077" s="1"/>
      <c r="C1077" s="1"/>
      <c r="D1077" s="1"/>
      <c r="E1077" s="1"/>
      <c r="F1077" s="1"/>
      <c r="G1077" s="1"/>
      <c r="H1077" s="1"/>
      <c r="I1077" s="1"/>
      <c r="J1077" s="1"/>
      <c r="K1077" s="1"/>
      <c r="L1077" s="1"/>
      <c r="M1077" s="1"/>
      <c r="N1077" s="1"/>
      <c r="O1077" s="1"/>
      <c r="P1077" s="1"/>
      <c r="Q1077" s="1"/>
      <c r="R1077" s="1"/>
      <c r="S1077" s="1"/>
      <c r="T1077" s="1"/>
      <c r="U1077" s="1"/>
      <c r="V1077" s="1"/>
      <c r="W1077" s="1"/>
    </row>
    <row r="1078" spans="1:23" ht="9.75" customHeight="1">
      <c r="A1078" s="1"/>
      <c r="B1078" s="1"/>
      <c r="C1078" s="1"/>
      <c r="D1078" s="1"/>
      <c r="E1078" s="1"/>
      <c r="F1078" s="1"/>
      <c r="G1078" s="1"/>
      <c r="H1078" s="1"/>
      <c r="I1078" s="1"/>
      <c r="J1078" s="1"/>
      <c r="K1078" s="1"/>
      <c r="L1078" s="1"/>
      <c r="M1078" s="1"/>
      <c r="N1078" s="1"/>
      <c r="O1078" s="1"/>
      <c r="P1078" s="1"/>
      <c r="Q1078" s="1"/>
      <c r="R1078" s="1"/>
      <c r="S1078" s="1"/>
      <c r="T1078" s="1"/>
      <c r="U1078" s="1"/>
      <c r="V1078" s="1"/>
      <c r="W1078" s="1"/>
    </row>
    <row r="1079" spans="1:23" ht="9.75" customHeight="1">
      <c r="A1079" s="1"/>
      <c r="B1079" s="1"/>
      <c r="C1079" s="1"/>
      <c r="D1079" s="1"/>
      <c r="E1079" s="1"/>
      <c r="F1079" s="1"/>
      <c r="G1079" s="1"/>
      <c r="H1079" s="1"/>
      <c r="I1079" s="1"/>
      <c r="J1079" s="1"/>
      <c r="K1079" s="1"/>
      <c r="L1079" s="1"/>
      <c r="M1079" s="1"/>
      <c r="N1079" s="1"/>
      <c r="O1079" s="1"/>
      <c r="P1079" s="1"/>
      <c r="Q1079" s="1"/>
      <c r="R1079" s="1"/>
      <c r="S1079" s="1"/>
      <c r="T1079" s="1"/>
      <c r="U1079" s="1"/>
      <c r="V1079" s="1"/>
      <c r="W1079" s="1"/>
    </row>
    <row r="1080" spans="1:23" ht="9.75" customHeight="1">
      <c r="A1080" s="1"/>
      <c r="B1080" s="1"/>
      <c r="C1080" s="1"/>
      <c r="D1080" s="1"/>
      <c r="E1080" s="1"/>
      <c r="F1080" s="1"/>
      <c r="G1080" s="1"/>
      <c r="H1080" s="1"/>
      <c r="I1080" s="1"/>
      <c r="J1080" s="1"/>
      <c r="K1080" s="1"/>
      <c r="L1080" s="1"/>
      <c r="M1080" s="1"/>
      <c r="N1080" s="1"/>
      <c r="O1080" s="1"/>
      <c r="P1080" s="1"/>
      <c r="Q1080" s="1"/>
      <c r="R1080" s="1"/>
      <c r="S1080" s="1"/>
      <c r="T1080" s="1"/>
      <c r="U1080" s="1"/>
      <c r="V1080" s="1"/>
      <c r="W1080" s="1"/>
    </row>
    <row r="1081" spans="1:23" ht="9.75" customHeight="1">
      <c r="A1081" s="1"/>
      <c r="B1081" s="1"/>
      <c r="C1081" s="1"/>
      <c r="D1081" s="1"/>
      <c r="E1081" s="1"/>
      <c r="F1081" s="1"/>
      <c r="G1081" s="1"/>
      <c r="H1081" s="1"/>
      <c r="I1081" s="1"/>
      <c r="J1081" s="1"/>
      <c r="K1081" s="1"/>
      <c r="L1081" s="1"/>
      <c r="M1081" s="1"/>
      <c r="N1081" s="1"/>
      <c r="O1081" s="1"/>
      <c r="P1081" s="1"/>
      <c r="Q1081" s="1"/>
      <c r="R1081" s="1"/>
      <c r="S1081" s="1"/>
      <c r="T1081" s="1"/>
      <c r="U1081" s="1"/>
      <c r="V1081" s="1"/>
      <c r="W1081" s="1"/>
    </row>
    <row r="1082" spans="1:23" ht="9.75" customHeight="1">
      <c r="A1082" s="1"/>
      <c r="B1082" s="1"/>
      <c r="C1082" s="1"/>
      <c r="D1082" s="1"/>
      <c r="E1082" s="1"/>
      <c r="F1082" s="1"/>
      <c r="G1082" s="1"/>
      <c r="H1082" s="1"/>
      <c r="I1082" s="1"/>
      <c r="J1082" s="1"/>
      <c r="K1082" s="1"/>
      <c r="L1082" s="1"/>
      <c r="M1082" s="1"/>
      <c r="N1082" s="1"/>
      <c r="O1082" s="1"/>
      <c r="P1082" s="1"/>
      <c r="Q1082" s="1"/>
      <c r="R1082" s="1"/>
      <c r="S1082" s="1"/>
      <c r="T1082" s="1"/>
      <c r="U1082" s="1"/>
      <c r="V1082" s="1"/>
      <c r="W1082" s="1"/>
    </row>
    <row r="1083" spans="1:23" ht="9.75" customHeight="1">
      <c r="A1083" s="1"/>
      <c r="B1083" s="1"/>
      <c r="C1083" s="1"/>
      <c r="D1083" s="1"/>
      <c r="E1083" s="1"/>
      <c r="F1083" s="1"/>
      <c r="G1083" s="1"/>
      <c r="H1083" s="1"/>
      <c r="I1083" s="1"/>
      <c r="J1083" s="1"/>
      <c r="K1083" s="1"/>
      <c r="L1083" s="1"/>
      <c r="M1083" s="1"/>
      <c r="N1083" s="1"/>
      <c r="O1083" s="1"/>
      <c r="P1083" s="1"/>
      <c r="Q1083" s="1"/>
      <c r="R1083" s="1"/>
      <c r="S1083" s="1"/>
      <c r="T1083" s="1"/>
      <c r="U1083" s="1"/>
      <c r="V1083" s="1"/>
      <c r="W1083" s="1"/>
    </row>
    <row r="1084" spans="1:23" ht="9.75" customHeight="1">
      <c r="A1084" s="1"/>
      <c r="B1084" s="1"/>
      <c r="C1084" s="1"/>
      <c r="D1084" s="1"/>
      <c r="E1084" s="1"/>
      <c r="F1084" s="1"/>
      <c r="G1084" s="1"/>
      <c r="H1084" s="1"/>
      <c r="I1084" s="1"/>
      <c r="J1084" s="1"/>
      <c r="K1084" s="1"/>
      <c r="L1084" s="1"/>
      <c r="M1084" s="1"/>
      <c r="N1084" s="1"/>
      <c r="O1084" s="1"/>
      <c r="P1084" s="1"/>
      <c r="Q1084" s="1"/>
      <c r="R1084" s="1"/>
      <c r="S1084" s="1"/>
      <c r="T1084" s="1"/>
      <c r="U1084" s="1"/>
      <c r="V1084" s="1"/>
      <c r="W1084" s="1"/>
    </row>
    <row r="1085" spans="1:23" ht="9.75" customHeight="1">
      <c r="A1085" s="1"/>
      <c r="B1085" s="1"/>
      <c r="C1085" s="1"/>
      <c r="D1085" s="1"/>
      <c r="E1085" s="1"/>
      <c r="F1085" s="1"/>
      <c r="G1085" s="1"/>
      <c r="H1085" s="1"/>
      <c r="I1085" s="1"/>
      <c r="J1085" s="1"/>
      <c r="K1085" s="1"/>
      <c r="L1085" s="1"/>
      <c r="M1085" s="1"/>
      <c r="N1085" s="1"/>
      <c r="O1085" s="1"/>
      <c r="P1085" s="1"/>
      <c r="Q1085" s="1"/>
      <c r="R1085" s="1"/>
      <c r="S1085" s="1"/>
      <c r="T1085" s="1"/>
      <c r="U1085" s="1"/>
      <c r="V1085" s="1"/>
      <c r="W1085" s="1"/>
    </row>
    <row r="1086" spans="1:23" ht="9.75" customHeight="1">
      <c r="A1086" s="1"/>
      <c r="B1086" s="1"/>
      <c r="C1086" s="1"/>
      <c r="D1086" s="1"/>
      <c r="E1086" s="1"/>
      <c r="F1086" s="1"/>
      <c r="G1086" s="1"/>
      <c r="H1086" s="1"/>
      <c r="I1086" s="1"/>
      <c r="J1086" s="1"/>
      <c r="K1086" s="1"/>
      <c r="L1086" s="1"/>
      <c r="M1086" s="1"/>
      <c r="N1086" s="1"/>
      <c r="O1086" s="1"/>
      <c r="P1086" s="1"/>
      <c r="Q1086" s="1"/>
      <c r="R1086" s="1"/>
      <c r="S1086" s="1"/>
      <c r="T1086" s="1"/>
      <c r="U1086" s="1"/>
      <c r="V1086" s="1"/>
      <c r="W1086" s="1"/>
    </row>
    <row r="1087" spans="1:23" ht="9.75" customHeight="1">
      <c r="A1087" s="1"/>
      <c r="B1087" s="1"/>
      <c r="C1087" s="1"/>
      <c r="D1087" s="1"/>
      <c r="E1087" s="1"/>
      <c r="F1087" s="1"/>
      <c r="G1087" s="1"/>
      <c r="H1087" s="1"/>
      <c r="I1087" s="1"/>
      <c r="J1087" s="1"/>
      <c r="K1087" s="1"/>
      <c r="L1087" s="1"/>
      <c r="M1087" s="1"/>
      <c r="N1087" s="1"/>
      <c r="O1087" s="1"/>
      <c r="P1087" s="1"/>
      <c r="Q1087" s="1"/>
      <c r="R1087" s="1"/>
      <c r="S1087" s="1"/>
      <c r="T1087" s="1"/>
      <c r="U1087" s="1"/>
      <c r="V1087" s="1"/>
      <c r="W1087" s="1"/>
    </row>
    <row r="1088" spans="1:23" ht="9.75" customHeight="1">
      <c r="A1088" s="1"/>
      <c r="B1088" s="1"/>
      <c r="C1088" s="1"/>
      <c r="D1088" s="1"/>
      <c r="E1088" s="1"/>
      <c r="F1088" s="1"/>
      <c r="G1088" s="1"/>
      <c r="H1088" s="1"/>
      <c r="I1088" s="1"/>
      <c r="J1088" s="1"/>
      <c r="K1088" s="1"/>
      <c r="L1088" s="1"/>
      <c r="M1088" s="1"/>
      <c r="N1088" s="1"/>
      <c r="O1088" s="1"/>
      <c r="P1088" s="1"/>
      <c r="Q1088" s="1"/>
      <c r="R1088" s="1"/>
      <c r="S1088" s="1"/>
      <c r="T1088" s="1"/>
      <c r="U1088" s="1"/>
      <c r="V1088" s="1"/>
      <c r="W1088" s="1"/>
    </row>
    <row r="1089" spans="1:23" ht="9.75" customHeight="1">
      <c r="A1089" s="1"/>
      <c r="B1089" s="1"/>
      <c r="C1089" s="1"/>
      <c r="D1089" s="1"/>
      <c r="E1089" s="1"/>
      <c r="F1089" s="1"/>
      <c r="G1089" s="1"/>
      <c r="H1089" s="1"/>
      <c r="I1089" s="1"/>
      <c r="J1089" s="1"/>
      <c r="K1089" s="1"/>
      <c r="L1089" s="1"/>
      <c r="M1089" s="1"/>
      <c r="N1089" s="1"/>
      <c r="O1089" s="1"/>
      <c r="P1089" s="1"/>
      <c r="Q1089" s="1"/>
      <c r="R1089" s="1"/>
      <c r="S1089" s="1"/>
      <c r="T1089" s="1"/>
      <c r="U1089" s="1"/>
      <c r="V1089" s="1"/>
      <c r="W1089" s="1"/>
    </row>
    <row r="1090" spans="1:23" ht="9.75" customHeight="1">
      <c r="A1090" s="1"/>
      <c r="B1090" s="1"/>
      <c r="C1090" s="1"/>
      <c r="D1090" s="1"/>
      <c r="E1090" s="1"/>
      <c r="F1090" s="1"/>
      <c r="G1090" s="1"/>
      <c r="H1090" s="1"/>
      <c r="I1090" s="1"/>
      <c r="J1090" s="1"/>
      <c r="K1090" s="1"/>
      <c r="L1090" s="1"/>
      <c r="M1090" s="1"/>
      <c r="N1090" s="1"/>
      <c r="O1090" s="1"/>
      <c r="P1090" s="1"/>
      <c r="Q1090" s="1"/>
      <c r="R1090" s="1"/>
      <c r="S1090" s="1"/>
      <c r="T1090" s="1"/>
      <c r="U1090" s="1"/>
      <c r="V1090" s="1"/>
      <c r="W1090" s="1"/>
    </row>
    <row r="1091" spans="1:23" ht="9.75" customHeight="1">
      <c r="A1091" s="1"/>
      <c r="B1091" s="1"/>
      <c r="C1091" s="1"/>
      <c r="D1091" s="1"/>
      <c r="E1091" s="1"/>
      <c r="F1091" s="1"/>
      <c r="G1091" s="1"/>
      <c r="H1091" s="1"/>
      <c r="I1091" s="1"/>
      <c r="J1091" s="1"/>
      <c r="K1091" s="1"/>
      <c r="L1091" s="1"/>
      <c r="M1091" s="1"/>
      <c r="N1091" s="1"/>
      <c r="O1091" s="1"/>
      <c r="P1091" s="1"/>
      <c r="Q1091" s="1"/>
      <c r="R1091" s="1"/>
      <c r="S1091" s="1"/>
      <c r="T1091" s="1"/>
      <c r="U1091" s="1"/>
      <c r="V1091" s="1"/>
      <c r="W1091" s="1"/>
    </row>
    <row r="1092" spans="1:23" ht="9.75" customHeight="1">
      <c r="A1092" s="1"/>
      <c r="B1092" s="1"/>
      <c r="C1092" s="1"/>
      <c r="D1092" s="1"/>
      <c r="E1092" s="1"/>
      <c r="F1092" s="1"/>
      <c r="G1092" s="1"/>
      <c r="H1092" s="1"/>
      <c r="I1092" s="1"/>
      <c r="J1092" s="1"/>
      <c r="K1092" s="1"/>
      <c r="L1092" s="1"/>
      <c r="M1092" s="1"/>
      <c r="N1092" s="1"/>
      <c r="O1092" s="1"/>
      <c r="P1092" s="1"/>
      <c r="Q1092" s="1"/>
      <c r="R1092" s="1"/>
      <c r="S1092" s="1"/>
      <c r="T1092" s="1"/>
      <c r="U1092" s="1"/>
      <c r="V1092" s="1"/>
      <c r="W1092" s="1"/>
    </row>
    <row r="1093" spans="1:23" ht="9.75" customHeight="1">
      <c r="A1093" s="1"/>
      <c r="B1093" s="1"/>
      <c r="C1093" s="1"/>
      <c r="D1093" s="1"/>
      <c r="E1093" s="1"/>
      <c r="F1093" s="1"/>
      <c r="G1093" s="1"/>
      <c r="H1093" s="1"/>
      <c r="I1093" s="1"/>
      <c r="J1093" s="1"/>
      <c r="K1093" s="1"/>
      <c r="L1093" s="1"/>
      <c r="M1093" s="1"/>
      <c r="N1093" s="1"/>
      <c r="O1093" s="1"/>
      <c r="P1093" s="1"/>
      <c r="Q1093" s="1"/>
      <c r="R1093" s="1"/>
      <c r="S1093" s="1"/>
      <c r="T1093" s="1"/>
      <c r="U1093" s="1"/>
      <c r="V1093" s="1"/>
      <c r="W1093" s="1"/>
    </row>
    <row r="1094" spans="1:23" ht="9.75" customHeight="1">
      <c r="A1094" s="1"/>
      <c r="B1094" s="1"/>
      <c r="C1094" s="1"/>
      <c r="D1094" s="1"/>
      <c r="E1094" s="1"/>
      <c r="F1094" s="1"/>
      <c r="G1094" s="1"/>
      <c r="H1094" s="1"/>
      <c r="I1094" s="1"/>
      <c r="J1094" s="1"/>
      <c r="K1094" s="1"/>
      <c r="L1094" s="1"/>
      <c r="M1094" s="1"/>
      <c r="N1094" s="1"/>
      <c r="O1094" s="1"/>
      <c r="P1094" s="1"/>
      <c r="Q1094" s="1"/>
      <c r="R1094" s="1"/>
      <c r="S1094" s="1"/>
      <c r="T1094" s="1"/>
      <c r="U1094" s="1"/>
      <c r="V1094" s="1"/>
      <c r="W1094" s="1"/>
    </row>
    <row r="1095" spans="1:23" ht="9.75" customHeight="1">
      <c r="A1095" s="1"/>
      <c r="B1095" s="1"/>
      <c r="C1095" s="1"/>
      <c r="D1095" s="1"/>
      <c r="E1095" s="1"/>
      <c r="F1095" s="1"/>
      <c r="G1095" s="1"/>
      <c r="H1095" s="1"/>
      <c r="I1095" s="1"/>
      <c r="J1095" s="1"/>
      <c r="K1095" s="1"/>
      <c r="L1095" s="1"/>
      <c r="M1095" s="1"/>
      <c r="N1095" s="1"/>
      <c r="O1095" s="1"/>
      <c r="P1095" s="1"/>
      <c r="Q1095" s="1"/>
      <c r="R1095" s="1"/>
      <c r="S1095" s="1"/>
      <c r="T1095" s="1"/>
      <c r="U1095" s="1"/>
      <c r="V1095" s="1"/>
      <c r="W1095" s="1"/>
    </row>
    <row r="1096" spans="1:23" ht="9.75" customHeight="1">
      <c r="A1096" s="1"/>
      <c r="B1096" s="1"/>
      <c r="C1096" s="1"/>
      <c r="D1096" s="1"/>
      <c r="E1096" s="1"/>
      <c r="F1096" s="1"/>
      <c r="G1096" s="1"/>
      <c r="H1096" s="1"/>
      <c r="I1096" s="1"/>
      <c r="J1096" s="1"/>
      <c r="K1096" s="1"/>
      <c r="L1096" s="1"/>
      <c r="M1096" s="1"/>
      <c r="N1096" s="1"/>
      <c r="O1096" s="1"/>
      <c r="P1096" s="1"/>
      <c r="Q1096" s="1"/>
      <c r="R1096" s="1"/>
      <c r="S1096" s="1"/>
      <c r="T1096" s="1"/>
      <c r="U1096" s="1"/>
      <c r="V1096" s="1"/>
      <c r="W1096" s="1"/>
    </row>
    <row r="1097" spans="1:23" ht="9.75" customHeight="1">
      <c r="A1097" s="1"/>
      <c r="B1097" s="1"/>
      <c r="C1097" s="1"/>
      <c r="D1097" s="1"/>
      <c r="E1097" s="1"/>
      <c r="F1097" s="1"/>
      <c r="G1097" s="1"/>
      <c r="H1097" s="1"/>
      <c r="I1097" s="1"/>
      <c r="J1097" s="1"/>
      <c r="K1097" s="1"/>
      <c r="L1097" s="1"/>
      <c r="M1097" s="1"/>
      <c r="N1097" s="1"/>
      <c r="O1097" s="1"/>
      <c r="P1097" s="1"/>
      <c r="Q1097" s="1"/>
      <c r="R1097" s="1"/>
      <c r="S1097" s="1"/>
      <c r="T1097" s="1"/>
      <c r="U1097" s="1"/>
      <c r="V1097" s="1"/>
      <c r="W1097" s="1"/>
    </row>
    <row r="1098" spans="1:23" ht="9.75" customHeight="1">
      <c r="A1098" s="1"/>
      <c r="B1098" s="1"/>
      <c r="C1098" s="1"/>
      <c r="D1098" s="1"/>
      <c r="E1098" s="1"/>
      <c r="F1098" s="1"/>
      <c r="G1098" s="1"/>
      <c r="H1098" s="1"/>
      <c r="I1098" s="1"/>
      <c r="J1098" s="1"/>
      <c r="K1098" s="1"/>
      <c r="L1098" s="1"/>
      <c r="M1098" s="1"/>
      <c r="N1098" s="1"/>
      <c r="O1098" s="1"/>
      <c r="P1098" s="1"/>
      <c r="Q1098" s="1"/>
      <c r="R1098" s="1"/>
      <c r="S1098" s="1"/>
      <c r="T1098" s="1"/>
      <c r="U1098" s="1"/>
      <c r="V1098" s="1"/>
      <c r="W1098" s="1"/>
    </row>
    <row r="1099" spans="1:23" ht="9.75" customHeight="1">
      <c r="A1099" s="1"/>
      <c r="B1099" s="1"/>
      <c r="C1099" s="1"/>
      <c r="D1099" s="1"/>
      <c r="E1099" s="1"/>
      <c r="F1099" s="1"/>
      <c r="G1099" s="1"/>
      <c r="H1099" s="1"/>
      <c r="I1099" s="1"/>
      <c r="J1099" s="1"/>
      <c r="K1099" s="1"/>
      <c r="L1099" s="1"/>
      <c r="M1099" s="1"/>
      <c r="N1099" s="1"/>
      <c r="O1099" s="1"/>
      <c r="P1099" s="1"/>
      <c r="Q1099" s="1"/>
      <c r="R1099" s="1"/>
      <c r="S1099" s="1"/>
      <c r="T1099" s="1"/>
      <c r="U1099" s="1"/>
      <c r="V1099" s="1"/>
      <c r="W1099" s="1"/>
    </row>
    <row r="1100" spans="1:23" ht="9.75" customHeight="1">
      <c r="A1100" s="1"/>
      <c r="B1100" s="1"/>
      <c r="C1100" s="1"/>
      <c r="D1100" s="1"/>
      <c r="E1100" s="1"/>
      <c r="F1100" s="1"/>
      <c r="G1100" s="1"/>
      <c r="H1100" s="1"/>
      <c r="I1100" s="1"/>
      <c r="J1100" s="1"/>
      <c r="K1100" s="1"/>
      <c r="L1100" s="1"/>
      <c r="M1100" s="1"/>
      <c r="N1100" s="1"/>
      <c r="O1100" s="1"/>
      <c r="P1100" s="1"/>
      <c r="Q1100" s="1"/>
      <c r="R1100" s="1"/>
      <c r="S1100" s="1"/>
      <c r="T1100" s="1"/>
      <c r="U1100" s="1"/>
      <c r="V1100" s="1"/>
      <c r="W1100" s="1"/>
    </row>
    <row r="1101" spans="1:23" ht="9.75" customHeight="1">
      <c r="A1101" s="1"/>
      <c r="B1101" s="1"/>
      <c r="C1101" s="1"/>
      <c r="D1101" s="1"/>
      <c r="E1101" s="1"/>
      <c r="F1101" s="1"/>
      <c r="G1101" s="1"/>
      <c r="H1101" s="1"/>
      <c r="I1101" s="1"/>
      <c r="J1101" s="1"/>
      <c r="K1101" s="1"/>
      <c r="L1101" s="1"/>
      <c r="M1101" s="1"/>
      <c r="N1101" s="1"/>
      <c r="O1101" s="1"/>
      <c r="P1101" s="1"/>
      <c r="Q1101" s="1"/>
      <c r="R1101" s="1"/>
      <c r="S1101" s="1"/>
      <c r="T1101" s="1"/>
      <c r="U1101" s="1"/>
      <c r="V1101" s="1"/>
      <c r="W1101" s="1"/>
    </row>
    <row r="1102" spans="1:23" ht="9.75" customHeight="1">
      <c r="A1102" s="1"/>
      <c r="B1102" s="1"/>
      <c r="C1102" s="1"/>
      <c r="D1102" s="1"/>
      <c r="E1102" s="1"/>
      <c r="F1102" s="1"/>
      <c r="G1102" s="1"/>
      <c r="H1102" s="1"/>
      <c r="I1102" s="1"/>
      <c r="J1102" s="1"/>
      <c r="K1102" s="1"/>
      <c r="L1102" s="1"/>
      <c r="M1102" s="1"/>
      <c r="N1102" s="1"/>
      <c r="O1102" s="1"/>
      <c r="P1102" s="1"/>
      <c r="Q1102" s="1"/>
      <c r="R1102" s="1"/>
      <c r="S1102" s="1"/>
      <c r="T1102" s="1"/>
      <c r="U1102" s="1"/>
      <c r="V1102" s="1"/>
      <c r="W1102" s="1"/>
    </row>
    <row r="1103" spans="1:23" ht="9.75" customHeight="1">
      <c r="A1103" s="1"/>
      <c r="B1103" s="1"/>
      <c r="C1103" s="1"/>
      <c r="D1103" s="1"/>
      <c r="E1103" s="1"/>
      <c r="F1103" s="1"/>
      <c r="G1103" s="1"/>
      <c r="H1103" s="1"/>
      <c r="I1103" s="1"/>
      <c r="J1103" s="1"/>
      <c r="K1103" s="1"/>
      <c r="L1103" s="1"/>
      <c r="M1103" s="1"/>
      <c r="N1103" s="1"/>
      <c r="O1103" s="1"/>
      <c r="P1103" s="1"/>
      <c r="Q1103" s="1"/>
      <c r="R1103" s="1"/>
      <c r="S1103" s="1"/>
      <c r="T1103" s="1"/>
      <c r="U1103" s="1"/>
      <c r="V1103" s="1"/>
      <c r="W1103" s="1"/>
    </row>
    <row r="1104" spans="1:23" ht="9.75" customHeight="1">
      <c r="A1104" s="1"/>
      <c r="B1104" s="1"/>
      <c r="C1104" s="1"/>
      <c r="D1104" s="1"/>
      <c r="E1104" s="1"/>
      <c r="F1104" s="1"/>
      <c r="G1104" s="1"/>
      <c r="H1104" s="1"/>
      <c r="I1104" s="1"/>
      <c r="J1104" s="1"/>
      <c r="K1104" s="1"/>
      <c r="L1104" s="1"/>
      <c r="M1104" s="1"/>
      <c r="N1104" s="1"/>
      <c r="O1104" s="1"/>
      <c r="P1104" s="1"/>
      <c r="Q1104" s="1"/>
      <c r="R1104" s="1"/>
      <c r="S1104" s="1"/>
      <c r="T1104" s="1"/>
      <c r="U1104" s="1"/>
      <c r="V1104" s="1"/>
      <c r="W1104" s="1"/>
    </row>
    <row r="1105" spans="1:23" ht="9.75" customHeight="1">
      <c r="A1105" s="1"/>
      <c r="B1105" s="1"/>
      <c r="C1105" s="1"/>
      <c r="D1105" s="1"/>
      <c r="E1105" s="1"/>
      <c r="F1105" s="1"/>
      <c r="G1105" s="1"/>
      <c r="H1105" s="1"/>
      <c r="I1105" s="1"/>
      <c r="J1105" s="1"/>
      <c r="K1105" s="1"/>
      <c r="L1105" s="1"/>
      <c r="M1105" s="1"/>
      <c r="N1105" s="1"/>
      <c r="O1105" s="1"/>
      <c r="P1105" s="1"/>
      <c r="Q1105" s="1"/>
      <c r="R1105" s="1"/>
      <c r="S1105" s="1"/>
      <c r="T1105" s="1"/>
      <c r="U1105" s="1"/>
      <c r="V1105" s="1"/>
      <c r="W1105" s="1"/>
    </row>
    <row r="1106" spans="1:23" ht="9.75" customHeight="1">
      <c r="A1106" s="1"/>
      <c r="B1106" s="1"/>
      <c r="C1106" s="1"/>
      <c r="D1106" s="1"/>
      <c r="E1106" s="1"/>
      <c r="F1106" s="1"/>
      <c r="G1106" s="1"/>
      <c r="H1106" s="1"/>
      <c r="I1106" s="1"/>
      <c r="J1106" s="1"/>
      <c r="K1106" s="1"/>
      <c r="L1106" s="1"/>
      <c r="M1106" s="1"/>
      <c r="N1106" s="1"/>
      <c r="O1106" s="1"/>
      <c r="P1106" s="1"/>
      <c r="Q1106" s="1"/>
      <c r="R1106" s="1"/>
      <c r="S1106" s="1"/>
      <c r="T1106" s="1"/>
      <c r="U1106" s="1"/>
      <c r="V1106" s="1"/>
      <c r="W1106" s="1"/>
    </row>
    <row r="1107" spans="1:23" ht="9.75" customHeight="1">
      <c r="A1107" s="1"/>
      <c r="B1107" s="1"/>
      <c r="C1107" s="1"/>
      <c r="D1107" s="1"/>
      <c r="E1107" s="1"/>
      <c r="F1107" s="1"/>
      <c r="G1107" s="1"/>
      <c r="H1107" s="1"/>
      <c r="I1107" s="1"/>
      <c r="J1107" s="1"/>
      <c r="K1107" s="1"/>
      <c r="L1107" s="1"/>
      <c r="M1107" s="1"/>
      <c r="N1107" s="1"/>
      <c r="O1107" s="1"/>
      <c r="P1107" s="1"/>
      <c r="Q1107" s="1"/>
      <c r="R1107" s="1"/>
      <c r="S1107" s="1"/>
      <c r="T1107" s="1"/>
      <c r="U1107" s="1"/>
      <c r="V1107" s="1"/>
      <c r="W1107" s="1"/>
    </row>
    <row r="1108" spans="1:23" ht="9.75" customHeight="1">
      <c r="A1108" s="1"/>
      <c r="B1108" s="1"/>
      <c r="C1108" s="1"/>
      <c r="D1108" s="1"/>
      <c r="E1108" s="1"/>
      <c r="F1108" s="1"/>
      <c r="G1108" s="1"/>
      <c r="H1108" s="1"/>
      <c r="I1108" s="1"/>
      <c r="J1108" s="1"/>
      <c r="K1108" s="1"/>
      <c r="L1108" s="1"/>
      <c r="M1108" s="1"/>
      <c r="N1108" s="1"/>
      <c r="O1108" s="1"/>
      <c r="P1108" s="1"/>
      <c r="Q1108" s="1"/>
      <c r="R1108" s="1"/>
      <c r="S1108" s="1"/>
      <c r="T1108" s="1"/>
      <c r="U1108" s="1"/>
      <c r="V1108" s="1"/>
      <c r="W1108" s="1"/>
    </row>
    <row r="1109" spans="1:23" ht="9.75" customHeight="1">
      <c r="A1109" s="1"/>
      <c r="B1109" s="1"/>
      <c r="C1109" s="1"/>
      <c r="D1109" s="1"/>
      <c r="E1109" s="1"/>
      <c r="F1109" s="1"/>
      <c r="G1109" s="1"/>
      <c r="H1109" s="1"/>
      <c r="I1109" s="1"/>
      <c r="J1109" s="1"/>
      <c r="K1109" s="1"/>
      <c r="L1109" s="1"/>
      <c r="M1109" s="1"/>
      <c r="N1109" s="1"/>
      <c r="O1109" s="1"/>
      <c r="P1109" s="1"/>
      <c r="Q1109" s="1"/>
      <c r="R1109" s="1"/>
      <c r="S1109" s="1"/>
      <c r="T1109" s="1"/>
      <c r="U1109" s="1"/>
      <c r="V1109" s="1"/>
      <c r="W1109" s="1"/>
    </row>
    <row r="1110" spans="1:23" ht="9.75" customHeight="1">
      <c r="A1110" s="1"/>
      <c r="B1110" s="1"/>
      <c r="C1110" s="1"/>
      <c r="D1110" s="1"/>
      <c r="E1110" s="1"/>
      <c r="F1110" s="1"/>
      <c r="G1110" s="1"/>
      <c r="H1110" s="1"/>
      <c r="I1110" s="1"/>
      <c r="J1110" s="1"/>
      <c r="K1110" s="1"/>
      <c r="L1110" s="1"/>
      <c r="M1110" s="1"/>
      <c r="N1110" s="1"/>
      <c r="O1110" s="1"/>
      <c r="P1110" s="1"/>
      <c r="Q1110" s="1"/>
      <c r="R1110" s="1"/>
      <c r="S1110" s="1"/>
      <c r="T1110" s="1"/>
      <c r="U1110" s="1"/>
      <c r="V1110" s="1"/>
      <c r="W1110" s="1"/>
    </row>
    <row r="1111" spans="1:23" ht="9.75" customHeight="1">
      <c r="A1111" s="1"/>
      <c r="B1111" s="1"/>
      <c r="C1111" s="1"/>
      <c r="D1111" s="1"/>
      <c r="E1111" s="1"/>
      <c r="F1111" s="1"/>
      <c r="G1111" s="1"/>
      <c r="H1111" s="1"/>
      <c r="I1111" s="1"/>
      <c r="J1111" s="1"/>
      <c r="K1111" s="1"/>
      <c r="L1111" s="1"/>
      <c r="M1111" s="1"/>
      <c r="N1111" s="1"/>
      <c r="O1111" s="1"/>
      <c r="P1111" s="1"/>
      <c r="Q1111" s="1"/>
      <c r="R1111" s="1"/>
      <c r="S1111" s="1"/>
      <c r="T1111" s="1"/>
      <c r="U1111" s="1"/>
      <c r="V1111" s="1"/>
      <c r="W1111" s="1"/>
    </row>
    <row r="1112" spans="1:23" ht="9.75" customHeight="1">
      <c r="A1112" s="1"/>
      <c r="B1112" s="1"/>
      <c r="C1112" s="1"/>
      <c r="D1112" s="1"/>
      <c r="E1112" s="1"/>
      <c r="F1112" s="1"/>
      <c r="G1112" s="1"/>
      <c r="H1112" s="1"/>
      <c r="I1112" s="1"/>
      <c r="J1112" s="1"/>
      <c r="K1112" s="1"/>
      <c r="L1112" s="1"/>
      <c r="M1112" s="1"/>
      <c r="N1112" s="1"/>
      <c r="O1112" s="1"/>
      <c r="P1112" s="1"/>
      <c r="Q1112" s="1"/>
      <c r="R1112" s="1"/>
      <c r="S1112" s="1"/>
      <c r="T1112" s="1"/>
      <c r="U1112" s="1"/>
      <c r="V1112" s="1"/>
      <c r="W1112" s="1"/>
    </row>
    <row r="1113" spans="1:23" ht="9.75" customHeight="1">
      <c r="A1113" s="1"/>
      <c r="B1113" s="1"/>
      <c r="C1113" s="1"/>
      <c r="D1113" s="1"/>
      <c r="E1113" s="1"/>
      <c r="F1113" s="1"/>
      <c r="G1113" s="1"/>
      <c r="H1113" s="1"/>
      <c r="I1113" s="1"/>
      <c r="J1113" s="1"/>
      <c r="K1113" s="1"/>
      <c r="L1113" s="1"/>
      <c r="M1113" s="1"/>
      <c r="N1113" s="1"/>
      <c r="O1113" s="1"/>
      <c r="P1113" s="1"/>
      <c r="Q1113" s="1"/>
      <c r="R1113" s="1"/>
      <c r="S1113" s="1"/>
      <c r="T1113" s="1"/>
      <c r="U1113" s="1"/>
      <c r="V1113" s="1"/>
      <c r="W1113" s="1"/>
    </row>
    <row r="1114" spans="1:23" ht="9.75" customHeight="1">
      <c r="A1114" s="1"/>
      <c r="B1114" s="1"/>
      <c r="C1114" s="1"/>
      <c r="D1114" s="1"/>
      <c r="E1114" s="1"/>
      <c r="F1114" s="1"/>
      <c r="G1114" s="1"/>
      <c r="H1114" s="1"/>
      <c r="I1114" s="1"/>
      <c r="J1114" s="1"/>
      <c r="K1114" s="1"/>
      <c r="L1114" s="1"/>
      <c r="M1114" s="1"/>
      <c r="N1114" s="1"/>
      <c r="O1114" s="1"/>
      <c r="P1114" s="1"/>
      <c r="Q1114" s="1"/>
      <c r="R1114" s="1"/>
      <c r="S1114" s="1"/>
      <c r="T1114" s="1"/>
      <c r="U1114" s="1"/>
      <c r="V1114" s="1"/>
      <c r="W1114" s="1"/>
    </row>
    <row r="1115" spans="1:23" ht="9.75" customHeight="1">
      <c r="A1115" s="1"/>
      <c r="B1115" s="1"/>
      <c r="C1115" s="1"/>
      <c r="D1115" s="1"/>
      <c r="E1115" s="1"/>
      <c r="F1115" s="1"/>
      <c r="G1115" s="1"/>
      <c r="H1115" s="1"/>
      <c r="I1115" s="1"/>
      <c r="J1115" s="1"/>
      <c r="K1115" s="1"/>
      <c r="L1115" s="1"/>
      <c r="M1115" s="1"/>
      <c r="N1115" s="1"/>
      <c r="O1115" s="1"/>
      <c r="P1115" s="1"/>
      <c r="Q1115" s="1"/>
      <c r="R1115" s="1"/>
      <c r="S1115" s="1"/>
      <c r="T1115" s="1"/>
      <c r="U1115" s="1"/>
      <c r="V1115" s="1"/>
      <c r="W1115" s="1"/>
    </row>
    <row r="1116" spans="1:23" ht="9.75" customHeight="1">
      <c r="A1116" s="1"/>
      <c r="B1116" s="1"/>
      <c r="C1116" s="1"/>
      <c r="D1116" s="1"/>
      <c r="E1116" s="1"/>
      <c r="F1116" s="1"/>
      <c r="G1116" s="1"/>
      <c r="H1116" s="1"/>
      <c r="I1116" s="1"/>
      <c r="J1116" s="1"/>
      <c r="K1116" s="1"/>
      <c r="L1116" s="1"/>
      <c r="M1116" s="1"/>
      <c r="N1116" s="1"/>
      <c r="O1116" s="1"/>
      <c r="P1116" s="1"/>
      <c r="Q1116" s="1"/>
      <c r="R1116" s="1"/>
      <c r="S1116" s="1"/>
      <c r="T1116" s="1"/>
      <c r="U1116" s="1"/>
      <c r="V1116" s="1"/>
      <c r="W1116" s="1"/>
    </row>
    <row r="1117" spans="1:23" ht="9.75" customHeight="1">
      <c r="A1117" s="1"/>
      <c r="B1117" s="1"/>
      <c r="C1117" s="1"/>
      <c r="D1117" s="1"/>
      <c r="E1117" s="1"/>
      <c r="F1117" s="1"/>
      <c r="G1117" s="1"/>
      <c r="H1117" s="1"/>
      <c r="I1117" s="1"/>
      <c r="J1117" s="1"/>
      <c r="K1117" s="1"/>
      <c r="L1117" s="1"/>
      <c r="M1117" s="1"/>
      <c r="N1117" s="1"/>
      <c r="O1117" s="1"/>
      <c r="P1117" s="1"/>
      <c r="Q1117" s="1"/>
      <c r="R1117" s="1"/>
      <c r="S1117" s="1"/>
      <c r="T1117" s="1"/>
      <c r="U1117" s="1"/>
      <c r="V1117" s="1"/>
      <c r="W1117" s="1"/>
    </row>
    <row r="1118" spans="1:23" ht="9.75" customHeight="1">
      <c r="A1118" s="1"/>
      <c r="B1118" s="1"/>
      <c r="C1118" s="1"/>
      <c r="D1118" s="1"/>
      <c r="E1118" s="1"/>
      <c r="F1118" s="1"/>
      <c r="G1118" s="1"/>
      <c r="H1118" s="1"/>
      <c r="I1118" s="1"/>
      <c r="J1118" s="1"/>
      <c r="K1118" s="1"/>
      <c r="L1118" s="1"/>
      <c r="M1118" s="1"/>
      <c r="N1118" s="1"/>
      <c r="O1118" s="1"/>
      <c r="P1118" s="1"/>
      <c r="Q1118" s="1"/>
      <c r="R1118" s="1"/>
      <c r="S1118" s="1"/>
      <c r="T1118" s="1"/>
      <c r="U1118" s="1"/>
      <c r="V1118" s="1"/>
      <c r="W1118" s="1"/>
    </row>
    <row r="1119" spans="1:23" ht="9.75" customHeight="1">
      <c r="A1119" s="1"/>
      <c r="B1119" s="1"/>
      <c r="C1119" s="1"/>
      <c r="D1119" s="1"/>
      <c r="E1119" s="1"/>
      <c r="F1119" s="1"/>
      <c r="G1119" s="1"/>
      <c r="H1119" s="1"/>
      <c r="I1119" s="1"/>
      <c r="J1119" s="1"/>
      <c r="K1119" s="1"/>
      <c r="L1119" s="1"/>
      <c r="M1119" s="1"/>
      <c r="N1119" s="1"/>
      <c r="O1119" s="1"/>
      <c r="P1119" s="1"/>
      <c r="Q1119" s="1"/>
      <c r="R1119" s="1"/>
      <c r="S1119" s="1"/>
      <c r="T1119" s="1"/>
      <c r="U1119" s="1"/>
      <c r="V1119" s="1"/>
      <c r="W1119" s="1"/>
    </row>
    <row r="1120" spans="1:23" ht="9.75" customHeight="1">
      <c r="A1120" s="1"/>
      <c r="B1120" s="1"/>
      <c r="C1120" s="1"/>
      <c r="D1120" s="1"/>
      <c r="E1120" s="1"/>
      <c r="F1120" s="1"/>
      <c r="G1120" s="1"/>
      <c r="H1120" s="1"/>
      <c r="I1120" s="1"/>
      <c r="J1120" s="1"/>
      <c r="K1120" s="1"/>
      <c r="L1120" s="1"/>
      <c r="M1120" s="1"/>
      <c r="N1120" s="1"/>
      <c r="O1120" s="1"/>
      <c r="P1120" s="1"/>
      <c r="Q1120" s="1"/>
      <c r="R1120" s="1"/>
      <c r="S1120" s="1"/>
      <c r="T1120" s="1"/>
      <c r="U1120" s="1"/>
      <c r="V1120" s="1"/>
      <c r="W1120" s="1"/>
    </row>
    <row r="1121" spans="1:23" ht="9.75" customHeight="1">
      <c r="A1121" s="1"/>
      <c r="B1121" s="1"/>
      <c r="C1121" s="1"/>
      <c r="D1121" s="1"/>
      <c r="E1121" s="1"/>
      <c r="F1121" s="1"/>
      <c r="G1121" s="1"/>
      <c r="H1121" s="1"/>
      <c r="I1121" s="1"/>
      <c r="J1121" s="1"/>
      <c r="K1121" s="1"/>
      <c r="L1121" s="1"/>
      <c r="M1121" s="1"/>
      <c r="N1121" s="1"/>
      <c r="O1121" s="1"/>
      <c r="P1121" s="1"/>
      <c r="Q1121" s="1"/>
      <c r="R1121" s="1"/>
      <c r="S1121" s="1"/>
      <c r="T1121" s="1"/>
      <c r="U1121" s="1"/>
      <c r="V1121" s="1"/>
      <c r="W1121" s="1"/>
    </row>
    <row r="1122" spans="1:23" ht="9.75" customHeight="1">
      <c r="A1122" s="1"/>
      <c r="B1122" s="1"/>
      <c r="C1122" s="1"/>
      <c r="D1122" s="1"/>
      <c r="E1122" s="1"/>
      <c r="F1122" s="1"/>
      <c r="G1122" s="1"/>
      <c r="H1122" s="1"/>
      <c r="I1122" s="1"/>
      <c r="J1122" s="1"/>
      <c r="K1122" s="1"/>
      <c r="L1122" s="1"/>
      <c r="M1122" s="1"/>
      <c r="N1122" s="1"/>
      <c r="O1122" s="1"/>
      <c r="P1122" s="1"/>
      <c r="Q1122" s="1"/>
      <c r="R1122" s="1"/>
      <c r="S1122" s="1"/>
      <c r="T1122" s="1"/>
      <c r="U1122" s="1"/>
      <c r="V1122" s="1"/>
      <c r="W1122" s="1"/>
    </row>
    <row r="1123" spans="1:23" ht="9.75" customHeight="1">
      <c r="A1123" s="1"/>
      <c r="B1123" s="1"/>
      <c r="C1123" s="1"/>
      <c r="D1123" s="1"/>
      <c r="E1123" s="1"/>
      <c r="F1123" s="1"/>
      <c r="G1123" s="1"/>
      <c r="H1123" s="1"/>
      <c r="I1123" s="1"/>
      <c r="J1123" s="1"/>
      <c r="K1123" s="1"/>
      <c r="L1123" s="1"/>
      <c r="M1123" s="1"/>
      <c r="N1123" s="1"/>
      <c r="O1123" s="1"/>
      <c r="P1123" s="1"/>
      <c r="Q1123" s="1"/>
      <c r="R1123" s="1"/>
      <c r="S1123" s="1"/>
      <c r="T1123" s="1"/>
      <c r="U1123" s="1"/>
      <c r="V1123" s="1"/>
      <c r="W1123" s="1"/>
    </row>
    <row r="1124" spans="1:23" ht="9.75" customHeight="1">
      <c r="A1124" s="1"/>
      <c r="B1124" s="1"/>
      <c r="C1124" s="1"/>
      <c r="D1124" s="1"/>
      <c r="E1124" s="1"/>
      <c r="F1124" s="1"/>
      <c r="G1124" s="1"/>
      <c r="H1124" s="1"/>
      <c r="I1124" s="1"/>
      <c r="J1124" s="1"/>
      <c r="K1124" s="1"/>
      <c r="L1124" s="1"/>
      <c r="M1124" s="1"/>
      <c r="N1124" s="1"/>
      <c r="O1124" s="1"/>
      <c r="P1124" s="1"/>
      <c r="Q1124" s="1"/>
      <c r="R1124" s="1"/>
      <c r="S1124" s="1"/>
      <c r="T1124" s="1"/>
      <c r="U1124" s="1"/>
      <c r="V1124" s="1"/>
      <c r="W1124" s="1"/>
    </row>
    <row r="1125" spans="1:23" ht="9.75" customHeight="1">
      <c r="A1125" s="1"/>
      <c r="B1125" s="1"/>
      <c r="C1125" s="1"/>
      <c r="D1125" s="1"/>
      <c r="E1125" s="1"/>
      <c r="F1125" s="1"/>
      <c r="G1125" s="1"/>
      <c r="H1125" s="1"/>
      <c r="I1125" s="1"/>
      <c r="J1125" s="1"/>
      <c r="K1125" s="1"/>
      <c r="L1125" s="1"/>
      <c r="M1125" s="1"/>
      <c r="N1125" s="1"/>
      <c r="O1125" s="1"/>
      <c r="P1125" s="1"/>
      <c r="Q1125" s="1"/>
      <c r="R1125" s="1"/>
      <c r="S1125" s="1"/>
      <c r="T1125" s="1"/>
      <c r="U1125" s="1"/>
      <c r="V1125" s="1"/>
      <c r="W1125" s="1"/>
    </row>
    <row r="1126" spans="1:23" ht="9.75" customHeight="1">
      <c r="A1126" s="1"/>
      <c r="B1126" s="1"/>
      <c r="C1126" s="1"/>
      <c r="D1126" s="1"/>
      <c r="E1126" s="1"/>
      <c r="F1126" s="1"/>
      <c r="G1126" s="1"/>
      <c r="H1126" s="1"/>
      <c r="I1126" s="1"/>
      <c r="J1126" s="1"/>
      <c r="K1126" s="1"/>
      <c r="L1126" s="1"/>
      <c r="M1126" s="1"/>
      <c r="N1126" s="1"/>
      <c r="O1126" s="1"/>
      <c r="P1126" s="1"/>
      <c r="Q1126" s="1"/>
      <c r="R1126" s="1"/>
      <c r="S1126" s="1"/>
      <c r="T1126" s="1"/>
      <c r="U1126" s="1"/>
      <c r="V1126" s="1"/>
      <c r="W1126" s="1"/>
    </row>
    <row r="1127" spans="1:23" ht="9.75" customHeight="1">
      <c r="A1127" s="1"/>
      <c r="B1127" s="1"/>
      <c r="C1127" s="1"/>
      <c r="D1127" s="1"/>
      <c r="E1127" s="1"/>
      <c r="F1127" s="1"/>
      <c r="G1127" s="1"/>
      <c r="H1127" s="1"/>
      <c r="I1127" s="1"/>
      <c r="J1127" s="1"/>
      <c r="K1127" s="1"/>
      <c r="L1127" s="1"/>
      <c r="M1127" s="1"/>
      <c r="N1127" s="1"/>
      <c r="O1127" s="1"/>
      <c r="P1127" s="1"/>
      <c r="Q1127" s="1"/>
      <c r="R1127" s="1"/>
      <c r="S1127" s="1"/>
      <c r="T1127" s="1"/>
      <c r="U1127" s="1"/>
      <c r="V1127" s="1"/>
      <c r="W1127" s="1"/>
    </row>
    <row r="1128" spans="1:23" ht="9.75" customHeight="1">
      <c r="A1128" s="1"/>
      <c r="B1128" s="1"/>
      <c r="C1128" s="1"/>
      <c r="D1128" s="1"/>
      <c r="E1128" s="1"/>
      <c r="F1128" s="1"/>
      <c r="G1128" s="1"/>
      <c r="H1128" s="1"/>
      <c r="I1128" s="1"/>
      <c r="J1128" s="1"/>
      <c r="K1128" s="1"/>
      <c r="L1128" s="1"/>
      <c r="M1128" s="1"/>
      <c r="N1128" s="1"/>
      <c r="O1128" s="1"/>
      <c r="P1128" s="1"/>
      <c r="Q1128" s="1"/>
      <c r="R1128" s="1"/>
      <c r="S1128" s="1"/>
      <c r="T1128" s="1"/>
      <c r="U1128" s="1"/>
      <c r="V1128" s="1"/>
      <c r="W1128" s="1"/>
    </row>
    <row r="1129" spans="1:23" ht="9.75" customHeight="1">
      <c r="A1129" s="1"/>
      <c r="B1129" s="1"/>
      <c r="C1129" s="1"/>
      <c r="D1129" s="1"/>
      <c r="E1129" s="1"/>
      <c r="F1129" s="1"/>
      <c r="G1129" s="1"/>
      <c r="H1129" s="1"/>
      <c r="I1129" s="1"/>
      <c r="J1129" s="1"/>
      <c r="K1129" s="1"/>
      <c r="L1129" s="1"/>
      <c r="M1129" s="1"/>
      <c r="N1129" s="1"/>
      <c r="O1129" s="1"/>
      <c r="P1129" s="1"/>
      <c r="Q1129" s="1"/>
      <c r="R1129" s="1"/>
      <c r="S1129" s="1"/>
      <c r="T1129" s="1"/>
      <c r="U1129" s="1"/>
      <c r="V1129" s="1"/>
      <c r="W1129" s="1"/>
    </row>
    <row r="1130" spans="1:23" ht="9.75" customHeight="1">
      <c r="A1130" s="1"/>
      <c r="B1130" s="1"/>
      <c r="C1130" s="1"/>
      <c r="D1130" s="1"/>
      <c r="E1130" s="1"/>
      <c r="F1130" s="1"/>
      <c r="G1130" s="1"/>
      <c r="H1130" s="1"/>
      <c r="I1130" s="1"/>
      <c r="J1130" s="1"/>
      <c r="K1130" s="1"/>
      <c r="L1130" s="1"/>
      <c r="M1130" s="1"/>
      <c r="N1130" s="1"/>
      <c r="O1130" s="1"/>
      <c r="P1130" s="1"/>
      <c r="Q1130" s="1"/>
      <c r="R1130" s="1"/>
      <c r="S1130" s="1"/>
      <c r="T1130" s="1"/>
      <c r="U1130" s="1"/>
      <c r="V1130" s="1"/>
      <c r="W1130" s="1"/>
    </row>
    <row r="1131" spans="1:23" ht="9.75" customHeight="1">
      <c r="A1131" s="1"/>
      <c r="B1131" s="1"/>
      <c r="C1131" s="1"/>
      <c r="D1131" s="1"/>
      <c r="E1131" s="1"/>
      <c r="F1131" s="1"/>
      <c r="G1131" s="1"/>
      <c r="H1131" s="1"/>
      <c r="I1131" s="1"/>
      <c r="J1131" s="1"/>
      <c r="K1131" s="1"/>
      <c r="L1131" s="1"/>
      <c r="M1131" s="1"/>
      <c r="N1131" s="1"/>
      <c r="O1131" s="1"/>
      <c r="P1131" s="1"/>
      <c r="Q1131" s="1"/>
      <c r="R1131" s="1"/>
      <c r="S1131" s="1"/>
      <c r="T1131" s="1"/>
      <c r="U1131" s="1"/>
      <c r="V1131" s="1"/>
      <c r="W1131" s="1"/>
    </row>
    <row r="1132" spans="1:23" ht="9.75" customHeight="1">
      <c r="A1132" s="1"/>
      <c r="B1132" s="1"/>
      <c r="C1132" s="1"/>
      <c r="D1132" s="1"/>
      <c r="E1132" s="1"/>
      <c r="F1132" s="1"/>
      <c r="G1132" s="1"/>
      <c r="H1132" s="1"/>
      <c r="I1132" s="1"/>
      <c r="J1132" s="1"/>
      <c r="K1132" s="1"/>
      <c r="L1132" s="1"/>
      <c r="M1132" s="1"/>
      <c r="N1132" s="1"/>
      <c r="O1132" s="1"/>
      <c r="P1132" s="1"/>
      <c r="Q1132" s="1"/>
      <c r="R1132" s="1"/>
      <c r="S1132" s="1"/>
      <c r="T1132" s="1"/>
      <c r="U1132" s="1"/>
      <c r="V1132" s="1"/>
      <c r="W1132" s="1"/>
    </row>
    <row r="1133" spans="1:23" ht="9.75" customHeight="1">
      <c r="A1133" s="1"/>
      <c r="B1133" s="1"/>
      <c r="C1133" s="1"/>
      <c r="D1133" s="1"/>
      <c r="E1133" s="1"/>
      <c r="F1133" s="1"/>
      <c r="G1133" s="1"/>
      <c r="H1133" s="1"/>
      <c r="I1133" s="1"/>
      <c r="J1133" s="1"/>
      <c r="K1133" s="1"/>
      <c r="L1133" s="1"/>
      <c r="M1133" s="1"/>
      <c r="N1133" s="1"/>
      <c r="O1133" s="1"/>
      <c r="P1133" s="1"/>
      <c r="Q1133" s="1"/>
      <c r="R1133" s="1"/>
      <c r="S1133" s="1"/>
      <c r="T1133" s="1"/>
      <c r="U1133" s="1"/>
      <c r="V1133" s="1"/>
      <c r="W1133" s="1"/>
    </row>
    <row r="1134" spans="1:23" ht="9.75" customHeight="1">
      <c r="A1134" s="1"/>
      <c r="B1134" s="1"/>
      <c r="C1134" s="1"/>
      <c r="D1134" s="1"/>
      <c r="E1134" s="1"/>
      <c r="F1134" s="1"/>
      <c r="G1134" s="1"/>
      <c r="H1134" s="1"/>
      <c r="I1134" s="1"/>
      <c r="J1134" s="1"/>
      <c r="K1134" s="1"/>
      <c r="L1134" s="1"/>
      <c r="M1134" s="1"/>
      <c r="N1134" s="1"/>
      <c r="O1134" s="1"/>
      <c r="P1134" s="1"/>
      <c r="Q1134" s="1"/>
      <c r="R1134" s="1"/>
      <c r="S1134" s="1"/>
      <c r="T1134" s="1"/>
      <c r="U1134" s="1"/>
      <c r="V1134" s="1"/>
      <c r="W1134" s="1"/>
    </row>
    <row r="1135" spans="1:23" ht="9.75" customHeight="1">
      <c r="A1135" s="1"/>
      <c r="B1135" s="1"/>
      <c r="C1135" s="1"/>
      <c r="D1135" s="1"/>
      <c r="E1135" s="1"/>
      <c r="F1135" s="1"/>
      <c r="G1135" s="1"/>
      <c r="H1135" s="1"/>
      <c r="I1135" s="1"/>
      <c r="J1135" s="1"/>
      <c r="K1135" s="1"/>
      <c r="L1135" s="1"/>
      <c r="M1135" s="1"/>
      <c r="N1135" s="1"/>
      <c r="O1135" s="1"/>
      <c r="P1135" s="1"/>
      <c r="Q1135" s="1"/>
      <c r="R1135" s="1"/>
      <c r="S1135" s="1"/>
      <c r="T1135" s="1"/>
      <c r="U1135" s="1"/>
      <c r="V1135" s="1"/>
      <c r="W1135" s="1"/>
    </row>
    <row r="1136" spans="1:23" ht="9.75" customHeight="1">
      <c r="A1136" s="1"/>
      <c r="B1136" s="1"/>
      <c r="C1136" s="1"/>
      <c r="D1136" s="1"/>
      <c r="E1136" s="1"/>
      <c r="F1136" s="1"/>
      <c r="G1136" s="1"/>
      <c r="H1136" s="1"/>
      <c r="I1136" s="1"/>
      <c r="J1136" s="1"/>
      <c r="K1136" s="1"/>
      <c r="L1136" s="1"/>
      <c r="M1136" s="1"/>
      <c r="N1136" s="1"/>
      <c r="O1136" s="1"/>
      <c r="P1136" s="1"/>
      <c r="Q1136" s="1"/>
      <c r="R1136" s="1"/>
      <c r="S1136" s="1"/>
      <c r="T1136" s="1"/>
      <c r="U1136" s="1"/>
      <c r="V1136" s="1"/>
      <c r="W1136" s="1"/>
    </row>
    <row r="1137" spans="1:23" ht="9.75" customHeight="1">
      <c r="A1137" s="1"/>
      <c r="B1137" s="1"/>
      <c r="C1137" s="1"/>
      <c r="D1137" s="1"/>
      <c r="E1137" s="1"/>
      <c r="F1137" s="1"/>
      <c r="G1137" s="1"/>
      <c r="H1137" s="1"/>
      <c r="I1137" s="1"/>
      <c r="J1137" s="1"/>
      <c r="K1137" s="1"/>
      <c r="L1137" s="1"/>
      <c r="M1137" s="1"/>
      <c r="N1137" s="1"/>
      <c r="O1137" s="1"/>
      <c r="P1137" s="1"/>
      <c r="Q1137" s="1"/>
      <c r="R1137" s="1"/>
      <c r="S1137" s="1"/>
      <c r="T1137" s="1"/>
      <c r="U1137" s="1"/>
      <c r="V1137" s="1"/>
      <c r="W1137" s="1"/>
    </row>
    <row r="1138" spans="1:23" ht="9.75" customHeight="1">
      <c r="A1138" s="1"/>
      <c r="B1138" s="1"/>
      <c r="C1138" s="1"/>
      <c r="D1138" s="1"/>
      <c r="E1138" s="1"/>
      <c r="F1138" s="1"/>
      <c r="G1138" s="1"/>
      <c r="H1138" s="1"/>
      <c r="I1138" s="1"/>
      <c r="J1138" s="1"/>
      <c r="K1138" s="1"/>
      <c r="L1138" s="1"/>
      <c r="M1138" s="1"/>
      <c r="N1138" s="1"/>
      <c r="O1138" s="1"/>
      <c r="P1138" s="1"/>
      <c r="Q1138" s="1"/>
      <c r="R1138" s="1"/>
      <c r="S1138" s="1"/>
      <c r="T1138" s="1"/>
      <c r="U1138" s="1"/>
      <c r="V1138" s="1"/>
      <c r="W1138" s="1"/>
    </row>
    <row r="1139" spans="1:23" ht="9.75" customHeight="1">
      <c r="A1139" s="1"/>
      <c r="B1139" s="1"/>
      <c r="C1139" s="1"/>
      <c r="D1139" s="1"/>
      <c r="E1139" s="1"/>
      <c r="F1139" s="1"/>
      <c r="G1139" s="1"/>
      <c r="H1139" s="1"/>
      <c r="I1139" s="1"/>
      <c r="J1139" s="1"/>
      <c r="K1139" s="1"/>
      <c r="L1139" s="1"/>
      <c r="M1139" s="1"/>
      <c r="N1139" s="1"/>
      <c r="O1139" s="1"/>
      <c r="P1139" s="1"/>
      <c r="Q1139" s="1"/>
      <c r="R1139" s="1"/>
      <c r="S1139" s="1"/>
      <c r="T1139" s="1"/>
      <c r="U1139" s="1"/>
      <c r="V1139" s="1"/>
      <c r="W1139" s="1"/>
    </row>
    <row r="1140" spans="1:23" ht="9.75" customHeight="1">
      <c r="A1140" s="1"/>
      <c r="B1140" s="1"/>
      <c r="C1140" s="1"/>
      <c r="D1140" s="1"/>
      <c r="E1140" s="1"/>
      <c r="F1140" s="1"/>
      <c r="G1140" s="1"/>
      <c r="H1140" s="1"/>
      <c r="I1140" s="1"/>
      <c r="J1140" s="1"/>
      <c r="K1140" s="1"/>
      <c r="L1140" s="1"/>
      <c r="M1140" s="1"/>
      <c r="N1140" s="1"/>
      <c r="O1140" s="1"/>
      <c r="P1140" s="1"/>
      <c r="Q1140" s="1"/>
      <c r="R1140" s="1"/>
      <c r="S1140" s="1"/>
      <c r="T1140" s="1"/>
      <c r="U1140" s="1"/>
      <c r="V1140" s="1"/>
      <c r="W1140" s="1"/>
    </row>
    <row r="1141" spans="1:23" ht="9.75" customHeight="1">
      <c r="A1141" s="1"/>
      <c r="B1141" s="1"/>
      <c r="C1141" s="1"/>
      <c r="D1141" s="1"/>
      <c r="E1141" s="1"/>
      <c r="F1141" s="1"/>
      <c r="G1141" s="1"/>
      <c r="H1141" s="1"/>
      <c r="I1141" s="1"/>
      <c r="J1141" s="1"/>
      <c r="K1141" s="1"/>
      <c r="L1141" s="1"/>
      <c r="M1141" s="1"/>
      <c r="N1141" s="1"/>
      <c r="O1141" s="1"/>
      <c r="P1141" s="1"/>
      <c r="Q1141" s="1"/>
      <c r="R1141" s="1"/>
      <c r="S1141" s="1"/>
      <c r="T1141" s="1"/>
      <c r="U1141" s="1"/>
      <c r="V1141" s="1"/>
      <c r="W1141" s="1"/>
    </row>
    <row r="1142" spans="1:23" ht="9.75" customHeight="1">
      <c r="A1142" s="1"/>
      <c r="B1142" s="1"/>
      <c r="C1142" s="1"/>
      <c r="D1142" s="1"/>
      <c r="E1142" s="1"/>
      <c r="F1142" s="1"/>
      <c r="G1142" s="1"/>
      <c r="H1142" s="1"/>
      <c r="I1142" s="1"/>
      <c r="J1142" s="1"/>
      <c r="K1142" s="1"/>
      <c r="L1142" s="1"/>
      <c r="M1142" s="1"/>
      <c r="N1142" s="1"/>
      <c r="O1142" s="1"/>
      <c r="P1142" s="1"/>
      <c r="Q1142" s="1"/>
      <c r="R1142" s="1"/>
      <c r="S1142" s="1"/>
      <c r="T1142" s="1"/>
      <c r="U1142" s="1"/>
      <c r="V1142" s="1"/>
      <c r="W1142" s="1"/>
    </row>
    <row r="1143" spans="1:23" ht="9.75" customHeight="1">
      <c r="A1143" s="1"/>
      <c r="B1143" s="1"/>
      <c r="C1143" s="1"/>
      <c r="D1143" s="1"/>
      <c r="E1143" s="1"/>
      <c r="F1143" s="1"/>
      <c r="G1143" s="1"/>
      <c r="H1143" s="1"/>
      <c r="I1143" s="1"/>
      <c r="J1143" s="1"/>
      <c r="K1143" s="1"/>
      <c r="L1143" s="1"/>
      <c r="M1143" s="1"/>
      <c r="N1143" s="1"/>
      <c r="O1143" s="1"/>
      <c r="P1143" s="1"/>
      <c r="Q1143" s="1"/>
      <c r="R1143" s="1"/>
      <c r="S1143" s="1"/>
      <c r="T1143" s="1"/>
      <c r="U1143" s="1"/>
      <c r="V1143" s="1"/>
      <c r="W1143" s="1"/>
    </row>
    <row r="1144" spans="1:23" ht="9.75" customHeight="1">
      <c r="A1144" s="1"/>
      <c r="B1144" s="1"/>
      <c r="C1144" s="1"/>
      <c r="D1144" s="1"/>
      <c r="E1144" s="1"/>
      <c r="F1144" s="1"/>
      <c r="G1144" s="1"/>
      <c r="H1144" s="1"/>
      <c r="I1144" s="1"/>
      <c r="J1144" s="1"/>
      <c r="K1144" s="1"/>
      <c r="L1144" s="1"/>
      <c r="M1144" s="1"/>
      <c r="N1144" s="1"/>
      <c r="O1144" s="1"/>
      <c r="P1144" s="1"/>
      <c r="Q1144" s="1"/>
      <c r="R1144" s="1"/>
      <c r="S1144" s="1"/>
      <c r="T1144" s="1"/>
      <c r="U1144" s="1"/>
      <c r="V1144" s="1"/>
      <c r="W1144" s="1"/>
    </row>
    <row r="1145" spans="1:23" ht="9.75" customHeight="1">
      <c r="A1145" s="1"/>
      <c r="B1145" s="1"/>
      <c r="C1145" s="1"/>
      <c r="D1145" s="1"/>
      <c r="E1145" s="1"/>
      <c r="F1145" s="1"/>
      <c r="G1145" s="1"/>
      <c r="H1145" s="1"/>
      <c r="I1145" s="1"/>
      <c r="J1145" s="1"/>
      <c r="K1145" s="1"/>
      <c r="L1145" s="1"/>
      <c r="M1145" s="1"/>
      <c r="N1145" s="1"/>
      <c r="O1145" s="1"/>
      <c r="P1145" s="1"/>
      <c r="Q1145" s="1"/>
      <c r="R1145" s="1"/>
      <c r="S1145" s="1"/>
      <c r="T1145" s="1"/>
      <c r="U1145" s="1"/>
      <c r="V1145" s="1"/>
      <c r="W1145" s="1"/>
    </row>
    <row r="1146" spans="1:23" ht="9.75" customHeight="1">
      <c r="A1146" s="1"/>
      <c r="B1146" s="1"/>
      <c r="C1146" s="1"/>
      <c r="D1146" s="1"/>
      <c r="E1146" s="1"/>
      <c r="F1146" s="1"/>
      <c r="G1146" s="1"/>
      <c r="H1146" s="1"/>
      <c r="I1146" s="1"/>
      <c r="J1146" s="1"/>
      <c r="K1146" s="1"/>
      <c r="L1146" s="1"/>
      <c r="M1146" s="1"/>
      <c r="N1146" s="1"/>
      <c r="O1146" s="1"/>
      <c r="P1146" s="1"/>
      <c r="Q1146" s="1"/>
      <c r="R1146" s="1"/>
      <c r="S1146" s="1"/>
      <c r="T1146" s="1"/>
      <c r="U1146" s="1"/>
      <c r="V1146" s="1"/>
      <c r="W1146" s="1"/>
    </row>
    <row r="1147" spans="1:23" ht="9.75" customHeight="1">
      <c r="A1147" s="1"/>
      <c r="B1147" s="1"/>
      <c r="C1147" s="1"/>
      <c r="D1147" s="1"/>
      <c r="E1147" s="1"/>
      <c r="F1147" s="1"/>
      <c r="G1147" s="1"/>
      <c r="H1147" s="1"/>
      <c r="I1147" s="1"/>
      <c r="J1147" s="1"/>
      <c r="K1147" s="1"/>
      <c r="L1147" s="1"/>
      <c r="M1147" s="1"/>
      <c r="N1147" s="1"/>
      <c r="O1147" s="1"/>
      <c r="P1147" s="1"/>
      <c r="Q1147" s="1"/>
      <c r="R1147" s="1"/>
      <c r="S1147" s="1"/>
      <c r="T1147" s="1"/>
      <c r="U1147" s="1"/>
      <c r="V1147" s="1"/>
      <c r="W1147" s="1"/>
    </row>
    <row r="1148" spans="1:23" ht="9.75" customHeight="1">
      <c r="A1148" s="1"/>
      <c r="B1148" s="1"/>
      <c r="C1148" s="1"/>
      <c r="D1148" s="1"/>
      <c r="E1148" s="1"/>
      <c r="F1148" s="1"/>
      <c r="G1148" s="1"/>
      <c r="H1148" s="1"/>
      <c r="I1148" s="1"/>
      <c r="J1148" s="1"/>
      <c r="K1148" s="1"/>
      <c r="L1148" s="1"/>
      <c r="M1148" s="1"/>
      <c r="N1148" s="1"/>
      <c r="O1148" s="1"/>
      <c r="P1148" s="1"/>
      <c r="Q1148" s="1"/>
      <c r="R1148" s="1"/>
      <c r="S1148" s="1"/>
      <c r="T1148" s="1"/>
      <c r="U1148" s="1"/>
      <c r="V1148" s="1"/>
      <c r="W1148" s="1"/>
    </row>
    <row r="1149" spans="1:23" ht="9.75" customHeight="1">
      <c r="A1149" s="1"/>
      <c r="B1149" s="1"/>
      <c r="C1149" s="1"/>
      <c r="D1149" s="1"/>
      <c r="E1149" s="1"/>
      <c r="F1149" s="1"/>
      <c r="G1149" s="1"/>
      <c r="H1149" s="1"/>
      <c r="I1149" s="1"/>
      <c r="J1149" s="1"/>
      <c r="K1149" s="1"/>
      <c r="L1149" s="1"/>
      <c r="M1149" s="1"/>
      <c r="N1149" s="1"/>
      <c r="O1149" s="1"/>
      <c r="P1149" s="1"/>
      <c r="Q1149" s="1"/>
      <c r="R1149" s="1"/>
      <c r="S1149" s="1"/>
      <c r="T1149" s="1"/>
      <c r="U1149" s="1"/>
      <c r="V1149" s="1"/>
      <c r="W1149" s="1"/>
    </row>
    <row r="1150" spans="1:23" ht="9.75" customHeight="1">
      <c r="A1150" s="1"/>
      <c r="B1150" s="1"/>
      <c r="C1150" s="1"/>
      <c r="D1150" s="1"/>
      <c r="E1150" s="1"/>
      <c r="F1150" s="1"/>
      <c r="G1150" s="1"/>
      <c r="H1150" s="1"/>
      <c r="I1150" s="1"/>
      <c r="J1150" s="1"/>
      <c r="K1150" s="1"/>
      <c r="L1150" s="1"/>
      <c r="M1150" s="1"/>
      <c r="N1150" s="1"/>
      <c r="O1150" s="1"/>
      <c r="P1150" s="1"/>
      <c r="Q1150" s="1"/>
      <c r="R1150" s="1"/>
      <c r="S1150" s="1"/>
      <c r="T1150" s="1"/>
      <c r="U1150" s="1"/>
      <c r="V1150" s="1"/>
      <c r="W1150" s="1"/>
    </row>
    <row r="1151" spans="1:23" ht="9.75" customHeight="1">
      <c r="A1151" s="1"/>
      <c r="B1151" s="1"/>
      <c r="C1151" s="1"/>
      <c r="D1151" s="1"/>
      <c r="E1151" s="1"/>
      <c r="F1151" s="1"/>
      <c r="G1151" s="1"/>
      <c r="H1151" s="1"/>
      <c r="I1151" s="1"/>
      <c r="J1151" s="1"/>
      <c r="K1151" s="1"/>
      <c r="L1151" s="1"/>
      <c r="M1151" s="1"/>
      <c r="N1151" s="1"/>
      <c r="O1151" s="1"/>
      <c r="P1151" s="1"/>
      <c r="Q1151" s="1"/>
      <c r="R1151" s="1"/>
      <c r="S1151" s="1"/>
      <c r="T1151" s="1"/>
      <c r="U1151" s="1"/>
      <c r="V1151" s="1"/>
      <c r="W1151" s="1"/>
    </row>
    <row r="1152" spans="1:23" ht="9.75" customHeight="1">
      <c r="A1152" s="1"/>
      <c r="B1152" s="1"/>
      <c r="C1152" s="1"/>
      <c r="D1152" s="1"/>
      <c r="E1152" s="1"/>
      <c r="F1152" s="1"/>
      <c r="G1152" s="1"/>
      <c r="H1152" s="1"/>
      <c r="I1152" s="1"/>
      <c r="J1152" s="1"/>
      <c r="K1152" s="1"/>
      <c r="L1152" s="1"/>
      <c r="M1152" s="1"/>
      <c r="N1152" s="1"/>
      <c r="O1152" s="1"/>
      <c r="P1152" s="1"/>
      <c r="Q1152" s="1"/>
      <c r="R1152" s="1"/>
      <c r="S1152" s="1"/>
      <c r="T1152" s="1"/>
      <c r="U1152" s="1"/>
      <c r="V1152" s="1"/>
      <c r="W1152" s="1"/>
    </row>
    <row r="1153" spans="1:23" ht="9.75" customHeight="1">
      <c r="A1153" s="1"/>
      <c r="B1153" s="1"/>
      <c r="C1153" s="1"/>
      <c r="D1153" s="1"/>
      <c r="E1153" s="1"/>
      <c r="F1153" s="1"/>
      <c r="G1153" s="1"/>
      <c r="H1153" s="1"/>
      <c r="I1153" s="1"/>
      <c r="J1153" s="1"/>
      <c r="K1153" s="1"/>
      <c r="L1153" s="1"/>
      <c r="M1153" s="1"/>
      <c r="N1153" s="1"/>
      <c r="O1153" s="1"/>
      <c r="P1153" s="1"/>
      <c r="Q1153" s="1"/>
      <c r="R1153" s="1"/>
      <c r="S1153" s="1"/>
      <c r="T1153" s="1"/>
      <c r="U1153" s="1"/>
      <c r="V1153" s="1"/>
      <c r="W1153" s="1"/>
    </row>
    <row r="1154" spans="1:23" ht="9.75" customHeight="1">
      <c r="A1154" s="1"/>
      <c r="B1154" s="1"/>
      <c r="C1154" s="1"/>
      <c r="D1154" s="1"/>
      <c r="E1154" s="1"/>
      <c r="F1154" s="1"/>
      <c r="G1154" s="1"/>
      <c r="H1154" s="1"/>
      <c r="I1154" s="1"/>
      <c r="J1154" s="1"/>
      <c r="K1154" s="1"/>
      <c r="L1154" s="1"/>
      <c r="M1154" s="1"/>
      <c r="N1154" s="1"/>
      <c r="O1154" s="1"/>
      <c r="P1154" s="1"/>
      <c r="Q1154" s="1"/>
      <c r="R1154" s="1"/>
      <c r="S1154" s="1"/>
      <c r="T1154" s="1"/>
      <c r="U1154" s="1"/>
      <c r="V1154" s="1"/>
      <c r="W1154" s="1"/>
    </row>
    <row r="1155" spans="1:23" ht="9.75" customHeight="1">
      <c r="A1155" s="1"/>
      <c r="B1155" s="1"/>
      <c r="C1155" s="1"/>
      <c r="D1155" s="1"/>
      <c r="E1155" s="1"/>
      <c r="F1155" s="1"/>
      <c r="G1155" s="1"/>
      <c r="H1155" s="1"/>
      <c r="I1155" s="1"/>
      <c r="J1155" s="1"/>
      <c r="K1155" s="1"/>
      <c r="L1155" s="1"/>
      <c r="M1155" s="1"/>
      <c r="N1155" s="1"/>
      <c r="O1155" s="1"/>
      <c r="P1155" s="1"/>
      <c r="Q1155" s="1"/>
      <c r="R1155" s="1"/>
      <c r="S1155" s="1"/>
      <c r="T1155" s="1"/>
      <c r="U1155" s="1"/>
      <c r="V1155" s="1"/>
      <c r="W1155" s="1"/>
    </row>
    <row r="1156" spans="1:23" ht="9.75" customHeight="1">
      <c r="A1156" s="1"/>
      <c r="B1156" s="1"/>
      <c r="C1156" s="1"/>
      <c r="D1156" s="1"/>
      <c r="E1156" s="1"/>
      <c r="F1156" s="1"/>
      <c r="G1156" s="1"/>
      <c r="H1156" s="1"/>
      <c r="I1156" s="1"/>
      <c r="J1156" s="1"/>
      <c r="K1156" s="1"/>
      <c r="L1156" s="1"/>
      <c r="M1156" s="1"/>
      <c r="N1156" s="1"/>
      <c r="O1156" s="1"/>
      <c r="P1156" s="1"/>
      <c r="Q1156" s="1"/>
      <c r="R1156" s="1"/>
      <c r="S1156" s="1"/>
      <c r="T1156" s="1"/>
      <c r="U1156" s="1"/>
      <c r="V1156" s="1"/>
      <c r="W1156" s="1"/>
    </row>
    <row r="1157" spans="1:23" ht="9.75" customHeight="1">
      <c r="A1157" s="1"/>
      <c r="B1157" s="1"/>
      <c r="C1157" s="1"/>
      <c r="D1157" s="1"/>
      <c r="E1157" s="1"/>
      <c r="F1157" s="1"/>
      <c r="G1157" s="1"/>
      <c r="H1157" s="1"/>
      <c r="I1157" s="1"/>
      <c r="J1157" s="1"/>
      <c r="K1157" s="1"/>
      <c r="L1157" s="1"/>
      <c r="M1157" s="1"/>
      <c r="N1157" s="1"/>
      <c r="O1157" s="1"/>
      <c r="P1157" s="1"/>
      <c r="Q1157" s="1"/>
      <c r="R1157" s="1"/>
      <c r="S1157" s="1"/>
      <c r="T1157" s="1"/>
      <c r="U1157" s="1"/>
      <c r="V1157" s="1"/>
      <c r="W1157" s="1"/>
    </row>
    <row r="1158" spans="1:23" ht="9.75" customHeight="1">
      <c r="A1158" s="1"/>
      <c r="B1158" s="1"/>
      <c r="C1158" s="1"/>
      <c r="D1158" s="1"/>
      <c r="E1158" s="1"/>
      <c r="F1158" s="1"/>
      <c r="G1158" s="1"/>
      <c r="H1158" s="1"/>
      <c r="I1158" s="1"/>
      <c r="J1158" s="1"/>
      <c r="K1158" s="1"/>
      <c r="L1158" s="1"/>
      <c r="M1158" s="1"/>
      <c r="N1158" s="1"/>
      <c r="O1158" s="1"/>
      <c r="P1158" s="1"/>
      <c r="Q1158" s="1"/>
      <c r="R1158" s="1"/>
      <c r="S1158" s="1"/>
      <c r="T1158" s="1"/>
      <c r="U1158" s="1"/>
      <c r="V1158" s="1"/>
      <c r="W1158" s="1"/>
    </row>
    <row r="1159" spans="1:23" ht="9.75" customHeight="1">
      <c r="A1159" s="1"/>
      <c r="B1159" s="1"/>
      <c r="C1159" s="1"/>
      <c r="D1159" s="1"/>
      <c r="E1159" s="1"/>
      <c r="F1159" s="1"/>
      <c r="G1159" s="1"/>
      <c r="H1159" s="1"/>
      <c r="I1159" s="1"/>
      <c r="J1159" s="1"/>
      <c r="K1159" s="1"/>
      <c r="L1159" s="1"/>
      <c r="M1159" s="1"/>
      <c r="N1159" s="1"/>
      <c r="O1159" s="1"/>
      <c r="P1159" s="1"/>
      <c r="Q1159" s="1"/>
      <c r="R1159" s="1"/>
      <c r="S1159" s="1"/>
      <c r="T1159" s="1"/>
      <c r="U1159" s="1"/>
      <c r="V1159" s="1"/>
      <c r="W1159" s="1"/>
    </row>
    <row r="1160" spans="1:23" ht="9.75" customHeight="1">
      <c r="A1160" s="1"/>
      <c r="B1160" s="1"/>
      <c r="C1160" s="1"/>
      <c r="D1160" s="1"/>
      <c r="E1160" s="1"/>
      <c r="F1160" s="1"/>
      <c r="G1160" s="1"/>
      <c r="H1160" s="1"/>
      <c r="I1160" s="1"/>
      <c r="J1160" s="1"/>
      <c r="K1160" s="1"/>
      <c r="L1160" s="1"/>
      <c r="M1160" s="1"/>
      <c r="N1160" s="1"/>
      <c r="O1160" s="1"/>
      <c r="P1160" s="1"/>
      <c r="Q1160" s="1"/>
      <c r="R1160" s="1"/>
      <c r="S1160" s="1"/>
      <c r="T1160" s="1"/>
      <c r="U1160" s="1"/>
      <c r="V1160" s="1"/>
      <c r="W1160" s="1"/>
    </row>
    <row r="1161" spans="1:23" ht="9.75" customHeight="1">
      <c r="A1161" s="1"/>
      <c r="B1161" s="1"/>
      <c r="C1161" s="1"/>
      <c r="D1161" s="1"/>
      <c r="E1161" s="1"/>
      <c r="F1161" s="1"/>
      <c r="G1161" s="1"/>
      <c r="H1161" s="1"/>
      <c r="I1161" s="1"/>
      <c r="J1161" s="1"/>
      <c r="K1161" s="1"/>
      <c r="L1161" s="1"/>
      <c r="M1161" s="1"/>
      <c r="N1161" s="1"/>
      <c r="O1161" s="1"/>
      <c r="P1161" s="1"/>
      <c r="Q1161" s="1"/>
      <c r="R1161" s="1"/>
      <c r="S1161" s="1"/>
      <c r="T1161" s="1"/>
      <c r="U1161" s="1"/>
      <c r="V1161" s="1"/>
      <c r="W1161" s="1"/>
    </row>
    <row r="1162" spans="1:23" ht="9.75" customHeight="1">
      <c r="A1162" s="1"/>
      <c r="B1162" s="1"/>
      <c r="C1162" s="1"/>
      <c r="D1162" s="1"/>
      <c r="E1162" s="1"/>
      <c r="F1162" s="1"/>
      <c r="G1162" s="1"/>
      <c r="H1162" s="1"/>
      <c r="I1162" s="1"/>
      <c r="J1162" s="1"/>
      <c r="K1162" s="1"/>
      <c r="L1162" s="1"/>
      <c r="M1162" s="1"/>
      <c r="N1162" s="1"/>
      <c r="O1162" s="1"/>
      <c r="P1162" s="1"/>
      <c r="Q1162" s="1"/>
      <c r="R1162" s="1"/>
      <c r="S1162" s="1"/>
      <c r="T1162" s="1"/>
      <c r="U1162" s="1"/>
      <c r="V1162" s="1"/>
      <c r="W1162" s="1"/>
    </row>
    <row r="1163" spans="1:23" ht="9.75" customHeight="1">
      <c r="A1163" s="1"/>
      <c r="B1163" s="1"/>
      <c r="C1163" s="1"/>
      <c r="D1163" s="1"/>
      <c r="E1163" s="1"/>
      <c r="F1163" s="1"/>
      <c r="G1163" s="1"/>
      <c r="H1163" s="1"/>
      <c r="I1163" s="1"/>
      <c r="J1163" s="1"/>
      <c r="K1163" s="1"/>
      <c r="L1163" s="1"/>
      <c r="M1163" s="1"/>
      <c r="N1163" s="1"/>
      <c r="O1163" s="1"/>
      <c r="P1163" s="1"/>
      <c r="Q1163" s="1"/>
      <c r="R1163" s="1"/>
      <c r="S1163" s="1"/>
      <c r="T1163" s="1"/>
      <c r="U1163" s="1"/>
      <c r="V1163" s="1"/>
      <c r="W1163" s="1"/>
    </row>
    <row r="1164" spans="1:23" ht="9.75" customHeight="1">
      <c r="A1164" s="1"/>
      <c r="B1164" s="1"/>
      <c r="C1164" s="1"/>
      <c r="D1164" s="1"/>
      <c r="E1164" s="1"/>
      <c r="F1164" s="1"/>
      <c r="G1164" s="1"/>
      <c r="H1164" s="1"/>
      <c r="I1164" s="1"/>
      <c r="J1164" s="1"/>
      <c r="K1164" s="1"/>
      <c r="L1164" s="1"/>
      <c r="M1164" s="1"/>
      <c r="N1164" s="1"/>
      <c r="O1164" s="1"/>
      <c r="P1164" s="1"/>
      <c r="Q1164" s="1"/>
      <c r="R1164" s="1"/>
      <c r="S1164" s="1"/>
      <c r="T1164" s="1"/>
      <c r="U1164" s="1"/>
      <c r="V1164" s="1"/>
      <c r="W1164" s="1"/>
    </row>
    <row r="1165" spans="1:23" ht="9.75" customHeight="1">
      <c r="A1165" s="1"/>
      <c r="B1165" s="1"/>
      <c r="C1165" s="1"/>
      <c r="D1165" s="1"/>
      <c r="E1165" s="1"/>
      <c r="F1165" s="1"/>
      <c r="G1165" s="1"/>
      <c r="H1165" s="1"/>
      <c r="I1165" s="1"/>
      <c r="J1165" s="1"/>
      <c r="K1165" s="1"/>
      <c r="L1165" s="1"/>
      <c r="M1165" s="1"/>
      <c r="N1165" s="1"/>
      <c r="O1165" s="1"/>
      <c r="P1165" s="1"/>
      <c r="Q1165" s="1"/>
      <c r="R1165" s="1"/>
      <c r="S1165" s="1"/>
      <c r="T1165" s="1"/>
      <c r="U1165" s="1"/>
      <c r="V1165" s="1"/>
      <c r="W1165" s="1"/>
    </row>
    <row r="1166" spans="1:23" ht="9.75" customHeight="1">
      <c r="A1166" s="1"/>
      <c r="B1166" s="1"/>
      <c r="C1166" s="1"/>
      <c r="D1166" s="1"/>
      <c r="E1166" s="1"/>
      <c r="F1166" s="1"/>
      <c r="G1166" s="1"/>
      <c r="H1166" s="1"/>
      <c r="I1166" s="1"/>
      <c r="J1166" s="1"/>
      <c r="K1166" s="1"/>
      <c r="L1166" s="1"/>
      <c r="M1166" s="1"/>
      <c r="N1166" s="1"/>
      <c r="O1166" s="1"/>
      <c r="P1166" s="1"/>
      <c r="Q1166" s="1"/>
      <c r="R1166" s="1"/>
      <c r="S1166" s="1"/>
      <c r="T1166" s="1"/>
      <c r="U1166" s="1"/>
      <c r="V1166" s="1"/>
      <c r="W1166" s="1"/>
    </row>
    <row r="1167" spans="1:23" ht="9.75" customHeight="1">
      <c r="A1167" s="1"/>
      <c r="B1167" s="1"/>
      <c r="C1167" s="1"/>
      <c r="D1167" s="1"/>
      <c r="E1167" s="1"/>
      <c r="F1167" s="1"/>
      <c r="G1167" s="1"/>
      <c r="H1167" s="1"/>
      <c r="I1167" s="1"/>
      <c r="J1167" s="1"/>
      <c r="K1167" s="1"/>
      <c r="L1167" s="1"/>
      <c r="M1167" s="1"/>
      <c r="N1167" s="1"/>
      <c r="O1167" s="1"/>
      <c r="P1167" s="1"/>
      <c r="Q1167" s="1"/>
      <c r="R1167" s="1"/>
      <c r="S1167" s="1"/>
      <c r="T1167" s="1"/>
      <c r="U1167" s="1"/>
      <c r="V1167" s="1"/>
      <c r="W1167" s="1"/>
    </row>
    <row r="1168" spans="1:23" ht="9.75" customHeight="1">
      <c r="A1168" s="1"/>
      <c r="B1168" s="1"/>
      <c r="C1168" s="1"/>
      <c r="D1168" s="1"/>
      <c r="E1168" s="1"/>
      <c r="F1168" s="1"/>
      <c r="G1168" s="1"/>
      <c r="H1168" s="1"/>
      <c r="I1168" s="1"/>
      <c r="J1168" s="1"/>
      <c r="K1168" s="1"/>
      <c r="L1168" s="1"/>
      <c r="M1168" s="1"/>
      <c r="N1168" s="1"/>
      <c r="O1168" s="1"/>
      <c r="P1168" s="1"/>
      <c r="Q1168" s="1"/>
      <c r="R1168" s="1"/>
      <c r="S1168" s="1"/>
      <c r="T1168" s="1"/>
      <c r="U1168" s="1"/>
      <c r="V1168" s="1"/>
      <c r="W1168" s="1"/>
    </row>
    <row r="1169" spans="1:23" ht="9.75" customHeight="1">
      <c r="A1169" s="1"/>
      <c r="B1169" s="1"/>
      <c r="C1169" s="1"/>
      <c r="D1169" s="1"/>
      <c r="E1169" s="1"/>
      <c r="F1169" s="1"/>
      <c r="G1169" s="1"/>
      <c r="H1169" s="1"/>
      <c r="I1169" s="1"/>
      <c r="J1169" s="1"/>
      <c r="K1169" s="1"/>
      <c r="L1169" s="1"/>
      <c r="M1169" s="1"/>
      <c r="N1169" s="1"/>
      <c r="O1169" s="1"/>
      <c r="P1169" s="1"/>
      <c r="Q1169" s="1"/>
      <c r="R1169" s="1"/>
      <c r="S1169" s="1"/>
      <c r="T1169" s="1"/>
      <c r="U1169" s="1"/>
      <c r="V1169" s="1"/>
      <c r="W1169" s="1"/>
    </row>
    <row r="1170" spans="1:23" ht="9.75" customHeight="1">
      <c r="A1170" s="1"/>
      <c r="B1170" s="1"/>
      <c r="C1170" s="1"/>
      <c r="D1170" s="1"/>
      <c r="E1170" s="1"/>
      <c r="F1170" s="1"/>
      <c r="G1170" s="1"/>
      <c r="H1170" s="1"/>
      <c r="I1170" s="1"/>
      <c r="J1170" s="1"/>
      <c r="K1170" s="1"/>
      <c r="L1170" s="1"/>
      <c r="M1170" s="1"/>
      <c r="N1170" s="1"/>
      <c r="O1170" s="1"/>
      <c r="P1170" s="1"/>
      <c r="Q1170" s="1"/>
      <c r="R1170" s="1"/>
      <c r="S1170" s="1"/>
      <c r="T1170" s="1"/>
      <c r="U1170" s="1"/>
      <c r="V1170" s="1"/>
      <c r="W1170" s="1"/>
    </row>
    <row r="1171" spans="1:23" ht="9.75" customHeight="1">
      <c r="A1171" s="1"/>
      <c r="B1171" s="1"/>
      <c r="C1171" s="1"/>
      <c r="D1171" s="1"/>
      <c r="E1171" s="1"/>
      <c r="F1171" s="1"/>
      <c r="G1171" s="1"/>
      <c r="H1171" s="1"/>
      <c r="I1171" s="1"/>
      <c r="J1171" s="1"/>
      <c r="K1171" s="1"/>
      <c r="L1171" s="1"/>
      <c r="M1171" s="1"/>
      <c r="N1171" s="1"/>
      <c r="O1171" s="1"/>
      <c r="P1171" s="1"/>
      <c r="Q1171" s="1"/>
      <c r="R1171" s="1"/>
      <c r="S1171" s="1"/>
      <c r="T1171" s="1"/>
      <c r="U1171" s="1"/>
      <c r="V1171" s="1"/>
      <c r="W1171" s="1"/>
    </row>
    <row r="1172" spans="1:23" ht="9.75" customHeight="1">
      <c r="A1172" s="1"/>
      <c r="B1172" s="1"/>
      <c r="C1172" s="1"/>
      <c r="D1172" s="1"/>
      <c r="E1172" s="1"/>
      <c r="F1172" s="1"/>
      <c r="G1172" s="1"/>
      <c r="H1172" s="1"/>
      <c r="I1172" s="1"/>
      <c r="J1172" s="1"/>
      <c r="K1172" s="1"/>
      <c r="L1172" s="1"/>
      <c r="M1172" s="1"/>
      <c r="N1172" s="1"/>
      <c r="O1172" s="1"/>
      <c r="P1172" s="1"/>
      <c r="Q1172" s="1"/>
      <c r="R1172" s="1"/>
      <c r="S1172" s="1"/>
      <c r="T1172" s="1"/>
      <c r="U1172" s="1"/>
      <c r="V1172" s="1"/>
      <c r="W1172" s="1"/>
    </row>
    <row r="1173" spans="1:23" ht="9.75" customHeight="1">
      <c r="A1173" s="1"/>
      <c r="B1173" s="1"/>
      <c r="C1173" s="1"/>
      <c r="D1173" s="1"/>
      <c r="E1173" s="1"/>
      <c r="F1173" s="1"/>
      <c r="G1173" s="1"/>
      <c r="H1173" s="1"/>
      <c r="I1173" s="1"/>
      <c r="J1173" s="1"/>
      <c r="K1173" s="1"/>
      <c r="L1173" s="1"/>
      <c r="M1173" s="1"/>
      <c r="N1173" s="1"/>
      <c r="O1173" s="1"/>
      <c r="P1173" s="1"/>
      <c r="Q1173" s="1"/>
      <c r="R1173" s="1"/>
      <c r="S1173" s="1"/>
      <c r="T1173" s="1"/>
      <c r="U1173" s="1"/>
      <c r="V1173" s="1"/>
      <c r="W1173" s="1"/>
    </row>
    <row r="1174" spans="1:23" ht="9.75" customHeight="1">
      <c r="A1174" s="1"/>
      <c r="B1174" s="1"/>
      <c r="C1174" s="1"/>
      <c r="D1174" s="1"/>
      <c r="E1174" s="1"/>
      <c r="F1174" s="1"/>
      <c r="G1174" s="1"/>
      <c r="H1174" s="1"/>
      <c r="I1174" s="1"/>
      <c r="J1174" s="1"/>
      <c r="K1174" s="1"/>
      <c r="L1174" s="1"/>
      <c r="M1174" s="1"/>
      <c r="N1174" s="1"/>
      <c r="O1174" s="1"/>
      <c r="P1174" s="1"/>
      <c r="Q1174" s="1"/>
      <c r="R1174" s="1"/>
      <c r="S1174" s="1"/>
      <c r="T1174" s="1"/>
      <c r="U1174" s="1"/>
      <c r="V1174" s="1"/>
      <c r="W1174" s="1"/>
    </row>
    <row r="1175" spans="1:23" ht="9.75" customHeight="1">
      <c r="A1175" s="1"/>
      <c r="B1175" s="1"/>
      <c r="C1175" s="1"/>
      <c r="D1175" s="1"/>
      <c r="E1175" s="1"/>
      <c r="F1175" s="1"/>
      <c r="G1175" s="1"/>
      <c r="H1175" s="1"/>
      <c r="I1175" s="1"/>
      <c r="J1175" s="1"/>
      <c r="K1175" s="1"/>
      <c r="L1175" s="1"/>
      <c r="M1175" s="1"/>
      <c r="N1175" s="1"/>
      <c r="O1175" s="1"/>
      <c r="P1175" s="1"/>
      <c r="Q1175" s="1"/>
      <c r="R1175" s="1"/>
      <c r="S1175" s="1"/>
      <c r="T1175" s="1"/>
      <c r="U1175" s="1"/>
      <c r="V1175" s="1"/>
      <c r="W1175" s="1"/>
    </row>
    <row r="1176" spans="1:23" ht="9.75" customHeight="1">
      <c r="A1176" s="1"/>
      <c r="B1176" s="1"/>
      <c r="C1176" s="1"/>
      <c r="D1176" s="1"/>
      <c r="E1176" s="1"/>
      <c r="F1176" s="1"/>
      <c r="G1176" s="1"/>
      <c r="H1176" s="1"/>
      <c r="I1176" s="1"/>
      <c r="J1176" s="1"/>
      <c r="K1176" s="1"/>
      <c r="L1176" s="1"/>
      <c r="M1176" s="1"/>
      <c r="N1176" s="1"/>
      <c r="O1176" s="1"/>
      <c r="P1176" s="1"/>
      <c r="Q1176" s="1"/>
      <c r="R1176" s="1"/>
      <c r="S1176" s="1"/>
      <c r="T1176" s="1"/>
      <c r="U1176" s="1"/>
      <c r="V1176" s="1"/>
      <c r="W1176" s="1"/>
    </row>
    <row r="1177" spans="1:23" ht="9.75" customHeight="1">
      <c r="A1177" s="1"/>
      <c r="B1177" s="1"/>
      <c r="C1177" s="1"/>
      <c r="D1177" s="1"/>
      <c r="E1177" s="1"/>
      <c r="F1177" s="1"/>
      <c r="G1177" s="1"/>
      <c r="H1177" s="1"/>
      <c r="I1177" s="1"/>
      <c r="J1177" s="1"/>
      <c r="K1177" s="1"/>
      <c r="L1177" s="1"/>
      <c r="M1177" s="1"/>
      <c r="N1177" s="1"/>
      <c r="O1177" s="1"/>
      <c r="P1177" s="1"/>
      <c r="Q1177" s="1"/>
      <c r="R1177" s="1"/>
      <c r="S1177" s="1"/>
      <c r="T1177" s="1"/>
      <c r="U1177" s="1"/>
      <c r="V1177" s="1"/>
      <c r="W1177" s="1"/>
    </row>
    <row r="1178" spans="1:23" ht="9.75" customHeight="1">
      <c r="A1178" s="1"/>
      <c r="B1178" s="1"/>
      <c r="C1178" s="1"/>
      <c r="D1178" s="1"/>
      <c r="E1178" s="1"/>
      <c r="F1178" s="1"/>
      <c r="G1178" s="1"/>
      <c r="H1178" s="1"/>
      <c r="I1178" s="1"/>
      <c r="J1178" s="1"/>
      <c r="K1178" s="1"/>
      <c r="L1178" s="1"/>
      <c r="M1178" s="1"/>
      <c r="N1178" s="1"/>
      <c r="O1178" s="1"/>
      <c r="P1178" s="1"/>
      <c r="Q1178" s="1"/>
      <c r="R1178" s="1"/>
      <c r="S1178" s="1"/>
      <c r="T1178" s="1"/>
      <c r="U1178" s="1"/>
      <c r="V1178" s="1"/>
      <c r="W1178" s="1"/>
    </row>
    <row r="1179" spans="1:23" ht="9.75" customHeight="1">
      <c r="A1179" s="1"/>
      <c r="B1179" s="1"/>
      <c r="C1179" s="1"/>
      <c r="D1179" s="1"/>
      <c r="E1179" s="1"/>
      <c r="F1179" s="1"/>
      <c r="G1179" s="1"/>
      <c r="H1179" s="1"/>
      <c r="I1179" s="1"/>
      <c r="J1179" s="1"/>
      <c r="K1179" s="1"/>
      <c r="L1179" s="1"/>
      <c r="M1179" s="1"/>
      <c r="N1179" s="1"/>
      <c r="O1179" s="1"/>
      <c r="P1179" s="1"/>
      <c r="Q1179" s="1"/>
      <c r="R1179" s="1"/>
      <c r="S1179" s="1"/>
      <c r="T1179" s="1"/>
      <c r="U1179" s="1"/>
      <c r="V1179" s="1"/>
      <c r="W1179" s="1"/>
    </row>
    <row r="1180" spans="1:23" ht="9.75" customHeight="1">
      <c r="A1180" s="1"/>
      <c r="B1180" s="1"/>
      <c r="C1180" s="1"/>
      <c r="D1180" s="1"/>
      <c r="E1180" s="1"/>
      <c r="F1180" s="1"/>
      <c r="G1180" s="1"/>
      <c r="H1180" s="1"/>
      <c r="I1180" s="1"/>
      <c r="J1180" s="1"/>
      <c r="K1180" s="1"/>
      <c r="L1180" s="1"/>
      <c r="M1180" s="1"/>
      <c r="N1180" s="1"/>
      <c r="O1180" s="1"/>
      <c r="P1180" s="1"/>
      <c r="Q1180" s="1"/>
      <c r="R1180" s="1"/>
      <c r="S1180" s="1"/>
      <c r="T1180" s="1"/>
      <c r="U1180" s="1"/>
      <c r="V1180" s="1"/>
      <c r="W1180" s="1"/>
    </row>
    <row r="1181" spans="1:23" ht="9.75" customHeight="1">
      <c r="A1181" s="1"/>
      <c r="B1181" s="1"/>
      <c r="C1181" s="1"/>
      <c r="D1181" s="1"/>
      <c r="E1181" s="1"/>
      <c r="F1181" s="1"/>
      <c r="G1181" s="1"/>
      <c r="H1181" s="1"/>
      <c r="I1181" s="1"/>
      <c r="J1181" s="1"/>
      <c r="K1181" s="1"/>
      <c r="L1181" s="1"/>
      <c r="M1181" s="1"/>
      <c r="N1181" s="1"/>
      <c r="O1181" s="1"/>
      <c r="P1181" s="1"/>
      <c r="Q1181" s="1"/>
      <c r="R1181" s="1"/>
      <c r="S1181" s="1"/>
      <c r="T1181" s="1"/>
      <c r="U1181" s="1"/>
      <c r="V1181" s="1"/>
      <c r="W1181" s="1"/>
    </row>
    <row r="1182" spans="1:23" ht="9.75" customHeight="1">
      <c r="A1182" s="1"/>
      <c r="B1182" s="1"/>
      <c r="C1182" s="1"/>
      <c r="D1182" s="1"/>
      <c r="E1182" s="1"/>
      <c r="F1182" s="1"/>
      <c r="G1182" s="1"/>
      <c r="H1182" s="1"/>
      <c r="I1182" s="1"/>
      <c r="J1182" s="1"/>
      <c r="K1182" s="1"/>
      <c r="L1182" s="1"/>
      <c r="M1182" s="1"/>
      <c r="N1182" s="1"/>
      <c r="O1182" s="1"/>
      <c r="P1182" s="1"/>
      <c r="Q1182" s="1"/>
      <c r="R1182" s="1"/>
      <c r="S1182" s="1"/>
      <c r="T1182" s="1"/>
      <c r="U1182" s="1"/>
      <c r="V1182" s="1"/>
      <c r="W1182" s="1"/>
    </row>
    <row r="1183" spans="1:23" ht="9.75" customHeight="1">
      <c r="A1183" s="1"/>
      <c r="B1183" s="1"/>
      <c r="C1183" s="1"/>
      <c r="D1183" s="1"/>
      <c r="E1183" s="1"/>
      <c r="F1183" s="1"/>
      <c r="G1183" s="1"/>
      <c r="H1183" s="1"/>
      <c r="I1183" s="1"/>
      <c r="J1183" s="1"/>
      <c r="K1183" s="1"/>
      <c r="L1183" s="1"/>
      <c r="M1183" s="1"/>
      <c r="N1183" s="1"/>
      <c r="O1183" s="1"/>
      <c r="P1183" s="1"/>
      <c r="Q1183" s="1"/>
      <c r="R1183" s="1"/>
      <c r="S1183" s="1"/>
      <c r="T1183" s="1"/>
      <c r="U1183" s="1"/>
      <c r="V1183" s="1"/>
      <c r="W1183" s="1"/>
    </row>
    <row r="1184" spans="1:23" ht="9.75" customHeight="1">
      <c r="A1184" s="1"/>
      <c r="B1184" s="1"/>
      <c r="C1184" s="1"/>
      <c r="D1184" s="1"/>
      <c r="E1184" s="1"/>
      <c r="F1184" s="1"/>
      <c r="G1184" s="1"/>
      <c r="H1184" s="1"/>
      <c r="I1184" s="1"/>
      <c r="J1184" s="1"/>
      <c r="K1184" s="1"/>
      <c r="L1184" s="1"/>
      <c r="M1184" s="1"/>
      <c r="N1184" s="1"/>
      <c r="O1184" s="1"/>
      <c r="P1184" s="1"/>
      <c r="Q1184" s="1"/>
      <c r="R1184" s="1"/>
      <c r="S1184" s="1"/>
      <c r="T1184" s="1"/>
      <c r="U1184" s="1"/>
      <c r="V1184" s="1"/>
      <c r="W1184" s="1"/>
    </row>
    <row r="1185" spans="1:23" ht="9.75" customHeight="1">
      <c r="A1185" s="1"/>
      <c r="B1185" s="1"/>
      <c r="C1185" s="1"/>
      <c r="D1185" s="1"/>
      <c r="E1185" s="1"/>
      <c r="F1185" s="1"/>
      <c r="G1185" s="1"/>
      <c r="H1185" s="1"/>
      <c r="I1185" s="1"/>
      <c r="J1185" s="1"/>
      <c r="K1185" s="1"/>
      <c r="L1185" s="1"/>
      <c r="M1185" s="1"/>
      <c r="N1185" s="1"/>
      <c r="O1185" s="1"/>
      <c r="P1185" s="1"/>
      <c r="Q1185" s="1"/>
      <c r="R1185" s="1"/>
      <c r="S1185" s="1"/>
      <c r="T1185" s="1"/>
      <c r="U1185" s="1"/>
      <c r="V1185" s="1"/>
      <c r="W1185" s="1"/>
    </row>
    <row r="1186" spans="1:23" ht="9.75" customHeight="1">
      <c r="A1186" s="1"/>
      <c r="B1186" s="1"/>
      <c r="C1186" s="1"/>
      <c r="D1186" s="1"/>
      <c r="E1186" s="1"/>
      <c r="F1186" s="1"/>
      <c r="G1186" s="1"/>
      <c r="H1186" s="1"/>
      <c r="I1186" s="1"/>
      <c r="J1186" s="1"/>
      <c r="K1186" s="1"/>
      <c r="L1186" s="1"/>
      <c r="M1186" s="1"/>
      <c r="N1186" s="1"/>
      <c r="O1186" s="1"/>
      <c r="P1186" s="1"/>
      <c r="Q1186" s="1"/>
      <c r="R1186" s="1"/>
      <c r="S1186" s="1"/>
      <c r="T1186" s="1"/>
      <c r="U1186" s="1"/>
      <c r="V1186" s="1"/>
      <c r="W1186" s="1"/>
    </row>
    <row r="1187" spans="1:23" ht="9.75" customHeight="1">
      <c r="A1187" s="1"/>
      <c r="B1187" s="1"/>
      <c r="C1187" s="1"/>
      <c r="D1187" s="1"/>
      <c r="E1187" s="1"/>
      <c r="F1187" s="1"/>
      <c r="G1187" s="1"/>
      <c r="H1187" s="1"/>
      <c r="I1187" s="1"/>
      <c r="J1187" s="1"/>
      <c r="K1187" s="1"/>
      <c r="L1187" s="1"/>
      <c r="M1187" s="1"/>
      <c r="N1187" s="1"/>
      <c r="O1187" s="1"/>
      <c r="P1187" s="1"/>
      <c r="Q1187" s="1"/>
      <c r="R1187" s="1"/>
      <c r="S1187" s="1"/>
      <c r="T1187" s="1"/>
      <c r="U1187" s="1"/>
      <c r="V1187" s="1"/>
      <c r="W1187" s="1"/>
    </row>
    <row r="1188" spans="1:23" ht="9.75" customHeight="1">
      <c r="A1188" s="1"/>
      <c r="B1188" s="1"/>
      <c r="C1188" s="1"/>
      <c r="D1188" s="1"/>
      <c r="E1188" s="1"/>
      <c r="F1188" s="1"/>
      <c r="G1188" s="1"/>
      <c r="H1188" s="1"/>
      <c r="I1188" s="1"/>
      <c r="J1188" s="1"/>
      <c r="K1188" s="1"/>
      <c r="L1188" s="1"/>
      <c r="M1188" s="1"/>
      <c r="N1188" s="1"/>
      <c r="O1188" s="1"/>
      <c r="P1188" s="1"/>
      <c r="Q1188" s="1"/>
      <c r="R1188" s="1"/>
      <c r="S1188" s="1"/>
      <c r="T1188" s="1"/>
      <c r="U1188" s="1"/>
      <c r="V1188" s="1"/>
      <c r="W1188" s="1"/>
    </row>
    <row r="1189" spans="1:23" ht="9.75" customHeight="1">
      <c r="A1189" s="1"/>
      <c r="B1189" s="1"/>
      <c r="C1189" s="1"/>
      <c r="D1189" s="1"/>
      <c r="E1189" s="1"/>
      <c r="F1189" s="1"/>
      <c r="G1189" s="1"/>
      <c r="H1189" s="1"/>
      <c r="I1189" s="1"/>
      <c r="J1189" s="1"/>
      <c r="K1189" s="1"/>
      <c r="L1189" s="1"/>
      <c r="M1189" s="1"/>
      <c r="N1189" s="1"/>
      <c r="O1189" s="1"/>
      <c r="P1189" s="1"/>
      <c r="Q1189" s="1"/>
      <c r="R1189" s="1"/>
      <c r="S1189" s="1"/>
      <c r="T1189" s="1"/>
      <c r="U1189" s="1"/>
      <c r="V1189" s="1"/>
      <c r="W1189" s="1"/>
    </row>
    <row r="1190" spans="1:23" ht="9.75" customHeight="1">
      <c r="A1190" s="1"/>
      <c r="B1190" s="1"/>
      <c r="C1190" s="1"/>
      <c r="D1190" s="1"/>
      <c r="E1190" s="1"/>
      <c r="F1190" s="1"/>
      <c r="G1190" s="1"/>
      <c r="H1190" s="1"/>
      <c r="I1190" s="1"/>
      <c r="J1190" s="1"/>
      <c r="K1190" s="1"/>
      <c r="L1190" s="1"/>
      <c r="M1190" s="1"/>
      <c r="N1190" s="1"/>
      <c r="O1190" s="1"/>
      <c r="P1190" s="1"/>
      <c r="Q1190" s="1"/>
      <c r="R1190" s="1"/>
      <c r="S1190" s="1"/>
      <c r="T1190" s="1"/>
      <c r="U1190" s="1"/>
      <c r="V1190" s="1"/>
      <c r="W1190" s="1"/>
    </row>
    <row r="1191" spans="1:23" ht="9.75" customHeight="1">
      <c r="A1191" s="1"/>
      <c r="B1191" s="1"/>
      <c r="C1191" s="1"/>
      <c r="D1191" s="1"/>
      <c r="E1191" s="1"/>
      <c r="F1191" s="1"/>
      <c r="G1191" s="1"/>
      <c r="H1191" s="1"/>
      <c r="I1191" s="1"/>
      <c r="J1191" s="1"/>
      <c r="K1191" s="1"/>
      <c r="L1191" s="1"/>
      <c r="M1191" s="1"/>
      <c r="N1191" s="1"/>
      <c r="O1191" s="1"/>
      <c r="P1191" s="1"/>
      <c r="Q1191" s="1"/>
      <c r="R1191" s="1"/>
      <c r="S1191" s="1"/>
      <c r="T1191" s="1"/>
      <c r="U1191" s="1"/>
      <c r="V1191" s="1"/>
      <c r="W1191" s="1"/>
    </row>
    <row r="1192" spans="1:23" ht="9.75" customHeight="1">
      <c r="A1192" s="1"/>
      <c r="B1192" s="1"/>
      <c r="C1192" s="1"/>
      <c r="D1192" s="1"/>
      <c r="E1192" s="1"/>
      <c r="F1192" s="1"/>
      <c r="G1192" s="1"/>
      <c r="H1192" s="1"/>
      <c r="I1192" s="1"/>
      <c r="J1192" s="1"/>
      <c r="K1192" s="1"/>
      <c r="L1192" s="1"/>
      <c r="M1192" s="1"/>
      <c r="N1192" s="1"/>
      <c r="O1192" s="1"/>
      <c r="P1192" s="1"/>
      <c r="Q1192" s="1"/>
      <c r="R1192" s="1"/>
      <c r="S1192" s="1"/>
      <c r="T1192" s="1"/>
      <c r="U1192" s="1"/>
      <c r="V1192" s="1"/>
      <c r="W1192" s="1"/>
    </row>
    <row r="1193" spans="1:23" ht="9.75" customHeight="1">
      <c r="A1193" s="1"/>
      <c r="B1193" s="1"/>
      <c r="C1193" s="1"/>
      <c r="D1193" s="1"/>
      <c r="E1193" s="1"/>
      <c r="F1193" s="1"/>
      <c r="G1193" s="1"/>
      <c r="H1193" s="1"/>
      <c r="I1193" s="1"/>
      <c r="J1193" s="1"/>
      <c r="K1193" s="1"/>
      <c r="L1193" s="1"/>
      <c r="M1193" s="1"/>
      <c r="N1193" s="1"/>
      <c r="O1193" s="1"/>
      <c r="P1193" s="1"/>
      <c r="Q1193" s="1"/>
      <c r="R1193" s="1"/>
      <c r="S1193" s="1"/>
      <c r="T1193" s="1"/>
      <c r="U1193" s="1"/>
      <c r="V1193" s="1"/>
      <c r="W1193" s="1"/>
    </row>
    <row r="1194" spans="1:23" ht="9.75" customHeight="1">
      <c r="A1194" s="1"/>
      <c r="B1194" s="1"/>
      <c r="C1194" s="1"/>
      <c r="D1194" s="1"/>
      <c r="E1194" s="1"/>
      <c r="F1194" s="1"/>
      <c r="G1194" s="1"/>
      <c r="H1194" s="1"/>
      <c r="I1194" s="1"/>
      <c r="J1194" s="1"/>
      <c r="K1194" s="1"/>
      <c r="L1194" s="1"/>
      <c r="M1194" s="1"/>
      <c r="N1194" s="1"/>
      <c r="O1194" s="1"/>
      <c r="P1194" s="1"/>
      <c r="Q1194" s="1"/>
      <c r="R1194" s="1"/>
      <c r="S1194" s="1"/>
      <c r="T1194" s="1"/>
      <c r="U1194" s="1"/>
      <c r="V1194" s="1"/>
      <c r="W1194" s="1"/>
    </row>
    <row r="1195" spans="1:23" ht="9.75" customHeight="1">
      <c r="A1195" s="1"/>
      <c r="B1195" s="1"/>
      <c r="C1195" s="1"/>
      <c r="D1195" s="1"/>
      <c r="E1195" s="1"/>
      <c r="F1195" s="1"/>
      <c r="G1195" s="1"/>
      <c r="H1195" s="1"/>
      <c r="I1195" s="1"/>
      <c r="J1195" s="1"/>
      <c r="K1195" s="1"/>
      <c r="L1195" s="1"/>
      <c r="M1195" s="1"/>
      <c r="N1195" s="1"/>
      <c r="O1195" s="1"/>
      <c r="P1195" s="1"/>
      <c r="Q1195" s="1"/>
      <c r="R1195" s="1"/>
      <c r="S1195" s="1"/>
      <c r="T1195" s="1"/>
      <c r="U1195" s="1"/>
      <c r="V1195" s="1"/>
      <c r="W1195" s="1"/>
    </row>
    <row r="1196" spans="1:23" ht="9.75" customHeight="1">
      <c r="A1196" s="1"/>
      <c r="B1196" s="1"/>
      <c r="C1196" s="1"/>
      <c r="D1196" s="1"/>
      <c r="E1196" s="1"/>
      <c r="F1196" s="1"/>
      <c r="G1196" s="1"/>
      <c r="H1196" s="1"/>
      <c r="I1196" s="1"/>
      <c r="J1196" s="1"/>
      <c r="K1196" s="1"/>
      <c r="L1196" s="1"/>
      <c r="M1196" s="1"/>
      <c r="N1196" s="1"/>
      <c r="O1196" s="1"/>
      <c r="P1196" s="1"/>
      <c r="Q1196" s="1"/>
      <c r="R1196" s="1"/>
      <c r="S1196" s="1"/>
      <c r="T1196" s="1"/>
      <c r="U1196" s="1"/>
      <c r="V1196" s="1"/>
      <c r="W1196" s="1"/>
    </row>
    <row r="1197" spans="1:23" ht="9.75" customHeight="1">
      <c r="A1197" s="1"/>
      <c r="B1197" s="1"/>
      <c r="C1197" s="1"/>
      <c r="D1197" s="1"/>
      <c r="E1197" s="1"/>
      <c r="F1197" s="1"/>
      <c r="G1197" s="1"/>
      <c r="H1197" s="1"/>
      <c r="I1197" s="1"/>
      <c r="J1197" s="1"/>
      <c r="K1197" s="1"/>
      <c r="L1197" s="1"/>
      <c r="M1197" s="1"/>
      <c r="N1197" s="1"/>
      <c r="O1197" s="1"/>
      <c r="P1197" s="1"/>
      <c r="Q1197" s="1"/>
      <c r="R1197" s="1"/>
      <c r="S1197" s="1"/>
      <c r="T1197" s="1"/>
      <c r="U1197" s="1"/>
      <c r="V1197" s="1"/>
      <c r="W1197" s="1"/>
    </row>
    <row r="1198" spans="1:23" ht="9.75" customHeight="1">
      <c r="A1198" s="1"/>
      <c r="B1198" s="1"/>
      <c r="C1198" s="1"/>
      <c r="D1198" s="1"/>
      <c r="E1198" s="1"/>
      <c r="F1198" s="1"/>
      <c r="G1198" s="1"/>
      <c r="H1198" s="1"/>
      <c r="I1198" s="1"/>
      <c r="J1198" s="1"/>
      <c r="K1198" s="1"/>
      <c r="L1198" s="1"/>
      <c r="M1198" s="1"/>
      <c r="N1198" s="1"/>
      <c r="O1198" s="1"/>
      <c r="P1198" s="1"/>
      <c r="Q1198" s="1"/>
      <c r="R1198" s="1"/>
      <c r="S1198" s="1"/>
      <c r="T1198" s="1"/>
      <c r="U1198" s="1"/>
      <c r="V1198" s="1"/>
      <c r="W1198" s="1"/>
    </row>
    <row r="1199" spans="1:23" ht="9.75" customHeight="1">
      <c r="A1199" s="1"/>
      <c r="B1199" s="1"/>
      <c r="C1199" s="1"/>
      <c r="D1199" s="1"/>
      <c r="E1199" s="1"/>
      <c r="F1199" s="1"/>
      <c r="G1199" s="1"/>
      <c r="H1199" s="1"/>
      <c r="I1199" s="1"/>
      <c r="J1199" s="1"/>
      <c r="K1199" s="1"/>
      <c r="L1199" s="1"/>
      <c r="M1199" s="1"/>
      <c r="N1199" s="1"/>
      <c r="O1199" s="1"/>
      <c r="P1199" s="1"/>
      <c r="Q1199" s="1"/>
      <c r="R1199" s="1"/>
      <c r="S1199" s="1"/>
      <c r="T1199" s="1"/>
      <c r="U1199" s="1"/>
      <c r="V1199" s="1"/>
      <c r="W1199" s="1"/>
    </row>
    <row r="1200" spans="1:23" ht="9.75" customHeight="1">
      <c r="A1200" s="1"/>
      <c r="B1200" s="1"/>
      <c r="C1200" s="1"/>
      <c r="D1200" s="1"/>
      <c r="E1200" s="1"/>
      <c r="F1200" s="1"/>
      <c r="G1200" s="1"/>
      <c r="H1200" s="1"/>
      <c r="I1200" s="1"/>
      <c r="J1200" s="1"/>
      <c r="K1200" s="1"/>
      <c r="L1200" s="1"/>
      <c r="M1200" s="1"/>
      <c r="N1200" s="1"/>
      <c r="O1200" s="1"/>
      <c r="P1200" s="1"/>
      <c r="Q1200" s="1"/>
      <c r="R1200" s="1"/>
      <c r="S1200" s="1"/>
      <c r="T1200" s="1"/>
      <c r="U1200" s="1"/>
      <c r="V1200" s="1"/>
      <c r="W1200" s="1"/>
    </row>
    <row r="1201" spans="1:23" ht="9.75" customHeight="1">
      <c r="A1201" s="1"/>
      <c r="B1201" s="1"/>
      <c r="C1201" s="1"/>
      <c r="D1201" s="1"/>
      <c r="E1201" s="1"/>
      <c r="F1201" s="1"/>
      <c r="G1201" s="1"/>
      <c r="H1201" s="1"/>
      <c r="I1201" s="1"/>
      <c r="J1201" s="1"/>
      <c r="K1201" s="1"/>
      <c r="L1201" s="1"/>
      <c r="M1201" s="1"/>
      <c r="N1201" s="1"/>
      <c r="O1201" s="1"/>
      <c r="P1201" s="1"/>
      <c r="Q1201" s="1"/>
      <c r="R1201" s="1"/>
      <c r="S1201" s="1"/>
      <c r="T1201" s="1"/>
      <c r="U1201" s="1"/>
      <c r="V1201" s="1"/>
      <c r="W1201" s="1"/>
    </row>
    <row r="1202" spans="1:23" ht="9.75" customHeight="1">
      <c r="A1202" s="1"/>
      <c r="B1202" s="1"/>
      <c r="C1202" s="1"/>
      <c r="D1202" s="1"/>
      <c r="E1202" s="1"/>
      <c r="F1202" s="1"/>
      <c r="G1202" s="1"/>
      <c r="H1202" s="1"/>
      <c r="I1202" s="1"/>
      <c r="J1202" s="1"/>
      <c r="K1202" s="1"/>
      <c r="L1202" s="1"/>
      <c r="M1202" s="1"/>
      <c r="N1202" s="1"/>
      <c r="O1202" s="1"/>
      <c r="P1202" s="1"/>
      <c r="Q1202" s="1"/>
      <c r="R1202" s="1"/>
      <c r="S1202" s="1"/>
      <c r="T1202" s="1"/>
      <c r="U1202" s="1"/>
      <c r="V1202" s="1"/>
      <c r="W1202" s="1"/>
    </row>
    <row r="1203" spans="1:23" ht="9.75" customHeight="1">
      <c r="A1203" s="1"/>
      <c r="B1203" s="1"/>
      <c r="C1203" s="1"/>
      <c r="D1203" s="1"/>
      <c r="E1203" s="1"/>
      <c r="F1203" s="1"/>
      <c r="G1203" s="1"/>
      <c r="H1203" s="1"/>
      <c r="I1203" s="1"/>
      <c r="J1203" s="1"/>
      <c r="K1203" s="1"/>
      <c r="L1203" s="1"/>
      <c r="M1203" s="1"/>
      <c r="N1203" s="1"/>
      <c r="O1203" s="1"/>
      <c r="P1203" s="1"/>
      <c r="Q1203" s="1"/>
      <c r="R1203" s="1"/>
      <c r="S1203" s="1"/>
      <c r="T1203" s="1"/>
      <c r="U1203" s="1"/>
      <c r="V1203" s="1"/>
      <c r="W1203" s="1"/>
    </row>
    <row r="1204" spans="1:23" ht="9.75" customHeight="1">
      <c r="A1204" s="1"/>
      <c r="B1204" s="1"/>
      <c r="C1204" s="1"/>
      <c r="D1204" s="1"/>
      <c r="E1204" s="1"/>
      <c r="F1204" s="1"/>
      <c r="G1204" s="1"/>
      <c r="H1204" s="1"/>
      <c r="I1204" s="1"/>
      <c r="J1204" s="1"/>
      <c r="K1204" s="1"/>
      <c r="L1204" s="1"/>
      <c r="M1204" s="1"/>
      <c r="N1204" s="1"/>
      <c r="O1204" s="1"/>
      <c r="P1204" s="1"/>
      <c r="Q1204" s="1"/>
      <c r="R1204" s="1"/>
      <c r="S1204" s="1"/>
      <c r="T1204" s="1"/>
      <c r="U1204" s="1"/>
      <c r="V1204" s="1"/>
      <c r="W1204" s="1"/>
    </row>
    <row r="1205" spans="1:23" ht="9.75" customHeight="1">
      <c r="A1205" s="1"/>
      <c r="B1205" s="1"/>
      <c r="C1205" s="1"/>
      <c r="D1205" s="1"/>
      <c r="E1205" s="1"/>
      <c r="F1205" s="1"/>
      <c r="G1205" s="1"/>
      <c r="H1205" s="1"/>
      <c r="I1205" s="1"/>
      <c r="J1205" s="1"/>
      <c r="K1205" s="1"/>
      <c r="L1205" s="1"/>
      <c r="M1205" s="1"/>
      <c r="N1205" s="1"/>
      <c r="O1205" s="1"/>
      <c r="P1205" s="1"/>
      <c r="Q1205" s="1"/>
      <c r="R1205" s="1"/>
      <c r="S1205" s="1"/>
      <c r="T1205" s="1"/>
      <c r="U1205" s="1"/>
      <c r="V1205" s="1"/>
      <c r="W1205" s="1"/>
    </row>
    <row r="1206" spans="1:23" ht="9.75" customHeight="1">
      <c r="A1206" s="1"/>
      <c r="B1206" s="1"/>
      <c r="C1206" s="1"/>
      <c r="D1206" s="1"/>
      <c r="E1206" s="1"/>
      <c r="F1206" s="1"/>
      <c r="G1206" s="1"/>
      <c r="H1206" s="1"/>
      <c r="I1206" s="1"/>
      <c r="J1206" s="1"/>
      <c r="K1206" s="1"/>
      <c r="L1206" s="1"/>
      <c r="M1206" s="1"/>
      <c r="N1206" s="1"/>
      <c r="O1206" s="1"/>
      <c r="P1206" s="1"/>
      <c r="Q1206" s="1"/>
      <c r="R1206" s="1"/>
      <c r="S1206" s="1"/>
      <c r="T1206" s="1"/>
      <c r="U1206" s="1"/>
      <c r="V1206" s="1"/>
      <c r="W1206" s="1"/>
    </row>
    <row r="1207" spans="1:23" ht="9.75" customHeight="1">
      <c r="A1207" s="1"/>
      <c r="B1207" s="1"/>
      <c r="C1207" s="1"/>
      <c r="D1207" s="1"/>
      <c r="E1207" s="1"/>
      <c r="F1207" s="1"/>
      <c r="G1207" s="1"/>
      <c r="H1207" s="1"/>
      <c r="I1207" s="1"/>
      <c r="J1207" s="1"/>
      <c r="K1207" s="1"/>
      <c r="L1207" s="1"/>
      <c r="M1207" s="1"/>
      <c r="N1207" s="1"/>
      <c r="O1207" s="1"/>
      <c r="P1207" s="1"/>
      <c r="Q1207" s="1"/>
      <c r="R1207" s="1"/>
      <c r="S1207" s="1"/>
      <c r="T1207" s="1"/>
      <c r="U1207" s="1"/>
      <c r="V1207" s="1"/>
      <c r="W1207" s="1"/>
    </row>
    <row r="1208" spans="1:23" ht="9.75" customHeight="1">
      <c r="A1208" s="1"/>
      <c r="B1208" s="1"/>
      <c r="C1208" s="1"/>
      <c r="D1208" s="1"/>
      <c r="E1208" s="1"/>
      <c r="F1208" s="1"/>
      <c r="G1208" s="1"/>
      <c r="H1208" s="1"/>
      <c r="I1208" s="1"/>
      <c r="J1208" s="1"/>
      <c r="K1208" s="1"/>
      <c r="L1208" s="1"/>
      <c r="M1208" s="1"/>
      <c r="N1208" s="1"/>
      <c r="O1208" s="1"/>
      <c r="P1208" s="1"/>
      <c r="Q1208" s="1"/>
      <c r="R1208" s="1"/>
      <c r="S1208" s="1"/>
      <c r="T1208" s="1"/>
      <c r="U1208" s="1"/>
      <c r="V1208" s="1"/>
      <c r="W1208" s="1"/>
    </row>
    <row r="1209" spans="1:23" ht="9.75" customHeight="1">
      <c r="A1209" s="1"/>
      <c r="B1209" s="1"/>
      <c r="C1209" s="1"/>
      <c r="D1209" s="1"/>
      <c r="E1209" s="1"/>
      <c r="F1209" s="1"/>
      <c r="G1209" s="1"/>
      <c r="H1209" s="1"/>
      <c r="I1209" s="1"/>
      <c r="J1209" s="1"/>
      <c r="K1209" s="1"/>
      <c r="L1209" s="1"/>
      <c r="M1209" s="1"/>
      <c r="N1209" s="1"/>
      <c r="O1209" s="1"/>
      <c r="P1209" s="1"/>
      <c r="Q1209" s="1"/>
      <c r="R1209" s="1"/>
      <c r="S1209" s="1"/>
      <c r="T1209" s="1"/>
      <c r="U1209" s="1"/>
      <c r="V1209" s="1"/>
      <c r="W1209" s="1"/>
    </row>
    <row r="1210" spans="1:23" ht="9.75" customHeight="1">
      <c r="A1210" s="1"/>
      <c r="B1210" s="1"/>
      <c r="C1210" s="1"/>
      <c r="D1210" s="1"/>
      <c r="E1210" s="1"/>
      <c r="F1210" s="1"/>
      <c r="G1210" s="1"/>
      <c r="H1210" s="1"/>
      <c r="I1210" s="1"/>
      <c r="J1210" s="1"/>
      <c r="K1210" s="1"/>
      <c r="L1210" s="1"/>
      <c r="M1210" s="1"/>
      <c r="N1210" s="1"/>
      <c r="O1210" s="1"/>
      <c r="P1210" s="1"/>
      <c r="Q1210" s="1"/>
      <c r="R1210" s="1"/>
      <c r="S1210" s="1"/>
      <c r="T1210" s="1"/>
      <c r="U1210" s="1"/>
      <c r="V1210" s="1"/>
      <c r="W1210" s="1"/>
    </row>
    <row r="1211" spans="1:23" ht="9.75" customHeight="1">
      <c r="A1211" s="1"/>
      <c r="B1211" s="1"/>
      <c r="C1211" s="1"/>
      <c r="D1211" s="1"/>
      <c r="E1211" s="1"/>
      <c r="F1211" s="1"/>
      <c r="G1211" s="1"/>
      <c r="H1211" s="1"/>
      <c r="I1211" s="1"/>
      <c r="J1211" s="1"/>
      <c r="K1211" s="1"/>
      <c r="L1211" s="1"/>
      <c r="M1211" s="1"/>
      <c r="N1211" s="1"/>
      <c r="O1211" s="1"/>
      <c r="P1211" s="1"/>
      <c r="Q1211" s="1"/>
      <c r="R1211" s="1"/>
      <c r="S1211" s="1"/>
      <c r="T1211" s="1"/>
      <c r="U1211" s="1"/>
      <c r="V1211" s="1"/>
      <c r="W1211" s="1"/>
    </row>
    <row r="1212" spans="1:23" ht="9.75" customHeight="1">
      <c r="A1212" s="1"/>
      <c r="B1212" s="1"/>
      <c r="C1212" s="1"/>
      <c r="D1212" s="1"/>
      <c r="E1212" s="1"/>
      <c r="F1212" s="1"/>
      <c r="G1212" s="1"/>
      <c r="H1212" s="1"/>
      <c r="I1212" s="1"/>
      <c r="J1212" s="1"/>
      <c r="K1212" s="1"/>
      <c r="L1212" s="1"/>
      <c r="M1212" s="1"/>
      <c r="N1212" s="1"/>
      <c r="O1212" s="1"/>
      <c r="P1212" s="1"/>
      <c r="Q1212" s="1"/>
      <c r="R1212" s="1"/>
      <c r="S1212" s="1"/>
      <c r="T1212" s="1"/>
      <c r="U1212" s="1"/>
      <c r="V1212" s="1"/>
      <c r="W1212" s="1"/>
    </row>
    <row r="1213" spans="1:23" ht="9.75" customHeight="1">
      <c r="A1213" s="1"/>
      <c r="B1213" s="1"/>
      <c r="C1213" s="1"/>
      <c r="D1213" s="1"/>
      <c r="E1213" s="1"/>
      <c r="F1213" s="1"/>
      <c r="G1213" s="1"/>
      <c r="H1213" s="1"/>
      <c r="I1213" s="1"/>
      <c r="J1213" s="1"/>
      <c r="K1213" s="1"/>
      <c r="L1213" s="1"/>
      <c r="M1213" s="1"/>
      <c r="N1213" s="1"/>
      <c r="O1213" s="1"/>
      <c r="P1213" s="1"/>
      <c r="Q1213" s="1"/>
      <c r="R1213" s="1"/>
      <c r="S1213" s="1"/>
      <c r="T1213" s="1"/>
      <c r="U1213" s="1"/>
      <c r="V1213" s="1"/>
      <c r="W1213" s="1"/>
    </row>
    <row r="1214" spans="1:23" ht="9.75" customHeight="1">
      <c r="A1214" s="1"/>
      <c r="B1214" s="1"/>
      <c r="C1214" s="1"/>
      <c r="D1214" s="1"/>
      <c r="E1214" s="1"/>
      <c r="F1214" s="1"/>
      <c r="G1214" s="1"/>
      <c r="H1214" s="1"/>
      <c r="I1214" s="1"/>
      <c r="J1214" s="1"/>
      <c r="K1214" s="1"/>
      <c r="L1214" s="1"/>
      <c r="M1214" s="1"/>
      <c r="N1214" s="1"/>
      <c r="O1214" s="1"/>
      <c r="P1214" s="1"/>
      <c r="Q1214" s="1"/>
      <c r="R1214" s="1"/>
      <c r="S1214" s="1"/>
      <c r="T1214" s="1"/>
      <c r="U1214" s="1"/>
      <c r="V1214" s="1"/>
      <c r="W1214" s="1"/>
    </row>
    <row r="1215" spans="1:23" ht="9.75" customHeight="1">
      <c r="A1215" s="1"/>
      <c r="B1215" s="1"/>
      <c r="C1215" s="1"/>
      <c r="D1215" s="1"/>
      <c r="E1215" s="1"/>
      <c r="F1215" s="1"/>
      <c r="G1215" s="1"/>
      <c r="H1215" s="1"/>
      <c r="I1215" s="1"/>
      <c r="J1215" s="1"/>
      <c r="K1215" s="1"/>
      <c r="L1215" s="1"/>
      <c r="M1215" s="1"/>
      <c r="N1215" s="1"/>
      <c r="O1215" s="1"/>
      <c r="P1215" s="1"/>
      <c r="Q1215" s="1"/>
      <c r="R1215" s="1"/>
      <c r="S1215" s="1"/>
      <c r="T1215" s="1"/>
      <c r="U1215" s="1"/>
      <c r="V1215" s="1"/>
      <c r="W1215" s="1"/>
    </row>
    <row r="1216" spans="1:23" ht="9.75" customHeight="1">
      <c r="A1216" s="1"/>
      <c r="B1216" s="1"/>
      <c r="C1216" s="1"/>
      <c r="D1216" s="1"/>
      <c r="E1216" s="1"/>
      <c r="F1216" s="1"/>
      <c r="G1216" s="1"/>
      <c r="H1216" s="1"/>
      <c r="I1216" s="1"/>
      <c r="J1216" s="1"/>
      <c r="K1216" s="1"/>
      <c r="L1216" s="1"/>
      <c r="M1216" s="1"/>
      <c r="N1216" s="1"/>
      <c r="O1216" s="1"/>
      <c r="P1216" s="1"/>
      <c r="Q1216" s="1"/>
      <c r="R1216" s="1"/>
      <c r="S1216" s="1"/>
      <c r="T1216" s="1"/>
      <c r="U1216" s="1"/>
      <c r="V1216" s="1"/>
      <c r="W1216" s="1"/>
    </row>
    <row r="1217" spans="1:23" ht="9.75" customHeight="1">
      <c r="A1217" s="1"/>
      <c r="B1217" s="1"/>
      <c r="C1217" s="1"/>
      <c r="D1217" s="1"/>
      <c r="E1217" s="1"/>
      <c r="F1217" s="1"/>
      <c r="G1217" s="1"/>
      <c r="H1217" s="1"/>
      <c r="I1217" s="1"/>
      <c r="J1217" s="1"/>
      <c r="K1217" s="1"/>
      <c r="L1217" s="1"/>
      <c r="M1217" s="1"/>
      <c r="N1217" s="1"/>
      <c r="O1217" s="1"/>
      <c r="P1217" s="1"/>
      <c r="Q1217" s="1"/>
      <c r="R1217" s="1"/>
      <c r="S1217" s="1"/>
      <c r="T1217" s="1"/>
      <c r="U1217" s="1"/>
      <c r="V1217" s="1"/>
      <c r="W1217" s="1"/>
    </row>
    <row r="1218" spans="1:23" ht="9.75" customHeight="1">
      <c r="A1218" s="1"/>
      <c r="B1218" s="1"/>
      <c r="C1218" s="1"/>
      <c r="D1218" s="1"/>
      <c r="E1218" s="1"/>
      <c r="F1218" s="1"/>
      <c r="G1218" s="1"/>
      <c r="H1218" s="1"/>
      <c r="I1218" s="1"/>
      <c r="J1218" s="1"/>
      <c r="K1218" s="1"/>
      <c r="L1218" s="1"/>
      <c r="M1218" s="1"/>
      <c r="N1218" s="1"/>
      <c r="O1218" s="1"/>
      <c r="P1218" s="1"/>
      <c r="Q1218" s="1"/>
      <c r="R1218" s="1"/>
      <c r="S1218" s="1"/>
      <c r="T1218" s="1"/>
      <c r="U1218" s="1"/>
      <c r="V1218" s="1"/>
      <c r="W1218" s="1"/>
    </row>
    <row r="1219" spans="1:23" ht="9.75" customHeight="1">
      <c r="A1219" s="1"/>
      <c r="B1219" s="1"/>
      <c r="C1219" s="1"/>
      <c r="D1219" s="1"/>
      <c r="E1219" s="1"/>
      <c r="F1219" s="1"/>
      <c r="G1219" s="1"/>
      <c r="H1219" s="1"/>
      <c r="I1219" s="1"/>
      <c r="J1219" s="1"/>
      <c r="K1219" s="1"/>
      <c r="L1219" s="1"/>
      <c r="M1219" s="1"/>
      <c r="N1219" s="1"/>
      <c r="O1219" s="1"/>
      <c r="P1219" s="1"/>
      <c r="Q1219" s="1"/>
      <c r="R1219" s="1"/>
      <c r="S1219" s="1"/>
      <c r="T1219" s="1"/>
      <c r="U1219" s="1"/>
      <c r="V1219" s="1"/>
      <c r="W1219" s="1"/>
    </row>
    <row r="1220" spans="1:23" ht="9.75" customHeight="1">
      <c r="A1220" s="1"/>
      <c r="B1220" s="1"/>
      <c r="C1220" s="1"/>
      <c r="D1220" s="1"/>
      <c r="E1220" s="1"/>
      <c r="F1220" s="1"/>
      <c r="G1220" s="1"/>
      <c r="H1220" s="1"/>
      <c r="I1220" s="1"/>
      <c r="J1220" s="1"/>
      <c r="K1220" s="1"/>
      <c r="L1220" s="1"/>
      <c r="M1220" s="1"/>
      <c r="N1220" s="1"/>
      <c r="O1220" s="1"/>
      <c r="P1220" s="1"/>
      <c r="Q1220" s="1"/>
      <c r="R1220" s="1"/>
      <c r="S1220" s="1"/>
      <c r="T1220" s="1"/>
      <c r="U1220" s="1"/>
      <c r="V1220" s="1"/>
      <c r="W1220" s="1"/>
    </row>
    <row r="1221" spans="1:23" ht="9.75" customHeight="1">
      <c r="A1221" s="1"/>
      <c r="B1221" s="1"/>
      <c r="C1221" s="1"/>
      <c r="D1221" s="1"/>
      <c r="E1221" s="1"/>
      <c r="F1221" s="1"/>
      <c r="G1221" s="1"/>
      <c r="H1221" s="1"/>
      <c r="I1221" s="1"/>
      <c r="J1221" s="1"/>
      <c r="K1221" s="1"/>
      <c r="L1221" s="1"/>
      <c r="M1221" s="1"/>
      <c r="N1221" s="1"/>
      <c r="O1221" s="1"/>
      <c r="P1221" s="1"/>
      <c r="Q1221" s="1"/>
      <c r="R1221" s="1"/>
      <c r="S1221" s="1"/>
      <c r="T1221" s="1"/>
      <c r="U1221" s="1"/>
      <c r="V1221" s="1"/>
      <c r="W1221" s="1"/>
    </row>
    <row r="1222" spans="1:23" ht="9.75" customHeight="1">
      <c r="A1222" s="1"/>
      <c r="B1222" s="1"/>
      <c r="C1222" s="1"/>
      <c r="D1222" s="1"/>
      <c r="E1222" s="1"/>
      <c r="F1222" s="1"/>
      <c r="G1222" s="1"/>
      <c r="H1222" s="1"/>
      <c r="I1222" s="1"/>
      <c r="J1222" s="1"/>
      <c r="K1222" s="1"/>
      <c r="L1222" s="1"/>
      <c r="M1222" s="1"/>
      <c r="N1222" s="1"/>
      <c r="O1222" s="1"/>
      <c r="P1222" s="1"/>
      <c r="Q1222" s="1"/>
      <c r="R1222" s="1"/>
      <c r="S1222" s="1"/>
      <c r="T1222" s="1"/>
      <c r="U1222" s="1"/>
      <c r="V1222" s="1"/>
      <c r="W1222" s="1"/>
    </row>
    <row r="1223" spans="1:23" ht="9.75" customHeight="1">
      <c r="A1223" s="1"/>
      <c r="B1223" s="1"/>
      <c r="C1223" s="1"/>
      <c r="D1223" s="1"/>
      <c r="E1223" s="1"/>
      <c r="F1223" s="1"/>
      <c r="G1223" s="1"/>
      <c r="H1223" s="1"/>
      <c r="I1223" s="1"/>
      <c r="J1223" s="1"/>
      <c r="K1223" s="1"/>
      <c r="L1223" s="1"/>
      <c r="M1223" s="1"/>
      <c r="N1223" s="1"/>
      <c r="O1223" s="1"/>
      <c r="P1223" s="1"/>
      <c r="Q1223" s="1"/>
      <c r="R1223" s="1"/>
      <c r="S1223" s="1"/>
      <c r="T1223" s="1"/>
      <c r="U1223" s="1"/>
      <c r="V1223" s="1"/>
      <c r="W1223" s="1"/>
    </row>
    <row r="1224" spans="1:23" ht="9.75" customHeight="1">
      <c r="A1224" s="1"/>
      <c r="B1224" s="1"/>
      <c r="C1224" s="1"/>
      <c r="D1224" s="1"/>
      <c r="E1224" s="1"/>
      <c r="F1224" s="1"/>
      <c r="G1224" s="1"/>
      <c r="H1224" s="1"/>
      <c r="I1224" s="1"/>
      <c r="J1224" s="1"/>
      <c r="K1224" s="1"/>
      <c r="L1224" s="1"/>
      <c r="M1224" s="1"/>
      <c r="N1224" s="1"/>
      <c r="O1224" s="1"/>
      <c r="P1224" s="1"/>
      <c r="Q1224" s="1"/>
      <c r="R1224" s="1"/>
      <c r="S1224" s="1"/>
      <c r="T1224" s="1"/>
      <c r="U1224" s="1"/>
      <c r="V1224" s="1"/>
      <c r="W1224" s="1"/>
    </row>
    <row r="1225" spans="1:23" ht="9.75" customHeight="1">
      <c r="A1225" s="1"/>
      <c r="B1225" s="1"/>
      <c r="C1225" s="1"/>
      <c r="D1225" s="1"/>
      <c r="E1225" s="1"/>
      <c r="F1225" s="1"/>
      <c r="G1225" s="1"/>
      <c r="H1225" s="1"/>
      <c r="I1225" s="1"/>
      <c r="J1225" s="1"/>
      <c r="K1225" s="1"/>
      <c r="L1225" s="1"/>
      <c r="M1225" s="1"/>
      <c r="N1225" s="1"/>
      <c r="O1225" s="1"/>
      <c r="P1225" s="1"/>
      <c r="Q1225" s="1"/>
      <c r="R1225" s="1"/>
      <c r="S1225" s="1"/>
      <c r="T1225" s="1"/>
      <c r="U1225" s="1"/>
      <c r="V1225" s="1"/>
      <c r="W1225" s="1"/>
    </row>
    <row r="1226" spans="1:23" ht="9.75" customHeight="1">
      <c r="A1226" s="1"/>
      <c r="B1226" s="1"/>
      <c r="C1226" s="1"/>
      <c r="D1226" s="1"/>
      <c r="E1226" s="1"/>
      <c r="F1226" s="1"/>
      <c r="G1226" s="1"/>
      <c r="H1226" s="1"/>
      <c r="I1226" s="1"/>
      <c r="J1226" s="1"/>
      <c r="K1226" s="1"/>
      <c r="L1226" s="1"/>
      <c r="M1226" s="1"/>
      <c r="N1226" s="1"/>
      <c r="O1226" s="1"/>
      <c r="P1226" s="1"/>
      <c r="Q1226" s="1"/>
      <c r="R1226" s="1"/>
      <c r="S1226" s="1"/>
      <c r="T1226" s="1"/>
      <c r="U1226" s="1"/>
      <c r="V1226" s="1"/>
      <c r="W1226" s="1"/>
    </row>
    <row r="1227" spans="1:23" ht="9.75" customHeight="1">
      <c r="A1227" s="1"/>
      <c r="B1227" s="1"/>
      <c r="C1227" s="1"/>
      <c r="D1227" s="1"/>
      <c r="E1227" s="1"/>
      <c r="F1227" s="1"/>
      <c r="G1227" s="1"/>
      <c r="H1227" s="1"/>
      <c r="I1227" s="1"/>
      <c r="J1227" s="1"/>
      <c r="K1227" s="1"/>
      <c r="L1227" s="1"/>
      <c r="M1227" s="1"/>
      <c r="N1227" s="1"/>
      <c r="O1227" s="1"/>
      <c r="P1227" s="1"/>
      <c r="Q1227" s="1"/>
      <c r="R1227" s="1"/>
      <c r="S1227" s="1"/>
      <c r="T1227" s="1"/>
      <c r="U1227" s="1"/>
      <c r="V1227" s="1"/>
      <c r="W1227" s="1"/>
    </row>
    <row r="1228" spans="1:23" ht="9.75" customHeight="1">
      <c r="A1228" s="1"/>
      <c r="B1228" s="1"/>
      <c r="C1228" s="1"/>
      <c r="D1228" s="1"/>
      <c r="E1228" s="1"/>
      <c r="F1228" s="1"/>
      <c r="G1228" s="1"/>
      <c r="H1228" s="1"/>
      <c r="I1228" s="1"/>
      <c r="J1228" s="1"/>
      <c r="K1228" s="1"/>
      <c r="L1228" s="1"/>
      <c r="M1228" s="1"/>
      <c r="N1228" s="1"/>
      <c r="O1228" s="1"/>
      <c r="P1228" s="1"/>
      <c r="Q1228" s="1"/>
      <c r="R1228" s="1"/>
      <c r="S1228" s="1"/>
      <c r="T1228" s="1"/>
      <c r="U1228" s="1"/>
      <c r="V1228" s="1"/>
      <c r="W1228" s="1"/>
    </row>
    <row r="1229" spans="1:23" ht="9.75" customHeight="1">
      <c r="A1229" s="1"/>
      <c r="B1229" s="1"/>
      <c r="C1229" s="1"/>
      <c r="D1229" s="1"/>
      <c r="E1229" s="1"/>
      <c r="F1229" s="1"/>
      <c r="G1229" s="1"/>
      <c r="H1229" s="1"/>
      <c r="I1229" s="1"/>
      <c r="J1229" s="1"/>
      <c r="K1229" s="1"/>
      <c r="L1229" s="1"/>
      <c r="M1229" s="1"/>
      <c r="N1229" s="1"/>
      <c r="O1229" s="1"/>
      <c r="P1229" s="1"/>
      <c r="Q1229" s="1"/>
      <c r="R1229" s="1"/>
      <c r="S1229" s="1"/>
      <c r="T1229" s="1"/>
      <c r="U1229" s="1"/>
      <c r="V1229" s="1"/>
      <c r="W1229" s="1"/>
    </row>
    <row r="1230" spans="1:23" ht="9.75" customHeight="1">
      <c r="A1230" s="1"/>
      <c r="B1230" s="1"/>
      <c r="C1230" s="1"/>
      <c r="D1230" s="1"/>
      <c r="E1230" s="1"/>
      <c r="F1230" s="1"/>
      <c r="G1230" s="1"/>
      <c r="H1230" s="1"/>
      <c r="I1230" s="1"/>
      <c r="J1230" s="1"/>
      <c r="K1230" s="1"/>
      <c r="L1230" s="1"/>
      <c r="M1230" s="1"/>
      <c r="N1230" s="1"/>
      <c r="O1230" s="1"/>
      <c r="P1230" s="1"/>
      <c r="Q1230" s="1"/>
      <c r="R1230" s="1"/>
      <c r="S1230" s="1"/>
      <c r="T1230" s="1"/>
      <c r="U1230" s="1"/>
      <c r="V1230" s="1"/>
      <c r="W1230" s="1"/>
    </row>
    <row r="1231" spans="1:23" ht="9.75" customHeight="1">
      <c r="A1231" s="1"/>
      <c r="B1231" s="1"/>
      <c r="C1231" s="1"/>
      <c r="D1231" s="1"/>
      <c r="E1231" s="1"/>
      <c r="F1231" s="1"/>
      <c r="G1231" s="1"/>
      <c r="H1231" s="1"/>
      <c r="I1231" s="1"/>
      <c r="J1231" s="1"/>
      <c r="K1231" s="1"/>
      <c r="L1231" s="1"/>
      <c r="M1231" s="1"/>
      <c r="N1231" s="1"/>
      <c r="O1231" s="1"/>
      <c r="P1231" s="1"/>
      <c r="Q1231" s="1"/>
      <c r="R1231" s="1"/>
      <c r="S1231" s="1"/>
      <c r="T1231" s="1"/>
      <c r="U1231" s="1"/>
      <c r="V1231" s="1"/>
      <c r="W1231" s="1"/>
    </row>
    <row r="1232" spans="1:23" ht="9.75" customHeight="1">
      <c r="A1232" s="1"/>
      <c r="B1232" s="1"/>
      <c r="C1232" s="1"/>
      <c r="D1232" s="1"/>
      <c r="E1232" s="1"/>
      <c r="F1232" s="1"/>
      <c r="G1232" s="1"/>
      <c r="H1232" s="1"/>
      <c r="I1232" s="1"/>
      <c r="J1232" s="1"/>
      <c r="K1232" s="1"/>
      <c r="L1232" s="1"/>
      <c r="M1232" s="1"/>
      <c r="N1232" s="1"/>
      <c r="O1232" s="1"/>
      <c r="P1232" s="1"/>
      <c r="Q1232" s="1"/>
      <c r="R1232" s="1"/>
      <c r="S1232" s="1"/>
      <c r="T1232" s="1"/>
      <c r="U1232" s="1"/>
      <c r="V1232" s="1"/>
      <c r="W1232" s="1"/>
    </row>
    <row r="1233" spans="1:23" ht="9.75" customHeight="1">
      <c r="A1233" s="1"/>
      <c r="B1233" s="1"/>
      <c r="C1233" s="1"/>
      <c r="D1233" s="1"/>
      <c r="E1233" s="1"/>
      <c r="F1233" s="1"/>
      <c r="G1233" s="1"/>
      <c r="H1233" s="1"/>
      <c r="I1233" s="1"/>
      <c r="J1233" s="1"/>
      <c r="K1233" s="1"/>
      <c r="L1233" s="1"/>
      <c r="M1233" s="1"/>
      <c r="N1233" s="1"/>
      <c r="O1233" s="1"/>
      <c r="P1233" s="1"/>
      <c r="Q1233" s="1"/>
      <c r="R1233" s="1"/>
      <c r="S1233" s="1"/>
      <c r="T1233" s="1"/>
      <c r="U1233" s="1"/>
      <c r="V1233" s="1"/>
      <c r="W1233" s="1"/>
    </row>
    <row r="1234" spans="1:23" ht="9.75" customHeight="1">
      <c r="A1234" s="1"/>
      <c r="B1234" s="1"/>
      <c r="C1234" s="1"/>
      <c r="D1234" s="1"/>
      <c r="E1234" s="1"/>
      <c r="F1234" s="1"/>
      <c r="G1234" s="1"/>
      <c r="H1234" s="1"/>
      <c r="I1234" s="1"/>
      <c r="J1234" s="1"/>
      <c r="K1234" s="1"/>
      <c r="L1234" s="1"/>
      <c r="M1234" s="1"/>
      <c r="N1234" s="1"/>
      <c r="O1234" s="1"/>
      <c r="P1234" s="1"/>
      <c r="Q1234" s="1"/>
      <c r="R1234" s="1"/>
      <c r="S1234" s="1"/>
      <c r="T1234" s="1"/>
      <c r="U1234" s="1"/>
      <c r="V1234" s="1"/>
      <c r="W1234" s="1"/>
    </row>
    <row r="1235" spans="1:23" ht="9.75" customHeight="1">
      <c r="A1235" s="1"/>
      <c r="B1235" s="1"/>
      <c r="C1235" s="1"/>
      <c r="D1235" s="1"/>
      <c r="E1235" s="1"/>
      <c r="F1235" s="1"/>
      <c r="G1235" s="1"/>
      <c r="H1235" s="1"/>
      <c r="I1235" s="1"/>
      <c r="J1235" s="1"/>
      <c r="K1235" s="1"/>
      <c r="L1235" s="1"/>
      <c r="M1235" s="1"/>
      <c r="N1235" s="1"/>
      <c r="O1235" s="1"/>
      <c r="P1235" s="1"/>
      <c r="Q1235" s="1"/>
      <c r="R1235" s="1"/>
      <c r="S1235" s="1"/>
      <c r="T1235" s="1"/>
      <c r="U1235" s="1"/>
      <c r="V1235" s="1"/>
      <c r="W1235" s="1"/>
    </row>
    <row r="1236" spans="1:23" ht="9.75" customHeight="1">
      <c r="A1236" s="1"/>
      <c r="B1236" s="1"/>
      <c r="C1236" s="1"/>
      <c r="D1236" s="1"/>
      <c r="E1236" s="1"/>
      <c r="F1236" s="1"/>
      <c r="G1236" s="1"/>
      <c r="H1236" s="1"/>
      <c r="I1236" s="1"/>
      <c r="J1236" s="1"/>
      <c r="K1236" s="1"/>
      <c r="L1236" s="1"/>
      <c r="M1236" s="1"/>
      <c r="N1236" s="1"/>
      <c r="O1236" s="1"/>
      <c r="P1236" s="1"/>
      <c r="Q1236" s="1"/>
      <c r="R1236" s="1"/>
      <c r="S1236" s="1"/>
      <c r="T1236" s="1"/>
      <c r="U1236" s="1"/>
      <c r="V1236" s="1"/>
      <c r="W1236" s="1"/>
    </row>
    <row r="1237" spans="1:23" ht="9.75" customHeight="1">
      <c r="A1237" s="1"/>
      <c r="B1237" s="1"/>
      <c r="C1237" s="1"/>
      <c r="D1237" s="1"/>
      <c r="E1237" s="1"/>
      <c r="F1237" s="1"/>
      <c r="G1237" s="1"/>
      <c r="H1237" s="1"/>
      <c r="I1237" s="1"/>
      <c r="J1237" s="1"/>
      <c r="K1237" s="1"/>
      <c r="L1237" s="1"/>
      <c r="M1237" s="1"/>
      <c r="N1237" s="1"/>
      <c r="O1237" s="1"/>
      <c r="P1237" s="1"/>
      <c r="Q1237" s="1"/>
      <c r="R1237" s="1"/>
      <c r="S1237" s="1"/>
      <c r="T1237" s="1"/>
      <c r="U1237" s="1"/>
      <c r="V1237" s="1"/>
      <c r="W1237" s="1"/>
    </row>
    <row r="1238" spans="1:23" ht="9.75" customHeight="1">
      <c r="A1238" s="1"/>
      <c r="B1238" s="1"/>
      <c r="C1238" s="1"/>
      <c r="D1238" s="1"/>
      <c r="E1238" s="1"/>
      <c r="F1238" s="1"/>
      <c r="G1238" s="1"/>
      <c r="H1238" s="1"/>
      <c r="I1238" s="1"/>
      <c r="J1238" s="1"/>
      <c r="K1238" s="1"/>
      <c r="L1238" s="1"/>
      <c r="M1238" s="1"/>
      <c r="N1238" s="1"/>
      <c r="O1238" s="1"/>
      <c r="P1238" s="1"/>
      <c r="Q1238" s="1"/>
      <c r="R1238" s="1"/>
      <c r="S1238" s="1"/>
      <c r="T1238" s="1"/>
      <c r="U1238" s="1"/>
      <c r="V1238" s="1"/>
      <c r="W1238" s="1"/>
    </row>
    <row r="1239" spans="1:23" ht="9.75" customHeight="1">
      <c r="A1239" s="1"/>
      <c r="B1239" s="1"/>
      <c r="C1239" s="1"/>
      <c r="D1239" s="1"/>
      <c r="E1239" s="1"/>
      <c r="F1239" s="1"/>
      <c r="G1239" s="1"/>
      <c r="H1239" s="1"/>
      <c r="I1239" s="1"/>
      <c r="J1239" s="1"/>
      <c r="K1239" s="1"/>
      <c r="L1239" s="1"/>
      <c r="M1239" s="1"/>
      <c r="N1239" s="1"/>
      <c r="O1239" s="1"/>
      <c r="P1239" s="1"/>
      <c r="Q1239" s="1"/>
      <c r="R1239" s="1"/>
      <c r="S1239" s="1"/>
      <c r="T1239" s="1"/>
      <c r="U1239" s="1"/>
      <c r="V1239" s="1"/>
      <c r="W1239" s="1"/>
    </row>
    <row r="1240" spans="1:23" ht="9.75" customHeight="1">
      <c r="A1240" s="1"/>
      <c r="B1240" s="1"/>
      <c r="C1240" s="1"/>
      <c r="D1240" s="1"/>
      <c r="E1240" s="1"/>
      <c r="F1240" s="1"/>
      <c r="G1240" s="1"/>
      <c r="H1240" s="1"/>
      <c r="I1240" s="1"/>
      <c r="J1240" s="1"/>
      <c r="K1240" s="1"/>
      <c r="L1240" s="1"/>
      <c r="M1240" s="1"/>
      <c r="N1240" s="1"/>
      <c r="O1240" s="1"/>
      <c r="P1240" s="1"/>
      <c r="Q1240" s="1"/>
      <c r="R1240" s="1"/>
      <c r="S1240" s="1"/>
      <c r="T1240" s="1"/>
      <c r="U1240" s="1"/>
      <c r="V1240" s="1"/>
      <c r="W1240" s="1"/>
    </row>
    <row r="1241" spans="1:23" ht="9.75" customHeight="1">
      <c r="A1241" s="1"/>
      <c r="B1241" s="1"/>
      <c r="C1241" s="1"/>
      <c r="D1241" s="1"/>
      <c r="E1241" s="1"/>
      <c r="F1241" s="1"/>
      <c r="G1241" s="1"/>
      <c r="H1241" s="1"/>
      <c r="I1241" s="1"/>
      <c r="J1241" s="1"/>
      <c r="K1241" s="1"/>
      <c r="L1241" s="1"/>
      <c r="M1241" s="1"/>
      <c r="N1241" s="1"/>
      <c r="O1241" s="1"/>
      <c r="P1241" s="1"/>
      <c r="Q1241" s="1"/>
      <c r="R1241" s="1"/>
      <c r="S1241" s="1"/>
      <c r="T1241" s="1"/>
      <c r="U1241" s="1"/>
      <c r="V1241" s="1"/>
      <c r="W1241" s="1"/>
    </row>
    <row r="1242" spans="1:23" ht="9.75" customHeight="1">
      <c r="A1242" s="1"/>
      <c r="B1242" s="1"/>
      <c r="C1242" s="1"/>
      <c r="D1242" s="1"/>
      <c r="E1242" s="1"/>
      <c r="F1242" s="1"/>
      <c r="G1242" s="1"/>
      <c r="H1242" s="1"/>
      <c r="I1242" s="1"/>
      <c r="J1242" s="1"/>
      <c r="K1242" s="1"/>
      <c r="L1242" s="1"/>
      <c r="M1242" s="1"/>
      <c r="N1242" s="1"/>
      <c r="O1242" s="1"/>
      <c r="P1242" s="1"/>
      <c r="Q1242" s="1"/>
      <c r="R1242" s="1"/>
      <c r="S1242" s="1"/>
      <c r="T1242" s="1"/>
      <c r="U1242" s="1"/>
      <c r="V1242" s="1"/>
      <c r="W1242" s="1"/>
    </row>
    <row r="1243" spans="1:23" ht="9.75" customHeight="1">
      <c r="A1243" s="1"/>
      <c r="B1243" s="1"/>
      <c r="C1243" s="1"/>
      <c r="D1243" s="1"/>
      <c r="E1243" s="1"/>
      <c r="F1243" s="1"/>
      <c r="G1243" s="1"/>
      <c r="H1243" s="1"/>
      <c r="I1243" s="1"/>
      <c r="J1243" s="1"/>
      <c r="K1243" s="1"/>
      <c r="L1243" s="1"/>
      <c r="M1243" s="1"/>
      <c r="N1243" s="1"/>
      <c r="O1243" s="1"/>
      <c r="P1243" s="1"/>
      <c r="Q1243" s="1"/>
      <c r="R1243" s="1"/>
      <c r="S1243" s="1"/>
      <c r="T1243" s="1"/>
      <c r="U1243" s="1"/>
      <c r="V1243" s="1"/>
      <c r="W1243" s="1"/>
    </row>
    <row r="1244" spans="1:23" ht="9.75" customHeight="1">
      <c r="A1244" s="1"/>
      <c r="B1244" s="1"/>
      <c r="C1244" s="1"/>
      <c r="D1244" s="1"/>
      <c r="E1244" s="1"/>
      <c r="F1244" s="1"/>
      <c r="G1244" s="1"/>
      <c r="H1244" s="1"/>
      <c r="I1244" s="1"/>
      <c r="J1244" s="1"/>
      <c r="K1244" s="1"/>
      <c r="L1244" s="1"/>
      <c r="M1244" s="1"/>
      <c r="N1244" s="1"/>
      <c r="O1244" s="1"/>
      <c r="P1244" s="1"/>
      <c r="Q1244" s="1"/>
      <c r="R1244" s="1"/>
      <c r="S1244" s="1"/>
      <c r="T1244" s="1"/>
      <c r="U1244" s="1"/>
      <c r="V1244" s="1"/>
      <c r="W1244" s="1"/>
    </row>
    <row r="1245" spans="1:23" ht="9.75" customHeight="1">
      <c r="A1245" s="1"/>
      <c r="B1245" s="1"/>
      <c r="C1245" s="1"/>
      <c r="D1245" s="1"/>
      <c r="E1245" s="1"/>
      <c r="F1245" s="1"/>
      <c r="G1245" s="1"/>
      <c r="H1245" s="1"/>
      <c r="I1245" s="1"/>
      <c r="J1245" s="1"/>
      <c r="K1245" s="1"/>
      <c r="L1245" s="1"/>
      <c r="M1245" s="1"/>
      <c r="N1245" s="1"/>
      <c r="O1245" s="1"/>
      <c r="P1245" s="1"/>
      <c r="Q1245" s="1"/>
      <c r="R1245" s="1"/>
      <c r="S1245" s="1"/>
      <c r="T1245" s="1"/>
      <c r="U1245" s="1"/>
      <c r="V1245" s="1"/>
      <c r="W1245" s="1"/>
    </row>
    <row r="1246" spans="1:23" ht="9.75" customHeight="1">
      <c r="A1246" s="1"/>
      <c r="B1246" s="1"/>
      <c r="C1246" s="1"/>
      <c r="D1246" s="1"/>
      <c r="E1246" s="1"/>
      <c r="F1246" s="1"/>
      <c r="G1246" s="1"/>
      <c r="H1246" s="1"/>
      <c r="I1246" s="1"/>
      <c r="J1246" s="1"/>
      <c r="K1246" s="1"/>
      <c r="L1246" s="1"/>
      <c r="M1246" s="1"/>
      <c r="N1246" s="1"/>
      <c r="O1246" s="1"/>
      <c r="P1246" s="1"/>
      <c r="Q1246" s="1"/>
      <c r="R1246" s="1"/>
      <c r="S1246" s="1"/>
      <c r="T1246" s="1"/>
      <c r="U1246" s="1"/>
      <c r="V1246" s="1"/>
      <c r="W1246" s="1"/>
    </row>
    <row r="1247" spans="1:23" ht="9.75" customHeight="1">
      <c r="A1247" s="1"/>
      <c r="B1247" s="1"/>
      <c r="C1247" s="1"/>
      <c r="D1247" s="1"/>
      <c r="E1247" s="1"/>
      <c r="F1247" s="1"/>
      <c r="G1247" s="1"/>
      <c r="H1247" s="1"/>
      <c r="I1247" s="1"/>
      <c r="J1247" s="1"/>
      <c r="K1247" s="1"/>
      <c r="L1247" s="1"/>
      <c r="M1247" s="1"/>
      <c r="N1247" s="1"/>
      <c r="O1247" s="1"/>
      <c r="P1247" s="1"/>
      <c r="Q1247" s="1"/>
      <c r="R1247" s="1"/>
      <c r="S1247" s="1"/>
      <c r="T1247" s="1"/>
      <c r="U1247" s="1"/>
      <c r="V1247" s="1"/>
      <c r="W1247" s="1"/>
    </row>
    <row r="1248" spans="1:23" ht="9.75" customHeight="1">
      <c r="A1248" s="1"/>
      <c r="B1248" s="1"/>
      <c r="C1248" s="1"/>
      <c r="D1248" s="1"/>
      <c r="E1248" s="1"/>
      <c r="F1248" s="1"/>
      <c r="G1248" s="1"/>
      <c r="H1248" s="1"/>
      <c r="I1248" s="1"/>
      <c r="J1248" s="1"/>
      <c r="K1248" s="1"/>
      <c r="L1248" s="1"/>
      <c r="M1248" s="1"/>
      <c r="N1248" s="1"/>
      <c r="O1248" s="1"/>
      <c r="P1248" s="1"/>
      <c r="Q1248" s="1"/>
      <c r="R1248" s="1"/>
      <c r="S1248" s="1"/>
      <c r="T1248" s="1"/>
      <c r="U1248" s="1"/>
      <c r="V1248" s="1"/>
      <c r="W1248" s="1"/>
    </row>
    <row r="1249" spans="1:23" ht="9.75" customHeight="1">
      <c r="A1249" s="1"/>
      <c r="B1249" s="1"/>
      <c r="C1249" s="1"/>
      <c r="D1249" s="1"/>
      <c r="E1249" s="1"/>
      <c r="F1249" s="1"/>
      <c r="G1249" s="1"/>
      <c r="H1249" s="1"/>
      <c r="I1249" s="1"/>
      <c r="J1249" s="1"/>
      <c r="K1249" s="1"/>
      <c r="L1249" s="1"/>
      <c r="M1249" s="1"/>
      <c r="N1249" s="1"/>
      <c r="O1249" s="1"/>
      <c r="P1249" s="1"/>
      <c r="Q1249" s="1"/>
      <c r="R1249" s="1"/>
      <c r="S1249" s="1"/>
      <c r="T1249" s="1"/>
      <c r="U1249" s="1"/>
      <c r="V1249" s="1"/>
      <c r="W1249" s="1"/>
    </row>
    <row r="1250" spans="1:23" ht="9.75" customHeight="1">
      <c r="A1250" s="1"/>
      <c r="B1250" s="1"/>
      <c r="C1250" s="1"/>
      <c r="D1250" s="1"/>
      <c r="E1250" s="1"/>
      <c r="F1250" s="1"/>
      <c r="G1250" s="1"/>
      <c r="H1250" s="1"/>
      <c r="I1250" s="1"/>
      <c r="J1250" s="1"/>
      <c r="K1250" s="1"/>
      <c r="L1250" s="1"/>
      <c r="M1250" s="1"/>
      <c r="N1250" s="1"/>
      <c r="O1250" s="1"/>
      <c r="P1250" s="1"/>
      <c r="Q1250" s="1"/>
      <c r="R1250" s="1"/>
      <c r="S1250" s="1"/>
      <c r="T1250" s="1"/>
      <c r="U1250" s="1"/>
      <c r="V1250" s="1"/>
      <c r="W1250" s="1"/>
    </row>
    <row r="1251" spans="1:23" ht="9.75" customHeight="1">
      <c r="A1251" s="1"/>
      <c r="B1251" s="1"/>
      <c r="C1251" s="1"/>
      <c r="D1251" s="1"/>
      <c r="E1251" s="1"/>
      <c r="F1251" s="1"/>
      <c r="G1251" s="1"/>
      <c r="H1251" s="1"/>
      <c r="I1251" s="1"/>
      <c r="J1251" s="1"/>
      <c r="K1251" s="1"/>
      <c r="L1251" s="1"/>
      <c r="M1251" s="1"/>
      <c r="N1251" s="1"/>
      <c r="O1251" s="1"/>
      <c r="P1251" s="1"/>
      <c r="Q1251" s="1"/>
      <c r="R1251" s="1"/>
      <c r="S1251" s="1"/>
      <c r="T1251" s="1"/>
      <c r="U1251" s="1"/>
      <c r="V1251" s="1"/>
      <c r="W1251" s="1"/>
    </row>
    <row r="1252" spans="1:23" ht="9.75" customHeight="1">
      <c r="A1252" s="1"/>
      <c r="B1252" s="1"/>
      <c r="C1252" s="1"/>
      <c r="D1252" s="1"/>
      <c r="E1252" s="1"/>
      <c r="F1252" s="1"/>
      <c r="G1252" s="1"/>
      <c r="H1252" s="1"/>
      <c r="I1252" s="1"/>
      <c r="J1252" s="1"/>
      <c r="K1252" s="1"/>
      <c r="L1252" s="1"/>
      <c r="M1252" s="1"/>
      <c r="N1252" s="1"/>
      <c r="O1252" s="1"/>
      <c r="P1252" s="1"/>
      <c r="Q1252" s="1"/>
      <c r="R1252" s="1"/>
      <c r="S1252" s="1"/>
      <c r="T1252" s="1"/>
      <c r="U1252" s="1"/>
      <c r="V1252" s="1"/>
      <c r="W1252" s="1"/>
    </row>
    <row r="1253" spans="1:23" ht="9.75" customHeight="1">
      <c r="A1253" s="1"/>
      <c r="B1253" s="1"/>
      <c r="C1253" s="1"/>
      <c r="D1253" s="1"/>
      <c r="E1253" s="1"/>
      <c r="F1253" s="1"/>
      <c r="G1253" s="1"/>
      <c r="H1253" s="1"/>
      <c r="I1253" s="1"/>
      <c r="J1253" s="1"/>
      <c r="K1253" s="1"/>
      <c r="L1253" s="1"/>
      <c r="M1253" s="1"/>
      <c r="N1253" s="1"/>
      <c r="O1253" s="1"/>
      <c r="P1253" s="1"/>
      <c r="Q1253" s="1"/>
      <c r="R1253" s="1"/>
      <c r="S1253" s="1"/>
      <c r="T1253" s="1"/>
      <c r="U1253" s="1"/>
      <c r="V1253" s="1"/>
      <c r="W1253" s="1"/>
    </row>
    <row r="1254" spans="1:23" ht="9.75" customHeight="1">
      <c r="A1254" s="1"/>
      <c r="B1254" s="1"/>
      <c r="C1254" s="1"/>
      <c r="D1254" s="1"/>
      <c r="E1254" s="1"/>
      <c r="F1254" s="1"/>
      <c r="G1254" s="1"/>
      <c r="H1254" s="1"/>
      <c r="I1254" s="1"/>
      <c r="J1254" s="1"/>
      <c r="K1254" s="1"/>
      <c r="L1254" s="1"/>
      <c r="M1254" s="1"/>
      <c r="N1254" s="1"/>
      <c r="O1254" s="1"/>
      <c r="P1254" s="1"/>
      <c r="Q1254" s="1"/>
      <c r="R1254" s="1"/>
      <c r="S1254" s="1"/>
      <c r="T1254" s="1"/>
      <c r="U1254" s="1"/>
      <c r="V1254" s="1"/>
      <c r="W1254" s="1"/>
    </row>
    <row r="1255" spans="1:23" ht="9.75" customHeight="1">
      <c r="A1255" s="1"/>
      <c r="B1255" s="1"/>
      <c r="C1255" s="1"/>
      <c r="D1255" s="1"/>
      <c r="E1255" s="1"/>
      <c r="F1255" s="1"/>
      <c r="G1255" s="1"/>
      <c r="H1255" s="1"/>
      <c r="I1255" s="1"/>
      <c r="J1255" s="1"/>
      <c r="K1255" s="1"/>
      <c r="L1255" s="1"/>
      <c r="M1255" s="1"/>
      <c r="N1255" s="1"/>
      <c r="O1255" s="1"/>
      <c r="P1255" s="1"/>
      <c r="Q1255" s="1"/>
      <c r="R1255" s="1"/>
      <c r="S1255" s="1"/>
      <c r="T1255" s="1"/>
      <c r="U1255" s="1"/>
      <c r="V1255" s="1"/>
      <c r="W1255" s="1"/>
    </row>
    <row r="1256" spans="1:23" ht="9.75" customHeight="1">
      <c r="A1256" s="1"/>
      <c r="B1256" s="1"/>
      <c r="C1256" s="1"/>
      <c r="D1256" s="1"/>
      <c r="E1256" s="1"/>
      <c r="F1256" s="1"/>
      <c r="G1256" s="1"/>
      <c r="H1256" s="1"/>
      <c r="I1256" s="1"/>
      <c r="J1256" s="1"/>
      <c r="K1256" s="1"/>
      <c r="L1256" s="1"/>
      <c r="M1256" s="1"/>
      <c r="N1256" s="1"/>
      <c r="O1256" s="1"/>
      <c r="P1256" s="1"/>
      <c r="Q1256" s="1"/>
      <c r="R1256" s="1"/>
      <c r="S1256" s="1"/>
      <c r="T1256" s="1"/>
      <c r="U1256" s="1"/>
      <c r="V1256" s="1"/>
      <c r="W1256" s="1"/>
    </row>
    <row r="1257" spans="1:23" ht="9.75" customHeight="1">
      <c r="A1257" s="1"/>
      <c r="B1257" s="1"/>
      <c r="C1257" s="1"/>
      <c r="D1257" s="1"/>
      <c r="E1257" s="1"/>
      <c r="F1257" s="1"/>
      <c r="G1257" s="1"/>
      <c r="H1257" s="1"/>
      <c r="I1257" s="1"/>
      <c r="J1257" s="1"/>
      <c r="K1257" s="1"/>
      <c r="L1257" s="1"/>
      <c r="M1257" s="1"/>
      <c r="N1257" s="1"/>
      <c r="O1257" s="1"/>
      <c r="P1257" s="1"/>
      <c r="Q1257" s="1"/>
      <c r="R1257" s="1"/>
      <c r="S1257" s="1"/>
      <c r="T1257" s="1"/>
      <c r="U1257" s="1"/>
      <c r="V1257" s="1"/>
      <c r="W1257" s="1"/>
    </row>
    <row r="1258" spans="1:23" ht="9.75" customHeight="1">
      <c r="A1258" s="1"/>
      <c r="B1258" s="1"/>
      <c r="C1258" s="1"/>
      <c r="D1258" s="1"/>
      <c r="E1258" s="1"/>
      <c r="F1258" s="1"/>
      <c r="G1258" s="1"/>
      <c r="H1258" s="1"/>
      <c r="I1258" s="1"/>
      <c r="J1258" s="1"/>
      <c r="K1258" s="1"/>
      <c r="L1258" s="1"/>
      <c r="M1258" s="1"/>
      <c r="N1258" s="1"/>
      <c r="O1258" s="1"/>
      <c r="P1258" s="1"/>
      <c r="Q1258" s="1"/>
      <c r="R1258" s="1"/>
      <c r="S1258" s="1"/>
      <c r="T1258" s="1"/>
      <c r="U1258" s="1"/>
      <c r="V1258" s="1"/>
      <c r="W1258" s="1"/>
    </row>
    <row r="1259" spans="1:23" ht="9.75" customHeight="1">
      <c r="A1259" s="1"/>
      <c r="B1259" s="1"/>
      <c r="C1259" s="1"/>
      <c r="D1259" s="1"/>
      <c r="E1259" s="1"/>
      <c r="F1259" s="1"/>
      <c r="G1259" s="1"/>
      <c r="H1259" s="1"/>
      <c r="I1259" s="1"/>
      <c r="J1259" s="1"/>
      <c r="K1259" s="1"/>
      <c r="L1259" s="1"/>
      <c r="M1259" s="1"/>
      <c r="N1259" s="1"/>
      <c r="O1259" s="1"/>
      <c r="P1259" s="1"/>
      <c r="Q1259" s="1"/>
      <c r="R1259" s="1"/>
      <c r="S1259" s="1"/>
      <c r="T1259" s="1"/>
      <c r="U1259" s="1"/>
      <c r="V1259" s="1"/>
      <c r="W1259" s="1"/>
    </row>
    <row r="1260" spans="1:23" ht="9.75" customHeight="1">
      <c r="A1260" s="1"/>
      <c r="B1260" s="1"/>
      <c r="C1260" s="1"/>
      <c r="D1260" s="1"/>
      <c r="E1260" s="1"/>
      <c r="F1260" s="1"/>
      <c r="G1260" s="1"/>
      <c r="H1260" s="1"/>
      <c r="I1260" s="1"/>
      <c r="J1260" s="1"/>
      <c r="K1260" s="1"/>
      <c r="L1260" s="1"/>
      <c r="M1260" s="1"/>
      <c r="N1260" s="1"/>
      <c r="O1260" s="1"/>
      <c r="P1260" s="1"/>
      <c r="Q1260" s="1"/>
      <c r="R1260" s="1"/>
      <c r="S1260" s="1"/>
      <c r="T1260" s="1"/>
      <c r="U1260" s="1"/>
      <c r="V1260" s="1"/>
      <c r="W1260" s="1"/>
    </row>
    <row r="1261" spans="1:23" ht="9.75" customHeight="1">
      <c r="A1261" s="1"/>
      <c r="B1261" s="1"/>
      <c r="C1261" s="1"/>
      <c r="D1261" s="1"/>
      <c r="E1261" s="1"/>
      <c r="F1261" s="1"/>
      <c r="G1261" s="1"/>
      <c r="H1261" s="1"/>
      <c r="I1261" s="1"/>
      <c r="J1261" s="1"/>
      <c r="K1261" s="1"/>
      <c r="L1261" s="1"/>
      <c r="M1261" s="1"/>
      <c r="N1261" s="1"/>
      <c r="O1261" s="1"/>
      <c r="P1261" s="1"/>
      <c r="Q1261" s="1"/>
      <c r="R1261" s="1"/>
      <c r="S1261" s="1"/>
      <c r="T1261" s="1"/>
      <c r="U1261" s="1"/>
      <c r="V1261" s="1"/>
      <c r="W1261" s="1"/>
    </row>
    <row r="1262" spans="1:23" ht="9.75" customHeight="1">
      <c r="A1262" s="1"/>
      <c r="B1262" s="1"/>
      <c r="C1262" s="1"/>
      <c r="D1262" s="1"/>
      <c r="E1262" s="1"/>
      <c r="F1262" s="1"/>
      <c r="G1262" s="1"/>
      <c r="H1262" s="1"/>
      <c r="I1262" s="1"/>
      <c r="J1262" s="1"/>
      <c r="K1262" s="1"/>
      <c r="L1262" s="1"/>
      <c r="M1262" s="1"/>
      <c r="N1262" s="1"/>
      <c r="O1262" s="1"/>
      <c r="P1262" s="1"/>
      <c r="Q1262" s="1"/>
      <c r="R1262" s="1"/>
      <c r="S1262" s="1"/>
      <c r="T1262" s="1"/>
      <c r="U1262" s="1"/>
      <c r="V1262" s="1"/>
      <c r="W1262" s="1"/>
    </row>
    <row r="1263" spans="1:23" ht="9.75" customHeight="1">
      <c r="A1263" s="1"/>
      <c r="B1263" s="1"/>
      <c r="C1263" s="1"/>
      <c r="D1263" s="1"/>
      <c r="E1263" s="1"/>
      <c r="F1263" s="1"/>
      <c r="G1263" s="1"/>
      <c r="H1263" s="1"/>
      <c r="I1263" s="1"/>
      <c r="J1263" s="1"/>
      <c r="K1263" s="1"/>
      <c r="L1263" s="1"/>
      <c r="M1263" s="1"/>
      <c r="N1263" s="1"/>
      <c r="O1263" s="1"/>
      <c r="P1263" s="1"/>
      <c r="Q1263" s="1"/>
      <c r="R1263" s="1"/>
      <c r="S1263" s="1"/>
      <c r="T1263" s="1"/>
      <c r="U1263" s="1"/>
      <c r="V1263" s="1"/>
      <c r="W1263" s="1"/>
    </row>
    <row r="1264" spans="1:23" ht="9.75" customHeight="1">
      <c r="A1264" s="1"/>
      <c r="B1264" s="1"/>
      <c r="C1264" s="1"/>
      <c r="D1264" s="1"/>
      <c r="E1264" s="1"/>
      <c r="F1264" s="1"/>
      <c r="G1264" s="1"/>
      <c r="H1264" s="1"/>
      <c r="I1264" s="1"/>
      <c r="J1264" s="1"/>
      <c r="K1264" s="1"/>
      <c r="L1264" s="1"/>
      <c r="M1264" s="1"/>
      <c r="N1264" s="1"/>
      <c r="O1264" s="1"/>
      <c r="P1264" s="1"/>
      <c r="Q1264" s="1"/>
      <c r="R1264" s="1"/>
      <c r="S1264" s="1"/>
      <c r="T1264" s="1"/>
      <c r="U1264" s="1"/>
      <c r="V1264" s="1"/>
      <c r="W1264" s="1"/>
    </row>
    <row r="1265" spans="1:23" ht="9.75" customHeight="1">
      <c r="A1265" s="1"/>
      <c r="B1265" s="1"/>
      <c r="C1265" s="1"/>
      <c r="D1265" s="1"/>
      <c r="E1265" s="1"/>
      <c r="F1265" s="1"/>
      <c r="G1265" s="1"/>
      <c r="H1265" s="1"/>
      <c r="I1265" s="1"/>
      <c r="J1265" s="1"/>
      <c r="K1265" s="1"/>
      <c r="L1265" s="1"/>
      <c r="M1265" s="1"/>
      <c r="N1265" s="1"/>
      <c r="O1265" s="1"/>
      <c r="P1265" s="1"/>
      <c r="Q1265" s="1"/>
      <c r="R1265" s="1"/>
      <c r="S1265" s="1"/>
      <c r="T1265" s="1"/>
      <c r="U1265" s="1"/>
      <c r="V1265" s="1"/>
      <c r="W1265" s="1"/>
    </row>
    <row r="1266" spans="1:23" ht="9.75" customHeight="1">
      <c r="A1266" s="1"/>
      <c r="B1266" s="1"/>
      <c r="C1266" s="1"/>
      <c r="D1266" s="1"/>
      <c r="E1266" s="1"/>
      <c r="F1266" s="1"/>
      <c r="G1266" s="1"/>
      <c r="H1266" s="1"/>
      <c r="I1266" s="1"/>
      <c r="J1266" s="1"/>
      <c r="K1266" s="1"/>
      <c r="L1266" s="1"/>
      <c r="M1266" s="1"/>
      <c r="N1266" s="1"/>
      <c r="O1266" s="1"/>
      <c r="P1266" s="1"/>
      <c r="Q1266" s="1"/>
      <c r="R1266" s="1"/>
      <c r="S1266" s="1"/>
      <c r="T1266" s="1"/>
      <c r="U1266" s="1"/>
      <c r="V1266" s="1"/>
      <c r="W1266" s="1"/>
    </row>
    <row r="1267" spans="1:23" ht="9.75" customHeight="1">
      <c r="A1267" s="1"/>
      <c r="B1267" s="1"/>
      <c r="C1267" s="1"/>
      <c r="D1267" s="1"/>
      <c r="E1267" s="1"/>
      <c r="F1267" s="1"/>
      <c r="G1267" s="1"/>
      <c r="H1267" s="1"/>
      <c r="I1267" s="1"/>
      <c r="J1267" s="1"/>
      <c r="K1267" s="1"/>
      <c r="L1267" s="1"/>
      <c r="M1267" s="1"/>
      <c r="N1267" s="1"/>
      <c r="O1267" s="1"/>
      <c r="P1267" s="1"/>
      <c r="Q1267" s="1"/>
      <c r="R1267" s="1"/>
      <c r="S1267" s="1"/>
      <c r="T1267" s="1"/>
      <c r="U1267" s="1"/>
      <c r="V1267" s="1"/>
      <c r="W1267" s="1"/>
    </row>
    <row r="1268" spans="1:23" ht="9.75" customHeight="1">
      <c r="A1268" s="1"/>
      <c r="B1268" s="1"/>
      <c r="C1268" s="1"/>
      <c r="D1268" s="1"/>
      <c r="E1268" s="1"/>
      <c r="F1268" s="1"/>
      <c r="G1268" s="1"/>
      <c r="H1268" s="1"/>
      <c r="I1268" s="1"/>
      <c r="J1268" s="1"/>
      <c r="K1268" s="1"/>
      <c r="L1268" s="1"/>
      <c r="M1268" s="1"/>
      <c r="N1268" s="1"/>
      <c r="O1268" s="1"/>
      <c r="P1268" s="1"/>
      <c r="Q1268" s="1"/>
      <c r="R1268" s="1"/>
      <c r="S1268" s="1"/>
      <c r="T1268" s="1"/>
      <c r="U1268" s="1"/>
      <c r="V1268" s="1"/>
      <c r="W1268" s="1"/>
    </row>
    <row r="1269" spans="1:23" ht="9.75" customHeight="1">
      <c r="A1269" s="1"/>
      <c r="B1269" s="1"/>
      <c r="C1269" s="1"/>
      <c r="D1269" s="1"/>
      <c r="E1269" s="1"/>
      <c r="F1269" s="1"/>
      <c r="G1269" s="1"/>
      <c r="H1269" s="1"/>
      <c r="I1269" s="1"/>
      <c r="J1269" s="1"/>
      <c r="K1269" s="1"/>
      <c r="L1269" s="1"/>
      <c r="M1269" s="1"/>
      <c r="N1269" s="1"/>
      <c r="O1269" s="1"/>
      <c r="P1269" s="1"/>
      <c r="Q1269" s="1"/>
      <c r="R1269" s="1"/>
      <c r="S1269" s="1"/>
      <c r="T1269" s="1"/>
      <c r="U1269" s="1"/>
      <c r="V1269" s="1"/>
      <c r="W1269" s="1"/>
    </row>
    <row r="1270" spans="1:23" ht="9.75" customHeight="1">
      <c r="A1270" s="1"/>
      <c r="B1270" s="1"/>
      <c r="C1270" s="1"/>
      <c r="D1270" s="1"/>
      <c r="E1270" s="1"/>
      <c r="F1270" s="1"/>
      <c r="G1270" s="1"/>
      <c r="H1270" s="1"/>
      <c r="I1270" s="1"/>
      <c r="J1270" s="1"/>
      <c r="K1270" s="1"/>
      <c r="L1270" s="1"/>
      <c r="M1270" s="1"/>
      <c r="N1270" s="1"/>
      <c r="O1270" s="1"/>
      <c r="P1270" s="1"/>
      <c r="Q1270" s="1"/>
      <c r="R1270" s="1"/>
      <c r="S1270" s="1"/>
      <c r="T1270" s="1"/>
      <c r="U1270" s="1"/>
      <c r="V1270" s="1"/>
      <c r="W1270" s="1"/>
    </row>
    <row r="1271" spans="1:23" ht="9.75" customHeight="1">
      <c r="A1271" s="1"/>
      <c r="B1271" s="1"/>
      <c r="C1271" s="1"/>
      <c r="D1271" s="1"/>
      <c r="E1271" s="1"/>
      <c r="F1271" s="1"/>
      <c r="G1271" s="1"/>
      <c r="H1271" s="1"/>
      <c r="I1271" s="1"/>
      <c r="J1271" s="1"/>
      <c r="K1271" s="1"/>
      <c r="L1271" s="1"/>
      <c r="M1271" s="1"/>
      <c r="N1271" s="1"/>
      <c r="O1271" s="1"/>
      <c r="P1271" s="1"/>
      <c r="Q1271" s="1"/>
      <c r="R1271" s="1"/>
      <c r="S1271" s="1"/>
      <c r="T1271" s="1"/>
      <c r="U1271" s="1"/>
      <c r="V1271" s="1"/>
      <c r="W1271" s="1"/>
    </row>
    <row r="1272" spans="1:23" ht="9.75" customHeight="1">
      <c r="A1272" s="1"/>
      <c r="B1272" s="1"/>
      <c r="C1272" s="1"/>
      <c r="D1272" s="1"/>
      <c r="E1272" s="1"/>
      <c r="F1272" s="1"/>
      <c r="G1272" s="1"/>
      <c r="H1272" s="1"/>
      <c r="I1272" s="1"/>
      <c r="J1272" s="1"/>
      <c r="K1272" s="1"/>
      <c r="L1272" s="1"/>
      <c r="M1272" s="1"/>
      <c r="N1272" s="1"/>
      <c r="O1272" s="1"/>
      <c r="P1272" s="1"/>
      <c r="Q1272" s="1"/>
      <c r="R1272" s="1"/>
      <c r="S1272" s="1"/>
      <c r="T1272" s="1"/>
      <c r="U1272" s="1"/>
      <c r="V1272" s="1"/>
      <c r="W1272" s="1"/>
    </row>
    <row r="1273" spans="1:23" ht="9.75" customHeight="1">
      <c r="A1273" s="1"/>
      <c r="B1273" s="1"/>
      <c r="C1273" s="1"/>
      <c r="D1273" s="1"/>
      <c r="E1273" s="1"/>
      <c r="F1273" s="1"/>
      <c r="G1273" s="1"/>
      <c r="H1273" s="1"/>
      <c r="I1273" s="1"/>
      <c r="J1273" s="1"/>
      <c r="K1273" s="1"/>
      <c r="L1273" s="1"/>
      <c r="M1273" s="1"/>
      <c r="N1273" s="1"/>
      <c r="O1273" s="1"/>
      <c r="P1273" s="1"/>
      <c r="Q1273" s="1"/>
      <c r="R1273" s="1"/>
      <c r="S1273" s="1"/>
      <c r="T1273" s="1"/>
      <c r="U1273" s="1"/>
      <c r="V1273" s="1"/>
      <c r="W1273" s="1"/>
    </row>
    <row r="1274" spans="1:23" ht="9.75" customHeight="1">
      <c r="A1274" s="1"/>
      <c r="B1274" s="1"/>
      <c r="C1274" s="1"/>
      <c r="D1274" s="1"/>
      <c r="E1274" s="1"/>
      <c r="F1274" s="1"/>
      <c r="G1274" s="1"/>
      <c r="H1274" s="1"/>
      <c r="I1274" s="1"/>
      <c r="J1274" s="1"/>
      <c r="K1274" s="1"/>
      <c r="L1274" s="1"/>
      <c r="M1274" s="1"/>
      <c r="N1274" s="1"/>
      <c r="O1274" s="1"/>
      <c r="P1274" s="1"/>
      <c r="Q1274" s="1"/>
      <c r="R1274" s="1"/>
      <c r="S1274" s="1"/>
      <c r="T1274" s="1"/>
      <c r="U1274" s="1"/>
      <c r="V1274" s="1"/>
      <c r="W1274" s="1"/>
    </row>
    <row r="1275" spans="1:23" ht="9.75" customHeight="1">
      <c r="A1275" s="1"/>
      <c r="B1275" s="1"/>
      <c r="C1275" s="1"/>
      <c r="D1275" s="1"/>
      <c r="E1275" s="1"/>
      <c r="F1275" s="1"/>
      <c r="G1275" s="1"/>
      <c r="H1275" s="1"/>
      <c r="I1275" s="1"/>
      <c r="J1275" s="1"/>
      <c r="K1275" s="1"/>
      <c r="L1275" s="1"/>
      <c r="M1275" s="1"/>
      <c r="N1275" s="1"/>
      <c r="O1275" s="1"/>
      <c r="P1275" s="1"/>
      <c r="Q1275" s="1"/>
      <c r="R1275" s="1"/>
      <c r="S1275" s="1"/>
      <c r="T1275" s="1"/>
      <c r="U1275" s="1"/>
      <c r="V1275" s="1"/>
      <c r="W1275" s="1"/>
    </row>
    <row r="1276" spans="1:23" ht="9.75" customHeight="1">
      <c r="A1276" s="1"/>
      <c r="B1276" s="1"/>
      <c r="C1276" s="1"/>
      <c r="D1276" s="1"/>
      <c r="E1276" s="1"/>
      <c r="F1276" s="1"/>
      <c r="G1276" s="1"/>
      <c r="H1276" s="1"/>
      <c r="I1276" s="1"/>
      <c r="J1276" s="1"/>
      <c r="K1276" s="1"/>
      <c r="L1276" s="1"/>
      <c r="M1276" s="1"/>
      <c r="N1276" s="1"/>
      <c r="O1276" s="1"/>
      <c r="P1276" s="1"/>
      <c r="Q1276" s="1"/>
      <c r="R1276" s="1"/>
      <c r="S1276" s="1"/>
      <c r="T1276" s="1"/>
      <c r="U1276" s="1"/>
      <c r="V1276" s="1"/>
      <c r="W1276" s="1"/>
    </row>
    <row r="1277" spans="1:23" ht="9.75" customHeight="1">
      <c r="A1277" s="1"/>
      <c r="B1277" s="1"/>
      <c r="C1277" s="1"/>
      <c r="D1277" s="1"/>
      <c r="E1277" s="1"/>
      <c r="F1277" s="1"/>
      <c r="G1277" s="1"/>
      <c r="H1277" s="1"/>
      <c r="I1277" s="1"/>
      <c r="J1277" s="1"/>
      <c r="K1277" s="1"/>
      <c r="L1277" s="1"/>
      <c r="M1277" s="1"/>
      <c r="N1277" s="1"/>
      <c r="O1277" s="1"/>
      <c r="P1277" s="1"/>
      <c r="Q1277" s="1"/>
      <c r="R1277" s="1"/>
      <c r="S1277" s="1"/>
      <c r="T1277" s="1"/>
      <c r="U1277" s="1"/>
      <c r="V1277" s="1"/>
      <c r="W1277" s="1"/>
    </row>
    <row r="1278" spans="1:23" ht="9.75" customHeight="1">
      <c r="A1278" s="1"/>
      <c r="B1278" s="1"/>
      <c r="C1278" s="1"/>
      <c r="D1278" s="1"/>
      <c r="E1278" s="1"/>
      <c r="F1278" s="1"/>
      <c r="G1278" s="1"/>
      <c r="H1278" s="1"/>
      <c r="I1278" s="1"/>
      <c r="J1278" s="1"/>
      <c r="K1278" s="1"/>
      <c r="L1278" s="1"/>
      <c r="M1278" s="1"/>
      <c r="N1278" s="1"/>
      <c r="O1278" s="1"/>
      <c r="P1278" s="1"/>
      <c r="Q1278" s="1"/>
      <c r="R1278" s="1"/>
      <c r="S1278" s="1"/>
      <c r="T1278" s="1"/>
      <c r="U1278" s="1"/>
      <c r="V1278" s="1"/>
      <c r="W1278" s="1"/>
    </row>
    <row r="1279" spans="1:23" ht="9.75" customHeight="1">
      <c r="A1279" s="1"/>
      <c r="B1279" s="1"/>
      <c r="C1279" s="1"/>
      <c r="D1279" s="1"/>
      <c r="E1279" s="1"/>
      <c r="F1279" s="1"/>
      <c r="G1279" s="1"/>
      <c r="H1279" s="1"/>
      <c r="I1279" s="1"/>
      <c r="J1279" s="1"/>
      <c r="K1279" s="1"/>
      <c r="L1279" s="1"/>
      <c r="M1279" s="1"/>
      <c r="N1279" s="1"/>
      <c r="O1279" s="1"/>
      <c r="P1279" s="1"/>
      <c r="Q1279" s="1"/>
      <c r="R1279" s="1"/>
      <c r="S1279" s="1"/>
      <c r="T1279" s="1"/>
      <c r="U1279" s="1"/>
      <c r="V1279" s="1"/>
      <c r="W1279" s="1"/>
    </row>
    <row r="1280" spans="1:23" ht="9.75" customHeight="1">
      <c r="A1280" s="1"/>
      <c r="B1280" s="1"/>
      <c r="C1280" s="1"/>
      <c r="D1280" s="1"/>
      <c r="E1280" s="1"/>
      <c r="F1280" s="1"/>
      <c r="G1280" s="1"/>
      <c r="H1280" s="1"/>
      <c r="I1280" s="1"/>
      <c r="J1280" s="1"/>
      <c r="K1280" s="1"/>
      <c r="L1280" s="1"/>
      <c r="M1280" s="1"/>
      <c r="N1280" s="1"/>
      <c r="O1280" s="1"/>
      <c r="P1280" s="1"/>
      <c r="Q1280" s="1"/>
      <c r="R1280" s="1"/>
      <c r="S1280" s="1"/>
      <c r="T1280" s="1"/>
      <c r="U1280" s="1"/>
      <c r="V1280" s="1"/>
      <c r="W1280" s="1"/>
    </row>
    <row r="1281" spans="1:23" ht="9.75" customHeight="1">
      <c r="A1281" s="1"/>
      <c r="B1281" s="1"/>
      <c r="C1281" s="1"/>
      <c r="D1281" s="1"/>
      <c r="E1281" s="1"/>
      <c r="F1281" s="1"/>
      <c r="G1281" s="1"/>
      <c r="H1281" s="1"/>
      <c r="I1281" s="1"/>
      <c r="J1281" s="1"/>
      <c r="K1281" s="1"/>
      <c r="L1281" s="1"/>
      <c r="M1281" s="1"/>
      <c r="N1281" s="1"/>
      <c r="O1281" s="1"/>
      <c r="P1281" s="1"/>
      <c r="Q1281" s="1"/>
      <c r="R1281" s="1"/>
      <c r="S1281" s="1"/>
      <c r="T1281" s="1"/>
      <c r="U1281" s="1"/>
      <c r="V1281" s="1"/>
      <c r="W1281" s="1"/>
    </row>
    <row r="1282" spans="1:23" ht="9.75" customHeight="1">
      <c r="A1282" s="1"/>
      <c r="B1282" s="1"/>
      <c r="C1282" s="1"/>
      <c r="D1282" s="1"/>
      <c r="E1282" s="1"/>
      <c r="F1282" s="1"/>
      <c r="G1282" s="1"/>
      <c r="H1282" s="1"/>
      <c r="I1282" s="1"/>
      <c r="J1282" s="1"/>
      <c r="K1282" s="1"/>
      <c r="L1282" s="1"/>
      <c r="M1282" s="1"/>
      <c r="N1282" s="1"/>
      <c r="O1282" s="1"/>
      <c r="P1282" s="1"/>
      <c r="Q1282" s="1"/>
      <c r="R1282" s="1"/>
      <c r="S1282" s="1"/>
      <c r="T1282" s="1"/>
      <c r="U1282" s="1"/>
      <c r="V1282" s="1"/>
      <c r="W1282" s="1"/>
    </row>
    <row r="1283" spans="1:23" ht="9.75" customHeight="1">
      <c r="A1283" s="1"/>
      <c r="B1283" s="1"/>
      <c r="C1283" s="1"/>
      <c r="D1283" s="1"/>
      <c r="E1283" s="1"/>
      <c r="F1283" s="1"/>
      <c r="G1283" s="1"/>
      <c r="H1283" s="1"/>
      <c r="I1283" s="1"/>
      <c r="J1283" s="1"/>
      <c r="K1283" s="1"/>
      <c r="L1283" s="1"/>
      <c r="M1283" s="1"/>
      <c r="N1283" s="1"/>
      <c r="O1283" s="1"/>
      <c r="P1283" s="1"/>
      <c r="Q1283" s="1"/>
      <c r="R1283" s="1"/>
      <c r="S1283" s="1"/>
      <c r="T1283" s="1"/>
      <c r="U1283" s="1"/>
      <c r="V1283" s="1"/>
      <c r="W1283" s="1"/>
    </row>
    <row r="1284" spans="1:23" ht="9.75" customHeight="1">
      <c r="A1284" s="1"/>
      <c r="B1284" s="1"/>
      <c r="C1284" s="1"/>
      <c r="D1284" s="1"/>
      <c r="E1284" s="1"/>
      <c r="F1284" s="1"/>
      <c r="G1284" s="1"/>
      <c r="H1284" s="1"/>
      <c r="I1284" s="1"/>
      <c r="J1284" s="1"/>
      <c r="K1284" s="1"/>
      <c r="L1284" s="1"/>
      <c r="M1284" s="1"/>
      <c r="N1284" s="1"/>
      <c r="O1284" s="1"/>
      <c r="P1284" s="1"/>
      <c r="Q1284" s="1"/>
      <c r="R1284" s="1"/>
      <c r="S1284" s="1"/>
      <c r="T1284" s="1"/>
      <c r="U1284" s="1"/>
      <c r="V1284" s="1"/>
      <c r="W1284" s="1"/>
    </row>
    <row r="1285" spans="1:23" ht="9.75" customHeight="1">
      <c r="A1285" s="1"/>
      <c r="B1285" s="1"/>
      <c r="C1285" s="1"/>
      <c r="D1285" s="1"/>
      <c r="E1285" s="1"/>
      <c r="F1285" s="1"/>
      <c r="G1285" s="1"/>
      <c r="H1285" s="1"/>
      <c r="I1285" s="1"/>
      <c r="J1285" s="1"/>
      <c r="K1285" s="1"/>
      <c r="L1285" s="1"/>
      <c r="M1285" s="1"/>
      <c r="N1285" s="1"/>
      <c r="O1285" s="1"/>
      <c r="P1285" s="1"/>
      <c r="Q1285" s="1"/>
      <c r="R1285" s="1"/>
      <c r="S1285" s="1"/>
      <c r="T1285" s="1"/>
      <c r="U1285" s="1"/>
      <c r="V1285" s="1"/>
      <c r="W1285" s="1"/>
    </row>
    <row r="1286" spans="1:23" ht="9.75" customHeight="1">
      <c r="A1286" s="1"/>
      <c r="B1286" s="1"/>
      <c r="C1286" s="1"/>
      <c r="D1286" s="1"/>
      <c r="E1286" s="1"/>
      <c r="F1286" s="1"/>
      <c r="G1286" s="1"/>
      <c r="H1286" s="1"/>
      <c r="I1286" s="1"/>
      <c r="J1286" s="1"/>
      <c r="K1286" s="1"/>
      <c r="L1286" s="1"/>
      <c r="M1286" s="1"/>
      <c r="N1286" s="1"/>
      <c r="O1286" s="1"/>
      <c r="P1286" s="1"/>
      <c r="Q1286" s="1"/>
      <c r="R1286" s="1"/>
      <c r="S1286" s="1"/>
      <c r="T1286" s="1"/>
      <c r="U1286" s="1"/>
      <c r="V1286" s="1"/>
      <c r="W1286" s="1"/>
    </row>
    <row r="1287" spans="1:23" ht="9.75" customHeight="1">
      <c r="A1287" s="1"/>
      <c r="B1287" s="1"/>
      <c r="C1287" s="1"/>
      <c r="D1287" s="1"/>
      <c r="E1287" s="1"/>
      <c r="F1287" s="1"/>
      <c r="G1287" s="1"/>
      <c r="H1287" s="1"/>
      <c r="I1287" s="1"/>
      <c r="J1287" s="1"/>
      <c r="K1287" s="1"/>
      <c r="L1287" s="1"/>
      <c r="M1287" s="1"/>
      <c r="N1287" s="1"/>
      <c r="O1287" s="1"/>
      <c r="P1287" s="1"/>
      <c r="Q1287" s="1"/>
      <c r="R1287" s="1"/>
      <c r="S1287" s="1"/>
      <c r="T1287" s="1"/>
      <c r="U1287" s="1"/>
      <c r="V1287" s="1"/>
      <c r="W1287" s="1"/>
    </row>
    <row r="1288" spans="1:23" ht="9.75" customHeight="1">
      <c r="A1288" s="1"/>
      <c r="B1288" s="1"/>
      <c r="C1288" s="1"/>
      <c r="D1288" s="1"/>
      <c r="E1288" s="1"/>
      <c r="F1288" s="1"/>
      <c r="G1288" s="1"/>
      <c r="H1288" s="1"/>
      <c r="I1288" s="1"/>
      <c r="J1288" s="1"/>
      <c r="K1288" s="1"/>
      <c r="L1288" s="1"/>
      <c r="M1288" s="1"/>
      <c r="N1288" s="1"/>
      <c r="O1288" s="1"/>
      <c r="P1288" s="1"/>
      <c r="Q1288" s="1"/>
      <c r="R1288" s="1"/>
      <c r="S1288" s="1"/>
      <c r="T1288" s="1"/>
      <c r="U1288" s="1"/>
      <c r="V1288" s="1"/>
      <c r="W1288" s="1"/>
    </row>
    <row r="1289" spans="1:23" ht="9.75" customHeight="1">
      <c r="A1289" s="1"/>
      <c r="B1289" s="1"/>
      <c r="C1289" s="1"/>
      <c r="D1289" s="1"/>
      <c r="E1289" s="1"/>
      <c r="F1289" s="1"/>
      <c r="G1289" s="1"/>
      <c r="H1289" s="1"/>
      <c r="I1289" s="1"/>
      <c r="J1289" s="1"/>
      <c r="K1289" s="1"/>
      <c r="L1289" s="1"/>
      <c r="M1289" s="1"/>
      <c r="N1289" s="1"/>
      <c r="O1289" s="1"/>
      <c r="P1289" s="1"/>
      <c r="Q1289" s="1"/>
      <c r="R1289" s="1"/>
      <c r="S1289" s="1"/>
      <c r="T1289" s="1"/>
      <c r="U1289" s="1"/>
      <c r="V1289" s="1"/>
      <c r="W1289" s="1"/>
    </row>
    <row r="1290" spans="1:23" ht="9.75" customHeight="1">
      <c r="A1290" s="1"/>
      <c r="B1290" s="1"/>
      <c r="C1290" s="1"/>
      <c r="D1290" s="1"/>
      <c r="E1290" s="1"/>
      <c r="F1290" s="1"/>
      <c r="G1290" s="1"/>
      <c r="H1290" s="1"/>
      <c r="I1290" s="1"/>
      <c r="J1290" s="1"/>
      <c r="K1290" s="1"/>
      <c r="L1290" s="1"/>
      <c r="M1290" s="1"/>
      <c r="N1290" s="1"/>
      <c r="O1290" s="1"/>
      <c r="P1290" s="1"/>
      <c r="Q1290" s="1"/>
      <c r="R1290" s="1"/>
      <c r="S1290" s="1"/>
      <c r="T1290" s="1"/>
      <c r="U1290" s="1"/>
      <c r="V1290" s="1"/>
      <c r="W1290" s="1"/>
    </row>
    <row r="1291" spans="1:23" ht="9.75" customHeight="1">
      <c r="A1291" s="1"/>
      <c r="B1291" s="1"/>
      <c r="C1291" s="1"/>
      <c r="D1291" s="1"/>
      <c r="E1291" s="1"/>
      <c r="F1291" s="1"/>
      <c r="G1291" s="1"/>
      <c r="H1291" s="1"/>
      <c r="I1291" s="1"/>
      <c r="J1291" s="1"/>
      <c r="K1291" s="1"/>
      <c r="L1291" s="1"/>
      <c r="M1291" s="1"/>
      <c r="N1291" s="1"/>
      <c r="O1291" s="1"/>
      <c r="P1291" s="1"/>
      <c r="Q1291" s="1"/>
      <c r="R1291" s="1"/>
      <c r="S1291" s="1"/>
      <c r="T1291" s="1"/>
      <c r="U1291" s="1"/>
      <c r="V1291" s="1"/>
      <c r="W1291" s="1"/>
    </row>
    <row r="1292" spans="1:23" ht="9.75" customHeight="1">
      <c r="A1292" s="1"/>
      <c r="B1292" s="1"/>
      <c r="C1292" s="1"/>
      <c r="D1292" s="1"/>
      <c r="E1292" s="1"/>
      <c r="F1292" s="1"/>
      <c r="G1292" s="1"/>
      <c r="H1292" s="1"/>
      <c r="I1292" s="1"/>
      <c r="J1292" s="1"/>
      <c r="K1292" s="1"/>
      <c r="L1292" s="1"/>
      <c r="M1292" s="1"/>
      <c r="N1292" s="1"/>
      <c r="O1292" s="1"/>
      <c r="P1292" s="1"/>
      <c r="Q1292" s="1"/>
      <c r="R1292" s="1"/>
      <c r="S1292" s="1"/>
      <c r="T1292" s="1"/>
      <c r="U1292" s="1"/>
      <c r="V1292" s="1"/>
      <c r="W1292" s="1"/>
    </row>
    <row r="1293" spans="1:23" ht="9.75" customHeight="1">
      <c r="A1293" s="1"/>
      <c r="B1293" s="1"/>
      <c r="C1293" s="1"/>
      <c r="D1293" s="1"/>
      <c r="E1293" s="1"/>
      <c r="F1293" s="1"/>
      <c r="G1293" s="1"/>
      <c r="H1293" s="1"/>
      <c r="I1293" s="1"/>
      <c r="J1293" s="1"/>
      <c r="K1293" s="1"/>
      <c r="L1293" s="1"/>
      <c r="M1293" s="1"/>
      <c r="N1293" s="1"/>
      <c r="O1293" s="1"/>
      <c r="P1293" s="1"/>
      <c r="Q1293" s="1"/>
      <c r="R1293" s="1"/>
      <c r="S1293" s="1"/>
      <c r="T1293" s="1"/>
      <c r="U1293" s="1"/>
      <c r="V1293" s="1"/>
      <c r="W1293" s="1"/>
    </row>
    <row r="1294" spans="1:23" ht="9.75" customHeight="1">
      <c r="A1294" s="1"/>
      <c r="B1294" s="1"/>
      <c r="C1294" s="1"/>
      <c r="D1294" s="1"/>
      <c r="E1294" s="1"/>
      <c r="F1294" s="1"/>
      <c r="G1294" s="1"/>
      <c r="H1294" s="1"/>
      <c r="I1294" s="1"/>
      <c r="J1294" s="1"/>
      <c r="K1294" s="1"/>
      <c r="L1294" s="1"/>
      <c r="M1294" s="1"/>
      <c r="N1294" s="1"/>
      <c r="O1294" s="1"/>
      <c r="P1294" s="1"/>
      <c r="Q1294" s="1"/>
      <c r="R1294" s="1"/>
      <c r="S1294" s="1"/>
      <c r="T1294" s="1"/>
      <c r="U1294" s="1"/>
      <c r="V1294" s="1"/>
      <c r="W1294" s="1"/>
    </row>
    <row r="1295" spans="1:23" ht="9.75" customHeight="1">
      <c r="A1295" s="1"/>
      <c r="B1295" s="1"/>
      <c r="C1295" s="1"/>
      <c r="D1295" s="1"/>
      <c r="E1295" s="1"/>
      <c r="F1295" s="1"/>
      <c r="G1295" s="1"/>
      <c r="H1295" s="1"/>
      <c r="I1295" s="1"/>
      <c r="J1295" s="1"/>
      <c r="K1295" s="1"/>
      <c r="L1295" s="1"/>
      <c r="M1295" s="1"/>
      <c r="N1295" s="1"/>
      <c r="O1295" s="1"/>
      <c r="P1295" s="1"/>
      <c r="Q1295" s="1"/>
      <c r="R1295" s="1"/>
      <c r="S1295" s="1"/>
      <c r="T1295" s="1"/>
      <c r="U1295" s="1"/>
      <c r="V1295" s="1"/>
      <c r="W1295" s="1"/>
    </row>
    <row r="1296" spans="1:23" ht="9.75" customHeight="1">
      <c r="A1296" s="1"/>
      <c r="B1296" s="1"/>
      <c r="C1296" s="1"/>
      <c r="D1296" s="1"/>
      <c r="E1296" s="1"/>
      <c r="F1296" s="1"/>
      <c r="G1296" s="1"/>
      <c r="H1296" s="1"/>
      <c r="I1296" s="1"/>
      <c r="J1296" s="1"/>
      <c r="K1296" s="1"/>
      <c r="L1296" s="1"/>
      <c r="M1296" s="1"/>
      <c r="N1296" s="1"/>
      <c r="O1296" s="1"/>
      <c r="P1296" s="1"/>
      <c r="Q1296" s="1"/>
      <c r="R1296" s="1"/>
      <c r="S1296" s="1"/>
      <c r="T1296" s="1"/>
      <c r="U1296" s="1"/>
      <c r="V1296" s="1"/>
      <c r="W1296" s="1"/>
    </row>
    <row r="1297" spans="1:23" ht="9.75" customHeight="1">
      <c r="A1297" s="1"/>
      <c r="B1297" s="1"/>
      <c r="C1297" s="1"/>
      <c r="D1297" s="1"/>
      <c r="E1297" s="1"/>
      <c r="F1297" s="1"/>
      <c r="G1297" s="1"/>
      <c r="H1297" s="1"/>
      <c r="I1297" s="1"/>
      <c r="J1297" s="1"/>
      <c r="K1297" s="1"/>
      <c r="L1297" s="1"/>
      <c r="M1297" s="1"/>
      <c r="N1297" s="1"/>
      <c r="O1297" s="1"/>
      <c r="P1297" s="1"/>
      <c r="Q1297" s="1"/>
      <c r="R1297" s="1"/>
      <c r="S1297" s="1"/>
      <c r="T1297" s="1"/>
      <c r="U1297" s="1"/>
      <c r="V1297" s="1"/>
      <c r="W1297" s="1"/>
    </row>
    <row r="1298" spans="1:23" ht="9.75" customHeight="1">
      <c r="A1298" s="1"/>
      <c r="B1298" s="1"/>
      <c r="C1298" s="1"/>
      <c r="D1298" s="1"/>
      <c r="E1298" s="1"/>
      <c r="F1298" s="1"/>
      <c r="G1298" s="1"/>
      <c r="H1298" s="1"/>
      <c r="I1298" s="1"/>
      <c r="J1298" s="1"/>
      <c r="K1298" s="1"/>
      <c r="L1298" s="1"/>
      <c r="M1298" s="1"/>
      <c r="N1298" s="1"/>
      <c r="O1298" s="1"/>
      <c r="P1298" s="1"/>
      <c r="Q1298" s="1"/>
      <c r="R1298" s="1"/>
      <c r="S1298" s="1"/>
      <c r="T1298" s="1"/>
      <c r="U1298" s="1"/>
      <c r="V1298" s="1"/>
      <c r="W1298" s="1"/>
    </row>
    <row r="1299" spans="1:23" ht="9.75" customHeight="1">
      <c r="A1299" s="1"/>
      <c r="B1299" s="1"/>
      <c r="C1299" s="1"/>
      <c r="D1299" s="1"/>
      <c r="E1299" s="1"/>
      <c r="F1299" s="1"/>
      <c r="G1299" s="1"/>
      <c r="H1299" s="1"/>
      <c r="I1299" s="1"/>
      <c r="J1299" s="1"/>
      <c r="K1299" s="1"/>
      <c r="L1299" s="1"/>
      <c r="M1299" s="1"/>
      <c r="N1299" s="1"/>
      <c r="O1299" s="1"/>
      <c r="P1299" s="1"/>
      <c r="Q1299" s="1"/>
      <c r="R1299" s="1"/>
      <c r="S1299" s="1"/>
      <c r="T1299" s="1"/>
      <c r="U1299" s="1"/>
      <c r="V1299" s="1"/>
      <c r="W1299" s="1"/>
    </row>
    <row r="1300" spans="1:23" ht="9.75" customHeight="1">
      <c r="A1300" s="1"/>
      <c r="B1300" s="1"/>
      <c r="C1300" s="1"/>
      <c r="D1300" s="1"/>
      <c r="E1300" s="1"/>
      <c r="F1300" s="1"/>
      <c r="G1300" s="1"/>
      <c r="H1300" s="1"/>
      <c r="I1300" s="1"/>
      <c r="J1300" s="1"/>
      <c r="K1300" s="1"/>
      <c r="L1300" s="1"/>
      <c r="M1300" s="1"/>
      <c r="N1300" s="1"/>
      <c r="O1300" s="1"/>
      <c r="P1300" s="1"/>
      <c r="Q1300" s="1"/>
      <c r="R1300" s="1"/>
      <c r="S1300" s="1"/>
      <c r="T1300" s="1"/>
      <c r="U1300" s="1"/>
      <c r="V1300" s="1"/>
      <c r="W1300" s="1"/>
    </row>
    <row r="1301" spans="1:23" ht="9.75" customHeight="1">
      <c r="A1301" s="1"/>
      <c r="B1301" s="1"/>
      <c r="C1301" s="1"/>
      <c r="D1301" s="1"/>
      <c r="E1301" s="1"/>
      <c r="F1301" s="1"/>
      <c r="G1301" s="1"/>
      <c r="H1301" s="1"/>
      <c r="I1301" s="1"/>
      <c r="J1301" s="1"/>
      <c r="K1301" s="1"/>
      <c r="L1301" s="1"/>
      <c r="M1301" s="1"/>
      <c r="N1301" s="1"/>
      <c r="O1301" s="1"/>
      <c r="P1301" s="1"/>
      <c r="Q1301" s="1"/>
      <c r="R1301" s="1"/>
      <c r="S1301" s="1"/>
      <c r="T1301" s="1"/>
      <c r="U1301" s="1"/>
      <c r="V1301" s="1"/>
      <c r="W1301" s="1"/>
    </row>
    <row r="1302" spans="1:23" ht="9.75" customHeight="1">
      <c r="A1302" s="1"/>
      <c r="B1302" s="1"/>
      <c r="C1302" s="1"/>
      <c r="D1302" s="1"/>
      <c r="E1302" s="1"/>
      <c r="F1302" s="1"/>
      <c r="G1302" s="1"/>
      <c r="H1302" s="1"/>
      <c r="I1302" s="1"/>
      <c r="J1302" s="1"/>
      <c r="K1302" s="1"/>
      <c r="L1302" s="1"/>
      <c r="M1302" s="1"/>
      <c r="N1302" s="1"/>
      <c r="O1302" s="1"/>
      <c r="P1302" s="1"/>
      <c r="Q1302" s="1"/>
      <c r="R1302" s="1"/>
      <c r="S1302" s="1"/>
      <c r="T1302" s="1"/>
      <c r="U1302" s="1"/>
      <c r="V1302" s="1"/>
      <c r="W1302" s="1"/>
    </row>
    <row r="1303" spans="1:23" ht="9.75" customHeight="1">
      <c r="A1303" s="1"/>
      <c r="B1303" s="1"/>
      <c r="C1303" s="1"/>
      <c r="D1303" s="1"/>
      <c r="E1303" s="1"/>
      <c r="F1303" s="1"/>
      <c r="G1303" s="1"/>
      <c r="H1303" s="1"/>
      <c r="I1303" s="1"/>
      <c r="J1303" s="1"/>
      <c r="K1303" s="1"/>
      <c r="L1303" s="1"/>
      <c r="M1303" s="1"/>
      <c r="N1303" s="1"/>
      <c r="O1303" s="1"/>
      <c r="P1303" s="1"/>
      <c r="Q1303" s="1"/>
      <c r="R1303" s="1"/>
      <c r="S1303" s="1"/>
      <c r="T1303" s="1"/>
      <c r="U1303" s="1"/>
      <c r="V1303" s="1"/>
      <c r="W1303" s="1"/>
    </row>
    <row r="1304" spans="1:23" ht="9.75" customHeight="1">
      <c r="A1304" s="1"/>
      <c r="B1304" s="1"/>
      <c r="C1304" s="1"/>
      <c r="D1304" s="1"/>
      <c r="E1304" s="1"/>
      <c r="F1304" s="1"/>
      <c r="G1304" s="1"/>
      <c r="H1304" s="1"/>
      <c r="I1304" s="1"/>
      <c r="J1304" s="1"/>
      <c r="K1304" s="1"/>
      <c r="L1304" s="1"/>
      <c r="M1304" s="1"/>
      <c r="N1304" s="1"/>
      <c r="O1304" s="1"/>
      <c r="P1304" s="1"/>
      <c r="Q1304" s="1"/>
      <c r="R1304" s="1"/>
      <c r="S1304" s="1"/>
      <c r="T1304" s="1"/>
      <c r="U1304" s="1"/>
      <c r="V1304" s="1"/>
      <c r="W1304" s="1"/>
    </row>
    <row r="1305" spans="1:23" ht="9.75" customHeight="1">
      <c r="A1305" s="1"/>
      <c r="B1305" s="1"/>
      <c r="C1305" s="1"/>
      <c r="D1305" s="1"/>
      <c r="E1305" s="1"/>
      <c r="F1305" s="1"/>
      <c r="G1305" s="1"/>
      <c r="H1305" s="1"/>
      <c r="I1305" s="1"/>
      <c r="J1305" s="1"/>
      <c r="K1305" s="1"/>
      <c r="L1305" s="1"/>
      <c r="M1305" s="1"/>
      <c r="N1305" s="1"/>
      <c r="O1305" s="1"/>
      <c r="P1305" s="1"/>
      <c r="Q1305" s="1"/>
      <c r="R1305" s="1"/>
      <c r="S1305" s="1"/>
      <c r="T1305" s="1"/>
      <c r="U1305" s="1"/>
      <c r="V1305" s="1"/>
      <c r="W1305" s="1"/>
    </row>
    <row r="1306" spans="1:23" ht="9.75" customHeight="1">
      <c r="A1306" s="1"/>
      <c r="B1306" s="1"/>
      <c r="C1306" s="1"/>
      <c r="D1306" s="1"/>
      <c r="E1306" s="1"/>
      <c r="F1306" s="1"/>
      <c r="G1306" s="1"/>
      <c r="H1306" s="1"/>
      <c r="I1306" s="1"/>
      <c r="J1306" s="1"/>
      <c r="K1306" s="1"/>
      <c r="L1306" s="1"/>
      <c r="M1306" s="1"/>
      <c r="N1306" s="1"/>
      <c r="O1306" s="1"/>
      <c r="P1306" s="1"/>
      <c r="Q1306" s="1"/>
      <c r="R1306" s="1"/>
      <c r="S1306" s="1"/>
      <c r="T1306" s="1"/>
      <c r="U1306" s="1"/>
      <c r="V1306" s="1"/>
      <c r="W1306" s="1"/>
    </row>
    <row r="1307" spans="1:23" ht="9.75" customHeight="1">
      <c r="A1307" s="1"/>
      <c r="B1307" s="1"/>
      <c r="C1307" s="1"/>
      <c r="D1307" s="1"/>
      <c r="E1307" s="1"/>
      <c r="F1307" s="1"/>
      <c r="G1307" s="1"/>
      <c r="H1307" s="1"/>
      <c r="I1307" s="1"/>
      <c r="J1307" s="1"/>
      <c r="K1307" s="1"/>
      <c r="L1307" s="1"/>
      <c r="M1307" s="1"/>
      <c r="N1307" s="1"/>
      <c r="O1307" s="1"/>
      <c r="P1307" s="1"/>
      <c r="Q1307" s="1"/>
      <c r="R1307" s="1"/>
      <c r="S1307" s="1"/>
      <c r="T1307" s="1"/>
      <c r="U1307" s="1"/>
      <c r="V1307" s="1"/>
      <c r="W1307" s="1"/>
    </row>
    <row r="1308" spans="1:23" ht="9.75" customHeight="1">
      <c r="A1308" s="1"/>
      <c r="B1308" s="1"/>
      <c r="C1308" s="1"/>
      <c r="D1308" s="1"/>
      <c r="E1308" s="1"/>
      <c r="F1308" s="1"/>
      <c r="G1308" s="1"/>
      <c r="H1308" s="1"/>
      <c r="I1308" s="1"/>
      <c r="J1308" s="1"/>
      <c r="K1308" s="1"/>
      <c r="L1308" s="1"/>
      <c r="M1308" s="1"/>
      <c r="N1308" s="1"/>
      <c r="O1308" s="1"/>
      <c r="P1308" s="1"/>
      <c r="Q1308" s="1"/>
      <c r="R1308" s="1"/>
      <c r="S1308" s="1"/>
      <c r="T1308" s="1"/>
      <c r="U1308" s="1"/>
      <c r="V1308" s="1"/>
      <c r="W1308" s="1"/>
    </row>
    <row r="1309" spans="1:23" ht="9.75" customHeight="1">
      <c r="A1309" s="1"/>
      <c r="B1309" s="1"/>
      <c r="C1309" s="1"/>
      <c r="D1309" s="1"/>
      <c r="E1309" s="1"/>
      <c r="F1309" s="1"/>
      <c r="G1309" s="1"/>
      <c r="H1309" s="1"/>
      <c r="I1309" s="1"/>
      <c r="J1309" s="1"/>
      <c r="K1309" s="1"/>
      <c r="L1309" s="1"/>
      <c r="M1309" s="1"/>
      <c r="N1309" s="1"/>
      <c r="O1309" s="1"/>
      <c r="P1309" s="1"/>
      <c r="Q1309" s="1"/>
      <c r="R1309" s="1"/>
      <c r="S1309" s="1"/>
      <c r="T1309" s="1"/>
      <c r="U1309" s="1"/>
      <c r="V1309" s="1"/>
      <c r="W1309" s="1"/>
    </row>
    <row r="1310" spans="1:23" ht="9.75" customHeight="1">
      <c r="A1310" s="1"/>
      <c r="B1310" s="1"/>
      <c r="C1310" s="1"/>
      <c r="D1310" s="1"/>
      <c r="E1310" s="1"/>
      <c r="F1310" s="1"/>
      <c r="G1310" s="1"/>
      <c r="H1310" s="1"/>
      <c r="I1310" s="1"/>
      <c r="J1310" s="1"/>
      <c r="K1310" s="1"/>
      <c r="L1310" s="1"/>
      <c r="M1310" s="1"/>
      <c r="N1310" s="1"/>
      <c r="O1310" s="1"/>
      <c r="P1310" s="1"/>
      <c r="Q1310" s="1"/>
      <c r="R1310" s="1"/>
      <c r="S1310" s="1"/>
      <c r="T1310" s="1"/>
      <c r="U1310" s="1"/>
      <c r="V1310" s="1"/>
      <c r="W1310" s="1"/>
    </row>
    <row r="1311" spans="1:23" ht="9.75" customHeight="1">
      <c r="A1311" s="1"/>
      <c r="B1311" s="1"/>
      <c r="C1311" s="1"/>
      <c r="D1311" s="1"/>
      <c r="E1311" s="1"/>
      <c r="F1311" s="1"/>
      <c r="G1311" s="1"/>
      <c r="H1311" s="1"/>
      <c r="I1311" s="1"/>
      <c r="J1311" s="1"/>
      <c r="K1311" s="1"/>
      <c r="L1311" s="1"/>
      <c r="M1311" s="1"/>
      <c r="N1311" s="1"/>
      <c r="O1311" s="1"/>
      <c r="P1311" s="1"/>
      <c r="Q1311" s="1"/>
      <c r="R1311" s="1"/>
      <c r="S1311" s="1"/>
      <c r="T1311" s="1"/>
      <c r="U1311" s="1"/>
      <c r="V1311" s="1"/>
      <c r="W1311" s="1"/>
    </row>
    <row r="1312" spans="1:23" ht="9.75" customHeight="1">
      <c r="A1312" s="1"/>
      <c r="B1312" s="1"/>
      <c r="C1312" s="1"/>
      <c r="D1312" s="1"/>
      <c r="E1312" s="1"/>
      <c r="F1312" s="1"/>
      <c r="G1312" s="1"/>
      <c r="H1312" s="1"/>
      <c r="I1312" s="1"/>
      <c r="J1312" s="1"/>
      <c r="K1312" s="1"/>
      <c r="L1312" s="1"/>
      <c r="M1312" s="1"/>
      <c r="N1312" s="1"/>
      <c r="O1312" s="1"/>
      <c r="P1312" s="1"/>
      <c r="Q1312" s="1"/>
      <c r="R1312" s="1"/>
      <c r="S1312" s="1"/>
      <c r="T1312" s="1"/>
      <c r="U1312" s="1"/>
      <c r="V1312" s="1"/>
      <c r="W1312" s="1"/>
    </row>
    <row r="1313" spans="1:23" ht="9.75" customHeight="1">
      <c r="A1313" s="1"/>
      <c r="B1313" s="1"/>
      <c r="C1313" s="1"/>
      <c r="D1313" s="1"/>
      <c r="E1313" s="1"/>
      <c r="F1313" s="1"/>
      <c r="G1313" s="1"/>
      <c r="H1313" s="1"/>
      <c r="I1313" s="1"/>
      <c r="J1313" s="1"/>
      <c r="K1313" s="1"/>
      <c r="L1313" s="1"/>
      <c r="M1313" s="1"/>
      <c r="N1313" s="1"/>
      <c r="O1313" s="1"/>
      <c r="P1313" s="1"/>
      <c r="Q1313" s="1"/>
      <c r="R1313" s="1"/>
      <c r="S1313" s="1"/>
      <c r="T1313" s="1"/>
      <c r="U1313" s="1"/>
      <c r="V1313" s="1"/>
      <c r="W1313" s="1"/>
    </row>
    <row r="1314" spans="1:23" ht="9.75" customHeight="1">
      <c r="A1314" s="1"/>
      <c r="B1314" s="1"/>
      <c r="C1314" s="1"/>
      <c r="D1314" s="1"/>
      <c r="E1314" s="1"/>
      <c r="F1314" s="1"/>
      <c r="G1314" s="1"/>
      <c r="H1314" s="1"/>
      <c r="I1314" s="1"/>
      <c r="J1314" s="1"/>
      <c r="K1314" s="1"/>
      <c r="L1314" s="1"/>
      <c r="M1314" s="1"/>
      <c r="N1314" s="1"/>
      <c r="O1314" s="1"/>
      <c r="P1314" s="1"/>
      <c r="Q1314" s="1"/>
      <c r="R1314" s="1"/>
      <c r="S1314" s="1"/>
      <c r="T1314" s="1"/>
      <c r="U1314" s="1"/>
      <c r="V1314" s="1"/>
      <c r="W1314" s="1"/>
    </row>
    <row r="1315" spans="1:23" ht="9.75" customHeight="1">
      <c r="A1315" s="1"/>
      <c r="B1315" s="1"/>
      <c r="C1315" s="1"/>
      <c r="D1315" s="1"/>
      <c r="E1315" s="1"/>
      <c r="F1315" s="1"/>
      <c r="G1315" s="1"/>
      <c r="H1315" s="1"/>
      <c r="I1315" s="1"/>
      <c r="J1315" s="1"/>
      <c r="K1315" s="1"/>
      <c r="L1315" s="1"/>
      <c r="M1315" s="1"/>
      <c r="N1315" s="1"/>
      <c r="O1315" s="1"/>
      <c r="P1315" s="1"/>
      <c r="Q1315" s="1"/>
      <c r="R1315" s="1"/>
      <c r="S1315" s="1"/>
      <c r="T1315" s="1"/>
      <c r="U1315" s="1"/>
      <c r="V1315" s="1"/>
      <c r="W1315" s="1"/>
    </row>
    <row r="1316" spans="1:23" ht="9.75" customHeight="1">
      <c r="A1316" s="1"/>
      <c r="B1316" s="1"/>
      <c r="C1316" s="1"/>
      <c r="D1316" s="1"/>
      <c r="E1316" s="1"/>
      <c r="F1316" s="1"/>
      <c r="G1316" s="1"/>
      <c r="H1316" s="1"/>
      <c r="I1316" s="1"/>
      <c r="J1316" s="1"/>
      <c r="K1316" s="1"/>
      <c r="L1316" s="1"/>
      <c r="M1316" s="1"/>
      <c r="N1316" s="1"/>
      <c r="O1316" s="1"/>
      <c r="P1316" s="1"/>
      <c r="Q1316" s="1"/>
      <c r="R1316" s="1"/>
      <c r="S1316" s="1"/>
      <c r="T1316" s="1"/>
      <c r="U1316" s="1"/>
      <c r="V1316" s="1"/>
      <c r="W1316" s="1"/>
    </row>
    <row r="1317" spans="1:23" ht="9.75" customHeight="1">
      <c r="A1317" s="1"/>
      <c r="B1317" s="1"/>
      <c r="C1317" s="1"/>
      <c r="D1317" s="1"/>
      <c r="E1317" s="1"/>
      <c r="F1317" s="1"/>
      <c r="G1317" s="1"/>
      <c r="H1317" s="1"/>
      <c r="I1317" s="1"/>
      <c r="J1317" s="1"/>
      <c r="K1317" s="1"/>
      <c r="L1317" s="1"/>
      <c r="M1317" s="1"/>
      <c r="N1317" s="1"/>
      <c r="O1317" s="1"/>
      <c r="P1317" s="1"/>
      <c r="Q1317" s="1"/>
      <c r="R1317" s="1"/>
      <c r="S1317" s="1"/>
      <c r="T1317" s="1"/>
      <c r="U1317" s="1"/>
      <c r="V1317" s="1"/>
      <c r="W1317" s="1"/>
    </row>
    <row r="1318" spans="1:23" ht="9.75" customHeight="1">
      <c r="A1318" s="1"/>
      <c r="B1318" s="1"/>
      <c r="C1318" s="1"/>
      <c r="D1318" s="1"/>
      <c r="E1318" s="1"/>
      <c r="F1318" s="1"/>
      <c r="G1318" s="1"/>
      <c r="H1318" s="1"/>
      <c r="I1318" s="1"/>
      <c r="J1318" s="1"/>
      <c r="K1318" s="1"/>
      <c r="L1318" s="1"/>
      <c r="M1318" s="1"/>
      <c r="N1318" s="1"/>
      <c r="O1318" s="1"/>
      <c r="P1318" s="1"/>
      <c r="Q1318" s="1"/>
      <c r="R1318" s="1"/>
      <c r="S1318" s="1"/>
      <c r="T1318" s="1"/>
      <c r="U1318" s="1"/>
      <c r="V1318" s="1"/>
      <c r="W1318" s="1"/>
    </row>
    <row r="1319" spans="1:23" ht="9.75" customHeight="1">
      <c r="A1319" s="1"/>
      <c r="B1319" s="1"/>
      <c r="C1319" s="1"/>
      <c r="D1319" s="1"/>
      <c r="E1319" s="1"/>
      <c r="F1319" s="1"/>
      <c r="G1319" s="1"/>
      <c r="H1319" s="1"/>
      <c r="I1319" s="1"/>
      <c r="J1319" s="1"/>
      <c r="K1319" s="1"/>
      <c r="L1319" s="1"/>
      <c r="M1319" s="1"/>
      <c r="N1319" s="1"/>
      <c r="O1319" s="1"/>
      <c r="P1319" s="1"/>
      <c r="Q1319" s="1"/>
      <c r="R1319" s="1"/>
      <c r="S1319" s="1"/>
      <c r="T1319" s="1"/>
      <c r="U1319" s="1"/>
      <c r="V1319" s="1"/>
      <c r="W1319" s="1"/>
    </row>
    <row r="1320" spans="1:23" ht="9.75" customHeight="1">
      <c r="A1320" s="1"/>
      <c r="B1320" s="1"/>
      <c r="C1320" s="1"/>
      <c r="D1320" s="1"/>
      <c r="E1320" s="1"/>
      <c r="F1320" s="1"/>
      <c r="G1320" s="1"/>
      <c r="H1320" s="1"/>
      <c r="I1320" s="1"/>
      <c r="J1320" s="1"/>
      <c r="K1320" s="1"/>
      <c r="L1320" s="1"/>
      <c r="M1320" s="1"/>
      <c r="N1320" s="1"/>
      <c r="O1320" s="1"/>
      <c r="P1320" s="1"/>
      <c r="Q1320" s="1"/>
      <c r="R1320" s="1"/>
      <c r="S1320" s="1"/>
      <c r="T1320" s="1"/>
      <c r="U1320" s="1"/>
      <c r="V1320" s="1"/>
      <c r="W1320" s="1"/>
    </row>
    <row r="1321" spans="1:23" ht="9.75" customHeight="1">
      <c r="A1321" s="1"/>
      <c r="B1321" s="1"/>
      <c r="C1321" s="1"/>
      <c r="D1321" s="1"/>
      <c r="E1321" s="1"/>
      <c r="F1321" s="1"/>
      <c r="G1321" s="1"/>
      <c r="H1321" s="1"/>
      <c r="I1321" s="1"/>
      <c r="J1321" s="1"/>
      <c r="K1321" s="1"/>
      <c r="L1321" s="1"/>
      <c r="M1321" s="1"/>
      <c r="N1321" s="1"/>
      <c r="O1321" s="1"/>
      <c r="P1321" s="1"/>
      <c r="Q1321" s="1"/>
      <c r="R1321" s="1"/>
      <c r="S1321" s="1"/>
      <c r="T1321" s="1"/>
      <c r="U1321" s="1"/>
      <c r="V1321" s="1"/>
      <c r="W1321" s="1"/>
    </row>
    <row r="1322" spans="1:23" ht="9.75" customHeight="1">
      <c r="A1322" s="1"/>
      <c r="B1322" s="1"/>
      <c r="C1322" s="1"/>
      <c r="D1322" s="1"/>
      <c r="E1322" s="1"/>
      <c r="F1322" s="1"/>
      <c r="G1322" s="1"/>
      <c r="H1322" s="1"/>
      <c r="I1322" s="1"/>
      <c r="J1322" s="1"/>
      <c r="K1322" s="1"/>
      <c r="L1322" s="1"/>
      <c r="M1322" s="1"/>
      <c r="N1322" s="1"/>
      <c r="O1322" s="1"/>
      <c r="P1322" s="1"/>
      <c r="Q1322" s="1"/>
      <c r="R1322" s="1"/>
      <c r="S1322" s="1"/>
      <c r="T1322" s="1"/>
      <c r="U1322" s="1"/>
      <c r="V1322" s="1"/>
      <c r="W1322" s="1"/>
    </row>
    <row r="1323" spans="1:23" ht="9.75" customHeight="1">
      <c r="A1323" s="1"/>
      <c r="B1323" s="1"/>
      <c r="C1323" s="1"/>
      <c r="D1323" s="1"/>
      <c r="E1323" s="1"/>
      <c r="F1323" s="1"/>
      <c r="G1323" s="1"/>
      <c r="H1323" s="1"/>
      <c r="I1323" s="1"/>
      <c r="J1323" s="1"/>
      <c r="K1323" s="1"/>
      <c r="L1323" s="1"/>
      <c r="M1323" s="1"/>
      <c r="N1323" s="1"/>
      <c r="O1323" s="1"/>
      <c r="P1323" s="1"/>
      <c r="Q1323" s="1"/>
      <c r="R1323" s="1"/>
      <c r="S1323" s="1"/>
      <c r="T1323" s="1"/>
      <c r="U1323" s="1"/>
      <c r="V1323" s="1"/>
      <c r="W1323" s="1"/>
    </row>
    <row r="1324" spans="1:23" ht="9.75" customHeight="1">
      <c r="A1324" s="1"/>
      <c r="B1324" s="1"/>
      <c r="C1324" s="1"/>
      <c r="D1324" s="1"/>
      <c r="E1324" s="1"/>
      <c r="F1324" s="1"/>
      <c r="G1324" s="1"/>
      <c r="H1324" s="1"/>
      <c r="I1324" s="1"/>
      <c r="J1324" s="1"/>
      <c r="K1324" s="1"/>
      <c r="L1324" s="1"/>
      <c r="M1324" s="1"/>
      <c r="N1324" s="1"/>
      <c r="O1324" s="1"/>
      <c r="P1324" s="1"/>
      <c r="Q1324" s="1"/>
      <c r="R1324" s="1"/>
      <c r="S1324" s="1"/>
      <c r="T1324" s="1"/>
      <c r="U1324" s="1"/>
      <c r="V1324" s="1"/>
      <c r="W1324" s="1"/>
    </row>
    <row r="1325" spans="1:23" ht="9.75" customHeight="1">
      <c r="A1325" s="1"/>
      <c r="B1325" s="1"/>
      <c r="C1325" s="1"/>
      <c r="D1325" s="1"/>
      <c r="E1325" s="1"/>
      <c r="F1325" s="1"/>
      <c r="G1325" s="1"/>
      <c r="H1325" s="1"/>
      <c r="I1325" s="1"/>
      <c r="J1325" s="1"/>
      <c r="K1325" s="1"/>
      <c r="L1325" s="1"/>
      <c r="M1325" s="1"/>
      <c r="N1325" s="1"/>
      <c r="O1325" s="1"/>
      <c r="P1325" s="1"/>
      <c r="Q1325" s="1"/>
      <c r="R1325" s="1"/>
      <c r="S1325" s="1"/>
      <c r="T1325" s="1"/>
      <c r="U1325" s="1"/>
      <c r="V1325" s="1"/>
      <c r="W1325" s="1"/>
    </row>
    <row r="1326" spans="1:23" ht="9.75" customHeight="1">
      <c r="A1326" s="1"/>
      <c r="B1326" s="1"/>
      <c r="C1326" s="1"/>
      <c r="D1326" s="1"/>
      <c r="E1326" s="1"/>
      <c r="F1326" s="1"/>
      <c r="G1326" s="1"/>
      <c r="H1326" s="1"/>
      <c r="I1326" s="1"/>
      <c r="J1326" s="1"/>
      <c r="K1326" s="1"/>
      <c r="L1326" s="1"/>
      <c r="M1326" s="1"/>
      <c r="N1326" s="1"/>
      <c r="O1326" s="1"/>
      <c r="P1326" s="1"/>
      <c r="Q1326" s="1"/>
      <c r="R1326" s="1"/>
      <c r="S1326" s="1"/>
      <c r="T1326" s="1"/>
      <c r="U1326" s="1"/>
      <c r="V1326" s="1"/>
      <c r="W1326" s="1"/>
    </row>
    <row r="1327" spans="1:23" ht="9.75" customHeight="1">
      <c r="A1327" s="1"/>
      <c r="B1327" s="1"/>
      <c r="C1327" s="1"/>
      <c r="D1327" s="1"/>
      <c r="E1327" s="1"/>
      <c r="F1327" s="1"/>
      <c r="G1327" s="1"/>
      <c r="H1327" s="1"/>
      <c r="I1327" s="1"/>
      <c r="J1327" s="1"/>
      <c r="K1327" s="1"/>
      <c r="L1327" s="1"/>
      <c r="M1327" s="1"/>
      <c r="N1327" s="1"/>
      <c r="O1327" s="1"/>
      <c r="P1327" s="1"/>
      <c r="Q1327" s="1"/>
      <c r="R1327" s="1"/>
      <c r="S1327" s="1"/>
      <c r="T1327" s="1"/>
      <c r="U1327" s="1"/>
      <c r="V1327" s="1"/>
      <c r="W1327" s="1"/>
    </row>
    <row r="1328" spans="1:23" ht="9.75" customHeight="1">
      <c r="A1328" s="1"/>
      <c r="B1328" s="1"/>
      <c r="C1328" s="1"/>
      <c r="D1328" s="1"/>
      <c r="E1328" s="1"/>
      <c r="F1328" s="1"/>
      <c r="G1328" s="1"/>
      <c r="H1328" s="1"/>
      <c r="I1328" s="1"/>
      <c r="J1328" s="1"/>
      <c r="K1328" s="1"/>
      <c r="L1328" s="1"/>
      <c r="M1328" s="1"/>
      <c r="N1328" s="1"/>
      <c r="O1328" s="1"/>
      <c r="P1328" s="1"/>
      <c r="Q1328" s="1"/>
      <c r="R1328" s="1"/>
      <c r="S1328" s="1"/>
      <c r="T1328" s="1"/>
      <c r="U1328" s="1"/>
      <c r="V1328" s="1"/>
      <c r="W1328" s="1"/>
    </row>
    <row r="1329" spans="1:23" ht="9.75" customHeight="1">
      <c r="A1329" s="1"/>
      <c r="B1329" s="1"/>
      <c r="C1329" s="1"/>
      <c r="D1329" s="1"/>
      <c r="E1329" s="1"/>
      <c r="F1329" s="1"/>
      <c r="G1329" s="1"/>
      <c r="H1329" s="1"/>
      <c r="I1329" s="1"/>
      <c r="J1329" s="1"/>
      <c r="K1329" s="1"/>
      <c r="L1329" s="1"/>
      <c r="M1329" s="1"/>
      <c r="N1329" s="1"/>
      <c r="O1329" s="1"/>
      <c r="P1329" s="1"/>
      <c r="Q1329" s="1"/>
      <c r="R1329" s="1"/>
      <c r="S1329" s="1"/>
      <c r="T1329" s="1"/>
      <c r="U1329" s="1"/>
      <c r="V1329" s="1"/>
      <c r="W1329" s="1"/>
    </row>
    <row r="1330" spans="1:23" ht="9.75" customHeight="1">
      <c r="A1330" s="1"/>
      <c r="B1330" s="1"/>
      <c r="C1330" s="1"/>
      <c r="D1330" s="1"/>
      <c r="E1330" s="1"/>
      <c r="F1330" s="1"/>
      <c r="G1330" s="1"/>
      <c r="H1330" s="1"/>
      <c r="I1330" s="1"/>
      <c r="J1330" s="1"/>
      <c r="K1330" s="1"/>
      <c r="L1330" s="1"/>
      <c r="M1330" s="1"/>
      <c r="N1330" s="1"/>
      <c r="O1330" s="1"/>
      <c r="P1330" s="1"/>
      <c r="Q1330" s="1"/>
      <c r="R1330" s="1"/>
      <c r="S1330" s="1"/>
      <c r="T1330" s="1"/>
      <c r="U1330" s="1"/>
      <c r="V1330" s="1"/>
      <c r="W1330" s="1"/>
    </row>
    <row r="1331" spans="1:23" ht="9.75" customHeight="1">
      <c r="A1331" s="1"/>
      <c r="B1331" s="1"/>
      <c r="C1331" s="1"/>
      <c r="D1331" s="1"/>
      <c r="E1331" s="1"/>
      <c r="F1331" s="1"/>
      <c r="G1331" s="1"/>
      <c r="H1331" s="1"/>
      <c r="I1331" s="1"/>
      <c r="J1331" s="1"/>
      <c r="K1331" s="1"/>
      <c r="L1331" s="1"/>
      <c r="M1331" s="1"/>
      <c r="N1331" s="1"/>
      <c r="O1331" s="1"/>
      <c r="P1331" s="1"/>
      <c r="Q1331" s="1"/>
      <c r="R1331" s="1"/>
      <c r="S1331" s="1"/>
      <c r="T1331" s="1"/>
      <c r="U1331" s="1"/>
      <c r="V1331" s="1"/>
      <c r="W1331" s="1"/>
    </row>
    <row r="1332" spans="1:23" ht="9.75" customHeight="1">
      <c r="A1332" s="1"/>
      <c r="B1332" s="1"/>
      <c r="C1332" s="1"/>
      <c r="D1332" s="1"/>
      <c r="E1332" s="1"/>
      <c r="F1332" s="1"/>
      <c r="G1332" s="1"/>
      <c r="H1332" s="1"/>
      <c r="I1332" s="1"/>
      <c r="J1332" s="1"/>
      <c r="K1332" s="1"/>
      <c r="L1332" s="1"/>
      <c r="M1332" s="1"/>
      <c r="N1332" s="1"/>
      <c r="O1332" s="1"/>
      <c r="P1332" s="1"/>
      <c r="Q1332" s="1"/>
      <c r="R1332" s="1"/>
      <c r="S1332" s="1"/>
      <c r="T1332" s="1"/>
      <c r="U1332" s="1"/>
      <c r="V1332" s="1"/>
      <c r="W1332" s="1"/>
    </row>
    <row r="1333" spans="1:23" ht="9.75" customHeight="1">
      <c r="A1333" s="1"/>
      <c r="B1333" s="1"/>
      <c r="C1333" s="1"/>
      <c r="D1333" s="1"/>
      <c r="E1333" s="1"/>
      <c r="F1333" s="1"/>
      <c r="G1333" s="1"/>
      <c r="H1333" s="1"/>
      <c r="I1333" s="1"/>
      <c r="J1333" s="1"/>
      <c r="K1333" s="1"/>
      <c r="L1333" s="1"/>
      <c r="M1333" s="1"/>
      <c r="N1333" s="1"/>
      <c r="O1333" s="1"/>
      <c r="P1333" s="1"/>
      <c r="Q1333" s="1"/>
      <c r="R1333" s="1"/>
      <c r="S1333" s="1"/>
      <c r="T1333" s="1"/>
      <c r="U1333" s="1"/>
      <c r="V1333" s="1"/>
      <c r="W1333" s="1"/>
    </row>
    <row r="1334" spans="1:23" ht="9.75" customHeight="1">
      <c r="A1334" s="1"/>
      <c r="B1334" s="1"/>
      <c r="C1334" s="1"/>
      <c r="D1334" s="1"/>
      <c r="E1334" s="1"/>
      <c r="F1334" s="1"/>
      <c r="G1334" s="1"/>
      <c r="H1334" s="1"/>
      <c r="I1334" s="1"/>
      <c r="J1334" s="1"/>
      <c r="K1334" s="1"/>
      <c r="L1334" s="1"/>
      <c r="M1334" s="1"/>
      <c r="N1334" s="1"/>
      <c r="O1334" s="1"/>
      <c r="P1334" s="1"/>
      <c r="Q1334" s="1"/>
      <c r="R1334" s="1"/>
      <c r="S1334" s="1"/>
      <c r="T1334" s="1"/>
      <c r="U1334" s="1"/>
      <c r="V1334" s="1"/>
      <c r="W1334" s="1"/>
    </row>
    <row r="1335" spans="1:23" ht="9.75" customHeight="1">
      <c r="A1335" s="1"/>
      <c r="B1335" s="1"/>
      <c r="C1335" s="1"/>
      <c r="D1335" s="1"/>
      <c r="E1335" s="1"/>
      <c r="F1335" s="1"/>
      <c r="G1335" s="1"/>
      <c r="H1335" s="1"/>
      <c r="I1335" s="1"/>
      <c r="J1335" s="1"/>
      <c r="K1335" s="1"/>
      <c r="L1335" s="1"/>
      <c r="M1335" s="1"/>
      <c r="N1335" s="1"/>
      <c r="O1335" s="1"/>
      <c r="P1335" s="1"/>
      <c r="Q1335" s="1"/>
      <c r="R1335" s="1"/>
      <c r="S1335" s="1"/>
      <c r="T1335" s="1"/>
      <c r="U1335" s="1"/>
      <c r="V1335" s="1"/>
      <c r="W1335" s="1"/>
    </row>
    <row r="1336" spans="1:23" ht="9.75" customHeight="1">
      <c r="A1336" s="1"/>
      <c r="B1336" s="1"/>
      <c r="C1336" s="1"/>
      <c r="D1336" s="1"/>
      <c r="E1336" s="1"/>
      <c r="F1336" s="1"/>
      <c r="G1336" s="1"/>
      <c r="H1336" s="1"/>
      <c r="I1336" s="1"/>
      <c r="J1336" s="1"/>
      <c r="K1336" s="1"/>
      <c r="L1336" s="1"/>
      <c r="M1336" s="1"/>
      <c r="N1336" s="1"/>
      <c r="O1336" s="1"/>
      <c r="P1336" s="1"/>
      <c r="Q1336" s="1"/>
      <c r="R1336" s="1"/>
      <c r="S1336" s="1"/>
      <c r="T1336" s="1"/>
      <c r="U1336" s="1"/>
      <c r="V1336" s="1"/>
      <c r="W1336" s="1"/>
    </row>
    <row r="1337" spans="1:23" ht="9.75" customHeight="1">
      <c r="A1337" s="1"/>
      <c r="B1337" s="1"/>
      <c r="C1337" s="1"/>
      <c r="D1337" s="1"/>
      <c r="E1337" s="1"/>
      <c r="F1337" s="1"/>
      <c r="G1337" s="1"/>
      <c r="H1337" s="1"/>
      <c r="I1337" s="1"/>
      <c r="J1337" s="1"/>
      <c r="K1337" s="1"/>
      <c r="L1337" s="1"/>
      <c r="M1337" s="1"/>
      <c r="N1337" s="1"/>
      <c r="O1337" s="1"/>
      <c r="P1337" s="1"/>
      <c r="Q1337" s="1"/>
      <c r="R1337" s="1"/>
      <c r="S1337" s="1"/>
      <c r="T1337" s="1"/>
      <c r="U1337" s="1"/>
      <c r="V1337" s="1"/>
      <c r="W1337" s="1"/>
    </row>
    <row r="1338" spans="1:23" ht="9.75" customHeight="1">
      <c r="A1338" s="1"/>
      <c r="B1338" s="1"/>
      <c r="C1338" s="1"/>
      <c r="D1338" s="1"/>
      <c r="E1338" s="1"/>
      <c r="F1338" s="1"/>
      <c r="G1338" s="1"/>
      <c r="H1338" s="1"/>
      <c r="I1338" s="1"/>
      <c r="J1338" s="1"/>
      <c r="K1338" s="1"/>
      <c r="L1338" s="1"/>
      <c r="M1338" s="1"/>
      <c r="N1338" s="1"/>
      <c r="O1338" s="1"/>
      <c r="P1338" s="1"/>
      <c r="Q1338" s="1"/>
      <c r="R1338" s="1"/>
      <c r="S1338" s="1"/>
      <c r="T1338" s="1"/>
      <c r="U1338" s="1"/>
      <c r="V1338" s="1"/>
      <c r="W1338" s="1"/>
    </row>
    <row r="1339" spans="1:23" ht="9.75" customHeight="1">
      <c r="A1339" s="1"/>
      <c r="B1339" s="1"/>
      <c r="C1339" s="1"/>
      <c r="D1339" s="1"/>
      <c r="E1339" s="1"/>
      <c r="F1339" s="1"/>
      <c r="G1339" s="1"/>
      <c r="H1339" s="1"/>
      <c r="I1339" s="1"/>
      <c r="J1339" s="1"/>
      <c r="K1339" s="1"/>
      <c r="L1339" s="1"/>
      <c r="M1339" s="1"/>
      <c r="N1339" s="1"/>
      <c r="O1339" s="1"/>
      <c r="P1339" s="1"/>
      <c r="Q1339" s="1"/>
      <c r="R1339" s="1"/>
      <c r="S1339" s="1"/>
      <c r="T1339" s="1"/>
      <c r="U1339" s="1"/>
      <c r="V1339" s="1"/>
      <c r="W1339" s="1"/>
    </row>
    <row r="1340" spans="1:23" ht="9.75" customHeight="1">
      <c r="A1340" s="1"/>
      <c r="B1340" s="1"/>
      <c r="C1340" s="1"/>
      <c r="D1340" s="1"/>
      <c r="E1340" s="1"/>
      <c r="F1340" s="1"/>
      <c r="G1340" s="1"/>
      <c r="H1340" s="1"/>
      <c r="I1340" s="1"/>
      <c r="J1340" s="1"/>
      <c r="K1340" s="1"/>
      <c r="L1340" s="1"/>
      <c r="M1340" s="1"/>
      <c r="N1340" s="1"/>
      <c r="O1340" s="1"/>
      <c r="P1340" s="1"/>
      <c r="Q1340" s="1"/>
      <c r="R1340" s="1"/>
      <c r="S1340" s="1"/>
      <c r="T1340" s="1"/>
      <c r="U1340" s="1"/>
      <c r="V1340" s="1"/>
      <c r="W1340" s="1"/>
    </row>
    <row r="1341" spans="1:23" ht="9.75" customHeight="1">
      <c r="A1341" s="1"/>
      <c r="B1341" s="1"/>
      <c r="C1341" s="1"/>
      <c r="D1341" s="1"/>
      <c r="E1341" s="1"/>
      <c r="F1341" s="1"/>
      <c r="G1341" s="1"/>
      <c r="H1341" s="1"/>
      <c r="I1341" s="1"/>
      <c r="J1341" s="1"/>
      <c r="K1341" s="1"/>
      <c r="L1341" s="1"/>
      <c r="M1341" s="1"/>
      <c r="N1341" s="1"/>
      <c r="O1341" s="1"/>
      <c r="P1341" s="1"/>
      <c r="Q1341" s="1"/>
      <c r="R1341" s="1"/>
      <c r="S1341" s="1"/>
      <c r="T1341" s="1"/>
      <c r="U1341" s="1"/>
      <c r="V1341" s="1"/>
      <c r="W1341" s="1"/>
    </row>
    <row r="1342" spans="1:23" ht="9.75" customHeight="1">
      <c r="A1342" s="1"/>
      <c r="B1342" s="1"/>
      <c r="C1342" s="1"/>
      <c r="D1342" s="1"/>
      <c r="E1342" s="1"/>
      <c r="F1342" s="1"/>
      <c r="G1342" s="1"/>
      <c r="H1342" s="1"/>
      <c r="I1342" s="1"/>
      <c r="J1342" s="1"/>
      <c r="K1342" s="1"/>
      <c r="L1342" s="1"/>
      <c r="M1342" s="1"/>
      <c r="N1342" s="1"/>
      <c r="O1342" s="1"/>
      <c r="P1342" s="1"/>
      <c r="Q1342" s="1"/>
      <c r="R1342" s="1"/>
      <c r="S1342" s="1"/>
      <c r="T1342" s="1"/>
      <c r="U1342" s="1"/>
      <c r="V1342" s="1"/>
      <c r="W1342" s="1"/>
    </row>
    <row r="1343" spans="1:23" ht="9.75" customHeight="1">
      <c r="A1343" s="1"/>
      <c r="B1343" s="1"/>
      <c r="C1343" s="1"/>
      <c r="D1343" s="1"/>
      <c r="E1343" s="1"/>
      <c r="F1343" s="1"/>
      <c r="G1343" s="1"/>
      <c r="H1343" s="1"/>
      <c r="I1343" s="1"/>
      <c r="J1343" s="1"/>
      <c r="K1343" s="1"/>
      <c r="L1343" s="1"/>
      <c r="M1343" s="1"/>
      <c r="N1343" s="1"/>
      <c r="O1343" s="1"/>
      <c r="P1343" s="1"/>
      <c r="Q1343" s="1"/>
      <c r="R1343" s="1"/>
      <c r="S1343" s="1"/>
      <c r="T1343" s="1"/>
      <c r="U1343" s="1"/>
      <c r="V1343" s="1"/>
      <c r="W1343" s="1"/>
    </row>
    <row r="1344" spans="1:23" ht="9.75" customHeight="1">
      <c r="A1344" s="1"/>
      <c r="B1344" s="1"/>
      <c r="C1344" s="1"/>
      <c r="D1344" s="1"/>
      <c r="E1344" s="1"/>
      <c r="F1344" s="1"/>
      <c r="G1344" s="1"/>
      <c r="H1344" s="1"/>
      <c r="I1344" s="1"/>
      <c r="J1344" s="1"/>
      <c r="K1344" s="1"/>
      <c r="L1344" s="1"/>
      <c r="M1344" s="1"/>
      <c r="N1344" s="1"/>
      <c r="O1344" s="1"/>
      <c r="P1344" s="1"/>
      <c r="Q1344" s="1"/>
      <c r="R1344" s="1"/>
      <c r="S1344" s="1"/>
      <c r="T1344" s="1"/>
      <c r="U1344" s="1"/>
      <c r="V1344" s="1"/>
      <c r="W1344" s="1"/>
    </row>
    <row r="1345" spans="1:23" ht="9.75" customHeight="1">
      <c r="A1345" s="1"/>
      <c r="B1345" s="1"/>
      <c r="C1345" s="1"/>
      <c r="D1345" s="1"/>
      <c r="E1345" s="1"/>
      <c r="F1345" s="1"/>
      <c r="G1345" s="1"/>
      <c r="H1345" s="1"/>
      <c r="I1345" s="1"/>
      <c r="J1345" s="1"/>
      <c r="K1345" s="1"/>
      <c r="L1345" s="1"/>
      <c r="M1345" s="1"/>
      <c r="N1345" s="1"/>
      <c r="O1345" s="1"/>
      <c r="P1345" s="1"/>
      <c r="Q1345" s="1"/>
      <c r="R1345" s="1"/>
      <c r="S1345" s="1"/>
      <c r="T1345" s="1"/>
      <c r="U1345" s="1"/>
      <c r="V1345" s="1"/>
      <c r="W1345" s="1"/>
    </row>
    <row r="1346" spans="1:23" ht="9.75" customHeight="1">
      <c r="A1346" s="1"/>
      <c r="B1346" s="1"/>
      <c r="C1346" s="1"/>
      <c r="D1346" s="1"/>
      <c r="E1346" s="1"/>
      <c r="F1346" s="1"/>
      <c r="G1346" s="1"/>
      <c r="H1346" s="1"/>
      <c r="I1346" s="1"/>
      <c r="J1346" s="1"/>
      <c r="K1346" s="1"/>
      <c r="L1346" s="1"/>
      <c r="M1346" s="1"/>
      <c r="N1346" s="1"/>
      <c r="O1346" s="1"/>
      <c r="P1346" s="1"/>
      <c r="Q1346" s="1"/>
      <c r="R1346" s="1"/>
      <c r="S1346" s="1"/>
      <c r="T1346" s="1"/>
      <c r="U1346" s="1"/>
      <c r="V1346" s="1"/>
      <c r="W1346" s="1"/>
    </row>
    <row r="1347" spans="1:23" ht="9.75" customHeight="1">
      <c r="A1347" s="1"/>
      <c r="B1347" s="1"/>
      <c r="C1347" s="1"/>
      <c r="D1347" s="1"/>
      <c r="E1347" s="1"/>
      <c r="F1347" s="1"/>
      <c r="G1347" s="1"/>
      <c r="H1347" s="1"/>
      <c r="I1347" s="1"/>
      <c r="J1347" s="1"/>
      <c r="K1347" s="1"/>
      <c r="L1347" s="1"/>
      <c r="M1347" s="1"/>
      <c r="N1347" s="1"/>
      <c r="O1347" s="1"/>
      <c r="P1347" s="1"/>
      <c r="Q1347" s="1"/>
      <c r="R1347" s="1"/>
      <c r="S1347" s="1"/>
      <c r="T1347" s="1"/>
      <c r="U1347" s="1"/>
      <c r="V1347" s="1"/>
      <c r="W1347" s="1"/>
    </row>
    <row r="1348" spans="1:23" ht="9.75" customHeight="1">
      <c r="A1348" s="1"/>
      <c r="B1348" s="1"/>
      <c r="C1348" s="1"/>
      <c r="D1348" s="1"/>
      <c r="E1348" s="1"/>
      <c r="F1348" s="1"/>
      <c r="G1348" s="1"/>
      <c r="H1348" s="1"/>
      <c r="I1348" s="1"/>
      <c r="J1348" s="1"/>
      <c r="K1348" s="1"/>
      <c r="L1348" s="1"/>
      <c r="M1348" s="1"/>
      <c r="N1348" s="1"/>
      <c r="O1348" s="1"/>
      <c r="P1348" s="1"/>
      <c r="Q1348" s="1"/>
      <c r="R1348" s="1"/>
      <c r="S1348" s="1"/>
      <c r="T1348" s="1"/>
      <c r="U1348" s="1"/>
      <c r="V1348" s="1"/>
      <c r="W1348" s="1"/>
    </row>
    <row r="1349" spans="1:23" ht="9.75" customHeight="1">
      <c r="A1349" s="1"/>
      <c r="B1349" s="1"/>
      <c r="C1349" s="1"/>
      <c r="D1349" s="1"/>
      <c r="E1349" s="1"/>
      <c r="F1349" s="1"/>
      <c r="G1349" s="1"/>
      <c r="H1349" s="1"/>
      <c r="I1349" s="1"/>
      <c r="J1349" s="1"/>
      <c r="K1349" s="1"/>
      <c r="L1349" s="1"/>
      <c r="M1349" s="1"/>
      <c r="N1349" s="1"/>
      <c r="O1349" s="1"/>
      <c r="P1349" s="1"/>
      <c r="Q1349" s="1"/>
      <c r="R1349" s="1"/>
      <c r="S1349" s="1"/>
      <c r="T1349" s="1"/>
      <c r="U1349" s="1"/>
      <c r="V1349" s="1"/>
      <c r="W1349" s="1"/>
    </row>
    <row r="1350" spans="1:23" ht="9.75" customHeight="1">
      <c r="A1350" s="1"/>
      <c r="B1350" s="1"/>
      <c r="C1350" s="1"/>
      <c r="D1350" s="1"/>
      <c r="E1350" s="1"/>
      <c r="F1350" s="1"/>
      <c r="G1350" s="1"/>
      <c r="H1350" s="1"/>
      <c r="I1350" s="1"/>
      <c r="J1350" s="1"/>
      <c r="K1350" s="1"/>
      <c r="L1350" s="1"/>
      <c r="M1350" s="1"/>
      <c r="N1350" s="1"/>
      <c r="O1350" s="1"/>
      <c r="P1350" s="1"/>
      <c r="Q1350" s="1"/>
      <c r="R1350" s="1"/>
      <c r="S1350" s="1"/>
      <c r="T1350" s="1"/>
      <c r="U1350" s="1"/>
      <c r="V1350" s="1"/>
      <c r="W1350" s="1"/>
    </row>
    <row r="1351" spans="1:23" ht="9.75" customHeight="1">
      <c r="A1351" s="1"/>
      <c r="B1351" s="1"/>
      <c r="C1351" s="1"/>
      <c r="D1351" s="1"/>
      <c r="E1351" s="1"/>
      <c r="F1351" s="1"/>
      <c r="G1351" s="1"/>
      <c r="H1351" s="1"/>
      <c r="I1351" s="1"/>
      <c r="J1351" s="1"/>
      <c r="K1351" s="1"/>
      <c r="L1351" s="1"/>
      <c r="M1351" s="1"/>
      <c r="N1351" s="1"/>
      <c r="O1351" s="1"/>
      <c r="P1351" s="1"/>
      <c r="Q1351" s="1"/>
      <c r="R1351" s="1"/>
      <c r="S1351" s="1"/>
      <c r="T1351" s="1"/>
      <c r="U1351" s="1"/>
      <c r="V1351" s="1"/>
      <c r="W1351" s="1"/>
    </row>
    <row r="1352" spans="1:23" ht="9.75" customHeight="1">
      <c r="A1352" s="1"/>
      <c r="B1352" s="1"/>
      <c r="C1352" s="1"/>
      <c r="D1352" s="1"/>
      <c r="E1352" s="1"/>
      <c r="F1352" s="1"/>
      <c r="G1352" s="1"/>
      <c r="H1352" s="1"/>
      <c r="I1352" s="1"/>
      <c r="J1352" s="1"/>
      <c r="K1352" s="1"/>
      <c r="L1352" s="1"/>
      <c r="M1352" s="1"/>
      <c r="N1352" s="1"/>
      <c r="O1352" s="1"/>
      <c r="P1352" s="1"/>
      <c r="Q1352" s="1"/>
      <c r="R1352" s="1"/>
      <c r="S1352" s="1"/>
      <c r="T1352" s="1"/>
      <c r="U1352" s="1"/>
      <c r="V1352" s="1"/>
      <c r="W1352" s="1"/>
    </row>
    <row r="1353" spans="1:23" ht="9.75" customHeight="1">
      <c r="A1353" s="1"/>
      <c r="B1353" s="1"/>
      <c r="C1353" s="1"/>
      <c r="D1353" s="1"/>
      <c r="E1353" s="1"/>
      <c r="F1353" s="1"/>
      <c r="G1353" s="1"/>
      <c r="H1353" s="1"/>
      <c r="I1353" s="1"/>
      <c r="J1353" s="1"/>
      <c r="K1353" s="1"/>
      <c r="L1353" s="1"/>
      <c r="M1353" s="1"/>
      <c r="N1353" s="1"/>
      <c r="O1353" s="1"/>
      <c r="P1353" s="1"/>
      <c r="Q1353" s="1"/>
      <c r="R1353" s="1"/>
      <c r="S1353" s="1"/>
      <c r="T1353" s="1"/>
      <c r="U1353" s="1"/>
      <c r="V1353" s="1"/>
      <c r="W1353" s="1"/>
    </row>
    <row r="1354" spans="1:23" ht="9.75" customHeight="1">
      <c r="A1354" s="1"/>
      <c r="B1354" s="1"/>
      <c r="C1354" s="1"/>
      <c r="D1354" s="1"/>
      <c r="E1354" s="1"/>
      <c r="F1354" s="1"/>
      <c r="G1354" s="1"/>
      <c r="H1354" s="1"/>
      <c r="I1354" s="1"/>
      <c r="J1354" s="1"/>
      <c r="K1354" s="1"/>
      <c r="L1354" s="1"/>
      <c r="M1354" s="1"/>
      <c r="N1354" s="1"/>
      <c r="O1354" s="1"/>
      <c r="P1354" s="1"/>
      <c r="Q1354" s="1"/>
      <c r="R1354" s="1"/>
      <c r="S1354" s="1"/>
      <c r="T1354" s="1"/>
      <c r="U1354" s="1"/>
      <c r="V1354" s="1"/>
      <c r="W1354" s="1"/>
    </row>
    <row r="1355" spans="1:23" ht="9.75" customHeight="1">
      <c r="A1355" s="1"/>
      <c r="B1355" s="1"/>
      <c r="C1355" s="1"/>
      <c r="D1355" s="1"/>
      <c r="E1355" s="1"/>
      <c r="F1355" s="1"/>
      <c r="G1355" s="1"/>
      <c r="H1355" s="1"/>
      <c r="I1355" s="1"/>
      <c r="J1355" s="1"/>
      <c r="K1355" s="1"/>
      <c r="L1355" s="1"/>
      <c r="M1355" s="1"/>
      <c r="N1355" s="1"/>
      <c r="O1355" s="1"/>
      <c r="P1355" s="1"/>
      <c r="Q1355" s="1"/>
      <c r="R1355" s="1"/>
      <c r="S1355" s="1"/>
      <c r="T1355" s="1"/>
      <c r="U1355" s="1"/>
      <c r="V1355" s="1"/>
      <c r="W1355" s="1"/>
    </row>
    <row r="1356" spans="1:23" ht="9.75" customHeight="1">
      <c r="A1356" s="1"/>
      <c r="B1356" s="1"/>
      <c r="C1356" s="1"/>
      <c r="D1356" s="1"/>
      <c r="E1356" s="1"/>
      <c r="F1356" s="1"/>
      <c r="G1356" s="1"/>
      <c r="H1356" s="1"/>
      <c r="I1356" s="1"/>
      <c r="J1356" s="1"/>
      <c r="K1356" s="1"/>
      <c r="L1356" s="1"/>
      <c r="M1356" s="1"/>
      <c r="N1356" s="1"/>
      <c r="O1356" s="1"/>
      <c r="P1356" s="1"/>
      <c r="Q1356" s="1"/>
      <c r="R1356" s="1"/>
      <c r="S1356" s="1"/>
      <c r="T1356" s="1"/>
      <c r="U1356" s="1"/>
      <c r="V1356" s="1"/>
      <c r="W1356" s="1"/>
    </row>
    <row r="1357" spans="1:23" ht="9.75" customHeight="1">
      <c r="A1357" s="1"/>
      <c r="B1357" s="1"/>
      <c r="C1357" s="1"/>
      <c r="D1357" s="1"/>
      <c r="E1357" s="1"/>
      <c r="F1357" s="1"/>
      <c r="G1357" s="1"/>
      <c r="H1357" s="1"/>
      <c r="I1357" s="1"/>
      <c r="J1357" s="1"/>
      <c r="K1357" s="1"/>
      <c r="L1357" s="1"/>
      <c r="M1357" s="1"/>
      <c r="N1357" s="1"/>
      <c r="O1357" s="1"/>
      <c r="P1357" s="1"/>
      <c r="Q1357" s="1"/>
      <c r="R1357" s="1"/>
      <c r="S1357" s="1"/>
      <c r="T1357" s="1"/>
      <c r="U1357" s="1"/>
      <c r="V1357" s="1"/>
      <c r="W1357" s="1"/>
    </row>
    <row r="1358" spans="1:23" ht="9.75" customHeight="1">
      <c r="A1358" s="1"/>
      <c r="B1358" s="1"/>
      <c r="C1358" s="1"/>
      <c r="D1358" s="1"/>
      <c r="E1358" s="1"/>
      <c r="F1358" s="1"/>
      <c r="G1358" s="1"/>
      <c r="H1358" s="1"/>
      <c r="I1358" s="1"/>
      <c r="J1358" s="1"/>
      <c r="K1358" s="1"/>
      <c r="L1358" s="1"/>
      <c r="M1358" s="1"/>
      <c r="N1358" s="1"/>
      <c r="O1358" s="1"/>
      <c r="P1358" s="1"/>
      <c r="Q1358" s="1"/>
      <c r="R1358" s="1"/>
      <c r="S1358" s="1"/>
      <c r="T1358" s="1"/>
      <c r="U1358" s="1"/>
      <c r="V1358" s="1"/>
      <c r="W1358" s="1"/>
    </row>
    <row r="1359" spans="1:23" ht="9.75" customHeight="1">
      <c r="A1359" s="1"/>
      <c r="B1359" s="1"/>
      <c r="C1359" s="1"/>
      <c r="D1359" s="1"/>
      <c r="E1359" s="1"/>
      <c r="F1359" s="1"/>
      <c r="G1359" s="1"/>
      <c r="H1359" s="1"/>
      <c r="I1359" s="1"/>
      <c r="J1359" s="1"/>
      <c r="K1359" s="1"/>
      <c r="L1359" s="1"/>
      <c r="M1359" s="1"/>
      <c r="N1359" s="1"/>
      <c r="O1359" s="1"/>
      <c r="P1359" s="1"/>
      <c r="Q1359" s="1"/>
      <c r="R1359" s="1"/>
      <c r="S1359" s="1"/>
      <c r="T1359" s="1"/>
      <c r="U1359" s="1"/>
      <c r="V1359" s="1"/>
      <c r="W1359" s="1"/>
    </row>
    <row r="1360" spans="1:23" ht="9.75" customHeight="1">
      <c r="A1360" s="1"/>
      <c r="B1360" s="1"/>
      <c r="C1360" s="1"/>
      <c r="D1360" s="1"/>
      <c r="E1360" s="1"/>
      <c r="F1360" s="1"/>
      <c r="G1360" s="1"/>
      <c r="H1360" s="1"/>
      <c r="I1360" s="1"/>
      <c r="J1360" s="1"/>
      <c r="K1360" s="1"/>
      <c r="L1360" s="1"/>
      <c r="M1360" s="1"/>
      <c r="N1360" s="1"/>
      <c r="O1360" s="1"/>
      <c r="P1360" s="1"/>
      <c r="Q1360" s="1"/>
      <c r="R1360" s="1"/>
      <c r="S1360" s="1"/>
      <c r="T1360" s="1"/>
      <c r="U1360" s="1"/>
      <c r="V1360" s="1"/>
      <c r="W1360" s="1"/>
    </row>
    <row r="1361" spans="1:23" ht="9.75" customHeight="1">
      <c r="A1361" s="1"/>
      <c r="B1361" s="1"/>
      <c r="C1361" s="1"/>
      <c r="D1361" s="1"/>
      <c r="E1361" s="1"/>
      <c r="F1361" s="1"/>
      <c r="G1361" s="1"/>
      <c r="H1361" s="1"/>
      <c r="I1361" s="1"/>
      <c r="J1361" s="1"/>
      <c r="K1361" s="1"/>
      <c r="L1361" s="1"/>
      <c r="M1361" s="1"/>
      <c r="N1361" s="1"/>
      <c r="O1361" s="1"/>
      <c r="P1361" s="1"/>
      <c r="Q1361" s="1"/>
      <c r="R1361" s="1"/>
      <c r="S1361" s="1"/>
      <c r="T1361" s="1"/>
      <c r="U1361" s="1"/>
      <c r="V1361" s="1"/>
      <c r="W1361" s="1"/>
    </row>
    <row r="1362" spans="1:23" ht="9.75" customHeight="1">
      <c r="A1362" s="1"/>
      <c r="B1362" s="1"/>
      <c r="C1362" s="1"/>
      <c r="D1362" s="1"/>
      <c r="E1362" s="1"/>
      <c r="F1362" s="1"/>
      <c r="G1362" s="1"/>
      <c r="H1362" s="1"/>
      <c r="I1362" s="1"/>
      <c r="J1362" s="1"/>
      <c r="K1362" s="1"/>
      <c r="L1362" s="1"/>
      <c r="M1362" s="1"/>
      <c r="N1362" s="1"/>
      <c r="O1362" s="1"/>
      <c r="P1362" s="1"/>
      <c r="Q1362" s="1"/>
      <c r="R1362" s="1"/>
      <c r="S1362" s="1"/>
      <c r="T1362" s="1"/>
      <c r="U1362" s="1"/>
      <c r="V1362" s="1"/>
      <c r="W1362" s="1"/>
    </row>
    <row r="1363" spans="1:23" ht="9.75" customHeight="1">
      <c r="A1363" s="1"/>
      <c r="B1363" s="1"/>
      <c r="C1363" s="1"/>
      <c r="D1363" s="1"/>
      <c r="E1363" s="1"/>
      <c r="F1363" s="1"/>
      <c r="G1363" s="1"/>
      <c r="H1363" s="1"/>
      <c r="I1363" s="1"/>
      <c r="J1363" s="1"/>
      <c r="K1363" s="1"/>
      <c r="L1363" s="1"/>
      <c r="M1363" s="1"/>
      <c r="N1363" s="1"/>
      <c r="O1363" s="1"/>
      <c r="P1363" s="1"/>
      <c r="Q1363" s="1"/>
      <c r="R1363" s="1"/>
      <c r="S1363" s="1"/>
      <c r="T1363" s="1"/>
      <c r="U1363" s="1"/>
      <c r="V1363" s="1"/>
      <c r="W1363" s="1"/>
    </row>
    <row r="1364" spans="1:23" ht="9.75" customHeight="1">
      <c r="A1364" s="1"/>
      <c r="B1364" s="1"/>
      <c r="C1364" s="1"/>
      <c r="D1364" s="1"/>
      <c r="E1364" s="1"/>
      <c r="F1364" s="1"/>
      <c r="G1364" s="1"/>
      <c r="H1364" s="1"/>
      <c r="I1364" s="1"/>
      <c r="J1364" s="1"/>
      <c r="K1364" s="1"/>
      <c r="L1364" s="1"/>
      <c r="M1364" s="1"/>
      <c r="N1364" s="1"/>
      <c r="O1364" s="1"/>
      <c r="P1364" s="1"/>
      <c r="Q1364" s="1"/>
      <c r="R1364" s="1"/>
      <c r="S1364" s="1"/>
      <c r="T1364" s="1"/>
      <c r="U1364" s="1"/>
      <c r="V1364" s="1"/>
      <c r="W1364" s="1"/>
    </row>
    <row r="1365" spans="1:23" ht="9.75" customHeight="1">
      <c r="A1365" s="1"/>
      <c r="B1365" s="1"/>
      <c r="C1365" s="1"/>
      <c r="D1365" s="1"/>
      <c r="E1365" s="1"/>
      <c r="F1365" s="1"/>
      <c r="G1365" s="1"/>
      <c r="H1365" s="1"/>
      <c r="I1365" s="1"/>
      <c r="J1365" s="1"/>
      <c r="K1365" s="1"/>
      <c r="L1365" s="1"/>
      <c r="M1365" s="1"/>
      <c r="N1365" s="1"/>
      <c r="O1365" s="1"/>
      <c r="P1365" s="1"/>
      <c r="Q1365" s="1"/>
      <c r="R1365" s="1"/>
      <c r="S1365" s="1"/>
      <c r="T1365" s="1"/>
      <c r="U1365" s="1"/>
      <c r="V1365" s="1"/>
      <c r="W1365" s="1"/>
    </row>
    <row r="1366" spans="1:23" ht="9.75" customHeight="1">
      <c r="A1366" s="1"/>
      <c r="B1366" s="1"/>
      <c r="C1366" s="1"/>
      <c r="D1366" s="1"/>
      <c r="E1366" s="1"/>
      <c r="F1366" s="1"/>
      <c r="G1366" s="1"/>
      <c r="H1366" s="1"/>
      <c r="I1366" s="1"/>
      <c r="J1366" s="1"/>
      <c r="K1366" s="1"/>
      <c r="L1366" s="1"/>
      <c r="M1366" s="1"/>
      <c r="N1366" s="1"/>
      <c r="O1366" s="1"/>
      <c r="P1366" s="1"/>
      <c r="Q1366" s="1"/>
      <c r="R1366" s="1"/>
      <c r="S1366" s="1"/>
      <c r="T1366" s="1"/>
      <c r="U1366" s="1"/>
      <c r="V1366" s="1"/>
      <c r="W1366" s="1"/>
    </row>
    <row r="1367" spans="1:23" ht="9.75" customHeight="1">
      <c r="A1367" s="1"/>
      <c r="B1367" s="1"/>
      <c r="C1367" s="1"/>
      <c r="D1367" s="1"/>
      <c r="E1367" s="1"/>
      <c r="F1367" s="1"/>
      <c r="G1367" s="1"/>
      <c r="H1367" s="1"/>
      <c r="I1367" s="1"/>
      <c r="J1367" s="1"/>
      <c r="K1367" s="1"/>
      <c r="L1367" s="1"/>
      <c r="M1367" s="1"/>
      <c r="N1367" s="1"/>
      <c r="O1367" s="1"/>
      <c r="P1367" s="1"/>
      <c r="Q1367" s="1"/>
      <c r="R1367" s="1"/>
      <c r="S1367" s="1"/>
      <c r="T1367" s="1"/>
      <c r="U1367" s="1"/>
      <c r="V1367" s="1"/>
      <c r="W1367" s="1"/>
    </row>
    <row r="1368" spans="1:23" ht="9.75" customHeight="1">
      <c r="A1368" s="1"/>
      <c r="B1368" s="1"/>
      <c r="C1368" s="1"/>
      <c r="D1368" s="1"/>
      <c r="E1368" s="1"/>
      <c r="F1368" s="1"/>
      <c r="G1368" s="1"/>
      <c r="H1368" s="1"/>
      <c r="I1368" s="1"/>
      <c r="J1368" s="1"/>
      <c r="K1368" s="1"/>
      <c r="L1368" s="1"/>
      <c r="M1368" s="1"/>
      <c r="N1368" s="1"/>
      <c r="O1368" s="1"/>
      <c r="P1368" s="1"/>
      <c r="Q1368" s="1"/>
      <c r="R1368" s="1"/>
      <c r="S1368" s="1"/>
      <c r="T1368" s="1"/>
      <c r="U1368" s="1"/>
      <c r="V1368" s="1"/>
      <c r="W1368" s="1"/>
    </row>
    <row r="1369" spans="1:23" ht="9.75" customHeight="1">
      <c r="A1369" s="1"/>
      <c r="B1369" s="1"/>
      <c r="C1369" s="1"/>
      <c r="D1369" s="1"/>
      <c r="E1369" s="1"/>
      <c r="F1369" s="1"/>
      <c r="G1369" s="1"/>
      <c r="H1369" s="1"/>
      <c r="I1369" s="1"/>
      <c r="J1369" s="1"/>
      <c r="K1369" s="1"/>
      <c r="L1369" s="1"/>
      <c r="M1369" s="1"/>
      <c r="N1369" s="1"/>
      <c r="O1369" s="1"/>
      <c r="P1369" s="1"/>
      <c r="Q1369" s="1"/>
      <c r="R1369" s="1"/>
      <c r="S1369" s="1"/>
      <c r="T1369" s="1"/>
      <c r="U1369" s="1"/>
      <c r="V1369" s="1"/>
      <c r="W1369" s="1"/>
    </row>
    <row r="1370" spans="1:23" ht="9.75" customHeight="1">
      <c r="A1370" s="1"/>
      <c r="B1370" s="1"/>
      <c r="C1370" s="1"/>
      <c r="D1370" s="1"/>
      <c r="E1370" s="1"/>
      <c r="F1370" s="1"/>
      <c r="G1370" s="1"/>
      <c r="H1370" s="1"/>
      <c r="I1370" s="1"/>
      <c r="J1370" s="1"/>
      <c r="K1370" s="1"/>
      <c r="L1370" s="1"/>
      <c r="M1370" s="1"/>
      <c r="N1370" s="1"/>
      <c r="O1370" s="1"/>
      <c r="P1370" s="1"/>
      <c r="Q1370" s="1"/>
      <c r="R1370" s="1"/>
      <c r="S1370" s="1"/>
      <c r="T1370" s="1"/>
      <c r="U1370" s="1"/>
      <c r="V1370" s="1"/>
      <c r="W1370" s="1"/>
    </row>
    <row r="1371" spans="1:23" ht="9.75" customHeight="1">
      <c r="A1371" s="1"/>
      <c r="B1371" s="1"/>
      <c r="C1371" s="1"/>
      <c r="D1371" s="1"/>
      <c r="E1371" s="1"/>
      <c r="F1371" s="1"/>
      <c r="G1371" s="1"/>
      <c r="H1371" s="1"/>
      <c r="I1371" s="1"/>
      <c r="J1371" s="1"/>
      <c r="K1371" s="1"/>
      <c r="L1371" s="1"/>
      <c r="M1371" s="1"/>
      <c r="N1371" s="1"/>
      <c r="O1371" s="1"/>
      <c r="P1371" s="1"/>
      <c r="Q1371" s="1"/>
      <c r="R1371" s="1"/>
      <c r="S1371" s="1"/>
      <c r="T1371" s="1"/>
      <c r="U1371" s="1"/>
      <c r="V1371" s="1"/>
      <c r="W1371" s="1"/>
    </row>
    <row r="1372" spans="1:23" ht="9.75" customHeight="1">
      <c r="A1372" s="1"/>
      <c r="B1372" s="1"/>
      <c r="C1372" s="1"/>
      <c r="D1372" s="1"/>
      <c r="E1372" s="1"/>
      <c r="F1372" s="1"/>
      <c r="G1372" s="1"/>
      <c r="H1372" s="1"/>
      <c r="I1372" s="1"/>
      <c r="J1372" s="1"/>
      <c r="K1372" s="1"/>
      <c r="L1372" s="1"/>
      <c r="M1372" s="1"/>
      <c r="N1372" s="1"/>
      <c r="O1372" s="1"/>
      <c r="P1372" s="1"/>
      <c r="Q1372" s="1"/>
      <c r="R1372" s="1"/>
      <c r="S1372" s="1"/>
      <c r="T1372" s="1"/>
      <c r="U1372" s="1"/>
      <c r="V1372" s="1"/>
      <c r="W1372" s="1"/>
    </row>
    <row r="1373" spans="1:23" ht="9.75" customHeight="1">
      <c r="A1373" s="1"/>
      <c r="B1373" s="1"/>
      <c r="C1373" s="1"/>
      <c r="D1373" s="1"/>
      <c r="E1373" s="1"/>
      <c r="F1373" s="1"/>
      <c r="G1373" s="1"/>
      <c r="H1373" s="1"/>
      <c r="I1373" s="1"/>
      <c r="J1373" s="1"/>
      <c r="K1373" s="1"/>
      <c r="L1373" s="1"/>
      <c r="M1373" s="1"/>
      <c r="N1373" s="1"/>
      <c r="O1373" s="1"/>
      <c r="P1373" s="1"/>
      <c r="Q1373" s="1"/>
      <c r="R1373" s="1"/>
      <c r="S1373" s="1"/>
      <c r="T1373" s="1"/>
      <c r="U1373" s="1"/>
      <c r="V1373" s="1"/>
      <c r="W1373" s="1"/>
    </row>
    <row r="1374" spans="1:23" ht="9.75" customHeight="1">
      <c r="A1374" s="1"/>
      <c r="B1374" s="1"/>
      <c r="C1374" s="1"/>
      <c r="D1374" s="1"/>
      <c r="E1374" s="1"/>
      <c r="F1374" s="1"/>
      <c r="G1374" s="1"/>
      <c r="H1374" s="1"/>
      <c r="I1374" s="1"/>
      <c r="J1374" s="1"/>
      <c r="K1374" s="1"/>
      <c r="L1374" s="1"/>
      <c r="M1374" s="1"/>
      <c r="N1374" s="1"/>
      <c r="O1374" s="1"/>
      <c r="P1374" s="1"/>
      <c r="Q1374" s="1"/>
      <c r="R1374" s="1"/>
      <c r="S1374" s="1"/>
      <c r="T1374" s="1"/>
      <c r="U1374" s="1"/>
      <c r="V1374" s="1"/>
      <c r="W1374" s="1"/>
    </row>
    <row r="1375" spans="1:23" ht="9.75" customHeight="1">
      <c r="A1375" s="1"/>
      <c r="B1375" s="1"/>
      <c r="C1375" s="1"/>
      <c r="D1375" s="1"/>
      <c r="E1375" s="1"/>
      <c r="F1375" s="1"/>
      <c r="G1375" s="1"/>
      <c r="H1375" s="1"/>
      <c r="I1375" s="1"/>
      <c r="J1375" s="1"/>
      <c r="K1375" s="1"/>
      <c r="L1375" s="1"/>
      <c r="M1375" s="1"/>
      <c r="N1375" s="1"/>
      <c r="O1375" s="1"/>
      <c r="P1375" s="1"/>
      <c r="Q1375" s="1"/>
      <c r="R1375" s="1"/>
      <c r="S1375" s="1"/>
      <c r="T1375" s="1"/>
      <c r="U1375" s="1"/>
      <c r="V1375" s="1"/>
      <c r="W1375" s="1"/>
    </row>
    <row r="1376" spans="1:23" ht="9.75" customHeight="1">
      <c r="A1376" s="1"/>
      <c r="B1376" s="1"/>
      <c r="C1376" s="1"/>
      <c r="D1376" s="1"/>
      <c r="E1376" s="1"/>
      <c r="F1376" s="1"/>
      <c r="G1376" s="1"/>
      <c r="H1376" s="1"/>
      <c r="I1376" s="1"/>
      <c r="J1376" s="1"/>
      <c r="K1376" s="1"/>
      <c r="L1376" s="1"/>
      <c r="M1376" s="1"/>
      <c r="N1376" s="1"/>
      <c r="O1376" s="1"/>
      <c r="P1376" s="1"/>
      <c r="Q1376" s="1"/>
      <c r="R1376" s="1"/>
      <c r="S1376" s="1"/>
      <c r="T1376" s="1"/>
      <c r="U1376" s="1"/>
      <c r="V1376" s="1"/>
      <c r="W1376" s="1"/>
    </row>
    <row r="1377" spans="1:23" ht="9.75" customHeight="1">
      <c r="A1377" s="1"/>
      <c r="B1377" s="1"/>
      <c r="C1377" s="1"/>
      <c r="D1377" s="1"/>
      <c r="E1377" s="1"/>
      <c r="F1377" s="1"/>
      <c r="G1377" s="1"/>
      <c r="H1377" s="1"/>
      <c r="I1377" s="1"/>
      <c r="J1377" s="1"/>
      <c r="K1377" s="1"/>
      <c r="L1377" s="1"/>
      <c r="M1377" s="1"/>
      <c r="N1377" s="1"/>
      <c r="O1377" s="1"/>
      <c r="P1377" s="1"/>
      <c r="Q1377" s="1"/>
      <c r="R1377" s="1"/>
      <c r="S1377" s="1"/>
      <c r="T1377" s="1"/>
      <c r="U1377" s="1"/>
      <c r="V1377" s="1"/>
      <c r="W1377" s="1"/>
    </row>
    <row r="1378" spans="1:23" ht="9.75" customHeight="1">
      <c r="A1378" s="1"/>
      <c r="B1378" s="1"/>
      <c r="C1378" s="1"/>
      <c r="D1378" s="1"/>
      <c r="E1378" s="1"/>
      <c r="F1378" s="1"/>
      <c r="G1378" s="1"/>
      <c r="H1378" s="1"/>
      <c r="I1378" s="1"/>
      <c r="J1378" s="1"/>
      <c r="K1378" s="1"/>
      <c r="L1378" s="1"/>
      <c r="M1378" s="1"/>
      <c r="N1378" s="1"/>
      <c r="O1378" s="1"/>
      <c r="P1378" s="1"/>
      <c r="Q1378" s="1"/>
      <c r="R1378" s="1"/>
      <c r="S1378" s="1"/>
      <c r="T1378" s="1"/>
      <c r="U1378" s="1"/>
      <c r="V1378" s="1"/>
      <c r="W1378" s="1"/>
    </row>
    <row r="1379" spans="1:23" ht="9.75" customHeight="1">
      <c r="A1379" s="1"/>
      <c r="B1379" s="1"/>
      <c r="C1379" s="1"/>
      <c r="D1379" s="1"/>
      <c r="E1379" s="1"/>
      <c r="F1379" s="1"/>
      <c r="G1379" s="1"/>
      <c r="H1379" s="1"/>
      <c r="I1379" s="1"/>
      <c r="J1379" s="1"/>
      <c r="K1379" s="1"/>
      <c r="L1379" s="1"/>
      <c r="M1379" s="1"/>
      <c r="N1379" s="1"/>
      <c r="O1379" s="1"/>
      <c r="P1379" s="1"/>
      <c r="Q1379" s="1"/>
      <c r="R1379" s="1"/>
      <c r="S1379" s="1"/>
      <c r="T1379" s="1"/>
      <c r="U1379" s="1"/>
      <c r="V1379" s="1"/>
      <c r="W1379" s="1"/>
    </row>
    <row r="1380" spans="1:23" ht="9.75" customHeight="1">
      <c r="A1380" s="1"/>
      <c r="B1380" s="1"/>
      <c r="C1380" s="1"/>
      <c r="D1380" s="1"/>
      <c r="E1380" s="1"/>
      <c r="F1380" s="1"/>
      <c r="G1380" s="1"/>
      <c r="H1380" s="1"/>
      <c r="I1380" s="1"/>
      <c r="J1380" s="1"/>
      <c r="K1380" s="1"/>
      <c r="L1380" s="1"/>
      <c r="M1380" s="1"/>
      <c r="N1380" s="1"/>
      <c r="O1380" s="1"/>
      <c r="P1380" s="1"/>
      <c r="Q1380" s="1"/>
      <c r="R1380" s="1"/>
      <c r="S1380" s="1"/>
      <c r="T1380" s="1"/>
      <c r="U1380" s="1"/>
      <c r="V1380" s="1"/>
      <c r="W1380" s="1"/>
    </row>
    <row r="1381" spans="1:23" ht="9.75" customHeight="1">
      <c r="A1381" s="1"/>
      <c r="B1381" s="1"/>
      <c r="C1381" s="1"/>
      <c r="D1381" s="1"/>
      <c r="E1381" s="1"/>
      <c r="F1381" s="1"/>
      <c r="G1381" s="1"/>
      <c r="H1381" s="1"/>
      <c r="I1381" s="1"/>
      <c r="J1381" s="1"/>
      <c r="K1381" s="1"/>
      <c r="L1381" s="1"/>
      <c r="M1381" s="1"/>
      <c r="N1381" s="1"/>
      <c r="O1381" s="1"/>
      <c r="P1381" s="1"/>
      <c r="Q1381" s="1"/>
      <c r="R1381" s="1"/>
      <c r="S1381" s="1"/>
      <c r="T1381" s="1"/>
      <c r="U1381" s="1"/>
      <c r="V1381" s="1"/>
      <c r="W1381" s="1"/>
    </row>
    <row r="1382" spans="1:23" ht="9.75" customHeight="1">
      <c r="A1382" s="1"/>
      <c r="B1382" s="1"/>
      <c r="C1382" s="1"/>
      <c r="D1382" s="1"/>
      <c r="E1382" s="1"/>
      <c r="F1382" s="1"/>
      <c r="G1382" s="1"/>
      <c r="H1382" s="1"/>
      <c r="I1382" s="1"/>
      <c r="J1382" s="1"/>
      <c r="K1382" s="1"/>
      <c r="L1382" s="1"/>
      <c r="M1382" s="1"/>
      <c r="N1382" s="1"/>
      <c r="O1382" s="1"/>
      <c r="P1382" s="1"/>
      <c r="Q1382" s="1"/>
      <c r="R1382" s="1"/>
      <c r="S1382" s="1"/>
      <c r="T1382" s="1"/>
      <c r="U1382" s="1"/>
      <c r="V1382" s="1"/>
      <c r="W1382" s="1"/>
    </row>
    <row r="1383" spans="1:23" ht="9.75" customHeight="1">
      <c r="A1383" s="1"/>
      <c r="B1383" s="1"/>
      <c r="C1383" s="1"/>
      <c r="D1383" s="1"/>
      <c r="E1383" s="1"/>
      <c r="F1383" s="1"/>
      <c r="G1383" s="1"/>
      <c r="H1383" s="1"/>
      <c r="I1383" s="1"/>
      <c r="J1383" s="1"/>
      <c r="K1383" s="1"/>
      <c r="L1383" s="1"/>
      <c r="M1383" s="1"/>
      <c r="N1383" s="1"/>
      <c r="O1383" s="1"/>
      <c r="P1383" s="1"/>
      <c r="Q1383" s="1"/>
      <c r="R1383" s="1"/>
      <c r="S1383" s="1"/>
      <c r="T1383" s="1"/>
      <c r="U1383" s="1"/>
      <c r="V1383" s="1"/>
      <c r="W1383" s="1"/>
    </row>
    <row r="1384" spans="1:23" ht="9.75" customHeight="1">
      <c r="A1384" s="1"/>
      <c r="B1384" s="1"/>
      <c r="C1384" s="1"/>
      <c r="D1384" s="1"/>
      <c r="E1384" s="1"/>
      <c r="F1384" s="1"/>
      <c r="G1384" s="1"/>
      <c r="H1384" s="1"/>
      <c r="I1384" s="1"/>
      <c r="J1384" s="1"/>
      <c r="K1384" s="1"/>
      <c r="L1384" s="1"/>
      <c r="M1384" s="1"/>
      <c r="N1384" s="1"/>
      <c r="O1384" s="1"/>
      <c r="P1384" s="1"/>
      <c r="Q1384" s="1"/>
      <c r="R1384" s="1"/>
      <c r="S1384" s="1"/>
      <c r="T1384" s="1"/>
      <c r="U1384" s="1"/>
      <c r="V1384" s="1"/>
      <c r="W1384" s="1"/>
    </row>
    <row r="1385" spans="1:23" ht="9.75" customHeight="1">
      <c r="A1385" s="1"/>
      <c r="B1385" s="1"/>
      <c r="C1385" s="1"/>
      <c r="D1385" s="1"/>
      <c r="E1385" s="1"/>
      <c r="F1385" s="1"/>
      <c r="G1385" s="1"/>
      <c r="H1385" s="1"/>
      <c r="I1385" s="1"/>
      <c r="J1385" s="1"/>
      <c r="K1385" s="1"/>
      <c r="L1385" s="1"/>
      <c r="M1385" s="1"/>
      <c r="N1385" s="1"/>
      <c r="O1385" s="1"/>
      <c r="P1385" s="1"/>
      <c r="Q1385" s="1"/>
      <c r="R1385" s="1"/>
      <c r="S1385" s="1"/>
      <c r="T1385" s="1"/>
      <c r="U1385" s="1"/>
      <c r="V1385" s="1"/>
      <c r="W1385" s="1"/>
    </row>
    <row r="1386" spans="1:23" ht="9.75" customHeight="1">
      <c r="A1386" s="1"/>
      <c r="B1386" s="1"/>
      <c r="C1386" s="1"/>
      <c r="D1386" s="1"/>
      <c r="E1386" s="1"/>
      <c r="F1386" s="1"/>
      <c r="G1386" s="1"/>
      <c r="H1386" s="1"/>
      <c r="I1386" s="1"/>
      <c r="J1386" s="1"/>
      <c r="K1386" s="1"/>
      <c r="L1386" s="1"/>
      <c r="M1386" s="1"/>
      <c r="N1386" s="1"/>
      <c r="O1386" s="1"/>
      <c r="P1386" s="1"/>
      <c r="Q1386" s="1"/>
      <c r="R1386" s="1"/>
      <c r="S1386" s="1"/>
      <c r="T1386" s="1"/>
      <c r="U1386" s="1"/>
      <c r="V1386" s="1"/>
      <c r="W1386" s="1"/>
    </row>
    <row r="1387" spans="1:23" ht="9.75" customHeight="1">
      <c r="A1387" s="1"/>
      <c r="B1387" s="1"/>
      <c r="C1387" s="1"/>
      <c r="D1387" s="1"/>
      <c r="E1387" s="1"/>
      <c r="F1387" s="1"/>
      <c r="G1387" s="1"/>
      <c r="H1387" s="1"/>
      <c r="I1387" s="1"/>
      <c r="J1387" s="1"/>
      <c r="K1387" s="1"/>
      <c r="L1387" s="1"/>
      <c r="M1387" s="1"/>
      <c r="N1387" s="1"/>
      <c r="O1387" s="1"/>
      <c r="P1387" s="1"/>
      <c r="Q1387" s="1"/>
      <c r="R1387" s="1"/>
      <c r="S1387" s="1"/>
      <c r="T1387" s="1"/>
      <c r="U1387" s="1"/>
      <c r="V1387" s="1"/>
      <c r="W1387" s="1"/>
    </row>
    <row r="1388" spans="1:23" ht="9.75" customHeight="1">
      <c r="A1388" s="1"/>
      <c r="B1388" s="1"/>
      <c r="C1388" s="1"/>
      <c r="D1388" s="1"/>
      <c r="E1388" s="1"/>
      <c r="F1388" s="1"/>
      <c r="G1388" s="1"/>
      <c r="H1388" s="1"/>
      <c r="I1388" s="1"/>
      <c r="J1388" s="1"/>
      <c r="K1388" s="1"/>
      <c r="L1388" s="1"/>
      <c r="M1388" s="1"/>
      <c r="N1388" s="1"/>
      <c r="O1388" s="1"/>
      <c r="P1388" s="1"/>
      <c r="Q1388" s="1"/>
      <c r="R1388" s="1"/>
      <c r="S1388" s="1"/>
      <c r="T1388" s="1"/>
      <c r="U1388" s="1"/>
      <c r="V1388" s="1"/>
      <c r="W1388" s="1"/>
    </row>
    <row r="1389" spans="1:23" ht="9.75" customHeight="1">
      <c r="A1389" s="1"/>
      <c r="B1389" s="1"/>
      <c r="C1389" s="1"/>
      <c r="D1389" s="1"/>
      <c r="E1389" s="1"/>
      <c r="F1389" s="1"/>
      <c r="G1389" s="1"/>
      <c r="H1389" s="1"/>
      <c r="I1389" s="1"/>
      <c r="J1389" s="1"/>
      <c r="K1389" s="1"/>
      <c r="L1389" s="1"/>
      <c r="M1389" s="1"/>
      <c r="N1389" s="1"/>
      <c r="O1389" s="1"/>
      <c r="P1389" s="1"/>
      <c r="Q1389" s="1"/>
      <c r="R1389" s="1"/>
      <c r="S1389" s="1"/>
      <c r="T1389" s="1"/>
      <c r="U1389" s="1"/>
      <c r="V1389" s="1"/>
      <c r="W1389" s="1"/>
    </row>
    <row r="1390" spans="1:23" ht="9.75" customHeight="1">
      <c r="A1390" s="1"/>
      <c r="B1390" s="1"/>
      <c r="C1390" s="1"/>
      <c r="D1390" s="1"/>
      <c r="E1390" s="1"/>
      <c r="F1390" s="1"/>
      <c r="G1390" s="1"/>
      <c r="H1390" s="1"/>
      <c r="I1390" s="1"/>
      <c r="J1390" s="1"/>
      <c r="K1390" s="1"/>
      <c r="L1390" s="1"/>
      <c r="M1390" s="1"/>
      <c r="N1390" s="1"/>
      <c r="O1390" s="1"/>
      <c r="P1390" s="1"/>
      <c r="Q1390" s="1"/>
      <c r="R1390" s="1"/>
      <c r="S1390" s="1"/>
      <c r="T1390" s="1"/>
      <c r="U1390" s="1"/>
      <c r="V1390" s="1"/>
      <c r="W1390" s="1"/>
    </row>
    <row r="1391" spans="1:23" ht="9.75" customHeight="1">
      <c r="A1391" s="1"/>
      <c r="B1391" s="1"/>
      <c r="C1391" s="1"/>
      <c r="D1391" s="1"/>
      <c r="E1391" s="1"/>
      <c r="F1391" s="1"/>
      <c r="G1391" s="1"/>
      <c r="H1391" s="1"/>
      <c r="I1391" s="1"/>
      <c r="J1391" s="1"/>
      <c r="K1391" s="1"/>
      <c r="L1391" s="1"/>
      <c r="M1391" s="1"/>
      <c r="N1391" s="1"/>
      <c r="O1391" s="1"/>
      <c r="P1391" s="1"/>
      <c r="Q1391" s="1"/>
      <c r="R1391" s="1"/>
      <c r="S1391" s="1"/>
      <c r="T1391" s="1"/>
      <c r="U1391" s="1"/>
      <c r="V1391" s="1"/>
      <c r="W1391" s="1"/>
    </row>
    <row r="1392" spans="1:23" ht="9.75" customHeight="1">
      <c r="A1392" s="1"/>
      <c r="B1392" s="1"/>
      <c r="C1392" s="1"/>
      <c r="D1392" s="1"/>
      <c r="E1392" s="1"/>
      <c r="F1392" s="1"/>
      <c r="G1392" s="1"/>
      <c r="H1392" s="1"/>
      <c r="I1392" s="1"/>
      <c r="J1392" s="1"/>
      <c r="K1392" s="1"/>
      <c r="L1392" s="1"/>
      <c r="M1392" s="1"/>
      <c r="N1392" s="1"/>
      <c r="O1392" s="1"/>
      <c r="P1392" s="1"/>
      <c r="Q1392" s="1"/>
      <c r="R1392" s="1"/>
      <c r="S1392" s="1"/>
      <c r="T1392" s="1"/>
      <c r="U1392" s="1"/>
      <c r="V1392" s="1"/>
      <c r="W1392" s="1"/>
    </row>
    <row r="1393" spans="1:23" ht="9.75" customHeight="1">
      <c r="A1393" s="1"/>
      <c r="B1393" s="1"/>
      <c r="C1393" s="1"/>
      <c r="D1393" s="1"/>
      <c r="E1393" s="1"/>
      <c r="F1393" s="1"/>
      <c r="G1393" s="1"/>
      <c r="H1393" s="1"/>
      <c r="I1393" s="1"/>
      <c r="J1393" s="1"/>
      <c r="K1393" s="1"/>
      <c r="L1393" s="1"/>
      <c r="M1393" s="1"/>
      <c r="N1393" s="1"/>
      <c r="O1393" s="1"/>
      <c r="P1393" s="1"/>
      <c r="Q1393" s="1"/>
      <c r="R1393" s="1"/>
      <c r="S1393" s="1"/>
      <c r="T1393" s="1"/>
      <c r="U1393" s="1"/>
      <c r="V1393" s="1"/>
      <c r="W1393" s="1"/>
    </row>
    <row r="1394" spans="1:23" ht="9.75" customHeight="1">
      <c r="A1394" s="1"/>
      <c r="B1394" s="1"/>
      <c r="C1394" s="1"/>
      <c r="D1394" s="1"/>
      <c r="E1394" s="1"/>
      <c r="F1394" s="1"/>
      <c r="G1394" s="1"/>
      <c r="H1394" s="1"/>
      <c r="I1394" s="1"/>
      <c r="J1394" s="1"/>
      <c r="K1394" s="1"/>
      <c r="L1394" s="1"/>
      <c r="M1394" s="1"/>
      <c r="N1394" s="1"/>
      <c r="O1394" s="1"/>
      <c r="P1394" s="1"/>
      <c r="Q1394" s="1"/>
      <c r="R1394" s="1"/>
      <c r="S1394" s="1"/>
      <c r="T1394" s="1"/>
      <c r="U1394" s="1"/>
      <c r="V1394" s="1"/>
      <c r="W1394" s="1"/>
    </row>
    <row r="1395" spans="1:23" ht="9.75" customHeight="1">
      <c r="A1395" s="1"/>
      <c r="B1395" s="1"/>
      <c r="C1395" s="1"/>
      <c r="D1395" s="1"/>
      <c r="E1395" s="1"/>
      <c r="F1395" s="1"/>
      <c r="G1395" s="1"/>
      <c r="H1395" s="1"/>
      <c r="I1395" s="1"/>
      <c r="J1395" s="1"/>
      <c r="K1395" s="1"/>
      <c r="L1395" s="1"/>
      <c r="M1395" s="1"/>
      <c r="N1395" s="1"/>
      <c r="O1395" s="1"/>
      <c r="P1395" s="1"/>
      <c r="Q1395" s="1"/>
      <c r="R1395" s="1"/>
      <c r="S1395" s="1"/>
      <c r="T1395" s="1"/>
      <c r="U1395" s="1"/>
      <c r="V1395" s="1"/>
      <c r="W1395" s="1"/>
    </row>
    <row r="1396" spans="1:23" ht="9.75" customHeight="1">
      <c r="A1396" s="1"/>
      <c r="B1396" s="1"/>
      <c r="C1396" s="1"/>
      <c r="D1396" s="1"/>
      <c r="E1396" s="1"/>
      <c r="F1396" s="1"/>
      <c r="G1396" s="1"/>
      <c r="H1396" s="1"/>
      <c r="I1396" s="1"/>
      <c r="J1396" s="1"/>
      <c r="K1396" s="1"/>
      <c r="L1396" s="1"/>
      <c r="M1396" s="1"/>
      <c r="N1396" s="1"/>
      <c r="O1396" s="1"/>
      <c r="P1396" s="1"/>
      <c r="Q1396" s="1"/>
      <c r="R1396" s="1"/>
      <c r="S1396" s="1"/>
      <c r="T1396" s="1"/>
      <c r="U1396" s="1"/>
      <c r="V1396" s="1"/>
      <c r="W1396" s="1"/>
    </row>
    <row r="1397" spans="1:23" ht="9.75" customHeight="1">
      <c r="A1397" s="1"/>
      <c r="B1397" s="1"/>
      <c r="C1397" s="1"/>
      <c r="D1397" s="1"/>
      <c r="E1397" s="1"/>
      <c r="F1397" s="1"/>
      <c r="G1397" s="1"/>
      <c r="H1397" s="1"/>
      <c r="I1397" s="1"/>
      <c r="J1397" s="1"/>
      <c r="K1397" s="1"/>
      <c r="L1397" s="1"/>
      <c r="M1397" s="1"/>
      <c r="N1397" s="1"/>
      <c r="O1397" s="1"/>
      <c r="P1397" s="1"/>
      <c r="Q1397" s="1"/>
      <c r="R1397" s="1"/>
      <c r="S1397" s="1"/>
      <c r="T1397" s="1"/>
      <c r="U1397" s="1"/>
      <c r="V1397" s="1"/>
      <c r="W1397" s="1"/>
    </row>
    <row r="1398" spans="1:23">
      <c r="A1398" s="1"/>
      <c r="B1398" s="1"/>
      <c r="C1398" s="1"/>
      <c r="D1398" s="1"/>
      <c r="E1398" s="1"/>
      <c r="F1398" s="1"/>
      <c r="G1398" s="1"/>
      <c r="H1398" s="1"/>
      <c r="I1398" s="1"/>
      <c r="J1398" s="1"/>
      <c r="K1398" s="1"/>
      <c r="L1398" s="1"/>
      <c r="M1398" s="1"/>
      <c r="N1398" s="1"/>
      <c r="O1398" s="1"/>
      <c r="P1398" s="1"/>
      <c r="Q1398" s="1"/>
      <c r="R1398" s="1"/>
      <c r="S1398" s="1"/>
      <c r="T1398" s="1"/>
      <c r="U1398" s="1"/>
      <c r="V1398" s="1"/>
      <c r="W1398" s="1"/>
    </row>
    <row r="1399" spans="1:23">
      <c r="A1399" s="1"/>
      <c r="B1399" s="1"/>
      <c r="C1399" s="1"/>
      <c r="D1399" s="1"/>
      <c r="E1399" s="1"/>
      <c r="F1399" s="1"/>
      <c r="G1399" s="1"/>
      <c r="H1399" s="1"/>
      <c r="I1399" s="1"/>
      <c r="J1399" s="1"/>
      <c r="K1399" s="1"/>
      <c r="L1399" s="1"/>
      <c r="M1399" s="1"/>
      <c r="N1399" s="1"/>
      <c r="O1399" s="1"/>
      <c r="P1399" s="1"/>
      <c r="Q1399" s="1"/>
      <c r="R1399" s="1"/>
      <c r="S1399" s="1"/>
      <c r="T1399" s="1"/>
      <c r="U1399" s="1"/>
      <c r="V1399" s="1"/>
      <c r="W1399" s="1"/>
    </row>
    <row r="1400" spans="1:23">
      <c r="A1400" s="1"/>
      <c r="B1400" s="1"/>
      <c r="C1400" s="1"/>
      <c r="D1400" s="1"/>
      <c r="E1400" s="1"/>
      <c r="F1400" s="1"/>
      <c r="G1400" s="1"/>
      <c r="H1400" s="1"/>
      <c r="I1400" s="1"/>
      <c r="J1400" s="1"/>
      <c r="K1400" s="1"/>
      <c r="L1400" s="1"/>
      <c r="M1400" s="1"/>
      <c r="N1400" s="1"/>
      <c r="O1400" s="1"/>
      <c r="P1400" s="1"/>
      <c r="Q1400" s="1"/>
      <c r="R1400" s="1"/>
      <c r="S1400" s="1"/>
      <c r="T1400" s="1"/>
      <c r="U1400" s="1"/>
      <c r="V1400" s="1"/>
      <c r="W1400" s="1"/>
    </row>
    <row r="1401" spans="1:23">
      <c r="A1401" s="1"/>
      <c r="B1401" s="1"/>
      <c r="C1401" s="1"/>
      <c r="D1401" s="1"/>
      <c r="E1401" s="1"/>
      <c r="F1401" s="1"/>
      <c r="G1401" s="1"/>
      <c r="H1401" s="1"/>
      <c r="I1401" s="1"/>
      <c r="J1401" s="1"/>
      <c r="K1401" s="1"/>
      <c r="L1401" s="1"/>
      <c r="M1401" s="1"/>
      <c r="N1401" s="1"/>
      <c r="O1401" s="1"/>
      <c r="P1401" s="1"/>
      <c r="Q1401" s="1"/>
      <c r="R1401" s="1"/>
      <c r="S1401" s="1"/>
      <c r="T1401" s="1"/>
      <c r="U1401" s="1"/>
      <c r="V1401" s="1"/>
      <c r="W1401" s="1"/>
    </row>
    <row r="1402" spans="1:23">
      <c r="A1402" s="1"/>
      <c r="B1402" s="1"/>
      <c r="C1402" s="1"/>
      <c r="D1402" s="1"/>
      <c r="E1402" s="1"/>
      <c r="F1402" s="1"/>
      <c r="G1402" s="1"/>
      <c r="H1402" s="1"/>
      <c r="I1402" s="1"/>
      <c r="J1402" s="1"/>
      <c r="K1402" s="1"/>
      <c r="L1402" s="1"/>
      <c r="M1402" s="1"/>
      <c r="N1402" s="1"/>
      <c r="O1402" s="1"/>
      <c r="P1402" s="1"/>
      <c r="Q1402" s="1"/>
      <c r="R1402" s="1"/>
      <c r="S1402" s="1"/>
      <c r="T1402" s="1"/>
      <c r="U1402" s="1"/>
      <c r="V1402" s="1"/>
      <c r="W1402" s="1"/>
    </row>
    <row r="1403" spans="1:23">
      <c r="A1403" s="1"/>
      <c r="B1403" s="1"/>
      <c r="C1403" s="1"/>
      <c r="D1403" s="1"/>
      <c r="E1403" s="1"/>
      <c r="F1403" s="1"/>
      <c r="G1403" s="1"/>
      <c r="H1403" s="1"/>
      <c r="I1403" s="1"/>
      <c r="J1403" s="1"/>
      <c r="K1403" s="1"/>
      <c r="L1403" s="1"/>
      <c r="M1403" s="1"/>
      <c r="N1403" s="1"/>
      <c r="O1403" s="1"/>
      <c r="P1403" s="1"/>
      <c r="Q1403" s="1"/>
      <c r="R1403" s="1"/>
      <c r="S1403" s="1"/>
      <c r="T1403" s="1"/>
      <c r="U1403" s="1"/>
      <c r="V1403" s="1"/>
      <c r="W1403" s="1"/>
    </row>
    <row r="1404" spans="1:23">
      <c r="A1404" s="1"/>
      <c r="B1404" s="1"/>
      <c r="C1404" s="1"/>
      <c r="D1404" s="1"/>
      <c r="E1404" s="1"/>
      <c r="F1404" s="1"/>
      <c r="G1404" s="1"/>
      <c r="H1404" s="1"/>
      <c r="I1404" s="1"/>
      <c r="J1404" s="1"/>
      <c r="K1404" s="1"/>
      <c r="L1404" s="1"/>
      <c r="M1404" s="1"/>
      <c r="N1404" s="1"/>
      <c r="O1404" s="1"/>
      <c r="P1404" s="1"/>
      <c r="Q1404" s="1"/>
      <c r="R1404" s="1"/>
      <c r="S1404" s="1"/>
      <c r="T1404" s="1"/>
      <c r="U1404" s="1"/>
      <c r="V1404" s="1"/>
      <c r="W1404" s="1"/>
    </row>
    <row r="1405" spans="1:23">
      <c r="A1405" s="1"/>
      <c r="B1405" s="1"/>
      <c r="C1405" s="1"/>
      <c r="D1405" s="1"/>
      <c r="E1405" s="1"/>
      <c r="F1405" s="1"/>
      <c r="G1405" s="1"/>
      <c r="H1405" s="1"/>
      <c r="I1405" s="1"/>
      <c r="J1405" s="1"/>
      <c r="K1405" s="1"/>
      <c r="L1405" s="1"/>
      <c r="M1405" s="1"/>
      <c r="N1405" s="1"/>
      <c r="O1405" s="1"/>
      <c r="P1405" s="1"/>
      <c r="Q1405" s="1"/>
      <c r="R1405" s="1"/>
      <c r="S1405" s="1"/>
      <c r="T1405" s="1"/>
      <c r="U1405" s="1"/>
      <c r="V1405" s="1"/>
      <c r="W1405" s="1"/>
    </row>
    <row r="1406" spans="1:23">
      <c r="A1406" s="1"/>
      <c r="B1406" s="1"/>
      <c r="C1406" s="1"/>
      <c r="D1406" s="1"/>
      <c r="E1406" s="1"/>
      <c r="F1406" s="1"/>
      <c r="G1406" s="1"/>
      <c r="H1406" s="1"/>
      <c r="I1406" s="1"/>
      <c r="J1406" s="1"/>
      <c r="K1406" s="1"/>
      <c r="L1406" s="1"/>
      <c r="M1406" s="1"/>
      <c r="N1406" s="1"/>
      <c r="O1406" s="1"/>
      <c r="P1406" s="1"/>
      <c r="Q1406" s="1"/>
      <c r="R1406" s="1"/>
      <c r="S1406" s="1"/>
      <c r="T1406" s="1"/>
      <c r="U1406" s="1"/>
      <c r="V1406" s="1"/>
      <c r="W1406" s="1"/>
    </row>
    <row r="1407" spans="1:23">
      <c r="A1407" s="1"/>
      <c r="B1407" s="1"/>
      <c r="C1407" s="1"/>
      <c r="D1407" s="1"/>
      <c r="E1407" s="1"/>
      <c r="F1407" s="1"/>
      <c r="G1407" s="1"/>
      <c r="H1407" s="1"/>
      <c r="I1407" s="1"/>
      <c r="J1407" s="1"/>
      <c r="K1407" s="1"/>
      <c r="L1407" s="1"/>
      <c r="M1407" s="1"/>
      <c r="N1407" s="1"/>
      <c r="O1407" s="1"/>
      <c r="P1407" s="1"/>
      <c r="Q1407" s="1"/>
      <c r="R1407" s="1"/>
      <c r="S1407" s="1"/>
      <c r="T1407" s="1"/>
      <c r="U1407" s="1"/>
      <c r="V1407" s="1"/>
      <c r="W1407" s="1"/>
    </row>
    <row r="1408" spans="1:23">
      <c r="A1408" s="1"/>
      <c r="B1408" s="1"/>
      <c r="C1408" s="1"/>
      <c r="D1408" s="1"/>
      <c r="E1408" s="1"/>
      <c r="F1408" s="1"/>
      <c r="G1408" s="1"/>
      <c r="H1408" s="1"/>
      <c r="I1408" s="1"/>
      <c r="J1408" s="1"/>
      <c r="K1408" s="1"/>
      <c r="L1408" s="1"/>
      <c r="M1408" s="1"/>
      <c r="N1408" s="1"/>
      <c r="O1408" s="1"/>
      <c r="P1408" s="1"/>
      <c r="Q1408" s="1"/>
      <c r="R1408" s="1"/>
      <c r="S1408" s="1"/>
      <c r="T1408" s="1"/>
      <c r="U1408" s="1"/>
      <c r="V1408" s="1"/>
      <c r="W1408" s="1"/>
    </row>
    <row r="1409" spans="1:23">
      <c r="A1409" s="1"/>
      <c r="B1409" s="1"/>
      <c r="C1409" s="1"/>
      <c r="D1409" s="1"/>
      <c r="E1409" s="1"/>
      <c r="F1409" s="1"/>
      <c r="G1409" s="1"/>
      <c r="H1409" s="1"/>
      <c r="I1409" s="1"/>
      <c r="J1409" s="1"/>
      <c r="K1409" s="1"/>
      <c r="L1409" s="1"/>
      <c r="M1409" s="1"/>
      <c r="N1409" s="1"/>
      <c r="O1409" s="1"/>
      <c r="P1409" s="1"/>
      <c r="Q1409" s="1"/>
      <c r="R1409" s="1"/>
      <c r="S1409" s="1"/>
      <c r="T1409" s="1"/>
      <c r="U1409" s="1"/>
      <c r="V1409" s="1"/>
      <c r="W1409" s="1"/>
    </row>
    <row r="1410" spans="1:23">
      <c r="A1410" s="1"/>
      <c r="B1410" s="1"/>
      <c r="C1410" s="1"/>
      <c r="D1410" s="1"/>
      <c r="E1410" s="1"/>
      <c r="F1410" s="1"/>
      <c r="G1410" s="1"/>
      <c r="H1410" s="1"/>
      <c r="I1410" s="1"/>
      <c r="J1410" s="1"/>
      <c r="K1410" s="1"/>
      <c r="L1410" s="1"/>
      <c r="M1410" s="1"/>
      <c r="N1410" s="1"/>
      <c r="O1410" s="1"/>
      <c r="P1410" s="1"/>
      <c r="Q1410" s="1"/>
      <c r="R1410" s="1"/>
      <c r="S1410" s="1"/>
      <c r="T1410" s="1"/>
      <c r="U1410" s="1"/>
      <c r="V1410" s="1"/>
      <c r="W1410" s="1"/>
    </row>
    <row r="1411" spans="1:23">
      <c r="A1411" s="1"/>
      <c r="B1411" s="1"/>
      <c r="C1411" s="1"/>
      <c r="D1411" s="1"/>
      <c r="E1411" s="1"/>
      <c r="F1411" s="1"/>
      <c r="G1411" s="1"/>
      <c r="H1411" s="1"/>
      <c r="I1411" s="1"/>
      <c r="J1411" s="1"/>
      <c r="K1411" s="1"/>
      <c r="L1411" s="1"/>
      <c r="M1411" s="1"/>
      <c r="N1411" s="1"/>
      <c r="O1411" s="1"/>
      <c r="P1411" s="1"/>
      <c r="Q1411" s="1"/>
      <c r="R1411" s="1"/>
      <c r="S1411" s="1"/>
      <c r="T1411" s="1"/>
      <c r="U1411" s="1"/>
      <c r="V1411" s="1"/>
      <c r="W1411" s="1"/>
    </row>
    <row r="1412" spans="1:23">
      <c r="A1412" s="1"/>
      <c r="B1412" s="1"/>
      <c r="C1412" s="1"/>
      <c r="D1412" s="1"/>
      <c r="E1412" s="1"/>
      <c r="F1412" s="1"/>
      <c r="G1412" s="1"/>
      <c r="H1412" s="1"/>
      <c r="I1412" s="1"/>
      <c r="J1412" s="1"/>
      <c r="K1412" s="1"/>
      <c r="L1412" s="1"/>
      <c r="M1412" s="1"/>
      <c r="N1412" s="1"/>
      <c r="O1412" s="1"/>
      <c r="P1412" s="1"/>
      <c r="Q1412" s="1"/>
      <c r="R1412" s="1"/>
      <c r="S1412" s="1"/>
      <c r="T1412" s="1"/>
      <c r="U1412" s="1"/>
      <c r="V1412" s="1"/>
      <c r="W1412" s="1"/>
    </row>
    <row r="1413" spans="1:23">
      <c r="A1413" s="1"/>
      <c r="B1413" s="1"/>
      <c r="C1413" s="1"/>
      <c r="D1413" s="1"/>
      <c r="E1413" s="1"/>
      <c r="F1413" s="1"/>
      <c r="G1413" s="1"/>
      <c r="H1413" s="1"/>
      <c r="I1413" s="1"/>
      <c r="J1413" s="1"/>
      <c r="K1413" s="1"/>
      <c r="L1413" s="1"/>
      <c r="M1413" s="1"/>
      <c r="N1413" s="1"/>
      <c r="O1413" s="1"/>
      <c r="P1413" s="1"/>
      <c r="Q1413" s="1"/>
      <c r="R1413" s="1"/>
      <c r="S1413" s="1"/>
      <c r="T1413" s="1"/>
      <c r="U1413" s="1"/>
      <c r="V1413" s="1"/>
      <c r="W1413" s="1"/>
    </row>
    <row r="1414" spans="1:23">
      <c r="A1414" s="1"/>
      <c r="B1414" s="1"/>
      <c r="C1414" s="1"/>
      <c r="D1414" s="1"/>
      <c r="E1414" s="1"/>
      <c r="F1414" s="1"/>
      <c r="G1414" s="1"/>
      <c r="H1414" s="1"/>
      <c r="I1414" s="1"/>
      <c r="J1414" s="1"/>
      <c r="K1414" s="1"/>
      <c r="L1414" s="1"/>
      <c r="M1414" s="1"/>
      <c r="N1414" s="1"/>
      <c r="O1414" s="1"/>
      <c r="P1414" s="1"/>
      <c r="Q1414" s="1"/>
      <c r="R1414" s="1"/>
      <c r="S1414" s="1"/>
      <c r="T1414" s="1"/>
      <c r="U1414" s="1"/>
      <c r="V1414" s="1"/>
      <c r="W1414" s="1"/>
    </row>
    <row r="1415" spans="1:23">
      <c r="A1415" s="1"/>
      <c r="B1415" s="1"/>
      <c r="C1415" s="1"/>
      <c r="D1415" s="1"/>
      <c r="E1415" s="1"/>
      <c r="F1415" s="1"/>
      <c r="G1415" s="1"/>
      <c r="H1415" s="1"/>
      <c r="I1415" s="1"/>
      <c r="J1415" s="1"/>
      <c r="K1415" s="1"/>
      <c r="L1415" s="1"/>
      <c r="M1415" s="1"/>
      <c r="N1415" s="1"/>
      <c r="O1415" s="1"/>
      <c r="P1415" s="1"/>
      <c r="Q1415" s="1"/>
      <c r="R1415" s="1"/>
      <c r="S1415" s="1"/>
      <c r="T1415" s="1"/>
      <c r="U1415" s="1"/>
      <c r="V1415" s="1"/>
      <c r="W1415" s="1"/>
    </row>
    <row r="1416" spans="1:23">
      <c r="A1416" s="1"/>
      <c r="B1416" s="1"/>
      <c r="C1416" s="1"/>
      <c r="D1416" s="1"/>
      <c r="E1416" s="1"/>
      <c r="F1416" s="1"/>
      <c r="G1416" s="1"/>
      <c r="H1416" s="1"/>
      <c r="I1416" s="1"/>
      <c r="J1416" s="1"/>
      <c r="K1416" s="1"/>
      <c r="L1416" s="1"/>
      <c r="M1416" s="1"/>
      <c r="N1416" s="1"/>
      <c r="O1416" s="1"/>
      <c r="P1416" s="1"/>
      <c r="Q1416" s="1"/>
      <c r="R1416" s="1"/>
      <c r="S1416" s="1"/>
      <c r="T1416" s="1"/>
      <c r="U1416" s="1"/>
      <c r="V1416" s="1"/>
      <c r="W1416" s="1"/>
    </row>
    <row r="1417" spans="1:23">
      <c r="A1417" s="1"/>
      <c r="B1417" s="1"/>
      <c r="C1417" s="1"/>
      <c r="D1417" s="1"/>
      <c r="E1417" s="1"/>
      <c r="F1417" s="1"/>
      <c r="G1417" s="1"/>
      <c r="H1417" s="1"/>
      <c r="I1417" s="1"/>
      <c r="J1417" s="1"/>
      <c r="K1417" s="1"/>
      <c r="L1417" s="1"/>
      <c r="M1417" s="1"/>
      <c r="N1417" s="1"/>
      <c r="O1417" s="1"/>
      <c r="P1417" s="1"/>
      <c r="Q1417" s="1"/>
      <c r="R1417" s="1"/>
      <c r="S1417" s="1"/>
      <c r="T1417" s="1"/>
      <c r="U1417" s="1"/>
      <c r="V1417" s="1"/>
      <c r="W1417" s="1"/>
    </row>
    <row r="1418" spans="1:23">
      <c r="A1418" s="1"/>
      <c r="B1418" s="1"/>
      <c r="C1418" s="1"/>
      <c r="D1418" s="1"/>
      <c r="E1418" s="1"/>
      <c r="F1418" s="1"/>
      <c r="G1418" s="1"/>
      <c r="H1418" s="1"/>
      <c r="I1418" s="1"/>
      <c r="J1418" s="1"/>
      <c r="K1418" s="1"/>
      <c r="L1418" s="1"/>
      <c r="M1418" s="1"/>
      <c r="N1418" s="1"/>
      <c r="O1418" s="1"/>
      <c r="P1418" s="1"/>
      <c r="Q1418" s="1"/>
      <c r="R1418" s="1"/>
      <c r="S1418" s="1"/>
      <c r="T1418" s="1"/>
      <c r="U1418" s="1"/>
      <c r="V1418" s="1"/>
      <c r="W1418" s="1"/>
    </row>
    <row r="1419" spans="1:23">
      <c r="A1419" s="1"/>
      <c r="B1419" s="1"/>
      <c r="C1419" s="1"/>
      <c r="D1419" s="1"/>
      <c r="E1419" s="1"/>
      <c r="F1419" s="1"/>
      <c r="G1419" s="1"/>
      <c r="H1419" s="1"/>
      <c r="I1419" s="1"/>
      <c r="J1419" s="1"/>
      <c r="K1419" s="1"/>
      <c r="L1419" s="1"/>
      <c r="M1419" s="1"/>
      <c r="N1419" s="1"/>
      <c r="O1419" s="1"/>
      <c r="P1419" s="1"/>
      <c r="Q1419" s="1"/>
      <c r="R1419" s="1"/>
      <c r="S1419" s="1"/>
      <c r="T1419" s="1"/>
      <c r="U1419" s="1"/>
      <c r="V1419" s="1"/>
      <c r="W1419" s="1"/>
    </row>
    <row r="1420" spans="1:23">
      <c r="A1420" s="1"/>
      <c r="B1420" s="1"/>
      <c r="C1420" s="1"/>
      <c r="D1420" s="1"/>
      <c r="E1420" s="1"/>
      <c r="F1420" s="1"/>
      <c r="G1420" s="1"/>
      <c r="H1420" s="1"/>
      <c r="I1420" s="1"/>
      <c r="J1420" s="1"/>
      <c r="K1420" s="1"/>
      <c r="L1420" s="1"/>
      <c r="M1420" s="1"/>
      <c r="N1420" s="1"/>
      <c r="O1420" s="1"/>
      <c r="P1420" s="1"/>
      <c r="Q1420" s="1"/>
      <c r="R1420" s="1"/>
      <c r="S1420" s="1"/>
      <c r="T1420" s="1"/>
      <c r="U1420" s="1"/>
      <c r="V1420" s="1"/>
      <c r="W1420" s="1"/>
    </row>
    <row r="1421" spans="1:23">
      <c r="A1421" s="1"/>
      <c r="B1421" s="1"/>
      <c r="C1421" s="1"/>
      <c r="D1421" s="1"/>
      <c r="E1421" s="1"/>
      <c r="F1421" s="1"/>
      <c r="G1421" s="1"/>
      <c r="H1421" s="1"/>
      <c r="I1421" s="1"/>
      <c r="J1421" s="1"/>
      <c r="K1421" s="1"/>
      <c r="L1421" s="1"/>
      <c r="M1421" s="1"/>
      <c r="N1421" s="1"/>
      <c r="O1421" s="1"/>
      <c r="P1421" s="1"/>
      <c r="Q1421" s="1"/>
      <c r="R1421" s="1"/>
      <c r="S1421" s="1"/>
      <c r="T1421" s="1"/>
      <c r="U1421" s="1"/>
      <c r="V1421" s="1"/>
      <c r="W1421" s="1"/>
    </row>
    <row r="1422" spans="1:23">
      <c r="A1422" s="1"/>
      <c r="B1422" s="1"/>
      <c r="C1422" s="1"/>
      <c r="D1422" s="1"/>
      <c r="E1422" s="1"/>
      <c r="F1422" s="1"/>
      <c r="G1422" s="1"/>
      <c r="H1422" s="1"/>
      <c r="I1422" s="1"/>
      <c r="J1422" s="1"/>
      <c r="K1422" s="1"/>
      <c r="L1422" s="1"/>
      <c r="M1422" s="1"/>
      <c r="N1422" s="1"/>
      <c r="O1422" s="1"/>
      <c r="P1422" s="1"/>
      <c r="Q1422" s="1"/>
      <c r="R1422" s="1"/>
      <c r="S1422" s="1"/>
      <c r="T1422" s="1"/>
      <c r="U1422" s="1"/>
      <c r="V1422" s="1"/>
      <c r="W1422" s="1"/>
    </row>
    <row r="1423" spans="1:23">
      <c r="A1423" s="1"/>
      <c r="B1423" s="1"/>
      <c r="C1423" s="1"/>
      <c r="D1423" s="1"/>
      <c r="E1423" s="1"/>
      <c r="F1423" s="1"/>
      <c r="G1423" s="1"/>
      <c r="H1423" s="1"/>
      <c r="I1423" s="1"/>
      <c r="J1423" s="1"/>
      <c r="K1423" s="1"/>
      <c r="L1423" s="1"/>
      <c r="M1423" s="1"/>
      <c r="N1423" s="1"/>
      <c r="O1423" s="1"/>
      <c r="P1423" s="1"/>
      <c r="Q1423" s="1"/>
      <c r="R1423" s="1"/>
      <c r="S1423" s="1"/>
      <c r="T1423" s="1"/>
      <c r="U1423" s="1"/>
      <c r="V1423" s="1"/>
      <c r="W1423" s="1"/>
    </row>
    <row r="1424" spans="1:23">
      <c r="A1424" s="1"/>
      <c r="B1424" s="1"/>
      <c r="C1424" s="1"/>
      <c r="D1424" s="1"/>
      <c r="E1424" s="1"/>
      <c r="F1424" s="1"/>
      <c r="G1424" s="1"/>
      <c r="H1424" s="1"/>
      <c r="I1424" s="1"/>
      <c r="J1424" s="1"/>
      <c r="K1424" s="1"/>
      <c r="L1424" s="1"/>
      <c r="M1424" s="1"/>
      <c r="N1424" s="1"/>
      <c r="O1424" s="1"/>
      <c r="P1424" s="1"/>
      <c r="Q1424" s="1"/>
      <c r="R1424" s="1"/>
      <c r="S1424" s="1"/>
      <c r="T1424" s="1"/>
      <c r="U1424" s="1"/>
      <c r="V1424" s="1"/>
      <c r="W1424" s="1"/>
    </row>
    <row r="1425" spans="1:23">
      <c r="A1425" s="1"/>
      <c r="B1425" s="1"/>
      <c r="C1425" s="1"/>
      <c r="D1425" s="1"/>
      <c r="E1425" s="1"/>
      <c r="F1425" s="1"/>
      <c r="G1425" s="1"/>
      <c r="H1425" s="1"/>
      <c r="I1425" s="1"/>
      <c r="J1425" s="1"/>
      <c r="K1425" s="1"/>
      <c r="L1425" s="1"/>
      <c r="M1425" s="1"/>
      <c r="N1425" s="1"/>
      <c r="O1425" s="1"/>
      <c r="P1425" s="1"/>
      <c r="Q1425" s="1"/>
      <c r="R1425" s="1"/>
      <c r="S1425" s="1"/>
      <c r="T1425" s="1"/>
      <c r="U1425" s="1"/>
      <c r="V1425" s="1"/>
      <c r="W1425" s="1"/>
    </row>
    <row r="1426" spans="1:23">
      <c r="A1426" s="1"/>
      <c r="B1426" s="1"/>
      <c r="C1426" s="1"/>
      <c r="D1426" s="1"/>
      <c r="E1426" s="1"/>
      <c r="F1426" s="1"/>
      <c r="G1426" s="1"/>
      <c r="H1426" s="1"/>
      <c r="I1426" s="1"/>
      <c r="J1426" s="1"/>
      <c r="K1426" s="1"/>
      <c r="L1426" s="1"/>
      <c r="M1426" s="1"/>
      <c r="N1426" s="1"/>
      <c r="O1426" s="1"/>
      <c r="P1426" s="1"/>
      <c r="Q1426" s="1"/>
      <c r="R1426" s="1"/>
      <c r="S1426" s="1"/>
      <c r="T1426" s="1"/>
      <c r="U1426" s="1"/>
      <c r="V1426" s="1"/>
      <c r="W1426" s="1"/>
    </row>
    <row r="1427" spans="1:23">
      <c r="A1427" s="1"/>
      <c r="B1427" s="1"/>
      <c r="C1427" s="1"/>
      <c r="D1427" s="1"/>
      <c r="E1427" s="1"/>
      <c r="F1427" s="1"/>
      <c r="G1427" s="1"/>
      <c r="H1427" s="1"/>
      <c r="I1427" s="1"/>
      <c r="J1427" s="1"/>
      <c r="K1427" s="1"/>
      <c r="L1427" s="1"/>
      <c r="M1427" s="1"/>
      <c r="N1427" s="1"/>
      <c r="O1427" s="1"/>
      <c r="P1427" s="1"/>
      <c r="Q1427" s="1"/>
      <c r="R1427" s="1"/>
      <c r="S1427" s="1"/>
      <c r="T1427" s="1"/>
      <c r="U1427" s="1"/>
      <c r="V1427" s="1"/>
      <c r="W1427" s="1"/>
    </row>
    <row r="1428" spans="1:23">
      <c r="A1428" s="1"/>
      <c r="B1428" s="1"/>
      <c r="C1428" s="1"/>
      <c r="D1428" s="1"/>
      <c r="E1428" s="1"/>
      <c r="F1428" s="1"/>
      <c r="G1428" s="1"/>
      <c r="H1428" s="1"/>
      <c r="I1428" s="1"/>
      <c r="J1428" s="1"/>
      <c r="K1428" s="1"/>
      <c r="L1428" s="1"/>
      <c r="M1428" s="1"/>
      <c r="N1428" s="1"/>
      <c r="O1428" s="1"/>
      <c r="P1428" s="1"/>
      <c r="Q1428" s="1"/>
      <c r="R1428" s="1"/>
      <c r="S1428" s="1"/>
      <c r="T1428" s="1"/>
      <c r="U1428" s="1"/>
      <c r="V1428" s="1"/>
      <c r="W1428" s="1"/>
    </row>
    <row r="1429" spans="1:23">
      <c r="A1429" s="1"/>
      <c r="B1429" s="1"/>
      <c r="C1429" s="1"/>
      <c r="D1429" s="1"/>
      <c r="E1429" s="1"/>
      <c r="F1429" s="1"/>
      <c r="G1429" s="1"/>
      <c r="H1429" s="1"/>
      <c r="I1429" s="1"/>
      <c r="J1429" s="1"/>
      <c r="K1429" s="1"/>
      <c r="L1429" s="1"/>
      <c r="M1429" s="1"/>
      <c r="N1429" s="1"/>
      <c r="O1429" s="1"/>
      <c r="P1429" s="1"/>
      <c r="Q1429" s="1"/>
      <c r="R1429" s="1"/>
      <c r="S1429" s="1"/>
      <c r="T1429" s="1"/>
      <c r="U1429" s="1"/>
      <c r="V1429" s="1"/>
      <c r="W1429" s="1"/>
    </row>
    <row r="1430" spans="1:23">
      <c r="A1430" s="1"/>
      <c r="B1430" s="1"/>
      <c r="C1430" s="1"/>
      <c r="D1430" s="1"/>
      <c r="E1430" s="1"/>
      <c r="F1430" s="1"/>
      <c r="G1430" s="1"/>
      <c r="H1430" s="1"/>
      <c r="I1430" s="1"/>
      <c r="J1430" s="1"/>
      <c r="K1430" s="1"/>
      <c r="L1430" s="1"/>
      <c r="M1430" s="1"/>
      <c r="N1430" s="1"/>
      <c r="O1430" s="1"/>
      <c r="P1430" s="1"/>
      <c r="Q1430" s="1"/>
      <c r="R1430" s="1"/>
      <c r="S1430" s="1"/>
      <c r="T1430" s="1"/>
      <c r="U1430" s="1"/>
      <c r="V1430" s="1"/>
      <c r="W1430" s="1"/>
    </row>
    <row r="1431" spans="1:23">
      <c r="A1431" s="1"/>
      <c r="B1431" s="1"/>
      <c r="C1431" s="1"/>
      <c r="D1431" s="1"/>
      <c r="E1431" s="1"/>
      <c r="F1431" s="1"/>
      <c r="G1431" s="1"/>
      <c r="H1431" s="1"/>
      <c r="I1431" s="1"/>
      <c r="J1431" s="1"/>
      <c r="K1431" s="1"/>
      <c r="L1431" s="1"/>
      <c r="M1431" s="1"/>
      <c r="N1431" s="1"/>
      <c r="O1431" s="1"/>
      <c r="P1431" s="1"/>
      <c r="Q1431" s="1"/>
      <c r="R1431" s="1"/>
      <c r="S1431" s="1"/>
      <c r="T1431" s="1"/>
      <c r="U1431" s="1"/>
      <c r="V1431" s="1"/>
      <c r="W1431" s="1"/>
    </row>
    <row r="1432" spans="1:23">
      <c r="A1432" s="1"/>
      <c r="B1432" s="1"/>
      <c r="C1432" s="1"/>
      <c r="D1432" s="1"/>
      <c r="E1432" s="1"/>
      <c r="F1432" s="1"/>
      <c r="G1432" s="1"/>
      <c r="H1432" s="1"/>
      <c r="I1432" s="1"/>
      <c r="J1432" s="1"/>
      <c r="K1432" s="1"/>
      <c r="L1432" s="1"/>
      <c r="M1432" s="1"/>
      <c r="N1432" s="1"/>
      <c r="O1432" s="1"/>
      <c r="P1432" s="1"/>
      <c r="Q1432" s="1"/>
      <c r="R1432" s="1"/>
      <c r="S1432" s="1"/>
      <c r="T1432" s="1"/>
      <c r="U1432" s="1"/>
      <c r="V1432" s="1"/>
      <c r="W1432" s="1"/>
    </row>
    <row r="1433" spans="1:23">
      <c r="A1433" s="1"/>
      <c r="B1433" s="1"/>
      <c r="C1433" s="1"/>
      <c r="D1433" s="1"/>
      <c r="E1433" s="1"/>
      <c r="F1433" s="1"/>
      <c r="G1433" s="1"/>
      <c r="H1433" s="1"/>
      <c r="I1433" s="1"/>
      <c r="J1433" s="1"/>
      <c r="K1433" s="1"/>
      <c r="L1433" s="1"/>
      <c r="M1433" s="1"/>
      <c r="N1433" s="1"/>
      <c r="O1433" s="1"/>
      <c r="P1433" s="1"/>
      <c r="Q1433" s="1"/>
      <c r="R1433" s="1"/>
      <c r="S1433" s="1"/>
      <c r="T1433" s="1"/>
      <c r="U1433" s="1"/>
      <c r="V1433" s="1"/>
      <c r="W1433" s="1"/>
    </row>
    <row r="1434" spans="1:23">
      <c r="A1434" s="1"/>
      <c r="B1434" s="1"/>
      <c r="C1434" s="1"/>
      <c r="D1434" s="1"/>
      <c r="E1434" s="1"/>
      <c r="F1434" s="1"/>
      <c r="G1434" s="1"/>
      <c r="H1434" s="1"/>
      <c r="I1434" s="1"/>
      <c r="J1434" s="1"/>
      <c r="K1434" s="1"/>
      <c r="L1434" s="1"/>
      <c r="M1434" s="1"/>
      <c r="N1434" s="1"/>
      <c r="O1434" s="1"/>
      <c r="P1434" s="1"/>
      <c r="Q1434" s="1"/>
      <c r="R1434" s="1"/>
      <c r="S1434" s="1"/>
      <c r="T1434" s="1"/>
      <c r="U1434" s="1"/>
      <c r="V1434" s="1"/>
      <c r="W1434" s="1"/>
    </row>
    <row r="1435" spans="1:23">
      <c r="A1435" s="1"/>
      <c r="B1435" s="1"/>
      <c r="C1435" s="1"/>
      <c r="D1435" s="1"/>
      <c r="E1435" s="1"/>
      <c r="F1435" s="1"/>
      <c r="G1435" s="1"/>
      <c r="H1435" s="1"/>
      <c r="I1435" s="1"/>
      <c r="J1435" s="1"/>
      <c r="K1435" s="1"/>
      <c r="L1435" s="1"/>
      <c r="M1435" s="1"/>
      <c r="N1435" s="1"/>
      <c r="O1435" s="1"/>
      <c r="P1435" s="1"/>
      <c r="Q1435" s="1"/>
      <c r="R1435" s="1"/>
      <c r="S1435" s="1"/>
      <c r="T1435" s="1"/>
      <c r="U1435" s="1"/>
      <c r="V1435" s="1"/>
      <c r="W1435" s="1"/>
    </row>
    <row r="1436" spans="1:23">
      <c r="A1436" s="1"/>
      <c r="B1436" s="1"/>
      <c r="C1436" s="1"/>
      <c r="D1436" s="1"/>
      <c r="E1436" s="1"/>
      <c r="F1436" s="1"/>
      <c r="G1436" s="1"/>
      <c r="H1436" s="1"/>
      <c r="I1436" s="1"/>
      <c r="J1436" s="1"/>
      <c r="K1436" s="1"/>
      <c r="L1436" s="1"/>
      <c r="M1436" s="1"/>
      <c r="N1436" s="1"/>
      <c r="O1436" s="1"/>
      <c r="P1436" s="1"/>
      <c r="Q1436" s="1"/>
      <c r="R1436" s="1"/>
      <c r="S1436" s="1"/>
      <c r="T1436" s="1"/>
      <c r="U1436" s="1"/>
      <c r="V1436" s="1"/>
      <c r="W1436" s="1"/>
    </row>
    <row r="1437" spans="1:23">
      <c r="A1437" s="1"/>
      <c r="B1437" s="1"/>
      <c r="C1437" s="1"/>
      <c r="D1437" s="1"/>
      <c r="E1437" s="1"/>
      <c r="F1437" s="1"/>
      <c r="G1437" s="1"/>
      <c r="H1437" s="1"/>
      <c r="I1437" s="1"/>
      <c r="J1437" s="1"/>
      <c r="K1437" s="1"/>
      <c r="L1437" s="1"/>
      <c r="M1437" s="1"/>
      <c r="N1437" s="1"/>
      <c r="O1437" s="1"/>
      <c r="P1437" s="1"/>
      <c r="Q1437" s="1"/>
      <c r="R1437" s="1"/>
      <c r="S1437" s="1"/>
      <c r="T1437" s="1"/>
      <c r="U1437" s="1"/>
      <c r="V1437" s="1"/>
      <c r="W1437" s="1"/>
    </row>
    <row r="1438" spans="1:23">
      <c r="A1438" s="1"/>
      <c r="B1438" s="1"/>
      <c r="C1438" s="1"/>
      <c r="D1438" s="1"/>
      <c r="E1438" s="1"/>
      <c r="F1438" s="1"/>
      <c r="G1438" s="1"/>
      <c r="H1438" s="1"/>
      <c r="I1438" s="1"/>
      <c r="J1438" s="1"/>
      <c r="K1438" s="1"/>
      <c r="L1438" s="1"/>
      <c r="M1438" s="1"/>
      <c r="N1438" s="1"/>
      <c r="O1438" s="1"/>
      <c r="P1438" s="1"/>
      <c r="Q1438" s="1"/>
      <c r="R1438" s="1"/>
      <c r="S1438" s="1"/>
      <c r="T1438" s="1"/>
      <c r="U1438" s="1"/>
      <c r="V1438" s="1"/>
      <c r="W1438" s="1"/>
    </row>
    <row r="1439" spans="1:23">
      <c r="A1439" s="1"/>
      <c r="B1439" s="1"/>
      <c r="C1439" s="1"/>
      <c r="D1439" s="1"/>
      <c r="E1439" s="1"/>
      <c r="F1439" s="1"/>
      <c r="G1439" s="1"/>
      <c r="H1439" s="1"/>
      <c r="I1439" s="1"/>
      <c r="J1439" s="1"/>
      <c r="K1439" s="1"/>
      <c r="L1439" s="1"/>
      <c r="M1439" s="1"/>
      <c r="N1439" s="1"/>
      <c r="O1439" s="1"/>
      <c r="P1439" s="1"/>
      <c r="Q1439" s="1"/>
      <c r="R1439" s="1"/>
      <c r="S1439" s="1"/>
      <c r="T1439" s="1"/>
      <c r="U1439" s="1"/>
      <c r="V1439" s="1"/>
      <c r="W1439" s="1"/>
    </row>
    <row r="1440" spans="1:23">
      <c r="A1440" s="1"/>
      <c r="B1440" s="1"/>
      <c r="C1440" s="1"/>
      <c r="D1440" s="1"/>
      <c r="E1440" s="1"/>
      <c r="F1440" s="1"/>
      <c r="G1440" s="1"/>
      <c r="H1440" s="1"/>
      <c r="I1440" s="1"/>
      <c r="J1440" s="1"/>
      <c r="K1440" s="1"/>
      <c r="L1440" s="1"/>
      <c r="M1440" s="1"/>
      <c r="N1440" s="1"/>
      <c r="O1440" s="1"/>
      <c r="P1440" s="1"/>
      <c r="Q1440" s="1"/>
      <c r="R1440" s="1"/>
      <c r="S1440" s="1"/>
      <c r="T1440" s="1"/>
      <c r="U1440" s="1"/>
      <c r="V1440" s="1"/>
      <c r="W1440" s="1"/>
    </row>
    <row r="1441" spans="1:23">
      <c r="A1441" s="1"/>
      <c r="B1441" s="1"/>
      <c r="C1441" s="1"/>
      <c r="D1441" s="1"/>
      <c r="E1441" s="1"/>
      <c r="F1441" s="1"/>
      <c r="G1441" s="1"/>
      <c r="H1441" s="1"/>
      <c r="I1441" s="1"/>
      <c r="J1441" s="1"/>
      <c r="K1441" s="1"/>
      <c r="L1441" s="1"/>
      <c r="M1441" s="1"/>
      <c r="N1441" s="1"/>
      <c r="O1441" s="1"/>
      <c r="P1441" s="1"/>
      <c r="Q1441" s="1"/>
      <c r="R1441" s="1"/>
      <c r="S1441" s="1"/>
      <c r="T1441" s="1"/>
      <c r="U1441" s="1"/>
      <c r="V1441" s="1"/>
      <c r="W1441" s="1"/>
    </row>
    <row r="1442" spans="1:23">
      <c r="A1442" s="1"/>
      <c r="B1442" s="1"/>
      <c r="C1442" s="1"/>
      <c r="D1442" s="1"/>
      <c r="E1442" s="1"/>
      <c r="F1442" s="1"/>
      <c r="G1442" s="1"/>
      <c r="H1442" s="1"/>
      <c r="I1442" s="1"/>
      <c r="J1442" s="1"/>
      <c r="K1442" s="1"/>
      <c r="L1442" s="1"/>
      <c r="M1442" s="1"/>
      <c r="N1442" s="1"/>
      <c r="O1442" s="1"/>
      <c r="P1442" s="1"/>
      <c r="Q1442" s="1"/>
      <c r="R1442" s="1"/>
      <c r="S1442" s="1"/>
      <c r="T1442" s="1"/>
      <c r="U1442" s="1"/>
      <c r="V1442" s="1"/>
      <c r="W1442" s="1"/>
    </row>
    <row r="1443" spans="1:23">
      <c r="A1443" s="1"/>
      <c r="B1443" s="1"/>
      <c r="C1443" s="1"/>
      <c r="D1443" s="1"/>
      <c r="E1443" s="1"/>
      <c r="F1443" s="1"/>
      <c r="G1443" s="1"/>
      <c r="H1443" s="1"/>
      <c r="I1443" s="1"/>
      <c r="J1443" s="1"/>
      <c r="K1443" s="1"/>
      <c r="L1443" s="1"/>
      <c r="M1443" s="1"/>
      <c r="N1443" s="1"/>
      <c r="O1443" s="1"/>
      <c r="P1443" s="1"/>
      <c r="Q1443" s="1"/>
      <c r="R1443" s="1"/>
      <c r="S1443" s="1"/>
      <c r="T1443" s="1"/>
      <c r="U1443" s="1"/>
      <c r="V1443" s="1"/>
      <c r="W1443" s="1"/>
    </row>
    <row r="1444" spans="1:23">
      <c r="A1444" s="1"/>
      <c r="B1444" s="1"/>
      <c r="C1444" s="1"/>
      <c r="D1444" s="1"/>
      <c r="E1444" s="1"/>
      <c r="F1444" s="1"/>
      <c r="G1444" s="1"/>
      <c r="H1444" s="1"/>
      <c r="I1444" s="1"/>
      <c r="J1444" s="1"/>
      <c r="K1444" s="1"/>
      <c r="L1444" s="1"/>
      <c r="M1444" s="1"/>
      <c r="N1444" s="1"/>
      <c r="O1444" s="1"/>
      <c r="P1444" s="1"/>
      <c r="Q1444" s="1"/>
      <c r="R1444" s="1"/>
      <c r="S1444" s="1"/>
      <c r="T1444" s="1"/>
      <c r="U1444" s="1"/>
      <c r="V1444" s="1"/>
      <c r="W1444" s="1"/>
    </row>
    <row r="1445" spans="1:23">
      <c r="A1445" s="1"/>
      <c r="B1445" s="1"/>
      <c r="C1445" s="1"/>
      <c r="D1445" s="1"/>
      <c r="E1445" s="1"/>
      <c r="F1445" s="1"/>
      <c r="G1445" s="1"/>
      <c r="H1445" s="1"/>
      <c r="I1445" s="1"/>
      <c r="J1445" s="1"/>
      <c r="K1445" s="1"/>
      <c r="L1445" s="1"/>
      <c r="M1445" s="1"/>
      <c r="N1445" s="1"/>
      <c r="O1445" s="1"/>
      <c r="P1445" s="1"/>
      <c r="Q1445" s="1"/>
      <c r="R1445" s="1"/>
      <c r="S1445" s="1"/>
      <c r="T1445" s="1"/>
      <c r="U1445" s="1"/>
      <c r="V1445" s="1"/>
      <c r="W1445" s="1"/>
    </row>
    <row r="1446" spans="1:23">
      <c r="A1446" s="1"/>
      <c r="B1446" s="1"/>
      <c r="C1446" s="1"/>
      <c r="D1446" s="1"/>
      <c r="E1446" s="1"/>
      <c r="F1446" s="1"/>
      <c r="G1446" s="1"/>
      <c r="H1446" s="1"/>
      <c r="I1446" s="1"/>
      <c r="J1446" s="1"/>
      <c r="K1446" s="1"/>
      <c r="L1446" s="1"/>
      <c r="M1446" s="1"/>
      <c r="N1446" s="1"/>
      <c r="O1446" s="1"/>
      <c r="P1446" s="1"/>
      <c r="Q1446" s="1"/>
      <c r="R1446" s="1"/>
      <c r="S1446" s="1"/>
      <c r="T1446" s="1"/>
      <c r="U1446" s="1"/>
      <c r="V1446" s="1"/>
      <c r="W1446" s="1"/>
    </row>
    <row r="1447" spans="1:23">
      <c r="A1447" s="1"/>
      <c r="B1447" s="1"/>
      <c r="C1447" s="1"/>
      <c r="D1447" s="1"/>
      <c r="E1447" s="1"/>
      <c r="F1447" s="1"/>
      <c r="G1447" s="1"/>
      <c r="H1447" s="1"/>
      <c r="I1447" s="1"/>
      <c r="J1447" s="1"/>
      <c r="K1447" s="1"/>
      <c r="L1447" s="1"/>
      <c r="M1447" s="1"/>
      <c r="N1447" s="1"/>
      <c r="O1447" s="1"/>
      <c r="P1447" s="1"/>
      <c r="Q1447" s="1"/>
      <c r="R1447" s="1"/>
      <c r="S1447" s="1"/>
      <c r="T1447" s="1"/>
      <c r="U1447" s="1"/>
      <c r="V1447" s="1"/>
      <c r="W1447" s="1"/>
    </row>
    <row r="1448" spans="1:23">
      <c r="A1448" s="1"/>
      <c r="B1448" s="1"/>
      <c r="C1448" s="1"/>
      <c r="D1448" s="1"/>
      <c r="E1448" s="1"/>
      <c r="F1448" s="1"/>
      <c r="G1448" s="1"/>
      <c r="H1448" s="1"/>
      <c r="I1448" s="1"/>
      <c r="J1448" s="1"/>
      <c r="K1448" s="1"/>
      <c r="L1448" s="1"/>
      <c r="M1448" s="1"/>
      <c r="N1448" s="1"/>
      <c r="O1448" s="1"/>
      <c r="P1448" s="1"/>
      <c r="Q1448" s="1"/>
      <c r="R1448" s="1"/>
      <c r="S1448" s="1"/>
      <c r="T1448" s="1"/>
      <c r="U1448" s="1"/>
      <c r="V1448" s="1"/>
      <c r="W1448" s="1"/>
    </row>
    <row r="1449" spans="1:23">
      <c r="A1449" s="1"/>
      <c r="B1449" s="1"/>
      <c r="C1449" s="1"/>
      <c r="D1449" s="1"/>
      <c r="E1449" s="1"/>
      <c r="F1449" s="1"/>
      <c r="G1449" s="1"/>
      <c r="H1449" s="1"/>
      <c r="I1449" s="1"/>
      <c r="J1449" s="1"/>
      <c r="K1449" s="1"/>
      <c r="L1449" s="1"/>
      <c r="M1449" s="1"/>
      <c r="N1449" s="1"/>
      <c r="O1449" s="1"/>
      <c r="P1449" s="1"/>
      <c r="Q1449" s="1"/>
      <c r="R1449" s="1"/>
      <c r="S1449" s="1"/>
      <c r="T1449" s="1"/>
      <c r="U1449" s="1"/>
      <c r="V1449" s="1"/>
      <c r="W1449" s="1"/>
    </row>
    <row r="1450" spans="1:23">
      <c r="A1450" s="1"/>
      <c r="B1450" s="1"/>
      <c r="C1450" s="1"/>
      <c r="D1450" s="1"/>
      <c r="E1450" s="1"/>
      <c r="F1450" s="1"/>
      <c r="G1450" s="1"/>
      <c r="H1450" s="1"/>
      <c r="I1450" s="1"/>
      <c r="J1450" s="1"/>
      <c r="K1450" s="1"/>
      <c r="L1450" s="1"/>
      <c r="M1450" s="1"/>
      <c r="N1450" s="1"/>
      <c r="O1450" s="1"/>
      <c r="P1450" s="1"/>
      <c r="Q1450" s="1"/>
      <c r="R1450" s="1"/>
      <c r="S1450" s="1"/>
      <c r="T1450" s="1"/>
      <c r="U1450" s="1"/>
      <c r="V1450" s="1"/>
      <c r="W1450" s="1"/>
    </row>
    <row r="1451" spans="1:23">
      <c r="A1451" s="1"/>
      <c r="B1451" s="1"/>
      <c r="C1451" s="1"/>
      <c r="D1451" s="1"/>
      <c r="E1451" s="1"/>
      <c r="F1451" s="1"/>
      <c r="G1451" s="1"/>
      <c r="H1451" s="1"/>
      <c r="I1451" s="1"/>
      <c r="J1451" s="1"/>
      <c r="K1451" s="1"/>
      <c r="L1451" s="1"/>
      <c r="M1451" s="1"/>
      <c r="N1451" s="1"/>
      <c r="O1451" s="1"/>
      <c r="P1451" s="1"/>
      <c r="Q1451" s="1"/>
      <c r="R1451" s="1"/>
      <c r="S1451" s="1"/>
      <c r="T1451" s="1"/>
      <c r="U1451" s="1"/>
      <c r="V1451" s="1"/>
      <c r="W1451" s="1"/>
    </row>
    <row r="1452" spans="1:23">
      <c r="A1452" s="1"/>
      <c r="B1452" s="1"/>
      <c r="C1452" s="1"/>
      <c r="D1452" s="1"/>
      <c r="E1452" s="1"/>
      <c r="F1452" s="1"/>
      <c r="G1452" s="1"/>
      <c r="H1452" s="1"/>
      <c r="I1452" s="1"/>
      <c r="J1452" s="1"/>
      <c r="K1452" s="1"/>
      <c r="L1452" s="1"/>
      <c r="M1452" s="1"/>
      <c r="N1452" s="1"/>
      <c r="O1452" s="1"/>
      <c r="P1452" s="1"/>
      <c r="Q1452" s="1"/>
      <c r="R1452" s="1"/>
      <c r="S1452" s="1"/>
      <c r="T1452" s="1"/>
      <c r="U1452" s="1"/>
      <c r="V1452" s="1"/>
      <c r="W1452" s="1"/>
    </row>
    <row r="1453" spans="1:23">
      <c r="A1453" s="1"/>
      <c r="B1453" s="1"/>
      <c r="C1453" s="1"/>
      <c r="D1453" s="1"/>
      <c r="E1453" s="1"/>
      <c r="F1453" s="1"/>
      <c r="G1453" s="1"/>
      <c r="H1453" s="1"/>
      <c r="I1453" s="1"/>
      <c r="J1453" s="1"/>
      <c r="K1453" s="1"/>
      <c r="L1453" s="1"/>
      <c r="M1453" s="1"/>
      <c r="N1453" s="1"/>
      <c r="O1453" s="1"/>
      <c r="P1453" s="1"/>
      <c r="Q1453" s="1"/>
      <c r="R1453" s="1"/>
      <c r="S1453" s="1"/>
      <c r="T1453" s="1"/>
      <c r="U1453" s="1"/>
      <c r="V1453" s="1"/>
      <c r="W1453" s="1"/>
    </row>
    <row r="1454" spans="1:23">
      <c r="A1454" s="1"/>
      <c r="B1454" s="1"/>
      <c r="C1454" s="1"/>
      <c r="D1454" s="1"/>
      <c r="E1454" s="1"/>
      <c r="F1454" s="1"/>
      <c r="G1454" s="1"/>
      <c r="H1454" s="1"/>
      <c r="I1454" s="1"/>
      <c r="J1454" s="1"/>
      <c r="K1454" s="1"/>
      <c r="L1454" s="1"/>
      <c r="M1454" s="1"/>
      <c r="N1454" s="1"/>
      <c r="O1454" s="1"/>
      <c r="P1454" s="1"/>
      <c r="Q1454" s="1"/>
      <c r="R1454" s="1"/>
      <c r="S1454" s="1"/>
      <c r="T1454" s="1"/>
      <c r="U1454" s="1"/>
      <c r="V1454" s="1"/>
      <c r="W1454" s="1"/>
    </row>
    <row r="1455" spans="1:23">
      <c r="A1455" s="1"/>
      <c r="B1455" s="1"/>
      <c r="C1455" s="1"/>
      <c r="D1455" s="1"/>
      <c r="E1455" s="1"/>
      <c r="F1455" s="1"/>
      <c r="G1455" s="1"/>
      <c r="H1455" s="1"/>
      <c r="I1455" s="1"/>
      <c r="J1455" s="1"/>
      <c r="K1455" s="1"/>
      <c r="L1455" s="1"/>
      <c r="M1455" s="1"/>
      <c r="N1455" s="1"/>
      <c r="O1455" s="1"/>
      <c r="P1455" s="1"/>
      <c r="Q1455" s="1"/>
      <c r="R1455" s="1"/>
      <c r="S1455" s="1"/>
      <c r="T1455" s="1"/>
      <c r="U1455" s="1"/>
      <c r="V1455" s="1"/>
      <c r="W1455" s="1"/>
    </row>
    <row r="1456" spans="1:23">
      <c r="A1456" s="1"/>
      <c r="B1456" s="1"/>
      <c r="C1456" s="1"/>
      <c r="D1456" s="1"/>
      <c r="E1456" s="1"/>
      <c r="F1456" s="1"/>
      <c r="G1456" s="1"/>
      <c r="H1456" s="1"/>
      <c r="I1456" s="1"/>
      <c r="J1456" s="1"/>
      <c r="K1456" s="1"/>
      <c r="L1456" s="1"/>
      <c r="M1456" s="1"/>
      <c r="N1456" s="1"/>
      <c r="O1456" s="1"/>
      <c r="P1456" s="1"/>
      <c r="Q1456" s="1"/>
      <c r="R1456" s="1"/>
      <c r="S1456" s="1"/>
      <c r="T1456" s="1"/>
      <c r="U1456" s="1"/>
      <c r="V1456" s="1"/>
      <c r="W1456" s="1"/>
    </row>
    <row r="1457" spans="1:23">
      <c r="A1457" s="1"/>
      <c r="B1457" s="1"/>
      <c r="C1457" s="1"/>
      <c r="D1457" s="1"/>
      <c r="E1457" s="1"/>
      <c r="F1457" s="1"/>
      <c r="G1457" s="1"/>
      <c r="H1457" s="1"/>
      <c r="I1457" s="1"/>
      <c r="J1457" s="1"/>
      <c r="K1457" s="1"/>
      <c r="L1457" s="1"/>
      <c r="M1457" s="1"/>
      <c r="N1457" s="1"/>
      <c r="O1457" s="1"/>
      <c r="P1457" s="1"/>
      <c r="Q1457" s="1"/>
      <c r="R1457" s="1"/>
      <c r="S1457" s="1"/>
      <c r="T1457" s="1"/>
      <c r="U1457" s="1"/>
      <c r="V1457" s="1"/>
      <c r="W1457" s="1"/>
    </row>
    <row r="1458" spans="1:23">
      <c r="A1458" s="1"/>
      <c r="B1458" s="1"/>
      <c r="C1458" s="1"/>
      <c r="D1458" s="1"/>
      <c r="E1458" s="1"/>
      <c r="F1458" s="1"/>
      <c r="G1458" s="1"/>
      <c r="H1458" s="1"/>
      <c r="I1458" s="1"/>
      <c r="J1458" s="1"/>
      <c r="K1458" s="1"/>
      <c r="L1458" s="1"/>
      <c r="M1458" s="1"/>
      <c r="N1458" s="1"/>
      <c r="O1458" s="1"/>
      <c r="P1458" s="1"/>
      <c r="Q1458" s="1"/>
      <c r="R1458" s="1"/>
      <c r="S1458" s="1"/>
      <c r="T1458" s="1"/>
      <c r="U1458" s="1"/>
      <c r="V1458" s="1"/>
      <c r="W1458" s="1"/>
    </row>
    <row r="1459" spans="1:23">
      <c r="A1459" s="1"/>
      <c r="B1459" s="1"/>
      <c r="C1459" s="1"/>
      <c r="D1459" s="1"/>
      <c r="E1459" s="1"/>
      <c r="F1459" s="1"/>
      <c r="G1459" s="1"/>
      <c r="H1459" s="1"/>
      <c r="I1459" s="1"/>
      <c r="J1459" s="1"/>
      <c r="K1459" s="1"/>
      <c r="L1459" s="1"/>
      <c r="M1459" s="1"/>
      <c r="N1459" s="1"/>
      <c r="O1459" s="1"/>
      <c r="P1459" s="1"/>
      <c r="Q1459" s="1"/>
      <c r="R1459" s="1"/>
      <c r="S1459" s="1"/>
      <c r="T1459" s="1"/>
      <c r="U1459" s="1"/>
      <c r="V1459" s="1"/>
      <c r="W1459" s="1"/>
    </row>
    <row r="1460" spans="1:23">
      <c r="A1460" s="1"/>
      <c r="B1460" s="1"/>
      <c r="C1460" s="1"/>
      <c r="D1460" s="1"/>
      <c r="E1460" s="1"/>
      <c r="F1460" s="1"/>
      <c r="G1460" s="1"/>
      <c r="H1460" s="1"/>
      <c r="I1460" s="1"/>
      <c r="J1460" s="1"/>
      <c r="K1460" s="1"/>
      <c r="L1460" s="1"/>
      <c r="M1460" s="1"/>
      <c r="N1460" s="1"/>
      <c r="O1460" s="1"/>
      <c r="P1460" s="1"/>
      <c r="Q1460" s="1"/>
      <c r="R1460" s="1"/>
      <c r="S1460" s="1"/>
      <c r="T1460" s="1"/>
      <c r="U1460" s="1"/>
      <c r="V1460" s="1"/>
      <c r="W1460" s="1"/>
    </row>
    <row r="1461" spans="1:23">
      <c r="A1461" s="1"/>
      <c r="B1461" s="1"/>
      <c r="C1461" s="1"/>
      <c r="D1461" s="1"/>
      <c r="E1461" s="1"/>
      <c r="F1461" s="1"/>
      <c r="G1461" s="1"/>
      <c r="H1461" s="1"/>
      <c r="I1461" s="1"/>
      <c r="J1461" s="1"/>
      <c r="K1461" s="1"/>
      <c r="L1461" s="1"/>
      <c r="M1461" s="1"/>
      <c r="N1461" s="1"/>
      <c r="O1461" s="1"/>
      <c r="P1461" s="1"/>
      <c r="Q1461" s="1"/>
      <c r="R1461" s="1"/>
      <c r="S1461" s="1"/>
      <c r="T1461" s="1"/>
      <c r="U1461" s="1"/>
      <c r="V1461" s="1"/>
      <c r="W1461" s="1"/>
    </row>
    <row r="1462" spans="1:23">
      <c r="A1462" s="1"/>
      <c r="B1462" s="1"/>
      <c r="C1462" s="1"/>
      <c r="D1462" s="1"/>
      <c r="E1462" s="1"/>
      <c r="F1462" s="1"/>
      <c r="G1462" s="1"/>
      <c r="H1462" s="1"/>
      <c r="I1462" s="1"/>
      <c r="J1462" s="1"/>
      <c r="K1462" s="1"/>
      <c r="L1462" s="1"/>
      <c r="M1462" s="1"/>
      <c r="N1462" s="1"/>
      <c r="O1462" s="1"/>
      <c r="P1462" s="1"/>
      <c r="Q1462" s="1"/>
      <c r="R1462" s="1"/>
      <c r="S1462" s="1"/>
      <c r="T1462" s="1"/>
      <c r="U1462" s="1"/>
      <c r="V1462" s="1"/>
      <c r="W1462" s="1"/>
    </row>
    <row r="1463" spans="1:23">
      <c r="A1463" s="1"/>
      <c r="B1463" s="1"/>
      <c r="C1463" s="1"/>
      <c r="D1463" s="1"/>
      <c r="E1463" s="1"/>
      <c r="F1463" s="1"/>
      <c r="G1463" s="1"/>
      <c r="H1463" s="1"/>
      <c r="I1463" s="1"/>
      <c r="J1463" s="1"/>
      <c r="K1463" s="1"/>
      <c r="L1463" s="1"/>
      <c r="M1463" s="1"/>
      <c r="N1463" s="1"/>
      <c r="O1463" s="1"/>
      <c r="P1463" s="1"/>
      <c r="Q1463" s="1"/>
      <c r="R1463" s="1"/>
      <c r="S1463" s="1"/>
      <c r="T1463" s="1"/>
      <c r="U1463" s="1"/>
      <c r="V1463" s="1"/>
      <c r="W1463" s="1"/>
    </row>
    <row r="1464" spans="1:23">
      <c r="A1464" s="1"/>
      <c r="B1464" s="1"/>
      <c r="C1464" s="1"/>
      <c r="D1464" s="1"/>
      <c r="E1464" s="1"/>
      <c r="F1464" s="1"/>
      <c r="G1464" s="1"/>
      <c r="H1464" s="1"/>
      <c r="I1464" s="1"/>
      <c r="J1464" s="1"/>
      <c r="K1464" s="1"/>
      <c r="L1464" s="1"/>
      <c r="M1464" s="1"/>
      <c r="N1464" s="1"/>
      <c r="O1464" s="1"/>
      <c r="P1464" s="1"/>
      <c r="Q1464" s="1"/>
      <c r="R1464" s="1"/>
      <c r="S1464" s="1"/>
      <c r="T1464" s="1"/>
      <c r="U1464" s="1"/>
      <c r="V1464" s="1"/>
      <c r="W1464" s="1"/>
    </row>
    <row r="1465" spans="1:23">
      <c r="A1465" s="1"/>
      <c r="B1465" s="1"/>
      <c r="C1465" s="1"/>
      <c r="D1465" s="1"/>
      <c r="E1465" s="1"/>
      <c r="F1465" s="1"/>
      <c r="G1465" s="1"/>
      <c r="H1465" s="1"/>
      <c r="I1465" s="1"/>
      <c r="J1465" s="1"/>
      <c r="K1465" s="1"/>
      <c r="L1465" s="1"/>
      <c r="M1465" s="1"/>
      <c r="N1465" s="1"/>
      <c r="O1465" s="1"/>
      <c r="P1465" s="1"/>
      <c r="Q1465" s="1"/>
      <c r="R1465" s="1"/>
      <c r="S1465" s="1"/>
      <c r="T1465" s="1"/>
      <c r="U1465" s="1"/>
      <c r="V1465" s="1"/>
      <c r="W1465" s="1"/>
    </row>
    <row r="1466" spans="1:23">
      <c r="A1466" s="1"/>
      <c r="B1466" s="1"/>
      <c r="C1466" s="1"/>
      <c r="D1466" s="1"/>
      <c r="E1466" s="1"/>
      <c r="F1466" s="1"/>
      <c r="G1466" s="1"/>
      <c r="H1466" s="1"/>
      <c r="I1466" s="1"/>
      <c r="J1466" s="1"/>
      <c r="K1466" s="1"/>
      <c r="L1466" s="1"/>
      <c r="M1466" s="1"/>
      <c r="N1466" s="1"/>
      <c r="O1466" s="1"/>
      <c r="P1466" s="1"/>
      <c r="Q1466" s="1"/>
      <c r="R1466" s="1"/>
      <c r="S1466" s="1"/>
      <c r="T1466" s="1"/>
      <c r="U1466" s="1"/>
      <c r="V1466" s="1"/>
      <c r="W1466" s="1"/>
    </row>
    <row r="1467" spans="1:23">
      <c r="A1467" s="1"/>
      <c r="B1467" s="1"/>
      <c r="C1467" s="1"/>
      <c r="D1467" s="1"/>
      <c r="E1467" s="1"/>
      <c r="F1467" s="1"/>
      <c r="G1467" s="1"/>
      <c r="H1467" s="1"/>
      <c r="I1467" s="1"/>
      <c r="J1467" s="1"/>
      <c r="K1467" s="1"/>
      <c r="L1467" s="1"/>
      <c r="M1467" s="1"/>
      <c r="N1467" s="1"/>
      <c r="O1467" s="1"/>
      <c r="P1467" s="1"/>
      <c r="Q1467" s="1"/>
      <c r="R1467" s="1"/>
      <c r="S1467" s="1"/>
      <c r="T1467" s="1"/>
      <c r="U1467" s="1"/>
      <c r="V1467" s="1"/>
      <c r="W1467" s="1"/>
    </row>
    <row r="1468" spans="1:23">
      <c r="A1468" s="1"/>
      <c r="B1468" s="1"/>
      <c r="C1468" s="1"/>
      <c r="D1468" s="1"/>
      <c r="E1468" s="1"/>
      <c r="F1468" s="1"/>
      <c r="G1468" s="1"/>
      <c r="H1468" s="1"/>
      <c r="I1468" s="1"/>
      <c r="J1468" s="1"/>
      <c r="K1468" s="1"/>
      <c r="L1468" s="1"/>
      <c r="M1468" s="1"/>
      <c r="N1468" s="1"/>
      <c r="O1468" s="1"/>
      <c r="P1468" s="1"/>
      <c r="Q1468" s="1"/>
      <c r="R1468" s="1"/>
      <c r="S1468" s="1"/>
      <c r="T1468" s="1"/>
      <c r="U1468" s="1"/>
      <c r="V1468" s="1"/>
      <c r="W1468" s="1"/>
    </row>
    <row r="1469" spans="1:23">
      <c r="A1469" s="1"/>
      <c r="B1469" s="1"/>
      <c r="C1469" s="1"/>
      <c r="D1469" s="1"/>
      <c r="E1469" s="1"/>
      <c r="F1469" s="1"/>
      <c r="G1469" s="1"/>
      <c r="H1469" s="1"/>
      <c r="I1469" s="1"/>
      <c r="J1469" s="1"/>
      <c r="K1469" s="1"/>
      <c r="L1469" s="1"/>
      <c r="M1469" s="1"/>
      <c r="N1469" s="1"/>
      <c r="O1469" s="1"/>
      <c r="P1469" s="1"/>
      <c r="Q1469" s="1"/>
      <c r="R1469" s="1"/>
      <c r="S1469" s="1"/>
      <c r="T1469" s="1"/>
      <c r="U1469" s="1"/>
      <c r="V1469" s="1"/>
      <c r="W1469" s="1"/>
    </row>
    <row r="1470" spans="1:23">
      <c r="A1470" s="1"/>
      <c r="B1470" s="1"/>
      <c r="C1470" s="1"/>
      <c r="D1470" s="1"/>
      <c r="E1470" s="1"/>
      <c r="F1470" s="1"/>
      <c r="G1470" s="1"/>
      <c r="H1470" s="1"/>
      <c r="I1470" s="1"/>
      <c r="J1470" s="1"/>
      <c r="K1470" s="1"/>
      <c r="L1470" s="1"/>
      <c r="M1470" s="1"/>
      <c r="N1470" s="1"/>
      <c r="O1470" s="1"/>
      <c r="P1470" s="1"/>
      <c r="Q1470" s="1"/>
      <c r="R1470" s="1"/>
      <c r="S1470" s="1"/>
      <c r="T1470" s="1"/>
      <c r="U1470" s="1"/>
      <c r="V1470" s="1"/>
      <c r="W1470" s="1"/>
    </row>
    <row r="1471" spans="1:23">
      <c r="A1471" s="1"/>
      <c r="B1471" s="1"/>
      <c r="C1471" s="1"/>
      <c r="D1471" s="1"/>
      <c r="E1471" s="1"/>
      <c r="F1471" s="1"/>
      <c r="G1471" s="1"/>
      <c r="H1471" s="1"/>
      <c r="I1471" s="1"/>
      <c r="J1471" s="1"/>
      <c r="K1471" s="1"/>
      <c r="L1471" s="1"/>
      <c r="M1471" s="1"/>
      <c r="N1471" s="1"/>
      <c r="O1471" s="1"/>
      <c r="P1471" s="1"/>
      <c r="Q1471" s="1"/>
      <c r="R1471" s="1"/>
      <c r="S1471" s="1"/>
      <c r="T1471" s="1"/>
      <c r="U1471" s="1"/>
      <c r="V1471" s="1"/>
      <c r="W1471" s="1"/>
    </row>
    <row r="1472" spans="1:23">
      <c r="A1472" s="1"/>
      <c r="B1472" s="1"/>
      <c r="C1472" s="1"/>
      <c r="D1472" s="1"/>
      <c r="E1472" s="1"/>
      <c r="F1472" s="1"/>
      <c r="G1472" s="1"/>
      <c r="H1472" s="1"/>
      <c r="I1472" s="1"/>
      <c r="J1472" s="1"/>
      <c r="K1472" s="1"/>
      <c r="L1472" s="1"/>
      <c r="M1472" s="1"/>
      <c r="N1472" s="1"/>
      <c r="O1472" s="1"/>
      <c r="P1472" s="1"/>
      <c r="Q1472" s="1"/>
      <c r="R1472" s="1"/>
      <c r="S1472" s="1"/>
      <c r="T1472" s="1"/>
      <c r="U1472" s="1"/>
      <c r="V1472" s="1"/>
      <c r="W1472" s="1"/>
    </row>
    <row r="1473" spans="1:23">
      <c r="A1473" s="1"/>
      <c r="B1473" s="1"/>
      <c r="C1473" s="1"/>
      <c r="D1473" s="1"/>
      <c r="E1473" s="1"/>
      <c r="F1473" s="1"/>
      <c r="G1473" s="1"/>
      <c r="H1473" s="1"/>
      <c r="I1473" s="1"/>
      <c r="J1473" s="1"/>
      <c r="K1473" s="1"/>
      <c r="L1473" s="1"/>
      <c r="M1473" s="1"/>
      <c r="N1473" s="1"/>
      <c r="O1473" s="1"/>
      <c r="P1473" s="1"/>
      <c r="Q1473" s="1"/>
      <c r="R1473" s="1"/>
      <c r="S1473" s="1"/>
      <c r="T1473" s="1"/>
      <c r="U1473" s="1"/>
      <c r="V1473" s="1"/>
      <c r="W1473" s="1"/>
    </row>
    <row r="1474" spans="1:23">
      <c r="A1474" s="1"/>
      <c r="B1474" s="1"/>
      <c r="C1474" s="1"/>
      <c r="D1474" s="1"/>
      <c r="E1474" s="1"/>
      <c r="F1474" s="1"/>
      <c r="G1474" s="1"/>
      <c r="H1474" s="1"/>
      <c r="I1474" s="1"/>
      <c r="J1474" s="1"/>
      <c r="K1474" s="1"/>
      <c r="L1474" s="1"/>
      <c r="M1474" s="1"/>
      <c r="N1474" s="1"/>
      <c r="O1474" s="1"/>
      <c r="P1474" s="1"/>
      <c r="Q1474" s="1"/>
      <c r="R1474" s="1"/>
      <c r="S1474" s="1"/>
      <c r="T1474" s="1"/>
      <c r="U1474" s="1"/>
      <c r="V1474" s="1"/>
      <c r="W1474" s="1"/>
    </row>
    <row r="1475" spans="1:23">
      <c r="A1475" s="1"/>
      <c r="B1475" s="1"/>
      <c r="C1475" s="1"/>
      <c r="D1475" s="1"/>
      <c r="E1475" s="1"/>
      <c r="F1475" s="1"/>
      <c r="G1475" s="1"/>
      <c r="H1475" s="1"/>
      <c r="I1475" s="1"/>
      <c r="J1475" s="1"/>
      <c r="K1475" s="1"/>
      <c r="L1475" s="1"/>
      <c r="M1475" s="1"/>
      <c r="N1475" s="1"/>
      <c r="O1475" s="1"/>
      <c r="P1475" s="1"/>
      <c r="Q1475" s="1"/>
      <c r="R1475" s="1"/>
      <c r="S1475" s="1"/>
      <c r="T1475" s="1"/>
      <c r="U1475" s="1"/>
      <c r="V1475" s="1"/>
      <c r="W1475" s="1"/>
    </row>
    <row r="1476" spans="1:23">
      <c r="A1476" s="1"/>
      <c r="B1476" s="1"/>
      <c r="C1476" s="1"/>
      <c r="D1476" s="1"/>
      <c r="E1476" s="1"/>
      <c r="F1476" s="1"/>
      <c r="G1476" s="1"/>
      <c r="H1476" s="1"/>
      <c r="I1476" s="1"/>
      <c r="J1476" s="1"/>
      <c r="K1476" s="1"/>
      <c r="L1476" s="1"/>
      <c r="M1476" s="1"/>
      <c r="N1476" s="1"/>
      <c r="O1476" s="1"/>
      <c r="P1476" s="1"/>
      <c r="Q1476" s="1"/>
      <c r="R1476" s="1"/>
      <c r="S1476" s="1"/>
      <c r="T1476" s="1"/>
      <c r="U1476" s="1"/>
      <c r="V1476" s="1"/>
      <c r="W1476" s="1"/>
    </row>
    <row r="1477" spans="1:23">
      <c r="A1477" s="1"/>
      <c r="B1477" s="1"/>
      <c r="C1477" s="1"/>
      <c r="D1477" s="1"/>
      <c r="E1477" s="1"/>
      <c r="F1477" s="1"/>
      <c r="G1477" s="1"/>
      <c r="H1477" s="1"/>
      <c r="I1477" s="1"/>
      <c r="J1477" s="1"/>
      <c r="K1477" s="1"/>
      <c r="L1477" s="1"/>
      <c r="M1477" s="1"/>
      <c r="N1477" s="1"/>
      <c r="O1477" s="1"/>
      <c r="P1477" s="1"/>
      <c r="Q1477" s="1"/>
      <c r="R1477" s="1"/>
      <c r="S1477" s="1"/>
      <c r="T1477" s="1"/>
      <c r="U1477" s="1"/>
      <c r="V1477" s="1"/>
      <c r="W1477" s="1"/>
    </row>
    <row r="1478" spans="1:23">
      <c r="A1478" s="1"/>
      <c r="B1478" s="1"/>
      <c r="C1478" s="1"/>
      <c r="D1478" s="1"/>
      <c r="E1478" s="1"/>
      <c r="F1478" s="1"/>
      <c r="G1478" s="1"/>
      <c r="H1478" s="1"/>
      <c r="I1478" s="1"/>
      <c r="J1478" s="1"/>
      <c r="K1478" s="1"/>
      <c r="L1478" s="1"/>
      <c r="M1478" s="1"/>
      <c r="N1478" s="1"/>
      <c r="O1478" s="1"/>
      <c r="P1478" s="1"/>
      <c r="Q1478" s="1"/>
      <c r="R1478" s="1"/>
      <c r="S1478" s="1"/>
      <c r="T1478" s="1"/>
      <c r="U1478" s="1"/>
      <c r="V1478" s="1"/>
      <c r="W1478" s="1"/>
    </row>
    <row r="1479" spans="1:23">
      <c r="A1479" s="1"/>
      <c r="B1479" s="1"/>
      <c r="C1479" s="1"/>
      <c r="D1479" s="1"/>
      <c r="E1479" s="1"/>
      <c r="F1479" s="1"/>
      <c r="G1479" s="1"/>
      <c r="H1479" s="1"/>
      <c r="I1479" s="1"/>
      <c r="J1479" s="1"/>
      <c r="K1479" s="1"/>
      <c r="L1479" s="1"/>
      <c r="M1479" s="1"/>
      <c r="N1479" s="1"/>
      <c r="O1479" s="1"/>
      <c r="P1479" s="1"/>
      <c r="Q1479" s="1"/>
      <c r="R1479" s="1"/>
      <c r="S1479" s="1"/>
      <c r="T1479" s="1"/>
      <c r="U1479" s="1"/>
      <c r="V1479" s="1"/>
      <c r="W1479" s="1"/>
    </row>
    <row r="1480" spans="1:23">
      <c r="A1480" s="1"/>
      <c r="B1480" s="1"/>
      <c r="C1480" s="1"/>
      <c r="D1480" s="1"/>
      <c r="E1480" s="1"/>
      <c r="F1480" s="1"/>
      <c r="G1480" s="1"/>
      <c r="H1480" s="1"/>
      <c r="I1480" s="1"/>
      <c r="J1480" s="1"/>
      <c r="K1480" s="1"/>
      <c r="L1480" s="1"/>
      <c r="M1480" s="1"/>
      <c r="N1480" s="1"/>
      <c r="O1480" s="1"/>
      <c r="P1480" s="1"/>
      <c r="Q1480" s="1"/>
      <c r="R1480" s="1"/>
      <c r="S1480" s="1"/>
      <c r="T1480" s="1"/>
      <c r="U1480" s="1"/>
      <c r="V1480" s="1"/>
      <c r="W1480" s="1"/>
    </row>
    <row r="1481" spans="1:23">
      <c r="A1481" s="1"/>
      <c r="B1481" s="1"/>
      <c r="C1481" s="1"/>
      <c r="D1481" s="1"/>
      <c r="E1481" s="1"/>
      <c r="F1481" s="1"/>
      <c r="G1481" s="1"/>
      <c r="H1481" s="1"/>
      <c r="I1481" s="1"/>
      <c r="J1481" s="1"/>
      <c r="K1481" s="1"/>
      <c r="L1481" s="1"/>
      <c r="M1481" s="1"/>
      <c r="N1481" s="1"/>
      <c r="O1481" s="1"/>
      <c r="P1481" s="1"/>
      <c r="Q1481" s="1"/>
      <c r="R1481" s="1"/>
      <c r="S1481" s="1"/>
      <c r="T1481" s="1"/>
      <c r="U1481" s="1"/>
      <c r="V1481" s="1"/>
      <c r="W1481" s="1"/>
    </row>
    <row r="1482" spans="1:23">
      <c r="A1482" s="1"/>
      <c r="B1482" s="1"/>
      <c r="C1482" s="1"/>
      <c r="D1482" s="1"/>
      <c r="E1482" s="1"/>
      <c r="F1482" s="1"/>
      <c r="G1482" s="1"/>
      <c r="H1482" s="1"/>
      <c r="I1482" s="1"/>
      <c r="J1482" s="1"/>
      <c r="K1482" s="1"/>
      <c r="L1482" s="1"/>
      <c r="M1482" s="1"/>
      <c r="N1482" s="1"/>
      <c r="O1482" s="1"/>
      <c r="P1482" s="1"/>
      <c r="Q1482" s="1"/>
      <c r="R1482" s="1"/>
      <c r="S1482" s="1"/>
      <c r="T1482" s="1"/>
      <c r="U1482" s="1"/>
      <c r="V1482" s="1"/>
      <c r="W1482" s="1"/>
    </row>
    <row r="1483" spans="1:23">
      <c r="A1483" s="1"/>
      <c r="B1483" s="1"/>
      <c r="C1483" s="1"/>
      <c r="D1483" s="1"/>
      <c r="E1483" s="1"/>
      <c r="F1483" s="1"/>
      <c r="G1483" s="1"/>
      <c r="H1483" s="1"/>
      <c r="I1483" s="1"/>
      <c r="J1483" s="1"/>
      <c r="K1483" s="1"/>
      <c r="L1483" s="1"/>
      <c r="M1483" s="1"/>
      <c r="N1483" s="1"/>
      <c r="O1483" s="1"/>
      <c r="P1483" s="1"/>
      <c r="Q1483" s="1"/>
      <c r="R1483" s="1"/>
      <c r="S1483" s="1"/>
      <c r="T1483" s="1"/>
      <c r="U1483" s="1"/>
      <c r="V1483" s="1"/>
      <c r="W1483" s="1"/>
    </row>
    <row r="1484" spans="1:23">
      <c r="A1484" s="1"/>
      <c r="B1484" s="1"/>
      <c r="C1484" s="1"/>
      <c r="D1484" s="1"/>
      <c r="E1484" s="1"/>
      <c r="F1484" s="1"/>
      <c r="G1484" s="1"/>
      <c r="H1484" s="1"/>
      <c r="I1484" s="1"/>
      <c r="J1484" s="1"/>
      <c r="K1484" s="1"/>
      <c r="L1484" s="1"/>
      <c r="M1484" s="1"/>
      <c r="N1484" s="1"/>
      <c r="O1484" s="1"/>
      <c r="P1484" s="1"/>
      <c r="Q1484" s="1"/>
      <c r="R1484" s="1"/>
      <c r="S1484" s="1"/>
      <c r="T1484" s="1"/>
      <c r="U1484" s="1"/>
      <c r="V1484" s="1"/>
      <c r="W1484" s="1"/>
    </row>
    <row r="1485" spans="1:23">
      <c r="A1485" s="1"/>
      <c r="B1485" s="1"/>
      <c r="C1485" s="1"/>
      <c r="D1485" s="1"/>
      <c r="E1485" s="1"/>
      <c r="F1485" s="1"/>
      <c r="G1485" s="1"/>
      <c r="H1485" s="1"/>
      <c r="I1485" s="1"/>
      <c r="J1485" s="1"/>
      <c r="K1485" s="1"/>
      <c r="L1485" s="1"/>
      <c r="M1485" s="1"/>
      <c r="N1485" s="1"/>
      <c r="O1485" s="1"/>
      <c r="P1485" s="1"/>
      <c r="Q1485" s="1"/>
      <c r="R1485" s="1"/>
      <c r="S1485" s="1"/>
      <c r="T1485" s="1"/>
      <c r="U1485" s="1"/>
      <c r="V1485" s="1"/>
      <c r="W1485" s="1"/>
    </row>
    <row r="1486" spans="1:23">
      <c r="A1486" s="1"/>
      <c r="B1486" s="1"/>
      <c r="C1486" s="1"/>
      <c r="D1486" s="1"/>
      <c r="E1486" s="1"/>
      <c r="F1486" s="1"/>
      <c r="G1486" s="1"/>
      <c r="H1486" s="1"/>
      <c r="I1486" s="1"/>
      <c r="J1486" s="1"/>
      <c r="K1486" s="1"/>
      <c r="L1486" s="1"/>
      <c r="M1486" s="1"/>
      <c r="N1486" s="1"/>
      <c r="O1486" s="1"/>
      <c r="P1486" s="1"/>
      <c r="Q1486" s="1"/>
      <c r="R1486" s="1"/>
      <c r="S1486" s="1"/>
      <c r="T1486" s="1"/>
      <c r="U1486" s="1"/>
      <c r="V1486" s="1"/>
      <c r="W1486" s="1"/>
    </row>
    <row r="1487" spans="1:23">
      <c r="A1487" s="1"/>
      <c r="B1487" s="1"/>
      <c r="C1487" s="1"/>
      <c r="D1487" s="1"/>
      <c r="E1487" s="1"/>
      <c r="F1487" s="1"/>
      <c r="G1487" s="1"/>
      <c r="H1487" s="1"/>
      <c r="I1487" s="1"/>
      <c r="J1487" s="1"/>
      <c r="K1487" s="1"/>
      <c r="L1487" s="1"/>
      <c r="M1487" s="1"/>
      <c r="N1487" s="1"/>
      <c r="O1487" s="1"/>
      <c r="P1487" s="1"/>
      <c r="Q1487" s="1"/>
      <c r="R1487" s="1"/>
      <c r="S1487" s="1"/>
      <c r="T1487" s="1"/>
      <c r="U1487" s="1"/>
      <c r="V1487" s="1"/>
      <c r="W1487" s="1"/>
    </row>
    <row r="1488" spans="1:23">
      <c r="A1488" s="1"/>
      <c r="B1488" s="1"/>
      <c r="C1488" s="1"/>
      <c r="D1488" s="1"/>
      <c r="E1488" s="1"/>
      <c r="F1488" s="1"/>
      <c r="G1488" s="1"/>
      <c r="H1488" s="1"/>
      <c r="I1488" s="1"/>
      <c r="J1488" s="1"/>
      <c r="K1488" s="1"/>
      <c r="L1488" s="1"/>
      <c r="M1488" s="1"/>
      <c r="N1488" s="1"/>
      <c r="O1488" s="1"/>
      <c r="P1488" s="1"/>
      <c r="Q1488" s="1"/>
      <c r="R1488" s="1"/>
      <c r="S1488" s="1"/>
      <c r="T1488" s="1"/>
      <c r="U1488" s="1"/>
      <c r="V1488" s="1"/>
      <c r="W1488" s="1"/>
    </row>
    <row r="1489" spans="1:23">
      <c r="A1489" s="1"/>
      <c r="B1489" s="1"/>
      <c r="C1489" s="1"/>
      <c r="D1489" s="1"/>
      <c r="E1489" s="1"/>
      <c r="F1489" s="1"/>
      <c r="G1489" s="1"/>
      <c r="H1489" s="1"/>
      <c r="I1489" s="1"/>
      <c r="J1489" s="1"/>
      <c r="K1489" s="1"/>
      <c r="L1489" s="1"/>
      <c r="M1489" s="1"/>
      <c r="N1489" s="1"/>
      <c r="O1489" s="1"/>
      <c r="P1489" s="1"/>
      <c r="Q1489" s="1"/>
      <c r="R1489" s="1"/>
      <c r="S1489" s="1"/>
      <c r="T1489" s="1"/>
      <c r="U1489" s="1"/>
      <c r="V1489" s="1"/>
      <c r="W1489" s="1"/>
    </row>
    <row r="1490" spans="1:23">
      <c r="A1490" s="1"/>
      <c r="B1490" s="1"/>
      <c r="C1490" s="1"/>
      <c r="D1490" s="1"/>
      <c r="E1490" s="1"/>
      <c r="F1490" s="1"/>
      <c r="G1490" s="1"/>
      <c r="H1490" s="1"/>
      <c r="I1490" s="1"/>
      <c r="J1490" s="1"/>
      <c r="K1490" s="1"/>
      <c r="L1490" s="1"/>
      <c r="M1490" s="1"/>
      <c r="N1490" s="1"/>
      <c r="O1490" s="1"/>
      <c r="P1490" s="1"/>
      <c r="Q1490" s="1"/>
      <c r="R1490" s="1"/>
      <c r="S1490" s="1"/>
      <c r="T1490" s="1"/>
      <c r="U1490" s="1"/>
      <c r="V1490" s="1"/>
      <c r="W1490" s="1"/>
    </row>
    <row r="1491" spans="1:23">
      <c r="A1491" s="1"/>
      <c r="B1491" s="1"/>
      <c r="C1491" s="1"/>
      <c r="D1491" s="1"/>
      <c r="E1491" s="1"/>
      <c r="F1491" s="1"/>
      <c r="G1491" s="1"/>
      <c r="H1491" s="1"/>
      <c r="I1491" s="1"/>
      <c r="J1491" s="1"/>
      <c r="K1491" s="1"/>
      <c r="L1491" s="1"/>
      <c r="M1491" s="1"/>
      <c r="N1491" s="1"/>
      <c r="O1491" s="1"/>
      <c r="P1491" s="1"/>
      <c r="Q1491" s="1"/>
      <c r="R1491" s="1"/>
      <c r="S1491" s="1"/>
      <c r="T1491" s="1"/>
      <c r="U1491" s="1"/>
      <c r="V1491" s="1"/>
      <c r="W1491" s="1"/>
    </row>
    <row r="1492" spans="1:23">
      <c r="A1492" s="1"/>
      <c r="B1492" s="1"/>
      <c r="C1492" s="1"/>
      <c r="D1492" s="1"/>
      <c r="E1492" s="1"/>
      <c r="F1492" s="1"/>
      <c r="G1492" s="1"/>
      <c r="H1492" s="1"/>
      <c r="I1492" s="1"/>
      <c r="J1492" s="1"/>
      <c r="K1492" s="1"/>
      <c r="L1492" s="1"/>
      <c r="M1492" s="1"/>
      <c r="N1492" s="1"/>
      <c r="O1492" s="1"/>
      <c r="P1492" s="1"/>
      <c r="Q1492" s="1"/>
      <c r="R1492" s="1"/>
      <c r="S1492" s="1"/>
      <c r="T1492" s="1"/>
      <c r="U1492" s="1"/>
      <c r="V1492" s="1"/>
      <c r="W1492" s="1"/>
    </row>
    <row r="1493" spans="1:23">
      <c r="A1493" s="1"/>
      <c r="B1493" s="1"/>
      <c r="C1493" s="1"/>
      <c r="D1493" s="1"/>
      <c r="E1493" s="1"/>
      <c r="F1493" s="1"/>
      <c r="G1493" s="1"/>
      <c r="H1493" s="1"/>
      <c r="I1493" s="1"/>
      <c r="J1493" s="1"/>
      <c r="K1493" s="1"/>
      <c r="L1493" s="1"/>
      <c r="M1493" s="1"/>
      <c r="N1493" s="1"/>
      <c r="O1493" s="1"/>
      <c r="P1493" s="1"/>
      <c r="Q1493" s="1"/>
      <c r="R1493" s="1"/>
      <c r="S1493" s="1"/>
      <c r="T1493" s="1"/>
      <c r="U1493" s="1"/>
      <c r="V1493" s="1"/>
      <c r="W1493" s="1"/>
    </row>
    <row r="1494" spans="1:23">
      <c r="A1494" s="1"/>
      <c r="B1494" s="1"/>
      <c r="C1494" s="1"/>
      <c r="D1494" s="1"/>
      <c r="E1494" s="1"/>
      <c r="F1494" s="1"/>
      <c r="G1494" s="1"/>
      <c r="H1494" s="1"/>
      <c r="I1494" s="1"/>
      <c r="J1494" s="1"/>
      <c r="K1494" s="1"/>
      <c r="L1494" s="1"/>
      <c r="M1494" s="1"/>
      <c r="N1494" s="1"/>
      <c r="O1494" s="1"/>
      <c r="P1494" s="1"/>
      <c r="Q1494" s="1"/>
      <c r="R1494" s="1"/>
      <c r="S1494" s="1"/>
      <c r="T1494" s="1"/>
      <c r="U1494" s="1"/>
      <c r="V1494" s="1"/>
      <c r="W1494" s="1"/>
    </row>
    <row r="1495" spans="1:23">
      <c r="A1495" s="1"/>
      <c r="B1495" s="1"/>
      <c r="C1495" s="1"/>
      <c r="D1495" s="1"/>
      <c r="E1495" s="1"/>
      <c r="F1495" s="1"/>
      <c r="G1495" s="1"/>
      <c r="H1495" s="1"/>
      <c r="I1495" s="1"/>
      <c r="J1495" s="1"/>
      <c r="K1495" s="1"/>
      <c r="L1495" s="1"/>
      <c r="M1495" s="1"/>
      <c r="N1495" s="1"/>
      <c r="O1495" s="1"/>
      <c r="P1495" s="1"/>
      <c r="Q1495" s="1"/>
      <c r="R1495" s="1"/>
      <c r="S1495" s="1"/>
      <c r="T1495" s="1"/>
      <c r="U1495" s="1"/>
      <c r="V1495" s="1"/>
      <c r="W1495" s="1"/>
    </row>
    <row r="1496" spans="1:23">
      <c r="A1496" s="1"/>
      <c r="B1496" s="1"/>
      <c r="C1496" s="1"/>
      <c r="D1496" s="1"/>
      <c r="E1496" s="1"/>
      <c r="F1496" s="1"/>
      <c r="G1496" s="1"/>
      <c r="H1496" s="1"/>
      <c r="I1496" s="1"/>
      <c r="J1496" s="1"/>
      <c r="K1496" s="1"/>
      <c r="L1496" s="1"/>
      <c r="M1496" s="1"/>
      <c r="N1496" s="1"/>
      <c r="O1496" s="1"/>
      <c r="P1496" s="1"/>
      <c r="Q1496" s="1"/>
      <c r="R1496" s="1"/>
      <c r="S1496" s="1"/>
      <c r="T1496" s="1"/>
      <c r="U1496" s="1"/>
      <c r="V1496" s="1"/>
      <c r="W1496" s="1"/>
    </row>
    <row r="1497" spans="1:23">
      <c r="A1497" s="1"/>
      <c r="B1497" s="1"/>
      <c r="C1497" s="1"/>
      <c r="D1497" s="1"/>
      <c r="E1497" s="1"/>
      <c r="F1497" s="1"/>
      <c r="G1497" s="1"/>
      <c r="H1497" s="1"/>
      <c r="I1497" s="1"/>
      <c r="J1497" s="1"/>
      <c r="K1497" s="1"/>
      <c r="L1497" s="1"/>
      <c r="M1497" s="1"/>
      <c r="N1497" s="1"/>
      <c r="O1497" s="1"/>
      <c r="P1497" s="1"/>
      <c r="Q1497" s="1"/>
      <c r="R1497" s="1"/>
      <c r="S1497" s="1"/>
      <c r="T1497" s="1"/>
      <c r="U1497" s="1"/>
      <c r="V1497" s="1"/>
      <c r="W1497" s="1"/>
    </row>
    <row r="1498" spans="1:23">
      <c r="A1498" s="1"/>
      <c r="B1498" s="1"/>
      <c r="C1498" s="1"/>
      <c r="D1498" s="1"/>
      <c r="E1498" s="1"/>
      <c r="F1498" s="1"/>
      <c r="G1498" s="1"/>
      <c r="H1498" s="1"/>
      <c r="I1498" s="1"/>
      <c r="J1498" s="1"/>
      <c r="K1498" s="1"/>
      <c r="L1498" s="1"/>
      <c r="M1498" s="1"/>
      <c r="N1498" s="1"/>
      <c r="O1498" s="1"/>
      <c r="P1498" s="1"/>
      <c r="Q1498" s="1"/>
      <c r="R1498" s="1"/>
      <c r="S1498" s="1"/>
      <c r="T1498" s="1"/>
      <c r="U1498" s="1"/>
      <c r="V1498" s="1"/>
      <c r="W1498" s="1"/>
    </row>
    <row r="1499" spans="1:23">
      <c r="A1499" s="1"/>
      <c r="B1499" s="1"/>
      <c r="C1499" s="1"/>
      <c r="D1499" s="1"/>
      <c r="E1499" s="1"/>
      <c r="F1499" s="1"/>
      <c r="G1499" s="1"/>
      <c r="H1499" s="1"/>
      <c r="I1499" s="1"/>
      <c r="J1499" s="1"/>
      <c r="K1499" s="1"/>
      <c r="L1499" s="1"/>
      <c r="M1499" s="1"/>
      <c r="N1499" s="1"/>
      <c r="O1499" s="1"/>
      <c r="P1499" s="1"/>
      <c r="Q1499" s="1"/>
      <c r="R1499" s="1"/>
      <c r="S1499" s="1"/>
      <c r="T1499" s="1"/>
      <c r="U1499" s="1"/>
      <c r="V1499" s="1"/>
      <c r="W1499" s="1"/>
    </row>
    <row r="1500" spans="1:23">
      <c r="A1500" s="1"/>
      <c r="B1500" s="1"/>
      <c r="C1500" s="1"/>
      <c r="D1500" s="1"/>
      <c r="E1500" s="1"/>
      <c r="F1500" s="1"/>
      <c r="G1500" s="1"/>
      <c r="H1500" s="1"/>
      <c r="I1500" s="1"/>
      <c r="J1500" s="1"/>
      <c r="K1500" s="1"/>
      <c r="L1500" s="1"/>
      <c r="M1500" s="1"/>
      <c r="N1500" s="1"/>
      <c r="O1500" s="1"/>
      <c r="P1500" s="1"/>
      <c r="Q1500" s="1"/>
      <c r="R1500" s="1"/>
      <c r="S1500" s="1"/>
      <c r="T1500" s="1"/>
      <c r="U1500" s="1"/>
      <c r="V1500" s="1"/>
      <c r="W1500" s="1"/>
    </row>
    <row r="1501" spans="1:23">
      <c r="A1501" s="1"/>
      <c r="B1501" s="1"/>
      <c r="C1501" s="1"/>
      <c r="D1501" s="1"/>
      <c r="E1501" s="1"/>
      <c r="F1501" s="1"/>
      <c r="G1501" s="1"/>
      <c r="H1501" s="1"/>
      <c r="I1501" s="1"/>
      <c r="J1501" s="1"/>
      <c r="K1501" s="1"/>
      <c r="L1501" s="1"/>
      <c r="M1501" s="1"/>
      <c r="N1501" s="1"/>
      <c r="O1501" s="1"/>
      <c r="P1501" s="1"/>
      <c r="Q1501" s="1"/>
      <c r="R1501" s="1"/>
      <c r="S1501" s="1"/>
      <c r="T1501" s="1"/>
      <c r="U1501" s="1"/>
      <c r="V1501" s="1"/>
      <c r="W1501" s="1"/>
    </row>
    <row r="1502" spans="1:23">
      <c r="A1502" s="1"/>
      <c r="B1502" s="1"/>
      <c r="C1502" s="1"/>
      <c r="D1502" s="1"/>
      <c r="E1502" s="1"/>
      <c r="F1502" s="1"/>
      <c r="G1502" s="1"/>
      <c r="H1502" s="1"/>
      <c r="I1502" s="1"/>
      <c r="J1502" s="1"/>
      <c r="K1502" s="1"/>
      <c r="L1502" s="1"/>
      <c r="M1502" s="1"/>
      <c r="N1502" s="1"/>
      <c r="O1502" s="1"/>
      <c r="P1502" s="1"/>
      <c r="Q1502" s="1"/>
      <c r="R1502" s="1"/>
      <c r="S1502" s="1"/>
      <c r="T1502" s="1"/>
      <c r="U1502" s="1"/>
      <c r="V1502" s="1"/>
      <c r="W1502" s="1"/>
    </row>
    <row r="1503" spans="1:23">
      <c r="A1503" s="1"/>
      <c r="B1503" s="1"/>
      <c r="C1503" s="1"/>
      <c r="D1503" s="1"/>
      <c r="E1503" s="1"/>
      <c r="F1503" s="1"/>
      <c r="G1503" s="1"/>
      <c r="H1503" s="1"/>
      <c r="I1503" s="1"/>
      <c r="J1503" s="1"/>
      <c r="K1503" s="1"/>
      <c r="L1503" s="1"/>
      <c r="M1503" s="1"/>
      <c r="N1503" s="1"/>
      <c r="O1503" s="1"/>
      <c r="P1503" s="1"/>
      <c r="Q1503" s="1"/>
      <c r="R1503" s="1"/>
      <c r="S1503" s="1"/>
      <c r="T1503" s="1"/>
      <c r="U1503" s="1"/>
      <c r="V1503" s="1"/>
      <c r="W1503" s="1"/>
    </row>
    <row r="1504" spans="1:23">
      <c r="A1504" s="1"/>
      <c r="B1504" s="1"/>
      <c r="C1504" s="1"/>
      <c r="D1504" s="1"/>
      <c r="E1504" s="1"/>
      <c r="F1504" s="1"/>
      <c r="G1504" s="1"/>
      <c r="H1504" s="1"/>
      <c r="I1504" s="1"/>
      <c r="J1504" s="1"/>
      <c r="K1504" s="1"/>
      <c r="L1504" s="1"/>
      <c r="M1504" s="1"/>
      <c r="N1504" s="1"/>
      <c r="O1504" s="1"/>
      <c r="P1504" s="1"/>
      <c r="Q1504" s="1"/>
      <c r="R1504" s="1"/>
      <c r="S1504" s="1"/>
      <c r="T1504" s="1"/>
      <c r="U1504" s="1"/>
      <c r="V1504" s="1"/>
      <c r="W1504" s="1"/>
    </row>
    <row r="1505" spans="1:23">
      <c r="A1505" s="1"/>
      <c r="B1505" s="1"/>
      <c r="C1505" s="1"/>
      <c r="D1505" s="1"/>
      <c r="E1505" s="1"/>
      <c r="F1505" s="1"/>
      <c r="G1505" s="1"/>
      <c r="H1505" s="1"/>
      <c r="I1505" s="1"/>
      <c r="J1505" s="1"/>
      <c r="K1505" s="1"/>
      <c r="L1505" s="1"/>
      <c r="M1505" s="1"/>
      <c r="N1505" s="1"/>
      <c r="O1505" s="1"/>
      <c r="P1505" s="1"/>
      <c r="Q1505" s="1"/>
      <c r="R1505" s="1"/>
      <c r="S1505" s="1"/>
      <c r="T1505" s="1"/>
      <c r="U1505" s="1"/>
      <c r="V1505" s="1"/>
      <c r="W1505" s="1"/>
    </row>
    <row r="1506" spans="1:23">
      <c r="A1506" s="1"/>
      <c r="B1506" s="1"/>
      <c r="C1506" s="1"/>
      <c r="D1506" s="1"/>
      <c r="E1506" s="1"/>
      <c r="F1506" s="1"/>
      <c r="G1506" s="1"/>
      <c r="H1506" s="1"/>
      <c r="I1506" s="1"/>
      <c r="J1506" s="1"/>
      <c r="K1506" s="1"/>
      <c r="L1506" s="1"/>
      <c r="M1506" s="1"/>
      <c r="N1506" s="1"/>
      <c r="O1506" s="1"/>
      <c r="P1506" s="1"/>
      <c r="Q1506" s="1"/>
      <c r="R1506" s="1"/>
      <c r="S1506" s="1"/>
      <c r="T1506" s="1"/>
      <c r="U1506" s="1"/>
      <c r="V1506" s="1"/>
      <c r="W1506" s="1"/>
    </row>
    <row r="1507" spans="1:23">
      <c r="A1507" s="1"/>
      <c r="B1507" s="1"/>
      <c r="C1507" s="1"/>
      <c r="D1507" s="1"/>
      <c r="E1507" s="1"/>
      <c r="F1507" s="1"/>
      <c r="G1507" s="1"/>
      <c r="H1507" s="1"/>
      <c r="I1507" s="1"/>
      <c r="J1507" s="1"/>
      <c r="K1507" s="1"/>
      <c r="L1507" s="1"/>
      <c r="M1507" s="1"/>
      <c r="N1507" s="1"/>
      <c r="O1507" s="1"/>
      <c r="P1507" s="1"/>
      <c r="Q1507" s="1"/>
      <c r="R1507" s="1"/>
      <c r="S1507" s="1"/>
      <c r="T1507" s="1"/>
      <c r="U1507" s="1"/>
      <c r="V1507" s="1"/>
      <c r="W1507" s="1"/>
    </row>
    <row r="1508" spans="1:23">
      <c r="A1508" s="1"/>
      <c r="B1508" s="1"/>
      <c r="C1508" s="1"/>
      <c r="D1508" s="1"/>
      <c r="E1508" s="1"/>
      <c r="F1508" s="1"/>
      <c r="G1508" s="1"/>
      <c r="H1508" s="1"/>
      <c r="I1508" s="1"/>
      <c r="J1508" s="1"/>
      <c r="K1508" s="1"/>
      <c r="L1508" s="1"/>
      <c r="M1508" s="1"/>
      <c r="N1508" s="1"/>
      <c r="O1508" s="1"/>
      <c r="P1508" s="1"/>
      <c r="Q1508" s="1"/>
      <c r="R1508" s="1"/>
      <c r="S1508" s="1"/>
      <c r="T1508" s="1"/>
      <c r="U1508" s="1"/>
      <c r="V1508" s="1"/>
      <c r="W1508" s="1"/>
    </row>
    <row r="1509" spans="1:23">
      <c r="A1509" s="1"/>
      <c r="B1509" s="1"/>
      <c r="C1509" s="1"/>
      <c r="D1509" s="1"/>
      <c r="E1509" s="1"/>
      <c r="F1509" s="1"/>
      <c r="G1509" s="1"/>
      <c r="H1509" s="1"/>
      <c r="I1509" s="1"/>
      <c r="J1509" s="1"/>
      <c r="K1509" s="1"/>
      <c r="L1509" s="1"/>
      <c r="M1509" s="1"/>
      <c r="N1509" s="1"/>
      <c r="O1509" s="1"/>
      <c r="P1509" s="1"/>
      <c r="Q1509" s="1"/>
      <c r="R1509" s="1"/>
      <c r="S1509" s="1"/>
      <c r="T1509" s="1"/>
      <c r="U1509" s="1"/>
      <c r="V1509" s="1"/>
      <c r="W1509" s="1"/>
    </row>
    <row r="1510" spans="1:23">
      <c r="A1510" s="1"/>
      <c r="B1510" s="1"/>
      <c r="C1510" s="1"/>
      <c r="D1510" s="1"/>
      <c r="E1510" s="1"/>
      <c r="F1510" s="1"/>
      <c r="G1510" s="1"/>
      <c r="H1510" s="1"/>
      <c r="I1510" s="1"/>
      <c r="J1510" s="1"/>
      <c r="K1510" s="1"/>
      <c r="L1510" s="1"/>
      <c r="M1510" s="1"/>
      <c r="N1510" s="1"/>
      <c r="O1510" s="1"/>
      <c r="P1510" s="1"/>
      <c r="Q1510" s="1"/>
      <c r="R1510" s="1"/>
      <c r="S1510" s="1"/>
      <c r="T1510" s="1"/>
      <c r="U1510" s="1"/>
      <c r="V1510" s="1"/>
      <c r="W1510" s="1"/>
    </row>
    <row r="1511" spans="1:23">
      <c r="A1511" s="1"/>
      <c r="B1511" s="1"/>
      <c r="C1511" s="1"/>
      <c r="D1511" s="1"/>
      <c r="E1511" s="1"/>
      <c r="F1511" s="1"/>
      <c r="G1511" s="1"/>
      <c r="H1511" s="1"/>
      <c r="I1511" s="1"/>
      <c r="J1511" s="1"/>
      <c r="K1511" s="1"/>
      <c r="L1511" s="1"/>
      <c r="M1511" s="1"/>
      <c r="N1511" s="1"/>
      <c r="O1511" s="1"/>
      <c r="P1511" s="1"/>
      <c r="Q1511" s="1"/>
      <c r="R1511" s="1"/>
      <c r="S1511" s="1"/>
      <c r="T1511" s="1"/>
      <c r="U1511" s="1"/>
      <c r="V1511" s="1"/>
      <c r="W1511" s="1"/>
    </row>
    <row r="1512" spans="1:23">
      <c r="A1512" s="1"/>
      <c r="B1512" s="1"/>
      <c r="C1512" s="1"/>
      <c r="D1512" s="1"/>
      <c r="E1512" s="1"/>
      <c r="F1512" s="1"/>
      <c r="G1512" s="1"/>
      <c r="H1512" s="1"/>
      <c r="I1512" s="1"/>
      <c r="J1512" s="1"/>
      <c r="K1512" s="1"/>
      <c r="L1512" s="1"/>
      <c r="M1512" s="1"/>
      <c r="N1512" s="1"/>
      <c r="O1512" s="1"/>
      <c r="P1512" s="1"/>
      <c r="Q1512" s="1"/>
      <c r="R1512" s="1"/>
      <c r="S1512" s="1"/>
      <c r="T1512" s="1"/>
      <c r="U1512" s="1"/>
      <c r="V1512" s="1"/>
      <c r="W1512" s="1"/>
    </row>
    <row r="1513" spans="1:23">
      <c r="A1513" s="1"/>
      <c r="B1513" s="1"/>
      <c r="C1513" s="1"/>
      <c r="D1513" s="1"/>
      <c r="E1513" s="1"/>
      <c r="F1513" s="1"/>
      <c r="G1513" s="1"/>
      <c r="H1513" s="1"/>
      <c r="I1513" s="1"/>
      <c r="J1513" s="1"/>
      <c r="K1513" s="1"/>
      <c r="L1513" s="1"/>
      <c r="M1513" s="1"/>
      <c r="N1513" s="1"/>
      <c r="O1513" s="1"/>
      <c r="P1513" s="1"/>
      <c r="Q1513" s="1"/>
      <c r="R1513" s="1"/>
      <c r="S1513" s="1"/>
      <c r="T1513" s="1"/>
      <c r="U1513" s="1"/>
      <c r="V1513" s="1"/>
      <c r="W1513" s="1"/>
    </row>
    <row r="1514" spans="1:23">
      <c r="A1514" s="1"/>
      <c r="B1514" s="1"/>
      <c r="C1514" s="1"/>
      <c r="D1514" s="1"/>
      <c r="E1514" s="1"/>
      <c r="F1514" s="1"/>
      <c r="G1514" s="1"/>
      <c r="H1514" s="1"/>
      <c r="I1514" s="1"/>
      <c r="J1514" s="1"/>
      <c r="K1514" s="1"/>
      <c r="L1514" s="1"/>
      <c r="M1514" s="1"/>
      <c r="N1514" s="1"/>
      <c r="O1514" s="1"/>
      <c r="P1514" s="1"/>
      <c r="Q1514" s="1"/>
      <c r="R1514" s="1"/>
      <c r="S1514" s="1"/>
      <c r="T1514" s="1"/>
      <c r="U1514" s="1"/>
      <c r="V1514" s="1"/>
      <c r="W1514" s="1"/>
    </row>
    <row r="1515" spans="1:23">
      <c r="A1515" s="1"/>
      <c r="B1515" s="1"/>
      <c r="C1515" s="1"/>
      <c r="D1515" s="1"/>
      <c r="E1515" s="1"/>
      <c r="F1515" s="1"/>
      <c r="G1515" s="1"/>
      <c r="H1515" s="1"/>
      <c r="I1515" s="1"/>
      <c r="J1515" s="1"/>
      <c r="K1515" s="1"/>
      <c r="L1515" s="1"/>
      <c r="M1515" s="1"/>
      <c r="N1515" s="1"/>
      <c r="O1515" s="1"/>
      <c r="P1515" s="1"/>
      <c r="Q1515" s="1"/>
      <c r="R1515" s="1"/>
      <c r="S1515" s="1"/>
      <c r="T1515" s="1"/>
      <c r="U1515" s="1"/>
      <c r="V1515" s="1"/>
      <c r="W1515" s="1"/>
    </row>
    <row r="1516" spans="1:23">
      <c r="A1516" s="1"/>
      <c r="B1516" s="1"/>
      <c r="C1516" s="1"/>
      <c r="D1516" s="1"/>
      <c r="E1516" s="1"/>
      <c r="F1516" s="1"/>
      <c r="G1516" s="1"/>
      <c r="H1516" s="1"/>
      <c r="I1516" s="1"/>
      <c r="J1516" s="1"/>
      <c r="K1516" s="1"/>
      <c r="L1516" s="1"/>
      <c r="M1516" s="1"/>
      <c r="N1516" s="1"/>
      <c r="O1516" s="1"/>
      <c r="P1516" s="1"/>
      <c r="Q1516" s="1"/>
      <c r="R1516" s="1"/>
      <c r="S1516" s="1"/>
      <c r="T1516" s="1"/>
      <c r="U1516" s="1"/>
      <c r="V1516" s="1"/>
      <c r="W1516" s="1"/>
    </row>
    <row r="1517" spans="1:23">
      <c r="A1517" s="1"/>
      <c r="B1517" s="1"/>
      <c r="C1517" s="1"/>
      <c r="D1517" s="1"/>
      <c r="E1517" s="1"/>
      <c r="F1517" s="1"/>
      <c r="G1517" s="1"/>
      <c r="H1517" s="1"/>
      <c r="I1517" s="1"/>
      <c r="J1517" s="1"/>
      <c r="K1517" s="1"/>
      <c r="L1517" s="1"/>
      <c r="M1517" s="1"/>
      <c r="N1517" s="1"/>
      <c r="O1517" s="1"/>
      <c r="P1517" s="1"/>
      <c r="Q1517" s="1"/>
      <c r="R1517" s="1"/>
      <c r="S1517" s="1"/>
      <c r="T1517" s="1"/>
      <c r="U1517" s="1"/>
      <c r="V1517" s="1"/>
      <c r="W1517" s="1"/>
    </row>
    <row r="1518" spans="1:23">
      <c r="A1518" s="1"/>
      <c r="B1518" s="1"/>
      <c r="C1518" s="1"/>
      <c r="D1518" s="1"/>
      <c r="E1518" s="1"/>
      <c r="F1518" s="1"/>
      <c r="G1518" s="1"/>
      <c r="H1518" s="1"/>
      <c r="I1518" s="1"/>
      <c r="J1518" s="1"/>
      <c r="K1518" s="1"/>
      <c r="L1518" s="1"/>
      <c r="M1518" s="1"/>
      <c r="N1518" s="1"/>
      <c r="O1518" s="1"/>
      <c r="P1518" s="1"/>
      <c r="Q1518" s="1"/>
      <c r="R1518" s="1"/>
      <c r="S1518" s="1"/>
      <c r="T1518" s="1"/>
      <c r="U1518" s="1"/>
      <c r="V1518" s="1"/>
      <c r="W1518" s="1"/>
    </row>
    <row r="1519" spans="1:23">
      <c r="A1519" s="1"/>
      <c r="B1519" s="1"/>
      <c r="C1519" s="1"/>
      <c r="D1519" s="1"/>
      <c r="E1519" s="1"/>
      <c r="F1519" s="1"/>
      <c r="G1519" s="1"/>
      <c r="H1519" s="1"/>
      <c r="I1519" s="1"/>
      <c r="J1519" s="1"/>
      <c r="K1519" s="1"/>
      <c r="L1519" s="1"/>
      <c r="M1519" s="1"/>
      <c r="N1519" s="1"/>
      <c r="O1519" s="1"/>
      <c r="P1519" s="1"/>
      <c r="Q1519" s="1"/>
      <c r="R1519" s="1"/>
      <c r="S1519" s="1"/>
      <c r="T1519" s="1"/>
      <c r="U1519" s="1"/>
      <c r="V1519" s="1"/>
      <c r="W1519" s="1"/>
    </row>
    <row r="1520" spans="1:23">
      <c r="A1520" s="1"/>
      <c r="B1520" s="1"/>
      <c r="C1520" s="1"/>
      <c r="D1520" s="1"/>
      <c r="E1520" s="1"/>
      <c r="F1520" s="1"/>
      <c r="G1520" s="1"/>
      <c r="H1520" s="1"/>
      <c r="I1520" s="1"/>
      <c r="J1520" s="1"/>
      <c r="K1520" s="1"/>
      <c r="L1520" s="1"/>
      <c r="M1520" s="1"/>
      <c r="N1520" s="1"/>
      <c r="O1520" s="1"/>
      <c r="P1520" s="1"/>
      <c r="Q1520" s="1"/>
      <c r="R1520" s="1"/>
      <c r="S1520" s="1"/>
      <c r="T1520" s="1"/>
      <c r="U1520" s="1"/>
      <c r="V1520" s="1"/>
      <c r="W1520" s="1"/>
    </row>
    <row r="1521" spans="1:23">
      <c r="A1521" s="1"/>
      <c r="B1521" s="1"/>
      <c r="C1521" s="1"/>
      <c r="D1521" s="1"/>
      <c r="E1521" s="1"/>
      <c r="F1521" s="1"/>
      <c r="G1521" s="1"/>
      <c r="H1521" s="1"/>
      <c r="I1521" s="1"/>
      <c r="J1521" s="1"/>
      <c r="K1521" s="1"/>
      <c r="L1521" s="1"/>
      <c r="M1521" s="1"/>
      <c r="N1521" s="1"/>
      <c r="O1521" s="1"/>
      <c r="P1521" s="1"/>
      <c r="Q1521" s="1"/>
      <c r="R1521" s="1"/>
      <c r="S1521" s="1"/>
      <c r="T1521" s="1"/>
      <c r="U1521" s="1"/>
      <c r="V1521" s="1"/>
      <c r="W1521" s="1"/>
    </row>
    <row r="1522" spans="1:23">
      <c r="A1522" s="1"/>
      <c r="B1522" s="1"/>
      <c r="C1522" s="1"/>
      <c r="D1522" s="1"/>
      <c r="E1522" s="1"/>
      <c r="F1522" s="1"/>
      <c r="G1522" s="1"/>
      <c r="H1522" s="1"/>
      <c r="I1522" s="1"/>
      <c r="J1522" s="1"/>
      <c r="K1522" s="1"/>
      <c r="L1522" s="1"/>
      <c r="M1522" s="1"/>
      <c r="N1522" s="1"/>
      <c r="O1522" s="1"/>
      <c r="P1522" s="1"/>
      <c r="Q1522" s="1"/>
      <c r="R1522" s="1"/>
      <c r="S1522" s="1"/>
      <c r="T1522" s="1"/>
      <c r="U1522" s="1"/>
      <c r="V1522" s="1"/>
      <c r="W1522" s="1"/>
    </row>
    <row r="1523" spans="1:23">
      <c r="A1523" s="1"/>
      <c r="B1523" s="1"/>
      <c r="C1523" s="1"/>
      <c r="D1523" s="1"/>
      <c r="E1523" s="1"/>
      <c r="F1523" s="1"/>
      <c r="G1523" s="1"/>
      <c r="H1523" s="1"/>
      <c r="I1523" s="1"/>
      <c r="J1523" s="1"/>
      <c r="K1523" s="1"/>
      <c r="L1523" s="1"/>
      <c r="M1523" s="1"/>
      <c r="N1523" s="1"/>
      <c r="O1523" s="1"/>
      <c r="P1523" s="1"/>
      <c r="Q1523" s="1"/>
      <c r="R1523" s="1"/>
      <c r="S1523" s="1"/>
      <c r="T1523" s="1"/>
      <c r="U1523" s="1"/>
      <c r="V1523" s="1"/>
      <c r="W1523" s="1"/>
    </row>
    <row r="1524" spans="1:23">
      <c r="A1524" s="1"/>
      <c r="B1524" s="1"/>
      <c r="C1524" s="1"/>
      <c r="D1524" s="1"/>
      <c r="E1524" s="1"/>
      <c r="F1524" s="1"/>
      <c r="G1524" s="1"/>
      <c r="H1524" s="1"/>
      <c r="I1524" s="1"/>
      <c r="J1524" s="1"/>
      <c r="K1524" s="1"/>
      <c r="L1524" s="1"/>
      <c r="M1524" s="1"/>
      <c r="N1524" s="1"/>
      <c r="O1524" s="1"/>
      <c r="P1524" s="1"/>
      <c r="Q1524" s="1"/>
      <c r="R1524" s="1"/>
      <c r="S1524" s="1"/>
      <c r="T1524" s="1"/>
      <c r="U1524" s="1"/>
      <c r="V1524" s="1"/>
      <c r="W1524" s="1"/>
    </row>
    <row r="1525" spans="1:23">
      <c r="A1525" s="1"/>
      <c r="B1525" s="1"/>
      <c r="C1525" s="1"/>
      <c r="D1525" s="1"/>
      <c r="E1525" s="1"/>
      <c r="F1525" s="1"/>
      <c r="G1525" s="1"/>
      <c r="H1525" s="1"/>
      <c r="I1525" s="1"/>
      <c r="J1525" s="1"/>
      <c r="K1525" s="1"/>
      <c r="L1525" s="1"/>
      <c r="M1525" s="1"/>
      <c r="N1525" s="1"/>
      <c r="O1525" s="1"/>
      <c r="P1525" s="1"/>
      <c r="Q1525" s="1"/>
      <c r="R1525" s="1"/>
      <c r="S1525" s="1"/>
      <c r="T1525" s="1"/>
      <c r="U1525" s="1"/>
      <c r="V1525" s="1"/>
      <c r="W1525" s="1"/>
    </row>
    <row r="1526" spans="1:23">
      <c r="A1526" s="1"/>
      <c r="B1526" s="1"/>
      <c r="C1526" s="1"/>
      <c r="D1526" s="1"/>
      <c r="E1526" s="1"/>
      <c r="F1526" s="1"/>
      <c r="G1526" s="1"/>
      <c r="H1526" s="1"/>
      <c r="I1526" s="1"/>
      <c r="J1526" s="1"/>
      <c r="K1526" s="1"/>
      <c r="L1526" s="1"/>
      <c r="M1526" s="1"/>
      <c r="N1526" s="1"/>
      <c r="O1526" s="1"/>
      <c r="P1526" s="1"/>
      <c r="Q1526" s="1"/>
      <c r="R1526" s="1"/>
      <c r="S1526" s="1"/>
      <c r="T1526" s="1"/>
      <c r="U1526" s="1"/>
      <c r="V1526" s="1"/>
      <c r="W1526" s="1"/>
    </row>
    <row r="1527" spans="1:23">
      <c r="A1527" s="1"/>
      <c r="B1527" s="1"/>
      <c r="C1527" s="1"/>
      <c r="D1527" s="1"/>
      <c r="E1527" s="1"/>
      <c r="F1527" s="1"/>
      <c r="G1527" s="1"/>
      <c r="H1527" s="1"/>
      <c r="I1527" s="1"/>
      <c r="J1527" s="1"/>
      <c r="K1527" s="1"/>
      <c r="L1527" s="1"/>
      <c r="M1527" s="1"/>
      <c r="N1527" s="1"/>
      <c r="O1527" s="1"/>
      <c r="P1527" s="1"/>
      <c r="Q1527" s="1"/>
      <c r="R1527" s="1"/>
      <c r="S1527" s="1"/>
      <c r="T1527" s="1"/>
      <c r="U1527" s="1"/>
      <c r="V1527" s="1"/>
      <c r="W1527" s="1"/>
    </row>
    <row r="1528" spans="1:23">
      <c r="A1528" s="1"/>
      <c r="B1528" s="1"/>
      <c r="C1528" s="1"/>
      <c r="D1528" s="1"/>
      <c r="E1528" s="1"/>
      <c r="F1528" s="1"/>
      <c r="G1528" s="1"/>
      <c r="H1528" s="1"/>
      <c r="I1528" s="1"/>
      <c r="J1528" s="1"/>
      <c r="K1528" s="1"/>
      <c r="L1528" s="1"/>
      <c r="M1528" s="1"/>
      <c r="N1528" s="1"/>
      <c r="O1528" s="1"/>
      <c r="P1528" s="1"/>
      <c r="Q1528" s="1"/>
      <c r="R1528" s="1"/>
      <c r="S1528" s="1"/>
      <c r="T1528" s="1"/>
      <c r="U1528" s="1"/>
      <c r="V1528" s="1"/>
      <c r="W1528" s="1"/>
    </row>
    <row r="1529" spans="1:23">
      <c r="A1529" s="1"/>
      <c r="B1529" s="1"/>
      <c r="C1529" s="1"/>
      <c r="D1529" s="1"/>
      <c r="E1529" s="1"/>
      <c r="F1529" s="1"/>
      <c r="G1529" s="1"/>
      <c r="H1529" s="1"/>
      <c r="I1529" s="1"/>
      <c r="J1529" s="1"/>
      <c r="K1529" s="1"/>
      <c r="L1529" s="1"/>
      <c r="M1529" s="1"/>
      <c r="N1529" s="1"/>
      <c r="O1529" s="1"/>
      <c r="P1529" s="1"/>
      <c r="Q1529" s="1"/>
      <c r="R1529" s="1"/>
      <c r="S1529" s="1"/>
      <c r="T1529" s="1"/>
      <c r="U1529" s="1"/>
      <c r="V1529" s="1"/>
      <c r="W1529" s="1"/>
    </row>
    <row r="1530" spans="1:23">
      <c r="A1530" s="1"/>
      <c r="B1530" s="1"/>
      <c r="C1530" s="1"/>
      <c r="D1530" s="1"/>
      <c r="E1530" s="1"/>
      <c r="F1530" s="1"/>
      <c r="G1530" s="1"/>
      <c r="H1530" s="1"/>
      <c r="I1530" s="1"/>
      <c r="J1530" s="1"/>
      <c r="K1530" s="1"/>
      <c r="L1530" s="1"/>
      <c r="M1530" s="1"/>
      <c r="N1530" s="1"/>
      <c r="O1530" s="1"/>
      <c r="P1530" s="1"/>
      <c r="Q1530" s="1"/>
      <c r="R1530" s="1"/>
      <c r="S1530" s="1"/>
      <c r="T1530" s="1"/>
      <c r="U1530" s="1"/>
      <c r="V1530" s="1"/>
      <c r="W1530" s="1"/>
    </row>
    <row r="1531" spans="1:23">
      <c r="A1531" s="1"/>
      <c r="B1531" s="1"/>
      <c r="C1531" s="1"/>
      <c r="D1531" s="1"/>
      <c r="E1531" s="1"/>
      <c r="F1531" s="1"/>
      <c r="G1531" s="1"/>
      <c r="H1531" s="1"/>
      <c r="I1531" s="1"/>
      <c r="J1531" s="1"/>
      <c r="K1531" s="1"/>
      <c r="L1531" s="1"/>
      <c r="M1531" s="1"/>
      <c r="N1531" s="1"/>
      <c r="O1531" s="1"/>
      <c r="P1531" s="1"/>
      <c r="Q1531" s="1"/>
      <c r="R1531" s="1"/>
      <c r="S1531" s="1"/>
      <c r="T1531" s="1"/>
      <c r="U1531" s="1"/>
      <c r="V1531" s="1"/>
      <c r="W1531" s="1"/>
    </row>
    <row r="1532" spans="1:23">
      <c r="A1532" s="1"/>
      <c r="B1532" s="1"/>
      <c r="C1532" s="1"/>
      <c r="D1532" s="1"/>
      <c r="E1532" s="1"/>
      <c r="F1532" s="1"/>
      <c r="G1532" s="1"/>
      <c r="H1532" s="1"/>
      <c r="I1532" s="1"/>
      <c r="J1532" s="1"/>
      <c r="K1532" s="1"/>
      <c r="L1532" s="1"/>
      <c r="M1532" s="1"/>
      <c r="N1532" s="1"/>
      <c r="O1532" s="1"/>
      <c r="P1532" s="1"/>
      <c r="Q1532" s="1"/>
      <c r="R1532" s="1"/>
      <c r="S1532" s="1"/>
      <c r="T1532" s="1"/>
      <c r="U1532" s="1"/>
      <c r="V1532" s="1"/>
      <c r="W1532" s="1"/>
    </row>
    <row r="1533" spans="1:23">
      <c r="A1533" s="1"/>
      <c r="B1533" s="1"/>
      <c r="C1533" s="1"/>
      <c r="D1533" s="1"/>
      <c r="E1533" s="1"/>
      <c r="F1533" s="1"/>
      <c r="G1533" s="1"/>
      <c r="H1533" s="1"/>
      <c r="I1533" s="1"/>
      <c r="J1533" s="1"/>
      <c r="K1533" s="1"/>
      <c r="L1533" s="1"/>
      <c r="M1533" s="1"/>
      <c r="N1533" s="1"/>
      <c r="O1533" s="1"/>
      <c r="P1533" s="1"/>
      <c r="Q1533" s="1"/>
      <c r="R1533" s="1"/>
      <c r="S1533" s="1"/>
      <c r="T1533" s="1"/>
      <c r="U1533" s="1"/>
      <c r="V1533" s="1"/>
      <c r="W1533" s="1"/>
    </row>
    <row r="1534" spans="1:23">
      <c r="A1534" s="1"/>
      <c r="B1534" s="1"/>
      <c r="C1534" s="1"/>
      <c r="D1534" s="1"/>
      <c r="E1534" s="1"/>
      <c r="F1534" s="1"/>
      <c r="G1534" s="1"/>
      <c r="H1534" s="1"/>
      <c r="I1534" s="1"/>
      <c r="J1534" s="1"/>
      <c r="K1534" s="1"/>
      <c r="L1534" s="1"/>
      <c r="M1534" s="1"/>
      <c r="N1534" s="1"/>
      <c r="O1534" s="1"/>
      <c r="P1534" s="1"/>
      <c r="Q1534" s="1"/>
      <c r="R1534" s="1"/>
      <c r="S1534" s="1"/>
      <c r="T1534" s="1"/>
      <c r="U1534" s="1"/>
      <c r="V1534" s="1"/>
      <c r="W1534" s="1"/>
    </row>
    <row r="1535" spans="1:23">
      <c r="A1535" s="1"/>
      <c r="B1535" s="1"/>
      <c r="C1535" s="1"/>
      <c r="D1535" s="1"/>
      <c r="E1535" s="1"/>
      <c r="F1535" s="1"/>
      <c r="G1535" s="1"/>
      <c r="H1535" s="1"/>
      <c r="I1535" s="1"/>
      <c r="J1535" s="1"/>
      <c r="K1535" s="1"/>
      <c r="L1535" s="1"/>
      <c r="M1535" s="1"/>
      <c r="N1535" s="1"/>
      <c r="O1535" s="1"/>
      <c r="P1535" s="1"/>
      <c r="Q1535" s="1"/>
      <c r="R1535" s="1"/>
      <c r="S1535" s="1"/>
      <c r="T1535" s="1"/>
      <c r="U1535" s="1"/>
      <c r="V1535" s="1"/>
      <c r="W1535" s="1"/>
    </row>
    <row r="1536" spans="1:23">
      <c r="A1536" s="1"/>
      <c r="B1536" s="1"/>
      <c r="C1536" s="1"/>
      <c r="D1536" s="1"/>
      <c r="E1536" s="1"/>
      <c r="F1536" s="1"/>
      <c r="G1536" s="1"/>
      <c r="H1536" s="1"/>
      <c r="I1536" s="1"/>
      <c r="J1536" s="1"/>
      <c r="K1536" s="1"/>
      <c r="L1536" s="1"/>
      <c r="M1536" s="1"/>
      <c r="N1536" s="1"/>
      <c r="O1536" s="1"/>
      <c r="P1536" s="1"/>
      <c r="Q1536" s="1"/>
      <c r="R1536" s="1"/>
      <c r="S1536" s="1"/>
      <c r="T1536" s="1"/>
      <c r="U1536" s="1"/>
      <c r="V1536" s="1"/>
      <c r="W1536" s="1"/>
    </row>
    <row r="1537" spans="1:23">
      <c r="A1537" s="1"/>
      <c r="B1537" s="1"/>
      <c r="C1537" s="1"/>
      <c r="D1537" s="1"/>
      <c r="E1537" s="1"/>
      <c r="F1537" s="1"/>
      <c r="G1537" s="1"/>
      <c r="H1537" s="1"/>
      <c r="I1537" s="1"/>
      <c r="J1537" s="1"/>
      <c r="K1537" s="1"/>
      <c r="L1537" s="1"/>
      <c r="M1537" s="1"/>
      <c r="N1537" s="1"/>
      <c r="O1537" s="1"/>
      <c r="P1537" s="1"/>
      <c r="Q1537" s="1"/>
      <c r="R1537" s="1"/>
      <c r="S1537" s="1"/>
      <c r="T1537" s="1"/>
      <c r="U1537" s="1"/>
      <c r="V1537" s="1"/>
      <c r="W1537" s="1"/>
    </row>
    <row r="1538" spans="1:23">
      <c r="A1538" s="1"/>
      <c r="B1538" s="1"/>
      <c r="C1538" s="1"/>
      <c r="D1538" s="1"/>
      <c r="E1538" s="1"/>
      <c r="F1538" s="1"/>
      <c r="G1538" s="1"/>
      <c r="H1538" s="1"/>
      <c r="I1538" s="1"/>
      <c r="J1538" s="1"/>
      <c r="K1538" s="1"/>
      <c r="L1538" s="1"/>
      <c r="M1538" s="1"/>
      <c r="N1538" s="1"/>
      <c r="O1538" s="1"/>
      <c r="P1538" s="1"/>
      <c r="Q1538" s="1"/>
      <c r="R1538" s="1"/>
      <c r="S1538" s="1"/>
      <c r="T1538" s="1"/>
      <c r="U1538" s="1"/>
      <c r="V1538" s="1"/>
      <c r="W1538" s="1"/>
    </row>
    <row r="1539" spans="1:23">
      <c r="A1539" s="1"/>
      <c r="B1539" s="1"/>
      <c r="C1539" s="1"/>
      <c r="D1539" s="1"/>
      <c r="E1539" s="1"/>
      <c r="F1539" s="1"/>
      <c r="G1539" s="1"/>
      <c r="H1539" s="1"/>
      <c r="I1539" s="1"/>
      <c r="J1539" s="1"/>
      <c r="K1539" s="1"/>
      <c r="L1539" s="1"/>
      <c r="M1539" s="1"/>
      <c r="N1539" s="1"/>
      <c r="O1539" s="1"/>
      <c r="P1539" s="1"/>
      <c r="Q1539" s="1"/>
      <c r="R1539" s="1"/>
      <c r="S1539" s="1"/>
      <c r="T1539" s="1"/>
      <c r="U1539" s="1"/>
      <c r="V1539" s="1"/>
      <c r="W1539" s="1"/>
    </row>
    <row r="1540" spans="1:23">
      <c r="A1540" s="1"/>
      <c r="B1540" s="1"/>
      <c r="C1540" s="1"/>
      <c r="D1540" s="1"/>
      <c r="E1540" s="1"/>
      <c r="F1540" s="1"/>
      <c r="G1540" s="1"/>
      <c r="H1540" s="1"/>
      <c r="I1540" s="1"/>
      <c r="J1540" s="1"/>
      <c r="K1540" s="1"/>
      <c r="L1540" s="1"/>
      <c r="M1540" s="1"/>
      <c r="N1540" s="1"/>
      <c r="O1540" s="1"/>
      <c r="P1540" s="1"/>
      <c r="Q1540" s="1"/>
      <c r="R1540" s="1"/>
      <c r="S1540" s="1"/>
      <c r="T1540" s="1"/>
      <c r="U1540" s="1"/>
      <c r="V1540" s="1"/>
      <c r="W1540" s="1"/>
    </row>
    <row r="1541" spans="1:23">
      <c r="A1541" s="1"/>
      <c r="B1541" s="1"/>
      <c r="C1541" s="1"/>
      <c r="D1541" s="1"/>
      <c r="E1541" s="1"/>
      <c r="F1541" s="1"/>
      <c r="G1541" s="1"/>
      <c r="H1541" s="1"/>
      <c r="I1541" s="1"/>
      <c r="J1541" s="1"/>
      <c r="K1541" s="1"/>
      <c r="L1541" s="1"/>
      <c r="M1541" s="1"/>
      <c r="N1541" s="1"/>
      <c r="O1541" s="1"/>
      <c r="P1541" s="1"/>
      <c r="Q1541" s="1"/>
      <c r="R1541" s="1"/>
      <c r="S1541" s="1"/>
      <c r="T1541" s="1"/>
      <c r="U1541" s="1"/>
      <c r="V1541" s="1"/>
      <c r="W1541" s="1"/>
    </row>
    <row r="1542" spans="1:23">
      <c r="A1542" s="1"/>
      <c r="B1542" s="1"/>
      <c r="C1542" s="1"/>
      <c r="D1542" s="1"/>
      <c r="E1542" s="1"/>
      <c r="F1542" s="1"/>
      <c r="G1542" s="1"/>
      <c r="H1542" s="1"/>
      <c r="I1542" s="1"/>
      <c r="J1542" s="1"/>
      <c r="K1542" s="1"/>
      <c r="L1542" s="1"/>
      <c r="M1542" s="1"/>
      <c r="N1542" s="1"/>
      <c r="O1542" s="1"/>
      <c r="P1542" s="1"/>
      <c r="Q1542" s="1"/>
      <c r="R1542" s="1"/>
      <c r="S1542" s="1"/>
      <c r="T1542" s="1"/>
      <c r="U1542" s="1"/>
      <c r="V1542" s="1"/>
      <c r="W1542" s="1"/>
    </row>
    <row r="1543" spans="1:23">
      <c r="A1543" s="1"/>
      <c r="B1543" s="1"/>
      <c r="C1543" s="1"/>
      <c r="D1543" s="1"/>
      <c r="E1543" s="1"/>
      <c r="F1543" s="1"/>
      <c r="G1543" s="1"/>
      <c r="H1543" s="1"/>
      <c r="I1543" s="1"/>
      <c r="J1543" s="1"/>
      <c r="K1543" s="1"/>
      <c r="L1543" s="1"/>
      <c r="M1543" s="1"/>
      <c r="N1543" s="1"/>
      <c r="O1543" s="1"/>
      <c r="P1543" s="1"/>
      <c r="Q1543" s="1"/>
      <c r="R1543" s="1"/>
      <c r="S1543" s="1"/>
      <c r="T1543" s="1"/>
      <c r="U1543" s="1"/>
      <c r="V1543" s="1"/>
      <c r="W1543" s="1"/>
    </row>
    <row r="1544" spans="1:23">
      <c r="A1544" s="1"/>
      <c r="B1544" s="1"/>
      <c r="C1544" s="1"/>
      <c r="D1544" s="1"/>
      <c r="E1544" s="1"/>
      <c r="F1544" s="1"/>
      <c r="G1544" s="1"/>
      <c r="H1544" s="1"/>
      <c r="I1544" s="1"/>
      <c r="J1544" s="1"/>
      <c r="K1544" s="1"/>
      <c r="L1544" s="1"/>
      <c r="M1544" s="1"/>
      <c r="N1544" s="1"/>
      <c r="O1544" s="1"/>
      <c r="P1544" s="1"/>
      <c r="Q1544" s="1"/>
      <c r="R1544" s="1"/>
      <c r="S1544" s="1"/>
      <c r="T1544" s="1"/>
      <c r="U1544" s="1"/>
      <c r="V1544" s="1"/>
      <c r="W1544" s="1"/>
    </row>
    <row r="1545" spans="1:23">
      <c r="A1545" s="1"/>
      <c r="B1545" s="1"/>
      <c r="C1545" s="1"/>
      <c r="D1545" s="1"/>
      <c r="E1545" s="1"/>
      <c r="F1545" s="1"/>
      <c r="G1545" s="1"/>
      <c r="H1545" s="1"/>
      <c r="I1545" s="1"/>
      <c r="J1545" s="1"/>
      <c r="K1545" s="1"/>
      <c r="L1545" s="1"/>
      <c r="M1545" s="1"/>
      <c r="N1545" s="1"/>
      <c r="O1545" s="1"/>
      <c r="P1545" s="1"/>
      <c r="Q1545" s="1"/>
      <c r="R1545" s="1"/>
      <c r="S1545" s="1"/>
      <c r="T1545" s="1"/>
      <c r="U1545" s="1"/>
      <c r="V1545" s="1"/>
      <c r="W1545" s="1"/>
    </row>
    <row r="1546" spans="1:23">
      <c r="A1546" s="1"/>
      <c r="B1546" s="1"/>
      <c r="C1546" s="1"/>
      <c r="D1546" s="1"/>
      <c r="E1546" s="1"/>
      <c r="F1546" s="1"/>
      <c r="G1546" s="1"/>
      <c r="H1546" s="1"/>
      <c r="I1546" s="1"/>
      <c r="J1546" s="1"/>
      <c r="K1546" s="1"/>
      <c r="L1546" s="1"/>
      <c r="M1546" s="1"/>
      <c r="N1546" s="1"/>
      <c r="O1546" s="1"/>
      <c r="P1546" s="1"/>
      <c r="Q1546" s="1"/>
      <c r="R1546" s="1"/>
      <c r="S1546" s="1"/>
      <c r="T1546" s="1"/>
      <c r="U1546" s="1"/>
      <c r="V1546" s="1"/>
      <c r="W1546" s="1"/>
    </row>
    <row r="1547" spans="1:23">
      <c r="A1547" s="1"/>
      <c r="B1547" s="1"/>
      <c r="C1547" s="1"/>
      <c r="D1547" s="1"/>
      <c r="E1547" s="1"/>
      <c r="F1547" s="1"/>
      <c r="G1547" s="1"/>
      <c r="H1547" s="1"/>
      <c r="I1547" s="1"/>
      <c r="J1547" s="1"/>
      <c r="K1547" s="1"/>
      <c r="L1547" s="1"/>
      <c r="M1547" s="1"/>
      <c r="N1547" s="1"/>
      <c r="O1547" s="1"/>
      <c r="P1547" s="1"/>
      <c r="Q1547" s="1"/>
      <c r="R1547" s="1"/>
      <c r="S1547" s="1"/>
      <c r="T1547" s="1"/>
      <c r="U1547" s="1"/>
      <c r="V1547" s="1"/>
      <c r="W1547" s="1"/>
    </row>
    <row r="1548" spans="1:23">
      <c r="A1548" s="1"/>
      <c r="B1548" s="1"/>
      <c r="C1548" s="1"/>
      <c r="D1548" s="1"/>
      <c r="E1548" s="1"/>
      <c r="F1548" s="1"/>
      <c r="G1548" s="1"/>
      <c r="H1548" s="1"/>
      <c r="I1548" s="1"/>
      <c r="J1548" s="1"/>
      <c r="K1548" s="1"/>
      <c r="L1548" s="1"/>
      <c r="M1548" s="1"/>
      <c r="N1548" s="1"/>
      <c r="O1548" s="1"/>
      <c r="P1548" s="1"/>
      <c r="Q1548" s="1"/>
      <c r="R1548" s="1"/>
      <c r="S1548" s="1"/>
      <c r="T1548" s="1"/>
      <c r="U1548" s="1"/>
      <c r="V1548" s="1"/>
      <c r="W1548" s="1"/>
    </row>
    <row r="1549" spans="1:23">
      <c r="A1549" s="1"/>
      <c r="B1549" s="1"/>
      <c r="C1549" s="1"/>
      <c r="D1549" s="1"/>
      <c r="E1549" s="1"/>
      <c r="F1549" s="1"/>
      <c r="G1549" s="1"/>
      <c r="H1549" s="1"/>
      <c r="I1549" s="1"/>
      <c r="J1549" s="1"/>
      <c r="K1549" s="1"/>
      <c r="L1549" s="1"/>
      <c r="M1549" s="1"/>
      <c r="N1549" s="1"/>
      <c r="O1549" s="1"/>
      <c r="P1549" s="1"/>
      <c r="Q1549" s="1"/>
      <c r="R1549" s="1"/>
      <c r="S1549" s="1"/>
      <c r="T1549" s="1"/>
      <c r="U1549" s="1"/>
      <c r="V1549" s="1"/>
      <c r="W1549" s="1"/>
    </row>
    <row r="1550" spans="1:23">
      <c r="A1550" s="1"/>
      <c r="B1550" s="1"/>
      <c r="C1550" s="1"/>
      <c r="D1550" s="1"/>
      <c r="E1550" s="1"/>
      <c r="F1550" s="1"/>
      <c r="G1550" s="1"/>
      <c r="H1550" s="1"/>
      <c r="I1550" s="1"/>
      <c r="J1550" s="1"/>
      <c r="K1550" s="1"/>
      <c r="L1550" s="1"/>
      <c r="M1550" s="1"/>
      <c r="N1550" s="1"/>
      <c r="O1550" s="1"/>
      <c r="P1550" s="1"/>
      <c r="Q1550" s="1"/>
      <c r="R1550" s="1"/>
      <c r="S1550" s="1"/>
      <c r="T1550" s="1"/>
      <c r="U1550" s="1"/>
      <c r="V1550" s="1"/>
      <c r="W1550" s="1"/>
    </row>
    <row r="1551" spans="1:23">
      <c r="A1551" s="1"/>
      <c r="B1551" s="1"/>
      <c r="C1551" s="1"/>
      <c r="D1551" s="1"/>
      <c r="E1551" s="1"/>
      <c r="F1551" s="1"/>
      <c r="G1551" s="1"/>
      <c r="H1551" s="1"/>
      <c r="I1551" s="1"/>
      <c r="J1551" s="1"/>
      <c r="K1551" s="1"/>
      <c r="L1551" s="1"/>
      <c r="M1551" s="1"/>
      <c r="N1551" s="1"/>
      <c r="O1551" s="1"/>
      <c r="P1551" s="1"/>
      <c r="Q1551" s="1"/>
      <c r="R1551" s="1"/>
      <c r="S1551" s="1"/>
      <c r="T1551" s="1"/>
      <c r="U1551" s="1"/>
      <c r="V1551" s="1"/>
      <c r="W1551" s="1"/>
    </row>
    <row r="1552" spans="1:23">
      <c r="A1552" s="1"/>
      <c r="B1552" s="1"/>
      <c r="C1552" s="1"/>
      <c r="D1552" s="1"/>
      <c r="E1552" s="1"/>
      <c r="F1552" s="1"/>
      <c r="G1552" s="1"/>
      <c r="H1552" s="1"/>
      <c r="I1552" s="1"/>
      <c r="J1552" s="1"/>
      <c r="K1552" s="1"/>
      <c r="L1552" s="1"/>
      <c r="M1552" s="1"/>
      <c r="N1552" s="1"/>
      <c r="O1552" s="1"/>
      <c r="P1552" s="1"/>
      <c r="Q1552" s="1"/>
      <c r="R1552" s="1"/>
      <c r="S1552" s="1"/>
      <c r="T1552" s="1"/>
      <c r="U1552" s="1"/>
      <c r="V1552" s="1"/>
      <c r="W1552" s="1"/>
    </row>
    <row r="1553" spans="1:23">
      <c r="A1553" s="1"/>
      <c r="B1553" s="1"/>
      <c r="C1553" s="1"/>
      <c r="D1553" s="1"/>
      <c r="E1553" s="1"/>
      <c r="F1553" s="1"/>
      <c r="G1553" s="1"/>
      <c r="H1553" s="1"/>
      <c r="I1553" s="1"/>
      <c r="J1553" s="1"/>
      <c r="K1553" s="1"/>
      <c r="L1553" s="1"/>
      <c r="M1553" s="1"/>
      <c r="N1553" s="1"/>
      <c r="O1553" s="1"/>
      <c r="P1553" s="1"/>
      <c r="Q1553" s="1"/>
      <c r="R1553" s="1"/>
      <c r="S1553" s="1"/>
      <c r="T1553" s="1"/>
      <c r="U1553" s="1"/>
      <c r="V1553" s="1"/>
      <c r="W1553" s="1"/>
    </row>
    <row r="1554" spans="1:23">
      <c r="A1554" s="1"/>
      <c r="B1554" s="1"/>
      <c r="C1554" s="1"/>
      <c r="D1554" s="1"/>
      <c r="E1554" s="1"/>
      <c r="F1554" s="1"/>
      <c r="G1554" s="1"/>
      <c r="H1554" s="1"/>
      <c r="I1554" s="1"/>
      <c r="J1554" s="1"/>
      <c r="K1554" s="1"/>
      <c r="L1554" s="1"/>
      <c r="M1554" s="1"/>
      <c r="N1554" s="1"/>
      <c r="O1554" s="1"/>
      <c r="P1554" s="1"/>
      <c r="Q1554" s="1"/>
      <c r="R1554" s="1"/>
      <c r="S1554" s="1"/>
      <c r="T1554" s="1"/>
      <c r="U1554" s="1"/>
      <c r="V1554" s="1"/>
      <c r="W1554" s="1"/>
    </row>
    <row r="1555" spans="1:23">
      <c r="A1555" s="1"/>
      <c r="B1555" s="1"/>
      <c r="C1555" s="1"/>
      <c r="D1555" s="1"/>
      <c r="E1555" s="1"/>
      <c r="F1555" s="1"/>
      <c r="G1555" s="1"/>
      <c r="H1555" s="1"/>
      <c r="I1555" s="1"/>
      <c r="J1555" s="1"/>
      <c r="K1555" s="1"/>
      <c r="L1555" s="1"/>
      <c r="M1555" s="1"/>
      <c r="N1555" s="1"/>
      <c r="O1555" s="1"/>
      <c r="P1555" s="1"/>
      <c r="Q1555" s="1"/>
      <c r="R1555" s="1"/>
      <c r="S1555" s="1"/>
      <c r="T1555" s="1"/>
      <c r="U1555" s="1"/>
      <c r="V1555" s="1"/>
      <c r="W1555" s="1"/>
    </row>
    <row r="1556" spans="1:23">
      <c r="A1556" s="1"/>
      <c r="B1556" s="1"/>
      <c r="C1556" s="1"/>
      <c r="D1556" s="1"/>
      <c r="E1556" s="1"/>
      <c r="F1556" s="1"/>
      <c r="G1556" s="1"/>
      <c r="H1556" s="1"/>
      <c r="I1556" s="1"/>
      <c r="J1556" s="1"/>
      <c r="K1556" s="1"/>
      <c r="L1556" s="1"/>
      <c r="M1556" s="1"/>
      <c r="N1556" s="1"/>
      <c r="O1556" s="1"/>
      <c r="P1556" s="1"/>
      <c r="Q1556" s="1"/>
      <c r="R1556" s="1"/>
      <c r="S1556" s="1"/>
      <c r="T1556" s="1"/>
      <c r="U1556" s="1"/>
      <c r="V1556" s="1"/>
      <c r="W1556" s="1"/>
    </row>
    <row r="1557" spans="1:23">
      <c r="A1557" s="1"/>
      <c r="B1557" s="1"/>
      <c r="C1557" s="1"/>
      <c r="D1557" s="1"/>
      <c r="E1557" s="1"/>
      <c r="F1557" s="1"/>
      <c r="G1557" s="1"/>
      <c r="H1557" s="1"/>
      <c r="I1557" s="1"/>
      <c r="J1557" s="1"/>
      <c r="K1557" s="1"/>
      <c r="L1557" s="1"/>
      <c r="M1557" s="1"/>
      <c r="N1557" s="1"/>
      <c r="O1557" s="1"/>
      <c r="P1557" s="1"/>
      <c r="Q1557" s="1"/>
      <c r="R1557" s="1"/>
      <c r="S1557" s="1"/>
      <c r="T1557" s="1"/>
      <c r="U1557" s="1"/>
      <c r="V1557" s="1"/>
      <c r="W1557" s="1"/>
    </row>
    <row r="1558" spans="1:23">
      <c r="A1558" s="1"/>
      <c r="B1558" s="1"/>
      <c r="C1558" s="1"/>
      <c r="D1558" s="1"/>
      <c r="E1558" s="1"/>
      <c r="F1558" s="1"/>
      <c r="G1558" s="1"/>
      <c r="H1558" s="1"/>
      <c r="I1558" s="1"/>
      <c r="J1558" s="1"/>
      <c r="K1558" s="1"/>
      <c r="L1558" s="1"/>
      <c r="M1558" s="1"/>
      <c r="N1558" s="1"/>
      <c r="O1558" s="1"/>
      <c r="P1558" s="1"/>
      <c r="Q1558" s="1"/>
      <c r="R1558" s="1"/>
      <c r="S1558" s="1"/>
      <c r="T1558" s="1"/>
      <c r="U1558" s="1"/>
      <c r="V1558" s="1"/>
      <c r="W1558" s="1"/>
    </row>
    <row r="1559" spans="1:23">
      <c r="A1559" s="1"/>
      <c r="B1559" s="1"/>
      <c r="C1559" s="1"/>
      <c r="D1559" s="1"/>
      <c r="E1559" s="1"/>
      <c r="F1559" s="1"/>
      <c r="G1559" s="1"/>
      <c r="H1559" s="1"/>
      <c r="I1559" s="1"/>
      <c r="J1559" s="1"/>
      <c r="K1559" s="1"/>
      <c r="L1559" s="1"/>
      <c r="M1559" s="1"/>
      <c r="N1559" s="1"/>
      <c r="O1559" s="1"/>
      <c r="P1559" s="1"/>
      <c r="Q1559" s="1"/>
      <c r="R1559" s="1"/>
      <c r="S1559" s="1"/>
      <c r="T1559" s="1"/>
      <c r="U1559" s="1"/>
      <c r="V1559" s="1"/>
      <c r="W1559" s="1"/>
    </row>
    <row r="1560" spans="1:23">
      <c r="A1560" s="1"/>
      <c r="B1560" s="1"/>
      <c r="C1560" s="1"/>
      <c r="D1560" s="1"/>
      <c r="E1560" s="1"/>
      <c r="F1560" s="1"/>
      <c r="G1560" s="1"/>
      <c r="H1560" s="1"/>
      <c r="I1560" s="1"/>
      <c r="J1560" s="1"/>
      <c r="K1560" s="1"/>
      <c r="L1560" s="1"/>
      <c r="M1560" s="1"/>
      <c r="N1560" s="1"/>
      <c r="O1560" s="1"/>
      <c r="P1560" s="1"/>
      <c r="Q1560" s="1"/>
      <c r="R1560" s="1"/>
      <c r="S1560" s="1"/>
      <c r="T1560" s="1"/>
      <c r="U1560" s="1"/>
      <c r="V1560" s="1"/>
      <c r="W1560" s="1"/>
    </row>
    <row r="1561" spans="1:23">
      <c r="A1561" s="1"/>
      <c r="B1561" s="1"/>
      <c r="C1561" s="1"/>
      <c r="D1561" s="1"/>
      <c r="E1561" s="1"/>
      <c r="F1561" s="1"/>
      <c r="G1561" s="1"/>
      <c r="H1561" s="1"/>
      <c r="I1561" s="1"/>
      <c r="J1561" s="1"/>
      <c r="K1561" s="1"/>
      <c r="L1561" s="1"/>
      <c r="M1561" s="1"/>
      <c r="N1561" s="1"/>
      <c r="O1561" s="1"/>
      <c r="P1561" s="1"/>
      <c r="Q1561" s="1"/>
      <c r="R1561" s="1"/>
      <c r="S1561" s="1"/>
      <c r="T1561" s="1"/>
      <c r="U1561" s="1"/>
      <c r="V1561" s="1"/>
      <c r="W1561" s="1"/>
    </row>
    <row r="1562" spans="1:23">
      <c r="A1562" s="1"/>
      <c r="B1562" s="1"/>
      <c r="C1562" s="1"/>
      <c r="D1562" s="1"/>
      <c r="E1562" s="1"/>
      <c r="F1562" s="1"/>
      <c r="G1562" s="1"/>
      <c r="H1562" s="1"/>
      <c r="I1562" s="1"/>
      <c r="J1562" s="1"/>
      <c r="K1562" s="1"/>
      <c r="L1562" s="1"/>
      <c r="M1562" s="1"/>
      <c r="N1562" s="1"/>
      <c r="O1562" s="1"/>
      <c r="P1562" s="1"/>
      <c r="Q1562" s="1"/>
      <c r="R1562" s="1"/>
      <c r="S1562" s="1"/>
      <c r="T1562" s="1"/>
      <c r="U1562" s="1"/>
      <c r="V1562" s="1"/>
      <c r="W1562" s="1"/>
    </row>
    <row r="1563" spans="1:23">
      <c r="A1563" s="1"/>
      <c r="B1563" s="1"/>
      <c r="C1563" s="1"/>
      <c r="D1563" s="1"/>
      <c r="E1563" s="1"/>
      <c r="F1563" s="1"/>
      <c r="G1563" s="1"/>
      <c r="H1563" s="1"/>
      <c r="I1563" s="1"/>
      <c r="J1563" s="1"/>
      <c r="K1563" s="1"/>
      <c r="L1563" s="1"/>
      <c r="M1563" s="1"/>
      <c r="N1563" s="1"/>
      <c r="O1563" s="1"/>
      <c r="P1563" s="1"/>
      <c r="Q1563" s="1"/>
      <c r="R1563" s="1"/>
      <c r="S1563" s="1"/>
      <c r="T1563" s="1"/>
      <c r="U1563" s="1"/>
      <c r="V1563" s="1"/>
      <c r="W1563" s="1"/>
    </row>
    <row r="1564" spans="1:23">
      <c r="A1564" s="1"/>
      <c r="B1564" s="1"/>
      <c r="C1564" s="1"/>
      <c r="D1564" s="1"/>
      <c r="E1564" s="1"/>
      <c r="F1564" s="1"/>
      <c r="G1564" s="1"/>
      <c r="H1564" s="1"/>
      <c r="I1564" s="1"/>
      <c r="J1564" s="1"/>
      <c r="K1564" s="1"/>
      <c r="L1564" s="1"/>
      <c r="M1564" s="1"/>
      <c r="N1564" s="1"/>
      <c r="O1564" s="1"/>
      <c r="P1564" s="1"/>
      <c r="Q1564" s="1"/>
      <c r="R1564" s="1"/>
      <c r="S1564" s="1"/>
      <c r="T1564" s="1"/>
      <c r="U1564" s="1"/>
      <c r="V1564" s="1"/>
      <c r="W1564" s="1"/>
    </row>
    <row r="1565" spans="1:23">
      <c r="A1565" s="1"/>
      <c r="B1565" s="1"/>
      <c r="C1565" s="1"/>
      <c r="D1565" s="1"/>
      <c r="E1565" s="1"/>
      <c r="F1565" s="1"/>
      <c r="G1565" s="1"/>
      <c r="H1565" s="1"/>
      <c r="I1565" s="1"/>
      <c r="J1565" s="1"/>
      <c r="K1565" s="1"/>
      <c r="L1565" s="1"/>
      <c r="M1565" s="1"/>
      <c r="N1565" s="1"/>
      <c r="O1565" s="1"/>
      <c r="P1565" s="1"/>
      <c r="Q1565" s="1"/>
      <c r="R1565" s="1"/>
      <c r="S1565" s="1"/>
      <c r="T1565" s="1"/>
      <c r="U1565" s="1"/>
      <c r="V1565" s="1"/>
      <c r="W1565" s="1"/>
    </row>
    <row r="1566" spans="1:23">
      <c r="A1566" s="1"/>
      <c r="B1566" s="1"/>
      <c r="C1566" s="1"/>
      <c r="D1566" s="1"/>
      <c r="E1566" s="1"/>
      <c r="F1566" s="1"/>
      <c r="G1566" s="1"/>
      <c r="H1566" s="1"/>
      <c r="I1566" s="1"/>
      <c r="J1566" s="1"/>
      <c r="K1566" s="1"/>
      <c r="L1566" s="1"/>
      <c r="M1566" s="1"/>
      <c r="N1566" s="1"/>
      <c r="O1566" s="1"/>
      <c r="P1566" s="1"/>
      <c r="Q1566" s="1"/>
      <c r="R1566" s="1"/>
      <c r="S1566" s="1"/>
      <c r="T1566" s="1"/>
      <c r="U1566" s="1"/>
      <c r="V1566" s="1"/>
      <c r="W1566" s="1"/>
    </row>
    <row r="1567" spans="1:23">
      <c r="A1567" s="1"/>
      <c r="B1567" s="1"/>
      <c r="C1567" s="1"/>
      <c r="D1567" s="1"/>
      <c r="E1567" s="1"/>
      <c r="F1567" s="1"/>
      <c r="G1567" s="1"/>
      <c r="H1567" s="1"/>
      <c r="I1567" s="1"/>
      <c r="J1567" s="1"/>
      <c r="K1567" s="1"/>
      <c r="L1567" s="1"/>
      <c r="M1567" s="1"/>
      <c r="N1567" s="1"/>
      <c r="O1567" s="1"/>
      <c r="P1567" s="1"/>
      <c r="Q1567" s="1"/>
      <c r="R1567" s="1"/>
      <c r="S1567" s="1"/>
      <c r="T1567" s="1"/>
      <c r="U1567" s="1"/>
      <c r="V1567" s="1"/>
      <c r="W1567" s="1"/>
    </row>
    <row r="1568" spans="1:23">
      <c r="A1568" s="1"/>
      <c r="B1568" s="1"/>
      <c r="C1568" s="1"/>
      <c r="D1568" s="1"/>
      <c r="E1568" s="1"/>
      <c r="F1568" s="1"/>
      <c r="G1568" s="1"/>
      <c r="H1568" s="1"/>
      <c r="I1568" s="1"/>
      <c r="J1568" s="1"/>
      <c r="K1568" s="1"/>
      <c r="L1568" s="1"/>
      <c r="M1568" s="1"/>
      <c r="N1568" s="1"/>
      <c r="O1568" s="1"/>
      <c r="P1568" s="1"/>
      <c r="Q1568" s="1"/>
      <c r="R1568" s="1"/>
      <c r="S1568" s="1"/>
      <c r="T1568" s="1"/>
      <c r="U1568" s="1"/>
      <c r="V1568" s="1"/>
      <c r="W1568" s="1"/>
    </row>
    <row r="1569" spans="1:23">
      <c r="A1569" s="1"/>
      <c r="B1569" s="1"/>
      <c r="C1569" s="1"/>
      <c r="D1569" s="1"/>
      <c r="E1569" s="1"/>
      <c r="F1569" s="1"/>
      <c r="G1569" s="1"/>
      <c r="H1569" s="1"/>
      <c r="I1569" s="1"/>
      <c r="J1569" s="1"/>
      <c r="K1569" s="1"/>
      <c r="L1569" s="1"/>
      <c r="M1569" s="1"/>
      <c r="N1569" s="1"/>
      <c r="O1569" s="1"/>
      <c r="P1569" s="1"/>
      <c r="Q1569" s="1"/>
      <c r="R1569" s="1"/>
      <c r="S1569" s="1"/>
      <c r="T1569" s="1"/>
      <c r="U1569" s="1"/>
      <c r="V1569" s="1"/>
      <c r="W1569" s="1"/>
    </row>
    <row r="1570" spans="1:23">
      <c r="A1570" s="1"/>
      <c r="B1570" s="1"/>
      <c r="C1570" s="1"/>
      <c r="D1570" s="1"/>
      <c r="E1570" s="1"/>
      <c r="F1570" s="1"/>
      <c r="G1570" s="1"/>
      <c r="H1570" s="1"/>
      <c r="I1570" s="1"/>
      <c r="J1570" s="1"/>
      <c r="K1570" s="1"/>
      <c r="L1570" s="1"/>
      <c r="M1570" s="1"/>
      <c r="N1570" s="1"/>
      <c r="O1570" s="1"/>
      <c r="P1570" s="1"/>
      <c r="Q1570" s="1"/>
      <c r="R1570" s="1"/>
      <c r="S1570" s="1"/>
      <c r="T1570" s="1"/>
      <c r="U1570" s="1"/>
      <c r="V1570" s="1"/>
      <c r="W1570" s="1"/>
    </row>
    <row r="1571" spans="1:23">
      <c r="A1571" s="1"/>
      <c r="B1571" s="1"/>
      <c r="C1571" s="1"/>
      <c r="D1571" s="1"/>
      <c r="E1571" s="1"/>
      <c r="F1571" s="1"/>
      <c r="G1571" s="1"/>
      <c r="H1571" s="1"/>
      <c r="I1571" s="1"/>
      <c r="J1571" s="1"/>
      <c r="K1571" s="1"/>
      <c r="L1571" s="1"/>
      <c r="M1571" s="1"/>
      <c r="N1571" s="1"/>
      <c r="O1571" s="1"/>
      <c r="P1571" s="1"/>
      <c r="Q1571" s="1"/>
      <c r="R1571" s="1"/>
      <c r="S1571" s="1"/>
      <c r="T1571" s="1"/>
      <c r="U1571" s="1"/>
      <c r="V1571" s="1"/>
      <c r="W1571" s="1"/>
    </row>
    <row r="1572" spans="1:23">
      <c r="A1572" s="1"/>
      <c r="B1572" s="1"/>
      <c r="C1572" s="1"/>
      <c r="D1572" s="1"/>
      <c r="E1572" s="1"/>
      <c r="F1572" s="1"/>
      <c r="G1572" s="1"/>
      <c r="H1572" s="1"/>
      <c r="I1572" s="1"/>
      <c r="J1572" s="1"/>
      <c r="K1572" s="1"/>
      <c r="L1572" s="1"/>
      <c r="M1572" s="1"/>
      <c r="N1572" s="1"/>
      <c r="O1572" s="1"/>
      <c r="P1572" s="1"/>
      <c r="Q1572" s="1"/>
      <c r="R1572" s="1"/>
      <c r="S1572" s="1"/>
      <c r="T1572" s="1"/>
      <c r="U1572" s="1"/>
      <c r="V1572" s="1"/>
      <c r="W1572" s="1"/>
    </row>
    <row r="1573" spans="1:23">
      <c r="A1573" s="1"/>
      <c r="B1573" s="1"/>
      <c r="C1573" s="1"/>
      <c r="D1573" s="1"/>
      <c r="E1573" s="1"/>
      <c r="F1573" s="1"/>
      <c r="G1573" s="1"/>
      <c r="H1573" s="1"/>
      <c r="I1573" s="1"/>
      <c r="J1573" s="1"/>
      <c r="K1573" s="1"/>
      <c r="L1573" s="1"/>
      <c r="M1573" s="1"/>
      <c r="N1573" s="1"/>
      <c r="O1573" s="1"/>
      <c r="P1573" s="1"/>
      <c r="Q1573" s="1"/>
      <c r="R1573" s="1"/>
      <c r="S1573" s="1"/>
      <c r="T1573" s="1"/>
      <c r="U1573" s="1"/>
      <c r="V1573" s="1"/>
      <c r="W1573" s="1"/>
    </row>
    <row r="1574" spans="1:23">
      <c r="A1574" s="1"/>
      <c r="B1574" s="1"/>
      <c r="C1574" s="1"/>
      <c r="D1574" s="1"/>
      <c r="E1574" s="1"/>
      <c r="F1574" s="1"/>
      <c r="G1574" s="1"/>
      <c r="H1574" s="1"/>
      <c r="I1574" s="1"/>
      <c r="J1574" s="1"/>
      <c r="K1574" s="1"/>
      <c r="L1574" s="1"/>
      <c r="M1574" s="1"/>
      <c r="N1574" s="1"/>
      <c r="O1574" s="1"/>
      <c r="P1574" s="1"/>
      <c r="Q1574" s="1"/>
      <c r="R1574" s="1"/>
      <c r="S1574" s="1"/>
      <c r="T1574" s="1"/>
      <c r="U1574" s="1"/>
      <c r="V1574" s="1"/>
      <c r="W1574" s="1"/>
    </row>
    <row r="1575" spans="1:23">
      <c r="A1575" s="1"/>
      <c r="B1575" s="1"/>
      <c r="C1575" s="1"/>
      <c r="D1575" s="1"/>
      <c r="E1575" s="1"/>
      <c r="F1575" s="1"/>
      <c r="G1575" s="1"/>
      <c r="H1575" s="1"/>
      <c r="I1575" s="1"/>
      <c r="J1575" s="1"/>
      <c r="K1575" s="1"/>
      <c r="L1575" s="1"/>
      <c r="M1575" s="1"/>
      <c r="N1575" s="1"/>
      <c r="O1575" s="1"/>
      <c r="P1575" s="1"/>
      <c r="Q1575" s="1"/>
      <c r="R1575" s="1"/>
      <c r="S1575" s="1"/>
      <c r="T1575" s="1"/>
      <c r="U1575" s="1"/>
      <c r="V1575" s="1"/>
      <c r="W1575" s="1"/>
    </row>
    <row r="1576" spans="1:23">
      <c r="A1576" s="1"/>
      <c r="B1576" s="1"/>
      <c r="C1576" s="1"/>
      <c r="D1576" s="1"/>
      <c r="E1576" s="1"/>
      <c r="F1576" s="1"/>
      <c r="G1576" s="1"/>
      <c r="H1576" s="1"/>
      <c r="I1576" s="1"/>
      <c r="J1576" s="1"/>
      <c r="K1576" s="1"/>
      <c r="L1576" s="1"/>
      <c r="M1576" s="1"/>
      <c r="N1576" s="1"/>
      <c r="O1576" s="1"/>
      <c r="P1576" s="1"/>
      <c r="Q1576" s="1"/>
      <c r="R1576" s="1"/>
      <c r="S1576" s="1"/>
      <c r="T1576" s="1"/>
      <c r="U1576" s="1"/>
      <c r="V1576" s="1"/>
      <c r="W1576" s="1"/>
    </row>
    <row r="1577" spans="1:23">
      <c r="A1577" s="1"/>
      <c r="B1577" s="1"/>
      <c r="C1577" s="1"/>
      <c r="D1577" s="1"/>
      <c r="E1577" s="1"/>
      <c r="F1577" s="1"/>
      <c r="G1577" s="1"/>
      <c r="H1577" s="1"/>
      <c r="I1577" s="1"/>
      <c r="J1577" s="1"/>
      <c r="K1577" s="1"/>
      <c r="L1577" s="1"/>
      <c r="M1577" s="1"/>
      <c r="N1577" s="1"/>
      <c r="O1577" s="1"/>
      <c r="P1577" s="1"/>
      <c r="Q1577" s="1"/>
      <c r="R1577" s="1"/>
      <c r="S1577" s="1"/>
      <c r="T1577" s="1"/>
      <c r="U1577" s="1"/>
      <c r="V1577" s="1"/>
      <c r="W1577" s="1"/>
    </row>
    <row r="1578" spans="1:23">
      <c r="A1578" s="1"/>
      <c r="B1578" s="1"/>
      <c r="C1578" s="1"/>
      <c r="D1578" s="1"/>
      <c r="E1578" s="1"/>
      <c r="F1578" s="1"/>
      <c r="G1578" s="1"/>
      <c r="H1578" s="1"/>
      <c r="I1578" s="1"/>
      <c r="J1578" s="1"/>
      <c r="K1578" s="1"/>
      <c r="L1578" s="1"/>
      <c r="M1578" s="1"/>
      <c r="N1578" s="1"/>
      <c r="O1578" s="1"/>
      <c r="P1578" s="1"/>
      <c r="Q1578" s="1"/>
      <c r="R1578" s="1"/>
      <c r="S1578" s="1"/>
      <c r="T1578" s="1"/>
      <c r="U1578" s="1"/>
      <c r="V1578" s="1"/>
      <c r="W1578" s="1"/>
    </row>
    <row r="1579" spans="1:23">
      <c r="A1579" s="1"/>
      <c r="B1579" s="1"/>
      <c r="C1579" s="1"/>
      <c r="D1579" s="1"/>
      <c r="E1579" s="1"/>
      <c r="F1579" s="1"/>
      <c r="G1579" s="1"/>
      <c r="H1579" s="1"/>
      <c r="I1579" s="1"/>
      <c r="J1579" s="1"/>
      <c r="K1579" s="1"/>
      <c r="L1579" s="1"/>
      <c r="M1579" s="1"/>
      <c r="N1579" s="1"/>
      <c r="O1579" s="1"/>
      <c r="P1579" s="1"/>
      <c r="Q1579" s="1"/>
      <c r="R1579" s="1"/>
      <c r="S1579" s="1"/>
      <c r="T1579" s="1"/>
      <c r="U1579" s="1"/>
      <c r="V1579" s="1"/>
      <c r="W1579" s="1"/>
    </row>
    <row r="1580" spans="1:23">
      <c r="A1580" s="1"/>
      <c r="B1580" s="1"/>
      <c r="C1580" s="1"/>
      <c r="D1580" s="1"/>
      <c r="E1580" s="1"/>
      <c r="F1580" s="1"/>
      <c r="G1580" s="1"/>
      <c r="H1580" s="1"/>
      <c r="I1580" s="1"/>
      <c r="J1580" s="1"/>
      <c r="K1580" s="1"/>
      <c r="L1580" s="1"/>
      <c r="M1580" s="1"/>
      <c r="N1580" s="1"/>
      <c r="O1580" s="1"/>
      <c r="P1580" s="1"/>
      <c r="Q1580" s="1"/>
      <c r="R1580" s="1"/>
      <c r="S1580" s="1"/>
      <c r="T1580" s="1"/>
      <c r="U1580" s="1"/>
      <c r="V1580" s="1"/>
      <c r="W1580" s="1"/>
    </row>
    <row r="1581" spans="1:23">
      <c r="A1581" s="1"/>
      <c r="B1581" s="1"/>
      <c r="C1581" s="1"/>
      <c r="D1581" s="1"/>
      <c r="E1581" s="1"/>
      <c r="F1581" s="1"/>
      <c r="G1581" s="1"/>
      <c r="H1581" s="1"/>
      <c r="I1581" s="1"/>
      <c r="J1581" s="1"/>
      <c r="K1581" s="1"/>
      <c r="L1581" s="1"/>
      <c r="M1581" s="1"/>
      <c r="N1581" s="1"/>
      <c r="O1581" s="1"/>
      <c r="P1581" s="1"/>
      <c r="Q1581" s="1"/>
      <c r="R1581" s="1"/>
      <c r="S1581" s="1"/>
      <c r="T1581" s="1"/>
      <c r="U1581" s="1"/>
      <c r="V1581" s="1"/>
      <c r="W1581" s="1"/>
    </row>
    <row r="1582" spans="1:23">
      <c r="A1582" s="1"/>
      <c r="B1582" s="1"/>
      <c r="C1582" s="1"/>
      <c r="D1582" s="1"/>
      <c r="E1582" s="1"/>
      <c r="F1582" s="1"/>
      <c r="G1582" s="1"/>
      <c r="H1582" s="1"/>
      <c r="I1582" s="1"/>
      <c r="J1582" s="1"/>
      <c r="K1582" s="1"/>
      <c r="L1582" s="1"/>
      <c r="M1582" s="1"/>
      <c r="N1582" s="1"/>
      <c r="O1582" s="1"/>
      <c r="P1582" s="1"/>
      <c r="Q1582" s="1"/>
      <c r="R1582" s="1"/>
      <c r="S1582" s="1"/>
      <c r="T1582" s="1"/>
      <c r="U1582" s="1"/>
      <c r="V1582" s="1"/>
      <c r="W1582" s="1"/>
    </row>
    <row r="1583" spans="1:23">
      <c r="A1583" s="1"/>
      <c r="B1583" s="1"/>
      <c r="C1583" s="1"/>
      <c r="D1583" s="1"/>
      <c r="E1583" s="1"/>
      <c r="F1583" s="1"/>
      <c r="G1583" s="1"/>
      <c r="H1583" s="1"/>
      <c r="I1583" s="1"/>
      <c r="J1583" s="1"/>
      <c r="K1583" s="1"/>
      <c r="L1583" s="1"/>
      <c r="M1583" s="1"/>
      <c r="N1583" s="1"/>
      <c r="O1583" s="1"/>
      <c r="P1583" s="1"/>
      <c r="Q1583" s="1"/>
      <c r="R1583" s="1"/>
      <c r="S1583" s="1"/>
      <c r="T1583" s="1"/>
      <c r="U1583" s="1"/>
      <c r="V1583" s="1"/>
      <c r="W1583" s="1"/>
    </row>
    <row r="1584" spans="1:23">
      <c r="A1584" s="1"/>
      <c r="B1584" s="1"/>
      <c r="C1584" s="1"/>
      <c r="D1584" s="1"/>
      <c r="E1584" s="1"/>
      <c r="F1584" s="1"/>
      <c r="G1584" s="1"/>
      <c r="H1584" s="1"/>
      <c r="I1584" s="1"/>
      <c r="J1584" s="1"/>
      <c r="K1584" s="1"/>
      <c r="L1584" s="1"/>
      <c r="M1584" s="1"/>
      <c r="N1584" s="1"/>
      <c r="O1584" s="1"/>
      <c r="P1584" s="1"/>
      <c r="Q1584" s="1"/>
      <c r="R1584" s="1"/>
      <c r="S1584" s="1"/>
      <c r="T1584" s="1"/>
      <c r="U1584" s="1"/>
      <c r="V1584" s="1"/>
      <c r="W1584" s="1"/>
    </row>
    <row r="1585" spans="1:23">
      <c r="A1585" s="1"/>
      <c r="B1585" s="1"/>
      <c r="C1585" s="1"/>
      <c r="D1585" s="1"/>
      <c r="E1585" s="1"/>
      <c r="F1585" s="1"/>
      <c r="G1585" s="1"/>
      <c r="H1585" s="1"/>
      <c r="I1585" s="1"/>
      <c r="J1585" s="1"/>
      <c r="K1585" s="1"/>
      <c r="L1585" s="1"/>
      <c r="M1585" s="1"/>
      <c r="N1585" s="1"/>
      <c r="O1585" s="1"/>
      <c r="P1585" s="1"/>
      <c r="Q1585" s="1"/>
      <c r="R1585" s="1"/>
      <c r="S1585" s="1"/>
      <c r="T1585" s="1"/>
      <c r="U1585" s="1"/>
      <c r="V1585" s="1"/>
      <c r="W1585" s="1"/>
    </row>
    <row r="1586" spans="1:23">
      <c r="A1586" s="1"/>
      <c r="B1586" s="1"/>
      <c r="C1586" s="1"/>
      <c r="D1586" s="1"/>
      <c r="E1586" s="1"/>
      <c r="F1586" s="1"/>
      <c r="G1586" s="1"/>
      <c r="H1586" s="1"/>
      <c r="I1586" s="1"/>
      <c r="J1586" s="1"/>
      <c r="K1586" s="1"/>
      <c r="L1586" s="1"/>
      <c r="M1586" s="1"/>
      <c r="N1586" s="1"/>
      <c r="O1586" s="1"/>
      <c r="P1586" s="1"/>
      <c r="Q1586" s="1"/>
      <c r="R1586" s="1"/>
      <c r="S1586" s="1"/>
      <c r="T1586" s="1"/>
      <c r="U1586" s="1"/>
      <c r="V1586" s="1"/>
      <c r="W1586" s="1"/>
    </row>
    <row r="1587" spans="1:23">
      <c r="A1587" s="1"/>
      <c r="B1587" s="1"/>
      <c r="C1587" s="1"/>
      <c r="D1587" s="1"/>
      <c r="E1587" s="1"/>
      <c r="F1587" s="1"/>
      <c r="G1587" s="1"/>
      <c r="H1587" s="1"/>
      <c r="I1587" s="1"/>
      <c r="J1587" s="1"/>
      <c r="K1587" s="1"/>
      <c r="L1587" s="1"/>
      <c r="M1587" s="1"/>
      <c r="N1587" s="1"/>
      <c r="O1587" s="1"/>
      <c r="P1587" s="1"/>
      <c r="Q1587" s="1"/>
      <c r="R1587" s="1"/>
      <c r="S1587" s="1"/>
      <c r="T1587" s="1"/>
      <c r="U1587" s="1"/>
      <c r="V1587" s="1"/>
      <c r="W1587" s="1"/>
    </row>
    <row r="1588" spans="1:23">
      <c r="A1588" s="1"/>
      <c r="B1588" s="1"/>
      <c r="C1588" s="1"/>
      <c r="D1588" s="1"/>
      <c r="E1588" s="1"/>
      <c r="F1588" s="1"/>
      <c r="G1588" s="1"/>
      <c r="H1588" s="1"/>
      <c r="I1588" s="1"/>
      <c r="J1588" s="1"/>
      <c r="K1588" s="1"/>
      <c r="L1588" s="1"/>
      <c r="M1588" s="1"/>
      <c r="N1588" s="1"/>
      <c r="O1588" s="1"/>
      <c r="P1588" s="1"/>
      <c r="Q1588" s="1"/>
      <c r="R1588" s="1"/>
      <c r="S1588" s="1"/>
      <c r="T1588" s="1"/>
      <c r="U1588" s="1"/>
      <c r="V1588" s="1"/>
      <c r="W1588" s="1"/>
    </row>
    <row r="1589" spans="1:23">
      <c r="A1589" s="1"/>
      <c r="B1589" s="1"/>
      <c r="C1589" s="1"/>
      <c r="D1589" s="1"/>
      <c r="E1589" s="1"/>
      <c r="F1589" s="1"/>
      <c r="G1589" s="1"/>
      <c r="H1589" s="1"/>
      <c r="I1589" s="1"/>
      <c r="J1589" s="1"/>
      <c r="K1589" s="1"/>
      <c r="L1589" s="1"/>
      <c r="M1589" s="1"/>
      <c r="N1589" s="1"/>
      <c r="O1589" s="1"/>
      <c r="P1589" s="1"/>
      <c r="Q1589" s="1"/>
      <c r="R1589" s="1"/>
      <c r="S1589" s="1"/>
      <c r="T1589" s="1"/>
      <c r="U1589" s="1"/>
      <c r="V1589" s="1"/>
      <c r="W1589" s="1"/>
    </row>
    <row r="1590" spans="1:23">
      <c r="A1590" s="1"/>
      <c r="B1590" s="1"/>
      <c r="C1590" s="1"/>
      <c r="D1590" s="1"/>
      <c r="E1590" s="1"/>
      <c r="F1590" s="1"/>
      <c r="G1590" s="1"/>
      <c r="H1590" s="1"/>
      <c r="I1590" s="1"/>
      <c r="J1590" s="1"/>
      <c r="K1590" s="1"/>
      <c r="L1590" s="1"/>
      <c r="M1590" s="1"/>
      <c r="N1590" s="1"/>
      <c r="O1590" s="1"/>
      <c r="P1590" s="1"/>
      <c r="Q1590" s="1"/>
      <c r="R1590" s="1"/>
      <c r="S1590" s="1"/>
      <c r="T1590" s="1"/>
      <c r="U1590" s="1"/>
      <c r="V1590" s="1"/>
      <c r="W1590" s="1"/>
    </row>
    <row r="1591" spans="1:23">
      <c r="A1591" s="1"/>
      <c r="B1591" s="1"/>
      <c r="C1591" s="1"/>
      <c r="D1591" s="1"/>
      <c r="E1591" s="1"/>
      <c r="F1591" s="1"/>
      <c r="G1591" s="1"/>
      <c r="H1591" s="1"/>
      <c r="I1591" s="1"/>
      <c r="J1591" s="1"/>
      <c r="K1591" s="1"/>
      <c r="L1591" s="1"/>
      <c r="M1591" s="1"/>
      <c r="N1591" s="1"/>
      <c r="O1591" s="1"/>
      <c r="P1591" s="1"/>
      <c r="Q1591" s="1"/>
      <c r="R1591" s="1"/>
      <c r="S1591" s="1"/>
      <c r="T1591" s="1"/>
      <c r="U1591" s="1"/>
      <c r="V1591" s="1"/>
      <c r="W1591" s="1"/>
    </row>
    <row r="1592" spans="1:23">
      <c r="A1592" s="1"/>
      <c r="B1592" s="1"/>
      <c r="C1592" s="1"/>
      <c r="D1592" s="1"/>
      <c r="E1592" s="1"/>
      <c r="F1592" s="1"/>
      <c r="G1592" s="1"/>
      <c r="H1592" s="1"/>
      <c r="I1592" s="1"/>
      <c r="J1592" s="1"/>
      <c r="K1592" s="1"/>
      <c r="L1592" s="1"/>
      <c r="M1592" s="1"/>
      <c r="N1592" s="1"/>
      <c r="O1592" s="1"/>
      <c r="P1592" s="1"/>
      <c r="Q1592" s="1"/>
      <c r="R1592" s="1"/>
      <c r="S1592" s="1"/>
      <c r="T1592" s="1"/>
      <c r="U1592" s="1"/>
      <c r="V1592" s="1"/>
      <c r="W1592" s="1"/>
    </row>
    <row r="1593" spans="1:23">
      <c r="A1593" s="1"/>
      <c r="B1593" s="1"/>
      <c r="C1593" s="1"/>
      <c r="D1593" s="1"/>
      <c r="E1593" s="1"/>
      <c r="F1593" s="1"/>
      <c r="G1593" s="1"/>
      <c r="H1593" s="1"/>
      <c r="I1593" s="1"/>
      <c r="J1593" s="1"/>
      <c r="K1593" s="1"/>
      <c r="L1593" s="1"/>
      <c r="M1593" s="1"/>
      <c r="N1593" s="1"/>
      <c r="O1593" s="1"/>
      <c r="P1593" s="1"/>
      <c r="Q1593" s="1"/>
      <c r="R1593" s="1"/>
      <c r="S1593" s="1"/>
      <c r="T1593" s="1"/>
      <c r="U1593" s="1"/>
      <c r="V1593" s="1"/>
      <c r="W1593" s="1"/>
    </row>
    <row r="1594" spans="1:23">
      <c r="A1594" s="1"/>
      <c r="B1594" s="1"/>
      <c r="C1594" s="1"/>
      <c r="D1594" s="1"/>
      <c r="E1594" s="1"/>
      <c r="F1594" s="1"/>
      <c r="G1594" s="1"/>
      <c r="H1594" s="1"/>
      <c r="I1594" s="1"/>
      <c r="J1594" s="1"/>
      <c r="K1594" s="1"/>
      <c r="L1594" s="1"/>
      <c r="M1594" s="1"/>
      <c r="N1594" s="1"/>
      <c r="O1594" s="1"/>
      <c r="P1594" s="1"/>
      <c r="Q1594" s="1"/>
      <c r="R1594" s="1"/>
      <c r="S1594" s="1"/>
      <c r="T1594" s="1"/>
      <c r="U1594" s="1"/>
      <c r="V1594" s="1"/>
      <c r="W1594" s="1"/>
    </row>
    <row r="1595" spans="1:23">
      <c r="A1595" s="1"/>
      <c r="B1595" s="1"/>
      <c r="C1595" s="1"/>
      <c r="D1595" s="1"/>
      <c r="E1595" s="1"/>
      <c r="F1595" s="1"/>
      <c r="G1595" s="1"/>
      <c r="H1595" s="1"/>
      <c r="I1595" s="1"/>
      <c r="J1595" s="1"/>
      <c r="K1595" s="1"/>
      <c r="L1595" s="1"/>
      <c r="M1595" s="1"/>
      <c r="N1595" s="1"/>
      <c r="O1595" s="1"/>
      <c r="P1595" s="1"/>
      <c r="Q1595" s="1"/>
      <c r="R1595" s="1"/>
      <c r="S1595" s="1"/>
      <c r="T1595" s="1"/>
      <c r="U1595" s="1"/>
      <c r="V1595" s="1"/>
      <c r="W1595" s="1"/>
    </row>
    <row r="1596" spans="1:23">
      <c r="A1596" s="1"/>
      <c r="B1596" s="1"/>
      <c r="C1596" s="1"/>
      <c r="D1596" s="1"/>
      <c r="E1596" s="1"/>
      <c r="F1596" s="1"/>
      <c r="G1596" s="1"/>
      <c r="H1596" s="1"/>
      <c r="I1596" s="1"/>
      <c r="J1596" s="1"/>
      <c r="K1596" s="1"/>
      <c r="L1596" s="1"/>
      <c r="M1596" s="1"/>
      <c r="N1596" s="1"/>
      <c r="O1596" s="1"/>
      <c r="P1596" s="1"/>
      <c r="Q1596" s="1"/>
      <c r="R1596" s="1"/>
      <c r="S1596" s="1"/>
      <c r="T1596" s="1"/>
      <c r="U1596" s="1"/>
      <c r="V1596" s="1"/>
      <c r="W1596" s="1"/>
    </row>
    <row r="1597" spans="1:23">
      <c r="A1597" s="1"/>
      <c r="B1597" s="1"/>
      <c r="C1597" s="1"/>
      <c r="D1597" s="1"/>
      <c r="E1597" s="1"/>
      <c r="F1597" s="1"/>
      <c r="G1597" s="1"/>
      <c r="H1597" s="1"/>
      <c r="I1597" s="1"/>
      <c r="J1597" s="1"/>
      <c r="K1597" s="1"/>
      <c r="L1597" s="1"/>
      <c r="M1597" s="1"/>
      <c r="N1597" s="1"/>
      <c r="O1597" s="1"/>
      <c r="P1597" s="1"/>
      <c r="Q1597" s="1"/>
      <c r="R1597" s="1"/>
      <c r="S1597" s="1"/>
      <c r="T1597" s="1"/>
      <c r="U1597" s="1"/>
      <c r="V1597" s="1"/>
      <c r="W1597" s="1"/>
    </row>
    <row r="1598" spans="1:23">
      <c r="A1598" s="1"/>
      <c r="B1598" s="1"/>
      <c r="C1598" s="1"/>
      <c r="D1598" s="1"/>
      <c r="E1598" s="1"/>
      <c r="F1598" s="1"/>
      <c r="G1598" s="1"/>
      <c r="H1598" s="1"/>
      <c r="I1598" s="1"/>
      <c r="J1598" s="1"/>
      <c r="K1598" s="1"/>
      <c r="L1598" s="1"/>
      <c r="M1598" s="1"/>
      <c r="N1598" s="1"/>
      <c r="O1598" s="1"/>
      <c r="P1598" s="1"/>
      <c r="Q1598" s="1"/>
      <c r="R1598" s="1"/>
      <c r="S1598" s="1"/>
      <c r="T1598" s="1"/>
      <c r="U1598" s="1"/>
      <c r="V1598" s="1"/>
      <c r="W1598" s="1"/>
    </row>
    <row r="1599" spans="1:23">
      <c r="A1599" s="1"/>
      <c r="B1599" s="1"/>
      <c r="C1599" s="1"/>
      <c r="D1599" s="1"/>
      <c r="E1599" s="1"/>
      <c r="F1599" s="1"/>
      <c r="G1599" s="1"/>
      <c r="H1599" s="1"/>
      <c r="I1599" s="1"/>
      <c r="J1599" s="1"/>
      <c r="K1599" s="1"/>
      <c r="L1599" s="1"/>
      <c r="M1599" s="1"/>
      <c r="N1599" s="1"/>
      <c r="O1599" s="1"/>
      <c r="P1599" s="1"/>
      <c r="Q1599" s="1"/>
      <c r="R1599" s="1"/>
      <c r="S1599" s="1"/>
      <c r="T1599" s="1"/>
      <c r="U1599" s="1"/>
      <c r="V1599" s="1"/>
      <c r="W1599" s="1"/>
    </row>
    <row r="1600" spans="1:23">
      <c r="A1600" s="1"/>
      <c r="B1600" s="1"/>
      <c r="C1600" s="1"/>
      <c r="D1600" s="1"/>
      <c r="E1600" s="1"/>
      <c r="F1600" s="1"/>
      <c r="G1600" s="1"/>
      <c r="H1600" s="1"/>
      <c r="I1600" s="1"/>
      <c r="J1600" s="1"/>
      <c r="K1600" s="1"/>
      <c r="L1600" s="1"/>
      <c r="M1600" s="1"/>
      <c r="N1600" s="1"/>
      <c r="O1600" s="1"/>
      <c r="P1600" s="1"/>
      <c r="Q1600" s="1"/>
      <c r="R1600" s="1"/>
      <c r="S1600" s="1"/>
      <c r="T1600" s="1"/>
      <c r="U1600" s="1"/>
      <c r="V1600" s="1"/>
      <c r="W1600" s="1"/>
    </row>
    <row r="1601" spans="1:23">
      <c r="A1601" s="1"/>
      <c r="B1601" s="1"/>
      <c r="C1601" s="1"/>
      <c r="D1601" s="1"/>
      <c r="E1601" s="1"/>
      <c r="F1601" s="1"/>
      <c r="G1601" s="1"/>
      <c r="H1601" s="1"/>
      <c r="I1601" s="1"/>
      <c r="J1601" s="1"/>
      <c r="K1601" s="1"/>
      <c r="L1601" s="1"/>
      <c r="M1601" s="1"/>
      <c r="N1601" s="1"/>
      <c r="O1601" s="1"/>
      <c r="P1601" s="1"/>
      <c r="Q1601" s="1"/>
      <c r="R1601" s="1"/>
      <c r="S1601" s="1"/>
      <c r="T1601" s="1"/>
      <c r="U1601" s="1"/>
      <c r="V1601" s="1"/>
      <c r="W1601" s="1"/>
    </row>
    <row r="1602" spans="1:23">
      <c r="A1602" s="1"/>
      <c r="B1602" s="1"/>
      <c r="C1602" s="1"/>
      <c r="D1602" s="1"/>
      <c r="E1602" s="1"/>
      <c r="F1602" s="1"/>
      <c r="G1602" s="1"/>
      <c r="H1602" s="1"/>
      <c r="I1602" s="1"/>
      <c r="J1602" s="1"/>
      <c r="K1602" s="1"/>
      <c r="L1602" s="1"/>
      <c r="M1602" s="1"/>
      <c r="N1602" s="1"/>
      <c r="O1602" s="1"/>
      <c r="P1602" s="1"/>
      <c r="Q1602" s="1"/>
      <c r="R1602" s="1"/>
      <c r="S1602" s="1"/>
      <c r="T1602" s="1"/>
      <c r="U1602" s="1"/>
      <c r="V1602" s="1"/>
      <c r="W1602" s="1"/>
    </row>
    <row r="1603" spans="1:23">
      <c r="A1603" s="1"/>
      <c r="B1603" s="1"/>
      <c r="C1603" s="1"/>
      <c r="D1603" s="1"/>
      <c r="E1603" s="1"/>
      <c r="F1603" s="1"/>
      <c r="G1603" s="1"/>
      <c r="H1603" s="1"/>
      <c r="I1603" s="1"/>
      <c r="J1603" s="1"/>
      <c r="K1603" s="1"/>
      <c r="L1603" s="1"/>
      <c r="M1603" s="1"/>
      <c r="N1603" s="1"/>
      <c r="O1603" s="1"/>
      <c r="P1603" s="1"/>
      <c r="Q1603" s="1"/>
      <c r="R1603" s="1"/>
      <c r="S1603" s="1"/>
      <c r="T1603" s="1"/>
      <c r="U1603" s="1"/>
      <c r="V1603" s="1"/>
      <c r="W1603" s="1"/>
    </row>
    <row r="1604" spans="1:23">
      <c r="A1604" s="1"/>
      <c r="B1604" s="1"/>
      <c r="C1604" s="1"/>
      <c r="D1604" s="1"/>
      <c r="E1604" s="1"/>
      <c r="F1604" s="1"/>
      <c r="G1604" s="1"/>
      <c r="H1604" s="1"/>
      <c r="I1604" s="1"/>
      <c r="J1604" s="1"/>
      <c r="K1604" s="1"/>
      <c r="L1604" s="1"/>
      <c r="M1604" s="1"/>
      <c r="N1604" s="1"/>
      <c r="O1604" s="1"/>
      <c r="P1604" s="1"/>
      <c r="Q1604" s="1"/>
      <c r="R1604" s="1"/>
      <c r="S1604" s="1"/>
      <c r="T1604" s="1"/>
      <c r="U1604" s="1"/>
      <c r="V1604" s="1"/>
      <c r="W1604" s="1"/>
    </row>
    <row r="1605" spans="1:23">
      <c r="A1605" s="1"/>
      <c r="B1605" s="1"/>
      <c r="C1605" s="1"/>
      <c r="D1605" s="1"/>
      <c r="E1605" s="1"/>
      <c r="F1605" s="1"/>
      <c r="G1605" s="1"/>
      <c r="H1605" s="1"/>
      <c r="I1605" s="1"/>
      <c r="J1605" s="1"/>
      <c r="K1605" s="1"/>
      <c r="L1605" s="1"/>
      <c r="M1605" s="1"/>
      <c r="N1605" s="1"/>
      <c r="O1605" s="1"/>
      <c r="P1605" s="1"/>
      <c r="Q1605" s="1"/>
      <c r="R1605" s="1"/>
      <c r="S1605" s="1"/>
      <c r="T1605" s="1"/>
      <c r="U1605" s="1"/>
      <c r="V1605" s="1"/>
      <c r="W1605" s="1"/>
    </row>
    <row r="1606" spans="1:23">
      <c r="A1606" s="1"/>
      <c r="B1606" s="1"/>
      <c r="C1606" s="1"/>
      <c r="D1606" s="1"/>
      <c r="E1606" s="1"/>
      <c r="F1606" s="1"/>
      <c r="G1606" s="1"/>
      <c r="H1606" s="1"/>
      <c r="I1606" s="1"/>
      <c r="J1606" s="1"/>
      <c r="K1606" s="1"/>
      <c r="L1606" s="1"/>
      <c r="M1606" s="1"/>
      <c r="N1606" s="1"/>
      <c r="O1606" s="1"/>
      <c r="P1606" s="1"/>
      <c r="Q1606" s="1"/>
      <c r="R1606" s="1"/>
      <c r="S1606" s="1"/>
      <c r="T1606" s="1"/>
      <c r="U1606" s="1"/>
      <c r="V1606" s="1"/>
      <c r="W1606" s="1"/>
    </row>
    <row r="1607" spans="1:23">
      <c r="A1607" s="1"/>
      <c r="B1607" s="1"/>
      <c r="C1607" s="1"/>
      <c r="D1607" s="1"/>
      <c r="E1607" s="1"/>
      <c r="F1607" s="1"/>
      <c r="G1607" s="1"/>
      <c r="H1607" s="1"/>
      <c r="I1607" s="1"/>
      <c r="J1607" s="1"/>
      <c r="K1607" s="1"/>
      <c r="L1607" s="1"/>
      <c r="M1607" s="1"/>
      <c r="N1607" s="1"/>
      <c r="O1607" s="1"/>
      <c r="P1607" s="1"/>
      <c r="Q1607" s="1"/>
      <c r="R1607" s="1"/>
      <c r="S1607" s="1"/>
      <c r="T1607" s="1"/>
      <c r="U1607" s="1"/>
      <c r="V1607" s="1"/>
      <c r="W1607" s="1"/>
    </row>
    <row r="1608" spans="1:23">
      <c r="A1608" s="1"/>
      <c r="B1608" s="1"/>
      <c r="C1608" s="1"/>
      <c r="D1608" s="1"/>
      <c r="E1608" s="1"/>
      <c r="F1608" s="1"/>
      <c r="G1608" s="1"/>
      <c r="H1608" s="1"/>
      <c r="I1608" s="1"/>
      <c r="J1608" s="1"/>
      <c r="K1608" s="1"/>
      <c r="L1608" s="1"/>
      <c r="M1608" s="1"/>
      <c r="N1608" s="1"/>
      <c r="O1608" s="1"/>
      <c r="P1608" s="1"/>
      <c r="Q1608" s="1"/>
      <c r="R1608" s="1"/>
      <c r="S1608" s="1"/>
      <c r="T1608" s="1"/>
      <c r="U1608" s="1"/>
      <c r="V1608" s="1"/>
      <c r="W1608" s="1"/>
    </row>
    <row r="1609" spans="1:23">
      <c r="A1609" s="1"/>
      <c r="B1609" s="1"/>
      <c r="C1609" s="1"/>
      <c r="D1609" s="1"/>
      <c r="E1609" s="1"/>
      <c r="F1609" s="1"/>
      <c r="G1609" s="1"/>
      <c r="H1609" s="1"/>
      <c r="I1609" s="1"/>
      <c r="J1609" s="1"/>
      <c r="K1609" s="1"/>
      <c r="L1609" s="1"/>
      <c r="M1609" s="1"/>
      <c r="N1609" s="1"/>
      <c r="O1609" s="1"/>
      <c r="P1609" s="1"/>
      <c r="Q1609" s="1"/>
      <c r="R1609" s="1"/>
      <c r="S1609" s="1"/>
      <c r="T1609" s="1"/>
      <c r="U1609" s="1"/>
      <c r="V1609" s="1"/>
      <c r="W1609" s="1"/>
    </row>
    <row r="1610" spans="1:23">
      <c r="A1610" s="1"/>
      <c r="B1610" s="1"/>
      <c r="C1610" s="1"/>
      <c r="D1610" s="1"/>
      <c r="E1610" s="1"/>
      <c r="F1610" s="1"/>
      <c r="G1610" s="1"/>
      <c r="H1610" s="1"/>
      <c r="I1610" s="1"/>
      <c r="J1610" s="1"/>
      <c r="K1610" s="1"/>
      <c r="L1610" s="1"/>
      <c r="M1610" s="1"/>
      <c r="N1610" s="1"/>
      <c r="O1610" s="1"/>
      <c r="P1610" s="1"/>
      <c r="Q1610" s="1"/>
      <c r="R1610" s="1"/>
      <c r="S1610" s="1"/>
      <c r="T1610" s="1"/>
      <c r="U1610" s="1"/>
      <c r="V1610" s="1"/>
      <c r="W1610" s="1"/>
    </row>
    <row r="1611" spans="1:23">
      <c r="A1611" s="1"/>
      <c r="B1611" s="1"/>
      <c r="C1611" s="1"/>
      <c r="D1611" s="1"/>
      <c r="E1611" s="1"/>
      <c r="F1611" s="1"/>
      <c r="G1611" s="1"/>
      <c r="H1611" s="1"/>
      <c r="I1611" s="1"/>
      <c r="J1611" s="1"/>
      <c r="K1611" s="1"/>
      <c r="L1611" s="1"/>
      <c r="M1611" s="1"/>
      <c r="N1611" s="1"/>
      <c r="O1611" s="1"/>
      <c r="P1611" s="1"/>
      <c r="Q1611" s="1"/>
      <c r="R1611" s="1"/>
      <c r="S1611" s="1"/>
      <c r="T1611" s="1"/>
      <c r="U1611" s="1"/>
      <c r="V1611" s="1"/>
      <c r="W1611" s="1"/>
    </row>
    <row r="1612" spans="1:23">
      <c r="A1612" s="1"/>
      <c r="B1612" s="1"/>
      <c r="C1612" s="1"/>
      <c r="D1612" s="1"/>
      <c r="E1612" s="1"/>
      <c r="F1612" s="1"/>
      <c r="G1612" s="1"/>
      <c r="H1612" s="1"/>
      <c r="I1612" s="1"/>
      <c r="J1612" s="1"/>
      <c r="K1612" s="1"/>
      <c r="L1612" s="1"/>
      <c r="M1612" s="1"/>
      <c r="N1612" s="1"/>
      <c r="O1612" s="1"/>
      <c r="P1612" s="1"/>
      <c r="Q1612" s="1"/>
      <c r="R1612" s="1"/>
      <c r="S1612" s="1"/>
      <c r="T1612" s="1"/>
      <c r="U1612" s="1"/>
      <c r="V1612" s="1"/>
      <c r="W1612" s="1"/>
    </row>
    <row r="1613" spans="1:23">
      <c r="A1613" s="1"/>
      <c r="B1613" s="1"/>
      <c r="C1613" s="1"/>
      <c r="D1613" s="1"/>
      <c r="E1613" s="1"/>
      <c r="F1613" s="1"/>
      <c r="G1613" s="1"/>
      <c r="H1613" s="1"/>
      <c r="I1613" s="1"/>
      <c r="J1613" s="1"/>
      <c r="K1613" s="1"/>
      <c r="L1613" s="1"/>
      <c r="M1613" s="1"/>
      <c r="N1613" s="1"/>
      <c r="O1613" s="1"/>
      <c r="P1613" s="1"/>
      <c r="Q1613" s="1"/>
      <c r="R1613" s="1"/>
      <c r="S1613" s="1"/>
      <c r="T1613" s="1"/>
      <c r="U1613" s="1"/>
      <c r="V1613" s="1"/>
      <c r="W1613" s="1"/>
    </row>
    <row r="1614" spans="1:23">
      <c r="A1614" s="1"/>
      <c r="B1614" s="1"/>
      <c r="C1614" s="1"/>
      <c r="D1614" s="1"/>
      <c r="E1614" s="1"/>
      <c r="F1614" s="1"/>
      <c r="G1614" s="1"/>
      <c r="H1614" s="1"/>
      <c r="I1614" s="1"/>
      <c r="J1614" s="1"/>
      <c r="K1614" s="1"/>
      <c r="L1614" s="1"/>
      <c r="M1614" s="1"/>
      <c r="N1614" s="1"/>
      <c r="O1614" s="1"/>
      <c r="P1614" s="1"/>
      <c r="Q1614" s="1"/>
      <c r="R1614" s="1"/>
      <c r="S1614" s="1"/>
      <c r="T1614" s="1"/>
      <c r="U1614" s="1"/>
      <c r="V1614" s="1"/>
      <c r="W1614" s="1"/>
    </row>
    <row r="1615" spans="1:23">
      <c r="A1615" s="1"/>
      <c r="B1615" s="1"/>
      <c r="C1615" s="1"/>
      <c r="D1615" s="1"/>
      <c r="E1615" s="1"/>
      <c r="F1615" s="1"/>
      <c r="G1615" s="1"/>
      <c r="H1615" s="1"/>
      <c r="I1615" s="1"/>
      <c r="J1615" s="1"/>
      <c r="K1615" s="1"/>
      <c r="L1615" s="1"/>
      <c r="M1615" s="1"/>
      <c r="N1615" s="1"/>
      <c r="O1615" s="1"/>
      <c r="P1615" s="1"/>
      <c r="Q1615" s="1"/>
      <c r="R1615" s="1"/>
      <c r="S1615" s="1"/>
      <c r="T1615" s="1"/>
      <c r="U1615" s="1"/>
      <c r="V1615" s="1"/>
      <c r="W1615" s="1"/>
    </row>
    <row r="1616" spans="1:23">
      <c r="A1616" s="1"/>
      <c r="B1616" s="1"/>
      <c r="C1616" s="1"/>
      <c r="D1616" s="1"/>
      <c r="E1616" s="1"/>
      <c r="F1616" s="1"/>
      <c r="G1616" s="1"/>
      <c r="H1616" s="1"/>
      <c r="I1616" s="1"/>
      <c r="J1616" s="1"/>
      <c r="K1616" s="1"/>
      <c r="L1616" s="1"/>
      <c r="M1616" s="1"/>
      <c r="N1616" s="1"/>
      <c r="O1616" s="1"/>
      <c r="P1616" s="1"/>
      <c r="Q1616" s="1"/>
      <c r="R1616" s="1"/>
      <c r="S1616" s="1"/>
      <c r="T1616" s="1"/>
      <c r="U1616" s="1"/>
      <c r="V1616" s="1"/>
      <c r="W1616" s="1"/>
    </row>
    <row r="1617" spans="1:23">
      <c r="A1617" s="1"/>
      <c r="B1617" s="1"/>
      <c r="C1617" s="1"/>
      <c r="D1617" s="1"/>
      <c r="E1617" s="1"/>
      <c r="F1617" s="1"/>
      <c r="G1617" s="1"/>
      <c r="H1617" s="1"/>
      <c r="I1617" s="1"/>
      <c r="J1617" s="1"/>
      <c r="K1617" s="1"/>
      <c r="L1617" s="1"/>
      <c r="M1617" s="1"/>
      <c r="N1617" s="1"/>
      <c r="O1617" s="1"/>
      <c r="P1617" s="1"/>
      <c r="Q1617" s="1"/>
      <c r="R1617" s="1"/>
      <c r="S1617" s="1"/>
      <c r="T1617" s="1"/>
      <c r="U1617" s="1"/>
      <c r="V1617" s="1"/>
      <c r="W1617" s="1"/>
    </row>
    <row r="1618" spans="1:23">
      <c r="A1618" s="1"/>
      <c r="B1618" s="1"/>
      <c r="C1618" s="1"/>
      <c r="D1618" s="1"/>
      <c r="E1618" s="1"/>
      <c r="F1618" s="1"/>
      <c r="G1618" s="1"/>
      <c r="H1618" s="1"/>
      <c r="I1618" s="1"/>
      <c r="J1618" s="1"/>
      <c r="K1618" s="1"/>
      <c r="L1618" s="1"/>
      <c r="M1618" s="1"/>
      <c r="N1618" s="1"/>
      <c r="O1618" s="1"/>
      <c r="P1618" s="1"/>
      <c r="Q1618" s="1"/>
      <c r="R1618" s="1"/>
      <c r="S1618" s="1"/>
      <c r="T1618" s="1"/>
      <c r="U1618" s="1"/>
      <c r="V1618" s="1"/>
      <c r="W1618" s="1"/>
    </row>
    <row r="1619" spans="1:23">
      <c r="A1619" s="1"/>
      <c r="B1619" s="1"/>
      <c r="C1619" s="1"/>
      <c r="D1619" s="1"/>
      <c r="E1619" s="1"/>
      <c r="F1619" s="1"/>
      <c r="G1619" s="1"/>
      <c r="H1619" s="1"/>
      <c r="I1619" s="1"/>
      <c r="J1619" s="1"/>
      <c r="K1619" s="1"/>
      <c r="L1619" s="1"/>
      <c r="M1619" s="1"/>
      <c r="N1619" s="1"/>
      <c r="O1619" s="1"/>
      <c r="P1619" s="1"/>
      <c r="Q1619" s="1"/>
      <c r="R1619" s="1"/>
      <c r="S1619" s="1"/>
      <c r="T1619" s="1"/>
      <c r="U1619" s="1"/>
      <c r="V1619" s="1"/>
      <c r="W1619" s="1"/>
    </row>
    <row r="1620" spans="1:23">
      <c r="A1620" s="1"/>
      <c r="B1620" s="1"/>
      <c r="C1620" s="1"/>
      <c r="D1620" s="1"/>
      <c r="E1620" s="1"/>
      <c r="F1620" s="1"/>
      <c r="G1620" s="1"/>
      <c r="H1620" s="1"/>
      <c r="I1620" s="1"/>
      <c r="J1620" s="1"/>
      <c r="K1620" s="1"/>
      <c r="L1620" s="1"/>
      <c r="M1620" s="1"/>
      <c r="N1620" s="1"/>
      <c r="O1620" s="1"/>
      <c r="P1620" s="1"/>
      <c r="Q1620" s="1"/>
      <c r="R1620" s="1"/>
      <c r="S1620" s="1"/>
      <c r="T1620" s="1"/>
      <c r="U1620" s="1"/>
      <c r="V1620" s="1"/>
      <c r="W1620" s="1"/>
    </row>
    <row r="1621" spans="1:23">
      <c r="A1621" s="1"/>
      <c r="B1621" s="1"/>
      <c r="C1621" s="1"/>
      <c r="D1621" s="1"/>
      <c r="E1621" s="1"/>
      <c r="F1621" s="1"/>
      <c r="G1621" s="1"/>
      <c r="H1621" s="1"/>
      <c r="I1621" s="1"/>
      <c r="J1621" s="1"/>
      <c r="K1621" s="1"/>
      <c r="L1621" s="1"/>
      <c r="M1621" s="1"/>
      <c r="N1621" s="1"/>
      <c r="O1621" s="1"/>
      <c r="P1621" s="1"/>
      <c r="Q1621" s="1"/>
      <c r="R1621" s="1"/>
      <c r="S1621" s="1"/>
      <c r="T1621" s="1"/>
      <c r="U1621" s="1"/>
      <c r="V1621" s="1"/>
      <c r="W1621" s="1"/>
    </row>
    <row r="1622" spans="1:23">
      <c r="A1622" s="1"/>
      <c r="B1622" s="1"/>
      <c r="C1622" s="1"/>
      <c r="D1622" s="1"/>
      <c r="E1622" s="1"/>
      <c r="F1622" s="1"/>
      <c r="G1622" s="1"/>
      <c r="H1622" s="1"/>
      <c r="I1622" s="1"/>
      <c r="J1622" s="1"/>
      <c r="K1622" s="1"/>
      <c r="L1622" s="1"/>
      <c r="M1622" s="1"/>
      <c r="N1622" s="1"/>
      <c r="O1622" s="1"/>
      <c r="P1622" s="1"/>
      <c r="Q1622" s="1"/>
      <c r="R1622" s="1"/>
      <c r="S1622" s="1"/>
      <c r="T1622" s="1"/>
      <c r="U1622" s="1"/>
      <c r="V1622" s="1"/>
      <c r="W1622" s="1"/>
    </row>
    <row r="1623" spans="1:23">
      <c r="A1623" s="1"/>
      <c r="B1623" s="1"/>
      <c r="C1623" s="1"/>
      <c r="D1623" s="1"/>
      <c r="E1623" s="1"/>
      <c r="F1623" s="1"/>
      <c r="G1623" s="1"/>
      <c r="H1623" s="1"/>
      <c r="I1623" s="1"/>
      <c r="J1623" s="1"/>
      <c r="K1623" s="1"/>
      <c r="L1623" s="1"/>
      <c r="M1623" s="1"/>
      <c r="N1623" s="1"/>
      <c r="O1623" s="1"/>
      <c r="P1623" s="1"/>
      <c r="Q1623" s="1"/>
      <c r="R1623" s="1"/>
      <c r="S1623" s="1"/>
      <c r="T1623" s="1"/>
      <c r="U1623" s="1"/>
      <c r="V1623" s="1"/>
      <c r="W1623" s="1"/>
    </row>
    <row r="1624" spans="1:23">
      <c r="A1624" s="1"/>
      <c r="B1624" s="1"/>
      <c r="C1624" s="1"/>
      <c r="D1624" s="1"/>
      <c r="E1624" s="1"/>
      <c r="F1624" s="1"/>
      <c r="G1624" s="1"/>
      <c r="H1624" s="1"/>
      <c r="I1624" s="1"/>
      <c r="J1624" s="1"/>
      <c r="K1624" s="1"/>
      <c r="L1624" s="1"/>
      <c r="M1624" s="1"/>
      <c r="N1624" s="1"/>
      <c r="O1624" s="1"/>
      <c r="P1624" s="1"/>
      <c r="Q1624" s="1"/>
      <c r="R1624" s="1"/>
      <c r="S1624" s="1"/>
      <c r="T1624" s="1"/>
      <c r="U1624" s="1"/>
      <c r="V1624" s="1"/>
      <c r="W1624" s="1"/>
    </row>
    <row r="1625" spans="1:23">
      <c r="A1625" s="1"/>
      <c r="B1625" s="1"/>
      <c r="C1625" s="1"/>
      <c r="D1625" s="1"/>
      <c r="E1625" s="1"/>
      <c r="F1625" s="1"/>
      <c r="G1625" s="1"/>
      <c r="H1625" s="1"/>
      <c r="I1625" s="1"/>
      <c r="J1625" s="1"/>
      <c r="K1625" s="1"/>
      <c r="L1625" s="1"/>
      <c r="M1625" s="1"/>
      <c r="N1625" s="1"/>
      <c r="O1625" s="1"/>
      <c r="P1625" s="1"/>
      <c r="Q1625" s="1"/>
      <c r="R1625" s="1"/>
      <c r="S1625" s="1"/>
      <c r="T1625" s="1"/>
      <c r="U1625" s="1"/>
      <c r="V1625" s="1"/>
      <c r="W1625" s="1"/>
    </row>
    <row r="1626" spans="1:23">
      <c r="A1626" s="1"/>
      <c r="B1626" s="1"/>
      <c r="C1626" s="1"/>
      <c r="D1626" s="1"/>
      <c r="E1626" s="1"/>
      <c r="F1626" s="1"/>
      <c r="G1626" s="1"/>
      <c r="H1626" s="1"/>
      <c r="I1626" s="1"/>
      <c r="J1626" s="1"/>
      <c r="K1626" s="1"/>
      <c r="L1626" s="1"/>
      <c r="M1626" s="1"/>
      <c r="N1626" s="1"/>
      <c r="O1626" s="1"/>
      <c r="P1626" s="1"/>
      <c r="Q1626" s="1"/>
      <c r="R1626" s="1"/>
      <c r="S1626" s="1"/>
      <c r="T1626" s="1"/>
      <c r="U1626" s="1"/>
      <c r="V1626" s="1"/>
      <c r="W1626" s="1"/>
    </row>
    <row r="1627" spans="1:23">
      <c r="A1627" s="1"/>
      <c r="B1627" s="1"/>
      <c r="C1627" s="1"/>
      <c r="D1627" s="1"/>
      <c r="E1627" s="1"/>
      <c r="F1627" s="1"/>
      <c r="G1627" s="1"/>
      <c r="H1627" s="1"/>
      <c r="I1627" s="1"/>
      <c r="J1627" s="1"/>
      <c r="K1627" s="1"/>
      <c r="L1627" s="1"/>
      <c r="M1627" s="1"/>
      <c r="N1627" s="1"/>
      <c r="O1627" s="1"/>
      <c r="P1627" s="1"/>
      <c r="Q1627" s="1"/>
      <c r="R1627" s="1"/>
      <c r="S1627" s="1"/>
      <c r="T1627" s="1"/>
      <c r="U1627" s="1"/>
      <c r="V1627" s="1"/>
      <c r="W1627" s="1"/>
    </row>
    <row r="1628" spans="1:23">
      <c r="A1628" s="1"/>
      <c r="B1628" s="1"/>
      <c r="C1628" s="1"/>
      <c r="D1628" s="1"/>
      <c r="E1628" s="1"/>
      <c r="F1628" s="1"/>
      <c r="G1628" s="1"/>
      <c r="H1628" s="1"/>
      <c r="I1628" s="1"/>
      <c r="J1628" s="1"/>
      <c r="K1628" s="1"/>
      <c r="L1628" s="1"/>
      <c r="M1628" s="1"/>
      <c r="N1628" s="1"/>
      <c r="O1628" s="1"/>
      <c r="P1628" s="1"/>
      <c r="Q1628" s="1"/>
      <c r="R1628" s="1"/>
      <c r="S1628" s="1"/>
      <c r="T1628" s="1"/>
      <c r="U1628" s="1"/>
      <c r="V1628" s="1"/>
      <c r="W1628" s="1"/>
    </row>
    <row r="1629" spans="1:23">
      <c r="A1629" s="1"/>
      <c r="B1629" s="1"/>
      <c r="C1629" s="1"/>
      <c r="D1629" s="1"/>
      <c r="E1629" s="1"/>
      <c r="F1629" s="1"/>
      <c r="G1629" s="1"/>
      <c r="H1629" s="1"/>
      <c r="I1629" s="1"/>
      <c r="J1629" s="1"/>
      <c r="K1629" s="1"/>
      <c r="L1629" s="1"/>
      <c r="M1629" s="1"/>
      <c r="N1629" s="1"/>
      <c r="O1629" s="1"/>
      <c r="P1629" s="1"/>
      <c r="Q1629" s="1"/>
      <c r="R1629" s="1"/>
      <c r="S1629" s="1"/>
      <c r="T1629" s="1"/>
      <c r="U1629" s="1"/>
      <c r="V1629" s="1"/>
      <c r="W1629" s="1"/>
    </row>
    <row r="1630" spans="1:23">
      <c r="A1630" s="1"/>
      <c r="B1630" s="1"/>
      <c r="C1630" s="1"/>
      <c r="D1630" s="1"/>
      <c r="E1630" s="1"/>
      <c r="F1630" s="1"/>
      <c r="G1630" s="1"/>
      <c r="H1630" s="1"/>
      <c r="I1630" s="1"/>
      <c r="J1630" s="1"/>
      <c r="K1630" s="1"/>
      <c r="L1630" s="1"/>
      <c r="M1630" s="1"/>
      <c r="N1630" s="1"/>
      <c r="O1630" s="1"/>
      <c r="P1630" s="1"/>
      <c r="Q1630" s="1"/>
      <c r="R1630" s="1"/>
      <c r="S1630" s="1"/>
      <c r="T1630" s="1"/>
      <c r="U1630" s="1"/>
      <c r="V1630" s="1"/>
      <c r="W1630" s="1"/>
    </row>
    <row r="1631" spans="1:23">
      <c r="A1631" s="1"/>
      <c r="B1631" s="1"/>
      <c r="C1631" s="1"/>
      <c r="D1631" s="1"/>
      <c r="E1631" s="1"/>
      <c r="F1631" s="1"/>
      <c r="G1631" s="1"/>
      <c r="H1631" s="1"/>
      <c r="I1631" s="1"/>
      <c r="J1631" s="1"/>
      <c r="K1631" s="1"/>
      <c r="L1631" s="1"/>
      <c r="M1631" s="1"/>
      <c r="N1631" s="1"/>
      <c r="O1631" s="1"/>
      <c r="P1631" s="1"/>
      <c r="Q1631" s="1"/>
      <c r="R1631" s="1"/>
      <c r="S1631" s="1"/>
      <c r="T1631" s="1"/>
      <c r="U1631" s="1"/>
      <c r="V1631" s="1"/>
      <c r="W1631" s="1"/>
    </row>
    <row r="1632" spans="1:23">
      <c r="A1632" s="1"/>
      <c r="B1632" s="1"/>
      <c r="C1632" s="1"/>
      <c r="D1632" s="1"/>
      <c r="E1632" s="1"/>
      <c r="F1632" s="1"/>
      <c r="G1632" s="1"/>
      <c r="H1632" s="1"/>
      <c r="I1632" s="1"/>
      <c r="J1632" s="1"/>
      <c r="K1632" s="1"/>
      <c r="L1632" s="1"/>
      <c r="M1632" s="1"/>
      <c r="N1632" s="1"/>
      <c r="O1632" s="1"/>
      <c r="P1632" s="1"/>
      <c r="Q1632" s="1"/>
      <c r="R1632" s="1"/>
      <c r="S1632" s="1"/>
      <c r="T1632" s="1"/>
      <c r="U1632" s="1"/>
      <c r="V1632" s="1"/>
      <c r="W1632" s="1"/>
    </row>
    <row r="1633" spans="1:23">
      <c r="A1633" s="1"/>
      <c r="B1633" s="1"/>
      <c r="C1633" s="1"/>
      <c r="D1633" s="1"/>
      <c r="E1633" s="1"/>
      <c r="F1633" s="1"/>
      <c r="G1633" s="1"/>
      <c r="H1633" s="1"/>
      <c r="I1633" s="1"/>
      <c r="J1633" s="1"/>
      <c r="K1633" s="1"/>
      <c r="L1633" s="1"/>
      <c r="M1633" s="1"/>
      <c r="N1633" s="1"/>
      <c r="O1633" s="1"/>
      <c r="P1633" s="1"/>
      <c r="Q1633" s="1"/>
      <c r="R1633" s="1"/>
      <c r="S1633" s="1"/>
      <c r="T1633" s="1"/>
      <c r="U1633" s="1"/>
      <c r="V1633" s="1"/>
      <c r="W1633" s="1"/>
    </row>
    <row r="1634" spans="1:23">
      <c r="A1634" s="1"/>
      <c r="B1634" s="1"/>
      <c r="C1634" s="1"/>
      <c r="D1634" s="1"/>
      <c r="E1634" s="1"/>
      <c r="F1634" s="1"/>
      <c r="G1634" s="1"/>
      <c r="H1634" s="1"/>
      <c r="I1634" s="1"/>
      <c r="J1634" s="1"/>
      <c r="K1634" s="1"/>
      <c r="L1634" s="1"/>
      <c r="M1634" s="1"/>
      <c r="N1634" s="1"/>
      <c r="O1634" s="1"/>
      <c r="P1634" s="1"/>
      <c r="Q1634" s="1"/>
      <c r="R1634" s="1"/>
      <c r="S1634" s="1"/>
      <c r="T1634" s="1"/>
      <c r="U1634" s="1"/>
      <c r="V1634" s="1"/>
      <c r="W1634" s="1"/>
    </row>
    <row r="1635" spans="1:23">
      <c r="A1635" s="1"/>
      <c r="B1635" s="1"/>
      <c r="C1635" s="1"/>
      <c r="D1635" s="1"/>
      <c r="E1635" s="1"/>
      <c r="F1635" s="1"/>
      <c r="G1635" s="1"/>
      <c r="H1635" s="1"/>
      <c r="I1635" s="1"/>
      <c r="J1635" s="1"/>
      <c r="K1635" s="1"/>
      <c r="L1635" s="1"/>
      <c r="M1635" s="1"/>
      <c r="N1635" s="1"/>
      <c r="O1635" s="1"/>
      <c r="P1635" s="1"/>
      <c r="Q1635" s="1"/>
      <c r="R1635" s="1"/>
      <c r="S1635" s="1"/>
      <c r="T1635" s="1"/>
      <c r="U1635" s="1"/>
      <c r="V1635" s="1"/>
      <c r="W1635" s="1"/>
    </row>
    <row r="1636" spans="1:23">
      <c r="A1636" s="1"/>
      <c r="B1636" s="1"/>
      <c r="C1636" s="1"/>
      <c r="D1636" s="1"/>
      <c r="E1636" s="1"/>
      <c r="F1636" s="1"/>
      <c r="G1636" s="1"/>
      <c r="H1636" s="1"/>
      <c r="I1636" s="1"/>
      <c r="J1636" s="1"/>
      <c r="K1636" s="1"/>
      <c r="L1636" s="1"/>
      <c r="M1636" s="1"/>
      <c r="N1636" s="1"/>
      <c r="O1636" s="1"/>
      <c r="P1636" s="1"/>
      <c r="Q1636" s="1"/>
      <c r="R1636" s="1"/>
      <c r="S1636" s="1"/>
      <c r="T1636" s="1"/>
      <c r="U1636" s="1"/>
      <c r="V1636" s="1"/>
      <c r="W1636" s="1"/>
    </row>
    <row r="1637" spans="1:23">
      <c r="A1637" s="1"/>
      <c r="B1637" s="1"/>
      <c r="C1637" s="1"/>
      <c r="D1637" s="1"/>
      <c r="E1637" s="1"/>
      <c r="F1637" s="1"/>
      <c r="G1637" s="1"/>
      <c r="H1637" s="1"/>
      <c r="I1637" s="1"/>
      <c r="J1637" s="1"/>
      <c r="K1637" s="1"/>
      <c r="L1637" s="1"/>
      <c r="M1637" s="1"/>
      <c r="N1637" s="1"/>
      <c r="O1637" s="1"/>
      <c r="P1637" s="1"/>
      <c r="Q1637" s="1"/>
      <c r="R1637" s="1"/>
      <c r="S1637" s="1"/>
      <c r="T1637" s="1"/>
      <c r="U1637" s="1"/>
      <c r="V1637" s="1"/>
      <c r="W1637" s="1"/>
    </row>
    <row r="1638" spans="1:23">
      <c r="A1638" s="1"/>
      <c r="B1638" s="1"/>
      <c r="C1638" s="1"/>
      <c r="D1638" s="1"/>
      <c r="E1638" s="1"/>
      <c r="F1638" s="1"/>
      <c r="G1638" s="1"/>
      <c r="H1638" s="1"/>
      <c r="I1638" s="1"/>
      <c r="J1638" s="1"/>
      <c r="K1638" s="1"/>
      <c r="L1638" s="1"/>
      <c r="M1638" s="1"/>
      <c r="N1638" s="1"/>
      <c r="O1638" s="1"/>
      <c r="P1638" s="1"/>
      <c r="Q1638" s="1"/>
      <c r="R1638" s="1"/>
      <c r="S1638" s="1"/>
      <c r="T1638" s="1"/>
      <c r="U1638" s="1"/>
      <c r="V1638" s="1"/>
      <c r="W1638" s="1"/>
    </row>
    <row r="1639" spans="1:23">
      <c r="A1639" s="1"/>
      <c r="B1639" s="1"/>
      <c r="C1639" s="1"/>
      <c r="D1639" s="1"/>
      <c r="E1639" s="1"/>
      <c r="F1639" s="1"/>
      <c r="G1639" s="1"/>
      <c r="H1639" s="1"/>
      <c r="I1639" s="1"/>
      <c r="J1639" s="1"/>
      <c r="K1639" s="1"/>
      <c r="L1639" s="1"/>
      <c r="M1639" s="1"/>
      <c r="N1639" s="1"/>
      <c r="O1639" s="1"/>
      <c r="P1639" s="1"/>
      <c r="Q1639" s="1"/>
      <c r="R1639" s="1"/>
      <c r="S1639" s="1"/>
      <c r="T1639" s="1"/>
      <c r="U1639" s="1"/>
      <c r="V1639" s="1"/>
      <c r="W1639" s="1"/>
    </row>
    <row r="1640" spans="1:23">
      <c r="A1640" s="1"/>
      <c r="B1640" s="1"/>
      <c r="C1640" s="1"/>
      <c r="D1640" s="1"/>
      <c r="E1640" s="1"/>
      <c r="F1640" s="1"/>
      <c r="G1640" s="1"/>
      <c r="H1640" s="1"/>
      <c r="I1640" s="1"/>
      <c r="J1640" s="1"/>
      <c r="K1640" s="1"/>
      <c r="L1640" s="1"/>
      <c r="M1640" s="1"/>
      <c r="N1640" s="1"/>
      <c r="O1640" s="1"/>
      <c r="P1640" s="1"/>
      <c r="Q1640" s="1"/>
      <c r="R1640" s="1"/>
      <c r="S1640" s="1"/>
      <c r="T1640" s="1"/>
      <c r="U1640" s="1"/>
      <c r="V1640" s="1"/>
      <c r="W1640" s="1"/>
    </row>
    <row r="1641" spans="1:23">
      <c r="A1641" s="1"/>
      <c r="B1641" s="1"/>
      <c r="C1641" s="1"/>
      <c r="D1641" s="1"/>
      <c r="E1641" s="1"/>
      <c r="F1641" s="1"/>
      <c r="G1641" s="1"/>
      <c r="H1641" s="1"/>
      <c r="I1641" s="1"/>
      <c r="J1641" s="1"/>
      <c r="K1641" s="1"/>
      <c r="L1641" s="1"/>
      <c r="M1641" s="1"/>
      <c r="N1641" s="1"/>
      <c r="O1641" s="1"/>
      <c r="P1641" s="1"/>
      <c r="Q1641" s="1"/>
      <c r="R1641" s="1"/>
      <c r="S1641" s="1"/>
      <c r="T1641" s="1"/>
      <c r="U1641" s="1"/>
      <c r="V1641" s="1"/>
      <c r="W1641" s="1"/>
    </row>
    <row r="1642" spans="1:23">
      <c r="A1642" s="1"/>
      <c r="B1642" s="1"/>
      <c r="C1642" s="1"/>
      <c r="D1642" s="1"/>
      <c r="E1642" s="1"/>
      <c r="F1642" s="1"/>
      <c r="G1642" s="1"/>
      <c r="H1642" s="1"/>
      <c r="I1642" s="1"/>
      <c r="J1642" s="1"/>
      <c r="K1642" s="1"/>
      <c r="L1642" s="1"/>
      <c r="M1642" s="1"/>
      <c r="N1642" s="1"/>
      <c r="O1642" s="1"/>
      <c r="P1642" s="1"/>
      <c r="Q1642" s="1"/>
      <c r="R1642" s="1"/>
      <c r="S1642" s="1"/>
      <c r="T1642" s="1"/>
      <c r="U1642" s="1"/>
      <c r="V1642" s="1"/>
      <c r="W1642" s="1"/>
    </row>
    <row r="1643" spans="1:23">
      <c r="A1643" s="1"/>
      <c r="B1643" s="1"/>
      <c r="C1643" s="1"/>
      <c r="D1643" s="1"/>
      <c r="E1643" s="1"/>
      <c r="F1643" s="1"/>
      <c r="G1643" s="1"/>
      <c r="H1643" s="1"/>
      <c r="I1643" s="1"/>
      <c r="J1643" s="1"/>
      <c r="K1643" s="1"/>
      <c r="L1643" s="1"/>
      <c r="M1643" s="1"/>
      <c r="N1643" s="1"/>
      <c r="O1643" s="1"/>
      <c r="P1643" s="1"/>
      <c r="Q1643" s="1"/>
      <c r="R1643" s="1"/>
      <c r="S1643" s="1"/>
      <c r="T1643" s="1"/>
      <c r="U1643" s="1"/>
      <c r="V1643" s="1"/>
      <c r="W1643" s="1"/>
    </row>
    <row r="1644" spans="1:23">
      <c r="A1644" s="1"/>
      <c r="B1644" s="1"/>
      <c r="C1644" s="1"/>
      <c r="D1644" s="1"/>
      <c r="E1644" s="1"/>
      <c r="F1644" s="1"/>
      <c r="G1644" s="1"/>
      <c r="H1644" s="1"/>
      <c r="I1644" s="1"/>
      <c r="J1644" s="1"/>
      <c r="K1644" s="1"/>
      <c r="L1644" s="1"/>
      <c r="M1644" s="1"/>
      <c r="N1644" s="1"/>
      <c r="O1644" s="1"/>
      <c r="P1644" s="1"/>
      <c r="Q1644" s="1"/>
      <c r="R1644" s="1"/>
      <c r="S1644" s="1"/>
      <c r="T1644" s="1"/>
      <c r="U1644" s="1"/>
      <c r="V1644" s="1"/>
      <c r="W1644" s="1"/>
    </row>
    <row r="1645" spans="1:23">
      <c r="A1645" s="1"/>
      <c r="B1645" s="1"/>
      <c r="C1645" s="1"/>
      <c r="D1645" s="1"/>
      <c r="E1645" s="1"/>
      <c r="F1645" s="1"/>
      <c r="G1645" s="1"/>
      <c r="H1645" s="1"/>
      <c r="I1645" s="1"/>
      <c r="J1645" s="1"/>
      <c r="K1645" s="1"/>
      <c r="L1645" s="1"/>
      <c r="M1645" s="1"/>
      <c r="N1645" s="1"/>
      <c r="O1645" s="1"/>
      <c r="P1645" s="1"/>
      <c r="Q1645" s="1"/>
      <c r="R1645" s="1"/>
      <c r="S1645" s="1"/>
      <c r="T1645" s="1"/>
      <c r="U1645" s="1"/>
      <c r="V1645" s="1"/>
      <c r="W1645" s="1"/>
    </row>
    <row r="1646" spans="1:23">
      <c r="A1646" s="1"/>
      <c r="B1646" s="1"/>
      <c r="C1646" s="1"/>
      <c r="D1646" s="1"/>
      <c r="E1646" s="1"/>
      <c r="F1646" s="1"/>
      <c r="G1646" s="1"/>
      <c r="H1646" s="1"/>
      <c r="I1646" s="1"/>
      <c r="J1646" s="1"/>
      <c r="K1646" s="1"/>
      <c r="L1646" s="1"/>
      <c r="M1646" s="1"/>
      <c r="N1646" s="1"/>
      <c r="O1646" s="1"/>
      <c r="P1646" s="1"/>
      <c r="Q1646" s="1"/>
      <c r="R1646" s="1"/>
      <c r="S1646" s="1"/>
      <c r="T1646" s="1"/>
      <c r="U1646" s="1"/>
      <c r="V1646" s="1"/>
      <c r="W1646" s="1"/>
    </row>
    <row r="1647" spans="1:23">
      <c r="A1647" s="1"/>
      <c r="B1647" s="1"/>
      <c r="C1647" s="1"/>
      <c r="D1647" s="1"/>
      <c r="E1647" s="1"/>
      <c r="F1647" s="1"/>
      <c r="G1647" s="1"/>
      <c r="H1647" s="1"/>
      <c r="I1647" s="1"/>
      <c r="J1647" s="1"/>
      <c r="K1647" s="1"/>
      <c r="L1647" s="1"/>
      <c r="M1647" s="1"/>
      <c r="N1647" s="1"/>
      <c r="O1647" s="1"/>
      <c r="P1647" s="1"/>
      <c r="Q1647" s="1"/>
      <c r="R1647" s="1"/>
      <c r="S1647" s="1"/>
      <c r="T1647" s="1"/>
      <c r="U1647" s="1"/>
      <c r="V1647" s="1"/>
      <c r="W1647" s="1"/>
    </row>
    <row r="1648" spans="1:23">
      <c r="A1648" s="1"/>
      <c r="B1648" s="1"/>
      <c r="C1648" s="1"/>
      <c r="D1648" s="1"/>
      <c r="E1648" s="1"/>
      <c r="F1648" s="1"/>
      <c r="G1648" s="1"/>
      <c r="H1648" s="1"/>
      <c r="I1648" s="1"/>
      <c r="J1648" s="1"/>
      <c r="K1648" s="1"/>
      <c r="L1648" s="1"/>
      <c r="M1648" s="1"/>
      <c r="N1648" s="1"/>
      <c r="O1648" s="1"/>
      <c r="P1648" s="1"/>
      <c r="Q1648" s="1"/>
      <c r="R1648" s="1"/>
      <c r="S1648" s="1"/>
      <c r="T1648" s="1"/>
      <c r="U1648" s="1"/>
      <c r="V1648" s="1"/>
      <c r="W1648" s="1"/>
    </row>
    <row r="1649" spans="1:23">
      <c r="A1649" s="1"/>
      <c r="B1649" s="1"/>
      <c r="C1649" s="1"/>
      <c r="D1649" s="1"/>
      <c r="E1649" s="1"/>
      <c r="F1649" s="1"/>
      <c r="G1649" s="1"/>
      <c r="H1649" s="1"/>
      <c r="I1649" s="1"/>
      <c r="J1649" s="1"/>
      <c r="K1649" s="1"/>
      <c r="L1649" s="1"/>
      <c r="M1649" s="1"/>
      <c r="N1649" s="1"/>
      <c r="O1649" s="1"/>
      <c r="P1649" s="1"/>
      <c r="Q1649" s="1"/>
      <c r="R1649" s="1"/>
      <c r="S1649" s="1"/>
      <c r="T1649" s="1"/>
      <c r="U1649" s="1"/>
      <c r="V1649" s="1"/>
      <c r="W1649" s="1"/>
    </row>
    <row r="1650" spans="1:23">
      <c r="A1650" s="1"/>
      <c r="B1650" s="1"/>
      <c r="C1650" s="1"/>
      <c r="D1650" s="1"/>
      <c r="E1650" s="1"/>
      <c r="F1650" s="1"/>
      <c r="G1650" s="1"/>
      <c r="H1650" s="1"/>
      <c r="I1650" s="1"/>
      <c r="J1650" s="1"/>
      <c r="K1650" s="1"/>
      <c r="L1650" s="1"/>
      <c r="M1650" s="1"/>
      <c r="N1650" s="1"/>
      <c r="O1650" s="1"/>
      <c r="P1650" s="1"/>
      <c r="Q1650" s="1"/>
      <c r="R1650" s="1"/>
      <c r="S1650" s="1"/>
      <c r="T1650" s="1"/>
      <c r="U1650" s="1"/>
      <c r="V1650" s="1"/>
      <c r="W1650" s="1"/>
    </row>
    <row r="1651" spans="1:23">
      <c r="A1651" s="1"/>
      <c r="B1651" s="1"/>
      <c r="C1651" s="1"/>
      <c r="D1651" s="1"/>
      <c r="E1651" s="1"/>
      <c r="F1651" s="1"/>
      <c r="G1651" s="1"/>
      <c r="H1651" s="1"/>
      <c r="I1651" s="1"/>
      <c r="J1651" s="1"/>
      <c r="K1651" s="1"/>
      <c r="L1651" s="1"/>
      <c r="M1651" s="1"/>
      <c r="N1651" s="1"/>
      <c r="O1651" s="1"/>
      <c r="P1651" s="1"/>
      <c r="Q1651" s="1"/>
      <c r="R1651" s="1"/>
      <c r="S1651" s="1"/>
      <c r="T1651" s="1"/>
      <c r="U1651" s="1"/>
      <c r="V1651" s="1"/>
      <c r="W1651" s="1"/>
    </row>
    <row r="1652" spans="1:23">
      <c r="A1652" s="1"/>
      <c r="B1652" s="1"/>
      <c r="C1652" s="1"/>
      <c r="D1652" s="1"/>
      <c r="E1652" s="1"/>
      <c r="F1652" s="1"/>
      <c r="G1652" s="1"/>
      <c r="H1652" s="1"/>
      <c r="I1652" s="1"/>
      <c r="J1652" s="1"/>
      <c r="K1652" s="1"/>
      <c r="L1652" s="1"/>
      <c r="M1652" s="1"/>
      <c r="N1652" s="1"/>
      <c r="O1652" s="1"/>
      <c r="P1652" s="1"/>
      <c r="Q1652" s="1"/>
      <c r="R1652" s="1"/>
      <c r="S1652" s="1"/>
      <c r="T1652" s="1"/>
      <c r="U1652" s="1"/>
      <c r="V1652" s="1"/>
      <c r="W1652" s="1"/>
    </row>
    <row r="1653" spans="1:23">
      <c r="A1653" s="1"/>
      <c r="B1653" s="1"/>
      <c r="C1653" s="1"/>
      <c r="D1653" s="1"/>
      <c r="E1653" s="1"/>
      <c r="F1653" s="1"/>
      <c r="G1653" s="1"/>
      <c r="H1653" s="1"/>
      <c r="I1653" s="1"/>
      <c r="J1653" s="1"/>
      <c r="K1653" s="1"/>
      <c r="L1653" s="1"/>
      <c r="M1653" s="1"/>
      <c r="N1653" s="1"/>
      <c r="O1653" s="1"/>
      <c r="P1653" s="1"/>
      <c r="Q1653" s="1"/>
      <c r="R1653" s="1"/>
      <c r="S1653" s="1"/>
      <c r="T1653" s="1"/>
      <c r="U1653" s="1"/>
      <c r="V1653" s="1"/>
      <c r="W1653" s="1"/>
    </row>
    <row r="1654" spans="1:23">
      <c r="A1654" s="1"/>
      <c r="B1654" s="1"/>
      <c r="C1654" s="1"/>
      <c r="D1654" s="1"/>
      <c r="E1654" s="1"/>
      <c r="F1654" s="1"/>
      <c r="G1654" s="1"/>
      <c r="H1654" s="1"/>
      <c r="I1654" s="1"/>
      <c r="J1654" s="1"/>
      <c r="K1654" s="1"/>
      <c r="L1654" s="1"/>
      <c r="M1654" s="1"/>
      <c r="N1654" s="1"/>
      <c r="O1654" s="1"/>
      <c r="P1654" s="1"/>
      <c r="Q1654" s="1"/>
      <c r="R1654" s="1"/>
      <c r="S1654" s="1"/>
      <c r="T1654" s="1"/>
      <c r="U1654" s="1"/>
      <c r="V1654" s="1"/>
      <c r="W1654" s="1"/>
    </row>
    <row r="1655" spans="1:23">
      <c r="A1655" s="1"/>
      <c r="B1655" s="1"/>
      <c r="C1655" s="1"/>
      <c r="D1655" s="1"/>
      <c r="E1655" s="1"/>
      <c r="F1655" s="1"/>
      <c r="G1655" s="1"/>
      <c r="H1655" s="1"/>
      <c r="I1655" s="1"/>
      <c r="J1655" s="1"/>
      <c r="K1655" s="1"/>
      <c r="L1655" s="1"/>
      <c r="M1655" s="1"/>
      <c r="N1655" s="1"/>
      <c r="O1655" s="1"/>
      <c r="P1655" s="1"/>
      <c r="Q1655" s="1"/>
      <c r="R1655" s="1"/>
      <c r="S1655" s="1"/>
      <c r="T1655" s="1"/>
      <c r="U1655" s="1"/>
      <c r="V1655" s="1"/>
      <c r="W1655" s="1"/>
    </row>
    <row r="1656" spans="1:23">
      <c r="A1656" s="1"/>
      <c r="B1656" s="1"/>
      <c r="C1656" s="1"/>
      <c r="D1656" s="1"/>
      <c r="E1656" s="1"/>
      <c r="F1656" s="1"/>
      <c r="G1656" s="1"/>
      <c r="H1656" s="1"/>
      <c r="I1656" s="1"/>
      <c r="J1656" s="1"/>
      <c r="K1656" s="1"/>
      <c r="L1656" s="1"/>
      <c r="M1656" s="1"/>
      <c r="N1656" s="1"/>
      <c r="O1656" s="1"/>
      <c r="P1656" s="1"/>
      <c r="Q1656" s="1"/>
      <c r="R1656" s="1"/>
      <c r="S1656" s="1"/>
      <c r="T1656" s="1"/>
      <c r="U1656" s="1"/>
      <c r="V1656" s="1"/>
      <c r="W1656" s="1"/>
    </row>
    <row r="1657" spans="1:23">
      <c r="A1657" s="1"/>
      <c r="B1657" s="1"/>
      <c r="C1657" s="1"/>
      <c r="D1657" s="1"/>
      <c r="E1657" s="1"/>
      <c r="F1657" s="1"/>
      <c r="G1657" s="1"/>
      <c r="H1657" s="1"/>
      <c r="I1657" s="1"/>
      <c r="J1657" s="1"/>
      <c r="K1657" s="1"/>
      <c r="L1657" s="1"/>
      <c r="M1657" s="1"/>
      <c r="N1657" s="1"/>
      <c r="O1657" s="1"/>
      <c r="P1657" s="1"/>
      <c r="Q1657" s="1"/>
      <c r="R1657" s="1"/>
      <c r="S1657" s="1"/>
      <c r="T1657" s="1"/>
      <c r="U1657" s="1"/>
      <c r="V1657" s="1"/>
      <c r="W1657" s="1"/>
    </row>
    <row r="1658" spans="1:23">
      <c r="A1658" s="1"/>
      <c r="B1658" s="1"/>
      <c r="C1658" s="1"/>
      <c r="D1658" s="1"/>
      <c r="E1658" s="1"/>
      <c r="F1658" s="1"/>
      <c r="G1658" s="1"/>
      <c r="H1658" s="1"/>
      <c r="I1658" s="1"/>
      <c r="J1658" s="1"/>
      <c r="K1658" s="1"/>
      <c r="L1658" s="1"/>
      <c r="M1658" s="1"/>
      <c r="N1658" s="1"/>
      <c r="O1658" s="1"/>
      <c r="P1658" s="1"/>
      <c r="Q1658" s="1"/>
      <c r="R1658" s="1"/>
      <c r="S1658" s="1"/>
      <c r="T1658" s="1"/>
      <c r="U1658" s="1"/>
      <c r="V1658" s="1"/>
      <c r="W1658" s="1"/>
    </row>
    <row r="1659" spans="1:23">
      <c r="A1659" s="1"/>
      <c r="B1659" s="1"/>
      <c r="C1659" s="1"/>
      <c r="D1659" s="1"/>
      <c r="E1659" s="1"/>
      <c r="F1659" s="1"/>
      <c r="G1659" s="1"/>
      <c r="H1659" s="1"/>
      <c r="I1659" s="1"/>
      <c r="J1659" s="1"/>
      <c r="K1659" s="1"/>
      <c r="L1659" s="1"/>
      <c r="M1659" s="1"/>
      <c r="N1659" s="1"/>
      <c r="O1659" s="1"/>
      <c r="P1659" s="1"/>
      <c r="Q1659" s="1"/>
      <c r="R1659" s="1"/>
      <c r="S1659" s="1"/>
      <c r="T1659" s="1"/>
      <c r="U1659" s="1"/>
      <c r="V1659" s="1"/>
      <c r="W1659" s="1"/>
    </row>
    <row r="1660" spans="1:23">
      <c r="A1660" s="1"/>
      <c r="B1660" s="1"/>
      <c r="C1660" s="1"/>
      <c r="D1660" s="1"/>
      <c r="E1660" s="1"/>
      <c r="F1660" s="1"/>
      <c r="G1660" s="1"/>
      <c r="H1660" s="1"/>
      <c r="I1660" s="1"/>
      <c r="J1660" s="1"/>
      <c r="K1660" s="1"/>
      <c r="L1660" s="1"/>
      <c r="M1660" s="1"/>
      <c r="N1660" s="1"/>
      <c r="O1660" s="1"/>
      <c r="P1660" s="1"/>
      <c r="Q1660" s="1"/>
      <c r="R1660" s="1"/>
      <c r="S1660" s="1"/>
      <c r="T1660" s="1"/>
      <c r="U1660" s="1"/>
      <c r="V1660" s="1"/>
      <c r="W1660" s="1"/>
    </row>
    <row r="1661" spans="1:23">
      <c r="A1661" s="1"/>
      <c r="B1661" s="1"/>
      <c r="C1661" s="1"/>
      <c r="D1661" s="1"/>
      <c r="E1661" s="1"/>
      <c r="F1661" s="1"/>
      <c r="G1661" s="1"/>
      <c r="H1661" s="1"/>
      <c r="I1661" s="1"/>
      <c r="J1661" s="1"/>
      <c r="K1661" s="1"/>
      <c r="L1661" s="1"/>
      <c r="M1661" s="1"/>
      <c r="N1661" s="1"/>
      <c r="O1661" s="1"/>
      <c r="P1661" s="1"/>
      <c r="Q1661" s="1"/>
      <c r="R1661" s="1"/>
      <c r="S1661" s="1"/>
      <c r="T1661" s="1"/>
      <c r="U1661" s="1"/>
      <c r="V1661" s="1"/>
      <c r="W1661" s="1"/>
    </row>
    <row r="1662" spans="1:23">
      <c r="A1662" s="1"/>
      <c r="B1662" s="1"/>
      <c r="C1662" s="1"/>
      <c r="D1662" s="1"/>
      <c r="E1662" s="1"/>
      <c r="F1662" s="1"/>
      <c r="G1662" s="1"/>
      <c r="H1662" s="1"/>
      <c r="I1662" s="1"/>
      <c r="J1662" s="1"/>
      <c r="K1662" s="1"/>
      <c r="L1662" s="1"/>
      <c r="M1662" s="1"/>
      <c r="N1662" s="1"/>
      <c r="O1662" s="1"/>
      <c r="P1662" s="1"/>
      <c r="Q1662" s="1"/>
      <c r="R1662" s="1"/>
      <c r="S1662" s="1"/>
      <c r="T1662" s="1"/>
      <c r="U1662" s="1"/>
      <c r="V1662" s="1"/>
      <c r="W1662" s="1"/>
    </row>
    <row r="1663" spans="1:23">
      <c r="A1663" s="1"/>
      <c r="B1663" s="1"/>
      <c r="C1663" s="1"/>
      <c r="D1663" s="1"/>
      <c r="E1663" s="1"/>
      <c r="F1663" s="1"/>
      <c r="G1663" s="1"/>
      <c r="H1663" s="1"/>
      <c r="I1663" s="1"/>
      <c r="J1663" s="1"/>
      <c r="K1663" s="1"/>
      <c r="L1663" s="1"/>
      <c r="M1663" s="1"/>
      <c r="N1663" s="1"/>
      <c r="O1663" s="1"/>
      <c r="P1663" s="1"/>
      <c r="Q1663" s="1"/>
      <c r="R1663" s="1"/>
      <c r="S1663" s="1"/>
      <c r="T1663" s="1"/>
      <c r="U1663" s="1"/>
      <c r="V1663" s="1"/>
      <c r="W1663" s="1"/>
    </row>
    <row r="1664" spans="1:23">
      <c r="A1664" s="1"/>
      <c r="B1664" s="1"/>
      <c r="C1664" s="1"/>
      <c r="D1664" s="1"/>
      <c r="E1664" s="1"/>
      <c r="F1664" s="1"/>
      <c r="G1664" s="1"/>
      <c r="H1664" s="1"/>
      <c r="I1664" s="1"/>
      <c r="J1664" s="1"/>
      <c r="K1664" s="1"/>
      <c r="L1664" s="1"/>
      <c r="M1664" s="1"/>
      <c r="N1664" s="1"/>
      <c r="O1664" s="1"/>
      <c r="P1664" s="1"/>
      <c r="Q1664" s="1"/>
      <c r="R1664" s="1"/>
      <c r="S1664" s="1"/>
      <c r="T1664" s="1"/>
      <c r="U1664" s="1"/>
      <c r="V1664" s="1"/>
      <c r="W1664" s="1"/>
    </row>
    <row r="1665" spans="1:23">
      <c r="A1665" s="1"/>
      <c r="B1665" s="1"/>
      <c r="C1665" s="1"/>
      <c r="D1665" s="1"/>
      <c r="E1665" s="1"/>
      <c r="F1665" s="1"/>
      <c r="G1665" s="1"/>
      <c r="H1665" s="1"/>
      <c r="I1665" s="1"/>
      <c r="J1665" s="1"/>
      <c r="K1665" s="1"/>
      <c r="L1665" s="1"/>
      <c r="M1665" s="1"/>
      <c r="N1665" s="1"/>
      <c r="O1665" s="1"/>
      <c r="P1665" s="1"/>
      <c r="Q1665" s="1"/>
      <c r="R1665" s="1"/>
      <c r="S1665" s="1"/>
      <c r="T1665" s="1"/>
      <c r="U1665" s="1"/>
      <c r="V1665" s="1"/>
      <c r="W1665" s="1"/>
    </row>
    <row r="1666" spans="1:23">
      <c r="A1666" s="1"/>
      <c r="B1666" s="1"/>
      <c r="C1666" s="1"/>
      <c r="D1666" s="1"/>
      <c r="E1666" s="1"/>
      <c r="F1666" s="1"/>
      <c r="G1666" s="1"/>
      <c r="H1666" s="1"/>
      <c r="I1666" s="1"/>
      <c r="J1666" s="1"/>
      <c r="K1666" s="1"/>
      <c r="L1666" s="1"/>
      <c r="M1666" s="1"/>
      <c r="N1666" s="1"/>
      <c r="O1666" s="1"/>
      <c r="P1666" s="1"/>
      <c r="Q1666" s="1"/>
      <c r="R1666" s="1"/>
      <c r="S1666" s="1"/>
      <c r="T1666" s="1"/>
      <c r="U1666" s="1"/>
      <c r="V1666" s="1"/>
      <c r="W1666" s="1"/>
    </row>
    <row r="1667" spans="1:23">
      <c r="A1667" s="1"/>
      <c r="B1667" s="1"/>
      <c r="C1667" s="1"/>
      <c r="D1667" s="1"/>
      <c r="E1667" s="1"/>
      <c r="F1667" s="1"/>
      <c r="G1667" s="1"/>
      <c r="H1667" s="1"/>
      <c r="I1667" s="1"/>
      <c r="J1667" s="1"/>
      <c r="K1667" s="1"/>
      <c r="L1667" s="1"/>
      <c r="M1667" s="1"/>
      <c r="N1667" s="1"/>
      <c r="O1667" s="1"/>
      <c r="P1667" s="1"/>
      <c r="Q1667" s="1"/>
      <c r="R1667" s="1"/>
      <c r="S1667" s="1"/>
      <c r="T1667" s="1"/>
      <c r="U1667" s="1"/>
      <c r="V1667" s="1"/>
      <c r="W1667" s="1"/>
    </row>
    <row r="1668" spans="1:23">
      <c r="A1668" s="1"/>
      <c r="B1668" s="1"/>
      <c r="C1668" s="1"/>
      <c r="D1668" s="1"/>
      <c r="E1668" s="1"/>
      <c r="F1668" s="1"/>
      <c r="G1668" s="1"/>
      <c r="H1668" s="1"/>
      <c r="I1668" s="1"/>
      <c r="J1668" s="1"/>
      <c r="K1668" s="1"/>
      <c r="L1668" s="1"/>
      <c r="M1668" s="1"/>
      <c r="N1668" s="1"/>
      <c r="O1668" s="1"/>
      <c r="P1668" s="1"/>
      <c r="Q1668" s="1"/>
      <c r="R1668" s="1"/>
      <c r="S1668" s="1"/>
      <c r="T1668" s="1"/>
      <c r="U1668" s="1"/>
      <c r="V1668" s="1"/>
      <c r="W1668" s="1"/>
    </row>
    <row r="1669" spans="1:23">
      <c r="A1669" s="1"/>
      <c r="B1669" s="1"/>
      <c r="C1669" s="1"/>
      <c r="D1669" s="1"/>
      <c r="E1669" s="1"/>
      <c r="F1669" s="1"/>
      <c r="G1669" s="1"/>
      <c r="H1669" s="1"/>
      <c r="I1669" s="1"/>
      <c r="J1669" s="1"/>
      <c r="K1669" s="1"/>
      <c r="L1669" s="1"/>
      <c r="M1669" s="1"/>
      <c r="N1669" s="1"/>
      <c r="O1669" s="1"/>
      <c r="P1669" s="1"/>
      <c r="Q1669" s="1"/>
      <c r="R1669" s="1"/>
      <c r="S1669" s="1"/>
      <c r="T1669" s="1"/>
      <c r="U1669" s="1"/>
      <c r="V1669" s="1"/>
      <c r="W1669" s="1"/>
    </row>
    <row r="1670" spans="1:23">
      <c r="A1670" s="1"/>
      <c r="B1670" s="1"/>
      <c r="C1670" s="1"/>
      <c r="D1670" s="1"/>
      <c r="E1670" s="1"/>
      <c r="F1670" s="1"/>
      <c r="G1670" s="1"/>
      <c r="H1670" s="1"/>
      <c r="I1670" s="1"/>
      <c r="J1670" s="1"/>
      <c r="K1670" s="1"/>
      <c r="L1670" s="1"/>
      <c r="M1670" s="1"/>
      <c r="N1670" s="1"/>
      <c r="O1670" s="1"/>
      <c r="P1670" s="1"/>
      <c r="Q1670" s="1"/>
      <c r="R1670" s="1"/>
      <c r="S1670" s="1"/>
      <c r="T1670" s="1"/>
      <c r="U1670" s="1"/>
      <c r="V1670" s="1"/>
      <c r="W1670" s="1"/>
    </row>
    <row r="1671" spans="1:23">
      <c r="A1671" s="1"/>
      <c r="B1671" s="1"/>
      <c r="C1671" s="1"/>
      <c r="D1671" s="1"/>
      <c r="E1671" s="1"/>
      <c r="F1671" s="1"/>
      <c r="G1671" s="1"/>
      <c r="H1671" s="1"/>
      <c r="I1671" s="1"/>
      <c r="J1671" s="1"/>
      <c r="K1671" s="1"/>
      <c r="L1671" s="1"/>
      <c r="M1671" s="1"/>
      <c r="N1671" s="1"/>
      <c r="O1671" s="1"/>
      <c r="P1671" s="1"/>
      <c r="Q1671" s="1"/>
      <c r="R1671" s="1"/>
      <c r="S1671" s="1"/>
      <c r="T1671" s="1"/>
      <c r="U1671" s="1"/>
      <c r="V1671" s="1"/>
      <c r="W1671" s="1"/>
    </row>
    <row r="1672" spans="1:23">
      <c r="A1672" s="1"/>
      <c r="B1672" s="1"/>
      <c r="C1672" s="1"/>
      <c r="D1672" s="1"/>
      <c r="E1672" s="1"/>
      <c r="F1672" s="1"/>
      <c r="G1672" s="1"/>
      <c r="H1672" s="1"/>
      <c r="I1672" s="1"/>
      <c r="J1672" s="1"/>
      <c r="K1672" s="1"/>
      <c r="L1672" s="1"/>
      <c r="M1672" s="1"/>
      <c r="N1672" s="1"/>
      <c r="O1672" s="1"/>
      <c r="P1672" s="1"/>
      <c r="Q1672" s="1"/>
      <c r="R1672" s="1"/>
      <c r="S1672" s="1"/>
      <c r="T1672" s="1"/>
      <c r="U1672" s="1"/>
      <c r="V1672" s="1"/>
      <c r="W1672" s="1"/>
    </row>
    <row r="1673" spans="1:23">
      <c r="A1673" s="1"/>
      <c r="B1673" s="1"/>
      <c r="C1673" s="1"/>
      <c r="D1673" s="1"/>
      <c r="E1673" s="1"/>
      <c r="F1673" s="1"/>
      <c r="G1673" s="1"/>
      <c r="H1673" s="1"/>
      <c r="I1673" s="1"/>
      <c r="J1673" s="1"/>
      <c r="K1673" s="1"/>
      <c r="L1673" s="1"/>
      <c r="M1673" s="1"/>
      <c r="N1673" s="1"/>
      <c r="O1673" s="1"/>
      <c r="P1673" s="1"/>
      <c r="Q1673" s="1"/>
      <c r="R1673" s="1"/>
      <c r="S1673" s="1"/>
      <c r="T1673" s="1"/>
      <c r="U1673" s="1"/>
      <c r="V1673" s="1"/>
      <c r="W1673" s="1"/>
    </row>
    <row r="1674" spans="1:23">
      <c r="A1674" s="1"/>
      <c r="B1674" s="1"/>
      <c r="C1674" s="1"/>
      <c r="D1674" s="1"/>
      <c r="E1674" s="1"/>
      <c r="F1674" s="1"/>
      <c r="G1674" s="1"/>
      <c r="H1674" s="1"/>
      <c r="I1674" s="1"/>
      <c r="J1674" s="1"/>
      <c r="K1674" s="1"/>
      <c r="L1674" s="1"/>
      <c r="M1674" s="1"/>
      <c r="N1674" s="1"/>
      <c r="O1674" s="1"/>
      <c r="P1674" s="1"/>
      <c r="Q1674" s="1"/>
      <c r="R1674" s="1"/>
      <c r="S1674" s="1"/>
      <c r="T1674" s="1"/>
      <c r="U1674" s="1"/>
      <c r="V1674" s="1"/>
      <c r="W1674" s="1"/>
    </row>
    <row r="1675" spans="1:23">
      <c r="A1675" s="1"/>
      <c r="B1675" s="1"/>
      <c r="C1675" s="1"/>
      <c r="D1675" s="1"/>
      <c r="E1675" s="1"/>
      <c r="F1675" s="1"/>
      <c r="G1675" s="1"/>
      <c r="H1675" s="1"/>
      <c r="I1675" s="1"/>
      <c r="J1675" s="1"/>
      <c r="K1675" s="1"/>
      <c r="L1675" s="1"/>
      <c r="M1675" s="1"/>
      <c r="N1675" s="1"/>
      <c r="O1675" s="1"/>
      <c r="P1675" s="1"/>
      <c r="Q1675" s="1"/>
      <c r="R1675" s="1"/>
      <c r="S1675" s="1"/>
      <c r="T1675" s="1"/>
      <c r="U1675" s="1"/>
      <c r="V1675" s="1"/>
      <c r="W1675" s="1"/>
    </row>
    <row r="1676" spans="1:23">
      <c r="A1676" s="1"/>
      <c r="B1676" s="1"/>
      <c r="C1676" s="1"/>
      <c r="D1676" s="1"/>
      <c r="E1676" s="1"/>
      <c r="F1676" s="1"/>
      <c r="G1676" s="1"/>
      <c r="H1676" s="1"/>
      <c r="I1676" s="1"/>
      <c r="J1676" s="1"/>
      <c r="K1676" s="1"/>
      <c r="L1676" s="1"/>
      <c r="M1676" s="1"/>
      <c r="N1676" s="1"/>
      <c r="O1676" s="1"/>
      <c r="P1676" s="1"/>
      <c r="Q1676" s="1"/>
      <c r="R1676" s="1"/>
      <c r="S1676" s="1"/>
      <c r="T1676" s="1"/>
      <c r="U1676" s="1"/>
      <c r="V1676" s="1"/>
      <c r="W1676" s="1"/>
    </row>
    <row r="1677" spans="1:23">
      <c r="A1677" s="1"/>
      <c r="B1677" s="1"/>
      <c r="C1677" s="1"/>
      <c r="D1677" s="1"/>
      <c r="E1677" s="1"/>
      <c r="F1677" s="1"/>
      <c r="G1677" s="1"/>
      <c r="H1677" s="1"/>
      <c r="I1677" s="1"/>
      <c r="J1677" s="1"/>
      <c r="K1677" s="1"/>
      <c r="L1677" s="1"/>
      <c r="M1677" s="1"/>
      <c r="N1677" s="1"/>
      <c r="O1677" s="1"/>
      <c r="P1677" s="1"/>
      <c r="Q1677" s="1"/>
      <c r="R1677" s="1"/>
      <c r="S1677" s="1"/>
      <c r="T1677" s="1"/>
      <c r="U1677" s="1"/>
      <c r="V1677" s="1"/>
      <c r="W1677" s="1"/>
    </row>
    <row r="1678" spans="1:23">
      <c r="A1678" s="1"/>
      <c r="B1678" s="1"/>
      <c r="C1678" s="1"/>
      <c r="D1678" s="1"/>
      <c r="E1678" s="1"/>
      <c r="F1678" s="1"/>
      <c r="G1678" s="1"/>
      <c r="H1678" s="1"/>
      <c r="I1678" s="1"/>
      <c r="J1678" s="1"/>
      <c r="K1678" s="1"/>
      <c r="L1678" s="1"/>
      <c r="M1678" s="1"/>
      <c r="N1678" s="1"/>
      <c r="O1678" s="1"/>
      <c r="P1678" s="1"/>
      <c r="Q1678" s="1"/>
      <c r="R1678" s="1"/>
      <c r="S1678" s="1"/>
      <c r="T1678" s="1"/>
      <c r="U1678" s="1"/>
      <c r="V1678" s="1"/>
      <c r="W1678" s="1"/>
    </row>
    <row r="1679" spans="1:23">
      <c r="A1679" s="1"/>
      <c r="B1679" s="1"/>
      <c r="C1679" s="1"/>
      <c r="D1679" s="1"/>
      <c r="E1679" s="1"/>
      <c r="F1679" s="1"/>
      <c r="G1679" s="1"/>
      <c r="H1679" s="1"/>
      <c r="I1679" s="1"/>
      <c r="J1679" s="1"/>
      <c r="K1679" s="1"/>
      <c r="L1679" s="1"/>
      <c r="M1679" s="1"/>
      <c r="N1679" s="1"/>
      <c r="O1679" s="1"/>
      <c r="P1679" s="1"/>
      <c r="Q1679" s="1"/>
      <c r="R1679" s="1"/>
      <c r="S1679" s="1"/>
      <c r="T1679" s="1"/>
      <c r="U1679" s="1"/>
      <c r="V1679" s="1"/>
      <c r="W1679" s="1"/>
    </row>
    <row r="1680" spans="1:23">
      <c r="A1680" s="1"/>
      <c r="B1680" s="1"/>
      <c r="C1680" s="1"/>
      <c r="D1680" s="1"/>
      <c r="E1680" s="1"/>
      <c r="F1680" s="1"/>
      <c r="G1680" s="1"/>
      <c r="H1680" s="1"/>
      <c r="I1680" s="1"/>
      <c r="J1680" s="1"/>
      <c r="K1680" s="1"/>
      <c r="L1680" s="1"/>
      <c r="M1680" s="1"/>
      <c r="N1680" s="1"/>
      <c r="O1680" s="1"/>
      <c r="P1680" s="1"/>
      <c r="Q1680" s="1"/>
      <c r="R1680" s="1"/>
      <c r="S1680" s="1"/>
      <c r="T1680" s="1"/>
      <c r="U1680" s="1"/>
      <c r="V1680" s="1"/>
      <c r="W1680" s="1"/>
    </row>
    <row r="1681" spans="1:23">
      <c r="A1681" s="1"/>
      <c r="B1681" s="1"/>
      <c r="C1681" s="1"/>
      <c r="D1681" s="1"/>
      <c r="E1681" s="1"/>
      <c r="F1681" s="1"/>
      <c r="G1681" s="1"/>
      <c r="H1681" s="1"/>
      <c r="I1681" s="1"/>
      <c r="J1681" s="1"/>
      <c r="K1681" s="1"/>
      <c r="L1681" s="1"/>
      <c r="M1681" s="1"/>
      <c r="N1681" s="1"/>
      <c r="O1681" s="1"/>
      <c r="P1681" s="1"/>
      <c r="Q1681" s="1"/>
      <c r="R1681" s="1"/>
      <c r="S1681" s="1"/>
      <c r="T1681" s="1"/>
      <c r="U1681" s="1"/>
      <c r="V1681" s="1"/>
      <c r="W1681" s="1"/>
    </row>
    <row r="1682" spans="1:23">
      <c r="A1682" s="1"/>
      <c r="B1682" s="1"/>
      <c r="C1682" s="1"/>
      <c r="D1682" s="1"/>
      <c r="E1682" s="1"/>
      <c r="F1682" s="1"/>
      <c r="G1682" s="1"/>
      <c r="H1682" s="1"/>
      <c r="I1682" s="1"/>
      <c r="J1682" s="1"/>
      <c r="K1682" s="1"/>
      <c r="L1682" s="1"/>
      <c r="M1682" s="1"/>
      <c r="N1682" s="1"/>
      <c r="O1682" s="1"/>
      <c r="P1682" s="1"/>
      <c r="Q1682" s="1"/>
      <c r="R1682" s="1"/>
      <c r="S1682" s="1"/>
      <c r="T1682" s="1"/>
      <c r="U1682" s="1"/>
      <c r="V1682" s="1"/>
      <c r="W1682" s="1"/>
    </row>
    <row r="1683" spans="1:23">
      <c r="A1683" s="1"/>
      <c r="B1683" s="1"/>
      <c r="C1683" s="1"/>
      <c r="D1683" s="1"/>
      <c r="E1683" s="1"/>
      <c r="F1683" s="1"/>
      <c r="G1683" s="1"/>
      <c r="H1683" s="1"/>
      <c r="I1683" s="1"/>
      <c r="J1683" s="1"/>
      <c r="K1683" s="1"/>
      <c r="L1683" s="1"/>
      <c r="M1683" s="1"/>
      <c r="N1683" s="1"/>
      <c r="O1683" s="1"/>
      <c r="P1683" s="1"/>
      <c r="Q1683" s="1"/>
      <c r="R1683" s="1"/>
      <c r="S1683" s="1"/>
      <c r="T1683" s="1"/>
      <c r="U1683" s="1"/>
      <c r="V1683" s="1"/>
      <c r="W1683" s="1"/>
    </row>
    <row r="1684" spans="1:23">
      <c r="A1684" s="1"/>
      <c r="B1684" s="1"/>
      <c r="C1684" s="1"/>
      <c r="D1684" s="1"/>
      <c r="E1684" s="1"/>
      <c r="F1684" s="1"/>
      <c r="G1684" s="1"/>
      <c r="H1684" s="1"/>
      <c r="I1684" s="1"/>
      <c r="J1684" s="1"/>
      <c r="K1684" s="1"/>
      <c r="L1684" s="1"/>
      <c r="M1684" s="1"/>
      <c r="N1684" s="1"/>
      <c r="O1684" s="1"/>
      <c r="P1684" s="1"/>
      <c r="Q1684" s="1"/>
      <c r="R1684" s="1"/>
      <c r="S1684" s="1"/>
      <c r="T1684" s="1"/>
      <c r="U1684" s="1"/>
      <c r="V1684" s="1"/>
      <c r="W1684" s="1"/>
    </row>
    <row r="1685" spans="1:23">
      <c r="A1685" s="1"/>
      <c r="B1685" s="1"/>
      <c r="C1685" s="1"/>
      <c r="D1685" s="1"/>
      <c r="E1685" s="1"/>
      <c r="F1685" s="1"/>
      <c r="G1685" s="1"/>
      <c r="H1685" s="1"/>
      <c r="I1685" s="1"/>
      <c r="J1685" s="1"/>
      <c r="K1685" s="1"/>
      <c r="L1685" s="1"/>
      <c r="M1685" s="1"/>
      <c r="N1685" s="1"/>
      <c r="O1685" s="1"/>
      <c r="P1685" s="1"/>
      <c r="Q1685" s="1"/>
      <c r="R1685" s="1"/>
      <c r="S1685" s="1"/>
      <c r="T1685" s="1"/>
      <c r="U1685" s="1"/>
      <c r="V1685" s="1"/>
      <c r="W1685" s="1"/>
    </row>
    <row r="1686" spans="1:23">
      <c r="A1686" s="1"/>
      <c r="B1686" s="1"/>
      <c r="C1686" s="1"/>
      <c r="D1686" s="1"/>
      <c r="E1686" s="1"/>
      <c r="F1686" s="1"/>
      <c r="G1686" s="1"/>
      <c r="H1686" s="1"/>
      <c r="I1686" s="1"/>
      <c r="J1686" s="1"/>
      <c r="K1686" s="1"/>
      <c r="L1686" s="1"/>
      <c r="M1686" s="1"/>
      <c r="N1686" s="1"/>
      <c r="O1686" s="1"/>
      <c r="P1686" s="1"/>
      <c r="Q1686" s="1"/>
      <c r="R1686" s="1"/>
      <c r="S1686" s="1"/>
      <c r="T1686" s="1"/>
      <c r="U1686" s="1"/>
      <c r="V1686" s="1"/>
      <c r="W1686" s="1"/>
    </row>
    <row r="1687" spans="1:23">
      <c r="A1687" s="1"/>
      <c r="B1687" s="1"/>
      <c r="C1687" s="1"/>
      <c r="D1687" s="1"/>
      <c r="E1687" s="1"/>
      <c r="F1687" s="1"/>
      <c r="G1687" s="1"/>
      <c r="H1687" s="1"/>
      <c r="I1687" s="1"/>
      <c r="J1687" s="1"/>
      <c r="K1687" s="1"/>
      <c r="L1687" s="1"/>
      <c r="M1687" s="1"/>
      <c r="N1687" s="1"/>
      <c r="O1687" s="1"/>
      <c r="P1687" s="1"/>
      <c r="Q1687" s="1"/>
      <c r="R1687" s="1"/>
      <c r="S1687" s="1"/>
      <c r="T1687" s="1"/>
      <c r="U1687" s="1"/>
      <c r="V1687" s="1"/>
      <c r="W1687" s="1"/>
    </row>
    <row r="1688" spans="1:23">
      <c r="A1688" s="1"/>
      <c r="B1688" s="1"/>
      <c r="C1688" s="1"/>
      <c r="D1688" s="1"/>
      <c r="E1688" s="1"/>
      <c r="F1688" s="1"/>
      <c r="G1688" s="1"/>
      <c r="H1688" s="1"/>
      <c r="I1688" s="1"/>
      <c r="J1688" s="1"/>
      <c r="K1688" s="1"/>
      <c r="L1688" s="1"/>
      <c r="M1688" s="1"/>
      <c r="N1688" s="1"/>
      <c r="O1688" s="1"/>
      <c r="P1688" s="1"/>
      <c r="Q1688" s="1"/>
      <c r="R1688" s="1"/>
      <c r="S1688" s="1"/>
      <c r="T1688" s="1"/>
      <c r="U1688" s="1"/>
      <c r="V1688" s="1"/>
      <c r="W1688" s="1"/>
    </row>
    <row r="1689" spans="1:23">
      <c r="A1689" s="1"/>
      <c r="B1689" s="1"/>
      <c r="C1689" s="1"/>
      <c r="D1689" s="1"/>
      <c r="E1689" s="1"/>
      <c r="F1689" s="1"/>
      <c r="G1689" s="1"/>
      <c r="H1689" s="1"/>
      <c r="I1689" s="1"/>
      <c r="J1689" s="1"/>
      <c r="K1689" s="1"/>
      <c r="L1689" s="1"/>
      <c r="M1689" s="1"/>
      <c r="N1689" s="1"/>
      <c r="O1689" s="1"/>
      <c r="P1689" s="1"/>
      <c r="Q1689" s="1"/>
      <c r="R1689" s="1"/>
      <c r="S1689" s="1"/>
      <c r="T1689" s="1"/>
      <c r="U1689" s="1"/>
      <c r="V1689" s="1"/>
      <c r="W1689" s="1"/>
    </row>
    <row r="1690" spans="1:23">
      <c r="A1690" s="1"/>
      <c r="B1690" s="1"/>
      <c r="C1690" s="1"/>
      <c r="D1690" s="1"/>
      <c r="E1690" s="1"/>
      <c r="F1690" s="1"/>
      <c r="G1690" s="1"/>
      <c r="H1690" s="1"/>
      <c r="I1690" s="1"/>
      <c r="J1690" s="1"/>
      <c r="K1690" s="1"/>
      <c r="L1690" s="1"/>
      <c r="M1690" s="1"/>
      <c r="N1690" s="1"/>
      <c r="O1690" s="1"/>
      <c r="P1690" s="1"/>
      <c r="Q1690" s="1"/>
      <c r="R1690" s="1"/>
      <c r="S1690" s="1"/>
      <c r="T1690" s="1"/>
      <c r="U1690" s="1"/>
      <c r="V1690" s="1"/>
      <c r="W1690" s="1"/>
    </row>
    <row r="1691" spans="1:23">
      <c r="A1691" s="1"/>
      <c r="B1691" s="1"/>
      <c r="C1691" s="1"/>
      <c r="D1691" s="1"/>
      <c r="E1691" s="1"/>
      <c r="F1691" s="1"/>
      <c r="G1691" s="1"/>
      <c r="H1691" s="1"/>
      <c r="I1691" s="1"/>
      <c r="J1691" s="1"/>
      <c r="K1691" s="1"/>
      <c r="L1691" s="1"/>
      <c r="M1691" s="1"/>
      <c r="N1691" s="1"/>
      <c r="O1691" s="1"/>
      <c r="P1691" s="1"/>
      <c r="Q1691" s="1"/>
      <c r="R1691" s="1"/>
      <c r="S1691" s="1"/>
      <c r="T1691" s="1"/>
      <c r="U1691" s="1"/>
      <c r="V1691" s="1"/>
      <c r="W1691" s="1"/>
    </row>
    <row r="1692" spans="1:23">
      <c r="A1692" s="1"/>
      <c r="B1692" s="1"/>
      <c r="C1692" s="1"/>
      <c r="D1692" s="1"/>
      <c r="E1692" s="1"/>
      <c r="F1692" s="1"/>
      <c r="G1692" s="1"/>
      <c r="H1692" s="1"/>
      <c r="I1692" s="1"/>
      <c r="J1692" s="1"/>
      <c r="K1692" s="1"/>
      <c r="L1692" s="1"/>
      <c r="M1692" s="1"/>
      <c r="N1692" s="1"/>
      <c r="O1692" s="1"/>
      <c r="P1692" s="1"/>
      <c r="Q1692" s="1"/>
      <c r="R1692" s="1"/>
      <c r="S1692" s="1"/>
      <c r="T1692" s="1"/>
      <c r="U1692" s="1"/>
      <c r="V1692" s="1"/>
      <c r="W1692" s="1"/>
    </row>
    <row r="1693" spans="1:23">
      <c r="A1693" s="1"/>
      <c r="B1693" s="1"/>
      <c r="C1693" s="1"/>
      <c r="D1693" s="1"/>
      <c r="E1693" s="1"/>
      <c r="F1693" s="1"/>
      <c r="G1693" s="1"/>
      <c r="H1693" s="1"/>
      <c r="I1693" s="1"/>
      <c r="J1693" s="1"/>
      <c r="K1693" s="1"/>
      <c r="L1693" s="1"/>
      <c r="M1693" s="1"/>
      <c r="N1693" s="1"/>
      <c r="O1693" s="1"/>
      <c r="P1693" s="1"/>
      <c r="Q1693" s="1"/>
      <c r="R1693" s="1"/>
      <c r="S1693" s="1"/>
      <c r="T1693" s="1"/>
      <c r="U1693" s="1"/>
      <c r="V1693" s="1"/>
      <c r="W1693" s="1"/>
    </row>
    <row r="1694" spans="1:23">
      <c r="A1694" s="1"/>
      <c r="B1694" s="1"/>
      <c r="C1694" s="1"/>
      <c r="D1694" s="1"/>
      <c r="E1694" s="1"/>
      <c r="F1694" s="1"/>
      <c r="G1694" s="1"/>
      <c r="H1694" s="1"/>
      <c r="I1694" s="1"/>
      <c r="J1694" s="1"/>
      <c r="K1694" s="1"/>
      <c r="L1694" s="1"/>
      <c r="M1694" s="1"/>
      <c r="N1694" s="1"/>
      <c r="O1694" s="1"/>
      <c r="P1694" s="1"/>
      <c r="Q1694" s="1"/>
      <c r="R1694" s="1"/>
      <c r="S1694" s="1"/>
      <c r="T1694" s="1"/>
      <c r="U1694" s="1"/>
      <c r="V1694" s="1"/>
      <c r="W1694" s="1"/>
    </row>
    <row r="1695" spans="1:23">
      <c r="A1695" s="1"/>
      <c r="B1695" s="1"/>
      <c r="C1695" s="1"/>
      <c r="D1695" s="1"/>
      <c r="E1695" s="1"/>
      <c r="F1695" s="1"/>
      <c r="G1695" s="1"/>
      <c r="H1695" s="1"/>
      <c r="I1695" s="1"/>
      <c r="J1695" s="1"/>
      <c r="K1695" s="1"/>
      <c r="L1695" s="1"/>
      <c r="M1695" s="1"/>
      <c r="N1695" s="1"/>
      <c r="O1695" s="1"/>
      <c r="P1695" s="1"/>
      <c r="Q1695" s="1"/>
      <c r="R1695" s="1"/>
      <c r="S1695" s="1"/>
      <c r="T1695" s="1"/>
      <c r="U1695" s="1"/>
      <c r="V1695" s="1"/>
      <c r="W1695" s="1"/>
    </row>
    <row r="1696" spans="1:23">
      <c r="A1696" s="1"/>
      <c r="B1696" s="1"/>
      <c r="C1696" s="1"/>
      <c r="D1696" s="1"/>
      <c r="E1696" s="1"/>
      <c r="F1696" s="1"/>
      <c r="G1696" s="1"/>
      <c r="H1696" s="1"/>
      <c r="I1696" s="1"/>
      <c r="J1696" s="1"/>
      <c r="K1696" s="1"/>
      <c r="L1696" s="1"/>
      <c r="M1696" s="1"/>
      <c r="N1696" s="1"/>
      <c r="O1696" s="1"/>
      <c r="P1696" s="1"/>
      <c r="Q1696" s="1"/>
      <c r="R1696" s="1"/>
      <c r="S1696" s="1"/>
      <c r="T1696" s="1"/>
      <c r="U1696" s="1"/>
      <c r="V1696" s="1"/>
      <c r="W1696" s="1"/>
    </row>
    <row r="1697" spans="1:23">
      <c r="A1697" s="1"/>
      <c r="B1697" s="1"/>
      <c r="C1697" s="1"/>
      <c r="D1697" s="1"/>
      <c r="E1697" s="1"/>
      <c r="F1697" s="1"/>
      <c r="G1697" s="1"/>
      <c r="H1697" s="1"/>
      <c r="I1697" s="1"/>
      <c r="J1697" s="1"/>
      <c r="K1697" s="1"/>
      <c r="L1697" s="1"/>
      <c r="M1697" s="1"/>
      <c r="N1697" s="1"/>
      <c r="O1697" s="1"/>
      <c r="P1697" s="1"/>
      <c r="Q1697" s="1"/>
      <c r="R1697" s="1"/>
      <c r="S1697" s="1"/>
      <c r="T1697" s="1"/>
      <c r="U1697" s="1"/>
      <c r="V1697" s="1"/>
      <c r="W1697" s="1"/>
    </row>
    <row r="1698" spans="1:23">
      <c r="A1698" s="1"/>
      <c r="B1698" s="1"/>
      <c r="C1698" s="1"/>
      <c r="D1698" s="1"/>
      <c r="E1698" s="1"/>
      <c r="F1698" s="1"/>
      <c r="G1698" s="1"/>
      <c r="H1698" s="1"/>
      <c r="I1698" s="1"/>
      <c r="J1698" s="1"/>
      <c r="K1698" s="1"/>
      <c r="L1698" s="1"/>
      <c r="M1698" s="1"/>
      <c r="N1698" s="1"/>
      <c r="O1698" s="1"/>
      <c r="P1698" s="1"/>
      <c r="Q1698" s="1"/>
      <c r="R1698" s="1"/>
      <c r="S1698" s="1"/>
      <c r="T1698" s="1"/>
      <c r="U1698" s="1"/>
      <c r="V1698" s="1"/>
      <c r="W1698" s="1"/>
    </row>
    <row r="1699" spans="1:23">
      <c r="A1699" s="1"/>
      <c r="B1699" s="1"/>
      <c r="C1699" s="1"/>
      <c r="D1699" s="1"/>
      <c r="E1699" s="1"/>
      <c r="F1699" s="1"/>
      <c r="G1699" s="1"/>
      <c r="H1699" s="1"/>
      <c r="I1699" s="1"/>
      <c r="J1699" s="1"/>
      <c r="K1699" s="1"/>
      <c r="L1699" s="1"/>
      <c r="M1699" s="1"/>
      <c r="N1699" s="1"/>
      <c r="O1699" s="1"/>
      <c r="P1699" s="1"/>
      <c r="Q1699" s="1"/>
      <c r="R1699" s="1"/>
      <c r="S1699" s="1"/>
      <c r="T1699" s="1"/>
      <c r="U1699" s="1"/>
      <c r="V1699" s="1"/>
      <c r="W1699" s="1"/>
    </row>
    <row r="1700" spans="1:23">
      <c r="A1700" s="1"/>
      <c r="B1700" s="1"/>
      <c r="C1700" s="1"/>
      <c r="D1700" s="1"/>
      <c r="E1700" s="1"/>
      <c r="F1700" s="1"/>
      <c r="G1700" s="1"/>
      <c r="H1700" s="1"/>
      <c r="I1700" s="1"/>
      <c r="J1700" s="1"/>
      <c r="K1700" s="1"/>
      <c r="L1700" s="1"/>
      <c r="M1700" s="1"/>
      <c r="N1700" s="1"/>
      <c r="O1700" s="1"/>
      <c r="P1700" s="1"/>
      <c r="Q1700" s="1"/>
      <c r="R1700" s="1"/>
      <c r="S1700" s="1"/>
      <c r="T1700" s="1"/>
      <c r="U1700" s="1"/>
      <c r="V1700" s="1"/>
      <c r="W1700" s="1"/>
    </row>
    <row r="1701" spans="1:23">
      <c r="A1701" s="1"/>
      <c r="B1701" s="1"/>
      <c r="C1701" s="1"/>
      <c r="D1701" s="1"/>
      <c r="E1701" s="1"/>
      <c r="F1701" s="1"/>
      <c r="G1701" s="1"/>
      <c r="H1701" s="1"/>
      <c r="I1701" s="1"/>
      <c r="J1701" s="1"/>
      <c r="K1701" s="1"/>
      <c r="L1701" s="1"/>
      <c r="M1701" s="1"/>
      <c r="N1701" s="1"/>
      <c r="O1701" s="1"/>
      <c r="P1701" s="1"/>
      <c r="Q1701" s="1"/>
      <c r="R1701" s="1"/>
      <c r="S1701" s="1"/>
      <c r="T1701" s="1"/>
      <c r="U1701" s="1"/>
      <c r="V1701" s="1"/>
      <c r="W1701" s="1"/>
    </row>
    <row r="1702" spans="1:23">
      <c r="A1702" s="1"/>
      <c r="B1702" s="1"/>
      <c r="C1702" s="1"/>
      <c r="D1702" s="1"/>
      <c r="E1702" s="1"/>
      <c r="F1702" s="1"/>
      <c r="G1702" s="1"/>
      <c r="H1702" s="1"/>
      <c r="I1702" s="1"/>
      <c r="J1702" s="1"/>
      <c r="K1702" s="1"/>
      <c r="L1702" s="1"/>
      <c r="M1702" s="1"/>
      <c r="N1702" s="1"/>
      <c r="O1702" s="1"/>
      <c r="P1702" s="1"/>
      <c r="Q1702" s="1"/>
      <c r="R1702" s="1"/>
      <c r="S1702" s="1"/>
      <c r="T1702" s="1"/>
      <c r="U1702" s="1"/>
      <c r="V1702" s="1"/>
      <c r="W1702" s="1"/>
    </row>
    <row r="1703" spans="1:23">
      <c r="A1703" s="1"/>
      <c r="B1703" s="1"/>
      <c r="C1703" s="1"/>
      <c r="D1703" s="1"/>
      <c r="E1703" s="1"/>
      <c r="F1703" s="1"/>
      <c r="G1703" s="1"/>
      <c r="H1703" s="1"/>
      <c r="I1703" s="1"/>
      <c r="J1703" s="1"/>
      <c r="K1703" s="1"/>
      <c r="L1703" s="1"/>
      <c r="M1703" s="1"/>
      <c r="N1703" s="1"/>
      <c r="O1703" s="1"/>
      <c r="P1703" s="1"/>
      <c r="Q1703" s="1"/>
      <c r="R1703" s="1"/>
      <c r="S1703" s="1"/>
      <c r="T1703" s="1"/>
      <c r="U1703" s="1"/>
      <c r="V1703" s="1"/>
      <c r="W1703" s="1"/>
    </row>
    <row r="1704" spans="1:23">
      <c r="A1704" s="1"/>
      <c r="B1704" s="1"/>
      <c r="C1704" s="1"/>
      <c r="D1704" s="1"/>
      <c r="E1704" s="1"/>
      <c r="F1704" s="1"/>
      <c r="G1704" s="1"/>
      <c r="H1704" s="1"/>
      <c r="I1704" s="1"/>
      <c r="J1704" s="1"/>
      <c r="K1704" s="1"/>
      <c r="L1704" s="1"/>
      <c r="M1704" s="1"/>
      <c r="N1704" s="1"/>
      <c r="O1704" s="1"/>
      <c r="P1704" s="1"/>
      <c r="Q1704" s="1"/>
      <c r="R1704" s="1"/>
      <c r="S1704" s="1"/>
      <c r="T1704" s="1"/>
      <c r="U1704" s="1"/>
      <c r="V1704" s="1"/>
      <c r="W1704" s="1"/>
    </row>
    <row r="1705" spans="1:23">
      <c r="A1705" s="1"/>
      <c r="B1705" s="1"/>
      <c r="C1705" s="1"/>
      <c r="D1705" s="1"/>
      <c r="E1705" s="1"/>
      <c r="F1705" s="1"/>
      <c r="G1705" s="1"/>
      <c r="H1705" s="1"/>
      <c r="I1705" s="1"/>
      <c r="J1705" s="1"/>
      <c r="K1705" s="1"/>
      <c r="L1705" s="1"/>
      <c r="M1705" s="1"/>
      <c r="N1705" s="1"/>
      <c r="O1705" s="1"/>
      <c r="P1705" s="1"/>
      <c r="Q1705" s="1"/>
      <c r="R1705" s="1"/>
      <c r="S1705" s="1"/>
      <c r="T1705" s="1"/>
      <c r="U1705" s="1"/>
      <c r="V1705" s="1"/>
      <c r="W1705" s="1"/>
    </row>
    <row r="1706" spans="1:23">
      <c r="A1706" s="1"/>
      <c r="B1706" s="1"/>
      <c r="C1706" s="1"/>
      <c r="D1706" s="1"/>
      <c r="E1706" s="1"/>
      <c r="F1706" s="1"/>
      <c r="G1706" s="1"/>
      <c r="H1706" s="1"/>
      <c r="I1706" s="1"/>
      <c r="J1706" s="1"/>
      <c r="K1706" s="1"/>
      <c r="L1706" s="1"/>
      <c r="M1706" s="1"/>
      <c r="N1706" s="1"/>
      <c r="O1706" s="1"/>
      <c r="P1706" s="1"/>
      <c r="Q1706" s="1"/>
      <c r="R1706" s="1"/>
      <c r="S1706" s="1"/>
      <c r="T1706" s="1"/>
      <c r="U1706" s="1"/>
      <c r="V1706" s="1"/>
      <c r="W1706" s="1"/>
    </row>
    <row r="1707" spans="1:23">
      <c r="A1707" s="1"/>
      <c r="B1707" s="1"/>
      <c r="C1707" s="1"/>
      <c r="D1707" s="1"/>
      <c r="E1707" s="1"/>
      <c r="F1707" s="1"/>
      <c r="G1707" s="1"/>
      <c r="H1707" s="1"/>
      <c r="I1707" s="1"/>
      <c r="J1707" s="1"/>
      <c r="K1707" s="1"/>
      <c r="L1707" s="1"/>
      <c r="M1707" s="1"/>
      <c r="N1707" s="1"/>
      <c r="O1707" s="1"/>
      <c r="P1707" s="1"/>
      <c r="Q1707" s="1"/>
      <c r="R1707" s="1"/>
      <c r="S1707" s="1"/>
      <c r="T1707" s="1"/>
      <c r="U1707" s="1"/>
      <c r="V1707" s="1"/>
      <c r="W1707" s="1"/>
    </row>
    <row r="1708" spans="1:23">
      <c r="A1708" s="1"/>
      <c r="B1708" s="1"/>
      <c r="C1708" s="1"/>
      <c r="D1708" s="1"/>
      <c r="E1708" s="1"/>
      <c r="F1708" s="1"/>
      <c r="G1708" s="1"/>
      <c r="H1708" s="1"/>
      <c r="I1708" s="1"/>
      <c r="J1708" s="1"/>
      <c r="K1708" s="1"/>
      <c r="L1708" s="1"/>
      <c r="M1708" s="1"/>
      <c r="N1708" s="1"/>
      <c r="O1708" s="1"/>
      <c r="P1708" s="1"/>
      <c r="Q1708" s="1"/>
      <c r="R1708" s="1"/>
      <c r="S1708" s="1"/>
      <c r="T1708" s="1"/>
      <c r="U1708" s="1"/>
      <c r="V1708" s="1"/>
      <c r="W1708" s="1"/>
    </row>
    <row r="1709" spans="1:23">
      <c r="A1709" s="1"/>
      <c r="B1709" s="1"/>
      <c r="C1709" s="1"/>
      <c r="D1709" s="1"/>
      <c r="E1709" s="1"/>
      <c r="F1709" s="1"/>
      <c r="G1709" s="1"/>
      <c r="H1709" s="1"/>
      <c r="I1709" s="1"/>
      <c r="J1709" s="1"/>
      <c r="K1709" s="1"/>
      <c r="L1709" s="1"/>
      <c r="M1709" s="1"/>
      <c r="N1709" s="1"/>
      <c r="O1709" s="1"/>
      <c r="P1709" s="1"/>
      <c r="Q1709" s="1"/>
      <c r="R1709" s="1"/>
      <c r="S1709" s="1"/>
      <c r="T1709" s="1"/>
      <c r="U1709" s="1"/>
      <c r="V1709" s="1"/>
      <c r="W1709" s="1"/>
    </row>
    <row r="1710" spans="1:23">
      <c r="A1710" s="1"/>
      <c r="B1710" s="1"/>
      <c r="C1710" s="1"/>
      <c r="D1710" s="1"/>
      <c r="E1710" s="1"/>
      <c r="F1710" s="1"/>
      <c r="G1710" s="1"/>
      <c r="H1710" s="1"/>
      <c r="I1710" s="1"/>
      <c r="J1710" s="1"/>
      <c r="K1710" s="1"/>
      <c r="L1710" s="1"/>
      <c r="M1710" s="1"/>
      <c r="N1710" s="1"/>
      <c r="O1710" s="1"/>
      <c r="P1710" s="1"/>
      <c r="Q1710" s="1"/>
      <c r="R1710" s="1"/>
      <c r="S1710" s="1"/>
      <c r="T1710" s="1"/>
      <c r="U1710" s="1"/>
      <c r="V1710" s="1"/>
      <c r="W1710" s="1"/>
    </row>
    <row r="1711" spans="1:23">
      <c r="A1711" s="1"/>
      <c r="B1711" s="1"/>
      <c r="C1711" s="1"/>
      <c r="D1711" s="1"/>
      <c r="E1711" s="1"/>
      <c r="F1711" s="1"/>
      <c r="G1711" s="1"/>
      <c r="H1711" s="1"/>
      <c r="I1711" s="1"/>
      <c r="J1711" s="1"/>
      <c r="K1711" s="1"/>
      <c r="L1711" s="1"/>
      <c r="M1711" s="1"/>
      <c r="N1711" s="1"/>
      <c r="O1711" s="1"/>
      <c r="P1711" s="1"/>
      <c r="Q1711" s="1"/>
      <c r="R1711" s="1"/>
      <c r="S1711" s="1"/>
      <c r="T1711" s="1"/>
      <c r="U1711" s="1"/>
      <c r="V1711" s="1"/>
      <c r="W1711" s="1"/>
    </row>
    <row r="1712" spans="1:23">
      <c r="A1712" s="1"/>
      <c r="B1712" s="1"/>
      <c r="C1712" s="1"/>
      <c r="D1712" s="1"/>
      <c r="E1712" s="1"/>
      <c r="F1712" s="1"/>
      <c r="G1712" s="1"/>
      <c r="H1712" s="1"/>
      <c r="I1712" s="1"/>
      <c r="J1712" s="1"/>
      <c r="K1712" s="1"/>
      <c r="L1712" s="1"/>
      <c r="M1712" s="1"/>
      <c r="N1712" s="1"/>
      <c r="O1712" s="1"/>
      <c r="P1712" s="1"/>
      <c r="Q1712" s="1"/>
      <c r="R1712" s="1"/>
      <c r="S1712" s="1"/>
      <c r="T1712" s="1"/>
      <c r="U1712" s="1"/>
      <c r="V1712" s="1"/>
      <c r="W1712" s="1"/>
    </row>
    <row r="1713" spans="1:23">
      <c r="A1713" s="1"/>
      <c r="B1713" s="1"/>
      <c r="C1713" s="1"/>
      <c r="D1713" s="1"/>
      <c r="E1713" s="1"/>
      <c r="F1713" s="1"/>
      <c r="G1713" s="1"/>
      <c r="H1713" s="1"/>
      <c r="I1713" s="1"/>
      <c r="J1713" s="1"/>
      <c r="K1713" s="1"/>
      <c r="L1713" s="1"/>
      <c r="M1713" s="1"/>
      <c r="N1713" s="1"/>
      <c r="O1713" s="1"/>
      <c r="P1713" s="1"/>
      <c r="Q1713" s="1"/>
      <c r="R1713" s="1"/>
      <c r="S1713" s="1"/>
      <c r="T1713" s="1"/>
      <c r="U1713" s="1"/>
      <c r="V1713" s="1"/>
      <c r="W1713" s="1"/>
    </row>
    <row r="1714" spans="1:23">
      <c r="A1714" s="1"/>
      <c r="B1714" s="1"/>
      <c r="C1714" s="1"/>
      <c r="D1714" s="1"/>
      <c r="E1714" s="1"/>
      <c r="F1714" s="1"/>
      <c r="G1714" s="1"/>
      <c r="H1714" s="1"/>
      <c r="I1714" s="1"/>
      <c r="J1714" s="1"/>
      <c r="K1714" s="1"/>
      <c r="L1714" s="1"/>
      <c r="M1714" s="1"/>
      <c r="N1714" s="1"/>
      <c r="O1714" s="1"/>
      <c r="P1714" s="1"/>
      <c r="Q1714" s="1"/>
      <c r="R1714" s="1"/>
      <c r="S1714" s="1"/>
      <c r="T1714" s="1"/>
      <c r="U1714" s="1"/>
      <c r="V1714" s="1"/>
      <c r="W1714" s="1"/>
    </row>
    <row r="1715" spans="1:23">
      <c r="A1715" s="1"/>
      <c r="B1715" s="1"/>
      <c r="C1715" s="1"/>
      <c r="D1715" s="1"/>
      <c r="E1715" s="1"/>
      <c r="F1715" s="1"/>
      <c r="G1715" s="1"/>
      <c r="H1715" s="1"/>
      <c r="I1715" s="1"/>
      <c r="J1715" s="1"/>
      <c r="K1715" s="1"/>
      <c r="L1715" s="1"/>
      <c r="M1715" s="1"/>
      <c r="N1715" s="1"/>
      <c r="O1715" s="1"/>
      <c r="P1715" s="1"/>
      <c r="Q1715" s="1"/>
      <c r="R1715" s="1"/>
      <c r="S1715" s="1"/>
      <c r="T1715" s="1"/>
      <c r="U1715" s="1"/>
      <c r="V1715" s="1"/>
      <c r="W1715" s="1"/>
    </row>
    <row r="1716" spans="1:23">
      <c r="A1716" s="1"/>
      <c r="B1716" s="1"/>
      <c r="C1716" s="1"/>
      <c r="D1716" s="1"/>
      <c r="E1716" s="1"/>
      <c r="F1716" s="1"/>
      <c r="G1716" s="1"/>
      <c r="H1716" s="1"/>
      <c r="I1716" s="1"/>
      <c r="J1716" s="1"/>
      <c r="K1716" s="1"/>
      <c r="L1716" s="1"/>
      <c r="M1716" s="1"/>
      <c r="N1716" s="1"/>
      <c r="O1716" s="1"/>
      <c r="P1716" s="1"/>
      <c r="Q1716" s="1"/>
      <c r="R1716" s="1"/>
      <c r="S1716" s="1"/>
      <c r="T1716" s="1"/>
      <c r="U1716" s="1"/>
      <c r="V1716" s="1"/>
      <c r="W1716" s="1"/>
    </row>
    <row r="1717" spans="1:23">
      <c r="A1717" s="1"/>
      <c r="B1717" s="1"/>
      <c r="C1717" s="1"/>
      <c r="D1717" s="1"/>
      <c r="E1717" s="1"/>
      <c r="F1717" s="1"/>
      <c r="G1717" s="1"/>
      <c r="H1717" s="1"/>
      <c r="I1717" s="1"/>
      <c r="J1717" s="1"/>
      <c r="K1717" s="1"/>
      <c r="L1717" s="1"/>
      <c r="M1717" s="1"/>
      <c r="N1717" s="1"/>
      <c r="O1717" s="1"/>
      <c r="P1717" s="1"/>
      <c r="Q1717" s="1"/>
      <c r="R1717" s="1"/>
      <c r="S1717" s="1"/>
      <c r="T1717" s="1"/>
      <c r="U1717" s="1"/>
      <c r="V1717" s="1"/>
      <c r="W1717" s="1"/>
    </row>
    <row r="1718" spans="1:23">
      <c r="A1718" s="1"/>
      <c r="B1718" s="1"/>
      <c r="C1718" s="1"/>
      <c r="D1718" s="1"/>
      <c r="E1718" s="1"/>
      <c r="F1718" s="1"/>
      <c r="G1718" s="1"/>
      <c r="H1718" s="1"/>
      <c r="I1718" s="1"/>
      <c r="J1718" s="1"/>
      <c r="K1718" s="1"/>
      <c r="L1718" s="1"/>
      <c r="M1718" s="1"/>
      <c r="N1718" s="1"/>
      <c r="O1718" s="1"/>
      <c r="P1718" s="1"/>
      <c r="Q1718" s="1"/>
      <c r="R1718" s="1"/>
      <c r="S1718" s="1"/>
      <c r="T1718" s="1"/>
      <c r="U1718" s="1"/>
      <c r="V1718" s="1"/>
      <c r="W1718" s="1"/>
    </row>
    <row r="1719" spans="1:23">
      <c r="A1719" s="1"/>
      <c r="B1719" s="1"/>
      <c r="C1719" s="1"/>
      <c r="D1719" s="1"/>
      <c r="E1719" s="1"/>
      <c r="F1719" s="1"/>
      <c r="G1719" s="1"/>
      <c r="H1719" s="1"/>
      <c r="I1719" s="1"/>
      <c r="J1719" s="1"/>
      <c r="K1719" s="1"/>
      <c r="L1719" s="1"/>
      <c r="M1719" s="1"/>
      <c r="N1719" s="1"/>
      <c r="O1719" s="1"/>
      <c r="P1719" s="1"/>
      <c r="Q1719" s="1"/>
      <c r="R1719" s="1"/>
      <c r="S1719" s="1"/>
      <c r="T1719" s="1"/>
      <c r="U1719" s="1"/>
      <c r="V1719" s="1"/>
      <c r="W1719" s="1"/>
    </row>
    <row r="1720" spans="1:23">
      <c r="A1720" s="1"/>
      <c r="B1720" s="1"/>
      <c r="C1720" s="1"/>
      <c r="D1720" s="1"/>
      <c r="E1720" s="1"/>
      <c r="F1720" s="1"/>
      <c r="G1720" s="1"/>
      <c r="H1720" s="1"/>
      <c r="I1720" s="1"/>
      <c r="J1720" s="1"/>
      <c r="K1720" s="1"/>
      <c r="L1720" s="1"/>
      <c r="M1720" s="1"/>
      <c r="N1720" s="1"/>
      <c r="O1720" s="1"/>
      <c r="P1720" s="1"/>
      <c r="Q1720" s="1"/>
      <c r="R1720" s="1"/>
      <c r="S1720" s="1"/>
      <c r="T1720" s="1"/>
      <c r="U1720" s="1"/>
      <c r="V1720" s="1"/>
      <c r="W1720" s="1"/>
    </row>
    <row r="1721" spans="1:23">
      <c r="A1721" s="1"/>
      <c r="B1721" s="1"/>
      <c r="C1721" s="1"/>
      <c r="D1721" s="1"/>
      <c r="E1721" s="1"/>
      <c r="F1721" s="1"/>
      <c r="G1721" s="1"/>
      <c r="H1721" s="1"/>
      <c r="I1721" s="1"/>
      <c r="J1721" s="1"/>
      <c r="K1721" s="1"/>
      <c r="L1721" s="1"/>
      <c r="M1721" s="1"/>
      <c r="N1721" s="1"/>
      <c r="O1721" s="1"/>
      <c r="P1721" s="1"/>
      <c r="Q1721" s="1"/>
      <c r="R1721" s="1"/>
      <c r="S1721" s="1"/>
      <c r="T1721" s="1"/>
      <c r="U1721" s="1"/>
      <c r="V1721" s="1"/>
      <c r="W1721" s="1"/>
    </row>
    <row r="1722" spans="1:23">
      <c r="A1722" s="1"/>
      <c r="B1722" s="1"/>
      <c r="C1722" s="1"/>
      <c r="D1722" s="1"/>
      <c r="E1722" s="1"/>
      <c r="F1722" s="1"/>
      <c r="G1722" s="1"/>
      <c r="H1722" s="1"/>
      <c r="I1722" s="1"/>
      <c r="J1722" s="1"/>
      <c r="K1722" s="1"/>
      <c r="L1722" s="1"/>
      <c r="M1722" s="1"/>
      <c r="N1722" s="1"/>
      <c r="O1722" s="1"/>
      <c r="P1722" s="1"/>
      <c r="Q1722" s="1"/>
      <c r="R1722" s="1"/>
      <c r="S1722" s="1"/>
      <c r="T1722" s="1"/>
      <c r="U1722" s="1"/>
      <c r="V1722" s="1"/>
      <c r="W1722" s="1"/>
    </row>
    <row r="1723" spans="1:23">
      <c r="A1723" s="1"/>
      <c r="B1723" s="1"/>
      <c r="C1723" s="1"/>
      <c r="D1723" s="1"/>
      <c r="E1723" s="1"/>
      <c r="F1723" s="1"/>
      <c r="G1723" s="1"/>
      <c r="H1723" s="1"/>
      <c r="I1723" s="1"/>
      <c r="J1723" s="1"/>
      <c r="K1723" s="1"/>
      <c r="L1723" s="1"/>
      <c r="M1723" s="1"/>
      <c r="N1723" s="1"/>
      <c r="O1723" s="1"/>
      <c r="P1723" s="1"/>
      <c r="Q1723" s="1"/>
      <c r="R1723" s="1"/>
      <c r="S1723" s="1"/>
      <c r="T1723" s="1"/>
      <c r="U1723" s="1"/>
      <c r="V1723" s="1"/>
      <c r="W1723" s="1"/>
    </row>
    <row r="1724" spans="1:23">
      <c r="A1724" s="1"/>
      <c r="B1724" s="1"/>
      <c r="C1724" s="1"/>
      <c r="D1724" s="1"/>
      <c r="E1724" s="1"/>
      <c r="F1724" s="1"/>
      <c r="G1724" s="1"/>
      <c r="H1724" s="1"/>
      <c r="I1724" s="1"/>
      <c r="J1724" s="1"/>
      <c r="K1724" s="1"/>
      <c r="L1724" s="1"/>
      <c r="M1724" s="1"/>
      <c r="N1724" s="1"/>
      <c r="O1724" s="1"/>
      <c r="P1724" s="1"/>
      <c r="Q1724" s="1"/>
      <c r="R1724" s="1"/>
      <c r="S1724" s="1"/>
      <c r="T1724" s="1"/>
      <c r="U1724" s="1"/>
      <c r="V1724" s="1"/>
      <c r="W1724" s="1"/>
    </row>
    <row r="1725" spans="1:23">
      <c r="A1725" s="1"/>
      <c r="B1725" s="1"/>
      <c r="C1725" s="1"/>
      <c r="D1725" s="1"/>
      <c r="E1725" s="1"/>
      <c r="F1725" s="1"/>
      <c r="G1725" s="1"/>
      <c r="H1725" s="1"/>
      <c r="I1725" s="1"/>
      <c r="J1725" s="1"/>
      <c r="K1725" s="1"/>
      <c r="L1725" s="1"/>
      <c r="M1725" s="1"/>
      <c r="N1725" s="1"/>
      <c r="O1725" s="1"/>
      <c r="P1725" s="1"/>
      <c r="Q1725" s="1"/>
      <c r="R1725" s="1"/>
      <c r="S1725" s="1"/>
      <c r="T1725" s="1"/>
      <c r="U1725" s="1"/>
      <c r="V1725" s="1"/>
      <c r="W1725" s="1"/>
    </row>
    <row r="1726" spans="1:23">
      <c r="A1726" s="1"/>
      <c r="B1726" s="1"/>
      <c r="C1726" s="1"/>
      <c r="D1726" s="1"/>
      <c r="E1726" s="1"/>
      <c r="F1726" s="1"/>
      <c r="G1726" s="1"/>
      <c r="H1726" s="1"/>
      <c r="I1726" s="1"/>
      <c r="J1726" s="1"/>
      <c r="K1726" s="1"/>
      <c r="L1726" s="1"/>
      <c r="M1726" s="1"/>
      <c r="N1726" s="1"/>
      <c r="O1726" s="1"/>
      <c r="P1726" s="1"/>
      <c r="Q1726" s="1"/>
      <c r="R1726" s="1"/>
      <c r="S1726" s="1"/>
      <c r="T1726" s="1"/>
      <c r="U1726" s="1"/>
      <c r="V1726" s="1"/>
      <c r="W1726" s="1"/>
    </row>
    <row r="1727" spans="1:23">
      <c r="A1727" s="1"/>
      <c r="B1727" s="1"/>
      <c r="C1727" s="1"/>
      <c r="D1727" s="1"/>
      <c r="E1727" s="1"/>
      <c r="F1727" s="1"/>
      <c r="G1727" s="1"/>
      <c r="H1727" s="1"/>
      <c r="I1727" s="1"/>
      <c r="J1727" s="1"/>
      <c r="K1727" s="1"/>
      <c r="L1727" s="1"/>
      <c r="M1727" s="1"/>
      <c r="N1727" s="1"/>
      <c r="O1727" s="1"/>
      <c r="P1727" s="1"/>
      <c r="Q1727" s="1"/>
      <c r="R1727" s="1"/>
      <c r="S1727" s="1"/>
      <c r="T1727" s="1"/>
      <c r="U1727" s="1"/>
      <c r="V1727" s="1"/>
      <c r="W1727" s="1"/>
    </row>
    <row r="1728" spans="1:23">
      <c r="A1728" s="1"/>
      <c r="B1728" s="1"/>
      <c r="C1728" s="1"/>
      <c r="D1728" s="1"/>
      <c r="E1728" s="1"/>
      <c r="F1728" s="1"/>
      <c r="G1728" s="1"/>
      <c r="H1728" s="1"/>
      <c r="I1728" s="1"/>
      <c r="J1728" s="1"/>
      <c r="K1728" s="1"/>
      <c r="L1728" s="1"/>
      <c r="M1728" s="1"/>
      <c r="N1728" s="1"/>
      <c r="O1728" s="1"/>
      <c r="P1728" s="1"/>
      <c r="Q1728" s="1"/>
      <c r="R1728" s="1"/>
      <c r="S1728" s="1"/>
      <c r="T1728" s="1"/>
      <c r="U1728" s="1"/>
      <c r="V1728" s="1"/>
      <c r="W1728" s="1"/>
    </row>
    <row r="1729" spans="1:23">
      <c r="A1729" s="1"/>
      <c r="B1729" s="1"/>
      <c r="C1729" s="1"/>
      <c r="D1729" s="1"/>
      <c r="E1729" s="1"/>
      <c r="F1729" s="1"/>
      <c r="G1729" s="1"/>
      <c r="H1729" s="1"/>
      <c r="I1729" s="1"/>
      <c r="J1729" s="1"/>
      <c r="K1729" s="1"/>
      <c r="L1729" s="1"/>
      <c r="M1729" s="1"/>
      <c r="N1729" s="1"/>
      <c r="O1729" s="1"/>
      <c r="P1729" s="1"/>
      <c r="Q1729" s="1"/>
      <c r="R1729" s="1"/>
      <c r="S1729" s="1"/>
      <c r="T1729" s="1"/>
      <c r="U1729" s="1"/>
      <c r="V1729" s="1"/>
      <c r="W1729" s="1"/>
    </row>
  </sheetData>
  <phoneticPr fontId="0" type="noConversion"/>
  <printOptions horizontalCentered="1" verticalCentered="1"/>
  <pageMargins left="0.78740157480314965" right="0.78740157480314965" top="0.98425196850393704" bottom="0.98425196850393704" header="0.51181102362204722" footer="0.51181102362204722"/>
  <pageSetup scale="61" orientation="portrait"/>
  <headerFooter alignWithMargins="0">
    <oddFooter>&amp;C&amp;D&amp;T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34:F40"/>
  <sheetViews>
    <sheetView topLeftCell="A2" zoomScaleNormal="100" workbookViewId="0">
      <selection activeCell="N20" sqref="N20"/>
    </sheetView>
  </sheetViews>
  <sheetFormatPr baseColWidth="10" defaultColWidth="8.7109375" defaultRowHeight="16"/>
  <sheetData>
    <row r="34" spans="1:6" ht="23">
      <c r="A34" s="46"/>
      <c r="F34" s="47" t="s">
        <v>173</v>
      </c>
    </row>
    <row r="35" spans="1:6" ht="23">
      <c r="F35" s="50" t="s">
        <v>514</v>
      </c>
    </row>
    <row r="37" spans="1:6" ht="18">
      <c r="A37" s="49" t="s">
        <v>408</v>
      </c>
    </row>
    <row r="38" spans="1:6" ht="18">
      <c r="A38" s="122" t="s">
        <v>382</v>
      </c>
    </row>
    <row r="39" spans="1:6" ht="18">
      <c r="A39" s="122"/>
    </row>
    <row r="40" spans="1:6" ht="18">
      <c r="A40" s="213"/>
    </row>
  </sheetData>
  <phoneticPr fontId="0" type="noConversion"/>
  <pageMargins left="0.75" right="0.75" top="1" bottom="1" header="0.5" footer="0.5"/>
  <pageSetup scale="69" orientation="portrait" verticalDpi="96"/>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34:F39"/>
  <sheetViews>
    <sheetView zoomScaleNormal="100" workbookViewId="0">
      <selection activeCell="M31" sqref="M31"/>
    </sheetView>
  </sheetViews>
  <sheetFormatPr baseColWidth="10" defaultColWidth="8.7109375" defaultRowHeight="16"/>
  <sheetData>
    <row r="34" spans="1:6" ht="23">
      <c r="A34" s="46"/>
      <c r="F34" s="47"/>
    </row>
    <row r="35" spans="1:6" ht="23">
      <c r="F35" s="50"/>
    </row>
    <row r="37" spans="1:6" ht="18">
      <c r="A37" s="49"/>
    </row>
    <row r="38" spans="1:6" ht="18">
      <c r="A38" s="122"/>
    </row>
    <row r="39" spans="1:6" ht="18">
      <c r="A39" s="122"/>
    </row>
  </sheetData>
  <phoneticPr fontId="0" type="noConversion"/>
  <pageMargins left="0.75" right="0.75" top="1" bottom="1" header="0.5" footer="0.5"/>
  <pageSetup scale="69" orientation="portrait" verticalDpi="96"/>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4:D29"/>
  <sheetViews>
    <sheetView workbookViewId="0">
      <selection activeCell="D30" sqref="D30"/>
    </sheetView>
  </sheetViews>
  <sheetFormatPr baseColWidth="10" defaultColWidth="8.85546875" defaultRowHeight="13"/>
  <cols>
    <col min="1" max="16384" width="8.85546875" style="7"/>
  </cols>
  <sheetData>
    <row r="4" spans="1:4">
      <c r="A4" s="7">
        <v>1929</v>
      </c>
    </row>
    <row r="5" spans="1:4">
      <c r="B5" s="8" t="s">
        <v>47</v>
      </c>
      <c r="C5" s="8" t="s">
        <v>48</v>
      </c>
      <c r="D5" s="10" t="s">
        <v>90</v>
      </c>
    </row>
    <row r="6" spans="1:4">
      <c r="A6" s="8" t="s">
        <v>44</v>
      </c>
      <c r="B6" s="9">
        <v>0.5973195821059385</v>
      </c>
      <c r="C6" s="9">
        <v>0.20460813394123106</v>
      </c>
      <c r="D6" s="9">
        <v>0.19807228229325272</v>
      </c>
    </row>
    <row r="7" spans="1:4">
      <c r="A7" s="8" t="s">
        <v>45</v>
      </c>
      <c r="B7" s="9">
        <v>0.55106692427513493</v>
      </c>
      <c r="C7" s="9">
        <v>0.23842457620002575</v>
      </c>
      <c r="D7" s="9">
        <v>0.21050849586617126</v>
      </c>
    </row>
    <row r="8" spans="1:4">
      <c r="A8" s="8" t="s">
        <v>78</v>
      </c>
      <c r="B8" s="9">
        <v>0.4201610600637305</v>
      </c>
      <c r="C8" s="9">
        <v>0.32843621567970599</v>
      </c>
      <c r="D8" s="9">
        <v>0.25140272421202031</v>
      </c>
    </row>
    <row r="9" spans="1:4">
      <c r="A9" s="8" t="s">
        <v>79</v>
      </c>
      <c r="B9" s="9">
        <v>0.33009456382284857</v>
      </c>
      <c r="C9" s="9">
        <v>0.47246726891723267</v>
      </c>
      <c r="D9" s="9">
        <v>0.19743814639780621</v>
      </c>
    </row>
    <row r="10" spans="1:4">
      <c r="A10" s="8" t="s">
        <v>83</v>
      </c>
      <c r="B10" s="9">
        <v>0.19822541896018944</v>
      </c>
      <c r="C10" s="9">
        <v>0.63544365021208138</v>
      </c>
      <c r="D10" s="9">
        <v>0.16633091601787897</v>
      </c>
    </row>
    <row r="11" spans="1:4">
      <c r="A11" s="8" t="s">
        <v>82</v>
      </c>
      <c r="B11" s="9">
        <v>8.8017811426318315E-2</v>
      </c>
      <c r="C11" s="9">
        <v>0.70614287488884886</v>
      </c>
      <c r="D11" s="9">
        <v>0.2058392842561815</v>
      </c>
    </row>
    <row r="13" spans="1:4">
      <c r="A13" s="7">
        <v>2000</v>
      </c>
    </row>
    <row r="14" spans="1:4">
      <c r="B14" s="8" t="s">
        <v>47</v>
      </c>
      <c r="C14" s="8" t="s">
        <v>48</v>
      </c>
      <c r="D14" s="10" t="s">
        <v>90</v>
      </c>
    </row>
    <row r="15" spans="1:4">
      <c r="A15" s="8" t="s">
        <v>44</v>
      </c>
      <c r="B15" s="9">
        <f>0.01*'Table A7 (cont.)'!P$91</f>
        <v>0.89702220894333251</v>
      </c>
      <c r="C15" s="9">
        <f t="shared" ref="C15:C20" si="0">1-B15-D15</f>
        <v>4.7206453540483834E-2</v>
      </c>
      <c r="D15" s="9">
        <f>0.01*'Table A7 (cont.)'!Q$91</f>
        <v>5.5771337516183656E-2</v>
      </c>
    </row>
    <row r="16" spans="1:4">
      <c r="A16" s="8" t="s">
        <v>45</v>
      </c>
      <c r="B16" s="9">
        <f>0.01*'Table A7 (cont.)'!W$91</f>
        <v>0.82263027295285351</v>
      </c>
      <c r="C16" s="9">
        <f t="shared" si="0"/>
        <v>6.7295285359801574E-2</v>
      </c>
      <c r="D16" s="9">
        <f>0.01*'Table A7 (cont.)'!X$91</f>
        <v>0.11007444168734491</v>
      </c>
    </row>
    <row r="17" spans="1:4">
      <c r="A17" s="8" t="s">
        <v>78</v>
      </c>
      <c r="B17" s="9">
        <f>0.01*'Table A7 (cont.) (2)'!B$91</f>
        <v>0.70229839508618985</v>
      </c>
      <c r="C17" s="9">
        <f t="shared" si="0"/>
        <v>9.8375272439072681E-2</v>
      </c>
      <c r="D17" s="9">
        <f>0.01*'Table A7 (cont.) (2)'!C$91</f>
        <v>0.19932633247473747</v>
      </c>
    </row>
    <row r="18" spans="1:4">
      <c r="A18" s="8" t="s">
        <v>79</v>
      </c>
      <c r="B18" s="9">
        <f>0.01*'Table A7 (cont.) (2)'!I$91</f>
        <v>0.6351431980906922</v>
      </c>
      <c r="C18" s="9">
        <f t="shared" si="0"/>
        <v>0.11724343675417653</v>
      </c>
      <c r="D18" s="9">
        <f>0.01*'Table A7 (cont.) (2)'!J$91</f>
        <v>0.24761336515513127</v>
      </c>
    </row>
    <row r="19" spans="1:4">
      <c r="A19" s="8" t="s">
        <v>83</v>
      </c>
      <c r="B19" s="9">
        <f>0.01*'Table A7 (cont.) (2)'!P$91</f>
        <v>0.57437850842020854</v>
      </c>
      <c r="C19" s="9">
        <f t="shared" si="0"/>
        <v>0.14063753007217311</v>
      </c>
      <c r="D19" s="9">
        <f>0.01*'Table A7 (cont.) (2)'!Q$91</f>
        <v>0.28498396150761834</v>
      </c>
    </row>
    <row r="20" spans="1:4">
      <c r="A20" s="8" t="s">
        <v>82</v>
      </c>
      <c r="B20" s="9">
        <f>0.01*'Table A7 (cont.) (2)'!W$91</f>
        <v>0.60808328230251063</v>
      </c>
      <c r="C20" s="9">
        <f t="shared" si="0"/>
        <v>0.1414574402939377</v>
      </c>
      <c r="D20" s="9">
        <f>0.01*'Table A7 (cont.) (2)'!X$91</f>
        <v>0.25045927740355167</v>
      </c>
    </row>
    <row r="22" spans="1:4">
      <c r="A22" s="7">
        <v>2007</v>
      </c>
    </row>
    <row r="23" spans="1:4">
      <c r="B23" s="8" t="s">
        <v>47</v>
      </c>
      <c r="C23" s="8" t="s">
        <v>48</v>
      </c>
      <c r="D23" s="10" t="s">
        <v>90</v>
      </c>
    </row>
    <row r="24" spans="1:4">
      <c r="A24" s="8" t="s">
        <v>44</v>
      </c>
      <c r="B24" s="9">
        <f>0.01*'Table A7 (cont.)'!P$98</f>
        <v>0.88629999999999998</v>
      </c>
      <c r="C24" s="9">
        <f t="shared" ref="C24:C29" si="1">1-B24-D24</f>
        <v>5.3900000000000017E-2</v>
      </c>
      <c r="D24" s="9">
        <f>0.01*'Table A7 (cont.)'!Q$98</f>
        <v>5.9800000000000006E-2</v>
      </c>
    </row>
    <row r="25" spans="1:4">
      <c r="A25" s="8" t="s">
        <v>45</v>
      </c>
      <c r="B25" s="9">
        <f>0.01*'Table A7 (cont.)'!W$98</f>
        <v>0.80110000000000003</v>
      </c>
      <c r="C25" s="9">
        <f t="shared" si="1"/>
        <v>7.8799999999999967E-2</v>
      </c>
      <c r="D25" s="9">
        <f>0.01*'Table A7 (cont.)'!X$98</f>
        <v>0.1201</v>
      </c>
    </row>
    <row r="26" spans="1:4">
      <c r="A26" s="8" t="s">
        <v>78</v>
      </c>
      <c r="B26" s="9">
        <f>0.01*'Table A7 (cont.) (2)'!B$98</f>
        <v>0.6905</v>
      </c>
      <c r="C26" s="9">
        <f t="shared" si="1"/>
        <v>0.10870000000000002</v>
      </c>
      <c r="D26" s="9">
        <f>0.01*'Table A7 (cont.) (2)'!C$98</f>
        <v>0.20079999999999998</v>
      </c>
    </row>
    <row r="27" spans="1:4">
      <c r="A27" s="8" t="s">
        <v>79</v>
      </c>
      <c r="B27" s="9">
        <f>0.01*'Table A7 (cont.) (2)'!I$98</f>
        <v>0.5696</v>
      </c>
      <c r="C27" s="9">
        <f t="shared" si="1"/>
        <v>0.1421</v>
      </c>
      <c r="D27" s="9">
        <f>0.01*'Table A7 (cont.) (2)'!J$98</f>
        <v>0.2883</v>
      </c>
    </row>
    <row r="28" spans="1:4">
      <c r="A28" s="8" t="s">
        <v>83</v>
      </c>
      <c r="B28" s="9">
        <f>0.01*'Table A7 (cont.) (2)'!P$98</f>
        <v>0.47619999999999996</v>
      </c>
      <c r="C28" s="9">
        <f t="shared" si="1"/>
        <v>0.20060000000000006</v>
      </c>
      <c r="D28" s="9">
        <f>0.01*'Table A7 (cont.) (2)'!Q$98</f>
        <v>0.32319999999999999</v>
      </c>
    </row>
    <row r="29" spans="1:4">
      <c r="A29" s="8" t="s">
        <v>82</v>
      </c>
      <c r="B29" s="9">
        <f>0.01*'Table A7 (cont.) (2)'!W$98</f>
        <v>0.3805</v>
      </c>
      <c r="C29" s="9">
        <f t="shared" si="1"/>
        <v>0.33289999999999992</v>
      </c>
      <c r="D29" s="9">
        <f>0.01*'Table A7 (cont.) (2)'!X$98</f>
        <v>0.28660000000000002</v>
      </c>
    </row>
  </sheetData>
  <phoneticPr fontId="4" type="noConversion"/>
  <printOptions horizontalCentered="1" verticalCentered="1"/>
  <pageMargins left="0.78740157480314965" right="0.78740157480314965" top="0.98425196850393704" bottom="0.98425196850393704" header="0.51181102362204722" footer="0.51181102362204722"/>
  <pageSetup orientation="portrait" verticalDpi="96"/>
  <headerFooter alignWithMargins="0">
    <oddFooter>&amp;C&amp;D&amp;T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29"/>
  <sheetViews>
    <sheetView workbookViewId="0">
      <selection activeCell="B12" sqref="B12"/>
    </sheetView>
  </sheetViews>
  <sheetFormatPr baseColWidth="10" defaultColWidth="8.7109375" defaultRowHeight="16"/>
  <cols>
    <col min="1" max="1" width="20.42578125" customWidth="1"/>
    <col min="2" max="4" width="16.5703125" customWidth="1"/>
    <col min="5" max="5" width="17.7109375" customWidth="1"/>
  </cols>
  <sheetData>
    <row r="1" spans="1:5" ht="30.75" customHeight="1">
      <c r="A1" s="223" t="s">
        <v>411</v>
      </c>
      <c r="B1" s="223"/>
      <c r="C1" s="223"/>
      <c r="D1" s="223"/>
      <c r="E1" s="224"/>
    </row>
    <row r="2" spans="1:5" ht="56.25" customHeight="1">
      <c r="A2" s="158"/>
      <c r="B2" s="158" t="s">
        <v>393</v>
      </c>
      <c r="C2" s="158" t="s">
        <v>394</v>
      </c>
      <c r="D2" s="158" t="s">
        <v>395</v>
      </c>
      <c r="E2" s="158" t="s">
        <v>5</v>
      </c>
    </row>
    <row r="3" spans="1:5" ht="21" customHeight="1">
      <c r="A3" s="159"/>
      <c r="B3" s="160" t="s">
        <v>49</v>
      </c>
      <c r="C3" s="160" t="s">
        <v>50</v>
      </c>
      <c r="D3" s="160" t="s">
        <v>51</v>
      </c>
      <c r="E3" s="160" t="s">
        <v>53</v>
      </c>
    </row>
    <row r="4" spans="1:5" ht="18.75" customHeight="1">
      <c r="A4" s="43"/>
      <c r="B4" s="43"/>
      <c r="C4" s="43"/>
      <c r="D4" s="44"/>
      <c r="E4" s="44"/>
    </row>
    <row r="5" spans="1:5" ht="36" customHeight="1">
      <c r="A5" s="193" t="s">
        <v>525</v>
      </c>
      <c r="B5" s="199">
        <f>Table_Incomegrowth!B132</f>
        <v>0.34966658633885572</v>
      </c>
      <c r="C5" s="199">
        <f>Table_Incomegrowth!E132</f>
        <v>1.2334067508607105</v>
      </c>
      <c r="D5" s="199">
        <f>Table_Incomegrowth!K132</f>
        <v>0.20296336124613878</v>
      </c>
      <c r="E5" s="194">
        <f>Table_Incomegrowth!E172</f>
        <v>0.50218959623345205</v>
      </c>
    </row>
    <row r="6" spans="1:5" ht="15.75" customHeight="1">
      <c r="A6" s="161"/>
      <c r="B6" s="162"/>
      <c r="C6" s="162"/>
      <c r="D6" s="162"/>
      <c r="E6" s="165"/>
    </row>
    <row r="7" spans="1:5" ht="36" customHeight="1">
      <c r="A7" s="161" t="s">
        <v>295</v>
      </c>
      <c r="B7" s="162">
        <f>Table_Incomegrowth!B126</f>
        <v>0.31473464665843776</v>
      </c>
      <c r="C7" s="162">
        <f>Table_Incomegrowth!E126</f>
        <v>0.98739883784167515</v>
      </c>
      <c r="D7" s="162">
        <f>Table_Incomegrowth!K126</f>
        <v>0.20307059628187041</v>
      </c>
      <c r="E7" s="165">
        <f>Table_Incomegrowth!E173</f>
        <v>0.44664613678260923</v>
      </c>
    </row>
    <row r="8" spans="1:5" ht="36" customHeight="1">
      <c r="A8" s="200" t="s">
        <v>381</v>
      </c>
      <c r="B8" s="201">
        <f>Table_Incomegrowth!B134</f>
        <v>-0.11726462779776081</v>
      </c>
      <c r="C8" s="201">
        <f>Table_Incomegrowth!E134</f>
        <v>-0.30824162203472127</v>
      </c>
      <c r="D8" s="201">
        <f>Table_Incomegrowth!K134</f>
        <v>-6.4893727391618805E-2</v>
      </c>
      <c r="E8" s="202">
        <f>Table_Incomegrowth!E174</f>
        <v>0.5657006782343541</v>
      </c>
    </row>
    <row r="9" spans="1:5" ht="36" customHeight="1">
      <c r="A9" s="161" t="s">
        <v>16</v>
      </c>
      <c r="B9" s="162">
        <f>Table_Incomegrowth!B128</f>
        <v>0.16096168561750956</v>
      </c>
      <c r="C9" s="162">
        <f>Table_Incomegrowth!E128</f>
        <v>0.61791179941110763</v>
      </c>
      <c r="D9" s="162">
        <f>Table_Incomegrowth!K128</f>
        <v>6.8263499905967917E-2</v>
      </c>
      <c r="E9" s="165">
        <f>Table_Incomegrowth!E175</f>
        <v>0.64742627769392025</v>
      </c>
    </row>
    <row r="10" spans="1:5" ht="36" customHeight="1">
      <c r="A10" s="200" t="s">
        <v>387</v>
      </c>
      <c r="B10" s="201">
        <f>Table_Incomegrowth!B130</f>
        <v>-0.1742908534183143</v>
      </c>
      <c r="C10" s="201">
        <f>Table_Incomegrowth!E130</f>
        <v>-0.36344194243655858</v>
      </c>
      <c r="D10" s="201">
        <f>Table_Incomegrowth!K130</f>
        <v>-0.11617592021576018</v>
      </c>
      <c r="E10" s="202">
        <f>Table_Incomegrowth!E179</f>
        <v>0.49009892404307065</v>
      </c>
    </row>
    <row r="11" spans="1:5" ht="36" customHeight="1">
      <c r="A11" s="161" t="s">
        <v>515</v>
      </c>
      <c r="B11" s="162">
        <f>Table_Incomegrowth!B137</f>
        <v>0.16407540976631152</v>
      </c>
      <c r="C11" s="162">
        <f>Table_Incomegrowth!E137</f>
        <v>0.35835567021850712</v>
      </c>
      <c r="D11" s="162">
        <f>Table_Incomegrowth!K137</f>
        <v>0.12108419032427586</v>
      </c>
      <c r="E11" s="165">
        <f>Table_Incomegrowth!E182</f>
        <v>0.39573549735070046</v>
      </c>
    </row>
    <row r="12" spans="1:5" ht="37" customHeight="1">
      <c r="A12" s="161" t="s">
        <v>527</v>
      </c>
      <c r="B12" s="162">
        <f>Table_Incomegrowth!B148</f>
        <v>4.2153666675726065E-2</v>
      </c>
      <c r="C12" s="162">
        <f>Table_Incomegrowth!E148</f>
        <v>0.16124004319223517</v>
      </c>
      <c r="D12" s="162">
        <f>Table_Incomegrowth!K148</f>
        <v>1.0224437074186854E-2</v>
      </c>
      <c r="E12" s="165">
        <f>Table_Incomegrowth!E183</f>
        <v>0.80873112639013733</v>
      </c>
    </row>
    <row r="13" spans="1:5" ht="10.5" customHeight="1">
      <c r="A13" s="134"/>
      <c r="B13" s="134"/>
      <c r="C13" s="135"/>
      <c r="D13" s="134"/>
      <c r="E13" s="134"/>
    </row>
    <row r="14" spans="1:5">
      <c r="A14" s="36"/>
      <c r="B14" s="36"/>
      <c r="D14" s="36"/>
      <c r="E14" s="36"/>
    </row>
    <row r="15" spans="1:5">
      <c r="A15" s="142" t="s">
        <v>296</v>
      </c>
      <c r="B15" s="36"/>
      <c r="D15" s="36"/>
      <c r="E15" s="36"/>
    </row>
    <row r="16" spans="1:5">
      <c r="A16" s="142" t="s">
        <v>403</v>
      </c>
      <c r="B16" s="36"/>
      <c r="D16" s="36"/>
      <c r="E16" s="36"/>
    </row>
    <row r="17" spans="1:5">
      <c r="A17" s="204" t="s">
        <v>35</v>
      </c>
      <c r="B17" s="36"/>
      <c r="D17" s="36"/>
      <c r="E17" s="36"/>
    </row>
    <row r="18" spans="1:5">
      <c r="A18" s="142" t="s">
        <v>6</v>
      </c>
      <c r="B18" s="36"/>
      <c r="D18" s="36"/>
      <c r="E18" s="36"/>
    </row>
    <row r="19" spans="1:5">
      <c r="A19" s="142" t="s">
        <v>400</v>
      </c>
      <c r="B19" s="36"/>
      <c r="D19" s="36"/>
      <c r="E19" s="36"/>
    </row>
    <row r="20" spans="1:5">
      <c r="A20" s="142" t="s">
        <v>14</v>
      </c>
      <c r="B20" s="36"/>
      <c r="D20" s="36"/>
      <c r="E20" s="36"/>
    </row>
    <row r="21" spans="1:5">
      <c r="A21" s="204" t="s">
        <v>510</v>
      </c>
      <c r="B21" s="36"/>
      <c r="D21" s="36"/>
      <c r="E21" s="36"/>
    </row>
    <row r="22" spans="1:5">
      <c r="A22" s="36"/>
      <c r="B22" s="36"/>
      <c r="D22" s="36"/>
      <c r="E22" s="36"/>
    </row>
    <row r="23" spans="1:5">
      <c r="A23" s="36"/>
      <c r="B23" s="36"/>
      <c r="D23" s="36"/>
      <c r="E23" s="36"/>
    </row>
    <row r="24" spans="1:5">
      <c r="A24" s="36"/>
      <c r="B24" s="36"/>
      <c r="D24" s="36"/>
      <c r="E24" s="36"/>
    </row>
    <row r="25" spans="1:5">
      <c r="A25" s="36"/>
      <c r="B25" s="36"/>
      <c r="D25" s="36"/>
      <c r="E25" s="36"/>
    </row>
    <row r="26" spans="1:5">
      <c r="A26" s="36"/>
      <c r="B26" s="36"/>
      <c r="D26" s="36"/>
      <c r="E26" s="36"/>
    </row>
    <row r="27" spans="1:5">
      <c r="A27" s="36"/>
      <c r="B27" s="36"/>
      <c r="C27" s="37"/>
      <c r="D27" s="36"/>
      <c r="E27" s="36"/>
    </row>
    <row r="28" spans="1:5">
      <c r="A28" s="36"/>
      <c r="B28" s="36"/>
      <c r="D28" s="36"/>
      <c r="E28" s="36"/>
    </row>
    <row r="29" spans="1:5">
      <c r="A29" s="36"/>
      <c r="B29" s="36"/>
      <c r="D29" s="36"/>
      <c r="E29" s="36"/>
    </row>
  </sheetData>
  <mergeCells count="1">
    <mergeCell ref="A1:E1"/>
  </mergeCells>
  <phoneticPr fontId="0" type="noConversion"/>
  <pageMargins left="0.75" right="0.75" top="1" bottom="1" header="0.5" footer="0.5"/>
  <pageSetup scale="81" orientation="portrait" verticalDpi="1200"/>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35:K71"/>
  <sheetViews>
    <sheetView zoomScale="50" workbookViewId="0">
      <selection activeCell="T24" sqref="T24"/>
    </sheetView>
  </sheetViews>
  <sheetFormatPr baseColWidth="10" defaultColWidth="8.7109375" defaultRowHeight="16"/>
  <sheetData>
    <row r="35" spans="1:11" ht="23">
      <c r="K35" s="47"/>
    </row>
    <row r="36" spans="1:11" ht="21.75" customHeight="1">
      <c r="A36" s="46"/>
      <c r="K36" s="50"/>
    </row>
    <row r="37" spans="1:11" ht="25">
      <c r="K37" s="52"/>
    </row>
    <row r="38" spans="1:11" ht="25">
      <c r="K38" s="51"/>
    </row>
    <row r="39" spans="1:11" ht="25">
      <c r="A39" s="49"/>
      <c r="K39" s="51"/>
    </row>
    <row r="41" spans="1:11" ht="23">
      <c r="A41" s="59"/>
    </row>
    <row r="42" spans="1:11" ht="23">
      <c r="A42" s="59"/>
    </row>
    <row r="43" spans="1:11" ht="20">
      <c r="A43" s="53"/>
    </row>
    <row r="44" spans="1:11" ht="20">
      <c r="A44" s="53"/>
    </row>
    <row r="59" spans="1:11" ht="25">
      <c r="K59" s="52"/>
    </row>
    <row r="60" spans="1:11" ht="25">
      <c r="K60" s="51"/>
    </row>
    <row r="61" spans="1:11" ht="25">
      <c r="A61" s="49"/>
      <c r="K61" s="51"/>
    </row>
    <row r="63" spans="1:11" ht="23">
      <c r="A63" s="59"/>
    </row>
    <row r="64" spans="1:11" ht="23">
      <c r="A64" s="59"/>
    </row>
    <row r="66" spans="1:11" ht="25">
      <c r="K66" s="52" t="s">
        <v>174</v>
      </c>
    </row>
    <row r="67" spans="1:11" ht="25">
      <c r="K67" s="51" t="s">
        <v>349</v>
      </c>
    </row>
    <row r="68" spans="1:11" ht="25">
      <c r="A68" s="49"/>
      <c r="K68" s="51"/>
    </row>
    <row r="70" spans="1:11" ht="23">
      <c r="A70" s="59" t="s">
        <v>103</v>
      </c>
    </row>
    <row r="71" spans="1:11" ht="23">
      <c r="A71" s="59" t="s">
        <v>348</v>
      </c>
    </row>
  </sheetData>
  <phoneticPr fontId="9" type="noConversion"/>
  <pageMargins left="0.75" right="0.75" top="1" bottom="1" header="0.5" footer="0.5"/>
  <pageSetup scale="39" orientation="landscape" verticalDpi="96"/>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O1663"/>
  <sheetViews>
    <sheetView topLeftCell="A97" zoomScale="150" zoomScaleNormal="150" workbookViewId="0">
      <selection activeCell="A112" sqref="A112:O112"/>
    </sheetView>
  </sheetViews>
  <sheetFormatPr baseColWidth="10" defaultColWidth="8.85546875" defaultRowHeight="13"/>
  <cols>
    <col min="1" max="73" width="5.28515625" style="2" customWidth="1"/>
    <col min="74" max="16384" width="8.85546875" style="2"/>
  </cols>
  <sheetData>
    <row r="1" spans="1:15" ht="9.75" customHeight="1">
      <c r="A1" s="1"/>
      <c r="B1" s="1" t="s">
        <v>364</v>
      </c>
      <c r="C1" s="1"/>
      <c r="D1" s="1"/>
      <c r="E1" s="1"/>
      <c r="F1" s="1"/>
      <c r="G1" s="1"/>
      <c r="H1" s="1"/>
      <c r="I1" s="1"/>
      <c r="J1" s="1" t="s">
        <v>364</v>
      </c>
      <c r="K1" s="1"/>
      <c r="L1" s="1"/>
      <c r="M1" s="1"/>
      <c r="N1" s="1"/>
      <c r="O1" s="1"/>
    </row>
    <row r="2" spans="1:15" ht="9.75" customHeight="1">
      <c r="A2" s="1"/>
      <c r="B2" s="1"/>
      <c r="C2" s="1"/>
      <c r="D2" s="1"/>
      <c r="E2" s="1"/>
      <c r="F2" s="1"/>
      <c r="G2" s="1"/>
      <c r="H2" s="1"/>
      <c r="I2" s="1"/>
      <c r="J2" s="1"/>
      <c r="K2" s="1"/>
      <c r="L2" s="1"/>
      <c r="M2" s="1"/>
      <c r="N2" s="1"/>
      <c r="O2" s="1"/>
    </row>
    <row r="3" spans="1:15" ht="9.75" customHeight="1">
      <c r="A3" s="1"/>
      <c r="B3" s="6" t="s">
        <v>37</v>
      </c>
      <c r="C3" s="6" t="s">
        <v>38</v>
      </c>
      <c r="D3" s="6" t="s">
        <v>48</v>
      </c>
      <c r="E3" s="6" t="s">
        <v>39</v>
      </c>
      <c r="F3" s="6" t="s">
        <v>40</v>
      </c>
      <c r="G3" s="1"/>
      <c r="H3" s="1"/>
      <c r="I3" s="1"/>
      <c r="J3" s="6" t="s">
        <v>37</v>
      </c>
      <c r="K3" s="6" t="s">
        <v>38</v>
      </c>
      <c r="L3" s="6" t="s">
        <v>48</v>
      </c>
      <c r="M3" s="6" t="s">
        <v>39</v>
      </c>
      <c r="N3" s="6" t="s">
        <v>40</v>
      </c>
      <c r="O3" s="1"/>
    </row>
    <row r="4" spans="1:15" ht="9.75" customHeight="1">
      <c r="A4" s="1"/>
      <c r="B4" s="1"/>
      <c r="C4" s="1"/>
      <c r="D4" s="1"/>
      <c r="E4" s="1"/>
      <c r="F4" s="1"/>
      <c r="G4" s="1"/>
      <c r="H4" s="1"/>
      <c r="I4" s="1"/>
      <c r="J4" s="1"/>
      <c r="K4" s="1"/>
      <c r="L4" s="1"/>
      <c r="M4" s="1"/>
      <c r="N4" s="1"/>
      <c r="O4" s="1"/>
    </row>
    <row r="5" spans="1:15" ht="9.75" customHeight="1">
      <c r="A5" s="1"/>
      <c r="B5" s="1"/>
      <c r="C5" s="1"/>
      <c r="D5" s="1"/>
      <c r="E5" s="1"/>
      <c r="F5" s="1"/>
      <c r="G5" s="1"/>
      <c r="H5" s="1"/>
      <c r="I5" s="1"/>
      <c r="J5" s="1"/>
      <c r="K5" s="1"/>
      <c r="L5" s="1"/>
      <c r="M5" s="1"/>
      <c r="N5" s="1"/>
      <c r="O5" s="1"/>
    </row>
    <row r="6" spans="1:15" ht="9.75" customHeight="1">
      <c r="A6" s="1">
        <v>1916</v>
      </c>
      <c r="B6" s="6">
        <f>0.01*'Table A2'!F9</f>
        <v>0.1012663844622242</v>
      </c>
      <c r="C6" s="133">
        <f>$B6*'Table A8'!F7/100</f>
        <v>4.1556579133895707E-3</v>
      </c>
      <c r="D6" s="133">
        <f>($B6-$C6)*('Table A7 (cont.)'!D7+'Table A7 (cont.)'!E7+'Table A7 (cont.)'!F7)/100</f>
        <v>5.9684768458419073E-2</v>
      </c>
      <c r="E6" s="133">
        <f>($B6-$C6)*('Table A7 (cont.)'!C7)/100</f>
        <v>2.7476188573630607E-2</v>
      </c>
      <c r="F6" s="133">
        <f>($B6-$C6)*('Table A7 (cont.)'!B7)/100</f>
        <v>9.9496213500925058E-3</v>
      </c>
      <c r="G6" s="6">
        <f>SUM(C6:F6)-B6</f>
        <v>-1.4816669245687475E-7</v>
      </c>
      <c r="H6" s="1"/>
      <c r="I6" s="1">
        <v>1916</v>
      </c>
      <c r="J6" s="6">
        <f>0.01*'Table A3'!F9</f>
        <v>0.10514662593144883</v>
      </c>
      <c r="K6" s="133">
        <f>$J6*'Table A8'!U7/100</f>
        <v>1.1419149697931539E-2</v>
      </c>
      <c r="L6" s="133">
        <f>($J6-$K6)*('Table A7 (cont.)'!D7+'Table A7 (cont.)'!E7+'Table A7 (cont.)'!F7)/100</f>
        <v>5.7605404840384108E-2</v>
      </c>
      <c r="M6" s="133">
        <f>($J6-$K6)*('Table A7 (cont.)'!C7)/100</f>
        <v>2.6518942891726374E-2</v>
      </c>
      <c r="N6" s="133">
        <f>($J6-$K6)*('Table A7 (cont.)'!B7)/100</f>
        <v>9.6029854967085767E-3</v>
      </c>
      <c r="O6" s="6">
        <f>SUM(K6:N6)-J6</f>
        <v>-1.4300469823591566E-7</v>
      </c>
    </row>
    <row r="7" spans="1:15" ht="9.75" customHeight="1">
      <c r="A7" s="1">
        <v>1917</v>
      </c>
      <c r="B7" s="6">
        <f>0.01*'Table A2'!F10</f>
        <v>8.3883137990618778E-2</v>
      </c>
      <c r="C7" s="133">
        <f>$B7*'Table A8'!F8/100</f>
        <v>1.0296903776535161E-3</v>
      </c>
      <c r="D7" s="133">
        <f>($B7-$C7)*('Table A7 (cont.)'!D8+'Table A7 (cont.)'!E8+'Table A7 (cont.)'!F8)/100</f>
        <v>5.686066990565581E-2</v>
      </c>
      <c r="E7" s="133">
        <f>($B7-$C7)*('Table A7 (cont.)'!C8)/100</f>
        <v>1.3229295342002557E-2</v>
      </c>
      <c r="F7" s="133">
        <f>($B7-$C7)*('Table A7 (cont.)'!B8)/100</f>
        <v>1.2763606426451791E-2</v>
      </c>
      <c r="G7" s="6">
        <f>SUM(C7:F7)-B7</f>
        <v>1.2406114489882381E-7</v>
      </c>
      <c r="H7" s="1"/>
      <c r="I7" s="1">
        <v>1917</v>
      </c>
      <c r="J7" s="6">
        <f>0.01*'Table A3'!F10</f>
        <v>8.4015369708452386E-2</v>
      </c>
      <c r="K7" s="133">
        <f>$J7*'Table A8'!U8/100</f>
        <v>2.5401475273847196E-3</v>
      </c>
      <c r="L7" s="133">
        <f>($J7-$K7)*('Table A7 (cont.)'!D8+'Table A7 (cont.)'!E8+'Table A7 (cont.)'!F8)/100</f>
        <v>5.5914821258478381E-2</v>
      </c>
      <c r="M7" s="133">
        <f>($J7-$K7)*('Table A7 (cont.)'!C8)/100</f>
        <v>1.3009232667343511E-2</v>
      </c>
      <c r="N7" s="133">
        <f>($J7-$K7)*('Table A7 (cont.)'!B8)/100</f>
        <v>1.2551290252695918E-2</v>
      </c>
      <c r="O7" s="6">
        <f>SUM(K7:N7)-J7</f>
        <v>1.2199745014207508E-7</v>
      </c>
    </row>
    <row r="8" spans="1:15" ht="9.75" customHeight="1">
      <c r="A8" s="1">
        <v>1918</v>
      </c>
      <c r="B8" s="6">
        <f>0.01*'Table A2'!F11</f>
        <v>6.7447006238796112E-2</v>
      </c>
      <c r="C8" s="133">
        <f>$B8*'Table A8'!F9/100</f>
        <v>5.2940582135401425E-4</v>
      </c>
      <c r="D8" s="133">
        <f>($B8-$C8)*('Table A7 (cont.)'!D9+'Table A7 (cont.)'!E9+'Table A7 (cont.)'!F9)/100</f>
        <v>3.9027247203633778E-2</v>
      </c>
      <c r="E8" s="133">
        <f>($B8-$C8)*('Table A7 (cont.)'!C9)/100</f>
        <v>1.5060238764338684E-2</v>
      </c>
      <c r="F8" s="133">
        <f>($B8-$C8)*('Table A7 (cont.)'!B9)/100</f>
        <v>1.2836944322880848E-2</v>
      </c>
      <c r="G8" s="6">
        <f t="shared" ref="G8:G71" si="0">SUM(C8:F8)-B8</f>
        <v>6.8298734112182125E-6</v>
      </c>
      <c r="H8" s="1"/>
      <c r="I8" s="1">
        <v>1918</v>
      </c>
      <c r="J8" s="6">
        <f>0.01*'Table A3'!F11</f>
        <v>6.7164822458815596E-2</v>
      </c>
      <c r="K8" s="133">
        <f>$J8*'Table A8'!U9/100</f>
        <v>1.2386021075338615E-3</v>
      </c>
      <c r="L8" s="133">
        <f>($J8-$K8)*('Table A7 (cont.)'!D9+'Table A7 (cont.)'!E9+'Table A7 (cont.)'!F9)/100</f>
        <v>3.8449060976491201E-2</v>
      </c>
      <c r="M8" s="133">
        <f>($J8-$K8)*('Table A7 (cont.)'!C9)/100</f>
        <v>1.4837122268686678E-2</v>
      </c>
      <c r="N8" s="133">
        <f>($J8-$K8)*('Table A7 (cont.)'!B9)/100</f>
        <v>1.2646765795367519E-2</v>
      </c>
      <c r="O8" s="6">
        <f t="shared" ref="O8:O71" si="1">SUM(K8:N8)-J8</f>
        <v>6.7286892636714279E-6</v>
      </c>
    </row>
    <row r="9" spans="1:15" ht="9.75" customHeight="1">
      <c r="A9" s="1">
        <v>1919</v>
      </c>
      <c r="B9" s="6">
        <f>0.01*'Table A2'!F12</f>
        <v>6.5112867558762957E-2</v>
      </c>
      <c r="C9" s="133">
        <f>$B9*'Table A8'!F10/100</f>
        <v>1.8512816937414464E-3</v>
      </c>
      <c r="D9" s="133">
        <f>($B9-$C9)*('Table A7 (cont.)'!D10+'Table A7 (cont.)'!E10+'Table A7 (cont.)'!F10)/100</f>
        <v>3.1824189951434406E-2</v>
      </c>
      <c r="E9" s="133">
        <f>($B9-$C9)*('Table A7 (cont.)'!C10)/100</f>
        <v>1.9418220545005895E-2</v>
      </c>
      <c r="F9" s="133">
        <f>($B9-$C9)*('Table A7 (cont.)'!B10)/100</f>
        <v>1.2019189616498917E-2</v>
      </c>
      <c r="G9" s="6">
        <f t="shared" si="0"/>
        <v>1.42479177067667E-8</v>
      </c>
      <c r="H9" s="1"/>
      <c r="I9" s="1">
        <v>1919</v>
      </c>
      <c r="J9" s="6">
        <f>0.01*'Table A3'!F12</f>
        <v>6.6297173757209713E-2</v>
      </c>
      <c r="K9" s="133">
        <f>$J9*'Table A8'!U10/100</f>
        <v>4.4953986539891288E-3</v>
      </c>
      <c r="L9" s="133">
        <f>($J9-$K9)*('Table A7 (cont.)'!D10+'Table A7 (cont.)'!E10+'Table A7 (cont.)'!F10)/100</f>
        <v>3.1089821782482322E-2</v>
      </c>
      <c r="M9" s="133">
        <f>($J9-$K9)*('Table A7 (cont.)'!C10)/100</f>
        <v>1.8970129860287586E-2</v>
      </c>
      <c r="N9" s="133">
        <f>($J9-$K9)*('Table A7 (cont.)'!B10)/100</f>
        <v>1.1741837379586496E-2</v>
      </c>
      <c r="O9" s="6">
        <f t="shared" si="1"/>
        <v>1.3919135816164996E-8</v>
      </c>
    </row>
    <row r="10" spans="1:15" ht="9.75" customHeight="1">
      <c r="A10" s="1">
        <v>1920</v>
      </c>
      <c r="B10" s="6">
        <f>0.01*'Table A2'!F13</f>
        <v>5.3457444777239627E-2</v>
      </c>
      <c r="C10" s="133">
        <f>$B10*'Table A8'!F11/100</f>
        <v>8.1152458036865991E-4</v>
      </c>
      <c r="D10" s="133">
        <f>($B10-$C10)*('Table A7 (cont.)'!D11+'Table A7 (cont.)'!E11+'Table A7 (cont.)'!F11)/100</f>
        <v>2.8108201495423993E-2</v>
      </c>
      <c r="E10" s="133">
        <f>($B10-$C10)*('Table A7 (cont.)'!C11)/100</f>
        <v>1.3410501735812397E-2</v>
      </c>
      <c r="F10" s="133">
        <f>($B10-$C10)*('Table A7 (cont.)'!B11)/100</f>
        <v>1.1127208870594946E-2</v>
      </c>
      <c r="G10" s="6">
        <f t="shared" si="0"/>
        <v>-8.0950396247336798E-9</v>
      </c>
      <c r="H10" s="1"/>
      <c r="I10" s="1">
        <v>1920</v>
      </c>
      <c r="J10" s="6">
        <f>0.01*'Table A3'!F13</f>
        <v>5.3572248881608976E-2</v>
      </c>
      <c r="K10" s="133">
        <f>$J10*'Table A8'!U11/100</f>
        <v>1.7942659119678491E-3</v>
      </c>
      <c r="L10" s="133">
        <f>($J10-$K10)*('Table A7 (cont.)'!D11+'Table A7 (cont.)'!E11+'Table A7 (cont.)'!F11)/100</f>
        <v>2.7644800829672005E-2</v>
      </c>
      <c r="M10" s="133">
        <f>($J10-$K10)*('Table A7 (cont.)'!C11)/100</f>
        <v>1.3189411979021825E-2</v>
      </c>
      <c r="N10" s="133">
        <f>($J10-$K10)*('Table A7 (cont.)'!B11)/100</f>
        <v>1.0943762199365034E-2</v>
      </c>
      <c r="O10" s="6">
        <f t="shared" si="1"/>
        <v>-7.9615822615175524E-9</v>
      </c>
    </row>
    <row r="11" spans="1:15" ht="9.75" customHeight="1">
      <c r="A11" s="1">
        <v>1921</v>
      </c>
      <c r="B11" s="6">
        <f>0.01*'Table A2'!F14</f>
        <v>5.6119721348351193E-2</v>
      </c>
      <c r="C11" s="133">
        <f>$B11*'Table A8'!F12/100</f>
        <v>6.5531807883370844E-4</v>
      </c>
      <c r="D11" s="133">
        <f>($B11-$C11)*('Table A7 (cont.)'!D12+'Table A7 (cont.)'!E12+'Table A7 (cont.)'!F12)/100</f>
        <v>3.0654642775809961E-2</v>
      </c>
      <c r="E11" s="133">
        <f>($B11-$C11)*('Table A7 (cont.)'!C12)/100</f>
        <v>1.2008247505315268E-2</v>
      </c>
      <c r="F11" s="133">
        <f>($B11-$C11)*('Table A7 (cont.)'!B12)/100</f>
        <v>1.2801499883393899E-2</v>
      </c>
      <c r="G11" s="6">
        <f t="shared" si="0"/>
        <v>-1.3104998357327258E-8</v>
      </c>
      <c r="H11" s="1"/>
      <c r="I11" s="1">
        <v>1921</v>
      </c>
      <c r="J11" s="6">
        <f>0.01*'Table A3'!F14</f>
        <v>5.6019527041906061E-2</v>
      </c>
      <c r="K11" s="133">
        <f>$J11*'Table A8'!U12/100</f>
        <v>1.4185886435428481E-3</v>
      </c>
      <c r="L11" s="133">
        <f>($J11-$K11)*('Table A7 (cont.)'!D12+'Table A7 (cont.)'!E12+'Table A7 (cont.)'!F12)/100</f>
        <v>3.0177414037837722E-2</v>
      </c>
      <c r="M11" s="133">
        <f>($J11-$K11)*('Table A7 (cont.)'!C12)/100</f>
        <v>1.1821304181782495E-2</v>
      </c>
      <c r="N11" s="133">
        <f>($J11-$K11)*('Table A7 (cont.)'!B12)/100</f>
        <v>1.2602207277762078E-2</v>
      </c>
      <c r="O11" s="6">
        <f t="shared" si="1"/>
        <v>-1.2900980922436744E-8</v>
      </c>
    </row>
    <row r="12" spans="1:15" ht="9.75" customHeight="1">
      <c r="A12" s="1">
        <v>1922</v>
      </c>
      <c r="B12" s="6">
        <f>0.01*'Table A2'!F15</f>
        <v>6.3484879133767574E-2</v>
      </c>
      <c r="C12" s="133">
        <f>$B12*'Table A8'!F13/100</f>
        <v>3.1093251267798605E-3</v>
      </c>
      <c r="D12" s="133">
        <f>($B12-$C12)*('Table A7 (cont.)'!D13+'Table A7 (cont.)'!E13+'Table A7 (cont.)'!F13)/100</f>
        <v>3.6200120045424097E-2</v>
      </c>
      <c r="E12" s="133">
        <f>($B12-$C12)*('Table A7 (cont.)'!C13)/100</f>
        <v>1.2071460788874697E-2</v>
      </c>
      <c r="F12" s="133">
        <f>($B12-$C12)*('Table A7 (cont.)'!B13)/100</f>
        <v>1.2103971176876749E-2</v>
      </c>
      <c r="G12" s="6">
        <f t="shared" si="0"/>
        <v>-1.9958121683094632E-9</v>
      </c>
      <c r="H12" s="1"/>
      <c r="I12" s="1">
        <v>1922</v>
      </c>
      <c r="J12" s="6">
        <f>0.01*'Table A3'!F15</f>
        <v>6.6354491835071847E-2</v>
      </c>
      <c r="K12" s="133">
        <f>$J12*'Table A8'!U13/100</f>
        <v>8.2269734786428322E-3</v>
      </c>
      <c r="L12" s="133">
        <f>($J12-$K12)*('Table A7 (cont.)'!D13+'Table A7 (cont.)'!E13+'Table A7 (cont.)'!F13)/100</f>
        <v>3.4852237417180236E-2</v>
      </c>
      <c r="M12" s="133">
        <f>($J12-$K12)*('Table A7 (cont.)'!C13)/100</f>
        <v>1.1621989564071178E-2</v>
      </c>
      <c r="N12" s="133">
        <f>($J12-$K12)*('Table A7 (cont.)'!B13)/100</f>
        <v>1.1653289453677908E-2</v>
      </c>
      <c r="O12" s="6">
        <f t="shared" si="1"/>
        <v>-1.9214996954675101E-9</v>
      </c>
    </row>
    <row r="13" spans="1:15" ht="9.75" customHeight="1">
      <c r="A13" s="1">
        <v>1923</v>
      </c>
      <c r="B13" s="6">
        <f>0.01*'Table A2'!F16</f>
        <v>5.6545040638163784E-2</v>
      </c>
      <c r="C13" s="133">
        <f>$B13*'Table A8'!F14/100</f>
        <v>2.710463516956441E-3</v>
      </c>
      <c r="D13" s="133">
        <f>($B13-$C13)*('Table A7 (cont.)'!D14+'Table A7 (cont.)'!E14+'Table A7 (cont.)'!F14)/100</f>
        <v>3.3437656447311732E-2</v>
      </c>
      <c r="E13" s="133">
        <f>($B13-$C13)*('Table A7 (cont.)'!C14)/100</f>
        <v>9.5181415323778128E-3</v>
      </c>
      <c r="F13" s="133">
        <f>($B13-$C13)*('Table A7 (cont.)'!B14)/100</f>
        <v>1.087871580824953E-2</v>
      </c>
      <c r="G13" s="6">
        <f t="shared" si="0"/>
        <v>-6.3333268261744902E-8</v>
      </c>
      <c r="H13" s="1"/>
      <c r="I13" s="1">
        <v>1923</v>
      </c>
      <c r="J13" s="6">
        <f>0.01*'Table A3'!F16</f>
        <v>5.9064105684361649E-2</v>
      </c>
      <c r="K13" s="133">
        <f>$J13*'Table A8'!U14/100</f>
        <v>7.2680540620829346E-3</v>
      </c>
      <c r="L13" s="133">
        <f>($J13-$K13)*('Table A7 (cont.)'!D14+'Table A7 (cont.)'!E14+'Table A7 (cont.)'!F14)/100</f>
        <v>3.2171490370836539E-2</v>
      </c>
      <c r="M13" s="133">
        <f>($J13-$K13)*('Table A7 (cont.)'!C14)/100</f>
        <v>9.1577230940109913E-3</v>
      </c>
      <c r="N13" s="133">
        <f>($J13-$K13)*('Table A7 (cont.)'!B14)/100</f>
        <v>1.0466777222370336E-2</v>
      </c>
      <c r="O13" s="6">
        <f t="shared" si="1"/>
        <v>-6.0935060851308176E-8</v>
      </c>
    </row>
    <row r="14" spans="1:15" ht="9.75" customHeight="1">
      <c r="A14" s="1">
        <v>1924</v>
      </c>
      <c r="B14" s="6">
        <f>0.01*'Table A2'!F17</f>
        <v>6.3794415947871941E-2</v>
      </c>
      <c r="C14" s="133">
        <f>$B14*'Table A8'!F15/100</f>
        <v>4.1763799920805098E-3</v>
      </c>
      <c r="D14" s="133">
        <f>($B14-$C14)*('Table A7 (cont.)'!D15+'Table A7 (cont.)'!E15+'Table A7 (cont.)'!F15)/100</f>
        <v>3.7344148796070682E-2</v>
      </c>
      <c r="E14" s="133">
        <f>($B14-$C14)*('Table A7 (cont.)'!C15)/100</f>
        <v>1.0282742157186995E-2</v>
      </c>
      <c r="F14" s="133">
        <f>($B14-$C14)*('Table A7 (cont.)'!B15)/100</f>
        <v>1.1991145002533756E-2</v>
      </c>
      <c r="G14" s="6">
        <f t="shared" si="0"/>
        <v>0</v>
      </c>
      <c r="H14" s="1"/>
      <c r="I14" s="1">
        <v>1924</v>
      </c>
      <c r="J14" s="6">
        <f>0.01*'Table A3'!F17</f>
        <v>6.7870222283341899E-2</v>
      </c>
      <c r="K14" s="133">
        <f>$J14*'Table A8'!U15/100</f>
        <v>1.0698158624143419E-2</v>
      </c>
      <c r="L14" s="133">
        <f>($J14-$K14)*('Table A7 (cont.)'!D15+'Table A7 (cont.)'!E15+'Table A7 (cont.)'!F15)/100</f>
        <v>3.5812015911606536E-2</v>
      </c>
      <c r="M14" s="133">
        <f>($J14-$K14)*('Table A7 (cont.)'!C15)/100</f>
        <v>9.8608681043728715E-3</v>
      </c>
      <c r="N14" s="133">
        <f>($J14-$K14)*('Table A7 (cont.)'!B15)/100</f>
        <v>1.1499179643219073E-2</v>
      </c>
      <c r="O14" s="6">
        <f t="shared" si="1"/>
        <v>0</v>
      </c>
    </row>
    <row r="15" spans="1:15" ht="9.75" customHeight="1">
      <c r="A15" s="1">
        <v>1925</v>
      </c>
      <c r="B15" s="6">
        <f>0.01*'Table A2'!F18</f>
        <v>7.3704494173476867E-2</v>
      </c>
      <c r="C15" s="133">
        <f>$B15*'Table A8'!F16/100</f>
        <v>9.9376050543522679E-3</v>
      </c>
      <c r="D15" s="133">
        <f>($B15-$C15)*('Table A7 (cont.)'!D16+'Table A7 (cont.)'!E16+'Table A7 (cont.)'!F16)/100</f>
        <v>3.9010529089016005E-2</v>
      </c>
      <c r="E15" s="133">
        <f>($B15-$C15)*('Table A7 (cont.)'!C16)/100</f>
        <v>1.2860302243668797E-2</v>
      </c>
      <c r="F15" s="133">
        <f>($B15-$C15)*('Table A7 (cont.)'!B16)/100</f>
        <v>1.1896059113372888E-2</v>
      </c>
      <c r="G15" s="6">
        <f t="shared" si="0"/>
        <v>1.3269330911835908E-9</v>
      </c>
      <c r="H15" s="1"/>
      <c r="I15" s="1">
        <v>1925</v>
      </c>
      <c r="J15" s="6">
        <f>0.01*'Table A3'!F18</f>
        <v>8.523904172767606E-2</v>
      </c>
      <c r="K15" s="133">
        <f>$J15*'Table A8'!U16/100</f>
        <v>2.5532426043696019E-2</v>
      </c>
      <c r="L15" s="133">
        <f>($J15-$K15)*('Table A7 (cont.)'!D16+'Table A7 (cont.)'!E16+'Table A7 (cont.)'!F16)/100</f>
        <v>3.6526584566410135E-2</v>
      </c>
      <c r="M15" s="133">
        <f>($J15-$K15)*('Table A7 (cont.)'!C16)/100</f>
        <v>1.2041439283765712E-2</v>
      </c>
      <c r="N15" s="133">
        <f>($J15-$K15)*('Table A7 (cont.)'!B16)/100</f>
        <v>1.1138593076246563E-2</v>
      </c>
      <c r="O15" s="6">
        <f t="shared" si="1"/>
        <v>1.2424423712076305E-9</v>
      </c>
    </row>
    <row r="16" spans="1:15" ht="9.75" customHeight="1">
      <c r="A16" s="1">
        <v>1926</v>
      </c>
      <c r="B16" s="6">
        <f>0.01*'Table A2'!F19</f>
        <v>7.5471338463855148E-2</v>
      </c>
      <c r="C16" s="133">
        <f>$B16*'Table A8'!F17/100</f>
        <v>7.9504885902844623E-3</v>
      </c>
      <c r="D16" s="133">
        <f>($B16-$C16)*('Table A7 (cont.)'!D17+'Table A7 (cont.)'!E17+'Table A7 (cont.)'!F17)/100</f>
        <v>4.4260808220697438E-2</v>
      </c>
      <c r="E16" s="133">
        <f>($B16-$C16)*('Table A7 (cont.)'!C17)/100</f>
        <v>1.1020487214847283E-2</v>
      </c>
      <c r="F16" s="133">
        <f>($B16-$C16)*('Table A7 (cont.)'!B17)/100</f>
        <v>1.2239519294220238E-2</v>
      </c>
      <c r="G16" s="6">
        <f t="shared" si="0"/>
        <v>-3.514380572666731E-8</v>
      </c>
      <c r="H16" s="1"/>
      <c r="I16" s="1">
        <v>1926</v>
      </c>
      <c r="J16" s="6">
        <f>0.01*'Table A3'!F19</f>
        <v>8.4590047554456899E-2</v>
      </c>
      <c r="K16" s="133">
        <f>$J16*'Table A8'!U17/100</f>
        <v>2.10631012435347E-2</v>
      </c>
      <c r="L16" s="133">
        <f>($J16-$K16)*('Table A7 (cont.)'!D17+'Table A7 (cont.)'!E17+'Table A7 (cont.)'!F17)/100</f>
        <v>4.1642751724528575E-2</v>
      </c>
      <c r="M16" s="133">
        <f>($J16-$K16)*('Table A7 (cont.)'!C17)/100</f>
        <v>1.036861800360489E-2</v>
      </c>
      <c r="N16" s="133">
        <f>($J16-$K16)*('Table A7 (cont.)'!B17)/100</f>
        <v>1.1515543517762704E-2</v>
      </c>
      <c r="O16" s="6">
        <f t="shared" si="1"/>
        <v>-3.3065026022738309E-8</v>
      </c>
    </row>
    <row r="17" spans="1:15" ht="9.75" customHeight="1">
      <c r="A17" s="1">
        <v>1927</v>
      </c>
      <c r="B17" s="6">
        <f>0.01*'Table A2'!F20</f>
        <v>8.0828641126156509E-2</v>
      </c>
      <c r="C17" s="133">
        <f>$B17*'Table A8'!F18/100</f>
        <v>1.0100965803464186E-2</v>
      </c>
      <c r="D17" s="133">
        <f>($B17-$C17)*('Table A7 (cont.)'!D18+'Table A7 (cont.)'!E18+'Table A7 (cont.)'!F18)/100</f>
        <v>4.6322510383464494E-2</v>
      </c>
      <c r="E17" s="133">
        <f>($B17-$C17)*('Table A7 (cont.)'!C18)/100</f>
        <v>1.198554892406329E-2</v>
      </c>
      <c r="F17" s="133">
        <f>($B17-$C17)*('Table A7 (cont.)'!B18)/100</f>
        <v>1.2419615496861762E-2</v>
      </c>
      <c r="G17" s="6">
        <f t="shared" si="0"/>
        <v>-5.183027618205216E-10</v>
      </c>
      <c r="H17" s="1"/>
      <c r="I17" s="1">
        <v>1927</v>
      </c>
      <c r="J17" s="6">
        <f>0.01*'Table A3'!F20</f>
        <v>9.2539418014410221E-2</v>
      </c>
      <c r="K17" s="133">
        <f>$J17*'Table A8'!U18/100</f>
        <v>2.6292792096270685E-2</v>
      </c>
      <c r="L17" s="133">
        <f>($J17-$K17)*('Table A7 (cont.)'!D18+'Table A7 (cont.)'!E18+'Table A7 (cont.)'!F18)/100</f>
        <v>4.3387683858710682E-2</v>
      </c>
      <c r="M17" s="133">
        <f>($J17-$K17)*('Table A7 (cont.)'!C18)/100</f>
        <v>1.1226187943734556E-2</v>
      </c>
      <c r="N17" s="133">
        <f>($J17-$K17)*('Table A7 (cont.)'!B18)/100</f>
        <v>1.1632753630229323E-2</v>
      </c>
      <c r="O17" s="6">
        <f t="shared" si="1"/>
        <v>-4.8546497377621733E-10</v>
      </c>
    </row>
    <row r="18" spans="1:15" ht="9.75" customHeight="1">
      <c r="A18" s="1">
        <v>1928</v>
      </c>
      <c r="B18" s="6">
        <f>0.01*'Table A2'!F21</f>
        <v>9.3360951503904263E-2</v>
      </c>
      <c r="C18" s="133">
        <f>$B18*'Table A8'!F19/100</f>
        <v>1.8164822175910787E-2</v>
      </c>
      <c r="D18" s="133">
        <f>($B18-$C18)*('Table A7 (cont.)'!D19+'Table A7 (cont.)'!E19+'Table A7 (cont.)'!F19)/100</f>
        <v>4.7453078782097792E-2</v>
      </c>
      <c r="E18" s="133">
        <f>($B18-$C18)*('Table A7 (cont.)'!C19)/100</f>
        <v>1.5297228269101681E-2</v>
      </c>
      <c r="F18" s="133">
        <f>($B18-$C18)*('Table A7 (cont.)'!B19)/100</f>
        <v>1.244582227679402E-2</v>
      </c>
      <c r="G18" s="6">
        <f t="shared" si="0"/>
        <v>0</v>
      </c>
      <c r="H18" s="1"/>
      <c r="I18" s="1">
        <v>1928</v>
      </c>
      <c r="J18" s="6">
        <f>0.01*'Table A3'!F21</f>
        <v>0.11540899580778978</v>
      </c>
      <c r="K18" s="133">
        <f>$J18*'Table A8'!U19/100</f>
        <v>4.6128965227900928E-2</v>
      </c>
      <c r="L18" s="133">
        <f>($J18-$K18)*('Table A7 (cont.)'!D19+'Table A7 (cont.)'!E19+'Table A7 (cont.)'!F19)/100</f>
        <v>4.3719680501024712E-2</v>
      </c>
      <c r="M18" s="133">
        <f>($J18-$K18)*('Table A7 (cont.)'!C19)/100</f>
        <v>1.4093710031912144E-2</v>
      </c>
      <c r="N18" s="133">
        <f>($J18-$K18)*('Table A7 (cont.)'!B19)/100</f>
        <v>1.1466640046951996E-2</v>
      </c>
      <c r="O18" s="6">
        <f t="shared" si="1"/>
        <v>0</v>
      </c>
    </row>
    <row r="19" spans="1:15" ht="9.75" customHeight="1">
      <c r="A19" s="1">
        <v>1929</v>
      </c>
      <c r="B19" s="6">
        <f>0.01*'Table A2'!F22</f>
        <v>8.772661212580575E-2</v>
      </c>
      <c r="C19" s="133">
        <f>$B19*'Table A8'!F20/100</f>
        <v>1.6985057933384614E-2</v>
      </c>
      <c r="D19" s="133">
        <f>($B19-$C19)*('Table A7 (cont.)'!D20+'Table A7 (cont.)'!E20+'Table A7 (cont.)'!F20)/100</f>
        <v>4.6718905083351615E-2</v>
      </c>
      <c r="E19" s="133">
        <f>($B19-$C19)*('Table A7 (cont.)'!C20)/100</f>
        <v>1.2753743419274249E-2</v>
      </c>
      <c r="F19" s="133">
        <f>($B19-$C19)*('Table A7 (cont.)'!B20)/100</f>
        <v>1.1268904276828549E-2</v>
      </c>
      <c r="G19" s="6">
        <f t="shared" si="0"/>
        <v>-1.4129667297302362E-9</v>
      </c>
      <c r="H19" s="1"/>
      <c r="I19" s="1">
        <v>1929</v>
      </c>
      <c r="J19" s="6">
        <f>0.01*'Table A3'!F22</f>
        <v>0.10913684975677206</v>
      </c>
      <c r="K19" s="133">
        <f>$J19*'Table A8'!U20/100</f>
        <v>4.4193206018803347E-2</v>
      </c>
      <c r="L19" s="133">
        <f>($J19-$K19)*('Table A7 (cont.)'!D20+'Table A7 (cont.)'!E20+'Table A7 (cont.)'!F20)/100</f>
        <v>4.2889868086701144E-2</v>
      </c>
      <c r="M19" s="133">
        <f>($J19-$K19)*('Table A7 (cont.)'!C20)/100</f>
        <v>1.1708458746804668E-2</v>
      </c>
      <c r="N19" s="133">
        <f>($J19-$K19)*('Table A7 (cont.)'!B20)/100</f>
        <v>1.0345315607301585E-2</v>
      </c>
      <c r="O19" s="6">
        <f t="shared" si="1"/>
        <v>-1.2971613089218792E-9</v>
      </c>
    </row>
    <row r="20" spans="1:15" ht="9.75" customHeight="1">
      <c r="A20" s="1">
        <v>1930</v>
      </c>
      <c r="B20" s="6">
        <f>0.01*'Table A2'!F23</f>
        <v>6.6430881114153489E-2</v>
      </c>
      <c r="C20" s="133">
        <f>$B20*'Table A8'!F21/100</f>
        <v>4.0436588761943015E-3</v>
      </c>
      <c r="D20" s="133">
        <f>($B20-$C20)*('Table A7 (cont.)'!D21+'Table A7 (cont.)'!E21+'Table A7 (cont.)'!F21)/100</f>
        <v>4.3750817771160869E-2</v>
      </c>
      <c r="E20" s="133">
        <f>($B20-$C20)*('Table A7 (cont.)'!C21)/100</f>
        <v>6.7039994813640636E-3</v>
      </c>
      <c r="F20" s="133">
        <f>($B20-$C20)*('Table A7 (cont.)'!B21)/100</f>
        <v>1.1932404985434256E-2</v>
      </c>
      <c r="G20" s="6">
        <f t="shared" si="0"/>
        <v>0</v>
      </c>
      <c r="H20" s="1"/>
      <c r="I20" s="1">
        <v>1930</v>
      </c>
      <c r="J20" s="6">
        <f>0.01*'Table A3'!F23</f>
        <v>7.0742560079510963E-2</v>
      </c>
      <c r="K20" s="133">
        <f>$J20*'Table A8'!U21/100</f>
        <v>1.1301669213499923E-2</v>
      </c>
      <c r="L20" s="133">
        <f>($J20-$K20)*('Table A7 (cont.)'!D21+'Table A7 (cont.)'!E21+'Table A7 (cont.)'!F21)/100</f>
        <v>4.1684618919481171E-2</v>
      </c>
      <c r="M20" s="133">
        <f>($J20-$K20)*('Table A7 (cont.)'!C21)/100</f>
        <v>6.3873929186591613E-3</v>
      </c>
      <c r="N20" s="133">
        <f>($J20-$K20)*('Table A7 (cont.)'!B21)/100</f>
        <v>1.1368879027870713E-2</v>
      </c>
      <c r="O20" s="6">
        <f t="shared" si="1"/>
        <v>0</v>
      </c>
    </row>
    <row r="21" spans="1:15" ht="9.75" customHeight="1">
      <c r="A21" s="1">
        <v>1931</v>
      </c>
      <c r="B21" s="6">
        <f>0.01*'Table A2'!F24</f>
        <v>5.7707810529042336E-2</v>
      </c>
      <c r="C21" s="133">
        <f>$B21*'Table A8'!F22/100</f>
        <v>1.5706386211395782E-3</v>
      </c>
      <c r="D21" s="133">
        <f>($B21-$C21)*('Table A7 (cont.)'!D22+'Table A7 (cont.)'!E22+'Table A7 (cont.)'!F22)/100</f>
        <v>3.8059922862523479E-2</v>
      </c>
      <c r="E21" s="133">
        <f>($B21-$C21)*('Table A7 (cont.)'!C22)/100</f>
        <v>5.8129253249587787E-3</v>
      </c>
      <c r="F21" s="133">
        <f>($B21-$C21)*('Table A7 (cont.)'!B22)/100</f>
        <v>1.2264397729244456E-2</v>
      </c>
      <c r="G21" s="6">
        <f t="shared" si="0"/>
        <v>7.4008823958138237E-8</v>
      </c>
      <c r="H21" s="1"/>
      <c r="I21" s="1">
        <v>1931</v>
      </c>
      <c r="J21" s="6">
        <f>0.01*'Table A3'!F24</f>
        <v>5.893396822508664E-2</v>
      </c>
      <c r="K21" s="133">
        <f>$J21*'Table A8'!U22/100</f>
        <v>4.5432094306254479E-3</v>
      </c>
      <c r="L21" s="133">
        <f>($J21-$K21)*('Table A7 (cont.)'!D22+'Table A7 (cont.)'!E22+'Table A7 (cont.)'!F22)/100</f>
        <v>3.6875888360523058E-2</v>
      </c>
      <c r="M21" s="133">
        <f>($J21-$K21)*('Table A7 (cont.)'!C22)/100</f>
        <v>5.6320866993219308E-3</v>
      </c>
      <c r="N21" s="133">
        <f>($J21-$K21)*('Table A7 (cont.)'!B22)/100</f>
        <v>1.1882855441044499E-2</v>
      </c>
      <c r="O21" s="6">
        <f t="shared" si="1"/>
        <v>7.1706428295126301E-8</v>
      </c>
    </row>
    <row r="22" spans="1:15" ht="9.75" customHeight="1">
      <c r="A22" s="1">
        <v>1932</v>
      </c>
      <c r="B22" s="6">
        <f>0.01*'Table A2'!F25</f>
        <v>5.9559651708921878E-2</v>
      </c>
      <c r="C22" s="133">
        <f>$B22*'Table A8'!F23/100</f>
        <v>8.0665164640534497E-4</v>
      </c>
      <c r="D22" s="133">
        <f>($B22-$C22)*('Table A7 (cont.)'!D23+'Table A7 (cont.)'!E23+'Table A7 (cont.)'!F23)/100</f>
        <v>3.7594158464492884E-2</v>
      </c>
      <c r="E22" s="133">
        <f>($B22-$C22)*('Table A7 (cont.)'!C23)/100</f>
        <v>6.082034721703428E-3</v>
      </c>
      <c r="F22" s="133">
        <f>($B22-$C22)*('Table A7 (cont.)'!B23)/100</f>
        <v>1.5076780541666829E-2</v>
      </c>
      <c r="G22" s="6">
        <f t="shared" si="0"/>
        <v>-2.633465339546559E-8</v>
      </c>
      <c r="H22" s="1"/>
      <c r="I22" s="1">
        <v>1932</v>
      </c>
      <c r="J22" s="6">
        <f>0.01*'Table A3'!F25</f>
        <v>5.9695090930959031E-2</v>
      </c>
      <c r="K22" s="133">
        <f>$J22*'Table A8'!U23/100</f>
        <v>2.1410246651905759E-3</v>
      </c>
      <c r="L22" s="133">
        <f>($J22-$K22)*('Table A7 (cont.)'!D23+'Table A7 (cont.)'!E23+'Table A7 (cont.)'!F23)/100</f>
        <v>3.6826999219936464E-2</v>
      </c>
      <c r="M22" s="133">
        <f>($J22-$K22)*('Table A7 (cont.)'!C23)/100</f>
        <v>5.9579226427783263E-3</v>
      </c>
      <c r="N22" s="133">
        <f>($J22-$K22)*('Table A7 (cont.)'!B23)/100</f>
        <v>1.4769118605794208E-2</v>
      </c>
      <c r="O22" s="6">
        <f t="shared" si="1"/>
        <v>-2.579725946055822E-8</v>
      </c>
    </row>
    <row r="23" spans="1:15" ht="9.75" customHeight="1">
      <c r="A23" s="1">
        <v>1933</v>
      </c>
      <c r="B23" s="6">
        <f>0.01*'Table A2'!F26</f>
        <v>6.2895552629160717E-2</v>
      </c>
      <c r="C23" s="133">
        <f>$B23*'Table A8'!F24/100</f>
        <v>3.3545959579506734E-3</v>
      </c>
      <c r="D23" s="133">
        <f>($B23-$C23)*('Table A7 (cont.)'!D24+'Table A7 (cont.)'!E24+'Table A7 (cont.)'!F24)/100</f>
        <v>3.3532736739354141E-2</v>
      </c>
      <c r="E23" s="133">
        <f>($B23-$C23)*('Table A7 (cont.)'!C24)/100</f>
        <v>9.9019748138795809E-3</v>
      </c>
      <c r="F23" s="133">
        <f>($B23-$C23)*('Table A7 (cont.)'!B24)/100</f>
        <v>1.6105282915607807E-2</v>
      </c>
      <c r="G23" s="6">
        <f t="shared" si="0"/>
        <v>-9.6220236851796148E-7</v>
      </c>
      <c r="H23" s="1"/>
      <c r="I23" s="1">
        <v>1933</v>
      </c>
      <c r="J23" s="6">
        <f>0.01*'Table A3'!F26</f>
        <v>6.6088668867149897E-2</v>
      </c>
      <c r="K23" s="133">
        <f>$J23*'Table A8'!U24/100</f>
        <v>8.8669236207706385E-3</v>
      </c>
      <c r="L23" s="133">
        <f>($J23-$K23)*('Table A7 (cont.)'!D24+'Table A7 (cont.)'!E24+'Table A7 (cont.)'!F24)/100</f>
        <v>3.2226585301761312E-2</v>
      </c>
      <c r="M23" s="133">
        <f>($J23-$K23)*('Table A7 (cont.)'!C24)/100</f>
        <v>9.5162777340770249E-3</v>
      </c>
      <c r="N23" s="133">
        <f>($J23-$K23)*('Table A7 (cont.)'!B24)/100</f>
        <v>1.5477957487427871E-2</v>
      </c>
      <c r="O23" s="6">
        <f t="shared" si="1"/>
        <v>-9.2472311304103716E-7</v>
      </c>
    </row>
    <row r="24" spans="1:15" ht="9.75" customHeight="1">
      <c r="A24" s="1">
        <v>1934</v>
      </c>
      <c r="B24" s="6">
        <f>0.01*'Table A2'!F27</f>
        <v>5.8927968438780606E-2</v>
      </c>
      <c r="C24" s="133">
        <f>$B24*'Table A8'!F25/100</f>
        <v>1.2871786611680595E-3</v>
      </c>
      <c r="D24" s="133">
        <f>($B24-$C24)*('Table A7 (cont.)'!D25+'Table A7 (cont.)'!E25+'Table A7 (cont.)'!F25)/100</f>
        <v>3.4794477358626591E-2</v>
      </c>
      <c r="E24" s="133">
        <f>($B24-$C24)*('Table A7 (cont.)'!C25)/100</f>
        <v>7.840469884138633E-3</v>
      </c>
      <c r="F24" s="133">
        <f>($B24-$C24)*('Table A7 (cont.)'!B25)/100</f>
        <v>1.500569763272362E-2</v>
      </c>
      <c r="G24" s="6">
        <f t="shared" si="0"/>
        <v>-1.4490212370266153E-7</v>
      </c>
      <c r="H24" s="1"/>
      <c r="I24" s="1">
        <v>1934</v>
      </c>
      <c r="J24" s="6">
        <f>0.01*'Table A3'!F27</f>
        <v>6.1291146492561711E-2</v>
      </c>
      <c r="K24" s="133">
        <f>$J24*'Table A8'!U25/100</f>
        <v>2.8929512656078234E-3</v>
      </c>
      <c r="L24" s="133">
        <f>($J24-$K24)*('Table A7 (cont.)'!D25+'Table A7 (cont.)'!E25+'Table A7 (cont.)'!F25)/100</f>
        <v>3.5251680094052038E-2</v>
      </c>
      <c r="M24" s="133">
        <f>($J24-$K24)*('Table A7 (cont.)'!C25)/100</f>
        <v>7.9434944026879912E-3</v>
      </c>
      <c r="N24" s="133">
        <f>($J24-$K24)*('Table A7 (cont.)'!B25)/100</f>
        <v>1.5202873924062492E-2</v>
      </c>
      <c r="O24" s="6">
        <f t="shared" si="1"/>
        <v>-1.4680615136736241E-7</v>
      </c>
    </row>
    <row r="25" spans="1:15" ht="9.75" customHeight="1">
      <c r="A25" s="1">
        <v>1935</v>
      </c>
      <c r="B25" s="6">
        <f>0.01*'Table A2'!F28</f>
        <v>5.9641835390475385E-2</v>
      </c>
      <c r="C25" s="133">
        <f>$B25*'Table A8'!F26/100</f>
        <v>2.8400186516025316E-3</v>
      </c>
      <c r="D25" s="133">
        <f>($B25-$C25)*('Table A7 (cont.)'!D26+'Table A7 (cont.)'!E26+'Table A7 (cont.)'!F26)/100</f>
        <v>3.3974501726813294E-2</v>
      </c>
      <c r="E25" s="133">
        <f>($B25-$C25)*('Table A7 (cont.)'!C26)/100</f>
        <v>8.4473041276374103E-3</v>
      </c>
      <c r="F25" s="133">
        <f>($B25-$C25)*('Table A7 (cont.)'!B26)/100</f>
        <v>1.4380056325455052E-2</v>
      </c>
      <c r="G25" s="6">
        <f t="shared" si="0"/>
        <v>4.5441032901771816E-8</v>
      </c>
      <c r="H25" s="1"/>
      <c r="I25" s="1">
        <v>1935</v>
      </c>
      <c r="J25" s="6">
        <f>0.01*'Table A3'!F28</f>
        <v>6.3922876063773254E-2</v>
      </c>
      <c r="K25" s="133">
        <f>$J25*'Table A8'!U26/100</f>
        <v>6.4452966737521544E-3</v>
      </c>
      <c r="L25" s="133">
        <f>($J25-$K25)*('Table A7 (cont.)'!D26+'Table A7 (cont.)'!E26+'Table A7 (cont.)'!F26)/100</f>
        <v>3.4378691252368386E-2</v>
      </c>
      <c r="M25" s="133">
        <f>($J25-$K25)*('Table A7 (cont.)'!C26)/100</f>
        <v>8.5478004314544168E-3</v>
      </c>
      <c r="N25" s="133">
        <f>($J25-$K25)*('Table A7 (cont.)'!B26)/100</f>
        <v>1.4551133687836322E-2</v>
      </c>
      <c r="O25" s="6">
        <f t="shared" si="1"/>
        <v>4.5981638024938931E-8</v>
      </c>
    </row>
    <row r="26" spans="1:15" ht="9.75" customHeight="1">
      <c r="A26" s="1">
        <v>1936</v>
      </c>
      <c r="B26" s="6">
        <f>0.01*'Table A2'!F29</f>
        <v>6.916217674902092E-2</v>
      </c>
      <c r="C26" s="133">
        <f>$B26*'Table A8'!F27/100</f>
        <v>4.6487293315886722E-3</v>
      </c>
      <c r="D26" s="133">
        <f>($B26-$C26)*('Table A7 (cont.)'!D27+'Table A7 (cont.)'!E27+'Table A7 (cont.)'!F27)/100</f>
        <v>4.1530538653125289E-2</v>
      </c>
      <c r="E26" s="133">
        <f>($B26-$C26)*('Table A7 (cont.)'!C27)/100</f>
        <v>9.3698792927579596E-3</v>
      </c>
      <c r="F26" s="133">
        <f>($B26-$C26)*('Table A7 (cont.)'!B27)/100</f>
        <v>1.3613101778955283E-2</v>
      </c>
      <c r="G26" s="6">
        <f t="shared" si="0"/>
        <v>7.2307406284721765E-8</v>
      </c>
      <c r="H26" s="1"/>
      <c r="I26" s="1">
        <v>1936</v>
      </c>
      <c r="J26" s="6">
        <f>0.01*'Table A3'!F29</f>
        <v>7.5652325543874785E-2</v>
      </c>
      <c r="K26" s="133">
        <f>$J26*'Table A8'!U27/100</f>
        <v>1.0541607708818354E-2</v>
      </c>
      <c r="L26" s="133">
        <f>($J26-$K26)*('Table A7 (cont.)'!D27+'Table A7 (cont.)'!E27+'Table A7 (cont.)'!F27)/100</f>
        <v>4.191503154814933E-2</v>
      </c>
      <c r="M26" s="133">
        <f>($J26-$K26)*('Table A7 (cont.)'!C27)/100</f>
        <v>9.4566263500352223E-3</v>
      </c>
      <c r="N26" s="133">
        <f>($J26-$K26)*('Table A7 (cont.)'!B27)/100</f>
        <v>1.3739132913705652E-2</v>
      </c>
      <c r="O26" s="6">
        <f t="shared" si="1"/>
        <v>7.2976833770388438E-8</v>
      </c>
    </row>
    <row r="27" spans="1:15" ht="9.75" customHeight="1">
      <c r="A27" s="1">
        <v>1937</v>
      </c>
      <c r="B27" s="6">
        <f>0.01*'Table A2'!F30</f>
        <v>6.2337584623255032E-2</v>
      </c>
      <c r="C27" s="133">
        <f>$B27*'Table A8'!F28/100</f>
        <v>1.4671480603035791E-3</v>
      </c>
      <c r="D27" s="133">
        <f>($B27-$C27)*('Table A7 (cont.)'!D28+'Table A7 (cont.)'!E28+'Table A7 (cont.)'!F28)/100</f>
        <v>3.9507896407455285E-2</v>
      </c>
      <c r="E27" s="133">
        <f>($B27-$C27)*('Table A7 (cont.)'!C28)/100</f>
        <v>7.6063126487125156E-3</v>
      </c>
      <c r="F27" s="133">
        <f>($B27-$C27)*('Table A7 (cont.)'!B28)/100</f>
        <v>1.3756067681575659E-2</v>
      </c>
      <c r="G27" s="6">
        <f t="shared" si="0"/>
        <v>-1.5982520799179278E-7</v>
      </c>
      <c r="H27" s="1"/>
      <c r="I27" s="1">
        <v>1937</v>
      </c>
      <c r="J27" s="6">
        <f>0.01*'Table A3'!F30</f>
        <v>6.4944611660107635E-2</v>
      </c>
      <c r="K27" s="133">
        <f>$J27*'Table A8'!U28/100</f>
        <v>3.2862391918307837E-3</v>
      </c>
      <c r="L27" s="133">
        <f>($J27-$K27)*('Table A7 (cont.)'!D28+'Table A7 (cont.)'!E28+'Table A7 (cont.)'!F28)/100</f>
        <v>4.0019305424394344E-2</v>
      </c>
      <c r="M27" s="133">
        <f>($J27-$K27)*('Table A7 (cont.)'!C28)/100</f>
        <v>7.7047723802581092E-3</v>
      </c>
      <c r="N27" s="133">
        <f>($J27-$K27)*('Table A7 (cont.)'!B28)/100</f>
        <v>1.3934132769562832E-2</v>
      </c>
      <c r="O27" s="6">
        <f t="shared" si="1"/>
        <v>-1.6189406155941999E-7</v>
      </c>
    </row>
    <row r="28" spans="1:15" ht="9.75" customHeight="1">
      <c r="A28" s="1">
        <v>1938</v>
      </c>
      <c r="B28" s="6">
        <f>0.01*'Table A2'!F31</f>
        <v>5.3556141157958898E-2</v>
      </c>
      <c r="C28" s="133">
        <f>$B28*'Table A8'!F29/100</f>
        <v>2.8705978807332475E-3</v>
      </c>
      <c r="D28" s="133">
        <f>($B28-$C28)*('Table A7 (cont.)'!D29+'Table A7 (cont.)'!E29+'Table A7 (cont.)'!F29)/100</f>
        <v>2.7895525318123691E-2</v>
      </c>
      <c r="E28" s="133">
        <f>($B28-$C28)*('Table A7 (cont.)'!C29)/100</f>
        <v>7.9059658377796712E-3</v>
      </c>
      <c r="F28" s="133">
        <f>($B28-$C28)*('Table A7 (cont.)'!B29)/100</f>
        <v>1.4884052121322291E-2</v>
      </c>
      <c r="G28" s="6">
        <f t="shared" si="0"/>
        <v>0</v>
      </c>
      <c r="H28" s="1"/>
      <c r="I28" s="1">
        <v>1938</v>
      </c>
      <c r="J28" s="6">
        <f>0.01*'Table A3'!F31</f>
        <v>5.883863074939498E-2</v>
      </c>
      <c r="K28" s="133">
        <f>$J28*'Table A8'!U29/100</f>
        <v>7.4659659548772274E-3</v>
      </c>
      <c r="L28" s="133">
        <f>($J28-$K28)*('Table A7 (cont.)'!D29+'Table A7 (cont.)'!E29+'Table A7 (cont.)'!F29)/100</f>
        <v>2.8273692630594073E-2</v>
      </c>
      <c r="M28" s="133">
        <f>($J28-$K28)*('Table A7 (cont.)'!C29)/100</f>
        <v>8.0131435237798462E-3</v>
      </c>
      <c r="N28" s="133">
        <f>($J28-$K28)*('Table A7 (cont.)'!B29)/100</f>
        <v>1.5085828640143843E-2</v>
      </c>
      <c r="O28" s="6">
        <f t="shared" si="1"/>
        <v>0</v>
      </c>
    </row>
    <row r="29" spans="1:15" ht="9.75" customHeight="1">
      <c r="A29" s="1">
        <v>1939</v>
      </c>
      <c r="B29" s="6">
        <f>0.01*'Table A2'!F32</f>
        <v>5.5569379512862213E-2</v>
      </c>
      <c r="C29" s="133">
        <f>$B29*'Table A8'!F30/100</f>
        <v>1.8143270726522867E-3</v>
      </c>
      <c r="D29" s="133">
        <f>($B29-$C29)*('Table A7 (cont.)'!D30+'Table A7 (cont.)'!E30+'Table A7 (cont.)'!F30)/100</f>
        <v>3.1300607135617435E-2</v>
      </c>
      <c r="E29" s="133">
        <f>($B29-$C29)*('Table A7 (cont.)'!C30)/100</f>
        <v>8.1876113614186823E-3</v>
      </c>
      <c r="F29" s="133">
        <f>($B29-$C29)*('Table A7 (cont.)'!B30)/100</f>
        <v>1.4266833943173809E-2</v>
      </c>
      <c r="G29" s="6">
        <f t="shared" si="0"/>
        <v>0</v>
      </c>
      <c r="H29" s="1"/>
      <c r="I29" s="1">
        <v>1939</v>
      </c>
      <c r="J29" s="6">
        <f>0.01*'Table A3'!F32</f>
        <v>5.8716316119173086E-2</v>
      </c>
      <c r="K29" s="133">
        <f>$J29*'Table A8'!U30/100</f>
        <v>4.2408209096568448E-3</v>
      </c>
      <c r="L29" s="133">
        <f>($J29-$K29)*('Table A7 (cont.)'!D30+'Table A7 (cont.)'!E30+'Table A7 (cont.)'!F30)/100</f>
        <v>3.1720108095286949E-2</v>
      </c>
      <c r="M29" s="133">
        <f>($J29-$K29)*('Table A7 (cont.)'!C30)/100</f>
        <v>8.2973444029738989E-3</v>
      </c>
      <c r="N29" s="133">
        <f>($J29-$K29)*('Table A7 (cont.)'!B30)/100</f>
        <v>1.4458042711255392E-2</v>
      </c>
      <c r="O29" s="6">
        <f t="shared" si="1"/>
        <v>0</v>
      </c>
    </row>
    <row r="30" spans="1:15" ht="9.75" customHeight="1">
      <c r="A30" s="1">
        <v>1940</v>
      </c>
      <c r="B30" s="6">
        <f>0.01*'Table A2'!F33</f>
        <v>5.6796317008398239E-2</v>
      </c>
      <c r="C30" s="133">
        <f>$B30*'Table A8'!F31/100</f>
        <v>1.7513958746062932E-3</v>
      </c>
      <c r="D30" s="133">
        <f>($B30-$C30)*('Table A7 (cont.)'!D31+'Table A7 (cont.)'!E31+'Table A7 (cont.)'!F31)/100</f>
        <v>3.1015221028708701E-2</v>
      </c>
      <c r="E30" s="133">
        <f>($B30-$C30)*('Table A7 (cont.)'!C31)/100</f>
        <v>9.067884163744681E-3</v>
      </c>
      <c r="F30" s="133">
        <f>($B30-$C30)*('Table A7 (cont.)'!B31)/100</f>
        <v>1.4961815941338554E-2</v>
      </c>
      <c r="G30" s="6">
        <f t="shared" si="0"/>
        <v>0</v>
      </c>
      <c r="H30" s="1"/>
      <c r="I30" s="1">
        <v>1940</v>
      </c>
      <c r="J30" s="6">
        <f>0.01*'Table A3'!F33</f>
        <v>6.0051766194718165E-2</v>
      </c>
      <c r="K30" s="133">
        <f>$J30*'Table A8'!U31/100</f>
        <v>4.2376895510995742E-3</v>
      </c>
      <c r="L30" s="133">
        <f>($J30-$K30)*('Table A7 (cont.)'!D31+'Table A7 (cont.)'!E31+'Table A7 (cont.)'!F31)/100</f>
        <v>3.1448603939454263E-2</v>
      </c>
      <c r="M30" s="133">
        <f>($J30-$K30)*('Table A7 (cont.)'!C31)/100</f>
        <v>9.1945918222053318E-3</v>
      </c>
      <c r="N30" s="133">
        <f>($J30-$K30)*('Table A7 (cont.)'!B31)/100</f>
        <v>1.517088088195899E-2</v>
      </c>
      <c r="O30" s="6">
        <f t="shared" si="1"/>
        <v>0</v>
      </c>
    </row>
    <row r="31" spans="1:15" ht="9.75" customHeight="1">
      <c r="A31" s="1">
        <v>1941</v>
      </c>
      <c r="B31" s="6">
        <f>0.01*'Table A2'!F34</f>
        <v>5.4276060882364641E-2</v>
      </c>
      <c r="C31" s="133">
        <f>$B31*'Table A8'!F32/100</f>
        <v>2.0473393167432471E-3</v>
      </c>
      <c r="D31" s="133">
        <f>($B31-$C31)*('Table A7 (cont.)'!D32+'Table A7 (cont.)'!E32+'Table A7 (cont.)'!F32)/100</f>
        <v>2.4501894775511089E-2</v>
      </c>
      <c r="E31" s="133">
        <f>($B31-$C31)*('Table A7 (cont.)'!C32)/100</f>
        <v>1.3115838330093652E-2</v>
      </c>
      <c r="F31" s="133">
        <f>($B31-$C31)*('Table A7 (cont.)'!B32)/100</f>
        <v>1.4610988460016657E-2</v>
      </c>
      <c r="G31" s="6">
        <f t="shared" si="0"/>
        <v>0</v>
      </c>
      <c r="H31" s="1"/>
      <c r="I31" s="1">
        <v>1941</v>
      </c>
      <c r="J31" s="6">
        <f>0.01*'Table A3'!F34</f>
        <v>5.8065009852960155E-2</v>
      </c>
      <c r="K31" s="133">
        <f>$J31*'Table A8'!U32/100</f>
        <v>5.1218324218534374E-3</v>
      </c>
      <c r="L31" s="133">
        <f>($J31-$K31)*('Table A7 (cont.)'!D32+'Table A7 (cont.)'!E32+'Table A7 (cont.)'!F32)/100</f>
        <v>2.4837065193494108E-2</v>
      </c>
      <c r="M31" s="133">
        <f>($J31-$K31)*('Table A7 (cont.)'!C32)/100</f>
        <v>1.329525469995289E-2</v>
      </c>
      <c r="N31" s="133">
        <f>($J31-$K31)*('Table A7 (cont.)'!B32)/100</f>
        <v>1.4810857537659721E-2</v>
      </c>
      <c r="O31" s="6">
        <f t="shared" si="1"/>
        <v>0</v>
      </c>
    </row>
    <row r="32" spans="1:15" ht="9.75" customHeight="1">
      <c r="A32" s="1">
        <v>1942</v>
      </c>
      <c r="B32" s="6">
        <f>0.01*'Table A2'!F35</f>
        <v>4.5657389606007064E-2</v>
      </c>
      <c r="C32" s="133">
        <f>$B32*'Table A8'!F33/100</f>
        <v>1.2220133716419712E-3</v>
      </c>
      <c r="D32" s="133">
        <f>($B32-$C32)*('Table A7 (cont.)'!D33+'Table A7 (cont.)'!E33+'Table A7 (cont.)'!F33)/100</f>
        <v>1.570816608952285E-2</v>
      </c>
      <c r="E32" s="133">
        <f>($B32-$C32)*('Table A7 (cont.)'!C33)/100</f>
        <v>1.7495894868046185E-2</v>
      </c>
      <c r="F32" s="133">
        <f>($B32-$C32)*('Table A7 (cont.)'!B33)/100</f>
        <v>1.1231315276796064E-2</v>
      </c>
      <c r="G32" s="6">
        <f t="shared" si="0"/>
        <v>0</v>
      </c>
      <c r="H32" s="1"/>
      <c r="I32" s="1">
        <v>1942</v>
      </c>
      <c r="J32" s="6">
        <f>0.01*'Table A3'!F35</f>
        <v>4.8115929755329689E-2</v>
      </c>
      <c r="K32" s="133">
        <f>$J32*'Table A8'!U33/100</f>
        <v>3.0477005940071859E-3</v>
      </c>
      <c r="L32" s="133">
        <f>($J32-$K32)*('Table A7 (cont.)'!D33+'Table A7 (cont.)'!E33+'Table A7 (cont.)'!F33)/100</f>
        <v>1.5931883310559895E-2</v>
      </c>
      <c r="M32" s="133">
        <f>($J32-$K32)*('Table A7 (cont.)'!C33)/100</f>
        <v>1.7745073095289797E-2</v>
      </c>
      <c r="N32" s="133">
        <f>($J32-$K32)*('Table A7 (cont.)'!B33)/100</f>
        <v>1.1391272755472814E-2</v>
      </c>
      <c r="O32" s="6">
        <f t="shared" si="1"/>
        <v>0</v>
      </c>
    </row>
    <row r="33" spans="1:15" ht="9.75" customHeight="1">
      <c r="A33" s="1">
        <v>1943</v>
      </c>
      <c r="B33" s="6">
        <f>0.01*'Table A2'!F36</f>
        <v>3.9310095641289448E-2</v>
      </c>
      <c r="C33" s="133">
        <f>$B33*'Table A8'!F34/100</f>
        <v>2.0132451761171407E-3</v>
      </c>
      <c r="D33" s="133">
        <f>($B33-$C33)*('Table A7 (cont.)'!D34+'Table A7 (cont.)'!E34+'Table A7 (cont.)'!F34)/100</f>
        <v>1.1945716665627659E-2</v>
      </c>
      <c r="E33" s="133">
        <f>($B33-$C33)*('Table A7 (cont.)'!C34)/100</f>
        <v>1.7442297351075744E-2</v>
      </c>
      <c r="F33" s="133">
        <f>($B33-$C33)*('Table A7 (cont.)'!B34)/100</f>
        <v>7.9088364484689085E-3</v>
      </c>
      <c r="G33" s="6">
        <f t="shared" si="0"/>
        <v>0</v>
      </c>
      <c r="H33" s="1"/>
      <c r="I33" s="1">
        <v>1943</v>
      </c>
      <c r="J33" s="6">
        <f>0.01*'Table A3'!F36</f>
        <v>4.2628729222402739E-2</v>
      </c>
      <c r="K33" s="133">
        <f>$J33*'Table A8'!U34/100</f>
        <v>4.9641716961940831E-3</v>
      </c>
      <c r="L33" s="133">
        <f>($J33-$K33)*('Table A7 (cont.)'!D34+'Table A7 (cont.)'!E34+'Table A7 (cont.)'!F34)/100</f>
        <v>1.2063488657426071E-2</v>
      </c>
      <c r="M33" s="133">
        <f>($J33-$K33)*('Table A7 (cont.)'!C34)/100</f>
        <v>1.7614259750492692E-2</v>
      </c>
      <c r="N33" s="133">
        <f>($J33-$K33)*('Table A7 (cont.)'!B34)/100</f>
        <v>7.9868091182898945E-3</v>
      </c>
      <c r="O33" s="6">
        <f t="shared" si="1"/>
        <v>0</v>
      </c>
    </row>
    <row r="34" spans="1:15" ht="9.75" customHeight="1">
      <c r="A34" s="1">
        <v>1944</v>
      </c>
      <c r="B34" s="6">
        <f>0.01*'Table A2'!F37</f>
        <v>3.4589877878167113E-2</v>
      </c>
      <c r="C34" s="133">
        <f>$B34*'Table A8'!F35/100</f>
        <v>1.7631183069265911E-3</v>
      </c>
      <c r="D34" s="133">
        <f>($B34-$C34)*('Table A7 (cont.)'!D35+'Table A7 (cont.)'!E35+'Table A7 (cont.)'!F35)/100</f>
        <v>1.0581383584392869E-2</v>
      </c>
      <c r="E34" s="133">
        <f>($B34-$C34)*('Table A7 (cont.)'!C35)/100</f>
        <v>1.4992511423681047E-2</v>
      </c>
      <c r="F34" s="133">
        <f>($B34-$C34)*('Table A7 (cont.)'!B35)/100</f>
        <v>7.2491311725341621E-3</v>
      </c>
      <c r="G34" s="6">
        <f t="shared" si="0"/>
        <v>-3.7333906324488186E-6</v>
      </c>
      <c r="H34" s="1"/>
      <c r="I34" s="1">
        <v>1944</v>
      </c>
      <c r="J34" s="6">
        <f>0.01*'Table A3'!F37</f>
        <v>3.7556085801448078E-2</v>
      </c>
      <c r="K34" s="133">
        <f>$J34*'Table A8'!U35/100</f>
        <v>4.3665473097090892E-3</v>
      </c>
      <c r="L34" s="133">
        <f>($J34-$K34)*('Table A7 (cont.)'!D35+'Table A7 (cont.)'!E35+'Table A7 (cont.)'!F35)/100</f>
        <v>1.0698321806875521E-2</v>
      </c>
      <c r="M34" s="133">
        <f>($J34-$K34)*('Table A7 (cont.)'!C35)/100</f>
        <v>1.5158198417489872E-2</v>
      </c>
      <c r="N34" s="133">
        <f>($J34-$K34)*('Table A7 (cont.)'!B35)/100</f>
        <v>7.3292436178584242E-3</v>
      </c>
      <c r="O34" s="6">
        <f t="shared" si="1"/>
        <v>-3.7746495151688708E-6</v>
      </c>
    </row>
    <row r="35" spans="1:15" ht="9.75" customHeight="1">
      <c r="A35" s="1">
        <v>1945</v>
      </c>
      <c r="B35" s="6">
        <f>0.01*'Table A2'!F38</f>
        <v>3.5933960869653558E-2</v>
      </c>
      <c r="C35" s="133">
        <f>$B35*'Table A8'!F36/100</f>
        <v>3.7704050615922392E-3</v>
      </c>
      <c r="D35" s="133">
        <f>($B35-$C35)*('Table A7 (cont.)'!D36+'Table A7 (cont.)'!E36+'Table A7 (cont.)'!F36)/100</f>
        <v>1.0504626999175084E-2</v>
      </c>
      <c r="E35" s="133">
        <f>($B35-$C35)*('Table A7 (cont.)'!C36)/100</f>
        <v>1.4652942317039581E-2</v>
      </c>
      <c r="F35" s="133">
        <f>($B35-$C35)*('Table A7 (cont.)'!B36)/100</f>
        <v>7.006123570478048E-3</v>
      </c>
      <c r="G35" s="6">
        <f t="shared" si="0"/>
        <v>1.3707863139728049E-7</v>
      </c>
      <c r="H35" s="1"/>
      <c r="I35" s="1">
        <v>1945</v>
      </c>
      <c r="J35" s="6">
        <f>0.01*'Table A3'!F38</f>
        <v>4.1591811045259677E-2</v>
      </c>
      <c r="K35" s="133">
        <f>$J35*'Table A8'!U36/100</f>
        <v>9.6621817690908714E-3</v>
      </c>
      <c r="L35" s="133">
        <f>($J35-$K35)*('Table A7 (cont.)'!D36+'Table A7 (cont.)'!E36+'Table A7 (cont.)'!F36)/100</f>
        <v>1.0428226523512328E-2</v>
      </c>
      <c r="M35" s="133">
        <f>($J35-$K35)*('Table A7 (cont.)'!C36)/100</f>
        <v>1.4546371016319557E-2</v>
      </c>
      <c r="N35" s="133">
        <f>($J35-$K35)*('Table A7 (cont.)'!B36)/100</f>
        <v>6.9551678179912042E-3</v>
      </c>
      <c r="O35" s="6">
        <f t="shared" si="1"/>
        <v>1.3608165427836383E-7</v>
      </c>
    </row>
    <row r="36" spans="1:15" ht="9.75" customHeight="1">
      <c r="A36" s="1">
        <v>1946</v>
      </c>
      <c r="B36" s="6">
        <f>0.01*'Table A2'!F39</f>
        <v>3.7141841712114945E-2</v>
      </c>
      <c r="C36" s="133">
        <f>$B36*'Table A8'!F37/100</f>
        <v>4.3197613758898497E-3</v>
      </c>
      <c r="D36" s="133">
        <f>($B36-$C36)*('Table A7 (cont.)'!D37+'Table A7 (cont.)'!E37+'Table A7 (cont.)'!F37)/100</f>
        <v>1.2267499677935589E-2</v>
      </c>
      <c r="E36" s="133">
        <f>($B36-$C36)*('Table A7 (cont.)'!C37)/100</f>
        <v>1.270864374491738E-2</v>
      </c>
      <c r="F36" s="133">
        <f>($B36-$C36)*('Table A7 (cont.)'!B37)/100</f>
        <v>7.8430155368486975E-3</v>
      </c>
      <c r="G36" s="6">
        <f t="shared" si="0"/>
        <v>-2.9213765234264999E-6</v>
      </c>
      <c r="H36" s="1"/>
      <c r="I36" s="1">
        <v>1946</v>
      </c>
      <c r="J36" s="6">
        <f>0.01*'Table A3'!F39</f>
        <v>4.391740338619992E-2</v>
      </c>
      <c r="K36" s="133">
        <f>$J36*'Table A8'!U37/100</f>
        <v>1.1520498746147783E-2</v>
      </c>
      <c r="L36" s="133">
        <f>($J36-$K36)*('Table A7 (cont.)'!D37+'Table A7 (cont.)'!E37+'Table A7 (cont.)'!F37)/100</f>
        <v>1.2108587059891962E-2</v>
      </c>
      <c r="M36" s="133">
        <f>($J36-$K36)*('Table A7 (cont.)'!C37)/100</f>
        <v>1.2544016567227621E-2</v>
      </c>
      <c r="N36" s="133">
        <f>($J36-$K36)*('Table A7 (cont.)'!B37)/100</f>
        <v>7.7414174797842128E-3</v>
      </c>
      <c r="O36" s="6">
        <f t="shared" si="1"/>
        <v>-2.8835331483470505E-6</v>
      </c>
    </row>
    <row r="37" spans="1:15" ht="9.75" customHeight="1">
      <c r="A37" s="1">
        <v>1947</v>
      </c>
      <c r="B37" s="6">
        <f>0.01*'Table A2'!F40</f>
        <v>3.4398597441028744E-2</v>
      </c>
      <c r="C37" s="133">
        <f>$B37*'Table A8'!F38/100</f>
        <v>2.945485051211305E-3</v>
      </c>
      <c r="D37" s="133">
        <f>($B37-$C37)*('Table A7 (cont.)'!D38+'Table A7 (cont.)'!E38+'Table A7 (cont.)'!F38)/100</f>
        <v>1.3637984700431913E-2</v>
      </c>
      <c r="E37" s="133">
        <f>($B37-$C37)*('Table A7 (cont.)'!C38)/100</f>
        <v>9.7228426689535512E-3</v>
      </c>
      <c r="F37" s="133">
        <f>($B37-$C37)*('Table A7 (cont.)'!B38)/100</f>
        <v>8.0923202767064911E-3</v>
      </c>
      <c r="G37" s="6">
        <f t="shared" si="0"/>
        <v>3.5256274510953034E-8</v>
      </c>
      <c r="H37" s="1"/>
      <c r="I37" s="1">
        <v>1947</v>
      </c>
      <c r="J37" s="6">
        <f>0.01*'Table A3'!F40</f>
        <v>3.9182105759787582E-2</v>
      </c>
      <c r="K37" s="133">
        <f>$J37*'Table A8'!U38/100</f>
        <v>7.6620743893976032E-3</v>
      </c>
      <c r="L37" s="133">
        <f>($J37-$K37)*('Table A7 (cont.)'!D38+'Table A7 (cont.)'!E38+'Table A7 (cont.)'!F38)/100</f>
        <v>1.3667000589921827E-2</v>
      </c>
      <c r="M37" s="133">
        <f>($J37-$K37)*('Table A7 (cont.)'!C38)/100</f>
        <v>9.7435287845789222E-3</v>
      </c>
      <c r="N37" s="133">
        <f>($J37-$K37)*('Table A7 (cont.)'!B38)/100</f>
        <v>8.109537327174253E-3</v>
      </c>
      <c r="O37" s="6">
        <f t="shared" si="1"/>
        <v>3.5331285022643932E-8</v>
      </c>
    </row>
    <row r="38" spans="1:15" ht="9.75" customHeight="1">
      <c r="A38" s="1">
        <v>1948</v>
      </c>
      <c r="B38" s="6">
        <f>0.01*'Table A2'!F41</f>
        <v>3.6188260890355997E-2</v>
      </c>
      <c r="C38" s="133">
        <f>$B38*'Table A8'!F39/100</f>
        <v>2.6930685833300334E-3</v>
      </c>
      <c r="D38" s="133">
        <f>($B38-$C38)*('Table A7 (cont.)'!D39+'Table A7 (cont.)'!E39+'Table A7 (cont.)'!F39)/100</f>
        <v>1.4985273357788889E-2</v>
      </c>
      <c r="E38" s="133">
        <f>($B38-$C38)*('Table A7 (cont.)'!C39)/100</f>
        <v>9.7696713184330236E-3</v>
      </c>
      <c r="F38" s="133">
        <f>($B38-$C38)*('Table A7 (cont.)'!B39)/100</f>
        <v>8.7429922549242031E-3</v>
      </c>
      <c r="G38" s="6">
        <f t="shared" si="0"/>
        <v>2.7446241201503629E-6</v>
      </c>
      <c r="H38" s="1"/>
      <c r="I38" s="1">
        <v>1948</v>
      </c>
      <c r="J38" s="6">
        <f>0.01*'Table A3'!F41</f>
        <v>4.0551428153601458E-2</v>
      </c>
      <c r="K38" s="133">
        <f>$J38*'Table A8'!U39/100</f>
        <v>6.8613109038798996E-3</v>
      </c>
      <c r="L38" s="133">
        <f>($J38-$K38)*('Table A7 (cont.)'!D39+'Table A7 (cont.)'!E39+'Table A7 (cont.)'!F39)/100</f>
        <v>1.5072480008933629E-2</v>
      </c>
      <c r="M38" s="133">
        <f>($J38-$K38)*('Table A7 (cont.)'!C39)/100</f>
        <v>9.8265258247288694E-3</v>
      </c>
      <c r="N38" s="133">
        <f>($J38-$K38)*('Table A7 (cont.)'!B39)/100</f>
        <v>8.7938720124923243E-3</v>
      </c>
      <c r="O38" s="6">
        <f t="shared" si="1"/>
        <v>2.7605964332613753E-6</v>
      </c>
    </row>
    <row r="39" spans="1:15" ht="9.75" customHeight="1">
      <c r="A39" s="1">
        <v>1949</v>
      </c>
      <c r="B39" s="6">
        <f>0.01*'Table A2'!F42</f>
        <v>3.4823507410375813E-2</v>
      </c>
      <c r="C39" s="133">
        <f>$B39*'Table A8'!F40/100</f>
        <v>2.0792941008157388E-3</v>
      </c>
      <c r="D39" s="133">
        <f>($B39-$C39)*('Table A7 (cont.)'!D40+'Table A7 (cont.)'!E40+'Table A7 (cont.)'!F40)/100</f>
        <v>1.5480541160487799E-2</v>
      </c>
      <c r="E39" s="133">
        <f>($B39-$C39)*('Table A7 (cont.)'!C40)/100</f>
        <v>8.1059457763415152E-3</v>
      </c>
      <c r="F39" s="133">
        <f>($B39-$C39)*('Table A7 (cont.)'!B40)/100</f>
        <v>9.1576670017514978E-3</v>
      </c>
      <c r="G39" s="6">
        <f t="shared" si="0"/>
        <v>-5.9370979264838919E-8</v>
      </c>
      <c r="H39" s="1"/>
      <c r="I39" s="1">
        <v>1949</v>
      </c>
      <c r="J39" s="6">
        <f>0.01*'Table A3'!F42</f>
        <v>3.831369556381136E-2</v>
      </c>
      <c r="K39" s="133">
        <f>$J39*'Table A8'!U40/100</f>
        <v>5.2413172462654652E-3</v>
      </c>
      <c r="L39" s="133">
        <f>($J39-$K39)*('Table A7 (cont.)'!D40+'Table A7 (cont.)'!E40+'Table A7 (cont.)'!F40)/100</f>
        <v>1.5635688326966615E-2</v>
      </c>
      <c r="M39" s="133">
        <f>($J39-$K39)*('Table A7 (cont.)'!C40)/100</f>
        <v>8.1871841843398248E-3</v>
      </c>
      <c r="N39" s="133">
        <f>($J39-$K39)*('Table A7 (cont.)'!B40)/100</f>
        <v>9.2494458402396958E-3</v>
      </c>
      <c r="O39" s="6">
        <f t="shared" si="1"/>
        <v>-5.9965999756050881E-8</v>
      </c>
    </row>
    <row r="40" spans="1:15" ht="9.75" customHeight="1">
      <c r="A40" s="1">
        <v>1950</v>
      </c>
      <c r="B40" s="6">
        <f>0.01*'Table A2'!F43</f>
        <v>3.8176867059995456E-2</v>
      </c>
      <c r="C40" s="133">
        <f>$B40*'Table A8'!F41/100</f>
        <v>3.9417617227528803E-3</v>
      </c>
      <c r="D40" s="133">
        <f>($B40-$C40)*('Table A7 (cont.)'!D41+'Table A7 (cont.)'!E41+'Table A7 (cont.)'!F41)/100</f>
        <v>1.6496256232410259E-2</v>
      </c>
      <c r="E40" s="133">
        <f>($B40-$C40)*('Table A7 (cont.)'!C41)/100</f>
        <v>9.1272822427596999E-3</v>
      </c>
      <c r="F40" s="133">
        <f>($B40-$C40)*('Table A7 (cont.)'!B41)/100</f>
        <v>8.6115338565806061E-3</v>
      </c>
      <c r="G40" s="6">
        <f t="shared" si="0"/>
        <v>-3.3005492006132897E-8</v>
      </c>
      <c r="H40" s="1"/>
      <c r="I40" s="1">
        <v>1950</v>
      </c>
      <c r="J40" s="6">
        <f>0.01*'Table A3'!F43</f>
        <v>4.3904470024816025E-2</v>
      </c>
      <c r="K40" s="133">
        <f>$J40*'Table A8'!U41/100</f>
        <v>9.9373490253520415E-3</v>
      </c>
      <c r="L40" s="133">
        <f>($J40-$K40)*('Table A7 (cont.)'!D41+'Table A7 (cont.)'!E41+'Table A7 (cont.)'!F41)/100</f>
        <v>1.6367127425627848E-2</v>
      </c>
      <c r="M40" s="133">
        <f>($J40-$K40)*('Table A7 (cont.)'!C41)/100</f>
        <v>9.0558360280204864E-3</v>
      </c>
      <c r="N40" s="133">
        <f>($J40-$K40)*('Table A7 (cont.)'!B41)/100</f>
        <v>8.5441247986828579E-3</v>
      </c>
      <c r="O40" s="6">
        <f t="shared" si="1"/>
        <v>-3.2747132797106282E-8</v>
      </c>
    </row>
    <row r="41" spans="1:15" ht="9.75" customHeight="1">
      <c r="A41" s="1">
        <v>1951</v>
      </c>
      <c r="B41" s="6">
        <f>0.01*'Table A2'!F44</f>
        <v>3.3663611377226267E-2</v>
      </c>
      <c r="C41" s="133">
        <f>$B41*'Table A8'!F42/100</f>
        <v>3.3622716510975782E-3</v>
      </c>
      <c r="D41" s="133">
        <f>($B41-$C41)*('Table A7 (cont.)'!D42+'Table A7 (cont.)'!E42+'Table A7 (cont.)'!F42)/100</f>
        <v>1.3884318972141938E-2</v>
      </c>
      <c r="E41" s="133">
        <f>($B41-$C41)*('Table A7 (cont.)'!C42)/100</f>
        <v>8.1314609045793611E-3</v>
      </c>
      <c r="F41" s="133">
        <f>($B41-$C41)*('Table A7 (cont.)'!B42)/100</f>
        <v>8.2855598494073861E-3</v>
      </c>
      <c r="G41" s="6">
        <f t="shared" si="0"/>
        <v>0</v>
      </c>
      <c r="H41" s="1"/>
      <c r="I41" s="1">
        <v>1951</v>
      </c>
      <c r="J41" s="6">
        <f>0.01*'Table A3'!F44</f>
        <v>3.8904059496939564E-2</v>
      </c>
      <c r="K41" s="133">
        <f>$J41*'Table A8'!U42/100</f>
        <v>8.7080751844674249E-3</v>
      </c>
      <c r="L41" s="133">
        <f>($J41-$K41)*('Table A7 (cont.)'!D42+'Table A7 (cont.)'!E42+'Table A7 (cont.)'!F42)/100</f>
        <v>1.383604426937729E-2</v>
      </c>
      <c r="M41" s="133">
        <f>($J41-$K41)*('Table A7 (cont.)'!C42)/100</f>
        <v>8.103188444187278E-3</v>
      </c>
      <c r="N41" s="133">
        <f>($J41-$K41)*('Table A7 (cont.)'!B42)/100</f>
        <v>8.256751598907569E-3</v>
      </c>
      <c r="O41" s="6">
        <f t="shared" si="1"/>
        <v>0</v>
      </c>
    </row>
    <row r="42" spans="1:15" ht="9.75" customHeight="1">
      <c r="A42" s="1">
        <v>1952</v>
      </c>
      <c r="B42" s="6">
        <f>0.01*'Table A2'!F45</f>
        <v>2.9843367461157608E-2</v>
      </c>
      <c r="C42" s="133">
        <f>$B42*'Table A8'!F43/100</f>
        <v>2.8914965737711286E-3</v>
      </c>
      <c r="D42" s="133">
        <f>($B42-$C42)*('Table A7 (cont.)'!D43+'Table A7 (cont.)'!E43+'Table A7 (cont.)'!F43)/100</f>
        <v>1.276955743321952E-2</v>
      </c>
      <c r="E42" s="133">
        <f>($B42-$C42)*('Table A7 (cont.)'!C43)/100</f>
        <v>6.6065712085881679E-3</v>
      </c>
      <c r="F42" s="133">
        <f>($B42-$C42)*('Table A7 (cont.)'!B43)/100</f>
        <v>7.5757422455787959E-3</v>
      </c>
      <c r="G42" s="6">
        <f t="shared" si="0"/>
        <v>0</v>
      </c>
      <c r="H42" s="1"/>
      <c r="I42" s="1">
        <v>1952</v>
      </c>
      <c r="J42" s="6">
        <f>0.01*'Table A3'!F45</f>
        <v>3.4281686412848157E-2</v>
      </c>
      <c r="K42" s="133">
        <f>$J42*'Table A8'!U43/100</f>
        <v>7.3997793588686774E-3</v>
      </c>
      <c r="L42" s="133">
        <f>($J42-$K42)*('Table A7 (cont.)'!D43+'Table A7 (cont.)'!E43+'Table A7 (cont.)'!F43)/100</f>
        <v>1.2736409189349112E-2</v>
      </c>
      <c r="M42" s="133">
        <f>($J42-$K42)*('Table A7 (cont.)'!C43)/100</f>
        <v>6.5894213398699462E-3</v>
      </c>
      <c r="N42" s="133">
        <f>($J42-$K42)*('Table A7 (cont.)'!B43)/100</f>
        <v>7.5560765247604279E-3</v>
      </c>
      <c r="O42" s="6">
        <f t="shared" si="1"/>
        <v>0</v>
      </c>
    </row>
    <row r="43" spans="1:15" ht="9.75" customHeight="1">
      <c r="A43" s="1">
        <v>1953</v>
      </c>
      <c r="B43" s="6">
        <f>0.01*'Table A2'!F46</f>
        <v>2.6928803634542142E-2</v>
      </c>
      <c r="C43" s="133">
        <f>$B43*'Table A8'!F44/100</f>
        <v>2.2938874925046635E-3</v>
      </c>
      <c r="D43" s="133">
        <f>($B43-$C43)*('Table A7 (cont.)'!D44+'Table A7 (cont.)'!E44+'Table A7 (cont.)'!F44)/100</f>
        <v>1.119571981878063E-2</v>
      </c>
      <c r="E43" s="133">
        <f>($B43-$C43)*('Table A7 (cont.)'!C44)/100</f>
        <v>5.9629332814230985E-3</v>
      </c>
      <c r="F43" s="133">
        <f>($B43-$C43)*('Table A7 (cont.)'!B44)/100</f>
        <v>7.4762630418337521E-3</v>
      </c>
      <c r="G43" s="6">
        <f t="shared" si="0"/>
        <v>0</v>
      </c>
      <c r="H43" s="1"/>
      <c r="I43" s="1">
        <v>1953</v>
      </c>
      <c r="J43" s="6">
        <f>0.01*'Table A3'!F46</f>
        <v>3.0551549232254845E-2</v>
      </c>
      <c r="K43" s="133">
        <f>$J43*'Table A8'!U44/100</f>
        <v>5.8743186763888155E-3</v>
      </c>
      <c r="L43" s="133">
        <f>($J43-$K43)*('Table A7 (cont.)'!D44+'Table A7 (cont.)'!E44+'Table A7 (cont.)'!F44)/100</f>
        <v>1.121495026059699E-2</v>
      </c>
      <c r="M43" s="133">
        <f>($J43-$K43)*('Table A7 (cont.)'!C44)/100</f>
        <v>5.9731755743153234E-3</v>
      </c>
      <c r="N43" s="133">
        <f>($J43-$K43)*('Table A7 (cont.)'!B44)/100</f>
        <v>7.4891047209537142E-3</v>
      </c>
      <c r="O43" s="6">
        <f t="shared" si="1"/>
        <v>0</v>
      </c>
    </row>
    <row r="44" spans="1:15" ht="9.75" customHeight="1">
      <c r="A44" s="1">
        <v>1954</v>
      </c>
      <c r="B44" s="6">
        <f>0.01*'Table A2'!F47</f>
        <v>2.8942464129096648E-2</v>
      </c>
      <c r="C44" s="133">
        <f>$B44*'Table A8'!F45/100</f>
        <v>3.9889324183963746E-3</v>
      </c>
      <c r="D44" s="133">
        <f>($B44-$C44)*('Table A7 (cont.)'!D45+'Table A7 (cont.)'!E45+'Table A7 (cont.)'!F45)/100</f>
        <v>1.1909610936286574E-2</v>
      </c>
      <c r="E44" s="133">
        <f>($B44-$C44)*('Table A7 (cont.)'!C45)/100</f>
        <v>5.657647749431032E-3</v>
      </c>
      <c r="F44" s="133">
        <f>($B44-$C44)*('Table A7 (cont.)'!B45)/100</f>
        <v>7.3862730249826701E-3</v>
      </c>
      <c r="G44" s="6">
        <f t="shared" si="0"/>
        <v>0</v>
      </c>
      <c r="H44" s="1"/>
      <c r="I44" s="1">
        <v>1954</v>
      </c>
      <c r="J44" s="6">
        <f>0.01*'Table A3'!F47</f>
        <v>3.4909311013215476E-2</v>
      </c>
      <c r="K44" s="133">
        <f>$J44*'Table A8'!U45/100</f>
        <v>1.0565406779860738E-2</v>
      </c>
      <c r="L44" s="133">
        <f>($J44-$K44)*('Table A7 (cont.)'!D45+'Table A7 (cont.)'!E45+'Table A7 (cont.)'!F45)/100</f>
        <v>1.1618653080884413E-2</v>
      </c>
      <c r="M44" s="133">
        <f>($J44-$K44)*('Table A7 (cont.)'!C45)/100</f>
        <v>5.5194285360073737E-3</v>
      </c>
      <c r="N44" s="133">
        <f>($J44-$K44)*('Table A7 (cont.)'!B45)/100</f>
        <v>7.2058226164629533E-3</v>
      </c>
      <c r="O44" s="6">
        <f t="shared" si="1"/>
        <v>0</v>
      </c>
    </row>
    <row r="45" spans="1:15" ht="9.75" customHeight="1">
      <c r="A45" s="1">
        <v>1955</v>
      </c>
      <c r="B45" s="6">
        <f>0.01*'Table A2'!F48</f>
        <v>2.9322599891399289E-2</v>
      </c>
      <c r="C45" s="133">
        <f>$B45*'Table A8'!F46/100</f>
        <v>5.3506725233821483E-3</v>
      </c>
      <c r="D45" s="133">
        <f>($B45-$C45)*('Table A7 (cont.)'!D46+'Table A7 (cont.)'!E46+'Table A7 (cont.)'!F46)/100</f>
        <v>1.2265572637054842E-2</v>
      </c>
      <c r="E45" s="133">
        <f>($B45-$C45)*('Table A7 (cont.)'!C46)/100</f>
        <v>4.7622846955906271E-3</v>
      </c>
      <c r="F45" s="133">
        <f>($B45-$C45)*('Table A7 (cont.)'!B46)/100</f>
        <v>6.9440700353716718E-3</v>
      </c>
      <c r="G45" s="6">
        <f t="shared" si="0"/>
        <v>0</v>
      </c>
      <c r="H45" s="1"/>
      <c r="I45" s="1">
        <v>1955</v>
      </c>
      <c r="J45" s="6">
        <f>0.01*'Table A3'!F48</f>
        <v>3.71496874737735E-2</v>
      </c>
      <c r="K45" s="133">
        <f>$J45*'Table A8'!U46/100</f>
        <v>1.4593371426382739E-2</v>
      </c>
      <c r="L45" s="133">
        <f>($J45-$K45)*('Table A7 (cont.)'!D46+'Table A7 (cont.)'!E46+'Table A7 (cont.)'!F46)/100</f>
        <v>1.1541255263135809E-2</v>
      </c>
      <c r="M45" s="133">
        <f>($J45-$K45)*('Table A7 (cont.)'!C46)/100</f>
        <v>4.4810580748176031E-3</v>
      </c>
      <c r="N45" s="133">
        <f>($J45-$K45)*('Table A7 (cont.)'!B46)/100</f>
        <v>6.5340027094373506E-3</v>
      </c>
      <c r="O45" s="6">
        <f t="shared" si="1"/>
        <v>0</v>
      </c>
    </row>
    <row r="46" spans="1:15" ht="9.75" customHeight="1">
      <c r="A46" s="1">
        <v>1956</v>
      </c>
      <c r="B46" s="6">
        <f>0.01*'Table A2'!F49</f>
        <v>2.7883791752470639E-2</v>
      </c>
      <c r="C46" s="133">
        <f>$B46*'Table A8'!F47/100</f>
        <v>4.8131571298972043E-3</v>
      </c>
      <c r="D46" s="133">
        <f>($B46-$C46)*('Table A7 (cont.)'!D47+'Table A7 (cont.)'!E47+'Table A7 (cont.)'!F47)/100</f>
        <v>1.2101389728658745E-2</v>
      </c>
      <c r="E46" s="133">
        <f>($B46-$C46)*('Table A7 (cont.)'!C47)/100</f>
        <v>4.1404625726725389E-3</v>
      </c>
      <c r="F46" s="133">
        <f>($B46-$C46)*('Table A7 (cont.)'!B47)/100</f>
        <v>6.8287823212421486E-3</v>
      </c>
      <c r="G46" s="6">
        <f t="shared" si="0"/>
        <v>0</v>
      </c>
      <c r="H46" s="1"/>
      <c r="I46" s="1">
        <v>1956</v>
      </c>
      <c r="J46" s="6">
        <f>0.01*'Table A3'!F49</f>
        <v>3.4863094765295199E-2</v>
      </c>
      <c r="K46" s="133">
        <f>$J46*'Table A8'!U47/100</f>
        <v>1.2950521949938277E-2</v>
      </c>
      <c r="L46" s="133">
        <f>($J46-$K46)*('Table A7 (cont.)'!D47+'Table A7 (cont.)'!E47+'Table A7 (cont.)'!F47)/100</f>
        <v>1.1493944052011006E-2</v>
      </c>
      <c r="M46" s="133">
        <f>($J46-$K46)*('Table A7 (cont.)'!C47)/100</f>
        <v>3.9326264360397857E-3</v>
      </c>
      <c r="N46" s="133">
        <f>($J46-$K46)*('Table A7 (cont.)'!B47)/100</f>
        <v>6.4860023273061286E-3</v>
      </c>
      <c r="O46" s="6">
        <f t="shared" si="1"/>
        <v>0</v>
      </c>
    </row>
    <row r="47" spans="1:15" ht="9.75" customHeight="1">
      <c r="A47" s="1">
        <v>1957</v>
      </c>
      <c r="B47" s="6">
        <f>0.01*'Table A2'!F50</f>
        <v>2.6588038057969304E-2</v>
      </c>
      <c r="C47" s="133">
        <f>$B47*'Table A8'!F48/100</f>
        <v>3.557112033168787E-3</v>
      </c>
      <c r="D47" s="133">
        <f>($B47-$C47)*('Table A7 (cont.)'!D48+'Table A7 (cont.)'!E48+'Table A7 (cont.)'!F48)/100</f>
        <v>1.1863470113162189E-2</v>
      </c>
      <c r="E47" s="133">
        <f>($B47-$C47)*('Table A7 (cont.)'!C48)/100</f>
        <v>4.5029176612788099E-3</v>
      </c>
      <c r="F47" s="133">
        <f>($B47-$C47)*('Table A7 (cont.)'!B48)/100</f>
        <v>6.6645382503595129E-3</v>
      </c>
      <c r="G47" s="6">
        <f t="shared" si="0"/>
        <v>0</v>
      </c>
      <c r="H47" s="1"/>
      <c r="I47" s="1">
        <v>1957</v>
      </c>
      <c r="J47" s="6">
        <f>0.01*'Table A3'!F50</f>
        <v>3.1833122336257118E-2</v>
      </c>
      <c r="K47" s="133">
        <f>$J47*'Table A8'!U48/100</f>
        <v>9.2891269429747937E-3</v>
      </c>
      <c r="L47" s="133">
        <f>($J47-$K47)*('Table A7 (cont.)'!D48+'Table A7 (cont.)'!E48+'Table A7 (cont.)'!F48)/100</f>
        <v>1.1612647068184373E-2</v>
      </c>
      <c r="M47" s="133">
        <f>($J47-$K47)*('Table A7 (cont.)'!C48)/100</f>
        <v>4.4077148657802774E-3</v>
      </c>
      <c r="N47" s="133">
        <f>($J47-$K47)*('Table A7 (cont.)'!B48)/100</f>
        <v>6.5236334593176681E-3</v>
      </c>
      <c r="O47" s="6">
        <f t="shared" si="1"/>
        <v>0</v>
      </c>
    </row>
    <row r="48" spans="1:15" ht="9.75" customHeight="1">
      <c r="A48" s="1">
        <v>1958</v>
      </c>
      <c r="B48" s="6">
        <f>0.01*'Table A2'!F51</f>
        <v>2.62874007472115E-2</v>
      </c>
      <c r="C48" s="133">
        <f>$B48*'Table A8'!F49/100</f>
        <v>4.0302607905454797E-3</v>
      </c>
      <c r="D48" s="133">
        <f>($B48-$C48)*('Table A7 (cont.)'!D49+'Table A7 (cont.)'!E49+'Table A7 (cont.)'!F49)/100</f>
        <v>1.1363869089412788E-2</v>
      </c>
      <c r="E48" s="133">
        <f>($B48-$C48)*('Table A7 (cont.)'!C49)/100</f>
        <v>4.2164607505510258E-3</v>
      </c>
      <c r="F48" s="133">
        <f>($B48-$C48)*('Table A7 (cont.)'!B49)/100</f>
        <v>6.6768101167022018E-3</v>
      </c>
      <c r="G48" s="6">
        <f t="shared" si="0"/>
        <v>0</v>
      </c>
      <c r="H48" s="1"/>
      <c r="I48" s="1">
        <v>1958</v>
      </c>
      <c r="J48" s="6">
        <f>0.01*'Table A3'!F51</f>
        <v>3.2184493567886684E-2</v>
      </c>
      <c r="K48" s="133">
        <f>$J48*'Table A8'!U49/100</f>
        <v>1.0702235204963849E-2</v>
      </c>
      <c r="L48" s="133">
        <f>($J48-$K48)*('Table A7 (cont.)'!D49+'Table A7 (cont.)'!E49+'Table A7 (cont.)'!F49)/100</f>
        <v>1.0968236361747086E-2</v>
      </c>
      <c r="M48" s="133">
        <f>($J48-$K48)*('Table A7 (cont.)'!C49)/100</f>
        <v>4.0696648085430309E-3</v>
      </c>
      <c r="N48" s="133">
        <f>($J48-$K48)*('Table A7 (cont.)'!B49)/100</f>
        <v>6.4443571926327157E-3</v>
      </c>
      <c r="O48" s="6">
        <f t="shared" si="1"/>
        <v>0</v>
      </c>
    </row>
    <row r="49" spans="1:15" ht="9.75" customHeight="1">
      <c r="A49" s="1">
        <v>1959</v>
      </c>
      <c r="B49" s="6">
        <f>0.01*'Table A2'!F52</f>
        <v>2.6597274609292527E-2</v>
      </c>
      <c r="C49" s="133">
        <f>$B49*'Table A8'!F50/100</f>
        <v>5.5381267969454974E-3</v>
      </c>
      <c r="D49" s="133">
        <f>($B49-$C49)*('Table A7 (cont.)'!D50+'Table A7 (cont.)'!E50+'Table A7 (cont.)'!F50)/100</f>
        <v>1.0689822859532549E-2</v>
      </c>
      <c r="E49" s="133">
        <f>($B49-$C49)*('Table A7 (cont.)'!C50)/100</f>
        <v>4.2276025318457406E-3</v>
      </c>
      <c r="F49" s="133">
        <f>($B49-$C49)*('Table A7 (cont.)'!B50)/100</f>
        <v>6.1417224209687413E-3</v>
      </c>
      <c r="G49" s="6">
        <f t="shared" si="0"/>
        <v>0</v>
      </c>
      <c r="H49" s="1"/>
      <c r="I49" s="1">
        <v>1959</v>
      </c>
      <c r="J49" s="6">
        <f>0.01*'Table A3'!F52</f>
        <v>3.449809739962232E-2</v>
      </c>
      <c r="K49" s="133">
        <f>$J49*'Table A8'!U50/100</f>
        <v>1.5262173365919996E-2</v>
      </c>
      <c r="L49" s="133">
        <f>($J49-$K49)*('Table A7 (cont.)'!D50+'Table A7 (cont.)'!E50+'Table A7 (cont.)'!F50)/100</f>
        <v>9.7643372035758312E-3</v>
      </c>
      <c r="M49" s="133">
        <f>($J49-$K49)*('Table A7 (cont.)'!C50)/100</f>
        <v>3.8615922102789493E-3</v>
      </c>
      <c r="N49" s="133">
        <f>($J49-$K49)*('Table A7 (cont.)'!B50)/100</f>
        <v>5.6099946198475449E-3</v>
      </c>
      <c r="O49" s="6">
        <f t="shared" si="1"/>
        <v>0</v>
      </c>
    </row>
    <row r="50" spans="1:15" ht="9.75" customHeight="1">
      <c r="A50" s="1">
        <v>1960</v>
      </c>
      <c r="B50" s="6">
        <f>0.01*'Table A2'!F53</f>
        <v>2.5221412402363492E-2</v>
      </c>
      <c r="C50" s="133">
        <f>$B50*'Table A8'!F51/100</f>
        <v>4.9279529093601586E-3</v>
      </c>
      <c r="D50" s="133">
        <f>($B50-$C50)*('Table A7 (cont.)'!D51+'Table A7 (cont.)'!E51+'Table A7 (cont.)'!F51)/100</f>
        <v>1.0615025815863577E-2</v>
      </c>
      <c r="E50" s="133">
        <f>($B50-$C50)*('Table A7 (cont.)'!C51)/100</f>
        <v>3.4749628549865341E-3</v>
      </c>
      <c r="F50" s="133">
        <f>($B50-$C50)*('Table A7 (cont.)'!B51)/100</f>
        <v>6.2034708221532222E-3</v>
      </c>
      <c r="G50" s="6">
        <f t="shared" si="0"/>
        <v>0</v>
      </c>
      <c r="H50" s="1"/>
      <c r="I50" s="1">
        <v>1960</v>
      </c>
      <c r="J50" s="6">
        <f>0.01*'Table A3'!F53</f>
        <v>3.2490455876287273E-2</v>
      </c>
      <c r="K50" s="133">
        <f>$J50*'Table A8'!U51/100</f>
        <v>1.3673855188219286E-2</v>
      </c>
      <c r="L50" s="133">
        <f>($J50-$K50)*('Table A7 (cont.)'!D51+'Table A7 (cont.)'!E51+'Table A7 (cont.)'!F51)/100</f>
        <v>9.8425161140959158E-3</v>
      </c>
      <c r="M50" s="133">
        <f>($J50-$K50)*('Table A7 (cont.)'!C51)/100</f>
        <v>3.2220720410284943E-3</v>
      </c>
      <c r="N50" s="133">
        <f>($J50-$K50)*('Table A7 (cont.)'!B51)/100</f>
        <v>5.7520125329435781E-3</v>
      </c>
      <c r="O50" s="6">
        <f t="shared" si="1"/>
        <v>0</v>
      </c>
    </row>
    <row r="51" spans="1:15" ht="9.75" customHeight="1">
      <c r="A51" s="1">
        <v>1961</v>
      </c>
      <c r="B51" s="6">
        <f>0.01*'Table A2'!F54</f>
        <v>2.652211161842382E-2</v>
      </c>
      <c r="C51" s="133">
        <f>$B51*'Table A8'!F52/100</f>
        <v>6.8862637946894125E-3</v>
      </c>
      <c r="D51" s="133">
        <f>($B51-$C51)*('Table A7 (cont.)'!D52+'Table A7 (cont.)'!E52+'Table A7 (cont.)'!F52)/100</f>
        <v>1.003232806879633E-2</v>
      </c>
      <c r="E51" s="133">
        <f>($B51-$C51)*('Table A7 (cont.)'!C52)/100</f>
        <v>3.7042439558245994E-3</v>
      </c>
      <c r="F51" s="133">
        <f>($B51-$C51)*('Table A7 (cont.)'!B52)/100</f>
        <v>5.8992757991134801E-3</v>
      </c>
      <c r="G51" s="6">
        <f t="shared" si="0"/>
        <v>0</v>
      </c>
      <c r="H51" s="1"/>
      <c r="I51" s="1">
        <v>1961</v>
      </c>
      <c r="J51" s="6">
        <f>0.01*'Table A3'!F54</f>
        <v>3.651281807907316E-2</v>
      </c>
      <c r="K51" s="133">
        <f>$J51*'Table A8'!U52/100</f>
        <v>1.993085914766397E-2</v>
      </c>
      <c r="L51" s="133">
        <f>($J51-$K51)*('Table A7 (cont.)'!D52+'Table A7 (cont.)'!E52+'Table A7 (cont.)'!F52)/100</f>
        <v>8.4720381577884103E-3</v>
      </c>
      <c r="M51" s="133">
        <f>($J51-$K51)*('Table A7 (cont.)'!C52)/100</f>
        <v>3.1281369512937323E-3</v>
      </c>
      <c r="N51" s="133">
        <f>($J51-$K51)*('Table A7 (cont.)'!B52)/100</f>
        <v>4.9817838223270485E-3</v>
      </c>
      <c r="O51" s="6">
        <f t="shared" si="1"/>
        <v>0</v>
      </c>
    </row>
    <row r="52" spans="1:15" ht="9.75" customHeight="1">
      <c r="A52" s="1">
        <v>1962</v>
      </c>
      <c r="B52" s="6">
        <f>0.01*'Table A2'!F55</f>
        <v>2.4387097658957732E-2</v>
      </c>
      <c r="C52" s="133">
        <f>$B52*'Table A8'!F53/100</f>
        <v>5.1635944405949282E-3</v>
      </c>
      <c r="D52" s="133">
        <f>($B52-$C52)*('Table A7 (cont.)'!D53+'Table A7 (cont.)'!E53+'Table A7 (cont.)'!F53)/100</f>
        <v>1.008269508146473E-2</v>
      </c>
      <c r="E52" s="133">
        <f>($B52-$C52)*('Table A7 (cont.)'!C53)/100</f>
        <v>3.4228525110091912E-3</v>
      </c>
      <c r="F52" s="133">
        <f>($B52-$C52)*('Table A7 (cont.)'!B53)/100</f>
        <v>5.7179556258888818E-3</v>
      </c>
      <c r="G52" s="6">
        <f t="shared" si="0"/>
        <v>0</v>
      </c>
      <c r="H52" s="1"/>
      <c r="I52" s="1">
        <v>1962</v>
      </c>
      <c r="J52" s="6">
        <f>0.01*'Table A3'!F55</f>
        <v>3.1942778236263951E-2</v>
      </c>
      <c r="K52" s="133">
        <f>$J52*'Table A8'!U53/100</f>
        <v>1.4466987673185834E-2</v>
      </c>
      <c r="L52" s="133">
        <f>($J52-$K52)*('Table A7 (cont.)'!D53+'Table A7 (cont.)'!E53+'Table A7 (cont.)'!F53)/100</f>
        <v>9.1660227354783894E-3</v>
      </c>
      <c r="M52" s="133">
        <f>($J52-$K52)*('Table A7 (cont.)'!C53)/100</f>
        <v>3.1116624754203913E-3</v>
      </c>
      <c r="N52" s="133">
        <f>($J52-$K52)*('Table A7 (cont.)'!B53)/100</f>
        <v>5.198105352179334E-3</v>
      </c>
      <c r="O52" s="6">
        <f t="shared" si="1"/>
        <v>0</v>
      </c>
    </row>
    <row r="53" spans="1:15" ht="9.75" customHeight="1">
      <c r="A53" s="1">
        <v>1963</v>
      </c>
      <c r="B53" s="6">
        <f>0.01*'Table A2'!F56</f>
        <v>2.4056610413729321E-2</v>
      </c>
      <c r="C53" s="133">
        <f>$B53*'Table A8'!F54/100</f>
        <v>5.0754044511291041E-3</v>
      </c>
      <c r="D53" s="133">
        <f>($B53-$C53)*('Table A7 (cont.)'!D54+'Table A7 (cont.)'!E54+'Table A7 (cont.)'!F54)/100</f>
        <v>1.0154727230204181E-2</v>
      </c>
      <c r="E53" s="133">
        <f>($B53-$C53)*('Table A7 (cont.)'!C54)/100</f>
        <v>3.3111380893411347E-3</v>
      </c>
      <c r="F53" s="133">
        <f>($B53-$C53)*('Table A7 (cont.)'!B54)/100</f>
        <v>5.5153406430548998E-3</v>
      </c>
      <c r="G53" s="6">
        <f t="shared" si="0"/>
        <v>0</v>
      </c>
      <c r="H53" s="1"/>
      <c r="I53" s="1">
        <v>1963</v>
      </c>
      <c r="J53" s="6">
        <f>0.01*'Table A3'!F56</f>
        <v>3.1459022812065321E-2</v>
      </c>
      <c r="K53" s="133">
        <f>$J53*'Table A8'!U54/100</f>
        <v>1.4172632363353621E-2</v>
      </c>
      <c r="L53" s="133">
        <f>($J53-$K53)*('Table A7 (cont.)'!D54+'Table A7 (cont.)'!E54+'Table A7 (cont.)'!F54)/100</f>
        <v>9.2480203917152635E-3</v>
      </c>
      <c r="M53" s="133">
        <f>($J53-$K53)*('Table A7 (cont.)'!C54)/100</f>
        <v>3.0154894243669631E-3</v>
      </c>
      <c r="N53" s="133">
        <f>($J53-$K53)*('Table A7 (cont.)'!B54)/100</f>
        <v>5.0228806326294709E-3</v>
      </c>
      <c r="O53" s="6">
        <f t="shared" si="1"/>
        <v>0</v>
      </c>
    </row>
    <row r="54" spans="1:15" ht="9.75" customHeight="1">
      <c r="A54" s="1">
        <v>1964</v>
      </c>
      <c r="B54" s="6">
        <f>0.01*'Table A2'!F57</f>
        <v>2.4842850186318599E-2</v>
      </c>
      <c r="C54" s="133">
        <f>$B54*'Table A8'!F55/100</f>
        <v>5.9059082933515875E-3</v>
      </c>
      <c r="D54" s="133">
        <f>($B54-$C54)*('Table A7 (cont.)'!D55+'Table A7 (cont.)'!E55+'Table A7 (cont.)'!F55)/100</f>
        <v>9.9797580820794908E-3</v>
      </c>
      <c r="E54" s="133">
        <f>($B54-$C54)*('Table A7 (cont.)'!C55)/100</f>
        <v>3.4622469621547278E-3</v>
      </c>
      <c r="F54" s="133">
        <f>($B54-$C54)*('Table A7 (cont.)'!B55)/100</f>
        <v>5.4949368487327921E-3</v>
      </c>
      <c r="G54" s="6">
        <f t="shared" si="0"/>
        <v>0</v>
      </c>
      <c r="H54" s="1"/>
      <c r="I54" s="1">
        <v>1964</v>
      </c>
      <c r="J54" s="6">
        <f>0.01*'Table A3'!F57</f>
        <v>3.3724713759870781E-2</v>
      </c>
      <c r="K54" s="133">
        <f>$J54*'Table A8'!U55/100</f>
        <v>1.7202495769454405E-2</v>
      </c>
      <c r="L54" s="133">
        <f>($J54-$K54)*('Table A7 (cont.)'!D55+'Table A7 (cont.)'!E55+'Table A7 (cont.)'!F55)/100</f>
        <v>8.7071998982567837E-3</v>
      </c>
      <c r="M54" s="133">
        <f>($J54-$K54)*('Table A7 (cont.)'!C55)/100</f>
        <v>3.0207622417969334E-3</v>
      </c>
      <c r="N54" s="133">
        <f>($J54-$K54)*('Table A7 (cont.)'!B55)/100</f>
        <v>4.7942558503626578E-3</v>
      </c>
      <c r="O54" s="6">
        <f t="shared" si="1"/>
        <v>0</v>
      </c>
    </row>
    <row r="55" spans="1:15" ht="9.75" customHeight="1">
      <c r="A55" s="1">
        <v>1965</v>
      </c>
      <c r="B55" s="6">
        <f>0.01*'Table A2'!F58</f>
        <v>2.6196736711012362E-2</v>
      </c>
      <c r="C55" s="133">
        <f>$B55*'Table A8'!F56/100</f>
        <v>6.7502047340542125E-3</v>
      </c>
      <c r="D55" s="133">
        <f>($B55-$C55)*('Table A7 (cont.)'!D56+'Table A7 (cont.)'!E56+'Table A7 (cont.)'!F56)/100</f>
        <v>1.0055585595195029E-2</v>
      </c>
      <c r="E55" s="133">
        <f>($B55-$C55)*('Table A7 (cont.)'!C56)/100</f>
        <v>3.72628976977929E-3</v>
      </c>
      <c r="F55" s="133">
        <f>($B55-$C55)*('Table A7 (cont.)'!B56)/100</f>
        <v>5.6646566119838322E-3</v>
      </c>
      <c r="G55" s="6">
        <f t="shared" si="0"/>
        <v>0</v>
      </c>
      <c r="H55" s="1"/>
      <c r="I55" s="1">
        <v>1965</v>
      </c>
      <c r="J55" s="6">
        <f>0.01*'Table A3'!F58</f>
        <v>3.6551436659768351E-2</v>
      </c>
      <c r="K55" s="133">
        <f>$J55*'Table A8'!U56/100</f>
        <v>2.0213602484384946E-2</v>
      </c>
      <c r="L55" s="133">
        <f>($J55-$K55)*('Table A7 (cont.)'!D56+'Table A7 (cont.)'!E56+'Table A7 (cont.)'!F56)/100</f>
        <v>8.4481125058869389E-3</v>
      </c>
      <c r="M55" s="133">
        <f>($J55-$K55)*('Table A7 (cont.)'!C56)/100</f>
        <v>3.1306098393387928E-3</v>
      </c>
      <c r="N55" s="133">
        <f>($J55-$K55)*('Table A7 (cont.)'!B56)/100</f>
        <v>4.7591118301576743E-3</v>
      </c>
      <c r="O55" s="6">
        <f t="shared" si="1"/>
        <v>0</v>
      </c>
    </row>
    <row r="56" spans="1:15" ht="9.75" customHeight="1">
      <c r="A56" s="1">
        <v>1966</v>
      </c>
      <c r="B56" s="6">
        <f>0.01*'Table A2'!F59</f>
        <v>2.7506071164949328E-2</v>
      </c>
      <c r="C56" s="133">
        <f>$B56*'Table A8'!F57/100</f>
        <v>6.8489376007485805E-3</v>
      </c>
      <c r="D56" s="133">
        <f>($B56-$C56)*('Table A7 (cont.)'!D57+'Table A7 (cont.)'!E57+'Table A7 (cont.)'!F57)/100</f>
        <v>9.6763327068039879E-3</v>
      </c>
      <c r="E56" s="133">
        <f>($B56-$C56)*('Table A7 (cont.)'!C57)/100</f>
        <v>4.8318686312348825E-3</v>
      </c>
      <c r="F56" s="133">
        <f>($B56-$C56)*('Table A7 (cont.)'!B57)/100</f>
        <v>6.1490990220991141E-3</v>
      </c>
      <c r="G56" s="6">
        <f t="shared" si="0"/>
        <v>1.6679593723908925E-7</v>
      </c>
      <c r="H56" s="1"/>
      <c r="I56" s="1">
        <v>1966</v>
      </c>
      <c r="J56" s="6">
        <f>0.01*'Table A3'!F59</f>
        <v>3.3852869852018672E-2</v>
      </c>
      <c r="K56" s="133">
        <f>$J56*'Table A8'!U57/100</f>
        <v>1.6453241558783641E-2</v>
      </c>
      <c r="L56" s="133">
        <f>($J56-$K56)*('Table A7 (cont.)'!D57+'Table A7 (cont.)'!E57+'Table A7 (cont.)'!F57)/100</f>
        <v>8.1504334479320789E-3</v>
      </c>
      <c r="M56" s="133">
        <f>($J56-$K56)*('Table A7 (cont.)'!C57)/100</f>
        <v>4.0699121145699076E-3</v>
      </c>
      <c r="N56" s="133">
        <f>($J56-$K56)*('Table A7 (cont.)'!B57)/100</f>
        <v>5.1794232239578027E-3</v>
      </c>
      <c r="O56" s="6">
        <f t="shared" si="1"/>
        <v>1.4049322476228365E-7</v>
      </c>
    </row>
    <row r="57" spans="1:15" ht="9.75" customHeight="1">
      <c r="A57" s="1">
        <v>1967</v>
      </c>
      <c r="B57" s="6">
        <f>0.01*'Table A2'!F60</f>
        <v>2.8737618816344686E-2</v>
      </c>
      <c r="C57" s="133">
        <f>$B57*'Table A8'!F58/100</f>
        <v>8.2617840237428734E-3</v>
      </c>
      <c r="D57" s="133">
        <f>($B57-$C57)*('Table A7 (cont.)'!D58+'Table A7 (cont.)'!E58+'Table A7 (cont.)'!F58)/100</f>
        <v>9.208090154887754E-3</v>
      </c>
      <c r="E57" s="133">
        <f>($B57-$C57)*('Table A7 (cont.)'!C58)/100</f>
        <v>5.0511778011626887E-3</v>
      </c>
      <c r="F57" s="133">
        <f>($B57-$C57)*('Table A7 (cont.)'!B58)/100</f>
        <v>6.2165668365513661E-3</v>
      </c>
      <c r="G57" s="6">
        <f t="shared" si="0"/>
        <v>0</v>
      </c>
      <c r="H57" s="1"/>
      <c r="I57" s="1">
        <v>1967</v>
      </c>
      <c r="J57" s="6">
        <f>0.01*'Table A3'!F60</f>
        <v>3.6770055013950739E-2</v>
      </c>
      <c r="K57" s="133">
        <f>$J57*'Table A8'!U58/100</f>
        <v>1.9591771279233144E-2</v>
      </c>
      <c r="L57" s="133">
        <f>($J57-$K57)*('Table A7 (cont.)'!D58+'Table A7 (cont.)'!E58+'Table A7 (cont.)'!F58)/100</f>
        <v>7.7251641721915896E-3</v>
      </c>
      <c r="M57" s="133">
        <f>($J57-$K57)*('Table A7 (cont.)'!C58)/100</f>
        <v>4.2377058782595246E-3</v>
      </c>
      <c r="N57" s="133">
        <f>($J57-$K57)*('Table A7 (cont.)'!B58)/100</f>
        <v>5.215413684266478E-3</v>
      </c>
      <c r="O57" s="6">
        <f t="shared" si="1"/>
        <v>0</v>
      </c>
    </row>
    <row r="58" spans="1:15" ht="9.75" customHeight="1">
      <c r="A58" s="1">
        <v>1968</v>
      </c>
      <c r="B58" s="6">
        <f>0.01*'Table A2'!F61</f>
        <v>3.0000312471159071E-2</v>
      </c>
      <c r="C58" s="133">
        <f>$B58*'Table A8'!F59/100</f>
        <v>9.879081817611603E-3</v>
      </c>
      <c r="D58" s="133">
        <f>($B58-$C58)*('Table A7 (cont.)'!D59+'Table A7 (cont.)'!E59+'Table A7 (cont.)'!F59)/100</f>
        <v>9.8746137804144266E-3</v>
      </c>
      <c r="E58" s="133">
        <f>($B58-$C58)*('Table A7 (cont.)'!C59)/100</f>
        <v>4.3608429505938313E-3</v>
      </c>
      <c r="F58" s="133">
        <f>($B58-$C58)*('Table A7 (cont.)'!B59)/100</f>
        <v>5.885625655065032E-3</v>
      </c>
      <c r="G58" s="6">
        <f t="shared" si="0"/>
        <v>-1.4826747417664987E-7</v>
      </c>
      <c r="H58" s="1"/>
      <c r="I58" s="1">
        <v>1968</v>
      </c>
      <c r="J58" s="6">
        <f>0.01*'Table A3'!F61</f>
        <v>4.0228605841038094E-2</v>
      </c>
      <c r="K58" s="133">
        <f>$J58*'Table A8'!U59/100</f>
        <v>2.4144293016283166E-2</v>
      </c>
      <c r="L58" s="133">
        <f>($J58-$K58)*('Table A7 (cont.)'!D59+'Table A7 (cont.)'!E59+'Table A7 (cont.)'!F59)/100</f>
        <v>7.8934723130277152E-3</v>
      </c>
      <c r="M58" s="133">
        <f>($J58-$K58)*('Table A7 (cont.)'!C59)/100</f>
        <v>3.4859280431046723E-3</v>
      </c>
      <c r="N58" s="133">
        <f>($J58-$K58)*('Table A7 (cont.)'!B59)/100</f>
        <v>4.7047939480172399E-3</v>
      </c>
      <c r="O58" s="6">
        <f t="shared" si="1"/>
        <v>-1.185206053022636E-7</v>
      </c>
    </row>
    <row r="59" spans="1:15" ht="9.75" customHeight="1">
      <c r="A59" s="1">
        <v>1969</v>
      </c>
      <c r="B59" s="6">
        <f>0.01*'Table A2'!F62</f>
        <v>2.7860595319203558E-2</v>
      </c>
      <c r="C59" s="133">
        <f>$B59*'Table A8'!F60/100</f>
        <v>8.7989708322768912E-3</v>
      </c>
      <c r="D59" s="133">
        <f>($B59-$C59)*('Table A7 (cont.)'!D60+'Table A7 (cont.)'!E60+'Table A7 (cont.)'!F60)/100</f>
        <v>8.802394827514104E-3</v>
      </c>
      <c r="E59" s="133">
        <f>($B59-$C59)*('Table A7 (cont.)'!C60)/100</f>
        <v>4.1373496759523967E-3</v>
      </c>
      <c r="F59" s="133">
        <f>($B59-$C59)*('Table A7 (cont.)'!B60)/100</f>
        <v>6.1218799834601625E-3</v>
      </c>
      <c r="G59" s="6">
        <f t="shared" si="0"/>
        <v>0</v>
      </c>
      <c r="H59" s="1"/>
      <c r="I59" s="1">
        <v>1969</v>
      </c>
      <c r="J59" s="6">
        <f>0.01*'Table A3'!F62</f>
        <v>3.6936962808646327E-2</v>
      </c>
      <c r="K59" s="133">
        <f>$J59*'Table A8'!U60/100</f>
        <v>2.1561262382881207E-2</v>
      </c>
      <c r="L59" s="133">
        <f>($J59-$K59)*('Table A7 (cont.)'!D60+'Table A7 (cont.)'!E60+'Table A7 (cont.)'!F60)/100</f>
        <v>7.1002860217913603E-3</v>
      </c>
      <c r="M59" s="133">
        <f>($J59-$K59)*('Table A7 (cont.)'!C60)/100</f>
        <v>3.3373152019498808E-3</v>
      </c>
      <c r="N59" s="133">
        <f>($J59-$K59)*('Table A7 (cont.)'!B60)/100</f>
        <v>4.9380992020238781E-3</v>
      </c>
      <c r="O59" s="6">
        <f t="shared" si="1"/>
        <v>0</v>
      </c>
    </row>
    <row r="60" spans="1:15" ht="9.75" customHeight="1">
      <c r="A60" s="1">
        <v>1970</v>
      </c>
      <c r="B60" s="6">
        <f>0.01*'Table A2'!F63</f>
        <v>2.2868032397756907E-2</v>
      </c>
      <c r="C60" s="133">
        <f>$B60*'Table A8'!F61/100</f>
        <v>4.0274319496385394E-3</v>
      </c>
      <c r="D60" s="133">
        <f>($B60-$C60)*('Table A7 (cont.)'!D61+'Table A7 (cont.)'!E61+'Table A7 (cont.)'!F61)/100</f>
        <v>8.4341731842635676E-3</v>
      </c>
      <c r="E60" s="133">
        <f>($B60-$C60)*('Table A7 (cont.)'!C61)/100</f>
        <v>4.3393757218687205E-3</v>
      </c>
      <c r="F60" s="133">
        <f>($B60-$C60)*('Table A7 (cont.)'!B61)/100</f>
        <v>6.0671817753510824E-3</v>
      </c>
      <c r="G60" s="6">
        <f t="shared" si="0"/>
        <v>1.3023336500536664E-7</v>
      </c>
      <c r="H60" s="1"/>
      <c r="I60" s="1">
        <v>1970</v>
      </c>
      <c r="J60" s="6">
        <f>0.01*'Table A3'!F63</f>
        <v>2.7753447195762334E-2</v>
      </c>
      <c r="K60" s="133">
        <f>$J60*'Table A8'!U61/100</f>
        <v>1.1564704362619242E-2</v>
      </c>
      <c r="L60" s="133">
        <f>($J60-$K60)*('Table A7 (cont.)'!D61+'Table A7 (cont.)'!E61+'Table A7 (cont.)'!F61)/100</f>
        <v>7.2470440136036506E-3</v>
      </c>
      <c r="M60" s="133">
        <f>($J60-$K60)*('Table A7 (cont.)'!C61)/100</f>
        <v>3.7285986617657516E-3</v>
      </c>
      <c r="N60" s="133">
        <f>($J60-$K60)*('Table A7 (cont.)'!B61)/100</f>
        <v>5.2132120604946311E-3</v>
      </c>
      <c r="O60" s="6">
        <f t="shared" si="1"/>
        <v>1.1190272094369069E-7</v>
      </c>
    </row>
    <row r="61" spans="1:15" ht="9.75" customHeight="1">
      <c r="A61" s="1">
        <v>1971</v>
      </c>
      <c r="B61" s="6">
        <f>0.01*'Table A2'!F64</f>
        <v>2.3787539595435191E-2</v>
      </c>
      <c r="C61" s="133">
        <f>$B61*'Table A8'!F62/100</f>
        <v>5.3538053354790782E-3</v>
      </c>
      <c r="D61" s="133">
        <f>($B61-$C61)*('Table A7 (cont.)'!D62+'Table A7 (cont.)'!E62+'Table A7 (cont.)'!F62)/100</f>
        <v>7.9520305205021732E-3</v>
      </c>
      <c r="E61" s="133">
        <f>($B61-$C61)*('Table A7 (cont.)'!C62)/100</f>
        <v>4.2142842133834815E-3</v>
      </c>
      <c r="F61" s="133">
        <f>($B61-$C61)*('Table A7 (cont.)'!B62)/100</f>
        <v>6.2674195260704569E-3</v>
      </c>
      <c r="G61" s="6">
        <f t="shared" si="0"/>
        <v>0</v>
      </c>
      <c r="H61" s="1"/>
      <c r="I61" s="1">
        <v>1971</v>
      </c>
      <c r="J61" s="6">
        <f>0.01*'Table A3'!F64</f>
        <v>2.9877355674459382E-2</v>
      </c>
      <c r="K61" s="133">
        <f>$J61*'Table A8'!U62/100</f>
        <v>1.4625200447411349E-2</v>
      </c>
      <c r="L61" s="133">
        <f>($J61-$K61)*('Table A7 (cont.)'!D62+'Table A7 (cont.)'!E62+'Table A7 (cont.)'!F62)/100</f>
        <v>6.5795460734395707E-3</v>
      </c>
      <c r="M61" s="133">
        <f>($J61-$K61)*('Table A7 (cont.)'!C62)/100</f>
        <v>3.4869178478422911E-3</v>
      </c>
      <c r="N61" s="133">
        <f>($J61-$K61)*('Table A7 (cont.)'!B62)/100</f>
        <v>5.1856913057661711E-3</v>
      </c>
      <c r="O61" s="6">
        <f t="shared" si="1"/>
        <v>0</v>
      </c>
    </row>
    <row r="62" spans="1:15" ht="9.75" customHeight="1">
      <c r="A62" s="1">
        <v>1972</v>
      </c>
      <c r="B62" s="6">
        <f>0.01*'Table A2'!F65</f>
        <v>2.3938827439958899E-2</v>
      </c>
      <c r="C62" s="133">
        <f>$B62*'Table A8'!F63/100</f>
        <v>5.6216813614904347E-3</v>
      </c>
      <c r="D62" s="133">
        <f>($B62-$C62)*('Table A7 (cont.)'!D63+'Table A7 (cont.)'!E63+'Table A7 (cont.)'!F63)/100</f>
        <v>7.4920933753225456E-3</v>
      </c>
      <c r="E62" s="133">
        <f>($B62-$C62)*('Table A7 (cont.)'!C63)/100</f>
        <v>3.9730171147999175E-3</v>
      </c>
      <c r="F62" s="133">
        <f>($B62-$C62)*('Table A7 (cont.)'!B63)/100</f>
        <v>6.8519173437890128E-3</v>
      </c>
      <c r="G62" s="6">
        <f t="shared" si="0"/>
        <v>-1.1824455698611347E-7</v>
      </c>
      <c r="H62" s="1"/>
      <c r="I62" s="1">
        <v>1972</v>
      </c>
      <c r="J62" s="6">
        <f>0.01*'Table A3'!F65</f>
        <v>3.1258337833275765E-2</v>
      </c>
      <c r="K62" s="133">
        <f>$J62*'Table A8'!U63/100</f>
        <v>1.6677669113672744E-2</v>
      </c>
      <c r="L62" s="133">
        <f>($J62-$K62)*('Table A7 (cont.)'!D63+'Table A7 (cont.)'!E63+'Table A7 (cont.)'!F63)/100</f>
        <v>5.9637964917646294E-3</v>
      </c>
      <c r="M62" s="133">
        <f>($J62-$K62)*('Table A7 (cont.)'!C63)/100</f>
        <v>3.162569437403001E-3</v>
      </c>
      <c r="N62" s="133">
        <f>($J62-$K62)*('Table A7 (cont.)'!B63)/100</f>
        <v>5.4542086663449917E-3</v>
      </c>
      <c r="O62" s="6">
        <f t="shared" si="1"/>
        <v>-9.4124090396774385E-8</v>
      </c>
    </row>
    <row r="63" spans="1:15" ht="9.75" customHeight="1">
      <c r="A63" s="1">
        <v>1973</v>
      </c>
      <c r="B63" s="6">
        <f>0.01*'Table A2'!F66</f>
        <v>2.1882629661278165E-2</v>
      </c>
      <c r="C63" s="133">
        <f>$B63*'Table A8'!F64/100</f>
        <v>3.7551994589441005E-3</v>
      </c>
      <c r="D63" s="133">
        <f>($B63-$C63)*('Table A7 (cont.)'!D64+'Table A7 (cont.)'!E64+'Table A7 (cont.)'!F64)/100</f>
        <v>7.4267305808015729E-3</v>
      </c>
      <c r="E63" s="133">
        <f>($B63-$C63)*('Table A7 (cont.)'!C64)/100</f>
        <v>4.0084319266719213E-3</v>
      </c>
      <c r="F63" s="133">
        <f>($B63-$C63)*('Table A7 (cont.)'!B64)/100</f>
        <v>6.6924848951817172E-3</v>
      </c>
      <c r="G63" s="6">
        <f t="shared" si="0"/>
        <v>2.1720032114536103E-7</v>
      </c>
      <c r="H63" s="1"/>
      <c r="I63" s="1">
        <v>1973</v>
      </c>
      <c r="J63" s="6">
        <f>0.01*'Table A3'!F66</f>
        <v>2.7600856232307912E-2</v>
      </c>
      <c r="K63" s="133">
        <f>$J63*'Table A8'!U64/100</f>
        <v>1.2822720234834835E-2</v>
      </c>
      <c r="L63" s="133">
        <f>($J63-$K63)*('Table A7 (cont.)'!D64+'Table A7 (cont.)'!E64+'Table A7 (cont.)'!F64)/100</f>
        <v>6.0545390777754123E-3</v>
      </c>
      <c r="M63" s="133">
        <f>($J63-$K63)*('Table A7 (cont.)'!C64)/100</f>
        <v>3.2678185207599573E-3</v>
      </c>
      <c r="N63" s="133">
        <f>($J63-$K63)*('Table A7 (cont.)'!B64)/100</f>
        <v>5.4559554684863835E-3</v>
      </c>
      <c r="O63" s="6">
        <f t="shared" si="1"/>
        <v>1.7706954867635627E-7</v>
      </c>
    </row>
    <row r="64" spans="1:15" ht="9.75" customHeight="1">
      <c r="A64" s="1">
        <v>1974</v>
      </c>
      <c r="B64" s="6">
        <f>0.01*'Table A2'!F67</f>
        <v>2.3066216574268755E-2</v>
      </c>
      <c r="C64" s="133">
        <f>$B64*'Table A8'!F65/100</f>
        <v>2.6100910823460273E-3</v>
      </c>
      <c r="D64" s="133">
        <f>($B64-$C64)*('Table A7 (cont.)'!D65+'Table A7 (cont.)'!E65+'Table A7 (cont.)'!F65)/100</f>
        <v>8.442382604475605E-3</v>
      </c>
      <c r="E64" s="133">
        <f>($B64-$C64)*('Table A7 (cont.)'!C65)/100</f>
        <v>4.6029738640275967E-3</v>
      </c>
      <c r="F64" s="133">
        <f>($B64-$C64)*('Table A7 (cont.)'!B65)/100</f>
        <v>7.4108684848137648E-3</v>
      </c>
      <c r="G64" s="6">
        <f t="shared" si="0"/>
        <v>9.9461394242189582E-8</v>
      </c>
      <c r="H64" s="1"/>
      <c r="I64" s="1">
        <v>1974</v>
      </c>
      <c r="J64" s="6">
        <f>0.01*'Table A3'!F67</f>
        <v>2.7282329384523601E-2</v>
      </c>
      <c r="K64" s="133">
        <f>$J64*'Table A8'!U65/100</f>
        <v>9.6346250160969822E-3</v>
      </c>
      <c r="L64" s="133">
        <f>($J64-$K64)*('Table A7 (cont.)'!D65+'Table A7 (cont.)'!E65+'Table A7 (cont.)'!F65)/100</f>
        <v>7.2833280392106733E-3</v>
      </c>
      <c r="M64" s="133">
        <f>($J64-$K64)*('Table A7 (cont.)'!C65)/100</f>
        <v>3.9710316599313239E-3</v>
      </c>
      <c r="N64" s="133">
        <f>($J64-$K64)*('Table A7 (cont.)'!B65)/100</f>
        <v>6.3934304756257257E-3</v>
      </c>
      <c r="O64" s="6">
        <f t="shared" si="1"/>
        <v>8.580634110189056E-8</v>
      </c>
    </row>
    <row r="65" spans="1:15" ht="9.75" customHeight="1">
      <c r="A65" s="1">
        <v>1975</v>
      </c>
      <c r="B65" s="6">
        <f>0.01*'Table A2'!F68</f>
        <v>2.2298094810769404E-2</v>
      </c>
      <c r="C65" s="133">
        <f>$B65*'Table A8'!F66/100</f>
        <v>2.4982577350318074E-3</v>
      </c>
      <c r="D65" s="133">
        <f>($B65-$C65)*('Table A7 (cont.)'!D66+'Table A7 (cont.)'!E66+'Table A7 (cont.)'!F66)/100</f>
        <v>7.7186780158756338E-3</v>
      </c>
      <c r="E65" s="133">
        <f>($B65-$C65)*('Table A7 (cont.)'!C66)/100</f>
        <v>4.0246571054966132E-3</v>
      </c>
      <c r="F65" s="133">
        <f>($B65-$C65)*('Table A7 (cont.)'!B66)/100</f>
        <v>8.0565019543653495E-3</v>
      </c>
      <c r="G65" s="6">
        <f t="shared" si="0"/>
        <v>0</v>
      </c>
      <c r="H65" s="1"/>
      <c r="I65" s="1">
        <v>1975</v>
      </c>
      <c r="J65" s="6">
        <f>0.01*'Table A3'!F68</f>
        <v>2.56451254427838E-2</v>
      </c>
      <c r="K65" s="133">
        <f>$J65*'Table A8'!U66/100</f>
        <v>8.1198392237822898E-3</v>
      </c>
      <c r="L65" s="133">
        <f>($J65-$K65)*('Table A7 (cont.)'!D66+'Table A7 (cont.)'!E66+'Table A7 (cont.)'!F66)/100</f>
        <v>6.8319775027995246E-3</v>
      </c>
      <c r="M65" s="133">
        <f>($J65-$K65)*('Table A7 (cont.)'!C66)/100</f>
        <v>3.5623155603435068E-3</v>
      </c>
      <c r="N65" s="133">
        <f>($J65-$K65)*('Table A7 (cont.)'!B66)/100</f>
        <v>7.1309931558584802E-3</v>
      </c>
      <c r="O65" s="6">
        <f t="shared" si="1"/>
        <v>0</v>
      </c>
    </row>
    <row r="66" spans="1:15" ht="9.75" customHeight="1">
      <c r="A66" s="1">
        <v>1976</v>
      </c>
      <c r="B66" s="6">
        <f>0.01*'Table A2'!F69</f>
        <v>2.2432738210389852E-2</v>
      </c>
      <c r="C66" s="133">
        <f>$B66*'Table A8'!F67/100</f>
        <v>2.9223519429480032E-3</v>
      </c>
      <c r="D66" s="133">
        <f>($B66-$C66)*('Table A7 (cont.)'!D67+'Table A7 (cont.)'!E67+'Table A7 (cont.)'!F67)/100</f>
        <v>7.4235489037865685E-3</v>
      </c>
      <c r="E66" s="133">
        <f>($B66-$C66)*('Table A7 (cont.)'!C67)/100</f>
        <v>3.6213393155755326E-3</v>
      </c>
      <c r="F66" s="133">
        <f>($B66-$C66)*('Table A7 (cont.)'!B67)/100</f>
        <v>8.4654980480797452E-3</v>
      </c>
      <c r="G66" s="6">
        <f t="shared" si="0"/>
        <v>0</v>
      </c>
      <c r="H66" s="1"/>
      <c r="I66" s="1">
        <v>1976</v>
      </c>
      <c r="J66" s="6">
        <f>0.01*'Table A3'!F69</f>
        <v>2.5947445217216036E-2</v>
      </c>
      <c r="K66" s="133">
        <f>$J66*'Table A8'!U67/100</f>
        <v>8.8335147691745546E-3</v>
      </c>
      <c r="L66" s="133">
        <f>($J66-$K66)*('Table A7 (cont.)'!D67+'Table A7 (cont.)'!E67+'Table A7 (cont.)'!F67)/100</f>
        <v>6.5117162661739499E-3</v>
      </c>
      <c r="M66" s="133">
        <f>($J66-$K66)*('Table A7 (cont.)'!C67)/100</f>
        <v>3.1765311217307772E-3</v>
      </c>
      <c r="N66" s="133">
        <f>($J66-$K66)*('Table A7 (cont.)'!B67)/100</f>
        <v>7.4256830601367538E-3</v>
      </c>
      <c r="O66" s="6">
        <f t="shared" si="1"/>
        <v>0</v>
      </c>
    </row>
    <row r="67" spans="1:15" ht="9.75" customHeight="1">
      <c r="A67" s="1">
        <v>1977</v>
      </c>
      <c r="B67" s="6">
        <f>0.01*'Table A2'!F70</f>
        <v>2.2667596757527643E-2</v>
      </c>
      <c r="C67" s="133">
        <f>$B67*'Table A8'!F68/100</f>
        <v>2.9590524922491397E-3</v>
      </c>
      <c r="D67" s="133">
        <f>($B67-$C67)*('Table A7 (cont.)'!D68+'Table A7 (cont.)'!E68+'Table A7 (cont.)'!F68)/100</f>
        <v>7.3060806370073969E-3</v>
      </c>
      <c r="E67" s="133">
        <f>($B67-$C67)*('Table A7 (cont.)'!C68)/100</f>
        <v>3.4567587732400392E-3</v>
      </c>
      <c r="F67" s="133">
        <f>($B67-$C67)*('Table A7 (cont.)'!B68)/100</f>
        <v>8.9457048550310621E-3</v>
      </c>
      <c r="G67" s="6">
        <f t="shared" si="0"/>
        <v>0</v>
      </c>
      <c r="H67" s="1"/>
      <c r="I67" s="1">
        <v>1977</v>
      </c>
      <c r="J67" s="6">
        <f>0.01*'Table A3'!F70</f>
        <v>2.7079323133603866E-2</v>
      </c>
      <c r="K67" s="133">
        <f>$J67*'Table A8'!U68/100</f>
        <v>1.0128399726876231E-2</v>
      </c>
      <c r="L67" s="133">
        <f>($J67-$K67)*('Table A7 (cont.)'!D68+'Table A7 (cont.)'!E68+'Table A7 (cont.)'!F68)/100</f>
        <v>6.2838133356947967E-3</v>
      </c>
      <c r="M67" s="133">
        <f>($J67-$K67)*('Table A7 (cont.)'!C68)/100</f>
        <v>2.9730888497917014E-3</v>
      </c>
      <c r="N67" s="133">
        <f>($J67-$K67)*('Table A7 (cont.)'!B68)/100</f>
        <v>7.6940212212411371E-3</v>
      </c>
      <c r="O67" s="6">
        <f t="shared" si="1"/>
        <v>0</v>
      </c>
    </row>
    <row r="68" spans="1:15" ht="9.75" customHeight="1">
      <c r="A68" s="1">
        <v>1978</v>
      </c>
      <c r="B68" s="6">
        <f>0.01*'Table A2'!F71</f>
        <v>2.2758458534052294E-2</v>
      </c>
      <c r="C68" s="133">
        <f>$B68*'Table A8'!F69/100</f>
        <v>2.6935145972859908E-3</v>
      </c>
      <c r="D68" s="133">
        <f>($B68-$C68)*('Table A7 (cont.)'!D69+'Table A7 (cont.)'!E69+'Table A7 (cont.)'!F69)/100</f>
        <v>7.4660825193753133E-3</v>
      </c>
      <c r="E68" s="133">
        <f>($B68-$C68)*('Table A7 (cont.)'!C69)/100</f>
        <v>3.3914710411073325E-3</v>
      </c>
      <c r="F68" s="133">
        <f>($B68-$C68)*('Table A7 (cont.)'!B69)/100</f>
        <v>9.2073162749237332E-3</v>
      </c>
      <c r="G68" s="6">
        <f t="shared" si="0"/>
        <v>-7.4101359923139931E-8</v>
      </c>
      <c r="H68" s="1"/>
      <c r="I68" s="1">
        <v>1978</v>
      </c>
      <c r="J68" s="6">
        <f>0.01*'Table A3'!F71</f>
        <v>2.6479670026986139E-2</v>
      </c>
      <c r="K68" s="133">
        <f>$J68*'Table A8'!U69/100</f>
        <v>9.0754327849498998E-3</v>
      </c>
      <c r="L68" s="133">
        <f>($J68-$K68)*('Table A7 (cont.)'!D69+'Table A7 (cont.)'!E69+'Table A7 (cont.)'!F69)/100</f>
        <v>6.4760445803054238E-3</v>
      </c>
      <c r="M68" s="133">
        <f>($J68-$K68)*('Table A7 (cont.)'!C69)/100</f>
        <v>2.9417459019544295E-3</v>
      </c>
      <c r="N68" s="133">
        <f>($J68-$K68)*('Table A7 (cont.)'!B69)/100</f>
        <v>7.9863824846081073E-3</v>
      </c>
      <c r="O68" s="6">
        <f t="shared" si="1"/>
        <v>-6.4275168278060679E-8</v>
      </c>
    </row>
    <row r="69" spans="1:15" ht="9.75" customHeight="1">
      <c r="A69" s="1">
        <v>1979</v>
      </c>
      <c r="B69" s="6">
        <f>0.01*'Table A2'!F72</f>
        <v>2.7447906059297141E-2</v>
      </c>
      <c r="C69" s="133">
        <f>$B69*'Table A8'!F70/100</f>
        <v>6.8741176680463447E-3</v>
      </c>
      <c r="D69" s="133">
        <f>($B69-$C69)*('Table A7 (cont.)'!D70+'Table A7 (cont.)'!E70+'Table A7 (cont.)'!F70)/100</f>
        <v>8.022396681420612E-3</v>
      </c>
      <c r="E69" s="133">
        <f>($B69-$C69)*('Table A7 (cont.)'!C70)/100</f>
        <v>2.9240442024586009E-3</v>
      </c>
      <c r="F69" s="133">
        <f>($B69-$C69)*('Table A7 (cont.)'!B70)/100</f>
        <v>9.6206119407023262E-3</v>
      </c>
      <c r="G69" s="6">
        <f t="shared" si="0"/>
        <v>-6.7355666692574256E-6</v>
      </c>
      <c r="H69" s="1"/>
      <c r="I69" s="1">
        <v>1979</v>
      </c>
      <c r="J69" s="6">
        <f>0.01*'Table A3'!F72</f>
        <v>3.4392645702314782E-2</v>
      </c>
      <c r="K69" s="133">
        <f>$J69*'Table A8'!U70/100</f>
        <v>1.7382097701909158E-2</v>
      </c>
      <c r="L69" s="133">
        <f>($J69-$K69)*('Table A7 (cont.)'!D70+'Table A7 (cont.)'!E70+'Table A7 (cont.)'!F70)/100</f>
        <v>6.6329720726413868E-3</v>
      </c>
      <c r="M69" s="133">
        <f>($J69-$K69)*('Table A7 (cont.)'!C70)/100</f>
        <v>2.417619609735174E-3</v>
      </c>
      <c r="N69" s="133">
        <f>($J69-$K69)*('Table A7 (cont.)'!B70)/100</f>
        <v>7.9543873057519605E-3</v>
      </c>
      <c r="O69" s="6">
        <f t="shared" si="1"/>
        <v>-5.5690122770998829E-6</v>
      </c>
    </row>
    <row r="70" spans="1:15" ht="9.75" customHeight="1">
      <c r="A70" s="1">
        <v>1980</v>
      </c>
      <c r="B70" s="6">
        <f>0.01*'Table A2'!F73</f>
        <v>2.7687207655503802E-2</v>
      </c>
      <c r="C70" s="133">
        <f>$B70*'Table A8'!F71/100</f>
        <v>6.3462841759276654E-3</v>
      </c>
      <c r="D70" s="133">
        <f>($B70-$C70)*('Table A7 (cont.)'!D71+'Table A7 (cont.)'!E71+'Table A7 (cont.)'!F71)/100</f>
        <v>8.6508640880044296E-3</v>
      </c>
      <c r="E70" s="133">
        <f>($B70-$C70)*('Table A7 (cont.)'!C71)/100</f>
        <v>2.2137443864261846E-3</v>
      </c>
      <c r="F70" s="133">
        <f>($B70-$C70)*('Table A7 (cont.)'!B71)/100</f>
        <v>1.0476315005145523E-2</v>
      </c>
      <c r="G70" s="6">
        <f t="shared" si="0"/>
        <v>0</v>
      </c>
      <c r="H70" s="1"/>
      <c r="I70" s="1">
        <v>1980</v>
      </c>
      <c r="J70" s="6">
        <f>0.01*'Table A3'!F73</f>
        <v>3.4095164790819289E-2</v>
      </c>
      <c r="K70" s="133">
        <f>$J70*'Table A8'!U71/100</f>
        <v>1.6580103739857171E-2</v>
      </c>
      <c r="L70" s="133">
        <f>($J70-$K70)*('Table A7 (cont.)'!D71+'Table A7 (cont.)'!E71+'Table A7 (cont.)'!F71)/100</f>
        <v>7.0999932495884079E-3</v>
      </c>
      <c r="M70" s="133">
        <f>($J70-$K70)*('Table A7 (cont.)'!C71)/100</f>
        <v>1.8168786424161531E-3</v>
      </c>
      <c r="N70" s="133">
        <f>($J70-$K70)*('Table A7 (cont.)'!B71)/100</f>
        <v>8.5981891589575581E-3</v>
      </c>
      <c r="O70" s="6">
        <f t="shared" si="1"/>
        <v>0</v>
      </c>
    </row>
    <row r="71" spans="1:15" ht="9.75" customHeight="1">
      <c r="A71" s="1">
        <v>1981</v>
      </c>
      <c r="B71" s="6">
        <f>0.01*'Table A2'!F74</f>
        <v>2.7223019788246351E-2</v>
      </c>
      <c r="C71" s="133">
        <f>$B71*'Table A8'!F72/100</f>
        <v>5.8879332938451294E-3</v>
      </c>
      <c r="D71" s="133">
        <f>($B71-$C71)*('Table A7 (cont.)'!D72+'Table A7 (cont.)'!E72+'Table A7 (cont.)'!F72)/100</f>
        <v>9.5392507296998223E-3</v>
      </c>
      <c r="E71" s="133">
        <f>($B71-$C71)*('Table A7 (cont.)'!C72)/100</f>
        <v>9.7917704255009726E-4</v>
      </c>
      <c r="F71" s="133">
        <f>($B71-$C71)*('Table A7 (cont.)'!B72)/100</f>
        <v>1.0816658722151297E-2</v>
      </c>
      <c r="G71" s="6">
        <f t="shared" si="0"/>
        <v>0</v>
      </c>
      <c r="H71" s="1"/>
      <c r="I71" s="1">
        <v>1981</v>
      </c>
      <c r="J71" s="6">
        <f>0.01*'Table A3'!F74</f>
        <v>3.5661926882342106E-2</v>
      </c>
      <c r="K71" s="133">
        <f>$J71*'Table A8'!U72/100</f>
        <v>1.8494932138883067E-2</v>
      </c>
      <c r="L71" s="133">
        <f>($J71-$K71)*('Table A7 (cont.)'!D72+'Table A7 (cont.)'!E72+'Table A7 (cont.)'!F72)/100</f>
        <v>7.6756317428696074E-3</v>
      </c>
      <c r="M71" s="133">
        <f>($J71-$K71)*('Table A7 (cont.)'!C72)/100</f>
        <v>7.8788183712236008E-4</v>
      </c>
      <c r="N71" s="133">
        <f>($J71-$K71)*('Table A7 (cont.)'!B72)/100</f>
        <v>8.7034811634670688E-3</v>
      </c>
      <c r="O71" s="6">
        <f t="shared" si="1"/>
        <v>0</v>
      </c>
    </row>
    <row r="72" spans="1:15" ht="9.75" customHeight="1">
      <c r="A72" s="1">
        <v>1982</v>
      </c>
      <c r="B72" s="6">
        <f>0.01*'Table A2'!F75</f>
        <v>3.2823450408407451E-2</v>
      </c>
      <c r="C72" s="133">
        <f>$B72*'Table A8'!F73/100</f>
        <v>9.3832446311037255E-3</v>
      </c>
      <c r="D72" s="133">
        <f>($B72-$C72)*('Table A7 (cont.)'!D73+'Table A7 (cont.)'!E73+'Table A7 (cont.)'!F73)/100</f>
        <v>1.0422391689741352E-2</v>
      </c>
      <c r="E72" s="133">
        <f>($B72-$C72)*('Table A7 (cont.)'!C73)/100</f>
        <v>1.8685913108321512E-3</v>
      </c>
      <c r="F72" s="133">
        <f>($B72-$C72)*('Table A7 (cont.)'!B73)/100</f>
        <v>1.1149278078494433E-2</v>
      </c>
      <c r="G72" s="6">
        <f t="shared" ref="G72:G94" si="2">SUM(C72:F72)-B72</f>
        <v>5.5301764209647608E-8</v>
      </c>
      <c r="H72" s="1"/>
      <c r="I72" s="1">
        <v>1982</v>
      </c>
      <c r="J72" s="6">
        <f>0.01*'Table A3'!F75</f>
        <v>4.1757694436480149E-2</v>
      </c>
      <c r="K72" s="133">
        <f>$J72*'Table A8'!U73/100</f>
        <v>2.2318665201290212E-2</v>
      </c>
      <c r="L72" s="133">
        <f>($J72-$K72)*('Table A7 (cont.)'!D73+'Table A7 (cont.)'!E73+'Table A7 (cont.)'!F73)/100</f>
        <v>8.6433190340698268E-3</v>
      </c>
      <c r="M72" s="133">
        <f>($J72-$K72)*('Table A7 (cont.)'!C73)/100</f>
        <v>1.5496280819795045E-3</v>
      </c>
      <c r="N72" s="133">
        <f>($J72-$K72)*('Table A7 (cont.)'!B73)/100</f>
        <v>9.2461279810507543E-3</v>
      </c>
      <c r="O72" s="6">
        <f t="shared" ref="O72:O94" si="3">SUM(K72:N72)-J72</f>
        <v>4.5861910151490104E-8</v>
      </c>
    </row>
    <row r="73" spans="1:15" ht="9.75" customHeight="1">
      <c r="A73" s="1">
        <v>1983</v>
      </c>
      <c r="B73" s="6">
        <f>0.01*'Table A2'!F76</f>
        <v>3.5414063667141962E-2</v>
      </c>
      <c r="C73" s="133">
        <f>$B73*'Table A8'!F74/100</f>
        <v>1.0840998785029834E-2</v>
      </c>
      <c r="D73" s="133">
        <f>($B73-$C73)*('Table A7 (cont.)'!D74+'Table A7 (cont.)'!E74+'Table A7 (cont.)'!F74)/100</f>
        <v>9.2651897503972652E-3</v>
      </c>
      <c r="E73" s="133">
        <f>($B73-$C73)*('Table A7 (cont.)'!C74)/100</f>
        <v>2.975110654921947E-3</v>
      </c>
      <c r="F73" s="133">
        <f>($B73-$C73)*('Table A7 (cont.)'!B74)/100</f>
        <v>1.2332710812212837E-2</v>
      </c>
      <c r="G73" s="6">
        <f t="shared" si="2"/>
        <v>-5.3664580078327528E-8</v>
      </c>
      <c r="H73" s="1"/>
      <c r="I73" s="1">
        <v>1983</v>
      </c>
      <c r="J73" s="6">
        <f>0.01*'Table A3'!F76</f>
        <v>4.6208721299842916E-2</v>
      </c>
      <c r="K73" s="133">
        <f>$J73*'Table A8'!U74/100</f>
        <v>2.6207214268912194E-2</v>
      </c>
      <c r="L73" s="133">
        <f>($J73-$K73)*('Table A7 (cont.)'!D74+'Table A7 (cont.)'!E74+'Table A7 (cont.)'!F74)/100</f>
        <v>7.5414995575248545E-3</v>
      </c>
      <c r="M73" s="133">
        <f>($J73-$K73)*('Table A7 (cont.)'!C74)/100</f>
        <v>2.4216229016485401E-3</v>
      </c>
      <c r="N73" s="133">
        <f>($J73-$K73)*('Table A7 (cont.)'!B74)/100</f>
        <v>1.0038340890902662E-2</v>
      </c>
      <c r="O73" s="6">
        <f t="shared" si="3"/>
        <v>-4.3680854662497826E-8</v>
      </c>
    </row>
    <row r="74" spans="1:15" ht="9.75" customHeight="1">
      <c r="A74" s="1">
        <v>1984</v>
      </c>
      <c r="B74" s="6">
        <f>0.01*'Table A2'!F77</f>
        <v>3.8673054887381736E-2</v>
      </c>
      <c r="C74" s="133">
        <f>$B74*'Table A8'!F75/100</f>
        <v>1.2043167493777091E-2</v>
      </c>
      <c r="D74" s="133">
        <f>($B74-$C74)*('Table A7 (cont.)'!D75+'Table A7 (cont.)'!E75+'Table A7 (cont.)'!F75)/100</f>
        <v>9.060122471191116E-3</v>
      </c>
      <c r="E74" s="133">
        <f>($B74-$C74)*('Table A7 (cont.)'!C75)/100</f>
        <v>3.2248652023403501E-3</v>
      </c>
      <c r="F74" s="133">
        <f>($B74-$C74)*('Table A7 (cont.)'!B75)/100</f>
        <v>1.4344899720073181E-2</v>
      </c>
      <c r="G74" s="6">
        <f t="shared" si="2"/>
        <v>0</v>
      </c>
      <c r="H74" s="1"/>
      <c r="I74" s="1">
        <v>1984</v>
      </c>
      <c r="J74" s="6">
        <f>0.01*'Table A3'!F77</f>
        <v>4.9811033091065014E-2</v>
      </c>
      <c r="K74" s="133">
        <f>$J74*'Table A8'!U75/100</f>
        <v>2.7651517101765742E-2</v>
      </c>
      <c r="L74" s="133">
        <f>($J74-$K74)*('Table A7 (cont.)'!D75+'Table A7 (cont.)'!E75+'Table A7 (cont.)'!F75)/100</f>
        <v>7.5391955586558354E-3</v>
      </c>
      <c r="M74" s="133">
        <f>($J74-$K74)*('Table A7 (cont.)'!C75)/100</f>
        <v>2.683505602496757E-3</v>
      </c>
      <c r="N74" s="133">
        <f>($J74-$K74)*('Table A7 (cont.)'!B75)/100</f>
        <v>1.193681482814668E-2</v>
      </c>
      <c r="O74" s="6">
        <f t="shared" si="3"/>
        <v>0</v>
      </c>
    </row>
    <row r="75" spans="1:15" ht="9.75" customHeight="1">
      <c r="A75" s="1">
        <v>1985</v>
      </c>
      <c r="B75" s="6">
        <f>0.01*'Table A2'!F78</f>
        <v>4.0709515097490545E-2</v>
      </c>
      <c r="C75" s="133">
        <f>$B75*'Table A8'!F76/100</f>
        <v>1.3580989701614254E-2</v>
      </c>
      <c r="D75" s="133">
        <f>($B75-$C75)*('Table A7 (cont.)'!D76+'Table A7 (cont.)'!E76+'Table A7 (cont.)'!F76)/100</f>
        <v>1.0427575343191728E-2</v>
      </c>
      <c r="E75" s="133">
        <f>($B75-$C75)*('Table A7 (cont.)'!C76)/100</f>
        <v>4.2018251435462636E-3</v>
      </c>
      <c r="F75" s="133">
        <f>($B75-$C75)*('Table A7 (cont.)'!B76)/100</f>
        <v>1.2499031619207158E-2</v>
      </c>
      <c r="G75" s="6">
        <f t="shared" si="2"/>
        <v>-9.3289931141216087E-8</v>
      </c>
      <c r="H75" s="1"/>
      <c r="I75" s="1">
        <v>1985</v>
      </c>
      <c r="J75" s="6">
        <f>0.01*'Table A3'!F78</f>
        <v>5.3180289093396171E-2</v>
      </c>
      <c r="K75" s="133">
        <f>$J75*'Table A8'!U76/100</f>
        <v>3.1151006216803133E-2</v>
      </c>
      <c r="L75" s="133">
        <f>($J75-$K75)*('Table A7 (cont.)'!D76+'Table A7 (cont.)'!E76+'Table A7 (cont.)'!F76)/100</f>
        <v>8.4675449033833235E-3</v>
      </c>
      <c r="M75" s="133">
        <f>($J75-$K75)*('Table A7 (cont.)'!C76)/100</f>
        <v>3.4120245510739031E-3</v>
      </c>
      <c r="N75" s="133">
        <f>($J75-$K75)*('Table A7 (cont.)'!B76)/100</f>
        <v>1.0149637667547142E-2</v>
      </c>
      <c r="O75" s="6">
        <f t="shared" si="3"/>
        <v>-7.575458867148388E-8</v>
      </c>
    </row>
    <row r="76" spans="1:15" ht="9.75" customHeight="1">
      <c r="A76" s="1">
        <v>1986</v>
      </c>
      <c r="B76" s="6">
        <f>0.01*'Table A2'!F79</f>
        <v>4.8919275208926756E-2</v>
      </c>
      <c r="C76" s="133">
        <f>$B76*'Table A8'!F77/100</f>
        <v>2.3641839880465393E-2</v>
      </c>
      <c r="D76" s="133">
        <f>($B76-$C76)*('Table A7 (cont.)'!D77+'Table A7 (cont.)'!E77+'Table A7 (cont.)'!F77)/100</f>
        <v>9.1418614691432774E-3</v>
      </c>
      <c r="E76" s="133">
        <f>($B76-$C76)*('Table A7 (cont.)'!C77)/100</f>
        <v>3.6962105082956366E-3</v>
      </c>
      <c r="F76" s="133">
        <f>($B76-$C76)*('Table A7 (cont.)'!B77)/100</f>
        <v>1.2439454349225441E-2</v>
      </c>
      <c r="G76" s="6">
        <f t="shared" si="2"/>
        <v>9.0998202993686217E-8</v>
      </c>
      <c r="H76" s="1"/>
      <c r="I76" s="1">
        <v>1986</v>
      </c>
      <c r="J76" s="6">
        <f>0.01*'Table A3'!F79</f>
        <v>7.3978961510816968E-2</v>
      </c>
      <c r="K76" s="133">
        <f>$J76*'Table A8'!U77/100</f>
        <v>5.6123755140626577E-2</v>
      </c>
      <c r="L76" s="133">
        <f>($J76-$K76)*('Table A7 (cont.)'!D77+'Table A7 (cont.)'!E77+'Table A7 (cont.)'!F77)/100</f>
        <v>6.4575310358110181E-3</v>
      </c>
      <c r="M76" s="133">
        <f>($J76-$K76)*('Table A7 (cont.)'!C77)/100</f>
        <v>2.6108899322937018E-3</v>
      </c>
      <c r="N76" s="133">
        <f>($J76-$K76)*('Table A7 (cont.)'!B77)/100</f>
        <v>8.7868496804300762E-3</v>
      </c>
      <c r="O76" s="6">
        <f t="shared" si="3"/>
        <v>6.4278344411028421E-8</v>
      </c>
    </row>
    <row r="77" spans="1:15" ht="9.75" customHeight="1">
      <c r="A77" s="1">
        <v>1987</v>
      </c>
      <c r="B77" s="6">
        <f>0.01*'Table A2'!F80</f>
        <v>4.2452021853704197E-2</v>
      </c>
      <c r="C77" s="133">
        <f>$B77*'Table A8'!F78/100</f>
        <v>7.007363779279999E-3</v>
      </c>
      <c r="D77" s="133">
        <f>($B77-$C77)*('Table A7 (cont.)'!D78+'Table A7 (cont.)'!E78+'Table A7 (cont.)'!F78)/100</f>
        <v>9.0809265820882782E-3</v>
      </c>
      <c r="E77" s="133">
        <f>($B77-$C77)*('Table A7 (cont.)'!C78)/100</f>
        <v>7.8144834375060233E-3</v>
      </c>
      <c r="F77" s="133">
        <f>($B77-$C77)*('Table A7 (cont.)'!B78)/100</f>
        <v>1.854920266585618E-2</v>
      </c>
      <c r="G77" s="6">
        <f t="shared" si="2"/>
        <v>-4.5388973718418768E-8</v>
      </c>
      <c r="H77" s="1"/>
      <c r="I77" s="1">
        <v>1987</v>
      </c>
      <c r="J77" s="6">
        <f>0.01*'Table A3'!F80</f>
        <v>4.8990274086337278E-2</v>
      </c>
      <c r="K77" s="133">
        <f>$J77*'Table A8'!U78/100</f>
        <v>1.7314480972035702E-2</v>
      </c>
      <c r="L77" s="133">
        <f>($J77-$K77)*('Table A7 (cont.)'!D78+'Table A7 (cont.)'!E78+'Table A7 (cont.)'!F78)/100</f>
        <v>8.1153428281466877E-3</v>
      </c>
      <c r="M77" s="133">
        <f>($J77-$K77)*('Table A7 (cont.)'!C78)/100</f>
        <v>6.9835618146416034E-3</v>
      </c>
      <c r="N77" s="133">
        <f>($J77-$K77)*('Table A7 (cont.)'!B78)/100</f>
        <v>1.6576847908793282E-2</v>
      </c>
      <c r="O77" s="6">
        <f t="shared" si="3"/>
        <v>-4.0562720002301766E-8</v>
      </c>
    </row>
    <row r="78" spans="1:15" ht="9.75" customHeight="1">
      <c r="A78" s="1">
        <v>1988</v>
      </c>
      <c r="B78" s="6">
        <f>0.01*'Table A2'!F81</f>
        <v>6.0999488667388316E-2</v>
      </c>
      <c r="C78" s="133">
        <f>$B78*'Table A8'!F79/100</f>
        <v>1.1453179085704786E-2</v>
      </c>
      <c r="D78" s="133">
        <f>($B78-$C78)*('Table A7 (cont.)'!D79+'Table A7 (cont.)'!E79+'Table A7 (cont.)'!F79)/100</f>
        <v>1.2300325040832148E-2</v>
      </c>
      <c r="E78" s="133">
        <f>($B78-$C78)*('Table A7 (cont.)'!C79)/100</f>
        <v>1.3267438704651031E-2</v>
      </c>
      <c r="F78" s="133">
        <f>($B78-$C78)*('Table A7 (cont.)'!B79)/100</f>
        <v>2.3978504650881222E-2</v>
      </c>
      <c r="G78" s="6">
        <f t="shared" si="2"/>
        <v>-4.1185319127334807E-8</v>
      </c>
      <c r="H78" s="1"/>
      <c r="I78" s="1">
        <v>1988</v>
      </c>
      <c r="J78" s="6">
        <f>0.01*'Table A3'!F81</f>
        <v>6.7990305904861006E-2</v>
      </c>
      <c r="K78" s="133">
        <f>$J78*'Table A8'!U79/100</f>
        <v>2.2542001463711672E-2</v>
      </c>
      <c r="L78" s="133">
        <f>($J78-$K78)*('Table A7 (cont.)'!D79+'Table A7 (cont.)'!E79+'Table A7 (cont.)'!F79)/100</f>
        <v>1.128295773995438E-2</v>
      </c>
      <c r="M78" s="133">
        <f>($J78-$K78)*('Table A7 (cont.)'!C79)/100</f>
        <v>1.2170080849496428E-2</v>
      </c>
      <c r="N78" s="133">
        <f>($J78-$K78)*('Table A7 (cont.)'!B79)/100</f>
        <v>2.1995228072841978E-2</v>
      </c>
      <c r="O78" s="6">
        <f t="shared" si="3"/>
        <v>-3.7778856556980323E-8</v>
      </c>
    </row>
    <row r="79" spans="1:15" ht="9.75" customHeight="1">
      <c r="A79" s="1">
        <v>1989</v>
      </c>
      <c r="B79" s="6">
        <f>0.01*'Table A2'!F82</f>
        <v>5.4703204788940356E-2</v>
      </c>
      <c r="C79" s="133">
        <f>$B79*'Table A8'!F80/100</f>
        <v>9.4100944802710945E-3</v>
      </c>
      <c r="D79" s="133">
        <f>($B79-$C79)*('Table A7 (cont.)'!D80+'Table A7 (cont.)'!E80+'Table A7 (cont.)'!F80)/100</f>
        <v>1.2641936063609851E-2</v>
      </c>
      <c r="E79" s="133">
        <f>($B79-$C79)*('Table A7 (cont.)'!C80)/100</f>
        <v>1.2970787279245465E-2</v>
      </c>
      <c r="F79" s="133">
        <f>($B79-$C79)*('Table A7 (cont.)'!B80)/100</f>
        <v>1.9680386965813944E-2</v>
      </c>
      <c r="G79" s="6">
        <f t="shared" si="2"/>
        <v>0</v>
      </c>
      <c r="H79" s="1"/>
      <c r="I79" s="1">
        <v>1989</v>
      </c>
      <c r="J79" s="6">
        <f>0.01*'Table A3'!F82</f>
        <v>5.999407496887639E-2</v>
      </c>
      <c r="K79" s="133">
        <f>$J79*'Table A8'!U80/100</f>
        <v>1.8069533123682334E-2</v>
      </c>
      <c r="L79" s="133">
        <f>($J79-$K79)*('Table A7 (cont.)'!D80+'Table A7 (cont.)'!E80+'Table A7 (cont.)'!F80)/100</f>
        <v>1.170172182681024E-2</v>
      </c>
      <c r="M79" s="133">
        <f>($J79-$K79)*('Table A7 (cont.)'!C80)/100</f>
        <v>1.2006115507367862E-2</v>
      </c>
      <c r="N79" s="133">
        <f>($J79-$K79)*('Table A7 (cont.)'!B80)/100</f>
        <v>1.8216704511015952E-2</v>
      </c>
      <c r="O79" s="6">
        <f t="shared" si="3"/>
        <v>0</v>
      </c>
    </row>
    <row r="80" spans="1:15" ht="9.75" customHeight="1">
      <c r="A80" s="1">
        <v>1990</v>
      </c>
      <c r="B80" s="6">
        <f>0.01*'Table A2'!F83</f>
        <v>5.3985926784496485E-2</v>
      </c>
      <c r="C80" s="133">
        <f>$B80*'Table A8'!F81/100</f>
        <v>6.6345801475946728E-3</v>
      </c>
      <c r="D80" s="133">
        <f>($B80-$C80)*('Table A7 (cont.)'!D81+'Table A7 (cont.)'!E81+'Table A7 (cont.)'!F81)/100</f>
        <v>1.270481034854349E-2</v>
      </c>
      <c r="E80" s="133">
        <f>($B80-$C80)*('Table A7 (cont.)'!C81)/100</f>
        <v>1.2987498340897529E-2</v>
      </c>
      <c r="F80" s="133">
        <f>($B80-$C80)*('Table A7 (cont.)'!B81)/100</f>
        <v>2.1659000390931979E-2</v>
      </c>
      <c r="G80" s="6">
        <f t="shared" si="2"/>
        <v>-3.7556528817428436E-8</v>
      </c>
      <c r="H80" s="1"/>
      <c r="I80" s="1">
        <v>1990</v>
      </c>
      <c r="J80" s="6">
        <f>0.01*'Table A3'!F83</f>
        <v>5.8245139041904224E-2</v>
      </c>
      <c r="K80" s="133">
        <f>$J80*'Table A8'!U81/100</f>
        <v>1.3624249332540184E-2</v>
      </c>
      <c r="L80" s="133">
        <f>($J80-$K80)*('Table A7 (cont.)'!D81+'Table A7 (cont.)'!E81+'Table A7 (cont.)'!F81)/100</f>
        <v>1.1972203149528802E-2</v>
      </c>
      <c r="M80" s="133">
        <f>($J80-$K80)*('Table A7 (cont.)'!C81)/100</f>
        <v>1.2238590287907693E-2</v>
      </c>
      <c r="N80" s="133">
        <f>($J80-$K80)*('Table A7 (cont.)'!B81)/100</f>
        <v>2.0410060881049585E-2</v>
      </c>
      <c r="O80" s="6">
        <f t="shared" si="3"/>
        <v>-3.5390877957397482E-8</v>
      </c>
    </row>
    <row r="81" spans="1:15" ht="9.75" customHeight="1">
      <c r="A81" s="1">
        <v>1991</v>
      </c>
      <c r="B81" s="6">
        <f>0.01*'Table A2'!F84</f>
        <v>4.6662719309980977E-2</v>
      </c>
      <c r="C81" s="133">
        <f>$B81*'Table A8'!F82/100</f>
        <v>4.3317235221396223E-3</v>
      </c>
      <c r="D81" s="133">
        <f>($B81-$C81)*('Table A7 (cont.)'!D82+'Table A7 (cont.)'!E82+'Table A7 (cont.)'!F82)/100</f>
        <v>1.1667439414630689E-2</v>
      </c>
      <c r="E81" s="133">
        <f>($B81-$C81)*('Table A7 (cont.)'!C82)/100</f>
        <v>1.2383049636226369E-2</v>
      </c>
      <c r="F81" s="133">
        <f>($B81-$C81)*('Table A7 (cont.)'!B82)/100</f>
        <v>1.828053881418281E-2</v>
      </c>
      <c r="G81" s="6">
        <f t="shared" si="2"/>
        <v>3.2077198515445549E-8</v>
      </c>
      <c r="H81" s="1"/>
      <c r="I81" s="1">
        <v>1991</v>
      </c>
      <c r="J81" s="6">
        <f>0.01*'Table A3'!F84</f>
        <v>5.1228214941781251E-2</v>
      </c>
      <c r="K81" s="133">
        <f>$J81*'Table A8'!U82/100</f>
        <v>1.1009029137832114E-2</v>
      </c>
      <c r="L81" s="133">
        <f>($J81-$K81)*('Table A7 (cont.)'!D82+'Table A7 (cont.)'!E82+'Table A7 (cont.)'!F82)/100</f>
        <v>1.1085373848165752E-2</v>
      </c>
      <c r="M81" s="133">
        <f>($J81-$K81)*('Table A7 (cont.)'!C82)/100</f>
        <v>1.1765283685624114E-2</v>
      </c>
      <c r="N81" s="133">
        <f>($J81-$K81)*('Table A7 (cont.)'!B82)/100</f>
        <v>1.7368558747089539E-2</v>
      </c>
      <c r="O81" s="6">
        <f t="shared" si="3"/>
        <v>3.0476930264200508E-8</v>
      </c>
    </row>
    <row r="82" spans="1:15" ht="9.75" customHeight="1">
      <c r="A82" s="1">
        <v>1992</v>
      </c>
      <c r="B82" s="6">
        <f>0.01*'Table A2'!F85</f>
        <v>5.6669144449461258E-2</v>
      </c>
      <c r="C82" s="133">
        <f>$B82*'Table A8'!F83/100</f>
        <v>6.151788010054309E-3</v>
      </c>
      <c r="D82" s="133">
        <f>($B82-$C82)*('Table A7 (cont.)'!D83+'Table A7 (cont.)'!E83+'Table A7 (cont.)'!F83)/100</f>
        <v>9.7392939262222894E-3</v>
      </c>
      <c r="E82" s="133">
        <f>($B82-$C82)*('Table A7 (cont.)'!C83)/100</f>
        <v>1.3922943257197179E-2</v>
      </c>
      <c r="F82" s="133">
        <f>($B82-$C82)*('Table A7 (cont.)'!B83)/100</f>
        <v>2.6855119255987474E-2</v>
      </c>
      <c r="G82" s="6">
        <f t="shared" si="2"/>
        <v>0</v>
      </c>
      <c r="H82" s="1"/>
      <c r="I82" s="1">
        <v>1992</v>
      </c>
      <c r="J82" s="6">
        <f>0.01*'Table A3'!F85</f>
        <v>6.0315047247453797E-2</v>
      </c>
      <c r="K82" s="133">
        <f>$J82*'Table A8'!U83/100</f>
        <v>1.2194496737578447E-2</v>
      </c>
      <c r="L82" s="133">
        <f>($J82-$K82)*('Table A7 (cont.)'!D83+'Table A7 (cont.)'!E83+'Table A7 (cont.)'!F83)/100</f>
        <v>9.2772112069925191E-3</v>
      </c>
      <c r="M82" s="133">
        <f>($J82-$K82)*('Table A7 (cont.)'!C83)/100</f>
        <v>1.3262366471169023E-2</v>
      </c>
      <c r="N82" s="133">
        <f>($J82-$K82)*('Table A7 (cont.)'!B83)/100</f>
        <v>2.5580972831713802E-2</v>
      </c>
      <c r="O82" s="6">
        <f t="shared" si="3"/>
        <v>0</v>
      </c>
    </row>
    <row r="83" spans="1:15" ht="9.75" customHeight="1">
      <c r="A83" s="1">
        <v>1993</v>
      </c>
      <c r="B83" s="6">
        <f>0.01*'Table A2'!F86</f>
        <v>5.2709349326827103E-2</v>
      </c>
      <c r="C83" s="133">
        <f>$B83*'Table A8'!F84/100</f>
        <v>7.2862166280887129E-3</v>
      </c>
      <c r="D83" s="133">
        <f>($B83-$C83)*('Table A7 (cont.)'!D84+'Table A7 (cont.)'!E84+'Table A7 (cont.)'!F84)/100</f>
        <v>8.6961588103623751E-3</v>
      </c>
      <c r="E83" s="133">
        <f>($B83-$C83)*('Table A7 (cont.)'!C84)/100</f>
        <v>1.3525506177633529E-2</v>
      </c>
      <c r="F83" s="133">
        <f>($B83-$C83)*('Table A7 (cont.)'!B84)/100</f>
        <v>2.3201467710742493E-2</v>
      </c>
      <c r="G83" s="6">
        <f t="shared" si="2"/>
        <v>0</v>
      </c>
      <c r="H83" s="1"/>
      <c r="I83" s="1">
        <v>1993</v>
      </c>
      <c r="J83" s="6">
        <f>0.01*'Table A3'!F86</f>
        <v>5.7306914890393447E-2</v>
      </c>
      <c r="K83" s="133">
        <f>$J83*'Table A8'!U84/100</f>
        <v>1.4466489161918521E-2</v>
      </c>
      <c r="L83" s="133">
        <f>($J83-$K83)*('Table A7 (cont.)'!D84+'Table A7 (cont.)'!E84+'Table A7 (cont.)'!F84)/100</f>
        <v>8.2017052436521957E-3</v>
      </c>
      <c r="M83" s="133">
        <f>($J83-$K83)*('Table A7 (cont.)'!C84)/100</f>
        <v>1.2756461485956288E-2</v>
      </c>
      <c r="N83" s="133">
        <f>($J83-$K83)*('Table A7 (cont.)'!B84)/100</f>
        <v>2.188225899886645E-2</v>
      </c>
      <c r="O83" s="6">
        <f t="shared" si="3"/>
        <v>0</v>
      </c>
    </row>
    <row r="84" spans="1:15" ht="9.75" customHeight="1">
      <c r="A84" s="1">
        <v>1994</v>
      </c>
      <c r="B84" s="6">
        <f>0.01*'Table A2'!F87</f>
        <v>5.1760269187222381E-2</v>
      </c>
      <c r="C84" s="133">
        <f>$B84*'Table A8'!F85/100</f>
        <v>6.3470776188537551E-3</v>
      </c>
      <c r="D84" s="133">
        <f>($B84-$C84)*('Table A7 (cont.)'!D85+'Table A7 (cont.)'!E85+'Table A7 (cont.)'!F85)/100</f>
        <v>8.9125902978966654E-3</v>
      </c>
      <c r="E84" s="133">
        <f>($B84-$C84)*('Table A7 (cont.)'!C85)/100</f>
        <v>1.6314626318444925E-2</v>
      </c>
      <c r="F84" s="133">
        <f>($B84-$C84)*('Table A7 (cont.)'!B85)/100</f>
        <v>2.0185974952027036E-2</v>
      </c>
      <c r="G84" s="6">
        <f t="shared" si="2"/>
        <v>0</v>
      </c>
      <c r="H84" s="1"/>
      <c r="I84" s="1">
        <v>1994</v>
      </c>
      <c r="J84" s="6">
        <f>0.01*'Table A3'!F87</f>
        <v>5.7039958392342771E-2</v>
      </c>
      <c r="K84" s="133">
        <f>$J84*'Table A8'!U85/100</f>
        <v>1.445826694024069E-2</v>
      </c>
      <c r="L84" s="133">
        <f>($J84-$K84)*('Table A7 (cont.)'!D85+'Table A7 (cont.)'!E85+'Table A7 (cont.)'!F85)/100</f>
        <v>8.3568927220780131E-3</v>
      </c>
      <c r="M84" s="133">
        <f>($J84-$K84)*('Table A7 (cont.)'!C85)/100</f>
        <v>1.5297413814276911E-2</v>
      </c>
      <c r="N84" s="133">
        <f>($J84-$K84)*('Table A7 (cont.)'!B85)/100</f>
        <v>1.8927384915747157E-2</v>
      </c>
      <c r="O84" s="6">
        <f t="shared" si="3"/>
        <v>0</v>
      </c>
    </row>
    <row r="85" spans="1:15" ht="9.75" customHeight="1">
      <c r="A85" s="1">
        <v>1995</v>
      </c>
      <c r="B85" s="6">
        <f>0.01*'Table A2'!F88</f>
        <v>5.5820000000000002E-2</v>
      </c>
      <c r="C85" s="133">
        <f>$B85*'Table A8'!F86/100</f>
        <v>7.658504E-3</v>
      </c>
      <c r="D85" s="133">
        <f>($B85-$C85)*('Table A7 (cont.)'!D86+'Table A7 (cont.)'!E86+'Table A7 (cont.)'!F86)/100</f>
        <v>8.866675091131997E-3</v>
      </c>
      <c r="E85" s="133">
        <f>($B85-$C85)*('Table A7 (cont.)'!C86)/100</f>
        <v>1.6852587229260318E-2</v>
      </c>
      <c r="F85" s="133">
        <f>($B85-$C85)*('Table A7 (cont.)'!B86)/100</f>
        <v>2.2442233679607678E-2</v>
      </c>
      <c r="G85" s="6">
        <f t="shared" si="2"/>
        <v>0</v>
      </c>
      <c r="H85" s="1"/>
      <c r="I85" s="1">
        <v>1995</v>
      </c>
      <c r="J85" s="6">
        <f>0.01*'Table A3'!F88</f>
        <v>6.2060000000000004E-2</v>
      </c>
      <c r="K85" s="133">
        <f>$J85*'Table A8'!U86/100</f>
        <v>1.6718964000000003E-2</v>
      </c>
      <c r="L85" s="133">
        <f>($J85-$K85)*('Table A7 (cont.)'!D86+'Table A7 (cont.)'!E86+'Table A7 (cont.)'!F86)/100</f>
        <v>8.3474199910093978E-3</v>
      </c>
      <c r="M85" s="133">
        <f>($J85-$K85)*('Table A7 (cont.)'!C86)/100</f>
        <v>1.5865656753167142E-2</v>
      </c>
      <c r="N85" s="133">
        <f>($J85-$K85)*('Table A7 (cont.)'!B86)/100</f>
        <v>2.1127959255823458E-2</v>
      </c>
      <c r="O85" s="6">
        <f t="shared" si="3"/>
        <v>0</v>
      </c>
    </row>
    <row r="86" spans="1:15" ht="9.75" customHeight="1">
      <c r="A86" s="1">
        <v>1996</v>
      </c>
      <c r="B86" s="6">
        <f>0.01*'Table A2'!F89</f>
        <v>6.3469999999999999E-2</v>
      </c>
      <c r="C86" s="133">
        <f>$B86*'Table A8'!F87/100</f>
        <v>1.2732081999999999E-2</v>
      </c>
      <c r="D86" s="133">
        <f>($B86-$C86)*('Table A7 (cont.)'!D87+'Table A7 (cont.)'!E87+'Table A7 (cont.)'!F87)/100</f>
        <v>8.8713537607361965E-3</v>
      </c>
      <c r="E86" s="133">
        <f>($B86-$C86)*('Table A7 (cont.)'!C87)/100</f>
        <v>1.7530002548261758E-2</v>
      </c>
      <c r="F86" s="133">
        <f>($B86-$C86)*('Table A7 (cont.)'!B87)/100</f>
        <v>2.4336561691002047E-2</v>
      </c>
      <c r="G86" s="6">
        <f t="shared" si="2"/>
        <v>0</v>
      </c>
      <c r="H86" s="1"/>
      <c r="I86" s="1">
        <v>1996</v>
      </c>
      <c r="J86" s="6">
        <f>0.01*'Table A3'!F89</f>
        <v>7.2400000000000006E-2</v>
      </c>
      <c r="K86" s="133">
        <f>$J86*'Table A8'!U87/100</f>
        <v>2.5376200000000002E-2</v>
      </c>
      <c r="L86" s="133">
        <f>($J86-$K86)*('Table A7 (cont.)'!D87+'Table A7 (cont.)'!E87+'Table A7 (cont.)'!F87)/100</f>
        <v>8.2219527607361974E-3</v>
      </c>
      <c r="M86" s="133">
        <f>($J86-$K86)*('Table A7 (cont.)'!C87)/100</f>
        <v>1.6246770981595094E-2</v>
      </c>
      <c r="N86" s="133">
        <f>($J86-$K86)*('Table A7 (cont.)'!B87)/100</f>
        <v>2.2555076257668713E-2</v>
      </c>
      <c r="O86" s="6">
        <f t="shared" si="3"/>
        <v>0</v>
      </c>
    </row>
    <row r="87" spans="1:15" ht="9.75" customHeight="1">
      <c r="A87" s="1">
        <v>1997</v>
      </c>
      <c r="B87" s="6">
        <f>0.01*'Table A2'!F90</f>
        <v>7.1459999999999996E-2</v>
      </c>
      <c r="C87" s="133">
        <f>$B87*'Table A8'!F88/100</f>
        <v>1.6900289999999998E-2</v>
      </c>
      <c r="D87" s="133">
        <f>($B87-$C87)*('Table A7 (cont.)'!D88+'Table A7 (cont.)'!E88+'Table A7 (cont.)'!F88)/100</f>
        <v>8.8994936803278666E-3</v>
      </c>
      <c r="E87" s="133">
        <f>($B87-$C87)*('Table A7 (cont.)'!C88)/100</f>
        <v>1.8190296756147539E-2</v>
      </c>
      <c r="F87" s="133">
        <f>($B87-$C87)*('Table A7 (cont.)'!B88)/100</f>
        <v>2.7469919563524584E-2</v>
      </c>
      <c r="G87" s="6">
        <f t="shared" si="2"/>
        <v>0</v>
      </c>
      <c r="H87" s="1"/>
      <c r="I87" s="1">
        <v>1997</v>
      </c>
      <c r="J87" s="6">
        <f>0.01*'Table A3'!F90</f>
        <v>8.1850000000000006E-2</v>
      </c>
      <c r="K87" s="133">
        <f>$J87*'Table A8'!U88/100</f>
        <v>3.1839650000000004E-2</v>
      </c>
      <c r="L87" s="133">
        <f>($J87-$K87)*('Table A7 (cont.)'!D88+'Table A7 (cont.)'!E88+'Table A7 (cont.)'!F88)/100</f>
        <v>8.1574259426229496E-3</v>
      </c>
      <c r="M87" s="133">
        <f>($J87-$K87)*('Table A7 (cont.)'!C88)/100</f>
        <v>1.6673532674180327E-2</v>
      </c>
      <c r="N87" s="133">
        <f>($J87-$K87)*('Table A7 (cont.)'!B88)/100</f>
        <v>2.517939138319672E-2</v>
      </c>
      <c r="O87" s="6">
        <f t="shared" si="3"/>
        <v>0</v>
      </c>
    </row>
    <row r="88" spans="1:15" ht="9.75" customHeight="1">
      <c r="A88" s="1">
        <v>1998</v>
      </c>
      <c r="B88" s="6">
        <f>0.01*'Table A2'!F91</f>
        <v>7.5830000000000009E-2</v>
      </c>
      <c r="C88" s="133">
        <f>$B88*'Table A8'!F89/100</f>
        <v>1.8153702000000004E-2</v>
      </c>
      <c r="D88" s="133">
        <f>($B88-$C88)*('Table A7 (cont.)'!D89+'Table A7 (cont.)'!E89+'Table A7 (cont.)'!F89)/100</f>
        <v>8.7300565839311343E-3</v>
      </c>
      <c r="E88" s="133">
        <f>($B88-$C88)*('Table A7 (cont.)'!C89)/100</f>
        <v>1.8311249354785817E-2</v>
      </c>
      <c r="F88" s="133">
        <f>($B88-$C88)*('Table A7 (cont.)'!B89)/100</f>
        <v>3.0634992061283051E-2</v>
      </c>
      <c r="G88" s="6">
        <f t="shared" si="2"/>
        <v>0</v>
      </c>
      <c r="H88" s="1"/>
      <c r="I88" s="1">
        <v>1998</v>
      </c>
      <c r="J88" s="6">
        <f>0.01*'Table A3'!F91</f>
        <v>8.9960000000000012E-2</v>
      </c>
      <c r="K88" s="133">
        <f>$J88*'Table A8'!U89/100</f>
        <v>3.8152036E-2</v>
      </c>
      <c r="L88" s="133">
        <f>($J88-$K88)*('Table A7 (cont.)'!D89+'Table A7 (cont.)'!E89+'Table A7 (cont.)'!F89)/100</f>
        <v>7.8418080373027291E-3</v>
      </c>
      <c r="M88" s="133">
        <f>($J88-$K88)*('Table A7 (cont.)'!C89)/100</f>
        <v>1.6448152538634971E-2</v>
      </c>
      <c r="N88" s="133">
        <f>($J88-$K88)*('Table A7 (cont.)'!B89)/100</f>
        <v>2.7518003424062316E-2</v>
      </c>
      <c r="O88" s="6">
        <f t="shared" si="3"/>
        <v>0</v>
      </c>
    </row>
    <row r="89" spans="1:15" ht="9.75" customHeight="1">
      <c r="A89" s="1">
        <v>1999</v>
      </c>
      <c r="B89" s="6">
        <f>0.01*'Table A2'!F92</f>
        <v>7.9960000000000003E-2</v>
      </c>
      <c r="C89" s="133">
        <f>$B89*'Table A8'!F90/100</f>
        <v>1.89905E-2</v>
      </c>
      <c r="D89" s="133">
        <f>($B89-$C89)*('Table A7 (cont.)'!D90+'Table A7 (cont.)'!E90+'Table A7 (cont.)'!F90)/100</f>
        <v>8.3529277077569429E-3</v>
      </c>
      <c r="E89" s="133">
        <f>($B89-$C89)*('Table A7 (cont.)'!C90)/100</f>
        <v>1.8273981709191516E-2</v>
      </c>
      <c r="F89" s="133">
        <f>($B89-$C89)*('Table A7 (cont.)'!B90)/100</f>
        <v>3.4342590583051544E-2</v>
      </c>
      <c r="G89" s="6">
        <f t="shared" si="2"/>
        <v>0</v>
      </c>
      <c r="H89" s="1"/>
      <c r="I89" s="1">
        <v>1999</v>
      </c>
      <c r="J89" s="6">
        <f>0.01*'Table A3'!F92</f>
        <v>9.622E-2</v>
      </c>
      <c r="K89" s="133">
        <f>$J89*'Table A8'!U90/100</f>
        <v>4.1316868E-2</v>
      </c>
      <c r="L89" s="133">
        <f>($J89-$K89)*('Table A7 (cont.)'!D90+'Table A7 (cont.)'!E90+'Table A7 (cont.)'!F90)/100</f>
        <v>7.5218247242545347E-3</v>
      </c>
      <c r="M89" s="133">
        <f>($J89-$K89)*('Table A7 (cont.)'!C90)/100</f>
        <v>1.6455749677221028E-2</v>
      </c>
      <c r="N89" s="133">
        <f>($J89-$K89)*('Table A7 (cont.)'!B90)/100</f>
        <v>3.0925557598524441E-2</v>
      </c>
      <c r="O89" s="6">
        <f t="shared" si="3"/>
        <v>0</v>
      </c>
    </row>
    <row r="90" spans="1:15" ht="9.75" customHeight="1">
      <c r="A90" s="1">
        <v>2000</v>
      </c>
      <c r="B90" s="6">
        <f>0.01*'Table A2'!F93</f>
        <v>8.7810000000000013E-2</v>
      </c>
      <c r="C90" s="133">
        <f>$B90*'Table A8'!F91/100</f>
        <v>1.8792218100000001E-2</v>
      </c>
      <c r="D90" s="133">
        <f>($B90-$C90)*('Table A7 (cont.)'!D91+'Table A7 (cont.)'!E91+'Table A7 (cont.)'!F91)/100</f>
        <v>9.7222867565889166E-3</v>
      </c>
      <c r="E90" s="133">
        <f>($B90-$C90)*('Table A7 (cont.)'!C91)/100</f>
        <v>1.8733696632050899E-2</v>
      </c>
      <c r="F90" s="133">
        <f>($B90-$C90)*('Table A7 (cont.)'!B91)/100</f>
        <v>4.0561798511360207E-2</v>
      </c>
      <c r="G90" s="6">
        <f t="shared" si="2"/>
        <v>0</v>
      </c>
      <c r="H90" s="1"/>
      <c r="I90" s="1">
        <v>2000</v>
      </c>
      <c r="J90" s="6">
        <f>0.01*'Table A3'!F93</f>
        <v>0.10877000000000001</v>
      </c>
      <c r="K90" s="133">
        <f>$J90*'Table A8'!U91/100</f>
        <v>4.9599120000000003E-2</v>
      </c>
      <c r="L90" s="133">
        <f>($J90-$K90)*('Table A7 (cont.)'!D91+'Table A7 (cont.)'!E91+'Table A7 (cont.)'!F91)/100</f>
        <v>8.3351890942138743E-3</v>
      </c>
      <c r="M90" s="133">
        <f>($J90-$K90)*('Table A7 (cont.)'!C91)/100</f>
        <v>1.6060923501969099E-2</v>
      </c>
      <c r="N90" s="133">
        <f>($J90-$K90)*('Table A7 (cont.)'!B91)/100</f>
        <v>3.4774767403817027E-2</v>
      </c>
      <c r="O90" s="6">
        <f t="shared" si="3"/>
        <v>0</v>
      </c>
    </row>
    <row r="91" spans="1:15" ht="9.75" customHeight="1">
      <c r="A91" s="1">
        <v>2001</v>
      </c>
      <c r="B91" s="6">
        <f>0.01*'Table A2'!F94</f>
        <v>7.0910000000000001E-2</v>
      </c>
      <c r="C91" s="133">
        <f>$B91*'Table A8'!F92/100</f>
        <v>1.1612221600000002E-2</v>
      </c>
      <c r="D91" s="133">
        <f>($B91-$C91)*('Table A7 (cont.)'!D92+'Table A7 (cont.)'!E92+'Table A7 (cont.)'!F92)/100</f>
        <v>8.7919157125464602E-3</v>
      </c>
      <c r="E91" s="133">
        <f>($B91-$C91)*('Table A7 (cont.)'!C92)/100</f>
        <v>1.8656016268086391E-2</v>
      </c>
      <c r="F91" s="133">
        <f>($B91-$C91)*('Table A7 (cont.)'!B92)/100</f>
        <v>3.1849846419367153E-2</v>
      </c>
      <c r="G91" s="6">
        <f t="shared" si="2"/>
        <v>0</v>
      </c>
      <c r="H91" s="1"/>
      <c r="I91" s="1">
        <v>2001</v>
      </c>
      <c r="J91" s="6">
        <f>0.01*'Table A3'!F94</f>
        <v>8.3690000000000001E-2</v>
      </c>
      <c r="K91" s="133">
        <f>$J91*'Table A8'!U92/100</f>
        <v>2.8128209000000001E-2</v>
      </c>
      <c r="L91" s="133">
        <f>($J91-$K91)*('Table A7 (cont.)'!D92+'Table A7 (cont.)'!E92+'Table A7 (cont.)'!F92)/100</f>
        <v>8.2379913125062779E-3</v>
      </c>
      <c r="M91" s="133">
        <f>($J91-$K91)*('Table A7 (cont.)'!C92)/100</f>
        <v>1.7480615711903565E-2</v>
      </c>
      <c r="N91" s="133">
        <f>($J91-$K91)*('Table A7 (cont.)'!B92)/100</f>
        <v>2.9843183975590156E-2</v>
      </c>
      <c r="O91" s="6">
        <f t="shared" si="3"/>
        <v>0</v>
      </c>
    </row>
    <row r="92" spans="1:15" ht="9.75" customHeight="1">
      <c r="A92" s="1">
        <v>2002</v>
      </c>
      <c r="B92" s="6">
        <f>0.01*'Table A2'!F95</f>
        <v>6.5610000000000002E-2</v>
      </c>
      <c r="C92" s="133">
        <f>$B92*'Table A8'!F93/100</f>
        <v>8.5922856000000009E-3</v>
      </c>
      <c r="D92" s="133">
        <f>($B92-$C92)*('Table A7 (cont.)'!D93+'Table A7 (cont.)'!E93+'Table A7 (cont.)'!F93)/100</f>
        <v>9.0601148181600009E-3</v>
      </c>
      <c r="E92" s="133">
        <f>($B92-$C92)*('Table A7 (cont.)'!C93)/100</f>
        <v>1.9728129182400002E-2</v>
      </c>
      <c r="F92" s="133">
        <f>($B92-$C92)*('Table A7 (cont.)'!B93)/100</f>
        <v>2.8223768628000002E-2</v>
      </c>
      <c r="G92" s="6">
        <f t="shared" si="2"/>
        <v>-5.7017714399920649E-6</v>
      </c>
      <c r="H92" s="1"/>
      <c r="I92" s="1">
        <v>2002</v>
      </c>
      <c r="J92" s="6">
        <f>0.01*'Table A3'!F95</f>
        <v>7.3410000000000003E-2</v>
      </c>
      <c r="K92" s="133">
        <f>$J92*'Table A8'!U93/100</f>
        <v>2.0430003000000002E-2</v>
      </c>
      <c r="L92" s="133">
        <f>($J92-$K92)*('Table A7 (cont.)'!D93+'Table A7 (cont.)'!E93+'Table A7 (cont.)'!F93)/100</f>
        <v>8.4185215233000005E-3</v>
      </c>
      <c r="M92" s="133">
        <f>($J92-$K92)*('Table A7 (cont.)'!C93)/100</f>
        <v>1.8331078962000001E-2</v>
      </c>
      <c r="N92" s="133">
        <f>($J92-$K92)*('Table A7 (cont.)'!B93)/100</f>
        <v>2.6225098515000003E-2</v>
      </c>
      <c r="O92" s="6">
        <f t="shared" si="3"/>
        <v>-5.297999700004663E-6</v>
      </c>
    </row>
    <row r="93" spans="1:15" ht="9.75" customHeight="1">
      <c r="A93" s="1">
        <v>2003</v>
      </c>
      <c r="B93" s="6">
        <f>0.01*'Table A2'!F96</f>
        <v>6.9150000000000003E-2</v>
      </c>
      <c r="C93" s="133">
        <f>$B93*'Table A8'!F94/100</f>
        <v>1.0928466000000001E-2</v>
      </c>
      <c r="D93" s="133">
        <f>($B93-$C93)*('Table A7 (cont.)'!D94+'Table A7 (cont.)'!E94+'Table A7 (cont.)'!F94)/100</f>
        <v>1.0060681075200003E-2</v>
      </c>
      <c r="E93" s="133">
        <f>($B93-$C93)*('Table A7 (cont.)'!C94)/100</f>
        <v>2.0429936280600004E-2</v>
      </c>
      <c r="F93" s="133">
        <f>($B93-$C93)*('Table A7 (cont.)'!B94)/100</f>
        <v>2.7736738797600004E-2</v>
      </c>
      <c r="G93" s="6">
        <f t="shared" si="2"/>
        <v>5.8221534000174602E-6</v>
      </c>
      <c r="H93" s="1"/>
      <c r="I93" s="1">
        <v>2003</v>
      </c>
      <c r="J93" s="6">
        <f>0.01*'Table A3'!F96</f>
        <v>7.8670000000000004E-2</v>
      </c>
      <c r="K93" s="133">
        <f>$J93*'Table A8'!U94/100</f>
        <v>2.4678779000000005E-2</v>
      </c>
      <c r="L93" s="133">
        <f>($J93-$K93)*('Table A7 (cont.)'!D94+'Table A7 (cont.)'!E94+'Table A7 (cont.)'!F94)/100</f>
        <v>9.3296829887999991E-3</v>
      </c>
      <c r="M93" s="133">
        <f>($J93-$K93)*('Table A7 (cont.)'!C94)/100</f>
        <v>1.8945519448900001E-2</v>
      </c>
      <c r="N93" s="133">
        <f>($J93-$K93)*('Table A7 (cont.)'!B94)/100</f>
        <v>2.5721417684399998E-2</v>
      </c>
      <c r="O93" s="6">
        <f t="shared" si="3"/>
        <v>5.3991220999999312E-6</v>
      </c>
    </row>
    <row r="94" spans="1:15" ht="9.75" customHeight="1">
      <c r="A94" s="1">
        <v>2004</v>
      </c>
      <c r="B94" s="6">
        <f>0.01*'Table A2'!F97</f>
        <v>8.1430000000000002E-2</v>
      </c>
      <c r="C94" s="133">
        <f>$B94*'Table A8'!F95/100</f>
        <v>1.7139386399999998E-2</v>
      </c>
      <c r="D94" s="133">
        <f>($B94-$C94)*('Table A7 (cont.)'!D95+'Table A7 (cont.)'!E95+'Table A7 (cont.)'!F95)/100</f>
        <v>1.2144496909040001E-2</v>
      </c>
      <c r="E94" s="133">
        <f>($B94-$C94)*('Table A7 (cont.)'!C95)/100</f>
        <v>2.2051680464799998E-2</v>
      </c>
      <c r="F94" s="133">
        <f>($B94-$C94)*('Table A7 (cont.)'!B95)/100</f>
        <v>3.0094436226160003E-2</v>
      </c>
      <c r="G94" s="6">
        <f t="shared" si="2"/>
        <v>0</v>
      </c>
      <c r="H94" s="1"/>
      <c r="I94" s="1">
        <v>2004</v>
      </c>
      <c r="J94" s="6">
        <f>0.01*'Table A3'!F97</f>
        <v>9.4649999999999998E-2</v>
      </c>
      <c r="K94" s="133">
        <f>$J94*'Table A8'!U95/100</f>
        <v>3.5891279999999998E-2</v>
      </c>
      <c r="L94" s="133">
        <f>($J94-$K94)*('Table A7 (cont.)'!D95+'Table A7 (cont.)'!E95+'Table A7 (cont.)'!F95)/100</f>
        <v>1.1099522208000001E-2</v>
      </c>
      <c r="M94" s="133">
        <f>($J94-$K94)*('Table A7 (cont.)'!C95)/100</f>
        <v>2.015424096E-2</v>
      </c>
      <c r="N94" s="133">
        <f>($J94-$K94)*('Table A7 (cont.)'!B95)/100</f>
        <v>2.7504956832000001E-2</v>
      </c>
      <c r="O94" s="6">
        <f t="shared" si="3"/>
        <v>0</v>
      </c>
    </row>
    <row r="95" spans="1:15" ht="9.75" customHeight="1">
      <c r="A95" s="1">
        <f t="shared" ref="A95:A112" si="4">A94+1</f>
        <v>2005</v>
      </c>
      <c r="B95" s="6">
        <f>0.01*'Table A2'!F98</f>
        <v>9.4320000000000001E-2</v>
      </c>
      <c r="C95" s="133">
        <f>$B95*'Table A8'!F96/100</f>
        <v>2.3578113599999999E-2</v>
      </c>
      <c r="D95" s="133">
        <f>($B95-$C95)*('Table A7 (cont.)'!D96+'Table A7 (cont.)'!E96+'Table A7 (cont.)'!F96)/100</f>
        <v>1.4226193355040002E-2</v>
      </c>
      <c r="E95" s="133">
        <f>($B95-$C95)*('Table A7 (cont.)'!C96)/100</f>
        <v>2.6224017288480003E-2</v>
      </c>
      <c r="F95" s="133">
        <f>($B95-$C95)*('Table A7 (cont.)'!B96)/100</f>
        <v>3.0291675756480004E-2</v>
      </c>
      <c r="G95" s="6">
        <f t="shared" ref="G95:G100" si="5">SUM(C95:F95)-B95</f>
        <v>0</v>
      </c>
      <c r="H95" s="1"/>
      <c r="I95" s="1">
        <f t="shared" ref="I95:I112" si="6">I94+1</f>
        <v>2005</v>
      </c>
      <c r="J95" s="6">
        <f>0.01*'Table A3'!F98</f>
        <v>0.10984000000000001</v>
      </c>
      <c r="K95" s="133">
        <f>$J95*'Table A8'!U96/100</f>
        <v>4.5616552000000005E-2</v>
      </c>
      <c r="L95" s="133">
        <f>($J95-$K95)*('Table A7 (cont.)'!D96+'Table A7 (cont.)'!E96+'Table A7 (cont.)'!F96)/100</f>
        <v>1.2915335392800001E-2</v>
      </c>
      <c r="M95" s="133">
        <f>($J95-$K95)*('Table A7 (cont.)'!C96)/100</f>
        <v>2.3807632173600001E-2</v>
      </c>
      <c r="N95" s="133">
        <f>($J95-$K95)*('Table A7 (cont.)'!B96)/100</f>
        <v>2.75004804336E-2</v>
      </c>
      <c r="O95" s="6">
        <f t="shared" ref="O95:O100" si="7">SUM(K95:N95)-J95</f>
        <v>0</v>
      </c>
    </row>
    <row r="96" spans="1:15" ht="9.75" customHeight="1">
      <c r="A96" s="1">
        <f t="shared" si="4"/>
        <v>2006</v>
      </c>
      <c r="B96" s="6">
        <f>0.01*'Table A2'!F99</f>
        <v>9.9250000000000005E-2</v>
      </c>
      <c r="C96" s="133">
        <f>$B96*'Table A8'!F97/100</f>
        <v>2.7631200000000002E-2</v>
      </c>
      <c r="D96" s="133">
        <f>($B96-$C96)*('Table A7 (cont.)'!D97+'Table A7 (cont.)'!E97+'Table A7 (cont.)'!F97)/100</f>
        <v>1.6472324000000003E-2</v>
      </c>
      <c r="E96" s="133">
        <f>($B96-$C96)*('Table A7 (cont.)'!C97)/100</f>
        <v>2.5446159640000007E-2</v>
      </c>
      <c r="F96" s="133">
        <f>($B96-$C96)*('Table A7 (cont.)'!B97)/100</f>
        <v>2.9700316360000003E-2</v>
      </c>
      <c r="G96" s="6">
        <f t="shared" si="5"/>
        <v>0</v>
      </c>
      <c r="H96" s="1"/>
      <c r="I96" s="1">
        <f t="shared" si="6"/>
        <v>2006</v>
      </c>
      <c r="J96" s="6">
        <f>0.01*'Table A3'!F99</f>
        <v>0.11588</v>
      </c>
      <c r="K96" s="133">
        <f>$J96*'Table A8'!U97/100</f>
        <v>5.0604796E-2</v>
      </c>
      <c r="L96" s="133">
        <f>($J96-$K96)*('Table A7 (cont.)'!D97+'Table A7 (cont.)'!E97+'Table A7 (cont.)'!F97)/100</f>
        <v>1.501329692E-2</v>
      </c>
      <c r="M96" s="133">
        <f>($J96-$K96)*('Table A7 (cont.)'!C97)/100</f>
        <v>2.3192279981200003E-2</v>
      </c>
      <c r="N96" s="133">
        <f>($J96-$K96)*('Table A7 (cont.)'!B97)/100</f>
        <v>2.7069627098799998E-2</v>
      </c>
      <c r="O96" s="6">
        <f t="shared" si="7"/>
        <v>0</v>
      </c>
    </row>
    <row r="97" spans="1:15" ht="9.75" customHeight="1">
      <c r="A97" s="1">
        <f t="shared" si="4"/>
        <v>2007</v>
      </c>
      <c r="B97" s="6">
        <f>0.01*'Table A2'!F100</f>
        <v>0.10490000000000001</v>
      </c>
      <c r="C97" s="133">
        <f>$B97*'Table A8'!F98/100</f>
        <v>3.1691339000000006E-2</v>
      </c>
      <c r="D97" s="133">
        <f>($B97-$C97)*('Table A7 (cont.)'!D98+'Table A7 (cont.)'!E98+'Table A7 (cont.)'!F98)/100</f>
        <v>1.8543753831300004E-2</v>
      </c>
      <c r="E97" s="133">
        <f>($B97-$C97)*('Table A7 (cont.)'!C98)/100</f>
        <v>2.2592192784600004E-2</v>
      </c>
      <c r="F97" s="133">
        <f>($B97-$C97)*('Table A7 (cont.)'!B98)/100</f>
        <v>3.2065393518000002E-2</v>
      </c>
      <c r="G97" s="6">
        <f t="shared" si="5"/>
        <v>-7.3208660999884989E-6</v>
      </c>
      <c r="H97" s="1"/>
      <c r="I97" s="1">
        <f t="shared" si="6"/>
        <v>2007</v>
      </c>
      <c r="J97" s="6">
        <f>0.01*'Table A3'!F100</f>
        <v>0.12275000000000001</v>
      </c>
      <c r="K97" s="133">
        <f>$J97*'Table A8'!U98/100</f>
        <v>5.6636850000000009E-2</v>
      </c>
      <c r="L97" s="133">
        <f>($J97-$K97)*('Table A7 (cont.)'!D98+'Table A7 (cont.)'!E98+'Table A7 (cont.)'!F98)/100</f>
        <v>1.6746460895000002E-2</v>
      </c>
      <c r="M97" s="133">
        <f>($J97-$K97)*('Table A7 (cont.)'!C98)/100</f>
        <v>2.0402518090000002E-2</v>
      </c>
      <c r="N97" s="133">
        <f>($J97-$K97)*('Table A7 (cont.)'!B98)/100</f>
        <v>2.8957559700000003E-2</v>
      </c>
      <c r="O97" s="6">
        <f t="shared" si="7"/>
        <v>-6.6113150000018939E-6</v>
      </c>
    </row>
    <row r="98" spans="1:15" ht="9.75" customHeight="1">
      <c r="A98" s="1">
        <f t="shared" si="4"/>
        <v>2008</v>
      </c>
      <c r="B98" s="6">
        <f>0.01*'Table A2'!F101</f>
        <v>9.1249999999999998E-2</v>
      </c>
      <c r="C98" s="133">
        <f>$B98*'Table A8'!F99/100</f>
        <v>1.7488975E-2</v>
      </c>
      <c r="D98" s="133">
        <f>($B98-$C98)*('Table A7 (cont.)'!D99+'Table A7 (cont.)'!E99+'Table A7 (cont.)'!F99)/100</f>
        <v>1.6596230625E-2</v>
      </c>
      <c r="E98" s="133">
        <f>($B98-$C98)*('Table A7 (cont.)'!C99)/100</f>
        <v>2.5454929727499995E-2</v>
      </c>
      <c r="F98" s="133">
        <f>($B98-$C98)*('Table A7 (cont.)'!B99)/100</f>
        <v>3.1709864647500002E-2</v>
      </c>
      <c r="G98" s="6">
        <f t="shared" si="5"/>
        <v>0</v>
      </c>
      <c r="H98" s="1"/>
      <c r="I98" s="1">
        <f t="shared" si="6"/>
        <v>2008</v>
      </c>
      <c r="J98" s="6">
        <f>0.01*'Table A3'!F101</f>
        <v>0.10400000000000001</v>
      </c>
      <c r="K98" s="133">
        <f>$J98*'Table A8'!U99/100</f>
        <v>3.5411999999999999E-2</v>
      </c>
      <c r="L98" s="133">
        <f>($J98-$K98)*('Table A7 (cont.)'!D99+'Table A7 (cont.)'!E99+'Table A7 (cont.)'!F99)/100</f>
        <v>1.5432300000000003E-2</v>
      </c>
      <c r="M98" s="133">
        <f>($J98-$K98)*('Table A7 (cont.)'!C99)/100</f>
        <v>2.3669718800000003E-2</v>
      </c>
      <c r="N98" s="133">
        <f>($J98-$K98)*('Table A7 (cont.)'!B99)/100</f>
        <v>2.9485981200000008E-2</v>
      </c>
      <c r="O98" s="6">
        <f t="shared" si="7"/>
        <v>0</v>
      </c>
    </row>
    <row r="99" spans="1:15" ht="9.75" customHeight="1">
      <c r="A99" s="1">
        <f t="shared" si="4"/>
        <v>2009</v>
      </c>
      <c r="B99" s="6">
        <f>0.01*'Table A2'!F102</f>
        <v>7.6730000000000007E-2</v>
      </c>
      <c r="C99" s="133">
        <f>$B99*'Table A8'!F100/100</f>
        <v>8.5254703000000008E-3</v>
      </c>
      <c r="D99" s="133">
        <f>($B99-$C99)*('Table A7 (cont.)'!D100+'Table A7 (cont.)'!E100+'Table A7 (cont.)'!F100)/100</f>
        <v>1.2986142454880001E-2</v>
      </c>
      <c r="E99" s="133">
        <f>($B99-$C99)*('Table A7 (cont.)'!C100)/100</f>
        <v>2.7124941461690005E-2</v>
      </c>
      <c r="F99" s="133">
        <f>($B99-$C99)*('Table A7 (cont.)'!B100)/100</f>
        <v>2.809344578343E-2</v>
      </c>
      <c r="G99" s="6">
        <f t="shared" si="5"/>
        <v>0</v>
      </c>
      <c r="H99" s="1"/>
      <c r="I99" s="1">
        <f t="shared" si="6"/>
        <v>2009</v>
      </c>
      <c r="J99" s="6">
        <f>0.01*'Table A3'!F102</f>
        <v>8.2949999999999996E-2</v>
      </c>
      <c r="K99" s="133">
        <f>$J99*'Table A8'!U100/100</f>
        <v>1.849785E-2</v>
      </c>
      <c r="L99" s="133">
        <f>($J99-$K99)*('Table A7 (cont.)'!D100+'Table A7 (cont.)'!E100+'Table A7 (cont.)'!F100)/100</f>
        <v>1.2271689359999999E-2</v>
      </c>
      <c r="M99" s="133">
        <f>($J99-$K99)*('Table A7 (cont.)'!C100)/100</f>
        <v>2.5632620055000003E-2</v>
      </c>
      <c r="N99" s="133">
        <f>($J99-$K99)*('Table A7 (cont.)'!B100)/100</f>
        <v>2.6547840584999996E-2</v>
      </c>
      <c r="O99" s="6">
        <f t="shared" si="7"/>
        <v>0</v>
      </c>
    </row>
    <row r="100" spans="1:15" ht="9.75" customHeight="1">
      <c r="A100" s="1">
        <f t="shared" si="4"/>
        <v>2010</v>
      </c>
      <c r="B100" s="6">
        <f>0.01*'Table A2'!F103</f>
        <v>8.6389999999999995E-2</v>
      </c>
      <c r="C100" s="133">
        <f>$B100*'Table A8'!F101/100</f>
        <v>1.46318743E-2</v>
      </c>
      <c r="D100" s="133">
        <f>($B100-$C100)*('Table A7 (cont.)'!D101+'Table A7 (cont.)'!E101+'Table A7 (cont.)'!F101)/100</f>
        <v>1.493286595817E-2</v>
      </c>
      <c r="E100" s="133">
        <f>($B100-$C100)*('Table A7 (cont.)'!C101)/100</f>
        <v>2.6227594943349995E-2</v>
      </c>
      <c r="F100" s="133">
        <f>($B100-$C100)*('Table A7 (cont.)'!B101)/100</f>
        <v>3.0597664798479998E-2</v>
      </c>
      <c r="G100" s="6">
        <f t="shared" si="5"/>
        <v>0</v>
      </c>
      <c r="H100" s="1"/>
      <c r="I100" s="1">
        <f t="shared" si="6"/>
        <v>2010</v>
      </c>
      <c r="J100" s="6">
        <f>0.01*'Table A3'!F103</f>
        <v>9.6579999999999999E-2</v>
      </c>
      <c r="K100" s="133">
        <f>$J100*'Table A8'!U101/100</f>
        <v>2.9582454000000001E-2</v>
      </c>
      <c r="L100" s="133">
        <f>($J100-$K100)*('Table A7 (cont.)'!D101+'Table A7 (cont.)'!E101+'Table A7 (cont.)'!F101)/100</f>
        <v>1.3942189322600001E-2</v>
      </c>
      <c r="M100" s="133">
        <f>($J100-$K100)*('Table A7 (cont.)'!C101)/100</f>
        <v>2.4487603062999998E-2</v>
      </c>
      <c r="N100" s="133">
        <f>($J100-$K100)*('Table A7 (cont.)'!B101)/100</f>
        <v>2.8567753614399994E-2</v>
      </c>
      <c r="O100" s="6">
        <f t="shared" si="7"/>
        <v>0</v>
      </c>
    </row>
    <row r="101" spans="1:15" ht="9.75" customHeight="1">
      <c r="A101" s="1">
        <f t="shared" si="4"/>
        <v>2011</v>
      </c>
      <c r="B101" s="6">
        <f>0.01*'Table A2'!F104</f>
        <v>8.4540000000000004E-2</v>
      </c>
      <c r="C101" s="133">
        <f>$B101*'Table A8'!F102/100</f>
        <v>1.40666106E-2</v>
      </c>
      <c r="D101" s="133">
        <f>($B101-$C101)*('Table A7 (cont.)'!D102+'Table A7 (cont.)'!E102+'Table A7 (cont.)'!F102)/100</f>
        <v>1.326309188508E-2</v>
      </c>
      <c r="E101" s="133">
        <f>($B101-$C101)*('Table A7 (cont.)'!C102)/100</f>
        <v>2.5927159960260002E-2</v>
      </c>
      <c r="F101" s="133">
        <f>($B101-$C101)*('Table A7 (cont.)'!B102)/100</f>
        <v>3.1276090215720004E-2</v>
      </c>
      <c r="G101" s="6">
        <f t="shared" ref="G101:G106" si="8">SUM(C101:F101)-B101</f>
        <v>-7.0473389399972053E-6</v>
      </c>
      <c r="H101" s="1"/>
      <c r="I101" s="1">
        <f t="shared" si="6"/>
        <v>2011</v>
      </c>
      <c r="J101" s="6">
        <f>0.01*'Table A3'!F104</f>
        <v>9.2660000000000006E-2</v>
      </c>
      <c r="K101" s="133">
        <f>$J101*'Table A8'!U102/100</f>
        <v>2.8270566E-2</v>
      </c>
      <c r="L101" s="133">
        <f>($J101-$K101)*('Table A7 (cont.)'!D102+'Table A7 (cont.)'!E102+'Table A7 (cont.)'!F102)/100</f>
        <v>1.2118091478800002E-2</v>
      </c>
      <c r="M101" s="133">
        <f>($J101-$K101)*('Table A7 (cont.)'!C102)/100</f>
        <v>2.3688872768600003E-2</v>
      </c>
      <c r="N101" s="133">
        <f>($J101-$K101)*('Table A7 (cont.)'!B102)/100</f>
        <v>2.8576030809200004E-2</v>
      </c>
      <c r="O101" s="6">
        <f t="shared" ref="O101:O106" si="9">SUM(K101:N101)-J101</f>
        <v>-6.4389433999945123E-6</v>
      </c>
    </row>
    <row r="102" spans="1:15" ht="9.75" customHeight="1">
      <c r="A102" s="1">
        <f t="shared" si="4"/>
        <v>2012</v>
      </c>
      <c r="B102" s="6">
        <f>0.01*'Table A2'!F105</f>
        <v>0.1011</v>
      </c>
      <c r="C102" s="133">
        <f>$B102*'Table A8'!F103/100</f>
        <v>2.3228736E-2</v>
      </c>
      <c r="D102" s="133">
        <f>($B102-$C102)*('Table A7 (cont.)'!D103+'Table A7 (cont.)'!E103+'Table A7 (cont.)'!F103)/100</f>
        <v>1.79415392256E-2</v>
      </c>
      <c r="E102" s="133">
        <f>($B102-$C102)*('Table A7 (cont.)'!C103)/100</f>
        <v>2.7558640329599999E-2</v>
      </c>
      <c r="F102" s="133">
        <f>($B102-$C102)*('Table A7 (cont.)'!B103)/100</f>
        <v>3.2378871571200001E-2</v>
      </c>
      <c r="G102" s="6">
        <f t="shared" si="8"/>
        <v>7.7871264000106688E-6</v>
      </c>
      <c r="H102" s="1"/>
      <c r="I102" s="1">
        <f t="shared" si="6"/>
        <v>2012</v>
      </c>
      <c r="J102" s="6">
        <f>0.01*'Table A3'!F105</f>
        <v>0.11712</v>
      </c>
      <c r="K102" s="133">
        <f>$J102*'Table A8'!U103/100</f>
        <v>4.4318208000000005E-2</v>
      </c>
      <c r="L102" s="133">
        <f>($J102-$K102)*('Table A7 (cont.)'!D103+'Table A7 (cont.)'!E103+'Table A7 (cont.)'!F103)/100</f>
        <v>1.6773532876800001E-2</v>
      </c>
      <c r="M102" s="133">
        <f>($J102-$K102)*('Table A7 (cont.)'!C103)/100</f>
        <v>2.5764554188800002E-2</v>
      </c>
      <c r="N102" s="133">
        <f>($J102-$K102)*('Table A7 (cont.)'!B103)/100</f>
        <v>3.0270985113600001E-2</v>
      </c>
      <c r="O102" s="6">
        <f t="shared" si="9"/>
        <v>7.2801792000143362E-6</v>
      </c>
    </row>
    <row r="103" spans="1:15" ht="9.75" customHeight="1">
      <c r="A103" s="1">
        <f t="shared" si="4"/>
        <v>2013</v>
      </c>
      <c r="B103" s="6">
        <f>0.01*'Table A2'!F106</f>
        <v>8.4499999999999992E-2</v>
      </c>
      <c r="C103" s="133">
        <f>$B103*'Table A8'!F104/100</f>
        <v>1.519817E-2</v>
      </c>
      <c r="D103" s="133">
        <f>($B103-$C103)*('Table A7 (cont.)'!D104+'Table A7 (cont.)'!E104+'Table A7 (cont.)'!F104)/100</f>
        <v>1.3278230627999998E-2</v>
      </c>
      <c r="E103" s="133">
        <f>($B103-$C103)*('Table A7 (cont.)'!C104)/100</f>
        <v>2.6778227111999998E-2</v>
      </c>
      <c r="F103" s="133">
        <f>($B103-$C103)*('Table A7 (cont.)'!B104)/100</f>
        <v>2.9245372259999999E-2</v>
      </c>
      <c r="G103" s="6">
        <f t="shared" si="8"/>
        <v>0</v>
      </c>
      <c r="H103" s="1"/>
      <c r="I103" s="1">
        <f t="shared" si="6"/>
        <v>2013</v>
      </c>
      <c r="J103" s="6">
        <f>0.01*'Table A3'!F106</f>
        <v>9.4309999999999991E-2</v>
      </c>
      <c r="K103" s="133">
        <f>$J103*'Table A8'!U104/100</f>
        <v>2.8500481999999997E-2</v>
      </c>
      <c r="L103" s="133">
        <f>($J103-$K103)*('Table A7 (cont.)'!D104+'Table A7 (cont.)'!E104+'Table A7 (cont.)'!F104)/100</f>
        <v>1.26091036488E-2</v>
      </c>
      <c r="M103" s="133">
        <f>($J103-$K103)*('Table A7 (cont.)'!C104)/100</f>
        <v>2.5428797755199999E-2</v>
      </c>
      <c r="N103" s="133">
        <f>($J103-$K103)*('Table A7 (cont.)'!B104)/100</f>
        <v>2.7771616595999998E-2</v>
      </c>
      <c r="O103" s="6">
        <f t="shared" si="9"/>
        <v>0</v>
      </c>
    </row>
    <row r="104" spans="1:15" ht="9.75" customHeight="1">
      <c r="A104" s="1">
        <f t="shared" si="4"/>
        <v>2014</v>
      </c>
      <c r="B104" s="6">
        <f>0.01*'Table A2'!F107</f>
        <v>9.0990000000000001E-2</v>
      </c>
      <c r="C104" s="133">
        <f>$B104*'Table A8'!F105/100</f>
        <v>2.0841259500000001E-2</v>
      </c>
      <c r="D104" s="133">
        <f>($B104-$C104)*('Table A7 (cont.)'!D105+'Table A7 (cont.)'!E105+'Table A7 (cont.)'!F105)/100</f>
        <v>1.4317357936049999E-2</v>
      </c>
      <c r="E104" s="133">
        <f>($B104-$C104)*('Table A7 (cont.)'!C105)/100</f>
        <v>2.6186524828649999E-2</v>
      </c>
      <c r="F104" s="133">
        <f>($B104-$C104)*('Table A7 (cont.)'!B105)/100</f>
        <v>2.9644857735299998E-2</v>
      </c>
      <c r="G104" s="6">
        <f t="shared" si="8"/>
        <v>0</v>
      </c>
      <c r="H104" s="1"/>
      <c r="I104" s="1">
        <f t="shared" si="6"/>
        <v>2014</v>
      </c>
      <c r="J104" s="6">
        <f>0.01*'Table A3'!F107</f>
        <v>0.10571</v>
      </c>
      <c r="K104" s="133">
        <f>$J104*'Table A8'!U105/100</f>
        <v>3.8647576000000003E-2</v>
      </c>
      <c r="L104" s="133">
        <f>($J104-$K104)*('Table A7 (cont.)'!D105+'Table A7 (cont.)'!E105+'Table A7 (cont.)'!F105)/100</f>
        <v>1.3687440738399998E-2</v>
      </c>
      <c r="M104" s="133">
        <f>($J104-$K104)*('Table A7 (cont.)'!C105)/100</f>
        <v>2.5034402879199998E-2</v>
      </c>
      <c r="N104" s="133">
        <f>($J104-$K104)*('Table A7 (cont.)'!B105)/100</f>
        <v>2.8340580382399998E-2</v>
      </c>
      <c r="O104" s="6">
        <f t="shared" si="9"/>
        <v>0</v>
      </c>
    </row>
    <row r="105" spans="1:15" ht="9.75" customHeight="1">
      <c r="A105" s="1">
        <f t="shared" si="4"/>
        <v>2015</v>
      </c>
      <c r="B105" s="6">
        <f>0.01*'Table A2'!F108</f>
        <v>8.9700000000000002E-2</v>
      </c>
      <c r="C105" s="133">
        <f>$B105*'Table A8'!F106/100</f>
        <v>1.7773158000000001E-2</v>
      </c>
      <c r="D105" s="133">
        <f>($B105-$C105)*('Table A7 (cont.)'!D106+'Table A7 (cont.)'!E106+'Table A7 (cont.)'!F106)/100</f>
        <v>1.3694870716800001E-2</v>
      </c>
      <c r="E105" s="133">
        <f>($B105-$C105)*('Table A7 (cont.)'!C106)/100</f>
        <v>2.7339392644199999E-2</v>
      </c>
      <c r="F105" s="133">
        <f>($B105-$C105)*('Table A7 (cont.)'!B106)/100</f>
        <v>3.0885385954800001E-2</v>
      </c>
      <c r="G105" s="6">
        <f t="shared" si="8"/>
        <v>-7.1926841999914171E-6</v>
      </c>
      <c r="H105" s="1"/>
      <c r="I105" s="1">
        <f t="shared" si="6"/>
        <v>2015</v>
      </c>
      <c r="J105" s="6">
        <f>0.01*'Table A3'!F108</f>
        <v>0.10605000000000001</v>
      </c>
      <c r="K105" s="133">
        <f>$J105*'Table A8'!U106/100</f>
        <v>3.8474939999999999E-2</v>
      </c>
      <c r="L105" s="133">
        <f>($J105-$K105)*('Table A7 (cont.)'!D106+'Table A7 (cont.)'!E106+'Table A7 (cont.)'!F106)/100</f>
        <v>1.2866291424E-2</v>
      </c>
      <c r="M105" s="133">
        <f>($J105-$K105)*('Table A7 (cont.)'!C106)/100</f>
        <v>2.5685280306000001E-2</v>
      </c>
      <c r="N105" s="133">
        <f>($J105-$K105)*('Table A7 (cont.)'!B106)/100</f>
        <v>2.9016730764000003E-2</v>
      </c>
      <c r="O105" s="6">
        <f t="shared" si="9"/>
        <v>-6.7575060000019116E-6</v>
      </c>
    </row>
    <row r="106" spans="1:15" ht="9.75" customHeight="1">
      <c r="A106" s="1">
        <f t="shared" si="4"/>
        <v>2016</v>
      </c>
      <c r="B106" s="6">
        <f>0.01*'Table A2'!F109</f>
        <v>8.5069999999999993E-2</v>
      </c>
      <c r="C106" s="133">
        <f>$B106*'Table A8'!F107/100</f>
        <v>1.5397669999999999E-2</v>
      </c>
      <c r="D106" s="133">
        <f>($B106-$C106)*('Table A7 (cont.)'!D107+'Table A7 (cont.)'!E107+'Table A7 (cont.)'!F107)/100</f>
        <v>1.3237742699999999E-2</v>
      </c>
      <c r="E106" s="133">
        <f>($B106-$C106)*('Table A7 (cont.)'!C107)/100</f>
        <v>2.7290651660999997E-2</v>
      </c>
      <c r="F106" s="133">
        <f>($B106-$C106)*('Table A7 (cont.)'!B107)/100</f>
        <v>2.9143935638999995E-2</v>
      </c>
      <c r="G106" s="6">
        <f t="shared" si="8"/>
        <v>0</v>
      </c>
      <c r="H106" s="1"/>
      <c r="I106" s="1">
        <f t="shared" si="6"/>
        <v>2016</v>
      </c>
      <c r="J106" s="6">
        <f>0.01*'Table A3'!F109</f>
        <v>9.9469999999999989E-2</v>
      </c>
      <c r="K106" s="133">
        <f>$J106*'Table A8'!U107/100</f>
        <v>3.4157997999999995E-2</v>
      </c>
      <c r="L106" s="133">
        <f>($J106-$K106)*('Table A7 (cont.)'!D107+'Table A7 (cont.)'!E107+'Table A7 (cont.)'!F107)/100</f>
        <v>1.2409280379999998E-2</v>
      </c>
      <c r="M106" s="133">
        <f>($J106-$K106)*('Table A7 (cont.)'!C107)/100</f>
        <v>2.5582711183400001E-2</v>
      </c>
      <c r="N106" s="133">
        <f>($J106-$K106)*('Table A7 (cont.)'!B107)/100</f>
        <v>2.7320010436599994E-2</v>
      </c>
      <c r="O106" s="6">
        <f t="shared" si="9"/>
        <v>0</v>
      </c>
    </row>
    <row r="107" spans="1:15" ht="9.75" customHeight="1">
      <c r="A107" s="1">
        <f t="shared" si="4"/>
        <v>2017</v>
      </c>
      <c r="B107" s="6">
        <f>0.01*'Table A2'!F110</f>
        <v>9.2600000000000002E-2</v>
      </c>
      <c r="C107" s="133">
        <f>$B107*'Table A8'!F108/100</f>
        <v>2.0391446000000001E-2</v>
      </c>
      <c r="D107" s="133">
        <f>($B107-$C107)*('Table A7 (cont.)'!D108+'Table A7 (cont.)'!E108+'Table A7 (cont.)'!F108)/100</f>
        <v>1.3864042368E-2</v>
      </c>
      <c r="E107" s="133">
        <f>($B107-$C107)*('Table A7 (cont.)'!C108)/100</f>
        <v>2.7980814675000003E-2</v>
      </c>
      <c r="F107" s="133">
        <f>($B107-$C107)*('Table A7 (cont.)'!B108)/100</f>
        <v>3.0356476101600003E-2</v>
      </c>
      <c r="G107" s="6">
        <f>SUM(C107:F107)-B107</f>
        <v>-7.2208554000030567E-6</v>
      </c>
      <c r="H107" s="1"/>
      <c r="I107" s="1">
        <f t="shared" si="6"/>
        <v>2017</v>
      </c>
      <c r="J107" s="6">
        <f>0.01*'Table A3'!F110</f>
        <v>0.10953</v>
      </c>
      <c r="K107" s="133">
        <f>$J107*'Table A8'!U108/100</f>
        <v>4.1457105000000001E-2</v>
      </c>
      <c r="L107" s="133">
        <f>($J107-$K107)*('Table A7 (cont.)'!D108+'Table A7 (cont.)'!E108+'Table A7 (cont.)'!F108)/100</f>
        <v>1.3069995839999999E-2</v>
      </c>
      <c r="M107" s="133">
        <f>($J107-$K107)*('Table A7 (cont.)'!C108)/100</f>
        <v>2.6378246812499995E-2</v>
      </c>
      <c r="N107" s="133">
        <f>($J107-$K107)*('Table A7 (cont.)'!B108)/100</f>
        <v>2.8617845057999997E-2</v>
      </c>
      <c r="O107" s="6">
        <f>SUM(K107:N107)-J107</f>
        <v>-6.807289500004865E-6</v>
      </c>
    </row>
    <row r="108" spans="1:15" ht="9.75" customHeight="1">
      <c r="A108" s="1">
        <f t="shared" si="4"/>
        <v>2018</v>
      </c>
      <c r="B108" s="6">
        <f>0.01*'Table A2'!F111</f>
        <v>9.3910000000000007E-2</v>
      </c>
      <c r="C108" s="133">
        <f>$B108*'Table A8'!F109/100</f>
        <v>2.0867741100000003E-2</v>
      </c>
      <c r="D108" s="133">
        <f>($B108-$C108)*('Table A7 (cont.)'!D109+'Table A7 (cont.)'!E109+'Table A7 (cont.)'!F109)/100</f>
        <v>1.6281119508810001E-2</v>
      </c>
      <c r="E108" s="133">
        <f>($B108-$C108)*('Table A7 (cont.)'!C109)/100</f>
        <v>2.5930001909500001E-2</v>
      </c>
      <c r="F108" s="133">
        <f>($B108-$C108)*('Table A7 (cont.)'!B109)/100</f>
        <v>3.0823833255800005E-2</v>
      </c>
      <c r="G108" s="6">
        <f>SUM(C108:F108)-B108</f>
        <v>-7.3042258900007928E-6</v>
      </c>
      <c r="H108" s="1"/>
      <c r="I108" s="1">
        <f t="shared" si="6"/>
        <v>2018</v>
      </c>
      <c r="J108" s="6">
        <f>0.01*'Table A3'!F111</f>
        <v>0.10829000000000001</v>
      </c>
      <c r="K108" s="133">
        <f>$J108*'Table A8'!U109/100</f>
        <v>4.1301806000000003E-2</v>
      </c>
      <c r="L108" s="133">
        <f>($J108-$K108)*('Table A7 (cont.)'!D109+'Table A7 (cont.)'!E109+'Table A7 (cont.)'!F109)/100</f>
        <v>1.49316684426E-2</v>
      </c>
      <c r="M108" s="133">
        <f>($J108-$K108)*('Table A7 (cont.)'!C109)/100</f>
        <v>2.378080887E-2</v>
      </c>
      <c r="N108" s="133">
        <f>($J108-$K108)*('Table A7 (cont.)'!B109)/100</f>
        <v>2.8269017868000002E-2</v>
      </c>
      <c r="O108" s="6">
        <f>SUM(K108:N108)-J108</f>
        <v>-6.6988194000056067E-6</v>
      </c>
    </row>
    <row r="109" spans="1:15" ht="9.75" customHeight="1">
      <c r="A109" s="1">
        <f t="shared" si="4"/>
        <v>2019</v>
      </c>
      <c r="B109" s="6">
        <f>0.01*'Table A2'!F112</f>
        <v>8.4030000000000007E-2</v>
      </c>
      <c r="C109" s="133">
        <f>$B109*'Table A8'!F110/100</f>
        <v>1.70471661E-2</v>
      </c>
      <c r="D109" s="133">
        <f>($B109-$C109)*('Table A7 (cont.)'!D110+'Table A7 (cont.)'!E110+'Table A7 (cont.)'!F110)/100</f>
        <v>1.4970663376650005E-2</v>
      </c>
      <c r="E109" s="133">
        <f>($B109-$C109)*('Table A7 (cont.)'!C110)/100</f>
        <v>2.4073630503660005E-2</v>
      </c>
      <c r="F109" s="133">
        <f>($B109-$C109)*('Table A7 (cont.)'!B110)/100</f>
        <v>2.7938540019690004E-2</v>
      </c>
      <c r="G109" s="6">
        <f t="shared" ref="G109:G111" si="10">SUM(C109:F109)-B109</f>
        <v>0</v>
      </c>
      <c r="H109" s="1"/>
      <c r="I109" s="1">
        <f t="shared" si="6"/>
        <v>2019</v>
      </c>
      <c r="J109" s="6">
        <f>0.01*'Table A3'!F112</f>
        <v>0.10054</v>
      </c>
      <c r="K109" s="133">
        <f>$J109*'Table A8'!U110/100</f>
        <v>3.7491365999999998E-2</v>
      </c>
      <c r="L109" s="133">
        <f>($J109-$K109)*('Table A7 (cont.)'!D110+'Table A7 (cont.)'!E110+'Table A7 (cont.)'!F110)/100</f>
        <v>1.4091369699000003E-2</v>
      </c>
      <c r="M109" s="133">
        <f>($J109-$K109)*('Table A7 (cont.)'!C110)/100</f>
        <v>2.2659679059600001E-2</v>
      </c>
      <c r="N109" s="133">
        <f>($J109-$K109)*('Table A7 (cont.)'!B110)/100</f>
        <v>2.6297585241400002E-2</v>
      </c>
      <c r="O109" s="6">
        <f t="shared" ref="O109:O111" si="11">SUM(K109:N109)-J109</f>
        <v>0</v>
      </c>
    </row>
    <row r="110" spans="1:15" ht="9.75" customHeight="1">
      <c r="A110" s="1">
        <f t="shared" si="4"/>
        <v>2020</v>
      </c>
      <c r="B110" s="6">
        <f>0.01*'Table A2'!F113</f>
        <v>9.8619999999999999E-2</v>
      </c>
      <c r="C110" s="133">
        <f>$B110*'Table A8'!F111/100</f>
        <v>2.2653013999999999E-2</v>
      </c>
      <c r="D110" s="133">
        <f>($B110-$C110)*('Table A7 (cont.)'!D111+'Table A7 (cont.)'!E111+'Table A7 (cont.)'!F111)/100</f>
        <v>1.4403340545600002E-2</v>
      </c>
      <c r="E110" s="133">
        <f>($B110-$C110)*('Table A7 (cont.)'!C111)/100</f>
        <v>2.91789193226E-2</v>
      </c>
      <c r="F110" s="133">
        <f>($B110-$C110)*('Table A7 (cont.)'!B111)/100</f>
        <v>3.2384726131800004E-2</v>
      </c>
      <c r="G110" s="6">
        <f t="shared" si="10"/>
        <v>0</v>
      </c>
      <c r="H110" s="1"/>
      <c r="I110" s="1">
        <f t="shared" si="6"/>
        <v>2020</v>
      </c>
      <c r="J110" s="6">
        <f>0.01*'Table A3'!F113</f>
        <v>0.11981</v>
      </c>
      <c r="K110" s="133">
        <f>$J110*'Table A8'!U111/100</f>
        <v>4.9481529999999996E-2</v>
      </c>
      <c r="L110" s="133">
        <f>($J110-$K110)*('Table A7 (cont.)'!D111+'Table A7 (cont.)'!E111+'Table A7 (cont.)'!F111)/100</f>
        <v>1.3334277912000002E-2</v>
      </c>
      <c r="M110" s="133">
        <f>($J110-$K110)*('Table A7 (cont.)'!C111)/100</f>
        <v>2.7013165326999999E-2</v>
      </c>
      <c r="N110" s="133">
        <f>($J110-$K110)*('Table A7 (cont.)'!B111)/100</f>
        <v>2.9981026761000003E-2</v>
      </c>
      <c r="O110" s="6">
        <f t="shared" si="11"/>
        <v>0</v>
      </c>
    </row>
    <row r="111" spans="1:15" ht="9.75" customHeight="1">
      <c r="A111" s="1">
        <f t="shared" si="4"/>
        <v>2021</v>
      </c>
      <c r="B111" s="6">
        <f>0.01*'Table A2'!F114</f>
        <v>0.11667</v>
      </c>
      <c r="C111" s="133">
        <f>$B111*'Table A8'!F112/100</f>
        <v>3.5338176300000003E-2</v>
      </c>
      <c r="D111" s="133">
        <f>($B111-$C111)*('Table A7 (cont.)'!D112+'Table A7 (cont.)'!E112+'Table A7 (cont.)'!F112)/100</f>
        <v>1.5152118755310003E-2</v>
      </c>
      <c r="E111" s="133">
        <f>($B111-$C111)*('Table A7 (cont.)'!C112)/100</f>
        <v>3.184140897855E-2</v>
      </c>
      <c r="F111" s="133">
        <f>($B111-$C111)*('Table A7 (cont.)'!B112)/100</f>
        <v>3.4338295966139999E-2</v>
      </c>
      <c r="G111" s="6">
        <f t="shared" si="10"/>
        <v>0</v>
      </c>
      <c r="H111" s="1"/>
      <c r="I111" s="1">
        <f t="shared" si="6"/>
        <v>2021</v>
      </c>
      <c r="J111" s="6">
        <f>0.01*'Table A3'!F114</f>
        <v>0.1502</v>
      </c>
      <c r="K111" s="133">
        <f>$J111*'Table A8'!U112/100</f>
        <v>7.6241519999999993E-2</v>
      </c>
      <c r="L111" s="133">
        <f>($J111-$K111)*('Table A7 (cont.)'!D112+'Table A7 (cont.)'!E112+'Table A7 (cont.)'!F112)/100</f>
        <v>1.3778464824000003E-2</v>
      </c>
      <c r="M111" s="133">
        <f>($J111-$K111)*('Table A7 (cont.)'!C112)/100</f>
        <v>2.8954744920000001E-2</v>
      </c>
      <c r="N111" s="133">
        <f>($J111-$K111)*('Table A7 (cont.)'!B112)/100</f>
        <v>3.1225270256000002E-2</v>
      </c>
      <c r="O111" s="6">
        <f t="shared" si="11"/>
        <v>0</v>
      </c>
    </row>
    <row r="112" spans="1:15" ht="9.75" customHeight="1">
      <c r="A112" s="1">
        <f t="shared" si="4"/>
        <v>2022</v>
      </c>
      <c r="B112" s="6">
        <f>0.01*'Table A2'!F115</f>
        <v>9.7250000000000003E-2</v>
      </c>
      <c r="C112" s="133">
        <f>$B112*'Table A8'!F113/100</f>
        <v>1.8689504999999999E-2</v>
      </c>
      <c r="D112" s="133">
        <f>($B112-$C112)*('Table A7 (cont.)'!D113+'Table A7 (cont.)'!E113+'Table A7 (cont.)'!F113)/100</f>
        <v>1.6623400742E-2</v>
      </c>
      <c r="E112" s="133">
        <f>($B112-$C112)*('Table A7 (cont.)'!C113)/100</f>
        <v>3.3875285444000001E-2</v>
      </c>
      <c r="F112" s="133">
        <f>($B112-$C112)*('Table A7 (cont.)'!B113)/100</f>
        <v>2.8061808814E-2</v>
      </c>
      <c r="G112" s="6">
        <f t="shared" ref="G112" si="12">SUM(C112:F112)-B112</f>
        <v>0</v>
      </c>
      <c r="H112" s="1"/>
      <c r="I112" s="1">
        <f t="shared" si="6"/>
        <v>2022</v>
      </c>
      <c r="J112" s="6">
        <f>0.01*'Table A3'!F115</f>
        <v>0.11778000000000001</v>
      </c>
      <c r="K112" s="133">
        <f>$J112*'Table A8'!U113/100</f>
        <v>4.8301578000000005E-2</v>
      </c>
      <c r="L112" s="133">
        <f>($J112-$K112)*('Table A7 (cont.)'!D113+'Table A7 (cont.)'!E113+'Table A7 (cont.)'!F113)/100</f>
        <v>1.4701634095200002E-2</v>
      </c>
      <c r="M112" s="133">
        <f>($J112-$K112)*('Table A7 (cont.)'!C113)/100</f>
        <v>2.9959095566400005E-2</v>
      </c>
      <c r="N112" s="133">
        <f>($J112-$K112)*('Table A7 (cont.)'!B113)/100</f>
        <v>2.4817692338400001E-2</v>
      </c>
      <c r="O112" s="6">
        <f t="shared" ref="O112" si="13">SUM(K112:N112)-J112</f>
        <v>0</v>
      </c>
    </row>
    <row r="113" spans="1:15" ht="9.75" customHeight="1">
      <c r="A113" s="1"/>
      <c r="B113" s="1"/>
      <c r="C113" s="1"/>
      <c r="D113" s="1"/>
      <c r="E113" s="1"/>
      <c r="F113" s="1"/>
      <c r="G113" s="1"/>
      <c r="H113" s="1"/>
      <c r="I113" s="1"/>
      <c r="J113" s="1"/>
      <c r="K113" s="1"/>
      <c r="L113" s="1"/>
      <c r="M113" s="1"/>
      <c r="N113" s="1"/>
      <c r="O113" s="1"/>
    </row>
    <row r="114" spans="1:15" ht="9.75" customHeight="1">
      <c r="A114" s="1"/>
      <c r="B114" s="1"/>
      <c r="C114" s="1"/>
      <c r="D114" s="1"/>
      <c r="E114" s="1"/>
      <c r="F114" s="1"/>
      <c r="G114" s="1"/>
      <c r="H114" s="1"/>
      <c r="I114" s="1"/>
      <c r="J114" s="1"/>
      <c r="K114" s="1"/>
      <c r="L114" s="1"/>
      <c r="M114" s="1"/>
      <c r="N114" s="1"/>
      <c r="O114" s="1"/>
    </row>
    <row r="115" spans="1:15" ht="9.75" customHeight="1">
      <c r="A115" s="1"/>
      <c r="B115" s="1"/>
      <c r="C115" s="1"/>
      <c r="D115" s="1"/>
      <c r="E115" s="1"/>
      <c r="F115" s="1"/>
      <c r="G115" s="1"/>
      <c r="H115" s="1"/>
      <c r="I115" s="1"/>
      <c r="J115" s="1"/>
      <c r="K115" s="1"/>
      <c r="L115" s="1"/>
      <c r="M115" s="1"/>
      <c r="N115" s="1"/>
      <c r="O115" s="1"/>
    </row>
    <row r="116" spans="1:15" ht="9.75" customHeight="1">
      <c r="A116" s="1"/>
      <c r="B116" s="1"/>
      <c r="C116" s="1"/>
      <c r="D116" s="1"/>
      <c r="E116" s="1"/>
      <c r="F116" s="1"/>
      <c r="G116" s="1"/>
      <c r="H116" s="1"/>
      <c r="I116" s="1"/>
      <c r="J116" s="1"/>
      <c r="K116" s="1"/>
      <c r="L116" s="1"/>
      <c r="M116" s="1"/>
      <c r="N116" s="1"/>
      <c r="O116" s="1"/>
    </row>
    <row r="117" spans="1:15" ht="9.75" customHeight="1">
      <c r="A117" s="1"/>
      <c r="B117" s="1"/>
      <c r="C117" s="1"/>
      <c r="D117" s="1"/>
      <c r="E117" s="1"/>
      <c r="F117" s="1"/>
      <c r="G117" s="1"/>
      <c r="H117" s="1"/>
      <c r="I117" s="1"/>
      <c r="J117" s="1"/>
      <c r="K117" s="1"/>
      <c r="L117" s="1"/>
      <c r="M117" s="1"/>
      <c r="N117" s="1"/>
      <c r="O117" s="1"/>
    </row>
    <row r="118" spans="1:15" ht="9.75" customHeight="1">
      <c r="A118" s="1"/>
      <c r="B118" s="1"/>
      <c r="C118" s="1"/>
      <c r="D118" s="1"/>
      <c r="E118" s="1"/>
      <c r="F118" s="1"/>
      <c r="G118" s="1"/>
      <c r="H118" s="1"/>
      <c r="I118" s="1"/>
      <c r="J118" s="1"/>
      <c r="K118" s="1"/>
      <c r="L118" s="1"/>
      <c r="M118" s="1"/>
      <c r="N118" s="1"/>
      <c r="O118" s="1"/>
    </row>
    <row r="119" spans="1:15" ht="9.75" customHeight="1">
      <c r="A119" s="1"/>
      <c r="B119" s="1"/>
      <c r="C119" s="1"/>
      <c r="D119" s="1"/>
      <c r="E119" s="1"/>
      <c r="F119" s="1"/>
      <c r="G119" s="1"/>
      <c r="H119" s="1"/>
      <c r="I119" s="1"/>
      <c r="J119" s="1"/>
      <c r="K119" s="1"/>
      <c r="L119" s="1"/>
      <c r="M119" s="1"/>
      <c r="N119" s="1"/>
      <c r="O119" s="1"/>
    </row>
    <row r="120" spans="1:15" ht="9.75" customHeight="1">
      <c r="A120" s="1"/>
      <c r="B120" s="1"/>
      <c r="C120" s="1"/>
      <c r="D120" s="1"/>
      <c r="E120" s="1"/>
      <c r="F120" s="1"/>
      <c r="G120" s="1"/>
      <c r="H120" s="1"/>
      <c r="I120" s="1"/>
      <c r="J120" s="1"/>
      <c r="K120" s="1"/>
      <c r="L120" s="1"/>
      <c r="M120" s="1"/>
      <c r="N120" s="1"/>
      <c r="O120" s="1"/>
    </row>
    <row r="121" spans="1:15" ht="9.75" customHeight="1">
      <c r="A121" s="1"/>
      <c r="B121" s="1"/>
      <c r="C121" s="1"/>
      <c r="D121" s="1"/>
      <c r="E121" s="1"/>
      <c r="F121" s="1"/>
      <c r="G121" s="1"/>
      <c r="H121" s="1"/>
      <c r="I121" s="1"/>
      <c r="J121" s="1"/>
      <c r="K121" s="1"/>
      <c r="L121" s="1"/>
      <c r="M121" s="1"/>
      <c r="N121" s="1"/>
      <c r="O121" s="1"/>
    </row>
    <row r="122" spans="1:15" ht="9.75" customHeight="1">
      <c r="A122" s="1"/>
      <c r="B122" s="1"/>
      <c r="C122" s="1"/>
      <c r="D122" s="1"/>
      <c r="E122" s="1"/>
      <c r="F122" s="1"/>
      <c r="G122" s="1"/>
      <c r="H122" s="1"/>
      <c r="I122" s="1"/>
      <c r="J122" s="1"/>
      <c r="K122" s="1"/>
      <c r="L122" s="1"/>
      <c r="M122" s="1"/>
      <c r="N122" s="1"/>
      <c r="O122" s="1"/>
    </row>
    <row r="123" spans="1:15" ht="9.75" customHeight="1">
      <c r="A123" s="1"/>
      <c r="B123" s="1"/>
      <c r="C123" s="1"/>
      <c r="D123" s="1"/>
      <c r="E123" s="1"/>
      <c r="F123" s="1"/>
      <c r="G123" s="1"/>
      <c r="H123" s="1"/>
      <c r="I123" s="1"/>
      <c r="J123" s="1"/>
      <c r="K123" s="1"/>
      <c r="L123" s="1"/>
      <c r="M123" s="1"/>
      <c r="N123" s="1"/>
      <c r="O123" s="1"/>
    </row>
    <row r="124" spans="1:15" ht="9.75" customHeight="1">
      <c r="A124" s="1"/>
      <c r="B124" s="1"/>
      <c r="C124" s="1"/>
      <c r="D124" s="1"/>
      <c r="E124" s="1"/>
      <c r="F124" s="1"/>
      <c r="G124" s="1"/>
      <c r="H124" s="1"/>
      <c r="I124" s="1"/>
      <c r="J124" s="1"/>
      <c r="K124" s="1"/>
      <c r="L124" s="1"/>
      <c r="M124" s="1"/>
      <c r="N124" s="1"/>
      <c r="O124" s="1"/>
    </row>
    <row r="125" spans="1:15" ht="9.75" customHeight="1">
      <c r="A125" s="1"/>
      <c r="B125" s="1"/>
      <c r="C125" s="1"/>
      <c r="D125" s="1"/>
      <c r="E125" s="1"/>
      <c r="F125" s="1"/>
      <c r="G125" s="1"/>
      <c r="H125" s="1"/>
      <c r="I125" s="1"/>
      <c r="J125" s="1"/>
      <c r="K125" s="1"/>
      <c r="L125" s="1"/>
      <c r="M125" s="1"/>
      <c r="N125" s="1"/>
      <c r="O125" s="1"/>
    </row>
    <row r="126" spans="1:15" ht="9.75" customHeight="1">
      <c r="A126" s="1"/>
      <c r="B126" s="1"/>
      <c r="C126" s="1"/>
      <c r="D126" s="1"/>
      <c r="E126" s="1"/>
      <c r="F126" s="1"/>
      <c r="G126" s="1"/>
      <c r="H126" s="1"/>
      <c r="I126" s="1"/>
      <c r="J126" s="1"/>
      <c r="K126" s="1"/>
      <c r="L126" s="1"/>
      <c r="M126" s="1"/>
      <c r="N126" s="1"/>
      <c r="O126" s="1"/>
    </row>
    <row r="127" spans="1:15" ht="9.75" customHeight="1">
      <c r="A127" s="1"/>
      <c r="B127" s="1"/>
      <c r="C127" s="1"/>
      <c r="D127" s="1"/>
      <c r="E127" s="1"/>
      <c r="F127" s="1"/>
      <c r="G127" s="1"/>
      <c r="H127" s="1"/>
      <c r="I127" s="1"/>
      <c r="J127" s="1"/>
      <c r="K127" s="1"/>
      <c r="L127" s="1"/>
      <c r="M127" s="1"/>
      <c r="N127" s="1"/>
      <c r="O127" s="1"/>
    </row>
    <row r="128" spans="1:15" ht="9.75" customHeight="1">
      <c r="A128" s="1"/>
      <c r="B128" s="1"/>
      <c r="C128" s="1"/>
      <c r="D128" s="1"/>
      <c r="E128" s="1"/>
      <c r="F128" s="1"/>
      <c r="G128" s="1"/>
      <c r="H128" s="1"/>
      <c r="I128" s="1"/>
      <c r="J128" s="1"/>
      <c r="K128" s="1"/>
      <c r="L128" s="1"/>
      <c r="M128" s="1"/>
      <c r="N128" s="1"/>
      <c r="O128" s="1"/>
    </row>
    <row r="129" spans="1:15" ht="9.75" customHeight="1">
      <c r="A129" s="1"/>
      <c r="B129" s="1"/>
      <c r="C129" s="1"/>
      <c r="D129" s="1"/>
      <c r="E129" s="1"/>
      <c r="F129" s="1"/>
      <c r="G129" s="1"/>
      <c r="H129" s="1"/>
      <c r="I129" s="1"/>
      <c r="J129" s="1"/>
      <c r="K129" s="1"/>
      <c r="L129" s="1"/>
      <c r="M129" s="1"/>
      <c r="N129" s="1"/>
      <c r="O129" s="1"/>
    </row>
    <row r="130" spans="1:15" ht="9.75" customHeight="1">
      <c r="A130" s="1"/>
      <c r="B130" s="1"/>
      <c r="C130" s="1"/>
      <c r="D130" s="1"/>
      <c r="E130" s="1"/>
      <c r="F130" s="1"/>
      <c r="G130" s="1"/>
      <c r="H130" s="1"/>
      <c r="I130" s="1"/>
      <c r="J130" s="1"/>
      <c r="K130" s="1"/>
      <c r="L130" s="1"/>
      <c r="M130" s="1"/>
      <c r="N130" s="1"/>
      <c r="O130" s="1"/>
    </row>
    <row r="131" spans="1:15" ht="9.75" customHeight="1">
      <c r="A131" s="1"/>
      <c r="B131" s="1"/>
      <c r="C131" s="1"/>
      <c r="D131" s="1"/>
      <c r="E131" s="1"/>
      <c r="F131" s="1"/>
      <c r="G131" s="1"/>
      <c r="H131" s="1"/>
      <c r="I131" s="1"/>
      <c r="J131" s="1"/>
      <c r="K131" s="1"/>
      <c r="L131" s="1"/>
      <c r="M131" s="1"/>
      <c r="N131" s="1"/>
      <c r="O131" s="1"/>
    </row>
    <row r="132" spans="1:15" ht="9.75" customHeight="1">
      <c r="A132" s="1"/>
      <c r="B132" s="1"/>
      <c r="C132" s="1"/>
      <c r="D132" s="1"/>
      <c r="E132" s="1"/>
      <c r="F132" s="1"/>
      <c r="G132" s="1"/>
      <c r="H132" s="1"/>
      <c r="I132" s="1"/>
      <c r="J132" s="1"/>
      <c r="K132" s="1"/>
      <c r="L132" s="1"/>
      <c r="M132" s="1"/>
      <c r="N132" s="1"/>
      <c r="O132" s="1"/>
    </row>
    <row r="133" spans="1:15" ht="9.75" customHeight="1">
      <c r="A133" s="1"/>
      <c r="B133" s="1"/>
      <c r="C133" s="1"/>
      <c r="D133" s="1"/>
      <c r="E133" s="1"/>
      <c r="F133" s="1"/>
      <c r="G133" s="1"/>
      <c r="H133" s="1"/>
      <c r="I133" s="1"/>
      <c r="J133" s="1"/>
      <c r="K133" s="1"/>
      <c r="L133" s="1"/>
      <c r="M133" s="1"/>
      <c r="N133" s="1"/>
      <c r="O133" s="1"/>
    </row>
    <row r="134" spans="1:15" ht="9.75" customHeight="1">
      <c r="A134" s="1"/>
      <c r="B134" s="1"/>
      <c r="C134" s="1"/>
      <c r="D134" s="1"/>
      <c r="E134" s="1"/>
      <c r="F134" s="1"/>
      <c r="G134" s="1"/>
      <c r="H134" s="1"/>
      <c r="I134" s="1"/>
      <c r="J134" s="1"/>
      <c r="K134" s="1"/>
      <c r="L134" s="1"/>
      <c r="M134" s="1"/>
      <c r="N134" s="1"/>
      <c r="O134" s="1"/>
    </row>
    <row r="135" spans="1:15" ht="9.75" customHeight="1">
      <c r="A135" s="1"/>
      <c r="B135" s="1"/>
      <c r="C135" s="1"/>
      <c r="D135" s="1"/>
      <c r="E135" s="1"/>
      <c r="F135" s="1"/>
      <c r="G135" s="1"/>
      <c r="H135" s="1"/>
      <c r="I135" s="1"/>
      <c r="J135" s="1"/>
      <c r="K135" s="1"/>
      <c r="L135" s="1"/>
      <c r="M135" s="1"/>
      <c r="N135" s="1"/>
      <c r="O135" s="1"/>
    </row>
    <row r="136" spans="1:15" ht="9.75" customHeight="1">
      <c r="A136" s="1"/>
      <c r="B136" s="1"/>
      <c r="C136" s="1"/>
      <c r="D136" s="1"/>
      <c r="E136" s="1"/>
      <c r="F136" s="1"/>
      <c r="G136" s="1"/>
      <c r="H136" s="1"/>
      <c r="I136" s="1"/>
      <c r="J136" s="1"/>
      <c r="K136" s="1"/>
      <c r="L136" s="1"/>
      <c r="M136" s="1"/>
      <c r="N136" s="1"/>
      <c r="O136" s="1"/>
    </row>
    <row r="137" spans="1:15" ht="9.75" customHeight="1">
      <c r="A137" s="1"/>
      <c r="B137" s="1"/>
      <c r="C137" s="1"/>
      <c r="D137" s="1"/>
      <c r="E137" s="1"/>
      <c r="F137" s="1"/>
      <c r="G137" s="1"/>
      <c r="H137" s="1"/>
      <c r="I137" s="1"/>
      <c r="J137" s="1"/>
      <c r="K137" s="1"/>
      <c r="L137" s="1"/>
      <c r="M137" s="1"/>
      <c r="N137" s="1"/>
      <c r="O137" s="1"/>
    </row>
    <row r="138" spans="1:15" ht="9.75" customHeight="1">
      <c r="A138" s="1"/>
      <c r="B138" s="1"/>
      <c r="C138" s="1"/>
      <c r="D138" s="1"/>
      <c r="E138" s="1"/>
      <c r="F138" s="1"/>
      <c r="G138" s="1"/>
      <c r="H138" s="1"/>
      <c r="I138" s="1"/>
      <c r="J138" s="1"/>
      <c r="K138" s="1"/>
      <c r="L138" s="1"/>
      <c r="M138" s="1"/>
      <c r="N138" s="1"/>
      <c r="O138" s="1"/>
    </row>
    <row r="139" spans="1:15" ht="9.75" customHeight="1">
      <c r="A139" s="1"/>
      <c r="B139" s="1"/>
      <c r="C139" s="1"/>
      <c r="D139" s="1"/>
      <c r="E139" s="1"/>
      <c r="F139" s="1"/>
      <c r="G139" s="1"/>
      <c r="H139" s="1"/>
      <c r="I139" s="1"/>
      <c r="J139" s="1"/>
      <c r="K139" s="1"/>
      <c r="L139" s="1"/>
      <c r="M139" s="1"/>
      <c r="N139" s="1"/>
      <c r="O139" s="1"/>
    </row>
    <row r="140" spans="1:15" ht="9.75" customHeight="1">
      <c r="A140" s="1"/>
      <c r="B140" s="1"/>
      <c r="C140" s="1"/>
      <c r="D140" s="1"/>
      <c r="E140" s="1"/>
      <c r="F140" s="1"/>
      <c r="G140" s="1"/>
      <c r="H140" s="1"/>
      <c r="I140" s="1"/>
      <c r="J140" s="1"/>
      <c r="K140" s="1"/>
      <c r="L140" s="1"/>
      <c r="M140" s="1"/>
      <c r="N140" s="1"/>
      <c r="O140" s="1"/>
    </row>
    <row r="141" spans="1:15" ht="9.75" customHeight="1">
      <c r="A141" s="1"/>
      <c r="B141" s="1"/>
      <c r="C141" s="1"/>
      <c r="D141" s="1"/>
      <c r="E141" s="1"/>
      <c r="F141" s="1"/>
      <c r="G141" s="1"/>
      <c r="H141" s="1"/>
      <c r="I141" s="1"/>
      <c r="J141" s="1"/>
      <c r="K141" s="1"/>
      <c r="L141" s="1"/>
      <c r="M141" s="1"/>
      <c r="N141" s="1"/>
      <c r="O141" s="1"/>
    </row>
    <row r="142" spans="1:15" ht="9.75" customHeight="1">
      <c r="A142" s="1"/>
      <c r="B142" s="1"/>
      <c r="C142" s="1"/>
      <c r="D142" s="1"/>
      <c r="E142" s="1"/>
      <c r="F142" s="1"/>
      <c r="G142" s="1"/>
      <c r="H142" s="1"/>
      <c r="I142" s="1"/>
      <c r="J142" s="1"/>
      <c r="K142" s="1"/>
      <c r="L142" s="1"/>
      <c r="M142" s="1"/>
      <c r="N142" s="1"/>
      <c r="O142" s="1"/>
    </row>
    <row r="143" spans="1:15" ht="9.75" customHeight="1">
      <c r="A143" s="1"/>
      <c r="B143" s="1"/>
      <c r="C143" s="1"/>
      <c r="D143" s="1"/>
      <c r="E143" s="1"/>
      <c r="F143" s="1"/>
      <c r="G143" s="1"/>
      <c r="H143" s="1"/>
      <c r="I143" s="1"/>
      <c r="J143" s="1"/>
      <c r="K143" s="1"/>
      <c r="L143" s="1"/>
      <c r="M143" s="1"/>
      <c r="N143" s="1"/>
      <c r="O143" s="1"/>
    </row>
    <row r="144" spans="1:15" ht="9.75" customHeight="1">
      <c r="A144" s="1"/>
      <c r="B144" s="1"/>
      <c r="C144" s="1"/>
      <c r="D144" s="1"/>
      <c r="E144" s="1"/>
      <c r="F144" s="1"/>
      <c r="G144" s="1"/>
      <c r="H144" s="1"/>
      <c r="I144" s="1"/>
      <c r="J144" s="1"/>
      <c r="K144" s="1"/>
      <c r="L144" s="1"/>
      <c r="M144" s="1"/>
      <c r="N144" s="1"/>
      <c r="O144" s="1"/>
    </row>
    <row r="145" spans="1:15" ht="9.75" customHeight="1">
      <c r="A145" s="1"/>
      <c r="B145" s="1"/>
      <c r="C145" s="1"/>
      <c r="D145" s="1"/>
      <c r="E145" s="1"/>
      <c r="F145" s="1"/>
      <c r="G145" s="1"/>
      <c r="H145" s="1"/>
      <c r="I145" s="1"/>
      <c r="J145" s="1"/>
      <c r="K145" s="1"/>
      <c r="L145" s="1"/>
      <c r="M145" s="1"/>
      <c r="N145" s="1"/>
      <c r="O145" s="1"/>
    </row>
    <row r="146" spans="1:15" ht="9.75" customHeight="1">
      <c r="A146" s="1"/>
      <c r="B146" s="1"/>
      <c r="C146" s="1"/>
      <c r="D146" s="1"/>
      <c r="E146" s="1"/>
      <c r="F146" s="1"/>
      <c r="G146" s="1"/>
      <c r="H146" s="1"/>
      <c r="I146" s="1"/>
      <c r="J146" s="1"/>
      <c r="K146" s="1"/>
      <c r="L146" s="1"/>
      <c r="M146" s="1"/>
      <c r="N146" s="1"/>
      <c r="O146" s="1"/>
    </row>
    <row r="147" spans="1:15" ht="9.75" customHeight="1">
      <c r="A147" s="1"/>
      <c r="B147" s="1"/>
      <c r="C147" s="1"/>
      <c r="D147" s="1"/>
      <c r="E147" s="1"/>
      <c r="F147" s="1"/>
      <c r="G147" s="1"/>
      <c r="H147" s="1"/>
      <c r="I147" s="1"/>
      <c r="J147" s="1"/>
      <c r="K147" s="1"/>
      <c r="L147" s="1"/>
      <c r="M147" s="1"/>
      <c r="N147" s="1"/>
      <c r="O147" s="1"/>
    </row>
    <row r="148" spans="1:15" ht="9.75" customHeight="1">
      <c r="A148" s="1"/>
      <c r="B148" s="1"/>
      <c r="C148" s="1"/>
      <c r="D148" s="1"/>
      <c r="E148" s="1"/>
      <c r="F148" s="1"/>
      <c r="G148" s="1"/>
      <c r="H148" s="1"/>
      <c r="I148" s="1"/>
      <c r="J148" s="1"/>
      <c r="K148" s="1"/>
      <c r="L148" s="1"/>
      <c r="M148" s="1"/>
      <c r="N148" s="1"/>
      <c r="O148" s="1"/>
    </row>
    <row r="149" spans="1:15" ht="9.75" customHeight="1">
      <c r="A149" s="1"/>
      <c r="B149" s="1"/>
      <c r="C149" s="1"/>
      <c r="D149" s="1"/>
      <c r="E149" s="1"/>
      <c r="F149" s="1"/>
      <c r="G149" s="1"/>
      <c r="H149" s="1"/>
      <c r="I149" s="1"/>
      <c r="J149" s="1"/>
      <c r="K149" s="1"/>
      <c r="L149" s="1"/>
      <c r="M149" s="1"/>
      <c r="N149" s="1"/>
      <c r="O149" s="1"/>
    </row>
    <row r="150" spans="1:15" ht="9.75" customHeight="1">
      <c r="A150" s="1"/>
      <c r="B150" s="1"/>
      <c r="C150" s="1"/>
      <c r="D150" s="1"/>
      <c r="E150" s="1"/>
      <c r="F150" s="1"/>
      <c r="G150" s="1"/>
      <c r="H150" s="1"/>
      <c r="I150" s="1"/>
      <c r="J150" s="1"/>
      <c r="K150" s="1"/>
      <c r="L150" s="1"/>
      <c r="M150" s="1"/>
      <c r="N150" s="1"/>
      <c r="O150" s="1"/>
    </row>
    <row r="151" spans="1:15" ht="9.75" customHeight="1">
      <c r="A151" s="1"/>
      <c r="B151" s="1"/>
      <c r="C151" s="1"/>
      <c r="D151" s="1"/>
      <c r="E151" s="1"/>
      <c r="F151" s="1"/>
      <c r="G151" s="1"/>
      <c r="H151" s="1"/>
      <c r="I151" s="1"/>
      <c r="J151" s="1"/>
      <c r="K151" s="1"/>
      <c r="L151" s="1"/>
      <c r="M151" s="1"/>
      <c r="N151" s="1"/>
      <c r="O151" s="1"/>
    </row>
    <row r="152" spans="1:15" ht="9.75" customHeight="1">
      <c r="A152" s="1"/>
      <c r="B152" s="1"/>
      <c r="C152" s="1"/>
      <c r="D152" s="1"/>
      <c r="E152" s="1"/>
      <c r="F152" s="1"/>
      <c r="G152" s="1"/>
      <c r="H152" s="1"/>
      <c r="I152" s="1"/>
      <c r="J152" s="1"/>
      <c r="K152" s="1"/>
      <c r="L152" s="1"/>
      <c r="M152" s="1"/>
      <c r="N152" s="1"/>
      <c r="O152" s="1"/>
    </row>
    <row r="153" spans="1:15" ht="9.75" customHeight="1">
      <c r="A153" s="1"/>
      <c r="B153" s="1"/>
      <c r="C153" s="1"/>
      <c r="D153" s="1"/>
      <c r="E153" s="1"/>
      <c r="F153" s="1"/>
      <c r="G153" s="1"/>
      <c r="H153" s="1"/>
      <c r="I153" s="1"/>
      <c r="J153" s="1"/>
      <c r="K153" s="1"/>
      <c r="L153" s="1"/>
      <c r="M153" s="1"/>
      <c r="N153" s="1"/>
      <c r="O153" s="1"/>
    </row>
    <row r="154" spans="1:15" ht="9.75" customHeight="1">
      <c r="A154" s="1"/>
      <c r="B154" s="1"/>
      <c r="C154" s="1"/>
      <c r="D154" s="1"/>
      <c r="E154" s="1"/>
      <c r="F154" s="1"/>
      <c r="G154" s="1"/>
      <c r="H154" s="1"/>
      <c r="I154" s="1"/>
      <c r="J154" s="1"/>
      <c r="K154" s="1"/>
      <c r="L154" s="1"/>
      <c r="M154" s="1"/>
      <c r="N154" s="1"/>
      <c r="O154" s="1"/>
    </row>
    <row r="155" spans="1:15" ht="9.75" customHeight="1">
      <c r="A155" s="1"/>
      <c r="B155" s="1"/>
      <c r="C155" s="1"/>
      <c r="D155" s="1"/>
      <c r="E155" s="1"/>
      <c r="F155" s="1"/>
      <c r="G155" s="1"/>
      <c r="H155" s="1"/>
      <c r="I155" s="1"/>
      <c r="J155" s="1"/>
      <c r="K155" s="1"/>
      <c r="L155" s="1"/>
      <c r="M155" s="1"/>
      <c r="N155" s="1"/>
      <c r="O155" s="1"/>
    </row>
    <row r="156" spans="1:15" ht="9.75" customHeight="1">
      <c r="A156" s="1"/>
      <c r="B156" s="1"/>
      <c r="C156" s="1"/>
      <c r="D156" s="1"/>
      <c r="E156" s="1"/>
      <c r="F156" s="1"/>
      <c r="G156" s="1"/>
      <c r="H156" s="1"/>
      <c r="I156" s="1"/>
      <c r="J156" s="1"/>
      <c r="K156" s="1"/>
      <c r="L156" s="1"/>
      <c r="M156" s="1"/>
      <c r="N156" s="1"/>
      <c r="O156" s="1"/>
    </row>
    <row r="157" spans="1:15" ht="9.75" customHeight="1">
      <c r="A157" s="1"/>
      <c r="B157" s="1"/>
      <c r="C157" s="1"/>
      <c r="D157" s="1"/>
      <c r="E157" s="1"/>
      <c r="F157" s="1"/>
      <c r="G157" s="1"/>
      <c r="H157" s="1"/>
      <c r="I157" s="1"/>
      <c r="J157" s="1"/>
      <c r="K157" s="1"/>
      <c r="L157" s="1"/>
      <c r="M157" s="1"/>
      <c r="N157" s="1"/>
      <c r="O157" s="1"/>
    </row>
    <row r="158" spans="1:15" ht="9.75" customHeight="1">
      <c r="A158" s="1"/>
      <c r="B158" s="1"/>
      <c r="C158" s="1"/>
      <c r="D158" s="1"/>
      <c r="E158" s="1"/>
      <c r="F158" s="1"/>
      <c r="G158" s="1"/>
      <c r="H158" s="1"/>
      <c r="I158" s="1"/>
      <c r="J158" s="1"/>
      <c r="K158" s="1"/>
      <c r="L158" s="1"/>
      <c r="M158" s="1"/>
      <c r="N158" s="1"/>
      <c r="O158" s="1"/>
    </row>
    <row r="159" spans="1:15" ht="9.75" customHeight="1">
      <c r="A159" s="1"/>
      <c r="B159" s="1"/>
      <c r="C159" s="1"/>
      <c r="D159" s="1"/>
      <c r="E159" s="1"/>
      <c r="F159" s="1"/>
      <c r="G159" s="1"/>
      <c r="H159" s="1"/>
      <c r="I159" s="1"/>
      <c r="J159" s="1"/>
      <c r="K159" s="1"/>
      <c r="L159" s="1"/>
      <c r="M159" s="1"/>
      <c r="N159" s="1"/>
      <c r="O159" s="1"/>
    </row>
    <row r="160" spans="1:15" ht="9.75" customHeight="1">
      <c r="A160" s="1"/>
      <c r="B160" s="1"/>
      <c r="C160" s="1"/>
      <c r="D160" s="1"/>
      <c r="E160" s="1"/>
      <c r="F160" s="1"/>
      <c r="G160" s="1"/>
      <c r="H160" s="1"/>
      <c r="I160" s="1"/>
      <c r="J160" s="1"/>
      <c r="K160" s="1"/>
      <c r="L160" s="1"/>
      <c r="M160" s="1"/>
      <c r="N160" s="1"/>
      <c r="O160" s="1"/>
    </row>
    <row r="161" spans="1:15" ht="9.75" customHeight="1">
      <c r="A161" s="1"/>
      <c r="B161" s="1"/>
      <c r="C161" s="1"/>
      <c r="D161" s="1"/>
      <c r="E161" s="1"/>
      <c r="F161" s="1"/>
      <c r="G161" s="1"/>
      <c r="H161" s="1"/>
      <c r="I161" s="1"/>
      <c r="J161" s="1"/>
      <c r="K161" s="1"/>
      <c r="L161" s="1"/>
      <c r="M161" s="1"/>
      <c r="N161" s="1"/>
      <c r="O161" s="1"/>
    </row>
    <row r="162" spans="1:15" ht="9.75" customHeight="1">
      <c r="A162" s="1"/>
      <c r="B162" s="1"/>
      <c r="C162" s="1"/>
      <c r="D162" s="1"/>
      <c r="E162" s="1"/>
      <c r="F162" s="1"/>
      <c r="G162" s="1"/>
      <c r="H162" s="1"/>
      <c r="I162" s="1"/>
      <c r="J162" s="1"/>
      <c r="K162" s="1"/>
      <c r="L162" s="1"/>
      <c r="M162" s="1"/>
      <c r="N162" s="1"/>
      <c r="O162" s="1"/>
    </row>
    <row r="163" spans="1:15" ht="9.75" customHeight="1">
      <c r="A163" s="1"/>
      <c r="B163" s="1"/>
      <c r="C163" s="1"/>
      <c r="D163" s="1"/>
      <c r="E163" s="1"/>
      <c r="F163" s="1"/>
      <c r="G163" s="1"/>
      <c r="H163" s="1"/>
      <c r="I163" s="1"/>
      <c r="J163" s="1"/>
      <c r="K163" s="1"/>
      <c r="L163" s="1"/>
      <c r="M163" s="1"/>
      <c r="N163" s="1"/>
      <c r="O163" s="1"/>
    </row>
    <row r="164" spans="1:15" ht="9.75" customHeight="1">
      <c r="A164" s="1"/>
      <c r="B164" s="1"/>
      <c r="C164" s="1"/>
      <c r="D164" s="1"/>
      <c r="E164" s="1"/>
      <c r="F164" s="1"/>
      <c r="G164" s="1"/>
      <c r="H164" s="1"/>
      <c r="I164" s="1"/>
      <c r="J164" s="1"/>
      <c r="K164" s="1"/>
      <c r="L164" s="1"/>
      <c r="M164" s="1"/>
      <c r="N164" s="1"/>
      <c r="O164" s="1"/>
    </row>
    <row r="165" spans="1:15" ht="9.75" customHeight="1">
      <c r="A165" s="1"/>
      <c r="B165" s="1"/>
      <c r="C165" s="1"/>
      <c r="D165" s="1"/>
      <c r="E165" s="1"/>
      <c r="F165" s="1"/>
      <c r="G165" s="1"/>
      <c r="H165" s="1"/>
      <c r="I165" s="1"/>
      <c r="J165" s="1"/>
      <c r="K165" s="1"/>
      <c r="L165" s="1"/>
      <c r="M165" s="1"/>
      <c r="N165" s="1"/>
      <c r="O165" s="1"/>
    </row>
    <row r="166" spans="1:15" ht="9.75" customHeight="1">
      <c r="A166" s="1"/>
      <c r="B166" s="1"/>
      <c r="C166" s="1"/>
      <c r="D166" s="1"/>
      <c r="E166" s="1"/>
      <c r="F166" s="1"/>
      <c r="G166" s="1"/>
      <c r="H166" s="1"/>
      <c r="I166" s="1"/>
      <c r="J166" s="1"/>
      <c r="K166" s="1"/>
      <c r="L166" s="1"/>
      <c r="M166" s="1"/>
      <c r="N166" s="1"/>
      <c r="O166" s="1"/>
    </row>
    <row r="167" spans="1:15" ht="9.75" customHeight="1">
      <c r="A167" s="1"/>
      <c r="B167" s="1"/>
      <c r="C167" s="1"/>
      <c r="D167" s="1"/>
      <c r="E167" s="1"/>
      <c r="F167" s="1"/>
      <c r="G167" s="1"/>
      <c r="H167" s="1"/>
      <c r="I167" s="1"/>
      <c r="J167" s="1"/>
      <c r="K167" s="1"/>
      <c r="L167" s="1"/>
      <c r="M167" s="1"/>
      <c r="N167" s="1"/>
      <c r="O167" s="1"/>
    </row>
    <row r="168" spans="1:15" ht="9.75" customHeight="1">
      <c r="A168" s="1"/>
      <c r="B168" s="1"/>
      <c r="C168" s="1"/>
      <c r="D168" s="1"/>
      <c r="E168" s="1"/>
      <c r="F168" s="1"/>
      <c r="G168" s="1"/>
      <c r="H168" s="1"/>
      <c r="I168" s="1"/>
      <c r="J168" s="1"/>
      <c r="K168" s="1"/>
      <c r="L168" s="1"/>
      <c r="M168" s="1"/>
      <c r="N168" s="1"/>
      <c r="O168" s="1"/>
    </row>
    <row r="169" spans="1:15" ht="9.75" customHeight="1">
      <c r="A169" s="1"/>
      <c r="B169" s="1"/>
      <c r="C169" s="1"/>
      <c r="D169" s="1"/>
      <c r="E169" s="1"/>
      <c r="F169" s="1"/>
      <c r="G169" s="1"/>
      <c r="H169" s="1"/>
      <c r="I169" s="1"/>
      <c r="J169" s="1"/>
      <c r="K169" s="1"/>
      <c r="L169" s="1"/>
      <c r="M169" s="1"/>
      <c r="N169" s="1"/>
      <c r="O169" s="1"/>
    </row>
    <row r="170" spans="1:15" ht="9.75" customHeight="1">
      <c r="A170" s="1"/>
      <c r="B170" s="1"/>
      <c r="C170" s="1"/>
      <c r="D170" s="1"/>
      <c r="E170" s="1"/>
      <c r="F170" s="1"/>
      <c r="G170" s="1"/>
      <c r="H170" s="1"/>
      <c r="I170" s="1"/>
      <c r="J170" s="1"/>
      <c r="K170" s="1"/>
      <c r="L170" s="1"/>
      <c r="M170" s="1"/>
      <c r="N170" s="1"/>
      <c r="O170" s="1"/>
    </row>
    <row r="171" spans="1:15" ht="9.75" customHeight="1">
      <c r="A171" s="1"/>
      <c r="B171" s="1"/>
      <c r="C171" s="1"/>
      <c r="D171" s="1"/>
      <c r="E171" s="1"/>
      <c r="F171" s="1"/>
      <c r="G171" s="1"/>
      <c r="H171" s="1"/>
      <c r="I171" s="1"/>
      <c r="J171" s="1"/>
      <c r="K171" s="1"/>
      <c r="L171" s="1"/>
      <c r="M171" s="1"/>
      <c r="N171" s="1"/>
      <c r="O171" s="1"/>
    </row>
    <row r="172" spans="1:15" ht="9.75" customHeight="1">
      <c r="A172" s="1"/>
      <c r="B172" s="1"/>
      <c r="C172" s="1"/>
      <c r="D172" s="1"/>
      <c r="E172" s="1"/>
      <c r="F172" s="1"/>
      <c r="G172" s="1"/>
      <c r="H172" s="1"/>
      <c r="I172" s="1"/>
      <c r="J172" s="1"/>
      <c r="K172" s="1"/>
      <c r="L172" s="1"/>
      <c r="M172" s="1"/>
      <c r="N172" s="1"/>
      <c r="O172" s="1"/>
    </row>
    <row r="173" spans="1:15" ht="9.75" customHeight="1">
      <c r="A173" s="1"/>
      <c r="B173" s="1"/>
      <c r="C173" s="1"/>
      <c r="D173" s="1"/>
      <c r="E173" s="1"/>
      <c r="F173" s="1"/>
      <c r="G173" s="1"/>
      <c r="H173" s="1"/>
      <c r="I173" s="1"/>
      <c r="J173" s="1"/>
      <c r="K173" s="1"/>
      <c r="L173" s="1"/>
      <c r="M173" s="1"/>
      <c r="N173" s="1"/>
      <c r="O173" s="1"/>
    </row>
    <row r="174" spans="1:15" ht="9.75" customHeight="1">
      <c r="A174" s="1"/>
      <c r="B174" s="1"/>
      <c r="C174" s="1"/>
      <c r="D174" s="1"/>
      <c r="E174" s="1"/>
      <c r="F174" s="1"/>
      <c r="G174" s="1"/>
      <c r="H174" s="1"/>
      <c r="I174" s="1"/>
      <c r="J174" s="1"/>
      <c r="K174" s="1"/>
      <c r="L174" s="1"/>
      <c r="M174" s="1"/>
      <c r="N174" s="1"/>
      <c r="O174" s="1"/>
    </row>
    <row r="175" spans="1:15" ht="9.75" customHeight="1">
      <c r="A175" s="1"/>
      <c r="B175" s="1"/>
      <c r="C175" s="1"/>
      <c r="D175" s="1"/>
      <c r="E175" s="1"/>
      <c r="F175" s="1"/>
      <c r="G175" s="1"/>
      <c r="H175" s="1"/>
      <c r="I175" s="1"/>
      <c r="J175" s="1"/>
      <c r="K175" s="1"/>
      <c r="L175" s="1"/>
      <c r="M175" s="1"/>
      <c r="N175" s="1"/>
      <c r="O175" s="1"/>
    </row>
    <row r="176" spans="1:15" ht="9.75" customHeight="1">
      <c r="A176" s="1"/>
      <c r="B176" s="1"/>
      <c r="C176" s="1"/>
      <c r="D176" s="1"/>
      <c r="E176" s="1"/>
      <c r="F176" s="1"/>
      <c r="G176" s="1"/>
      <c r="H176" s="1"/>
      <c r="I176" s="1"/>
      <c r="J176" s="1"/>
      <c r="K176" s="1"/>
      <c r="L176" s="1"/>
      <c r="M176" s="1"/>
      <c r="N176" s="1"/>
      <c r="O176" s="1"/>
    </row>
    <row r="177" spans="1:15" ht="9.75" customHeight="1">
      <c r="A177" s="1"/>
      <c r="B177" s="1"/>
      <c r="C177" s="1"/>
      <c r="D177" s="1"/>
      <c r="E177" s="1"/>
      <c r="F177" s="1"/>
      <c r="G177" s="1"/>
      <c r="H177" s="1"/>
      <c r="I177" s="1"/>
      <c r="J177" s="1"/>
      <c r="K177" s="1"/>
      <c r="L177" s="1"/>
      <c r="M177" s="1"/>
      <c r="N177" s="1"/>
      <c r="O177" s="1"/>
    </row>
    <row r="178" spans="1:15" ht="9.75" customHeight="1">
      <c r="A178" s="1"/>
      <c r="B178" s="1"/>
      <c r="C178" s="1"/>
      <c r="D178" s="1"/>
      <c r="E178" s="1"/>
      <c r="F178" s="1"/>
      <c r="G178" s="1"/>
      <c r="H178" s="1"/>
      <c r="I178" s="1"/>
      <c r="J178" s="1"/>
      <c r="K178" s="1"/>
      <c r="L178" s="1"/>
      <c r="M178" s="1"/>
      <c r="N178" s="1"/>
      <c r="O178" s="1"/>
    </row>
    <row r="179" spans="1:15" ht="9.75" customHeight="1">
      <c r="A179" s="1"/>
      <c r="B179" s="1"/>
      <c r="C179" s="1"/>
      <c r="D179" s="1"/>
      <c r="E179" s="1"/>
      <c r="F179" s="1"/>
      <c r="G179" s="1"/>
      <c r="H179" s="1"/>
      <c r="I179" s="1"/>
      <c r="J179" s="1"/>
      <c r="K179" s="1"/>
      <c r="L179" s="1"/>
      <c r="M179" s="1"/>
      <c r="N179" s="1"/>
      <c r="O179" s="1"/>
    </row>
    <row r="180" spans="1:15" ht="9.75" customHeight="1">
      <c r="A180" s="1"/>
      <c r="B180" s="1"/>
      <c r="C180" s="1"/>
      <c r="D180" s="1"/>
      <c r="E180" s="1"/>
      <c r="F180" s="1"/>
      <c r="G180" s="1"/>
      <c r="H180" s="1"/>
      <c r="I180" s="1"/>
      <c r="J180" s="1"/>
      <c r="K180" s="1"/>
      <c r="L180" s="1"/>
      <c r="M180" s="1"/>
      <c r="N180" s="1"/>
      <c r="O180" s="1"/>
    </row>
    <row r="181" spans="1:15" ht="9.75" customHeight="1">
      <c r="A181" s="1"/>
      <c r="B181" s="1"/>
      <c r="C181" s="1"/>
      <c r="D181" s="1"/>
      <c r="E181" s="1"/>
      <c r="F181" s="1"/>
      <c r="G181" s="1"/>
      <c r="H181" s="1"/>
      <c r="I181" s="1"/>
      <c r="J181" s="1"/>
      <c r="K181" s="1"/>
      <c r="L181" s="1"/>
      <c r="M181" s="1"/>
      <c r="N181" s="1"/>
      <c r="O181" s="1"/>
    </row>
    <row r="182" spans="1:15" ht="9.75" customHeight="1">
      <c r="A182" s="1"/>
      <c r="B182" s="1"/>
      <c r="C182" s="1"/>
      <c r="D182" s="1"/>
      <c r="E182" s="1"/>
      <c r="F182" s="1"/>
      <c r="G182" s="1"/>
      <c r="H182" s="1"/>
      <c r="I182" s="1"/>
      <c r="J182" s="1"/>
      <c r="K182" s="1"/>
      <c r="L182" s="1"/>
      <c r="M182" s="1"/>
      <c r="N182" s="1"/>
      <c r="O182" s="1"/>
    </row>
    <row r="183" spans="1:15" ht="9.75" customHeight="1">
      <c r="A183" s="1"/>
      <c r="B183" s="1"/>
      <c r="C183" s="1"/>
      <c r="D183" s="1"/>
      <c r="E183" s="1"/>
      <c r="F183" s="1"/>
      <c r="G183" s="1"/>
      <c r="H183" s="1"/>
      <c r="I183" s="1"/>
      <c r="J183" s="1"/>
      <c r="K183" s="1"/>
      <c r="L183" s="1"/>
      <c r="M183" s="1"/>
      <c r="N183" s="1"/>
      <c r="O183" s="1"/>
    </row>
    <row r="184" spans="1:15" ht="9.75" customHeight="1">
      <c r="A184" s="1"/>
      <c r="B184" s="1"/>
      <c r="C184" s="1"/>
      <c r="D184" s="1"/>
      <c r="E184" s="1"/>
      <c r="F184" s="1"/>
      <c r="G184" s="1"/>
      <c r="H184" s="1"/>
      <c r="I184" s="1"/>
      <c r="J184" s="1"/>
      <c r="K184" s="1"/>
      <c r="L184" s="1"/>
      <c r="M184" s="1"/>
      <c r="N184" s="1"/>
      <c r="O184" s="1"/>
    </row>
    <row r="185" spans="1:15" ht="9.75" customHeight="1">
      <c r="A185" s="1"/>
      <c r="B185" s="1"/>
      <c r="C185" s="1"/>
      <c r="D185" s="1"/>
      <c r="E185" s="1"/>
      <c r="F185" s="1"/>
      <c r="G185" s="1"/>
      <c r="H185" s="1"/>
      <c r="I185" s="1"/>
      <c r="J185" s="1"/>
      <c r="K185" s="1"/>
      <c r="L185" s="1"/>
      <c r="M185" s="1"/>
      <c r="N185" s="1"/>
      <c r="O185" s="1"/>
    </row>
    <row r="186" spans="1:15" ht="9.75" customHeight="1">
      <c r="A186" s="1"/>
      <c r="B186" s="1"/>
      <c r="C186" s="1"/>
      <c r="D186" s="1"/>
      <c r="E186" s="1"/>
      <c r="F186" s="1"/>
      <c r="G186" s="1"/>
      <c r="H186" s="1"/>
      <c r="I186" s="1"/>
      <c r="J186" s="1"/>
      <c r="K186" s="1"/>
      <c r="L186" s="1"/>
      <c r="M186" s="1"/>
      <c r="N186" s="1"/>
      <c r="O186" s="1"/>
    </row>
    <row r="187" spans="1:15" ht="9.75" customHeight="1">
      <c r="A187" s="1"/>
      <c r="B187" s="1"/>
      <c r="C187" s="1"/>
      <c r="D187" s="1"/>
      <c r="E187" s="1"/>
      <c r="F187" s="1"/>
      <c r="G187" s="1"/>
      <c r="H187" s="1"/>
      <c r="I187" s="1"/>
      <c r="J187" s="1"/>
      <c r="K187" s="1"/>
      <c r="L187" s="1"/>
      <c r="M187" s="1"/>
      <c r="N187" s="1"/>
      <c r="O187" s="1"/>
    </row>
    <row r="188" spans="1:15" ht="9.75" customHeight="1">
      <c r="A188" s="1"/>
      <c r="B188" s="1"/>
      <c r="C188" s="1"/>
      <c r="D188" s="1"/>
      <c r="E188" s="1"/>
      <c r="F188" s="1"/>
      <c r="G188" s="1"/>
      <c r="H188" s="1"/>
      <c r="I188" s="1"/>
      <c r="J188" s="1"/>
      <c r="K188" s="1"/>
      <c r="L188" s="1"/>
      <c r="M188" s="1"/>
      <c r="N188" s="1"/>
      <c r="O188" s="1"/>
    </row>
    <row r="189" spans="1:15" ht="9.75" customHeight="1">
      <c r="A189" s="1"/>
      <c r="B189" s="1"/>
      <c r="C189" s="1"/>
      <c r="D189" s="1"/>
      <c r="E189" s="1"/>
      <c r="F189" s="1"/>
      <c r="G189" s="1"/>
      <c r="H189" s="1"/>
      <c r="I189" s="1"/>
      <c r="J189" s="1"/>
      <c r="K189" s="1"/>
      <c r="L189" s="1"/>
      <c r="M189" s="1"/>
      <c r="N189" s="1"/>
      <c r="O189" s="1"/>
    </row>
    <row r="190" spans="1:15" ht="9.75" customHeight="1">
      <c r="A190" s="1"/>
      <c r="B190" s="1"/>
      <c r="C190" s="1"/>
      <c r="D190" s="1"/>
      <c r="E190" s="1"/>
      <c r="F190" s="1"/>
      <c r="G190" s="1"/>
      <c r="H190" s="1"/>
      <c r="I190" s="1"/>
      <c r="J190" s="1"/>
      <c r="K190" s="1"/>
      <c r="L190" s="1"/>
      <c r="M190" s="1"/>
      <c r="N190" s="1"/>
      <c r="O190" s="1"/>
    </row>
    <row r="191" spans="1:15" ht="9.75" customHeight="1">
      <c r="A191" s="1"/>
      <c r="B191" s="1"/>
      <c r="C191" s="1"/>
      <c r="D191" s="1"/>
      <c r="E191" s="1"/>
      <c r="F191" s="1"/>
      <c r="G191" s="1"/>
      <c r="H191" s="1"/>
      <c r="I191" s="1"/>
      <c r="J191" s="1"/>
      <c r="K191" s="1"/>
      <c r="L191" s="1"/>
      <c r="M191" s="1"/>
      <c r="N191" s="1"/>
      <c r="O191" s="1"/>
    </row>
    <row r="192" spans="1:15" ht="9.75" customHeight="1">
      <c r="A192" s="1"/>
      <c r="B192" s="1"/>
      <c r="C192" s="1"/>
      <c r="D192" s="1"/>
      <c r="E192" s="1"/>
      <c r="F192" s="1"/>
      <c r="G192" s="1"/>
      <c r="H192" s="1"/>
      <c r="I192" s="1"/>
      <c r="J192" s="1"/>
      <c r="K192" s="1"/>
      <c r="L192" s="1"/>
      <c r="M192" s="1"/>
      <c r="N192" s="1"/>
      <c r="O192" s="1"/>
    </row>
    <row r="193" spans="1:15" ht="9.75" customHeight="1">
      <c r="A193" s="1"/>
      <c r="B193" s="1"/>
      <c r="C193" s="1"/>
      <c r="D193" s="1"/>
      <c r="E193" s="1"/>
      <c r="F193" s="1"/>
      <c r="G193" s="1"/>
      <c r="H193" s="1"/>
      <c r="I193" s="1"/>
      <c r="J193" s="1"/>
      <c r="K193" s="1"/>
      <c r="L193" s="1"/>
      <c r="M193" s="1"/>
      <c r="N193" s="1"/>
      <c r="O193" s="1"/>
    </row>
    <row r="194" spans="1:15" ht="9.75" customHeight="1">
      <c r="A194" s="1"/>
      <c r="B194" s="1"/>
      <c r="C194" s="1"/>
      <c r="D194" s="1"/>
      <c r="E194" s="1"/>
      <c r="F194" s="1"/>
      <c r="G194" s="1"/>
      <c r="H194" s="1"/>
      <c r="I194" s="1"/>
      <c r="J194" s="1"/>
      <c r="K194" s="1"/>
      <c r="L194" s="1"/>
      <c r="M194" s="1"/>
      <c r="N194" s="1"/>
      <c r="O194" s="1"/>
    </row>
    <row r="195" spans="1:15" ht="9.75" customHeight="1">
      <c r="A195" s="1"/>
      <c r="B195" s="1"/>
      <c r="C195" s="1"/>
      <c r="D195" s="1"/>
      <c r="E195" s="1"/>
      <c r="F195" s="1"/>
      <c r="G195" s="1"/>
      <c r="H195" s="1"/>
      <c r="I195" s="1"/>
      <c r="J195" s="1"/>
      <c r="K195" s="1"/>
      <c r="L195" s="1"/>
      <c r="M195" s="1"/>
      <c r="N195" s="1"/>
      <c r="O195" s="1"/>
    </row>
    <row r="196" spans="1:15" ht="9.75" customHeight="1">
      <c r="A196" s="1"/>
      <c r="B196" s="1"/>
      <c r="C196" s="1"/>
      <c r="D196" s="1"/>
      <c r="E196" s="1"/>
      <c r="F196" s="1"/>
      <c r="G196" s="1"/>
      <c r="H196" s="1"/>
      <c r="I196" s="1"/>
      <c r="J196" s="1"/>
      <c r="K196" s="1"/>
      <c r="L196" s="1"/>
      <c r="M196" s="1"/>
      <c r="N196" s="1"/>
      <c r="O196" s="1"/>
    </row>
    <row r="197" spans="1:15" ht="9.75" customHeight="1">
      <c r="A197" s="1"/>
      <c r="B197" s="1"/>
      <c r="C197" s="1"/>
      <c r="D197" s="1"/>
      <c r="E197" s="1"/>
      <c r="F197" s="1"/>
      <c r="G197" s="1"/>
      <c r="H197" s="1"/>
      <c r="I197" s="1"/>
      <c r="J197" s="1"/>
      <c r="K197" s="1"/>
      <c r="L197" s="1"/>
      <c r="M197" s="1"/>
      <c r="N197" s="1"/>
      <c r="O197" s="1"/>
    </row>
    <row r="198" spans="1:15" ht="9.75" customHeight="1">
      <c r="A198" s="1"/>
      <c r="B198" s="1"/>
      <c r="C198" s="1"/>
      <c r="D198" s="1"/>
      <c r="E198" s="1"/>
      <c r="F198" s="1"/>
      <c r="G198" s="1"/>
      <c r="H198" s="1"/>
      <c r="I198" s="1"/>
      <c r="J198" s="1"/>
      <c r="K198" s="1"/>
      <c r="L198" s="1"/>
      <c r="M198" s="1"/>
      <c r="N198" s="1"/>
      <c r="O198" s="1"/>
    </row>
    <row r="199" spans="1:15" ht="9.75" customHeight="1">
      <c r="A199" s="1"/>
      <c r="B199" s="1"/>
      <c r="C199" s="1"/>
      <c r="D199" s="1"/>
      <c r="E199" s="1"/>
      <c r="F199" s="1"/>
      <c r="G199" s="1"/>
      <c r="H199" s="1"/>
      <c r="I199" s="1"/>
      <c r="J199" s="1"/>
      <c r="K199" s="1"/>
      <c r="L199" s="1"/>
      <c r="M199" s="1"/>
      <c r="N199" s="1"/>
      <c r="O199" s="1"/>
    </row>
    <row r="200" spans="1:15" ht="9.75" customHeight="1">
      <c r="A200" s="1"/>
      <c r="B200" s="1"/>
      <c r="C200" s="1"/>
      <c r="D200" s="1"/>
      <c r="E200" s="1"/>
      <c r="F200" s="1"/>
      <c r="G200" s="1"/>
      <c r="H200" s="1"/>
      <c r="I200" s="1"/>
      <c r="J200" s="1"/>
      <c r="K200" s="1"/>
      <c r="L200" s="1"/>
      <c r="M200" s="1"/>
      <c r="N200" s="1"/>
      <c r="O200" s="1"/>
    </row>
    <row r="201" spans="1:15" ht="9.75" customHeight="1">
      <c r="A201" s="1"/>
      <c r="B201" s="1"/>
      <c r="C201" s="1"/>
      <c r="D201" s="1"/>
      <c r="E201" s="1"/>
      <c r="F201" s="1"/>
      <c r="G201" s="1"/>
      <c r="H201" s="1"/>
      <c r="I201" s="1"/>
      <c r="J201" s="1"/>
      <c r="K201" s="1"/>
      <c r="L201" s="1"/>
      <c r="M201" s="1"/>
      <c r="N201" s="1"/>
      <c r="O201" s="1"/>
    </row>
    <row r="202" spans="1:15" ht="9.75" customHeight="1">
      <c r="A202" s="1"/>
      <c r="B202" s="1"/>
      <c r="C202" s="1"/>
      <c r="D202" s="1"/>
      <c r="E202" s="1"/>
      <c r="F202" s="1"/>
      <c r="G202" s="1"/>
      <c r="H202" s="1"/>
      <c r="I202" s="1"/>
      <c r="J202" s="1"/>
      <c r="K202" s="1"/>
      <c r="L202" s="1"/>
      <c r="M202" s="1"/>
      <c r="N202" s="1"/>
      <c r="O202" s="1"/>
    </row>
    <row r="203" spans="1:15" ht="9.75" customHeight="1">
      <c r="A203" s="1"/>
      <c r="B203" s="1"/>
      <c r="C203" s="1"/>
      <c r="D203" s="1"/>
      <c r="E203" s="1"/>
      <c r="F203" s="1"/>
      <c r="G203" s="1"/>
      <c r="H203" s="1"/>
      <c r="I203" s="1"/>
      <c r="J203" s="1"/>
      <c r="K203" s="1"/>
      <c r="L203" s="1"/>
      <c r="M203" s="1"/>
      <c r="N203" s="1"/>
      <c r="O203" s="1"/>
    </row>
    <row r="204" spans="1:15" ht="9.75" customHeight="1">
      <c r="A204" s="1"/>
      <c r="B204" s="1"/>
      <c r="C204" s="1"/>
      <c r="D204" s="1"/>
      <c r="E204" s="1"/>
      <c r="F204" s="1"/>
      <c r="G204" s="1"/>
      <c r="H204" s="1"/>
      <c r="I204" s="1"/>
      <c r="J204" s="1"/>
      <c r="K204" s="1"/>
      <c r="L204" s="1"/>
      <c r="M204" s="1"/>
      <c r="N204" s="1"/>
      <c r="O204" s="1"/>
    </row>
    <row r="205" spans="1:15" ht="9.75" customHeight="1">
      <c r="A205" s="1"/>
      <c r="B205" s="1"/>
      <c r="C205" s="1"/>
      <c r="D205" s="1"/>
      <c r="E205" s="1"/>
      <c r="F205" s="1"/>
      <c r="G205" s="1"/>
      <c r="H205" s="1"/>
      <c r="I205" s="1"/>
      <c r="J205" s="1"/>
      <c r="K205" s="1"/>
      <c r="L205" s="1"/>
      <c r="M205" s="1"/>
      <c r="N205" s="1"/>
      <c r="O205" s="1"/>
    </row>
    <row r="206" spans="1:15" ht="9.75" customHeight="1">
      <c r="A206" s="1"/>
      <c r="B206" s="1"/>
      <c r="C206" s="1"/>
      <c r="D206" s="1"/>
      <c r="E206" s="1"/>
      <c r="F206" s="1"/>
      <c r="G206" s="1"/>
      <c r="H206" s="1"/>
      <c r="I206" s="1"/>
      <c r="J206" s="1"/>
      <c r="K206" s="1"/>
      <c r="L206" s="1"/>
      <c r="M206" s="1"/>
      <c r="N206" s="1"/>
      <c r="O206" s="1"/>
    </row>
    <row r="207" spans="1:15" ht="9.75" customHeight="1">
      <c r="A207" s="1"/>
      <c r="B207" s="1"/>
      <c r="C207" s="1"/>
      <c r="D207" s="1"/>
      <c r="E207" s="1"/>
      <c r="F207" s="1"/>
      <c r="G207" s="1"/>
      <c r="H207" s="1"/>
      <c r="I207" s="1"/>
      <c r="J207" s="1"/>
      <c r="K207" s="1"/>
      <c r="L207" s="1"/>
      <c r="M207" s="1"/>
      <c r="N207" s="1"/>
      <c r="O207" s="1"/>
    </row>
    <row r="208" spans="1:15" ht="9.75" customHeight="1">
      <c r="A208" s="1"/>
      <c r="B208" s="1"/>
      <c r="C208" s="1"/>
      <c r="D208" s="1"/>
      <c r="E208" s="1"/>
      <c r="F208" s="1"/>
      <c r="G208" s="1"/>
      <c r="H208" s="1"/>
      <c r="I208" s="1"/>
      <c r="J208" s="1"/>
      <c r="K208" s="1"/>
      <c r="L208" s="1"/>
      <c r="M208" s="1"/>
      <c r="N208" s="1"/>
      <c r="O208" s="1"/>
    </row>
    <row r="209" spans="1:15" ht="9.75" customHeight="1">
      <c r="A209" s="1"/>
      <c r="B209" s="1"/>
      <c r="C209" s="1"/>
      <c r="D209" s="1"/>
      <c r="E209" s="1"/>
      <c r="F209" s="1"/>
      <c r="G209" s="1"/>
      <c r="H209" s="1"/>
      <c r="I209" s="1"/>
      <c r="J209" s="1"/>
      <c r="K209" s="1"/>
      <c r="L209" s="1"/>
      <c r="M209" s="1"/>
      <c r="N209" s="1"/>
      <c r="O209" s="1"/>
    </row>
    <row r="210" spans="1:15" ht="9.75" customHeight="1">
      <c r="A210" s="1"/>
      <c r="B210" s="1"/>
      <c r="C210" s="1"/>
      <c r="D210" s="1"/>
      <c r="E210" s="1"/>
      <c r="F210" s="1"/>
      <c r="G210" s="1"/>
      <c r="H210" s="1"/>
      <c r="I210" s="1"/>
      <c r="J210" s="1"/>
      <c r="K210" s="1"/>
      <c r="L210" s="1"/>
      <c r="M210" s="1"/>
      <c r="N210" s="1"/>
      <c r="O210" s="1"/>
    </row>
    <row r="211" spans="1:15" ht="9.75" customHeight="1">
      <c r="A211" s="1"/>
      <c r="B211" s="1"/>
      <c r="C211" s="1"/>
      <c r="D211" s="1"/>
      <c r="E211" s="1"/>
      <c r="F211" s="1"/>
      <c r="G211" s="1"/>
      <c r="H211" s="1"/>
      <c r="I211" s="1"/>
      <c r="J211" s="1"/>
      <c r="K211" s="1"/>
      <c r="L211" s="1"/>
      <c r="M211" s="1"/>
      <c r="N211" s="1"/>
      <c r="O211" s="1"/>
    </row>
    <row r="212" spans="1:15" ht="9.75" customHeight="1">
      <c r="A212" s="1"/>
      <c r="B212" s="1"/>
      <c r="C212" s="1"/>
      <c r="D212" s="1"/>
      <c r="E212" s="1"/>
      <c r="F212" s="1"/>
      <c r="G212" s="1"/>
      <c r="H212" s="1"/>
      <c r="I212" s="1"/>
      <c r="J212" s="1"/>
      <c r="K212" s="1"/>
      <c r="L212" s="1"/>
      <c r="M212" s="1"/>
      <c r="N212" s="1"/>
      <c r="O212" s="1"/>
    </row>
    <row r="213" spans="1:15" ht="9.75" customHeight="1">
      <c r="A213" s="1"/>
      <c r="B213" s="1"/>
      <c r="C213" s="1"/>
      <c r="D213" s="1"/>
      <c r="E213" s="1"/>
      <c r="F213" s="1"/>
      <c r="G213" s="1"/>
      <c r="H213" s="1"/>
      <c r="I213" s="1"/>
      <c r="J213" s="1"/>
      <c r="K213" s="1"/>
      <c r="L213" s="1"/>
      <c r="M213" s="1"/>
      <c r="N213" s="1"/>
      <c r="O213" s="1"/>
    </row>
    <row r="214" spans="1:15" ht="9.75" customHeight="1">
      <c r="A214" s="1"/>
      <c r="B214" s="1"/>
      <c r="C214" s="1"/>
      <c r="D214" s="1"/>
      <c r="E214" s="1"/>
      <c r="F214" s="1"/>
      <c r="G214" s="1"/>
      <c r="H214" s="1"/>
      <c r="I214" s="1"/>
      <c r="J214" s="1"/>
      <c r="K214" s="1"/>
      <c r="L214" s="1"/>
      <c r="M214" s="1"/>
      <c r="N214" s="1"/>
      <c r="O214" s="1"/>
    </row>
    <row r="215" spans="1:15" ht="9.75" customHeight="1">
      <c r="A215" s="1"/>
      <c r="B215" s="1"/>
      <c r="C215" s="1"/>
      <c r="D215" s="1"/>
      <c r="E215" s="1"/>
      <c r="F215" s="1"/>
      <c r="G215" s="1"/>
      <c r="H215" s="1"/>
      <c r="I215" s="1"/>
      <c r="J215" s="1"/>
      <c r="K215" s="1"/>
      <c r="L215" s="1"/>
      <c r="M215" s="1"/>
      <c r="N215" s="1"/>
      <c r="O215" s="1"/>
    </row>
    <row r="216" spans="1:15" ht="9.75" customHeight="1">
      <c r="A216" s="1"/>
      <c r="B216" s="1"/>
      <c r="C216" s="1"/>
      <c r="D216" s="1"/>
      <c r="E216" s="1"/>
      <c r="F216" s="1"/>
      <c r="G216" s="1"/>
      <c r="H216" s="1"/>
      <c r="I216" s="1"/>
      <c r="J216" s="1"/>
      <c r="K216" s="1"/>
      <c r="L216" s="1"/>
      <c r="M216" s="1"/>
      <c r="N216" s="1"/>
      <c r="O216" s="1"/>
    </row>
    <row r="217" spans="1:15" ht="9.75" customHeight="1">
      <c r="A217" s="1"/>
      <c r="B217" s="1"/>
      <c r="C217" s="1"/>
      <c r="D217" s="1"/>
      <c r="E217" s="1"/>
      <c r="F217" s="1"/>
      <c r="G217" s="1"/>
      <c r="H217" s="1"/>
      <c r="I217" s="1"/>
      <c r="J217" s="1"/>
      <c r="K217" s="1"/>
      <c r="L217" s="1"/>
      <c r="M217" s="1"/>
      <c r="N217" s="1"/>
      <c r="O217" s="1"/>
    </row>
    <row r="218" spans="1:15" ht="9.75" customHeight="1">
      <c r="A218" s="1"/>
      <c r="B218" s="1"/>
      <c r="C218" s="1"/>
      <c r="D218" s="1"/>
      <c r="E218" s="1"/>
      <c r="F218" s="1"/>
      <c r="G218" s="1"/>
      <c r="H218" s="1"/>
      <c r="I218" s="1"/>
      <c r="J218" s="1"/>
      <c r="K218" s="1"/>
      <c r="L218" s="1"/>
      <c r="M218" s="1"/>
      <c r="N218" s="1"/>
      <c r="O218" s="1"/>
    </row>
    <row r="219" spans="1:15" ht="9.75" customHeight="1">
      <c r="A219" s="1"/>
      <c r="B219" s="1"/>
      <c r="C219" s="1"/>
      <c r="D219" s="1"/>
      <c r="E219" s="1"/>
      <c r="F219" s="1"/>
      <c r="G219" s="1"/>
      <c r="H219" s="1"/>
      <c r="I219" s="1"/>
      <c r="J219" s="1"/>
      <c r="K219" s="1"/>
      <c r="L219" s="1"/>
      <c r="M219" s="1"/>
      <c r="N219" s="1"/>
      <c r="O219" s="1"/>
    </row>
    <row r="220" spans="1:15" ht="9.75" customHeight="1">
      <c r="A220" s="1"/>
      <c r="B220" s="1"/>
      <c r="C220" s="1"/>
      <c r="D220" s="1"/>
      <c r="E220" s="1"/>
      <c r="F220" s="1"/>
      <c r="G220" s="1"/>
      <c r="H220" s="1"/>
      <c r="I220" s="1"/>
      <c r="J220" s="1"/>
      <c r="K220" s="1"/>
      <c r="L220" s="1"/>
      <c r="M220" s="1"/>
      <c r="N220" s="1"/>
      <c r="O220" s="1"/>
    </row>
    <row r="221" spans="1:15" ht="9.75" customHeight="1">
      <c r="A221" s="1"/>
      <c r="B221" s="1"/>
      <c r="C221" s="1"/>
      <c r="D221" s="1"/>
      <c r="E221" s="1"/>
      <c r="F221" s="1"/>
      <c r="G221" s="1"/>
      <c r="H221" s="1"/>
      <c r="I221" s="1"/>
      <c r="J221" s="1"/>
      <c r="K221" s="1"/>
      <c r="L221" s="1"/>
      <c r="M221" s="1"/>
      <c r="N221" s="1"/>
      <c r="O221" s="1"/>
    </row>
    <row r="222" spans="1:15" ht="9.75" customHeight="1">
      <c r="A222" s="1"/>
      <c r="B222" s="1"/>
      <c r="C222" s="1"/>
      <c r="D222" s="1"/>
      <c r="E222" s="1"/>
      <c r="F222" s="1"/>
      <c r="G222" s="1"/>
      <c r="H222" s="1"/>
      <c r="I222" s="1"/>
      <c r="J222" s="1"/>
      <c r="K222" s="1"/>
      <c r="L222" s="1"/>
      <c r="M222" s="1"/>
      <c r="N222" s="1"/>
      <c r="O222" s="1"/>
    </row>
    <row r="223" spans="1:15" ht="9.75" customHeight="1">
      <c r="A223" s="1"/>
      <c r="B223" s="1"/>
      <c r="C223" s="1"/>
      <c r="D223" s="1"/>
      <c r="E223" s="1"/>
      <c r="F223" s="1"/>
      <c r="G223" s="1"/>
      <c r="H223" s="1"/>
      <c r="I223" s="1"/>
      <c r="J223" s="1"/>
      <c r="K223" s="1"/>
      <c r="L223" s="1"/>
      <c r="M223" s="1"/>
      <c r="N223" s="1"/>
      <c r="O223" s="1"/>
    </row>
    <row r="224" spans="1:15" ht="9.75" customHeight="1">
      <c r="A224" s="1"/>
      <c r="B224" s="1"/>
      <c r="C224" s="1"/>
      <c r="D224" s="1"/>
      <c r="E224" s="1"/>
      <c r="F224" s="1"/>
      <c r="G224" s="1"/>
      <c r="H224" s="1"/>
      <c r="I224" s="1"/>
      <c r="J224" s="1"/>
      <c r="K224" s="1"/>
      <c r="L224" s="1"/>
      <c r="M224" s="1"/>
      <c r="N224" s="1"/>
      <c r="O224" s="1"/>
    </row>
    <row r="225" spans="1:15" ht="9.75" customHeight="1">
      <c r="A225" s="1"/>
      <c r="B225" s="1"/>
      <c r="C225" s="1"/>
      <c r="D225" s="1"/>
      <c r="E225" s="1"/>
      <c r="F225" s="1"/>
      <c r="G225" s="1"/>
      <c r="H225" s="1"/>
      <c r="I225" s="1"/>
      <c r="J225" s="1"/>
      <c r="K225" s="1"/>
      <c r="L225" s="1"/>
      <c r="M225" s="1"/>
      <c r="N225" s="1"/>
      <c r="O225" s="1"/>
    </row>
    <row r="226" spans="1:15" ht="9.75" customHeight="1">
      <c r="A226" s="1"/>
      <c r="B226" s="1"/>
      <c r="C226" s="1"/>
      <c r="D226" s="1"/>
      <c r="E226" s="1"/>
      <c r="F226" s="1"/>
      <c r="G226" s="1"/>
      <c r="H226" s="1"/>
      <c r="I226" s="1"/>
      <c r="J226" s="1"/>
      <c r="K226" s="1"/>
      <c r="L226" s="1"/>
      <c r="M226" s="1"/>
      <c r="N226" s="1"/>
      <c r="O226" s="1"/>
    </row>
    <row r="227" spans="1:15" ht="9.75" customHeight="1">
      <c r="A227" s="1"/>
      <c r="B227" s="1"/>
      <c r="C227" s="1"/>
      <c r="D227" s="1"/>
      <c r="E227" s="1"/>
      <c r="F227" s="1"/>
      <c r="G227" s="1"/>
      <c r="H227" s="1"/>
      <c r="I227" s="1"/>
      <c r="J227" s="1"/>
      <c r="K227" s="1"/>
      <c r="L227" s="1"/>
      <c r="M227" s="1"/>
      <c r="N227" s="1"/>
      <c r="O227" s="1"/>
    </row>
    <row r="228" spans="1:15" ht="9.75" customHeight="1">
      <c r="A228" s="1"/>
      <c r="B228" s="1"/>
      <c r="C228" s="1"/>
      <c r="D228" s="1"/>
      <c r="E228" s="1"/>
      <c r="F228" s="1"/>
      <c r="G228" s="1"/>
      <c r="H228" s="1"/>
      <c r="I228" s="1"/>
      <c r="J228" s="1"/>
      <c r="K228" s="1"/>
      <c r="L228" s="1"/>
      <c r="M228" s="1"/>
      <c r="N228" s="1"/>
      <c r="O228" s="1"/>
    </row>
    <row r="229" spans="1:15" ht="9.75" customHeight="1">
      <c r="A229" s="1"/>
      <c r="B229" s="1"/>
      <c r="C229" s="1"/>
      <c r="D229" s="1"/>
      <c r="E229" s="1"/>
      <c r="F229" s="1"/>
      <c r="G229" s="1"/>
      <c r="H229" s="1"/>
      <c r="I229" s="1"/>
      <c r="J229" s="1"/>
      <c r="K229" s="1"/>
      <c r="L229" s="1"/>
      <c r="M229" s="1"/>
      <c r="N229" s="1"/>
      <c r="O229" s="1"/>
    </row>
    <row r="230" spans="1:15" ht="9.75" customHeight="1">
      <c r="A230" s="1"/>
      <c r="B230" s="1"/>
      <c r="C230" s="1"/>
      <c r="D230" s="1"/>
      <c r="E230" s="1"/>
      <c r="F230" s="1"/>
      <c r="G230" s="1"/>
      <c r="H230" s="1"/>
      <c r="I230" s="1"/>
      <c r="J230" s="1"/>
      <c r="K230" s="1"/>
      <c r="L230" s="1"/>
      <c r="M230" s="1"/>
      <c r="N230" s="1"/>
      <c r="O230" s="1"/>
    </row>
    <row r="231" spans="1:15" ht="9.75" customHeight="1">
      <c r="A231" s="1"/>
      <c r="B231" s="1"/>
      <c r="C231" s="1"/>
      <c r="D231" s="1"/>
      <c r="E231" s="1"/>
      <c r="F231" s="1"/>
      <c r="G231" s="1"/>
      <c r="H231" s="1"/>
      <c r="I231" s="1"/>
      <c r="J231" s="1"/>
      <c r="K231" s="1"/>
      <c r="L231" s="1"/>
      <c r="M231" s="1"/>
      <c r="N231" s="1"/>
      <c r="O231" s="1"/>
    </row>
    <row r="232" spans="1:15" ht="9.75" customHeight="1">
      <c r="A232" s="1"/>
      <c r="B232" s="1"/>
      <c r="C232" s="1"/>
      <c r="D232" s="1"/>
      <c r="E232" s="1"/>
      <c r="F232" s="1"/>
      <c r="G232" s="1"/>
      <c r="H232" s="1"/>
      <c r="I232" s="1"/>
      <c r="J232" s="1"/>
      <c r="K232" s="1"/>
      <c r="L232" s="1"/>
      <c r="M232" s="1"/>
      <c r="N232" s="1"/>
      <c r="O232" s="1"/>
    </row>
    <row r="233" spans="1:15" ht="9.75" customHeight="1">
      <c r="A233" s="1"/>
      <c r="B233" s="1"/>
      <c r="C233" s="1"/>
      <c r="D233" s="1"/>
      <c r="E233" s="1"/>
      <c r="F233" s="1"/>
      <c r="G233" s="1"/>
      <c r="H233" s="1"/>
      <c r="I233" s="1"/>
      <c r="J233" s="1"/>
      <c r="K233" s="1"/>
      <c r="L233" s="1"/>
      <c r="M233" s="1"/>
      <c r="N233" s="1"/>
      <c r="O233" s="1"/>
    </row>
    <row r="234" spans="1:15" ht="9.75" customHeight="1">
      <c r="A234" s="1"/>
      <c r="B234" s="1"/>
      <c r="C234" s="1"/>
      <c r="D234" s="1"/>
      <c r="E234" s="1"/>
      <c r="F234" s="1"/>
      <c r="G234" s="1"/>
      <c r="H234" s="1"/>
      <c r="I234" s="1"/>
      <c r="J234" s="1"/>
      <c r="K234" s="1"/>
      <c r="L234" s="1"/>
      <c r="M234" s="1"/>
      <c r="N234" s="1"/>
      <c r="O234" s="1"/>
    </row>
    <row r="235" spans="1:15" ht="9.75" customHeight="1">
      <c r="A235" s="1"/>
      <c r="B235" s="1"/>
      <c r="C235" s="1"/>
      <c r="D235" s="1"/>
      <c r="E235" s="1"/>
      <c r="F235" s="1"/>
      <c r="G235" s="1"/>
      <c r="H235" s="1"/>
      <c r="I235" s="1"/>
      <c r="J235" s="1"/>
      <c r="K235" s="1"/>
      <c r="L235" s="1"/>
      <c r="M235" s="1"/>
      <c r="N235" s="1"/>
      <c r="O235" s="1"/>
    </row>
    <row r="236" spans="1:15" ht="9.75" customHeight="1">
      <c r="A236" s="1"/>
      <c r="B236" s="1"/>
      <c r="C236" s="1"/>
      <c r="D236" s="1"/>
      <c r="E236" s="1"/>
      <c r="F236" s="1"/>
      <c r="G236" s="1"/>
      <c r="H236" s="1"/>
      <c r="I236" s="1"/>
      <c r="J236" s="1"/>
      <c r="K236" s="1"/>
      <c r="L236" s="1"/>
      <c r="M236" s="1"/>
      <c r="N236" s="1"/>
      <c r="O236" s="1"/>
    </row>
    <row r="237" spans="1:15" ht="9.75" customHeight="1">
      <c r="A237" s="1"/>
      <c r="B237" s="1"/>
      <c r="C237" s="1"/>
      <c r="D237" s="1"/>
      <c r="E237" s="1"/>
      <c r="F237" s="1"/>
      <c r="G237" s="1"/>
      <c r="H237" s="1"/>
      <c r="I237" s="1"/>
      <c r="J237" s="1"/>
      <c r="K237" s="1"/>
      <c r="L237" s="1"/>
      <c r="M237" s="1"/>
      <c r="N237" s="1"/>
      <c r="O237" s="1"/>
    </row>
    <row r="238" spans="1:15" ht="9.75" customHeight="1">
      <c r="A238" s="1"/>
      <c r="B238" s="1"/>
      <c r="C238" s="1"/>
      <c r="D238" s="1"/>
      <c r="E238" s="1"/>
      <c r="F238" s="1"/>
      <c r="G238" s="1"/>
      <c r="H238" s="1"/>
      <c r="I238" s="1"/>
      <c r="J238" s="1"/>
      <c r="K238" s="1"/>
      <c r="L238" s="1"/>
      <c r="M238" s="1"/>
      <c r="N238" s="1"/>
      <c r="O238" s="1"/>
    </row>
    <row r="239" spans="1:15" ht="9.75" customHeight="1">
      <c r="A239" s="1"/>
      <c r="B239" s="1"/>
      <c r="C239" s="1"/>
      <c r="D239" s="1"/>
      <c r="E239" s="1"/>
      <c r="F239" s="1"/>
      <c r="G239" s="1"/>
      <c r="H239" s="1"/>
      <c r="I239" s="1"/>
      <c r="J239" s="1"/>
      <c r="K239" s="1"/>
      <c r="L239" s="1"/>
      <c r="M239" s="1"/>
      <c r="N239" s="1"/>
      <c r="O239" s="1"/>
    </row>
    <row r="240" spans="1:15" ht="9.75" customHeight="1">
      <c r="A240" s="1"/>
      <c r="B240" s="1"/>
      <c r="C240" s="1"/>
      <c r="D240" s="1"/>
      <c r="E240" s="1"/>
      <c r="F240" s="1"/>
      <c r="G240" s="1"/>
      <c r="H240" s="1"/>
      <c r="I240" s="1"/>
      <c r="J240" s="1"/>
      <c r="K240" s="1"/>
      <c r="L240" s="1"/>
      <c r="M240" s="1"/>
      <c r="N240" s="1"/>
      <c r="O240" s="1"/>
    </row>
    <row r="241" spans="1:15" ht="9.75" customHeight="1">
      <c r="A241" s="1"/>
      <c r="B241" s="1"/>
      <c r="C241" s="1"/>
      <c r="D241" s="1"/>
      <c r="E241" s="1"/>
      <c r="F241" s="1"/>
      <c r="G241" s="1"/>
      <c r="H241" s="1"/>
      <c r="I241" s="1"/>
      <c r="J241" s="1"/>
      <c r="K241" s="1"/>
      <c r="L241" s="1"/>
      <c r="M241" s="1"/>
      <c r="N241" s="1"/>
      <c r="O241" s="1"/>
    </row>
    <row r="242" spans="1:15" ht="9.75" customHeight="1">
      <c r="A242" s="1"/>
      <c r="B242" s="1"/>
      <c r="C242" s="1"/>
      <c r="D242" s="1"/>
      <c r="E242" s="1"/>
      <c r="F242" s="1"/>
      <c r="G242" s="1"/>
      <c r="H242" s="1"/>
      <c r="I242" s="1"/>
      <c r="J242" s="1"/>
      <c r="K242" s="1"/>
      <c r="L242" s="1"/>
      <c r="M242" s="1"/>
      <c r="N242" s="1"/>
      <c r="O242" s="1"/>
    </row>
    <row r="243" spans="1:15" ht="9.75" customHeight="1">
      <c r="A243" s="1"/>
      <c r="B243" s="1"/>
      <c r="C243" s="1"/>
      <c r="D243" s="1"/>
      <c r="E243" s="1"/>
      <c r="F243" s="1"/>
      <c r="G243" s="1"/>
      <c r="H243" s="1"/>
      <c r="I243" s="1"/>
      <c r="J243" s="1"/>
      <c r="K243" s="1"/>
      <c r="L243" s="1"/>
      <c r="M243" s="1"/>
      <c r="N243" s="1"/>
      <c r="O243" s="1"/>
    </row>
    <row r="244" spans="1:15" ht="9.75" customHeight="1">
      <c r="A244" s="1"/>
      <c r="B244" s="1"/>
      <c r="C244" s="1"/>
      <c r="D244" s="1"/>
      <c r="E244" s="1"/>
      <c r="F244" s="1"/>
      <c r="G244" s="1"/>
      <c r="H244" s="1"/>
      <c r="I244" s="1"/>
      <c r="J244" s="1"/>
      <c r="K244" s="1"/>
      <c r="L244" s="1"/>
      <c r="M244" s="1"/>
      <c r="N244" s="1"/>
      <c r="O244" s="1"/>
    </row>
    <row r="245" spans="1:15" ht="9.75" customHeight="1">
      <c r="A245" s="1"/>
      <c r="B245" s="1"/>
      <c r="C245" s="1"/>
      <c r="D245" s="1"/>
      <c r="E245" s="1"/>
      <c r="F245" s="1"/>
      <c r="G245" s="1"/>
      <c r="H245" s="1"/>
      <c r="I245" s="1"/>
      <c r="J245" s="1"/>
      <c r="K245" s="1"/>
      <c r="L245" s="1"/>
      <c r="M245" s="1"/>
      <c r="N245" s="1"/>
      <c r="O245" s="1"/>
    </row>
    <row r="246" spans="1:15" ht="9.75" customHeight="1">
      <c r="A246" s="1"/>
      <c r="B246" s="1"/>
      <c r="C246" s="1"/>
      <c r="D246" s="1"/>
      <c r="E246" s="1"/>
      <c r="F246" s="1"/>
      <c r="G246" s="1"/>
      <c r="H246" s="1"/>
      <c r="I246" s="1"/>
      <c r="J246" s="1"/>
      <c r="K246" s="1"/>
      <c r="L246" s="1"/>
      <c r="M246" s="1"/>
      <c r="N246" s="1"/>
      <c r="O246" s="1"/>
    </row>
    <row r="247" spans="1:15" ht="9.75" customHeight="1">
      <c r="A247" s="1"/>
      <c r="B247" s="1"/>
      <c r="C247" s="1"/>
      <c r="D247" s="1"/>
      <c r="E247" s="1"/>
      <c r="F247" s="1"/>
      <c r="G247" s="1"/>
      <c r="H247" s="1"/>
      <c r="I247" s="1"/>
      <c r="J247" s="1"/>
      <c r="K247" s="1"/>
      <c r="L247" s="1"/>
      <c r="M247" s="1"/>
      <c r="N247" s="1"/>
      <c r="O247" s="1"/>
    </row>
    <row r="248" spans="1:15" ht="9.75" customHeight="1">
      <c r="A248" s="1"/>
      <c r="B248" s="1"/>
      <c r="C248" s="1"/>
      <c r="D248" s="1"/>
      <c r="E248" s="1"/>
      <c r="F248" s="1"/>
      <c r="G248" s="1"/>
      <c r="H248" s="1"/>
      <c r="I248" s="1"/>
      <c r="J248" s="1"/>
      <c r="K248" s="1"/>
      <c r="L248" s="1"/>
      <c r="M248" s="1"/>
      <c r="N248" s="1"/>
      <c r="O248" s="1"/>
    </row>
    <row r="249" spans="1:15" ht="9.75" customHeight="1">
      <c r="A249" s="1"/>
      <c r="B249" s="1"/>
      <c r="C249" s="1"/>
      <c r="D249" s="1"/>
      <c r="E249" s="1"/>
      <c r="F249" s="1"/>
      <c r="G249" s="1"/>
      <c r="H249" s="1"/>
      <c r="I249" s="1"/>
      <c r="J249" s="1"/>
      <c r="K249" s="1"/>
      <c r="L249" s="1"/>
      <c r="M249" s="1"/>
      <c r="N249" s="1"/>
      <c r="O249" s="1"/>
    </row>
    <row r="250" spans="1:15" ht="9.75" customHeight="1">
      <c r="A250" s="1"/>
      <c r="B250" s="1"/>
      <c r="C250" s="1"/>
      <c r="D250" s="1"/>
      <c r="E250" s="1"/>
      <c r="F250" s="1"/>
      <c r="G250" s="1"/>
      <c r="H250" s="1"/>
      <c r="I250" s="1"/>
      <c r="J250" s="1"/>
      <c r="K250" s="1"/>
      <c r="L250" s="1"/>
      <c r="M250" s="1"/>
      <c r="N250" s="1"/>
      <c r="O250" s="1"/>
    </row>
    <row r="251" spans="1:15" ht="9.75" customHeight="1">
      <c r="A251" s="1"/>
      <c r="B251" s="1"/>
      <c r="C251" s="1"/>
      <c r="D251" s="1"/>
      <c r="E251" s="1"/>
      <c r="F251" s="1"/>
      <c r="G251" s="1"/>
      <c r="H251" s="1"/>
      <c r="I251" s="1"/>
      <c r="J251" s="1"/>
      <c r="K251" s="1"/>
      <c r="L251" s="1"/>
      <c r="M251" s="1"/>
      <c r="N251" s="1"/>
      <c r="O251" s="1"/>
    </row>
    <row r="252" spans="1:15" ht="9.75" customHeight="1">
      <c r="A252" s="1"/>
      <c r="B252" s="1"/>
      <c r="C252" s="1"/>
      <c r="D252" s="1"/>
      <c r="E252" s="1"/>
      <c r="F252" s="1"/>
      <c r="G252" s="1"/>
      <c r="H252" s="1"/>
      <c r="I252" s="1"/>
      <c r="J252" s="1"/>
      <c r="K252" s="1"/>
      <c r="L252" s="1"/>
      <c r="M252" s="1"/>
      <c r="N252" s="1"/>
      <c r="O252" s="1"/>
    </row>
    <row r="253" spans="1:15" ht="9.75" customHeight="1">
      <c r="A253" s="1"/>
      <c r="B253" s="1"/>
      <c r="C253" s="1"/>
      <c r="D253" s="1"/>
      <c r="E253" s="1"/>
      <c r="F253" s="1"/>
      <c r="G253" s="1"/>
      <c r="H253" s="1"/>
      <c r="I253" s="1"/>
      <c r="J253" s="1"/>
      <c r="K253" s="1"/>
      <c r="L253" s="1"/>
      <c r="M253" s="1"/>
      <c r="N253" s="1"/>
      <c r="O253" s="1"/>
    </row>
    <row r="254" spans="1:15" ht="9.75" customHeight="1">
      <c r="A254" s="1"/>
      <c r="B254" s="1"/>
      <c r="C254" s="1"/>
      <c r="D254" s="1"/>
      <c r="E254" s="1"/>
      <c r="F254" s="1"/>
      <c r="G254" s="1"/>
      <c r="H254" s="1"/>
      <c r="I254" s="1"/>
      <c r="J254" s="1"/>
      <c r="K254" s="1"/>
      <c r="L254" s="1"/>
      <c r="M254" s="1"/>
      <c r="N254" s="1"/>
      <c r="O254" s="1"/>
    </row>
    <row r="255" spans="1:15" ht="9.75" customHeight="1">
      <c r="A255" s="1"/>
      <c r="B255" s="1"/>
      <c r="C255" s="1"/>
      <c r="D255" s="1"/>
      <c r="E255" s="1"/>
      <c r="F255" s="1"/>
      <c r="G255" s="1"/>
      <c r="H255" s="1"/>
      <c r="I255" s="1"/>
      <c r="J255" s="1"/>
      <c r="K255" s="1"/>
      <c r="L255" s="1"/>
      <c r="M255" s="1"/>
      <c r="N255" s="1"/>
      <c r="O255" s="1"/>
    </row>
    <row r="256" spans="1:15" ht="9.75" customHeight="1">
      <c r="A256" s="1"/>
      <c r="B256" s="1"/>
      <c r="C256" s="1"/>
      <c r="D256" s="1"/>
      <c r="E256" s="1"/>
      <c r="F256" s="1"/>
      <c r="G256" s="1"/>
      <c r="H256" s="1"/>
      <c r="I256" s="1"/>
      <c r="J256" s="1"/>
      <c r="K256" s="1"/>
      <c r="L256" s="1"/>
      <c r="M256" s="1"/>
      <c r="N256" s="1"/>
      <c r="O256" s="1"/>
    </row>
    <row r="257" spans="1:15" ht="9.75" customHeight="1">
      <c r="A257" s="1"/>
      <c r="B257" s="1"/>
      <c r="C257" s="1"/>
      <c r="D257" s="1"/>
      <c r="E257" s="1"/>
      <c r="F257" s="1"/>
      <c r="G257" s="1"/>
      <c r="H257" s="1"/>
      <c r="I257" s="1"/>
      <c r="J257" s="1"/>
      <c r="K257" s="1"/>
      <c r="L257" s="1"/>
      <c r="M257" s="1"/>
      <c r="N257" s="1"/>
      <c r="O257" s="1"/>
    </row>
    <row r="258" spans="1:15" ht="9.75" customHeight="1">
      <c r="A258" s="1"/>
      <c r="B258" s="1"/>
      <c r="C258" s="1"/>
      <c r="D258" s="1"/>
      <c r="E258" s="1"/>
      <c r="F258" s="1"/>
      <c r="G258" s="1"/>
      <c r="H258" s="1"/>
      <c r="I258" s="1"/>
      <c r="J258" s="1"/>
      <c r="K258" s="1"/>
      <c r="L258" s="1"/>
      <c r="M258" s="1"/>
      <c r="N258" s="1"/>
      <c r="O258" s="1"/>
    </row>
    <row r="259" spans="1:15" ht="9.75" customHeight="1">
      <c r="A259" s="1"/>
      <c r="B259" s="1"/>
      <c r="C259" s="1"/>
      <c r="D259" s="1"/>
      <c r="E259" s="1"/>
      <c r="F259" s="1"/>
      <c r="G259" s="1"/>
      <c r="H259" s="1"/>
      <c r="I259" s="1"/>
      <c r="J259" s="1"/>
      <c r="K259" s="1"/>
      <c r="L259" s="1"/>
      <c r="M259" s="1"/>
      <c r="N259" s="1"/>
      <c r="O259" s="1"/>
    </row>
    <row r="260" spans="1:15" ht="9.75" customHeight="1">
      <c r="A260" s="1"/>
      <c r="B260" s="1"/>
      <c r="C260" s="1"/>
      <c r="D260" s="1"/>
      <c r="E260" s="1"/>
      <c r="F260" s="1"/>
      <c r="G260" s="1"/>
      <c r="H260" s="1"/>
      <c r="I260" s="1"/>
      <c r="J260" s="1"/>
      <c r="K260" s="1"/>
      <c r="L260" s="1"/>
      <c r="M260" s="1"/>
      <c r="N260" s="1"/>
      <c r="O260" s="1"/>
    </row>
    <row r="261" spans="1:15" ht="9.75" customHeight="1">
      <c r="A261" s="1"/>
      <c r="B261" s="1"/>
      <c r="C261" s="1"/>
      <c r="D261" s="1"/>
      <c r="E261" s="1"/>
      <c r="F261" s="1"/>
      <c r="G261" s="1"/>
      <c r="H261" s="1"/>
      <c r="I261" s="1"/>
      <c r="J261" s="1"/>
      <c r="K261" s="1"/>
      <c r="L261" s="1"/>
      <c r="M261" s="1"/>
      <c r="N261" s="1"/>
      <c r="O261" s="1"/>
    </row>
    <row r="262" spans="1:15" ht="9.75" customHeight="1">
      <c r="A262" s="1"/>
      <c r="B262" s="1"/>
      <c r="C262" s="1"/>
      <c r="D262" s="1"/>
      <c r="E262" s="1"/>
      <c r="F262" s="1"/>
      <c r="G262" s="1"/>
      <c r="H262" s="1"/>
      <c r="I262" s="1"/>
      <c r="J262" s="1"/>
      <c r="K262" s="1"/>
      <c r="L262" s="1"/>
      <c r="M262" s="1"/>
      <c r="N262" s="1"/>
      <c r="O262" s="1"/>
    </row>
    <row r="263" spans="1:15" ht="9.75" customHeight="1">
      <c r="A263" s="1"/>
      <c r="B263" s="1"/>
      <c r="C263" s="1"/>
      <c r="D263" s="1"/>
      <c r="E263" s="1"/>
      <c r="F263" s="1"/>
      <c r="G263" s="1"/>
      <c r="H263" s="1"/>
      <c r="I263" s="1"/>
      <c r="J263" s="1"/>
      <c r="K263" s="1"/>
      <c r="L263" s="1"/>
      <c r="M263" s="1"/>
      <c r="N263" s="1"/>
      <c r="O263" s="1"/>
    </row>
    <row r="264" spans="1:15" ht="9.75" customHeight="1">
      <c r="A264" s="1"/>
      <c r="B264" s="1"/>
      <c r="C264" s="1"/>
      <c r="D264" s="1"/>
      <c r="E264" s="1"/>
      <c r="F264" s="1"/>
      <c r="G264" s="1"/>
      <c r="H264" s="1"/>
      <c r="I264" s="1"/>
      <c r="J264" s="1"/>
      <c r="K264" s="1"/>
      <c r="L264" s="1"/>
      <c r="M264" s="1"/>
      <c r="N264" s="1"/>
      <c r="O264" s="1"/>
    </row>
    <row r="265" spans="1:15" ht="9.75" customHeight="1">
      <c r="A265" s="1"/>
      <c r="B265" s="1"/>
      <c r="C265" s="1"/>
      <c r="D265" s="1"/>
      <c r="E265" s="1"/>
      <c r="F265" s="1"/>
      <c r="G265" s="1"/>
      <c r="H265" s="1"/>
      <c r="I265" s="1"/>
      <c r="J265" s="1"/>
      <c r="K265" s="1"/>
      <c r="L265" s="1"/>
      <c r="M265" s="1"/>
      <c r="N265" s="1"/>
      <c r="O265" s="1"/>
    </row>
    <row r="266" spans="1:15" ht="9.75" customHeight="1">
      <c r="A266" s="1"/>
      <c r="B266" s="1"/>
      <c r="C266" s="1"/>
      <c r="D266" s="1"/>
      <c r="E266" s="1"/>
      <c r="F266" s="1"/>
      <c r="G266" s="1"/>
      <c r="H266" s="1"/>
      <c r="I266" s="1"/>
      <c r="J266" s="1"/>
      <c r="K266" s="1"/>
      <c r="L266" s="1"/>
      <c r="M266" s="1"/>
      <c r="N266" s="1"/>
      <c r="O266" s="1"/>
    </row>
    <row r="267" spans="1:15" ht="9.75" customHeight="1">
      <c r="A267" s="1"/>
      <c r="B267" s="1"/>
      <c r="C267" s="1"/>
      <c r="D267" s="1"/>
      <c r="E267" s="1"/>
      <c r="F267" s="1"/>
      <c r="G267" s="1"/>
      <c r="H267" s="1"/>
      <c r="I267" s="1"/>
      <c r="J267" s="1"/>
      <c r="K267" s="1"/>
      <c r="L267" s="1"/>
      <c r="M267" s="1"/>
      <c r="N267" s="1"/>
      <c r="O267" s="1"/>
    </row>
    <row r="268" spans="1:15" ht="9.75" customHeight="1">
      <c r="A268" s="1"/>
      <c r="B268" s="1"/>
      <c r="C268" s="1"/>
      <c r="D268" s="1"/>
      <c r="E268" s="1"/>
      <c r="F268" s="1"/>
      <c r="G268" s="1"/>
      <c r="H268" s="1"/>
      <c r="I268" s="1"/>
      <c r="J268" s="1"/>
      <c r="K268" s="1"/>
      <c r="L268" s="1"/>
      <c r="M268" s="1"/>
      <c r="N268" s="1"/>
      <c r="O268" s="1"/>
    </row>
    <row r="269" spans="1:15" ht="9.75" customHeight="1">
      <c r="A269" s="1"/>
      <c r="B269" s="1"/>
      <c r="C269" s="1"/>
      <c r="D269" s="1"/>
      <c r="E269" s="1"/>
      <c r="F269" s="1"/>
      <c r="G269" s="1"/>
      <c r="H269" s="1"/>
      <c r="I269" s="1"/>
      <c r="J269" s="1"/>
      <c r="K269" s="1"/>
      <c r="L269" s="1"/>
      <c r="M269" s="1"/>
      <c r="N269" s="1"/>
      <c r="O269" s="1"/>
    </row>
    <row r="270" spans="1:15" ht="9.75" customHeight="1">
      <c r="A270" s="1"/>
      <c r="B270" s="1"/>
      <c r="C270" s="1"/>
      <c r="D270" s="1"/>
      <c r="E270" s="1"/>
      <c r="F270" s="1"/>
      <c r="G270" s="1"/>
      <c r="H270" s="1"/>
      <c r="I270" s="1"/>
      <c r="J270" s="1"/>
      <c r="K270" s="1"/>
      <c r="L270" s="1"/>
      <c r="M270" s="1"/>
      <c r="N270" s="1"/>
      <c r="O270" s="1"/>
    </row>
    <row r="271" spans="1:15" ht="9.75" customHeight="1">
      <c r="A271" s="1"/>
      <c r="B271" s="1"/>
      <c r="C271" s="1"/>
      <c r="D271" s="1"/>
      <c r="E271" s="1"/>
      <c r="F271" s="1"/>
      <c r="G271" s="1"/>
      <c r="H271" s="1"/>
      <c r="I271" s="1"/>
      <c r="J271" s="1"/>
      <c r="K271" s="1"/>
      <c r="L271" s="1"/>
      <c r="M271" s="1"/>
      <c r="N271" s="1"/>
      <c r="O271" s="1"/>
    </row>
    <row r="272" spans="1:15" ht="9.75" customHeight="1">
      <c r="A272" s="1"/>
      <c r="B272" s="1"/>
      <c r="C272" s="1"/>
      <c r="D272" s="1"/>
      <c r="E272" s="1"/>
      <c r="F272" s="1"/>
      <c r="G272" s="1"/>
      <c r="H272" s="1"/>
      <c r="I272" s="1"/>
      <c r="J272" s="1"/>
      <c r="K272" s="1"/>
      <c r="L272" s="1"/>
      <c r="M272" s="1"/>
      <c r="N272" s="1"/>
      <c r="O272" s="1"/>
    </row>
    <row r="273" spans="1:15" ht="9.75" customHeight="1">
      <c r="A273" s="1"/>
      <c r="B273" s="1"/>
      <c r="C273" s="1"/>
      <c r="D273" s="1"/>
      <c r="E273" s="1"/>
      <c r="F273" s="1"/>
      <c r="G273" s="1"/>
      <c r="H273" s="1"/>
      <c r="I273" s="1"/>
      <c r="J273" s="1"/>
      <c r="K273" s="1"/>
      <c r="L273" s="1"/>
      <c r="M273" s="1"/>
      <c r="N273" s="1"/>
      <c r="O273" s="1"/>
    </row>
    <row r="274" spans="1:15" ht="9.75" customHeight="1">
      <c r="A274" s="1"/>
      <c r="B274" s="1"/>
      <c r="C274" s="1"/>
      <c r="D274" s="1"/>
      <c r="E274" s="1"/>
      <c r="F274" s="1"/>
      <c r="G274" s="1"/>
      <c r="H274" s="1"/>
      <c r="I274" s="1"/>
      <c r="J274" s="1"/>
      <c r="K274" s="1"/>
      <c r="L274" s="1"/>
      <c r="M274" s="1"/>
      <c r="N274" s="1"/>
      <c r="O274" s="1"/>
    </row>
    <row r="275" spans="1:15" ht="9.75" customHeight="1">
      <c r="A275" s="1"/>
      <c r="B275" s="1"/>
      <c r="C275" s="1"/>
      <c r="D275" s="1"/>
      <c r="E275" s="1"/>
      <c r="F275" s="1"/>
      <c r="G275" s="1"/>
      <c r="H275" s="1"/>
      <c r="I275" s="1"/>
      <c r="J275" s="1"/>
      <c r="K275" s="1"/>
      <c r="L275" s="1"/>
      <c r="M275" s="1"/>
      <c r="N275" s="1"/>
      <c r="O275" s="1"/>
    </row>
    <row r="276" spans="1:15" ht="9.75" customHeight="1">
      <c r="A276" s="1"/>
      <c r="B276" s="1"/>
      <c r="C276" s="1"/>
      <c r="D276" s="1"/>
      <c r="E276" s="1"/>
      <c r="F276" s="1"/>
      <c r="G276" s="1"/>
      <c r="H276" s="1"/>
      <c r="I276" s="1"/>
      <c r="J276" s="1"/>
      <c r="K276" s="1"/>
      <c r="L276" s="1"/>
      <c r="M276" s="1"/>
      <c r="N276" s="1"/>
      <c r="O276" s="1"/>
    </row>
    <row r="277" spans="1:15" ht="9.75" customHeight="1">
      <c r="A277" s="1"/>
      <c r="B277" s="1"/>
      <c r="C277" s="1"/>
      <c r="D277" s="1"/>
      <c r="E277" s="1"/>
      <c r="F277" s="1"/>
      <c r="G277" s="1"/>
      <c r="H277" s="1"/>
      <c r="I277" s="1"/>
      <c r="J277" s="1"/>
      <c r="K277" s="1"/>
      <c r="L277" s="1"/>
      <c r="M277" s="1"/>
      <c r="N277" s="1"/>
      <c r="O277" s="1"/>
    </row>
    <row r="278" spans="1:15" ht="9.75" customHeight="1">
      <c r="A278" s="1"/>
      <c r="B278" s="1"/>
      <c r="C278" s="1"/>
      <c r="D278" s="1"/>
      <c r="E278" s="1"/>
      <c r="F278" s="1"/>
      <c r="G278" s="1"/>
      <c r="H278" s="1"/>
      <c r="I278" s="1"/>
      <c r="J278" s="1"/>
      <c r="K278" s="1"/>
      <c r="L278" s="1"/>
      <c r="M278" s="1"/>
      <c r="N278" s="1"/>
      <c r="O278" s="1"/>
    </row>
    <row r="279" spans="1:15" ht="9.75" customHeight="1">
      <c r="A279" s="1"/>
      <c r="B279" s="1"/>
      <c r="C279" s="1"/>
      <c r="D279" s="1"/>
      <c r="E279" s="1"/>
      <c r="F279" s="1"/>
      <c r="G279" s="1"/>
      <c r="H279" s="1"/>
      <c r="I279" s="1"/>
      <c r="J279" s="1"/>
      <c r="K279" s="1"/>
      <c r="L279" s="1"/>
      <c r="M279" s="1"/>
      <c r="N279" s="1"/>
      <c r="O279" s="1"/>
    </row>
    <row r="280" spans="1:15" ht="9.75" customHeight="1">
      <c r="A280" s="1"/>
      <c r="B280" s="1"/>
      <c r="C280" s="1"/>
      <c r="D280" s="1"/>
      <c r="E280" s="1"/>
      <c r="F280" s="1"/>
      <c r="G280" s="1"/>
      <c r="H280" s="1"/>
      <c r="I280" s="1"/>
      <c r="J280" s="1"/>
      <c r="K280" s="1"/>
      <c r="L280" s="1"/>
      <c r="M280" s="1"/>
      <c r="N280" s="1"/>
      <c r="O280" s="1"/>
    </row>
    <row r="281" spans="1:15" ht="9.75" customHeight="1">
      <c r="A281" s="1"/>
      <c r="B281" s="1"/>
      <c r="C281" s="1"/>
      <c r="D281" s="1"/>
      <c r="E281" s="1"/>
      <c r="F281" s="1"/>
      <c r="G281" s="1"/>
      <c r="H281" s="1"/>
      <c r="I281" s="1"/>
      <c r="J281" s="1"/>
      <c r="K281" s="1"/>
      <c r="L281" s="1"/>
      <c r="M281" s="1"/>
      <c r="N281" s="1"/>
      <c r="O281" s="1"/>
    </row>
    <row r="282" spans="1:15" ht="9.75" customHeight="1">
      <c r="A282" s="1"/>
      <c r="B282" s="1"/>
      <c r="C282" s="1"/>
      <c r="D282" s="1"/>
      <c r="E282" s="1"/>
      <c r="F282" s="1"/>
      <c r="G282" s="1"/>
      <c r="H282" s="1"/>
      <c r="I282" s="1"/>
      <c r="J282" s="1"/>
      <c r="K282" s="1"/>
      <c r="L282" s="1"/>
      <c r="M282" s="1"/>
      <c r="N282" s="1"/>
      <c r="O282" s="1"/>
    </row>
    <row r="283" spans="1:15" ht="9.75" customHeight="1">
      <c r="A283" s="1"/>
      <c r="B283" s="1"/>
      <c r="C283" s="1"/>
      <c r="D283" s="1"/>
      <c r="E283" s="1"/>
      <c r="F283" s="1"/>
      <c r="G283" s="1"/>
      <c r="H283" s="1"/>
      <c r="I283" s="1"/>
      <c r="J283" s="1"/>
      <c r="K283" s="1"/>
      <c r="L283" s="1"/>
      <c r="M283" s="1"/>
      <c r="N283" s="1"/>
      <c r="O283" s="1"/>
    </row>
    <row r="284" spans="1:15" ht="9.75" customHeight="1">
      <c r="A284" s="1"/>
      <c r="B284" s="1"/>
      <c r="C284" s="1"/>
      <c r="D284" s="1"/>
      <c r="E284" s="1"/>
      <c r="F284" s="1"/>
      <c r="G284" s="1"/>
      <c r="H284" s="1"/>
      <c r="I284" s="1"/>
      <c r="J284" s="1"/>
      <c r="K284" s="1"/>
      <c r="L284" s="1"/>
      <c r="M284" s="1"/>
      <c r="N284" s="1"/>
      <c r="O284" s="1"/>
    </row>
    <row r="285" spans="1:15" ht="9.75" customHeight="1">
      <c r="A285" s="1"/>
      <c r="B285" s="1"/>
      <c r="C285" s="1"/>
      <c r="D285" s="1"/>
      <c r="E285" s="1"/>
      <c r="F285" s="1"/>
      <c r="G285" s="1"/>
      <c r="H285" s="1"/>
      <c r="I285" s="1"/>
      <c r="J285" s="1"/>
      <c r="K285" s="1"/>
      <c r="L285" s="1"/>
      <c r="M285" s="1"/>
      <c r="N285" s="1"/>
      <c r="O285" s="1"/>
    </row>
    <row r="286" spans="1:15" ht="9.75" customHeight="1">
      <c r="A286" s="1"/>
      <c r="B286" s="1"/>
      <c r="C286" s="1"/>
      <c r="D286" s="1"/>
      <c r="E286" s="1"/>
      <c r="F286" s="1"/>
      <c r="G286" s="1"/>
      <c r="H286" s="1"/>
      <c r="I286" s="1"/>
      <c r="J286" s="1"/>
      <c r="K286" s="1"/>
      <c r="L286" s="1"/>
      <c r="M286" s="1"/>
      <c r="N286" s="1"/>
      <c r="O286" s="1"/>
    </row>
    <row r="287" spans="1:15" ht="9.75" customHeight="1">
      <c r="A287" s="1"/>
      <c r="B287" s="1"/>
      <c r="C287" s="1"/>
      <c r="D287" s="1"/>
      <c r="E287" s="1"/>
      <c r="F287" s="1"/>
      <c r="G287" s="1"/>
      <c r="H287" s="1"/>
      <c r="I287" s="1"/>
      <c r="J287" s="1"/>
      <c r="K287" s="1"/>
      <c r="L287" s="1"/>
      <c r="M287" s="1"/>
      <c r="N287" s="1"/>
      <c r="O287" s="1"/>
    </row>
    <row r="288" spans="1:15" ht="9.75" customHeight="1">
      <c r="A288" s="1"/>
      <c r="B288" s="1"/>
      <c r="C288" s="1"/>
      <c r="D288" s="1"/>
      <c r="E288" s="1"/>
      <c r="F288" s="1"/>
      <c r="G288" s="1"/>
      <c r="H288" s="1"/>
      <c r="I288" s="1"/>
      <c r="J288" s="1"/>
      <c r="K288" s="1"/>
      <c r="L288" s="1"/>
      <c r="M288" s="1"/>
      <c r="N288" s="1"/>
      <c r="O288" s="1"/>
    </row>
    <row r="289" spans="1:15" ht="9.75" customHeight="1">
      <c r="A289" s="1"/>
      <c r="B289" s="1"/>
      <c r="C289" s="1"/>
      <c r="D289" s="1"/>
      <c r="E289" s="1"/>
      <c r="F289" s="1"/>
      <c r="G289" s="1"/>
      <c r="H289" s="1"/>
      <c r="I289" s="1"/>
      <c r="J289" s="1"/>
      <c r="K289" s="1"/>
      <c r="L289" s="1"/>
      <c r="M289" s="1"/>
      <c r="N289" s="1"/>
      <c r="O289" s="1"/>
    </row>
    <row r="290" spans="1:15" ht="9.75" customHeight="1">
      <c r="A290" s="1"/>
      <c r="B290" s="1"/>
      <c r="C290" s="1"/>
      <c r="D290" s="1"/>
      <c r="E290" s="1"/>
      <c r="F290" s="1"/>
      <c r="G290" s="1"/>
      <c r="H290" s="1"/>
      <c r="I290" s="1"/>
      <c r="J290" s="1"/>
      <c r="K290" s="1"/>
      <c r="L290" s="1"/>
      <c r="M290" s="1"/>
      <c r="N290" s="1"/>
      <c r="O290" s="1"/>
    </row>
    <row r="291" spans="1:15" ht="9.75" customHeight="1">
      <c r="A291" s="1"/>
      <c r="B291" s="1"/>
      <c r="C291" s="1"/>
      <c r="D291" s="1"/>
      <c r="E291" s="1"/>
      <c r="F291" s="1"/>
      <c r="G291" s="1"/>
      <c r="H291" s="1"/>
      <c r="I291" s="1"/>
      <c r="J291" s="1"/>
      <c r="K291" s="1"/>
      <c r="L291" s="1"/>
      <c r="M291" s="1"/>
      <c r="N291" s="1"/>
      <c r="O291" s="1"/>
    </row>
    <row r="292" spans="1:15" ht="9.75" customHeight="1">
      <c r="A292" s="1"/>
      <c r="B292" s="1"/>
      <c r="C292" s="1"/>
      <c r="D292" s="1"/>
      <c r="E292" s="1"/>
      <c r="F292" s="1"/>
      <c r="G292" s="1"/>
      <c r="H292" s="1"/>
      <c r="I292" s="1"/>
      <c r="J292" s="1"/>
      <c r="K292" s="1"/>
      <c r="L292" s="1"/>
      <c r="M292" s="1"/>
      <c r="N292" s="1"/>
      <c r="O292" s="1"/>
    </row>
    <row r="293" spans="1:15" ht="9.75" customHeight="1">
      <c r="A293" s="1"/>
      <c r="B293" s="1"/>
      <c r="C293" s="1"/>
      <c r="D293" s="1"/>
      <c r="E293" s="1"/>
      <c r="F293" s="1"/>
      <c r="G293" s="1"/>
      <c r="H293" s="1"/>
      <c r="I293" s="1"/>
      <c r="J293" s="1"/>
      <c r="K293" s="1"/>
      <c r="L293" s="1"/>
      <c r="M293" s="1"/>
      <c r="N293" s="1"/>
      <c r="O293" s="1"/>
    </row>
    <row r="294" spans="1:15" ht="9.75" customHeight="1">
      <c r="A294" s="1"/>
      <c r="B294" s="1"/>
      <c r="C294" s="1"/>
      <c r="D294" s="1"/>
      <c r="E294" s="1"/>
      <c r="F294" s="1"/>
      <c r="G294" s="1"/>
      <c r="H294" s="1"/>
      <c r="I294" s="1"/>
      <c r="J294" s="1"/>
      <c r="K294" s="1"/>
      <c r="L294" s="1"/>
      <c r="M294" s="1"/>
      <c r="N294" s="1"/>
      <c r="O294" s="1"/>
    </row>
    <row r="295" spans="1:15" ht="9.75" customHeight="1">
      <c r="A295" s="1"/>
      <c r="B295" s="1"/>
      <c r="C295" s="1"/>
      <c r="D295" s="1"/>
      <c r="E295" s="1"/>
      <c r="F295" s="1"/>
      <c r="G295" s="1"/>
      <c r="H295" s="1"/>
      <c r="I295" s="1"/>
      <c r="J295" s="1"/>
      <c r="K295" s="1"/>
      <c r="L295" s="1"/>
      <c r="M295" s="1"/>
      <c r="N295" s="1"/>
      <c r="O295" s="1"/>
    </row>
    <row r="296" spans="1:15" ht="9.75" customHeight="1">
      <c r="A296" s="1"/>
      <c r="B296" s="1"/>
      <c r="C296" s="1"/>
      <c r="D296" s="1"/>
      <c r="E296" s="1"/>
      <c r="F296" s="1"/>
      <c r="G296" s="1"/>
      <c r="H296" s="1"/>
      <c r="I296" s="1"/>
      <c r="J296" s="1"/>
      <c r="K296" s="1"/>
      <c r="L296" s="1"/>
      <c r="M296" s="1"/>
      <c r="N296" s="1"/>
      <c r="O296" s="1"/>
    </row>
    <row r="297" spans="1:15" ht="9.75" customHeight="1">
      <c r="A297" s="1"/>
      <c r="B297" s="1"/>
      <c r="C297" s="1"/>
      <c r="D297" s="1"/>
      <c r="E297" s="1"/>
      <c r="F297" s="1"/>
      <c r="G297" s="1"/>
      <c r="H297" s="1"/>
      <c r="I297" s="1"/>
      <c r="J297" s="1"/>
      <c r="K297" s="1"/>
      <c r="L297" s="1"/>
      <c r="M297" s="1"/>
      <c r="N297" s="1"/>
      <c r="O297" s="1"/>
    </row>
    <row r="298" spans="1:15" ht="9.75" customHeight="1">
      <c r="A298" s="1"/>
      <c r="B298" s="1"/>
      <c r="C298" s="1"/>
      <c r="D298" s="1"/>
      <c r="E298" s="1"/>
      <c r="F298" s="1"/>
      <c r="G298" s="1"/>
      <c r="H298" s="1"/>
      <c r="I298" s="1"/>
      <c r="J298" s="1"/>
      <c r="K298" s="1"/>
      <c r="L298" s="1"/>
      <c r="M298" s="1"/>
      <c r="N298" s="1"/>
      <c r="O298" s="1"/>
    </row>
    <row r="299" spans="1:15" ht="9.75" customHeight="1">
      <c r="A299" s="1"/>
      <c r="B299" s="1"/>
      <c r="C299" s="1"/>
      <c r="D299" s="1"/>
      <c r="E299" s="1"/>
      <c r="F299" s="1"/>
      <c r="G299" s="1"/>
      <c r="H299" s="1"/>
      <c r="I299" s="1"/>
      <c r="J299" s="1"/>
      <c r="K299" s="1"/>
      <c r="L299" s="1"/>
      <c r="M299" s="1"/>
      <c r="N299" s="1"/>
      <c r="O299" s="1"/>
    </row>
    <row r="300" spans="1:15" ht="9.75" customHeight="1">
      <c r="A300" s="1"/>
      <c r="B300" s="1"/>
      <c r="C300" s="1"/>
      <c r="D300" s="1"/>
      <c r="E300" s="1"/>
      <c r="F300" s="1"/>
      <c r="G300" s="1"/>
      <c r="H300" s="1"/>
      <c r="I300" s="1"/>
      <c r="J300" s="1"/>
      <c r="K300" s="1"/>
      <c r="L300" s="1"/>
      <c r="M300" s="1"/>
      <c r="N300" s="1"/>
      <c r="O300" s="1"/>
    </row>
    <row r="301" spans="1:15" ht="9.75" customHeight="1">
      <c r="A301" s="1"/>
      <c r="B301" s="1"/>
      <c r="C301" s="1"/>
      <c r="D301" s="1"/>
      <c r="E301" s="1"/>
      <c r="F301" s="1"/>
      <c r="G301" s="1"/>
      <c r="H301" s="1"/>
      <c r="I301" s="1"/>
      <c r="J301" s="1"/>
      <c r="K301" s="1"/>
      <c r="L301" s="1"/>
      <c r="M301" s="1"/>
      <c r="N301" s="1"/>
      <c r="O301" s="1"/>
    </row>
    <row r="302" spans="1:15" ht="9.75" customHeight="1">
      <c r="A302" s="1"/>
      <c r="B302" s="1"/>
      <c r="C302" s="1"/>
      <c r="D302" s="1"/>
      <c r="E302" s="1"/>
      <c r="F302" s="1"/>
      <c r="G302" s="1"/>
      <c r="H302" s="1"/>
      <c r="I302" s="1"/>
      <c r="J302" s="1"/>
      <c r="K302" s="1"/>
      <c r="L302" s="1"/>
      <c r="M302" s="1"/>
      <c r="N302" s="1"/>
      <c r="O302" s="1"/>
    </row>
    <row r="303" spans="1:15" ht="9.75" customHeight="1">
      <c r="A303" s="1"/>
      <c r="B303" s="1"/>
      <c r="C303" s="1"/>
      <c r="D303" s="1"/>
      <c r="E303" s="1"/>
      <c r="F303" s="1"/>
      <c r="G303" s="1"/>
      <c r="H303" s="1"/>
      <c r="I303" s="1"/>
      <c r="J303" s="1"/>
      <c r="K303" s="1"/>
      <c r="L303" s="1"/>
      <c r="M303" s="1"/>
      <c r="N303" s="1"/>
      <c r="O303" s="1"/>
    </row>
    <row r="304" spans="1:15" ht="9.75" customHeight="1">
      <c r="A304" s="1"/>
      <c r="B304" s="1"/>
      <c r="C304" s="1"/>
      <c r="D304" s="1"/>
      <c r="E304" s="1"/>
      <c r="F304" s="1"/>
      <c r="G304" s="1"/>
      <c r="H304" s="1"/>
      <c r="I304" s="1"/>
      <c r="J304" s="1"/>
      <c r="K304" s="1"/>
      <c r="L304" s="1"/>
      <c r="M304" s="1"/>
      <c r="N304" s="1"/>
      <c r="O304" s="1"/>
    </row>
    <row r="305" spans="1:15" ht="9.75" customHeight="1">
      <c r="A305" s="1"/>
      <c r="B305" s="1"/>
      <c r="C305" s="1"/>
      <c r="D305" s="1"/>
      <c r="E305" s="1"/>
      <c r="F305" s="1"/>
      <c r="G305" s="1"/>
      <c r="H305" s="1"/>
      <c r="I305" s="1"/>
      <c r="J305" s="1"/>
      <c r="K305" s="1"/>
      <c r="L305" s="1"/>
      <c r="M305" s="1"/>
      <c r="N305" s="1"/>
      <c r="O305" s="1"/>
    </row>
    <row r="306" spans="1:15" ht="9.75" customHeight="1">
      <c r="A306" s="1"/>
      <c r="B306" s="1"/>
      <c r="C306" s="1"/>
      <c r="D306" s="1"/>
      <c r="E306" s="1"/>
      <c r="F306" s="1"/>
      <c r="G306" s="1"/>
      <c r="H306" s="1"/>
      <c r="I306" s="1"/>
      <c r="J306" s="1"/>
      <c r="K306" s="1"/>
      <c r="L306" s="1"/>
      <c r="M306" s="1"/>
      <c r="N306" s="1"/>
      <c r="O306" s="1"/>
    </row>
    <row r="307" spans="1:15" ht="9.75" customHeight="1">
      <c r="A307" s="1"/>
      <c r="B307" s="1"/>
      <c r="C307" s="1"/>
      <c r="D307" s="1"/>
      <c r="E307" s="1"/>
      <c r="F307" s="1"/>
      <c r="G307" s="1"/>
      <c r="H307" s="1"/>
      <c r="I307" s="1"/>
      <c r="J307" s="1"/>
      <c r="K307" s="1"/>
      <c r="L307" s="1"/>
      <c r="M307" s="1"/>
      <c r="N307" s="1"/>
      <c r="O307" s="1"/>
    </row>
    <row r="308" spans="1:15" ht="9.75" customHeight="1">
      <c r="A308" s="1"/>
      <c r="B308" s="1"/>
      <c r="C308" s="1"/>
      <c r="D308" s="1"/>
      <c r="E308" s="1"/>
      <c r="F308" s="1"/>
      <c r="G308" s="1"/>
      <c r="H308" s="1"/>
      <c r="I308" s="1"/>
      <c r="J308" s="1"/>
      <c r="K308" s="1"/>
      <c r="L308" s="1"/>
      <c r="M308" s="1"/>
      <c r="N308" s="1"/>
      <c r="O308" s="1"/>
    </row>
    <row r="309" spans="1:15" ht="9.75" customHeight="1">
      <c r="A309" s="1"/>
      <c r="B309" s="1"/>
      <c r="C309" s="1"/>
      <c r="D309" s="1"/>
      <c r="E309" s="1"/>
      <c r="F309" s="1"/>
      <c r="G309" s="1"/>
      <c r="H309" s="1"/>
      <c r="I309" s="1"/>
      <c r="J309" s="1"/>
      <c r="K309" s="1"/>
      <c r="L309" s="1"/>
      <c r="M309" s="1"/>
      <c r="N309" s="1"/>
      <c r="O309" s="1"/>
    </row>
    <row r="310" spans="1:15" ht="9.75" customHeight="1">
      <c r="A310" s="1"/>
      <c r="B310" s="1"/>
      <c r="C310" s="1"/>
      <c r="D310" s="1"/>
      <c r="E310" s="1"/>
      <c r="F310" s="1"/>
      <c r="G310" s="1"/>
      <c r="H310" s="1"/>
      <c r="I310" s="1"/>
      <c r="J310" s="1"/>
      <c r="K310" s="1"/>
      <c r="L310" s="1"/>
      <c r="M310" s="1"/>
      <c r="N310" s="1"/>
      <c r="O310" s="1"/>
    </row>
    <row r="311" spans="1:15" ht="9.75" customHeight="1">
      <c r="A311" s="1"/>
      <c r="B311" s="1"/>
      <c r="C311" s="1"/>
      <c r="D311" s="1"/>
      <c r="E311" s="1"/>
      <c r="F311" s="1"/>
      <c r="G311" s="1"/>
      <c r="H311" s="1"/>
      <c r="I311" s="1"/>
      <c r="J311" s="1"/>
      <c r="K311" s="1"/>
      <c r="L311" s="1"/>
      <c r="M311" s="1"/>
      <c r="N311" s="1"/>
      <c r="O311" s="1"/>
    </row>
    <row r="312" spans="1:15" ht="9.75" customHeight="1">
      <c r="A312" s="1"/>
      <c r="B312" s="1"/>
      <c r="C312" s="1"/>
      <c r="D312" s="1"/>
      <c r="E312" s="1"/>
      <c r="F312" s="1"/>
      <c r="G312" s="1"/>
      <c r="H312" s="1"/>
      <c r="I312" s="1"/>
      <c r="J312" s="1"/>
      <c r="K312" s="1"/>
      <c r="L312" s="1"/>
      <c r="M312" s="1"/>
      <c r="N312" s="1"/>
      <c r="O312" s="1"/>
    </row>
    <row r="313" spans="1:15" ht="9.75" customHeight="1">
      <c r="A313" s="1"/>
      <c r="B313" s="1"/>
      <c r="C313" s="1"/>
      <c r="D313" s="1"/>
      <c r="E313" s="1"/>
      <c r="F313" s="1"/>
      <c r="G313" s="1"/>
      <c r="H313" s="1"/>
      <c r="I313" s="1"/>
      <c r="J313" s="1"/>
      <c r="K313" s="1"/>
      <c r="L313" s="1"/>
      <c r="M313" s="1"/>
      <c r="N313" s="1"/>
      <c r="O313" s="1"/>
    </row>
    <row r="314" spans="1:15" ht="9.75" customHeight="1">
      <c r="A314" s="1"/>
      <c r="B314" s="1"/>
      <c r="C314" s="1"/>
      <c r="D314" s="1"/>
      <c r="E314" s="1"/>
      <c r="F314" s="1"/>
      <c r="G314" s="1"/>
      <c r="H314" s="1"/>
      <c r="I314" s="1"/>
      <c r="J314" s="1"/>
      <c r="K314" s="1"/>
      <c r="L314" s="1"/>
      <c r="M314" s="1"/>
      <c r="N314" s="1"/>
      <c r="O314" s="1"/>
    </row>
    <row r="315" spans="1:15" ht="9.75" customHeight="1">
      <c r="A315" s="1"/>
      <c r="B315" s="1"/>
      <c r="C315" s="1"/>
      <c r="D315" s="1"/>
      <c r="E315" s="1"/>
      <c r="F315" s="1"/>
      <c r="G315" s="1"/>
      <c r="H315" s="1"/>
      <c r="I315" s="1"/>
      <c r="J315" s="1"/>
      <c r="K315" s="1"/>
      <c r="L315" s="1"/>
      <c r="M315" s="1"/>
      <c r="N315" s="1"/>
      <c r="O315" s="1"/>
    </row>
    <row r="316" spans="1:15" ht="9.75" customHeight="1">
      <c r="A316" s="1"/>
      <c r="B316" s="1"/>
      <c r="C316" s="1"/>
      <c r="D316" s="1"/>
      <c r="E316" s="1"/>
      <c r="F316" s="1"/>
      <c r="G316" s="1"/>
      <c r="H316" s="1"/>
      <c r="I316" s="1"/>
      <c r="J316" s="1"/>
      <c r="K316" s="1"/>
      <c r="L316" s="1"/>
      <c r="M316" s="1"/>
      <c r="N316" s="1"/>
      <c r="O316" s="1"/>
    </row>
    <row r="317" spans="1:15" ht="9.75" customHeight="1">
      <c r="A317" s="1"/>
      <c r="B317" s="1"/>
      <c r="C317" s="1"/>
      <c r="D317" s="1"/>
      <c r="E317" s="1"/>
      <c r="F317" s="1"/>
      <c r="G317" s="1"/>
      <c r="H317" s="1"/>
      <c r="I317" s="1"/>
      <c r="J317" s="1"/>
      <c r="K317" s="1"/>
      <c r="L317" s="1"/>
      <c r="M317" s="1"/>
      <c r="N317" s="1"/>
      <c r="O317" s="1"/>
    </row>
    <row r="318" spans="1:15" ht="9.75" customHeight="1">
      <c r="A318" s="1"/>
      <c r="B318" s="1"/>
      <c r="C318" s="1"/>
      <c r="D318" s="1"/>
      <c r="E318" s="1"/>
      <c r="F318" s="1"/>
      <c r="G318" s="1"/>
      <c r="H318" s="1"/>
      <c r="I318" s="1"/>
      <c r="J318" s="1"/>
      <c r="K318" s="1"/>
      <c r="L318" s="1"/>
      <c r="M318" s="1"/>
      <c r="N318" s="1"/>
      <c r="O318" s="1"/>
    </row>
    <row r="319" spans="1:15" ht="9.75" customHeight="1">
      <c r="A319" s="1"/>
      <c r="B319" s="1"/>
      <c r="C319" s="1"/>
      <c r="D319" s="1"/>
      <c r="E319" s="1"/>
      <c r="F319" s="1"/>
      <c r="G319" s="1"/>
      <c r="H319" s="1"/>
      <c r="I319" s="1"/>
      <c r="J319" s="1"/>
      <c r="K319" s="1"/>
      <c r="L319" s="1"/>
      <c r="M319" s="1"/>
      <c r="N319" s="1"/>
      <c r="O319" s="1"/>
    </row>
    <row r="320" spans="1:15" ht="9.75" customHeight="1">
      <c r="A320" s="1"/>
      <c r="B320" s="1"/>
      <c r="C320" s="1"/>
      <c r="D320" s="1"/>
      <c r="E320" s="1"/>
      <c r="F320" s="1"/>
      <c r="G320" s="1"/>
      <c r="H320" s="1"/>
      <c r="I320" s="1"/>
      <c r="J320" s="1"/>
      <c r="K320" s="1"/>
      <c r="L320" s="1"/>
      <c r="M320" s="1"/>
      <c r="N320" s="1"/>
      <c r="O320" s="1"/>
    </row>
    <row r="321" spans="1:15" ht="9.75" customHeight="1">
      <c r="A321" s="1"/>
      <c r="B321" s="1"/>
      <c r="C321" s="1"/>
      <c r="D321" s="1"/>
      <c r="E321" s="1"/>
      <c r="F321" s="1"/>
      <c r="G321" s="1"/>
      <c r="H321" s="1"/>
      <c r="I321" s="1"/>
      <c r="J321" s="1"/>
      <c r="K321" s="1"/>
      <c r="L321" s="1"/>
      <c r="M321" s="1"/>
      <c r="N321" s="1"/>
      <c r="O321" s="1"/>
    </row>
    <row r="322" spans="1:15" ht="9.75" customHeight="1">
      <c r="A322" s="1"/>
      <c r="B322" s="1"/>
      <c r="C322" s="1"/>
      <c r="D322" s="1"/>
      <c r="E322" s="1"/>
      <c r="F322" s="1"/>
      <c r="G322" s="1"/>
      <c r="H322" s="1"/>
      <c r="I322" s="1"/>
      <c r="J322" s="1"/>
      <c r="K322" s="1"/>
      <c r="L322" s="1"/>
      <c r="M322" s="1"/>
      <c r="N322" s="1"/>
      <c r="O322" s="1"/>
    </row>
    <row r="323" spans="1:15" ht="9.75" customHeight="1">
      <c r="A323" s="1"/>
      <c r="B323" s="1"/>
      <c r="C323" s="1"/>
      <c r="D323" s="1"/>
      <c r="E323" s="1"/>
      <c r="F323" s="1"/>
      <c r="G323" s="1"/>
      <c r="H323" s="1"/>
      <c r="I323" s="1"/>
      <c r="J323" s="1"/>
      <c r="K323" s="1"/>
      <c r="L323" s="1"/>
      <c r="M323" s="1"/>
      <c r="N323" s="1"/>
      <c r="O323" s="1"/>
    </row>
    <row r="324" spans="1:15" ht="9.75" customHeight="1">
      <c r="A324" s="1"/>
      <c r="B324" s="1"/>
      <c r="C324" s="1"/>
      <c r="D324" s="1"/>
      <c r="E324" s="1"/>
      <c r="F324" s="1"/>
      <c r="G324" s="1"/>
      <c r="H324" s="1"/>
      <c r="I324" s="1"/>
      <c r="J324" s="1"/>
      <c r="K324" s="1"/>
      <c r="L324" s="1"/>
      <c r="M324" s="1"/>
      <c r="N324" s="1"/>
      <c r="O324" s="1"/>
    </row>
    <row r="325" spans="1:15" ht="9.75" customHeight="1">
      <c r="A325" s="1"/>
      <c r="B325" s="1"/>
      <c r="C325" s="1"/>
      <c r="D325" s="1"/>
      <c r="E325" s="1"/>
      <c r="F325" s="1"/>
      <c r="G325" s="1"/>
      <c r="H325" s="1"/>
      <c r="I325" s="1"/>
      <c r="J325" s="1"/>
      <c r="K325" s="1"/>
      <c r="L325" s="1"/>
      <c r="M325" s="1"/>
      <c r="N325" s="1"/>
      <c r="O325" s="1"/>
    </row>
    <row r="326" spans="1:15" ht="9.75" customHeight="1">
      <c r="A326" s="1"/>
      <c r="B326" s="1"/>
      <c r="C326" s="1"/>
      <c r="D326" s="1"/>
      <c r="E326" s="1"/>
      <c r="F326" s="1"/>
      <c r="G326" s="1"/>
      <c r="H326" s="1"/>
      <c r="I326" s="1"/>
      <c r="J326" s="1"/>
      <c r="K326" s="1"/>
      <c r="L326" s="1"/>
      <c r="M326" s="1"/>
      <c r="N326" s="1"/>
      <c r="O326" s="1"/>
    </row>
    <row r="327" spans="1:15" ht="9.75" customHeight="1">
      <c r="A327" s="1"/>
      <c r="B327" s="1"/>
      <c r="C327" s="1"/>
      <c r="D327" s="1"/>
      <c r="E327" s="1"/>
      <c r="F327" s="1"/>
      <c r="G327" s="1"/>
      <c r="H327" s="1"/>
      <c r="I327" s="1"/>
      <c r="J327" s="1"/>
      <c r="K327" s="1"/>
      <c r="L327" s="1"/>
      <c r="M327" s="1"/>
      <c r="N327" s="1"/>
      <c r="O327" s="1"/>
    </row>
    <row r="328" spans="1:15" ht="9.75" customHeight="1">
      <c r="A328" s="1"/>
      <c r="B328" s="1"/>
      <c r="C328" s="1"/>
      <c r="D328" s="1"/>
      <c r="E328" s="1"/>
      <c r="F328" s="1"/>
      <c r="G328" s="1"/>
      <c r="H328" s="1"/>
      <c r="I328" s="1"/>
      <c r="J328" s="1"/>
      <c r="K328" s="1"/>
      <c r="L328" s="1"/>
      <c r="M328" s="1"/>
      <c r="N328" s="1"/>
      <c r="O328" s="1"/>
    </row>
    <row r="329" spans="1:15" ht="9.75" customHeight="1">
      <c r="A329" s="1"/>
      <c r="B329" s="1"/>
      <c r="C329" s="1"/>
      <c r="D329" s="1"/>
      <c r="E329" s="1"/>
      <c r="F329" s="1"/>
      <c r="G329" s="1"/>
      <c r="H329" s="1"/>
      <c r="I329" s="1"/>
      <c r="J329" s="1"/>
      <c r="K329" s="1"/>
      <c r="L329" s="1"/>
      <c r="M329" s="1"/>
      <c r="N329" s="1"/>
      <c r="O329" s="1"/>
    </row>
    <row r="330" spans="1:15" ht="9.75" customHeight="1">
      <c r="A330" s="1"/>
      <c r="B330" s="1"/>
      <c r="C330" s="1"/>
      <c r="D330" s="1"/>
      <c r="E330" s="1"/>
      <c r="F330" s="1"/>
      <c r="G330" s="1"/>
      <c r="H330" s="1"/>
      <c r="I330" s="1"/>
      <c r="J330" s="1"/>
      <c r="K330" s="1"/>
      <c r="L330" s="1"/>
      <c r="M330" s="1"/>
      <c r="N330" s="1"/>
      <c r="O330" s="1"/>
    </row>
    <row r="331" spans="1:15" ht="9.75" customHeight="1">
      <c r="A331" s="1"/>
      <c r="B331" s="1"/>
      <c r="C331" s="1"/>
      <c r="D331" s="1"/>
      <c r="E331" s="1"/>
      <c r="F331" s="1"/>
      <c r="G331" s="1"/>
      <c r="H331" s="1"/>
      <c r="I331" s="1"/>
      <c r="J331" s="1"/>
      <c r="K331" s="1"/>
      <c r="L331" s="1"/>
      <c r="M331" s="1"/>
      <c r="N331" s="1"/>
      <c r="O331" s="1"/>
    </row>
    <row r="332" spans="1:15" ht="9.75" customHeight="1">
      <c r="A332" s="1"/>
      <c r="B332" s="1"/>
      <c r="C332" s="1"/>
      <c r="D332" s="1"/>
      <c r="E332" s="1"/>
      <c r="F332" s="1"/>
      <c r="G332" s="1"/>
      <c r="H332" s="1"/>
      <c r="I332" s="1"/>
      <c r="J332" s="1"/>
      <c r="K332" s="1"/>
      <c r="L332" s="1"/>
      <c r="M332" s="1"/>
      <c r="N332" s="1"/>
      <c r="O332" s="1"/>
    </row>
    <row r="333" spans="1:15" ht="9.75" customHeight="1">
      <c r="A333" s="1"/>
      <c r="B333" s="1"/>
      <c r="C333" s="1"/>
      <c r="D333" s="1"/>
      <c r="E333" s="1"/>
      <c r="F333" s="1"/>
      <c r="G333" s="1"/>
      <c r="H333" s="1"/>
      <c r="I333" s="1"/>
      <c r="J333" s="1"/>
      <c r="K333" s="1"/>
      <c r="L333" s="1"/>
      <c r="M333" s="1"/>
      <c r="N333" s="1"/>
      <c r="O333" s="1"/>
    </row>
    <row r="334" spans="1:15" ht="9.75" customHeight="1">
      <c r="A334" s="1"/>
      <c r="B334" s="1"/>
      <c r="C334" s="1"/>
      <c r="D334" s="1"/>
      <c r="E334" s="1"/>
      <c r="F334" s="1"/>
      <c r="G334" s="1"/>
      <c r="H334" s="1"/>
      <c r="I334" s="1"/>
      <c r="J334" s="1"/>
      <c r="K334" s="1"/>
      <c r="L334" s="1"/>
      <c r="M334" s="1"/>
      <c r="N334" s="1"/>
      <c r="O334" s="1"/>
    </row>
    <row r="335" spans="1:15" ht="9.75" customHeight="1">
      <c r="A335" s="1"/>
      <c r="B335" s="1"/>
      <c r="C335" s="1"/>
      <c r="D335" s="1"/>
      <c r="E335" s="1"/>
      <c r="F335" s="1"/>
      <c r="G335" s="1"/>
      <c r="H335" s="1"/>
      <c r="I335" s="1"/>
      <c r="J335" s="1"/>
      <c r="K335" s="1"/>
      <c r="L335" s="1"/>
      <c r="M335" s="1"/>
      <c r="N335" s="1"/>
      <c r="O335" s="1"/>
    </row>
    <row r="336" spans="1:15" ht="9.75" customHeight="1">
      <c r="A336" s="1"/>
      <c r="B336" s="1"/>
      <c r="C336" s="1"/>
      <c r="D336" s="1"/>
      <c r="E336" s="1"/>
      <c r="F336" s="1"/>
      <c r="G336" s="1"/>
      <c r="H336" s="1"/>
      <c r="I336" s="1"/>
      <c r="J336" s="1"/>
      <c r="K336" s="1"/>
      <c r="L336" s="1"/>
      <c r="M336" s="1"/>
      <c r="N336" s="1"/>
      <c r="O336" s="1"/>
    </row>
    <row r="337" spans="1:15" ht="9.75" customHeight="1">
      <c r="A337" s="1"/>
      <c r="B337" s="1"/>
      <c r="C337" s="1"/>
      <c r="D337" s="1"/>
      <c r="E337" s="1"/>
      <c r="F337" s="1"/>
      <c r="G337" s="1"/>
      <c r="H337" s="1"/>
      <c r="I337" s="1"/>
      <c r="J337" s="1"/>
      <c r="K337" s="1"/>
      <c r="L337" s="1"/>
      <c r="M337" s="1"/>
      <c r="N337" s="1"/>
      <c r="O337" s="1"/>
    </row>
    <row r="338" spans="1:15" ht="9.75" customHeight="1">
      <c r="A338" s="1"/>
      <c r="B338" s="1"/>
      <c r="C338" s="1"/>
      <c r="D338" s="1"/>
      <c r="E338" s="1"/>
      <c r="F338" s="1"/>
      <c r="G338" s="1"/>
      <c r="H338" s="1"/>
      <c r="I338" s="1"/>
      <c r="J338" s="1"/>
      <c r="K338" s="1"/>
      <c r="L338" s="1"/>
      <c r="M338" s="1"/>
      <c r="N338" s="1"/>
      <c r="O338" s="1"/>
    </row>
    <row r="339" spans="1:15" ht="9.75" customHeight="1">
      <c r="A339" s="1"/>
      <c r="B339" s="1"/>
      <c r="C339" s="1"/>
      <c r="D339" s="1"/>
      <c r="E339" s="1"/>
      <c r="F339" s="1"/>
      <c r="G339" s="1"/>
      <c r="H339" s="1"/>
      <c r="I339" s="1"/>
      <c r="J339" s="1"/>
      <c r="K339" s="1"/>
      <c r="L339" s="1"/>
      <c r="M339" s="1"/>
      <c r="N339" s="1"/>
      <c r="O339" s="1"/>
    </row>
    <row r="340" spans="1:15" ht="9.75" customHeight="1">
      <c r="A340" s="1"/>
      <c r="B340" s="1"/>
      <c r="C340" s="1"/>
      <c r="D340" s="1"/>
      <c r="E340" s="1"/>
      <c r="F340" s="1"/>
      <c r="G340" s="1"/>
      <c r="H340" s="1"/>
      <c r="I340" s="1"/>
      <c r="J340" s="1"/>
      <c r="K340" s="1"/>
      <c r="L340" s="1"/>
      <c r="M340" s="1"/>
      <c r="N340" s="1"/>
      <c r="O340" s="1"/>
    </row>
    <row r="341" spans="1:15" ht="9.75" customHeight="1">
      <c r="A341" s="1"/>
      <c r="B341" s="1"/>
      <c r="C341" s="1"/>
      <c r="D341" s="1"/>
      <c r="E341" s="1"/>
      <c r="F341" s="1"/>
      <c r="G341" s="1"/>
      <c r="H341" s="1"/>
      <c r="I341" s="1"/>
      <c r="J341" s="1"/>
      <c r="K341" s="1"/>
      <c r="L341" s="1"/>
      <c r="M341" s="1"/>
      <c r="N341" s="1"/>
      <c r="O341" s="1"/>
    </row>
    <row r="342" spans="1:15" ht="9.75" customHeight="1">
      <c r="A342" s="1"/>
      <c r="B342" s="1"/>
      <c r="C342" s="1"/>
      <c r="D342" s="1"/>
      <c r="E342" s="1"/>
      <c r="F342" s="1"/>
      <c r="G342" s="1"/>
      <c r="H342" s="1"/>
      <c r="I342" s="1"/>
      <c r="J342" s="1"/>
      <c r="K342" s="1"/>
      <c r="L342" s="1"/>
      <c r="M342" s="1"/>
      <c r="N342" s="1"/>
      <c r="O342" s="1"/>
    </row>
    <row r="343" spans="1:15" ht="9.75" customHeight="1">
      <c r="A343" s="1"/>
      <c r="B343" s="1"/>
      <c r="C343" s="1"/>
      <c r="D343" s="1"/>
      <c r="E343" s="1"/>
      <c r="F343" s="1"/>
      <c r="G343" s="1"/>
      <c r="H343" s="1"/>
      <c r="I343" s="1"/>
      <c r="J343" s="1"/>
      <c r="K343" s="1"/>
      <c r="L343" s="1"/>
      <c r="M343" s="1"/>
      <c r="N343" s="1"/>
      <c r="O343" s="1"/>
    </row>
    <row r="344" spans="1:15" ht="9.75" customHeight="1">
      <c r="A344" s="1"/>
      <c r="B344" s="1"/>
      <c r="C344" s="1"/>
      <c r="D344" s="1"/>
      <c r="E344" s="1"/>
      <c r="F344" s="1"/>
      <c r="G344" s="1"/>
      <c r="H344" s="1"/>
      <c r="I344" s="1"/>
      <c r="J344" s="1"/>
      <c r="K344" s="1"/>
      <c r="L344" s="1"/>
      <c r="M344" s="1"/>
      <c r="N344" s="1"/>
      <c r="O344" s="1"/>
    </row>
    <row r="345" spans="1:15" ht="9.75" customHeight="1">
      <c r="A345" s="1"/>
      <c r="B345" s="1"/>
      <c r="C345" s="1"/>
      <c r="D345" s="1"/>
      <c r="E345" s="1"/>
      <c r="F345" s="1"/>
      <c r="G345" s="1"/>
      <c r="H345" s="1"/>
      <c r="I345" s="1"/>
      <c r="J345" s="1"/>
      <c r="K345" s="1"/>
      <c r="L345" s="1"/>
      <c r="M345" s="1"/>
      <c r="N345" s="1"/>
      <c r="O345" s="1"/>
    </row>
    <row r="346" spans="1:15" ht="9.75" customHeight="1">
      <c r="A346" s="1"/>
      <c r="B346" s="1"/>
      <c r="C346" s="1"/>
      <c r="D346" s="1"/>
      <c r="E346" s="1"/>
      <c r="F346" s="1"/>
      <c r="G346" s="1"/>
      <c r="H346" s="1"/>
      <c r="I346" s="1"/>
      <c r="J346" s="1"/>
      <c r="K346" s="1"/>
      <c r="L346" s="1"/>
      <c r="M346" s="1"/>
      <c r="N346" s="1"/>
      <c r="O346" s="1"/>
    </row>
    <row r="347" spans="1:15" ht="9.75" customHeight="1">
      <c r="A347" s="1"/>
      <c r="B347" s="1"/>
      <c r="C347" s="1"/>
      <c r="D347" s="1"/>
      <c r="E347" s="1"/>
      <c r="F347" s="1"/>
      <c r="G347" s="1"/>
      <c r="H347" s="1"/>
      <c r="I347" s="1"/>
      <c r="J347" s="1"/>
      <c r="K347" s="1"/>
      <c r="L347" s="1"/>
      <c r="M347" s="1"/>
      <c r="N347" s="1"/>
      <c r="O347" s="1"/>
    </row>
    <row r="348" spans="1:15" ht="9.75" customHeight="1">
      <c r="A348" s="1"/>
      <c r="B348" s="1"/>
      <c r="C348" s="1"/>
      <c r="D348" s="1"/>
      <c r="E348" s="1"/>
      <c r="F348" s="1"/>
      <c r="G348" s="1"/>
      <c r="H348" s="1"/>
      <c r="I348" s="1"/>
      <c r="J348" s="1"/>
      <c r="K348" s="1"/>
      <c r="L348" s="1"/>
      <c r="M348" s="1"/>
      <c r="N348" s="1"/>
      <c r="O348" s="1"/>
    </row>
    <row r="349" spans="1:15" ht="9.75" customHeight="1">
      <c r="A349" s="1"/>
      <c r="B349" s="1"/>
      <c r="C349" s="1"/>
      <c r="D349" s="1"/>
      <c r="E349" s="1"/>
      <c r="F349" s="1"/>
      <c r="G349" s="1"/>
      <c r="H349" s="1"/>
      <c r="I349" s="1"/>
      <c r="J349" s="1"/>
      <c r="K349" s="1"/>
      <c r="L349" s="1"/>
      <c r="M349" s="1"/>
      <c r="N349" s="1"/>
      <c r="O349" s="1"/>
    </row>
    <row r="350" spans="1:15" ht="9.75" customHeight="1">
      <c r="A350" s="1"/>
      <c r="B350" s="1"/>
      <c r="C350" s="1"/>
      <c r="D350" s="1"/>
      <c r="E350" s="1"/>
      <c r="F350" s="1"/>
      <c r="G350" s="1"/>
      <c r="H350" s="1"/>
      <c r="I350" s="1"/>
      <c r="J350" s="1"/>
      <c r="K350" s="1"/>
      <c r="L350" s="1"/>
      <c r="M350" s="1"/>
      <c r="N350" s="1"/>
      <c r="O350" s="1"/>
    </row>
    <row r="351" spans="1:15" ht="9.75" customHeight="1">
      <c r="A351" s="1"/>
      <c r="B351" s="1"/>
      <c r="C351" s="1"/>
      <c r="D351" s="1"/>
      <c r="E351" s="1"/>
      <c r="F351" s="1"/>
      <c r="G351" s="1"/>
      <c r="H351" s="1"/>
      <c r="I351" s="1"/>
      <c r="J351" s="1"/>
      <c r="K351" s="1"/>
      <c r="L351" s="1"/>
      <c r="M351" s="1"/>
      <c r="N351" s="1"/>
      <c r="O351" s="1"/>
    </row>
    <row r="352" spans="1:15" ht="9.75" customHeight="1">
      <c r="A352" s="1"/>
      <c r="B352" s="1"/>
      <c r="C352" s="1"/>
      <c r="D352" s="1"/>
      <c r="E352" s="1"/>
      <c r="F352" s="1"/>
      <c r="G352" s="1"/>
      <c r="H352" s="1"/>
      <c r="I352" s="1"/>
      <c r="J352" s="1"/>
      <c r="K352" s="1"/>
      <c r="L352" s="1"/>
      <c r="M352" s="1"/>
      <c r="N352" s="1"/>
      <c r="O352" s="1"/>
    </row>
    <row r="353" spans="1:15" ht="9.75" customHeight="1">
      <c r="A353" s="1"/>
      <c r="B353" s="1"/>
      <c r="C353" s="1"/>
      <c r="D353" s="1"/>
      <c r="E353" s="1"/>
      <c r="F353" s="1"/>
      <c r="G353" s="1"/>
      <c r="H353" s="1"/>
      <c r="I353" s="1"/>
      <c r="J353" s="1"/>
      <c r="K353" s="1"/>
      <c r="L353" s="1"/>
      <c r="M353" s="1"/>
      <c r="N353" s="1"/>
      <c r="O353" s="1"/>
    </row>
    <row r="354" spans="1:15" ht="9.75" customHeight="1">
      <c r="A354" s="1"/>
      <c r="B354" s="1"/>
      <c r="C354" s="1"/>
      <c r="D354" s="1"/>
      <c r="E354" s="1"/>
      <c r="F354" s="1"/>
      <c r="G354" s="1"/>
      <c r="H354" s="1"/>
      <c r="I354" s="1"/>
      <c r="J354" s="1"/>
      <c r="K354" s="1"/>
      <c r="L354" s="1"/>
      <c r="M354" s="1"/>
      <c r="N354" s="1"/>
      <c r="O354" s="1"/>
    </row>
    <row r="355" spans="1:15" ht="9.75" customHeight="1">
      <c r="A355" s="1"/>
      <c r="B355" s="1"/>
      <c r="C355" s="1"/>
      <c r="D355" s="1"/>
      <c r="E355" s="1"/>
      <c r="F355" s="1"/>
      <c r="G355" s="1"/>
      <c r="H355" s="1"/>
      <c r="I355" s="1"/>
      <c r="J355" s="1"/>
      <c r="K355" s="1"/>
      <c r="L355" s="1"/>
      <c r="M355" s="1"/>
      <c r="N355" s="1"/>
      <c r="O355" s="1"/>
    </row>
    <row r="356" spans="1:15" ht="9.75" customHeight="1">
      <c r="A356" s="1"/>
      <c r="B356" s="1"/>
      <c r="C356" s="1"/>
      <c r="D356" s="1"/>
      <c r="E356" s="1"/>
      <c r="F356" s="1"/>
      <c r="G356" s="1"/>
      <c r="H356" s="1"/>
      <c r="I356" s="1"/>
      <c r="J356" s="1"/>
      <c r="K356" s="1"/>
      <c r="L356" s="1"/>
      <c r="M356" s="1"/>
      <c r="N356" s="1"/>
      <c r="O356" s="1"/>
    </row>
    <row r="357" spans="1:15" ht="9.75" customHeight="1">
      <c r="A357" s="1"/>
      <c r="B357" s="1"/>
      <c r="C357" s="1"/>
      <c r="D357" s="1"/>
      <c r="E357" s="1"/>
      <c r="F357" s="1"/>
      <c r="G357" s="1"/>
      <c r="H357" s="1"/>
      <c r="I357" s="1"/>
      <c r="J357" s="1"/>
      <c r="K357" s="1"/>
      <c r="L357" s="1"/>
      <c r="M357" s="1"/>
      <c r="N357" s="1"/>
      <c r="O357" s="1"/>
    </row>
    <row r="358" spans="1:15" ht="9.75" customHeight="1">
      <c r="A358" s="1"/>
      <c r="B358" s="1"/>
      <c r="C358" s="1"/>
      <c r="D358" s="1"/>
      <c r="E358" s="1"/>
      <c r="F358" s="1"/>
      <c r="G358" s="1"/>
      <c r="H358" s="1"/>
      <c r="I358" s="1"/>
      <c r="J358" s="1"/>
      <c r="K358" s="1"/>
      <c r="L358" s="1"/>
      <c r="M358" s="1"/>
      <c r="N358" s="1"/>
      <c r="O358" s="1"/>
    </row>
    <row r="359" spans="1:15" ht="9.75" customHeight="1">
      <c r="A359" s="1"/>
      <c r="B359" s="1"/>
      <c r="C359" s="1"/>
      <c r="D359" s="1"/>
      <c r="E359" s="1"/>
      <c r="F359" s="1"/>
      <c r="G359" s="1"/>
      <c r="H359" s="1"/>
      <c r="I359" s="1"/>
      <c r="J359" s="1"/>
      <c r="K359" s="1"/>
      <c r="L359" s="1"/>
      <c r="M359" s="1"/>
      <c r="N359" s="1"/>
      <c r="O359" s="1"/>
    </row>
    <row r="360" spans="1:15" ht="9.75" customHeight="1">
      <c r="A360" s="1"/>
      <c r="B360" s="1"/>
      <c r="C360" s="1"/>
      <c r="D360" s="1"/>
      <c r="E360" s="1"/>
      <c r="F360" s="1"/>
      <c r="G360" s="1"/>
      <c r="H360" s="1"/>
      <c r="I360" s="1"/>
      <c r="J360" s="1"/>
      <c r="K360" s="1"/>
      <c r="L360" s="1"/>
      <c r="M360" s="1"/>
      <c r="N360" s="1"/>
      <c r="O360" s="1"/>
    </row>
    <row r="361" spans="1:15" ht="9.75" customHeight="1">
      <c r="A361" s="1"/>
      <c r="B361" s="1"/>
      <c r="C361" s="1"/>
      <c r="D361" s="1"/>
      <c r="E361" s="1"/>
      <c r="F361" s="1"/>
      <c r="G361" s="1"/>
      <c r="H361" s="1"/>
      <c r="I361" s="1"/>
      <c r="J361" s="1"/>
      <c r="K361" s="1"/>
      <c r="L361" s="1"/>
      <c r="M361" s="1"/>
      <c r="N361" s="1"/>
      <c r="O361" s="1"/>
    </row>
    <row r="362" spans="1:15" ht="9.75" customHeight="1">
      <c r="A362" s="1"/>
      <c r="B362" s="1"/>
      <c r="C362" s="1"/>
      <c r="D362" s="1"/>
      <c r="E362" s="1"/>
      <c r="F362" s="1"/>
      <c r="G362" s="1"/>
      <c r="H362" s="1"/>
      <c r="I362" s="1"/>
      <c r="J362" s="1"/>
      <c r="K362" s="1"/>
      <c r="L362" s="1"/>
      <c r="M362" s="1"/>
      <c r="N362" s="1"/>
      <c r="O362" s="1"/>
    </row>
    <row r="363" spans="1:15" ht="9.75" customHeight="1">
      <c r="A363" s="1"/>
      <c r="B363" s="1"/>
      <c r="C363" s="1"/>
      <c r="D363" s="1"/>
      <c r="E363" s="1"/>
      <c r="F363" s="1"/>
      <c r="G363" s="1"/>
      <c r="H363" s="1"/>
      <c r="I363" s="1"/>
      <c r="J363" s="1"/>
      <c r="K363" s="1"/>
      <c r="L363" s="1"/>
      <c r="M363" s="1"/>
      <c r="N363" s="1"/>
      <c r="O363" s="1"/>
    </row>
    <row r="364" spans="1:15" ht="9.75" customHeight="1">
      <c r="A364" s="1"/>
      <c r="B364" s="1"/>
      <c r="C364" s="1"/>
      <c r="D364" s="1"/>
      <c r="E364" s="1"/>
      <c r="F364" s="1"/>
      <c r="G364" s="1"/>
      <c r="H364" s="1"/>
      <c r="I364" s="1"/>
      <c r="J364" s="1"/>
      <c r="K364" s="1"/>
      <c r="L364" s="1"/>
      <c r="M364" s="1"/>
      <c r="N364" s="1"/>
      <c r="O364" s="1"/>
    </row>
    <row r="365" spans="1:15" ht="9.75" customHeight="1">
      <c r="A365" s="1"/>
      <c r="B365" s="1"/>
      <c r="C365" s="1"/>
      <c r="D365" s="1"/>
      <c r="E365" s="1"/>
      <c r="F365" s="1"/>
      <c r="G365" s="1"/>
      <c r="H365" s="1"/>
      <c r="I365" s="1"/>
      <c r="J365" s="1"/>
      <c r="K365" s="1"/>
      <c r="L365" s="1"/>
      <c r="M365" s="1"/>
      <c r="N365" s="1"/>
      <c r="O365" s="1"/>
    </row>
    <row r="366" spans="1:15" ht="9.75" customHeight="1">
      <c r="A366" s="1"/>
      <c r="B366" s="1"/>
      <c r="C366" s="1"/>
      <c r="D366" s="1"/>
      <c r="E366" s="1"/>
      <c r="F366" s="1"/>
      <c r="G366" s="1"/>
      <c r="H366" s="1"/>
      <c r="I366" s="1"/>
      <c r="J366" s="1"/>
      <c r="K366" s="1"/>
      <c r="L366" s="1"/>
      <c r="M366" s="1"/>
      <c r="N366" s="1"/>
      <c r="O366" s="1"/>
    </row>
    <row r="367" spans="1:15" ht="9.75" customHeight="1">
      <c r="A367" s="1"/>
      <c r="B367" s="1"/>
      <c r="C367" s="1"/>
      <c r="D367" s="1"/>
      <c r="E367" s="1"/>
      <c r="F367" s="1"/>
      <c r="G367" s="1"/>
      <c r="H367" s="1"/>
      <c r="I367" s="1"/>
      <c r="J367" s="1"/>
      <c r="K367" s="1"/>
      <c r="L367" s="1"/>
      <c r="M367" s="1"/>
      <c r="N367" s="1"/>
      <c r="O367" s="1"/>
    </row>
    <row r="368" spans="1:15" ht="9.75" customHeight="1">
      <c r="A368" s="1"/>
      <c r="B368" s="1"/>
      <c r="C368" s="1"/>
      <c r="D368" s="1"/>
      <c r="E368" s="1"/>
      <c r="F368" s="1"/>
      <c r="G368" s="1"/>
      <c r="H368" s="1"/>
      <c r="I368" s="1"/>
      <c r="J368" s="1"/>
      <c r="K368" s="1"/>
      <c r="L368" s="1"/>
      <c r="M368" s="1"/>
      <c r="N368" s="1"/>
      <c r="O368" s="1"/>
    </row>
    <row r="369" spans="1:15" ht="9.75" customHeight="1">
      <c r="A369" s="1"/>
      <c r="B369" s="1"/>
      <c r="C369" s="1"/>
      <c r="D369" s="1"/>
      <c r="E369" s="1"/>
      <c r="F369" s="1"/>
      <c r="G369" s="1"/>
      <c r="H369" s="1"/>
      <c r="I369" s="1"/>
      <c r="J369" s="1"/>
      <c r="K369" s="1"/>
      <c r="L369" s="1"/>
      <c r="M369" s="1"/>
      <c r="N369" s="1"/>
      <c r="O369" s="1"/>
    </row>
    <row r="370" spans="1:15" ht="9.75" customHeight="1">
      <c r="A370" s="1"/>
      <c r="B370" s="1"/>
      <c r="C370" s="1"/>
      <c r="D370" s="1"/>
      <c r="E370" s="1"/>
      <c r="F370" s="1"/>
      <c r="G370" s="1"/>
      <c r="H370" s="1"/>
      <c r="I370" s="1"/>
      <c r="J370" s="1"/>
      <c r="K370" s="1"/>
      <c r="L370" s="1"/>
      <c r="M370" s="1"/>
      <c r="N370" s="1"/>
      <c r="O370" s="1"/>
    </row>
    <row r="371" spans="1:15" ht="9.75" customHeight="1">
      <c r="A371" s="1"/>
      <c r="B371" s="1"/>
      <c r="C371" s="1"/>
      <c r="D371" s="1"/>
      <c r="E371" s="1"/>
      <c r="F371" s="1"/>
      <c r="G371" s="1"/>
      <c r="H371" s="1"/>
      <c r="I371" s="1"/>
      <c r="J371" s="1"/>
      <c r="K371" s="1"/>
      <c r="L371" s="1"/>
      <c r="M371" s="1"/>
      <c r="N371" s="1"/>
      <c r="O371" s="1"/>
    </row>
    <row r="372" spans="1:15" ht="9.75" customHeight="1">
      <c r="A372" s="1"/>
      <c r="B372" s="1"/>
      <c r="C372" s="1"/>
      <c r="D372" s="1"/>
      <c r="E372" s="1"/>
      <c r="F372" s="1"/>
      <c r="G372" s="1"/>
      <c r="H372" s="1"/>
      <c r="I372" s="1"/>
      <c r="J372" s="1"/>
      <c r="K372" s="1"/>
      <c r="L372" s="1"/>
      <c r="M372" s="1"/>
      <c r="N372" s="1"/>
      <c r="O372" s="1"/>
    </row>
    <row r="373" spans="1:15" ht="9.75" customHeight="1">
      <c r="A373" s="1"/>
      <c r="B373" s="1"/>
      <c r="C373" s="1"/>
      <c r="D373" s="1"/>
      <c r="E373" s="1"/>
      <c r="F373" s="1"/>
      <c r="G373" s="1"/>
      <c r="H373" s="1"/>
      <c r="I373" s="1"/>
      <c r="J373" s="1"/>
      <c r="K373" s="1"/>
      <c r="L373" s="1"/>
      <c r="M373" s="1"/>
      <c r="N373" s="1"/>
      <c r="O373" s="1"/>
    </row>
    <row r="374" spans="1:15" ht="9.75" customHeight="1">
      <c r="A374" s="1"/>
      <c r="B374" s="1"/>
      <c r="C374" s="1"/>
      <c r="D374" s="1"/>
      <c r="E374" s="1"/>
      <c r="F374" s="1"/>
      <c r="G374" s="1"/>
      <c r="H374" s="1"/>
      <c r="I374" s="1"/>
      <c r="J374" s="1"/>
      <c r="K374" s="1"/>
      <c r="L374" s="1"/>
      <c r="M374" s="1"/>
      <c r="N374" s="1"/>
      <c r="O374" s="1"/>
    </row>
    <row r="375" spans="1:15" ht="9.75" customHeight="1">
      <c r="A375" s="1"/>
      <c r="B375" s="1"/>
      <c r="C375" s="1"/>
      <c r="D375" s="1"/>
      <c r="E375" s="1"/>
      <c r="F375" s="1"/>
      <c r="G375" s="1"/>
      <c r="H375" s="1"/>
      <c r="I375" s="1"/>
      <c r="J375" s="1"/>
      <c r="K375" s="1"/>
      <c r="L375" s="1"/>
      <c r="M375" s="1"/>
      <c r="N375" s="1"/>
      <c r="O375" s="1"/>
    </row>
    <row r="376" spans="1:15" ht="9.75" customHeight="1">
      <c r="A376" s="1"/>
      <c r="B376" s="1"/>
      <c r="C376" s="1"/>
      <c r="D376" s="1"/>
      <c r="E376" s="1"/>
      <c r="F376" s="1"/>
      <c r="G376" s="1"/>
      <c r="H376" s="1"/>
      <c r="I376" s="1"/>
      <c r="J376" s="1"/>
      <c r="K376" s="1"/>
      <c r="L376" s="1"/>
      <c r="M376" s="1"/>
      <c r="N376" s="1"/>
      <c r="O376" s="1"/>
    </row>
    <row r="377" spans="1:15" ht="9.75" customHeight="1">
      <c r="A377" s="1"/>
      <c r="B377" s="1"/>
      <c r="C377" s="1"/>
      <c r="D377" s="1"/>
      <c r="E377" s="1"/>
      <c r="F377" s="1"/>
      <c r="G377" s="1"/>
      <c r="H377" s="1"/>
      <c r="I377" s="1"/>
      <c r="J377" s="1"/>
      <c r="K377" s="1"/>
      <c r="L377" s="1"/>
      <c r="M377" s="1"/>
      <c r="N377" s="1"/>
      <c r="O377" s="1"/>
    </row>
    <row r="378" spans="1:15" ht="9.75" customHeight="1">
      <c r="A378" s="1"/>
      <c r="B378" s="1"/>
      <c r="C378" s="1"/>
      <c r="D378" s="1"/>
      <c r="E378" s="1"/>
      <c r="F378" s="1"/>
      <c r="G378" s="1"/>
      <c r="H378" s="1"/>
      <c r="I378" s="1"/>
      <c r="J378" s="1"/>
      <c r="K378" s="1"/>
      <c r="L378" s="1"/>
      <c r="M378" s="1"/>
      <c r="N378" s="1"/>
      <c r="O378" s="1"/>
    </row>
    <row r="379" spans="1:15" ht="9.75" customHeight="1">
      <c r="A379" s="1"/>
      <c r="B379" s="1"/>
      <c r="C379" s="1"/>
      <c r="D379" s="1"/>
      <c r="E379" s="1"/>
      <c r="F379" s="1"/>
      <c r="G379" s="1"/>
      <c r="H379" s="1"/>
      <c r="I379" s="1"/>
      <c r="J379" s="1"/>
      <c r="K379" s="1"/>
      <c r="L379" s="1"/>
      <c r="M379" s="1"/>
      <c r="N379" s="1"/>
      <c r="O379" s="1"/>
    </row>
    <row r="380" spans="1:15" ht="9.75" customHeight="1">
      <c r="A380" s="1"/>
      <c r="B380" s="1"/>
      <c r="C380" s="1"/>
      <c r="D380" s="1"/>
      <c r="E380" s="1"/>
      <c r="F380" s="1"/>
      <c r="G380" s="1"/>
      <c r="H380" s="1"/>
      <c r="I380" s="1"/>
      <c r="J380" s="1"/>
      <c r="K380" s="1"/>
      <c r="L380" s="1"/>
      <c r="M380" s="1"/>
      <c r="N380" s="1"/>
      <c r="O380" s="1"/>
    </row>
    <row r="381" spans="1:15" ht="9.75" customHeight="1">
      <c r="A381" s="1"/>
      <c r="B381" s="1"/>
      <c r="C381" s="1"/>
      <c r="D381" s="1"/>
      <c r="E381" s="1"/>
      <c r="F381" s="1"/>
      <c r="G381" s="1"/>
      <c r="H381" s="1"/>
      <c r="I381" s="1"/>
      <c r="J381" s="1"/>
      <c r="K381" s="1"/>
      <c r="L381" s="1"/>
      <c r="M381" s="1"/>
      <c r="N381" s="1"/>
      <c r="O381" s="1"/>
    </row>
    <row r="382" spans="1:15" ht="9.75" customHeight="1">
      <c r="A382" s="1"/>
      <c r="B382" s="1"/>
      <c r="C382" s="1"/>
      <c r="D382" s="1"/>
      <c r="E382" s="1"/>
      <c r="F382" s="1"/>
      <c r="G382" s="1"/>
      <c r="H382" s="1"/>
      <c r="I382" s="1"/>
      <c r="J382" s="1"/>
      <c r="K382" s="1"/>
      <c r="L382" s="1"/>
      <c r="M382" s="1"/>
      <c r="N382" s="1"/>
      <c r="O382" s="1"/>
    </row>
    <row r="383" spans="1:15" ht="9.75" customHeight="1">
      <c r="A383" s="1"/>
      <c r="B383" s="1"/>
      <c r="C383" s="1"/>
      <c r="D383" s="1"/>
      <c r="E383" s="1"/>
      <c r="F383" s="1"/>
      <c r="G383" s="1"/>
      <c r="H383" s="1"/>
      <c r="I383" s="1"/>
      <c r="J383" s="1"/>
      <c r="K383" s="1"/>
      <c r="L383" s="1"/>
      <c r="M383" s="1"/>
      <c r="N383" s="1"/>
      <c r="O383" s="1"/>
    </row>
    <row r="384" spans="1:15" ht="9.75" customHeight="1">
      <c r="A384" s="1"/>
      <c r="B384" s="1"/>
      <c r="C384" s="1"/>
      <c r="D384" s="1"/>
      <c r="E384" s="1"/>
      <c r="F384" s="1"/>
      <c r="G384" s="1"/>
      <c r="H384" s="1"/>
      <c r="I384" s="1"/>
      <c r="J384" s="1"/>
      <c r="K384" s="1"/>
      <c r="L384" s="1"/>
      <c r="M384" s="1"/>
      <c r="N384" s="1"/>
      <c r="O384" s="1"/>
    </row>
    <row r="385" spans="1:15" ht="9.75" customHeight="1">
      <c r="A385" s="1"/>
      <c r="B385" s="1"/>
      <c r="C385" s="1"/>
      <c r="D385" s="1"/>
      <c r="E385" s="1"/>
      <c r="F385" s="1"/>
      <c r="G385" s="1"/>
      <c r="H385" s="1"/>
      <c r="I385" s="1"/>
      <c r="J385" s="1"/>
      <c r="K385" s="1"/>
      <c r="L385" s="1"/>
      <c r="M385" s="1"/>
      <c r="N385" s="1"/>
      <c r="O385" s="1"/>
    </row>
    <row r="386" spans="1:15" ht="9.75" customHeight="1">
      <c r="A386" s="1"/>
      <c r="B386" s="1"/>
      <c r="C386" s="1"/>
      <c r="D386" s="1"/>
      <c r="E386" s="1"/>
      <c r="F386" s="1"/>
      <c r="G386" s="1"/>
      <c r="H386" s="1"/>
      <c r="I386" s="1"/>
      <c r="J386" s="1"/>
      <c r="K386" s="1"/>
      <c r="L386" s="1"/>
      <c r="M386" s="1"/>
      <c r="N386" s="1"/>
      <c r="O386" s="1"/>
    </row>
    <row r="387" spans="1:15" ht="9.75" customHeight="1">
      <c r="A387" s="1"/>
      <c r="B387" s="1"/>
      <c r="C387" s="1"/>
      <c r="D387" s="1"/>
      <c r="E387" s="1"/>
      <c r="F387" s="1"/>
      <c r="G387" s="1"/>
      <c r="H387" s="1"/>
      <c r="I387" s="1"/>
      <c r="J387" s="1"/>
      <c r="K387" s="1"/>
      <c r="L387" s="1"/>
      <c r="M387" s="1"/>
      <c r="N387" s="1"/>
      <c r="O387" s="1"/>
    </row>
    <row r="388" spans="1:15" ht="9.75" customHeight="1">
      <c r="A388" s="1"/>
      <c r="B388" s="1"/>
      <c r="C388" s="1"/>
      <c r="D388" s="1"/>
      <c r="E388" s="1"/>
      <c r="F388" s="1"/>
      <c r="G388" s="1"/>
      <c r="H388" s="1"/>
      <c r="I388" s="1"/>
      <c r="J388" s="1"/>
      <c r="K388" s="1"/>
      <c r="L388" s="1"/>
      <c r="M388" s="1"/>
      <c r="N388" s="1"/>
      <c r="O388" s="1"/>
    </row>
    <row r="389" spans="1:15" ht="9.75" customHeight="1">
      <c r="A389" s="1"/>
      <c r="B389" s="1"/>
      <c r="C389" s="1"/>
      <c r="D389" s="1"/>
      <c r="E389" s="1"/>
      <c r="F389" s="1"/>
      <c r="G389" s="1"/>
      <c r="H389" s="1"/>
      <c r="I389" s="1"/>
      <c r="J389" s="1"/>
      <c r="K389" s="1"/>
      <c r="L389" s="1"/>
      <c r="M389" s="1"/>
      <c r="N389" s="1"/>
      <c r="O389" s="1"/>
    </row>
    <row r="390" spans="1:15" ht="9.75" customHeight="1">
      <c r="A390" s="1"/>
      <c r="B390" s="1"/>
      <c r="C390" s="1"/>
      <c r="D390" s="1"/>
      <c r="E390" s="1"/>
      <c r="F390" s="1"/>
      <c r="G390" s="1"/>
      <c r="H390" s="1"/>
      <c r="I390" s="1"/>
      <c r="J390" s="1"/>
      <c r="K390" s="1"/>
      <c r="L390" s="1"/>
      <c r="M390" s="1"/>
      <c r="N390" s="1"/>
      <c r="O390" s="1"/>
    </row>
    <row r="391" spans="1:15" ht="9.75" customHeight="1">
      <c r="A391" s="1"/>
      <c r="B391" s="1"/>
      <c r="C391" s="1"/>
      <c r="D391" s="1"/>
      <c r="E391" s="1"/>
      <c r="F391" s="1"/>
      <c r="G391" s="1"/>
      <c r="H391" s="1"/>
      <c r="I391" s="1"/>
      <c r="J391" s="1"/>
      <c r="K391" s="1"/>
      <c r="L391" s="1"/>
      <c r="M391" s="1"/>
      <c r="N391" s="1"/>
      <c r="O391" s="1"/>
    </row>
    <row r="392" spans="1:15" ht="9.75" customHeight="1">
      <c r="A392" s="1"/>
      <c r="B392" s="1"/>
      <c r="C392" s="1"/>
      <c r="D392" s="1"/>
      <c r="E392" s="1"/>
      <c r="F392" s="1"/>
      <c r="G392" s="1"/>
      <c r="H392" s="1"/>
      <c r="I392" s="1"/>
      <c r="J392" s="1"/>
      <c r="K392" s="1"/>
      <c r="L392" s="1"/>
      <c r="M392" s="1"/>
      <c r="N392" s="1"/>
      <c r="O392" s="1"/>
    </row>
    <row r="393" spans="1:15" ht="9.75" customHeight="1">
      <c r="A393" s="1"/>
      <c r="B393" s="1"/>
      <c r="C393" s="1"/>
      <c r="D393" s="1"/>
      <c r="E393" s="1"/>
      <c r="F393" s="1"/>
      <c r="G393" s="1"/>
      <c r="H393" s="1"/>
      <c r="I393" s="1"/>
      <c r="J393" s="1"/>
      <c r="K393" s="1"/>
      <c r="L393" s="1"/>
      <c r="M393" s="1"/>
      <c r="N393" s="1"/>
      <c r="O393" s="1"/>
    </row>
    <row r="394" spans="1:15" ht="9.75" customHeight="1">
      <c r="A394" s="1"/>
      <c r="B394" s="1"/>
      <c r="C394" s="1"/>
      <c r="D394" s="1"/>
      <c r="E394" s="1"/>
      <c r="F394" s="1"/>
      <c r="G394" s="1"/>
      <c r="H394" s="1"/>
      <c r="I394" s="1"/>
      <c r="J394" s="1"/>
      <c r="K394" s="1"/>
      <c r="L394" s="1"/>
      <c r="M394" s="1"/>
      <c r="N394" s="1"/>
      <c r="O394" s="1"/>
    </row>
    <row r="395" spans="1:15" ht="9.75" customHeight="1">
      <c r="A395" s="1"/>
      <c r="B395" s="1"/>
      <c r="C395" s="1"/>
      <c r="D395" s="1"/>
      <c r="E395" s="1"/>
      <c r="F395" s="1"/>
      <c r="G395" s="1"/>
      <c r="H395" s="1"/>
      <c r="I395" s="1"/>
      <c r="J395" s="1"/>
      <c r="K395" s="1"/>
      <c r="L395" s="1"/>
      <c r="M395" s="1"/>
      <c r="N395" s="1"/>
      <c r="O395" s="1"/>
    </row>
    <row r="396" spans="1:15" ht="9.75" customHeight="1">
      <c r="A396" s="1"/>
      <c r="B396" s="1"/>
      <c r="C396" s="1"/>
      <c r="D396" s="1"/>
      <c r="E396" s="1"/>
      <c r="F396" s="1"/>
      <c r="G396" s="1"/>
      <c r="H396" s="1"/>
      <c r="I396" s="1"/>
      <c r="J396" s="1"/>
      <c r="K396" s="1"/>
      <c r="L396" s="1"/>
      <c r="M396" s="1"/>
      <c r="N396" s="1"/>
      <c r="O396" s="1"/>
    </row>
    <row r="397" spans="1:15" ht="9.75" customHeight="1">
      <c r="A397" s="1"/>
      <c r="B397" s="1"/>
      <c r="C397" s="1"/>
      <c r="D397" s="1"/>
      <c r="E397" s="1"/>
      <c r="F397" s="1"/>
      <c r="G397" s="1"/>
      <c r="H397" s="1"/>
      <c r="I397" s="1"/>
      <c r="J397" s="1"/>
      <c r="K397" s="1"/>
      <c r="L397" s="1"/>
      <c r="M397" s="1"/>
      <c r="N397" s="1"/>
      <c r="O397" s="1"/>
    </row>
    <row r="398" spans="1:15" ht="9.75" customHeight="1">
      <c r="A398" s="1"/>
      <c r="B398" s="1"/>
      <c r="C398" s="1"/>
      <c r="D398" s="1"/>
      <c r="E398" s="1"/>
      <c r="F398" s="1"/>
      <c r="G398" s="1"/>
      <c r="H398" s="1"/>
      <c r="I398" s="1"/>
      <c r="J398" s="1"/>
      <c r="K398" s="1"/>
      <c r="L398" s="1"/>
      <c r="M398" s="1"/>
      <c r="N398" s="1"/>
      <c r="O398" s="1"/>
    </row>
    <row r="399" spans="1:15" ht="9.75" customHeight="1">
      <c r="A399" s="1"/>
      <c r="B399" s="1"/>
      <c r="C399" s="1"/>
      <c r="D399" s="1"/>
      <c r="E399" s="1"/>
      <c r="F399" s="1"/>
      <c r="G399" s="1"/>
      <c r="H399" s="1"/>
      <c r="I399" s="1"/>
      <c r="J399" s="1"/>
      <c r="K399" s="1"/>
      <c r="L399" s="1"/>
      <c r="M399" s="1"/>
      <c r="N399" s="1"/>
      <c r="O399" s="1"/>
    </row>
    <row r="400" spans="1:15" ht="9.75" customHeight="1">
      <c r="A400" s="1"/>
      <c r="B400" s="1"/>
      <c r="C400" s="1"/>
      <c r="D400" s="1"/>
      <c r="E400" s="1"/>
      <c r="F400" s="1"/>
      <c r="G400" s="1"/>
      <c r="H400" s="1"/>
      <c r="I400" s="1"/>
      <c r="J400" s="1"/>
      <c r="K400" s="1"/>
      <c r="L400" s="1"/>
      <c r="M400" s="1"/>
      <c r="N400" s="1"/>
      <c r="O400" s="1"/>
    </row>
    <row r="401" spans="1:15" ht="9.75" customHeight="1">
      <c r="A401" s="1"/>
      <c r="B401" s="1"/>
      <c r="C401" s="1"/>
      <c r="D401" s="1"/>
      <c r="E401" s="1"/>
      <c r="F401" s="1"/>
      <c r="G401" s="1"/>
      <c r="H401" s="1"/>
      <c r="I401" s="1"/>
      <c r="J401" s="1"/>
      <c r="K401" s="1"/>
      <c r="L401" s="1"/>
      <c r="M401" s="1"/>
      <c r="N401" s="1"/>
      <c r="O401" s="1"/>
    </row>
    <row r="402" spans="1:15" ht="9.75" customHeight="1">
      <c r="A402" s="1"/>
      <c r="B402" s="1"/>
      <c r="C402" s="1"/>
      <c r="D402" s="1"/>
      <c r="E402" s="1"/>
      <c r="F402" s="1"/>
      <c r="G402" s="1"/>
      <c r="H402" s="1"/>
      <c r="I402" s="1"/>
      <c r="J402" s="1"/>
      <c r="K402" s="1"/>
      <c r="L402" s="1"/>
      <c r="M402" s="1"/>
      <c r="N402" s="1"/>
      <c r="O402" s="1"/>
    </row>
    <row r="403" spans="1:15" ht="9.75" customHeight="1">
      <c r="A403" s="1"/>
      <c r="B403" s="1"/>
      <c r="C403" s="1"/>
      <c r="D403" s="1"/>
      <c r="E403" s="1"/>
      <c r="F403" s="1"/>
      <c r="G403" s="1"/>
      <c r="H403" s="1"/>
      <c r="I403" s="1"/>
      <c r="J403" s="1"/>
      <c r="K403" s="1"/>
      <c r="L403" s="1"/>
      <c r="M403" s="1"/>
      <c r="N403" s="1"/>
      <c r="O403" s="1"/>
    </row>
    <row r="404" spans="1:15" ht="9.75" customHeight="1">
      <c r="A404" s="1"/>
      <c r="B404" s="1"/>
      <c r="C404" s="1"/>
      <c r="D404" s="1"/>
      <c r="E404" s="1"/>
      <c r="F404" s="1"/>
      <c r="G404" s="1"/>
      <c r="H404" s="1"/>
      <c r="I404" s="1"/>
      <c r="J404" s="1"/>
      <c r="K404" s="1"/>
      <c r="L404" s="1"/>
      <c r="M404" s="1"/>
      <c r="N404" s="1"/>
      <c r="O404" s="1"/>
    </row>
    <row r="405" spans="1:15" ht="9.75" customHeight="1">
      <c r="A405" s="1"/>
      <c r="B405" s="1"/>
      <c r="C405" s="1"/>
      <c r="D405" s="1"/>
      <c r="E405" s="1"/>
      <c r="F405" s="1"/>
      <c r="G405" s="1"/>
      <c r="H405" s="1"/>
      <c r="I405" s="1"/>
      <c r="J405" s="1"/>
      <c r="K405" s="1"/>
      <c r="L405" s="1"/>
      <c r="M405" s="1"/>
      <c r="N405" s="1"/>
      <c r="O405" s="1"/>
    </row>
    <row r="406" spans="1:15" ht="9.75" customHeight="1">
      <c r="A406" s="1"/>
      <c r="B406" s="1"/>
      <c r="C406" s="1"/>
      <c r="D406" s="1"/>
      <c r="E406" s="1"/>
      <c r="F406" s="1"/>
      <c r="G406" s="1"/>
      <c r="H406" s="1"/>
      <c r="I406" s="1"/>
      <c r="J406" s="1"/>
      <c r="K406" s="1"/>
      <c r="L406" s="1"/>
      <c r="M406" s="1"/>
      <c r="N406" s="1"/>
      <c r="O406" s="1"/>
    </row>
    <row r="407" spans="1:15" ht="9.75" customHeight="1">
      <c r="A407" s="1"/>
      <c r="B407" s="1"/>
      <c r="C407" s="1"/>
      <c r="D407" s="1"/>
      <c r="E407" s="1"/>
      <c r="F407" s="1"/>
      <c r="G407" s="1"/>
      <c r="H407" s="1"/>
      <c r="I407" s="1"/>
      <c r="J407" s="1"/>
      <c r="K407" s="1"/>
      <c r="L407" s="1"/>
      <c r="M407" s="1"/>
      <c r="N407" s="1"/>
      <c r="O407" s="1"/>
    </row>
    <row r="408" spans="1:15" ht="9.75" customHeight="1">
      <c r="A408" s="1"/>
      <c r="B408" s="1"/>
      <c r="C408" s="1"/>
      <c r="D408" s="1"/>
      <c r="E408" s="1"/>
      <c r="F408" s="1"/>
      <c r="G408" s="1"/>
      <c r="H408" s="1"/>
      <c r="I408" s="1"/>
      <c r="J408" s="1"/>
      <c r="K408" s="1"/>
      <c r="L408" s="1"/>
      <c r="M408" s="1"/>
      <c r="N408" s="1"/>
      <c r="O408" s="1"/>
    </row>
    <row r="409" spans="1:15" ht="9.75" customHeight="1">
      <c r="A409" s="1"/>
      <c r="B409" s="1"/>
      <c r="C409" s="1"/>
      <c r="D409" s="1"/>
      <c r="E409" s="1"/>
      <c r="F409" s="1"/>
      <c r="G409" s="1"/>
      <c r="H409" s="1"/>
      <c r="I409" s="1"/>
      <c r="J409" s="1"/>
      <c r="K409" s="1"/>
      <c r="L409" s="1"/>
      <c r="M409" s="1"/>
      <c r="N409" s="1"/>
      <c r="O409" s="1"/>
    </row>
    <row r="410" spans="1:15" ht="9.75" customHeight="1">
      <c r="A410" s="1"/>
      <c r="B410" s="1"/>
      <c r="C410" s="1"/>
      <c r="D410" s="1"/>
      <c r="E410" s="1"/>
      <c r="F410" s="1"/>
      <c r="G410" s="1"/>
      <c r="H410" s="1"/>
      <c r="I410" s="1"/>
      <c r="J410" s="1"/>
      <c r="K410" s="1"/>
      <c r="L410" s="1"/>
      <c r="M410" s="1"/>
      <c r="N410" s="1"/>
      <c r="O410" s="1"/>
    </row>
    <row r="411" spans="1:15" ht="9.75" customHeight="1">
      <c r="A411" s="1"/>
      <c r="B411" s="1"/>
      <c r="C411" s="1"/>
      <c r="D411" s="1"/>
      <c r="E411" s="1"/>
      <c r="F411" s="1"/>
      <c r="G411" s="1"/>
      <c r="H411" s="1"/>
      <c r="I411" s="1"/>
      <c r="J411" s="1"/>
      <c r="K411" s="1"/>
      <c r="L411" s="1"/>
      <c r="M411" s="1"/>
      <c r="N411" s="1"/>
      <c r="O411" s="1"/>
    </row>
    <row r="412" spans="1:15" ht="9.75" customHeight="1">
      <c r="A412" s="1"/>
      <c r="B412" s="1"/>
      <c r="C412" s="1"/>
      <c r="D412" s="1"/>
      <c r="E412" s="1"/>
      <c r="F412" s="1"/>
      <c r="G412" s="1"/>
      <c r="H412" s="1"/>
      <c r="I412" s="1"/>
      <c r="J412" s="1"/>
      <c r="K412" s="1"/>
      <c r="L412" s="1"/>
      <c r="M412" s="1"/>
      <c r="N412" s="1"/>
      <c r="O412" s="1"/>
    </row>
    <row r="413" spans="1:15" ht="9.75" customHeight="1">
      <c r="A413" s="1"/>
      <c r="B413" s="1"/>
      <c r="C413" s="1"/>
      <c r="D413" s="1"/>
      <c r="E413" s="1"/>
      <c r="F413" s="1"/>
      <c r="G413" s="1"/>
      <c r="H413" s="1"/>
      <c r="I413" s="1"/>
      <c r="J413" s="1"/>
      <c r="K413" s="1"/>
      <c r="L413" s="1"/>
      <c r="M413" s="1"/>
      <c r="N413" s="1"/>
      <c r="O413" s="1"/>
    </row>
    <row r="414" spans="1:15" ht="9.75" customHeight="1">
      <c r="A414" s="1"/>
      <c r="B414" s="1"/>
      <c r="C414" s="1"/>
      <c r="D414" s="1"/>
      <c r="E414" s="1"/>
      <c r="F414" s="1"/>
      <c r="G414" s="1"/>
      <c r="H414" s="1"/>
      <c r="I414" s="1"/>
      <c r="J414" s="1"/>
      <c r="K414" s="1"/>
      <c r="L414" s="1"/>
      <c r="M414" s="1"/>
      <c r="N414" s="1"/>
      <c r="O414" s="1"/>
    </row>
    <row r="415" spans="1:15" ht="9.75" customHeight="1">
      <c r="A415" s="1"/>
      <c r="B415" s="1"/>
      <c r="C415" s="1"/>
      <c r="D415" s="1"/>
      <c r="E415" s="1"/>
      <c r="F415" s="1"/>
      <c r="G415" s="1"/>
      <c r="H415" s="1"/>
      <c r="I415" s="1"/>
      <c r="J415" s="1"/>
      <c r="K415" s="1"/>
      <c r="L415" s="1"/>
      <c r="M415" s="1"/>
      <c r="N415" s="1"/>
      <c r="O415" s="1"/>
    </row>
    <row r="416" spans="1:15" ht="9.75" customHeight="1">
      <c r="A416" s="1"/>
      <c r="B416" s="1"/>
      <c r="C416" s="1"/>
      <c r="D416" s="1"/>
      <c r="E416" s="1"/>
      <c r="F416" s="1"/>
      <c r="G416" s="1"/>
      <c r="H416" s="1"/>
      <c r="I416" s="1"/>
      <c r="J416" s="1"/>
      <c r="K416" s="1"/>
      <c r="L416" s="1"/>
      <c r="M416" s="1"/>
      <c r="N416" s="1"/>
      <c r="O416" s="1"/>
    </row>
    <row r="417" spans="1:15" ht="9.75" customHeight="1">
      <c r="A417" s="1"/>
      <c r="B417" s="1"/>
      <c r="C417" s="1"/>
      <c r="D417" s="1"/>
      <c r="E417" s="1"/>
      <c r="F417" s="1"/>
      <c r="G417" s="1"/>
      <c r="H417" s="1"/>
      <c r="I417" s="1"/>
      <c r="J417" s="1"/>
      <c r="K417" s="1"/>
      <c r="L417" s="1"/>
      <c r="M417" s="1"/>
      <c r="N417" s="1"/>
      <c r="O417" s="1"/>
    </row>
    <row r="418" spans="1:15" ht="9.75" customHeight="1">
      <c r="A418" s="1"/>
      <c r="B418" s="1"/>
      <c r="C418" s="1"/>
      <c r="D418" s="1"/>
      <c r="E418" s="1"/>
      <c r="F418" s="1"/>
      <c r="G418" s="1"/>
      <c r="H418" s="1"/>
      <c r="I418" s="1"/>
      <c r="J418" s="1"/>
      <c r="K418" s="1"/>
      <c r="L418" s="1"/>
      <c r="M418" s="1"/>
      <c r="N418" s="1"/>
      <c r="O418" s="1"/>
    </row>
    <row r="419" spans="1:15" ht="9.75" customHeight="1">
      <c r="A419" s="1"/>
      <c r="B419" s="1"/>
      <c r="C419" s="1"/>
      <c r="D419" s="1"/>
      <c r="E419" s="1"/>
      <c r="F419" s="1"/>
      <c r="G419" s="1"/>
      <c r="H419" s="1"/>
      <c r="I419" s="1"/>
      <c r="J419" s="1"/>
      <c r="K419" s="1"/>
      <c r="L419" s="1"/>
      <c r="M419" s="1"/>
      <c r="N419" s="1"/>
      <c r="O419" s="1"/>
    </row>
    <row r="420" spans="1:15" ht="9.75" customHeight="1">
      <c r="A420" s="1"/>
      <c r="B420" s="1"/>
      <c r="C420" s="1"/>
      <c r="D420" s="1"/>
      <c r="E420" s="1"/>
      <c r="F420" s="1"/>
      <c r="G420" s="1"/>
      <c r="H420" s="1"/>
      <c r="I420" s="1"/>
      <c r="J420" s="1"/>
      <c r="K420" s="1"/>
      <c r="L420" s="1"/>
      <c r="M420" s="1"/>
      <c r="N420" s="1"/>
      <c r="O420" s="1"/>
    </row>
    <row r="421" spans="1:15" ht="9.75" customHeight="1">
      <c r="A421" s="1"/>
      <c r="B421" s="1"/>
      <c r="C421" s="1"/>
      <c r="D421" s="1"/>
      <c r="E421" s="1"/>
      <c r="F421" s="1"/>
      <c r="G421" s="1"/>
      <c r="H421" s="1"/>
      <c r="I421" s="1"/>
      <c r="J421" s="1"/>
      <c r="K421" s="1"/>
      <c r="L421" s="1"/>
      <c r="M421" s="1"/>
      <c r="N421" s="1"/>
      <c r="O421" s="1"/>
    </row>
    <row r="422" spans="1:15" ht="9.75" customHeight="1">
      <c r="A422" s="1"/>
      <c r="B422" s="1"/>
      <c r="C422" s="1"/>
      <c r="D422" s="1"/>
      <c r="E422" s="1"/>
      <c r="F422" s="1"/>
      <c r="G422" s="1"/>
      <c r="H422" s="1"/>
      <c r="I422" s="1"/>
      <c r="J422" s="1"/>
      <c r="K422" s="1"/>
      <c r="L422" s="1"/>
      <c r="M422" s="1"/>
      <c r="N422" s="1"/>
      <c r="O422" s="1"/>
    </row>
    <row r="423" spans="1:15" ht="9.75" customHeight="1">
      <c r="A423" s="1"/>
      <c r="B423" s="1"/>
      <c r="C423" s="1"/>
      <c r="D423" s="1"/>
      <c r="E423" s="1"/>
      <c r="F423" s="1"/>
      <c r="G423" s="1"/>
      <c r="H423" s="1"/>
      <c r="I423" s="1"/>
      <c r="J423" s="1"/>
      <c r="K423" s="1"/>
      <c r="L423" s="1"/>
      <c r="M423" s="1"/>
      <c r="N423" s="1"/>
      <c r="O423" s="1"/>
    </row>
    <row r="424" spans="1:15" ht="9.75" customHeight="1">
      <c r="A424" s="1"/>
      <c r="B424" s="1"/>
      <c r="C424" s="1"/>
      <c r="D424" s="1"/>
      <c r="E424" s="1"/>
      <c r="F424" s="1"/>
      <c r="G424" s="1"/>
      <c r="H424" s="1"/>
      <c r="I424" s="1"/>
      <c r="J424" s="1"/>
      <c r="K424" s="1"/>
      <c r="L424" s="1"/>
      <c r="M424" s="1"/>
      <c r="N424" s="1"/>
      <c r="O424" s="1"/>
    </row>
    <row r="425" spans="1:15" ht="9.75" customHeight="1">
      <c r="A425" s="1"/>
      <c r="B425" s="1"/>
      <c r="C425" s="1"/>
      <c r="D425" s="1"/>
      <c r="E425" s="1"/>
      <c r="F425" s="1"/>
      <c r="G425" s="1"/>
      <c r="H425" s="1"/>
      <c r="I425" s="1"/>
      <c r="J425" s="1"/>
      <c r="K425" s="1"/>
      <c r="L425" s="1"/>
      <c r="M425" s="1"/>
      <c r="N425" s="1"/>
      <c r="O425" s="1"/>
    </row>
    <row r="426" spans="1:15" ht="9.75" customHeight="1">
      <c r="A426" s="1"/>
      <c r="B426" s="1"/>
      <c r="C426" s="1"/>
      <c r="D426" s="1"/>
      <c r="E426" s="1"/>
      <c r="F426" s="1"/>
      <c r="G426" s="1"/>
      <c r="H426" s="1"/>
      <c r="I426" s="1"/>
      <c r="J426" s="1"/>
      <c r="K426" s="1"/>
      <c r="L426" s="1"/>
      <c r="M426" s="1"/>
      <c r="N426" s="1"/>
      <c r="O426" s="1"/>
    </row>
    <row r="427" spans="1:15" ht="9.75" customHeight="1">
      <c r="A427" s="1"/>
      <c r="B427" s="1"/>
      <c r="C427" s="1"/>
      <c r="D427" s="1"/>
      <c r="E427" s="1"/>
      <c r="F427" s="1"/>
      <c r="G427" s="1"/>
      <c r="H427" s="1"/>
      <c r="I427" s="1"/>
      <c r="J427" s="1"/>
      <c r="K427" s="1"/>
      <c r="L427" s="1"/>
      <c r="M427" s="1"/>
      <c r="N427" s="1"/>
      <c r="O427" s="1"/>
    </row>
    <row r="428" spans="1:15" ht="9.75" customHeight="1">
      <c r="A428" s="1"/>
      <c r="B428" s="1"/>
      <c r="C428" s="1"/>
      <c r="D428" s="1"/>
      <c r="E428" s="1"/>
      <c r="F428" s="1"/>
      <c r="G428" s="1"/>
      <c r="H428" s="1"/>
      <c r="I428" s="1"/>
      <c r="J428" s="1"/>
      <c r="K428" s="1"/>
      <c r="L428" s="1"/>
      <c r="M428" s="1"/>
      <c r="N428" s="1"/>
      <c r="O428" s="1"/>
    </row>
    <row r="429" spans="1:15" ht="9.75" customHeight="1">
      <c r="A429" s="1"/>
      <c r="B429" s="1"/>
      <c r="C429" s="1"/>
      <c r="D429" s="1"/>
      <c r="E429" s="1"/>
      <c r="F429" s="1"/>
      <c r="G429" s="1"/>
      <c r="H429" s="1"/>
      <c r="I429" s="1"/>
      <c r="J429" s="1"/>
      <c r="K429" s="1"/>
      <c r="L429" s="1"/>
      <c r="M429" s="1"/>
      <c r="N429" s="1"/>
      <c r="O429" s="1"/>
    </row>
    <row r="430" spans="1:15" ht="9.75" customHeight="1">
      <c r="A430" s="1"/>
      <c r="B430" s="1"/>
      <c r="C430" s="1"/>
      <c r="D430" s="1"/>
      <c r="E430" s="1"/>
      <c r="F430" s="1"/>
      <c r="G430" s="1"/>
      <c r="H430" s="1"/>
      <c r="I430" s="1"/>
      <c r="J430" s="1"/>
      <c r="K430" s="1"/>
      <c r="L430" s="1"/>
      <c r="M430" s="1"/>
      <c r="N430" s="1"/>
      <c r="O430" s="1"/>
    </row>
    <row r="431" spans="1:15" ht="9.75" customHeight="1">
      <c r="A431" s="1"/>
      <c r="B431" s="1"/>
      <c r="C431" s="1"/>
      <c r="D431" s="1"/>
      <c r="E431" s="1"/>
      <c r="F431" s="1"/>
      <c r="G431" s="1"/>
      <c r="H431" s="1"/>
      <c r="I431" s="1"/>
      <c r="J431" s="1"/>
      <c r="K431" s="1"/>
      <c r="L431" s="1"/>
      <c r="M431" s="1"/>
      <c r="N431" s="1"/>
      <c r="O431" s="1"/>
    </row>
    <row r="432" spans="1:15" ht="9.75" customHeight="1">
      <c r="A432" s="1"/>
      <c r="B432" s="1"/>
      <c r="C432" s="1"/>
      <c r="D432" s="1"/>
      <c r="E432" s="1"/>
      <c r="F432" s="1"/>
      <c r="G432" s="1"/>
      <c r="H432" s="1"/>
      <c r="I432" s="1"/>
      <c r="J432" s="1"/>
      <c r="K432" s="1"/>
      <c r="L432" s="1"/>
      <c r="M432" s="1"/>
      <c r="N432" s="1"/>
      <c r="O432" s="1"/>
    </row>
    <row r="433" spans="1:15" ht="9.75" customHeight="1">
      <c r="A433" s="1"/>
      <c r="B433" s="1"/>
      <c r="C433" s="1"/>
      <c r="D433" s="1"/>
      <c r="E433" s="1"/>
      <c r="F433" s="1"/>
      <c r="G433" s="1"/>
      <c r="H433" s="1"/>
      <c r="I433" s="1"/>
      <c r="J433" s="1"/>
      <c r="K433" s="1"/>
      <c r="L433" s="1"/>
      <c r="M433" s="1"/>
      <c r="N433" s="1"/>
      <c r="O433" s="1"/>
    </row>
    <row r="434" spans="1:15" ht="9.75" customHeight="1">
      <c r="A434" s="1"/>
      <c r="B434" s="1"/>
      <c r="C434" s="1"/>
      <c r="D434" s="1"/>
      <c r="E434" s="1"/>
      <c r="F434" s="1"/>
      <c r="G434" s="1"/>
      <c r="H434" s="1"/>
      <c r="I434" s="1"/>
      <c r="J434" s="1"/>
      <c r="K434" s="1"/>
      <c r="L434" s="1"/>
      <c r="M434" s="1"/>
      <c r="N434" s="1"/>
      <c r="O434" s="1"/>
    </row>
    <row r="435" spans="1:15" ht="9.75" customHeight="1">
      <c r="A435" s="1"/>
      <c r="B435" s="1"/>
      <c r="C435" s="1"/>
      <c r="D435" s="1"/>
      <c r="E435" s="1"/>
      <c r="F435" s="1"/>
      <c r="G435" s="1"/>
      <c r="H435" s="1"/>
      <c r="I435" s="1"/>
      <c r="J435" s="1"/>
      <c r="K435" s="1"/>
      <c r="L435" s="1"/>
      <c r="M435" s="1"/>
      <c r="N435" s="1"/>
      <c r="O435" s="1"/>
    </row>
    <row r="436" spans="1:15" ht="9.75" customHeight="1">
      <c r="A436" s="1"/>
      <c r="B436" s="1"/>
      <c r="C436" s="1"/>
      <c r="D436" s="1"/>
      <c r="E436" s="1"/>
      <c r="F436" s="1"/>
      <c r="G436" s="1"/>
      <c r="H436" s="1"/>
      <c r="I436" s="1"/>
      <c r="J436" s="1"/>
      <c r="K436" s="1"/>
      <c r="L436" s="1"/>
      <c r="M436" s="1"/>
      <c r="N436" s="1"/>
      <c r="O436" s="1"/>
    </row>
    <row r="437" spans="1:15" ht="9.75" customHeight="1">
      <c r="A437" s="1"/>
      <c r="B437" s="1"/>
      <c r="C437" s="1"/>
      <c r="D437" s="1"/>
      <c r="E437" s="1"/>
      <c r="F437" s="1"/>
      <c r="G437" s="1"/>
      <c r="H437" s="1"/>
      <c r="I437" s="1"/>
      <c r="J437" s="1"/>
      <c r="K437" s="1"/>
      <c r="L437" s="1"/>
      <c r="M437" s="1"/>
      <c r="N437" s="1"/>
      <c r="O437" s="1"/>
    </row>
    <row r="438" spans="1:15" ht="9.75" customHeight="1">
      <c r="A438" s="1"/>
      <c r="B438" s="1"/>
      <c r="C438" s="1"/>
      <c r="D438" s="1"/>
      <c r="E438" s="1"/>
      <c r="F438" s="1"/>
      <c r="G438" s="1"/>
      <c r="H438" s="1"/>
      <c r="I438" s="1"/>
      <c r="J438" s="1"/>
      <c r="K438" s="1"/>
      <c r="L438" s="1"/>
      <c r="M438" s="1"/>
      <c r="N438" s="1"/>
      <c r="O438" s="1"/>
    </row>
    <row r="439" spans="1:15" ht="9.75" customHeight="1">
      <c r="A439" s="1"/>
      <c r="B439" s="1"/>
      <c r="C439" s="1"/>
      <c r="D439" s="1"/>
      <c r="E439" s="1"/>
      <c r="F439" s="1"/>
      <c r="G439" s="1"/>
      <c r="H439" s="1"/>
      <c r="I439" s="1"/>
      <c r="J439" s="1"/>
      <c r="K439" s="1"/>
      <c r="L439" s="1"/>
      <c r="M439" s="1"/>
      <c r="N439" s="1"/>
      <c r="O439" s="1"/>
    </row>
    <row r="440" spans="1:15" ht="9.75" customHeight="1">
      <c r="A440" s="1"/>
      <c r="B440" s="1"/>
      <c r="C440" s="1"/>
      <c r="D440" s="1"/>
      <c r="E440" s="1"/>
      <c r="F440" s="1"/>
      <c r="G440" s="1"/>
      <c r="H440" s="1"/>
      <c r="I440" s="1"/>
      <c r="J440" s="1"/>
      <c r="K440" s="1"/>
      <c r="L440" s="1"/>
      <c r="M440" s="1"/>
      <c r="N440" s="1"/>
      <c r="O440" s="1"/>
    </row>
    <row r="441" spans="1:15" ht="9.75" customHeight="1">
      <c r="A441" s="1"/>
      <c r="B441" s="1"/>
      <c r="C441" s="1"/>
      <c r="D441" s="1"/>
      <c r="E441" s="1"/>
      <c r="F441" s="1"/>
      <c r="G441" s="1"/>
      <c r="H441" s="1"/>
      <c r="I441" s="1"/>
      <c r="J441" s="1"/>
      <c r="K441" s="1"/>
      <c r="L441" s="1"/>
      <c r="M441" s="1"/>
      <c r="N441" s="1"/>
      <c r="O441" s="1"/>
    </row>
    <row r="442" spans="1:15" ht="9.75" customHeight="1">
      <c r="A442" s="1"/>
      <c r="B442" s="1"/>
      <c r="C442" s="1"/>
      <c r="D442" s="1"/>
      <c r="E442" s="1"/>
      <c r="F442" s="1"/>
      <c r="G442" s="1"/>
      <c r="H442" s="1"/>
      <c r="I442" s="1"/>
      <c r="J442" s="1"/>
      <c r="K442" s="1"/>
      <c r="L442" s="1"/>
      <c r="M442" s="1"/>
      <c r="N442" s="1"/>
      <c r="O442" s="1"/>
    </row>
    <row r="443" spans="1:15" ht="9.75" customHeight="1">
      <c r="A443" s="1"/>
      <c r="B443" s="1"/>
      <c r="C443" s="1"/>
      <c r="D443" s="1"/>
      <c r="E443" s="1"/>
      <c r="F443" s="1"/>
      <c r="G443" s="1"/>
      <c r="H443" s="1"/>
      <c r="I443" s="1"/>
      <c r="J443" s="1"/>
      <c r="K443" s="1"/>
      <c r="L443" s="1"/>
      <c r="M443" s="1"/>
      <c r="N443" s="1"/>
      <c r="O443" s="1"/>
    </row>
    <row r="444" spans="1:15" ht="9.75" customHeight="1">
      <c r="A444" s="1"/>
      <c r="B444" s="1"/>
      <c r="C444" s="1"/>
      <c r="D444" s="1"/>
      <c r="E444" s="1"/>
      <c r="F444" s="1"/>
      <c r="G444" s="1"/>
      <c r="H444" s="1"/>
      <c r="I444" s="1"/>
      <c r="J444" s="1"/>
      <c r="K444" s="1"/>
      <c r="L444" s="1"/>
      <c r="M444" s="1"/>
      <c r="N444" s="1"/>
      <c r="O444" s="1"/>
    </row>
    <row r="445" spans="1:15" ht="9.75" customHeight="1">
      <c r="A445" s="1"/>
      <c r="B445" s="1"/>
      <c r="C445" s="1"/>
      <c r="D445" s="1"/>
      <c r="E445" s="1"/>
      <c r="F445" s="1"/>
      <c r="G445" s="1"/>
      <c r="H445" s="1"/>
      <c r="I445" s="1"/>
      <c r="J445" s="1"/>
      <c r="K445" s="1"/>
      <c r="L445" s="1"/>
      <c r="M445" s="1"/>
      <c r="N445" s="1"/>
      <c r="O445" s="1"/>
    </row>
    <row r="446" spans="1:15" ht="9.75" customHeight="1">
      <c r="A446" s="1"/>
      <c r="B446" s="1"/>
      <c r="C446" s="1"/>
      <c r="D446" s="1"/>
      <c r="E446" s="1"/>
      <c r="F446" s="1"/>
      <c r="G446" s="1"/>
      <c r="H446" s="1"/>
      <c r="I446" s="1"/>
      <c r="J446" s="1"/>
      <c r="K446" s="1"/>
      <c r="L446" s="1"/>
      <c r="M446" s="1"/>
      <c r="N446" s="1"/>
      <c r="O446" s="1"/>
    </row>
    <row r="447" spans="1:15" ht="9.75" customHeight="1">
      <c r="A447" s="1"/>
      <c r="B447" s="1"/>
      <c r="C447" s="1"/>
      <c r="D447" s="1"/>
      <c r="E447" s="1"/>
      <c r="F447" s="1"/>
      <c r="G447" s="1"/>
      <c r="H447" s="1"/>
      <c r="I447" s="1"/>
      <c r="J447" s="1"/>
      <c r="K447" s="1"/>
      <c r="L447" s="1"/>
      <c r="M447" s="1"/>
      <c r="N447" s="1"/>
      <c r="O447" s="1"/>
    </row>
    <row r="448" spans="1:15" ht="9.75" customHeight="1">
      <c r="A448" s="1"/>
      <c r="B448" s="1"/>
      <c r="C448" s="1"/>
      <c r="D448" s="1"/>
      <c r="E448" s="1"/>
      <c r="F448" s="1"/>
      <c r="G448" s="1"/>
      <c r="H448" s="1"/>
      <c r="I448" s="1"/>
      <c r="J448" s="1"/>
      <c r="K448" s="1"/>
      <c r="L448" s="1"/>
      <c r="M448" s="1"/>
      <c r="N448" s="1"/>
      <c r="O448" s="1"/>
    </row>
    <row r="449" spans="1:15" ht="9.75" customHeight="1">
      <c r="A449" s="1"/>
      <c r="B449" s="1"/>
      <c r="C449" s="1"/>
      <c r="D449" s="1"/>
      <c r="E449" s="1"/>
      <c r="F449" s="1"/>
      <c r="G449" s="1"/>
      <c r="H449" s="1"/>
      <c r="I449" s="1"/>
      <c r="J449" s="1"/>
      <c r="K449" s="1"/>
      <c r="L449" s="1"/>
      <c r="M449" s="1"/>
      <c r="N449" s="1"/>
      <c r="O449" s="1"/>
    </row>
    <row r="450" spans="1:15" ht="9.75" customHeight="1">
      <c r="A450" s="1"/>
      <c r="B450" s="1"/>
      <c r="C450" s="1"/>
      <c r="D450" s="1"/>
      <c r="E450" s="1"/>
      <c r="F450" s="1"/>
      <c r="G450" s="1"/>
      <c r="H450" s="1"/>
      <c r="I450" s="1"/>
      <c r="J450" s="1"/>
      <c r="K450" s="1"/>
      <c r="L450" s="1"/>
      <c r="M450" s="1"/>
      <c r="N450" s="1"/>
      <c r="O450" s="1"/>
    </row>
    <row r="451" spans="1:15" ht="9.75" customHeight="1">
      <c r="A451" s="1"/>
      <c r="B451" s="1"/>
      <c r="C451" s="1"/>
      <c r="D451" s="1"/>
      <c r="E451" s="1"/>
      <c r="F451" s="1"/>
      <c r="G451" s="1"/>
      <c r="H451" s="1"/>
      <c r="I451" s="1"/>
      <c r="J451" s="1"/>
      <c r="K451" s="1"/>
      <c r="L451" s="1"/>
      <c r="M451" s="1"/>
      <c r="N451" s="1"/>
      <c r="O451" s="1"/>
    </row>
    <row r="452" spans="1:15" ht="9.75" customHeight="1">
      <c r="A452" s="1"/>
      <c r="B452" s="1"/>
      <c r="C452" s="1"/>
      <c r="D452" s="1"/>
      <c r="E452" s="1"/>
      <c r="F452" s="1"/>
      <c r="G452" s="1"/>
      <c r="H452" s="1"/>
      <c r="I452" s="1"/>
      <c r="J452" s="1"/>
      <c r="K452" s="1"/>
      <c r="L452" s="1"/>
      <c r="M452" s="1"/>
      <c r="N452" s="1"/>
      <c r="O452" s="1"/>
    </row>
    <row r="453" spans="1:15" ht="9.75" customHeight="1">
      <c r="A453" s="1"/>
      <c r="B453" s="1"/>
      <c r="C453" s="1"/>
      <c r="D453" s="1"/>
      <c r="E453" s="1"/>
      <c r="F453" s="1"/>
      <c r="G453" s="1"/>
      <c r="H453" s="1"/>
      <c r="I453" s="1"/>
      <c r="J453" s="1"/>
      <c r="K453" s="1"/>
      <c r="L453" s="1"/>
      <c r="M453" s="1"/>
      <c r="N453" s="1"/>
      <c r="O453" s="1"/>
    </row>
    <row r="454" spans="1:15" ht="9.75" customHeight="1">
      <c r="A454" s="1"/>
      <c r="B454" s="1"/>
      <c r="C454" s="1"/>
      <c r="D454" s="1"/>
      <c r="E454" s="1"/>
      <c r="F454" s="1"/>
      <c r="G454" s="1"/>
      <c r="H454" s="1"/>
      <c r="I454" s="1"/>
      <c r="J454" s="1"/>
      <c r="K454" s="1"/>
      <c r="L454" s="1"/>
      <c r="M454" s="1"/>
      <c r="N454" s="1"/>
      <c r="O454" s="1"/>
    </row>
    <row r="455" spans="1:15" ht="9.75" customHeight="1">
      <c r="A455" s="1"/>
      <c r="B455" s="1"/>
      <c r="C455" s="1"/>
      <c r="D455" s="1"/>
      <c r="E455" s="1"/>
      <c r="F455" s="1"/>
      <c r="G455" s="1"/>
      <c r="H455" s="1"/>
      <c r="I455" s="1"/>
      <c r="J455" s="1"/>
      <c r="K455" s="1"/>
      <c r="L455" s="1"/>
      <c r="M455" s="1"/>
      <c r="N455" s="1"/>
      <c r="O455" s="1"/>
    </row>
    <row r="456" spans="1:15" ht="9.75" customHeight="1">
      <c r="A456" s="1"/>
      <c r="B456" s="1"/>
      <c r="C456" s="1"/>
      <c r="D456" s="1"/>
      <c r="E456" s="1"/>
      <c r="F456" s="1"/>
      <c r="G456" s="1"/>
      <c r="H456" s="1"/>
      <c r="I456" s="1"/>
      <c r="J456" s="1"/>
      <c r="K456" s="1"/>
      <c r="L456" s="1"/>
      <c r="M456" s="1"/>
      <c r="N456" s="1"/>
      <c r="O456" s="1"/>
    </row>
    <row r="457" spans="1:15" ht="9.75" customHeight="1">
      <c r="A457" s="1"/>
      <c r="B457" s="1"/>
      <c r="C457" s="1"/>
      <c r="D457" s="1"/>
      <c r="E457" s="1"/>
      <c r="F457" s="1"/>
      <c r="G457" s="1"/>
      <c r="H457" s="1"/>
      <c r="I457" s="1"/>
      <c r="J457" s="1"/>
      <c r="K457" s="1"/>
      <c r="L457" s="1"/>
      <c r="M457" s="1"/>
      <c r="N457" s="1"/>
      <c r="O457" s="1"/>
    </row>
    <row r="458" spans="1:15" ht="9.75" customHeight="1">
      <c r="A458" s="1"/>
      <c r="B458" s="1"/>
      <c r="C458" s="1"/>
      <c r="D458" s="1"/>
      <c r="E458" s="1"/>
      <c r="F458" s="1"/>
      <c r="G458" s="1"/>
      <c r="H458" s="1"/>
      <c r="I458" s="1"/>
      <c r="J458" s="1"/>
      <c r="K458" s="1"/>
      <c r="L458" s="1"/>
      <c r="M458" s="1"/>
      <c r="N458" s="1"/>
      <c r="O458" s="1"/>
    </row>
    <row r="459" spans="1:15" ht="9.75" customHeight="1">
      <c r="A459" s="1"/>
      <c r="B459" s="1"/>
      <c r="C459" s="1"/>
      <c r="D459" s="1"/>
      <c r="E459" s="1"/>
      <c r="F459" s="1"/>
      <c r="G459" s="1"/>
      <c r="H459" s="1"/>
      <c r="I459" s="1"/>
      <c r="J459" s="1"/>
      <c r="K459" s="1"/>
      <c r="L459" s="1"/>
      <c r="M459" s="1"/>
      <c r="N459" s="1"/>
      <c r="O459" s="1"/>
    </row>
    <row r="460" spans="1:15" ht="9.75" customHeight="1">
      <c r="A460" s="1"/>
      <c r="B460" s="1"/>
      <c r="C460" s="1"/>
      <c r="D460" s="1"/>
      <c r="E460" s="1"/>
      <c r="F460" s="1"/>
      <c r="G460" s="1"/>
      <c r="H460" s="1"/>
      <c r="I460" s="1"/>
      <c r="J460" s="1"/>
      <c r="K460" s="1"/>
      <c r="L460" s="1"/>
      <c r="M460" s="1"/>
      <c r="N460" s="1"/>
      <c r="O460" s="1"/>
    </row>
    <row r="461" spans="1:15" ht="9.75" customHeight="1">
      <c r="A461" s="1"/>
      <c r="B461" s="1"/>
      <c r="C461" s="1"/>
      <c r="D461" s="1"/>
      <c r="E461" s="1"/>
      <c r="F461" s="1"/>
      <c r="G461" s="1"/>
      <c r="H461" s="1"/>
      <c r="I461" s="1"/>
      <c r="J461" s="1"/>
      <c r="K461" s="1"/>
      <c r="L461" s="1"/>
      <c r="M461" s="1"/>
      <c r="N461" s="1"/>
      <c r="O461" s="1"/>
    </row>
    <row r="462" spans="1:15" ht="9.75" customHeight="1">
      <c r="A462" s="1"/>
      <c r="B462" s="1"/>
      <c r="C462" s="1"/>
      <c r="D462" s="1"/>
      <c r="E462" s="1"/>
      <c r="F462" s="1"/>
      <c r="G462" s="1"/>
      <c r="H462" s="1"/>
      <c r="I462" s="1"/>
      <c r="J462" s="1"/>
      <c r="K462" s="1"/>
      <c r="L462" s="1"/>
      <c r="M462" s="1"/>
      <c r="N462" s="1"/>
      <c r="O462" s="1"/>
    </row>
    <row r="463" spans="1:15" ht="9.75" customHeight="1">
      <c r="A463" s="1"/>
      <c r="B463" s="1"/>
      <c r="C463" s="1"/>
      <c r="D463" s="1"/>
      <c r="E463" s="1"/>
      <c r="F463" s="1"/>
      <c r="G463" s="1"/>
      <c r="H463" s="1"/>
      <c r="I463" s="1"/>
      <c r="J463" s="1"/>
      <c r="K463" s="1"/>
      <c r="L463" s="1"/>
      <c r="M463" s="1"/>
      <c r="N463" s="1"/>
      <c r="O463" s="1"/>
    </row>
    <row r="464" spans="1:15" ht="9.75" customHeight="1">
      <c r="A464" s="1"/>
      <c r="B464" s="1"/>
      <c r="C464" s="1"/>
      <c r="D464" s="1"/>
      <c r="E464" s="1"/>
      <c r="F464" s="1"/>
      <c r="G464" s="1"/>
      <c r="H464" s="1"/>
      <c r="I464" s="1"/>
      <c r="J464" s="1"/>
      <c r="K464" s="1"/>
      <c r="L464" s="1"/>
      <c r="M464" s="1"/>
      <c r="N464" s="1"/>
      <c r="O464" s="1"/>
    </row>
    <row r="465" spans="1:15" ht="9.75" customHeight="1">
      <c r="A465" s="1"/>
      <c r="B465" s="1"/>
      <c r="C465" s="1"/>
      <c r="D465" s="1"/>
      <c r="E465" s="1"/>
      <c r="F465" s="1"/>
      <c r="G465" s="1"/>
      <c r="H465" s="1"/>
      <c r="I465" s="1"/>
      <c r="J465" s="1"/>
      <c r="K465" s="1"/>
      <c r="L465" s="1"/>
      <c r="M465" s="1"/>
      <c r="N465" s="1"/>
      <c r="O465" s="1"/>
    </row>
    <row r="466" spans="1:15" ht="9.75" customHeight="1">
      <c r="A466" s="1"/>
      <c r="B466" s="1"/>
      <c r="C466" s="1"/>
      <c r="D466" s="1"/>
      <c r="E466" s="1"/>
      <c r="F466" s="1"/>
      <c r="G466" s="1"/>
      <c r="H466" s="1"/>
      <c r="I466" s="1"/>
      <c r="J466" s="1"/>
      <c r="K466" s="1"/>
      <c r="L466" s="1"/>
      <c r="M466" s="1"/>
      <c r="N466" s="1"/>
      <c r="O466" s="1"/>
    </row>
    <row r="467" spans="1:15" ht="9.75" customHeight="1">
      <c r="A467" s="1"/>
      <c r="B467" s="1"/>
      <c r="C467" s="1"/>
      <c r="D467" s="1"/>
      <c r="E467" s="1"/>
      <c r="F467" s="1"/>
      <c r="G467" s="1"/>
      <c r="H467" s="1"/>
      <c r="I467" s="1"/>
      <c r="J467" s="1"/>
      <c r="K467" s="1"/>
      <c r="L467" s="1"/>
      <c r="M467" s="1"/>
      <c r="N467" s="1"/>
      <c r="O467" s="1"/>
    </row>
    <row r="468" spans="1:15" ht="9.75" customHeight="1">
      <c r="A468" s="1"/>
      <c r="B468" s="1"/>
      <c r="C468" s="1"/>
      <c r="D468" s="1"/>
      <c r="E468" s="1"/>
      <c r="F468" s="1"/>
      <c r="G468" s="1"/>
      <c r="H468" s="1"/>
      <c r="I468" s="1"/>
      <c r="J468" s="1"/>
      <c r="K468" s="1"/>
      <c r="L468" s="1"/>
      <c r="M468" s="1"/>
      <c r="N468" s="1"/>
      <c r="O468" s="1"/>
    </row>
    <row r="469" spans="1:15" ht="9.75" customHeight="1">
      <c r="A469" s="1"/>
      <c r="B469" s="1"/>
      <c r="C469" s="1"/>
      <c r="D469" s="1"/>
      <c r="E469" s="1"/>
      <c r="F469" s="1"/>
      <c r="G469" s="1"/>
      <c r="H469" s="1"/>
      <c r="I469" s="1"/>
      <c r="J469" s="1"/>
      <c r="K469" s="1"/>
      <c r="L469" s="1"/>
      <c r="M469" s="1"/>
      <c r="N469" s="1"/>
      <c r="O469" s="1"/>
    </row>
    <row r="470" spans="1:15" ht="9.75" customHeight="1">
      <c r="A470" s="1"/>
      <c r="B470" s="1"/>
      <c r="C470" s="1"/>
      <c r="D470" s="1"/>
      <c r="E470" s="1"/>
      <c r="F470" s="1"/>
      <c r="G470" s="1"/>
      <c r="H470" s="1"/>
      <c r="I470" s="1"/>
      <c r="J470" s="1"/>
      <c r="K470" s="1"/>
      <c r="L470" s="1"/>
      <c r="M470" s="1"/>
      <c r="N470" s="1"/>
      <c r="O470" s="1"/>
    </row>
    <row r="471" spans="1:15" ht="9.75" customHeight="1">
      <c r="A471" s="1"/>
      <c r="B471" s="1"/>
      <c r="C471" s="1"/>
      <c r="D471" s="1"/>
      <c r="E471" s="1"/>
      <c r="F471" s="1"/>
      <c r="G471" s="1"/>
      <c r="H471" s="1"/>
      <c r="I471" s="1"/>
      <c r="J471" s="1"/>
      <c r="K471" s="1"/>
      <c r="L471" s="1"/>
      <c r="M471" s="1"/>
      <c r="N471" s="1"/>
      <c r="O471" s="1"/>
    </row>
    <row r="472" spans="1:15" ht="9.75" customHeight="1">
      <c r="A472" s="1"/>
      <c r="B472" s="1"/>
      <c r="C472" s="1"/>
      <c r="D472" s="1"/>
      <c r="E472" s="1"/>
      <c r="F472" s="1"/>
      <c r="G472" s="1"/>
      <c r="H472" s="1"/>
      <c r="I472" s="1"/>
      <c r="J472" s="1"/>
      <c r="K472" s="1"/>
      <c r="L472" s="1"/>
      <c r="M472" s="1"/>
      <c r="N472" s="1"/>
      <c r="O472" s="1"/>
    </row>
    <row r="473" spans="1:15" ht="9.75" customHeight="1">
      <c r="A473" s="1"/>
      <c r="B473" s="1"/>
      <c r="C473" s="1"/>
      <c r="D473" s="1"/>
      <c r="E473" s="1"/>
      <c r="F473" s="1"/>
      <c r="G473" s="1"/>
      <c r="H473" s="1"/>
      <c r="I473" s="1"/>
      <c r="J473" s="1"/>
      <c r="K473" s="1"/>
      <c r="L473" s="1"/>
      <c r="M473" s="1"/>
      <c r="N473" s="1"/>
      <c r="O473" s="1"/>
    </row>
    <row r="474" spans="1:15" ht="9.75" customHeight="1">
      <c r="A474" s="1"/>
      <c r="B474" s="1"/>
      <c r="C474" s="1"/>
      <c r="D474" s="1"/>
      <c r="E474" s="1"/>
      <c r="F474" s="1"/>
      <c r="G474" s="1"/>
      <c r="H474" s="1"/>
      <c r="I474" s="1"/>
      <c r="J474" s="1"/>
      <c r="K474" s="1"/>
      <c r="L474" s="1"/>
      <c r="M474" s="1"/>
      <c r="N474" s="1"/>
      <c r="O474" s="1"/>
    </row>
    <row r="475" spans="1:15" ht="9.75" customHeight="1">
      <c r="A475" s="1"/>
      <c r="B475" s="1"/>
      <c r="C475" s="1"/>
      <c r="D475" s="1"/>
      <c r="E475" s="1"/>
      <c r="F475" s="1"/>
      <c r="G475" s="1"/>
      <c r="H475" s="1"/>
      <c r="I475" s="1"/>
      <c r="J475" s="1"/>
      <c r="K475" s="1"/>
      <c r="L475" s="1"/>
      <c r="M475" s="1"/>
      <c r="N475" s="1"/>
      <c r="O475" s="1"/>
    </row>
    <row r="476" spans="1:15" ht="9.75" customHeight="1">
      <c r="A476" s="1"/>
      <c r="B476" s="1"/>
      <c r="C476" s="1"/>
      <c r="D476" s="1"/>
      <c r="E476" s="1"/>
      <c r="F476" s="1"/>
      <c r="G476" s="1"/>
      <c r="H476" s="1"/>
      <c r="I476" s="1"/>
      <c r="J476" s="1"/>
      <c r="K476" s="1"/>
      <c r="L476" s="1"/>
      <c r="M476" s="1"/>
      <c r="N476" s="1"/>
      <c r="O476" s="1"/>
    </row>
    <row r="477" spans="1:15" ht="9.75" customHeight="1">
      <c r="A477" s="1"/>
      <c r="B477" s="1"/>
      <c r="C477" s="1"/>
      <c r="D477" s="1"/>
      <c r="E477" s="1"/>
      <c r="F477" s="1"/>
      <c r="G477" s="1"/>
      <c r="H477" s="1"/>
      <c r="I477" s="1"/>
      <c r="J477" s="1"/>
      <c r="K477" s="1"/>
      <c r="L477" s="1"/>
      <c r="M477" s="1"/>
      <c r="N477" s="1"/>
      <c r="O477" s="1"/>
    </row>
    <row r="478" spans="1:15" ht="9.75" customHeight="1">
      <c r="A478" s="1"/>
      <c r="B478" s="1"/>
      <c r="C478" s="1"/>
      <c r="D478" s="1"/>
      <c r="E478" s="1"/>
      <c r="F478" s="1"/>
      <c r="G478" s="1"/>
      <c r="H478" s="1"/>
      <c r="I478" s="1"/>
      <c r="J478" s="1"/>
      <c r="K478" s="1"/>
      <c r="L478" s="1"/>
      <c r="M478" s="1"/>
      <c r="N478" s="1"/>
      <c r="O478" s="1"/>
    </row>
    <row r="479" spans="1:15" ht="9.75" customHeight="1">
      <c r="A479" s="1"/>
      <c r="B479" s="1"/>
      <c r="C479" s="1"/>
      <c r="D479" s="1"/>
      <c r="E479" s="1"/>
      <c r="F479" s="1"/>
      <c r="G479" s="1"/>
      <c r="H479" s="1"/>
      <c r="I479" s="1"/>
      <c r="J479" s="1"/>
      <c r="K479" s="1"/>
      <c r="L479" s="1"/>
      <c r="M479" s="1"/>
      <c r="N479" s="1"/>
      <c r="O479" s="1"/>
    </row>
    <row r="480" spans="1:15" ht="9.75" customHeight="1">
      <c r="A480" s="1"/>
      <c r="B480" s="1"/>
      <c r="C480" s="1"/>
      <c r="D480" s="1"/>
      <c r="E480" s="1"/>
      <c r="F480" s="1"/>
      <c r="G480" s="1"/>
      <c r="H480" s="1"/>
      <c r="I480" s="1"/>
      <c r="J480" s="1"/>
      <c r="K480" s="1"/>
      <c r="L480" s="1"/>
      <c r="M480" s="1"/>
      <c r="N480" s="1"/>
      <c r="O480" s="1"/>
    </row>
    <row r="481" spans="1:15" ht="9.75" customHeight="1">
      <c r="A481" s="1"/>
      <c r="B481" s="1"/>
      <c r="C481" s="1"/>
      <c r="D481" s="1"/>
      <c r="E481" s="1"/>
      <c r="F481" s="1"/>
      <c r="G481" s="1"/>
      <c r="H481" s="1"/>
      <c r="I481" s="1"/>
      <c r="J481" s="1"/>
      <c r="K481" s="1"/>
      <c r="L481" s="1"/>
      <c r="M481" s="1"/>
      <c r="N481" s="1"/>
      <c r="O481" s="1"/>
    </row>
    <row r="482" spans="1:15" ht="9.75" customHeight="1">
      <c r="A482" s="1"/>
      <c r="B482" s="1"/>
      <c r="C482" s="1"/>
      <c r="D482" s="1"/>
      <c r="E482" s="1"/>
      <c r="F482" s="1"/>
      <c r="G482" s="1"/>
      <c r="H482" s="1"/>
      <c r="I482" s="1"/>
      <c r="J482" s="1"/>
      <c r="K482" s="1"/>
      <c r="L482" s="1"/>
      <c r="M482" s="1"/>
      <c r="N482" s="1"/>
      <c r="O482" s="1"/>
    </row>
    <row r="483" spans="1:15" ht="9.75" customHeight="1">
      <c r="A483" s="1"/>
      <c r="B483" s="1"/>
      <c r="C483" s="1"/>
      <c r="D483" s="1"/>
      <c r="E483" s="1"/>
      <c r="F483" s="1"/>
      <c r="G483" s="1"/>
      <c r="H483" s="1"/>
      <c r="I483" s="1"/>
      <c r="J483" s="1"/>
      <c r="K483" s="1"/>
      <c r="L483" s="1"/>
      <c r="M483" s="1"/>
      <c r="N483" s="1"/>
      <c r="O483" s="1"/>
    </row>
    <row r="484" spans="1:15" ht="9.75" customHeight="1">
      <c r="A484" s="1"/>
      <c r="B484" s="1"/>
      <c r="C484" s="1"/>
      <c r="D484" s="1"/>
      <c r="E484" s="1"/>
      <c r="F484" s="1"/>
      <c r="G484" s="1"/>
      <c r="H484" s="1"/>
      <c r="I484" s="1"/>
      <c r="J484" s="1"/>
      <c r="K484" s="1"/>
      <c r="L484" s="1"/>
      <c r="M484" s="1"/>
      <c r="N484" s="1"/>
      <c r="O484" s="1"/>
    </row>
    <row r="485" spans="1:15" ht="9.75" customHeight="1">
      <c r="A485" s="1"/>
      <c r="B485" s="1"/>
      <c r="C485" s="1"/>
      <c r="D485" s="1"/>
      <c r="E485" s="1"/>
      <c r="F485" s="1"/>
      <c r="G485" s="1"/>
      <c r="H485" s="1"/>
      <c r="I485" s="1"/>
      <c r="J485" s="1"/>
      <c r="K485" s="1"/>
      <c r="L485" s="1"/>
      <c r="M485" s="1"/>
      <c r="N485" s="1"/>
      <c r="O485" s="1"/>
    </row>
    <row r="486" spans="1:15" ht="9.75" customHeight="1">
      <c r="A486" s="1"/>
      <c r="B486" s="1"/>
      <c r="C486" s="1"/>
      <c r="D486" s="1"/>
      <c r="E486" s="1"/>
      <c r="F486" s="1"/>
      <c r="G486" s="1"/>
      <c r="H486" s="1"/>
      <c r="I486" s="1"/>
      <c r="J486" s="1"/>
      <c r="K486" s="1"/>
      <c r="L486" s="1"/>
      <c r="M486" s="1"/>
      <c r="N486" s="1"/>
      <c r="O486" s="1"/>
    </row>
    <row r="487" spans="1:15" ht="9.75" customHeight="1">
      <c r="A487" s="1"/>
      <c r="B487" s="1"/>
      <c r="C487" s="1"/>
      <c r="D487" s="1"/>
      <c r="E487" s="1"/>
      <c r="F487" s="1"/>
      <c r="G487" s="1"/>
      <c r="H487" s="1"/>
      <c r="I487" s="1"/>
      <c r="J487" s="1"/>
      <c r="K487" s="1"/>
      <c r="L487" s="1"/>
      <c r="M487" s="1"/>
      <c r="N487" s="1"/>
      <c r="O487" s="1"/>
    </row>
    <row r="488" spans="1:15" ht="9.75" customHeight="1">
      <c r="A488" s="1"/>
      <c r="B488" s="1"/>
      <c r="C488" s="1"/>
      <c r="D488" s="1"/>
      <c r="E488" s="1"/>
      <c r="F488" s="1"/>
      <c r="G488" s="1"/>
      <c r="H488" s="1"/>
      <c r="I488" s="1"/>
      <c r="J488" s="1"/>
      <c r="K488" s="1"/>
      <c r="L488" s="1"/>
      <c r="M488" s="1"/>
      <c r="N488" s="1"/>
      <c r="O488" s="1"/>
    </row>
    <row r="489" spans="1:15" ht="9.75" customHeight="1">
      <c r="A489" s="1"/>
      <c r="B489" s="1"/>
      <c r="C489" s="1"/>
      <c r="D489" s="1"/>
      <c r="E489" s="1"/>
      <c r="F489" s="1"/>
      <c r="G489" s="1"/>
      <c r="H489" s="1"/>
      <c r="I489" s="1"/>
      <c r="J489" s="1"/>
      <c r="K489" s="1"/>
      <c r="L489" s="1"/>
      <c r="M489" s="1"/>
      <c r="N489" s="1"/>
      <c r="O489" s="1"/>
    </row>
    <row r="490" spans="1:15" ht="9.75" customHeight="1">
      <c r="A490" s="1"/>
      <c r="B490" s="1"/>
      <c r="C490" s="1"/>
      <c r="D490" s="1"/>
      <c r="E490" s="1"/>
      <c r="F490" s="1"/>
      <c r="G490" s="1"/>
      <c r="H490" s="1"/>
      <c r="I490" s="1"/>
      <c r="J490" s="1"/>
      <c r="K490" s="1"/>
      <c r="L490" s="1"/>
      <c r="M490" s="1"/>
      <c r="N490" s="1"/>
      <c r="O490" s="1"/>
    </row>
    <row r="491" spans="1:15" ht="9.75" customHeight="1">
      <c r="A491" s="1"/>
      <c r="B491" s="1"/>
      <c r="C491" s="1"/>
      <c r="D491" s="1"/>
      <c r="E491" s="1"/>
      <c r="F491" s="1"/>
      <c r="G491" s="1"/>
      <c r="H491" s="1"/>
      <c r="I491" s="1"/>
      <c r="J491" s="1"/>
      <c r="K491" s="1"/>
      <c r="L491" s="1"/>
      <c r="M491" s="1"/>
      <c r="N491" s="1"/>
      <c r="O491" s="1"/>
    </row>
    <row r="492" spans="1:15" ht="9.75" customHeight="1">
      <c r="A492" s="1"/>
      <c r="B492" s="1"/>
      <c r="C492" s="1"/>
      <c r="D492" s="1"/>
      <c r="E492" s="1"/>
      <c r="F492" s="1"/>
      <c r="G492" s="1"/>
      <c r="H492" s="1"/>
      <c r="I492" s="1"/>
      <c r="J492" s="1"/>
      <c r="K492" s="1"/>
      <c r="L492" s="1"/>
      <c r="M492" s="1"/>
      <c r="N492" s="1"/>
      <c r="O492" s="1"/>
    </row>
    <row r="493" spans="1:15" ht="9.75" customHeight="1">
      <c r="A493" s="1"/>
      <c r="B493" s="1"/>
      <c r="C493" s="1"/>
      <c r="D493" s="1"/>
      <c r="E493" s="1"/>
      <c r="F493" s="1"/>
      <c r="G493" s="1"/>
      <c r="H493" s="1"/>
      <c r="I493" s="1"/>
      <c r="J493" s="1"/>
      <c r="K493" s="1"/>
      <c r="L493" s="1"/>
      <c r="M493" s="1"/>
      <c r="N493" s="1"/>
      <c r="O493" s="1"/>
    </row>
    <row r="494" spans="1:15" ht="9.75" customHeight="1">
      <c r="A494" s="1"/>
      <c r="B494" s="1"/>
      <c r="C494" s="1"/>
      <c r="D494" s="1"/>
      <c r="E494" s="1"/>
      <c r="F494" s="1"/>
      <c r="G494" s="1"/>
      <c r="H494" s="1"/>
      <c r="I494" s="1"/>
      <c r="J494" s="1"/>
      <c r="K494" s="1"/>
      <c r="L494" s="1"/>
      <c r="M494" s="1"/>
      <c r="N494" s="1"/>
      <c r="O494" s="1"/>
    </row>
    <row r="495" spans="1:15" ht="9.75" customHeight="1">
      <c r="A495" s="1"/>
      <c r="B495" s="1"/>
      <c r="C495" s="1"/>
      <c r="D495" s="1"/>
      <c r="E495" s="1"/>
      <c r="F495" s="1"/>
      <c r="G495" s="1"/>
      <c r="H495" s="1"/>
      <c r="I495" s="1"/>
      <c r="J495" s="1"/>
      <c r="K495" s="1"/>
      <c r="L495" s="1"/>
      <c r="M495" s="1"/>
      <c r="N495" s="1"/>
      <c r="O495" s="1"/>
    </row>
    <row r="496" spans="1:15" ht="9.75" customHeight="1">
      <c r="A496" s="1"/>
      <c r="B496" s="1"/>
      <c r="C496" s="1"/>
      <c r="D496" s="1"/>
      <c r="E496" s="1"/>
      <c r="F496" s="1"/>
      <c r="G496" s="1"/>
      <c r="H496" s="1"/>
      <c r="I496" s="1"/>
      <c r="J496" s="1"/>
      <c r="K496" s="1"/>
      <c r="L496" s="1"/>
      <c r="M496" s="1"/>
      <c r="N496" s="1"/>
      <c r="O496" s="1"/>
    </row>
    <row r="497" spans="1:15" ht="9.75" customHeight="1">
      <c r="A497" s="1"/>
      <c r="B497" s="1"/>
      <c r="C497" s="1"/>
      <c r="D497" s="1"/>
      <c r="E497" s="1"/>
      <c r="F497" s="1"/>
      <c r="G497" s="1"/>
      <c r="H497" s="1"/>
      <c r="I497" s="1"/>
      <c r="J497" s="1"/>
      <c r="K497" s="1"/>
      <c r="L497" s="1"/>
      <c r="M497" s="1"/>
      <c r="N497" s="1"/>
      <c r="O497" s="1"/>
    </row>
    <row r="498" spans="1:15" ht="9.75" customHeight="1">
      <c r="A498" s="1"/>
      <c r="B498" s="1"/>
      <c r="C498" s="1"/>
      <c r="D498" s="1"/>
      <c r="E498" s="1"/>
      <c r="F498" s="1"/>
      <c r="G498" s="1"/>
      <c r="H498" s="1"/>
      <c r="I498" s="1"/>
      <c r="J498" s="1"/>
      <c r="K498" s="1"/>
      <c r="L498" s="1"/>
      <c r="M498" s="1"/>
      <c r="N498" s="1"/>
      <c r="O498" s="1"/>
    </row>
    <row r="499" spans="1:15" ht="9.75" customHeight="1">
      <c r="A499" s="1"/>
      <c r="B499" s="1"/>
      <c r="C499" s="1"/>
      <c r="D499" s="1"/>
      <c r="E499" s="1"/>
      <c r="F499" s="1"/>
      <c r="G499" s="1"/>
      <c r="H499" s="1"/>
      <c r="I499" s="1"/>
      <c r="J499" s="1"/>
      <c r="K499" s="1"/>
      <c r="L499" s="1"/>
      <c r="M499" s="1"/>
      <c r="N499" s="1"/>
      <c r="O499" s="1"/>
    </row>
    <row r="500" spans="1:15" ht="9.75" customHeight="1">
      <c r="A500" s="1"/>
      <c r="B500" s="1"/>
      <c r="C500" s="1"/>
      <c r="D500" s="1"/>
      <c r="E500" s="1"/>
      <c r="F500" s="1"/>
      <c r="G500" s="1"/>
      <c r="H500" s="1"/>
      <c r="I500" s="1"/>
      <c r="J500" s="1"/>
      <c r="K500" s="1"/>
      <c r="L500" s="1"/>
      <c r="M500" s="1"/>
      <c r="N500" s="1"/>
      <c r="O500" s="1"/>
    </row>
    <row r="501" spans="1:15" ht="9.75" customHeight="1">
      <c r="A501" s="1"/>
      <c r="B501" s="1"/>
      <c r="C501" s="1"/>
      <c r="D501" s="1"/>
      <c r="E501" s="1"/>
      <c r="F501" s="1"/>
      <c r="G501" s="1"/>
      <c r="H501" s="1"/>
      <c r="I501" s="1"/>
      <c r="J501" s="1"/>
      <c r="K501" s="1"/>
      <c r="L501" s="1"/>
      <c r="M501" s="1"/>
      <c r="N501" s="1"/>
      <c r="O501" s="1"/>
    </row>
    <row r="502" spans="1:15" ht="9.75" customHeight="1">
      <c r="A502" s="1"/>
      <c r="B502" s="1"/>
      <c r="C502" s="1"/>
      <c r="D502" s="1"/>
      <c r="E502" s="1"/>
      <c r="F502" s="1"/>
      <c r="G502" s="1"/>
      <c r="H502" s="1"/>
      <c r="I502" s="1"/>
      <c r="J502" s="1"/>
      <c r="K502" s="1"/>
      <c r="L502" s="1"/>
      <c r="M502" s="1"/>
      <c r="N502" s="1"/>
      <c r="O502" s="1"/>
    </row>
    <row r="503" spans="1:15" ht="9.75" customHeight="1">
      <c r="A503" s="1"/>
      <c r="B503" s="1"/>
      <c r="C503" s="1"/>
      <c r="D503" s="1"/>
      <c r="E503" s="1"/>
      <c r="F503" s="1"/>
      <c r="G503" s="1"/>
      <c r="H503" s="1"/>
      <c r="I503" s="1"/>
      <c r="J503" s="1"/>
      <c r="K503" s="1"/>
      <c r="L503" s="1"/>
      <c r="M503" s="1"/>
      <c r="N503" s="1"/>
      <c r="O503" s="1"/>
    </row>
    <row r="504" spans="1:15" ht="9.75" customHeight="1">
      <c r="A504" s="1"/>
      <c r="B504" s="1"/>
      <c r="C504" s="1"/>
      <c r="D504" s="1"/>
      <c r="E504" s="1"/>
      <c r="F504" s="1"/>
      <c r="G504" s="1"/>
      <c r="H504" s="1"/>
      <c r="I504" s="1"/>
      <c r="J504" s="1"/>
      <c r="K504" s="1"/>
      <c r="L504" s="1"/>
      <c r="M504" s="1"/>
      <c r="N504" s="1"/>
      <c r="O504" s="1"/>
    </row>
    <row r="505" spans="1:15" ht="9.75" customHeight="1">
      <c r="A505" s="1"/>
      <c r="B505" s="1"/>
      <c r="C505" s="1"/>
      <c r="D505" s="1"/>
      <c r="E505" s="1"/>
      <c r="F505" s="1"/>
      <c r="G505" s="1"/>
      <c r="H505" s="1"/>
      <c r="I505" s="1"/>
      <c r="J505" s="1"/>
      <c r="K505" s="1"/>
      <c r="L505" s="1"/>
      <c r="M505" s="1"/>
      <c r="N505" s="1"/>
      <c r="O505" s="1"/>
    </row>
    <row r="506" spans="1:15" ht="9.75" customHeight="1">
      <c r="A506" s="1"/>
      <c r="B506" s="1"/>
      <c r="C506" s="1"/>
      <c r="D506" s="1"/>
      <c r="E506" s="1"/>
      <c r="F506" s="1"/>
      <c r="G506" s="1"/>
      <c r="H506" s="1"/>
      <c r="I506" s="1"/>
      <c r="J506" s="1"/>
      <c r="K506" s="1"/>
      <c r="L506" s="1"/>
      <c r="M506" s="1"/>
      <c r="N506" s="1"/>
      <c r="O506" s="1"/>
    </row>
    <row r="507" spans="1:15" ht="9.75" customHeight="1">
      <c r="A507" s="1"/>
      <c r="B507" s="1"/>
      <c r="C507" s="1"/>
      <c r="D507" s="1"/>
      <c r="E507" s="1"/>
      <c r="F507" s="1"/>
      <c r="G507" s="1"/>
      <c r="H507" s="1"/>
      <c r="I507" s="1"/>
      <c r="J507" s="1"/>
      <c r="K507" s="1"/>
      <c r="L507" s="1"/>
      <c r="M507" s="1"/>
      <c r="N507" s="1"/>
      <c r="O507" s="1"/>
    </row>
    <row r="508" spans="1:15" ht="9.75" customHeight="1">
      <c r="A508" s="1"/>
      <c r="B508" s="1"/>
      <c r="C508" s="1"/>
      <c r="D508" s="1"/>
      <c r="E508" s="1"/>
      <c r="F508" s="1"/>
      <c r="G508" s="1"/>
      <c r="H508" s="1"/>
      <c r="I508" s="1"/>
      <c r="J508" s="1"/>
      <c r="K508" s="1"/>
      <c r="L508" s="1"/>
      <c r="M508" s="1"/>
      <c r="N508" s="1"/>
      <c r="O508" s="1"/>
    </row>
    <row r="509" spans="1:15" ht="9.75" customHeight="1">
      <c r="A509" s="1"/>
      <c r="B509" s="1"/>
      <c r="C509" s="1"/>
      <c r="D509" s="1"/>
      <c r="E509" s="1"/>
      <c r="F509" s="1"/>
      <c r="G509" s="1"/>
      <c r="H509" s="1"/>
      <c r="I509" s="1"/>
      <c r="J509" s="1"/>
      <c r="K509" s="1"/>
      <c r="L509" s="1"/>
      <c r="M509" s="1"/>
      <c r="N509" s="1"/>
      <c r="O509" s="1"/>
    </row>
    <row r="510" spans="1:15" ht="9.75" customHeight="1">
      <c r="A510" s="1"/>
      <c r="B510" s="1"/>
      <c r="C510" s="1"/>
      <c r="D510" s="1"/>
      <c r="E510" s="1"/>
      <c r="F510" s="1"/>
      <c r="G510" s="1"/>
      <c r="H510" s="1"/>
      <c r="I510" s="1"/>
      <c r="J510" s="1"/>
      <c r="K510" s="1"/>
      <c r="L510" s="1"/>
      <c r="M510" s="1"/>
      <c r="N510" s="1"/>
      <c r="O510" s="1"/>
    </row>
    <row r="511" spans="1:15" ht="9.75" customHeight="1">
      <c r="A511" s="1"/>
      <c r="B511" s="1"/>
      <c r="C511" s="1"/>
      <c r="D511" s="1"/>
      <c r="E511" s="1"/>
      <c r="F511" s="1"/>
      <c r="G511" s="1"/>
      <c r="H511" s="1"/>
      <c r="I511" s="1"/>
      <c r="J511" s="1"/>
      <c r="K511" s="1"/>
      <c r="L511" s="1"/>
      <c r="M511" s="1"/>
      <c r="N511" s="1"/>
      <c r="O511" s="1"/>
    </row>
    <row r="512" spans="1:15" ht="9.75" customHeight="1">
      <c r="A512" s="1"/>
      <c r="B512" s="1"/>
      <c r="C512" s="1"/>
      <c r="D512" s="1"/>
      <c r="E512" s="1"/>
      <c r="F512" s="1"/>
      <c r="G512" s="1"/>
      <c r="H512" s="1"/>
      <c r="I512" s="1"/>
      <c r="J512" s="1"/>
      <c r="K512" s="1"/>
      <c r="L512" s="1"/>
      <c r="M512" s="1"/>
      <c r="N512" s="1"/>
      <c r="O512" s="1"/>
    </row>
    <row r="513" spans="1:15" ht="9.75" customHeight="1">
      <c r="A513" s="1"/>
      <c r="B513" s="1"/>
      <c r="C513" s="1"/>
      <c r="D513" s="1"/>
      <c r="E513" s="1"/>
      <c r="F513" s="1"/>
      <c r="G513" s="1"/>
      <c r="H513" s="1"/>
      <c r="I513" s="1"/>
      <c r="J513" s="1"/>
      <c r="K513" s="1"/>
      <c r="L513" s="1"/>
      <c r="M513" s="1"/>
      <c r="N513" s="1"/>
      <c r="O513" s="1"/>
    </row>
    <row r="514" spans="1:15" ht="9.75" customHeight="1">
      <c r="A514" s="1"/>
      <c r="B514" s="1"/>
      <c r="C514" s="1"/>
      <c r="D514" s="1"/>
      <c r="E514" s="1"/>
      <c r="F514" s="1"/>
      <c r="G514" s="1"/>
      <c r="H514" s="1"/>
      <c r="I514" s="1"/>
      <c r="J514" s="1"/>
      <c r="K514" s="1"/>
      <c r="L514" s="1"/>
      <c r="M514" s="1"/>
      <c r="N514" s="1"/>
      <c r="O514" s="1"/>
    </row>
    <row r="515" spans="1:15" ht="9.75" customHeight="1">
      <c r="A515" s="1"/>
      <c r="B515" s="1"/>
      <c r="C515" s="1"/>
      <c r="D515" s="1"/>
      <c r="E515" s="1"/>
      <c r="F515" s="1"/>
      <c r="G515" s="1"/>
      <c r="H515" s="1"/>
      <c r="I515" s="1"/>
      <c r="J515" s="1"/>
      <c r="K515" s="1"/>
      <c r="L515" s="1"/>
      <c r="M515" s="1"/>
      <c r="N515" s="1"/>
      <c r="O515" s="1"/>
    </row>
    <row r="516" spans="1:15" ht="9.75" customHeight="1">
      <c r="A516" s="1"/>
      <c r="B516" s="1"/>
      <c r="C516" s="1"/>
      <c r="D516" s="1"/>
      <c r="E516" s="1"/>
      <c r="F516" s="1"/>
      <c r="G516" s="1"/>
      <c r="H516" s="1"/>
      <c r="I516" s="1"/>
      <c r="J516" s="1"/>
      <c r="K516" s="1"/>
      <c r="L516" s="1"/>
      <c r="M516" s="1"/>
      <c r="N516" s="1"/>
      <c r="O516" s="1"/>
    </row>
    <row r="517" spans="1:15" ht="9.75" customHeight="1">
      <c r="A517" s="1"/>
      <c r="B517" s="1"/>
      <c r="C517" s="1"/>
      <c r="D517" s="1"/>
      <c r="E517" s="1"/>
      <c r="F517" s="1"/>
      <c r="G517" s="1"/>
      <c r="H517" s="1"/>
      <c r="I517" s="1"/>
      <c r="J517" s="1"/>
      <c r="K517" s="1"/>
      <c r="L517" s="1"/>
      <c r="M517" s="1"/>
      <c r="N517" s="1"/>
      <c r="O517" s="1"/>
    </row>
    <row r="518" spans="1:15" ht="9.75" customHeight="1">
      <c r="A518" s="1"/>
      <c r="B518" s="1"/>
      <c r="C518" s="1"/>
      <c r="D518" s="1"/>
      <c r="E518" s="1"/>
      <c r="F518" s="1"/>
      <c r="G518" s="1"/>
      <c r="H518" s="1"/>
      <c r="I518" s="1"/>
      <c r="J518" s="1"/>
      <c r="K518" s="1"/>
      <c r="L518" s="1"/>
      <c r="M518" s="1"/>
      <c r="N518" s="1"/>
      <c r="O518" s="1"/>
    </row>
    <row r="519" spans="1:15" ht="9.75" customHeight="1">
      <c r="A519" s="1"/>
      <c r="B519" s="1"/>
      <c r="C519" s="1"/>
      <c r="D519" s="1"/>
      <c r="E519" s="1"/>
      <c r="F519" s="1"/>
      <c r="G519" s="1"/>
      <c r="H519" s="1"/>
      <c r="I519" s="1"/>
      <c r="J519" s="1"/>
      <c r="K519" s="1"/>
      <c r="L519" s="1"/>
      <c r="M519" s="1"/>
      <c r="N519" s="1"/>
      <c r="O519" s="1"/>
    </row>
    <row r="520" spans="1:15" ht="9.75" customHeight="1">
      <c r="A520" s="1"/>
      <c r="B520" s="1"/>
      <c r="C520" s="1"/>
      <c r="D520" s="1"/>
      <c r="E520" s="1"/>
      <c r="F520" s="1"/>
      <c r="G520" s="1"/>
      <c r="H520" s="1"/>
      <c r="I520" s="1"/>
      <c r="J520" s="1"/>
      <c r="K520" s="1"/>
      <c r="L520" s="1"/>
      <c r="M520" s="1"/>
      <c r="N520" s="1"/>
      <c r="O520" s="1"/>
    </row>
    <row r="521" spans="1:15" ht="9.75" customHeight="1">
      <c r="A521" s="1"/>
      <c r="B521" s="1"/>
      <c r="C521" s="1"/>
      <c r="D521" s="1"/>
      <c r="E521" s="1"/>
      <c r="F521" s="1"/>
      <c r="G521" s="1"/>
      <c r="H521" s="1"/>
      <c r="I521" s="1"/>
      <c r="J521" s="1"/>
      <c r="K521" s="1"/>
      <c r="L521" s="1"/>
      <c r="M521" s="1"/>
      <c r="N521" s="1"/>
      <c r="O521" s="1"/>
    </row>
    <row r="522" spans="1:15" ht="9.75" customHeight="1">
      <c r="A522" s="1"/>
      <c r="B522" s="1"/>
      <c r="C522" s="1"/>
      <c r="D522" s="1"/>
      <c r="E522" s="1"/>
      <c r="F522" s="1"/>
      <c r="G522" s="1"/>
      <c r="H522" s="1"/>
      <c r="I522" s="1"/>
      <c r="J522" s="1"/>
      <c r="K522" s="1"/>
      <c r="L522" s="1"/>
      <c r="M522" s="1"/>
      <c r="N522" s="1"/>
      <c r="O522" s="1"/>
    </row>
    <row r="523" spans="1:15" ht="9.75" customHeight="1">
      <c r="A523" s="1"/>
      <c r="B523" s="1"/>
      <c r="C523" s="1"/>
      <c r="D523" s="1"/>
      <c r="E523" s="1"/>
      <c r="F523" s="1"/>
      <c r="G523" s="1"/>
      <c r="H523" s="1"/>
      <c r="I523" s="1"/>
      <c r="J523" s="1"/>
      <c r="K523" s="1"/>
      <c r="L523" s="1"/>
      <c r="M523" s="1"/>
      <c r="N523" s="1"/>
      <c r="O523" s="1"/>
    </row>
    <row r="524" spans="1:15" ht="9.75" customHeight="1">
      <c r="A524" s="1"/>
      <c r="B524" s="1"/>
      <c r="C524" s="1"/>
      <c r="D524" s="1"/>
      <c r="E524" s="1"/>
      <c r="F524" s="1"/>
      <c r="G524" s="1"/>
      <c r="H524" s="1"/>
      <c r="I524" s="1"/>
      <c r="J524" s="1"/>
      <c r="K524" s="1"/>
      <c r="L524" s="1"/>
      <c r="M524" s="1"/>
      <c r="N524" s="1"/>
      <c r="O524" s="1"/>
    </row>
    <row r="525" spans="1:15" ht="9.75" customHeight="1">
      <c r="A525" s="1"/>
      <c r="B525" s="1"/>
      <c r="C525" s="1"/>
      <c r="D525" s="1"/>
      <c r="E525" s="1"/>
      <c r="F525" s="1"/>
      <c r="G525" s="1"/>
      <c r="H525" s="1"/>
      <c r="I525" s="1"/>
      <c r="J525" s="1"/>
      <c r="K525" s="1"/>
      <c r="L525" s="1"/>
      <c r="M525" s="1"/>
      <c r="N525" s="1"/>
      <c r="O525" s="1"/>
    </row>
    <row r="526" spans="1:15" ht="9.75" customHeight="1">
      <c r="A526" s="1"/>
      <c r="B526" s="1"/>
      <c r="C526" s="1"/>
      <c r="D526" s="1"/>
      <c r="E526" s="1"/>
      <c r="F526" s="1"/>
      <c r="G526" s="1"/>
      <c r="H526" s="1"/>
      <c r="I526" s="1"/>
      <c r="J526" s="1"/>
      <c r="K526" s="1"/>
      <c r="L526" s="1"/>
      <c r="M526" s="1"/>
      <c r="N526" s="1"/>
      <c r="O526" s="1"/>
    </row>
    <row r="527" spans="1:15" ht="9.75" customHeight="1">
      <c r="A527" s="1"/>
      <c r="B527" s="1"/>
      <c r="C527" s="1"/>
      <c r="D527" s="1"/>
      <c r="E527" s="1"/>
      <c r="F527" s="1"/>
      <c r="G527" s="1"/>
      <c r="H527" s="1"/>
      <c r="I527" s="1"/>
      <c r="J527" s="1"/>
      <c r="K527" s="1"/>
      <c r="L527" s="1"/>
      <c r="M527" s="1"/>
      <c r="N527" s="1"/>
      <c r="O527" s="1"/>
    </row>
    <row r="528" spans="1:15" ht="9.75" customHeight="1">
      <c r="A528" s="1"/>
      <c r="B528" s="1"/>
      <c r="C528" s="1"/>
      <c r="D528" s="1"/>
      <c r="E528" s="1"/>
      <c r="F528" s="1"/>
      <c r="G528" s="1"/>
      <c r="H528" s="1"/>
      <c r="I528" s="1"/>
      <c r="J528" s="1"/>
      <c r="K528" s="1"/>
      <c r="L528" s="1"/>
      <c r="M528" s="1"/>
      <c r="N528" s="1"/>
      <c r="O528" s="1"/>
    </row>
    <row r="529" spans="1:15" ht="9.75" customHeight="1">
      <c r="A529" s="1"/>
      <c r="B529" s="1"/>
      <c r="C529" s="1"/>
      <c r="D529" s="1"/>
      <c r="E529" s="1"/>
      <c r="F529" s="1"/>
      <c r="G529" s="1"/>
      <c r="H529" s="1"/>
      <c r="I529" s="1"/>
      <c r="J529" s="1"/>
      <c r="K529" s="1"/>
      <c r="L529" s="1"/>
      <c r="M529" s="1"/>
      <c r="N529" s="1"/>
      <c r="O529" s="1"/>
    </row>
    <row r="530" spans="1:15" ht="9.75" customHeight="1">
      <c r="A530" s="1"/>
      <c r="B530" s="1"/>
      <c r="C530" s="1"/>
      <c r="D530" s="1"/>
      <c r="E530" s="1"/>
      <c r="F530" s="1"/>
      <c r="G530" s="1"/>
      <c r="H530" s="1"/>
      <c r="I530" s="1"/>
      <c r="J530" s="1"/>
      <c r="K530" s="1"/>
      <c r="L530" s="1"/>
      <c r="M530" s="1"/>
      <c r="N530" s="1"/>
      <c r="O530" s="1"/>
    </row>
    <row r="531" spans="1:15" ht="9.75" customHeight="1">
      <c r="A531" s="1"/>
      <c r="B531" s="1"/>
      <c r="C531" s="1"/>
      <c r="D531" s="1"/>
      <c r="E531" s="1"/>
      <c r="F531" s="1"/>
      <c r="G531" s="1"/>
      <c r="H531" s="1"/>
      <c r="I531" s="1"/>
      <c r="J531" s="1"/>
      <c r="K531" s="1"/>
      <c r="L531" s="1"/>
      <c r="M531" s="1"/>
      <c r="N531" s="1"/>
      <c r="O531" s="1"/>
    </row>
    <row r="532" spans="1:15" ht="9.75" customHeight="1">
      <c r="A532" s="1"/>
      <c r="B532" s="1"/>
      <c r="C532" s="1"/>
      <c r="D532" s="1"/>
      <c r="E532" s="1"/>
      <c r="F532" s="1"/>
      <c r="G532" s="1"/>
      <c r="H532" s="1"/>
      <c r="I532" s="1"/>
      <c r="J532" s="1"/>
      <c r="K532" s="1"/>
      <c r="L532" s="1"/>
      <c r="M532" s="1"/>
      <c r="N532" s="1"/>
      <c r="O532" s="1"/>
    </row>
    <row r="533" spans="1:15" ht="9.75" customHeight="1">
      <c r="A533" s="1"/>
      <c r="B533" s="1"/>
      <c r="C533" s="1"/>
      <c r="D533" s="1"/>
      <c r="E533" s="1"/>
      <c r="F533" s="1"/>
      <c r="G533" s="1"/>
      <c r="H533" s="1"/>
      <c r="I533" s="1"/>
      <c r="J533" s="1"/>
      <c r="K533" s="1"/>
      <c r="L533" s="1"/>
      <c r="M533" s="1"/>
      <c r="N533" s="1"/>
      <c r="O533" s="1"/>
    </row>
    <row r="534" spans="1:15" ht="9.75" customHeight="1">
      <c r="A534" s="1"/>
      <c r="B534" s="1"/>
      <c r="C534" s="1"/>
      <c r="D534" s="1"/>
      <c r="E534" s="1"/>
      <c r="F534" s="1"/>
      <c r="G534" s="1"/>
      <c r="H534" s="1"/>
      <c r="I534" s="1"/>
      <c r="J534" s="1"/>
      <c r="K534" s="1"/>
      <c r="L534" s="1"/>
      <c r="M534" s="1"/>
      <c r="N534" s="1"/>
      <c r="O534" s="1"/>
    </row>
    <row r="535" spans="1:15" ht="9.75" customHeight="1">
      <c r="A535" s="1"/>
      <c r="B535" s="1"/>
      <c r="C535" s="1"/>
      <c r="D535" s="1"/>
      <c r="E535" s="1"/>
      <c r="F535" s="1"/>
      <c r="G535" s="1"/>
      <c r="H535" s="1"/>
      <c r="I535" s="1"/>
      <c r="J535" s="1"/>
      <c r="K535" s="1"/>
      <c r="L535" s="1"/>
      <c r="M535" s="1"/>
      <c r="N535" s="1"/>
      <c r="O535" s="1"/>
    </row>
    <row r="536" spans="1:15" ht="9.75" customHeight="1">
      <c r="A536" s="1"/>
      <c r="B536" s="1"/>
      <c r="C536" s="1"/>
      <c r="D536" s="1"/>
      <c r="E536" s="1"/>
      <c r="F536" s="1"/>
      <c r="G536" s="1"/>
      <c r="H536" s="1"/>
      <c r="I536" s="1"/>
      <c r="J536" s="1"/>
      <c r="K536" s="1"/>
      <c r="L536" s="1"/>
      <c r="M536" s="1"/>
      <c r="N536" s="1"/>
      <c r="O536" s="1"/>
    </row>
    <row r="537" spans="1:15" ht="9.75" customHeight="1">
      <c r="A537" s="1"/>
      <c r="B537" s="1"/>
      <c r="C537" s="1"/>
      <c r="D537" s="1"/>
      <c r="E537" s="1"/>
      <c r="F537" s="1"/>
      <c r="G537" s="1"/>
      <c r="H537" s="1"/>
      <c r="I537" s="1"/>
      <c r="J537" s="1"/>
      <c r="K537" s="1"/>
      <c r="L537" s="1"/>
      <c r="M537" s="1"/>
      <c r="N537" s="1"/>
      <c r="O537" s="1"/>
    </row>
    <row r="538" spans="1:15" ht="9.75" customHeight="1">
      <c r="A538" s="1"/>
      <c r="B538" s="1"/>
      <c r="C538" s="1"/>
      <c r="D538" s="1"/>
      <c r="E538" s="1"/>
      <c r="F538" s="1"/>
      <c r="G538" s="1"/>
      <c r="H538" s="1"/>
      <c r="I538" s="1"/>
      <c r="J538" s="1"/>
      <c r="K538" s="1"/>
      <c r="L538" s="1"/>
      <c r="M538" s="1"/>
      <c r="N538" s="1"/>
      <c r="O538" s="1"/>
    </row>
    <row r="539" spans="1:15" ht="9.75" customHeight="1">
      <c r="A539" s="1"/>
      <c r="B539" s="1"/>
      <c r="C539" s="1"/>
      <c r="D539" s="1"/>
      <c r="E539" s="1"/>
      <c r="F539" s="1"/>
      <c r="G539" s="1"/>
      <c r="H539" s="1"/>
      <c r="I539" s="1"/>
      <c r="J539" s="1"/>
      <c r="K539" s="1"/>
      <c r="L539" s="1"/>
      <c r="M539" s="1"/>
      <c r="N539" s="1"/>
      <c r="O539" s="1"/>
    </row>
    <row r="540" spans="1:15" ht="9.75" customHeight="1">
      <c r="A540" s="1"/>
      <c r="B540" s="1"/>
      <c r="C540" s="1"/>
      <c r="D540" s="1"/>
      <c r="E540" s="1"/>
      <c r="F540" s="1"/>
      <c r="G540" s="1"/>
      <c r="H540" s="1"/>
      <c r="I540" s="1"/>
      <c r="J540" s="1"/>
      <c r="K540" s="1"/>
      <c r="L540" s="1"/>
      <c r="M540" s="1"/>
      <c r="N540" s="1"/>
      <c r="O540" s="1"/>
    </row>
    <row r="541" spans="1:15" ht="9.75" customHeight="1">
      <c r="A541" s="1"/>
      <c r="B541" s="1"/>
      <c r="C541" s="1"/>
      <c r="D541" s="1"/>
      <c r="E541" s="1"/>
      <c r="F541" s="1"/>
      <c r="G541" s="1"/>
      <c r="H541" s="1"/>
      <c r="I541" s="1"/>
      <c r="J541" s="1"/>
      <c r="K541" s="1"/>
      <c r="L541" s="1"/>
      <c r="M541" s="1"/>
      <c r="N541" s="1"/>
      <c r="O541" s="1"/>
    </row>
    <row r="542" spans="1:15" ht="9.75" customHeight="1">
      <c r="A542" s="1"/>
      <c r="B542" s="1"/>
      <c r="C542" s="1"/>
      <c r="D542" s="1"/>
      <c r="E542" s="1"/>
      <c r="F542" s="1"/>
      <c r="G542" s="1"/>
      <c r="H542" s="1"/>
      <c r="I542" s="1"/>
      <c r="J542" s="1"/>
      <c r="K542" s="1"/>
      <c r="L542" s="1"/>
      <c r="M542" s="1"/>
      <c r="N542" s="1"/>
      <c r="O542" s="1"/>
    </row>
    <row r="543" spans="1:15" ht="9.75" customHeight="1">
      <c r="A543" s="1"/>
      <c r="B543" s="1"/>
      <c r="C543" s="1"/>
      <c r="D543" s="1"/>
      <c r="E543" s="1"/>
      <c r="F543" s="1"/>
      <c r="G543" s="1"/>
      <c r="H543" s="1"/>
      <c r="I543" s="1"/>
      <c r="J543" s="1"/>
      <c r="K543" s="1"/>
      <c r="L543" s="1"/>
      <c r="M543" s="1"/>
      <c r="N543" s="1"/>
      <c r="O543" s="1"/>
    </row>
    <row r="544" spans="1:15" ht="9.75" customHeight="1">
      <c r="A544" s="1"/>
      <c r="B544" s="1"/>
      <c r="C544" s="1"/>
      <c r="D544" s="1"/>
      <c r="E544" s="1"/>
      <c r="F544" s="1"/>
      <c r="G544" s="1"/>
      <c r="H544" s="1"/>
      <c r="I544" s="1"/>
      <c r="J544" s="1"/>
      <c r="K544" s="1"/>
      <c r="L544" s="1"/>
      <c r="M544" s="1"/>
      <c r="N544" s="1"/>
      <c r="O544" s="1"/>
    </row>
    <row r="545" spans="1:15" ht="9.75" customHeight="1">
      <c r="A545" s="1"/>
      <c r="B545" s="1"/>
      <c r="C545" s="1"/>
      <c r="D545" s="1"/>
      <c r="E545" s="1"/>
      <c r="F545" s="1"/>
      <c r="G545" s="1"/>
      <c r="H545" s="1"/>
      <c r="I545" s="1"/>
      <c r="J545" s="1"/>
      <c r="K545" s="1"/>
      <c r="L545" s="1"/>
      <c r="M545" s="1"/>
      <c r="N545" s="1"/>
      <c r="O545" s="1"/>
    </row>
    <row r="546" spans="1:15" ht="9.75" customHeight="1">
      <c r="A546" s="1"/>
      <c r="B546" s="1"/>
      <c r="C546" s="1"/>
      <c r="D546" s="1"/>
      <c r="E546" s="1"/>
      <c r="F546" s="1"/>
      <c r="G546" s="1"/>
      <c r="H546" s="1"/>
      <c r="I546" s="1"/>
      <c r="J546" s="1"/>
      <c r="K546" s="1"/>
      <c r="L546" s="1"/>
      <c r="M546" s="1"/>
      <c r="N546" s="1"/>
      <c r="O546" s="1"/>
    </row>
    <row r="547" spans="1:15" ht="9.75" customHeight="1">
      <c r="A547" s="1"/>
      <c r="B547" s="1"/>
      <c r="C547" s="1"/>
      <c r="D547" s="1"/>
      <c r="E547" s="1"/>
      <c r="F547" s="1"/>
      <c r="G547" s="1"/>
      <c r="H547" s="1"/>
      <c r="I547" s="1"/>
      <c r="J547" s="1"/>
      <c r="K547" s="1"/>
      <c r="L547" s="1"/>
      <c r="M547" s="1"/>
      <c r="N547" s="1"/>
      <c r="O547" s="1"/>
    </row>
    <row r="548" spans="1:15" ht="9.75" customHeight="1">
      <c r="A548" s="1"/>
      <c r="B548" s="1"/>
      <c r="C548" s="1"/>
      <c r="D548" s="1"/>
      <c r="E548" s="1"/>
      <c r="F548" s="1"/>
      <c r="G548" s="1"/>
      <c r="H548" s="1"/>
      <c r="I548" s="1"/>
      <c r="J548" s="1"/>
      <c r="K548" s="1"/>
      <c r="L548" s="1"/>
      <c r="M548" s="1"/>
      <c r="N548" s="1"/>
      <c r="O548" s="1"/>
    </row>
    <row r="549" spans="1:15" ht="9.75" customHeight="1">
      <c r="A549" s="1"/>
      <c r="B549" s="1"/>
      <c r="C549" s="1"/>
      <c r="D549" s="1"/>
      <c r="E549" s="1"/>
      <c r="F549" s="1"/>
      <c r="G549" s="1"/>
      <c r="H549" s="1"/>
      <c r="I549" s="1"/>
      <c r="J549" s="1"/>
      <c r="K549" s="1"/>
      <c r="L549" s="1"/>
      <c r="M549" s="1"/>
      <c r="N549" s="1"/>
      <c r="O549" s="1"/>
    </row>
    <row r="550" spans="1:15" ht="9.75" customHeight="1">
      <c r="A550" s="1"/>
      <c r="B550" s="1"/>
      <c r="C550" s="1"/>
      <c r="D550" s="1"/>
      <c r="E550" s="1"/>
      <c r="F550" s="1"/>
      <c r="G550" s="1"/>
      <c r="H550" s="1"/>
      <c r="I550" s="1"/>
      <c r="J550" s="1"/>
      <c r="K550" s="1"/>
      <c r="L550" s="1"/>
      <c r="M550" s="1"/>
      <c r="N550" s="1"/>
      <c r="O550" s="1"/>
    </row>
    <row r="551" spans="1:15" ht="9.75" customHeight="1">
      <c r="A551" s="1"/>
      <c r="B551" s="1"/>
      <c r="C551" s="1"/>
      <c r="D551" s="1"/>
      <c r="E551" s="1"/>
      <c r="F551" s="1"/>
      <c r="G551" s="1"/>
      <c r="H551" s="1"/>
      <c r="I551" s="1"/>
      <c r="J551" s="1"/>
      <c r="K551" s="1"/>
      <c r="L551" s="1"/>
      <c r="M551" s="1"/>
      <c r="N551" s="1"/>
      <c r="O551" s="1"/>
    </row>
    <row r="552" spans="1:15" ht="9.75" customHeight="1">
      <c r="A552" s="1"/>
      <c r="B552" s="1"/>
      <c r="C552" s="1"/>
      <c r="D552" s="1"/>
      <c r="E552" s="1"/>
      <c r="F552" s="1"/>
      <c r="G552" s="1"/>
      <c r="H552" s="1"/>
      <c r="I552" s="1"/>
      <c r="J552" s="1"/>
      <c r="K552" s="1"/>
      <c r="L552" s="1"/>
      <c r="M552" s="1"/>
      <c r="N552" s="1"/>
      <c r="O552" s="1"/>
    </row>
    <row r="553" spans="1:15" ht="9.75" customHeight="1">
      <c r="A553" s="1"/>
      <c r="B553" s="1"/>
      <c r="C553" s="1"/>
      <c r="D553" s="1"/>
      <c r="E553" s="1"/>
      <c r="F553" s="1"/>
      <c r="G553" s="1"/>
      <c r="H553" s="1"/>
      <c r="I553" s="1"/>
      <c r="J553" s="1"/>
      <c r="K553" s="1"/>
      <c r="L553" s="1"/>
      <c r="M553" s="1"/>
      <c r="N553" s="1"/>
      <c r="O553" s="1"/>
    </row>
    <row r="554" spans="1:15" ht="9.75" customHeight="1">
      <c r="A554" s="1"/>
      <c r="B554" s="1"/>
      <c r="C554" s="1"/>
      <c r="D554" s="1"/>
      <c r="E554" s="1"/>
      <c r="F554" s="1"/>
      <c r="G554" s="1"/>
      <c r="H554" s="1"/>
      <c r="I554" s="1"/>
      <c r="J554" s="1"/>
      <c r="K554" s="1"/>
      <c r="L554" s="1"/>
      <c r="M554" s="1"/>
      <c r="N554" s="1"/>
      <c r="O554" s="1"/>
    </row>
    <row r="555" spans="1:15" ht="9.75" customHeight="1">
      <c r="A555" s="1"/>
      <c r="B555" s="1"/>
      <c r="C555" s="1"/>
      <c r="D555" s="1"/>
      <c r="E555" s="1"/>
      <c r="F555" s="1"/>
      <c r="G555" s="1"/>
      <c r="H555" s="1"/>
      <c r="I555" s="1"/>
      <c r="J555" s="1"/>
      <c r="K555" s="1"/>
      <c r="L555" s="1"/>
      <c r="M555" s="1"/>
      <c r="N555" s="1"/>
      <c r="O555" s="1"/>
    </row>
    <row r="556" spans="1:15" ht="9.75" customHeight="1">
      <c r="A556" s="1"/>
      <c r="B556" s="1"/>
      <c r="C556" s="1"/>
      <c r="D556" s="1"/>
      <c r="E556" s="1"/>
      <c r="F556" s="1"/>
      <c r="G556" s="1"/>
      <c r="H556" s="1"/>
      <c r="I556" s="1"/>
      <c r="J556" s="1"/>
      <c r="K556" s="1"/>
      <c r="L556" s="1"/>
      <c r="M556" s="1"/>
      <c r="N556" s="1"/>
      <c r="O556" s="1"/>
    </row>
    <row r="557" spans="1:15" ht="9.75" customHeight="1">
      <c r="A557" s="1"/>
      <c r="B557" s="1"/>
      <c r="C557" s="1"/>
      <c r="D557" s="1"/>
      <c r="E557" s="1"/>
      <c r="F557" s="1"/>
      <c r="G557" s="1"/>
      <c r="H557" s="1"/>
      <c r="I557" s="1"/>
      <c r="J557" s="1"/>
      <c r="K557" s="1"/>
      <c r="L557" s="1"/>
      <c r="M557" s="1"/>
      <c r="N557" s="1"/>
      <c r="O557" s="1"/>
    </row>
    <row r="558" spans="1:15" ht="9.75" customHeight="1">
      <c r="A558" s="1"/>
      <c r="B558" s="1"/>
      <c r="C558" s="1"/>
      <c r="D558" s="1"/>
      <c r="E558" s="1"/>
      <c r="F558" s="1"/>
      <c r="G558" s="1"/>
      <c r="H558" s="1"/>
      <c r="I558" s="1"/>
      <c r="J558" s="1"/>
      <c r="K558" s="1"/>
      <c r="L558" s="1"/>
      <c r="M558" s="1"/>
      <c r="N558" s="1"/>
      <c r="O558" s="1"/>
    </row>
    <row r="559" spans="1:15" ht="9.75" customHeight="1">
      <c r="A559" s="1"/>
      <c r="B559" s="1"/>
      <c r="C559" s="1"/>
      <c r="D559" s="1"/>
      <c r="E559" s="1"/>
      <c r="F559" s="1"/>
      <c r="G559" s="1"/>
      <c r="H559" s="1"/>
      <c r="I559" s="1"/>
      <c r="J559" s="1"/>
      <c r="K559" s="1"/>
      <c r="L559" s="1"/>
      <c r="M559" s="1"/>
      <c r="N559" s="1"/>
      <c r="O559" s="1"/>
    </row>
    <row r="560" spans="1:15" ht="9.75" customHeight="1">
      <c r="A560" s="1"/>
      <c r="B560" s="1"/>
      <c r="C560" s="1"/>
      <c r="D560" s="1"/>
      <c r="E560" s="1"/>
      <c r="F560" s="1"/>
      <c r="G560" s="1"/>
      <c r="H560" s="1"/>
      <c r="I560" s="1"/>
      <c r="J560" s="1"/>
      <c r="K560" s="1"/>
      <c r="L560" s="1"/>
      <c r="M560" s="1"/>
      <c r="N560" s="1"/>
      <c r="O560" s="1"/>
    </row>
    <row r="561" spans="1:15" ht="9.75" customHeight="1">
      <c r="A561" s="1"/>
      <c r="B561" s="1"/>
      <c r="C561" s="1"/>
      <c r="D561" s="1"/>
      <c r="E561" s="1"/>
      <c r="F561" s="1"/>
      <c r="G561" s="1"/>
      <c r="H561" s="1"/>
      <c r="I561" s="1"/>
      <c r="J561" s="1"/>
      <c r="K561" s="1"/>
      <c r="L561" s="1"/>
      <c r="M561" s="1"/>
      <c r="N561" s="1"/>
      <c r="O561" s="1"/>
    </row>
    <row r="562" spans="1:15" ht="9.75" customHeight="1">
      <c r="A562" s="1"/>
      <c r="B562" s="1"/>
      <c r="C562" s="1"/>
      <c r="D562" s="1"/>
      <c r="E562" s="1"/>
      <c r="F562" s="1"/>
      <c r="G562" s="1"/>
      <c r="H562" s="1"/>
      <c r="I562" s="1"/>
      <c r="J562" s="1"/>
      <c r="K562" s="1"/>
      <c r="L562" s="1"/>
      <c r="M562" s="1"/>
      <c r="N562" s="1"/>
      <c r="O562" s="1"/>
    </row>
    <row r="563" spans="1:15" ht="9.75" customHeight="1">
      <c r="A563" s="1"/>
      <c r="B563" s="1"/>
      <c r="C563" s="1"/>
      <c r="D563" s="1"/>
      <c r="E563" s="1"/>
      <c r="F563" s="1"/>
      <c r="G563" s="1"/>
      <c r="H563" s="1"/>
      <c r="I563" s="1"/>
      <c r="J563" s="1"/>
      <c r="K563" s="1"/>
      <c r="L563" s="1"/>
      <c r="M563" s="1"/>
      <c r="N563" s="1"/>
      <c r="O563" s="1"/>
    </row>
    <row r="564" spans="1:15" ht="9.75" customHeight="1">
      <c r="A564" s="1"/>
      <c r="B564" s="1"/>
      <c r="C564" s="1"/>
      <c r="D564" s="1"/>
      <c r="E564" s="1"/>
      <c r="F564" s="1"/>
      <c r="G564" s="1"/>
      <c r="H564" s="1"/>
      <c r="I564" s="1"/>
      <c r="J564" s="1"/>
      <c r="K564" s="1"/>
      <c r="L564" s="1"/>
      <c r="M564" s="1"/>
      <c r="N564" s="1"/>
      <c r="O564" s="1"/>
    </row>
    <row r="565" spans="1:15" ht="9.75" customHeight="1">
      <c r="A565" s="1"/>
      <c r="B565" s="1"/>
      <c r="C565" s="1"/>
      <c r="D565" s="1"/>
      <c r="E565" s="1"/>
      <c r="F565" s="1"/>
      <c r="G565" s="1"/>
      <c r="H565" s="1"/>
      <c r="I565" s="1"/>
      <c r="J565" s="1"/>
      <c r="K565" s="1"/>
      <c r="L565" s="1"/>
      <c r="M565" s="1"/>
      <c r="N565" s="1"/>
      <c r="O565" s="1"/>
    </row>
    <row r="566" spans="1:15" ht="9.75" customHeight="1">
      <c r="A566" s="1"/>
      <c r="B566" s="1"/>
      <c r="C566" s="1"/>
      <c r="D566" s="1"/>
      <c r="E566" s="1"/>
      <c r="F566" s="1"/>
      <c r="G566" s="1"/>
      <c r="H566" s="1"/>
      <c r="I566" s="1"/>
      <c r="J566" s="1"/>
      <c r="K566" s="1"/>
      <c r="L566" s="1"/>
      <c r="M566" s="1"/>
      <c r="N566" s="1"/>
      <c r="O566" s="1"/>
    </row>
    <row r="567" spans="1:15" ht="9.75" customHeight="1">
      <c r="A567" s="1"/>
      <c r="B567" s="1"/>
      <c r="C567" s="1"/>
      <c r="D567" s="1"/>
      <c r="E567" s="1"/>
      <c r="F567" s="1"/>
      <c r="G567" s="1"/>
      <c r="H567" s="1"/>
      <c r="I567" s="1"/>
      <c r="J567" s="1"/>
      <c r="K567" s="1"/>
      <c r="L567" s="1"/>
      <c r="M567" s="1"/>
      <c r="N567" s="1"/>
      <c r="O567" s="1"/>
    </row>
    <row r="568" spans="1:15" ht="9.75" customHeight="1">
      <c r="A568" s="1"/>
      <c r="B568" s="1"/>
      <c r="C568" s="1"/>
      <c r="D568" s="1"/>
      <c r="E568" s="1"/>
      <c r="F568" s="1"/>
      <c r="G568" s="1"/>
      <c r="H568" s="1"/>
      <c r="I568" s="1"/>
      <c r="J568" s="1"/>
      <c r="K568" s="1"/>
      <c r="L568" s="1"/>
      <c r="M568" s="1"/>
      <c r="N568" s="1"/>
      <c r="O568" s="1"/>
    </row>
    <row r="569" spans="1:15" ht="9.75" customHeight="1">
      <c r="A569" s="1"/>
      <c r="B569" s="1"/>
      <c r="C569" s="1"/>
      <c r="D569" s="1"/>
      <c r="E569" s="1"/>
      <c r="F569" s="1"/>
      <c r="G569" s="1"/>
      <c r="H569" s="1"/>
      <c r="I569" s="1"/>
      <c r="J569" s="1"/>
      <c r="K569" s="1"/>
      <c r="L569" s="1"/>
      <c r="M569" s="1"/>
      <c r="N569" s="1"/>
      <c r="O569" s="1"/>
    </row>
    <row r="570" spans="1:15" ht="9.75" customHeight="1">
      <c r="A570" s="1"/>
      <c r="B570" s="1"/>
      <c r="C570" s="1"/>
      <c r="D570" s="1"/>
      <c r="E570" s="1"/>
      <c r="F570" s="1"/>
      <c r="G570" s="1"/>
      <c r="H570" s="1"/>
      <c r="I570" s="1"/>
      <c r="J570" s="1"/>
      <c r="K570" s="1"/>
      <c r="L570" s="1"/>
      <c r="M570" s="1"/>
      <c r="N570" s="1"/>
      <c r="O570" s="1"/>
    </row>
    <row r="571" spans="1:15" ht="9.75" customHeight="1">
      <c r="A571" s="1"/>
      <c r="B571" s="1"/>
      <c r="C571" s="1"/>
      <c r="D571" s="1"/>
      <c r="E571" s="1"/>
      <c r="F571" s="1"/>
      <c r="G571" s="1"/>
      <c r="H571" s="1"/>
      <c r="I571" s="1"/>
      <c r="J571" s="1"/>
      <c r="K571" s="1"/>
      <c r="L571" s="1"/>
      <c r="M571" s="1"/>
      <c r="N571" s="1"/>
      <c r="O571" s="1"/>
    </row>
    <row r="572" spans="1:15" ht="9.75" customHeight="1">
      <c r="A572" s="1"/>
      <c r="B572" s="1"/>
      <c r="C572" s="1"/>
      <c r="D572" s="1"/>
      <c r="E572" s="1"/>
      <c r="F572" s="1"/>
      <c r="G572" s="1"/>
      <c r="H572" s="1"/>
      <c r="I572" s="1"/>
      <c r="J572" s="1"/>
      <c r="K572" s="1"/>
      <c r="L572" s="1"/>
      <c r="M572" s="1"/>
      <c r="N572" s="1"/>
      <c r="O572" s="1"/>
    </row>
    <row r="573" spans="1:15" ht="9.75" customHeight="1">
      <c r="A573" s="1"/>
      <c r="B573" s="1"/>
      <c r="C573" s="1"/>
      <c r="D573" s="1"/>
      <c r="E573" s="1"/>
      <c r="F573" s="1"/>
      <c r="G573" s="1"/>
      <c r="H573" s="1"/>
      <c r="I573" s="1"/>
      <c r="J573" s="1"/>
      <c r="K573" s="1"/>
      <c r="L573" s="1"/>
      <c r="M573" s="1"/>
      <c r="N573" s="1"/>
      <c r="O573" s="1"/>
    </row>
    <row r="574" spans="1:15" ht="9.75" customHeight="1">
      <c r="A574" s="1"/>
      <c r="B574" s="1"/>
      <c r="C574" s="1"/>
      <c r="D574" s="1"/>
      <c r="E574" s="1"/>
      <c r="F574" s="1"/>
      <c r="G574" s="1"/>
      <c r="H574" s="1"/>
      <c r="I574" s="1"/>
      <c r="J574" s="1"/>
      <c r="K574" s="1"/>
      <c r="L574" s="1"/>
      <c r="M574" s="1"/>
      <c r="N574" s="1"/>
      <c r="O574" s="1"/>
    </row>
    <row r="575" spans="1:15" ht="9.75" customHeight="1">
      <c r="A575" s="1"/>
      <c r="B575" s="1"/>
      <c r="C575" s="1"/>
      <c r="D575" s="1"/>
      <c r="E575" s="1"/>
      <c r="F575" s="1"/>
      <c r="G575" s="1"/>
      <c r="H575" s="1"/>
      <c r="I575" s="1"/>
      <c r="J575" s="1"/>
      <c r="K575" s="1"/>
      <c r="L575" s="1"/>
      <c r="M575" s="1"/>
      <c r="N575" s="1"/>
      <c r="O575" s="1"/>
    </row>
    <row r="576" spans="1:15" ht="9.75" customHeight="1">
      <c r="A576" s="1"/>
      <c r="B576" s="1"/>
      <c r="C576" s="1"/>
      <c r="D576" s="1"/>
      <c r="E576" s="1"/>
      <c r="F576" s="1"/>
      <c r="G576" s="1"/>
      <c r="H576" s="1"/>
      <c r="I576" s="1"/>
      <c r="J576" s="1"/>
      <c r="K576" s="1"/>
      <c r="L576" s="1"/>
      <c r="M576" s="1"/>
      <c r="N576" s="1"/>
      <c r="O576" s="1"/>
    </row>
    <row r="577" spans="1:15" ht="9.75" customHeight="1">
      <c r="A577" s="1"/>
      <c r="B577" s="1"/>
      <c r="C577" s="1"/>
      <c r="D577" s="1"/>
      <c r="E577" s="1"/>
      <c r="F577" s="1"/>
      <c r="G577" s="1"/>
      <c r="H577" s="1"/>
      <c r="I577" s="1"/>
      <c r="J577" s="1"/>
      <c r="K577" s="1"/>
      <c r="L577" s="1"/>
      <c r="M577" s="1"/>
      <c r="N577" s="1"/>
      <c r="O577" s="1"/>
    </row>
    <row r="578" spans="1:15" ht="9.75" customHeight="1">
      <c r="A578" s="1"/>
      <c r="B578" s="1"/>
      <c r="C578" s="1"/>
      <c r="D578" s="1"/>
      <c r="E578" s="1"/>
      <c r="F578" s="1"/>
      <c r="G578" s="1"/>
      <c r="H578" s="1"/>
      <c r="I578" s="1"/>
      <c r="J578" s="1"/>
      <c r="K578" s="1"/>
      <c r="L578" s="1"/>
      <c r="M578" s="1"/>
      <c r="N578" s="1"/>
      <c r="O578" s="1"/>
    </row>
    <row r="579" spans="1:15" ht="9.75" customHeight="1">
      <c r="A579" s="1"/>
      <c r="B579" s="1"/>
      <c r="C579" s="1"/>
      <c r="D579" s="1"/>
      <c r="E579" s="1"/>
      <c r="F579" s="1"/>
      <c r="G579" s="1"/>
      <c r="H579" s="1"/>
      <c r="I579" s="1"/>
      <c r="J579" s="1"/>
      <c r="K579" s="1"/>
      <c r="L579" s="1"/>
      <c r="M579" s="1"/>
      <c r="N579" s="1"/>
      <c r="O579" s="1"/>
    </row>
    <row r="580" spans="1:15" ht="9.75" customHeight="1">
      <c r="A580" s="1"/>
      <c r="B580" s="1"/>
      <c r="C580" s="1"/>
      <c r="D580" s="1"/>
      <c r="E580" s="1"/>
      <c r="F580" s="1"/>
      <c r="G580" s="1"/>
      <c r="H580" s="1"/>
      <c r="I580" s="1"/>
      <c r="J580" s="1"/>
      <c r="K580" s="1"/>
      <c r="L580" s="1"/>
      <c r="M580" s="1"/>
      <c r="N580" s="1"/>
      <c r="O580" s="1"/>
    </row>
    <row r="581" spans="1:15" ht="9.75" customHeight="1">
      <c r="A581" s="1"/>
      <c r="B581" s="1"/>
      <c r="C581" s="1"/>
      <c r="D581" s="1"/>
      <c r="E581" s="1"/>
      <c r="F581" s="1"/>
      <c r="G581" s="1"/>
      <c r="H581" s="1"/>
      <c r="I581" s="1"/>
      <c r="J581" s="1"/>
      <c r="K581" s="1"/>
      <c r="L581" s="1"/>
      <c r="M581" s="1"/>
      <c r="N581" s="1"/>
      <c r="O581" s="1"/>
    </row>
    <row r="582" spans="1:15" ht="9.75" customHeight="1">
      <c r="A582" s="1"/>
      <c r="B582" s="1"/>
      <c r="C582" s="1"/>
      <c r="D582" s="1"/>
      <c r="E582" s="1"/>
      <c r="F582" s="1"/>
      <c r="G582" s="1"/>
      <c r="H582" s="1"/>
      <c r="I582" s="1"/>
      <c r="J582" s="1"/>
      <c r="K582" s="1"/>
      <c r="L582" s="1"/>
      <c r="M582" s="1"/>
      <c r="N582" s="1"/>
      <c r="O582" s="1"/>
    </row>
    <row r="583" spans="1:15" ht="9.75" customHeight="1">
      <c r="A583" s="1"/>
      <c r="B583" s="1"/>
      <c r="C583" s="1"/>
      <c r="D583" s="1"/>
      <c r="E583" s="1"/>
      <c r="F583" s="1"/>
      <c r="G583" s="1"/>
      <c r="H583" s="1"/>
      <c r="I583" s="1"/>
      <c r="J583" s="1"/>
      <c r="K583" s="1"/>
      <c r="L583" s="1"/>
      <c r="M583" s="1"/>
      <c r="N583" s="1"/>
      <c r="O583" s="1"/>
    </row>
    <row r="584" spans="1:15" ht="9.75" customHeight="1">
      <c r="A584" s="1"/>
      <c r="B584" s="1"/>
      <c r="C584" s="1"/>
      <c r="D584" s="1"/>
      <c r="E584" s="1"/>
      <c r="F584" s="1"/>
      <c r="G584" s="1"/>
      <c r="H584" s="1"/>
      <c r="I584" s="1"/>
      <c r="J584" s="1"/>
      <c r="K584" s="1"/>
      <c r="L584" s="1"/>
      <c r="M584" s="1"/>
      <c r="N584" s="1"/>
      <c r="O584" s="1"/>
    </row>
    <row r="585" spans="1:15" ht="9.75" customHeight="1">
      <c r="A585" s="1"/>
      <c r="B585" s="1"/>
      <c r="C585" s="1"/>
      <c r="D585" s="1"/>
      <c r="E585" s="1"/>
      <c r="F585" s="1"/>
      <c r="G585" s="1"/>
      <c r="H585" s="1"/>
      <c r="I585" s="1"/>
      <c r="J585" s="1"/>
      <c r="K585" s="1"/>
      <c r="L585" s="1"/>
      <c r="M585" s="1"/>
      <c r="N585" s="1"/>
      <c r="O585" s="1"/>
    </row>
    <row r="586" spans="1:15" ht="9.75" customHeight="1">
      <c r="A586" s="1"/>
      <c r="B586" s="1"/>
      <c r="C586" s="1"/>
      <c r="D586" s="1"/>
      <c r="E586" s="1"/>
      <c r="F586" s="1"/>
      <c r="G586" s="1"/>
      <c r="H586" s="1"/>
      <c r="I586" s="1"/>
      <c r="J586" s="1"/>
      <c r="K586" s="1"/>
      <c r="L586" s="1"/>
      <c r="M586" s="1"/>
      <c r="N586" s="1"/>
      <c r="O586" s="1"/>
    </row>
    <row r="587" spans="1:15" ht="9.75" customHeight="1">
      <c r="A587" s="1"/>
      <c r="B587" s="1"/>
      <c r="C587" s="1"/>
      <c r="D587" s="1"/>
      <c r="E587" s="1"/>
      <c r="F587" s="1"/>
      <c r="G587" s="1"/>
      <c r="H587" s="1"/>
      <c r="I587" s="1"/>
      <c r="J587" s="1"/>
      <c r="K587" s="1"/>
      <c r="L587" s="1"/>
      <c r="M587" s="1"/>
      <c r="N587" s="1"/>
      <c r="O587" s="1"/>
    </row>
    <row r="588" spans="1:15" ht="9.75" customHeight="1">
      <c r="A588" s="1"/>
      <c r="B588" s="1"/>
      <c r="C588" s="1"/>
      <c r="D588" s="1"/>
      <c r="E588" s="1"/>
      <c r="F588" s="1"/>
      <c r="G588" s="1"/>
      <c r="H588" s="1"/>
      <c r="I588" s="1"/>
      <c r="J588" s="1"/>
      <c r="K588" s="1"/>
      <c r="L588" s="1"/>
      <c r="M588" s="1"/>
      <c r="N588" s="1"/>
      <c r="O588" s="1"/>
    </row>
    <row r="589" spans="1:15" ht="9.75" customHeight="1">
      <c r="A589" s="1"/>
      <c r="B589" s="1"/>
      <c r="C589" s="1"/>
      <c r="D589" s="1"/>
      <c r="E589" s="1"/>
      <c r="F589" s="1"/>
      <c r="G589" s="1"/>
      <c r="H589" s="1"/>
      <c r="I589" s="1"/>
      <c r="J589" s="1"/>
      <c r="K589" s="1"/>
      <c r="L589" s="1"/>
      <c r="M589" s="1"/>
      <c r="N589" s="1"/>
      <c r="O589" s="1"/>
    </row>
    <row r="590" spans="1:15" ht="9.75" customHeight="1">
      <c r="A590" s="1"/>
      <c r="B590" s="1"/>
      <c r="C590" s="1"/>
      <c r="D590" s="1"/>
      <c r="E590" s="1"/>
      <c r="F590" s="1"/>
      <c r="G590" s="1"/>
      <c r="H590" s="1"/>
      <c r="I590" s="1"/>
      <c r="J590" s="1"/>
      <c r="K590" s="1"/>
      <c r="L590" s="1"/>
      <c r="M590" s="1"/>
      <c r="N590" s="1"/>
      <c r="O590" s="1"/>
    </row>
    <row r="591" spans="1:15" ht="9.75" customHeight="1">
      <c r="A591" s="1"/>
      <c r="B591" s="1"/>
      <c r="C591" s="1"/>
      <c r="D591" s="1"/>
      <c r="E591" s="1"/>
      <c r="F591" s="1"/>
      <c r="G591" s="1"/>
      <c r="H591" s="1"/>
      <c r="I591" s="1"/>
      <c r="J591" s="1"/>
      <c r="K591" s="1"/>
      <c r="L591" s="1"/>
      <c r="M591" s="1"/>
      <c r="N591" s="1"/>
      <c r="O591" s="1"/>
    </row>
    <row r="592" spans="1:15" ht="9.75" customHeight="1">
      <c r="A592" s="1"/>
      <c r="B592" s="1"/>
      <c r="C592" s="1"/>
      <c r="D592" s="1"/>
      <c r="E592" s="1"/>
      <c r="F592" s="1"/>
      <c r="G592" s="1"/>
      <c r="H592" s="1"/>
      <c r="I592" s="1"/>
      <c r="J592" s="1"/>
      <c r="K592" s="1"/>
      <c r="L592" s="1"/>
      <c r="M592" s="1"/>
      <c r="N592" s="1"/>
      <c r="O592" s="1"/>
    </row>
    <row r="593" spans="1:15" ht="9.75" customHeight="1">
      <c r="A593" s="1"/>
      <c r="B593" s="1"/>
      <c r="C593" s="1"/>
      <c r="D593" s="1"/>
      <c r="E593" s="1"/>
      <c r="F593" s="1"/>
      <c r="G593" s="1"/>
      <c r="H593" s="1"/>
      <c r="I593" s="1"/>
      <c r="J593" s="1"/>
      <c r="K593" s="1"/>
      <c r="L593" s="1"/>
      <c r="M593" s="1"/>
      <c r="N593" s="1"/>
      <c r="O593" s="1"/>
    </row>
    <row r="594" spans="1:15" ht="9.75" customHeight="1">
      <c r="A594" s="1"/>
      <c r="B594" s="1"/>
      <c r="C594" s="1"/>
      <c r="D594" s="1"/>
      <c r="E594" s="1"/>
      <c r="F594" s="1"/>
      <c r="G594" s="1"/>
      <c r="H594" s="1"/>
      <c r="I594" s="1"/>
      <c r="J594" s="1"/>
      <c r="K594" s="1"/>
      <c r="L594" s="1"/>
      <c r="M594" s="1"/>
      <c r="N594" s="1"/>
      <c r="O594" s="1"/>
    </row>
    <row r="595" spans="1:15" ht="9.75" customHeight="1">
      <c r="A595" s="1"/>
      <c r="B595" s="1"/>
      <c r="C595" s="1"/>
      <c r="D595" s="1"/>
      <c r="E595" s="1"/>
      <c r="F595" s="1"/>
      <c r="G595" s="1"/>
      <c r="H595" s="1"/>
      <c r="I595" s="1"/>
      <c r="J595" s="1"/>
      <c r="K595" s="1"/>
      <c r="L595" s="1"/>
      <c r="M595" s="1"/>
      <c r="N595" s="1"/>
      <c r="O595" s="1"/>
    </row>
    <row r="596" spans="1:15" ht="9.75" customHeight="1">
      <c r="A596" s="1"/>
      <c r="B596" s="1"/>
      <c r="C596" s="1"/>
      <c r="D596" s="1"/>
      <c r="E596" s="1"/>
      <c r="F596" s="1"/>
      <c r="G596" s="1"/>
      <c r="H596" s="1"/>
      <c r="I596" s="1"/>
      <c r="J596" s="1"/>
      <c r="K596" s="1"/>
      <c r="L596" s="1"/>
      <c r="M596" s="1"/>
      <c r="N596" s="1"/>
      <c r="O596" s="1"/>
    </row>
    <row r="597" spans="1:15" ht="9.75" customHeight="1">
      <c r="A597" s="1"/>
      <c r="B597" s="1"/>
      <c r="C597" s="1"/>
      <c r="D597" s="1"/>
      <c r="E597" s="1"/>
      <c r="F597" s="1"/>
      <c r="G597" s="1"/>
      <c r="H597" s="1"/>
      <c r="I597" s="1"/>
      <c r="J597" s="1"/>
      <c r="K597" s="1"/>
      <c r="L597" s="1"/>
      <c r="M597" s="1"/>
      <c r="N597" s="1"/>
      <c r="O597" s="1"/>
    </row>
    <row r="598" spans="1:15" ht="9.75" customHeight="1">
      <c r="A598" s="1"/>
      <c r="B598" s="1"/>
      <c r="C598" s="1"/>
      <c r="D598" s="1"/>
      <c r="E598" s="1"/>
      <c r="F598" s="1"/>
      <c r="G598" s="1"/>
      <c r="H598" s="1"/>
      <c r="I598" s="1"/>
      <c r="J598" s="1"/>
      <c r="K598" s="1"/>
      <c r="L598" s="1"/>
      <c r="M598" s="1"/>
      <c r="N598" s="1"/>
      <c r="O598" s="1"/>
    </row>
    <row r="599" spans="1:15" ht="9.75" customHeight="1">
      <c r="A599" s="1"/>
      <c r="B599" s="1"/>
      <c r="C599" s="1"/>
      <c r="D599" s="1"/>
      <c r="E599" s="1"/>
      <c r="F599" s="1"/>
      <c r="G599" s="1"/>
      <c r="H599" s="1"/>
      <c r="I599" s="1"/>
      <c r="J599" s="1"/>
      <c r="K599" s="1"/>
      <c r="L599" s="1"/>
      <c r="M599" s="1"/>
      <c r="N599" s="1"/>
      <c r="O599" s="1"/>
    </row>
    <row r="600" spans="1:15" ht="9.75" customHeight="1">
      <c r="A600" s="1"/>
      <c r="B600" s="1"/>
      <c r="C600" s="1"/>
      <c r="D600" s="1"/>
      <c r="E600" s="1"/>
      <c r="F600" s="1"/>
      <c r="G600" s="1"/>
      <c r="H600" s="1"/>
      <c r="I600" s="1"/>
      <c r="J600" s="1"/>
      <c r="K600" s="1"/>
      <c r="L600" s="1"/>
      <c r="M600" s="1"/>
      <c r="N600" s="1"/>
      <c r="O600" s="1"/>
    </row>
    <row r="601" spans="1:15" ht="9.75" customHeight="1">
      <c r="A601" s="1"/>
      <c r="B601" s="1"/>
      <c r="C601" s="1"/>
      <c r="D601" s="1"/>
      <c r="E601" s="1"/>
      <c r="F601" s="1"/>
      <c r="G601" s="1"/>
      <c r="H601" s="1"/>
      <c r="I601" s="1"/>
      <c r="J601" s="1"/>
      <c r="K601" s="1"/>
      <c r="L601" s="1"/>
      <c r="M601" s="1"/>
      <c r="N601" s="1"/>
      <c r="O601" s="1"/>
    </row>
    <row r="602" spans="1:15" ht="9.75" customHeight="1">
      <c r="A602" s="1"/>
      <c r="B602" s="1"/>
      <c r="C602" s="1"/>
      <c r="D602" s="1"/>
      <c r="E602" s="1"/>
      <c r="F602" s="1"/>
      <c r="G602" s="1"/>
      <c r="H602" s="1"/>
      <c r="I602" s="1"/>
      <c r="J602" s="1"/>
      <c r="K602" s="1"/>
      <c r="L602" s="1"/>
      <c r="M602" s="1"/>
      <c r="N602" s="1"/>
      <c r="O602" s="1"/>
    </row>
    <row r="603" spans="1:15" ht="9.75" customHeight="1">
      <c r="A603" s="1"/>
      <c r="B603" s="1"/>
      <c r="C603" s="1"/>
      <c r="D603" s="1"/>
      <c r="E603" s="1"/>
      <c r="F603" s="1"/>
      <c r="G603" s="1"/>
      <c r="H603" s="1"/>
      <c r="I603" s="1"/>
      <c r="J603" s="1"/>
      <c r="K603" s="1"/>
      <c r="L603" s="1"/>
      <c r="M603" s="1"/>
      <c r="N603" s="1"/>
      <c r="O603" s="1"/>
    </row>
    <row r="604" spans="1:15" ht="9.75" customHeight="1">
      <c r="A604" s="1"/>
      <c r="B604" s="1"/>
      <c r="C604" s="1"/>
      <c r="D604" s="1"/>
      <c r="E604" s="1"/>
      <c r="F604" s="1"/>
      <c r="G604" s="1"/>
      <c r="H604" s="1"/>
      <c r="I604" s="1"/>
      <c r="J604" s="1"/>
      <c r="K604" s="1"/>
      <c r="L604" s="1"/>
      <c r="M604" s="1"/>
      <c r="N604" s="1"/>
      <c r="O604" s="1"/>
    </row>
    <row r="605" spans="1:15" ht="9.75" customHeight="1">
      <c r="A605" s="1"/>
      <c r="B605" s="1"/>
      <c r="C605" s="1"/>
      <c r="D605" s="1"/>
      <c r="E605" s="1"/>
      <c r="F605" s="1"/>
      <c r="G605" s="1"/>
      <c r="H605" s="1"/>
      <c r="I605" s="1"/>
      <c r="J605" s="1"/>
      <c r="K605" s="1"/>
      <c r="L605" s="1"/>
      <c r="M605" s="1"/>
      <c r="N605" s="1"/>
      <c r="O605" s="1"/>
    </row>
    <row r="606" spans="1:15" ht="9.75" customHeight="1">
      <c r="A606" s="1"/>
      <c r="B606" s="1"/>
      <c r="C606" s="1"/>
      <c r="D606" s="1"/>
      <c r="E606" s="1"/>
      <c r="F606" s="1"/>
      <c r="G606" s="1"/>
      <c r="H606" s="1"/>
      <c r="I606" s="1"/>
      <c r="J606" s="1"/>
      <c r="K606" s="1"/>
      <c r="L606" s="1"/>
      <c r="M606" s="1"/>
      <c r="N606" s="1"/>
      <c r="O606" s="1"/>
    </row>
    <row r="607" spans="1:15" ht="9.75" customHeight="1">
      <c r="A607" s="1"/>
      <c r="B607" s="1"/>
      <c r="C607" s="1"/>
      <c r="D607" s="1"/>
      <c r="E607" s="1"/>
      <c r="F607" s="1"/>
      <c r="G607" s="1"/>
      <c r="H607" s="1"/>
      <c r="I607" s="1"/>
      <c r="J607" s="1"/>
      <c r="K607" s="1"/>
      <c r="L607" s="1"/>
      <c r="M607" s="1"/>
      <c r="N607" s="1"/>
      <c r="O607" s="1"/>
    </row>
    <row r="608" spans="1:15" ht="9.75" customHeight="1">
      <c r="A608" s="1"/>
      <c r="B608" s="1"/>
      <c r="C608" s="1"/>
      <c r="D608" s="1"/>
      <c r="E608" s="1"/>
      <c r="F608" s="1"/>
      <c r="G608" s="1"/>
      <c r="H608" s="1"/>
      <c r="I608" s="1"/>
      <c r="J608" s="1"/>
      <c r="K608" s="1"/>
      <c r="L608" s="1"/>
      <c r="M608" s="1"/>
      <c r="N608" s="1"/>
      <c r="O608" s="1"/>
    </row>
    <row r="609" spans="1:15" ht="9.75" customHeight="1">
      <c r="A609" s="1"/>
      <c r="B609" s="1"/>
      <c r="C609" s="1"/>
      <c r="D609" s="1"/>
      <c r="E609" s="1"/>
      <c r="F609" s="1"/>
      <c r="G609" s="1"/>
      <c r="H609" s="1"/>
      <c r="I609" s="1"/>
      <c r="J609" s="1"/>
      <c r="K609" s="1"/>
      <c r="L609" s="1"/>
      <c r="M609" s="1"/>
      <c r="N609" s="1"/>
      <c r="O609" s="1"/>
    </row>
    <row r="610" spans="1:15" ht="9.75" customHeight="1">
      <c r="A610" s="1"/>
      <c r="B610" s="1"/>
      <c r="C610" s="1"/>
      <c r="D610" s="1"/>
      <c r="E610" s="1"/>
      <c r="F610" s="1"/>
      <c r="G610" s="1"/>
      <c r="H610" s="1"/>
      <c r="I610" s="1"/>
      <c r="J610" s="1"/>
      <c r="K610" s="1"/>
      <c r="L610" s="1"/>
      <c r="M610" s="1"/>
      <c r="N610" s="1"/>
      <c r="O610" s="1"/>
    </row>
    <row r="611" spans="1:15" ht="9.75" customHeight="1">
      <c r="A611" s="1"/>
      <c r="B611" s="1"/>
      <c r="C611" s="1"/>
      <c r="D611" s="1"/>
      <c r="E611" s="1"/>
      <c r="F611" s="1"/>
      <c r="G611" s="1"/>
      <c r="H611" s="1"/>
      <c r="I611" s="1"/>
      <c r="J611" s="1"/>
      <c r="K611" s="1"/>
      <c r="L611" s="1"/>
      <c r="M611" s="1"/>
      <c r="N611" s="1"/>
      <c r="O611" s="1"/>
    </row>
    <row r="612" spans="1:15" ht="9.75" customHeight="1">
      <c r="A612" s="1"/>
      <c r="B612" s="1"/>
      <c r="C612" s="1"/>
      <c r="D612" s="1"/>
      <c r="E612" s="1"/>
      <c r="F612" s="1"/>
      <c r="G612" s="1"/>
      <c r="H612" s="1"/>
      <c r="I612" s="1"/>
      <c r="J612" s="1"/>
      <c r="K612" s="1"/>
      <c r="L612" s="1"/>
      <c r="M612" s="1"/>
      <c r="N612" s="1"/>
      <c r="O612" s="1"/>
    </row>
    <row r="613" spans="1:15" ht="9.75" customHeight="1">
      <c r="A613" s="1"/>
      <c r="B613" s="1"/>
      <c r="C613" s="1"/>
      <c r="D613" s="1"/>
      <c r="E613" s="1"/>
      <c r="F613" s="1"/>
      <c r="G613" s="1"/>
      <c r="H613" s="1"/>
      <c r="I613" s="1"/>
      <c r="J613" s="1"/>
      <c r="K613" s="1"/>
      <c r="L613" s="1"/>
      <c r="M613" s="1"/>
      <c r="N613" s="1"/>
      <c r="O613" s="1"/>
    </row>
    <row r="614" spans="1:15" ht="9.75" customHeight="1">
      <c r="A614" s="1"/>
      <c r="B614" s="1"/>
      <c r="C614" s="1"/>
      <c r="D614" s="1"/>
      <c r="E614" s="1"/>
      <c r="F614" s="1"/>
      <c r="G614" s="1"/>
      <c r="H614" s="1"/>
      <c r="I614" s="1"/>
      <c r="J614" s="1"/>
      <c r="K614" s="1"/>
      <c r="L614" s="1"/>
      <c r="M614" s="1"/>
      <c r="N614" s="1"/>
      <c r="O614" s="1"/>
    </row>
    <row r="615" spans="1:15" ht="9.75" customHeight="1">
      <c r="A615" s="1"/>
      <c r="B615" s="1"/>
      <c r="C615" s="1"/>
      <c r="D615" s="1"/>
      <c r="E615" s="1"/>
      <c r="F615" s="1"/>
      <c r="G615" s="1"/>
      <c r="H615" s="1"/>
      <c r="I615" s="1"/>
      <c r="J615" s="1"/>
      <c r="K615" s="1"/>
      <c r="L615" s="1"/>
      <c r="M615" s="1"/>
      <c r="N615" s="1"/>
      <c r="O615" s="1"/>
    </row>
    <row r="616" spans="1:15" ht="9.75" customHeight="1">
      <c r="A616" s="1"/>
      <c r="B616" s="1"/>
      <c r="C616" s="1"/>
      <c r="D616" s="1"/>
      <c r="E616" s="1"/>
      <c r="F616" s="1"/>
      <c r="G616" s="1"/>
      <c r="H616" s="1"/>
      <c r="I616" s="1"/>
      <c r="J616" s="1"/>
      <c r="K616" s="1"/>
      <c r="L616" s="1"/>
      <c r="M616" s="1"/>
      <c r="N616" s="1"/>
      <c r="O616" s="1"/>
    </row>
    <row r="617" spans="1:15" ht="9.75" customHeight="1">
      <c r="A617" s="1"/>
      <c r="B617" s="1"/>
      <c r="C617" s="1"/>
      <c r="D617" s="1"/>
      <c r="E617" s="1"/>
      <c r="F617" s="1"/>
      <c r="G617" s="1"/>
      <c r="H617" s="1"/>
      <c r="I617" s="1"/>
      <c r="J617" s="1"/>
      <c r="K617" s="1"/>
      <c r="L617" s="1"/>
      <c r="M617" s="1"/>
      <c r="N617" s="1"/>
      <c r="O617" s="1"/>
    </row>
    <row r="618" spans="1:15" ht="9.75" customHeight="1">
      <c r="A618" s="1"/>
      <c r="B618" s="1"/>
      <c r="C618" s="1"/>
      <c r="D618" s="1"/>
      <c r="E618" s="1"/>
      <c r="F618" s="1"/>
      <c r="G618" s="1"/>
      <c r="H618" s="1"/>
      <c r="I618" s="1"/>
      <c r="J618" s="1"/>
      <c r="K618" s="1"/>
      <c r="L618" s="1"/>
      <c r="M618" s="1"/>
      <c r="N618" s="1"/>
      <c r="O618" s="1"/>
    </row>
    <row r="619" spans="1:15" ht="9.75" customHeight="1">
      <c r="A619" s="1"/>
      <c r="B619" s="1"/>
      <c r="C619" s="1"/>
      <c r="D619" s="1"/>
      <c r="E619" s="1"/>
      <c r="F619" s="1"/>
      <c r="G619" s="1"/>
      <c r="H619" s="1"/>
      <c r="I619" s="1"/>
      <c r="J619" s="1"/>
      <c r="K619" s="1"/>
      <c r="L619" s="1"/>
      <c r="M619" s="1"/>
      <c r="N619" s="1"/>
      <c r="O619" s="1"/>
    </row>
    <row r="620" spans="1:15" ht="9.75" customHeight="1">
      <c r="A620" s="1"/>
      <c r="B620" s="1"/>
      <c r="C620" s="1"/>
      <c r="D620" s="1"/>
      <c r="E620" s="1"/>
      <c r="F620" s="1"/>
      <c r="G620" s="1"/>
      <c r="H620" s="1"/>
      <c r="I620" s="1"/>
      <c r="J620" s="1"/>
      <c r="K620" s="1"/>
      <c r="L620" s="1"/>
      <c r="M620" s="1"/>
      <c r="N620" s="1"/>
      <c r="O620" s="1"/>
    </row>
    <row r="621" spans="1:15" ht="9.75" customHeight="1">
      <c r="A621" s="1"/>
      <c r="B621" s="1"/>
      <c r="C621" s="1"/>
      <c r="D621" s="1"/>
      <c r="E621" s="1"/>
      <c r="F621" s="1"/>
      <c r="G621" s="1"/>
      <c r="H621" s="1"/>
      <c r="I621" s="1"/>
      <c r="J621" s="1"/>
      <c r="K621" s="1"/>
      <c r="L621" s="1"/>
      <c r="M621" s="1"/>
      <c r="N621" s="1"/>
      <c r="O621" s="1"/>
    </row>
    <row r="622" spans="1:15" ht="9.75" customHeight="1">
      <c r="A622" s="1"/>
      <c r="B622" s="1"/>
      <c r="C622" s="1"/>
      <c r="D622" s="1"/>
      <c r="E622" s="1"/>
      <c r="F622" s="1"/>
      <c r="G622" s="1"/>
      <c r="H622" s="1"/>
      <c r="I622" s="1"/>
      <c r="J622" s="1"/>
      <c r="K622" s="1"/>
      <c r="L622" s="1"/>
      <c r="M622" s="1"/>
      <c r="N622" s="1"/>
      <c r="O622" s="1"/>
    </row>
    <row r="623" spans="1:15" ht="9.75" customHeight="1">
      <c r="A623" s="1"/>
      <c r="B623" s="1"/>
      <c r="C623" s="1"/>
      <c r="D623" s="1"/>
      <c r="E623" s="1"/>
      <c r="F623" s="1"/>
      <c r="G623" s="1"/>
      <c r="H623" s="1"/>
      <c r="I623" s="1"/>
      <c r="J623" s="1"/>
      <c r="K623" s="1"/>
      <c r="L623" s="1"/>
      <c r="M623" s="1"/>
      <c r="N623" s="1"/>
      <c r="O623" s="1"/>
    </row>
    <row r="624" spans="1:15" ht="9.75" customHeight="1">
      <c r="A624" s="1"/>
      <c r="B624" s="1"/>
      <c r="C624" s="1"/>
      <c r="D624" s="1"/>
      <c r="E624" s="1"/>
      <c r="F624" s="1"/>
      <c r="G624" s="1"/>
      <c r="H624" s="1"/>
      <c r="I624" s="1"/>
      <c r="J624" s="1"/>
      <c r="K624" s="1"/>
      <c r="L624" s="1"/>
      <c r="M624" s="1"/>
      <c r="N624" s="1"/>
      <c r="O624" s="1"/>
    </row>
    <row r="625" spans="1:15" ht="9.75" customHeight="1">
      <c r="A625" s="1"/>
      <c r="B625" s="1"/>
      <c r="C625" s="1"/>
      <c r="D625" s="1"/>
      <c r="E625" s="1"/>
      <c r="F625" s="1"/>
      <c r="G625" s="1"/>
      <c r="H625" s="1"/>
      <c r="I625" s="1"/>
      <c r="J625" s="1"/>
      <c r="K625" s="1"/>
      <c r="L625" s="1"/>
      <c r="M625" s="1"/>
      <c r="N625" s="1"/>
      <c r="O625" s="1"/>
    </row>
    <row r="626" spans="1:15" ht="9.75" customHeight="1">
      <c r="A626" s="1"/>
      <c r="B626" s="1"/>
      <c r="C626" s="1"/>
      <c r="D626" s="1"/>
      <c r="E626" s="1"/>
      <c r="F626" s="1"/>
      <c r="G626" s="1"/>
      <c r="H626" s="1"/>
      <c r="I626" s="1"/>
      <c r="J626" s="1"/>
      <c r="K626" s="1"/>
      <c r="L626" s="1"/>
      <c r="M626" s="1"/>
      <c r="N626" s="1"/>
      <c r="O626" s="1"/>
    </row>
    <row r="627" spans="1:15" ht="9.75" customHeight="1">
      <c r="A627" s="1"/>
      <c r="B627" s="1"/>
      <c r="C627" s="1"/>
      <c r="D627" s="1"/>
      <c r="E627" s="1"/>
      <c r="F627" s="1"/>
      <c r="G627" s="1"/>
      <c r="H627" s="1"/>
      <c r="I627" s="1"/>
      <c r="J627" s="1"/>
      <c r="K627" s="1"/>
      <c r="L627" s="1"/>
      <c r="M627" s="1"/>
      <c r="N627" s="1"/>
      <c r="O627" s="1"/>
    </row>
    <row r="628" spans="1:15" ht="9.75" customHeight="1">
      <c r="A628" s="1"/>
      <c r="B628" s="1"/>
      <c r="C628" s="1"/>
      <c r="D628" s="1"/>
      <c r="E628" s="1"/>
      <c r="F628" s="1"/>
      <c r="G628" s="1"/>
      <c r="H628" s="1"/>
      <c r="I628" s="1"/>
      <c r="J628" s="1"/>
      <c r="K628" s="1"/>
      <c r="L628" s="1"/>
      <c r="M628" s="1"/>
      <c r="N628" s="1"/>
      <c r="O628" s="1"/>
    </row>
    <row r="629" spans="1:15" ht="9.75" customHeight="1">
      <c r="A629" s="1"/>
      <c r="B629" s="1"/>
      <c r="C629" s="1"/>
      <c r="D629" s="1"/>
      <c r="E629" s="1"/>
      <c r="F629" s="1"/>
      <c r="G629" s="1"/>
      <c r="H629" s="1"/>
      <c r="I629" s="1"/>
      <c r="J629" s="1"/>
      <c r="K629" s="1"/>
      <c r="L629" s="1"/>
      <c r="M629" s="1"/>
      <c r="N629" s="1"/>
      <c r="O629" s="1"/>
    </row>
    <row r="630" spans="1:15" ht="9.75" customHeight="1">
      <c r="A630" s="1"/>
      <c r="B630" s="1"/>
      <c r="C630" s="1"/>
      <c r="D630" s="1"/>
      <c r="E630" s="1"/>
      <c r="F630" s="1"/>
      <c r="G630" s="1"/>
      <c r="H630" s="1"/>
      <c r="I630" s="1"/>
      <c r="J630" s="1"/>
      <c r="K630" s="1"/>
      <c r="L630" s="1"/>
      <c r="M630" s="1"/>
      <c r="N630" s="1"/>
      <c r="O630" s="1"/>
    </row>
    <row r="631" spans="1:15" ht="9.75" customHeight="1">
      <c r="A631" s="1"/>
      <c r="B631" s="1"/>
      <c r="C631" s="1"/>
      <c r="D631" s="1"/>
      <c r="E631" s="1"/>
      <c r="F631" s="1"/>
      <c r="G631" s="1"/>
      <c r="H631" s="1"/>
      <c r="I631" s="1"/>
      <c r="J631" s="1"/>
      <c r="K631" s="1"/>
      <c r="L631" s="1"/>
      <c r="M631" s="1"/>
      <c r="N631" s="1"/>
      <c r="O631" s="1"/>
    </row>
    <row r="632" spans="1:15" ht="9.75" customHeight="1">
      <c r="A632" s="1"/>
      <c r="B632" s="1"/>
      <c r="C632" s="1"/>
      <c r="D632" s="1"/>
      <c r="E632" s="1"/>
      <c r="F632" s="1"/>
      <c r="G632" s="1"/>
      <c r="H632" s="1"/>
      <c r="I632" s="1"/>
      <c r="J632" s="1"/>
      <c r="K632" s="1"/>
      <c r="L632" s="1"/>
      <c r="M632" s="1"/>
      <c r="N632" s="1"/>
      <c r="O632" s="1"/>
    </row>
    <row r="633" spans="1:15" ht="9.75" customHeight="1">
      <c r="A633" s="1"/>
      <c r="B633" s="1"/>
      <c r="C633" s="1"/>
      <c r="D633" s="1"/>
      <c r="E633" s="1"/>
      <c r="F633" s="1"/>
      <c r="G633" s="1"/>
      <c r="H633" s="1"/>
      <c r="I633" s="1"/>
      <c r="J633" s="1"/>
      <c r="K633" s="1"/>
      <c r="L633" s="1"/>
      <c r="M633" s="1"/>
      <c r="N633" s="1"/>
      <c r="O633" s="1"/>
    </row>
    <row r="634" spans="1:15" ht="9.75" customHeight="1">
      <c r="A634" s="1"/>
      <c r="B634" s="1"/>
      <c r="C634" s="1"/>
      <c r="D634" s="1"/>
      <c r="E634" s="1"/>
      <c r="F634" s="1"/>
      <c r="G634" s="1"/>
      <c r="H634" s="1"/>
      <c r="I634" s="1"/>
      <c r="J634" s="1"/>
      <c r="K634" s="1"/>
      <c r="L634" s="1"/>
      <c r="M634" s="1"/>
      <c r="N634" s="1"/>
      <c r="O634" s="1"/>
    </row>
    <row r="635" spans="1:15" ht="9.75" customHeight="1">
      <c r="A635" s="1"/>
      <c r="B635" s="1"/>
      <c r="C635" s="1"/>
      <c r="D635" s="1"/>
      <c r="E635" s="1"/>
      <c r="F635" s="1"/>
      <c r="G635" s="1"/>
      <c r="H635" s="1"/>
      <c r="I635" s="1"/>
      <c r="J635" s="1"/>
      <c r="K635" s="1"/>
      <c r="L635" s="1"/>
      <c r="M635" s="1"/>
      <c r="N635" s="1"/>
      <c r="O635" s="1"/>
    </row>
    <row r="636" spans="1:15" ht="9.75" customHeight="1">
      <c r="A636" s="1"/>
      <c r="B636" s="1"/>
      <c r="C636" s="1"/>
      <c r="D636" s="1"/>
      <c r="E636" s="1"/>
      <c r="F636" s="1"/>
      <c r="G636" s="1"/>
      <c r="H636" s="1"/>
      <c r="I636" s="1"/>
      <c r="J636" s="1"/>
      <c r="K636" s="1"/>
      <c r="L636" s="1"/>
      <c r="M636" s="1"/>
      <c r="N636" s="1"/>
      <c r="O636" s="1"/>
    </row>
    <row r="637" spans="1:15" ht="9.75" customHeight="1">
      <c r="A637" s="1"/>
      <c r="B637" s="1"/>
      <c r="C637" s="1"/>
      <c r="D637" s="1"/>
      <c r="E637" s="1"/>
      <c r="F637" s="1"/>
      <c r="G637" s="1"/>
      <c r="H637" s="1"/>
      <c r="I637" s="1"/>
      <c r="J637" s="1"/>
      <c r="K637" s="1"/>
      <c r="L637" s="1"/>
      <c r="M637" s="1"/>
      <c r="N637" s="1"/>
      <c r="O637" s="1"/>
    </row>
    <row r="638" spans="1:15" ht="9.75" customHeight="1">
      <c r="A638" s="1"/>
      <c r="B638" s="1"/>
      <c r="C638" s="1"/>
      <c r="D638" s="1"/>
      <c r="E638" s="1"/>
      <c r="F638" s="1"/>
      <c r="G638" s="1"/>
      <c r="H638" s="1"/>
      <c r="I638" s="1"/>
      <c r="J638" s="1"/>
      <c r="K638" s="1"/>
      <c r="L638" s="1"/>
      <c r="M638" s="1"/>
      <c r="N638" s="1"/>
      <c r="O638" s="1"/>
    </row>
    <row r="639" spans="1:15" ht="9.75" customHeight="1">
      <c r="A639" s="1"/>
      <c r="B639" s="1"/>
      <c r="C639" s="1"/>
      <c r="D639" s="1"/>
      <c r="E639" s="1"/>
      <c r="F639" s="1"/>
      <c r="G639" s="1"/>
      <c r="H639" s="1"/>
      <c r="I639" s="1"/>
      <c r="J639" s="1"/>
      <c r="K639" s="1"/>
      <c r="L639" s="1"/>
      <c r="M639" s="1"/>
      <c r="N639" s="1"/>
      <c r="O639" s="1"/>
    </row>
    <row r="640" spans="1:15" ht="9.75" customHeight="1">
      <c r="A640" s="1"/>
      <c r="B640" s="1"/>
      <c r="C640" s="1"/>
      <c r="D640" s="1"/>
      <c r="E640" s="1"/>
      <c r="F640" s="1"/>
      <c r="G640" s="1"/>
      <c r="H640" s="1"/>
      <c r="I640" s="1"/>
      <c r="J640" s="1"/>
      <c r="K640" s="1"/>
      <c r="L640" s="1"/>
      <c r="M640" s="1"/>
      <c r="N640" s="1"/>
      <c r="O640" s="1"/>
    </row>
    <row r="641" spans="1:15" ht="9.75" customHeight="1">
      <c r="A641" s="1"/>
      <c r="B641" s="1"/>
      <c r="C641" s="1"/>
      <c r="D641" s="1"/>
      <c r="E641" s="1"/>
      <c r="F641" s="1"/>
      <c r="G641" s="1"/>
      <c r="H641" s="1"/>
      <c r="I641" s="1"/>
      <c r="J641" s="1"/>
      <c r="K641" s="1"/>
      <c r="L641" s="1"/>
      <c r="M641" s="1"/>
      <c r="N641" s="1"/>
      <c r="O641" s="1"/>
    </row>
    <row r="642" spans="1:15" ht="9.75" customHeight="1">
      <c r="A642" s="1"/>
      <c r="B642" s="1"/>
      <c r="C642" s="1"/>
      <c r="D642" s="1"/>
      <c r="E642" s="1"/>
      <c r="F642" s="1"/>
      <c r="G642" s="1"/>
      <c r="H642" s="1"/>
      <c r="I642" s="1"/>
      <c r="J642" s="1"/>
      <c r="K642" s="1"/>
      <c r="L642" s="1"/>
      <c r="M642" s="1"/>
      <c r="N642" s="1"/>
      <c r="O642" s="1"/>
    </row>
    <row r="643" spans="1:15" ht="9.75" customHeight="1">
      <c r="A643" s="1"/>
      <c r="B643" s="1"/>
      <c r="C643" s="1"/>
      <c r="D643" s="1"/>
      <c r="E643" s="1"/>
      <c r="F643" s="1"/>
      <c r="G643" s="1"/>
      <c r="H643" s="1"/>
      <c r="I643" s="1"/>
      <c r="J643" s="1"/>
      <c r="K643" s="1"/>
      <c r="L643" s="1"/>
      <c r="M643" s="1"/>
      <c r="N643" s="1"/>
      <c r="O643" s="1"/>
    </row>
    <row r="644" spans="1:15" ht="9.75" customHeight="1">
      <c r="A644" s="1"/>
      <c r="B644" s="1"/>
      <c r="C644" s="1"/>
      <c r="D644" s="1"/>
      <c r="E644" s="1"/>
      <c r="F644" s="1"/>
      <c r="G644" s="1"/>
      <c r="H644" s="1"/>
      <c r="I644" s="1"/>
      <c r="J644" s="1"/>
      <c r="K644" s="1"/>
      <c r="L644" s="1"/>
      <c r="M644" s="1"/>
      <c r="N644" s="1"/>
      <c r="O644" s="1"/>
    </row>
    <row r="645" spans="1:15" ht="9.75" customHeight="1">
      <c r="A645" s="1"/>
      <c r="B645" s="1"/>
      <c r="C645" s="1"/>
      <c r="D645" s="1"/>
      <c r="E645" s="1"/>
      <c r="F645" s="1"/>
      <c r="G645" s="1"/>
      <c r="H645" s="1"/>
      <c r="I645" s="1"/>
      <c r="J645" s="1"/>
      <c r="K645" s="1"/>
      <c r="L645" s="1"/>
      <c r="M645" s="1"/>
      <c r="N645" s="1"/>
      <c r="O645" s="1"/>
    </row>
    <row r="646" spans="1:15" ht="9.75" customHeight="1">
      <c r="A646" s="1"/>
      <c r="B646" s="1"/>
      <c r="C646" s="1"/>
      <c r="D646" s="1"/>
      <c r="E646" s="1"/>
      <c r="F646" s="1"/>
      <c r="G646" s="1"/>
      <c r="H646" s="1"/>
      <c r="I646" s="1"/>
      <c r="J646" s="1"/>
      <c r="K646" s="1"/>
      <c r="L646" s="1"/>
      <c r="M646" s="1"/>
      <c r="N646" s="1"/>
      <c r="O646" s="1"/>
    </row>
    <row r="647" spans="1:15" ht="9.75" customHeight="1">
      <c r="A647" s="1"/>
      <c r="B647" s="1"/>
      <c r="C647" s="1"/>
      <c r="D647" s="1"/>
      <c r="E647" s="1"/>
      <c r="F647" s="1"/>
      <c r="G647" s="1"/>
      <c r="H647" s="1"/>
      <c r="I647" s="1"/>
      <c r="J647" s="1"/>
      <c r="K647" s="1"/>
      <c r="L647" s="1"/>
      <c r="M647" s="1"/>
      <c r="N647" s="1"/>
      <c r="O647" s="1"/>
    </row>
    <row r="648" spans="1:15" ht="9.75" customHeight="1">
      <c r="A648" s="1"/>
      <c r="B648" s="1"/>
      <c r="C648" s="1"/>
      <c r="D648" s="1"/>
      <c r="E648" s="1"/>
      <c r="F648" s="1"/>
      <c r="G648" s="1"/>
      <c r="H648" s="1"/>
      <c r="I648" s="1"/>
      <c r="J648" s="1"/>
      <c r="K648" s="1"/>
      <c r="L648" s="1"/>
      <c r="M648" s="1"/>
      <c r="N648" s="1"/>
      <c r="O648" s="1"/>
    </row>
    <row r="649" spans="1:15" ht="9.75" customHeight="1">
      <c r="A649" s="1"/>
      <c r="B649" s="1"/>
      <c r="C649" s="1"/>
      <c r="D649" s="1"/>
      <c r="E649" s="1"/>
      <c r="F649" s="1"/>
      <c r="G649" s="1"/>
      <c r="H649" s="1"/>
      <c r="I649" s="1"/>
      <c r="J649" s="1"/>
      <c r="K649" s="1"/>
      <c r="L649" s="1"/>
      <c r="M649" s="1"/>
      <c r="N649" s="1"/>
      <c r="O649" s="1"/>
    </row>
    <row r="650" spans="1:15" ht="9.75" customHeight="1">
      <c r="A650" s="1"/>
      <c r="B650" s="1"/>
      <c r="C650" s="1"/>
      <c r="D650" s="1"/>
      <c r="E650" s="1"/>
      <c r="F650" s="1"/>
      <c r="G650" s="1"/>
      <c r="H650" s="1"/>
      <c r="I650" s="1"/>
      <c r="J650" s="1"/>
      <c r="K650" s="1"/>
      <c r="L650" s="1"/>
      <c r="M650" s="1"/>
      <c r="N650" s="1"/>
      <c r="O650" s="1"/>
    </row>
    <row r="651" spans="1:15" ht="9.75" customHeight="1">
      <c r="A651" s="1"/>
      <c r="B651" s="1"/>
      <c r="C651" s="1"/>
      <c r="D651" s="1"/>
      <c r="E651" s="1"/>
      <c r="F651" s="1"/>
      <c r="G651" s="1"/>
      <c r="H651" s="1"/>
      <c r="I651" s="1"/>
      <c r="J651" s="1"/>
      <c r="K651" s="1"/>
      <c r="L651" s="1"/>
      <c r="M651" s="1"/>
      <c r="N651" s="1"/>
      <c r="O651" s="1"/>
    </row>
    <row r="652" spans="1:15" ht="9.75" customHeight="1">
      <c r="A652" s="1"/>
      <c r="B652" s="1"/>
      <c r="C652" s="1"/>
      <c r="D652" s="1"/>
      <c r="E652" s="1"/>
      <c r="F652" s="1"/>
      <c r="G652" s="1"/>
      <c r="H652" s="1"/>
      <c r="I652" s="1"/>
      <c r="J652" s="1"/>
      <c r="K652" s="1"/>
      <c r="L652" s="1"/>
      <c r="M652" s="1"/>
      <c r="N652" s="1"/>
      <c r="O652" s="1"/>
    </row>
    <row r="653" spans="1:15" ht="9.75" customHeight="1">
      <c r="A653" s="1"/>
      <c r="B653" s="1"/>
      <c r="C653" s="1"/>
      <c r="D653" s="1"/>
      <c r="E653" s="1"/>
      <c r="F653" s="1"/>
      <c r="G653" s="1"/>
      <c r="H653" s="1"/>
      <c r="I653" s="1"/>
      <c r="J653" s="1"/>
      <c r="K653" s="1"/>
      <c r="L653" s="1"/>
      <c r="M653" s="1"/>
      <c r="N653" s="1"/>
      <c r="O653" s="1"/>
    </row>
    <row r="654" spans="1:15" ht="9.75" customHeight="1">
      <c r="A654" s="1"/>
      <c r="B654" s="1"/>
      <c r="C654" s="1"/>
      <c r="D654" s="1"/>
      <c r="E654" s="1"/>
      <c r="F654" s="1"/>
      <c r="G654" s="1"/>
      <c r="H654" s="1"/>
      <c r="I654" s="1"/>
      <c r="J654" s="1"/>
      <c r="K654" s="1"/>
      <c r="L654" s="1"/>
      <c r="M654" s="1"/>
      <c r="N654" s="1"/>
      <c r="O654" s="1"/>
    </row>
    <row r="655" spans="1:15" ht="9.75" customHeight="1">
      <c r="A655" s="1"/>
      <c r="B655" s="1"/>
      <c r="C655" s="1"/>
      <c r="D655" s="1"/>
      <c r="E655" s="1"/>
      <c r="F655" s="1"/>
      <c r="G655" s="1"/>
      <c r="H655" s="1"/>
      <c r="I655" s="1"/>
      <c r="J655" s="1"/>
      <c r="K655" s="1"/>
      <c r="L655" s="1"/>
      <c r="M655" s="1"/>
      <c r="N655" s="1"/>
      <c r="O655" s="1"/>
    </row>
    <row r="656" spans="1:15" ht="9.75" customHeight="1">
      <c r="A656" s="1"/>
      <c r="B656" s="1"/>
      <c r="C656" s="1"/>
      <c r="D656" s="1"/>
      <c r="E656" s="1"/>
      <c r="F656" s="1"/>
      <c r="G656" s="1"/>
      <c r="H656" s="1"/>
      <c r="I656" s="1"/>
      <c r="J656" s="1"/>
      <c r="K656" s="1"/>
      <c r="L656" s="1"/>
      <c r="M656" s="1"/>
      <c r="N656" s="1"/>
      <c r="O656" s="1"/>
    </row>
    <row r="657" spans="1:15" ht="9.75" customHeight="1">
      <c r="A657" s="1"/>
      <c r="B657" s="1"/>
      <c r="C657" s="1"/>
      <c r="D657" s="1"/>
      <c r="E657" s="1"/>
      <c r="F657" s="1"/>
      <c r="G657" s="1"/>
      <c r="H657" s="1"/>
      <c r="I657" s="1"/>
      <c r="J657" s="1"/>
      <c r="K657" s="1"/>
      <c r="L657" s="1"/>
      <c r="M657" s="1"/>
      <c r="N657" s="1"/>
      <c r="O657" s="1"/>
    </row>
    <row r="658" spans="1:15" ht="9.75" customHeight="1">
      <c r="A658" s="1"/>
      <c r="B658" s="1"/>
      <c r="C658" s="1"/>
      <c r="D658" s="1"/>
      <c r="E658" s="1"/>
      <c r="F658" s="1"/>
      <c r="G658" s="1"/>
      <c r="H658" s="1"/>
      <c r="I658" s="1"/>
      <c r="J658" s="1"/>
      <c r="K658" s="1"/>
      <c r="L658" s="1"/>
      <c r="M658" s="1"/>
      <c r="N658" s="1"/>
      <c r="O658" s="1"/>
    </row>
    <row r="659" spans="1:15" ht="9.75" customHeight="1">
      <c r="A659" s="1"/>
      <c r="B659" s="1"/>
      <c r="C659" s="1"/>
      <c r="D659" s="1"/>
      <c r="E659" s="1"/>
      <c r="F659" s="1"/>
      <c r="G659" s="1"/>
      <c r="H659" s="1"/>
      <c r="I659" s="1"/>
      <c r="J659" s="1"/>
      <c r="K659" s="1"/>
      <c r="L659" s="1"/>
      <c r="M659" s="1"/>
      <c r="N659" s="1"/>
      <c r="O659" s="1"/>
    </row>
    <row r="660" spans="1:15" ht="9.75" customHeight="1">
      <c r="A660" s="1"/>
      <c r="B660" s="1"/>
      <c r="C660" s="1"/>
      <c r="D660" s="1"/>
      <c r="E660" s="1"/>
      <c r="F660" s="1"/>
      <c r="G660" s="1"/>
      <c r="H660" s="1"/>
      <c r="I660" s="1"/>
      <c r="J660" s="1"/>
      <c r="K660" s="1"/>
      <c r="L660" s="1"/>
      <c r="M660" s="1"/>
      <c r="N660" s="1"/>
      <c r="O660" s="1"/>
    </row>
    <row r="661" spans="1:15" ht="9.75" customHeight="1">
      <c r="A661" s="1"/>
      <c r="B661" s="1"/>
      <c r="C661" s="1"/>
      <c r="D661" s="1"/>
      <c r="E661" s="1"/>
      <c r="F661" s="1"/>
      <c r="G661" s="1"/>
      <c r="H661" s="1"/>
      <c r="I661" s="1"/>
      <c r="J661" s="1"/>
      <c r="K661" s="1"/>
      <c r="L661" s="1"/>
      <c r="M661" s="1"/>
      <c r="N661" s="1"/>
      <c r="O661" s="1"/>
    </row>
    <row r="662" spans="1:15" ht="9.75" customHeight="1">
      <c r="A662" s="1"/>
      <c r="B662" s="1"/>
      <c r="C662" s="1"/>
      <c r="D662" s="1"/>
      <c r="E662" s="1"/>
      <c r="F662" s="1"/>
      <c r="G662" s="1"/>
      <c r="H662" s="1"/>
      <c r="I662" s="1"/>
      <c r="J662" s="1"/>
      <c r="K662" s="1"/>
      <c r="L662" s="1"/>
      <c r="M662" s="1"/>
      <c r="N662" s="1"/>
      <c r="O662" s="1"/>
    </row>
    <row r="663" spans="1:15" ht="9.75" customHeight="1">
      <c r="A663" s="1"/>
      <c r="B663" s="1"/>
      <c r="C663" s="1"/>
      <c r="D663" s="1"/>
      <c r="E663" s="1"/>
      <c r="F663" s="1"/>
      <c r="G663" s="1"/>
      <c r="H663" s="1"/>
      <c r="I663" s="1"/>
      <c r="J663" s="1"/>
      <c r="K663" s="1"/>
      <c r="L663" s="1"/>
      <c r="M663" s="1"/>
      <c r="N663" s="1"/>
      <c r="O663" s="1"/>
    </row>
    <row r="664" spans="1:15" ht="9.75" customHeight="1">
      <c r="A664" s="1"/>
      <c r="B664" s="1"/>
      <c r="C664" s="1"/>
      <c r="D664" s="1"/>
      <c r="E664" s="1"/>
      <c r="F664" s="1"/>
      <c r="G664" s="1"/>
      <c r="H664" s="1"/>
      <c r="I664" s="1"/>
      <c r="J664" s="1"/>
      <c r="K664" s="1"/>
      <c r="L664" s="1"/>
      <c r="M664" s="1"/>
      <c r="N664" s="1"/>
      <c r="O664" s="1"/>
    </row>
    <row r="665" spans="1:15" ht="9.75" customHeight="1">
      <c r="A665" s="1"/>
      <c r="B665" s="1"/>
      <c r="C665" s="1"/>
      <c r="D665" s="1"/>
      <c r="E665" s="1"/>
      <c r="F665" s="1"/>
      <c r="G665" s="1"/>
      <c r="H665" s="1"/>
      <c r="I665" s="1"/>
      <c r="J665" s="1"/>
      <c r="K665" s="1"/>
      <c r="L665" s="1"/>
      <c r="M665" s="1"/>
      <c r="N665" s="1"/>
      <c r="O665" s="1"/>
    </row>
    <row r="666" spans="1:15" ht="9.75" customHeight="1">
      <c r="A666" s="1"/>
      <c r="B666" s="1"/>
      <c r="C666" s="1"/>
      <c r="D666" s="1"/>
      <c r="E666" s="1"/>
      <c r="F666" s="1"/>
      <c r="G666" s="1"/>
      <c r="H666" s="1"/>
      <c r="I666" s="1"/>
      <c r="J666" s="1"/>
      <c r="K666" s="1"/>
      <c r="L666" s="1"/>
      <c r="M666" s="1"/>
      <c r="N666" s="1"/>
      <c r="O666" s="1"/>
    </row>
    <row r="667" spans="1:15" ht="9.75" customHeight="1">
      <c r="A667" s="1"/>
      <c r="B667" s="1"/>
      <c r="C667" s="1"/>
      <c r="D667" s="1"/>
      <c r="E667" s="1"/>
      <c r="F667" s="1"/>
      <c r="G667" s="1"/>
      <c r="H667" s="1"/>
      <c r="I667" s="1"/>
      <c r="J667" s="1"/>
      <c r="K667" s="1"/>
      <c r="L667" s="1"/>
      <c r="M667" s="1"/>
      <c r="N667" s="1"/>
      <c r="O667" s="1"/>
    </row>
    <row r="668" spans="1:15" ht="9.75" customHeight="1">
      <c r="A668" s="1"/>
      <c r="B668" s="1"/>
      <c r="C668" s="1"/>
      <c r="D668" s="1"/>
      <c r="E668" s="1"/>
      <c r="F668" s="1"/>
      <c r="G668" s="1"/>
      <c r="H668" s="1"/>
      <c r="I668" s="1"/>
      <c r="J668" s="1"/>
      <c r="K668" s="1"/>
      <c r="L668" s="1"/>
      <c r="M668" s="1"/>
      <c r="N668" s="1"/>
      <c r="O668" s="1"/>
    </row>
    <row r="669" spans="1:15" ht="9.75" customHeight="1">
      <c r="A669" s="1"/>
      <c r="B669" s="1"/>
      <c r="C669" s="1"/>
      <c r="D669" s="1"/>
      <c r="E669" s="1"/>
      <c r="F669" s="1"/>
      <c r="G669" s="1"/>
      <c r="H669" s="1"/>
      <c r="I669" s="1"/>
      <c r="J669" s="1"/>
      <c r="K669" s="1"/>
      <c r="L669" s="1"/>
      <c r="M669" s="1"/>
      <c r="N669" s="1"/>
      <c r="O669" s="1"/>
    </row>
    <row r="670" spans="1:15" ht="9.75" customHeight="1">
      <c r="A670" s="1"/>
      <c r="B670" s="1"/>
      <c r="C670" s="1"/>
      <c r="D670" s="1"/>
      <c r="E670" s="1"/>
      <c r="F670" s="1"/>
      <c r="G670" s="1"/>
      <c r="H670" s="1"/>
      <c r="I670" s="1"/>
      <c r="J670" s="1"/>
      <c r="K670" s="1"/>
      <c r="L670" s="1"/>
      <c r="M670" s="1"/>
      <c r="N670" s="1"/>
      <c r="O670" s="1"/>
    </row>
    <row r="671" spans="1:15" ht="9.75" customHeight="1">
      <c r="A671" s="1"/>
      <c r="B671" s="1"/>
      <c r="C671" s="1"/>
      <c r="D671" s="1"/>
      <c r="E671" s="1"/>
      <c r="F671" s="1"/>
      <c r="G671" s="1"/>
      <c r="H671" s="1"/>
      <c r="I671" s="1"/>
      <c r="J671" s="1"/>
      <c r="K671" s="1"/>
      <c r="L671" s="1"/>
      <c r="M671" s="1"/>
      <c r="N671" s="1"/>
      <c r="O671" s="1"/>
    </row>
    <row r="672" spans="1:15" ht="9.75" customHeight="1">
      <c r="A672" s="1"/>
      <c r="B672" s="1"/>
      <c r="C672" s="1"/>
      <c r="D672" s="1"/>
      <c r="E672" s="1"/>
      <c r="F672" s="1"/>
      <c r="G672" s="1"/>
      <c r="H672" s="1"/>
      <c r="I672" s="1"/>
      <c r="J672" s="1"/>
      <c r="K672" s="1"/>
      <c r="L672" s="1"/>
      <c r="M672" s="1"/>
      <c r="N672" s="1"/>
      <c r="O672" s="1"/>
    </row>
    <row r="673" spans="1:15" ht="9.75" customHeight="1">
      <c r="A673" s="1"/>
      <c r="B673" s="1"/>
      <c r="C673" s="1"/>
      <c r="D673" s="1"/>
      <c r="E673" s="1"/>
      <c r="F673" s="1"/>
      <c r="G673" s="1"/>
      <c r="H673" s="1"/>
      <c r="I673" s="1"/>
      <c r="J673" s="1"/>
      <c r="K673" s="1"/>
      <c r="L673" s="1"/>
      <c r="M673" s="1"/>
      <c r="N673" s="1"/>
      <c r="O673" s="1"/>
    </row>
    <row r="674" spans="1:15" ht="9.75" customHeight="1">
      <c r="A674" s="1"/>
      <c r="B674" s="1"/>
      <c r="C674" s="1"/>
      <c r="D674" s="1"/>
      <c r="E674" s="1"/>
      <c r="F674" s="1"/>
      <c r="G674" s="1"/>
      <c r="H674" s="1"/>
      <c r="I674" s="1"/>
      <c r="J674" s="1"/>
      <c r="K674" s="1"/>
      <c r="L674" s="1"/>
      <c r="M674" s="1"/>
      <c r="N674" s="1"/>
      <c r="O674" s="1"/>
    </row>
    <row r="675" spans="1:15" ht="9.75" customHeight="1">
      <c r="A675" s="1"/>
      <c r="B675" s="1"/>
      <c r="C675" s="1"/>
      <c r="D675" s="1"/>
      <c r="E675" s="1"/>
      <c r="F675" s="1"/>
      <c r="G675" s="1"/>
      <c r="H675" s="1"/>
      <c r="I675" s="1"/>
      <c r="J675" s="1"/>
      <c r="K675" s="1"/>
      <c r="L675" s="1"/>
      <c r="M675" s="1"/>
      <c r="N675" s="1"/>
      <c r="O675" s="1"/>
    </row>
    <row r="676" spans="1:15" ht="9.75" customHeight="1">
      <c r="A676" s="1"/>
      <c r="B676" s="1"/>
      <c r="C676" s="1"/>
      <c r="D676" s="1"/>
      <c r="E676" s="1"/>
      <c r="F676" s="1"/>
      <c r="G676" s="1"/>
      <c r="H676" s="1"/>
      <c r="I676" s="1"/>
      <c r="J676" s="1"/>
      <c r="K676" s="1"/>
      <c r="L676" s="1"/>
      <c r="M676" s="1"/>
      <c r="N676" s="1"/>
      <c r="O676" s="1"/>
    </row>
    <row r="677" spans="1:15" ht="9.75" customHeight="1">
      <c r="A677" s="1"/>
      <c r="B677" s="1"/>
      <c r="C677" s="1"/>
      <c r="D677" s="1"/>
      <c r="E677" s="1"/>
      <c r="F677" s="1"/>
      <c r="G677" s="1"/>
      <c r="H677" s="1"/>
      <c r="I677" s="1"/>
      <c r="J677" s="1"/>
      <c r="K677" s="1"/>
      <c r="L677" s="1"/>
      <c r="M677" s="1"/>
      <c r="N677" s="1"/>
      <c r="O677" s="1"/>
    </row>
    <row r="678" spans="1:15" ht="9.75" customHeight="1">
      <c r="A678" s="1"/>
      <c r="B678" s="1"/>
      <c r="C678" s="1"/>
      <c r="D678" s="1"/>
      <c r="E678" s="1"/>
      <c r="F678" s="1"/>
      <c r="G678" s="1"/>
      <c r="H678" s="1"/>
      <c r="I678" s="1"/>
      <c r="J678" s="1"/>
      <c r="K678" s="1"/>
      <c r="L678" s="1"/>
      <c r="M678" s="1"/>
      <c r="N678" s="1"/>
      <c r="O678" s="1"/>
    </row>
    <row r="679" spans="1:15" ht="9.75" customHeight="1">
      <c r="A679" s="1"/>
      <c r="B679" s="1"/>
      <c r="C679" s="1"/>
      <c r="D679" s="1"/>
      <c r="E679" s="1"/>
      <c r="F679" s="1"/>
      <c r="G679" s="1"/>
      <c r="H679" s="1"/>
      <c r="I679" s="1"/>
      <c r="J679" s="1"/>
      <c r="K679" s="1"/>
      <c r="L679" s="1"/>
      <c r="M679" s="1"/>
      <c r="N679" s="1"/>
      <c r="O679" s="1"/>
    </row>
    <row r="680" spans="1:15" ht="9.75" customHeight="1">
      <c r="A680" s="1"/>
      <c r="B680" s="1"/>
      <c r="C680" s="1"/>
      <c r="D680" s="1"/>
      <c r="E680" s="1"/>
      <c r="F680" s="1"/>
      <c r="G680" s="1"/>
      <c r="H680" s="1"/>
      <c r="I680" s="1"/>
      <c r="J680" s="1"/>
      <c r="K680" s="1"/>
      <c r="L680" s="1"/>
      <c r="M680" s="1"/>
      <c r="N680" s="1"/>
      <c r="O680" s="1"/>
    </row>
    <row r="681" spans="1:15" ht="9.75" customHeight="1">
      <c r="A681" s="1"/>
      <c r="B681" s="1"/>
      <c r="C681" s="1"/>
      <c r="D681" s="1"/>
      <c r="E681" s="1"/>
      <c r="F681" s="1"/>
      <c r="G681" s="1"/>
      <c r="H681" s="1"/>
      <c r="I681" s="1"/>
      <c r="J681" s="1"/>
      <c r="K681" s="1"/>
      <c r="L681" s="1"/>
      <c r="M681" s="1"/>
      <c r="N681" s="1"/>
      <c r="O681" s="1"/>
    </row>
    <row r="682" spans="1:15" ht="9.75" customHeight="1">
      <c r="A682" s="1"/>
      <c r="B682" s="1"/>
      <c r="C682" s="1"/>
      <c r="D682" s="1"/>
      <c r="E682" s="1"/>
      <c r="F682" s="1"/>
      <c r="G682" s="1"/>
      <c r="H682" s="1"/>
      <c r="I682" s="1"/>
      <c r="J682" s="1"/>
      <c r="K682" s="1"/>
      <c r="L682" s="1"/>
      <c r="M682" s="1"/>
      <c r="N682" s="1"/>
      <c r="O682" s="1"/>
    </row>
    <row r="683" spans="1:15" ht="9.75" customHeight="1">
      <c r="A683" s="1"/>
      <c r="B683" s="1"/>
      <c r="C683" s="1"/>
      <c r="D683" s="1"/>
      <c r="E683" s="1"/>
      <c r="F683" s="1"/>
      <c r="G683" s="1"/>
      <c r="H683" s="1"/>
      <c r="I683" s="1"/>
      <c r="J683" s="1"/>
      <c r="K683" s="1"/>
      <c r="L683" s="1"/>
      <c r="M683" s="1"/>
      <c r="N683" s="1"/>
      <c r="O683" s="1"/>
    </row>
    <row r="684" spans="1:15" ht="9.75" customHeight="1">
      <c r="A684" s="1"/>
      <c r="B684" s="1"/>
      <c r="C684" s="1"/>
      <c r="D684" s="1"/>
      <c r="E684" s="1"/>
      <c r="F684" s="1"/>
      <c r="G684" s="1"/>
      <c r="H684" s="1"/>
      <c r="I684" s="1"/>
      <c r="J684" s="1"/>
      <c r="K684" s="1"/>
      <c r="L684" s="1"/>
      <c r="M684" s="1"/>
      <c r="N684" s="1"/>
      <c r="O684" s="1"/>
    </row>
    <row r="685" spans="1:15" ht="9.75" customHeight="1">
      <c r="A685" s="1"/>
      <c r="B685" s="1"/>
      <c r="C685" s="1"/>
      <c r="D685" s="1"/>
      <c r="E685" s="1"/>
      <c r="F685" s="1"/>
      <c r="G685" s="1"/>
      <c r="H685" s="1"/>
      <c r="I685" s="1"/>
      <c r="J685" s="1"/>
      <c r="K685" s="1"/>
      <c r="L685" s="1"/>
      <c r="M685" s="1"/>
      <c r="N685" s="1"/>
      <c r="O685" s="1"/>
    </row>
    <row r="686" spans="1:15" ht="9.75" customHeight="1">
      <c r="A686" s="1"/>
      <c r="B686" s="1"/>
      <c r="C686" s="1"/>
      <c r="D686" s="1"/>
      <c r="E686" s="1"/>
      <c r="F686" s="1"/>
      <c r="G686" s="1"/>
      <c r="H686" s="1"/>
      <c r="I686" s="1"/>
      <c r="J686" s="1"/>
      <c r="K686" s="1"/>
      <c r="L686" s="1"/>
      <c r="M686" s="1"/>
      <c r="N686" s="1"/>
      <c r="O686" s="1"/>
    </row>
    <row r="687" spans="1:15" ht="9.75" customHeight="1">
      <c r="A687" s="1"/>
      <c r="B687" s="1"/>
      <c r="C687" s="1"/>
      <c r="D687" s="1"/>
      <c r="E687" s="1"/>
      <c r="F687" s="1"/>
      <c r="G687" s="1"/>
      <c r="H687" s="1"/>
      <c r="I687" s="1"/>
      <c r="J687" s="1"/>
      <c r="K687" s="1"/>
      <c r="L687" s="1"/>
      <c r="M687" s="1"/>
      <c r="N687" s="1"/>
      <c r="O687" s="1"/>
    </row>
    <row r="688" spans="1:15" ht="9.75" customHeight="1">
      <c r="A688" s="1"/>
      <c r="B688" s="1"/>
      <c r="C688" s="1"/>
      <c r="D688" s="1"/>
      <c r="E688" s="1"/>
      <c r="F688" s="1"/>
      <c r="G688" s="1"/>
      <c r="H688" s="1"/>
      <c r="I688" s="1"/>
      <c r="J688" s="1"/>
      <c r="K688" s="1"/>
      <c r="L688" s="1"/>
      <c r="M688" s="1"/>
      <c r="N688" s="1"/>
      <c r="O688" s="1"/>
    </row>
    <row r="689" spans="1:15" ht="9.75" customHeight="1">
      <c r="A689" s="1"/>
      <c r="B689" s="1"/>
      <c r="C689" s="1"/>
      <c r="D689" s="1"/>
      <c r="E689" s="1"/>
      <c r="F689" s="1"/>
      <c r="G689" s="1"/>
      <c r="H689" s="1"/>
      <c r="I689" s="1"/>
      <c r="J689" s="1"/>
      <c r="K689" s="1"/>
      <c r="L689" s="1"/>
      <c r="M689" s="1"/>
      <c r="N689" s="1"/>
      <c r="O689" s="1"/>
    </row>
    <row r="690" spans="1:15" ht="9.75" customHeight="1">
      <c r="A690" s="1"/>
      <c r="B690" s="1"/>
      <c r="C690" s="1"/>
      <c r="D690" s="1"/>
      <c r="E690" s="1"/>
      <c r="F690" s="1"/>
      <c r="G690" s="1"/>
      <c r="H690" s="1"/>
      <c r="I690" s="1"/>
      <c r="J690" s="1"/>
      <c r="K690" s="1"/>
      <c r="L690" s="1"/>
      <c r="M690" s="1"/>
      <c r="N690" s="1"/>
      <c r="O690" s="1"/>
    </row>
    <row r="691" spans="1:15" ht="9.75" customHeight="1">
      <c r="A691" s="1"/>
      <c r="B691" s="1"/>
      <c r="C691" s="1"/>
      <c r="D691" s="1"/>
      <c r="E691" s="1"/>
      <c r="F691" s="1"/>
      <c r="G691" s="1"/>
      <c r="H691" s="1"/>
      <c r="I691" s="1"/>
      <c r="J691" s="1"/>
      <c r="K691" s="1"/>
      <c r="L691" s="1"/>
      <c r="M691" s="1"/>
      <c r="N691" s="1"/>
      <c r="O691" s="1"/>
    </row>
    <row r="692" spans="1:15" ht="9.75" customHeight="1">
      <c r="A692" s="1"/>
      <c r="B692" s="1"/>
      <c r="C692" s="1"/>
      <c r="D692" s="1"/>
      <c r="E692" s="1"/>
      <c r="F692" s="1"/>
      <c r="G692" s="1"/>
      <c r="H692" s="1"/>
      <c r="I692" s="1"/>
      <c r="J692" s="1"/>
      <c r="K692" s="1"/>
      <c r="L692" s="1"/>
      <c r="M692" s="1"/>
      <c r="N692" s="1"/>
      <c r="O692" s="1"/>
    </row>
    <row r="693" spans="1:15" ht="9.75" customHeight="1">
      <c r="A693" s="1"/>
      <c r="B693" s="1"/>
      <c r="C693" s="1"/>
      <c r="D693" s="1"/>
      <c r="E693" s="1"/>
      <c r="F693" s="1"/>
      <c r="G693" s="1"/>
      <c r="H693" s="1"/>
      <c r="I693" s="1"/>
      <c r="J693" s="1"/>
      <c r="K693" s="1"/>
      <c r="L693" s="1"/>
      <c r="M693" s="1"/>
      <c r="N693" s="1"/>
      <c r="O693" s="1"/>
    </row>
    <row r="694" spans="1:15" ht="9.75" customHeight="1">
      <c r="A694" s="1"/>
      <c r="B694" s="1"/>
      <c r="C694" s="1"/>
      <c r="D694" s="1"/>
      <c r="E694" s="1"/>
      <c r="F694" s="1"/>
      <c r="G694" s="1"/>
      <c r="H694" s="1"/>
      <c r="I694" s="1"/>
      <c r="J694" s="1"/>
      <c r="K694" s="1"/>
      <c r="L694" s="1"/>
      <c r="M694" s="1"/>
      <c r="N694" s="1"/>
      <c r="O694" s="1"/>
    </row>
    <row r="695" spans="1:15" ht="9.75" customHeight="1">
      <c r="A695" s="1"/>
      <c r="B695" s="1"/>
      <c r="C695" s="1"/>
      <c r="D695" s="1"/>
      <c r="E695" s="1"/>
      <c r="F695" s="1"/>
      <c r="G695" s="1"/>
      <c r="H695" s="1"/>
      <c r="I695" s="1"/>
      <c r="J695" s="1"/>
      <c r="K695" s="1"/>
      <c r="L695" s="1"/>
      <c r="M695" s="1"/>
      <c r="N695" s="1"/>
      <c r="O695" s="1"/>
    </row>
    <row r="696" spans="1:15" ht="9.75" customHeight="1">
      <c r="A696" s="1"/>
      <c r="B696" s="1"/>
      <c r="C696" s="1"/>
      <c r="D696" s="1"/>
      <c r="E696" s="1"/>
      <c r="F696" s="1"/>
      <c r="G696" s="1"/>
      <c r="H696" s="1"/>
      <c r="I696" s="1"/>
      <c r="J696" s="1"/>
      <c r="K696" s="1"/>
      <c r="L696" s="1"/>
      <c r="M696" s="1"/>
      <c r="N696" s="1"/>
      <c r="O696" s="1"/>
    </row>
    <row r="697" spans="1:15" ht="9.75" customHeight="1">
      <c r="A697" s="1"/>
      <c r="B697" s="1"/>
      <c r="C697" s="1"/>
      <c r="D697" s="1"/>
      <c r="E697" s="1"/>
      <c r="F697" s="1"/>
      <c r="G697" s="1"/>
      <c r="H697" s="1"/>
      <c r="I697" s="1"/>
      <c r="J697" s="1"/>
      <c r="K697" s="1"/>
      <c r="L697" s="1"/>
      <c r="M697" s="1"/>
      <c r="N697" s="1"/>
      <c r="O697" s="1"/>
    </row>
    <row r="698" spans="1:15" ht="9.75" customHeight="1">
      <c r="A698" s="1"/>
      <c r="B698" s="1"/>
      <c r="C698" s="1"/>
      <c r="D698" s="1"/>
      <c r="E698" s="1"/>
      <c r="F698" s="1"/>
      <c r="G698" s="1"/>
      <c r="H698" s="1"/>
      <c r="I698" s="1"/>
      <c r="J698" s="1"/>
      <c r="K698" s="1"/>
      <c r="L698" s="1"/>
      <c r="M698" s="1"/>
      <c r="N698" s="1"/>
      <c r="O698" s="1"/>
    </row>
    <row r="699" spans="1:15" ht="9.75" customHeight="1">
      <c r="A699" s="1"/>
      <c r="B699" s="1"/>
      <c r="C699" s="1"/>
      <c r="D699" s="1"/>
      <c r="E699" s="1"/>
      <c r="F699" s="1"/>
      <c r="G699" s="1"/>
      <c r="H699" s="1"/>
      <c r="I699" s="1"/>
      <c r="J699" s="1"/>
      <c r="K699" s="1"/>
      <c r="L699" s="1"/>
      <c r="M699" s="1"/>
      <c r="N699" s="1"/>
      <c r="O699" s="1"/>
    </row>
    <row r="700" spans="1:15" ht="9.75" customHeight="1">
      <c r="A700" s="1"/>
      <c r="B700" s="1"/>
      <c r="C700" s="1"/>
      <c r="D700" s="1"/>
      <c r="E700" s="1"/>
      <c r="F700" s="1"/>
      <c r="G700" s="1"/>
      <c r="H700" s="1"/>
      <c r="I700" s="1"/>
      <c r="J700" s="1"/>
      <c r="K700" s="1"/>
      <c r="L700" s="1"/>
      <c r="M700" s="1"/>
      <c r="N700" s="1"/>
      <c r="O700" s="1"/>
    </row>
    <row r="701" spans="1:15" ht="9.75" customHeight="1">
      <c r="A701" s="1"/>
      <c r="B701" s="1"/>
      <c r="C701" s="1"/>
      <c r="D701" s="1"/>
      <c r="E701" s="1"/>
      <c r="F701" s="1"/>
      <c r="G701" s="1"/>
      <c r="H701" s="1"/>
      <c r="I701" s="1"/>
      <c r="J701" s="1"/>
      <c r="K701" s="1"/>
      <c r="L701" s="1"/>
      <c r="M701" s="1"/>
      <c r="N701" s="1"/>
      <c r="O701" s="1"/>
    </row>
    <row r="702" spans="1:15" ht="9.75" customHeight="1">
      <c r="A702" s="1"/>
      <c r="B702" s="1"/>
      <c r="C702" s="1"/>
      <c r="D702" s="1"/>
      <c r="E702" s="1"/>
      <c r="F702" s="1"/>
      <c r="G702" s="1"/>
      <c r="H702" s="1"/>
      <c r="I702" s="1"/>
      <c r="J702" s="1"/>
      <c r="K702" s="1"/>
      <c r="L702" s="1"/>
      <c r="M702" s="1"/>
      <c r="N702" s="1"/>
      <c r="O702" s="1"/>
    </row>
    <row r="703" spans="1:15" ht="9.75" customHeight="1">
      <c r="A703" s="1"/>
      <c r="B703" s="1"/>
      <c r="C703" s="1"/>
      <c r="D703" s="1"/>
      <c r="E703" s="1"/>
      <c r="F703" s="1"/>
      <c r="G703" s="1"/>
      <c r="H703" s="1"/>
      <c r="I703" s="1"/>
      <c r="J703" s="1"/>
      <c r="K703" s="1"/>
      <c r="L703" s="1"/>
      <c r="M703" s="1"/>
      <c r="N703" s="1"/>
      <c r="O703" s="1"/>
    </row>
    <row r="704" spans="1:15" ht="9.75" customHeight="1">
      <c r="A704" s="1"/>
      <c r="B704" s="1"/>
      <c r="C704" s="1"/>
      <c r="D704" s="1"/>
      <c r="E704" s="1"/>
      <c r="F704" s="1"/>
      <c r="G704" s="1"/>
      <c r="H704" s="1"/>
      <c r="I704" s="1"/>
      <c r="J704" s="1"/>
      <c r="K704" s="1"/>
      <c r="L704" s="1"/>
      <c r="M704" s="1"/>
      <c r="N704" s="1"/>
      <c r="O704" s="1"/>
    </row>
    <row r="705" spans="1:15" ht="9.75" customHeight="1">
      <c r="A705" s="1"/>
      <c r="B705" s="1"/>
      <c r="C705" s="1"/>
      <c r="D705" s="1"/>
      <c r="E705" s="1"/>
      <c r="F705" s="1"/>
      <c r="G705" s="1"/>
      <c r="H705" s="1"/>
      <c r="I705" s="1"/>
      <c r="J705" s="1"/>
      <c r="K705" s="1"/>
      <c r="L705" s="1"/>
      <c r="M705" s="1"/>
      <c r="N705" s="1"/>
      <c r="O705" s="1"/>
    </row>
    <row r="706" spans="1:15" ht="9.75" customHeight="1">
      <c r="A706" s="1"/>
      <c r="B706" s="1"/>
      <c r="C706" s="1"/>
      <c r="D706" s="1"/>
      <c r="E706" s="1"/>
      <c r="F706" s="1"/>
      <c r="G706" s="1"/>
      <c r="H706" s="1"/>
      <c r="I706" s="1"/>
      <c r="J706" s="1"/>
      <c r="K706" s="1"/>
      <c r="L706" s="1"/>
      <c r="M706" s="1"/>
      <c r="N706" s="1"/>
      <c r="O706" s="1"/>
    </row>
    <row r="707" spans="1:15" ht="9.75" customHeight="1">
      <c r="A707" s="1"/>
      <c r="B707" s="1"/>
      <c r="C707" s="1"/>
      <c r="D707" s="1"/>
      <c r="E707" s="1"/>
      <c r="F707" s="1"/>
      <c r="G707" s="1"/>
      <c r="H707" s="1"/>
      <c r="I707" s="1"/>
      <c r="J707" s="1"/>
      <c r="K707" s="1"/>
      <c r="L707" s="1"/>
      <c r="M707" s="1"/>
      <c r="N707" s="1"/>
      <c r="O707" s="1"/>
    </row>
    <row r="708" spans="1:15" ht="9.75" customHeight="1">
      <c r="A708" s="1"/>
      <c r="B708" s="1"/>
      <c r="C708" s="1"/>
      <c r="D708" s="1"/>
      <c r="E708" s="1"/>
      <c r="F708" s="1"/>
      <c r="G708" s="1"/>
      <c r="H708" s="1"/>
      <c r="I708" s="1"/>
      <c r="J708" s="1"/>
      <c r="K708" s="1"/>
      <c r="L708" s="1"/>
      <c r="M708" s="1"/>
      <c r="N708" s="1"/>
      <c r="O708" s="1"/>
    </row>
    <row r="709" spans="1:15" ht="9.75" customHeight="1">
      <c r="A709" s="1"/>
      <c r="B709" s="1"/>
      <c r="C709" s="1"/>
      <c r="D709" s="1"/>
      <c r="E709" s="1"/>
      <c r="F709" s="1"/>
      <c r="G709" s="1"/>
      <c r="H709" s="1"/>
      <c r="I709" s="1"/>
      <c r="J709" s="1"/>
      <c r="K709" s="1"/>
      <c r="L709" s="1"/>
      <c r="M709" s="1"/>
      <c r="N709" s="1"/>
      <c r="O709" s="1"/>
    </row>
    <row r="710" spans="1:15" ht="9.75" customHeight="1">
      <c r="A710" s="1"/>
      <c r="B710" s="1"/>
      <c r="C710" s="1"/>
      <c r="D710" s="1"/>
      <c r="E710" s="1"/>
      <c r="F710" s="1"/>
      <c r="G710" s="1"/>
      <c r="H710" s="1"/>
      <c r="I710" s="1"/>
      <c r="J710" s="1"/>
      <c r="K710" s="1"/>
      <c r="L710" s="1"/>
      <c r="M710" s="1"/>
      <c r="N710" s="1"/>
      <c r="O710" s="1"/>
    </row>
    <row r="711" spans="1:15" ht="9.75" customHeight="1">
      <c r="A711" s="1"/>
      <c r="B711" s="1"/>
      <c r="C711" s="1"/>
      <c r="D711" s="1"/>
      <c r="E711" s="1"/>
      <c r="F711" s="1"/>
      <c r="G711" s="1"/>
      <c r="H711" s="1"/>
      <c r="I711" s="1"/>
      <c r="J711" s="1"/>
      <c r="K711" s="1"/>
      <c r="L711" s="1"/>
      <c r="M711" s="1"/>
      <c r="N711" s="1"/>
      <c r="O711" s="1"/>
    </row>
    <row r="712" spans="1:15" ht="9.75" customHeight="1">
      <c r="A712" s="1"/>
      <c r="B712" s="1"/>
      <c r="C712" s="1"/>
      <c r="D712" s="1"/>
      <c r="E712" s="1"/>
      <c r="F712" s="1"/>
      <c r="G712" s="1"/>
      <c r="H712" s="1"/>
      <c r="I712" s="1"/>
      <c r="J712" s="1"/>
      <c r="K712" s="1"/>
      <c r="L712" s="1"/>
      <c r="M712" s="1"/>
      <c r="N712" s="1"/>
      <c r="O712" s="1"/>
    </row>
    <row r="713" spans="1:15" ht="9.75" customHeight="1">
      <c r="A713" s="1"/>
      <c r="B713" s="1"/>
      <c r="C713" s="1"/>
      <c r="D713" s="1"/>
      <c r="E713" s="1"/>
      <c r="F713" s="1"/>
      <c r="G713" s="1"/>
      <c r="H713" s="1"/>
      <c r="I713" s="1"/>
      <c r="J713" s="1"/>
      <c r="K713" s="1"/>
      <c r="L713" s="1"/>
      <c r="M713" s="1"/>
      <c r="N713" s="1"/>
      <c r="O713" s="1"/>
    </row>
    <row r="714" spans="1:15" ht="9.75" customHeight="1">
      <c r="A714" s="1"/>
      <c r="B714" s="1"/>
      <c r="C714" s="1"/>
      <c r="D714" s="1"/>
      <c r="E714" s="1"/>
      <c r="F714" s="1"/>
      <c r="G714" s="1"/>
      <c r="H714" s="1"/>
      <c r="I714" s="1"/>
      <c r="J714" s="1"/>
      <c r="K714" s="1"/>
      <c r="L714" s="1"/>
      <c r="M714" s="1"/>
      <c r="N714" s="1"/>
      <c r="O714" s="1"/>
    </row>
    <row r="715" spans="1:15" ht="9.75" customHeight="1">
      <c r="A715" s="1"/>
      <c r="B715" s="1"/>
      <c r="C715" s="1"/>
      <c r="D715" s="1"/>
      <c r="E715" s="1"/>
      <c r="F715" s="1"/>
      <c r="G715" s="1"/>
      <c r="H715" s="1"/>
      <c r="I715" s="1"/>
      <c r="J715" s="1"/>
      <c r="K715" s="1"/>
      <c r="L715" s="1"/>
      <c r="M715" s="1"/>
      <c r="N715" s="1"/>
      <c r="O715" s="1"/>
    </row>
    <row r="716" spans="1:15" ht="9.75" customHeight="1">
      <c r="A716" s="1"/>
      <c r="B716" s="1"/>
      <c r="C716" s="1"/>
      <c r="D716" s="1"/>
      <c r="E716" s="1"/>
      <c r="F716" s="1"/>
      <c r="G716" s="1"/>
      <c r="H716" s="1"/>
      <c r="I716" s="1"/>
      <c r="J716" s="1"/>
      <c r="K716" s="1"/>
      <c r="L716" s="1"/>
      <c r="M716" s="1"/>
      <c r="N716" s="1"/>
      <c r="O716" s="1"/>
    </row>
    <row r="717" spans="1:15" ht="9.75" customHeight="1">
      <c r="A717" s="1"/>
      <c r="B717" s="1"/>
      <c r="C717" s="1"/>
      <c r="D717" s="1"/>
      <c r="E717" s="1"/>
      <c r="F717" s="1"/>
      <c r="G717" s="1"/>
      <c r="H717" s="1"/>
      <c r="I717" s="1"/>
      <c r="J717" s="1"/>
      <c r="K717" s="1"/>
      <c r="L717" s="1"/>
      <c r="M717" s="1"/>
      <c r="N717" s="1"/>
      <c r="O717" s="1"/>
    </row>
    <row r="718" spans="1:15" ht="9.75" customHeight="1">
      <c r="A718" s="1"/>
      <c r="B718" s="1"/>
      <c r="C718" s="1"/>
      <c r="D718" s="1"/>
      <c r="E718" s="1"/>
      <c r="F718" s="1"/>
      <c r="G718" s="1"/>
      <c r="H718" s="1"/>
      <c r="I718" s="1"/>
      <c r="J718" s="1"/>
      <c r="K718" s="1"/>
      <c r="L718" s="1"/>
      <c r="M718" s="1"/>
      <c r="N718" s="1"/>
      <c r="O718" s="1"/>
    </row>
    <row r="719" spans="1:15" ht="9.75" customHeight="1">
      <c r="A719" s="1"/>
      <c r="B719" s="1"/>
      <c r="C719" s="1"/>
      <c r="D719" s="1"/>
      <c r="E719" s="1"/>
      <c r="F719" s="1"/>
      <c r="G719" s="1"/>
      <c r="H719" s="1"/>
      <c r="I719" s="1"/>
      <c r="J719" s="1"/>
      <c r="K719" s="1"/>
      <c r="L719" s="1"/>
      <c r="M719" s="1"/>
      <c r="N719" s="1"/>
      <c r="O719" s="1"/>
    </row>
    <row r="720" spans="1:15" ht="9.75" customHeight="1">
      <c r="A720" s="1"/>
      <c r="B720" s="1"/>
      <c r="C720" s="1"/>
      <c r="D720" s="1"/>
      <c r="E720" s="1"/>
      <c r="F720" s="1"/>
      <c r="G720" s="1"/>
      <c r="H720" s="1"/>
      <c r="I720" s="1"/>
      <c r="J720" s="1"/>
      <c r="K720" s="1"/>
      <c r="L720" s="1"/>
      <c r="M720" s="1"/>
      <c r="N720" s="1"/>
      <c r="O720" s="1"/>
    </row>
    <row r="721" spans="1:15" ht="9.75" customHeight="1">
      <c r="A721" s="1"/>
      <c r="B721" s="1"/>
      <c r="C721" s="1"/>
      <c r="D721" s="1"/>
      <c r="E721" s="1"/>
      <c r="F721" s="1"/>
      <c r="G721" s="1"/>
      <c r="H721" s="1"/>
      <c r="I721" s="1"/>
      <c r="J721" s="1"/>
      <c r="K721" s="1"/>
      <c r="L721" s="1"/>
      <c r="M721" s="1"/>
      <c r="N721" s="1"/>
      <c r="O721" s="1"/>
    </row>
    <row r="722" spans="1:15" ht="9.75" customHeight="1">
      <c r="A722" s="1"/>
      <c r="B722" s="1"/>
      <c r="C722" s="1"/>
      <c r="D722" s="1"/>
      <c r="E722" s="1"/>
      <c r="F722" s="1"/>
      <c r="G722" s="1"/>
      <c r="H722" s="1"/>
      <c r="I722" s="1"/>
      <c r="J722" s="1"/>
      <c r="K722" s="1"/>
      <c r="L722" s="1"/>
      <c r="M722" s="1"/>
      <c r="N722" s="1"/>
      <c r="O722" s="1"/>
    </row>
    <row r="723" spans="1:15" ht="9.75" customHeight="1">
      <c r="A723" s="1"/>
      <c r="B723" s="1"/>
      <c r="C723" s="1"/>
      <c r="D723" s="1"/>
      <c r="E723" s="1"/>
      <c r="F723" s="1"/>
      <c r="G723" s="1"/>
      <c r="H723" s="1"/>
      <c r="I723" s="1"/>
      <c r="J723" s="1"/>
      <c r="K723" s="1"/>
      <c r="L723" s="1"/>
      <c r="M723" s="1"/>
      <c r="N723" s="1"/>
      <c r="O723" s="1"/>
    </row>
    <row r="724" spans="1:15" ht="9.75" customHeight="1">
      <c r="A724" s="1"/>
      <c r="B724" s="1"/>
      <c r="C724" s="1"/>
      <c r="D724" s="1"/>
      <c r="E724" s="1"/>
      <c r="F724" s="1"/>
      <c r="G724" s="1"/>
      <c r="H724" s="1"/>
      <c r="I724" s="1"/>
      <c r="J724" s="1"/>
      <c r="K724" s="1"/>
      <c r="L724" s="1"/>
      <c r="M724" s="1"/>
      <c r="N724" s="1"/>
      <c r="O724" s="1"/>
    </row>
    <row r="725" spans="1:15" ht="9.75" customHeight="1">
      <c r="A725" s="1"/>
      <c r="B725" s="1"/>
      <c r="C725" s="1"/>
      <c r="D725" s="1"/>
      <c r="E725" s="1"/>
      <c r="F725" s="1"/>
      <c r="G725" s="1"/>
      <c r="H725" s="1"/>
      <c r="I725" s="1"/>
      <c r="J725" s="1"/>
      <c r="K725" s="1"/>
      <c r="L725" s="1"/>
      <c r="M725" s="1"/>
      <c r="N725" s="1"/>
      <c r="O725" s="1"/>
    </row>
    <row r="726" spans="1:15" ht="9.75" customHeight="1">
      <c r="A726" s="1"/>
      <c r="B726" s="1"/>
      <c r="C726" s="1"/>
      <c r="D726" s="1"/>
      <c r="E726" s="1"/>
      <c r="F726" s="1"/>
      <c r="G726" s="1"/>
      <c r="H726" s="1"/>
      <c r="I726" s="1"/>
      <c r="J726" s="1"/>
      <c r="K726" s="1"/>
      <c r="L726" s="1"/>
      <c r="M726" s="1"/>
      <c r="N726" s="1"/>
      <c r="O726" s="1"/>
    </row>
    <row r="727" spans="1:15" ht="9.75" customHeight="1">
      <c r="A727" s="1"/>
      <c r="B727" s="1"/>
      <c r="C727" s="1"/>
      <c r="D727" s="1"/>
      <c r="E727" s="1"/>
      <c r="F727" s="1"/>
      <c r="G727" s="1"/>
      <c r="H727" s="1"/>
      <c r="I727" s="1"/>
      <c r="J727" s="1"/>
      <c r="K727" s="1"/>
      <c r="L727" s="1"/>
      <c r="M727" s="1"/>
      <c r="N727" s="1"/>
      <c r="O727" s="1"/>
    </row>
    <row r="728" spans="1:15" ht="9.75" customHeight="1">
      <c r="A728" s="1"/>
      <c r="B728" s="1"/>
      <c r="C728" s="1"/>
      <c r="D728" s="1"/>
      <c r="E728" s="1"/>
      <c r="F728" s="1"/>
      <c r="G728" s="1"/>
      <c r="H728" s="1"/>
      <c r="I728" s="1"/>
      <c r="J728" s="1"/>
      <c r="K728" s="1"/>
      <c r="L728" s="1"/>
      <c r="M728" s="1"/>
      <c r="N728" s="1"/>
      <c r="O728" s="1"/>
    </row>
    <row r="729" spans="1:15" ht="9.75" customHeight="1">
      <c r="A729" s="1"/>
      <c r="B729" s="1"/>
      <c r="C729" s="1"/>
      <c r="D729" s="1"/>
      <c r="E729" s="1"/>
      <c r="F729" s="1"/>
      <c r="G729" s="1"/>
      <c r="H729" s="1"/>
      <c r="I729" s="1"/>
      <c r="J729" s="1"/>
      <c r="K729" s="1"/>
      <c r="L729" s="1"/>
      <c r="M729" s="1"/>
      <c r="N729" s="1"/>
      <c r="O729" s="1"/>
    </row>
    <row r="730" spans="1:15" ht="9.75" customHeight="1">
      <c r="A730" s="1"/>
      <c r="B730" s="1"/>
      <c r="C730" s="1"/>
      <c r="D730" s="1"/>
      <c r="E730" s="1"/>
      <c r="F730" s="1"/>
      <c r="G730" s="1"/>
      <c r="H730" s="1"/>
      <c r="I730" s="1"/>
      <c r="J730" s="1"/>
      <c r="K730" s="1"/>
      <c r="L730" s="1"/>
      <c r="M730" s="1"/>
      <c r="N730" s="1"/>
      <c r="O730" s="1"/>
    </row>
    <row r="731" spans="1:15" ht="9.75" customHeight="1">
      <c r="A731" s="1"/>
      <c r="B731" s="1"/>
      <c r="C731" s="1"/>
      <c r="D731" s="1"/>
      <c r="E731" s="1"/>
      <c r="F731" s="1"/>
      <c r="G731" s="1"/>
      <c r="H731" s="1"/>
      <c r="I731" s="1"/>
      <c r="J731" s="1"/>
      <c r="K731" s="1"/>
      <c r="L731" s="1"/>
      <c r="M731" s="1"/>
      <c r="N731" s="1"/>
      <c r="O731" s="1"/>
    </row>
    <row r="732" spans="1:15" ht="9.75" customHeight="1">
      <c r="A732" s="1"/>
      <c r="B732" s="1"/>
      <c r="C732" s="1"/>
      <c r="D732" s="1"/>
      <c r="E732" s="1"/>
      <c r="F732" s="1"/>
      <c r="G732" s="1"/>
      <c r="H732" s="1"/>
      <c r="I732" s="1"/>
      <c r="J732" s="1"/>
      <c r="K732" s="1"/>
      <c r="L732" s="1"/>
      <c r="M732" s="1"/>
      <c r="N732" s="1"/>
      <c r="O732" s="1"/>
    </row>
    <row r="733" spans="1:15" ht="9.75" customHeight="1">
      <c r="A733" s="1"/>
      <c r="B733" s="1"/>
      <c r="C733" s="1"/>
      <c r="D733" s="1"/>
      <c r="E733" s="1"/>
      <c r="F733" s="1"/>
      <c r="G733" s="1"/>
      <c r="H733" s="1"/>
      <c r="I733" s="1"/>
      <c r="J733" s="1"/>
      <c r="K733" s="1"/>
      <c r="L733" s="1"/>
      <c r="M733" s="1"/>
      <c r="N733" s="1"/>
      <c r="O733" s="1"/>
    </row>
    <row r="734" spans="1:15" ht="9.75" customHeight="1">
      <c r="A734" s="1"/>
      <c r="B734" s="1"/>
      <c r="C734" s="1"/>
      <c r="D734" s="1"/>
      <c r="E734" s="1"/>
      <c r="F734" s="1"/>
      <c r="G734" s="1"/>
      <c r="H734" s="1"/>
      <c r="I734" s="1"/>
      <c r="J734" s="1"/>
      <c r="K734" s="1"/>
      <c r="L734" s="1"/>
      <c r="M734" s="1"/>
      <c r="N734" s="1"/>
      <c r="O734" s="1"/>
    </row>
    <row r="735" spans="1:15" ht="9.75" customHeight="1">
      <c r="A735" s="1"/>
      <c r="B735" s="1"/>
      <c r="C735" s="1"/>
      <c r="D735" s="1"/>
      <c r="E735" s="1"/>
      <c r="F735" s="1"/>
      <c r="G735" s="1"/>
      <c r="H735" s="1"/>
      <c r="I735" s="1"/>
      <c r="J735" s="1"/>
      <c r="K735" s="1"/>
      <c r="L735" s="1"/>
      <c r="M735" s="1"/>
      <c r="N735" s="1"/>
      <c r="O735" s="1"/>
    </row>
    <row r="736" spans="1:15" ht="9.75" customHeight="1">
      <c r="A736" s="1"/>
      <c r="B736" s="1"/>
      <c r="C736" s="1"/>
      <c r="D736" s="1"/>
      <c r="E736" s="1"/>
      <c r="F736" s="1"/>
      <c r="G736" s="1"/>
      <c r="H736" s="1"/>
      <c r="I736" s="1"/>
      <c r="J736" s="1"/>
      <c r="K736" s="1"/>
      <c r="L736" s="1"/>
      <c r="M736" s="1"/>
      <c r="N736" s="1"/>
      <c r="O736" s="1"/>
    </row>
    <row r="737" spans="1:15" ht="9.75" customHeight="1">
      <c r="A737" s="1"/>
      <c r="B737" s="1"/>
      <c r="C737" s="1"/>
      <c r="D737" s="1"/>
      <c r="E737" s="1"/>
      <c r="F737" s="1"/>
      <c r="G737" s="1"/>
      <c r="H737" s="1"/>
      <c r="I737" s="1"/>
      <c r="J737" s="1"/>
      <c r="K737" s="1"/>
      <c r="L737" s="1"/>
      <c r="M737" s="1"/>
      <c r="N737" s="1"/>
      <c r="O737" s="1"/>
    </row>
    <row r="738" spans="1:15" ht="9.75" customHeight="1">
      <c r="A738" s="1"/>
      <c r="B738" s="1"/>
      <c r="C738" s="1"/>
      <c r="D738" s="1"/>
      <c r="E738" s="1"/>
      <c r="F738" s="1"/>
      <c r="G738" s="1"/>
      <c r="H738" s="1"/>
      <c r="I738" s="1"/>
      <c r="J738" s="1"/>
      <c r="K738" s="1"/>
      <c r="L738" s="1"/>
      <c r="M738" s="1"/>
      <c r="N738" s="1"/>
      <c r="O738" s="1"/>
    </row>
    <row r="739" spans="1:15" ht="9.75" customHeight="1">
      <c r="A739" s="1"/>
      <c r="B739" s="1"/>
      <c r="C739" s="1"/>
      <c r="D739" s="1"/>
      <c r="E739" s="1"/>
      <c r="F739" s="1"/>
      <c r="G739" s="1"/>
      <c r="H739" s="1"/>
      <c r="I739" s="1"/>
      <c r="J739" s="1"/>
      <c r="K739" s="1"/>
      <c r="L739" s="1"/>
      <c r="M739" s="1"/>
      <c r="N739" s="1"/>
      <c r="O739" s="1"/>
    </row>
    <row r="740" spans="1:15" ht="9.75" customHeight="1">
      <c r="A740" s="1"/>
      <c r="B740" s="1"/>
      <c r="C740" s="1"/>
      <c r="D740" s="1"/>
      <c r="E740" s="1"/>
      <c r="F740" s="1"/>
      <c r="G740" s="1"/>
      <c r="H740" s="1"/>
      <c r="I740" s="1"/>
      <c r="J740" s="1"/>
      <c r="K740" s="1"/>
      <c r="L740" s="1"/>
      <c r="M740" s="1"/>
      <c r="N740" s="1"/>
      <c r="O740" s="1"/>
    </row>
    <row r="741" spans="1:15" ht="9.75" customHeight="1">
      <c r="A741" s="1"/>
      <c r="B741" s="1"/>
      <c r="C741" s="1"/>
      <c r="D741" s="1"/>
      <c r="E741" s="1"/>
      <c r="F741" s="1"/>
      <c r="G741" s="1"/>
      <c r="H741" s="1"/>
      <c r="I741" s="1"/>
      <c r="J741" s="1"/>
      <c r="K741" s="1"/>
      <c r="L741" s="1"/>
      <c r="M741" s="1"/>
      <c r="N741" s="1"/>
      <c r="O741" s="1"/>
    </row>
    <row r="742" spans="1:15" ht="9.75" customHeight="1">
      <c r="A742" s="1"/>
      <c r="B742" s="1"/>
      <c r="C742" s="1"/>
      <c r="D742" s="1"/>
      <c r="E742" s="1"/>
      <c r="F742" s="1"/>
      <c r="G742" s="1"/>
      <c r="H742" s="1"/>
      <c r="I742" s="1"/>
      <c r="J742" s="1"/>
      <c r="K742" s="1"/>
      <c r="L742" s="1"/>
      <c r="M742" s="1"/>
      <c r="N742" s="1"/>
      <c r="O742" s="1"/>
    </row>
    <row r="743" spans="1:15" ht="9.75" customHeight="1">
      <c r="A743" s="1"/>
      <c r="B743" s="1"/>
      <c r="C743" s="1"/>
      <c r="D743" s="1"/>
      <c r="E743" s="1"/>
      <c r="F743" s="1"/>
      <c r="G743" s="1"/>
      <c r="H743" s="1"/>
      <c r="I743" s="1"/>
      <c r="J743" s="1"/>
      <c r="K743" s="1"/>
      <c r="L743" s="1"/>
      <c r="M743" s="1"/>
      <c r="N743" s="1"/>
      <c r="O743" s="1"/>
    </row>
    <row r="744" spans="1:15" ht="9.75" customHeight="1">
      <c r="A744" s="1"/>
      <c r="B744" s="1"/>
      <c r="C744" s="1"/>
      <c r="D744" s="1"/>
      <c r="E744" s="1"/>
      <c r="F744" s="1"/>
      <c r="G744" s="1"/>
      <c r="H744" s="1"/>
      <c r="I744" s="1"/>
      <c r="J744" s="1"/>
      <c r="K744" s="1"/>
      <c r="L744" s="1"/>
      <c r="M744" s="1"/>
      <c r="N744" s="1"/>
      <c r="O744" s="1"/>
    </row>
    <row r="745" spans="1:15" ht="9.75" customHeight="1">
      <c r="A745" s="1"/>
      <c r="B745" s="1"/>
      <c r="C745" s="1"/>
      <c r="D745" s="1"/>
      <c r="E745" s="1"/>
      <c r="F745" s="1"/>
      <c r="G745" s="1"/>
      <c r="H745" s="1"/>
      <c r="I745" s="1"/>
      <c r="J745" s="1"/>
      <c r="K745" s="1"/>
      <c r="L745" s="1"/>
      <c r="M745" s="1"/>
      <c r="N745" s="1"/>
      <c r="O745" s="1"/>
    </row>
    <row r="746" spans="1:15" ht="9.75" customHeight="1">
      <c r="A746" s="1"/>
      <c r="B746" s="1"/>
      <c r="C746" s="1"/>
      <c r="D746" s="1"/>
      <c r="E746" s="1"/>
      <c r="F746" s="1"/>
      <c r="G746" s="1"/>
      <c r="H746" s="1"/>
      <c r="I746" s="1"/>
      <c r="J746" s="1"/>
      <c r="K746" s="1"/>
      <c r="L746" s="1"/>
      <c r="M746" s="1"/>
      <c r="N746" s="1"/>
      <c r="O746" s="1"/>
    </row>
    <row r="747" spans="1:15" ht="9.75" customHeight="1">
      <c r="A747" s="1"/>
      <c r="B747" s="1"/>
      <c r="C747" s="1"/>
      <c r="D747" s="1"/>
      <c r="E747" s="1"/>
      <c r="F747" s="1"/>
      <c r="G747" s="1"/>
      <c r="H747" s="1"/>
      <c r="I747" s="1"/>
      <c r="J747" s="1"/>
      <c r="K747" s="1"/>
      <c r="L747" s="1"/>
      <c r="M747" s="1"/>
      <c r="N747" s="1"/>
      <c r="O747" s="1"/>
    </row>
    <row r="748" spans="1:15" ht="9.75" customHeight="1">
      <c r="A748" s="1"/>
      <c r="B748" s="1"/>
      <c r="C748" s="1"/>
      <c r="D748" s="1"/>
      <c r="E748" s="1"/>
      <c r="F748" s="1"/>
      <c r="G748" s="1"/>
      <c r="H748" s="1"/>
      <c r="I748" s="1"/>
      <c r="J748" s="1"/>
      <c r="K748" s="1"/>
      <c r="L748" s="1"/>
      <c r="M748" s="1"/>
      <c r="N748" s="1"/>
      <c r="O748" s="1"/>
    </row>
    <row r="749" spans="1:15" ht="9.75" customHeight="1">
      <c r="A749" s="1"/>
      <c r="B749" s="1"/>
      <c r="C749" s="1"/>
      <c r="D749" s="1"/>
      <c r="E749" s="1"/>
      <c r="F749" s="1"/>
      <c r="G749" s="1"/>
      <c r="H749" s="1"/>
      <c r="I749" s="1"/>
      <c r="J749" s="1"/>
      <c r="K749" s="1"/>
      <c r="L749" s="1"/>
      <c r="M749" s="1"/>
      <c r="N749" s="1"/>
      <c r="O749" s="1"/>
    </row>
    <row r="750" spans="1:15" ht="9.75" customHeight="1">
      <c r="A750" s="1"/>
      <c r="B750" s="1"/>
      <c r="C750" s="1"/>
      <c r="D750" s="1"/>
      <c r="E750" s="1"/>
      <c r="F750" s="1"/>
      <c r="G750" s="1"/>
      <c r="H750" s="1"/>
      <c r="I750" s="1"/>
      <c r="J750" s="1"/>
      <c r="K750" s="1"/>
      <c r="L750" s="1"/>
      <c r="M750" s="1"/>
      <c r="N750" s="1"/>
      <c r="O750" s="1"/>
    </row>
    <row r="751" spans="1:15" ht="9.75" customHeight="1">
      <c r="A751" s="1"/>
      <c r="B751" s="1"/>
      <c r="C751" s="1"/>
      <c r="D751" s="1"/>
      <c r="E751" s="1"/>
      <c r="F751" s="1"/>
      <c r="G751" s="1"/>
      <c r="H751" s="1"/>
      <c r="I751" s="1"/>
      <c r="J751" s="1"/>
      <c r="K751" s="1"/>
      <c r="L751" s="1"/>
      <c r="M751" s="1"/>
      <c r="N751" s="1"/>
      <c r="O751" s="1"/>
    </row>
    <row r="752" spans="1:15" ht="9.75" customHeight="1">
      <c r="A752" s="1"/>
      <c r="B752" s="1"/>
      <c r="C752" s="1"/>
      <c r="D752" s="1"/>
      <c r="E752" s="1"/>
      <c r="F752" s="1"/>
      <c r="G752" s="1"/>
      <c r="H752" s="1"/>
      <c r="I752" s="1"/>
      <c r="J752" s="1"/>
      <c r="K752" s="1"/>
      <c r="L752" s="1"/>
      <c r="M752" s="1"/>
      <c r="N752" s="1"/>
      <c r="O752" s="1"/>
    </row>
    <row r="753" spans="1:15" ht="9.75" customHeight="1">
      <c r="A753" s="1"/>
      <c r="B753" s="1"/>
      <c r="C753" s="1"/>
      <c r="D753" s="1"/>
      <c r="E753" s="1"/>
      <c r="F753" s="1"/>
      <c r="G753" s="1"/>
      <c r="H753" s="1"/>
      <c r="I753" s="1"/>
      <c r="J753" s="1"/>
      <c r="K753" s="1"/>
      <c r="L753" s="1"/>
      <c r="M753" s="1"/>
      <c r="N753" s="1"/>
      <c r="O753" s="1"/>
    </row>
    <row r="754" spans="1:15" ht="9.75" customHeight="1">
      <c r="A754" s="1"/>
      <c r="B754" s="1"/>
      <c r="C754" s="1"/>
      <c r="D754" s="1"/>
      <c r="E754" s="1"/>
      <c r="F754" s="1"/>
      <c r="G754" s="1"/>
      <c r="H754" s="1"/>
      <c r="I754" s="1"/>
      <c r="J754" s="1"/>
      <c r="K754" s="1"/>
      <c r="L754" s="1"/>
      <c r="M754" s="1"/>
      <c r="N754" s="1"/>
      <c r="O754" s="1"/>
    </row>
    <row r="755" spans="1:15" ht="9.75" customHeight="1">
      <c r="A755" s="1"/>
      <c r="B755" s="1"/>
      <c r="C755" s="1"/>
      <c r="D755" s="1"/>
      <c r="E755" s="1"/>
      <c r="F755" s="1"/>
      <c r="G755" s="1"/>
      <c r="H755" s="1"/>
      <c r="I755" s="1"/>
      <c r="J755" s="1"/>
      <c r="K755" s="1"/>
      <c r="L755" s="1"/>
      <c r="M755" s="1"/>
      <c r="N755" s="1"/>
      <c r="O755" s="1"/>
    </row>
    <row r="756" spans="1:15" ht="9.75" customHeight="1">
      <c r="A756" s="1"/>
      <c r="B756" s="1"/>
      <c r="C756" s="1"/>
      <c r="D756" s="1"/>
      <c r="E756" s="1"/>
      <c r="F756" s="1"/>
      <c r="G756" s="1"/>
      <c r="H756" s="1"/>
      <c r="I756" s="1"/>
      <c r="J756" s="1"/>
      <c r="K756" s="1"/>
      <c r="L756" s="1"/>
      <c r="M756" s="1"/>
      <c r="N756" s="1"/>
      <c r="O756" s="1"/>
    </row>
    <row r="757" spans="1:15" ht="9.75" customHeight="1">
      <c r="A757" s="1"/>
      <c r="B757" s="1"/>
      <c r="C757" s="1"/>
      <c r="D757" s="1"/>
      <c r="E757" s="1"/>
      <c r="F757" s="1"/>
      <c r="G757" s="1"/>
      <c r="H757" s="1"/>
      <c r="I757" s="1"/>
      <c r="J757" s="1"/>
      <c r="K757" s="1"/>
      <c r="L757" s="1"/>
      <c r="M757" s="1"/>
      <c r="N757" s="1"/>
      <c r="O757" s="1"/>
    </row>
    <row r="758" spans="1:15" ht="9.75" customHeight="1">
      <c r="A758" s="1"/>
      <c r="B758" s="1"/>
      <c r="C758" s="1"/>
      <c r="D758" s="1"/>
      <c r="E758" s="1"/>
      <c r="F758" s="1"/>
      <c r="G758" s="1"/>
      <c r="H758" s="1"/>
      <c r="I758" s="1"/>
      <c r="J758" s="1"/>
      <c r="K758" s="1"/>
      <c r="L758" s="1"/>
      <c r="M758" s="1"/>
      <c r="N758" s="1"/>
      <c r="O758" s="1"/>
    </row>
    <row r="759" spans="1:15" ht="9.75" customHeight="1">
      <c r="A759" s="1"/>
      <c r="B759" s="1"/>
      <c r="C759" s="1"/>
      <c r="D759" s="1"/>
      <c r="E759" s="1"/>
      <c r="F759" s="1"/>
      <c r="G759" s="1"/>
      <c r="H759" s="1"/>
      <c r="I759" s="1"/>
      <c r="J759" s="1"/>
      <c r="K759" s="1"/>
      <c r="L759" s="1"/>
      <c r="M759" s="1"/>
      <c r="N759" s="1"/>
      <c r="O759" s="1"/>
    </row>
    <row r="760" spans="1:15" ht="9.75" customHeight="1">
      <c r="A760" s="1"/>
      <c r="B760" s="1"/>
      <c r="C760" s="1"/>
      <c r="D760" s="1"/>
      <c r="E760" s="1"/>
      <c r="F760" s="1"/>
      <c r="G760" s="1"/>
      <c r="H760" s="1"/>
      <c r="I760" s="1"/>
      <c r="J760" s="1"/>
      <c r="K760" s="1"/>
      <c r="L760" s="1"/>
      <c r="M760" s="1"/>
      <c r="N760" s="1"/>
      <c r="O760" s="1"/>
    </row>
    <row r="761" spans="1:15" ht="9.75" customHeight="1">
      <c r="A761" s="1"/>
      <c r="B761" s="1"/>
      <c r="C761" s="1"/>
      <c r="D761" s="1"/>
      <c r="E761" s="1"/>
      <c r="F761" s="1"/>
      <c r="G761" s="1"/>
      <c r="H761" s="1"/>
      <c r="I761" s="1"/>
      <c r="J761" s="1"/>
      <c r="K761" s="1"/>
      <c r="L761" s="1"/>
      <c r="M761" s="1"/>
      <c r="N761" s="1"/>
      <c r="O761" s="1"/>
    </row>
    <row r="762" spans="1:15" ht="9.75" customHeight="1">
      <c r="A762" s="1"/>
      <c r="B762" s="1"/>
      <c r="C762" s="1"/>
      <c r="D762" s="1"/>
      <c r="E762" s="1"/>
      <c r="F762" s="1"/>
      <c r="G762" s="1"/>
      <c r="H762" s="1"/>
      <c r="I762" s="1"/>
      <c r="J762" s="1"/>
      <c r="K762" s="1"/>
      <c r="L762" s="1"/>
      <c r="M762" s="1"/>
      <c r="N762" s="1"/>
      <c r="O762" s="1"/>
    </row>
    <row r="763" spans="1:15" ht="9.75" customHeight="1">
      <c r="A763" s="1"/>
      <c r="B763" s="1"/>
      <c r="C763" s="1"/>
      <c r="D763" s="1"/>
      <c r="E763" s="1"/>
      <c r="F763" s="1"/>
      <c r="G763" s="1"/>
      <c r="H763" s="1"/>
      <c r="I763" s="1"/>
      <c r="J763" s="1"/>
      <c r="K763" s="1"/>
      <c r="L763" s="1"/>
      <c r="M763" s="1"/>
      <c r="N763" s="1"/>
      <c r="O763" s="1"/>
    </row>
    <row r="764" spans="1:15" ht="9.75" customHeight="1">
      <c r="A764" s="1"/>
      <c r="B764" s="1"/>
      <c r="C764" s="1"/>
      <c r="D764" s="1"/>
      <c r="E764" s="1"/>
      <c r="F764" s="1"/>
      <c r="G764" s="1"/>
      <c r="H764" s="1"/>
      <c r="I764" s="1"/>
      <c r="J764" s="1"/>
      <c r="K764" s="1"/>
      <c r="L764" s="1"/>
      <c r="M764" s="1"/>
      <c r="N764" s="1"/>
      <c r="O764" s="1"/>
    </row>
    <row r="765" spans="1:15" ht="9.75" customHeight="1">
      <c r="A765" s="1"/>
      <c r="B765" s="1"/>
      <c r="C765" s="1"/>
      <c r="D765" s="1"/>
      <c r="E765" s="1"/>
      <c r="F765" s="1"/>
      <c r="G765" s="1"/>
      <c r="H765" s="1"/>
      <c r="I765" s="1"/>
      <c r="J765" s="1"/>
      <c r="K765" s="1"/>
      <c r="L765" s="1"/>
      <c r="M765" s="1"/>
      <c r="N765" s="1"/>
      <c r="O765" s="1"/>
    </row>
    <row r="766" spans="1:15" ht="9.75" customHeight="1">
      <c r="A766" s="1"/>
      <c r="B766" s="1"/>
      <c r="C766" s="1"/>
      <c r="D766" s="1"/>
      <c r="E766" s="1"/>
      <c r="F766" s="1"/>
      <c r="G766" s="1"/>
      <c r="H766" s="1"/>
      <c r="I766" s="1"/>
      <c r="J766" s="1"/>
      <c r="K766" s="1"/>
      <c r="L766" s="1"/>
      <c r="M766" s="1"/>
      <c r="N766" s="1"/>
      <c r="O766" s="1"/>
    </row>
    <row r="767" spans="1:15" ht="9.75" customHeight="1">
      <c r="A767" s="1"/>
      <c r="B767" s="1"/>
      <c r="C767" s="1"/>
      <c r="D767" s="1"/>
      <c r="E767" s="1"/>
      <c r="F767" s="1"/>
      <c r="G767" s="1"/>
      <c r="H767" s="1"/>
      <c r="I767" s="1"/>
      <c r="J767" s="1"/>
      <c r="K767" s="1"/>
      <c r="L767" s="1"/>
      <c r="M767" s="1"/>
      <c r="N767" s="1"/>
      <c r="O767" s="1"/>
    </row>
    <row r="768" spans="1:15" ht="9.75" customHeight="1">
      <c r="A768" s="1"/>
      <c r="B768" s="1"/>
      <c r="C768" s="1"/>
      <c r="D768" s="1"/>
      <c r="E768" s="1"/>
      <c r="F768" s="1"/>
      <c r="G768" s="1"/>
      <c r="H768" s="1"/>
      <c r="I768" s="1"/>
      <c r="J768" s="1"/>
      <c r="K768" s="1"/>
      <c r="L768" s="1"/>
      <c r="M768" s="1"/>
      <c r="N768" s="1"/>
      <c r="O768" s="1"/>
    </row>
    <row r="769" spans="1:15" ht="9.75" customHeight="1">
      <c r="A769" s="1"/>
      <c r="B769" s="1"/>
      <c r="C769" s="1"/>
      <c r="D769" s="1"/>
      <c r="E769" s="1"/>
      <c r="F769" s="1"/>
      <c r="G769" s="1"/>
      <c r="H769" s="1"/>
      <c r="I769" s="1"/>
      <c r="J769" s="1"/>
      <c r="K769" s="1"/>
      <c r="L769" s="1"/>
      <c r="M769" s="1"/>
      <c r="N769" s="1"/>
      <c r="O769" s="1"/>
    </row>
    <row r="770" spans="1:15" ht="9.75" customHeight="1">
      <c r="A770" s="1"/>
      <c r="B770" s="1"/>
      <c r="C770" s="1"/>
      <c r="D770" s="1"/>
      <c r="E770" s="1"/>
      <c r="F770" s="1"/>
      <c r="G770" s="1"/>
      <c r="H770" s="1"/>
      <c r="I770" s="1"/>
      <c r="J770" s="1"/>
      <c r="K770" s="1"/>
      <c r="L770" s="1"/>
      <c r="M770" s="1"/>
      <c r="N770" s="1"/>
      <c r="O770" s="1"/>
    </row>
    <row r="771" spans="1:15" ht="9.75" customHeight="1">
      <c r="A771" s="1"/>
      <c r="B771" s="1"/>
      <c r="C771" s="1"/>
      <c r="D771" s="1"/>
      <c r="E771" s="1"/>
      <c r="F771" s="1"/>
      <c r="G771" s="1"/>
      <c r="H771" s="1"/>
      <c r="I771" s="1"/>
      <c r="J771" s="1"/>
      <c r="K771" s="1"/>
      <c r="L771" s="1"/>
      <c r="M771" s="1"/>
      <c r="N771" s="1"/>
      <c r="O771" s="1"/>
    </row>
    <row r="772" spans="1:15" ht="9.75" customHeight="1">
      <c r="A772" s="1"/>
      <c r="B772" s="1"/>
      <c r="C772" s="1"/>
      <c r="D772" s="1"/>
      <c r="E772" s="1"/>
      <c r="F772" s="1"/>
      <c r="G772" s="1"/>
      <c r="H772" s="1"/>
      <c r="I772" s="1"/>
      <c r="J772" s="1"/>
      <c r="K772" s="1"/>
      <c r="L772" s="1"/>
      <c r="M772" s="1"/>
      <c r="N772" s="1"/>
      <c r="O772" s="1"/>
    </row>
    <row r="773" spans="1:15" ht="9.75" customHeight="1">
      <c r="A773" s="1"/>
      <c r="B773" s="1"/>
      <c r="C773" s="1"/>
      <c r="D773" s="1"/>
      <c r="E773" s="1"/>
      <c r="F773" s="1"/>
      <c r="G773" s="1"/>
      <c r="H773" s="1"/>
      <c r="I773" s="1"/>
      <c r="J773" s="1"/>
      <c r="K773" s="1"/>
      <c r="L773" s="1"/>
      <c r="M773" s="1"/>
      <c r="N773" s="1"/>
      <c r="O773" s="1"/>
    </row>
    <row r="774" spans="1:15" ht="9.75" customHeight="1">
      <c r="A774" s="1"/>
      <c r="B774" s="1"/>
      <c r="C774" s="1"/>
      <c r="D774" s="1"/>
      <c r="E774" s="1"/>
      <c r="F774" s="1"/>
      <c r="G774" s="1"/>
      <c r="H774" s="1"/>
      <c r="I774" s="1"/>
      <c r="J774" s="1"/>
      <c r="K774" s="1"/>
      <c r="L774" s="1"/>
      <c r="M774" s="1"/>
      <c r="N774" s="1"/>
      <c r="O774" s="1"/>
    </row>
    <row r="775" spans="1:15" ht="9.75" customHeight="1">
      <c r="A775" s="1"/>
      <c r="B775" s="1"/>
      <c r="C775" s="1"/>
      <c r="D775" s="1"/>
      <c r="E775" s="1"/>
      <c r="F775" s="1"/>
      <c r="G775" s="1"/>
      <c r="H775" s="1"/>
      <c r="I775" s="1"/>
      <c r="J775" s="1"/>
      <c r="K775" s="1"/>
      <c r="L775" s="1"/>
      <c r="M775" s="1"/>
      <c r="N775" s="1"/>
      <c r="O775" s="1"/>
    </row>
    <row r="776" spans="1:15" ht="9.75" customHeight="1">
      <c r="A776" s="1"/>
      <c r="B776" s="1"/>
      <c r="C776" s="1"/>
      <c r="D776" s="1"/>
      <c r="E776" s="1"/>
      <c r="F776" s="1"/>
      <c r="G776" s="1"/>
      <c r="H776" s="1"/>
      <c r="I776" s="1"/>
      <c r="J776" s="1"/>
      <c r="K776" s="1"/>
      <c r="L776" s="1"/>
      <c r="M776" s="1"/>
      <c r="N776" s="1"/>
      <c r="O776" s="1"/>
    </row>
    <row r="777" spans="1:15" ht="9.75" customHeight="1">
      <c r="A777" s="1"/>
      <c r="B777" s="1"/>
      <c r="C777" s="1"/>
      <c r="D777" s="1"/>
      <c r="E777" s="1"/>
      <c r="F777" s="1"/>
      <c r="G777" s="1"/>
      <c r="H777" s="1"/>
      <c r="I777" s="1"/>
      <c r="J777" s="1"/>
      <c r="K777" s="1"/>
      <c r="L777" s="1"/>
      <c r="M777" s="1"/>
      <c r="N777" s="1"/>
      <c r="O777" s="1"/>
    </row>
    <row r="778" spans="1:15" ht="9.75" customHeight="1">
      <c r="A778" s="1"/>
      <c r="B778" s="1"/>
      <c r="C778" s="1"/>
      <c r="D778" s="1"/>
      <c r="E778" s="1"/>
      <c r="F778" s="1"/>
      <c r="G778" s="1"/>
      <c r="H778" s="1"/>
      <c r="I778" s="1"/>
      <c r="J778" s="1"/>
      <c r="K778" s="1"/>
      <c r="L778" s="1"/>
      <c r="M778" s="1"/>
      <c r="N778" s="1"/>
      <c r="O778" s="1"/>
    </row>
    <row r="779" spans="1:15" ht="9.75" customHeight="1">
      <c r="A779" s="1"/>
      <c r="B779" s="1"/>
      <c r="C779" s="1"/>
      <c r="D779" s="1"/>
      <c r="E779" s="1"/>
      <c r="F779" s="1"/>
      <c r="G779" s="1"/>
      <c r="H779" s="1"/>
      <c r="I779" s="1"/>
      <c r="J779" s="1"/>
      <c r="K779" s="1"/>
      <c r="L779" s="1"/>
      <c r="M779" s="1"/>
      <c r="N779" s="1"/>
      <c r="O779" s="1"/>
    </row>
    <row r="780" spans="1:15" ht="9.75" customHeight="1">
      <c r="A780" s="1"/>
      <c r="B780" s="1"/>
      <c r="C780" s="1"/>
      <c r="D780" s="1"/>
      <c r="E780" s="1"/>
      <c r="F780" s="1"/>
      <c r="G780" s="1"/>
      <c r="H780" s="1"/>
      <c r="I780" s="1"/>
      <c r="J780" s="1"/>
      <c r="K780" s="1"/>
      <c r="L780" s="1"/>
      <c r="M780" s="1"/>
      <c r="N780" s="1"/>
      <c r="O780" s="1"/>
    </row>
    <row r="781" spans="1:15" ht="9.75" customHeight="1">
      <c r="A781" s="1"/>
      <c r="B781" s="1"/>
      <c r="C781" s="1"/>
      <c r="D781" s="1"/>
      <c r="E781" s="1"/>
      <c r="F781" s="1"/>
      <c r="G781" s="1"/>
      <c r="H781" s="1"/>
      <c r="I781" s="1"/>
      <c r="J781" s="1"/>
      <c r="K781" s="1"/>
      <c r="L781" s="1"/>
      <c r="M781" s="1"/>
      <c r="N781" s="1"/>
      <c r="O781" s="1"/>
    </row>
    <row r="782" spans="1:15" ht="9.75" customHeight="1">
      <c r="A782" s="1"/>
      <c r="B782" s="1"/>
      <c r="C782" s="1"/>
      <c r="D782" s="1"/>
      <c r="E782" s="1"/>
      <c r="F782" s="1"/>
      <c r="G782" s="1"/>
      <c r="H782" s="1"/>
      <c r="I782" s="1"/>
      <c r="J782" s="1"/>
      <c r="K782" s="1"/>
      <c r="L782" s="1"/>
      <c r="M782" s="1"/>
      <c r="N782" s="1"/>
      <c r="O782" s="1"/>
    </row>
    <row r="783" spans="1:15" ht="9.75" customHeight="1">
      <c r="A783" s="1"/>
      <c r="B783" s="1"/>
      <c r="C783" s="1"/>
      <c r="D783" s="1"/>
      <c r="E783" s="1"/>
      <c r="F783" s="1"/>
      <c r="G783" s="1"/>
      <c r="H783" s="1"/>
      <c r="I783" s="1"/>
      <c r="J783" s="1"/>
      <c r="K783" s="1"/>
      <c r="L783" s="1"/>
      <c r="M783" s="1"/>
      <c r="N783" s="1"/>
      <c r="O783" s="1"/>
    </row>
    <row r="784" spans="1:15" ht="9.75" customHeight="1">
      <c r="A784" s="1"/>
      <c r="B784" s="1"/>
      <c r="C784" s="1"/>
      <c r="D784" s="1"/>
      <c r="E784" s="1"/>
      <c r="F784" s="1"/>
      <c r="G784" s="1"/>
      <c r="H784" s="1"/>
      <c r="I784" s="1"/>
      <c r="J784" s="1"/>
      <c r="K784" s="1"/>
      <c r="L784" s="1"/>
      <c r="M784" s="1"/>
      <c r="N784" s="1"/>
      <c r="O784" s="1"/>
    </row>
    <row r="785" spans="1:15" ht="9.75" customHeight="1">
      <c r="A785" s="1"/>
      <c r="B785" s="1"/>
      <c r="C785" s="1"/>
      <c r="D785" s="1"/>
      <c r="E785" s="1"/>
      <c r="F785" s="1"/>
      <c r="G785" s="1"/>
      <c r="H785" s="1"/>
      <c r="I785" s="1"/>
      <c r="J785" s="1"/>
      <c r="K785" s="1"/>
      <c r="L785" s="1"/>
      <c r="M785" s="1"/>
      <c r="N785" s="1"/>
      <c r="O785" s="1"/>
    </row>
    <row r="786" spans="1:15" ht="9.75" customHeight="1">
      <c r="A786" s="1"/>
      <c r="B786" s="1"/>
      <c r="C786" s="1"/>
      <c r="D786" s="1"/>
      <c r="E786" s="1"/>
      <c r="F786" s="1"/>
      <c r="G786" s="1"/>
      <c r="H786" s="1"/>
      <c r="I786" s="1"/>
      <c r="J786" s="1"/>
      <c r="K786" s="1"/>
      <c r="L786" s="1"/>
      <c r="M786" s="1"/>
      <c r="N786" s="1"/>
      <c r="O786" s="1"/>
    </row>
    <row r="787" spans="1:15" ht="9.75" customHeight="1">
      <c r="A787" s="1"/>
      <c r="B787" s="1"/>
      <c r="C787" s="1"/>
      <c r="D787" s="1"/>
      <c r="E787" s="1"/>
      <c r="F787" s="1"/>
      <c r="G787" s="1"/>
      <c r="H787" s="1"/>
      <c r="I787" s="1"/>
      <c r="J787" s="1"/>
      <c r="K787" s="1"/>
      <c r="L787" s="1"/>
      <c r="M787" s="1"/>
      <c r="N787" s="1"/>
      <c r="O787" s="1"/>
    </row>
    <row r="788" spans="1:15" ht="9.75" customHeight="1">
      <c r="A788" s="1"/>
      <c r="B788" s="1"/>
      <c r="C788" s="1"/>
      <c r="D788" s="1"/>
      <c r="E788" s="1"/>
      <c r="F788" s="1"/>
      <c r="G788" s="1"/>
      <c r="H788" s="1"/>
      <c r="I788" s="1"/>
      <c r="J788" s="1"/>
      <c r="K788" s="1"/>
      <c r="L788" s="1"/>
      <c r="M788" s="1"/>
      <c r="N788" s="1"/>
      <c r="O788" s="1"/>
    </row>
    <row r="789" spans="1:15" ht="9.75" customHeight="1">
      <c r="A789" s="1"/>
      <c r="B789" s="1"/>
      <c r="C789" s="1"/>
      <c r="D789" s="1"/>
      <c r="E789" s="1"/>
      <c r="F789" s="1"/>
      <c r="G789" s="1"/>
      <c r="H789" s="1"/>
      <c r="I789" s="1"/>
      <c r="J789" s="1"/>
      <c r="K789" s="1"/>
      <c r="L789" s="1"/>
      <c r="M789" s="1"/>
      <c r="N789" s="1"/>
      <c r="O789" s="1"/>
    </row>
    <row r="790" spans="1:15" ht="9.75" customHeight="1">
      <c r="A790" s="1"/>
      <c r="B790" s="1"/>
      <c r="C790" s="1"/>
      <c r="D790" s="1"/>
      <c r="E790" s="1"/>
      <c r="F790" s="1"/>
      <c r="G790" s="1"/>
      <c r="H790" s="1"/>
      <c r="I790" s="1"/>
      <c r="J790" s="1"/>
      <c r="K790" s="1"/>
      <c r="L790" s="1"/>
      <c r="M790" s="1"/>
      <c r="N790" s="1"/>
      <c r="O790" s="1"/>
    </row>
    <row r="791" spans="1:15" ht="9.75" customHeight="1">
      <c r="A791" s="1"/>
      <c r="B791" s="1"/>
      <c r="C791" s="1"/>
      <c r="D791" s="1"/>
      <c r="E791" s="1"/>
      <c r="F791" s="1"/>
      <c r="G791" s="1"/>
      <c r="H791" s="1"/>
      <c r="I791" s="1"/>
      <c r="J791" s="1"/>
      <c r="K791" s="1"/>
      <c r="L791" s="1"/>
      <c r="M791" s="1"/>
      <c r="N791" s="1"/>
      <c r="O791" s="1"/>
    </row>
    <row r="792" spans="1:15" ht="9.75" customHeight="1">
      <c r="A792" s="1"/>
      <c r="B792" s="1"/>
      <c r="C792" s="1"/>
      <c r="D792" s="1"/>
      <c r="E792" s="1"/>
      <c r="F792" s="1"/>
      <c r="G792" s="1"/>
      <c r="H792" s="1"/>
      <c r="I792" s="1"/>
      <c r="J792" s="1"/>
      <c r="K792" s="1"/>
      <c r="L792" s="1"/>
      <c r="M792" s="1"/>
      <c r="N792" s="1"/>
      <c r="O792" s="1"/>
    </row>
    <row r="793" spans="1:15" ht="9.75" customHeight="1">
      <c r="A793" s="1"/>
      <c r="B793" s="1"/>
      <c r="C793" s="1"/>
      <c r="D793" s="1"/>
      <c r="E793" s="1"/>
      <c r="F793" s="1"/>
      <c r="G793" s="1"/>
      <c r="H793" s="1"/>
      <c r="I793" s="1"/>
      <c r="J793" s="1"/>
      <c r="K793" s="1"/>
      <c r="L793" s="1"/>
      <c r="M793" s="1"/>
      <c r="N793" s="1"/>
      <c r="O793" s="1"/>
    </row>
    <row r="794" spans="1:15" ht="9.75" customHeight="1">
      <c r="A794" s="1"/>
      <c r="B794" s="1"/>
      <c r="C794" s="1"/>
      <c r="D794" s="1"/>
      <c r="E794" s="1"/>
      <c r="F794" s="1"/>
      <c r="G794" s="1"/>
      <c r="H794" s="1"/>
      <c r="I794" s="1"/>
      <c r="J794" s="1"/>
      <c r="K794" s="1"/>
      <c r="L794" s="1"/>
      <c r="M794" s="1"/>
      <c r="N794" s="1"/>
      <c r="O794" s="1"/>
    </row>
    <row r="795" spans="1:15" ht="9.75" customHeight="1">
      <c r="A795" s="1"/>
      <c r="B795" s="1"/>
      <c r="C795" s="1"/>
      <c r="D795" s="1"/>
      <c r="E795" s="1"/>
      <c r="F795" s="1"/>
      <c r="G795" s="1"/>
      <c r="H795" s="1"/>
      <c r="I795" s="1"/>
      <c r="J795" s="1"/>
      <c r="K795" s="1"/>
      <c r="L795" s="1"/>
      <c r="M795" s="1"/>
      <c r="N795" s="1"/>
      <c r="O795" s="1"/>
    </row>
    <row r="796" spans="1:15" ht="9.75" customHeight="1">
      <c r="A796" s="1"/>
      <c r="B796" s="1"/>
      <c r="C796" s="1"/>
      <c r="D796" s="1"/>
      <c r="E796" s="1"/>
      <c r="F796" s="1"/>
      <c r="G796" s="1"/>
      <c r="H796" s="1"/>
      <c r="I796" s="1"/>
      <c r="J796" s="1"/>
      <c r="K796" s="1"/>
      <c r="L796" s="1"/>
      <c r="M796" s="1"/>
      <c r="N796" s="1"/>
      <c r="O796" s="1"/>
    </row>
    <row r="797" spans="1:15" ht="9.75" customHeight="1">
      <c r="A797" s="1"/>
      <c r="B797" s="1"/>
      <c r="C797" s="1"/>
      <c r="D797" s="1"/>
      <c r="E797" s="1"/>
      <c r="F797" s="1"/>
      <c r="G797" s="1"/>
      <c r="H797" s="1"/>
      <c r="I797" s="1"/>
      <c r="J797" s="1"/>
      <c r="K797" s="1"/>
      <c r="L797" s="1"/>
      <c r="M797" s="1"/>
      <c r="N797" s="1"/>
      <c r="O797" s="1"/>
    </row>
    <row r="798" spans="1:15" ht="9.75" customHeight="1">
      <c r="A798" s="1"/>
      <c r="B798" s="1"/>
      <c r="C798" s="1"/>
      <c r="D798" s="1"/>
      <c r="E798" s="1"/>
      <c r="F798" s="1"/>
      <c r="G798" s="1"/>
      <c r="H798" s="1"/>
      <c r="I798" s="1"/>
      <c r="J798" s="1"/>
      <c r="K798" s="1"/>
      <c r="L798" s="1"/>
      <c r="M798" s="1"/>
      <c r="N798" s="1"/>
      <c r="O798" s="1"/>
    </row>
    <row r="799" spans="1:15" ht="9.75" customHeight="1">
      <c r="A799" s="1"/>
      <c r="B799" s="1"/>
      <c r="C799" s="1"/>
      <c r="D799" s="1"/>
      <c r="E799" s="1"/>
      <c r="F799" s="1"/>
      <c r="G799" s="1"/>
      <c r="H799" s="1"/>
      <c r="I799" s="1"/>
      <c r="J799" s="1"/>
      <c r="K799" s="1"/>
      <c r="L799" s="1"/>
      <c r="M799" s="1"/>
      <c r="N799" s="1"/>
      <c r="O799" s="1"/>
    </row>
    <row r="800" spans="1:15" ht="9.75" customHeight="1">
      <c r="A800" s="1"/>
      <c r="B800" s="1"/>
      <c r="C800" s="1"/>
      <c r="D800" s="1"/>
      <c r="E800" s="1"/>
      <c r="F800" s="1"/>
      <c r="G800" s="1"/>
      <c r="H800" s="1"/>
      <c r="I800" s="1"/>
      <c r="J800" s="1"/>
      <c r="K800" s="1"/>
      <c r="L800" s="1"/>
      <c r="M800" s="1"/>
      <c r="N800" s="1"/>
      <c r="O800" s="1"/>
    </row>
    <row r="801" spans="1:15" ht="9.75" customHeight="1">
      <c r="A801" s="1"/>
      <c r="B801" s="1"/>
      <c r="C801" s="1"/>
      <c r="D801" s="1"/>
      <c r="E801" s="1"/>
      <c r="F801" s="1"/>
      <c r="G801" s="1"/>
      <c r="H801" s="1"/>
      <c r="I801" s="1"/>
      <c r="J801" s="1"/>
      <c r="K801" s="1"/>
      <c r="L801" s="1"/>
      <c r="M801" s="1"/>
      <c r="N801" s="1"/>
      <c r="O801" s="1"/>
    </row>
    <row r="802" spans="1:15" ht="9.75" customHeight="1">
      <c r="A802" s="1"/>
      <c r="B802" s="1"/>
      <c r="C802" s="1"/>
      <c r="D802" s="1"/>
      <c r="E802" s="1"/>
      <c r="F802" s="1"/>
      <c r="G802" s="1"/>
      <c r="H802" s="1"/>
      <c r="I802" s="1"/>
      <c r="J802" s="1"/>
      <c r="K802" s="1"/>
      <c r="L802" s="1"/>
      <c r="M802" s="1"/>
      <c r="N802" s="1"/>
      <c r="O802" s="1"/>
    </row>
    <row r="803" spans="1:15" ht="9.75" customHeight="1">
      <c r="A803" s="1"/>
      <c r="B803" s="1"/>
      <c r="C803" s="1"/>
      <c r="D803" s="1"/>
      <c r="E803" s="1"/>
      <c r="F803" s="1"/>
      <c r="G803" s="1"/>
      <c r="H803" s="1"/>
      <c r="I803" s="1"/>
      <c r="J803" s="1"/>
      <c r="K803" s="1"/>
      <c r="L803" s="1"/>
      <c r="M803" s="1"/>
      <c r="N803" s="1"/>
      <c r="O803" s="1"/>
    </row>
    <row r="804" spans="1:15" ht="9.75" customHeight="1">
      <c r="A804" s="1"/>
      <c r="B804" s="1"/>
      <c r="C804" s="1"/>
      <c r="D804" s="1"/>
      <c r="E804" s="1"/>
      <c r="F804" s="1"/>
      <c r="G804" s="1"/>
      <c r="H804" s="1"/>
      <c r="I804" s="1"/>
      <c r="J804" s="1"/>
      <c r="K804" s="1"/>
      <c r="L804" s="1"/>
      <c r="M804" s="1"/>
      <c r="N804" s="1"/>
      <c r="O804" s="1"/>
    </row>
    <row r="805" spans="1:15" ht="9.75" customHeight="1">
      <c r="A805" s="1"/>
      <c r="B805" s="1"/>
      <c r="C805" s="1"/>
      <c r="D805" s="1"/>
      <c r="E805" s="1"/>
      <c r="F805" s="1"/>
      <c r="G805" s="1"/>
      <c r="H805" s="1"/>
      <c r="I805" s="1"/>
      <c r="J805" s="1"/>
      <c r="K805" s="1"/>
      <c r="L805" s="1"/>
      <c r="M805" s="1"/>
      <c r="N805" s="1"/>
      <c r="O805" s="1"/>
    </row>
    <row r="806" spans="1:15" ht="9.75" customHeight="1">
      <c r="A806" s="1"/>
      <c r="B806" s="1"/>
      <c r="C806" s="1"/>
      <c r="D806" s="1"/>
      <c r="E806" s="1"/>
      <c r="F806" s="1"/>
      <c r="G806" s="1"/>
      <c r="H806" s="1"/>
      <c r="I806" s="1"/>
      <c r="J806" s="1"/>
      <c r="K806" s="1"/>
      <c r="L806" s="1"/>
      <c r="M806" s="1"/>
      <c r="N806" s="1"/>
      <c r="O806" s="1"/>
    </row>
    <row r="807" spans="1:15" ht="9.75" customHeight="1">
      <c r="A807" s="1"/>
      <c r="B807" s="1"/>
      <c r="C807" s="1"/>
      <c r="D807" s="1"/>
      <c r="E807" s="1"/>
      <c r="F807" s="1"/>
      <c r="G807" s="1"/>
      <c r="H807" s="1"/>
      <c r="I807" s="1"/>
      <c r="J807" s="1"/>
      <c r="K807" s="1"/>
      <c r="L807" s="1"/>
      <c r="M807" s="1"/>
      <c r="N807" s="1"/>
      <c r="O807" s="1"/>
    </row>
    <row r="808" spans="1:15" ht="9.75" customHeight="1">
      <c r="A808" s="1"/>
      <c r="B808" s="1"/>
      <c r="C808" s="1"/>
      <c r="D808" s="1"/>
      <c r="E808" s="1"/>
      <c r="F808" s="1"/>
      <c r="G808" s="1"/>
      <c r="H808" s="1"/>
      <c r="I808" s="1"/>
      <c r="J808" s="1"/>
      <c r="K808" s="1"/>
      <c r="L808" s="1"/>
      <c r="M808" s="1"/>
      <c r="N808" s="1"/>
      <c r="O808" s="1"/>
    </row>
    <row r="809" spans="1:15" ht="9.75" customHeight="1">
      <c r="A809" s="1"/>
      <c r="B809" s="1"/>
      <c r="C809" s="1"/>
      <c r="D809" s="1"/>
      <c r="E809" s="1"/>
      <c r="F809" s="1"/>
      <c r="G809" s="1"/>
      <c r="H809" s="1"/>
      <c r="I809" s="1"/>
      <c r="J809" s="1"/>
      <c r="K809" s="1"/>
      <c r="L809" s="1"/>
      <c r="M809" s="1"/>
      <c r="N809" s="1"/>
      <c r="O809" s="1"/>
    </row>
    <row r="810" spans="1:15" ht="9.75" customHeight="1">
      <c r="A810" s="1"/>
      <c r="B810" s="1"/>
      <c r="C810" s="1"/>
      <c r="D810" s="1"/>
      <c r="E810" s="1"/>
      <c r="F810" s="1"/>
      <c r="G810" s="1"/>
      <c r="H810" s="1"/>
      <c r="I810" s="1"/>
      <c r="J810" s="1"/>
      <c r="K810" s="1"/>
      <c r="L810" s="1"/>
      <c r="M810" s="1"/>
      <c r="N810" s="1"/>
      <c r="O810" s="1"/>
    </row>
    <row r="811" spans="1:15" ht="9.75" customHeight="1">
      <c r="A811" s="1"/>
      <c r="B811" s="1"/>
      <c r="C811" s="1"/>
      <c r="D811" s="1"/>
      <c r="E811" s="1"/>
      <c r="F811" s="1"/>
      <c r="G811" s="1"/>
      <c r="H811" s="1"/>
      <c r="I811" s="1"/>
      <c r="J811" s="1"/>
      <c r="K811" s="1"/>
      <c r="L811" s="1"/>
      <c r="M811" s="1"/>
      <c r="N811" s="1"/>
      <c r="O811" s="1"/>
    </row>
    <row r="812" spans="1:15" ht="9.75" customHeight="1">
      <c r="A812" s="1"/>
      <c r="B812" s="1"/>
      <c r="C812" s="1"/>
      <c r="D812" s="1"/>
      <c r="E812" s="1"/>
      <c r="F812" s="1"/>
      <c r="G812" s="1"/>
      <c r="H812" s="1"/>
      <c r="I812" s="1"/>
      <c r="J812" s="1"/>
      <c r="K812" s="1"/>
      <c r="L812" s="1"/>
      <c r="M812" s="1"/>
      <c r="N812" s="1"/>
      <c r="O812" s="1"/>
    </row>
    <row r="813" spans="1:15" ht="9.75" customHeight="1">
      <c r="A813" s="1"/>
      <c r="B813" s="1"/>
      <c r="C813" s="1"/>
      <c r="D813" s="1"/>
      <c r="E813" s="1"/>
      <c r="F813" s="1"/>
      <c r="G813" s="1"/>
      <c r="H813" s="1"/>
      <c r="I813" s="1"/>
      <c r="J813" s="1"/>
      <c r="K813" s="1"/>
      <c r="L813" s="1"/>
      <c r="M813" s="1"/>
      <c r="N813" s="1"/>
      <c r="O813" s="1"/>
    </row>
    <row r="814" spans="1:15" ht="9.75" customHeight="1">
      <c r="A814" s="1"/>
      <c r="B814" s="1"/>
      <c r="C814" s="1"/>
      <c r="D814" s="1"/>
      <c r="E814" s="1"/>
      <c r="F814" s="1"/>
      <c r="G814" s="1"/>
      <c r="H814" s="1"/>
      <c r="I814" s="1"/>
      <c r="J814" s="1"/>
      <c r="K814" s="1"/>
      <c r="L814" s="1"/>
      <c r="M814" s="1"/>
      <c r="N814" s="1"/>
      <c r="O814" s="1"/>
    </row>
    <row r="815" spans="1:15" ht="9.75" customHeight="1">
      <c r="A815" s="1"/>
      <c r="B815" s="1"/>
      <c r="C815" s="1"/>
      <c r="D815" s="1"/>
      <c r="E815" s="1"/>
      <c r="F815" s="1"/>
      <c r="G815" s="1"/>
      <c r="H815" s="1"/>
      <c r="I815" s="1"/>
      <c r="J815" s="1"/>
      <c r="K815" s="1"/>
      <c r="L815" s="1"/>
      <c r="M815" s="1"/>
      <c r="N815" s="1"/>
      <c r="O815" s="1"/>
    </row>
    <row r="816" spans="1:15" ht="9.75" customHeight="1">
      <c r="A816" s="1"/>
      <c r="B816" s="1"/>
      <c r="C816" s="1"/>
      <c r="D816" s="1"/>
      <c r="E816" s="1"/>
      <c r="F816" s="1"/>
      <c r="G816" s="1"/>
      <c r="H816" s="1"/>
      <c r="I816" s="1"/>
      <c r="J816" s="1"/>
      <c r="K816" s="1"/>
      <c r="L816" s="1"/>
      <c r="M816" s="1"/>
      <c r="N816" s="1"/>
      <c r="O816" s="1"/>
    </row>
    <row r="817" spans="1:15" ht="9.75" customHeight="1">
      <c r="A817" s="1"/>
      <c r="B817" s="1"/>
      <c r="C817" s="1"/>
      <c r="D817" s="1"/>
      <c r="E817" s="1"/>
      <c r="F817" s="1"/>
      <c r="G817" s="1"/>
      <c r="H817" s="1"/>
      <c r="I817" s="1"/>
      <c r="J817" s="1"/>
      <c r="K817" s="1"/>
      <c r="L817" s="1"/>
      <c r="M817" s="1"/>
      <c r="N817" s="1"/>
      <c r="O817" s="1"/>
    </row>
    <row r="818" spans="1:15" ht="9.75" customHeight="1">
      <c r="A818" s="1"/>
      <c r="B818" s="1"/>
      <c r="C818" s="1"/>
      <c r="D818" s="1"/>
      <c r="E818" s="1"/>
      <c r="F818" s="1"/>
      <c r="G818" s="1"/>
      <c r="H818" s="1"/>
      <c r="I818" s="1"/>
      <c r="J818" s="1"/>
      <c r="K818" s="1"/>
      <c r="L818" s="1"/>
      <c r="M818" s="1"/>
      <c r="N818" s="1"/>
      <c r="O818" s="1"/>
    </row>
    <row r="819" spans="1:15" ht="9.75" customHeight="1">
      <c r="A819" s="1"/>
      <c r="B819" s="1"/>
      <c r="C819" s="1"/>
      <c r="D819" s="1"/>
      <c r="E819" s="1"/>
      <c r="F819" s="1"/>
      <c r="G819" s="1"/>
      <c r="H819" s="1"/>
      <c r="I819" s="1"/>
      <c r="J819" s="1"/>
      <c r="K819" s="1"/>
      <c r="L819" s="1"/>
      <c r="M819" s="1"/>
      <c r="N819" s="1"/>
      <c r="O819" s="1"/>
    </row>
    <row r="820" spans="1:15" ht="9.75" customHeight="1">
      <c r="A820" s="1"/>
      <c r="B820" s="1"/>
      <c r="C820" s="1"/>
      <c r="D820" s="1"/>
      <c r="E820" s="1"/>
      <c r="F820" s="1"/>
      <c r="G820" s="1"/>
      <c r="H820" s="1"/>
      <c r="I820" s="1"/>
      <c r="J820" s="1"/>
      <c r="K820" s="1"/>
      <c r="L820" s="1"/>
      <c r="M820" s="1"/>
      <c r="N820" s="1"/>
      <c r="O820" s="1"/>
    </row>
    <row r="821" spans="1:15" ht="9.75" customHeight="1">
      <c r="A821" s="1"/>
      <c r="B821" s="1"/>
      <c r="C821" s="1"/>
      <c r="D821" s="1"/>
      <c r="E821" s="1"/>
      <c r="F821" s="1"/>
      <c r="G821" s="1"/>
      <c r="H821" s="1"/>
      <c r="I821" s="1"/>
      <c r="J821" s="1"/>
      <c r="K821" s="1"/>
      <c r="L821" s="1"/>
      <c r="M821" s="1"/>
      <c r="N821" s="1"/>
      <c r="O821" s="1"/>
    </row>
    <row r="822" spans="1:15" ht="9.75" customHeight="1">
      <c r="A822" s="1"/>
      <c r="B822" s="1"/>
      <c r="C822" s="1"/>
      <c r="D822" s="1"/>
      <c r="E822" s="1"/>
      <c r="F822" s="1"/>
      <c r="G822" s="1"/>
      <c r="H822" s="1"/>
      <c r="I822" s="1"/>
      <c r="J822" s="1"/>
      <c r="K822" s="1"/>
      <c r="L822" s="1"/>
      <c r="M822" s="1"/>
      <c r="N822" s="1"/>
      <c r="O822" s="1"/>
    </row>
    <row r="823" spans="1:15" ht="9.75" customHeight="1">
      <c r="A823" s="1"/>
      <c r="B823" s="1"/>
      <c r="C823" s="1"/>
      <c r="D823" s="1"/>
      <c r="E823" s="1"/>
      <c r="F823" s="1"/>
      <c r="G823" s="1"/>
      <c r="H823" s="1"/>
      <c r="I823" s="1"/>
      <c r="J823" s="1"/>
      <c r="K823" s="1"/>
      <c r="L823" s="1"/>
      <c r="M823" s="1"/>
      <c r="N823" s="1"/>
      <c r="O823" s="1"/>
    </row>
    <row r="824" spans="1:15" ht="9.75" customHeight="1">
      <c r="A824" s="1"/>
      <c r="B824" s="1"/>
      <c r="C824" s="1"/>
      <c r="D824" s="1"/>
      <c r="E824" s="1"/>
      <c r="F824" s="1"/>
      <c r="G824" s="1"/>
      <c r="H824" s="1"/>
      <c r="I824" s="1"/>
      <c r="J824" s="1"/>
      <c r="K824" s="1"/>
      <c r="L824" s="1"/>
      <c r="M824" s="1"/>
      <c r="N824" s="1"/>
      <c r="O824" s="1"/>
    </row>
    <row r="825" spans="1:15" ht="9.75" customHeight="1">
      <c r="A825" s="1"/>
      <c r="B825" s="1"/>
      <c r="C825" s="1"/>
      <c r="D825" s="1"/>
      <c r="E825" s="1"/>
      <c r="F825" s="1"/>
      <c r="G825" s="1"/>
      <c r="H825" s="1"/>
      <c r="I825" s="1"/>
      <c r="J825" s="1"/>
      <c r="K825" s="1"/>
      <c r="L825" s="1"/>
      <c r="M825" s="1"/>
      <c r="N825" s="1"/>
      <c r="O825" s="1"/>
    </row>
    <row r="826" spans="1:15" ht="9.75" customHeight="1">
      <c r="A826" s="1"/>
      <c r="B826" s="1"/>
      <c r="C826" s="1"/>
      <c r="D826" s="1"/>
      <c r="E826" s="1"/>
      <c r="F826" s="1"/>
      <c r="G826" s="1"/>
      <c r="H826" s="1"/>
      <c r="I826" s="1"/>
      <c r="J826" s="1"/>
      <c r="K826" s="1"/>
      <c r="L826" s="1"/>
      <c r="M826" s="1"/>
      <c r="N826" s="1"/>
      <c r="O826" s="1"/>
    </row>
    <row r="827" spans="1:15" ht="9.75" customHeight="1">
      <c r="A827" s="1"/>
      <c r="B827" s="1"/>
      <c r="C827" s="1"/>
      <c r="D827" s="1"/>
      <c r="E827" s="1"/>
      <c r="F827" s="1"/>
      <c r="G827" s="1"/>
      <c r="H827" s="1"/>
      <c r="I827" s="1"/>
      <c r="J827" s="1"/>
      <c r="K827" s="1"/>
      <c r="L827" s="1"/>
      <c r="M827" s="1"/>
      <c r="N827" s="1"/>
      <c r="O827" s="1"/>
    </row>
    <row r="828" spans="1:15" ht="9.75" customHeight="1">
      <c r="A828" s="1"/>
      <c r="B828" s="1"/>
      <c r="C828" s="1"/>
      <c r="D828" s="1"/>
      <c r="E828" s="1"/>
      <c r="F828" s="1"/>
      <c r="G828" s="1"/>
      <c r="H828" s="1"/>
      <c r="I828" s="1"/>
      <c r="J828" s="1"/>
      <c r="K828" s="1"/>
      <c r="L828" s="1"/>
      <c r="M828" s="1"/>
      <c r="N828" s="1"/>
      <c r="O828" s="1"/>
    </row>
    <row r="829" spans="1:15" ht="9.75" customHeight="1">
      <c r="A829" s="1"/>
      <c r="B829" s="1"/>
      <c r="C829" s="1"/>
      <c r="D829" s="1"/>
      <c r="E829" s="1"/>
      <c r="F829" s="1"/>
      <c r="G829" s="1"/>
      <c r="H829" s="1"/>
      <c r="I829" s="1"/>
      <c r="J829" s="1"/>
      <c r="K829" s="1"/>
      <c r="L829" s="1"/>
      <c r="M829" s="1"/>
      <c r="N829" s="1"/>
      <c r="O829" s="1"/>
    </row>
    <row r="830" spans="1:15" ht="9.75" customHeight="1">
      <c r="A830" s="1"/>
      <c r="B830" s="1"/>
      <c r="C830" s="1"/>
      <c r="D830" s="1"/>
      <c r="E830" s="1"/>
      <c r="F830" s="1"/>
      <c r="G830" s="1"/>
      <c r="H830" s="1"/>
      <c r="I830" s="1"/>
      <c r="J830" s="1"/>
      <c r="K830" s="1"/>
      <c r="L830" s="1"/>
      <c r="M830" s="1"/>
      <c r="N830" s="1"/>
      <c r="O830" s="1"/>
    </row>
    <row r="831" spans="1:15" ht="9.75" customHeight="1">
      <c r="A831" s="1"/>
      <c r="B831" s="1"/>
      <c r="C831" s="1"/>
      <c r="D831" s="1"/>
      <c r="E831" s="1"/>
      <c r="F831" s="1"/>
      <c r="G831" s="1"/>
      <c r="H831" s="1"/>
      <c r="I831" s="1"/>
      <c r="J831" s="1"/>
      <c r="K831" s="1"/>
      <c r="L831" s="1"/>
      <c r="M831" s="1"/>
      <c r="N831" s="1"/>
      <c r="O831" s="1"/>
    </row>
    <row r="832" spans="1:15" ht="9.75" customHeight="1">
      <c r="A832" s="1"/>
      <c r="B832" s="1"/>
      <c r="C832" s="1"/>
      <c r="D832" s="1"/>
      <c r="E832" s="1"/>
      <c r="F832" s="1"/>
      <c r="G832" s="1"/>
      <c r="H832" s="1"/>
      <c r="I832" s="1"/>
      <c r="J832" s="1"/>
      <c r="K832" s="1"/>
      <c r="L832" s="1"/>
      <c r="M832" s="1"/>
      <c r="N832" s="1"/>
      <c r="O832" s="1"/>
    </row>
    <row r="833" spans="1:15" ht="9.75" customHeight="1">
      <c r="A833" s="1"/>
      <c r="B833" s="1"/>
      <c r="C833" s="1"/>
      <c r="D833" s="1"/>
      <c r="E833" s="1"/>
      <c r="F833" s="1"/>
      <c r="G833" s="1"/>
      <c r="H833" s="1"/>
      <c r="I833" s="1"/>
      <c r="J833" s="1"/>
      <c r="K833" s="1"/>
      <c r="L833" s="1"/>
      <c r="M833" s="1"/>
      <c r="N833" s="1"/>
      <c r="O833" s="1"/>
    </row>
    <row r="834" spans="1:15" ht="9.75" customHeight="1">
      <c r="A834" s="1"/>
      <c r="B834" s="1"/>
      <c r="C834" s="1"/>
      <c r="D834" s="1"/>
      <c r="E834" s="1"/>
      <c r="F834" s="1"/>
      <c r="G834" s="1"/>
      <c r="H834" s="1"/>
      <c r="I834" s="1"/>
      <c r="J834" s="1"/>
      <c r="K834" s="1"/>
      <c r="L834" s="1"/>
      <c r="M834" s="1"/>
      <c r="N834" s="1"/>
      <c r="O834" s="1"/>
    </row>
    <row r="835" spans="1:15" ht="9.75" customHeight="1">
      <c r="A835" s="1"/>
      <c r="B835" s="1"/>
      <c r="C835" s="1"/>
      <c r="D835" s="1"/>
      <c r="E835" s="1"/>
      <c r="F835" s="1"/>
      <c r="G835" s="1"/>
      <c r="H835" s="1"/>
      <c r="I835" s="1"/>
      <c r="J835" s="1"/>
      <c r="K835" s="1"/>
      <c r="L835" s="1"/>
      <c r="M835" s="1"/>
      <c r="N835" s="1"/>
      <c r="O835" s="1"/>
    </row>
    <row r="836" spans="1:15" ht="9.75" customHeight="1">
      <c r="A836" s="1"/>
      <c r="B836" s="1"/>
      <c r="C836" s="1"/>
      <c r="D836" s="1"/>
      <c r="E836" s="1"/>
      <c r="F836" s="1"/>
      <c r="G836" s="1"/>
      <c r="H836" s="1"/>
      <c r="I836" s="1"/>
      <c r="J836" s="1"/>
      <c r="K836" s="1"/>
      <c r="L836" s="1"/>
      <c r="M836" s="1"/>
      <c r="N836" s="1"/>
      <c r="O836" s="1"/>
    </row>
    <row r="837" spans="1:15" ht="9.75" customHeight="1">
      <c r="A837" s="1"/>
      <c r="B837" s="1"/>
      <c r="C837" s="1"/>
      <c r="D837" s="1"/>
      <c r="E837" s="1"/>
      <c r="F837" s="1"/>
      <c r="G837" s="1"/>
      <c r="H837" s="1"/>
      <c r="I837" s="1"/>
      <c r="J837" s="1"/>
      <c r="K837" s="1"/>
      <c r="L837" s="1"/>
      <c r="M837" s="1"/>
      <c r="N837" s="1"/>
      <c r="O837" s="1"/>
    </row>
    <row r="838" spans="1:15" ht="9.75" customHeight="1">
      <c r="A838" s="1"/>
      <c r="B838" s="1"/>
      <c r="C838" s="1"/>
      <c r="D838" s="1"/>
      <c r="E838" s="1"/>
      <c r="F838" s="1"/>
      <c r="G838" s="1"/>
      <c r="H838" s="1"/>
      <c r="I838" s="1"/>
      <c r="J838" s="1"/>
      <c r="K838" s="1"/>
      <c r="L838" s="1"/>
      <c r="M838" s="1"/>
      <c r="N838" s="1"/>
      <c r="O838" s="1"/>
    </row>
    <row r="839" spans="1:15" ht="9.75" customHeight="1">
      <c r="A839" s="1"/>
      <c r="B839" s="1"/>
      <c r="C839" s="1"/>
      <c r="D839" s="1"/>
      <c r="E839" s="1"/>
      <c r="F839" s="1"/>
      <c r="G839" s="1"/>
      <c r="H839" s="1"/>
      <c r="I839" s="1"/>
      <c r="J839" s="1"/>
      <c r="K839" s="1"/>
      <c r="L839" s="1"/>
      <c r="M839" s="1"/>
      <c r="N839" s="1"/>
      <c r="O839" s="1"/>
    </row>
    <row r="840" spans="1:15" ht="9.75" customHeight="1">
      <c r="A840" s="1"/>
      <c r="B840" s="1"/>
      <c r="C840" s="1"/>
      <c r="D840" s="1"/>
      <c r="E840" s="1"/>
      <c r="F840" s="1"/>
      <c r="G840" s="1"/>
      <c r="H840" s="1"/>
      <c r="I840" s="1"/>
      <c r="J840" s="1"/>
      <c r="K840" s="1"/>
      <c r="L840" s="1"/>
      <c r="M840" s="1"/>
      <c r="N840" s="1"/>
      <c r="O840" s="1"/>
    </row>
    <row r="841" spans="1:15" ht="9.75" customHeight="1">
      <c r="A841" s="1"/>
      <c r="B841" s="1"/>
      <c r="C841" s="1"/>
      <c r="D841" s="1"/>
      <c r="E841" s="1"/>
      <c r="F841" s="1"/>
      <c r="G841" s="1"/>
      <c r="H841" s="1"/>
      <c r="I841" s="1"/>
      <c r="J841" s="1"/>
      <c r="K841" s="1"/>
      <c r="L841" s="1"/>
      <c r="M841" s="1"/>
      <c r="N841" s="1"/>
      <c r="O841" s="1"/>
    </row>
    <row r="842" spans="1:15" ht="9.75" customHeight="1">
      <c r="A842" s="1"/>
      <c r="B842" s="1"/>
      <c r="C842" s="1"/>
      <c r="D842" s="1"/>
      <c r="E842" s="1"/>
      <c r="F842" s="1"/>
      <c r="G842" s="1"/>
      <c r="H842" s="1"/>
      <c r="I842" s="1"/>
      <c r="J842" s="1"/>
      <c r="K842" s="1"/>
      <c r="L842" s="1"/>
      <c r="M842" s="1"/>
      <c r="N842" s="1"/>
      <c r="O842" s="1"/>
    </row>
    <row r="843" spans="1:15" ht="9.75" customHeight="1">
      <c r="A843" s="1"/>
      <c r="B843" s="1"/>
      <c r="C843" s="1"/>
      <c r="D843" s="1"/>
      <c r="E843" s="1"/>
      <c r="F843" s="1"/>
      <c r="G843" s="1"/>
      <c r="H843" s="1"/>
      <c r="I843" s="1"/>
      <c r="J843" s="1"/>
      <c r="K843" s="1"/>
      <c r="L843" s="1"/>
      <c r="M843" s="1"/>
      <c r="N843" s="1"/>
      <c r="O843" s="1"/>
    </row>
    <row r="844" spans="1:15" ht="9.75" customHeight="1">
      <c r="A844" s="1"/>
      <c r="B844" s="1"/>
      <c r="C844" s="1"/>
      <c r="D844" s="1"/>
      <c r="E844" s="1"/>
      <c r="F844" s="1"/>
      <c r="G844" s="1"/>
      <c r="H844" s="1"/>
      <c r="I844" s="1"/>
      <c r="J844" s="1"/>
      <c r="K844" s="1"/>
      <c r="L844" s="1"/>
      <c r="M844" s="1"/>
      <c r="N844" s="1"/>
      <c r="O844" s="1"/>
    </row>
    <row r="845" spans="1:15" ht="9.75" customHeight="1">
      <c r="A845" s="1"/>
      <c r="B845" s="1"/>
      <c r="C845" s="1"/>
      <c r="D845" s="1"/>
      <c r="E845" s="1"/>
      <c r="F845" s="1"/>
      <c r="G845" s="1"/>
      <c r="H845" s="1"/>
      <c r="I845" s="1"/>
      <c r="J845" s="1"/>
      <c r="K845" s="1"/>
      <c r="L845" s="1"/>
      <c r="M845" s="1"/>
      <c r="N845" s="1"/>
      <c r="O845" s="1"/>
    </row>
    <row r="846" spans="1:15" ht="9.75" customHeight="1">
      <c r="A846" s="1"/>
      <c r="B846" s="1"/>
      <c r="C846" s="1"/>
      <c r="D846" s="1"/>
      <c r="E846" s="1"/>
      <c r="F846" s="1"/>
      <c r="G846" s="1"/>
      <c r="H846" s="1"/>
      <c r="I846" s="1"/>
      <c r="J846" s="1"/>
      <c r="K846" s="1"/>
      <c r="L846" s="1"/>
      <c r="M846" s="1"/>
      <c r="N846" s="1"/>
      <c r="O846" s="1"/>
    </row>
    <row r="847" spans="1:15" ht="9.75" customHeight="1">
      <c r="A847" s="1"/>
      <c r="B847" s="1"/>
      <c r="C847" s="1"/>
      <c r="D847" s="1"/>
      <c r="E847" s="1"/>
      <c r="F847" s="1"/>
      <c r="G847" s="1"/>
      <c r="H847" s="1"/>
      <c r="I847" s="1"/>
      <c r="J847" s="1"/>
      <c r="K847" s="1"/>
      <c r="L847" s="1"/>
      <c r="M847" s="1"/>
      <c r="N847" s="1"/>
      <c r="O847" s="1"/>
    </row>
    <row r="848" spans="1:15" ht="9.75" customHeight="1">
      <c r="A848" s="1"/>
      <c r="B848" s="1"/>
      <c r="C848" s="1"/>
      <c r="D848" s="1"/>
      <c r="E848" s="1"/>
      <c r="F848" s="1"/>
      <c r="G848" s="1"/>
      <c r="H848" s="1"/>
      <c r="I848" s="1"/>
      <c r="J848" s="1"/>
      <c r="K848" s="1"/>
      <c r="L848" s="1"/>
      <c r="M848" s="1"/>
      <c r="N848" s="1"/>
      <c r="O848" s="1"/>
    </row>
    <row r="849" spans="1:15" ht="9.75" customHeight="1">
      <c r="A849" s="1"/>
      <c r="B849" s="1"/>
      <c r="C849" s="1"/>
      <c r="D849" s="1"/>
      <c r="E849" s="1"/>
      <c r="F849" s="1"/>
      <c r="G849" s="1"/>
      <c r="H849" s="1"/>
      <c r="I849" s="1"/>
      <c r="J849" s="1"/>
      <c r="K849" s="1"/>
      <c r="L849" s="1"/>
      <c r="M849" s="1"/>
      <c r="N849" s="1"/>
      <c r="O849" s="1"/>
    </row>
    <row r="850" spans="1:15" ht="9.75" customHeight="1">
      <c r="A850" s="1"/>
      <c r="B850" s="1"/>
      <c r="C850" s="1"/>
      <c r="D850" s="1"/>
      <c r="E850" s="1"/>
      <c r="F850" s="1"/>
      <c r="G850" s="1"/>
      <c r="H850" s="1"/>
      <c r="I850" s="1"/>
      <c r="J850" s="1"/>
      <c r="K850" s="1"/>
      <c r="L850" s="1"/>
      <c r="M850" s="1"/>
      <c r="N850" s="1"/>
      <c r="O850" s="1"/>
    </row>
    <row r="851" spans="1:15" ht="9.75" customHeight="1">
      <c r="A851" s="1"/>
      <c r="B851" s="1"/>
      <c r="C851" s="1"/>
      <c r="D851" s="1"/>
      <c r="E851" s="1"/>
      <c r="F851" s="1"/>
      <c r="G851" s="1"/>
      <c r="H851" s="1"/>
      <c r="I851" s="1"/>
      <c r="J851" s="1"/>
      <c r="K851" s="1"/>
      <c r="L851" s="1"/>
      <c r="M851" s="1"/>
      <c r="N851" s="1"/>
      <c r="O851" s="1"/>
    </row>
    <row r="852" spans="1:15" ht="9.75" customHeight="1">
      <c r="A852" s="1"/>
      <c r="B852" s="1"/>
      <c r="C852" s="1"/>
      <c r="D852" s="1"/>
      <c r="E852" s="1"/>
      <c r="F852" s="1"/>
      <c r="G852" s="1"/>
      <c r="H852" s="1"/>
      <c r="I852" s="1"/>
      <c r="J852" s="1"/>
      <c r="K852" s="1"/>
      <c r="L852" s="1"/>
      <c r="M852" s="1"/>
      <c r="N852" s="1"/>
      <c r="O852" s="1"/>
    </row>
    <row r="853" spans="1:15" ht="9.75" customHeight="1">
      <c r="A853" s="1"/>
      <c r="B853" s="1"/>
      <c r="C853" s="1"/>
      <c r="D853" s="1"/>
      <c r="E853" s="1"/>
      <c r="F853" s="1"/>
      <c r="G853" s="1"/>
      <c r="H853" s="1"/>
      <c r="I853" s="1"/>
      <c r="J853" s="1"/>
      <c r="K853" s="1"/>
      <c r="L853" s="1"/>
      <c r="M853" s="1"/>
      <c r="N853" s="1"/>
      <c r="O853" s="1"/>
    </row>
    <row r="854" spans="1:15" ht="9.75" customHeight="1">
      <c r="A854" s="1"/>
      <c r="B854" s="1"/>
      <c r="C854" s="1"/>
      <c r="D854" s="1"/>
      <c r="E854" s="1"/>
      <c r="F854" s="1"/>
      <c r="G854" s="1"/>
      <c r="H854" s="1"/>
      <c r="I854" s="1"/>
      <c r="J854" s="1"/>
      <c r="K854" s="1"/>
      <c r="L854" s="1"/>
      <c r="M854" s="1"/>
      <c r="N854" s="1"/>
      <c r="O854" s="1"/>
    </row>
    <row r="855" spans="1:15" ht="9.75" customHeight="1">
      <c r="A855" s="1"/>
      <c r="B855" s="1"/>
      <c r="C855" s="1"/>
      <c r="D855" s="1"/>
      <c r="E855" s="1"/>
      <c r="F855" s="1"/>
      <c r="G855" s="1"/>
      <c r="H855" s="1"/>
      <c r="I855" s="1"/>
      <c r="J855" s="1"/>
      <c r="K855" s="1"/>
      <c r="L855" s="1"/>
      <c r="M855" s="1"/>
      <c r="N855" s="1"/>
      <c r="O855" s="1"/>
    </row>
    <row r="856" spans="1:15" ht="9.75" customHeight="1">
      <c r="A856" s="1"/>
      <c r="B856" s="1"/>
      <c r="C856" s="1"/>
      <c r="D856" s="1"/>
      <c r="E856" s="1"/>
      <c r="F856" s="1"/>
      <c r="G856" s="1"/>
      <c r="H856" s="1"/>
      <c r="I856" s="1"/>
      <c r="J856" s="1"/>
      <c r="K856" s="1"/>
      <c r="L856" s="1"/>
      <c r="M856" s="1"/>
      <c r="N856" s="1"/>
      <c r="O856" s="1"/>
    </row>
    <row r="857" spans="1:15" ht="9.75" customHeight="1">
      <c r="A857" s="1"/>
      <c r="B857" s="1"/>
      <c r="C857" s="1"/>
      <c r="D857" s="1"/>
      <c r="E857" s="1"/>
      <c r="F857" s="1"/>
      <c r="G857" s="1"/>
      <c r="H857" s="1"/>
      <c r="I857" s="1"/>
      <c r="J857" s="1"/>
      <c r="K857" s="1"/>
      <c r="L857" s="1"/>
      <c r="M857" s="1"/>
      <c r="N857" s="1"/>
      <c r="O857" s="1"/>
    </row>
    <row r="858" spans="1:15" ht="9.75" customHeight="1">
      <c r="A858" s="1"/>
      <c r="B858" s="1"/>
      <c r="C858" s="1"/>
      <c r="D858" s="1"/>
      <c r="E858" s="1"/>
      <c r="F858" s="1"/>
      <c r="G858" s="1"/>
      <c r="H858" s="1"/>
      <c r="I858" s="1"/>
      <c r="J858" s="1"/>
      <c r="K858" s="1"/>
      <c r="L858" s="1"/>
      <c r="M858" s="1"/>
      <c r="N858" s="1"/>
      <c r="O858" s="1"/>
    </row>
    <row r="859" spans="1:15" ht="9.75" customHeight="1">
      <c r="A859" s="1"/>
      <c r="B859" s="1"/>
      <c r="C859" s="1"/>
      <c r="D859" s="1"/>
      <c r="E859" s="1"/>
      <c r="F859" s="1"/>
      <c r="G859" s="1"/>
      <c r="H859" s="1"/>
      <c r="I859" s="1"/>
      <c r="J859" s="1"/>
      <c r="K859" s="1"/>
      <c r="L859" s="1"/>
      <c r="M859" s="1"/>
      <c r="N859" s="1"/>
      <c r="O859" s="1"/>
    </row>
    <row r="860" spans="1:15" ht="9.75" customHeight="1">
      <c r="A860" s="1"/>
      <c r="B860" s="1"/>
      <c r="C860" s="1"/>
      <c r="D860" s="1"/>
      <c r="E860" s="1"/>
      <c r="F860" s="1"/>
      <c r="G860" s="1"/>
      <c r="H860" s="1"/>
      <c r="I860" s="1"/>
      <c r="J860" s="1"/>
      <c r="K860" s="1"/>
      <c r="L860" s="1"/>
      <c r="M860" s="1"/>
      <c r="N860" s="1"/>
      <c r="O860" s="1"/>
    </row>
    <row r="861" spans="1:15" ht="9.75" customHeight="1">
      <c r="A861" s="1"/>
      <c r="B861" s="1"/>
      <c r="C861" s="1"/>
      <c r="D861" s="1"/>
      <c r="E861" s="1"/>
      <c r="F861" s="1"/>
      <c r="G861" s="1"/>
      <c r="H861" s="1"/>
      <c r="I861" s="1"/>
      <c r="J861" s="1"/>
      <c r="K861" s="1"/>
      <c r="L861" s="1"/>
      <c r="M861" s="1"/>
      <c r="N861" s="1"/>
      <c r="O861" s="1"/>
    </row>
    <row r="862" spans="1:15" ht="9.75" customHeight="1">
      <c r="A862" s="1"/>
      <c r="B862" s="1"/>
      <c r="C862" s="1"/>
      <c r="D862" s="1"/>
      <c r="E862" s="1"/>
      <c r="F862" s="1"/>
      <c r="G862" s="1"/>
      <c r="H862" s="1"/>
      <c r="I862" s="1"/>
      <c r="J862" s="1"/>
      <c r="K862" s="1"/>
      <c r="L862" s="1"/>
      <c r="M862" s="1"/>
      <c r="N862" s="1"/>
      <c r="O862" s="1"/>
    </row>
    <row r="863" spans="1:15" ht="9.75" customHeight="1">
      <c r="A863" s="1"/>
      <c r="B863" s="1"/>
      <c r="C863" s="1"/>
      <c r="D863" s="1"/>
      <c r="E863" s="1"/>
      <c r="F863" s="1"/>
      <c r="G863" s="1"/>
      <c r="H863" s="1"/>
      <c r="I863" s="1"/>
      <c r="J863" s="1"/>
      <c r="K863" s="1"/>
      <c r="L863" s="1"/>
      <c r="M863" s="1"/>
      <c r="N863" s="1"/>
      <c r="O863" s="1"/>
    </row>
    <row r="864" spans="1:15" ht="9.75" customHeight="1">
      <c r="A864" s="1"/>
      <c r="B864" s="1"/>
      <c r="C864" s="1"/>
      <c r="D864" s="1"/>
      <c r="E864" s="1"/>
      <c r="F864" s="1"/>
      <c r="G864" s="1"/>
      <c r="H864" s="1"/>
      <c r="I864" s="1"/>
      <c r="J864" s="1"/>
      <c r="K864" s="1"/>
      <c r="L864" s="1"/>
      <c r="M864" s="1"/>
      <c r="N864" s="1"/>
      <c r="O864" s="1"/>
    </row>
    <row r="865" spans="1:15" ht="9.75" customHeight="1">
      <c r="A865" s="1"/>
      <c r="B865" s="1"/>
      <c r="C865" s="1"/>
      <c r="D865" s="1"/>
      <c r="E865" s="1"/>
      <c r="F865" s="1"/>
      <c r="G865" s="1"/>
      <c r="H865" s="1"/>
      <c r="I865" s="1"/>
      <c r="J865" s="1"/>
      <c r="K865" s="1"/>
      <c r="L865" s="1"/>
      <c r="M865" s="1"/>
      <c r="N865" s="1"/>
      <c r="O865" s="1"/>
    </row>
    <row r="866" spans="1:15" ht="9.75" customHeight="1">
      <c r="A866" s="1"/>
      <c r="B866" s="1"/>
      <c r="C866" s="1"/>
      <c r="D866" s="1"/>
      <c r="E866" s="1"/>
      <c r="F866" s="1"/>
      <c r="G866" s="1"/>
      <c r="H866" s="1"/>
      <c r="I866" s="1"/>
      <c r="J866" s="1"/>
      <c r="K866" s="1"/>
      <c r="L866" s="1"/>
      <c r="M866" s="1"/>
      <c r="N866" s="1"/>
      <c r="O866" s="1"/>
    </row>
    <row r="867" spans="1:15" ht="9.75" customHeight="1">
      <c r="A867" s="1"/>
      <c r="B867" s="1"/>
      <c r="C867" s="1"/>
      <c r="D867" s="1"/>
      <c r="E867" s="1"/>
      <c r="F867" s="1"/>
      <c r="G867" s="1"/>
      <c r="H867" s="1"/>
      <c r="I867" s="1"/>
      <c r="J867" s="1"/>
      <c r="K867" s="1"/>
      <c r="L867" s="1"/>
      <c r="M867" s="1"/>
      <c r="N867" s="1"/>
      <c r="O867" s="1"/>
    </row>
    <row r="868" spans="1:15" ht="9.75" customHeight="1">
      <c r="A868" s="1"/>
      <c r="B868" s="1"/>
      <c r="C868" s="1"/>
      <c r="D868" s="1"/>
      <c r="E868" s="1"/>
      <c r="F868" s="1"/>
      <c r="G868" s="1"/>
      <c r="H868" s="1"/>
      <c r="I868" s="1"/>
      <c r="J868" s="1"/>
      <c r="K868" s="1"/>
      <c r="L868" s="1"/>
      <c r="M868" s="1"/>
      <c r="N868" s="1"/>
      <c r="O868" s="1"/>
    </row>
    <row r="869" spans="1:15" ht="9.75" customHeight="1">
      <c r="A869" s="1"/>
      <c r="B869" s="1"/>
      <c r="C869" s="1"/>
      <c r="D869" s="1"/>
      <c r="E869" s="1"/>
      <c r="F869" s="1"/>
      <c r="G869" s="1"/>
      <c r="H869" s="1"/>
      <c r="I869" s="1"/>
      <c r="J869" s="1"/>
      <c r="K869" s="1"/>
      <c r="L869" s="1"/>
      <c r="M869" s="1"/>
      <c r="N869" s="1"/>
      <c r="O869" s="1"/>
    </row>
    <row r="870" spans="1:15" ht="9.75" customHeight="1">
      <c r="A870" s="1"/>
      <c r="B870" s="1"/>
      <c r="C870" s="1"/>
      <c r="D870" s="1"/>
      <c r="E870" s="1"/>
      <c r="F870" s="1"/>
      <c r="G870" s="1"/>
      <c r="H870" s="1"/>
      <c r="I870" s="1"/>
      <c r="J870" s="1"/>
      <c r="K870" s="1"/>
      <c r="L870" s="1"/>
      <c r="M870" s="1"/>
      <c r="N870" s="1"/>
      <c r="O870" s="1"/>
    </row>
    <row r="871" spans="1:15" ht="9.75" customHeight="1">
      <c r="A871" s="1"/>
      <c r="B871" s="1"/>
      <c r="C871" s="1"/>
      <c r="D871" s="1"/>
      <c r="E871" s="1"/>
      <c r="F871" s="1"/>
      <c r="G871" s="1"/>
      <c r="H871" s="1"/>
      <c r="I871" s="1"/>
      <c r="J871" s="1"/>
      <c r="K871" s="1"/>
      <c r="L871" s="1"/>
      <c r="M871" s="1"/>
      <c r="N871" s="1"/>
      <c r="O871" s="1"/>
    </row>
    <row r="872" spans="1:15" ht="9.75" customHeight="1">
      <c r="A872" s="1"/>
      <c r="B872" s="1"/>
      <c r="C872" s="1"/>
      <c r="D872" s="1"/>
      <c r="E872" s="1"/>
      <c r="F872" s="1"/>
      <c r="G872" s="1"/>
      <c r="H872" s="1"/>
      <c r="I872" s="1"/>
      <c r="J872" s="1"/>
      <c r="K872" s="1"/>
      <c r="L872" s="1"/>
      <c r="M872" s="1"/>
      <c r="N872" s="1"/>
      <c r="O872" s="1"/>
    </row>
    <row r="873" spans="1:15" ht="9.75" customHeight="1">
      <c r="A873" s="1"/>
      <c r="B873" s="1"/>
      <c r="C873" s="1"/>
      <c r="D873" s="1"/>
      <c r="E873" s="1"/>
      <c r="F873" s="1"/>
      <c r="G873" s="1"/>
      <c r="H873" s="1"/>
      <c r="I873" s="1"/>
      <c r="J873" s="1"/>
      <c r="K873" s="1"/>
      <c r="L873" s="1"/>
      <c r="M873" s="1"/>
      <c r="N873" s="1"/>
      <c r="O873" s="1"/>
    </row>
    <row r="874" spans="1:15" ht="9.75" customHeight="1">
      <c r="A874" s="1"/>
      <c r="B874" s="1"/>
      <c r="C874" s="1"/>
      <c r="D874" s="1"/>
      <c r="E874" s="1"/>
      <c r="F874" s="1"/>
      <c r="G874" s="1"/>
      <c r="H874" s="1"/>
      <c r="I874" s="1"/>
      <c r="J874" s="1"/>
      <c r="K874" s="1"/>
      <c r="L874" s="1"/>
      <c r="M874" s="1"/>
      <c r="N874" s="1"/>
      <c r="O874" s="1"/>
    </row>
    <row r="875" spans="1:15" ht="9.75" customHeight="1">
      <c r="A875" s="1"/>
      <c r="B875" s="1"/>
      <c r="C875" s="1"/>
      <c r="D875" s="1"/>
      <c r="E875" s="1"/>
      <c r="F875" s="1"/>
      <c r="G875" s="1"/>
      <c r="H875" s="1"/>
      <c r="I875" s="1"/>
      <c r="J875" s="1"/>
      <c r="K875" s="1"/>
      <c r="L875" s="1"/>
      <c r="M875" s="1"/>
      <c r="N875" s="1"/>
      <c r="O875" s="1"/>
    </row>
    <row r="876" spans="1:15" ht="9.75" customHeight="1">
      <c r="A876" s="1"/>
      <c r="B876" s="1"/>
      <c r="C876" s="1"/>
      <c r="D876" s="1"/>
      <c r="E876" s="1"/>
      <c r="F876" s="1"/>
      <c r="G876" s="1"/>
      <c r="H876" s="1"/>
      <c r="I876" s="1"/>
      <c r="J876" s="1"/>
      <c r="K876" s="1"/>
      <c r="L876" s="1"/>
      <c r="M876" s="1"/>
      <c r="N876" s="1"/>
      <c r="O876" s="1"/>
    </row>
    <row r="877" spans="1:15" ht="9.75" customHeight="1">
      <c r="A877" s="1"/>
      <c r="B877" s="1"/>
      <c r="C877" s="1"/>
      <c r="D877" s="1"/>
      <c r="E877" s="1"/>
      <c r="F877" s="1"/>
      <c r="G877" s="1"/>
      <c r="H877" s="1"/>
      <c r="I877" s="1"/>
      <c r="J877" s="1"/>
      <c r="K877" s="1"/>
      <c r="L877" s="1"/>
      <c r="M877" s="1"/>
      <c r="N877" s="1"/>
      <c r="O877" s="1"/>
    </row>
    <row r="878" spans="1:15" ht="9.75" customHeight="1">
      <c r="A878" s="1"/>
      <c r="B878" s="1"/>
      <c r="C878" s="1"/>
      <c r="D878" s="1"/>
      <c r="E878" s="1"/>
      <c r="F878" s="1"/>
      <c r="G878" s="1"/>
      <c r="H878" s="1"/>
      <c r="I878" s="1"/>
      <c r="J878" s="1"/>
      <c r="K878" s="1"/>
      <c r="L878" s="1"/>
      <c r="M878" s="1"/>
      <c r="N878" s="1"/>
      <c r="O878" s="1"/>
    </row>
    <row r="879" spans="1:15" ht="9.75" customHeight="1">
      <c r="A879" s="1"/>
      <c r="B879" s="1"/>
      <c r="C879" s="1"/>
      <c r="D879" s="1"/>
      <c r="E879" s="1"/>
      <c r="F879" s="1"/>
      <c r="G879" s="1"/>
      <c r="H879" s="1"/>
      <c r="I879" s="1"/>
      <c r="J879" s="1"/>
      <c r="K879" s="1"/>
      <c r="L879" s="1"/>
      <c r="M879" s="1"/>
      <c r="N879" s="1"/>
      <c r="O879" s="1"/>
    </row>
    <row r="880" spans="1:15" ht="9.75" customHeight="1">
      <c r="A880" s="1"/>
      <c r="B880" s="1"/>
      <c r="C880" s="1"/>
      <c r="D880" s="1"/>
      <c r="E880" s="1"/>
      <c r="F880" s="1"/>
      <c r="G880" s="1"/>
      <c r="H880" s="1"/>
      <c r="I880" s="1"/>
      <c r="J880" s="1"/>
      <c r="K880" s="1"/>
      <c r="L880" s="1"/>
      <c r="M880" s="1"/>
      <c r="N880" s="1"/>
      <c r="O880" s="1"/>
    </row>
    <row r="881" spans="1:15" ht="9.75" customHeight="1">
      <c r="A881" s="1"/>
      <c r="B881" s="1"/>
      <c r="C881" s="1"/>
      <c r="D881" s="1"/>
      <c r="E881" s="1"/>
      <c r="F881" s="1"/>
      <c r="G881" s="1"/>
      <c r="H881" s="1"/>
      <c r="I881" s="1"/>
      <c r="J881" s="1"/>
      <c r="K881" s="1"/>
      <c r="L881" s="1"/>
      <c r="M881" s="1"/>
      <c r="N881" s="1"/>
      <c r="O881" s="1"/>
    </row>
    <row r="882" spans="1:15" ht="9.75" customHeight="1">
      <c r="A882" s="1"/>
      <c r="B882" s="1"/>
      <c r="C882" s="1"/>
      <c r="D882" s="1"/>
      <c r="E882" s="1"/>
      <c r="F882" s="1"/>
      <c r="G882" s="1"/>
      <c r="H882" s="1"/>
      <c r="I882" s="1"/>
      <c r="J882" s="1"/>
      <c r="K882" s="1"/>
      <c r="L882" s="1"/>
      <c r="M882" s="1"/>
      <c r="N882" s="1"/>
      <c r="O882" s="1"/>
    </row>
    <row r="883" spans="1:15" ht="9.75" customHeight="1">
      <c r="A883" s="1"/>
      <c r="B883" s="1"/>
      <c r="C883" s="1"/>
      <c r="D883" s="1"/>
      <c r="E883" s="1"/>
      <c r="F883" s="1"/>
      <c r="G883" s="1"/>
      <c r="H883" s="1"/>
      <c r="I883" s="1"/>
      <c r="J883" s="1"/>
      <c r="K883" s="1"/>
      <c r="L883" s="1"/>
      <c r="M883" s="1"/>
      <c r="N883" s="1"/>
      <c r="O883" s="1"/>
    </row>
    <row r="884" spans="1:15" ht="9.75" customHeight="1">
      <c r="A884" s="1"/>
      <c r="B884" s="1"/>
      <c r="C884" s="1"/>
      <c r="D884" s="1"/>
      <c r="E884" s="1"/>
      <c r="F884" s="1"/>
      <c r="G884" s="1"/>
      <c r="H884" s="1"/>
      <c r="I884" s="1"/>
      <c r="J884" s="1"/>
      <c r="K884" s="1"/>
      <c r="L884" s="1"/>
      <c r="M884" s="1"/>
      <c r="N884" s="1"/>
      <c r="O884" s="1"/>
    </row>
    <row r="885" spans="1:15" ht="9.75" customHeight="1">
      <c r="A885" s="1"/>
      <c r="B885" s="1"/>
      <c r="C885" s="1"/>
      <c r="D885" s="1"/>
      <c r="E885" s="1"/>
      <c r="F885" s="1"/>
      <c r="G885" s="1"/>
      <c r="H885" s="1"/>
      <c r="I885" s="1"/>
      <c r="J885" s="1"/>
      <c r="K885" s="1"/>
      <c r="L885" s="1"/>
      <c r="M885" s="1"/>
      <c r="N885" s="1"/>
      <c r="O885" s="1"/>
    </row>
    <row r="886" spans="1:15" ht="9.75" customHeight="1">
      <c r="A886" s="1"/>
      <c r="B886" s="1"/>
      <c r="C886" s="1"/>
      <c r="D886" s="1"/>
      <c r="E886" s="1"/>
      <c r="F886" s="1"/>
      <c r="G886" s="1"/>
      <c r="H886" s="1"/>
      <c r="I886" s="1"/>
      <c r="J886" s="1"/>
      <c r="K886" s="1"/>
      <c r="L886" s="1"/>
      <c r="M886" s="1"/>
      <c r="N886" s="1"/>
      <c r="O886" s="1"/>
    </row>
    <row r="887" spans="1:15" ht="9.75" customHeight="1">
      <c r="A887" s="1"/>
      <c r="B887" s="1"/>
      <c r="C887" s="1"/>
      <c r="D887" s="1"/>
      <c r="E887" s="1"/>
      <c r="F887" s="1"/>
      <c r="G887" s="1"/>
      <c r="H887" s="1"/>
      <c r="I887" s="1"/>
      <c r="J887" s="1"/>
      <c r="K887" s="1"/>
      <c r="L887" s="1"/>
      <c r="M887" s="1"/>
      <c r="N887" s="1"/>
      <c r="O887" s="1"/>
    </row>
    <row r="888" spans="1:15" ht="9.75" customHeight="1">
      <c r="A888" s="1"/>
      <c r="B888" s="1"/>
      <c r="C888" s="1"/>
      <c r="D888" s="1"/>
      <c r="E888" s="1"/>
      <c r="F888" s="1"/>
      <c r="G888" s="1"/>
      <c r="H888" s="1"/>
      <c r="I888" s="1"/>
      <c r="J888" s="1"/>
      <c r="K888" s="1"/>
      <c r="L888" s="1"/>
      <c r="M888" s="1"/>
      <c r="N888" s="1"/>
      <c r="O888" s="1"/>
    </row>
    <row r="889" spans="1:15" ht="9.75" customHeight="1">
      <c r="A889" s="1"/>
      <c r="B889" s="1"/>
      <c r="C889" s="1"/>
      <c r="D889" s="1"/>
      <c r="E889" s="1"/>
      <c r="F889" s="1"/>
      <c r="G889" s="1"/>
      <c r="H889" s="1"/>
      <c r="I889" s="1"/>
      <c r="J889" s="1"/>
      <c r="K889" s="1"/>
      <c r="L889" s="1"/>
      <c r="M889" s="1"/>
      <c r="N889" s="1"/>
      <c r="O889" s="1"/>
    </row>
    <row r="890" spans="1:15" ht="9.75" customHeight="1">
      <c r="A890" s="1"/>
      <c r="B890" s="1"/>
      <c r="C890" s="1"/>
      <c r="D890" s="1"/>
      <c r="E890" s="1"/>
      <c r="F890" s="1"/>
      <c r="G890" s="1"/>
      <c r="H890" s="1"/>
      <c r="I890" s="1"/>
      <c r="J890" s="1"/>
      <c r="K890" s="1"/>
      <c r="L890" s="1"/>
      <c r="M890" s="1"/>
      <c r="N890" s="1"/>
      <c r="O890" s="1"/>
    </row>
    <row r="891" spans="1:15" ht="9.75" customHeight="1">
      <c r="A891" s="1"/>
      <c r="B891" s="1"/>
      <c r="C891" s="1"/>
      <c r="D891" s="1"/>
      <c r="E891" s="1"/>
      <c r="F891" s="1"/>
      <c r="G891" s="1"/>
      <c r="H891" s="1"/>
      <c r="I891" s="1"/>
      <c r="J891" s="1"/>
      <c r="K891" s="1"/>
      <c r="L891" s="1"/>
      <c r="M891" s="1"/>
      <c r="N891" s="1"/>
      <c r="O891" s="1"/>
    </row>
    <row r="892" spans="1:15" ht="9.75" customHeight="1">
      <c r="A892" s="1"/>
      <c r="B892" s="1"/>
      <c r="C892" s="1"/>
      <c r="D892" s="1"/>
      <c r="E892" s="1"/>
      <c r="F892" s="1"/>
      <c r="G892" s="1"/>
      <c r="H892" s="1"/>
      <c r="I892" s="1"/>
      <c r="J892" s="1"/>
      <c r="K892" s="1"/>
      <c r="L892" s="1"/>
      <c r="M892" s="1"/>
      <c r="N892" s="1"/>
      <c r="O892" s="1"/>
    </row>
    <row r="893" spans="1:15" ht="9.75" customHeight="1">
      <c r="A893" s="1"/>
      <c r="B893" s="1"/>
      <c r="C893" s="1"/>
      <c r="D893" s="1"/>
      <c r="E893" s="1"/>
      <c r="F893" s="1"/>
      <c r="G893" s="1"/>
      <c r="H893" s="1"/>
      <c r="I893" s="1"/>
      <c r="J893" s="1"/>
      <c r="K893" s="1"/>
      <c r="L893" s="1"/>
      <c r="M893" s="1"/>
      <c r="N893" s="1"/>
      <c r="O893" s="1"/>
    </row>
    <row r="894" spans="1:15" ht="9.75" customHeight="1">
      <c r="A894" s="1"/>
      <c r="B894" s="1"/>
      <c r="C894" s="1"/>
      <c r="D894" s="1"/>
      <c r="E894" s="1"/>
      <c r="F894" s="1"/>
      <c r="G894" s="1"/>
      <c r="H894" s="1"/>
      <c r="I894" s="1"/>
      <c r="J894" s="1"/>
      <c r="K894" s="1"/>
      <c r="L894" s="1"/>
      <c r="M894" s="1"/>
      <c r="N894" s="1"/>
      <c r="O894" s="1"/>
    </row>
    <row r="895" spans="1:15" ht="9.75" customHeight="1">
      <c r="A895" s="1"/>
      <c r="B895" s="1"/>
      <c r="C895" s="1"/>
      <c r="D895" s="1"/>
      <c r="E895" s="1"/>
      <c r="F895" s="1"/>
      <c r="G895" s="1"/>
      <c r="H895" s="1"/>
      <c r="I895" s="1"/>
      <c r="J895" s="1"/>
      <c r="K895" s="1"/>
      <c r="L895" s="1"/>
      <c r="M895" s="1"/>
      <c r="N895" s="1"/>
      <c r="O895" s="1"/>
    </row>
    <row r="896" spans="1:15" ht="9.75" customHeight="1">
      <c r="A896" s="1"/>
      <c r="B896" s="1"/>
      <c r="C896" s="1"/>
      <c r="D896" s="1"/>
      <c r="E896" s="1"/>
      <c r="F896" s="1"/>
      <c r="G896" s="1"/>
      <c r="H896" s="1"/>
      <c r="I896" s="1"/>
      <c r="J896" s="1"/>
      <c r="K896" s="1"/>
      <c r="L896" s="1"/>
      <c r="M896" s="1"/>
      <c r="N896" s="1"/>
      <c r="O896" s="1"/>
    </row>
    <row r="897" spans="1:15" ht="9.75" customHeight="1">
      <c r="A897" s="1"/>
      <c r="B897" s="1"/>
      <c r="C897" s="1"/>
      <c r="D897" s="1"/>
      <c r="E897" s="1"/>
      <c r="F897" s="1"/>
      <c r="G897" s="1"/>
      <c r="H897" s="1"/>
      <c r="I897" s="1"/>
      <c r="J897" s="1"/>
      <c r="K897" s="1"/>
      <c r="L897" s="1"/>
      <c r="M897" s="1"/>
      <c r="N897" s="1"/>
      <c r="O897" s="1"/>
    </row>
    <row r="898" spans="1:15" ht="9.75" customHeight="1">
      <c r="A898" s="1"/>
      <c r="B898" s="1"/>
      <c r="C898" s="1"/>
      <c r="D898" s="1"/>
      <c r="E898" s="1"/>
      <c r="F898" s="1"/>
      <c r="G898" s="1"/>
      <c r="H898" s="1"/>
      <c r="I898" s="1"/>
      <c r="J898" s="1"/>
      <c r="K898" s="1"/>
      <c r="L898" s="1"/>
      <c r="M898" s="1"/>
      <c r="N898" s="1"/>
      <c r="O898" s="1"/>
    </row>
    <row r="899" spans="1:15" ht="9.75" customHeight="1">
      <c r="A899" s="1"/>
      <c r="B899" s="1"/>
      <c r="C899" s="1"/>
      <c r="D899" s="1"/>
      <c r="E899" s="1"/>
      <c r="F899" s="1"/>
      <c r="G899" s="1"/>
      <c r="H899" s="1"/>
      <c r="I899" s="1"/>
      <c r="J899" s="1"/>
      <c r="K899" s="1"/>
      <c r="L899" s="1"/>
      <c r="M899" s="1"/>
      <c r="N899" s="1"/>
      <c r="O899" s="1"/>
    </row>
    <row r="900" spans="1:15" ht="9.75" customHeight="1">
      <c r="A900" s="1"/>
      <c r="B900" s="1"/>
      <c r="C900" s="1"/>
      <c r="D900" s="1"/>
      <c r="E900" s="1"/>
      <c r="F900" s="1"/>
      <c r="G900" s="1"/>
      <c r="H900" s="1"/>
      <c r="I900" s="1"/>
      <c r="J900" s="1"/>
      <c r="K900" s="1"/>
      <c r="L900" s="1"/>
      <c r="M900" s="1"/>
      <c r="N900" s="1"/>
      <c r="O900" s="1"/>
    </row>
    <row r="901" spans="1:15" ht="9.75" customHeight="1">
      <c r="A901" s="1"/>
      <c r="B901" s="1"/>
      <c r="C901" s="1"/>
      <c r="D901" s="1"/>
      <c r="E901" s="1"/>
      <c r="F901" s="1"/>
      <c r="G901" s="1"/>
      <c r="H901" s="1"/>
      <c r="I901" s="1"/>
      <c r="J901" s="1"/>
      <c r="K901" s="1"/>
      <c r="L901" s="1"/>
      <c r="M901" s="1"/>
      <c r="N901" s="1"/>
      <c r="O901" s="1"/>
    </row>
    <row r="902" spans="1:15" ht="9.75" customHeight="1">
      <c r="A902" s="1"/>
      <c r="B902" s="1"/>
      <c r="C902" s="1"/>
      <c r="D902" s="1"/>
      <c r="E902" s="1"/>
      <c r="F902" s="1"/>
      <c r="G902" s="1"/>
      <c r="H902" s="1"/>
      <c r="I902" s="1"/>
      <c r="J902" s="1"/>
      <c r="K902" s="1"/>
      <c r="L902" s="1"/>
      <c r="M902" s="1"/>
      <c r="N902" s="1"/>
      <c r="O902" s="1"/>
    </row>
    <row r="903" spans="1:15" ht="9.75" customHeight="1">
      <c r="A903" s="1"/>
      <c r="B903" s="1"/>
      <c r="C903" s="1"/>
      <c r="D903" s="1"/>
      <c r="E903" s="1"/>
      <c r="F903" s="1"/>
      <c r="G903" s="1"/>
      <c r="H903" s="1"/>
      <c r="I903" s="1"/>
      <c r="J903" s="1"/>
      <c r="K903" s="1"/>
      <c r="L903" s="1"/>
      <c r="M903" s="1"/>
      <c r="N903" s="1"/>
      <c r="O903" s="1"/>
    </row>
    <row r="904" spans="1:15" ht="9.75" customHeight="1">
      <c r="A904" s="1"/>
      <c r="B904" s="1"/>
      <c r="C904" s="1"/>
      <c r="D904" s="1"/>
      <c r="E904" s="1"/>
      <c r="F904" s="1"/>
      <c r="G904" s="1"/>
      <c r="H904" s="1"/>
      <c r="I904" s="1"/>
      <c r="J904" s="1"/>
      <c r="K904" s="1"/>
      <c r="L904" s="1"/>
      <c r="M904" s="1"/>
      <c r="N904" s="1"/>
      <c r="O904" s="1"/>
    </row>
    <row r="905" spans="1:15" ht="9.75" customHeight="1">
      <c r="A905" s="1"/>
      <c r="B905" s="1"/>
      <c r="C905" s="1"/>
      <c r="D905" s="1"/>
      <c r="E905" s="1"/>
      <c r="F905" s="1"/>
      <c r="G905" s="1"/>
      <c r="H905" s="1"/>
      <c r="I905" s="1"/>
      <c r="J905" s="1"/>
      <c r="K905" s="1"/>
      <c r="L905" s="1"/>
      <c r="M905" s="1"/>
      <c r="N905" s="1"/>
      <c r="O905" s="1"/>
    </row>
    <row r="906" spans="1:15" ht="9.75" customHeight="1">
      <c r="A906" s="1"/>
      <c r="B906" s="1"/>
      <c r="C906" s="1"/>
      <c r="D906" s="1"/>
      <c r="E906" s="1"/>
      <c r="F906" s="1"/>
      <c r="G906" s="1"/>
      <c r="H906" s="1"/>
      <c r="I906" s="1"/>
      <c r="J906" s="1"/>
      <c r="K906" s="1"/>
      <c r="L906" s="1"/>
      <c r="M906" s="1"/>
      <c r="N906" s="1"/>
      <c r="O906" s="1"/>
    </row>
    <row r="907" spans="1:15" ht="9.75" customHeight="1">
      <c r="A907" s="1"/>
      <c r="B907" s="1"/>
      <c r="C907" s="1"/>
      <c r="D907" s="1"/>
      <c r="E907" s="1"/>
      <c r="F907" s="1"/>
      <c r="G907" s="1"/>
      <c r="H907" s="1"/>
      <c r="I907" s="1"/>
      <c r="J907" s="1"/>
      <c r="K907" s="1"/>
      <c r="L907" s="1"/>
      <c r="M907" s="1"/>
      <c r="N907" s="1"/>
      <c r="O907" s="1"/>
    </row>
    <row r="908" spans="1:15" ht="9.75" customHeight="1">
      <c r="A908" s="1"/>
      <c r="B908" s="1"/>
      <c r="C908" s="1"/>
      <c r="D908" s="1"/>
      <c r="E908" s="1"/>
      <c r="F908" s="1"/>
      <c r="G908" s="1"/>
      <c r="H908" s="1"/>
      <c r="I908" s="1"/>
      <c r="J908" s="1"/>
      <c r="K908" s="1"/>
      <c r="L908" s="1"/>
      <c r="M908" s="1"/>
      <c r="N908" s="1"/>
      <c r="O908" s="1"/>
    </row>
    <row r="909" spans="1:15" ht="9.75" customHeight="1">
      <c r="A909" s="1"/>
      <c r="B909" s="1"/>
      <c r="C909" s="1"/>
      <c r="D909" s="1"/>
      <c r="E909" s="1"/>
      <c r="F909" s="1"/>
      <c r="G909" s="1"/>
      <c r="H909" s="1"/>
      <c r="I909" s="1"/>
      <c r="J909" s="1"/>
      <c r="K909" s="1"/>
      <c r="L909" s="1"/>
      <c r="M909" s="1"/>
      <c r="N909" s="1"/>
      <c r="O909" s="1"/>
    </row>
    <row r="910" spans="1:15" ht="9.75" customHeight="1">
      <c r="A910" s="1"/>
      <c r="B910" s="1"/>
      <c r="C910" s="1"/>
      <c r="D910" s="1"/>
      <c r="E910" s="1"/>
      <c r="F910" s="1"/>
      <c r="G910" s="1"/>
      <c r="H910" s="1"/>
      <c r="I910" s="1"/>
      <c r="J910" s="1"/>
      <c r="K910" s="1"/>
      <c r="L910" s="1"/>
      <c r="M910" s="1"/>
      <c r="N910" s="1"/>
      <c r="O910" s="1"/>
    </row>
    <row r="911" spans="1:15" ht="9.75" customHeight="1">
      <c r="A911" s="1"/>
      <c r="B911" s="1"/>
      <c r="C911" s="1"/>
      <c r="D911" s="1"/>
      <c r="E911" s="1"/>
      <c r="F911" s="1"/>
      <c r="G911" s="1"/>
      <c r="H911" s="1"/>
      <c r="I911" s="1"/>
      <c r="J911" s="1"/>
      <c r="K911" s="1"/>
      <c r="L911" s="1"/>
      <c r="M911" s="1"/>
      <c r="N911" s="1"/>
      <c r="O911" s="1"/>
    </row>
    <row r="912" spans="1:15" ht="9.75" customHeight="1">
      <c r="A912" s="1"/>
      <c r="B912" s="1"/>
      <c r="C912" s="1"/>
      <c r="D912" s="1"/>
      <c r="E912" s="1"/>
      <c r="F912" s="1"/>
      <c r="G912" s="1"/>
      <c r="H912" s="1"/>
      <c r="I912" s="1"/>
      <c r="J912" s="1"/>
      <c r="K912" s="1"/>
      <c r="L912" s="1"/>
      <c r="M912" s="1"/>
      <c r="N912" s="1"/>
      <c r="O912" s="1"/>
    </row>
    <row r="913" spans="1:15" ht="9.75" customHeight="1">
      <c r="A913" s="1"/>
      <c r="B913" s="1"/>
      <c r="C913" s="1"/>
      <c r="D913" s="1"/>
      <c r="E913" s="1"/>
      <c r="F913" s="1"/>
      <c r="G913" s="1"/>
      <c r="H913" s="1"/>
      <c r="I913" s="1"/>
      <c r="J913" s="1"/>
      <c r="K913" s="1"/>
      <c r="L913" s="1"/>
      <c r="M913" s="1"/>
      <c r="N913" s="1"/>
      <c r="O913" s="1"/>
    </row>
    <row r="914" spans="1:15" ht="9.75" customHeight="1">
      <c r="A914" s="1"/>
      <c r="B914" s="1"/>
      <c r="C914" s="1"/>
      <c r="D914" s="1"/>
      <c r="E914" s="1"/>
      <c r="F914" s="1"/>
      <c r="G914" s="1"/>
      <c r="H914" s="1"/>
      <c r="I914" s="1"/>
      <c r="J914" s="1"/>
      <c r="K914" s="1"/>
      <c r="L914" s="1"/>
      <c r="M914" s="1"/>
      <c r="N914" s="1"/>
      <c r="O914" s="1"/>
    </row>
    <row r="915" spans="1:15" ht="9.75" customHeight="1">
      <c r="A915" s="1"/>
      <c r="B915" s="1"/>
      <c r="C915" s="1"/>
      <c r="D915" s="1"/>
      <c r="E915" s="1"/>
      <c r="F915" s="1"/>
      <c r="G915" s="1"/>
      <c r="H915" s="1"/>
      <c r="I915" s="1"/>
      <c r="J915" s="1"/>
      <c r="K915" s="1"/>
      <c r="L915" s="1"/>
      <c r="M915" s="1"/>
      <c r="N915" s="1"/>
      <c r="O915" s="1"/>
    </row>
    <row r="916" spans="1:15" ht="9.75" customHeight="1">
      <c r="A916" s="1"/>
      <c r="B916" s="1"/>
      <c r="C916" s="1"/>
      <c r="D916" s="1"/>
      <c r="E916" s="1"/>
      <c r="F916" s="1"/>
      <c r="G916" s="1"/>
      <c r="H916" s="1"/>
      <c r="I916" s="1"/>
      <c r="J916" s="1"/>
      <c r="K916" s="1"/>
      <c r="L916" s="1"/>
      <c r="M916" s="1"/>
      <c r="N916" s="1"/>
      <c r="O916" s="1"/>
    </row>
    <row r="917" spans="1:15" ht="9.75" customHeight="1">
      <c r="A917" s="1"/>
      <c r="B917" s="1"/>
      <c r="C917" s="1"/>
      <c r="D917" s="1"/>
      <c r="E917" s="1"/>
      <c r="F917" s="1"/>
      <c r="G917" s="1"/>
      <c r="H917" s="1"/>
      <c r="I917" s="1"/>
      <c r="J917" s="1"/>
      <c r="K917" s="1"/>
      <c r="L917" s="1"/>
      <c r="M917" s="1"/>
      <c r="N917" s="1"/>
      <c r="O917" s="1"/>
    </row>
    <row r="918" spans="1:15" ht="9.75" customHeight="1">
      <c r="A918" s="1"/>
      <c r="B918" s="1"/>
      <c r="C918" s="1"/>
      <c r="D918" s="1"/>
      <c r="E918" s="1"/>
      <c r="F918" s="1"/>
      <c r="G918" s="1"/>
      <c r="H918" s="1"/>
      <c r="I918" s="1"/>
      <c r="J918" s="1"/>
      <c r="K918" s="1"/>
      <c r="L918" s="1"/>
      <c r="M918" s="1"/>
      <c r="N918" s="1"/>
      <c r="O918" s="1"/>
    </row>
    <row r="919" spans="1:15" ht="9.75" customHeight="1">
      <c r="A919" s="1"/>
      <c r="B919" s="1"/>
      <c r="C919" s="1"/>
      <c r="D919" s="1"/>
      <c r="E919" s="1"/>
      <c r="F919" s="1"/>
      <c r="G919" s="1"/>
      <c r="H919" s="1"/>
      <c r="I919" s="1"/>
      <c r="J919" s="1"/>
      <c r="K919" s="1"/>
      <c r="L919" s="1"/>
      <c r="M919" s="1"/>
      <c r="N919" s="1"/>
      <c r="O919" s="1"/>
    </row>
    <row r="920" spans="1:15" ht="9.75" customHeight="1">
      <c r="A920" s="1"/>
      <c r="B920" s="1"/>
      <c r="C920" s="1"/>
      <c r="D920" s="1"/>
      <c r="E920" s="1"/>
      <c r="F920" s="1"/>
      <c r="G920" s="1"/>
      <c r="H920" s="1"/>
      <c r="I920" s="1"/>
      <c r="J920" s="1"/>
      <c r="K920" s="1"/>
      <c r="L920" s="1"/>
      <c r="M920" s="1"/>
      <c r="N920" s="1"/>
      <c r="O920" s="1"/>
    </row>
    <row r="921" spans="1:15" ht="9.75" customHeight="1">
      <c r="A921" s="1"/>
      <c r="B921" s="1"/>
      <c r="C921" s="1"/>
      <c r="D921" s="1"/>
      <c r="E921" s="1"/>
      <c r="F921" s="1"/>
      <c r="G921" s="1"/>
      <c r="H921" s="1"/>
      <c r="I921" s="1"/>
      <c r="J921" s="1"/>
      <c r="K921" s="1"/>
      <c r="L921" s="1"/>
      <c r="M921" s="1"/>
      <c r="N921" s="1"/>
      <c r="O921" s="1"/>
    </row>
    <row r="922" spans="1:15" ht="9.75" customHeight="1">
      <c r="A922" s="1"/>
      <c r="B922" s="1"/>
      <c r="C922" s="1"/>
      <c r="D922" s="1"/>
      <c r="E922" s="1"/>
      <c r="F922" s="1"/>
      <c r="G922" s="1"/>
      <c r="H922" s="1"/>
      <c r="I922" s="1"/>
      <c r="J922" s="1"/>
      <c r="K922" s="1"/>
      <c r="L922" s="1"/>
      <c r="M922" s="1"/>
      <c r="N922" s="1"/>
      <c r="O922" s="1"/>
    </row>
    <row r="923" spans="1:15" ht="9.75" customHeight="1">
      <c r="A923" s="1"/>
      <c r="B923" s="1"/>
      <c r="C923" s="1"/>
      <c r="D923" s="1"/>
      <c r="E923" s="1"/>
      <c r="F923" s="1"/>
      <c r="G923" s="1"/>
      <c r="H923" s="1"/>
      <c r="I923" s="1"/>
      <c r="J923" s="1"/>
      <c r="K923" s="1"/>
      <c r="L923" s="1"/>
      <c r="M923" s="1"/>
      <c r="N923" s="1"/>
      <c r="O923" s="1"/>
    </row>
    <row r="924" spans="1:15" ht="9.75" customHeight="1">
      <c r="A924" s="1"/>
      <c r="B924" s="1"/>
      <c r="C924" s="1"/>
      <c r="D924" s="1"/>
      <c r="E924" s="1"/>
      <c r="F924" s="1"/>
      <c r="G924" s="1"/>
      <c r="H924" s="1"/>
      <c r="I924" s="1"/>
      <c r="J924" s="1"/>
      <c r="K924" s="1"/>
      <c r="L924" s="1"/>
      <c r="M924" s="1"/>
      <c r="N924" s="1"/>
      <c r="O924" s="1"/>
    </row>
    <row r="925" spans="1:15" ht="9.75" customHeight="1">
      <c r="A925" s="1"/>
      <c r="B925" s="1"/>
      <c r="C925" s="1"/>
      <c r="D925" s="1"/>
      <c r="E925" s="1"/>
      <c r="F925" s="1"/>
      <c r="G925" s="1"/>
      <c r="H925" s="1"/>
      <c r="I925" s="1"/>
      <c r="J925" s="1"/>
      <c r="K925" s="1"/>
      <c r="L925" s="1"/>
      <c r="M925" s="1"/>
      <c r="N925" s="1"/>
      <c r="O925" s="1"/>
    </row>
    <row r="926" spans="1:15" ht="9.75" customHeight="1">
      <c r="A926" s="1"/>
      <c r="B926" s="1"/>
      <c r="C926" s="1"/>
      <c r="D926" s="1"/>
      <c r="E926" s="1"/>
      <c r="F926" s="1"/>
      <c r="G926" s="1"/>
      <c r="H926" s="1"/>
      <c r="I926" s="1"/>
      <c r="J926" s="1"/>
      <c r="K926" s="1"/>
      <c r="L926" s="1"/>
      <c r="M926" s="1"/>
      <c r="N926" s="1"/>
      <c r="O926" s="1"/>
    </row>
    <row r="927" spans="1:15" ht="9.75" customHeight="1">
      <c r="A927" s="1"/>
      <c r="B927" s="1"/>
      <c r="C927" s="1"/>
      <c r="D927" s="1"/>
      <c r="E927" s="1"/>
      <c r="F927" s="1"/>
      <c r="G927" s="1"/>
      <c r="H927" s="1"/>
      <c r="I927" s="1"/>
      <c r="J927" s="1"/>
      <c r="K927" s="1"/>
      <c r="L927" s="1"/>
      <c r="M927" s="1"/>
      <c r="N927" s="1"/>
      <c r="O927" s="1"/>
    </row>
    <row r="928" spans="1:15" ht="9.75" customHeight="1">
      <c r="A928" s="1"/>
      <c r="B928" s="1"/>
      <c r="C928" s="1"/>
      <c r="D928" s="1"/>
      <c r="E928" s="1"/>
      <c r="F928" s="1"/>
      <c r="G928" s="1"/>
      <c r="H928" s="1"/>
      <c r="I928" s="1"/>
      <c r="J928" s="1"/>
      <c r="K928" s="1"/>
      <c r="L928" s="1"/>
      <c r="M928" s="1"/>
      <c r="N928" s="1"/>
      <c r="O928" s="1"/>
    </row>
    <row r="929" spans="1:15" ht="9.75" customHeight="1">
      <c r="A929" s="1"/>
      <c r="B929" s="1"/>
      <c r="C929" s="1"/>
      <c r="D929" s="1"/>
      <c r="E929" s="1"/>
      <c r="F929" s="1"/>
      <c r="G929" s="1"/>
      <c r="H929" s="1"/>
      <c r="I929" s="1"/>
      <c r="J929" s="1"/>
      <c r="K929" s="1"/>
      <c r="L929" s="1"/>
      <c r="M929" s="1"/>
      <c r="N929" s="1"/>
      <c r="O929" s="1"/>
    </row>
    <row r="930" spans="1:15" ht="9.75" customHeight="1">
      <c r="A930" s="1"/>
      <c r="B930" s="1"/>
      <c r="C930" s="1"/>
      <c r="D930" s="1"/>
      <c r="E930" s="1"/>
      <c r="F930" s="1"/>
      <c r="G930" s="1"/>
      <c r="H930" s="1"/>
      <c r="I930" s="1"/>
      <c r="J930" s="1"/>
      <c r="K930" s="1"/>
      <c r="L930" s="1"/>
      <c r="M930" s="1"/>
      <c r="N930" s="1"/>
      <c r="O930" s="1"/>
    </row>
    <row r="931" spans="1:15" ht="9.75" customHeight="1">
      <c r="A931" s="1"/>
      <c r="B931" s="1"/>
      <c r="C931" s="1"/>
      <c r="D931" s="1"/>
      <c r="E931" s="1"/>
      <c r="F931" s="1"/>
      <c r="G931" s="1"/>
      <c r="H931" s="1"/>
      <c r="I931" s="1"/>
      <c r="J931" s="1"/>
      <c r="K931" s="1"/>
      <c r="L931" s="1"/>
      <c r="M931" s="1"/>
      <c r="N931" s="1"/>
      <c r="O931" s="1"/>
    </row>
    <row r="932" spans="1:15" ht="9.75" customHeight="1">
      <c r="A932" s="1"/>
      <c r="B932" s="1"/>
      <c r="C932" s="1"/>
      <c r="D932" s="1"/>
      <c r="E932" s="1"/>
      <c r="F932" s="1"/>
      <c r="G932" s="1"/>
      <c r="H932" s="1"/>
      <c r="I932" s="1"/>
      <c r="J932" s="1"/>
      <c r="K932" s="1"/>
      <c r="L932" s="1"/>
      <c r="M932" s="1"/>
      <c r="N932" s="1"/>
      <c r="O932" s="1"/>
    </row>
    <row r="933" spans="1:15" ht="9.75" customHeight="1">
      <c r="A933" s="1"/>
      <c r="B933" s="1"/>
      <c r="C933" s="1"/>
      <c r="D933" s="1"/>
      <c r="E933" s="1"/>
      <c r="F933" s="1"/>
      <c r="G933" s="1"/>
      <c r="H933" s="1"/>
      <c r="I933" s="1"/>
      <c r="J933" s="1"/>
      <c r="K933" s="1"/>
      <c r="L933" s="1"/>
      <c r="M933" s="1"/>
      <c r="N933" s="1"/>
      <c r="O933" s="1"/>
    </row>
    <row r="934" spans="1:15" ht="9.75" customHeight="1">
      <c r="A934" s="1"/>
      <c r="B934" s="1"/>
      <c r="C934" s="1"/>
      <c r="D934" s="1"/>
      <c r="E934" s="1"/>
      <c r="F934" s="1"/>
      <c r="G934" s="1"/>
      <c r="H934" s="1"/>
      <c r="I934" s="1"/>
      <c r="J934" s="1"/>
      <c r="K934" s="1"/>
      <c r="L934" s="1"/>
      <c r="M934" s="1"/>
      <c r="N934" s="1"/>
      <c r="O934" s="1"/>
    </row>
    <row r="935" spans="1:15" ht="9.75" customHeight="1">
      <c r="A935" s="1"/>
      <c r="B935" s="1"/>
      <c r="C935" s="1"/>
      <c r="D935" s="1"/>
      <c r="E935" s="1"/>
      <c r="F935" s="1"/>
      <c r="G935" s="1"/>
      <c r="H935" s="1"/>
      <c r="I935" s="1"/>
      <c r="J935" s="1"/>
      <c r="K935" s="1"/>
      <c r="L935" s="1"/>
      <c r="M935" s="1"/>
      <c r="N935" s="1"/>
      <c r="O935" s="1"/>
    </row>
    <row r="936" spans="1:15" ht="9.75" customHeight="1">
      <c r="A936" s="1"/>
      <c r="B936" s="1"/>
      <c r="C936" s="1"/>
      <c r="D936" s="1"/>
      <c r="E936" s="1"/>
      <c r="F936" s="1"/>
      <c r="G936" s="1"/>
      <c r="H936" s="1"/>
      <c r="I936" s="1"/>
      <c r="J936" s="1"/>
      <c r="K936" s="1"/>
      <c r="L936" s="1"/>
      <c r="M936" s="1"/>
      <c r="N936" s="1"/>
      <c r="O936" s="1"/>
    </row>
    <row r="937" spans="1:15" ht="9.75" customHeight="1">
      <c r="A937" s="1"/>
      <c r="B937" s="1"/>
      <c r="C937" s="1"/>
      <c r="D937" s="1"/>
      <c r="E937" s="1"/>
      <c r="F937" s="1"/>
      <c r="G937" s="1"/>
      <c r="H937" s="1"/>
      <c r="I937" s="1"/>
      <c r="J937" s="1"/>
      <c r="K937" s="1"/>
      <c r="L937" s="1"/>
      <c r="M937" s="1"/>
      <c r="N937" s="1"/>
      <c r="O937" s="1"/>
    </row>
    <row r="938" spans="1:15" ht="9.75" customHeight="1">
      <c r="A938" s="1"/>
      <c r="B938" s="1"/>
      <c r="C938" s="1"/>
      <c r="D938" s="1"/>
      <c r="E938" s="1"/>
      <c r="F938" s="1"/>
      <c r="G938" s="1"/>
      <c r="H938" s="1"/>
      <c r="I938" s="1"/>
      <c r="J938" s="1"/>
      <c r="K938" s="1"/>
      <c r="L938" s="1"/>
      <c r="M938" s="1"/>
      <c r="N938" s="1"/>
      <c r="O938" s="1"/>
    </row>
    <row r="939" spans="1:15" ht="9.75" customHeight="1">
      <c r="A939" s="1"/>
      <c r="B939" s="1"/>
      <c r="C939" s="1"/>
      <c r="D939" s="1"/>
      <c r="E939" s="1"/>
      <c r="F939" s="1"/>
      <c r="G939" s="1"/>
      <c r="H939" s="1"/>
      <c r="I939" s="1"/>
      <c r="J939" s="1"/>
      <c r="K939" s="1"/>
      <c r="L939" s="1"/>
      <c r="M939" s="1"/>
      <c r="N939" s="1"/>
      <c r="O939" s="1"/>
    </row>
    <row r="940" spans="1:15" ht="9.75" customHeight="1">
      <c r="A940" s="1"/>
      <c r="B940" s="1"/>
      <c r="C940" s="1"/>
      <c r="D940" s="1"/>
      <c r="E940" s="1"/>
      <c r="F940" s="1"/>
      <c r="G940" s="1"/>
      <c r="H940" s="1"/>
      <c r="I940" s="1"/>
      <c r="J940" s="1"/>
      <c r="K940" s="1"/>
      <c r="L940" s="1"/>
      <c r="M940" s="1"/>
      <c r="N940" s="1"/>
      <c r="O940" s="1"/>
    </row>
    <row r="941" spans="1:15" ht="9.75" customHeight="1">
      <c r="A941" s="1"/>
      <c r="B941" s="1"/>
      <c r="C941" s="1"/>
      <c r="D941" s="1"/>
      <c r="E941" s="1"/>
      <c r="F941" s="1"/>
      <c r="G941" s="1"/>
      <c r="H941" s="1"/>
      <c r="I941" s="1"/>
      <c r="J941" s="1"/>
      <c r="K941" s="1"/>
      <c r="L941" s="1"/>
      <c r="M941" s="1"/>
      <c r="N941" s="1"/>
      <c r="O941" s="1"/>
    </row>
    <row r="942" spans="1:15" ht="9.75" customHeight="1">
      <c r="A942" s="1"/>
      <c r="B942" s="1"/>
      <c r="C942" s="1"/>
      <c r="D942" s="1"/>
      <c r="E942" s="1"/>
      <c r="F942" s="1"/>
      <c r="G942" s="1"/>
      <c r="H942" s="1"/>
      <c r="I942" s="1"/>
      <c r="J942" s="1"/>
      <c r="K942" s="1"/>
      <c r="L942" s="1"/>
      <c r="M942" s="1"/>
      <c r="N942" s="1"/>
      <c r="O942" s="1"/>
    </row>
    <row r="943" spans="1:15" ht="9.75" customHeight="1">
      <c r="A943" s="1"/>
      <c r="B943" s="1"/>
      <c r="C943" s="1"/>
      <c r="D943" s="1"/>
      <c r="E943" s="1"/>
      <c r="F943" s="1"/>
      <c r="G943" s="1"/>
      <c r="H943" s="1"/>
      <c r="I943" s="1"/>
      <c r="J943" s="1"/>
      <c r="K943" s="1"/>
      <c r="L943" s="1"/>
      <c r="M943" s="1"/>
      <c r="N943" s="1"/>
      <c r="O943" s="1"/>
    </row>
    <row r="944" spans="1:15" ht="9.75" customHeight="1">
      <c r="A944" s="1"/>
      <c r="B944" s="1"/>
      <c r="C944" s="1"/>
      <c r="D944" s="1"/>
      <c r="E944" s="1"/>
      <c r="F944" s="1"/>
      <c r="G944" s="1"/>
      <c r="H944" s="1"/>
      <c r="I944" s="1"/>
      <c r="J944" s="1"/>
      <c r="K944" s="1"/>
      <c r="L944" s="1"/>
      <c r="M944" s="1"/>
      <c r="N944" s="1"/>
      <c r="O944" s="1"/>
    </row>
    <row r="945" spans="1:15" ht="9.75" customHeight="1">
      <c r="A945" s="1"/>
      <c r="B945" s="1"/>
      <c r="C945" s="1"/>
      <c r="D945" s="1"/>
      <c r="E945" s="1"/>
      <c r="F945" s="1"/>
      <c r="G945" s="1"/>
      <c r="H945" s="1"/>
      <c r="I945" s="1"/>
      <c r="J945" s="1"/>
      <c r="K945" s="1"/>
      <c r="L945" s="1"/>
      <c r="M945" s="1"/>
      <c r="N945" s="1"/>
      <c r="O945" s="1"/>
    </row>
    <row r="946" spans="1:15" ht="9.75" customHeight="1">
      <c r="A946" s="1"/>
      <c r="B946" s="1"/>
      <c r="C946" s="1"/>
      <c r="D946" s="1"/>
      <c r="E946" s="1"/>
      <c r="F946" s="1"/>
      <c r="G946" s="1"/>
      <c r="H946" s="1"/>
      <c r="I946" s="1"/>
      <c r="J946" s="1"/>
      <c r="K946" s="1"/>
      <c r="L946" s="1"/>
      <c r="M946" s="1"/>
      <c r="N946" s="1"/>
      <c r="O946" s="1"/>
    </row>
    <row r="947" spans="1:15" ht="9.75" customHeight="1">
      <c r="A947" s="1"/>
      <c r="B947" s="1"/>
      <c r="C947" s="1"/>
      <c r="D947" s="1"/>
      <c r="E947" s="1"/>
      <c r="F947" s="1"/>
      <c r="G947" s="1"/>
      <c r="H947" s="1"/>
      <c r="I947" s="1"/>
      <c r="J947" s="1"/>
      <c r="K947" s="1"/>
      <c r="L947" s="1"/>
      <c r="M947" s="1"/>
      <c r="N947" s="1"/>
      <c r="O947" s="1"/>
    </row>
    <row r="948" spans="1:15" ht="9.75" customHeight="1">
      <c r="A948" s="1"/>
      <c r="B948" s="1"/>
      <c r="C948" s="1"/>
      <c r="D948" s="1"/>
      <c r="E948" s="1"/>
      <c r="F948" s="1"/>
      <c r="G948" s="1"/>
      <c r="H948" s="1"/>
      <c r="I948" s="1"/>
      <c r="J948" s="1"/>
      <c r="K948" s="1"/>
      <c r="L948" s="1"/>
      <c r="M948" s="1"/>
      <c r="N948" s="1"/>
      <c r="O948" s="1"/>
    </row>
    <row r="949" spans="1:15" ht="9.75" customHeight="1">
      <c r="A949" s="1"/>
      <c r="B949" s="1"/>
      <c r="C949" s="1"/>
      <c r="D949" s="1"/>
      <c r="E949" s="1"/>
      <c r="F949" s="1"/>
      <c r="G949" s="1"/>
      <c r="H949" s="1"/>
      <c r="I949" s="1"/>
      <c r="J949" s="1"/>
      <c r="K949" s="1"/>
      <c r="L949" s="1"/>
      <c r="M949" s="1"/>
      <c r="N949" s="1"/>
      <c r="O949" s="1"/>
    </row>
    <row r="950" spans="1:15" ht="9.75" customHeight="1">
      <c r="A950" s="1"/>
      <c r="B950" s="1"/>
      <c r="C950" s="1"/>
      <c r="D950" s="1"/>
      <c r="E950" s="1"/>
      <c r="F950" s="1"/>
      <c r="G950" s="1"/>
      <c r="H950" s="1"/>
      <c r="I950" s="1"/>
      <c r="J950" s="1"/>
      <c r="K950" s="1"/>
      <c r="L950" s="1"/>
      <c r="M950" s="1"/>
      <c r="N950" s="1"/>
      <c r="O950" s="1"/>
    </row>
    <row r="951" spans="1:15" ht="9.75" customHeight="1">
      <c r="A951" s="1"/>
      <c r="B951" s="1"/>
      <c r="C951" s="1"/>
      <c r="D951" s="1"/>
      <c r="E951" s="1"/>
      <c r="F951" s="1"/>
      <c r="G951" s="1"/>
      <c r="H951" s="1"/>
      <c r="I951" s="1"/>
      <c r="J951" s="1"/>
      <c r="K951" s="1"/>
      <c r="L951" s="1"/>
      <c r="M951" s="1"/>
      <c r="N951" s="1"/>
      <c r="O951" s="1"/>
    </row>
    <row r="952" spans="1:15" ht="9.75" customHeight="1">
      <c r="A952" s="1"/>
      <c r="B952" s="1"/>
      <c r="C952" s="1"/>
      <c r="D952" s="1"/>
      <c r="E952" s="1"/>
      <c r="F952" s="1"/>
      <c r="G952" s="1"/>
      <c r="H952" s="1"/>
      <c r="I952" s="1"/>
      <c r="J952" s="1"/>
      <c r="K952" s="1"/>
      <c r="L952" s="1"/>
      <c r="M952" s="1"/>
      <c r="N952" s="1"/>
      <c r="O952" s="1"/>
    </row>
    <row r="953" spans="1:15" ht="9.75" customHeight="1">
      <c r="A953" s="1"/>
      <c r="B953" s="1"/>
      <c r="C953" s="1"/>
      <c r="D953" s="1"/>
      <c r="E953" s="1"/>
      <c r="F953" s="1"/>
      <c r="G953" s="1"/>
      <c r="H953" s="1"/>
      <c r="I953" s="1"/>
      <c r="J953" s="1"/>
      <c r="K953" s="1"/>
      <c r="L953" s="1"/>
      <c r="M953" s="1"/>
      <c r="N953" s="1"/>
      <c r="O953" s="1"/>
    </row>
    <row r="954" spans="1:15" ht="9.75" customHeight="1">
      <c r="A954" s="1"/>
      <c r="B954" s="1"/>
      <c r="C954" s="1"/>
      <c r="D954" s="1"/>
      <c r="E954" s="1"/>
      <c r="F954" s="1"/>
      <c r="G954" s="1"/>
      <c r="H954" s="1"/>
      <c r="I954" s="1"/>
      <c r="J954" s="1"/>
      <c r="K954" s="1"/>
      <c r="L954" s="1"/>
      <c r="M954" s="1"/>
      <c r="N954" s="1"/>
      <c r="O954" s="1"/>
    </row>
    <row r="955" spans="1:15" ht="9.75" customHeight="1">
      <c r="A955" s="1"/>
      <c r="B955" s="1"/>
      <c r="C955" s="1"/>
      <c r="D955" s="1"/>
      <c r="E955" s="1"/>
      <c r="F955" s="1"/>
      <c r="G955" s="1"/>
      <c r="H955" s="1"/>
      <c r="I955" s="1"/>
      <c r="J955" s="1"/>
      <c r="K955" s="1"/>
      <c r="L955" s="1"/>
      <c r="M955" s="1"/>
      <c r="N955" s="1"/>
      <c r="O955" s="1"/>
    </row>
    <row r="956" spans="1:15" ht="9.75" customHeight="1">
      <c r="A956" s="1"/>
      <c r="B956" s="1"/>
      <c r="C956" s="1"/>
      <c r="D956" s="1"/>
      <c r="E956" s="1"/>
      <c r="F956" s="1"/>
      <c r="G956" s="1"/>
      <c r="H956" s="1"/>
      <c r="I956" s="1"/>
      <c r="J956" s="1"/>
      <c r="K956" s="1"/>
      <c r="L956" s="1"/>
      <c r="M956" s="1"/>
      <c r="N956" s="1"/>
      <c r="O956" s="1"/>
    </row>
    <row r="957" spans="1:15" ht="9.75" customHeight="1">
      <c r="A957" s="1"/>
      <c r="B957" s="1"/>
      <c r="C957" s="1"/>
      <c r="D957" s="1"/>
      <c r="E957" s="1"/>
      <c r="F957" s="1"/>
      <c r="G957" s="1"/>
      <c r="H957" s="1"/>
      <c r="I957" s="1"/>
      <c r="J957" s="1"/>
      <c r="K957" s="1"/>
      <c r="L957" s="1"/>
      <c r="M957" s="1"/>
      <c r="N957" s="1"/>
      <c r="O957" s="1"/>
    </row>
    <row r="958" spans="1:15" ht="9.75" customHeight="1">
      <c r="A958" s="1"/>
      <c r="B958" s="1"/>
      <c r="C958" s="1"/>
      <c r="D958" s="1"/>
      <c r="E958" s="1"/>
      <c r="F958" s="1"/>
      <c r="G958" s="1"/>
      <c r="H958" s="1"/>
      <c r="I958" s="1"/>
      <c r="J958" s="1"/>
      <c r="K958" s="1"/>
      <c r="L958" s="1"/>
      <c r="M958" s="1"/>
      <c r="N958" s="1"/>
      <c r="O958" s="1"/>
    </row>
    <row r="959" spans="1:15" ht="9.75" customHeight="1">
      <c r="A959" s="1"/>
      <c r="B959" s="1"/>
      <c r="C959" s="1"/>
      <c r="D959" s="1"/>
      <c r="E959" s="1"/>
      <c r="F959" s="1"/>
      <c r="G959" s="1"/>
      <c r="H959" s="1"/>
      <c r="I959" s="1"/>
      <c r="J959" s="1"/>
      <c r="K959" s="1"/>
      <c r="L959" s="1"/>
      <c r="M959" s="1"/>
      <c r="N959" s="1"/>
      <c r="O959" s="1"/>
    </row>
    <row r="960" spans="1:15" ht="9.75" customHeight="1">
      <c r="A960" s="1"/>
      <c r="B960" s="1"/>
      <c r="C960" s="1"/>
      <c r="D960" s="1"/>
      <c r="E960" s="1"/>
      <c r="F960" s="1"/>
      <c r="G960" s="1"/>
      <c r="H960" s="1"/>
      <c r="I960" s="1"/>
      <c r="J960" s="1"/>
      <c r="K960" s="1"/>
      <c r="L960" s="1"/>
      <c r="M960" s="1"/>
      <c r="N960" s="1"/>
      <c r="O960" s="1"/>
    </row>
    <row r="961" spans="1:15" ht="9.75" customHeight="1">
      <c r="A961" s="1"/>
      <c r="B961" s="1"/>
      <c r="C961" s="1"/>
      <c r="D961" s="1"/>
      <c r="E961" s="1"/>
      <c r="F961" s="1"/>
      <c r="G961" s="1"/>
      <c r="H961" s="1"/>
      <c r="I961" s="1"/>
      <c r="J961" s="1"/>
      <c r="K961" s="1"/>
      <c r="L961" s="1"/>
      <c r="M961" s="1"/>
      <c r="N961" s="1"/>
      <c r="O961" s="1"/>
    </row>
    <row r="962" spans="1:15" ht="9.75" customHeight="1">
      <c r="A962" s="1"/>
      <c r="B962" s="1"/>
      <c r="C962" s="1"/>
      <c r="D962" s="1"/>
      <c r="E962" s="1"/>
      <c r="F962" s="1"/>
      <c r="G962" s="1"/>
      <c r="H962" s="1"/>
      <c r="I962" s="1"/>
      <c r="J962" s="1"/>
      <c r="K962" s="1"/>
      <c r="L962" s="1"/>
      <c r="M962" s="1"/>
      <c r="N962" s="1"/>
      <c r="O962" s="1"/>
    </row>
    <row r="963" spans="1:15" ht="9.75" customHeight="1">
      <c r="A963" s="1"/>
      <c r="B963" s="1"/>
      <c r="C963" s="1"/>
      <c r="D963" s="1"/>
      <c r="E963" s="1"/>
      <c r="F963" s="1"/>
      <c r="G963" s="1"/>
      <c r="H963" s="1"/>
      <c r="I963" s="1"/>
      <c r="J963" s="1"/>
      <c r="K963" s="1"/>
      <c r="L963" s="1"/>
      <c r="M963" s="1"/>
      <c r="N963" s="1"/>
      <c r="O963" s="1"/>
    </row>
    <row r="964" spans="1:15" ht="9.75" customHeight="1">
      <c r="A964" s="1"/>
      <c r="B964" s="1"/>
      <c r="C964" s="1"/>
      <c r="D964" s="1"/>
      <c r="E964" s="1"/>
      <c r="F964" s="1"/>
      <c r="G964" s="1"/>
      <c r="H964" s="1"/>
      <c r="I964" s="1"/>
      <c r="J964" s="1"/>
      <c r="K964" s="1"/>
      <c r="L964" s="1"/>
      <c r="M964" s="1"/>
      <c r="N964" s="1"/>
      <c r="O964" s="1"/>
    </row>
    <row r="965" spans="1:15" ht="9.75" customHeight="1">
      <c r="A965" s="1"/>
      <c r="B965" s="1"/>
      <c r="C965" s="1"/>
      <c r="D965" s="1"/>
      <c r="E965" s="1"/>
      <c r="F965" s="1"/>
      <c r="G965" s="1"/>
      <c r="H965" s="1"/>
      <c r="I965" s="1"/>
      <c r="J965" s="1"/>
      <c r="K965" s="1"/>
      <c r="L965" s="1"/>
      <c r="M965" s="1"/>
      <c r="N965" s="1"/>
      <c r="O965" s="1"/>
    </row>
    <row r="966" spans="1:15" ht="9.75" customHeight="1">
      <c r="A966" s="1"/>
      <c r="B966" s="1"/>
      <c r="C966" s="1"/>
      <c r="D966" s="1"/>
      <c r="E966" s="1"/>
      <c r="F966" s="1"/>
      <c r="G966" s="1"/>
      <c r="H966" s="1"/>
      <c r="I966" s="1"/>
      <c r="J966" s="1"/>
      <c r="K966" s="1"/>
      <c r="L966" s="1"/>
      <c r="M966" s="1"/>
      <c r="N966" s="1"/>
      <c r="O966" s="1"/>
    </row>
    <row r="967" spans="1:15" ht="9.75" customHeight="1">
      <c r="A967" s="1"/>
      <c r="B967" s="1"/>
      <c r="C967" s="1"/>
      <c r="D967" s="1"/>
      <c r="E967" s="1"/>
      <c r="F967" s="1"/>
      <c r="G967" s="1"/>
      <c r="H967" s="1"/>
      <c r="I967" s="1"/>
      <c r="J967" s="1"/>
      <c r="K967" s="1"/>
      <c r="L967" s="1"/>
      <c r="M967" s="1"/>
      <c r="N967" s="1"/>
      <c r="O967" s="1"/>
    </row>
    <row r="968" spans="1:15" ht="9.75" customHeight="1">
      <c r="A968" s="1"/>
      <c r="B968" s="1"/>
      <c r="C968" s="1"/>
      <c r="D968" s="1"/>
      <c r="E968" s="1"/>
      <c r="F968" s="1"/>
      <c r="G968" s="1"/>
      <c r="H968" s="1"/>
      <c r="I968" s="1"/>
      <c r="J968" s="1"/>
      <c r="K968" s="1"/>
      <c r="L968" s="1"/>
      <c r="M968" s="1"/>
      <c r="N968" s="1"/>
      <c r="O968" s="1"/>
    </row>
    <row r="969" spans="1:15" ht="9.75" customHeight="1">
      <c r="A969" s="1"/>
      <c r="B969" s="1"/>
      <c r="C969" s="1"/>
      <c r="D969" s="1"/>
      <c r="E969" s="1"/>
      <c r="F969" s="1"/>
      <c r="G969" s="1"/>
      <c r="H969" s="1"/>
      <c r="I969" s="1"/>
      <c r="J969" s="1"/>
      <c r="K969" s="1"/>
      <c r="L969" s="1"/>
      <c r="M969" s="1"/>
      <c r="N969" s="1"/>
      <c r="O969" s="1"/>
    </row>
    <row r="970" spans="1:15" ht="9.75" customHeight="1">
      <c r="A970" s="1"/>
      <c r="B970" s="1"/>
      <c r="C970" s="1"/>
      <c r="D970" s="1"/>
      <c r="E970" s="1"/>
      <c r="F970" s="1"/>
      <c r="G970" s="1"/>
      <c r="H970" s="1"/>
      <c r="I970" s="1"/>
      <c r="J970" s="1"/>
      <c r="K970" s="1"/>
      <c r="L970" s="1"/>
      <c r="M970" s="1"/>
      <c r="N970" s="1"/>
      <c r="O970" s="1"/>
    </row>
    <row r="971" spans="1:15" ht="9.75" customHeight="1">
      <c r="A971" s="1"/>
      <c r="B971" s="1"/>
      <c r="C971" s="1"/>
      <c r="D971" s="1"/>
      <c r="E971" s="1"/>
      <c r="F971" s="1"/>
      <c r="G971" s="1"/>
      <c r="H971" s="1"/>
      <c r="I971" s="1"/>
      <c r="J971" s="1"/>
      <c r="K971" s="1"/>
      <c r="L971" s="1"/>
      <c r="M971" s="1"/>
      <c r="N971" s="1"/>
      <c r="O971" s="1"/>
    </row>
    <row r="972" spans="1:15" ht="9.75" customHeight="1">
      <c r="A972" s="1"/>
      <c r="B972" s="1"/>
      <c r="C972" s="1"/>
      <c r="D972" s="1"/>
      <c r="E972" s="1"/>
      <c r="F972" s="1"/>
      <c r="G972" s="1"/>
      <c r="H972" s="1"/>
      <c r="I972" s="1"/>
      <c r="J972" s="1"/>
      <c r="K972" s="1"/>
      <c r="L972" s="1"/>
      <c r="M972" s="1"/>
      <c r="N972" s="1"/>
      <c r="O972" s="1"/>
    </row>
    <row r="973" spans="1:15" ht="9.75" customHeight="1">
      <c r="A973" s="1"/>
      <c r="B973" s="1"/>
      <c r="C973" s="1"/>
      <c r="D973" s="1"/>
      <c r="E973" s="1"/>
      <c r="F973" s="1"/>
      <c r="G973" s="1"/>
      <c r="H973" s="1"/>
      <c r="I973" s="1"/>
      <c r="J973" s="1"/>
      <c r="K973" s="1"/>
      <c r="L973" s="1"/>
      <c r="M973" s="1"/>
      <c r="N973" s="1"/>
      <c r="O973" s="1"/>
    </row>
    <row r="974" spans="1:15" ht="9.75" customHeight="1">
      <c r="A974" s="1"/>
      <c r="B974" s="1"/>
      <c r="C974" s="1"/>
      <c r="D974" s="1"/>
      <c r="E974" s="1"/>
      <c r="F974" s="1"/>
      <c r="G974" s="1"/>
      <c r="H974" s="1"/>
      <c r="I974" s="1"/>
      <c r="J974" s="1"/>
      <c r="K974" s="1"/>
      <c r="L974" s="1"/>
      <c r="M974" s="1"/>
      <c r="N974" s="1"/>
      <c r="O974" s="1"/>
    </row>
    <row r="975" spans="1:15" ht="9.75" customHeight="1">
      <c r="A975" s="1"/>
      <c r="B975" s="1"/>
      <c r="C975" s="1"/>
      <c r="D975" s="1"/>
      <c r="E975" s="1"/>
      <c r="F975" s="1"/>
      <c r="G975" s="1"/>
      <c r="H975" s="1"/>
      <c r="I975" s="1"/>
      <c r="J975" s="1"/>
      <c r="K975" s="1"/>
      <c r="L975" s="1"/>
      <c r="M975" s="1"/>
      <c r="N975" s="1"/>
      <c r="O975" s="1"/>
    </row>
    <row r="976" spans="1:15" ht="9.75" customHeight="1">
      <c r="A976" s="1"/>
      <c r="B976" s="1"/>
      <c r="C976" s="1"/>
      <c r="D976" s="1"/>
      <c r="E976" s="1"/>
      <c r="F976" s="1"/>
      <c r="G976" s="1"/>
      <c r="H976" s="1"/>
      <c r="I976" s="1"/>
      <c r="J976" s="1"/>
      <c r="K976" s="1"/>
      <c r="L976" s="1"/>
      <c r="M976" s="1"/>
      <c r="N976" s="1"/>
      <c r="O976" s="1"/>
    </row>
    <row r="977" spans="1:15" ht="9.75" customHeight="1">
      <c r="A977" s="1"/>
      <c r="B977" s="1"/>
      <c r="C977" s="1"/>
      <c r="D977" s="1"/>
      <c r="E977" s="1"/>
      <c r="F977" s="1"/>
      <c r="G977" s="1"/>
      <c r="H977" s="1"/>
      <c r="I977" s="1"/>
      <c r="J977" s="1"/>
      <c r="K977" s="1"/>
      <c r="L977" s="1"/>
      <c r="M977" s="1"/>
      <c r="N977" s="1"/>
      <c r="O977" s="1"/>
    </row>
    <row r="978" spans="1:15" ht="9.75" customHeight="1">
      <c r="A978" s="1"/>
      <c r="B978" s="1"/>
      <c r="C978" s="1"/>
      <c r="D978" s="1"/>
      <c r="E978" s="1"/>
      <c r="F978" s="1"/>
      <c r="G978" s="1"/>
      <c r="H978" s="1"/>
      <c r="I978" s="1"/>
      <c r="J978" s="1"/>
      <c r="K978" s="1"/>
      <c r="L978" s="1"/>
      <c r="M978" s="1"/>
      <c r="N978" s="1"/>
      <c r="O978" s="1"/>
    </row>
    <row r="979" spans="1:15" ht="9.75" customHeight="1">
      <c r="A979" s="1"/>
      <c r="B979" s="1"/>
      <c r="C979" s="1"/>
      <c r="D979" s="1"/>
      <c r="E979" s="1"/>
      <c r="F979" s="1"/>
      <c r="G979" s="1"/>
      <c r="H979" s="1"/>
      <c r="I979" s="1"/>
      <c r="J979" s="1"/>
      <c r="K979" s="1"/>
      <c r="L979" s="1"/>
      <c r="M979" s="1"/>
      <c r="N979" s="1"/>
      <c r="O979" s="1"/>
    </row>
    <row r="980" spans="1:15" ht="9.75" customHeight="1">
      <c r="A980" s="1"/>
      <c r="B980" s="1"/>
      <c r="C980" s="1"/>
      <c r="D980" s="1"/>
      <c r="E980" s="1"/>
      <c r="F980" s="1"/>
      <c r="G980" s="1"/>
      <c r="H980" s="1"/>
      <c r="I980" s="1"/>
      <c r="J980" s="1"/>
      <c r="K980" s="1"/>
      <c r="L980" s="1"/>
      <c r="M980" s="1"/>
      <c r="N980" s="1"/>
      <c r="O980" s="1"/>
    </row>
    <row r="981" spans="1:15" ht="9.75" customHeight="1">
      <c r="A981" s="1"/>
      <c r="B981" s="1"/>
      <c r="C981" s="1"/>
      <c r="D981" s="1"/>
      <c r="E981" s="1"/>
      <c r="F981" s="1"/>
      <c r="G981" s="1"/>
      <c r="H981" s="1"/>
      <c r="I981" s="1"/>
      <c r="J981" s="1"/>
      <c r="K981" s="1"/>
      <c r="L981" s="1"/>
      <c r="M981" s="1"/>
      <c r="N981" s="1"/>
      <c r="O981" s="1"/>
    </row>
    <row r="982" spans="1:15" ht="9.75" customHeight="1">
      <c r="A982" s="1"/>
      <c r="B982" s="1"/>
      <c r="C982" s="1"/>
      <c r="D982" s="1"/>
      <c r="E982" s="1"/>
      <c r="F982" s="1"/>
      <c r="G982" s="1"/>
      <c r="H982" s="1"/>
      <c r="I982" s="1"/>
      <c r="J982" s="1"/>
      <c r="K982" s="1"/>
      <c r="L982" s="1"/>
      <c r="M982" s="1"/>
      <c r="N982" s="1"/>
      <c r="O982" s="1"/>
    </row>
    <row r="983" spans="1:15" ht="9.75" customHeight="1">
      <c r="A983" s="1"/>
      <c r="B983" s="1"/>
      <c r="C983" s="1"/>
      <c r="D983" s="1"/>
      <c r="E983" s="1"/>
      <c r="F983" s="1"/>
      <c r="G983" s="1"/>
      <c r="H983" s="1"/>
      <c r="I983" s="1"/>
      <c r="J983" s="1"/>
      <c r="K983" s="1"/>
      <c r="L983" s="1"/>
      <c r="M983" s="1"/>
      <c r="N983" s="1"/>
      <c r="O983" s="1"/>
    </row>
    <row r="984" spans="1:15" ht="9.75" customHeight="1">
      <c r="A984" s="1"/>
      <c r="B984" s="1"/>
      <c r="C984" s="1"/>
      <c r="D984" s="1"/>
      <c r="E984" s="1"/>
      <c r="F984" s="1"/>
      <c r="G984" s="1"/>
      <c r="H984" s="1"/>
      <c r="I984" s="1"/>
      <c r="J984" s="1"/>
      <c r="K984" s="1"/>
      <c r="L984" s="1"/>
      <c r="M984" s="1"/>
      <c r="N984" s="1"/>
      <c r="O984" s="1"/>
    </row>
    <row r="985" spans="1:15" ht="9.75" customHeight="1">
      <c r="A985" s="1"/>
      <c r="B985" s="1"/>
      <c r="C985" s="1"/>
      <c r="D985" s="1"/>
      <c r="E985" s="1"/>
      <c r="F985" s="1"/>
      <c r="G985" s="1"/>
      <c r="H985" s="1"/>
      <c r="I985" s="1"/>
      <c r="J985" s="1"/>
      <c r="K985" s="1"/>
      <c r="L985" s="1"/>
      <c r="M985" s="1"/>
      <c r="N985" s="1"/>
      <c r="O985" s="1"/>
    </row>
    <row r="986" spans="1:15" ht="9.75" customHeight="1">
      <c r="A986" s="1"/>
      <c r="B986" s="1"/>
      <c r="C986" s="1"/>
      <c r="D986" s="1"/>
      <c r="E986" s="1"/>
      <c r="F986" s="1"/>
      <c r="G986" s="1"/>
      <c r="H986" s="1"/>
      <c r="I986" s="1"/>
      <c r="J986" s="1"/>
      <c r="K986" s="1"/>
      <c r="L986" s="1"/>
      <c r="M986" s="1"/>
      <c r="N986" s="1"/>
      <c r="O986" s="1"/>
    </row>
    <row r="987" spans="1:15" ht="9.75" customHeight="1">
      <c r="A987" s="1"/>
      <c r="B987" s="1"/>
      <c r="C987" s="1"/>
      <c r="D987" s="1"/>
      <c r="E987" s="1"/>
      <c r="F987" s="1"/>
      <c r="G987" s="1"/>
      <c r="H987" s="1"/>
      <c r="I987" s="1"/>
      <c r="J987" s="1"/>
      <c r="K987" s="1"/>
      <c r="L987" s="1"/>
      <c r="M987" s="1"/>
      <c r="N987" s="1"/>
      <c r="O987" s="1"/>
    </row>
    <row r="988" spans="1:15" ht="9.75" customHeight="1">
      <c r="A988" s="1"/>
      <c r="B988" s="1"/>
      <c r="C988" s="1"/>
      <c r="D988" s="1"/>
      <c r="E988" s="1"/>
      <c r="F988" s="1"/>
      <c r="G988" s="1"/>
      <c r="H988" s="1"/>
      <c r="I988" s="1"/>
      <c r="J988" s="1"/>
      <c r="K988" s="1"/>
      <c r="L988" s="1"/>
      <c r="M988" s="1"/>
      <c r="N988" s="1"/>
      <c r="O988" s="1"/>
    </row>
    <row r="989" spans="1:15" ht="9.75" customHeight="1">
      <c r="A989" s="1"/>
      <c r="B989" s="1"/>
      <c r="C989" s="1"/>
      <c r="D989" s="1"/>
      <c r="E989" s="1"/>
      <c r="F989" s="1"/>
      <c r="G989" s="1"/>
      <c r="H989" s="1"/>
      <c r="I989" s="1"/>
      <c r="J989" s="1"/>
      <c r="K989" s="1"/>
      <c r="L989" s="1"/>
      <c r="M989" s="1"/>
      <c r="N989" s="1"/>
      <c r="O989" s="1"/>
    </row>
    <row r="990" spans="1:15" ht="9.75" customHeight="1">
      <c r="A990" s="1"/>
      <c r="B990" s="1"/>
      <c r="C990" s="1"/>
      <c r="D990" s="1"/>
      <c r="E990" s="1"/>
      <c r="F990" s="1"/>
      <c r="G990" s="1"/>
      <c r="H990" s="1"/>
      <c r="I990" s="1"/>
      <c r="J990" s="1"/>
      <c r="K990" s="1"/>
      <c r="L990" s="1"/>
      <c r="M990" s="1"/>
      <c r="N990" s="1"/>
      <c r="O990" s="1"/>
    </row>
    <row r="991" spans="1:15" ht="9.75" customHeight="1">
      <c r="A991" s="1"/>
      <c r="B991" s="1"/>
      <c r="C991" s="1"/>
      <c r="D991" s="1"/>
      <c r="E991" s="1"/>
      <c r="F991" s="1"/>
      <c r="G991" s="1"/>
      <c r="H991" s="1"/>
      <c r="I991" s="1"/>
      <c r="J991" s="1"/>
      <c r="K991" s="1"/>
      <c r="L991" s="1"/>
      <c r="M991" s="1"/>
      <c r="N991" s="1"/>
      <c r="O991" s="1"/>
    </row>
    <row r="992" spans="1:15" ht="9.75" customHeight="1">
      <c r="A992" s="1"/>
      <c r="B992" s="1"/>
      <c r="C992" s="1"/>
      <c r="D992" s="1"/>
      <c r="E992" s="1"/>
      <c r="F992" s="1"/>
      <c r="G992" s="1"/>
      <c r="H992" s="1"/>
      <c r="I992" s="1"/>
      <c r="J992" s="1"/>
      <c r="K992" s="1"/>
      <c r="L992" s="1"/>
      <c r="M992" s="1"/>
      <c r="N992" s="1"/>
      <c r="O992" s="1"/>
    </row>
    <row r="993" spans="1:15" ht="9.75" customHeight="1">
      <c r="A993" s="1"/>
      <c r="B993" s="1"/>
      <c r="C993" s="1"/>
      <c r="D993" s="1"/>
      <c r="E993" s="1"/>
      <c r="F993" s="1"/>
      <c r="G993" s="1"/>
      <c r="H993" s="1"/>
      <c r="I993" s="1"/>
      <c r="J993" s="1"/>
      <c r="K993" s="1"/>
      <c r="L993" s="1"/>
      <c r="M993" s="1"/>
      <c r="N993" s="1"/>
      <c r="O993" s="1"/>
    </row>
    <row r="994" spans="1:15" ht="9.75" customHeight="1">
      <c r="A994" s="1"/>
      <c r="B994" s="1"/>
      <c r="C994" s="1"/>
      <c r="D994" s="1"/>
      <c r="E994" s="1"/>
      <c r="F994" s="1"/>
      <c r="G994" s="1"/>
      <c r="H994" s="1"/>
      <c r="I994" s="1"/>
      <c r="J994" s="1"/>
      <c r="K994" s="1"/>
      <c r="L994" s="1"/>
      <c r="M994" s="1"/>
      <c r="N994" s="1"/>
      <c r="O994" s="1"/>
    </row>
    <row r="995" spans="1:15" ht="9.75" customHeight="1">
      <c r="A995" s="1"/>
      <c r="B995" s="1"/>
      <c r="C995" s="1"/>
      <c r="D995" s="1"/>
      <c r="E995" s="1"/>
      <c r="F995" s="1"/>
      <c r="G995" s="1"/>
      <c r="H995" s="1"/>
      <c r="I995" s="1"/>
      <c r="J995" s="1"/>
      <c r="K995" s="1"/>
      <c r="L995" s="1"/>
      <c r="M995" s="1"/>
      <c r="N995" s="1"/>
      <c r="O995" s="1"/>
    </row>
    <row r="996" spans="1:15" ht="9.75" customHeight="1">
      <c r="A996" s="1"/>
      <c r="B996" s="1"/>
      <c r="C996" s="1"/>
      <c r="D996" s="1"/>
      <c r="E996" s="1"/>
      <c r="F996" s="1"/>
      <c r="G996" s="1"/>
      <c r="H996" s="1"/>
      <c r="I996" s="1"/>
      <c r="J996" s="1"/>
      <c r="K996" s="1"/>
      <c r="L996" s="1"/>
      <c r="M996" s="1"/>
      <c r="N996" s="1"/>
      <c r="O996" s="1"/>
    </row>
    <row r="997" spans="1:15" ht="9.75" customHeight="1">
      <c r="A997" s="1"/>
      <c r="B997" s="1"/>
      <c r="C997" s="1"/>
      <c r="D997" s="1"/>
      <c r="E997" s="1"/>
      <c r="F997" s="1"/>
      <c r="G997" s="1"/>
      <c r="H997" s="1"/>
      <c r="I997" s="1"/>
      <c r="J997" s="1"/>
      <c r="K997" s="1"/>
      <c r="L997" s="1"/>
      <c r="M997" s="1"/>
      <c r="N997" s="1"/>
      <c r="O997" s="1"/>
    </row>
    <row r="998" spans="1:15" ht="9.75" customHeight="1">
      <c r="A998" s="1"/>
      <c r="B998" s="1"/>
      <c r="C998" s="1"/>
      <c r="D998" s="1"/>
      <c r="E998" s="1"/>
      <c r="F998" s="1"/>
      <c r="G998" s="1"/>
      <c r="H998" s="1"/>
      <c r="I998" s="1"/>
      <c r="J998" s="1"/>
      <c r="K998" s="1"/>
      <c r="L998" s="1"/>
      <c r="M998" s="1"/>
      <c r="N998" s="1"/>
      <c r="O998" s="1"/>
    </row>
    <row r="999" spans="1:15" ht="9.75" customHeight="1">
      <c r="A999" s="1"/>
      <c r="B999" s="1"/>
      <c r="C999" s="1"/>
      <c r="D999" s="1"/>
      <c r="E999" s="1"/>
      <c r="F999" s="1"/>
      <c r="G999" s="1"/>
      <c r="H999" s="1"/>
      <c r="I999" s="1"/>
      <c r="J999" s="1"/>
      <c r="K999" s="1"/>
      <c r="L999" s="1"/>
      <c r="M999" s="1"/>
      <c r="N999" s="1"/>
      <c r="O999" s="1"/>
    </row>
    <row r="1000" spans="1:15" ht="9.75" customHeight="1">
      <c r="A1000" s="1"/>
      <c r="B1000" s="1"/>
      <c r="C1000" s="1"/>
      <c r="D1000" s="1"/>
      <c r="E1000" s="1"/>
      <c r="F1000" s="1"/>
      <c r="G1000" s="1"/>
      <c r="H1000" s="1"/>
      <c r="I1000" s="1"/>
      <c r="J1000" s="1"/>
      <c r="K1000" s="1"/>
      <c r="L1000" s="1"/>
      <c r="M1000" s="1"/>
      <c r="N1000" s="1"/>
      <c r="O1000" s="1"/>
    </row>
    <row r="1001" spans="1:15" ht="9.75" customHeight="1">
      <c r="A1001" s="1"/>
      <c r="B1001" s="1"/>
      <c r="C1001" s="1"/>
      <c r="D1001" s="1"/>
      <c r="E1001" s="1"/>
      <c r="F1001" s="1"/>
      <c r="G1001" s="1"/>
      <c r="H1001" s="1"/>
      <c r="I1001" s="1"/>
      <c r="J1001" s="1"/>
      <c r="K1001" s="1"/>
      <c r="L1001" s="1"/>
      <c r="M1001" s="1"/>
      <c r="N1001" s="1"/>
      <c r="O1001" s="1"/>
    </row>
    <row r="1002" spans="1:15" ht="9.75" customHeight="1">
      <c r="A1002" s="1"/>
      <c r="B1002" s="1"/>
      <c r="C1002" s="1"/>
      <c r="D1002" s="1"/>
      <c r="E1002" s="1"/>
      <c r="F1002" s="1"/>
      <c r="G1002" s="1"/>
      <c r="H1002" s="1"/>
      <c r="I1002" s="1"/>
      <c r="J1002" s="1"/>
      <c r="K1002" s="1"/>
      <c r="L1002" s="1"/>
      <c r="M1002" s="1"/>
      <c r="N1002" s="1"/>
      <c r="O1002" s="1"/>
    </row>
    <row r="1003" spans="1:15" ht="9.75" customHeight="1">
      <c r="A1003" s="1"/>
      <c r="B1003" s="1"/>
      <c r="C1003" s="1"/>
      <c r="D1003" s="1"/>
      <c r="E1003" s="1"/>
      <c r="F1003" s="1"/>
      <c r="G1003" s="1"/>
      <c r="H1003" s="1"/>
      <c r="I1003" s="1"/>
      <c r="J1003" s="1"/>
      <c r="K1003" s="1"/>
      <c r="L1003" s="1"/>
      <c r="M1003" s="1"/>
      <c r="N1003" s="1"/>
      <c r="O1003" s="1"/>
    </row>
    <row r="1004" spans="1:15" ht="9.75" customHeight="1">
      <c r="A1004" s="1"/>
      <c r="B1004" s="1"/>
      <c r="C1004" s="1"/>
      <c r="D1004" s="1"/>
      <c r="E1004" s="1"/>
      <c r="F1004" s="1"/>
      <c r="G1004" s="1"/>
      <c r="H1004" s="1"/>
      <c r="I1004" s="1"/>
      <c r="J1004" s="1"/>
      <c r="K1004" s="1"/>
      <c r="L1004" s="1"/>
      <c r="M1004" s="1"/>
      <c r="N1004" s="1"/>
      <c r="O1004" s="1"/>
    </row>
    <row r="1005" spans="1:15" ht="9.75" customHeight="1">
      <c r="A1005" s="1"/>
      <c r="B1005" s="1"/>
      <c r="C1005" s="1"/>
      <c r="D1005" s="1"/>
      <c r="E1005" s="1"/>
      <c r="F1005" s="1"/>
      <c r="G1005" s="1"/>
      <c r="H1005" s="1"/>
      <c r="I1005" s="1"/>
      <c r="J1005" s="1"/>
      <c r="K1005" s="1"/>
      <c r="L1005" s="1"/>
      <c r="M1005" s="1"/>
      <c r="N1005" s="1"/>
      <c r="O1005" s="1"/>
    </row>
    <row r="1006" spans="1:15" ht="9.75" customHeight="1">
      <c r="A1006" s="1"/>
      <c r="B1006" s="1"/>
      <c r="C1006" s="1"/>
      <c r="D1006" s="1"/>
      <c r="E1006" s="1"/>
      <c r="F1006" s="1"/>
      <c r="G1006" s="1"/>
      <c r="H1006" s="1"/>
      <c r="I1006" s="1"/>
      <c r="J1006" s="1"/>
      <c r="K1006" s="1"/>
      <c r="L1006" s="1"/>
      <c r="M1006" s="1"/>
      <c r="N1006" s="1"/>
      <c r="O1006" s="1"/>
    </row>
    <row r="1007" spans="1:15" ht="9.75" customHeight="1">
      <c r="A1007" s="1"/>
      <c r="B1007" s="1"/>
      <c r="C1007" s="1"/>
      <c r="D1007" s="1"/>
      <c r="E1007" s="1"/>
      <c r="F1007" s="1"/>
      <c r="G1007" s="1"/>
      <c r="H1007" s="1"/>
      <c r="I1007" s="1"/>
      <c r="J1007" s="1"/>
      <c r="K1007" s="1"/>
      <c r="L1007" s="1"/>
      <c r="M1007" s="1"/>
      <c r="N1007" s="1"/>
      <c r="O1007" s="1"/>
    </row>
    <row r="1008" spans="1:15" ht="9.75" customHeight="1">
      <c r="A1008" s="1"/>
      <c r="B1008" s="1"/>
      <c r="C1008" s="1"/>
      <c r="D1008" s="1"/>
      <c r="E1008" s="1"/>
      <c r="F1008" s="1"/>
      <c r="G1008" s="1"/>
      <c r="H1008" s="1"/>
      <c r="I1008" s="1"/>
      <c r="J1008" s="1"/>
      <c r="K1008" s="1"/>
      <c r="L1008" s="1"/>
      <c r="M1008" s="1"/>
      <c r="N1008" s="1"/>
      <c r="O1008" s="1"/>
    </row>
    <row r="1009" spans="1:15" ht="9.75" customHeight="1">
      <c r="A1009" s="1"/>
      <c r="B1009" s="1"/>
      <c r="C1009" s="1"/>
      <c r="D1009" s="1"/>
      <c r="E1009" s="1"/>
      <c r="F1009" s="1"/>
      <c r="G1009" s="1"/>
      <c r="H1009" s="1"/>
      <c r="I1009" s="1"/>
      <c r="J1009" s="1"/>
      <c r="K1009" s="1"/>
      <c r="L1009" s="1"/>
      <c r="M1009" s="1"/>
      <c r="N1009" s="1"/>
      <c r="O1009" s="1"/>
    </row>
    <row r="1010" spans="1:15" ht="9.75" customHeight="1">
      <c r="A1010" s="1"/>
      <c r="B1010" s="1"/>
      <c r="C1010" s="1"/>
      <c r="D1010" s="1"/>
      <c r="E1010" s="1"/>
      <c r="F1010" s="1"/>
      <c r="G1010" s="1"/>
      <c r="H1010" s="1"/>
      <c r="I1010" s="1"/>
      <c r="J1010" s="1"/>
      <c r="K1010" s="1"/>
      <c r="L1010" s="1"/>
      <c r="M1010" s="1"/>
      <c r="N1010" s="1"/>
      <c r="O1010" s="1"/>
    </row>
    <row r="1011" spans="1:15" ht="9.75" customHeight="1">
      <c r="A1011" s="1"/>
      <c r="B1011" s="1"/>
      <c r="C1011" s="1"/>
      <c r="D1011" s="1"/>
      <c r="E1011" s="1"/>
      <c r="F1011" s="1"/>
      <c r="G1011" s="1"/>
      <c r="H1011" s="1"/>
      <c r="I1011" s="1"/>
      <c r="J1011" s="1"/>
      <c r="K1011" s="1"/>
      <c r="L1011" s="1"/>
      <c r="M1011" s="1"/>
      <c r="N1011" s="1"/>
      <c r="O1011" s="1"/>
    </row>
    <row r="1012" spans="1:15" ht="9.75" customHeight="1">
      <c r="A1012" s="1"/>
      <c r="B1012" s="1"/>
      <c r="C1012" s="1"/>
      <c r="D1012" s="1"/>
      <c r="E1012" s="1"/>
      <c r="F1012" s="1"/>
      <c r="G1012" s="1"/>
      <c r="H1012" s="1"/>
      <c r="I1012" s="1"/>
      <c r="J1012" s="1"/>
      <c r="K1012" s="1"/>
      <c r="L1012" s="1"/>
      <c r="M1012" s="1"/>
      <c r="N1012" s="1"/>
      <c r="O1012" s="1"/>
    </row>
    <row r="1013" spans="1:15" ht="9.75" customHeight="1">
      <c r="A1013" s="1"/>
      <c r="B1013" s="1"/>
      <c r="C1013" s="1"/>
      <c r="D1013" s="1"/>
      <c r="E1013" s="1"/>
      <c r="F1013" s="1"/>
      <c r="G1013" s="1"/>
      <c r="H1013" s="1"/>
      <c r="I1013" s="1"/>
      <c r="J1013" s="1"/>
      <c r="K1013" s="1"/>
      <c r="L1013" s="1"/>
      <c r="M1013" s="1"/>
      <c r="N1013" s="1"/>
      <c r="O1013" s="1"/>
    </row>
    <row r="1014" spans="1:15" ht="9.75" customHeight="1">
      <c r="A1014" s="1"/>
      <c r="B1014" s="1"/>
      <c r="C1014" s="1"/>
      <c r="D1014" s="1"/>
      <c r="E1014" s="1"/>
      <c r="F1014" s="1"/>
      <c r="G1014" s="1"/>
      <c r="H1014" s="1"/>
      <c r="I1014" s="1"/>
      <c r="J1014" s="1"/>
      <c r="K1014" s="1"/>
      <c r="L1014" s="1"/>
      <c r="M1014" s="1"/>
      <c r="N1014" s="1"/>
      <c r="O1014" s="1"/>
    </row>
    <row r="1015" spans="1:15" ht="9.75" customHeight="1">
      <c r="A1015" s="1"/>
      <c r="B1015" s="1"/>
      <c r="C1015" s="1"/>
      <c r="D1015" s="1"/>
      <c r="E1015" s="1"/>
      <c r="F1015" s="1"/>
      <c r="G1015" s="1"/>
      <c r="H1015" s="1"/>
      <c r="I1015" s="1"/>
      <c r="J1015" s="1"/>
      <c r="K1015" s="1"/>
      <c r="L1015" s="1"/>
      <c r="M1015" s="1"/>
      <c r="N1015" s="1"/>
      <c r="O1015" s="1"/>
    </row>
    <row r="1016" spans="1:15" ht="9.75" customHeight="1">
      <c r="A1016" s="1"/>
      <c r="B1016" s="1"/>
      <c r="C1016" s="1"/>
      <c r="D1016" s="1"/>
      <c r="E1016" s="1"/>
      <c r="F1016" s="1"/>
      <c r="G1016" s="1"/>
      <c r="H1016" s="1"/>
      <c r="I1016" s="1"/>
      <c r="J1016" s="1"/>
      <c r="K1016" s="1"/>
      <c r="L1016" s="1"/>
      <c r="M1016" s="1"/>
      <c r="N1016" s="1"/>
      <c r="O1016" s="1"/>
    </row>
    <row r="1017" spans="1:15" ht="9.75" customHeight="1">
      <c r="A1017" s="1"/>
      <c r="B1017" s="1"/>
      <c r="C1017" s="1"/>
      <c r="D1017" s="1"/>
      <c r="E1017" s="1"/>
      <c r="F1017" s="1"/>
      <c r="G1017" s="1"/>
      <c r="H1017" s="1"/>
      <c r="I1017" s="1"/>
      <c r="J1017" s="1"/>
      <c r="K1017" s="1"/>
      <c r="L1017" s="1"/>
      <c r="M1017" s="1"/>
      <c r="N1017" s="1"/>
      <c r="O1017" s="1"/>
    </row>
    <row r="1018" spans="1:15" ht="9.75" customHeight="1">
      <c r="A1018" s="1"/>
      <c r="B1018" s="1"/>
      <c r="C1018" s="1"/>
      <c r="D1018" s="1"/>
      <c r="E1018" s="1"/>
      <c r="F1018" s="1"/>
      <c r="G1018" s="1"/>
      <c r="H1018" s="1"/>
      <c r="I1018" s="1"/>
      <c r="J1018" s="1"/>
      <c r="K1018" s="1"/>
      <c r="L1018" s="1"/>
      <c r="M1018" s="1"/>
      <c r="N1018" s="1"/>
      <c r="O1018" s="1"/>
    </row>
    <row r="1019" spans="1:15" ht="9.75" customHeight="1">
      <c r="A1019" s="1"/>
      <c r="B1019" s="1"/>
      <c r="C1019" s="1"/>
      <c r="D1019" s="1"/>
      <c r="E1019" s="1"/>
      <c r="F1019" s="1"/>
      <c r="G1019" s="1"/>
      <c r="H1019" s="1"/>
      <c r="I1019" s="1"/>
      <c r="J1019" s="1"/>
      <c r="K1019" s="1"/>
      <c r="L1019" s="1"/>
      <c r="M1019" s="1"/>
      <c r="N1019" s="1"/>
      <c r="O1019" s="1"/>
    </row>
    <row r="1020" spans="1:15" ht="9.75" customHeight="1">
      <c r="A1020" s="1"/>
      <c r="B1020" s="1"/>
      <c r="C1020" s="1"/>
      <c r="D1020" s="1"/>
      <c r="E1020" s="1"/>
      <c r="F1020" s="1"/>
      <c r="G1020" s="1"/>
      <c r="H1020" s="1"/>
      <c r="I1020" s="1"/>
      <c r="J1020" s="1"/>
      <c r="K1020" s="1"/>
      <c r="L1020" s="1"/>
      <c r="M1020" s="1"/>
      <c r="N1020" s="1"/>
      <c r="O1020" s="1"/>
    </row>
    <row r="1021" spans="1:15" ht="9.75" customHeight="1">
      <c r="A1021" s="1"/>
      <c r="B1021" s="1"/>
      <c r="C1021" s="1"/>
      <c r="D1021" s="1"/>
      <c r="E1021" s="1"/>
      <c r="F1021" s="1"/>
      <c r="G1021" s="1"/>
      <c r="H1021" s="1"/>
      <c r="I1021" s="1"/>
      <c r="J1021" s="1"/>
      <c r="K1021" s="1"/>
      <c r="L1021" s="1"/>
      <c r="M1021" s="1"/>
      <c r="N1021" s="1"/>
      <c r="O1021" s="1"/>
    </row>
    <row r="1022" spans="1:15" ht="9.75" customHeight="1">
      <c r="A1022" s="1"/>
      <c r="B1022" s="1"/>
      <c r="C1022" s="1"/>
      <c r="D1022" s="1"/>
      <c r="E1022" s="1"/>
      <c r="F1022" s="1"/>
      <c r="G1022" s="1"/>
      <c r="H1022" s="1"/>
      <c r="I1022" s="1"/>
      <c r="J1022" s="1"/>
      <c r="K1022" s="1"/>
      <c r="L1022" s="1"/>
      <c r="M1022" s="1"/>
      <c r="N1022" s="1"/>
      <c r="O1022" s="1"/>
    </row>
    <row r="1023" spans="1:15" ht="9.75" customHeight="1">
      <c r="A1023" s="1"/>
      <c r="B1023" s="1"/>
      <c r="C1023" s="1"/>
      <c r="D1023" s="1"/>
      <c r="E1023" s="1"/>
      <c r="F1023" s="1"/>
      <c r="G1023" s="1"/>
      <c r="H1023" s="1"/>
      <c r="I1023" s="1"/>
      <c r="J1023" s="1"/>
      <c r="K1023" s="1"/>
      <c r="L1023" s="1"/>
      <c r="M1023" s="1"/>
      <c r="N1023" s="1"/>
      <c r="O1023" s="1"/>
    </row>
    <row r="1024" spans="1:15" ht="9.75" customHeight="1">
      <c r="A1024" s="1"/>
      <c r="B1024" s="1"/>
      <c r="C1024" s="1"/>
      <c r="D1024" s="1"/>
      <c r="E1024" s="1"/>
      <c r="F1024" s="1"/>
      <c r="G1024" s="1"/>
      <c r="H1024" s="1"/>
      <c r="I1024" s="1"/>
      <c r="J1024" s="1"/>
      <c r="K1024" s="1"/>
      <c r="L1024" s="1"/>
      <c r="M1024" s="1"/>
      <c r="N1024" s="1"/>
      <c r="O1024" s="1"/>
    </row>
    <row r="1025" spans="1:15" ht="9.75" customHeight="1">
      <c r="A1025" s="1"/>
      <c r="B1025" s="1"/>
      <c r="C1025" s="1"/>
      <c r="D1025" s="1"/>
      <c r="E1025" s="1"/>
      <c r="F1025" s="1"/>
      <c r="G1025" s="1"/>
      <c r="H1025" s="1"/>
      <c r="I1025" s="1"/>
      <c r="J1025" s="1"/>
      <c r="K1025" s="1"/>
      <c r="L1025" s="1"/>
      <c r="M1025" s="1"/>
      <c r="N1025" s="1"/>
      <c r="O1025" s="1"/>
    </row>
    <row r="1026" spans="1:15" ht="9.75" customHeight="1">
      <c r="A1026" s="1"/>
      <c r="B1026" s="1"/>
      <c r="C1026" s="1"/>
      <c r="D1026" s="1"/>
      <c r="E1026" s="1"/>
      <c r="F1026" s="1"/>
      <c r="G1026" s="1"/>
      <c r="H1026" s="1"/>
      <c r="I1026" s="1"/>
      <c r="J1026" s="1"/>
      <c r="K1026" s="1"/>
      <c r="L1026" s="1"/>
      <c r="M1026" s="1"/>
      <c r="N1026" s="1"/>
      <c r="O1026" s="1"/>
    </row>
    <row r="1027" spans="1:15" ht="9.75" customHeight="1">
      <c r="A1027" s="1"/>
      <c r="B1027" s="1"/>
      <c r="C1027" s="1"/>
      <c r="D1027" s="1"/>
      <c r="E1027" s="1"/>
      <c r="F1027" s="1"/>
      <c r="G1027" s="1"/>
      <c r="H1027" s="1"/>
      <c r="I1027" s="1"/>
      <c r="J1027" s="1"/>
      <c r="K1027" s="1"/>
      <c r="L1027" s="1"/>
      <c r="M1027" s="1"/>
      <c r="N1027" s="1"/>
      <c r="O1027" s="1"/>
    </row>
    <row r="1028" spans="1:15" ht="9.75" customHeight="1">
      <c r="A1028" s="1"/>
      <c r="B1028" s="1"/>
      <c r="C1028" s="1"/>
      <c r="D1028" s="1"/>
      <c r="E1028" s="1"/>
      <c r="F1028" s="1"/>
      <c r="G1028" s="1"/>
      <c r="H1028" s="1"/>
      <c r="I1028" s="1"/>
      <c r="J1028" s="1"/>
      <c r="K1028" s="1"/>
      <c r="L1028" s="1"/>
      <c r="M1028" s="1"/>
      <c r="N1028" s="1"/>
      <c r="O1028" s="1"/>
    </row>
    <row r="1029" spans="1:15" ht="9.75" customHeight="1">
      <c r="A1029" s="1"/>
      <c r="B1029" s="1"/>
      <c r="C1029" s="1"/>
      <c r="D1029" s="1"/>
      <c r="E1029" s="1"/>
      <c r="F1029" s="1"/>
      <c r="G1029" s="1"/>
      <c r="H1029" s="1"/>
      <c r="I1029" s="1"/>
      <c r="J1029" s="1"/>
      <c r="K1029" s="1"/>
      <c r="L1029" s="1"/>
      <c r="M1029" s="1"/>
      <c r="N1029" s="1"/>
      <c r="O1029" s="1"/>
    </row>
    <row r="1030" spans="1:15" ht="9.75" customHeight="1">
      <c r="A1030" s="1"/>
      <c r="B1030" s="1"/>
      <c r="C1030" s="1"/>
      <c r="D1030" s="1"/>
      <c r="E1030" s="1"/>
      <c r="F1030" s="1"/>
      <c r="G1030" s="1"/>
      <c r="H1030" s="1"/>
      <c r="I1030" s="1"/>
      <c r="J1030" s="1"/>
      <c r="K1030" s="1"/>
      <c r="L1030" s="1"/>
      <c r="M1030" s="1"/>
      <c r="N1030" s="1"/>
      <c r="O1030" s="1"/>
    </row>
    <row r="1031" spans="1:15" ht="9.75" customHeight="1">
      <c r="A1031" s="1"/>
      <c r="B1031" s="1"/>
      <c r="C1031" s="1"/>
      <c r="D1031" s="1"/>
      <c r="E1031" s="1"/>
      <c r="F1031" s="1"/>
      <c r="G1031" s="1"/>
      <c r="H1031" s="1"/>
      <c r="I1031" s="1"/>
      <c r="J1031" s="1"/>
      <c r="K1031" s="1"/>
      <c r="L1031" s="1"/>
      <c r="M1031" s="1"/>
      <c r="N1031" s="1"/>
      <c r="O1031" s="1"/>
    </row>
    <row r="1032" spans="1:15" ht="9.75" customHeight="1">
      <c r="A1032" s="1"/>
      <c r="B1032" s="1"/>
      <c r="C1032" s="1"/>
      <c r="D1032" s="1"/>
      <c r="E1032" s="1"/>
      <c r="F1032" s="1"/>
      <c r="G1032" s="1"/>
      <c r="H1032" s="1"/>
      <c r="I1032" s="1"/>
      <c r="J1032" s="1"/>
      <c r="K1032" s="1"/>
      <c r="L1032" s="1"/>
      <c r="M1032" s="1"/>
      <c r="N1032" s="1"/>
      <c r="O1032" s="1"/>
    </row>
    <row r="1033" spans="1:15" ht="9.75" customHeight="1">
      <c r="A1033" s="1"/>
      <c r="B1033" s="1"/>
      <c r="C1033" s="1"/>
      <c r="D1033" s="1"/>
      <c r="E1033" s="1"/>
      <c r="F1033" s="1"/>
      <c r="G1033" s="1"/>
      <c r="H1033" s="1"/>
      <c r="I1033" s="1"/>
      <c r="J1033" s="1"/>
      <c r="K1033" s="1"/>
      <c r="L1033" s="1"/>
      <c r="M1033" s="1"/>
      <c r="N1033" s="1"/>
      <c r="O1033" s="1"/>
    </row>
    <row r="1034" spans="1:15" ht="9.75" customHeight="1">
      <c r="A1034" s="1"/>
      <c r="B1034" s="1"/>
      <c r="C1034" s="1"/>
      <c r="D1034" s="1"/>
      <c r="E1034" s="1"/>
      <c r="F1034" s="1"/>
      <c r="G1034" s="1"/>
      <c r="H1034" s="1"/>
      <c r="I1034" s="1"/>
      <c r="J1034" s="1"/>
      <c r="K1034" s="1"/>
      <c r="L1034" s="1"/>
      <c r="M1034" s="1"/>
      <c r="N1034" s="1"/>
      <c r="O1034" s="1"/>
    </row>
    <row r="1035" spans="1:15" ht="9.75" customHeight="1">
      <c r="A1035" s="1"/>
      <c r="B1035" s="1"/>
      <c r="C1035" s="1"/>
      <c r="D1035" s="1"/>
      <c r="E1035" s="1"/>
      <c r="F1035" s="1"/>
      <c r="G1035" s="1"/>
      <c r="H1035" s="1"/>
      <c r="I1035" s="1"/>
      <c r="J1035" s="1"/>
      <c r="K1035" s="1"/>
      <c r="L1035" s="1"/>
      <c r="M1035" s="1"/>
      <c r="N1035" s="1"/>
      <c r="O1035" s="1"/>
    </row>
    <row r="1036" spans="1:15" ht="9.75" customHeight="1">
      <c r="A1036" s="1"/>
      <c r="B1036" s="1"/>
      <c r="C1036" s="1"/>
      <c r="D1036" s="1"/>
      <c r="E1036" s="1"/>
      <c r="F1036" s="1"/>
      <c r="G1036" s="1"/>
      <c r="H1036" s="1"/>
      <c r="I1036" s="1"/>
      <c r="J1036" s="1"/>
      <c r="K1036" s="1"/>
      <c r="L1036" s="1"/>
      <c r="M1036" s="1"/>
      <c r="N1036" s="1"/>
      <c r="O1036" s="1"/>
    </row>
    <row r="1037" spans="1:15" ht="9.75" customHeight="1">
      <c r="A1037" s="1"/>
      <c r="B1037" s="1"/>
      <c r="C1037" s="1"/>
      <c r="D1037" s="1"/>
      <c r="E1037" s="1"/>
      <c r="F1037" s="1"/>
      <c r="G1037" s="1"/>
      <c r="H1037" s="1"/>
      <c r="I1037" s="1"/>
      <c r="J1037" s="1"/>
      <c r="K1037" s="1"/>
      <c r="L1037" s="1"/>
      <c r="M1037" s="1"/>
      <c r="N1037" s="1"/>
      <c r="O1037" s="1"/>
    </row>
    <row r="1038" spans="1:15" ht="9.75" customHeight="1">
      <c r="A1038" s="1"/>
      <c r="B1038" s="1"/>
      <c r="C1038" s="1"/>
      <c r="D1038" s="1"/>
      <c r="E1038" s="1"/>
      <c r="F1038" s="1"/>
      <c r="G1038" s="1"/>
      <c r="H1038" s="1"/>
      <c r="I1038" s="1"/>
      <c r="J1038" s="1"/>
      <c r="K1038" s="1"/>
      <c r="L1038" s="1"/>
      <c r="M1038" s="1"/>
      <c r="N1038" s="1"/>
      <c r="O1038" s="1"/>
    </row>
    <row r="1039" spans="1:15" ht="9.75" customHeight="1">
      <c r="A1039" s="1"/>
      <c r="B1039" s="1"/>
      <c r="C1039" s="1"/>
      <c r="D1039" s="1"/>
      <c r="E1039" s="1"/>
      <c r="F1039" s="1"/>
      <c r="G1039" s="1"/>
      <c r="H1039" s="1"/>
      <c r="I1039" s="1"/>
      <c r="J1039" s="1"/>
      <c r="K1039" s="1"/>
      <c r="L1039" s="1"/>
      <c r="M1039" s="1"/>
      <c r="N1039" s="1"/>
      <c r="O1039" s="1"/>
    </row>
    <row r="1040" spans="1:15" ht="9.75" customHeight="1">
      <c r="A1040" s="1"/>
      <c r="B1040" s="1"/>
      <c r="C1040" s="1"/>
      <c r="D1040" s="1"/>
      <c r="E1040" s="1"/>
      <c r="F1040" s="1"/>
      <c r="G1040" s="1"/>
      <c r="H1040" s="1"/>
      <c r="I1040" s="1"/>
      <c r="J1040" s="1"/>
      <c r="K1040" s="1"/>
      <c r="L1040" s="1"/>
      <c r="M1040" s="1"/>
      <c r="N1040" s="1"/>
      <c r="O1040" s="1"/>
    </row>
    <row r="1041" spans="1:15" ht="9.75" customHeight="1">
      <c r="A1041" s="1"/>
      <c r="B1041" s="1"/>
      <c r="C1041" s="1"/>
      <c r="D1041" s="1"/>
      <c r="E1041" s="1"/>
      <c r="F1041" s="1"/>
      <c r="G1041" s="1"/>
      <c r="H1041" s="1"/>
      <c r="I1041" s="1"/>
      <c r="J1041" s="1"/>
      <c r="K1041" s="1"/>
      <c r="L1041" s="1"/>
      <c r="M1041" s="1"/>
      <c r="N1041" s="1"/>
      <c r="O1041" s="1"/>
    </row>
    <row r="1042" spans="1:15" ht="9.75" customHeight="1">
      <c r="A1042" s="1"/>
      <c r="B1042" s="1"/>
      <c r="C1042" s="1"/>
      <c r="D1042" s="1"/>
      <c r="E1042" s="1"/>
      <c r="F1042" s="1"/>
      <c r="G1042" s="1"/>
      <c r="H1042" s="1"/>
      <c r="I1042" s="1"/>
      <c r="J1042" s="1"/>
      <c r="K1042" s="1"/>
      <c r="L1042" s="1"/>
      <c r="M1042" s="1"/>
      <c r="N1042" s="1"/>
      <c r="O1042" s="1"/>
    </row>
    <row r="1043" spans="1:15" ht="9.75" customHeight="1">
      <c r="A1043" s="1"/>
      <c r="B1043" s="1"/>
      <c r="C1043" s="1"/>
      <c r="D1043" s="1"/>
      <c r="E1043" s="1"/>
      <c r="F1043" s="1"/>
      <c r="G1043" s="1"/>
      <c r="H1043" s="1"/>
      <c r="I1043" s="1"/>
      <c r="J1043" s="1"/>
      <c r="K1043" s="1"/>
      <c r="L1043" s="1"/>
      <c r="M1043" s="1"/>
      <c r="N1043" s="1"/>
      <c r="O1043" s="1"/>
    </row>
    <row r="1044" spans="1:15" ht="9.75" customHeight="1">
      <c r="A1044" s="1"/>
      <c r="B1044" s="1"/>
      <c r="C1044" s="1"/>
      <c r="D1044" s="1"/>
      <c r="E1044" s="1"/>
      <c r="F1044" s="1"/>
      <c r="G1044" s="1"/>
      <c r="H1044" s="1"/>
      <c r="I1044" s="1"/>
      <c r="J1044" s="1"/>
      <c r="K1044" s="1"/>
      <c r="L1044" s="1"/>
      <c r="M1044" s="1"/>
      <c r="N1044" s="1"/>
      <c r="O1044" s="1"/>
    </row>
    <row r="1045" spans="1:15" ht="9.75" customHeight="1">
      <c r="A1045" s="1"/>
      <c r="B1045" s="1"/>
      <c r="C1045" s="1"/>
      <c r="D1045" s="1"/>
      <c r="E1045" s="1"/>
      <c r="F1045" s="1"/>
      <c r="G1045" s="1"/>
      <c r="H1045" s="1"/>
      <c r="I1045" s="1"/>
      <c r="J1045" s="1"/>
      <c r="K1045" s="1"/>
      <c r="L1045" s="1"/>
      <c r="M1045" s="1"/>
      <c r="N1045" s="1"/>
      <c r="O1045" s="1"/>
    </row>
    <row r="1046" spans="1:15" ht="9.75" customHeight="1">
      <c r="A1046" s="1"/>
      <c r="B1046" s="1"/>
      <c r="C1046" s="1"/>
      <c r="D1046" s="1"/>
      <c r="E1046" s="1"/>
      <c r="F1046" s="1"/>
      <c r="G1046" s="1"/>
      <c r="H1046" s="1"/>
      <c r="I1046" s="1"/>
      <c r="J1046" s="1"/>
      <c r="K1046" s="1"/>
      <c r="L1046" s="1"/>
      <c r="M1046" s="1"/>
      <c r="N1046" s="1"/>
      <c r="O1046" s="1"/>
    </row>
    <row r="1047" spans="1:15" ht="9.75" customHeight="1">
      <c r="A1047" s="1"/>
      <c r="B1047" s="1"/>
      <c r="C1047" s="1"/>
      <c r="D1047" s="1"/>
      <c r="E1047" s="1"/>
      <c r="F1047" s="1"/>
      <c r="G1047" s="1"/>
      <c r="H1047" s="1"/>
      <c r="I1047" s="1"/>
      <c r="J1047" s="1"/>
      <c r="K1047" s="1"/>
      <c r="L1047" s="1"/>
      <c r="M1047" s="1"/>
      <c r="N1047" s="1"/>
      <c r="O1047" s="1"/>
    </row>
    <row r="1048" spans="1:15" ht="9.75" customHeight="1">
      <c r="A1048" s="1"/>
      <c r="B1048" s="1"/>
      <c r="C1048" s="1"/>
      <c r="D1048" s="1"/>
      <c r="E1048" s="1"/>
      <c r="F1048" s="1"/>
      <c r="G1048" s="1"/>
      <c r="H1048" s="1"/>
      <c r="I1048" s="1"/>
      <c r="J1048" s="1"/>
      <c r="K1048" s="1"/>
      <c r="L1048" s="1"/>
      <c r="M1048" s="1"/>
      <c r="N1048" s="1"/>
      <c r="O1048" s="1"/>
    </row>
    <row r="1049" spans="1:15" ht="9.75" customHeight="1">
      <c r="A1049" s="1"/>
      <c r="B1049" s="1"/>
      <c r="C1049" s="1"/>
      <c r="D1049" s="1"/>
      <c r="E1049" s="1"/>
      <c r="F1049" s="1"/>
      <c r="G1049" s="1"/>
      <c r="H1049" s="1"/>
      <c r="I1049" s="1"/>
      <c r="J1049" s="1"/>
      <c r="K1049" s="1"/>
      <c r="L1049" s="1"/>
      <c r="M1049" s="1"/>
      <c r="N1049" s="1"/>
      <c r="O1049" s="1"/>
    </row>
    <row r="1050" spans="1:15" ht="9.75" customHeight="1">
      <c r="A1050" s="1"/>
      <c r="B1050" s="1"/>
      <c r="C1050" s="1"/>
      <c r="D1050" s="1"/>
      <c r="E1050" s="1"/>
      <c r="F1050" s="1"/>
      <c r="G1050" s="1"/>
      <c r="H1050" s="1"/>
      <c r="I1050" s="1"/>
      <c r="J1050" s="1"/>
      <c r="K1050" s="1"/>
      <c r="L1050" s="1"/>
      <c r="M1050" s="1"/>
      <c r="N1050" s="1"/>
      <c r="O1050" s="1"/>
    </row>
    <row r="1051" spans="1:15" ht="9.75" customHeight="1">
      <c r="A1051" s="1"/>
      <c r="B1051" s="1"/>
      <c r="C1051" s="1"/>
      <c r="D1051" s="1"/>
      <c r="E1051" s="1"/>
      <c r="F1051" s="1"/>
      <c r="G1051" s="1"/>
      <c r="H1051" s="1"/>
      <c r="I1051" s="1"/>
      <c r="J1051" s="1"/>
      <c r="K1051" s="1"/>
      <c r="L1051" s="1"/>
      <c r="M1051" s="1"/>
      <c r="N1051" s="1"/>
      <c r="O1051" s="1"/>
    </row>
    <row r="1052" spans="1:15" ht="9.75" customHeight="1">
      <c r="A1052" s="1"/>
      <c r="B1052" s="1"/>
      <c r="C1052" s="1"/>
      <c r="D1052" s="1"/>
      <c r="E1052" s="1"/>
      <c r="F1052" s="1"/>
      <c r="G1052" s="1"/>
      <c r="H1052" s="1"/>
      <c r="I1052" s="1"/>
      <c r="J1052" s="1"/>
      <c r="K1052" s="1"/>
      <c r="L1052" s="1"/>
      <c r="M1052" s="1"/>
      <c r="N1052" s="1"/>
      <c r="O1052" s="1"/>
    </row>
    <row r="1053" spans="1:15" ht="9.75" customHeight="1">
      <c r="A1053" s="1"/>
      <c r="B1053" s="1"/>
      <c r="C1053" s="1"/>
      <c r="D1053" s="1"/>
      <c r="E1053" s="1"/>
      <c r="F1053" s="1"/>
      <c r="G1053" s="1"/>
      <c r="H1053" s="1"/>
      <c r="I1053" s="1"/>
      <c r="J1053" s="1"/>
      <c r="K1053" s="1"/>
      <c r="L1053" s="1"/>
      <c r="M1053" s="1"/>
      <c r="N1053" s="1"/>
      <c r="O1053" s="1"/>
    </row>
    <row r="1054" spans="1:15" ht="9.75" customHeight="1">
      <c r="A1054" s="1"/>
      <c r="B1054" s="1"/>
      <c r="C1054" s="1"/>
      <c r="D1054" s="1"/>
      <c r="E1054" s="1"/>
      <c r="F1054" s="1"/>
      <c r="G1054" s="1"/>
      <c r="H1054" s="1"/>
      <c r="I1054" s="1"/>
      <c r="J1054" s="1"/>
      <c r="K1054" s="1"/>
      <c r="L1054" s="1"/>
      <c r="M1054" s="1"/>
      <c r="N1054" s="1"/>
      <c r="O1054" s="1"/>
    </row>
    <row r="1055" spans="1:15" ht="9.75" customHeight="1">
      <c r="A1055" s="1"/>
      <c r="B1055" s="1"/>
      <c r="C1055" s="1"/>
      <c r="D1055" s="1"/>
      <c r="E1055" s="1"/>
      <c r="F1055" s="1"/>
      <c r="G1055" s="1"/>
      <c r="H1055" s="1"/>
      <c r="I1055" s="1"/>
      <c r="J1055" s="1"/>
      <c r="K1055" s="1"/>
      <c r="L1055" s="1"/>
      <c r="M1055" s="1"/>
      <c r="N1055" s="1"/>
      <c r="O1055" s="1"/>
    </row>
    <row r="1056" spans="1:15" ht="9.75" customHeight="1">
      <c r="A1056" s="1"/>
      <c r="B1056" s="1"/>
      <c r="C1056" s="1"/>
      <c r="D1056" s="1"/>
      <c r="E1056" s="1"/>
      <c r="F1056" s="1"/>
      <c r="G1056" s="1"/>
      <c r="H1056" s="1"/>
      <c r="I1056" s="1"/>
      <c r="J1056" s="1"/>
      <c r="K1056" s="1"/>
      <c r="L1056" s="1"/>
      <c r="M1056" s="1"/>
      <c r="N1056" s="1"/>
      <c r="O1056" s="1"/>
    </row>
    <row r="1057" spans="1:15" ht="9.75" customHeight="1">
      <c r="A1057" s="1"/>
      <c r="B1057" s="1"/>
      <c r="C1057" s="1"/>
      <c r="D1057" s="1"/>
      <c r="E1057" s="1"/>
      <c r="F1057" s="1"/>
      <c r="G1057" s="1"/>
      <c r="H1057" s="1"/>
      <c r="I1057" s="1"/>
      <c r="J1057" s="1"/>
      <c r="K1057" s="1"/>
      <c r="L1057" s="1"/>
      <c r="M1057" s="1"/>
      <c r="N1057" s="1"/>
      <c r="O1057" s="1"/>
    </row>
    <row r="1058" spans="1:15" ht="9.75" customHeight="1">
      <c r="A1058" s="1"/>
      <c r="B1058" s="1"/>
      <c r="C1058" s="1"/>
      <c r="D1058" s="1"/>
      <c r="E1058" s="1"/>
      <c r="F1058" s="1"/>
      <c r="G1058" s="1"/>
      <c r="H1058" s="1"/>
      <c r="I1058" s="1"/>
      <c r="J1058" s="1"/>
      <c r="K1058" s="1"/>
      <c r="L1058" s="1"/>
      <c r="M1058" s="1"/>
      <c r="N1058" s="1"/>
      <c r="O1058" s="1"/>
    </row>
    <row r="1059" spans="1:15" ht="9.75" customHeight="1">
      <c r="A1059" s="1"/>
      <c r="B1059" s="1"/>
      <c r="C1059" s="1"/>
      <c r="D1059" s="1"/>
      <c r="E1059" s="1"/>
      <c r="F1059" s="1"/>
      <c r="G1059" s="1"/>
      <c r="H1059" s="1"/>
      <c r="I1059" s="1"/>
      <c r="J1059" s="1"/>
      <c r="K1059" s="1"/>
      <c r="L1059" s="1"/>
      <c r="M1059" s="1"/>
      <c r="N1059" s="1"/>
      <c r="O1059" s="1"/>
    </row>
    <row r="1060" spans="1:15" ht="9.75" customHeight="1">
      <c r="A1060" s="1"/>
      <c r="B1060" s="1"/>
      <c r="C1060" s="1"/>
      <c r="D1060" s="1"/>
      <c r="E1060" s="1"/>
      <c r="F1060" s="1"/>
      <c r="G1060" s="1"/>
      <c r="H1060" s="1"/>
      <c r="I1060" s="1"/>
      <c r="J1060" s="1"/>
      <c r="K1060" s="1"/>
      <c r="L1060" s="1"/>
      <c r="M1060" s="1"/>
      <c r="N1060" s="1"/>
      <c r="O1060" s="1"/>
    </row>
    <row r="1061" spans="1:15" ht="9.75" customHeight="1">
      <c r="A1061" s="1"/>
      <c r="B1061" s="1"/>
      <c r="C1061" s="1"/>
      <c r="D1061" s="1"/>
      <c r="E1061" s="1"/>
      <c r="F1061" s="1"/>
      <c r="G1061" s="1"/>
      <c r="H1061" s="1"/>
      <c r="I1061" s="1"/>
      <c r="J1061" s="1"/>
      <c r="K1061" s="1"/>
      <c r="L1061" s="1"/>
      <c r="M1061" s="1"/>
      <c r="N1061" s="1"/>
      <c r="O1061" s="1"/>
    </row>
    <row r="1062" spans="1:15" ht="9.75" customHeight="1">
      <c r="A1062" s="1"/>
      <c r="B1062" s="1"/>
      <c r="C1062" s="1"/>
      <c r="D1062" s="1"/>
      <c r="E1062" s="1"/>
      <c r="F1062" s="1"/>
      <c r="G1062" s="1"/>
      <c r="H1062" s="1"/>
      <c r="I1062" s="1"/>
      <c r="J1062" s="1"/>
      <c r="K1062" s="1"/>
      <c r="L1062" s="1"/>
      <c r="M1062" s="1"/>
      <c r="N1062" s="1"/>
      <c r="O1062" s="1"/>
    </row>
    <row r="1063" spans="1:15" ht="9.75" customHeight="1">
      <c r="A1063" s="1"/>
      <c r="B1063" s="1"/>
      <c r="C1063" s="1"/>
      <c r="D1063" s="1"/>
      <c r="E1063" s="1"/>
      <c r="F1063" s="1"/>
      <c r="G1063" s="1"/>
      <c r="H1063" s="1"/>
      <c r="I1063" s="1"/>
      <c r="J1063" s="1"/>
      <c r="K1063" s="1"/>
      <c r="L1063" s="1"/>
      <c r="M1063" s="1"/>
      <c r="N1063" s="1"/>
      <c r="O1063" s="1"/>
    </row>
    <row r="1064" spans="1:15" ht="9.75" customHeight="1">
      <c r="A1064" s="1"/>
      <c r="B1064" s="1"/>
      <c r="C1064" s="1"/>
      <c r="D1064" s="1"/>
      <c r="E1064" s="1"/>
      <c r="F1064" s="1"/>
      <c r="G1064" s="1"/>
      <c r="H1064" s="1"/>
      <c r="I1064" s="1"/>
      <c r="J1064" s="1"/>
      <c r="K1064" s="1"/>
      <c r="L1064" s="1"/>
      <c r="M1064" s="1"/>
      <c r="N1064" s="1"/>
      <c r="O1064" s="1"/>
    </row>
    <row r="1065" spans="1:15" ht="9.75" customHeight="1">
      <c r="A1065" s="1"/>
      <c r="B1065" s="1"/>
      <c r="C1065" s="1"/>
      <c r="D1065" s="1"/>
      <c r="E1065" s="1"/>
      <c r="F1065" s="1"/>
      <c r="G1065" s="1"/>
      <c r="H1065" s="1"/>
      <c r="I1065" s="1"/>
      <c r="J1065" s="1"/>
      <c r="K1065" s="1"/>
      <c r="L1065" s="1"/>
      <c r="M1065" s="1"/>
      <c r="N1065" s="1"/>
      <c r="O1065" s="1"/>
    </row>
    <row r="1066" spans="1:15" ht="9.75" customHeight="1">
      <c r="A1066" s="1"/>
      <c r="B1066" s="1"/>
      <c r="C1066" s="1"/>
      <c r="D1066" s="1"/>
      <c r="E1066" s="1"/>
      <c r="F1066" s="1"/>
      <c r="G1066" s="1"/>
      <c r="H1066" s="1"/>
      <c r="I1066" s="1"/>
      <c r="J1066" s="1"/>
      <c r="K1066" s="1"/>
      <c r="L1066" s="1"/>
      <c r="M1066" s="1"/>
      <c r="N1066" s="1"/>
      <c r="O1066" s="1"/>
    </row>
    <row r="1067" spans="1:15" ht="9.75" customHeight="1">
      <c r="A1067" s="1"/>
      <c r="B1067" s="1"/>
      <c r="C1067" s="1"/>
      <c r="D1067" s="1"/>
      <c r="E1067" s="1"/>
      <c r="F1067" s="1"/>
      <c r="G1067" s="1"/>
      <c r="H1067" s="1"/>
      <c r="I1067" s="1"/>
      <c r="J1067" s="1"/>
      <c r="K1067" s="1"/>
      <c r="L1067" s="1"/>
      <c r="M1067" s="1"/>
      <c r="N1067" s="1"/>
      <c r="O1067" s="1"/>
    </row>
    <row r="1068" spans="1:15" ht="9.75" customHeight="1">
      <c r="A1068" s="1"/>
      <c r="B1068" s="1"/>
      <c r="C1068" s="1"/>
      <c r="D1068" s="1"/>
      <c r="E1068" s="1"/>
      <c r="F1068" s="1"/>
      <c r="G1068" s="1"/>
      <c r="H1068" s="1"/>
      <c r="I1068" s="1"/>
      <c r="J1068" s="1"/>
      <c r="K1068" s="1"/>
      <c r="L1068" s="1"/>
      <c r="M1068" s="1"/>
      <c r="N1068" s="1"/>
      <c r="O1068" s="1"/>
    </row>
    <row r="1069" spans="1:15" ht="9.75" customHeight="1">
      <c r="A1069" s="1"/>
      <c r="B1069" s="1"/>
      <c r="C1069" s="1"/>
      <c r="D1069" s="1"/>
      <c r="E1069" s="1"/>
      <c r="F1069" s="1"/>
      <c r="G1069" s="1"/>
      <c r="H1069" s="1"/>
      <c r="I1069" s="1"/>
      <c r="J1069" s="1"/>
      <c r="K1069" s="1"/>
      <c r="L1069" s="1"/>
      <c r="M1069" s="1"/>
      <c r="N1069" s="1"/>
      <c r="O1069" s="1"/>
    </row>
    <row r="1070" spans="1:15" ht="9.75" customHeight="1">
      <c r="A1070" s="1"/>
      <c r="B1070" s="1"/>
      <c r="C1070" s="1"/>
      <c r="D1070" s="1"/>
      <c r="E1070" s="1"/>
      <c r="F1070" s="1"/>
      <c r="G1070" s="1"/>
      <c r="H1070" s="1"/>
      <c r="I1070" s="1"/>
      <c r="J1070" s="1"/>
      <c r="K1070" s="1"/>
      <c r="L1070" s="1"/>
      <c r="M1070" s="1"/>
      <c r="N1070" s="1"/>
      <c r="O1070" s="1"/>
    </row>
    <row r="1071" spans="1:15" ht="9.75" customHeight="1">
      <c r="A1071" s="1"/>
      <c r="B1071" s="1"/>
      <c r="C1071" s="1"/>
      <c r="D1071" s="1"/>
      <c r="E1071" s="1"/>
      <c r="F1071" s="1"/>
      <c r="G1071" s="1"/>
      <c r="H1071" s="1"/>
      <c r="I1071" s="1"/>
      <c r="J1071" s="1"/>
      <c r="K1071" s="1"/>
      <c r="L1071" s="1"/>
      <c r="M1071" s="1"/>
      <c r="N1071" s="1"/>
      <c r="O1071" s="1"/>
    </row>
    <row r="1072" spans="1:15" ht="9.75" customHeight="1">
      <c r="A1072" s="1"/>
      <c r="B1072" s="1"/>
      <c r="C1072" s="1"/>
      <c r="D1072" s="1"/>
      <c r="E1072" s="1"/>
      <c r="F1072" s="1"/>
      <c r="G1072" s="1"/>
      <c r="H1072" s="1"/>
      <c r="I1072" s="1"/>
      <c r="J1072" s="1"/>
      <c r="K1072" s="1"/>
      <c r="L1072" s="1"/>
      <c r="M1072" s="1"/>
      <c r="N1072" s="1"/>
      <c r="O1072" s="1"/>
    </row>
    <row r="1073" spans="1:15" ht="9.75" customHeight="1">
      <c r="A1073" s="1"/>
      <c r="B1073" s="1"/>
      <c r="C1073" s="1"/>
      <c r="D1073" s="1"/>
      <c r="E1073" s="1"/>
      <c r="F1073" s="1"/>
      <c r="G1073" s="1"/>
      <c r="H1073" s="1"/>
      <c r="I1073" s="1"/>
      <c r="J1073" s="1"/>
      <c r="K1073" s="1"/>
      <c r="L1073" s="1"/>
      <c r="M1073" s="1"/>
      <c r="N1073" s="1"/>
      <c r="O1073" s="1"/>
    </row>
    <row r="1074" spans="1:15" ht="9.75" customHeight="1">
      <c r="A1074" s="1"/>
      <c r="B1074" s="1"/>
      <c r="C1074" s="1"/>
      <c r="D1074" s="1"/>
      <c r="E1074" s="1"/>
      <c r="F1074" s="1"/>
      <c r="G1074" s="1"/>
      <c r="H1074" s="1"/>
      <c r="I1074" s="1"/>
      <c r="J1074" s="1"/>
      <c r="K1074" s="1"/>
      <c r="L1074" s="1"/>
      <c r="M1074" s="1"/>
      <c r="N1074" s="1"/>
      <c r="O1074" s="1"/>
    </row>
    <row r="1075" spans="1:15" ht="9.75" customHeight="1">
      <c r="A1075" s="1"/>
      <c r="B1075" s="1"/>
      <c r="C1075" s="1"/>
      <c r="D1075" s="1"/>
      <c r="E1075" s="1"/>
      <c r="F1075" s="1"/>
      <c r="G1075" s="1"/>
      <c r="H1075" s="1"/>
      <c r="I1075" s="1"/>
      <c r="J1075" s="1"/>
      <c r="K1075" s="1"/>
      <c r="L1075" s="1"/>
      <c r="M1075" s="1"/>
      <c r="N1075" s="1"/>
      <c r="O1075" s="1"/>
    </row>
    <row r="1076" spans="1:15" ht="9.75" customHeight="1">
      <c r="A1076" s="1"/>
      <c r="B1076" s="1"/>
      <c r="C1076" s="1"/>
      <c r="D1076" s="1"/>
      <c r="E1076" s="1"/>
      <c r="F1076" s="1"/>
      <c r="G1076" s="1"/>
      <c r="H1076" s="1"/>
      <c r="I1076" s="1"/>
      <c r="J1076" s="1"/>
      <c r="K1076" s="1"/>
      <c r="L1076" s="1"/>
      <c r="M1076" s="1"/>
      <c r="N1076" s="1"/>
      <c r="O1076" s="1"/>
    </row>
    <row r="1077" spans="1:15" ht="9.75" customHeight="1">
      <c r="A1077" s="1"/>
      <c r="B1077" s="1"/>
      <c r="C1077" s="1"/>
      <c r="D1077" s="1"/>
      <c r="E1077" s="1"/>
      <c r="F1077" s="1"/>
      <c r="G1077" s="1"/>
      <c r="H1077" s="1"/>
      <c r="I1077" s="1"/>
      <c r="J1077" s="1"/>
      <c r="K1077" s="1"/>
      <c r="L1077" s="1"/>
      <c r="M1077" s="1"/>
      <c r="N1077" s="1"/>
      <c r="O1077" s="1"/>
    </row>
    <row r="1078" spans="1:15" ht="9.75" customHeight="1">
      <c r="A1078" s="1"/>
      <c r="B1078" s="1"/>
      <c r="C1078" s="1"/>
      <c r="D1078" s="1"/>
      <c r="E1078" s="1"/>
      <c r="F1078" s="1"/>
      <c r="G1078" s="1"/>
      <c r="H1078" s="1"/>
      <c r="I1078" s="1"/>
      <c r="J1078" s="1"/>
      <c r="K1078" s="1"/>
      <c r="L1078" s="1"/>
      <c r="M1078" s="1"/>
      <c r="N1078" s="1"/>
      <c r="O1078" s="1"/>
    </row>
    <row r="1079" spans="1:15" ht="9.75" customHeight="1">
      <c r="A1079" s="1"/>
      <c r="B1079" s="1"/>
      <c r="C1079" s="1"/>
      <c r="D1079" s="1"/>
      <c r="E1079" s="1"/>
      <c r="F1079" s="1"/>
      <c r="G1079" s="1"/>
      <c r="H1079" s="1"/>
      <c r="I1079" s="1"/>
      <c r="J1079" s="1"/>
      <c r="K1079" s="1"/>
      <c r="L1079" s="1"/>
      <c r="M1079" s="1"/>
      <c r="N1079" s="1"/>
      <c r="O1079" s="1"/>
    </row>
    <row r="1080" spans="1:15" ht="9.75" customHeight="1">
      <c r="A1080" s="1"/>
      <c r="B1080" s="1"/>
      <c r="C1080" s="1"/>
      <c r="D1080" s="1"/>
      <c r="E1080" s="1"/>
      <c r="F1080" s="1"/>
      <c r="G1080" s="1"/>
      <c r="H1080" s="1"/>
      <c r="I1080" s="1"/>
      <c r="J1080" s="1"/>
      <c r="K1080" s="1"/>
      <c r="L1080" s="1"/>
      <c r="M1080" s="1"/>
      <c r="N1080" s="1"/>
      <c r="O1080" s="1"/>
    </row>
    <row r="1081" spans="1:15" ht="9.75" customHeight="1">
      <c r="A1081" s="1"/>
      <c r="B1081" s="1"/>
      <c r="C1081" s="1"/>
      <c r="D1081" s="1"/>
      <c r="E1081" s="1"/>
      <c r="F1081" s="1"/>
      <c r="G1081" s="1"/>
      <c r="H1081" s="1"/>
      <c r="I1081" s="1"/>
      <c r="J1081" s="1"/>
      <c r="K1081" s="1"/>
      <c r="L1081" s="1"/>
      <c r="M1081" s="1"/>
      <c r="N1081" s="1"/>
      <c r="O1081" s="1"/>
    </row>
    <row r="1082" spans="1:15" ht="9.75" customHeight="1">
      <c r="A1082" s="1"/>
      <c r="B1082" s="1"/>
      <c r="C1082" s="1"/>
      <c r="D1082" s="1"/>
      <c r="E1082" s="1"/>
      <c r="F1082" s="1"/>
      <c r="G1082" s="1"/>
      <c r="H1082" s="1"/>
      <c r="I1082" s="1"/>
      <c r="J1082" s="1"/>
      <c r="K1082" s="1"/>
      <c r="L1082" s="1"/>
      <c r="M1082" s="1"/>
      <c r="N1082" s="1"/>
      <c r="O1082" s="1"/>
    </row>
    <row r="1083" spans="1:15" ht="9.75" customHeight="1">
      <c r="A1083" s="1"/>
      <c r="B1083" s="1"/>
      <c r="C1083" s="1"/>
      <c r="D1083" s="1"/>
      <c r="E1083" s="1"/>
      <c r="F1083" s="1"/>
      <c r="G1083" s="1"/>
      <c r="H1083" s="1"/>
      <c r="I1083" s="1"/>
      <c r="J1083" s="1"/>
      <c r="K1083" s="1"/>
      <c r="L1083" s="1"/>
      <c r="M1083" s="1"/>
      <c r="N1083" s="1"/>
      <c r="O1083" s="1"/>
    </row>
    <row r="1084" spans="1:15" ht="9.75" customHeight="1">
      <c r="A1084" s="1"/>
      <c r="B1084" s="1"/>
      <c r="C1084" s="1"/>
      <c r="D1084" s="1"/>
      <c r="E1084" s="1"/>
      <c r="F1084" s="1"/>
      <c r="G1084" s="1"/>
      <c r="H1084" s="1"/>
      <c r="I1084" s="1"/>
      <c r="J1084" s="1"/>
      <c r="K1084" s="1"/>
      <c r="L1084" s="1"/>
      <c r="M1084" s="1"/>
      <c r="N1084" s="1"/>
      <c r="O1084" s="1"/>
    </row>
    <row r="1085" spans="1:15" ht="9.75" customHeight="1">
      <c r="A1085" s="1"/>
      <c r="B1085" s="1"/>
      <c r="C1085" s="1"/>
      <c r="D1085" s="1"/>
      <c r="E1085" s="1"/>
      <c r="F1085" s="1"/>
      <c r="G1085" s="1"/>
      <c r="H1085" s="1"/>
      <c r="I1085" s="1"/>
      <c r="J1085" s="1"/>
      <c r="K1085" s="1"/>
      <c r="L1085" s="1"/>
      <c r="M1085" s="1"/>
      <c r="N1085" s="1"/>
      <c r="O1085" s="1"/>
    </row>
    <row r="1086" spans="1:15" ht="9.75" customHeight="1">
      <c r="A1086" s="1"/>
      <c r="B1086" s="1"/>
      <c r="C1086" s="1"/>
      <c r="D1086" s="1"/>
      <c r="E1086" s="1"/>
      <c r="F1086" s="1"/>
      <c r="G1086" s="1"/>
      <c r="H1086" s="1"/>
      <c r="I1086" s="1"/>
      <c r="J1086" s="1"/>
      <c r="K1086" s="1"/>
      <c r="L1086" s="1"/>
      <c r="M1086" s="1"/>
      <c r="N1086" s="1"/>
      <c r="O1086" s="1"/>
    </row>
    <row r="1087" spans="1:15" ht="9.75" customHeight="1">
      <c r="A1087" s="1"/>
      <c r="B1087" s="1"/>
      <c r="C1087" s="1"/>
      <c r="D1087" s="1"/>
      <c r="E1087" s="1"/>
      <c r="F1087" s="1"/>
      <c r="G1087" s="1"/>
      <c r="H1087" s="1"/>
      <c r="I1087" s="1"/>
      <c r="J1087" s="1"/>
      <c r="K1087" s="1"/>
      <c r="L1087" s="1"/>
      <c r="M1087" s="1"/>
      <c r="N1087" s="1"/>
      <c r="O1087" s="1"/>
    </row>
    <row r="1088" spans="1:15" ht="9.75" customHeight="1">
      <c r="A1088" s="1"/>
      <c r="B1088" s="1"/>
      <c r="C1088" s="1"/>
      <c r="D1088" s="1"/>
      <c r="E1088" s="1"/>
      <c r="F1088" s="1"/>
      <c r="G1088" s="1"/>
      <c r="H1088" s="1"/>
      <c r="I1088" s="1"/>
      <c r="J1088" s="1"/>
      <c r="K1088" s="1"/>
      <c r="L1088" s="1"/>
      <c r="M1088" s="1"/>
      <c r="N1088" s="1"/>
      <c r="O1088" s="1"/>
    </row>
    <row r="1089" spans="1:15" ht="9.75" customHeight="1">
      <c r="A1089" s="1"/>
      <c r="B1089" s="1"/>
      <c r="C1089" s="1"/>
      <c r="D1089" s="1"/>
      <c r="E1089" s="1"/>
      <c r="F1089" s="1"/>
      <c r="G1089" s="1"/>
      <c r="H1089" s="1"/>
      <c r="I1089" s="1"/>
      <c r="J1089" s="1"/>
      <c r="K1089" s="1"/>
      <c r="L1089" s="1"/>
      <c r="M1089" s="1"/>
      <c r="N1089" s="1"/>
      <c r="O1089" s="1"/>
    </row>
    <row r="1090" spans="1:15" ht="9.75" customHeight="1">
      <c r="A1090" s="1"/>
      <c r="B1090" s="1"/>
      <c r="C1090" s="1"/>
      <c r="D1090" s="1"/>
      <c r="E1090" s="1"/>
      <c r="F1090" s="1"/>
      <c r="G1090" s="1"/>
      <c r="H1090" s="1"/>
      <c r="I1090" s="1"/>
      <c r="J1090" s="1"/>
      <c r="K1090" s="1"/>
      <c r="L1090" s="1"/>
      <c r="M1090" s="1"/>
      <c r="N1090" s="1"/>
      <c r="O1090" s="1"/>
    </row>
    <row r="1091" spans="1:15" ht="9.75" customHeight="1">
      <c r="A1091" s="1"/>
      <c r="B1091" s="1"/>
      <c r="C1091" s="1"/>
      <c r="D1091" s="1"/>
      <c r="E1091" s="1"/>
      <c r="F1091" s="1"/>
      <c r="G1091" s="1"/>
      <c r="H1091" s="1"/>
      <c r="I1091" s="1"/>
      <c r="J1091" s="1"/>
      <c r="K1091" s="1"/>
      <c r="L1091" s="1"/>
      <c r="M1091" s="1"/>
      <c r="N1091" s="1"/>
      <c r="O1091" s="1"/>
    </row>
    <row r="1092" spans="1:15" ht="9.75" customHeight="1">
      <c r="A1092" s="1"/>
      <c r="B1092" s="1"/>
      <c r="C1092" s="1"/>
      <c r="D1092" s="1"/>
      <c r="E1092" s="1"/>
      <c r="F1092" s="1"/>
      <c r="G1092" s="1"/>
      <c r="H1092" s="1"/>
      <c r="I1092" s="1"/>
      <c r="J1092" s="1"/>
      <c r="K1092" s="1"/>
      <c r="L1092" s="1"/>
      <c r="M1092" s="1"/>
      <c r="N1092" s="1"/>
      <c r="O1092" s="1"/>
    </row>
    <row r="1093" spans="1:15" ht="9.75" customHeight="1">
      <c r="A1093" s="1"/>
      <c r="B1093" s="1"/>
      <c r="C1093" s="1"/>
      <c r="D1093" s="1"/>
      <c r="E1093" s="1"/>
      <c r="F1093" s="1"/>
      <c r="G1093" s="1"/>
      <c r="H1093" s="1"/>
      <c r="I1093" s="1"/>
      <c r="J1093" s="1"/>
      <c r="K1093" s="1"/>
      <c r="L1093" s="1"/>
      <c r="M1093" s="1"/>
      <c r="N1093" s="1"/>
      <c r="O1093" s="1"/>
    </row>
    <row r="1094" spans="1:15" ht="9.75" customHeight="1">
      <c r="A1094" s="1"/>
      <c r="B1094" s="1"/>
      <c r="C1094" s="1"/>
      <c r="D1094" s="1"/>
      <c r="E1094" s="1"/>
      <c r="F1094" s="1"/>
      <c r="G1094" s="1"/>
      <c r="H1094" s="1"/>
      <c r="I1094" s="1"/>
      <c r="J1094" s="1"/>
      <c r="K1094" s="1"/>
      <c r="L1094" s="1"/>
      <c r="M1094" s="1"/>
      <c r="N1094" s="1"/>
      <c r="O1094" s="1"/>
    </row>
    <row r="1095" spans="1:15" ht="9.75" customHeight="1">
      <c r="A1095" s="1"/>
      <c r="B1095" s="1"/>
      <c r="C1095" s="1"/>
      <c r="D1095" s="1"/>
      <c r="E1095" s="1"/>
      <c r="F1095" s="1"/>
      <c r="G1095" s="1"/>
      <c r="H1095" s="1"/>
      <c r="I1095" s="1"/>
      <c r="J1095" s="1"/>
      <c r="K1095" s="1"/>
      <c r="L1095" s="1"/>
      <c r="M1095" s="1"/>
      <c r="N1095" s="1"/>
      <c r="O1095" s="1"/>
    </row>
    <row r="1096" spans="1:15" ht="9.75" customHeight="1">
      <c r="A1096" s="1"/>
      <c r="B1096" s="1"/>
      <c r="C1096" s="1"/>
      <c r="D1096" s="1"/>
      <c r="E1096" s="1"/>
      <c r="F1096" s="1"/>
      <c r="G1096" s="1"/>
      <c r="H1096" s="1"/>
      <c r="I1096" s="1"/>
      <c r="J1096" s="1"/>
      <c r="K1096" s="1"/>
      <c r="L1096" s="1"/>
      <c r="M1096" s="1"/>
      <c r="N1096" s="1"/>
      <c r="O1096" s="1"/>
    </row>
    <row r="1097" spans="1:15" ht="9.75" customHeight="1">
      <c r="A1097" s="1"/>
      <c r="B1097" s="1"/>
      <c r="C1097" s="1"/>
      <c r="D1097" s="1"/>
      <c r="E1097" s="1"/>
      <c r="F1097" s="1"/>
      <c r="G1097" s="1"/>
      <c r="H1097" s="1"/>
      <c r="I1097" s="1"/>
      <c r="J1097" s="1"/>
      <c r="K1097" s="1"/>
      <c r="L1097" s="1"/>
      <c r="M1097" s="1"/>
      <c r="N1097" s="1"/>
      <c r="O1097" s="1"/>
    </row>
    <row r="1098" spans="1:15" ht="9.75" customHeight="1">
      <c r="A1098" s="1"/>
      <c r="B1098" s="1"/>
      <c r="C1098" s="1"/>
      <c r="D1098" s="1"/>
      <c r="E1098" s="1"/>
      <c r="F1098" s="1"/>
      <c r="G1098" s="1"/>
      <c r="H1098" s="1"/>
      <c r="I1098" s="1"/>
      <c r="J1098" s="1"/>
      <c r="K1098" s="1"/>
      <c r="L1098" s="1"/>
      <c r="M1098" s="1"/>
      <c r="N1098" s="1"/>
      <c r="O1098" s="1"/>
    </row>
    <row r="1099" spans="1:15" ht="9.75" customHeight="1">
      <c r="A1099" s="1"/>
      <c r="B1099" s="1"/>
      <c r="C1099" s="1"/>
      <c r="D1099" s="1"/>
      <c r="E1099" s="1"/>
      <c r="F1099" s="1"/>
      <c r="G1099" s="1"/>
      <c r="H1099" s="1"/>
      <c r="I1099" s="1"/>
      <c r="J1099" s="1"/>
      <c r="K1099" s="1"/>
      <c r="L1099" s="1"/>
      <c r="M1099" s="1"/>
      <c r="N1099" s="1"/>
      <c r="O1099" s="1"/>
    </row>
    <row r="1100" spans="1:15" ht="9.75" customHeight="1">
      <c r="A1100" s="1"/>
      <c r="B1100" s="1"/>
      <c r="C1100" s="1"/>
      <c r="D1100" s="1"/>
      <c r="E1100" s="1"/>
      <c r="F1100" s="1"/>
      <c r="G1100" s="1"/>
      <c r="H1100" s="1"/>
      <c r="I1100" s="1"/>
      <c r="J1100" s="1"/>
      <c r="K1100" s="1"/>
      <c r="L1100" s="1"/>
      <c r="M1100" s="1"/>
      <c r="N1100" s="1"/>
      <c r="O1100" s="1"/>
    </row>
    <row r="1101" spans="1:15" ht="9.75" customHeight="1">
      <c r="A1101" s="1"/>
      <c r="B1101" s="1"/>
      <c r="C1101" s="1"/>
      <c r="D1101" s="1"/>
      <c r="E1101" s="1"/>
      <c r="F1101" s="1"/>
      <c r="G1101" s="1"/>
      <c r="H1101" s="1"/>
      <c r="I1101" s="1"/>
      <c r="J1101" s="1"/>
      <c r="K1101" s="1"/>
      <c r="L1101" s="1"/>
      <c r="M1101" s="1"/>
      <c r="N1101" s="1"/>
      <c r="O1101" s="1"/>
    </row>
    <row r="1102" spans="1:15" ht="9.75" customHeight="1">
      <c r="A1102" s="1"/>
      <c r="B1102" s="1"/>
      <c r="C1102" s="1"/>
      <c r="D1102" s="1"/>
      <c r="E1102" s="1"/>
      <c r="F1102" s="1"/>
      <c r="G1102" s="1"/>
      <c r="H1102" s="1"/>
      <c r="I1102" s="1"/>
      <c r="J1102" s="1"/>
      <c r="K1102" s="1"/>
      <c r="L1102" s="1"/>
      <c r="M1102" s="1"/>
      <c r="N1102" s="1"/>
      <c r="O1102" s="1"/>
    </row>
    <row r="1103" spans="1:15" ht="9.75" customHeight="1">
      <c r="A1103" s="1"/>
      <c r="B1103" s="1"/>
      <c r="C1103" s="1"/>
      <c r="D1103" s="1"/>
      <c r="E1103" s="1"/>
      <c r="F1103" s="1"/>
      <c r="G1103" s="1"/>
      <c r="H1103" s="1"/>
      <c r="I1103" s="1"/>
      <c r="J1103" s="1"/>
      <c r="K1103" s="1"/>
      <c r="L1103" s="1"/>
      <c r="M1103" s="1"/>
      <c r="N1103" s="1"/>
      <c r="O1103" s="1"/>
    </row>
    <row r="1104" spans="1:15" ht="9.75" customHeight="1">
      <c r="A1104" s="1"/>
      <c r="B1104" s="1"/>
      <c r="C1104" s="1"/>
      <c r="D1104" s="1"/>
      <c r="E1104" s="1"/>
      <c r="F1104" s="1"/>
      <c r="G1104" s="1"/>
      <c r="H1104" s="1"/>
      <c r="I1104" s="1"/>
      <c r="J1104" s="1"/>
      <c r="K1104" s="1"/>
      <c r="L1104" s="1"/>
      <c r="M1104" s="1"/>
      <c r="N1104" s="1"/>
      <c r="O1104" s="1"/>
    </row>
    <row r="1105" spans="1:15" ht="9.75" customHeight="1">
      <c r="A1105" s="1"/>
      <c r="B1105" s="1"/>
      <c r="C1105" s="1"/>
      <c r="D1105" s="1"/>
      <c r="E1105" s="1"/>
      <c r="F1105" s="1"/>
      <c r="G1105" s="1"/>
      <c r="H1105" s="1"/>
      <c r="I1105" s="1"/>
      <c r="J1105" s="1"/>
      <c r="K1105" s="1"/>
      <c r="L1105" s="1"/>
      <c r="M1105" s="1"/>
      <c r="N1105" s="1"/>
      <c r="O1105" s="1"/>
    </row>
    <row r="1106" spans="1:15" ht="9.75" customHeight="1">
      <c r="A1106" s="1"/>
      <c r="B1106" s="1"/>
      <c r="C1106" s="1"/>
      <c r="D1106" s="1"/>
      <c r="E1106" s="1"/>
      <c r="F1106" s="1"/>
      <c r="G1106" s="1"/>
      <c r="H1106" s="1"/>
      <c r="I1106" s="1"/>
      <c r="J1106" s="1"/>
      <c r="K1106" s="1"/>
      <c r="L1106" s="1"/>
      <c r="M1106" s="1"/>
      <c r="N1106" s="1"/>
      <c r="O1106" s="1"/>
    </row>
    <row r="1107" spans="1:15" ht="9.75" customHeight="1">
      <c r="A1107" s="1"/>
      <c r="B1107" s="1"/>
      <c r="C1107" s="1"/>
      <c r="D1107" s="1"/>
      <c r="E1107" s="1"/>
      <c r="F1107" s="1"/>
      <c r="G1107" s="1"/>
      <c r="H1107" s="1"/>
      <c r="I1107" s="1"/>
      <c r="J1107" s="1"/>
      <c r="K1107" s="1"/>
      <c r="L1107" s="1"/>
      <c r="M1107" s="1"/>
      <c r="N1107" s="1"/>
      <c r="O1107" s="1"/>
    </row>
    <row r="1108" spans="1:15" ht="9.75" customHeight="1">
      <c r="A1108" s="1"/>
      <c r="B1108" s="1"/>
      <c r="C1108" s="1"/>
      <c r="D1108" s="1"/>
      <c r="E1108" s="1"/>
      <c r="F1108" s="1"/>
      <c r="G1108" s="1"/>
      <c r="H1108" s="1"/>
      <c r="I1108" s="1"/>
      <c r="J1108" s="1"/>
      <c r="K1108" s="1"/>
      <c r="L1108" s="1"/>
      <c r="M1108" s="1"/>
      <c r="N1108" s="1"/>
      <c r="O1108" s="1"/>
    </row>
    <row r="1109" spans="1:15" ht="9.75" customHeight="1">
      <c r="A1109" s="1"/>
      <c r="B1109" s="1"/>
      <c r="C1109" s="1"/>
      <c r="D1109" s="1"/>
      <c r="E1109" s="1"/>
      <c r="F1109" s="1"/>
      <c r="G1109" s="1"/>
      <c r="H1109" s="1"/>
      <c r="I1109" s="1"/>
      <c r="J1109" s="1"/>
      <c r="K1109" s="1"/>
      <c r="L1109" s="1"/>
      <c r="M1109" s="1"/>
      <c r="N1109" s="1"/>
      <c r="O1109" s="1"/>
    </row>
    <row r="1110" spans="1:15" ht="9.75" customHeight="1">
      <c r="A1110" s="1"/>
      <c r="B1110" s="1"/>
      <c r="C1110" s="1"/>
      <c r="D1110" s="1"/>
      <c r="E1110" s="1"/>
      <c r="F1110" s="1"/>
      <c r="G1110" s="1"/>
      <c r="H1110" s="1"/>
      <c r="I1110" s="1"/>
      <c r="J1110" s="1"/>
      <c r="K1110" s="1"/>
      <c r="L1110" s="1"/>
      <c r="M1110" s="1"/>
      <c r="N1110" s="1"/>
      <c r="O1110" s="1"/>
    </row>
    <row r="1111" spans="1:15" ht="9.75" customHeight="1">
      <c r="A1111" s="1"/>
      <c r="B1111" s="1"/>
      <c r="C1111" s="1"/>
      <c r="D1111" s="1"/>
      <c r="E1111" s="1"/>
      <c r="F1111" s="1"/>
      <c r="G1111" s="1"/>
      <c r="H1111" s="1"/>
      <c r="I1111" s="1"/>
      <c r="J1111" s="1"/>
      <c r="K1111" s="1"/>
      <c r="L1111" s="1"/>
      <c r="M1111" s="1"/>
      <c r="N1111" s="1"/>
      <c r="O1111" s="1"/>
    </row>
    <row r="1112" spans="1:15" ht="9.75" customHeight="1">
      <c r="A1112" s="1"/>
      <c r="B1112" s="1"/>
      <c r="C1112" s="1"/>
      <c r="D1112" s="1"/>
      <c r="E1112" s="1"/>
      <c r="F1112" s="1"/>
      <c r="G1112" s="1"/>
      <c r="H1112" s="1"/>
      <c r="I1112" s="1"/>
      <c r="J1112" s="1"/>
      <c r="K1112" s="1"/>
      <c r="L1112" s="1"/>
      <c r="M1112" s="1"/>
      <c r="N1112" s="1"/>
      <c r="O1112" s="1"/>
    </row>
    <row r="1113" spans="1:15" ht="9.75" customHeight="1">
      <c r="A1113" s="1"/>
      <c r="B1113" s="1"/>
      <c r="C1113" s="1"/>
      <c r="D1113" s="1"/>
      <c r="E1113" s="1"/>
      <c r="F1113" s="1"/>
      <c r="G1113" s="1"/>
      <c r="H1113" s="1"/>
      <c r="I1113" s="1"/>
      <c r="J1113" s="1"/>
      <c r="K1113" s="1"/>
      <c r="L1113" s="1"/>
      <c r="M1113" s="1"/>
      <c r="N1113" s="1"/>
      <c r="O1113" s="1"/>
    </row>
    <row r="1114" spans="1:15" ht="9.75" customHeight="1">
      <c r="A1114" s="1"/>
      <c r="B1114" s="1"/>
      <c r="C1114" s="1"/>
      <c r="D1114" s="1"/>
      <c r="E1114" s="1"/>
      <c r="F1114" s="1"/>
      <c r="G1114" s="1"/>
      <c r="H1114" s="1"/>
      <c r="I1114" s="1"/>
      <c r="J1114" s="1"/>
      <c r="K1114" s="1"/>
      <c r="L1114" s="1"/>
      <c r="M1114" s="1"/>
      <c r="N1114" s="1"/>
      <c r="O1114" s="1"/>
    </row>
    <row r="1115" spans="1:15" ht="9.75" customHeight="1">
      <c r="A1115" s="1"/>
      <c r="B1115" s="1"/>
      <c r="C1115" s="1"/>
      <c r="D1115" s="1"/>
      <c r="E1115" s="1"/>
      <c r="F1115" s="1"/>
      <c r="G1115" s="1"/>
      <c r="H1115" s="1"/>
      <c r="I1115" s="1"/>
      <c r="J1115" s="1"/>
      <c r="K1115" s="1"/>
      <c r="L1115" s="1"/>
      <c r="M1115" s="1"/>
      <c r="N1115" s="1"/>
      <c r="O1115" s="1"/>
    </row>
    <row r="1116" spans="1:15" ht="9.75" customHeight="1">
      <c r="A1116" s="1"/>
      <c r="B1116" s="1"/>
      <c r="C1116" s="1"/>
      <c r="D1116" s="1"/>
      <c r="E1116" s="1"/>
      <c r="F1116" s="1"/>
      <c r="G1116" s="1"/>
      <c r="H1116" s="1"/>
      <c r="I1116" s="1"/>
      <c r="J1116" s="1"/>
      <c r="K1116" s="1"/>
      <c r="L1116" s="1"/>
      <c r="M1116" s="1"/>
      <c r="N1116" s="1"/>
      <c r="O1116" s="1"/>
    </row>
    <row r="1117" spans="1:15" ht="9.75" customHeight="1">
      <c r="A1117" s="1"/>
      <c r="B1117" s="1"/>
      <c r="C1117" s="1"/>
      <c r="D1117" s="1"/>
      <c r="E1117" s="1"/>
      <c r="F1117" s="1"/>
      <c r="G1117" s="1"/>
      <c r="H1117" s="1"/>
      <c r="I1117" s="1"/>
      <c r="J1117" s="1"/>
      <c r="K1117" s="1"/>
      <c r="L1117" s="1"/>
      <c r="M1117" s="1"/>
      <c r="N1117" s="1"/>
      <c r="O1117" s="1"/>
    </row>
    <row r="1118" spans="1:15" ht="9.75" customHeight="1">
      <c r="A1118" s="1"/>
      <c r="B1118" s="1"/>
      <c r="C1118" s="1"/>
      <c r="D1118" s="1"/>
      <c r="E1118" s="1"/>
      <c r="F1118" s="1"/>
      <c r="G1118" s="1"/>
      <c r="H1118" s="1"/>
      <c r="I1118" s="1"/>
      <c r="J1118" s="1"/>
      <c r="K1118" s="1"/>
      <c r="L1118" s="1"/>
      <c r="M1118" s="1"/>
      <c r="N1118" s="1"/>
      <c r="O1118" s="1"/>
    </row>
    <row r="1119" spans="1:15" ht="9.75" customHeight="1">
      <c r="A1119" s="1"/>
      <c r="B1119" s="1"/>
      <c r="C1119" s="1"/>
      <c r="D1119" s="1"/>
      <c r="E1119" s="1"/>
      <c r="F1119" s="1"/>
      <c r="G1119" s="1"/>
      <c r="H1119" s="1"/>
      <c r="I1119" s="1"/>
      <c r="J1119" s="1"/>
      <c r="K1119" s="1"/>
      <c r="L1119" s="1"/>
      <c r="M1119" s="1"/>
      <c r="N1119" s="1"/>
      <c r="O1119" s="1"/>
    </row>
    <row r="1120" spans="1:15" ht="9.75" customHeight="1">
      <c r="A1120" s="1"/>
      <c r="B1120" s="1"/>
      <c r="C1120" s="1"/>
      <c r="D1120" s="1"/>
      <c r="E1120" s="1"/>
      <c r="F1120" s="1"/>
      <c r="G1120" s="1"/>
      <c r="H1120" s="1"/>
      <c r="I1120" s="1"/>
      <c r="J1120" s="1"/>
      <c r="K1120" s="1"/>
      <c r="L1120" s="1"/>
      <c r="M1120" s="1"/>
      <c r="N1120" s="1"/>
      <c r="O1120" s="1"/>
    </row>
    <row r="1121" spans="1:15" ht="9.75" customHeight="1">
      <c r="A1121" s="1"/>
      <c r="B1121" s="1"/>
      <c r="C1121" s="1"/>
      <c r="D1121" s="1"/>
      <c r="E1121" s="1"/>
      <c r="F1121" s="1"/>
      <c r="G1121" s="1"/>
      <c r="H1121" s="1"/>
      <c r="I1121" s="1"/>
      <c r="J1121" s="1"/>
      <c r="K1121" s="1"/>
      <c r="L1121" s="1"/>
      <c r="M1121" s="1"/>
      <c r="N1121" s="1"/>
      <c r="O1121" s="1"/>
    </row>
    <row r="1122" spans="1:15" ht="9.75" customHeight="1">
      <c r="A1122" s="1"/>
      <c r="B1122" s="1"/>
      <c r="C1122" s="1"/>
      <c r="D1122" s="1"/>
      <c r="E1122" s="1"/>
      <c r="F1122" s="1"/>
      <c r="G1122" s="1"/>
      <c r="H1122" s="1"/>
      <c r="I1122" s="1"/>
      <c r="J1122" s="1"/>
      <c r="K1122" s="1"/>
      <c r="L1122" s="1"/>
      <c r="M1122" s="1"/>
      <c r="N1122" s="1"/>
      <c r="O1122" s="1"/>
    </row>
    <row r="1123" spans="1:15" ht="9.75" customHeight="1">
      <c r="A1123" s="1"/>
      <c r="B1123" s="1"/>
      <c r="C1123" s="1"/>
      <c r="D1123" s="1"/>
      <c r="E1123" s="1"/>
      <c r="F1123" s="1"/>
      <c r="G1123" s="1"/>
      <c r="H1123" s="1"/>
      <c r="I1123" s="1"/>
      <c r="J1123" s="1"/>
      <c r="K1123" s="1"/>
      <c r="L1123" s="1"/>
      <c r="M1123" s="1"/>
      <c r="N1123" s="1"/>
      <c r="O1123" s="1"/>
    </row>
    <row r="1124" spans="1:15" ht="9.75" customHeight="1">
      <c r="A1124" s="1"/>
      <c r="B1124" s="1"/>
      <c r="C1124" s="1"/>
      <c r="D1124" s="1"/>
      <c r="E1124" s="1"/>
      <c r="F1124" s="1"/>
      <c r="G1124" s="1"/>
      <c r="H1124" s="1"/>
      <c r="I1124" s="1"/>
      <c r="J1124" s="1"/>
      <c r="K1124" s="1"/>
      <c r="L1124" s="1"/>
      <c r="M1124" s="1"/>
      <c r="N1124" s="1"/>
      <c r="O1124" s="1"/>
    </row>
    <row r="1125" spans="1:15" ht="9.75" customHeight="1">
      <c r="A1125" s="1"/>
      <c r="B1125" s="1"/>
      <c r="C1125" s="1"/>
      <c r="D1125" s="1"/>
      <c r="E1125" s="1"/>
      <c r="F1125" s="1"/>
      <c r="G1125" s="1"/>
      <c r="H1125" s="1"/>
      <c r="I1125" s="1"/>
      <c r="J1125" s="1"/>
      <c r="K1125" s="1"/>
      <c r="L1125" s="1"/>
      <c r="M1125" s="1"/>
      <c r="N1125" s="1"/>
      <c r="O1125" s="1"/>
    </row>
    <row r="1126" spans="1:15" ht="9.75" customHeight="1">
      <c r="A1126" s="1"/>
      <c r="B1126" s="1"/>
      <c r="C1126" s="1"/>
      <c r="D1126" s="1"/>
      <c r="E1126" s="1"/>
      <c r="F1126" s="1"/>
      <c r="G1126" s="1"/>
      <c r="H1126" s="1"/>
      <c r="I1126" s="1"/>
      <c r="J1126" s="1"/>
      <c r="K1126" s="1"/>
      <c r="L1126" s="1"/>
      <c r="M1126" s="1"/>
      <c r="N1126" s="1"/>
      <c r="O1126" s="1"/>
    </row>
    <row r="1127" spans="1:15" ht="9.75" customHeight="1">
      <c r="A1127" s="1"/>
      <c r="B1127" s="1"/>
      <c r="C1127" s="1"/>
      <c r="D1127" s="1"/>
      <c r="E1127" s="1"/>
      <c r="F1127" s="1"/>
      <c r="G1127" s="1"/>
      <c r="H1127" s="1"/>
      <c r="I1127" s="1"/>
      <c r="J1127" s="1"/>
      <c r="K1127" s="1"/>
      <c r="L1127" s="1"/>
      <c r="M1127" s="1"/>
      <c r="N1127" s="1"/>
      <c r="O1127" s="1"/>
    </row>
    <row r="1128" spans="1:15" ht="9.75" customHeight="1">
      <c r="A1128" s="1"/>
      <c r="B1128" s="1"/>
      <c r="C1128" s="1"/>
      <c r="D1128" s="1"/>
      <c r="E1128" s="1"/>
      <c r="F1128" s="1"/>
      <c r="G1128" s="1"/>
      <c r="H1128" s="1"/>
      <c r="I1128" s="1"/>
      <c r="J1128" s="1"/>
      <c r="K1128" s="1"/>
      <c r="L1128" s="1"/>
      <c r="M1128" s="1"/>
      <c r="N1128" s="1"/>
      <c r="O1128" s="1"/>
    </row>
    <row r="1129" spans="1:15" ht="9.75" customHeight="1">
      <c r="A1129" s="1"/>
      <c r="B1129" s="1"/>
      <c r="C1129" s="1"/>
      <c r="D1129" s="1"/>
      <c r="E1129" s="1"/>
      <c r="F1129" s="1"/>
      <c r="G1129" s="1"/>
      <c r="H1129" s="1"/>
      <c r="I1129" s="1"/>
      <c r="J1129" s="1"/>
      <c r="K1129" s="1"/>
      <c r="L1129" s="1"/>
      <c r="M1129" s="1"/>
      <c r="N1129" s="1"/>
      <c r="O1129" s="1"/>
    </row>
    <row r="1130" spans="1:15" ht="9.75" customHeight="1">
      <c r="A1130" s="1"/>
      <c r="B1130" s="1"/>
      <c r="C1130" s="1"/>
      <c r="D1130" s="1"/>
      <c r="E1130" s="1"/>
      <c r="F1130" s="1"/>
      <c r="G1130" s="1"/>
      <c r="H1130" s="1"/>
      <c r="I1130" s="1"/>
      <c r="J1130" s="1"/>
      <c r="K1130" s="1"/>
      <c r="L1130" s="1"/>
      <c r="M1130" s="1"/>
      <c r="N1130" s="1"/>
      <c r="O1130" s="1"/>
    </row>
    <row r="1131" spans="1:15" ht="9.75" customHeight="1">
      <c r="A1131" s="1"/>
      <c r="B1131" s="1"/>
      <c r="C1131" s="1"/>
      <c r="D1131" s="1"/>
      <c r="E1131" s="1"/>
      <c r="F1131" s="1"/>
      <c r="G1131" s="1"/>
      <c r="H1131" s="1"/>
      <c r="I1131" s="1"/>
      <c r="J1131" s="1"/>
      <c r="K1131" s="1"/>
      <c r="L1131" s="1"/>
      <c r="M1131" s="1"/>
      <c r="N1131" s="1"/>
      <c r="O1131" s="1"/>
    </row>
    <row r="1132" spans="1:15" ht="9.75" customHeight="1">
      <c r="A1132" s="1"/>
      <c r="B1132" s="1"/>
      <c r="C1132" s="1"/>
      <c r="D1132" s="1"/>
      <c r="E1132" s="1"/>
      <c r="F1132" s="1"/>
      <c r="G1132" s="1"/>
      <c r="H1132" s="1"/>
      <c r="I1132" s="1"/>
      <c r="J1132" s="1"/>
      <c r="K1132" s="1"/>
      <c r="L1132" s="1"/>
      <c r="M1132" s="1"/>
      <c r="N1132" s="1"/>
      <c r="O1132" s="1"/>
    </row>
    <row r="1133" spans="1:15" ht="9.75" customHeight="1">
      <c r="A1133" s="1"/>
      <c r="B1133" s="1"/>
      <c r="C1133" s="1"/>
      <c r="D1133" s="1"/>
      <c r="E1133" s="1"/>
      <c r="F1133" s="1"/>
      <c r="G1133" s="1"/>
      <c r="H1133" s="1"/>
      <c r="I1133" s="1"/>
      <c r="J1133" s="1"/>
      <c r="K1133" s="1"/>
      <c r="L1133" s="1"/>
      <c r="M1133" s="1"/>
      <c r="N1133" s="1"/>
      <c r="O1133" s="1"/>
    </row>
    <row r="1134" spans="1:15" ht="9.75" customHeight="1">
      <c r="A1134" s="1"/>
      <c r="B1134" s="1"/>
      <c r="C1134" s="1"/>
      <c r="D1134" s="1"/>
      <c r="E1134" s="1"/>
      <c r="F1134" s="1"/>
      <c r="G1134" s="1"/>
      <c r="H1134" s="1"/>
      <c r="I1134" s="1"/>
      <c r="J1134" s="1"/>
      <c r="K1134" s="1"/>
      <c r="L1134" s="1"/>
      <c r="M1134" s="1"/>
      <c r="N1134" s="1"/>
      <c r="O1134" s="1"/>
    </row>
    <row r="1135" spans="1:15" ht="9.75" customHeight="1">
      <c r="A1135" s="1"/>
      <c r="B1135" s="1"/>
      <c r="C1135" s="1"/>
      <c r="D1135" s="1"/>
      <c r="E1135" s="1"/>
      <c r="F1135" s="1"/>
      <c r="G1135" s="1"/>
      <c r="H1135" s="1"/>
      <c r="I1135" s="1"/>
      <c r="J1135" s="1"/>
      <c r="K1135" s="1"/>
      <c r="L1135" s="1"/>
      <c r="M1135" s="1"/>
      <c r="N1135" s="1"/>
      <c r="O1135" s="1"/>
    </row>
    <row r="1136" spans="1:15" ht="9.75" customHeight="1">
      <c r="A1136" s="1"/>
      <c r="B1136" s="1"/>
      <c r="C1136" s="1"/>
      <c r="D1136" s="1"/>
      <c r="E1136" s="1"/>
      <c r="F1136" s="1"/>
      <c r="G1136" s="1"/>
      <c r="H1136" s="1"/>
      <c r="I1136" s="1"/>
      <c r="J1136" s="1"/>
      <c r="K1136" s="1"/>
      <c r="L1136" s="1"/>
      <c r="M1136" s="1"/>
      <c r="N1136" s="1"/>
      <c r="O1136" s="1"/>
    </row>
    <row r="1137" spans="1:15" ht="9.75" customHeight="1">
      <c r="A1137" s="1"/>
      <c r="B1137" s="1"/>
      <c r="C1137" s="1"/>
      <c r="D1137" s="1"/>
      <c r="E1137" s="1"/>
      <c r="F1137" s="1"/>
      <c r="G1137" s="1"/>
      <c r="H1137" s="1"/>
      <c r="I1137" s="1"/>
      <c r="J1137" s="1"/>
      <c r="K1137" s="1"/>
      <c r="L1137" s="1"/>
      <c r="M1137" s="1"/>
      <c r="N1137" s="1"/>
      <c r="O1137" s="1"/>
    </row>
    <row r="1138" spans="1:15" ht="9.75" customHeight="1">
      <c r="A1138" s="1"/>
      <c r="B1138" s="1"/>
      <c r="C1138" s="1"/>
      <c r="D1138" s="1"/>
      <c r="E1138" s="1"/>
      <c r="F1138" s="1"/>
      <c r="G1138" s="1"/>
      <c r="H1138" s="1"/>
      <c r="I1138" s="1"/>
      <c r="J1138" s="1"/>
      <c r="K1138" s="1"/>
      <c r="L1138" s="1"/>
      <c r="M1138" s="1"/>
      <c r="N1138" s="1"/>
      <c r="O1138" s="1"/>
    </row>
    <row r="1139" spans="1:15" ht="9.75" customHeight="1">
      <c r="A1139" s="1"/>
      <c r="B1139" s="1"/>
      <c r="C1139" s="1"/>
      <c r="D1139" s="1"/>
      <c r="E1139" s="1"/>
      <c r="F1139" s="1"/>
      <c r="G1139" s="1"/>
      <c r="H1139" s="1"/>
      <c r="I1139" s="1"/>
      <c r="J1139" s="1"/>
      <c r="K1139" s="1"/>
      <c r="L1139" s="1"/>
      <c r="M1139" s="1"/>
      <c r="N1139" s="1"/>
      <c r="O1139" s="1"/>
    </row>
    <row r="1140" spans="1:15" ht="9.75" customHeight="1">
      <c r="A1140" s="1"/>
      <c r="B1140" s="1"/>
      <c r="C1140" s="1"/>
      <c r="D1140" s="1"/>
      <c r="E1140" s="1"/>
      <c r="F1140" s="1"/>
      <c r="G1140" s="1"/>
      <c r="H1140" s="1"/>
      <c r="I1140" s="1"/>
      <c r="J1140" s="1"/>
      <c r="K1140" s="1"/>
      <c r="L1140" s="1"/>
      <c r="M1140" s="1"/>
      <c r="N1140" s="1"/>
      <c r="O1140" s="1"/>
    </row>
    <row r="1141" spans="1:15" ht="9.75" customHeight="1">
      <c r="A1141" s="1"/>
      <c r="B1141" s="1"/>
      <c r="C1141" s="1"/>
      <c r="D1141" s="1"/>
      <c r="E1141" s="1"/>
      <c r="F1141" s="1"/>
      <c r="G1141" s="1"/>
      <c r="H1141" s="1"/>
      <c r="I1141" s="1"/>
      <c r="J1141" s="1"/>
      <c r="K1141" s="1"/>
      <c r="L1141" s="1"/>
      <c r="M1141" s="1"/>
      <c r="N1141" s="1"/>
      <c r="O1141" s="1"/>
    </row>
    <row r="1142" spans="1:15" ht="9.75" customHeight="1">
      <c r="A1142" s="1"/>
      <c r="B1142" s="1"/>
      <c r="C1142" s="1"/>
      <c r="D1142" s="1"/>
      <c r="E1142" s="1"/>
      <c r="F1142" s="1"/>
      <c r="G1142" s="1"/>
      <c r="H1142" s="1"/>
      <c r="I1142" s="1"/>
      <c r="J1142" s="1"/>
      <c r="K1142" s="1"/>
      <c r="L1142" s="1"/>
      <c r="M1142" s="1"/>
      <c r="N1142" s="1"/>
      <c r="O1142" s="1"/>
    </row>
    <row r="1143" spans="1:15" ht="9.75" customHeight="1">
      <c r="A1143" s="1"/>
      <c r="B1143" s="1"/>
      <c r="C1143" s="1"/>
      <c r="D1143" s="1"/>
      <c r="E1143" s="1"/>
      <c r="F1143" s="1"/>
      <c r="G1143" s="1"/>
      <c r="H1143" s="1"/>
      <c r="I1143" s="1"/>
      <c r="J1143" s="1"/>
      <c r="K1143" s="1"/>
      <c r="L1143" s="1"/>
      <c r="M1143" s="1"/>
      <c r="N1143" s="1"/>
      <c r="O1143" s="1"/>
    </row>
    <row r="1144" spans="1:15" ht="9.75" customHeight="1">
      <c r="A1144" s="1"/>
      <c r="B1144" s="1"/>
      <c r="C1144" s="1"/>
      <c r="D1144" s="1"/>
      <c r="E1144" s="1"/>
      <c r="F1144" s="1"/>
      <c r="G1144" s="1"/>
      <c r="H1144" s="1"/>
      <c r="I1144" s="1"/>
      <c r="J1144" s="1"/>
      <c r="K1144" s="1"/>
      <c r="L1144" s="1"/>
      <c r="M1144" s="1"/>
      <c r="N1144" s="1"/>
      <c r="O1144" s="1"/>
    </row>
    <row r="1145" spans="1:15" ht="9.75" customHeight="1">
      <c r="A1145" s="1"/>
      <c r="B1145" s="1"/>
      <c r="C1145" s="1"/>
      <c r="D1145" s="1"/>
      <c r="E1145" s="1"/>
      <c r="F1145" s="1"/>
      <c r="G1145" s="1"/>
      <c r="H1145" s="1"/>
      <c r="I1145" s="1"/>
      <c r="J1145" s="1"/>
      <c r="K1145" s="1"/>
      <c r="L1145" s="1"/>
      <c r="M1145" s="1"/>
      <c r="N1145" s="1"/>
      <c r="O1145" s="1"/>
    </row>
    <row r="1146" spans="1:15" ht="9.75" customHeight="1">
      <c r="A1146" s="1"/>
      <c r="B1146" s="1"/>
      <c r="C1146" s="1"/>
      <c r="D1146" s="1"/>
      <c r="E1146" s="1"/>
      <c r="F1146" s="1"/>
      <c r="G1146" s="1"/>
      <c r="H1146" s="1"/>
      <c r="I1146" s="1"/>
      <c r="J1146" s="1"/>
      <c r="K1146" s="1"/>
      <c r="L1146" s="1"/>
      <c r="M1146" s="1"/>
      <c r="N1146" s="1"/>
      <c r="O1146" s="1"/>
    </row>
    <row r="1147" spans="1:15" ht="9.75" customHeight="1">
      <c r="A1147" s="1"/>
      <c r="B1147" s="1"/>
      <c r="C1147" s="1"/>
      <c r="D1147" s="1"/>
      <c r="E1147" s="1"/>
      <c r="F1147" s="1"/>
      <c r="G1147" s="1"/>
      <c r="H1147" s="1"/>
      <c r="I1147" s="1"/>
      <c r="J1147" s="1"/>
      <c r="K1147" s="1"/>
      <c r="L1147" s="1"/>
      <c r="M1147" s="1"/>
      <c r="N1147" s="1"/>
      <c r="O1147" s="1"/>
    </row>
    <row r="1148" spans="1:15" ht="9.75" customHeight="1">
      <c r="A1148" s="1"/>
      <c r="B1148" s="1"/>
      <c r="C1148" s="1"/>
      <c r="D1148" s="1"/>
      <c r="E1148" s="1"/>
      <c r="F1148" s="1"/>
      <c r="G1148" s="1"/>
      <c r="H1148" s="1"/>
      <c r="I1148" s="1"/>
      <c r="J1148" s="1"/>
      <c r="K1148" s="1"/>
      <c r="L1148" s="1"/>
      <c r="M1148" s="1"/>
      <c r="N1148" s="1"/>
      <c r="O1148" s="1"/>
    </row>
    <row r="1149" spans="1:15" ht="9.75" customHeight="1">
      <c r="A1149" s="1"/>
      <c r="B1149" s="1"/>
      <c r="C1149" s="1"/>
      <c r="D1149" s="1"/>
      <c r="E1149" s="1"/>
      <c r="F1149" s="1"/>
      <c r="G1149" s="1"/>
      <c r="H1149" s="1"/>
      <c r="I1149" s="1"/>
      <c r="J1149" s="1"/>
      <c r="K1149" s="1"/>
      <c r="L1149" s="1"/>
      <c r="M1149" s="1"/>
      <c r="N1149" s="1"/>
      <c r="O1149" s="1"/>
    </row>
    <row r="1150" spans="1:15" ht="9.75" customHeight="1">
      <c r="A1150" s="1"/>
      <c r="B1150" s="1"/>
      <c r="C1150" s="1"/>
      <c r="D1150" s="1"/>
      <c r="E1150" s="1"/>
      <c r="F1150" s="1"/>
      <c r="G1150" s="1"/>
      <c r="H1150" s="1"/>
      <c r="I1150" s="1"/>
      <c r="J1150" s="1"/>
      <c r="K1150" s="1"/>
      <c r="L1150" s="1"/>
      <c r="M1150" s="1"/>
      <c r="N1150" s="1"/>
      <c r="O1150" s="1"/>
    </row>
    <row r="1151" spans="1:15" ht="9.75" customHeight="1">
      <c r="A1151" s="1"/>
      <c r="B1151" s="1"/>
      <c r="C1151" s="1"/>
      <c r="D1151" s="1"/>
      <c r="E1151" s="1"/>
      <c r="F1151" s="1"/>
      <c r="G1151" s="1"/>
      <c r="H1151" s="1"/>
      <c r="I1151" s="1"/>
      <c r="J1151" s="1"/>
      <c r="K1151" s="1"/>
      <c r="L1151" s="1"/>
      <c r="M1151" s="1"/>
      <c r="N1151" s="1"/>
      <c r="O1151" s="1"/>
    </row>
    <row r="1152" spans="1:15" ht="9.75" customHeight="1">
      <c r="A1152" s="1"/>
      <c r="B1152" s="1"/>
      <c r="C1152" s="1"/>
      <c r="D1152" s="1"/>
      <c r="E1152" s="1"/>
      <c r="F1152" s="1"/>
      <c r="G1152" s="1"/>
      <c r="H1152" s="1"/>
      <c r="I1152" s="1"/>
      <c r="J1152" s="1"/>
      <c r="K1152" s="1"/>
      <c r="L1152" s="1"/>
      <c r="M1152" s="1"/>
      <c r="N1152" s="1"/>
      <c r="O1152" s="1"/>
    </row>
    <row r="1153" spans="1:15" ht="9.75" customHeight="1">
      <c r="A1153" s="1"/>
      <c r="B1153" s="1"/>
      <c r="C1153" s="1"/>
      <c r="D1153" s="1"/>
      <c r="E1153" s="1"/>
      <c r="F1153" s="1"/>
      <c r="G1153" s="1"/>
      <c r="H1153" s="1"/>
      <c r="I1153" s="1"/>
      <c r="J1153" s="1"/>
      <c r="K1153" s="1"/>
      <c r="L1153" s="1"/>
      <c r="M1153" s="1"/>
      <c r="N1153" s="1"/>
      <c r="O1153" s="1"/>
    </row>
    <row r="1154" spans="1:15" ht="9.75" customHeight="1">
      <c r="A1154" s="1"/>
      <c r="B1154" s="1"/>
      <c r="C1154" s="1"/>
      <c r="D1154" s="1"/>
      <c r="E1154" s="1"/>
      <c r="F1154" s="1"/>
      <c r="G1154" s="1"/>
      <c r="H1154" s="1"/>
      <c r="I1154" s="1"/>
      <c r="J1154" s="1"/>
      <c r="K1154" s="1"/>
      <c r="L1154" s="1"/>
      <c r="M1154" s="1"/>
      <c r="N1154" s="1"/>
      <c r="O1154" s="1"/>
    </row>
    <row r="1155" spans="1:15" ht="9.75" customHeight="1">
      <c r="A1155" s="1"/>
      <c r="B1155" s="1"/>
      <c r="C1155" s="1"/>
      <c r="D1155" s="1"/>
      <c r="E1155" s="1"/>
      <c r="F1155" s="1"/>
      <c r="G1155" s="1"/>
      <c r="H1155" s="1"/>
      <c r="I1155" s="1"/>
      <c r="J1155" s="1"/>
      <c r="K1155" s="1"/>
      <c r="L1155" s="1"/>
      <c r="M1155" s="1"/>
      <c r="N1155" s="1"/>
      <c r="O1155" s="1"/>
    </row>
    <row r="1156" spans="1:15" ht="9.75" customHeight="1">
      <c r="A1156" s="1"/>
      <c r="B1156" s="1"/>
      <c r="C1156" s="1"/>
      <c r="D1156" s="1"/>
      <c r="E1156" s="1"/>
      <c r="F1156" s="1"/>
      <c r="G1156" s="1"/>
      <c r="H1156" s="1"/>
      <c r="I1156" s="1"/>
      <c r="J1156" s="1"/>
      <c r="K1156" s="1"/>
      <c r="L1156" s="1"/>
      <c r="M1156" s="1"/>
      <c r="N1156" s="1"/>
      <c r="O1156" s="1"/>
    </row>
    <row r="1157" spans="1:15" ht="9.75" customHeight="1">
      <c r="A1157" s="1"/>
      <c r="B1157" s="1"/>
      <c r="C1157" s="1"/>
      <c r="D1157" s="1"/>
      <c r="E1157" s="1"/>
      <c r="F1157" s="1"/>
      <c r="G1157" s="1"/>
      <c r="H1157" s="1"/>
      <c r="I1157" s="1"/>
      <c r="J1157" s="1"/>
      <c r="K1157" s="1"/>
      <c r="L1157" s="1"/>
      <c r="M1157" s="1"/>
      <c r="N1157" s="1"/>
      <c r="O1157" s="1"/>
    </row>
    <row r="1158" spans="1:15" ht="9.75" customHeight="1">
      <c r="A1158" s="1"/>
      <c r="B1158" s="1"/>
      <c r="C1158" s="1"/>
      <c r="D1158" s="1"/>
      <c r="E1158" s="1"/>
      <c r="F1158" s="1"/>
      <c r="G1158" s="1"/>
      <c r="H1158" s="1"/>
      <c r="I1158" s="1"/>
      <c r="J1158" s="1"/>
      <c r="K1158" s="1"/>
      <c r="L1158" s="1"/>
      <c r="M1158" s="1"/>
      <c r="N1158" s="1"/>
      <c r="O1158" s="1"/>
    </row>
    <row r="1159" spans="1:15" ht="9.75" customHeight="1">
      <c r="A1159" s="1"/>
      <c r="B1159" s="1"/>
      <c r="C1159" s="1"/>
      <c r="D1159" s="1"/>
      <c r="E1159" s="1"/>
      <c r="F1159" s="1"/>
      <c r="G1159" s="1"/>
      <c r="H1159" s="1"/>
      <c r="I1159" s="1"/>
      <c r="J1159" s="1"/>
      <c r="K1159" s="1"/>
      <c r="L1159" s="1"/>
      <c r="M1159" s="1"/>
      <c r="N1159" s="1"/>
      <c r="O1159" s="1"/>
    </row>
    <row r="1160" spans="1:15" ht="9.75" customHeight="1">
      <c r="A1160" s="1"/>
      <c r="B1160" s="1"/>
      <c r="C1160" s="1"/>
      <c r="D1160" s="1"/>
      <c r="E1160" s="1"/>
      <c r="F1160" s="1"/>
      <c r="G1160" s="1"/>
      <c r="H1160" s="1"/>
      <c r="I1160" s="1"/>
      <c r="J1160" s="1"/>
      <c r="K1160" s="1"/>
      <c r="L1160" s="1"/>
      <c r="M1160" s="1"/>
      <c r="N1160" s="1"/>
      <c r="O1160" s="1"/>
    </row>
    <row r="1161" spans="1:15" ht="9.75" customHeight="1">
      <c r="A1161" s="1"/>
      <c r="B1161" s="1"/>
      <c r="C1161" s="1"/>
      <c r="D1161" s="1"/>
      <c r="E1161" s="1"/>
      <c r="F1161" s="1"/>
      <c r="G1161" s="1"/>
      <c r="H1161" s="1"/>
      <c r="I1161" s="1"/>
      <c r="J1161" s="1"/>
      <c r="K1161" s="1"/>
      <c r="L1161" s="1"/>
      <c r="M1161" s="1"/>
      <c r="N1161" s="1"/>
      <c r="O1161" s="1"/>
    </row>
    <row r="1162" spans="1:15" ht="9.75" customHeight="1">
      <c r="A1162" s="1"/>
      <c r="B1162" s="1"/>
      <c r="C1162" s="1"/>
      <c r="D1162" s="1"/>
      <c r="E1162" s="1"/>
      <c r="F1162" s="1"/>
      <c r="G1162" s="1"/>
      <c r="H1162" s="1"/>
      <c r="I1162" s="1"/>
      <c r="J1162" s="1"/>
      <c r="K1162" s="1"/>
      <c r="L1162" s="1"/>
      <c r="M1162" s="1"/>
      <c r="N1162" s="1"/>
      <c r="O1162" s="1"/>
    </row>
    <row r="1163" spans="1:15" ht="9.75" customHeight="1">
      <c r="A1163" s="1"/>
      <c r="B1163" s="1"/>
      <c r="C1163" s="1"/>
      <c r="D1163" s="1"/>
      <c r="E1163" s="1"/>
      <c r="F1163" s="1"/>
      <c r="G1163" s="1"/>
      <c r="H1163" s="1"/>
      <c r="I1163" s="1"/>
      <c r="J1163" s="1"/>
      <c r="K1163" s="1"/>
      <c r="L1163" s="1"/>
      <c r="M1163" s="1"/>
      <c r="N1163" s="1"/>
      <c r="O1163" s="1"/>
    </row>
    <row r="1164" spans="1:15" ht="9.75" customHeight="1">
      <c r="A1164" s="1"/>
      <c r="B1164" s="1"/>
      <c r="C1164" s="1"/>
      <c r="D1164" s="1"/>
      <c r="E1164" s="1"/>
      <c r="F1164" s="1"/>
      <c r="G1164" s="1"/>
      <c r="H1164" s="1"/>
      <c r="I1164" s="1"/>
      <c r="J1164" s="1"/>
      <c r="K1164" s="1"/>
      <c r="L1164" s="1"/>
      <c r="M1164" s="1"/>
      <c r="N1164" s="1"/>
      <c r="O1164" s="1"/>
    </row>
    <row r="1165" spans="1:15" ht="9.75" customHeight="1">
      <c r="A1165" s="1"/>
      <c r="B1165" s="1"/>
      <c r="C1165" s="1"/>
      <c r="D1165" s="1"/>
      <c r="E1165" s="1"/>
      <c r="F1165" s="1"/>
      <c r="G1165" s="1"/>
      <c r="H1165" s="1"/>
      <c r="I1165" s="1"/>
      <c r="J1165" s="1"/>
      <c r="K1165" s="1"/>
      <c r="L1165" s="1"/>
      <c r="M1165" s="1"/>
      <c r="N1165" s="1"/>
      <c r="O1165" s="1"/>
    </row>
    <row r="1166" spans="1:15" ht="9.75" customHeight="1">
      <c r="A1166" s="1"/>
      <c r="B1166" s="1"/>
      <c r="C1166" s="1"/>
      <c r="D1166" s="1"/>
      <c r="E1166" s="1"/>
      <c r="F1166" s="1"/>
      <c r="G1166" s="1"/>
      <c r="H1166" s="1"/>
      <c r="I1166" s="1"/>
      <c r="J1166" s="1"/>
      <c r="K1166" s="1"/>
      <c r="L1166" s="1"/>
      <c r="M1166" s="1"/>
      <c r="N1166" s="1"/>
      <c r="O1166" s="1"/>
    </row>
    <row r="1167" spans="1:15" ht="9.75" customHeight="1">
      <c r="A1167" s="1"/>
      <c r="B1167" s="1"/>
      <c r="C1167" s="1"/>
      <c r="D1167" s="1"/>
      <c r="E1167" s="1"/>
      <c r="F1167" s="1"/>
      <c r="G1167" s="1"/>
      <c r="H1167" s="1"/>
      <c r="I1167" s="1"/>
      <c r="J1167" s="1"/>
      <c r="K1167" s="1"/>
      <c r="L1167" s="1"/>
      <c r="M1167" s="1"/>
      <c r="N1167" s="1"/>
      <c r="O1167" s="1"/>
    </row>
    <row r="1168" spans="1:15" ht="9.75" customHeight="1">
      <c r="A1168" s="1"/>
      <c r="B1168" s="1"/>
      <c r="C1168" s="1"/>
      <c r="D1168" s="1"/>
      <c r="E1168" s="1"/>
      <c r="F1168" s="1"/>
      <c r="G1168" s="1"/>
      <c r="H1168" s="1"/>
      <c r="I1168" s="1"/>
      <c r="J1168" s="1"/>
      <c r="K1168" s="1"/>
      <c r="L1168" s="1"/>
      <c r="M1168" s="1"/>
      <c r="N1168" s="1"/>
      <c r="O1168" s="1"/>
    </row>
    <row r="1169" spans="1:15" ht="9.75" customHeight="1">
      <c r="A1169" s="1"/>
      <c r="B1169" s="1"/>
      <c r="C1169" s="1"/>
      <c r="D1169" s="1"/>
      <c r="E1169" s="1"/>
      <c r="F1169" s="1"/>
      <c r="G1169" s="1"/>
      <c r="H1169" s="1"/>
      <c r="I1169" s="1"/>
      <c r="J1169" s="1"/>
      <c r="K1169" s="1"/>
      <c r="L1169" s="1"/>
      <c r="M1169" s="1"/>
      <c r="N1169" s="1"/>
      <c r="O1169" s="1"/>
    </row>
    <row r="1170" spans="1:15" ht="9.75" customHeight="1">
      <c r="A1170" s="1"/>
      <c r="B1170" s="1"/>
      <c r="C1170" s="1"/>
      <c r="D1170" s="1"/>
      <c r="E1170" s="1"/>
      <c r="F1170" s="1"/>
      <c r="G1170" s="1"/>
      <c r="H1170" s="1"/>
      <c r="I1170" s="1"/>
      <c r="J1170" s="1"/>
      <c r="K1170" s="1"/>
      <c r="L1170" s="1"/>
      <c r="M1170" s="1"/>
      <c r="N1170" s="1"/>
      <c r="O1170" s="1"/>
    </row>
    <row r="1171" spans="1:15" ht="9.75" customHeight="1">
      <c r="A1171" s="1"/>
      <c r="B1171" s="1"/>
      <c r="C1171" s="1"/>
      <c r="D1171" s="1"/>
      <c r="E1171" s="1"/>
      <c r="F1171" s="1"/>
      <c r="G1171" s="1"/>
      <c r="H1171" s="1"/>
      <c r="I1171" s="1"/>
      <c r="J1171" s="1"/>
      <c r="K1171" s="1"/>
      <c r="L1171" s="1"/>
      <c r="M1171" s="1"/>
      <c r="N1171" s="1"/>
      <c r="O1171" s="1"/>
    </row>
    <row r="1172" spans="1:15" ht="9.75" customHeight="1">
      <c r="A1172" s="1"/>
      <c r="B1172" s="1"/>
      <c r="C1172" s="1"/>
      <c r="D1172" s="1"/>
      <c r="E1172" s="1"/>
      <c r="F1172" s="1"/>
      <c r="G1172" s="1"/>
      <c r="H1172" s="1"/>
      <c r="I1172" s="1"/>
      <c r="J1172" s="1"/>
      <c r="K1172" s="1"/>
      <c r="L1172" s="1"/>
      <c r="M1172" s="1"/>
      <c r="N1172" s="1"/>
      <c r="O1172" s="1"/>
    </row>
    <row r="1173" spans="1:15" ht="9.75" customHeight="1">
      <c r="A1173" s="1"/>
      <c r="B1173" s="1"/>
      <c r="C1173" s="1"/>
      <c r="D1173" s="1"/>
      <c r="E1173" s="1"/>
      <c r="F1173" s="1"/>
      <c r="G1173" s="1"/>
      <c r="H1173" s="1"/>
      <c r="I1173" s="1"/>
      <c r="J1173" s="1"/>
      <c r="K1173" s="1"/>
      <c r="L1173" s="1"/>
      <c r="M1173" s="1"/>
      <c r="N1173" s="1"/>
      <c r="O1173" s="1"/>
    </row>
    <row r="1174" spans="1:15" ht="9.75" customHeight="1">
      <c r="A1174" s="1"/>
      <c r="B1174" s="1"/>
      <c r="C1174" s="1"/>
      <c r="D1174" s="1"/>
      <c r="E1174" s="1"/>
      <c r="F1174" s="1"/>
      <c r="G1174" s="1"/>
      <c r="H1174" s="1"/>
      <c r="I1174" s="1"/>
      <c r="J1174" s="1"/>
      <c r="K1174" s="1"/>
      <c r="L1174" s="1"/>
      <c r="M1174" s="1"/>
      <c r="N1174" s="1"/>
      <c r="O1174" s="1"/>
    </row>
    <row r="1175" spans="1:15" ht="9.75" customHeight="1">
      <c r="A1175" s="1"/>
      <c r="B1175" s="1"/>
      <c r="C1175" s="1"/>
      <c r="D1175" s="1"/>
      <c r="E1175" s="1"/>
      <c r="F1175" s="1"/>
      <c r="G1175" s="1"/>
      <c r="H1175" s="1"/>
      <c r="I1175" s="1"/>
      <c r="J1175" s="1"/>
      <c r="K1175" s="1"/>
      <c r="L1175" s="1"/>
      <c r="M1175" s="1"/>
      <c r="N1175" s="1"/>
      <c r="O1175" s="1"/>
    </row>
    <row r="1176" spans="1:15" ht="9.75" customHeight="1">
      <c r="A1176" s="1"/>
      <c r="B1176" s="1"/>
      <c r="C1176" s="1"/>
      <c r="D1176" s="1"/>
      <c r="E1176" s="1"/>
      <c r="F1176" s="1"/>
      <c r="G1176" s="1"/>
      <c r="H1176" s="1"/>
      <c r="I1176" s="1"/>
      <c r="J1176" s="1"/>
      <c r="K1176" s="1"/>
      <c r="L1176" s="1"/>
      <c r="M1176" s="1"/>
      <c r="N1176" s="1"/>
      <c r="O1176" s="1"/>
    </row>
    <row r="1177" spans="1:15" ht="9.75" customHeight="1">
      <c r="A1177" s="1"/>
      <c r="B1177" s="1"/>
      <c r="C1177" s="1"/>
      <c r="D1177" s="1"/>
      <c r="E1177" s="1"/>
      <c r="F1177" s="1"/>
      <c r="G1177" s="1"/>
      <c r="H1177" s="1"/>
      <c r="I1177" s="1"/>
      <c r="J1177" s="1"/>
      <c r="K1177" s="1"/>
      <c r="L1177" s="1"/>
      <c r="M1177" s="1"/>
      <c r="N1177" s="1"/>
      <c r="O1177" s="1"/>
    </row>
    <row r="1178" spans="1:15" ht="9.75" customHeight="1">
      <c r="A1178" s="1"/>
      <c r="B1178" s="1"/>
      <c r="C1178" s="1"/>
      <c r="D1178" s="1"/>
      <c r="E1178" s="1"/>
      <c r="F1178" s="1"/>
      <c r="G1178" s="1"/>
      <c r="H1178" s="1"/>
      <c r="I1178" s="1"/>
      <c r="J1178" s="1"/>
      <c r="K1178" s="1"/>
      <c r="L1178" s="1"/>
      <c r="M1178" s="1"/>
      <c r="N1178" s="1"/>
      <c r="O1178" s="1"/>
    </row>
    <row r="1179" spans="1:15" ht="9.75" customHeight="1">
      <c r="A1179" s="1"/>
      <c r="B1179" s="1"/>
      <c r="C1179" s="1"/>
      <c r="D1179" s="1"/>
      <c r="E1179" s="1"/>
      <c r="F1179" s="1"/>
      <c r="G1179" s="1"/>
      <c r="H1179" s="1"/>
      <c r="I1179" s="1"/>
      <c r="J1179" s="1"/>
      <c r="K1179" s="1"/>
      <c r="L1179" s="1"/>
      <c r="M1179" s="1"/>
      <c r="N1179" s="1"/>
      <c r="O1179" s="1"/>
    </row>
    <row r="1180" spans="1:15" ht="9.75" customHeight="1">
      <c r="A1180" s="1"/>
      <c r="B1180" s="1"/>
      <c r="C1180" s="1"/>
      <c r="D1180" s="1"/>
      <c r="E1180" s="1"/>
      <c r="F1180" s="1"/>
      <c r="G1180" s="1"/>
      <c r="H1180" s="1"/>
      <c r="I1180" s="1"/>
      <c r="J1180" s="1"/>
      <c r="K1180" s="1"/>
      <c r="L1180" s="1"/>
      <c r="M1180" s="1"/>
      <c r="N1180" s="1"/>
      <c r="O1180" s="1"/>
    </row>
    <row r="1181" spans="1:15" ht="9.75" customHeight="1">
      <c r="A1181" s="1"/>
      <c r="B1181" s="1"/>
      <c r="C1181" s="1"/>
      <c r="D1181" s="1"/>
      <c r="E1181" s="1"/>
      <c r="F1181" s="1"/>
      <c r="G1181" s="1"/>
      <c r="H1181" s="1"/>
      <c r="I1181" s="1"/>
      <c r="J1181" s="1"/>
      <c r="K1181" s="1"/>
      <c r="L1181" s="1"/>
      <c r="M1181" s="1"/>
      <c r="N1181" s="1"/>
      <c r="O1181" s="1"/>
    </row>
    <row r="1182" spans="1:15" ht="9.75" customHeight="1">
      <c r="A1182" s="1"/>
      <c r="B1182" s="1"/>
      <c r="C1182" s="1"/>
      <c r="D1182" s="1"/>
      <c r="E1182" s="1"/>
      <c r="F1182" s="1"/>
      <c r="G1182" s="1"/>
      <c r="H1182" s="1"/>
      <c r="I1182" s="1"/>
      <c r="J1182" s="1"/>
      <c r="K1182" s="1"/>
      <c r="L1182" s="1"/>
      <c r="M1182" s="1"/>
      <c r="N1182" s="1"/>
      <c r="O1182" s="1"/>
    </row>
    <row r="1183" spans="1:15" ht="9.75" customHeight="1">
      <c r="A1183" s="1"/>
      <c r="B1183" s="1"/>
      <c r="C1183" s="1"/>
      <c r="D1183" s="1"/>
      <c r="E1183" s="1"/>
      <c r="F1183" s="1"/>
      <c r="G1183" s="1"/>
      <c r="H1183" s="1"/>
      <c r="I1183" s="1"/>
      <c r="J1183" s="1"/>
      <c r="K1183" s="1"/>
      <c r="L1183" s="1"/>
      <c r="M1183" s="1"/>
      <c r="N1183" s="1"/>
      <c r="O1183" s="1"/>
    </row>
    <row r="1184" spans="1:15" ht="9.75" customHeight="1">
      <c r="A1184" s="1"/>
      <c r="B1184" s="1"/>
      <c r="C1184" s="1"/>
      <c r="D1184" s="1"/>
      <c r="E1184" s="1"/>
      <c r="F1184" s="1"/>
      <c r="G1184" s="1"/>
      <c r="H1184" s="1"/>
      <c r="I1184" s="1"/>
      <c r="J1184" s="1"/>
      <c r="K1184" s="1"/>
      <c r="L1184" s="1"/>
      <c r="M1184" s="1"/>
      <c r="N1184" s="1"/>
      <c r="O1184" s="1"/>
    </row>
    <row r="1185" spans="1:15" ht="9.75" customHeight="1">
      <c r="A1185" s="1"/>
      <c r="B1185" s="1"/>
      <c r="C1185" s="1"/>
      <c r="D1185" s="1"/>
      <c r="E1185" s="1"/>
      <c r="F1185" s="1"/>
      <c r="G1185" s="1"/>
      <c r="H1185" s="1"/>
      <c r="I1185" s="1"/>
      <c r="J1185" s="1"/>
      <c r="K1185" s="1"/>
      <c r="L1185" s="1"/>
      <c r="M1185" s="1"/>
      <c r="N1185" s="1"/>
      <c r="O1185" s="1"/>
    </row>
    <row r="1186" spans="1:15" ht="9.75" customHeight="1">
      <c r="A1186" s="1"/>
      <c r="B1186" s="1"/>
      <c r="C1186" s="1"/>
      <c r="D1186" s="1"/>
      <c r="E1186" s="1"/>
      <c r="F1186" s="1"/>
      <c r="G1186" s="1"/>
      <c r="H1186" s="1"/>
      <c r="I1186" s="1"/>
      <c r="J1186" s="1"/>
      <c r="K1186" s="1"/>
      <c r="L1186" s="1"/>
      <c r="M1186" s="1"/>
      <c r="N1186" s="1"/>
      <c r="O1186" s="1"/>
    </row>
    <row r="1187" spans="1:15" ht="9.75" customHeight="1">
      <c r="A1187" s="1"/>
      <c r="B1187" s="1"/>
      <c r="C1187" s="1"/>
      <c r="D1187" s="1"/>
      <c r="E1187" s="1"/>
      <c r="F1187" s="1"/>
      <c r="G1187" s="1"/>
      <c r="H1187" s="1"/>
      <c r="I1187" s="1"/>
      <c r="J1187" s="1"/>
      <c r="K1187" s="1"/>
      <c r="L1187" s="1"/>
      <c r="M1187" s="1"/>
      <c r="N1187" s="1"/>
      <c r="O1187" s="1"/>
    </row>
    <row r="1188" spans="1:15" ht="9.75" customHeight="1">
      <c r="A1188" s="1"/>
      <c r="B1188" s="1"/>
      <c r="C1188" s="1"/>
      <c r="D1188" s="1"/>
      <c r="E1188" s="1"/>
      <c r="F1188" s="1"/>
      <c r="G1188" s="1"/>
      <c r="H1188" s="1"/>
      <c r="I1188" s="1"/>
      <c r="J1188" s="1"/>
      <c r="K1188" s="1"/>
      <c r="L1188" s="1"/>
      <c r="M1188" s="1"/>
      <c r="N1188" s="1"/>
      <c r="O1188" s="1"/>
    </row>
    <row r="1189" spans="1:15" ht="9.75" customHeight="1">
      <c r="A1189" s="1"/>
      <c r="B1189" s="1"/>
      <c r="C1189" s="1"/>
      <c r="D1189" s="1"/>
      <c r="E1189" s="1"/>
      <c r="F1189" s="1"/>
      <c r="G1189" s="1"/>
      <c r="H1189" s="1"/>
      <c r="I1189" s="1"/>
      <c r="J1189" s="1"/>
      <c r="K1189" s="1"/>
      <c r="L1189" s="1"/>
      <c r="M1189" s="1"/>
      <c r="N1189" s="1"/>
      <c r="O1189" s="1"/>
    </row>
    <row r="1190" spans="1:15" ht="9.75" customHeight="1">
      <c r="A1190" s="1"/>
      <c r="B1190" s="1"/>
      <c r="C1190" s="1"/>
      <c r="D1190" s="1"/>
      <c r="E1190" s="1"/>
      <c r="F1190" s="1"/>
      <c r="G1190" s="1"/>
      <c r="H1190" s="1"/>
      <c r="I1190" s="1"/>
      <c r="J1190" s="1"/>
      <c r="K1190" s="1"/>
      <c r="L1190" s="1"/>
      <c r="M1190" s="1"/>
      <c r="N1190" s="1"/>
      <c r="O1190" s="1"/>
    </row>
    <row r="1191" spans="1:15" ht="9.75" customHeight="1">
      <c r="A1191" s="1"/>
      <c r="B1191" s="1"/>
      <c r="C1191" s="1"/>
      <c r="D1191" s="1"/>
      <c r="E1191" s="1"/>
      <c r="F1191" s="1"/>
      <c r="G1191" s="1"/>
      <c r="H1191" s="1"/>
      <c r="I1191" s="1"/>
      <c r="J1191" s="1"/>
      <c r="K1191" s="1"/>
      <c r="L1191" s="1"/>
      <c r="M1191" s="1"/>
      <c r="N1191" s="1"/>
      <c r="O1191" s="1"/>
    </row>
    <row r="1192" spans="1:15" ht="9.75" customHeight="1">
      <c r="A1192" s="1"/>
      <c r="B1192" s="1"/>
      <c r="C1192" s="1"/>
      <c r="D1192" s="1"/>
      <c r="E1192" s="1"/>
      <c r="F1192" s="1"/>
      <c r="G1192" s="1"/>
      <c r="H1192" s="1"/>
      <c r="I1192" s="1"/>
      <c r="J1192" s="1"/>
      <c r="K1192" s="1"/>
      <c r="L1192" s="1"/>
      <c r="M1192" s="1"/>
      <c r="N1192" s="1"/>
      <c r="O1192" s="1"/>
    </row>
    <row r="1193" spans="1:15" ht="9.75" customHeight="1">
      <c r="A1193" s="1"/>
      <c r="B1193" s="1"/>
      <c r="C1193" s="1"/>
      <c r="D1193" s="1"/>
      <c r="E1193" s="1"/>
      <c r="F1193" s="1"/>
      <c r="G1193" s="1"/>
      <c r="H1193" s="1"/>
      <c r="I1193" s="1"/>
      <c r="J1193" s="1"/>
      <c r="K1193" s="1"/>
      <c r="L1193" s="1"/>
      <c r="M1193" s="1"/>
      <c r="N1193" s="1"/>
      <c r="O1193" s="1"/>
    </row>
    <row r="1194" spans="1:15" ht="9.75" customHeight="1">
      <c r="A1194" s="1"/>
      <c r="B1194" s="1"/>
      <c r="C1194" s="1"/>
      <c r="D1194" s="1"/>
      <c r="E1194" s="1"/>
      <c r="F1194" s="1"/>
      <c r="G1194" s="1"/>
      <c r="H1194" s="1"/>
      <c r="I1194" s="1"/>
      <c r="J1194" s="1"/>
      <c r="K1194" s="1"/>
      <c r="L1194" s="1"/>
      <c r="M1194" s="1"/>
      <c r="N1194" s="1"/>
      <c r="O1194" s="1"/>
    </row>
    <row r="1195" spans="1:15" ht="9.75" customHeight="1">
      <c r="A1195" s="1"/>
      <c r="B1195" s="1"/>
      <c r="C1195" s="1"/>
      <c r="D1195" s="1"/>
      <c r="E1195" s="1"/>
      <c r="F1195" s="1"/>
      <c r="G1195" s="1"/>
      <c r="H1195" s="1"/>
      <c r="I1195" s="1"/>
      <c r="J1195" s="1"/>
      <c r="K1195" s="1"/>
      <c r="L1195" s="1"/>
      <c r="M1195" s="1"/>
      <c r="N1195" s="1"/>
      <c r="O1195" s="1"/>
    </row>
    <row r="1196" spans="1:15" ht="9.75" customHeight="1">
      <c r="A1196" s="1"/>
      <c r="B1196" s="1"/>
      <c r="C1196" s="1"/>
      <c r="D1196" s="1"/>
      <c r="E1196" s="1"/>
      <c r="F1196" s="1"/>
      <c r="G1196" s="1"/>
      <c r="H1196" s="1"/>
      <c r="I1196" s="1"/>
      <c r="J1196" s="1"/>
      <c r="K1196" s="1"/>
      <c r="L1196" s="1"/>
      <c r="M1196" s="1"/>
      <c r="N1196" s="1"/>
      <c r="O1196" s="1"/>
    </row>
    <row r="1197" spans="1:15" ht="9.75" customHeight="1">
      <c r="A1197" s="1"/>
      <c r="B1197" s="1"/>
      <c r="C1197" s="1"/>
      <c r="D1197" s="1"/>
      <c r="E1197" s="1"/>
      <c r="F1197" s="1"/>
      <c r="G1197" s="1"/>
      <c r="H1197" s="1"/>
      <c r="I1197" s="1"/>
      <c r="J1197" s="1"/>
      <c r="K1197" s="1"/>
      <c r="L1197" s="1"/>
      <c r="M1197" s="1"/>
      <c r="N1197" s="1"/>
      <c r="O1197" s="1"/>
    </row>
    <row r="1198" spans="1:15" ht="9.75" customHeight="1">
      <c r="A1198" s="1"/>
      <c r="B1198" s="1"/>
      <c r="C1198" s="1"/>
      <c r="D1198" s="1"/>
      <c r="E1198" s="1"/>
      <c r="F1198" s="1"/>
      <c r="G1198" s="1"/>
      <c r="H1198" s="1"/>
      <c r="I1198" s="1"/>
      <c r="J1198" s="1"/>
      <c r="K1198" s="1"/>
      <c r="L1198" s="1"/>
      <c r="M1198" s="1"/>
      <c r="N1198" s="1"/>
      <c r="O1198" s="1"/>
    </row>
    <row r="1199" spans="1:15" ht="9.75" customHeight="1">
      <c r="A1199" s="1"/>
      <c r="B1199" s="1"/>
      <c r="C1199" s="1"/>
      <c r="D1199" s="1"/>
      <c r="E1199" s="1"/>
      <c r="F1199" s="1"/>
      <c r="G1199" s="1"/>
      <c r="H1199" s="1"/>
      <c r="I1199" s="1"/>
      <c r="J1199" s="1"/>
      <c r="K1199" s="1"/>
      <c r="L1199" s="1"/>
      <c r="M1199" s="1"/>
      <c r="N1199" s="1"/>
      <c r="O1199" s="1"/>
    </row>
    <row r="1200" spans="1:15" ht="9.75" customHeight="1">
      <c r="A1200" s="1"/>
      <c r="B1200" s="1"/>
      <c r="C1200" s="1"/>
      <c r="D1200" s="1"/>
      <c r="E1200" s="1"/>
      <c r="F1200" s="1"/>
      <c r="G1200" s="1"/>
      <c r="H1200" s="1"/>
      <c r="I1200" s="1"/>
      <c r="J1200" s="1"/>
      <c r="K1200" s="1"/>
      <c r="L1200" s="1"/>
      <c r="M1200" s="1"/>
      <c r="N1200" s="1"/>
      <c r="O1200" s="1"/>
    </row>
    <row r="1201" spans="1:15" ht="9.75" customHeight="1">
      <c r="A1201" s="1"/>
      <c r="B1201" s="1"/>
      <c r="C1201" s="1"/>
      <c r="D1201" s="1"/>
      <c r="E1201" s="1"/>
      <c r="F1201" s="1"/>
      <c r="G1201" s="1"/>
      <c r="H1201" s="1"/>
      <c r="I1201" s="1"/>
      <c r="J1201" s="1"/>
      <c r="K1201" s="1"/>
      <c r="L1201" s="1"/>
      <c r="M1201" s="1"/>
      <c r="N1201" s="1"/>
      <c r="O1201" s="1"/>
    </row>
    <row r="1202" spans="1:15" ht="9.75" customHeight="1">
      <c r="A1202" s="1"/>
      <c r="B1202" s="1"/>
      <c r="C1202" s="1"/>
      <c r="D1202" s="1"/>
      <c r="E1202" s="1"/>
      <c r="F1202" s="1"/>
      <c r="G1202" s="1"/>
      <c r="H1202" s="1"/>
      <c r="I1202" s="1"/>
      <c r="J1202" s="1"/>
      <c r="K1202" s="1"/>
      <c r="L1202" s="1"/>
      <c r="M1202" s="1"/>
      <c r="N1202" s="1"/>
      <c r="O1202" s="1"/>
    </row>
    <row r="1203" spans="1:15" ht="9.75" customHeight="1">
      <c r="A1203" s="1"/>
      <c r="B1203" s="1"/>
      <c r="C1203" s="1"/>
      <c r="D1203" s="1"/>
      <c r="E1203" s="1"/>
      <c r="F1203" s="1"/>
      <c r="G1203" s="1"/>
      <c r="H1203" s="1"/>
      <c r="I1203" s="1"/>
      <c r="J1203" s="1"/>
      <c r="K1203" s="1"/>
      <c r="L1203" s="1"/>
      <c r="M1203" s="1"/>
      <c r="N1203" s="1"/>
      <c r="O1203" s="1"/>
    </row>
    <row r="1204" spans="1:15" ht="9.75" customHeight="1">
      <c r="A1204" s="1"/>
      <c r="B1204" s="1"/>
      <c r="C1204" s="1"/>
      <c r="D1204" s="1"/>
      <c r="E1204" s="1"/>
      <c r="F1204" s="1"/>
      <c r="G1204" s="1"/>
      <c r="H1204" s="1"/>
      <c r="I1204" s="1"/>
      <c r="J1204" s="1"/>
      <c r="K1204" s="1"/>
      <c r="L1204" s="1"/>
      <c r="M1204" s="1"/>
      <c r="N1204" s="1"/>
      <c r="O1204" s="1"/>
    </row>
    <row r="1205" spans="1:15" ht="9.75" customHeight="1">
      <c r="A1205" s="1"/>
      <c r="B1205" s="1"/>
      <c r="C1205" s="1"/>
      <c r="D1205" s="1"/>
      <c r="E1205" s="1"/>
      <c r="F1205" s="1"/>
      <c r="G1205" s="1"/>
      <c r="H1205" s="1"/>
      <c r="I1205" s="1"/>
      <c r="J1205" s="1"/>
      <c r="K1205" s="1"/>
      <c r="L1205" s="1"/>
      <c r="M1205" s="1"/>
      <c r="N1205" s="1"/>
      <c r="O1205" s="1"/>
    </row>
    <row r="1206" spans="1:15" ht="9.75" customHeight="1">
      <c r="A1206" s="1"/>
      <c r="B1206" s="1"/>
      <c r="C1206" s="1"/>
      <c r="D1206" s="1"/>
      <c r="E1206" s="1"/>
      <c r="F1206" s="1"/>
      <c r="G1206" s="1"/>
      <c r="H1206" s="1"/>
      <c r="I1206" s="1"/>
      <c r="J1206" s="1"/>
      <c r="K1206" s="1"/>
      <c r="L1206" s="1"/>
      <c r="M1206" s="1"/>
      <c r="N1206" s="1"/>
      <c r="O1206" s="1"/>
    </row>
    <row r="1207" spans="1:15" ht="9.75" customHeight="1">
      <c r="A1207" s="1"/>
      <c r="B1207" s="1"/>
      <c r="C1207" s="1"/>
      <c r="D1207" s="1"/>
      <c r="E1207" s="1"/>
      <c r="F1207" s="1"/>
      <c r="G1207" s="1"/>
      <c r="H1207" s="1"/>
      <c r="I1207" s="1"/>
      <c r="J1207" s="1"/>
      <c r="K1207" s="1"/>
      <c r="L1207" s="1"/>
      <c r="M1207" s="1"/>
      <c r="N1207" s="1"/>
      <c r="O1207" s="1"/>
    </row>
    <row r="1208" spans="1:15" ht="9.75" customHeight="1">
      <c r="A1208" s="1"/>
      <c r="B1208" s="1"/>
      <c r="C1208" s="1"/>
      <c r="D1208" s="1"/>
      <c r="E1208" s="1"/>
      <c r="F1208" s="1"/>
      <c r="G1208" s="1"/>
      <c r="H1208" s="1"/>
      <c r="I1208" s="1"/>
      <c r="J1208" s="1"/>
      <c r="K1208" s="1"/>
      <c r="L1208" s="1"/>
      <c r="M1208" s="1"/>
      <c r="N1208" s="1"/>
      <c r="O1208" s="1"/>
    </row>
    <row r="1209" spans="1:15" ht="9.75" customHeight="1">
      <c r="A1209" s="1"/>
      <c r="B1209" s="1"/>
      <c r="C1209" s="1"/>
      <c r="D1209" s="1"/>
      <c r="E1209" s="1"/>
      <c r="F1209" s="1"/>
      <c r="G1209" s="1"/>
      <c r="H1209" s="1"/>
      <c r="I1209" s="1"/>
      <c r="J1209" s="1"/>
      <c r="K1209" s="1"/>
      <c r="L1209" s="1"/>
      <c r="M1209" s="1"/>
      <c r="N1209" s="1"/>
      <c r="O1209" s="1"/>
    </row>
    <row r="1210" spans="1:15" ht="9.75" customHeight="1">
      <c r="A1210" s="1"/>
      <c r="B1210" s="1"/>
      <c r="C1210" s="1"/>
      <c r="D1210" s="1"/>
      <c r="E1210" s="1"/>
      <c r="F1210" s="1"/>
      <c r="G1210" s="1"/>
      <c r="H1210" s="1"/>
      <c r="I1210" s="1"/>
      <c r="J1210" s="1"/>
      <c r="K1210" s="1"/>
      <c r="L1210" s="1"/>
      <c r="M1210" s="1"/>
      <c r="N1210" s="1"/>
      <c r="O1210" s="1"/>
    </row>
    <row r="1211" spans="1:15" ht="9.75" customHeight="1">
      <c r="A1211" s="1"/>
      <c r="B1211" s="1"/>
      <c r="C1211" s="1"/>
      <c r="D1211" s="1"/>
      <c r="E1211" s="1"/>
      <c r="F1211" s="1"/>
      <c r="G1211" s="1"/>
      <c r="H1211" s="1"/>
      <c r="I1211" s="1"/>
      <c r="J1211" s="1"/>
      <c r="K1211" s="1"/>
      <c r="L1211" s="1"/>
      <c r="M1211" s="1"/>
      <c r="N1211" s="1"/>
      <c r="O1211" s="1"/>
    </row>
    <row r="1212" spans="1:15" ht="9.75" customHeight="1">
      <c r="A1212" s="1"/>
      <c r="B1212" s="1"/>
      <c r="C1212" s="1"/>
      <c r="D1212" s="1"/>
      <c r="E1212" s="1"/>
      <c r="F1212" s="1"/>
      <c r="G1212" s="1"/>
      <c r="H1212" s="1"/>
      <c r="I1212" s="1"/>
      <c r="J1212" s="1"/>
      <c r="K1212" s="1"/>
      <c r="L1212" s="1"/>
      <c r="M1212" s="1"/>
      <c r="N1212" s="1"/>
      <c r="O1212" s="1"/>
    </row>
    <row r="1213" spans="1:15" ht="9.75" customHeight="1">
      <c r="A1213" s="1"/>
      <c r="B1213" s="1"/>
      <c r="C1213" s="1"/>
      <c r="D1213" s="1"/>
      <c r="E1213" s="1"/>
      <c r="F1213" s="1"/>
      <c r="G1213" s="1"/>
      <c r="H1213" s="1"/>
      <c r="I1213" s="1"/>
      <c r="J1213" s="1"/>
      <c r="K1213" s="1"/>
      <c r="L1213" s="1"/>
      <c r="M1213" s="1"/>
      <c r="N1213" s="1"/>
      <c r="O1213" s="1"/>
    </row>
    <row r="1214" spans="1:15" ht="9.75" customHeight="1">
      <c r="A1214" s="1"/>
      <c r="B1214" s="1"/>
      <c r="C1214" s="1"/>
      <c r="D1214" s="1"/>
      <c r="E1214" s="1"/>
      <c r="F1214" s="1"/>
      <c r="G1214" s="1"/>
      <c r="H1214" s="1"/>
      <c r="I1214" s="1"/>
      <c r="J1214" s="1"/>
      <c r="K1214" s="1"/>
      <c r="L1214" s="1"/>
      <c r="M1214" s="1"/>
      <c r="N1214" s="1"/>
      <c r="O1214" s="1"/>
    </row>
    <row r="1215" spans="1:15" ht="9.75" customHeight="1">
      <c r="A1215" s="1"/>
      <c r="B1215" s="1"/>
      <c r="C1215" s="1"/>
      <c r="D1215" s="1"/>
      <c r="E1215" s="1"/>
      <c r="F1215" s="1"/>
      <c r="G1215" s="1"/>
      <c r="H1215" s="1"/>
      <c r="I1215" s="1"/>
      <c r="J1215" s="1"/>
      <c r="K1215" s="1"/>
      <c r="L1215" s="1"/>
      <c r="M1215" s="1"/>
      <c r="N1215" s="1"/>
      <c r="O1215" s="1"/>
    </row>
    <row r="1216" spans="1:15" ht="9.75" customHeight="1">
      <c r="A1216" s="1"/>
      <c r="B1216" s="1"/>
      <c r="C1216" s="1"/>
      <c r="D1216" s="1"/>
      <c r="E1216" s="1"/>
      <c r="F1216" s="1"/>
      <c r="G1216" s="1"/>
      <c r="H1216" s="1"/>
      <c r="I1216" s="1"/>
      <c r="J1216" s="1"/>
      <c r="K1216" s="1"/>
      <c r="L1216" s="1"/>
      <c r="M1216" s="1"/>
      <c r="N1216" s="1"/>
      <c r="O1216" s="1"/>
    </row>
    <row r="1217" spans="1:15" ht="9.75" customHeight="1">
      <c r="A1217" s="1"/>
      <c r="B1217" s="1"/>
      <c r="C1217" s="1"/>
      <c r="D1217" s="1"/>
      <c r="E1217" s="1"/>
      <c r="F1217" s="1"/>
      <c r="G1217" s="1"/>
      <c r="H1217" s="1"/>
      <c r="I1217" s="1"/>
      <c r="J1217" s="1"/>
      <c r="K1217" s="1"/>
      <c r="L1217" s="1"/>
      <c r="M1217" s="1"/>
      <c r="N1217" s="1"/>
      <c r="O1217" s="1"/>
    </row>
    <row r="1218" spans="1:15" ht="9.75" customHeight="1">
      <c r="A1218" s="1"/>
      <c r="B1218" s="1"/>
      <c r="C1218" s="1"/>
      <c r="D1218" s="1"/>
      <c r="E1218" s="1"/>
      <c r="F1218" s="1"/>
      <c r="G1218" s="1"/>
      <c r="H1218" s="1"/>
      <c r="I1218" s="1"/>
      <c r="J1218" s="1"/>
      <c r="K1218" s="1"/>
      <c r="L1218" s="1"/>
      <c r="M1218" s="1"/>
      <c r="N1218" s="1"/>
      <c r="O1218" s="1"/>
    </row>
    <row r="1219" spans="1:15" ht="9.75" customHeight="1">
      <c r="A1219" s="1"/>
      <c r="B1219" s="1"/>
      <c r="C1219" s="1"/>
      <c r="D1219" s="1"/>
      <c r="E1219" s="1"/>
      <c r="F1219" s="1"/>
      <c r="G1219" s="1"/>
      <c r="H1219" s="1"/>
      <c r="I1219" s="1"/>
      <c r="J1219" s="1"/>
      <c r="K1219" s="1"/>
      <c r="L1219" s="1"/>
      <c r="M1219" s="1"/>
      <c r="N1219" s="1"/>
      <c r="O1219" s="1"/>
    </row>
    <row r="1220" spans="1:15" ht="9.75" customHeight="1">
      <c r="A1220" s="1"/>
      <c r="B1220" s="1"/>
      <c r="C1220" s="1"/>
      <c r="D1220" s="1"/>
      <c r="E1220" s="1"/>
      <c r="F1220" s="1"/>
      <c r="G1220" s="1"/>
      <c r="H1220" s="1"/>
      <c r="I1220" s="1"/>
      <c r="J1220" s="1"/>
      <c r="K1220" s="1"/>
      <c r="L1220" s="1"/>
      <c r="M1220" s="1"/>
      <c r="N1220" s="1"/>
      <c r="O1220" s="1"/>
    </row>
    <row r="1221" spans="1:15" ht="9.75" customHeight="1">
      <c r="A1221" s="1"/>
      <c r="B1221" s="1"/>
      <c r="C1221" s="1"/>
      <c r="D1221" s="1"/>
      <c r="E1221" s="1"/>
      <c r="F1221" s="1"/>
      <c r="G1221" s="1"/>
      <c r="H1221" s="1"/>
      <c r="I1221" s="1"/>
      <c r="J1221" s="1"/>
      <c r="K1221" s="1"/>
      <c r="L1221" s="1"/>
      <c r="M1221" s="1"/>
      <c r="N1221" s="1"/>
      <c r="O1221" s="1"/>
    </row>
    <row r="1222" spans="1:15" ht="9.75" customHeight="1">
      <c r="A1222" s="1"/>
      <c r="B1222" s="1"/>
      <c r="C1222" s="1"/>
      <c r="D1222" s="1"/>
      <c r="E1222" s="1"/>
      <c r="F1222" s="1"/>
      <c r="G1222" s="1"/>
      <c r="H1222" s="1"/>
      <c r="I1222" s="1"/>
      <c r="J1222" s="1"/>
      <c r="K1222" s="1"/>
      <c r="L1222" s="1"/>
      <c r="M1222" s="1"/>
      <c r="N1222" s="1"/>
      <c r="O1222" s="1"/>
    </row>
    <row r="1223" spans="1:15" ht="9.75" customHeight="1">
      <c r="A1223" s="1"/>
      <c r="B1223" s="1"/>
      <c r="C1223" s="1"/>
      <c r="D1223" s="1"/>
      <c r="E1223" s="1"/>
      <c r="F1223" s="1"/>
      <c r="G1223" s="1"/>
      <c r="H1223" s="1"/>
      <c r="I1223" s="1"/>
      <c r="J1223" s="1"/>
      <c r="K1223" s="1"/>
      <c r="L1223" s="1"/>
      <c r="M1223" s="1"/>
      <c r="N1223" s="1"/>
      <c r="O1223" s="1"/>
    </row>
    <row r="1224" spans="1:15" ht="9.75" customHeight="1">
      <c r="A1224" s="1"/>
      <c r="B1224" s="1"/>
      <c r="C1224" s="1"/>
      <c r="D1224" s="1"/>
      <c r="E1224" s="1"/>
      <c r="F1224" s="1"/>
      <c r="G1224" s="1"/>
      <c r="H1224" s="1"/>
      <c r="I1224" s="1"/>
      <c r="J1224" s="1"/>
      <c r="K1224" s="1"/>
      <c r="L1224" s="1"/>
      <c r="M1224" s="1"/>
      <c r="N1224" s="1"/>
      <c r="O1224" s="1"/>
    </row>
    <row r="1225" spans="1:15" ht="9.75" customHeight="1">
      <c r="A1225" s="1"/>
      <c r="B1225" s="1"/>
      <c r="C1225" s="1"/>
      <c r="D1225" s="1"/>
      <c r="E1225" s="1"/>
      <c r="F1225" s="1"/>
      <c r="G1225" s="1"/>
      <c r="H1225" s="1"/>
      <c r="I1225" s="1"/>
      <c r="J1225" s="1"/>
      <c r="K1225" s="1"/>
      <c r="L1225" s="1"/>
      <c r="M1225" s="1"/>
      <c r="N1225" s="1"/>
      <c r="O1225" s="1"/>
    </row>
    <row r="1226" spans="1:15" ht="9.75" customHeight="1">
      <c r="A1226" s="1"/>
      <c r="B1226" s="1"/>
      <c r="C1226" s="1"/>
      <c r="D1226" s="1"/>
      <c r="E1226" s="1"/>
      <c r="F1226" s="1"/>
      <c r="G1226" s="1"/>
      <c r="H1226" s="1"/>
      <c r="I1226" s="1"/>
      <c r="J1226" s="1"/>
      <c r="K1226" s="1"/>
      <c r="L1226" s="1"/>
      <c r="M1226" s="1"/>
      <c r="N1226" s="1"/>
      <c r="O1226" s="1"/>
    </row>
    <row r="1227" spans="1:15" ht="9.75" customHeight="1">
      <c r="A1227" s="1"/>
      <c r="B1227" s="1"/>
      <c r="C1227" s="1"/>
      <c r="D1227" s="1"/>
      <c r="E1227" s="1"/>
      <c r="F1227" s="1"/>
      <c r="G1227" s="1"/>
      <c r="H1227" s="1"/>
      <c r="I1227" s="1"/>
      <c r="J1227" s="1"/>
      <c r="K1227" s="1"/>
      <c r="L1227" s="1"/>
      <c r="M1227" s="1"/>
      <c r="N1227" s="1"/>
      <c r="O1227" s="1"/>
    </row>
    <row r="1228" spans="1:15" ht="9.75" customHeight="1">
      <c r="A1228" s="1"/>
      <c r="B1228" s="1"/>
      <c r="C1228" s="1"/>
      <c r="D1228" s="1"/>
      <c r="E1228" s="1"/>
      <c r="F1228" s="1"/>
      <c r="G1228" s="1"/>
      <c r="H1228" s="1"/>
      <c r="I1228" s="1"/>
      <c r="J1228" s="1"/>
      <c r="K1228" s="1"/>
      <c r="L1228" s="1"/>
      <c r="M1228" s="1"/>
      <c r="N1228" s="1"/>
      <c r="O1228" s="1"/>
    </row>
    <row r="1229" spans="1:15" ht="9.75" customHeight="1">
      <c r="A1229" s="1"/>
      <c r="B1229" s="1"/>
      <c r="C1229" s="1"/>
      <c r="D1229" s="1"/>
      <c r="E1229" s="1"/>
      <c r="F1229" s="1"/>
      <c r="G1229" s="1"/>
      <c r="H1229" s="1"/>
      <c r="I1229" s="1"/>
      <c r="J1229" s="1"/>
      <c r="K1229" s="1"/>
      <c r="L1229" s="1"/>
      <c r="M1229" s="1"/>
      <c r="N1229" s="1"/>
      <c r="O1229" s="1"/>
    </row>
    <row r="1230" spans="1:15" ht="9.75" customHeight="1">
      <c r="A1230" s="1"/>
      <c r="B1230" s="1"/>
      <c r="C1230" s="1"/>
      <c r="D1230" s="1"/>
      <c r="E1230" s="1"/>
      <c r="F1230" s="1"/>
      <c r="G1230" s="1"/>
      <c r="H1230" s="1"/>
      <c r="I1230" s="1"/>
      <c r="J1230" s="1"/>
      <c r="K1230" s="1"/>
      <c r="L1230" s="1"/>
      <c r="M1230" s="1"/>
      <c r="N1230" s="1"/>
      <c r="O1230" s="1"/>
    </row>
    <row r="1231" spans="1:15" ht="9.75" customHeight="1">
      <c r="A1231" s="1"/>
      <c r="B1231" s="1"/>
      <c r="C1231" s="1"/>
      <c r="D1231" s="1"/>
      <c r="E1231" s="1"/>
      <c r="F1231" s="1"/>
      <c r="G1231" s="1"/>
      <c r="H1231" s="1"/>
      <c r="I1231" s="1"/>
      <c r="J1231" s="1"/>
      <c r="K1231" s="1"/>
      <c r="L1231" s="1"/>
      <c r="M1231" s="1"/>
      <c r="N1231" s="1"/>
      <c r="O1231" s="1"/>
    </row>
    <row r="1232" spans="1:15" ht="9.75" customHeight="1">
      <c r="A1232" s="1"/>
      <c r="B1232" s="1"/>
      <c r="C1232" s="1"/>
      <c r="D1232" s="1"/>
      <c r="E1232" s="1"/>
      <c r="F1232" s="1"/>
      <c r="G1232" s="1"/>
      <c r="H1232" s="1"/>
      <c r="I1232" s="1"/>
      <c r="J1232" s="1"/>
      <c r="K1232" s="1"/>
      <c r="L1232" s="1"/>
      <c r="M1232" s="1"/>
      <c r="N1232" s="1"/>
      <c r="O1232" s="1"/>
    </row>
    <row r="1233" spans="1:15" ht="9.75" customHeight="1">
      <c r="A1233" s="1"/>
      <c r="B1233" s="1"/>
      <c r="C1233" s="1"/>
      <c r="D1233" s="1"/>
      <c r="E1233" s="1"/>
      <c r="F1233" s="1"/>
      <c r="G1233" s="1"/>
      <c r="H1233" s="1"/>
      <c r="I1233" s="1"/>
      <c r="J1233" s="1"/>
      <c r="K1233" s="1"/>
      <c r="L1233" s="1"/>
      <c r="M1233" s="1"/>
      <c r="N1233" s="1"/>
      <c r="O1233" s="1"/>
    </row>
    <row r="1234" spans="1:15" ht="9.75" customHeight="1">
      <c r="A1234" s="1"/>
      <c r="B1234" s="1"/>
      <c r="C1234" s="1"/>
      <c r="D1234" s="1"/>
      <c r="E1234" s="1"/>
      <c r="F1234" s="1"/>
      <c r="G1234" s="1"/>
      <c r="H1234" s="1"/>
      <c r="I1234" s="1"/>
      <c r="J1234" s="1"/>
      <c r="K1234" s="1"/>
      <c r="L1234" s="1"/>
      <c r="M1234" s="1"/>
      <c r="N1234" s="1"/>
      <c r="O1234" s="1"/>
    </row>
    <row r="1235" spans="1:15" ht="9.75" customHeight="1">
      <c r="A1235" s="1"/>
      <c r="B1235" s="1"/>
      <c r="C1235" s="1"/>
      <c r="D1235" s="1"/>
      <c r="E1235" s="1"/>
      <c r="F1235" s="1"/>
      <c r="G1235" s="1"/>
      <c r="H1235" s="1"/>
      <c r="I1235" s="1"/>
      <c r="J1235" s="1"/>
      <c r="K1235" s="1"/>
      <c r="L1235" s="1"/>
      <c r="M1235" s="1"/>
      <c r="N1235" s="1"/>
      <c r="O1235" s="1"/>
    </row>
    <row r="1236" spans="1:15" ht="9.75" customHeight="1">
      <c r="A1236" s="1"/>
      <c r="B1236" s="1"/>
      <c r="C1236" s="1"/>
      <c r="D1236" s="1"/>
      <c r="E1236" s="1"/>
      <c r="F1236" s="1"/>
      <c r="G1236" s="1"/>
      <c r="H1236" s="1"/>
      <c r="I1236" s="1"/>
      <c r="J1236" s="1"/>
      <c r="K1236" s="1"/>
      <c r="L1236" s="1"/>
      <c r="M1236" s="1"/>
      <c r="N1236" s="1"/>
      <c r="O1236" s="1"/>
    </row>
    <row r="1237" spans="1:15" ht="9.75" customHeight="1">
      <c r="A1237" s="1"/>
      <c r="B1237" s="1"/>
      <c r="C1237" s="1"/>
      <c r="D1237" s="1"/>
      <c r="E1237" s="1"/>
      <c r="F1237" s="1"/>
      <c r="G1237" s="1"/>
      <c r="H1237" s="1"/>
      <c r="I1237" s="1"/>
      <c r="J1237" s="1"/>
      <c r="K1237" s="1"/>
      <c r="L1237" s="1"/>
      <c r="M1237" s="1"/>
      <c r="N1237" s="1"/>
      <c r="O1237" s="1"/>
    </row>
    <row r="1238" spans="1:15" ht="9.75" customHeight="1">
      <c r="A1238" s="1"/>
      <c r="B1238" s="1"/>
      <c r="C1238" s="1"/>
      <c r="D1238" s="1"/>
      <c r="E1238" s="1"/>
      <c r="F1238" s="1"/>
      <c r="G1238" s="1"/>
      <c r="H1238" s="1"/>
      <c r="I1238" s="1"/>
      <c r="J1238" s="1"/>
      <c r="K1238" s="1"/>
      <c r="L1238" s="1"/>
      <c r="M1238" s="1"/>
      <c r="N1238" s="1"/>
      <c r="O1238" s="1"/>
    </row>
    <row r="1239" spans="1:15" ht="9.75" customHeight="1">
      <c r="A1239" s="1"/>
      <c r="B1239" s="1"/>
      <c r="C1239" s="1"/>
      <c r="D1239" s="1"/>
      <c r="E1239" s="1"/>
      <c r="F1239" s="1"/>
      <c r="G1239" s="1"/>
      <c r="H1239" s="1"/>
      <c r="I1239" s="1"/>
      <c r="J1239" s="1"/>
      <c r="K1239" s="1"/>
      <c r="L1239" s="1"/>
      <c r="M1239" s="1"/>
      <c r="N1239" s="1"/>
      <c r="O1239" s="1"/>
    </row>
    <row r="1240" spans="1:15" ht="9.75" customHeight="1">
      <c r="A1240" s="1"/>
      <c r="B1240" s="1"/>
      <c r="C1240" s="1"/>
      <c r="D1240" s="1"/>
      <c r="E1240" s="1"/>
      <c r="F1240" s="1"/>
      <c r="G1240" s="1"/>
      <c r="H1240" s="1"/>
      <c r="I1240" s="1"/>
      <c r="J1240" s="1"/>
      <c r="K1240" s="1"/>
      <c r="L1240" s="1"/>
      <c r="M1240" s="1"/>
      <c r="N1240" s="1"/>
      <c r="O1240" s="1"/>
    </row>
    <row r="1241" spans="1:15" ht="9.75" customHeight="1">
      <c r="A1241" s="1"/>
      <c r="B1241" s="1"/>
      <c r="C1241" s="1"/>
      <c r="D1241" s="1"/>
      <c r="E1241" s="1"/>
      <c r="F1241" s="1"/>
      <c r="G1241" s="1"/>
      <c r="H1241" s="1"/>
      <c r="I1241" s="1"/>
      <c r="J1241" s="1"/>
      <c r="K1241" s="1"/>
      <c r="L1241" s="1"/>
      <c r="M1241" s="1"/>
      <c r="N1241" s="1"/>
      <c r="O1241" s="1"/>
    </row>
    <row r="1242" spans="1:15" ht="9.75" customHeight="1">
      <c r="A1242" s="1"/>
      <c r="B1242" s="1"/>
      <c r="C1242" s="1"/>
      <c r="D1242" s="1"/>
      <c r="E1242" s="1"/>
      <c r="F1242" s="1"/>
      <c r="G1242" s="1"/>
      <c r="H1242" s="1"/>
      <c r="I1242" s="1"/>
      <c r="J1242" s="1"/>
      <c r="K1242" s="1"/>
      <c r="L1242" s="1"/>
      <c r="M1242" s="1"/>
      <c r="N1242" s="1"/>
      <c r="O1242" s="1"/>
    </row>
    <row r="1243" spans="1:15" ht="9.75" customHeight="1">
      <c r="A1243" s="1"/>
      <c r="B1243" s="1"/>
      <c r="C1243" s="1"/>
      <c r="D1243" s="1"/>
      <c r="E1243" s="1"/>
      <c r="F1243" s="1"/>
      <c r="G1243" s="1"/>
      <c r="H1243" s="1"/>
      <c r="I1243" s="1"/>
      <c r="J1243" s="1"/>
      <c r="K1243" s="1"/>
      <c r="L1243" s="1"/>
      <c r="M1243" s="1"/>
      <c r="N1243" s="1"/>
      <c r="O1243" s="1"/>
    </row>
    <row r="1244" spans="1:15" ht="9.75" customHeight="1">
      <c r="A1244" s="1"/>
      <c r="B1244" s="1"/>
      <c r="C1244" s="1"/>
      <c r="D1244" s="1"/>
      <c r="E1244" s="1"/>
      <c r="F1244" s="1"/>
      <c r="G1244" s="1"/>
      <c r="H1244" s="1"/>
      <c r="I1244" s="1"/>
      <c r="J1244" s="1"/>
      <c r="K1244" s="1"/>
      <c r="L1244" s="1"/>
      <c r="M1244" s="1"/>
      <c r="N1244" s="1"/>
      <c r="O1244" s="1"/>
    </row>
    <row r="1245" spans="1:15" ht="9.75" customHeight="1">
      <c r="A1245" s="1"/>
      <c r="B1245" s="1"/>
      <c r="C1245" s="1"/>
      <c r="D1245" s="1"/>
      <c r="E1245" s="1"/>
      <c r="F1245" s="1"/>
      <c r="G1245" s="1"/>
      <c r="H1245" s="1"/>
      <c r="I1245" s="1"/>
      <c r="J1245" s="1"/>
      <c r="K1245" s="1"/>
      <c r="L1245" s="1"/>
      <c r="M1245" s="1"/>
      <c r="N1245" s="1"/>
      <c r="O1245" s="1"/>
    </row>
    <row r="1246" spans="1:15" ht="9.75" customHeight="1">
      <c r="A1246" s="1"/>
      <c r="B1246" s="1"/>
      <c r="C1246" s="1"/>
      <c r="D1246" s="1"/>
      <c r="E1246" s="1"/>
      <c r="F1246" s="1"/>
      <c r="G1246" s="1"/>
      <c r="H1246" s="1"/>
      <c r="I1246" s="1"/>
      <c r="J1246" s="1"/>
      <c r="K1246" s="1"/>
      <c r="L1246" s="1"/>
      <c r="M1246" s="1"/>
      <c r="N1246" s="1"/>
      <c r="O1246" s="1"/>
    </row>
    <row r="1247" spans="1:15" ht="9.75" customHeight="1">
      <c r="A1247" s="1"/>
      <c r="B1247" s="1"/>
      <c r="C1247" s="1"/>
      <c r="D1247" s="1"/>
      <c r="E1247" s="1"/>
      <c r="F1247" s="1"/>
      <c r="G1247" s="1"/>
      <c r="H1247" s="1"/>
      <c r="I1247" s="1"/>
      <c r="J1247" s="1"/>
      <c r="K1247" s="1"/>
      <c r="L1247" s="1"/>
      <c r="M1247" s="1"/>
      <c r="N1247" s="1"/>
      <c r="O1247" s="1"/>
    </row>
    <row r="1248" spans="1:15" ht="9.75" customHeight="1">
      <c r="A1248" s="1"/>
      <c r="B1248" s="1"/>
      <c r="C1248" s="1"/>
      <c r="D1248" s="1"/>
      <c r="E1248" s="1"/>
      <c r="F1248" s="1"/>
      <c r="G1248" s="1"/>
      <c r="H1248" s="1"/>
      <c r="I1248" s="1"/>
      <c r="J1248" s="1"/>
      <c r="K1248" s="1"/>
      <c r="L1248" s="1"/>
      <c r="M1248" s="1"/>
      <c r="N1248" s="1"/>
      <c r="O1248" s="1"/>
    </row>
    <row r="1249" spans="1:15" ht="9.75" customHeight="1">
      <c r="A1249" s="1"/>
      <c r="B1249" s="1"/>
      <c r="C1249" s="1"/>
      <c r="D1249" s="1"/>
      <c r="E1249" s="1"/>
      <c r="F1249" s="1"/>
      <c r="G1249" s="1"/>
      <c r="H1249" s="1"/>
      <c r="I1249" s="1"/>
      <c r="J1249" s="1"/>
      <c r="K1249" s="1"/>
      <c r="L1249" s="1"/>
      <c r="M1249" s="1"/>
      <c r="N1249" s="1"/>
      <c r="O1249" s="1"/>
    </row>
    <row r="1250" spans="1:15" ht="9.75" customHeight="1">
      <c r="A1250" s="1"/>
      <c r="B1250" s="1"/>
      <c r="C1250" s="1"/>
      <c r="D1250" s="1"/>
      <c r="E1250" s="1"/>
      <c r="F1250" s="1"/>
      <c r="G1250" s="1"/>
      <c r="H1250" s="1"/>
      <c r="I1250" s="1"/>
      <c r="J1250" s="1"/>
      <c r="K1250" s="1"/>
      <c r="L1250" s="1"/>
      <c r="M1250" s="1"/>
      <c r="N1250" s="1"/>
      <c r="O1250" s="1"/>
    </row>
    <row r="1251" spans="1:15" ht="9.75" customHeight="1">
      <c r="A1251" s="1"/>
      <c r="B1251" s="1"/>
      <c r="C1251" s="1"/>
      <c r="D1251" s="1"/>
      <c r="E1251" s="1"/>
      <c r="F1251" s="1"/>
      <c r="G1251" s="1"/>
      <c r="H1251" s="1"/>
      <c r="I1251" s="1"/>
      <c r="J1251" s="1"/>
      <c r="K1251" s="1"/>
      <c r="L1251" s="1"/>
      <c r="M1251" s="1"/>
      <c r="N1251" s="1"/>
      <c r="O1251" s="1"/>
    </row>
    <row r="1252" spans="1:15" ht="9.75" customHeight="1">
      <c r="A1252" s="1"/>
      <c r="B1252" s="1"/>
      <c r="C1252" s="1"/>
      <c r="D1252" s="1"/>
      <c r="E1252" s="1"/>
      <c r="F1252" s="1"/>
      <c r="G1252" s="1"/>
      <c r="H1252" s="1"/>
      <c r="I1252" s="1"/>
      <c r="J1252" s="1"/>
      <c r="K1252" s="1"/>
      <c r="L1252" s="1"/>
      <c r="M1252" s="1"/>
      <c r="N1252" s="1"/>
      <c r="O1252" s="1"/>
    </row>
    <row r="1253" spans="1:15" ht="9.75" customHeight="1">
      <c r="A1253" s="1"/>
      <c r="B1253" s="1"/>
      <c r="C1253" s="1"/>
      <c r="D1253" s="1"/>
      <c r="E1253" s="1"/>
      <c r="F1253" s="1"/>
      <c r="G1253" s="1"/>
      <c r="H1253" s="1"/>
      <c r="I1253" s="1"/>
      <c r="J1253" s="1"/>
      <c r="K1253" s="1"/>
      <c r="L1253" s="1"/>
      <c r="M1253" s="1"/>
      <c r="N1253" s="1"/>
      <c r="O1253" s="1"/>
    </row>
    <row r="1254" spans="1:15" ht="9.75" customHeight="1">
      <c r="A1254" s="1"/>
      <c r="B1254" s="1"/>
      <c r="C1254" s="1"/>
      <c r="D1254" s="1"/>
      <c r="E1254" s="1"/>
      <c r="F1254" s="1"/>
      <c r="G1254" s="1"/>
      <c r="H1254" s="1"/>
      <c r="I1254" s="1"/>
      <c r="J1254" s="1"/>
      <c r="K1254" s="1"/>
      <c r="L1254" s="1"/>
      <c r="M1254" s="1"/>
      <c r="N1254" s="1"/>
      <c r="O1254" s="1"/>
    </row>
    <row r="1255" spans="1:15" ht="9.75" customHeight="1">
      <c r="A1255" s="1"/>
      <c r="B1255" s="1"/>
      <c r="C1255" s="1"/>
      <c r="D1255" s="1"/>
      <c r="E1255" s="1"/>
      <c r="F1255" s="1"/>
      <c r="G1255" s="1"/>
      <c r="H1255" s="1"/>
      <c r="I1255" s="1"/>
      <c r="J1255" s="1"/>
      <c r="K1255" s="1"/>
      <c r="L1255" s="1"/>
      <c r="M1255" s="1"/>
      <c r="N1255" s="1"/>
      <c r="O1255" s="1"/>
    </row>
    <row r="1256" spans="1:15" ht="9.75" customHeight="1">
      <c r="A1256" s="1"/>
      <c r="B1256" s="1"/>
      <c r="C1256" s="1"/>
      <c r="D1256" s="1"/>
      <c r="E1256" s="1"/>
      <c r="F1256" s="1"/>
      <c r="G1256" s="1"/>
      <c r="H1256" s="1"/>
      <c r="I1256" s="1"/>
      <c r="J1256" s="1"/>
      <c r="K1256" s="1"/>
      <c r="L1256" s="1"/>
      <c r="M1256" s="1"/>
      <c r="N1256" s="1"/>
      <c r="O1256" s="1"/>
    </row>
    <row r="1257" spans="1:15" ht="9.75" customHeight="1">
      <c r="A1257" s="1"/>
      <c r="B1257" s="1"/>
      <c r="C1257" s="1"/>
      <c r="D1257" s="1"/>
      <c r="E1257" s="1"/>
      <c r="F1257" s="1"/>
      <c r="G1257" s="1"/>
      <c r="H1257" s="1"/>
      <c r="I1257" s="1"/>
      <c r="J1257" s="1"/>
      <c r="K1257" s="1"/>
      <c r="L1257" s="1"/>
      <c r="M1257" s="1"/>
      <c r="N1257" s="1"/>
      <c r="O1257" s="1"/>
    </row>
    <row r="1258" spans="1:15" ht="9.75" customHeight="1">
      <c r="A1258" s="1"/>
      <c r="B1258" s="1"/>
      <c r="C1258" s="1"/>
      <c r="D1258" s="1"/>
      <c r="E1258" s="1"/>
      <c r="F1258" s="1"/>
      <c r="G1258" s="1"/>
      <c r="H1258" s="1"/>
      <c r="I1258" s="1"/>
      <c r="J1258" s="1"/>
      <c r="K1258" s="1"/>
      <c r="L1258" s="1"/>
      <c r="M1258" s="1"/>
      <c r="N1258" s="1"/>
      <c r="O1258" s="1"/>
    </row>
    <row r="1259" spans="1:15" ht="9.75" customHeight="1">
      <c r="A1259" s="1"/>
      <c r="B1259" s="1"/>
      <c r="C1259" s="1"/>
      <c r="D1259" s="1"/>
      <c r="E1259" s="1"/>
      <c r="F1259" s="1"/>
      <c r="G1259" s="1"/>
      <c r="H1259" s="1"/>
      <c r="I1259" s="1"/>
      <c r="J1259" s="1"/>
      <c r="K1259" s="1"/>
      <c r="L1259" s="1"/>
      <c r="M1259" s="1"/>
      <c r="N1259" s="1"/>
      <c r="O1259" s="1"/>
    </row>
    <row r="1260" spans="1:15" ht="9.75" customHeight="1">
      <c r="A1260" s="1"/>
      <c r="B1260" s="1"/>
      <c r="C1260" s="1"/>
      <c r="D1260" s="1"/>
      <c r="E1260" s="1"/>
      <c r="F1260" s="1"/>
      <c r="G1260" s="1"/>
      <c r="H1260" s="1"/>
      <c r="I1260" s="1"/>
      <c r="J1260" s="1"/>
      <c r="K1260" s="1"/>
      <c r="L1260" s="1"/>
      <c r="M1260" s="1"/>
      <c r="N1260" s="1"/>
      <c r="O1260" s="1"/>
    </row>
    <row r="1261" spans="1:15" ht="9.75" customHeight="1">
      <c r="A1261" s="1"/>
      <c r="B1261" s="1"/>
      <c r="C1261" s="1"/>
      <c r="D1261" s="1"/>
      <c r="E1261" s="1"/>
      <c r="F1261" s="1"/>
      <c r="G1261" s="1"/>
      <c r="H1261" s="1"/>
      <c r="I1261" s="1"/>
      <c r="J1261" s="1"/>
      <c r="K1261" s="1"/>
      <c r="L1261" s="1"/>
      <c r="M1261" s="1"/>
      <c r="N1261" s="1"/>
      <c r="O1261" s="1"/>
    </row>
    <row r="1262" spans="1:15" ht="9.75" customHeight="1">
      <c r="A1262" s="1"/>
      <c r="B1262" s="1"/>
      <c r="C1262" s="1"/>
      <c r="D1262" s="1"/>
      <c r="E1262" s="1"/>
      <c r="F1262" s="1"/>
      <c r="G1262" s="1"/>
      <c r="H1262" s="1"/>
      <c r="I1262" s="1"/>
      <c r="J1262" s="1"/>
      <c r="K1262" s="1"/>
      <c r="L1262" s="1"/>
      <c r="M1262" s="1"/>
      <c r="N1262" s="1"/>
      <c r="O1262" s="1"/>
    </row>
    <row r="1263" spans="1:15" ht="9.75" customHeight="1">
      <c r="A1263" s="1"/>
      <c r="B1263" s="1"/>
      <c r="C1263" s="1"/>
      <c r="D1263" s="1"/>
      <c r="E1263" s="1"/>
      <c r="F1263" s="1"/>
      <c r="G1263" s="1"/>
      <c r="H1263" s="1"/>
      <c r="I1263" s="1"/>
      <c r="J1263" s="1"/>
      <c r="K1263" s="1"/>
      <c r="L1263" s="1"/>
      <c r="M1263" s="1"/>
      <c r="N1263" s="1"/>
      <c r="O1263" s="1"/>
    </row>
    <row r="1264" spans="1:15" ht="9.75" customHeight="1">
      <c r="A1264" s="1"/>
      <c r="B1264" s="1"/>
      <c r="C1264" s="1"/>
      <c r="D1264" s="1"/>
      <c r="E1264" s="1"/>
      <c r="F1264" s="1"/>
      <c r="G1264" s="1"/>
      <c r="H1264" s="1"/>
      <c r="I1264" s="1"/>
      <c r="J1264" s="1"/>
      <c r="K1264" s="1"/>
      <c r="L1264" s="1"/>
      <c r="M1264" s="1"/>
      <c r="N1264" s="1"/>
      <c r="O1264" s="1"/>
    </row>
    <row r="1265" spans="1:15" ht="9.75" customHeight="1">
      <c r="A1265" s="1"/>
      <c r="B1265" s="1"/>
      <c r="C1265" s="1"/>
      <c r="D1265" s="1"/>
      <c r="E1265" s="1"/>
      <c r="F1265" s="1"/>
      <c r="G1265" s="1"/>
      <c r="H1265" s="1"/>
      <c r="I1265" s="1"/>
      <c r="J1265" s="1"/>
      <c r="K1265" s="1"/>
      <c r="L1265" s="1"/>
      <c r="M1265" s="1"/>
      <c r="N1265" s="1"/>
      <c r="O1265" s="1"/>
    </row>
    <row r="1266" spans="1:15" ht="9.75" customHeight="1">
      <c r="A1266" s="1"/>
      <c r="B1266" s="1"/>
      <c r="C1266" s="1"/>
      <c r="D1266" s="1"/>
      <c r="E1266" s="1"/>
      <c r="F1266" s="1"/>
      <c r="G1266" s="1"/>
      <c r="H1266" s="1"/>
      <c r="I1266" s="1"/>
      <c r="J1266" s="1"/>
      <c r="K1266" s="1"/>
      <c r="L1266" s="1"/>
      <c r="M1266" s="1"/>
      <c r="N1266" s="1"/>
      <c r="O1266" s="1"/>
    </row>
    <row r="1267" spans="1:15" ht="9.75" customHeight="1">
      <c r="A1267" s="1"/>
      <c r="B1267" s="1"/>
      <c r="C1267" s="1"/>
      <c r="D1267" s="1"/>
      <c r="E1267" s="1"/>
      <c r="F1267" s="1"/>
      <c r="G1267" s="1"/>
      <c r="H1267" s="1"/>
      <c r="I1267" s="1"/>
      <c r="J1267" s="1"/>
      <c r="K1267" s="1"/>
      <c r="L1267" s="1"/>
      <c r="M1267" s="1"/>
      <c r="N1267" s="1"/>
      <c r="O1267" s="1"/>
    </row>
    <row r="1268" spans="1:15" ht="9.75" customHeight="1">
      <c r="A1268" s="1"/>
      <c r="B1268" s="1"/>
      <c r="C1268" s="1"/>
      <c r="D1268" s="1"/>
      <c r="E1268" s="1"/>
      <c r="F1268" s="1"/>
      <c r="G1268" s="1"/>
      <c r="H1268" s="1"/>
      <c r="I1268" s="1"/>
      <c r="J1268" s="1"/>
      <c r="K1268" s="1"/>
      <c r="L1268" s="1"/>
      <c r="M1268" s="1"/>
      <c r="N1268" s="1"/>
      <c r="O1268" s="1"/>
    </row>
    <row r="1269" spans="1:15" ht="9.75" customHeight="1">
      <c r="A1269" s="1"/>
      <c r="B1269" s="1"/>
      <c r="C1269" s="1"/>
      <c r="D1269" s="1"/>
      <c r="E1269" s="1"/>
      <c r="F1269" s="1"/>
      <c r="G1269" s="1"/>
      <c r="H1269" s="1"/>
      <c r="I1269" s="1"/>
      <c r="J1269" s="1"/>
      <c r="K1269" s="1"/>
      <c r="L1269" s="1"/>
      <c r="M1269" s="1"/>
      <c r="N1269" s="1"/>
      <c r="O1269" s="1"/>
    </row>
    <row r="1270" spans="1:15" ht="9.75" customHeight="1">
      <c r="A1270" s="1"/>
      <c r="B1270" s="1"/>
      <c r="C1270" s="1"/>
      <c r="D1270" s="1"/>
      <c r="E1270" s="1"/>
      <c r="F1270" s="1"/>
      <c r="G1270" s="1"/>
      <c r="H1270" s="1"/>
      <c r="I1270" s="1"/>
      <c r="J1270" s="1"/>
      <c r="K1270" s="1"/>
      <c r="L1270" s="1"/>
      <c r="M1270" s="1"/>
      <c r="N1270" s="1"/>
      <c r="O1270" s="1"/>
    </row>
    <row r="1271" spans="1:15" ht="9.75" customHeight="1">
      <c r="A1271" s="1"/>
      <c r="B1271" s="1"/>
      <c r="C1271" s="1"/>
      <c r="D1271" s="1"/>
      <c r="E1271" s="1"/>
      <c r="F1271" s="1"/>
      <c r="G1271" s="1"/>
      <c r="H1271" s="1"/>
      <c r="I1271" s="1"/>
      <c r="J1271" s="1"/>
      <c r="K1271" s="1"/>
      <c r="L1271" s="1"/>
      <c r="M1271" s="1"/>
      <c r="N1271" s="1"/>
      <c r="O1271" s="1"/>
    </row>
    <row r="1272" spans="1:15" ht="9.75" customHeight="1">
      <c r="A1272" s="1"/>
      <c r="B1272" s="1"/>
      <c r="C1272" s="1"/>
      <c r="D1272" s="1"/>
      <c r="E1272" s="1"/>
      <c r="F1272" s="1"/>
      <c r="G1272" s="1"/>
      <c r="H1272" s="1"/>
      <c r="I1272" s="1"/>
      <c r="J1272" s="1"/>
      <c r="K1272" s="1"/>
      <c r="L1272" s="1"/>
      <c r="M1272" s="1"/>
      <c r="N1272" s="1"/>
      <c r="O1272" s="1"/>
    </row>
    <row r="1273" spans="1:15" ht="9.75" customHeight="1">
      <c r="A1273" s="1"/>
      <c r="B1273" s="1"/>
      <c r="C1273" s="1"/>
      <c r="D1273" s="1"/>
      <c r="E1273" s="1"/>
      <c r="F1273" s="1"/>
      <c r="G1273" s="1"/>
      <c r="H1273" s="1"/>
      <c r="I1273" s="1"/>
      <c r="J1273" s="1"/>
      <c r="K1273" s="1"/>
      <c r="L1273" s="1"/>
      <c r="M1273" s="1"/>
      <c r="N1273" s="1"/>
      <c r="O1273" s="1"/>
    </row>
    <row r="1274" spans="1:15" ht="9.75" customHeight="1">
      <c r="A1274" s="1"/>
      <c r="B1274" s="1"/>
      <c r="C1274" s="1"/>
      <c r="D1274" s="1"/>
      <c r="E1274" s="1"/>
      <c r="F1274" s="1"/>
      <c r="G1274" s="1"/>
      <c r="H1274" s="1"/>
      <c r="I1274" s="1"/>
      <c r="J1274" s="1"/>
      <c r="K1274" s="1"/>
      <c r="L1274" s="1"/>
      <c r="M1274" s="1"/>
      <c r="N1274" s="1"/>
      <c r="O1274" s="1"/>
    </row>
    <row r="1275" spans="1:15" ht="9.75" customHeight="1">
      <c r="A1275" s="1"/>
      <c r="B1275" s="1"/>
      <c r="C1275" s="1"/>
      <c r="D1275" s="1"/>
      <c r="E1275" s="1"/>
      <c r="F1275" s="1"/>
      <c r="G1275" s="1"/>
      <c r="H1275" s="1"/>
      <c r="I1275" s="1"/>
      <c r="J1275" s="1"/>
      <c r="K1275" s="1"/>
      <c r="L1275" s="1"/>
      <c r="M1275" s="1"/>
      <c r="N1275" s="1"/>
      <c r="O1275" s="1"/>
    </row>
    <row r="1276" spans="1:15" ht="9.75" customHeight="1">
      <c r="A1276" s="1"/>
      <c r="B1276" s="1"/>
      <c r="C1276" s="1"/>
      <c r="D1276" s="1"/>
      <c r="E1276" s="1"/>
      <c r="F1276" s="1"/>
      <c r="G1276" s="1"/>
      <c r="H1276" s="1"/>
      <c r="I1276" s="1"/>
      <c r="J1276" s="1"/>
      <c r="K1276" s="1"/>
      <c r="L1276" s="1"/>
      <c r="M1276" s="1"/>
      <c r="N1276" s="1"/>
      <c r="O1276" s="1"/>
    </row>
    <row r="1277" spans="1:15" ht="9.75" customHeight="1">
      <c r="A1277" s="1"/>
      <c r="B1277" s="1"/>
      <c r="C1277" s="1"/>
      <c r="D1277" s="1"/>
      <c r="E1277" s="1"/>
      <c r="F1277" s="1"/>
      <c r="G1277" s="1"/>
      <c r="H1277" s="1"/>
      <c r="I1277" s="1"/>
      <c r="J1277" s="1"/>
      <c r="K1277" s="1"/>
      <c r="L1277" s="1"/>
      <c r="M1277" s="1"/>
      <c r="N1277" s="1"/>
      <c r="O1277" s="1"/>
    </row>
    <row r="1278" spans="1:15" ht="9.75" customHeight="1">
      <c r="A1278" s="1"/>
      <c r="B1278" s="1"/>
      <c r="C1278" s="1"/>
      <c r="D1278" s="1"/>
      <c r="E1278" s="1"/>
      <c r="F1278" s="1"/>
      <c r="G1278" s="1"/>
      <c r="H1278" s="1"/>
      <c r="I1278" s="1"/>
      <c r="J1278" s="1"/>
      <c r="K1278" s="1"/>
      <c r="L1278" s="1"/>
      <c r="M1278" s="1"/>
      <c r="N1278" s="1"/>
      <c r="O1278" s="1"/>
    </row>
    <row r="1279" spans="1:15" ht="9.75" customHeight="1">
      <c r="A1279" s="1"/>
      <c r="B1279" s="1"/>
      <c r="C1279" s="1"/>
      <c r="D1279" s="1"/>
      <c r="E1279" s="1"/>
      <c r="F1279" s="1"/>
      <c r="G1279" s="1"/>
      <c r="H1279" s="1"/>
      <c r="I1279" s="1"/>
      <c r="J1279" s="1"/>
      <c r="K1279" s="1"/>
      <c r="L1279" s="1"/>
      <c r="M1279" s="1"/>
      <c r="N1279" s="1"/>
      <c r="O1279" s="1"/>
    </row>
    <row r="1280" spans="1:15" ht="9.75" customHeight="1">
      <c r="A1280" s="1"/>
      <c r="B1280" s="1"/>
      <c r="C1280" s="1"/>
      <c r="D1280" s="1"/>
      <c r="E1280" s="1"/>
      <c r="F1280" s="1"/>
      <c r="G1280" s="1"/>
      <c r="H1280" s="1"/>
      <c r="I1280" s="1"/>
      <c r="J1280" s="1"/>
      <c r="K1280" s="1"/>
      <c r="L1280" s="1"/>
      <c r="M1280" s="1"/>
      <c r="N1280" s="1"/>
      <c r="O1280" s="1"/>
    </row>
    <row r="1281" spans="1:15" ht="9.75" customHeight="1">
      <c r="A1281" s="1"/>
      <c r="B1281" s="1"/>
      <c r="C1281" s="1"/>
      <c r="D1281" s="1"/>
      <c r="E1281" s="1"/>
      <c r="F1281" s="1"/>
      <c r="G1281" s="1"/>
      <c r="H1281" s="1"/>
      <c r="I1281" s="1"/>
      <c r="J1281" s="1"/>
      <c r="K1281" s="1"/>
      <c r="L1281" s="1"/>
      <c r="M1281" s="1"/>
      <c r="N1281" s="1"/>
      <c r="O1281" s="1"/>
    </row>
    <row r="1282" spans="1:15" ht="9.75" customHeight="1">
      <c r="A1282" s="1"/>
      <c r="B1282" s="1"/>
      <c r="C1282" s="1"/>
      <c r="D1282" s="1"/>
      <c r="E1282" s="1"/>
      <c r="F1282" s="1"/>
      <c r="G1282" s="1"/>
      <c r="H1282" s="1"/>
      <c r="I1282" s="1"/>
      <c r="J1282" s="1"/>
      <c r="K1282" s="1"/>
      <c r="L1282" s="1"/>
      <c r="M1282" s="1"/>
      <c r="N1282" s="1"/>
      <c r="O1282" s="1"/>
    </row>
    <row r="1283" spans="1:15" ht="9.75" customHeight="1">
      <c r="A1283" s="1"/>
      <c r="B1283" s="1"/>
      <c r="C1283" s="1"/>
      <c r="D1283" s="1"/>
      <c r="E1283" s="1"/>
      <c r="F1283" s="1"/>
      <c r="G1283" s="1"/>
      <c r="H1283" s="1"/>
      <c r="I1283" s="1"/>
      <c r="J1283" s="1"/>
      <c r="K1283" s="1"/>
      <c r="L1283" s="1"/>
      <c r="M1283" s="1"/>
      <c r="N1283" s="1"/>
      <c r="O1283" s="1"/>
    </row>
    <row r="1284" spans="1:15" ht="9.75" customHeight="1">
      <c r="A1284" s="1"/>
      <c r="B1284" s="1"/>
      <c r="C1284" s="1"/>
      <c r="D1284" s="1"/>
      <c r="E1284" s="1"/>
      <c r="F1284" s="1"/>
      <c r="G1284" s="1"/>
      <c r="H1284" s="1"/>
      <c r="I1284" s="1"/>
      <c r="J1284" s="1"/>
      <c r="K1284" s="1"/>
      <c r="L1284" s="1"/>
      <c r="M1284" s="1"/>
      <c r="N1284" s="1"/>
      <c r="O1284" s="1"/>
    </row>
    <row r="1285" spans="1:15" ht="9.75" customHeight="1">
      <c r="A1285" s="1"/>
      <c r="B1285" s="1"/>
      <c r="C1285" s="1"/>
      <c r="D1285" s="1"/>
      <c r="E1285" s="1"/>
      <c r="F1285" s="1"/>
      <c r="G1285" s="1"/>
      <c r="H1285" s="1"/>
      <c r="I1285" s="1"/>
      <c r="J1285" s="1"/>
      <c r="K1285" s="1"/>
      <c r="L1285" s="1"/>
      <c r="M1285" s="1"/>
      <c r="N1285" s="1"/>
      <c r="O1285" s="1"/>
    </row>
    <row r="1286" spans="1:15" ht="9.75" customHeight="1">
      <c r="A1286" s="1"/>
      <c r="B1286" s="1"/>
      <c r="C1286" s="1"/>
      <c r="D1286" s="1"/>
      <c r="E1286" s="1"/>
      <c r="F1286" s="1"/>
      <c r="G1286" s="1"/>
      <c r="H1286" s="1"/>
      <c r="I1286" s="1"/>
      <c r="J1286" s="1"/>
      <c r="K1286" s="1"/>
      <c r="L1286" s="1"/>
      <c r="M1286" s="1"/>
      <c r="N1286" s="1"/>
      <c r="O1286" s="1"/>
    </row>
    <row r="1287" spans="1:15" ht="9.75" customHeight="1">
      <c r="A1287" s="1"/>
      <c r="B1287" s="1"/>
      <c r="C1287" s="1"/>
      <c r="D1287" s="1"/>
      <c r="E1287" s="1"/>
      <c r="F1287" s="1"/>
      <c r="G1287" s="1"/>
      <c r="H1287" s="1"/>
      <c r="I1287" s="1"/>
      <c r="J1287" s="1"/>
      <c r="K1287" s="1"/>
      <c r="L1287" s="1"/>
      <c r="M1287" s="1"/>
      <c r="N1287" s="1"/>
      <c r="O1287" s="1"/>
    </row>
    <row r="1288" spans="1:15" ht="9.75" customHeight="1">
      <c r="A1288" s="1"/>
      <c r="B1288" s="1"/>
      <c r="C1288" s="1"/>
      <c r="D1288" s="1"/>
      <c r="E1288" s="1"/>
      <c r="F1288" s="1"/>
      <c r="G1288" s="1"/>
      <c r="H1288" s="1"/>
      <c r="I1288" s="1"/>
      <c r="J1288" s="1"/>
      <c r="K1288" s="1"/>
      <c r="L1288" s="1"/>
      <c r="M1288" s="1"/>
      <c r="N1288" s="1"/>
      <c r="O1288" s="1"/>
    </row>
    <row r="1289" spans="1:15" ht="9.75" customHeight="1">
      <c r="A1289" s="1"/>
      <c r="B1289" s="1"/>
      <c r="C1289" s="1"/>
      <c r="D1289" s="1"/>
      <c r="E1289" s="1"/>
      <c r="F1289" s="1"/>
      <c r="G1289" s="1"/>
      <c r="H1289" s="1"/>
      <c r="I1289" s="1"/>
      <c r="J1289" s="1"/>
      <c r="K1289" s="1"/>
      <c r="L1289" s="1"/>
      <c r="M1289" s="1"/>
      <c r="N1289" s="1"/>
      <c r="O1289" s="1"/>
    </row>
    <row r="1290" spans="1:15" ht="9.75" customHeight="1">
      <c r="A1290" s="1"/>
      <c r="B1290" s="1"/>
      <c r="C1290" s="1"/>
      <c r="D1290" s="1"/>
      <c r="E1290" s="1"/>
      <c r="F1290" s="1"/>
      <c r="G1290" s="1"/>
      <c r="H1290" s="1"/>
      <c r="I1290" s="1"/>
      <c r="J1290" s="1"/>
      <c r="K1290" s="1"/>
      <c r="L1290" s="1"/>
      <c r="M1290" s="1"/>
      <c r="N1290" s="1"/>
      <c r="O1290" s="1"/>
    </row>
    <row r="1291" spans="1:15" ht="9.75" customHeight="1">
      <c r="A1291" s="1"/>
      <c r="B1291" s="1"/>
      <c r="C1291" s="1"/>
      <c r="D1291" s="1"/>
      <c r="E1291" s="1"/>
      <c r="F1291" s="1"/>
      <c r="G1291" s="1"/>
      <c r="H1291" s="1"/>
      <c r="I1291" s="1"/>
      <c r="J1291" s="1"/>
      <c r="K1291" s="1"/>
      <c r="L1291" s="1"/>
      <c r="M1291" s="1"/>
      <c r="N1291" s="1"/>
      <c r="O1291" s="1"/>
    </row>
    <row r="1292" spans="1:15" ht="9.75" customHeight="1">
      <c r="A1292" s="1"/>
      <c r="B1292" s="1"/>
      <c r="C1292" s="1"/>
      <c r="D1292" s="1"/>
      <c r="E1292" s="1"/>
      <c r="F1292" s="1"/>
      <c r="G1292" s="1"/>
      <c r="H1292" s="1"/>
      <c r="I1292" s="1"/>
      <c r="J1292" s="1"/>
      <c r="K1292" s="1"/>
      <c r="L1292" s="1"/>
      <c r="M1292" s="1"/>
      <c r="N1292" s="1"/>
      <c r="O1292" s="1"/>
    </row>
    <row r="1293" spans="1:15" ht="9.75" customHeight="1">
      <c r="A1293" s="1"/>
      <c r="B1293" s="1"/>
      <c r="C1293" s="1"/>
      <c r="D1293" s="1"/>
      <c r="E1293" s="1"/>
      <c r="F1293" s="1"/>
      <c r="G1293" s="1"/>
      <c r="H1293" s="1"/>
      <c r="I1293" s="1"/>
      <c r="J1293" s="1"/>
      <c r="K1293" s="1"/>
      <c r="L1293" s="1"/>
      <c r="M1293" s="1"/>
      <c r="N1293" s="1"/>
      <c r="O1293" s="1"/>
    </row>
    <row r="1294" spans="1:15" ht="9.75" customHeight="1">
      <c r="A1294" s="1"/>
      <c r="B1294" s="1"/>
      <c r="C1294" s="1"/>
      <c r="D1294" s="1"/>
      <c r="E1294" s="1"/>
      <c r="F1294" s="1"/>
      <c r="G1294" s="1"/>
      <c r="H1294" s="1"/>
      <c r="I1294" s="1"/>
      <c r="J1294" s="1"/>
      <c r="K1294" s="1"/>
      <c r="L1294" s="1"/>
      <c r="M1294" s="1"/>
      <c r="N1294" s="1"/>
      <c r="O1294" s="1"/>
    </row>
    <row r="1295" spans="1:15" ht="9.75" customHeight="1">
      <c r="A1295" s="1"/>
      <c r="B1295" s="1"/>
      <c r="C1295" s="1"/>
      <c r="D1295" s="1"/>
      <c r="E1295" s="1"/>
      <c r="F1295" s="1"/>
      <c r="G1295" s="1"/>
      <c r="H1295" s="1"/>
      <c r="I1295" s="1"/>
      <c r="J1295" s="1"/>
      <c r="K1295" s="1"/>
      <c r="L1295" s="1"/>
      <c r="M1295" s="1"/>
      <c r="N1295" s="1"/>
      <c r="O1295" s="1"/>
    </row>
    <row r="1296" spans="1:15" ht="9.75" customHeight="1">
      <c r="A1296" s="1"/>
      <c r="B1296" s="1"/>
      <c r="C1296" s="1"/>
      <c r="D1296" s="1"/>
      <c r="E1296" s="1"/>
      <c r="F1296" s="1"/>
      <c r="G1296" s="1"/>
      <c r="H1296" s="1"/>
      <c r="I1296" s="1"/>
      <c r="J1296" s="1"/>
      <c r="K1296" s="1"/>
      <c r="L1296" s="1"/>
      <c r="M1296" s="1"/>
      <c r="N1296" s="1"/>
      <c r="O1296" s="1"/>
    </row>
    <row r="1297" spans="1:15" ht="9.75" customHeight="1">
      <c r="A1297" s="1"/>
      <c r="B1297" s="1"/>
      <c r="C1297" s="1"/>
      <c r="D1297" s="1"/>
      <c r="E1297" s="1"/>
      <c r="F1297" s="1"/>
      <c r="G1297" s="1"/>
      <c r="H1297" s="1"/>
      <c r="I1297" s="1"/>
      <c r="J1297" s="1"/>
      <c r="K1297" s="1"/>
      <c r="L1297" s="1"/>
      <c r="M1297" s="1"/>
      <c r="N1297" s="1"/>
      <c r="O1297" s="1"/>
    </row>
    <row r="1298" spans="1:15" ht="9.75" customHeight="1">
      <c r="A1298" s="1"/>
      <c r="B1298" s="1"/>
      <c r="C1298" s="1"/>
      <c r="D1298" s="1"/>
      <c r="E1298" s="1"/>
      <c r="F1298" s="1"/>
      <c r="G1298" s="1"/>
      <c r="H1298" s="1"/>
      <c r="I1298" s="1"/>
      <c r="J1298" s="1"/>
      <c r="K1298" s="1"/>
      <c r="L1298" s="1"/>
      <c r="M1298" s="1"/>
      <c r="N1298" s="1"/>
      <c r="O1298" s="1"/>
    </row>
    <row r="1299" spans="1:15" ht="9.75" customHeight="1">
      <c r="A1299" s="1"/>
      <c r="B1299" s="1"/>
      <c r="C1299" s="1"/>
      <c r="D1299" s="1"/>
      <c r="E1299" s="1"/>
      <c r="F1299" s="1"/>
      <c r="G1299" s="1"/>
      <c r="H1299" s="1"/>
      <c r="I1299" s="1"/>
      <c r="J1299" s="1"/>
      <c r="K1299" s="1"/>
      <c r="L1299" s="1"/>
      <c r="M1299" s="1"/>
      <c r="N1299" s="1"/>
      <c r="O1299" s="1"/>
    </row>
    <row r="1300" spans="1:15" ht="9.75" customHeight="1">
      <c r="A1300" s="1"/>
      <c r="B1300" s="1"/>
      <c r="C1300" s="1"/>
      <c r="D1300" s="1"/>
      <c r="E1300" s="1"/>
      <c r="F1300" s="1"/>
      <c r="G1300" s="1"/>
      <c r="H1300" s="1"/>
      <c r="I1300" s="1"/>
      <c r="J1300" s="1"/>
      <c r="K1300" s="1"/>
      <c r="L1300" s="1"/>
      <c r="M1300" s="1"/>
      <c r="N1300" s="1"/>
      <c r="O1300" s="1"/>
    </row>
    <row r="1301" spans="1:15" ht="9.75" customHeight="1">
      <c r="A1301" s="1"/>
      <c r="B1301" s="1"/>
      <c r="C1301" s="1"/>
      <c r="D1301" s="1"/>
      <c r="E1301" s="1"/>
      <c r="F1301" s="1"/>
      <c r="G1301" s="1"/>
      <c r="H1301" s="1"/>
      <c r="I1301" s="1"/>
      <c r="J1301" s="1"/>
      <c r="K1301" s="1"/>
      <c r="L1301" s="1"/>
      <c r="M1301" s="1"/>
      <c r="N1301" s="1"/>
      <c r="O1301" s="1"/>
    </row>
    <row r="1302" spans="1:15" ht="9.75" customHeight="1">
      <c r="A1302" s="1"/>
      <c r="B1302" s="1"/>
      <c r="C1302" s="1"/>
      <c r="D1302" s="1"/>
      <c r="E1302" s="1"/>
      <c r="F1302" s="1"/>
      <c r="G1302" s="1"/>
      <c r="H1302" s="1"/>
      <c r="I1302" s="1"/>
      <c r="J1302" s="1"/>
      <c r="K1302" s="1"/>
      <c r="L1302" s="1"/>
      <c r="M1302" s="1"/>
      <c r="N1302" s="1"/>
      <c r="O1302" s="1"/>
    </row>
    <row r="1303" spans="1:15" ht="9.75" customHeight="1">
      <c r="A1303" s="1"/>
      <c r="B1303" s="1"/>
      <c r="C1303" s="1"/>
      <c r="D1303" s="1"/>
      <c r="E1303" s="1"/>
      <c r="F1303" s="1"/>
      <c r="G1303" s="1"/>
      <c r="H1303" s="1"/>
      <c r="I1303" s="1"/>
      <c r="J1303" s="1"/>
      <c r="K1303" s="1"/>
      <c r="L1303" s="1"/>
      <c r="M1303" s="1"/>
      <c r="N1303" s="1"/>
      <c r="O1303" s="1"/>
    </row>
    <row r="1304" spans="1:15" ht="9.75" customHeight="1">
      <c r="A1304" s="1"/>
      <c r="B1304" s="1"/>
      <c r="C1304" s="1"/>
      <c r="D1304" s="1"/>
      <c r="E1304" s="1"/>
      <c r="F1304" s="1"/>
      <c r="G1304" s="1"/>
      <c r="H1304" s="1"/>
      <c r="I1304" s="1"/>
      <c r="J1304" s="1"/>
      <c r="K1304" s="1"/>
      <c r="L1304" s="1"/>
      <c r="M1304" s="1"/>
      <c r="N1304" s="1"/>
      <c r="O1304" s="1"/>
    </row>
    <row r="1305" spans="1:15" ht="9.75" customHeight="1">
      <c r="A1305" s="1"/>
      <c r="B1305" s="1"/>
      <c r="C1305" s="1"/>
      <c r="D1305" s="1"/>
      <c r="E1305" s="1"/>
      <c r="F1305" s="1"/>
      <c r="G1305" s="1"/>
      <c r="H1305" s="1"/>
      <c r="I1305" s="1"/>
      <c r="J1305" s="1"/>
      <c r="K1305" s="1"/>
      <c r="L1305" s="1"/>
      <c r="M1305" s="1"/>
      <c r="N1305" s="1"/>
      <c r="O1305" s="1"/>
    </row>
    <row r="1306" spans="1:15" ht="9.75" customHeight="1">
      <c r="A1306" s="1"/>
      <c r="B1306" s="1"/>
      <c r="C1306" s="1"/>
      <c r="D1306" s="1"/>
      <c r="E1306" s="1"/>
      <c r="F1306" s="1"/>
      <c r="G1306" s="1"/>
      <c r="H1306" s="1"/>
      <c r="I1306" s="1"/>
      <c r="J1306" s="1"/>
      <c r="K1306" s="1"/>
      <c r="L1306" s="1"/>
      <c r="M1306" s="1"/>
      <c r="N1306" s="1"/>
      <c r="O1306" s="1"/>
    </row>
    <row r="1307" spans="1:15" ht="9.75" customHeight="1">
      <c r="A1307" s="1"/>
      <c r="B1307" s="1"/>
      <c r="C1307" s="1"/>
      <c r="D1307" s="1"/>
      <c r="E1307" s="1"/>
      <c r="F1307" s="1"/>
      <c r="G1307" s="1"/>
      <c r="H1307" s="1"/>
      <c r="I1307" s="1"/>
      <c r="J1307" s="1"/>
      <c r="K1307" s="1"/>
      <c r="L1307" s="1"/>
      <c r="M1307" s="1"/>
      <c r="N1307" s="1"/>
      <c r="O1307" s="1"/>
    </row>
    <row r="1308" spans="1:15" ht="9.75" customHeight="1">
      <c r="A1308" s="1"/>
      <c r="B1308" s="1"/>
      <c r="C1308" s="1"/>
      <c r="D1308" s="1"/>
      <c r="E1308" s="1"/>
      <c r="F1308" s="1"/>
      <c r="G1308" s="1"/>
      <c r="H1308" s="1"/>
      <c r="I1308" s="1"/>
      <c r="J1308" s="1"/>
      <c r="K1308" s="1"/>
      <c r="L1308" s="1"/>
      <c r="M1308" s="1"/>
      <c r="N1308" s="1"/>
      <c r="O1308" s="1"/>
    </row>
    <row r="1309" spans="1:15" ht="9.75" customHeight="1">
      <c r="A1309" s="1"/>
      <c r="B1309" s="1"/>
      <c r="C1309" s="1"/>
      <c r="D1309" s="1"/>
      <c r="E1309" s="1"/>
      <c r="F1309" s="1"/>
      <c r="G1309" s="1"/>
      <c r="H1309" s="1"/>
      <c r="I1309" s="1"/>
      <c r="J1309" s="1"/>
      <c r="K1309" s="1"/>
      <c r="L1309" s="1"/>
      <c r="M1309" s="1"/>
      <c r="N1309" s="1"/>
      <c r="O1309" s="1"/>
    </row>
    <row r="1310" spans="1:15" ht="9.75" customHeight="1">
      <c r="A1310" s="1"/>
      <c r="B1310" s="1"/>
      <c r="C1310" s="1"/>
      <c r="D1310" s="1"/>
      <c r="E1310" s="1"/>
      <c r="F1310" s="1"/>
      <c r="G1310" s="1"/>
      <c r="H1310" s="1"/>
      <c r="I1310" s="1"/>
      <c r="J1310" s="1"/>
      <c r="K1310" s="1"/>
      <c r="L1310" s="1"/>
      <c r="M1310" s="1"/>
      <c r="N1310" s="1"/>
      <c r="O1310" s="1"/>
    </row>
    <row r="1311" spans="1:15" ht="9.75" customHeight="1">
      <c r="A1311" s="1"/>
      <c r="B1311" s="1"/>
      <c r="C1311" s="1"/>
      <c r="D1311" s="1"/>
      <c r="E1311" s="1"/>
      <c r="F1311" s="1"/>
      <c r="G1311" s="1"/>
      <c r="H1311" s="1"/>
      <c r="I1311" s="1"/>
      <c r="J1311" s="1"/>
      <c r="K1311" s="1"/>
      <c r="L1311" s="1"/>
      <c r="M1311" s="1"/>
      <c r="N1311" s="1"/>
      <c r="O1311" s="1"/>
    </row>
    <row r="1312" spans="1:15" ht="9.75" customHeight="1">
      <c r="A1312" s="1"/>
      <c r="B1312" s="1"/>
      <c r="C1312" s="1"/>
      <c r="D1312" s="1"/>
      <c r="E1312" s="1"/>
      <c r="F1312" s="1"/>
      <c r="G1312" s="1"/>
      <c r="H1312" s="1"/>
      <c r="I1312" s="1"/>
      <c r="J1312" s="1"/>
      <c r="K1312" s="1"/>
      <c r="L1312" s="1"/>
      <c r="M1312" s="1"/>
      <c r="N1312" s="1"/>
      <c r="O1312" s="1"/>
    </row>
    <row r="1313" spans="1:15" ht="9.75" customHeight="1">
      <c r="A1313" s="1"/>
      <c r="B1313" s="1"/>
      <c r="C1313" s="1"/>
      <c r="D1313" s="1"/>
      <c r="E1313" s="1"/>
      <c r="F1313" s="1"/>
      <c r="G1313" s="1"/>
      <c r="H1313" s="1"/>
      <c r="I1313" s="1"/>
      <c r="J1313" s="1"/>
      <c r="K1313" s="1"/>
      <c r="L1313" s="1"/>
      <c r="M1313" s="1"/>
      <c r="N1313" s="1"/>
      <c r="O1313" s="1"/>
    </row>
    <row r="1314" spans="1:15" ht="9.75" customHeight="1">
      <c r="A1314" s="1"/>
      <c r="B1314" s="1"/>
      <c r="C1314" s="1"/>
      <c r="D1314" s="1"/>
      <c r="E1314" s="1"/>
      <c r="F1314" s="1"/>
      <c r="G1314" s="1"/>
      <c r="H1314" s="1"/>
      <c r="I1314" s="1"/>
      <c r="J1314" s="1"/>
      <c r="K1314" s="1"/>
      <c r="L1314" s="1"/>
      <c r="M1314" s="1"/>
      <c r="N1314" s="1"/>
      <c r="O1314" s="1"/>
    </row>
    <row r="1315" spans="1:15" ht="9.75" customHeight="1">
      <c r="A1315" s="1"/>
      <c r="B1315" s="1"/>
      <c r="C1315" s="1"/>
      <c r="D1315" s="1"/>
      <c r="E1315" s="1"/>
      <c r="F1315" s="1"/>
      <c r="G1315" s="1"/>
      <c r="H1315" s="1"/>
      <c r="I1315" s="1"/>
      <c r="J1315" s="1"/>
      <c r="K1315" s="1"/>
      <c r="L1315" s="1"/>
      <c r="M1315" s="1"/>
      <c r="N1315" s="1"/>
      <c r="O1315" s="1"/>
    </row>
    <row r="1316" spans="1:15" ht="9.75" customHeight="1">
      <c r="A1316" s="1"/>
      <c r="B1316" s="1"/>
      <c r="C1316" s="1"/>
      <c r="D1316" s="1"/>
      <c r="E1316" s="1"/>
      <c r="F1316" s="1"/>
      <c r="G1316" s="1"/>
      <c r="H1316" s="1"/>
      <c r="I1316" s="1"/>
      <c r="J1316" s="1"/>
      <c r="K1316" s="1"/>
      <c r="L1316" s="1"/>
      <c r="M1316" s="1"/>
      <c r="N1316" s="1"/>
      <c r="O1316" s="1"/>
    </row>
    <row r="1317" spans="1:15" ht="9.75" customHeight="1">
      <c r="A1317" s="1"/>
      <c r="B1317" s="1"/>
      <c r="C1317" s="1"/>
      <c r="D1317" s="1"/>
      <c r="E1317" s="1"/>
      <c r="F1317" s="1"/>
      <c r="G1317" s="1"/>
      <c r="H1317" s="1"/>
      <c r="I1317" s="1"/>
      <c r="J1317" s="1"/>
      <c r="K1317" s="1"/>
      <c r="L1317" s="1"/>
      <c r="M1317" s="1"/>
      <c r="N1317" s="1"/>
      <c r="O1317" s="1"/>
    </row>
    <row r="1318" spans="1:15" ht="9.75" customHeight="1">
      <c r="A1318" s="1"/>
      <c r="B1318" s="1"/>
      <c r="C1318" s="1"/>
      <c r="D1318" s="1"/>
      <c r="E1318" s="1"/>
      <c r="F1318" s="1"/>
      <c r="G1318" s="1"/>
      <c r="H1318" s="1"/>
      <c r="I1318" s="1"/>
      <c r="J1318" s="1"/>
      <c r="K1318" s="1"/>
      <c r="L1318" s="1"/>
      <c r="M1318" s="1"/>
      <c r="N1318" s="1"/>
      <c r="O1318" s="1"/>
    </row>
    <row r="1319" spans="1:15" ht="9.75" customHeight="1">
      <c r="A1319" s="1"/>
      <c r="B1319" s="1"/>
      <c r="C1319" s="1"/>
      <c r="D1319" s="1"/>
      <c r="E1319" s="1"/>
      <c r="F1319" s="1"/>
      <c r="G1319" s="1"/>
      <c r="H1319" s="1"/>
      <c r="I1319" s="1"/>
      <c r="J1319" s="1"/>
      <c r="K1319" s="1"/>
      <c r="L1319" s="1"/>
      <c r="M1319" s="1"/>
      <c r="N1319" s="1"/>
      <c r="O1319" s="1"/>
    </row>
    <row r="1320" spans="1:15" ht="9.75" customHeight="1">
      <c r="A1320" s="1"/>
      <c r="B1320" s="1"/>
      <c r="C1320" s="1"/>
      <c r="D1320" s="1"/>
      <c r="E1320" s="1"/>
      <c r="F1320" s="1"/>
      <c r="G1320" s="1"/>
      <c r="H1320" s="1"/>
      <c r="I1320" s="1"/>
      <c r="J1320" s="1"/>
      <c r="K1320" s="1"/>
      <c r="L1320" s="1"/>
      <c r="M1320" s="1"/>
      <c r="N1320" s="1"/>
      <c r="O1320" s="1"/>
    </row>
    <row r="1321" spans="1:15" ht="9.75" customHeight="1">
      <c r="A1321" s="1"/>
      <c r="B1321" s="1"/>
      <c r="C1321" s="1"/>
      <c r="D1321" s="1"/>
      <c r="E1321" s="1"/>
      <c r="F1321" s="1"/>
      <c r="G1321" s="1"/>
      <c r="H1321" s="1"/>
      <c r="I1321" s="1"/>
      <c r="J1321" s="1"/>
      <c r="K1321" s="1"/>
      <c r="L1321" s="1"/>
      <c r="M1321" s="1"/>
      <c r="N1321" s="1"/>
      <c r="O1321" s="1"/>
    </row>
    <row r="1322" spans="1:15" ht="9.75" customHeight="1">
      <c r="A1322" s="1"/>
      <c r="B1322" s="1"/>
      <c r="C1322" s="1"/>
      <c r="D1322" s="1"/>
      <c r="E1322" s="1"/>
      <c r="F1322" s="1"/>
      <c r="G1322" s="1"/>
      <c r="H1322" s="1"/>
      <c r="I1322" s="1"/>
      <c r="J1322" s="1"/>
      <c r="K1322" s="1"/>
      <c r="L1322" s="1"/>
      <c r="M1322" s="1"/>
      <c r="N1322" s="1"/>
      <c r="O1322" s="1"/>
    </row>
    <row r="1323" spans="1:15" ht="9.75" customHeight="1">
      <c r="A1323" s="1"/>
      <c r="B1323" s="1"/>
      <c r="C1323" s="1"/>
      <c r="D1323" s="1"/>
      <c r="E1323" s="1"/>
      <c r="F1323" s="1"/>
      <c r="G1323" s="1"/>
      <c r="H1323" s="1"/>
      <c r="I1323" s="1"/>
      <c r="J1323" s="1"/>
      <c r="K1323" s="1"/>
      <c r="L1323" s="1"/>
      <c r="M1323" s="1"/>
      <c r="N1323" s="1"/>
      <c r="O1323" s="1"/>
    </row>
    <row r="1324" spans="1:15" ht="9.75" customHeight="1">
      <c r="A1324" s="1"/>
      <c r="B1324" s="1"/>
      <c r="C1324" s="1"/>
      <c r="D1324" s="1"/>
      <c r="E1324" s="1"/>
      <c r="F1324" s="1"/>
      <c r="G1324" s="1"/>
      <c r="H1324" s="1"/>
      <c r="I1324" s="1"/>
      <c r="J1324" s="1"/>
      <c r="K1324" s="1"/>
      <c r="L1324" s="1"/>
      <c r="M1324" s="1"/>
      <c r="N1324" s="1"/>
      <c r="O1324" s="1"/>
    </row>
    <row r="1325" spans="1:15" ht="9.75" customHeight="1">
      <c r="A1325" s="1"/>
      <c r="B1325" s="1"/>
      <c r="C1325" s="1"/>
      <c r="D1325" s="1"/>
      <c r="E1325" s="1"/>
      <c r="F1325" s="1"/>
      <c r="G1325" s="1"/>
      <c r="H1325" s="1"/>
      <c r="I1325" s="1"/>
      <c r="J1325" s="1"/>
      <c r="K1325" s="1"/>
      <c r="L1325" s="1"/>
      <c r="M1325" s="1"/>
      <c r="N1325" s="1"/>
      <c r="O1325" s="1"/>
    </row>
    <row r="1326" spans="1:15" ht="9.75" customHeight="1">
      <c r="A1326" s="1"/>
      <c r="B1326" s="1"/>
      <c r="C1326" s="1"/>
      <c r="D1326" s="1"/>
      <c r="E1326" s="1"/>
      <c r="F1326" s="1"/>
      <c r="G1326" s="1"/>
      <c r="H1326" s="1"/>
      <c r="I1326" s="1"/>
      <c r="J1326" s="1"/>
      <c r="K1326" s="1"/>
      <c r="L1326" s="1"/>
      <c r="M1326" s="1"/>
      <c r="N1326" s="1"/>
      <c r="O1326" s="1"/>
    </row>
    <row r="1327" spans="1:15" ht="9.75" customHeight="1">
      <c r="A1327" s="1"/>
      <c r="B1327" s="1"/>
      <c r="C1327" s="1"/>
      <c r="D1327" s="1"/>
      <c r="E1327" s="1"/>
      <c r="F1327" s="1"/>
      <c r="G1327" s="1"/>
      <c r="H1327" s="1"/>
      <c r="I1327" s="1"/>
      <c r="J1327" s="1"/>
      <c r="K1327" s="1"/>
      <c r="L1327" s="1"/>
      <c r="M1327" s="1"/>
      <c r="N1327" s="1"/>
      <c r="O1327" s="1"/>
    </row>
    <row r="1328" spans="1:15" ht="9.75" customHeight="1">
      <c r="A1328" s="1"/>
      <c r="B1328" s="1"/>
      <c r="C1328" s="1"/>
      <c r="D1328" s="1"/>
      <c r="E1328" s="1"/>
      <c r="F1328" s="1"/>
      <c r="G1328" s="1"/>
      <c r="H1328" s="1"/>
      <c r="I1328" s="1"/>
      <c r="J1328" s="1"/>
      <c r="K1328" s="1"/>
      <c r="L1328" s="1"/>
      <c r="M1328" s="1"/>
      <c r="N1328" s="1"/>
      <c r="O1328" s="1"/>
    </row>
    <row r="1329" spans="1:15" ht="9.75" customHeight="1">
      <c r="A1329" s="1"/>
      <c r="B1329" s="1"/>
      <c r="C1329" s="1"/>
      <c r="D1329" s="1"/>
      <c r="E1329" s="1"/>
      <c r="F1329" s="1"/>
      <c r="G1329" s="1"/>
      <c r="H1329" s="1"/>
      <c r="I1329" s="1"/>
      <c r="J1329" s="1"/>
      <c r="K1329" s="1"/>
      <c r="L1329" s="1"/>
      <c r="M1329" s="1"/>
      <c r="N1329" s="1"/>
      <c r="O1329" s="1"/>
    </row>
    <row r="1330" spans="1:15" ht="9.75" customHeight="1">
      <c r="A1330" s="1"/>
      <c r="B1330" s="1"/>
      <c r="C1330" s="1"/>
      <c r="D1330" s="1"/>
      <c r="E1330" s="1"/>
      <c r="F1330" s="1"/>
      <c r="G1330" s="1"/>
      <c r="H1330" s="1"/>
      <c r="I1330" s="1"/>
      <c r="J1330" s="1"/>
      <c r="K1330" s="1"/>
      <c r="L1330" s="1"/>
      <c r="M1330" s="1"/>
      <c r="N1330" s="1"/>
      <c r="O1330" s="1"/>
    </row>
    <row r="1331" spans="1:15" ht="9.75" customHeight="1">
      <c r="A1331" s="1"/>
      <c r="B1331" s="1"/>
      <c r="C1331" s="1"/>
      <c r="D1331" s="1"/>
      <c r="E1331" s="1"/>
      <c r="F1331" s="1"/>
      <c r="G1331" s="1"/>
      <c r="H1331" s="1"/>
      <c r="I1331" s="1"/>
      <c r="J1331" s="1"/>
      <c r="K1331" s="1"/>
      <c r="L1331" s="1"/>
      <c r="M1331" s="1"/>
      <c r="N1331" s="1"/>
      <c r="O1331" s="1"/>
    </row>
    <row r="1332" spans="1:15">
      <c r="A1332" s="1"/>
      <c r="B1332" s="1"/>
      <c r="C1332" s="1"/>
      <c r="D1332" s="1"/>
      <c r="E1332" s="1"/>
      <c r="F1332" s="1"/>
      <c r="G1332" s="1"/>
      <c r="H1332" s="1"/>
      <c r="I1332" s="1"/>
      <c r="J1332" s="1"/>
      <c r="K1332" s="1"/>
      <c r="L1332" s="1"/>
      <c r="M1332" s="1"/>
      <c r="N1332" s="1"/>
      <c r="O1332" s="1"/>
    </row>
    <row r="1333" spans="1:15">
      <c r="A1333" s="1"/>
      <c r="B1333" s="1"/>
      <c r="C1333" s="1"/>
      <c r="D1333" s="1"/>
      <c r="E1333" s="1"/>
      <c r="F1333" s="1"/>
      <c r="G1333" s="1"/>
      <c r="H1333" s="1"/>
      <c r="I1333" s="1"/>
      <c r="J1333" s="1"/>
      <c r="K1333" s="1"/>
      <c r="L1333" s="1"/>
      <c r="M1333" s="1"/>
      <c r="N1333" s="1"/>
      <c r="O1333" s="1"/>
    </row>
    <row r="1334" spans="1:15">
      <c r="A1334" s="1"/>
      <c r="B1334" s="1"/>
      <c r="C1334" s="1"/>
      <c r="D1334" s="1"/>
      <c r="E1334" s="1"/>
      <c r="F1334" s="1"/>
      <c r="G1334" s="1"/>
      <c r="H1334" s="1"/>
      <c r="I1334" s="1"/>
      <c r="J1334" s="1"/>
      <c r="K1334" s="1"/>
      <c r="L1334" s="1"/>
      <c r="M1334" s="1"/>
      <c r="N1334" s="1"/>
      <c r="O1334" s="1"/>
    </row>
    <row r="1335" spans="1:15">
      <c r="A1335" s="1"/>
      <c r="B1335" s="1"/>
      <c r="C1335" s="1"/>
      <c r="D1335" s="1"/>
      <c r="E1335" s="1"/>
      <c r="F1335" s="1"/>
      <c r="G1335" s="1"/>
      <c r="H1335" s="1"/>
      <c r="I1335" s="1"/>
      <c r="J1335" s="1"/>
      <c r="K1335" s="1"/>
      <c r="L1335" s="1"/>
      <c r="M1335" s="1"/>
      <c r="N1335" s="1"/>
      <c r="O1335" s="1"/>
    </row>
    <row r="1336" spans="1:15">
      <c r="A1336" s="1"/>
      <c r="B1336" s="1"/>
      <c r="C1336" s="1"/>
      <c r="D1336" s="1"/>
      <c r="E1336" s="1"/>
      <c r="F1336" s="1"/>
      <c r="G1336" s="1"/>
      <c r="H1336" s="1"/>
      <c r="I1336" s="1"/>
      <c r="J1336" s="1"/>
      <c r="K1336" s="1"/>
      <c r="L1336" s="1"/>
      <c r="M1336" s="1"/>
      <c r="N1336" s="1"/>
      <c r="O1336" s="1"/>
    </row>
    <row r="1337" spans="1:15">
      <c r="A1337" s="1"/>
      <c r="B1337" s="1"/>
      <c r="C1337" s="1"/>
      <c r="D1337" s="1"/>
      <c r="E1337" s="1"/>
      <c r="F1337" s="1"/>
      <c r="G1337" s="1"/>
      <c r="H1337" s="1"/>
      <c r="I1337" s="1"/>
      <c r="J1337" s="1"/>
      <c r="K1337" s="1"/>
      <c r="L1337" s="1"/>
      <c r="M1337" s="1"/>
      <c r="N1337" s="1"/>
      <c r="O1337" s="1"/>
    </row>
    <row r="1338" spans="1:15">
      <c r="A1338" s="1"/>
      <c r="B1338" s="1"/>
      <c r="C1338" s="1"/>
      <c r="D1338" s="1"/>
      <c r="E1338" s="1"/>
      <c r="F1338" s="1"/>
      <c r="G1338" s="1"/>
      <c r="H1338" s="1"/>
      <c r="I1338" s="1"/>
      <c r="J1338" s="1"/>
      <c r="K1338" s="1"/>
      <c r="L1338" s="1"/>
      <c r="M1338" s="1"/>
      <c r="N1338" s="1"/>
      <c r="O1338" s="1"/>
    </row>
    <row r="1339" spans="1:15">
      <c r="A1339" s="1"/>
      <c r="B1339" s="1"/>
      <c r="C1339" s="1"/>
      <c r="D1339" s="1"/>
      <c r="E1339" s="1"/>
      <c r="F1339" s="1"/>
      <c r="G1339" s="1"/>
      <c r="H1339" s="1"/>
      <c r="I1339" s="1"/>
      <c r="J1339" s="1"/>
      <c r="K1339" s="1"/>
      <c r="L1339" s="1"/>
      <c r="M1339" s="1"/>
      <c r="N1339" s="1"/>
      <c r="O1339" s="1"/>
    </row>
    <row r="1340" spans="1:15">
      <c r="A1340" s="1"/>
      <c r="B1340" s="1"/>
      <c r="C1340" s="1"/>
      <c r="D1340" s="1"/>
      <c r="E1340" s="1"/>
      <c r="F1340" s="1"/>
      <c r="G1340" s="1"/>
      <c r="H1340" s="1"/>
      <c r="I1340" s="1"/>
      <c r="J1340" s="1"/>
      <c r="K1340" s="1"/>
      <c r="L1340" s="1"/>
      <c r="M1340" s="1"/>
      <c r="N1340" s="1"/>
      <c r="O1340" s="1"/>
    </row>
    <row r="1341" spans="1:15">
      <c r="A1341" s="1"/>
      <c r="B1341" s="1"/>
      <c r="C1341" s="1"/>
      <c r="D1341" s="1"/>
      <c r="E1341" s="1"/>
      <c r="F1341" s="1"/>
      <c r="G1341" s="1"/>
      <c r="H1341" s="1"/>
      <c r="I1341" s="1"/>
      <c r="J1341" s="1"/>
      <c r="K1341" s="1"/>
      <c r="L1341" s="1"/>
      <c r="M1341" s="1"/>
      <c r="N1341" s="1"/>
      <c r="O1341" s="1"/>
    </row>
    <row r="1342" spans="1:15">
      <c r="A1342" s="1"/>
      <c r="B1342" s="1"/>
      <c r="C1342" s="1"/>
      <c r="D1342" s="1"/>
      <c r="E1342" s="1"/>
      <c r="F1342" s="1"/>
      <c r="G1342" s="1"/>
      <c r="H1342" s="1"/>
      <c r="I1342" s="1"/>
      <c r="J1342" s="1"/>
      <c r="K1342" s="1"/>
      <c r="L1342" s="1"/>
      <c r="M1342" s="1"/>
      <c r="N1342" s="1"/>
      <c r="O1342" s="1"/>
    </row>
    <row r="1343" spans="1:15">
      <c r="A1343" s="1"/>
      <c r="B1343" s="1"/>
      <c r="C1343" s="1"/>
      <c r="D1343" s="1"/>
      <c r="E1343" s="1"/>
      <c r="F1343" s="1"/>
      <c r="G1343" s="1"/>
      <c r="H1343" s="1"/>
      <c r="I1343" s="1"/>
      <c r="J1343" s="1"/>
      <c r="K1343" s="1"/>
      <c r="L1343" s="1"/>
      <c r="M1343" s="1"/>
      <c r="N1343" s="1"/>
      <c r="O1343" s="1"/>
    </row>
    <row r="1344" spans="1:15">
      <c r="A1344" s="1"/>
      <c r="B1344" s="1"/>
      <c r="C1344" s="1"/>
      <c r="D1344" s="1"/>
      <c r="E1344" s="1"/>
      <c r="F1344" s="1"/>
      <c r="G1344" s="1"/>
      <c r="H1344" s="1"/>
      <c r="I1344" s="1"/>
      <c r="J1344" s="1"/>
      <c r="K1344" s="1"/>
      <c r="L1344" s="1"/>
      <c r="M1344" s="1"/>
      <c r="N1344" s="1"/>
      <c r="O1344" s="1"/>
    </row>
    <row r="1345" spans="1:15">
      <c r="A1345" s="1"/>
      <c r="B1345" s="1"/>
      <c r="C1345" s="1"/>
      <c r="D1345" s="1"/>
      <c r="E1345" s="1"/>
      <c r="F1345" s="1"/>
      <c r="G1345" s="1"/>
      <c r="H1345" s="1"/>
      <c r="I1345" s="1"/>
      <c r="J1345" s="1"/>
      <c r="K1345" s="1"/>
      <c r="L1345" s="1"/>
      <c r="M1345" s="1"/>
      <c r="N1345" s="1"/>
      <c r="O1345" s="1"/>
    </row>
    <row r="1346" spans="1:15">
      <c r="A1346" s="1"/>
      <c r="B1346" s="1"/>
      <c r="C1346" s="1"/>
      <c r="D1346" s="1"/>
      <c r="E1346" s="1"/>
      <c r="F1346" s="1"/>
      <c r="G1346" s="1"/>
      <c r="H1346" s="1"/>
      <c r="I1346" s="1"/>
      <c r="J1346" s="1"/>
      <c r="K1346" s="1"/>
      <c r="L1346" s="1"/>
      <c r="M1346" s="1"/>
      <c r="N1346" s="1"/>
      <c r="O1346" s="1"/>
    </row>
    <row r="1347" spans="1:15">
      <c r="A1347" s="1"/>
      <c r="B1347" s="1"/>
      <c r="C1347" s="1"/>
      <c r="D1347" s="1"/>
      <c r="E1347" s="1"/>
      <c r="F1347" s="1"/>
      <c r="G1347" s="1"/>
      <c r="H1347" s="1"/>
      <c r="I1347" s="1"/>
      <c r="J1347" s="1"/>
      <c r="K1347" s="1"/>
      <c r="L1347" s="1"/>
      <c r="M1347" s="1"/>
      <c r="N1347" s="1"/>
      <c r="O1347" s="1"/>
    </row>
    <row r="1348" spans="1:15">
      <c r="A1348" s="1"/>
      <c r="B1348" s="1"/>
      <c r="C1348" s="1"/>
      <c r="D1348" s="1"/>
      <c r="E1348" s="1"/>
      <c r="F1348" s="1"/>
      <c r="G1348" s="1"/>
      <c r="H1348" s="1"/>
      <c r="I1348" s="1"/>
      <c r="J1348" s="1"/>
      <c r="K1348" s="1"/>
      <c r="L1348" s="1"/>
      <c r="M1348" s="1"/>
      <c r="N1348" s="1"/>
      <c r="O1348" s="1"/>
    </row>
    <row r="1349" spans="1:15">
      <c r="A1349" s="1"/>
      <c r="B1349" s="1"/>
      <c r="C1349" s="1"/>
      <c r="D1349" s="1"/>
      <c r="E1349" s="1"/>
      <c r="F1349" s="1"/>
      <c r="G1349" s="1"/>
      <c r="H1349" s="1"/>
      <c r="I1349" s="1"/>
      <c r="J1349" s="1"/>
      <c r="K1349" s="1"/>
      <c r="L1349" s="1"/>
      <c r="M1349" s="1"/>
      <c r="N1349" s="1"/>
      <c r="O1349" s="1"/>
    </row>
    <row r="1350" spans="1:15">
      <c r="A1350" s="1"/>
      <c r="B1350" s="1"/>
      <c r="C1350" s="1"/>
      <c r="D1350" s="1"/>
      <c r="E1350" s="1"/>
      <c r="F1350" s="1"/>
      <c r="G1350" s="1"/>
      <c r="H1350" s="1"/>
      <c r="I1350" s="1"/>
      <c r="J1350" s="1"/>
      <c r="K1350" s="1"/>
      <c r="L1350" s="1"/>
      <c r="M1350" s="1"/>
      <c r="N1350" s="1"/>
      <c r="O1350" s="1"/>
    </row>
    <row r="1351" spans="1:15">
      <c r="A1351" s="1"/>
      <c r="B1351" s="1"/>
      <c r="C1351" s="1"/>
      <c r="D1351" s="1"/>
      <c r="E1351" s="1"/>
      <c r="F1351" s="1"/>
      <c r="G1351" s="1"/>
      <c r="H1351" s="1"/>
      <c r="I1351" s="1"/>
      <c r="J1351" s="1"/>
      <c r="K1351" s="1"/>
      <c r="L1351" s="1"/>
      <c r="M1351" s="1"/>
      <c r="N1351" s="1"/>
      <c r="O1351" s="1"/>
    </row>
    <row r="1352" spans="1:15">
      <c r="A1352" s="1"/>
      <c r="B1352" s="1"/>
      <c r="C1352" s="1"/>
      <c r="D1352" s="1"/>
      <c r="E1352" s="1"/>
      <c r="F1352" s="1"/>
      <c r="G1352" s="1"/>
      <c r="H1352" s="1"/>
      <c r="I1352" s="1"/>
      <c r="J1352" s="1"/>
      <c r="K1352" s="1"/>
      <c r="L1352" s="1"/>
      <c r="M1352" s="1"/>
      <c r="N1352" s="1"/>
      <c r="O1352" s="1"/>
    </row>
    <row r="1353" spans="1:15">
      <c r="A1353" s="1"/>
      <c r="B1353" s="1"/>
      <c r="C1353" s="1"/>
      <c r="D1353" s="1"/>
      <c r="E1353" s="1"/>
      <c r="F1353" s="1"/>
      <c r="G1353" s="1"/>
      <c r="H1353" s="1"/>
      <c r="I1353" s="1"/>
      <c r="J1353" s="1"/>
      <c r="K1353" s="1"/>
      <c r="L1353" s="1"/>
      <c r="M1353" s="1"/>
      <c r="N1353" s="1"/>
      <c r="O1353" s="1"/>
    </row>
    <row r="1354" spans="1:15">
      <c r="A1354" s="1"/>
      <c r="B1354" s="1"/>
      <c r="C1354" s="1"/>
      <c r="D1354" s="1"/>
      <c r="E1354" s="1"/>
      <c r="F1354" s="1"/>
      <c r="G1354" s="1"/>
      <c r="H1354" s="1"/>
      <c r="I1354" s="1"/>
      <c r="J1354" s="1"/>
      <c r="K1354" s="1"/>
      <c r="L1354" s="1"/>
      <c r="M1354" s="1"/>
      <c r="N1354" s="1"/>
      <c r="O1354" s="1"/>
    </row>
    <row r="1355" spans="1:15">
      <c r="A1355" s="1"/>
      <c r="B1355" s="1"/>
      <c r="C1355" s="1"/>
      <c r="D1355" s="1"/>
      <c r="E1355" s="1"/>
      <c r="F1355" s="1"/>
      <c r="G1355" s="1"/>
      <c r="H1355" s="1"/>
      <c r="I1355" s="1"/>
      <c r="J1355" s="1"/>
      <c r="K1355" s="1"/>
      <c r="L1355" s="1"/>
      <c r="M1355" s="1"/>
      <c r="N1355" s="1"/>
      <c r="O1355" s="1"/>
    </row>
    <row r="1356" spans="1:15">
      <c r="A1356" s="1"/>
      <c r="B1356" s="1"/>
      <c r="C1356" s="1"/>
      <c r="D1356" s="1"/>
      <c r="E1356" s="1"/>
      <c r="F1356" s="1"/>
      <c r="G1356" s="1"/>
      <c r="H1356" s="1"/>
      <c r="I1356" s="1"/>
      <c r="J1356" s="1"/>
      <c r="K1356" s="1"/>
      <c r="L1356" s="1"/>
      <c r="M1356" s="1"/>
      <c r="N1356" s="1"/>
      <c r="O1356" s="1"/>
    </row>
    <row r="1357" spans="1:15">
      <c r="A1357" s="1"/>
      <c r="B1357" s="1"/>
      <c r="C1357" s="1"/>
      <c r="D1357" s="1"/>
      <c r="E1357" s="1"/>
      <c r="F1357" s="1"/>
      <c r="G1357" s="1"/>
      <c r="H1357" s="1"/>
      <c r="I1357" s="1"/>
      <c r="J1357" s="1"/>
      <c r="K1357" s="1"/>
      <c r="L1357" s="1"/>
      <c r="M1357" s="1"/>
      <c r="N1357" s="1"/>
      <c r="O1357" s="1"/>
    </row>
    <row r="1358" spans="1:15">
      <c r="A1358" s="1"/>
      <c r="B1358" s="1"/>
      <c r="C1358" s="1"/>
      <c r="D1358" s="1"/>
      <c r="E1358" s="1"/>
      <c r="F1358" s="1"/>
      <c r="G1358" s="1"/>
      <c r="H1358" s="1"/>
      <c r="I1358" s="1"/>
      <c r="J1358" s="1"/>
      <c r="K1358" s="1"/>
      <c r="L1358" s="1"/>
      <c r="M1358" s="1"/>
      <c r="N1358" s="1"/>
      <c r="O1358" s="1"/>
    </row>
    <row r="1359" spans="1:15">
      <c r="A1359" s="1"/>
      <c r="B1359" s="1"/>
      <c r="C1359" s="1"/>
      <c r="D1359" s="1"/>
      <c r="E1359" s="1"/>
      <c r="F1359" s="1"/>
      <c r="G1359" s="1"/>
      <c r="H1359" s="1"/>
      <c r="I1359" s="1"/>
      <c r="J1359" s="1"/>
      <c r="K1359" s="1"/>
      <c r="L1359" s="1"/>
      <c r="M1359" s="1"/>
      <c r="N1359" s="1"/>
      <c r="O1359" s="1"/>
    </row>
    <row r="1360" spans="1:15">
      <c r="A1360" s="1"/>
      <c r="B1360" s="1"/>
      <c r="C1360" s="1"/>
      <c r="D1360" s="1"/>
      <c r="E1360" s="1"/>
      <c r="F1360" s="1"/>
      <c r="G1360" s="1"/>
      <c r="H1360" s="1"/>
      <c r="I1360" s="1"/>
      <c r="J1360" s="1"/>
      <c r="K1360" s="1"/>
      <c r="L1360" s="1"/>
      <c r="M1360" s="1"/>
      <c r="N1360" s="1"/>
      <c r="O1360" s="1"/>
    </row>
    <row r="1361" spans="1:15">
      <c r="A1361" s="1"/>
      <c r="B1361" s="1"/>
      <c r="C1361" s="1"/>
      <c r="D1361" s="1"/>
      <c r="E1361" s="1"/>
      <c r="F1361" s="1"/>
      <c r="G1361" s="1"/>
      <c r="H1361" s="1"/>
      <c r="I1361" s="1"/>
      <c r="J1361" s="1"/>
      <c r="K1361" s="1"/>
      <c r="L1361" s="1"/>
      <c r="M1361" s="1"/>
      <c r="N1361" s="1"/>
      <c r="O1361" s="1"/>
    </row>
    <row r="1362" spans="1:15">
      <c r="A1362" s="1"/>
      <c r="B1362" s="1"/>
      <c r="C1362" s="1"/>
      <c r="D1362" s="1"/>
      <c r="E1362" s="1"/>
      <c r="F1362" s="1"/>
      <c r="G1362" s="1"/>
      <c r="H1362" s="1"/>
      <c r="I1362" s="1"/>
      <c r="J1362" s="1"/>
      <c r="K1362" s="1"/>
      <c r="L1362" s="1"/>
      <c r="M1362" s="1"/>
      <c r="N1362" s="1"/>
      <c r="O1362" s="1"/>
    </row>
    <row r="1363" spans="1:15">
      <c r="A1363" s="1"/>
      <c r="B1363" s="1"/>
      <c r="C1363" s="1"/>
      <c r="D1363" s="1"/>
      <c r="E1363" s="1"/>
      <c r="F1363" s="1"/>
      <c r="G1363" s="1"/>
      <c r="H1363" s="1"/>
      <c r="I1363" s="1"/>
      <c r="J1363" s="1"/>
      <c r="K1363" s="1"/>
      <c r="L1363" s="1"/>
      <c r="M1363" s="1"/>
      <c r="N1363" s="1"/>
      <c r="O1363" s="1"/>
    </row>
    <row r="1364" spans="1:15">
      <c r="A1364" s="1"/>
      <c r="B1364" s="1"/>
      <c r="C1364" s="1"/>
      <c r="D1364" s="1"/>
      <c r="E1364" s="1"/>
      <c r="F1364" s="1"/>
      <c r="G1364" s="1"/>
      <c r="H1364" s="1"/>
      <c r="I1364" s="1"/>
      <c r="J1364" s="1"/>
      <c r="K1364" s="1"/>
      <c r="L1364" s="1"/>
      <c r="M1364" s="1"/>
      <c r="N1364" s="1"/>
      <c r="O1364" s="1"/>
    </row>
    <row r="1365" spans="1:15">
      <c r="A1365" s="1"/>
      <c r="B1365" s="1"/>
      <c r="C1365" s="1"/>
      <c r="D1365" s="1"/>
      <c r="E1365" s="1"/>
      <c r="F1365" s="1"/>
      <c r="G1365" s="1"/>
      <c r="H1365" s="1"/>
      <c r="I1365" s="1"/>
      <c r="J1365" s="1"/>
      <c r="K1365" s="1"/>
      <c r="L1365" s="1"/>
      <c r="M1365" s="1"/>
      <c r="N1365" s="1"/>
      <c r="O1365" s="1"/>
    </row>
    <row r="1366" spans="1:15">
      <c r="A1366" s="1"/>
      <c r="B1366" s="1"/>
      <c r="C1366" s="1"/>
      <c r="D1366" s="1"/>
      <c r="E1366" s="1"/>
      <c r="F1366" s="1"/>
      <c r="G1366" s="1"/>
      <c r="H1366" s="1"/>
      <c r="I1366" s="1"/>
      <c r="J1366" s="1"/>
      <c r="K1366" s="1"/>
      <c r="L1366" s="1"/>
      <c r="M1366" s="1"/>
      <c r="N1366" s="1"/>
      <c r="O1366" s="1"/>
    </row>
    <row r="1367" spans="1:15">
      <c r="A1367" s="1"/>
      <c r="B1367" s="1"/>
      <c r="C1367" s="1"/>
      <c r="D1367" s="1"/>
      <c r="E1367" s="1"/>
      <c r="F1367" s="1"/>
      <c r="G1367" s="1"/>
      <c r="H1367" s="1"/>
      <c r="I1367" s="1"/>
      <c r="J1367" s="1"/>
      <c r="K1367" s="1"/>
      <c r="L1367" s="1"/>
      <c r="M1367" s="1"/>
      <c r="N1367" s="1"/>
      <c r="O1367" s="1"/>
    </row>
    <row r="1368" spans="1:15">
      <c r="A1368" s="1"/>
      <c r="B1368" s="1"/>
      <c r="C1368" s="1"/>
      <c r="D1368" s="1"/>
      <c r="E1368" s="1"/>
      <c r="F1368" s="1"/>
      <c r="G1368" s="1"/>
      <c r="H1368" s="1"/>
      <c r="I1368" s="1"/>
      <c r="J1368" s="1"/>
      <c r="K1368" s="1"/>
      <c r="L1368" s="1"/>
      <c r="M1368" s="1"/>
      <c r="N1368" s="1"/>
      <c r="O1368" s="1"/>
    </row>
    <row r="1369" spans="1:15">
      <c r="A1369" s="1"/>
      <c r="B1369" s="1"/>
      <c r="C1369" s="1"/>
      <c r="D1369" s="1"/>
      <c r="E1369" s="1"/>
      <c r="F1369" s="1"/>
      <c r="G1369" s="1"/>
      <c r="H1369" s="1"/>
      <c r="I1369" s="1"/>
      <c r="J1369" s="1"/>
      <c r="K1369" s="1"/>
      <c r="L1369" s="1"/>
      <c r="M1369" s="1"/>
      <c r="N1369" s="1"/>
      <c r="O1369" s="1"/>
    </row>
    <row r="1370" spans="1:15">
      <c r="A1370" s="1"/>
      <c r="B1370" s="1"/>
      <c r="C1370" s="1"/>
      <c r="D1370" s="1"/>
      <c r="E1370" s="1"/>
      <c r="F1370" s="1"/>
      <c r="G1370" s="1"/>
      <c r="H1370" s="1"/>
      <c r="I1370" s="1"/>
      <c r="J1370" s="1"/>
      <c r="K1370" s="1"/>
      <c r="L1370" s="1"/>
      <c r="M1370" s="1"/>
      <c r="N1370" s="1"/>
      <c r="O1370" s="1"/>
    </row>
    <row r="1371" spans="1:15">
      <c r="A1371" s="1"/>
      <c r="B1371" s="1"/>
      <c r="C1371" s="1"/>
      <c r="D1371" s="1"/>
      <c r="E1371" s="1"/>
      <c r="F1371" s="1"/>
      <c r="G1371" s="1"/>
      <c r="H1371" s="1"/>
      <c r="I1371" s="1"/>
      <c r="J1371" s="1"/>
      <c r="K1371" s="1"/>
      <c r="L1371" s="1"/>
      <c r="M1371" s="1"/>
      <c r="N1371" s="1"/>
      <c r="O1371" s="1"/>
    </row>
    <row r="1372" spans="1:15">
      <c r="A1372" s="1"/>
      <c r="B1372" s="1"/>
      <c r="C1372" s="1"/>
      <c r="D1372" s="1"/>
      <c r="E1372" s="1"/>
      <c r="F1372" s="1"/>
      <c r="G1372" s="1"/>
      <c r="H1372" s="1"/>
      <c r="I1372" s="1"/>
      <c r="J1372" s="1"/>
      <c r="K1372" s="1"/>
      <c r="L1372" s="1"/>
      <c r="M1372" s="1"/>
      <c r="N1372" s="1"/>
      <c r="O1372" s="1"/>
    </row>
    <row r="1373" spans="1:15">
      <c r="A1373" s="1"/>
      <c r="B1373" s="1"/>
      <c r="C1373" s="1"/>
      <c r="D1373" s="1"/>
      <c r="E1373" s="1"/>
      <c r="F1373" s="1"/>
      <c r="G1373" s="1"/>
      <c r="H1373" s="1"/>
      <c r="I1373" s="1"/>
      <c r="J1373" s="1"/>
      <c r="K1373" s="1"/>
      <c r="L1373" s="1"/>
      <c r="M1373" s="1"/>
      <c r="N1373" s="1"/>
      <c r="O1373" s="1"/>
    </row>
    <row r="1374" spans="1:15">
      <c r="A1374" s="1"/>
      <c r="B1374" s="1"/>
      <c r="C1374" s="1"/>
      <c r="D1374" s="1"/>
      <c r="E1374" s="1"/>
      <c r="F1374" s="1"/>
      <c r="G1374" s="1"/>
      <c r="H1374" s="1"/>
      <c r="I1374" s="1"/>
      <c r="J1374" s="1"/>
      <c r="K1374" s="1"/>
      <c r="L1374" s="1"/>
      <c r="M1374" s="1"/>
      <c r="N1374" s="1"/>
      <c r="O1374" s="1"/>
    </row>
    <row r="1375" spans="1:15">
      <c r="A1375" s="1"/>
      <c r="B1375" s="1"/>
      <c r="C1375" s="1"/>
      <c r="D1375" s="1"/>
      <c r="E1375" s="1"/>
      <c r="F1375" s="1"/>
      <c r="G1375" s="1"/>
      <c r="H1375" s="1"/>
      <c r="I1375" s="1"/>
      <c r="J1375" s="1"/>
      <c r="K1375" s="1"/>
      <c r="L1375" s="1"/>
      <c r="M1375" s="1"/>
      <c r="N1375" s="1"/>
      <c r="O1375" s="1"/>
    </row>
    <row r="1376" spans="1:15">
      <c r="A1376" s="1"/>
      <c r="B1376" s="1"/>
      <c r="C1376" s="1"/>
      <c r="D1376" s="1"/>
      <c r="E1376" s="1"/>
      <c r="F1376" s="1"/>
      <c r="G1376" s="1"/>
      <c r="H1376" s="1"/>
      <c r="I1376" s="1"/>
      <c r="J1376" s="1"/>
      <c r="K1376" s="1"/>
      <c r="L1376" s="1"/>
      <c r="M1376" s="1"/>
      <c r="N1376" s="1"/>
      <c r="O1376" s="1"/>
    </row>
    <row r="1377" spans="1:15">
      <c r="A1377" s="1"/>
      <c r="B1377" s="1"/>
      <c r="C1377" s="1"/>
      <c r="D1377" s="1"/>
      <c r="E1377" s="1"/>
      <c r="F1377" s="1"/>
      <c r="G1377" s="1"/>
      <c r="H1377" s="1"/>
      <c r="I1377" s="1"/>
      <c r="J1377" s="1"/>
      <c r="K1377" s="1"/>
      <c r="L1377" s="1"/>
      <c r="M1377" s="1"/>
      <c r="N1377" s="1"/>
      <c r="O1377" s="1"/>
    </row>
    <row r="1378" spans="1:15">
      <c r="A1378" s="1"/>
      <c r="B1378" s="1"/>
      <c r="C1378" s="1"/>
      <c r="D1378" s="1"/>
      <c r="E1378" s="1"/>
      <c r="F1378" s="1"/>
      <c r="G1378" s="1"/>
      <c r="H1378" s="1"/>
      <c r="I1378" s="1"/>
      <c r="J1378" s="1"/>
      <c r="K1378" s="1"/>
      <c r="L1378" s="1"/>
      <c r="M1378" s="1"/>
      <c r="N1378" s="1"/>
      <c r="O1378" s="1"/>
    </row>
    <row r="1379" spans="1:15">
      <c r="A1379" s="1"/>
      <c r="B1379" s="1"/>
      <c r="C1379" s="1"/>
      <c r="D1379" s="1"/>
      <c r="E1379" s="1"/>
      <c r="F1379" s="1"/>
      <c r="G1379" s="1"/>
      <c r="H1379" s="1"/>
      <c r="I1379" s="1"/>
      <c r="J1379" s="1"/>
      <c r="K1379" s="1"/>
      <c r="L1379" s="1"/>
      <c r="M1379" s="1"/>
      <c r="N1379" s="1"/>
      <c r="O1379" s="1"/>
    </row>
    <row r="1380" spans="1:15">
      <c r="A1380" s="1"/>
      <c r="B1380" s="1"/>
      <c r="C1380" s="1"/>
      <c r="D1380" s="1"/>
      <c r="E1380" s="1"/>
      <c r="F1380" s="1"/>
      <c r="G1380" s="1"/>
      <c r="H1380" s="1"/>
      <c r="I1380" s="1"/>
      <c r="J1380" s="1"/>
      <c r="K1380" s="1"/>
      <c r="L1380" s="1"/>
      <c r="M1380" s="1"/>
      <c r="N1380" s="1"/>
      <c r="O1380" s="1"/>
    </row>
    <row r="1381" spans="1:15">
      <c r="A1381" s="1"/>
      <c r="B1381" s="1"/>
      <c r="C1381" s="1"/>
      <c r="D1381" s="1"/>
      <c r="E1381" s="1"/>
      <c r="F1381" s="1"/>
      <c r="G1381" s="1"/>
      <c r="H1381" s="1"/>
      <c r="I1381" s="1"/>
      <c r="J1381" s="1"/>
      <c r="K1381" s="1"/>
      <c r="L1381" s="1"/>
      <c r="M1381" s="1"/>
      <c r="N1381" s="1"/>
      <c r="O1381" s="1"/>
    </row>
    <row r="1382" spans="1:15">
      <c r="A1382" s="1"/>
      <c r="B1382" s="1"/>
      <c r="C1382" s="1"/>
      <c r="D1382" s="1"/>
      <c r="E1382" s="1"/>
      <c r="F1382" s="1"/>
      <c r="G1382" s="1"/>
      <c r="H1382" s="1"/>
      <c r="I1382" s="1"/>
      <c r="J1382" s="1"/>
      <c r="K1382" s="1"/>
      <c r="L1382" s="1"/>
      <c r="M1382" s="1"/>
      <c r="N1382" s="1"/>
      <c r="O1382" s="1"/>
    </row>
    <row r="1383" spans="1:15">
      <c r="A1383" s="1"/>
      <c r="B1383" s="1"/>
      <c r="C1383" s="1"/>
      <c r="D1383" s="1"/>
      <c r="E1383" s="1"/>
      <c r="F1383" s="1"/>
      <c r="G1383" s="1"/>
      <c r="H1383" s="1"/>
      <c r="I1383" s="1"/>
      <c r="J1383" s="1"/>
      <c r="K1383" s="1"/>
      <c r="L1383" s="1"/>
      <c r="M1383" s="1"/>
      <c r="N1383" s="1"/>
      <c r="O1383" s="1"/>
    </row>
    <row r="1384" spans="1:15">
      <c r="A1384" s="1"/>
      <c r="B1384" s="1"/>
      <c r="C1384" s="1"/>
      <c r="D1384" s="1"/>
      <c r="E1384" s="1"/>
      <c r="F1384" s="1"/>
      <c r="G1384" s="1"/>
      <c r="H1384" s="1"/>
      <c r="I1384" s="1"/>
      <c r="J1384" s="1"/>
      <c r="K1384" s="1"/>
      <c r="L1384" s="1"/>
      <c r="M1384" s="1"/>
      <c r="N1384" s="1"/>
      <c r="O1384" s="1"/>
    </row>
    <row r="1385" spans="1:15">
      <c r="A1385" s="1"/>
      <c r="B1385" s="1"/>
      <c r="C1385" s="1"/>
      <c r="D1385" s="1"/>
      <c r="E1385" s="1"/>
      <c r="F1385" s="1"/>
      <c r="G1385" s="1"/>
      <c r="H1385" s="1"/>
      <c r="I1385" s="1"/>
      <c r="J1385" s="1"/>
      <c r="K1385" s="1"/>
      <c r="L1385" s="1"/>
      <c r="M1385" s="1"/>
      <c r="N1385" s="1"/>
      <c r="O1385" s="1"/>
    </row>
    <row r="1386" spans="1:15">
      <c r="A1386" s="1"/>
      <c r="B1386" s="1"/>
      <c r="C1386" s="1"/>
      <c r="D1386" s="1"/>
      <c r="E1386" s="1"/>
      <c r="F1386" s="1"/>
      <c r="G1386" s="1"/>
      <c r="H1386" s="1"/>
      <c r="I1386" s="1"/>
      <c r="J1386" s="1"/>
      <c r="K1386" s="1"/>
      <c r="L1386" s="1"/>
      <c r="M1386" s="1"/>
      <c r="N1386" s="1"/>
      <c r="O1386" s="1"/>
    </row>
    <row r="1387" spans="1:15">
      <c r="A1387" s="1"/>
      <c r="B1387" s="1"/>
      <c r="C1387" s="1"/>
      <c r="D1387" s="1"/>
      <c r="E1387" s="1"/>
      <c r="F1387" s="1"/>
      <c r="G1387" s="1"/>
      <c r="H1387" s="1"/>
      <c r="I1387" s="1"/>
      <c r="J1387" s="1"/>
      <c r="K1387" s="1"/>
      <c r="L1387" s="1"/>
      <c r="M1387" s="1"/>
      <c r="N1387" s="1"/>
      <c r="O1387" s="1"/>
    </row>
    <row r="1388" spans="1:15">
      <c r="A1388" s="1"/>
      <c r="B1388" s="1"/>
      <c r="C1388" s="1"/>
      <c r="D1388" s="1"/>
      <c r="E1388" s="1"/>
      <c r="F1388" s="1"/>
      <c r="G1388" s="1"/>
      <c r="H1388" s="1"/>
      <c r="I1388" s="1"/>
      <c r="J1388" s="1"/>
      <c r="K1388" s="1"/>
      <c r="L1388" s="1"/>
      <c r="M1388" s="1"/>
      <c r="N1388" s="1"/>
      <c r="O1388" s="1"/>
    </row>
    <row r="1389" spans="1:15">
      <c r="A1389" s="1"/>
      <c r="B1389" s="1"/>
      <c r="C1389" s="1"/>
      <c r="D1389" s="1"/>
      <c r="E1389" s="1"/>
      <c r="F1389" s="1"/>
      <c r="G1389" s="1"/>
      <c r="H1389" s="1"/>
      <c r="I1389" s="1"/>
      <c r="J1389" s="1"/>
      <c r="K1389" s="1"/>
      <c r="L1389" s="1"/>
      <c r="M1389" s="1"/>
      <c r="N1389" s="1"/>
      <c r="O1389" s="1"/>
    </row>
    <row r="1390" spans="1:15">
      <c r="A1390" s="1"/>
      <c r="B1390" s="1"/>
      <c r="C1390" s="1"/>
      <c r="D1390" s="1"/>
      <c r="E1390" s="1"/>
      <c r="F1390" s="1"/>
      <c r="G1390" s="1"/>
      <c r="H1390" s="1"/>
      <c r="I1390" s="1"/>
      <c r="J1390" s="1"/>
      <c r="K1390" s="1"/>
      <c r="L1390" s="1"/>
      <c r="M1390" s="1"/>
      <c r="N1390" s="1"/>
      <c r="O1390" s="1"/>
    </row>
    <row r="1391" spans="1:15">
      <c r="A1391" s="1"/>
      <c r="B1391" s="1"/>
      <c r="C1391" s="1"/>
      <c r="D1391" s="1"/>
      <c r="E1391" s="1"/>
      <c r="F1391" s="1"/>
      <c r="G1391" s="1"/>
      <c r="H1391" s="1"/>
      <c r="I1391" s="1"/>
      <c r="J1391" s="1"/>
      <c r="K1391" s="1"/>
      <c r="L1391" s="1"/>
      <c r="M1391" s="1"/>
      <c r="N1391" s="1"/>
      <c r="O1391" s="1"/>
    </row>
    <row r="1392" spans="1:15">
      <c r="A1392" s="1"/>
      <c r="B1392" s="1"/>
      <c r="C1392" s="1"/>
      <c r="D1392" s="1"/>
      <c r="E1392" s="1"/>
      <c r="F1392" s="1"/>
      <c r="G1392" s="1"/>
      <c r="H1392" s="1"/>
      <c r="I1392" s="1"/>
      <c r="J1392" s="1"/>
      <c r="K1392" s="1"/>
      <c r="L1392" s="1"/>
      <c r="M1392" s="1"/>
      <c r="N1392" s="1"/>
      <c r="O1392" s="1"/>
    </row>
    <row r="1393" spans="1:15">
      <c r="A1393" s="1"/>
      <c r="B1393" s="1"/>
      <c r="C1393" s="1"/>
      <c r="D1393" s="1"/>
      <c r="E1393" s="1"/>
      <c r="F1393" s="1"/>
      <c r="G1393" s="1"/>
      <c r="H1393" s="1"/>
      <c r="I1393" s="1"/>
      <c r="J1393" s="1"/>
      <c r="K1393" s="1"/>
      <c r="L1393" s="1"/>
      <c r="M1393" s="1"/>
      <c r="N1393" s="1"/>
      <c r="O1393" s="1"/>
    </row>
    <row r="1394" spans="1:15">
      <c r="A1394" s="1"/>
      <c r="B1394" s="1"/>
      <c r="C1394" s="1"/>
      <c r="D1394" s="1"/>
      <c r="E1394" s="1"/>
      <c r="F1394" s="1"/>
      <c r="G1394" s="1"/>
      <c r="H1394" s="1"/>
      <c r="I1394" s="1"/>
      <c r="J1394" s="1"/>
      <c r="K1394" s="1"/>
      <c r="L1394" s="1"/>
      <c r="M1394" s="1"/>
      <c r="N1394" s="1"/>
      <c r="O1394" s="1"/>
    </row>
    <row r="1395" spans="1:15">
      <c r="A1395" s="1"/>
      <c r="B1395" s="1"/>
      <c r="C1395" s="1"/>
      <c r="D1395" s="1"/>
      <c r="E1395" s="1"/>
      <c r="F1395" s="1"/>
      <c r="G1395" s="1"/>
      <c r="H1395" s="1"/>
      <c r="I1395" s="1"/>
      <c r="J1395" s="1"/>
      <c r="K1395" s="1"/>
      <c r="L1395" s="1"/>
      <c r="M1395" s="1"/>
      <c r="N1395" s="1"/>
      <c r="O1395" s="1"/>
    </row>
    <row r="1396" spans="1:15">
      <c r="A1396" s="1"/>
      <c r="B1396" s="1"/>
      <c r="C1396" s="1"/>
      <c r="D1396" s="1"/>
      <c r="E1396" s="1"/>
      <c r="F1396" s="1"/>
      <c r="G1396" s="1"/>
      <c r="H1396" s="1"/>
      <c r="I1396" s="1"/>
      <c r="J1396" s="1"/>
      <c r="K1396" s="1"/>
      <c r="L1396" s="1"/>
      <c r="M1396" s="1"/>
      <c r="N1396" s="1"/>
      <c r="O1396" s="1"/>
    </row>
    <row r="1397" spans="1:15">
      <c r="A1397" s="1"/>
      <c r="B1397" s="1"/>
      <c r="C1397" s="1"/>
      <c r="D1397" s="1"/>
      <c r="E1397" s="1"/>
      <c r="F1397" s="1"/>
      <c r="G1397" s="1"/>
      <c r="H1397" s="1"/>
      <c r="I1397" s="1"/>
      <c r="J1397" s="1"/>
      <c r="K1397" s="1"/>
      <c r="L1397" s="1"/>
      <c r="M1397" s="1"/>
      <c r="N1397" s="1"/>
      <c r="O1397" s="1"/>
    </row>
    <row r="1398" spans="1:15">
      <c r="A1398" s="1"/>
      <c r="B1398" s="1"/>
      <c r="C1398" s="1"/>
      <c r="D1398" s="1"/>
      <c r="E1398" s="1"/>
      <c r="F1398" s="1"/>
      <c r="G1398" s="1"/>
      <c r="H1398" s="1"/>
      <c r="I1398" s="1"/>
      <c r="J1398" s="1"/>
      <c r="K1398" s="1"/>
      <c r="L1398" s="1"/>
      <c r="M1398" s="1"/>
      <c r="N1398" s="1"/>
      <c r="O1398" s="1"/>
    </row>
    <row r="1399" spans="1:15">
      <c r="A1399" s="1"/>
      <c r="B1399" s="1"/>
      <c r="C1399" s="1"/>
      <c r="D1399" s="1"/>
      <c r="E1399" s="1"/>
      <c r="F1399" s="1"/>
      <c r="G1399" s="1"/>
      <c r="H1399" s="1"/>
      <c r="I1399" s="1"/>
      <c r="J1399" s="1"/>
      <c r="K1399" s="1"/>
      <c r="L1399" s="1"/>
      <c r="M1399" s="1"/>
      <c r="N1399" s="1"/>
      <c r="O1399" s="1"/>
    </row>
    <row r="1400" spans="1:15">
      <c r="A1400" s="1"/>
      <c r="B1400" s="1"/>
      <c r="C1400" s="1"/>
      <c r="D1400" s="1"/>
      <c r="E1400" s="1"/>
      <c r="F1400" s="1"/>
      <c r="G1400" s="1"/>
      <c r="H1400" s="1"/>
      <c r="I1400" s="1"/>
      <c r="J1400" s="1"/>
      <c r="K1400" s="1"/>
      <c r="L1400" s="1"/>
      <c r="M1400" s="1"/>
      <c r="N1400" s="1"/>
      <c r="O1400" s="1"/>
    </row>
    <row r="1401" spans="1:15">
      <c r="A1401" s="1"/>
      <c r="B1401" s="1"/>
      <c r="C1401" s="1"/>
      <c r="D1401" s="1"/>
      <c r="E1401" s="1"/>
      <c r="F1401" s="1"/>
      <c r="G1401" s="1"/>
      <c r="H1401" s="1"/>
      <c r="I1401" s="1"/>
      <c r="J1401" s="1"/>
      <c r="K1401" s="1"/>
      <c r="L1401" s="1"/>
      <c r="M1401" s="1"/>
      <c r="N1401" s="1"/>
      <c r="O1401" s="1"/>
    </row>
    <row r="1402" spans="1:15">
      <c r="A1402" s="1"/>
      <c r="B1402" s="1"/>
      <c r="C1402" s="1"/>
      <c r="D1402" s="1"/>
      <c r="E1402" s="1"/>
      <c r="F1402" s="1"/>
      <c r="G1402" s="1"/>
      <c r="H1402" s="1"/>
      <c r="I1402" s="1"/>
      <c r="J1402" s="1"/>
      <c r="K1402" s="1"/>
      <c r="L1402" s="1"/>
      <c r="M1402" s="1"/>
      <c r="N1402" s="1"/>
      <c r="O1402" s="1"/>
    </row>
    <row r="1403" spans="1:15">
      <c r="A1403" s="1"/>
      <c r="B1403" s="1"/>
      <c r="C1403" s="1"/>
      <c r="D1403" s="1"/>
      <c r="E1403" s="1"/>
      <c r="F1403" s="1"/>
      <c r="G1403" s="1"/>
      <c r="H1403" s="1"/>
      <c r="I1403" s="1"/>
      <c r="J1403" s="1"/>
      <c r="K1403" s="1"/>
      <c r="L1403" s="1"/>
      <c r="M1403" s="1"/>
      <c r="N1403" s="1"/>
      <c r="O1403" s="1"/>
    </row>
    <row r="1404" spans="1:15">
      <c r="A1404" s="1"/>
      <c r="B1404" s="1"/>
      <c r="C1404" s="1"/>
      <c r="D1404" s="1"/>
      <c r="E1404" s="1"/>
      <c r="F1404" s="1"/>
      <c r="G1404" s="1"/>
      <c r="H1404" s="1"/>
      <c r="I1404" s="1"/>
      <c r="J1404" s="1"/>
      <c r="K1404" s="1"/>
      <c r="L1404" s="1"/>
      <c r="M1404" s="1"/>
      <c r="N1404" s="1"/>
      <c r="O1404" s="1"/>
    </row>
    <row r="1405" spans="1:15">
      <c r="A1405" s="1"/>
      <c r="B1405" s="1"/>
      <c r="C1405" s="1"/>
      <c r="D1405" s="1"/>
      <c r="E1405" s="1"/>
      <c r="F1405" s="1"/>
      <c r="G1405" s="1"/>
      <c r="H1405" s="1"/>
      <c r="I1405" s="1"/>
      <c r="J1405" s="1"/>
      <c r="K1405" s="1"/>
      <c r="L1405" s="1"/>
      <c r="M1405" s="1"/>
      <c r="N1405" s="1"/>
      <c r="O1405" s="1"/>
    </row>
    <row r="1406" spans="1:15">
      <c r="A1406" s="1"/>
      <c r="B1406" s="1"/>
      <c r="C1406" s="1"/>
      <c r="D1406" s="1"/>
      <c r="E1406" s="1"/>
      <c r="F1406" s="1"/>
      <c r="G1406" s="1"/>
      <c r="H1406" s="1"/>
      <c r="I1406" s="1"/>
      <c r="J1406" s="1"/>
      <c r="K1406" s="1"/>
      <c r="L1406" s="1"/>
      <c r="M1406" s="1"/>
      <c r="N1406" s="1"/>
      <c r="O1406" s="1"/>
    </row>
    <row r="1407" spans="1:15">
      <c r="A1407" s="1"/>
      <c r="B1407" s="1"/>
      <c r="C1407" s="1"/>
      <c r="D1407" s="1"/>
      <c r="E1407" s="1"/>
      <c r="F1407" s="1"/>
      <c r="G1407" s="1"/>
      <c r="H1407" s="1"/>
      <c r="I1407" s="1"/>
      <c r="J1407" s="1"/>
      <c r="K1407" s="1"/>
      <c r="L1407" s="1"/>
      <c r="M1407" s="1"/>
      <c r="N1407" s="1"/>
      <c r="O1407" s="1"/>
    </row>
    <row r="1408" spans="1:15">
      <c r="A1408" s="1"/>
      <c r="B1408" s="1"/>
      <c r="C1408" s="1"/>
      <c r="D1408" s="1"/>
      <c r="E1408" s="1"/>
      <c r="F1408" s="1"/>
      <c r="G1408" s="1"/>
      <c r="H1408" s="1"/>
      <c r="I1408" s="1"/>
      <c r="J1408" s="1"/>
      <c r="K1408" s="1"/>
      <c r="L1408" s="1"/>
      <c r="M1408" s="1"/>
      <c r="N1408" s="1"/>
      <c r="O1408" s="1"/>
    </row>
    <row r="1409" spans="1:15">
      <c r="A1409" s="1"/>
      <c r="B1409" s="1"/>
      <c r="C1409" s="1"/>
      <c r="D1409" s="1"/>
      <c r="E1409" s="1"/>
      <c r="F1409" s="1"/>
      <c r="G1409" s="1"/>
      <c r="H1409" s="1"/>
      <c r="I1409" s="1"/>
      <c r="J1409" s="1"/>
      <c r="K1409" s="1"/>
      <c r="L1409" s="1"/>
      <c r="M1409" s="1"/>
      <c r="N1409" s="1"/>
      <c r="O1409" s="1"/>
    </row>
    <row r="1410" spans="1:15">
      <c r="A1410" s="1"/>
      <c r="B1410" s="1"/>
      <c r="C1410" s="1"/>
      <c r="D1410" s="1"/>
      <c r="E1410" s="1"/>
      <c r="F1410" s="1"/>
      <c r="G1410" s="1"/>
      <c r="H1410" s="1"/>
      <c r="I1410" s="1"/>
      <c r="J1410" s="1"/>
      <c r="K1410" s="1"/>
      <c r="L1410" s="1"/>
      <c r="M1410" s="1"/>
      <c r="N1410" s="1"/>
      <c r="O1410" s="1"/>
    </row>
    <row r="1411" spans="1:15">
      <c r="A1411" s="1"/>
      <c r="B1411" s="1"/>
      <c r="C1411" s="1"/>
      <c r="D1411" s="1"/>
      <c r="E1411" s="1"/>
      <c r="F1411" s="1"/>
      <c r="G1411" s="1"/>
      <c r="H1411" s="1"/>
      <c r="I1411" s="1"/>
      <c r="J1411" s="1"/>
      <c r="K1411" s="1"/>
      <c r="L1411" s="1"/>
      <c r="M1411" s="1"/>
      <c r="N1411" s="1"/>
      <c r="O1411" s="1"/>
    </row>
    <row r="1412" spans="1:15">
      <c r="A1412" s="1"/>
      <c r="B1412" s="1"/>
      <c r="C1412" s="1"/>
      <c r="D1412" s="1"/>
      <c r="E1412" s="1"/>
      <c r="F1412" s="1"/>
      <c r="G1412" s="1"/>
      <c r="H1412" s="1"/>
      <c r="I1412" s="1"/>
      <c r="J1412" s="1"/>
      <c r="K1412" s="1"/>
      <c r="L1412" s="1"/>
      <c r="M1412" s="1"/>
      <c r="N1412" s="1"/>
      <c r="O1412" s="1"/>
    </row>
    <row r="1413" spans="1:15">
      <c r="A1413" s="1"/>
      <c r="B1413" s="1"/>
      <c r="C1413" s="1"/>
      <c r="D1413" s="1"/>
      <c r="E1413" s="1"/>
      <c r="F1413" s="1"/>
      <c r="G1413" s="1"/>
      <c r="H1413" s="1"/>
      <c r="I1413" s="1"/>
      <c r="J1413" s="1"/>
      <c r="K1413" s="1"/>
      <c r="L1413" s="1"/>
      <c r="M1413" s="1"/>
      <c r="N1413" s="1"/>
      <c r="O1413" s="1"/>
    </row>
    <row r="1414" spans="1:15">
      <c r="A1414" s="1"/>
      <c r="B1414" s="1"/>
      <c r="C1414" s="1"/>
      <c r="D1414" s="1"/>
      <c r="E1414" s="1"/>
      <c r="F1414" s="1"/>
      <c r="G1414" s="1"/>
      <c r="H1414" s="1"/>
      <c r="I1414" s="1"/>
      <c r="J1414" s="1"/>
      <c r="K1414" s="1"/>
      <c r="L1414" s="1"/>
      <c r="M1414" s="1"/>
      <c r="N1414" s="1"/>
      <c r="O1414" s="1"/>
    </row>
    <row r="1415" spans="1:15">
      <c r="A1415" s="1"/>
      <c r="B1415" s="1"/>
      <c r="C1415" s="1"/>
      <c r="D1415" s="1"/>
      <c r="E1415" s="1"/>
      <c r="F1415" s="1"/>
      <c r="G1415" s="1"/>
      <c r="H1415" s="1"/>
      <c r="I1415" s="1"/>
      <c r="J1415" s="1"/>
      <c r="K1415" s="1"/>
      <c r="L1415" s="1"/>
      <c r="M1415" s="1"/>
      <c r="N1415" s="1"/>
      <c r="O1415" s="1"/>
    </row>
    <row r="1416" spans="1:15">
      <c r="A1416" s="1"/>
      <c r="B1416" s="1"/>
      <c r="C1416" s="1"/>
      <c r="D1416" s="1"/>
      <c r="E1416" s="1"/>
      <c r="F1416" s="1"/>
      <c r="G1416" s="1"/>
      <c r="H1416" s="1"/>
      <c r="I1416" s="1"/>
      <c r="J1416" s="1"/>
      <c r="K1416" s="1"/>
      <c r="L1416" s="1"/>
      <c r="M1416" s="1"/>
      <c r="N1416" s="1"/>
      <c r="O1416" s="1"/>
    </row>
    <row r="1417" spans="1:15">
      <c r="A1417" s="1"/>
      <c r="B1417" s="1"/>
      <c r="C1417" s="1"/>
      <c r="D1417" s="1"/>
      <c r="E1417" s="1"/>
      <c r="F1417" s="1"/>
      <c r="G1417" s="1"/>
      <c r="H1417" s="1"/>
      <c r="I1417" s="1"/>
      <c r="J1417" s="1"/>
      <c r="K1417" s="1"/>
      <c r="L1417" s="1"/>
      <c r="M1417" s="1"/>
      <c r="N1417" s="1"/>
      <c r="O1417" s="1"/>
    </row>
    <row r="1418" spans="1:15">
      <c r="A1418" s="1"/>
      <c r="B1418" s="1"/>
      <c r="C1418" s="1"/>
      <c r="D1418" s="1"/>
      <c r="E1418" s="1"/>
      <c r="F1418" s="1"/>
      <c r="G1418" s="1"/>
      <c r="H1418" s="1"/>
      <c r="I1418" s="1"/>
      <c r="J1418" s="1"/>
      <c r="K1418" s="1"/>
      <c r="L1418" s="1"/>
      <c r="M1418" s="1"/>
      <c r="N1418" s="1"/>
      <c r="O1418" s="1"/>
    </row>
    <row r="1419" spans="1:15">
      <c r="A1419" s="1"/>
      <c r="B1419" s="1"/>
      <c r="C1419" s="1"/>
      <c r="D1419" s="1"/>
      <c r="E1419" s="1"/>
      <c r="F1419" s="1"/>
      <c r="G1419" s="1"/>
      <c r="H1419" s="1"/>
      <c r="I1419" s="1"/>
      <c r="J1419" s="1"/>
      <c r="K1419" s="1"/>
      <c r="L1419" s="1"/>
      <c r="M1419" s="1"/>
      <c r="N1419" s="1"/>
      <c r="O1419" s="1"/>
    </row>
    <row r="1420" spans="1:15">
      <c r="A1420" s="1"/>
      <c r="B1420" s="1"/>
      <c r="C1420" s="1"/>
      <c r="D1420" s="1"/>
      <c r="E1420" s="1"/>
      <c r="F1420" s="1"/>
      <c r="G1420" s="1"/>
      <c r="H1420" s="1"/>
      <c r="I1420" s="1"/>
      <c r="J1420" s="1"/>
      <c r="K1420" s="1"/>
      <c r="L1420" s="1"/>
      <c r="M1420" s="1"/>
      <c r="N1420" s="1"/>
      <c r="O1420" s="1"/>
    </row>
    <row r="1421" spans="1:15">
      <c r="A1421" s="1"/>
      <c r="B1421" s="1"/>
      <c r="C1421" s="1"/>
      <c r="D1421" s="1"/>
      <c r="E1421" s="1"/>
      <c r="F1421" s="1"/>
      <c r="G1421" s="1"/>
      <c r="H1421" s="1"/>
      <c r="I1421" s="1"/>
      <c r="J1421" s="1"/>
      <c r="K1421" s="1"/>
      <c r="L1421" s="1"/>
      <c r="M1421" s="1"/>
      <c r="N1421" s="1"/>
      <c r="O1421" s="1"/>
    </row>
    <row r="1422" spans="1:15">
      <c r="A1422" s="1"/>
      <c r="B1422" s="1"/>
      <c r="C1422" s="1"/>
      <c r="D1422" s="1"/>
      <c r="E1422" s="1"/>
      <c r="F1422" s="1"/>
      <c r="G1422" s="1"/>
      <c r="H1422" s="1"/>
      <c r="I1422" s="1"/>
      <c r="J1422" s="1"/>
      <c r="K1422" s="1"/>
      <c r="L1422" s="1"/>
      <c r="M1422" s="1"/>
      <c r="N1422" s="1"/>
      <c r="O1422" s="1"/>
    </row>
    <row r="1423" spans="1:15">
      <c r="A1423" s="1"/>
      <c r="B1423" s="1"/>
      <c r="C1423" s="1"/>
      <c r="D1423" s="1"/>
      <c r="E1423" s="1"/>
      <c r="F1423" s="1"/>
      <c r="G1423" s="1"/>
      <c r="H1423" s="1"/>
      <c r="I1423" s="1"/>
      <c r="J1423" s="1"/>
      <c r="K1423" s="1"/>
      <c r="L1423" s="1"/>
      <c r="M1423" s="1"/>
      <c r="N1423" s="1"/>
      <c r="O1423" s="1"/>
    </row>
    <row r="1424" spans="1:15">
      <c r="A1424" s="1"/>
      <c r="B1424" s="1"/>
      <c r="C1424" s="1"/>
      <c r="D1424" s="1"/>
      <c r="E1424" s="1"/>
      <c r="F1424" s="1"/>
      <c r="G1424" s="1"/>
      <c r="H1424" s="1"/>
      <c r="I1424" s="1"/>
      <c r="J1424" s="1"/>
      <c r="K1424" s="1"/>
      <c r="L1424" s="1"/>
      <c r="M1424" s="1"/>
      <c r="N1424" s="1"/>
      <c r="O1424" s="1"/>
    </row>
    <row r="1425" spans="1:15">
      <c r="A1425" s="1"/>
      <c r="B1425" s="1"/>
      <c r="C1425" s="1"/>
      <c r="D1425" s="1"/>
      <c r="E1425" s="1"/>
      <c r="F1425" s="1"/>
      <c r="G1425" s="1"/>
      <c r="H1425" s="1"/>
      <c r="I1425" s="1"/>
      <c r="J1425" s="1"/>
      <c r="K1425" s="1"/>
      <c r="L1425" s="1"/>
      <c r="M1425" s="1"/>
      <c r="N1425" s="1"/>
      <c r="O1425" s="1"/>
    </row>
    <row r="1426" spans="1:15">
      <c r="A1426" s="1"/>
      <c r="B1426" s="1"/>
      <c r="C1426" s="1"/>
      <c r="D1426" s="1"/>
      <c r="E1426" s="1"/>
      <c r="F1426" s="1"/>
      <c r="G1426" s="1"/>
      <c r="H1426" s="1"/>
      <c r="I1426" s="1"/>
      <c r="J1426" s="1"/>
      <c r="K1426" s="1"/>
      <c r="L1426" s="1"/>
      <c r="M1426" s="1"/>
      <c r="N1426" s="1"/>
      <c r="O1426" s="1"/>
    </row>
    <row r="1427" spans="1:15">
      <c r="A1427" s="1"/>
      <c r="B1427" s="1"/>
      <c r="C1427" s="1"/>
      <c r="D1427" s="1"/>
      <c r="E1427" s="1"/>
      <c r="F1427" s="1"/>
      <c r="G1427" s="1"/>
      <c r="H1427" s="1"/>
      <c r="I1427" s="1"/>
      <c r="J1427" s="1"/>
      <c r="K1427" s="1"/>
      <c r="L1427" s="1"/>
      <c r="M1427" s="1"/>
      <c r="N1427" s="1"/>
      <c r="O1427" s="1"/>
    </row>
    <row r="1428" spans="1:15">
      <c r="A1428" s="1"/>
      <c r="B1428" s="1"/>
      <c r="C1428" s="1"/>
      <c r="D1428" s="1"/>
      <c r="E1428" s="1"/>
      <c r="F1428" s="1"/>
      <c r="G1428" s="1"/>
      <c r="H1428" s="1"/>
      <c r="I1428" s="1"/>
      <c r="J1428" s="1"/>
      <c r="K1428" s="1"/>
      <c r="L1428" s="1"/>
      <c r="M1428" s="1"/>
      <c r="N1428" s="1"/>
      <c r="O1428" s="1"/>
    </row>
    <row r="1429" spans="1:15">
      <c r="A1429" s="1"/>
      <c r="B1429" s="1"/>
      <c r="C1429" s="1"/>
      <c r="D1429" s="1"/>
      <c r="E1429" s="1"/>
      <c r="F1429" s="1"/>
      <c r="G1429" s="1"/>
      <c r="H1429" s="1"/>
      <c r="I1429" s="1"/>
      <c r="J1429" s="1"/>
      <c r="K1429" s="1"/>
      <c r="L1429" s="1"/>
      <c r="M1429" s="1"/>
      <c r="N1429" s="1"/>
      <c r="O1429" s="1"/>
    </row>
    <row r="1430" spans="1:15">
      <c r="A1430" s="1"/>
      <c r="B1430" s="1"/>
      <c r="C1430" s="1"/>
      <c r="D1430" s="1"/>
      <c r="E1430" s="1"/>
      <c r="F1430" s="1"/>
      <c r="G1430" s="1"/>
      <c r="H1430" s="1"/>
      <c r="I1430" s="1"/>
      <c r="J1430" s="1"/>
      <c r="K1430" s="1"/>
      <c r="L1430" s="1"/>
      <c r="M1430" s="1"/>
      <c r="N1430" s="1"/>
      <c r="O1430" s="1"/>
    </row>
    <row r="1431" spans="1:15">
      <c r="A1431" s="1"/>
      <c r="B1431" s="1"/>
      <c r="C1431" s="1"/>
      <c r="D1431" s="1"/>
      <c r="E1431" s="1"/>
      <c r="F1431" s="1"/>
      <c r="G1431" s="1"/>
      <c r="H1431" s="1"/>
      <c r="I1431" s="1"/>
      <c r="J1431" s="1"/>
      <c r="K1431" s="1"/>
      <c r="L1431" s="1"/>
      <c r="M1431" s="1"/>
      <c r="N1431" s="1"/>
      <c r="O1431" s="1"/>
    </row>
    <row r="1432" spans="1:15">
      <c r="A1432" s="1"/>
      <c r="B1432" s="1"/>
      <c r="C1432" s="1"/>
      <c r="D1432" s="1"/>
      <c r="E1432" s="1"/>
      <c r="F1432" s="1"/>
      <c r="G1432" s="1"/>
      <c r="H1432" s="1"/>
      <c r="I1432" s="1"/>
      <c r="J1432" s="1"/>
      <c r="K1432" s="1"/>
      <c r="L1432" s="1"/>
      <c r="M1432" s="1"/>
      <c r="N1432" s="1"/>
      <c r="O1432" s="1"/>
    </row>
    <row r="1433" spans="1:15">
      <c r="A1433" s="1"/>
      <c r="B1433" s="1"/>
      <c r="C1433" s="1"/>
      <c r="D1433" s="1"/>
      <c r="E1433" s="1"/>
      <c r="F1433" s="1"/>
      <c r="G1433" s="1"/>
      <c r="H1433" s="1"/>
      <c r="I1433" s="1"/>
      <c r="J1433" s="1"/>
      <c r="K1433" s="1"/>
      <c r="L1433" s="1"/>
      <c r="M1433" s="1"/>
      <c r="N1433" s="1"/>
      <c r="O1433" s="1"/>
    </row>
    <row r="1434" spans="1:15">
      <c r="A1434" s="1"/>
      <c r="B1434" s="1"/>
      <c r="C1434" s="1"/>
      <c r="D1434" s="1"/>
      <c r="E1434" s="1"/>
      <c r="F1434" s="1"/>
      <c r="G1434" s="1"/>
      <c r="H1434" s="1"/>
      <c r="I1434" s="1"/>
      <c r="J1434" s="1"/>
      <c r="K1434" s="1"/>
      <c r="L1434" s="1"/>
      <c r="M1434" s="1"/>
      <c r="N1434" s="1"/>
      <c r="O1434" s="1"/>
    </row>
    <row r="1435" spans="1:15">
      <c r="A1435" s="1"/>
      <c r="B1435" s="1"/>
      <c r="C1435" s="1"/>
      <c r="D1435" s="1"/>
      <c r="E1435" s="1"/>
      <c r="F1435" s="1"/>
      <c r="G1435" s="1"/>
      <c r="H1435" s="1"/>
      <c r="I1435" s="1"/>
      <c r="J1435" s="1"/>
      <c r="K1435" s="1"/>
      <c r="L1435" s="1"/>
      <c r="M1435" s="1"/>
      <c r="N1435" s="1"/>
      <c r="O1435" s="1"/>
    </row>
    <row r="1436" spans="1:15">
      <c r="A1436" s="1"/>
      <c r="B1436" s="1"/>
      <c r="C1436" s="1"/>
      <c r="D1436" s="1"/>
      <c r="E1436" s="1"/>
      <c r="F1436" s="1"/>
      <c r="G1436" s="1"/>
      <c r="H1436" s="1"/>
      <c r="I1436" s="1"/>
      <c r="J1436" s="1"/>
      <c r="K1436" s="1"/>
      <c r="L1436" s="1"/>
      <c r="M1436" s="1"/>
      <c r="N1436" s="1"/>
      <c r="O1436" s="1"/>
    </row>
    <row r="1437" spans="1:15">
      <c r="A1437" s="1"/>
      <c r="B1437" s="1"/>
      <c r="C1437" s="1"/>
      <c r="D1437" s="1"/>
      <c r="E1437" s="1"/>
      <c r="F1437" s="1"/>
      <c r="G1437" s="1"/>
      <c r="H1437" s="1"/>
      <c r="I1437" s="1"/>
      <c r="J1437" s="1"/>
      <c r="K1437" s="1"/>
      <c r="L1437" s="1"/>
      <c r="M1437" s="1"/>
      <c r="N1437" s="1"/>
      <c r="O1437" s="1"/>
    </row>
    <row r="1438" spans="1:15">
      <c r="A1438" s="1"/>
      <c r="B1438" s="1"/>
      <c r="C1438" s="1"/>
      <c r="D1438" s="1"/>
      <c r="E1438" s="1"/>
      <c r="F1438" s="1"/>
      <c r="G1438" s="1"/>
      <c r="H1438" s="1"/>
      <c r="I1438" s="1"/>
      <c r="J1438" s="1"/>
      <c r="K1438" s="1"/>
      <c r="L1438" s="1"/>
      <c r="M1438" s="1"/>
      <c r="N1438" s="1"/>
      <c r="O1438" s="1"/>
    </row>
    <row r="1439" spans="1:15">
      <c r="A1439" s="1"/>
      <c r="B1439" s="1"/>
      <c r="C1439" s="1"/>
      <c r="D1439" s="1"/>
      <c r="E1439" s="1"/>
      <c r="F1439" s="1"/>
      <c r="G1439" s="1"/>
      <c r="H1439" s="1"/>
      <c r="I1439" s="1"/>
      <c r="J1439" s="1"/>
      <c r="K1439" s="1"/>
      <c r="L1439" s="1"/>
      <c r="M1439" s="1"/>
      <c r="N1439" s="1"/>
      <c r="O1439" s="1"/>
    </row>
    <row r="1440" spans="1:15">
      <c r="A1440" s="1"/>
      <c r="B1440" s="1"/>
      <c r="C1440" s="1"/>
      <c r="D1440" s="1"/>
      <c r="E1440" s="1"/>
      <c r="F1440" s="1"/>
      <c r="G1440" s="1"/>
      <c r="H1440" s="1"/>
      <c r="I1440" s="1"/>
      <c r="J1440" s="1"/>
      <c r="K1440" s="1"/>
      <c r="L1440" s="1"/>
      <c r="M1440" s="1"/>
      <c r="N1440" s="1"/>
      <c r="O1440" s="1"/>
    </row>
    <row r="1441" spans="1:15">
      <c r="A1441" s="1"/>
      <c r="B1441" s="1"/>
      <c r="C1441" s="1"/>
      <c r="D1441" s="1"/>
      <c r="E1441" s="1"/>
      <c r="F1441" s="1"/>
      <c r="G1441" s="1"/>
      <c r="H1441" s="1"/>
      <c r="I1441" s="1"/>
      <c r="J1441" s="1"/>
      <c r="K1441" s="1"/>
      <c r="L1441" s="1"/>
      <c r="M1441" s="1"/>
      <c r="N1441" s="1"/>
      <c r="O1441" s="1"/>
    </row>
    <row r="1442" spans="1:15">
      <c r="A1442" s="1"/>
      <c r="B1442" s="1"/>
      <c r="C1442" s="1"/>
      <c r="D1442" s="1"/>
      <c r="E1442" s="1"/>
      <c r="F1442" s="1"/>
      <c r="G1442" s="1"/>
      <c r="H1442" s="1"/>
      <c r="I1442" s="1"/>
      <c r="J1442" s="1"/>
      <c r="K1442" s="1"/>
      <c r="L1442" s="1"/>
      <c r="M1442" s="1"/>
      <c r="N1442" s="1"/>
      <c r="O1442" s="1"/>
    </row>
    <row r="1443" spans="1:15">
      <c r="A1443" s="1"/>
      <c r="B1443" s="1"/>
      <c r="C1443" s="1"/>
      <c r="D1443" s="1"/>
      <c r="E1443" s="1"/>
      <c r="F1443" s="1"/>
      <c r="G1443" s="1"/>
      <c r="H1443" s="1"/>
      <c r="I1443" s="1"/>
      <c r="J1443" s="1"/>
      <c r="K1443" s="1"/>
      <c r="L1443" s="1"/>
      <c r="M1443" s="1"/>
      <c r="N1443" s="1"/>
      <c r="O1443" s="1"/>
    </row>
    <row r="1444" spans="1:15">
      <c r="A1444" s="1"/>
      <c r="B1444" s="1"/>
      <c r="C1444" s="1"/>
      <c r="D1444" s="1"/>
      <c r="E1444" s="1"/>
      <c r="F1444" s="1"/>
      <c r="G1444" s="1"/>
      <c r="H1444" s="1"/>
      <c r="I1444" s="1"/>
      <c r="J1444" s="1"/>
      <c r="K1444" s="1"/>
      <c r="L1444" s="1"/>
      <c r="M1444" s="1"/>
      <c r="N1444" s="1"/>
      <c r="O1444" s="1"/>
    </row>
    <row r="1445" spans="1:15">
      <c r="A1445" s="1"/>
      <c r="B1445" s="1"/>
      <c r="C1445" s="1"/>
      <c r="D1445" s="1"/>
      <c r="E1445" s="1"/>
      <c r="F1445" s="1"/>
      <c r="G1445" s="1"/>
      <c r="H1445" s="1"/>
      <c r="I1445" s="1"/>
      <c r="J1445" s="1"/>
      <c r="K1445" s="1"/>
      <c r="L1445" s="1"/>
      <c r="M1445" s="1"/>
      <c r="N1445" s="1"/>
      <c r="O1445" s="1"/>
    </row>
    <row r="1446" spans="1:15">
      <c r="A1446" s="1"/>
      <c r="B1446" s="1"/>
      <c r="C1446" s="1"/>
      <c r="D1446" s="1"/>
      <c r="E1446" s="1"/>
      <c r="F1446" s="1"/>
      <c r="G1446" s="1"/>
      <c r="H1446" s="1"/>
      <c r="I1446" s="1"/>
      <c r="J1446" s="1"/>
      <c r="K1446" s="1"/>
      <c r="L1446" s="1"/>
      <c r="M1446" s="1"/>
      <c r="N1446" s="1"/>
      <c r="O1446" s="1"/>
    </row>
    <row r="1447" spans="1:15">
      <c r="A1447" s="1"/>
      <c r="B1447" s="1"/>
      <c r="C1447" s="1"/>
      <c r="D1447" s="1"/>
      <c r="E1447" s="1"/>
      <c r="F1447" s="1"/>
      <c r="G1447" s="1"/>
      <c r="H1447" s="1"/>
      <c r="I1447" s="1"/>
      <c r="J1447" s="1"/>
      <c r="K1447" s="1"/>
      <c r="L1447" s="1"/>
      <c r="M1447" s="1"/>
      <c r="N1447" s="1"/>
      <c r="O1447" s="1"/>
    </row>
    <row r="1448" spans="1:15">
      <c r="A1448" s="1"/>
      <c r="B1448" s="1"/>
      <c r="C1448" s="1"/>
      <c r="D1448" s="1"/>
      <c r="E1448" s="1"/>
      <c r="F1448" s="1"/>
      <c r="G1448" s="1"/>
      <c r="H1448" s="1"/>
      <c r="I1448" s="1"/>
      <c r="J1448" s="1"/>
      <c r="K1448" s="1"/>
      <c r="L1448" s="1"/>
      <c r="M1448" s="1"/>
      <c r="N1448" s="1"/>
      <c r="O1448" s="1"/>
    </row>
    <row r="1449" spans="1:15">
      <c r="A1449" s="1"/>
      <c r="B1449" s="1"/>
      <c r="C1449" s="1"/>
      <c r="D1449" s="1"/>
      <c r="E1449" s="1"/>
      <c r="F1449" s="1"/>
      <c r="G1449" s="1"/>
      <c r="H1449" s="1"/>
      <c r="I1449" s="1"/>
      <c r="J1449" s="1"/>
      <c r="K1449" s="1"/>
      <c r="L1449" s="1"/>
      <c r="M1449" s="1"/>
      <c r="N1449" s="1"/>
      <c r="O1449" s="1"/>
    </row>
    <row r="1450" spans="1:15">
      <c r="A1450" s="1"/>
      <c r="B1450" s="1"/>
      <c r="C1450" s="1"/>
      <c r="D1450" s="1"/>
      <c r="E1450" s="1"/>
      <c r="F1450" s="1"/>
      <c r="G1450" s="1"/>
      <c r="H1450" s="1"/>
      <c r="I1450" s="1"/>
      <c r="J1450" s="1"/>
      <c r="K1450" s="1"/>
      <c r="L1450" s="1"/>
      <c r="M1450" s="1"/>
      <c r="N1450" s="1"/>
      <c r="O1450" s="1"/>
    </row>
    <row r="1451" spans="1:15">
      <c r="A1451" s="1"/>
      <c r="B1451" s="1"/>
      <c r="C1451" s="1"/>
      <c r="D1451" s="1"/>
      <c r="E1451" s="1"/>
      <c r="F1451" s="1"/>
      <c r="G1451" s="1"/>
      <c r="H1451" s="1"/>
      <c r="I1451" s="1"/>
      <c r="J1451" s="1"/>
      <c r="K1451" s="1"/>
      <c r="L1451" s="1"/>
      <c r="M1451" s="1"/>
      <c r="N1451" s="1"/>
      <c r="O1451" s="1"/>
    </row>
    <row r="1452" spans="1:15">
      <c r="A1452" s="1"/>
      <c r="B1452" s="1"/>
      <c r="C1452" s="1"/>
      <c r="D1452" s="1"/>
      <c r="E1452" s="1"/>
      <c r="F1452" s="1"/>
      <c r="G1452" s="1"/>
      <c r="H1452" s="1"/>
      <c r="I1452" s="1"/>
      <c r="J1452" s="1"/>
      <c r="K1452" s="1"/>
      <c r="L1452" s="1"/>
      <c r="M1452" s="1"/>
      <c r="N1452" s="1"/>
      <c r="O1452" s="1"/>
    </row>
    <row r="1453" spans="1:15">
      <c r="A1453" s="1"/>
      <c r="B1453" s="1"/>
      <c r="C1453" s="1"/>
      <c r="D1453" s="1"/>
      <c r="E1453" s="1"/>
      <c r="F1453" s="1"/>
      <c r="G1453" s="1"/>
      <c r="H1453" s="1"/>
      <c r="I1453" s="1"/>
      <c r="J1453" s="1"/>
      <c r="K1453" s="1"/>
      <c r="L1453" s="1"/>
      <c r="M1453" s="1"/>
      <c r="N1453" s="1"/>
      <c r="O1453" s="1"/>
    </row>
    <row r="1454" spans="1:15">
      <c r="A1454" s="1"/>
      <c r="B1454" s="1"/>
      <c r="C1454" s="1"/>
      <c r="D1454" s="1"/>
      <c r="E1454" s="1"/>
      <c r="F1454" s="1"/>
      <c r="G1454" s="1"/>
      <c r="H1454" s="1"/>
      <c r="I1454" s="1"/>
      <c r="J1454" s="1"/>
      <c r="K1454" s="1"/>
      <c r="L1454" s="1"/>
      <c r="M1454" s="1"/>
      <c r="N1454" s="1"/>
      <c r="O1454" s="1"/>
    </row>
    <row r="1455" spans="1:15">
      <c r="A1455" s="1"/>
      <c r="B1455" s="1"/>
      <c r="C1455" s="1"/>
      <c r="D1455" s="1"/>
      <c r="E1455" s="1"/>
      <c r="F1455" s="1"/>
      <c r="G1455" s="1"/>
      <c r="H1455" s="1"/>
      <c r="I1455" s="1"/>
      <c r="J1455" s="1"/>
      <c r="K1455" s="1"/>
      <c r="L1455" s="1"/>
      <c r="M1455" s="1"/>
      <c r="N1455" s="1"/>
      <c r="O1455" s="1"/>
    </row>
    <row r="1456" spans="1:15">
      <c r="A1456" s="1"/>
      <c r="B1456" s="1"/>
      <c r="C1456" s="1"/>
      <c r="D1456" s="1"/>
      <c r="E1456" s="1"/>
      <c r="F1456" s="1"/>
      <c r="G1456" s="1"/>
      <c r="H1456" s="1"/>
      <c r="I1456" s="1"/>
      <c r="J1456" s="1"/>
      <c r="K1456" s="1"/>
      <c r="L1456" s="1"/>
      <c r="M1456" s="1"/>
      <c r="N1456" s="1"/>
      <c r="O1456" s="1"/>
    </row>
    <row r="1457" spans="1:15">
      <c r="A1457" s="1"/>
      <c r="B1457" s="1"/>
      <c r="C1457" s="1"/>
      <c r="D1457" s="1"/>
      <c r="E1457" s="1"/>
      <c r="F1457" s="1"/>
      <c r="G1457" s="1"/>
      <c r="H1457" s="1"/>
      <c r="I1457" s="1"/>
      <c r="J1457" s="1"/>
      <c r="K1457" s="1"/>
      <c r="L1457" s="1"/>
      <c r="M1457" s="1"/>
      <c r="N1457" s="1"/>
      <c r="O1457" s="1"/>
    </row>
    <row r="1458" spans="1:15">
      <c r="A1458" s="1"/>
      <c r="B1458" s="1"/>
      <c r="C1458" s="1"/>
      <c r="D1458" s="1"/>
      <c r="E1458" s="1"/>
      <c r="F1458" s="1"/>
      <c r="G1458" s="1"/>
      <c r="H1458" s="1"/>
      <c r="I1458" s="1"/>
      <c r="J1458" s="1"/>
      <c r="K1458" s="1"/>
      <c r="L1458" s="1"/>
      <c r="M1458" s="1"/>
      <c r="N1458" s="1"/>
      <c r="O1458" s="1"/>
    </row>
    <row r="1459" spans="1:15">
      <c r="A1459" s="1"/>
      <c r="B1459" s="1"/>
      <c r="C1459" s="1"/>
      <c r="D1459" s="1"/>
      <c r="E1459" s="1"/>
      <c r="F1459" s="1"/>
      <c r="G1459" s="1"/>
      <c r="H1459" s="1"/>
      <c r="I1459" s="1"/>
      <c r="J1459" s="1"/>
      <c r="K1459" s="1"/>
      <c r="L1459" s="1"/>
      <c r="M1459" s="1"/>
      <c r="N1459" s="1"/>
      <c r="O1459" s="1"/>
    </row>
    <row r="1460" spans="1:15">
      <c r="A1460" s="1"/>
      <c r="B1460" s="1"/>
      <c r="C1460" s="1"/>
      <c r="D1460" s="1"/>
      <c r="E1460" s="1"/>
      <c r="F1460" s="1"/>
      <c r="G1460" s="1"/>
      <c r="H1460" s="1"/>
      <c r="I1460" s="1"/>
      <c r="J1460" s="1"/>
      <c r="K1460" s="1"/>
      <c r="L1460" s="1"/>
      <c r="M1460" s="1"/>
      <c r="N1460" s="1"/>
      <c r="O1460" s="1"/>
    </row>
    <row r="1461" spans="1:15">
      <c r="A1461" s="1"/>
      <c r="B1461" s="1"/>
      <c r="C1461" s="1"/>
      <c r="D1461" s="1"/>
      <c r="E1461" s="1"/>
      <c r="F1461" s="1"/>
      <c r="G1461" s="1"/>
      <c r="H1461" s="1"/>
      <c r="I1461" s="1"/>
      <c r="J1461" s="1"/>
      <c r="K1461" s="1"/>
      <c r="L1461" s="1"/>
      <c r="M1461" s="1"/>
      <c r="N1461" s="1"/>
      <c r="O1461" s="1"/>
    </row>
    <row r="1462" spans="1:15">
      <c r="A1462" s="1"/>
      <c r="B1462" s="1"/>
      <c r="C1462" s="1"/>
      <c r="D1462" s="1"/>
      <c r="E1462" s="1"/>
      <c r="F1462" s="1"/>
      <c r="G1462" s="1"/>
      <c r="H1462" s="1"/>
      <c r="I1462" s="1"/>
      <c r="J1462" s="1"/>
      <c r="K1462" s="1"/>
      <c r="L1462" s="1"/>
      <c r="M1462" s="1"/>
      <c r="N1462" s="1"/>
      <c r="O1462" s="1"/>
    </row>
    <row r="1463" spans="1:15">
      <c r="A1463" s="1"/>
      <c r="B1463" s="1"/>
      <c r="C1463" s="1"/>
      <c r="D1463" s="1"/>
      <c r="E1463" s="1"/>
      <c r="F1463" s="1"/>
      <c r="G1463" s="1"/>
      <c r="H1463" s="1"/>
      <c r="I1463" s="1"/>
      <c r="J1463" s="1"/>
      <c r="K1463" s="1"/>
      <c r="L1463" s="1"/>
      <c r="M1463" s="1"/>
      <c r="N1463" s="1"/>
      <c r="O1463" s="1"/>
    </row>
    <row r="1464" spans="1:15">
      <c r="A1464" s="1"/>
      <c r="B1464" s="1"/>
      <c r="C1464" s="1"/>
      <c r="D1464" s="1"/>
      <c r="E1464" s="1"/>
      <c r="F1464" s="1"/>
      <c r="G1464" s="1"/>
      <c r="H1464" s="1"/>
      <c r="I1464" s="1"/>
      <c r="J1464" s="1"/>
      <c r="K1464" s="1"/>
      <c r="L1464" s="1"/>
      <c r="M1464" s="1"/>
      <c r="N1464" s="1"/>
      <c r="O1464" s="1"/>
    </row>
    <row r="1465" spans="1:15">
      <c r="A1465" s="1"/>
      <c r="B1465" s="1"/>
      <c r="C1465" s="1"/>
      <c r="D1465" s="1"/>
      <c r="E1465" s="1"/>
      <c r="F1465" s="1"/>
      <c r="G1465" s="1"/>
      <c r="H1465" s="1"/>
      <c r="I1465" s="1"/>
      <c r="J1465" s="1"/>
      <c r="K1465" s="1"/>
      <c r="L1465" s="1"/>
      <c r="M1465" s="1"/>
      <c r="N1465" s="1"/>
      <c r="O1465" s="1"/>
    </row>
    <row r="1466" spans="1:15">
      <c r="A1466" s="1"/>
      <c r="B1466" s="1"/>
      <c r="C1466" s="1"/>
      <c r="D1466" s="1"/>
      <c r="E1466" s="1"/>
      <c r="F1466" s="1"/>
      <c r="G1466" s="1"/>
      <c r="H1466" s="1"/>
      <c r="I1466" s="1"/>
      <c r="J1466" s="1"/>
      <c r="K1466" s="1"/>
      <c r="L1466" s="1"/>
      <c r="M1466" s="1"/>
      <c r="N1466" s="1"/>
      <c r="O1466" s="1"/>
    </row>
    <row r="1467" spans="1:15">
      <c r="A1467" s="1"/>
      <c r="B1467" s="1"/>
      <c r="C1467" s="1"/>
      <c r="D1467" s="1"/>
      <c r="E1467" s="1"/>
      <c r="F1467" s="1"/>
      <c r="G1467" s="1"/>
      <c r="H1467" s="1"/>
      <c r="I1467" s="1"/>
      <c r="J1467" s="1"/>
      <c r="K1467" s="1"/>
      <c r="L1467" s="1"/>
      <c r="M1467" s="1"/>
      <c r="N1467" s="1"/>
      <c r="O1467" s="1"/>
    </row>
    <row r="1468" spans="1:15">
      <c r="A1468" s="1"/>
      <c r="B1468" s="1"/>
      <c r="C1468" s="1"/>
      <c r="D1468" s="1"/>
      <c r="E1468" s="1"/>
      <c r="F1468" s="1"/>
      <c r="G1468" s="1"/>
      <c r="H1468" s="1"/>
      <c r="I1468" s="1"/>
      <c r="J1468" s="1"/>
      <c r="K1468" s="1"/>
      <c r="L1468" s="1"/>
      <c r="M1468" s="1"/>
      <c r="N1468" s="1"/>
      <c r="O1468" s="1"/>
    </row>
    <row r="1469" spans="1:15">
      <c r="A1469" s="1"/>
      <c r="B1469" s="1"/>
      <c r="C1469" s="1"/>
      <c r="D1469" s="1"/>
      <c r="E1469" s="1"/>
      <c r="F1469" s="1"/>
      <c r="G1469" s="1"/>
      <c r="H1469" s="1"/>
      <c r="I1469" s="1"/>
      <c r="J1469" s="1"/>
      <c r="K1469" s="1"/>
      <c r="L1469" s="1"/>
      <c r="M1469" s="1"/>
      <c r="N1469" s="1"/>
      <c r="O1469" s="1"/>
    </row>
    <row r="1470" spans="1:15">
      <c r="A1470" s="1"/>
      <c r="B1470" s="1"/>
      <c r="C1470" s="1"/>
      <c r="D1470" s="1"/>
      <c r="E1470" s="1"/>
      <c r="F1470" s="1"/>
      <c r="G1470" s="1"/>
      <c r="H1470" s="1"/>
      <c r="I1470" s="1"/>
      <c r="J1470" s="1"/>
      <c r="K1470" s="1"/>
      <c r="L1470" s="1"/>
      <c r="M1470" s="1"/>
      <c r="N1470" s="1"/>
      <c r="O1470" s="1"/>
    </row>
    <row r="1471" spans="1:15">
      <c r="A1471" s="1"/>
      <c r="B1471" s="1"/>
      <c r="C1471" s="1"/>
      <c r="D1471" s="1"/>
      <c r="E1471" s="1"/>
      <c r="F1471" s="1"/>
      <c r="G1471" s="1"/>
      <c r="H1471" s="1"/>
      <c r="I1471" s="1"/>
      <c r="J1471" s="1"/>
      <c r="K1471" s="1"/>
      <c r="L1471" s="1"/>
      <c r="M1471" s="1"/>
      <c r="N1471" s="1"/>
      <c r="O1471" s="1"/>
    </row>
    <row r="1472" spans="1:15">
      <c r="A1472" s="1"/>
      <c r="B1472" s="1"/>
      <c r="C1472" s="1"/>
      <c r="D1472" s="1"/>
      <c r="E1472" s="1"/>
      <c r="F1472" s="1"/>
      <c r="G1472" s="1"/>
      <c r="H1472" s="1"/>
      <c r="I1472" s="1"/>
      <c r="J1472" s="1"/>
      <c r="K1472" s="1"/>
      <c r="L1472" s="1"/>
      <c r="M1472" s="1"/>
      <c r="N1472" s="1"/>
      <c r="O1472" s="1"/>
    </row>
    <row r="1473" spans="1:15">
      <c r="A1473" s="1"/>
      <c r="B1473" s="1"/>
      <c r="C1473" s="1"/>
      <c r="D1473" s="1"/>
      <c r="E1473" s="1"/>
      <c r="F1473" s="1"/>
      <c r="G1473" s="1"/>
      <c r="H1473" s="1"/>
      <c r="I1473" s="1"/>
      <c r="J1473" s="1"/>
      <c r="K1473" s="1"/>
      <c r="L1473" s="1"/>
      <c r="M1473" s="1"/>
      <c r="N1473" s="1"/>
      <c r="O1473" s="1"/>
    </row>
    <row r="1474" spans="1:15">
      <c r="A1474" s="1"/>
      <c r="B1474" s="1"/>
      <c r="C1474" s="1"/>
      <c r="D1474" s="1"/>
      <c r="E1474" s="1"/>
      <c r="F1474" s="1"/>
      <c r="G1474" s="1"/>
      <c r="H1474" s="1"/>
      <c r="I1474" s="1"/>
      <c r="J1474" s="1"/>
      <c r="K1474" s="1"/>
      <c r="L1474" s="1"/>
      <c r="M1474" s="1"/>
      <c r="N1474" s="1"/>
      <c r="O1474" s="1"/>
    </row>
    <row r="1475" spans="1:15">
      <c r="A1475" s="1"/>
      <c r="B1475" s="1"/>
      <c r="C1475" s="1"/>
      <c r="D1475" s="1"/>
      <c r="E1475" s="1"/>
      <c r="F1475" s="1"/>
      <c r="G1475" s="1"/>
      <c r="H1475" s="1"/>
      <c r="I1475" s="1"/>
      <c r="J1475" s="1"/>
      <c r="K1475" s="1"/>
      <c r="L1475" s="1"/>
      <c r="M1475" s="1"/>
      <c r="N1475" s="1"/>
      <c r="O1475" s="1"/>
    </row>
    <row r="1476" spans="1:15">
      <c r="A1476" s="1"/>
      <c r="B1476" s="1"/>
      <c r="C1476" s="1"/>
      <c r="D1476" s="1"/>
      <c r="E1476" s="1"/>
      <c r="F1476" s="1"/>
      <c r="G1476" s="1"/>
      <c r="H1476" s="1"/>
      <c r="I1476" s="1"/>
      <c r="J1476" s="1"/>
      <c r="K1476" s="1"/>
      <c r="L1476" s="1"/>
      <c r="M1476" s="1"/>
      <c r="N1476" s="1"/>
      <c r="O1476" s="1"/>
    </row>
    <row r="1477" spans="1:15">
      <c r="A1477" s="1"/>
      <c r="B1477" s="1"/>
      <c r="C1477" s="1"/>
      <c r="D1477" s="1"/>
      <c r="E1477" s="1"/>
      <c r="F1477" s="1"/>
      <c r="G1477" s="1"/>
      <c r="H1477" s="1"/>
      <c r="I1477" s="1"/>
      <c r="J1477" s="1"/>
      <c r="K1477" s="1"/>
      <c r="L1477" s="1"/>
      <c r="M1477" s="1"/>
      <c r="N1477" s="1"/>
      <c r="O1477" s="1"/>
    </row>
    <row r="1478" spans="1:15">
      <c r="A1478" s="1"/>
      <c r="B1478" s="1"/>
      <c r="C1478" s="1"/>
      <c r="D1478" s="1"/>
      <c r="E1478" s="1"/>
      <c r="F1478" s="1"/>
      <c r="G1478" s="1"/>
      <c r="H1478" s="1"/>
      <c r="I1478" s="1"/>
      <c r="J1478" s="1"/>
      <c r="K1478" s="1"/>
      <c r="L1478" s="1"/>
      <c r="M1478" s="1"/>
      <c r="N1478" s="1"/>
      <c r="O1478" s="1"/>
    </row>
    <row r="1479" spans="1:15">
      <c r="A1479" s="1"/>
      <c r="B1479" s="1"/>
      <c r="C1479" s="1"/>
      <c r="D1479" s="1"/>
      <c r="E1479" s="1"/>
      <c r="F1479" s="1"/>
      <c r="G1479" s="1"/>
      <c r="H1479" s="1"/>
      <c r="I1479" s="1"/>
      <c r="J1479" s="1"/>
      <c r="K1479" s="1"/>
      <c r="L1479" s="1"/>
      <c r="M1479" s="1"/>
      <c r="N1479" s="1"/>
      <c r="O1479" s="1"/>
    </row>
    <row r="1480" spans="1:15">
      <c r="A1480" s="1"/>
      <c r="B1480" s="1"/>
      <c r="C1480" s="1"/>
      <c r="D1480" s="1"/>
      <c r="E1480" s="1"/>
      <c r="F1480" s="1"/>
      <c r="G1480" s="1"/>
      <c r="H1480" s="1"/>
      <c r="I1480" s="1"/>
      <c r="J1480" s="1"/>
      <c r="K1480" s="1"/>
      <c r="L1480" s="1"/>
      <c r="M1480" s="1"/>
      <c r="N1480" s="1"/>
      <c r="O1480" s="1"/>
    </row>
    <row r="1481" spans="1:15">
      <c r="A1481" s="1"/>
      <c r="B1481" s="1"/>
      <c r="C1481" s="1"/>
      <c r="D1481" s="1"/>
      <c r="E1481" s="1"/>
      <c r="F1481" s="1"/>
      <c r="G1481" s="1"/>
      <c r="H1481" s="1"/>
      <c r="I1481" s="1"/>
      <c r="J1481" s="1"/>
      <c r="K1481" s="1"/>
      <c r="L1481" s="1"/>
      <c r="M1481" s="1"/>
      <c r="N1481" s="1"/>
      <c r="O1481" s="1"/>
    </row>
    <row r="1482" spans="1:15">
      <c r="A1482" s="1"/>
      <c r="B1482" s="1"/>
      <c r="C1482" s="1"/>
      <c r="D1482" s="1"/>
      <c r="E1482" s="1"/>
      <c r="F1482" s="1"/>
      <c r="G1482" s="1"/>
      <c r="H1482" s="1"/>
      <c r="I1482" s="1"/>
      <c r="J1482" s="1"/>
      <c r="K1482" s="1"/>
      <c r="L1482" s="1"/>
      <c r="M1482" s="1"/>
      <c r="N1482" s="1"/>
      <c r="O1482" s="1"/>
    </row>
    <row r="1483" spans="1:15">
      <c r="A1483" s="1"/>
      <c r="B1483" s="1"/>
      <c r="C1483" s="1"/>
      <c r="D1483" s="1"/>
      <c r="E1483" s="1"/>
      <c r="F1483" s="1"/>
      <c r="G1483" s="1"/>
      <c r="H1483" s="1"/>
      <c r="I1483" s="1"/>
      <c r="J1483" s="1"/>
      <c r="K1483" s="1"/>
      <c r="L1483" s="1"/>
      <c r="M1483" s="1"/>
      <c r="N1483" s="1"/>
      <c r="O1483" s="1"/>
    </row>
    <row r="1484" spans="1:15">
      <c r="A1484" s="1"/>
      <c r="B1484" s="1"/>
      <c r="C1484" s="1"/>
      <c r="D1484" s="1"/>
      <c r="E1484" s="1"/>
      <c r="F1484" s="1"/>
      <c r="G1484" s="1"/>
      <c r="H1484" s="1"/>
      <c r="I1484" s="1"/>
      <c r="J1484" s="1"/>
      <c r="K1484" s="1"/>
      <c r="L1484" s="1"/>
      <c r="M1484" s="1"/>
      <c r="N1484" s="1"/>
      <c r="O1484" s="1"/>
    </row>
    <row r="1485" spans="1:15">
      <c r="A1485" s="1"/>
      <c r="B1485" s="1"/>
      <c r="C1485" s="1"/>
      <c r="D1485" s="1"/>
      <c r="E1485" s="1"/>
      <c r="F1485" s="1"/>
      <c r="G1485" s="1"/>
      <c r="H1485" s="1"/>
      <c r="I1485" s="1"/>
      <c r="J1485" s="1"/>
      <c r="K1485" s="1"/>
      <c r="L1485" s="1"/>
      <c r="M1485" s="1"/>
      <c r="N1485" s="1"/>
      <c r="O1485" s="1"/>
    </row>
    <row r="1486" spans="1:15">
      <c r="A1486" s="1"/>
      <c r="B1486" s="1"/>
      <c r="C1486" s="1"/>
      <c r="D1486" s="1"/>
      <c r="E1486" s="1"/>
      <c r="F1486" s="1"/>
      <c r="G1486" s="1"/>
      <c r="H1486" s="1"/>
      <c r="I1486" s="1"/>
      <c r="J1486" s="1"/>
      <c r="K1486" s="1"/>
      <c r="L1486" s="1"/>
      <c r="M1486" s="1"/>
      <c r="N1486" s="1"/>
      <c r="O1486" s="1"/>
    </row>
    <row r="1487" spans="1:15">
      <c r="A1487" s="1"/>
      <c r="B1487" s="1"/>
      <c r="C1487" s="1"/>
      <c r="D1487" s="1"/>
      <c r="E1487" s="1"/>
      <c r="F1487" s="1"/>
      <c r="G1487" s="1"/>
      <c r="H1487" s="1"/>
      <c r="I1487" s="1"/>
      <c r="J1487" s="1"/>
      <c r="K1487" s="1"/>
      <c r="L1487" s="1"/>
      <c r="M1487" s="1"/>
      <c r="N1487" s="1"/>
      <c r="O1487" s="1"/>
    </row>
    <row r="1488" spans="1:15">
      <c r="A1488" s="1"/>
      <c r="B1488" s="1"/>
      <c r="C1488" s="1"/>
      <c r="D1488" s="1"/>
      <c r="E1488" s="1"/>
      <c r="F1488" s="1"/>
      <c r="G1488" s="1"/>
      <c r="H1488" s="1"/>
      <c r="I1488" s="1"/>
      <c r="J1488" s="1"/>
      <c r="K1488" s="1"/>
      <c r="L1488" s="1"/>
      <c r="M1488" s="1"/>
      <c r="N1488" s="1"/>
      <c r="O1488" s="1"/>
    </row>
    <row r="1489" spans="1:15">
      <c r="A1489" s="1"/>
      <c r="B1489" s="1"/>
      <c r="C1489" s="1"/>
      <c r="D1489" s="1"/>
      <c r="E1489" s="1"/>
      <c r="F1489" s="1"/>
      <c r="G1489" s="1"/>
      <c r="H1489" s="1"/>
      <c r="I1489" s="1"/>
      <c r="J1489" s="1"/>
      <c r="K1489" s="1"/>
      <c r="L1489" s="1"/>
      <c r="M1489" s="1"/>
      <c r="N1489" s="1"/>
      <c r="O1489" s="1"/>
    </row>
    <row r="1490" spans="1:15">
      <c r="A1490" s="1"/>
      <c r="B1490" s="1"/>
      <c r="C1490" s="1"/>
      <c r="D1490" s="1"/>
      <c r="E1490" s="1"/>
      <c r="F1490" s="1"/>
      <c r="G1490" s="1"/>
      <c r="H1490" s="1"/>
      <c r="I1490" s="1"/>
      <c r="J1490" s="1"/>
      <c r="K1490" s="1"/>
      <c r="L1490" s="1"/>
      <c r="M1490" s="1"/>
      <c r="N1490" s="1"/>
      <c r="O1490" s="1"/>
    </row>
    <row r="1491" spans="1:15">
      <c r="A1491" s="1"/>
      <c r="B1491" s="1"/>
      <c r="C1491" s="1"/>
      <c r="D1491" s="1"/>
      <c r="E1491" s="1"/>
      <c r="F1491" s="1"/>
      <c r="G1491" s="1"/>
      <c r="H1491" s="1"/>
      <c r="I1491" s="1"/>
      <c r="J1491" s="1"/>
      <c r="K1491" s="1"/>
      <c r="L1491" s="1"/>
      <c r="M1491" s="1"/>
      <c r="N1491" s="1"/>
      <c r="O1491" s="1"/>
    </row>
    <row r="1492" spans="1:15">
      <c r="A1492" s="1"/>
      <c r="B1492" s="1"/>
      <c r="C1492" s="1"/>
      <c r="D1492" s="1"/>
      <c r="E1492" s="1"/>
      <c r="F1492" s="1"/>
      <c r="G1492" s="1"/>
      <c r="H1492" s="1"/>
      <c r="I1492" s="1"/>
      <c r="J1492" s="1"/>
      <c r="K1492" s="1"/>
      <c r="L1492" s="1"/>
      <c r="M1492" s="1"/>
      <c r="N1492" s="1"/>
      <c r="O1492" s="1"/>
    </row>
    <row r="1493" spans="1:15">
      <c r="A1493" s="1"/>
      <c r="B1493" s="1"/>
      <c r="C1493" s="1"/>
      <c r="D1493" s="1"/>
      <c r="E1493" s="1"/>
      <c r="F1493" s="1"/>
      <c r="G1493" s="1"/>
      <c r="H1493" s="1"/>
      <c r="I1493" s="1"/>
      <c r="J1493" s="1"/>
      <c r="K1493" s="1"/>
      <c r="L1493" s="1"/>
      <c r="M1493" s="1"/>
      <c r="N1493" s="1"/>
      <c r="O1493" s="1"/>
    </row>
    <row r="1494" spans="1:15">
      <c r="A1494" s="1"/>
      <c r="B1494" s="1"/>
      <c r="C1494" s="1"/>
      <c r="D1494" s="1"/>
      <c r="E1494" s="1"/>
      <c r="F1494" s="1"/>
      <c r="G1494" s="1"/>
      <c r="H1494" s="1"/>
      <c r="I1494" s="1"/>
      <c r="J1494" s="1"/>
      <c r="K1494" s="1"/>
      <c r="L1494" s="1"/>
      <c r="M1494" s="1"/>
      <c r="N1494" s="1"/>
      <c r="O1494" s="1"/>
    </row>
    <row r="1495" spans="1:15">
      <c r="A1495" s="1"/>
      <c r="B1495" s="1"/>
      <c r="C1495" s="1"/>
      <c r="D1495" s="1"/>
      <c r="E1495" s="1"/>
      <c r="F1495" s="1"/>
      <c r="G1495" s="1"/>
      <c r="H1495" s="1"/>
      <c r="I1495" s="1"/>
      <c r="J1495" s="1"/>
      <c r="K1495" s="1"/>
      <c r="L1495" s="1"/>
      <c r="M1495" s="1"/>
      <c r="N1495" s="1"/>
      <c r="O1495" s="1"/>
    </row>
    <row r="1496" spans="1:15">
      <c r="A1496" s="1"/>
      <c r="B1496" s="1"/>
      <c r="C1496" s="1"/>
      <c r="D1496" s="1"/>
      <c r="E1496" s="1"/>
      <c r="F1496" s="1"/>
      <c r="G1496" s="1"/>
      <c r="H1496" s="1"/>
      <c r="I1496" s="1"/>
      <c r="J1496" s="1"/>
      <c r="K1496" s="1"/>
      <c r="L1496" s="1"/>
      <c r="M1496" s="1"/>
      <c r="N1496" s="1"/>
      <c r="O1496" s="1"/>
    </row>
    <row r="1497" spans="1:15">
      <c r="A1497" s="1"/>
      <c r="B1497" s="1"/>
      <c r="C1497" s="1"/>
      <c r="D1497" s="1"/>
      <c r="E1497" s="1"/>
      <c r="F1497" s="1"/>
      <c r="G1497" s="1"/>
      <c r="H1497" s="1"/>
      <c r="I1497" s="1"/>
      <c r="J1497" s="1"/>
      <c r="K1497" s="1"/>
      <c r="L1497" s="1"/>
      <c r="M1497" s="1"/>
      <c r="N1497" s="1"/>
      <c r="O1497" s="1"/>
    </row>
    <row r="1498" spans="1:15">
      <c r="A1498" s="1"/>
      <c r="B1498" s="1"/>
      <c r="C1498" s="1"/>
      <c r="D1498" s="1"/>
      <c r="E1498" s="1"/>
      <c r="F1498" s="1"/>
      <c r="G1498" s="1"/>
      <c r="H1498" s="1"/>
      <c r="I1498" s="1"/>
      <c r="J1498" s="1"/>
      <c r="K1498" s="1"/>
      <c r="L1498" s="1"/>
      <c r="M1498" s="1"/>
      <c r="N1498" s="1"/>
      <c r="O1498" s="1"/>
    </row>
    <row r="1499" spans="1:15">
      <c r="A1499" s="1"/>
      <c r="B1499" s="1"/>
      <c r="C1499" s="1"/>
      <c r="D1499" s="1"/>
      <c r="E1499" s="1"/>
      <c r="F1499" s="1"/>
      <c r="G1499" s="1"/>
      <c r="H1499" s="1"/>
      <c r="I1499" s="1"/>
      <c r="J1499" s="1"/>
      <c r="K1499" s="1"/>
      <c r="L1499" s="1"/>
      <c r="M1499" s="1"/>
      <c r="N1499" s="1"/>
      <c r="O1499" s="1"/>
    </row>
    <row r="1500" spans="1:15">
      <c r="A1500" s="1"/>
      <c r="B1500" s="1"/>
      <c r="C1500" s="1"/>
      <c r="D1500" s="1"/>
      <c r="E1500" s="1"/>
      <c r="F1500" s="1"/>
      <c r="G1500" s="1"/>
      <c r="H1500" s="1"/>
      <c r="I1500" s="1"/>
      <c r="J1500" s="1"/>
      <c r="K1500" s="1"/>
      <c r="L1500" s="1"/>
      <c r="M1500" s="1"/>
      <c r="N1500" s="1"/>
      <c r="O1500" s="1"/>
    </row>
    <row r="1501" spans="1:15">
      <c r="A1501" s="1"/>
      <c r="B1501" s="1"/>
      <c r="C1501" s="1"/>
      <c r="D1501" s="1"/>
      <c r="E1501" s="1"/>
      <c r="F1501" s="1"/>
      <c r="G1501" s="1"/>
      <c r="H1501" s="1"/>
      <c r="I1501" s="1"/>
      <c r="J1501" s="1"/>
      <c r="K1501" s="1"/>
      <c r="L1501" s="1"/>
      <c r="M1501" s="1"/>
      <c r="N1501" s="1"/>
      <c r="O1501" s="1"/>
    </row>
    <row r="1502" spans="1:15">
      <c r="A1502" s="1"/>
      <c r="B1502" s="1"/>
      <c r="C1502" s="1"/>
      <c r="D1502" s="1"/>
      <c r="E1502" s="1"/>
      <c r="F1502" s="1"/>
      <c r="G1502" s="1"/>
      <c r="H1502" s="1"/>
      <c r="I1502" s="1"/>
      <c r="J1502" s="1"/>
      <c r="K1502" s="1"/>
      <c r="L1502" s="1"/>
      <c r="M1502" s="1"/>
      <c r="N1502" s="1"/>
      <c r="O1502" s="1"/>
    </row>
    <row r="1503" spans="1:15">
      <c r="A1503" s="1"/>
      <c r="B1503" s="1"/>
      <c r="C1503" s="1"/>
      <c r="D1503" s="1"/>
      <c r="E1503" s="1"/>
      <c r="F1503" s="1"/>
      <c r="G1503" s="1"/>
      <c r="H1503" s="1"/>
      <c r="I1503" s="1"/>
      <c r="J1503" s="1"/>
      <c r="K1503" s="1"/>
      <c r="L1503" s="1"/>
      <c r="M1503" s="1"/>
      <c r="N1503" s="1"/>
      <c r="O1503" s="1"/>
    </row>
    <row r="1504" spans="1:15">
      <c r="A1504" s="1"/>
      <c r="B1504" s="1"/>
      <c r="C1504" s="1"/>
      <c r="D1504" s="1"/>
      <c r="E1504" s="1"/>
      <c r="F1504" s="1"/>
      <c r="G1504" s="1"/>
      <c r="H1504" s="1"/>
      <c r="I1504" s="1"/>
      <c r="J1504" s="1"/>
      <c r="K1504" s="1"/>
      <c r="L1504" s="1"/>
      <c r="M1504" s="1"/>
      <c r="N1504" s="1"/>
      <c r="O1504" s="1"/>
    </row>
    <row r="1505" spans="1:15">
      <c r="A1505" s="1"/>
      <c r="B1505" s="1"/>
      <c r="C1505" s="1"/>
      <c r="D1505" s="1"/>
      <c r="E1505" s="1"/>
      <c r="F1505" s="1"/>
      <c r="G1505" s="1"/>
      <c r="H1505" s="1"/>
      <c r="I1505" s="1"/>
      <c r="J1505" s="1"/>
      <c r="K1505" s="1"/>
      <c r="L1505" s="1"/>
      <c r="M1505" s="1"/>
      <c r="N1505" s="1"/>
      <c r="O1505" s="1"/>
    </row>
    <row r="1506" spans="1:15">
      <c r="A1506" s="1"/>
      <c r="B1506" s="1"/>
      <c r="C1506" s="1"/>
      <c r="D1506" s="1"/>
      <c r="E1506" s="1"/>
      <c r="F1506" s="1"/>
      <c r="G1506" s="1"/>
      <c r="H1506" s="1"/>
      <c r="I1506" s="1"/>
      <c r="J1506" s="1"/>
      <c r="K1506" s="1"/>
      <c r="L1506" s="1"/>
      <c r="M1506" s="1"/>
      <c r="N1506" s="1"/>
      <c r="O1506" s="1"/>
    </row>
    <row r="1507" spans="1:15">
      <c r="A1507" s="1"/>
      <c r="B1507" s="1"/>
      <c r="C1507" s="1"/>
      <c r="D1507" s="1"/>
      <c r="E1507" s="1"/>
      <c r="F1507" s="1"/>
      <c r="G1507" s="1"/>
      <c r="H1507" s="1"/>
      <c r="I1507" s="1"/>
      <c r="J1507" s="1"/>
      <c r="K1507" s="1"/>
      <c r="L1507" s="1"/>
      <c r="M1507" s="1"/>
      <c r="N1507" s="1"/>
      <c r="O1507" s="1"/>
    </row>
    <row r="1508" spans="1:15">
      <c r="A1508" s="1"/>
      <c r="B1508" s="1"/>
      <c r="C1508" s="1"/>
      <c r="D1508" s="1"/>
      <c r="E1508" s="1"/>
      <c r="F1508" s="1"/>
      <c r="G1508" s="1"/>
      <c r="H1508" s="1"/>
      <c r="I1508" s="1"/>
      <c r="J1508" s="1"/>
      <c r="K1508" s="1"/>
      <c r="L1508" s="1"/>
      <c r="M1508" s="1"/>
      <c r="N1508" s="1"/>
      <c r="O1508" s="1"/>
    </row>
    <row r="1509" spans="1:15">
      <c r="A1509" s="1"/>
      <c r="B1509" s="1"/>
      <c r="C1509" s="1"/>
      <c r="D1509" s="1"/>
      <c r="E1509" s="1"/>
      <c r="F1509" s="1"/>
      <c r="G1509" s="1"/>
      <c r="H1509" s="1"/>
      <c r="I1509" s="1"/>
      <c r="J1509" s="1"/>
      <c r="K1509" s="1"/>
      <c r="L1509" s="1"/>
      <c r="M1509" s="1"/>
      <c r="N1509" s="1"/>
      <c r="O1509" s="1"/>
    </row>
    <row r="1510" spans="1:15">
      <c r="A1510" s="1"/>
      <c r="B1510" s="1"/>
      <c r="C1510" s="1"/>
      <c r="D1510" s="1"/>
      <c r="E1510" s="1"/>
      <c r="F1510" s="1"/>
      <c r="G1510" s="1"/>
      <c r="H1510" s="1"/>
      <c r="I1510" s="1"/>
      <c r="J1510" s="1"/>
      <c r="K1510" s="1"/>
      <c r="L1510" s="1"/>
      <c r="M1510" s="1"/>
      <c r="N1510" s="1"/>
      <c r="O1510" s="1"/>
    </row>
    <row r="1511" spans="1:15">
      <c r="A1511" s="1"/>
      <c r="B1511" s="1"/>
      <c r="C1511" s="1"/>
      <c r="D1511" s="1"/>
      <c r="E1511" s="1"/>
      <c r="F1511" s="1"/>
      <c r="G1511" s="1"/>
      <c r="H1511" s="1"/>
      <c r="I1511" s="1"/>
      <c r="J1511" s="1"/>
      <c r="K1511" s="1"/>
      <c r="L1511" s="1"/>
      <c r="M1511" s="1"/>
      <c r="N1511" s="1"/>
      <c r="O1511" s="1"/>
    </row>
    <row r="1512" spans="1:15">
      <c r="A1512" s="1"/>
      <c r="B1512" s="1"/>
      <c r="C1512" s="1"/>
      <c r="D1512" s="1"/>
      <c r="E1512" s="1"/>
      <c r="F1512" s="1"/>
      <c r="G1512" s="1"/>
      <c r="H1512" s="1"/>
      <c r="I1512" s="1"/>
      <c r="J1512" s="1"/>
      <c r="K1512" s="1"/>
      <c r="L1512" s="1"/>
      <c r="M1512" s="1"/>
      <c r="N1512" s="1"/>
      <c r="O1512" s="1"/>
    </row>
    <row r="1513" spans="1:15">
      <c r="A1513" s="1"/>
      <c r="B1513" s="1"/>
      <c r="C1513" s="1"/>
      <c r="D1513" s="1"/>
      <c r="E1513" s="1"/>
      <c r="F1513" s="1"/>
      <c r="G1513" s="1"/>
      <c r="H1513" s="1"/>
      <c r="I1513" s="1"/>
      <c r="J1513" s="1"/>
      <c r="K1513" s="1"/>
      <c r="L1513" s="1"/>
      <c r="M1513" s="1"/>
      <c r="N1513" s="1"/>
      <c r="O1513" s="1"/>
    </row>
    <row r="1514" spans="1:15">
      <c r="A1514" s="1"/>
      <c r="B1514" s="1"/>
      <c r="C1514" s="1"/>
      <c r="D1514" s="1"/>
      <c r="E1514" s="1"/>
      <c r="F1514" s="1"/>
      <c r="G1514" s="1"/>
      <c r="H1514" s="1"/>
      <c r="I1514" s="1"/>
      <c r="J1514" s="1"/>
      <c r="K1514" s="1"/>
      <c r="L1514" s="1"/>
      <c r="M1514" s="1"/>
      <c r="N1514" s="1"/>
      <c r="O1514" s="1"/>
    </row>
    <row r="1515" spans="1:15">
      <c r="A1515" s="1"/>
      <c r="B1515" s="1"/>
      <c r="C1515" s="1"/>
      <c r="D1515" s="1"/>
      <c r="E1515" s="1"/>
      <c r="F1515" s="1"/>
      <c r="G1515" s="1"/>
      <c r="H1515" s="1"/>
      <c r="I1515" s="1"/>
      <c r="J1515" s="1"/>
      <c r="K1515" s="1"/>
      <c r="L1515" s="1"/>
      <c r="M1515" s="1"/>
      <c r="N1515" s="1"/>
      <c r="O1515" s="1"/>
    </row>
    <row r="1516" spans="1:15">
      <c r="A1516" s="1"/>
      <c r="B1516" s="1"/>
      <c r="C1516" s="1"/>
      <c r="D1516" s="1"/>
      <c r="E1516" s="1"/>
      <c r="F1516" s="1"/>
      <c r="G1516" s="1"/>
      <c r="H1516" s="1"/>
      <c r="I1516" s="1"/>
      <c r="J1516" s="1"/>
      <c r="K1516" s="1"/>
      <c r="L1516" s="1"/>
      <c r="M1516" s="1"/>
      <c r="N1516" s="1"/>
      <c r="O1516" s="1"/>
    </row>
    <row r="1517" spans="1:15">
      <c r="A1517" s="1"/>
      <c r="B1517" s="1"/>
      <c r="C1517" s="1"/>
      <c r="D1517" s="1"/>
      <c r="E1517" s="1"/>
      <c r="F1517" s="1"/>
      <c r="G1517" s="1"/>
      <c r="H1517" s="1"/>
      <c r="I1517" s="1"/>
      <c r="J1517" s="1"/>
      <c r="K1517" s="1"/>
      <c r="L1517" s="1"/>
      <c r="M1517" s="1"/>
      <c r="N1517" s="1"/>
      <c r="O1517" s="1"/>
    </row>
    <row r="1518" spans="1:15">
      <c r="A1518" s="1"/>
      <c r="B1518" s="1"/>
      <c r="C1518" s="1"/>
      <c r="D1518" s="1"/>
      <c r="E1518" s="1"/>
      <c r="F1518" s="1"/>
      <c r="G1518" s="1"/>
      <c r="H1518" s="1"/>
      <c r="I1518" s="1"/>
      <c r="J1518" s="1"/>
      <c r="K1518" s="1"/>
      <c r="L1518" s="1"/>
      <c r="M1518" s="1"/>
      <c r="N1518" s="1"/>
      <c r="O1518" s="1"/>
    </row>
    <row r="1519" spans="1:15">
      <c r="A1519" s="1"/>
      <c r="B1519" s="1"/>
      <c r="C1519" s="1"/>
      <c r="D1519" s="1"/>
      <c r="E1519" s="1"/>
      <c r="F1519" s="1"/>
      <c r="G1519" s="1"/>
      <c r="H1519" s="1"/>
      <c r="I1519" s="1"/>
      <c r="J1519" s="1"/>
      <c r="K1519" s="1"/>
      <c r="L1519" s="1"/>
      <c r="M1519" s="1"/>
      <c r="N1519" s="1"/>
      <c r="O1519" s="1"/>
    </row>
    <row r="1520" spans="1:15">
      <c r="A1520" s="1"/>
      <c r="B1520" s="1"/>
      <c r="C1520" s="1"/>
      <c r="D1520" s="1"/>
      <c r="E1520" s="1"/>
      <c r="F1520" s="1"/>
      <c r="G1520" s="1"/>
      <c r="H1520" s="1"/>
      <c r="I1520" s="1"/>
      <c r="J1520" s="1"/>
      <c r="K1520" s="1"/>
      <c r="L1520" s="1"/>
      <c r="M1520" s="1"/>
      <c r="N1520" s="1"/>
      <c r="O1520" s="1"/>
    </row>
    <row r="1521" spans="1:15">
      <c r="A1521" s="1"/>
      <c r="B1521" s="1"/>
      <c r="C1521" s="1"/>
      <c r="D1521" s="1"/>
      <c r="E1521" s="1"/>
      <c r="F1521" s="1"/>
      <c r="G1521" s="1"/>
      <c r="H1521" s="1"/>
      <c r="I1521" s="1"/>
      <c r="J1521" s="1"/>
      <c r="K1521" s="1"/>
      <c r="L1521" s="1"/>
      <c r="M1521" s="1"/>
      <c r="N1521" s="1"/>
      <c r="O1521" s="1"/>
    </row>
    <row r="1522" spans="1:15">
      <c r="A1522" s="1"/>
      <c r="B1522" s="1"/>
      <c r="C1522" s="1"/>
      <c r="D1522" s="1"/>
      <c r="E1522" s="1"/>
      <c r="F1522" s="1"/>
      <c r="G1522" s="1"/>
      <c r="H1522" s="1"/>
      <c r="I1522" s="1"/>
      <c r="J1522" s="1"/>
      <c r="K1522" s="1"/>
      <c r="L1522" s="1"/>
      <c r="M1522" s="1"/>
      <c r="N1522" s="1"/>
      <c r="O1522" s="1"/>
    </row>
    <row r="1523" spans="1:15">
      <c r="A1523" s="1"/>
      <c r="B1523" s="1"/>
      <c r="C1523" s="1"/>
      <c r="D1523" s="1"/>
      <c r="E1523" s="1"/>
      <c r="F1523" s="1"/>
      <c r="G1523" s="1"/>
      <c r="H1523" s="1"/>
      <c r="I1523" s="1"/>
      <c r="J1523" s="1"/>
      <c r="K1523" s="1"/>
      <c r="L1523" s="1"/>
      <c r="M1523" s="1"/>
      <c r="N1523" s="1"/>
      <c r="O1523" s="1"/>
    </row>
    <row r="1524" spans="1:15">
      <c r="A1524" s="1"/>
      <c r="B1524" s="1"/>
      <c r="C1524" s="1"/>
      <c r="D1524" s="1"/>
      <c r="E1524" s="1"/>
      <c r="F1524" s="1"/>
      <c r="G1524" s="1"/>
      <c r="H1524" s="1"/>
      <c r="I1524" s="1"/>
      <c r="J1524" s="1"/>
      <c r="K1524" s="1"/>
      <c r="L1524" s="1"/>
      <c r="M1524" s="1"/>
      <c r="N1524" s="1"/>
      <c r="O1524" s="1"/>
    </row>
    <row r="1525" spans="1:15">
      <c r="A1525" s="1"/>
      <c r="B1525" s="1"/>
      <c r="C1525" s="1"/>
      <c r="D1525" s="1"/>
      <c r="E1525" s="1"/>
      <c r="F1525" s="1"/>
      <c r="G1525" s="1"/>
      <c r="H1525" s="1"/>
      <c r="I1525" s="1"/>
      <c r="J1525" s="1"/>
      <c r="K1525" s="1"/>
      <c r="L1525" s="1"/>
      <c r="M1525" s="1"/>
      <c r="N1525" s="1"/>
      <c r="O1525" s="1"/>
    </row>
    <row r="1526" spans="1:15">
      <c r="A1526" s="1"/>
      <c r="B1526" s="1"/>
      <c r="C1526" s="1"/>
      <c r="D1526" s="1"/>
      <c r="E1526" s="1"/>
      <c r="F1526" s="1"/>
      <c r="G1526" s="1"/>
      <c r="H1526" s="1"/>
      <c r="I1526" s="1"/>
      <c r="J1526" s="1"/>
      <c r="K1526" s="1"/>
      <c r="L1526" s="1"/>
      <c r="M1526" s="1"/>
      <c r="N1526" s="1"/>
      <c r="O1526" s="1"/>
    </row>
    <row r="1527" spans="1:15">
      <c r="A1527" s="1"/>
      <c r="B1527" s="1"/>
      <c r="C1527" s="1"/>
      <c r="D1527" s="1"/>
      <c r="E1527" s="1"/>
      <c r="F1527" s="1"/>
      <c r="G1527" s="1"/>
      <c r="H1527" s="1"/>
      <c r="I1527" s="1"/>
      <c r="J1527" s="1"/>
      <c r="K1527" s="1"/>
      <c r="L1527" s="1"/>
      <c r="M1527" s="1"/>
      <c r="N1527" s="1"/>
      <c r="O1527" s="1"/>
    </row>
    <row r="1528" spans="1:15">
      <c r="A1528" s="1"/>
      <c r="B1528" s="1"/>
      <c r="C1528" s="1"/>
      <c r="D1528" s="1"/>
      <c r="E1528" s="1"/>
      <c r="F1528" s="1"/>
      <c r="G1528" s="1"/>
      <c r="H1528" s="1"/>
      <c r="I1528" s="1"/>
      <c r="J1528" s="1"/>
      <c r="K1528" s="1"/>
      <c r="L1528" s="1"/>
      <c r="M1528" s="1"/>
      <c r="N1528" s="1"/>
      <c r="O1528" s="1"/>
    </row>
    <row r="1529" spans="1:15">
      <c r="A1529" s="1"/>
      <c r="B1529" s="1"/>
      <c r="C1529" s="1"/>
      <c r="D1529" s="1"/>
      <c r="E1529" s="1"/>
      <c r="F1529" s="1"/>
      <c r="G1529" s="1"/>
      <c r="H1529" s="1"/>
      <c r="I1529" s="1"/>
      <c r="J1529" s="1"/>
      <c r="K1529" s="1"/>
      <c r="L1529" s="1"/>
      <c r="M1529" s="1"/>
      <c r="N1529" s="1"/>
      <c r="O1529" s="1"/>
    </row>
    <row r="1530" spans="1:15">
      <c r="A1530" s="1"/>
      <c r="B1530" s="1"/>
      <c r="C1530" s="1"/>
      <c r="D1530" s="1"/>
      <c r="E1530" s="1"/>
      <c r="F1530" s="1"/>
      <c r="G1530" s="1"/>
      <c r="H1530" s="1"/>
      <c r="I1530" s="1"/>
      <c r="J1530" s="1"/>
      <c r="K1530" s="1"/>
      <c r="L1530" s="1"/>
      <c r="M1530" s="1"/>
      <c r="N1530" s="1"/>
      <c r="O1530" s="1"/>
    </row>
    <row r="1531" spans="1:15">
      <c r="A1531" s="1"/>
      <c r="B1531" s="1"/>
      <c r="C1531" s="1"/>
      <c r="D1531" s="1"/>
      <c r="E1531" s="1"/>
      <c r="F1531" s="1"/>
      <c r="G1531" s="1"/>
      <c r="H1531" s="1"/>
      <c r="I1531" s="1"/>
      <c r="J1531" s="1"/>
      <c r="K1531" s="1"/>
      <c r="L1531" s="1"/>
      <c r="M1531" s="1"/>
      <c r="N1531" s="1"/>
      <c r="O1531" s="1"/>
    </row>
    <row r="1532" spans="1:15">
      <c r="A1532" s="1"/>
      <c r="B1532" s="1"/>
      <c r="C1532" s="1"/>
      <c r="D1532" s="1"/>
      <c r="E1532" s="1"/>
      <c r="F1532" s="1"/>
      <c r="G1532" s="1"/>
      <c r="H1532" s="1"/>
      <c r="I1532" s="1"/>
      <c r="J1532" s="1"/>
      <c r="K1532" s="1"/>
      <c r="L1532" s="1"/>
      <c r="M1532" s="1"/>
      <c r="N1532" s="1"/>
      <c r="O1532" s="1"/>
    </row>
    <row r="1533" spans="1:15">
      <c r="A1533" s="1"/>
      <c r="B1533" s="1"/>
      <c r="C1533" s="1"/>
      <c r="D1533" s="1"/>
      <c r="E1533" s="1"/>
      <c r="F1533" s="1"/>
      <c r="G1533" s="1"/>
      <c r="H1533" s="1"/>
      <c r="I1533" s="1"/>
      <c r="J1533" s="1"/>
      <c r="K1533" s="1"/>
      <c r="L1533" s="1"/>
      <c r="M1533" s="1"/>
      <c r="N1533" s="1"/>
      <c r="O1533" s="1"/>
    </row>
    <row r="1534" spans="1:15">
      <c r="A1534" s="1"/>
      <c r="B1534" s="1"/>
      <c r="C1534" s="1"/>
      <c r="D1534" s="1"/>
      <c r="E1534" s="1"/>
      <c r="F1534" s="1"/>
      <c r="G1534" s="1"/>
      <c r="H1534" s="1"/>
      <c r="I1534" s="1"/>
      <c r="J1534" s="1"/>
      <c r="K1534" s="1"/>
      <c r="L1534" s="1"/>
      <c r="M1534" s="1"/>
      <c r="N1534" s="1"/>
      <c r="O1534" s="1"/>
    </row>
    <row r="1535" spans="1:15">
      <c r="A1535" s="1"/>
      <c r="B1535" s="1"/>
      <c r="C1535" s="1"/>
      <c r="D1535" s="1"/>
      <c r="E1535" s="1"/>
      <c r="F1535" s="1"/>
      <c r="G1535" s="1"/>
      <c r="H1535" s="1"/>
      <c r="I1535" s="1"/>
      <c r="J1535" s="1"/>
      <c r="K1535" s="1"/>
      <c r="L1535" s="1"/>
      <c r="M1535" s="1"/>
      <c r="N1535" s="1"/>
      <c r="O1535" s="1"/>
    </row>
    <row r="1536" spans="1:15">
      <c r="A1536" s="1"/>
      <c r="B1536" s="1"/>
      <c r="C1536" s="1"/>
      <c r="D1536" s="1"/>
      <c r="E1536" s="1"/>
      <c r="F1536" s="1"/>
      <c r="G1536" s="1"/>
      <c r="H1536" s="1"/>
      <c r="I1536" s="1"/>
      <c r="J1536" s="1"/>
      <c r="K1536" s="1"/>
      <c r="L1536" s="1"/>
      <c r="M1536" s="1"/>
      <c r="N1536" s="1"/>
      <c r="O1536" s="1"/>
    </row>
    <row r="1537" spans="1:15">
      <c r="A1537" s="1"/>
      <c r="B1537" s="1"/>
      <c r="C1537" s="1"/>
      <c r="D1537" s="1"/>
      <c r="E1537" s="1"/>
      <c r="F1537" s="1"/>
      <c r="G1537" s="1"/>
      <c r="H1537" s="1"/>
      <c r="I1537" s="1"/>
      <c r="J1537" s="1"/>
      <c r="K1537" s="1"/>
      <c r="L1537" s="1"/>
      <c r="M1537" s="1"/>
      <c r="N1537" s="1"/>
      <c r="O1537" s="1"/>
    </row>
    <row r="1538" spans="1:15">
      <c r="A1538" s="1"/>
      <c r="B1538" s="1"/>
      <c r="C1538" s="1"/>
      <c r="D1538" s="1"/>
      <c r="E1538" s="1"/>
      <c r="F1538" s="1"/>
      <c r="G1538" s="1"/>
      <c r="H1538" s="1"/>
      <c r="I1538" s="1"/>
      <c r="J1538" s="1"/>
      <c r="K1538" s="1"/>
      <c r="L1538" s="1"/>
      <c r="M1538" s="1"/>
      <c r="N1538" s="1"/>
      <c r="O1538" s="1"/>
    </row>
    <row r="1539" spans="1:15">
      <c r="A1539" s="1"/>
      <c r="B1539" s="1"/>
      <c r="C1539" s="1"/>
      <c r="D1539" s="1"/>
      <c r="E1539" s="1"/>
      <c r="F1539" s="1"/>
      <c r="G1539" s="1"/>
      <c r="H1539" s="1"/>
      <c r="I1539" s="1"/>
      <c r="J1539" s="1"/>
      <c r="K1539" s="1"/>
      <c r="L1539" s="1"/>
      <c r="M1539" s="1"/>
      <c r="N1539" s="1"/>
      <c r="O1539" s="1"/>
    </row>
    <row r="1540" spans="1:15">
      <c r="A1540" s="1"/>
      <c r="B1540" s="1"/>
      <c r="C1540" s="1"/>
      <c r="D1540" s="1"/>
      <c r="E1540" s="1"/>
      <c r="F1540" s="1"/>
      <c r="G1540" s="1"/>
      <c r="H1540" s="1"/>
      <c r="I1540" s="1"/>
      <c r="J1540" s="1"/>
      <c r="K1540" s="1"/>
      <c r="L1540" s="1"/>
      <c r="M1540" s="1"/>
      <c r="N1540" s="1"/>
      <c r="O1540" s="1"/>
    </row>
    <row r="1541" spans="1:15">
      <c r="A1541" s="1"/>
      <c r="B1541" s="1"/>
      <c r="C1541" s="1"/>
      <c r="D1541" s="1"/>
      <c r="E1541" s="1"/>
      <c r="F1541" s="1"/>
      <c r="G1541" s="1"/>
      <c r="H1541" s="1"/>
      <c r="I1541" s="1"/>
      <c r="J1541" s="1"/>
      <c r="K1541" s="1"/>
      <c r="L1541" s="1"/>
      <c r="M1541" s="1"/>
      <c r="N1541" s="1"/>
      <c r="O1541" s="1"/>
    </row>
    <row r="1542" spans="1:15">
      <c r="A1542" s="1"/>
      <c r="B1542" s="1"/>
      <c r="C1542" s="1"/>
      <c r="D1542" s="1"/>
      <c r="E1542" s="1"/>
      <c r="F1542" s="1"/>
      <c r="G1542" s="1"/>
      <c r="H1542" s="1"/>
      <c r="I1542" s="1"/>
      <c r="J1542" s="1"/>
      <c r="K1542" s="1"/>
      <c r="L1542" s="1"/>
      <c r="M1542" s="1"/>
      <c r="N1542" s="1"/>
      <c r="O1542" s="1"/>
    </row>
    <row r="1543" spans="1:15">
      <c r="A1543" s="1"/>
      <c r="B1543" s="1"/>
      <c r="C1543" s="1"/>
      <c r="D1543" s="1"/>
      <c r="E1543" s="1"/>
      <c r="F1543" s="1"/>
      <c r="G1543" s="1"/>
      <c r="H1543" s="1"/>
      <c r="I1543" s="1"/>
      <c r="J1543" s="1"/>
      <c r="K1543" s="1"/>
      <c r="L1543" s="1"/>
      <c r="M1543" s="1"/>
      <c r="N1543" s="1"/>
      <c r="O1543" s="1"/>
    </row>
    <row r="1544" spans="1:15">
      <c r="A1544" s="1"/>
      <c r="B1544" s="1"/>
      <c r="C1544" s="1"/>
      <c r="D1544" s="1"/>
      <c r="E1544" s="1"/>
      <c r="F1544" s="1"/>
      <c r="G1544" s="1"/>
      <c r="H1544" s="1"/>
      <c r="I1544" s="1"/>
      <c r="J1544" s="1"/>
      <c r="K1544" s="1"/>
      <c r="L1544" s="1"/>
      <c r="M1544" s="1"/>
      <c r="N1544" s="1"/>
      <c r="O1544" s="1"/>
    </row>
    <row r="1545" spans="1:15">
      <c r="A1545" s="1"/>
      <c r="B1545" s="1"/>
      <c r="C1545" s="1"/>
      <c r="D1545" s="1"/>
      <c r="E1545" s="1"/>
      <c r="F1545" s="1"/>
      <c r="G1545" s="1"/>
      <c r="H1545" s="1"/>
      <c r="I1545" s="1"/>
      <c r="J1545" s="1"/>
      <c r="K1545" s="1"/>
      <c r="L1545" s="1"/>
      <c r="M1545" s="1"/>
      <c r="N1545" s="1"/>
      <c r="O1545" s="1"/>
    </row>
    <row r="1546" spans="1:15">
      <c r="A1546" s="1"/>
      <c r="B1546" s="1"/>
      <c r="C1546" s="1"/>
      <c r="D1546" s="1"/>
      <c r="E1546" s="1"/>
      <c r="F1546" s="1"/>
      <c r="G1546" s="1"/>
      <c r="H1546" s="1"/>
      <c r="I1546" s="1"/>
      <c r="J1546" s="1"/>
      <c r="K1546" s="1"/>
      <c r="L1546" s="1"/>
      <c r="M1546" s="1"/>
      <c r="N1546" s="1"/>
      <c r="O1546" s="1"/>
    </row>
    <row r="1547" spans="1:15">
      <c r="A1547" s="1"/>
      <c r="B1547" s="1"/>
      <c r="C1547" s="1"/>
      <c r="D1547" s="1"/>
      <c r="E1547" s="1"/>
      <c r="F1547" s="1"/>
      <c r="G1547" s="1"/>
      <c r="H1547" s="1"/>
      <c r="I1547" s="1"/>
      <c r="J1547" s="1"/>
      <c r="K1547" s="1"/>
      <c r="L1547" s="1"/>
      <c r="M1547" s="1"/>
      <c r="N1547" s="1"/>
      <c r="O1547" s="1"/>
    </row>
    <row r="1548" spans="1:15">
      <c r="A1548" s="1"/>
      <c r="B1548" s="1"/>
      <c r="C1548" s="1"/>
      <c r="D1548" s="1"/>
      <c r="E1548" s="1"/>
      <c r="F1548" s="1"/>
      <c r="G1548" s="1"/>
      <c r="H1548" s="1"/>
      <c r="I1548" s="1"/>
      <c r="J1548" s="1"/>
      <c r="K1548" s="1"/>
      <c r="L1548" s="1"/>
      <c r="M1548" s="1"/>
      <c r="N1548" s="1"/>
      <c r="O1548" s="1"/>
    </row>
    <row r="1549" spans="1:15">
      <c r="A1549" s="1"/>
      <c r="B1549" s="1"/>
      <c r="C1549" s="1"/>
      <c r="D1549" s="1"/>
      <c r="E1549" s="1"/>
      <c r="F1549" s="1"/>
      <c r="G1549" s="1"/>
      <c r="H1549" s="1"/>
      <c r="I1549" s="1"/>
      <c r="J1549" s="1"/>
      <c r="K1549" s="1"/>
      <c r="L1549" s="1"/>
      <c r="M1549" s="1"/>
      <c r="N1549" s="1"/>
      <c r="O1549" s="1"/>
    </row>
    <row r="1550" spans="1:15">
      <c r="A1550" s="1"/>
      <c r="B1550" s="1"/>
      <c r="C1550" s="1"/>
      <c r="D1550" s="1"/>
      <c r="E1550" s="1"/>
      <c r="F1550" s="1"/>
      <c r="G1550" s="1"/>
      <c r="H1550" s="1"/>
      <c r="I1550" s="1"/>
      <c r="J1550" s="1"/>
      <c r="K1550" s="1"/>
      <c r="L1550" s="1"/>
      <c r="M1550" s="1"/>
      <c r="N1550" s="1"/>
      <c r="O1550" s="1"/>
    </row>
    <row r="1551" spans="1:15">
      <c r="A1551" s="1"/>
      <c r="B1551" s="1"/>
      <c r="C1551" s="1"/>
      <c r="D1551" s="1"/>
      <c r="E1551" s="1"/>
      <c r="F1551" s="1"/>
      <c r="G1551" s="1"/>
      <c r="H1551" s="1"/>
      <c r="I1551" s="1"/>
      <c r="J1551" s="1"/>
      <c r="K1551" s="1"/>
      <c r="L1551" s="1"/>
      <c r="M1551" s="1"/>
      <c r="N1551" s="1"/>
      <c r="O1551" s="1"/>
    </row>
    <row r="1552" spans="1:15">
      <c r="A1552" s="1"/>
      <c r="B1552" s="1"/>
      <c r="C1552" s="1"/>
      <c r="D1552" s="1"/>
      <c r="E1552" s="1"/>
      <c r="F1552" s="1"/>
      <c r="G1552" s="1"/>
      <c r="H1552" s="1"/>
      <c r="I1552" s="1"/>
      <c r="J1552" s="1"/>
      <c r="K1552" s="1"/>
      <c r="L1552" s="1"/>
      <c r="M1552" s="1"/>
      <c r="N1552" s="1"/>
      <c r="O1552" s="1"/>
    </row>
    <row r="1553" spans="1:15">
      <c r="A1553" s="1"/>
      <c r="B1553" s="1"/>
      <c r="C1553" s="1"/>
      <c r="D1553" s="1"/>
      <c r="E1553" s="1"/>
      <c r="F1553" s="1"/>
      <c r="G1553" s="1"/>
      <c r="H1553" s="1"/>
      <c r="I1553" s="1"/>
      <c r="J1553" s="1"/>
      <c r="K1553" s="1"/>
      <c r="L1553" s="1"/>
      <c r="M1553" s="1"/>
      <c r="N1553" s="1"/>
      <c r="O1553" s="1"/>
    </row>
    <row r="1554" spans="1:15">
      <c r="A1554" s="1"/>
      <c r="B1554" s="1"/>
      <c r="C1554" s="1"/>
      <c r="D1554" s="1"/>
      <c r="E1554" s="1"/>
      <c r="F1554" s="1"/>
      <c r="G1554" s="1"/>
      <c r="H1554" s="1"/>
      <c r="I1554" s="1"/>
      <c r="J1554" s="1"/>
      <c r="K1554" s="1"/>
      <c r="L1554" s="1"/>
      <c r="M1554" s="1"/>
      <c r="N1554" s="1"/>
      <c r="O1554" s="1"/>
    </row>
    <row r="1555" spans="1:15">
      <c r="A1555" s="1"/>
      <c r="B1555" s="1"/>
      <c r="C1555" s="1"/>
      <c r="D1555" s="1"/>
      <c r="E1555" s="1"/>
      <c r="F1555" s="1"/>
      <c r="G1555" s="1"/>
      <c r="H1555" s="1"/>
      <c r="I1555" s="1"/>
      <c r="J1555" s="1"/>
      <c r="K1555" s="1"/>
      <c r="L1555" s="1"/>
      <c r="M1555" s="1"/>
      <c r="N1555" s="1"/>
      <c r="O1555" s="1"/>
    </row>
    <row r="1556" spans="1:15">
      <c r="A1556" s="1"/>
      <c r="B1556" s="1"/>
      <c r="C1556" s="1"/>
      <c r="D1556" s="1"/>
      <c r="E1556" s="1"/>
      <c r="F1556" s="1"/>
      <c r="G1556" s="1"/>
      <c r="H1556" s="1"/>
      <c r="I1556" s="1"/>
      <c r="J1556" s="1"/>
      <c r="K1556" s="1"/>
      <c r="L1556" s="1"/>
      <c r="M1556" s="1"/>
      <c r="N1556" s="1"/>
      <c r="O1556" s="1"/>
    </row>
    <row r="1557" spans="1:15">
      <c r="A1557" s="1"/>
      <c r="B1557" s="1"/>
      <c r="C1557" s="1"/>
      <c r="D1557" s="1"/>
      <c r="E1557" s="1"/>
      <c r="F1557" s="1"/>
      <c r="G1557" s="1"/>
      <c r="H1557" s="1"/>
      <c r="I1557" s="1"/>
      <c r="J1557" s="1"/>
      <c r="K1557" s="1"/>
      <c r="L1557" s="1"/>
      <c r="M1557" s="1"/>
      <c r="N1557" s="1"/>
      <c r="O1557" s="1"/>
    </row>
    <row r="1558" spans="1:15">
      <c r="A1558" s="1"/>
      <c r="B1558" s="1"/>
      <c r="C1558" s="1"/>
      <c r="D1558" s="1"/>
      <c r="E1558" s="1"/>
      <c r="F1558" s="1"/>
      <c r="G1558" s="1"/>
      <c r="H1558" s="1"/>
      <c r="I1558" s="1"/>
      <c r="J1558" s="1"/>
      <c r="K1558" s="1"/>
      <c r="L1558" s="1"/>
      <c r="M1558" s="1"/>
      <c r="N1558" s="1"/>
      <c r="O1558" s="1"/>
    </row>
    <row r="1559" spans="1:15">
      <c r="A1559" s="1"/>
      <c r="B1559" s="1"/>
      <c r="C1559" s="1"/>
      <c r="D1559" s="1"/>
      <c r="E1559" s="1"/>
      <c r="F1559" s="1"/>
      <c r="G1559" s="1"/>
      <c r="H1559" s="1"/>
      <c r="I1559" s="1"/>
      <c r="J1559" s="1"/>
      <c r="K1559" s="1"/>
      <c r="L1559" s="1"/>
      <c r="M1559" s="1"/>
      <c r="N1559" s="1"/>
      <c r="O1559" s="1"/>
    </row>
    <row r="1560" spans="1:15">
      <c r="A1560" s="1"/>
      <c r="B1560" s="1"/>
      <c r="C1560" s="1"/>
      <c r="D1560" s="1"/>
      <c r="E1560" s="1"/>
      <c r="F1560" s="1"/>
      <c r="G1560" s="1"/>
      <c r="H1560" s="1"/>
      <c r="I1560" s="1"/>
      <c r="J1560" s="1"/>
      <c r="K1560" s="1"/>
      <c r="L1560" s="1"/>
      <c r="M1560" s="1"/>
      <c r="N1560" s="1"/>
      <c r="O1560" s="1"/>
    </row>
    <row r="1561" spans="1:15">
      <c r="A1561" s="1"/>
      <c r="B1561" s="1"/>
      <c r="C1561" s="1"/>
      <c r="D1561" s="1"/>
      <c r="E1561" s="1"/>
      <c r="F1561" s="1"/>
      <c r="G1561" s="1"/>
      <c r="H1561" s="1"/>
      <c r="I1561" s="1"/>
      <c r="J1561" s="1"/>
      <c r="K1561" s="1"/>
      <c r="L1561" s="1"/>
      <c r="M1561" s="1"/>
      <c r="N1561" s="1"/>
      <c r="O1561" s="1"/>
    </row>
    <row r="1562" spans="1:15">
      <c r="A1562" s="1"/>
      <c r="B1562" s="1"/>
      <c r="C1562" s="1"/>
      <c r="D1562" s="1"/>
      <c r="E1562" s="1"/>
      <c r="F1562" s="1"/>
      <c r="G1562" s="1"/>
      <c r="H1562" s="1"/>
      <c r="I1562" s="1"/>
      <c r="J1562" s="1"/>
      <c r="K1562" s="1"/>
      <c r="L1562" s="1"/>
      <c r="M1562" s="1"/>
      <c r="N1562" s="1"/>
      <c r="O1562" s="1"/>
    </row>
    <row r="1563" spans="1:15">
      <c r="A1563" s="1"/>
      <c r="B1563" s="1"/>
      <c r="C1563" s="1"/>
      <c r="D1563" s="1"/>
      <c r="E1563" s="1"/>
      <c r="F1563" s="1"/>
      <c r="G1563" s="1"/>
      <c r="H1563" s="1"/>
      <c r="I1563" s="1"/>
      <c r="J1563" s="1"/>
      <c r="K1563" s="1"/>
      <c r="L1563" s="1"/>
      <c r="M1563" s="1"/>
      <c r="N1563" s="1"/>
      <c r="O1563" s="1"/>
    </row>
    <row r="1564" spans="1:15">
      <c r="A1564" s="1"/>
      <c r="B1564" s="1"/>
      <c r="C1564" s="1"/>
      <c r="D1564" s="1"/>
      <c r="E1564" s="1"/>
      <c r="F1564" s="1"/>
      <c r="G1564" s="1"/>
      <c r="H1564" s="1"/>
      <c r="I1564" s="1"/>
      <c r="J1564" s="1"/>
      <c r="K1564" s="1"/>
      <c r="L1564" s="1"/>
      <c r="M1564" s="1"/>
      <c r="N1564" s="1"/>
      <c r="O1564" s="1"/>
    </row>
    <row r="1565" spans="1:15">
      <c r="A1565" s="1"/>
      <c r="B1565" s="1"/>
      <c r="C1565" s="1"/>
      <c r="D1565" s="1"/>
      <c r="E1565" s="1"/>
      <c r="F1565" s="1"/>
      <c r="G1565" s="1"/>
      <c r="H1565" s="1"/>
      <c r="I1565" s="1"/>
      <c r="J1565" s="1"/>
      <c r="K1565" s="1"/>
      <c r="L1565" s="1"/>
      <c r="M1565" s="1"/>
      <c r="N1565" s="1"/>
      <c r="O1565" s="1"/>
    </row>
    <row r="1566" spans="1:15">
      <c r="A1566" s="1"/>
      <c r="B1566" s="1"/>
      <c r="C1566" s="1"/>
      <c r="D1566" s="1"/>
      <c r="E1566" s="1"/>
      <c r="F1566" s="1"/>
      <c r="G1566" s="1"/>
      <c r="H1566" s="1"/>
      <c r="I1566" s="1"/>
      <c r="J1566" s="1"/>
      <c r="K1566" s="1"/>
      <c r="L1566" s="1"/>
      <c r="M1566" s="1"/>
      <c r="N1566" s="1"/>
      <c r="O1566" s="1"/>
    </row>
    <row r="1567" spans="1:15">
      <c r="A1567" s="1"/>
      <c r="B1567" s="1"/>
      <c r="C1567" s="1"/>
      <c r="D1567" s="1"/>
      <c r="E1567" s="1"/>
      <c r="F1567" s="1"/>
      <c r="G1567" s="1"/>
      <c r="H1567" s="1"/>
      <c r="I1567" s="1"/>
      <c r="J1567" s="1"/>
      <c r="K1567" s="1"/>
      <c r="L1567" s="1"/>
      <c r="M1567" s="1"/>
      <c r="N1567" s="1"/>
      <c r="O1567" s="1"/>
    </row>
    <row r="1568" spans="1:15">
      <c r="A1568" s="1"/>
      <c r="B1568" s="1"/>
      <c r="C1568" s="1"/>
      <c r="D1568" s="1"/>
      <c r="E1568" s="1"/>
      <c r="F1568" s="1"/>
      <c r="G1568" s="1"/>
      <c r="H1568" s="1"/>
      <c r="I1568" s="1"/>
      <c r="J1568" s="1"/>
      <c r="K1568" s="1"/>
      <c r="L1568" s="1"/>
      <c r="M1568" s="1"/>
      <c r="N1568" s="1"/>
      <c r="O1568" s="1"/>
    </row>
    <row r="1569" spans="1:15">
      <c r="A1569" s="1"/>
      <c r="B1569" s="1"/>
      <c r="C1569" s="1"/>
      <c r="D1569" s="1"/>
      <c r="E1569" s="1"/>
      <c r="F1569" s="1"/>
      <c r="G1569" s="1"/>
      <c r="H1569" s="1"/>
      <c r="I1569" s="1"/>
      <c r="J1569" s="1"/>
      <c r="K1569" s="1"/>
      <c r="L1569" s="1"/>
      <c r="M1569" s="1"/>
      <c r="N1569" s="1"/>
      <c r="O1569" s="1"/>
    </row>
    <row r="1570" spans="1:15">
      <c r="A1570" s="1"/>
      <c r="B1570" s="1"/>
      <c r="C1570" s="1"/>
      <c r="D1570" s="1"/>
      <c r="E1570" s="1"/>
      <c r="F1570" s="1"/>
      <c r="G1570" s="1"/>
      <c r="H1570" s="1"/>
      <c r="I1570" s="1"/>
      <c r="J1570" s="1"/>
      <c r="K1570" s="1"/>
      <c r="L1570" s="1"/>
      <c r="M1570" s="1"/>
      <c r="N1570" s="1"/>
      <c r="O1570" s="1"/>
    </row>
    <row r="1571" spans="1:15">
      <c r="A1571" s="1"/>
      <c r="B1571" s="1"/>
      <c r="C1571" s="1"/>
      <c r="D1571" s="1"/>
      <c r="E1571" s="1"/>
      <c r="F1571" s="1"/>
      <c r="G1571" s="1"/>
      <c r="H1571" s="1"/>
      <c r="I1571" s="1"/>
      <c r="J1571" s="1"/>
      <c r="K1571" s="1"/>
      <c r="L1571" s="1"/>
      <c r="M1571" s="1"/>
      <c r="N1571" s="1"/>
      <c r="O1571" s="1"/>
    </row>
    <row r="1572" spans="1:15">
      <c r="A1572" s="1"/>
      <c r="B1572" s="1"/>
      <c r="C1572" s="1"/>
      <c r="D1572" s="1"/>
      <c r="E1572" s="1"/>
      <c r="F1572" s="1"/>
      <c r="G1572" s="1"/>
      <c r="H1572" s="1"/>
      <c r="I1572" s="1"/>
      <c r="J1572" s="1"/>
      <c r="K1572" s="1"/>
      <c r="L1572" s="1"/>
      <c r="M1572" s="1"/>
      <c r="N1572" s="1"/>
      <c r="O1572" s="1"/>
    </row>
    <row r="1573" spans="1:15">
      <c r="A1573" s="1"/>
      <c r="B1573" s="1"/>
      <c r="C1573" s="1"/>
      <c r="D1573" s="1"/>
      <c r="E1573" s="1"/>
      <c r="F1573" s="1"/>
      <c r="G1573" s="1"/>
      <c r="H1573" s="1"/>
      <c r="I1573" s="1"/>
      <c r="J1573" s="1"/>
      <c r="K1573" s="1"/>
      <c r="L1573" s="1"/>
      <c r="M1573" s="1"/>
      <c r="N1573" s="1"/>
      <c r="O1573" s="1"/>
    </row>
    <row r="1574" spans="1:15">
      <c r="A1574" s="1"/>
      <c r="B1574" s="1"/>
      <c r="C1574" s="1"/>
      <c r="D1574" s="1"/>
      <c r="E1574" s="1"/>
      <c r="F1574" s="1"/>
      <c r="G1574" s="1"/>
      <c r="H1574" s="1"/>
      <c r="I1574" s="1"/>
      <c r="J1574" s="1"/>
      <c r="K1574" s="1"/>
      <c r="L1574" s="1"/>
      <c r="M1574" s="1"/>
      <c r="N1574" s="1"/>
      <c r="O1574" s="1"/>
    </row>
    <row r="1575" spans="1:15">
      <c r="A1575" s="1"/>
      <c r="B1575" s="1"/>
      <c r="C1575" s="1"/>
      <c r="D1575" s="1"/>
      <c r="E1575" s="1"/>
      <c r="F1575" s="1"/>
      <c r="G1575" s="1"/>
      <c r="H1575" s="1"/>
      <c r="I1575" s="1"/>
      <c r="J1575" s="1"/>
      <c r="K1575" s="1"/>
      <c r="L1575" s="1"/>
      <c r="M1575" s="1"/>
      <c r="N1575" s="1"/>
      <c r="O1575" s="1"/>
    </row>
    <row r="1576" spans="1:15">
      <c r="A1576" s="1"/>
      <c r="B1576" s="1"/>
      <c r="C1576" s="1"/>
      <c r="D1576" s="1"/>
      <c r="E1576" s="1"/>
      <c r="F1576" s="1"/>
      <c r="G1576" s="1"/>
      <c r="H1576" s="1"/>
      <c r="I1576" s="1"/>
      <c r="J1576" s="1"/>
      <c r="K1576" s="1"/>
      <c r="L1576" s="1"/>
      <c r="M1576" s="1"/>
      <c r="N1576" s="1"/>
      <c r="O1576" s="1"/>
    </row>
    <row r="1577" spans="1:15">
      <c r="A1577" s="1"/>
      <c r="B1577" s="1"/>
      <c r="C1577" s="1"/>
      <c r="D1577" s="1"/>
      <c r="E1577" s="1"/>
      <c r="F1577" s="1"/>
      <c r="G1577" s="1"/>
      <c r="H1577" s="1"/>
      <c r="I1577" s="1"/>
      <c r="J1577" s="1"/>
      <c r="K1577" s="1"/>
      <c r="L1577" s="1"/>
      <c r="M1577" s="1"/>
      <c r="N1577" s="1"/>
      <c r="O1577" s="1"/>
    </row>
    <row r="1578" spans="1:15">
      <c r="A1578" s="1"/>
      <c r="B1578" s="1"/>
      <c r="C1578" s="1"/>
      <c r="D1578" s="1"/>
      <c r="E1578" s="1"/>
      <c r="F1578" s="1"/>
      <c r="G1578" s="1"/>
      <c r="H1578" s="1"/>
      <c r="I1578" s="1"/>
      <c r="J1578" s="1"/>
      <c r="K1578" s="1"/>
      <c r="L1578" s="1"/>
      <c r="M1578" s="1"/>
      <c r="N1578" s="1"/>
      <c r="O1578" s="1"/>
    </row>
    <row r="1579" spans="1:15">
      <c r="A1579" s="1"/>
      <c r="B1579" s="1"/>
      <c r="C1579" s="1"/>
      <c r="D1579" s="1"/>
      <c r="E1579" s="1"/>
      <c r="F1579" s="1"/>
      <c r="G1579" s="1"/>
      <c r="H1579" s="1"/>
      <c r="I1579" s="1"/>
      <c r="J1579" s="1"/>
      <c r="K1579" s="1"/>
      <c r="L1579" s="1"/>
      <c r="M1579" s="1"/>
      <c r="N1579" s="1"/>
      <c r="O1579" s="1"/>
    </row>
    <row r="1580" spans="1:15">
      <c r="A1580" s="1"/>
      <c r="B1580" s="1"/>
      <c r="C1580" s="1"/>
      <c r="D1580" s="1"/>
      <c r="E1580" s="1"/>
      <c r="F1580" s="1"/>
      <c r="G1580" s="1"/>
      <c r="H1580" s="1"/>
      <c r="I1580" s="1"/>
      <c r="J1580" s="1"/>
      <c r="K1580" s="1"/>
      <c r="L1580" s="1"/>
      <c r="M1580" s="1"/>
      <c r="N1580" s="1"/>
      <c r="O1580" s="1"/>
    </row>
    <row r="1581" spans="1:15">
      <c r="A1581" s="1"/>
      <c r="B1581" s="1"/>
      <c r="C1581" s="1"/>
      <c r="D1581" s="1"/>
      <c r="E1581" s="1"/>
      <c r="F1581" s="1"/>
      <c r="G1581" s="1"/>
      <c r="H1581" s="1"/>
      <c r="I1581" s="1"/>
      <c r="J1581" s="1"/>
      <c r="K1581" s="1"/>
      <c r="L1581" s="1"/>
      <c r="M1581" s="1"/>
      <c r="N1581" s="1"/>
      <c r="O1581" s="1"/>
    </row>
    <row r="1582" spans="1:15">
      <c r="A1582" s="1"/>
      <c r="B1582" s="1"/>
      <c r="C1582" s="1"/>
      <c r="D1582" s="1"/>
      <c r="E1582" s="1"/>
      <c r="F1582" s="1"/>
      <c r="G1582" s="1"/>
      <c r="H1582" s="1"/>
      <c r="I1582" s="1"/>
      <c r="J1582" s="1"/>
      <c r="K1582" s="1"/>
      <c r="L1582" s="1"/>
      <c r="M1582" s="1"/>
      <c r="N1582" s="1"/>
      <c r="O1582" s="1"/>
    </row>
    <row r="1583" spans="1:15">
      <c r="A1583" s="1"/>
      <c r="B1583" s="1"/>
      <c r="C1583" s="1"/>
      <c r="D1583" s="1"/>
      <c r="E1583" s="1"/>
      <c r="F1583" s="1"/>
      <c r="G1583" s="1"/>
      <c r="H1583" s="1"/>
      <c r="I1583" s="1"/>
      <c r="J1583" s="1"/>
      <c r="K1583" s="1"/>
      <c r="L1583" s="1"/>
      <c r="M1583" s="1"/>
      <c r="N1583" s="1"/>
      <c r="O1583" s="1"/>
    </row>
    <row r="1584" spans="1:15">
      <c r="A1584" s="1"/>
      <c r="B1584" s="1"/>
      <c r="C1584" s="1"/>
      <c r="D1584" s="1"/>
      <c r="E1584" s="1"/>
      <c r="F1584" s="1"/>
      <c r="G1584" s="1"/>
      <c r="H1584" s="1"/>
      <c r="I1584" s="1"/>
      <c r="J1584" s="1"/>
      <c r="K1584" s="1"/>
      <c r="L1584" s="1"/>
      <c r="M1584" s="1"/>
      <c r="N1584" s="1"/>
      <c r="O1584" s="1"/>
    </row>
    <row r="1585" spans="1:15">
      <c r="A1585" s="1"/>
      <c r="B1585" s="1"/>
      <c r="C1585" s="1"/>
      <c r="D1585" s="1"/>
      <c r="E1585" s="1"/>
      <c r="F1585" s="1"/>
      <c r="G1585" s="1"/>
      <c r="H1585" s="1"/>
      <c r="I1585" s="1"/>
      <c r="J1585" s="1"/>
      <c r="K1585" s="1"/>
      <c r="L1585" s="1"/>
      <c r="M1585" s="1"/>
      <c r="N1585" s="1"/>
      <c r="O1585" s="1"/>
    </row>
    <row r="1586" spans="1:15">
      <c r="A1586" s="1"/>
      <c r="B1586" s="1"/>
      <c r="C1586" s="1"/>
      <c r="D1586" s="1"/>
      <c r="E1586" s="1"/>
      <c r="F1586" s="1"/>
      <c r="G1586" s="1"/>
      <c r="H1586" s="1"/>
      <c r="I1586" s="1"/>
      <c r="J1586" s="1"/>
      <c r="K1586" s="1"/>
      <c r="L1586" s="1"/>
      <c r="M1586" s="1"/>
      <c r="N1586" s="1"/>
      <c r="O1586" s="1"/>
    </row>
    <row r="1587" spans="1:15">
      <c r="A1587" s="1"/>
      <c r="B1587" s="1"/>
      <c r="C1587" s="1"/>
      <c r="D1587" s="1"/>
      <c r="E1587" s="1"/>
      <c r="F1587" s="1"/>
      <c r="G1587" s="1"/>
      <c r="H1587" s="1"/>
      <c r="I1587" s="1"/>
      <c r="J1587" s="1"/>
      <c r="K1587" s="1"/>
      <c r="L1587" s="1"/>
      <c r="M1587" s="1"/>
      <c r="N1587" s="1"/>
      <c r="O1587" s="1"/>
    </row>
    <row r="1588" spans="1:15">
      <c r="A1588" s="1"/>
      <c r="B1588" s="1"/>
      <c r="C1588" s="1"/>
      <c r="D1588" s="1"/>
      <c r="E1588" s="1"/>
      <c r="F1588" s="1"/>
      <c r="G1588" s="1"/>
      <c r="H1588" s="1"/>
      <c r="I1588" s="1"/>
      <c r="J1588" s="1"/>
      <c r="K1588" s="1"/>
      <c r="L1588" s="1"/>
      <c r="M1588" s="1"/>
      <c r="N1588" s="1"/>
      <c r="O1588" s="1"/>
    </row>
    <row r="1589" spans="1:15">
      <c r="A1589" s="1"/>
      <c r="B1589" s="1"/>
      <c r="C1589" s="1"/>
      <c r="D1589" s="1"/>
      <c r="E1589" s="1"/>
      <c r="F1589" s="1"/>
      <c r="G1589" s="1"/>
      <c r="H1589" s="1"/>
      <c r="I1589" s="1"/>
      <c r="J1589" s="1"/>
      <c r="K1589" s="1"/>
      <c r="L1589" s="1"/>
      <c r="M1589" s="1"/>
      <c r="N1589" s="1"/>
      <c r="O1589" s="1"/>
    </row>
    <row r="1590" spans="1:15">
      <c r="A1590" s="1"/>
      <c r="B1590" s="1"/>
      <c r="C1590" s="1"/>
      <c r="D1590" s="1"/>
      <c r="E1590" s="1"/>
      <c r="F1590" s="1"/>
      <c r="G1590" s="1"/>
      <c r="H1590" s="1"/>
      <c r="I1590" s="1"/>
      <c r="J1590" s="1"/>
      <c r="K1590" s="1"/>
      <c r="L1590" s="1"/>
      <c r="M1590" s="1"/>
      <c r="N1590" s="1"/>
      <c r="O1590" s="1"/>
    </row>
    <row r="1591" spans="1:15">
      <c r="A1591" s="1"/>
      <c r="B1591" s="1"/>
      <c r="C1591" s="1"/>
      <c r="D1591" s="1"/>
      <c r="E1591" s="1"/>
      <c r="F1591" s="1"/>
      <c r="G1591" s="1"/>
      <c r="H1591" s="1"/>
      <c r="I1591" s="1"/>
      <c r="J1591" s="1"/>
      <c r="K1591" s="1"/>
      <c r="L1591" s="1"/>
      <c r="M1591" s="1"/>
      <c r="N1591" s="1"/>
      <c r="O1591" s="1"/>
    </row>
    <row r="1592" spans="1:15">
      <c r="A1592" s="1"/>
      <c r="B1592" s="1"/>
      <c r="C1592" s="1"/>
      <c r="D1592" s="1"/>
      <c r="E1592" s="1"/>
      <c r="F1592" s="1"/>
      <c r="G1592" s="1"/>
      <c r="H1592" s="1"/>
      <c r="I1592" s="1"/>
      <c r="J1592" s="1"/>
      <c r="K1592" s="1"/>
      <c r="L1592" s="1"/>
      <c r="M1592" s="1"/>
      <c r="N1592" s="1"/>
      <c r="O1592" s="1"/>
    </row>
    <row r="1593" spans="1:15">
      <c r="A1593" s="1"/>
      <c r="B1593" s="1"/>
      <c r="C1593" s="1"/>
      <c r="D1593" s="1"/>
      <c r="E1593" s="1"/>
      <c r="F1593" s="1"/>
      <c r="G1593" s="1"/>
      <c r="H1593" s="1"/>
      <c r="I1593" s="1"/>
      <c r="J1593" s="1"/>
      <c r="K1593" s="1"/>
      <c r="L1593" s="1"/>
      <c r="M1593" s="1"/>
      <c r="N1593" s="1"/>
      <c r="O1593" s="1"/>
    </row>
    <row r="1594" spans="1:15">
      <c r="A1594" s="1"/>
      <c r="B1594" s="1"/>
      <c r="C1594" s="1"/>
      <c r="D1594" s="1"/>
      <c r="E1594" s="1"/>
      <c r="F1594" s="1"/>
      <c r="G1594" s="1"/>
      <c r="H1594" s="1"/>
      <c r="I1594" s="1"/>
      <c r="J1594" s="1"/>
      <c r="K1594" s="1"/>
      <c r="L1594" s="1"/>
      <c r="M1594" s="1"/>
      <c r="N1594" s="1"/>
      <c r="O1594" s="1"/>
    </row>
    <row r="1595" spans="1:15">
      <c r="A1595" s="1"/>
      <c r="B1595" s="1"/>
      <c r="C1595" s="1"/>
      <c r="D1595" s="1"/>
      <c r="E1595" s="1"/>
      <c r="F1595" s="1"/>
      <c r="G1595" s="1"/>
      <c r="H1595" s="1"/>
      <c r="I1595" s="1"/>
      <c r="J1595" s="1"/>
      <c r="K1595" s="1"/>
      <c r="L1595" s="1"/>
      <c r="M1595" s="1"/>
      <c r="N1595" s="1"/>
      <c r="O1595" s="1"/>
    </row>
    <row r="1596" spans="1:15">
      <c r="A1596" s="1"/>
      <c r="B1596" s="1"/>
      <c r="C1596" s="1"/>
      <c r="D1596" s="1"/>
      <c r="E1596" s="1"/>
      <c r="F1596" s="1"/>
      <c r="G1596" s="1"/>
      <c r="H1596" s="1"/>
      <c r="I1596" s="1"/>
      <c r="J1596" s="1"/>
      <c r="K1596" s="1"/>
      <c r="L1596" s="1"/>
      <c r="M1596" s="1"/>
      <c r="N1596" s="1"/>
      <c r="O1596" s="1"/>
    </row>
    <row r="1597" spans="1:15">
      <c r="A1597" s="1"/>
      <c r="B1597" s="1"/>
      <c r="C1597" s="1"/>
      <c r="D1597" s="1"/>
      <c r="E1597" s="1"/>
      <c r="F1597" s="1"/>
      <c r="G1597" s="1"/>
      <c r="H1597" s="1"/>
      <c r="I1597" s="1"/>
      <c r="J1597" s="1"/>
      <c r="K1597" s="1"/>
      <c r="L1597" s="1"/>
      <c r="M1597" s="1"/>
      <c r="N1597" s="1"/>
      <c r="O1597" s="1"/>
    </row>
    <row r="1598" spans="1:15">
      <c r="A1598" s="1"/>
      <c r="B1598" s="1"/>
      <c r="C1598" s="1"/>
      <c r="D1598" s="1"/>
      <c r="E1598" s="1"/>
      <c r="F1598" s="1"/>
      <c r="G1598" s="1"/>
      <c r="H1598" s="1"/>
      <c r="I1598" s="1"/>
      <c r="J1598" s="1"/>
      <c r="K1598" s="1"/>
      <c r="L1598" s="1"/>
      <c r="M1598" s="1"/>
      <c r="N1598" s="1"/>
      <c r="O1598" s="1"/>
    </row>
    <row r="1599" spans="1:15">
      <c r="A1599" s="1"/>
      <c r="B1599" s="1"/>
      <c r="C1599" s="1"/>
      <c r="D1599" s="1"/>
      <c r="E1599" s="1"/>
      <c r="F1599" s="1"/>
      <c r="G1599" s="1"/>
      <c r="H1599" s="1"/>
      <c r="I1599" s="1"/>
      <c r="J1599" s="1"/>
      <c r="K1599" s="1"/>
      <c r="L1599" s="1"/>
      <c r="M1599" s="1"/>
      <c r="N1599" s="1"/>
      <c r="O1599" s="1"/>
    </row>
    <row r="1600" spans="1:15">
      <c r="A1600" s="1"/>
      <c r="B1600" s="1"/>
      <c r="C1600" s="1"/>
      <c r="D1600" s="1"/>
      <c r="E1600" s="1"/>
      <c r="F1600" s="1"/>
      <c r="G1600" s="1"/>
      <c r="H1600" s="1"/>
      <c r="I1600" s="1"/>
      <c r="J1600" s="1"/>
      <c r="K1600" s="1"/>
      <c r="L1600" s="1"/>
      <c r="M1600" s="1"/>
      <c r="N1600" s="1"/>
      <c r="O1600" s="1"/>
    </row>
    <row r="1601" spans="1:15">
      <c r="A1601" s="1"/>
      <c r="B1601" s="1"/>
      <c r="C1601" s="1"/>
      <c r="D1601" s="1"/>
      <c r="E1601" s="1"/>
      <c r="F1601" s="1"/>
      <c r="G1601" s="1"/>
      <c r="H1601" s="1"/>
      <c r="I1601" s="1"/>
      <c r="J1601" s="1"/>
      <c r="K1601" s="1"/>
      <c r="L1601" s="1"/>
      <c r="M1601" s="1"/>
      <c r="N1601" s="1"/>
      <c r="O1601" s="1"/>
    </row>
    <row r="1602" spans="1:15">
      <c r="A1602" s="1"/>
      <c r="B1602" s="1"/>
      <c r="C1602" s="1"/>
      <c r="D1602" s="1"/>
      <c r="E1602" s="1"/>
      <c r="F1602" s="1"/>
      <c r="G1602" s="1"/>
      <c r="H1602" s="1"/>
      <c r="I1602" s="1"/>
      <c r="J1602" s="1"/>
      <c r="K1602" s="1"/>
      <c r="L1602" s="1"/>
      <c r="M1602" s="1"/>
      <c r="N1602" s="1"/>
      <c r="O1602" s="1"/>
    </row>
    <row r="1603" spans="1:15">
      <c r="A1603" s="1"/>
      <c r="B1603" s="1"/>
      <c r="C1603" s="1"/>
      <c r="D1603" s="1"/>
      <c r="E1603" s="1"/>
      <c r="F1603" s="1"/>
      <c r="G1603" s="1"/>
      <c r="H1603" s="1"/>
      <c r="I1603" s="1"/>
      <c r="J1603" s="1"/>
      <c r="K1603" s="1"/>
      <c r="L1603" s="1"/>
      <c r="M1603" s="1"/>
      <c r="N1603" s="1"/>
      <c r="O1603" s="1"/>
    </row>
    <row r="1604" spans="1:15">
      <c r="A1604" s="1"/>
      <c r="B1604" s="1"/>
      <c r="C1604" s="1"/>
      <c r="D1604" s="1"/>
      <c r="E1604" s="1"/>
      <c r="F1604" s="1"/>
      <c r="G1604" s="1"/>
      <c r="H1604" s="1"/>
      <c r="I1604" s="1"/>
      <c r="J1604" s="1"/>
      <c r="K1604" s="1"/>
      <c r="L1604" s="1"/>
      <c r="M1604" s="1"/>
      <c r="N1604" s="1"/>
      <c r="O1604" s="1"/>
    </row>
    <row r="1605" spans="1:15">
      <c r="A1605" s="1"/>
      <c r="B1605" s="1"/>
      <c r="C1605" s="1"/>
      <c r="D1605" s="1"/>
      <c r="E1605" s="1"/>
      <c r="F1605" s="1"/>
      <c r="G1605" s="1"/>
      <c r="H1605" s="1"/>
      <c r="I1605" s="1"/>
      <c r="J1605" s="1"/>
      <c r="K1605" s="1"/>
      <c r="L1605" s="1"/>
      <c r="M1605" s="1"/>
      <c r="N1605" s="1"/>
      <c r="O1605" s="1"/>
    </row>
    <row r="1606" spans="1:15">
      <c r="A1606" s="1"/>
      <c r="B1606" s="1"/>
      <c r="C1606" s="1"/>
      <c r="D1606" s="1"/>
      <c r="E1606" s="1"/>
      <c r="F1606" s="1"/>
      <c r="G1606" s="1"/>
      <c r="H1606" s="1"/>
      <c r="I1606" s="1"/>
      <c r="J1606" s="1"/>
      <c r="K1606" s="1"/>
      <c r="L1606" s="1"/>
      <c r="M1606" s="1"/>
      <c r="N1606" s="1"/>
      <c r="O1606" s="1"/>
    </row>
    <row r="1607" spans="1:15">
      <c r="A1607" s="1"/>
      <c r="B1607" s="1"/>
      <c r="C1607" s="1"/>
      <c r="D1607" s="1"/>
      <c r="E1607" s="1"/>
      <c r="F1607" s="1"/>
      <c r="G1607" s="1"/>
      <c r="H1607" s="1"/>
      <c r="I1607" s="1"/>
      <c r="J1607" s="1"/>
      <c r="K1607" s="1"/>
      <c r="L1607" s="1"/>
      <c r="M1607" s="1"/>
      <c r="N1607" s="1"/>
      <c r="O1607" s="1"/>
    </row>
    <row r="1608" spans="1:15">
      <c r="A1608" s="1"/>
      <c r="B1608" s="1"/>
      <c r="C1608" s="1"/>
      <c r="D1608" s="1"/>
      <c r="E1608" s="1"/>
      <c r="F1608" s="1"/>
      <c r="G1608" s="1"/>
      <c r="H1608" s="1"/>
      <c r="I1608" s="1"/>
      <c r="J1608" s="1"/>
      <c r="K1608" s="1"/>
      <c r="L1608" s="1"/>
      <c r="M1608" s="1"/>
      <c r="N1608" s="1"/>
      <c r="O1608" s="1"/>
    </row>
    <row r="1609" spans="1:15">
      <c r="A1609" s="1"/>
      <c r="B1609" s="1"/>
      <c r="C1609" s="1"/>
      <c r="D1609" s="1"/>
      <c r="E1609" s="1"/>
      <c r="F1609" s="1"/>
      <c r="G1609" s="1"/>
      <c r="H1609" s="1"/>
      <c r="I1609" s="1"/>
      <c r="J1609" s="1"/>
      <c r="K1609" s="1"/>
      <c r="L1609" s="1"/>
      <c r="M1609" s="1"/>
      <c r="N1609" s="1"/>
      <c r="O1609" s="1"/>
    </row>
    <row r="1610" spans="1:15">
      <c r="A1610" s="1"/>
      <c r="B1610" s="1"/>
      <c r="C1610" s="1"/>
      <c r="D1610" s="1"/>
      <c r="E1610" s="1"/>
      <c r="F1610" s="1"/>
      <c r="G1610" s="1"/>
      <c r="H1610" s="1"/>
      <c r="I1610" s="1"/>
      <c r="J1610" s="1"/>
      <c r="K1610" s="1"/>
      <c r="L1610" s="1"/>
      <c r="M1610" s="1"/>
      <c r="N1610" s="1"/>
      <c r="O1610" s="1"/>
    </row>
    <row r="1611" spans="1:15">
      <c r="A1611" s="1"/>
      <c r="B1611" s="1"/>
      <c r="C1611" s="1"/>
      <c r="D1611" s="1"/>
      <c r="E1611" s="1"/>
      <c r="F1611" s="1"/>
      <c r="G1611" s="1"/>
      <c r="H1611" s="1"/>
      <c r="I1611" s="1"/>
      <c r="J1611" s="1"/>
      <c r="K1611" s="1"/>
      <c r="L1611" s="1"/>
      <c r="M1611" s="1"/>
      <c r="N1611" s="1"/>
      <c r="O1611" s="1"/>
    </row>
    <row r="1612" spans="1:15">
      <c r="A1612" s="1"/>
      <c r="B1612" s="1"/>
      <c r="C1612" s="1"/>
      <c r="D1612" s="1"/>
      <c r="E1612" s="1"/>
      <c r="F1612" s="1"/>
      <c r="G1612" s="1"/>
      <c r="H1612" s="1"/>
      <c r="I1612" s="1"/>
      <c r="J1612" s="1"/>
      <c r="K1612" s="1"/>
      <c r="L1612" s="1"/>
      <c r="M1612" s="1"/>
      <c r="N1612" s="1"/>
      <c r="O1612" s="1"/>
    </row>
    <row r="1613" spans="1:15">
      <c r="A1613" s="1"/>
      <c r="B1613" s="1"/>
      <c r="C1613" s="1"/>
      <c r="D1613" s="1"/>
      <c r="E1613" s="1"/>
      <c r="F1613" s="1"/>
      <c r="G1613" s="1"/>
      <c r="H1613" s="1"/>
      <c r="I1613" s="1"/>
      <c r="J1613" s="1"/>
      <c r="K1613" s="1"/>
      <c r="L1613" s="1"/>
      <c r="M1613" s="1"/>
      <c r="N1613" s="1"/>
      <c r="O1613" s="1"/>
    </row>
    <row r="1614" spans="1:15">
      <c r="A1614" s="1"/>
      <c r="B1614" s="1"/>
      <c r="C1614" s="1"/>
      <c r="D1614" s="1"/>
      <c r="E1614" s="1"/>
      <c r="F1614" s="1"/>
      <c r="G1614" s="1"/>
      <c r="H1614" s="1"/>
      <c r="I1614" s="1"/>
      <c r="J1614" s="1"/>
      <c r="K1614" s="1"/>
      <c r="L1614" s="1"/>
      <c r="M1614" s="1"/>
      <c r="N1614" s="1"/>
      <c r="O1614" s="1"/>
    </row>
    <row r="1615" spans="1:15">
      <c r="A1615" s="1"/>
      <c r="B1615" s="1"/>
      <c r="C1615" s="1"/>
      <c r="D1615" s="1"/>
      <c r="E1615" s="1"/>
      <c r="F1615" s="1"/>
      <c r="G1615" s="1"/>
      <c r="H1615" s="1"/>
      <c r="I1615" s="1"/>
      <c r="J1615" s="1"/>
      <c r="K1615" s="1"/>
      <c r="L1615" s="1"/>
      <c r="M1615" s="1"/>
      <c r="N1615" s="1"/>
      <c r="O1615" s="1"/>
    </row>
    <row r="1616" spans="1:15">
      <c r="A1616" s="1"/>
      <c r="B1616" s="1"/>
      <c r="C1616" s="1"/>
      <c r="D1616" s="1"/>
      <c r="E1616" s="1"/>
      <c r="F1616" s="1"/>
      <c r="G1616" s="1"/>
      <c r="H1616" s="1"/>
      <c r="I1616" s="1"/>
      <c r="J1616" s="1"/>
      <c r="K1616" s="1"/>
      <c r="L1616" s="1"/>
      <c r="M1616" s="1"/>
      <c r="N1616" s="1"/>
      <c r="O1616" s="1"/>
    </row>
    <row r="1617" spans="1:15">
      <c r="A1617" s="1"/>
      <c r="B1617" s="1"/>
      <c r="C1617" s="1"/>
      <c r="D1617" s="1"/>
      <c r="E1617" s="1"/>
      <c r="F1617" s="1"/>
      <c r="G1617" s="1"/>
      <c r="H1617" s="1"/>
      <c r="I1617" s="1"/>
      <c r="J1617" s="1"/>
      <c r="K1617" s="1"/>
      <c r="L1617" s="1"/>
      <c r="M1617" s="1"/>
      <c r="N1617" s="1"/>
      <c r="O1617" s="1"/>
    </row>
    <row r="1618" spans="1:15">
      <c r="A1618" s="1"/>
      <c r="B1618" s="1"/>
      <c r="C1618" s="1"/>
      <c r="D1618" s="1"/>
      <c r="E1618" s="1"/>
      <c r="F1618" s="1"/>
      <c r="G1618" s="1"/>
      <c r="H1618" s="1"/>
      <c r="I1618" s="1"/>
      <c r="J1618" s="1"/>
      <c r="K1618" s="1"/>
      <c r="L1618" s="1"/>
      <c r="M1618" s="1"/>
      <c r="N1618" s="1"/>
      <c r="O1618" s="1"/>
    </row>
    <row r="1619" spans="1:15">
      <c r="A1619" s="1"/>
      <c r="B1619" s="1"/>
      <c r="C1619" s="1"/>
      <c r="D1619" s="1"/>
      <c r="E1619" s="1"/>
      <c r="F1619" s="1"/>
      <c r="G1619" s="1"/>
      <c r="H1619" s="1"/>
      <c r="I1619" s="1"/>
      <c r="J1619" s="1"/>
      <c r="K1619" s="1"/>
      <c r="L1619" s="1"/>
      <c r="M1619" s="1"/>
      <c r="N1619" s="1"/>
      <c r="O1619" s="1"/>
    </row>
    <row r="1620" spans="1:15">
      <c r="A1620" s="1"/>
      <c r="B1620" s="1"/>
      <c r="C1620" s="1"/>
      <c r="D1620" s="1"/>
      <c r="E1620" s="1"/>
      <c r="F1620" s="1"/>
      <c r="G1620" s="1"/>
      <c r="H1620" s="1"/>
      <c r="I1620" s="1"/>
      <c r="J1620" s="1"/>
      <c r="K1620" s="1"/>
      <c r="L1620" s="1"/>
      <c r="M1620" s="1"/>
      <c r="N1620" s="1"/>
      <c r="O1620" s="1"/>
    </row>
    <row r="1621" spans="1:15">
      <c r="A1621" s="1"/>
      <c r="B1621" s="1"/>
      <c r="C1621" s="1"/>
      <c r="D1621" s="1"/>
      <c r="E1621" s="1"/>
      <c r="F1621" s="1"/>
      <c r="G1621" s="1"/>
      <c r="H1621" s="1"/>
      <c r="I1621" s="1"/>
      <c r="J1621" s="1"/>
      <c r="K1621" s="1"/>
      <c r="L1621" s="1"/>
      <c r="M1621" s="1"/>
      <c r="N1621" s="1"/>
      <c r="O1621" s="1"/>
    </row>
    <row r="1622" spans="1:15">
      <c r="A1622" s="1"/>
      <c r="B1622" s="1"/>
      <c r="C1622" s="1"/>
      <c r="D1622" s="1"/>
      <c r="E1622" s="1"/>
      <c r="F1622" s="1"/>
      <c r="G1622" s="1"/>
      <c r="H1622" s="1"/>
      <c r="I1622" s="1"/>
      <c r="J1622" s="1"/>
      <c r="K1622" s="1"/>
      <c r="L1622" s="1"/>
      <c r="M1622" s="1"/>
      <c r="N1622" s="1"/>
      <c r="O1622" s="1"/>
    </row>
    <row r="1623" spans="1:15">
      <c r="A1623" s="1"/>
      <c r="B1623" s="1"/>
      <c r="C1623" s="1"/>
      <c r="D1623" s="1"/>
      <c r="E1623" s="1"/>
      <c r="F1623" s="1"/>
      <c r="G1623" s="1"/>
      <c r="H1623" s="1"/>
      <c r="I1623" s="1"/>
      <c r="J1623" s="1"/>
      <c r="K1623" s="1"/>
      <c r="L1623" s="1"/>
      <c r="M1623" s="1"/>
      <c r="N1623" s="1"/>
      <c r="O1623" s="1"/>
    </row>
    <row r="1624" spans="1:15">
      <c r="A1624" s="1"/>
      <c r="B1624" s="1"/>
      <c r="C1624" s="1"/>
      <c r="D1624" s="1"/>
      <c r="E1624" s="1"/>
      <c r="F1624" s="1"/>
      <c r="G1624" s="1"/>
      <c r="H1624" s="1"/>
      <c r="I1624" s="1"/>
      <c r="J1624" s="1"/>
      <c r="K1624" s="1"/>
      <c r="L1624" s="1"/>
      <c r="M1624" s="1"/>
      <c r="N1624" s="1"/>
      <c r="O1624" s="1"/>
    </row>
    <row r="1625" spans="1:15">
      <c r="A1625" s="1"/>
      <c r="B1625" s="1"/>
      <c r="C1625" s="1"/>
      <c r="D1625" s="1"/>
      <c r="E1625" s="1"/>
      <c r="F1625" s="1"/>
      <c r="G1625" s="1"/>
      <c r="H1625" s="1"/>
      <c r="I1625" s="1"/>
      <c r="J1625" s="1"/>
      <c r="K1625" s="1"/>
      <c r="L1625" s="1"/>
      <c r="M1625" s="1"/>
      <c r="N1625" s="1"/>
      <c r="O1625" s="1"/>
    </row>
    <row r="1626" spans="1:15">
      <c r="A1626" s="1"/>
      <c r="B1626" s="1"/>
      <c r="C1626" s="1"/>
      <c r="D1626" s="1"/>
      <c r="E1626" s="1"/>
      <c r="F1626" s="1"/>
      <c r="G1626" s="1"/>
      <c r="H1626" s="1"/>
      <c r="I1626" s="1"/>
      <c r="J1626" s="1"/>
      <c r="K1626" s="1"/>
      <c r="L1626" s="1"/>
      <c r="M1626" s="1"/>
      <c r="N1626" s="1"/>
      <c r="O1626" s="1"/>
    </row>
    <row r="1627" spans="1:15">
      <c r="A1627" s="1"/>
      <c r="B1627" s="1"/>
      <c r="C1627" s="1"/>
      <c r="D1627" s="1"/>
      <c r="E1627" s="1"/>
      <c r="F1627" s="1"/>
      <c r="G1627" s="1"/>
      <c r="H1627" s="1"/>
      <c r="I1627" s="1"/>
      <c r="J1627" s="1"/>
      <c r="K1627" s="1"/>
      <c r="L1627" s="1"/>
      <c r="M1627" s="1"/>
      <c r="N1627" s="1"/>
      <c r="O1627" s="1"/>
    </row>
    <row r="1628" spans="1:15">
      <c r="A1628" s="1"/>
      <c r="B1628" s="1"/>
      <c r="C1628" s="1"/>
      <c r="D1628" s="1"/>
      <c r="E1628" s="1"/>
      <c r="F1628" s="1"/>
      <c r="G1628" s="1"/>
      <c r="H1628" s="1"/>
      <c r="I1628" s="1"/>
      <c r="J1628" s="1"/>
      <c r="K1628" s="1"/>
      <c r="L1628" s="1"/>
      <c r="M1628" s="1"/>
      <c r="N1628" s="1"/>
      <c r="O1628" s="1"/>
    </row>
    <row r="1629" spans="1:15">
      <c r="A1629" s="1"/>
      <c r="B1629" s="1"/>
      <c r="C1629" s="1"/>
      <c r="D1629" s="1"/>
      <c r="E1629" s="1"/>
      <c r="F1629" s="1"/>
      <c r="G1629" s="1"/>
      <c r="H1629" s="1"/>
      <c r="I1629" s="1"/>
      <c r="J1629" s="1"/>
      <c r="K1629" s="1"/>
      <c r="L1629" s="1"/>
      <c r="M1629" s="1"/>
      <c r="N1629" s="1"/>
      <c r="O1629" s="1"/>
    </row>
    <row r="1630" spans="1:15">
      <c r="A1630" s="1"/>
      <c r="B1630" s="1"/>
      <c r="C1630" s="1"/>
      <c r="D1630" s="1"/>
      <c r="E1630" s="1"/>
      <c r="F1630" s="1"/>
      <c r="G1630" s="1"/>
      <c r="H1630" s="1"/>
      <c r="I1630" s="1"/>
      <c r="J1630" s="1"/>
      <c r="K1630" s="1"/>
      <c r="L1630" s="1"/>
      <c r="M1630" s="1"/>
      <c r="N1630" s="1"/>
      <c r="O1630" s="1"/>
    </row>
    <row r="1631" spans="1:15">
      <c r="A1631" s="1"/>
      <c r="B1631" s="1"/>
      <c r="C1631" s="1"/>
      <c r="D1631" s="1"/>
      <c r="E1631" s="1"/>
      <c r="F1631" s="1"/>
      <c r="G1631" s="1"/>
      <c r="H1631" s="1"/>
      <c r="I1631" s="1"/>
      <c r="J1631" s="1"/>
      <c r="K1631" s="1"/>
      <c r="L1631" s="1"/>
      <c r="M1631" s="1"/>
      <c r="N1631" s="1"/>
      <c r="O1631" s="1"/>
    </row>
    <row r="1632" spans="1:15">
      <c r="A1632" s="1"/>
      <c r="B1632" s="1"/>
      <c r="C1632" s="1"/>
      <c r="D1632" s="1"/>
      <c r="E1632" s="1"/>
      <c r="F1632" s="1"/>
      <c r="G1632" s="1"/>
      <c r="H1632" s="1"/>
      <c r="I1632" s="1"/>
      <c r="J1632" s="1"/>
      <c r="K1632" s="1"/>
      <c r="L1632" s="1"/>
      <c r="M1632" s="1"/>
      <c r="N1632" s="1"/>
      <c r="O1632" s="1"/>
    </row>
    <row r="1633" spans="1:15">
      <c r="A1633" s="1"/>
      <c r="B1633" s="1"/>
      <c r="C1633" s="1"/>
      <c r="D1633" s="1"/>
      <c r="E1633" s="1"/>
      <c r="F1633" s="1"/>
      <c r="G1633" s="1"/>
      <c r="H1633" s="1"/>
      <c r="I1633" s="1"/>
      <c r="J1633" s="1"/>
      <c r="K1633" s="1"/>
      <c r="L1633" s="1"/>
      <c r="M1633" s="1"/>
      <c r="N1633" s="1"/>
      <c r="O1633" s="1"/>
    </row>
    <row r="1634" spans="1:15">
      <c r="A1634" s="1"/>
      <c r="B1634" s="1"/>
      <c r="C1634" s="1"/>
      <c r="D1634" s="1"/>
      <c r="E1634" s="1"/>
      <c r="F1634" s="1"/>
      <c r="G1634" s="1"/>
      <c r="H1634" s="1"/>
      <c r="I1634" s="1"/>
      <c r="J1634" s="1"/>
      <c r="K1634" s="1"/>
      <c r="L1634" s="1"/>
      <c r="M1634" s="1"/>
      <c r="N1634" s="1"/>
      <c r="O1634" s="1"/>
    </row>
    <row r="1635" spans="1:15">
      <c r="A1635" s="1"/>
      <c r="B1635" s="1"/>
      <c r="C1635" s="1"/>
      <c r="D1635" s="1"/>
      <c r="E1635" s="1"/>
      <c r="F1635" s="1"/>
      <c r="G1635" s="1"/>
      <c r="H1635" s="1"/>
      <c r="I1635" s="1"/>
      <c r="J1635" s="1"/>
      <c r="K1635" s="1"/>
      <c r="L1635" s="1"/>
      <c r="M1635" s="1"/>
      <c r="N1635" s="1"/>
      <c r="O1635" s="1"/>
    </row>
    <row r="1636" spans="1:15">
      <c r="A1636" s="1"/>
      <c r="B1636" s="1"/>
      <c r="C1636" s="1"/>
      <c r="D1636" s="1"/>
      <c r="E1636" s="1"/>
      <c r="F1636" s="1"/>
      <c r="G1636" s="1"/>
      <c r="H1636" s="1"/>
      <c r="I1636" s="1"/>
      <c r="J1636" s="1"/>
      <c r="K1636" s="1"/>
      <c r="L1636" s="1"/>
      <c r="M1636" s="1"/>
      <c r="N1636" s="1"/>
      <c r="O1636" s="1"/>
    </row>
    <row r="1637" spans="1:15">
      <c r="A1637" s="1"/>
      <c r="B1637" s="1"/>
      <c r="C1637" s="1"/>
      <c r="D1637" s="1"/>
      <c r="E1637" s="1"/>
      <c r="F1637" s="1"/>
      <c r="G1637" s="1"/>
      <c r="H1637" s="1"/>
      <c r="I1637" s="1"/>
      <c r="J1637" s="1"/>
      <c r="K1637" s="1"/>
      <c r="L1637" s="1"/>
      <c r="M1637" s="1"/>
      <c r="N1637" s="1"/>
      <c r="O1637" s="1"/>
    </row>
    <row r="1638" spans="1:15">
      <c r="A1638" s="1"/>
      <c r="B1638" s="1"/>
      <c r="C1638" s="1"/>
      <c r="D1638" s="1"/>
      <c r="E1638" s="1"/>
      <c r="F1638" s="1"/>
      <c r="G1638" s="1"/>
      <c r="H1638" s="1"/>
      <c r="I1638" s="1"/>
      <c r="J1638" s="1"/>
      <c r="K1638" s="1"/>
      <c r="L1638" s="1"/>
      <c r="M1638" s="1"/>
      <c r="N1638" s="1"/>
      <c r="O1638" s="1"/>
    </row>
    <row r="1639" spans="1:15">
      <c r="A1639" s="1"/>
      <c r="B1639" s="1"/>
      <c r="C1639" s="1"/>
      <c r="D1639" s="1"/>
      <c r="E1639" s="1"/>
      <c r="F1639" s="1"/>
      <c r="G1639" s="1"/>
      <c r="H1639" s="1"/>
      <c r="I1639" s="1"/>
      <c r="J1639" s="1"/>
      <c r="K1639" s="1"/>
      <c r="L1639" s="1"/>
      <c r="M1639" s="1"/>
      <c r="N1639" s="1"/>
      <c r="O1639" s="1"/>
    </row>
    <row r="1640" spans="1:15">
      <c r="A1640" s="1"/>
      <c r="B1640" s="1"/>
      <c r="C1640" s="1"/>
      <c r="D1640" s="1"/>
      <c r="E1640" s="1"/>
      <c r="F1640" s="1"/>
      <c r="G1640" s="1"/>
      <c r="H1640" s="1"/>
      <c r="I1640" s="1"/>
      <c r="J1640" s="1"/>
      <c r="K1640" s="1"/>
      <c r="L1640" s="1"/>
      <c r="M1640" s="1"/>
      <c r="N1640" s="1"/>
      <c r="O1640" s="1"/>
    </row>
    <row r="1641" spans="1:15">
      <c r="A1641" s="1"/>
      <c r="B1641" s="1"/>
      <c r="C1641" s="1"/>
      <c r="D1641" s="1"/>
      <c r="E1641" s="1"/>
      <c r="F1641" s="1"/>
      <c r="G1641" s="1"/>
      <c r="H1641" s="1"/>
      <c r="I1641" s="1"/>
      <c r="J1641" s="1"/>
      <c r="K1641" s="1"/>
      <c r="L1641" s="1"/>
      <c r="M1641" s="1"/>
      <c r="N1641" s="1"/>
      <c r="O1641" s="1"/>
    </row>
    <row r="1642" spans="1:15">
      <c r="A1642" s="1"/>
      <c r="B1642" s="1"/>
      <c r="C1642" s="1"/>
      <c r="D1642" s="1"/>
      <c r="E1642" s="1"/>
      <c r="F1642" s="1"/>
      <c r="G1642" s="1"/>
      <c r="H1642" s="1"/>
      <c r="I1642" s="1"/>
      <c r="J1642" s="1"/>
      <c r="K1642" s="1"/>
      <c r="L1642" s="1"/>
      <c r="M1642" s="1"/>
      <c r="N1642" s="1"/>
      <c r="O1642" s="1"/>
    </row>
    <row r="1643" spans="1:15">
      <c r="A1643" s="1"/>
      <c r="B1643" s="1"/>
      <c r="C1643" s="1"/>
      <c r="D1643" s="1"/>
      <c r="E1643" s="1"/>
      <c r="F1643" s="1"/>
      <c r="G1643" s="1"/>
      <c r="H1643" s="1"/>
      <c r="I1643" s="1"/>
      <c r="J1643" s="1"/>
      <c r="K1643" s="1"/>
      <c r="L1643" s="1"/>
      <c r="M1643" s="1"/>
      <c r="N1643" s="1"/>
      <c r="O1643" s="1"/>
    </row>
    <row r="1644" spans="1:15">
      <c r="A1644" s="1"/>
      <c r="B1644" s="1"/>
      <c r="C1644" s="1"/>
      <c r="D1644" s="1"/>
      <c r="E1644" s="1"/>
      <c r="F1644" s="1"/>
      <c r="G1644" s="1"/>
      <c r="H1644" s="1"/>
      <c r="I1644" s="1"/>
      <c r="J1644" s="1"/>
      <c r="K1644" s="1"/>
      <c r="L1644" s="1"/>
      <c r="M1644" s="1"/>
      <c r="N1644" s="1"/>
      <c r="O1644" s="1"/>
    </row>
    <row r="1645" spans="1:15">
      <c r="A1645" s="1"/>
      <c r="B1645" s="1"/>
      <c r="C1645" s="1"/>
      <c r="D1645" s="1"/>
      <c r="E1645" s="1"/>
      <c r="F1645" s="1"/>
      <c r="G1645" s="1"/>
      <c r="H1645" s="1"/>
      <c r="I1645" s="1"/>
      <c r="J1645" s="1"/>
      <c r="K1645" s="1"/>
      <c r="L1645" s="1"/>
      <c r="M1645" s="1"/>
      <c r="N1645" s="1"/>
      <c r="O1645" s="1"/>
    </row>
    <row r="1646" spans="1:15">
      <c r="A1646" s="1"/>
      <c r="B1646" s="1"/>
      <c r="C1646" s="1"/>
      <c r="D1646" s="1"/>
      <c r="E1646" s="1"/>
      <c r="F1646" s="1"/>
      <c r="G1646" s="1"/>
      <c r="H1646" s="1"/>
      <c r="I1646" s="1"/>
      <c r="J1646" s="1"/>
      <c r="K1646" s="1"/>
      <c r="L1646" s="1"/>
      <c r="M1646" s="1"/>
      <c r="N1646" s="1"/>
      <c r="O1646" s="1"/>
    </row>
    <row r="1647" spans="1:15">
      <c r="A1647" s="1"/>
      <c r="B1647" s="1"/>
      <c r="C1647" s="1"/>
      <c r="D1647" s="1"/>
      <c r="E1647" s="1"/>
      <c r="F1647" s="1"/>
      <c r="G1647" s="1"/>
      <c r="H1647" s="1"/>
      <c r="I1647" s="1"/>
      <c r="J1647" s="1"/>
      <c r="K1647" s="1"/>
      <c r="L1647" s="1"/>
      <c r="M1647" s="1"/>
      <c r="N1647" s="1"/>
      <c r="O1647" s="1"/>
    </row>
    <row r="1648" spans="1:15">
      <c r="A1648" s="1"/>
      <c r="B1648" s="1"/>
      <c r="C1648" s="1"/>
      <c r="D1648" s="1"/>
      <c r="E1648" s="1"/>
      <c r="F1648" s="1"/>
      <c r="G1648" s="1"/>
      <c r="H1648" s="1"/>
      <c r="I1648" s="1"/>
      <c r="J1648" s="1"/>
      <c r="K1648" s="1"/>
      <c r="L1648" s="1"/>
      <c r="M1648" s="1"/>
      <c r="N1648" s="1"/>
      <c r="O1648" s="1"/>
    </row>
    <row r="1649" spans="1:15">
      <c r="A1649" s="1"/>
      <c r="B1649" s="1"/>
      <c r="C1649" s="1"/>
      <c r="D1649" s="1"/>
      <c r="E1649" s="1"/>
      <c r="F1649" s="1"/>
      <c r="G1649" s="1"/>
      <c r="H1649" s="1"/>
      <c r="I1649" s="1"/>
      <c r="J1649" s="1"/>
      <c r="K1649" s="1"/>
      <c r="L1649" s="1"/>
      <c r="M1649" s="1"/>
      <c r="N1649" s="1"/>
      <c r="O1649" s="1"/>
    </row>
    <row r="1650" spans="1:15">
      <c r="A1650" s="1"/>
      <c r="B1650" s="1"/>
      <c r="C1650" s="1"/>
      <c r="D1650" s="1"/>
      <c r="E1650" s="1"/>
      <c r="F1650" s="1"/>
      <c r="G1650" s="1"/>
      <c r="H1650" s="1"/>
      <c r="I1650" s="1"/>
      <c r="J1650" s="1"/>
      <c r="K1650" s="1"/>
      <c r="L1650" s="1"/>
      <c r="M1650" s="1"/>
      <c r="N1650" s="1"/>
      <c r="O1650" s="1"/>
    </row>
    <row r="1651" spans="1:15">
      <c r="A1651" s="1"/>
      <c r="B1651" s="1"/>
      <c r="C1651" s="1"/>
      <c r="D1651" s="1"/>
      <c r="E1651" s="1"/>
      <c r="F1651" s="1"/>
      <c r="G1651" s="1"/>
      <c r="H1651" s="1"/>
      <c r="I1651" s="1"/>
      <c r="J1651" s="1"/>
      <c r="K1651" s="1"/>
      <c r="L1651" s="1"/>
      <c r="M1651" s="1"/>
      <c r="N1651" s="1"/>
      <c r="O1651" s="1"/>
    </row>
    <row r="1652" spans="1:15">
      <c r="A1652" s="1"/>
      <c r="B1652" s="1"/>
      <c r="C1652" s="1"/>
      <c r="D1652" s="1"/>
      <c r="E1652" s="1"/>
      <c r="F1652" s="1"/>
      <c r="G1652" s="1"/>
      <c r="H1652" s="1"/>
      <c r="I1652" s="1"/>
      <c r="J1652" s="1"/>
      <c r="K1652" s="1"/>
      <c r="L1652" s="1"/>
      <c r="M1652" s="1"/>
      <c r="N1652" s="1"/>
      <c r="O1652" s="1"/>
    </row>
    <row r="1653" spans="1:15">
      <c r="A1653" s="1"/>
      <c r="B1653" s="1"/>
      <c r="C1653" s="1"/>
      <c r="D1653" s="1"/>
      <c r="E1653" s="1"/>
      <c r="F1653" s="1"/>
      <c r="G1653" s="1"/>
      <c r="H1653" s="1"/>
      <c r="I1653" s="1"/>
      <c r="J1653" s="1"/>
      <c r="K1653" s="1"/>
      <c r="L1653" s="1"/>
      <c r="M1653" s="1"/>
      <c r="N1653" s="1"/>
      <c r="O1653" s="1"/>
    </row>
    <row r="1654" spans="1:15">
      <c r="A1654" s="1"/>
      <c r="B1654" s="1"/>
      <c r="C1654" s="1"/>
      <c r="D1654" s="1"/>
      <c r="E1654" s="1"/>
      <c r="F1654" s="1"/>
      <c r="G1654" s="1"/>
      <c r="H1654" s="1"/>
      <c r="I1654" s="1"/>
      <c r="J1654" s="1"/>
      <c r="K1654" s="1"/>
      <c r="L1654" s="1"/>
      <c r="M1654" s="1"/>
      <c r="N1654" s="1"/>
      <c r="O1654" s="1"/>
    </row>
    <row r="1655" spans="1:15">
      <c r="A1655" s="1"/>
      <c r="B1655" s="1"/>
      <c r="C1655" s="1"/>
      <c r="D1655" s="1"/>
      <c r="E1655" s="1"/>
      <c r="F1655" s="1"/>
      <c r="G1655" s="1"/>
      <c r="H1655" s="1"/>
      <c r="I1655" s="1"/>
      <c r="J1655" s="1"/>
      <c r="K1655" s="1"/>
      <c r="L1655" s="1"/>
      <c r="M1655" s="1"/>
      <c r="N1655" s="1"/>
      <c r="O1655" s="1"/>
    </row>
    <row r="1656" spans="1:15">
      <c r="A1656" s="1"/>
      <c r="B1656" s="1"/>
      <c r="C1656" s="1"/>
      <c r="D1656" s="1"/>
      <c r="E1656" s="1"/>
      <c r="F1656" s="1"/>
      <c r="G1656" s="1"/>
      <c r="H1656" s="1"/>
      <c r="I1656" s="1"/>
      <c r="J1656" s="1"/>
      <c r="K1656" s="1"/>
      <c r="L1656" s="1"/>
      <c r="M1656" s="1"/>
      <c r="N1656" s="1"/>
      <c r="O1656" s="1"/>
    </row>
    <row r="1657" spans="1:15">
      <c r="A1657" s="1"/>
      <c r="B1657" s="1"/>
      <c r="C1657" s="1"/>
      <c r="D1657" s="1"/>
      <c r="E1657" s="1"/>
      <c r="F1657" s="1"/>
      <c r="G1657" s="1"/>
      <c r="H1657" s="1"/>
      <c r="I1657" s="1"/>
      <c r="J1657" s="1"/>
      <c r="K1657" s="1"/>
      <c r="L1657" s="1"/>
      <c r="M1657" s="1"/>
      <c r="N1657" s="1"/>
      <c r="O1657" s="1"/>
    </row>
    <row r="1658" spans="1:15">
      <c r="A1658" s="1"/>
      <c r="B1658" s="1"/>
      <c r="C1658" s="1"/>
      <c r="D1658" s="1"/>
      <c r="E1658" s="1"/>
      <c r="F1658" s="1"/>
      <c r="G1658" s="1"/>
      <c r="H1658" s="1"/>
      <c r="I1658" s="1"/>
      <c r="J1658" s="1"/>
      <c r="K1658" s="1"/>
      <c r="L1658" s="1"/>
      <c r="M1658" s="1"/>
      <c r="N1658" s="1"/>
      <c r="O1658" s="1"/>
    </row>
    <row r="1659" spans="1:15">
      <c r="A1659" s="1"/>
      <c r="B1659" s="1"/>
      <c r="C1659" s="1"/>
      <c r="D1659" s="1"/>
      <c r="E1659" s="1"/>
      <c r="F1659" s="1"/>
      <c r="G1659" s="1"/>
      <c r="H1659" s="1"/>
      <c r="I1659" s="1"/>
      <c r="J1659" s="1"/>
      <c r="K1659" s="1"/>
      <c r="L1659" s="1"/>
      <c r="M1659" s="1"/>
      <c r="N1659" s="1"/>
      <c r="O1659" s="1"/>
    </row>
    <row r="1660" spans="1:15">
      <c r="A1660" s="1"/>
      <c r="B1660" s="1"/>
      <c r="C1660" s="1"/>
      <c r="D1660" s="1"/>
      <c r="E1660" s="1"/>
      <c r="F1660" s="1"/>
      <c r="G1660" s="1"/>
      <c r="H1660" s="1"/>
      <c r="I1660" s="1"/>
      <c r="J1660" s="1"/>
      <c r="K1660" s="1"/>
      <c r="L1660" s="1"/>
      <c r="M1660" s="1"/>
      <c r="N1660" s="1"/>
      <c r="O1660" s="1"/>
    </row>
    <row r="1661" spans="1:15">
      <c r="A1661" s="1"/>
      <c r="B1661" s="1"/>
      <c r="C1661" s="1"/>
      <c r="D1661" s="1"/>
      <c r="E1661" s="1"/>
      <c r="F1661" s="1"/>
      <c r="G1661" s="1"/>
      <c r="H1661" s="1"/>
      <c r="I1661" s="1"/>
      <c r="J1661" s="1"/>
      <c r="K1661" s="1"/>
      <c r="L1661" s="1"/>
      <c r="M1661" s="1"/>
      <c r="N1661" s="1"/>
      <c r="O1661" s="1"/>
    </row>
    <row r="1662" spans="1:15">
      <c r="A1662" s="1"/>
      <c r="B1662" s="1"/>
      <c r="C1662" s="1"/>
      <c r="D1662" s="1"/>
      <c r="E1662" s="1"/>
      <c r="F1662" s="1"/>
      <c r="G1662" s="1"/>
      <c r="H1662" s="1"/>
      <c r="I1662" s="1"/>
      <c r="J1662" s="1"/>
      <c r="K1662" s="1"/>
      <c r="L1662" s="1"/>
      <c r="M1662" s="1"/>
      <c r="N1662" s="1"/>
      <c r="O1662" s="1"/>
    </row>
    <row r="1663" spans="1:15">
      <c r="A1663" s="1"/>
      <c r="B1663" s="1"/>
      <c r="C1663" s="1"/>
      <c r="D1663" s="1"/>
      <c r="E1663" s="1"/>
      <c r="F1663" s="1"/>
      <c r="G1663" s="1"/>
      <c r="H1663" s="1"/>
      <c r="I1663" s="1"/>
      <c r="J1663" s="1"/>
      <c r="K1663" s="1"/>
      <c r="L1663" s="1"/>
      <c r="M1663" s="1"/>
      <c r="N1663" s="1"/>
      <c r="O1663" s="1"/>
    </row>
  </sheetData>
  <phoneticPr fontId="0" type="noConversion"/>
  <printOptions horizontalCentered="1" verticalCentered="1"/>
  <pageMargins left="0.78740157480314998" right="0.78740157480314998" top="0.98425196850393704" bottom="0.98425196850393704" header="0.511811023622047" footer="0.511811023622047"/>
  <pageSetup scale="63" orientation="portrait"/>
  <headerFooter alignWithMargins="0">
    <oddFooter>&amp;C&amp;D&amp;T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33:F38"/>
  <sheetViews>
    <sheetView zoomScaleNormal="100" workbookViewId="0">
      <selection activeCell="N13" sqref="N13"/>
    </sheetView>
  </sheetViews>
  <sheetFormatPr baseColWidth="10" defaultColWidth="8.7109375" defaultRowHeight="16"/>
  <sheetData>
    <row r="33" spans="1:6" ht="23">
      <c r="A33" s="46"/>
      <c r="F33" s="47" t="s">
        <v>41</v>
      </c>
    </row>
    <row r="34" spans="1:6" ht="23">
      <c r="F34" s="50" t="s">
        <v>507</v>
      </c>
    </row>
    <row r="36" spans="1:6" ht="18">
      <c r="A36" s="49" t="s">
        <v>42</v>
      </c>
    </row>
    <row r="37" spans="1:6" ht="18">
      <c r="A37" s="49" t="s">
        <v>366</v>
      </c>
    </row>
    <row r="38" spans="1:6" ht="18">
      <c r="A38" s="49" t="s">
        <v>365</v>
      </c>
    </row>
  </sheetData>
  <phoneticPr fontId="0" type="noConversion"/>
  <pageMargins left="0.75" right="0.75" top="1" bottom="1" header="0.5" footer="0.5"/>
  <pageSetup scale="75" orientation="portrait" verticalDpi="96"/>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33:F39"/>
  <sheetViews>
    <sheetView zoomScaleNormal="100" workbookViewId="0">
      <selection activeCell="O15" sqref="O15"/>
    </sheetView>
  </sheetViews>
  <sheetFormatPr baseColWidth="10" defaultColWidth="8.7109375" defaultRowHeight="16"/>
  <sheetData>
    <row r="33" spans="1:6" ht="23">
      <c r="A33" s="46"/>
      <c r="F33" s="47" t="s">
        <v>41</v>
      </c>
    </row>
    <row r="34" spans="1:6" ht="23">
      <c r="F34" s="50" t="s">
        <v>507</v>
      </c>
    </row>
    <row r="36" spans="1:6" ht="18">
      <c r="A36" s="49" t="s">
        <v>42</v>
      </c>
    </row>
    <row r="37" spans="1:6" ht="18">
      <c r="A37" s="49" t="s">
        <v>366</v>
      </c>
    </row>
    <row r="38" spans="1:6" ht="18">
      <c r="A38" s="49" t="s">
        <v>365</v>
      </c>
    </row>
    <row r="39" spans="1:6" ht="18">
      <c r="A39" s="49"/>
    </row>
  </sheetData>
  <phoneticPr fontId="5" type="noConversion"/>
  <pageMargins left="0.75" right="0.75" top="1" bottom="1" header="0.5" footer="0.5"/>
  <pageSetup scale="75" orientation="portrait" verticalDpi="96"/>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R1729"/>
  <sheetViews>
    <sheetView topLeftCell="A77" zoomScale="110" zoomScaleNormal="110" workbookViewId="0">
      <selection activeCell="A107" sqref="A107:C109"/>
    </sheetView>
  </sheetViews>
  <sheetFormatPr baseColWidth="10" defaultColWidth="8.85546875" defaultRowHeight="13"/>
  <cols>
    <col min="1" max="84" width="5.28515625" style="2" customWidth="1"/>
    <col min="85" max="16384" width="8.85546875" style="2"/>
  </cols>
  <sheetData>
    <row r="1" spans="1:18" ht="9.75" customHeight="1">
      <c r="A1" s="1"/>
      <c r="B1" s="1"/>
      <c r="C1" s="1"/>
      <c r="D1" s="1"/>
      <c r="E1" s="1"/>
      <c r="F1" s="1"/>
      <c r="G1" s="1"/>
      <c r="H1" s="1"/>
      <c r="I1" s="1"/>
      <c r="J1" s="1"/>
      <c r="K1" s="1"/>
      <c r="L1" s="1"/>
      <c r="M1" s="1"/>
      <c r="N1" s="1"/>
      <c r="O1" s="1"/>
      <c r="P1" s="1"/>
      <c r="Q1" s="1"/>
      <c r="R1" s="1"/>
    </row>
    <row r="2" spans="1:18" ht="9.75" customHeight="1">
      <c r="A2" s="1"/>
      <c r="B2" s="1"/>
      <c r="C2" s="1"/>
      <c r="D2" s="1"/>
      <c r="E2" s="1"/>
      <c r="F2" s="1"/>
      <c r="G2" s="1"/>
      <c r="H2" s="1"/>
      <c r="I2" s="1"/>
      <c r="J2" s="1"/>
      <c r="K2" s="1"/>
      <c r="L2" s="1"/>
      <c r="M2" s="1"/>
      <c r="N2" s="1"/>
      <c r="O2" s="1"/>
      <c r="P2" s="1"/>
      <c r="Q2" s="1"/>
      <c r="R2" s="1"/>
    </row>
    <row r="3" spans="1:18" ht="9.75" customHeight="1">
      <c r="A3" s="1"/>
      <c r="B3" s="1" t="s">
        <v>72</v>
      </c>
      <c r="C3" s="1" t="s">
        <v>73</v>
      </c>
      <c r="D3" s="1"/>
      <c r="E3" s="1"/>
      <c r="F3" s="1"/>
      <c r="G3" s="1"/>
      <c r="H3" s="1"/>
      <c r="I3" s="1"/>
      <c r="J3" s="1"/>
      <c r="K3" s="1"/>
      <c r="L3" s="1"/>
      <c r="M3" s="1"/>
      <c r="N3" s="1"/>
      <c r="O3" s="1"/>
      <c r="P3" s="1"/>
      <c r="Q3" s="1"/>
      <c r="R3" s="1"/>
    </row>
    <row r="4" spans="1:18" ht="9.75" customHeight="1">
      <c r="A4" s="1">
        <v>1916</v>
      </c>
      <c r="B4" s="5">
        <f>('Table A7'!Y7+'Table A7'!Z7+'Table A7'!AA7)/100</f>
        <v>0.51817095342658959</v>
      </c>
      <c r="C4" s="1">
        <f>('Table A7'!Y7)/100</f>
        <v>0.36728611817163781</v>
      </c>
      <c r="D4" s="1"/>
      <c r="E4" s="1"/>
      <c r="F4" s="1"/>
      <c r="G4" s="1"/>
      <c r="H4" s="1"/>
      <c r="I4" s="1"/>
      <c r="J4" s="1"/>
      <c r="K4" s="1"/>
      <c r="L4" s="1"/>
      <c r="M4" s="1"/>
      <c r="N4" s="1"/>
      <c r="O4" s="1"/>
      <c r="P4" s="1"/>
      <c r="Q4" s="1"/>
      <c r="R4" s="1"/>
    </row>
    <row r="5" spans="1:18" ht="9.75" customHeight="1">
      <c r="A5" s="1">
        <f>A4+1</f>
        <v>1917</v>
      </c>
      <c r="B5" s="5">
        <f>('Table A7'!Y8+'Table A7'!Z8+'Table A7'!AA8)/100</f>
        <v>0.59257324676208778</v>
      </c>
      <c r="C5" s="1">
        <f>('Table A7'!Y8)/100</f>
        <v>0.43112552303899249</v>
      </c>
      <c r="D5" s="1"/>
      <c r="E5" s="1"/>
      <c r="F5" s="1"/>
      <c r="G5" s="1"/>
      <c r="H5" s="1"/>
      <c r="I5" s="1"/>
      <c r="J5" s="1"/>
      <c r="K5" s="1"/>
      <c r="L5" s="1"/>
      <c r="M5" s="1"/>
      <c r="N5" s="1"/>
      <c r="O5" s="1"/>
      <c r="P5" s="1"/>
      <c r="Q5" s="1"/>
      <c r="R5" s="1"/>
    </row>
    <row r="6" spans="1:18" ht="9.75" customHeight="1">
      <c r="A6" s="1">
        <f t="shared" ref="A6:A35" si="0">A5+1</f>
        <v>1918</v>
      </c>
      <c r="B6" s="5">
        <f>('Table A7'!Y9+'Table A7'!Z9+'Table A7'!AA9)/100</f>
        <v>0.50128299658696907</v>
      </c>
      <c r="C6" s="1">
        <f>('Table A7'!Y9)/100</f>
        <v>0.34508915323154876</v>
      </c>
      <c r="D6" s="1"/>
      <c r="E6" s="1"/>
      <c r="F6" s="1"/>
      <c r="G6" s="1"/>
      <c r="H6" s="1"/>
      <c r="I6" s="1"/>
      <c r="J6" s="1"/>
      <c r="K6" s="1"/>
      <c r="L6" s="1"/>
      <c r="M6" s="1"/>
      <c r="N6" s="1"/>
      <c r="O6" s="1"/>
      <c r="P6" s="1"/>
      <c r="Q6" s="1"/>
      <c r="R6" s="1"/>
    </row>
    <row r="7" spans="1:18" ht="9.75" customHeight="1">
      <c r="A7" s="1">
        <f t="shared" si="0"/>
        <v>1919</v>
      </c>
      <c r="B7" s="5">
        <f>('Table A7'!Y10+'Table A7'!Z10+'Table A7'!AA10)/100</f>
        <v>0.43550562372873558</v>
      </c>
      <c r="C7" s="1">
        <f>('Table A7'!Y10)/100</f>
        <v>0.28716173305832243</v>
      </c>
      <c r="D7" s="1"/>
      <c r="E7" s="1"/>
      <c r="F7" s="1"/>
      <c r="G7" s="1"/>
      <c r="H7" s="1"/>
      <c r="I7" s="1"/>
      <c r="J7" s="1"/>
      <c r="K7" s="1"/>
      <c r="L7" s="1"/>
      <c r="M7" s="1"/>
      <c r="N7" s="1"/>
      <c r="O7" s="1"/>
      <c r="P7" s="1"/>
      <c r="Q7" s="1"/>
      <c r="R7" s="1"/>
    </row>
    <row r="8" spans="1:18" ht="9.75" customHeight="1">
      <c r="A8" s="1">
        <f t="shared" si="0"/>
        <v>1920</v>
      </c>
      <c r="B8" s="5">
        <f>('Table A7'!Y11+'Table A7'!Z11+'Table A7'!AA11)/100</f>
        <v>0.4541034463375947</v>
      </c>
      <c r="C8" s="1">
        <f>('Table A7'!Y11)/100</f>
        <v>0.31248167442292685</v>
      </c>
      <c r="D8" s="1"/>
      <c r="E8" s="1"/>
      <c r="F8" s="1"/>
      <c r="G8" s="1"/>
      <c r="H8" s="1"/>
      <c r="I8" s="1"/>
      <c r="J8" s="1"/>
      <c r="K8" s="1"/>
      <c r="L8" s="1"/>
      <c r="M8" s="1"/>
      <c r="N8" s="1"/>
      <c r="O8" s="1"/>
      <c r="P8" s="1"/>
      <c r="Q8" s="1"/>
      <c r="R8" s="1"/>
    </row>
    <row r="9" spans="1:18" ht="9.75" customHeight="1">
      <c r="A9" s="1">
        <f t="shared" si="0"/>
        <v>1921</v>
      </c>
      <c r="B9" s="5">
        <f>('Table A7'!Y12+'Table A7'!Z12+'Table A7'!AA12)/100</f>
        <v>0.4651038413748203</v>
      </c>
      <c r="C9" s="1">
        <f>('Table A7'!Y12)/100</f>
        <v>0.30676584858242406</v>
      </c>
      <c r="D9" s="1"/>
      <c r="E9" s="1"/>
      <c r="F9" s="1"/>
      <c r="G9" s="1"/>
      <c r="H9" s="1"/>
      <c r="I9" s="1"/>
      <c r="J9" s="1"/>
      <c r="K9" s="1"/>
      <c r="L9" s="1"/>
      <c r="M9" s="1"/>
      <c r="N9" s="1"/>
      <c r="O9" s="1"/>
      <c r="P9" s="1"/>
      <c r="Q9" s="1"/>
      <c r="R9" s="1"/>
    </row>
    <row r="10" spans="1:18" ht="9.75" customHeight="1">
      <c r="A10" s="1">
        <f t="shared" si="0"/>
        <v>1922</v>
      </c>
      <c r="B10" s="5">
        <f>('Table A7'!Y13+'Table A7'!Z13+'Table A7'!AA13)/100</f>
        <v>0.50758962075061587</v>
      </c>
      <c r="C10" s="1">
        <f>('Table A7'!Y13)/100</f>
        <v>0.31943242140140937</v>
      </c>
      <c r="D10" s="1"/>
      <c r="E10" s="1"/>
      <c r="F10" s="1"/>
      <c r="G10" s="1"/>
      <c r="H10" s="1"/>
      <c r="I10" s="1"/>
      <c r="J10" s="1"/>
      <c r="K10" s="1"/>
      <c r="L10" s="1"/>
      <c r="M10" s="1"/>
      <c r="N10" s="1"/>
      <c r="O10" s="1"/>
      <c r="P10" s="1"/>
      <c r="Q10" s="1"/>
      <c r="R10" s="1"/>
    </row>
    <row r="11" spans="1:18" ht="9.75" customHeight="1">
      <c r="A11" s="1">
        <f t="shared" si="0"/>
        <v>1923</v>
      </c>
      <c r="B11" s="5">
        <f>('Table A7'!Y14+'Table A7'!Z14+'Table A7'!AA14)/100</f>
        <v>0.51867775199391963</v>
      </c>
      <c r="C11" s="1">
        <f>('Table A7'!Y14)/100</f>
        <v>0.33963772184626523</v>
      </c>
      <c r="D11" s="1"/>
      <c r="E11" s="1"/>
      <c r="F11" s="1"/>
      <c r="G11" s="1"/>
      <c r="H11" s="1"/>
      <c r="I11" s="1"/>
      <c r="J11" s="1"/>
      <c r="K11" s="1"/>
      <c r="L11" s="1"/>
      <c r="M11" s="1"/>
      <c r="N11" s="1"/>
      <c r="O11" s="1"/>
      <c r="P11" s="1"/>
      <c r="Q11" s="1"/>
      <c r="R11" s="1"/>
    </row>
    <row r="12" spans="1:18" ht="9.75" customHeight="1">
      <c r="A12" s="1">
        <f t="shared" si="0"/>
        <v>1924</v>
      </c>
      <c r="B12" s="5">
        <f>('Table A7'!Y15+'Table A7'!Z15+'Table A7'!AA15)/100</f>
        <v>0.51894953969605595</v>
      </c>
      <c r="C12" s="1">
        <f>('Table A7'!Y15)/100</f>
        <v>0.34469791637346509</v>
      </c>
      <c r="D12" s="1"/>
      <c r="E12" s="1"/>
      <c r="F12" s="1"/>
      <c r="G12" s="1"/>
      <c r="H12" s="1"/>
      <c r="I12" s="1"/>
      <c r="J12" s="1"/>
      <c r="K12" s="1"/>
      <c r="L12" s="1"/>
      <c r="M12" s="1"/>
      <c r="N12" s="1"/>
      <c r="O12" s="1"/>
      <c r="P12" s="1"/>
      <c r="Q12" s="1"/>
      <c r="R12" s="1"/>
    </row>
    <row r="13" spans="1:18" ht="9.75" customHeight="1">
      <c r="A13" s="1">
        <f t="shared" si="0"/>
        <v>1925</v>
      </c>
      <c r="B13" s="5">
        <f>('Table A7'!Y16+'Table A7'!Z16+'Table A7'!AA16)/100</f>
        <v>0.51931797264386548</v>
      </c>
      <c r="C13" s="1">
        <f>('Table A7'!Y16)/100</f>
        <v>0.348377530915498</v>
      </c>
      <c r="D13" s="1"/>
      <c r="E13" s="1"/>
      <c r="F13" s="1"/>
      <c r="G13" s="1"/>
      <c r="H13" s="1"/>
      <c r="I13" s="1"/>
      <c r="J13" s="1"/>
      <c r="K13" s="1"/>
      <c r="L13" s="1"/>
      <c r="M13" s="1"/>
      <c r="N13" s="1"/>
      <c r="O13" s="1"/>
      <c r="P13" s="1"/>
      <c r="Q13" s="1"/>
      <c r="R13" s="1"/>
    </row>
    <row r="14" spans="1:18" ht="9.75" customHeight="1">
      <c r="A14" s="1">
        <f t="shared" si="0"/>
        <v>1926</v>
      </c>
      <c r="B14" s="5">
        <f>('Table A7'!Y17+'Table A7'!Z17+'Table A7'!AA17)/100</f>
        <v>0.54878996490867049</v>
      </c>
      <c r="C14" s="1">
        <f>('Table A7'!Y17)/100</f>
        <v>0.37795189910962756</v>
      </c>
      <c r="D14" s="1"/>
      <c r="E14" s="1"/>
      <c r="F14" s="1"/>
      <c r="G14" s="1"/>
      <c r="H14" s="1"/>
      <c r="I14" s="1"/>
      <c r="J14" s="1"/>
      <c r="K14" s="1"/>
      <c r="L14" s="1"/>
      <c r="M14" s="1"/>
      <c r="N14" s="1"/>
      <c r="O14" s="1"/>
      <c r="P14" s="1"/>
      <c r="Q14" s="1"/>
      <c r="R14" s="1"/>
    </row>
    <row r="15" spans="1:18" ht="9.75" customHeight="1">
      <c r="A15" s="1">
        <f t="shared" si="0"/>
        <v>1927</v>
      </c>
      <c r="B15" s="5">
        <f>('Table A7'!Y18+'Table A7'!Z18+'Table A7'!AA18)/100</f>
        <v>0.55642518604974955</v>
      </c>
      <c r="C15" s="1">
        <f>('Table A7'!Y18)/100</f>
        <v>0.38339559676774732</v>
      </c>
      <c r="D15" s="1"/>
      <c r="E15" s="1"/>
      <c r="F15" s="1"/>
      <c r="G15" s="1"/>
      <c r="H15" s="1"/>
      <c r="I15" s="1"/>
      <c r="J15" s="1"/>
      <c r="K15" s="1"/>
      <c r="L15" s="1"/>
      <c r="M15" s="1"/>
      <c r="N15" s="1"/>
      <c r="O15" s="1"/>
      <c r="P15" s="1"/>
      <c r="Q15" s="1"/>
      <c r="R15" s="1"/>
    </row>
    <row r="16" spans="1:18" ht="9.75" customHeight="1">
      <c r="A16" s="1">
        <f t="shared" si="0"/>
        <v>1928</v>
      </c>
      <c r="B16" s="5">
        <f>('Table A7'!Y19+'Table A7'!Z19+'Table A7'!AA19)/100</f>
        <v>0.55348624728878559</v>
      </c>
      <c r="C16" s="1">
        <f>('Table A7'!Y19)/100</f>
        <v>0.38213811092637934</v>
      </c>
      <c r="D16" s="1"/>
      <c r="E16" s="1"/>
      <c r="F16" s="1"/>
      <c r="G16" s="1"/>
      <c r="H16" s="1"/>
      <c r="I16" s="1"/>
      <c r="J16" s="1"/>
      <c r="K16" s="1"/>
      <c r="L16" s="1"/>
      <c r="M16" s="1"/>
      <c r="N16" s="1"/>
      <c r="O16" s="1"/>
      <c r="P16" s="1"/>
      <c r="Q16" s="1"/>
      <c r="R16" s="1"/>
    </row>
    <row r="17" spans="1:18" ht="9.75" customHeight="1">
      <c r="A17" s="1">
        <f t="shared" si="0"/>
        <v>1929</v>
      </c>
      <c r="B17" s="5">
        <f>('Table A7'!Y20+'Table A7'!Z20+'Table A7'!AA20)/100</f>
        <v>0.5697162697120145</v>
      </c>
      <c r="C17" s="1">
        <f>('Table A7'!Y20)/100</f>
        <v>0.392517177501362</v>
      </c>
      <c r="D17" s="1"/>
      <c r="E17" s="1"/>
      <c r="F17" s="1"/>
      <c r="G17" s="1"/>
      <c r="H17" s="1"/>
      <c r="I17" s="1"/>
      <c r="J17" s="1"/>
      <c r="K17" s="1"/>
      <c r="L17" s="1"/>
      <c r="M17" s="1"/>
      <c r="N17" s="1"/>
      <c r="O17" s="1"/>
      <c r="P17" s="1"/>
      <c r="Q17" s="1"/>
      <c r="R17" s="1"/>
    </row>
    <row r="18" spans="1:18" ht="9.75" customHeight="1">
      <c r="A18" s="1">
        <f t="shared" si="0"/>
        <v>1930</v>
      </c>
      <c r="B18" s="5">
        <f>('Table A7'!Y21+'Table A7'!Z21+'Table A7'!AA21)/100</f>
        <v>0.58318519604789198</v>
      </c>
      <c r="C18" s="1">
        <f>('Table A7'!Y21)/100</f>
        <v>0.40865301448773172</v>
      </c>
      <c r="D18" s="1"/>
      <c r="E18" s="1"/>
      <c r="F18" s="1"/>
      <c r="G18" s="1"/>
      <c r="H18" s="1"/>
      <c r="I18" s="1"/>
      <c r="J18" s="1"/>
      <c r="K18" s="1"/>
      <c r="L18" s="1"/>
      <c r="M18" s="1"/>
      <c r="N18" s="1"/>
      <c r="O18" s="1"/>
      <c r="P18" s="1"/>
      <c r="Q18" s="1"/>
      <c r="R18" s="1"/>
    </row>
    <row r="19" spans="1:18" ht="9.75" customHeight="1">
      <c r="A19" s="1">
        <f t="shared" si="0"/>
        <v>1931</v>
      </c>
      <c r="B19" s="5">
        <f>('Table A7'!Y22+'Table A7'!Z22+'Table A7'!AA22)/100</f>
        <v>0.55224967456848684</v>
      </c>
      <c r="C19" s="1">
        <f>('Table A7'!Y22)/100</f>
        <v>0.37216832009754192</v>
      </c>
      <c r="D19" s="1"/>
      <c r="E19" s="1"/>
      <c r="F19" s="1"/>
      <c r="G19" s="1"/>
      <c r="H19" s="1"/>
      <c r="I19" s="1"/>
      <c r="J19" s="1"/>
      <c r="K19" s="1"/>
      <c r="L19" s="1"/>
      <c r="M19" s="1"/>
      <c r="N19" s="1"/>
      <c r="O19" s="1"/>
      <c r="P19" s="1"/>
      <c r="Q19" s="1"/>
      <c r="R19" s="1"/>
    </row>
    <row r="20" spans="1:18" ht="9.75" customHeight="1">
      <c r="A20" s="1">
        <f t="shared" si="0"/>
        <v>1932</v>
      </c>
      <c r="B20" s="5">
        <f>('Table A7'!Y23+'Table A7'!Z23+'Table A7'!AA23)/100</f>
        <v>0.51252850774943681</v>
      </c>
      <c r="C20" s="1">
        <f>('Table A7'!Y23)/100</f>
        <v>0.32438826989480596</v>
      </c>
      <c r="D20" s="1"/>
      <c r="E20" s="1"/>
      <c r="F20" s="1"/>
      <c r="G20" s="1"/>
      <c r="H20" s="1"/>
      <c r="I20" s="1"/>
      <c r="J20" s="1"/>
      <c r="K20" s="1"/>
      <c r="L20" s="1"/>
      <c r="M20" s="1"/>
      <c r="N20" s="1"/>
      <c r="O20" s="1"/>
      <c r="P20" s="1"/>
      <c r="Q20" s="1"/>
      <c r="R20" s="1"/>
    </row>
    <row r="21" spans="1:18" ht="9.75" customHeight="1">
      <c r="A21" s="1">
        <f t="shared" si="0"/>
        <v>1933</v>
      </c>
      <c r="B21" s="5">
        <f>('Table A7'!Y24+'Table A7'!Z24+'Table A7'!AA24)/100</f>
        <v>0.44846746312944402</v>
      </c>
      <c r="C21" s="1">
        <f>('Table A7'!Y24)/100</f>
        <v>0.28001214261089419</v>
      </c>
      <c r="D21" s="1"/>
      <c r="E21" s="1"/>
      <c r="F21" s="1"/>
      <c r="G21" s="1"/>
      <c r="H21" s="1"/>
      <c r="I21" s="1"/>
      <c r="J21" s="1"/>
      <c r="K21" s="1"/>
      <c r="L21" s="1"/>
      <c r="M21" s="1"/>
      <c r="N21" s="1"/>
      <c r="O21" s="1"/>
      <c r="P21" s="1"/>
      <c r="Q21" s="1"/>
      <c r="R21" s="1"/>
    </row>
    <row r="22" spans="1:18" ht="9.75" customHeight="1">
      <c r="A22" s="1">
        <f t="shared" si="0"/>
        <v>1934</v>
      </c>
      <c r="B22" s="5">
        <f>('Table A7'!Y25+'Table A7'!Z25+'Table A7'!AA25)/100</f>
        <v>0.46935336870778782</v>
      </c>
      <c r="C22" s="1">
        <f>('Table A7'!Y25)/100</f>
        <v>0.31509077747651443</v>
      </c>
      <c r="D22" s="1"/>
      <c r="E22" s="1"/>
      <c r="F22" s="1"/>
      <c r="G22" s="1"/>
      <c r="H22" s="1"/>
      <c r="I22" s="1"/>
      <c r="J22" s="1"/>
      <c r="K22" s="1"/>
      <c r="L22" s="1"/>
      <c r="M22" s="1"/>
      <c r="N22" s="1"/>
      <c r="O22" s="1"/>
      <c r="P22" s="1"/>
      <c r="Q22" s="1"/>
      <c r="R22" s="1"/>
    </row>
    <row r="23" spans="1:18" ht="9.75" customHeight="1">
      <c r="A23" s="1">
        <f t="shared" si="0"/>
        <v>1935</v>
      </c>
      <c r="B23" s="5">
        <f>('Table A7'!Y26+'Table A7'!Z26+'Table A7'!AA26)/100</f>
        <v>0.46831898800235872</v>
      </c>
      <c r="C23" s="1">
        <f>('Table A7'!Y26)/100</f>
        <v>0.32408682215470924</v>
      </c>
      <c r="D23" s="1"/>
      <c r="E23" s="1"/>
      <c r="F23" s="1"/>
      <c r="G23" s="1"/>
      <c r="H23" s="1"/>
      <c r="I23" s="1"/>
      <c r="J23" s="1"/>
      <c r="K23" s="1"/>
      <c r="L23" s="1"/>
      <c r="M23" s="1"/>
      <c r="N23" s="1"/>
      <c r="O23" s="1"/>
      <c r="P23" s="1"/>
      <c r="Q23" s="1"/>
      <c r="R23" s="1"/>
    </row>
    <row r="24" spans="1:18" ht="9.75" customHeight="1">
      <c r="A24" s="1">
        <f t="shared" si="0"/>
        <v>1936</v>
      </c>
      <c r="B24" s="5">
        <f>('Table A7'!Y27+'Table A7'!Z27+'Table A7'!AA27)/100</f>
        <v>0.51668773664870915</v>
      </c>
      <c r="C24" s="1">
        <f>('Table A7'!Y27)/100</f>
        <v>0.39777847744725442</v>
      </c>
      <c r="D24" s="1"/>
      <c r="E24" s="1"/>
      <c r="F24" s="1"/>
      <c r="G24" s="1"/>
      <c r="H24" s="1"/>
      <c r="I24" s="1"/>
      <c r="J24" s="1"/>
      <c r="K24" s="1"/>
      <c r="L24" s="1"/>
      <c r="M24" s="1"/>
      <c r="N24" s="1"/>
      <c r="O24" s="1"/>
      <c r="P24" s="1"/>
      <c r="Q24" s="1"/>
      <c r="R24" s="1"/>
    </row>
    <row r="25" spans="1:18" ht="9.75" customHeight="1">
      <c r="A25" s="1">
        <f t="shared" si="0"/>
        <v>1937</v>
      </c>
      <c r="B25" s="5">
        <f>('Table A7'!Y28+'Table A7'!Z28+'Table A7'!AA28)/100</f>
        <v>0.51580271354409102</v>
      </c>
      <c r="C25" s="1">
        <f>('Table A7'!Y28)/100</f>
        <v>0.4010029517927387</v>
      </c>
      <c r="D25" s="1"/>
      <c r="E25" s="1"/>
      <c r="F25" s="1"/>
      <c r="G25" s="1"/>
      <c r="H25" s="1"/>
      <c r="I25" s="1"/>
      <c r="J25" s="1"/>
      <c r="K25" s="1"/>
      <c r="L25" s="1"/>
      <c r="M25" s="1"/>
      <c r="N25" s="1"/>
      <c r="O25" s="1"/>
      <c r="P25" s="1"/>
      <c r="Q25" s="1"/>
      <c r="R25" s="1"/>
    </row>
    <row r="26" spans="1:18" ht="9.75" customHeight="1">
      <c r="A26" s="1">
        <f t="shared" si="0"/>
        <v>1938</v>
      </c>
      <c r="B26" s="5">
        <f>('Table A7'!Y29+'Table A7'!Z29+'Table A7'!AA29)/100</f>
        <v>0.43061983286524025</v>
      </c>
      <c r="C26" s="1">
        <f>('Table A7'!Y29)/100</f>
        <v>0.31354150039958634</v>
      </c>
      <c r="D26" s="1"/>
      <c r="E26" s="1"/>
      <c r="F26" s="1"/>
      <c r="G26" s="1"/>
      <c r="H26" s="1"/>
      <c r="I26" s="1"/>
      <c r="J26" s="1"/>
      <c r="K26" s="1"/>
      <c r="L26" s="1"/>
      <c r="M26" s="1"/>
      <c r="N26" s="1"/>
      <c r="O26" s="1"/>
      <c r="P26" s="1"/>
      <c r="Q26" s="1"/>
      <c r="R26" s="1"/>
    </row>
    <row r="27" spans="1:18" ht="9.75" customHeight="1">
      <c r="A27" s="1">
        <f t="shared" si="0"/>
        <v>1939</v>
      </c>
      <c r="B27" s="5">
        <f>('Table A7'!Y30+'Table A7'!Z30+'Table A7'!AA30)/100</f>
        <v>0.4508625542741464</v>
      </c>
      <c r="C27" s="1">
        <f>('Table A7'!Y30)/100</f>
        <v>0.3378054867871812</v>
      </c>
      <c r="D27" s="1"/>
      <c r="E27" s="1"/>
      <c r="F27" s="1"/>
      <c r="G27" s="1"/>
      <c r="H27" s="1"/>
      <c r="I27" s="1"/>
      <c r="J27" s="1"/>
      <c r="K27" s="1"/>
      <c r="L27" s="1"/>
      <c r="M27" s="1"/>
      <c r="N27" s="1"/>
      <c r="O27" s="1"/>
      <c r="P27" s="1"/>
      <c r="Q27" s="1"/>
      <c r="R27" s="1"/>
    </row>
    <row r="28" spans="1:18" ht="9.75" customHeight="1">
      <c r="A28" s="1">
        <f t="shared" si="0"/>
        <v>1940</v>
      </c>
      <c r="B28" s="5">
        <f>('Table A7'!Y31+'Table A7'!Z31+'Table A7'!AA31)/100</f>
        <v>0.43603407121275256</v>
      </c>
      <c r="C28" s="1">
        <f>('Table A7'!Y31)/100</f>
        <v>0.33178112712383978</v>
      </c>
      <c r="D28" s="1"/>
      <c r="E28" s="1"/>
      <c r="F28" s="1"/>
      <c r="G28" s="1"/>
      <c r="H28" s="1"/>
      <c r="I28" s="1"/>
      <c r="J28" s="1"/>
      <c r="K28" s="1"/>
      <c r="L28" s="1"/>
      <c r="M28" s="1"/>
      <c r="N28" s="1"/>
      <c r="O28" s="1"/>
      <c r="P28" s="1"/>
      <c r="Q28" s="1"/>
      <c r="R28" s="1"/>
    </row>
    <row r="29" spans="1:18" ht="9.75" customHeight="1">
      <c r="A29" s="1">
        <f t="shared" si="0"/>
        <v>1941</v>
      </c>
      <c r="B29" s="5">
        <f>('Table A7'!Y32+'Table A7'!Z32+'Table A7'!AA32)/100</f>
        <v>0.36688970635980395</v>
      </c>
      <c r="C29" s="1">
        <f>('Table A7'!Y32)/100</f>
        <v>0.2827365501429504</v>
      </c>
      <c r="D29" s="1"/>
      <c r="E29" s="1"/>
      <c r="F29" s="1"/>
      <c r="G29" s="1"/>
      <c r="H29" s="1"/>
      <c r="I29" s="1"/>
      <c r="J29" s="1"/>
      <c r="K29" s="1"/>
      <c r="L29" s="1"/>
      <c r="M29" s="1"/>
      <c r="N29" s="1"/>
      <c r="O29" s="1"/>
      <c r="P29" s="1"/>
      <c r="Q29" s="1"/>
      <c r="R29" s="1"/>
    </row>
    <row r="30" spans="1:18" ht="9.75" customHeight="1">
      <c r="A30" s="1">
        <f t="shared" si="0"/>
        <v>1942</v>
      </c>
      <c r="B30" s="5">
        <f>('Table A7'!Y33+'Table A7'!Z33+'Table A7'!AA33)/100</f>
        <v>0.29257030579014187</v>
      </c>
      <c r="C30" s="1">
        <f>('Table A7'!Y33)/100</f>
        <v>0.21866980851662479</v>
      </c>
      <c r="D30" s="1"/>
      <c r="E30" s="1"/>
      <c r="F30" s="1"/>
      <c r="G30" s="1"/>
      <c r="H30" s="1"/>
      <c r="I30" s="1"/>
      <c r="J30" s="1"/>
      <c r="K30" s="1"/>
      <c r="L30" s="1"/>
      <c r="M30" s="1"/>
      <c r="N30" s="1"/>
      <c r="O30" s="1"/>
      <c r="P30" s="1"/>
      <c r="Q30" s="1"/>
      <c r="R30" s="1"/>
    </row>
    <row r="31" spans="1:18" ht="9.75" customHeight="1">
      <c r="A31" s="1">
        <f t="shared" si="0"/>
        <v>1943</v>
      </c>
      <c r="B31" s="5">
        <f>('Table A7'!Y34+'Table A7'!Z34+'Table A7'!AA34)/100</f>
        <v>0.25669863954131728</v>
      </c>
      <c r="C31" s="1">
        <f>('Table A7'!Y34)/100</f>
        <v>0.19237755630766393</v>
      </c>
      <c r="D31" s="1"/>
      <c r="E31" s="1"/>
      <c r="F31" s="1"/>
      <c r="G31" s="1"/>
      <c r="H31" s="1"/>
      <c r="I31" s="1"/>
      <c r="J31" s="1"/>
      <c r="K31" s="1"/>
      <c r="L31" s="1"/>
      <c r="M31" s="1"/>
      <c r="N31" s="1"/>
      <c r="O31" s="1"/>
      <c r="P31" s="1"/>
      <c r="Q31" s="1"/>
      <c r="R31" s="1"/>
    </row>
    <row r="32" spans="1:18" ht="9.75" customHeight="1">
      <c r="A32" s="1">
        <f t="shared" si="0"/>
        <v>1944</v>
      </c>
      <c r="B32" s="5">
        <f>('Table A7'!Y35+'Table A7'!Z35+'Table A7'!AA35)/100</f>
        <v>0.25009318871599889</v>
      </c>
      <c r="C32" s="1">
        <f>('Table A7'!Y35)/100</f>
        <v>0.18316785462427526</v>
      </c>
      <c r="D32" s="1"/>
      <c r="E32" s="1"/>
      <c r="F32" s="1"/>
      <c r="G32" s="1"/>
      <c r="H32" s="1"/>
      <c r="I32" s="1"/>
      <c r="J32" s="1"/>
      <c r="K32" s="1"/>
      <c r="L32" s="1"/>
      <c r="M32" s="1"/>
      <c r="N32" s="1"/>
      <c r="O32" s="1"/>
      <c r="P32" s="1"/>
      <c r="Q32" s="1"/>
      <c r="R32" s="1"/>
    </row>
    <row r="33" spans="1:18" ht="9.75" customHeight="1">
      <c r="A33" s="1">
        <f t="shared" si="0"/>
        <v>1945</v>
      </c>
      <c r="B33" s="5">
        <f>('Table A7'!Y36+'Table A7'!Z36+'Table A7'!AA36)/100</f>
        <v>0.24443850542021348</v>
      </c>
      <c r="C33" s="1">
        <f>('Table A7'!Y36)/100</f>
        <v>0.17650848201553643</v>
      </c>
      <c r="D33" s="1"/>
      <c r="E33" s="1"/>
      <c r="F33" s="1"/>
      <c r="G33" s="1"/>
      <c r="H33" s="1"/>
      <c r="I33" s="1"/>
      <c r="J33" s="1"/>
      <c r="K33" s="1"/>
      <c r="L33" s="1"/>
      <c r="M33" s="1"/>
      <c r="N33" s="1"/>
      <c r="O33" s="1"/>
      <c r="P33" s="1"/>
      <c r="Q33" s="1"/>
      <c r="R33" s="1"/>
    </row>
    <row r="34" spans="1:18" ht="9.75" customHeight="1">
      <c r="A34" s="1">
        <f t="shared" si="0"/>
        <v>1946</v>
      </c>
      <c r="B34" s="5">
        <f>('Table A7'!Y37+'Table A7'!Z37+'Table A7'!AA37)/100</f>
        <v>0.2663170871384124</v>
      </c>
      <c r="C34" s="1">
        <f>('Table A7'!Y37)/100</f>
        <v>0.19795052364993096</v>
      </c>
      <c r="D34" s="1"/>
      <c r="E34" s="1"/>
      <c r="F34" s="1"/>
      <c r="G34" s="1"/>
      <c r="H34" s="1"/>
      <c r="I34" s="1"/>
      <c r="J34" s="1"/>
      <c r="K34" s="1"/>
      <c r="L34" s="1"/>
      <c r="M34" s="1"/>
      <c r="N34" s="1"/>
      <c r="O34" s="1"/>
      <c r="P34" s="1"/>
      <c r="Q34" s="1"/>
      <c r="R34" s="1"/>
    </row>
    <row r="35" spans="1:18" ht="9.75" customHeight="1">
      <c r="A35" s="1">
        <f t="shared" si="0"/>
        <v>1947</v>
      </c>
      <c r="B35" s="5">
        <f>('Table A7'!Y38+'Table A7'!Z38+'Table A7'!AA38)/100</f>
        <v>0.30419921352621437</v>
      </c>
      <c r="C35" s="1">
        <f>('Table A7'!Y38)/100</f>
        <v>0.23115637022629074</v>
      </c>
      <c r="D35" s="1"/>
      <c r="E35" s="1"/>
      <c r="F35" s="1"/>
      <c r="G35" s="1"/>
      <c r="H35" s="1"/>
      <c r="I35" s="1"/>
      <c r="J35" s="1"/>
      <c r="K35" s="1"/>
      <c r="L35" s="1"/>
      <c r="M35" s="1"/>
      <c r="N35" s="1"/>
      <c r="O35" s="1"/>
      <c r="P35" s="1"/>
      <c r="Q35" s="1"/>
      <c r="R35" s="1"/>
    </row>
    <row r="36" spans="1:18" ht="9.75" customHeight="1">
      <c r="A36" s="1">
        <v>1948</v>
      </c>
      <c r="B36" s="5">
        <f>('Table A7'!Y39+'Table A7'!Z39+'Table A7'!AA39)/100</f>
        <v>0.3192340477616431</v>
      </c>
      <c r="C36" s="1">
        <f>('Table A7'!Y39)/100</f>
        <v>0.24459263224905911</v>
      </c>
      <c r="D36" s="1"/>
      <c r="E36" s="1"/>
      <c r="F36" s="1"/>
      <c r="G36" s="1"/>
      <c r="H36" s="1"/>
      <c r="I36" s="1"/>
      <c r="J36" s="1"/>
      <c r="K36" s="1"/>
      <c r="L36" s="1"/>
      <c r="M36" s="1"/>
      <c r="N36" s="1"/>
      <c r="O36" s="1"/>
      <c r="P36" s="1"/>
      <c r="Q36" s="1"/>
      <c r="R36" s="1"/>
    </row>
    <row r="37" spans="1:18" ht="9.75" customHeight="1">
      <c r="A37" s="1">
        <v>1949</v>
      </c>
      <c r="B37" s="5">
        <f>('Table A7'!Y40+'Table A7'!Z40+'Table A7'!AA40)/100</f>
        <v>0.33955142401890709</v>
      </c>
      <c r="C37" s="1">
        <f>('Table A7'!Y40)/100</f>
        <v>0.2567014764941935</v>
      </c>
      <c r="D37" s="1"/>
      <c r="E37" s="1"/>
      <c r="F37" s="1"/>
      <c r="G37" s="1"/>
      <c r="H37" s="1"/>
      <c r="I37" s="1"/>
      <c r="J37" s="1"/>
      <c r="K37" s="1"/>
      <c r="L37" s="1"/>
      <c r="M37" s="1"/>
      <c r="N37" s="1"/>
      <c r="O37" s="1"/>
      <c r="P37" s="1"/>
      <c r="Q37" s="1"/>
      <c r="R37" s="1"/>
    </row>
    <row r="38" spans="1:18" ht="9.75" customHeight="1">
      <c r="A38" s="1">
        <v>1950</v>
      </c>
      <c r="B38" s="5">
        <f>('Table A7'!Y41+'Table A7'!Z41+'Table A7'!AA41)/100</f>
        <v>0.3419028149652874</v>
      </c>
      <c r="C38" s="1">
        <f>('Table A7'!Y41)/100</f>
        <v>0.25883366407954111</v>
      </c>
      <c r="D38" s="1"/>
      <c r="E38" s="1"/>
      <c r="F38" s="1"/>
      <c r="G38" s="1"/>
      <c r="H38" s="1"/>
      <c r="I38" s="1"/>
      <c r="J38" s="1"/>
      <c r="K38" s="1"/>
      <c r="L38" s="1"/>
      <c r="M38" s="1"/>
      <c r="N38" s="1"/>
      <c r="O38" s="1"/>
      <c r="P38" s="1"/>
      <c r="Q38" s="1"/>
      <c r="R38" s="1"/>
    </row>
    <row r="39" spans="1:18" ht="9.75" customHeight="1">
      <c r="A39" s="1">
        <v>1951</v>
      </c>
      <c r="B39" s="5">
        <f>('Table A7'!Y42+'Table A7'!Z42+'Table A7'!AA42)/100</f>
        <v>0.32941185607534834</v>
      </c>
      <c r="C39" s="1">
        <f>('Table A7'!Y42)/100</f>
        <v>0.24974223257605097</v>
      </c>
      <c r="D39" s="1"/>
      <c r="E39" s="1"/>
      <c r="F39" s="1"/>
      <c r="G39" s="1"/>
      <c r="H39" s="1"/>
      <c r="I39" s="1"/>
      <c r="J39" s="1"/>
      <c r="K39" s="1"/>
      <c r="L39" s="1"/>
      <c r="M39" s="1"/>
      <c r="N39" s="1"/>
      <c r="O39" s="1"/>
      <c r="P39" s="1"/>
      <c r="Q39" s="1"/>
      <c r="R39" s="1"/>
    </row>
    <row r="40" spans="1:18" ht="9.75" customHeight="1">
      <c r="A40" s="1">
        <v>1952</v>
      </c>
      <c r="B40" s="5">
        <f>('Table A7'!Y43+'Table A7'!Z43+'Table A7'!AA43)/100</f>
        <v>0.32564313292950986</v>
      </c>
      <c r="C40" s="1">
        <f>('Table A7'!Y43)/100</f>
        <v>0.24379531330908258</v>
      </c>
      <c r="D40" s="1"/>
      <c r="E40" s="1"/>
      <c r="F40" s="1"/>
      <c r="G40" s="1"/>
      <c r="H40" s="1"/>
      <c r="I40" s="1"/>
      <c r="J40" s="1"/>
      <c r="K40" s="1"/>
      <c r="L40" s="1"/>
      <c r="M40" s="1"/>
      <c r="N40" s="1"/>
      <c r="O40" s="1"/>
      <c r="P40" s="1"/>
      <c r="Q40" s="1"/>
      <c r="R40" s="1"/>
    </row>
    <row r="41" spans="1:18" ht="9.75" customHeight="1">
      <c r="A41" s="1">
        <v>1953</v>
      </c>
      <c r="B41" s="5">
        <f>('Table A7'!Y44+'Table A7'!Z44+'Table A7'!AA44)/100</f>
        <v>0.31564590177205054</v>
      </c>
      <c r="C41" s="1">
        <f>('Table A7'!Y44)/100</f>
        <v>0.23439844142434754</v>
      </c>
      <c r="D41" s="1"/>
      <c r="E41" s="1"/>
      <c r="F41" s="1"/>
      <c r="G41" s="1"/>
      <c r="H41" s="1"/>
      <c r="I41" s="1"/>
      <c r="J41" s="1"/>
      <c r="K41" s="1"/>
      <c r="L41" s="1"/>
      <c r="M41" s="1"/>
      <c r="N41" s="1"/>
      <c r="O41" s="1"/>
      <c r="P41" s="1"/>
      <c r="Q41" s="1"/>
      <c r="R41" s="1"/>
    </row>
    <row r="42" spans="1:18" ht="9.75" customHeight="1">
      <c r="A42" s="1">
        <v>1954</v>
      </c>
      <c r="B42" s="5">
        <f>('Table A7'!Y45+'Table A7'!Z45+'Table A7'!AA45)/100</f>
        <v>0.32493091815925923</v>
      </c>
      <c r="C42" s="1">
        <f>('Table A7'!Y45)/100</f>
        <v>0.24147620721295482</v>
      </c>
      <c r="D42" s="1"/>
      <c r="E42" s="1"/>
      <c r="F42" s="1"/>
      <c r="G42" s="1"/>
      <c r="H42" s="1"/>
      <c r="I42" s="1"/>
      <c r="J42" s="1"/>
      <c r="K42" s="1"/>
      <c r="L42" s="1"/>
      <c r="M42" s="1"/>
      <c r="N42" s="1"/>
      <c r="O42" s="1"/>
      <c r="P42" s="1"/>
      <c r="Q42" s="1"/>
      <c r="R42" s="1"/>
    </row>
    <row r="43" spans="1:18" ht="9.75" customHeight="1">
      <c r="A43" s="1">
        <v>1955</v>
      </c>
      <c r="B43" s="5">
        <f>('Table A7'!Y46+'Table A7'!Z46+'Table A7'!AA46)/100</f>
        <v>0.32580741190177948</v>
      </c>
      <c r="C43" s="1">
        <f>('Table A7'!Y46)/100</f>
        <v>0.2649466022590275</v>
      </c>
      <c r="D43" s="1"/>
      <c r="E43" s="1"/>
      <c r="F43" s="1"/>
      <c r="G43" s="1"/>
      <c r="H43" s="1"/>
      <c r="I43" s="1"/>
      <c r="J43" s="1"/>
      <c r="K43" s="1"/>
      <c r="L43" s="1"/>
      <c r="M43" s="1"/>
      <c r="N43" s="1"/>
      <c r="O43" s="1"/>
      <c r="P43" s="1"/>
      <c r="Q43" s="1"/>
      <c r="R43" s="1"/>
    </row>
    <row r="44" spans="1:18" ht="9.75" customHeight="1">
      <c r="A44" s="1">
        <v>1956</v>
      </c>
      <c r="B44" s="5">
        <f>('Table A7'!Y47+'Table A7'!Z47+'Table A7'!AA47)/100</f>
        <v>0.35545165893987346</v>
      </c>
      <c r="C44" s="1">
        <f>('Table A7'!Y47)/100</f>
        <v>0.28149235005814949</v>
      </c>
      <c r="D44" s="1"/>
      <c r="E44" s="1"/>
      <c r="F44" s="1"/>
      <c r="G44" s="1"/>
      <c r="H44" s="1"/>
      <c r="I44" s="1"/>
      <c r="J44" s="1"/>
      <c r="K44" s="1"/>
      <c r="L44" s="1"/>
      <c r="M44" s="1"/>
      <c r="N44" s="1"/>
      <c r="O44" s="1"/>
      <c r="P44" s="1"/>
      <c r="Q44" s="1"/>
      <c r="R44" s="1"/>
    </row>
    <row r="45" spans="1:18" ht="9.75" customHeight="1">
      <c r="A45" s="1">
        <v>1957</v>
      </c>
      <c r="B45" s="5">
        <f>('Table A7'!Y48+'Table A7'!Z48+'Table A7'!AA48)/100</f>
        <v>0.34818143876647006</v>
      </c>
      <c r="C45" s="1">
        <f>('Table A7'!Y48)/100</f>
        <v>0.27630152502818017</v>
      </c>
      <c r="D45" s="1"/>
      <c r="E45" s="1"/>
      <c r="F45" s="1"/>
      <c r="G45" s="1"/>
      <c r="H45" s="1"/>
      <c r="I45" s="1"/>
      <c r="J45" s="1"/>
      <c r="K45" s="1"/>
      <c r="L45" s="1"/>
      <c r="M45" s="1"/>
      <c r="N45" s="1"/>
      <c r="O45" s="1"/>
      <c r="P45" s="1"/>
      <c r="Q45" s="1"/>
      <c r="R45" s="1"/>
    </row>
    <row r="46" spans="1:18" ht="9.75" customHeight="1">
      <c r="A46" s="1">
        <v>1958</v>
      </c>
      <c r="B46" s="5">
        <f>('Table A7'!Y49+'Table A7'!Z49+'Table A7'!AA49)/100</f>
        <v>0.34501415578741601</v>
      </c>
      <c r="C46" s="1">
        <f>('Table A7'!Y49)/100</f>
        <v>0.26918013381049788</v>
      </c>
      <c r="D46" s="1"/>
      <c r="E46" s="1"/>
      <c r="F46" s="1"/>
      <c r="G46" s="1"/>
      <c r="H46" s="1"/>
      <c r="I46" s="1"/>
      <c r="J46" s="1"/>
      <c r="K46" s="1"/>
      <c r="L46" s="1"/>
      <c r="M46" s="1"/>
      <c r="N46" s="1"/>
      <c r="O46" s="1"/>
      <c r="P46" s="1"/>
      <c r="Q46" s="1"/>
      <c r="R46" s="1"/>
    </row>
    <row r="47" spans="1:18" ht="9.75" customHeight="1">
      <c r="A47" s="1">
        <v>1959</v>
      </c>
      <c r="B47" s="5">
        <f>('Table A7'!Y50+'Table A7'!Z50+'Table A7'!AA50)/100</f>
        <v>0.33993144723887569</v>
      </c>
      <c r="C47" s="1">
        <f>('Table A7'!Y50)/100</f>
        <v>0.26437456913180274</v>
      </c>
      <c r="D47" s="1"/>
      <c r="E47" s="1"/>
      <c r="F47" s="1"/>
      <c r="G47" s="1"/>
      <c r="H47" s="1"/>
      <c r="I47" s="1"/>
      <c r="J47" s="1"/>
      <c r="K47" s="1"/>
      <c r="L47" s="1"/>
      <c r="M47" s="1"/>
      <c r="N47" s="1"/>
      <c r="O47" s="1"/>
      <c r="P47" s="1"/>
      <c r="Q47" s="1"/>
      <c r="R47" s="1"/>
    </row>
    <row r="48" spans="1:18" ht="9.75" customHeight="1">
      <c r="A48" s="1">
        <v>1960</v>
      </c>
      <c r="B48" s="5">
        <f>('Table A7'!Y51+'Table A7'!Z51+'Table A7'!AA51)/100</f>
        <v>0.35073042576876223</v>
      </c>
      <c r="C48" s="1">
        <f>('Table A7'!Y51)/100</f>
        <v>0.2678627428184347</v>
      </c>
      <c r="D48" s="1"/>
      <c r="E48" s="1"/>
      <c r="F48" s="1"/>
      <c r="G48" s="1"/>
      <c r="H48" s="1"/>
      <c r="I48" s="1"/>
      <c r="J48" s="1"/>
      <c r="K48" s="1"/>
      <c r="L48" s="1"/>
      <c r="M48" s="1"/>
      <c r="N48" s="1"/>
      <c r="O48" s="1"/>
      <c r="P48" s="1"/>
      <c r="Q48" s="1"/>
      <c r="R48" s="1"/>
    </row>
    <row r="49" spans="1:18" ht="9.75" customHeight="1">
      <c r="A49" s="1">
        <v>1961</v>
      </c>
      <c r="B49" s="5">
        <f>('Table A7'!Y52+'Table A7'!Z52+'Table A7'!AA52)/100</f>
        <v>0.34646403345976695</v>
      </c>
      <c r="C49" s="1">
        <f>('Table A7'!Y52)/100</f>
        <v>0.2689140925417825</v>
      </c>
      <c r="D49" s="1"/>
      <c r="E49" s="1"/>
      <c r="F49" s="1"/>
      <c r="G49" s="1"/>
      <c r="H49" s="1"/>
      <c r="I49" s="1"/>
      <c r="J49" s="1"/>
      <c r="K49" s="1"/>
      <c r="L49" s="1"/>
      <c r="M49" s="1"/>
      <c r="N49" s="1"/>
      <c r="O49" s="1"/>
      <c r="P49" s="1"/>
      <c r="Q49" s="1"/>
      <c r="R49" s="1"/>
    </row>
    <row r="50" spans="1:18" ht="9.75" customHeight="1">
      <c r="A50" s="1">
        <v>1962</v>
      </c>
      <c r="B50" s="5">
        <f>('Table A7'!Y53+'Table A7'!Z53+'Table A7'!AA53)/100</f>
        <v>0.34815824958059155</v>
      </c>
      <c r="C50" s="1">
        <f>('Table A7'!Y53)/100</f>
        <v>0.26801092255282422</v>
      </c>
      <c r="D50" s="1"/>
      <c r="E50" s="1"/>
      <c r="F50" s="1"/>
      <c r="G50" s="1"/>
      <c r="H50" s="1"/>
      <c r="I50" s="1"/>
      <c r="J50" s="1"/>
      <c r="K50" s="1"/>
      <c r="L50" s="1"/>
      <c r="M50" s="1"/>
      <c r="N50" s="1"/>
      <c r="O50" s="1"/>
      <c r="P50" s="1"/>
      <c r="Q50" s="1"/>
      <c r="R50" s="1"/>
    </row>
    <row r="51" spans="1:18" ht="9.75" customHeight="1">
      <c r="A51" s="1">
        <v>1963</v>
      </c>
      <c r="B51" s="5">
        <f>('Table A7'!Y54+'Table A7'!Z54+'Table A7'!AA54)/100</f>
        <v>0.3554883984207225</v>
      </c>
      <c r="C51" s="1">
        <f>('Table A7'!Y54)/100</f>
        <v>0.27335954841714288</v>
      </c>
      <c r="D51" s="1"/>
      <c r="E51" s="1"/>
      <c r="F51" s="1"/>
      <c r="G51" s="1"/>
      <c r="H51" s="1"/>
      <c r="I51" s="1"/>
      <c r="J51" s="1"/>
      <c r="K51" s="1"/>
      <c r="L51" s="1"/>
      <c r="M51" s="1"/>
      <c r="N51" s="1"/>
      <c r="O51" s="1"/>
      <c r="P51" s="1"/>
      <c r="Q51" s="1"/>
      <c r="R51" s="1"/>
    </row>
    <row r="52" spans="1:18" ht="9.75" customHeight="1">
      <c r="A52" s="1">
        <v>1964</v>
      </c>
      <c r="B52" s="5">
        <f>('Table A7'!Y55+'Table A7'!Z55+'Table A7'!AA55)/100</f>
        <v>0.35433496466533709</v>
      </c>
      <c r="C52" s="1">
        <f>('Table A7'!Y55)/100</f>
        <v>0.28135365765607206</v>
      </c>
      <c r="D52" s="1"/>
      <c r="E52" s="1"/>
      <c r="F52" s="1"/>
      <c r="G52" s="1"/>
      <c r="H52" s="1"/>
      <c r="I52" s="1"/>
      <c r="J52" s="1"/>
      <c r="K52" s="1"/>
      <c r="L52" s="1"/>
      <c r="M52" s="1"/>
      <c r="N52" s="1"/>
      <c r="O52" s="1"/>
      <c r="P52" s="1"/>
      <c r="Q52" s="1"/>
      <c r="R52" s="1"/>
    </row>
    <row r="53" spans="1:18" ht="9.75" customHeight="1">
      <c r="A53" s="1">
        <v>1965</v>
      </c>
      <c r="B53" s="5">
        <f>('Table A7'!Y56+'Table A7'!Z56+'Table A7'!AA56)/100</f>
        <v>0.34837621040784156</v>
      </c>
      <c r="C53" s="1">
        <f>('Table A7'!Y56)/100</f>
        <v>0.27619722386057566</v>
      </c>
      <c r="D53" s="1"/>
      <c r="E53" s="1"/>
      <c r="F53" s="1"/>
      <c r="G53" s="1"/>
      <c r="H53" s="1"/>
      <c r="I53" s="1"/>
      <c r="J53" s="1"/>
      <c r="K53" s="1"/>
      <c r="L53" s="1"/>
      <c r="M53" s="1"/>
      <c r="N53" s="1"/>
      <c r="O53" s="1"/>
      <c r="P53" s="1"/>
      <c r="Q53" s="1"/>
      <c r="R53" s="1"/>
    </row>
    <row r="54" spans="1:18" ht="9.75" customHeight="1">
      <c r="A54" s="1">
        <v>1966</v>
      </c>
      <c r="B54" s="5">
        <f>('Table A7'!Y57+'Table A7'!Z57+'Table A7'!AA57)/100</f>
        <v>0.31289856340894712</v>
      </c>
      <c r="C54" s="1">
        <f>('Table A7'!Y57)/100</f>
        <v>0.22927229884487527</v>
      </c>
      <c r="D54" s="1"/>
      <c r="E54" s="1"/>
      <c r="F54" s="1"/>
      <c r="G54" s="1"/>
      <c r="H54" s="1"/>
      <c r="I54" s="1"/>
      <c r="J54" s="1"/>
      <c r="K54" s="1"/>
      <c r="L54" s="1"/>
      <c r="M54" s="1"/>
      <c r="N54" s="1"/>
      <c r="O54" s="1"/>
      <c r="P54" s="1"/>
      <c r="Q54" s="1"/>
      <c r="R54" s="1"/>
    </row>
    <row r="55" spans="1:18" ht="9.75" customHeight="1">
      <c r="A55" s="1">
        <v>1967</v>
      </c>
      <c r="B55" s="5">
        <f>('Table A7'!Y58+'Table A7'!Z58+'Table A7'!AA58)/100</f>
        <v>0.29551055091346834</v>
      </c>
      <c r="C55" s="1">
        <f>('Table A7'!Y58)/100</f>
        <v>0.21669735164990794</v>
      </c>
      <c r="D55" s="1"/>
      <c r="E55" s="1"/>
      <c r="F55" s="1"/>
      <c r="G55" s="1"/>
      <c r="H55" s="1"/>
      <c r="I55" s="1"/>
      <c r="J55" s="1"/>
      <c r="K55" s="1"/>
      <c r="L55" s="1"/>
      <c r="M55" s="1"/>
      <c r="N55" s="1"/>
      <c r="O55" s="1"/>
      <c r="P55" s="1"/>
      <c r="Q55" s="1"/>
      <c r="R55" s="1"/>
    </row>
    <row r="56" spans="1:18" ht="9.75" customHeight="1">
      <c r="A56" s="1">
        <v>1968</v>
      </c>
      <c r="B56" s="5">
        <f>('Table A7'!Y59+'Table A7'!Z59+'Table A7'!AA59)/100</f>
        <v>0.31575987251764259</v>
      </c>
      <c r="C56" s="1">
        <f>('Table A7'!Y59)/100</f>
        <v>0.23171793189335405</v>
      </c>
      <c r="D56" s="1"/>
      <c r="E56" s="1"/>
      <c r="F56" s="1"/>
      <c r="G56" s="1"/>
      <c r="H56" s="1"/>
      <c r="I56" s="1"/>
      <c r="J56" s="1"/>
      <c r="K56" s="1"/>
      <c r="L56" s="1"/>
      <c r="M56" s="1"/>
      <c r="N56" s="1"/>
      <c r="O56" s="1"/>
      <c r="P56" s="1"/>
      <c r="Q56" s="1"/>
      <c r="R56" s="1"/>
    </row>
    <row r="57" spans="1:18" ht="9.75" customHeight="1">
      <c r="A57" s="1">
        <v>1969</v>
      </c>
      <c r="B57" s="5">
        <f>('Table A7'!Y60+'Table A7'!Z60+'Table A7'!AA60)/100</f>
        <v>0.30329428125368985</v>
      </c>
      <c r="C57" s="1">
        <f>('Table A7'!Y60)/100</f>
        <v>0.21018590189312938</v>
      </c>
      <c r="D57" s="1"/>
      <c r="E57" s="1"/>
      <c r="F57" s="1"/>
      <c r="G57" s="1"/>
      <c r="H57" s="1"/>
      <c r="I57" s="1"/>
      <c r="J57" s="1"/>
      <c r="K57" s="1"/>
      <c r="L57" s="1"/>
      <c r="M57" s="1"/>
      <c r="N57" s="1"/>
      <c r="O57" s="1"/>
      <c r="P57" s="1"/>
      <c r="Q57" s="1"/>
      <c r="R57" s="1"/>
    </row>
    <row r="58" spans="1:18" ht="9.75" customHeight="1">
      <c r="A58" s="1">
        <v>1970</v>
      </c>
      <c r="B58" s="5">
        <f>('Table A7'!Y61+'Table A7'!Z61+'Table A7'!AA61)/100</f>
        <v>0.29048353329070919</v>
      </c>
      <c r="C58" s="1">
        <f>('Table A7'!Y61)/100</f>
        <v>0.18788471423019545</v>
      </c>
      <c r="D58" s="1"/>
      <c r="E58" s="1"/>
      <c r="F58" s="1"/>
      <c r="G58" s="1"/>
      <c r="H58" s="1"/>
      <c r="I58" s="1"/>
      <c r="J58" s="1"/>
      <c r="K58" s="1"/>
      <c r="L58" s="1"/>
      <c r="M58" s="1"/>
      <c r="N58" s="1"/>
      <c r="O58" s="1"/>
      <c r="P58" s="1"/>
      <c r="Q58" s="1"/>
      <c r="R58" s="1"/>
    </row>
    <row r="59" spans="1:18" ht="9.75" customHeight="1">
      <c r="A59" s="1">
        <v>1971</v>
      </c>
      <c r="B59" s="5">
        <f>('Table A7'!Y62+'Table A7'!Z62+'Table A7'!AA62)/100</f>
        <v>0.28424983524932268</v>
      </c>
      <c r="C59" s="1">
        <f>('Table A7'!Y62)/100</f>
        <v>0.17782089770813503</v>
      </c>
      <c r="D59" s="1"/>
      <c r="E59" s="1"/>
      <c r="F59" s="1"/>
      <c r="G59" s="1"/>
      <c r="H59" s="1"/>
      <c r="I59" s="1"/>
      <c r="J59" s="1"/>
      <c r="K59" s="1"/>
      <c r="L59" s="1"/>
      <c r="M59" s="1"/>
      <c r="N59" s="1"/>
      <c r="O59" s="1"/>
      <c r="P59" s="1"/>
      <c r="Q59" s="1"/>
      <c r="R59" s="1"/>
    </row>
    <row r="60" spans="1:18" ht="9.75" customHeight="1">
      <c r="A60" s="1">
        <v>1972</v>
      </c>
      <c r="B60" s="5">
        <f>('Table A7'!Y63+'Table A7'!Z63+'Table A7'!AA63)/100</f>
        <v>0.27347357028542474</v>
      </c>
      <c r="C60" s="1">
        <f>('Table A7'!Y63)/100</f>
        <v>0.16856067147939618</v>
      </c>
      <c r="D60" s="1"/>
      <c r="E60" s="1"/>
      <c r="F60" s="1"/>
      <c r="G60" s="1"/>
      <c r="H60" s="1"/>
      <c r="I60" s="1"/>
      <c r="J60" s="1"/>
      <c r="K60" s="1"/>
      <c r="L60" s="1"/>
      <c r="M60" s="1"/>
      <c r="N60" s="1"/>
      <c r="O60" s="1"/>
      <c r="P60" s="1"/>
      <c r="Q60" s="1"/>
      <c r="R60" s="1"/>
    </row>
    <row r="61" spans="1:18" ht="9.75" customHeight="1">
      <c r="A61" s="1">
        <v>1973</v>
      </c>
      <c r="B61" s="5">
        <f>('Table A7'!Y64+'Table A7'!Z64+'Table A7'!AA64)/100</f>
        <v>0.27635218110950932</v>
      </c>
      <c r="C61" s="1">
        <f>('Table A7'!Y64)/100</f>
        <v>0.16640504031181588</v>
      </c>
      <c r="D61" s="1"/>
      <c r="E61" s="1"/>
      <c r="F61" s="1"/>
      <c r="G61" s="1"/>
      <c r="H61" s="1"/>
      <c r="I61" s="1"/>
      <c r="J61" s="1"/>
      <c r="K61" s="1"/>
      <c r="L61" s="1"/>
      <c r="M61" s="1"/>
      <c r="N61" s="1"/>
      <c r="O61" s="1"/>
      <c r="P61" s="1"/>
      <c r="Q61" s="1"/>
      <c r="R61" s="1"/>
    </row>
    <row r="62" spans="1:18" ht="9.75" customHeight="1">
      <c r="A62" s="1">
        <v>1974</v>
      </c>
      <c r="B62" s="5">
        <f>('Table A7'!Y65+'Table A7'!Z65+'Table A7'!AA65)/100</f>
        <v>0.28853805909660307</v>
      </c>
      <c r="C62" s="1">
        <f>('Table A7'!Y65)/100</f>
        <v>0.16072875985557439</v>
      </c>
      <c r="D62" s="1"/>
      <c r="E62" s="1"/>
      <c r="F62" s="1"/>
      <c r="G62" s="1"/>
      <c r="H62" s="1"/>
      <c r="I62" s="1"/>
      <c r="J62" s="1"/>
      <c r="K62" s="1"/>
      <c r="L62" s="1"/>
      <c r="M62" s="1"/>
      <c r="N62" s="1"/>
      <c r="O62" s="1"/>
      <c r="P62" s="1"/>
      <c r="Q62" s="1"/>
      <c r="R62" s="1"/>
    </row>
    <row r="63" spans="1:18" ht="9.75" customHeight="1">
      <c r="A63" s="1">
        <v>1975</v>
      </c>
      <c r="B63" s="5">
        <f>('Table A7'!Y66+'Table A7'!Z66+'Table A7'!AA66)/100</f>
        <v>0.27737669278499927</v>
      </c>
      <c r="C63" s="1">
        <f>('Table A7'!Y66)/100</f>
        <v>0.15719009013089361</v>
      </c>
      <c r="D63" s="1"/>
      <c r="E63" s="1"/>
      <c r="F63" s="1"/>
      <c r="G63" s="1"/>
      <c r="H63" s="1"/>
      <c r="I63" s="1"/>
      <c r="J63" s="1"/>
      <c r="K63" s="1"/>
      <c r="L63" s="1"/>
      <c r="M63" s="1"/>
      <c r="N63" s="1"/>
      <c r="O63" s="1"/>
      <c r="P63" s="1"/>
      <c r="Q63" s="1"/>
      <c r="R63" s="1"/>
    </row>
    <row r="64" spans="1:18" ht="9.75" customHeight="1">
      <c r="A64" s="1">
        <v>1976</v>
      </c>
      <c r="B64" s="5">
        <f>('Table A7'!Y67+'Table A7'!Z67+'Table A7'!AA67)/100</f>
        <v>0.27077567569841093</v>
      </c>
      <c r="C64" s="1">
        <f>('Table A7'!Y67)/100</f>
        <v>0.15902150962759828</v>
      </c>
      <c r="D64" s="1"/>
      <c r="E64" s="1"/>
      <c r="F64" s="1"/>
      <c r="G64" s="1"/>
      <c r="H64" s="1"/>
      <c r="I64" s="1"/>
      <c r="J64" s="1"/>
      <c r="K64" s="1"/>
      <c r="L64" s="1"/>
      <c r="M64" s="1"/>
      <c r="N64" s="1"/>
      <c r="O64" s="1"/>
      <c r="P64" s="1"/>
      <c r="Q64" s="1"/>
      <c r="R64" s="1"/>
    </row>
    <row r="65" spans="1:18" ht="9.75" customHeight="1">
      <c r="A65" s="1">
        <v>1977</v>
      </c>
      <c r="B65" s="5">
        <f>('Table A7'!Y68+'Table A7'!Z68+'Table A7'!AA68)/100</f>
        <v>0.26623600075079767</v>
      </c>
      <c r="C65" s="1">
        <f>('Table A7'!Y68)/100</f>
        <v>0.15708878183069511</v>
      </c>
      <c r="D65" s="1"/>
      <c r="E65" s="1"/>
      <c r="F65" s="1"/>
      <c r="G65" s="1"/>
      <c r="H65" s="1"/>
      <c r="I65" s="1"/>
      <c r="J65" s="1"/>
      <c r="K65" s="1"/>
      <c r="L65" s="1"/>
      <c r="M65" s="1"/>
      <c r="N65" s="1"/>
      <c r="O65" s="1"/>
      <c r="P65" s="1"/>
      <c r="Q65" s="1"/>
      <c r="R65" s="1"/>
    </row>
    <row r="66" spans="1:18" ht="9.75" customHeight="1">
      <c r="A66" s="1">
        <v>1978</v>
      </c>
      <c r="B66" s="5">
        <f>('Table A7'!Y69+'Table A7'!Z69+'Table A7'!AA69)/100</f>
        <v>0.26161988523395435</v>
      </c>
      <c r="C66" s="1">
        <f>('Table A7'!Y69)/100</f>
        <v>0.15431858544834468</v>
      </c>
      <c r="D66" s="1"/>
      <c r="E66" s="1"/>
      <c r="F66" s="1"/>
      <c r="G66" s="1"/>
      <c r="H66" s="1"/>
      <c r="I66" s="1"/>
      <c r="J66" s="1"/>
      <c r="K66" s="1"/>
      <c r="L66" s="1"/>
      <c r="M66" s="1"/>
      <c r="N66" s="1"/>
      <c r="O66" s="1"/>
      <c r="P66" s="1"/>
      <c r="Q66" s="1"/>
      <c r="R66" s="1"/>
    </row>
    <row r="67" spans="1:18" ht="9.75" customHeight="1">
      <c r="A67" s="1">
        <v>1979</v>
      </c>
      <c r="B67" s="5">
        <f>('Table A7'!Y70+'Table A7'!Z70+'Table A7'!AA70)/100</f>
        <v>0.27968689244577033</v>
      </c>
      <c r="C67" s="1">
        <f>('Table A7'!Y70)/100</f>
        <v>0.15555300581977194</v>
      </c>
      <c r="D67" s="1"/>
      <c r="E67" s="1"/>
      <c r="F67" s="1"/>
      <c r="G67" s="1"/>
      <c r="H67" s="1"/>
      <c r="I67" s="1"/>
      <c r="J67" s="1"/>
      <c r="K67" s="1"/>
      <c r="L67" s="1"/>
      <c r="M67" s="1"/>
      <c r="N67" s="1"/>
      <c r="O67" s="1"/>
      <c r="P67" s="1"/>
      <c r="Q67" s="1"/>
      <c r="R67" s="1"/>
    </row>
    <row r="68" spans="1:18" ht="9.75" customHeight="1">
      <c r="A68" s="1">
        <v>1980</v>
      </c>
      <c r="B68" s="5">
        <f>('Table A7'!Y71+'Table A7'!Z71+'Table A7'!AA71)/100</f>
        <v>0.29845445501029594</v>
      </c>
      <c r="C68" s="1">
        <f>('Table A7'!Y71)/100</f>
        <v>0.1526804099858865</v>
      </c>
      <c r="D68" s="1"/>
      <c r="E68" s="1"/>
      <c r="F68" s="1"/>
      <c r="G68" s="1"/>
      <c r="H68" s="1"/>
      <c r="I68" s="1"/>
      <c r="J68" s="1"/>
      <c r="K68" s="1"/>
      <c r="L68" s="1"/>
      <c r="M68" s="1"/>
      <c r="N68" s="1"/>
      <c r="O68" s="1"/>
      <c r="P68" s="1"/>
      <c r="Q68" s="1"/>
      <c r="R68" s="1"/>
    </row>
    <row r="69" spans="1:18" ht="9.75" customHeight="1">
      <c r="A69" s="1">
        <v>1981</v>
      </c>
      <c r="B69" s="5">
        <f>('Table A7'!Y72+'Table A7'!Z72+'Table A7'!AA72)/100</f>
        <v>0.33662690545064516</v>
      </c>
      <c r="C69" s="1">
        <f>('Table A7'!Y72)/100</f>
        <v>0.15078926555508607</v>
      </c>
      <c r="D69" s="1"/>
      <c r="E69" s="1"/>
      <c r="F69" s="1"/>
      <c r="G69" s="1"/>
      <c r="H69" s="1"/>
      <c r="I69" s="1"/>
      <c r="J69" s="1"/>
      <c r="K69" s="1"/>
      <c r="L69" s="1"/>
      <c r="M69" s="1"/>
      <c r="N69" s="1"/>
      <c r="O69" s="1"/>
      <c r="P69" s="1"/>
      <c r="Q69" s="1"/>
      <c r="R69" s="1"/>
    </row>
    <row r="70" spans="1:18" ht="9.75" customHeight="1">
      <c r="A70" s="1">
        <v>1982</v>
      </c>
      <c r="B70" s="5">
        <f>('Table A7'!Y73+'Table A7'!Z73+'Table A7'!AA73)/100</f>
        <v>0.330605747344001</v>
      </c>
      <c r="C70" s="1">
        <f>('Table A7'!Y73)/100</f>
        <v>0.14948821362531123</v>
      </c>
      <c r="D70" s="1"/>
      <c r="E70" s="1"/>
      <c r="F70" s="1"/>
      <c r="G70" s="1"/>
      <c r="H70" s="1"/>
      <c r="I70" s="1"/>
      <c r="J70" s="1"/>
      <c r="K70" s="1"/>
      <c r="L70" s="1"/>
      <c r="M70" s="1"/>
      <c r="N70" s="1"/>
      <c r="O70" s="1"/>
      <c r="P70" s="1"/>
      <c r="Q70" s="1"/>
      <c r="R70" s="1"/>
    </row>
    <row r="71" spans="1:18" ht="9.75" customHeight="1">
      <c r="A71" s="1">
        <v>1983</v>
      </c>
      <c r="B71" s="5">
        <f>('Table A7'!Y74+'Table A7'!Z74+'Table A7'!AA74)/100</f>
        <v>0.28237913778063445</v>
      </c>
      <c r="C71" s="1">
        <f>('Table A7'!Y74)/100</f>
        <v>0.13021899820944857</v>
      </c>
      <c r="D71" s="1"/>
      <c r="E71" s="1"/>
      <c r="F71" s="1"/>
      <c r="G71" s="1"/>
      <c r="H71" s="1"/>
      <c r="I71" s="1"/>
      <c r="J71" s="1"/>
      <c r="K71" s="1"/>
      <c r="L71" s="1"/>
      <c r="M71" s="1"/>
      <c r="N71" s="1"/>
      <c r="O71" s="1"/>
      <c r="P71" s="1"/>
      <c r="Q71" s="1"/>
      <c r="R71" s="1"/>
    </row>
    <row r="72" spans="1:18" ht="9.75" customHeight="1">
      <c r="A72" s="1">
        <v>1984</v>
      </c>
      <c r="B72" s="5">
        <f>('Table A7'!Y75+'Table A7'!Z75+'Table A7'!AA75)/100</f>
        <v>0.26411695505122301</v>
      </c>
      <c r="C72" s="1">
        <f>('Table A7'!Y75)/100</f>
        <v>0.10271555315915887</v>
      </c>
      <c r="D72" s="1"/>
      <c r="E72" s="1"/>
      <c r="F72" s="1"/>
      <c r="G72" s="1"/>
      <c r="H72" s="1"/>
      <c r="I72" s="1"/>
      <c r="J72" s="1"/>
      <c r="K72" s="1"/>
      <c r="L72" s="1"/>
      <c r="M72" s="1"/>
      <c r="N72" s="1"/>
      <c r="O72" s="1"/>
      <c r="P72" s="1"/>
      <c r="Q72" s="1"/>
      <c r="R72" s="1"/>
    </row>
    <row r="73" spans="1:18" ht="9.75" customHeight="1">
      <c r="A73" s="1">
        <v>1985</v>
      </c>
      <c r="B73" s="5">
        <f>('Table A7'!Y76+'Table A7'!Z76+'Table A7'!AA76)/100</f>
        <v>0.29028246110111444</v>
      </c>
      <c r="C73" s="1">
        <f>('Table A7'!Y76)/100</f>
        <v>0.11169537144844481</v>
      </c>
      <c r="D73" s="1"/>
      <c r="E73" s="1"/>
      <c r="F73" s="1"/>
      <c r="G73" s="1"/>
      <c r="H73" s="1"/>
      <c r="I73" s="1"/>
      <c r="J73" s="1"/>
      <c r="K73" s="1"/>
      <c r="L73" s="1"/>
      <c r="M73" s="1"/>
      <c r="N73" s="1"/>
      <c r="O73" s="1"/>
      <c r="P73" s="1"/>
      <c r="Q73" s="1"/>
      <c r="R73" s="1"/>
    </row>
    <row r="74" spans="1:18" ht="9.75" customHeight="1">
      <c r="A74" s="1">
        <v>1986</v>
      </c>
      <c r="B74" s="5">
        <f>('Table A7'!Y77+'Table A7'!Z77+'Table A7'!AA77)/100</f>
        <v>0.27258438340837043</v>
      </c>
      <c r="C74" s="1">
        <f>('Table A7'!Y77)/100</f>
        <v>0.13051503468958248</v>
      </c>
      <c r="D74" s="1"/>
      <c r="E74" s="1"/>
      <c r="F74" s="1"/>
      <c r="G74" s="1"/>
      <c r="H74" s="1"/>
      <c r="I74" s="1"/>
      <c r="J74" s="1"/>
      <c r="K74" s="1"/>
      <c r="L74" s="1"/>
      <c r="M74" s="1"/>
      <c r="N74" s="1"/>
      <c r="O74" s="1"/>
      <c r="P74" s="1"/>
      <c r="Q74" s="1"/>
      <c r="R74" s="1"/>
    </row>
    <row r="75" spans="1:18" ht="9.75" customHeight="1">
      <c r="A75" s="1">
        <v>1987</v>
      </c>
      <c r="B75" s="5">
        <f>('Table A7'!Y78+'Table A7'!Z78+'Table A7'!AA78)/100</f>
        <v>0.20985179393419207</v>
      </c>
      <c r="C75" s="1">
        <f>('Table A7'!Y78)/100</f>
        <v>7.9543918025173271E-2</v>
      </c>
      <c r="D75" s="1"/>
      <c r="E75" s="1"/>
      <c r="F75" s="1"/>
      <c r="G75" s="1"/>
      <c r="H75" s="1"/>
      <c r="I75" s="1"/>
      <c r="J75" s="1"/>
      <c r="K75" s="1"/>
      <c r="L75" s="1"/>
      <c r="M75" s="1"/>
      <c r="N75" s="1"/>
      <c r="O75" s="1"/>
      <c r="P75" s="1"/>
      <c r="Q75" s="1"/>
      <c r="R75" s="1"/>
    </row>
    <row r="76" spans="1:18" ht="9.75" customHeight="1">
      <c r="A76" s="1">
        <v>1988</v>
      </c>
      <c r="B76" s="5">
        <f>('Table A7'!Y79+'Table A7'!Z79+'Table A7'!AA79)/100</f>
        <v>0.20564409127664862</v>
      </c>
      <c r="C76" s="1">
        <f>('Table A7'!Y79)/100</f>
        <v>8.4508837436715001E-2</v>
      </c>
      <c r="D76" s="1"/>
      <c r="E76" s="1"/>
      <c r="F76" s="1"/>
      <c r="G76" s="1"/>
      <c r="H76" s="1"/>
      <c r="I76" s="1"/>
      <c r="J76" s="1"/>
      <c r="K76" s="1"/>
      <c r="L76" s="1"/>
      <c r="M76" s="1"/>
      <c r="N76" s="1"/>
      <c r="O76" s="1"/>
      <c r="P76" s="1"/>
      <c r="Q76" s="1"/>
      <c r="R76" s="1"/>
    </row>
    <row r="77" spans="1:18" ht="9.75" customHeight="1">
      <c r="A77" s="1">
        <v>1989</v>
      </c>
      <c r="B77" s="5">
        <f>('Table A7'!Y80+'Table A7'!Z80+'Table A7'!AA80)/100</f>
        <v>0.23292978823409849</v>
      </c>
      <c r="C77" s="1">
        <f>('Table A7'!Y80)/100</f>
        <v>8.2292712051728306E-2</v>
      </c>
      <c r="D77" s="1"/>
      <c r="E77" s="1"/>
      <c r="F77" s="1"/>
      <c r="G77" s="1"/>
      <c r="H77" s="1"/>
      <c r="I77" s="1"/>
      <c r="J77" s="1"/>
      <c r="K77" s="1"/>
      <c r="L77" s="1"/>
      <c r="M77" s="1"/>
      <c r="N77" s="1"/>
      <c r="O77" s="1"/>
      <c r="P77" s="1"/>
      <c r="Q77" s="1"/>
      <c r="R77" s="1"/>
    </row>
    <row r="78" spans="1:18" ht="9.75" customHeight="1">
      <c r="A78" s="1">
        <v>1990</v>
      </c>
      <c r="B78" s="5">
        <f>('Table A7'!Y81+'Table A7'!Z81+'Table A7'!AA81)/100</f>
        <v>0.21940321733548601</v>
      </c>
      <c r="C78" s="1">
        <f>('Table A7'!Y81)/100</f>
        <v>7.5405084712793474E-2</v>
      </c>
      <c r="D78" s="1"/>
      <c r="E78" s="1"/>
      <c r="F78" s="1"/>
      <c r="G78" s="1"/>
      <c r="H78" s="1"/>
      <c r="I78" s="1"/>
      <c r="J78" s="1"/>
      <c r="K78" s="1"/>
      <c r="L78" s="1"/>
      <c r="M78" s="1"/>
      <c r="N78" s="1"/>
      <c r="O78" s="1"/>
      <c r="P78" s="1"/>
      <c r="Q78" s="1"/>
      <c r="R78" s="1"/>
    </row>
    <row r="79" spans="1:18" ht="9.75" customHeight="1">
      <c r="A79" s="1">
        <v>1991</v>
      </c>
      <c r="B79" s="5">
        <f>('Table A7'!Y82+'Table A7'!Z82+'Table A7'!AA82)/100</f>
        <v>0.22105544818239919</v>
      </c>
      <c r="C79" s="1">
        <f>('Table A7'!Y82)/100</f>
        <v>7.2756007977269402E-2</v>
      </c>
      <c r="D79" s="1"/>
      <c r="E79" s="1"/>
      <c r="F79" s="1"/>
      <c r="G79" s="1"/>
      <c r="H79" s="1"/>
      <c r="I79" s="1"/>
      <c r="J79" s="1"/>
      <c r="K79" s="1"/>
      <c r="L79" s="1"/>
      <c r="M79" s="1"/>
      <c r="N79" s="1"/>
      <c r="O79" s="1"/>
      <c r="P79" s="1"/>
      <c r="Q79" s="1"/>
      <c r="R79" s="1"/>
    </row>
    <row r="80" spans="1:18" ht="9.75" customHeight="1">
      <c r="A80" s="1">
        <v>1992</v>
      </c>
      <c r="B80" s="5">
        <f>('Table A7'!Y83+'Table A7'!Z83+'Table A7'!AA83)/100</f>
        <v>0.16276837915603284</v>
      </c>
      <c r="C80" s="1">
        <f>('Table A7'!Y83)/100</f>
        <v>5.9449915518448082E-2</v>
      </c>
      <c r="D80" s="1"/>
      <c r="E80" s="1"/>
      <c r="F80" s="1"/>
      <c r="G80" s="1"/>
      <c r="H80" s="1"/>
      <c r="I80" s="1"/>
      <c r="J80" s="1"/>
      <c r="K80" s="1"/>
      <c r="L80" s="1"/>
      <c r="M80" s="1"/>
      <c r="N80" s="1"/>
      <c r="O80" s="1"/>
      <c r="P80" s="1"/>
      <c r="Q80" s="1"/>
      <c r="R80" s="1"/>
    </row>
    <row r="81" spans="1:18" ht="9.75" customHeight="1">
      <c r="A81" s="1">
        <v>1993</v>
      </c>
      <c r="B81" s="5">
        <f>('Table A7'!Y84+'Table A7'!Z84+'Table A7'!AA84)/100</f>
        <v>0.1560778043031095</v>
      </c>
      <c r="C81" s="1">
        <f>('Table A7'!Y84)/100</f>
        <v>5.8188069606474185E-2</v>
      </c>
      <c r="D81" s="1"/>
      <c r="E81" s="1"/>
      <c r="F81" s="1"/>
      <c r="G81" s="1"/>
      <c r="H81" s="1"/>
      <c r="I81" s="1"/>
      <c r="J81" s="1"/>
      <c r="K81" s="1"/>
      <c r="L81" s="1"/>
      <c r="M81" s="1"/>
      <c r="N81" s="1"/>
      <c r="O81" s="1"/>
      <c r="P81" s="1"/>
      <c r="Q81" s="1"/>
      <c r="R81" s="1"/>
    </row>
    <row r="82" spans="1:18" ht="9.75" customHeight="1">
      <c r="A82" s="1">
        <v>1994</v>
      </c>
      <c r="B82" s="5">
        <f>('Table A7'!Y85+'Table A7'!Z85+'Table A7'!AA85)/100</f>
        <v>0.16023586140884752</v>
      </c>
      <c r="C82" s="1">
        <f>('Table A7'!Y85)/100</f>
        <v>5.9830418175415151E-2</v>
      </c>
      <c r="D82" s="1"/>
      <c r="E82" s="1"/>
      <c r="F82" s="1"/>
      <c r="G82" s="1"/>
      <c r="H82" s="1"/>
      <c r="I82" s="1"/>
      <c r="J82" s="1"/>
      <c r="K82" s="1"/>
      <c r="L82" s="1"/>
      <c r="M82" s="1"/>
      <c r="N82" s="1"/>
      <c r="O82" s="1"/>
      <c r="P82" s="1"/>
      <c r="Q82" s="1"/>
      <c r="R82" s="1"/>
    </row>
    <row r="83" spans="1:18" ht="9.75" customHeight="1">
      <c r="A83" s="1">
        <v>1995</v>
      </c>
      <c r="B83" s="5">
        <f>('Table A7'!Y86+'Table A7'!Z86+'Table A7'!AA86)/100</f>
        <v>0.14869131276097361</v>
      </c>
      <c r="C83" s="1">
        <f>('Table A7'!Y86)/100</f>
        <v>5.6421224157246153E-2</v>
      </c>
      <c r="D83" s="1"/>
      <c r="E83" s="1"/>
      <c r="F83" s="1"/>
      <c r="G83" s="1"/>
      <c r="H83" s="1"/>
      <c r="I83" s="1"/>
      <c r="J83" s="1"/>
      <c r="K83" s="1"/>
      <c r="L83" s="1"/>
      <c r="M83" s="1"/>
      <c r="N83" s="1"/>
      <c r="O83" s="1"/>
      <c r="P83" s="1"/>
      <c r="Q83" s="1"/>
      <c r="R83" s="1"/>
    </row>
    <row r="84" spans="1:18" ht="9.75" customHeight="1">
      <c r="A84" s="1">
        <v>1996</v>
      </c>
      <c r="B84" s="5">
        <f>('Table A7'!Y87+'Table A7'!Z87+'Table A7'!AA87)/100</f>
        <v>0.14557670772676368</v>
      </c>
      <c r="C84" s="1">
        <f>('Table A7'!Y87)/100</f>
        <v>5.5787437646340213E-2</v>
      </c>
      <c r="D84" s="1"/>
      <c r="E84" s="1"/>
      <c r="F84" s="1"/>
      <c r="G84" s="1"/>
      <c r="H84" s="1"/>
      <c r="I84" s="1"/>
      <c r="J84" s="1"/>
      <c r="K84" s="1"/>
      <c r="L84" s="1"/>
      <c r="M84" s="1"/>
      <c r="N84" s="1"/>
      <c r="O84" s="1"/>
      <c r="P84" s="1"/>
      <c r="Q84" s="1"/>
      <c r="R84" s="1"/>
    </row>
    <row r="85" spans="1:18" ht="9.75" customHeight="1">
      <c r="A85" s="1">
        <v>1997</v>
      </c>
      <c r="B85" s="5">
        <f>('Table A7'!Y88+'Table A7'!Z88+'Table A7'!AA88)/100</f>
        <v>0.1420124375573453</v>
      </c>
      <c r="C85" s="1">
        <f>('Table A7'!Y88)/100</f>
        <v>5.5153430522989086E-2</v>
      </c>
      <c r="D85" s="1"/>
      <c r="E85" s="1"/>
      <c r="F85" s="1"/>
      <c r="G85" s="1"/>
      <c r="H85" s="1"/>
      <c r="I85" s="1"/>
      <c r="J85" s="1"/>
      <c r="K85" s="1"/>
      <c r="L85" s="1"/>
      <c r="M85" s="1"/>
      <c r="N85" s="1"/>
      <c r="O85" s="1"/>
      <c r="P85" s="1"/>
      <c r="Q85" s="1"/>
      <c r="R85" s="1"/>
    </row>
    <row r="86" spans="1:18" ht="9.75" customHeight="1">
      <c r="A86" s="1">
        <v>1998</v>
      </c>
      <c r="B86" s="5">
        <f>('Table A7'!Y89+'Table A7'!Z89+'Table A7'!AA89)/100</f>
        <v>0.13289782586506071</v>
      </c>
      <c r="C86" s="1">
        <f>('Table A7'!Y89)/100</f>
        <v>5.0831887312442585E-2</v>
      </c>
      <c r="D86" s="1"/>
      <c r="E86" s="1"/>
      <c r="F86" s="1"/>
      <c r="G86" s="1"/>
      <c r="H86" s="1"/>
      <c r="I86" s="1"/>
      <c r="J86" s="1"/>
      <c r="K86" s="1"/>
      <c r="L86" s="1"/>
      <c r="M86" s="1"/>
      <c r="N86" s="1"/>
      <c r="O86" s="1"/>
      <c r="P86" s="1"/>
      <c r="Q86" s="1"/>
      <c r="R86" s="1"/>
    </row>
    <row r="87" spans="1:18" ht="9.75" customHeight="1">
      <c r="A87" s="1">
        <v>1999</v>
      </c>
      <c r="B87" s="5">
        <f>('Table A7'!Y90+'Table A7'!Z90+'Table A7'!AA90)/100</f>
        <v>0.12628892291985708</v>
      </c>
      <c r="C87" s="1">
        <f>('Table A7'!Y90)/100</f>
        <v>4.9821337417049506E-2</v>
      </c>
      <c r="D87" s="1"/>
      <c r="E87" s="1"/>
      <c r="F87" s="1"/>
      <c r="G87" s="1"/>
      <c r="H87" s="1"/>
      <c r="I87" s="1"/>
      <c r="J87" s="1"/>
      <c r="K87" s="1"/>
      <c r="L87" s="1"/>
      <c r="M87" s="1"/>
      <c r="N87" s="1"/>
      <c r="O87" s="1"/>
      <c r="P87" s="1"/>
      <c r="Q87" s="1"/>
      <c r="R87" s="1"/>
    </row>
    <row r="88" spans="1:18" ht="9.75" customHeight="1">
      <c r="A88" s="1">
        <f t="shared" ref="A88:A93" si="1">A87+1</f>
        <v>2000</v>
      </c>
      <c r="B88" s="5">
        <f>('Table A7'!Y91+'Table A7'!Z91+'Table A7'!AA91)/100</f>
        <v>0.13037809647979137</v>
      </c>
      <c r="C88" s="1">
        <f>('Table A7'!Y91)/100</f>
        <v>5.2351820278808539E-2</v>
      </c>
      <c r="D88" s="1"/>
      <c r="E88" s="1"/>
      <c r="F88" s="1"/>
      <c r="G88" s="1"/>
      <c r="H88" s="1"/>
      <c r="I88" s="1"/>
      <c r="J88" s="1"/>
      <c r="K88" s="1"/>
      <c r="L88" s="1"/>
      <c r="M88" s="1"/>
      <c r="N88" s="1"/>
      <c r="O88" s="1"/>
      <c r="P88" s="1"/>
      <c r="Q88" s="1"/>
      <c r="R88" s="1"/>
    </row>
    <row r="89" spans="1:18" ht="9.75" customHeight="1">
      <c r="A89" s="1">
        <f t="shared" si="1"/>
        <v>2001</v>
      </c>
      <c r="B89" s="5">
        <f>('Table A7'!Y92+'Table A7'!Z92+'Table A7'!AA92)/100</f>
        <v>0.12910986367281474</v>
      </c>
      <c r="C89" s="1">
        <f>('Table A7'!Y92)/100</f>
        <v>4.6010425020048117E-2</v>
      </c>
      <c r="D89" s="1"/>
      <c r="E89" s="1"/>
      <c r="F89" s="1"/>
      <c r="G89" s="1"/>
      <c r="H89" s="1"/>
      <c r="I89" s="1"/>
      <c r="J89" s="1"/>
      <c r="K89" s="1"/>
      <c r="L89" s="1"/>
      <c r="M89" s="1"/>
      <c r="N89" s="1"/>
      <c r="O89" s="1"/>
      <c r="P89" s="1"/>
      <c r="Q89" s="1"/>
      <c r="R89" s="1"/>
    </row>
    <row r="90" spans="1:18" ht="9.75" customHeight="1">
      <c r="A90" s="1">
        <f t="shared" si="1"/>
        <v>2002</v>
      </c>
      <c r="B90" s="5">
        <f>('Table A7'!Y93+'Table A7'!Z93+'Table A7'!AA93)/100</f>
        <v>0.12820000000000001</v>
      </c>
      <c r="C90" s="1">
        <f>('Table A7'!Y93)/100</f>
        <v>4.7300000000000002E-2</v>
      </c>
      <c r="D90" s="1"/>
      <c r="E90" s="1"/>
      <c r="F90" s="1"/>
      <c r="G90" s="1"/>
      <c r="H90" s="1"/>
      <c r="I90" s="1"/>
      <c r="J90" s="1"/>
      <c r="K90" s="1"/>
      <c r="L90" s="1"/>
      <c r="M90" s="1"/>
      <c r="N90" s="1"/>
      <c r="O90" s="1"/>
      <c r="P90" s="1"/>
      <c r="Q90" s="1"/>
      <c r="R90" s="1"/>
    </row>
    <row r="91" spans="1:18" ht="9.75" customHeight="1">
      <c r="A91" s="1">
        <f t="shared" si="1"/>
        <v>2003</v>
      </c>
      <c r="B91" s="5">
        <f>('Table A7'!Y94+'Table A7'!Z94+'Table A7'!AA94)/100</f>
        <v>0.13750000000000001</v>
      </c>
      <c r="C91" s="1">
        <f>('Table A7'!Y94)/100</f>
        <v>5.9299999999999999E-2</v>
      </c>
      <c r="D91" s="1"/>
      <c r="E91" s="1"/>
      <c r="F91" s="1"/>
      <c r="G91" s="1"/>
      <c r="H91" s="1"/>
      <c r="I91" s="1"/>
      <c r="J91" s="1"/>
      <c r="K91" s="1"/>
      <c r="L91" s="1"/>
      <c r="M91" s="1"/>
      <c r="N91" s="1"/>
      <c r="O91" s="1"/>
      <c r="P91" s="1"/>
      <c r="Q91" s="1"/>
      <c r="R91" s="1"/>
    </row>
    <row r="92" spans="1:18" ht="9.75" customHeight="1">
      <c r="A92" s="1">
        <f t="shared" si="1"/>
        <v>2004</v>
      </c>
      <c r="B92" s="5">
        <f>('Table A7'!Y95+'Table A7'!Z95+'Table A7'!AA95)/100</f>
        <v>0.15039999999999998</v>
      </c>
      <c r="C92" s="1">
        <f>('Table A7'!Y95)/100</f>
        <v>7.5300000000000006E-2</v>
      </c>
      <c r="D92" s="1"/>
      <c r="E92" s="1"/>
      <c r="F92" s="1"/>
      <c r="G92" s="1"/>
      <c r="H92" s="1"/>
      <c r="I92" s="1"/>
      <c r="J92" s="1"/>
      <c r="K92" s="1"/>
      <c r="L92" s="1"/>
      <c r="M92" s="1"/>
      <c r="N92" s="1"/>
      <c r="O92" s="1"/>
      <c r="P92" s="1"/>
      <c r="Q92" s="1"/>
      <c r="R92" s="1"/>
    </row>
    <row r="93" spans="1:18" ht="9.75" customHeight="1">
      <c r="A93" s="1">
        <f t="shared" si="1"/>
        <v>2005</v>
      </c>
      <c r="B93" s="5">
        <f>('Table A7'!Y96+'Table A7'!Z96+'Table A7'!AA96)/100</f>
        <v>0.16250000000000001</v>
      </c>
      <c r="C93" s="1">
        <f>('Table A7'!Y96)/100</f>
        <v>7.4299999999999991E-2</v>
      </c>
      <c r="D93" s="1"/>
      <c r="E93" s="1"/>
      <c r="F93" s="1"/>
      <c r="G93" s="1"/>
      <c r="H93" s="1"/>
      <c r="I93" s="1"/>
      <c r="J93" s="1"/>
      <c r="K93" s="1"/>
      <c r="L93" s="1"/>
      <c r="M93" s="1"/>
      <c r="N93" s="1"/>
      <c r="O93" s="1"/>
      <c r="P93" s="1"/>
      <c r="Q93" s="1"/>
      <c r="R93" s="1"/>
    </row>
    <row r="94" spans="1:18" ht="9.75" customHeight="1">
      <c r="A94" s="1">
        <f>A93+1</f>
        <v>2006</v>
      </c>
      <c r="B94" s="5">
        <f>('Table A7'!Y97+'Table A7'!Z97+'Table A7'!AA97)/100</f>
        <v>0.18510000000000001</v>
      </c>
      <c r="C94" s="1">
        <f>('Table A7'!Y97)/100</f>
        <v>8.3299999999999999E-2</v>
      </c>
      <c r="D94" s="1"/>
      <c r="E94" s="1"/>
      <c r="F94" s="1"/>
      <c r="G94" s="1"/>
      <c r="H94" s="1"/>
      <c r="I94" s="1"/>
      <c r="J94" s="1"/>
      <c r="K94" s="1"/>
      <c r="L94" s="1"/>
      <c r="M94" s="1"/>
      <c r="N94" s="1"/>
      <c r="O94" s="1"/>
      <c r="P94" s="1"/>
      <c r="Q94" s="1"/>
      <c r="R94" s="1"/>
    </row>
    <row r="95" spans="1:18" ht="9.75" customHeight="1">
      <c r="A95" s="1">
        <f>A94+1</f>
        <v>2007</v>
      </c>
      <c r="B95" s="5">
        <f>('Table A7'!Y98+'Table A7'!Z98+'Table A7'!AA98)/100</f>
        <v>0.20240000000000002</v>
      </c>
      <c r="C95" s="1">
        <f>('Table A7'!Y98)/100</f>
        <v>9.3800000000000008E-2</v>
      </c>
      <c r="D95" s="1"/>
      <c r="E95" s="1"/>
      <c r="F95" s="1"/>
      <c r="G95" s="1"/>
      <c r="H95" s="1"/>
      <c r="I95" s="1"/>
      <c r="J95" s="1"/>
      <c r="K95" s="1"/>
      <c r="L95" s="1"/>
      <c r="M95" s="1"/>
      <c r="N95" s="1"/>
      <c r="O95" s="1"/>
      <c r="P95" s="1"/>
      <c r="Q95" s="1"/>
      <c r="R95" s="1"/>
    </row>
    <row r="96" spans="1:18" ht="9.75" customHeight="1">
      <c r="A96" s="1">
        <f>A95+1</f>
        <v>2008</v>
      </c>
      <c r="B96" s="5">
        <f>('Table A7'!Y99+'Table A7'!Z99+'Table A7'!AA99)/100</f>
        <v>0.18119999999999997</v>
      </c>
      <c r="C96" s="1">
        <f>('Table A7'!Y99)/100</f>
        <v>8.6599999999999996E-2</v>
      </c>
      <c r="D96" s="1"/>
      <c r="E96" s="1"/>
      <c r="F96" s="1"/>
      <c r="G96" s="1"/>
      <c r="H96" s="1"/>
      <c r="I96" s="1"/>
      <c r="J96" s="1"/>
      <c r="K96" s="1"/>
      <c r="L96" s="1"/>
      <c r="M96" s="1"/>
      <c r="N96" s="1"/>
      <c r="O96" s="1"/>
      <c r="P96" s="1"/>
      <c r="Q96" s="1"/>
      <c r="R96" s="1"/>
    </row>
    <row r="97" spans="1:18" ht="9.75" customHeight="1">
      <c r="A97" s="1">
        <f>A96+1</f>
        <v>2009</v>
      </c>
      <c r="B97" s="5">
        <f>('Table A7'!Y100+'Table A7'!Z100+'Table A7'!AA100)/100</f>
        <v>0.1487</v>
      </c>
      <c r="C97" s="1">
        <f>('Table A7'!Y100)/100</f>
        <v>7.0000000000000007E-2</v>
      </c>
      <c r="D97" s="1"/>
      <c r="E97" s="1"/>
      <c r="F97" s="1"/>
      <c r="G97" s="1"/>
      <c r="H97" s="1"/>
      <c r="I97" s="1"/>
      <c r="J97" s="1"/>
      <c r="K97" s="1"/>
      <c r="L97" s="1"/>
      <c r="M97" s="1"/>
      <c r="N97" s="1"/>
      <c r="O97" s="1"/>
      <c r="P97" s="1"/>
      <c r="Q97" s="1"/>
      <c r="R97" s="1"/>
    </row>
    <row r="98" spans="1:18" ht="9.75" customHeight="1">
      <c r="A98" s="1">
        <f>A97+1</f>
        <v>2010</v>
      </c>
      <c r="B98" s="5">
        <f>('Table A7'!Y101+'Table A7'!Z101+'Table A7'!AA101)/100</f>
        <v>0.15789999999999998</v>
      </c>
      <c r="C98" s="1">
        <f>('Table A7'!Y101)/100</f>
        <v>8.1900000000000001E-2</v>
      </c>
      <c r="D98" s="1"/>
      <c r="E98" s="1"/>
      <c r="F98" s="1"/>
      <c r="G98" s="1"/>
      <c r="H98" s="1"/>
      <c r="I98" s="1"/>
      <c r="J98" s="1"/>
      <c r="K98" s="1"/>
      <c r="L98" s="1"/>
      <c r="M98" s="1"/>
      <c r="N98" s="1"/>
      <c r="O98" s="1"/>
      <c r="P98" s="1"/>
      <c r="Q98" s="1"/>
      <c r="R98" s="1"/>
    </row>
    <row r="99" spans="1:18" ht="9.75" customHeight="1">
      <c r="A99" s="1">
        <f t="shared" ref="A99:A109" si="2">A98+1</f>
        <v>2011</v>
      </c>
      <c r="B99" s="5">
        <f>('Table A7'!Y102+'Table A7'!Z102+'Table A7'!AA102)/100</f>
        <v>0.14419999999999999</v>
      </c>
      <c r="C99" s="1">
        <f>('Table A7'!Y102)/100</f>
        <v>7.46E-2</v>
      </c>
      <c r="D99" s="1"/>
      <c r="E99" s="1"/>
      <c r="F99" s="1"/>
      <c r="G99" s="1"/>
      <c r="H99" s="1"/>
      <c r="I99" s="1"/>
      <c r="J99" s="1"/>
      <c r="K99" s="1"/>
      <c r="L99" s="1"/>
      <c r="M99" s="1"/>
      <c r="N99" s="1"/>
      <c r="O99" s="1"/>
      <c r="P99" s="1"/>
      <c r="Q99" s="1"/>
      <c r="R99" s="1"/>
    </row>
    <row r="100" spans="1:18" ht="9.75" customHeight="1">
      <c r="A100" s="1">
        <f t="shared" si="2"/>
        <v>2012</v>
      </c>
      <c r="B100" s="5">
        <f>('Table A7'!Y103+'Table A7'!Z103+'Table A7'!AA103)/100</f>
        <v>0.17379999999999998</v>
      </c>
      <c r="C100" s="1">
        <f>('Table A7'!Y103)/100</f>
        <v>0.10679999999999999</v>
      </c>
      <c r="D100" s="1"/>
      <c r="E100" s="1"/>
      <c r="F100" s="1"/>
      <c r="G100" s="1"/>
      <c r="H100" s="1"/>
      <c r="I100" s="1"/>
      <c r="J100" s="1"/>
      <c r="K100" s="1"/>
      <c r="L100" s="1"/>
      <c r="M100" s="1"/>
      <c r="N100" s="1"/>
      <c r="O100" s="1"/>
      <c r="P100" s="1"/>
      <c r="Q100" s="1"/>
      <c r="R100" s="1"/>
    </row>
    <row r="101" spans="1:18" ht="9.75" customHeight="1">
      <c r="A101" s="1">
        <f t="shared" si="2"/>
        <v>2013</v>
      </c>
      <c r="B101" s="5">
        <f>('Table A7'!Y104+'Table A7'!Z104+'Table A7'!AA104)/100</f>
        <v>0.14659999999999998</v>
      </c>
      <c r="C101" s="1">
        <f>('Table A7'!Y104)/100</f>
        <v>7.6700000000000004E-2</v>
      </c>
      <c r="D101" s="1"/>
      <c r="E101" s="1"/>
      <c r="F101" s="1"/>
      <c r="G101" s="1"/>
      <c r="H101" s="1"/>
      <c r="I101" s="1"/>
      <c r="J101" s="1"/>
      <c r="K101" s="1"/>
      <c r="L101" s="1"/>
      <c r="M101" s="1"/>
      <c r="N101" s="1"/>
      <c r="O101" s="1"/>
      <c r="P101" s="1"/>
      <c r="Q101" s="1"/>
      <c r="R101" s="1"/>
    </row>
    <row r="102" spans="1:18" ht="9.75" customHeight="1">
      <c r="A102" s="1">
        <f t="shared" si="2"/>
        <v>2014</v>
      </c>
      <c r="B102" s="5">
        <f>('Table A7'!Y105+'Table A7'!Z105+'Table A7'!AA105)/100</f>
        <v>0.15659999999999999</v>
      </c>
      <c r="C102" s="1">
        <f>('Table A7'!Y105)/100</f>
        <v>8.7400000000000005E-2</v>
      </c>
      <c r="D102" s="1"/>
      <c r="E102" s="1"/>
      <c r="F102" s="1"/>
      <c r="G102" s="1"/>
      <c r="H102" s="1"/>
      <c r="I102" s="1"/>
      <c r="J102" s="1"/>
      <c r="K102" s="1"/>
      <c r="L102" s="1"/>
      <c r="M102" s="1"/>
      <c r="N102" s="1"/>
      <c r="O102" s="1"/>
      <c r="P102" s="1"/>
      <c r="Q102" s="1"/>
      <c r="R102" s="1"/>
    </row>
    <row r="103" spans="1:18" ht="9.75" customHeight="1">
      <c r="A103" s="1">
        <f t="shared" si="2"/>
        <v>2015</v>
      </c>
      <c r="B103" s="5">
        <f>('Table A7'!Y106+'Table A7'!Z106+'Table A7'!AA106)/100</f>
        <v>0.1454</v>
      </c>
      <c r="C103" s="1">
        <f>('Table A7'!Y106)/100</f>
        <v>8.6099999999999996E-2</v>
      </c>
      <c r="D103" s="1"/>
      <c r="E103" s="1"/>
      <c r="F103" s="1"/>
      <c r="G103" s="1"/>
      <c r="H103" s="1"/>
      <c r="I103" s="1"/>
      <c r="J103" s="1"/>
      <c r="K103" s="1"/>
      <c r="L103" s="1"/>
      <c r="M103" s="1"/>
      <c r="N103" s="1"/>
      <c r="O103" s="1"/>
      <c r="P103" s="1"/>
      <c r="Q103" s="1"/>
      <c r="R103" s="1"/>
    </row>
    <row r="104" spans="1:18" ht="9.75" customHeight="1">
      <c r="A104" s="1">
        <f t="shared" si="2"/>
        <v>2016</v>
      </c>
      <c r="B104" s="5">
        <f>('Table A7'!Y107+'Table A7'!Z107+'Table A7'!AA107)/100</f>
        <v>0.1414</v>
      </c>
      <c r="C104" s="1">
        <f>('Table A7'!Y107)/100</f>
        <v>8.2699999999999996E-2</v>
      </c>
      <c r="D104" s="133"/>
      <c r="E104" s="133"/>
      <c r="F104" s="133"/>
      <c r="G104" s="216"/>
      <c r="H104" s="215"/>
      <c r="I104" s="215"/>
      <c r="J104" s="216"/>
      <c r="K104" s="133"/>
      <c r="L104" s="133"/>
      <c r="M104" s="133"/>
      <c r="N104" s="133"/>
      <c r="O104" s="216"/>
      <c r="P104" s="1"/>
      <c r="Q104" s="1"/>
      <c r="R104" s="1"/>
    </row>
    <row r="105" spans="1:18" ht="9.75" customHeight="1">
      <c r="A105" s="1">
        <f t="shared" si="2"/>
        <v>2017</v>
      </c>
      <c r="B105" s="5">
        <f>('Table A7'!Y108+'Table A7'!Z108+'Table A7'!AA108)/100</f>
        <v>0.14800000000000002</v>
      </c>
      <c r="C105" s="1">
        <f>('Table A7'!Y108)/100</f>
        <v>8.4600000000000009E-2</v>
      </c>
      <c r="D105" s="1"/>
      <c r="E105" s="1"/>
      <c r="F105" s="1"/>
      <c r="G105" s="1"/>
      <c r="H105" s="1"/>
      <c r="I105" s="1"/>
      <c r="J105" s="1"/>
      <c r="K105" s="1"/>
      <c r="L105" s="1"/>
      <c r="M105" s="1"/>
      <c r="N105" s="1"/>
      <c r="O105" s="1"/>
      <c r="P105" s="1"/>
      <c r="Q105" s="1"/>
      <c r="R105" s="1"/>
    </row>
    <row r="106" spans="1:18" ht="9.75" customHeight="1">
      <c r="A106" s="1">
        <f t="shared" si="2"/>
        <v>2018</v>
      </c>
      <c r="B106" s="5">
        <f>('Table A7'!Y109+'Table A7'!Z109+'Table A7'!AA109)/100</f>
        <v>0.16889999999999999</v>
      </c>
      <c r="C106" s="1">
        <f>('Table A7'!Y109)/100</f>
        <v>9.8100000000000007E-2</v>
      </c>
      <c r="D106" s="1"/>
      <c r="E106" s="1"/>
      <c r="F106" s="1"/>
      <c r="G106" s="1"/>
      <c r="H106" s="1"/>
      <c r="I106" s="1"/>
      <c r="J106" s="1"/>
      <c r="K106" s="1"/>
      <c r="L106" s="1"/>
      <c r="M106" s="1"/>
      <c r="N106" s="1"/>
      <c r="O106" s="1"/>
      <c r="P106" s="1"/>
      <c r="Q106" s="1"/>
      <c r="R106" s="1"/>
    </row>
    <row r="107" spans="1:18" ht="9.75" customHeight="1">
      <c r="A107" s="1">
        <f t="shared" si="2"/>
        <v>2019</v>
      </c>
      <c r="B107" s="5">
        <f>('Table A7'!Y110+'Table A7'!Z110+'Table A7'!AA110)/100</f>
        <v>0.16850000000000001</v>
      </c>
      <c r="C107" s="1">
        <f>('Table A7'!Y110)/100</f>
        <v>9.5299999999999996E-2</v>
      </c>
      <c r="D107" s="1"/>
      <c r="E107" s="1"/>
      <c r="F107" s="1"/>
      <c r="G107" s="1"/>
      <c r="H107" s="1"/>
      <c r="I107" s="1"/>
      <c r="J107" s="1"/>
      <c r="K107" s="1"/>
      <c r="L107" s="1"/>
      <c r="M107" s="1"/>
      <c r="N107" s="1"/>
      <c r="O107" s="1"/>
      <c r="P107" s="1"/>
      <c r="Q107" s="1"/>
      <c r="R107" s="1"/>
    </row>
    <row r="108" spans="1:18" ht="9.75" customHeight="1">
      <c r="A108" s="1">
        <f t="shared" si="2"/>
        <v>2020</v>
      </c>
      <c r="B108" s="5">
        <f>('Table A7'!Y111+'Table A7'!Z111+'Table A7'!AA111)/100</f>
        <v>0.14599999999999999</v>
      </c>
      <c r="C108" s="1">
        <f>('Table A7'!Y111)/100</f>
        <v>8.9900000000000008E-2</v>
      </c>
      <c r="D108" s="1"/>
      <c r="E108" s="1"/>
      <c r="F108" s="1"/>
      <c r="G108" s="1"/>
      <c r="H108" s="1"/>
      <c r="I108" s="1"/>
      <c r="J108" s="1"/>
      <c r="K108" s="1"/>
      <c r="L108" s="1"/>
      <c r="M108" s="1"/>
      <c r="N108" s="1"/>
      <c r="O108" s="1"/>
      <c r="P108" s="1"/>
      <c r="Q108" s="1"/>
      <c r="R108" s="1"/>
    </row>
    <row r="109" spans="1:18" ht="9.75" customHeight="1">
      <c r="A109" s="1">
        <f t="shared" si="2"/>
        <v>2021</v>
      </c>
      <c r="B109" s="5">
        <f>('Table A7'!Y112+'Table A7'!Z112+'Table A7'!AA112)/100</f>
        <v>0.14710000000000001</v>
      </c>
      <c r="C109" s="1">
        <f>('Table A7'!Y112)/100</f>
        <v>9.3200000000000005E-2</v>
      </c>
      <c r="D109" s="1"/>
      <c r="E109" s="1"/>
      <c r="F109" s="1"/>
      <c r="G109" s="1"/>
      <c r="H109" s="1"/>
      <c r="I109" s="1"/>
      <c r="J109" s="1"/>
      <c r="K109" s="1"/>
      <c r="L109" s="1"/>
      <c r="M109" s="1"/>
      <c r="N109" s="1"/>
      <c r="O109" s="1"/>
      <c r="P109" s="1"/>
      <c r="Q109" s="1"/>
      <c r="R109" s="1"/>
    </row>
    <row r="110" spans="1:18" ht="9.75" customHeight="1">
      <c r="A110" s="1"/>
      <c r="B110" s="1"/>
      <c r="C110" s="1"/>
      <c r="D110" s="1"/>
      <c r="E110" s="1"/>
      <c r="F110" s="1"/>
      <c r="G110" s="1"/>
      <c r="H110" s="1"/>
      <c r="I110" s="1"/>
      <c r="J110" s="1"/>
      <c r="K110" s="1"/>
      <c r="L110" s="1"/>
      <c r="M110" s="1"/>
      <c r="N110" s="1"/>
      <c r="O110" s="1"/>
      <c r="P110" s="1"/>
      <c r="Q110" s="1"/>
      <c r="R110" s="1"/>
    </row>
    <row r="111" spans="1:18" ht="9.75" customHeight="1">
      <c r="A111" s="1"/>
      <c r="B111" s="1"/>
      <c r="C111" s="1"/>
      <c r="D111" s="1"/>
      <c r="E111" s="1"/>
      <c r="F111" s="1"/>
      <c r="G111" s="1"/>
      <c r="H111" s="1"/>
      <c r="I111" s="1"/>
      <c r="J111" s="1"/>
      <c r="K111" s="1"/>
      <c r="L111" s="1"/>
      <c r="M111" s="1"/>
      <c r="N111" s="1"/>
      <c r="O111" s="1"/>
      <c r="P111" s="1"/>
      <c r="Q111" s="1"/>
      <c r="R111" s="1"/>
    </row>
    <row r="112" spans="1:18" ht="9.75" customHeight="1">
      <c r="A112" s="1"/>
      <c r="B112" s="1"/>
      <c r="C112" s="1"/>
      <c r="D112" s="1"/>
      <c r="E112" s="1"/>
      <c r="F112" s="1"/>
      <c r="G112" s="1"/>
      <c r="H112" s="1"/>
      <c r="I112" s="1"/>
      <c r="J112" s="1"/>
      <c r="K112" s="1"/>
      <c r="L112" s="1"/>
      <c r="M112" s="1"/>
      <c r="N112" s="1"/>
      <c r="O112" s="1"/>
      <c r="P112" s="1"/>
      <c r="Q112" s="1"/>
      <c r="R112" s="1"/>
    </row>
    <row r="113" spans="1:18" ht="9.75" customHeight="1">
      <c r="A113" s="1"/>
      <c r="B113" s="1"/>
      <c r="C113" s="1"/>
      <c r="D113" s="1"/>
      <c r="E113" s="1"/>
      <c r="F113" s="1"/>
      <c r="G113" s="1"/>
      <c r="H113" s="1"/>
      <c r="I113" s="1"/>
      <c r="J113" s="1"/>
      <c r="K113" s="1"/>
      <c r="L113" s="1"/>
      <c r="M113" s="1"/>
      <c r="N113" s="1"/>
      <c r="O113" s="1"/>
      <c r="P113" s="1"/>
      <c r="Q113" s="1"/>
      <c r="R113" s="1"/>
    </row>
    <row r="114" spans="1:18" ht="9.75" customHeight="1">
      <c r="A114" s="1"/>
      <c r="B114" s="1"/>
      <c r="C114" s="1"/>
      <c r="D114" s="1"/>
      <c r="E114" s="1"/>
      <c r="F114" s="1"/>
      <c r="G114" s="1"/>
      <c r="H114" s="1"/>
      <c r="I114" s="1"/>
      <c r="J114" s="1"/>
      <c r="K114" s="1"/>
      <c r="L114" s="1"/>
      <c r="M114" s="1"/>
      <c r="N114" s="1"/>
      <c r="O114" s="1"/>
      <c r="P114" s="1"/>
      <c r="Q114" s="1"/>
      <c r="R114" s="1"/>
    </row>
    <row r="115" spans="1:18" ht="9.75" customHeight="1">
      <c r="A115" s="1"/>
      <c r="B115" s="1"/>
      <c r="C115" s="1"/>
      <c r="D115" s="1"/>
      <c r="E115" s="1"/>
      <c r="F115" s="1"/>
      <c r="G115" s="1"/>
      <c r="H115" s="1"/>
      <c r="I115" s="1"/>
      <c r="J115" s="1"/>
      <c r="K115" s="1"/>
      <c r="L115" s="1"/>
      <c r="M115" s="1"/>
      <c r="N115" s="1"/>
      <c r="O115" s="1"/>
      <c r="P115" s="1"/>
      <c r="Q115" s="1"/>
      <c r="R115" s="1"/>
    </row>
    <row r="116" spans="1:18" ht="9.75" customHeight="1">
      <c r="A116" s="1"/>
      <c r="B116" s="1"/>
      <c r="C116" s="1"/>
      <c r="D116" s="1"/>
      <c r="E116" s="1"/>
      <c r="F116" s="1"/>
      <c r="G116" s="1"/>
      <c r="H116" s="1"/>
      <c r="I116" s="1"/>
      <c r="J116" s="1"/>
      <c r="K116" s="1"/>
      <c r="L116" s="1"/>
      <c r="M116" s="1"/>
      <c r="N116" s="1"/>
      <c r="O116" s="1"/>
      <c r="P116" s="1"/>
      <c r="Q116" s="1"/>
      <c r="R116" s="1"/>
    </row>
    <row r="117" spans="1:18" ht="9.75" customHeight="1">
      <c r="A117" s="1"/>
      <c r="B117" s="1"/>
      <c r="C117" s="1"/>
      <c r="D117" s="1"/>
      <c r="E117" s="1"/>
      <c r="F117" s="1"/>
      <c r="G117" s="1"/>
      <c r="H117" s="1"/>
      <c r="I117" s="1"/>
      <c r="J117" s="1"/>
      <c r="K117" s="1"/>
      <c r="L117" s="1"/>
      <c r="M117" s="1"/>
      <c r="N117" s="1"/>
      <c r="O117" s="1"/>
      <c r="P117" s="1"/>
      <c r="Q117" s="1"/>
      <c r="R117" s="1"/>
    </row>
    <row r="118" spans="1:18" ht="9.75" customHeight="1">
      <c r="A118" s="1"/>
      <c r="B118" s="1"/>
      <c r="C118" s="1"/>
      <c r="D118" s="1"/>
      <c r="E118" s="1"/>
      <c r="F118" s="1"/>
      <c r="G118" s="1"/>
      <c r="H118" s="1"/>
      <c r="I118" s="1"/>
      <c r="J118" s="1"/>
      <c r="K118" s="1"/>
      <c r="L118" s="1"/>
      <c r="M118" s="1"/>
      <c r="N118" s="1"/>
      <c r="O118" s="1"/>
      <c r="P118" s="1"/>
      <c r="Q118" s="1"/>
      <c r="R118" s="1"/>
    </row>
    <row r="119" spans="1:18" ht="9.75" customHeight="1">
      <c r="A119" s="1"/>
      <c r="B119" s="1"/>
      <c r="C119" s="1"/>
      <c r="D119" s="1"/>
      <c r="E119" s="1"/>
      <c r="F119" s="1"/>
      <c r="G119" s="1"/>
      <c r="H119" s="1"/>
      <c r="I119" s="1"/>
      <c r="J119" s="1"/>
      <c r="K119" s="1"/>
      <c r="L119" s="1"/>
      <c r="M119" s="1"/>
      <c r="N119" s="1"/>
      <c r="O119" s="1"/>
      <c r="P119" s="1"/>
      <c r="Q119" s="1"/>
      <c r="R119" s="1"/>
    </row>
    <row r="120" spans="1:18" ht="9.75" customHeight="1">
      <c r="A120" s="1"/>
      <c r="B120" s="1"/>
      <c r="C120" s="1"/>
      <c r="D120" s="1"/>
      <c r="E120" s="1"/>
      <c r="F120" s="1"/>
      <c r="G120" s="1"/>
      <c r="H120" s="1"/>
      <c r="I120" s="1"/>
      <c r="J120" s="1"/>
      <c r="K120" s="1"/>
      <c r="L120" s="1"/>
      <c r="M120" s="1"/>
      <c r="N120" s="1"/>
      <c r="O120" s="1"/>
      <c r="P120" s="1"/>
      <c r="Q120" s="1"/>
      <c r="R120" s="1"/>
    </row>
    <row r="121" spans="1:18" ht="9.75" customHeight="1">
      <c r="A121" s="1"/>
      <c r="B121" s="1"/>
      <c r="C121" s="1"/>
      <c r="D121" s="1"/>
      <c r="E121" s="1"/>
      <c r="F121" s="1"/>
      <c r="G121" s="1"/>
      <c r="H121" s="1"/>
      <c r="I121" s="1"/>
      <c r="J121" s="1"/>
      <c r="K121" s="1"/>
      <c r="L121" s="1"/>
      <c r="M121" s="1"/>
      <c r="N121" s="1"/>
      <c r="O121" s="1"/>
      <c r="P121" s="1"/>
      <c r="Q121" s="1"/>
      <c r="R121" s="1"/>
    </row>
    <row r="122" spans="1:18" ht="9.75" customHeight="1">
      <c r="A122" s="1"/>
      <c r="B122" s="1"/>
      <c r="C122" s="1"/>
      <c r="D122" s="1"/>
      <c r="E122" s="1"/>
      <c r="F122" s="1"/>
      <c r="G122" s="1"/>
      <c r="H122" s="1"/>
      <c r="I122" s="1"/>
      <c r="J122" s="1"/>
      <c r="K122" s="1"/>
      <c r="L122" s="1"/>
      <c r="M122" s="1"/>
      <c r="N122" s="1"/>
      <c r="O122" s="1"/>
      <c r="P122" s="1"/>
      <c r="Q122" s="1"/>
      <c r="R122" s="1"/>
    </row>
    <row r="123" spans="1:18" ht="9.75" customHeight="1">
      <c r="A123" s="1"/>
      <c r="B123" s="1"/>
      <c r="C123" s="1"/>
      <c r="D123" s="1"/>
      <c r="E123" s="1"/>
      <c r="F123" s="1"/>
      <c r="G123" s="1"/>
      <c r="H123" s="1"/>
      <c r="I123" s="1"/>
      <c r="J123" s="1"/>
      <c r="K123" s="1"/>
      <c r="L123" s="1"/>
      <c r="M123" s="1"/>
      <c r="N123" s="1"/>
      <c r="O123" s="1"/>
      <c r="P123" s="1"/>
      <c r="Q123" s="1"/>
      <c r="R123" s="1"/>
    </row>
    <row r="124" spans="1:18" ht="9.75" customHeight="1">
      <c r="A124" s="1"/>
      <c r="B124" s="1"/>
      <c r="C124" s="1"/>
      <c r="D124" s="1"/>
      <c r="E124" s="1"/>
      <c r="F124" s="1"/>
      <c r="G124" s="1"/>
      <c r="H124" s="1"/>
      <c r="I124" s="1"/>
      <c r="J124" s="1"/>
      <c r="K124" s="1"/>
      <c r="L124" s="1"/>
      <c r="M124" s="1"/>
      <c r="N124" s="1"/>
      <c r="O124" s="1"/>
      <c r="P124" s="1"/>
      <c r="Q124" s="1"/>
      <c r="R124" s="1"/>
    </row>
    <row r="125" spans="1:18" ht="9.75" customHeight="1">
      <c r="A125" s="1"/>
      <c r="B125" s="1"/>
      <c r="C125" s="1"/>
      <c r="D125" s="1"/>
      <c r="E125" s="1"/>
      <c r="F125" s="1"/>
      <c r="G125" s="1"/>
      <c r="H125" s="1"/>
      <c r="I125" s="1"/>
      <c r="J125" s="1"/>
      <c r="K125" s="1"/>
      <c r="L125" s="1"/>
      <c r="M125" s="1"/>
      <c r="N125" s="1"/>
      <c r="O125" s="1"/>
      <c r="P125" s="1"/>
      <c r="Q125" s="1"/>
      <c r="R125" s="1"/>
    </row>
    <row r="126" spans="1:18" ht="9.75" customHeight="1">
      <c r="A126" s="1"/>
      <c r="B126" s="1"/>
      <c r="C126" s="1"/>
      <c r="D126" s="1"/>
      <c r="E126" s="1"/>
      <c r="F126" s="1"/>
      <c r="G126" s="1"/>
      <c r="H126" s="1"/>
      <c r="I126" s="1"/>
      <c r="J126" s="1"/>
      <c r="K126" s="1"/>
      <c r="L126" s="1"/>
      <c r="M126" s="1"/>
      <c r="N126" s="1"/>
      <c r="O126" s="1"/>
      <c r="P126" s="1"/>
      <c r="Q126" s="1"/>
      <c r="R126" s="1"/>
    </row>
    <row r="127" spans="1:18" ht="9.75" customHeight="1">
      <c r="A127" s="1"/>
      <c r="B127" s="1"/>
      <c r="C127" s="1"/>
      <c r="D127" s="1"/>
      <c r="E127" s="1"/>
      <c r="F127" s="1"/>
      <c r="G127" s="1"/>
      <c r="H127" s="1"/>
      <c r="I127" s="1"/>
      <c r="J127" s="1"/>
      <c r="K127" s="1"/>
      <c r="L127" s="1"/>
      <c r="M127" s="1"/>
      <c r="N127" s="1"/>
      <c r="O127" s="1"/>
      <c r="P127" s="1"/>
      <c r="Q127" s="1"/>
      <c r="R127" s="1"/>
    </row>
    <row r="128" spans="1:18" ht="9.75" customHeight="1">
      <c r="A128" s="1"/>
      <c r="B128" s="1"/>
      <c r="C128" s="1"/>
      <c r="D128" s="1"/>
      <c r="E128" s="1"/>
      <c r="F128" s="1"/>
      <c r="G128" s="1"/>
      <c r="H128" s="1"/>
      <c r="I128" s="1"/>
      <c r="J128" s="1"/>
      <c r="K128" s="1"/>
      <c r="L128" s="1"/>
      <c r="M128" s="1"/>
      <c r="N128" s="1"/>
      <c r="O128" s="1"/>
      <c r="P128" s="1"/>
      <c r="Q128" s="1"/>
      <c r="R128" s="1"/>
    </row>
    <row r="129" spans="1:18" ht="9.75" customHeight="1">
      <c r="A129" s="1"/>
      <c r="B129" s="1"/>
      <c r="C129" s="1"/>
      <c r="D129" s="1"/>
      <c r="E129" s="1"/>
      <c r="F129" s="1"/>
      <c r="G129" s="1"/>
      <c r="H129" s="1"/>
      <c r="I129" s="1"/>
      <c r="J129" s="1"/>
      <c r="K129" s="1"/>
      <c r="L129" s="1"/>
      <c r="M129" s="1"/>
      <c r="N129" s="1"/>
      <c r="O129" s="1"/>
      <c r="P129" s="1"/>
      <c r="Q129" s="1"/>
      <c r="R129" s="1"/>
    </row>
    <row r="130" spans="1:18" ht="9.75" customHeight="1">
      <c r="A130" s="1"/>
      <c r="B130" s="1"/>
      <c r="C130" s="1"/>
      <c r="D130" s="1"/>
      <c r="E130" s="1"/>
      <c r="F130" s="1"/>
      <c r="G130" s="1"/>
      <c r="H130" s="1"/>
      <c r="I130" s="1"/>
      <c r="J130" s="1"/>
      <c r="K130" s="1"/>
      <c r="L130" s="1"/>
      <c r="M130" s="1"/>
      <c r="N130" s="1"/>
      <c r="O130" s="1"/>
      <c r="P130" s="1"/>
      <c r="Q130" s="1"/>
      <c r="R130" s="1"/>
    </row>
    <row r="131" spans="1:18" ht="9.75" customHeight="1">
      <c r="A131" s="1"/>
      <c r="B131" s="1"/>
      <c r="C131" s="1"/>
      <c r="D131" s="1"/>
      <c r="E131" s="1"/>
      <c r="F131" s="1"/>
      <c r="G131" s="1"/>
      <c r="H131" s="1"/>
      <c r="I131" s="1"/>
      <c r="J131" s="1"/>
      <c r="K131" s="1"/>
      <c r="L131" s="1"/>
      <c r="M131" s="1"/>
      <c r="N131" s="1"/>
      <c r="O131" s="1"/>
      <c r="P131" s="1"/>
      <c r="Q131" s="1"/>
      <c r="R131" s="1"/>
    </row>
    <row r="132" spans="1:18" ht="9.75" customHeight="1">
      <c r="A132" s="1"/>
      <c r="B132" s="1"/>
      <c r="C132" s="1"/>
      <c r="D132" s="1"/>
      <c r="E132" s="1"/>
      <c r="F132" s="1"/>
      <c r="G132" s="1"/>
      <c r="H132" s="1"/>
      <c r="I132" s="1"/>
      <c r="J132" s="1"/>
      <c r="K132" s="1"/>
      <c r="L132" s="1"/>
      <c r="M132" s="1"/>
      <c r="N132" s="1"/>
      <c r="O132" s="1"/>
      <c r="P132" s="1"/>
      <c r="Q132" s="1"/>
      <c r="R132" s="1"/>
    </row>
    <row r="133" spans="1:18" ht="9.75" customHeight="1">
      <c r="A133" s="1"/>
      <c r="B133" s="1"/>
      <c r="C133" s="1"/>
      <c r="D133" s="1"/>
      <c r="E133" s="1"/>
      <c r="F133" s="1"/>
      <c r="G133" s="1"/>
      <c r="H133" s="1"/>
      <c r="I133" s="1"/>
      <c r="J133" s="1"/>
      <c r="K133" s="1"/>
      <c r="L133" s="1"/>
      <c r="M133" s="1"/>
      <c r="N133" s="1"/>
      <c r="O133" s="1"/>
      <c r="P133" s="1"/>
      <c r="Q133" s="1"/>
      <c r="R133" s="1"/>
    </row>
    <row r="134" spans="1:18" ht="9.75" customHeight="1">
      <c r="A134" s="1"/>
      <c r="B134" s="1"/>
      <c r="C134" s="1"/>
      <c r="D134" s="1"/>
      <c r="E134" s="1"/>
      <c r="F134" s="1"/>
      <c r="G134" s="1"/>
      <c r="H134" s="1"/>
      <c r="I134" s="1"/>
      <c r="J134" s="1"/>
      <c r="K134" s="1"/>
      <c r="L134" s="1"/>
      <c r="M134" s="1"/>
      <c r="N134" s="1"/>
      <c r="O134" s="1"/>
      <c r="P134" s="1"/>
      <c r="Q134" s="1"/>
      <c r="R134" s="1"/>
    </row>
    <row r="135" spans="1:18" ht="9.75" customHeight="1">
      <c r="A135" s="1"/>
      <c r="B135" s="1"/>
      <c r="C135" s="1"/>
      <c r="D135" s="1"/>
      <c r="E135" s="1"/>
      <c r="F135" s="1"/>
      <c r="G135" s="1"/>
      <c r="H135" s="1"/>
      <c r="I135" s="1"/>
      <c r="J135" s="1"/>
      <c r="K135" s="1"/>
      <c r="L135" s="1"/>
      <c r="M135" s="1"/>
      <c r="N135" s="1"/>
      <c r="O135" s="1"/>
      <c r="P135" s="1"/>
      <c r="Q135" s="1"/>
      <c r="R135" s="1"/>
    </row>
    <row r="136" spans="1:18" ht="9.75" customHeight="1">
      <c r="A136" s="1"/>
      <c r="B136" s="1"/>
      <c r="C136" s="1"/>
      <c r="D136" s="1"/>
      <c r="E136" s="1"/>
      <c r="F136" s="1"/>
      <c r="G136" s="1"/>
      <c r="H136" s="1"/>
      <c r="I136" s="1"/>
      <c r="J136" s="1"/>
      <c r="K136" s="1"/>
      <c r="L136" s="1"/>
      <c r="M136" s="1"/>
      <c r="N136" s="1"/>
      <c r="O136" s="1"/>
      <c r="P136" s="1"/>
      <c r="Q136" s="1"/>
      <c r="R136" s="1"/>
    </row>
    <row r="137" spans="1:18" ht="9.75" customHeight="1">
      <c r="A137" s="1"/>
      <c r="B137" s="1"/>
      <c r="C137" s="1"/>
      <c r="D137" s="1"/>
      <c r="E137" s="1"/>
      <c r="F137" s="1"/>
      <c r="G137" s="1"/>
      <c r="H137" s="1"/>
      <c r="I137" s="1"/>
      <c r="J137" s="1"/>
      <c r="K137" s="1"/>
      <c r="L137" s="1"/>
      <c r="M137" s="1"/>
      <c r="N137" s="1"/>
      <c r="O137" s="1"/>
      <c r="P137" s="1"/>
      <c r="Q137" s="1"/>
      <c r="R137" s="1"/>
    </row>
    <row r="138" spans="1:18" ht="9.75" customHeight="1">
      <c r="A138" s="1"/>
      <c r="B138" s="1"/>
      <c r="C138" s="1"/>
      <c r="D138" s="1"/>
      <c r="E138" s="1"/>
      <c r="F138" s="1"/>
      <c r="G138" s="1"/>
      <c r="H138" s="1"/>
      <c r="I138" s="1"/>
      <c r="J138" s="1"/>
      <c r="K138" s="1"/>
      <c r="L138" s="1"/>
      <c r="M138" s="1"/>
      <c r="N138" s="1"/>
      <c r="O138" s="1"/>
      <c r="P138" s="1"/>
      <c r="Q138" s="1"/>
      <c r="R138" s="1"/>
    </row>
    <row r="139" spans="1:18" ht="9.75" customHeight="1">
      <c r="A139" s="1"/>
      <c r="B139" s="1"/>
      <c r="C139" s="1"/>
      <c r="D139" s="1"/>
      <c r="E139" s="1"/>
      <c r="F139" s="1"/>
      <c r="G139" s="1"/>
      <c r="H139" s="1"/>
      <c r="I139" s="1"/>
      <c r="J139" s="1"/>
      <c r="K139" s="1"/>
      <c r="L139" s="1"/>
      <c r="M139" s="1"/>
      <c r="N139" s="1"/>
      <c r="O139" s="1"/>
      <c r="P139" s="1"/>
      <c r="Q139" s="1"/>
      <c r="R139" s="1"/>
    </row>
    <row r="140" spans="1:18" ht="9.75" customHeight="1">
      <c r="A140" s="1"/>
      <c r="B140" s="1"/>
      <c r="C140" s="1"/>
      <c r="D140" s="1"/>
      <c r="E140" s="1"/>
      <c r="F140" s="1"/>
      <c r="G140" s="1"/>
      <c r="H140" s="1"/>
      <c r="I140" s="1"/>
      <c r="J140" s="1"/>
      <c r="K140" s="1"/>
      <c r="L140" s="1"/>
      <c r="M140" s="1"/>
      <c r="N140" s="1"/>
      <c r="O140" s="1"/>
      <c r="P140" s="1"/>
      <c r="Q140" s="1"/>
      <c r="R140" s="1"/>
    </row>
    <row r="141" spans="1:18" ht="9.75" customHeight="1">
      <c r="A141" s="1"/>
      <c r="B141" s="1"/>
      <c r="C141" s="1"/>
      <c r="D141" s="1"/>
      <c r="E141" s="1"/>
      <c r="F141" s="1"/>
      <c r="G141" s="1"/>
      <c r="H141" s="1"/>
      <c r="I141" s="1"/>
      <c r="J141" s="1"/>
      <c r="K141" s="1"/>
      <c r="L141" s="1"/>
      <c r="M141" s="1"/>
      <c r="N141" s="1"/>
      <c r="O141" s="1"/>
      <c r="P141" s="1"/>
      <c r="Q141" s="1"/>
      <c r="R141" s="1"/>
    </row>
    <row r="142" spans="1:18" ht="9.75" customHeight="1">
      <c r="A142" s="1"/>
      <c r="B142" s="1"/>
      <c r="C142" s="1"/>
      <c r="D142" s="1"/>
      <c r="E142" s="1"/>
      <c r="F142" s="1"/>
      <c r="G142" s="1"/>
      <c r="H142" s="1"/>
      <c r="I142" s="1"/>
      <c r="J142" s="1"/>
      <c r="K142" s="1"/>
      <c r="L142" s="1"/>
      <c r="M142" s="1"/>
      <c r="N142" s="1"/>
      <c r="O142" s="1"/>
      <c r="P142" s="1"/>
      <c r="Q142" s="1"/>
      <c r="R142" s="1"/>
    </row>
    <row r="143" spans="1:18" ht="9.75" customHeight="1">
      <c r="A143" s="1"/>
      <c r="B143" s="1"/>
      <c r="C143" s="1"/>
      <c r="D143" s="1"/>
      <c r="E143" s="1"/>
      <c r="F143" s="1"/>
      <c r="G143" s="1"/>
      <c r="H143" s="1"/>
      <c r="I143" s="1"/>
      <c r="J143" s="1"/>
      <c r="K143" s="1"/>
      <c r="L143" s="1"/>
      <c r="M143" s="1"/>
      <c r="N143" s="1"/>
      <c r="O143" s="1"/>
      <c r="P143" s="1"/>
      <c r="Q143" s="1"/>
      <c r="R143" s="1"/>
    </row>
    <row r="144" spans="1:18" ht="9.75" customHeight="1">
      <c r="A144" s="1"/>
      <c r="B144" s="1"/>
      <c r="C144" s="1"/>
      <c r="D144" s="1"/>
      <c r="E144" s="1"/>
      <c r="F144" s="1"/>
      <c r="G144" s="1"/>
      <c r="H144" s="1"/>
      <c r="I144" s="1"/>
      <c r="J144" s="1"/>
      <c r="K144" s="1"/>
      <c r="L144" s="1"/>
      <c r="M144" s="1"/>
      <c r="N144" s="1"/>
      <c r="O144" s="1"/>
      <c r="P144" s="1"/>
      <c r="Q144" s="1"/>
      <c r="R144" s="1"/>
    </row>
    <row r="145" spans="1:18" ht="9.75" customHeight="1">
      <c r="A145" s="1"/>
      <c r="B145" s="1"/>
      <c r="C145" s="1"/>
      <c r="D145" s="1"/>
      <c r="E145" s="1"/>
      <c r="F145" s="1"/>
      <c r="G145" s="1"/>
      <c r="H145" s="1"/>
      <c r="I145" s="1"/>
      <c r="J145" s="1"/>
      <c r="K145" s="1"/>
      <c r="L145" s="1"/>
      <c r="M145" s="1"/>
      <c r="N145" s="1"/>
      <c r="O145" s="1"/>
      <c r="P145" s="1"/>
      <c r="Q145" s="1"/>
      <c r="R145" s="1"/>
    </row>
    <row r="146" spans="1:18" ht="9.75" customHeight="1">
      <c r="A146" s="1"/>
      <c r="B146" s="1"/>
      <c r="C146" s="1"/>
      <c r="D146" s="1"/>
      <c r="E146" s="1"/>
      <c r="F146" s="1"/>
      <c r="G146" s="1"/>
      <c r="H146" s="1"/>
      <c r="I146" s="1"/>
      <c r="J146" s="1"/>
      <c r="K146" s="1"/>
      <c r="L146" s="1"/>
      <c r="M146" s="1"/>
      <c r="N146" s="1"/>
      <c r="O146" s="1"/>
      <c r="P146" s="1"/>
      <c r="Q146" s="1"/>
      <c r="R146" s="1"/>
    </row>
    <row r="147" spans="1:18" ht="9.75" customHeight="1">
      <c r="A147" s="1"/>
      <c r="B147" s="1"/>
      <c r="C147" s="1"/>
      <c r="D147" s="1"/>
      <c r="E147" s="1"/>
      <c r="F147" s="1"/>
      <c r="G147" s="1"/>
      <c r="H147" s="1"/>
      <c r="I147" s="1"/>
      <c r="J147" s="1"/>
      <c r="K147" s="1"/>
      <c r="L147" s="1"/>
      <c r="M147" s="1"/>
      <c r="N147" s="1"/>
      <c r="O147" s="1"/>
      <c r="P147" s="1"/>
      <c r="Q147" s="1"/>
      <c r="R147" s="1"/>
    </row>
    <row r="148" spans="1:18" ht="9.75" customHeight="1">
      <c r="A148" s="1"/>
      <c r="B148" s="1"/>
      <c r="C148" s="1"/>
      <c r="D148" s="1"/>
      <c r="E148" s="1"/>
      <c r="F148" s="1"/>
      <c r="G148" s="1"/>
      <c r="H148" s="1"/>
      <c r="I148" s="1"/>
      <c r="J148" s="1"/>
      <c r="K148" s="1"/>
      <c r="L148" s="1"/>
      <c r="M148" s="1"/>
      <c r="N148" s="1"/>
      <c r="O148" s="1"/>
      <c r="P148" s="1"/>
      <c r="Q148" s="1"/>
      <c r="R148" s="1"/>
    </row>
    <row r="149" spans="1:18" ht="9.75" customHeight="1">
      <c r="A149" s="1"/>
      <c r="B149" s="1"/>
      <c r="C149" s="1"/>
      <c r="D149" s="1"/>
      <c r="E149" s="1"/>
      <c r="F149" s="1"/>
      <c r="G149" s="1"/>
      <c r="H149" s="1"/>
      <c r="I149" s="1"/>
      <c r="J149" s="1"/>
      <c r="K149" s="1"/>
      <c r="L149" s="1"/>
      <c r="M149" s="1"/>
      <c r="N149" s="1"/>
      <c r="O149" s="1"/>
      <c r="P149" s="1"/>
      <c r="Q149" s="1"/>
      <c r="R149" s="1"/>
    </row>
    <row r="150" spans="1:18" ht="9.75" customHeight="1">
      <c r="A150" s="1"/>
      <c r="B150" s="1"/>
      <c r="C150" s="1"/>
      <c r="D150" s="1"/>
      <c r="E150" s="1"/>
      <c r="F150" s="1"/>
      <c r="G150" s="1"/>
      <c r="H150" s="1"/>
      <c r="I150" s="1"/>
      <c r="J150" s="1"/>
      <c r="K150" s="1"/>
      <c r="L150" s="1"/>
      <c r="M150" s="1"/>
      <c r="N150" s="1"/>
      <c r="O150" s="1"/>
      <c r="P150" s="1"/>
      <c r="Q150" s="1"/>
      <c r="R150" s="1"/>
    </row>
    <row r="151" spans="1:18" ht="9.75" customHeight="1">
      <c r="A151" s="1"/>
      <c r="B151" s="1"/>
      <c r="C151" s="1"/>
      <c r="D151" s="1"/>
      <c r="E151" s="1"/>
      <c r="F151" s="1"/>
      <c r="G151" s="1"/>
      <c r="H151" s="1"/>
      <c r="I151" s="1"/>
      <c r="J151" s="1"/>
      <c r="K151" s="1"/>
      <c r="L151" s="1"/>
      <c r="M151" s="1"/>
      <c r="N151" s="1"/>
      <c r="O151" s="1"/>
      <c r="P151" s="1"/>
      <c r="Q151" s="1"/>
      <c r="R151" s="1"/>
    </row>
    <row r="152" spans="1:18" ht="9.75" customHeight="1">
      <c r="A152" s="1"/>
      <c r="B152" s="1"/>
      <c r="C152" s="1"/>
      <c r="D152" s="1"/>
      <c r="E152" s="1"/>
      <c r="F152" s="1"/>
      <c r="G152" s="1"/>
      <c r="H152" s="1"/>
      <c r="I152" s="1"/>
      <c r="J152" s="1"/>
      <c r="K152" s="1"/>
      <c r="L152" s="1"/>
      <c r="M152" s="1"/>
      <c r="N152" s="1"/>
      <c r="O152" s="1"/>
      <c r="P152" s="1"/>
      <c r="Q152" s="1"/>
      <c r="R152" s="1"/>
    </row>
    <row r="153" spans="1:18" ht="9.75" customHeight="1">
      <c r="A153" s="1"/>
      <c r="B153" s="1"/>
      <c r="C153" s="1"/>
      <c r="D153" s="1"/>
      <c r="E153" s="1"/>
      <c r="F153" s="1"/>
      <c r="G153" s="1"/>
      <c r="H153" s="1"/>
      <c r="I153" s="1"/>
      <c r="J153" s="1"/>
      <c r="K153" s="1"/>
      <c r="L153" s="1"/>
      <c r="M153" s="1"/>
      <c r="N153" s="1"/>
      <c r="O153" s="1"/>
      <c r="P153" s="1"/>
      <c r="Q153" s="1"/>
      <c r="R153" s="1"/>
    </row>
    <row r="154" spans="1:18" ht="9.75" customHeight="1">
      <c r="A154" s="1"/>
      <c r="B154" s="1"/>
      <c r="C154" s="1"/>
      <c r="D154" s="1"/>
      <c r="E154" s="1"/>
      <c r="F154" s="1"/>
      <c r="G154" s="1"/>
      <c r="H154" s="1"/>
      <c r="I154" s="1"/>
      <c r="J154" s="1"/>
      <c r="K154" s="1"/>
      <c r="L154" s="1"/>
      <c r="M154" s="1"/>
      <c r="N154" s="1"/>
      <c r="O154" s="1"/>
      <c r="P154" s="1"/>
      <c r="Q154" s="1"/>
      <c r="R154" s="1"/>
    </row>
    <row r="155" spans="1:18" ht="9.75" customHeight="1">
      <c r="A155" s="1"/>
      <c r="B155" s="1"/>
      <c r="C155" s="1"/>
      <c r="D155" s="1"/>
      <c r="E155" s="1"/>
      <c r="F155" s="1"/>
      <c r="G155" s="1"/>
      <c r="H155" s="1"/>
      <c r="I155" s="1"/>
      <c r="J155" s="1"/>
      <c r="K155" s="1"/>
      <c r="L155" s="1"/>
      <c r="M155" s="1"/>
      <c r="N155" s="1"/>
      <c r="O155" s="1"/>
      <c r="P155" s="1"/>
      <c r="Q155" s="1"/>
      <c r="R155" s="1"/>
    </row>
    <row r="156" spans="1:18" ht="9.75" customHeight="1">
      <c r="A156" s="1"/>
      <c r="B156" s="1"/>
      <c r="C156" s="1"/>
      <c r="D156" s="1"/>
      <c r="E156" s="1"/>
      <c r="F156" s="1"/>
      <c r="G156" s="1"/>
      <c r="H156" s="1"/>
      <c r="I156" s="1"/>
      <c r="J156" s="1"/>
      <c r="K156" s="1"/>
      <c r="L156" s="1"/>
      <c r="M156" s="1"/>
      <c r="N156" s="1"/>
      <c r="O156" s="1"/>
      <c r="P156" s="1"/>
      <c r="Q156" s="1"/>
      <c r="R156" s="1"/>
    </row>
    <row r="157" spans="1:18" ht="9.75" customHeight="1">
      <c r="A157" s="1"/>
      <c r="B157" s="1"/>
      <c r="C157" s="1"/>
      <c r="D157" s="1"/>
      <c r="E157" s="1"/>
      <c r="F157" s="1"/>
      <c r="G157" s="1"/>
      <c r="H157" s="1"/>
      <c r="I157" s="1"/>
      <c r="J157" s="1"/>
      <c r="K157" s="1"/>
      <c r="L157" s="1"/>
      <c r="M157" s="1"/>
      <c r="N157" s="1"/>
      <c r="O157" s="1"/>
      <c r="P157" s="1"/>
      <c r="Q157" s="1"/>
      <c r="R157" s="1"/>
    </row>
    <row r="158" spans="1:18" ht="9.75" customHeight="1">
      <c r="A158" s="1"/>
      <c r="B158" s="1"/>
      <c r="C158" s="1"/>
      <c r="D158" s="1"/>
      <c r="E158" s="1"/>
      <c r="F158" s="1"/>
      <c r="G158" s="1"/>
      <c r="H158" s="1"/>
      <c r="I158" s="1"/>
      <c r="J158" s="1"/>
      <c r="K158" s="1"/>
      <c r="L158" s="1"/>
      <c r="M158" s="1"/>
      <c r="N158" s="1"/>
      <c r="O158" s="1"/>
      <c r="P158" s="1"/>
      <c r="Q158" s="1"/>
      <c r="R158" s="1"/>
    </row>
    <row r="159" spans="1:18" ht="9.75" customHeight="1">
      <c r="A159" s="1"/>
      <c r="B159" s="1"/>
      <c r="C159" s="1"/>
      <c r="D159" s="1"/>
      <c r="E159" s="1"/>
      <c r="F159" s="1"/>
      <c r="G159" s="1"/>
      <c r="H159" s="1"/>
      <c r="I159" s="1"/>
      <c r="J159" s="1"/>
      <c r="K159" s="1"/>
      <c r="L159" s="1"/>
      <c r="M159" s="1"/>
      <c r="N159" s="1"/>
      <c r="O159" s="1"/>
      <c r="P159" s="1"/>
      <c r="Q159" s="1"/>
      <c r="R159" s="1"/>
    </row>
    <row r="160" spans="1:18" ht="9.75" customHeight="1">
      <c r="A160" s="1"/>
      <c r="B160" s="1"/>
      <c r="C160" s="1"/>
      <c r="D160" s="1"/>
      <c r="E160" s="1"/>
      <c r="F160" s="1"/>
      <c r="G160" s="1"/>
      <c r="H160" s="1"/>
      <c r="I160" s="1"/>
      <c r="J160" s="1"/>
      <c r="K160" s="1"/>
      <c r="L160" s="1"/>
      <c r="M160" s="1"/>
      <c r="N160" s="1"/>
      <c r="O160" s="1"/>
      <c r="P160" s="1"/>
      <c r="Q160" s="1"/>
      <c r="R160" s="1"/>
    </row>
    <row r="161" spans="1:18" ht="9.75" customHeight="1">
      <c r="A161" s="1"/>
      <c r="B161" s="1"/>
      <c r="C161" s="1"/>
      <c r="D161" s="1"/>
      <c r="E161" s="1"/>
      <c r="F161" s="1"/>
      <c r="G161" s="1"/>
      <c r="H161" s="1"/>
      <c r="I161" s="1"/>
      <c r="J161" s="1"/>
      <c r="K161" s="1"/>
      <c r="L161" s="1"/>
      <c r="M161" s="1"/>
      <c r="N161" s="1"/>
      <c r="O161" s="1"/>
      <c r="P161" s="1"/>
      <c r="Q161" s="1"/>
      <c r="R161" s="1"/>
    </row>
    <row r="162" spans="1:18" ht="9.75" customHeight="1">
      <c r="A162" s="1"/>
      <c r="B162" s="1"/>
      <c r="C162" s="1"/>
      <c r="D162" s="1"/>
      <c r="E162" s="1"/>
      <c r="F162" s="1"/>
      <c r="G162" s="1"/>
      <c r="H162" s="1"/>
      <c r="I162" s="1"/>
      <c r="J162" s="1"/>
      <c r="K162" s="1"/>
      <c r="L162" s="1"/>
      <c r="M162" s="1"/>
      <c r="N162" s="1"/>
      <c r="O162" s="1"/>
      <c r="P162" s="1"/>
      <c r="Q162" s="1"/>
      <c r="R162" s="1"/>
    </row>
    <row r="163" spans="1:18" ht="9.75" customHeight="1">
      <c r="A163" s="1"/>
      <c r="B163" s="1"/>
      <c r="C163" s="1"/>
      <c r="D163" s="1"/>
      <c r="E163" s="1"/>
      <c r="F163" s="1"/>
      <c r="G163" s="1"/>
      <c r="H163" s="1"/>
      <c r="I163" s="1"/>
      <c r="J163" s="1"/>
      <c r="K163" s="1"/>
      <c r="L163" s="1"/>
      <c r="M163" s="1"/>
      <c r="N163" s="1"/>
      <c r="O163" s="1"/>
      <c r="P163" s="1"/>
      <c r="Q163" s="1"/>
      <c r="R163" s="1"/>
    </row>
    <row r="164" spans="1:18" ht="9.75" customHeight="1">
      <c r="A164" s="1"/>
      <c r="B164" s="1"/>
      <c r="C164" s="1"/>
      <c r="D164" s="1"/>
      <c r="E164" s="1"/>
      <c r="F164" s="1"/>
      <c r="G164" s="1"/>
      <c r="H164" s="1"/>
      <c r="I164" s="1"/>
      <c r="J164" s="1"/>
      <c r="K164" s="1"/>
      <c r="L164" s="1"/>
      <c r="M164" s="1"/>
      <c r="N164" s="1"/>
      <c r="O164" s="1"/>
      <c r="P164" s="1"/>
      <c r="Q164" s="1"/>
      <c r="R164" s="1"/>
    </row>
    <row r="165" spans="1:18" ht="9.75" customHeight="1">
      <c r="A165" s="1"/>
      <c r="B165" s="1"/>
      <c r="C165" s="1"/>
      <c r="D165" s="1"/>
      <c r="E165" s="1"/>
      <c r="F165" s="1"/>
      <c r="G165" s="1"/>
      <c r="H165" s="1"/>
      <c r="I165" s="1"/>
      <c r="J165" s="1"/>
      <c r="K165" s="1"/>
      <c r="L165" s="1"/>
      <c r="M165" s="1"/>
      <c r="N165" s="1"/>
      <c r="O165" s="1"/>
      <c r="P165" s="1"/>
      <c r="Q165" s="1"/>
      <c r="R165" s="1"/>
    </row>
    <row r="166" spans="1:18" ht="9.75" customHeight="1">
      <c r="A166" s="1"/>
      <c r="B166" s="1"/>
      <c r="C166" s="1"/>
      <c r="D166" s="1"/>
      <c r="E166" s="1"/>
      <c r="F166" s="1"/>
      <c r="G166" s="1"/>
      <c r="H166" s="1"/>
      <c r="I166" s="1"/>
      <c r="J166" s="1"/>
      <c r="K166" s="1"/>
      <c r="L166" s="1"/>
      <c r="M166" s="1"/>
      <c r="N166" s="1"/>
      <c r="O166" s="1"/>
      <c r="P166" s="1"/>
      <c r="Q166" s="1"/>
      <c r="R166" s="1"/>
    </row>
    <row r="167" spans="1:18" ht="9.75" customHeight="1">
      <c r="A167" s="1"/>
      <c r="B167" s="1"/>
      <c r="C167" s="1"/>
      <c r="D167" s="1"/>
      <c r="E167" s="1"/>
      <c r="F167" s="1"/>
      <c r="G167" s="1"/>
      <c r="H167" s="1"/>
      <c r="I167" s="1"/>
      <c r="J167" s="1"/>
      <c r="K167" s="1"/>
      <c r="L167" s="1"/>
      <c r="M167" s="1"/>
      <c r="N167" s="1"/>
      <c r="O167" s="1"/>
      <c r="P167" s="1"/>
      <c r="Q167" s="1"/>
      <c r="R167" s="1"/>
    </row>
    <row r="168" spans="1:18" ht="9.75" customHeight="1">
      <c r="A168" s="1"/>
      <c r="B168" s="1"/>
      <c r="C168" s="1"/>
      <c r="D168" s="1"/>
      <c r="E168" s="1"/>
      <c r="F168" s="1"/>
      <c r="G168" s="1"/>
      <c r="H168" s="1"/>
      <c r="I168" s="1"/>
      <c r="J168" s="1"/>
      <c r="K168" s="1"/>
      <c r="L168" s="1"/>
      <c r="M168" s="1"/>
      <c r="N168" s="1"/>
      <c r="O168" s="1"/>
      <c r="P168" s="1"/>
      <c r="Q168" s="1"/>
      <c r="R168" s="1"/>
    </row>
    <row r="169" spans="1:18" ht="9.75" customHeight="1">
      <c r="A169" s="1"/>
      <c r="B169" s="1"/>
      <c r="C169" s="1"/>
      <c r="D169" s="1"/>
      <c r="E169" s="1"/>
      <c r="F169" s="1"/>
      <c r="G169" s="1"/>
      <c r="H169" s="1"/>
      <c r="I169" s="1"/>
      <c r="J169" s="1"/>
      <c r="K169" s="1"/>
      <c r="L169" s="1"/>
      <c r="M169" s="1"/>
      <c r="N169" s="1"/>
      <c r="O169" s="1"/>
      <c r="P169" s="1"/>
      <c r="Q169" s="1"/>
      <c r="R169" s="1"/>
    </row>
    <row r="170" spans="1:18" ht="9.75" customHeight="1">
      <c r="A170" s="1"/>
      <c r="B170" s="1"/>
      <c r="C170" s="1"/>
      <c r="D170" s="1"/>
      <c r="E170" s="1"/>
      <c r="F170" s="1"/>
      <c r="G170" s="1"/>
      <c r="H170" s="1"/>
      <c r="I170" s="1"/>
      <c r="J170" s="1"/>
      <c r="K170" s="1"/>
      <c r="L170" s="1"/>
      <c r="M170" s="1"/>
      <c r="N170" s="1"/>
      <c r="O170" s="1"/>
      <c r="P170" s="1"/>
      <c r="Q170" s="1"/>
      <c r="R170" s="1"/>
    </row>
    <row r="171" spans="1:18" ht="9.75" customHeight="1">
      <c r="A171" s="1"/>
      <c r="B171" s="1"/>
      <c r="C171" s="1"/>
      <c r="D171" s="1"/>
      <c r="E171" s="1"/>
      <c r="F171" s="1"/>
      <c r="G171" s="1"/>
      <c r="H171" s="1"/>
      <c r="I171" s="1"/>
      <c r="J171" s="1"/>
      <c r="K171" s="1"/>
      <c r="L171" s="1"/>
      <c r="M171" s="1"/>
      <c r="N171" s="1"/>
      <c r="O171" s="1"/>
      <c r="P171" s="1"/>
      <c r="Q171" s="1"/>
      <c r="R171" s="1"/>
    </row>
    <row r="172" spans="1:18" ht="9.75" customHeight="1">
      <c r="A172" s="1"/>
      <c r="B172" s="1"/>
      <c r="C172" s="1"/>
      <c r="D172" s="1"/>
      <c r="E172" s="1"/>
      <c r="F172" s="1"/>
      <c r="G172" s="1"/>
      <c r="H172" s="1"/>
      <c r="I172" s="1"/>
      <c r="J172" s="1"/>
      <c r="K172" s="1"/>
      <c r="L172" s="1"/>
      <c r="M172" s="1"/>
      <c r="N172" s="1"/>
      <c r="O172" s="1"/>
      <c r="P172" s="1"/>
      <c r="Q172" s="1"/>
      <c r="R172" s="1"/>
    </row>
    <row r="173" spans="1:18" ht="9.75" customHeight="1">
      <c r="A173" s="1"/>
      <c r="B173" s="1"/>
      <c r="C173" s="1"/>
      <c r="D173" s="1"/>
      <c r="E173" s="1"/>
      <c r="F173" s="1"/>
      <c r="G173" s="1"/>
      <c r="H173" s="1"/>
      <c r="I173" s="1"/>
      <c r="J173" s="1"/>
      <c r="K173" s="1"/>
      <c r="L173" s="1"/>
      <c r="M173" s="1"/>
      <c r="N173" s="1"/>
      <c r="O173" s="1"/>
      <c r="P173" s="1"/>
      <c r="Q173" s="1"/>
      <c r="R173" s="1"/>
    </row>
    <row r="174" spans="1:18" ht="9.75" customHeight="1">
      <c r="A174" s="1"/>
      <c r="B174" s="1"/>
      <c r="C174" s="1"/>
      <c r="D174" s="1"/>
      <c r="E174" s="1"/>
      <c r="F174" s="1"/>
      <c r="G174" s="1"/>
      <c r="H174" s="1"/>
      <c r="I174" s="1"/>
      <c r="J174" s="1"/>
      <c r="K174" s="1"/>
      <c r="L174" s="1"/>
      <c r="M174" s="1"/>
      <c r="N174" s="1"/>
      <c r="O174" s="1"/>
      <c r="P174" s="1"/>
      <c r="Q174" s="1"/>
      <c r="R174" s="1"/>
    </row>
    <row r="175" spans="1:18" ht="9.75" customHeight="1">
      <c r="A175" s="1"/>
      <c r="B175" s="1"/>
      <c r="C175" s="1"/>
      <c r="D175" s="1"/>
      <c r="E175" s="1"/>
      <c r="F175" s="1"/>
      <c r="G175" s="1"/>
      <c r="H175" s="1"/>
      <c r="I175" s="1"/>
      <c r="J175" s="1"/>
      <c r="K175" s="1"/>
      <c r="L175" s="1"/>
      <c r="M175" s="1"/>
      <c r="N175" s="1"/>
      <c r="O175" s="1"/>
      <c r="P175" s="1"/>
      <c r="Q175" s="1"/>
      <c r="R175" s="1"/>
    </row>
    <row r="176" spans="1:18" ht="9.75" customHeight="1">
      <c r="A176" s="1"/>
      <c r="B176" s="1"/>
      <c r="C176" s="1"/>
      <c r="D176" s="1"/>
      <c r="E176" s="1"/>
      <c r="F176" s="1"/>
      <c r="G176" s="1"/>
      <c r="H176" s="1"/>
      <c r="I176" s="1"/>
      <c r="J176" s="1"/>
      <c r="K176" s="1"/>
      <c r="L176" s="1"/>
      <c r="M176" s="1"/>
      <c r="N176" s="1"/>
      <c r="O176" s="1"/>
      <c r="P176" s="1"/>
      <c r="Q176" s="1"/>
      <c r="R176" s="1"/>
    </row>
    <row r="177" spans="1:18" ht="9.75" customHeight="1">
      <c r="A177" s="1"/>
      <c r="B177" s="1"/>
      <c r="C177" s="1"/>
      <c r="D177" s="1"/>
      <c r="E177" s="1"/>
      <c r="F177" s="1"/>
      <c r="G177" s="1"/>
      <c r="H177" s="1"/>
      <c r="I177" s="1"/>
      <c r="J177" s="1"/>
      <c r="K177" s="1"/>
      <c r="L177" s="1"/>
      <c r="M177" s="1"/>
      <c r="N177" s="1"/>
      <c r="O177" s="1"/>
      <c r="P177" s="1"/>
      <c r="Q177" s="1"/>
      <c r="R177" s="1"/>
    </row>
    <row r="178" spans="1:18" ht="9.75" customHeight="1">
      <c r="A178" s="1"/>
      <c r="B178" s="1"/>
      <c r="C178" s="1"/>
      <c r="D178" s="1"/>
      <c r="E178" s="1"/>
      <c r="F178" s="1"/>
      <c r="G178" s="1"/>
      <c r="H178" s="1"/>
      <c r="I178" s="1"/>
      <c r="J178" s="1"/>
      <c r="K178" s="1"/>
      <c r="L178" s="1"/>
      <c r="M178" s="1"/>
      <c r="N178" s="1"/>
      <c r="O178" s="1"/>
      <c r="P178" s="1"/>
      <c r="Q178" s="1"/>
      <c r="R178" s="1"/>
    </row>
    <row r="179" spans="1:18" ht="9.75" customHeight="1">
      <c r="A179" s="1"/>
      <c r="B179" s="1"/>
      <c r="C179" s="1"/>
      <c r="D179" s="1"/>
      <c r="E179" s="1"/>
      <c r="F179" s="1"/>
      <c r="G179" s="1"/>
      <c r="H179" s="1"/>
      <c r="I179" s="1"/>
      <c r="J179" s="1"/>
      <c r="K179" s="1"/>
      <c r="L179" s="1"/>
      <c r="M179" s="1"/>
      <c r="N179" s="1"/>
      <c r="O179" s="1"/>
      <c r="P179" s="1"/>
      <c r="Q179" s="1"/>
      <c r="R179" s="1"/>
    </row>
    <row r="180" spans="1:18" ht="9.75" customHeight="1">
      <c r="A180" s="1"/>
      <c r="B180" s="1"/>
      <c r="C180" s="1"/>
      <c r="D180" s="1"/>
      <c r="E180" s="1"/>
      <c r="F180" s="1"/>
      <c r="G180" s="1"/>
      <c r="H180" s="1"/>
      <c r="I180" s="1"/>
      <c r="J180" s="1"/>
      <c r="K180" s="1"/>
      <c r="L180" s="1"/>
      <c r="M180" s="1"/>
      <c r="N180" s="1"/>
      <c r="O180" s="1"/>
      <c r="P180" s="1"/>
      <c r="Q180" s="1"/>
      <c r="R180" s="1"/>
    </row>
    <row r="181" spans="1:18" ht="9.75" customHeight="1">
      <c r="A181" s="1"/>
      <c r="B181" s="1"/>
      <c r="C181" s="1"/>
      <c r="D181" s="1"/>
      <c r="E181" s="1"/>
      <c r="F181" s="1"/>
      <c r="G181" s="1"/>
      <c r="H181" s="1"/>
      <c r="I181" s="1"/>
      <c r="J181" s="1"/>
      <c r="K181" s="1"/>
      <c r="L181" s="1"/>
      <c r="M181" s="1"/>
      <c r="N181" s="1"/>
      <c r="O181" s="1"/>
      <c r="P181" s="1"/>
      <c r="Q181" s="1"/>
      <c r="R181" s="1"/>
    </row>
    <row r="182" spans="1:18" ht="9.75" customHeight="1">
      <c r="A182" s="1"/>
      <c r="B182" s="1"/>
      <c r="C182" s="1"/>
      <c r="D182" s="1"/>
      <c r="E182" s="1"/>
      <c r="F182" s="1"/>
      <c r="G182" s="1"/>
      <c r="H182" s="1"/>
      <c r="I182" s="1"/>
      <c r="J182" s="1"/>
      <c r="K182" s="1"/>
      <c r="L182" s="1"/>
      <c r="M182" s="1"/>
      <c r="N182" s="1"/>
      <c r="O182" s="1"/>
      <c r="P182" s="1"/>
      <c r="Q182" s="1"/>
      <c r="R182" s="1"/>
    </row>
    <row r="183" spans="1:18" ht="9.75" customHeight="1">
      <c r="A183" s="1"/>
      <c r="B183" s="1"/>
      <c r="C183" s="1"/>
      <c r="D183" s="1"/>
      <c r="E183" s="1"/>
      <c r="F183" s="1"/>
      <c r="G183" s="1"/>
      <c r="H183" s="1"/>
      <c r="I183" s="1"/>
      <c r="J183" s="1"/>
      <c r="K183" s="1"/>
      <c r="L183" s="1"/>
      <c r="M183" s="1"/>
      <c r="N183" s="1"/>
      <c r="O183" s="1"/>
      <c r="P183" s="1"/>
      <c r="Q183" s="1"/>
      <c r="R183" s="1"/>
    </row>
    <row r="184" spans="1:18" ht="9.75" customHeight="1">
      <c r="A184" s="1"/>
      <c r="B184" s="1"/>
      <c r="C184" s="1"/>
      <c r="D184" s="1"/>
      <c r="E184" s="1"/>
      <c r="F184" s="1"/>
      <c r="G184" s="1"/>
      <c r="H184" s="1"/>
      <c r="I184" s="1"/>
      <c r="J184" s="1"/>
      <c r="K184" s="1"/>
      <c r="L184" s="1"/>
      <c r="M184" s="1"/>
      <c r="N184" s="1"/>
      <c r="O184" s="1"/>
      <c r="P184" s="1"/>
      <c r="Q184" s="1"/>
      <c r="R184" s="1"/>
    </row>
    <row r="185" spans="1:18" ht="9.75" customHeight="1">
      <c r="A185" s="1"/>
      <c r="B185" s="1"/>
      <c r="C185" s="1"/>
      <c r="D185" s="1"/>
      <c r="E185" s="1"/>
      <c r="F185" s="1"/>
      <c r="G185" s="1"/>
      <c r="H185" s="1"/>
      <c r="I185" s="1"/>
      <c r="J185" s="1"/>
      <c r="K185" s="1"/>
      <c r="L185" s="1"/>
      <c r="M185" s="1"/>
      <c r="N185" s="1"/>
      <c r="O185" s="1"/>
      <c r="P185" s="1"/>
      <c r="Q185" s="1"/>
      <c r="R185" s="1"/>
    </row>
    <row r="186" spans="1:18" ht="9.75" customHeight="1">
      <c r="A186" s="1"/>
      <c r="B186" s="1"/>
      <c r="C186" s="1"/>
      <c r="D186" s="1"/>
      <c r="E186" s="1"/>
      <c r="F186" s="1"/>
      <c r="G186" s="1"/>
      <c r="H186" s="1"/>
      <c r="I186" s="1"/>
      <c r="J186" s="1"/>
      <c r="K186" s="1"/>
      <c r="L186" s="1"/>
      <c r="M186" s="1"/>
      <c r="N186" s="1"/>
      <c r="O186" s="1"/>
      <c r="P186" s="1"/>
      <c r="Q186" s="1"/>
      <c r="R186" s="1"/>
    </row>
    <row r="187" spans="1:18" ht="9.75" customHeight="1">
      <c r="A187" s="1"/>
      <c r="B187" s="1"/>
      <c r="C187" s="1"/>
      <c r="D187" s="1"/>
      <c r="E187" s="1"/>
      <c r="F187" s="1"/>
      <c r="G187" s="1"/>
      <c r="H187" s="1"/>
      <c r="I187" s="1"/>
      <c r="J187" s="1"/>
      <c r="K187" s="1"/>
      <c r="L187" s="1"/>
      <c r="M187" s="1"/>
      <c r="N187" s="1"/>
      <c r="O187" s="1"/>
      <c r="P187" s="1"/>
      <c r="Q187" s="1"/>
      <c r="R187" s="1"/>
    </row>
    <row r="188" spans="1:18" ht="9.75" customHeight="1">
      <c r="A188" s="1"/>
      <c r="B188" s="1"/>
      <c r="C188" s="1"/>
      <c r="D188" s="1"/>
      <c r="E188" s="1"/>
      <c r="F188" s="1"/>
      <c r="G188" s="1"/>
      <c r="H188" s="1"/>
      <c r="I188" s="1"/>
      <c r="J188" s="1"/>
      <c r="K188" s="1"/>
      <c r="L188" s="1"/>
      <c r="M188" s="1"/>
      <c r="N188" s="1"/>
      <c r="O188" s="1"/>
      <c r="P188" s="1"/>
      <c r="Q188" s="1"/>
      <c r="R188" s="1"/>
    </row>
    <row r="189" spans="1:18" ht="9.75" customHeight="1">
      <c r="A189" s="1"/>
      <c r="B189" s="1"/>
      <c r="C189" s="1"/>
      <c r="D189" s="1"/>
      <c r="E189" s="1"/>
      <c r="F189" s="1"/>
      <c r="G189" s="1"/>
      <c r="H189" s="1"/>
      <c r="I189" s="1"/>
      <c r="J189" s="1"/>
      <c r="K189" s="1"/>
      <c r="L189" s="1"/>
      <c r="M189" s="1"/>
      <c r="N189" s="1"/>
      <c r="O189" s="1"/>
      <c r="P189" s="1"/>
      <c r="Q189" s="1"/>
      <c r="R189" s="1"/>
    </row>
    <row r="190" spans="1:18" ht="9.75" customHeight="1">
      <c r="A190" s="1"/>
      <c r="B190" s="1"/>
      <c r="C190" s="1"/>
      <c r="D190" s="1"/>
      <c r="E190" s="1"/>
      <c r="F190" s="1"/>
      <c r="G190" s="1"/>
      <c r="H190" s="1"/>
      <c r="I190" s="1"/>
      <c r="J190" s="1"/>
      <c r="K190" s="1"/>
      <c r="L190" s="1"/>
      <c r="M190" s="1"/>
      <c r="N190" s="1"/>
      <c r="O190" s="1"/>
      <c r="P190" s="1"/>
      <c r="Q190" s="1"/>
      <c r="R190" s="1"/>
    </row>
    <row r="191" spans="1:18" ht="9.75" customHeight="1">
      <c r="A191" s="1"/>
      <c r="B191" s="1"/>
      <c r="C191" s="1"/>
      <c r="D191" s="1"/>
      <c r="E191" s="1"/>
      <c r="F191" s="1"/>
      <c r="G191" s="1"/>
      <c r="H191" s="1"/>
      <c r="I191" s="1"/>
      <c r="J191" s="1"/>
      <c r="K191" s="1"/>
      <c r="L191" s="1"/>
      <c r="M191" s="1"/>
      <c r="N191" s="1"/>
      <c r="O191" s="1"/>
      <c r="P191" s="1"/>
      <c r="Q191" s="1"/>
      <c r="R191" s="1"/>
    </row>
    <row r="192" spans="1:18" ht="9.75" customHeight="1">
      <c r="A192" s="1"/>
      <c r="B192" s="1"/>
      <c r="C192" s="1"/>
      <c r="D192" s="1"/>
      <c r="E192" s="1"/>
      <c r="F192" s="1"/>
      <c r="G192" s="1"/>
      <c r="H192" s="1"/>
      <c r="I192" s="1"/>
      <c r="J192" s="1"/>
      <c r="K192" s="1"/>
      <c r="L192" s="1"/>
      <c r="M192" s="1"/>
      <c r="N192" s="1"/>
      <c r="O192" s="1"/>
      <c r="P192" s="1"/>
      <c r="Q192" s="1"/>
      <c r="R192" s="1"/>
    </row>
    <row r="193" spans="1:18" ht="9.75" customHeight="1">
      <c r="A193" s="1"/>
      <c r="B193" s="1"/>
      <c r="C193" s="1"/>
      <c r="D193" s="1"/>
      <c r="E193" s="1"/>
      <c r="F193" s="1"/>
      <c r="G193" s="1"/>
      <c r="H193" s="1"/>
      <c r="I193" s="1"/>
      <c r="J193" s="1"/>
      <c r="K193" s="1"/>
      <c r="L193" s="1"/>
      <c r="M193" s="1"/>
      <c r="N193" s="1"/>
      <c r="O193" s="1"/>
      <c r="P193" s="1"/>
      <c r="Q193" s="1"/>
      <c r="R193" s="1"/>
    </row>
    <row r="194" spans="1:18" ht="9.75" customHeight="1">
      <c r="A194" s="1"/>
      <c r="B194" s="1"/>
      <c r="C194" s="1"/>
      <c r="D194" s="1"/>
      <c r="E194" s="1"/>
      <c r="F194" s="1"/>
      <c r="G194" s="1"/>
      <c r="H194" s="1"/>
      <c r="I194" s="1"/>
      <c r="J194" s="1"/>
      <c r="K194" s="1"/>
      <c r="L194" s="1"/>
      <c r="M194" s="1"/>
      <c r="N194" s="1"/>
      <c r="O194" s="1"/>
      <c r="P194" s="1"/>
      <c r="Q194" s="1"/>
      <c r="R194" s="1"/>
    </row>
    <row r="195" spans="1:18" ht="9.75" customHeight="1">
      <c r="A195" s="1"/>
      <c r="B195" s="1"/>
      <c r="C195" s="1"/>
      <c r="D195" s="1"/>
      <c r="E195" s="1"/>
      <c r="F195" s="1"/>
      <c r="G195" s="1"/>
      <c r="H195" s="1"/>
      <c r="I195" s="1"/>
      <c r="J195" s="1"/>
      <c r="K195" s="1"/>
      <c r="L195" s="1"/>
      <c r="M195" s="1"/>
      <c r="N195" s="1"/>
      <c r="O195" s="1"/>
      <c r="P195" s="1"/>
      <c r="Q195" s="1"/>
      <c r="R195" s="1"/>
    </row>
    <row r="196" spans="1:18" ht="9.75" customHeight="1">
      <c r="A196" s="1"/>
      <c r="B196" s="1"/>
      <c r="C196" s="1"/>
      <c r="D196" s="1"/>
      <c r="E196" s="1"/>
      <c r="F196" s="1"/>
      <c r="G196" s="1"/>
      <c r="H196" s="1"/>
      <c r="I196" s="1"/>
      <c r="J196" s="1"/>
      <c r="K196" s="1"/>
      <c r="L196" s="1"/>
      <c r="M196" s="1"/>
      <c r="N196" s="1"/>
      <c r="O196" s="1"/>
      <c r="P196" s="1"/>
      <c r="Q196" s="1"/>
      <c r="R196" s="1"/>
    </row>
    <row r="197" spans="1:18" ht="9.75" customHeight="1">
      <c r="A197" s="1"/>
      <c r="B197" s="1"/>
      <c r="C197" s="1"/>
      <c r="D197" s="1"/>
      <c r="E197" s="1"/>
      <c r="F197" s="1"/>
      <c r="G197" s="1"/>
      <c r="H197" s="1"/>
      <c r="I197" s="1"/>
      <c r="J197" s="1"/>
      <c r="K197" s="1"/>
      <c r="L197" s="1"/>
      <c r="M197" s="1"/>
      <c r="N197" s="1"/>
      <c r="O197" s="1"/>
      <c r="P197" s="1"/>
      <c r="Q197" s="1"/>
      <c r="R197" s="1"/>
    </row>
    <row r="198" spans="1:18" ht="9.75" customHeight="1">
      <c r="A198" s="1"/>
      <c r="B198" s="1"/>
      <c r="C198" s="1"/>
      <c r="D198" s="1"/>
      <c r="E198" s="1"/>
      <c r="F198" s="1"/>
      <c r="G198" s="1"/>
      <c r="H198" s="1"/>
      <c r="I198" s="1"/>
      <c r="J198" s="1"/>
      <c r="K198" s="1"/>
      <c r="L198" s="1"/>
      <c r="M198" s="1"/>
      <c r="N198" s="1"/>
      <c r="O198" s="1"/>
      <c r="P198" s="1"/>
      <c r="Q198" s="1"/>
      <c r="R198" s="1"/>
    </row>
    <row r="199" spans="1:18" ht="9.75" customHeight="1">
      <c r="A199" s="1"/>
      <c r="B199" s="1"/>
      <c r="C199" s="1"/>
      <c r="D199" s="1"/>
      <c r="E199" s="1"/>
      <c r="F199" s="1"/>
      <c r="G199" s="1"/>
      <c r="H199" s="1"/>
      <c r="I199" s="1"/>
      <c r="J199" s="1"/>
      <c r="K199" s="1"/>
      <c r="L199" s="1"/>
      <c r="M199" s="1"/>
      <c r="N199" s="1"/>
      <c r="O199" s="1"/>
      <c r="P199" s="1"/>
      <c r="Q199" s="1"/>
      <c r="R199" s="1"/>
    </row>
    <row r="200" spans="1:18" ht="9.75" customHeight="1">
      <c r="A200" s="1"/>
      <c r="B200" s="1"/>
      <c r="C200" s="1"/>
      <c r="D200" s="1"/>
      <c r="E200" s="1"/>
      <c r="F200" s="1"/>
      <c r="G200" s="1"/>
      <c r="H200" s="1"/>
      <c r="I200" s="1"/>
      <c r="J200" s="1"/>
      <c r="K200" s="1"/>
      <c r="L200" s="1"/>
      <c r="M200" s="1"/>
      <c r="N200" s="1"/>
      <c r="O200" s="1"/>
      <c r="P200" s="1"/>
      <c r="Q200" s="1"/>
      <c r="R200" s="1"/>
    </row>
    <row r="201" spans="1:18" ht="9.75" customHeight="1">
      <c r="A201" s="1"/>
      <c r="B201" s="1"/>
      <c r="C201" s="1"/>
      <c r="D201" s="1"/>
      <c r="E201" s="1"/>
      <c r="F201" s="1"/>
      <c r="G201" s="1"/>
      <c r="H201" s="1"/>
      <c r="I201" s="1"/>
      <c r="J201" s="1"/>
      <c r="K201" s="1"/>
      <c r="L201" s="1"/>
      <c r="M201" s="1"/>
      <c r="N201" s="1"/>
      <c r="O201" s="1"/>
      <c r="P201" s="1"/>
      <c r="Q201" s="1"/>
      <c r="R201" s="1"/>
    </row>
    <row r="202" spans="1:18" ht="9.75" customHeight="1">
      <c r="A202" s="1"/>
      <c r="B202" s="1"/>
      <c r="C202" s="1"/>
      <c r="D202" s="1"/>
      <c r="E202" s="1"/>
      <c r="F202" s="1"/>
      <c r="G202" s="1"/>
      <c r="H202" s="1"/>
      <c r="I202" s="1"/>
      <c r="J202" s="1"/>
      <c r="K202" s="1"/>
      <c r="L202" s="1"/>
      <c r="M202" s="1"/>
      <c r="N202" s="1"/>
      <c r="O202" s="1"/>
      <c r="P202" s="1"/>
      <c r="Q202" s="1"/>
      <c r="R202" s="1"/>
    </row>
    <row r="203" spans="1:18" ht="9.75" customHeight="1">
      <c r="A203" s="1"/>
      <c r="B203" s="1"/>
      <c r="C203" s="1"/>
      <c r="D203" s="1"/>
      <c r="E203" s="1"/>
      <c r="F203" s="1"/>
      <c r="G203" s="1"/>
      <c r="H203" s="1"/>
      <c r="I203" s="1"/>
      <c r="J203" s="1"/>
      <c r="K203" s="1"/>
      <c r="L203" s="1"/>
      <c r="M203" s="1"/>
      <c r="N203" s="1"/>
      <c r="O203" s="1"/>
      <c r="P203" s="1"/>
      <c r="Q203" s="1"/>
      <c r="R203" s="1"/>
    </row>
    <row r="204" spans="1:18" ht="9.75" customHeight="1">
      <c r="A204" s="1"/>
      <c r="B204" s="1"/>
      <c r="C204" s="1"/>
      <c r="D204" s="1"/>
      <c r="E204" s="1"/>
      <c r="F204" s="1"/>
      <c r="G204" s="1"/>
      <c r="H204" s="1"/>
      <c r="I204" s="1"/>
      <c r="J204" s="1"/>
      <c r="K204" s="1"/>
      <c r="L204" s="1"/>
      <c r="M204" s="1"/>
      <c r="N204" s="1"/>
      <c r="O204" s="1"/>
      <c r="P204" s="1"/>
      <c r="Q204" s="1"/>
      <c r="R204" s="1"/>
    </row>
    <row r="205" spans="1:18" ht="9.75" customHeight="1">
      <c r="A205" s="1"/>
      <c r="B205" s="1"/>
      <c r="C205" s="1"/>
      <c r="D205" s="1"/>
      <c r="E205" s="1"/>
      <c r="F205" s="1"/>
      <c r="G205" s="1"/>
      <c r="H205" s="1"/>
      <c r="I205" s="1"/>
      <c r="J205" s="1"/>
      <c r="K205" s="1"/>
      <c r="L205" s="1"/>
      <c r="M205" s="1"/>
      <c r="N205" s="1"/>
      <c r="O205" s="1"/>
      <c r="P205" s="1"/>
      <c r="Q205" s="1"/>
      <c r="R205" s="1"/>
    </row>
    <row r="206" spans="1:18" ht="9.75" customHeight="1">
      <c r="A206" s="1"/>
      <c r="B206" s="1"/>
      <c r="C206" s="1"/>
      <c r="D206" s="1"/>
      <c r="E206" s="1"/>
      <c r="F206" s="1"/>
      <c r="G206" s="1"/>
      <c r="H206" s="1"/>
      <c r="I206" s="1"/>
      <c r="J206" s="1"/>
      <c r="K206" s="1"/>
      <c r="L206" s="1"/>
      <c r="M206" s="1"/>
      <c r="N206" s="1"/>
      <c r="O206" s="1"/>
      <c r="P206" s="1"/>
      <c r="Q206" s="1"/>
      <c r="R206" s="1"/>
    </row>
    <row r="207" spans="1:18" ht="9.75" customHeight="1">
      <c r="A207" s="1"/>
      <c r="B207" s="1"/>
      <c r="C207" s="1"/>
      <c r="D207" s="1"/>
      <c r="E207" s="1"/>
      <c r="F207" s="1"/>
      <c r="G207" s="1"/>
      <c r="H207" s="1"/>
      <c r="I207" s="1"/>
      <c r="J207" s="1"/>
      <c r="K207" s="1"/>
      <c r="L207" s="1"/>
      <c r="M207" s="1"/>
      <c r="N207" s="1"/>
      <c r="O207" s="1"/>
      <c r="P207" s="1"/>
      <c r="Q207" s="1"/>
      <c r="R207" s="1"/>
    </row>
    <row r="208" spans="1:18" ht="9.75" customHeight="1">
      <c r="A208" s="1"/>
      <c r="B208" s="1"/>
      <c r="C208" s="1"/>
      <c r="D208" s="1"/>
      <c r="E208" s="1"/>
      <c r="F208" s="1"/>
      <c r="G208" s="1"/>
      <c r="H208" s="1"/>
      <c r="I208" s="1"/>
      <c r="J208" s="1"/>
      <c r="K208" s="1"/>
      <c r="L208" s="1"/>
      <c r="M208" s="1"/>
      <c r="N208" s="1"/>
      <c r="O208" s="1"/>
      <c r="P208" s="1"/>
      <c r="Q208" s="1"/>
      <c r="R208" s="1"/>
    </row>
    <row r="209" spans="1:18" ht="9.75" customHeight="1">
      <c r="A209" s="1"/>
      <c r="B209" s="1"/>
      <c r="C209" s="1"/>
      <c r="D209" s="1"/>
      <c r="E209" s="1"/>
      <c r="F209" s="1"/>
      <c r="G209" s="1"/>
      <c r="H209" s="1"/>
      <c r="I209" s="1"/>
      <c r="J209" s="1"/>
      <c r="K209" s="1"/>
      <c r="L209" s="1"/>
      <c r="M209" s="1"/>
      <c r="N209" s="1"/>
      <c r="O209" s="1"/>
      <c r="P209" s="1"/>
      <c r="Q209" s="1"/>
      <c r="R209" s="1"/>
    </row>
    <row r="210" spans="1:18" ht="9.75" customHeight="1">
      <c r="A210" s="1"/>
      <c r="B210" s="1"/>
      <c r="C210" s="1"/>
      <c r="D210" s="1"/>
      <c r="E210" s="1"/>
      <c r="F210" s="1"/>
      <c r="G210" s="1"/>
      <c r="H210" s="1"/>
      <c r="I210" s="1"/>
      <c r="J210" s="1"/>
      <c r="K210" s="1"/>
      <c r="L210" s="1"/>
      <c r="M210" s="1"/>
      <c r="N210" s="1"/>
      <c r="O210" s="1"/>
      <c r="P210" s="1"/>
      <c r="Q210" s="1"/>
      <c r="R210" s="1"/>
    </row>
    <row r="211" spans="1:18" ht="9.75" customHeight="1">
      <c r="A211" s="1"/>
      <c r="B211" s="1"/>
      <c r="C211" s="1"/>
      <c r="D211" s="1"/>
      <c r="E211" s="1"/>
      <c r="F211" s="1"/>
      <c r="G211" s="1"/>
      <c r="H211" s="1"/>
      <c r="I211" s="1"/>
      <c r="J211" s="1"/>
      <c r="K211" s="1"/>
      <c r="L211" s="1"/>
      <c r="M211" s="1"/>
      <c r="N211" s="1"/>
      <c r="O211" s="1"/>
      <c r="P211" s="1"/>
      <c r="Q211" s="1"/>
      <c r="R211" s="1"/>
    </row>
    <row r="212" spans="1:18" ht="9.75" customHeight="1">
      <c r="A212" s="1"/>
      <c r="B212" s="1"/>
      <c r="C212" s="1"/>
      <c r="D212" s="1"/>
      <c r="E212" s="1"/>
      <c r="F212" s="1"/>
      <c r="G212" s="1"/>
      <c r="H212" s="1"/>
      <c r="I212" s="1"/>
      <c r="J212" s="1"/>
      <c r="K212" s="1"/>
      <c r="L212" s="1"/>
      <c r="M212" s="1"/>
      <c r="N212" s="1"/>
      <c r="O212" s="1"/>
      <c r="P212" s="1"/>
      <c r="Q212" s="1"/>
      <c r="R212" s="1"/>
    </row>
    <row r="213" spans="1:18" ht="9.75" customHeight="1">
      <c r="A213" s="1"/>
      <c r="B213" s="1"/>
      <c r="C213" s="1"/>
      <c r="D213" s="1"/>
      <c r="E213" s="1"/>
      <c r="F213" s="1"/>
      <c r="G213" s="1"/>
      <c r="H213" s="1"/>
      <c r="I213" s="1"/>
      <c r="J213" s="1"/>
      <c r="K213" s="1"/>
      <c r="L213" s="1"/>
      <c r="M213" s="1"/>
      <c r="N213" s="1"/>
      <c r="O213" s="1"/>
      <c r="P213" s="1"/>
      <c r="Q213" s="1"/>
      <c r="R213" s="1"/>
    </row>
    <row r="214" spans="1:18" ht="9.75" customHeight="1">
      <c r="A214" s="1"/>
      <c r="B214" s="1"/>
      <c r="C214" s="1"/>
      <c r="D214" s="1"/>
      <c r="E214" s="1"/>
      <c r="F214" s="1"/>
      <c r="G214" s="1"/>
      <c r="H214" s="1"/>
      <c r="I214" s="1"/>
      <c r="J214" s="1"/>
      <c r="K214" s="1"/>
      <c r="L214" s="1"/>
      <c r="M214" s="1"/>
      <c r="N214" s="1"/>
      <c r="O214" s="1"/>
      <c r="P214" s="1"/>
      <c r="Q214" s="1"/>
      <c r="R214" s="1"/>
    </row>
    <row r="215" spans="1:18" ht="9.75" customHeight="1">
      <c r="A215" s="1"/>
      <c r="B215" s="1"/>
      <c r="C215" s="1"/>
      <c r="D215" s="1"/>
      <c r="E215" s="1"/>
      <c r="F215" s="1"/>
      <c r="G215" s="1"/>
      <c r="H215" s="1"/>
      <c r="I215" s="1"/>
      <c r="J215" s="1"/>
      <c r="K215" s="1"/>
      <c r="L215" s="1"/>
      <c r="M215" s="1"/>
      <c r="N215" s="1"/>
      <c r="O215" s="1"/>
      <c r="P215" s="1"/>
      <c r="Q215" s="1"/>
      <c r="R215" s="1"/>
    </row>
    <row r="216" spans="1:18" ht="9.75" customHeight="1">
      <c r="A216" s="1"/>
      <c r="B216" s="1"/>
      <c r="C216" s="1"/>
      <c r="D216" s="1"/>
      <c r="E216" s="1"/>
      <c r="F216" s="1"/>
      <c r="G216" s="1"/>
      <c r="H216" s="1"/>
      <c r="I216" s="1"/>
      <c r="J216" s="1"/>
      <c r="K216" s="1"/>
      <c r="L216" s="1"/>
      <c r="M216" s="1"/>
      <c r="N216" s="1"/>
      <c r="O216" s="1"/>
      <c r="P216" s="1"/>
      <c r="Q216" s="1"/>
      <c r="R216" s="1"/>
    </row>
    <row r="217" spans="1:18" ht="9.75" customHeight="1">
      <c r="A217" s="1"/>
      <c r="B217" s="1"/>
      <c r="C217" s="1"/>
      <c r="D217" s="1"/>
      <c r="E217" s="1"/>
      <c r="F217" s="1"/>
      <c r="G217" s="1"/>
      <c r="H217" s="1"/>
      <c r="I217" s="1"/>
      <c r="J217" s="1"/>
      <c r="K217" s="1"/>
      <c r="L217" s="1"/>
      <c r="M217" s="1"/>
      <c r="N217" s="1"/>
      <c r="O217" s="1"/>
      <c r="P217" s="1"/>
      <c r="Q217" s="1"/>
      <c r="R217" s="1"/>
    </row>
    <row r="218" spans="1:18" ht="9.75" customHeight="1">
      <c r="A218" s="1"/>
      <c r="B218" s="1"/>
      <c r="C218" s="1"/>
      <c r="D218" s="1"/>
      <c r="E218" s="1"/>
      <c r="F218" s="1"/>
      <c r="G218" s="1"/>
      <c r="H218" s="1"/>
      <c r="I218" s="1"/>
      <c r="J218" s="1"/>
      <c r="K218" s="1"/>
      <c r="L218" s="1"/>
      <c r="M218" s="1"/>
      <c r="N218" s="1"/>
      <c r="O218" s="1"/>
      <c r="P218" s="1"/>
      <c r="Q218" s="1"/>
      <c r="R218" s="1"/>
    </row>
    <row r="219" spans="1:18" ht="9.75" customHeight="1">
      <c r="A219" s="1"/>
      <c r="B219" s="1"/>
      <c r="C219" s="1"/>
      <c r="D219" s="1"/>
      <c r="E219" s="1"/>
      <c r="F219" s="1"/>
      <c r="G219" s="1"/>
      <c r="H219" s="1"/>
      <c r="I219" s="1"/>
      <c r="J219" s="1"/>
      <c r="K219" s="1"/>
      <c r="L219" s="1"/>
      <c r="M219" s="1"/>
      <c r="N219" s="1"/>
      <c r="O219" s="1"/>
      <c r="P219" s="1"/>
      <c r="Q219" s="1"/>
      <c r="R219" s="1"/>
    </row>
    <row r="220" spans="1:18" ht="9.75" customHeight="1">
      <c r="A220" s="1"/>
      <c r="B220" s="1"/>
      <c r="C220" s="1"/>
      <c r="D220" s="1"/>
      <c r="E220" s="1"/>
      <c r="F220" s="1"/>
      <c r="G220" s="1"/>
      <c r="H220" s="1"/>
      <c r="I220" s="1"/>
      <c r="J220" s="1"/>
      <c r="K220" s="1"/>
      <c r="L220" s="1"/>
      <c r="M220" s="1"/>
      <c r="N220" s="1"/>
      <c r="O220" s="1"/>
      <c r="P220" s="1"/>
      <c r="Q220" s="1"/>
      <c r="R220" s="1"/>
    </row>
    <row r="221" spans="1:18" ht="9.75" customHeight="1">
      <c r="A221" s="1"/>
      <c r="B221" s="1"/>
      <c r="C221" s="1"/>
      <c r="D221" s="1"/>
      <c r="E221" s="1"/>
      <c r="F221" s="1"/>
      <c r="G221" s="1"/>
      <c r="H221" s="1"/>
      <c r="I221" s="1"/>
      <c r="J221" s="1"/>
      <c r="K221" s="1"/>
      <c r="L221" s="1"/>
      <c r="M221" s="1"/>
      <c r="N221" s="1"/>
      <c r="O221" s="1"/>
      <c r="P221" s="1"/>
      <c r="Q221" s="1"/>
      <c r="R221" s="1"/>
    </row>
    <row r="222" spans="1:18" ht="9.75" customHeight="1">
      <c r="A222" s="1"/>
      <c r="B222" s="1"/>
      <c r="C222" s="1"/>
      <c r="D222" s="1"/>
      <c r="E222" s="1"/>
      <c r="F222" s="1"/>
      <c r="G222" s="1"/>
      <c r="H222" s="1"/>
      <c r="I222" s="1"/>
      <c r="J222" s="1"/>
      <c r="K222" s="1"/>
      <c r="L222" s="1"/>
      <c r="M222" s="1"/>
      <c r="N222" s="1"/>
      <c r="O222" s="1"/>
      <c r="P222" s="1"/>
      <c r="Q222" s="1"/>
      <c r="R222" s="1"/>
    </row>
    <row r="223" spans="1:18" ht="9.75" customHeight="1">
      <c r="A223" s="1"/>
      <c r="B223" s="1"/>
      <c r="C223" s="1"/>
      <c r="D223" s="1"/>
      <c r="E223" s="1"/>
      <c r="F223" s="1"/>
      <c r="G223" s="1"/>
      <c r="H223" s="1"/>
      <c r="I223" s="1"/>
      <c r="J223" s="1"/>
      <c r="K223" s="1"/>
      <c r="L223" s="1"/>
      <c r="M223" s="1"/>
      <c r="N223" s="1"/>
      <c r="O223" s="1"/>
      <c r="P223" s="1"/>
      <c r="Q223" s="1"/>
      <c r="R223" s="1"/>
    </row>
    <row r="224" spans="1:18" ht="9.75" customHeight="1">
      <c r="A224" s="1"/>
      <c r="B224" s="1"/>
      <c r="C224" s="1"/>
      <c r="D224" s="1"/>
      <c r="E224" s="1"/>
      <c r="F224" s="1"/>
      <c r="G224" s="1"/>
      <c r="H224" s="1"/>
      <c r="I224" s="1"/>
      <c r="J224" s="1"/>
      <c r="K224" s="1"/>
      <c r="L224" s="1"/>
      <c r="M224" s="1"/>
      <c r="N224" s="1"/>
      <c r="O224" s="1"/>
      <c r="P224" s="1"/>
      <c r="Q224" s="1"/>
      <c r="R224" s="1"/>
    </row>
    <row r="225" spans="1:18" ht="9.75" customHeight="1">
      <c r="A225" s="1"/>
      <c r="B225" s="1"/>
      <c r="C225" s="1"/>
      <c r="D225" s="1"/>
      <c r="E225" s="1"/>
      <c r="F225" s="1"/>
      <c r="G225" s="1"/>
      <c r="H225" s="1"/>
      <c r="I225" s="1"/>
      <c r="J225" s="1"/>
      <c r="K225" s="1"/>
      <c r="L225" s="1"/>
      <c r="M225" s="1"/>
      <c r="N225" s="1"/>
      <c r="O225" s="1"/>
      <c r="P225" s="1"/>
      <c r="Q225" s="1"/>
      <c r="R225" s="1"/>
    </row>
    <row r="226" spans="1:18" ht="9.75" customHeight="1">
      <c r="A226" s="1"/>
      <c r="B226" s="1"/>
      <c r="C226" s="1"/>
      <c r="D226" s="1"/>
      <c r="E226" s="1"/>
      <c r="F226" s="1"/>
      <c r="G226" s="1"/>
      <c r="H226" s="1"/>
      <c r="I226" s="1"/>
      <c r="J226" s="1"/>
      <c r="K226" s="1"/>
      <c r="L226" s="1"/>
      <c r="M226" s="1"/>
      <c r="N226" s="1"/>
      <c r="O226" s="1"/>
      <c r="P226" s="1"/>
      <c r="Q226" s="1"/>
      <c r="R226" s="1"/>
    </row>
    <row r="227" spans="1:18" ht="9.75" customHeight="1">
      <c r="A227" s="1"/>
      <c r="B227" s="1"/>
      <c r="C227" s="1"/>
      <c r="D227" s="1"/>
      <c r="E227" s="1"/>
      <c r="F227" s="1"/>
      <c r="G227" s="1"/>
      <c r="H227" s="1"/>
      <c r="I227" s="1"/>
      <c r="J227" s="1"/>
      <c r="K227" s="1"/>
      <c r="L227" s="1"/>
      <c r="M227" s="1"/>
      <c r="N227" s="1"/>
      <c r="O227" s="1"/>
      <c r="P227" s="1"/>
      <c r="Q227" s="1"/>
      <c r="R227" s="1"/>
    </row>
    <row r="228" spans="1:18" ht="9.75" customHeight="1">
      <c r="A228" s="1"/>
      <c r="B228" s="1"/>
      <c r="C228" s="1"/>
      <c r="D228" s="1"/>
      <c r="E228" s="1"/>
      <c r="F228" s="1"/>
      <c r="G228" s="1"/>
      <c r="H228" s="1"/>
      <c r="I228" s="1"/>
      <c r="J228" s="1"/>
      <c r="K228" s="1"/>
      <c r="L228" s="1"/>
      <c r="M228" s="1"/>
      <c r="N228" s="1"/>
      <c r="O228" s="1"/>
      <c r="P228" s="1"/>
      <c r="Q228" s="1"/>
      <c r="R228" s="1"/>
    </row>
    <row r="229" spans="1:18" ht="9.75" customHeight="1">
      <c r="A229" s="1"/>
      <c r="B229" s="1"/>
      <c r="C229" s="1"/>
      <c r="D229" s="1"/>
      <c r="E229" s="1"/>
      <c r="F229" s="1"/>
      <c r="G229" s="1"/>
      <c r="H229" s="1"/>
      <c r="I229" s="1"/>
      <c r="J229" s="1"/>
      <c r="K229" s="1"/>
      <c r="L229" s="1"/>
      <c r="M229" s="1"/>
      <c r="N229" s="1"/>
      <c r="O229" s="1"/>
      <c r="P229" s="1"/>
      <c r="Q229" s="1"/>
      <c r="R229" s="1"/>
    </row>
    <row r="230" spans="1:18" ht="9.75" customHeight="1">
      <c r="A230" s="1"/>
      <c r="B230" s="1"/>
      <c r="C230" s="1"/>
      <c r="D230" s="1"/>
      <c r="E230" s="1"/>
      <c r="F230" s="1"/>
      <c r="G230" s="1"/>
      <c r="H230" s="1"/>
      <c r="I230" s="1"/>
      <c r="J230" s="1"/>
      <c r="K230" s="1"/>
      <c r="L230" s="1"/>
      <c r="M230" s="1"/>
      <c r="N230" s="1"/>
      <c r="O230" s="1"/>
      <c r="P230" s="1"/>
      <c r="Q230" s="1"/>
      <c r="R230" s="1"/>
    </row>
    <row r="231" spans="1:18" ht="9.75" customHeight="1">
      <c r="A231" s="1"/>
      <c r="B231" s="1"/>
      <c r="C231" s="1"/>
      <c r="D231" s="1"/>
      <c r="E231" s="1"/>
      <c r="F231" s="1"/>
      <c r="G231" s="1"/>
      <c r="H231" s="1"/>
      <c r="I231" s="1"/>
      <c r="J231" s="1"/>
      <c r="K231" s="1"/>
      <c r="L231" s="1"/>
      <c r="M231" s="1"/>
      <c r="N231" s="1"/>
      <c r="O231" s="1"/>
      <c r="P231" s="1"/>
      <c r="Q231" s="1"/>
      <c r="R231" s="1"/>
    </row>
    <row r="232" spans="1:18" ht="9.75" customHeight="1">
      <c r="A232" s="1"/>
      <c r="B232" s="1"/>
      <c r="C232" s="1"/>
      <c r="D232" s="1"/>
      <c r="E232" s="1"/>
      <c r="F232" s="1"/>
      <c r="G232" s="1"/>
      <c r="H232" s="1"/>
      <c r="I232" s="1"/>
      <c r="J232" s="1"/>
      <c r="K232" s="1"/>
      <c r="L232" s="1"/>
      <c r="M232" s="1"/>
      <c r="N232" s="1"/>
      <c r="O232" s="1"/>
      <c r="P232" s="1"/>
      <c r="Q232" s="1"/>
      <c r="R232" s="1"/>
    </row>
    <row r="233" spans="1:18" ht="9.75" customHeight="1">
      <c r="A233" s="1"/>
      <c r="B233" s="1"/>
      <c r="C233" s="1"/>
      <c r="D233" s="1"/>
      <c r="E233" s="1"/>
      <c r="F233" s="1"/>
      <c r="G233" s="1"/>
      <c r="H233" s="1"/>
      <c r="I233" s="1"/>
      <c r="J233" s="1"/>
      <c r="K233" s="1"/>
      <c r="L233" s="1"/>
      <c r="M233" s="1"/>
      <c r="N233" s="1"/>
      <c r="O233" s="1"/>
      <c r="P233" s="1"/>
      <c r="Q233" s="1"/>
      <c r="R233" s="1"/>
    </row>
    <row r="234" spans="1:18" ht="9.75" customHeight="1">
      <c r="A234" s="1"/>
      <c r="B234" s="1"/>
      <c r="C234" s="1"/>
      <c r="D234" s="1"/>
      <c r="E234" s="1"/>
      <c r="F234" s="1"/>
      <c r="G234" s="1"/>
      <c r="H234" s="1"/>
      <c r="I234" s="1"/>
      <c r="J234" s="1"/>
      <c r="K234" s="1"/>
      <c r="L234" s="1"/>
      <c r="M234" s="1"/>
      <c r="N234" s="1"/>
      <c r="O234" s="1"/>
      <c r="P234" s="1"/>
      <c r="Q234" s="1"/>
      <c r="R234" s="1"/>
    </row>
    <row r="235" spans="1:18" ht="9.75" customHeight="1">
      <c r="A235" s="1"/>
      <c r="B235" s="1"/>
      <c r="C235" s="1"/>
      <c r="D235" s="1"/>
      <c r="E235" s="1"/>
      <c r="F235" s="1"/>
      <c r="G235" s="1"/>
      <c r="H235" s="1"/>
      <c r="I235" s="1"/>
      <c r="J235" s="1"/>
      <c r="K235" s="1"/>
      <c r="L235" s="1"/>
      <c r="M235" s="1"/>
      <c r="N235" s="1"/>
      <c r="O235" s="1"/>
      <c r="P235" s="1"/>
      <c r="Q235" s="1"/>
      <c r="R235" s="1"/>
    </row>
    <row r="236" spans="1:18" ht="9.75" customHeight="1">
      <c r="A236" s="1"/>
      <c r="B236" s="1"/>
      <c r="C236" s="1"/>
      <c r="D236" s="1"/>
      <c r="E236" s="1"/>
      <c r="F236" s="1"/>
      <c r="G236" s="1"/>
      <c r="H236" s="1"/>
      <c r="I236" s="1"/>
      <c r="J236" s="1"/>
      <c r="K236" s="1"/>
      <c r="L236" s="1"/>
      <c r="M236" s="1"/>
      <c r="N236" s="1"/>
      <c r="O236" s="1"/>
      <c r="P236" s="1"/>
      <c r="Q236" s="1"/>
      <c r="R236" s="1"/>
    </row>
    <row r="237" spans="1:18" ht="9.75" customHeight="1">
      <c r="A237" s="1"/>
      <c r="B237" s="1"/>
      <c r="C237" s="1"/>
      <c r="D237" s="1"/>
      <c r="E237" s="1"/>
      <c r="F237" s="1"/>
      <c r="G237" s="1"/>
      <c r="H237" s="1"/>
      <c r="I237" s="1"/>
      <c r="J237" s="1"/>
      <c r="K237" s="1"/>
      <c r="L237" s="1"/>
      <c r="M237" s="1"/>
      <c r="N237" s="1"/>
      <c r="O237" s="1"/>
      <c r="P237" s="1"/>
      <c r="Q237" s="1"/>
      <c r="R237" s="1"/>
    </row>
    <row r="238" spans="1:18" ht="9.75" customHeight="1">
      <c r="A238" s="1"/>
      <c r="B238" s="1"/>
      <c r="C238" s="1"/>
      <c r="D238" s="1"/>
      <c r="E238" s="1"/>
      <c r="F238" s="1"/>
      <c r="G238" s="1"/>
      <c r="H238" s="1"/>
      <c r="I238" s="1"/>
      <c r="J238" s="1"/>
      <c r="K238" s="1"/>
      <c r="L238" s="1"/>
      <c r="M238" s="1"/>
      <c r="N238" s="1"/>
      <c r="O238" s="1"/>
      <c r="P238" s="1"/>
      <c r="Q238" s="1"/>
      <c r="R238" s="1"/>
    </row>
    <row r="239" spans="1:18" ht="9.75" customHeight="1">
      <c r="A239" s="1"/>
      <c r="B239" s="1"/>
      <c r="C239" s="1"/>
      <c r="D239" s="1"/>
      <c r="E239" s="1"/>
      <c r="F239" s="1"/>
      <c r="G239" s="1"/>
      <c r="H239" s="1"/>
      <c r="I239" s="1"/>
      <c r="J239" s="1"/>
      <c r="K239" s="1"/>
      <c r="L239" s="1"/>
      <c r="M239" s="1"/>
      <c r="N239" s="1"/>
      <c r="O239" s="1"/>
      <c r="P239" s="1"/>
      <c r="Q239" s="1"/>
      <c r="R239" s="1"/>
    </row>
    <row r="240" spans="1:18" ht="9.75" customHeight="1">
      <c r="A240" s="1"/>
      <c r="B240" s="1"/>
      <c r="C240" s="1"/>
      <c r="D240" s="1"/>
      <c r="E240" s="1"/>
      <c r="F240" s="1"/>
      <c r="G240" s="1"/>
      <c r="H240" s="1"/>
      <c r="I240" s="1"/>
      <c r="J240" s="1"/>
      <c r="K240" s="1"/>
      <c r="L240" s="1"/>
      <c r="M240" s="1"/>
      <c r="N240" s="1"/>
      <c r="O240" s="1"/>
      <c r="P240" s="1"/>
      <c r="Q240" s="1"/>
      <c r="R240" s="1"/>
    </row>
    <row r="241" spans="1:18" ht="9.75" customHeight="1">
      <c r="A241" s="1"/>
      <c r="B241" s="1"/>
      <c r="C241" s="1"/>
      <c r="D241" s="1"/>
      <c r="E241" s="1"/>
      <c r="F241" s="1"/>
      <c r="G241" s="1"/>
      <c r="H241" s="1"/>
      <c r="I241" s="1"/>
      <c r="J241" s="1"/>
      <c r="K241" s="1"/>
      <c r="L241" s="1"/>
      <c r="M241" s="1"/>
      <c r="N241" s="1"/>
      <c r="O241" s="1"/>
      <c r="P241" s="1"/>
      <c r="Q241" s="1"/>
      <c r="R241" s="1"/>
    </row>
    <row r="242" spans="1:18" ht="9.75" customHeight="1">
      <c r="A242" s="1"/>
      <c r="B242" s="1"/>
      <c r="C242" s="1"/>
      <c r="D242" s="1"/>
      <c r="E242" s="1"/>
      <c r="F242" s="1"/>
      <c r="G242" s="1"/>
      <c r="H242" s="1"/>
      <c r="I242" s="1"/>
      <c r="J242" s="1"/>
      <c r="K242" s="1"/>
      <c r="L242" s="1"/>
      <c r="M242" s="1"/>
      <c r="N242" s="1"/>
      <c r="O242" s="1"/>
      <c r="P242" s="1"/>
      <c r="Q242" s="1"/>
      <c r="R242" s="1"/>
    </row>
    <row r="243" spans="1:18" ht="9.75" customHeight="1">
      <c r="A243" s="1"/>
      <c r="B243" s="1"/>
      <c r="C243" s="1"/>
      <c r="D243" s="1"/>
      <c r="E243" s="1"/>
      <c r="F243" s="1"/>
      <c r="G243" s="1"/>
      <c r="H243" s="1"/>
      <c r="I243" s="1"/>
      <c r="J243" s="1"/>
      <c r="K243" s="1"/>
      <c r="L243" s="1"/>
      <c r="M243" s="1"/>
      <c r="N243" s="1"/>
      <c r="O243" s="1"/>
      <c r="P243" s="1"/>
      <c r="Q243" s="1"/>
      <c r="R243" s="1"/>
    </row>
    <row r="244" spans="1:18" ht="9.75" customHeight="1">
      <c r="A244" s="1"/>
      <c r="B244" s="1"/>
      <c r="C244" s="1"/>
      <c r="D244" s="1"/>
      <c r="E244" s="1"/>
      <c r="F244" s="1"/>
      <c r="G244" s="1"/>
      <c r="H244" s="1"/>
      <c r="I244" s="1"/>
      <c r="J244" s="1"/>
      <c r="K244" s="1"/>
      <c r="L244" s="1"/>
      <c r="M244" s="1"/>
      <c r="N244" s="1"/>
      <c r="O244" s="1"/>
      <c r="P244" s="1"/>
      <c r="Q244" s="1"/>
      <c r="R244" s="1"/>
    </row>
    <row r="245" spans="1:18" ht="9.75" customHeight="1">
      <c r="A245" s="1"/>
      <c r="B245" s="1"/>
      <c r="C245" s="1"/>
      <c r="D245" s="1"/>
      <c r="E245" s="1"/>
      <c r="F245" s="1"/>
      <c r="G245" s="1"/>
      <c r="H245" s="1"/>
      <c r="I245" s="1"/>
      <c r="J245" s="1"/>
      <c r="K245" s="1"/>
      <c r="L245" s="1"/>
      <c r="M245" s="1"/>
      <c r="N245" s="1"/>
      <c r="O245" s="1"/>
      <c r="P245" s="1"/>
      <c r="Q245" s="1"/>
      <c r="R245" s="1"/>
    </row>
    <row r="246" spans="1:18" ht="9.75" customHeight="1">
      <c r="A246" s="1"/>
      <c r="B246" s="1"/>
      <c r="C246" s="1"/>
      <c r="D246" s="1"/>
      <c r="E246" s="1"/>
      <c r="F246" s="1"/>
      <c r="G246" s="1"/>
      <c r="H246" s="1"/>
      <c r="I246" s="1"/>
      <c r="J246" s="1"/>
      <c r="K246" s="1"/>
      <c r="L246" s="1"/>
      <c r="M246" s="1"/>
      <c r="N246" s="1"/>
      <c r="O246" s="1"/>
      <c r="P246" s="1"/>
      <c r="Q246" s="1"/>
      <c r="R246" s="1"/>
    </row>
    <row r="247" spans="1:18" ht="9.75" customHeight="1">
      <c r="A247" s="1"/>
      <c r="B247" s="1"/>
      <c r="C247" s="1"/>
      <c r="D247" s="1"/>
      <c r="E247" s="1"/>
      <c r="F247" s="1"/>
      <c r="G247" s="1"/>
      <c r="H247" s="1"/>
      <c r="I247" s="1"/>
      <c r="J247" s="1"/>
      <c r="K247" s="1"/>
      <c r="L247" s="1"/>
      <c r="M247" s="1"/>
      <c r="N247" s="1"/>
      <c r="O247" s="1"/>
      <c r="P247" s="1"/>
      <c r="Q247" s="1"/>
      <c r="R247" s="1"/>
    </row>
    <row r="248" spans="1:18" ht="9.75" customHeight="1">
      <c r="A248" s="1"/>
      <c r="B248" s="1"/>
      <c r="C248" s="1"/>
      <c r="D248" s="1"/>
      <c r="E248" s="1"/>
      <c r="F248" s="1"/>
      <c r="G248" s="1"/>
      <c r="H248" s="1"/>
      <c r="I248" s="1"/>
      <c r="J248" s="1"/>
      <c r="K248" s="1"/>
      <c r="L248" s="1"/>
      <c r="M248" s="1"/>
      <c r="N248" s="1"/>
      <c r="O248" s="1"/>
      <c r="P248" s="1"/>
      <c r="Q248" s="1"/>
      <c r="R248" s="1"/>
    </row>
    <row r="249" spans="1:18" ht="9.75" customHeight="1">
      <c r="A249" s="1"/>
      <c r="B249" s="1"/>
      <c r="C249" s="1"/>
      <c r="D249" s="1"/>
      <c r="E249" s="1"/>
      <c r="F249" s="1"/>
      <c r="G249" s="1"/>
      <c r="H249" s="1"/>
      <c r="I249" s="1"/>
      <c r="J249" s="1"/>
      <c r="K249" s="1"/>
      <c r="L249" s="1"/>
      <c r="M249" s="1"/>
      <c r="N249" s="1"/>
      <c r="O249" s="1"/>
      <c r="P249" s="1"/>
      <c r="Q249" s="1"/>
      <c r="R249" s="1"/>
    </row>
    <row r="250" spans="1:18" ht="9.75" customHeight="1">
      <c r="A250" s="1"/>
      <c r="B250" s="1"/>
      <c r="C250" s="1"/>
      <c r="D250" s="1"/>
      <c r="E250" s="1"/>
      <c r="F250" s="1"/>
      <c r="G250" s="1"/>
      <c r="H250" s="1"/>
      <c r="I250" s="1"/>
      <c r="J250" s="1"/>
      <c r="K250" s="1"/>
      <c r="L250" s="1"/>
      <c r="M250" s="1"/>
      <c r="N250" s="1"/>
      <c r="O250" s="1"/>
      <c r="P250" s="1"/>
      <c r="Q250" s="1"/>
      <c r="R250" s="1"/>
    </row>
    <row r="251" spans="1:18" ht="9.75" customHeight="1">
      <c r="A251" s="1"/>
      <c r="B251" s="1"/>
      <c r="C251" s="1"/>
      <c r="D251" s="1"/>
      <c r="E251" s="1"/>
      <c r="F251" s="1"/>
      <c r="G251" s="1"/>
      <c r="H251" s="1"/>
      <c r="I251" s="1"/>
      <c r="J251" s="1"/>
      <c r="K251" s="1"/>
      <c r="L251" s="1"/>
      <c r="M251" s="1"/>
      <c r="N251" s="1"/>
      <c r="O251" s="1"/>
      <c r="P251" s="1"/>
      <c r="Q251" s="1"/>
      <c r="R251" s="1"/>
    </row>
    <row r="252" spans="1:18" ht="9.75" customHeight="1">
      <c r="A252" s="1"/>
      <c r="B252" s="1"/>
      <c r="C252" s="1"/>
      <c r="D252" s="1"/>
      <c r="E252" s="1"/>
      <c r="F252" s="1"/>
      <c r="G252" s="1"/>
      <c r="H252" s="1"/>
      <c r="I252" s="1"/>
      <c r="J252" s="1"/>
      <c r="K252" s="1"/>
      <c r="L252" s="1"/>
      <c r="M252" s="1"/>
      <c r="N252" s="1"/>
      <c r="O252" s="1"/>
      <c r="P252" s="1"/>
      <c r="Q252" s="1"/>
      <c r="R252" s="1"/>
    </row>
    <row r="253" spans="1:18" ht="9.75" customHeight="1">
      <c r="A253" s="1"/>
      <c r="B253" s="1"/>
      <c r="C253" s="1"/>
      <c r="D253" s="1"/>
      <c r="E253" s="1"/>
      <c r="F253" s="1"/>
      <c r="G253" s="1"/>
      <c r="H253" s="1"/>
      <c r="I253" s="1"/>
      <c r="J253" s="1"/>
      <c r="K253" s="1"/>
      <c r="L253" s="1"/>
      <c r="M253" s="1"/>
      <c r="N253" s="1"/>
      <c r="O253" s="1"/>
      <c r="P253" s="1"/>
      <c r="Q253" s="1"/>
      <c r="R253" s="1"/>
    </row>
    <row r="254" spans="1:18" ht="9.75" customHeight="1">
      <c r="A254" s="1"/>
      <c r="B254" s="1"/>
      <c r="C254" s="1"/>
      <c r="D254" s="1"/>
      <c r="E254" s="1"/>
      <c r="F254" s="1"/>
      <c r="G254" s="1"/>
      <c r="H254" s="1"/>
      <c r="I254" s="1"/>
      <c r="J254" s="1"/>
      <c r="K254" s="1"/>
      <c r="L254" s="1"/>
      <c r="M254" s="1"/>
      <c r="N254" s="1"/>
      <c r="O254" s="1"/>
      <c r="P254" s="1"/>
      <c r="Q254" s="1"/>
      <c r="R254" s="1"/>
    </row>
    <row r="255" spans="1:18" ht="9.75" customHeight="1">
      <c r="A255" s="1"/>
      <c r="B255" s="1"/>
      <c r="C255" s="1"/>
      <c r="D255" s="1"/>
      <c r="E255" s="1"/>
      <c r="F255" s="1"/>
      <c r="G255" s="1"/>
      <c r="H255" s="1"/>
      <c r="I255" s="1"/>
      <c r="J255" s="1"/>
      <c r="K255" s="1"/>
      <c r="L255" s="1"/>
      <c r="M255" s="1"/>
      <c r="N255" s="1"/>
      <c r="O255" s="1"/>
      <c r="P255" s="1"/>
      <c r="Q255" s="1"/>
      <c r="R255" s="1"/>
    </row>
    <row r="256" spans="1:18" ht="9.75" customHeight="1">
      <c r="A256" s="1"/>
      <c r="B256" s="1"/>
      <c r="C256" s="1"/>
      <c r="D256" s="1"/>
      <c r="E256" s="1"/>
      <c r="F256" s="1"/>
      <c r="G256" s="1"/>
      <c r="H256" s="1"/>
      <c r="I256" s="1"/>
      <c r="J256" s="1"/>
      <c r="K256" s="1"/>
      <c r="L256" s="1"/>
      <c r="M256" s="1"/>
      <c r="N256" s="1"/>
      <c r="O256" s="1"/>
      <c r="P256" s="1"/>
      <c r="Q256" s="1"/>
      <c r="R256" s="1"/>
    </row>
    <row r="257" spans="1:18" ht="9.75" customHeight="1">
      <c r="A257" s="1"/>
      <c r="B257" s="1"/>
      <c r="C257" s="1"/>
      <c r="D257" s="1"/>
      <c r="E257" s="1"/>
      <c r="F257" s="1"/>
      <c r="G257" s="1"/>
      <c r="H257" s="1"/>
      <c r="I257" s="1"/>
      <c r="J257" s="1"/>
      <c r="K257" s="1"/>
      <c r="L257" s="1"/>
      <c r="M257" s="1"/>
      <c r="N257" s="1"/>
      <c r="O257" s="1"/>
      <c r="P257" s="1"/>
      <c r="Q257" s="1"/>
      <c r="R257" s="1"/>
    </row>
    <row r="258" spans="1:18" ht="9.75" customHeight="1">
      <c r="A258" s="1"/>
      <c r="B258" s="1"/>
      <c r="C258" s="1"/>
      <c r="D258" s="1"/>
      <c r="E258" s="1"/>
      <c r="F258" s="1"/>
      <c r="G258" s="1"/>
      <c r="H258" s="1"/>
      <c r="I258" s="1"/>
      <c r="J258" s="1"/>
      <c r="K258" s="1"/>
      <c r="L258" s="1"/>
      <c r="M258" s="1"/>
      <c r="N258" s="1"/>
      <c r="O258" s="1"/>
      <c r="P258" s="1"/>
      <c r="Q258" s="1"/>
      <c r="R258" s="1"/>
    </row>
    <row r="259" spans="1:18" ht="9.75" customHeight="1">
      <c r="A259" s="1"/>
      <c r="B259" s="1"/>
      <c r="C259" s="1"/>
      <c r="D259" s="1"/>
      <c r="E259" s="1"/>
      <c r="F259" s="1"/>
      <c r="G259" s="1"/>
      <c r="H259" s="1"/>
      <c r="I259" s="1"/>
      <c r="J259" s="1"/>
      <c r="K259" s="1"/>
      <c r="L259" s="1"/>
      <c r="M259" s="1"/>
      <c r="N259" s="1"/>
      <c r="O259" s="1"/>
      <c r="P259" s="1"/>
      <c r="Q259" s="1"/>
      <c r="R259" s="1"/>
    </row>
    <row r="260" spans="1:18" ht="9.75" customHeight="1">
      <c r="A260" s="1"/>
      <c r="B260" s="1"/>
      <c r="C260" s="1"/>
      <c r="D260" s="1"/>
      <c r="E260" s="1"/>
      <c r="F260" s="1"/>
      <c r="G260" s="1"/>
      <c r="H260" s="1"/>
      <c r="I260" s="1"/>
      <c r="J260" s="1"/>
      <c r="K260" s="1"/>
      <c r="L260" s="1"/>
      <c r="M260" s="1"/>
      <c r="N260" s="1"/>
      <c r="O260" s="1"/>
      <c r="P260" s="1"/>
      <c r="Q260" s="1"/>
      <c r="R260" s="1"/>
    </row>
    <row r="261" spans="1:18" ht="9.75" customHeight="1">
      <c r="A261" s="1"/>
      <c r="B261" s="1"/>
      <c r="C261" s="1"/>
      <c r="D261" s="1"/>
      <c r="E261" s="1"/>
      <c r="F261" s="1"/>
      <c r="G261" s="1"/>
      <c r="H261" s="1"/>
      <c r="I261" s="1"/>
      <c r="J261" s="1"/>
      <c r="K261" s="1"/>
      <c r="L261" s="1"/>
      <c r="M261" s="1"/>
      <c r="N261" s="1"/>
      <c r="O261" s="1"/>
      <c r="P261" s="1"/>
      <c r="Q261" s="1"/>
      <c r="R261" s="1"/>
    </row>
    <row r="262" spans="1:18" ht="9.75" customHeight="1">
      <c r="A262" s="1"/>
      <c r="B262" s="1"/>
      <c r="C262" s="1"/>
      <c r="D262" s="1"/>
      <c r="E262" s="1"/>
      <c r="F262" s="1"/>
      <c r="G262" s="1"/>
      <c r="H262" s="1"/>
      <c r="I262" s="1"/>
      <c r="J262" s="1"/>
      <c r="K262" s="1"/>
      <c r="L262" s="1"/>
      <c r="M262" s="1"/>
      <c r="N262" s="1"/>
      <c r="O262" s="1"/>
      <c r="P262" s="1"/>
      <c r="Q262" s="1"/>
      <c r="R262" s="1"/>
    </row>
    <row r="263" spans="1:18" ht="9.75" customHeight="1">
      <c r="A263" s="1"/>
      <c r="B263" s="1"/>
      <c r="C263" s="1"/>
      <c r="D263" s="1"/>
      <c r="E263" s="1"/>
      <c r="F263" s="1"/>
      <c r="G263" s="1"/>
      <c r="H263" s="1"/>
      <c r="I263" s="1"/>
      <c r="J263" s="1"/>
      <c r="K263" s="1"/>
      <c r="L263" s="1"/>
      <c r="M263" s="1"/>
      <c r="N263" s="1"/>
      <c r="O263" s="1"/>
      <c r="P263" s="1"/>
      <c r="Q263" s="1"/>
      <c r="R263" s="1"/>
    </row>
    <row r="264" spans="1:18" ht="9.75" customHeight="1">
      <c r="A264" s="1"/>
      <c r="B264" s="1"/>
      <c r="C264" s="1"/>
      <c r="D264" s="1"/>
      <c r="E264" s="1"/>
      <c r="F264" s="1"/>
      <c r="G264" s="1"/>
      <c r="H264" s="1"/>
      <c r="I264" s="1"/>
      <c r="J264" s="1"/>
      <c r="K264" s="1"/>
      <c r="L264" s="1"/>
      <c r="M264" s="1"/>
      <c r="N264" s="1"/>
      <c r="O264" s="1"/>
      <c r="P264" s="1"/>
      <c r="Q264" s="1"/>
      <c r="R264" s="1"/>
    </row>
    <row r="265" spans="1:18" ht="9.75" customHeight="1">
      <c r="A265" s="1"/>
      <c r="B265" s="1"/>
      <c r="C265" s="1"/>
      <c r="D265" s="1"/>
      <c r="E265" s="1"/>
      <c r="F265" s="1"/>
      <c r="G265" s="1"/>
      <c r="H265" s="1"/>
      <c r="I265" s="1"/>
      <c r="J265" s="1"/>
      <c r="K265" s="1"/>
      <c r="L265" s="1"/>
      <c r="M265" s="1"/>
      <c r="N265" s="1"/>
      <c r="O265" s="1"/>
      <c r="P265" s="1"/>
      <c r="Q265" s="1"/>
      <c r="R265" s="1"/>
    </row>
    <row r="266" spans="1:18" ht="9.75" customHeight="1">
      <c r="A266" s="1"/>
      <c r="B266" s="1"/>
      <c r="C266" s="1"/>
      <c r="D266" s="1"/>
      <c r="E266" s="1"/>
      <c r="F266" s="1"/>
      <c r="G266" s="1"/>
      <c r="H266" s="1"/>
      <c r="I266" s="1"/>
      <c r="J266" s="1"/>
      <c r="K266" s="1"/>
      <c r="L266" s="1"/>
      <c r="M266" s="1"/>
      <c r="N266" s="1"/>
      <c r="O266" s="1"/>
      <c r="P266" s="1"/>
      <c r="Q266" s="1"/>
      <c r="R266" s="1"/>
    </row>
    <row r="267" spans="1:18" ht="9.75" customHeight="1">
      <c r="A267" s="1"/>
      <c r="B267" s="1"/>
      <c r="C267" s="1"/>
      <c r="D267" s="1"/>
      <c r="E267" s="1"/>
      <c r="F267" s="1"/>
      <c r="G267" s="1"/>
      <c r="H267" s="1"/>
      <c r="I267" s="1"/>
      <c r="J267" s="1"/>
      <c r="K267" s="1"/>
      <c r="L267" s="1"/>
      <c r="M267" s="1"/>
      <c r="N267" s="1"/>
      <c r="O267" s="1"/>
      <c r="P267" s="1"/>
      <c r="Q267" s="1"/>
      <c r="R267" s="1"/>
    </row>
    <row r="268" spans="1:18" ht="9.75" customHeight="1">
      <c r="A268" s="1"/>
      <c r="B268" s="1"/>
      <c r="C268" s="1"/>
      <c r="D268" s="1"/>
      <c r="E268" s="1"/>
      <c r="F268" s="1"/>
      <c r="G268" s="1"/>
      <c r="H268" s="1"/>
      <c r="I268" s="1"/>
      <c r="J268" s="1"/>
      <c r="K268" s="1"/>
      <c r="L268" s="1"/>
      <c r="M268" s="1"/>
      <c r="N268" s="1"/>
      <c r="O268" s="1"/>
      <c r="P268" s="1"/>
      <c r="Q268" s="1"/>
      <c r="R268" s="1"/>
    </row>
    <row r="269" spans="1:18" ht="9.75" customHeight="1">
      <c r="A269" s="1"/>
      <c r="B269" s="1"/>
      <c r="C269" s="1"/>
      <c r="D269" s="1"/>
      <c r="E269" s="1"/>
      <c r="F269" s="1"/>
      <c r="G269" s="1"/>
      <c r="H269" s="1"/>
      <c r="I269" s="1"/>
      <c r="J269" s="1"/>
      <c r="K269" s="1"/>
      <c r="L269" s="1"/>
      <c r="M269" s="1"/>
      <c r="N269" s="1"/>
      <c r="O269" s="1"/>
      <c r="P269" s="1"/>
      <c r="Q269" s="1"/>
      <c r="R269" s="1"/>
    </row>
    <row r="270" spans="1:18" ht="9.75" customHeight="1">
      <c r="A270" s="1"/>
      <c r="B270" s="1"/>
      <c r="C270" s="1"/>
      <c r="D270" s="1"/>
      <c r="E270" s="1"/>
      <c r="F270" s="1"/>
      <c r="G270" s="1"/>
      <c r="H270" s="1"/>
      <c r="I270" s="1"/>
      <c r="J270" s="1"/>
      <c r="K270" s="1"/>
      <c r="L270" s="1"/>
      <c r="M270" s="1"/>
      <c r="N270" s="1"/>
      <c r="O270" s="1"/>
      <c r="P270" s="1"/>
      <c r="Q270" s="1"/>
      <c r="R270" s="1"/>
    </row>
    <row r="271" spans="1:18" ht="9.75" customHeight="1">
      <c r="A271" s="1"/>
      <c r="B271" s="1"/>
      <c r="C271" s="1"/>
      <c r="D271" s="1"/>
      <c r="E271" s="1"/>
      <c r="F271" s="1"/>
      <c r="G271" s="1"/>
      <c r="H271" s="1"/>
      <c r="I271" s="1"/>
      <c r="J271" s="1"/>
      <c r="K271" s="1"/>
      <c r="L271" s="1"/>
      <c r="M271" s="1"/>
      <c r="N271" s="1"/>
      <c r="O271" s="1"/>
      <c r="P271" s="1"/>
      <c r="Q271" s="1"/>
      <c r="R271" s="1"/>
    </row>
    <row r="272" spans="1:18" ht="9.75" customHeight="1">
      <c r="A272" s="1"/>
      <c r="B272" s="1"/>
      <c r="C272" s="1"/>
      <c r="D272" s="1"/>
      <c r="E272" s="1"/>
      <c r="F272" s="1"/>
      <c r="G272" s="1"/>
      <c r="H272" s="1"/>
      <c r="I272" s="1"/>
      <c r="J272" s="1"/>
      <c r="K272" s="1"/>
      <c r="L272" s="1"/>
      <c r="M272" s="1"/>
      <c r="N272" s="1"/>
      <c r="O272" s="1"/>
      <c r="P272" s="1"/>
      <c r="Q272" s="1"/>
      <c r="R272" s="1"/>
    </row>
    <row r="273" spans="1:18" ht="9.75" customHeight="1">
      <c r="A273" s="1"/>
      <c r="B273" s="1"/>
      <c r="C273" s="1"/>
      <c r="D273" s="1"/>
      <c r="E273" s="1"/>
      <c r="F273" s="1"/>
      <c r="G273" s="1"/>
      <c r="H273" s="1"/>
      <c r="I273" s="1"/>
      <c r="J273" s="1"/>
      <c r="K273" s="1"/>
      <c r="L273" s="1"/>
      <c r="M273" s="1"/>
      <c r="N273" s="1"/>
      <c r="O273" s="1"/>
      <c r="P273" s="1"/>
      <c r="Q273" s="1"/>
      <c r="R273" s="1"/>
    </row>
    <row r="274" spans="1:18" ht="9.75" customHeight="1">
      <c r="A274" s="1"/>
      <c r="B274" s="1"/>
      <c r="C274" s="1"/>
      <c r="D274" s="1"/>
      <c r="E274" s="1"/>
      <c r="F274" s="1"/>
      <c r="G274" s="1"/>
      <c r="H274" s="1"/>
      <c r="I274" s="1"/>
      <c r="J274" s="1"/>
      <c r="K274" s="1"/>
      <c r="L274" s="1"/>
      <c r="M274" s="1"/>
      <c r="N274" s="1"/>
      <c r="O274" s="1"/>
      <c r="P274" s="1"/>
      <c r="Q274" s="1"/>
      <c r="R274" s="1"/>
    </row>
    <row r="275" spans="1:18" ht="9.75" customHeight="1">
      <c r="A275" s="1"/>
      <c r="B275" s="1"/>
      <c r="C275" s="1"/>
      <c r="D275" s="1"/>
      <c r="E275" s="1"/>
      <c r="F275" s="1"/>
      <c r="G275" s="1"/>
      <c r="H275" s="1"/>
      <c r="I275" s="1"/>
      <c r="J275" s="1"/>
      <c r="K275" s="1"/>
      <c r="L275" s="1"/>
      <c r="M275" s="1"/>
      <c r="N275" s="1"/>
      <c r="O275" s="1"/>
      <c r="P275" s="1"/>
      <c r="Q275" s="1"/>
      <c r="R275" s="1"/>
    </row>
    <row r="276" spans="1:18" ht="9.75" customHeight="1">
      <c r="A276" s="1"/>
      <c r="B276" s="1"/>
      <c r="C276" s="1"/>
      <c r="D276" s="1"/>
      <c r="E276" s="1"/>
      <c r="F276" s="1"/>
      <c r="G276" s="1"/>
      <c r="H276" s="1"/>
      <c r="I276" s="1"/>
      <c r="J276" s="1"/>
      <c r="K276" s="1"/>
      <c r="L276" s="1"/>
      <c r="M276" s="1"/>
      <c r="N276" s="1"/>
      <c r="O276" s="1"/>
      <c r="P276" s="1"/>
      <c r="Q276" s="1"/>
      <c r="R276" s="1"/>
    </row>
    <row r="277" spans="1:18" ht="9.75" customHeight="1">
      <c r="A277" s="1"/>
      <c r="B277" s="1"/>
      <c r="C277" s="1"/>
      <c r="D277" s="1"/>
      <c r="E277" s="1"/>
      <c r="F277" s="1"/>
      <c r="G277" s="1"/>
      <c r="H277" s="1"/>
      <c r="I277" s="1"/>
      <c r="J277" s="1"/>
      <c r="K277" s="1"/>
      <c r="L277" s="1"/>
      <c r="M277" s="1"/>
      <c r="N277" s="1"/>
      <c r="O277" s="1"/>
      <c r="P277" s="1"/>
      <c r="Q277" s="1"/>
      <c r="R277" s="1"/>
    </row>
    <row r="278" spans="1:18" ht="9.75" customHeight="1">
      <c r="A278" s="1"/>
      <c r="B278" s="1"/>
      <c r="C278" s="1"/>
      <c r="D278" s="1"/>
      <c r="E278" s="1"/>
      <c r="F278" s="1"/>
      <c r="G278" s="1"/>
      <c r="H278" s="1"/>
      <c r="I278" s="1"/>
      <c r="J278" s="1"/>
      <c r="K278" s="1"/>
      <c r="L278" s="1"/>
      <c r="M278" s="1"/>
      <c r="N278" s="1"/>
      <c r="O278" s="1"/>
      <c r="P278" s="1"/>
      <c r="Q278" s="1"/>
      <c r="R278" s="1"/>
    </row>
    <row r="279" spans="1:18" ht="9.75" customHeight="1">
      <c r="A279" s="1"/>
      <c r="B279" s="1"/>
      <c r="C279" s="1"/>
      <c r="D279" s="1"/>
      <c r="E279" s="1"/>
      <c r="F279" s="1"/>
      <c r="G279" s="1"/>
      <c r="H279" s="1"/>
      <c r="I279" s="1"/>
      <c r="J279" s="1"/>
      <c r="K279" s="1"/>
      <c r="L279" s="1"/>
      <c r="M279" s="1"/>
      <c r="N279" s="1"/>
      <c r="O279" s="1"/>
      <c r="P279" s="1"/>
      <c r="Q279" s="1"/>
      <c r="R279" s="1"/>
    </row>
    <row r="280" spans="1:18" ht="9.75" customHeight="1">
      <c r="A280" s="1"/>
      <c r="B280" s="1"/>
      <c r="C280" s="1"/>
      <c r="D280" s="1"/>
      <c r="E280" s="1"/>
      <c r="F280" s="1"/>
      <c r="G280" s="1"/>
      <c r="H280" s="1"/>
      <c r="I280" s="1"/>
      <c r="J280" s="1"/>
      <c r="K280" s="1"/>
      <c r="L280" s="1"/>
      <c r="M280" s="1"/>
      <c r="N280" s="1"/>
      <c r="O280" s="1"/>
      <c r="P280" s="1"/>
      <c r="Q280" s="1"/>
      <c r="R280" s="1"/>
    </row>
    <row r="281" spans="1:18" ht="9.75" customHeight="1">
      <c r="A281" s="1"/>
      <c r="B281" s="1"/>
      <c r="C281" s="1"/>
      <c r="D281" s="1"/>
      <c r="E281" s="1"/>
      <c r="F281" s="1"/>
      <c r="G281" s="1"/>
      <c r="H281" s="1"/>
      <c r="I281" s="1"/>
      <c r="J281" s="1"/>
      <c r="K281" s="1"/>
      <c r="L281" s="1"/>
      <c r="M281" s="1"/>
      <c r="N281" s="1"/>
      <c r="O281" s="1"/>
      <c r="P281" s="1"/>
      <c r="Q281" s="1"/>
      <c r="R281" s="1"/>
    </row>
    <row r="282" spans="1:18" ht="9.75" customHeight="1">
      <c r="A282" s="1"/>
      <c r="B282" s="1"/>
      <c r="C282" s="1"/>
      <c r="D282" s="1"/>
      <c r="E282" s="1"/>
      <c r="F282" s="1"/>
      <c r="G282" s="1"/>
      <c r="H282" s="1"/>
      <c r="I282" s="1"/>
      <c r="J282" s="1"/>
      <c r="K282" s="1"/>
      <c r="L282" s="1"/>
      <c r="M282" s="1"/>
      <c r="N282" s="1"/>
      <c r="O282" s="1"/>
      <c r="P282" s="1"/>
      <c r="Q282" s="1"/>
      <c r="R282" s="1"/>
    </row>
    <row r="283" spans="1:18" ht="9.75" customHeight="1">
      <c r="A283" s="1"/>
      <c r="B283" s="1"/>
      <c r="C283" s="1"/>
      <c r="D283" s="1"/>
      <c r="E283" s="1"/>
      <c r="F283" s="1"/>
      <c r="G283" s="1"/>
      <c r="H283" s="1"/>
      <c r="I283" s="1"/>
      <c r="J283" s="1"/>
      <c r="K283" s="1"/>
      <c r="L283" s="1"/>
      <c r="M283" s="1"/>
      <c r="N283" s="1"/>
      <c r="O283" s="1"/>
      <c r="P283" s="1"/>
      <c r="Q283" s="1"/>
      <c r="R283" s="1"/>
    </row>
    <row r="284" spans="1:18" ht="9.75" customHeight="1">
      <c r="A284" s="1"/>
      <c r="B284" s="1"/>
      <c r="C284" s="1"/>
      <c r="D284" s="1"/>
      <c r="E284" s="1"/>
      <c r="F284" s="1"/>
      <c r="G284" s="1"/>
      <c r="H284" s="1"/>
      <c r="I284" s="1"/>
      <c r="J284" s="1"/>
      <c r="K284" s="1"/>
      <c r="L284" s="1"/>
      <c r="M284" s="1"/>
      <c r="N284" s="1"/>
      <c r="O284" s="1"/>
      <c r="P284" s="1"/>
      <c r="Q284" s="1"/>
      <c r="R284" s="1"/>
    </row>
    <row r="285" spans="1:18" ht="9.75" customHeight="1">
      <c r="A285" s="1"/>
      <c r="B285" s="1"/>
      <c r="C285" s="1"/>
      <c r="D285" s="1"/>
      <c r="E285" s="1"/>
      <c r="F285" s="1"/>
      <c r="G285" s="1"/>
      <c r="H285" s="1"/>
      <c r="I285" s="1"/>
      <c r="J285" s="1"/>
      <c r="K285" s="1"/>
      <c r="L285" s="1"/>
      <c r="M285" s="1"/>
      <c r="N285" s="1"/>
      <c r="O285" s="1"/>
      <c r="P285" s="1"/>
      <c r="Q285" s="1"/>
      <c r="R285" s="1"/>
    </row>
    <row r="286" spans="1:18" ht="9.75" customHeight="1">
      <c r="A286" s="1"/>
      <c r="B286" s="1"/>
      <c r="C286" s="1"/>
      <c r="D286" s="1"/>
      <c r="E286" s="1"/>
      <c r="F286" s="1"/>
      <c r="G286" s="1"/>
      <c r="H286" s="1"/>
      <c r="I286" s="1"/>
      <c r="J286" s="1"/>
      <c r="K286" s="1"/>
      <c r="L286" s="1"/>
      <c r="M286" s="1"/>
      <c r="N286" s="1"/>
      <c r="O286" s="1"/>
      <c r="P286" s="1"/>
      <c r="Q286" s="1"/>
      <c r="R286" s="1"/>
    </row>
    <row r="287" spans="1:18" ht="9.75" customHeight="1">
      <c r="A287" s="1"/>
      <c r="B287" s="1"/>
      <c r="C287" s="1"/>
      <c r="D287" s="1"/>
      <c r="E287" s="1"/>
      <c r="F287" s="1"/>
      <c r="G287" s="1"/>
      <c r="H287" s="1"/>
      <c r="I287" s="1"/>
      <c r="J287" s="1"/>
      <c r="K287" s="1"/>
      <c r="L287" s="1"/>
      <c r="M287" s="1"/>
      <c r="N287" s="1"/>
      <c r="O287" s="1"/>
      <c r="P287" s="1"/>
      <c r="Q287" s="1"/>
      <c r="R287" s="1"/>
    </row>
    <row r="288" spans="1:18" ht="9.75" customHeight="1">
      <c r="A288" s="1"/>
      <c r="B288" s="1"/>
      <c r="C288" s="1"/>
      <c r="D288" s="1"/>
      <c r="E288" s="1"/>
      <c r="F288" s="1"/>
      <c r="G288" s="1"/>
      <c r="H288" s="1"/>
      <c r="I288" s="1"/>
      <c r="J288" s="1"/>
      <c r="K288" s="1"/>
      <c r="L288" s="1"/>
      <c r="M288" s="1"/>
      <c r="N288" s="1"/>
      <c r="O288" s="1"/>
      <c r="P288" s="1"/>
      <c r="Q288" s="1"/>
      <c r="R288" s="1"/>
    </row>
    <row r="289" spans="1:18" ht="9.75" customHeight="1">
      <c r="A289" s="1"/>
      <c r="B289" s="1"/>
      <c r="C289" s="1"/>
      <c r="D289" s="1"/>
      <c r="E289" s="1"/>
      <c r="F289" s="1"/>
      <c r="G289" s="1"/>
      <c r="H289" s="1"/>
      <c r="I289" s="1"/>
      <c r="J289" s="1"/>
      <c r="K289" s="1"/>
      <c r="L289" s="1"/>
      <c r="M289" s="1"/>
      <c r="N289" s="1"/>
      <c r="O289" s="1"/>
      <c r="P289" s="1"/>
      <c r="Q289" s="1"/>
      <c r="R289" s="1"/>
    </row>
    <row r="290" spans="1:18" ht="9.75" customHeight="1">
      <c r="A290" s="1"/>
      <c r="B290" s="1"/>
      <c r="C290" s="1"/>
      <c r="D290" s="1"/>
      <c r="E290" s="1"/>
      <c r="F290" s="1"/>
      <c r="G290" s="1"/>
      <c r="H290" s="1"/>
      <c r="I290" s="1"/>
      <c r="J290" s="1"/>
      <c r="K290" s="1"/>
      <c r="L290" s="1"/>
      <c r="M290" s="1"/>
      <c r="N290" s="1"/>
      <c r="O290" s="1"/>
      <c r="P290" s="1"/>
      <c r="Q290" s="1"/>
      <c r="R290" s="1"/>
    </row>
    <row r="291" spans="1:18" ht="9.75" customHeight="1">
      <c r="A291" s="1"/>
      <c r="B291" s="1"/>
      <c r="C291" s="1"/>
      <c r="D291" s="1"/>
      <c r="E291" s="1"/>
      <c r="F291" s="1"/>
      <c r="G291" s="1"/>
      <c r="H291" s="1"/>
      <c r="I291" s="1"/>
      <c r="J291" s="1"/>
      <c r="K291" s="1"/>
      <c r="L291" s="1"/>
      <c r="M291" s="1"/>
      <c r="N291" s="1"/>
      <c r="O291" s="1"/>
      <c r="P291" s="1"/>
      <c r="Q291" s="1"/>
      <c r="R291" s="1"/>
    </row>
    <row r="292" spans="1:18" ht="9.75" customHeight="1">
      <c r="A292" s="1"/>
      <c r="B292" s="1"/>
      <c r="C292" s="1"/>
      <c r="D292" s="1"/>
      <c r="E292" s="1"/>
      <c r="F292" s="1"/>
      <c r="G292" s="1"/>
      <c r="H292" s="1"/>
      <c r="I292" s="1"/>
      <c r="J292" s="1"/>
      <c r="K292" s="1"/>
      <c r="L292" s="1"/>
      <c r="M292" s="1"/>
      <c r="N292" s="1"/>
      <c r="O292" s="1"/>
      <c r="P292" s="1"/>
      <c r="Q292" s="1"/>
      <c r="R292" s="1"/>
    </row>
    <row r="293" spans="1:18" ht="9.75" customHeight="1">
      <c r="A293" s="1"/>
      <c r="B293" s="1"/>
      <c r="C293" s="1"/>
      <c r="D293" s="1"/>
      <c r="E293" s="1"/>
      <c r="F293" s="1"/>
      <c r="G293" s="1"/>
      <c r="H293" s="1"/>
      <c r="I293" s="1"/>
      <c r="J293" s="1"/>
      <c r="K293" s="1"/>
      <c r="L293" s="1"/>
      <c r="M293" s="1"/>
      <c r="N293" s="1"/>
      <c r="O293" s="1"/>
      <c r="P293" s="1"/>
      <c r="Q293" s="1"/>
      <c r="R293" s="1"/>
    </row>
    <row r="294" spans="1:18" ht="9.75" customHeight="1">
      <c r="A294" s="1"/>
      <c r="B294" s="1"/>
      <c r="C294" s="1"/>
      <c r="D294" s="1"/>
      <c r="E294" s="1"/>
      <c r="F294" s="1"/>
      <c r="G294" s="1"/>
      <c r="H294" s="1"/>
      <c r="I294" s="1"/>
      <c r="J294" s="1"/>
      <c r="K294" s="1"/>
      <c r="L294" s="1"/>
      <c r="M294" s="1"/>
      <c r="N294" s="1"/>
      <c r="O294" s="1"/>
      <c r="P294" s="1"/>
      <c r="Q294" s="1"/>
      <c r="R294" s="1"/>
    </row>
    <row r="295" spans="1:18" ht="9.75" customHeight="1">
      <c r="A295" s="1"/>
      <c r="B295" s="1"/>
      <c r="C295" s="1"/>
      <c r="D295" s="1"/>
      <c r="E295" s="1"/>
      <c r="F295" s="1"/>
      <c r="G295" s="1"/>
      <c r="H295" s="1"/>
      <c r="I295" s="1"/>
      <c r="J295" s="1"/>
      <c r="K295" s="1"/>
      <c r="L295" s="1"/>
      <c r="M295" s="1"/>
      <c r="N295" s="1"/>
      <c r="O295" s="1"/>
      <c r="P295" s="1"/>
      <c r="Q295" s="1"/>
      <c r="R295" s="1"/>
    </row>
    <row r="296" spans="1:18" ht="9.75" customHeight="1">
      <c r="A296" s="1"/>
      <c r="B296" s="1"/>
      <c r="C296" s="1"/>
      <c r="D296" s="1"/>
      <c r="E296" s="1"/>
      <c r="F296" s="1"/>
      <c r="G296" s="1"/>
      <c r="H296" s="1"/>
      <c r="I296" s="1"/>
      <c r="J296" s="1"/>
      <c r="K296" s="1"/>
      <c r="L296" s="1"/>
      <c r="M296" s="1"/>
      <c r="N296" s="1"/>
      <c r="O296" s="1"/>
      <c r="P296" s="1"/>
      <c r="Q296" s="1"/>
      <c r="R296" s="1"/>
    </row>
    <row r="297" spans="1:18" ht="9.75" customHeight="1">
      <c r="A297" s="1"/>
      <c r="B297" s="1"/>
      <c r="C297" s="1"/>
      <c r="D297" s="1"/>
      <c r="E297" s="1"/>
      <c r="F297" s="1"/>
      <c r="G297" s="1"/>
      <c r="H297" s="1"/>
      <c r="I297" s="1"/>
      <c r="J297" s="1"/>
      <c r="K297" s="1"/>
      <c r="L297" s="1"/>
      <c r="M297" s="1"/>
      <c r="N297" s="1"/>
      <c r="O297" s="1"/>
      <c r="P297" s="1"/>
      <c r="Q297" s="1"/>
      <c r="R297" s="1"/>
    </row>
    <row r="298" spans="1:18" ht="9.75" customHeight="1">
      <c r="A298" s="1"/>
      <c r="B298" s="1"/>
      <c r="C298" s="1"/>
      <c r="D298" s="1"/>
      <c r="E298" s="1"/>
      <c r="F298" s="1"/>
      <c r="G298" s="1"/>
      <c r="H298" s="1"/>
      <c r="I298" s="1"/>
      <c r="J298" s="1"/>
      <c r="K298" s="1"/>
      <c r="L298" s="1"/>
      <c r="M298" s="1"/>
      <c r="N298" s="1"/>
      <c r="O298" s="1"/>
      <c r="P298" s="1"/>
      <c r="Q298" s="1"/>
      <c r="R298" s="1"/>
    </row>
    <row r="299" spans="1:18" ht="9.75" customHeight="1">
      <c r="A299" s="1"/>
      <c r="B299" s="1"/>
      <c r="C299" s="1"/>
      <c r="D299" s="1"/>
      <c r="E299" s="1"/>
      <c r="F299" s="1"/>
      <c r="G299" s="1"/>
      <c r="H299" s="1"/>
      <c r="I299" s="1"/>
      <c r="J299" s="1"/>
      <c r="K299" s="1"/>
      <c r="L299" s="1"/>
      <c r="M299" s="1"/>
      <c r="N299" s="1"/>
      <c r="O299" s="1"/>
      <c r="P299" s="1"/>
      <c r="Q299" s="1"/>
      <c r="R299" s="1"/>
    </row>
    <row r="300" spans="1:18" ht="9.75" customHeight="1">
      <c r="A300" s="1"/>
      <c r="B300" s="1"/>
      <c r="C300" s="1"/>
      <c r="D300" s="1"/>
      <c r="E300" s="1"/>
      <c r="F300" s="1"/>
      <c r="G300" s="1"/>
      <c r="H300" s="1"/>
      <c r="I300" s="1"/>
      <c r="J300" s="1"/>
      <c r="K300" s="1"/>
      <c r="L300" s="1"/>
      <c r="M300" s="1"/>
      <c r="N300" s="1"/>
      <c r="O300" s="1"/>
      <c r="P300" s="1"/>
      <c r="Q300" s="1"/>
      <c r="R300" s="1"/>
    </row>
    <row r="301" spans="1:18" ht="9.75" customHeight="1">
      <c r="A301" s="1"/>
      <c r="B301" s="1"/>
      <c r="C301" s="1"/>
      <c r="D301" s="1"/>
      <c r="E301" s="1"/>
      <c r="F301" s="1"/>
      <c r="G301" s="1"/>
      <c r="H301" s="1"/>
      <c r="I301" s="1"/>
      <c r="J301" s="1"/>
      <c r="K301" s="1"/>
      <c r="L301" s="1"/>
      <c r="M301" s="1"/>
      <c r="N301" s="1"/>
      <c r="O301" s="1"/>
      <c r="P301" s="1"/>
      <c r="Q301" s="1"/>
      <c r="R301" s="1"/>
    </row>
    <row r="302" spans="1:18" ht="9.75" customHeight="1">
      <c r="A302" s="1"/>
      <c r="B302" s="1"/>
      <c r="C302" s="1"/>
      <c r="D302" s="1"/>
      <c r="E302" s="1"/>
      <c r="F302" s="1"/>
      <c r="G302" s="1"/>
      <c r="H302" s="1"/>
      <c r="I302" s="1"/>
      <c r="J302" s="1"/>
      <c r="K302" s="1"/>
      <c r="L302" s="1"/>
      <c r="M302" s="1"/>
      <c r="N302" s="1"/>
      <c r="O302" s="1"/>
      <c r="P302" s="1"/>
      <c r="Q302" s="1"/>
      <c r="R302" s="1"/>
    </row>
    <row r="303" spans="1:18" ht="9.75" customHeight="1">
      <c r="A303" s="1"/>
      <c r="B303" s="1"/>
      <c r="C303" s="1"/>
      <c r="D303" s="1"/>
      <c r="E303" s="1"/>
      <c r="F303" s="1"/>
      <c r="G303" s="1"/>
      <c r="H303" s="1"/>
      <c r="I303" s="1"/>
      <c r="J303" s="1"/>
      <c r="K303" s="1"/>
      <c r="L303" s="1"/>
      <c r="M303" s="1"/>
      <c r="N303" s="1"/>
      <c r="O303" s="1"/>
      <c r="P303" s="1"/>
      <c r="Q303" s="1"/>
      <c r="R303" s="1"/>
    </row>
    <row r="304" spans="1:18" ht="9.75" customHeight="1">
      <c r="A304" s="1"/>
      <c r="B304" s="1"/>
      <c r="C304" s="1"/>
      <c r="D304" s="1"/>
      <c r="E304" s="1"/>
      <c r="F304" s="1"/>
      <c r="G304" s="1"/>
      <c r="H304" s="1"/>
      <c r="I304" s="1"/>
      <c r="J304" s="1"/>
      <c r="K304" s="1"/>
      <c r="L304" s="1"/>
      <c r="M304" s="1"/>
      <c r="N304" s="1"/>
      <c r="O304" s="1"/>
      <c r="P304" s="1"/>
      <c r="Q304" s="1"/>
      <c r="R304" s="1"/>
    </row>
    <row r="305" spans="1:18" ht="9.75" customHeight="1">
      <c r="A305" s="1"/>
      <c r="B305" s="1"/>
      <c r="C305" s="1"/>
      <c r="D305" s="1"/>
      <c r="E305" s="1"/>
      <c r="F305" s="1"/>
      <c r="G305" s="1"/>
      <c r="H305" s="1"/>
      <c r="I305" s="1"/>
      <c r="J305" s="1"/>
      <c r="K305" s="1"/>
      <c r="L305" s="1"/>
      <c r="M305" s="1"/>
      <c r="N305" s="1"/>
      <c r="O305" s="1"/>
      <c r="P305" s="1"/>
      <c r="Q305" s="1"/>
      <c r="R305" s="1"/>
    </row>
    <row r="306" spans="1:18" ht="9.75" customHeight="1">
      <c r="A306" s="1"/>
      <c r="B306" s="1"/>
      <c r="C306" s="1"/>
      <c r="D306" s="1"/>
      <c r="E306" s="1"/>
      <c r="F306" s="1"/>
      <c r="G306" s="1"/>
      <c r="H306" s="1"/>
      <c r="I306" s="1"/>
      <c r="J306" s="1"/>
      <c r="K306" s="1"/>
      <c r="L306" s="1"/>
      <c r="M306" s="1"/>
      <c r="N306" s="1"/>
      <c r="O306" s="1"/>
      <c r="P306" s="1"/>
      <c r="Q306" s="1"/>
      <c r="R306" s="1"/>
    </row>
    <row r="307" spans="1:18" ht="9.75" customHeight="1">
      <c r="A307" s="1"/>
      <c r="B307" s="1"/>
      <c r="C307" s="1"/>
      <c r="D307" s="1"/>
      <c r="E307" s="1"/>
      <c r="F307" s="1"/>
      <c r="G307" s="1"/>
      <c r="H307" s="1"/>
      <c r="I307" s="1"/>
      <c r="J307" s="1"/>
      <c r="K307" s="1"/>
      <c r="L307" s="1"/>
      <c r="M307" s="1"/>
      <c r="N307" s="1"/>
      <c r="O307" s="1"/>
      <c r="P307" s="1"/>
      <c r="Q307" s="1"/>
      <c r="R307" s="1"/>
    </row>
    <row r="308" spans="1:18" ht="9.75" customHeight="1">
      <c r="A308" s="1"/>
      <c r="B308" s="1"/>
      <c r="C308" s="1"/>
      <c r="D308" s="1"/>
      <c r="E308" s="1"/>
      <c r="F308" s="1"/>
      <c r="G308" s="1"/>
      <c r="H308" s="1"/>
      <c r="I308" s="1"/>
      <c r="J308" s="1"/>
      <c r="K308" s="1"/>
      <c r="L308" s="1"/>
      <c r="M308" s="1"/>
      <c r="N308" s="1"/>
      <c r="O308" s="1"/>
      <c r="P308" s="1"/>
      <c r="Q308" s="1"/>
      <c r="R308" s="1"/>
    </row>
    <row r="309" spans="1:18" ht="9.75" customHeight="1">
      <c r="A309" s="1"/>
      <c r="B309" s="1"/>
      <c r="C309" s="1"/>
      <c r="D309" s="1"/>
      <c r="E309" s="1"/>
      <c r="F309" s="1"/>
      <c r="G309" s="1"/>
      <c r="H309" s="1"/>
      <c r="I309" s="1"/>
      <c r="J309" s="1"/>
      <c r="K309" s="1"/>
      <c r="L309" s="1"/>
      <c r="M309" s="1"/>
      <c r="N309" s="1"/>
      <c r="O309" s="1"/>
      <c r="P309" s="1"/>
      <c r="Q309" s="1"/>
      <c r="R309" s="1"/>
    </row>
    <row r="310" spans="1:18" ht="9.75" customHeight="1">
      <c r="A310" s="1"/>
      <c r="B310" s="1"/>
      <c r="C310" s="1"/>
      <c r="D310" s="1"/>
      <c r="E310" s="1"/>
      <c r="F310" s="1"/>
      <c r="G310" s="1"/>
      <c r="H310" s="1"/>
      <c r="I310" s="1"/>
      <c r="J310" s="1"/>
      <c r="K310" s="1"/>
      <c r="L310" s="1"/>
      <c r="M310" s="1"/>
      <c r="N310" s="1"/>
      <c r="O310" s="1"/>
      <c r="P310" s="1"/>
      <c r="Q310" s="1"/>
      <c r="R310" s="1"/>
    </row>
    <row r="311" spans="1:18" ht="9.75" customHeight="1">
      <c r="A311" s="1"/>
      <c r="B311" s="1"/>
      <c r="C311" s="1"/>
      <c r="D311" s="1"/>
      <c r="E311" s="1"/>
      <c r="F311" s="1"/>
      <c r="G311" s="1"/>
      <c r="H311" s="1"/>
      <c r="I311" s="1"/>
      <c r="J311" s="1"/>
      <c r="K311" s="1"/>
      <c r="L311" s="1"/>
      <c r="M311" s="1"/>
      <c r="N311" s="1"/>
      <c r="O311" s="1"/>
      <c r="P311" s="1"/>
      <c r="Q311" s="1"/>
      <c r="R311" s="1"/>
    </row>
    <row r="312" spans="1:18" ht="9.75" customHeight="1">
      <c r="A312" s="1"/>
      <c r="B312" s="1"/>
      <c r="C312" s="1"/>
      <c r="D312" s="1"/>
      <c r="E312" s="1"/>
      <c r="F312" s="1"/>
      <c r="G312" s="1"/>
      <c r="H312" s="1"/>
      <c r="I312" s="1"/>
      <c r="J312" s="1"/>
      <c r="K312" s="1"/>
      <c r="L312" s="1"/>
      <c r="M312" s="1"/>
      <c r="N312" s="1"/>
      <c r="O312" s="1"/>
      <c r="P312" s="1"/>
      <c r="Q312" s="1"/>
      <c r="R312" s="1"/>
    </row>
    <row r="313" spans="1:18" ht="9.75" customHeight="1">
      <c r="A313" s="1"/>
      <c r="B313" s="1"/>
      <c r="C313" s="1"/>
      <c r="D313" s="1"/>
      <c r="E313" s="1"/>
      <c r="F313" s="1"/>
      <c r="G313" s="1"/>
      <c r="H313" s="1"/>
      <c r="I313" s="1"/>
      <c r="J313" s="1"/>
      <c r="K313" s="1"/>
      <c r="L313" s="1"/>
      <c r="M313" s="1"/>
      <c r="N313" s="1"/>
      <c r="O313" s="1"/>
      <c r="P313" s="1"/>
      <c r="Q313" s="1"/>
      <c r="R313" s="1"/>
    </row>
    <row r="314" spans="1:18" ht="9.75" customHeight="1">
      <c r="A314" s="1"/>
      <c r="B314" s="1"/>
      <c r="C314" s="1"/>
      <c r="D314" s="1"/>
      <c r="E314" s="1"/>
      <c r="F314" s="1"/>
      <c r="G314" s="1"/>
      <c r="H314" s="1"/>
      <c r="I314" s="1"/>
      <c r="J314" s="1"/>
      <c r="K314" s="1"/>
      <c r="L314" s="1"/>
      <c r="M314" s="1"/>
      <c r="N314" s="1"/>
      <c r="O314" s="1"/>
      <c r="P314" s="1"/>
      <c r="Q314" s="1"/>
      <c r="R314" s="1"/>
    </row>
    <row r="315" spans="1:18" ht="9.75" customHeight="1">
      <c r="A315" s="1"/>
      <c r="B315" s="1"/>
      <c r="C315" s="1"/>
      <c r="D315" s="1"/>
      <c r="E315" s="1"/>
      <c r="F315" s="1"/>
      <c r="G315" s="1"/>
      <c r="H315" s="1"/>
      <c r="I315" s="1"/>
      <c r="J315" s="1"/>
      <c r="K315" s="1"/>
      <c r="L315" s="1"/>
      <c r="M315" s="1"/>
      <c r="N315" s="1"/>
      <c r="O315" s="1"/>
      <c r="P315" s="1"/>
      <c r="Q315" s="1"/>
      <c r="R315" s="1"/>
    </row>
    <row r="316" spans="1:18" ht="9.75" customHeight="1">
      <c r="A316" s="1"/>
      <c r="B316" s="1"/>
      <c r="C316" s="1"/>
      <c r="D316" s="1"/>
      <c r="E316" s="1"/>
      <c r="F316" s="1"/>
      <c r="G316" s="1"/>
      <c r="H316" s="1"/>
      <c r="I316" s="1"/>
      <c r="J316" s="1"/>
      <c r="K316" s="1"/>
      <c r="L316" s="1"/>
      <c r="M316" s="1"/>
      <c r="N316" s="1"/>
      <c r="O316" s="1"/>
      <c r="P316" s="1"/>
      <c r="Q316" s="1"/>
      <c r="R316" s="1"/>
    </row>
    <row r="317" spans="1:18" ht="9.75" customHeight="1">
      <c r="A317" s="1"/>
      <c r="B317" s="1"/>
      <c r="C317" s="1"/>
      <c r="D317" s="1"/>
      <c r="E317" s="1"/>
      <c r="F317" s="1"/>
      <c r="G317" s="1"/>
      <c r="H317" s="1"/>
      <c r="I317" s="1"/>
      <c r="J317" s="1"/>
      <c r="K317" s="1"/>
      <c r="L317" s="1"/>
      <c r="M317" s="1"/>
      <c r="N317" s="1"/>
      <c r="O317" s="1"/>
      <c r="P317" s="1"/>
      <c r="Q317" s="1"/>
      <c r="R317" s="1"/>
    </row>
    <row r="318" spans="1:18" ht="9.75" customHeight="1">
      <c r="A318" s="1"/>
      <c r="B318" s="1"/>
      <c r="C318" s="1"/>
      <c r="D318" s="1"/>
      <c r="E318" s="1"/>
      <c r="F318" s="1"/>
      <c r="G318" s="1"/>
      <c r="H318" s="1"/>
      <c r="I318" s="1"/>
      <c r="J318" s="1"/>
      <c r="K318" s="1"/>
      <c r="L318" s="1"/>
      <c r="M318" s="1"/>
      <c r="N318" s="1"/>
      <c r="O318" s="1"/>
      <c r="P318" s="1"/>
      <c r="Q318" s="1"/>
      <c r="R318" s="1"/>
    </row>
    <row r="319" spans="1:18" ht="9.75" customHeight="1">
      <c r="A319" s="1"/>
      <c r="B319" s="1"/>
      <c r="C319" s="1"/>
      <c r="D319" s="1"/>
      <c r="E319" s="1"/>
      <c r="F319" s="1"/>
      <c r="G319" s="1"/>
      <c r="H319" s="1"/>
      <c r="I319" s="1"/>
      <c r="J319" s="1"/>
      <c r="K319" s="1"/>
      <c r="L319" s="1"/>
      <c r="M319" s="1"/>
      <c r="N319" s="1"/>
      <c r="O319" s="1"/>
      <c r="P319" s="1"/>
      <c r="Q319" s="1"/>
      <c r="R319" s="1"/>
    </row>
    <row r="320" spans="1:18" ht="9.75" customHeight="1">
      <c r="A320" s="1"/>
      <c r="B320" s="1"/>
      <c r="C320" s="1"/>
      <c r="D320" s="1"/>
      <c r="E320" s="1"/>
      <c r="F320" s="1"/>
      <c r="G320" s="1"/>
      <c r="H320" s="1"/>
      <c r="I320" s="1"/>
      <c r="J320" s="1"/>
      <c r="K320" s="1"/>
      <c r="L320" s="1"/>
      <c r="M320" s="1"/>
      <c r="N320" s="1"/>
      <c r="O320" s="1"/>
      <c r="P320" s="1"/>
      <c r="Q320" s="1"/>
      <c r="R320" s="1"/>
    </row>
    <row r="321" spans="1:18" ht="9.75" customHeight="1">
      <c r="A321" s="1"/>
      <c r="B321" s="1"/>
      <c r="C321" s="1"/>
      <c r="D321" s="1"/>
      <c r="E321" s="1"/>
      <c r="F321" s="1"/>
      <c r="G321" s="1"/>
      <c r="H321" s="1"/>
      <c r="I321" s="1"/>
      <c r="J321" s="1"/>
      <c r="K321" s="1"/>
      <c r="L321" s="1"/>
      <c r="M321" s="1"/>
      <c r="N321" s="1"/>
      <c r="O321" s="1"/>
      <c r="P321" s="1"/>
      <c r="Q321" s="1"/>
      <c r="R321" s="1"/>
    </row>
    <row r="322" spans="1:18" ht="9.75" customHeight="1">
      <c r="A322" s="1"/>
      <c r="B322" s="1"/>
      <c r="C322" s="1"/>
      <c r="D322" s="1"/>
      <c r="E322" s="1"/>
      <c r="F322" s="1"/>
      <c r="G322" s="1"/>
      <c r="H322" s="1"/>
      <c r="I322" s="1"/>
      <c r="J322" s="1"/>
      <c r="K322" s="1"/>
      <c r="L322" s="1"/>
      <c r="M322" s="1"/>
      <c r="N322" s="1"/>
      <c r="O322" s="1"/>
      <c r="P322" s="1"/>
      <c r="Q322" s="1"/>
      <c r="R322" s="1"/>
    </row>
    <row r="323" spans="1:18" ht="9.75" customHeight="1">
      <c r="A323" s="1"/>
      <c r="B323" s="1"/>
      <c r="C323" s="1"/>
      <c r="D323" s="1"/>
      <c r="E323" s="1"/>
      <c r="F323" s="1"/>
      <c r="G323" s="1"/>
      <c r="H323" s="1"/>
      <c r="I323" s="1"/>
      <c r="J323" s="1"/>
      <c r="K323" s="1"/>
      <c r="L323" s="1"/>
      <c r="M323" s="1"/>
      <c r="N323" s="1"/>
      <c r="O323" s="1"/>
      <c r="P323" s="1"/>
      <c r="Q323" s="1"/>
      <c r="R323" s="1"/>
    </row>
    <row r="324" spans="1:18" ht="9.75" customHeight="1">
      <c r="A324" s="1"/>
      <c r="B324" s="1"/>
      <c r="C324" s="1"/>
      <c r="D324" s="1"/>
      <c r="E324" s="1"/>
      <c r="F324" s="1"/>
      <c r="G324" s="1"/>
      <c r="H324" s="1"/>
      <c r="I324" s="1"/>
      <c r="J324" s="1"/>
      <c r="K324" s="1"/>
      <c r="L324" s="1"/>
      <c r="M324" s="1"/>
      <c r="N324" s="1"/>
      <c r="O324" s="1"/>
      <c r="P324" s="1"/>
      <c r="Q324" s="1"/>
      <c r="R324" s="1"/>
    </row>
    <row r="325" spans="1:18" ht="9.75" customHeight="1">
      <c r="A325" s="1"/>
      <c r="B325" s="1"/>
      <c r="C325" s="1"/>
      <c r="D325" s="1"/>
      <c r="E325" s="1"/>
      <c r="F325" s="1"/>
      <c r="G325" s="1"/>
      <c r="H325" s="1"/>
      <c r="I325" s="1"/>
      <c r="J325" s="1"/>
      <c r="K325" s="1"/>
      <c r="L325" s="1"/>
      <c r="M325" s="1"/>
      <c r="N325" s="1"/>
      <c r="O325" s="1"/>
      <c r="P325" s="1"/>
      <c r="Q325" s="1"/>
      <c r="R325" s="1"/>
    </row>
    <row r="326" spans="1:18" ht="9.75" customHeight="1">
      <c r="A326" s="1"/>
      <c r="B326" s="1"/>
      <c r="C326" s="1"/>
      <c r="D326" s="1"/>
      <c r="E326" s="1"/>
      <c r="F326" s="1"/>
      <c r="G326" s="1"/>
      <c r="H326" s="1"/>
      <c r="I326" s="1"/>
      <c r="J326" s="1"/>
      <c r="K326" s="1"/>
      <c r="L326" s="1"/>
      <c r="M326" s="1"/>
      <c r="N326" s="1"/>
      <c r="O326" s="1"/>
      <c r="P326" s="1"/>
      <c r="Q326" s="1"/>
      <c r="R326" s="1"/>
    </row>
    <row r="327" spans="1:18" ht="9.75" customHeight="1">
      <c r="A327" s="1"/>
      <c r="B327" s="1"/>
      <c r="C327" s="1"/>
      <c r="D327" s="1"/>
      <c r="E327" s="1"/>
      <c r="F327" s="1"/>
      <c r="G327" s="1"/>
      <c r="H327" s="1"/>
      <c r="I327" s="1"/>
      <c r="J327" s="1"/>
      <c r="K327" s="1"/>
      <c r="L327" s="1"/>
      <c r="M327" s="1"/>
      <c r="N327" s="1"/>
      <c r="O327" s="1"/>
      <c r="P327" s="1"/>
      <c r="Q327" s="1"/>
      <c r="R327" s="1"/>
    </row>
    <row r="328" spans="1:18" ht="9.75" customHeight="1">
      <c r="A328" s="1"/>
      <c r="B328" s="1"/>
      <c r="C328" s="1"/>
      <c r="D328" s="1"/>
      <c r="E328" s="1"/>
      <c r="F328" s="1"/>
      <c r="G328" s="1"/>
      <c r="H328" s="1"/>
      <c r="I328" s="1"/>
      <c r="J328" s="1"/>
      <c r="K328" s="1"/>
      <c r="L328" s="1"/>
      <c r="M328" s="1"/>
      <c r="N328" s="1"/>
      <c r="O328" s="1"/>
      <c r="P328" s="1"/>
      <c r="Q328" s="1"/>
      <c r="R328" s="1"/>
    </row>
    <row r="329" spans="1:18" ht="9.75" customHeight="1">
      <c r="A329" s="1"/>
      <c r="B329" s="1"/>
      <c r="C329" s="1"/>
      <c r="D329" s="1"/>
      <c r="E329" s="1"/>
      <c r="F329" s="1"/>
      <c r="G329" s="1"/>
      <c r="H329" s="1"/>
      <c r="I329" s="1"/>
      <c r="J329" s="1"/>
      <c r="K329" s="1"/>
      <c r="L329" s="1"/>
      <c r="M329" s="1"/>
      <c r="N329" s="1"/>
      <c r="O329" s="1"/>
      <c r="P329" s="1"/>
      <c r="Q329" s="1"/>
      <c r="R329" s="1"/>
    </row>
    <row r="330" spans="1:18" ht="9.75" customHeight="1">
      <c r="A330" s="1"/>
      <c r="B330" s="1"/>
      <c r="C330" s="1"/>
      <c r="D330" s="1"/>
      <c r="E330" s="1"/>
      <c r="F330" s="1"/>
      <c r="G330" s="1"/>
      <c r="H330" s="1"/>
      <c r="I330" s="1"/>
      <c r="J330" s="1"/>
      <c r="K330" s="1"/>
      <c r="L330" s="1"/>
      <c r="M330" s="1"/>
      <c r="N330" s="1"/>
      <c r="O330" s="1"/>
      <c r="P330" s="1"/>
      <c r="Q330" s="1"/>
      <c r="R330" s="1"/>
    </row>
    <row r="331" spans="1:18" ht="9.75" customHeight="1">
      <c r="A331" s="1"/>
      <c r="B331" s="1"/>
      <c r="C331" s="1"/>
      <c r="D331" s="1"/>
      <c r="E331" s="1"/>
      <c r="F331" s="1"/>
      <c r="G331" s="1"/>
      <c r="H331" s="1"/>
      <c r="I331" s="1"/>
      <c r="J331" s="1"/>
      <c r="K331" s="1"/>
      <c r="L331" s="1"/>
      <c r="M331" s="1"/>
      <c r="N331" s="1"/>
      <c r="O331" s="1"/>
      <c r="P331" s="1"/>
      <c r="Q331" s="1"/>
      <c r="R331" s="1"/>
    </row>
    <row r="332" spans="1:18" ht="9.75" customHeight="1">
      <c r="A332" s="1"/>
      <c r="B332" s="1"/>
      <c r="C332" s="1"/>
      <c r="D332" s="1"/>
      <c r="E332" s="1"/>
      <c r="F332" s="1"/>
      <c r="G332" s="1"/>
      <c r="H332" s="1"/>
      <c r="I332" s="1"/>
      <c r="J332" s="1"/>
      <c r="K332" s="1"/>
      <c r="L332" s="1"/>
      <c r="M332" s="1"/>
      <c r="N332" s="1"/>
      <c r="O332" s="1"/>
      <c r="P332" s="1"/>
      <c r="Q332" s="1"/>
      <c r="R332" s="1"/>
    </row>
    <row r="333" spans="1:18" ht="9.75" customHeight="1">
      <c r="A333" s="1"/>
      <c r="B333" s="1"/>
      <c r="C333" s="1"/>
      <c r="D333" s="1"/>
      <c r="E333" s="1"/>
      <c r="F333" s="1"/>
      <c r="G333" s="1"/>
      <c r="H333" s="1"/>
      <c r="I333" s="1"/>
      <c r="J333" s="1"/>
      <c r="K333" s="1"/>
      <c r="L333" s="1"/>
      <c r="M333" s="1"/>
      <c r="N333" s="1"/>
      <c r="O333" s="1"/>
      <c r="P333" s="1"/>
      <c r="Q333" s="1"/>
      <c r="R333" s="1"/>
    </row>
    <row r="334" spans="1:18" ht="9.75" customHeight="1">
      <c r="A334" s="1"/>
      <c r="B334" s="1"/>
      <c r="C334" s="1"/>
      <c r="D334" s="1"/>
      <c r="E334" s="1"/>
      <c r="F334" s="1"/>
      <c r="G334" s="1"/>
      <c r="H334" s="1"/>
      <c r="I334" s="1"/>
      <c r="J334" s="1"/>
      <c r="K334" s="1"/>
      <c r="L334" s="1"/>
      <c r="M334" s="1"/>
      <c r="N334" s="1"/>
      <c r="O334" s="1"/>
      <c r="P334" s="1"/>
      <c r="Q334" s="1"/>
      <c r="R334" s="1"/>
    </row>
    <row r="335" spans="1:18" ht="9.75" customHeight="1">
      <c r="A335" s="1"/>
      <c r="B335" s="1"/>
      <c r="C335" s="1"/>
      <c r="D335" s="1"/>
      <c r="E335" s="1"/>
      <c r="F335" s="1"/>
      <c r="G335" s="1"/>
      <c r="H335" s="1"/>
      <c r="I335" s="1"/>
      <c r="J335" s="1"/>
      <c r="K335" s="1"/>
      <c r="L335" s="1"/>
      <c r="M335" s="1"/>
      <c r="N335" s="1"/>
      <c r="O335" s="1"/>
      <c r="P335" s="1"/>
      <c r="Q335" s="1"/>
      <c r="R335" s="1"/>
    </row>
    <row r="336" spans="1:18" ht="9.75" customHeight="1">
      <c r="A336" s="1"/>
      <c r="B336" s="1"/>
      <c r="C336" s="1"/>
      <c r="D336" s="1"/>
      <c r="E336" s="1"/>
      <c r="F336" s="1"/>
      <c r="G336" s="1"/>
      <c r="H336" s="1"/>
      <c r="I336" s="1"/>
      <c r="J336" s="1"/>
      <c r="K336" s="1"/>
      <c r="L336" s="1"/>
      <c r="M336" s="1"/>
      <c r="N336" s="1"/>
      <c r="O336" s="1"/>
      <c r="P336" s="1"/>
      <c r="Q336" s="1"/>
      <c r="R336" s="1"/>
    </row>
    <row r="337" spans="1:18" ht="9.75" customHeight="1">
      <c r="A337" s="1"/>
      <c r="B337" s="1"/>
      <c r="C337" s="1"/>
      <c r="D337" s="1"/>
      <c r="E337" s="1"/>
      <c r="F337" s="1"/>
      <c r="G337" s="1"/>
      <c r="H337" s="1"/>
      <c r="I337" s="1"/>
      <c r="J337" s="1"/>
      <c r="K337" s="1"/>
      <c r="L337" s="1"/>
      <c r="M337" s="1"/>
      <c r="N337" s="1"/>
      <c r="O337" s="1"/>
      <c r="P337" s="1"/>
      <c r="Q337" s="1"/>
      <c r="R337" s="1"/>
    </row>
    <row r="338" spans="1:18" ht="9.75" customHeight="1">
      <c r="A338" s="1"/>
      <c r="B338" s="1"/>
      <c r="C338" s="1"/>
      <c r="D338" s="1"/>
      <c r="E338" s="1"/>
      <c r="F338" s="1"/>
      <c r="G338" s="1"/>
      <c r="H338" s="1"/>
      <c r="I338" s="1"/>
      <c r="J338" s="1"/>
      <c r="K338" s="1"/>
      <c r="L338" s="1"/>
      <c r="M338" s="1"/>
      <c r="N338" s="1"/>
      <c r="O338" s="1"/>
      <c r="P338" s="1"/>
      <c r="Q338" s="1"/>
      <c r="R338" s="1"/>
    </row>
    <row r="339" spans="1:18" ht="9.75" customHeight="1">
      <c r="A339" s="1"/>
      <c r="B339" s="1"/>
      <c r="C339" s="1"/>
      <c r="D339" s="1"/>
      <c r="E339" s="1"/>
      <c r="F339" s="1"/>
      <c r="G339" s="1"/>
      <c r="H339" s="1"/>
      <c r="I339" s="1"/>
      <c r="J339" s="1"/>
      <c r="K339" s="1"/>
      <c r="L339" s="1"/>
      <c r="M339" s="1"/>
      <c r="N339" s="1"/>
      <c r="O339" s="1"/>
      <c r="P339" s="1"/>
      <c r="Q339" s="1"/>
      <c r="R339" s="1"/>
    </row>
    <row r="340" spans="1:18" ht="9.75" customHeight="1">
      <c r="A340" s="1"/>
      <c r="B340" s="1"/>
      <c r="C340" s="1"/>
      <c r="D340" s="1"/>
      <c r="E340" s="1"/>
      <c r="F340" s="1"/>
      <c r="G340" s="1"/>
      <c r="H340" s="1"/>
      <c r="I340" s="1"/>
      <c r="J340" s="1"/>
      <c r="K340" s="1"/>
      <c r="L340" s="1"/>
      <c r="M340" s="1"/>
      <c r="N340" s="1"/>
      <c r="O340" s="1"/>
      <c r="P340" s="1"/>
      <c r="Q340" s="1"/>
      <c r="R340" s="1"/>
    </row>
    <row r="341" spans="1:18" ht="9.75" customHeight="1">
      <c r="A341" s="1"/>
      <c r="B341" s="1"/>
      <c r="C341" s="1"/>
      <c r="D341" s="1"/>
      <c r="E341" s="1"/>
      <c r="F341" s="1"/>
      <c r="G341" s="1"/>
      <c r="H341" s="1"/>
      <c r="I341" s="1"/>
      <c r="J341" s="1"/>
      <c r="K341" s="1"/>
      <c r="L341" s="1"/>
      <c r="M341" s="1"/>
      <c r="N341" s="1"/>
      <c r="O341" s="1"/>
      <c r="P341" s="1"/>
      <c r="Q341" s="1"/>
      <c r="R341" s="1"/>
    </row>
    <row r="342" spans="1:18" ht="9.75" customHeight="1">
      <c r="A342" s="1"/>
      <c r="B342" s="1"/>
      <c r="C342" s="1"/>
      <c r="D342" s="1"/>
      <c r="E342" s="1"/>
      <c r="F342" s="1"/>
      <c r="G342" s="1"/>
      <c r="H342" s="1"/>
      <c r="I342" s="1"/>
      <c r="J342" s="1"/>
      <c r="K342" s="1"/>
      <c r="L342" s="1"/>
      <c r="M342" s="1"/>
      <c r="N342" s="1"/>
      <c r="O342" s="1"/>
      <c r="P342" s="1"/>
      <c r="Q342" s="1"/>
      <c r="R342" s="1"/>
    </row>
    <row r="343" spans="1:18" ht="9.75" customHeight="1">
      <c r="A343" s="1"/>
      <c r="B343" s="1"/>
      <c r="C343" s="1"/>
      <c r="D343" s="1"/>
      <c r="E343" s="1"/>
      <c r="F343" s="1"/>
      <c r="G343" s="1"/>
      <c r="H343" s="1"/>
      <c r="I343" s="1"/>
      <c r="J343" s="1"/>
      <c r="K343" s="1"/>
      <c r="L343" s="1"/>
      <c r="M343" s="1"/>
      <c r="N343" s="1"/>
      <c r="O343" s="1"/>
      <c r="P343" s="1"/>
      <c r="Q343" s="1"/>
      <c r="R343" s="1"/>
    </row>
    <row r="344" spans="1:18" ht="9.75" customHeight="1">
      <c r="A344" s="1"/>
      <c r="B344" s="1"/>
      <c r="C344" s="1"/>
      <c r="D344" s="1"/>
      <c r="E344" s="1"/>
      <c r="F344" s="1"/>
      <c r="G344" s="1"/>
      <c r="H344" s="1"/>
      <c r="I344" s="1"/>
      <c r="J344" s="1"/>
      <c r="K344" s="1"/>
      <c r="L344" s="1"/>
      <c r="M344" s="1"/>
      <c r="N344" s="1"/>
      <c r="O344" s="1"/>
      <c r="P344" s="1"/>
      <c r="Q344" s="1"/>
      <c r="R344" s="1"/>
    </row>
    <row r="345" spans="1:18" ht="9.75" customHeight="1">
      <c r="A345" s="1"/>
      <c r="B345" s="1"/>
      <c r="C345" s="1"/>
      <c r="D345" s="1"/>
      <c r="E345" s="1"/>
      <c r="F345" s="1"/>
      <c r="G345" s="1"/>
      <c r="H345" s="1"/>
      <c r="I345" s="1"/>
      <c r="J345" s="1"/>
      <c r="K345" s="1"/>
      <c r="L345" s="1"/>
      <c r="M345" s="1"/>
      <c r="N345" s="1"/>
      <c r="O345" s="1"/>
      <c r="P345" s="1"/>
      <c r="Q345" s="1"/>
      <c r="R345" s="1"/>
    </row>
    <row r="346" spans="1:18" ht="9.75" customHeight="1">
      <c r="A346" s="1"/>
      <c r="B346" s="1"/>
      <c r="C346" s="1"/>
      <c r="D346" s="1"/>
      <c r="E346" s="1"/>
      <c r="F346" s="1"/>
      <c r="G346" s="1"/>
      <c r="H346" s="1"/>
      <c r="I346" s="1"/>
      <c r="J346" s="1"/>
      <c r="K346" s="1"/>
      <c r="L346" s="1"/>
      <c r="M346" s="1"/>
      <c r="N346" s="1"/>
      <c r="O346" s="1"/>
      <c r="P346" s="1"/>
      <c r="Q346" s="1"/>
      <c r="R346" s="1"/>
    </row>
    <row r="347" spans="1:18" ht="9.75" customHeight="1">
      <c r="A347" s="1"/>
      <c r="B347" s="1"/>
      <c r="C347" s="1"/>
      <c r="D347" s="1"/>
      <c r="E347" s="1"/>
      <c r="F347" s="1"/>
      <c r="G347" s="1"/>
      <c r="H347" s="1"/>
      <c r="I347" s="1"/>
      <c r="J347" s="1"/>
      <c r="K347" s="1"/>
      <c r="L347" s="1"/>
      <c r="M347" s="1"/>
      <c r="N347" s="1"/>
      <c r="O347" s="1"/>
      <c r="P347" s="1"/>
      <c r="Q347" s="1"/>
      <c r="R347" s="1"/>
    </row>
    <row r="348" spans="1:18" ht="9.75" customHeight="1">
      <c r="A348" s="1"/>
      <c r="B348" s="1"/>
      <c r="C348" s="1"/>
      <c r="D348" s="1"/>
      <c r="E348" s="1"/>
      <c r="F348" s="1"/>
      <c r="G348" s="1"/>
      <c r="H348" s="1"/>
      <c r="I348" s="1"/>
      <c r="J348" s="1"/>
      <c r="K348" s="1"/>
      <c r="L348" s="1"/>
      <c r="M348" s="1"/>
      <c r="N348" s="1"/>
      <c r="O348" s="1"/>
      <c r="P348" s="1"/>
      <c r="Q348" s="1"/>
      <c r="R348" s="1"/>
    </row>
    <row r="349" spans="1:18" ht="9.75" customHeight="1">
      <c r="A349" s="1"/>
      <c r="B349" s="1"/>
      <c r="C349" s="1"/>
      <c r="D349" s="1"/>
      <c r="E349" s="1"/>
      <c r="F349" s="1"/>
      <c r="G349" s="1"/>
      <c r="H349" s="1"/>
      <c r="I349" s="1"/>
      <c r="J349" s="1"/>
      <c r="K349" s="1"/>
      <c r="L349" s="1"/>
      <c r="M349" s="1"/>
      <c r="N349" s="1"/>
      <c r="O349" s="1"/>
      <c r="P349" s="1"/>
      <c r="Q349" s="1"/>
      <c r="R349" s="1"/>
    </row>
    <row r="350" spans="1:18" ht="9.75" customHeight="1">
      <c r="A350" s="1"/>
      <c r="B350" s="1"/>
      <c r="C350" s="1"/>
      <c r="D350" s="1"/>
      <c r="E350" s="1"/>
      <c r="F350" s="1"/>
      <c r="G350" s="1"/>
      <c r="H350" s="1"/>
      <c r="I350" s="1"/>
      <c r="J350" s="1"/>
      <c r="K350" s="1"/>
      <c r="L350" s="1"/>
      <c r="M350" s="1"/>
      <c r="N350" s="1"/>
      <c r="O350" s="1"/>
      <c r="P350" s="1"/>
      <c r="Q350" s="1"/>
      <c r="R350" s="1"/>
    </row>
    <row r="351" spans="1:18" ht="9.75" customHeight="1">
      <c r="A351" s="1"/>
      <c r="B351" s="1"/>
      <c r="C351" s="1"/>
      <c r="D351" s="1"/>
      <c r="E351" s="1"/>
      <c r="F351" s="1"/>
      <c r="G351" s="1"/>
      <c r="H351" s="1"/>
      <c r="I351" s="1"/>
      <c r="J351" s="1"/>
      <c r="K351" s="1"/>
      <c r="L351" s="1"/>
      <c r="M351" s="1"/>
      <c r="N351" s="1"/>
      <c r="O351" s="1"/>
      <c r="P351" s="1"/>
      <c r="Q351" s="1"/>
      <c r="R351" s="1"/>
    </row>
    <row r="352" spans="1:18" ht="9.75" customHeight="1">
      <c r="A352" s="1"/>
      <c r="B352" s="1"/>
      <c r="C352" s="1"/>
      <c r="D352" s="1"/>
      <c r="E352" s="1"/>
      <c r="F352" s="1"/>
      <c r="G352" s="1"/>
      <c r="H352" s="1"/>
      <c r="I352" s="1"/>
      <c r="J352" s="1"/>
      <c r="K352" s="1"/>
      <c r="L352" s="1"/>
      <c r="M352" s="1"/>
      <c r="N352" s="1"/>
      <c r="O352" s="1"/>
      <c r="P352" s="1"/>
      <c r="Q352" s="1"/>
      <c r="R352" s="1"/>
    </row>
    <row r="353" spans="1:18" ht="9.75" customHeight="1">
      <c r="A353" s="1"/>
      <c r="B353" s="1"/>
      <c r="C353" s="1"/>
      <c r="D353" s="1"/>
      <c r="E353" s="1"/>
      <c r="F353" s="1"/>
      <c r="G353" s="1"/>
      <c r="H353" s="1"/>
      <c r="I353" s="1"/>
      <c r="J353" s="1"/>
      <c r="K353" s="1"/>
      <c r="L353" s="1"/>
      <c r="M353" s="1"/>
      <c r="N353" s="1"/>
      <c r="O353" s="1"/>
      <c r="P353" s="1"/>
      <c r="Q353" s="1"/>
      <c r="R353" s="1"/>
    </row>
    <row r="354" spans="1:18" ht="9.75" customHeight="1">
      <c r="A354" s="1"/>
      <c r="B354" s="1"/>
      <c r="C354" s="1"/>
      <c r="D354" s="1"/>
      <c r="E354" s="1"/>
      <c r="F354" s="1"/>
      <c r="G354" s="1"/>
      <c r="H354" s="1"/>
      <c r="I354" s="1"/>
      <c r="J354" s="1"/>
      <c r="K354" s="1"/>
      <c r="L354" s="1"/>
      <c r="M354" s="1"/>
      <c r="N354" s="1"/>
      <c r="O354" s="1"/>
      <c r="P354" s="1"/>
      <c r="Q354" s="1"/>
      <c r="R354" s="1"/>
    </row>
    <row r="355" spans="1:18" ht="9.75" customHeight="1">
      <c r="A355" s="1"/>
      <c r="B355" s="1"/>
      <c r="C355" s="1"/>
      <c r="D355" s="1"/>
      <c r="E355" s="1"/>
      <c r="F355" s="1"/>
      <c r="G355" s="1"/>
      <c r="H355" s="1"/>
      <c r="I355" s="1"/>
      <c r="J355" s="1"/>
      <c r="K355" s="1"/>
      <c r="L355" s="1"/>
      <c r="M355" s="1"/>
      <c r="N355" s="1"/>
      <c r="O355" s="1"/>
      <c r="P355" s="1"/>
      <c r="Q355" s="1"/>
      <c r="R355" s="1"/>
    </row>
    <row r="356" spans="1:18" ht="9.75" customHeight="1">
      <c r="A356" s="1"/>
      <c r="B356" s="1"/>
      <c r="C356" s="1"/>
      <c r="D356" s="1"/>
      <c r="E356" s="1"/>
      <c r="F356" s="1"/>
      <c r="G356" s="1"/>
      <c r="H356" s="1"/>
      <c r="I356" s="1"/>
      <c r="J356" s="1"/>
      <c r="K356" s="1"/>
      <c r="L356" s="1"/>
      <c r="M356" s="1"/>
      <c r="N356" s="1"/>
      <c r="O356" s="1"/>
      <c r="P356" s="1"/>
      <c r="Q356" s="1"/>
      <c r="R356" s="1"/>
    </row>
    <row r="357" spans="1:18" ht="9.75" customHeight="1">
      <c r="A357" s="1"/>
      <c r="B357" s="1"/>
      <c r="C357" s="1"/>
      <c r="D357" s="1"/>
      <c r="E357" s="1"/>
      <c r="F357" s="1"/>
      <c r="G357" s="1"/>
      <c r="H357" s="1"/>
      <c r="I357" s="1"/>
      <c r="J357" s="1"/>
      <c r="K357" s="1"/>
      <c r="L357" s="1"/>
      <c r="M357" s="1"/>
      <c r="N357" s="1"/>
      <c r="O357" s="1"/>
      <c r="P357" s="1"/>
      <c r="Q357" s="1"/>
      <c r="R357" s="1"/>
    </row>
    <row r="358" spans="1:18" ht="9.75" customHeight="1">
      <c r="A358" s="1"/>
      <c r="B358" s="1"/>
      <c r="C358" s="1"/>
      <c r="D358" s="1"/>
      <c r="E358" s="1"/>
      <c r="F358" s="1"/>
      <c r="G358" s="1"/>
      <c r="H358" s="1"/>
      <c r="I358" s="1"/>
      <c r="J358" s="1"/>
      <c r="K358" s="1"/>
      <c r="L358" s="1"/>
      <c r="M358" s="1"/>
      <c r="N358" s="1"/>
      <c r="O358" s="1"/>
      <c r="P358" s="1"/>
      <c r="Q358" s="1"/>
      <c r="R358" s="1"/>
    </row>
    <row r="359" spans="1:18" ht="9.75" customHeight="1">
      <c r="A359" s="1"/>
      <c r="B359" s="1"/>
      <c r="C359" s="1"/>
      <c r="D359" s="1"/>
      <c r="E359" s="1"/>
      <c r="F359" s="1"/>
      <c r="G359" s="1"/>
      <c r="H359" s="1"/>
      <c r="I359" s="1"/>
      <c r="J359" s="1"/>
      <c r="K359" s="1"/>
      <c r="L359" s="1"/>
      <c r="M359" s="1"/>
      <c r="N359" s="1"/>
      <c r="O359" s="1"/>
      <c r="P359" s="1"/>
      <c r="Q359" s="1"/>
      <c r="R359" s="1"/>
    </row>
    <row r="360" spans="1:18" ht="9.75" customHeight="1">
      <c r="A360" s="1"/>
      <c r="B360" s="1"/>
      <c r="C360" s="1"/>
      <c r="D360" s="1"/>
      <c r="E360" s="1"/>
      <c r="F360" s="1"/>
      <c r="G360" s="1"/>
      <c r="H360" s="1"/>
      <c r="I360" s="1"/>
      <c r="J360" s="1"/>
      <c r="K360" s="1"/>
      <c r="L360" s="1"/>
      <c r="M360" s="1"/>
      <c r="N360" s="1"/>
      <c r="O360" s="1"/>
      <c r="P360" s="1"/>
      <c r="Q360" s="1"/>
      <c r="R360" s="1"/>
    </row>
    <row r="361" spans="1:18" ht="9.75" customHeight="1">
      <c r="A361" s="1"/>
      <c r="B361" s="1"/>
      <c r="C361" s="1"/>
      <c r="D361" s="1"/>
      <c r="E361" s="1"/>
      <c r="F361" s="1"/>
      <c r="G361" s="1"/>
      <c r="H361" s="1"/>
      <c r="I361" s="1"/>
      <c r="J361" s="1"/>
      <c r="K361" s="1"/>
      <c r="L361" s="1"/>
      <c r="M361" s="1"/>
      <c r="N361" s="1"/>
      <c r="O361" s="1"/>
      <c r="P361" s="1"/>
      <c r="Q361" s="1"/>
      <c r="R361" s="1"/>
    </row>
    <row r="362" spans="1:18" ht="9.75" customHeight="1">
      <c r="A362" s="1"/>
      <c r="B362" s="1"/>
      <c r="C362" s="1"/>
      <c r="D362" s="1"/>
      <c r="E362" s="1"/>
      <c r="F362" s="1"/>
      <c r="G362" s="1"/>
      <c r="H362" s="1"/>
      <c r="I362" s="1"/>
      <c r="J362" s="1"/>
      <c r="K362" s="1"/>
      <c r="L362" s="1"/>
      <c r="M362" s="1"/>
      <c r="N362" s="1"/>
      <c r="O362" s="1"/>
      <c r="P362" s="1"/>
      <c r="Q362" s="1"/>
      <c r="R362" s="1"/>
    </row>
    <row r="363" spans="1:18" ht="9.75" customHeight="1">
      <c r="A363" s="1"/>
      <c r="B363" s="1"/>
      <c r="C363" s="1"/>
      <c r="D363" s="1"/>
      <c r="E363" s="1"/>
      <c r="F363" s="1"/>
      <c r="G363" s="1"/>
      <c r="H363" s="1"/>
      <c r="I363" s="1"/>
      <c r="J363" s="1"/>
      <c r="K363" s="1"/>
      <c r="L363" s="1"/>
      <c r="M363" s="1"/>
      <c r="N363" s="1"/>
      <c r="O363" s="1"/>
      <c r="P363" s="1"/>
      <c r="Q363" s="1"/>
      <c r="R363" s="1"/>
    </row>
    <row r="364" spans="1:18" ht="9.75" customHeight="1">
      <c r="A364" s="1"/>
      <c r="B364" s="1"/>
      <c r="C364" s="1"/>
      <c r="D364" s="1"/>
      <c r="E364" s="1"/>
      <c r="F364" s="1"/>
      <c r="G364" s="1"/>
      <c r="H364" s="1"/>
      <c r="I364" s="1"/>
      <c r="J364" s="1"/>
      <c r="K364" s="1"/>
      <c r="L364" s="1"/>
      <c r="M364" s="1"/>
      <c r="N364" s="1"/>
      <c r="O364" s="1"/>
      <c r="P364" s="1"/>
      <c r="Q364" s="1"/>
      <c r="R364" s="1"/>
    </row>
    <row r="365" spans="1:18" ht="9.75" customHeight="1">
      <c r="A365" s="1"/>
      <c r="B365" s="1"/>
      <c r="C365" s="1"/>
      <c r="D365" s="1"/>
      <c r="E365" s="1"/>
      <c r="F365" s="1"/>
      <c r="G365" s="1"/>
      <c r="H365" s="1"/>
      <c r="I365" s="1"/>
      <c r="J365" s="1"/>
      <c r="K365" s="1"/>
      <c r="L365" s="1"/>
      <c r="M365" s="1"/>
      <c r="N365" s="1"/>
      <c r="O365" s="1"/>
      <c r="P365" s="1"/>
      <c r="Q365" s="1"/>
      <c r="R365" s="1"/>
    </row>
    <row r="366" spans="1:18" ht="9.75" customHeight="1">
      <c r="A366" s="1"/>
      <c r="B366" s="1"/>
      <c r="C366" s="1"/>
      <c r="D366" s="1"/>
      <c r="E366" s="1"/>
      <c r="F366" s="1"/>
      <c r="G366" s="1"/>
      <c r="H366" s="1"/>
      <c r="I366" s="1"/>
      <c r="J366" s="1"/>
      <c r="K366" s="1"/>
      <c r="L366" s="1"/>
      <c r="M366" s="1"/>
      <c r="N366" s="1"/>
      <c r="O366" s="1"/>
      <c r="P366" s="1"/>
      <c r="Q366" s="1"/>
      <c r="R366" s="1"/>
    </row>
    <row r="367" spans="1:18" ht="9.75" customHeight="1">
      <c r="A367" s="1"/>
      <c r="B367" s="1"/>
      <c r="C367" s="1"/>
      <c r="D367" s="1"/>
      <c r="E367" s="1"/>
      <c r="F367" s="1"/>
      <c r="G367" s="1"/>
      <c r="H367" s="1"/>
      <c r="I367" s="1"/>
      <c r="J367" s="1"/>
      <c r="K367" s="1"/>
      <c r="L367" s="1"/>
      <c r="M367" s="1"/>
      <c r="N367" s="1"/>
      <c r="O367" s="1"/>
      <c r="P367" s="1"/>
      <c r="Q367" s="1"/>
      <c r="R367" s="1"/>
    </row>
    <row r="368" spans="1:18" ht="9.75" customHeight="1">
      <c r="A368" s="1"/>
      <c r="B368" s="1"/>
      <c r="C368" s="1"/>
      <c r="D368" s="1"/>
      <c r="E368" s="1"/>
      <c r="F368" s="1"/>
      <c r="G368" s="1"/>
      <c r="H368" s="1"/>
      <c r="I368" s="1"/>
      <c r="J368" s="1"/>
      <c r="K368" s="1"/>
      <c r="L368" s="1"/>
      <c r="M368" s="1"/>
      <c r="N368" s="1"/>
      <c r="O368" s="1"/>
      <c r="P368" s="1"/>
      <c r="Q368" s="1"/>
      <c r="R368" s="1"/>
    </row>
    <row r="369" spans="1:18" ht="9.75" customHeight="1">
      <c r="A369" s="1"/>
      <c r="B369" s="1"/>
      <c r="C369" s="1"/>
      <c r="D369" s="1"/>
      <c r="E369" s="1"/>
      <c r="F369" s="1"/>
      <c r="G369" s="1"/>
      <c r="H369" s="1"/>
      <c r="I369" s="1"/>
      <c r="J369" s="1"/>
      <c r="K369" s="1"/>
      <c r="L369" s="1"/>
      <c r="M369" s="1"/>
      <c r="N369" s="1"/>
      <c r="O369" s="1"/>
      <c r="P369" s="1"/>
      <c r="Q369" s="1"/>
      <c r="R369" s="1"/>
    </row>
    <row r="370" spans="1:18" ht="9.75" customHeight="1">
      <c r="A370" s="1"/>
      <c r="B370" s="1"/>
      <c r="C370" s="1"/>
      <c r="D370" s="1"/>
      <c r="E370" s="1"/>
      <c r="F370" s="1"/>
      <c r="G370" s="1"/>
      <c r="H370" s="1"/>
      <c r="I370" s="1"/>
      <c r="J370" s="1"/>
      <c r="K370" s="1"/>
      <c r="L370" s="1"/>
      <c r="M370" s="1"/>
      <c r="N370" s="1"/>
      <c r="O370" s="1"/>
      <c r="P370" s="1"/>
      <c r="Q370" s="1"/>
      <c r="R370" s="1"/>
    </row>
    <row r="371" spans="1:18" ht="9.75" customHeight="1">
      <c r="A371" s="1"/>
      <c r="B371" s="1"/>
      <c r="C371" s="1"/>
      <c r="D371" s="1"/>
      <c r="E371" s="1"/>
      <c r="F371" s="1"/>
      <c r="G371" s="1"/>
      <c r="H371" s="1"/>
      <c r="I371" s="1"/>
      <c r="J371" s="1"/>
      <c r="K371" s="1"/>
      <c r="L371" s="1"/>
      <c r="M371" s="1"/>
      <c r="N371" s="1"/>
      <c r="O371" s="1"/>
      <c r="P371" s="1"/>
      <c r="Q371" s="1"/>
      <c r="R371" s="1"/>
    </row>
    <row r="372" spans="1:18" ht="9.75" customHeight="1">
      <c r="A372" s="1"/>
      <c r="B372" s="1"/>
      <c r="C372" s="1"/>
      <c r="D372" s="1"/>
      <c r="E372" s="1"/>
      <c r="F372" s="1"/>
      <c r="G372" s="1"/>
      <c r="H372" s="1"/>
      <c r="I372" s="1"/>
      <c r="J372" s="1"/>
      <c r="K372" s="1"/>
      <c r="L372" s="1"/>
      <c r="M372" s="1"/>
      <c r="N372" s="1"/>
      <c r="O372" s="1"/>
      <c r="P372" s="1"/>
      <c r="Q372" s="1"/>
      <c r="R372" s="1"/>
    </row>
    <row r="373" spans="1:18" ht="9.75" customHeight="1">
      <c r="A373" s="1"/>
      <c r="B373" s="1"/>
      <c r="C373" s="1"/>
      <c r="D373" s="1"/>
      <c r="E373" s="1"/>
      <c r="F373" s="1"/>
      <c r="G373" s="1"/>
      <c r="H373" s="1"/>
      <c r="I373" s="1"/>
      <c r="J373" s="1"/>
      <c r="K373" s="1"/>
      <c r="L373" s="1"/>
      <c r="M373" s="1"/>
      <c r="N373" s="1"/>
      <c r="O373" s="1"/>
      <c r="P373" s="1"/>
      <c r="Q373" s="1"/>
      <c r="R373" s="1"/>
    </row>
    <row r="374" spans="1:18" ht="9.75" customHeight="1">
      <c r="A374" s="1"/>
      <c r="B374" s="1"/>
      <c r="C374" s="1"/>
      <c r="D374" s="1"/>
      <c r="E374" s="1"/>
      <c r="F374" s="1"/>
      <c r="G374" s="1"/>
      <c r="H374" s="1"/>
      <c r="I374" s="1"/>
      <c r="J374" s="1"/>
      <c r="K374" s="1"/>
      <c r="L374" s="1"/>
      <c r="M374" s="1"/>
      <c r="N374" s="1"/>
      <c r="O374" s="1"/>
      <c r="P374" s="1"/>
      <c r="Q374" s="1"/>
      <c r="R374" s="1"/>
    </row>
    <row r="375" spans="1:18" ht="9.75" customHeight="1">
      <c r="A375" s="1"/>
      <c r="B375" s="1"/>
      <c r="C375" s="1"/>
      <c r="D375" s="1"/>
      <c r="E375" s="1"/>
      <c r="F375" s="1"/>
      <c r="G375" s="1"/>
      <c r="H375" s="1"/>
      <c r="I375" s="1"/>
      <c r="J375" s="1"/>
      <c r="K375" s="1"/>
      <c r="L375" s="1"/>
      <c r="M375" s="1"/>
      <c r="N375" s="1"/>
      <c r="O375" s="1"/>
      <c r="P375" s="1"/>
      <c r="Q375" s="1"/>
      <c r="R375" s="1"/>
    </row>
    <row r="376" spans="1:18" ht="9.75" customHeight="1">
      <c r="A376" s="1"/>
      <c r="B376" s="1"/>
      <c r="C376" s="1"/>
      <c r="D376" s="1"/>
      <c r="E376" s="1"/>
      <c r="F376" s="1"/>
      <c r="G376" s="1"/>
      <c r="H376" s="1"/>
      <c r="I376" s="1"/>
      <c r="J376" s="1"/>
      <c r="K376" s="1"/>
      <c r="L376" s="1"/>
      <c r="M376" s="1"/>
      <c r="N376" s="1"/>
      <c r="O376" s="1"/>
      <c r="P376" s="1"/>
      <c r="Q376" s="1"/>
      <c r="R376" s="1"/>
    </row>
    <row r="377" spans="1:18" ht="9.75" customHeight="1">
      <c r="A377" s="1"/>
      <c r="B377" s="1"/>
      <c r="C377" s="1"/>
      <c r="D377" s="1"/>
      <c r="E377" s="1"/>
      <c r="F377" s="1"/>
      <c r="G377" s="1"/>
      <c r="H377" s="1"/>
      <c r="I377" s="1"/>
      <c r="J377" s="1"/>
      <c r="K377" s="1"/>
      <c r="L377" s="1"/>
      <c r="M377" s="1"/>
      <c r="N377" s="1"/>
      <c r="O377" s="1"/>
      <c r="P377" s="1"/>
      <c r="Q377" s="1"/>
      <c r="R377" s="1"/>
    </row>
    <row r="378" spans="1:18" ht="9.75" customHeight="1">
      <c r="A378" s="1"/>
      <c r="B378" s="1"/>
      <c r="C378" s="1"/>
      <c r="D378" s="1"/>
      <c r="E378" s="1"/>
      <c r="F378" s="1"/>
      <c r="G378" s="1"/>
      <c r="H378" s="1"/>
      <c r="I378" s="1"/>
      <c r="J378" s="1"/>
      <c r="K378" s="1"/>
      <c r="L378" s="1"/>
      <c r="M378" s="1"/>
      <c r="N378" s="1"/>
      <c r="O378" s="1"/>
      <c r="P378" s="1"/>
      <c r="Q378" s="1"/>
      <c r="R378" s="1"/>
    </row>
    <row r="379" spans="1:18" ht="9.75" customHeight="1">
      <c r="A379" s="1"/>
      <c r="B379" s="1"/>
      <c r="C379" s="1"/>
      <c r="D379" s="1"/>
      <c r="E379" s="1"/>
      <c r="F379" s="1"/>
      <c r="G379" s="1"/>
      <c r="H379" s="1"/>
      <c r="I379" s="1"/>
      <c r="J379" s="1"/>
      <c r="K379" s="1"/>
      <c r="L379" s="1"/>
      <c r="M379" s="1"/>
      <c r="N379" s="1"/>
      <c r="O379" s="1"/>
      <c r="P379" s="1"/>
      <c r="Q379" s="1"/>
      <c r="R379" s="1"/>
    </row>
    <row r="380" spans="1:18" ht="9.75" customHeight="1">
      <c r="A380" s="1"/>
      <c r="B380" s="1"/>
      <c r="C380" s="1"/>
      <c r="D380" s="1"/>
      <c r="E380" s="1"/>
      <c r="F380" s="1"/>
      <c r="G380" s="1"/>
      <c r="H380" s="1"/>
      <c r="I380" s="1"/>
      <c r="J380" s="1"/>
      <c r="K380" s="1"/>
      <c r="L380" s="1"/>
      <c r="M380" s="1"/>
      <c r="N380" s="1"/>
      <c r="O380" s="1"/>
      <c r="P380" s="1"/>
      <c r="Q380" s="1"/>
      <c r="R380" s="1"/>
    </row>
    <row r="381" spans="1:18" ht="9.75" customHeight="1">
      <c r="A381" s="1"/>
      <c r="B381" s="1"/>
      <c r="C381" s="1"/>
      <c r="D381" s="1"/>
      <c r="E381" s="1"/>
      <c r="F381" s="1"/>
      <c r="G381" s="1"/>
      <c r="H381" s="1"/>
      <c r="I381" s="1"/>
      <c r="J381" s="1"/>
      <c r="K381" s="1"/>
      <c r="L381" s="1"/>
      <c r="M381" s="1"/>
      <c r="N381" s="1"/>
      <c r="O381" s="1"/>
      <c r="P381" s="1"/>
      <c r="Q381" s="1"/>
      <c r="R381" s="1"/>
    </row>
    <row r="382" spans="1:18" ht="9.75" customHeight="1">
      <c r="A382" s="1"/>
      <c r="B382" s="1"/>
      <c r="C382" s="1"/>
      <c r="D382" s="1"/>
      <c r="E382" s="1"/>
      <c r="F382" s="1"/>
      <c r="G382" s="1"/>
      <c r="H382" s="1"/>
      <c r="I382" s="1"/>
      <c r="J382" s="1"/>
      <c r="K382" s="1"/>
      <c r="L382" s="1"/>
      <c r="M382" s="1"/>
      <c r="N382" s="1"/>
      <c r="O382" s="1"/>
      <c r="P382" s="1"/>
      <c r="Q382" s="1"/>
      <c r="R382" s="1"/>
    </row>
    <row r="383" spans="1:18" ht="9.75" customHeight="1">
      <c r="A383" s="1"/>
      <c r="B383" s="1"/>
      <c r="C383" s="1"/>
      <c r="D383" s="1"/>
      <c r="E383" s="1"/>
      <c r="F383" s="1"/>
      <c r="G383" s="1"/>
      <c r="H383" s="1"/>
      <c r="I383" s="1"/>
      <c r="J383" s="1"/>
      <c r="K383" s="1"/>
      <c r="L383" s="1"/>
      <c r="M383" s="1"/>
      <c r="N383" s="1"/>
      <c r="O383" s="1"/>
      <c r="P383" s="1"/>
      <c r="Q383" s="1"/>
      <c r="R383" s="1"/>
    </row>
    <row r="384" spans="1:18" ht="9.75" customHeight="1">
      <c r="A384" s="1"/>
      <c r="B384" s="1"/>
      <c r="C384" s="1"/>
      <c r="D384" s="1"/>
      <c r="E384" s="1"/>
      <c r="F384" s="1"/>
      <c r="G384" s="1"/>
      <c r="H384" s="1"/>
      <c r="I384" s="1"/>
      <c r="J384" s="1"/>
      <c r="K384" s="1"/>
      <c r="L384" s="1"/>
      <c r="M384" s="1"/>
      <c r="N384" s="1"/>
      <c r="O384" s="1"/>
      <c r="P384" s="1"/>
      <c r="Q384" s="1"/>
      <c r="R384" s="1"/>
    </row>
    <row r="385" spans="1:18" ht="9.75" customHeight="1">
      <c r="A385" s="1"/>
      <c r="B385" s="1"/>
      <c r="C385" s="1"/>
      <c r="D385" s="1"/>
      <c r="E385" s="1"/>
      <c r="F385" s="1"/>
      <c r="G385" s="1"/>
      <c r="H385" s="1"/>
      <c r="I385" s="1"/>
      <c r="J385" s="1"/>
      <c r="K385" s="1"/>
      <c r="L385" s="1"/>
      <c r="M385" s="1"/>
      <c r="N385" s="1"/>
      <c r="O385" s="1"/>
      <c r="P385" s="1"/>
      <c r="Q385" s="1"/>
      <c r="R385" s="1"/>
    </row>
    <row r="386" spans="1:18" ht="9.75" customHeight="1">
      <c r="A386" s="1"/>
      <c r="B386" s="1"/>
      <c r="C386" s="1"/>
      <c r="D386" s="1"/>
      <c r="E386" s="1"/>
      <c r="F386" s="1"/>
      <c r="G386" s="1"/>
      <c r="H386" s="1"/>
      <c r="I386" s="1"/>
      <c r="J386" s="1"/>
      <c r="K386" s="1"/>
      <c r="L386" s="1"/>
      <c r="M386" s="1"/>
      <c r="N386" s="1"/>
      <c r="O386" s="1"/>
      <c r="P386" s="1"/>
      <c r="Q386" s="1"/>
      <c r="R386" s="1"/>
    </row>
    <row r="387" spans="1:18" ht="9.75" customHeight="1">
      <c r="A387" s="1"/>
      <c r="B387" s="1"/>
      <c r="C387" s="1"/>
      <c r="D387" s="1"/>
      <c r="E387" s="1"/>
      <c r="F387" s="1"/>
      <c r="G387" s="1"/>
      <c r="H387" s="1"/>
      <c r="I387" s="1"/>
      <c r="J387" s="1"/>
      <c r="K387" s="1"/>
      <c r="L387" s="1"/>
      <c r="M387" s="1"/>
      <c r="N387" s="1"/>
      <c r="O387" s="1"/>
      <c r="P387" s="1"/>
      <c r="Q387" s="1"/>
      <c r="R387" s="1"/>
    </row>
    <row r="388" spans="1:18" ht="9.75" customHeight="1">
      <c r="A388" s="1"/>
      <c r="B388" s="1"/>
      <c r="C388" s="1"/>
      <c r="D388" s="1"/>
      <c r="E388" s="1"/>
      <c r="F388" s="1"/>
      <c r="G388" s="1"/>
      <c r="H388" s="1"/>
      <c r="I388" s="1"/>
      <c r="J388" s="1"/>
      <c r="K388" s="1"/>
      <c r="L388" s="1"/>
      <c r="M388" s="1"/>
      <c r="N388" s="1"/>
      <c r="O388" s="1"/>
      <c r="P388" s="1"/>
      <c r="Q388" s="1"/>
      <c r="R388" s="1"/>
    </row>
    <row r="389" spans="1:18" ht="9.75" customHeight="1">
      <c r="A389" s="1"/>
      <c r="B389" s="1"/>
      <c r="C389" s="1"/>
      <c r="D389" s="1"/>
      <c r="E389" s="1"/>
      <c r="F389" s="1"/>
      <c r="G389" s="1"/>
      <c r="H389" s="1"/>
      <c r="I389" s="1"/>
      <c r="J389" s="1"/>
      <c r="K389" s="1"/>
      <c r="L389" s="1"/>
      <c r="M389" s="1"/>
      <c r="N389" s="1"/>
      <c r="O389" s="1"/>
      <c r="P389" s="1"/>
      <c r="Q389" s="1"/>
      <c r="R389" s="1"/>
    </row>
    <row r="390" spans="1:18" ht="9.75" customHeight="1">
      <c r="A390" s="1"/>
      <c r="B390" s="1"/>
      <c r="C390" s="1"/>
      <c r="D390" s="1"/>
      <c r="E390" s="1"/>
      <c r="F390" s="1"/>
      <c r="G390" s="1"/>
      <c r="H390" s="1"/>
      <c r="I390" s="1"/>
      <c r="J390" s="1"/>
      <c r="K390" s="1"/>
      <c r="L390" s="1"/>
      <c r="M390" s="1"/>
      <c r="N390" s="1"/>
      <c r="O390" s="1"/>
      <c r="P390" s="1"/>
      <c r="Q390" s="1"/>
      <c r="R390" s="1"/>
    </row>
    <row r="391" spans="1:18" ht="9.75" customHeight="1">
      <c r="A391" s="1"/>
      <c r="B391" s="1"/>
      <c r="C391" s="1"/>
      <c r="D391" s="1"/>
      <c r="E391" s="1"/>
      <c r="F391" s="1"/>
      <c r="G391" s="1"/>
      <c r="H391" s="1"/>
      <c r="I391" s="1"/>
      <c r="J391" s="1"/>
      <c r="K391" s="1"/>
      <c r="L391" s="1"/>
      <c r="M391" s="1"/>
      <c r="N391" s="1"/>
      <c r="O391" s="1"/>
      <c r="P391" s="1"/>
      <c r="Q391" s="1"/>
      <c r="R391" s="1"/>
    </row>
    <row r="392" spans="1:18" ht="9.75" customHeight="1">
      <c r="A392" s="1"/>
      <c r="B392" s="1"/>
      <c r="C392" s="1"/>
      <c r="D392" s="1"/>
      <c r="E392" s="1"/>
      <c r="F392" s="1"/>
      <c r="G392" s="1"/>
      <c r="H392" s="1"/>
      <c r="I392" s="1"/>
      <c r="J392" s="1"/>
      <c r="K392" s="1"/>
      <c r="L392" s="1"/>
      <c r="M392" s="1"/>
      <c r="N392" s="1"/>
      <c r="O392" s="1"/>
      <c r="P392" s="1"/>
      <c r="Q392" s="1"/>
      <c r="R392" s="1"/>
    </row>
    <row r="393" spans="1:18" ht="9.75" customHeight="1">
      <c r="A393" s="1"/>
      <c r="B393" s="1"/>
      <c r="C393" s="1"/>
      <c r="D393" s="1"/>
      <c r="E393" s="1"/>
      <c r="F393" s="1"/>
      <c r="G393" s="1"/>
      <c r="H393" s="1"/>
      <c r="I393" s="1"/>
      <c r="J393" s="1"/>
      <c r="K393" s="1"/>
      <c r="L393" s="1"/>
      <c r="M393" s="1"/>
      <c r="N393" s="1"/>
      <c r="O393" s="1"/>
      <c r="P393" s="1"/>
      <c r="Q393" s="1"/>
      <c r="R393" s="1"/>
    </row>
    <row r="394" spans="1:18" ht="9.75" customHeight="1">
      <c r="A394" s="1"/>
      <c r="B394" s="1"/>
      <c r="C394" s="1"/>
      <c r="D394" s="1"/>
      <c r="E394" s="1"/>
      <c r="F394" s="1"/>
      <c r="G394" s="1"/>
      <c r="H394" s="1"/>
      <c r="I394" s="1"/>
      <c r="J394" s="1"/>
      <c r="K394" s="1"/>
      <c r="L394" s="1"/>
      <c r="M394" s="1"/>
      <c r="N394" s="1"/>
      <c r="O394" s="1"/>
      <c r="P394" s="1"/>
      <c r="Q394" s="1"/>
      <c r="R394" s="1"/>
    </row>
    <row r="395" spans="1:18" ht="9.75" customHeight="1">
      <c r="A395" s="1"/>
      <c r="B395" s="1"/>
      <c r="C395" s="1"/>
      <c r="D395" s="1"/>
      <c r="E395" s="1"/>
      <c r="F395" s="1"/>
      <c r="G395" s="1"/>
      <c r="H395" s="1"/>
      <c r="I395" s="1"/>
      <c r="J395" s="1"/>
      <c r="K395" s="1"/>
      <c r="L395" s="1"/>
      <c r="M395" s="1"/>
      <c r="N395" s="1"/>
      <c r="O395" s="1"/>
      <c r="P395" s="1"/>
      <c r="Q395" s="1"/>
      <c r="R395" s="1"/>
    </row>
    <row r="396" spans="1:18" ht="9.75" customHeight="1">
      <c r="A396" s="1"/>
      <c r="B396" s="1"/>
      <c r="C396" s="1"/>
      <c r="D396" s="1"/>
      <c r="E396" s="1"/>
      <c r="F396" s="1"/>
      <c r="G396" s="1"/>
      <c r="H396" s="1"/>
      <c r="I396" s="1"/>
      <c r="J396" s="1"/>
      <c r="K396" s="1"/>
      <c r="L396" s="1"/>
      <c r="M396" s="1"/>
      <c r="N396" s="1"/>
      <c r="O396" s="1"/>
      <c r="P396" s="1"/>
      <c r="Q396" s="1"/>
      <c r="R396" s="1"/>
    </row>
    <row r="397" spans="1:18" ht="9.75" customHeight="1">
      <c r="A397" s="1"/>
      <c r="B397" s="1"/>
      <c r="C397" s="1"/>
      <c r="D397" s="1"/>
      <c r="E397" s="1"/>
      <c r="F397" s="1"/>
      <c r="G397" s="1"/>
      <c r="H397" s="1"/>
      <c r="I397" s="1"/>
      <c r="J397" s="1"/>
      <c r="K397" s="1"/>
      <c r="L397" s="1"/>
      <c r="M397" s="1"/>
      <c r="N397" s="1"/>
      <c r="O397" s="1"/>
      <c r="P397" s="1"/>
      <c r="Q397" s="1"/>
      <c r="R397" s="1"/>
    </row>
    <row r="398" spans="1:18" ht="9.75" customHeight="1">
      <c r="A398" s="1"/>
      <c r="B398" s="1"/>
      <c r="C398" s="1"/>
      <c r="D398" s="1"/>
      <c r="E398" s="1"/>
      <c r="F398" s="1"/>
      <c r="G398" s="1"/>
      <c r="H398" s="1"/>
      <c r="I398" s="1"/>
      <c r="J398" s="1"/>
      <c r="K398" s="1"/>
      <c r="L398" s="1"/>
      <c r="M398" s="1"/>
      <c r="N398" s="1"/>
      <c r="O398" s="1"/>
      <c r="P398" s="1"/>
      <c r="Q398" s="1"/>
      <c r="R398" s="1"/>
    </row>
    <row r="399" spans="1:18" ht="9.75" customHeight="1">
      <c r="A399" s="1"/>
      <c r="B399" s="1"/>
      <c r="C399" s="1"/>
      <c r="D399" s="1"/>
      <c r="E399" s="1"/>
      <c r="F399" s="1"/>
      <c r="G399" s="1"/>
      <c r="H399" s="1"/>
      <c r="I399" s="1"/>
      <c r="J399" s="1"/>
      <c r="K399" s="1"/>
      <c r="L399" s="1"/>
      <c r="M399" s="1"/>
      <c r="N399" s="1"/>
      <c r="O399" s="1"/>
      <c r="P399" s="1"/>
      <c r="Q399" s="1"/>
      <c r="R399" s="1"/>
    </row>
    <row r="400" spans="1:18" ht="9.75" customHeight="1">
      <c r="A400" s="1"/>
      <c r="B400" s="1"/>
      <c r="C400" s="1"/>
      <c r="D400" s="1"/>
      <c r="E400" s="1"/>
      <c r="F400" s="1"/>
      <c r="G400" s="1"/>
      <c r="H400" s="1"/>
      <c r="I400" s="1"/>
      <c r="J400" s="1"/>
      <c r="K400" s="1"/>
      <c r="L400" s="1"/>
      <c r="M400" s="1"/>
      <c r="N400" s="1"/>
      <c r="O400" s="1"/>
      <c r="P400" s="1"/>
      <c r="Q400" s="1"/>
      <c r="R400" s="1"/>
    </row>
    <row r="401" spans="1:18" ht="9.75" customHeight="1">
      <c r="A401" s="1"/>
      <c r="B401" s="1"/>
      <c r="C401" s="1"/>
      <c r="D401" s="1"/>
      <c r="E401" s="1"/>
      <c r="F401" s="1"/>
      <c r="G401" s="1"/>
      <c r="H401" s="1"/>
      <c r="I401" s="1"/>
      <c r="J401" s="1"/>
      <c r="K401" s="1"/>
      <c r="L401" s="1"/>
      <c r="M401" s="1"/>
      <c r="N401" s="1"/>
      <c r="O401" s="1"/>
      <c r="P401" s="1"/>
      <c r="Q401" s="1"/>
      <c r="R401" s="1"/>
    </row>
    <row r="402" spans="1:18" ht="9.75" customHeight="1">
      <c r="A402" s="1"/>
      <c r="B402" s="1"/>
      <c r="C402" s="1"/>
      <c r="D402" s="1"/>
      <c r="E402" s="1"/>
      <c r="F402" s="1"/>
      <c r="G402" s="1"/>
      <c r="H402" s="1"/>
      <c r="I402" s="1"/>
      <c r="J402" s="1"/>
      <c r="K402" s="1"/>
      <c r="L402" s="1"/>
      <c r="M402" s="1"/>
      <c r="N402" s="1"/>
      <c r="O402" s="1"/>
      <c r="P402" s="1"/>
      <c r="Q402" s="1"/>
      <c r="R402" s="1"/>
    </row>
    <row r="403" spans="1:18" ht="9.75" customHeight="1">
      <c r="A403" s="1"/>
      <c r="B403" s="1"/>
      <c r="C403" s="1"/>
      <c r="D403" s="1"/>
      <c r="E403" s="1"/>
      <c r="F403" s="1"/>
      <c r="G403" s="1"/>
      <c r="H403" s="1"/>
      <c r="I403" s="1"/>
      <c r="J403" s="1"/>
      <c r="K403" s="1"/>
      <c r="L403" s="1"/>
      <c r="M403" s="1"/>
      <c r="N403" s="1"/>
      <c r="O403" s="1"/>
      <c r="P403" s="1"/>
      <c r="Q403" s="1"/>
      <c r="R403" s="1"/>
    </row>
    <row r="404" spans="1:18" ht="9.75" customHeight="1">
      <c r="A404" s="1"/>
      <c r="B404" s="1"/>
      <c r="C404" s="1"/>
      <c r="D404" s="1"/>
      <c r="E404" s="1"/>
      <c r="F404" s="1"/>
      <c r="G404" s="1"/>
      <c r="H404" s="1"/>
      <c r="I404" s="1"/>
      <c r="J404" s="1"/>
      <c r="K404" s="1"/>
      <c r="L404" s="1"/>
      <c r="M404" s="1"/>
      <c r="N404" s="1"/>
      <c r="O404" s="1"/>
      <c r="P404" s="1"/>
      <c r="Q404" s="1"/>
      <c r="R404" s="1"/>
    </row>
    <row r="405" spans="1:18" ht="9.75" customHeight="1">
      <c r="A405" s="1"/>
      <c r="B405" s="1"/>
      <c r="C405" s="1"/>
      <c r="D405" s="1"/>
      <c r="E405" s="1"/>
      <c r="F405" s="1"/>
      <c r="G405" s="1"/>
      <c r="H405" s="1"/>
      <c r="I405" s="1"/>
      <c r="J405" s="1"/>
      <c r="K405" s="1"/>
      <c r="L405" s="1"/>
      <c r="M405" s="1"/>
      <c r="N405" s="1"/>
      <c r="O405" s="1"/>
      <c r="P405" s="1"/>
      <c r="Q405" s="1"/>
      <c r="R405" s="1"/>
    </row>
    <row r="406" spans="1:18" ht="9.75" customHeight="1">
      <c r="A406" s="1"/>
      <c r="B406" s="1"/>
      <c r="C406" s="1"/>
      <c r="D406" s="1"/>
      <c r="E406" s="1"/>
      <c r="F406" s="1"/>
      <c r="G406" s="1"/>
      <c r="H406" s="1"/>
      <c r="I406" s="1"/>
      <c r="J406" s="1"/>
      <c r="K406" s="1"/>
      <c r="L406" s="1"/>
      <c r="M406" s="1"/>
      <c r="N406" s="1"/>
      <c r="O406" s="1"/>
      <c r="P406" s="1"/>
      <c r="Q406" s="1"/>
      <c r="R406" s="1"/>
    </row>
    <row r="407" spans="1:18" ht="9.75" customHeight="1">
      <c r="A407" s="1"/>
      <c r="B407" s="1"/>
      <c r="C407" s="1"/>
      <c r="D407" s="1"/>
      <c r="E407" s="1"/>
      <c r="F407" s="1"/>
      <c r="G407" s="1"/>
      <c r="H407" s="1"/>
      <c r="I407" s="1"/>
      <c r="J407" s="1"/>
      <c r="K407" s="1"/>
      <c r="L407" s="1"/>
      <c r="M407" s="1"/>
      <c r="N407" s="1"/>
      <c r="O407" s="1"/>
      <c r="P407" s="1"/>
      <c r="Q407" s="1"/>
      <c r="R407" s="1"/>
    </row>
    <row r="408" spans="1:18" ht="9.75" customHeight="1">
      <c r="A408" s="1"/>
      <c r="B408" s="1"/>
      <c r="C408" s="1"/>
      <c r="D408" s="1"/>
      <c r="E408" s="1"/>
      <c r="F408" s="1"/>
      <c r="G408" s="1"/>
      <c r="H408" s="1"/>
      <c r="I408" s="1"/>
      <c r="J408" s="1"/>
      <c r="K408" s="1"/>
      <c r="L408" s="1"/>
      <c r="M408" s="1"/>
      <c r="N408" s="1"/>
      <c r="O408" s="1"/>
      <c r="P408" s="1"/>
      <c r="Q408" s="1"/>
      <c r="R408" s="1"/>
    </row>
    <row r="409" spans="1:18" ht="9.75" customHeight="1">
      <c r="A409" s="1"/>
      <c r="B409" s="1"/>
      <c r="C409" s="1"/>
      <c r="D409" s="1"/>
      <c r="E409" s="1"/>
      <c r="F409" s="1"/>
      <c r="G409" s="1"/>
      <c r="H409" s="1"/>
      <c r="I409" s="1"/>
      <c r="J409" s="1"/>
      <c r="K409" s="1"/>
      <c r="L409" s="1"/>
      <c r="M409" s="1"/>
      <c r="N409" s="1"/>
      <c r="O409" s="1"/>
      <c r="P409" s="1"/>
      <c r="Q409" s="1"/>
      <c r="R409" s="1"/>
    </row>
    <row r="410" spans="1:18" ht="9.75" customHeight="1">
      <c r="A410" s="1"/>
      <c r="B410" s="1"/>
      <c r="C410" s="1"/>
      <c r="D410" s="1"/>
      <c r="E410" s="1"/>
      <c r="F410" s="1"/>
      <c r="G410" s="1"/>
      <c r="H410" s="1"/>
      <c r="I410" s="1"/>
      <c r="J410" s="1"/>
      <c r="K410" s="1"/>
      <c r="L410" s="1"/>
      <c r="M410" s="1"/>
      <c r="N410" s="1"/>
      <c r="O410" s="1"/>
      <c r="P410" s="1"/>
      <c r="Q410" s="1"/>
      <c r="R410" s="1"/>
    </row>
    <row r="411" spans="1:18" ht="9.75" customHeight="1">
      <c r="A411" s="1"/>
      <c r="B411" s="1"/>
      <c r="C411" s="1"/>
      <c r="D411" s="1"/>
      <c r="E411" s="1"/>
      <c r="F411" s="1"/>
      <c r="G411" s="1"/>
      <c r="H411" s="1"/>
      <c r="I411" s="1"/>
      <c r="J411" s="1"/>
      <c r="K411" s="1"/>
      <c r="L411" s="1"/>
      <c r="M411" s="1"/>
      <c r="N411" s="1"/>
      <c r="O411" s="1"/>
      <c r="P411" s="1"/>
      <c r="Q411" s="1"/>
      <c r="R411" s="1"/>
    </row>
    <row r="412" spans="1:18" ht="9.75" customHeight="1">
      <c r="A412" s="1"/>
      <c r="B412" s="1"/>
      <c r="C412" s="1"/>
      <c r="D412" s="1"/>
      <c r="E412" s="1"/>
      <c r="F412" s="1"/>
      <c r="G412" s="1"/>
      <c r="H412" s="1"/>
      <c r="I412" s="1"/>
      <c r="J412" s="1"/>
      <c r="K412" s="1"/>
      <c r="L412" s="1"/>
      <c r="M412" s="1"/>
      <c r="N412" s="1"/>
      <c r="O412" s="1"/>
      <c r="P412" s="1"/>
      <c r="Q412" s="1"/>
      <c r="R412" s="1"/>
    </row>
    <row r="413" spans="1:18" ht="9.75" customHeight="1">
      <c r="A413" s="1"/>
      <c r="B413" s="1"/>
      <c r="C413" s="1"/>
      <c r="D413" s="1"/>
      <c r="E413" s="1"/>
      <c r="F413" s="1"/>
      <c r="G413" s="1"/>
      <c r="H413" s="1"/>
      <c r="I413" s="1"/>
      <c r="J413" s="1"/>
      <c r="K413" s="1"/>
      <c r="L413" s="1"/>
      <c r="M413" s="1"/>
      <c r="N413" s="1"/>
      <c r="O413" s="1"/>
      <c r="P413" s="1"/>
      <c r="Q413" s="1"/>
      <c r="R413" s="1"/>
    </row>
    <row r="414" spans="1:18" ht="9.75" customHeight="1">
      <c r="A414" s="1"/>
      <c r="B414" s="1"/>
      <c r="C414" s="1"/>
      <c r="D414" s="1"/>
      <c r="E414" s="1"/>
      <c r="F414" s="1"/>
      <c r="G414" s="1"/>
      <c r="H414" s="1"/>
      <c r="I414" s="1"/>
      <c r="J414" s="1"/>
      <c r="K414" s="1"/>
      <c r="L414" s="1"/>
      <c r="M414" s="1"/>
      <c r="N414" s="1"/>
      <c r="O414" s="1"/>
      <c r="P414" s="1"/>
      <c r="Q414" s="1"/>
      <c r="R414" s="1"/>
    </row>
    <row r="415" spans="1:18" ht="9.75" customHeight="1">
      <c r="A415" s="1"/>
      <c r="B415" s="1"/>
      <c r="C415" s="1"/>
      <c r="D415" s="1"/>
      <c r="E415" s="1"/>
      <c r="F415" s="1"/>
      <c r="G415" s="1"/>
      <c r="H415" s="1"/>
      <c r="I415" s="1"/>
      <c r="J415" s="1"/>
      <c r="K415" s="1"/>
      <c r="L415" s="1"/>
      <c r="M415" s="1"/>
      <c r="N415" s="1"/>
      <c r="O415" s="1"/>
      <c r="P415" s="1"/>
      <c r="Q415" s="1"/>
      <c r="R415" s="1"/>
    </row>
    <row r="416" spans="1:18" ht="9.75" customHeight="1">
      <c r="A416" s="1"/>
      <c r="B416" s="1"/>
      <c r="C416" s="1"/>
      <c r="D416" s="1"/>
      <c r="E416" s="1"/>
      <c r="F416" s="1"/>
      <c r="G416" s="1"/>
      <c r="H416" s="1"/>
      <c r="I416" s="1"/>
      <c r="J416" s="1"/>
      <c r="K416" s="1"/>
      <c r="L416" s="1"/>
      <c r="M416" s="1"/>
      <c r="N416" s="1"/>
      <c r="O416" s="1"/>
      <c r="P416" s="1"/>
      <c r="Q416" s="1"/>
      <c r="R416" s="1"/>
    </row>
    <row r="417" spans="1:18" ht="9.75" customHeight="1">
      <c r="A417" s="1"/>
      <c r="B417" s="1"/>
      <c r="C417" s="1"/>
      <c r="D417" s="1"/>
      <c r="E417" s="1"/>
      <c r="F417" s="1"/>
      <c r="G417" s="1"/>
      <c r="H417" s="1"/>
      <c r="I417" s="1"/>
      <c r="J417" s="1"/>
      <c r="K417" s="1"/>
      <c r="L417" s="1"/>
      <c r="M417" s="1"/>
      <c r="N417" s="1"/>
      <c r="O417" s="1"/>
      <c r="P417" s="1"/>
      <c r="Q417" s="1"/>
      <c r="R417" s="1"/>
    </row>
    <row r="418" spans="1:18" ht="9.75" customHeight="1">
      <c r="A418" s="1"/>
      <c r="B418" s="1"/>
      <c r="C418" s="1"/>
      <c r="D418" s="1"/>
      <c r="E418" s="1"/>
      <c r="F418" s="1"/>
      <c r="G418" s="1"/>
      <c r="H418" s="1"/>
      <c r="I418" s="1"/>
      <c r="J418" s="1"/>
      <c r="K418" s="1"/>
      <c r="L418" s="1"/>
      <c r="M418" s="1"/>
      <c r="N418" s="1"/>
      <c r="O418" s="1"/>
      <c r="P418" s="1"/>
      <c r="Q418" s="1"/>
      <c r="R418" s="1"/>
    </row>
    <row r="419" spans="1:18" ht="9.75" customHeight="1">
      <c r="A419" s="1"/>
      <c r="B419" s="1"/>
      <c r="C419" s="1"/>
      <c r="D419" s="1"/>
      <c r="E419" s="1"/>
      <c r="F419" s="1"/>
      <c r="G419" s="1"/>
      <c r="H419" s="1"/>
      <c r="I419" s="1"/>
      <c r="J419" s="1"/>
      <c r="K419" s="1"/>
      <c r="L419" s="1"/>
      <c r="M419" s="1"/>
      <c r="N419" s="1"/>
      <c r="O419" s="1"/>
      <c r="P419" s="1"/>
      <c r="Q419" s="1"/>
      <c r="R419" s="1"/>
    </row>
    <row r="420" spans="1:18" ht="9.75" customHeight="1">
      <c r="A420" s="1"/>
      <c r="B420" s="1"/>
      <c r="C420" s="1"/>
      <c r="D420" s="1"/>
      <c r="E420" s="1"/>
      <c r="F420" s="1"/>
      <c r="G420" s="1"/>
      <c r="H420" s="1"/>
      <c r="I420" s="1"/>
      <c r="J420" s="1"/>
      <c r="K420" s="1"/>
      <c r="L420" s="1"/>
      <c r="M420" s="1"/>
      <c r="N420" s="1"/>
      <c r="O420" s="1"/>
      <c r="P420" s="1"/>
      <c r="Q420" s="1"/>
      <c r="R420" s="1"/>
    </row>
    <row r="421" spans="1:18" ht="9.75" customHeight="1">
      <c r="A421" s="1"/>
      <c r="B421" s="1"/>
      <c r="C421" s="1"/>
      <c r="D421" s="1"/>
      <c r="E421" s="1"/>
      <c r="F421" s="1"/>
      <c r="G421" s="1"/>
      <c r="H421" s="1"/>
      <c r="I421" s="1"/>
      <c r="J421" s="1"/>
      <c r="K421" s="1"/>
      <c r="L421" s="1"/>
      <c r="M421" s="1"/>
      <c r="N421" s="1"/>
      <c r="O421" s="1"/>
      <c r="P421" s="1"/>
      <c r="Q421" s="1"/>
      <c r="R421" s="1"/>
    </row>
    <row r="422" spans="1:18" ht="9.75" customHeight="1">
      <c r="A422" s="1"/>
      <c r="B422" s="1"/>
      <c r="C422" s="1"/>
      <c r="D422" s="1"/>
      <c r="E422" s="1"/>
      <c r="F422" s="1"/>
      <c r="G422" s="1"/>
      <c r="H422" s="1"/>
      <c r="I422" s="1"/>
      <c r="J422" s="1"/>
      <c r="K422" s="1"/>
      <c r="L422" s="1"/>
      <c r="M422" s="1"/>
      <c r="N422" s="1"/>
      <c r="O422" s="1"/>
      <c r="P422" s="1"/>
      <c r="Q422" s="1"/>
      <c r="R422" s="1"/>
    </row>
    <row r="423" spans="1:18" ht="9.75" customHeight="1">
      <c r="A423" s="1"/>
      <c r="B423" s="1"/>
      <c r="C423" s="1"/>
      <c r="D423" s="1"/>
      <c r="E423" s="1"/>
      <c r="F423" s="1"/>
      <c r="G423" s="1"/>
      <c r="H423" s="1"/>
      <c r="I423" s="1"/>
      <c r="J423" s="1"/>
      <c r="K423" s="1"/>
      <c r="L423" s="1"/>
      <c r="M423" s="1"/>
      <c r="N423" s="1"/>
      <c r="O423" s="1"/>
      <c r="P423" s="1"/>
      <c r="Q423" s="1"/>
      <c r="R423" s="1"/>
    </row>
    <row r="424" spans="1:18" ht="9.75" customHeight="1">
      <c r="A424" s="1"/>
      <c r="B424" s="1"/>
      <c r="C424" s="1"/>
      <c r="D424" s="1"/>
      <c r="E424" s="1"/>
      <c r="F424" s="1"/>
      <c r="G424" s="1"/>
      <c r="H424" s="1"/>
      <c r="I424" s="1"/>
      <c r="J424" s="1"/>
      <c r="K424" s="1"/>
      <c r="L424" s="1"/>
      <c r="M424" s="1"/>
      <c r="N424" s="1"/>
      <c r="O424" s="1"/>
      <c r="P424" s="1"/>
      <c r="Q424" s="1"/>
      <c r="R424" s="1"/>
    </row>
    <row r="425" spans="1:18" ht="9.75" customHeight="1">
      <c r="A425" s="1"/>
      <c r="B425" s="1"/>
      <c r="C425" s="1"/>
      <c r="D425" s="1"/>
      <c r="E425" s="1"/>
      <c r="F425" s="1"/>
      <c r="G425" s="1"/>
      <c r="H425" s="1"/>
      <c r="I425" s="1"/>
      <c r="J425" s="1"/>
      <c r="K425" s="1"/>
      <c r="L425" s="1"/>
      <c r="M425" s="1"/>
      <c r="N425" s="1"/>
      <c r="O425" s="1"/>
      <c r="P425" s="1"/>
      <c r="Q425" s="1"/>
      <c r="R425" s="1"/>
    </row>
    <row r="426" spans="1:18" ht="9.75" customHeight="1">
      <c r="A426" s="1"/>
      <c r="B426" s="1"/>
      <c r="C426" s="1"/>
      <c r="D426" s="1"/>
      <c r="E426" s="1"/>
      <c r="F426" s="1"/>
      <c r="G426" s="1"/>
      <c r="H426" s="1"/>
      <c r="I426" s="1"/>
      <c r="J426" s="1"/>
      <c r="K426" s="1"/>
      <c r="L426" s="1"/>
      <c r="M426" s="1"/>
      <c r="N426" s="1"/>
      <c r="O426" s="1"/>
      <c r="P426" s="1"/>
      <c r="Q426" s="1"/>
      <c r="R426" s="1"/>
    </row>
    <row r="427" spans="1:18" ht="9.75" customHeight="1">
      <c r="A427" s="1"/>
      <c r="B427" s="1"/>
      <c r="C427" s="1"/>
      <c r="D427" s="1"/>
      <c r="E427" s="1"/>
      <c r="F427" s="1"/>
      <c r="G427" s="1"/>
      <c r="H427" s="1"/>
      <c r="I427" s="1"/>
      <c r="J427" s="1"/>
      <c r="K427" s="1"/>
      <c r="L427" s="1"/>
      <c r="M427" s="1"/>
      <c r="N427" s="1"/>
      <c r="O427" s="1"/>
      <c r="P427" s="1"/>
      <c r="Q427" s="1"/>
      <c r="R427" s="1"/>
    </row>
    <row r="428" spans="1:18" ht="9.75" customHeight="1">
      <c r="A428" s="1"/>
      <c r="B428" s="1"/>
      <c r="C428" s="1"/>
      <c r="D428" s="1"/>
      <c r="E428" s="1"/>
      <c r="F428" s="1"/>
      <c r="G428" s="1"/>
      <c r="H428" s="1"/>
      <c r="I428" s="1"/>
      <c r="J428" s="1"/>
      <c r="K428" s="1"/>
      <c r="L428" s="1"/>
      <c r="M428" s="1"/>
      <c r="N428" s="1"/>
      <c r="O428" s="1"/>
      <c r="P428" s="1"/>
      <c r="Q428" s="1"/>
      <c r="R428" s="1"/>
    </row>
    <row r="429" spans="1:18" ht="9.75" customHeight="1">
      <c r="A429" s="1"/>
      <c r="B429" s="1"/>
      <c r="C429" s="1"/>
      <c r="D429" s="1"/>
      <c r="E429" s="1"/>
      <c r="F429" s="1"/>
      <c r="G429" s="1"/>
      <c r="H429" s="1"/>
      <c r="I429" s="1"/>
      <c r="J429" s="1"/>
      <c r="K429" s="1"/>
      <c r="L429" s="1"/>
      <c r="M429" s="1"/>
      <c r="N429" s="1"/>
      <c r="O429" s="1"/>
      <c r="P429" s="1"/>
      <c r="Q429" s="1"/>
      <c r="R429" s="1"/>
    </row>
    <row r="430" spans="1:18" ht="9.75" customHeight="1">
      <c r="A430" s="1"/>
      <c r="B430" s="1"/>
      <c r="C430" s="1"/>
      <c r="D430" s="1"/>
      <c r="E430" s="1"/>
      <c r="F430" s="1"/>
      <c r="G430" s="1"/>
      <c r="H430" s="1"/>
      <c r="I430" s="1"/>
      <c r="J430" s="1"/>
      <c r="K430" s="1"/>
      <c r="L430" s="1"/>
      <c r="M430" s="1"/>
      <c r="N430" s="1"/>
      <c r="O430" s="1"/>
      <c r="P430" s="1"/>
      <c r="Q430" s="1"/>
      <c r="R430" s="1"/>
    </row>
    <row r="431" spans="1:18" ht="9.75" customHeight="1">
      <c r="A431" s="1"/>
      <c r="B431" s="1"/>
      <c r="C431" s="1"/>
      <c r="D431" s="1"/>
      <c r="E431" s="1"/>
      <c r="F431" s="1"/>
      <c r="G431" s="1"/>
      <c r="H431" s="1"/>
      <c r="I431" s="1"/>
      <c r="J431" s="1"/>
      <c r="K431" s="1"/>
      <c r="L431" s="1"/>
      <c r="M431" s="1"/>
      <c r="N431" s="1"/>
      <c r="O431" s="1"/>
      <c r="P431" s="1"/>
      <c r="Q431" s="1"/>
      <c r="R431" s="1"/>
    </row>
    <row r="432" spans="1:18" ht="9.75" customHeight="1">
      <c r="A432" s="1"/>
      <c r="B432" s="1"/>
      <c r="C432" s="1"/>
      <c r="D432" s="1"/>
      <c r="E432" s="1"/>
      <c r="F432" s="1"/>
      <c r="G432" s="1"/>
      <c r="H432" s="1"/>
      <c r="I432" s="1"/>
      <c r="J432" s="1"/>
      <c r="K432" s="1"/>
      <c r="L432" s="1"/>
      <c r="M432" s="1"/>
      <c r="N432" s="1"/>
      <c r="O432" s="1"/>
      <c r="P432" s="1"/>
      <c r="Q432" s="1"/>
      <c r="R432" s="1"/>
    </row>
    <row r="433" spans="1:18" ht="9.75" customHeight="1">
      <c r="A433" s="1"/>
      <c r="B433" s="1"/>
      <c r="C433" s="1"/>
      <c r="D433" s="1"/>
      <c r="E433" s="1"/>
      <c r="F433" s="1"/>
      <c r="G433" s="1"/>
      <c r="H433" s="1"/>
      <c r="I433" s="1"/>
      <c r="J433" s="1"/>
      <c r="K433" s="1"/>
      <c r="L433" s="1"/>
      <c r="M433" s="1"/>
      <c r="N433" s="1"/>
      <c r="O433" s="1"/>
      <c r="P433" s="1"/>
      <c r="Q433" s="1"/>
      <c r="R433" s="1"/>
    </row>
    <row r="434" spans="1:18" ht="9.75" customHeight="1">
      <c r="A434" s="1"/>
      <c r="B434" s="1"/>
      <c r="C434" s="1"/>
      <c r="D434" s="1"/>
      <c r="E434" s="1"/>
      <c r="F434" s="1"/>
      <c r="G434" s="1"/>
      <c r="H434" s="1"/>
      <c r="I434" s="1"/>
      <c r="J434" s="1"/>
      <c r="K434" s="1"/>
      <c r="L434" s="1"/>
      <c r="M434" s="1"/>
      <c r="N434" s="1"/>
      <c r="O434" s="1"/>
      <c r="P434" s="1"/>
      <c r="Q434" s="1"/>
      <c r="R434" s="1"/>
    </row>
    <row r="435" spans="1:18" ht="9.75" customHeight="1">
      <c r="A435" s="1"/>
      <c r="B435" s="1"/>
      <c r="C435" s="1"/>
      <c r="D435" s="1"/>
      <c r="E435" s="1"/>
      <c r="F435" s="1"/>
      <c r="G435" s="1"/>
      <c r="H435" s="1"/>
      <c r="I435" s="1"/>
      <c r="J435" s="1"/>
      <c r="K435" s="1"/>
      <c r="L435" s="1"/>
      <c r="M435" s="1"/>
      <c r="N435" s="1"/>
      <c r="O435" s="1"/>
      <c r="P435" s="1"/>
      <c r="Q435" s="1"/>
      <c r="R435" s="1"/>
    </row>
    <row r="436" spans="1:18" ht="9.75" customHeight="1">
      <c r="A436" s="1"/>
      <c r="B436" s="1"/>
      <c r="C436" s="1"/>
      <c r="D436" s="1"/>
      <c r="E436" s="1"/>
      <c r="F436" s="1"/>
      <c r="G436" s="1"/>
      <c r="H436" s="1"/>
      <c r="I436" s="1"/>
      <c r="J436" s="1"/>
      <c r="K436" s="1"/>
      <c r="L436" s="1"/>
      <c r="M436" s="1"/>
      <c r="N436" s="1"/>
      <c r="O436" s="1"/>
      <c r="P436" s="1"/>
      <c r="Q436" s="1"/>
      <c r="R436" s="1"/>
    </row>
    <row r="437" spans="1:18" ht="9.75" customHeight="1">
      <c r="A437" s="1"/>
      <c r="B437" s="1"/>
      <c r="C437" s="1"/>
      <c r="D437" s="1"/>
      <c r="E437" s="1"/>
      <c r="F437" s="1"/>
      <c r="G437" s="1"/>
      <c r="H437" s="1"/>
      <c r="I437" s="1"/>
      <c r="J437" s="1"/>
      <c r="K437" s="1"/>
      <c r="L437" s="1"/>
      <c r="M437" s="1"/>
      <c r="N437" s="1"/>
      <c r="O437" s="1"/>
      <c r="P437" s="1"/>
      <c r="Q437" s="1"/>
      <c r="R437" s="1"/>
    </row>
    <row r="438" spans="1:18" ht="9.75" customHeight="1">
      <c r="A438" s="1"/>
      <c r="B438" s="1"/>
      <c r="C438" s="1"/>
      <c r="D438" s="1"/>
      <c r="E438" s="1"/>
      <c r="F438" s="1"/>
      <c r="G438" s="1"/>
      <c r="H438" s="1"/>
      <c r="I438" s="1"/>
      <c r="J438" s="1"/>
      <c r="K438" s="1"/>
      <c r="L438" s="1"/>
      <c r="M438" s="1"/>
      <c r="N438" s="1"/>
      <c r="O438" s="1"/>
      <c r="P438" s="1"/>
      <c r="Q438" s="1"/>
      <c r="R438" s="1"/>
    </row>
    <row r="439" spans="1:18" ht="9.75" customHeight="1">
      <c r="A439" s="1"/>
      <c r="B439" s="1"/>
      <c r="C439" s="1"/>
      <c r="D439" s="1"/>
      <c r="E439" s="1"/>
      <c r="F439" s="1"/>
      <c r="G439" s="1"/>
      <c r="H439" s="1"/>
      <c r="I439" s="1"/>
      <c r="J439" s="1"/>
      <c r="K439" s="1"/>
      <c r="L439" s="1"/>
      <c r="M439" s="1"/>
      <c r="N439" s="1"/>
      <c r="O439" s="1"/>
      <c r="P439" s="1"/>
      <c r="Q439" s="1"/>
      <c r="R439" s="1"/>
    </row>
    <row r="440" spans="1:18" ht="9.75" customHeight="1">
      <c r="A440" s="1"/>
      <c r="B440" s="1"/>
      <c r="C440" s="1"/>
      <c r="D440" s="1"/>
      <c r="E440" s="1"/>
      <c r="F440" s="1"/>
      <c r="G440" s="1"/>
      <c r="H440" s="1"/>
      <c r="I440" s="1"/>
      <c r="J440" s="1"/>
      <c r="K440" s="1"/>
      <c r="L440" s="1"/>
      <c r="M440" s="1"/>
      <c r="N440" s="1"/>
      <c r="O440" s="1"/>
      <c r="P440" s="1"/>
      <c r="Q440" s="1"/>
      <c r="R440" s="1"/>
    </row>
    <row r="441" spans="1:18" ht="9.75" customHeight="1">
      <c r="A441" s="1"/>
      <c r="B441" s="1"/>
      <c r="C441" s="1"/>
      <c r="D441" s="1"/>
      <c r="E441" s="1"/>
      <c r="F441" s="1"/>
      <c r="G441" s="1"/>
      <c r="H441" s="1"/>
      <c r="I441" s="1"/>
      <c r="J441" s="1"/>
      <c r="K441" s="1"/>
      <c r="L441" s="1"/>
      <c r="M441" s="1"/>
      <c r="N441" s="1"/>
      <c r="O441" s="1"/>
      <c r="P441" s="1"/>
      <c r="Q441" s="1"/>
      <c r="R441" s="1"/>
    </row>
    <row r="442" spans="1:18" ht="9.75" customHeight="1">
      <c r="A442" s="1"/>
      <c r="B442" s="1"/>
      <c r="C442" s="1"/>
      <c r="D442" s="1"/>
      <c r="E442" s="1"/>
      <c r="F442" s="1"/>
      <c r="G442" s="1"/>
      <c r="H442" s="1"/>
      <c r="I442" s="1"/>
      <c r="J442" s="1"/>
      <c r="K442" s="1"/>
      <c r="L442" s="1"/>
      <c r="M442" s="1"/>
      <c r="N442" s="1"/>
      <c r="O442" s="1"/>
      <c r="P442" s="1"/>
      <c r="Q442" s="1"/>
      <c r="R442" s="1"/>
    </row>
    <row r="443" spans="1:18" ht="9.75" customHeight="1">
      <c r="A443" s="1"/>
      <c r="B443" s="1"/>
      <c r="C443" s="1"/>
      <c r="D443" s="1"/>
      <c r="E443" s="1"/>
      <c r="F443" s="1"/>
      <c r="G443" s="1"/>
      <c r="H443" s="1"/>
      <c r="I443" s="1"/>
      <c r="J443" s="1"/>
      <c r="K443" s="1"/>
      <c r="L443" s="1"/>
      <c r="M443" s="1"/>
      <c r="N443" s="1"/>
      <c r="O443" s="1"/>
      <c r="P443" s="1"/>
      <c r="Q443" s="1"/>
      <c r="R443" s="1"/>
    </row>
    <row r="444" spans="1:18" ht="9.75" customHeight="1">
      <c r="A444" s="1"/>
      <c r="B444" s="1"/>
      <c r="C444" s="1"/>
      <c r="D444" s="1"/>
      <c r="E444" s="1"/>
      <c r="F444" s="1"/>
      <c r="G444" s="1"/>
      <c r="H444" s="1"/>
      <c r="I444" s="1"/>
      <c r="J444" s="1"/>
      <c r="K444" s="1"/>
      <c r="L444" s="1"/>
      <c r="M444" s="1"/>
      <c r="N444" s="1"/>
      <c r="O444" s="1"/>
      <c r="P444" s="1"/>
      <c r="Q444" s="1"/>
      <c r="R444" s="1"/>
    </row>
    <row r="445" spans="1:18" ht="9.75" customHeight="1">
      <c r="A445" s="1"/>
      <c r="B445" s="1"/>
      <c r="C445" s="1"/>
      <c r="D445" s="1"/>
      <c r="E445" s="1"/>
      <c r="F445" s="1"/>
      <c r="G445" s="1"/>
      <c r="H445" s="1"/>
      <c r="I445" s="1"/>
      <c r="J445" s="1"/>
      <c r="K445" s="1"/>
      <c r="L445" s="1"/>
      <c r="M445" s="1"/>
      <c r="N445" s="1"/>
      <c r="O445" s="1"/>
      <c r="P445" s="1"/>
      <c r="Q445" s="1"/>
      <c r="R445" s="1"/>
    </row>
    <row r="446" spans="1:18" ht="9.75" customHeight="1">
      <c r="A446" s="1"/>
      <c r="B446" s="1"/>
      <c r="C446" s="1"/>
      <c r="D446" s="1"/>
      <c r="E446" s="1"/>
      <c r="F446" s="1"/>
      <c r="G446" s="1"/>
      <c r="H446" s="1"/>
      <c r="I446" s="1"/>
      <c r="J446" s="1"/>
      <c r="K446" s="1"/>
      <c r="L446" s="1"/>
      <c r="M446" s="1"/>
      <c r="N446" s="1"/>
      <c r="O446" s="1"/>
      <c r="P446" s="1"/>
      <c r="Q446" s="1"/>
      <c r="R446" s="1"/>
    </row>
    <row r="447" spans="1:18" ht="9.75" customHeight="1">
      <c r="A447" s="1"/>
      <c r="B447" s="1"/>
      <c r="C447" s="1"/>
      <c r="D447" s="1"/>
      <c r="E447" s="1"/>
      <c r="F447" s="1"/>
      <c r="G447" s="1"/>
      <c r="H447" s="1"/>
      <c r="I447" s="1"/>
      <c r="J447" s="1"/>
      <c r="K447" s="1"/>
      <c r="L447" s="1"/>
      <c r="M447" s="1"/>
      <c r="N447" s="1"/>
      <c r="O447" s="1"/>
      <c r="P447" s="1"/>
      <c r="Q447" s="1"/>
      <c r="R447" s="1"/>
    </row>
    <row r="448" spans="1:18" ht="9.75" customHeight="1">
      <c r="A448" s="1"/>
      <c r="B448" s="1"/>
      <c r="C448" s="1"/>
      <c r="D448" s="1"/>
      <c r="E448" s="1"/>
      <c r="F448" s="1"/>
      <c r="G448" s="1"/>
      <c r="H448" s="1"/>
      <c r="I448" s="1"/>
      <c r="J448" s="1"/>
      <c r="K448" s="1"/>
      <c r="L448" s="1"/>
      <c r="M448" s="1"/>
      <c r="N448" s="1"/>
      <c r="O448" s="1"/>
      <c r="P448" s="1"/>
      <c r="Q448" s="1"/>
      <c r="R448" s="1"/>
    </row>
    <row r="449" spans="1:18" ht="9.75" customHeight="1">
      <c r="A449" s="1"/>
      <c r="B449" s="1"/>
      <c r="C449" s="1"/>
      <c r="D449" s="1"/>
      <c r="E449" s="1"/>
      <c r="F449" s="1"/>
      <c r="G449" s="1"/>
      <c r="H449" s="1"/>
      <c r="I449" s="1"/>
      <c r="J449" s="1"/>
      <c r="K449" s="1"/>
      <c r="L449" s="1"/>
      <c r="M449" s="1"/>
      <c r="N449" s="1"/>
      <c r="O449" s="1"/>
      <c r="P449" s="1"/>
      <c r="Q449" s="1"/>
      <c r="R449" s="1"/>
    </row>
    <row r="450" spans="1:18" ht="9.75" customHeight="1">
      <c r="A450" s="1"/>
      <c r="B450" s="1"/>
      <c r="C450" s="1"/>
      <c r="D450" s="1"/>
      <c r="E450" s="1"/>
      <c r="F450" s="1"/>
      <c r="G450" s="1"/>
      <c r="H450" s="1"/>
      <c r="I450" s="1"/>
      <c r="J450" s="1"/>
      <c r="K450" s="1"/>
      <c r="L450" s="1"/>
      <c r="M450" s="1"/>
      <c r="N450" s="1"/>
      <c r="O450" s="1"/>
      <c r="P450" s="1"/>
      <c r="Q450" s="1"/>
      <c r="R450" s="1"/>
    </row>
    <row r="451" spans="1:18" ht="9.75" customHeight="1">
      <c r="A451" s="1"/>
      <c r="B451" s="1"/>
      <c r="C451" s="1"/>
      <c r="D451" s="1"/>
      <c r="E451" s="1"/>
      <c r="F451" s="1"/>
      <c r="G451" s="1"/>
      <c r="H451" s="1"/>
      <c r="I451" s="1"/>
      <c r="J451" s="1"/>
      <c r="K451" s="1"/>
      <c r="L451" s="1"/>
      <c r="M451" s="1"/>
      <c r="N451" s="1"/>
      <c r="O451" s="1"/>
      <c r="P451" s="1"/>
      <c r="Q451" s="1"/>
      <c r="R451" s="1"/>
    </row>
    <row r="452" spans="1:18" ht="9.75" customHeight="1">
      <c r="A452" s="1"/>
      <c r="B452" s="1"/>
      <c r="C452" s="1"/>
      <c r="D452" s="1"/>
      <c r="E452" s="1"/>
      <c r="F452" s="1"/>
      <c r="G452" s="1"/>
      <c r="H452" s="1"/>
      <c r="I452" s="1"/>
      <c r="J452" s="1"/>
      <c r="K452" s="1"/>
      <c r="L452" s="1"/>
      <c r="M452" s="1"/>
      <c r="N452" s="1"/>
      <c r="O452" s="1"/>
      <c r="P452" s="1"/>
      <c r="Q452" s="1"/>
      <c r="R452" s="1"/>
    </row>
    <row r="453" spans="1:18" ht="9.75" customHeight="1">
      <c r="A453" s="1"/>
      <c r="B453" s="1"/>
      <c r="C453" s="1"/>
      <c r="D453" s="1"/>
      <c r="E453" s="1"/>
      <c r="F453" s="1"/>
      <c r="G453" s="1"/>
      <c r="H453" s="1"/>
      <c r="I453" s="1"/>
      <c r="J453" s="1"/>
      <c r="K453" s="1"/>
      <c r="L453" s="1"/>
      <c r="M453" s="1"/>
      <c r="N453" s="1"/>
      <c r="O453" s="1"/>
      <c r="P453" s="1"/>
      <c r="Q453" s="1"/>
      <c r="R453" s="1"/>
    </row>
    <row r="454" spans="1:18" ht="9.75" customHeight="1">
      <c r="A454" s="1"/>
      <c r="B454" s="1"/>
      <c r="C454" s="1"/>
      <c r="D454" s="1"/>
      <c r="E454" s="1"/>
      <c r="F454" s="1"/>
      <c r="G454" s="1"/>
      <c r="H454" s="1"/>
      <c r="I454" s="1"/>
      <c r="J454" s="1"/>
      <c r="K454" s="1"/>
      <c r="L454" s="1"/>
      <c r="M454" s="1"/>
      <c r="N454" s="1"/>
      <c r="O454" s="1"/>
      <c r="P454" s="1"/>
      <c r="Q454" s="1"/>
      <c r="R454" s="1"/>
    </row>
    <row r="455" spans="1:18" ht="9.75" customHeight="1">
      <c r="A455" s="1"/>
      <c r="B455" s="1"/>
      <c r="C455" s="1"/>
      <c r="D455" s="1"/>
      <c r="E455" s="1"/>
      <c r="F455" s="1"/>
      <c r="G455" s="1"/>
      <c r="H455" s="1"/>
      <c r="I455" s="1"/>
      <c r="J455" s="1"/>
      <c r="K455" s="1"/>
      <c r="L455" s="1"/>
      <c r="M455" s="1"/>
      <c r="N455" s="1"/>
      <c r="O455" s="1"/>
      <c r="P455" s="1"/>
      <c r="Q455" s="1"/>
      <c r="R455" s="1"/>
    </row>
    <row r="456" spans="1:18" ht="9.75" customHeight="1">
      <c r="A456" s="1"/>
      <c r="B456" s="1"/>
      <c r="C456" s="1"/>
      <c r="D456" s="1"/>
      <c r="E456" s="1"/>
      <c r="F456" s="1"/>
      <c r="G456" s="1"/>
      <c r="H456" s="1"/>
      <c r="I456" s="1"/>
      <c r="J456" s="1"/>
      <c r="K456" s="1"/>
      <c r="L456" s="1"/>
      <c r="M456" s="1"/>
      <c r="N456" s="1"/>
      <c r="O456" s="1"/>
      <c r="P456" s="1"/>
      <c r="Q456" s="1"/>
      <c r="R456" s="1"/>
    </row>
    <row r="457" spans="1:18" ht="9.75" customHeight="1">
      <c r="A457" s="1"/>
      <c r="B457" s="1"/>
      <c r="C457" s="1"/>
      <c r="D457" s="1"/>
      <c r="E457" s="1"/>
      <c r="F457" s="1"/>
      <c r="G457" s="1"/>
      <c r="H457" s="1"/>
      <c r="I457" s="1"/>
      <c r="J457" s="1"/>
      <c r="K457" s="1"/>
      <c r="L457" s="1"/>
      <c r="M457" s="1"/>
      <c r="N457" s="1"/>
      <c r="O457" s="1"/>
      <c r="P457" s="1"/>
      <c r="Q457" s="1"/>
      <c r="R457" s="1"/>
    </row>
    <row r="458" spans="1:18" ht="9.75" customHeight="1">
      <c r="A458" s="1"/>
      <c r="B458" s="1"/>
      <c r="C458" s="1"/>
      <c r="D458" s="1"/>
      <c r="E458" s="1"/>
      <c r="F458" s="1"/>
      <c r="G458" s="1"/>
      <c r="H458" s="1"/>
      <c r="I458" s="1"/>
      <c r="J458" s="1"/>
      <c r="K458" s="1"/>
      <c r="L458" s="1"/>
      <c r="M458" s="1"/>
      <c r="N458" s="1"/>
      <c r="O458" s="1"/>
      <c r="P458" s="1"/>
      <c r="Q458" s="1"/>
      <c r="R458" s="1"/>
    </row>
    <row r="459" spans="1:18" ht="9.75" customHeight="1">
      <c r="A459" s="1"/>
      <c r="B459" s="1"/>
      <c r="C459" s="1"/>
      <c r="D459" s="1"/>
      <c r="E459" s="1"/>
      <c r="F459" s="1"/>
      <c r="G459" s="1"/>
      <c r="H459" s="1"/>
      <c r="I459" s="1"/>
      <c r="J459" s="1"/>
      <c r="K459" s="1"/>
      <c r="L459" s="1"/>
      <c r="M459" s="1"/>
      <c r="N459" s="1"/>
      <c r="O459" s="1"/>
      <c r="P459" s="1"/>
      <c r="Q459" s="1"/>
      <c r="R459" s="1"/>
    </row>
    <row r="460" spans="1:18" ht="9.75" customHeight="1">
      <c r="A460" s="1"/>
      <c r="B460" s="1"/>
      <c r="C460" s="1"/>
      <c r="D460" s="1"/>
      <c r="E460" s="1"/>
      <c r="F460" s="1"/>
      <c r="G460" s="1"/>
      <c r="H460" s="1"/>
      <c r="I460" s="1"/>
      <c r="J460" s="1"/>
      <c r="K460" s="1"/>
      <c r="L460" s="1"/>
      <c r="M460" s="1"/>
      <c r="N460" s="1"/>
      <c r="O460" s="1"/>
      <c r="P460" s="1"/>
      <c r="Q460" s="1"/>
      <c r="R460" s="1"/>
    </row>
    <row r="461" spans="1:18" ht="9.75" customHeight="1">
      <c r="A461" s="1"/>
      <c r="B461" s="1"/>
      <c r="C461" s="1"/>
      <c r="D461" s="1"/>
      <c r="E461" s="1"/>
      <c r="F461" s="1"/>
      <c r="G461" s="1"/>
      <c r="H461" s="1"/>
      <c r="I461" s="1"/>
      <c r="J461" s="1"/>
      <c r="K461" s="1"/>
      <c r="L461" s="1"/>
      <c r="M461" s="1"/>
      <c r="N461" s="1"/>
      <c r="O461" s="1"/>
      <c r="P461" s="1"/>
      <c r="Q461" s="1"/>
      <c r="R461" s="1"/>
    </row>
    <row r="462" spans="1:18" ht="9.75" customHeight="1">
      <c r="A462" s="1"/>
      <c r="B462" s="1"/>
      <c r="C462" s="1"/>
      <c r="D462" s="1"/>
      <c r="E462" s="1"/>
      <c r="F462" s="1"/>
      <c r="G462" s="1"/>
      <c r="H462" s="1"/>
      <c r="I462" s="1"/>
      <c r="J462" s="1"/>
      <c r="K462" s="1"/>
      <c r="L462" s="1"/>
      <c r="M462" s="1"/>
      <c r="N462" s="1"/>
      <c r="O462" s="1"/>
      <c r="P462" s="1"/>
      <c r="Q462" s="1"/>
      <c r="R462" s="1"/>
    </row>
    <row r="463" spans="1:18" ht="9.75" customHeight="1">
      <c r="A463" s="1"/>
      <c r="B463" s="1"/>
      <c r="C463" s="1"/>
      <c r="D463" s="1"/>
      <c r="E463" s="1"/>
      <c r="F463" s="1"/>
      <c r="G463" s="1"/>
      <c r="H463" s="1"/>
      <c r="I463" s="1"/>
      <c r="J463" s="1"/>
      <c r="K463" s="1"/>
      <c r="L463" s="1"/>
      <c r="M463" s="1"/>
      <c r="N463" s="1"/>
      <c r="O463" s="1"/>
      <c r="P463" s="1"/>
      <c r="Q463" s="1"/>
      <c r="R463" s="1"/>
    </row>
    <row r="464" spans="1:18" ht="9.75" customHeight="1">
      <c r="A464" s="1"/>
      <c r="B464" s="1"/>
      <c r="C464" s="1"/>
      <c r="D464" s="1"/>
      <c r="E464" s="1"/>
      <c r="F464" s="1"/>
      <c r="G464" s="1"/>
      <c r="H464" s="1"/>
      <c r="I464" s="1"/>
      <c r="J464" s="1"/>
      <c r="K464" s="1"/>
      <c r="L464" s="1"/>
      <c r="M464" s="1"/>
      <c r="N464" s="1"/>
      <c r="O464" s="1"/>
      <c r="P464" s="1"/>
      <c r="Q464" s="1"/>
      <c r="R464" s="1"/>
    </row>
    <row r="465" spans="1:18" ht="9.75" customHeight="1">
      <c r="A465" s="1"/>
      <c r="B465" s="1"/>
      <c r="C465" s="1"/>
      <c r="D465" s="1"/>
      <c r="E465" s="1"/>
      <c r="F465" s="1"/>
      <c r="G465" s="1"/>
      <c r="H465" s="1"/>
      <c r="I465" s="1"/>
      <c r="J465" s="1"/>
      <c r="K465" s="1"/>
      <c r="L465" s="1"/>
      <c r="M465" s="1"/>
      <c r="N465" s="1"/>
      <c r="O465" s="1"/>
      <c r="P465" s="1"/>
      <c r="Q465" s="1"/>
      <c r="R465" s="1"/>
    </row>
    <row r="466" spans="1:18" ht="9.75" customHeight="1">
      <c r="A466" s="1"/>
      <c r="B466" s="1"/>
      <c r="C466" s="1"/>
      <c r="D466" s="1"/>
      <c r="E466" s="1"/>
      <c r="F466" s="1"/>
      <c r="G466" s="1"/>
      <c r="H466" s="1"/>
      <c r="I466" s="1"/>
      <c r="J466" s="1"/>
      <c r="K466" s="1"/>
      <c r="L466" s="1"/>
      <c r="M466" s="1"/>
      <c r="N466" s="1"/>
      <c r="O466" s="1"/>
      <c r="P466" s="1"/>
      <c r="Q466" s="1"/>
      <c r="R466" s="1"/>
    </row>
    <row r="467" spans="1:18" ht="9.75" customHeight="1">
      <c r="A467" s="1"/>
      <c r="B467" s="1"/>
      <c r="C467" s="1"/>
      <c r="D467" s="1"/>
      <c r="E467" s="1"/>
      <c r="F467" s="1"/>
      <c r="G467" s="1"/>
      <c r="H467" s="1"/>
      <c r="I467" s="1"/>
      <c r="J467" s="1"/>
      <c r="K467" s="1"/>
      <c r="L467" s="1"/>
      <c r="M467" s="1"/>
      <c r="N467" s="1"/>
      <c r="O467" s="1"/>
      <c r="P467" s="1"/>
      <c r="Q467" s="1"/>
      <c r="R467" s="1"/>
    </row>
    <row r="468" spans="1:18" ht="9.75" customHeight="1">
      <c r="A468" s="1"/>
      <c r="B468" s="1"/>
      <c r="C468" s="1"/>
      <c r="D468" s="1"/>
      <c r="E468" s="1"/>
      <c r="F468" s="1"/>
      <c r="G468" s="1"/>
      <c r="H468" s="1"/>
      <c r="I468" s="1"/>
      <c r="J468" s="1"/>
      <c r="K468" s="1"/>
      <c r="L468" s="1"/>
      <c r="M468" s="1"/>
      <c r="N468" s="1"/>
      <c r="O468" s="1"/>
      <c r="P468" s="1"/>
      <c r="Q468" s="1"/>
      <c r="R468" s="1"/>
    </row>
    <row r="469" spans="1:18" ht="9.75" customHeight="1">
      <c r="A469" s="1"/>
      <c r="B469" s="1"/>
      <c r="C469" s="1"/>
      <c r="D469" s="1"/>
      <c r="E469" s="1"/>
      <c r="F469" s="1"/>
      <c r="G469" s="1"/>
      <c r="H469" s="1"/>
      <c r="I469" s="1"/>
      <c r="J469" s="1"/>
      <c r="K469" s="1"/>
      <c r="L469" s="1"/>
      <c r="M469" s="1"/>
      <c r="N469" s="1"/>
      <c r="O469" s="1"/>
      <c r="P469" s="1"/>
      <c r="Q469" s="1"/>
      <c r="R469" s="1"/>
    </row>
    <row r="470" spans="1:18" ht="9.75" customHeight="1">
      <c r="A470" s="1"/>
      <c r="B470" s="1"/>
      <c r="C470" s="1"/>
      <c r="D470" s="1"/>
      <c r="E470" s="1"/>
      <c r="F470" s="1"/>
      <c r="G470" s="1"/>
      <c r="H470" s="1"/>
      <c r="I470" s="1"/>
      <c r="J470" s="1"/>
      <c r="K470" s="1"/>
      <c r="L470" s="1"/>
      <c r="M470" s="1"/>
      <c r="N470" s="1"/>
      <c r="O470" s="1"/>
      <c r="P470" s="1"/>
      <c r="Q470" s="1"/>
      <c r="R470" s="1"/>
    </row>
    <row r="471" spans="1:18" ht="9.75" customHeight="1">
      <c r="A471" s="1"/>
      <c r="B471" s="1"/>
      <c r="C471" s="1"/>
      <c r="D471" s="1"/>
      <c r="E471" s="1"/>
      <c r="F471" s="1"/>
      <c r="G471" s="1"/>
      <c r="H471" s="1"/>
      <c r="I471" s="1"/>
      <c r="J471" s="1"/>
      <c r="K471" s="1"/>
      <c r="L471" s="1"/>
      <c r="M471" s="1"/>
      <c r="N471" s="1"/>
      <c r="O471" s="1"/>
      <c r="P471" s="1"/>
      <c r="Q471" s="1"/>
      <c r="R471" s="1"/>
    </row>
    <row r="472" spans="1:18" ht="9.75" customHeight="1">
      <c r="A472" s="1"/>
      <c r="B472" s="1"/>
      <c r="C472" s="1"/>
      <c r="D472" s="1"/>
      <c r="E472" s="1"/>
      <c r="F472" s="1"/>
      <c r="G472" s="1"/>
      <c r="H472" s="1"/>
      <c r="I472" s="1"/>
      <c r="J472" s="1"/>
      <c r="K472" s="1"/>
      <c r="L472" s="1"/>
      <c r="M472" s="1"/>
      <c r="N472" s="1"/>
      <c r="O472" s="1"/>
      <c r="P472" s="1"/>
      <c r="Q472" s="1"/>
      <c r="R472" s="1"/>
    </row>
    <row r="473" spans="1:18" ht="9.75" customHeight="1">
      <c r="A473" s="1"/>
      <c r="B473" s="1"/>
      <c r="C473" s="1"/>
      <c r="D473" s="1"/>
      <c r="E473" s="1"/>
      <c r="F473" s="1"/>
      <c r="G473" s="1"/>
      <c r="H473" s="1"/>
      <c r="I473" s="1"/>
      <c r="J473" s="1"/>
      <c r="K473" s="1"/>
      <c r="L473" s="1"/>
      <c r="M473" s="1"/>
      <c r="N473" s="1"/>
      <c r="O473" s="1"/>
      <c r="P473" s="1"/>
      <c r="Q473" s="1"/>
      <c r="R473" s="1"/>
    </row>
    <row r="474" spans="1:18" ht="9.75" customHeight="1">
      <c r="A474" s="1"/>
      <c r="B474" s="1"/>
      <c r="C474" s="1"/>
      <c r="D474" s="1"/>
      <c r="E474" s="1"/>
      <c r="F474" s="1"/>
      <c r="G474" s="1"/>
      <c r="H474" s="1"/>
      <c r="I474" s="1"/>
      <c r="J474" s="1"/>
      <c r="K474" s="1"/>
      <c r="L474" s="1"/>
      <c r="M474" s="1"/>
      <c r="N474" s="1"/>
      <c r="O474" s="1"/>
      <c r="P474" s="1"/>
      <c r="Q474" s="1"/>
      <c r="R474" s="1"/>
    </row>
    <row r="475" spans="1:18" ht="9.75" customHeight="1">
      <c r="A475" s="1"/>
      <c r="B475" s="1"/>
      <c r="C475" s="1"/>
      <c r="D475" s="1"/>
      <c r="E475" s="1"/>
      <c r="F475" s="1"/>
      <c r="G475" s="1"/>
      <c r="H475" s="1"/>
      <c r="I475" s="1"/>
      <c r="J475" s="1"/>
      <c r="K475" s="1"/>
      <c r="L475" s="1"/>
      <c r="M475" s="1"/>
      <c r="N475" s="1"/>
      <c r="O475" s="1"/>
      <c r="P475" s="1"/>
      <c r="Q475" s="1"/>
      <c r="R475" s="1"/>
    </row>
    <row r="476" spans="1:18" ht="9.75" customHeight="1">
      <c r="A476" s="1"/>
      <c r="B476" s="1"/>
      <c r="C476" s="1"/>
      <c r="D476" s="1"/>
      <c r="E476" s="1"/>
      <c r="F476" s="1"/>
      <c r="G476" s="1"/>
      <c r="H476" s="1"/>
      <c r="I476" s="1"/>
      <c r="J476" s="1"/>
      <c r="K476" s="1"/>
      <c r="L476" s="1"/>
      <c r="M476" s="1"/>
      <c r="N476" s="1"/>
      <c r="O476" s="1"/>
      <c r="P476" s="1"/>
      <c r="Q476" s="1"/>
      <c r="R476" s="1"/>
    </row>
    <row r="477" spans="1:18" ht="9.75" customHeight="1">
      <c r="A477" s="1"/>
      <c r="B477" s="1"/>
      <c r="C477" s="1"/>
      <c r="D477" s="1"/>
      <c r="E477" s="1"/>
      <c r="F477" s="1"/>
      <c r="G477" s="1"/>
      <c r="H477" s="1"/>
      <c r="I477" s="1"/>
      <c r="J477" s="1"/>
      <c r="K477" s="1"/>
      <c r="L477" s="1"/>
      <c r="M477" s="1"/>
      <c r="N477" s="1"/>
      <c r="O477" s="1"/>
      <c r="P477" s="1"/>
      <c r="Q477" s="1"/>
      <c r="R477" s="1"/>
    </row>
    <row r="478" spans="1:18" ht="9.75" customHeight="1">
      <c r="A478" s="1"/>
      <c r="B478" s="1"/>
      <c r="C478" s="1"/>
      <c r="D478" s="1"/>
      <c r="E478" s="1"/>
      <c r="F478" s="1"/>
      <c r="G478" s="1"/>
      <c r="H478" s="1"/>
      <c r="I478" s="1"/>
      <c r="J478" s="1"/>
      <c r="K478" s="1"/>
      <c r="L478" s="1"/>
      <c r="M478" s="1"/>
      <c r="N478" s="1"/>
      <c r="O478" s="1"/>
      <c r="P478" s="1"/>
      <c r="Q478" s="1"/>
      <c r="R478" s="1"/>
    </row>
    <row r="479" spans="1:18" ht="9.75" customHeight="1">
      <c r="A479" s="1"/>
      <c r="B479" s="1"/>
      <c r="C479" s="1"/>
      <c r="D479" s="1"/>
      <c r="E479" s="1"/>
      <c r="F479" s="1"/>
      <c r="G479" s="1"/>
      <c r="H479" s="1"/>
      <c r="I479" s="1"/>
      <c r="J479" s="1"/>
      <c r="K479" s="1"/>
      <c r="L479" s="1"/>
      <c r="M479" s="1"/>
      <c r="N479" s="1"/>
      <c r="O479" s="1"/>
      <c r="P479" s="1"/>
      <c r="Q479" s="1"/>
      <c r="R479" s="1"/>
    </row>
    <row r="480" spans="1:18" ht="9.75" customHeight="1">
      <c r="A480" s="1"/>
      <c r="B480" s="1"/>
      <c r="C480" s="1"/>
      <c r="D480" s="1"/>
      <c r="E480" s="1"/>
      <c r="F480" s="1"/>
      <c r="G480" s="1"/>
      <c r="H480" s="1"/>
      <c r="I480" s="1"/>
      <c r="J480" s="1"/>
      <c r="K480" s="1"/>
      <c r="L480" s="1"/>
      <c r="M480" s="1"/>
      <c r="N480" s="1"/>
      <c r="O480" s="1"/>
      <c r="P480" s="1"/>
      <c r="Q480" s="1"/>
      <c r="R480" s="1"/>
    </row>
    <row r="481" spans="1:18" ht="9.75" customHeight="1">
      <c r="A481" s="1"/>
      <c r="B481" s="1"/>
      <c r="C481" s="1"/>
      <c r="D481" s="1"/>
      <c r="E481" s="1"/>
      <c r="F481" s="1"/>
      <c r="G481" s="1"/>
      <c r="H481" s="1"/>
      <c r="I481" s="1"/>
      <c r="J481" s="1"/>
      <c r="K481" s="1"/>
      <c r="L481" s="1"/>
      <c r="M481" s="1"/>
      <c r="N481" s="1"/>
      <c r="O481" s="1"/>
      <c r="P481" s="1"/>
      <c r="Q481" s="1"/>
      <c r="R481" s="1"/>
    </row>
    <row r="482" spans="1:18" ht="9.75" customHeight="1">
      <c r="A482" s="1"/>
      <c r="B482" s="1"/>
      <c r="C482" s="1"/>
      <c r="D482" s="1"/>
      <c r="E482" s="1"/>
      <c r="F482" s="1"/>
      <c r="G482" s="1"/>
      <c r="H482" s="1"/>
      <c r="I482" s="1"/>
      <c r="J482" s="1"/>
      <c r="K482" s="1"/>
      <c r="L482" s="1"/>
      <c r="M482" s="1"/>
      <c r="N482" s="1"/>
      <c r="O482" s="1"/>
      <c r="P482" s="1"/>
      <c r="Q482" s="1"/>
      <c r="R482" s="1"/>
    </row>
    <row r="483" spans="1:18" ht="9.75" customHeight="1">
      <c r="A483" s="1"/>
      <c r="B483" s="1"/>
      <c r="C483" s="1"/>
      <c r="D483" s="1"/>
      <c r="E483" s="1"/>
      <c r="F483" s="1"/>
      <c r="G483" s="1"/>
      <c r="H483" s="1"/>
      <c r="I483" s="1"/>
      <c r="J483" s="1"/>
      <c r="K483" s="1"/>
      <c r="L483" s="1"/>
      <c r="M483" s="1"/>
      <c r="N483" s="1"/>
      <c r="O483" s="1"/>
      <c r="P483" s="1"/>
      <c r="Q483" s="1"/>
      <c r="R483" s="1"/>
    </row>
    <row r="484" spans="1:18" ht="9.75" customHeight="1">
      <c r="A484" s="1"/>
      <c r="B484" s="1"/>
      <c r="C484" s="1"/>
      <c r="D484" s="1"/>
      <c r="E484" s="1"/>
      <c r="F484" s="1"/>
      <c r="G484" s="1"/>
      <c r="H484" s="1"/>
      <c r="I484" s="1"/>
      <c r="J484" s="1"/>
      <c r="K484" s="1"/>
      <c r="L484" s="1"/>
      <c r="M484" s="1"/>
      <c r="N484" s="1"/>
      <c r="O484" s="1"/>
      <c r="P484" s="1"/>
      <c r="Q484" s="1"/>
      <c r="R484" s="1"/>
    </row>
    <row r="485" spans="1:18" ht="9.75" customHeight="1">
      <c r="A485" s="1"/>
      <c r="B485" s="1"/>
      <c r="C485" s="1"/>
      <c r="D485" s="1"/>
      <c r="E485" s="1"/>
      <c r="F485" s="1"/>
      <c r="G485" s="1"/>
      <c r="H485" s="1"/>
      <c r="I485" s="1"/>
      <c r="J485" s="1"/>
      <c r="K485" s="1"/>
      <c r="L485" s="1"/>
      <c r="M485" s="1"/>
      <c r="N485" s="1"/>
      <c r="O485" s="1"/>
      <c r="P485" s="1"/>
      <c r="Q485" s="1"/>
      <c r="R485" s="1"/>
    </row>
    <row r="486" spans="1:18" ht="9.75" customHeight="1">
      <c r="A486" s="1"/>
      <c r="B486" s="1"/>
      <c r="C486" s="1"/>
      <c r="D486" s="1"/>
      <c r="E486" s="1"/>
      <c r="F486" s="1"/>
      <c r="G486" s="1"/>
      <c r="H486" s="1"/>
      <c r="I486" s="1"/>
      <c r="J486" s="1"/>
      <c r="K486" s="1"/>
      <c r="L486" s="1"/>
      <c r="M486" s="1"/>
      <c r="N486" s="1"/>
      <c r="O486" s="1"/>
      <c r="P486" s="1"/>
      <c r="Q486" s="1"/>
      <c r="R486" s="1"/>
    </row>
    <row r="487" spans="1:18" ht="9.75" customHeight="1">
      <c r="A487" s="1"/>
      <c r="B487" s="1"/>
      <c r="C487" s="1"/>
      <c r="D487" s="1"/>
      <c r="E487" s="1"/>
      <c r="F487" s="1"/>
      <c r="G487" s="1"/>
      <c r="H487" s="1"/>
      <c r="I487" s="1"/>
      <c r="J487" s="1"/>
      <c r="K487" s="1"/>
      <c r="L487" s="1"/>
      <c r="M487" s="1"/>
      <c r="N487" s="1"/>
      <c r="O487" s="1"/>
      <c r="P487" s="1"/>
      <c r="Q487" s="1"/>
      <c r="R487" s="1"/>
    </row>
    <row r="488" spans="1:18" ht="9.75" customHeight="1">
      <c r="A488" s="1"/>
      <c r="B488" s="1"/>
      <c r="C488" s="1"/>
      <c r="D488" s="1"/>
      <c r="E488" s="1"/>
      <c r="F488" s="1"/>
      <c r="G488" s="1"/>
      <c r="H488" s="1"/>
      <c r="I488" s="1"/>
      <c r="J488" s="1"/>
      <c r="K488" s="1"/>
      <c r="L488" s="1"/>
      <c r="M488" s="1"/>
      <c r="N488" s="1"/>
      <c r="O488" s="1"/>
      <c r="P488" s="1"/>
      <c r="Q488" s="1"/>
      <c r="R488" s="1"/>
    </row>
    <row r="489" spans="1:18" ht="9.75" customHeight="1">
      <c r="A489" s="1"/>
      <c r="B489" s="1"/>
      <c r="C489" s="1"/>
      <c r="D489" s="1"/>
      <c r="E489" s="1"/>
      <c r="F489" s="1"/>
      <c r="G489" s="1"/>
      <c r="H489" s="1"/>
      <c r="I489" s="1"/>
      <c r="J489" s="1"/>
      <c r="K489" s="1"/>
      <c r="L489" s="1"/>
      <c r="M489" s="1"/>
      <c r="N489" s="1"/>
      <c r="O489" s="1"/>
      <c r="P489" s="1"/>
      <c r="Q489" s="1"/>
      <c r="R489" s="1"/>
    </row>
    <row r="490" spans="1:18" ht="9.75" customHeight="1">
      <c r="A490" s="1"/>
      <c r="B490" s="1"/>
      <c r="C490" s="1"/>
      <c r="D490" s="1"/>
      <c r="E490" s="1"/>
      <c r="F490" s="1"/>
      <c r="G490" s="1"/>
      <c r="H490" s="1"/>
      <c r="I490" s="1"/>
      <c r="J490" s="1"/>
      <c r="K490" s="1"/>
      <c r="L490" s="1"/>
      <c r="M490" s="1"/>
      <c r="N490" s="1"/>
      <c r="O490" s="1"/>
      <c r="P490" s="1"/>
      <c r="Q490" s="1"/>
      <c r="R490" s="1"/>
    </row>
    <row r="491" spans="1:18" ht="9.75" customHeight="1">
      <c r="A491" s="1"/>
      <c r="B491" s="1"/>
      <c r="C491" s="1"/>
      <c r="D491" s="1"/>
      <c r="E491" s="1"/>
      <c r="F491" s="1"/>
      <c r="G491" s="1"/>
      <c r="H491" s="1"/>
      <c r="I491" s="1"/>
      <c r="J491" s="1"/>
      <c r="K491" s="1"/>
      <c r="L491" s="1"/>
      <c r="M491" s="1"/>
      <c r="N491" s="1"/>
      <c r="O491" s="1"/>
      <c r="P491" s="1"/>
      <c r="Q491" s="1"/>
      <c r="R491" s="1"/>
    </row>
    <row r="492" spans="1:18" ht="9.75" customHeight="1">
      <c r="A492" s="1"/>
      <c r="B492" s="1"/>
      <c r="C492" s="1"/>
      <c r="D492" s="1"/>
      <c r="E492" s="1"/>
      <c r="F492" s="1"/>
      <c r="G492" s="1"/>
      <c r="H492" s="1"/>
      <c r="I492" s="1"/>
      <c r="J492" s="1"/>
      <c r="K492" s="1"/>
      <c r="L492" s="1"/>
      <c r="M492" s="1"/>
      <c r="N492" s="1"/>
      <c r="O492" s="1"/>
      <c r="P492" s="1"/>
      <c r="Q492" s="1"/>
      <c r="R492" s="1"/>
    </row>
    <row r="493" spans="1:18" ht="9.75" customHeight="1">
      <c r="A493" s="1"/>
      <c r="B493" s="1"/>
      <c r="C493" s="1"/>
      <c r="D493" s="1"/>
      <c r="E493" s="1"/>
      <c r="F493" s="1"/>
      <c r="G493" s="1"/>
      <c r="H493" s="1"/>
      <c r="I493" s="1"/>
      <c r="J493" s="1"/>
      <c r="K493" s="1"/>
      <c r="L493" s="1"/>
      <c r="M493" s="1"/>
      <c r="N493" s="1"/>
      <c r="O493" s="1"/>
      <c r="P493" s="1"/>
      <c r="Q493" s="1"/>
      <c r="R493" s="1"/>
    </row>
    <row r="494" spans="1:18" ht="9.75" customHeight="1">
      <c r="A494" s="1"/>
      <c r="B494" s="1"/>
      <c r="C494" s="1"/>
      <c r="D494" s="1"/>
      <c r="E494" s="1"/>
      <c r="F494" s="1"/>
      <c r="G494" s="1"/>
      <c r="H494" s="1"/>
      <c r="I494" s="1"/>
      <c r="J494" s="1"/>
      <c r="K494" s="1"/>
      <c r="L494" s="1"/>
      <c r="M494" s="1"/>
      <c r="N494" s="1"/>
      <c r="O494" s="1"/>
      <c r="P494" s="1"/>
      <c r="Q494" s="1"/>
      <c r="R494" s="1"/>
    </row>
    <row r="495" spans="1:18" ht="9.75" customHeight="1">
      <c r="A495" s="1"/>
      <c r="B495" s="1"/>
      <c r="C495" s="1"/>
      <c r="D495" s="1"/>
      <c r="E495" s="1"/>
      <c r="F495" s="1"/>
      <c r="G495" s="1"/>
      <c r="H495" s="1"/>
      <c r="I495" s="1"/>
      <c r="J495" s="1"/>
      <c r="K495" s="1"/>
      <c r="L495" s="1"/>
      <c r="M495" s="1"/>
      <c r="N495" s="1"/>
      <c r="O495" s="1"/>
      <c r="P495" s="1"/>
      <c r="Q495" s="1"/>
      <c r="R495" s="1"/>
    </row>
    <row r="496" spans="1:18" ht="9.75" customHeight="1">
      <c r="A496" s="1"/>
      <c r="B496" s="1"/>
      <c r="C496" s="1"/>
      <c r="D496" s="1"/>
      <c r="E496" s="1"/>
      <c r="F496" s="1"/>
      <c r="G496" s="1"/>
      <c r="H496" s="1"/>
      <c r="I496" s="1"/>
      <c r="J496" s="1"/>
      <c r="K496" s="1"/>
      <c r="L496" s="1"/>
      <c r="M496" s="1"/>
      <c r="N496" s="1"/>
      <c r="O496" s="1"/>
      <c r="P496" s="1"/>
      <c r="Q496" s="1"/>
      <c r="R496" s="1"/>
    </row>
    <row r="497" spans="1:18" ht="9.75" customHeight="1">
      <c r="A497" s="1"/>
      <c r="B497" s="1"/>
      <c r="C497" s="1"/>
      <c r="D497" s="1"/>
      <c r="E497" s="1"/>
      <c r="F497" s="1"/>
      <c r="G497" s="1"/>
      <c r="H497" s="1"/>
      <c r="I497" s="1"/>
      <c r="J497" s="1"/>
      <c r="K497" s="1"/>
      <c r="L497" s="1"/>
      <c r="M497" s="1"/>
      <c r="N497" s="1"/>
      <c r="O497" s="1"/>
      <c r="P497" s="1"/>
      <c r="Q497" s="1"/>
      <c r="R497" s="1"/>
    </row>
    <row r="498" spans="1:18" ht="9.75" customHeight="1">
      <c r="A498" s="1"/>
      <c r="B498" s="1"/>
      <c r="C498" s="1"/>
      <c r="D498" s="1"/>
      <c r="E498" s="1"/>
      <c r="F498" s="1"/>
      <c r="G498" s="1"/>
      <c r="H498" s="1"/>
      <c r="I498" s="1"/>
      <c r="J498" s="1"/>
      <c r="K498" s="1"/>
      <c r="L498" s="1"/>
      <c r="M498" s="1"/>
      <c r="N498" s="1"/>
      <c r="O498" s="1"/>
      <c r="P498" s="1"/>
      <c r="Q498" s="1"/>
      <c r="R498" s="1"/>
    </row>
    <row r="499" spans="1:18" ht="9.75" customHeight="1">
      <c r="A499" s="1"/>
      <c r="B499" s="1"/>
      <c r="C499" s="1"/>
      <c r="D499" s="1"/>
      <c r="E499" s="1"/>
      <c r="F499" s="1"/>
      <c r="G499" s="1"/>
      <c r="H499" s="1"/>
      <c r="I499" s="1"/>
      <c r="J499" s="1"/>
      <c r="K499" s="1"/>
      <c r="L499" s="1"/>
      <c r="M499" s="1"/>
      <c r="N499" s="1"/>
      <c r="O499" s="1"/>
      <c r="P499" s="1"/>
      <c r="Q499" s="1"/>
      <c r="R499" s="1"/>
    </row>
    <row r="500" spans="1:18" ht="9.75" customHeight="1">
      <c r="A500" s="1"/>
      <c r="B500" s="1"/>
      <c r="C500" s="1"/>
      <c r="D500" s="1"/>
      <c r="E500" s="1"/>
      <c r="F500" s="1"/>
      <c r="G500" s="1"/>
      <c r="H500" s="1"/>
      <c r="I500" s="1"/>
      <c r="J500" s="1"/>
      <c r="K500" s="1"/>
      <c r="L500" s="1"/>
      <c r="M500" s="1"/>
      <c r="N500" s="1"/>
      <c r="O500" s="1"/>
      <c r="P500" s="1"/>
      <c r="Q500" s="1"/>
      <c r="R500" s="1"/>
    </row>
    <row r="501" spans="1:18" ht="9.75" customHeight="1">
      <c r="A501" s="1"/>
      <c r="B501" s="1"/>
      <c r="C501" s="1"/>
      <c r="D501" s="1"/>
      <c r="E501" s="1"/>
      <c r="F501" s="1"/>
      <c r="G501" s="1"/>
      <c r="H501" s="1"/>
      <c r="I501" s="1"/>
      <c r="J501" s="1"/>
      <c r="K501" s="1"/>
      <c r="L501" s="1"/>
      <c r="M501" s="1"/>
      <c r="N501" s="1"/>
      <c r="O501" s="1"/>
      <c r="P501" s="1"/>
      <c r="Q501" s="1"/>
      <c r="R501" s="1"/>
    </row>
    <row r="502" spans="1:18" ht="9.75" customHeight="1">
      <c r="A502" s="1"/>
      <c r="B502" s="1"/>
      <c r="C502" s="1"/>
      <c r="D502" s="1"/>
      <c r="E502" s="1"/>
      <c r="F502" s="1"/>
      <c r="G502" s="1"/>
      <c r="H502" s="1"/>
      <c r="I502" s="1"/>
      <c r="J502" s="1"/>
      <c r="K502" s="1"/>
      <c r="L502" s="1"/>
      <c r="M502" s="1"/>
      <c r="N502" s="1"/>
      <c r="O502" s="1"/>
      <c r="P502" s="1"/>
      <c r="Q502" s="1"/>
      <c r="R502" s="1"/>
    </row>
    <row r="503" spans="1:18" ht="9.75" customHeight="1">
      <c r="A503" s="1"/>
      <c r="B503" s="1"/>
      <c r="C503" s="1"/>
      <c r="D503" s="1"/>
      <c r="E503" s="1"/>
      <c r="F503" s="1"/>
      <c r="G503" s="1"/>
      <c r="H503" s="1"/>
      <c r="I503" s="1"/>
      <c r="J503" s="1"/>
      <c r="K503" s="1"/>
      <c r="L503" s="1"/>
      <c r="M503" s="1"/>
      <c r="N503" s="1"/>
      <c r="O503" s="1"/>
      <c r="P503" s="1"/>
      <c r="Q503" s="1"/>
      <c r="R503" s="1"/>
    </row>
    <row r="504" spans="1:18" ht="9.75" customHeight="1">
      <c r="A504" s="1"/>
      <c r="B504" s="1"/>
      <c r="C504" s="1"/>
      <c r="D504" s="1"/>
      <c r="E504" s="1"/>
      <c r="F504" s="1"/>
      <c r="G504" s="1"/>
      <c r="H504" s="1"/>
      <c r="I504" s="1"/>
      <c r="J504" s="1"/>
      <c r="K504" s="1"/>
      <c r="L504" s="1"/>
      <c r="M504" s="1"/>
      <c r="N504" s="1"/>
      <c r="O504" s="1"/>
      <c r="P504" s="1"/>
      <c r="Q504" s="1"/>
      <c r="R504" s="1"/>
    </row>
    <row r="505" spans="1:18" ht="9.75" customHeight="1">
      <c r="A505" s="1"/>
      <c r="B505" s="1"/>
      <c r="C505" s="1"/>
      <c r="D505" s="1"/>
      <c r="E505" s="1"/>
      <c r="F505" s="1"/>
      <c r="G505" s="1"/>
      <c r="H505" s="1"/>
      <c r="I505" s="1"/>
      <c r="J505" s="1"/>
      <c r="K505" s="1"/>
      <c r="L505" s="1"/>
      <c r="M505" s="1"/>
      <c r="N505" s="1"/>
      <c r="O505" s="1"/>
      <c r="P505" s="1"/>
      <c r="Q505" s="1"/>
      <c r="R505" s="1"/>
    </row>
    <row r="506" spans="1:18" ht="9.75" customHeight="1">
      <c r="A506" s="1"/>
      <c r="B506" s="1"/>
      <c r="C506" s="1"/>
      <c r="D506" s="1"/>
      <c r="E506" s="1"/>
      <c r="F506" s="1"/>
      <c r="G506" s="1"/>
      <c r="H506" s="1"/>
      <c r="I506" s="1"/>
      <c r="J506" s="1"/>
      <c r="K506" s="1"/>
      <c r="L506" s="1"/>
      <c r="M506" s="1"/>
      <c r="N506" s="1"/>
      <c r="O506" s="1"/>
      <c r="P506" s="1"/>
      <c r="Q506" s="1"/>
      <c r="R506" s="1"/>
    </row>
    <row r="507" spans="1:18" ht="9.75" customHeight="1">
      <c r="A507" s="1"/>
      <c r="B507" s="1"/>
      <c r="C507" s="1"/>
      <c r="D507" s="1"/>
      <c r="E507" s="1"/>
      <c r="F507" s="1"/>
      <c r="G507" s="1"/>
      <c r="H507" s="1"/>
      <c r="I507" s="1"/>
      <c r="J507" s="1"/>
      <c r="K507" s="1"/>
      <c r="L507" s="1"/>
      <c r="M507" s="1"/>
      <c r="N507" s="1"/>
      <c r="O507" s="1"/>
      <c r="P507" s="1"/>
      <c r="Q507" s="1"/>
      <c r="R507" s="1"/>
    </row>
    <row r="508" spans="1:18" ht="9.75" customHeight="1">
      <c r="A508" s="1"/>
      <c r="B508" s="1"/>
      <c r="C508" s="1"/>
      <c r="D508" s="1"/>
      <c r="E508" s="1"/>
      <c r="F508" s="1"/>
      <c r="G508" s="1"/>
      <c r="H508" s="1"/>
      <c r="I508" s="1"/>
      <c r="J508" s="1"/>
      <c r="K508" s="1"/>
      <c r="L508" s="1"/>
      <c r="M508" s="1"/>
      <c r="N508" s="1"/>
      <c r="O508" s="1"/>
      <c r="P508" s="1"/>
      <c r="Q508" s="1"/>
      <c r="R508" s="1"/>
    </row>
    <row r="509" spans="1:18" ht="9.75" customHeight="1">
      <c r="A509" s="1"/>
      <c r="B509" s="1"/>
      <c r="C509" s="1"/>
      <c r="D509" s="1"/>
      <c r="E509" s="1"/>
      <c r="F509" s="1"/>
      <c r="G509" s="1"/>
      <c r="H509" s="1"/>
      <c r="I509" s="1"/>
      <c r="J509" s="1"/>
      <c r="K509" s="1"/>
      <c r="L509" s="1"/>
      <c r="M509" s="1"/>
      <c r="N509" s="1"/>
      <c r="O509" s="1"/>
      <c r="P509" s="1"/>
      <c r="Q509" s="1"/>
      <c r="R509" s="1"/>
    </row>
    <row r="510" spans="1:18" ht="9.75" customHeight="1">
      <c r="A510" s="1"/>
      <c r="B510" s="1"/>
      <c r="C510" s="1"/>
      <c r="D510" s="1"/>
      <c r="E510" s="1"/>
      <c r="F510" s="1"/>
      <c r="G510" s="1"/>
      <c r="H510" s="1"/>
      <c r="I510" s="1"/>
      <c r="J510" s="1"/>
      <c r="K510" s="1"/>
      <c r="L510" s="1"/>
      <c r="M510" s="1"/>
      <c r="N510" s="1"/>
      <c r="O510" s="1"/>
      <c r="P510" s="1"/>
      <c r="Q510" s="1"/>
      <c r="R510" s="1"/>
    </row>
    <row r="511" spans="1:18" ht="9.75" customHeight="1">
      <c r="A511" s="1"/>
      <c r="B511" s="1"/>
      <c r="C511" s="1"/>
      <c r="D511" s="1"/>
      <c r="E511" s="1"/>
      <c r="F511" s="1"/>
      <c r="G511" s="1"/>
      <c r="H511" s="1"/>
      <c r="I511" s="1"/>
      <c r="J511" s="1"/>
      <c r="K511" s="1"/>
      <c r="L511" s="1"/>
      <c r="M511" s="1"/>
      <c r="N511" s="1"/>
      <c r="O511" s="1"/>
      <c r="P511" s="1"/>
      <c r="Q511" s="1"/>
      <c r="R511" s="1"/>
    </row>
    <row r="512" spans="1:18" ht="9.75" customHeight="1">
      <c r="A512" s="1"/>
      <c r="B512" s="1"/>
      <c r="C512" s="1"/>
      <c r="D512" s="1"/>
      <c r="E512" s="1"/>
      <c r="F512" s="1"/>
      <c r="G512" s="1"/>
      <c r="H512" s="1"/>
      <c r="I512" s="1"/>
      <c r="J512" s="1"/>
      <c r="K512" s="1"/>
      <c r="L512" s="1"/>
      <c r="M512" s="1"/>
      <c r="N512" s="1"/>
      <c r="O512" s="1"/>
      <c r="P512" s="1"/>
      <c r="Q512" s="1"/>
      <c r="R512" s="1"/>
    </row>
    <row r="513" spans="1:18" ht="9.75" customHeight="1">
      <c r="A513" s="1"/>
      <c r="B513" s="1"/>
      <c r="C513" s="1"/>
      <c r="D513" s="1"/>
      <c r="E513" s="1"/>
      <c r="F513" s="1"/>
      <c r="G513" s="1"/>
      <c r="H513" s="1"/>
      <c r="I513" s="1"/>
      <c r="J513" s="1"/>
      <c r="K513" s="1"/>
      <c r="L513" s="1"/>
      <c r="M513" s="1"/>
      <c r="N513" s="1"/>
      <c r="O513" s="1"/>
      <c r="P513" s="1"/>
      <c r="Q513" s="1"/>
      <c r="R513" s="1"/>
    </row>
    <row r="514" spans="1:18" ht="9.75" customHeight="1">
      <c r="A514" s="1"/>
      <c r="B514" s="1"/>
      <c r="C514" s="1"/>
      <c r="D514" s="1"/>
      <c r="E514" s="1"/>
      <c r="F514" s="1"/>
      <c r="G514" s="1"/>
      <c r="H514" s="1"/>
      <c r="I514" s="1"/>
      <c r="J514" s="1"/>
      <c r="K514" s="1"/>
      <c r="L514" s="1"/>
      <c r="M514" s="1"/>
      <c r="N514" s="1"/>
      <c r="O514" s="1"/>
      <c r="P514" s="1"/>
      <c r="Q514" s="1"/>
      <c r="R514" s="1"/>
    </row>
    <row r="515" spans="1:18" ht="9.75" customHeight="1">
      <c r="A515" s="1"/>
      <c r="B515" s="1"/>
      <c r="C515" s="1"/>
      <c r="D515" s="1"/>
      <c r="E515" s="1"/>
      <c r="F515" s="1"/>
      <c r="G515" s="1"/>
      <c r="H515" s="1"/>
      <c r="I515" s="1"/>
      <c r="J515" s="1"/>
      <c r="K515" s="1"/>
      <c r="L515" s="1"/>
      <c r="M515" s="1"/>
      <c r="N515" s="1"/>
      <c r="O515" s="1"/>
      <c r="P515" s="1"/>
      <c r="Q515" s="1"/>
      <c r="R515" s="1"/>
    </row>
    <row r="516" spans="1:18" ht="9.75" customHeight="1">
      <c r="A516" s="1"/>
      <c r="B516" s="1"/>
      <c r="C516" s="1"/>
      <c r="D516" s="1"/>
      <c r="E516" s="1"/>
      <c r="F516" s="1"/>
      <c r="G516" s="1"/>
      <c r="H516" s="1"/>
      <c r="I516" s="1"/>
      <c r="J516" s="1"/>
      <c r="K516" s="1"/>
      <c r="L516" s="1"/>
      <c r="M516" s="1"/>
      <c r="N516" s="1"/>
      <c r="O516" s="1"/>
      <c r="P516" s="1"/>
      <c r="Q516" s="1"/>
      <c r="R516" s="1"/>
    </row>
    <row r="517" spans="1:18" ht="9.75" customHeight="1">
      <c r="A517" s="1"/>
      <c r="B517" s="1"/>
      <c r="C517" s="1"/>
      <c r="D517" s="1"/>
      <c r="E517" s="1"/>
      <c r="F517" s="1"/>
      <c r="G517" s="1"/>
      <c r="H517" s="1"/>
      <c r="I517" s="1"/>
      <c r="J517" s="1"/>
      <c r="K517" s="1"/>
      <c r="L517" s="1"/>
      <c r="M517" s="1"/>
      <c r="N517" s="1"/>
      <c r="O517" s="1"/>
      <c r="P517" s="1"/>
      <c r="Q517" s="1"/>
      <c r="R517" s="1"/>
    </row>
    <row r="518" spans="1:18" ht="9.75" customHeight="1">
      <c r="A518" s="1"/>
      <c r="B518" s="1"/>
      <c r="C518" s="1"/>
      <c r="D518" s="1"/>
      <c r="E518" s="1"/>
      <c r="F518" s="1"/>
      <c r="G518" s="1"/>
      <c r="H518" s="1"/>
      <c r="I518" s="1"/>
      <c r="J518" s="1"/>
      <c r="K518" s="1"/>
      <c r="L518" s="1"/>
      <c r="M518" s="1"/>
      <c r="N518" s="1"/>
      <c r="O518" s="1"/>
      <c r="P518" s="1"/>
      <c r="Q518" s="1"/>
      <c r="R518" s="1"/>
    </row>
    <row r="519" spans="1:18" ht="9.75" customHeight="1">
      <c r="A519" s="1"/>
      <c r="B519" s="1"/>
      <c r="C519" s="1"/>
      <c r="D519" s="1"/>
      <c r="E519" s="1"/>
      <c r="F519" s="1"/>
      <c r="G519" s="1"/>
      <c r="H519" s="1"/>
      <c r="I519" s="1"/>
      <c r="J519" s="1"/>
      <c r="K519" s="1"/>
      <c r="L519" s="1"/>
      <c r="M519" s="1"/>
      <c r="N519" s="1"/>
      <c r="O519" s="1"/>
      <c r="P519" s="1"/>
      <c r="Q519" s="1"/>
      <c r="R519" s="1"/>
    </row>
    <row r="520" spans="1:18" ht="9.75" customHeight="1">
      <c r="A520" s="1"/>
      <c r="B520" s="1"/>
      <c r="C520" s="1"/>
      <c r="D520" s="1"/>
      <c r="E520" s="1"/>
      <c r="F520" s="1"/>
      <c r="G520" s="1"/>
      <c r="H520" s="1"/>
      <c r="I520" s="1"/>
      <c r="J520" s="1"/>
      <c r="K520" s="1"/>
      <c r="L520" s="1"/>
      <c r="M520" s="1"/>
      <c r="N520" s="1"/>
      <c r="O520" s="1"/>
      <c r="P520" s="1"/>
      <c r="Q520" s="1"/>
      <c r="R520" s="1"/>
    </row>
    <row r="521" spans="1:18" ht="9.75" customHeight="1">
      <c r="A521" s="1"/>
      <c r="B521" s="1"/>
      <c r="C521" s="1"/>
      <c r="D521" s="1"/>
      <c r="E521" s="1"/>
      <c r="F521" s="1"/>
      <c r="G521" s="1"/>
      <c r="H521" s="1"/>
      <c r="I521" s="1"/>
      <c r="J521" s="1"/>
      <c r="K521" s="1"/>
      <c r="L521" s="1"/>
      <c r="M521" s="1"/>
      <c r="N521" s="1"/>
      <c r="O521" s="1"/>
      <c r="P521" s="1"/>
      <c r="Q521" s="1"/>
      <c r="R521" s="1"/>
    </row>
    <row r="522" spans="1:18" ht="9.75" customHeight="1">
      <c r="A522" s="1"/>
      <c r="B522" s="1"/>
      <c r="C522" s="1"/>
      <c r="D522" s="1"/>
      <c r="E522" s="1"/>
      <c r="F522" s="1"/>
      <c r="G522" s="1"/>
      <c r="H522" s="1"/>
      <c r="I522" s="1"/>
      <c r="J522" s="1"/>
      <c r="K522" s="1"/>
      <c r="L522" s="1"/>
      <c r="M522" s="1"/>
      <c r="N522" s="1"/>
      <c r="O522" s="1"/>
      <c r="P522" s="1"/>
      <c r="Q522" s="1"/>
      <c r="R522" s="1"/>
    </row>
    <row r="523" spans="1:18" ht="9.75" customHeight="1">
      <c r="A523" s="1"/>
      <c r="B523" s="1"/>
      <c r="C523" s="1"/>
      <c r="D523" s="1"/>
      <c r="E523" s="1"/>
      <c r="F523" s="1"/>
      <c r="G523" s="1"/>
      <c r="H523" s="1"/>
      <c r="I523" s="1"/>
      <c r="J523" s="1"/>
      <c r="K523" s="1"/>
      <c r="L523" s="1"/>
      <c r="M523" s="1"/>
      <c r="N523" s="1"/>
      <c r="O523" s="1"/>
      <c r="P523" s="1"/>
      <c r="Q523" s="1"/>
      <c r="R523" s="1"/>
    </row>
    <row r="524" spans="1:18" ht="9.75" customHeight="1">
      <c r="A524" s="1"/>
      <c r="B524" s="1"/>
      <c r="C524" s="1"/>
      <c r="D524" s="1"/>
      <c r="E524" s="1"/>
      <c r="F524" s="1"/>
      <c r="G524" s="1"/>
      <c r="H524" s="1"/>
      <c r="I524" s="1"/>
      <c r="J524" s="1"/>
      <c r="K524" s="1"/>
      <c r="L524" s="1"/>
      <c r="M524" s="1"/>
      <c r="N524" s="1"/>
      <c r="O524" s="1"/>
      <c r="P524" s="1"/>
      <c r="Q524" s="1"/>
      <c r="R524" s="1"/>
    </row>
    <row r="525" spans="1:18" ht="9.75" customHeight="1">
      <c r="A525" s="1"/>
      <c r="B525" s="1"/>
      <c r="C525" s="1"/>
      <c r="D525" s="1"/>
      <c r="E525" s="1"/>
      <c r="F525" s="1"/>
      <c r="G525" s="1"/>
      <c r="H525" s="1"/>
      <c r="I525" s="1"/>
      <c r="J525" s="1"/>
      <c r="K525" s="1"/>
      <c r="L525" s="1"/>
      <c r="M525" s="1"/>
      <c r="N525" s="1"/>
      <c r="O525" s="1"/>
      <c r="P525" s="1"/>
      <c r="Q525" s="1"/>
      <c r="R525" s="1"/>
    </row>
    <row r="526" spans="1:18" ht="9.75" customHeight="1">
      <c r="A526" s="1"/>
      <c r="B526" s="1"/>
      <c r="C526" s="1"/>
      <c r="D526" s="1"/>
      <c r="E526" s="1"/>
      <c r="F526" s="1"/>
      <c r="G526" s="1"/>
      <c r="H526" s="1"/>
      <c r="I526" s="1"/>
      <c r="J526" s="1"/>
      <c r="K526" s="1"/>
      <c r="L526" s="1"/>
      <c r="M526" s="1"/>
      <c r="N526" s="1"/>
      <c r="O526" s="1"/>
      <c r="P526" s="1"/>
      <c r="Q526" s="1"/>
      <c r="R526" s="1"/>
    </row>
    <row r="527" spans="1:18" ht="9.75" customHeight="1">
      <c r="A527" s="1"/>
      <c r="B527" s="1"/>
      <c r="C527" s="1"/>
      <c r="D527" s="1"/>
      <c r="E527" s="1"/>
      <c r="F527" s="1"/>
      <c r="G527" s="1"/>
      <c r="H527" s="1"/>
      <c r="I527" s="1"/>
      <c r="J527" s="1"/>
      <c r="K527" s="1"/>
      <c r="L527" s="1"/>
      <c r="M527" s="1"/>
      <c r="N527" s="1"/>
      <c r="O527" s="1"/>
      <c r="P527" s="1"/>
      <c r="Q527" s="1"/>
      <c r="R527" s="1"/>
    </row>
    <row r="528" spans="1:18" ht="9.75" customHeight="1">
      <c r="A528" s="1"/>
      <c r="B528" s="1"/>
      <c r="C528" s="1"/>
      <c r="D528" s="1"/>
      <c r="E528" s="1"/>
      <c r="F528" s="1"/>
      <c r="G528" s="1"/>
      <c r="H528" s="1"/>
      <c r="I528" s="1"/>
      <c r="J528" s="1"/>
      <c r="K528" s="1"/>
      <c r="L528" s="1"/>
      <c r="M528" s="1"/>
      <c r="N528" s="1"/>
      <c r="O528" s="1"/>
      <c r="P528" s="1"/>
      <c r="Q528" s="1"/>
      <c r="R528" s="1"/>
    </row>
    <row r="529" spans="1:18" ht="9.75" customHeight="1">
      <c r="A529" s="1"/>
      <c r="B529" s="1"/>
      <c r="C529" s="1"/>
      <c r="D529" s="1"/>
      <c r="E529" s="1"/>
      <c r="F529" s="1"/>
      <c r="G529" s="1"/>
      <c r="H529" s="1"/>
      <c r="I529" s="1"/>
      <c r="J529" s="1"/>
      <c r="K529" s="1"/>
      <c r="L529" s="1"/>
      <c r="M529" s="1"/>
      <c r="N529" s="1"/>
      <c r="O529" s="1"/>
      <c r="P529" s="1"/>
      <c r="Q529" s="1"/>
      <c r="R529" s="1"/>
    </row>
    <row r="530" spans="1:18" ht="9.75" customHeight="1">
      <c r="A530" s="1"/>
      <c r="B530" s="1"/>
      <c r="C530" s="1"/>
      <c r="D530" s="1"/>
      <c r="E530" s="1"/>
      <c r="F530" s="1"/>
      <c r="G530" s="1"/>
      <c r="H530" s="1"/>
      <c r="I530" s="1"/>
      <c r="J530" s="1"/>
      <c r="K530" s="1"/>
      <c r="L530" s="1"/>
      <c r="M530" s="1"/>
      <c r="N530" s="1"/>
      <c r="O530" s="1"/>
      <c r="P530" s="1"/>
      <c r="Q530" s="1"/>
      <c r="R530" s="1"/>
    </row>
    <row r="531" spans="1:18" ht="9.75" customHeight="1">
      <c r="A531" s="1"/>
      <c r="B531" s="1"/>
      <c r="C531" s="1"/>
      <c r="D531" s="1"/>
      <c r="E531" s="1"/>
      <c r="F531" s="1"/>
      <c r="G531" s="1"/>
      <c r="H531" s="1"/>
      <c r="I531" s="1"/>
      <c r="J531" s="1"/>
      <c r="K531" s="1"/>
      <c r="L531" s="1"/>
      <c r="M531" s="1"/>
      <c r="N531" s="1"/>
      <c r="O531" s="1"/>
      <c r="P531" s="1"/>
      <c r="Q531" s="1"/>
      <c r="R531" s="1"/>
    </row>
    <row r="532" spans="1:18" ht="9.75" customHeight="1">
      <c r="A532" s="1"/>
      <c r="B532" s="1"/>
      <c r="C532" s="1"/>
      <c r="D532" s="1"/>
      <c r="E532" s="1"/>
      <c r="F532" s="1"/>
      <c r="G532" s="1"/>
      <c r="H532" s="1"/>
      <c r="I532" s="1"/>
      <c r="J532" s="1"/>
      <c r="K532" s="1"/>
      <c r="L532" s="1"/>
      <c r="M532" s="1"/>
      <c r="N532" s="1"/>
      <c r="O532" s="1"/>
      <c r="P532" s="1"/>
      <c r="Q532" s="1"/>
      <c r="R532" s="1"/>
    </row>
    <row r="533" spans="1:18" ht="9.75" customHeight="1">
      <c r="A533" s="1"/>
      <c r="B533" s="1"/>
      <c r="C533" s="1"/>
      <c r="D533" s="1"/>
      <c r="E533" s="1"/>
      <c r="F533" s="1"/>
      <c r="G533" s="1"/>
      <c r="H533" s="1"/>
      <c r="I533" s="1"/>
      <c r="J533" s="1"/>
      <c r="K533" s="1"/>
      <c r="L533" s="1"/>
      <c r="M533" s="1"/>
      <c r="N533" s="1"/>
      <c r="O533" s="1"/>
      <c r="P533" s="1"/>
      <c r="Q533" s="1"/>
      <c r="R533" s="1"/>
    </row>
    <row r="534" spans="1:18" ht="9.75" customHeight="1">
      <c r="A534" s="1"/>
      <c r="B534" s="1"/>
      <c r="C534" s="1"/>
      <c r="D534" s="1"/>
      <c r="E534" s="1"/>
      <c r="F534" s="1"/>
      <c r="G534" s="1"/>
      <c r="H534" s="1"/>
      <c r="I534" s="1"/>
      <c r="J534" s="1"/>
      <c r="K534" s="1"/>
      <c r="L534" s="1"/>
      <c r="M534" s="1"/>
      <c r="N534" s="1"/>
      <c r="O534" s="1"/>
      <c r="P534" s="1"/>
      <c r="Q534" s="1"/>
      <c r="R534" s="1"/>
    </row>
    <row r="535" spans="1:18" ht="9.75" customHeight="1">
      <c r="A535" s="1"/>
      <c r="B535" s="1"/>
      <c r="C535" s="1"/>
      <c r="D535" s="1"/>
      <c r="E535" s="1"/>
      <c r="F535" s="1"/>
      <c r="G535" s="1"/>
      <c r="H535" s="1"/>
      <c r="I535" s="1"/>
      <c r="J535" s="1"/>
      <c r="K535" s="1"/>
      <c r="L535" s="1"/>
      <c r="M535" s="1"/>
      <c r="N535" s="1"/>
      <c r="O535" s="1"/>
      <c r="P535" s="1"/>
      <c r="Q535" s="1"/>
      <c r="R535" s="1"/>
    </row>
    <row r="536" spans="1:18" ht="9.75" customHeight="1">
      <c r="A536" s="1"/>
      <c r="B536" s="1"/>
      <c r="C536" s="1"/>
      <c r="D536" s="1"/>
      <c r="E536" s="1"/>
      <c r="F536" s="1"/>
      <c r="G536" s="1"/>
      <c r="H536" s="1"/>
      <c r="I536" s="1"/>
      <c r="J536" s="1"/>
      <c r="K536" s="1"/>
      <c r="L536" s="1"/>
      <c r="M536" s="1"/>
      <c r="N536" s="1"/>
      <c r="O536" s="1"/>
      <c r="P536" s="1"/>
      <c r="Q536" s="1"/>
      <c r="R536" s="1"/>
    </row>
    <row r="537" spans="1:18" ht="9.75" customHeight="1">
      <c r="A537" s="1"/>
      <c r="B537" s="1"/>
      <c r="C537" s="1"/>
      <c r="D537" s="1"/>
      <c r="E537" s="1"/>
      <c r="F537" s="1"/>
      <c r="G537" s="1"/>
      <c r="H537" s="1"/>
      <c r="I537" s="1"/>
      <c r="J537" s="1"/>
      <c r="K537" s="1"/>
      <c r="L537" s="1"/>
      <c r="M537" s="1"/>
      <c r="N537" s="1"/>
      <c r="O537" s="1"/>
      <c r="P537" s="1"/>
      <c r="Q537" s="1"/>
      <c r="R537" s="1"/>
    </row>
    <row r="538" spans="1:18" ht="9.75" customHeight="1">
      <c r="A538" s="1"/>
      <c r="B538" s="1"/>
      <c r="C538" s="1"/>
      <c r="D538" s="1"/>
      <c r="E538" s="1"/>
      <c r="F538" s="1"/>
      <c r="G538" s="1"/>
      <c r="H538" s="1"/>
      <c r="I538" s="1"/>
      <c r="J538" s="1"/>
      <c r="K538" s="1"/>
      <c r="L538" s="1"/>
      <c r="M538" s="1"/>
      <c r="N538" s="1"/>
      <c r="O538" s="1"/>
      <c r="P538" s="1"/>
      <c r="Q538" s="1"/>
      <c r="R538" s="1"/>
    </row>
    <row r="539" spans="1:18" ht="9.75" customHeight="1">
      <c r="A539" s="1"/>
      <c r="B539" s="1"/>
      <c r="C539" s="1"/>
      <c r="D539" s="1"/>
      <c r="E539" s="1"/>
      <c r="F539" s="1"/>
      <c r="G539" s="1"/>
      <c r="H539" s="1"/>
      <c r="I539" s="1"/>
      <c r="J539" s="1"/>
      <c r="K539" s="1"/>
      <c r="L539" s="1"/>
      <c r="M539" s="1"/>
      <c r="N539" s="1"/>
      <c r="O539" s="1"/>
      <c r="P539" s="1"/>
      <c r="Q539" s="1"/>
      <c r="R539" s="1"/>
    </row>
    <row r="540" spans="1:18" ht="9.75" customHeight="1">
      <c r="A540" s="1"/>
      <c r="B540" s="1"/>
      <c r="C540" s="1"/>
      <c r="D540" s="1"/>
      <c r="E540" s="1"/>
      <c r="F540" s="1"/>
      <c r="G540" s="1"/>
      <c r="H540" s="1"/>
      <c r="I540" s="1"/>
      <c r="J540" s="1"/>
      <c r="K540" s="1"/>
      <c r="L540" s="1"/>
      <c r="M540" s="1"/>
      <c r="N540" s="1"/>
      <c r="O540" s="1"/>
      <c r="P540" s="1"/>
      <c r="Q540" s="1"/>
      <c r="R540" s="1"/>
    </row>
    <row r="541" spans="1:18" ht="9.75" customHeight="1">
      <c r="A541" s="1"/>
      <c r="B541" s="1"/>
      <c r="C541" s="1"/>
      <c r="D541" s="1"/>
      <c r="E541" s="1"/>
      <c r="F541" s="1"/>
      <c r="G541" s="1"/>
      <c r="H541" s="1"/>
      <c r="I541" s="1"/>
      <c r="J541" s="1"/>
      <c r="K541" s="1"/>
      <c r="L541" s="1"/>
      <c r="M541" s="1"/>
      <c r="N541" s="1"/>
      <c r="O541" s="1"/>
      <c r="P541" s="1"/>
      <c r="Q541" s="1"/>
      <c r="R541" s="1"/>
    </row>
    <row r="542" spans="1:18" ht="9.75" customHeight="1">
      <c r="A542" s="1"/>
      <c r="B542" s="1"/>
      <c r="C542" s="1"/>
      <c r="D542" s="1"/>
      <c r="E542" s="1"/>
      <c r="F542" s="1"/>
      <c r="G542" s="1"/>
      <c r="H542" s="1"/>
      <c r="I542" s="1"/>
      <c r="J542" s="1"/>
      <c r="K542" s="1"/>
      <c r="L542" s="1"/>
      <c r="M542" s="1"/>
      <c r="N542" s="1"/>
      <c r="O542" s="1"/>
      <c r="P542" s="1"/>
      <c r="Q542" s="1"/>
      <c r="R542" s="1"/>
    </row>
    <row r="543" spans="1:18" ht="9.75" customHeight="1">
      <c r="A543" s="1"/>
      <c r="B543" s="1"/>
      <c r="C543" s="1"/>
      <c r="D543" s="1"/>
      <c r="E543" s="1"/>
      <c r="F543" s="1"/>
      <c r="G543" s="1"/>
      <c r="H543" s="1"/>
      <c r="I543" s="1"/>
      <c r="J543" s="1"/>
      <c r="K543" s="1"/>
      <c r="L543" s="1"/>
      <c r="M543" s="1"/>
      <c r="N543" s="1"/>
      <c r="O543" s="1"/>
      <c r="P543" s="1"/>
      <c r="Q543" s="1"/>
      <c r="R543" s="1"/>
    </row>
    <row r="544" spans="1:18" ht="9.75" customHeight="1">
      <c r="A544" s="1"/>
      <c r="B544" s="1"/>
      <c r="C544" s="1"/>
      <c r="D544" s="1"/>
      <c r="E544" s="1"/>
      <c r="F544" s="1"/>
      <c r="G544" s="1"/>
      <c r="H544" s="1"/>
      <c r="I544" s="1"/>
      <c r="J544" s="1"/>
      <c r="K544" s="1"/>
      <c r="L544" s="1"/>
      <c r="M544" s="1"/>
      <c r="N544" s="1"/>
      <c r="O544" s="1"/>
      <c r="P544" s="1"/>
      <c r="Q544" s="1"/>
      <c r="R544" s="1"/>
    </row>
    <row r="545" spans="1:18" ht="9.75" customHeight="1">
      <c r="A545" s="1"/>
      <c r="B545" s="1"/>
      <c r="C545" s="1"/>
      <c r="D545" s="1"/>
      <c r="E545" s="1"/>
      <c r="F545" s="1"/>
      <c r="G545" s="1"/>
      <c r="H545" s="1"/>
      <c r="I545" s="1"/>
      <c r="J545" s="1"/>
      <c r="K545" s="1"/>
      <c r="L545" s="1"/>
      <c r="M545" s="1"/>
      <c r="N545" s="1"/>
      <c r="O545" s="1"/>
      <c r="P545" s="1"/>
      <c r="Q545" s="1"/>
      <c r="R545" s="1"/>
    </row>
    <row r="546" spans="1:18" ht="9.75" customHeight="1">
      <c r="A546" s="1"/>
      <c r="B546" s="1"/>
      <c r="C546" s="1"/>
      <c r="D546" s="1"/>
      <c r="E546" s="1"/>
      <c r="F546" s="1"/>
      <c r="G546" s="1"/>
      <c r="H546" s="1"/>
      <c r="I546" s="1"/>
      <c r="J546" s="1"/>
      <c r="K546" s="1"/>
      <c r="L546" s="1"/>
      <c r="M546" s="1"/>
      <c r="N546" s="1"/>
      <c r="O546" s="1"/>
      <c r="P546" s="1"/>
      <c r="Q546" s="1"/>
      <c r="R546" s="1"/>
    </row>
    <row r="547" spans="1:18" ht="9.75" customHeight="1">
      <c r="A547" s="1"/>
      <c r="B547" s="1"/>
      <c r="C547" s="1"/>
      <c r="D547" s="1"/>
      <c r="E547" s="1"/>
      <c r="F547" s="1"/>
      <c r="G547" s="1"/>
      <c r="H547" s="1"/>
      <c r="I547" s="1"/>
      <c r="J547" s="1"/>
      <c r="K547" s="1"/>
      <c r="L547" s="1"/>
      <c r="M547" s="1"/>
      <c r="N547" s="1"/>
      <c r="O547" s="1"/>
      <c r="P547" s="1"/>
      <c r="Q547" s="1"/>
      <c r="R547" s="1"/>
    </row>
    <row r="548" spans="1:18" ht="9.75" customHeight="1">
      <c r="A548" s="1"/>
      <c r="B548" s="1"/>
      <c r="C548" s="1"/>
      <c r="D548" s="1"/>
      <c r="E548" s="1"/>
      <c r="F548" s="1"/>
      <c r="G548" s="1"/>
      <c r="H548" s="1"/>
      <c r="I548" s="1"/>
      <c r="J548" s="1"/>
      <c r="K548" s="1"/>
      <c r="L548" s="1"/>
      <c r="M548" s="1"/>
      <c r="N548" s="1"/>
      <c r="O548" s="1"/>
      <c r="P548" s="1"/>
      <c r="Q548" s="1"/>
      <c r="R548" s="1"/>
    </row>
    <row r="549" spans="1:18" ht="9.75" customHeight="1">
      <c r="A549" s="1"/>
      <c r="B549" s="1"/>
      <c r="C549" s="1"/>
      <c r="D549" s="1"/>
      <c r="E549" s="1"/>
      <c r="F549" s="1"/>
      <c r="G549" s="1"/>
      <c r="H549" s="1"/>
      <c r="I549" s="1"/>
      <c r="J549" s="1"/>
      <c r="K549" s="1"/>
      <c r="L549" s="1"/>
      <c r="M549" s="1"/>
      <c r="N549" s="1"/>
      <c r="O549" s="1"/>
      <c r="P549" s="1"/>
      <c r="Q549" s="1"/>
      <c r="R549" s="1"/>
    </row>
    <row r="550" spans="1:18" ht="9.75" customHeight="1">
      <c r="A550" s="1"/>
      <c r="B550" s="1"/>
      <c r="C550" s="1"/>
      <c r="D550" s="1"/>
      <c r="E550" s="1"/>
      <c r="F550" s="1"/>
      <c r="G550" s="1"/>
      <c r="H550" s="1"/>
      <c r="I550" s="1"/>
      <c r="J550" s="1"/>
      <c r="K550" s="1"/>
      <c r="L550" s="1"/>
      <c r="M550" s="1"/>
      <c r="N550" s="1"/>
      <c r="O550" s="1"/>
      <c r="P550" s="1"/>
      <c r="Q550" s="1"/>
      <c r="R550" s="1"/>
    </row>
    <row r="551" spans="1:18" ht="9.75" customHeight="1">
      <c r="A551" s="1"/>
      <c r="B551" s="1"/>
      <c r="C551" s="1"/>
      <c r="D551" s="1"/>
      <c r="E551" s="1"/>
      <c r="F551" s="1"/>
      <c r="G551" s="1"/>
      <c r="H551" s="1"/>
      <c r="I551" s="1"/>
      <c r="J551" s="1"/>
      <c r="K551" s="1"/>
      <c r="L551" s="1"/>
      <c r="M551" s="1"/>
      <c r="N551" s="1"/>
      <c r="O551" s="1"/>
      <c r="P551" s="1"/>
      <c r="Q551" s="1"/>
      <c r="R551" s="1"/>
    </row>
    <row r="552" spans="1:18" ht="9.75" customHeight="1">
      <c r="A552" s="1"/>
      <c r="B552" s="1"/>
      <c r="C552" s="1"/>
      <c r="D552" s="1"/>
      <c r="E552" s="1"/>
      <c r="F552" s="1"/>
      <c r="G552" s="1"/>
      <c r="H552" s="1"/>
      <c r="I552" s="1"/>
      <c r="J552" s="1"/>
      <c r="K552" s="1"/>
      <c r="L552" s="1"/>
      <c r="M552" s="1"/>
      <c r="N552" s="1"/>
      <c r="O552" s="1"/>
      <c r="P552" s="1"/>
      <c r="Q552" s="1"/>
      <c r="R552" s="1"/>
    </row>
    <row r="553" spans="1:18" ht="9.75" customHeight="1">
      <c r="A553" s="1"/>
      <c r="B553" s="1"/>
      <c r="C553" s="1"/>
      <c r="D553" s="1"/>
      <c r="E553" s="1"/>
      <c r="F553" s="1"/>
      <c r="G553" s="1"/>
      <c r="H553" s="1"/>
      <c r="I553" s="1"/>
      <c r="J553" s="1"/>
      <c r="K553" s="1"/>
      <c r="L553" s="1"/>
      <c r="M553" s="1"/>
      <c r="N553" s="1"/>
      <c r="O553" s="1"/>
      <c r="P553" s="1"/>
      <c r="Q553" s="1"/>
      <c r="R553" s="1"/>
    </row>
    <row r="554" spans="1:18" ht="9.75" customHeight="1">
      <c r="A554" s="1"/>
      <c r="B554" s="1"/>
      <c r="C554" s="1"/>
      <c r="D554" s="1"/>
      <c r="E554" s="1"/>
      <c r="F554" s="1"/>
      <c r="G554" s="1"/>
      <c r="H554" s="1"/>
      <c r="I554" s="1"/>
      <c r="J554" s="1"/>
      <c r="K554" s="1"/>
      <c r="L554" s="1"/>
      <c r="M554" s="1"/>
      <c r="N554" s="1"/>
      <c r="O554" s="1"/>
      <c r="P554" s="1"/>
      <c r="Q554" s="1"/>
      <c r="R554" s="1"/>
    </row>
    <row r="555" spans="1:18" ht="9.75" customHeight="1">
      <c r="A555" s="1"/>
      <c r="B555" s="1"/>
      <c r="C555" s="1"/>
      <c r="D555" s="1"/>
      <c r="E555" s="1"/>
      <c r="F555" s="1"/>
      <c r="G555" s="1"/>
      <c r="H555" s="1"/>
      <c r="I555" s="1"/>
      <c r="J555" s="1"/>
      <c r="K555" s="1"/>
      <c r="L555" s="1"/>
      <c r="M555" s="1"/>
      <c r="N555" s="1"/>
      <c r="O555" s="1"/>
      <c r="P555" s="1"/>
      <c r="Q555" s="1"/>
      <c r="R555" s="1"/>
    </row>
    <row r="556" spans="1:18" ht="9.75" customHeight="1">
      <c r="A556" s="1"/>
      <c r="B556" s="1"/>
      <c r="C556" s="1"/>
      <c r="D556" s="1"/>
      <c r="E556" s="1"/>
      <c r="F556" s="1"/>
      <c r="G556" s="1"/>
      <c r="H556" s="1"/>
      <c r="I556" s="1"/>
      <c r="J556" s="1"/>
      <c r="K556" s="1"/>
      <c r="L556" s="1"/>
      <c r="M556" s="1"/>
      <c r="N556" s="1"/>
      <c r="O556" s="1"/>
      <c r="P556" s="1"/>
      <c r="Q556" s="1"/>
      <c r="R556" s="1"/>
    </row>
    <row r="557" spans="1:18" ht="9.75" customHeight="1">
      <c r="A557" s="1"/>
      <c r="B557" s="1"/>
      <c r="C557" s="1"/>
      <c r="D557" s="1"/>
      <c r="E557" s="1"/>
      <c r="F557" s="1"/>
      <c r="G557" s="1"/>
      <c r="H557" s="1"/>
      <c r="I557" s="1"/>
      <c r="J557" s="1"/>
      <c r="K557" s="1"/>
      <c r="L557" s="1"/>
      <c r="M557" s="1"/>
      <c r="N557" s="1"/>
      <c r="O557" s="1"/>
      <c r="P557" s="1"/>
      <c r="Q557" s="1"/>
      <c r="R557" s="1"/>
    </row>
    <row r="558" spans="1:18" ht="9.75" customHeight="1">
      <c r="A558" s="1"/>
      <c r="B558" s="1"/>
      <c r="C558" s="1"/>
      <c r="D558" s="1"/>
      <c r="E558" s="1"/>
      <c r="F558" s="1"/>
      <c r="G558" s="1"/>
      <c r="H558" s="1"/>
      <c r="I558" s="1"/>
      <c r="J558" s="1"/>
      <c r="K558" s="1"/>
      <c r="L558" s="1"/>
      <c r="M558" s="1"/>
      <c r="N558" s="1"/>
      <c r="O558" s="1"/>
      <c r="P558" s="1"/>
      <c r="Q558" s="1"/>
      <c r="R558" s="1"/>
    </row>
    <row r="559" spans="1:18" ht="9.75" customHeight="1">
      <c r="A559" s="1"/>
      <c r="B559" s="1"/>
      <c r="C559" s="1"/>
      <c r="D559" s="1"/>
      <c r="E559" s="1"/>
      <c r="F559" s="1"/>
      <c r="G559" s="1"/>
      <c r="H559" s="1"/>
      <c r="I559" s="1"/>
      <c r="J559" s="1"/>
      <c r="K559" s="1"/>
      <c r="L559" s="1"/>
      <c r="M559" s="1"/>
      <c r="N559" s="1"/>
      <c r="O559" s="1"/>
      <c r="P559" s="1"/>
      <c r="Q559" s="1"/>
      <c r="R559" s="1"/>
    </row>
    <row r="560" spans="1:18" ht="9.75" customHeight="1">
      <c r="A560" s="1"/>
      <c r="B560" s="1"/>
      <c r="C560" s="1"/>
      <c r="D560" s="1"/>
      <c r="E560" s="1"/>
      <c r="F560" s="1"/>
      <c r="G560" s="1"/>
      <c r="H560" s="1"/>
      <c r="I560" s="1"/>
      <c r="J560" s="1"/>
      <c r="K560" s="1"/>
      <c r="L560" s="1"/>
      <c r="M560" s="1"/>
      <c r="N560" s="1"/>
      <c r="O560" s="1"/>
      <c r="P560" s="1"/>
      <c r="Q560" s="1"/>
      <c r="R560" s="1"/>
    </row>
    <row r="561" spans="1:18" ht="9.75" customHeight="1">
      <c r="A561" s="1"/>
      <c r="B561" s="1"/>
      <c r="C561" s="1"/>
      <c r="D561" s="1"/>
      <c r="E561" s="1"/>
      <c r="F561" s="1"/>
      <c r="G561" s="1"/>
      <c r="H561" s="1"/>
      <c r="I561" s="1"/>
      <c r="J561" s="1"/>
      <c r="K561" s="1"/>
      <c r="L561" s="1"/>
      <c r="M561" s="1"/>
      <c r="N561" s="1"/>
      <c r="O561" s="1"/>
      <c r="P561" s="1"/>
      <c r="Q561" s="1"/>
      <c r="R561" s="1"/>
    </row>
    <row r="562" spans="1:18" ht="9.75" customHeight="1">
      <c r="A562" s="1"/>
      <c r="B562" s="1"/>
      <c r="C562" s="1"/>
      <c r="D562" s="1"/>
      <c r="E562" s="1"/>
      <c r="F562" s="1"/>
      <c r="G562" s="1"/>
      <c r="H562" s="1"/>
      <c r="I562" s="1"/>
      <c r="J562" s="1"/>
      <c r="K562" s="1"/>
      <c r="L562" s="1"/>
      <c r="M562" s="1"/>
      <c r="N562" s="1"/>
      <c r="O562" s="1"/>
      <c r="P562" s="1"/>
      <c r="Q562" s="1"/>
      <c r="R562" s="1"/>
    </row>
    <row r="563" spans="1:18" ht="9.75" customHeight="1">
      <c r="A563" s="1"/>
      <c r="B563" s="1"/>
      <c r="C563" s="1"/>
      <c r="D563" s="1"/>
      <c r="E563" s="1"/>
      <c r="F563" s="1"/>
      <c r="G563" s="1"/>
      <c r="H563" s="1"/>
      <c r="I563" s="1"/>
      <c r="J563" s="1"/>
      <c r="K563" s="1"/>
      <c r="L563" s="1"/>
      <c r="M563" s="1"/>
      <c r="N563" s="1"/>
      <c r="O563" s="1"/>
      <c r="P563" s="1"/>
      <c r="Q563" s="1"/>
      <c r="R563" s="1"/>
    </row>
    <row r="564" spans="1:18" ht="9.75" customHeight="1">
      <c r="A564" s="1"/>
      <c r="B564" s="1"/>
      <c r="C564" s="1"/>
      <c r="D564" s="1"/>
      <c r="E564" s="1"/>
      <c r="F564" s="1"/>
      <c r="G564" s="1"/>
      <c r="H564" s="1"/>
      <c r="I564" s="1"/>
      <c r="J564" s="1"/>
      <c r="K564" s="1"/>
      <c r="L564" s="1"/>
      <c r="M564" s="1"/>
      <c r="N564" s="1"/>
      <c r="O564" s="1"/>
      <c r="P564" s="1"/>
      <c r="Q564" s="1"/>
      <c r="R564" s="1"/>
    </row>
    <row r="565" spans="1:18" ht="9.75" customHeight="1">
      <c r="A565" s="1"/>
      <c r="B565" s="1"/>
      <c r="C565" s="1"/>
      <c r="D565" s="1"/>
      <c r="E565" s="1"/>
      <c r="F565" s="1"/>
      <c r="G565" s="1"/>
      <c r="H565" s="1"/>
      <c r="I565" s="1"/>
      <c r="J565" s="1"/>
      <c r="K565" s="1"/>
      <c r="L565" s="1"/>
      <c r="M565" s="1"/>
      <c r="N565" s="1"/>
      <c r="O565" s="1"/>
      <c r="P565" s="1"/>
      <c r="Q565" s="1"/>
      <c r="R565" s="1"/>
    </row>
    <row r="566" spans="1:18" ht="9.75" customHeight="1">
      <c r="A566" s="1"/>
      <c r="B566" s="1"/>
      <c r="C566" s="1"/>
      <c r="D566" s="1"/>
      <c r="E566" s="1"/>
      <c r="F566" s="1"/>
      <c r="G566" s="1"/>
      <c r="H566" s="1"/>
      <c r="I566" s="1"/>
      <c r="J566" s="1"/>
      <c r="K566" s="1"/>
      <c r="L566" s="1"/>
      <c r="M566" s="1"/>
      <c r="N566" s="1"/>
      <c r="O566" s="1"/>
      <c r="P566" s="1"/>
      <c r="Q566" s="1"/>
      <c r="R566" s="1"/>
    </row>
    <row r="567" spans="1:18" ht="9.75" customHeight="1">
      <c r="A567" s="1"/>
      <c r="B567" s="1"/>
      <c r="C567" s="1"/>
      <c r="D567" s="1"/>
      <c r="E567" s="1"/>
      <c r="F567" s="1"/>
      <c r="G567" s="1"/>
      <c r="H567" s="1"/>
      <c r="I567" s="1"/>
      <c r="J567" s="1"/>
      <c r="K567" s="1"/>
      <c r="L567" s="1"/>
      <c r="M567" s="1"/>
      <c r="N567" s="1"/>
      <c r="O567" s="1"/>
      <c r="P567" s="1"/>
      <c r="Q567" s="1"/>
      <c r="R567" s="1"/>
    </row>
    <row r="568" spans="1:18" ht="9.75" customHeight="1">
      <c r="A568" s="1"/>
      <c r="B568" s="1"/>
      <c r="C568" s="1"/>
      <c r="D568" s="1"/>
      <c r="E568" s="1"/>
      <c r="F568" s="1"/>
      <c r="G568" s="1"/>
      <c r="H568" s="1"/>
      <c r="I568" s="1"/>
      <c r="J568" s="1"/>
      <c r="K568" s="1"/>
      <c r="L568" s="1"/>
      <c r="M568" s="1"/>
      <c r="N568" s="1"/>
      <c r="O568" s="1"/>
      <c r="P568" s="1"/>
      <c r="Q568" s="1"/>
      <c r="R568" s="1"/>
    </row>
    <row r="569" spans="1:18" ht="9.75" customHeight="1">
      <c r="A569" s="1"/>
      <c r="B569" s="1"/>
      <c r="C569" s="1"/>
      <c r="D569" s="1"/>
      <c r="E569" s="1"/>
      <c r="F569" s="1"/>
      <c r="G569" s="1"/>
      <c r="H569" s="1"/>
      <c r="I569" s="1"/>
      <c r="J569" s="1"/>
      <c r="K569" s="1"/>
      <c r="L569" s="1"/>
      <c r="M569" s="1"/>
      <c r="N569" s="1"/>
      <c r="O569" s="1"/>
      <c r="P569" s="1"/>
      <c r="Q569" s="1"/>
      <c r="R569" s="1"/>
    </row>
    <row r="570" spans="1:18" ht="9.75" customHeight="1">
      <c r="A570" s="1"/>
      <c r="B570" s="1"/>
      <c r="C570" s="1"/>
      <c r="D570" s="1"/>
      <c r="E570" s="1"/>
      <c r="F570" s="1"/>
      <c r="G570" s="1"/>
      <c r="H570" s="1"/>
      <c r="I570" s="1"/>
      <c r="J570" s="1"/>
      <c r="K570" s="1"/>
      <c r="L570" s="1"/>
      <c r="M570" s="1"/>
      <c r="N570" s="1"/>
      <c r="O570" s="1"/>
      <c r="P570" s="1"/>
      <c r="Q570" s="1"/>
      <c r="R570" s="1"/>
    </row>
    <row r="571" spans="1:18" ht="9.75" customHeight="1">
      <c r="A571" s="1"/>
      <c r="B571" s="1"/>
      <c r="C571" s="1"/>
      <c r="D571" s="1"/>
      <c r="E571" s="1"/>
      <c r="F571" s="1"/>
      <c r="G571" s="1"/>
      <c r="H571" s="1"/>
      <c r="I571" s="1"/>
      <c r="J571" s="1"/>
      <c r="K571" s="1"/>
      <c r="L571" s="1"/>
      <c r="M571" s="1"/>
      <c r="N571" s="1"/>
      <c r="O571" s="1"/>
      <c r="P571" s="1"/>
      <c r="Q571" s="1"/>
      <c r="R571" s="1"/>
    </row>
    <row r="572" spans="1:18" ht="9.75" customHeight="1">
      <c r="A572" s="1"/>
      <c r="B572" s="1"/>
      <c r="C572" s="1"/>
      <c r="D572" s="1"/>
      <c r="E572" s="1"/>
      <c r="F572" s="1"/>
      <c r="G572" s="1"/>
      <c r="H572" s="1"/>
      <c r="I572" s="1"/>
      <c r="J572" s="1"/>
      <c r="K572" s="1"/>
      <c r="L572" s="1"/>
      <c r="M572" s="1"/>
      <c r="N572" s="1"/>
      <c r="O572" s="1"/>
      <c r="P572" s="1"/>
      <c r="Q572" s="1"/>
      <c r="R572" s="1"/>
    </row>
    <row r="573" spans="1:18" ht="9.75" customHeight="1">
      <c r="A573" s="1"/>
      <c r="B573" s="1"/>
      <c r="C573" s="1"/>
      <c r="D573" s="1"/>
      <c r="E573" s="1"/>
      <c r="F573" s="1"/>
      <c r="G573" s="1"/>
      <c r="H573" s="1"/>
      <c r="I573" s="1"/>
      <c r="J573" s="1"/>
      <c r="K573" s="1"/>
      <c r="L573" s="1"/>
      <c r="M573" s="1"/>
      <c r="N573" s="1"/>
      <c r="O573" s="1"/>
      <c r="P573" s="1"/>
      <c r="Q573" s="1"/>
      <c r="R573" s="1"/>
    </row>
    <row r="574" spans="1:18" ht="9.75" customHeight="1">
      <c r="A574" s="1"/>
      <c r="B574" s="1"/>
      <c r="C574" s="1"/>
      <c r="D574" s="1"/>
      <c r="E574" s="1"/>
      <c r="F574" s="1"/>
      <c r="G574" s="1"/>
      <c r="H574" s="1"/>
      <c r="I574" s="1"/>
      <c r="J574" s="1"/>
      <c r="K574" s="1"/>
      <c r="L574" s="1"/>
      <c r="M574" s="1"/>
      <c r="N574" s="1"/>
      <c r="O574" s="1"/>
      <c r="P574" s="1"/>
      <c r="Q574" s="1"/>
      <c r="R574" s="1"/>
    </row>
    <row r="575" spans="1:18" ht="9.75" customHeight="1">
      <c r="A575" s="1"/>
      <c r="B575" s="1"/>
      <c r="C575" s="1"/>
      <c r="D575" s="1"/>
      <c r="E575" s="1"/>
      <c r="F575" s="1"/>
      <c r="G575" s="1"/>
      <c r="H575" s="1"/>
      <c r="I575" s="1"/>
      <c r="J575" s="1"/>
      <c r="K575" s="1"/>
      <c r="L575" s="1"/>
      <c r="M575" s="1"/>
      <c r="N575" s="1"/>
      <c r="O575" s="1"/>
      <c r="P575" s="1"/>
      <c r="Q575" s="1"/>
      <c r="R575" s="1"/>
    </row>
    <row r="576" spans="1:18" ht="9.75" customHeight="1">
      <c r="A576" s="1"/>
      <c r="B576" s="1"/>
      <c r="C576" s="1"/>
      <c r="D576" s="1"/>
      <c r="E576" s="1"/>
      <c r="F576" s="1"/>
      <c r="G576" s="1"/>
      <c r="H576" s="1"/>
      <c r="I576" s="1"/>
      <c r="J576" s="1"/>
      <c r="K576" s="1"/>
      <c r="L576" s="1"/>
      <c r="M576" s="1"/>
      <c r="N576" s="1"/>
      <c r="O576" s="1"/>
      <c r="P576" s="1"/>
      <c r="Q576" s="1"/>
      <c r="R576" s="1"/>
    </row>
    <row r="577" spans="1:18" ht="9.75" customHeight="1">
      <c r="A577" s="1"/>
      <c r="B577" s="1"/>
      <c r="C577" s="1"/>
      <c r="D577" s="1"/>
      <c r="E577" s="1"/>
      <c r="F577" s="1"/>
      <c r="G577" s="1"/>
      <c r="H577" s="1"/>
      <c r="I577" s="1"/>
      <c r="J577" s="1"/>
      <c r="K577" s="1"/>
      <c r="L577" s="1"/>
      <c r="M577" s="1"/>
      <c r="N577" s="1"/>
      <c r="O577" s="1"/>
      <c r="P577" s="1"/>
      <c r="Q577" s="1"/>
      <c r="R577" s="1"/>
    </row>
    <row r="578" spans="1:18" ht="9.75" customHeight="1">
      <c r="A578" s="1"/>
      <c r="B578" s="1"/>
      <c r="C578" s="1"/>
      <c r="D578" s="1"/>
      <c r="E578" s="1"/>
      <c r="F578" s="1"/>
      <c r="G578" s="1"/>
      <c r="H578" s="1"/>
      <c r="I578" s="1"/>
      <c r="J578" s="1"/>
      <c r="K578" s="1"/>
      <c r="L578" s="1"/>
      <c r="M578" s="1"/>
      <c r="N578" s="1"/>
      <c r="O578" s="1"/>
      <c r="P578" s="1"/>
      <c r="Q578" s="1"/>
      <c r="R578" s="1"/>
    </row>
    <row r="579" spans="1:18" ht="9.75" customHeight="1">
      <c r="A579" s="1"/>
      <c r="B579" s="1"/>
      <c r="C579" s="1"/>
      <c r="D579" s="1"/>
      <c r="E579" s="1"/>
      <c r="F579" s="1"/>
      <c r="G579" s="1"/>
      <c r="H579" s="1"/>
      <c r="I579" s="1"/>
      <c r="J579" s="1"/>
      <c r="K579" s="1"/>
      <c r="L579" s="1"/>
      <c r="M579" s="1"/>
      <c r="N579" s="1"/>
      <c r="O579" s="1"/>
      <c r="P579" s="1"/>
      <c r="Q579" s="1"/>
      <c r="R579" s="1"/>
    </row>
    <row r="580" spans="1:18" ht="9.75" customHeight="1">
      <c r="A580" s="1"/>
      <c r="B580" s="1"/>
      <c r="C580" s="1"/>
      <c r="D580" s="1"/>
      <c r="E580" s="1"/>
      <c r="F580" s="1"/>
      <c r="G580" s="1"/>
      <c r="H580" s="1"/>
      <c r="I580" s="1"/>
      <c r="J580" s="1"/>
      <c r="K580" s="1"/>
      <c r="L580" s="1"/>
      <c r="M580" s="1"/>
      <c r="N580" s="1"/>
      <c r="O580" s="1"/>
      <c r="P580" s="1"/>
      <c r="Q580" s="1"/>
      <c r="R580" s="1"/>
    </row>
    <row r="581" spans="1:18" ht="9.75" customHeight="1">
      <c r="A581" s="1"/>
      <c r="B581" s="1"/>
      <c r="C581" s="1"/>
      <c r="D581" s="1"/>
      <c r="E581" s="1"/>
      <c r="F581" s="1"/>
      <c r="G581" s="1"/>
      <c r="H581" s="1"/>
      <c r="I581" s="1"/>
      <c r="J581" s="1"/>
      <c r="K581" s="1"/>
      <c r="L581" s="1"/>
      <c r="M581" s="1"/>
      <c r="N581" s="1"/>
      <c r="O581" s="1"/>
      <c r="P581" s="1"/>
      <c r="Q581" s="1"/>
      <c r="R581" s="1"/>
    </row>
    <row r="582" spans="1:18" ht="9.75" customHeight="1">
      <c r="A582" s="1"/>
      <c r="B582" s="1"/>
      <c r="C582" s="1"/>
      <c r="D582" s="1"/>
      <c r="E582" s="1"/>
      <c r="F582" s="1"/>
      <c r="G582" s="1"/>
      <c r="H582" s="1"/>
      <c r="I582" s="1"/>
      <c r="J582" s="1"/>
      <c r="K582" s="1"/>
      <c r="L582" s="1"/>
      <c r="M582" s="1"/>
      <c r="N582" s="1"/>
      <c r="O582" s="1"/>
      <c r="P582" s="1"/>
      <c r="Q582" s="1"/>
      <c r="R582" s="1"/>
    </row>
    <row r="583" spans="1:18" ht="9.75" customHeight="1">
      <c r="A583" s="1"/>
      <c r="B583" s="1"/>
      <c r="C583" s="1"/>
      <c r="D583" s="1"/>
      <c r="E583" s="1"/>
      <c r="F583" s="1"/>
      <c r="G583" s="1"/>
      <c r="H583" s="1"/>
      <c r="I583" s="1"/>
      <c r="J583" s="1"/>
      <c r="K583" s="1"/>
      <c r="L583" s="1"/>
      <c r="M583" s="1"/>
      <c r="N583" s="1"/>
      <c r="O583" s="1"/>
      <c r="P583" s="1"/>
      <c r="Q583" s="1"/>
      <c r="R583" s="1"/>
    </row>
    <row r="584" spans="1:18" ht="9.75" customHeight="1">
      <c r="A584" s="1"/>
      <c r="B584" s="1"/>
      <c r="C584" s="1"/>
      <c r="D584" s="1"/>
      <c r="E584" s="1"/>
      <c r="F584" s="1"/>
      <c r="G584" s="1"/>
      <c r="H584" s="1"/>
      <c r="I584" s="1"/>
      <c r="J584" s="1"/>
      <c r="K584" s="1"/>
      <c r="L584" s="1"/>
      <c r="M584" s="1"/>
      <c r="N584" s="1"/>
      <c r="O584" s="1"/>
      <c r="P584" s="1"/>
      <c r="Q584" s="1"/>
      <c r="R584" s="1"/>
    </row>
    <row r="585" spans="1:18" ht="9.75" customHeight="1">
      <c r="A585" s="1"/>
      <c r="B585" s="1"/>
      <c r="C585" s="1"/>
      <c r="D585" s="1"/>
      <c r="E585" s="1"/>
      <c r="F585" s="1"/>
      <c r="G585" s="1"/>
      <c r="H585" s="1"/>
      <c r="I585" s="1"/>
      <c r="J585" s="1"/>
      <c r="K585" s="1"/>
      <c r="L585" s="1"/>
      <c r="M585" s="1"/>
      <c r="N585" s="1"/>
      <c r="O585" s="1"/>
      <c r="P585" s="1"/>
      <c r="Q585" s="1"/>
      <c r="R585" s="1"/>
    </row>
    <row r="586" spans="1:18" ht="9.75" customHeight="1">
      <c r="A586" s="1"/>
      <c r="B586" s="1"/>
      <c r="C586" s="1"/>
      <c r="D586" s="1"/>
      <c r="E586" s="1"/>
      <c r="F586" s="1"/>
      <c r="G586" s="1"/>
      <c r="H586" s="1"/>
      <c r="I586" s="1"/>
      <c r="J586" s="1"/>
      <c r="K586" s="1"/>
      <c r="L586" s="1"/>
      <c r="M586" s="1"/>
      <c r="N586" s="1"/>
      <c r="O586" s="1"/>
      <c r="P586" s="1"/>
      <c r="Q586" s="1"/>
      <c r="R586" s="1"/>
    </row>
    <row r="587" spans="1:18" ht="9.75" customHeight="1">
      <c r="A587" s="1"/>
      <c r="B587" s="1"/>
      <c r="C587" s="1"/>
      <c r="D587" s="1"/>
      <c r="E587" s="1"/>
      <c r="F587" s="1"/>
      <c r="G587" s="1"/>
      <c r="H587" s="1"/>
      <c r="I587" s="1"/>
      <c r="J587" s="1"/>
      <c r="K587" s="1"/>
      <c r="L587" s="1"/>
      <c r="M587" s="1"/>
      <c r="N587" s="1"/>
      <c r="O587" s="1"/>
      <c r="P587" s="1"/>
      <c r="Q587" s="1"/>
      <c r="R587" s="1"/>
    </row>
    <row r="588" spans="1:18" ht="9.75" customHeight="1">
      <c r="A588" s="1"/>
      <c r="B588" s="1"/>
      <c r="C588" s="1"/>
      <c r="D588" s="1"/>
      <c r="E588" s="1"/>
      <c r="F588" s="1"/>
      <c r="G588" s="1"/>
      <c r="H588" s="1"/>
      <c r="I588" s="1"/>
      <c r="J588" s="1"/>
      <c r="K588" s="1"/>
      <c r="L588" s="1"/>
      <c r="M588" s="1"/>
      <c r="N588" s="1"/>
      <c r="O588" s="1"/>
      <c r="P588" s="1"/>
      <c r="Q588" s="1"/>
      <c r="R588" s="1"/>
    </row>
    <row r="589" spans="1:18" ht="9.75" customHeight="1">
      <c r="A589" s="1"/>
      <c r="B589" s="1"/>
      <c r="C589" s="1"/>
      <c r="D589" s="1"/>
      <c r="E589" s="1"/>
      <c r="F589" s="1"/>
      <c r="G589" s="1"/>
      <c r="H589" s="1"/>
      <c r="I589" s="1"/>
      <c r="J589" s="1"/>
      <c r="K589" s="1"/>
      <c r="L589" s="1"/>
      <c r="M589" s="1"/>
      <c r="N589" s="1"/>
      <c r="O589" s="1"/>
      <c r="P589" s="1"/>
      <c r="Q589" s="1"/>
      <c r="R589" s="1"/>
    </row>
    <row r="590" spans="1:18" ht="9.75" customHeight="1">
      <c r="A590" s="1"/>
      <c r="B590" s="1"/>
      <c r="C590" s="1"/>
      <c r="D590" s="1"/>
      <c r="E590" s="1"/>
      <c r="F590" s="1"/>
      <c r="G590" s="1"/>
      <c r="H590" s="1"/>
      <c r="I590" s="1"/>
      <c r="J590" s="1"/>
      <c r="K590" s="1"/>
      <c r="L590" s="1"/>
      <c r="M590" s="1"/>
      <c r="N590" s="1"/>
      <c r="O590" s="1"/>
      <c r="P590" s="1"/>
      <c r="Q590" s="1"/>
      <c r="R590" s="1"/>
    </row>
    <row r="591" spans="1:18" ht="9.75" customHeight="1">
      <c r="A591" s="1"/>
      <c r="B591" s="1"/>
      <c r="C591" s="1"/>
      <c r="D591" s="1"/>
      <c r="E591" s="1"/>
      <c r="F591" s="1"/>
      <c r="G591" s="1"/>
      <c r="H591" s="1"/>
      <c r="I591" s="1"/>
      <c r="J591" s="1"/>
      <c r="K591" s="1"/>
      <c r="L591" s="1"/>
      <c r="M591" s="1"/>
      <c r="N591" s="1"/>
      <c r="O591" s="1"/>
      <c r="P591" s="1"/>
      <c r="Q591" s="1"/>
      <c r="R591" s="1"/>
    </row>
    <row r="592" spans="1:18" ht="9.75" customHeight="1">
      <c r="A592" s="1"/>
      <c r="B592" s="1"/>
      <c r="C592" s="1"/>
      <c r="D592" s="1"/>
      <c r="E592" s="1"/>
      <c r="F592" s="1"/>
      <c r="G592" s="1"/>
      <c r="H592" s="1"/>
      <c r="I592" s="1"/>
      <c r="J592" s="1"/>
      <c r="K592" s="1"/>
      <c r="L592" s="1"/>
      <c r="M592" s="1"/>
      <c r="N592" s="1"/>
      <c r="O592" s="1"/>
      <c r="P592" s="1"/>
      <c r="Q592" s="1"/>
      <c r="R592" s="1"/>
    </row>
    <row r="593" spans="1:18" ht="9.75" customHeight="1">
      <c r="A593" s="1"/>
      <c r="B593" s="1"/>
      <c r="C593" s="1"/>
      <c r="D593" s="1"/>
      <c r="E593" s="1"/>
      <c r="F593" s="1"/>
      <c r="G593" s="1"/>
      <c r="H593" s="1"/>
      <c r="I593" s="1"/>
      <c r="J593" s="1"/>
      <c r="K593" s="1"/>
      <c r="L593" s="1"/>
      <c r="M593" s="1"/>
      <c r="N593" s="1"/>
      <c r="O593" s="1"/>
      <c r="P593" s="1"/>
      <c r="Q593" s="1"/>
      <c r="R593" s="1"/>
    </row>
    <row r="594" spans="1:18" ht="9.75" customHeight="1">
      <c r="A594" s="1"/>
      <c r="B594" s="1"/>
      <c r="C594" s="1"/>
      <c r="D594" s="1"/>
      <c r="E594" s="1"/>
      <c r="F594" s="1"/>
      <c r="G594" s="1"/>
      <c r="H594" s="1"/>
      <c r="I594" s="1"/>
      <c r="J594" s="1"/>
      <c r="K594" s="1"/>
      <c r="L594" s="1"/>
      <c r="M594" s="1"/>
      <c r="N594" s="1"/>
      <c r="O594" s="1"/>
      <c r="P594" s="1"/>
      <c r="Q594" s="1"/>
      <c r="R594" s="1"/>
    </row>
    <row r="595" spans="1:18" ht="9.75" customHeight="1">
      <c r="A595" s="1"/>
      <c r="B595" s="1"/>
      <c r="C595" s="1"/>
      <c r="D595" s="1"/>
      <c r="E595" s="1"/>
      <c r="F595" s="1"/>
      <c r="G595" s="1"/>
      <c r="H595" s="1"/>
      <c r="I595" s="1"/>
      <c r="J595" s="1"/>
      <c r="K595" s="1"/>
      <c r="L595" s="1"/>
      <c r="M595" s="1"/>
      <c r="N595" s="1"/>
      <c r="O595" s="1"/>
      <c r="P595" s="1"/>
      <c r="Q595" s="1"/>
      <c r="R595" s="1"/>
    </row>
    <row r="596" spans="1:18" ht="9.75" customHeight="1">
      <c r="A596" s="1"/>
      <c r="B596" s="1"/>
      <c r="C596" s="1"/>
      <c r="D596" s="1"/>
      <c r="E596" s="1"/>
      <c r="F596" s="1"/>
      <c r="G596" s="1"/>
      <c r="H596" s="1"/>
      <c r="I596" s="1"/>
      <c r="J596" s="1"/>
      <c r="K596" s="1"/>
      <c r="L596" s="1"/>
      <c r="M596" s="1"/>
      <c r="N596" s="1"/>
      <c r="O596" s="1"/>
      <c r="P596" s="1"/>
      <c r="Q596" s="1"/>
      <c r="R596" s="1"/>
    </row>
    <row r="597" spans="1:18" ht="9.75" customHeight="1">
      <c r="A597" s="1"/>
      <c r="B597" s="1"/>
      <c r="C597" s="1"/>
      <c r="D597" s="1"/>
      <c r="E597" s="1"/>
      <c r="F597" s="1"/>
      <c r="G597" s="1"/>
      <c r="H597" s="1"/>
      <c r="I597" s="1"/>
      <c r="J597" s="1"/>
      <c r="K597" s="1"/>
      <c r="L597" s="1"/>
      <c r="M597" s="1"/>
      <c r="N597" s="1"/>
      <c r="O597" s="1"/>
      <c r="P597" s="1"/>
      <c r="Q597" s="1"/>
      <c r="R597" s="1"/>
    </row>
    <row r="598" spans="1:18" ht="9.75" customHeight="1">
      <c r="A598" s="1"/>
      <c r="B598" s="1"/>
      <c r="C598" s="1"/>
      <c r="D598" s="1"/>
      <c r="E598" s="1"/>
      <c r="F598" s="1"/>
      <c r="G598" s="1"/>
      <c r="H598" s="1"/>
      <c r="I598" s="1"/>
      <c r="J598" s="1"/>
      <c r="K598" s="1"/>
      <c r="L598" s="1"/>
      <c r="M598" s="1"/>
      <c r="N598" s="1"/>
      <c r="O598" s="1"/>
      <c r="P598" s="1"/>
      <c r="Q598" s="1"/>
      <c r="R598" s="1"/>
    </row>
    <row r="599" spans="1:18" ht="9.75" customHeight="1">
      <c r="A599" s="1"/>
      <c r="B599" s="1"/>
      <c r="C599" s="1"/>
      <c r="D599" s="1"/>
      <c r="E599" s="1"/>
      <c r="F599" s="1"/>
      <c r="G599" s="1"/>
      <c r="H599" s="1"/>
      <c r="I599" s="1"/>
      <c r="J599" s="1"/>
      <c r="K599" s="1"/>
      <c r="L599" s="1"/>
      <c r="M599" s="1"/>
      <c r="N599" s="1"/>
      <c r="O599" s="1"/>
      <c r="P599" s="1"/>
      <c r="Q599" s="1"/>
      <c r="R599" s="1"/>
    </row>
    <row r="600" spans="1:18" ht="9.75" customHeight="1">
      <c r="A600" s="1"/>
      <c r="B600" s="1"/>
      <c r="C600" s="1"/>
      <c r="D600" s="1"/>
      <c r="E600" s="1"/>
      <c r="F600" s="1"/>
      <c r="G600" s="1"/>
      <c r="H600" s="1"/>
      <c r="I600" s="1"/>
      <c r="J600" s="1"/>
      <c r="K600" s="1"/>
      <c r="L600" s="1"/>
      <c r="M600" s="1"/>
      <c r="N600" s="1"/>
      <c r="O600" s="1"/>
      <c r="P600" s="1"/>
      <c r="Q600" s="1"/>
      <c r="R600" s="1"/>
    </row>
    <row r="601" spans="1:18" ht="9.75" customHeight="1">
      <c r="A601" s="1"/>
      <c r="B601" s="1"/>
      <c r="C601" s="1"/>
      <c r="D601" s="1"/>
      <c r="E601" s="1"/>
      <c r="F601" s="1"/>
      <c r="G601" s="1"/>
      <c r="H601" s="1"/>
      <c r="I601" s="1"/>
      <c r="J601" s="1"/>
      <c r="K601" s="1"/>
      <c r="L601" s="1"/>
      <c r="M601" s="1"/>
      <c r="N601" s="1"/>
      <c r="O601" s="1"/>
      <c r="P601" s="1"/>
      <c r="Q601" s="1"/>
      <c r="R601" s="1"/>
    </row>
    <row r="602" spans="1:18" ht="9.75" customHeight="1">
      <c r="A602" s="1"/>
      <c r="B602" s="1"/>
      <c r="C602" s="1"/>
      <c r="D602" s="1"/>
      <c r="E602" s="1"/>
      <c r="F602" s="1"/>
      <c r="G602" s="1"/>
      <c r="H602" s="1"/>
      <c r="I602" s="1"/>
      <c r="J602" s="1"/>
      <c r="K602" s="1"/>
      <c r="L602" s="1"/>
      <c r="M602" s="1"/>
      <c r="N602" s="1"/>
      <c r="O602" s="1"/>
      <c r="P602" s="1"/>
      <c r="Q602" s="1"/>
      <c r="R602" s="1"/>
    </row>
    <row r="603" spans="1:18" ht="9.75" customHeight="1">
      <c r="A603" s="1"/>
      <c r="B603" s="1"/>
      <c r="C603" s="1"/>
      <c r="D603" s="1"/>
      <c r="E603" s="1"/>
      <c r="F603" s="1"/>
      <c r="G603" s="1"/>
      <c r="H603" s="1"/>
      <c r="I603" s="1"/>
      <c r="J603" s="1"/>
      <c r="K603" s="1"/>
      <c r="L603" s="1"/>
      <c r="M603" s="1"/>
      <c r="N603" s="1"/>
      <c r="O603" s="1"/>
      <c r="P603" s="1"/>
      <c r="Q603" s="1"/>
      <c r="R603" s="1"/>
    </row>
    <row r="604" spans="1:18" ht="9.75" customHeight="1">
      <c r="A604" s="1"/>
      <c r="B604" s="1"/>
      <c r="C604" s="1"/>
      <c r="D604" s="1"/>
      <c r="E604" s="1"/>
      <c r="F604" s="1"/>
      <c r="G604" s="1"/>
      <c r="H604" s="1"/>
      <c r="I604" s="1"/>
      <c r="J604" s="1"/>
      <c r="K604" s="1"/>
      <c r="L604" s="1"/>
      <c r="M604" s="1"/>
      <c r="N604" s="1"/>
      <c r="O604" s="1"/>
      <c r="P604" s="1"/>
      <c r="Q604" s="1"/>
      <c r="R604" s="1"/>
    </row>
    <row r="605" spans="1:18" ht="9.75" customHeight="1">
      <c r="A605" s="1"/>
      <c r="B605" s="1"/>
      <c r="C605" s="1"/>
      <c r="D605" s="1"/>
      <c r="E605" s="1"/>
      <c r="F605" s="1"/>
      <c r="G605" s="1"/>
      <c r="H605" s="1"/>
      <c r="I605" s="1"/>
      <c r="J605" s="1"/>
      <c r="K605" s="1"/>
      <c r="L605" s="1"/>
      <c r="M605" s="1"/>
      <c r="N605" s="1"/>
      <c r="O605" s="1"/>
      <c r="P605" s="1"/>
      <c r="Q605" s="1"/>
      <c r="R605" s="1"/>
    </row>
    <row r="606" spans="1:18" ht="9.75" customHeight="1">
      <c r="A606" s="1"/>
      <c r="B606" s="1"/>
      <c r="C606" s="1"/>
      <c r="D606" s="1"/>
      <c r="E606" s="1"/>
      <c r="F606" s="1"/>
      <c r="G606" s="1"/>
      <c r="H606" s="1"/>
      <c r="I606" s="1"/>
      <c r="J606" s="1"/>
      <c r="K606" s="1"/>
      <c r="L606" s="1"/>
      <c r="M606" s="1"/>
      <c r="N606" s="1"/>
      <c r="O606" s="1"/>
      <c r="P606" s="1"/>
      <c r="Q606" s="1"/>
      <c r="R606" s="1"/>
    </row>
    <row r="607" spans="1:18" ht="9.75" customHeight="1">
      <c r="A607" s="1"/>
      <c r="B607" s="1"/>
      <c r="C607" s="1"/>
      <c r="D607" s="1"/>
      <c r="E607" s="1"/>
      <c r="F607" s="1"/>
      <c r="G607" s="1"/>
      <c r="H607" s="1"/>
      <c r="I607" s="1"/>
      <c r="J607" s="1"/>
      <c r="K607" s="1"/>
      <c r="L607" s="1"/>
      <c r="M607" s="1"/>
      <c r="N607" s="1"/>
      <c r="O607" s="1"/>
      <c r="P607" s="1"/>
      <c r="Q607" s="1"/>
      <c r="R607" s="1"/>
    </row>
    <row r="608" spans="1:18" ht="9.75" customHeight="1">
      <c r="A608" s="1"/>
      <c r="B608" s="1"/>
      <c r="C608" s="1"/>
      <c r="D608" s="1"/>
      <c r="E608" s="1"/>
      <c r="F608" s="1"/>
      <c r="G608" s="1"/>
      <c r="H608" s="1"/>
      <c r="I608" s="1"/>
      <c r="J608" s="1"/>
      <c r="K608" s="1"/>
      <c r="L608" s="1"/>
      <c r="M608" s="1"/>
      <c r="N608" s="1"/>
      <c r="O608" s="1"/>
      <c r="P608" s="1"/>
      <c r="Q608" s="1"/>
      <c r="R608" s="1"/>
    </row>
    <row r="609" spans="1:18" ht="9.75" customHeight="1">
      <c r="A609" s="1"/>
      <c r="B609" s="1"/>
      <c r="C609" s="1"/>
      <c r="D609" s="1"/>
      <c r="E609" s="1"/>
      <c r="F609" s="1"/>
      <c r="G609" s="1"/>
      <c r="H609" s="1"/>
      <c r="I609" s="1"/>
      <c r="J609" s="1"/>
      <c r="K609" s="1"/>
      <c r="L609" s="1"/>
      <c r="M609" s="1"/>
      <c r="N609" s="1"/>
      <c r="O609" s="1"/>
      <c r="P609" s="1"/>
      <c r="Q609" s="1"/>
      <c r="R609" s="1"/>
    </row>
    <row r="610" spans="1:18" ht="9.75" customHeight="1">
      <c r="A610" s="1"/>
      <c r="B610" s="1"/>
      <c r="C610" s="1"/>
      <c r="D610" s="1"/>
      <c r="E610" s="1"/>
      <c r="F610" s="1"/>
      <c r="G610" s="1"/>
      <c r="H610" s="1"/>
      <c r="I610" s="1"/>
      <c r="J610" s="1"/>
      <c r="K610" s="1"/>
      <c r="L610" s="1"/>
      <c r="M610" s="1"/>
      <c r="N610" s="1"/>
      <c r="O610" s="1"/>
      <c r="P610" s="1"/>
      <c r="Q610" s="1"/>
      <c r="R610" s="1"/>
    </row>
    <row r="611" spans="1:18" ht="9.75" customHeight="1">
      <c r="A611" s="1"/>
      <c r="B611" s="1"/>
      <c r="C611" s="1"/>
      <c r="D611" s="1"/>
      <c r="E611" s="1"/>
      <c r="F611" s="1"/>
      <c r="G611" s="1"/>
      <c r="H611" s="1"/>
      <c r="I611" s="1"/>
      <c r="J611" s="1"/>
      <c r="K611" s="1"/>
      <c r="L611" s="1"/>
      <c r="M611" s="1"/>
      <c r="N611" s="1"/>
      <c r="O611" s="1"/>
      <c r="P611" s="1"/>
      <c r="Q611" s="1"/>
      <c r="R611" s="1"/>
    </row>
    <row r="612" spans="1:18" ht="9.75" customHeight="1">
      <c r="A612" s="1"/>
      <c r="B612" s="1"/>
      <c r="C612" s="1"/>
      <c r="D612" s="1"/>
      <c r="E612" s="1"/>
      <c r="F612" s="1"/>
      <c r="G612" s="1"/>
      <c r="H612" s="1"/>
      <c r="I612" s="1"/>
      <c r="J612" s="1"/>
      <c r="K612" s="1"/>
      <c r="L612" s="1"/>
      <c r="M612" s="1"/>
      <c r="N612" s="1"/>
      <c r="O612" s="1"/>
      <c r="P612" s="1"/>
      <c r="Q612" s="1"/>
      <c r="R612" s="1"/>
    </row>
    <row r="613" spans="1:18" ht="9.75" customHeight="1">
      <c r="A613" s="1"/>
      <c r="B613" s="1"/>
      <c r="C613" s="1"/>
      <c r="D613" s="1"/>
      <c r="E613" s="1"/>
      <c r="F613" s="1"/>
      <c r="G613" s="1"/>
      <c r="H613" s="1"/>
      <c r="I613" s="1"/>
      <c r="J613" s="1"/>
      <c r="K613" s="1"/>
      <c r="L613" s="1"/>
      <c r="M613" s="1"/>
      <c r="N613" s="1"/>
      <c r="O613" s="1"/>
      <c r="P613" s="1"/>
      <c r="Q613" s="1"/>
      <c r="R613" s="1"/>
    </row>
    <row r="614" spans="1:18" ht="9.75" customHeight="1">
      <c r="A614" s="1"/>
      <c r="B614" s="1"/>
      <c r="C614" s="1"/>
      <c r="D614" s="1"/>
      <c r="E614" s="1"/>
      <c r="F614" s="1"/>
      <c r="G614" s="1"/>
      <c r="H614" s="1"/>
      <c r="I614" s="1"/>
      <c r="J614" s="1"/>
      <c r="K614" s="1"/>
      <c r="L614" s="1"/>
      <c r="M614" s="1"/>
      <c r="N614" s="1"/>
      <c r="O614" s="1"/>
      <c r="P614" s="1"/>
      <c r="Q614" s="1"/>
      <c r="R614" s="1"/>
    </row>
    <row r="615" spans="1:18" ht="9.75" customHeight="1">
      <c r="A615" s="1"/>
      <c r="B615" s="1"/>
      <c r="C615" s="1"/>
      <c r="D615" s="1"/>
      <c r="E615" s="1"/>
      <c r="F615" s="1"/>
      <c r="G615" s="1"/>
      <c r="H615" s="1"/>
      <c r="I615" s="1"/>
      <c r="J615" s="1"/>
      <c r="K615" s="1"/>
      <c r="L615" s="1"/>
      <c r="M615" s="1"/>
      <c r="N615" s="1"/>
      <c r="O615" s="1"/>
      <c r="P615" s="1"/>
      <c r="Q615" s="1"/>
      <c r="R615" s="1"/>
    </row>
    <row r="616" spans="1:18" ht="9.75" customHeight="1">
      <c r="A616" s="1"/>
      <c r="B616" s="1"/>
      <c r="C616" s="1"/>
      <c r="D616" s="1"/>
      <c r="E616" s="1"/>
      <c r="F616" s="1"/>
      <c r="G616" s="1"/>
      <c r="H616" s="1"/>
      <c r="I616" s="1"/>
      <c r="J616" s="1"/>
      <c r="K616" s="1"/>
      <c r="L616" s="1"/>
      <c r="M616" s="1"/>
      <c r="N616" s="1"/>
      <c r="O616" s="1"/>
      <c r="P616" s="1"/>
      <c r="Q616" s="1"/>
      <c r="R616" s="1"/>
    </row>
    <row r="617" spans="1:18" ht="9.75" customHeight="1">
      <c r="A617" s="1"/>
      <c r="B617" s="1"/>
      <c r="C617" s="1"/>
      <c r="D617" s="1"/>
      <c r="E617" s="1"/>
      <c r="F617" s="1"/>
      <c r="G617" s="1"/>
      <c r="H617" s="1"/>
      <c r="I617" s="1"/>
      <c r="J617" s="1"/>
      <c r="K617" s="1"/>
      <c r="L617" s="1"/>
      <c r="M617" s="1"/>
      <c r="N617" s="1"/>
      <c r="O617" s="1"/>
      <c r="P617" s="1"/>
      <c r="Q617" s="1"/>
      <c r="R617" s="1"/>
    </row>
    <row r="618" spans="1:18" ht="9.75" customHeight="1">
      <c r="A618" s="1"/>
      <c r="B618" s="1"/>
      <c r="C618" s="1"/>
      <c r="D618" s="1"/>
      <c r="E618" s="1"/>
      <c r="F618" s="1"/>
      <c r="G618" s="1"/>
      <c r="H618" s="1"/>
      <c r="I618" s="1"/>
      <c r="J618" s="1"/>
      <c r="K618" s="1"/>
      <c r="L618" s="1"/>
      <c r="M618" s="1"/>
      <c r="N618" s="1"/>
      <c r="O618" s="1"/>
      <c r="P618" s="1"/>
      <c r="Q618" s="1"/>
      <c r="R618" s="1"/>
    </row>
    <row r="619" spans="1:18" ht="9.75" customHeight="1">
      <c r="A619" s="1"/>
      <c r="B619" s="1"/>
      <c r="C619" s="1"/>
      <c r="D619" s="1"/>
      <c r="E619" s="1"/>
      <c r="F619" s="1"/>
      <c r="G619" s="1"/>
      <c r="H619" s="1"/>
      <c r="I619" s="1"/>
      <c r="J619" s="1"/>
      <c r="K619" s="1"/>
      <c r="L619" s="1"/>
      <c r="M619" s="1"/>
      <c r="N619" s="1"/>
      <c r="O619" s="1"/>
      <c r="P619" s="1"/>
      <c r="Q619" s="1"/>
      <c r="R619" s="1"/>
    </row>
    <row r="620" spans="1:18" ht="9.75" customHeight="1">
      <c r="A620" s="1"/>
      <c r="B620" s="1"/>
      <c r="C620" s="1"/>
      <c r="D620" s="1"/>
      <c r="E620" s="1"/>
      <c r="F620" s="1"/>
      <c r="G620" s="1"/>
      <c r="H620" s="1"/>
      <c r="I620" s="1"/>
      <c r="J620" s="1"/>
      <c r="K620" s="1"/>
      <c r="L620" s="1"/>
      <c r="M620" s="1"/>
      <c r="N620" s="1"/>
      <c r="O620" s="1"/>
      <c r="P620" s="1"/>
      <c r="Q620" s="1"/>
      <c r="R620" s="1"/>
    </row>
    <row r="621" spans="1:18" ht="9.75" customHeight="1">
      <c r="A621" s="1"/>
      <c r="B621" s="1"/>
      <c r="C621" s="1"/>
      <c r="D621" s="1"/>
      <c r="E621" s="1"/>
      <c r="F621" s="1"/>
      <c r="G621" s="1"/>
      <c r="H621" s="1"/>
      <c r="I621" s="1"/>
      <c r="J621" s="1"/>
      <c r="K621" s="1"/>
      <c r="L621" s="1"/>
      <c r="M621" s="1"/>
      <c r="N621" s="1"/>
      <c r="O621" s="1"/>
      <c r="P621" s="1"/>
      <c r="Q621" s="1"/>
      <c r="R621" s="1"/>
    </row>
    <row r="622" spans="1:18" ht="9.75" customHeight="1">
      <c r="A622" s="1"/>
      <c r="B622" s="1"/>
      <c r="C622" s="1"/>
      <c r="D622" s="1"/>
      <c r="E622" s="1"/>
      <c r="F622" s="1"/>
      <c r="G622" s="1"/>
      <c r="H622" s="1"/>
      <c r="I622" s="1"/>
      <c r="J622" s="1"/>
      <c r="K622" s="1"/>
      <c r="L622" s="1"/>
      <c r="M622" s="1"/>
      <c r="N622" s="1"/>
      <c r="O622" s="1"/>
      <c r="P622" s="1"/>
      <c r="Q622" s="1"/>
      <c r="R622" s="1"/>
    </row>
    <row r="623" spans="1:18" ht="9.75" customHeight="1">
      <c r="A623" s="1"/>
      <c r="B623" s="1"/>
      <c r="C623" s="1"/>
      <c r="D623" s="1"/>
      <c r="E623" s="1"/>
      <c r="F623" s="1"/>
      <c r="G623" s="1"/>
      <c r="H623" s="1"/>
      <c r="I623" s="1"/>
      <c r="J623" s="1"/>
      <c r="K623" s="1"/>
      <c r="L623" s="1"/>
      <c r="M623" s="1"/>
      <c r="N623" s="1"/>
      <c r="O623" s="1"/>
      <c r="P623" s="1"/>
      <c r="Q623" s="1"/>
      <c r="R623" s="1"/>
    </row>
    <row r="624" spans="1:18" ht="9.75" customHeight="1">
      <c r="A624" s="1"/>
      <c r="B624" s="1"/>
      <c r="C624" s="1"/>
      <c r="D624" s="1"/>
      <c r="E624" s="1"/>
      <c r="F624" s="1"/>
      <c r="G624" s="1"/>
      <c r="H624" s="1"/>
      <c r="I624" s="1"/>
      <c r="J624" s="1"/>
      <c r="K624" s="1"/>
      <c r="L624" s="1"/>
      <c r="M624" s="1"/>
      <c r="N624" s="1"/>
      <c r="O624" s="1"/>
      <c r="P624" s="1"/>
      <c r="Q624" s="1"/>
      <c r="R624" s="1"/>
    </row>
    <row r="625" spans="1:18" ht="9.75" customHeight="1">
      <c r="A625" s="1"/>
      <c r="B625" s="1"/>
      <c r="C625" s="1"/>
      <c r="D625" s="1"/>
      <c r="E625" s="1"/>
      <c r="F625" s="1"/>
      <c r="G625" s="1"/>
      <c r="H625" s="1"/>
      <c r="I625" s="1"/>
      <c r="J625" s="1"/>
      <c r="K625" s="1"/>
      <c r="L625" s="1"/>
      <c r="M625" s="1"/>
      <c r="N625" s="1"/>
      <c r="O625" s="1"/>
      <c r="P625" s="1"/>
      <c r="Q625" s="1"/>
      <c r="R625" s="1"/>
    </row>
    <row r="626" spans="1:18" ht="9.75" customHeight="1">
      <c r="A626" s="1"/>
      <c r="B626" s="1"/>
      <c r="C626" s="1"/>
      <c r="D626" s="1"/>
      <c r="E626" s="1"/>
      <c r="F626" s="1"/>
      <c r="G626" s="1"/>
      <c r="H626" s="1"/>
      <c r="I626" s="1"/>
      <c r="J626" s="1"/>
      <c r="K626" s="1"/>
      <c r="L626" s="1"/>
      <c r="M626" s="1"/>
      <c r="N626" s="1"/>
      <c r="O626" s="1"/>
      <c r="P626" s="1"/>
      <c r="Q626" s="1"/>
      <c r="R626" s="1"/>
    </row>
    <row r="627" spans="1:18" ht="9.75" customHeight="1">
      <c r="A627" s="1"/>
      <c r="B627" s="1"/>
      <c r="C627" s="1"/>
      <c r="D627" s="1"/>
      <c r="E627" s="1"/>
      <c r="F627" s="1"/>
      <c r="G627" s="1"/>
      <c r="H627" s="1"/>
      <c r="I627" s="1"/>
      <c r="J627" s="1"/>
      <c r="K627" s="1"/>
      <c r="L627" s="1"/>
      <c r="M627" s="1"/>
      <c r="N627" s="1"/>
      <c r="O627" s="1"/>
      <c r="P627" s="1"/>
      <c r="Q627" s="1"/>
      <c r="R627" s="1"/>
    </row>
    <row r="628" spans="1:18" ht="9.75" customHeight="1">
      <c r="A628" s="1"/>
      <c r="B628" s="1"/>
      <c r="C628" s="1"/>
      <c r="D628" s="1"/>
      <c r="E628" s="1"/>
      <c r="F628" s="1"/>
      <c r="G628" s="1"/>
      <c r="H628" s="1"/>
      <c r="I628" s="1"/>
      <c r="J628" s="1"/>
      <c r="K628" s="1"/>
      <c r="L628" s="1"/>
      <c r="M628" s="1"/>
      <c r="N628" s="1"/>
      <c r="O628" s="1"/>
      <c r="P628" s="1"/>
      <c r="Q628" s="1"/>
      <c r="R628" s="1"/>
    </row>
    <row r="629" spans="1:18" ht="9.75" customHeight="1">
      <c r="A629" s="1"/>
      <c r="B629" s="1"/>
      <c r="C629" s="1"/>
      <c r="D629" s="1"/>
      <c r="E629" s="1"/>
      <c r="F629" s="1"/>
      <c r="G629" s="1"/>
      <c r="H629" s="1"/>
      <c r="I629" s="1"/>
      <c r="J629" s="1"/>
      <c r="K629" s="1"/>
      <c r="L629" s="1"/>
      <c r="M629" s="1"/>
      <c r="N629" s="1"/>
      <c r="O629" s="1"/>
      <c r="P629" s="1"/>
      <c r="Q629" s="1"/>
      <c r="R629" s="1"/>
    </row>
    <row r="630" spans="1:18" ht="9.75" customHeight="1">
      <c r="A630" s="1"/>
      <c r="B630" s="1"/>
      <c r="C630" s="1"/>
      <c r="D630" s="1"/>
      <c r="E630" s="1"/>
      <c r="F630" s="1"/>
      <c r="G630" s="1"/>
      <c r="H630" s="1"/>
      <c r="I630" s="1"/>
      <c r="J630" s="1"/>
      <c r="K630" s="1"/>
      <c r="L630" s="1"/>
      <c r="M630" s="1"/>
      <c r="N630" s="1"/>
      <c r="O630" s="1"/>
      <c r="P630" s="1"/>
      <c r="Q630" s="1"/>
      <c r="R630" s="1"/>
    </row>
    <row r="631" spans="1:18" ht="9.75" customHeight="1">
      <c r="A631" s="1"/>
      <c r="B631" s="1"/>
      <c r="C631" s="1"/>
      <c r="D631" s="1"/>
      <c r="E631" s="1"/>
      <c r="F631" s="1"/>
      <c r="G631" s="1"/>
      <c r="H631" s="1"/>
      <c r="I631" s="1"/>
      <c r="J631" s="1"/>
      <c r="K631" s="1"/>
      <c r="L631" s="1"/>
      <c r="M631" s="1"/>
      <c r="N631" s="1"/>
      <c r="O631" s="1"/>
      <c r="P631" s="1"/>
      <c r="Q631" s="1"/>
      <c r="R631" s="1"/>
    </row>
    <row r="632" spans="1:18" ht="9.75" customHeight="1">
      <c r="A632" s="1"/>
      <c r="B632" s="1"/>
      <c r="C632" s="1"/>
      <c r="D632" s="1"/>
      <c r="E632" s="1"/>
      <c r="F632" s="1"/>
      <c r="G632" s="1"/>
      <c r="H632" s="1"/>
      <c r="I632" s="1"/>
      <c r="J632" s="1"/>
      <c r="K632" s="1"/>
      <c r="L632" s="1"/>
      <c r="M632" s="1"/>
      <c r="N632" s="1"/>
      <c r="O632" s="1"/>
      <c r="P632" s="1"/>
      <c r="Q632" s="1"/>
      <c r="R632" s="1"/>
    </row>
    <row r="633" spans="1:18" ht="9.75" customHeight="1">
      <c r="A633" s="1"/>
      <c r="B633" s="1"/>
      <c r="C633" s="1"/>
      <c r="D633" s="1"/>
      <c r="E633" s="1"/>
      <c r="F633" s="1"/>
      <c r="G633" s="1"/>
      <c r="H633" s="1"/>
      <c r="I633" s="1"/>
      <c r="J633" s="1"/>
      <c r="K633" s="1"/>
      <c r="L633" s="1"/>
      <c r="M633" s="1"/>
      <c r="N633" s="1"/>
      <c r="O633" s="1"/>
      <c r="P633" s="1"/>
      <c r="Q633" s="1"/>
      <c r="R633" s="1"/>
    </row>
    <row r="634" spans="1:18" ht="9.75" customHeight="1">
      <c r="A634" s="1"/>
      <c r="B634" s="1"/>
      <c r="C634" s="1"/>
      <c r="D634" s="1"/>
      <c r="E634" s="1"/>
      <c r="F634" s="1"/>
      <c r="G634" s="1"/>
      <c r="H634" s="1"/>
      <c r="I634" s="1"/>
      <c r="J634" s="1"/>
      <c r="K634" s="1"/>
      <c r="L634" s="1"/>
      <c r="M634" s="1"/>
      <c r="N634" s="1"/>
      <c r="O634" s="1"/>
      <c r="P634" s="1"/>
      <c r="Q634" s="1"/>
      <c r="R634" s="1"/>
    </row>
    <row r="635" spans="1:18" ht="9.75" customHeight="1">
      <c r="A635" s="1"/>
      <c r="B635" s="1"/>
      <c r="C635" s="1"/>
      <c r="D635" s="1"/>
      <c r="E635" s="1"/>
      <c r="F635" s="1"/>
      <c r="G635" s="1"/>
      <c r="H635" s="1"/>
      <c r="I635" s="1"/>
      <c r="J635" s="1"/>
      <c r="K635" s="1"/>
      <c r="L635" s="1"/>
      <c r="M635" s="1"/>
      <c r="N635" s="1"/>
      <c r="O635" s="1"/>
      <c r="P635" s="1"/>
      <c r="Q635" s="1"/>
      <c r="R635" s="1"/>
    </row>
    <row r="636" spans="1:18" ht="9.75" customHeight="1">
      <c r="A636" s="1"/>
      <c r="B636" s="1"/>
      <c r="C636" s="1"/>
      <c r="D636" s="1"/>
      <c r="E636" s="1"/>
      <c r="F636" s="1"/>
      <c r="G636" s="1"/>
      <c r="H636" s="1"/>
      <c r="I636" s="1"/>
      <c r="J636" s="1"/>
      <c r="K636" s="1"/>
      <c r="L636" s="1"/>
      <c r="M636" s="1"/>
      <c r="N636" s="1"/>
      <c r="O636" s="1"/>
      <c r="P636" s="1"/>
      <c r="Q636" s="1"/>
      <c r="R636" s="1"/>
    </row>
    <row r="637" spans="1:18" ht="9.75" customHeight="1">
      <c r="A637" s="1"/>
      <c r="B637" s="1"/>
      <c r="C637" s="1"/>
      <c r="D637" s="1"/>
      <c r="E637" s="1"/>
      <c r="F637" s="1"/>
      <c r="G637" s="1"/>
      <c r="H637" s="1"/>
      <c r="I637" s="1"/>
      <c r="J637" s="1"/>
      <c r="K637" s="1"/>
      <c r="L637" s="1"/>
      <c r="M637" s="1"/>
      <c r="N637" s="1"/>
      <c r="O637" s="1"/>
      <c r="P637" s="1"/>
      <c r="Q637" s="1"/>
      <c r="R637" s="1"/>
    </row>
    <row r="638" spans="1:18" ht="9.75" customHeight="1">
      <c r="A638" s="1"/>
      <c r="B638" s="1"/>
      <c r="C638" s="1"/>
      <c r="D638" s="1"/>
      <c r="E638" s="1"/>
      <c r="F638" s="1"/>
      <c r="G638" s="1"/>
      <c r="H638" s="1"/>
      <c r="I638" s="1"/>
      <c r="J638" s="1"/>
      <c r="K638" s="1"/>
      <c r="L638" s="1"/>
      <c r="M638" s="1"/>
      <c r="N638" s="1"/>
      <c r="O638" s="1"/>
      <c r="P638" s="1"/>
      <c r="Q638" s="1"/>
      <c r="R638" s="1"/>
    </row>
    <row r="639" spans="1:18" ht="9.75" customHeight="1">
      <c r="A639" s="1"/>
      <c r="B639" s="1"/>
      <c r="C639" s="1"/>
      <c r="D639" s="1"/>
      <c r="E639" s="1"/>
      <c r="F639" s="1"/>
      <c r="G639" s="1"/>
      <c r="H639" s="1"/>
      <c r="I639" s="1"/>
      <c r="J639" s="1"/>
      <c r="K639" s="1"/>
      <c r="L639" s="1"/>
      <c r="M639" s="1"/>
      <c r="N639" s="1"/>
      <c r="O639" s="1"/>
      <c r="P639" s="1"/>
      <c r="Q639" s="1"/>
      <c r="R639" s="1"/>
    </row>
    <row r="640" spans="1:18" ht="9.75" customHeight="1">
      <c r="A640" s="1"/>
      <c r="B640" s="1"/>
      <c r="C640" s="1"/>
      <c r="D640" s="1"/>
      <c r="E640" s="1"/>
      <c r="F640" s="1"/>
      <c r="G640" s="1"/>
      <c r="H640" s="1"/>
      <c r="I640" s="1"/>
      <c r="J640" s="1"/>
      <c r="K640" s="1"/>
      <c r="L640" s="1"/>
      <c r="M640" s="1"/>
      <c r="N640" s="1"/>
      <c r="O640" s="1"/>
      <c r="P640" s="1"/>
      <c r="Q640" s="1"/>
      <c r="R640" s="1"/>
    </row>
    <row r="641" spans="1:18" ht="9.75" customHeight="1">
      <c r="A641" s="1"/>
      <c r="B641" s="1"/>
      <c r="C641" s="1"/>
      <c r="D641" s="1"/>
      <c r="E641" s="1"/>
      <c r="F641" s="1"/>
      <c r="G641" s="1"/>
      <c r="H641" s="1"/>
      <c r="I641" s="1"/>
      <c r="J641" s="1"/>
      <c r="K641" s="1"/>
      <c r="L641" s="1"/>
      <c r="M641" s="1"/>
      <c r="N641" s="1"/>
      <c r="O641" s="1"/>
      <c r="P641" s="1"/>
      <c r="Q641" s="1"/>
      <c r="R641" s="1"/>
    </row>
    <row r="642" spans="1:18" ht="9.75" customHeight="1">
      <c r="A642" s="1"/>
      <c r="B642" s="1"/>
      <c r="C642" s="1"/>
      <c r="D642" s="1"/>
      <c r="E642" s="1"/>
      <c r="F642" s="1"/>
      <c r="G642" s="1"/>
      <c r="H642" s="1"/>
      <c r="I642" s="1"/>
      <c r="J642" s="1"/>
      <c r="K642" s="1"/>
      <c r="L642" s="1"/>
      <c r="M642" s="1"/>
      <c r="N642" s="1"/>
      <c r="O642" s="1"/>
      <c r="P642" s="1"/>
      <c r="Q642" s="1"/>
      <c r="R642" s="1"/>
    </row>
    <row r="643" spans="1:18" ht="9.75" customHeight="1">
      <c r="A643" s="1"/>
      <c r="B643" s="1"/>
      <c r="C643" s="1"/>
      <c r="D643" s="1"/>
      <c r="E643" s="1"/>
      <c r="F643" s="1"/>
      <c r="G643" s="1"/>
      <c r="H643" s="1"/>
      <c r="I643" s="1"/>
      <c r="J643" s="1"/>
      <c r="K643" s="1"/>
      <c r="L643" s="1"/>
      <c r="M643" s="1"/>
      <c r="N643" s="1"/>
      <c r="O643" s="1"/>
      <c r="P643" s="1"/>
      <c r="Q643" s="1"/>
      <c r="R643" s="1"/>
    </row>
    <row r="644" spans="1:18" ht="9.75" customHeight="1">
      <c r="A644" s="1"/>
      <c r="B644" s="1"/>
      <c r="C644" s="1"/>
      <c r="D644" s="1"/>
      <c r="E644" s="1"/>
      <c r="F644" s="1"/>
      <c r="G644" s="1"/>
      <c r="H644" s="1"/>
      <c r="I644" s="1"/>
      <c r="J644" s="1"/>
      <c r="K644" s="1"/>
      <c r="L644" s="1"/>
      <c r="M644" s="1"/>
      <c r="N644" s="1"/>
      <c r="O644" s="1"/>
      <c r="P644" s="1"/>
      <c r="Q644" s="1"/>
      <c r="R644" s="1"/>
    </row>
    <row r="645" spans="1:18" ht="9.75" customHeight="1">
      <c r="A645" s="1"/>
      <c r="B645" s="1"/>
      <c r="C645" s="1"/>
      <c r="D645" s="1"/>
      <c r="E645" s="1"/>
      <c r="F645" s="1"/>
      <c r="G645" s="1"/>
      <c r="H645" s="1"/>
      <c r="I645" s="1"/>
      <c r="J645" s="1"/>
      <c r="K645" s="1"/>
      <c r="L645" s="1"/>
      <c r="M645" s="1"/>
      <c r="N645" s="1"/>
      <c r="O645" s="1"/>
      <c r="P645" s="1"/>
      <c r="Q645" s="1"/>
      <c r="R645" s="1"/>
    </row>
    <row r="646" spans="1:18" ht="9.75" customHeight="1">
      <c r="A646" s="1"/>
      <c r="B646" s="1"/>
      <c r="C646" s="1"/>
      <c r="D646" s="1"/>
      <c r="E646" s="1"/>
      <c r="F646" s="1"/>
      <c r="G646" s="1"/>
      <c r="H646" s="1"/>
      <c r="I646" s="1"/>
      <c r="J646" s="1"/>
      <c r="K646" s="1"/>
      <c r="L646" s="1"/>
      <c r="M646" s="1"/>
      <c r="N646" s="1"/>
      <c r="O646" s="1"/>
      <c r="P646" s="1"/>
      <c r="Q646" s="1"/>
      <c r="R646" s="1"/>
    </row>
    <row r="647" spans="1:18" ht="9.75" customHeight="1">
      <c r="A647" s="1"/>
      <c r="B647" s="1"/>
      <c r="C647" s="1"/>
      <c r="D647" s="1"/>
      <c r="E647" s="1"/>
      <c r="F647" s="1"/>
      <c r="G647" s="1"/>
      <c r="H647" s="1"/>
      <c r="I647" s="1"/>
      <c r="J647" s="1"/>
      <c r="K647" s="1"/>
      <c r="L647" s="1"/>
      <c r="M647" s="1"/>
      <c r="N647" s="1"/>
      <c r="O647" s="1"/>
      <c r="P647" s="1"/>
      <c r="Q647" s="1"/>
      <c r="R647" s="1"/>
    </row>
    <row r="648" spans="1:18" ht="9.75" customHeight="1">
      <c r="A648" s="1"/>
      <c r="B648" s="1"/>
      <c r="C648" s="1"/>
      <c r="D648" s="1"/>
      <c r="E648" s="1"/>
      <c r="F648" s="1"/>
      <c r="G648" s="1"/>
      <c r="H648" s="1"/>
      <c r="I648" s="1"/>
      <c r="J648" s="1"/>
      <c r="K648" s="1"/>
      <c r="L648" s="1"/>
      <c r="M648" s="1"/>
      <c r="N648" s="1"/>
      <c r="O648" s="1"/>
      <c r="P648" s="1"/>
      <c r="Q648" s="1"/>
      <c r="R648" s="1"/>
    </row>
    <row r="649" spans="1:18" ht="9.75" customHeight="1">
      <c r="A649" s="1"/>
      <c r="B649" s="1"/>
      <c r="C649" s="1"/>
      <c r="D649" s="1"/>
      <c r="E649" s="1"/>
      <c r="F649" s="1"/>
      <c r="G649" s="1"/>
      <c r="H649" s="1"/>
      <c r="I649" s="1"/>
      <c r="J649" s="1"/>
      <c r="K649" s="1"/>
      <c r="L649" s="1"/>
      <c r="M649" s="1"/>
      <c r="N649" s="1"/>
      <c r="O649" s="1"/>
      <c r="P649" s="1"/>
      <c r="Q649" s="1"/>
      <c r="R649" s="1"/>
    </row>
    <row r="650" spans="1:18" ht="9.75" customHeight="1">
      <c r="A650" s="1"/>
      <c r="B650" s="1"/>
      <c r="C650" s="1"/>
      <c r="D650" s="1"/>
      <c r="E650" s="1"/>
      <c r="F650" s="1"/>
      <c r="G650" s="1"/>
      <c r="H650" s="1"/>
      <c r="I650" s="1"/>
      <c r="J650" s="1"/>
      <c r="K650" s="1"/>
      <c r="L650" s="1"/>
      <c r="M650" s="1"/>
      <c r="N650" s="1"/>
      <c r="O650" s="1"/>
      <c r="P650" s="1"/>
      <c r="Q650" s="1"/>
      <c r="R650" s="1"/>
    </row>
    <row r="651" spans="1:18" ht="9.75" customHeight="1">
      <c r="A651" s="1"/>
      <c r="B651" s="1"/>
      <c r="C651" s="1"/>
      <c r="D651" s="1"/>
      <c r="E651" s="1"/>
      <c r="F651" s="1"/>
      <c r="G651" s="1"/>
      <c r="H651" s="1"/>
      <c r="I651" s="1"/>
      <c r="J651" s="1"/>
      <c r="K651" s="1"/>
      <c r="L651" s="1"/>
      <c r="M651" s="1"/>
      <c r="N651" s="1"/>
      <c r="O651" s="1"/>
      <c r="P651" s="1"/>
      <c r="Q651" s="1"/>
      <c r="R651" s="1"/>
    </row>
    <row r="652" spans="1:18" ht="9.75" customHeight="1">
      <c r="A652" s="1"/>
      <c r="B652" s="1"/>
      <c r="C652" s="1"/>
      <c r="D652" s="1"/>
      <c r="E652" s="1"/>
      <c r="F652" s="1"/>
      <c r="G652" s="1"/>
      <c r="H652" s="1"/>
      <c r="I652" s="1"/>
      <c r="J652" s="1"/>
      <c r="K652" s="1"/>
      <c r="L652" s="1"/>
      <c r="M652" s="1"/>
      <c r="N652" s="1"/>
      <c r="O652" s="1"/>
      <c r="P652" s="1"/>
      <c r="Q652" s="1"/>
      <c r="R652" s="1"/>
    </row>
    <row r="653" spans="1:18" ht="9.75" customHeight="1">
      <c r="A653" s="1"/>
      <c r="B653" s="1"/>
      <c r="C653" s="1"/>
      <c r="D653" s="1"/>
      <c r="E653" s="1"/>
      <c r="F653" s="1"/>
      <c r="G653" s="1"/>
      <c r="H653" s="1"/>
      <c r="I653" s="1"/>
      <c r="J653" s="1"/>
      <c r="K653" s="1"/>
      <c r="L653" s="1"/>
      <c r="M653" s="1"/>
      <c r="N653" s="1"/>
      <c r="O653" s="1"/>
      <c r="P653" s="1"/>
      <c r="Q653" s="1"/>
      <c r="R653" s="1"/>
    </row>
    <row r="654" spans="1:18" ht="9.75" customHeight="1">
      <c r="A654" s="1"/>
      <c r="B654" s="1"/>
      <c r="C654" s="1"/>
      <c r="D654" s="1"/>
      <c r="E654" s="1"/>
      <c r="F654" s="1"/>
      <c r="G654" s="1"/>
      <c r="H654" s="1"/>
      <c r="I654" s="1"/>
      <c r="J654" s="1"/>
      <c r="K654" s="1"/>
      <c r="L654" s="1"/>
      <c r="M654" s="1"/>
      <c r="N654" s="1"/>
      <c r="O654" s="1"/>
      <c r="P654" s="1"/>
      <c r="Q654" s="1"/>
      <c r="R654" s="1"/>
    </row>
    <row r="655" spans="1:18" ht="9.75" customHeight="1">
      <c r="A655" s="1"/>
      <c r="B655" s="1"/>
      <c r="C655" s="1"/>
      <c r="D655" s="1"/>
      <c r="E655" s="1"/>
      <c r="F655" s="1"/>
      <c r="G655" s="1"/>
      <c r="H655" s="1"/>
      <c r="I655" s="1"/>
      <c r="J655" s="1"/>
      <c r="K655" s="1"/>
      <c r="L655" s="1"/>
      <c r="M655" s="1"/>
      <c r="N655" s="1"/>
      <c r="O655" s="1"/>
      <c r="P655" s="1"/>
      <c r="Q655" s="1"/>
      <c r="R655" s="1"/>
    </row>
    <row r="656" spans="1:18" ht="9.75" customHeight="1">
      <c r="A656" s="1"/>
      <c r="B656" s="1"/>
      <c r="C656" s="1"/>
      <c r="D656" s="1"/>
      <c r="E656" s="1"/>
      <c r="F656" s="1"/>
      <c r="G656" s="1"/>
      <c r="H656" s="1"/>
      <c r="I656" s="1"/>
      <c r="J656" s="1"/>
      <c r="K656" s="1"/>
      <c r="L656" s="1"/>
      <c r="M656" s="1"/>
      <c r="N656" s="1"/>
      <c r="O656" s="1"/>
      <c r="P656" s="1"/>
      <c r="Q656" s="1"/>
      <c r="R656" s="1"/>
    </row>
    <row r="657" spans="1:18" ht="9.75" customHeight="1">
      <c r="A657" s="1"/>
      <c r="B657" s="1"/>
      <c r="C657" s="1"/>
      <c r="D657" s="1"/>
      <c r="E657" s="1"/>
      <c r="F657" s="1"/>
      <c r="G657" s="1"/>
      <c r="H657" s="1"/>
      <c r="I657" s="1"/>
      <c r="J657" s="1"/>
      <c r="K657" s="1"/>
      <c r="L657" s="1"/>
      <c r="M657" s="1"/>
      <c r="N657" s="1"/>
      <c r="O657" s="1"/>
      <c r="P657" s="1"/>
      <c r="Q657" s="1"/>
      <c r="R657" s="1"/>
    </row>
    <row r="658" spans="1:18" ht="9.75" customHeight="1">
      <c r="A658" s="1"/>
      <c r="B658" s="1"/>
      <c r="C658" s="1"/>
      <c r="D658" s="1"/>
      <c r="E658" s="1"/>
      <c r="F658" s="1"/>
      <c r="G658" s="1"/>
      <c r="H658" s="1"/>
      <c r="I658" s="1"/>
      <c r="J658" s="1"/>
      <c r="K658" s="1"/>
      <c r="L658" s="1"/>
      <c r="M658" s="1"/>
      <c r="N658" s="1"/>
      <c r="O658" s="1"/>
      <c r="P658" s="1"/>
      <c r="Q658" s="1"/>
      <c r="R658" s="1"/>
    </row>
    <row r="659" spans="1:18" ht="9.75" customHeight="1">
      <c r="A659" s="1"/>
      <c r="B659" s="1"/>
      <c r="C659" s="1"/>
      <c r="D659" s="1"/>
      <c r="E659" s="1"/>
      <c r="F659" s="1"/>
      <c r="G659" s="1"/>
      <c r="H659" s="1"/>
      <c r="I659" s="1"/>
      <c r="J659" s="1"/>
      <c r="K659" s="1"/>
      <c r="L659" s="1"/>
      <c r="M659" s="1"/>
      <c r="N659" s="1"/>
      <c r="O659" s="1"/>
      <c r="P659" s="1"/>
      <c r="Q659" s="1"/>
      <c r="R659" s="1"/>
    </row>
    <row r="660" spans="1:18" ht="9.75" customHeight="1">
      <c r="A660" s="1"/>
      <c r="B660" s="1"/>
      <c r="C660" s="1"/>
      <c r="D660" s="1"/>
      <c r="E660" s="1"/>
      <c r="F660" s="1"/>
      <c r="G660" s="1"/>
      <c r="H660" s="1"/>
      <c r="I660" s="1"/>
      <c r="J660" s="1"/>
      <c r="K660" s="1"/>
      <c r="L660" s="1"/>
      <c r="M660" s="1"/>
      <c r="N660" s="1"/>
      <c r="O660" s="1"/>
      <c r="P660" s="1"/>
      <c r="Q660" s="1"/>
      <c r="R660" s="1"/>
    </row>
    <row r="661" spans="1:18" ht="9.75" customHeight="1">
      <c r="A661" s="1"/>
      <c r="B661" s="1"/>
      <c r="C661" s="1"/>
      <c r="D661" s="1"/>
      <c r="E661" s="1"/>
      <c r="F661" s="1"/>
      <c r="G661" s="1"/>
      <c r="H661" s="1"/>
      <c r="I661" s="1"/>
      <c r="J661" s="1"/>
      <c r="K661" s="1"/>
      <c r="L661" s="1"/>
      <c r="M661" s="1"/>
      <c r="N661" s="1"/>
      <c r="O661" s="1"/>
      <c r="P661" s="1"/>
      <c r="Q661" s="1"/>
      <c r="R661" s="1"/>
    </row>
    <row r="662" spans="1:18" ht="9.75" customHeight="1">
      <c r="A662" s="1"/>
      <c r="B662" s="1"/>
      <c r="C662" s="1"/>
      <c r="D662" s="1"/>
      <c r="E662" s="1"/>
      <c r="F662" s="1"/>
      <c r="G662" s="1"/>
      <c r="H662" s="1"/>
      <c r="I662" s="1"/>
      <c r="J662" s="1"/>
      <c r="K662" s="1"/>
      <c r="L662" s="1"/>
      <c r="M662" s="1"/>
      <c r="N662" s="1"/>
      <c r="O662" s="1"/>
      <c r="P662" s="1"/>
      <c r="Q662" s="1"/>
      <c r="R662" s="1"/>
    </row>
    <row r="663" spans="1:18" ht="9.75" customHeight="1">
      <c r="A663" s="1"/>
      <c r="B663" s="1"/>
      <c r="C663" s="1"/>
      <c r="D663" s="1"/>
      <c r="E663" s="1"/>
      <c r="F663" s="1"/>
      <c r="G663" s="1"/>
      <c r="H663" s="1"/>
      <c r="I663" s="1"/>
      <c r="J663" s="1"/>
      <c r="K663" s="1"/>
      <c r="L663" s="1"/>
      <c r="M663" s="1"/>
      <c r="N663" s="1"/>
      <c r="O663" s="1"/>
      <c r="P663" s="1"/>
      <c r="Q663" s="1"/>
      <c r="R663" s="1"/>
    </row>
    <row r="664" spans="1:18" ht="9.75" customHeight="1">
      <c r="A664" s="1"/>
      <c r="B664" s="1"/>
      <c r="C664" s="1"/>
      <c r="D664" s="1"/>
      <c r="E664" s="1"/>
      <c r="F664" s="1"/>
      <c r="G664" s="1"/>
      <c r="H664" s="1"/>
      <c r="I664" s="1"/>
      <c r="J664" s="1"/>
      <c r="K664" s="1"/>
      <c r="L664" s="1"/>
      <c r="M664" s="1"/>
      <c r="N664" s="1"/>
      <c r="O664" s="1"/>
      <c r="P664" s="1"/>
      <c r="Q664" s="1"/>
      <c r="R664" s="1"/>
    </row>
    <row r="665" spans="1:18" ht="9.75" customHeight="1">
      <c r="A665" s="1"/>
      <c r="B665" s="1"/>
      <c r="C665" s="1"/>
      <c r="D665" s="1"/>
      <c r="E665" s="1"/>
      <c r="F665" s="1"/>
      <c r="G665" s="1"/>
      <c r="H665" s="1"/>
      <c r="I665" s="1"/>
      <c r="J665" s="1"/>
      <c r="K665" s="1"/>
      <c r="L665" s="1"/>
      <c r="M665" s="1"/>
      <c r="N665" s="1"/>
      <c r="O665" s="1"/>
      <c r="P665" s="1"/>
      <c r="Q665" s="1"/>
      <c r="R665" s="1"/>
    </row>
    <row r="666" spans="1:18" ht="9.75" customHeight="1">
      <c r="A666" s="1"/>
      <c r="B666" s="1"/>
      <c r="C666" s="1"/>
      <c r="D666" s="1"/>
      <c r="E666" s="1"/>
      <c r="F666" s="1"/>
      <c r="G666" s="1"/>
      <c r="H666" s="1"/>
      <c r="I666" s="1"/>
      <c r="J666" s="1"/>
      <c r="K666" s="1"/>
      <c r="L666" s="1"/>
      <c r="M666" s="1"/>
      <c r="N666" s="1"/>
      <c r="O666" s="1"/>
      <c r="P666" s="1"/>
      <c r="Q666" s="1"/>
      <c r="R666" s="1"/>
    </row>
    <row r="667" spans="1:18" ht="9.75" customHeight="1">
      <c r="A667" s="1"/>
      <c r="B667" s="1"/>
      <c r="C667" s="1"/>
      <c r="D667" s="1"/>
      <c r="E667" s="1"/>
      <c r="F667" s="1"/>
      <c r="G667" s="1"/>
      <c r="H667" s="1"/>
      <c r="I667" s="1"/>
      <c r="J667" s="1"/>
      <c r="K667" s="1"/>
      <c r="L667" s="1"/>
      <c r="M667" s="1"/>
      <c r="N667" s="1"/>
      <c r="O667" s="1"/>
      <c r="P667" s="1"/>
      <c r="Q667" s="1"/>
      <c r="R667" s="1"/>
    </row>
    <row r="668" spans="1:18" ht="9.75" customHeight="1">
      <c r="A668" s="1"/>
      <c r="B668" s="1"/>
      <c r="C668" s="1"/>
      <c r="D668" s="1"/>
      <c r="E668" s="1"/>
      <c r="F668" s="1"/>
      <c r="G668" s="1"/>
      <c r="H668" s="1"/>
      <c r="I668" s="1"/>
      <c r="J668" s="1"/>
      <c r="K668" s="1"/>
      <c r="L668" s="1"/>
      <c r="M668" s="1"/>
      <c r="N668" s="1"/>
      <c r="O668" s="1"/>
      <c r="P668" s="1"/>
      <c r="Q668" s="1"/>
      <c r="R668" s="1"/>
    </row>
    <row r="669" spans="1:18" ht="9.75" customHeight="1">
      <c r="A669" s="1"/>
      <c r="B669" s="1"/>
      <c r="C669" s="1"/>
      <c r="D669" s="1"/>
      <c r="E669" s="1"/>
      <c r="F669" s="1"/>
      <c r="G669" s="1"/>
      <c r="H669" s="1"/>
      <c r="I669" s="1"/>
      <c r="J669" s="1"/>
      <c r="K669" s="1"/>
      <c r="L669" s="1"/>
      <c r="M669" s="1"/>
      <c r="N669" s="1"/>
      <c r="O669" s="1"/>
      <c r="P669" s="1"/>
      <c r="Q669" s="1"/>
      <c r="R669" s="1"/>
    </row>
    <row r="670" spans="1:18" ht="9.75" customHeight="1">
      <c r="A670" s="1"/>
      <c r="B670" s="1"/>
      <c r="C670" s="1"/>
      <c r="D670" s="1"/>
      <c r="E670" s="1"/>
      <c r="F670" s="1"/>
      <c r="G670" s="1"/>
      <c r="H670" s="1"/>
      <c r="I670" s="1"/>
      <c r="J670" s="1"/>
      <c r="K670" s="1"/>
      <c r="L670" s="1"/>
      <c r="M670" s="1"/>
      <c r="N670" s="1"/>
      <c r="O670" s="1"/>
      <c r="P670" s="1"/>
      <c r="Q670" s="1"/>
      <c r="R670" s="1"/>
    </row>
    <row r="671" spans="1:18" ht="9.75" customHeight="1">
      <c r="A671" s="1"/>
      <c r="B671" s="1"/>
      <c r="C671" s="1"/>
      <c r="D671" s="1"/>
      <c r="E671" s="1"/>
      <c r="F671" s="1"/>
      <c r="G671" s="1"/>
      <c r="H671" s="1"/>
      <c r="I671" s="1"/>
      <c r="J671" s="1"/>
      <c r="K671" s="1"/>
      <c r="L671" s="1"/>
      <c r="M671" s="1"/>
      <c r="N671" s="1"/>
      <c r="O671" s="1"/>
      <c r="P671" s="1"/>
      <c r="Q671" s="1"/>
      <c r="R671" s="1"/>
    </row>
    <row r="672" spans="1:18" ht="9.75" customHeight="1">
      <c r="A672" s="1"/>
      <c r="B672" s="1"/>
      <c r="C672" s="1"/>
      <c r="D672" s="1"/>
      <c r="E672" s="1"/>
      <c r="F672" s="1"/>
      <c r="G672" s="1"/>
      <c r="H672" s="1"/>
      <c r="I672" s="1"/>
      <c r="J672" s="1"/>
      <c r="K672" s="1"/>
      <c r="L672" s="1"/>
      <c r="M672" s="1"/>
      <c r="N672" s="1"/>
      <c r="O672" s="1"/>
      <c r="P672" s="1"/>
      <c r="Q672" s="1"/>
      <c r="R672" s="1"/>
    </row>
    <row r="673" spans="1:18" ht="9.75" customHeight="1">
      <c r="A673" s="1"/>
      <c r="B673" s="1"/>
      <c r="C673" s="1"/>
      <c r="D673" s="1"/>
      <c r="E673" s="1"/>
      <c r="F673" s="1"/>
      <c r="G673" s="1"/>
      <c r="H673" s="1"/>
      <c r="I673" s="1"/>
      <c r="J673" s="1"/>
      <c r="K673" s="1"/>
      <c r="L673" s="1"/>
      <c r="M673" s="1"/>
      <c r="N673" s="1"/>
      <c r="O673" s="1"/>
      <c r="P673" s="1"/>
      <c r="Q673" s="1"/>
      <c r="R673" s="1"/>
    </row>
    <row r="674" spans="1:18" ht="9.75" customHeight="1">
      <c r="A674" s="1"/>
      <c r="B674" s="1"/>
      <c r="C674" s="1"/>
      <c r="D674" s="1"/>
      <c r="E674" s="1"/>
      <c r="F674" s="1"/>
      <c r="G674" s="1"/>
      <c r="H674" s="1"/>
      <c r="I674" s="1"/>
      <c r="J674" s="1"/>
      <c r="K674" s="1"/>
      <c r="L674" s="1"/>
      <c r="M674" s="1"/>
      <c r="N674" s="1"/>
      <c r="O674" s="1"/>
      <c r="P674" s="1"/>
      <c r="Q674" s="1"/>
      <c r="R674" s="1"/>
    </row>
    <row r="675" spans="1:18" ht="9.75" customHeight="1">
      <c r="A675" s="1"/>
      <c r="B675" s="1"/>
      <c r="C675" s="1"/>
      <c r="D675" s="1"/>
      <c r="E675" s="1"/>
      <c r="F675" s="1"/>
      <c r="G675" s="1"/>
      <c r="H675" s="1"/>
      <c r="I675" s="1"/>
      <c r="J675" s="1"/>
      <c r="K675" s="1"/>
      <c r="L675" s="1"/>
      <c r="M675" s="1"/>
      <c r="N675" s="1"/>
      <c r="O675" s="1"/>
      <c r="P675" s="1"/>
      <c r="Q675" s="1"/>
      <c r="R675" s="1"/>
    </row>
    <row r="676" spans="1:18" ht="9.75" customHeight="1">
      <c r="A676" s="1"/>
      <c r="B676" s="1"/>
      <c r="C676" s="1"/>
      <c r="D676" s="1"/>
      <c r="E676" s="1"/>
      <c r="F676" s="1"/>
      <c r="G676" s="1"/>
      <c r="H676" s="1"/>
      <c r="I676" s="1"/>
      <c r="J676" s="1"/>
      <c r="K676" s="1"/>
      <c r="L676" s="1"/>
      <c r="M676" s="1"/>
      <c r="N676" s="1"/>
      <c r="O676" s="1"/>
      <c r="P676" s="1"/>
      <c r="Q676" s="1"/>
      <c r="R676" s="1"/>
    </row>
    <row r="677" spans="1:18" ht="9.75" customHeight="1">
      <c r="A677" s="1"/>
      <c r="B677" s="1"/>
      <c r="C677" s="1"/>
      <c r="D677" s="1"/>
      <c r="E677" s="1"/>
      <c r="F677" s="1"/>
      <c r="G677" s="1"/>
      <c r="H677" s="1"/>
      <c r="I677" s="1"/>
      <c r="J677" s="1"/>
      <c r="K677" s="1"/>
      <c r="L677" s="1"/>
      <c r="M677" s="1"/>
      <c r="N677" s="1"/>
      <c r="O677" s="1"/>
      <c r="P677" s="1"/>
      <c r="Q677" s="1"/>
      <c r="R677" s="1"/>
    </row>
    <row r="678" spans="1:18" ht="9.75" customHeight="1">
      <c r="A678" s="1"/>
      <c r="B678" s="1"/>
      <c r="C678" s="1"/>
      <c r="D678" s="1"/>
      <c r="E678" s="1"/>
      <c r="F678" s="1"/>
      <c r="G678" s="1"/>
      <c r="H678" s="1"/>
      <c r="I678" s="1"/>
      <c r="J678" s="1"/>
      <c r="K678" s="1"/>
      <c r="L678" s="1"/>
      <c r="M678" s="1"/>
      <c r="N678" s="1"/>
      <c r="O678" s="1"/>
      <c r="P678" s="1"/>
      <c r="Q678" s="1"/>
      <c r="R678" s="1"/>
    </row>
    <row r="679" spans="1:18" ht="9.75" customHeight="1">
      <c r="A679" s="1"/>
      <c r="B679" s="1"/>
      <c r="C679" s="1"/>
      <c r="D679" s="1"/>
      <c r="E679" s="1"/>
      <c r="F679" s="1"/>
      <c r="G679" s="1"/>
      <c r="H679" s="1"/>
      <c r="I679" s="1"/>
      <c r="J679" s="1"/>
      <c r="K679" s="1"/>
      <c r="L679" s="1"/>
      <c r="M679" s="1"/>
      <c r="N679" s="1"/>
      <c r="O679" s="1"/>
      <c r="P679" s="1"/>
      <c r="Q679" s="1"/>
      <c r="R679" s="1"/>
    </row>
    <row r="680" spans="1:18" ht="9.75" customHeight="1">
      <c r="A680" s="1"/>
      <c r="B680" s="1"/>
      <c r="C680" s="1"/>
      <c r="D680" s="1"/>
      <c r="E680" s="1"/>
      <c r="F680" s="1"/>
      <c r="G680" s="1"/>
      <c r="H680" s="1"/>
      <c r="I680" s="1"/>
      <c r="J680" s="1"/>
      <c r="K680" s="1"/>
      <c r="L680" s="1"/>
      <c r="M680" s="1"/>
      <c r="N680" s="1"/>
      <c r="O680" s="1"/>
      <c r="P680" s="1"/>
      <c r="Q680" s="1"/>
      <c r="R680" s="1"/>
    </row>
    <row r="681" spans="1:18" ht="9.75" customHeight="1">
      <c r="A681" s="1"/>
      <c r="B681" s="1"/>
      <c r="C681" s="1"/>
      <c r="D681" s="1"/>
      <c r="E681" s="1"/>
      <c r="F681" s="1"/>
      <c r="G681" s="1"/>
      <c r="H681" s="1"/>
      <c r="I681" s="1"/>
      <c r="J681" s="1"/>
      <c r="K681" s="1"/>
      <c r="L681" s="1"/>
      <c r="M681" s="1"/>
      <c r="N681" s="1"/>
      <c r="O681" s="1"/>
      <c r="P681" s="1"/>
      <c r="Q681" s="1"/>
      <c r="R681" s="1"/>
    </row>
    <row r="682" spans="1:18" ht="9.75" customHeight="1">
      <c r="A682" s="1"/>
      <c r="B682" s="1"/>
      <c r="C682" s="1"/>
      <c r="D682" s="1"/>
      <c r="E682" s="1"/>
      <c r="F682" s="1"/>
      <c r="G682" s="1"/>
      <c r="H682" s="1"/>
      <c r="I682" s="1"/>
      <c r="J682" s="1"/>
      <c r="K682" s="1"/>
      <c r="L682" s="1"/>
      <c r="M682" s="1"/>
      <c r="N682" s="1"/>
      <c r="O682" s="1"/>
      <c r="P682" s="1"/>
      <c r="Q682" s="1"/>
      <c r="R682" s="1"/>
    </row>
    <row r="683" spans="1:18" ht="9.75" customHeight="1">
      <c r="A683" s="1"/>
      <c r="B683" s="1"/>
      <c r="C683" s="1"/>
      <c r="D683" s="1"/>
      <c r="E683" s="1"/>
      <c r="F683" s="1"/>
      <c r="G683" s="1"/>
      <c r="H683" s="1"/>
      <c r="I683" s="1"/>
      <c r="J683" s="1"/>
      <c r="K683" s="1"/>
      <c r="L683" s="1"/>
      <c r="M683" s="1"/>
      <c r="N683" s="1"/>
      <c r="O683" s="1"/>
      <c r="P683" s="1"/>
      <c r="Q683" s="1"/>
      <c r="R683" s="1"/>
    </row>
    <row r="684" spans="1:18" ht="9.75" customHeight="1">
      <c r="A684" s="1"/>
      <c r="B684" s="1"/>
      <c r="C684" s="1"/>
      <c r="D684" s="1"/>
      <c r="E684" s="1"/>
      <c r="F684" s="1"/>
      <c r="G684" s="1"/>
      <c r="H684" s="1"/>
      <c r="I684" s="1"/>
      <c r="J684" s="1"/>
      <c r="K684" s="1"/>
      <c r="L684" s="1"/>
      <c r="M684" s="1"/>
      <c r="N684" s="1"/>
      <c r="O684" s="1"/>
      <c r="P684" s="1"/>
      <c r="Q684" s="1"/>
      <c r="R684" s="1"/>
    </row>
    <row r="685" spans="1:18" ht="9.75" customHeight="1">
      <c r="A685" s="1"/>
      <c r="B685" s="1"/>
      <c r="C685" s="1"/>
      <c r="D685" s="1"/>
      <c r="E685" s="1"/>
      <c r="F685" s="1"/>
      <c r="G685" s="1"/>
      <c r="H685" s="1"/>
      <c r="I685" s="1"/>
      <c r="J685" s="1"/>
      <c r="K685" s="1"/>
      <c r="L685" s="1"/>
      <c r="M685" s="1"/>
      <c r="N685" s="1"/>
      <c r="O685" s="1"/>
      <c r="P685" s="1"/>
      <c r="Q685" s="1"/>
      <c r="R685" s="1"/>
    </row>
    <row r="686" spans="1:18" ht="9.75" customHeight="1">
      <c r="A686" s="1"/>
      <c r="B686" s="1"/>
      <c r="C686" s="1"/>
      <c r="D686" s="1"/>
      <c r="E686" s="1"/>
      <c r="F686" s="1"/>
      <c r="G686" s="1"/>
      <c r="H686" s="1"/>
      <c r="I686" s="1"/>
      <c r="J686" s="1"/>
      <c r="K686" s="1"/>
      <c r="L686" s="1"/>
      <c r="M686" s="1"/>
      <c r="N686" s="1"/>
      <c r="O686" s="1"/>
      <c r="P686" s="1"/>
      <c r="Q686" s="1"/>
      <c r="R686" s="1"/>
    </row>
    <row r="687" spans="1:18" ht="9.75" customHeight="1">
      <c r="A687" s="1"/>
      <c r="B687" s="1"/>
      <c r="C687" s="1"/>
      <c r="D687" s="1"/>
      <c r="E687" s="1"/>
      <c r="F687" s="1"/>
      <c r="G687" s="1"/>
      <c r="H687" s="1"/>
      <c r="I687" s="1"/>
      <c r="J687" s="1"/>
      <c r="K687" s="1"/>
      <c r="L687" s="1"/>
      <c r="M687" s="1"/>
      <c r="N687" s="1"/>
      <c r="O687" s="1"/>
      <c r="P687" s="1"/>
      <c r="Q687" s="1"/>
      <c r="R687" s="1"/>
    </row>
    <row r="688" spans="1:18" ht="9.75" customHeight="1">
      <c r="A688" s="1"/>
      <c r="B688" s="1"/>
      <c r="C688" s="1"/>
      <c r="D688" s="1"/>
      <c r="E688" s="1"/>
      <c r="F688" s="1"/>
      <c r="G688" s="1"/>
      <c r="H688" s="1"/>
      <c r="I688" s="1"/>
      <c r="J688" s="1"/>
      <c r="K688" s="1"/>
      <c r="L688" s="1"/>
      <c r="M688" s="1"/>
      <c r="N688" s="1"/>
      <c r="O688" s="1"/>
      <c r="P688" s="1"/>
      <c r="Q688" s="1"/>
      <c r="R688" s="1"/>
    </row>
    <row r="689" spans="1:18" ht="9.75" customHeight="1">
      <c r="A689" s="1"/>
      <c r="B689" s="1"/>
      <c r="C689" s="1"/>
      <c r="D689" s="1"/>
      <c r="E689" s="1"/>
      <c r="F689" s="1"/>
      <c r="G689" s="1"/>
      <c r="H689" s="1"/>
      <c r="I689" s="1"/>
      <c r="J689" s="1"/>
      <c r="K689" s="1"/>
      <c r="L689" s="1"/>
      <c r="M689" s="1"/>
      <c r="N689" s="1"/>
      <c r="O689" s="1"/>
      <c r="P689" s="1"/>
      <c r="Q689" s="1"/>
      <c r="R689" s="1"/>
    </row>
    <row r="690" spans="1:18" ht="9.75" customHeight="1">
      <c r="A690" s="1"/>
      <c r="B690" s="1"/>
      <c r="C690" s="1"/>
      <c r="D690" s="1"/>
      <c r="E690" s="1"/>
      <c r="F690" s="1"/>
      <c r="G690" s="1"/>
      <c r="H690" s="1"/>
      <c r="I690" s="1"/>
      <c r="J690" s="1"/>
      <c r="K690" s="1"/>
      <c r="L690" s="1"/>
      <c r="M690" s="1"/>
      <c r="N690" s="1"/>
      <c r="O690" s="1"/>
      <c r="P690" s="1"/>
      <c r="Q690" s="1"/>
      <c r="R690" s="1"/>
    </row>
    <row r="691" spans="1:18" ht="9.75" customHeight="1">
      <c r="A691" s="1"/>
      <c r="B691" s="1"/>
      <c r="C691" s="1"/>
      <c r="D691" s="1"/>
      <c r="E691" s="1"/>
      <c r="F691" s="1"/>
      <c r="G691" s="1"/>
      <c r="H691" s="1"/>
      <c r="I691" s="1"/>
      <c r="J691" s="1"/>
      <c r="K691" s="1"/>
      <c r="L691" s="1"/>
      <c r="M691" s="1"/>
      <c r="N691" s="1"/>
      <c r="O691" s="1"/>
      <c r="P691" s="1"/>
      <c r="Q691" s="1"/>
      <c r="R691" s="1"/>
    </row>
    <row r="692" spans="1:18" ht="9.75" customHeight="1">
      <c r="A692" s="1"/>
      <c r="B692" s="1"/>
      <c r="C692" s="1"/>
      <c r="D692" s="1"/>
      <c r="E692" s="1"/>
      <c r="F692" s="1"/>
      <c r="G692" s="1"/>
      <c r="H692" s="1"/>
      <c r="I692" s="1"/>
      <c r="J692" s="1"/>
      <c r="K692" s="1"/>
      <c r="L692" s="1"/>
      <c r="M692" s="1"/>
      <c r="N692" s="1"/>
      <c r="O692" s="1"/>
      <c r="P692" s="1"/>
      <c r="Q692" s="1"/>
      <c r="R692" s="1"/>
    </row>
    <row r="693" spans="1:18" ht="9.75" customHeight="1">
      <c r="A693" s="1"/>
      <c r="B693" s="1"/>
      <c r="C693" s="1"/>
      <c r="D693" s="1"/>
      <c r="E693" s="1"/>
      <c r="F693" s="1"/>
      <c r="G693" s="1"/>
      <c r="H693" s="1"/>
      <c r="I693" s="1"/>
      <c r="J693" s="1"/>
      <c r="K693" s="1"/>
      <c r="L693" s="1"/>
      <c r="M693" s="1"/>
      <c r="N693" s="1"/>
      <c r="O693" s="1"/>
      <c r="P693" s="1"/>
      <c r="Q693" s="1"/>
      <c r="R693" s="1"/>
    </row>
    <row r="694" spans="1:18" ht="9.75" customHeight="1">
      <c r="A694" s="1"/>
      <c r="B694" s="1"/>
      <c r="C694" s="1"/>
      <c r="D694" s="1"/>
      <c r="E694" s="1"/>
      <c r="F694" s="1"/>
      <c r="G694" s="1"/>
      <c r="H694" s="1"/>
      <c r="I694" s="1"/>
      <c r="J694" s="1"/>
      <c r="K694" s="1"/>
      <c r="L694" s="1"/>
      <c r="M694" s="1"/>
      <c r="N694" s="1"/>
      <c r="O694" s="1"/>
      <c r="P694" s="1"/>
      <c r="Q694" s="1"/>
      <c r="R694" s="1"/>
    </row>
    <row r="695" spans="1:18" ht="9.75" customHeight="1">
      <c r="A695" s="1"/>
      <c r="B695" s="1"/>
      <c r="C695" s="1"/>
      <c r="D695" s="1"/>
      <c r="E695" s="1"/>
      <c r="F695" s="1"/>
      <c r="G695" s="1"/>
      <c r="H695" s="1"/>
      <c r="I695" s="1"/>
      <c r="J695" s="1"/>
      <c r="K695" s="1"/>
      <c r="L695" s="1"/>
      <c r="M695" s="1"/>
      <c r="N695" s="1"/>
      <c r="O695" s="1"/>
      <c r="P695" s="1"/>
      <c r="Q695" s="1"/>
      <c r="R695" s="1"/>
    </row>
    <row r="696" spans="1:18" ht="9.75" customHeight="1">
      <c r="A696" s="1"/>
      <c r="B696" s="1"/>
      <c r="C696" s="1"/>
      <c r="D696" s="1"/>
      <c r="E696" s="1"/>
      <c r="F696" s="1"/>
      <c r="G696" s="1"/>
      <c r="H696" s="1"/>
      <c r="I696" s="1"/>
      <c r="J696" s="1"/>
      <c r="K696" s="1"/>
      <c r="L696" s="1"/>
      <c r="M696" s="1"/>
      <c r="N696" s="1"/>
      <c r="O696" s="1"/>
      <c r="P696" s="1"/>
      <c r="Q696" s="1"/>
      <c r="R696" s="1"/>
    </row>
    <row r="697" spans="1:18" ht="9.75" customHeight="1">
      <c r="A697" s="1"/>
      <c r="B697" s="1"/>
      <c r="C697" s="1"/>
      <c r="D697" s="1"/>
      <c r="E697" s="1"/>
      <c r="F697" s="1"/>
      <c r="G697" s="1"/>
      <c r="H697" s="1"/>
      <c r="I697" s="1"/>
      <c r="J697" s="1"/>
      <c r="K697" s="1"/>
      <c r="L697" s="1"/>
      <c r="M697" s="1"/>
      <c r="N697" s="1"/>
      <c r="O697" s="1"/>
      <c r="P697" s="1"/>
      <c r="Q697" s="1"/>
      <c r="R697" s="1"/>
    </row>
    <row r="698" spans="1:18" ht="9.75" customHeight="1">
      <c r="A698" s="1"/>
      <c r="B698" s="1"/>
      <c r="C698" s="1"/>
      <c r="D698" s="1"/>
      <c r="E698" s="1"/>
      <c r="F698" s="1"/>
      <c r="G698" s="1"/>
      <c r="H698" s="1"/>
      <c r="I698" s="1"/>
      <c r="J698" s="1"/>
      <c r="K698" s="1"/>
      <c r="L698" s="1"/>
      <c r="M698" s="1"/>
      <c r="N698" s="1"/>
      <c r="O698" s="1"/>
      <c r="P698" s="1"/>
      <c r="Q698" s="1"/>
      <c r="R698" s="1"/>
    </row>
    <row r="699" spans="1:18" ht="9.75" customHeight="1">
      <c r="A699" s="1"/>
      <c r="B699" s="1"/>
      <c r="C699" s="1"/>
      <c r="D699" s="1"/>
      <c r="E699" s="1"/>
      <c r="F699" s="1"/>
      <c r="G699" s="1"/>
      <c r="H699" s="1"/>
      <c r="I699" s="1"/>
      <c r="J699" s="1"/>
      <c r="K699" s="1"/>
      <c r="L699" s="1"/>
      <c r="M699" s="1"/>
      <c r="N699" s="1"/>
      <c r="O699" s="1"/>
      <c r="P699" s="1"/>
      <c r="Q699" s="1"/>
      <c r="R699" s="1"/>
    </row>
    <row r="700" spans="1:18" ht="9.75" customHeight="1">
      <c r="A700" s="1"/>
      <c r="B700" s="1"/>
      <c r="C700" s="1"/>
      <c r="D700" s="1"/>
      <c r="E700" s="1"/>
      <c r="F700" s="1"/>
      <c r="G700" s="1"/>
      <c r="H700" s="1"/>
      <c r="I700" s="1"/>
      <c r="J700" s="1"/>
      <c r="K700" s="1"/>
      <c r="L700" s="1"/>
      <c r="M700" s="1"/>
      <c r="N700" s="1"/>
      <c r="O700" s="1"/>
      <c r="P700" s="1"/>
      <c r="Q700" s="1"/>
      <c r="R700" s="1"/>
    </row>
    <row r="701" spans="1:18" ht="9.75" customHeight="1">
      <c r="A701" s="1"/>
      <c r="B701" s="1"/>
      <c r="C701" s="1"/>
      <c r="D701" s="1"/>
      <c r="E701" s="1"/>
      <c r="F701" s="1"/>
      <c r="G701" s="1"/>
      <c r="H701" s="1"/>
      <c r="I701" s="1"/>
      <c r="J701" s="1"/>
      <c r="K701" s="1"/>
      <c r="L701" s="1"/>
      <c r="M701" s="1"/>
      <c r="N701" s="1"/>
      <c r="O701" s="1"/>
      <c r="P701" s="1"/>
      <c r="Q701" s="1"/>
      <c r="R701" s="1"/>
    </row>
    <row r="702" spans="1:18" ht="9.75" customHeight="1">
      <c r="A702" s="1"/>
      <c r="B702" s="1"/>
      <c r="C702" s="1"/>
      <c r="D702" s="1"/>
      <c r="E702" s="1"/>
      <c r="F702" s="1"/>
      <c r="G702" s="1"/>
      <c r="H702" s="1"/>
      <c r="I702" s="1"/>
      <c r="J702" s="1"/>
      <c r="K702" s="1"/>
      <c r="L702" s="1"/>
      <c r="M702" s="1"/>
      <c r="N702" s="1"/>
      <c r="O702" s="1"/>
      <c r="P702" s="1"/>
      <c r="Q702" s="1"/>
      <c r="R702" s="1"/>
    </row>
    <row r="703" spans="1:18" ht="9.75" customHeight="1">
      <c r="A703" s="1"/>
      <c r="B703" s="1"/>
      <c r="C703" s="1"/>
      <c r="D703" s="1"/>
      <c r="E703" s="1"/>
      <c r="F703" s="1"/>
      <c r="G703" s="1"/>
      <c r="H703" s="1"/>
      <c r="I703" s="1"/>
      <c r="J703" s="1"/>
      <c r="K703" s="1"/>
      <c r="L703" s="1"/>
      <c r="M703" s="1"/>
      <c r="N703" s="1"/>
      <c r="O703" s="1"/>
      <c r="P703" s="1"/>
      <c r="Q703" s="1"/>
      <c r="R703" s="1"/>
    </row>
    <row r="704" spans="1:18" ht="9.75" customHeight="1">
      <c r="A704" s="1"/>
      <c r="B704" s="1"/>
      <c r="C704" s="1"/>
      <c r="D704" s="1"/>
      <c r="E704" s="1"/>
      <c r="F704" s="1"/>
      <c r="G704" s="1"/>
      <c r="H704" s="1"/>
      <c r="I704" s="1"/>
      <c r="J704" s="1"/>
      <c r="K704" s="1"/>
      <c r="L704" s="1"/>
      <c r="M704" s="1"/>
      <c r="N704" s="1"/>
      <c r="O704" s="1"/>
      <c r="P704" s="1"/>
      <c r="Q704" s="1"/>
      <c r="R704" s="1"/>
    </row>
    <row r="705" spans="1:18" ht="9.75" customHeight="1">
      <c r="A705" s="1"/>
      <c r="B705" s="1"/>
      <c r="C705" s="1"/>
      <c r="D705" s="1"/>
      <c r="E705" s="1"/>
      <c r="F705" s="1"/>
      <c r="G705" s="1"/>
      <c r="H705" s="1"/>
      <c r="I705" s="1"/>
      <c r="J705" s="1"/>
      <c r="K705" s="1"/>
      <c r="L705" s="1"/>
      <c r="M705" s="1"/>
      <c r="N705" s="1"/>
      <c r="O705" s="1"/>
      <c r="P705" s="1"/>
      <c r="Q705" s="1"/>
      <c r="R705" s="1"/>
    </row>
    <row r="706" spans="1:18" ht="9.75" customHeight="1">
      <c r="A706" s="1"/>
      <c r="B706" s="1"/>
      <c r="C706" s="1"/>
      <c r="D706" s="1"/>
      <c r="E706" s="1"/>
      <c r="F706" s="1"/>
      <c r="G706" s="1"/>
      <c r="H706" s="1"/>
      <c r="I706" s="1"/>
      <c r="J706" s="1"/>
      <c r="K706" s="1"/>
      <c r="L706" s="1"/>
      <c r="M706" s="1"/>
      <c r="N706" s="1"/>
      <c r="O706" s="1"/>
      <c r="P706" s="1"/>
      <c r="Q706" s="1"/>
      <c r="R706" s="1"/>
    </row>
    <row r="707" spans="1:18" ht="9.75" customHeight="1">
      <c r="A707" s="1"/>
      <c r="B707" s="1"/>
      <c r="C707" s="1"/>
      <c r="D707" s="1"/>
      <c r="E707" s="1"/>
      <c r="F707" s="1"/>
      <c r="G707" s="1"/>
      <c r="H707" s="1"/>
      <c r="I707" s="1"/>
      <c r="J707" s="1"/>
      <c r="K707" s="1"/>
      <c r="L707" s="1"/>
      <c r="M707" s="1"/>
      <c r="N707" s="1"/>
      <c r="O707" s="1"/>
      <c r="P707" s="1"/>
      <c r="Q707" s="1"/>
      <c r="R707" s="1"/>
    </row>
    <row r="708" spans="1:18" ht="9.75" customHeight="1">
      <c r="A708" s="1"/>
      <c r="B708" s="1"/>
      <c r="C708" s="1"/>
      <c r="D708" s="1"/>
      <c r="E708" s="1"/>
      <c r="F708" s="1"/>
      <c r="G708" s="1"/>
      <c r="H708" s="1"/>
      <c r="I708" s="1"/>
      <c r="J708" s="1"/>
      <c r="K708" s="1"/>
      <c r="L708" s="1"/>
      <c r="M708" s="1"/>
      <c r="N708" s="1"/>
      <c r="O708" s="1"/>
      <c r="P708" s="1"/>
      <c r="Q708" s="1"/>
      <c r="R708" s="1"/>
    </row>
    <row r="709" spans="1:18" ht="9.75" customHeight="1">
      <c r="A709" s="1"/>
      <c r="B709" s="1"/>
      <c r="C709" s="1"/>
      <c r="D709" s="1"/>
      <c r="E709" s="1"/>
      <c r="F709" s="1"/>
      <c r="G709" s="1"/>
      <c r="H709" s="1"/>
      <c r="I709" s="1"/>
      <c r="J709" s="1"/>
      <c r="K709" s="1"/>
      <c r="L709" s="1"/>
      <c r="M709" s="1"/>
      <c r="N709" s="1"/>
      <c r="O709" s="1"/>
      <c r="P709" s="1"/>
      <c r="Q709" s="1"/>
      <c r="R709" s="1"/>
    </row>
    <row r="710" spans="1:18" ht="9.75" customHeight="1">
      <c r="A710" s="1"/>
      <c r="B710" s="1"/>
      <c r="C710" s="1"/>
      <c r="D710" s="1"/>
      <c r="E710" s="1"/>
      <c r="F710" s="1"/>
      <c r="G710" s="1"/>
      <c r="H710" s="1"/>
      <c r="I710" s="1"/>
      <c r="J710" s="1"/>
      <c r="K710" s="1"/>
      <c r="L710" s="1"/>
      <c r="M710" s="1"/>
      <c r="N710" s="1"/>
      <c r="O710" s="1"/>
      <c r="P710" s="1"/>
      <c r="Q710" s="1"/>
      <c r="R710" s="1"/>
    </row>
    <row r="711" spans="1:18" ht="9.75" customHeight="1">
      <c r="A711" s="1"/>
      <c r="B711" s="1"/>
      <c r="C711" s="1"/>
      <c r="D711" s="1"/>
      <c r="E711" s="1"/>
      <c r="F711" s="1"/>
      <c r="G711" s="1"/>
      <c r="H711" s="1"/>
      <c r="I711" s="1"/>
      <c r="J711" s="1"/>
      <c r="K711" s="1"/>
      <c r="L711" s="1"/>
      <c r="M711" s="1"/>
      <c r="N711" s="1"/>
      <c r="O711" s="1"/>
      <c r="P711" s="1"/>
      <c r="Q711" s="1"/>
      <c r="R711" s="1"/>
    </row>
    <row r="712" spans="1:18" ht="9.75" customHeight="1">
      <c r="A712" s="1"/>
      <c r="B712" s="1"/>
      <c r="C712" s="1"/>
      <c r="D712" s="1"/>
      <c r="E712" s="1"/>
      <c r="F712" s="1"/>
      <c r="G712" s="1"/>
      <c r="H712" s="1"/>
      <c r="I712" s="1"/>
      <c r="J712" s="1"/>
      <c r="K712" s="1"/>
      <c r="L712" s="1"/>
      <c r="M712" s="1"/>
      <c r="N712" s="1"/>
      <c r="O712" s="1"/>
      <c r="P712" s="1"/>
      <c r="Q712" s="1"/>
      <c r="R712" s="1"/>
    </row>
    <row r="713" spans="1:18" ht="9.75" customHeight="1">
      <c r="A713" s="1"/>
      <c r="B713" s="1"/>
      <c r="C713" s="1"/>
      <c r="D713" s="1"/>
      <c r="E713" s="1"/>
      <c r="F713" s="1"/>
      <c r="G713" s="1"/>
      <c r="H713" s="1"/>
      <c r="I713" s="1"/>
      <c r="J713" s="1"/>
      <c r="K713" s="1"/>
      <c r="L713" s="1"/>
      <c r="M713" s="1"/>
      <c r="N713" s="1"/>
      <c r="O713" s="1"/>
      <c r="P713" s="1"/>
      <c r="Q713" s="1"/>
      <c r="R713" s="1"/>
    </row>
    <row r="714" spans="1:18" ht="9.75" customHeight="1">
      <c r="A714" s="1"/>
      <c r="B714" s="1"/>
      <c r="C714" s="1"/>
      <c r="D714" s="1"/>
      <c r="E714" s="1"/>
      <c r="F714" s="1"/>
      <c r="G714" s="1"/>
      <c r="H714" s="1"/>
      <c r="I714" s="1"/>
      <c r="J714" s="1"/>
      <c r="K714" s="1"/>
      <c r="L714" s="1"/>
      <c r="M714" s="1"/>
      <c r="N714" s="1"/>
      <c r="O714" s="1"/>
      <c r="P714" s="1"/>
      <c r="Q714" s="1"/>
      <c r="R714" s="1"/>
    </row>
    <row r="715" spans="1:18" ht="9.75" customHeight="1">
      <c r="A715" s="1"/>
      <c r="B715" s="1"/>
      <c r="C715" s="1"/>
      <c r="D715" s="1"/>
      <c r="E715" s="1"/>
      <c r="F715" s="1"/>
      <c r="G715" s="1"/>
      <c r="H715" s="1"/>
      <c r="I715" s="1"/>
      <c r="J715" s="1"/>
      <c r="K715" s="1"/>
      <c r="L715" s="1"/>
      <c r="M715" s="1"/>
      <c r="N715" s="1"/>
      <c r="O715" s="1"/>
      <c r="P715" s="1"/>
      <c r="Q715" s="1"/>
      <c r="R715" s="1"/>
    </row>
    <row r="716" spans="1:18" ht="9.75" customHeight="1">
      <c r="A716" s="1"/>
      <c r="B716" s="1"/>
      <c r="C716" s="1"/>
      <c r="D716" s="1"/>
      <c r="E716" s="1"/>
      <c r="F716" s="1"/>
      <c r="G716" s="1"/>
      <c r="H716" s="1"/>
      <c r="I716" s="1"/>
      <c r="J716" s="1"/>
      <c r="K716" s="1"/>
      <c r="L716" s="1"/>
      <c r="M716" s="1"/>
      <c r="N716" s="1"/>
      <c r="O716" s="1"/>
      <c r="P716" s="1"/>
      <c r="Q716" s="1"/>
      <c r="R716" s="1"/>
    </row>
    <row r="717" spans="1:18" ht="9.75" customHeight="1">
      <c r="A717" s="1"/>
      <c r="B717" s="1"/>
      <c r="C717" s="1"/>
      <c r="D717" s="1"/>
      <c r="E717" s="1"/>
      <c r="F717" s="1"/>
      <c r="G717" s="1"/>
      <c r="H717" s="1"/>
      <c r="I717" s="1"/>
      <c r="J717" s="1"/>
      <c r="K717" s="1"/>
      <c r="L717" s="1"/>
      <c r="M717" s="1"/>
      <c r="N717" s="1"/>
      <c r="O717" s="1"/>
      <c r="P717" s="1"/>
      <c r="Q717" s="1"/>
      <c r="R717" s="1"/>
    </row>
    <row r="718" spans="1:18" ht="9.75" customHeight="1">
      <c r="A718" s="1"/>
      <c r="B718" s="1"/>
      <c r="C718" s="1"/>
      <c r="D718" s="1"/>
      <c r="E718" s="1"/>
      <c r="F718" s="1"/>
      <c r="G718" s="1"/>
      <c r="H718" s="1"/>
      <c r="I718" s="1"/>
      <c r="J718" s="1"/>
      <c r="K718" s="1"/>
      <c r="L718" s="1"/>
      <c r="M718" s="1"/>
      <c r="N718" s="1"/>
      <c r="O718" s="1"/>
      <c r="P718" s="1"/>
      <c r="Q718" s="1"/>
      <c r="R718" s="1"/>
    </row>
    <row r="719" spans="1:18" ht="9.75" customHeight="1">
      <c r="A719" s="1"/>
      <c r="B719" s="1"/>
      <c r="C719" s="1"/>
      <c r="D719" s="1"/>
      <c r="E719" s="1"/>
      <c r="F719" s="1"/>
      <c r="G719" s="1"/>
      <c r="H719" s="1"/>
      <c r="I719" s="1"/>
      <c r="J719" s="1"/>
      <c r="K719" s="1"/>
      <c r="L719" s="1"/>
      <c r="M719" s="1"/>
      <c r="N719" s="1"/>
      <c r="O719" s="1"/>
      <c r="P719" s="1"/>
      <c r="Q719" s="1"/>
      <c r="R719" s="1"/>
    </row>
    <row r="720" spans="1:18" ht="9.75" customHeight="1">
      <c r="A720" s="1"/>
      <c r="B720" s="1"/>
      <c r="C720" s="1"/>
      <c r="D720" s="1"/>
      <c r="E720" s="1"/>
      <c r="F720" s="1"/>
      <c r="G720" s="1"/>
      <c r="H720" s="1"/>
      <c r="I720" s="1"/>
      <c r="J720" s="1"/>
      <c r="K720" s="1"/>
      <c r="L720" s="1"/>
      <c r="M720" s="1"/>
      <c r="N720" s="1"/>
      <c r="O720" s="1"/>
      <c r="P720" s="1"/>
      <c r="Q720" s="1"/>
      <c r="R720" s="1"/>
    </row>
    <row r="721" spans="1:18" ht="9.75" customHeight="1">
      <c r="A721" s="1"/>
      <c r="B721" s="1"/>
      <c r="C721" s="1"/>
      <c r="D721" s="1"/>
      <c r="E721" s="1"/>
      <c r="F721" s="1"/>
      <c r="G721" s="1"/>
      <c r="H721" s="1"/>
      <c r="I721" s="1"/>
      <c r="J721" s="1"/>
      <c r="K721" s="1"/>
      <c r="L721" s="1"/>
      <c r="M721" s="1"/>
      <c r="N721" s="1"/>
      <c r="O721" s="1"/>
      <c r="P721" s="1"/>
      <c r="Q721" s="1"/>
      <c r="R721" s="1"/>
    </row>
    <row r="722" spans="1:18" ht="9.75" customHeight="1">
      <c r="A722" s="1"/>
      <c r="B722" s="1"/>
      <c r="C722" s="1"/>
      <c r="D722" s="1"/>
      <c r="E722" s="1"/>
      <c r="F722" s="1"/>
      <c r="G722" s="1"/>
      <c r="H722" s="1"/>
      <c r="I722" s="1"/>
      <c r="J722" s="1"/>
      <c r="K722" s="1"/>
      <c r="L722" s="1"/>
      <c r="M722" s="1"/>
      <c r="N722" s="1"/>
      <c r="O722" s="1"/>
      <c r="P722" s="1"/>
      <c r="Q722" s="1"/>
      <c r="R722" s="1"/>
    </row>
    <row r="723" spans="1:18" ht="9.75" customHeight="1">
      <c r="A723" s="1"/>
      <c r="B723" s="1"/>
      <c r="C723" s="1"/>
      <c r="D723" s="1"/>
      <c r="E723" s="1"/>
      <c r="F723" s="1"/>
      <c r="G723" s="1"/>
      <c r="H723" s="1"/>
      <c r="I723" s="1"/>
      <c r="J723" s="1"/>
      <c r="K723" s="1"/>
      <c r="L723" s="1"/>
      <c r="M723" s="1"/>
      <c r="N723" s="1"/>
      <c r="O723" s="1"/>
      <c r="P723" s="1"/>
      <c r="Q723" s="1"/>
      <c r="R723" s="1"/>
    </row>
    <row r="724" spans="1:18" ht="9.75" customHeight="1">
      <c r="A724" s="1"/>
      <c r="B724" s="1"/>
      <c r="C724" s="1"/>
      <c r="D724" s="1"/>
      <c r="E724" s="1"/>
      <c r="F724" s="1"/>
      <c r="G724" s="1"/>
      <c r="H724" s="1"/>
      <c r="I724" s="1"/>
      <c r="J724" s="1"/>
      <c r="K724" s="1"/>
      <c r="L724" s="1"/>
      <c r="M724" s="1"/>
      <c r="N724" s="1"/>
      <c r="O724" s="1"/>
      <c r="P724" s="1"/>
      <c r="Q724" s="1"/>
      <c r="R724" s="1"/>
    </row>
    <row r="725" spans="1:18" ht="9.75" customHeight="1">
      <c r="A725" s="1"/>
      <c r="B725" s="1"/>
      <c r="C725" s="1"/>
      <c r="D725" s="1"/>
      <c r="E725" s="1"/>
      <c r="F725" s="1"/>
      <c r="G725" s="1"/>
      <c r="H725" s="1"/>
      <c r="I725" s="1"/>
      <c r="J725" s="1"/>
      <c r="K725" s="1"/>
      <c r="L725" s="1"/>
      <c r="M725" s="1"/>
      <c r="N725" s="1"/>
      <c r="O725" s="1"/>
      <c r="P725" s="1"/>
      <c r="Q725" s="1"/>
      <c r="R725" s="1"/>
    </row>
    <row r="726" spans="1:18" ht="9.75" customHeight="1">
      <c r="A726" s="1"/>
      <c r="B726" s="1"/>
      <c r="C726" s="1"/>
      <c r="D726" s="1"/>
      <c r="E726" s="1"/>
      <c r="F726" s="1"/>
      <c r="G726" s="1"/>
      <c r="H726" s="1"/>
      <c r="I726" s="1"/>
      <c r="J726" s="1"/>
      <c r="K726" s="1"/>
      <c r="L726" s="1"/>
      <c r="M726" s="1"/>
      <c r="N726" s="1"/>
      <c r="O726" s="1"/>
      <c r="P726" s="1"/>
      <c r="Q726" s="1"/>
      <c r="R726" s="1"/>
    </row>
    <row r="727" spans="1:18" ht="9.75" customHeight="1">
      <c r="A727" s="1"/>
      <c r="B727" s="1"/>
      <c r="C727" s="1"/>
      <c r="D727" s="1"/>
      <c r="E727" s="1"/>
      <c r="F727" s="1"/>
      <c r="G727" s="1"/>
      <c r="H727" s="1"/>
      <c r="I727" s="1"/>
      <c r="J727" s="1"/>
      <c r="K727" s="1"/>
      <c r="L727" s="1"/>
      <c r="M727" s="1"/>
      <c r="N727" s="1"/>
      <c r="O727" s="1"/>
      <c r="P727" s="1"/>
      <c r="Q727" s="1"/>
      <c r="R727" s="1"/>
    </row>
    <row r="728" spans="1:18" ht="9.75" customHeight="1">
      <c r="A728" s="1"/>
      <c r="B728" s="1"/>
      <c r="C728" s="1"/>
      <c r="D728" s="1"/>
      <c r="E728" s="1"/>
      <c r="F728" s="1"/>
      <c r="G728" s="1"/>
      <c r="H728" s="1"/>
      <c r="I728" s="1"/>
      <c r="J728" s="1"/>
      <c r="K728" s="1"/>
      <c r="L728" s="1"/>
      <c r="M728" s="1"/>
      <c r="N728" s="1"/>
      <c r="O728" s="1"/>
      <c r="P728" s="1"/>
      <c r="Q728" s="1"/>
      <c r="R728" s="1"/>
    </row>
    <row r="729" spans="1:18" ht="9.75" customHeight="1">
      <c r="A729" s="1"/>
      <c r="B729" s="1"/>
      <c r="C729" s="1"/>
      <c r="D729" s="1"/>
      <c r="E729" s="1"/>
      <c r="F729" s="1"/>
      <c r="G729" s="1"/>
      <c r="H729" s="1"/>
      <c r="I729" s="1"/>
      <c r="J729" s="1"/>
      <c r="K729" s="1"/>
      <c r="L729" s="1"/>
      <c r="M729" s="1"/>
      <c r="N729" s="1"/>
      <c r="O729" s="1"/>
      <c r="P729" s="1"/>
      <c r="Q729" s="1"/>
      <c r="R729" s="1"/>
    </row>
    <row r="730" spans="1:18" ht="9.75" customHeight="1">
      <c r="A730" s="1"/>
      <c r="B730" s="1"/>
      <c r="C730" s="1"/>
      <c r="D730" s="1"/>
      <c r="E730" s="1"/>
      <c r="F730" s="1"/>
      <c r="G730" s="1"/>
      <c r="H730" s="1"/>
      <c r="I730" s="1"/>
      <c r="J730" s="1"/>
      <c r="K730" s="1"/>
      <c r="L730" s="1"/>
      <c r="M730" s="1"/>
      <c r="N730" s="1"/>
      <c r="O730" s="1"/>
      <c r="P730" s="1"/>
      <c r="Q730" s="1"/>
      <c r="R730" s="1"/>
    </row>
    <row r="731" spans="1:18" ht="9.75" customHeight="1">
      <c r="A731" s="1"/>
      <c r="B731" s="1"/>
      <c r="C731" s="1"/>
      <c r="D731" s="1"/>
      <c r="E731" s="1"/>
      <c r="F731" s="1"/>
      <c r="G731" s="1"/>
      <c r="H731" s="1"/>
      <c r="I731" s="1"/>
      <c r="J731" s="1"/>
      <c r="K731" s="1"/>
      <c r="L731" s="1"/>
      <c r="M731" s="1"/>
      <c r="N731" s="1"/>
      <c r="O731" s="1"/>
      <c r="P731" s="1"/>
      <c r="Q731" s="1"/>
      <c r="R731" s="1"/>
    </row>
    <row r="732" spans="1:18" ht="9.75" customHeight="1">
      <c r="A732" s="1"/>
      <c r="B732" s="1"/>
      <c r="C732" s="1"/>
      <c r="D732" s="1"/>
      <c r="E732" s="1"/>
      <c r="F732" s="1"/>
      <c r="G732" s="1"/>
      <c r="H732" s="1"/>
      <c r="I732" s="1"/>
      <c r="J732" s="1"/>
      <c r="K732" s="1"/>
      <c r="L732" s="1"/>
      <c r="M732" s="1"/>
      <c r="N732" s="1"/>
      <c r="O732" s="1"/>
      <c r="P732" s="1"/>
      <c r="Q732" s="1"/>
      <c r="R732" s="1"/>
    </row>
    <row r="733" spans="1:18" ht="9.75" customHeight="1">
      <c r="A733" s="1"/>
      <c r="B733" s="1"/>
      <c r="C733" s="1"/>
      <c r="D733" s="1"/>
      <c r="E733" s="1"/>
      <c r="F733" s="1"/>
      <c r="G733" s="1"/>
      <c r="H733" s="1"/>
      <c r="I733" s="1"/>
      <c r="J733" s="1"/>
      <c r="K733" s="1"/>
      <c r="L733" s="1"/>
      <c r="M733" s="1"/>
      <c r="N733" s="1"/>
      <c r="O733" s="1"/>
      <c r="P733" s="1"/>
      <c r="Q733" s="1"/>
      <c r="R733" s="1"/>
    </row>
    <row r="734" spans="1:18" ht="9.75" customHeight="1">
      <c r="A734" s="1"/>
      <c r="B734" s="1"/>
      <c r="C734" s="1"/>
      <c r="D734" s="1"/>
      <c r="E734" s="1"/>
      <c r="F734" s="1"/>
      <c r="G734" s="1"/>
      <c r="H734" s="1"/>
      <c r="I734" s="1"/>
      <c r="J734" s="1"/>
      <c r="K734" s="1"/>
      <c r="L734" s="1"/>
      <c r="M734" s="1"/>
      <c r="N734" s="1"/>
      <c r="O734" s="1"/>
      <c r="P734" s="1"/>
      <c r="Q734" s="1"/>
      <c r="R734" s="1"/>
    </row>
    <row r="735" spans="1:18" ht="9.75" customHeight="1">
      <c r="A735" s="1"/>
      <c r="B735" s="1"/>
      <c r="C735" s="1"/>
      <c r="D735" s="1"/>
      <c r="E735" s="1"/>
      <c r="F735" s="1"/>
      <c r="G735" s="1"/>
      <c r="H735" s="1"/>
      <c r="I735" s="1"/>
      <c r="J735" s="1"/>
      <c r="K735" s="1"/>
      <c r="L735" s="1"/>
      <c r="M735" s="1"/>
      <c r="N735" s="1"/>
      <c r="O735" s="1"/>
      <c r="P735" s="1"/>
      <c r="Q735" s="1"/>
      <c r="R735" s="1"/>
    </row>
    <row r="736" spans="1:18" ht="9.75" customHeight="1">
      <c r="A736" s="1"/>
      <c r="B736" s="1"/>
      <c r="C736" s="1"/>
      <c r="D736" s="1"/>
      <c r="E736" s="1"/>
      <c r="F736" s="1"/>
      <c r="G736" s="1"/>
      <c r="H736" s="1"/>
      <c r="I736" s="1"/>
      <c r="J736" s="1"/>
      <c r="K736" s="1"/>
      <c r="L736" s="1"/>
      <c r="M736" s="1"/>
      <c r="N736" s="1"/>
      <c r="O736" s="1"/>
      <c r="P736" s="1"/>
      <c r="Q736" s="1"/>
      <c r="R736" s="1"/>
    </row>
    <row r="737" spans="1:18" ht="9.75" customHeight="1">
      <c r="A737" s="1"/>
      <c r="B737" s="1"/>
      <c r="C737" s="1"/>
      <c r="D737" s="1"/>
      <c r="E737" s="1"/>
      <c r="F737" s="1"/>
      <c r="G737" s="1"/>
      <c r="H737" s="1"/>
      <c r="I737" s="1"/>
      <c r="J737" s="1"/>
      <c r="K737" s="1"/>
      <c r="L737" s="1"/>
      <c r="M737" s="1"/>
      <c r="N737" s="1"/>
      <c r="O737" s="1"/>
      <c r="P737" s="1"/>
      <c r="Q737" s="1"/>
      <c r="R737" s="1"/>
    </row>
    <row r="738" spans="1:18" ht="9.75" customHeight="1">
      <c r="A738" s="1"/>
      <c r="B738" s="1"/>
      <c r="C738" s="1"/>
      <c r="D738" s="1"/>
      <c r="E738" s="1"/>
      <c r="F738" s="1"/>
      <c r="G738" s="1"/>
      <c r="H738" s="1"/>
      <c r="I738" s="1"/>
      <c r="J738" s="1"/>
      <c r="K738" s="1"/>
      <c r="L738" s="1"/>
      <c r="M738" s="1"/>
      <c r="N738" s="1"/>
      <c r="O738" s="1"/>
      <c r="P738" s="1"/>
      <c r="Q738" s="1"/>
      <c r="R738" s="1"/>
    </row>
    <row r="739" spans="1:18" ht="9.75" customHeight="1">
      <c r="A739" s="1"/>
      <c r="B739" s="1"/>
      <c r="C739" s="1"/>
      <c r="D739" s="1"/>
      <c r="E739" s="1"/>
      <c r="F739" s="1"/>
      <c r="G739" s="1"/>
      <c r="H739" s="1"/>
      <c r="I739" s="1"/>
      <c r="J739" s="1"/>
      <c r="K739" s="1"/>
      <c r="L739" s="1"/>
      <c r="M739" s="1"/>
      <c r="N739" s="1"/>
      <c r="O739" s="1"/>
      <c r="P739" s="1"/>
      <c r="Q739" s="1"/>
      <c r="R739" s="1"/>
    </row>
    <row r="740" spans="1:18" ht="9.75" customHeight="1">
      <c r="A740" s="1"/>
      <c r="B740" s="1"/>
      <c r="C740" s="1"/>
      <c r="D740" s="1"/>
      <c r="E740" s="1"/>
      <c r="F740" s="1"/>
      <c r="G740" s="1"/>
      <c r="H740" s="1"/>
      <c r="I740" s="1"/>
      <c r="J740" s="1"/>
      <c r="K740" s="1"/>
      <c r="L740" s="1"/>
      <c r="M740" s="1"/>
      <c r="N740" s="1"/>
      <c r="O740" s="1"/>
      <c r="P740" s="1"/>
      <c r="Q740" s="1"/>
      <c r="R740" s="1"/>
    </row>
    <row r="741" spans="1:18" ht="9.75" customHeight="1">
      <c r="A741" s="1"/>
      <c r="B741" s="1"/>
      <c r="C741" s="1"/>
      <c r="D741" s="1"/>
      <c r="E741" s="1"/>
      <c r="F741" s="1"/>
      <c r="G741" s="1"/>
      <c r="H741" s="1"/>
      <c r="I741" s="1"/>
      <c r="J741" s="1"/>
      <c r="K741" s="1"/>
      <c r="L741" s="1"/>
      <c r="M741" s="1"/>
      <c r="N741" s="1"/>
      <c r="O741" s="1"/>
      <c r="P741" s="1"/>
      <c r="Q741" s="1"/>
      <c r="R741" s="1"/>
    </row>
    <row r="742" spans="1:18" ht="9.75" customHeight="1">
      <c r="A742" s="1"/>
      <c r="B742" s="1"/>
      <c r="C742" s="1"/>
      <c r="D742" s="1"/>
      <c r="E742" s="1"/>
      <c r="F742" s="1"/>
      <c r="G742" s="1"/>
      <c r="H742" s="1"/>
      <c r="I742" s="1"/>
      <c r="J742" s="1"/>
      <c r="K742" s="1"/>
      <c r="L742" s="1"/>
      <c r="M742" s="1"/>
      <c r="N742" s="1"/>
      <c r="O742" s="1"/>
      <c r="P742" s="1"/>
      <c r="Q742" s="1"/>
      <c r="R742" s="1"/>
    </row>
    <row r="743" spans="1:18" ht="9.75" customHeight="1">
      <c r="A743" s="1"/>
      <c r="B743" s="1"/>
      <c r="C743" s="1"/>
      <c r="D743" s="1"/>
      <c r="E743" s="1"/>
      <c r="F743" s="1"/>
      <c r="G743" s="1"/>
      <c r="H743" s="1"/>
      <c r="I743" s="1"/>
      <c r="J743" s="1"/>
      <c r="K743" s="1"/>
      <c r="L743" s="1"/>
      <c r="M743" s="1"/>
      <c r="N743" s="1"/>
      <c r="O743" s="1"/>
      <c r="P743" s="1"/>
      <c r="Q743" s="1"/>
      <c r="R743" s="1"/>
    </row>
    <row r="744" spans="1:18" ht="9.75" customHeight="1">
      <c r="A744" s="1"/>
      <c r="B744" s="1"/>
      <c r="C744" s="1"/>
      <c r="D744" s="1"/>
      <c r="E744" s="1"/>
      <c r="F744" s="1"/>
      <c r="G744" s="1"/>
      <c r="H744" s="1"/>
      <c r="I744" s="1"/>
      <c r="J744" s="1"/>
      <c r="K744" s="1"/>
      <c r="L744" s="1"/>
      <c r="M744" s="1"/>
      <c r="N744" s="1"/>
      <c r="O744" s="1"/>
      <c r="P744" s="1"/>
      <c r="Q744" s="1"/>
      <c r="R744" s="1"/>
    </row>
    <row r="745" spans="1:18" ht="9.75" customHeight="1">
      <c r="A745" s="1"/>
      <c r="B745" s="1"/>
      <c r="C745" s="1"/>
      <c r="D745" s="1"/>
      <c r="E745" s="1"/>
      <c r="F745" s="1"/>
      <c r="G745" s="1"/>
      <c r="H745" s="1"/>
      <c r="I745" s="1"/>
      <c r="J745" s="1"/>
      <c r="K745" s="1"/>
      <c r="L745" s="1"/>
      <c r="M745" s="1"/>
      <c r="N745" s="1"/>
      <c r="O745" s="1"/>
      <c r="P745" s="1"/>
      <c r="Q745" s="1"/>
      <c r="R745" s="1"/>
    </row>
    <row r="746" spans="1:18" ht="9.75" customHeight="1">
      <c r="A746" s="1"/>
      <c r="B746" s="1"/>
      <c r="C746" s="1"/>
      <c r="D746" s="1"/>
      <c r="E746" s="1"/>
      <c r="F746" s="1"/>
      <c r="G746" s="1"/>
      <c r="H746" s="1"/>
      <c r="I746" s="1"/>
      <c r="J746" s="1"/>
      <c r="K746" s="1"/>
      <c r="L746" s="1"/>
      <c r="M746" s="1"/>
      <c r="N746" s="1"/>
      <c r="O746" s="1"/>
      <c r="P746" s="1"/>
      <c r="Q746" s="1"/>
      <c r="R746" s="1"/>
    </row>
    <row r="747" spans="1:18" ht="9.75" customHeight="1">
      <c r="A747" s="1"/>
      <c r="B747" s="1"/>
      <c r="C747" s="1"/>
      <c r="D747" s="1"/>
      <c r="E747" s="1"/>
      <c r="F747" s="1"/>
      <c r="G747" s="1"/>
      <c r="H747" s="1"/>
      <c r="I747" s="1"/>
      <c r="J747" s="1"/>
      <c r="K747" s="1"/>
      <c r="L747" s="1"/>
      <c r="M747" s="1"/>
      <c r="N747" s="1"/>
      <c r="O747" s="1"/>
      <c r="P747" s="1"/>
      <c r="Q747" s="1"/>
      <c r="R747" s="1"/>
    </row>
    <row r="748" spans="1:18" ht="9.75" customHeight="1">
      <c r="A748" s="1"/>
      <c r="B748" s="1"/>
      <c r="C748" s="1"/>
      <c r="D748" s="1"/>
      <c r="E748" s="1"/>
      <c r="F748" s="1"/>
      <c r="G748" s="1"/>
      <c r="H748" s="1"/>
      <c r="I748" s="1"/>
      <c r="J748" s="1"/>
      <c r="K748" s="1"/>
      <c r="L748" s="1"/>
      <c r="M748" s="1"/>
      <c r="N748" s="1"/>
      <c r="O748" s="1"/>
      <c r="P748" s="1"/>
      <c r="Q748" s="1"/>
      <c r="R748" s="1"/>
    </row>
    <row r="749" spans="1:18" ht="9.75" customHeight="1">
      <c r="A749" s="1"/>
      <c r="B749" s="1"/>
      <c r="C749" s="1"/>
      <c r="D749" s="1"/>
      <c r="E749" s="1"/>
      <c r="F749" s="1"/>
      <c r="G749" s="1"/>
      <c r="H749" s="1"/>
      <c r="I749" s="1"/>
      <c r="J749" s="1"/>
      <c r="K749" s="1"/>
      <c r="L749" s="1"/>
      <c r="M749" s="1"/>
      <c r="N749" s="1"/>
      <c r="O749" s="1"/>
      <c r="P749" s="1"/>
      <c r="Q749" s="1"/>
      <c r="R749" s="1"/>
    </row>
    <row r="750" spans="1:18" ht="9.75" customHeight="1">
      <c r="A750" s="1"/>
      <c r="B750" s="1"/>
      <c r="C750" s="1"/>
      <c r="D750" s="1"/>
      <c r="E750" s="1"/>
      <c r="F750" s="1"/>
      <c r="G750" s="1"/>
      <c r="H750" s="1"/>
      <c r="I750" s="1"/>
      <c r="J750" s="1"/>
      <c r="K750" s="1"/>
      <c r="L750" s="1"/>
      <c r="M750" s="1"/>
      <c r="N750" s="1"/>
      <c r="O750" s="1"/>
      <c r="P750" s="1"/>
      <c r="Q750" s="1"/>
      <c r="R750" s="1"/>
    </row>
    <row r="751" spans="1:18" ht="9.75" customHeight="1">
      <c r="A751" s="1"/>
      <c r="B751" s="1"/>
      <c r="C751" s="1"/>
      <c r="D751" s="1"/>
      <c r="E751" s="1"/>
      <c r="F751" s="1"/>
      <c r="G751" s="1"/>
      <c r="H751" s="1"/>
      <c r="I751" s="1"/>
      <c r="J751" s="1"/>
      <c r="K751" s="1"/>
      <c r="L751" s="1"/>
      <c r="M751" s="1"/>
      <c r="N751" s="1"/>
      <c r="O751" s="1"/>
      <c r="P751" s="1"/>
      <c r="Q751" s="1"/>
      <c r="R751" s="1"/>
    </row>
    <row r="752" spans="1:18" ht="9.75" customHeight="1">
      <c r="A752" s="1"/>
      <c r="B752" s="1"/>
      <c r="C752" s="1"/>
      <c r="D752" s="1"/>
      <c r="E752" s="1"/>
      <c r="F752" s="1"/>
      <c r="G752" s="1"/>
      <c r="H752" s="1"/>
      <c r="I752" s="1"/>
      <c r="J752" s="1"/>
      <c r="K752" s="1"/>
      <c r="L752" s="1"/>
      <c r="M752" s="1"/>
      <c r="N752" s="1"/>
      <c r="O752" s="1"/>
      <c r="P752" s="1"/>
      <c r="Q752" s="1"/>
      <c r="R752" s="1"/>
    </row>
    <row r="753" spans="1:18" ht="9.75" customHeight="1">
      <c r="A753" s="1"/>
      <c r="B753" s="1"/>
      <c r="C753" s="1"/>
      <c r="D753" s="1"/>
      <c r="E753" s="1"/>
      <c r="F753" s="1"/>
      <c r="G753" s="1"/>
      <c r="H753" s="1"/>
      <c r="I753" s="1"/>
      <c r="J753" s="1"/>
      <c r="K753" s="1"/>
      <c r="L753" s="1"/>
      <c r="M753" s="1"/>
      <c r="N753" s="1"/>
      <c r="O753" s="1"/>
      <c r="P753" s="1"/>
      <c r="Q753" s="1"/>
      <c r="R753" s="1"/>
    </row>
    <row r="754" spans="1:18" ht="9.75" customHeight="1">
      <c r="A754" s="1"/>
      <c r="B754" s="1"/>
      <c r="C754" s="1"/>
      <c r="D754" s="1"/>
      <c r="E754" s="1"/>
      <c r="F754" s="1"/>
      <c r="G754" s="1"/>
      <c r="H754" s="1"/>
      <c r="I754" s="1"/>
      <c r="J754" s="1"/>
      <c r="K754" s="1"/>
      <c r="L754" s="1"/>
      <c r="M754" s="1"/>
      <c r="N754" s="1"/>
      <c r="O754" s="1"/>
      <c r="P754" s="1"/>
      <c r="Q754" s="1"/>
      <c r="R754" s="1"/>
    </row>
    <row r="755" spans="1:18" ht="9.75" customHeight="1">
      <c r="A755" s="1"/>
      <c r="B755" s="1"/>
      <c r="C755" s="1"/>
      <c r="D755" s="1"/>
      <c r="E755" s="1"/>
      <c r="F755" s="1"/>
      <c r="G755" s="1"/>
      <c r="H755" s="1"/>
      <c r="I755" s="1"/>
      <c r="J755" s="1"/>
      <c r="K755" s="1"/>
      <c r="L755" s="1"/>
      <c r="M755" s="1"/>
      <c r="N755" s="1"/>
      <c r="O755" s="1"/>
      <c r="P755" s="1"/>
      <c r="Q755" s="1"/>
      <c r="R755" s="1"/>
    </row>
    <row r="756" spans="1:18" ht="9.75" customHeight="1">
      <c r="A756" s="1"/>
      <c r="B756" s="1"/>
      <c r="C756" s="1"/>
      <c r="D756" s="1"/>
      <c r="E756" s="1"/>
      <c r="F756" s="1"/>
      <c r="G756" s="1"/>
      <c r="H756" s="1"/>
      <c r="I756" s="1"/>
      <c r="J756" s="1"/>
      <c r="K756" s="1"/>
      <c r="L756" s="1"/>
      <c r="M756" s="1"/>
      <c r="N756" s="1"/>
      <c r="O756" s="1"/>
      <c r="P756" s="1"/>
      <c r="Q756" s="1"/>
      <c r="R756" s="1"/>
    </row>
    <row r="757" spans="1:18" ht="9.75" customHeight="1">
      <c r="A757" s="1"/>
      <c r="B757" s="1"/>
      <c r="C757" s="1"/>
      <c r="D757" s="1"/>
      <c r="E757" s="1"/>
      <c r="F757" s="1"/>
      <c r="G757" s="1"/>
      <c r="H757" s="1"/>
      <c r="I757" s="1"/>
      <c r="J757" s="1"/>
      <c r="K757" s="1"/>
      <c r="L757" s="1"/>
      <c r="M757" s="1"/>
      <c r="N757" s="1"/>
      <c r="O757" s="1"/>
      <c r="P757" s="1"/>
      <c r="Q757" s="1"/>
      <c r="R757" s="1"/>
    </row>
    <row r="758" spans="1:18" ht="9.75" customHeight="1">
      <c r="A758" s="1"/>
      <c r="B758" s="1"/>
      <c r="C758" s="1"/>
      <c r="D758" s="1"/>
      <c r="E758" s="1"/>
      <c r="F758" s="1"/>
      <c r="G758" s="1"/>
      <c r="H758" s="1"/>
      <c r="I758" s="1"/>
      <c r="J758" s="1"/>
      <c r="K758" s="1"/>
      <c r="L758" s="1"/>
      <c r="M758" s="1"/>
      <c r="N758" s="1"/>
      <c r="O758" s="1"/>
      <c r="P758" s="1"/>
      <c r="Q758" s="1"/>
      <c r="R758" s="1"/>
    </row>
    <row r="759" spans="1:18" ht="9.75" customHeight="1">
      <c r="A759" s="1"/>
      <c r="B759" s="1"/>
      <c r="C759" s="1"/>
      <c r="D759" s="1"/>
      <c r="E759" s="1"/>
      <c r="F759" s="1"/>
      <c r="G759" s="1"/>
      <c r="H759" s="1"/>
      <c r="I759" s="1"/>
      <c r="J759" s="1"/>
      <c r="K759" s="1"/>
      <c r="L759" s="1"/>
      <c r="M759" s="1"/>
      <c r="N759" s="1"/>
      <c r="O759" s="1"/>
      <c r="P759" s="1"/>
      <c r="Q759" s="1"/>
      <c r="R759" s="1"/>
    </row>
    <row r="760" spans="1:18" ht="9.75" customHeight="1">
      <c r="A760" s="1"/>
      <c r="B760" s="1"/>
      <c r="C760" s="1"/>
      <c r="D760" s="1"/>
      <c r="E760" s="1"/>
      <c r="F760" s="1"/>
      <c r="G760" s="1"/>
      <c r="H760" s="1"/>
      <c r="I760" s="1"/>
      <c r="J760" s="1"/>
      <c r="K760" s="1"/>
      <c r="L760" s="1"/>
      <c r="M760" s="1"/>
      <c r="N760" s="1"/>
      <c r="O760" s="1"/>
      <c r="P760" s="1"/>
      <c r="Q760" s="1"/>
      <c r="R760" s="1"/>
    </row>
    <row r="761" spans="1:18" ht="9.75" customHeight="1">
      <c r="A761" s="1"/>
      <c r="B761" s="1"/>
      <c r="C761" s="1"/>
      <c r="D761" s="1"/>
      <c r="E761" s="1"/>
      <c r="F761" s="1"/>
      <c r="G761" s="1"/>
      <c r="H761" s="1"/>
      <c r="I761" s="1"/>
      <c r="J761" s="1"/>
      <c r="K761" s="1"/>
      <c r="L761" s="1"/>
      <c r="M761" s="1"/>
      <c r="N761" s="1"/>
      <c r="O761" s="1"/>
      <c r="P761" s="1"/>
      <c r="Q761" s="1"/>
      <c r="R761" s="1"/>
    </row>
    <row r="762" spans="1:18" ht="9.75" customHeight="1">
      <c r="A762" s="1"/>
      <c r="B762" s="1"/>
      <c r="C762" s="1"/>
      <c r="D762" s="1"/>
      <c r="E762" s="1"/>
      <c r="F762" s="1"/>
      <c r="G762" s="1"/>
      <c r="H762" s="1"/>
      <c r="I762" s="1"/>
      <c r="J762" s="1"/>
      <c r="K762" s="1"/>
      <c r="L762" s="1"/>
      <c r="M762" s="1"/>
      <c r="N762" s="1"/>
      <c r="O762" s="1"/>
      <c r="P762" s="1"/>
      <c r="Q762" s="1"/>
      <c r="R762" s="1"/>
    </row>
    <row r="763" spans="1:18" ht="9.75" customHeight="1">
      <c r="A763" s="1"/>
      <c r="B763" s="1"/>
      <c r="C763" s="1"/>
      <c r="D763" s="1"/>
      <c r="E763" s="1"/>
      <c r="F763" s="1"/>
      <c r="G763" s="1"/>
      <c r="H763" s="1"/>
      <c r="I763" s="1"/>
      <c r="J763" s="1"/>
      <c r="K763" s="1"/>
      <c r="L763" s="1"/>
      <c r="M763" s="1"/>
      <c r="N763" s="1"/>
      <c r="O763" s="1"/>
      <c r="P763" s="1"/>
      <c r="Q763" s="1"/>
      <c r="R763" s="1"/>
    </row>
    <row r="764" spans="1:18" ht="9.75" customHeight="1">
      <c r="A764" s="1"/>
      <c r="B764" s="1"/>
      <c r="C764" s="1"/>
      <c r="D764" s="1"/>
      <c r="E764" s="1"/>
      <c r="F764" s="1"/>
      <c r="G764" s="1"/>
      <c r="H764" s="1"/>
      <c r="I764" s="1"/>
      <c r="J764" s="1"/>
      <c r="K764" s="1"/>
      <c r="L764" s="1"/>
      <c r="M764" s="1"/>
      <c r="N764" s="1"/>
      <c r="O764" s="1"/>
      <c r="P764" s="1"/>
      <c r="Q764" s="1"/>
      <c r="R764" s="1"/>
    </row>
    <row r="765" spans="1:18" ht="9.75" customHeight="1">
      <c r="A765" s="1"/>
      <c r="B765" s="1"/>
      <c r="C765" s="1"/>
      <c r="D765" s="1"/>
      <c r="E765" s="1"/>
      <c r="F765" s="1"/>
      <c r="G765" s="1"/>
      <c r="H765" s="1"/>
      <c r="I765" s="1"/>
      <c r="J765" s="1"/>
      <c r="K765" s="1"/>
      <c r="L765" s="1"/>
      <c r="M765" s="1"/>
      <c r="N765" s="1"/>
      <c r="O765" s="1"/>
      <c r="P765" s="1"/>
      <c r="Q765" s="1"/>
      <c r="R765" s="1"/>
    </row>
    <row r="766" spans="1:18" ht="9.75" customHeight="1">
      <c r="A766" s="1"/>
      <c r="B766" s="1"/>
      <c r="C766" s="1"/>
      <c r="D766" s="1"/>
      <c r="E766" s="1"/>
      <c r="F766" s="1"/>
      <c r="G766" s="1"/>
      <c r="H766" s="1"/>
      <c r="I766" s="1"/>
      <c r="J766" s="1"/>
      <c r="K766" s="1"/>
      <c r="L766" s="1"/>
      <c r="M766" s="1"/>
      <c r="N766" s="1"/>
      <c r="O766" s="1"/>
      <c r="P766" s="1"/>
      <c r="Q766" s="1"/>
      <c r="R766" s="1"/>
    </row>
    <row r="767" spans="1:18" ht="9.75" customHeight="1">
      <c r="A767" s="1"/>
      <c r="B767" s="1"/>
      <c r="C767" s="1"/>
      <c r="D767" s="1"/>
      <c r="E767" s="1"/>
      <c r="F767" s="1"/>
      <c r="G767" s="1"/>
      <c r="H767" s="1"/>
      <c r="I767" s="1"/>
      <c r="J767" s="1"/>
      <c r="K767" s="1"/>
      <c r="L767" s="1"/>
      <c r="M767" s="1"/>
      <c r="N767" s="1"/>
      <c r="O767" s="1"/>
      <c r="P767" s="1"/>
      <c r="Q767" s="1"/>
      <c r="R767" s="1"/>
    </row>
    <row r="768" spans="1:18" ht="9.75" customHeight="1">
      <c r="A768" s="1"/>
      <c r="B768" s="1"/>
      <c r="C768" s="1"/>
      <c r="D768" s="1"/>
      <c r="E768" s="1"/>
      <c r="F768" s="1"/>
      <c r="G768" s="1"/>
      <c r="H768" s="1"/>
      <c r="I768" s="1"/>
      <c r="J768" s="1"/>
      <c r="K768" s="1"/>
      <c r="L768" s="1"/>
      <c r="M768" s="1"/>
      <c r="N768" s="1"/>
      <c r="O768" s="1"/>
      <c r="P768" s="1"/>
      <c r="Q768" s="1"/>
      <c r="R768" s="1"/>
    </row>
    <row r="769" spans="1:18" ht="9.75" customHeight="1">
      <c r="A769" s="1"/>
      <c r="B769" s="1"/>
      <c r="C769" s="1"/>
      <c r="D769" s="1"/>
      <c r="E769" s="1"/>
      <c r="F769" s="1"/>
      <c r="G769" s="1"/>
      <c r="H769" s="1"/>
      <c r="I769" s="1"/>
      <c r="J769" s="1"/>
      <c r="K769" s="1"/>
      <c r="L769" s="1"/>
      <c r="M769" s="1"/>
      <c r="N769" s="1"/>
      <c r="O769" s="1"/>
      <c r="P769" s="1"/>
      <c r="Q769" s="1"/>
      <c r="R769" s="1"/>
    </row>
    <row r="770" spans="1:18" ht="9.75" customHeight="1">
      <c r="A770" s="1"/>
      <c r="B770" s="1"/>
      <c r="C770" s="1"/>
      <c r="D770" s="1"/>
      <c r="E770" s="1"/>
      <c r="F770" s="1"/>
      <c r="G770" s="1"/>
      <c r="H770" s="1"/>
      <c r="I770" s="1"/>
      <c r="J770" s="1"/>
      <c r="K770" s="1"/>
      <c r="L770" s="1"/>
      <c r="M770" s="1"/>
      <c r="N770" s="1"/>
      <c r="O770" s="1"/>
      <c r="P770" s="1"/>
      <c r="Q770" s="1"/>
      <c r="R770" s="1"/>
    </row>
    <row r="771" spans="1:18" ht="9.75" customHeight="1">
      <c r="A771" s="1"/>
      <c r="B771" s="1"/>
      <c r="C771" s="1"/>
      <c r="D771" s="1"/>
      <c r="E771" s="1"/>
      <c r="F771" s="1"/>
      <c r="G771" s="1"/>
      <c r="H771" s="1"/>
      <c r="I771" s="1"/>
      <c r="J771" s="1"/>
      <c r="K771" s="1"/>
      <c r="L771" s="1"/>
      <c r="M771" s="1"/>
      <c r="N771" s="1"/>
      <c r="O771" s="1"/>
      <c r="P771" s="1"/>
      <c r="Q771" s="1"/>
      <c r="R771" s="1"/>
    </row>
    <row r="772" spans="1:18" ht="9.75" customHeight="1">
      <c r="A772" s="1"/>
      <c r="B772" s="1"/>
      <c r="C772" s="1"/>
      <c r="D772" s="1"/>
      <c r="E772" s="1"/>
      <c r="F772" s="1"/>
      <c r="G772" s="1"/>
      <c r="H772" s="1"/>
      <c r="I772" s="1"/>
      <c r="J772" s="1"/>
      <c r="K772" s="1"/>
      <c r="L772" s="1"/>
      <c r="M772" s="1"/>
      <c r="N772" s="1"/>
      <c r="O772" s="1"/>
      <c r="P772" s="1"/>
      <c r="Q772" s="1"/>
      <c r="R772" s="1"/>
    </row>
    <row r="773" spans="1:18" ht="9.75" customHeight="1">
      <c r="A773" s="1"/>
      <c r="B773" s="1"/>
      <c r="C773" s="1"/>
      <c r="D773" s="1"/>
      <c r="E773" s="1"/>
      <c r="F773" s="1"/>
      <c r="G773" s="1"/>
      <c r="H773" s="1"/>
      <c r="I773" s="1"/>
      <c r="J773" s="1"/>
      <c r="K773" s="1"/>
      <c r="L773" s="1"/>
      <c r="M773" s="1"/>
      <c r="N773" s="1"/>
      <c r="O773" s="1"/>
      <c r="P773" s="1"/>
      <c r="Q773" s="1"/>
      <c r="R773" s="1"/>
    </row>
    <row r="774" spans="1:18" ht="9.75" customHeight="1">
      <c r="A774" s="1"/>
      <c r="B774" s="1"/>
      <c r="C774" s="1"/>
      <c r="D774" s="1"/>
      <c r="E774" s="1"/>
      <c r="F774" s="1"/>
      <c r="G774" s="1"/>
      <c r="H774" s="1"/>
      <c r="I774" s="1"/>
      <c r="J774" s="1"/>
      <c r="K774" s="1"/>
      <c r="L774" s="1"/>
      <c r="M774" s="1"/>
      <c r="N774" s="1"/>
      <c r="O774" s="1"/>
      <c r="P774" s="1"/>
      <c r="Q774" s="1"/>
      <c r="R774" s="1"/>
    </row>
    <row r="775" spans="1:18" ht="9.75" customHeight="1">
      <c r="A775" s="1"/>
      <c r="B775" s="1"/>
      <c r="C775" s="1"/>
      <c r="D775" s="1"/>
      <c r="E775" s="1"/>
      <c r="F775" s="1"/>
      <c r="G775" s="1"/>
      <c r="H775" s="1"/>
      <c r="I775" s="1"/>
      <c r="J775" s="1"/>
      <c r="K775" s="1"/>
      <c r="L775" s="1"/>
      <c r="M775" s="1"/>
      <c r="N775" s="1"/>
      <c r="O775" s="1"/>
      <c r="P775" s="1"/>
      <c r="Q775" s="1"/>
      <c r="R775" s="1"/>
    </row>
    <row r="776" spans="1:18" ht="9.75" customHeight="1">
      <c r="A776" s="1"/>
      <c r="B776" s="1"/>
      <c r="C776" s="1"/>
      <c r="D776" s="1"/>
      <c r="E776" s="1"/>
      <c r="F776" s="1"/>
      <c r="G776" s="1"/>
      <c r="H776" s="1"/>
      <c r="I776" s="1"/>
      <c r="J776" s="1"/>
      <c r="K776" s="1"/>
      <c r="L776" s="1"/>
      <c r="M776" s="1"/>
      <c r="N776" s="1"/>
      <c r="O776" s="1"/>
      <c r="P776" s="1"/>
      <c r="Q776" s="1"/>
      <c r="R776" s="1"/>
    </row>
    <row r="777" spans="1:18" ht="9.75" customHeight="1">
      <c r="A777" s="1"/>
      <c r="B777" s="1"/>
      <c r="C777" s="1"/>
      <c r="D777" s="1"/>
      <c r="E777" s="1"/>
      <c r="F777" s="1"/>
      <c r="G777" s="1"/>
      <c r="H777" s="1"/>
      <c r="I777" s="1"/>
      <c r="J777" s="1"/>
      <c r="K777" s="1"/>
      <c r="L777" s="1"/>
      <c r="M777" s="1"/>
      <c r="N777" s="1"/>
      <c r="O777" s="1"/>
      <c r="P777" s="1"/>
      <c r="Q777" s="1"/>
      <c r="R777" s="1"/>
    </row>
    <row r="778" spans="1:18" ht="9.75" customHeight="1">
      <c r="A778" s="1"/>
      <c r="B778" s="1"/>
      <c r="C778" s="1"/>
      <c r="D778" s="1"/>
      <c r="E778" s="1"/>
      <c r="F778" s="1"/>
      <c r="G778" s="1"/>
      <c r="H778" s="1"/>
      <c r="I778" s="1"/>
      <c r="J778" s="1"/>
      <c r="K778" s="1"/>
      <c r="L778" s="1"/>
      <c r="M778" s="1"/>
      <c r="N778" s="1"/>
      <c r="O778" s="1"/>
      <c r="P778" s="1"/>
      <c r="Q778" s="1"/>
      <c r="R778" s="1"/>
    </row>
    <row r="779" spans="1:18" ht="9.75" customHeight="1">
      <c r="A779" s="1"/>
      <c r="B779" s="1"/>
      <c r="C779" s="1"/>
      <c r="D779" s="1"/>
      <c r="E779" s="1"/>
      <c r="F779" s="1"/>
      <c r="G779" s="1"/>
      <c r="H779" s="1"/>
      <c r="I779" s="1"/>
      <c r="J779" s="1"/>
      <c r="K779" s="1"/>
      <c r="L779" s="1"/>
      <c r="M779" s="1"/>
      <c r="N779" s="1"/>
      <c r="O779" s="1"/>
      <c r="P779" s="1"/>
      <c r="Q779" s="1"/>
      <c r="R779" s="1"/>
    </row>
    <row r="780" spans="1:18" ht="9.75" customHeight="1">
      <c r="A780" s="1"/>
      <c r="B780" s="1"/>
      <c r="C780" s="1"/>
      <c r="D780" s="1"/>
      <c r="E780" s="1"/>
      <c r="F780" s="1"/>
      <c r="G780" s="1"/>
      <c r="H780" s="1"/>
      <c r="I780" s="1"/>
      <c r="J780" s="1"/>
      <c r="K780" s="1"/>
      <c r="L780" s="1"/>
      <c r="M780" s="1"/>
      <c r="N780" s="1"/>
      <c r="O780" s="1"/>
      <c r="P780" s="1"/>
      <c r="Q780" s="1"/>
      <c r="R780" s="1"/>
    </row>
    <row r="781" spans="1:18" ht="9.75" customHeight="1">
      <c r="A781" s="1"/>
      <c r="B781" s="1"/>
      <c r="C781" s="1"/>
      <c r="D781" s="1"/>
      <c r="E781" s="1"/>
      <c r="F781" s="1"/>
      <c r="G781" s="1"/>
      <c r="H781" s="1"/>
      <c r="I781" s="1"/>
      <c r="J781" s="1"/>
      <c r="K781" s="1"/>
      <c r="L781" s="1"/>
      <c r="M781" s="1"/>
      <c r="N781" s="1"/>
      <c r="O781" s="1"/>
      <c r="P781" s="1"/>
      <c r="Q781" s="1"/>
      <c r="R781" s="1"/>
    </row>
    <row r="782" spans="1:18" ht="9.75" customHeight="1">
      <c r="A782" s="1"/>
      <c r="B782" s="1"/>
      <c r="C782" s="1"/>
      <c r="D782" s="1"/>
      <c r="E782" s="1"/>
      <c r="F782" s="1"/>
      <c r="G782" s="1"/>
      <c r="H782" s="1"/>
      <c r="I782" s="1"/>
      <c r="J782" s="1"/>
      <c r="K782" s="1"/>
      <c r="L782" s="1"/>
      <c r="M782" s="1"/>
      <c r="N782" s="1"/>
      <c r="O782" s="1"/>
      <c r="P782" s="1"/>
      <c r="Q782" s="1"/>
      <c r="R782" s="1"/>
    </row>
    <row r="783" spans="1:18" ht="9.75" customHeight="1">
      <c r="A783" s="1"/>
      <c r="B783" s="1"/>
      <c r="C783" s="1"/>
      <c r="D783" s="1"/>
      <c r="E783" s="1"/>
      <c r="F783" s="1"/>
      <c r="G783" s="1"/>
      <c r="H783" s="1"/>
      <c r="I783" s="1"/>
      <c r="J783" s="1"/>
      <c r="K783" s="1"/>
      <c r="L783" s="1"/>
      <c r="M783" s="1"/>
      <c r="N783" s="1"/>
      <c r="O783" s="1"/>
      <c r="P783" s="1"/>
      <c r="Q783" s="1"/>
      <c r="R783" s="1"/>
    </row>
    <row r="784" spans="1:18" ht="9.75" customHeight="1">
      <c r="A784" s="1"/>
      <c r="B784" s="1"/>
      <c r="C784" s="1"/>
      <c r="D784" s="1"/>
      <c r="E784" s="1"/>
      <c r="F784" s="1"/>
      <c r="G784" s="1"/>
      <c r="H784" s="1"/>
      <c r="I784" s="1"/>
      <c r="J784" s="1"/>
      <c r="K784" s="1"/>
      <c r="L784" s="1"/>
      <c r="M784" s="1"/>
      <c r="N784" s="1"/>
      <c r="O784" s="1"/>
      <c r="P784" s="1"/>
      <c r="Q784" s="1"/>
      <c r="R784" s="1"/>
    </row>
    <row r="785" spans="1:18" ht="9.75" customHeight="1">
      <c r="A785" s="1"/>
      <c r="B785" s="1"/>
      <c r="C785" s="1"/>
      <c r="D785" s="1"/>
      <c r="E785" s="1"/>
      <c r="F785" s="1"/>
      <c r="G785" s="1"/>
      <c r="H785" s="1"/>
      <c r="I785" s="1"/>
      <c r="J785" s="1"/>
      <c r="K785" s="1"/>
      <c r="L785" s="1"/>
      <c r="M785" s="1"/>
      <c r="N785" s="1"/>
      <c r="O785" s="1"/>
      <c r="P785" s="1"/>
      <c r="Q785" s="1"/>
      <c r="R785" s="1"/>
    </row>
    <row r="786" spans="1:18" ht="9.75" customHeight="1">
      <c r="A786" s="1"/>
      <c r="B786" s="1"/>
      <c r="C786" s="1"/>
      <c r="D786" s="1"/>
      <c r="E786" s="1"/>
      <c r="F786" s="1"/>
      <c r="G786" s="1"/>
      <c r="H786" s="1"/>
      <c r="I786" s="1"/>
      <c r="J786" s="1"/>
      <c r="K786" s="1"/>
      <c r="L786" s="1"/>
      <c r="M786" s="1"/>
      <c r="N786" s="1"/>
      <c r="O786" s="1"/>
      <c r="P786" s="1"/>
      <c r="Q786" s="1"/>
      <c r="R786" s="1"/>
    </row>
    <row r="787" spans="1:18" ht="9.75" customHeight="1">
      <c r="A787" s="1"/>
      <c r="B787" s="1"/>
      <c r="C787" s="1"/>
      <c r="D787" s="1"/>
      <c r="E787" s="1"/>
      <c r="F787" s="1"/>
      <c r="G787" s="1"/>
      <c r="H787" s="1"/>
      <c r="I787" s="1"/>
      <c r="J787" s="1"/>
      <c r="K787" s="1"/>
      <c r="L787" s="1"/>
      <c r="M787" s="1"/>
      <c r="N787" s="1"/>
      <c r="O787" s="1"/>
      <c r="P787" s="1"/>
      <c r="Q787" s="1"/>
      <c r="R787" s="1"/>
    </row>
    <row r="788" spans="1:18" ht="9.75" customHeight="1">
      <c r="A788" s="1"/>
      <c r="B788" s="1"/>
      <c r="C788" s="1"/>
      <c r="D788" s="1"/>
      <c r="E788" s="1"/>
      <c r="F788" s="1"/>
      <c r="G788" s="1"/>
      <c r="H788" s="1"/>
      <c r="I788" s="1"/>
      <c r="J788" s="1"/>
      <c r="K788" s="1"/>
      <c r="L788" s="1"/>
      <c r="M788" s="1"/>
      <c r="N788" s="1"/>
      <c r="O788" s="1"/>
      <c r="P788" s="1"/>
      <c r="Q788" s="1"/>
      <c r="R788" s="1"/>
    </row>
    <row r="789" spans="1:18" ht="9.75" customHeight="1">
      <c r="A789" s="1"/>
      <c r="B789" s="1"/>
      <c r="C789" s="1"/>
      <c r="D789" s="1"/>
      <c r="E789" s="1"/>
      <c r="F789" s="1"/>
      <c r="G789" s="1"/>
      <c r="H789" s="1"/>
      <c r="I789" s="1"/>
      <c r="J789" s="1"/>
      <c r="K789" s="1"/>
      <c r="L789" s="1"/>
      <c r="M789" s="1"/>
      <c r="N789" s="1"/>
      <c r="O789" s="1"/>
      <c r="P789" s="1"/>
      <c r="Q789" s="1"/>
      <c r="R789" s="1"/>
    </row>
    <row r="790" spans="1:18" ht="9.75" customHeight="1">
      <c r="A790" s="1"/>
      <c r="B790" s="1"/>
      <c r="C790" s="1"/>
      <c r="D790" s="1"/>
      <c r="E790" s="1"/>
      <c r="F790" s="1"/>
      <c r="G790" s="1"/>
      <c r="H790" s="1"/>
      <c r="I790" s="1"/>
      <c r="J790" s="1"/>
      <c r="K790" s="1"/>
      <c r="L790" s="1"/>
      <c r="M790" s="1"/>
      <c r="N790" s="1"/>
      <c r="O790" s="1"/>
      <c r="P790" s="1"/>
      <c r="Q790" s="1"/>
      <c r="R790" s="1"/>
    </row>
    <row r="791" spans="1:18" ht="9.75" customHeight="1">
      <c r="A791" s="1"/>
      <c r="B791" s="1"/>
      <c r="C791" s="1"/>
      <c r="D791" s="1"/>
      <c r="E791" s="1"/>
      <c r="F791" s="1"/>
      <c r="G791" s="1"/>
      <c r="H791" s="1"/>
      <c r="I791" s="1"/>
      <c r="J791" s="1"/>
      <c r="K791" s="1"/>
      <c r="L791" s="1"/>
      <c r="M791" s="1"/>
      <c r="N791" s="1"/>
      <c r="O791" s="1"/>
      <c r="P791" s="1"/>
      <c r="Q791" s="1"/>
      <c r="R791" s="1"/>
    </row>
    <row r="792" spans="1:18" ht="9.75" customHeight="1">
      <c r="A792" s="1"/>
      <c r="B792" s="1"/>
      <c r="C792" s="1"/>
      <c r="D792" s="1"/>
      <c r="E792" s="1"/>
      <c r="F792" s="1"/>
      <c r="G792" s="1"/>
      <c r="H792" s="1"/>
      <c r="I792" s="1"/>
      <c r="J792" s="1"/>
      <c r="K792" s="1"/>
      <c r="L792" s="1"/>
      <c r="M792" s="1"/>
      <c r="N792" s="1"/>
      <c r="O792" s="1"/>
      <c r="P792" s="1"/>
      <c r="Q792" s="1"/>
      <c r="R792" s="1"/>
    </row>
    <row r="793" spans="1:18" ht="9.75" customHeight="1">
      <c r="A793" s="1"/>
      <c r="B793" s="1"/>
      <c r="C793" s="1"/>
      <c r="D793" s="1"/>
      <c r="E793" s="1"/>
      <c r="F793" s="1"/>
      <c r="G793" s="1"/>
      <c r="H793" s="1"/>
      <c r="I793" s="1"/>
      <c r="J793" s="1"/>
      <c r="K793" s="1"/>
      <c r="L793" s="1"/>
      <c r="M793" s="1"/>
      <c r="N793" s="1"/>
      <c r="O793" s="1"/>
      <c r="P793" s="1"/>
      <c r="Q793" s="1"/>
      <c r="R793" s="1"/>
    </row>
    <row r="794" spans="1:18" ht="9.75" customHeight="1">
      <c r="A794" s="1"/>
      <c r="B794" s="1"/>
      <c r="C794" s="1"/>
      <c r="D794" s="1"/>
      <c r="E794" s="1"/>
      <c r="F794" s="1"/>
      <c r="G794" s="1"/>
      <c r="H794" s="1"/>
      <c r="I794" s="1"/>
      <c r="J794" s="1"/>
      <c r="K794" s="1"/>
      <c r="L794" s="1"/>
      <c r="M794" s="1"/>
      <c r="N794" s="1"/>
      <c r="O794" s="1"/>
      <c r="P794" s="1"/>
      <c r="Q794" s="1"/>
      <c r="R794" s="1"/>
    </row>
    <row r="795" spans="1:18" ht="9.75" customHeight="1">
      <c r="A795" s="1"/>
      <c r="B795" s="1"/>
      <c r="C795" s="1"/>
      <c r="D795" s="1"/>
      <c r="E795" s="1"/>
      <c r="F795" s="1"/>
      <c r="G795" s="1"/>
      <c r="H795" s="1"/>
      <c r="I795" s="1"/>
      <c r="J795" s="1"/>
      <c r="K795" s="1"/>
      <c r="L795" s="1"/>
      <c r="M795" s="1"/>
      <c r="N795" s="1"/>
      <c r="O795" s="1"/>
      <c r="P795" s="1"/>
      <c r="Q795" s="1"/>
      <c r="R795" s="1"/>
    </row>
    <row r="796" spans="1:18" ht="9.75" customHeight="1">
      <c r="A796" s="1"/>
      <c r="B796" s="1"/>
      <c r="C796" s="1"/>
      <c r="D796" s="1"/>
      <c r="E796" s="1"/>
      <c r="F796" s="1"/>
      <c r="G796" s="1"/>
      <c r="H796" s="1"/>
      <c r="I796" s="1"/>
      <c r="J796" s="1"/>
      <c r="K796" s="1"/>
      <c r="L796" s="1"/>
      <c r="M796" s="1"/>
      <c r="N796" s="1"/>
      <c r="O796" s="1"/>
      <c r="P796" s="1"/>
      <c r="Q796" s="1"/>
      <c r="R796" s="1"/>
    </row>
    <row r="797" spans="1:18" ht="9.75" customHeight="1">
      <c r="A797" s="1"/>
      <c r="B797" s="1"/>
      <c r="C797" s="1"/>
      <c r="D797" s="1"/>
      <c r="E797" s="1"/>
      <c r="F797" s="1"/>
      <c r="G797" s="1"/>
      <c r="H797" s="1"/>
      <c r="I797" s="1"/>
      <c r="J797" s="1"/>
      <c r="K797" s="1"/>
      <c r="L797" s="1"/>
      <c r="M797" s="1"/>
      <c r="N797" s="1"/>
      <c r="O797" s="1"/>
      <c r="P797" s="1"/>
      <c r="Q797" s="1"/>
      <c r="R797" s="1"/>
    </row>
    <row r="798" spans="1:18" ht="9.75" customHeight="1">
      <c r="A798" s="1"/>
      <c r="B798" s="1"/>
      <c r="C798" s="1"/>
      <c r="D798" s="1"/>
      <c r="E798" s="1"/>
      <c r="F798" s="1"/>
      <c r="G798" s="1"/>
      <c r="H798" s="1"/>
      <c r="I798" s="1"/>
      <c r="J798" s="1"/>
      <c r="K798" s="1"/>
      <c r="L798" s="1"/>
      <c r="M798" s="1"/>
      <c r="N798" s="1"/>
      <c r="O798" s="1"/>
      <c r="P798" s="1"/>
      <c r="Q798" s="1"/>
      <c r="R798" s="1"/>
    </row>
    <row r="799" spans="1:18" ht="9.75" customHeight="1">
      <c r="A799" s="1"/>
      <c r="B799" s="1"/>
      <c r="C799" s="1"/>
      <c r="D799" s="1"/>
      <c r="E799" s="1"/>
      <c r="F799" s="1"/>
      <c r="G799" s="1"/>
      <c r="H799" s="1"/>
      <c r="I799" s="1"/>
      <c r="J799" s="1"/>
      <c r="K799" s="1"/>
      <c r="L799" s="1"/>
      <c r="M799" s="1"/>
      <c r="N799" s="1"/>
      <c r="O799" s="1"/>
      <c r="P799" s="1"/>
      <c r="Q799" s="1"/>
      <c r="R799" s="1"/>
    </row>
    <row r="800" spans="1:18" ht="9.75" customHeight="1">
      <c r="A800" s="1"/>
      <c r="B800" s="1"/>
      <c r="C800" s="1"/>
      <c r="D800" s="1"/>
      <c r="E800" s="1"/>
      <c r="F800" s="1"/>
      <c r="G800" s="1"/>
      <c r="H800" s="1"/>
      <c r="I800" s="1"/>
      <c r="J800" s="1"/>
      <c r="K800" s="1"/>
      <c r="L800" s="1"/>
      <c r="M800" s="1"/>
      <c r="N800" s="1"/>
      <c r="O800" s="1"/>
      <c r="P800" s="1"/>
      <c r="Q800" s="1"/>
      <c r="R800" s="1"/>
    </row>
    <row r="801" spans="1:18" ht="9.75" customHeight="1">
      <c r="A801" s="1"/>
      <c r="B801" s="1"/>
      <c r="C801" s="1"/>
      <c r="D801" s="1"/>
      <c r="E801" s="1"/>
      <c r="F801" s="1"/>
      <c r="G801" s="1"/>
      <c r="H801" s="1"/>
      <c r="I801" s="1"/>
      <c r="J801" s="1"/>
      <c r="K801" s="1"/>
      <c r="L801" s="1"/>
      <c r="M801" s="1"/>
      <c r="N801" s="1"/>
      <c r="O801" s="1"/>
      <c r="P801" s="1"/>
      <c r="Q801" s="1"/>
      <c r="R801" s="1"/>
    </row>
    <row r="802" spans="1:18" ht="9.75" customHeight="1">
      <c r="A802" s="1"/>
      <c r="B802" s="1"/>
      <c r="C802" s="1"/>
      <c r="D802" s="1"/>
      <c r="E802" s="1"/>
      <c r="F802" s="1"/>
      <c r="G802" s="1"/>
      <c r="H802" s="1"/>
      <c r="I802" s="1"/>
      <c r="J802" s="1"/>
      <c r="K802" s="1"/>
      <c r="L802" s="1"/>
      <c r="M802" s="1"/>
      <c r="N802" s="1"/>
      <c r="O802" s="1"/>
      <c r="P802" s="1"/>
      <c r="Q802" s="1"/>
      <c r="R802" s="1"/>
    </row>
    <row r="803" spans="1:18" ht="9.75" customHeight="1">
      <c r="A803" s="1"/>
      <c r="B803" s="1"/>
      <c r="C803" s="1"/>
      <c r="D803" s="1"/>
      <c r="E803" s="1"/>
      <c r="F803" s="1"/>
      <c r="G803" s="1"/>
      <c r="H803" s="1"/>
      <c r="I803" s="1"/>
      <c r="J803" s="1"/>
      <c r="K803" s="1"/>
      <c r="L803" s="1"/>
      <c r="M803" s="1"/>
      <c r="N803" s="1"/>
      <c r="O803" s="1"/>
      <c r="P803" s="1"/>
      <c r="Q803" s="1"/>
      <c r="R803" s="1"/>
    </row>
    <row r="804" spans="1:18" ht="9.75" customHeight="1">
      <c r="A804" s="1"/>
      <c r="B804" s="1"/>
      <c r="C804" s="1"/>
      <c r="D804" s="1"/>
      <c r="E804" s="1"/>
      <c r="F804" s="1"/>
      <c r="G804" s="1"/>
      <c r="H804" s="1"/>
      <c r="I804" s="1"/>
      <c r="J804" s="1"/>
      <c r="K804" s="1"/>
      <c r="L804" s="1"/>
      <c r="M804" s="1"/>
      <c r="N804" s="1"/>
      <c r="O804" s="1"/>
      <c r="P804" s="1"/>
      <c r="Q804" s="1"/>
      <c r="R804" s="1"/>
    </row>
    <row r="805" spans="1:18" ht="9.75" customHeight="1">
      <c r="A805" s="1"/>
      <c r="B805" s="1"/>
      <c r="C805" s="1"/>
      <c r="D805" s="1"/>
      <c r="E805" s="1"/>
      <c r="F805" s="1"/>
      <c r="G805" s="1"/>
      <c r="H805" s="1"/>
      <c r="I805" s="1"/>
      <c r="J805" s="1"/>
      <c r="K805" s="1"/>
      <c r="L805" s="1"/>
      <c r="M805" s="1"/>
      <c r="N805" s="1"/>
      <c r="O805" s="1"/>
      <c r="P805" s="1"/>
      <c r="Q805" s="1"/>
      <c r="R805" s="1"/>
    </row>
    <row r="806" spans="1:18" ht="9.75" customHeight="1">
      <c r="A806" s="1"/>
      <c r="B806" s="1"/>
      <c r="C806" s="1"/>
      <c r="D806" s="1"/>
      <c r="E806" s="1"/>
      <c r="F806" s="1"/>
      <c r="G806" s="1"/>
      <c r="H806" s="1"/>
      <c r="I806" s="1"/>
      <c r="J806" s="1"/>
      <c r="K806" s="1"/>
      <c r="L806" s="1"/>
      <c r="M806" s="1"/>
      <c r="N806" s="1"/>
      <c r="O806" s="1"/>
      <c r="P806" s="1"/>
      <c r="Q806" s="1"/>
      <c r="R806" s="1"/>
    </row>
    <row r="807" spans="1:18" ht="9.75" customHeight="1">
      <c r="A807" s="1"/>
      <c r="B807" s="1"/>
      <c r="C807" s="1"/>
      <c r="D807" s="1"/>
      <c r="E807" s="1"/>
      <c r="F807" s="1"/>
      <c r="G807" s="1"/>
      <c r="H807" s="1"/>
      <c r="I807" s="1"/>
      <c r="J807" s="1"/>
      <c r="K807" s="1"/>
      <c r="L807" s="1"/>
      <c r="M807" s="1"/>
      <c r="N807" s="1"/>
      <c r="O807" s="1"/>
      <c r="P807" s="1"/>
      <c r="Q807" s="1"/>
      <c r="R807" s="1"/>
    </row>
    <row r="808" spans="1:18" ht="9.75" customHeight="1">
      <c r="A808" s="1"/>
      <c r="B808" s="1"/>
      <c r="C808" s="1"/>
      <c r="D808" s="1"/>
      <c r="E808" s="1"/>
      <c r="F808" s="1"/>
      <c r="G808" s="1"/>
      <c r="H808" s="1"/>
      <c r="I808" s="1"/>
      <c r="J808" s="1"/>
      <c r="K808" s="1"/>
      <c r="L808" s="1"/>
      <c r="M808" s="1"/>
      <c r="N808" s="1"/>
      <c r="O808" s="1"/>
      <c r="P808" s="1"/>
      <c r="Q808" s="1"/>
      <c r="R808" s="1"/>
    </row>
    <row r="809" spans="1:18" ht="9.75" customHeight="1">
      <c r="A809" s="1"/>
      <c r="B809" s="1"/>
      <c r="C809" s="1"/>
      <c r="D809" s="1"/>
      <c r="E809" s="1"/>
      <c r="F809" s="1"/>
      <c r="G809" s="1"/>
      <c r="H809" s="1"/>
      <c r="I809" s="1"/>
      <c r="J809" s="1"/>
      <c r="K809" s="1"/>
      <c r="L809" s="1"/>
      <c r="M809" s="1"/>
      <c r="N809" s="1"/>
      <c r="O809" s="1"/>
      <c r="P809" s="1"/>
      <c r="Q809" s="1"/>
      <c r="R809" s="1"/>
    </row>
    <row r="810" spans="1:18" ht="9.75" customHeight="1">
      <c r="A810" s="1"/>
      <c r="B810" s="1"/>
      <c r="C810" s="1"/>
      <c r="D810" s="1"/>
      <c r="E810" s="1"/>
      <c r="F810" s="1"/>
      <c r="G810" s="1"/>
      <c r="H810" s="1"/>
      <c r="I810" s="1"/>
      <c r="J810" s="1"/>
      <c r="K810" s="1"/>
      <c r="L810" s="1"/>
      <c r="M810" s="1"/>
      <c r="N810" s="1"/>
      <c r="O810" s="1"/>
      <c r="P810" s="1"/>
      <c r="Q810" s="1"/>
      <c r="R810" s="1"/>
    </row>
    <row r="811" spans="1:18" ht="9.75" customHeight="1">
      <c r="A811" s="1"/>
      <c r="B811" s="1"/>
      <c r="C811" s="1"/>
      <c r="D811" s="1"/>
      <c r="E811" s="1"/>
      <c r="F811" s="1"/>
      <c r="G811" s="1"/>
      <c r="H811" s="1"/>
      <c r="I811" s="1"/>
      <c r="J811" s="1"/>
      <c r="K811" s="1"/>
      <c r="L811" s="1"/>
      <c r="M811" s="1"/>
      <c r="N811" s="1"/>
      <c r="O811" s="1"/>
      <c r="P811" s="1"/>
      <c r="Q811" s="1"/>
      <c r="R811" s="1"/>
    </row>
    <row r="812" spans="1:18" ht="9.75" customHeight="1">
      <c r="A812" s="1"/>
      <c r="B812" s="1"/>
      <c r="C812" s="1"/>
      <c r="D812" s="1"/>
      <c r="E812" s="1"/>
      <c r="F812" s="1"/>
      <c r="G812" s="1"/>
      <c r="H812" s="1"/>
      <c r="I812" s="1"/>
      <c r="J812" s="1"/>
      <c r="K812" s="1"/>
      <c r="L812" s="1"/>
      <c r="M812" s="1"/>
      <c r="N812" s="1"/>
      <c r="O812" s="1"/>
      <c r="P812" s="1"/>
      <c r="Q812" s="1"/>
      <c r="R812" s="1"/>
    </row>
    <row r="813" spans="1:18" ht="9.75" customHeight="1">
      <c r="A813" s="1"/>
      <c r="B813" s="1"/>
      <c r="C813" s="1"/>
      <c r="D813" s="1"/>
      <c r="E813" s="1"/>
      <c r="F813" s="1"/>
      <c r="G813" s="1"/>
      <c r="H813" s="1"/>
      <c r="I813" s="1"/>
      <c r="J813" s="1"/>
      <c r="K813" s="1"/>
      <c r="L813" s="1"/>
      <c r="M813" s="1"/>
      <c r="N813" s="1"/>
      <c r="O813" s="1"/>
      <c r="P813" s="1"/>
      <c r="Q813" s="1"/>
      <c r="R813" s="1"/>
    </row>
    <row r="814" spans="1:18" ht="9.75" customHeight="1">
      <c r="A814" s="1"/>
      <c r="B814" s="1"/>
      <c r="C814" s="1"/>
      <c r="D814" s="1"/>
      <c r="E814" s="1"/>
      <c r="F814" s="1"/>
      <c r="G814" s="1"/>
      <c r="H814" s="1"/>
      <c r="I814" s="1"/>
      <c r="J814" s="1"/>
      <c r="K814" s="1"/>
      <c r="L814" s="1"/>
      <c r="M814" s="1"/>
      <c r="N814" s="1"/>
      <c r="O814" s="1"/>
      <c r="P814" s="1"/>
      <c r="Q814" s="1"/>
      <c r="R814" s="1"/>
    </row>
    <row r="815" spans="1:18" ht="9.75" customHeight="1">
      <c r="A815" s="1"/>
      <c r="B815" s="1"/>
      <c r="C815" s="1"/>
      <c r="D815" s="1"/>
      <c r="E815" s="1"/>
      <c r="F815" s="1"/>
      <c r="G815" s="1"/>
      <c r="H815" s="1"/>
      <c r="I815" s="1"/>
      <c r="J815" s="1"/>
      <c r="K815" s="1"/>
      <c r="L815" s="1"/>
      <c r="M815" s="1"/>
      <c r="N815" s="1"/>
      <c r="O815" s="1"/>
      <c r="P815" s="1"/>
      <c r="Q815" s="1"/>
      <c r="R815" s="1"/>
    </row>
    <row r="816" spans="1:18" ht="9.75" customHeight="1">
      <c r="A816" s="1"/>
      <c r="B816" s="1"/>
      <c r="C816" s="1"/>
      <c r="D816" s="1"/>
      <c r="E816" s="1"/>
      <c r="F816" s="1"/>
      <c r="G816" s="1"/>
      <c r="H816" s="1"/>
      <c r="I816" s="1"/>
      <c r="J816" s="1"/>
      <c r="K816" s="1"/>
      <c r="L816" s="1"/>
      <c r="M816" s="1"/>
      <c r="N816" s="1"/>
      <c r="O816" s="1"/>
      <c r="P816" s="1"/>
      <c r="Q816" s="1"/>
      <c r="R816" s="1"/>
    </row>
    <row r="817" spans="1:18" ht="9.75" customHeight="1">
      <c r="A817" s="1"/>
      <c r="B817" s="1"/>
      <c r="C817" s="1"/>
      <c r="D817" s="1"/>
      <c r="E817" s="1"/>
      <c r="F817" s="1"/>
      <c r="G817" s="1"/>
      <c r="H817" s="1"/>
      <c r="I817" s="1"/>
      <c r="J817" s="1"/>
      <c r="K817" s="1"/>
      <c r="L817" s="1"/>
      <c r="M817" s="1"/>
      <c r="N817" s="1"/>
      <c r="O817" s="1"/>
      <c r="P817" s="1"/>
      <c r="Q817" s="1"/>
      <c r="R817" s="1"/>
    </row>
    <row r="818" spans="1:18" ht="9.75" customHeight="1">
      <c r="A818" s="1"/>
      <c r="B818" s="1"/>
      <c r="C818" s="1"/>
      <c r="D818" s="1"/>
      <c r="E818" s="1"/>
      <c r="F818" s="1"/>
      <c r="G818" s="1"/>
      <c r="H818" s="1"/>
      <c r="I818" s="1"/>
      <c r="J818" s="1"/>
      <c r="K818" s="1"/>
      <c r="L818" s="1"/>
      <c r="M818" s="1"/>
      <c r="N818" s="1"/>
      <c r="O818" s="1"/>
      <c r="P818" s="1"/>
      <c r="Q818" s="1"/>
      <c r="R818" s="1"/>
    </row>
    <row r="819" spans="1:18" ht="9.75" customHeight="1">
      <c r="A819" s="1"/>
      <c r="B819" s="1"/>
      <c r="C819" s="1"/>
      <c r="D819" s="1"/>
      <c r="E819" s="1"/>
      <c r="F819" s="1"/>
      <c r="G819" s="1"/>
      <c r="H819" s="1"/>
      <c r="I819" s="1"/>
      <c r="J819" s="1"/>
      <c r="K819" s="1"/>
      <c r="L819" s="1"/>
      <c r="M819" s="1"/>
      <c r="N819" s="1"/>
      <c r="O819" s="1"/>
      <c r="P819" s="1"/>
      <c r="Q819" s="1"/>
      <c r="R819" s="1"/>
    </row>
    <row r="820" spans="1:18" ht="9.75" customHeight="1">
      <c r="A820" s="1"/>
      <c r="B820" s="1"/>
      <c r="C820" s="1"/>
      <c r="D820" s="1"/>
      <c r="E820" s="1"/>
      <c r="F820" s="1"/>
      <c r="G820" s="1"/>
      <c r="H820" s="1"/>
      <c r="I820" s="1"/>
      <c r="J820" s="1"/>
      <c r="K820" s="1"/>
      <c r="L820" s="1"/>
      <c r="M820" s="1"/>
      <c r="N820" s="1"/>
      <c r="O820" s="1"/>
      <c r="P820" s="1"/>
      <c r="Q820" s="1"/>
      <c r="R820" s="1"/>
    </row>
    <row r="821" spans="1:18" ht="9.75" customHeight="1">
      <c r="A821" s="1"/>
      <c r="B821" s="1"/>
      <c r="C821" s="1"/>
      <c r="D821" s="1"/>
      <c r="E821" s="1"/>
      <c r="F821" s="1"/>
      <c r="G821" s="1"/>
      <c r="H821" s="1"/>
      <c r="I821" s="1"/>
      <c r="J821" s="1"/>
      <c r="K821" s="1"/>
      <c r="L821" s="1"/>
      <c r="M821" s="1"/>
      <c r="N821" s="1"/>
      <c r="O821" s="1"/>
      <c r="P821" s="1"/>
      <c r="Q821" s="1"/>
      <c r="R821" s="1"/>
    </row>
    <row r="822" spans="1:18" ht="9.75" customHeight="1">
      <c r="A822" s="1"/>
      <c r="B822" s="1"/>
      <c r="C822" s="1"/>
      <c r="D822" s="1"/>
      <c r="E822" s="1"/>
      <c r="F822" s="1"/>
      <c r="G822" s="1"/>
      <c r="H822" s="1"/>
      <c r="I822" s="1"/>
      <c r="J822" s="1"/>
      <c r="K822" s="1"/>
      <c r="L822" s="1"/>
      <c r="M822" s="1"/>
      <c r="N822" s="1"/>
      <c r="O822" s="1"/>
      <c r="P822" s="1"/>
      <c r="Q822" s="1"/>
      <c r="R822" s="1"/>
    </row>
    <row r="823" spans="1:18" ht="9.75" customHeight="1">
      <c r="A823" s="1"/>
      <c r="B823" s="1"/>
      <c r="C823" s="1"/>
      <c r="D823" s="1"/>
      <c r="E823" s="1"/>
      <c r="F823" s="1"/>
      <c r="G823" s="1"/>
      <c r="H823" s="1"/>
      <c r="I823" s="1"/>
      <c r="J823" s="1"/>
      <c r="K823" s="1"/>
      <c r="L823" s="1"/>
      <c r="M823" s="1"/>
      <c r="N823" s="1"/>
      <c r="O823" s="1"/>
      <c r="P823" s="1"/>
      <c r="Q823" s="1"/>
      <c r="R823" s="1"/>
    </row>
    <row r="824" spans="1:18" ht="9.75" customHeight="1">
      <c r="A824" s="1"/>
      <c r="B824" s="1"/>
      <c r="C824" s="1"/>
      <c r="D824" s="1"/>
      <c r="E824" s="1"/>
      <c r="F824" s="1"/>
      <c r="G824" s="1"/>
      <c r="H824" s="1"/>
      <c r="I824" s="1"/>
      <c r="J824" s="1"/>
      <c r="K824" s="1"/>
      <c r="L824" s="1"/>
      <c r="M824" s="1"/>
      <c r="N824" s="1"/>
      <c r="O824" s="1"/>
      <c r="P824" s="1"/>
      <c r="Q824" s="1"/>
      <c r="R824" s="1"/>
    </row>
    <row r="825" spans="1:18" ht="9.75" customHeight="1">
      <c r="A825" s="1"/>
      <c r="B825" s="1"/>
      <c r="C825" s="1"/>
      <c r="D825" s="1"/>
      <c r="E825" s="1"/>
      <c r="F825" s="1"/>
      <c r="G825" s="1"/>
      <c r="H825" s="1"/>
      <c r="I825" s="1"/>
      <c r="J825" s="1"/>
      <c r="K825" s="1"/>
      <c r="L825" s="1"/>
      <c r="M825" s="1"/>
      <c r="N825" s="1"/>
      <c r="O825" s="1"/>
      <c r="P825" s="1"/>
      <c r="Q825" s="1"/>
      <c r="R825" s="1"/>
    </row>
    <row r="826" spans="1:18" ht="9.75" customHeight="1">
      <c r="A826" s="1"/>
      <c r="B826" s="1"/>
      <c r="C826" s="1"/>
      <c r="D826" s="1"/>
      <c r="E826" s="1"/>
      <c r="F826" s="1"/>
      <c r="G826" s="1"/>
      <c r="H826" s="1"/>
      <c r="I826" s="1"/>
      <c r="J826" s="1"/>
      <c r="K826" s="1"/>
      <c r="L826" s="1"/>
      <c r="M826" s="1"/>
      <c r="N826" s="1"/>
      <c r="O826" s="1"/>
      <c r="P826" s="1"/>
      <c r="Q826" s="1"/>
      <c r="R826" s="1"/>
    </row>
    <row r="827" spans="1:18" ht="9.75" customHeight="1">
      <c r="A827" s="1"/>
      <c r="B827" s="1"/>
      <c r="C827" s="1"/>
      <c r="D827" s="1"/>
      <c r="E827" s="1"/>
      <c r="F827" s="1"/>
      <c r="G827" s="1"/>
      <c r="H827" s="1"/>
      <c r="I827" s="1"/>
      <c r="J827" s="1"/>
      <c r="K827" s="1"/>
      <c r="L827" s="1"/>
      <c r="M827" s="1"/>
      <c r="N827" s="1"/>
      <c r="O827" s="1"/>
      <c r="P827" s="1"/>
      <c r="Q827" s="1"/>
      <c r="R827" s="1"/>
    </row>
    <row r="828" spans="1:18" ht="9.75" customHeight="1">
      <c r="A828" s="1"/>
      <c r="B828" s="1"/>
      <c r="C828" s="1"/>
      <c r="D828" s="1"/>
      <c r="E828" s="1"/>
      <c r="F828" s="1"/>
      <c r="G828" s="1"/>
      <c r="H828" s="1"/>
      <c r="I828" s="1"/>
      <c r="J828" s="1"/>
      <c r="K828" s="1"/>
      <c r="L828" s="1"/>
      <c r="M828" s="1"/>
      <c r="N828" s="1"/>
      <c r="O828" s="1"/>
      <c r="P828" s="1"/>
      <c r="Q828" s="1"/>
      <c r="R828" s="1"/>
    </row>
    <row r="829" spans="1:18" ht="9.75" customHeight="1">
      <c r="A829" s="1"/>
      <c r="B829" s="1"/>
      <c r="C829" s="1"/>
      <c r="D829" s="1"/>
      <c r="E829" s="1"/>
      <c r="F829" s="1"/>
      <c r="G829" s="1"/>
      <c r="H829" s="1"/>
      <c r="I829" s="1"/>
      <c r="J829" s="1"/>
      <c r="K829" s="1"/>
      <c r="L829" s="1"/>
      <c r="M829" s="1"/>
      <c r="N829" s="1"/>
      <c r="O829" s="1"/>
      <c r="P829" s="1"/>
      <c r="Q829" s="1"/>
      <c r="R829" s="1"/>
    </row>
    <row r="830" spans="1:18" ht="9.75" customHeight="1">
      <c r="A830" s="1"/>
      <c r="B830" s="1"/>
      <c r="C830" s="1"/>
      <c r="D830" s="1"/>
      <c r="E830" s="1"/>
      <c r="F830" s="1"/>
      <c r="G830" s="1"/>
      <c r="H830" s="1"/>
      <c r="I830" s="1"/>
      <c r="J830" s="1"/>
      <c r="K830" s="1"/>
      <c r="L830" s="1"/>
      <c r="M830" s="1"/>
      <c r="N830" s="1"/>
      <c r="O830" s="1"/>
      <c r="P830" s="1"/>
      <c r="Q830" s="1"/>
      <c r="R830" s="1"/>
    </row>
    <row r="831" spans="1:18" ht="9.75" customHeight="1">
      <c r="A831" s="1"/>
      <c r="B831" s="1"/>
      <c r="C831" s="1"/>
      <c r="D831" s="1"/>
      <c r="E831" s="1"/>
      <c r="F831" s="1"/>
      <c r="G831" s="1"/>
      <c r="H831" s="1"/>
      <c r="I831" s="1"/>
      <c r="J831" s="1"/>
      <c r="K831" s="1"/>
      <c r="L831" s="1"/>
      <c r="M831" s="1"/>
      <c r="N831" s="1"/>
      <c r="O831" s="1"/>
      <c r="P831" s="1"/>
      <c r="Q831" s="1"/>
      <c r="R831" s="1"/>
    </row>
    <row r="832" spans="1:18" ht="9.75" customHeight="1">
      <c r="A832" s="1"/>
      <c r="B832" s="1"/>
      <c r="C832" s="1"/>
      <c r="D832" s="1"/>
      <c r="E832" s="1"/>
      <c r="F832" s="1"/>
      <c r="G832" s="1"/>
      <c r="H832" s="1"/>
      <c r="I832" s="1"/>
      <c r="J832" s="1"/>
      <c r="K832" s="1"/>
      <c r="L832" s="1"/>
      <c r="M832" s="1"/>
      <c r="N832" s="1"/>
      <c r="O832" s="1"/>
      <c r="P832" s="1"/>
      <c r="Q832" s="1"/>
      <c r="R832" s="1"/>
    </row>
    <row r="833" spans="1:18" ht="9.75" customHeight="1">
      <c r="A833" s="1"/>
      <c r="B833" s="1"/>
      <c r="C833" s="1"/>
      <c r="D833" s="1"/>
      <c r="E833" s="1"/>
      <c r="F833" s="1"/>
      <c r="G833" s="1"/>
      <c r="H833" s="1"/>
      <c r="I833" s="1"/>
      <c r="J833" s="1"/>
      <c r="K833" s="1"/>
      <c r="L833" s="1"/>
      <c r="M833" s="1"/>
      <c r="N833" s="1"/>
      <c r="O833" s="1"/>
      <c r="P833" s="1"/>
      <c r="Q833" s="1"/>
      <c r="R833" s="1"/>
    </row>
    <row r="834" spans="1:18" ht="9.75" customHeight="1">
      <c r="A834" s="1"/>
      <c r="B834" s="1"/>
      <c r="C834" s="1"/>
      <c r="D834" s="1"/>
      <c r="E834" s="1"/>
      <c r="F834" s="1"/>
      <c r="G834" s="1"/>
      <c r="H834" s="1"/>
      <c r="I834" s="1"/>
      <c r="J834" s="1"/>
      <c r="K834" s="1"/>
      <c r="L834" s="1"/>
      <c r="M834" s="1"/>
      <c r="N834" s="1"/>
      <c r="O834" s="1"/>
      <c r="P834" s="1"/>
      <c r="Q834" s="1"/>
      <c r="R834" s="1"/>
    </row>
    <row r="835" spans="1:18" ht="9.75" customHeight="1">
      <c r="A835" s="1"/>
      <c r="B835" s="1"/>
      <c r="C835" s="1"/>
      <c r="D835" s="1"/>
      <c r="E835" s="1"/>
      <c r="F835" s="1"/>
      <c r="G835" s="1"/>
      <c r="H835" s="1"/>
      <c r="I835" s="1"/>
      <c r="J835" s="1"/>
      <c r="K835" s="1"/>
      <c r="L835" s="1"/>
      <c r="M835" s="1"/>
      <c r="N835" s="1"/>
      <c r="O835" s="1"/>
      <c r="P835" s="1"/>
      <c r="Q835" s="1"/>
      <c r="R835" s="1"/>
    </row>
    <row r="836" spans="1:18" ht="9.75" customHeight="1">
      <c r="A836" s="1"/>
      <c r="B836" s="1"/>
      <c r="C836" s="1"/>
      <c r="D836" s="1"/>
      <c r="E836" s="1"/>
      <c r="F836" s="1"/>
      <c r="G836" s="1"/>
      <c r="H836" s="1"/>
      <c r="I836" s="1"/>
      <c r="J836" s="1"/>
      <c r="K836" s="1"/>
      <c r="L836" s="1"/>
      <c r="M836" s="1"/>
      <c r="N836" s="1"/>
      <c r="O836" s="1"/>
      <c r="P836" s="1"/>
      <c r="Q836" s="1"/>
      <c r="R836" s="1"/>
    </row>
    <row r="837" spans="1:18" ht="9.75" customHeight="1">
      <c r="A837" s="1"/>
      <c r="B837" s="1"/>
      <c r="C837" s="1"/>
      <c r="D837" s="1"/>
      <c r="E837" s="1"/>
      <c r="F837" s="1"/>
      <c r="G837" s="1"/>
      <c r="H837" s="1"/>
      <c r="I837" s="1"/>
      <c r="J837" s="1"/>
      <c r="K837" s="1"/>
      <c r="L837" s="1"/>
      <c r="M837" s="1"/>
      <c r="N837" s="1"/>
      <c r="O837" s="1"/>
      <c r="P837" s="1"/>
      <c r="Q837" s="1"/>
      <c r="R837" s="1"/>
    </row>
    <row r="838" spans="1:18" ht="9.75" customHeight="1">
      <c r="A838" s="1"/>
      <c r="B838" s="1"/>
      <c r="C838" s="1"/>
      <c r="D838" s="1"/>
      <c r="E838" s="1"/>
      <c r="F838" s="1"/>
      <c r="G838" s="1"/>
      <c r="H838" s="1"/>
      <c r="I838" s="1"/>
      <c r="J838" s="1"/>
      <c r="K838" s="1"/>
      <c r="L838" s="1"/>
      <c r="M838" s="1"/>
      <c r="N838" s="1"/>
      <c r="O838" s="1"/>
      <c r="P838" s="1"/>
      <c r="Q838" s="1"/>
      <c r="R838" s="1"/>
    </row>
    <row r="839" spans="1:18" ht="9.75" customHeight="1">
      <c r="A839" s="1"/>
      <c r="B839" s="1"/>
      <c r="C839" s="1"/>
      <c r="D839" s="1"/>
      <c r="E839" s="1"/>
      <c r="F839" s="1"/>
      <c r="G839" s="1"/>
      <c r="H839" s="1"/>
      <c r="I839" s="1"/>
      <c r="J839" s="1"/>
      <c r="K839" s="1"/>
      <c r="L839" s="1"/>
      <c r="M839" s="1"/>
      <c r="N839" s="1"/>
      <c r="O839" s="1"/>
      <c r="P839" s="1"/>
      <c r="Q839" s="1"/>
      <c r="R839" s="1"/>
    </row>
    <row r="840" spans="1:18" ht="9.75" customHeight="1">
      <c r="A840" s="1"/>
      <c r="B840" s="1"/>
      <c r="C840" s="1"/>
      <c r="D840" s="1"/>
      <c r="E840" s="1"/>
      <c r="F840" s="1"/>
      <c r="G840" s="1"/>
      <c r="H840" s="1"/>
      <c r="I840" s="1"/>
      <c r="J840" s="1"/>
      <c r="K840" s="1"/>
      <c r="L840" s="1"/>
      <c r="M840" s="1"/>
      <c r="N840" s="1"/>
      <c r="O840" s="1"/>
      <c r="P840" s="1"/>
      <c r="Q840" s="1"/>
      <c r="R840" s="1"/>
    </row>
    <row r="841" spans="1:18" ht="9.75" customHeight="1">
      <c r="A841" s="1"/>
      <c r="B841" s="1"/>
      <c r="C841" s="1"/>
      <c r="D841" s="1"/>
      <c r="E841" s="1"/>
      <c r="F841" s="1"/>
      <c r="G841" s="1"/>
      <c r="H841" s="1"/>
      <c r="I841" s="1"/>
      <c r="J841" s="1"/>
      <c r="K841" s="1"/>
      <c r="L841" s="1"/>
      <c r="M841" s="1"/>
      <c r="N841" s="1"/>
      <c r="O841" s="1"/>
      <c r="P841" s="1"/>
      <c r="Q841" s="1"/>
      <c r="R841" s="1"/>
    </row>
    <row r="842" spans="1:18" ht="9.75" customHeight="1">
      <c r="A842" s="1"/>
      <c r="B842" s="1"/>
      <c r="C842" s="1"/>
      <c r="D842" s="1"/>
      <c r="E842" s="1"/>
      <c r="F842" s="1"/>
      <c r="G842" s="1"/>
      <c r="H842" s="1"/>
      <c r="I842" s="1"/>
      <c r="J842" s="1"/>
      <c r="K842" s="1"/>
      <c r="L842" s="1"/>
      <c r="M842" s="1"/>
      <c r="N842" s="1"/>
      <c r="O842" s="1"/>
      <c r="P842" s="1"/>
      <c r="Q842" s="1"/>
      <c r="R842" s="1"/>
    </row>
    <row r="843" spans="1:18" ht="9.75" customHeight="1">
      <c r="A843" s="1"/>
      <c r="B843" s="1"/>
      <c r="C843" s="1"/>
      <c r="D843" s="1"/>
      <c r="E843" s="1"/>
      <c r="F843" s="1"/>
      <c r="G843" s="1"/>
      <c r="H843" s="1"/>
      <c r="I843" s="1"/>
      <c r="J843" s="1"/>
      <c r="K843" s="1"/>
      <c r="L843" s="1"/>
      <c r="M843" s="1"/>
      <c r="N843" s="1"/>
      <c r="O843" s="1"/>
      <c r="P843" s="1"/>
      <c r="Q843" s="1"/>
      <c r="R843" s="1"/>
    </row>
    <row r="844" spans="1:18" ht="9.75" customHeight="1">
      <c r="A844" s="1"/>
      <c r="B844" s="1"/>
      <c r="C844" s="1"/>
      <c r="D844" s="1"/>
      <c r="E844" s="1"/>
      <c r="F844" s="1"/>
      <c r="G844" s="1"/>
      <c r="H844" s="1"/>
      <c r="I844" s="1"/>
      <c r="J844" s="1"/>
      <c r="K844" s="1"/>
      <c r="L844" s="1"/>
      <c r="M844" s="1"/>
      <c r="N844" s="1"/>
      <c r="O844" s="1"/>
      <c r="P844" s="1"/>
      <c r="Q844" s="1"/>
      <c r="R844" s="1"/>
    </row>
    <row r="845" spans="1:18" ht="9.75" customHeight="1">
      <c r="A845" s="1"/>
      <c r="B845" s="1"/>
      <c r="C845" s="1"/>
      <c r="D845" s="1"/>
      <c r="E845" s="1"/>
      <c r="F845" s="1"/>
      <c r="G845" s="1"/>
      <c r="H845" s="1"/>
      <c r="I845" s="1"/>
      <c r="J845" s="1"/>
      <c r="K845" s="1"/>
      <c r="L845" s="1"/>
      <c r="M845" s="1"/>
      <c r="N845" s="1"/>
      <c r="O845" s="1"/>
      <c r="P845" s="1"/>
      <c r="Q845" s="1"/>
      <c r="R845" s="1"/>
    </row>
    <row r="846" spans="1:18" ht="9.75" customHeight="1">
      <c r="A846" s="1"/>
      <c r="B846" s="1"/>
      <c r="C846" s="1"/>
      <c r="D846" s="1"/>
      <c r="E846" s="1"/>
      <c r="F846" s="1"/>
      <c r="G846" s="1"/>
      <c r="H846" s="1"/>
      <c r="I846" s="1"/>
      <c r="J846" s="1"/>
      <c r="K846" s="1"/>
      <c r="L846" s="1"/>
      <c r="M846" s="1"/>
      <c r="N846" s="1"/>
      <c r="O846" s="1"/>
      <c r="P846" s="1"/>
      <c r="Q846" s="1"/>
      <c r="R846" s="1"/>
    </row>
    <row r="847" spans="1:18" ht="9.75" customHeight="1">
      <c r="A847" s="1"/>
      <c r="B847" s="1"/>
      <c r="C847" s="1"/>
      <c r="D847" s="1"/>
      <c r="E847" s="1"/>
      <c r="F847" s="1"/>
      <c r="G847" s="1"/>
      <c r="H847" s="1"/>
      <c r="I847" s="1"/>
      <c r="J847" s="1"/>
      <c r="K847" s="1"/>
      <c r="L847" s="1"/>
      <c r="M847" s="1"/>
      <c r="N847" s="1"/>
      <c r="O847" s="1"/>
      <c r="P847" s="1"/>
      <c r="Q847" s="1"/>
      <c r="R847" s="1"/>
    </row>
    <row r="848" spans="1:18" ht="9.75" customHeight="1">
      <c r="A848" s="1"/>
      <c r="B848" s="1"/>
      <c r="C848" s="1"/>
      <c r="D848" s="1"/>
      <c r="E848" s="1"/>
      <c r="F848" s="1"/>
      <c r="G848" s="1"/>
      <c r="H848" s="1"/>
      <c r="I848" s="1"/>
      <c r="J848" s="1"/>
      <c r="K848" s="1"/>
      <c r="L848" s="1"/>
      <c r="M848" s="1"/>
      <c r="N848" s="1"/>
      <c r="O848" s="1"/>
      <c r="P848" s="1"/>
      <c r="Q848" s="1"/>
      <c r="R848" s="1"/>
    </row>
    <row r="849" spans="1:18" ht="9.75" customHeight="1">
      <c r="A849" s="1"/>
      <c r="B849" s="1"/>
      <c r="C849" s="1"/>
      <c r="D849" s="1"/>
      <c r="E849" s="1"/>
      <c r="F849" s="1"/>
      <c r="G849" s="1"/>
      <c r="H849" s="1"/>
      <c r="I849" s="1"/>
      <c r="J849" s="1"/>
      <c r="K849" s="1"/>
      <c r="L849" s="1"/>
      <c r="M849" s="1"/>
      <c r="N849" s="1"/>
      <c r="O849" s="1"/>
      <c r="P849" s="1"/>
      <c r="Q849" s="1"/>
      <c r="R849" s="1"/>
    </row>
    <row r="850" spans="1:18" ht="9.75" customHeight="1">
      <c r="A850" s="1"/>
      <c r="B850" s="1"/>
      <c r="C850" s="1"/>
      <c r="D850" s="1"/>
      <c r="E850" s="1"/>
      <c r="F850" s="1"/>
      <c r="G850" s="1"/>
      <c r="H850" s="1"/>
      <c r="I850" s="1"/>
      <c r="J850" s="1"/>
      <c r="K850" s="1"/>
      <c r="L850" s="1"/>
      <c r="M850" s="1"/>
      <c r="N850" s="1"/>
      <c r="O850" s="1"/>
      <c r="P850" s="1"/>
      <c r="Q850" s="1"/>
      <c r="R850" s="1"/>
    </row>
    <row r="851" spans="1:18" ht="9.75" customHeight="1">
      <c r="A851" s="1"/>
      <c r="B851" s="1"/>
      <c r="C851" s="1"/>
      <c r="D851" s="1"/>
      <c r="E851" s="1"/>
      <c r="F851" s="1"/>
      <c r="G851" s="1"/>
      <c r="H851" s="1"/>
      <c r="I851" s="1"/>
      <c r="J851" s="1"/>
      <c r="K851" s="1"/>
      <c r="L851" s="1"/>
      <c r="M851" s="1"/>
      <c r="N851" s="1"/>
      <c r="O851" s="1"/>
      <c r="P851" s="1"/>
      <c r="Q851" s="1"/>
      <c r="R851" s="1"/>
    </row>
    <row r="852" spans="1:18" ht="9.75" customHeight="1">
      <c r="A852" s="1"/>
      <c r="B852" s="1"/>
      <c r="C852" s="1"/>
      <c r="D852" s="1"/>
      <c r="E852" s="1"/>
      <c r="F852" s="1"/>
      <c r="G852" s="1"/>
      <c r="H852" s="1"/>
      <c r="I852" s="1"/>
      <c r="J852" s="1"/>
      <c r="K852" s="1"/>
      <c r="L852" s="1"/>
      <c r="M852" s="1"/>
      <c r="N852" s="1"/>
      <c r="O852" s="1"/>
      <c r="P852" s="1"/>
      <c r="Q852" s="1"/>
      <c r="R852" s="1"/>
    </row>
    <row r="853" spans="1:18" ht="9.75" customHeight="1">
      <c r="A853" s="1"/>
      <c r="B853" s="1"/>
      <c r="C853" s="1"/>
      <c r="D853" s="1"/>
      <c r="E853" s="1"/>
      <c r="F853" s="1"/>
      <c r="G853" s="1"/>
      <c r="H853" s="1"/>
      <c r="I853" s="1"/>
      <c r="J853" s="1"/>
      <c r="K853" s="1"/>
      <c r="L853" s="1"/>
      <c r="M853" s="1"/>
      <c r="N853" s="1"/>
      <c r="O853" s="1"/>
      <c r="P853" s="1"/>
      <c r="Q853" s="1"/>
      <c r="R853" s="1"/>
    </row>
    <row r="854" spans="1:18" ht="9.75" customHeight="1">
      <c r="A854" s="1"/>
      <c r="B854" s="1"/>
      <c r="C854" s="1"/>
      <c r="D854" s="1"/>
      <c r="E854" s="1"/>
      <c r="F854" s="1"/>
      <c r="G854" s="1"/>
      <c r="H854" s="1"/>
      <c r="I854" s="1"/>
      <c r="J854" s="1"/>
      <c r="K854" s="1"/>
      <c r="L854" s="1"/>
      <c r="M854" s="1"/>
      <c r="N854" s="1"/>
      <c r="O854" s="1"/>
      <c r="P854" s="1"/>
      <c r="Q854" s="1"/>
      <c r="R854" s="1"/>
    </row>
    <row r="855" spans="1:18" ht="9.75" customHeight="1">
      <c r="A855" s="1"/>
      <c r="B855" s="1"/>
      <c r="C855" s="1"/>
      <c r="D855" s="1"/>
      <c r="E855" s="1"/>
      <c r="F855" s="1"/>
      <c r="G855" s="1"/>
      <c r="H855" s="1"/>
      <c r="I855" s="1"/>
      <c r="J855" s="1"/>
      <c r="K855" s="1"/>
      <c r="L855" s="1"/>
      <c r="M855" s="1"/>
      <c r="N855" s="1"/>
      <c r="O855" s="1"/>
      <c r="P855" s="1"/>
      <c r="Q855" s="1"/>
      <c r="R855" s="1"/>
    </row>
    <row r="856" spans="1:18" ht="9.75" customHeight="1">
      <c r="A856" s="1"/>
      <c r="B856" s="1"/>
      <c r="C856" s="1"/>
      <c r="D856" s="1"/>
      <c r="E856" s="1"/>
      <c r="F856" s="1"/>
      <c r="G856" s="1"/>
      <c r="H856" s="1"/>
      <c r="I856" s="1"/>
      <c r="J856" s="1"/>
      <c r="K856" s="1"/>
      <c r="L856" s="1"/>
      <c r="M856" s="1"/>
      <c r="N856" s="1"/>
      <c r="O856" s="1"/>
      <c r="P856" s="1"/>
      <c r="Q856" s="1"/>
      <c r="R856" s="1"/>
    </row>
    <row r="857" spans="1:18" ht="9.75" customHeight="1">
      <c r="A857" s="1"/>
      <c r="B857" s="1"/>
      <c r="C857" s="1"/>
      <c r="D857" s="1"/>
      <c r="E857" s="1"/>
      <c r="F857" s="1"/>
      <c r="G857" s="1"/>
      <c r="H857" s="1"/>
      <c r="I857" s="1"/>
      <c r="J857" s="1"/>
      <c r="K857" s="1"/>
      <c r="L857" s="1"/>
      <c r="M857" s="1"/>
      <c r="N857" s="1"/>
      <c r="O857" s="1"/>
      <c r="P857" s="1"/>
      <c r="Q857" s="1"/>
      <c r="R857" s="1"/>
    </row>
    <row r="858" spans="1:18" ht="9.75" customHeight="1">
      <c r="A858" s="1"/>
      <c r="B858" s="1"/>
      <c r="C858" s="1"/>
      <c r="D858" s="1"/>
      <c r="E858" s="1"/>
      <c r="F858" s="1"/>
      <c r="G858" s="1"/>
      <c r="H858" s="1"/>
      <c r="I858" s="1"/>
      <c r="J858" s="1"/>
      <c r="K858" s="1"/>
      <c r="L858" s="1"/>
      <c r="M858" s="1"/>
      <c r="N858" s="1"/>
      <c r="O858" s="1"/>
      <c r="P858" s="1"/>
      <c r="Q858" s="1"/>
      <c r="R858" s="1"/>
    </row>
    <row r="859" spans="1:18" ht="9.75" customHeight="1">
      <c r="A859" s="1"/>
      <c r="B859" s="1"/>
      <c r="C859" s="1"/>
      <c r="D859" s="1"/>
      <c r="E859" s="1"/>
      <c r="F859" s="1"/>
      <c r="G859" s="1"/>
      <c r="H859" s="1"/>
      <c r="I859" s="1"/>
      <c r="J859" s="1"/>
      <c r="K859" s="1"/>
      <c r="L859" s="1"/>
      <c r="M859" s="1"/>
      <c r="N859" s="1"/>
      <c r="O859" s="1"/>
      <c r="P859" s="1"/>
      <c r="Q859" s="1"/>
      <c r="R859" s="1"/>
    </row>
    <row r="860" spans="1:18" ht="9.75" customHeight="1">
      <c r="A860" s="1"/>
      <c r="B860" s="1"/>
      <c r="C860" s="1"/>
      <c r="D860" s="1"/>
      <c r="E860" s="1"/>
      <c r="F860" s="1"/>
      <c r="G860" s="1"/>
      <c r="H860" s="1"/>
      <c r="I860" s="1"/>
      <c r="J860" s="1"/>
      <c r="K860" s="1"/>
      <c r="L860" s="1"/>
      <c r="M860" s="1"/>
      <c r="N860" s="1"/>
      <c r="O860" s="1"/>
      <c r="P860" s="1"/>
      <c r="Q860" s="1"/>
      <c r="R860" s="1"/>
    </row>
    <row r="861" spans="1:18" ht="9.75" customHeight="1">
      <c r="A861" s="1"/>
      <c r="B861" s="1"/>
      <c r="C861" s="1"/>
      <c r="D861" s="1"/>
      <c r="E861" s="1"/>
      <c r="F861" s="1"/>
      <c r="G861" s="1"/>
      <c r="H861" s="1"/>
      <c r="I861" s="1"/>
      <c r="J861" s="1"/>
      <c r="K861" s="1"/>
      <c r="L861" s="1"/>
      <c r="M861" s="1"/>
      <c r="N861" s="1"/>
      <c r="O861" s="1"/>
      <c r="P861" s="1"/>
      <c r="Q861" s="1"/>
      <c r="R861" s="1"/>
    </row>
    <row r="862" spans="1:18" ht="9.75" customHeight="1">
      <c r="A862" s="1"/>
      <c r="B862" s="1"/>
      <c r="C862" s="1"/>
      <c r="D862" s="1"/>
      <c r="E862" s="1"/>
      <c r="F862" s="1"/>
      <c r="G862" s="1"/>
      <c r="H862" s="1"/>
      <c r="I862" s="1"/>
      <c r="J862" s="1"/>
      <c r="K862" s="1"/>
      <c r="L862" s="1"/>
      <c r="M862" s="1"/>
      <c r="N862" s="1"/>
      <c r="O862" s="1"/>
      <c r="P862" s="1"/>
      <c r="Q862" s="1"/>
      <c r="R862" s="1"/>
    </row>
    <row r="863" spans="1:18" ht="9.75" customHeight="1">
      <c r="A863" s="1"/>
      <c r="B863" s="1"/>
      <c r="C863" s="1"/>
      <c r="D863" s="1"/>
      <c r="E863" s="1"/>
      <c r="F863" s="1"/>
      <c r="G863" s="1"/>
      <c r="H863" s="1"/>
      <c r="I863" s="1"/>
      <c r="J863" s="1"/>
      <c r="K863" s="1"/>
      <c r="L863" s="1"/>
      <c r="M863" s="1"/>
      <c r="N863" s="1"/>
      <c r="O863" s="1"/>
      <c r="P863" s="1"/>
      <c r="Q863" s="1"/>
      <c r="R863" s="1"/>
    </row>
    <row r="864" spans="1:18" ht="9.75" customHeight="1">
      <c r="A864" s="1"/>
      <c r="B864" s="1"/>
      <c r="C864" s="1"/>
      <c r="D864" s="1"/>
      <c r="E864" s="1"/>
      <c r="F864" s="1"/>
      <c r="G864" s="1"/>
      <c r="H864" s="1"/>
      <c r="I864" s="1"/>
      <c r="J864" s="1"/>
      <c r="K864" s="1"/>
      <c r="L864" s="1"/>
      <c r="M864" s="1"/>
      <c r="N864" s="1"/>
      <c r="O864" s="1"/>
      <c r="P864" s="1"/>
      <c r="Q864" s="1"/>
      <c r="R864" s="1"/>
    </row>
    <row r="865" spans="1:18" ht="9.75" customHeight="1">
      <c r="A865" s="1"/>
      <c r="B865" s="1"/>
      <c r="C865" s="1"/>
      <c r="D865" s="1"/>
      <c r="E865" s="1"/>
      <c r="F865" s="1"/>
      <c r="G865" s="1"/>
      <c r="H865" s="1"/>
      <c r="I865" s="1"/>
      <c r="J865" s="1"/>
      <c r="K865" s="1"/>
      <c r="L865" s="1"/>
      <c r="M865" s="1"/>
      <c r="N865" s="1"/>
      <c r="O865" s="1"/>
      <c r="P865" s="1"/>
      <c r="Q865" s="1"/>
      <c r="R865" s="1"/>
    </row>
    <row r="866" spans="1:18" ht="9.75" customHeight="1">
      <c r="A866" s="1"/>
      <c r="B866" s="1"/>
      <c r="C866" s="1"/>
      <c r="D866" s="1"/>
      <c r="E866" s="1"/>
      <c r="F866" s="1"/>
      <c r="G866" s="1"/>
      <c r="H866" s="1"/>
      <c r="I866" s="1"/>
      <c r="J866" s="1"/>
      <c r="K866" s="1"/>
      <c r="L866" s="1"/>
      <c r="M866" s="1"/>
      <c r="N866" s="1"/>
      <c r="O866" s="1"/>
      <c r="P866" s="1"/>
      <c r="Q866" s="1"/>
      <c r="R866" s="1"/>
    </row>
    <row r="867" spans="1:18" ht="9.75" customHeight="1">
      <c r="A867" s="1"/>
      <c r="B867" s="1"/>
      <c r="C867" s="1"/>
      <c r="D867" s="1"/>
      <c r="E867" s="1"/>
      <c r="F867" s="1"/>
      <c r="G867" s="1"/>
      <c r="H867" s="1"/>
      <c r="I867" s="1"/>
      <c r="J867" s="1"/>
      <c r="K867" s="1"/>
      <c r="L867" s="1"/>
      <c r="M867" s="1"/>
      <c r="N867" s="1"/>
      <c r="O867" s="1"/>
      <c r="P867" s="1"/>
      <c r="Q867" s="1"/>
      <c r="R867" s="1"/>
    </row>
    <row r="868" spans="1:18" ht="9.75" customHeight="1">
      <c r="A868" s="1"/>
      <c r="B868" s="1"/>
      <c r="C868" s="1"/>
      <c r="D868" s="1"/>
      <c r="E868" s="1"/>
      <c r="F868" s="1"/>
      <c r="G868" s="1"/>
      <c r="H868" s="1"/>
      <c r="I868" s="1"/>
      <c r="J868" s="1"/>
      <c r="K868" s="1"/>
      <c r="L868" s="1"/>
      <c r="M868" s="1"/>
      <c r="N868" s="1"/>
      <c r="O868" s="1"/>
      <c r="P868" s="1"/>
      <c r="Q868" s="1"/>
      <c r="R868" s="1"/>
    </row>
    <row r="869" spans="1:18" ht="9.75" customHeight="1">
      <c r="A869" s="1"/>
      <c r="B869" s="1"/>
      <c r="C869" s="1"/>
      <c r="D869" s="1"/>
      <c r="E869" s="1"/>
      <c r="F869" s="1"/>
      <c r="G869" s="1"/>
      <c r="H869" s="1"/>
      <c r="I869" s="1"/>
      <c r="J869" s="1"/>
      <c r="K869" s="1"/>
      <c r="L869" s="1"/>
      <c r="M869" s="1"/>
      <c r="N869" s="1"/>
      <c r="O869" s="1"/>
      <c r="P869" s="1"/>
      <c r="Q869" s="1"/>
      <c r="R869" s="1"/>
    </row>
    <row r="870" spans="1:18" ht="9.75" customHeight="1">
      <c r="A870" s="1"/>
      <c r="B870" s="1"/>
      <c r="C870" s="1"/>
      <c r="D870" s="1"/>
      <c r="E870" s="1"/>
      <c r="F870" s="1"/>
      <c r="G870" s="1"/>
      <c r="H870" s="1"/>
      <c r="I870" s="1"/>
      <c r="J870" s="1"/>
      <c r="K870" s="1"/>
      <c r="L870" s="1"/>
      <c r="M870" s="1"/>
      <c r="N870" s="1"/>
      <c r="O870" s="1"/>
      <c r="P870" s="1"/>
      <c r="Q870" s="1"/>
      <c r="R870" s="1"/>
    </row>
    <row r="871" spans="1:18" ht="9.75" customHeight="1">
      <c r="A871" s="1"/>
      <c r="B871" s="1"/>
      <c r="C871" s="1"/>
      <c r="D871" s="1"/>
      <c r="E871" s="1"/>
      <c r="F871" s="1"/>
      <c r="G871" s="1"/>
      <c r="H871" s="1"/>
      <c r="I871" s="1"/>
      <c r="J871" s="1"/>
      <c r="K871" s="1"/>
      <c r="L871" s="1"/>
      <c r="M871" s="1"/>
      <c r="N871" s="1"/>
      <c r="O871" s="1"/>
      <c r="P871" s="1"/>
      <c r="Q871" s="1"/>
      <c r="R871" s="1"/>
    </row>
    <row r="872" spans="1:18" ht="9.75" customHeight="1">
      <c r="A872" s="1"/>
      <c r="B872" s="1"/>
      <c r="C872" s="1"/>
      <c r="D872" s="1"/>
      <c r="E872" s="1"/>
      <c r="F872" s="1"/>
      <c r="G872" s="1"/>
      <c r="H872" s="1"/>
      <c r="I872" s="1"/>
      <c r="J872" s="1"/>
      <c r="K872" s="1"/>
      <c r="L872" s="1"/>
      <c r="M872" s="1"/>
      <c r="N872" s="1"/>
      <c r="O872" s="1"/>
      <c r="P872" s="1"/>
      <c r="Q872" s="1"/>
      <c r="R872" s="1"/>
    </row>
    <row r="873" spans="1:18" ht="9.75" customHeight="1">
      <c r="A873" s="1"/>
      <c r="B873" s="1"/>
      <c r="C873" s="1"/>
      <c r="D873" s="1"/>
      <c r="E873" s="1"/>
      <c r="F873" s="1"/>
      <c r="G873" s="1"/>
      <c r="H873" s="1"/>
      <c r="I873" s="1"/>
      <c r="J873" s="1"/>
      <c r="K873" s="1"/>
      <c r="L873" s="1"/>
      <c r="M873" s="1"/>
      <c r="N873" s="1"/>
      <c r="O873" s="1"/>
      <c r="P873" s="1"/>
      <c r="Q873" s="1"/>
      <c r="R873" s="1"/>
    </row>
    <row r="874" spans="1:18" ht="9.75" customHeight="1">
      <c r="A874" s="1"/>
      <c r="B874" s="1"/>
      <c r="C874" s="1"/>
      <c r="D874" s="1"/>
      <c r="E874" s="1"/>
      <c r="F874" s="1"/>
      <c r="G874" s="1"/>
      <c r="H874" s="1"/>
      <c r="I874" s="1"/>
      <c r="J874" s="1"/>
      <c r="K874" s="1"/>
      <c r="L874" s="1"/>
      <c r="M874" s="1"/>
      <c r="N874" s="1"/>
      <c r="O874" s="1"/>
      <c r="P874" s="1"/>
      <c r="Q874" s="1"/>
      <c r="R874" s="1"/>
    </row>
    <row r="875" spans="1:18" ht="9.75" customHeight="1">
      <c r="A875" s="1"/>
      <c r="B875" s="1"/>
      <c r="C875" s="1"/>
      <c r="D875" s="1"/>
      <c r="E875" s="1"/>
      <c r="F875" s="1"/>
      <c r="G875" s="1"/>
      <c r="H875" s="1"/>
      <c r="I875" s="1"/>
      <c r="J875" s="1"/>
      <c r="K875" s="1"/>
      <c r="L875" s="1"/>
      <c r="M875" s="1"/>
      <c r="N875" s="1"/>
      <c r="O875" s="1"/>
      <c r="P875" s="1"/>
      <c r="Q875" s="1"/>
      <c r="R875" s="1"/>
    </row>
    <row r="876" spans="1:18" ht="9.75" customHeight="1">
      <c r="A876" s="1"/>
      <c r="B876" s="1"/>
      <c r="C876" s="1"/>
      <c r="D876" s="1"/>
      <c r="E876" s="1"/>
      <c r="F876" s="1"/>
      <c r="G876" s="1"/>
      <c r="H876" s="1"/>
      <c r="I876" s="1"/>
      <c r="J876" s="1"/>
      <c r="K876" s="1"/>
      <c r="L876" s="1"/>
      <c r="M876" s="1"/>
      <c r="N876" s="1"/>
      <c r="O876" s="1"/>
      <c r="P876" s="1"/>
      <c r="Q876" s="1"/>
      <c r="R876" s="1"/>
    </row>
    <row r="877" spans="1:18" ht="9.75" customHeight="1">
      <c r="A877" s="1"/>
      <c r="B877" s="1"/>
      <c r="C877" s="1"/>
      <c r="D877" s="1"/>
      <c r="E877" s="1"/>
      <c r="F877" s="1"/>
      <c r="G877" s="1"/>
      <c r="H877" s="1"/>
      <c r="I877" s="1"/>
      <c r="J877" s="1"/>
      <c r="K877" s="1"/>
      <c r="L877" s="1"/>
      <c r="M877" s="1"/>
      <c r="N877" s="1"/>
      <c r="O877" s="1"/>
      <c r="P877" s="1"/>
      <c r="Q877" s="1"/>
      <c r="R877" s="1"/>
    </row>
    <row r="878" spans="1:18" ht="9.75" customHeight="1">
      <c r="A878" s="1"/>
      <c r="B878" s="1"/>
      <c r="C878" s="1"/>
      <c r="D878" s="1"/>
      <c r="E878" s="1"/>
      <c r="F878" s="1"/>
      <c r="G878" s="1"/>
      <c r="H878" s="1"/>
      <c r="I878" s="1"/>
      <c r="J878" s="1"/>
      <c r="K878" s="1"/>
      <c r="L878" s="1"/>
      <c r="M878" s="1"/>
      <c r="N878" s="1"/>
      <c r="O878" s="1"/>
      <c r="P878" s="1"/>
      <c r="Q878" s="1"/>
      <c r="R878" s="1"/>
    </row>
    <row r="879" spans="1:18" ht="9.75" customHeight="1">
      <c r="A879" s="1"/>
      <c r="B879" s="1"/>
      <c r="C879" s="1"/>
      <c r="D879" s="1"/>
      <c r="E879" s="1"/>
      <c r="F879" s="1"/>
      <c r="G879" s="1"/>
      <c r="H879" s="1"/>
      <c r="I879" s="1"/>
      <c r="J879" s="1"/>
      <c r="K879" s="1"/>
      <c r="L879" s="1"/>
      <c r="M879" s="1"/>
      <c r="N879" s="1"/>
      <c r="O879" s="1"/>
      <c r="P879" s="1"/>
      <c r="Q879" s="1"/>
      <c r="R879" s="1"/>
    </row>
    <row r="880" spans="1:18" ht="9.75" customHeight="1">
      <c r="A880" s="1"/>
      <c r="B880" s="1"/>
      <c r="C880" s="1"/>
      <c r="D880" s="1"/>
      <c r="E880" s="1"/>
      <c r="F880" s="1"/>
      <c r="G880" s="1"/>
      <c r="H880" s="1"/>
      <c r="I880" s="1"/>
      <c r="J880" s="1"/>
      <c r="K880" s="1"/>
      <c r="L880" s="1"/>
      <c r="M880" s="1"/>
      <c r="N880" s="1"/>
      <c r="O880" s="1"/>
      <c r="P880" s="1"/>
      <c r="Q880" s="1"/>
      <c r="R880" s="1"/>
    </row>
    <row r="881" spans="1:18" ht="9.75" customHeight="1">
      <c r="A881" s="1"/>
      <c r="B881" s="1"/>
      <c r="C881" s="1"/>
      <c r="D881" s="1"/>
      <c r="E881" s="1"/>
      <c r="F881" s="1"/>
      <c r="G881" s="1"/>
      <c r="H881" s="1"/>
      <c r="I881" s="1"/>
      <c r="J881" s="1"/>
      <c r="K881" s="1"/>
      <c r="L881" s="1"/>
      <c r="M881" s="1"/>
      <c r="N881" s="1"/>
      <c r="O881" s="1"/>
      <c r="P881" s="1"/>
      <c r="Q881" s="1"/>
      <c r="R881" s="1"/>
    </row>
    <row r="882" spans="1:18" ht="9.75" customHeight="1">
      <c r="A882" s="1"/>
      <c r="B882" s="1"/>
      <c r="C882" s="1"/>
      <c r="D882" s="1"/>
      <c r="E882" s="1"/>
      <c r="F882" s="1"/>
      <c r="G882" s="1"/>
      <c r="H882" s="1"/>
      <c r="I882" s="1"/>
      <c r="J882" s="1"/>
      <c r="K882" s="1"/>
      <c r="L882" s="1"/>
      <c r="M882" s="1"/>
      <c r="N882" s="1"/>
      <c r="O882" s="1"/>
      <c r="P882" s="1"/>
      <c r="Q882" s="1"/>
      <c r="R882" s="1"/>
    </row>
    <row r="883" spans="1:18" ht="9.75" customHeight="1">
      <c r="A883" s="1"/>
      <c r="B883" s="1"/>
      <c r="C883" s="1"/>
      <c r="D883" s="1"/>
      <c r="E883" s="1"/>
      <c r="F883" s="1"/>
      <c r="G883" s="1"/>
      <c r="H883" s="1"/>
      <c r="I883" s="1"/>
      <c r="J883" s="1"/>
      <c r="K883" s="1"/>
      <c r="L883" s="1"/>
      <c r="M883" s="1"/>
      <c r="N883" s="1"/>
      <c r="O883" s="1"/>
      <c r="P883" s="1"/>
      <c r="Q883" s="1"/>
      <c r="R883" s="1"/>
    </row>
    <row r="884" spans="1:18" ht="9.75" customHeight="1">
      <c r="A884" s="1"/>
      <c r="B884" s="1"/>
      <c r="C884" s="1"/>
      <c r="D884" s="1"/>
      <c r="E884" s="1"/>
      <c r="F884" s="1"/>
      <c r="G884" s="1"/>
      <c r="H884" s="1"/>
      <c r="I884" s="1"/>
      <c r="J884" s="1"/>
      <c r="K884" s="1"/>
      <c r="L884" s="1"/>
      <c r="M884" s="1"/>
      <c r="N884" s="1"/>
      <c r="O884" s="1"/>
      <c r="P884" s="1"/>
      <c r="Q884" s="1"/>
      <c r="R884" s="1"/>
    </row>
    <row r="885" spans="1:18" ht="9.75" customHeight="1">
      <c r="A885" s="1"/>
      <c r="B885" s="1"/>
      <c r="C885" s="1"/>
      <c r="D885" s="1"/>
      <c r="E885" s="1"/>
      <c r="F885" s="1"/>
      <c r="G885" s="1"/>
      <c r="H885" s="1"/>
      <c r="I885" s="1"/>
      <c r="J885" s="1"/>
      <c r="K885" s="1"/>
      <c r="L885" s="1"/>
      <c r="M885" s="1"/>
      <c r="N885" s="1"/>
      <c r="O885" s="1"/>
      <c r="P885" s="1"/>
      <c r="Q885" s="1"/>
      <c r="R885" s="1"/>
    </row>
    <row r="886" spans="1:18" ht="9.75" customHeight="1">
      <c r="A886" s="1"/>
      <c r="B886" s="1"/>
      <c r="C886" s="1"/>
      <c r="D886" s="1"/>
      <c r="E886" s="1"/>
      <c r="F886" s="1"/>
      <c r="G886" s="1"/>
      <c r="H886" s="1"/>
      <c r="I886" s="1"/>
      <c r="J886" s="1"/>
      <c r="K886" s="1"/>
      <c r="L886" s="1"/>
      <c r="M886" s="1"/>
      <c r="N886" s="1"/>
      <c r="O886" s="1"/>
      <c r="P886" s="1"/>
      <c r="Q886" s="1"/>
      <c r="R886" s="1"/>
    </row>
    <row r="887" spans="1:18" ht="9.75" customHeight="1">
      <c r="A887" s="1"/>
      <c r="B887" s="1"/>
      <c r="C887" s="1"/>
      <c r="D887" s="1"/>
      <c r="E887" s="1"/>
      <c r="F887" s="1"/>
      <c r="G887" s="1"/>
      <c r="H887" s="1"/>
      <c r="I887" s="1"/>
      <c r="J887" s="1"/>
      <c r="K887" s="1"/>
      <c r="L887" s="1"/>
      <c r="M887" s="1"/>
      <c r="N887" s="1"/>
      <c r="O887" s="1"/>
      <c r="P887" s="1"/>
      <c r="Q887" s="1"/>
      <c r="R887" s="1"/>
    </row>
    <row r="888" spans="1:18" ht="9.75" customHeight="1">
      <c r="A888" s="1"/>
      <c r="B888" s="1"/>
      <c r="C888" s="1"/>
      <c r="D888" s="1"/>
      <c r="E888" s="1"/>
      <c r="F888" s="1"/>
      <c r="G888" s="1"/>
      <c r="H888" s="1"/>
      <c r="I888" s="1"/>
      <c r="J888" s="1"/>
      <c r="K888" s="1"/>
      <c r="L888" s="1"/>
      <c r="M888" s="1"/>
      <c r="N888" s="1"/>
      <c r="O888" s="1"/>
      <c r="P888" s="1"/>
      <c r="Q888" s="1"/>
      <c r="R888" s="1"/>
    </row>
    <row r="889" spans="1:18" ht="9.75" customHeight="1">
      <c r="A889" s="1"/>
      <c r="B889" s="1"/>
      <c r="C889" s="1"/>
      <c r="D889" s="1"/>
      <c r="E889" s="1"/>
      <c r="F889" s="1"/>
      <c r="G889" s="1"/>
      <c r="H889" s="1"/>
      <c r="I889" s="1"/>
      <c r="J889" s="1"/>
      <c r="K889" s="1"/>
      <c r="L889" s="1"/>
      <c r="M889" s="1"/>
      <c r="N889" s="1"/>
      <c r="O889" s="1"/>
      <c r="P889" s="1"/>
      <c r="Q889" s="1"/>
      <c r="R889" s="1"/>
    </row>
    <row r="890" spans="1:18" ht="9.75" customHeight="1">
      <c r="A890" s="1"/>
      <c r="B890" s="1"/>
      <c r="C890" s="1"/>
      <c r="D890" s="1"/>
      <c r="E890" s="1"/>
      <c r="F890" s="1"/>
      <c r="G890" s="1"/>
      <c r="H890" s="1"/>
      <c r="I890" s="1"/>
      <c r="J890" s="1"/>
      <c r="K890" s="1"/>
      <c r="L890" s="1"/>
      <c r="M890" s="1"/>
      <c r="N890" s="1"/>
      <c r="O890" s="1"/>
      <c r="P890" s="1"/>
      <c r="Q890" s="1"/>
      <c r="R890" s="1"/>
    </row>
    <row r="891" spans="1:18" ht="9.75" customHeight="1">
      <c r="A891" s="1"/>
      <c r="B891" s="1"/>
      <c r="C891" s="1"/>
      <c r="D891" s="1"/>
      <c r="E891" s="1"/>
      <c r="F891" s="1"/>
      <c r="G891" s="1"/>
      <c r="H891" s="1"/>
      <c r="I891" s="1"/>
      <c r="J891" s="1"/>
      <c r="K891" s="1"/>
      <c r="L891" s="1"/>
      <c r="M891" s="1"/>
      <c r="N891" s="1"/>
      <c r="O891" s="1"/>
      <c r="P891" s="1"/>
      <c r="Q891" s="1"/>
      <c r="R891" s="1"/>
    </row>
    <row r="892" spans="1:18" ht="9.75" customHeight="1">
      <c r="A892" s="1"/>
      <c r="B892" s="1"/>
      <c r="C892" s="1"/>
      <c r="D892" s="1"/>
      <c r="E892" s="1"/>
      <c r="F892" s="1"/>
      <c r="G892" s="1"/>
      <c r="H892" s="1"/>
      <c r="I892" s="1"/>
      <c r="J892" s="1"/>
      <c r="K892" s="1"/>
      <c r="L892" s="1"/>
      <c r="M892" s="1"/>
      <c r="N892" s="1"/>
      <c r="O892" s="1"/>
      <c r="P892" s="1"/>
      <c r="Q892" s="1"/>
      <c r="R892" s="1"/>
    </row>
    <row r="893" spans="1:18" ht="9.75" customHeight="1">
      <c r="A893" s="1"/>
      <c r="B893" s="1"/>
      <c r="C893" s="1"/>
      <c r="D893" s="1"/>
      <c r="E893" s="1"/>
      <c r="F893" s="1"/>
      <c r="G893" s="1"/>
      <c r="H893" s="1"/>
      <c r="I893" s="1"/>
      <c r="J893" s="1"/>
      <c r="K893" s="1"/>
      <c r="L893" s="1"/>
      <c r="M893" s="1"/>
      <c r="N893" s="1"/>
      <c r="O893" s="1"/>
      <c r="P893" s="1"/>
      <c r="Q893" s="1"/>
      <c r="R893" s="1"/>
    </row>
    <row r="894" spans="1:18" ht="9.75" customHeight="1">
      <c r="A894" s="1"/>
      <c r="B894" s="1"/>
      <c r="C894" s="1"/>
      <c r="D894" s="1"/>
      <c r="E894" s="1"/>
      <c r="F894" s="1"/>
      <c r="G894" s="1"/>
      <c r="H894" s="1"/>
      <c r="I894" s="1"/>
      <c r="J894" s="1"/>
      <c r="K894" s="1"/>
      <c r="L894" s="1"/>
      <c r="M894" s="1"/>
      <c r="N894" s="1"/>
      <c r="O894" s="1"/>
      <c r="P894" s="1"/>
      <c r="Q894" s="1"/>
      <c r="R894" s="1"/>
    </row>
    <row r="895" spans="1:18" ht="9.75" customHeight="1">
      <c r="A895" s="1"/>
      <c r="B895" s="1"/>
      <c r="C895" s="1"/>
      <c r="D895" s="1"/>
      <c r="E895" s="1"/>
      <c r="F895" s="1"/>
      <c r="G895" s="1"/>
      <c r="H895" s="1"/>
      <c r="I895" s="1"/>
      <c r="J895" s="1"/>
      <c r="K895" s="1"/>
      <c r="L895" s="1"/>
      <c r="M895" s="1"/>
      <c r="N895" s="1"/>
      <c r="O895" s="1"/>
      <c r="P895" s="1"/>
      <c r="Q895" s="1"/>
      <c r="R895" s="1"/>
    </row>
    <row r="896" spans="1:18" ht="9.75" customHeight="1">
      <c r="A896" s="1"/>
      <c r="B896" s="1"/>
      <c r="C896" s="1"/>
      <c r="D896" s="1"/>
      <c r="E896" s="1"/>
      <c r="F896" s="1"/>
      <c r="G896" s="1"/>
      <c r="H896" s="1"/>
      <c r="I896" s="1"/>
      <c r="J896" s="1"/>
      <c r="K896" s="1"/>
      <c r="L896" s="1"/>
      <c r="M896" s="1"/>
      <c r="N896" s="1"/>
      <c r="O896" s="1"/>
      <c r="P896" s="1"/>
      <c r="Q896" s="1"/>
      <c r="R896" s="1"/>
    </row>
    <row r="897" spans="1:18" ht="9.75" customHeight="1">
      <c r="A897" s="1"/>
      <c r="B897" s="1"/>
      <c r="C897" s="1"/>
      <c r="D897" s="1"/>
      <c r="E897" s="1"/>
      <c r="F897" s="1"/>
      <c r="G897" s="1"/>
      <c r="H897" s="1"/>
      <c r="I897" s="1"/>
      <c r="J897" s="1"/>
      <c r="K897" s="1"/>
      <c r="L897" s="1"/>
      <c r="M897" s="1"/>
      <c r="N897" s="1"/>
      <c r="O897" s="1"/>
      <c r="P897" s="1"/>
      <c r="Q897" s="1"/>
      <c r="R897" s="1"/>
    </row>
    <row r="898" spans="1:18" ht="9.75" customHeight="1">
      <c r="A898" s="1"/>
      <c r="B898" s="1"/>
      <c r="C898" s="1"/>
      <c r="D898" s="1"/>
      <c r="E898" s="1"/>
      <c r="F898" s="1"/>
      <c r="G898" s="1"/>
      <c r="H898" s="1"/>
      <c r="I898" s="1"/>
      <c r="J898" s="1"/>
      <c r="K898" s="1"/>
      <c r="L898" s="1"/>
      <c r="M898" s="1"/>
      <c r="N898" s="1"/>
      <c r="O898" s="1"/>
      <c r="P898" s="1"/>
      <c r="Q898" s="1"/>
      <c r="R898" s="1"/>
    </row>
    <row r="899" spans="1:18" ht="9.75" customHeight="1">
      <c r="A899" s="1"/>
      <c r="B899" s="1"/>
      <c r="C899" s="1"/>
      <c r="D899" s="1"/>
      <c r="E899" s="1"/>
      <c r="F899" s="1"/>
      <c r="G899" s="1"/>
      <c r="H899" s="1"/>
      <c r="I899" s="1"/>
      <c r="J899" s="1"/>
      <c r="K899" s="1"/>
      <c r="L899" s="1"/>
      <c r="M899" s="1"/>
      <c r="N899" s="1"/>
      <c r="O899" s="1"/>
      <c r="P899" s="1"/>
      <c r="Q899" s="1"/>
      <c r="R899" s="1"/>
    </row>
    <row r="900" spans="1:18" ht="9.75" customHeight="1">
      <c r="A900" s="1"/>
      <c r="B900" s="1"/>
      <c r="C900" s="1"/>
      <c r="D900" s="1"/>
      <c r="E900" s="1"/>
      <c r="F900" s="1"/>
      <c r="G900" s="1"/>
      <c r="H900" s="1"/>
      <c r="I900" s="1"/>
      <c r="J900" s="1"/>
      <c r="K900" s="1"/>
      <c r="L900" s="1"/>
      <c r="M900" s="1"/>
      <c r="N900" s="1"/>
      <c r="O900" s="1"/>
      <c r="P900" s="1"/>
      <c r="Q900" s="1"/>
      <c r="R900" s="1"/>
    </row>
    <row r="901" spans="1:18" ht="9.75" customHeight="1">
      <c r="A901" s="1"/>
      <c r="B901" s="1"/>
      <c r="C901" s="1"/>
      <c r="D901" s="1"/>
      <c r="E901" s="1"/>
      <c r="F901" s="1"/>
      <c r="G901" s="1"/>
      <c r="H901" s="1"/>
      <c r="I901" s="1"/>
      <c r="J901" s="1"/>
      <c r="K901" s="1"/>
      <c r="L901" s="1"/>
      <c r="M901" s="1"/>
      <c r="N901" s="1"/>
      <c r="O901" s="1"/>
      <c r="P901" s="1"/>
      <c r="Q901" s="1"/>
      <c r="R901" s="1"/>
    </row>
    <row r="902" spans="1:18" ht="9.75" customHeight="1">
      <c r="A902" s="1"/>
      <c r="B902" s="1"/>
      <c r="C902" s="1"/>
      <c r="D902" s="1"/>
      <c r="E902" s="1"/>
      <c r="F902" s="1"/>
      <c r="G902" s="1"/>
      <c r="H902" s="1"/>
      <c r="I902" s="1"/>
      <c r="J902" s="1"/>
      <c r="K902" s="1"/>
      <c r="L902" s="1"/>
      <c r="M902" s="1"/>
      <c r="N902" s="1"/>
      <c r="O902" s="1"/>
      <c r="P902" s="1"/>
      <c r="Q902" s="1"/>
      <c r="R902" s="1"/>
    </row>
    <row r="903" spans="1:18" ht="9.75" customHeight="1">
      <c r="A903" s="1"/>
      <c r="B903" s="1"/>
      <c r="C903" s="1"/>
      <c r="D903" s="1"/>
      <c r="E903" s="1"/>
      <c r="F903" s="1"/>
      <c r="G903" s="1"/>
      <c r="H903" s="1"/>
      <c r="I903" s="1"/>
      <c r="J903" s="1"/>
      <c r="K903" s="1"/>
      <c r="L903" s="1"/>
      <c r="M903" s="1"/>
      <c r="N903" s="1"/>
      <c r="O903" s="1"/>
      <c r="P903" s="1"/>
      <c r="Q903" s="1"/>
      <c r="R903" s="1"/>
    </row>
    <row r="904" spans="1:18" ht="9.75" customHeight="1">
      <c r="A904" s="1"/>
      <c r="B904" s="1"/>
      <c r="C904" s="1"/>
      <c r="D904" s="1"/>
      <c r="E904" s="1"/>
      <c r="F904" s="1"/>
      <c r="G904" s="1"/>
      <c r="H904" s="1"/>
      <c r="I904" s="1"/>
      <c r="J904" s="1"/>
      <c r="K904" s="1"/>
      <c r="L904" s="1"/>
      <c r="M904" s="1"/>
      <c r="N904" s="1"/>
      <c r="O904" s="1"/>
      <c r="P904" s="1"/>
      <c r="Q904" s="1"/>
      <c r="R904" s="1"/>
    </row>
    <row r="905" spans="1:18" ht="9.75" customHeight="1">
      <c r="A905" s="1"/>
      <c r="B905" s="1"/>
      <c r="C905" s="1"/>
      <c r="D905" s="1"/>
      <c r="E905" s="1"/>
      <c r="F905" s="1"/>
      <c r="G905" s="1"/>
      <c r="H905" s="1"/>
      <c r="I905" s="1"/>
      <c r="J905" s="1"/>
      <c r="K905" s="1"/>
      <c r="L905" s="1"/>
      <c r="M905" s="1"/>
      <c r="N905" s="1"/>
      <c r="O905" s="1"/>
      <c r="P905" s="1"/>
      <c r="Q905" s="1"/>
      <c r="R905" s="1"/>
    </row>
    <row r="906" spans="1:18" ht="9.75" customHeight="1">
      <c r="A906" s="1"/>
      <c r="B906" s="1"/>
      <c r="C906" s="1"/>
      <c r="D906" s="1"/>
      <c r="E906" s="1"/>
      <c r="F906" s="1"/>
      <c r="G906" s="1"/>
      <c r="H906" s="1"/>
      <c r="I906" s="1"/>
      <c r="J906" s="1"/>
      <c r="K906" s="1"/>
      <c r="L906" s="1"/>
      <c r="M906" s="1"/>
      <c r="N906" s="1"/>
      <c r="O906" s="1"/>
      <c r="P906" s="1"/>
      <c r="Q906" s="1"/>
      <c r="R906" s="1"/>
    </row>
    <row r="907" spans="1:18" ht="9.75" customHeight="1">
      <c r="A907" s="1"/>
      <c r="B907" s="1"/>
      <c r="C907" s="1"/>
      <c r="D907" s="1"/>
      <c r="E907" s="1"/>
      <c r="F907" s="1"/>
      <c r="G907" s="1"/>
      <c r="H907" s="1"/>
      <c r="I907" s="1"/>
      <c r="J907" s="1"/>
      <c r="K907" s="1"/>
      <c r="L907" s="1"/>
      <c r="M907" s="1"/>
      <c r="N907" s="1"/>
      <c r="O907" s="1"/>
      <c r="P907" s="1"/>
      <c r="Q907" s="1"/>
      <c r="R907" s="1"/>
    </row>
    <row r="908" spans="1:18" ht="9.75" customHeight="1">
      <c r="A908" s="1"/>
      <c r="B908" s="1"/>
      <c r="C908" s="1"/>
      <c r="D908" s="1"/>
      <c r="E908" s="1"/>
      <c r="F908" s="1"/>
      <c r="G908" s="1"/>
      <c r="H908" s="1"/>
      <c r="I908" s="1"/>
      <c r="J908" s="1"/>
      <c r="K908" s="1"/>
      <c r="L908" s="1"/>
      <c r="M908" s="1"/>
      <c r="N908" s="1"/>
      <c r="O908" s="1"/>
      <c r="P908" s="1"/>
      <c r="Q908" s="1"/>
      <c r="R908" s="1"/>
    </row>
    <row r="909" spans="1:18" ht="9.75" customHeight="1">
      <c r="A909" s="1"/>
      <c r="B909" s="1"/>
      <c r="C909" s="1"/>
      <c r="D909" s="1"/>
      <c r="E909" s="1"/>
      <c r="F909" s="1"/>
      <c r="G909" s="1"/>
      <c r="H909" s="1"/>
      <c r="I909" s="1"/>
      <c r="J909" s="1"/>
      <c r="K909" s="1"/>
      <c r="L909" s="1"/>
      <c r="M909" s="1"/>
      <c r="N909" s="1"/>
      <c r="O909" s="1"/>
      <c r="P909" s="1"/>
      <c r="Q909" s="1"/>
      <c r="R909" s="1"/>
    </row>
    <row r="910" spans="1:18" ht="9.75" customHeight="1">
      <c r="A910" s="1"/>
      <c r="B910" s="1"/>
      <c r="C910" s="1"/>
      <c r="D910" s="1"/>
      <c r="E910" s="1"/>
      <c r="F910" s="1"/>
      <c r="G910" s="1"/>
      <c r="H910" s="1"/>
      <c r="I910" s="1"/>
      <c r="J910" s="1"/>
      <c r="K910" s="1"/>
      <c r="L910" s="1"/>
      <c r="M910" s="1"/>
      <c r="N910" s="1"/>
      <c r="O910" s="1"/>
      <c r="P910" s="1"/>
      <c r="Q910" s="1"/>
      <c r="R910" s="1"/>
    </row>
    <row r="911" spans="1:18" ht="9.75" customHeight="1">
      <c r="A911" s="1"/>
      <c r="B911" s="1"/>
      <c r="C911" s="1"/>
      <c r="D911" s="1"/>
      <c r="E911" s="1"/>
      <c r="F911" s="1"/>
      <c r="G911" s="1"/>
      <c r="H911" s="1"/>
      <c r="I911" s="1"/>
      <c r="J911" s="1"/>
      <c r="K911" s="1"/>
      <c r="L911" s="1"/>
      <c r="M911" s="1"/>
      <c r="N911" s="1"/>
      <c r="O911" s="1"/>
      <c r="P911" s="1"/>
      <c r="Q911" s="1"/>
      <c r="R911" s="1"/>
    </row>
    <row r="912" spans="1:18" ht="9.75" customHeight="1">
      <c r="A912" s="1"/>
      <c r="B912" s="1"/>
      <c r="C912" s="1"/>
      <c r="D912" s="1"/>
      <c r="E912" s="1"/>
      <c r="F912" s="1"/>
      <c r="G912" s="1"/>
      <c r="H912" s="1"/>
      <c r="I912" s="1"/>
      <c r="J912" s="1"/>
      <c r="K912" s="1"/>
      <c r="L912" s="1"/>
      <c r="M912" s="1"/>
      <c r="N912" s="1"/>
      <c r="O912" s="1"/>
      <c r="P912" s="1"/>
      <c r="Q912" s="1"/>
      <c r="R912" s="1"/>
    </row>
    <row r="913" spans="1:18" ht="9.75" customHeight="1">
      <c r="A913" s="1"/>
      <c r="B913" s="1"/>
      <c r="C913" s="1"/>
      <c r="D913" s="1"/>
      <c r="E913" s="1"/>
      <c r="F913" s="1"/>
      <c r="G913" s="1"/>
      <c r="H913" s="1"/>
      <c r="I913" s="1"/>
      <c r="J913" s="1"/>
      <c r="K913" s="1"/>
      <c r="L913" s="1"/>
      <c r="M913" s="1"/>
      <c r="N913" s="1"/>
      <c r="O913" s="1"/>
      <c r="P913" s="1"/>
      <c r="Q913" s="1"/>
      <c r="R913" s="1"/>
    </row>
    <row r="914" spans="1:18" ht="9.75" customHeight="1">
      <c r="A914" s="1"/>
      <c r="B914" s="1"/>
      <c r="C914" s="1"/>
      <c r="D914" s="1"/>
      <c r="E914" s="1"/>
      <c r="F914" s="1"/>
      <c r="G914" s="1"/>
      <c r="H914" s="1"/>
      <c r="I914" s="1"/>
      <c r="J914" s="1"/>
      <c r="K914" s="1"/>
      <c r="L914" s="1"/>
      <c r="M914" s="1"/>
      <c r="N914" s="1"/>
      <c r="O914" s="1"/>
      <c r="P914" s="1"/>
      <c r="Q914" s="1"/>
      <c r="R914" s="1"/>
    </row>
    <row r="915" spans="1:18" ht="9.75" customHeight="1">
      <c r="A915" s="1"/>
      <c r="B915" s="1"/>
      <c r="C915" s="1"/>
      <c r="D915" s="1"/>
      <c r="E915" s="1"/>
      <c r="F915" s="1"/>
      <c r="G915" s="1"/>
      <c r="H915" s="1"/>
      <c r="I915" s="1"/>
      <c r="J915" s="1"/>
      <c r="K915" s="1"/>
      <c r="L915" s="1"/>
      <c r="M915" s="1"/>
      <c r="N915" s="1"/>
      <c r="O915" s="1"/>
      <c r="P915" s="1"/>
      <c r="Q915" s="1"/>
      <c r="R915" s="1"/>
    </row>
    <row r="916" spans="1:18" ht="9.75" customHeight="1">
      <c r="A916" s="1"/>
      <c r="B916" s="1"/>
      <c r="C916" s="1"/>
      <c r="D916" s="1"/>
      <c r="E916" s="1"/>
      <c r="F916" s="1"/>
      <c r="G916" s="1"/>
      <c r="H916" s="1"/>
      <c r="I916" s="1"/>
      <c r="J916" s="1"/>
      <c r="K916" s="1"/>
      <c r="L916" s="1"/>
      <c r="M916" s="1"/>
      <c r="N916" s="1"/>
      <c r="O916" s="1"/>
      <c r="P916" s="1"/>
      <c r="Q916" s="1"/>
      <c r="R916" s="1"/>
    </row>
    <row r="917" spans="1:18" ht="9.75" customHeight="1">
      <c r="A917" s="1"/>
      <c r="B917" s="1"/>
      <c r="C917" s="1"/>
      <c r="D917" s="1"/>
      <c r="E917" s="1"/>
      <c r="F917" s="1"/>
      <c r="G917" s="1"/>
      <c r="H917" s="1"/>
      <c r="I917" s="1"/>
      <c r="J917" s="1"/>
      <c r="K917" s="1"/>
      <c r="L917" s="1"/>
      <c r="M917" s="1"/>
      <c r="N917" s="1"/>
      <c r="O917" s="1"/>
      <c r="P917" s="1"/>
      <c r="Q917" s="1"/>
      <c r="R917" s="1"/>
    </row>
    <row r="918" spans="1:18" ht="9.75" customHeight="1">
      <c r="A918" s="1"/>
      <c r="B918" s="1"/>
      <c r="C918" s="1"/>
      <c r="D918" s="1"/>
      <c r="E918" s="1"/>
      <c r="F918" s="1"/>
      <c r="G918" s="1"/>
      <c r="H918" s="1"/>
      <c r="I918" s="1"/>
      <c r="J918" s="1"/>
      <c r="K918" s="1"/>
      <c r="L918" s="1"/>
      <c r="M918" s="1"/>
      <c r="N918" s="1"/>
      <c r="O918" s="1"/>
      <c r="P918" s="1"/>
      <c r="Q918" s="1"/>
      <c r="R918" s="1"/>
    </row>
    <row r="919" spans="1:18" ht="9.75" customHeight="1">
      <c r="A919" s="1"/>
      <c r="B919" s="1"/>
      <c r="C919" s="1"/>
      <c r="D919" s="1"/>
      <c r="E919" s="1"/>
      <c r="F919" s="1"/>
      <c r="G919" s="1"/>
      <c r="H919" s="1"/>
      <c r="I919" s="1"/>
      <c r="J919" s="1"/>
      <c r="K919" s="1"/>
      <c r="L919" s="1"/>
      <c r="M919" s="1"/>
      <c r="N919" s="1"/>
      <c r="O919" s="1"/>
      <c r="P919" s="1"/>
      <c r="Q919" s="1"/>
      <c r="R919" s="1"/>
    </row>
    <row r="920" spans="1:18" ht="9.75" customHeight="1">
      <c r="A920" s="1"/>
      <c r="B920" s="1"/>
      <c r="C920" s="1"/>
      <c r="D920" s="1"/>
      <c r="E920" s="1"/>
      <c r="F920" s="1"/>
      <c r="G920" s="1"/>
      <c r="H920" s="1"/>
      <c r="I920" s="1"/>
      <c r="J920" s="1"/>
      <c r="K920" s="1"/>
      <c r="L920" s="1"/>
      <c r="M920" s="1"/>
      <c r="N920" s="1"/>
      <c r="O920" s="1"/>
      <c r="P920" s="1"/>
      <c r="Q920" s="1"/>
      <c r="R920" s="1"/>
    </row>
    <row r="921" spans="1:18" ht="9.75" customHeight="1">
      <c r="A921" s="1"/>
      <c r="B921" s="1"/>
      <c r="C921" s="1"/>
      <c r="D921" s="1"/>
      <c r="E921" s="1"/>
      <c r="F921" s="1"/>
      <c r="G921" s="1"/>
      <c r="H921" s="1"/>
      <c r="I921" s="1"/>
      <c r="J921" s="1"/>
      <c r="K921" s="1"/>
      <c r="L921" s="1"/>
      <c r="M921" s="1"/>
      <c r="N921" s="1"/>
      <c r="O921" s="1"/>
      <c r="P921" s="1"/>
      <c r="Q921" s="1"/>
      <c r="R921" s="1"/>
    </row>
    <row r="922" spans="1:18" ht="9.75" customHeight="1">
      <c r="A922" s="1"/>
      <c r="B922" s="1"/>
      <c r="C922" s="1"/>
      <c r="D922" s="1"/>
      <c r="E922" s="1"/>
      <c r="F922" s="1"/>
      <c r="G922" s="1"/>
      <c r="H922" s="1"/>
      <c r="I922" s="1"/>
      <c r="J922" s="1"/>
      <c r="K922" s="1"/>
      <c r="L922" s="1"/>
      <c r="M922" s="1"/>
      <c r="N922" s="1"/>
      <c r="O922" s="1"/>
      <c r="P922" s="1"/>
      <c r="Q922" s="1"/>
      <c r="R922" s="1"/>
    </row>
    <row r="923" spans="1:18" ht="9.75" customHeight="1">
      <c r="A923" s="1"/>
      <c r="B923" s="1"/>
      <c r="C923" s="1"/>
      <c r="D923" s="1"/>
      <c r="E923" s="1"/>
      <c r="F923" s="1"/>
      <c r="G923" s="1"/>
      <c r="H923" s="1"/>
      <c r="I923" s="1"/>
      <c r="J923" s="1"/>
      <c r="K923" s="1"/>
      <c r="L923" s="1"/>
      <c r="M923" s="1"/>
      <c r="N923" s="1"/>
      <c r="O923" s="1"/>
      <c r="P923" s="1"/>
      <c r="Q923" s="1"/>
      <c r="R923" s="1"/>
    </row>
    <row r="924" spans="1:18" ht="9.75" customHeight="1">
      <c r="A924" s="1"/>
      <c r="B924" s="1"/>
      <c r="C924" s="1"/>
      <c r="D924" s="1"/>
      <c r="E924" s="1"/>
      <c r="F924" s="1"/>
      <c r="G924" s="1"/>
      <c r="H924" s="1"/>
      <c r="I924" s="1"/>
      <c r="J924" s="1"/>
      <c r="K924" s="1"/>
      <c r="L924" s="1"/>
      <c r="M924" s="1"/>
      <c r="N924" s="1"/>
      <c r="O924" s="1"/>
      <c r="P924" s="1"/>
      <c r="Q924" s="1"/>
      <c r="R924" s="1"/>
    </row>
    <row r="925" spans="1:18" ht="9.75" customHeight="1">
      <c r="A925" s="1"/>
      <c r="B925" s="1"/>
      <c r="C925" s="1"/>
      <c r="D925" s="1"/>
      <c r="E925" s="1"/>
      <c r="F925" s="1"/>
      <c r="G925" s="1"/>
      <c r="H925" s="1"/>
      <c r="I925" s="1"/>
      <c r="J925" s="1"/>
      <c r="K925" s="1"/>
      <c r="L925" s="1"/>
      <c r="M925" s="1"/>
      <c r="N925" s="1"/>
      <c r="O925" s="1"/>
      <c r="P925" s="1"/>
      <c r="Q925" s="1"/>
      <c r="R925" s="1"/>
    </row>
    <row r="926" spans="1:18" ht="9.75" customHeight="1">
      <c r="A926" s="1"/>
      <c r="B926" s="1"/>
      <c r="C926" s="1"/>
      <c r="D926" s="1"/>
      <c r="E926" s="1"/>
      <c r="F926" s="1"/>
      <c r="G926" s="1"/>
      <c r="H926" s="1"/>
      <c r="I926" s="1"/>
      <c r="J926" s="1"/>
      <c r="K926" s="1"/>
      <c r="L926" s="1"/>
      <c r="M926" s="1"/>
      <c r="N926" s="1"/>
      <c r="O926" s="1"/>
      <c r="P926" s="1"/>
      <c r="Q926" s="1"/>
      <c r="R926" s="1"/>
    </row>
    <row r="927" spans="1:18" ht="9.75" customHeight="1">
      <c r="A927" s="1"/>
      <c r="B927" s="1"/>
      <c r="C927" s="1"/>
      <c r="D927" s="1"/>
      <c r="E927" s="1"/>
      <c r="F927" s="1"/>
      <c r="G927" s="1"/>
      <c r="H927" s="1"/>
      <c r="I927" s="1"/>
      <c r="J927" s="1"/>
      <c r="K927" s="1"/>
      <c r="L927" s="1"/>
      <c r="M927" s="1"/>
      <c r="N927" s="1"/>
      <c r="O927" s="1"/>
      <c r="P927" s="1"/>
      <c r="Q927" s="1"/>
      <c r="R927" s="1"/>
    </row>
    <row r="928" spans="1:18" ht="9.75" customHeight="1">
      <c r="A928" s="1"/>
      <c r="B928" s="1"/>
      <c r="C928" s="1"/>
      <c r="D928" s="1"/>
      <c r="E928" s="1"/>
      <c r="F928" s="1"/>
      <c r="G928" s="1"/>
      <c r="H928" s="1"/>
      <c r="I928" s="1"/>
      <c r="J928" s="1"/>
      <c r="K928" s="1"/>
      <c r="L928" s="1"/>
      <c r="M928" s="1"/>
      <c r="N928" s="1"/>
      <c r="O928" s="1"/>
      <c r="P928" s="1"/>
      <c r="Q928" s="1"/>
      <c r="R928" s="1"/>
    </row>
    <row r="929" spans="1:18" ht="9.75" customHeight="1">
      <c r="A929" s="1"/>
      <c r="B929" s="1"/>
      <c r="C929" s="1"/>
      <c r="D929" s="1"/>
      <c r="E929" s="1"/>
      <c r="F929" s="1"/>
      <c r="G929" s="1"/>
      <c r="H929" s="1"/>
      <c r="I929" s="1"/>
      <c r="J929" s="1"/>
      <c r="K929" s="1"/>
      <c r="L929" s="1"/>
      <c r="M929" s="1"/>
      <c r="N929" s="1"/>
      <c r="O929" s="1"/>
      <c r="P929" s="1"/>
      <c r="Q929" s="1"/>
      <c r="R929" s="1"/>
    </row>
    <row r="930" spans="1:18" ht="9.75" customHeight="1">
      <c r="A930" s="1"/>
      <c r="B930" s="1"/>
      <c r="C930" s="1"/>
      <c r="D930" s="1"/>
      <c r="E930" s="1"/>
      <c r="F930" s="1"/>
      <c r="G930" s="1"/>
      <c r="H930" s="1"/>
      <c r="I930" s="1"/>
      <c r="J930" s="1"/>
      <c r="K930" s="1"/>
      <c r="L930" s="1"/>
      <c r="M930" s="1"/>
      <c r="N930" s="1"/>
      <c r="O930" s="1"/>
      <c r="P930" s="1"/>
      <c r="Q930" s="1"/>
      <c r="R930" s="1"/>
    </row>
    <row r="931" spans="1:18" ht="9.75" customHeight="1">
      <c r="A931" s="1"/>
      <c r="B931" s="1"/>
      <c r="C931" s="1"/>
      <c r="D931" s="1"/>
      <c r="E931" s="1"/>
      <c r="F931" s="1"/>
      <c r="G931" s="1"/>
      <c r="H931" s="1"/>
      <c r="I931" s="1"/>
      <c r="J931" s="1"/>
      <c r="K931" s="1"/>
      <c r="L931" s="1"/>
      <c r="M931" s="1"/>
      <c r="N931" s="1"/>
      <c r="O931" s="1"/>
      <c r="P931" s="1"/>
      <c r="Q931" s="1"/>
      <c r="R931" s="1"/>
    </row>
    <row r="932" spans="1:18" ht="9.75" customHeight="1">
      <c r="A932" s="1"/>
      <c r="B932" s="1"/>
      <c r="C932" s="1"/>
      <c r="D932" s="1"/>
      <c r="E932" s="1"/>
      <c r="F932" s="1"/>
      <c r="G932" s="1"/>
      <c r="H932" s="1"/>
      <c r="I932" s="1"/>
      <c r="J932" s="1"/>
      <c r="K932" s="1"/>
      <c r="L932" s="1"/>
      <c r="M932" s="1"/>
      <c r="N932" s="1"/>
      <c r="O932" s="1"/>
      <c r="P932" s="1"/>
      <c r="Q932" s="1"/>
      <c r="R932" s="1"/>
    </row>
    <row r="933" spans="1:18" ht="9.75" customHeight="1">
      <c r="A933" s="1"/>
      <c r="B933" s="1"/>
      <c r="C933" s="1"/>
      <c r="D933" s="1"/>
      <c r="E933" s="1"/>
      <c r="F933" s="1"/>
      <c r="G933" s="1"/>
      <c r="H933" s="1"/>
      <c r="I933" s="1"/>
      <c r="J933" s="1"/>
      <c r="K933" s="1"/>
      <c r="L933" s="1"/>
      <c r="M933" s="1"/>
      <c r="N933" s="1"/>
      <c r="O933" s="1"/>
      <c r="P933" s="1"/>
      <c r="Q933" s="1"/>
      <c r="R933" s="1"/>
    </row>
    <row r="934" spans="1:18" ht="9.75" customHeight="1">
      <c r="A934" s="1"/>
      <c r="B934" s="1"/>
      <c r="C934" s="1"/>
      <c r="D934" s="1"/>
      <c r="E934" s="1"/>
      <c r="F934" s="1"/>
      <c r="G934" s="1"/>
      <c r="H934" s="1"/>
      <c r="I934" s="1"/>
      <c r="J934" s="1"/>
      <c r="K934" s="1"/>
      <c r="L934" s="1"/>
      <c r="M934" s="1"/>
      <c r="N934" s="1"/>
      <c r="O934" s="1"/>
      <c r="P934" s="1"/>
      <c r="Q934" s="1"/>
      <c r="R934" s="1"/>
    </row>
    <row r="935" spans="1:18" ht="9.75" customHeight="1">
      <c r="A935" s="1"/>
      <c r="B935" s="1"/>
      <c r="C935" s="1"/>
      <c r="D935" s="1"/>
      <c r="E935" s="1"/>
      <c r="F935" s="1"/>
      <c r="G935" s="1"/>
      <c r="H935" s="1"/>
      <c r="I935" s="1"/>
      <c r="J935" s="1"/>
      <c r="K935" s="1"/>
      <c r="L935" s="1"/>
      <c r="M935" s="1"/>
      <c r="N935" s="1"/>
      <c r="O935" s="1"/>
      <c r="P935" s="1"/>
      <c r="Q935" s="1"/>
      <c r="R935" s="1"/>
    </row>
    <row r="936" spans="1:18" ht="9.75" customHeight="1">
      <c r="A936" s="1"/>
      <c r="B936" s="1"/>
      <c r="C936" s="1"/>
      <c r="D936" s="1"/>
      <c r="E936" s="1"/>
      <c r="F936" s="1"/>
      <c r="G936" s="1"/>
      <c r="H936" s="1"/>
      <c r="I936" s="1"/>
      <c r="J936" s="1"/>
      <c r="K936" s="1"/>
      <c r="L936" s="1"/>
      <c r="M936" s="1"/>
      <c r="N936" s="1"/>
      <c r="O936" s="1"/>
      <c r="P936" s="1"/>
      <c r="Q936" s="1"/>
      <c r="R936" s="1"/>
    </row>
    <row r="937" spans="1:18" ht="9.75" customHeight="1">
      <c r="A937" s="1"/>
      <c r="B937" s="1"/>
      <c r="C937" s="1"/>
      <c r="D937" s="1"/>
      <c r="E937" s="1"/>
      <c r="F937" s="1"/>
      <c r="G937" s="1"/>
      <c r="H937" s="1"/>
      <c r="I937" s="1"/>
      <c r="J937" s="1"/>
      <c r="K937" s="1"/>
      <c r="L937" s="1"/>
      <c r="M937" s="1"/>
      <c r="N937" s="1"/>
      <c r="O937" s="1"/>
      <c r="P937" s="1"/>
      <c r="Q937" s="1"/>
      <c r="R937" s="1"/>
    </row>
    <row r="938" spans="1:18" ht="9.75" customHeight="1">
      <c r="A938" s="1"/>
      <c r="B938" s="1"/>
      <c r="C938" s="1"/>
      <c r="D938" s="1"/>
      <c r="E938" s="1"/>
      <c r="F938" s="1"/>
      <c r="G938" s="1"/>
      <c r="H938" s="1"/>
      <c r="I938" s="1"/>
      <c r="J938" s="1"/>
      <c r="K938" s="1"/>
      <c r="L938" s="1"/>
      <c r="M938" s="1"/>
      <c r="N938" s="1"/>
      <c r="O938" s="1"/>
      <c r="P938" s="1"/>
      <c r="Q938" s="1"/>
      <c r="R938" s="1"/>
    </row>
    <row r="939" spans="1:18" ht="9.75" customHeight="1">
      <c r="A939" s="1"/>
      <c r="B939" s="1"/>
      <c r="C939" s="1"/>
      <c r="D939" s="1"/>
      <c r="E939" s="1"/>
      <c r="F939" s="1"/>
      <c r="G939" s="1"/>
      <c r="H939" s="1"/>
      <c r="I939" s="1"/>
      <c r="J939" s="1"/>
      <c r="K939" s="1"/>
      <c r="L939" s="1"/>
      <c r="M939" s="1"/>
      <c r="N939" s="1"/>
      <c r="O939" s="1"/>
      <c r="P939" s="1"/>
      <c r="Q939" s="1"/>
      <c r="R939" s="1"/>
    </row>
    <row r="940" spans="1:18" ht="9.75" customHeight="1">
      <c r="A940" s="1"/>
      <c r="B940" s="1"/>
      <c r="C940" s="1"/>
      <c r="D940" s="1"/>
      <c r="E940" s="1"/>
      <c r="F940" s="1"/>
      <c r="G940" s="1"/>
      <c r="H940" s="1"/>
      <c r="I940" s="1"/>
      <c r="J940" s="1"/>
      <c r="K940" s="1"/>
      <c r="L940" s="1"/>
      <c r="M940" s="1"/>
      <c r="N940" s="1"/>
      <c r="O940" s="1"/>
      <c r="P940" s="1"/>
      <c r="Q940" s="1"/>
      <c r="R940" s="1"/>
    </row>
    <row r="941" spans="1:18" ht="9.75" customHeight="1">
      <c r="A941" s="1"/>
      <c r="B941" s="1"/>
      <c r="C941" s="1"/>
      <c r="D941" s="1"/>
      <c r="E941" s="1"/>
      <c r="F941" s="1"/>
      <c r="G941" s="1"/>
      <c r="H941" s="1"/>
      <c r="I941" s="1"/>
      <c r="J941" s="1"/>
      <c r="K941" s="1"/>
      <c r="L941" s="1"/>
      <c r="M941" s="1"/>
      <c r="N941" s="1"/>
      <c r="O941" s="1"/>
      <c r="P941" s="1"/>
      <c r="Q941" s="1"/>
      <c r="R941" s="1"/>
    </row>
    <row r="942" spans="1:18" ht="9.75" customHeight="1">
      <c r="A942" s="1"/>
      <c r="B942" s="1"/>
      <c r="C942" s="1"/>
      <c r="D942" s="1"/>
      <c r="E942" s="1"/>
      <c r="F942" s="1"/>
      <c r="G942" s="1"/>
      <c r="H942" s="1"/>
      <c r="I942" s="1"/>
      <c r="J942" s="1"/>
      <c r="K942" s="1"/>
      <c r="L942" s="1"/>
      <c r="M942" s="1"/>
      <c r="N942" s="1"/>
      <c r="O942" s="1"/>
      <c r="P942" s="1"/>
      <c r="Q942" s="1"/>
      <c r="R942" s="1"/>
    </row>
    <row r="943" spans="1:18" ht="9.75" customHeight="1">
      <c r="A943" s="1"/>
      <c r="B943" s="1"/>
      <c r="C943" s="1"/>
      <c r="D943" s="1"/>
      <c r="E943" s="1"/>
      <c r="F943" s="1"/>
      <c r="G943" s="1"/>
      <c r="H943" s="1"/>
      <c r="I943" s="1"/>
      <c r="J943" s="1"/>
      <c r="K943" s="1"/>
      <c r="L943" s="1"/>
      <c r="M943" s="1"/>
      <c r="N943" s="1"/>
      <c r="O943" s="1"/>
      <c r="P943" s="1"/>
      <c r="Q943" s="1"/>
      <c r="R943" s="1"/>
    </row>
    <row r="944" spans="1:18" ht="9.75" customHeight="1">
      <c r="A944" s="1"/>
      <c r="B944" s="1"/>
      <c r="C944" s="1"/>
      <c r="D944" s="1"/>
      <c r="E944" s="1"/>
      <c r="F944" s="1"/>
      <c r="G944" s="1"/>
      <c r="H944" s="1"/>
      <c r="I944" s="1"/>
      <c r="J944" s="1"/>
      <c r="K944" s="1"/>
      <c r="L944" s="1"/>
      <c r="M944" s="1"/>
      <c r="N944" s="1"/>
      <c r="O944" s="1"/>
      <c r="P944" s="1"/>
      <c r="Q944" s="1"/>
      <c r="R944" s="1"/>
    </row>
    <row r="945" spans="1:18" ht="9.75" customHeight="1">
      <c r="A945" s="1"/>
      <c r="B945" s="1"/>
      <c r="C945" s="1"/>
      <c r="D945" s="1"/>
      <c r="E945" s="1"/>
      <c r="F945" s="1"/>
      <c r="G945" s="1"/>
      <c r="H945" s="1"/>
      <c r="I945" s="1"/>
      <c r="J945" s="1"/>
      <c r="K945" s="1"/>
      <c r="L945" s="1"/>
      <c r="M945" s="1"/>
      <c r="N945" s="1"/>
      <c r="O945" s="1"/>
      <c r="P945" s="1"/>
      <c r="Q945" s="1"/>
      <c r="R945" s="1"/>
    </row>
    <row r="946" spans="1:18" ht="9.75" customHeight="1">
      <c r="A946" s="1"/>
      <c r="B946" s="1"/>
      <c r="C946" s="1"/>
      <c r="D946" s="1"/>
      <c r="E946" s="1"/>
      <c r="F946" s="1"/>
      <c r="G946" s="1"/>
      <c r="H946" s="1"/>
      <c r="I946" s="1"/>
      <c r="J946" s="1"/>
      <c r="K946" s="1"/>
      <c r="L946" s="1"/>
      <c r="M946" s="1"/>
      <c r="N946" s="1"/>
      <c r="O946" s="1"/>
      <c r="P946" s="1"/>
      <c r="Q946" s="1"/>
      <c r="R946" s="1"/>
    </row>
    <row r="947" spans="1:18" ht="9.75" customHeight="1">
      <c r="A947" s="1"/>
      <c r="B947" s="1"/>
      <c r="C947" s="1"/>
      <c r="D947" s="1"/>
      <c r="E947" s="1"/>
      <c r="F947" s="1"/>
      <c r="G947" s="1"/>
      <c r="H947" s="1"/>
      <c r="I947" s="1"/>
      <c r="J947" s="1"/>
      <c r="K947" s="1"/>
      <c r="L947" s="1"/>
      <c r="M947" s="1"/>
      <c r="N947" s="1"/>
      <c r="O947" s="1"/>
      <c r="P947" s="1"/>
      <c r="Q947" s="1"/>
      <c r="R947" s="1"/>
    </row>
    <row r="948" spans="1:18" ht="9.75" customHeight="1">
      <c r="A948" s="1"/>
      <c r="B948" s="1"/>
      <c r="C948" s="1"/>
      <c r="D948" s="1"/>
      <c r="E948" s="1"/>
      <c r="F948" s="1"/>
      <c r="G948" s="1"/>
      <c r="H948" s="1"/>
      <c r="I948" s="1"/>
      <c r="J948" s="1"/>
      <c r="K948" s="1"/>
      <c r="L948" s="1"/>
      <c r="M948" s="1"/>
      <c r="N948" s="1"/>
      <c r="O948" s="1"/>
      <c r="P948" s="1"/>
      <c r="Q948" s="1"/>
      <c r="R948" s="1"/>
    </row>
    <row r="949" spans="1:18" ht="9.75" customHeight="1">
      <c r="A949" s="1"/>
      <c r="B949" s="1"/>
      <c r="C949" s="1"/>
      <c r="D949" s="1"/>
      <c r="E949" s="1"/>
      <c r="F949" s="1"/>
      <c r="G949" s="1"/>
      <c r="H949" s="1"/>
      <c r="I949" s="1"/>
      <c r="J949" s="1"/>
      <c r="K949" s="1"/>
      <c r="L949" s="1"/>
      <c r="M949" s="1"/>
      <c r="N949" s="1"/>
      <c r="O949" s="1"/>
      <c r="P949" s="1"/>
      <c r="Q949" s="1"/>
      <c r="R949" s="1"/>
    </row>
    <row r="950" spans="1:18" ht="9.75" customHeight="1">
      <c r="A950" s="1"/>
      <c r="B950" s="1"/>
      <c r="C950" s="1"/>
      <c r="D950" s="1"/>
      <c r="E950" s="1"/>
      <c r="F950" s="1"/>
      <c r="G950" s="1"/>
      <c r="H950" s="1"/>
      <c r="I950" s="1"/>
      <c r="J950" s="1"/>
      <c r="K950" s="1"/>
      <c r="L950" s="1"/>
      <c r="M950" s="1"/>
      <c r="N950" s="1"/>
      <c r="O950" s="1"/>
      <c r="P950" s="1"/>
      <c r="Q950" s="1"/>
      <c r="R950" s="1"/>
    </row>
    <row r="951" spans="1:18" ht="9.75" customHeight="1">
      <c r="A951" s="1"/>
      <c r="B951" s="1"/>
      <c r="C951" s="1"/>
      <c r="D951" s="1"/>
      <c r="E951" s="1"/>
      <c r="F951" s="1"/>
      <c r="G951" s="1"/>
      <c r="H951" s="1"/>
      <c r="I951" s="1"/>
      <c r="J951" s="1"/>
      <c r="K951" s="1"/>
      <c r="L951" s="1"/>
      <c r="M951" s="1"/>
      <c r="N951" s="1"/>
      <c r="O951" s="1"/>
      <c r="P951" s="1"/>
      <c r="Q951" s="1"/>
      <c r="R951" s="1"/>
    </row>
    <row r="952" spans="1:18" ht="9.75" customHeight="1">
      <c r="A952" s="1"/>
      <c r="B952" s="1"/>
      <c r="C952" s="1"/>
      <c r="D952" s="1"/>
      <c r="E952" s="1"/>
      <c r="F952" s="1"/>
      <c r="G952" s="1"/>
      <c r="H952" s="1"/>
      <c r="I952" s="1"/>
      <c r="J952" s="1"/>
      <c r="K952" s="1"/>
      <c r="L952" s="1"/>
      <c r="M952" s="1"/>
      <c r="N952" s="1"/>
      <c r="O952" s="1"/>
      <c r="P952" s="1"/>
      <c r="Q952" s="1"/>
      <c r="R952" s="1"/>
    </row>
    <row r="953" spans="1:18" ht="9.75" customHeight="1">
      <c r="A953" s="1"/>
      <c r="B953" s="1"/>
      <c r="C953" s="1"/>
      <c r="D953" s="1"/>
      <c r="E953" s="1"/>
      <c r="F953" s="1"/>
      <c r="G953" s="1"/>
      <c r="H953" s="1"/>
      <c r="I953" s="1"/>
      <c r="J953" s="1"/>
      <c r="K953" s="1"/>
      <c r="L953" s="1"/>
      <c r="M953" s="1"/>
      <c r="N953" s="1"/>
      <c r="O953" s="1"/>
      <c r="P953" s="1"/>
      <c r="Q953" s="1"/>
      <c r="R953" s="1"/>
    </row>
    <row r="954" spans="1:18" ht="9.75" customHeight="1">
      <c r="A954" s="1"/>
      <c r="B954" s="1"/>
      <c r="C954" s="1"/>
      <c r="D954" s="1"/>
      <c r="E954" s="1"/>
      <c r="F954" s="1"/>
      <c r="G954" s="1"/>
      <c r="H954" s="1"/>
      <c r="I954" s="1"/>
      <c r="J954" s="1"/>
      <c r="K954" s="1"/>
      <c r="L954" s="1"/>
      <c r="M954" s="1"/>
      <c r="N954" s="1"/>
      <c r="O954" s="1"/>
      <c r="P954" s="1"/>
      <c r="Q954" s="1"/>
      <c r="R954" s="1"/>
    </row>
    <row r="955" spans="1:18" ht="9.75" customHeight="1">
      <c r="A955" s="1"/>
      <c r="B955" s="1"/>
      <c r="C955" s="1"/>
      <c r="D955" s="1"/>
      <c r="E955" s="1"/>
      <c r="F955" s="1"/>
      <c r="G955" s="1"/>
      <c r="H955" s="1"/>
      <c r="I955" s="1"/>
      <c r="J955" s="1"/>
      <c r="K955" s="1"/>
      <c r="L955" s="1"/>
      <c r="M955" s="1"/>
      <c r="N955" s="1"/>
      <c r="O955" s="1"/>
      <c r="P955" s="1"/>
      <c r="Q955" s="1"/>
      <c r="R955" s="1"/>
    </row>
    <row r="956" spans="1:18" ht="9.75" customHeight="1">
      <c r="A956" s="1"/>
      <c r="B956" s="1"/>
      <c r="C956" s="1"/>
      <c r="D956" s="1"/>
      <c r="E956" s="1"/>
      <c r="F956" s="1"/>
      <c r="G956" s="1"/>
      <c r="H956" s="1"/>
      <c r="I956" s="1"/>
      <c r="J956" s="1"/>
      <c r="K956" s="1"/>
      <c r="L956" s="1"/>
      <c r="M956" s="1"/>
      <c r="N956" s="1"/>
      <c r="O956" s="1"/>
      <c r="P956" s="1"/>
      <c r="Q956" s="1"/>
      <c r="R956" s="1"/>
    </row>
    <row r="957" spans="1:18" ht="9.75" customHeight="1">
      <c r="A957" s="1"/>
      <c r="B957" s="1"/>
      <c r="C957" s="1"/>
      <c r="D957" s="1"/>
      <c r="E957" s="1"/>
      <c r="F957" s="1"/>
      <c r="G957" s="1"/>
      <c r="H957" s="1"/>
      <c r="I957" s="1"/>
      <c r="J957" s="1"/>
      <c r="K957" s="1"/>
      <c r="L957" s="1"/>
      <c r="M957" s="1"/>
      <c r="N957" s="1"/>
      <c r="O957" s="1"/>
      <c r="P957" s="1"/>
      <c r="Q957" s="1"/>
      <c r="R957" s="1"/>
    </row>
    <row r="958" spans="1:18" ht="9.75" customHeight="1">
      <c r="A958" s="1"/>
      <c r="B958" s="1"/>
      <c r="C958" s="1"/>
      <c r="D958" s="1"/>
      <c r="E958" s="1"/>
      <c r="F958" s="1"/>
      <c r="G958" s="1"/>
      <c r="H958" s="1"/>
      <c r="I958" s="1"/>
      <c r="J958" s="1"/>
      <c r="K958" s="1"/>
      <c r="L958" s="1"/>
      <c r="M958" s="1"/>
      <c r="N958" s="1"/>
      <c r="O958" s="1"/>
      <c r="P958" s="1"/>
      <c r="Q958" s="1"/>
      <c r="R958" s="1"/>
    </row>
    <row r="959" spans="1:18" ht="9.75" customHeight="1">
      <c r="A959" s="1"/>
      <c r="B959" s="1"/>
      <c r="C959" s="1"/>
      <c r="D959" s="1"/>
      <c r="E959" s="1"/>
      <c r="F959" s="1"/>
      <c r="G959" s="1"/>
      <c r="H959" s="1"/>
      <c r="I959" s="1"/>
      <c r="J959" s="1"/>
      <c r="K959" s="1"/>
      <c r="L959" s="1"/>
      <c r="M959" s="1"/>
      <c r="N959" s="1"/>
      <c r="O959" s="1"/>
      <c r="P959" s="1"/>
      <c r="Q959" s="1"/>
      <c r="R959" s="1"/>
    </row>
    <row r="960" spans="1:18" ht="9.75" customHeight="1">
      <c r="A960" s="1"/>
      <c r="B960" s="1"/>
      <c r="C960" s="1"/>
      <c r="D960" s="1"/>
      <c r="E960" s="1"/>
      <c r="F960" s="1"/>
      <c r="G960" s="1"/>
      <c r="H960" s="1"/>
      <c r="I960" s="1"/>
      <c r="J960" s="1"/>
      <c r="K960" s="1"/>
      <c r="L960" s="1"/>
      <c r="M960" s="1"/>
      <c r="N960" s="1"/>
      <c r="O960" s="1"/>
      <c r="P960" s="1"/>
      <c r="Q960" s="1"/>
      <c r="R960" s="1"/>
    </row>
    <row r="961" spans="1:18" ht="9.75" customHeight="1">
      <c r="A961" s="1"/>
      <c r="B961" s="1"/>
      <c r="C961" s="1"/>
      <c r="D961" s="1"/>
      <c r="E961" s="1"/>
      <c r="F961" s="1"/>
      <c r="G961" s="1"/>
      <c r="H961" s="1"/>
      <c r="I961" s="1"/>
      <c r="J961" s="1"/>
      <c r="K961" s="1"/>
      <c r="L961" s="1"/>
      <c r="M961" s="1"/>
      <c r="N961" s="1"/>
      <c r="O961" s="1"/>
      <c r="P961" s="1"/>
      <c r="Q961" s="1"/>
      <c r="R961" s="1"/>
    </row>
    <row r="962" spans="1:18" ht="9.75" customHeight="1">
      <c r="A962" s="1"/>
      <c r="B962" s="1"/>
      <c r="C962" s="1"/>
      <c r="D962" s="1"/>
      <c r="E962" s="1"/>
      <c r="F962" s="1"/>
      <c r="G962" s="1"/>
      <c r="H962" s="1"/>
      <c r="I962" s="1"/>
      <c r="J962" s="1"/>
      <c r="K962" s="1"/>
      <c r="L962" s="1"/>
      <c r="M962" s="1"/>
      <c r="N962" s="1"/>
      <c r="O962" s="1"/>
      <c r="P962" s="1"/>
      <c r="Q962" s="1"/>
      <c r="R962" s="1"/>
    </row>
    <row r="963" spans="1:18" ht="9.75" customHeight="1">
      <c r="A963" s="1"/>
      <c r="B963" s="1"/>
      <c r="C963" s="1"/>
      <c r="D963" s="1"/>
      <c r="E963" s="1"/>
      <c r="F963" s="1"/>
      <c r="G963" s="1"/>
      <c r="H963" s="1"/>
      <c r="I963" s="1"/>
      <c r="J963" s="1"/>
      <c r="K963" s="1"/>
      <c r="L963" s="1"/>
      <c r="M963" s="1"/>
      <c r="N963" s="1"/>
      <c r="O963" s="1"/>
      <c r="P963" s="1"/>
      <c r="Q963" s="1"/>
      <c r="R963" s="1"/>
    </row>
    <row r="964" spans="1:18" ht="9.75" customHeight="1">
      <c r="A964" s="1"/>
      <c r="B964" s="1"/>
      <c r="C964" s="1"/>
      <c r="D964" s="1"/>
      <c r="E964" s="1"/>
      <c r="F964" s="1"/>
      <c r="G964" s="1"/>
      <c r="H964" s="1"/>
      <c r="I964" s="1"/>
      <c r="J964" s="1"/>
      <c r="K964" s="1"/>
      <c r="L964" s="1"/>
      <c r="M964" s="1"/>
      <c r="N964" s="1"/>
      <c r="O964" s="1"/>
      <c r="P964" s="1"/>
      <c r="Q964" s="1"/>
      <c r="R964" s="1"/>
    </row>
    <row r="965" spans="1:18" ht="9.75" customHeight="1">
      <c r="A965" s="1"/>
      <c r="B965" s="1"/>
      <c r="C965" s="1"/>
      <c r="D965" s="1"/>
      <c r="E965" s="1"/>
      <c r="F965" s="1"/>
      <c r="G965" s="1"/>
      <c r="H965" s="1"/>
      <c r="I965" s="1"/>
      <c r="J965" s="1"/>
      <c r="K965" s="1"/>
      <c r="L965" s="1"/>
      <c r="M965" s="1"/>
      <c r="N965" s="1"/>
      <c r="O965" s="1"/>
      <c r="P965" s="1"/>
      <c r="Q965" s="1"/>
      <c r="R965" s="1"/>
    </row>
    <row r="966" spans="1:18" ht="9.75" customHeight="1">
      <c r="A966" s="1"/>
      <c r="B966" s="1"/>
      <c r="C966" s="1"/>
      <c r="D966" s="1"/>
      <c r="E966" s="1"/>
      <c r="F966" s="1"/>
      <c r="G966" s="1"/>
      <c r="H966" s="1"/>
      <c r="I966" s="1"/>
      <c r="J966" s="1"/>
      <c r="K966" s="1"/>
      <c r="L966" s="1"/>
      <c r="M966" s="1"/>
      <c r="N966" s="1"/>
      <c r="O966" s="1"/>
      <c r="P966" s="1"/>
      <c r="Q966" s="1"/>
      <c r="R966" s="1"/>
    </row>
    <row r="967" spans="1:18" ht="9.75" customHeight="1">
      <c r="A967" s="1"/>
      <c r="B967" s="1"/>
      <c r="C967" s="1"/>
      <c r="D967" s="1"/>
      <c r="E967" s="1"/>
      <c r="F967" s="1"/>
      <c r="G967" s="1"/>
      <c r="H967" s="1"/>
      <c r="I967" s="1"/>
      <c r="J967" s="1"/>
      <c r="K967" s="1"/>
      <c r="L967" s="1"/>
      <c r="M967" s="1"/>
      <c r="N967" s="1"/>
      <c r="O967" s="1"/>
      <c r="P967" s="1"/>
      <c r="Q967" s="1"/>
      <c r="R967" s="1"/>
    </row>
    <row r="968" spans="1:18" ht="9.75" customHeight="1">
      <c r="A968" s="1"/>
      <c r="B968" s="1"/>
      <c r="C968" s="1"/>
      <c r="D968" s="1"/>
      <c r="E968" s="1"/>
      <c r="F968" s="1"/>
      <c r="G968" s="1"/>
      <c r="H968" s="1"/>
      <c r="I968" s="1"/>
      <c r="J968" s="1"/>
      <c r="K968" s="1"/>
      <c r="L968" s="1"/>
      <c r="M968" s="1"/>
      <c r="N968" s="1"/>
      <c r="O968" s="1"/>
      <c r="P968" s="1"/>
      <c r="Q968" s="1"/>
      <c r="R968" s="1"/>
    </row>
    <row r="969" spans="1:18" ht="9.75" customHeight="1">
      <c r="A969" s="1"/>
      <c r="B969" s="1"/>
      <c r="C969" s="1"/>
      <c r="D969" s="1"/>
      <c r="E969" s="1"/>
      <c r="F969" s="1"/>
      <c r="G969" s="1"/>
      <c r="H969" s="1"/>
      <c r="I969" s="1"/>
      <c r="J969" s="1"/>
      <c r="K969" s="1"/>
      <c r="L969" s="1"/>
      <c r="M969" s="1"/>
      <c r="N969" s="1"/>
      <c r="O969" s="1"/>
      <c r="P969" s="1"/>
      <c r="Q969" s="1"/>
      <c r="R969" s="1"/>
    </row>
    <row r="970" spans="1:18" ht="9.75" customHeight="1">
      <c r="A970" s="1"/>
      <c r="B970" s="1"/>
      <c r="C970" s="1"/>
      <c r="D970" s="1"/>
      <c r="E970" s="1"/>
      <c r="F970" s="1"/>
      <c r="G970" s="1"/>
      <c r="H970" s="1"/>
      <c r="I970" s="1"/>
      <c r="J970" s="1"/>
      <c r="K970" s="1"/>
      <c r="L970" s="1"/>
      <c r="M970" s="1"/>
      <c r="N970" s="1"/>
      <c r="O970" s="1"/>
      <c r="P970" s="1"/>
      <c r="Q970" s="1"/>
      <c r="R970" s="1"/>
    </row>
    <row r="971" spans="1:18" ht="9.75" customHeight="1">
      <c r="A971" s="1"/>
      <c r="B971" s="1"/>
      <c r="C971" s="1"/>
      <c r="D971" s="1"/>
      <c r="E971" s="1"/>
      <c r="F971" s="1"/>
      <c r="G971" s="1"/>
      <c r="H971" s="1"/>
      <c r="I971" s="1"/>
      <c r="J971" s="1"/>
      <c r="K971" s="1"/>
      <c r="L971" s="1"/>
      <c r="M971" s="1"/>
      <c r="N971" s="1"/>
      <c r="O971" s="1"/>
      <c r="P971" s="1"/>
      <c r="Q971" s="1"/>
      <c r="R971" s="1"/>
    </row>
    <row r="972" spans="1:18" ht="9.75" customHeight="1">
      <c r="A972" s="1"/>
      <c r="B972" s="1"/>
      <c r="C972" s="1"/>
      <c r="D972" s="1"/>
      <c r="E972" s="1"/>
      <c r="F972" s="1"/>
      <c r="G972" s="1"/>
      <c r="H972" s="1"/>
      <c r="I972" s="1"/>
      <c r="J972" s="1"/>
      <c r="K972" s="1"/>
      <c r="L972" s="1"/>
      <c r="M972" s="1"/>
      <c r="N972" s="1"/>
      <c r="O972" s="1"/>
      <c r="P972" s="1"/>
      <c r="Q972" s="1"/>
      <c r="R972" s="1"/>
    </row>
    <row r="973" spans="1:18" ht="9.75" customHeight="1">
      <c r="A973" s="1"/>
      <c r="B973" s="1"/>
      <c r="C973" s="1"/>
      <c r="D973" s="1"/>
      <c r="E973" s="1"/>
      <c r="F973" s="1"/>
      <c r="G973" s="1"/>
      <c r="H973" s="1"/>
      <c r="I973" s="1"/>
      <c r="J973" s="1"/>
      <c r="K973" s="1"/>
      <c r="L973" s="1"/>
      <c r="M973" s="1"/>
      <c r="N973" s="1"/>
      <c r="O973" s="1"/>
      <c r="P973" s="1"/>
      <c r="Q973" s="1"/>
      <c r="R973" s="1"/>
    </row>
    <row r="974" spans="1:18" ht="9.75" customHeight="1">
      <c r="A974" s="1"/>
      <c r="B974" s="1"/>
      <c r="C974" s="1"/>
      <c r="D974" s="1"/>
      <c r="E974" s="1"/>
      <c r="F974" s="1"/>
      <c r="G974" s="1"/>
      <c r="H974" s="1"/>
      <c r="I974" s="1"/>
      <c r="J974" s="1"/>
      <c r="K974" s="1"/>
      <c r="L974" s="1"/>
      <c r="M974" s="1"/>
      <c r="N974" s="1"/>
      <c r="O974" s="1"/>
      <c r="P974" s="1"/>
      <c r="Q974" s="1"/>
      <c r="R974" s="1"/>
    </row>
    <row r="975" spans="1:18" ht="9.75" customHeight="1">
      <c r="A975" s="1"/>
      <c r="B975" s="1"/>
      <c r="C975" s="1"/>
      <c r="D975" s="1"/>
      <c r="E975" s="1"/>
      <c r="F975" s="1"/>
      <c r="G975" s="1"/>
      <c r="H975" s="1"/>
      <c r="I975" s="1"/>
      <c r="J975" s="1"/>
      <c r="K975" s="1"/>
      <c r="L975" s="1"/>
      <c r="M975" s="1"/>
      <c r="N975" s="1"/>
      <c r="O975" s="1"/>
      <c r="P975" s="1"/>
      <c r="Q975" s="1"/>
      <c r="R975" s="1"/>
    </row>
    <row r="976" spans="1:18" ht="9.75" customHeight="1">
      <c r="A976" s="1"/>
      <c r="B976" s="1"/>
      <c r="C976" s="1"/>
      <c r="D976" s="1"/>
      <c r="E976" s="1"/>
      <c r="F976" s="1"/>
      <c r="G976" s="1"/>
      <c r="H976" s="1"/>
      <c r="I976" s="1"/>
      <c r="J976" s="1"/>
      <c r="K976" s="1"/>
      <c r="L976" s="1"/>
      <c r="M976" s="1"/>
      <c r="N976" s="1"/>
      <c r="O976" s="1"/>
      <c r="P976" s="1"/>
      <c r="Q976" s="1"/>
      <c r="R976" s="1"/>
    </row>
    <row r="977" spans="1:18" ht="9.75" customHeight="1">
      <c r="A977" s="1"/>
      <c r="B977" s="1"/>
      <c r="C977" s="1"/>
      <c r="D977" s="1"/>
      <c r="E977" s="1"/>
      <c r="F977" s="1"/>
      <c r="G977" s="1"/>
      <c r="H977" s="1"/>
      <c r="I977" s="1"/>
      <c r="J977" s="1"/>
      <c r="K977" s="1"/>
      <c r="L977" s="1"/>
      <c r="M977" s="1"/>
      <c r="N977" s="1"/>
      <c r="O977" s="1"/>
      <c r="P977" s="1"/>
      <c r="Q977" s="1"/>
      <c r="R977" s="1"/>
    </row>
    <row r="978" spans="1:18" ht="9.75" customHeight="1">
      <c r="A978" s="1"/>
      <c r="B978" s="1"/>
      <c r="C978" s="1"/>
      <c r="D978" s="1"/>
      <c r="E978" s="1"/>
      <c r="F978" s="1"/>
      <c r="G978" s="1"/>
      <c r="H978" s="1"/>
      <c r="I978" s="1"/>
      <c r="J978" s="1"/>
      <c r="K978" s="1"/>
      <c r="L978" s="1"/>
      <c r="M978" s="1"/>
      <c r="N978" s="1"/>
      <c r="O978" s="1"/>
      <c r="P978" s="1"/>
      <c r="Q978" s="1"/>
      <c r="R978" s="1"/>
    </row>
    <row r="979" spans="1:18" ht="9.75" customHeight="1">
      <c r="A979" s="1"/>
      <c r="B979" s="1"/>
      <c r="C979" s="1"/>
      <c r="D979" s="1"/>
      <c r="E979" s="1"/>
      <c r="F979" s="1"/>
      <c r="G979" s="1"/>
      <c r="H979" s="1"/>
      <c r="I979" s="1"/>
      <c r="J979" s="1"/>
      <c r="K979" s="1"/>
      <c r="L979" s="1"/>
      <c r="M979" s="1"/>
      <c r="N979" s="1"/>
      <c r="O979" s="1"/>
      <c r="P979" s="1"/>
      <c r="Q979" s="1"/>
      <c r="R979" s="1"/>
    </row>
    <row r="980" spans="1:18" ht="9.75" customHeight="1">
      <c r="A980" s="1"/>
      <c r="B980" s="1"/>
      <c r="C980" s="1"/>
      <c r="D980" s="1"/>
      <c r="E980" s="1"/>
      <c r="F980" s="1"/>
      <c r="G980" s="1"/>
      <c r="H980" s="1"/>
      <c r="I980" s="1"/>
      <c r="J980" s="1"/>
      <c r="K980" s="1"/>
      <c r="L980" s="1"/>
      <c r="M980" s="1"/>
      <c r="N980" s="1"/>
      <c r="O980" s="1"/>
      <c r="P980" s="1"/>
      <c r="Q980" s="1"/>
      <c r="R980" s="1"/>
    </row>
    <row r="981" spans="1:18" ht="9.75" customHeight="1">
      <c r="A981" s="1"/>
      <c r="B981" s="1"/>
      <c r="C981" s="1"/>
      <c r="D981" s="1"/>
      <c r="E981" s="1"/>
      <c r="F981" s="1"/>
      <c r="G981" s="1"/>
      <c r="H981" s="1"/>
      <c r="I981" s="1"/>
      <c r="J981" s="1"/>
      <c r="K981" s="1"/>
      <c r="L981" s="1"/>
      <c r="M981" s="1"/>
      <c r="N981" s="1"/>
      <c r="O981" s="1"/>
      <c r="P981" s="1"/>
      <c r="Q981" s="1"/>
      <c r="R981" s="1"/>
    </row>
    <row r="982" spans="1:18" ht="9.75" customHeight="1">
      <c r="A982" s="1"/>
      <c r="B982" s="1"/>
      <c r="C982" s="1"/>
      <c r="D982" s="1"/>
      <c r="E982" s="1"/>
      <c r="F982" s="1"/>
      <c r="G982" s="1"/>
      <c r="H982" s="1"/>
      <c r="I982" s="1"/>
      <c r="J982" s="1"/>
      <c r="K982" s="1"/>
      <c r="L982" s="1"/>
      <c r="M982" s="1"/>
      <c r="N982" s="1"/>
      <c r="O982" s="1"/>
      <c r="P982" s="1"/>
      <c r="Q982" s="1"/>
      <c r="R982" s="1"/>
    </row>
    <row r="983" spans="1:18" ht="9.75" customHeight="1">
      <c r="A983" s="1"/>
      <c r="B983" s="1"/>
      <c r="C983" s="1"/>
      <c r="D983" s="1"/>
      <c r="E983" s="1"/>
      <c r="F983" s="1"/>
      <c r="G983" s="1"/>
      <c r="H983" s="1"/>
      <c r="I983" s="1"/>
      <c r="J983" s="1"/>
      <c r="K983" s="1"/>
      <c r="L983" s="1"/>
      <c r="M983" s="1"/>
      <c r="N983" s="1"/>
      <c r="O983" s="1"/>
      <c r="P983" s="1"/>
      <c r="Q983" s="1"/>
      <c r="R983" s="1"/>
    </row>
    <row r="984" spans="1:18" ht="9.75" customHeight="1">
      <c r="A984" s="1"/>
      <c r="B984" s="1"/>
      <c r="C984" s="1"/>
      <c r="D984" s="1"/>
      <c r="E984" s="1"/>
      <c r="F984" s="1"/>
      <c r="G984" s="1"/>
      <c r="H984" s="1"/>
      <c r="I984" s="1"/>
      <c r="J984" s="1"/>
      <c r="K984" s="1"/>
      <c r="L984" s="1"/>
      <c r="M984" s="1"/>
      <c r="N984" s="1"/>
      <c r="O984" s="1"/>
      <c r="P984" s="1"/>
      <c r="Q984" s="1"/>
      <c r="R984" s="1"/>
    </row>
    <row r="985" spans="1:18" ht="9.75" customHeight="1">
      <c r="A985" s="1"/>
      <c r="B985" s="1"/>
      <c r="C985" s="1"/>
      <c r="D985" s="1"/>
      <c r="E985" s="1"/>
      <c r="F985" s="1"/>
      <c r="G985" s="1"/>
      <c r="H985" s="1"/>
      <c r="I985" s="1"/>
      <c r="J985" s="1"/>
      <c r="K985" s="1"/>
      <c r="L985" s="1"/>
      <c r="M985" s="1"/>
      <c r="N985" s="1"/>
      <c r="O985" s="1"/>
      <c r="P985" s="1"/>
      <c r="Q985" s="1"/>
      <c r="R985" s="1"/>
    </row>
    <row r="986" spans="1:18" ht="9.75" customHeight="1">
      <c r="A986" s="1"/>
      <c r="B986" s="1"/>
      <c r="C986" s="1"/>
      <c r="D986" s="1"/>
      <c r="E986" s="1"/>
      <c r="F986" s="1"/>
      <c r="G986" s="1"/>
      <c r="H986" s="1"/>
      <c r="I986" s="1"/>
      <c r="J986" s="1"/>
      <c r="K986" s="1"/>
      <c r="L986" s="1"/>
      <c r="M986" s="1"/>
      <c r="N986" s="1"/>
      <c r="O986" s="1"/>
      <c r="P986" s="1"/>
      <c r="Q986" s="1"/>
      <c r="R986" s="1"/>
    </row>
    <row r="987" spans="1:18" ht="9.75" customHeight="1">
      <c r="A987" s="1"/>
      <c r="B987" s="1"/>
      <c r="C987" s="1"/>
      <c r="D987" s="1"/>
      <c r="E987" s="1"/>
      <c r="F987" s="1"/>
      <c r="G987" s="1"/>
      <c r="H987" s="1"/>
      <c r="I987" s="1"/>
      <c r="J987" s="1"/>
      <c r="K987" s="1"/>
      <c r="L987" s="1"/>
      <c r="M987" s="1"/>
      <c r="N987" s="1"/>
      <c r="O987" s="1"/>
      <c r="P987" s="1"/>
      <c r="Q987" s="1"/>
      <c r="R987" s="1"/>
    </row>
    <row r="988" spans="1:18" ht="9.75" customHeight="1">
      <c r="A988" s="1"/>
      <c r="B988" s="1"/>
      <c r="C988" s="1"/>
      <c r="D988" s="1"/>
      <c r="E988" s="1"/>
      <c r="F988" s="1"/>
      <c r="G988" s="1"/>
      <c r="H988" s="1"/>
      <c r="I988" s="1"/>
      <c r="J988" s="1"/>
      <c r="K988" s="1"/>
      <c r="L988" s="1"/>
      <c r="M988" s="1"/>
      <c r="N988" s="1"/>
      <c r="O988" s="1"/>
      <c r="P988" s="1"/>
      <c r="Q988" s="1"/>
      <c r="R988" s="1"/>
    </row>
    <row r="989" spans="1:18" ht="9.75" customHeight="1">
      <c r="A989" s="1"/>
      <c r="B989" s="1"/>
      <c r="C989" s="1"/>
      <c r="D989" s="1"/>
      <c r="E989" s="1"/>
      <c r="F989" s="1"/>
      <c r="G989" s="1"/>
      <c r="H989" s="1"/>
      <c r="I989" s="1"/>
      <c r="J989" s="1"/>
      <c r="K989" s="1"/>
      <c r="L989" s="1"/>
      <c r="M989" s="1"/>
      <c r="N989" s="1"/>
      <c r="O989" s="1"/>
      <c r="P989" s="1"/>
      <c r="Q989" s="1"/>
      <c r="R989" s="1"/>
    </row>
    <row r="990" spans="1:18" ht="9.75" customHeight="1">
      <c r="A990" s="1"/>
      <c r="B990" s="1"/>
      <c r="C990" s="1"/>
      <c r="D990" s="1"/>
      <c r="E990" s="1"/>
      <c r="F990" s="1"/>
      <c r="G990" s="1"/>
      <c r="H990" s="1"/>
      <c r="I990" s="1"/>
      <c r="J990" s="1"/>
      <c r="K990" s="1"/>
      <c r="L990" s="1"/>
      <c r="M990" s="1"/>
      <c r="N990" s="1"/>
      <c r="O990" s="1"/>
      <c r="P990" s="1"/>
      <c r="Q990" s="1"/>
      <c r="R990" s="1"/>
    </row>
    <row r="991" spans="1:18" ht="9.75" customHeight="1">
      <c r="A991" s="1"/>
      <c r="B991" s="1"/>
      <c r="C991" s="1"/>
      <c r="D991" s="1"/>
      <c r="E991" s="1"/>
      <c r="F991" s="1"/>
      <c r="G991" s="1"/>
      <c r="H991" s="1"/>
      <c r="I991" s="1"/>
      <c r="J991" s="1"/>
      <c r="K991" s="1"/>
      <c r="L991" s="1"/>
      <c r="M991" s="1"/>
      <c r="N991" s="1"/>
      <c r="O991" s="1"/>
      <c r="P991" s="1"/>
      <c r="Q991" s="1"/>
      <c r="R991" s="1"/>
    </row>
    <row r="992" spans="1:18" ht="9.75" customHeight="1">
      <c r="A992" s="1"/>
      <c r="B992" s="1"/>
      <c r="C992" s="1"/>
      <c r="D992" s="1"/>
      <c r="E992" s="1"/>
      <c r="F992" s="1"/>
      <c r="G992" s="1"/>
      <c r="H992" s="1"/>
      <c r="I992" s="1"/>
      <c r="J992" s="1"/>
      <c r="K992" s="1"/>
      <c r="L992" s="1"/>
      <c r="M992" s="1"/>
      <c r="N992" s="1"/>
      <c r="O992" s="1"/>
      <c r="P992" s="1"/>
      <c r="Q992" s="1"/>
      <c r="R992" s="1"/>
    </row>
    <row r="993" spans="1:18" ht="9.75" customHeight="1">
      <c r="A993" s="1"/>
      <c r="B993" s="1"/>
      <c r="C993" s="1"/>
      <c r="D993" s="1"/>
      <c r="E993" s="1"/>
      <c r="F993" s="1"/>
      <c r="G993" s="1"/>
      <c r="H993" s="1"/>
      <c r="I993" s="1"/>
      <c r="J993" s="1"/>
      <c r="K993" s="1"/>
      <c r="L993" s="1"/>
      <c r="M993" s="1"/>
      <c r="N993" s="1"/>
      <c r="O993" s="1"/>
      <c r="P993" s="1"/>
      <c r="Q993" s="1"/>
      <c r="R993" s="1"/>
    </row>
    <row r="994" spans="1:18" ht="9.75" customHeight="1">
      <c r="A994" s="1"/>
      <c r="B994" s="1"/>
      <c r="C994" s="1"/>
      <c r="D994" s="1"/>
      <c r="E994" s="1"/>
      <c r="F994" s="1"/>
      <c r="G994" s="1"/>
      <c r="H994" s="1"/>
      <c r="I994" s="1"/>
      <c r="J994" s="1"/>
      <c r="K994" s="1"/>
      <c r="L994" s="1"/>
      <c r="M994" s="1"/>
      <c r="N994" s="1"/>
      <c r="O994" s="1"/>
      <c r="P994" s="1"/>
      <c r="Q994" s="1"/>
      <c r="R994" s="1"/>
    </row>
    <row r="995" spans="1:18" ht="9.75" customHeight="1">
      <c r="A995" s="1"/>
      <c r="B995" s="1"/>
      <c r="C995" s="1"/>
      <c r="D995" s="1"/>
      <c r="E995" s="1"/>
      <c r="F995" s="1"/>
      <c r="G995" s="1"/>
      <c r="H995" s="1"/>
      <c r="I995" s="1"/>
      <c r="J995" s="1"/>
      <c r="K995" s="1"/>
      <c r="L995" s="1"/>
      <c r="M995" s="1"/>
      <c r="N995" s="1"/>
      <c r="O995" s="1"/>
      <c r="P995" s="1"/>
      <c r="Q995" s="1"/>
      <c r="R995" s="1"/>
    </row>
    <row r="996" spans="1:18" ht="9.75" customHeight="1">
      <c r="A996" s="1"/>
      <c r="B996" s="1"/>
      <c r="C996" s="1"/>
      <c r="D996" s="1"/>
      <c r="E996" s="1"/>
      <c r="F996" s="1"/>
      <c r="G996" s="1"/>
      <c r="H996" s="1"/>
      <c r="I996" s="1"/>
      <c r="J996" s="1"/>
      <c r="K996" s="1"/>
      <c r="L996" s="1"/>
      <c r="M996" s="1"/>
      <c r="N996" s="1"/>
      <c r="O996" s="1"/>
      <c r="P996" s="1"/>
      <c r="Q996" s="1"/>
      <c r="R996" s="1"/>
    </row>
    <row r="997" spans="1:18" ht="9.75" customHeight="1">
      <c r="A997" s="1"/>
      <c r="B997" s="1"/>
      <c r="C997" s="1"/>
      <c r="D997" s="1"/>
      <c r="E997" s="1"/>
      <c r="F997" s="1"/>
      <c r="G997" s="1"/>
      <c r="H997" s="1"/>
      <c r="I997" s="1"/>
      <c r="J997" s="1"/>
      <c r="K997" s="1"/>
      <c r="L997" s="1"/>
      <c r="M997" s="1"/>
      <c r="N997" s="1"/>
      <c r="O997" s="1"/>
      <c r="P997" s="1"/>
      <c r="Q997" s="1"/>
      <c r="R997" s="1"/>
    </row>
    <row r="998" spans="1:18" ht="9.75" customHeight="1">
      <c r="A998" s="1"/>
      <c r="B998" s="1"/>
      <c r="C998" s="1"/>
      <c r="D998" s="1"/>
      <c r="E998" s="1"/>
      <c r="F998" s="1"/>
      <c r="G998" s="1"/>
      <c r="H998" s="1"/>
      <c r="I998" s="1"/>
      <c r="J998" s="1"/>
      <c r="K998" s="1"/>
      <c r="L998" s="1"/>
      <c r="M998" s="1"/>
      <c r="N998" s="1"/>
      <c r="O998" s="1"/>
      <c r="P998" s="1"/>
      <c r="Q998" s="1"/>
      <c r="R998" s="1"/>
    </row>
    <row r="999" spans="1:18" ht="9.75" customHeight="1">
      <c r="A999" s="1"/>
      <c r="B999" s="1"/>
      <c r="C999" s="1"/>
      <c r="D999" s="1"/>
      <c r="E999" s="1"/>
      <c r="F999" s="1"/>
      <c r="G999" s="1"/>
      <c r="H999" s="1"/>
      <c r="I999" s="1"/>
      <c r="J999" s="1"/>
      <c r="K999" s="1"/>
      <c r="L999" s="1"/>
      <c r="M999" s="1"/>
      <c r="N999" s="1"/>
      <c r="O999" s="1"/>
      <c r="P999" s="1"/>
      <c r="Q999" s="1"/>
      <c r="R999" s="1"/>
    </row>
    <row r="1000" spans="1:18" ht="9.75" customHeight="1">
      <c r="A1000" s="1"/>
      <c r="B1000" s="1"/>
      <c r="C1000" s="1"/>
      <c r="D1000" s="1"/>
      <c r="E1000" s="1"/>
      <c r="F1000" s="1"/>
      <c r="G1000" s="1"/>
      <c r="H1000" s="1"/>
      <c r="I1000" s="1"/>
      <c r="J1000" s="1"/>
      <c r="K1000" s="1"/>
      <c r="L1000" s="1"/>
      <c r="M1000" s="1"/>
      <c r="N1000" s="1"/>
      <c r="O1000" s="1"/>
      <c r="P1000" s="1"/>
      <c r="Q1000" s="1"/>
      <c r="R1000" s="1"/>
    </row>
    <row r="1001" spans="1:18" ht="9.75" customHeight="1">
      <c r="A1001" s="1"/>
      <c r="B1001" s="1"/>
      <c r="C1001" s="1"/>
      <c r="D1001" s="1"/>
      <c r="E1001" s="1"/>
      <c r="F1001" s="1"/>
      <c r="G1001" s="1"/>
      <c r="H1001" s="1"/>
      <c r="I1001" s="1"/>
      <c r="J1001" s="1"/>
      <c r="K1001" s="1"/>
      <c r="L1001" s="1"/>
      <c r="M1001" s="1"/>
      <c r="N1001" s="1"/>
      <c r="O1001" s="1"/>
      <c r="P1001" s="1"/>
      <c r="Q1001" s="1"/>
      <c r="R1001" s="1"/>
    </row>
    <row r="1002" spans="1:18" ht="9.75" customHeight="1">
      <c r="A1002" s="1"/>
      <c r="B1002" s="1"/>
      <c r="C1002" s="1"/>
      <c r="D1002" s="1"/>
      <c r="E1002" s="1"/>
      <c r="F1002" s="1"/>
      <c r="G1002" s="1"/>
      <c r="H1002" s="1"/>
      <c r="I1002" s="1"/>
      <c r="J1002" s="1"/>
      <c r="K1002" s="1"/>
      <c r="L1002" s="1"/>
      <c r="M1002" s="1"/>
      <c r="N1002" s="1"/>
      <c r="O1002" s="1"/>
      <c r="P1002" s="1"/>
      <c r="Q1002" s="1"/>
      <c r="R1002" s="1"/>
    </row>
    <row r="1003" spans="1:18" ht="9.75" customHeight="1">
      <c r="A1003" s="1"/>
      <c r="B1003" s="1"/>
      <c r="C1003" s="1"/>
      <c r="D1003" s="1"/>
      <c r="E1003" s="1"/>
      <c r="F1003" s="1"/>
      <c r="G1003" s="1"/>
      <c r="H1003" s="1"/>
      <c r="I1003" s="1"/>
      <c r="J1003" s="1"/>
      <c r="K1003" s="1"/>
      <c r="L1003" s="1"/>
      <c r="M1003" s="1"/>
      <c r="N1003" s="1"/>
      <c r="O1003" s="1"/>
      <c r="P1003" s="1"/>
      <c r="Q1003" s="1"/>
      <c r="R1003" s="1"/>
    </row>
    <row r="1004" spans="1:18" ht="9.75" customHeight="1">
      <c r="A1004" s="1"/>
      <c r="B1004" s="1"/>
      <c r="C1004" s="1"/>
      <c r="D1004" s="1"/>
      <c r="E1004" s="1"/>
      <c r="F1004" s="1"/>
      <c r="G1004" s="1"/>
      <c r="H1004" s="1"/>
      <c r="I1004" s="1"/>
      <c r="J1004" s="1"/>
      <c r="K1004" s="1"/>
      <c r="L1004" s="1"/>
      <c r="M1004" s="1"/>
      <c r="N1004" s="1"/>
      <c r="O1004" s="1"/>
      <c r="P1004" s="1"/>
      <c r="Q1004" s="1"/>
      <c r="R1004" s="1"/>
    </row>
    <row r="1005" spans="1:18" ht="9.75" customHeight="1">
      <c r="A1005" s="1"/>
      <c r="B1005" s="1"/>
      <c r="C1005" s="1"/>
      <c r="D1005" s="1"/>
      <c r="E1005" s="1"/>
      <c r="F1005" s="1"/>
      <c r="G1005" s="1"/>
      <c r="H1005" s="1"/>
      <c r="I1005" s="1"/>
      <c r="J1005" s="1"/>
      <c r="K1005" s="1"/>
      <c r="L1005" s="1"/>
      <c r="M1005" s="1"/>
      <c r="N1005" s="1"/>
      <c r="O1005" s="1"/>
      <c r="P1005" s="1"/>
      <c r="Q1005" s="1"/>
      <c r="R1005" s="1"/>
    </row>
    <row r="1006" spans="1:18" ht="9.75" customHeight="1">
      <c r="A1006" s="1"/>
      <c r="B1006" s="1"/>
      <c r="C1006" s="1"/>
      <c r="D1006" s="1"/>
      <c r="E1006" s="1"/>
      <c r="F1006" s="1"/>
      <c r="G1006" s="1"/>
      <c r="H1006" s="1"/>
      <c r="I1006" s="1"/>
      <c r="J1006" s="1"/>
      <c r="K1006" s="1"/>
      <c r="L1006" s="1"/>
      <c r="M1006" s="1"/>
      <c r="N1006" s="1"/>
      <c r="O1006" s="1"/>
      <c r="P1006" s="1"/>
      <c r="Q1006" s="1"/>
      <c r="R1006" s="1"/>
    </row>
    <row r="1007" spans="1:18" ht="9.75" customHeight="1">
      <c r="A1007" s="1"/>
      <c r="B1007" s="1"/>
      <c r="C1007" s="1"/>
      <c r="D1007" s="1"/>
      <c r="E1007" s="1"/>
      <c r="F1007" s="1"/>
      <c r="G1007" s="1"/>
      <c r="H1007" s="1"/>
      <c r="I1007" s="1"/>
      <c r="J1007" s="1"/>
      <c r="K1007" s="1"/>
      <c r="L1007" s="1"/>
      <c r="M1007" s="1"/>
      <c r="N1007" s="1"/>
      <c r="O1007" s="1"/>
      <c r="P1007" s="1"/>
      <c r="Q1007" s="1"/>
      <c r="R1007" s="1"/>
    </row>
    <row r="1008" spans="1:18" ht="9.75" customHeight="1">
      <c r="A1008" s="1"/>
      <c r="B1008" s="1"/>
      <c r="C1008" s="1"/>
      <c r="D1008" s="1"/>
      <c r="E1008" s="1"/>
      <c r="F1008" s="1"/>
      <c r="G1008" s="1"/>
      <c r="H1008" s="1"/>
      <c r="I1008" s="1"/>
      <c r="J1008" s="1"/>
      <c r="K1008" s="1"/>
      <c r="L1008" s="1"/>
      <c r="M1008" s="1"/>
      <c r="N1008" s="1"/>
      <c r="O1008" s="1"/>
      <c r="P1008" s="1"/>
      <c r="Q1008" s="1"/>
      <c r="R1008" s="1"/>
    </row>
    <row r="1009" spans="1:18" ht="9.75" customHeight="1">
      <c r="A1009" s="1"/>
      <c r="B1009" s="1"/>
      <c r="C1009" s="1"/>
      <c r="D1009" s="1"/>
      <c r="E1009" s="1"/>
      <c r="F1009" s="1"/>
      <c r="G1009" s="1"/>
      <c r="H1009" s="1"/>
      <c r="I1009" s="1"/>
      <c r="J1009" s="1"/>
      <c r="K1009" s="1"/>
      <c r="L1009" s="1"/>
      <c r="M1009" s="1"/>
      <c r="N1009" s="1"/>
      <c r="O1009" s="1"/>
      <c r="P1009" s="1"/>
      <c r="Q1009" s="1"/>
      <c r="R1009" s="1"/>
    </row>
    <row r="1010" spans="1:18" ht="9.75" customHeight="1">
      <c r="A1010" s="1"/>
      <c r="B1010" s="1"/>
      <c r="C1010" s="1"/>
      <c r="D1010" s="1"/>
      <c r="E1010" s="1"/>
      <c r="F1010" s="1"/>
      <c r="G1010" s="1"/>
      <c r="H1010" s="1"/>
      <c r="I1010" s="1"/>
      <c r="J1010" s="1"/>
      <c r="K1010" s="1"/>
      <c r="L1010" s="1"/>
      <c r="M1010" s="1"/>
      <c r="N1010" s="1"/>
      <c r="O1010" s="1"/>
      <c r="P1010" s="1"/>
      <c r="Q1010" s="1"/>
      <c r="R1010" s="1"/>
    </row>
    <row r="1011" spans="1:18" ht="9.75" customHeight="1">
      <c r="A1011" s="1"/>
      <c r="B1011" s="1"/>
      <c r="C1011" s="1"/>
      <c r="D1011" s="1"/>
      <c r="E1011" s="1"/>
      <c r="F1011" s="1"/>
      <c r="G1011" s="1"/>
      <c r="H1011" s="1"/>
      <c r="I1011" s="1"/>
      <c r="J1011" s="1"/>
      <c r="K1011" s="1"/>
      <c r="L1011" s="1"/>
      <c r="M1011" s="1"/>
      <c r="N1011" s="1"/>
      <c r="O1011" s="1"/>
      <c r="P1011" s="1"/>
      <c r="Q1011" s="1"/>
      <c r="R1011" s="1"/>
    </row>
    <row r="1012" spans="1:18" ht="9.75" customHeight="1">
      <c r="A1012" s="1"/>
      <c r="B1012" s="1"/>
      <c r="C1012" s="1"/>
      <c r="D1012" s="1"/>
      <c r="E1012" s="1"/>
      <c r="F1012" s="1"/>
      <c r="G1012" s="1"/>
      <c r="H1012" s="1"/>
      <c r="I1012" s="1"/>
      <c r="J1012" s="1"/>
      <c r="K1012" s="1"/>
      <c r="L1012" s="1"/>
      <c r="M1012" s="1"/>
      <c r="N1012" s="1"/>
      <c r="O1012" s="1"/>
      <c r="P1012" s="1"/>
      <c r="Q1012" s="1"/>
      <c r="R1012" s="1"/>
    </row>
    <row r="1013" spans="1:18" ht="9.75" customHeight="1">
      <c r="A1013" s="1"/>
      <c r="B1013" s="1"/>
      <c r="C1013" s="1"/>
      <c r="D1013" s="1"/>
      <c r="E1013" s="1"/>
      <c r="F1013" s="1"/>
      <c r="G1013" s="1"/>
      <c r="H1013" s="1"/>
      <c r="I1013" s="1"/>
      <c r="J1013" s="1"/>
      <c r="K1013" s="1"/>
      <c r="L1013" s="1"/>
      <c r="M1013" s="1"/>
      <c r="N1013" s="1"/>
      <c r="O1013" s="1"/>
      <c r="P1013" s="1"/>
      <c r="Q1013" s="1"/>
      <c r="R1013" s="1"/>
    </row>
    <row r="1014" spans="1:18" ht="9.75" customHeight="1">
      <c r="A1014" s="1"/>
      <c r="B1014" s="1"/>
      <c r="C1014" s="1"/>
      <c r="D1014" s="1"/>
      <c r="E1014" s="1"/>
      <c r="F1014" s="1"/>
      <c r="G1014" s="1"/>
      <c r="H1014" s="1"/>
      <c r="I1014" s="1"/>
      <c r="J1014" s="1"/>
      <c r="K1014" s="1"/>
      <c r="L1014" s="1"/>
      <c r="M1014" s="1"/>
      <c r="N1014" s="1"/>
      <c r="O1014" s="1"/>
      <c r="P1014" s="1"/>
      <c r="Q1014" s="1"/>
      <c r="R1014" s="1"/>
    </row>
    <row r="1015" spans="1:18" ht="9.75" customHeight="1">
      <c r="A1015" s="1"/>
      <c r="B1015" s="1"/>
      <c r="C1015" s="1"/>
      <c r="D1015" s="1"/>
      <c r="E1015" s="1"/>
      <c r="F1015" s="1"/>
      <c r="G1015" s="1"/>
      <c r="H1015" s="1"/>
      <c r="I1015" s="1"/>
      <c r="J1015" s="1"/>
      <c r="K1015" s="1"/>
      <c r="L1015" s="1"/>
      <c r="M1015" s="1"/>
      <c r="N1015" s="1"/>
      <c r="O1015" s="1"/>
      <c r="P1015" s="1"/>
      <c r="Q1015" s="1"/>
      <c r="R1015" s="1"/>
    </row>
    <row r="1016" spans="1:18" ht="9.75" customHeight="1">
      <c r="A1016" s="1"/>
      <c r="B1016" s="1"/>
      <c r="C1016" s="1"/>
      <c r="D1016" s="1"/>
      <c r="E1016" s="1"/>
      <c r="F1016" s="1"/>
      <c r="G1016" s="1"/>
      <c r="H1016" s="1"/>
      <c r="I1016" s="1"/>
      <c r="J1016" s="1"/>
      <c r="K1016" s="1"/>
      <c r="L1016" s="1"/>
      <c r="M1016" s="1"/>
      <c r="N1016" s="1"/>
      <c r="O1016" s="1"/>
      <c r="P1016" s="1"/>
      <c r="Q1016" s="1"/>
      <c r="R1016" s="1"/>
    </row>
    <row r="1017" spans="1:18" ht="9.75" customHeight="1">
      <c r="A1017" s="1"/>
      <c r="B1017" s="1"/>
      <c r="C1017" s="1"/>
      <c r="D1017" s="1"/>
      <c r="E1017" s="1"/>
      <c r="F1017" s="1"/>
      <c r="G1017" s="1"/>
      <c r="H1017" s="1"/>
      <c r="I1017" s="1"/>
      <c r="J1017" s="1"/>
      <c r="K1017" s="1"/>
      <c r="L1017" s="1"/>
      <c r="M1017" s="1"/>
      <c r="N1017" s="1"/>
      <c r="O1017" s="1"/>
      <c r="P1017" s="1"/>
      <c r="Q1017" s="1"/>
      <c r="R1017" s="1"/>
    </row>
    <row r="1018" spans="1:18" ht="9.75" customHeight="1">
      <c r="A1018" s="1"/>
      <c r="B1018" s="1"/>
      <c r="C1018" s="1"/>
      <c r="D1018" s="1"/>
      <c r="E1018" s="1"/>
      <c r="F1018" s="1"/>
      <c r="G1018" s="1"/>
      <c r="H1018" s="1"/>
      <c r="I1018" s="1"/>
      <c r="J1018" s="1"/>
      <c r="K1018" s="1"/>
      <c r="L1018" s="1"/>
      <c r="M1018" s="1"/>
      <c r="N1018" s="1"/>
      <c r="O1018" s="1"/>
      <c r="P1018" s="1"/>
      <c r="Q1018" s="1"/>
      <c r="R1018" s="1"/>
    </row>
    <row r="1019" spans="1:18" ht="9.75" customHeight="1">
      <c r="A1019" s="1"/>
      <c r="B1019" s="1"/>
      <c r="C1019" s="1"/>
      <c r="D1019" s="1"/>
      <c r="E1019" s="1"/>
      <c r="F1019" s="1"/>
      <c r="G1019" s="1"/>
      <c r="H1019" s="1"/>
      <c r="I1019" s="1"/>
      <c r="J1019" s="1"/>
      <c r="K1019" s="1"/>
      <c r="L1019" s="1"/>
      <c r="M1019" s="1"/>
      <c r="N1019" s="1"/>
      <c r="O1019" s="1"/>
      <c r="P1019" s="1"/>
      <c r="Q1019" s="1"/>
      <c r="R1019" s="1"/>
    </row>
    <row r="1020" spans="1:18" ht="9.75" customHeight="1">
      <c r="A1020" s="1"/>
      <c r="B1020" s="1"/>
      <c r="C1020" s="1"/>
      <c r="D1020" s="1"/>
      <c r="E1020" s="1"/>
      <c r="F1020" s="1"/>
      <c r="G1020" s="1"/>
      <c r="H1020" s="1"/>
      <c r="I1020" s="1"/>
      <c r="J1020" s="1"/>
      <c r="K1020" s="1"/>
      <c r="L1020" s="1"/>
      <c r="M1020" s="1"/>
      <c r="N1020" s="1"/>
      <c r="O1020" s="1"/>
      <c r="P1020" s="1"/>
      <c r="Q1020" s="1"/>
      <c r="R1020" s="1"/>
    </row>
    <row r="1021" spans="1:18" ht="9.75" customHeight="1">
      <c r="A1021" s="1"/>
      <c r="B1021" s="1"/>
      <c r="C1021" s="1"/>
      <c r="D1021" s="1"/>
      <c r="E1021" s="1"/>
      <c r="F1021" s="1"/>
      <c r="G1021" s="1"/>
      <c r="H1021" s="1"/>
      <c r="I1021" s="1"/>
      <c r="J1021" s="1"/>
      <c r="K1021" s="1"/>
      <c r="L1021" s="1"/>
      <c r="M1021" s="1"/>
      <c r="N1021" s="1"/>
      <c r="O1021" s="1"/>
      <c r="P1021" s="1"/>
      <c r="Q1021" s="1"/>
      <c r="R1021" s="1"/>
    </row>
    <row r="1022" spans="1:18" ht="9.75" customHeight="1">
      <c r="A1022" s="1"/>
      <c r="B1022" s="1"/>
      <c r="C1022" s="1"/>
      <c r="D1022" s="1"/>
      <c r="E1022" s="1"/>
      <c r="F1022" s="1"/>
      <c r="G1022" s="1"/>
      <c r="H1022" s="1"/>
      <c r="I1022" s="1"/>
      <c r="J1022" s="1"/>
      <c r="K1022" s="1"/>
      <c r="L1022" s="1"/>
      <c r="M1022" s="1"/>
      <c r="N1022" s="1"/>
      <c r="O1022" s="1"/>
      <c r="P1022" s="1"/>
      <c r="Q1022" s="1"/>
      <c r="R1022" s="1"/>
    </row>
    <row r="1023" spans="1:18" ht="9.75" customHeight="1">
      <c r="A1023" s="1"/>
      <c r="B1023" s="1"/>
      <c r="C1023" s="1"/>
      <c r="D1023" s="1"/>
      <c r="E1023" s="1"/>
      <c r="F1023" s="1"/>
      <c r="G1023" s="1"/>
      <c r="H1023" s="1"/>
      <c r="I1023" s="1"/>
      <c r="J1023" s="1"/>
      <c r="K1023" s="1"/>
      <c r="L1023" s="1"/>
      <c r="M1023" s="1"/>
      <c r="N1023" s="1"/>
      <c r="O1023" s="1"/>
      <c r="P1023" s="1"/>
      <c r="Q1023" s="1"/>
      <c r="R1023" s="1"/>
    </row>
    <row r="1024" spans="1:18" ht="9.75" customHeight="1">
      <c r="A1024" s="1"/>
      <c r="B1024" s="1"/>
      <c r="C1024" s="1"/>
      <c r="D1024" s="1"/>
      <c r="E1024" s="1"/>
      <c r="F1024" s="1"/>
      <c r="G1024" s="1"/>
      <c r="H1024" s="1"/>
      <c r="I1024" s="1"/>
      <c r="J1024" s="1"/>
      <c r="K1024" s="1"/>
      <c r="L1024" s="1"/>
      <c r="M1024" s="1"/>
      <c r="N1024" s="1"/>
      <c r="O1024" s="1"/>
      <c r="P1024" s="1"/>
      <c r="Q1024" s="1"/>
      <c r="R1024" s="1"/>
    </row>
    <row r="1025" spans="1:18" ht="9.75" customHeight="1">
      <c r="A1025" s="1"/>
      <c r="B1025" s="1"/>
      <c r="C1025" s="1"/>
      <c r="D1025" s="1"/>
      <c r="E1025" s="1"/>
      <c r="F1025" s="1"/>
      <c r="G1025" s="1"/>
      <c r="H1025" s="1"/>
      <c r="I1025" s="1"/>
      <c r="J1025" s="1"/>
      <c r="K1025" s="1"/>
      <c r="L1025" s="1"/>
      <c r="M1025" s="1"/>
      <c r="N1025" s="1"/>
      <c r="O1025" s="1"/>
      <c r="P1025" s="1"/>
      <c r="Q1025" s="1"/>
      <c r="R1025" s="1"/>
    </row>
    <row r="1026" spans="1:18" ht="9.75" customHeight="1">
      <c r="A1026" s="1"/>
      <c r="B1026" s="1"/>
      <c r="C1026" s="1"/>
      <c r="D1026" s="1"/>
      <c r="E1026" s="1"/>
      <c r="F1026" s="1"/>
      <c r="G1026" s="1"/>
      <c r="H1026" s="1"/>
      <c r="I1026" s="1"/>
      <c r="J1026" s="1"/>
      <c r="K1026" s="1"/>
      <c r="L1026" s="1"/>
      <c r="M1026" s="1"/>
      <c r="N1026" s="1"/>
      <c r="O1026" s="1"/>
      <c r="P1026" s="1"/>
      <c r="Q1026" s="1"/>
      <c r="R1026" s="1"/>
    </row>
    <row r="1027" spans="1:18" ht="9.75" customHeight="1">
      <c r="A1027" s="1"/>
      <c r="B1027" s="1"/>
      <c r="C1027" s="1"/>
      <c r="D1027" s="1"/>
      <c r="E1027" s="1"/>
      <c r="F1027" s="1"/>
      <c r="G1027" s="1"/>
      <c r="H1027" s="1"/>
      <c r="I1027" s="1"/>
      <c r="J1027" s="1"/>
      <c r="K1027" s="1"/>
      <c r="L1027" s="1"/>
      <c r="M1027" s="1"/>
      <c r="N1027" s="1"/>
      <c r="O1027" s="1"/>
      <c r="P1027" s="1"/>
      <c r="Q1027" s="1"/>
      <c r="R1027" s="1"/>
    </row>
    <row r="1028" spans="1:18" ht="9.75" customHeight="1">
      <c r="A1028" s="1"/>
      <c r="B1028" s="1"/>
      <c r="C1028" s="1"/>
      <c r="D1028" s="1"/>
      <c r="E1028" s="1"/>
      <c r="F1028" s="1"/>
      <c r="G1028" s="1"/>
      <c r="H1028" s="1"/>
      <c r="I1028" s="1"/>
      <c r="J1028" s="1"/>
      <c r="K1028" s="1"/>
      <c r="L1028" s="1"/>
      <c r="M1028" s="1"/>
      <c r="N1028" s="1"/>
      <c r="O1028" s="1"/>
      <c r="P1028" s="1"/>
      <c r="Q1028" s="1"/>
      <c r="R1028" s="1"/>
    </row>
    <row r="1029" spans="1:18" ht="9.75" customHeight="1">
      <c r="A1029" s="1"/>
      <c r="B1029" s="1"/>
      <c r="C1029" s="1"/>
      <c r="D1029" s="1"/>
      <c r="E1029" s="1"/>
      <c r="F1029" s="1"/>
      <c r="G1029" s="1"/>
      <c r="H1029" s="1"/>
      <c r="I1029" s="1"/>
      <c r="J1029" s="1"/>
      <c r="K1029" s="1"/>
      <c r="L1029" s="1"/>
      <c r="M1029" s="1"/>
      <c r="N1029" s="1"/>
      <c r="O1029" s="1"/>
      <c r="P1029" s="1"/>
      <c r="Q1029" s="1"/>
      <c r="R1029" s="1"/>
    </row>
    <row r="1030" spans="1:18" ht="9.75" customHeight="1">
      <c r="A1030" s="1"/>
      <c r="B1030" s="1"/>
      <c r="C1030" s="1"/>
      <c r="D1030" s="1"/>
      <c r="E1030" s="1"/>
      <c r="F1030" s="1"/>
      <c r="G1030" s="1"/>
      <c r="H1030" s="1"/>
      <c r="I1030" s="1"/>
      <c r="J1030" s="1"/>
      <c r="K1030" s="1"/>
      <c r="L1030" s="1"/>
      <c r="M1030" s="1"/>
      <c r="N1030" s="1"/>
      <c r="O1030" s="1"/>
      <c r="P1030" s="1"/>
      <c r="Q1030" s="1"/>
      <c r="R1030" s="1"/>
    </row>
    <row r="1031" spans="1:18" ht="9.75" customHeight="1">
      <c r="A1031" s="1"/>
      <c r="B1031" s="1"/>
      <c r="C1031" s="1"/>
      <c r="D1031" s="1"/>
      <c r="E1031" s="1"/>
      <c r="F1031" s="1"/>
      <c r="G1031" s="1"/>
      <c r="H1031" s="1"/>
      <c r="I1031" s="1"/>
      <c r="J1031" s="1"/>
      <c r="K1031" s="1"/>
      <c r="L1031" s="1"/>
      <c r="M1031" s="1"/>
      <c r="N1031" s="1"/>
      <c r="O1031" s="1"/>
      <c r="P1031" s="1"/>
      <c r="Q1031" s="1"/>
      <c r="R1031" s="1"/>
    </row>
    <row r="1032" spans="1:18" ht="9.75" customHeight="1">
      <c r="A1032" s="1"/>
      <c r="B1032" s="1"/>
      <c r="C1032" s="1"/>
      <c r="D1032" s="1"/>
      <c r="E1032" s="1"/>
      <c r="F1032" s="1"/>
      <c r="G1032" s="1"/>
      <c r="H1032" s="1"/>
      <c r="I1032" s="1"/>
      <c r="J1032" s="1"/>
      <c r="K1032" s="1"/>
      <c r="L1032" s="1"/>
      <c r="M1032" s="1"/>
      <c r="N1032" s="1"/>
      <c r="O1032" s="1"/>
      <c r="P1032" s="1"/>
      <c r="Q1032" s="1"/>
      <c r="R1032" s="1"/>
    </row>
    <row r="1033" spans="1:18" ht="9.75" customHeight="1">
      <c r="A1033" s="1"/>
      <c r="B1033" s="1"/>
      <c r="C1033" s="1"/>
      <c r="D1033" s="1"/>
      <c r="E1033" s="1"/>
      <c r="F1033" s="1"/>
      <c r="G1033" s="1"/>
      <c r="H1033" s="1"/>
      <c r="I1033" s="1"/>
      <c r="J1033" s="1"/>
      <c r="K1033" s="1"/>
      <c r="L1033" s="1"/>
      <c r="M1033" s="1"/>
      <c r="N1033" s="1"/>
      <c r="O1033" s="1"/>
      <c r="P1033" s="1"/>
      <c r="Q1033" s="1"/>
      <c r="R1033" s="1"/>
    </row>
    <row r="1034" spans="1:18" ht="9.75" customHeight="1">
      <c r="A1034" s="1"/>
      <c r="B1034" s="1"/>
      <c r="C1034" s="1"/>
      <c r="D1034" s="1"/>
      <c r="E1034" s="1"/>
      <c r="F1034" s="1"/>
      <c r="G1034" s="1"/>
      <c r="H1034" s="1"/>
      <c r="I1034" s="1"/>
      <c r="J1034" s="1"/>
      <c r="K1034" s="1"/>
      <c r="L1034" s="1"/>
      <c r="M1034" s="1"/>
      <c r="N1034" s="1"/>
      <c r="O1034" s="1"/>
      <c r="P1034" s="1"/>
      <c r="Q1034" s="1"/>
      <c r="R1034" s="1"/>
    </row>
    <row r="1035" spans="1:18" ht="9.75" customHeight="1">
      <c r="A1035" s="1"/>
      <c r="B1035" s="1"/>
      <c r="C1035" s="1"/>
      <c r="D1035" s="1"/>
      <c r="E1035" s="1"/>
      <c r="F1035" s="1"/>
      <c r="G1035" s="1"/>
      <c r="H1035" s="1"/>
      <c r="I1035" s="1"/>
      <c r="J1035" s="1"/>
      <c r="K1035" s="1"/>
      <c r="L1035" s="1"/>
      <c r="M1035" s="1"/>
      <c r="N1035" s="1"/>
      <c r="O1035" s="1"/>
      <c r="P1035" s="1"/>
      <c r="Q1035" s="1"/>
      <c r="R1035" s="1"/>
    </row>
    <row r="1036" spans="1:18" ht="9.75" customHeight="1">
      <c r="A1036" s="1"/>
      <c r="B1036" s="1"/>
      <c r="C1036" s="1"/>
      <c r="D1036" s="1"/>
      <c r="E1036" s="1"/>
      <c r="F1036" s="1"/>
      <c r="G1036" s="1"/>
      <c r="H1036" s="1"/>
      <c r="I1036" s="1"/>
      <c r="J1036" s="1"/>
      <c r="K1036" s="1"/>
      <c r="L1036" s="1"/>
      <c r="M1036" s="1"/>
      <c r="N1036" s="1"/>
      <c r="O1036" s="1"/>
      <c r="P1036" s="1"/>
      <c r="Q1036" s="1"/>
      <c r="R1036" s="1"/>
    </row>
    <row r="1037" spans="1:18" ht="9.75" customHeight="1">
      <c r="A1037" s="1"/>
      <c r="B1037" s="1"/>
      <c r="C1037" s="1"/>
      <c r="D1037" s="1"/>
      <c r="E1037" s="1"/>
      <c r="F1037" s="1"/>
      <c r="G1037" s="1"/>
      <c r="H1037" s="1"/>
      <c r="I1037" s="1"/>
      <c r="J1037" s="1"/>
      <c r="K1037" s="1"/>
      <c r="L1037" s="1"/>
      <c r="M1037" s="1"/>
      <c r="N1037" s="1"/>
      <c r="O1037" s="1"/>
      <c r="P1037" s="1"/>
      <c r="Q1037" s="1"/>
      <c r="R1037" s="1"/>
    </row>
    <row r="1038" spans="1:18" ht="9.75" customHeight="1">
      <c r="A1038" s="1"/>
      <c r="B1038" s="1"/>
      <c r="C1038" s="1"/>
      <c r="D1038" s="1"/>
      <c r="E1038" s="1"/>
      <c r="F1038" s="1"/>
      <c r="G1038" s="1"/>
      <c r="H1038" s="1"/>
      <c r="I1038" s="1"/>
      <c r="J1038" s="1"/>
      <c r="K1038" s="1"/>
      <c r="L1038" s="1"/>
      <c r="M1038" s="1"/>
      <c r="N1038" s="1"/>
      <c r="O1038" s="1"/>
      <c r="P1038" s="1"/>
      <c r="Q1038" s="1"/>
      <c r="R1038" s="1"/>
    </row>
    <row r="1039" spans="1:18" ht="9.75" customHeight="1">
      <c r="A1039" s="1"/>
      <c r="B1039" s="1"/>
      <c r="C1039" s="1"/>
      <c r="D1039" s="1"/>
      <c r="E1039" s="1"/>
      <c r="F1039" s="1"/>
      <c r="G1039" s="1"/>
      <c r="H1039" s="1"/>
      <c r="I1039" s="1"/>
      <c r="J1039" s="1"/>
      <c r="K1039" s="1"/>
      <c r="L1039" s="1"/>
      <c r="M1039" s="1"/>
      <c r="N1039" s="1"/>
      <c r="O1039" s="1"/>
      <c r="P1039" s="1"/>
      <c r="Q1039" s="1"/>
      <c r="R1039" s="1"/>
    </row>
    <row r="1040" spans="1:18" ht="9.75" customHeight="1">
      <c r="A1040" s="1"/>
      <c r="B1040" s="1"/>
      <c r="C1040" s="1"/>
      <c r="D1040" s="1"/>
      <c r="E1040" s="1"/>
      <c r="F1040" s="1"/>
      <c r="G1040" s="1"/>
      <c r="H1040" s="1"/>
      <c r="I1040" s="1"/>
      <c r="J1040" s="1"/>
      <c r="K1040" s="1"/>
      <c r="L1040" s="1"/>
      <c r="M1040" s="1"/>
      <c r="N1040" s="1"/>
      <c r="O1040" s="1"/>
      <c r="P1040" s="1"/>
      <c r="Q1040" s="1"/>
      <c r="R1040" s="1"/>
    </row>
    <row r="1041" spans="1:18" ht="9.75" customHeight="1">
      <c r="A1041" s="1"/>
      <c r="B1041" s="1"/>
      <c r="C1041" s="1"/>
      <c r="D1041" s="1"/>
      <c r="E1041" s="1"/>
      <c r="F1041" s="1"/>
      <c r="G1041" s="1"/>
      <c r="H1041" s="1"/>
      <c r="I1041" s="1"/>
      <c r="J1041" s="1"/>
      <c r="K1041" s="1"/>
      <c r="L1041" s="1"/>
      <c r="M1041" s="1"/>
      <c r="N1041" s="1"/>
      <c r="O1041" s="1"/>
      <c r="P1041" s="1"/>
      <c r="Q1041" s="1"/>
      <c r="R1041" s="1"/>
    </row>
    <row r="1042" spans="1:18" ht="9.75" customHeight="1">
      <c r="A1042" s="1"/>
      <c r="B1042" s="1"/>
      <c r="C1042" s="1"/>
      <c r="D1042" s="1"/>
      <c r="E1042" s="1"/>
      <c r="F1042" s="1"/>
      <c r="G1042" s="1"/>
      <c r="H1042" s="1"/>
      <c r="I1042" s="1"/>
      <c r="J1042" s="1"/>
      <c r="K1042" s="1"/>
      <c r="L1042" s="1"/>
      <c r="M1042" s="1"/>
      <c r="N1042" s="1"/>
      <c r="O1042" s="1"/>
      <c r="P1042" s="1"/>
      <c r="Q1042" s="1"/>
      <c r="R1042" s="1"/>
    </row>
    <row r="1043" spans="1:18" ht="9.75" customHeight="1">
      <c r="A1043" s="1"/>
      <c r="B1043" s="1"/>
      <c r="C1043" s="1"/>
      <c r="D1043" s="1"/>
      <c r="E1043" s="1"/>
      <c r="F1043" s="1"/>
      <c r="G1043" s="1"/>
      <c r="H1043" s="1"/>
      <c r="I1043" s="1"/>
      <c r="J1043" s="1"/>
      <c r="K1043" s="1"/>
      <c r="L1043" s="1"/>
      <c r="M1043" s="1"/>
      <c r="N1043" s="1"/>
      <c r="O1043" s="1"/>
      <c r="P1043" s="1"/>
      <c r="Q1043" s="1"/>
      <c r="R1043" s="1"/>
    </row>
    <row r="1044" spans="1:18" ht="9.75" customHeight="1">
      <c r="A1044" s="1"/>
      <c r="B1044" s="1"/>
      <c r="C1044" s="1"/>
      <c r="D1044" s="1"/>
      <c r="E1044" s="1"/>
      <c r="F1044" s="1"/>
      <c r="G1044" s="1"/>
      <c r="H1044" s="1"/>
      <c r="I1044" s="1"/>
      <c r="J1044" s="1"/>
      <c r="K1044" s="1"/>
      <c r="L1044" s="1"/>
      <c r="M1044" s="1"/>
      <c r="N1044" s="1"/>
      <c r="O1044" s="1"/>
      <c r="P1044" s="1"/>
      <c r="Q1044" s="1"/>
      <c r="R1044" s="1"/>
    </row>
    <row r="1045" spans="1:18" ht="9.75" customHeight="1">
      <c r="A1045" s="1"/>
      <c r="B1045" s="1"/>
      <c r="C1045" s="1"/>
      <c r="D1045" s="1"/>
      <c r="E1045" s="1"/>
      <c r="F1045" s="1"/>
      <c r="G1045" s="1"/>
      <c r="H1045" s="1"/>
      <c r="I1045" s="1"/>
      <c r="J1045" s="1"/>
      <c r="K1045" s="1"/>
      <c r="L1045" s="1"/>
      <c r="M1045" s="1"/>
      <c r="N1045" s="1"/>
      <c r="O1045" s="1"/>
      <c r="P1045" s="1"/>
      <c r="Q1045" s="1"/>
      <c r="R1045" s="1"/>
    </row>
    <row r="1046" spans="1:18" ht="9.75" customHeight="1">
      <c r="A1046" s="1"/>
      <c r="B1046" s="1"/>
      <c r="C1046" s="1"/>
      <c r="D1046" s="1"/>
      <c r="E1046" s="1"/>
      <c r="F1046" s="1"/>
      <c r="G1046" s="1"/>
      <c r="H1046" s="1"/>
      <c r="I1046" s="1"/>
      <c r="J1046" s="1"/>
      <c r="K1046" s="1"/>
      <c r="L1046" s="1"/>
      <c r="M1046" s="1"/>
      <c r="N1046" s="1"/>
      <c r="O1046" s="1"/>
      <c r="P1046" s="1"/>
      <c r="Q1046" s="1"/>
      <c r="R1046" s="1"/>
    </row>
    <row r="1047" spans="1:18" ht="9.75" customHeight="1">
      <c r="A1047" s="1"/>
      <c r="B1047" s="1"/>
      <c r="C1047" s="1"/>
      <c r="D1047" s="1"/>
      <c r="E1047" s="1"/>
      <c r="F1047" s="1"/>
      <c r="G1047" s="1"/>
      <c r="H1047" s="1"/>
      <c r="I1047" s="1"/>
      <c r="J1047" s="1"/>
      <c r="K1047" s="1"/>
      <c r="L1047" s="1"/>
      <c r="M1047" s="1"/>
      <c r="N1047" s="1"/>
      <c r="O1047" s="1"/>
      <c r="P1047" s="1"/>
      <c r="Q1047" s="1"/>
      <c r="R1047" s="1"/>
    </row>
    <row r="1048" spans="1:18" ht="9.75" customHeight="1">
      <c r="A1048" s="1"/>
      <c r="B1048" s="1"/>
      <c r="C1048" s="1"/>
      <c r="D1048" s="1"/>
      <c r="E1048" s="1"/>
      <c r="F1048" s="1"/>
      <c r="G1048" s="1"/>
      <c r="H1048" s="1"/>
      <c r="I1048" s="1"/>
      <c r="J1048" s="1"/>
      <c r="K1048" s="1"/>
      <c r="L1048" s="1"/>
      <c r="M1048" s="1"/>
      <c r="N1048" s="1"/>
      <c r="O1048" s="1"/>
      <c r="P1048" s="1"/>
      <c r="Q1048" s="1"/>
      <c r="R1048" s="1"/>
    </row>
    <row r="1049" spans="1:18" ht="9.75" customHeight="1">
      <c r="A1049" s="1"/>
      <c r="B1049" s="1"/>
      <c r="C1049" s="1"/>
      <c r="D1049" s="1"/>
      <c r="E1049" s="1"/>
      <c r="F1049" s="1"/>
      <c r="G1049" s="1"/>
      <c r="H1049" s="1"/>
      <c r="I1049" s="1"/>
      <c r="J1049" s="1"/>
      <c r="K1049" s="1"/>
      <c r="L1049" s="1"/>
      <c r="M1049" s="1"/>
      <c r="N1049" s="1"/>
      <c r="O1049" s="1"/>
      <c r="P1049" s="1"/>
      <c r="Q1049" s="1"/>
      <c r="R1049" s="1"/>
    </row>
    <row r="1050" spans="1:18" ht="9.75" customHeight="1">
      <c r="A1050" s="1"/>
      <c r="B1050" s="1"/>
      <c r="C1050" s="1"/>
      <c r="D1050" s="1"/>
      <c r="E1050" s="1"/>
      <c r="F1050" s="1"/>
      <c r="G1050" s="1"/>
      <c r="H1050" s="1"/>
      <c r="I1050" s="1"/>
      <c r="J1050" s="1"/>
      <c r="K1050" s="1"/>
      <c r="L1050" s="1"/>
      <c r="M1050" s="1"/>
      <c r="N1050" s="1"/>
      <c r="O1050" s="1"/>
      <c r="P1050" s="1"/>
      <c r="Q1050" s="1"/>
      <c r="R1050" s="1"/>
    </row>
    <row r="1051" spans="1:18" ht="9.75" customHeight="1">
      <c r="A1051" s="1"/>
      <c r="B1051" s="1"/>
      <c r="C1051" s="1"/>
      <c r="D1051" s="1"/>
      <c r="E1051" s="1"/>
      <c r="F1051" s="1"/>
      <c r="G1051" s="1"/>
      <c r="H1051" s="1"/>
      <c r="I1051" s="1"/>
      <c r="J1051" s="1"/>
      <c r="K1051" s="1"/>
      <c r="L1051" s="1"/>
      <c r="M1051" s="1"/>
      <c r="N1051" s="1"/>
      <c r="O1051" s="1"/>
      <c r="P1051" s="1"/>
      <c r="Q1051" s="1"/>
      <c r="R1051" s="1"/>
    </row>
    <row r="1052" spans="1:18" ht="9.75" customHeight="1">
      <c r="A1052" s="1"/>
      <c r="B1052" s="1"/>
      <c r="C1052" s="1"/>
      <c r="D1052" s="1"/>
      <c r="E1052" s="1"/>
      <c r="F1052" s="1"/>
      <c r="G1052" s="1"/>
      <c r="H1052" s="1"/>
      <c r="I1052" s="1"/>
      <c r="J1052" s="1"/>
      <c r="K1052" s="1"/>
      <c r="L1052" s="1"/>
      <c r="M1052" s="1"/>
      <c r="N1052" s="1"/>
      <c r="O1052" s="1"/>
      <c r="P1052" s="1"/>
      <c r="Q1052" s="1"/>
      <c r="R1052" s="1"/>
    </row>
    <row r="1053" spans="1:18" ht="9.75" customHeight="1">
      <c r="A1053" s="1"/>
      <c r="B1053" s="1"/>
      <c r="C1053" s="1"/>
      <c r="D1053" s="1"/>
      <c r="E1053" s="1"/>
      <c r="F1053" s="1"/>
      <c r="G1053" s="1"/>
      <c r="H1053" s="1"/>
      <c r="I1053" s="1"/>
      <c r="J1053" s="1"/>
      <c r="K1053" s="1"/>
      <c r="L1053" s="1"/>
      <c r="M1053" s="1"/>
      <c r="N1053" s="1"/>
      <c r="O1053" s="1"/>
      <c r="P1053" s="1"/>
      <c r="Q1053" s="1"/>
      <c r="R1053" s="1"/>
    </row>
    <row r="1054" spans="1:18" ht="9.75" customHeight="1">
      <c r="A1054" s="1"/>
      <c r="B1054" s="1"/>
      <c r="C1054" s="1"/>
      <c r="D1054" s="1"/>
      <c r="E1054" s="1"/>
      <c r="F1054" s="1"/>
      <c r="G1054" s="1"/>
      <c r="H1054" s="1"/>
      <c r="I1054" s="1"/>
      <c r="J1054" s="1"/>
      <c r="K1054" s="1"/>
      <c r="L1054" s="1"/>
      <c r="M1054" s="1"/>
      <c r="N1054" s="1"/>
      <c r="O1054" s="1"/>
      <c r="P1054" s="1"/>
      <c r="Q1054" s="1"/>
      <c r="R1054" s="1"/>
    </row>
    <row r="1055" spans="1:18" ht="9.75" customHeight="1">
      <c r="A1055" s="1"/>
      <c r="B1055" s="1"/>
      <c r="C1055" s="1"/>
      <c r="D1055" s="1"/>
      <c r="E1055" s="1"/>
      <c r="F1055" s="1"/>
      <c r="G1055" s="1"/>
      <c r="H1055" s="1"/>
      <c r="I1055" s="1"/>
      <c r="J1055" s="1"/>
      <c r="K1055" s="1"/>
      <c r="L1055" s="1"/>
      <c r="M1055" s="1"/>
      <c r="N1055" s="1"/>
      <c r="O1055" s="1"/>
      <c r="P1055" s="1"/>
      <c r="Q1055" s="1"/>
      <c r="R1055" s="1"/>
    </row>
    <row r="1056" spans="1:18" ht="9.75" customHeight="1">
      <c r="A1056" s="1"/>
      <c r="B1056" s="1"/>
      <c r="C1056" s="1"/>
      <c r="D1056" s="1"/>
      <c r="E1056" s="1"/>
      <c r="F1056" s="1"/>
      <c r="G1056" s="1"/>
      <c r="H1056" s="1"/>
      <c r="I1056" s="1"/>
      <c r="J1056" s="1"/>
      <c r="K1056" s="1"/>
      <c r="L1056" s="1"/>
      <c r="M1056" s="1"/>
      <c r="N1056" s="1"/>
      <c r="O1056" s="1"/>
      <c r="P1056" s="1"/>
      <c r="Q1056" s="1"/>
      <c r="R1056" s="1"/>
    </row>
    <row r="1057" spans="1:18" ht="9.75" customHeight="1">
      <c r="A1057" s="1"/>
      <c r="B1057" s="1"/>
      <c r="C1057" s="1"/>
      <c r="D1057" s="1"/>
      <c r="E1057" s="1"/>
      <c r="F1057" s="1"/>
      <c r="G1057" s="1"/>
      <c r="H1057" s="1"/>
      <c r="I1057" s="1"/>
      <c r="J1057" s="1"/>
      <c r="K1057" s="1"/>
      <c r="L1057" s="1"/>
      <c r="M1057" s="1"/>
      <c r="N1057" s="1"/>
      <c r="O1057" s="1"/>
      <c r="P1057" s="1"/>
      <c r="Q1057" s="1"/>
      <c r="R1057" s="1"/>
    </row>
    <row r="1058" spans="1:18" ht="9.75" customHeight="1">
      <c r="A1058" s="1"/>
      <c r="B1058" s="1"/>
      <c r="C1058" s="1"/>
      <c r="D1058" s="1"/>
      <c r="E1058" s="1"/>
      <c r="F1058" s="1"/>
      <c r="G1058" s="1"/>
      <c r="H1058" s="1"/>
      <c r="I1058" s="1"/>
      <c r="J1058" s="1"/>
      <c r="K1058" s="1"/>
      <c r="L1058" s="1"/>
      <c r="M1058" s="1"/>
      <c r="N1058" s="1"/>
      <c r="O1058" s="1"/>
      <c r="P1058" s="1"/>
      <c r="Q1058" s="1"/>
      <c r="R1058" s="1"/>
    </row>
    <row r="1059" spans="1:18" ht="9.75" customHeight="1">
      <c r="A1059" s="1"/>
      <c r="B1059" s="1"/>
      <c r="C1059" s="1"/>
      <c r="D1059" s="1"/>
      <c r="E1059" s="1"/>
      <c r="F1059" s="1"/>
      <c r="G1059" s="1"/>
      <c r="H1059" s="1"/>
      <c r="I1059" s="1"/>
      <c r="J1059" s="1"/>
      <c r="K1059" s="1"/>
      <c r="L1059" s="1"/>
      <c r="M1059" s="1"/>
      <c r="N1059" s="1"/>
      <c r="O1059" s="1"/>
      <c r="P1059" s="1"/>
      <c r="Q1059" s="1"/>
      <c r="R1059" s="1"/>
    </row>
    <row r="1060" spans="1:18" ht="9.75" customHeight="1">
      <c r="A1060" s="1"/>
      <c r="B1060" s="1"/>
      <c r="C1060" s="1"/>
      <c r="D1060" s="1"/>
      <c r="E1060" s="1"/>
      <c r="F1060" s="1"/>
      <c r="G1060" s="1"/>
      <c r="H1060" s="1"/>
      <c r="I1060" s="1"/>
      <c r="J1060" s="1"/>
      <c r="K1060" s="1"/>
      <c r="L1060" s="1"/>
      <c r="M1060" s="1"/>
      <c r="N1060" s="1"/>
      <c r="O1060" s="1"/>
      <c r="P1060" s="1"/>
      <c r="Q1060" s="1"/>
      <c r="R1060" s="1"/>
    </row>
    <row r="1061" spans="1:18" ht="9.75" customHeight="1">
      <c r="A1061" s="1"/>
      <c r="B1061" s="1"/>
      <c r="C1061" s="1"/>
      <c r="D1061" s="1"/>
      <c r="E1061" s="1"/>
      <c r="F1061" s="1"/>
      <c r="G1061" s="1"/>
      <c r="H1061" s="1"/>
      <c r="I1061" s="1"/>
      <c r="J1061" s="1"/>
      <c r="K1061" s="1"/>
      <c r="L1061" s="1"/>
      <c r="M1061" s="1"/>
      <c r="N1061" s="1"/>
      <c r="O1061" s="1"/>
      <c r="P1061" s="1"/>
      <c r="Q1061" s="1"/>
      <c r="R1061" s="1"/>
    </row>
    <row r="1062" spans="1:18" ht="9.75" customHeight="1">
      <c r="A1062" s="1"/>
      <c r="B1062" s="1"/>
      <c r="C1062" s="1"/>
      <c r="D1062" s="1"/>
      <c r="E1062" s="1"/>
      <c r="F1062" s="1"/>
      <c r="G1062" s="1"/>
      <c r="H1062" s="1"/>
      <c r="I1062" s="1"/>
      <c r="J1062" s="1"/>
      <c r="K1062" s="1"/>
      <c r="L1062" s="1"/>
      <c r="M1062" s="1"/>
      <c r="N1062" s="1"/>
      <c r="O1062" s="1"/>
      <c r="P1062" s="1"/>
      <c r="Q1062" s="1"/>
      <c r="R1062" s="1"/>
    </row>
    <row r="1063" spans="1:18" ht="9.75" customHeight="1">
      <c r="A1063" s="1"/>
      <c r="B1063" s="1"/>
      <c r="C1063" s="1"/>
      <c r="D1063" s="1"/>
      <c r="E1063" s="1"/>
      <c r="F1063" s="1"/>
      <c r="G1063" s="1"/>
      <c r="H1063" s="1"/>
      <c r="I1063" s="1"/>
      <c r="J1063" s="1"/>
      <c r="K1063" s="1"/>
      <c r="L1063" s="1"/>
      <c r="M1063" s="1"/>
      <c r="N1063" s="1"/>
      <c r="O1063" s="1"/>
      <c r="P1063" s="1"/>
      <c r="Q1063" s="1"/>
      <c r="R1063" s="1"/>
    </row>
    <row r="1064" spans="1:18" ht="9.75" customHeight="1">
      <c r="A1064" s="1"/>
      <c r="B1064" s="1"/>
      <c r="C1064" s="1"/>
      <c r="D1064" s="1"/>
      <c r="E1064" s="1"/>
      <c r="F1064" s="1"/>
      <c r="G1064" s="1"/>
      <c r="H1064" s="1"/>
      <c r="I1064" s="1"/>
      <c r="J1064" s="1"/>
      <c r="K1064" s="1"/>
      <c r="L1064" s="1"/>
      <c r="M1064" s="1"/>
      <c r="N1064" s="1"/>
      <c r="O1064" s="1"/>
      <c r="P1064" s="1"/>
      <c r="Q1064" s="1"/>
      <c r="R1064" s="1"/>
    </row>
    <row r="1065" spans="1:18" ht="9.75" customHeight="1">
      <c r="A1065" s="1"/>
      <c r="B1065" s="1"/>
      <c r="C1065" s="1"/>
      <c r="D1065" s="1"/>
      <c r="E1065" s="1"/>
      <c r="F1065" s="1"/>
      <c r="G1065" s="1"/>
      <c r="H1065" s="1"/>
      <c r="I1065" s="1"/>
      <c r="J1065" s="1"/>
      <c r="K1065" s="1"/>
      <c r="L1065" s="1"/>
      <c r="M1065" s="1"/>
      <c r="N1065" s="1"/>
      <c r="O1065" s="1"/>
      <c r="P1065" s="1"/>
      <c r="Q1065" s="1"/>
      <c r="R1065" s="1"/>
    </row>
    <row r="1066" spans="1:18" ht="9.75" customHeight="1">
      <c r="A1066" s="1"/>
      <c r="B1066" s="1"/>
      <c r="C1066" s="1"/>
      <c r="D1066" s="1"/>
      <c r="E1066" s="1"/>
      <c r="F1066" s="1"/>
      <c r="G1066" s="1"/>
      <c r="H1066" s="1"/>
      <c r="I1066" s="1"/>
      <c r="J1066" s="1"/>
      <c r="K1066" s="1"/>
      <c r="L1066" s="1"/>
      <c r="M1066" s="1"/>
      <c r="N1066" s="1"/>
      <c r="O1066" s="1"/>
      <c r="P1066" s="1"/>
      <c r="Q1066" s="1"/>
      <c r="R1066" s="1"/>
    </row>
    <row r="1067" spans="1:18" ht="9.75" customHeight="1">
      <c r="A1067" s="1"/>
      <c r="B1067" s="1"/>
      <c r="C1067" s="1"/>
      <c r="D1067" s="1"/>
      <c r="E1067" s="1"/>
      <c r="F1067" s="1"/>
      <c r="G1067" s="1"/>
      <c r="H1067" s="1"/>
      <c r="I1067" s="1"/>
      <c r="J1067" s="1"/>
      <c r="K1067" s="1"/>
      <c r="L1067" s="1"/>
      <c r="M1067" s="1"/>
      <c r="N1067" s="1"/>
      <c r="O1067" s="1"/>
      <c r="P1067" s="1"/>
      <c r="Q1067" s="1"/>
      <c r="R1067" s="1"/>
    </row>
    <row r="1068" spans="1:18" ht="9.75" customHeight="1">
      <c r="A1068" s="1"/>
      <c r="B1068" s="1"/>
      <c r="C1068" s="1"/>
      <c r="D1068" s="1"/>
      <c r="E1068" s="1"/>
      <c r="F1068" s="1"/>
      <c r="G1068" s="1"/>
      <c r="H1068" s="1"/>
      <c r="I1068" s="1"/>
      <c r="J1068" s="1"/>
      <c r="K1068" s="1"/>
      <c r="L1068" s="1"/>
      <c r="M1068" s="1"/>
      <c r="N1068" s="1"/>
      <c r="O1068" s="1"/>
      <c r="P1068" s="1"/>
      <c r="Q1068" s="1"/>
      <c r="R1068" s="1"/>
    </row>
    <row r="1069" spans="1:18" ht="9.75" customHeight="1">
      <c r="A1069" s="1"/>
      <c r="B1069" s="1"/>
      <c r="C1069" s="1"/>
      <c r="D1069" s="1"/>
      <c r="E1069" s="1"/>
      <c r="F1069" s="1"/>
      <c r="G1069" s="1"/>
      <c r="H1069" s="1"/>
      <c r="I1069" s="1"/>
      <c r="J1069" s="1"/>
      <c r="K1069" s="1"/>
      <c r="L1069" s="1"/>
      <c r="M1069" s="1"/>
      <c r="N1069" s="1"/>
      <c r="O1069" s="1"/>
      <c r="P1069" s="1"/>
      <c r="Q1069" s="1"/>
      <c r="R1069" s="1"/>
    </row>
    <row r="1070" spans="1:18" ht="9.75" customHeight="1">
      <c r="A1070" s="1"/>
      <c r="B1070" s="1"/>
      <c r="C1070" s="1"/>
      <c r="D1070" s="1"/>
      <c r="E1070" s="1"/>
      <c r="F1070" s="1"/>
      <c r="G1070" s="1"/>
      <c r="H1070" s="1"/>
      <c r="I1070" s="1"/>
      <c r="J1070" s="1"/>
      <c r="K1070" s="1"/>
      <c r="L1070" s="1"/>
      <c r="M1070" s="1"/>
      <c r="N1070" s="1"/>
      <c r="O1070" s="1"/>
      <c r="P1070" s="1"/>
      <c r="Q1070" s="1"/>
      <c r="R1070" s="1"/>
    </row>
    <row r="1071" spans="1:18" ht="9.75" customHeight="1">
      <c r="A1071" s="1"/>
      <c r="B1071" s="1"/>
      <c r="C1071" s="1"/>
      <c r="D1071" s="1"/>
      <c r="E1071" s="1"/>
      <c r="F1071" s="1"/>
      <c r="G1071" s="1"/>
      <c r="H1071" s="1"/>
      <c r="I1071" s="1"/>
      <c r="J1071" s="1"/>
      <c r="K1071" s="1"/>
      <c r="L1071" s="1"/>
      <c r="M1071" s="1"/>
      <c r="N1071" s="1"/>
      <c r="O1071" s="1"/>
      <c r="P1071" s="1"/>
      <c r="Q1071" s="1"/>
      <c r="R1071" s="1"/>
    </row>
    <row r="1072" spans="1:18" ht="9.75" customHeight="1">
      <c r="A1072" s="1"/>
      <c r="B1072" s="1"/>
      <c r="C1072" s="1"/>
      <c r="D1072" s="1"/>
      <c r="E1072" s="1"/>
      <c r="F1072" s="1"/>
      <c r="G1072" s="1"/>
      <c r="H1072" s="1"/>
      <c r="I1072" s="1"/>
      <c r="J1072" s="1"/>
      <c r="K1072" s="1"/>
      <c r="L1072" s="1"/>
      <c r="M1072" s="1"/>
      <c r="N1072" s="1"/>
      <c r="O1072" s="1"/>
      <c r="P1072" s="1"/>
      <c r="Q1072" s="1"/>
      <c r="R1072" s="1"/>
    </row>
    <row r="1073" spans="1:18" ht="9.75" customHeight="1">
      <c r="A1073" s="1"/>
      <c r="B1073" s="1"/>
      <c r="C1073" s="1"/>
      <c r="D1073" s="1"/>
      <c r="E1073" s="1"/>
      <c r="F1073" s="1"/>
      <c r="G1073" s="1"/>
      <c r="H1073" s="1"/>
      <c r="I1073" s="1"/>
      <c r="J1073" s="1"/>
      <c r="K1073" s="1"/>
      <c r="L1073" s="1"/>
      <c r="M1073" s="1"/>
      <c r="N1073" s="1"/>
      <c r="O1073" s="1"/>
      <c r="P1073" s="1"/>
      <c r="Q1073" s="1"/>
      <c r="R1073" s="1"/>
    </row>
    <row r="1074" spans="1:18" ht="9.75" customHeight="1">
      <c r="A1074" s="1"/>
      <c r="B1074" s="1"/>
      <c r="C1074" s="1"/>
      <c r="D1074" s="1"/>
      <c r="E1074" s="1"/>
      <c r="F1074" s="1"/>
      <c r="G1074" s="1"/>
      <c r="H1074" s="1"/>
      <c r="I1074" s="1"/>
      <c r="J1074" s="1"/>
      <c r="K1074" s="1"/>
      <c r="L1074" s="1"/>
      <c r="M1074" s="1"/>
      <c r="N1074" s="1"/>
      <c r="O1074" s="1"/>
      <c r="P1074" s="1"/>
      <c r="Q1074" s="1"/>
      <c r="R1074" s="1"/>
    </row>
    <row r="1075" spans="1:18" ht="9.75" customHeight="1">
      <c r="A1075" s="1"/>
      <c r="B1075" s="1"/>
      <c r="C1075" s="1"/>
      <c r="D1075" s="1"/>
      <c r="E1075" s="1"/>
      <c r="F1075" s="1"/>
      <c r="G1075" s="1"/>
      <c r="H1075" s="1"/>
      <c r="I1075" s="1"/>
      <c r="J1075" s="1"/>
      <c r="K1075" s="1"/>
      <c r="L1075" s="1"/>
      <c r="M1075" s="1"/>
      <c r="N1075" s="1"/>
      <c r="O1075" s="1"/>
      <c r="P1075" s="1"/>
      <c r="Q1075" s="1"/>
      <c r="R1075" s="1"/>
    </row>
    <row r="1076" spans="1:18" ht="9.75" customHeight="1">
      <c r="A1076" s="1"/>
      <c r="B1076" s="1"/>
      <c r="C1076" s="1"/>
      <c r="D1076" s="1"/>
      <c r="E1076" s="1"/>
      <c r="F1076" s="1"/>
      <c r="G1076" s="1"/>
      <c r="H1076" s="1"/>
      <c r="I1076" s="1"/>
      <c r="J1076" s="1"/>
      <c r="K1076" s="1"/>
      <c r="L1076" s="1"/>
      <c r="M1076" s="1"/>
      <c r="N1076" s="1"/>
      <c r="O1076" s="1"/>
      <c r="P1076" s="1"/>
      <c r="Q1076" s="1"/>
      <c r="R1076" s="1"/>
    </row>
    <row r="1077" spans="1:18" ht="9.75" customHeight="1">
      <c r="A1077" s="1"/>
      <c r="B1077" s="1"/>
      <c r="C1077" s="1"/>
      <c r="D1077" s="1"/>
      <c r="E1077" s="1"/>
      <c r="F1077" s="1"/>
      <c r="G1077" s="1"/>
      <c r="H1077" s="1"/>
      <c r="I1077" s="1"/>
      <c r="J1077" s="1"/>
      <c r="K1077" s="1"/>
      <c r="L1077" s="1"/>
      <c r="M1077" s="1"/>
      <c r="N1077" s="1"/>
      <c r="O1077" s="1"/>
      <c r="P1077" s="1"/>
      <c r="Q1077" s="1"/>
      <c r="R1077" s="1"/>
    </row>
    <row r="1078" spans="1:18" ht="9.75" customHeight="1">
      <c r="A1078" s="1"/>
      <c r="B1078" s="1"/>
      <c r="C1078" s="1"/>
      <c r="D1078" s="1"/>
      <c r="E1078" s="1"/>
      <c r="F1078" s="1"/>
      <c r="G1078" s="1"/>
      <c r="H1078" s="1"/>
      <c r="I1078" s="1"/>
      <c r="J1078" s="1"/>
      <c r="K1078" s="1"/>
      <c r="L1078" s="1"/>
      <c r="M1078" s="1"/>
      <c r="N1078" s="1"/>
      <c r="O1078" s="1"/>
      <c r="P1078" s="1"/>
      <c r="Q1078" s="1"/>
      <c r="R1078" s="1"/>
    </row>
    <row r="1079" spans="1:18" ht="9.75" customHeight="1">
      <c r="A1079" s="1"/>
      <c r="B1079" s="1"/>
      <c r="C1079" s="1"/>
      <c r="D1079" s="1"/>
      <c r="E1079" s="1"/>
      <c r="F1079" s="1"/>
      <c r="G1079" s="1"/>
      <c r="H1079" s="1"/>
      <c r="I1079" s="1"/>
      <c r="J1079" s="1"/>
      <c r="K1079" s="1"/>
      <c r="L1079" s="1"/>
      <c r="M1079" s="1"/>
      <c r="N1079" s="1"/>
      <c r="O1079" s="1"/>
      <c r="P1079" s="1"/>
      <c r="Q1079" s="1"/>
      <c r="R1079" s="1"/>
    </row>
    <row r="1080" spans="1:18" ht="9.75" customHeight="1">
      <c r="A1080" s="1"/>
      <c r="B1080" s="1"/>
      <c r="C1080" s="1"/>
      <c r="D1080" s="1"/>
      <c r="E1080" s="1"/>
      <c r="F1080" s="1"/>
      <c r="G1080" s="1"/>
      <c r="H1080" s="1"/>
      <c r="I1080" s="1"/>
      <c r="J1080" s="1"/>
      <c r="K1080" s="1"/>
      <c r="L1080" s="1"/>
      <c r="M1080" s="1"/>
      <c r="N1080" s="1"/>
      <c r="O1080" s="1"/>
      <c r="P1080" s="1"/>
      <c r="Q1080" s="1"/>
      <c r="R1080" s="1"/>
    </row>
    <row r="1081" spans="1:18" ht="9.75" customHeight="1">
      <c r="A1081" s="1"/>
      <c r="B1081" s="1"/>
      <c r="C1081" s="1"/>
      <c r="D1081" s="1"/>
      <c r="E1081" s="1"/>
      <c r="F1081" s="1"/>
      <c r="G1081" s="1"/>
      <c r="H1081" s="1"/>
      <c r="I1081" s="1"/>
      <c r="J1081" s="1"/>
      <c r="K1081" s="1"/>
      <c r="L1081" s="1"/>
      <c r="M1081" s="1"/>
      <c r="N1081" s="1"/>
      <c r="O1081" s="1"/>
      <c r="P1081" s="1"/>
      <c r="Q1081" s="1"/>
      <c r="R1081" s="1"/>
    </row>
    <row r="1082" spans="1:18" ht="9.75" customHeight="1">
      <c r="A1082" s="1"/>
      <c r="B1082" s="1"/>
      <c r="C1082" s="1"/>
      <c r="D1082" s="1"/>
      <c r="E1082" s="1"/>
      <c r="F1082" s="1"/>
      <c r="G1082" s="1"/>
      <c r="H1082" s="1"/>
      <c r="I1082" s="1"/>
      <c r="J1082" s="1"/>
      <c r="K1082" s="1"/>
      <c r="L1082" s="1"/>
      <c r="M1082" s="1"/>
      <c r="N1082" s="1"/>
      <c r="O1082" s="1"/>
      <c r="P1082" s="1"/>
      <c r="Q1082" s="1"/>
      <c r="R1082" s="1"/>
    </row>
    <row r="1083" spans="1:18" ht="9.75" customHeight="1">
      <c r="A1083" s="1"/>
      <c r="B1083" s="1"/>
      <c r="C1083" s="1"/>
      <c r="D1083" s="1"/>
      <c r="E1083" s="1"/>
      <c r="F1083" s="1"/>
      <c r="G1083" s="1"/>
      <c r="H1083" s="1"/>
      <c r="I1083" s="1"/>
      <c r="J1083" s="1"/>
      <c r="K1083" s="1"/>
      <c r="L1083" s="1"/>
      <c r="M1083" s="1"/>
      <c r="N1083" s="1"/>
      <c r="O1083" s="1"/>
      <c r="P1083" s="1"/>
      <c r="Q1083" s="1"/>
      <c r="R1083" s="1"/>
    </row>
    <row r="1084" spans="1:18" ht="9.75" customHeight="1">
      <c r="A1084" s="1"/>
      <c r="B1084" s="1"/>
      <c r="C1084" s="1"/>
      <c r="D1084" s="1"/>
      <c r="E1084" s="1"/>
      <c r="F1084" s="1"/>
      <c r="G1084" s="1"/>
      <c r="H1084" s="1"/>
      <c r="I1084" s="1"/>
      <c r="J1084" s="1"/>
      <c r="K1084" s="1"/>
      <c r="L1084" s="1"/>
      <c r="M1084" s="1"/>
      <c r="N1084" s="1"/>
      <c r="O1084" s="1"/>
      <c r="P1084" s="1"/>
      <c r="Q1084" s="1"/>
      <c r="R1084" s="1"/>
    </row>
    <row r="1085" spans="1:18" ht="9.75" customHeight="1">
      <c r="A1085" s="1"/>
      <c r="B1085" s="1"/>
      <c r="C1085" s="1"/>
      <c r="D1085" s="1"/>
      <c r="E1085" s="1"/>
      <c r="F1085" s="1"/>
      <c r="G1085" s="1"/>
      <c r="H1085" s="1"/>
      <c r="I1085" s="1"/>
      <c r="J1085" s="1"/>
      <c r="K1085" s="1"/>
      <c r="L1085" s="1"/>
      <c r="M1085" s="1"/>
      <c r="N1085" s="1"/>
      <c r="O1085" s="1"/>
      <c r="P1085" s="1"/>
      <c r="Q1085" s="1"/>
      <c r="R1085" s="1"/>
    </row>
    <row r="1086" spans="1:18" ht="9.75" customHeight="1">
      <c r="A1086" s="1"/>
      <c r="B1086" s="1"/>
      <c r="C1086" s="1"/>
      <c r="D1086" s="1"/>
      <c r="E1086" s="1"/>
      <c r="F1086" s="1"/>
      <c r="G1086" s="1"/>
      <c r="H1086" s="1"/>
      <c r="I1086" s="1"/>
      <c r="J1086" s="1"/>
      <c r="K1086" s="1"/>
      <c r="L1086" s="1"/>
      <c r="M1086" s="1"/>
      <c r="N1086" s="1"/>
      <c r="O1086" s="1"/>
      <c r="P1086" s="1"/>
      <c r="Q1086" s="1"/>
      <c r="R1086" s="1"/>
    </row>
    <row r="1087" spans="1:18" ht="9.75" customHeight="1">
      <c r="A1087" s="1"/>
      <c r="B1087" s="1"/>
      <c r="C1087" s="1"/>
      <c r="D1087" s="1"/>
      <c r="E1087" s="1"/>
      <c r="F1087" s="1"/>
      <c r="G1087" s="1"/>
      <c r="H1087" s="1"/>
      <c r="I1087" s="1"/>
      <c r="J1087" s="1"/>
      <c r="K1087" s="1"/>
      <c r="L1087" s="1"/>
      <c r="M1087" s="1"/>
      <c r="N1087" s="1"/>
      <c r="O1087" s="1"/>
      <c r="P1087" s="1"/>
      <c r="Q1087" s="1"/>
      <c r="R1087" s="1"/>
    </row>
    <row r="1088" spans="1:18" ht="9.75" customHeight="1">
      <c r="A1088" s="1"/>
      <c r="B1088" s="1"/>
      <c r="C1088" s="1"/>
      <c r="D1088" s="1"/>
      <c r="E1088" s="1"/>
      <c r="F1088" s="1"/>
      <c r="G1088" s="1"/>
      <c r="H1088" s="1"/>
      <c r="I1088" s="1"/>
      <c r="J1088" s="1"/>
      <c r="K1088" s="1"/>
      <c r="L1088" s="1"/>
      <c r="M1088" s="1"/>
      <c r="N1088" s="1"/>
      <c r="O1088" s="1"/>
      <c r="P1088" s="1"/>
      <c r="Q1088" s="1"/>
      <c r="R1088" s="1"/>
    </row>
    <row r="1089" spans="1:18" ht="9.75" customHeight="1">
      <c r="A1089" s="1"/>
      <c r="B1089" s="1"/>
      <c r="C1089" s="1"/>
      <c r="D1089" s="1"/>
      <c r="E1089" s="1"/>
      <c r="F1089" s="1"/>
      <c r="G1089" s="1"/>
      <c r="H1089" s="1"/>
      <c r="I1089" s="1"/>
      <c r="J1089" s="1"/>
      <c r="K1089" s="1"/>
      <c r="L1089" s="1"/>
      <c r="M1089" s="1"/>
      <c r="N1089" s="1"/>
      <c r="O1089" s="1"/>
      <c r="P1089" s="1"/>
      <c r="Q1089" s="1"/>
      <c r="R1089" s="1"/>
    </row>
    <row r="1090" spans="1:18" ht="9.75" customHeight="1">
      <c r="A1090" s="1"/>
      <c r="B1090" s="1"/>
      <c r="C1090" s="1"/>
      <c r="D1090" s="1"/>
      <c r="E1090" s="1"/>
      <c r="F1090" s="1"/>
      <c r="G1090" s="1"/>
      <c r="H1090" s="1"/>
      <c r="I1090" s="1"/>
      <c r="J1090" s="1"/>
      <c r="K1090" s="1"/>
      <c r="L1090" s="1"/>
      <c r="M1090" s="1"/>
      <c r="N1090" s="1"/>
      <c r="O1090" s="1"/>
      <c r="P1090" s="1"/>
      <c r="Q1090" s="1"/>
      <c r="R1090" s="1"/>
    </row>
    <row r="1091" spans="1:18" ht="9.75" customHeight="1">
      <c r="A1091" s="1"/>
      <c r="B1091" s="1"/>
      <c r="C1091" s="1"/>
      <c r="D1091" s="1"/>
      <c r="E1091" s="1"/>
      <c r="F1091" s="1"/>
      <c r="G1091" s="1"/>
      <c r="H1091" s="1"/>
      <c r="I1091" s="1"/>
      <c r="J1091" s="1"/>
      <c r="K1091" s="1"/>
      <c r="L1091" s="1"/>
      <c r="M1091" s="1"/>
      <c r="N1091" s="1"/>
      <c r="O1091" s="1"/>
      <c r="P1091" s="1"/>
      <c r="Q1091" s="1"/>
      <c r="R1091" s="1"/>
    </row>
    <row r="1092" spans="1:18" ht="9.75" customHeight="1">
      <c r="A1092" s="1"/>
      <c r="B1092" s="1"/>
      <c r="C1092" s="1"/>
      <c r="D1092" s="1"/>
      <c r="E1092" s="1"/>
      <c r="F1092" s="1"/>
      <c r="G1092" s="1"/>
      <c r="H1092" s="1"/>
      <c r="I1092" s="1"/>
      <c r="J1092" s="1"/>
      <c r="K1092" s="1"/>
      <c r="L1092" s="1"/>
      <c r="M1092" s="1"/>
      <c r="N1092" s="1"/>
      <c r="O1092" s="1"/>
      <c r="P1092" s="1"/>
      <c r="Q1092" s="1"/>
      <c r="R1092" s="1"/>
    </row>
    <row r="1093" spans="1:18" ht="9.75" customHeight="1">
      <c r="A1093" s="1"/>
      <c r="B1093" s="1"/>
      <c r="C1093" s="1"/>
      <c r="D1093" s="1"/>
      <c r="E1093" s="1"/>
      <c r="F1093" s="1"/>
      <c r="G1093" s="1"/>
      <c r="H1093" s="1"/>
      <c r="I1093" s="1"/>
      <c r="J1093" s="1"/>
      <c r="K1093" s="1"/>
      <c r="L1093" s="1"/>
      <c r="M1093" s="1"/>
      <c r="N1093" s="1"/>
      <c r="O1093" s="1"/>
      <c r="P1093" s="1"/>
      <c r="Q1093" s="1"/>
      <c r="R1093" s="1"/>
    </row>
    <row r="1094" spans="1:18" ht="9.75" customHeight="1">
      <c r="A1094" s="1"/>
      <c r="B1094" s="1"/>
      <c r="C1094" s="1"/>
      <c r="D1094" s="1"/>
      <c r="E1094" s="1"/>
      <c r="F1094" s="1"/>
      <c r="G1094" s="1"/>
      <c r="H1094" s="1"/>
      <c r="I1094" s="1"/>
      <c r="J1094" s="1"/>
      <c r="K1094" s="1"/>
      <c r="L1094" s="1"/>
      <c r="M1094" s="1"/>
      <c r="N1094" s="1"/>
      <c r="O1094" s="1"/>
      <c r="P1094" s="1"/>
      <c r="Q1094" s="1"/>
      <c r="R1094" s="1"/>
    </row>
    <row r="1095" spans="1:18" ht="9.75" customHeight="1">
      <c r="A1095" s="1"/>
      <c r="B1095" s="1"/>
      <c r="C1095" s="1"/>
      <c r="D1095" s="1"/>
      <c r="E1095" s="1"/>
      <c r="F1095" s="1"/>
      <c r="G1095" s="1"/>
      <c r="H1095" s="1"/>
      <c r="I1095" s="1"/>
      <c r="J1095" s="1"/>
      <c r="K1095" s="1"/>
      <c r="L1095" s="1"/>
      <c r="M1095" s="1"/>
      <c r="N1095" s="1"/>
      <c r="O1095" s="1"/>
      <c r="P1095" s="1"/>
      <c r="Q1095" s="1"/>
      <c r="R1095" s="1"/>
    </row>
    <row r="1096" spans="1:18" ht="9.75" customHeight="1">
      <c r="A1096" s="1"/>
      <c r="B1096" s="1"/>
      <c r="C1096" s="1"/>
      <c r="D1096" s="1"/>
      <c r="E1096" s="1"/>
      <c r="F1096" s="1"/>
      <c r="G1096" s="1"/>
      <c r="H1096" s="1"/>
      <c r="I1096" s="1"/>
      <c r="J1096" s="1"/>
      <c r="K1096" s="1"/>
      <c r="L1096" s="1"/>
      <c r="M1096" s="1"/>
      <c r="N1096" s="1"/>
      <c r="O1096" s="1"/>
      <c r="P1096" s="1"/>
      <c r="Q1096" s="1"/>
      <c r="R1096" s="1"/>
    </row>
    <row r="1097" spans="1:18" ht="9.75" customHeight="1">
      <c r="A1097" s="1"/>
      <c r="B1097" s="1"/>
      <c r="C1097" s="1"/>
      <c r="D1097" s="1"/>
      <c r="E1097" s="1"/>
      <c r="F1097" s="1"/>
      <c r="G1097" s="1"/>
      <c r="H1097" s="1"/>
      <c r="I1097" s="1"/>
      <c r="J1097" s="1"/>
      <c r="K1097" s="1"/>
      <c r="L1097" s="1"/>
      <c r="M1097" s="1"/>
      <c r="N1097" s="1"/>
      <c r="O1097" s="1"/>
      <c r="P1097" s="1"/>
      <c r="Q1097" s="1"/>
      <c r="R1097" s="1"/>
    </row>
    <row r="1098" spans="1:18" ht="9.75" customHeight="1">
      <c r="A1098" s="1"/>
      <c r="B1098" s="1"/>
      <c r="C1098" s="1"/>
      <c r="D1098" s="1"/>
      <c r="E1098" s="1"/>
      <c r="F1098" s="1"/>
      <c r="G1098" s="1"/>
      <c r="H1098" s="1"/>
      <c r="I1098" s="1"/>
      <c r="J1098" s="1"/>
      <c r="K1098" s="1"/>
      <c r="L1098" s="1"/>
      <c r="M1098" s="1"/>
      <c r="N1098" s="1"/>
      <c r="O1098" s="1"/>
      <c r="P1098" s="1"/>
      <c r="Q1098" s="1"/>
      <c r="R1098" s="1"/>
    </row>
    <row r="1099" spans="1:18" ht="9.75" customHeight="1">
      <c r="A1099" s="1"/>
      <c r="B1099" s="1"/>
      <c r="C1099" s="1"/>
      <c r="D1099" s="1"/>
      <c r="E1099" s="1"/>
      <c r="F1099" s="1"/>
      <c r="G1099" s="1"/>
      <c r="H1099" s="1"/>
      <c r="I1099" s="1"/>
      <c r="J1099" s="1"/>
      <c r="K1099" s="1"/>
      <c r="L1099" s="1"/>
      <c r="M1099" s="1"/>
      <c r="N1099" s="1"/>
      <c r="O1099" s="1"/>
      <c r="P1099" s="1"/>
      <c r="Q1099" s="1"/>
      <c r="R1099" s="1"/>
    </row>
    <row r="1100" spans="1:18" ht="9.75" customHeight="1">
      <c r="A1100" s="1"/>
      <c r="B1100" s="1"/>
      <c r="C1100" s="1"/>
      <c r="D1100" s="1"/>
      <c r="E1100" s="1"/>
      <c r="F1100" s="1"/>
      <c r="G1100" s="1"/>
      <c r="H1100" s="1"/>
      <c r="I1100" s="1"/>
      <c r="J1100" s="1"/>
      <c r="K1100" s="1"/>
      <c r="L1100" s="1"/>
      <c r="M1100" s="1"/>
      <c r="N1100" s="1"/>
      <c r="O1100" s="1"/>
      <c r="P1100" s="1"/>
      <c r="Q1100" s="1"/>
      <c r="R1100" s="1"/>
    </row>
    <row r="1101" spans="1:18" ht="9.75" customHeight="1">
      <c r="A1101" s="1"/>
      <c r="B1101" s="1"/>
      <c r="C1101" s="1"/>
      <c r="D1101" s="1"/>
      <c r="E1101" s="1"/>
      <c r="F1101" s="1"/>
      <c r="G1101" s="1"/>
      <c r="H1101" s="1"/>
      <c r="I1101" s="1"/>
      <c r="J1101" s="1"/>
      <c r="K1101" s="1"/>
      <c r="L1101" s="1"/>
      <c r="M1101" s="1"/>
      <c r="N1101" s="1"/>
      <c r="O1101" s="1"/>
      <c r="P1101" s="1"/>
      <c r="Q1101" s="1"/>
      <c r="R1101" s="1"/>
    </row>
    <row r="1102" spans="1:18" ht="9.75" customHeight="1">
      <c r="A1102" s="1"/>
      <c r="B1102" s="1"/>
      <c r="C1102" s="1"/>
      <c r="D1102" s="1"/>
      <c r="E1102" s="1"/>
      <c r="F1102" s="1"/>
      <c r="G1102" s="1"/>
      <c r="H1102" s="1"/>
      <c r="I1102" s="1"/>
      <c r="J1102" s="1"/>
      <c r="K1102" s="1"/>
      <c r="L1102" s="1"/>
      <c r="M1102" s="1"/>
      <c r="N1102" s="1"/>
      <c r="O1102" s="1"/>
      <c r="P1102" s="1"/>
      <c r="Q1102" s="1"/>
      <c r="R1102" s="1"/>
    </row>
    <row r="1103" spans="1:18" ht="9.75" customHeight="1">
      <c r="A1103" s="1"/>
      <c r="B1103" s="1"/>
      <c r="C1103" s="1"/>
      <c r="D1103" s="1"/>
      <c r="E1103" s="1"/>
      <c r="F1103" s="1"/>
      <c r="G1103" s="1"/>
      <c r="H1103" s="1"/>
      <c r="I1103" s="1"/>
      <c r="J1103" s="1"/>
      <c r="K1103" s="1"/>
      <c r="L1103" s="1"/>
      <c r="M1103" s="1"/>
      <c r="N1103" s="1"/>
      <c r="O1103" s="1"/>
      <c r="P1103" s="1"/>
      <c r="Q1103" s="1"/>
      <c r="R1103" s="1"/>
    </row>
    <row r="1104" spans="1:18" ht="9.75" customHeight="1">
      <c r="A1104" s="1"/>
      <c r="B1104" s="1"/>
      <c r="C1104" s="1"/>
      <c r="D1104" s="1"/>
      <c r="E1104" s="1"/>
      <c r="F1104" s="1"/>
      <c r="G1104" s="1"/>
      <c r="H1104" s="1"/>
      <c r="I1104" s="1"/>
      <c r="J1104" s="1"/>
      <c r="K1104" s="1"/>
      <c r="L1104" s="1"/>
      <c r="M1104" s="1"/>
      <c r="N1104" s="1"/>
      <c r="O1104" s="1"/>
      <c r="P1104" s="1"/>
      <c r="Q1104" s="1"/>
      <c r="R1104" s="1"/>
    </row>
    <row r="1105" spans="1:18" ht="9.75" customHeight="1">
      <c r="A1105" s="1"/>
      <c r="B1105" s="1"/>
      <c r="C1105" s="1"/>
      <c r="D1105" s="1"/>
      <c r="E1105" s="1"/>
      <c r="F1105" s="1"/>
      <c r="G1105" s="1"/>
      <c r="H1105" s="1"/>
      <c r="I1105" s="1"/>
      <c r="J1105" s="1"/>
      <c r="K1105" s="1"/>
      <c r="L1105" s="1"/>
      <c r="M1105" s="1"/>
      <c r="N1105" s="1"/>
      <c r="O1105" s="1"/>
      <c r="P1105" s="1"/>
      <c r="Q1105" s="1"/>
      <c r="R1105" s="1"/>
    </row>
    <row r="1106" spans="1:18" ht="9.75" customHeight="1">
      <c r="A1106" s="1"/>
      <c r="B1106" s="1"/>
      <c r="C1106" s="1"/>
      <c r="D1106" s="1"/>
      <c r="E1106" s="1"/>
      <c r="F1106" s="1"/>
      <c r="G1106" s="1"/>
      <c r="H1106" s="1"/>
      <c r="I1106" s="1"/>
      <c r="J1106" s="1"/>
      <c r="K1106" s="1"/>
      <c r="L1106" s="1"/>
      <c r="M1106" s="1"/>
      <c r="N1106" s="1"/>
      <c r="O1106" s="1"/>
      <c r="P1106" s="1"/>
      <c r="Q1106" s="1"/>
      <c r="R1106" s="1"/>
    </row>
    <row r="1107" spans="1:18" ht="9.75" customHeight="1">
      <c r="A1107" s="1"/>
      <c r="B1107" s="1"/>
      <c r="C1107" s="1"/>
      <c r="D1107" s="1"/>
      <c r="E1107" s="1"/>
      <c r="F1107" s="1"/>
      <c r="G1107" s="1"/>
      <c r="H1107" s="1"/>
      <c r="I1107" s="1"/>
      <c r="J1107" s="1"/>
      <c r="K1107" s="1"/>
      <c r="L1107" s="1"/>
      <c r="M1107" s="1"/>
      <c r="N1107" s="1"/>
      <c r="O1107" s="1"/>
      <c r="P1107" s="1"/>
      <c r="Q1107" s="1"/>
      <c r="R1107" s="1"/>
    </row>
    <row r="1108" spans="1:18" ht="9.75" customHeight="1">
      <c r="A1108" s="1"/>
      <c r="B1108" s="1"/>
      <c r="C1108" s="1"/>
      <c r="D1108" s="1"/>
      <c r="E1108" s="1"/>
      <c r="F1108" s="1"/>
      <c r="G1108" s="1"/>
      <c r="H1108" s="1"/>
      <c r="I1108" s="1"/>
      <c r="J1108" s="1"/>
      <c r="K1108" s="1"/>
      <c r="L1108" s="1"/>
      <c r="M1108" s="1"/>
      <c r="N1108" s="1"/>
      <c r="O1108" s="1"/>
      <c r="P1108" s="1"/>
      <c r="Q1108" s="1"/>
      <c r="R1108" s="1"/>
    </row>
    <row r="1109" spans="1:18" ht="9.75" customHeight="1">
      <c r="A1109" s="1"/>
      <c r="B1109" s="1"/>
      <c r="C1109" s="1"/>
      <c r="D1109" s="1"/>
      <c r="E1109" s="1"/>
      <c r="F1109" s="1"/>
      <c r="G1109" s="1"/>
      <c r="H1109" s="1"/>
      <c r="I1109" s="1"/>
      <c r="J1109" s="1"/>
      <c r="K1109" s="1"/>
      <c r="L1109" s="1"/>
      <c r="M1109" s="1"/>
      <c r="N1109" s="1"/>
      <c r="O1109" s="1"/>
      <c r="P1109" s="1"/>
      <c r="Q1109" s="1"/>
      <c r="R1109" s="1"/>
    </row>
    <row r="1110" spans="1:18" ht="9.75" customHeight="1">
      <c r="A1110" s="1"/>
      <c r="B1110" s="1"/>
      <c r="C1110" s="1"/>
      <c r="D1110" s="1"/>
      <c r="E1110" s="1"/>
      <c r="F1110" s="1"/>
      <c r="G1110" s="1"/>
      <c r="H1110" s="1"/>
      <c r="I1110" s="1"/>
      <c r="J1110" s="1"/>
      <c r="K1110" s="1"/>
      <c r="L1110" s="1"/>
      <c r="M1110" s="1"/>
      <c r="N1110" s="1"/>
      <c r="O1110" s="1"/>
      <c r="P1110" s="1"/>
      <c r="Q1110" s="1"/>
      <c r="R1110" s="1"/>
    </row>
    <row r="1111" spans="1:18" ht="9.75" customHeight="1">
      <c r="A1111" s="1"/>
      <c r="B1111" s="1"/>
      <c r="C1111" s="1"/>
      <c r="D1111" s="1"/>
      <c r="E1111" s="1"/>
      <c r="F1111" s="1"/>
      <c r="G1111" s="1"/>
      <c r="H1111" s="1"/>
      <c r="I1111" s="1"/>
      <c r="J1111" s="1"/>
      <c r="K1111" s="1"/>
      <c r="L1111" s="1"/>
      <c r="M1111" s="1"/>
      <c r="N1111" s="1"/>
      <c r="O1111" s="1"/>
      <c r="P1111" s="1"/>
      <c r="Q1111" s="1"/>
      <c r="R1111" s="1"/>
    </row>
    <row r="1112" spans="1:18" ht="9.75" customHeight="1">
      <c r="A1112" s="1"/>
      <c r="B1112" s="1"/>
      <c r="C1112" s="1"/>
      <c r="D1112" s="1"/>
      <c r="E1112" s="1"/>
      <c r="F1112" s="1"/>
      <c r="G1112" s="1"/>
      <c r="H1112" s="1"/>
      <c r="I1112" s="1"/>
      <c r="J1112" s="1"/>
      <c r="K1112" s="1"/>
      <c r="L1112" s="1"/>
      <c r="M1112" s="1"/>
      <c r="N1112" s="1"/>
      <c r="O1112" s="1"/>
      <c r="P1112" s="1"/>
      <c r="Q1112" s="1"/>
      <c r="R1112" s="1"/>
    </row>
    <row r="1113" spans="1:18" ht="9.75" customHeight="1">
      <c r="A1113" s="1"/>
      <c r="B1113" s="1"/>
      <c r="C1113" s="1"/>
      <c r="D1113" s="1"/>
      <c r="E1113" s="1"/>
      <c r="F1113" s="1"/>
      <c r="G1113" s="1"/>
      <c r="H1113" s="1"/>
      <c r="I1113" s="1"/>
      <c r="J1113" s="1"/>
      <c r="K1113" s="1"/>
      <c r="L1113" s="1"/>
      <c r="M1113" s="1"/>
      <c r="N1113" s="1"/>
      <c r="O1113" s="1"/>
      <c r="P1113" s="1"/>
      <c r="Q1113" s="1"/>
      <c r="R1113" s="1"/>
    </row>
    <row r="1114" spans="1:18" ht="9.75" customHeight="1">
      <c r="A1114" s="1"/>
      <c r="B1114" s="1"/>
      <c r="C1114" s="1"/>
      <c r="D1114" s="1"/>
      <c r="E1114" s="1"/>
      <c r="F1114" s="1"/>
      <c r="G1114" s="1"/>
      <c r="H1114" s="1"/>
      <c r="I1114" s="1"/>
      <c r="J1114" s="1"/>
      <c r="K1114" s="1"/>
      <c r="L1114" s="1"/>
      <c r="M1114" s="1"/>
      <c r="N1114" s="1"/>
      <c r="O1114" s="1"/>
      <c r="P1114" s="1"/>
      <c r="Q1114" s="1"/>
      <c r="R1114" s="1"/>
    </row>
    <row r="1115" spans="1:18" ht="9.75" customHeight="1">
      <c r="A1115" s="1"/>
      <c r="B1115" s="1"/>
      <c r="C1115" s="1"/>
      <c r="D1115" s="1"/>
      <c r="E1115" s="1"/>
      <c r="F1115" s="1"/>
      <c r="G1115" s="1"/>
      <c r="H1115" s="1"/>
      <c r="I1115" s="1"/>
      <c r="J1115" s="1"/>
      <c r="K1115" s="1"/>
      <c r="L1115" s="1"/>
      <c r="M1115" s="1"/>
      <c r="N1115" s="1"/>
      <c r="O1115" s="1"/>
      <c r="P1115" s="1"/>
      <c r="Q1115" s="1"/>
      <c r="R1115" s="1"/>
    </row>
    <row r="1116" spans="1:18" ht="9.75" customHeight="1">
      <c r="A1116" s="1"/>
      <c r="B1116" s="1"/>
      <c r="C1116" s="1"/>
      <c r="D1116" s="1"/>
      <c r="E1116" s="1"/>
      <c r="F1116" s="1"/>
      <c r="G1116" s="1"/>
      <c r="H1116" s="1"/>
      <c r="I1116" s="1"/>
      <c r="J1116" s="1"/>
      <c r="K1116" s="1"/>
      <c r="L1116" s="1"/>
      <c r="M1116" s="1"/>
      <c r="N1116" s="1"/>
      <c r="O1116" s="1"/>
      <c r="P1116" s="1"/>
      <c r="Q1116" s="1"/>
      <c r="R1116" s="1"/>
    </row>
    <row r="1117" spans="1:18" ht="9.75" customHeight="1">
      <c r="A1117" s="1"/>
      <c r="B1117" s="1"/>
      <c r="C1117" s="1"/>
      <c r="D1117" s="1"/>
      <c r="E1117" s="1"/>
      <c r="F1117" s="1"/>
      <c r="G1117" s="1"/>
      <c r="H1117" s="1"/>
      <c r="I1117" s="1"/>
      <c r="J1117" s="1"/>
      <c r="K1117" s="1"/>
      <c r="L1117" s="1"/>
      <c r="M1117" s="1"/>
      <c r="N1117" s="1"/>
      <c r="O1117" s="1"/>
      <c r="P1117" s="1"/>
      <c r="Q1117" s="1"/>
      <c r="R1117" s="1"/>
    </row>
    <row r="1118" spans="1:18" ht="9.75" customHeight="1">
      <c r="A1118" s="1"/>
      <c r="B1118" s="1"/>
      <c r="C1118" s="1"/>
      <c r="D1118" s="1"/>
      <c r="E1118" s="1"/>
      <c r="F1118" s="1"/>
      <c r="G1118" s="1"/>
      <c r="H1118" s="1"/>
      <c r="I1118" s="1"/>
      <c r="J1118" s="1"/>
      <c r="K1118" s="1"/>
      <c r="L1118" s="1"/>
      <c r="M1118" s="1"/>
      <c r="N1118" s="1"/>
      <c r="O1118" s="1"/>
      <c r="P1118" s="1"/>
      <c r="Q1118" s="1"/>
      <c r="R1118" s="1"/>
    </row>
    <row r="1119" spans="1:18" ht="9.75" customHeight="1">
      <c r="A1119" s="1"/>
      <c r="B1119" s="1"/>
      <c r="C1119" s="1"/>
      <c r="D1119" s="1"/>
      <c r="E1119" s="1"/>
      <c r="F1119" s="1"/>
      <c r="G1119" s="1"/>
      <c r="H1119" s="1"/>
      <c r="I1119" s="1"/>
      <c r="J1119" s="1"/>
      <c r="K1119" s="1"/>
      <c r="L1119" s="1"/>
      <c r="M1119" s="1"/>
      <c r="N1119" s="1"/>
      <c r="O1119" s="1"/>
      <c r="P1119" s="1"/>
      <c r="Q1119" s="1"/>
      <c r="R1119" s="1"/>
    </row>
    <row r="1120" spans="1:18" ht="9.75" customHeight="1">
      <c r="A1120" s="1"/>
      <c r="B1120" s="1"/>
      <c r="C1120" s="1"/>
      <c r="D1120" s="1"/>
      <c r="E1120" s="1"/>
      <c r="F1120" s="1"/>
      <c r="G1120" s="1"/>
      <c r="H1120" s="1"/>
      <c r="I1120" s="1"/>
      <c r="J1120" s="1"/>
      <c r="K1120" s="1"/>
      <c r="L1120" s="1"/>
      <c r="M1120" s="1"/>
      <c r="N1120" s="1"/>
      <c r="O1120" s="1"/>
      <c r="P1120" s="1"/>
      <c r="Q1120" s="1"/>
      <c r="R1120" s="1"/>
    </row>
    <row r="1121" spans="1:18" ht="9.75" customHeight="1">
      <c r="A1121" s="1"/>
      <c r="B1121" s="1"/>
      <c r="C1121" s="1"/>
      <c r="D1121" s="1"/>
      <c r="E1121" s="1"/>
      <c r="F1121" s="1"/>
      <c r="G1121" s="1"/>
      <c r="H1121" s="1"/>
      <c r="I1121" s="1"/>
      <c r="J1121" s="1"/>
      <c r="K1121" s="1"/>
      <c r="L1121" s="1"/>
      <c r="M1121" s="1"/>
      <c r="N1121" s="1"/>
      <c r="O1121" s="1"/>
      <c r="P1121" s="1"/>
      <c r="Q1121" s="1"/>
      <c r="R1121" s="1"/>
    </row>
    <row r="1122" spans="1:18" ht="9.75" customHeight="1">
      <c r="A1122" s="1"/>
      <c r="B1122" s="1"/>
      <c r="C1122" s="1"/>
      <c r="D1122" s="1"/>
      <c r="E1122" s="1"/>
      <c r="F1122" s="1"/>
      <c r="G1122" s="1"/>
      <c r="H1122" s="1"/>
      <c r="I1122" s="1"/>
      <c r="J1122" s="1"/>
      <c r="K1122" s="1"/>
      <c r="L1122" s="1"/>
      <c r="M1122" s="1"/>
      <c r="N1122" s="1"/>
      <c r="O1122" s="1"/>
      <c r="P1122" s="1"/>
      <c r="Q1122" s="1"/>
      <c r="R1122" s="1"/>
    </row>
    <row r="1123" spans="1:18" ht="9.75" customHeight="1">
      <c r="A1123" s="1"/>
      <c r="B1123" s="1"/>
      <c r="C1123" s="1"/>
      <c r="D1123" s="1"/>
      <c r="E1123" s="1"/>
      <c r="F1123" s="1"/>
      <c r="G1123" s="1"/>
      <c r="H1123" s="1"/>
      <c r="I1123" s="1"/>
      <c r="J1123" s="1"/>
      <c r="K1123" s="1"/>
      <c r="L1123" s="1"/>
      <c r="M1123" s="1"/>
      <c r="N1123" s="1"/>
      <c r="O1123" s="1"/>
      <c r="P1123" s="1"/>
      <c r="Q1123" s="1"/>
      <c r="R1123" s="1"/>
    </row>
    <row r="1124" spans="1:18" ht="9.75" customHeight="1">
      <c r="A1124" s="1"/>
      <c r="B1124" s="1"/>
      <c r="C1124" s="1"/>
      <c r="D1124" s="1"/>
      <c r="E1124" s="1"/>
      <c r="F1124" s="1"/>
      <c r="G1124" s="1"/>
      <c r="H1124" s="1"/>
      <c r="I1124" s="1"/>
      <c r="J1124" s="1"/>
      <c r="K1124" s="1"/>
      <c r="L1124" s="1"/>
      <c r="M1124" s="1"/>
      <c r="N1124" s="1"/>
      <c r="O1124" s="1"/>
      <c r="P1124" s="1"/>
      <c r="Q1124" s="1"/>
      <c r="R1124" s="1"/>
    </row>
    <row r="1125" spans="1:18" ht="9.75" customHeight="1">
      <c r="A1125" s="1"/>
      <c r="B1125" s="1"/>
      <c r="C1125" s="1"/>
      <c r="D1125" s="1"/>
      <c r="E1125" s="1"/>
      <c r="F1125" s="1"/>
      <c r="G1125" s="1"/>
      <c r="H1125" s="1"/>
      <c r="I1125" s="1"/>
      <c r="J1125" s="1"/>
      <c r="K1125" s="1"/>
      <c r="L1125" s="1"/>
      <c r="M1125" s="1"/>
      <c r="N1125" s="1"/>
      <c r="O1125" s="1"/>
      <c r="P1125" s="1"/>
      <c r="Q1125" s="1"/>
      <c r="R1125" s="1"/>
    </row>
    <row r="1126" spans="1:18" ht="9.75" customHeight="1">
      <c r="A1126" s="1"/>
      <c r="B1126" s="1"/>
      <c r="C1126" s="1"/>
      <c r="D1126" s="1"/>
      <c r="E1126" s="1"/>
      <c r="F1126" s="1"/>
      <c r="G1126" s="1"/>
      <c r="H1126" s="1"/>
      <c r="I1126" s="1"/>
      <c r="J1126" s="1"/>
      <c r="K1126" s="1"/>
      <c r="L1126" s="1"/>
      <c r="M1126" s="1"/>
      <c r="N1126" s="1"/>
      <c r="O1126" s="1"/>
      <c r="P1126" s="1"/>
      <c r="Q1126" s="1"/>
      <c r="R1126" s="1"/>
    </row>
    <row r="1127" spans="1:18" ht="9.75" customHeight="1">
      <c r="A1127" s="1"/>
      <c r="B1127" s="1"/>
      <c r="C1127" s="1"/>
      <c r="D1127" s="1"/>
      <c r="E1127" s="1"/>
      <c r="F1127" s="1"/>
      <c r="G1127" s="1"/>
      <c r="H1127" s="1"/>
      <c r="I1127" s="1"/>
      <c r="J1127" s="1"/>
      <c r="K1127" s="1"/>
      <c r="L1127" s="1"/>
      <c r="M1127" s="1"/>
      <c r="N1127" s="1"/>
      <c r="O1127" s="1"/>
      <c r="P1127" s="1"/>
      <c r="Q1127" s="1"/>
      <c r="R1127" s="1"/>
    </row>
    <row r="1128" spans="1:18" ht="9.75" customHeight="1">
      <c r="A1128" s="1"/>
      <c r="B1128" s="1"/>
      <c r="C1128" s="1"/>
      <c r="D1128" s="1"/>
      <c r="E1128" s="1"/>
      <c r="F1128" s="1"/>
      <c r="G1128" s="1"/>
      <c r="H1128" s="1"/>
      <c r="I1128" s="1"/>
      <c r="J1128" s="1"/>
      <c r="K1128" s="1"/>
      <c r="L1128" s="1"/>
      <c r="M1128" s="1"/>
      <c r="N1128" s="1"/>
      <c r="O1128" s="1"/>
      <c r="P1128" s="1"/>
      <c r="Q1128" s="1"/>
      <c r="R1128" s="1"/>
    </row>
    <row r="1129" spans="1:18" ht="9.75" customHeight="1">
      <c r="A1129" s="1"/>
      <c r="B1129" s="1"/>
      <c r="C1129" s="1"/>
      <c r="D1129" s="1"/>
      <c r="E1129" s="1"/>
      <c r="F1129" s="1"/>
      <c r="G1129" s="1"/>
      <c r="H1129" s="1"/>
      <c r="I1129" s="1"/>
      <c r="J1129" s="1"/>
      <c r="K1129" s="1"/>
      <c r="L1129" s="1"/>
      <c r="M1129" s="1"/>
      <c r="N1129" s="1"/>
      <c r="O1129" s="1"/>
      <c r="P1129" s="1"/>
      <c r="Q1129" s="1"/>
      <c r="R1129" s="1"/>
    </row>
    <row r="1130" spans="1:18" ht="9.75" customHeight="1">
      <c r="A1130" s="1"/>
      <c r="B1130" s="1"/>
      <c r="C1130" s="1"/>
      <c r="D1130" s="1"/>
      <c r="E1130" s="1"/>
      <c r="F1130" s="1"/>
      <c r="G1130" s="1"/>
      <c r="H1130" s="1"/>
      <c r="I1130" s="1"/>
      <c r="J1130" s="1"/>
      <c r="K1130" s="1"/>
      <c r="L1130" s="1"/>
      <c r="M1130" s="1"/>
      <c r="N1130" s="1"/>
      <c r="O1130" s="1"/>
      <c r="P1130" s="1"/>
      <c r="Q1130" s="1"/>
      <c r="R1130" s="1"/>
    </row>
    <row r="1131" spans="1:18" ht="9.75" customHeight="1">
      <c r="A1131" s="1"/>
      <c r="B1131" s="1"/>
      <c r="C1131" s="1"/>
      <c r="D1131" s="1"/>
      <c r="E1131" s="1"/>
      <c r="F1131" s="1"/>
      <c r="G1131" s="1"/>
      <c r="H1131" s="1"/>
      <c r="I1131" s="1"/>
      <c r="J1131" s="1"/>
      <c r="K1131" s="1"/>
      <c r="L1131" s="1"/>
      <c r="M1131" s="1"/>
      <c r="N1131" s="1"/>
      <c r="O1131" s="1"/>
      <c r="P1131" s="1"/>
      <c r="Q1131" s="1"/>
      <c r="R1131" s="1"/>
    </row>
    <row r="1132" spans="1:18" ht="9.75" customHeight="1">
      <c r="A1132" s="1"/>
      <c r="B1132" s="1"/>
      <c r="C1132" s="1"/>
      <c r="D1132" s="1"/>
      <c r="E1132" s="1"/>
      <c r="F1132" s="1"/>
      <c r="G1132" s="1"/>
      <c r="H1132" s="1"/>
      <c r="I1132" s="1"/>
      <c r="J1132" s="1"/>
      <c r="K1132" s="1"/>
      <c r="L1132" s="1"/>
      <c r="M1132" s="1"/>
      <c r="N1132" s="1"/>
      <c r="O1132" s="1"/>
      <c r="P1132" s="1"/>
      <c r="Q1132" s="1"/>
      <c r="R1132" s="1"/>
    </row>
    <row r="1133" spans="1:18" ht="9.75" customHeight="1">
      <c r="A1133" s="1"/>
      <c r="B1133" s="1"/>
      <c r="C1133" s="1"/>
      <c r="D1133" s="1"/>
      <c r="E1133" s="1"/>
      <c r="F1133" s="1"/>
      <c r="G1133" s="1"/>
      <c r="H1133" s="1"/>
      <c r="I1133" s="1"/>
      <c r="J1133" s="1"/>
      <c r="K1133" s="1"/>
      <c r="L1133" s="1"/>
      <c r="M1133" s="1"/>
      <c r="N1133" s="1"/>
      <c r="O1133" s="1"/>
      <c r="P1133" s="1"/>
      <c r="Q1133" s="1"/>
      <c r="R1133" s="1"/>
    </row>
    <row r="1134" spans="1:18" ht="9.75" customHeight="1">
      <c r="A1134" s="1"/>
      <c r="B1134" s="1"/>
      <c r="C1134" s="1"/>
      <c r="D1134" s="1"/>
      <c r="E1134" s="1"/>
      <c r="F1134" s="1"/>
      <c r="G1134" s="1"/>
      <c r="H1134" s="1"/>
      <c r="I1134" s="1"/>
      <c r="J1134" s="1"/>
      <c r="K1134" s="1"/>
      <c r="L1134" s="1"/>
      <c r="M1134" s="1"/>
      <c r="N1134" s="1"/>
      <c r="O1134" s="1"/>
      <c r="P1134" s="1"/>
      <c r="Q1134" s="1"/>
      <c r="R1134" s="1"/>
    </row>
    <row r="1135" spans="1:18" ht="9.75" customHeight="1">
      <c r="A1135" s="1"/>
      <c r="B1135" s="1"/>
      <c r="C1135" s="1"/>
      <c r="D1135" s="1"/>
      <c r="E1135" s="1"/>
      <c r="F1135" s="1"/>
      <c r="G1135" s="1"/>
      <c r="H1135" s="1"/>
      <c r="I1135" s="1"/>
      <c r="J1135" s="1"/>
      <c r="K1135" s="1"/>
      <c r="L1135" s="1"/>
      <c r="M1135" s="1"/>
      <c r="N1135" s="1"/>
      <c r="O1135" s="1"/>
      <c r="P1135" s="1"/>
      <c r="Q1135" s="1"/>
      <c r="R1135" s="1"/>
    </row>
    <row r="1136" spans="1:18" ht="9.75" customHeight="1">
      <c r="A1136" s="1"/>
      <c r="B1136" s="1"/>
      <c r="C1136" s="1"/>
      <c r="D1136" s="1"/>
      <c r="E1136" s="1"/>
      <c r="F1136" s="1"/>
      <c r="G1136" s="1"/>
      <c r="H1136" s="1"/>
      <c r="I1136" s="1"/>
      <c r="J1136" s="1"/>
      <c r="K1136" s="1"/>
      <c r="L1136" s="1"/>
      <c r="M1136" s="1"/>
      <c r="N1136" s="1"/>
      <c r="O1136" s="1"/>
      <c r="P1136" s="1"/>
      <c r="Q1136" s="1"/>
      <c r="R1136" s="1"/>
    </row>
    <row r="1137" spans="1:18" ht="9.75" customHeight="1">
      <c r="A1137" s="1"/>
      <c r="B1137" s="1"/>
      <c r="C1137" s="1"/>
      <c r="D1137" s="1"/>
      <c r="E1137" s="1"/>
      <c r="F1137" s="1"/>
      <c r="G1137" s="1"/>
      <c r="H1137" s="1"/>
      <c r="I1137" s="1"/>
      <c r="J1137" s="1"/>
      <c r="K1137" s="1"/>
      <c r="L1137" s="1"/>
      <c r="M1137" s="1"/>
      <c r="N1137" s="1"/>
      <c r="O1137" s="1"/>
      <c r="P1137" s="1"/>
      <c r="Q1137" s="1"/>
      <c r="R1137" s="1"/>
    </row>
    <row r="1138" spans="1:18" ht="9.75" customHeight="1">
      <c r="A1138" s="1"/>
      <c r="B1138" s="1"/>
      <c r="C1138" s="1"/>
      <c r="D1138" s="1"/>
      <c r="E1138" s="1"/>
      <c r="F1138" s="1"/>
      <c r="G1138" s="1"/>
      <c r="H1138" s="1"/>
      <c r="I1138" s="1"/>
      <c r="J1138" s="1"/>
      <c r="K1138" s="1"/>
      <c r="L1138" s="1"/>
      <c r="M1138" s="1"/>
      <c r="N1138" s="1"/>
      <c r="O1138" s="1"/>
      <c r="P1138" s="1"/>
      <c r="Q1138" s="1"/>
      <c r="R1138" s="1"/>
    </row>
    <row r="1139" spans="1:18" ht="9.75" customHeight="1">
      <c r="A1139" s="1"/>
      <c r="B1139" s="1"/>
      <c r="C1139" s="1"/>
      <c r="D1139" s="1"/>
      <c r="E1139" s="1"/>
      <c r="F1139" s="1"/>
      <c r="G1139" s="1"/>
      <c r="H1139" s="1"/>
      <c r="I1139" s="1"/>
      <c r="J1139" s="1"/>
      <c r="K1139" s="1"/>
      <c r="L1139" s="1"/>
      <c r="M1139" s="1"/>
      <c r="N1139" s="1"/>
      <c r="O1139" s="1"/>
      <c r="P1139" s="1"/>
      <c r="Q1139" s="1"/>
      <c r="R1139" s="1"/>
    </row>
    <row r="1140" spans="1:18" ht="9.75" customHeight="1">
      <c r="A1140" s="1"/>
      <c r="B1140" s="1"/>
      <c r="C1140" s="1"/>
      <c r="D1140" s="1"/>
      <c r="E1140" s="1"/>
      <c r="F1140" s="1"/>
      <c r="G1140" s="1"/>
      <c r="H1140" s="1"/>
      <c r="I1140" s="1"/>
      <c r="J1140" s="1"/>
      <c r="K1140" s="1"/>
      <c r="L1140" s="1"/>
      <c r="M1140" s="1"/>
      <c r="N1140" s="1"/>
      <c r="O1140" s="1"/>
      <c r="P1140" s="1"/>
      <c r="Q1140" s="1"/>
      <c r="R1140" s="1"/>
    </row>
    <row r="1141" spans="1:18" ht="9.75" customHeight="1">
      <c r="A1141" s="1"/>
      <c r="B1141" s="1"/>
      <c r="C1141" s="1"/>
      <c r="D1141" s="1"/>
      <c r="E1141" s="1"/>
      <c r="F1141" s="1"/>
      <c r="G1141" s="1"/>
      <c r="H1141" s="1"/>
      <c r="I1141" s="1"/>
      <c r="J1141" s="1"/>
      <c r="K1141" s="1"/>
      <c r="L1141" s="1"/>
      <c r="M1141" s="1"/>
      <c r="N1141" s="1"/>
      <c r="O1141" s="1"/>
      <c r="P1141" s="1"/>
      <c r="Q1141" s="1"/>
      <c r="R1141" s="1"/>
    </row>
    <row r="1142" spans="1:18" ht="9.75" customHeight="1">
      <c r="A1142" s="1"/>
      <c r="B1142" s="1"/>
      <c r="C1142" s="1"/>
      <c r="D1142" s="1"/>
      <c r="E1142" s="1"/>
      <c r="F1142" s="1"/>
      <c r="G1142" s="1"/>
      <c r="H1142" s="1"/>
      <c r="I1142" s="1"/>
      <c r="J1142" s="1"/>
      <c r="K1142" s="1"/>
      <c r="L1142" s="1"/>
      <c r="M1142" s="1"/>
      <c r="N1142" s="1"/>
      <c r="O1142" s="1"/>
      <c r="P1142" s="1"/>
      <c r="Q1142" s="1"/>
      <c r="R1142" s="1"/>
    </row>
    <row r="1143" spans="1:18" ht="9.75" customHeight="1">
      <c r="A1143" s="1"/>
      <c r="B1143" s="1"/>
      <c r="C1143" s="1"/>
      <c r="D1143" s="1"/>
      <c r="E1143" s="1"/>
      <c r="F1143" s="1"/>
      <c r="G1143" s="1"/>
      <c r="H1143" s="1"/>
      <c r="I1143" s="1"/>
      <c r="J1143" s="1"/>
      <c r="K1143" s="1"/>
      <c r="L1143" s="1"/>
      <c r="M1143" s="1"/>
      <c r="N1143" s="1"/>
      <c r="O1143" s="1"/>
      <c r="P1143" s="1"/>
      <c r="Q1143" s="1"/>
      <c r="R1143" s="1"/>
    </row>
    <row r="1144" spans="1:18" ht="9.75" customHeight="1">
      <c r="A1144" s="1"/>
      <c r="B1144" s="1"/>
      <c r="C1144" s="1"/>
      <c r="D1144" s="1"/>
      <c r="E1144" s="1"/>
      <c r="F1144" s="1"/>
      <c r="G1144" s="1"/>
      <c r="H1144" s="1"/>
      <c r="I1144" s="1"/>
      <c r="J1144" s="1"/>
      <c r="K1144" s="1"/>
      <c r="L1144" s="1"/>
      <c r="M1144" s="1"/>
      <c r="N1144" s="1"/>
      <c r="O1144" s="1"/>
      <c r="P1144" s="1"/>
      <c r="Q1144" s="1"/>
      <c r="R1144" s="1"/>
    </row>
    <row r="1145" spans="1:18" ht="9.75" customHeight="1">
      <c r="A1145" s="1"/>
      <c r="B1145" s="1"/>
      <c r="C1145" s="1"/>
      <c r="D1145" s="1"/>
      <c r="E1145" s="1"/>
      <c r="F1145" s="1"/>
      <c r="G1145" s="1"/>
      <c r="H1145" s="1"/>
      <c r="I1145" s="1"/>
      <c r="J1145" s="1"/>
      <c r="K1145" s="1"/>
      <c r="L1145" s="1"/>
      <c r="M1145" s="1"/>
      <c r="N1145" s="1"/>
      <c r="O1145" s="1"/>
      <c r="P1145" s="1"/>
      <c r="Q1145" s="1"/>
      <c r="R1145" s="1"/>
    </row>
    <row r="1146" spans="1:18" ht="9.75" customHeight="1">
      <c r="A1146" s="1"/>
      <c r="B1146" s="1"/>
      <c r="C1146" s="1"/>
      <c r="D1146" s="1"/>
      <c r="E1146" s="1"/>
      <c r="F1146" s="1"/>
      <c r="G1146" s="1"/>
      <c r="H1146" s="1"/>
      <c r="I1146" s="1"/>
      <c r="J1146" s="1"/>
      <c r="K1146" s="1"/>
      <c r="L1146" s="1"/>
      <c r="M1146" s="1"/>
      <c r="N1146" s="1"/>
      <c r="O1146" s="1"/>
      <c r="P1146" s="1"/>
      <c r="Q1146" s="1"/>
      <c r="R1146" s="1"/>
    </row>
    <row r="1147" spans="1:18" ht="9.75" customHeight="1">
      <c r="A1147" s="1"/>
      <c r="B1147" s="1"/>
      <c r="C1147" s="1"/>
      <c r="D1147" s="1"/>
      <c r="E1147" s="1"/>
      <c r="F1147" s="1"/>
      <c r="G1147" s="1"/>
      <c r="H1147" s="1"/>
      <c r="I1147" s="1"/>
      <c r="J1147" s="1"/>
      <c r="K1147" s="1"/>
      <c r="L1147" s="1"/>
      <c r="M1147" s="1"/>
      <c r="N1147" s="1"/>
      <c r="O1147" s="1"/>
      <c r="P1147" s="1"/>
      <c r="Q1147" s="1"/>
      <c r="R1147" s="1"/>
    </row>
    <row r="1148" spans="1:18" ht="9.75" customHeight="1">
      <c r="A1148" s="1"/>
      <c r="B1148" s="1"/>
      <c r="C1148" s="1"/>
      <c r="D1148" s="1"/>
      <c r="E1148" s="1"/>
      <c r="F1148" s="1"/>
      <c r="G1148" s="1"/>
      <c r="H1148" s="1"/>
      <c r="I1148" s="1"/>
      <c r="J1148" s="1"/>
      <c r="K1148" s="1"/>
      <c r="L1148" s="1"/>
      <c r="M1148" s="1"/>
      <c r="N1148" s="1"/>
      <c r="O1148" s="1"/>
      <c r="P1148" s="1"/>
      <c r="Q1148" s="1"/>
      <c r="R1148" s="1"/>
    </row>
    <row r="1149" spans="1:18" ht="9.75" customHeight="1">
      <c r="A1149" s="1"/>
      <c r="B1149" s="1"/>
      <c r="C1149" s="1"/>
      <c r="D1149" s="1"/>
      <c r="E1149" s="1"/>
      <c r="F1149" s="1"/>
      <c r="G1149" s="1"/>
      <c r="H1149" s="1"/>
      <c r="I1149" s="1"/>
      <c r="J1149" s="1"/>
      <c r="K1149" s="1"/>
      <c r="L1149" s="1"/>
      <c r="M1149" s="1"/>
      <c r="N1149" s="1"/>
      <c r="O1149" s="1"/>
      <c r="P1149" s="1"/>
      <c r="Q1149" s="1"/>
      <c r="R1149" s="1"/>
    </row>
    <row r="1150" spans="1:18" ht="9.75" customHeight="1">
      <c r="A1150" s="1"/>
      <c r="B1150" s="1"/>
      <c r="C1150" s="1"/>
      <c r="D1150" s="1"/>
      <c r="E1150" s="1"/>
      <c r="F1150" s="1"/>
      <c r="G1150" s="1"/>
      <c r="H1150" s="1"/>
      <c r="I1150" s="1"/>
      <c r="J1150" s="1"/>
      <c r="K1150" s="1"/>
      <c r="L1150" s="1"/>
      <c r="M1150" s="1"/>
      <c r="N1150" s="1"/>
      <c r="O1150" s="1"/>
      <c r="P1150" s="1"/>
      <c r="Q1150" s="1"/>
      <c r="R1150" s="1"/>
    </row>
    <row r="1151" spans="1:18" ht="9.75" customHeight="1">
      <c r="A1151" s="1"/>
      <c r="B1151" s="1"/>
      <c r="C1151" s="1"/>
      <c r="D1151" s="1"/>
      <c r="E1151" s="1"/>
      <c r="F1151" s="1"/>
      <c r="G1151" s="1"/>
      <c r="H1151" s="1"/>
      <c r="I1151" s="1"/>
      <c r="J1151" s="1"/>
      <c r="K1151" s="1"/>
      <c r="L1151" s="1"/>
      <c r="M1151" s="1"/>
      <c r="N1151" s="1"/>
      <c r="O1151" s="1"/>
      <c r="P1151" s="1"/>
      <c r="Q1151" s="1"/>
      <c r="R1151" s="1"/>
    </row>
    <row r="1152" spans="1:18" ht="9.75" customHeight="1">
      <c r="A1152" s="1"/>
      <c r="B1152" s="1"/>
      <c r="C1152" s="1"/>
      <c r="D1152" s="1"/>
      <c r="E1152" s="1"/>
      <c r="F1152" s="1"/>
      <c r="G1152" s="1"/>
      <c r="H1152" s="1"/>
      <c r="I1152" s="1"/>
      <c r="J1152" s="1"/>
      <c r="K1152" s="1"/>
      <c r="L1152" s="1"/>
      <c r="M1152" s="1"/>
      <c r="N1152" s="1"/>
      <c r="O1152" s="1"/>
      <c r="P1152" s="1"/>
      <c r="Q1152" s="1"/>
      <c r="R1152" s="1"/>
    </row>
    <row r="1153" spans="1:18" ht="9.75" customHeight="1">
      <c r="A1153" s="1"/>
      <c r="B1153" s="1"/>
      <c r="C1153" s="1"/>
      <c r="D1153" s="1"/>
      <c r="E1153" s="1"/>
      <c r="F1153" s="1"/>
      <c r="G1153" s="1"/>
      <c r="H1153" s="1"/>
      <c r="I1153" s="1"/>
      <c r="J1153" s="1"/>
      <c r="K1153" s="1"/>
      <c r="L1153" s="1"/>
      <c r="M1153" s="1"/>
      <c r="N1153" s="1"/>
      <c r="O1153" s="1"/>
      <c r="P1153" s="1"/>
      <c r="Q1153" s="1"/>
      <c r="R1153" s="1"/>
    </row>
    <row r="1154" spans="1:18" ht="9.75" customHeight="1">
      <c r="A1154" s="1"/>
      <c r="B1154" s="1"/>
      <c r="C1154" s="1"/>
      <c r="D1154" s="1"/>
      <c r="E1154" s="1"/>
      <c r="F1154" s="1"/>
      <c r="G1154" s="1"/>
      <c r="H1154" s="1"/>
      <c r="I1154" s="1"/>
      <c r="J1154" s="1"/>
      <c r="K1154" s="1"/>
      <c r="L1154" s="1"/>
      <c r="M1154" s="1"/>
      <c r="N1154" s="1"/>
      <c r="O1154" s="1"/>
      <c r="P1154" s="1"/>
      <c r="Q1154" s="1"/>
      <c r="R1154" s="1"/>
    </row>
    <row r="1155" spans="1:18" ht="9.75" customHeight="1">
      <c r="A1155" s="1"/>
      <c r="B1155" s="1"/>
      <c r="C1155" s="1"/>
      <c r="D1155" s="1"/>
      <c r="E1155" s="1"/>
      <c r="F1155" s="1"/>
      <c r="G1155" s="1"/>
      <c r="H1155" s="1"/>
      <c r="I1155" s="1"/>
      <c r="J1155" s="1"/>
      <c r="K1155" s="1"/>
      <c r="L1155" s="1"/>
      <c r="M1155" s="1"/>
      <c r="N1155" s="1"/>
      <c r="O1155" s="1"/>
      <c r="P1155" s="1"/>
      <c r="Q1155" s="1"/>
      <c r="R1155" s="1"/>
    </row>
    <row r="1156" spans="1:18" ht="9.75" customHeight="1">
      <c r="A1156" s="1"/>
      <c r="B1156" s="1"/>
      <c r="C1156" s="1"/>
      <c r="D1156" s="1"/>
      <c r="E1156" s="1"/>
      <c r="F1156" s="1"/>
      <c r="G1156" s="1"/>
      <c r="H1156" s="1"/>
      <c r="I1156" s="1"/>
      <c r="J1156" s="1"/>
      <c r="K1156" s="1"/>
      <c r="L1156" s="1"/>
      <c r="M1156" s="1"/>
      <c r="N1156" s="1"/>
      <c r="O1156" s="1"/>
      <c r="P1156" s="1"/>
      <c r="Q1156" s="1"/>
      <c r="R1156" s="1"/>
    </row>
    <row r="1157" spans="1:18" ht="9.75" customHeight="1">
      <c r="A1157" s="1"/>
      <c r="B1157" s="1"/>
      <c r="C1157" s="1"/>
      <c r="D1157" s="1"/>
      <c r="E1157" s="1"/>
      <c r="F1157" s="1"/>
      <c r="G1157" s="1"/>
      <c r="H1157" s="1"/>
      <c r="I1157" s="1"/>
      <c r="J1157" s="1"/>
      <c r="K1157" s="1"/>
      <c r="L1157" s="1"/>
      <c r="M1157" s="1"/>
      <c r="N1157" s="1"/>
      <c r="O1157" s="1"/>
      <c r="P1157" s="1"/>
      <c r="Q1157" s="1"/>
      <c r="R1157" s="1"/>
    </row>
    <row r="1158" spans="1:18" ht="9.75" customHeight="1">
      <c r="A1158" s="1"/>
      <c r="B1158" s="1"/>
      <c r="C1158" s="1"/>
      <c r="D1158" s="1"/>
      <c r="E1158" s="1"/>
      <c r="F1158" s="1"/>
      <c r="G1158" s="1"/>
      <c r="H1158" s="1"/>
      <c r="I1158" s="1"/>
      <c r="J1158" s="1"/>
      <c r="K1158" s="1"/>
      <c r="L1158" s="1"/>
      <c r="M1158" s="1"/>
      <c r="N1158" s="1"/>
      <c r="O1158" s="1"/>
      <c r="P1158" s="1"/>
      <c r="Q1158" s="1"/>
      <c r="R1158" s="1"/>
    </row>
    <row r="1159" spans="1:18" ht="9.75" customHeight="1">
      <c r="A1159" s="1"/>
      <c r="B1159" s="1"/>
      <c r="C1159" s="1"/>
      <c r="D1159" s="1"/>
      <c r="E1159" s="1"/>
      <c r="F1159" s="1"/>
      <c r="G1159" s="1"/>
      <c r="H1159" s="1"/>
      <c r="I1159" s="1"/>
      <c r="J1159" s="1"/>
      <c r="K1159" s="1"/>
      <c r="L1159" s="1"/>
      <c r="M1159" s="1"/>
      <c r="N1159" s="1"/>
      <c r="O1159" s="1"/>
      <c r="P1159" s="1"/>
      <c r="Q1159" s="1"/>
      <c r="R1159" s="1"/>
    </row>
    <row r="1160" spans="1:18" ht="9.75" customHeight="1">
      <c r="A1160" s="1"/>
      <c r="B1160" s="1"/>
      <c r="C1160" s="1"/>
      <c r="D1160" s="1"/>
      <c r="E1160" s="1"/>
      <c r="F1160" s="1"/>
      <c r="G1160" s="1"/>
      <c r="H1160" s="1"/>
      <c r="I1160" s="1"/>
      <c r="J1160" s="1"/>
      <c r="K1160" s="1"/>
      <c r="L1160" s="1"/>
      <c r="M1160" s="1"/>
      <c r="N1160" s="1"/>
      <c r="O1160" s="1"/>
      <c r="P1160" s="1"/>
      <c r="Q1160" s="1"/>
      <c r="R1160" s="1"/>
    </row>
    <row r="1161" spans="1:18" ht="9.75" customHeight="1">
      <c r="A1161" s="1"/>
      <c r="B1161" s="1"/>
      <c r="C1161" s="1"/>
      <c r="D1161" s="1"/>
      <c r="E1161" s="1"/>
      <c r="F1161" s="1"/>
      <c r="G1161" s="1"/>
      <c r="H1161" s="1"/>
      <c r="I1161" s="1"/>
      <c r="J1161" s="1"/>
      <c r="K1161" s="1"/>
      <c r="L1161" s="1"/>
      <c r="M1161" s="1"/>
      <c r="N1161" s="1"/>
      <c r="O1161" s="1"/>
      <c r="P1161" s="1"/>
      <c r="Q1161" s="1"/>
      <c r="R1161" s="1"/>
    </row>
    <row r="1162" spans="1:18" ht="9.75" customHeight="1">
      <c r="A1162" s="1"/>
      <c r="B1162" s="1"/>
      <c r="C1162" s="1"/>
      <c r="D1162" s="1"/>
      <c r="E1162" s="1"/>
      <c r="F1162" s="1"/>
      <c r="G1162" s="1"/>
      <c r="H1162" s="1"/>
      <c r="I1162" s="1"/>
      <c r="J1162" s="1"/>
      <c r="K1162" s="1"/>
      <c r="L1162" s="1"/>
      <c r="M1162" s="1"/>
      <c r="N1162" s="1"/>
      <c r="O1162" s="1"/>
      <c r="P1162" s="1"/>
      <c r="Q1162" s="1"/>
      <c r="R1162" s="1"/>
    </row>
    <row r="1163" spans="1:18" ht="9.75" customHeight="1">
      <c r="A1163" s="1"/>
      <c r="B1163" s="1"/>
      <c r="C1163" s="1"/>
      <c r="D1163" s="1"/>
      <c r="E1163" s="1"/>
      <c r="F1163" s="1"/>
      <c r="G1163" s="1"/>
      <c r="H1163" s="1"/>
      <c r="I1163" s="1"/>
      <c r="J1163" s="1"/>
      <c r="K1163" s="1"/>
      <c r="L1163" s="1"/>
      <c r="M1163" s="1"/>
      <c r="N1163" s="1"/>
      <c r="O1163" s="1"/>
      <c r="P1163" s="1"/>
      <c r="Q1163" s="1"/>
      <c r="R1163" s="1"/>
    </row>
    <row r="1164" spans="1:18" ht="9.75" customHeight="1">
      <c r="A1164" s="1"/>
      <c r="B1164" s="1"/>
      <c r="C1164" s="1"/>
      <c r="D1164" s="1"/>
      <c r="E1164" s="1"/>
      <c r="F1164" s="1"/>
      <c r="G1164" s="1"/>
      <c r="H1164" s="1"/>
      <c r="I1164" s="1"/>
      <c r="J1164" s="1"/>
      <c r="K1164" s="1"/>
      <c r="L1164" s="1"/>
      <c r="M1164" s="1"/>
      <c r="N1164" s="1"/>
      <c r="O1164" s="1"/>
      <c r="P1164" s="1"/>
      <c r="Q1164" s="1"/>
      <c r="R1164" s="1"/>
    </row>
    <row r="1165" spans="1:18" ht="9.75" customHeight="1">
      <c r="A1165" s="1"/>
      <c r="B1165" s="1"/>
      <c r="C1165" s="1"/>
      <c r="D1165" s="1"/>
      <c r="E1165" s="1"/>
      <c r="F1165" s="1"/>
      <c r="G1165" s="1"/>
      <c r="H1165" s="1"/>
      <c r="I1165" s="1"/>
      <c r="J1165" s="1"/>
      <c r="K1165" s="1"/>
      <c r="L1165" s="1"/>
      <c r="M1165" s="1"/>
      <c r="N1165" s="1"/>
      <c r="O1165" s="1"/>
      <c r="P1165" s="1"/>
      <c r="Q1165" s="1"/>
      <c r="R1165" s="1"/>
    </row>
    <row r="1166" spans="1:18" ht="9.75" customHeight="1">
      <c r="A1166" s="1"/>
      <c r="B1166" s="1"/>
      <c r="C1166" s="1"/>
      <c r="D1166" s="1"/>
      <c r="E1166" s="1"/>
      <c r="F1166" s="1"/>
      <c r="G1166" s="1"/>
      <c r="H1166" s="1"/>
      <c r="I1166" s="1"/>
      <c r="J1166" s="1"/>
      <c r="K1166" s="1"/>
      <c r="L1166" s="1"/>
      <c r="M1166" s="1"/>
      <c r="N1166" s="1"/>
      <c r="O1166" s="1"/>
      <c r="P1166" s="1"/>
      <c r="Q1166" s="1"/>
      <c r="R1166" s="1"/>
    </row>
    <row r="1167" spans="1:18" ht="9.75" customHeight="1">
      <c r="A1167" s="1"/>
      <c r="B1167" s="1"/>
      <c r="C1167" s="1"/>
      <c r="D1167" s="1"/>
      <c r="E1167" s="1"/>
      <c r="F1167" s="1"/>
      <c r="G1167" s="1"/>
      <c r="H1167" s="1"/>
      <c r="I1167" s="1"/>
      <c r="J1167" s="1"/>
      <c r="K1167" s="1"/>
      <c r="L1167" s="1"/>
      <c r="M1167" s="1"/>
      <c r="N1167" s="1"/>
      <c r="O1167" s="1"/>
      <c r="P1167" s="1"/>
      <c r="Q1167" s="1"/>
      <c r="R1167" s="1"/>
    </row>
    <row r="1168" spans="1:18" ht="9.75" customHeight="1">
      <c r="A1168" s="1"/>
      <c r="B1168" s="1"/>
      <c r="C1168" s="1"/>
      <c r="D1168" s="1"/>
      <c r="E1168" s="1"/>
      <c r="F1168" s="1"/>
      <c r="G1168" s="1"/>
      <c r="H1168" s="1"/>
      <c r="I1168" s="1"/>
      <c r="J1168" s="1"/>
      <c r="K1168" s="1"/>
      <c r="L1168" s="1"/>
      <c r="M1168" s="1"/>
      <c r="N1168" s="1"/>
      <c r="O1168" s="1"/>
      <c r="P1168" s="1"/>
      <c r="Q1168" s="1"/>
      <c r="R1168" s="1"/>
    </row>
    <row r="1169" spans="1:18" ht="9.75" customHeight="1">
      <c r="A1169" s="1"/>
      <c r="B1169" s="1"/>
      <c r="C1169" s="1"/>
      <c r="D1169" s="1"/>
      <c r="E1169" s="1"/>
      <c r="F1169" s="1"/>
      <c r="G1169" s="1"/>
      <c r="H1169" s="1"/>
      <c r="I1169" s="1"/>
      <c r="J1169" s="1"/>
      <c r="K1169" s="1"/>
      <c r="L1169" s="1"/>
      <c r="M1169" s="1"/>
      <c r="N1169" s="1"/>
      <c r="O1169" s="1"/>
      <c r="P1169" s="1"/>
      <c r="Q1169" s="1"/>
      <c r="R1169" s="1"/>
    </row>
    <row r="1170" spans="1:18" ht="9.75" customHeight="1">
      <c r="A1170" s="1"/>
      <c r="B1170" s="1"/>
      <c r="C1170" s="1"/>
      <c r="D1170" s="1"/>
      <c r="E1170" s="1"/>
      <c r="F1170" s="1"/>
      <c r="G1170" s="1"/>
      <c r="H1170" s="1"/>
      <c r="I1170" s="1"/>
      <c r="J1170" s="1"/>
      <c r="K1170" s="1"/>
      <c r="L1170" s="1"/>
      <c r="M1170" s="1"/>
      <c r="N1170" s="1"/>
      <c r="O1170" s="1"/>
      <c r="P1170" s="1"/>
      <c r="Q1170" s="1"/>
      <c r="R1170" s="1"/>
    </row>
    <row r="1171" spans="1:18" ht="9.75" customHeight="1">
      <c r="A1171" s="1"/>
      <c r="B1171" s="1"/>
      <c r="C1171" s="1"/>
      <c r="D1171" s="1"/>
      <c r="E1171" s="1"/>
      <c r="F1171" s="1"/>
      <c r="G1171" s="1"/>
      <c r="H1171" s="1"/>
      <c r="I1171" s="1"/>
      <c r="J1171" s="1"/>
      <c r="K1171" s="1"/>
      <c r="L1171" s="1"/>
      <c r="M1171" s="1"/>
      <c r="N1171" s="1"/>
      <c r="O1171" s="1"/>
      <c r="P1171" s="1"/>
      <c r="Q1171" s="1"/>
      <c r="R1171" s="1"/>
    </row>
    <row r="1172" spans="1:18" ht="9.75" customHeight="1">
      <c r="A1172" s="1"/>
      <c r="B1172" s="1"/>
      <c r="C1172" s="1"/>
      <c r="D1172" s="1"/>
      <c r="E1172" s="1"/>
      <c r="F1172" s="1"/>
      <c r="G1172" s="1"/>
      <c r="H1172" s="1"/>
      <c r="I1172" s="1"/>
      <c r="J1172" s="1"/>
      <c r="K1172" s="1"/>
      <c r="L1172" s="1"/>
      <c r="M1172" s="1"/>
      <c r="N1172" s="1"/>
      <c r="O1172" s="1"/>
      <c r="P1172" s="1"/>
      <c r="Q1172" s="1"/>
      <c r="R1172" s="1"/>
    </row>
    <row r="1173" spans="1:18" ht="9.75" customHeight="1">
      <c r="A1173" s="1"/>
      <c r="B1173" s="1"/>
      <c r="C1173" s="1"/>
      <c r="D1173" s="1"/>
      <c r="E1173" s="1"/>
      <c r="F1173" s="1"/>
      <c r="G1173" s="1"/>
      <c r="H1173" s="1"/>
      <c r="I1173" s="1"/>
      <c r="J1173" s="1"/>
      <c r="K1173" s="1"/>
      <c r="L1173" s="1"/>
      <c r="M1173" s="1"/>
      <c r="N1173" s="1"/>
      <c r="O1173" s="1"/>
      <c r="P1173" s="1"/>
      <c r="Q1173" s="1"/>
      <c r="R1173" s="1"/>
    </row>
    <row r="1174" spans="1:18" ht="9.75" customHeight="1">
      <c r="A1174" s="1"/>
      <c r="B1174" s="1"/>
      <c r="C1174" s="1"/>
      <c r="D1174" s="1"/>
      <c r="E1174" s="1"/>
      <c r="F1174" s="1"/>
      <c r="G1174" s="1"/>
      <c r="H1174" s="1"/>
      <c r="I1174" s="1"/>
      <c r="J1174" s="1"/>
      <c r="K1174" s="1"/>
      <c r="L1174" s="1"/>
      <c r="M1174" s="1"/>
      <c r="N1174" s="1"/>
      <c r="O1174" s="1"/>
      <c r="P1174" s="1"/>
      <c r="Q1174" s="1"/>
      <c r="R1174" s="1"/>
    </row>
    <row r="1175" spans="1:18" ht="9.75" customHeight="1">
      <c r="A1175" s="1"/>
      <c r="B1175" s="1"/>
      <c r="C1175" s="1"/>
      <c r="D1175" s="1"/>
      <c r="E1175" s="1"/>
      <c r="F1175" s="1"/>
      <c r="G1175" s="1"/>
      <c r="H1175" s="1"/>
      <c r="I1175" s="1"/>
      <c r="J1175" s="1"/>
      <c r="K1175" s="1"/>
      <c r="L1175" s="1"/>
      <c r="M1175" s="1"/>
      <c r="N1175" s="1"/>
      <c r="O1175" s="1"/>
      <c r="P1175" s="1"/>
      <c r="Q1175" s="1"/>
      <c r="R1175" s="1"/>
    </row>
    <row r="1176" spans="1:18" ht="9.75" customHeight="1">
      <c r="A1176" s="1"/>
      <c r="B1176" s="1"/>
      <c r="C1176" s="1"/>
      <c r="D1176" s="1"/>
      <c r="E1176" s="1"/>
      <c r="F1176" s="1"/>
      <c r="G1176" s="1"/>
      <c r="H1176" s="1"/>
      <c r="I1176" s="1"/>
      <c r="J1176" s="1"/>
      <c r="K1176" s="1"/>
      <c r="L1176" s="1"/>
      <c r="M1176" s="1"/>
      <c r="N1176" s="1"/>
      <c r="O1176" s="1"/>
      <c r="P1176" s="1"/>
      <c r="Q1176" s="1"/>
      <c r="R1176" s="1"/>
    </row>
    <row r="1177" spans="1:18" ht="9.75" customHeight="1">
      <c r="A1177" s="1"/>
      <c r="B1177" s="1"/>
      <c r="C1177" s="1"/>
      <c r="D1177" s="1"/>
      <c r="E1177" s="1"/>
      <c r="F1177" s="1"/>
      <c r="G1177" s="1"/>
      <c r="H1177" s="1"/>
      <c r="I1177" s="1"/>
      <c r="J1177" s="1"/>
      <c r="K1177" s="1"/>
      <c r="L1177" s="1"/>
      <c r="M1177" s="1"/>
      <c r="N1177" s="1"/>
      <c r="O1177" s="1"/>
      <c r="P1177" s="1"/>
      <c r="Q1177" s="1"/>
      <c r="R1177" s="1"/>
    </row>
    <row r="1178" spans="1:18" ht="9.75" customHeight="1">
      <c r="A1178" s="1"/>
      <c r="B1178" s="1"/>
      <c r="C1178" s="1"/>
      <c r="D1178" s="1"/>
      <c r="E1178" s="1"/>
      <c r="F1178" s="1"/>
      <c r="G1178" s="1"/>
      <c r="H1178" s="1"/>
      <c r="I1178" s="1"/>
      <c r="J1178" s="1"/>
      <c r="K1178" s="1"/>
      <c r="L1178" s="1"/>
      <c r="M1178" s="1"/>
      <c r="N1178" s="1"/>
      <c r="O1178" s="1"/>
      <c r="P1178" s="1"/>
      <c r="Q1178" s="1"/>
      <c r="R1178" s="1"/>
    </row>
    <row r="1179" spans="1:18" ht="9.75" customHeight="1">
      <c r="A1179" s="1"/>
      <c r="B1179" s="1"/>
      <c r="C1179" s="1"/>
      <c r="D1179" s="1"/>
      <c r="E1179" s="1"/>
      <c r="F1179" s="1"/>
      <c r="G1179" s="1"/>
      <c r="H1179" s="1"/>
      <c r="I1179" s="1"/>
      <c r="J1179" s="1"/>
      <c r="K1179" s="1"/>
      <c r="L1179" s="1"/>
      <c r="M1179" s="1"/>
      <c r="N1179" s="1"/>
      <c r="O1179" s="1"/>
      <c r="P1179" s="1"/>
      <c r="Q1179" s="1"/>
      <c r="R1179" s="1"/>
    </row>
    <row r="1180" spans="1:18" ht="9.75" customHeight="1">
      <c r="A1180" s="1"/>
      <c r="B1180" s="1"/>
      <c r="C1180" s="1"/>
      <c r="D1180" s="1"/>
      <c r="E1180" s="1"/>
      <c r="F1180" s="1"/>
      <c r="G1180" s="1"/>
      <c r="H1180" s="1"/>
      <c r="I1180" s="1"/>
      <c r="J1180" s="1"/>
      <c r="K1180" s="1"/>
      <c r="L1180" s="1"/>
      <c r="M1180" s="1"/>
      <c r="N1180" s="1"/>
      <c r="O1180" s="1"/>
      <c r="P1180" s="1"/>
      <c r="Q1180" s="1"/>
      <c r="R1180" s="1"/>
    </row>
    <row r="1181" spans="1:18" ht="9.75" customHeight="1">
      <c r="A1181" s="1"/>
      <c r="B1181" s="1"/>
      <c r="C1181" s="1"/>
      <c r="D1181" s="1"/>
      <c r="E1181" s="1"/>
      <c r="F1181" s="1"/>
      <c r="G1181" s="1"/>
      <c r="H1181" s="1"/>
      <c r="I1181" s="1"/>
      <c r="J1181" s="1"/>
      <c r="K1181" s="1"/>
      <c r="L1181" s="1"/>
      <c r="M1181" s="1"/>
      <c r="N1181" s="1"/>
      <c r="O1181" s="1"/>
      <c r="P1181" s="1"/>
      <c r="Q1181" s="1"/>
      <c r="R1181" s="1"/>
    </row>
    <row r="1182" spans="1:18" ht="9.75" customHeight="1">
      <c r="A1182" s="1"/>
      <c r="B1182" s="1"/>
      <c r="C1182" s="1"/>
      <c r="D1182" s="1"/>
      <c r="E1182" s="1"/>
      <c r="F1182" s="1"/>
      <c r="G1182" s="1"/>
      <c r="H1182" s="1"/>
      <c r="I1182" s="1"/>
      <c r="J1182" s="1"/>
      <c r="K1182" s="1"/>
      <c r="L1182" s="1"/>
      <c r="M1182" s="1"/>
      <c r="N1182" s="1"/>
      <c r="O1182" s="1"/>
      <c r="P1182" s="1"/>
      <c r="Q1182" s="1"/>
      <c r="R1182" s="1"/>
    </row>
    <row r="1183" spans="1:18" ht="9.75" customHeight="1">
      <c r="A1183" s="1"/>
      <c r="B1183" s="1"/>
      <c r="C1183" s="1"/>
      <c r="D1183" s="1"/>
      <c r="E1183" s="1"/>
      <c r="F1183" s="1"/>
      <c r="G1183" s="1"/>
      <c r="H1183" s="1"/>
      <c r="I1183" s="1"/>
      <c r="J1183" s="1"/>
      <c r="K1183" s="1"/>
      <c r="L1183" s="1"/>
      <c r="M1183" s="1"/>
      <c r="N1183" s="1"/>
      <c r="O1183" s="1"/>
      <c r="P1183" s="1"/>
      <c r="Q1183" s="1"/>
      <c r="R1183" s="1"/>
    </row>
    <row r="1184" spans="1:18" ht="9.75" customHeight="1">
      <c r="A1184" s="1"/>
      <c r="B1184" s="1"/>
      <c r="C1184" s="1"/>
      <c r="D1184" s="1"/>
      <c r="E1184" s="1"/>
      <c r="F1184" s="1"/>
      <c r="G1184" s="1"/>
      <c r="H1184" s="1"/>
      <c r="I1184" s="1"/>
      <c r="J1184" s="1"/>
      <c r="K1184" s="1"/>
      <c r="L1184" s="1"/>
      <c r="M1184" s="1"/>
      <c r="N1184" s="1"/>
      <c r="O1184" s="1"/>
      <c r="P1184" s="1"/>
      <c r="Q1184" s="1"/>
      <c r="R1184" s="1"/>
    </row>
    <row r="1185" spans="1:18" ht="9.75" customHeight="1">
      <c r="A1185" s="1"/>
      <c r="B1185" s="1"/>
      <c r="C1185" s="1"/>
      <c r="D1185" s="1"/>
      <c r="E1185" s="1"/>
      <c r="F1185" s="1"/>
      <c r="G1185" s="1"/>
      <c r="H1185" s="1"/>
      <c r="I1185" s="1"/>
      <c r="J1185" s="1"/>
      <c r="K1185" s="1"/>
      <c r="L1185" s="1"/>
      <c r="M1185" s="1"/>
      <c r="N1185" s="1"/>
      <c r="O1185" s="1"/>
      <c r="P1185" s="1"/>
      <c r="Q1185" s="1"/>
      <c r="R1185" s="1"/>
    </row>
    <row r="1186" spans="1:18" ht="9.75" customHeight="1">
      <c r="A1186" s="1"/>
      <c r="B1186" s="1"/>
      <c r="C1186" s="1"/>
      <c r="D1186" s="1"/>
      <c r="E1186" s="1"/>
      <c r="F1186" s="1"/>
      <c r="G1186" s="1"/>
      <c r="H1186" s="1"/>
      <c r="I1186" s="1"/>
      <c r="J1186" s="1"/>
      <c r="K1186" s="1"/>
      <c r="L1186" s="1"/>
      <c r="M1186" s="1"/>
      <c r="N1186" s="1"/>
      <c r="O1186" s="1"/>
      <c r="P1186" s="1"/>
      <c r="Q1186" s="1"/>
      <c r="R1186" s="1"/>
    </row>
    <row r="1187" spans="1:18" ht="9.75" customHeight="1">
      <c r="A1187" s="1"/>
      <c r="B1187" s="1"/>
      <c r="C1187" s="1"/>
      <c r="D1187" s="1"/>
      <c r="E1187" s="1"/>
      <c r="F1187" s="1"/>
      <c r="G1187" s="1"/>
      <c r="H1187" s="1"/>
      <c r="I1187" s="1"/>
      <c r="J1187" s="1"/>
      <c r="K1187" s="1"/>
      <c r="L1187" s="1"/>
      <c r="M1187" s="1"/>
      <c r="N1187" s="1"/>
      <c r="O1187" s="1"/>
      <c r="P1187" s="1"/>
      <c r="Q1187" s="1"/>
      <c r="R1187" s="1"/>
    </row>
    <row r="1188" spans="1:18" ht="9.75" customHeight="1">
      <c r="A1188" s="1"/>
      <c r="B1188" s="1"/>
      <c r="C1188" s="1"/>
      <c r="D1188" s="1"/>
      <c r="E1188" s="1"/>
      <c r="F1188" s="1"/>
      <c r="G1188" s="1"/>
      <c r="H1188" s="1"/>
      <c r="I1188" s="1"/>
      <c r="J1188" s="1"/>
      <c r="K1188" s="1"/>
      <c r="L1188" s="1"/>
      <c r="M1188" s="1"/>
      <c r="N1188" s="1"/>
      <c r="O1188" s="1"/>
      <c r="P1188" s="1"/>
      <c r="Q1188" s="1"/>
      <c r="R1188" s="1"/>
    </row>
    <row r="1189" spans="1:18" ht="9.75" customHeight="1">
      <c r="A1189" s="1"/>
      <c r="B1189" s="1"/>
      <c r="C1189" s="1"/>
      <c r="D1189" s="1"/>
      <c r="E1189" s="1"/>
      <c r="F1189" s="1"/>
      <c r="G1189" s="1"/>
      <c r="H1189" s="1"/>
      <c r="I1189" s="1"/>
      <c r="J1189" s="1"/>
      <c r="K1189" s="1"/>
      <c r="L1189" s="1"/>
      <c r="M1189" s="1"/>
      <c r="N1189" s="1"/>
      <c r="O1189" s="1"/>
      <c r="P1189" s="1"/>
      <c r="Q1189" s="1"/>
      <c r="R1189" s="1"/>
    </row>
    <row r="1190" spans="1:18" ht="9.75" customHeight="1">
      <c r="A1190" s="1"/>
      <c r="B1190" s="1"/>
      <c r="C1190" s="1"/>
      <c r="D1190" s="1"/>
      <c r="E1190" s="1"/>
      <c r="F1190" s="1"/>
      <c r="G1190" s="1"/>
      <c r="H1190" s="1"/>
      <c r="I1190" s="1"/>
      <c r="J1190" s="1"/>
      <c r="K1190" s="1"/>
      <c r="L1190" s="1"/>
      <c r="M1190" s="1"/>
      <c r="N1190" s="1"/>
      <c r="O1190" s="1"/>
      <c r="P1190" s="1"/>
      <c r="Q1190" s="1"/>
      <c r="R1190" s="1"/>
    </row>
    <row r="1191" spans="1:18" ht="9.75" customHeight="1">
      <c r="A1191" s="1"/>
      <c r="B1191" s="1"/>
      <c r="C1191" s="1"/>
      <c r="D1191" s="1"/>
      <c r="E1191" s="1"/>
      <c r="F1191" s="1"/>
      <c r="G1191" s="1"/>
      <c r="H1191" s="1"/>
      <c r="I1191" s="1"/>
      <c r="J1191" s="1"/>
      <c r="K1191" s="1"/>
      <c r="L1191" s="1"/>
      <c r="M1191" s="1"/>
      <c r="N1191" s="1"/>
      <c r="O1191" s="1"/>
      <c r="P1191" s="1"/>
      <c r="Q1191" s="1"/>
      <c r="R1191" s="1"/>
    </row>
    <row r="1192" spans="1:18" ht="9.75" customHeight="1">
      <c r="A1192" s="1"/>
      <c r="B1192" s="1"/>
      <c r="C1192" s="1"/>
      <c r="D1192" s="1"/>
      <c r="E1192" s="1"/>
      <c r="F1192" s="1"/>
      <c r="G1192" s="1"/>
      <c r="H1192" s="1"/>
      <c r="I1192" s="1"/>
      <c r="J1192" s="1"/>
      <c r="K1192" s="1"/>
      <c r="L1192" s="1"/>
      <c r="M1192" s="1"/>
      <c r="N1192" s="1"/>
      <c r="O1192" s="1"/>
      <c r="P1192" s="1"/>
      <c r="Q1192" s="1"/>
      <c r="R1192" s="1"/>
    </row>
    <row r="1193" spans="1:18" ht="9.75" customHeight="1">
      <c r="A1193" s="1"/>
      <c r="B1193" s="1"/>
      <c r="C1193" s="1"/>
      <c r="D1193" s="1"/>
      <c r="E1193" s="1"/>
      <c r="F1193" s="1"/>
      <c r="G1193" s="1"/>
      <c r="H1193" s="1"/>
      <c r="I1193" s="1"/>
      <c r="J1193" s="1"/>
      <c r="K1193" s="1"/>
      <c r="L1193" s="1"/>
      <c r="M1193" s="1"/>
      <c r="N1193" s="1"/>
      <c r="O1193" s="1"/>
      <c r="P1193" s="1"/>
      <c r="Q1193" s="1"/>
      <c r="R1193" s="1"/>
    </row>
    <row r="1194" spans="1:18" ht="9.75" customHeight="1">
      <c r="A1194" s="1"/>
      <c r="B1194" s="1"/>
      <c r="C1194" s="1"/>
      <c r="D1194" s="1"/>
      <c r="E1194" s="1"/>
      <c r="F1194" s="1"/>
      <c r="G1194" s="1"/>
      <c r="H1194" s="1"/>
      <c r="I1194" s="1"/>
      <c r="J1194" s="1"/>
      <c r="K1194" s="1"/>
      <c r="L1194" s="1"/>
      <c r="M1194" s="1"/>
      <c r="N1194" s="1"/>
      <c r="O1194" s="1"/>
      <c r="P1194" s="1"/>
      <c r="Q1194" s="1"/>
      <c r="R1194" s="1"/>
    </row>
    <row r="1195" spans="1:18" ht="9.75" customHeight="1">
      <c r="A1195" s="1"/>
      <c r="B1195" s="1"/>
      <c r="C1195" s="1"/>
      <c r="D1195" s="1"/>
      <c r="E1195" s="1"/>
      <c r="F1195" s="1"/>
      <c r="G1195" s="1"/>
      <c r="H1195" s="1"/>
      <c r="I1195" s="1"/>
      <c r="J1195" s="1"/>
      <c r="K1195" s="1"/>
      <c r="L1195" s="1"/>
      <c r="M1195" s="1"/>
      <c r="N1195" s="1"/>
      <c r="O1195" s="1"/>
      <c r="P1195" s="1"/>
      <c r="Q1195" s="1"/>
      <c r="R1195" s="1"/>
    </row>
    <row r="1196" spans="1:18" ht="9.75" customHeight="1">
      <c r="A1196" s="1"/>
      <c r="B1196" s="1"/>
      <c r="C1196" s="1"/>
      <c r="D1196" s="1"/>
      <c r="E1196" s="1"/>
      <c r="F1196" s="1"/>
      <c r="G1196" s="1"/>
      <c r="H1196" s="1"/>
      <c r="I1196" s="1"/>
      <c r="J1196" s="1"/>
      <c r="K1196" s="1"/>
      <c r="L1196" s="1"/>
      <c r="M1196" s="1"/>
      <c r="N1196" s="1"/>
      <c r="O1196" s="1"/>
      <c r="P1196" s="1"/>
      <c r="Q1196" s="1"/>
      <c r="R1196" s="1"/>
    </row>
    <row r="1197" spans="1:18" ht="9.75" customHeight="1">
      <c r="A1197" s="1"/>
      <c r="B1197" s="1"/>
      <c r="C1197" s="1"/>
      <c r="D1197" s="1"/>
      <c r="E1197" s="1"/>
      <c r="F1197" s="1"/>
      <c r="G1197" s="1"/>
      <c r="H1197" s="1"/>
      <c r="I1197" s="1"/>
      <c r="J1197" s="1"/>
      <c r="K1197" s="1"/>
      <c r="L1197" s="1"/>
      <c r="M1197" s="1"/>
      <c r="N1197" s="1"/>
      <c r="O1197" s="1"/>
      <c r="P1197" s="1"/>
      <c r="Q1197" s="1"/>
      <c r="R1197" s="1"/>
    </row>
    <row r="1198" spans="1:18" ht="9.75" customHeight="1">
      <c r="A1198" s="1"/>
      <c r="B1198" s="1"/>
      <c r="C1198" s="1"/>
      <c r="D1198" s="1"/>
      <c r="E1198" s="1"/>
      <c r="F1198" s="1"/>
      <c r="G1198" s="1"/>
      <c r="H1198" s="1"/>
      <c r="I1198" s="1"/>
      <c r="J1198" s="1"/>
      <c r="K1198" s="1"/>
      <c r="L1198" s="1"/>
      <c r="M1198" s="1"/>
      <c r="N1198" s="1"/>
      <c r="O1198" s="1"/>
      <c r="P1198" s="1"/>
      <c r="Q1198" s="1"/>
      <c r="R1198" s="1"/>
    </row>
    <row r="1199" spans="1:18" ht="9.75" customHeight="1">
      <c r="A1199" s="1"/>
      <c r="B1199" s="1"/>
      <c r="C1199" s="1"/>
      <c r="D1199" s="1"/>
      <c r="E1199" s="1"/>
      <c r="F1199" s="1"/>
      <c r="G1199" s="1"/>
      <c r="H1199" s="1"/>
      <c r="I1199" s="1"/>
      <c r="J1199" s="1"/>
      <c r="K1199" s="1"/>
      <c r="L1199" s="1"/>
      <c r="M1199" s="1"/>
      <c r="N1199" s="1"/>
      <c r="O1199" s="1"/>
      <c r="P1199" s="1"/>
      <c r="Q1199" s="1"/>
      <c r="R1199" s="1"/>
    </row>
    <row r="1200" spans="1:18" ht="9.75" customHeight="1">
      <c r="A1200" s="1"/>
      <c r="B1200" s="1"/>
      <c r="C1200" s="1"/>
      <c r="D1200" s="1"/>
      <c r="E1200" s="1"/>
      <c r="F1200" s="1"/>
      <c r="G1200" s="1"/>
      <c r="H1200" s="1"/>
      <c r="I1200" s="1"/>
      <c r="J1200" s="1"/>
      <c r="K1200" s="1"/>
      <c r="L1200" s="1"/>
      <c r="M1200" s="1"/>
      <c r="N1200" s="1"/>
      <c r="O1200" s="1"/>
      <c r="P1200" s="1"/>
      <c r="Q1200" s="1"/>
      <c r="R1200" s="1"/>
    </row>
    <row r="1201" spans="1:18" ht="9.75" customHeight="1">
      <c r="A1201" s="1"/>
      <c r="B1201" s="1"/>
      <c r="C1201" s="1"/>
      <c r="D1201" s="1"/>
      <c r="E1201" s="1"/>
      <c r="F1201" s="1"/>
      <c r="G1201" s="1"/>
      <c r="H1201" s="1"/>
      <c r="I1201" s="1"/>
      <c r="J1201" s="1"/>
      <c r="K1201" s="1"/>
      <c r="L1201" s="1"/>
      <c r="M1201" s="1"/>
      <c r="N1201" s="1"/>
      <c r="O1201" s="1"/>
      <c r="P1201" s="1"/>
      <c r="Q1201" s="1"/>
      <c r="R1201" s="1"/>
    </row>
    <row r="1202" spans="1:18" ht="9.75" customHeight="1">
      <c r="A1202" s="1"/>
      <c r="B1202" s="1"/>
      <c r="C1202" s="1"/>
      <c r="D1202" s="1"/>
      <c r="E1202" s="1"/>
      <c r="F1202" s="1"/>
      <c r="G1202" s="1"/>
      <c r="H1202" s="1"/>
      <c r="I1202" s="1"/>
      <c r="J1202" s="1"/>
      <c r="K1202" s="1"/>
      <c r="L1202" s="1"/>
      <c r="M1202" s="1"/>
      <c r="N1202" s="1"/>
      <c r="O1202" s="1"/>
      <c r="P1202" s="1"/>
      <c r="Q1202" s="1"/>
      <c r="R1202" s="1"/>
    </row>
    <row r="1203" spans="1:18" ht="9.75" customHeight="1">
      <c r="A1203" s="1"/>
      <c r="B1203" s="1"/>
      <c r="C1203" s="1"/>
      <c r="D1203" s="1"/>
      <c r="E1203" s="1"/>
      <c r="F1203" s="1"/>
      <c r="G1203" s="1"/>
      <c r="H1203" s="1"/>
      <c r="I1203" s="1"/>
      <c r="J1203" s="1"/>
      <c r="K1203" s="1"/>
      <c r="L1203" s="1"/>
      <c r="M1203" s="1"/>
      <c r="N1203" s="1"/>
      <c r="O1203" s="1"/>
      <c r="P1203" s="1"/>
      <c r="Q1203" s="1"/>
      <c r="R1203" s="1"/>
    </row>
    <row r="1204" spans="1:18" ht="9.75" customHeight="1">
      <c r="A1204" s="1"/>
      <c r="B1204" s="1"/>
      <c r="C1204" s="1"/>
      <c r="D1204" s="1"/>
      <c r="E1204" s="1"/>
      <c r="F1204" s="1"/>
      <c r="G1204" s="1"/>
      <c r="H1204" s="1"/>
      <c r="I1204" s="1"/>
      <c r="J1204" s="1"/>
      <c r="K1204" s="1"/>
      <c r="L1204" s="1"/>
      <c r="M1204" s="1"/>
      <c r="N1204" s="1"/>
      <c r="O1204" s="1"/>
      <c r="P1204" s="1"/>
      <c r="Q1204" s="1"/>
      <c r="R1204" s="1"/>
    </row>
    <row r="1205" spans="1:18" ht="9.75" customHeight="1">
      <c r="A1205" s="1"/>
      <c r="B1205" s="1"/>
      <c r="C1205" s="1"/>
      <c r="D1205" s="1"/>
      <c r="E1205" s="1"/>
      <c r="F1205" s="1"/>
      <c r="G1205" s="1"/>
      <c r="H1205" s="1"/>
      <c r="I1205" s="1"/>
      <c r="J1205" s="1"/>
      <c r="K1205" s="1"/>
      <c r="L1205" s="1"/>
      <c r="M1205" s="1"/>
      <c r="N1205" s="1"/>
      <c r="O1205" s="1"/>
      <c r="P1205" s="1"/>
      <c r="Q1205" s="1"/>
      <c r="R1205" s="1"/>
    </row>
    <row r="1206" spans="1:18" ht="9.75" customHeight="1">
      <c r="A1206" s="1"/>
      <c r="B1206" s="1"/>
      <c r="C1206" s="1"/>
      <c r="D1206" s="1"/>
      <c r="E1206" s="1"/>
      <c r="F1206" s="1"/>
      <c r="G1206" s="1"/>
      <c r="H1206" s="1"/>
      <c r="I1206" s="1"/>
      <c r="J1206" s="1"/>
      <c r="K1206" s="1"/>
      <c r="L1206" s="1"/>
      <c r="M1206" s="1"/>
      <c r="N1206" s="1"/>
      <c r="O1206" s="1"/>
      <c r="P1206" s="1"/>
      <c r="Q1206" s="1"/>
      <c r="R1206" s="1"/>
    </row>
    <row r="1207" spans="1:18" ht="9.75" customHeight="1">
      <c r="A1207" s="1"/>
      <c r="B1207" s="1"/>
      <c r="C1207" s="1"/>
      <c r="D1207" s="1"/>
      <c r="E1207" s="1"/>
      <c r="F1207" s="1"/>
      <c r="G1207" s="1"/>
      <c r="H1207" s="1"/>
      <c r="I1207" s="1"/>
      <c r="J1207" s="1"/>
      <c r="K1207" s="1"/>
      <c r="L1207" s="1"/>
      <c r="M1207" s="1"/>
      <c r="N1207" s="1"/>
      <c r="O1207" s="1"/>
      <c r="P1207" s="1"/>
      <c r="Q1207" s="1"/>
      <c r="R1207" s="1"/>
    </row>
    <row r="1208" spans="1:18" ht="9.75" customHeight="1">
      <c r="A1208" s="1"/>
      <c r="B1208" s="1"/>
      <c r="C1208" s="1"/>
      <c r="D1208" s="1"/>
      <c r="E1208" s="1"/>
      <c r="F1208" s="1"/>
      <c r="G1208" s="1"/>
      <c r="H1208" s="1"/>
      <c r="I1208" s="1"/>
      <c r="J1208" s="1"/>
      <c r="K1208" s="1"/>
      <c r="L1208" s="1"/>
      <c r="M1208" s="1"/>
      <c r="N1208" s="1"/>
      <c r="O1208" s="1"/>
      <c r="P1208" s="1"/>
      <c r="Q1208" s="1"/>
      <c r="R1208" s="1"/>
    </row>
    <row r="1209" spans="1:18" ht="9.75" customHeight="1">
      <c r="A1209" s="1"/>
      <c r="B1209" s="1"/>
      <c r="C1209" s="1"/>
      <c r="D1209" s="1"/>
      <c r="E1209" s="1"/>
      <c r="F1209" s="1"/>
      <c r="G1209" s="1"/>
      <c r="H1209" s="1"/>
      <c r="I1209" s="1"/>
      <c r="J1209" s="1"/>
      <c r="K1209" s="1"/>
      <c r="L1209" s="1"/>
      <c r="M1209" s="1"/>
      <c r="N1209" s="1"/>
      <c r="O1209" s="1"/>
      <c r="P1209" s="1"/>
      <c r="Q1209" s="1"/>
      <c r="R1209" s="1"/>
    </row>
    <row r="1210" spans="1:18" ht="9.75" customHeight="1">
      <c r="A1210" s="1"/>
      <c r="B1210" s="1"/>
      <c r="C1210" s="1"/>
      <c r="D1210" s="1"/>
      <c r="E1210" s="1"/>
      <c r="F1210" s="1"/>
      <c r="G1210" s="1"/>
      <c r="H1210" s="1"/>
      <c r="I1210" s="1"/>
      <c r="J1210" s="1"/>
      <c r="K1210" s="1"/>
      <c r="L1210" s="1"/>
      <c r="M1210" s="1"/>
      <c r="N1210" s="1"/>
      <c r="O1210" s="1"/>
      <c r="P1210" s="1"/>
      <c r="Q1210" s="1"/>
      <c r="R1210" s="1"/>
    </row>
    <row r="1211" spans="1:18" ht="9.75" customHeight="1">
      <c r="A1211" s="1"/>
      <c r="B1211" s="1"/>
      <c r="C1211" s="1"/>
      <c r="D1211" s="1"/>
      <c r="E1211" s="1"/>
      <c r="F1211" s="1"/>
      <c r="G1211" s="1"/>
      <c r="H1211" s="1"/>
      <c r="I1211" s="1"/>
      <c r="J1211" s="1"/>
      <c r="K1211" s="1"/>
      <c r="L1211" s="1"/>
      <c r="M1211" s="1"/>
      <c r="N1211" s="1"/>
      <c r="O1211" s="1"/>
      <c r="P1211" s="1"/>
      <c r="Q1211" s="1"/>
      <c r="R1211" s="1"/>
    </row>
    <row r="1212" spans="1:18" ht="9.75" customHeight="1">
      <c r="A1212" s="1"/>
      <c r="B1212" s="1"/>
      <c r="C1212" s="1"/>
      <c r="D1212" s="1"/>
      <c r="E1212" s="1"/>
      <c r="F1212" s="1"/>
      <c r="G1212" s="1"/>
      <c r="H1212" s="1"/>
      <c r="I1212" s="1"/>
      <c r="J1212" s="1"/>
      <c r="K1212" s="1"/>
      <c r="L1212" s="1"/>
      <c r="M1212" s="1"/>
      <c r="N1212" s="1"/>
      <c r="O1212" s="1"/>
      <c r="P1212" s="1"/>
      <c r="Q1212" s="1"/>
      <c r="R1212" s="1"/>
    </row>
    <row r="1213" spans="1:18" ht="9.75" customHeight="1">
      <c r="A1213" s="1"/>
      <c r="B1213" s="1"/>
      <c r="C1213" s="1"/>
      <c r="D1213" s="1"/>
      <c r="E1213" s="1"/>
      <c r="F1213" s="1"/>
      <c r="G1213" s="1"/>
      <c r="H1213" s="1"/>
      <c r="I1213" s="1"/>
      <c r="J1213" s="1"/>
      <c r="K1213" s="1"/>
      <c r="L1213" s="1"/>
      <c r="M1213" s="1"/>
      <c r="N1213" s="1"/>
      <c r="O1213" s="1"/>
      <c r="P1213" s="1"/>
      <c r="Q1213" s="1"/>
      <c r="R1213" s="1"/>
    </row>
    <row r="1214" spans="1:18" ht="9.75" customHeight="1">
      <c r="A1214" s="1"/>
      <c r="B1214" s="1"/>
      <c r="C1214" s="1"/>
      <c r="D1214" s="1"/>
      <c r="E1214" s="1"/>
      <c r="F1214" s="1"/>
      <c r="G1214" s="1"/>
      <c r="H1214" s="1"/>
      <c r="I1214" s="1"/>
      <c r="J1214" s="1"/>
      <c r="K1214" s="1"/>
      <c r="L1214" s="1"/>
      <c r="M1214" s="1"/>
      <c r="N1214" s="1"/>
      <c r="O1214" s="1"/>
      <c r="P1214" s="1"/>
      <c r="Q1214" s="1"/>
      <c r="R1214" s="1"/>
    </row>
    <row r="1215" spans="1:18" ht="9.75" customHeight="1">
      <c r="A1215" s="1"/>
      <c r="B1215" s="1"/>
      <c r="C1215" s="1"/>
      <c r="D1215" s="1"/>
      <c r="E1215" s="1"/>
      <c r="F1215" s="1"/>
      <c r="G1215" s="1"/>
      <c r="H1215" s="1"/>
      <c r="I1215" s="1"/>
      <c r="J1215" s="1"/>
      <c r="K1215" s="1"/>
      <c r="L1215" s="1"/>
      <c r="M1215" s="1"/>
      <c r="N1215" s="1"/>
      <c r="O1215" s="1"/>
      <c r="P1215" s="1"/>
      <c r="Q1215" s="1"/>
      <c r="R1215" s="1"/>
    </row>
    <row r="1216" spans="1:18" ht="9.75" customHeight="1">
      <c r="A1216" s="1"/>
      <c r="B1216" s="1"/>
      <c r="C1216" s="1"/>
      <c r="D1216" s="1"/>
      <c r="E1216" s="1"/>
      <c r="F1216" s="1"/>
      <c r="G1216" s="1"/>
      <c r="H1216" s="1"/>
      <c r="I1216" s="1"/>
      <c r="J1216" s="1"/>
      <c r="K1216" s="1"/>
      <c r="L1216" s="1"/>
      <c r="M1216" s="1"/>
      <c r="N1216" s="1"/>
      <c r="O1216" s="1"/>
      <c r="P1216" s="1"/>
      <c r="Q1216" s="1"/>
      <c r="R1216" s="1"/>
    </row>
    <row r="1217" spans="1:18" ht="9.75" customHeight="1">
      <c r="A1217" s="1"/>
      <c r="B1217" s="1"/>
      <c r="C1217" s="1"/>
      <c r="D1217" s="1"/>
      <c r="E1217" s="1"/>
      <c r="F1217" s="1"/>
      <c r="G1217" s="1"/>
      <c r="H1217" s="1"/>
      <c r="I1217" s="1"/>
      <c r="J1217" s="1"/>
      <c r="K1217" s="1"/>
      <c r="L1217" s="1"/>
      <c r="M1217" s="1"/>
      <c r="N1217" s="1"/>
      <c r="O1217" s="1"/>
      <c r="P1217" s="1"/>
      <c r="Q1217" s="1"/>
      <c r="R1217" s="1"/>
    </row>
    <row r="1218" spans="1:18" ht="9.75" customHeight="1">
      <c r="A1218" s="1"/>
      <c r="B1218" s="1"/>
      <c r="C1218" s="1"/>
      <c r="D1218" s="1"/>
      <c r="E1218" s="1"/>
      <c r="F1218" s="1"/>
      <c r="G1218" s="1"/>
      <c r="H1218" s="1"/>
      <c r="I1218" s="1"/>
      <c r="J1218" s="1"/>
      <c r="K1218" s="1"/>
      <c r="L1218" s="1"/>
      <c r="M1218" s="1"/>
      <c r="N1218" s="1"/>
      <c r="O1218" s="1"/>
      <c r="P1218" s="1"/>
      <c r="Q1218" s="1"/>
      <c r="R1218" s="1"/>
    </row>
    <row r="1219" spans="1:18" ht="9.75" customHeight="1">
      <c r="A1219" s="1"/>
      <c r="B1219" s="1"/>
      <c r="C1219" s="1"/>
      <c r="D1219" s="1"/>
      <c r="E1219" s="1"/>
      <c r="F1219" s="1"/>
      <c r="G1219" s="1"/>
      <c r="H1219" s="1"/>
      <c r="I1219" s="1"/>
      <c r="J1219" s="1"/>
      <c r="K1219" s="1"/>
      <c r="L1219" s="1"/>
      <c r="M1219" s="1"/>
      <c r="N1219" s="1"/>
      <c r="O1219" s="1"/>
      <c r="P1219" s="1"/>
      <c r="Q1219" s="1"/>
      <c r="R1219" s="1"/>
    </row>
    <row r="1220" spans="1:18" ht="9.75" customHeight="1">
      <c r="A1220" s="1"/>
      <c r="B1220" s="1"/>
      <c r="C1220" s="1"/>
      <c r="D1220" s="1"/>
      <c r="E1220" s="1"/>
      <c r="F1220" s="1"/>
      <c r="G1220" s="1"/>
      <c r="H1220" s="1"/>
      <c r="I1220" s="1"/>
      <c r="J1220" s="1"/>
      <c r="K1220" s="1"/>
      <c r="L1220" s="1"/>
      <c r="M1220" s="1"/>
      <c r="N1220" s="1"/>
      <c r="O1220" s="1"/>
      <c r="P1220" s="1"/>
      <c r="Q1220" s="1"/>
      <c r="R1220" s="1"/>
    </row>
    <row r="1221" spans="1:18" ht="9.75" customHeight="1">
      <c r="A1221" s="1"/>
      <c r="B1221" s="1"/>
      <c r="C1221" s="1"/>
      <c r="D1221" s="1"/>
      <c r="E1221" s="1"/>
      <c r="F1221" s="1"/>
      <c r="G1221" s="1"/>
      <c r="H1221" s="1"/>
      <c r="I1221" s="1"/>
      <c r="J1221" s="1"/>
      <c r="K1221" s="1"/>
      <c r="L1221" s="1"/>
      <c r="M1221" s="1"/>
      <c r="N1221" s="1"/>
      <c r="O1221" s="1"/>
      <c r="P1221" s="1"/>
      <c r="Q1221" s="1"/>
      <c r="R1221" s="1"/>
    </row>
    <row r="1222" spans="1:18" ht="9.75" customHeight="1">
      <c r="A1222" s="1"/>
      <c r="B1222" s="1"/>
      <c r="C1222" s="1"/>
      <c r="D1222" s="1"/>
      <c r="E1222" s="1"/>
      <c r="F1222" s="1"/>
      <c r="G1222" s="1"/>
      <c r="H1222" s="1"/>
      <c r="I1222" s="1"/>
      <c r="J1222" s="1"/>
      <c r="K1222" s="1"/>
      <c r="L1222" s="1"/>
      <c r="M1222" s="1"/>
      <c r="N1222" s="1"/>
      <c r="O1222" s="1"/>
      <c r="P1222" s="1"/>
      <c r="Q1222" s="1"/>
      <c r="R1222" s="1"/>
    </row>
    <row r="1223" spans="1:18" ht="9.75" customHeight="1">
      <c r="A1223" s="1"/>
      <c r="B1223" s="1"/>
      <c r="C1223" s="1"/>
      <c r="D1223" s="1"/>
      <c r="E1223" s="1"/>
      <c r="F1223" s="1"/>
      <c r="G1223" s="1"/>
      <c r="H1223" s="1"/>
      <c r="I1223" s="1"/>
      <c r="J1223" s="1"/>
      <c r="K1223" s="1"/>
      <c r="L1223" s="1"/>
      <c r="M1223" s="1"/>
      <c r="N1223" s="1"/>
      <c r="O1223" s="1"/>
      <c r="P1223" s="1"/>
      <c r="Q1223" s="1"/>
      <c r="R1223" s="1"/>
    </row>
    <row r="1224" spans="1:18" ht="9.75" customHeight="1">
      <c r="A1224" s="1"/>
      <c r="B1224" s="1"/>
      <c r="C1224" s="1"/>
      <c r="D1224" s="1"/>
      <c r="E1224" s="1"/>
      <c r="F1224" s="1"/>
      <c r="G1224" s="1"/>
      <c r="H1224" s="1"/>
      <c r="I1224" s="1"/>
      <c r="J1224" s="1"/>
      <c r="K1224" s="1"/>
      <c r="L1224" s="1"/>
      <c r="M1224" s="1"/>
      <c r="N1224" s="1"/>
      <c r="O1224" s="1"/>
      <c r="P1224" s="1"/>
      <c r="Q1224" s="1"/>
      <c r="R1224" s="1"/>
    </row>
    <row r="1225" spans="1:18" ht="9.75" customHeight="1">
      <c r="A1225" s="1"/>
      <c r="B1225" s="1"/>
      <c r="C1225" s="1"/>
      <c r="D1225" s="1"/>
      <c r="E1225" s="1"/>
      <c r="F1225" s="1"/>
      <c r="G1225" s="1"/>
      <c r="H1225" s="1"/>
      <c r="I1225" s="1"/>
      <c r="J1225" s="1"/>
      <c r="K1225" s="1"/>
      <c r="L1225" s="1"/>
      <c r="M1225" s="1"/>
      <c r="N1225" s="1"/>
      <c r="O1225" s="1"/>
      <c r="P1225" s="1"/>
      <c r="Q1225" s="1"/>
      <c r="R1225" s="1"/>
    </row>
    <row r="1226" spans="1:18" ht="9.75" customHeight="1">
      <c r="A1226" s="1"/>
      <c r="B1226" s="1"/>
      <c r="C1226" s="1"/>
      <c r="D1226" s="1"/>
      <c r="E1226" s="1"/>
      <c r="F1226" s="1"/>
      <c r="G1226" s="1"/>
      <c r="H1226" s="1"/>
      <c r="I1226" s="1"/>
      <c r="J1226" s="1"/>
      <c r="K1226" s="1"/>
      <c r="L1226" s="1"/>
      <c r="M1226" s="1"/>
      <c r="N1226" s="1"/>
      <c r="O1226" s="1"/>
      <c r="P1226" s="1"/>
      <c r="Q1226" s="1"/>
      <c r="R1226" s="1"/>
    </row>
    <row r="1227" spans="1:18" ht="9.75" customHeight="1">
      <c r="A1227" s="1"/>
      <c r="B1227" s="1"/>
      <c r="C1227" s="1"/>
      <c r="D1227" s="1"/>
      <c r="E1227" s="1"/>
      <c r="F1227" s="1"/>
      <c r="G1227" s="1"/>
      <c r="H1227" s="1"/>
      <c r="I1227" s="1"/>
      <c r="J1227" s="1"/>
      <c r="K1227" s="1"/>
      <c r="L1227" s="1"/>
      <c r="M1227" s="1"/>
      <c r="N1227" s="1"/>
      <c r="O1227" s="1"/>
      <c r="P1227" s="1"/>
      <c r="Q1227" s="1"/>
      <c r="R1227" s="1"/>
    </row>
    <row r="1228" spans="1:18" ht="9.75" customHeight="1">
      <c r="A1228" s="1"/>
      <c r="B1228" s="1"/>
      <c r="C1228" s="1"/>
      <c r="D1228" s="1"/>
      <c r="E1228" s="1"/>
      <c r="F1228" s="1"/>
      <c r="G1228" s="1"/>
      <c r="H1228" s="1"/>
      <c r="I1228" s="1"/>
      <c r="J1228" s="1"/>
      <c r="K1228" s="1"/>
      <c r="L1228" s="1"/>
      <c r="M1228" s="1"/>
      <c r="N1228" s="1"/>
      <c r="O1228" s="1"/>
      <c r="P1228" s="1"/>
      <c r="Q1228" s="1"/>
      <c r="R1228" s="1"/>
    </row>
    <row r="1229" spans="1:18" ht="9.75" customHeight="1">
      <c r="A1229" s="1"/>
      <c r="B1229" s="1"/>
      <c r="C1229" s="1"/>
      <c r="D1229" s="1"/>
      <c r="E1229" s="1"/>
      <c r="F1229" s="1"/>
      <c r="G1229" s="1"/>
      <c r="H1229" s="1"/>
      <c r="I1229" s="1"/>
      <c r="J1229" s="1"/>
      <c r="K1229" s="1"/>
      <c r="L1229" s="1"/>
      <c r="M1229" s="1"/>
      <c r="N1229" s="1"/>
      <c r="O1229" s="1"/>
      <c r="P1229" s="1"/>
      <c r="Q1229" s="1"/>
      <c r="R1229" s="1"/>
    </row>
    <row r="1230" spans="1:18" ht="9.75" customHeight="1">
      <c r="A1230" s="1"/>
      <c r="B1230" s="1"/>
      <c r="C1230" s="1"/>
      <c r="D1230" s="1"/>
      <c r="E1230" s="1"/>
      <c r="F1230" s="1"/>
      <c r="G1230" s="1"/>
      <c r="H1230" s="1"/>
      <c r="I1230" s="1"/>
      <c r="J1230" s="1"/>
      <c r="K1230" s="1"/>
      <c r="L1230" s="1"/>
      <c r="M1230" s="1"/>
      <c r="N1230" s="1"/>
      <c r="O1230" s="1"/>
      <c r="P1230" s="1"/>
      <c r="Q1230" s="1"/>
      <c r="R1230" s="1"/>
    </row>
    <row r="1231" spans="1:18" ht="9.75" customHeight="1">
      <c r="A1231" s="1"/>
      <c r="B1231" s="1"/>
      <c r="C1231" s="1"/>
      <c r="D1231" s="1"/>
      <c r="E1231" s="1"/>
      <c r="F1231" s="1"/>
      <c r="G1231" s="1"/>
      <c r="H1231" s="1"/>
      <c r="I1231" s="1"/>
      <c r="J1231" s="1"/>
      <c r="K1231" s="1"/>
      <c r="L1231" s="1"/>
      <c r="M1231" s="1"/>
      <c r="N1231" s="1"/>
      <c r="O1231" s="1"/>
      <c r="P1231" s="1"/>
      <c r="Q1231" s="1"/>
      <c r="R1231" s="1"/>
    </row>
    <row r="1232" spans="1:18" ht="9.75" customHeight="1">
      <c r="A1232" s="1"/>
      <c r="B1232" s="1"/>
      <c r="C1232" s="1"/>
      <c r="D1232" s="1"/>
      <c r="E1232" s="1"/>
      <c r="F1232" s="1"/>
      <c r="G1232" s="1"/>
      <c r="H1232" s="1"/>
      <c r="I1232" s="1"/>
      <c r="J1232" s="1"/>
      <c r="K1232" s="1"/>
      <c r="L1232" s="1"/>
      <c r="M1232" s="1"/>
      <c r="N1232" s="1"/>
      <c r="O1232" s="1"/>
      <c r="P1232" s="1"/>
      <c r="Q1232" s="1"/>
      <c r="R1232" s="1"/>
    </row>
    <row r="1233" spans="1:18" ht="9.75" customHeight="1">
      <c r="A1233" s="1"/>
      <c r="B1233" s="1"/>
      <c r="C1233" s="1"/>
      <c r="D1233" s="1"/>
      <c r="E1233" s="1"/>
      <c r="F1233" s="1"/>
      <c r="G1233" s="1"/>
      <c r="H1233" s="1"/>
      <c r="I1233" s="1"/>
      <c r="J1233" s="1"/>
      <c r="K1233" s="1"/>
      <c r="L1233" s="1"/>
      <c r="M1233" s="1"/>
      <c r="N1233" s="1"/>
      <c r="O1233" s="1"/>
      <c r="P1233" s="1"/>
      <c r="Q1233" s="1"/>
      <c r="R1233" s="1"/>
    </row>
    <row r="1234" spans="1:18" ht="9.75" customHeight="1">
      <c r="A1234" s="1"/>
      <c r="B1234" s="1"/>
      <c r="C1234" s="1"/>
      <c r="D1234" s="1"/>
      <c r="E1234" s="1"/>
      <c r="F1234" s="1"/>
      <c r="G1234" s="1"/>
      <c r="H1234" s="1"/>
      <c r="I1234" s="1"/>
      <c r="J1234" s="1"/>
      <c r="K1234" s="1"/>
      <c r="L1234" s="1"/>
      <c r="M1234" s="1"/>
      <c r="N1234" s="1"/>
      <c r="O1234" s="1"/>
      <c r="P1234" s="1"/>
      <c r="Q1234" s="1"/>
      <c r="R1234" s="1"/>
    </row>
    <row r="1235" spans="1:18" ht="9.75" customHeight="1">
      <c r="A1235" s="1"/>
      <c r="B1235" s="1"/>
      <c r="C1235" s="1"/>
      <c r="D1235" s="1"/>
      <c r="E1235" s="1"/>
      <c r="F1235" s="1"/>
      <c r="G1235" s="1"/>
      <c r="H1235" s="1"/>
      <c r="I1235" s="1"/>
      <c r="J1235" s="1"/>
      <c r="K1235" s="1"/>
      <c r="L1235" s="1"/>
      <c r="M1235" s="1"/>
      <c r="N1235" s="1"/>
      <c r="O1235" s="1"/>
      <c r="P1235" s="1"/>
      <c r="Q1235" s="1"/>
      <c r="R1235" s="1"/>
    </row>
    <row r="1236" spans="1:18" ht="9.75" customHeight="1">
      <c r="A1236" s="1"/>
      <c r="B1236" s="1"/>
      <c r="C1236" s="1"/>
      <c r="D1236" s="1"/>
      <c r="E1236" s="1"/>
      <c r="F1236" s="1"/>
      <c r="G1236" s="1"/>
      <c r="H1236" s="1"/>
      <c r="I1236" s="1"/>
      <c r="J1236" s="1"/>
      <c r="K1236" s="1"/>
      <c r="L1236" s="1"/>
      <c r="M1236" s="1"/>
      <c r="N1236" s="1"/>
      <c r="O1236" s="1"/>
      <c r="P1236" s="1"/>
      <c r="Q1236" s="1"/>
      <c r="R1236" s="1"/>
    </row>
    <row r="1237" spans="1:18" ht="9.75" customHeight="1">
      <c r="A1237" s="1"/>
      <c r="B1237" s="1"/>
      <c r="C1237" s="1"/>
      <c r="D1237" s="1"/>
      <c r="E1237" s="1"/>
      <c r="F1237" s="1"/>
      <c r="G1237" s="1"/>
      <c r="H1237" s="1"/>
      <c r="I1237" s="1"/>
      <c r="J1237" s="1"/>
      <c r="K1237" s="1"/>
      <c r="L1237" s="1"/>
      <c r="M1237" s="1"/>
      <c r="N1237" s="1"/>
      <c r="O1237" s="1"/>
      <c r="P1237" s="1"/>
      <c r="Q1237" s="1"/>
      <c r="R1237" s="1"/>
    </row>
    <row r="1238" spans="1:18" ht="9.75" customHeight="1">
      <c r="A1238" s="1"/>
      <c r="B1238" s="1"/>
      <c r="C1238" s="1"/>
      <c r="D1238" s="1"/>
      <c r="E1238" s="1"/>
      <c r="F1238" s="1"/>
      <c r="G1238" s="1"/>
      <c r="H1238" s="1"/>
      <c r="I1238" s="1"/>
      <c r="J1238" s="1"/>
      <c r="K1238" s="1"/>
      <c r="L1238" s="1"/>
      <c r="M1238" s="1"/>
      <c r="N1238" s="1"/>
      <c r="O1238" s="1"/>
      <c r="P1238" s="1"/>
      <c r="Q1238" s="1"/>
      <c r="R1238" s="1"/>
    </row>
    <row r="1239" spans="1:18" ht="9.75" customHeight="1">
      <c r="A1239" s="1"/>
      <c r="B1239" s="1"/>
      <c r="C1239" s="1"/>
      <c r="D1239" s="1"/>
      <c r="E1239" s="1"/>
      <c r="F1239" s="1"/>
      <c r="G1239" s="1"/>
      <c r="H1239" s="1"/>
      <c r="I1239" s="1"/>
      <c r="J1239" s="1"/>
      <c r="K1239" s="1"/>
      <c r="L1239" s="1"/>
      <c r="M1239" s="1"/>
      <c r="N1239" s="1"/>
      <c r="O1239" s="1"/>
      <c r="P1239" s="1"/>
      <c r="Q1239" s="1"/>
      <c r="R1239" s="1"/>
    </row>
    <row r="1240" spans="1:18" ht="9.75" customHeight="1">
      <c r="A1240" s="1"/>
      <c r="B1240" s="1"/>
      <c r="C1240" s="1"/>
      <c r="D1240" s="1"/>
      <c r="E1240" s="1"/>
      <c r="F1240" s="1"/>
      <c r="G1240" s="1"/>
      <c r="H1240" s="1"/>
      <c r="I1240" s="1"/>
      <c r="J1240" s="1"/>
      <c r="K1240" s="1"/>
      <c r="L1240" s="1"/>
      <c r="M1240" s="1"/>
      <c r="N1240" s="1"/>
      <c r="O1240" s="1"/>
      <c r="P1240" s="1"/>
      <c r="Q1240" s="1"/>
      <c r="R1240" s="1"/>
    </row>
    <row r="1241" spans="1:18" ht="9.75" customHeight="1">
      <c r="A1241" s="1"/>
      <c r="B1241" s="1"/>
      <c r="C1241" s="1"/>
      <c r="D1241" s="1"/>
      <c r="E1241" s="1"/>
      <c r="F1241" s="1"/>
      <c r="G1241" s="1"/>
      <c r="H1241" s="1"/>
      <c r="I1241" s="1"/>
      <c r="J1241" s="1"/>
      <c r="K1241" s="1"/>
      <c r="L1241" s="1"/>
      <c r="M1241" s="1"/>
      <c r="N1241" s="1"/>
      <c r="O1241" s="1"/>
      <c r="P1241" s="1"/>
      <c r="Q1241" s="1"/>
      <c r="R1241" s="1"/>
    </row>
    <row r="1242" spans="1:18" ht="9.75" customHeight="1">
      <c r="A1242" s="1"/>
      <c r="B1242" s="1"/>
      <c r="C1242" s="1"/>
      <c r="D1242" s="1"/>
      <c r="E1242" s="1"/>
      <c r="F1242" s="1"/>
      <c r="G1242" s="1"/>
      <c r="H1242" s="1"/>
      <c r="I1242" s="1"/>
      <c r="J1242" s="1"/>
      <c r="K1242" s="1"/>
      <c r="L1242" s="1"/>
      <c r="M1242" s="1"/>
      <c r="N1242" s="1"/>
      <c r="O1242" s="1"/>
      <c r="P1242" s="1"/>
      <c r="Q1242" s="1"/>
      <c r="R1242" s="1"/>
    </row>
    <row r="1243" spans="1:18" ht="9.75" customHeight="1">
      <c r="A1243" s="1"/>
      <c r="B1243" s="1"/>
      <c r="C1243" s="1"/>
      <c r="D1243" s="1"/>
      <c r="E1243" s="1"/>
      <c r="F1243" s="1"/>
      <c r="G1243" s="1"/>
      <c r="H1243" s="1"/>
      <c r="I1243" s="1"/>
      <c r="J1243" s="1"/>
      <c r="K1243" s="1"/>
      <c r="L1243" s="1"/>
      <c r="M1243" s="1"/>
      <c r="N1243" s="1"/>
      <c r="O1243" s="1"/>
      <c r="P1243" s="1"/>
      <c r="Q1243" s="1"/>
      <c r="R1243" s="1"/>
    </row>
    <row r="1244" spans="1:18" ht="9.75" customHeight="1">
      <c r="A1244" s="1"/>
      <c r="B1244" s="1"/>
      <c r="C1244" s="1"/>
      <c r="D1244" s="1"/>
      <c r="E1244" s="1"/>
      <c r="F1244" s="1"/>
      <c r="G1244" s="1"/>
      <c r="H1244" s="1"/>
      <c r="I1244" s="1"/>
      <c r="J1244" s="1"/>
      <c r="K1244" s="1"/>
      <c r="L1244" s="1"/>
      <c r="M1244" s="1"/>
      <c r="N1244" s="1"/>
      <c r="O1244" s="1"/>
      <c r="P1244" s="1"/>
      <c r="Q1244" s="1"/>
      <c r="R1244" s="1"/>
    </row>
    <row r="1245" spans="1:18" ht="9.75" customHeight="1">
      <c r="A1245" s="1"/>
      <c r="B1245" s="1"/>
      <c r="C1245" s="1"/>
      <c r="D1245" s="1"/>
      <c r="E1245" s="1"/>
      <c r="F1245" s="1"/>
      <c r="G1245" s="1"/>
      <c r="H1245" s="1"/>
      <c r="I1245" s="1"/>
      <c r="J1245" s="1"/>
      <c r="K1245" s="1"/>
      <c r="L1245" s="1"/>
      <c r="M1245" s="1"/>
      <c r="N1245" s="1"/>
      <c r="O1245" s="1"/>
      <c r="P1245" s="1"/>
      <c r="Q1245" s="1"/>
      <c r="R1245" s="1"/>
    </row>
    <row r="1246" spans="1:18" ht="9.75" customHeight="1">
      <c r="A1246" s="1"/>
      <c r="B1246" s="1"/>
      <c r="C1246" s="1"/>
      <c r="D1246" s="1"/>
      <c r="E1246" s="1"/>
      <c r="F1246" s="1"/>
      <c r="G1246" s="1"/>
      <c r="H1246" s="1"/>
      <c r="I1246" s="1"/>
      <c r="J1246" s="1"/>
      <c r="K1246" s="1"/>
      <c r="L1246" s="1"/>
      <c r="M1246" s="1"/>
      <c r="N1246" s="1"/>
      <c r="O1246" s="1"/>
      <c r="P1246" s="1"/>
      <c r="Q1246" s="1"/>
      <c r="R1246" s="1"/>
    </row>
    <row r="1247" spans="1:18" ht="9.75" customHeight="1">
      <c r="A1247" s="1"/>
      <c r="B1247" s="1"/>
      <c r="C1247" s="1"/>
      <c r="D1247" s="1"/>
      <c r="E1247" s="1"/>
      <c r="F1247" s="1"/>
      <c r="G1247" s="1"/>
      <c r="H1247" s="1"/>
      <c r="I1247" s="1"/>
      <c r="J1247" s="1"/>
      <c r="K1247" s="1"/>
      <c r="L1247" s="1"/>
      <c r="M1247" s="1"/>
      <c r="N1247" s="1"/>
      <c r="O1247" s="1"/>
      <c r="P1247" s="1"/>
      <c r="Q1247" s="1"/>
      <c r="R1247" s="1"/>
    </row>
    <row r="1248" spans="1:18" ht="9.75" customHeight="1">
      <c r="A1248" s="1"/>
      <c r="B1248" s="1"/>
      <c r="C1248" s="1"/>
      <c r="D1248" s="1"/>
      <c r="E1248" s="1"/>
      <c r="F1248" s="1"/>
      <c r="G1248" s="1"/>
      <c r="H1248" s="1"/>
      <c r="I1248" s="1"/>
      <c r="J1248" s="1"/>
      <c r="K1248" s="1"/>
      <c r="L1248" s="1"/>
      <c r="M1248" s="1"/>
      <c r="N1248" s="1"/>
      <c r="O1248" s="1"/>
      <c r="P1248" s="1"/>
      <c r="Q1248" s="1"/>
      <c r="R1248" s="1"/>
    </row>
    <row r="1249" spans="1:18" ht="9.75" customHeight="1">
      <c r="A1249" s="1"/>
      <c r="B1249" s="1"/>
      <c r="C1249" s="1"/>
      <c r="D1249" s="1"/>
      <c r="E1249" s="1"/>
      <c r="F1249" s="1"/>
      <c r="G1249" s="1"/>
      <c r="H1249" s="1"/>
      <c r="I1249" s="1"/>
      <c r="J1249" s="1"/>
      <c r="K1249" s="1"/>
      <c r="L1249" s="1"/>
      <c r="M1249" s="1"/>
      <c r="N1249" s="1"/>
      <c r="O1249" s="1"/>
      <c r="P1249" s="1"/>
      <c r="Q1249" s="1"/>
      <c r="R1249" s="1"/>
    </row>
    <row r="1250" spans="1:18" ht="9.75" customHeight="1">
      <c r="A1250" s="1"/>
      <c r="B1250" s="1"/>
      <c r="C1250" s="1"/>
      <c r="D1250" s="1"/>
      <c r="E1250" s="1"/>
      <c r="F1250" s="1"/>
      <c r="G1250" s="1"/>
      <c r="H1250" s="1"/>
      <c r="I1250" s="1"/>
      <c r="J1250" s="1"/>
      <c r="K1250" s="1"/>
      <c r="L1250" s="1"/>
      <c r="M1250" s="1"/>
      <c r="N1250" s="1"/>
      <c r="O1250" s="1"/>
      <c r="P1250" s="1"/>
      <c r="Q1250" s="1"/>
      <c r="R1250" s="1"/>
    </row>
    <row r="1251" spans="1:18" ht="9.75" customHeight="1">
      <c r="A1251" s="1"/>
      <c r="B1251" s="1"/>
      <c r="C1251" s="1"/>
      <c r="D1251" s="1"/>
      <c r="E1251" s="1"/>
      <c r="F1251" s="1"/>
      <c r="G1251" s="1"/>
      <c r="H1251" s="1"/>
      <c r="I1251" s="1"/>
      <c r="J1251" s="1"/>
      <c r="K1251" s="1"/>
      <c r="L1251" s="1"/>
      <c r="M1251" s="1"/>
      <c r="N1251" s="1"/>
      <c r="O1251" s="1"/>
      <c r="P1251" s="1"/>
      <c r="Q1251" s="1"/>
      <c r="R1251" s="1"/>
    </row>
    <row r="1252" spans="1:18" ht="9.75" customHeight="1">
      <c r="A1252" s="1"/>
      <c r="B1252" s="1"/>
      <c r="C1252" s="1"/>
      <c r="D1252" s="1"/>
      <c r="E1252" s="1"/>
      <c r="F1252" s="1"/>
      <c r="G1252" s="1"/>
      <c r="H1252" s="1"/>
      <c r="I1252" s="1"/>
      <c r="J1252" s="1"/>
      <c r="K1252" s="1"/>
      <c r="L1252" s="1"/>
      <c r="M1252" s="1"/>
      <c r="N1252" s="1"/>
      <c r="O1252" s="1"/>
      <c r="P1252" s="1"/>
      <c r="Q1252" s="1"/>
      <c r="R1252" s="1"/>
    </row>
    <row r="1253" spans="1:18" ht="9.75" customHeight="1">
      <c r="A1253" s="1"/>
      <c r="B1253" s="1"/>
      <c r="C1253" s="1"/>
      <c r="D1253" s="1"/>
      <c r="E1253" s="1"/>
      <c r="F1253" s="1"/>
      <c r="G1253" s="1"/>
      <c r="H1253" s="1"/>
      <c r="I1253" s="1"/>
      <c r="J1253" s="1"/>
      <c r="K1253" s="1"/>
      <c r="L1253" s="1"/>
      <c r="M1253" s="1"/>
      <c r="N1253" s="1"/>
      <c r="O1253" s="1"/>
      <c r="P1253" s="1"/>
      <c r="Q1253" s="1"/>
      <c r="R1253" s="1"/>
    </row>
    <row r="1254" spans="1:18" ht="9.75" customHeight="1">
      <c r="A1254" s="1"/>
      <c r="B1254" s="1"/>
      <c r="C1254" s="1"/>
      <c r="D1254" s="1"/>
      <c r="E1254" s="1"/>
      <c r="F1254" s="1"/>
      <c r="G1254" s="1"/>
      <c r="H1254" s="1"/>
      <c r="I1254" s="1"/>
      <c r="J1254" s="1"/>
      <c r="K1254" s="1"/>
      <c r="L1254" s="1"/>
      <c r="M1254" s="1"/>
      <c r="N1254" s="1"/>
      <c r="O1254" s="1"/>
      <c r="P1254" s="1"/>
      <c r="Q1254" s="1"/>
      <c r="R1254" s="1"/>
    </row>
    <row r="1255" spans="1:18" ht="9.75" customHeight="1">
      <c r="A1255" s="1"/>
      <c r="B1255" s="1"/>
      <c r="C1255" s="1"/>
      <c r="D1255" s="1"/>
      <c r="E1255" s="1"/>
      <c r="F1255" s="1"/>
      <c r="G1255" s="1"/>
      <c r="H1255" s="1"/>
      <c r="I1255" s="1"/>
      <c r="J1255" s="1"/>
      <c r="K1255" s="1"/>
      <c r="L1255" s="1"/>
      <c r="M1255" s="1"/>
      <c r="N1255" s="1"/>
      <c r="O1255" s="1"/>
      <c r="P1255" s="1"/>
      <c r="Q1255" s="1"/>
      <c r="R1255" s="1"/>
    </row>
    <row r="1256" spans="1:18" ht="9.75" customHeight="1">
      <c r="A1256" s="1"/>
      <c r="B1256" s="1"/>
      <c r="C1256" s="1"/>
      <c r="D1256" s="1"/>
      <c r="E1256" s="1"/>
      <c r="F1256" s="1"/>
      <c r="G1256" s="1"/>
      <c r="H1256" s="1"/>
      <c r="I1256" s="1"/>
      <c r="J1256" s="1"/>
      <c r="K1256" s="1"/>
      <c r="L1256" s="1"/>
      <c r="M1256" s="1"/>
      <c r="N1256" s="1"/>
      <c r="O1256" s="1"/>
      <c r="P1256" s="1"/>
      <c r="Q1256" s="1"/>
      <c r="R1256" s="1"/>
    </row>
    <row r="1257" spans="1:18" ht="9.75" customHeight="1">
      <c r="A1257" s="1"/>
      <c r="B1257" s="1"/>
      <c r="C1257" s="1"/>
      <c r="D1257" s="1"/>
      <c r="E1257" s="1"/>
      <c r="F1257" s="1"/>
      <c r="G1257" s="1"/>
      <c r="H1257" s="1"/>
      <c r="I1257" s="1"/>
      <c r="J1257" s="1"/>
      <c r="K1257" s="1"/>
      <c r="L1257" s="1"/>
      <c r="M1257" s="1"/>
      <c r="N1257" s="1"/>
      <c r="O1257" s="1"/>
      <c r="P1257" s="1"/>
      <c r="Q1257" s="1"/>
      <c r="R1257" s="1"/>
    </row>
    <row r="1258" spans="1:18" ht="9.75" customHeight="1">
      <c r="A1258" s="1"/>
      <c r="B1258" s="1"/>
      <c r="C1258" s="1"/>
      <c r="D1258" s="1"/>
      <c r="E1258" s="1"/>
      <c r="F1258" s="1"/>
      <c r="G1258" s="1"/>
      <c r="H1258" s="1"/>
      <c r="I1258" s="1"/>
      <c r="J1258" s="1"/>
      <c r="K1258" s="1"/>
      <c r="L1258" s="1"/>
      <c r="M1258" s="1"/>
      <c r="N1258" s="1"/>
      <c r="O1258" s="1"/>
      <c r="P1258" s="1"/>
      <c r="Q1258" s="1"/>
      <c r="R1258" s="1"/>
    </row>
    <row r="1259" spans="1:18" ht="9.75" customHeight="1">
      <c r="A1259" s="1"/>
      <c r="B1259" s="1"/>
      <c r="C1259" s="1"/>
      <c r="D1259" s="1"/>
      <c r="E1259" s="1"/>
      <c r="F1259" s="1"/>
      <c r="G1259" s="1"/>
      <c r="H1259" s="1"/>
      <c r="I1259" s="1"/>
      <c r="J1259" s="1"/>
      <c r="K1259" s="1"/>
      <c r="L1259" s="1"/>
      <c r="M1259" s="1"/>
      <c r="N1259" s="1"/>
      <c r="O1259" s="1"/>
      <c r="P1259" s="1"/>
      <c r="Q1259" s="1"/>
      <c r="R1259" s="1"/>
    </row>
    <row r="1260" spans="1:18" ht="9.75" customHeight="1">
      <c r="A1260" s="1"/>
      <c r="B1260" s="1"/>
      <c r="C1260" s="1"/>
      <c r="D1260" s="1"/>
      <c r="E1260" s="1"/>
      <c r="F1260" s="1"/>
      <c r="G1260" s="1"/>
      <c r="H1260" s="1"/>
      <c r="I1260" s="1"/>
      <c r="J1260" s="1"/>
      <c r="K1260" s="1"/>
      <c r="L1260" s="1"/>
      <c r="M1260" s="1"/>
      <c r="N1260" s="1"/>
      <c r="O1260" s="1"/>
      <c r="P1260" s="1"/>
      <c r="Q1260" s="1"/>
      <c r="R1260" s="1"/>
    </row>
    <row r="1261" spans="1:18" ht="9.75" customHeight="1">
      <c r="A1261" s="1"/>
      <c r="B1261" s="1"/>
      <c r="C1261" s="1"/>
      <c r="D1261" s="1"/>
      <c r="E1261" s="1"/>
      <c r="F1261" s="1"/>
      <c r="G1261" s="1"/>
      <c r="H1261" s="1"/>
      <c r="I1261" s="1"/>
      <c r="J1261" s="1"/>
      <c r="K1261" s="1"/>
      <c r="L1261" s="1"/>
      <c r="M1261" s="1"/>
      <c r="N1261" s="1"/>
      <c r="O1261" s="1"/>
      <c r="P1261" s="1"/>
      <c r="Q1261" s="1"/>
      <c r="R1261" s="1"/>
    </row>
    <row r="1262" spans="1:18" ht="9.75" customHeight="1">
      <c r="A1262" s="1"/>
      <c r="B1262" s="1"/>
      <c r="C1262" s="1"/>
      <c r="D1262" s="1"/>
      <c r="E1262" s="1"/>
      <c r="F1262" s="1"/>
      <c r="G1262" s="1"/>
      <c r="H1262" s="1"/>
      <c r="I1262" s="1"/>
      <c r="J1262" s="1"/>
      <c r="K1262" s="1"/>
      <c r="L1262" s="1"/>
      <c r="M1262" s="1"/>
      <c r="N1262" s="1"/>
      <c r="O1262" s="1"/>
      <c r="P1262" s="1"/>
      <c r="Q1262" s="1"/>
      <c r="R1262" s="1"/>
    </row>
    <row r="1263" spans="1:18" ht="9.75" customHeight="1">
      <c r="A1263" s="1"/>
      <c r="B1263" s="1"/>
      <c r="C1263" s="1"/>
      <c r="D1263" s="1"/>
      <c r="E1263" s="1"/>
      <c r="F1263" s="1"/>
      <c r="G1263" s="1"/>
      <c r="H1263" s="1"/>
      <c r="I1263" s="1"/>
      <c r="J1263" s="1"/>
      <c r="K1263" s="1"/>
      <c r="L1263" s="1"/>
      <c r="M1263" s="1"/>
      <c r="N1263" s="1"/>
      <c r="O1263" s="1"/>
      <c r="P1263" s="1"/>
      <c r="Q1263" s="1"/>
      <c r="R1263" s="1"/>
    </row>
    <row r="1264" spans="1:18" ht="9.75" customHeight="1">
      <c r="A1264" s="1"/>
      <c r="B1264" s="1"/>
      <c r="C1264" s="1"/>
      <c r="D1264" s="1"/>
      <c r="E1264" s="1"/>
      <c r="F1264" s="1"/>
      <c r="G1264" s="1"/>
      <c r="H1264" s="1"/>
      <c r="I1264" s="1"/>
      <c r="J1264" s="1"/>
      <c r="K1264" s="1"/>
      <c r="L1264" s="1"/>
      <c r="M1264" s="1"/>
      <c r="N1264" s="1"/>
      <c r="O1264" s="1"/>
      <c r="P1264" s="1"/>
      <c r="Q1264" s="1"/>
      <c r="R1264" s="1"/>
    </row>
    <row r="1265" spans="1:18" ht="9.75" customHeight="1">
      <c r="A1265" s="1"/>
      <c r="B1265" s="1"/>
      <c r="C1265" s="1"/>
      <c r="D1265" s="1"/>
      <c r="E1265" s="1"/>
      <c r="F1265" s="1"/>
      <c r="G1265" s="1"/>
      <c r="H1265" s="1"/>
      <c r="I1265" s="1"/>
      <c r="J1265" s="1"/>
      <c r="K1265" s="1"/>
      <c r="L1265" s="1"/>
      <c r="M1265" s="1"/>
      <c r="N1265" s="1"/>
      <c r="O1265" s="1"/>
      <c r="P1265" s="1"/>
      <c r="Q1265" s="1"/>
      <c r="R1265" s="1"/>
    </row>
    <row r="1266" spans="1:18" ht="9.75" customHeight="1">
      <c r="A1266" s="1"/>
      <c r="B1266" s="1"/>
      <c r="C1266" s="1"/>
      <c r="D1266" s="1"/>
      <c r="E1266" s="1"/>
      <c r="F1266" s="1"/>
      <c r="G1266" s="1"/>
      <c r="H1266" s="1"/>
      <c r="I1266" s="1"/>
      <c r="J1266" s="1"/>
      <c r="K1266" s="1"/>
      <c r="L1266" s="1"/>
      <c r="M1266" s="1"/>
      <c r="N1266" s="1"/>
      <c r="O1266" s="1"/>
      <c r="P1266" s="1"/>
      <c r="Q1266" s="1"/>
      <c r="R1266" s="1"/>
    </row>
    <row r="1267" spans="1:18" ht="9.75" customHeight="1">
      <c r="A1267" s="1"/>
      <c r="B1267" s="1"/>
      <c r="C1267" s="1"/>
      <c r="D1267" s="1"/>
      <c r="E1267" s="1"/>
      <c r="F1267" s="1"/>
      <c r="G1267" s="1"/>
      <c r="H1267" s="1"/>
      <c r="I1267" s="1"/>
      <c r="J1267" s="1"/>
      <c r="K1267" s="1"/>
      <c r="L1267" s="1"/>
      <c r="M1267" s="1"/>
      <c r="N1267" s="1"/>
      <c r="O1267" s="1"/>
      <c r="P1267" s="1"/>
      <c r="Q1267" s="1"/>
      <c r="R1267" s="1"/>
    </row>
    <row r="1268" spans="1:18" ht="9.75" customHeight="1">
      <c r="A1268" s="1"/>
      <c r="B1268" s="1"/>
      <c r="C1268" s="1"/>
      <c r="D1268" s="1"/>
      <c r="E1268" s="1"/>
      <c r="F1268" s="1"/>
      <c r="G1268" s="1"/>
      <c r="H1268" s="1"/>
      <c r="I1268" s="1"/>
      <c r="J1268" s="1"/>
      <c r="K1268" s="1"/>
      <c r="L1268" s="1"/>
      <c r="M1268" s="1"/>
      <c r="N1268" s="1"/>
      <c r="O1268" s="1"/>
      <c r="P1268" s="1"/>
      <c r="Q1268" s="1"/>
      <c r="R1268" s="1"/>
    </row>
    <row r="1269" spans="1:18" ht="9.75" customHeight="1">
      <c r="A1269" s="1"/>
      <c r="B1269" s="1"/>
      <c r="C1269" s="1"/>
      <c r="D1269" s="1"/>
      <c r="E1269" s="1"/>
      <c r="F1269" s="1"/>
      <c r="G1269" s="1"/>
      <c r="H1269" s="1"/>
      <c r="I1269" s="1"/>
      <c r="J1269" s="1"/>
      <c r="K1269" s="1"/>
      <c r="L1269" s="1"/>
      <c r="M1269" s="1"/>
      <c r="N1269" s="1"/>
      <c r="O1269" s="1"/>
      <c r="P1269" s="1"/>
      <c r="Q1269" s="1"/>
      <c r="R1269" s="1"/>
    </row>
    <row r="1270" spans="1:18" ht="9.75" customHeight="1">
      <c r="A1270" s="1"/>
      <c r="B1270" s="1"/>
      <c r="C1270" s="1"/>
      <c r="D1270" s="1"/>
      <c r="E1270" s="1"/>
      <c r="F1270" s="1"/>
      <c r="G1270" s="1"/>
      <c r="H1270" s="1"/>
      <c r="I1270" s="1"/>
      <c r="J1270" s="1"/>
      <c r="K1270" s="1"/>
      <c r="L1270" s="1"/>
      <c r="M1270" s="1"/>
      <c r="N1270" s="1"/>
      <c r="O1270" s="1"/>
      <c r="P1270" s="1"/>
      <c r="Q1270" s="1"/>
      <c r="R1270" s="1"/>
    </row>
    <row r="1271" spans="1:18" ht="9.75" customHeight="1">
      <c r="A1271" s="1"/>
      <c r="B1271" s="1"/>
      <c r="C1271" s="1"/>
      <c r="D1271" s="1"/>
      <c r="E1271" s="1"/>
      <c r="F1271" s="1"/>
      <c r="G1271" s="1"/>
      <c r="H1271" s="1"/>
      <c r="I1271" s="1"/>
      <c r="J1271" s="1"/>
      <c r="K1271" s="1"/>
      <c r="L1271" s="1"/>
      <c r="M1271" s="1"/>
      <c r="N1271" s="1"/>
      <c r="O1271" s="1"/>
      <c r="P1271" s="1"/>
      <c r="Q1271" s="1"/>
      <c r="R1271" s="1"/>
    </row>
    <row r="1272" spans="1:18" ht="9.75" customHeight="1">
      <c r="A1272" s="1"/>
      <c r="B1272" s="1"/>
      <c r="C1272" s="1"/>
      <c r="D1272" s="1"/>
      <c r="E1272" s="1"/>
      <c r="F1272" s="1"/>
      <c r="G1272" s="1"/>
      <c r="H1272" s="1"/>
      <c r="I1272" s="1"/>
      <c r="J1272" s="1"/>
      <c r="K1272" s="1"/>
      <c r="L1272" s="1"/>
      <c r="M1272" s="1"/>
      <c r="N1272" s="1"/>
      <c r="O1272" s="1"/>
      <c r="P1272" s="1"/>
      <c r="Q1272" s="1"/>
      <c r="R1272" s="1"/>
    </row>
    <row r="1273" spans="1:18" ht="9.75" customHeight="1">
      <c r="A1273" s="1"/>
      <c r="B1273" s="1"/>
      <c r="C1273" s="1"/>
      <c r="D1273" s="1"/>
      <c r="E1273" s="1"/>
      <c r="F1273" s="1"/>
      <c r="G1273" s="1"/>
      <c r="H1273" s="1"/>
      <c r="I1273" s="1"/>
      <c r="J1273" s="1"/>
      <c r="K1273" s="1"/>
      <c r="L1273" s="1"/>
      <c r="M1273" s="1"/>
      <c r="N1273" s="1"/>
      <c r="O1273" s="1"/>
      <c r="P1273" s="1"/>
      <c r="Q1273" s="1"/>
      <c r="R1273" s="1"/>
    </row>
    <row r="1274" spans="1:18" ht="9.75" customHeight="1">
      <c r="A1274" s="1"/>
      <c r="B1274" s="1"/>
      <c r="C1274" s="1"/>
      <c r="D1274" s="1"/>
      <c r="E1274" s="1"/>
      <c r="F1274" s="1"/>
      <c r="G1274" s="1"/>
      <c r="H1274" s="1"/>
      <c r="I1274" s="1"/>
      <c r="J1274" s="1"/>
      <c r="K1274" s="1"/>
      <c r="L1274" s="1"/>
      <c r="M1274" s="1"/>
      <c r="N1274" s="1"/>
      <c r="O1274" s="1"/>
      <c r="P1274" s="1"/>
      <c r="Q1274" s="1"/>
      <c r="R1274" s="1"/>
    </row>
    <row r="1275" spans="1:18" ht="9.75" customHeight="1">
      <c r="A1275" s="1"/>
      <c r="B1275" s="1"/>
      <c r="C1275" s="1"/>
      <c r="D1275" s="1"/>
      <c r="E1275" s="1"/>
      <c r="F1275" s="1"/>
      <c r="G1275" s="1"/>
      <c r="H1275" s="1"/>
      <c r="I1275" s="1"/>
      <c r="J1275" s="1"/>
      <c r="K1275" s="1"/>
      <c r="L1275" s="1"/>
      <c r="M1275" s="1"/>
      <c r="N1275" s="1"/>
      <c r="O1275" s="1"/>
      <c r="P1275" s="1"/>
      <c r="Q1275" s="1"/>
      <c r="R1275" s="1"/>
    </row>
    <row r="1276" spans="1:18" ht="9.75" customHeight="1">
      <c r="A1276" s="1"/>
      <c r="B1276" s="1"/>
      <c r="C1276" s="1"/>
      <c r="D1276" s="1"/>
      <c r="E1276" s="1"/>
      <c r="F1276" s="1"/>
      <c r="G1276" s="1"/>
      <c r="H1276" s="1"/>
      <c r="I1276" s="1"/>
      <c r="J1276" s="1"/>
      <c r="K1276" s="1"/>
      <c r="L1276" s="1"/>
      <c r="M1276" s="1"/>
      <c r="N1276" s="1"/>
      <c r="O1276" s="1"/>
      <c r="P1276" s="1"/>
      <c r="Q1276" s="1"/>
      <c r="R1276" s="1"/>
    </row>
    <row r="1277" spans="1:18" ht="9.75" customHeight="1">
      <c r="A1277" s="1"/>
      <c r="B1277" s="1"/>
      <c r="C1277" s="1"/>
      <c r="D1277" s="1"/>
      <c r="E1277" s="1"/>
      <c r="F1277" s="1"/>
      <c r="G1277" s="1"/>
      <c r="H1277" s="1"/>
      <c r="I1277" s="1"/>
      <c r="J1277" s="1"/>
      <c r="K1277" s="1"/>
      <c r="L1277" s="1"/>
      <c r="M1277" s="1"/>
      <c r="N1277" s="1"/>
      <c r="O1277" s="1"/>
      <c r="P1277" s="1"/>
      <c r="Q1277" s="1"/>
      <c r="R1277" s="1"/>
    </row>
    <row r="1278" spans="1:18" ht="9.75" customHeight="1">
      <c r="A1278" s="1"/>
      <c r="B1278" s="1"/>
      <c r="C1278" s="1"/>
      <c r="D1278" s="1"/>
      <c r="E1278" s="1"/>
      <c r="F1278" s="1"/>
      <c r="G1278" s="1"/>
      <c r="H1278" s="1"/>
      <c r="I1278" s="1"/>
      <c r="J1278" s="1"/>
      <c r="K1278" s="1"/>
      <c r="L1278" s="1"/>
      <c r="M1278" s="1"/>
      <c r="N1278" s="1"/>
      <c r="O1278" s="1"/>
      <c r="P1278" s="1"/>
      <c r="Q1278" s="1"/>
      <c r="R1278" s="1"/>
    </row>
    <row r="1279" spans="1:18" ht="9.75" customHeight="1">
      <c r="A1279" s="1"/>
      <c r="B1279" s="1"/>
      <c r="C1279" s="1"/>
      <c r="D1279" s="1"/>
      <c r="E1279" s="1"/>
      <c r="F1279" s="1"/>
      <c r="G1279" s="1"/>
      <c r="H1279" s="1"/>
      <c r="I1279" s="1"/>
      <c r="J1279" s="1"/>
      <c r="K1279" s="1"/>
      <c r="L1279" s="1"/>
      <c r="M1279" s="1"/>
      <c r="N1279" s="1"/>
      <c r="O1279" s="1"/>
      <c r="P1279" s="1"/>
      <c r="Q1279" s="1"/>
      <c r="R1279" s="1"/>
    </row>
    <row r="1280" spans="1:18" ht="9.75" customHeight="1">
      <c r="A1280" s="1"/>
      <c r="B1280" s="1"/>
      <c r="C1280" s="1"/>
      <c r="D1280" s="1"/>
      <c r="E1280" s="1"/>
      <c r="F1280" s="1"/>
      <c r="G1280" s="1"/>
      <c r="H1280" s="1"/>
      <c r="I1280" s="1"/>
      <c r="J1280" s="1"/>
      <c r="K1280" s="1"/>
      <c r="L1280" s="1"/>
      <c r="M1280" s="1"/>
      <c r="N1280" s="1"/>
      <c r="O1280" s="1"/>
      <c r="P1280" s="1"/>
      <c r="Q1280" s="1"/>
      <c r="R1280" s="1"/>
    </row>
    <row r="1281" spans="1:18" ht="9.75" customHeight="1">
      <c r="A1281" s="1"/>
      <c r="B1281" s="1"/>
      <c r="C1281" s="1"/>
      <c r="D1281" s="1"/>
      <c r="E1281" s="1"/>
      <c r="F1281" s="1"/>
      <c r="G1281" s="1"/>
      <c r="H1281" s="1"/>
      <c r="I1281" s="1"/>
      <c r="J1281" s="1"/>
      <c r="K1281" s="1"/>
      <c r="L1281" s="1"/>
      <c r="M1281" s="1"/>
      <c r="N1281" s="1"/>
      <c r="O1281" s="1"/>
      <c r="P1281" s="1"/>
      <c r="Q1281" s="1"/>
      <c r="R1281" s="1"/>
    </row>
    <row r="1282" spans="1:18" ht="9.75" customHeight="1">
      <c r="A1282" s="1"/>
      <c r="B1282" s="1"/>
      <c r="C1282" s="1"/>
      <c r="D1282" s="1"/>
      <c r="E1282" s="1"/>
      <c r="F1282" s="1"/>
      <c r="G1282" s="1"/>
      <c r="H1282" s="1"/>
      <c r="I1282" s="1"/>
      <c r="J1282" s="1"/>
      <c r="K1282" s="1"/>
      <c r="L1282" s="1"/>
      <c r="M1282" s="1"/>
      <c r="N1282" s="1"/>
      <c r="O1282" s="1"/>
      <c r="P1282" s="1"/>
      <c r="Q1282" s="1"/>
      <c r="R1282" s="1"/>
    </row>
    <row r="1283" spans="1:18" ht="9.75" customHeight="1">
      <c r="A1283" s="1"/>
      <c r="B1283" s="1"/>
      <c r="C1283" s="1"/>
      <c r="D1283" s="1"/>
      <c r="E1283" s="1"/>
      <c r="F1283" s="1"/>
      <c r="G1283" s="1"/>
      <c r="H1283" s="1"/>
      <c r="I1283" s="1"/>
      <c r="J1283" s="1"/>
      <c r="K1283" s="1"/>
      <c r="L1283" s="1"/>
      <c r="M1283" s="1"/>
      <c r="N1283" s="1"/>
      <c r="O1283" s="1"/>
      <c r="P1283" s="1"/>
      <c r="Q1283" s="1"/>
      <c r="R1283" s="1"/>
    </row>
    <row r="1284" spans="1:18" ht="9.75" customHeight="1">
      <c r="A1284" s="1"/>
      <c r="B1284" s="1"/>
      <c r="C1284" s="1"/>
      <c r="D1284" s="1"/>
      <c r="E1284" s="1"/>
      <c r="F1284" s="1"/>
      <c r="G1284" s="1"/>
      <c r="H1284" s="1"/>
      <c r="I1284" s="1"/>
      <c r="J1284" s="1"/>
      <c r="K1284" s="1"/>
      <c r="L1284" s="1"/>
      <c r="M1284" s="1"/>
      <c r="N1284" s="1"/>
      <c r="O1284" s="1"/>
      <c r="P1284" s="1"/>
      <c r="Q1284" s="1"/>
      <c r="R1284" s="1"/>
    </row>
    <row r="1285" spans="1:18" ht="9.75" customHeight="1">
      <c r="A1285" s="1"/>
      <c r="B1285" s="1"/>
      <c r="C1285" s="1"/>
      <c r="D1285" s="1"/>
      <c r="E1285" s="1"/>
      <c r="F1285" s="1"/>
      <c r="G1285" s="1"/>
      <c r="H1285" s="1"/>
      <c r="I1285" s="1"/>
      <c r="J1285" s="1"/>
      <c r="K1285" s="1"/>
      <c r="L1285" s="1"/>
      <c r="M1285" s="1"/>
      <c r="N1285" s="1"/>
      <c r="O1285" s="1"/>
      <c r="P1285" s="1"/>
      <c r="Q1285" s="1"/>
      <c r="R1285" s="1"/>
    </row>
    <row r="1286" spans="1:18" ht="9.75" customHeight="1">
      <c r="A1286" s="1"/>
      <c r="B1286" s="1"/>
      <c r="C1286" s="1"/>
      <c r="D1286" s="1"/>
      <c r="E1286" s="1"/>
      <c r="F1286" s="1"/>
      <c r="G1286" s="1"/>
      <c r="H1286" s="1"/>
      <c r="I1286" s="1"/>
      <c r="J1286" s="1"/>
      <c r="K1286" s="1"/>
      <c r="L1286" s="1"/>
      <c r="M1286" s="1"/>
      <c r="N1286" s="1"/>
      <c r="O1286" s="1"/>
      <c r="P1286" s="1"/>
      <c r="Q1286" s="1"/>
      <c r="R1286" s="1"/>
    </row>
    <row r="1287" spans="1:18" ht="9.75" customHeight="1">
      <c r="A1287" s="1"/>
      <c r="B1287" s="1"/>
      <c r="C1287" s="1"/>
      <c r="D1287" s="1"/>
      <c r="E1287" s="1"/>
      <c r="F1287" s="1"/>
      <c r="G1287" s="1"/>
      <c r="H1287" s="1"/>
      <c r="I1287" s="1"/>
      <c r="J1287" s="1"/>
      <c r="K1287" s="1"/>
      <c r="L1287" s="1"/>
      <c r="M1287" s="1"/>
      <c r="N1287" s="1"/>
      <c r="O1287" s="1"/>
      <c r="P1287" s="1"/>
      <c r="Q1287" s="1"/>
      <c r="R1287" s="1"/>
    </row>
    <row r="1288" spans="1:18" ht="9.75" customHeight="1">
      <c r="A1288" s="1"/>
      <c r="B1288" s="1"/>
      <c r="C1288" s="1"/>
      <c r="D1288" s="1"/>
      <c r="E1288" s="1"/>
      <c r="F1288" s="1"/>
      <c r="G1288" s="1"/>
      <c r="H1288" s="1"/>
      <c r="I1288" s="1"/>
      <c r="J1288" s="1"/>
      <c r="K1288" s="1"/>
      <c r="L1288" s="1"/>
      <c r="M1288" s="1"/>
      <c r="N1288" s="1"/>
      <c r="O1288" s="1"/>
      <c r="P1288" s="1"/>
      <c r="Q1288" s="1"/>
      <c r="R1288" s="1"/>
    </row>
    <row r="1289" spans="1:18" ht="9.75" customHeight="1">
      <c r="A1289" s="1"/>
      <c r="B1289" s="1"/>
      <c r="C1289" s="1"/>
      <c r="D1289" s="1"/>
      <c r="E1289" s="1"/>
      <c r="F1289" s="1"/>
      <c r="G1289" s="1"/>
      <c r="H1289" s="1"/>
      <c r="I1289" s="1"/>
      <c r="J1289" s="1"/>
      <c r="K1289" s="1"/>
      <c r="L1289" s="1"/>
      <c r="M1289" s="1"/>
      <c r="N1289" s="1"/>
      <c r="O1289" s="1"/>
      <c r="P1289" s="1"/>
      <c r="Q1289" s="1"/>
      <c r="R1289" s="1"/>
    </row>
    <row r="1290" spans="1:18" ht="9.75" customHeight="1">
      <c r="A1290" s="1"/>
      <c r="B1290" s="1"/>
      <c r="C1290" s="1"/>
      <c r="D1290" s="1"/>
      <c r="E1290" s="1"/>
      <c r="F1290" s="1"/>
      <c r="G1290" s="1"/>
      <c r="H1290" s="1"/>
      <c r="I1290" s="1"/>
      <c r="J1290" s="1"/>
      <c r="K1290" s="1"/>
      <c r="L1290" s="1"/>
      <c r="M1290" s="1"/>
      <c r="N1290" s="1"/>
      <c r="O1290" s="1"/>
      <c r="P1290" s="1"/>
      <c r="Q1290" s="1"/>
      <c r="R1290" s="1"/>
    </row>
    <row r="1291" spans="1:18" ht="9.75" customHeight="1">
      <c r="A1291" s="1"/>
      <c r="B1291" s="1"/>
      <c r="C1291" s="1"/>
      <c r="D1291" s="1"/>
      <c r="E1291" s="1"/>
      <c r="F1291" s="1"/>
      <c r="G1291" s="1"/>
      <c r="H1291" s="1"/>
      <c r="I1291" s="1"/>
      <c r="J1291" s="1"/>
      <c r="K1291" s="1"/>
      <c r="L1291" s="1"/>
      <c r="M1291" s="1"/>
      <c r="N1291" s="1"/>
      <c r="O1291" s="1"/>
      <c r="P1291" s="1"/>
      <c r="Q1291" s="1"/>
      <c r="R1291" s="1"/>
    </row>
    <row r="1292" spans="1:18" ht="9.75" customHeight="1">
      <c r="A1292" s="1"/>
      <c r="B1292" s="1"/>
      <c r="C1292" s="1"/>
      <c r="D1292" s="1"/>
      <c r="E1292" s="1"/>
      <c r="F1292" s="1"/>
      <c r="G1292" s="1"/>
      <c r="H1292" s="1"/>
      <c r="I1292" s="1"/>
      <c r="J1292" s="1"/>
      <c r="K1292" s="1"/>
      <c r="L1292" s="1"/>
      <c r="M1292" s="1"/>
      <c r="N1292" s="1"/>
      <c r="O1292" s="1"/>
      <c r="P1292" s="1"/>
      <c r="Q1292" s="1"/>
      <c r="R1292" s="1"/>
    </row>
    <row r="1293" spans="1:18" ht="9.75" customHeight="1">
      <c r="A1293" s="1"/>
      <c r="B1293" s="1"/>
      <c r="C1293" s="1"/>
      <c r="D1293" s="1"/>
      <c r="E1293" s="1"/>
      <c r="F1293" s="1"/>
      <c r="G1293" s="1"/>
      <c r="H1293" s="1"/>
      <c r="I1293" s="1"/>
      <c r="J1293" s="1"/>
      <c r="K1293" s="1"/>
      <c r="L1293" s="1"/>
      <c r="M1293" s="1"/>
      <c r="N1293" s="1"/>
      <c r="O1293" s="1"/>
      <c r="P1293" s="1"/>
      <c r="Q1293" s="1"/>
      <c r="R1293" s="1"/>
    </row>
    <row r="1294" spans="1:18" ht="9.75" customHeight="1">
      <c r="A1294" s="1"/>
      <c r="B1294" s="1"/>
      <c r="C1294" s="1"/>
      <c r="D1294" s="1"/>
      <c r="E1294" s="1"/>
      <c r="F1294" s="1"/>
      <c r="G1294" s="1"/>
      <c r="H1294" s="1"/>
      <c r="I1294" s="1"/>
      <c r="J1294" s="1"/>
      <c r="K1294" s="1"/>
      <c r="L1294" s="1"/>
      <c r="M1294" s="1"/>
      <c r="N1294" s="1"/>
      <c r="O1294" s="1"/>
      <c r="P1294" s="1"/>
      <c r="Q1294" s="1"/>
      <c r="R1294" s="1"/>
    </row>
    <row r="1295" spans="1:18" ht="9.75" customHeight="1">
      <c r="A1295" s="1"/>
      <c r="B1295" s="1"/>
      <c r="C1295" s="1"/>
      <c r="D1295" s="1"/>
      <c r="E1295" s="1"/>
      <c r="F1295" s="1"/>
      <c r="G1295" s="1"/>
      <c r="H1295" s="1"/>
      <c r="I1295" s="1"/>
      <c r="J1295" s="1"/>
      <c r="K1295" s="1"/>
      <c r="L1295" s="1"/>
      <c r="M1295" s="1"/>
      <c r="N1295" s="1"/>
      <c r="O1295" s="1"/>
      <c r="P1295" s="1"/>
      <c r="Q1295" s="1"/>
      <c r="R1295" s="1"/>
    </row>
    <row r="1296" spans="1:18" ht="9.75" customHeight="1">
      <c r="A1296" s="1"/>
      <c r="B1296" s="1"/>
      <c r="C1296" s="1"/>
      <c r="D1296" s="1"/>
      <c r="E1296" s="1"/>
      <c r="F1296" s="1"/>
      <c r="G1296" s="1"/>
      <c r="H1296" s="1"/>
      <c r="I1296" s="1"/>
      <c r="J1296" s="1"/>
      <c r="K1296" s="1"/>
      <c r="L1296" s="1"/>
      <c r="M1296" s="1"/>
      <c r="N1296" s="1"/>
      <c r="O1296" s="1"/>
      <c r="P1296" s="1"/>
      <c r="Q1296" s="1"/>
      <c r="R1296" s="1"/>
    </row>
    <row r="1297" spans="1:18" ht="9.75" customHeight="1">
      <c r="A1297" s="1"/>
      <c r="B1297" s="1"/>
      <c r="C1297" s="1"/>
      <c r="D1297" s="1"/>
      <c r="E1297" s="1"/>
      <c r="F1297" s="1"/>
      <c r="G1297" s="1"/>
      <c r="H1297" s="1"/>
      <c r="I1297" s="1"/>
      <c r="J1297" s="1"/>
      <c r="K1297" s="1"/>
      <c r="L1297" s="1"/>
      <c r="M1297" s="1"/>
      <c r="N1297" s="1"/>
      <c r="O1297" s="1"/>
      <c r="P1297" s="1"/>
      <c r="Q1297" s="1"/>
      <c r="R1297" s="1"/>
    </row>
    <row r="1298" spans="1:18" ht="9.75" customHeight="1">
      <c r="A1298" s="1"/>
      <c r="B1298" s="1"/>
      <c r="C1298" s="1"/>
      <c r="D1298" s="1"/>
      <c r="E1298" s="1"/>
      <c r="F1298" s="1"/>
      <c r="G1298" s="1"/>
      <c r="H1298" s="1"/>
      <c r="I1298" s="1"/>
      <c r="J1298" s="1"/>
      <c r="K1298" s="1"/>
      <c r="L1298" s="1"/>
      <c r="M1298" s="1"/>
      <c r="N1298" s="1"/>
      <c r="O1298" s="1"/>
      <c r="P1298" s="1"/>
      <c r="Q1298" s="1"/>
      <c r="R1298" s="1"/>
    </row>
    <row r="1299" spans="1:18" ht="9.75" customHeight="1">
      <c r="A1299" s="1"/>
      <c r="B1299" s="1"/>
      <c r="C1299" s="1"/>
      <c r="D1299" s="1"/>
      <c r="E1299" s="1"/>
      <c r="F1299" s="1"/>
      <c r="G1299" s="1"/>
      <c r="H1299" s="1"/>
      <c r="I1299" s="1"/>
      <c r="J1299" s="1"/>
      <c r="K1299" s="1"/>
      <c r="L1299" s="1"/>
      <c r="M1299" s="1"/>
      <c r="N1299" s="1"/>
      <c r="O1299" s="1"/>
      <c r="P1299" s="1"/>
      <c r="Q1299" s="1"/>
      <c r="R1299" s="1"/>
    </row>
    <row r="1300" spans="1:18" ht="9.75" customHeight="1">
      <c r="A1300" s="1"/>
      <c r="B1300" s="1"/>
      <c r="C1300" s="1"/>
      <c r="D1300" s="1"/>
      <c r="E1300" s="1"/>
      <c r="F1300" s="1"/>
      <c r="G1300" s="1"/>
      <c r="H1300" s="1"/>
      <c r="I1300" s="1"/>
      <c r="J1300" s="1"/>
      <c r="K1300" s="1"/>
      <c r="L1300" s="1"/>
      <c r="M1300" s="1"/>
      <c r="N1300" s="1"/>
      <c r="O1300" s="1"/>
      <c r="P1300" s="1"/>
      <c r="Q1300" s="1"/>
      <c r="R1300" s="1"/>
    </row>
    <row r="1301" spans="1:18" ht="9.75" customHeight="1">
      <c r="A1301" s="1"/>
      <c r="B1301" s="1"/>
      <c r="C1301" s="1"/>
      <c r="D1301" s="1"/>
      <c r="E1301" s="1"/>
      <c r="F1301" s="1"/>
      <c r="G1301" s="1"/>
      <c r="H1301" s="1"/>
      <c r="I1301" s="1"/>
      <c r="J1301" s="1"/>
      <c r="K1301" s="1"/>
      <c r="L1301" s="1"/>
      <c r="M1301" s="1"/>
      <c r="N1301" s="1"/>
      <c r="O1301" s="1"/>
      <c r="P1301" s="1"/>
      <c r="Q1301" s="1"/>
      <c r="R1301" s="1"/>
    </row>
    <row r="1302" spans="1:18" ht="9.75" customHeight="1">
      <c r="A1302" s="1"/>
      <c r="B1302" s="1"/>
      <c r="C1302" s="1"/>
      <c r="D1302" s="1"/>
      <c r="E1302" s="1"/>
      <c r="F1302" s="1"/>
      <c r="G1302" s="1"/>
      <c r="H1302" s="1"/>
      <c r="I1302" s="1"/>
      <c r="J1302" s="1"/>
      <c r="K1302" s="1"/>
      <c r="L1302" s="1"/>
      <c r="M1302" s="1"/>
      <c r="N1302" s="1"/>
      <c r="O1302" s="1"/>
      <c r="P1302" s="1"/>
      <c r="Q1302" s="1"/>
      <c r="R1302" s="1"/>
    </row>
    <row r="1303" spans="1:18" ht="9.75" customHeight="1">
      <c r="A1303" s="1"/>
      <c r="B1303" s="1"/>
      <c r="C1303" s="1"/>
      <c r="D1303" s="1"/>
      <c r="E1303" s="1"/>
      <c r="F1303" s="1"/>
      <c r="G1303" s="1"/>
      <c r="H1303" s="1"/>
      <c r="I1303" s="1"/>
      <c r="J1303" s="1"/>
      <c r="K1303" s="1"/>
      <c r="L1303" s="1"/>
      <c r="M1303" s="1"/>
      <c r="N1303" s="1"/>
      <c r="O1303" s="1"/>
      <c r="P1303" s="1"/>
      <c r="Q1303" s="1"/>
      <c r="R1303" s="1"/>
    </row>
    <row r="1304" spans="1:18" ht="9.75" customHeight="1">
      <c r="A1304" s="1"/>
      <c r="B1304" s="1"/>
      <c r="C1304" s="1"/>
      <c r="D1304" s="1"/>
      <c r="E1304" s="1"/>
      <c r="F1304" s="1"/>
      <c r="G1304" s="1"/>
      <c r="H1304" s="1"/>
      <c r="I1304" s="1"/>
      <c r="J1304" s="1"/>
      <c r="K1304" s="1"/>
      <c r="L1304" s="1"/>
      <c r="M1304" s="1"/>
      <c r="N1304" s="1"/>
      <c r="O1304" s="1"/>
      <c r="P1304" s="1"/>
      <c r="Q1304" s="1"/>
      <c r="R1304" s="1"/>
    </row>
    <row r="1305" spans="1:18" ht="9.75" customHeight="1">
      <c r="A1305" s="1"/>
      <c r="B1305" s="1"/>
      <c r="C1305" s="1"/>
      <c r="D1305" s="1"/>
      <c r="E1305" s="1"/>
      <c r="F1305" s="1"/>
      <c r="G1305" s="1"/>
      <c r="H1305" s="1"/>
      <c r="I1305" s="1"/>
      <c r="J1305" s="1"/>
      <c r="K1305" s="1"/>
      <c r="L1305" s="1"/>
      <c r="M1305" s="1"/>
      <c r="N1305" s="1"/>
      <c r="O1305" s="1"/>
      <c r="P1305" s="1"/>
      <c r="Q1305" s="1"/>
      <c r="R1305" s="1"/>
    </row>
    <row r="1306" spans="1:18" ht="9.75" customHeight="1">
      <c r="A1306" s="1"/>
      <c r="B1306" s="1"/>
      <c r="C1306" s="1"/>
      <c r="D1306" s="1"/>
      <c r="E1306" s="1"/>
      <c r="F1306" s="1"/>
      <c r="G1306" s="1"/>
      <c r="H1306" s="1"/>
      <c r="I1306" s="1"/>
      <c r="J1306" s="1"/>
      <c r="K1306" s="1"/>
      <c r="L1306" s="1"/>
      <c r="M1306" s="1"/>
      <c r="N1306" s="1"/>
      <c r="O1306" s="1"/>
      <c r="P1306" s="1"/>
      <c r="Q1306" s="1"/>
      <c r="R1306" s="1"/>
    </row>
    <row r="1307" spans="1:18" ht="9.75" customHeight="1">
      <c r="A1307" s="1"/>
      <c r="B1307" s="1"/>
      <c r="C1307" s="1"/>
      <c r="D1307" s="1"/>
      <c r="E1307" s="1"/>
      <c r="F1307" s="1"/>
      <c r="G1307" s="1"/>
      <c r="H1307" s="1"/>
      <c r="I1307" s="1"/>
      <c r="J1307" s="1"/>
      <c r="K1307" s="1"/>
      <c r="L1307" s="1"/>
      <c r="M1307" s="1"/>
      <c r="N1307" s="1"/>
      <c r="O1307" s="1"/>
      <c r="P1307" s="1"/>
      <c r="Q1307" s="1"/>
      <c r="R1307" s="1"/>
    </row>
    <row r="1308" spans="1:18" ht="9.75" customHeight="1">
      <c r="A1308" s="1"/>
      <c r="B1308" s="1"/>
      <c r="C1308" s="1"/>
      <c r="D1308" s="1"/>
      <c r="E1308" s="1"/>
      <c r="F1308" s="1"/>
      <c r="G1308" s="1"/>
      <c r="H1308" s="1"/>
      <c r="I1308" s="1"/>
      <c r="J1308" s="1"/>
      <c r="K1308" s="1"/>
      <c r="L1308" s="1"/>
      <c r="M1308" s="1"/>
      <c r="N1308" s="1"/>
      <c r="O1308" s="1"/>
      <c r="P1308" s="1"/>
      <c r="Q1308" s="1"/>
      <c r="R1308" s="1"/>
    </row>
    <row r="1309" spans="1:18" ht="9.75" customHeight="1">
      <c r="A1309" s="1"/>
      <c r="B1309" s="1"/>
      <c r="C1309" s="1"/>
      <c r="D1309" s="1"/>
      <c r="E1309" s="1"/>
      <c r="F1309" s="1"/>
      <c r="G1309" s="1"/>
      <c r="H1309" s="1"/>
      <c r="I1309" s="1"/>
      <c r="J1309" s="1"/>
      <c r="K1309" s="1"/>
      <c r="L1309" s="1"/>
      <c r="M1309" s="1"/>
      <c r="N1309" s="1"/>
      <c r="O1309" s="1"/>
      <c r="P1309" s="1"/>
      <c r="Q1309" s="1"/>
      <c r="R1309" s="1"/>
    </row>
    <row r="1310" spans="1:18" ht="9.75" customHeight="1">
      <c r="A1310" s="1"/>
      <c r="B1310" s="1"/>
      <c r="C1310" s="1"/>
      <c r="D1310" s="1"/>
      <c r="E1310" s="1"/>
      <c r="F1310" s="1"/>
      <c r="G1310" s="1"/>
      <c r="H1310" s="1"/>
      <c r="I1310" s="1"/>
      <c r="J1310" s="1"/>
      <c r="K1310" s="1"/>
      <c r="L1310" s="1"/>
      <c r="M1310" s="1"/>
      <c r="N1310" s="1"/>
      <c r="O1310" s="1"/>
      <c r="P1310" s="1"/>
      <c r="Q1310" s="1"/>
      <c r="R1310" s="1"/>
    </row>
    <row r="1311" spans="1:18" ht="9.75" customHeight="1">
      <c r="A1311" s="1"/>
      <c r="B1311" s="1"/>
      <c r="C1311" s="1"/>
      <c r="D1311" s="1"/>
      <c r="E1311" s="1"/>
      <c r="F1311" s="1"/>
      <c r="G1311" s="1"/>
      <c r="H1311" s="1"/>
      <c r="I1311" s="1"/>
      <c r="J1311" s="1"/>
      <c r="K1311" s="1"/>
      <c r="L1311" s="1"/>
      <c r="M1311" s="1"/>
      <c r="N1311" s="1"/>
      <c r="O1311" s="1"/>
      <c r="P1311" s="1"/>
      <c r="Q1311" s="1"/>
      <c r="R1311" s="1"/>
    </row>
    <row r="1312" spans="1:18" ht="9.75" customHeight="1">
      <c r="A1312" s="1"/>
      <c r="B1312" s="1"/>
      <c r="C1312" s="1"/>
      <c r="D1312" s="1"/>
      <c r="E1312" s="1"/>
      <c r="F1312" s="1"/>
      <c r="G1312" s="1"/>
      <c r="H1312" s="1"/>
      <c r="I1312" s="1"/>
      <c r="J1312" s="1"/>
      <c r="K1312" s="1"/>
      <c r="L1312" s="1"/>
      <c r="M1312" s="1"/>
      <c r="N1312" s="1"/>
      <c r="O1312" s="1"/>
      <c r="P1312" s="1"/>
      <c r="Q1312" s="1"/>
      <c r="R1312" s="1"/>
    </row>
    <row r="1313" spans="1:18" ht="9.75" customHeight="1">
      <c r="A1313" s="1"/>
      <c r="B1313" s="1"/>
      <c r="C1313" s="1"/>
      <c r="D1313" s="1"/>
      <c r="E1313" s="1"/>
      <c r="F1313" s="1"/>
      <c r="G1313" s="1"/>
      <c r="H1313" s="1"/>
      <c r="I1313" s="1"/>
      <c r="J1313" s="1"/>
      <c r="K1313" s="1"/>
      <c r="L1313" s="1"/>
      <c r="M1313" s="1"/>
      <c r="N1313" s="1"/>
      <c r="O1313" s="1"/>
      <c r="P1313" s="1"/>
      <c r="Q1313" s="1"/>
      <c r="R1313" s="1"/>
    </row>
    <row r="1314" spans="1:18" ht="9.75" customHeight="1">
      <c r="A1314" s="1"/>
      <c r="B1314" s="1"/>
      <c r="C1314" s="1"/>
      <c r="D1314" s="1"/>
      <c r="E1314" s="1"/>
      <c r="F1314" s="1"/>
      <c r="G1314" s="1"/>
      <c r="H1314" s="1"/>
      <c r="I1314" s="1"/>
      <c r="J1314" s="1"/>
      <c r="K1314" s="1"/>
      <c r="L1314" s="1"/>
      <c r="M1314" s="1"/>
      <c r="N1314" s="1"/>
      <c r="O1314" s="1"/>
      <c r="P1314" s="1"/>
      <c r="Q1314" s="1"/>
      <c r="R1314" s="1"/>
    </row>
    <row r="1315" spans="1:18" ht="9.75" customHeight="1">
      <c r="A1315" s="1"/>
      <c r="B1315" s="1"/>
      <c r="C1315" s="1"/>
      <c r="D1315" s="1"/>
      <c r="E1315" s="1"/>
      <c r="F1315" s="1"/>
      <c r="G1315" s="1"/>
      <c r="H1315" s="1"/>
      <c r="I1315" s="1"/>
      <c r="J1315" s="1"/>
      <c r="K1315" s="1"/>
      <c r="L1315" s="1"/>
      <c r="M1315" s="1"/>
      <c r="N1315" s="1"/>
      <c r="O1315" s="1"/>
      <c r="P1315" s="1"/>
      <c r="Q1315" s="1"/>
      <c r="R1315" s="1"/>
    </row>
    <row r="1316" spans="1:18" ht="9.75" customHeight="1">
      <c r="A1316" s="1"/>
      <c r="B1316" s="1"/>
      <c r="C1316" s="1"/>
      <c r="D1316" s="1"/>
      <c r="E1316" s="1"/>
      <c r="F1316" s="1"/>
      <c r="G1316" s="1"/>
      <c r="H1316" s="1"/>
      <c r="I1316" s="1"/>
      <c r="J1316" s="1"/>
      <c r="K1316" s="1"/>
      <c r="L1316" s="1"/>
      <c r="M1316" s="1"/>
      <c r="N1316" s="1"/>
      <c r="O1316" s="1"/>
      <c r="P1316" s="1"/>
      <c r="Q1316" s="1"/>
      <c r="R1316" s="1"/>
    </row>
    <row r="1317" spans="1:18" ht="9.75" customHeight="1">
      <c r="A1317" s="1"/>
      <c r="B1317" s="1"/>
      <c r="C1317" s="1"/>
      <c r="D1317" s="1"/>
      <c r="E1317" s="1"/>
      <c r="F1317" s="1"/>
      <c r="G1317" s="1"/>
      <c r="H1317" s="1"/>
      <c r="I1317" s="1"/>
      <c r="J1317" s="1"/>
      <c r="K1317" s="1"/>
      <c r="L1317" s="1"/>
      <c r="M1317" s="1"/>
      <c r="N1317" s="1"/>
      <c r="O1317" s="1"/>
      <c r="P1317" s="1"/>
      <c r="Q1317" s="1"/>
      <c r="R1317" s="1"/>
    </row>
    <row r="1318" spans="1:18" ht="9.75" customHeight="1">
      <c r="A1318" s="1"/>
      <c r="B1318" s="1"/>
      <c r="C1318" s="1"/>
      <c r="D1318" s="1"/>
      <c r="E1318" s="1"/>
      <c r="F1318" s="1"/>
      <c r="G1318" s="1"/>
      <c r="H1318" s="1"/>
      <c r="I1318" s="1"/>
      <c r="J1318" s="1"/>
      <c r="K1318" s="1"/>
      <c r="L1318" s="1"/>
      <c r="M1318" s="1"/>
      <c r="N1318" s="1"/>
      <c r="O1318" s="1"/>
      <c r="P1318" s="1"/>
      <c r="Q1318" s="1"/>
      <c r="R1318" s="1"/>
    </row>
    <row r="1319" spans="1:18" ht="9.75" customHeight="1">
      <c r="A1319" s="1"/>
      <c r="B1319" s="1"/>
      <c r="C1319" s="1"/>
      <c r="D1319" s="1"/>
      <c r="E1319" s="1"/>
      <c r="F1319" s="1"/>
      <c r="G1319" s="1"/>
      <c r="H1319" s="1"/>
      <c r="I1319" s="1"/>
      <c r="J1319" s="1"/>
      <c r="K1319" s="1"/>
      <c r="L1319" s="1"/>
      <c r="M1319" s="1"/>
      <c r="N1319" s="1"/>
      <c r="O1319" s="1"/>
      <c r="P1319" s="1"/>
      <c r="Q1319" s="1"/>
      <c r="R1319" s="1"/>
    </row>
    <row r="1320" spans="1:18" ht="9.75" customHeight="1">
      <c r="A1320" s="1"/>
      <c r="B1320" s="1"/>
      <c r="C1320" s="1"/>
      <c r="D1320" s="1"/>
      <c r="E1320" s="1"/>
      <c r="F1320" s="1"/>
      <c r="G1320" s="1"/>
      <c r="H1320" s="1"/>
      <c r="I1320" s="1"/>
      <c r="J1320" s="1"/>
      <c r="K1320" s="1"/>
      <c r="L1320" s="1"/>
      <c r="M1320" s="1"/>
      <c r="N1320" s="1"/>
      <c r="O1320" s="1"/>
      <c r="P1320" s="1"/>
      <c r="Q1320" s="1"/>
      <c r="R1320" s="1"/>
    </row>
    <row r="1321" spans="1:18" ht="9.75" customHeight="1">
      <c r="A1321" s="1"/>
      <c r="B1321" s="1"/>
      <c r="C1321" s="1"/>
      <c r="D1321" s="1"/>
      <c r="E1321" s="1"/>
      <c r="F1321" s="1"/>
      <c r="G1321" s="1"/>
      <c r="H1321" s="1"/>
      <c r="I1321" s="1"/>
      <c r="J1321" s="1"/>
      <c r="K1321" s="1"/>
      <c r="L1321" s="1"/>
      <c r="M1321" s="1"/>
      <c r="N1321" s="1"/>
      <c r="O1321" s="1"/>
      <c r="P1321" s="1"/>
      <c r="Q1321" s="1"/>
      <c r="R1321" s="1"/>
    </row>
    <row r="1322" spans="1:18" ht="9.75" customHeight="1">
      <c r="A1322" s="1"/>
      <c r="B1322" s="1"/>
      <c r="C1322" s="1"/>
      <c r="D1322" s="1"/>
      <c r="E1322" s="1"/>
      <c r="F1322" s="1"/>
      <c r="G1322" s="1"/>
      <c r="H1322" s="1"/>
      <c r="I1322" s="1"/>
      <c r="J1322" s="1"/>
      <c r="K1322" s="1"/>
      <c r="L1322" s="1"/>
      <c r="M1322" s="1"/>
      <c r="N1322" s="1"/>
      <c r="O1322" s="1"/>
      <c r="P1322" s="1"/>
      <c r="Q1322" s="1"/>
      <c r="R1322" s="1"/>
    </row>
    <row r="1323" spans="1:18" ht="9.75" customHeight="1">
      <c r="A1323" s="1"/>
      <c r="B1323" s="1"/>
      <c r="C1323" s="1"/>
      <c r="D1323" s="1"/>
      <c r="E1323" s="1"/>
      <c r="F1323" s="1"/>
      <c r="G1323" s="1"/>
      <c r="H1323" s="1"/>
      <c r="I1323" s="1"/>
      <c r="J1323" s="1"/>
      <c r="K1323" s="1"/>
      <c r="L1323" s="1"/>
      <c r="M1323" s="1"/>
      <c r="N1323" s="1"/>
      <c r="O1323" s="1"/>
      <c r="P1323" s="1"/>
      <c r="Q1323" s="1"/>
      <c r="R1323" s="1"/>
    </row>
    <row r="1324" spans="1:18" ht="9.75" customHeight="1">
      <c r="A1324" s="1"/>
      <c r="B1324" s="1"/>
      <c r="C1324" s="1"/>
      <c r="D1324" s="1"/>
      <c r="E1324" s="1"/>
      <c r="F1324" s="1"/>
      <c r="G1324" s="1"/>
      <c r="H1324" s="1"/>
      <c r="I1324" s="1"/>
      <c r="J1324" s="1"/>
      <c r="K1324" s="1"/>
      <c r="L1324" s="1"/>
      <c r="M1324" s="1"/>
      <c r="N1324" s="1"/>
      <c r="O1324" s="1"/>
      <c r="P1324" s="1"/>
      <c r="Q1324" s="1"/>
      <c r="R1324" s="1"/>
    </row>
    <row r="1325" spans="1:18" ht="9.75" customHeight="1">
      <c r="A1325" s="1"/>
      <c r="B1325" s="1"/>
      <c r="C1325" s="1"/>
      <c r="D1325" s="1"/>
      <c r="E1325" s="1"/>
      <c r="F1325" s="1"/>
      <c r="G1325" s="1"/>
      <c r="H1325" s="1"/>
      <c r="I1325" s="1"/>
      <c r="J1325" s="1"/>
      <c r="K1325" s="1"/>
      <c r="L1325" s="1"/>
      <c r="M1325" s="1"/>
      <c r="N1325" s="1"/>
      <c r="O1325" s="1"/>
      <c r="P1325" s="1"/>
      <c r="Q1325" s="1"/>
      <c r="R1325" s="1"/>
    </row>
    <row r="1326" spans="1:18" ht="9.75" customHeight="1">
      <c r="A1326" s="1"/>
      <c r="B1326" s="1"/>
      <c r="C1326" s="1"/>
      <c r="D1326" s="1"/>
      <c r="E1326" s="1"/>
      <c r="F1326" s="1"/>
      <c r="G1326" s="1"/>
      <c r="H1326" s="1"/>
      <c r="I1326" s="1"/>
      <c r="J1326" s="1"/>
      <c r="K1326" s="1"/>
      <c r="L1326" s="1"/>
      <c r="M1326" s="1"/>
      <c r="N1326" s="1"/>
      <c r="O1326" s="1"/>
      <c r="P1326" s="1"/>
      <c r="Q1326" s="1"/>
      <c r="R1326" s="1"/>
    </row>
    <row r="1327" spans="1:18" ht="9.75" customHeight="1">
      <c r="A1327" s="1"/>
      <c r="B1327" s="1"/>
      <c r="C1327" s="1"/>
      <c r="D1327" s="1"/>
      <c r="E1327" s="1"/>
      <c r="F1327" s="1"/>
      <c r="G1327" s="1"/>
      <c r="H1327" s="1"/>
      <c r="I1327" s="1"/>
      <c r="J1327" s="1"/>
      <c r="K1327" s="1"/>
      <c r="L1327" s="1"/>
      <c r="M1327" s="1"/>
      <c r="N1327" s="1"/>
      <c r="O1327" s="1"/>
      <c r="P1327" s="1"/>
      <c r="Q1327" s="1"/>
      <c r="R1327" s="1"/>
    </row>
    <row r="1328" spans="1:18" ht="9.75" customHeight="1">
      <c r="A1328" s="1"/>
      <c r="B1328" s="1"/>
      <c r="C1328" s="1"/>
      <c r="D1328" s="1"/>
      <c r="E1328" s="1"/>
      <c r="F1328" s="1"/>
      <c r="G1328" s="1"/>
      <c r="H1328" s="1"/>
      <c r="I1328" s="1"/>
      <c r="J1328" s="1"/>
      <c r="K1328" s="1"/>
      <c r="L1328" s="1"/>
      <c r="M1328" s="1"/>
      <c r="N1328" s="1"/>
      <c r="O1328" s="1"/>
      <c r="P1328" s="1"/>
      <c r="Q1328" s="1"/>
      <c r="R1328" s="1"/>
    </row>
    <row r="1329" spans="1:18" ht="9.75" customHeight="1">
      <c r="A1329" s="1"/>
      <c r="B1329" s="1"/>
      <c r="C1329" s="1"/>
      <c r="D1329" s="1"/>
      <c r="E1329" s="1"/>
      <c r="F1329" s="1"/>
      <c r="G1329" s="1"/>
      <c r="H1329" s="1"/>
      <c r="I1329" s="1"/>
      <c r="J1329" s="1"/>
      <c r="K1329" s="1"/>
      <c r="L1329" s="1"/>
      <c r="M1329" s="1"/>
      <c r="N1329" s="1"/>
      <c r="O1329" s="1"/>
      <c r="P1329" s="1"/>
      <c r="Q1329" s="1"/>
      <c r="R1329" s="1"/>
    </row>
    <row r="1330" spans="1:18" ht="9.75" customHeight="1">
      <c r="A1330" s="1"/>
      <c r="B1330" s="1"/>
      <c r="C1330" s="1"/>
      <c r="D1330" s="1"/>
      <c r="E1330" s="1"/>
      <c r="F1330" s="1"/>
      <c r="G1330" s="1"/>
      <c r="H1330" s="1"/>
      <c r="I1330" s="1"/>
      <c r="J1330" s="1"/>
      <c r="K1330" s="1"/>
      <c r="L1330" s="1"/>
      <c r="M1330" s="1"/>
      <c r="N1330" s="1"/>
      <c r="O1330" s="1"/>
      <c r="P1330" s="1"/>
      <c r="Q1330" s="1"/>
      <c r="R1330" s="1"/>
    </row>
    <row r="1331" spans="1:18" ht="9.75" customHeight="1">
      <c r="A1331" s="1"/>
      <c r="B1331" s="1"/>
      <c r="C1331" s="1"/>
      <c r="D1331" s="1"/>
      <c r="E1331" s="1"/>
      <c r="F1331" s="1"/>
      <c r="G1331" s="1"/>
      <c r="H1331" s="1"/>
      <c r="I1331" s="1"/>
      <c r="J1331" s="1"/>
      <c r="K1331" s="1"/>
      <c r="L1331" s="1"/>
      <c r="M1331" s="1"/>
      <c r="N1331" s="1"/>
      <c r="O1331" s="1"/>
      <c r="P1331" s="1"/>
      <c r="Q1331" s="1"/>
      <c r="R1331" s="1"/>
    </row>
    <row r="1332" spans="1:18" ht="9.75" customHeight="1">
      <c r="A1332" s="1"/>
      <c r="B1332" s="1"/>
      <c r="C1332" s="1"/>
      <c r="D1332" s="1"/>
      <c r="E1332" s="1"/>
      <c r="F1332" s="1"/>
      <c r="G1332" s="1"/>
      <c r="H1332" s="1"/>
      <c r="I1332" s="1"/>
      <c r="J1332" s="1"/>
      <c r="K1332" s="1"/>
      <c r="L1332" s="1"/>
      <c r="M1332" s="1"/>
      <c r="N1332" s="1"/>
      <c r="O1332" s="1"/>
      <c r="P1332" s="1"/>
      <c r="Q1332" s="1"/>
      <c r="R1332" s="1"/>
    </row>
    <row r="1333" spans="1:18" ht="9.75" customHeight="1">
      <c r="A1333" s="1"/>
      <c r="B1333" s="1"/>
      <c r="C1333" s="1"/>
      <c r="D1333" s="1"/>
      <c r="E1333" s="1"/>
      <c r="F1333" s="1"/>
      <c r="G1333" s="1"/>
      <c r="H1333" s="1"/>
      <c r="I1333" s="1"/>
      <c r="J1333" s="1"/>
      <c r="K1333" s="1"/>
      <c r="L1333" s="1"/>
      <c r="M1333" s="1"/>
      <c r="N1333" s="1"/>
      <c r="O1333" s="1"/>
      <c r="P1333" s="1"/>
      <c r="Q1333" s="1"/>
      <c r="R1333" s="1"/>
    </row>
    <row r="1334" spans="1:18" ht="9.75" customHeight="1">
      <c r="A1334" s="1"/>
      <c r="B1334" s="1"/>
      <c r="C1334" s="1"/>
      <c r="D1334" s="1"/>
      <c r="E1334" s="1"/>
      <c r="F1334" s="1"/>
      <c r="G1334" s="1"/>
      <c r="H1334" s="1"/>
      <c r="I1334" s="1"/>
      <c r="J1334" s="1"/>
      <c r="K1334" s="1"/>
      <c r="L1334" s="1"/>
      <c r="M1334" s="1"/>
      <c r="N1334" s="1"/>
      <c r="O1334" s="1"/>
      <c r="P1334" s="1"/>
      <c r="Q1334" s="1"/>
      <c r="R1334" s="1"/>
    </row>
    <row r="1335" spans="1:18" ht="9.75" customHeight="1">
      <c r="A1335" s="1"/>
      <c r="B1335" s="1"/>
      <c r="C1335" s="1"/>
      <c r="D1335" s="1"/>
      <c r="E1335" s="1"/>
      <c r="F1335" s="1"/>
      <c r="G1335" s="1"/>
      <c r="H1335" s="1"/>
      <c r="I1335" s="1"/>
      <c r="J1335" s="1"/>
      <c r="K1335" s="1"/>
      <c r="L1335" s="1"/>
      <c r="M1335" s="1"/>
      <c r="N1335" s="1"/>
      <c r="O1335" s="1"/>
      <c r="P1335" s="1"/>
      <c r="Q1335" s="1"/>
      <c r="R1335" s="1"/>
    </row>
    <row r="1336" spans="1:18" ht="9.75" customHeight="1">
      <c r="A1336" s="1"/>
      <c r="B1336" s="1"/>
      <c r="C1336" s="1"/>
      <c r="D1336" s="1"/>
      <c r="E1336" s="1"/>
      <c r="F1336" s="1"/>
      <c r="G1336" s="1"/>
      <c r="H1336" s="1"/>
      <c r="I1336" s="1"/>
      <c r="J1336" s="1"/>
      <c r="K1336" s="1"/>
      <c r="L1336" s="1"/>
      <c r="M1336" s="1"/>
      <c r="N1336" s="1"/>
      <c r="O1336" s="1"/>
      <c r="P1336" s="1"/>
      <c r="Q1336" s="1"/>
      <c r="R1336" s="1"/>
    </row>
    <row r="1337" spans="1:18" ht="9.75" customHeight="1">
      <c r="A1337" s="1"/>
      <c r="B1337" s="1"/>
      <c r="C1337" s="1"/>
      <c r="D1337" s="1"/>
      <c r="E1337" s="1"/>
      <c r="F1337" s="1"/>
      <c r="G1337" s="1"/>
      <c r="H1337" s="1"/>
      <c r="I1337" s="1"/>
      <c r="J1337" s="1"/>
      <c r="K1337" s="1"/>
      <c r="L1337" s="1"/>
      <c r="M1337" s="1"/>
      <c r="N1337" s="1"/>
      <c r="O1337" s="1"/>
      <c r="P1337" s="1"/>
      <c r="Q1337" s="1"/>
      <c r="R1337" s="1"/>
    </row>
    <row r="1338" spans="1:18" ht="9.75" customHeight="1">
      <c r="A1338" s="1"/>
      <c r="B1338" s="1"/>
      <c r="C1338" s="1"/>
      <c r="D1338" s="1"/>
      <c r="E1338" s="1"/>
      <c r="F1338" s="1"/>
      <c r="G1338" s="1"/>
      <c r="H1338" s="1"/>
      <c r="I1338" s="1"/>
      <c r="J1338" s="1"/>
      <c r="K1338" s="1"/>
      <c r="L1338" s="1"/>
      <c r="M1338" s="1"/>
      <c r="N1338" s="1"/>
      <c r="O1338" s="1"/>
      <c r="P1338" s="1"/>
      <c r="Q1338" s="1"/>
      <c r="R1338" s="1"/>
    </row>
    <row r="1339" spans="1:18" ht="9.75" customHeight="1">
      <c r="A1339" s="1"/>
      <c r="B1339" s="1"/>
      <c r="C1339" s="1"/>
      <c r="D1339" s="1"/>
      <c r="E1339" s="1"/>
      <c r="F1339" s="1"/>
      <c r="G1339" s="1"/>
      <c r="H1339" s="1"/>
      <c r="I1339" s="1"/>
      <c r="J1339" s="1"/>
      <c r="K1339" s="1"/>
      <c r="L1339" s="1"/>
      <c r="M1339" s="1"/>
      <c r="N1339" s="1"/>
      <c r="O1339" s="1"/>
      <c r="P1339" s="1"/>
      <c r="Q1339" s="1"/>
      <c r="R1339" s="1"/>
    </row>
    <row r="1340" spans="1:18" ht="9.75" customHeight="1">
      <c r="A1340" s="1"/>
      <c r="B1340" s="1"/>
      <c r="C1340" s="1"/>
      <c r="D1340" s="1"/>
      <c r="E1340" s="1"/>
      <c r="F1340" s="1"/>
      <c r="G1340" s="1"/>
      <c r="H1340" s="1"/>
      <c r="I1340" s="1"/>
      <c r="J1340" s="1"/>
      <c r="K1340" s="1"/>
      <c r="L1340" s="1"/>
      <c r="M1340" s="1"/>
      <c r="N1340" s="1"/>
      <c r="O1340" s="1"/>
      <c r="P1340" s="1"/>
      <c r="Q1340" s="1"/>
      <c r="R1340" s="1"/>
    </row>
    <row r="1341" spans="1:18" ht="9.75" customHeight="1">
      <c r="A1341" s="1"/>
      <c r="B1341" s="1"/>
      <c r="C1341" s="1"/>
      <c r="D1341" s="1"/>
      <c r="E1341" s="1"/>
      <c r="F1341" s="1"/>
      <c r="G1341" s="1"/>
      <c r="H1341" s="1"/>
      <c r="I1341" s="1"/>
      <c r="J1341" s="1"/>
      <c r="K1341" s="1"/>
      <c r="L1341" s="1"/>
      <c r="M1341" s="1"/>
      <c r="N1341" s="1"/>
      <c r="O1341" s="1"/>
      <c r="P1341" s="1"/>
      <c r="Q1341" s="1"/>
      <c r="R1341" s="1"/>
    </row>
    <row r="1342" spans="1:18" ht="9.75" customHeight="1">
      <c r="A1342" s="1"/>
      <c r="B1342" s="1"/>
      <c r="C1342" s="1"/>
      <c r="D1342" s="1"/>
      <c r="E1342" s="1"/>
      <c r="F1342" s="1"/>
      <c r="G1342" s="1"/>
      <c r="H1342" s="1"/>
      <c r="I1342" s="1"/>
      <c r="J1342" s="1"/>
      <c r="K1342" s="1"/>
      <c r="L1342" s="1"/>
      <c r="M1342" s="1"/>
      <c r="N1342" s="1"/>
      <c r="O1342" s="1"/>
      <c r="P1342" s="1"/>
      <c r="Q1342" s="1"/>
      <c r="R1342" s="1"/>
    </row>
    <row r="1343" spans="1:18" ht="9.75" customHeight="1">
      <c r="A1343" s="1"/>
      <c r="B1343" s="1"/>
      <c r="C1343" s="1"/>
      <c r="D1343" s="1"/>
      <c r="E1343" s="1"/>
      <c r="F1343" s="1"/>
      <c r="G1343" s="1"/>
      <c r="H1343" s="1"/>
      <c r="I1343" s="1"/>
      <c r="J1343" s="1"/>
      <c r="K1343" s="1"/>
      <c r="L1343" s="1"/>
      <c r="M1343" s="1"/>
      <c r="N1343" s="1"/>
      <c r="O1343" s="1"/>
      <c r="P1343" s="1"/>
      <c r="Q1343" s="1"/>
      <c r="R1343" s="1"/>
    </row>
    <row r="1344" spans="1:18" ht="9.75" customHeight="1">
      <c r="A1344" s="1"/>
      <c r="B1344" s="1"/>
      <c r="C1344" s="1"/>
      <c r="D1344" s="1"/>
      <c r="E1344" s="1"/>
      <c r="F1344" s="1"/>
      <c r="G1344" s="1"/>
      <c r="H1344" s="1"/>
      <c r="I1344" s="1"/>
      <c r="J1344" s="1"/>
      <c r="K1344" s="1"/>
      <c r="L1344" s="1"/>
      <c r="M1344" s="1"/>
      <c r="N1344" s="1"/>
      <c r="O1344" s="1"/>
      <c r="P1344" s="1"/>
      <c r="Q1344" s="1"/>
      <c r="R1344" s="1"/>
    </row>
    <row r="1345" spans="1:18" ht="9.75" customHeight="1">
      <c r="A1345" s="1"/>
      <c r="B1345" s="1"/>
      <c r="C1345" s="1"/>
      <c r="D1345" s="1"/>
      <c r="E1345" s="1"/>
      <c r="F1345" s="1"/>
      <c r="G1345" s="1"/>
      <c r="H1345" s="1"/>
      <c r="I1345" s="1"/>
      <c r="J1345" s="1"/>
      <c r="K1345" s="1"/>
      <c r="L1345" s="1"/>
      <c r="M1345" s="1"/>
      <c r="N1345" s="1"/>
      <c r="O1345" s="1"/>
      <c r="P1345" s="1"/>
      <c r="Q1345" s="1"/>
      <c r="R1345" s="1"/>
    </row>
    <row r="1346" spans="1:18" ht="9.75" customHeight="1">
      <c r="A1346" s="1"/>
      <c r="B1346" s="1"/>
      <c r="C1346" s="1"/>
      <c r="D1346" s="1"/>
      <c r="E1346" s="1"/>
      <c r="F1346" s="1"/>
      <c r="G1346" s="1"/>
      <c r="H1346" s="1"/>
      <c r="I1346" s="1"/>
      <c r="J1346" s="1"/>
      <c r="K1346" s="1"/>
      <c r="L1346" s="1"/>
      <c r="M1346" s="1"/>
      <c r="N1346" s="1"/>
      <c r="O1346" s="1"/>
      <c r="P1346" s="1"/>
      <c r="Q1346" s="1"/>
      <c r="R1346" s="1"/>
    </row>
    <row r="1347" spans="1:18" ht="9.75" customHeight="1">
      <c r="A1347" s="1"/>
      <c r="B1347" s="1"/>
      <c r="C1347" s="1"/>
      <c r="D1347" s="1"/>
      <c r="E1347" s="1"/>
      <c r="F1347" s="1"/>
      <c r="G1347" s="1"/>
      <c r="H1347" s="1"/>
      <c r="I1347" s="1"/>
      <c r="J1347" s="1"/>
      <c r="K1347" s="1"/>
      <c r="L1347" s="1"/>
      <c r="M1347" s="1"/>
      <c r="N1347" s="1"/>
      <c r="O1347" s="1"/>
      <c r="P1347" s="1"/>
      <c r="Q1347" s="1"/>
      <c r="R1347" s="1"/>
    </row>
    <row r="1348" spans="1:18" ht="9.75" customHeight="1">
      <c r="A1348" s="1"/>
      <c r="B1348" s="1"/>
      <c r="C1348" s="1"/>
      <c r="D1348" s="1"/>
      <c r="E1348" s="1"/>
      <c r="F1348" s="1"/>
      <c r="G1348" s="1"/>
      <c r="H1348" s="1"/>
      <c r="I1348" s="1"/>
      <c r="J1348" s="1"/>
      <c r="K1348" s="1"/>
      <c r="L1348" s="1"/>
      <c r="M1348" s="1"/>
      <c r="N1348" s="1"/>
      <c r="O1348" s="1"/>
      <c r="P1348" s="1"/>
      <c r="Q1348" s="1"/>
      <c r="R1348" s="1"/>
    </row>
    <row r="1349" spans="1:18" ht="9.75" customHeight="1">
      <c r="A1349" s="1"/>
      <c r="B1349" s="1"/>
      <c r="C1349" s="1"/>
      <c r="D1349" s="1"/>
      <c r="E1349" s="1"/>
      <c r="F1349" s="1"/>
      <c r="G1349" s="1"/>
      <c r="H1349" s="1"/>
      <c r="I1349" s="1"/>
      <c r="J1349" s="1"/>
      <c r="K1349" s="1"/>
      <c r="L1349" s="1"/>
      <c r="M1349" s="1"/>
      <c r="N1349" s="1"/>
      <c r="O1349" s="1"/>
      <c r="P1349" s="1"/>
      <c r="Q1349" s="1"/>
      <c r="R1349" s="1"/>
    </row>
    <row r="1350" spans="1:18" ht="9.75" customHeight="1">
      <c r="A1350" s="1"/>
      <c r="B1350" s="1"/>
      <c r="C1350" s="1"/>
      <c r="D1350" s="1"/>
      <c r="E1350" s="1"/>
      <c r="F1350" s="1"/>
      <c r="G1350" s="1"/>
      <c r="H1350" s="1"/>
      <c r="I1350" s="1"/>
      <c r="J1350" s="1"/>
      <c r="K1350" s="1"/>
      <c r="L1350" s="1"/>
      <c r="M1350" s="1"/>
      <c r="N1350" s="1"/>
      <c r="O1350" s="1"/>
      <c r="P1350" s="1"/>
      <c r="Q1350" s="1"/>
      <c r="R1350" s="1"/>
    </row>
    <row r="1351" spans="1:18" ht="9.75" customHeight="1">
      <c r="A1351" s="1"/>
      <c r="B1351" s="1"/>
      <c r="C1351" s="1"/>
      <c r="D1351" s="1"/>
      <c r="E1351" s="1"/>
      <c r="F1351" s="1"/>
      <c r="G1351" s="1"/>
      <c r="H1351" s="1"/>
      <c r="I1351" s="1"/>
      <c r="J1351" s="1"/>
      <c r="K1351" s="1"/>
      <c r="L1351" s="1"/>
      <c r="M1351" s="1"/>
      <c r="N1351" s="1"/>
      <c r="O1351" s="1"/>
      <c r="P1351" s="1"/>
      <c r="Q1351" s="1"/>
      <c r="R1351" s="1"/>
    </row>
    <row r="1352" spans="1:18" ht="9.75" customHeight="1">
      <c r="A1352" s="1"/>
      <c r="B1352" s="1"/>
      <c r="C1352" s="1"/>
      <c r="D1352" s="1"/>
      <c r="E1352" s="1"/>
      <c r="F1352" s="1"/>
      <c r="G1352" s="1"/>
      <c r="H1352" s="1"/>
      <c r="I1352" s="1"/>
      <c r="J1352" s="1"/>
      <c r="K1352" s="1"/>
      <c r="L1352" s="1"/>
      <c r="M1352" s="1"/>
      <c r="N1352" s="1"/>
      <c r="O1352" s="1"/>
      <c r="P1352" s="1"/>
      <c r="Q1352" s="1"/>
      <c r="R1352" s="1"/>
    </row>
    <row r="1353" spans="1:18" ht="9.75" customHeight="1">
      <c r="A1353" s="1"/>
      <c r="B1353" s="1"/>
      <c r="C1353" s="1"/>
      <c r="D1353" s="1"/>
      <c r="E1353" s="1"/>
      <c r="F1353" s="1"/>
      <c r="G1353" s="1"/>
      <c r="H1353" s="1"/>
      <c r="I1353" s="1"/>
      <c r="J1353" s="1"/>
      <c r="K1353" s="1"/>
      <c r="L1353" s="1"/>
      <c r="M1353" s="1"/>
      <c r="N1353" s="1"/>
      <c r="O1353" s="1"/>
      <c r="P1353" s="1"/>
      <c r="Q1353" s="1"/>
      <c r="R1353" s="1"/>
    </row>
    <row r="1354" spans="1:18" ht="9.75" customHeight="1">
      <c r="A1354" s="1"/>
      <c r="B1354" s="1"/>
      <c r="C1354" s="1"/>
      <c r="D1354" s="1"/>
      <c r="E1354" s="1"/>
      <c r="F1354" s="1"/>
      <c r="G1354" s="1"/>
      <c r="H1354" s="1"/>
      <c r="I1354" s="1"/>
      <c r="J1354" s="1"/>
      <c r="K1354" s="1"/>
      <c r="L1354" s="1"/>
      <c r="M1354" s="1"/>
      <c r="N1354" s="1"/>
      <c r="O1354" s="1"/>
      <c r="P1354" s="1"/>
      <c r="Q1354" s="1"/>
      <c r="R1354" s="1"/>
    </row>
    <row r="1355" spans="1:18" ht="9.75" customHeight="1">
      <c r="A1355" s="1"/>
      <c r="B1355" s="1"/>
      <c r="C1355" s="1"/>
      <c r="D1355" s="1"/>
      <c r="E1355" s="1"/>
      <c r="F1355" s="1"/>
      <c r="G1355" s="1"/>
      <c r="H1355" s="1"/>
      <c r="I1355" s="1"/>
      <c r="J1355" s="1"/>
      <c r="K1355" s="1"/>
      <c r="L1355" s="1"/>
      <c r="M1355" s="1"/>
      <c r="N1355" s="1"/>
      <c r="O1355" s="1"/>
      <c r="P1355" s="1"/>
      <c r="Q1355" s="1"/>
      <c r="R1355" s="1"/>
    </row>
    <row r="1356" spans="1:18" ht="9.75" customHeight="1">
      <c r="A1356" s="1"/>
      <c r="B1356" s="1"/>
      <c r="C1356" s="1"/>
      <c r="D1356" s="1"/>
      <c r="E1356" s="1"/>
      <c r="F1356" s="1"/>
      <c r="G1356" s="1"/>
      <c r="H1356" s="1"/>
      <c r="I1356" s="1"/>
      <c r="J1356" s="1"/>
      <c r="K1356" s="1"/>
      <c r="L1356" s="1"/>
      <c r="M1356" s="1"/>
      <c r="N1356" s="1"/>
      <c r="O1356" s="1"/>
      <c r="P1356" s="1"/>
      <c r="Q1356" s="1"/>
      <c r="R1356" s="1"/>
    </row>
    <row r="1357" spans="1:18" ht="9.75" customHeight="1">
      <c r="A1357" s="1"/>
      <c r="B1357" s="1"/>
      <c r="C1357" s="1"/>
      <c r="D1357" s="1"/>
      <c r="E1357" s="1"/>
      <c r="F1357" s="1"/>
      <c r="G1357" s="1"/>
      <c r="H1357" s="1"/>
      <c r="I1357" s="1"/>
      <c r="J1357" s="1"/>
      <c r="K1357" s="1"/>
      <c r="L1357" s="1"/>
      <c r="M1357" s="1"/>
      <c r="N1357" s="1"/>
      <c r="O1357" s="1"/>
      <c r="P1357" s="1"/>
      <c r="Q1357" s="1"/>
      <c r="R1357" s="1"/>
    </row>
    <row r="1358" spans="1:18" ht="9.75" customHeight="1">
      <c r="A1358" s="1"/>
      <c r="B1358" s="1"/>
      <c r="C1358" s="1"/>
      <c r="D1358" s="1"/>
      <c r="E1358" s="1"/>
      <c r="F1358" s="1"/>
      <c r="G1358" s="1"/>
      <c r="H1358" s="1"/>
      <c r="I1358" s="1"/>
      <c r="J1358" s="1"/>
      <c r="K1358" s="1"/>
      <c r="L1358" s="1"/>
      <c r="M1358" s="1"/>
      <c r="N1358" s="1"/>
      <c r="O1358" s="1"/>
      <c r="P1358" s="1"/>
      <c r="Q1358" s="1"/>
      <c r="R1358" s="1"/>
    </row>
    <row r="1359" spans="1:18" ht="9.75" customHeight="1">
      <c r="A1359" s="1"/>
      <c r="B1359" s="1"/>
      <c r="C1359" s="1"/>
      <c r="D1359" s="1"/>
      <c r="E1359" s="1"/>
      <c r="F1359" s="1"/>
      <c r="G1359" s="1"/>
      <c r="H1359" s="1"/>
      <c r="I1359" s="1"/>
      <c r="J1359" s="1"/>
      <c r="K1359" s="1"/>
      <c r="L1359" s="1"/>
      <c r="M1359" s="1"/>
      <c r="N1359" s="1"/>
      <c r="O1359" s="1"/>
      <c r="P1359" s="1"/>
      <c r="Q1359" s="1"/>
      <c r="R1359" s="1"/>
    </row>
    <row r="1360" spans="1:18" ht="9.75" customHeight="1">
      <c r="A1360" s="1"/>
      <c r="B1360" s="1"/>
      <c r="C1360" s="1"/>
      <c r="D1360" s="1"/>
      <c r="E1360" s="1"/>
      <c r="F1360" s="1"/>
      <c r="G1360" s="1"/>
      <c r="H1360" s="1"/>
      <c r="I1360" s="1"/>
      <c r="J1360" s="1"/>
      <c r="K1360" s="1"/>
      <c r="L1360" s="1"/>
      <c r="M1360" s="1"/>
      <c r="N1360" s="1"/>
      <c r="O1360" s="1"/>
      <c r="P1360" s="1"/>
      <c r="Q1360" s="1"/>
      <c r="R1360" s="1"/>
    </row>
    <row r="1361" spans="1:18" ht="9.75" customHeight="1">
      <c r="A1361" s="1"/>
      <c r="B1361" s="1"/>
      <c r="C1361" s="1"/>
      <c r="D1361" s="1"/>
      <c r="E1361" s="1"/>
      <c r="F1361" s="1"/>
      <c r="G1361" s="1"/>
      <c r="H1361" s="1"/>
      <c r="I1361" s="1"/>
      <c r="J1361" s="1"/>
      <c r="K1361" s="1"/>
      <c r="L1361" s="1"/>
      <c r="M1361" s="1"/>
      <c r="N1361" s="1"/>
      <c r="O1361" s="1"/>
      <c r="P1361" s="1"/>
      <c r="Q1361" s="1"/>
      <c r="R1361" s="1"/>
    </row>
    <row r="1362" spans="1:18" ht="9.75" customHeight="1">
      <c r="A1362" s="1"/>
      <c r="B1362" s="1"/>
      <c r="C1362" s="1"/>
      <c r="D1362" s="1"/>
      <c r="E1362" s="1"/>
      <c r="F1362" s="1"/>
      <c r="G1362" s="1"/>
      <c r="H1362" s="1"/>
      <c r="I1362" s="1"/>
      <c r="J1362" s="1"/>
      <c r="K1362" s="1"/>
      <c r="L1362" s="1"/>
      <c r="M1362" s="1"/>
      <c r="N1362" s="1"/>
      <c r="O1362" s="1"/>
      <c r="P1362" s="1"/>
      <c r="Q1362" s="1"/>
      <c r="R1362" s="1"/>
    </row>
    <row r="1363" spans="1:18" ht="9.75" customHeight="1">
      <c r="A1363" s="1"/>
      <c r="B1363" s="1"/>
      <c r="C1363" s="1"/>
      <c r="D1363" s="1"/>
      <c r="E1363" s="1"/>
      <c r="F1363" s="1"/>
      <c r="G1363" s="1"/>
      <c r="H1363" s="1"/>
      <c r="I1363" s="1"/>
      <c r="J1363" s="1"/>
      <c r="K1363" s="1"/>
      <c r="L1363" s="1"/>
      <c r="M1363" s="1"/>
      <c r="N1363" s="1"/>
      <c r="O1363" s="1"/>
      <c r="P1363" s="1"/>
      <c r="Q1363" s="1"/>
      <c r="R1363" s="1"/>
    </row>
    <row r="1364" spans="1:18" ht="9.75" customHeight="1">
      <c r="A1364" s="1"/>
      <c r="B1364" s="1"/>
      <c r="C1364" s="1"/>
      <c r="D1364" s="1"/>
      <c r="E1364" s="1"/>
      <c r="F1364" s="1"/>
      <c r="G1364" s="1"/>
      <c r="H1364" s="1"/>
      <c r="I1364" s="1"/>
      <c r="J1364" s="1"/>
      <c r="K1364" s="1"/>
      <c r="L1364" s="1"/>
      <c r="M1364" s="1"/>
      <c r="N1364" s="1"/>
      <c r="O1364" s="1"/>
      <c r="P1364" s="1"/>
      <c r="Q1364" s="1"/>
      <c r="R1364" s="1"/>
    </row>
    <row r="1365" spans="1:18" ht="9.75" customHeight="1">
      <c r="A1365" s="1"/>
      <c r="B1365" s="1"/>
      <c r="C1365" s="1"/>
      <c r="D1365" s="1"/>
      <c r="E1365" s="1"/>
      <c r="F1365" s="1"/>
      <c r="G1365" s="1"/>
      <c r="H1365" s="1"/>
      <c r="I1365" s="1"/>
      <c r="J1365" s="1"/>
      <c r="K1365" s="1"/>
      <c r="L1365" s="1"/>
      <c r="M1365" s="1"/>
      <c r="N1365" s="1"/>
      <c r="O1365" s="1"/>
      <c r="P1365" s="1"/>
      <c r="Q1365" s="1"/>
      <c r="R1365" s="1"/>
    </row>
    <row r="1366" spans="1:18" ht="9.75" customHeight="1">
      <c r="A1366" s="1"/>
      <c r="B1366" s="1"/>
      <c r="C1366" s="1"/>
      <c r="D1366" s="1"/>
      <c r="E1366" s="1"/>
      <c r="F1366" s="1"/>
      <c r="G1366" s="1"/>
      <c r="H1366" s="1"/>
      <c r="I1366" s="1"/>
      <c r="J1366" s="1"/>
      <c r="K1366" s="1"/>
      <c r="L1366" s="1"/>
      <c r="M1366" s="1"/>
      <c r="N1366" s="1"/>
      <c r="O1366" s="1"/>
      <c r="P1366" s="1"/>
      <c r="Q1366" s="1"/>
      <c r="R1366" s="1"/>
    </row>
    <row r="1367" spans="1:18" ht="9.75" customHeight="1">
      <c r="A1367" s="1"/>
      <c r="B1367" s="1"/>
      <c r="C1367" s="1"/>
      <c r="D1367" s="1"/>
      <c r="E1367" s="1"/>
      <c r="F1367" s="1"/>
      <c r="G1367" s="1"/>
      <c r="H1367" s="1"/>
      <c r="I1367" s="1"/>
      <c r="J1367" s="1"/>
      <c r="K1367" s="1"/>
      <c r="L1367" s="1"/>
      <c r="M1367" s="1"/>
      <c r="N1367" s="1"/>
      <c r="O1367" s="1"/>
      <c r="P1367" s="1"/>
      <c r="Q1367" s="1"/>
      <c r="R1367" s="1"/>
    </row>
    <row r="1368" spans="1:18" ht="9.75" customHeight="1">
      <c r="A1368" s="1"/>
      <c r="B1368" s="1"/>
      <c r="C1368" s="1"/>
      <c r="D1368" s="1"/>
      <c r="E1368" s="1"/>
      <c r="F1368" s="1"/>
      <c r="G1368" s="1"/>
      <c r="H1368" s="1"/>
      <c r="I1368" s="1"/>
      <c r="J1368" s="1"/>
      <c r="K1368" s="1"/>
      <c r="L1368" s="1"/>
      <c r="M1368" s="1"/>
      <c r="N1368" s="1"/>
      <c r="O1368" s="1"/>
      <c r="P1368" s="1"/>
      <c r="Q1368" s="1"/>
      <c r="R1368" s="1"/>
    </row>
    <row r="1369" spans="1:18" ht="9.75" customHeight="1">
      <c r="A1369" s="1"/>
      <c r="B1369" s="1"/>
      <c r="C1369" s="1"/>
      <c r="D1369" s="1"/>
      <c r="E1369" s="1"/>
      <c r="F1369" s="1"/>
      <c r="G1369" s="1"/>
      <c r="H1369" s="1"/>
      <c r="I1369" s="1"/>
      <c r="J1369" s="1"/>
      <c r="K1369" s="1"/>
      <c r="L1369" s="1"/>
      <c r="M1369" s="1"/>
      <c r="N1369" s="1"/>
      <c r="O1369" s="1"/>
      <c r="P1369" s="1"/>
      <c r="Q1369" s="1"/>
      <c r="R1369" s="1"/>
    </row>
    <row r="1370" spans="1:18" ht="9.75" customHeight="1">
      <c r="A1370" s="1"/>
      <c r="B1370" s="1"/>
      <c r="C1370" s="1"/>
      <c r="D1370" s="1"/>
      <c r="E1370" s="1"/>
      <c r="F1370" s="1"/>
      <c r="G1370" s="1"/>
      <c r="H1370" s="1"/>
      <c r="I1370" s="1"/>
      <c r="J1370" s="1"/>
      <c r="K1370" s="1"/>
      <c r="L1370" s="1"/>
      <c r="M1370" s="1"/>
      <c r="N1370" s="1"/>
      <c r="O1370" s="1"/>
      <c r="P1370" s="1"/>
      <c r="Q1370" s="1"/>
      <c r="R1370" s="1"/>
    </row>
    <row r="1371" spans="1:18" ht="9.75" customHeight="1">
      <c r="A1371" s="1"/>
      <c r="B1371" s="1"/>
      <c r="C1371" s="1"/>
      <c r="D1371" s="1"/>
      <c r="E1371" s="1"/>
      <c r="F1371" s="1"/>
      <c r="G1371" s="1"/>
      <c r="H1371" s="1"/>
      <c r="I1371" s="1"/>
      <c r="J1371" s="1"/>
      <c r="K1371" s="1"/>
      <c r="L1371" s="1"/>
      <c r="M1371" s="1"/>
      <c r="N1371" s="1"/>
      <c r="O1371" s="1"/>
      <c r="P1371" s="1"/>
      <c r="Q1371" s="1"/>
      <c r="R1371" s="1"/>
    </row>
    <row r="1372" spans="1:18" ht="9.75" customHeight="1">
      <c r="A1372" s="1"/>
      <c r="B1372" s="1"/>
      <c r="C1372" s="1"/>
      <c r="D1372" s="1"/>
      <c r="E1372" s="1"/>
      <c r="F1372" s="1"/>
      <c r="G1372" s="1"/>
      <c r="H1372" s="1"/>
      <c r="I1372" s="1"/>
      <c r="J1372" s="1"/>
      <c r="K1372" s="1"/>
      <c r="L1372" s="1"/>
      <c r="M1372" s="1"/>
      <c r="N1372" s="1"/>
      <c r="O1372" s="1"/>
      <c r="P1372" s="1"/>
      <c r="Q1372" s="1"/>
      <c r="R1372" s="1"/>
    </row>
    <row r="1373" spans="1:18" ht="9.75" customHeight="1">
      <c r="A1373" s="1"/>
      <c r="B1373" s="1"/>
      <c r="C1373" s="1"/>
      <c r="D1373" s="1"/>
      <c r="E1373" s="1"/>
      <c r="F1373" s="1"/>
      <c r="G1373" s="1"/>
      <c r="H1373" s="1"/>
      <c r="I1373" s="1"/>
      <c r="J1373" s="1"/>
      <c r="K1373" s="1"/>
      <c r="L1373" s="1"/>
      <c r="M1373" s="1"/>
      <c r="N1373" s="1"/>
      <c r="O1373" s="1"/>
      <c r="P1373" s="1"/>
      <c r="Q1373" s="1"/>
      <c r="R1373" s="1"/>
    </row>
    <row r="1374" spans="1:18" ht="9.75" customHeight="1">
      <c r="A1374" s="1"/>
      <c r="B1374" s="1"/>
      <c r="C1374" s="1"/>
      <c r="D1374" s="1"/>
      <c r="E1374" s="1"/>
      <c r="F1374" s="1"/>
      <c r="G1374" s="1"/>
      <c r="H1374" s="1"/>
      <c r="I1374" s="1"/>
      <c r="J1374" s="1"/>
      <c r="K1374" s="1"/>
      <c r="L1374" s="1"/>
      <c r="M1374" s="1"/>
      <c r="N1374" s="1"/>
      <c r="O1374" s="1"/>
      <c r="P1374" s="1"/>
      <c r="Q1374" s="1"/>
      <c r="R1374" s="1"/>
    </row>
    <row r="1375" spans="1:18" ht="9.75" customHeight="1">
      <c r="A1375" s="1"/>
      <c r="B1375" s="1"/>
      <c r="C1375" s="1"/>
      <c r="D1375" s="1"/>
      <c r="E1375" s="1"/>
      <c r="F1375" s="1"/>
      <c r="G1375" s="1"/>
      <c r="H1375" s="1"/>
      <c r="I1375" s="1"/>
      <c r="J1375" s="1"/>
      <c r="K1375" s="1"/>
      <c r="L1375" s="1"/>
      <c r="M1375" s="1"/>
      <c r="N1375" s="1"/>
      <c r="O1375" s="1"/>
      <c r="P1375" s="1"/>
      <c r="Q1375" s="1"/>
      <c r="R1375" s="1"/>
    </row>
    <row r="1376" spans="1:18" ht="9.75" customHeight="1">
      <c r="A1376" s="1"/>
      <c r="B1376" s="1"/>
      <c r="C1376" s="1"/>
      <c r="D1376" s="1"/>
      <c r="E1376" s="1"/>
      <c r="F1376" s="1"/>
      <c r="G1376" s="1"/>
      <c r="H1376" s="1"/>
      <c r="I1376" s="1"/>
      <c r="J1376" s="1"/>
      <c r="K1376" s="1"/>
      <c r="L1376" s="1"/>
      <c r="M1376" s="1"/>
      <c r="N1376" s="1"/>
      <c r="O1376" s="1"/>
      <c r="P1376" s="1"/>
      <c r="Q1376" s="1"/>
      <c r="R1376" s="1"/>
    </row>
    <row r="1377" spans="1:18" ht="9.75" customHeight="1">
      <c r="A1377" s="1"/>
      <c r="B1377" s="1"/>
      <c r="C1377" s="1"/>
      <c r="D1377" s="1"/>
      <c r="E1377" s="1"/>
      <c r="F1377" s="1"/>
      <c r="G1377" s="1"/>
      <c r="H1377" s="1"/>
      <c r="I1377" s="1"/>
      <c r="J1377" s="1"/>
      <c r="K1377" s="1"/>
      <c r="L1377" s="1"/>
      <c r="M1377" s="1"/>
      <c r="N1377" s="1"/>
      <c r="O1377" s="1"/>
      <c r="P1377" s="1"/>
      <c r="Q1377" s="1"/>
      <c r="R1377" s="1"/>
    </row>
    <row r="1378" spans="1:18" ht="9.75" customHeight="1">
      <c r="A1378" s="1"/>
      <c r="B1378" s="1"/>
      <c r="C1378" s="1"/>
      <c r="D1378" s="1"/>
      <c r="E1378" s="1"/>
      <c r="F1378" s="1"/>
      <c r="G1378" s="1"/>
      <c r="H1378" s="1"/>
      <c r="I1378" s="1"/>
      <c r="J1378" s="1"/>
      <c r="K1378" s="1"/>
      <c r="L1378" s="1"/>
      <c r="M1378" s="1"/>
      <c r="N1378" s="1"/>
      <c r="O1378" s="1"/>
      <c r="P1378" s="1"/>
      <c r="Q1378" s="1"/>
      <c r="R1378" s="1"/>
    </row>
    <row r="1379" spans="1:18" ht="9.75" customHeight="1">
      <c r="A1379" s="1"/>
      <c r="B1379" s="1"/>
      <c r="C1379" s="1"/>
      <c r="D1379" s="1"/>
      <c r="E1379" s="1"/>
      <c r="F1379" s="1"/>
      <c r="G1379" s="1"/>
      <c r="H1379" s="1"/>
      <c r="I1379" s="1"/>
      <c r="J1379" s="1"/>
      <c r="K1379" s="1"/>
      <c r="L1379" s="1"/>
      <c r="M1379" s="1"/>
      <c r="N1379" s="1"/>
      <c r="O1379" s="1"/>
      <c r="P1379" s="1"/>
      <c r="Q1379" s="1"/>
      <c r="R1379" s="1"/>
    </row>
    <row r="1380" spans="1:18" ht="9.75" customHeight="1">
      <c r="A1380" s="1"/>
      <c r="B1380" s="1"/>
      <c r="C1380" s="1"/>
      <c r="D1380" s="1"/>
      <c r="E1380" s="1"/>
      <c r="F1380" s="1"/>
      <c r="G1380" s="1"/>
      <c r="H1380" s="1"/>
      <c r="I1380" s="1"/>
      <c r="J1380" s="1"/>
      <c r="K1380" s="1"/>
      <c r="L1380" s="1"/>
      <c r="M1380" s="1"/>
      <c r="N1380" s="1"/>
      <c r="O1380" s="1"/>
      <c r="P1380" s="1"/>
      <c r="Q1380" s="1"/>
      <c r="R1380" s="1"/>
    </row>
    <row r="1381" spans="1:18" ht="9.75" customHeight="1">
      <c r="A1381" s="1"/>
      <c r="B1381" s="1"/>
      <c r="C1381" s="1"/>
      <c r="D1381" s="1"/>
      <c r="E1381" s="1"/>
      <c r="F1381" s="1"/>
      <c r="G1381" s="1"/>
      <c r="H1381" s="1"/>
      <c r="I1381" s="1"/>
      <c r="J1381" s="1"/>
      <c r="K1381" s="1"/>
      <c r="L1381" s="1"/>
      <c r="M1381" s="1"/>
      <c r="N1381" s="1"/>
      <c r="O1381" s="1"/>
      <c r="P1381" s="1"/>
      <c r="Q1381" s="1"/>
      <c r="R1381" s="1"/>
    </row>
    <row r="1382" spans="1:18" ht="9.75" customHeight="1">
      <c r="A1382" s="1"/>
      <c r="B1382" s="1"/>
      <c r="C1382" s="1"/>
      <c r="D1382" s="1"/>
      <c r="E1382" s="1"/>
      <c r="F1382" s="1"/>
      <c r="G1382" s="1"/>
      <c r="H1382" s="1"/>
      <c r="I1382" s="1"/>
      <c r="J1382" s="1"/>
      <c r="K1382" s="1"/>
      <c r="L1382" s="1"/>
      <c r="M1382" s="1"/>
      <c r="N1382" s="1"/>
      <c r="O1382" s="1"/>
      <c r="P1382" s="1"/>
      <c r="Q1382" s="1"/>
      <c r="R1382" s="1"/>
    </row>
    <row r="1383" spans="1:18" ht="9.75" customHeight="1">
      <c r="A1383" s="1"/>
      <c r="B1383" s="1"/>
      <c r="C1383" s="1"/>
      <c r="D1383" s="1"/>
      <c r="E1383" s="1"/>
      <c r="F1383" s="1"/>
      <c r="G1383" s="1"/>
      <c r="H1383" s="1"/>
      <c r="I1383" s="1"/>
      <c r="J1383" s="1"/>
      <c r="K1383" s="1"/>
      <c r="L1383" s="1"/>
      <c r="M1383" s="1"/>
      <c r="N1383" s="1"/>
      <c r="O1383" s="1"/>
      <c r="P1383" s="1"/>
      <c r="Q1383" s="1"/>
      <c r="R1383" s="1"/>
    </row>
    <row r="1384" spans="1:18" ht="9.75" customHeight="1">
      <c r="A1384" s="1"/>
      <c r="B1384" s="1"/>
      <c r="C1384" s="1"/>
      <c r="D1384" s="1"/>
      <c r="E1384" s="1"/>
      <c r="F1384" s="1"/>
      <c r="G1384" s="1"/>
      <c r="H1384" s="1"/>
      <c r="I1384" s="1"/>
      <c r="J1384" s="1"/>
      <c r="K1384" s="1"/>
      <c r="L1384" s="1"/>
      <c r="M1384" s="1"/>
      <c r="N1384" s="1"/>
      <c r="O1384" s="1"/>
      <c r="P1384" s="1"/>
      <c r="Q1384" s="1"/>
      <c r="R1384" s="1"/>
    </row>
    <row r="1385" spans="1:18" ht="9.75" customHeight="1">
      <c r="A1385" s="1"/>
      <c r="B1385" s="1"/>
      <c r="C1385" s="1"/>
      <c r="D1385" s="1"/>
      <c r="E1385" s="1"/>
      <c r="F1385" s="1"/>
      <c r="G1385" s="1"/>
      <c r="H1385" s="1"/>
      <c r="I1385" s="1"/>
      <c r="J1385" s="1"/>
      <c r="K1385" s="1"/>
      <c r="L1385" s="1"/>
      <c r="M1385" s="1"/>
      <c r="N1385" s="1"/>
      <c r="O1385" s="1"/>
      <c r="P1385" s="1"/>
      <c r="Q1385" s="1"/>
      <c r="R1385" s="1"/>
    </row>
    <row r="1386" spans="1:18" ht="9.75" customHeight="1">
      <c r="A1386" s="1"/>
      <c r="B1386" s="1"/>
      <c r="C1386" s="1"/>
      <c r="D1386" s="1"/>
      <c r="E1386" s="1"/>
      <c r="F1386" s="1"/>
      <c r="G1386" s="1"/>
      <c r="H1386" s="1"/>
      <c r="I1386" s="1"/>
      <c r="J1386" s="1"/>
      <c r="K1386" s="1"/>
      <c r="L1386" s="1"/>
      <c r="M1386" s="1"/>
      <c r="N1386" s="1"/>
      <c r="O1386" s="1"/>
      <c r="P1386" s="1"/>
      <c r="Q1386" s="1"/>
      <c r="R1386" s="1"/>
    </row>
    <row r="1387" spans="1:18" ht="9.75" customHeight="1">
      <c r="A1387" s="1"/>
      <c r="B1387" s="1"/>
      <c r="C1387" s="1"/>
      <c r="D1387" s="1"/>
      <c r="E1387" s="1"/>
      <c r="F1387" s="1"/>
      <c r="G1387" s="1"/>
      <c r="H1387" s="1"/>
      <c r="I1387" s="1"/>
      <c r="J1387" s="1"/>
      <c r="K1387" s="1"/>
      <c r="L1387" s="1"/>
      <c r="M1387" s="1"/>
      <c r="N1387" s="1"/>
      <c r="O1387" s="1"/>
      <c r="P1387" s="1"/>
      <c r="Q1387" s="1"/>
      <c r="R1387" s="1"/>
    </row>
    <row r="1388" spans="1:18" ht="9.75" customHeight="1">
      <c r="A1388" s="1"/>
      <c r="B1388" s="1"/>
      <c r="C1388" s="1"/>
      <c r="D1388" s="1"/>
      <c r="E1388" s="1"/>
      <c r="F1388" s="1"/>
      <c r="G1388" s="1"/>
      <c r="H1388" s="1"/>
      <c r="I1388" s="1"/>
      <c r="J1388" s="1"/>
      <c r="K1388" s="1"/>
      <c r="L1388" s="1"/>
      <c r="M1388" s="1"/>
      <c r="N1388" s="1"/>
      <c r="O1388" s="1"/>
      <c r="P1388" s="1"/>
      <c r="Q1388" s="1"/>
      <c r="R1388" s="1"/>
    </row>
    <row r="1389" spans="1:18" ht="9.75" customHeight="1">
      <c r="A1389" s="1"/>
      <c r="B1389" s="1"/>
      <c r="C1389" s="1"/>
      <c r="D1389" s="1"/>
      <c r="E1389" s="1"/>
      <c r="F1389" s="1"/>
      <c r="G1389" s="1"/>
      <c r="H1389" s="1"/>
      <c r="I1389" s="1"/>
      <c r="J1389" s="1"/>
      <c r="K1389" s="1"/>
      <c r="L1389" s="1"/>
      <c r="M1389" s="1"/>
      <c r="N1389" s="1"/>
      <c r="O1389" s="1"/>
      <c r="P1389" s="1"/>
      <c r="Q1389" s="1"/>
      <c r="R1389" s="1"/>
    </row>
    <row r="1390" spans="1:18" ht="9.75" customHeight="1">
      <c r="A1390" s="1"/>
      <c r="B1390" s="1"/>
      <c r="C1390" s="1"/>
      <c r="D1390" s="1"/>
      <c r="E1390" s="1"/>
      <c r="F1390" s="1"/>
      <c r="G1390" s="1"/>
      <c r="H1390" s="1"/>
      <c r="I1390" s="1"/>
      <c r="J1390" s="1"/>
      <c r="K1390" s="1"/>
      <c r="L1390" s="1"/>
      <c r="M1390" s="1"/>
      <c r="N1390" s="1"/>
      <c r="O1390" s="1"/>
      <c r="P1390" s="1"/>
      <c r="Q1390" s="1"/>
      <c r="R1390" s="1"/>
    </row>
    <row r="1391" spans="1:18" ht="9.75" customHeight="1">
      <c r="A1391" s="1"/>
      <c r="B1391" s="1"/>
      <c r="C1391" s="1"/>
      <c r="D1391" s="1"/>
      <c r="E1391" s="1"/>
      <c r="F1391" s="1"/>
      <c r="G1391" s="1"/>
      <c r="H1391" s="1"/>
      <c r="I1391" s="1"/>
      <c r="J1391" s="1"/>
      <c r="K1391" s="1"/>
      <c r="L1391" s="1"/>
      <c r="M1391" s="1"/>
      <c r="N1391" s="1"/>
      <c r="O1391" s="1"/>
      <c r="P1391" s="1"/>
      <c r="Q1391" s="1"/>
      <c r="R1391" s="1"/>
    </row>
    <row r="1392" spans="1:18" ht="9.75" customHeight="1">
      <c r="A1392" s="1"/>
      <c r="B1392" s="1"/>
      <c r="C1392" s="1"/>
      <c r="D1392" s="1"/>
      <c r="E1392" s="1"/>
      <c r="F1392" s="1"/>
      <c r="G1392" s="1"/>
      <c r="H1392" s="1"/>
      <c r="I1392" s="1"/>
      <c r="J1392" s="1"/>
      <c r="K1392" s="1"/>
      <c r="L1392" s="1"/>
      <c r="M1392" s="1"/>
      <c r="N1392" s="1"/>
      <c r="O1392" s="1"/>
      <c r="P1392" s="1"/>
      <c r="Q1392" s="1"/>
      <c r="R1392" s="1"/>
    </row>
    <row r="1393" spans="1:18" ht="9.75" customHeight="1">
      <c r="A1393" s="1"/>
      <c r="B1393" s="1"/>
      <c r="C1393" s="1"/>
      <c r="D1393" s="1"/>
      <c r="E1393" s="1"/>
      <c r="F1393" s="1"/>
      <c r="G1393" s="1"/>
      <c r="H1393" s="1"/>
      <c r="I1393" s="1"/>
      <c r="J1393" s="1"/>
      <c r="K1393" s="1"/>
      <c r="L1393" s="1"/>
      <c r="M1393" s="1"/>
      <c r="N1393" s="1"/>
      <c r="O1393" s="1"/>
      <c r="P1393" s="1"/>
      <c r="Q1393" s="1"/>
      <c r="R1393" s="1"/>
    </row>
    <row r="1394" spans="1:18" ht="9.75" customHeight="1">
      <c r="A1394" s="1"/>
      <c r="B1394" s="1"/>
      <c r="C1394" s="1"/>
      <c r="D1394" s="1"/>
      <c r="E1394" s="1"/>
      <c r="F1394" s="1"/>
      <c r="G1394" s="1"/>
      <c r="H1394" s="1"/>
      <c r="I1394" s="1"/>
      <c r="J1394" s="1"/>
      <c r="K1394" s="1"/>
      <c r="L1394" s="1"/>
      <c r="M1394" s="1"/>
      <c r="N1394" s="1"/>
      <c r="O1394" s="1"/>
      <c r="P1394" s="1"/>
      <c r="Q1394" s="1"/>
      <c r="R1394" s="1"/>
    </row>
    <row r="1395" spans="1:18" ht="9.75" customHeight="1">
      <c r="A1395" s="1"/>
      <c r="B1395" s="1"/>
      <c r="C1395" s="1"/>
      <c r="D1395" s="1"/>
      <c r="E1395" s="1"/>
      <c r="F1395" s="1"/>
      <c r="G1395" s="1"/>
      <c r="H1395" s="1"/>
      <c r="I1395" s="1"/>
      <c r="J1395" s="1"/>
      <c r="K1395" s="1"/>
      <c r="L1395" s="1"/>
      <c r="M1395" s="1"/>
      <c r="N1395" s="1"/>
      <c r="O1395" s="1"/>
      <c r="P1395" s="1"/>
      <c r="Q1395" s="1"/>
      <c r="R1395" s="1"/>
    </row>
    <row r="1396" spans="1:18" ht="9.75" customHeight="1">
      <c r="A1396" s="1"/>
      <c r="B1396" s="1"/>
      <c r="C1396" s="1"/>
      <c r="D1396" s="1"/>
      <c r="E1396" s="1"/>
      <c r="F1396" s="1"/>
      <c r="G1396" s="1"/>
      <c r="H1396" s="1"/>
      <c r="I1396" s="1"/>
      <c r="J1396" s="1"/>
      <c r="K1396" s="1"/>
      <c r="L1396" s="1"/>
      <c r="M1396" s="1"/>
      <c r="N1396" s="1"/>
      <c r="O1396" s="1"/>
      <c r="P1396" s="1"/>
      <c r="Q1396" s="1"/>
      <c r="R1396" s="1"/>
    </row>
    <row r="1397" spans="1:18" ht="9.75" customHeight="1">
      <c r="A1397" s="1"/>
      <c r="B1397" s="1"/>
      <c r="C1397" s="1"/>
      <c r="D1397" s="1"/>
      <c r="E1397" s="1"/>
      <c r="F1397" s="1"/>
      <c r="G1397" s="1"/>
      <c r="H1397" s="1"/>
      <c r="I1397" s="1"/>
      <c r="J1397" s="1"/>
      <c r="K1397" s="1"/>
      <c r="L1397" s="1"/>
      <c r="M1397" s="1"/>
      <c r="N1397" s="1"/>
      <c r="O1397" s="1"/>
      <c r="P1397" s="1"/>
      <c r="Q1397" s="1"/>
      <c r="R1397" s="1"/>
    </row>
    <row r="1398" spans="1:18">
      <c r="A1398" s="1"/>
      <c r="B1398" s="1"/>
      <c r="C1398" s="1"/>
      <c r="D1398" s="1"/>
      <c r="E1398" s="1"/>
      <c r="F1398" s="1"/>
      <c r="G1398" s="1"/>
      <c r="H1398" s="1"/>
      <c r="I1398" s="1"/>
      <c r="J1398" s="1"/>
      <c r="K1398" s="1"/>
      <c r="L1398" s="1"/>
      <c r="M1398" s="1"/>
      <c r="N1398" s="1"/>
      <c r="O1398" s="1"/>
      <c r="P1398" s="1"/>
      <c r="Q1398" s="1"/>
      <c r="R1398" s="1"/>
    </row>
    <row r="1399" spans="1:18">
      <c r="A1399" s="1"/>
      <c r="B1399" s="1"/>
      <c r="C1399" s="1"/>
      <c r="D1399" s="1"/>
      <c r="E1399" s="1"/>
      <c r="F1399" s="1"/>
      <c r="G1399" s="1"/>
      <c r="H1399" s="1"/>
      <c r="I1399" s="1"/>
      <c r="J1399" s="1"/>
      <c r="K1399" s="1"/>
      <c r="L1399" s="1"/>
      <c r="M1399" s="1"/>
      <c r="N1399" s="1"/>
      <c r="O1399" s="1"/>
      <c r="P1399" s="1"/>
      <c r="Q1399" s="1"/>
      <c r="R1399" s="1"/>
    </row>
    <row r="1400" spans="1:18">
      <c r="A1400" s="1"/>
      <c r="B1400" s="1"/>
      <c r="C1400" s="1"/>
      <c r="D1400" s="1"/>
      <c r="E1400" s="1"/>
      <c r="F1400" s="1"/>
      <c r="G1400" s="1"/>
      <c r="H1400" s="1"/>
      <c r="I1400" s="1"/>
      <c r="J1400" s="1"/>
      <c r="K1400" s="1"/>
      <c r="L1400" s="1"/>
      <c r="M1400" s="1"/>
      <c r="N1400" s="1"/>
      <c r="O1400" s="1"/>
      <c r="P1400" s="1"/>
      <c r="Q1400" s="1"/>
      <c r="R1400" s="1"/>
    </row>
    <row r="1401" spans="1:18">
      <c r="A1401" s="1"/>
      <c r="B1401" s="1"/>
      <c r="C1401" s="1"/>
      <c r="D1401" s="1"/>
      <c r="E1401" s="1"/>
      <c r="F1401" s="1"/>
      <c r="G1401" s="1"/>
      <c r="H1401" s="1"/>
      <c r="I1401" s="1"/>
      <c r="J1401" s="1"/>
      <c r="K1401" s="1"/>
      <c r="L1401" s="1"/>
      <c r="M1401" s="1"/>
      <c r="N1401" s="1"/>
      <c r="O1401" s="1"/>
      <c r="P1401" s="1"/>
      <c r="Q1401" s="1"/>
      <c r="R1401" s="1"/>
    </row>
    <row r="1402" spans="1:18">
      <c r="A1402" s="1"/>
      <c r="B1402" s="1"/>
      <c r="C1402" s="1"/>
      <c r="D1402" s="1"/>
      <c r="E1402" s="1"/>
      <c r="F1402" s="1"/>
      <c r="G1402" s="1"/>
      <c r="H1402" s="1"/>
      <c r="I1402" s="1"/>
      <c r="J1402" s="1"/>
      <c r="K1402" s="1"/>
      <c r="L1402" s="1"/>
      <c r="M1402" s="1"/>
      <c r="N1402" s="1"/>
      <c r="O1402" s="1"/>
      <c r="P1402" s="1"/>
      <c r="Q1402" s="1"/>
      <c r="R1402" s="1"/>
    </row>
    <row r="1403" spans="1:18">
      <c r="A1403" s="1"/>
      <c r="B1403" s="1"/>
      <c r="C1403" s="1"/>
      <c r="D1403" s="1"/>
      <c r="E1403" s="1"/>
      <c r="F1403" s="1"/>
      <c r="G1403" s="1"/>
      <c r="H1403" s="1"/>
      <c r="I1403" s="1"/>
      <c r="J1403" s="1"/>
      <c r="K1403" s="1"/>
      <c r="L1403" s="1"/>
      <c r="M1403" s="1"/>
      <c r="N1403" s="1"/>
      <c r="O1403" s="1"/>
      <c r="P1403" s="1"/>
      <c r="Q1403" s="1"/>
      <c r="R1403" s="1"/>
    </row>
    <row r="1404" spans="1:18">
      <c r="A1404" s="1"/>
      <c r="B1404" s="1"/>
      <c r="C1404" s="1"/>
      <c r="D1404" s="1"/>
      <c r="E1404" s="1"/>
      <c r="F1404" s="1"/>
      <c r="G1404" s="1"/>
      <c r="H1404" s="1"/>
      <c r="I1404" s="1"/>
      <c r="J1404" s="1"/>
      <c r="K1404" s="1"/>
      <c r="L1404" s="1"/>
      <c r="M1404" s="1"/>
      <c r="N1404" s="1"/>
      <c r="O1404" s="1"/>
      <c r="P1404" s="1"/>
      <c r="Q1404" s="1"/>
      <c r="R1404" s="1"/>
    </row>
    <row r="1405" spans="1:18">
      <c r="A1405" s="1"/>
      <c r="B1405" s="1"/>
      <c r="C1405" s="1"/>
      <c r="D1405" s="1"/>
      <c r="E1405" s="1"/>
      <c r="F1405" s="1"/>
      <c r="G1405" s="1"/>
      <c r="H1405" s="1"/>
      <c r="I1405" s="1"/>
      <c r="J1405" s="1"/>
      <c r="K1405" s="1"/>
      <c r="L1405" s="1"/>
      <c r="M1405" s="1"/>
      <c r="N1405" s="1"/>
      <c r="O1405" s="1"/>
      <c r="P1405" s="1"/>
      <c r="Q1405" s="1"/>
      <c r="R1405" s="1"/>
    </row>
    <row r="1406" spans="1:18">
      <c r="A1406" s="1"/>
      <c r="B1406" s="1"/>
      <c r="C1406" s="1"/>
      <c r="D1406" s="1"/>
      <c r="E1406" s="1"/>
      <c r="F1406" s="1"/>
      <c r="G1406" s="1"/>
      <c r="H1406" s="1"/>
      <c r="I1406" s="1"/>
      <c r="J1406" s="1"/>
      <c r="K1406" s="1"/>
      <c r="L1406" s="1"/>
      <c r="M1406" s="1"/>
      <c r="N1406" s="1"/>
      <c r="O1406" s="1"/>
      <c r="P1406" s="1"/>
      <c r="Q1406" s="1"/>
      <c r="R1406" s="1"/>
    </row>
    <row r="1407" spans="1:18">
      <c r="A1407" s="1"/>
      <c r="B1407" s="1"/>
      <c r="C1407" s="1"/>
      <c r="D1407" s="1"/>
      <c r="E1407" s="1"/>
      <c r="F1407" s="1"/>
      <c r="G1407" s="1"/>
      <c r="H1407" s="1"/>
      <c r="I1407" s="1"/>
      <c r="J1407" s="1"/>
      <c r="K1407" s="1"/>
      <c r="L1407" s="1"/>
      <c r="M1407" s="1"/>
      <c r="N1407" s="1"/>
      <c r="O1407" s="1"/>
      <c r="P1407" s="1"/>
      <c r="Q1407" s="1"/>
      <c r="R1407" s="1"/>
    </row>
    <row r="1408" spans="1:18">
      <c r="A1408" s="1"/>
      <c r="B1408" s="1"/>
      <c r="C1408" s="1"/>
      <c r="D1408" s="1"/>
      <c r="E1408" s="1"/>
      <c r="F1408" s="1"/>
      <c r="G1408" s="1"/>
      <c r="H1408" s="1"/>
      <c r="I1408" s="1"/>
      <c r="J1408" s="1"/>
      <c r="K1408" s="1"/>
      <c r="L1408" s="1"/>
      <c r="M1408" s="1"/>
      <c r="N1408" s="1"/>
      <c r="O1408" s="1"/>
      <c r="P1408" s="1"/>
      <c r="Q1408" s="1"/>
      <c r="R1408" s="1"/>
    </row>
    <row r="1409" spans="1:18">
      <c r="A1409" s="1"/>
      <c r="B1409" s="1"/>
      <c r="C1409" s="1"/>
      <c r="D1409" s="1"/>
      <c r="E1409" s="1"/>
      <c r="F1409" s="1"/>
      <c r="G1409" s="1"/>
      <c r="H1409" s="1"/>
      <c r="I1409" s="1"/>
      <c r="J1409" s="1"/>
      <c r="K1409" s="1"/>
      <c r="L1409" s="1"/>
      <c r="M1409" s="1"/>
      <c r="N1409" s="1"/>
      <c r="O1409" s="1"/>
      <c r="P1409" s="1"/>
      <c r="Q1409" s="1"/>
      <c r="R1409" s="1"/>
    </row>
    <row r="1410" spans="1:18">
      <c r="A1410" s="1"/>
      <c r="B1410" s="1"/>
      <c r="C1410" s="1"/>
      <c r="D1410" s="1"/>
      <c r="E1410" s="1"/>
      <c r="F1410" s="1"/>
      <c r="G1410" s="1"/>
      <c r="H1410" s="1"/>
      <c r="I1410" s="1"/>
      <c r="J1410" s="1"/>
      <c r="K1410" s="1"/>
      <c r="L1410" s="1"/>
      <c r="M1410" s="1"/>
      <c r="N1410" s="1"/>
      <c r="O1410" s="1"/>
      <c r="P1410" s="1"/>
      <c r="Q1410" s="1"/>
      <c r="R1410" s="1"/>
    </row>
    <row r="1411" spans="1:18">
      <c r="A1411" s="1"/>
      <c r="B1411" s="1"/>
      <c r="C1411" s="1"/>
      <c r="D1411" s="1"/>
      <c r="E1411" s="1"/>
      <c r="F1411" s="1"/>
      <c r="G1411" s="1"/>
      <c r="H1411" s="1"/>
      <c r="I1411" s="1"/>
      <c r="J1411" s="1"/>
      <c r="K1411" s="1"/>
      <c r="L1411" s="1"/>
      <c r="M1411" s="1"/>
      <c r="N1411" s="1"/>
      <c r="O1411" s="1"/>
      <c r="P1411" s="1"/>
      <c r="Q1411" s="1"/>
      <c r="R1411" s="1"/>
    </row>
    <row r="1412" spans="1:18">
      <c r="A1412" s="1"/>
      <c r="B1412" s="1"/>
      <c r="C1412" s="1"/>
      <c r="D1412" s="1"/>
      <c r="E1412" s="1"/>
      <c r="F1412" s="1"/>
      <c r="G1412" s="1"/>
      <c r="H1412" s="1"/>
      <c r="I1412" s="1"/>
      <c r="J1412" s="1"/>
      <c r="K1412" s="1"/>
      <c r="L1412" s="1"/>
      <c r="M1412" s="1"/>
      <c r="N1412" s="1"/>
      <c r="O1412" s="1"/>
      <c r="P1412" s="1"/>
      <c r="Q1412" s="1"/>
      <c r="R1412" s="1"/>
    </row>
    <row r="1413" spans="1:18">
      <c r="A1413" s="1"/>
      <c r="B1413" s="1"/>
      <c r="C1413" s="1"/>
      <c r="D1413" s="1"/>
      <c r="E1413" s="1"/>
      <c r="F1413" s="1"/>
      <c r="G1413" s="1"/>
      <c r="H1413" s="1"/>
      <c r="I1413" s="1"/>
      <c r="J1413" s="1"/>
      <c r="K1413" s="1"/>
      <c r="L1413" s="1"/>
      <c r="M1413" s="1"/>
      <c r="N1413" s="1"/>
      <c r="O1413" s="1"/>
      <c r="P1413" s="1"/>
      <c r="Q1413" s="1"/>
      <c r="R1413" s="1"/>
    </row>
    <row r="1414" spans="1:18">
      <c r="A1414" s="1"/>
      <c r="B1414" s="1"/>
      <c r="C1414" s="1"/>
      <c r="D1414" s="1"/>
      <c r="E1414" s="1"/>
      <c r="F1414" s="1"/>
      <c r="G1414" s="1"/>
      <c r="H1414" s="1"/>
      <c r="I1414" s="1"/>
      <c r="J1414" s="1"/>
      <c r="K1414" s="1"/>
      <c r="L1414" s="1"/>
      <c r="M1414" s="1"/>
      <c r="N1414" s="1"/>
      <c r="O1414" s="1"/>
      <c r="P1414" s="1"/>
      <c r="Q1414" s="1"/>
      <c r="R1414" s="1"/>
    </row>
    <row r="1415" spans="1:18">
      <c r="A1415" s="1"/>
      <c r="B1415" s="1"/>
      <c r="C1415" s="1"/>
      <c r="D1415" s="1"/>
      <c r="E1415" s="1"/>
      <c r="F1415" s="1"/>
      <c r="G1415" s="1"/>
      <c r="H1415" s="1"/>
      <c r="I1415" s="1"/>
      <c r="J1415" s="1"/>
      <c r="K1415" s="1"/>
      <c r="L1415" s="1"/>
      <c r="M1415" s="1"/>
      <c r="N1415" s="1"/>
      <c r="O1415" s="1"/>
      <c r="P1415" s="1"/>
      <c r="Q1415" s="1"/>
      <c r="R1415" s="1"/>
    </row>
    <row r="1416" spans="1:18">
      <c r="A1416" s="1"/>
      <c r="B1416" s="1"/>
      <c r="C1416" s="1"/>
      <c r="D1416" s="1"/>
      <c r="E1416" s="1"/>
      <c r="F1416" s="1"/>
      <c r="G1416" s="1"/>
      <c r="H1416" s="1"/>
      <c r="I1416" s="1"/>
      <c r="J1416" s="1"/>
      <c r="K1416" s="1"/>
      <c r="L1416" s="1"/>
      <c r="M1416" s="1"/>
      <c r="N1416" s="1"/>
      <c r="O1416" s="1"/>
      <c r="P1416" s="1"/>
      <c r="Q1416" s="1"/>
      <c r="R1416" s="1"/>
    </row>
    <row r="1417" spans="1:18">
      <c r="A1417" s="1"/>
      <c r="B1417" s="1"/>
      <c r="C1417" s="1"/>
      <c r="D1417" s="1"/>
      <c r="E1417" s="1"/>
      <c r="F1417" s="1"/>
      <c r="G1417" s="1"/>
      <c r="H1417" s="1"/>
      <c r="I1417" s="1"/>
      <c r="J1417" s="1"/>
      <c r="K1417" s="1"/>
      <c r="L1417" s="1"/>
      <c r="M1417" s="1"/>
      <c r="N1417" s="1"/>
      <c r="O1417" s="1"/>
      <c r="P1417" s="1"/>
      <c r="Q1417" s="1"/>
      <c r="R1417" s="1"/>
    </row>
    <row r="1418" spans="1:18">
      <c r="A1418" s="1"/>
      <c r="B1418" s="1"/>
      <c r="C1418" s="1"/>
      <c r="D1418" s="1"/>
      <c r="E1418" s="1"/>
      <c r="F1418" s="1"/>
      <c r="G1418" s="1"/>
      <c r="H1418" s="1"/>
      <c r="I1418" s="1"/>
      <c r="J1418" s="1"/>
      <c r="K1418" s="1"/>
      <c r="L1418" s="1"/>
      <c r="M1418" s="1"/>
      <c r="N1418" s="1"/>
      <c r="O1418" s="1"/>
      <c r="P1418" s="1"/>
      <c r="Q1418" s="1"/>
      <c r="R1418" s="1"/>
    </row>
    <row r="1419" spans="1:18">
      <c r="A1419" s="1"/>
      <c r="B1419" s="1"/>
      <c r="C1419" s="1"/>
      <c r="D1419" s="1"/>
      <c r="E1419" s="1"/>
      <c r="F1419" s="1"/>
      <c r="G1419" s="1"/>
      <c r="H1419" s="1"/>
      <c r="I1419" s="1"/>
      <c r="J1419" s="1"/>
      <c r="K1419" s="1"/>
      <c r="L1419" s="1"/>
      <c r="M1419" s="1"/>
      <c r="N1419" s="1"/>
      <c r="O1419" s="1"/>
      <c r="P1419" s="1"/>
      <c r="Q1419" s="1"/>
      <c r="R1419" s="1"/>
    </row>
    <row r="1420" spans="1:18">
      <c r="A1420" s="1"/>
      <c r="B1420" s="1"/>
      <c r="C1420" s="1"/>
      <c r="D1420" s="1"/>
      <c r="E1420" s="1"/>
      <c r="F1420" s="1"/>
      <c r="G1420" s="1"/>
      <c r="H1420" s="1"/>
      <c r="I1420" s="1"/>
      <c r="J1420" s="1"/>
      <c r="K1420" s="1"/>
      <c r="L1420" s="1"/>
      <c r="M1420" s="1"/>
      <c r="N1420" s="1"/>
      <c r="O1420" s="1"/>
      <c r="P1420" s="1"/>
      <c r="Q1420" s="1"/>
      <c r="R1420" s="1"/>
    </row>
    <row r="1421" spans="1:18">
      <c r="A1421" s="1"/>
      <c r="B1421" s="1"/>
      <c r="C1421" s="1"/>
      <c r="D1421" s="1"/>
      <c r="E1421" s="1"/>
      <c r="F1421" s="1"/>
      <c r="G1421" s="1"/>
      <c r="H1421" s="1"/>
      <c r="I1421" s="1"/>
      <c r="J1421" s="1"/>
      <c r="K1421" s="1"/>
      <c r="L1421" s="1"/>
      <c r="M1421" s="1"/>
      <c r="N1421" s="1"/>
      <c r="O1421" s="1"/>
      <c r="P1421" s="1"/>
      <c r="Q1421" s="1"/>
      <c r="R1421" s="1"/>
    </row>
    <row r="1422" spans="1:18">
      <c r="A1422" s="1"/>
      <c r="B1422" s="1"/>
      <c r="C1422" s="1"/>
      <c r="D1422" s="1"/>
      <c r="E1422" s="1"/>
      <c r="F1422" s="1"/>
      <c r="G1422" s="1"/>
      <c r="H1422" s="1"/>
      <c r="I1422" s="1"/>
      <c r="J1422" s="1"/>
      <c r="K1422" s="1"/>
      <c r="L1422" s="1"/>
      <c r="M1422" s="1"/>
      <c r="N1422" s="1"/>
      <c r="O1422" s="1"/>
      <c r="P1422" s="1"/>
      <c r="Q1422" s="1"/>
      <c r="R1422" s="1"/>
    </row>
    <row r="1423" spans="1:18">
      <c r="A1423" s="1"/>
      <c r="B1423" s="1"/>
      <c r="C1423" s="1"/>
      <c r="D1423" s="1"/>
      <c r="E1423" s="1"/>
      <c r="F1423" s="1"/>
      <c r="G1423" s="1"/>
      <c r="H1423" s="1"/>
      <c r="I1423" s="1"/>
      <c r="J1423" s="1"/>
      <c r="K1423" s="1"/>
      <c r="L1423" s="1"/>
      <c r="M1423" s="1"/>
      <c r="N1423" s="1"/>
      <c r="O1423" s="1"/>
      <c r="P1423" s="1"/>
      <c r="Q1423" s="1"/>
      <c r="R1423" s="1"/>
    </row>
    <row r="1424" spans="1:18">
      <c r="A1424" s="1"/>
      <c r="B1424" s="1"/>
      <c r="C1424" s="1"/>
      <c r="D1424" s="1"/>
      <c r="E1424" s="1"/>
      <c r="F1424" s="1"/>
      <c r="G1424" s="1"/>
      <c r="H1424" s="1"/>
      <c r="I1424" s="1"/>
      <c r="J1424" s="1"/>
      <c r="K1424" s="1"/>
      <c r="L1424" s="1"/>
      <c r="M1424" s="1"/>
      <c r="N1424" s="1"/>
      <c r="O1424" s="1"/>
      <c r="P1424" s="1"/>
      <c r="Q1424" s="1"/>
      <c r="R1424" s="1"/>
    </row>
    <row r="1425" spans="1:18">
      <c r="A1425" s="1"/>
      <c r="B1425" s="1"/>
      <c r="C1425" s="1"/>
      <c r="D1425" s="1"/>
      <c r="E1425" s="1"/>
      <c r="F1425" s="1"/>
      <c r="G1425" s="1"/>
      <c r="H1425" s="1"/>
      <c r="I1425" s="1"/>
      <c r="J1425" s="1"/>
      <c r="K1425" s="1"/>
      <c r="L1425" s="1"/>
      <c r="M1425" s="1"/>
      <c r="N1425" s="1"/>
      <c r="O1425" s="1"/>
      <c r="P1425" s="1"/>
      <c r="Q1425" s="1"/>
      <c r="R1425" s="1"/>
    </row>
    <row r="1426" spans="1:18">
      <c r="A1426" s="1"/>
      <c r="B1426" s="1"/>
      <c r="C1426" s="1"/>
      <c r="D1426" s="1"/>
      <c r="E1426" s="1"/>
      <c r="F1426" s="1"/>
      <c r="G1426" s="1"/>
      <c r="H1426" s="1"/>
      <c r="I1426" s="1"/>
      <c r="J1426" s="1"/>
      <c r="K1426" s="1"/>
      <c r="L1426" s="1"/>
      <c r="M1426" s="1"/>
      <c r="N1426" s="1"/>
      <c r="O1426" s="1"/>
      <c r="P1426" s="1"/>
      <c r="Q1426" s="1"/>
      <c r="R1426" s="1"/>
    </row>
    <row r="1427" spans="1:18">
      <c r="A1427" s="1"/>
      <c r="B1427" s="1"/>
      <c r="C1427" s="1"/>
      <c r="D1427" s="1"/>
      <c r="E1427" s="1"/>
      <c r="F1427" s="1"/>
      <c r="G1427" s="1"/>
      <c r="H1427" s="1"/>
      <c r="I1427" s="1"/>
      <c r="J1427" s="1"/>
      <c r="K1427" s="1"/>
      <c r="L1427" s="1"/>
      <c r="M1427" s="1"/>
      <c r="N1427" s="1"/>
      <c r="O1427" s="1"/>
      <c r="P1427" s="1"/>
      <c r="Q1427" s="1"/>
      <c r="R1427" s="1"/>
    </row>
    <row r="1428" spans="1:18">
      <c r="A1428" s="1"/>
      <c r="B1428" s="1"/>
      <c r="C1428" s="1"/>
      <c r="D1428" s="1"/>
      <c r="E1428" s="1"/>
      <c r="F1428" s="1"/>
      <c r="G1428" s="1"/>
      <c r="H1428" s="1"/>
      <c r="I1428" s="1"/>
      <c r="J1428" s="1"/>
      <c r="K1428" s="1"/>
      <c r="L1428" s="1"/>
      <c r="M1428" s="1"/>
      <c r="N1428" s="1"/>
      <c r="O1428" s="1"/>
      <c r="P1428" s="1"/>
      <c r="Q1428" s="1"/>
      <c r="R1428" s="1"/>
    </row>
    <row r="1429" spans="1:18">
      <c r="A1429" s="1"/>
      <c r="B1429" s="1"/>
      <c r="C1429" s="1"/>
      <c r="D1429" s="1"/>
      <c r="E1429" s="1"/>
      <c r="F1429" s="1"/>
      <c r="G1429" s="1"/>
      <c r="H1429" s="1"/>
      <c r="I1429" s="1"/>
      <c r="J1429" s="1"/>
      <c r="K1429" s="1"/>
      <c r="L1429" s="1"/>
      <c r="M1429" s="1"/>
      <c r="N1429" s="1"/>
      <c r="O1429" s="1"/>
      <c r="P1429" s="1"/>
      <c r="Q1429" s="1"/>
      <c r="R1429" s="1"/>
    </row>
    <row r="1430" spans="1:18">
      <c r="A1430" s="1"/>
      <c r="B1430" s="1"/>
      <c r="C1430" s="1"/>
      <c r="D1430" s="1"/>
      <c r="E1430" s="1"/>
      <c r="F1430" s="1"/>
      <c r="G1430" s="1"/>
      <c r="H1430" s="1"/>
      <c r="I1430" s="1"/>
      <c r="J1430" s="1"/>
      <c r="K1430" s="1"/>
      <c r="L1430" s="1"/>
      <c r="M1430" s="1"/>
      <c r="N1430" s="1"/>
      <c r="O1430" s="1"/>
      <c r="P1430" s="1"/>
      <c r="Q1430" s="1"/>
      <c r="R1430" s="1"/>
    </row>
    <row r="1431" spans="1:18">
      <c r="A1431" s="1"/>
      <c r="B1431" s="1"/>
      <c r="C1431" s="1"/>
      <c r="D1431" s="1"/>
      <c r="E1431" s="1"/>
      <c r="F1431" s="1"/>
      <c r="G1431" s="1"/>
      <c r="H1431" s="1"/>
      <c r="I1431" s="1"/>
      <c r="J1431" s="1"/>
      <c r="K1431" s="1"/>
      <c r="L1431" s="1"/>
      <c r="M1431" s="1"/>
      <c r="N1431" s="1"/>
      <c r="O1431" s="1"/>
      <c r="P1431" s="1"/>
      <c r="Q1431" s="1"/>
      <c r="R1431" s="1"/>
    </row>
    <row r="1432" spans="1:18">
      <c r="A1432" s="1"/>
      <c r="B1432" s="1"/>
      <c r="C1432" s="1"/>
      <c r="D1432" s="1"/>
      <c r="E1432" s="1"/>
      <c r="F1432" s="1"/>
      <c r="G1432" s="1"/>
      <c r="H1432" s="1"/>
      <c r="I1432" s="1"/>
      <c r="J1432" s="1"/>
      <c r="K1432" s="1"/>
      <c r="L1432" s="1"/>
      <c r="M1432" s="1"/>
      <c r="N1432" s="1"/>
      <c r="O1432" s="1"/>
      <c r="P1432" s="1"/>
      <c r="Q1432" s="1"/>
      <c r="R1432" s="1"/>
    </row>
    <row r="1433" spans="1:18">
      <c r="A1433" s="1"/>
      <c r="B1433" s="1"/>
      <c r="C1433" s="1"/>
      <c r="D1433" s="1"/>
      <c r="E1433" s="1"/>
      <c r="F1433" s="1"/>
      <c r="G1433" s="1"/>
      <c r="H1433" s="1"/>
      <c r="I1433" s="1"/>
      <c r="J1433" s="1"/>
      <c r="K1433" s="1"/>
      <c r="L1433" s="1"/>
      <c r="M1433" s="1"/>
      <c r="N1433" s="1"/>
      <c r="O1433" s="1"/>
      <c r="P1433" s="1"/>
      <c r="Q1433" s="1"/>
      <c r="R1433" s="1"/>
    </row>
    <row r="1434" spans="1:18">
      <c r="A1434" s="1"/>
      <c r="B1434" s="1"/>
      <c r="C1434" s="1"/>
      <c r="D1434" s="1"/>
      <c r="E1434" s="1"/>
      <c r="F1434" s="1"/>
      <c r="G1434" s="1"/>
      <c r="H1434" s="1"/>
      <c r="I1434" s="1"/>
      <c r="J1434" s="1"/>
      <c r="K1434" s="1"/>
      <c r="L1434" s="1"/>
      <c r="M1434" s="1"/>
      <c r="N1434" s="1"/>
      <c r="O1434" s="1"/>
      <c r="P1434" s="1"/>
      <c r="Q1434" s="1"/>
      <c r="R1434" s="1"/>
    </row>
    <row r="1435" spans="1:18">
      <c r="A1435" s="1"/>
      <c r="B1435" s="1"/>
      <c r="C1435" s="1"/>
      <c r="D1435" s="1"/>
      <c r="E1435" s="1"/>
      <c r="F1435" s="1"/>
      <c r="G1435" s="1"/>
      <c r="H1435" s="1"/>
      <c r="I1435" s="1"/>
      <c r="J1435" s="1"/>
      <c r="K1435" s="1"/>
      <c r="L1435" s="1"/>
      <c r="M1435" s="1"/>
      <c r="N1435" s="1"/>
      <c r="O1435" s="1"/>
      <c r="P1435" s="1"/>
      <c r="Q1435" s="1"/>
      <c r="R1435" s="1"/>
    </row>
    <row r="1436" spans="1:18">
      <c r="A1436" s="1"/>
      <c r="B1436" s="1"/>
      <c r="C1436" s="1"/>
      <c r="D1436" s="1"/>
      <c r="E1436" s="1"/>
      <c r="F1436" s="1"/>
      <c r="G1436" s="1"/>
      <c r="H1436" s="1"/>
      <c r="I1436" s="1"/>
      <c r="J1436" s="1"/>
      <c r="K1436" s="1"/>
      <c r="L1436" s="1"/>
      <c r="M1436" s="1"/>
      <c r="N1436" s="1"/>
      <c r="O1436" s="1"/>
      <c r="P1436" s="1"/>
      <c r="Q1436" s="1"/>
      <c r="R1436" s="1"/>
    </row>
    <row r="1437" spans="1:18">
      <c r="A1437" s="1"/>
      <c r="B1437" s="1"/>
      <c r="C1437" s="1"/>
      <c r="D1437" s="1"/>
      <c r="E1437" s="1"/>
      <c r="F1437" s="1"/>
      <c r="G1437" s="1"/>
      <c r="H1437" s="1"/>
      <c r="I1437" s="1"/>
      <c r="J1437" s="1"/>
      <c r="K1437" s="1"/>
      <c r="L1437" s="1"/>
      <c r="M1437" s="1"/>
      <c r="N1437" s="1"/>
      <c r="O1437" s="1"/>
      <c r="P1437" s="1"/>
      <c r="Q1437" s="1"/>
      <c r="R1437" s="1"/>
    </row>
    <row r="1438" spans="1:18">
      <c r="A1438" s="1"/>
      <c r="B1438" s="1"/>
      <c r="C1438" s="1"/>
      <c r="D1438" s="1"/>
      <c r="E1438" s="1"/>
      <c r="F1438" s="1"/>
      <c r="G1438" s="1"/>
      <c r="H1438" s="1"/>
      <c r="I1438" s="1"/>
      <c r="J1438" s="1"/>
      <c r="K1438" s="1"/>
      <c r="L1438" s="1"/>
      <c r="M1438" s="1"/>
      <c r="N1438" s="1"/>
      <c r="O1438" s="1"/>
      <c r="P1438" s="1"/>
      <c r="Q1438" s="1"/>
      <c r="R1438" s="1"/>
    </row>
    <row r="1439" spans="1:18">
      <c r="A1439" s="1"/>
      <c r="B1439" s="1"/>
      <c r="C1439" s="1"/>
      <c r="D1439" s="1"/>
      <c r="E1439" s="1"/>
      <c r="F1439" s="1"/>
      <c r="G1439" s="1"/>
      <c r="H1439" s="1"/>
      <c r="I1439" s="1"/>
      <c r="J1439" s="1"/>
      <c r="K1439" s="1"/>
      <c r="L1439" s="1"/>
      <c r="M1439" s="1"/>
      <c r="N1439" s="1"/>
      <c r="O1439" s="1"/>
      <c r="P1439" s="1"/>
      <c r="Q1439" s="1"/>
      <c r="R1439" s="1"/>
    </row>
    <row r="1440" spans="1:18">
      <c r="A1440" s="1"/>
      <c r="B1440" s="1"/>
      <c r="C1440" s="1"/>
      <c r="D1440" s="1"/>
      <c r="E1440" s="1"/>
      <c r="F1440" s="1"/>
      <c r="G1440" s="1"/>
      <c r="H1440" s="1"/>
      <c r="I1440" s="1"/>
      <c r="J1440" s="1"/>
      <c r="K1440" s="1"/>
      <c r="L1440" s="1"/>
      <c r="M1440" s="1"/>
      <c r="N1440" s="1"/>
      <c r="O1440" s="1"/>
      <c r="P1440" s="1"/>
      <c r="Q1440" s="1"/>
      <c r="R1440" s="1"/>
    </row>
    <row r="1441" spans="1:18">
      <c r="A1441" s="1"/>
      <c r="B1441" s="1"/>
      <c r="C1441" s="1"/>
      <c r="D1441" s="1"/>
      <c r="E1441" s="1"/>
      <c r="F1441" s="1"/>
      <c r="G1441" s="1"/>
      <c r="H1441" s="1"/>
      <c r="I1441" s="1"/>
      <c r="J1441" s="1"/>
      <c r="K1441" s="1"/>
      <c r="L1441" s="1"/>
      <c r="M1441" s="1"/>
      <c r="N1441" s="1"/>
      <c r="O1441" s="1"/>
      <c r="P1441" s="1"/>
      <c r="Q1441" s="1"/>
      <c r="R1441" s="1"/>
    </row>
    <row r="1442" spans="1:18">
      <c r="A1442" s="1"/>
      <c r="B1442" s="1"/>
      <c r="C1442" s="1"/>
      <c r="D1442" s="1"/>
      <c r="E1442" s="1"/>
      <c r="F1442" s="1"/>
      <c r="G1442" s="1"/>
      <c r="H1442" s="1"/>
      <c r="I1442" s="1"/>
      <c r="J1442" s="1"/>
      <c r="K1442" s="1"/>
      <c r="L1442" s="1"/>
      <c r="M1442" s="1"/>
      <c r="N1442" s="1"/>
      <c r="O1442" s="1"/>
      <c r="P1442" s="1"/>
      <c r="Q1442" s="1"/>
      <c r="R1442" s="1"/>
    </row>
    <row r="1443" spans="1:18">
      <c r="A1443" s="1"/>
      <c r="B1443" s="1"/>
      <c r="C1443" s="1"/>
      <c r="D1443" s="1"/>
      <c r="E1443" s="1"/>
      <c r="F1443" s="1"/>
      <c r="G1443" s="1"/>
      <c r="H1443" s="1"/>
      <c r="I1443" s="1"/>
      <c r="J1443" s="1"/>
      <c r="K1443" s="1"/>
      <c r="L1443" s="1"/>
      <c r="M1443" s="1"/>
      <c r="N1443" s="1"/>
      <c r="O1443" s="1"/>
      <c r="P1443" s="1"/>
      <c r="Q1443" s="1"/>
      <c r="R1443" s="1"/>
    </row>
    <row r="1444" spans="1:18">
      <c r="A1444" s="1"/>
      <c r="B1444" s="1"/>
      <c r="C1444" s="1"/>
      <c r="D1444" s="1"/>
      <c r="E1444" s="1"/>
      <c r="F1444" s="1"/>
      <c r="G1444" s="1"/>
      <c r="H1444" s="1"/>
      <c r="I1444" s="1"/>
      <c r="J1444" s="1"/>
      <c r="K1444" s="1"/>
      <c r="L1444" s="1"/>
      <c r="M1444" s="1"/>
      <c r="N1444" s="1"/>
      <c r="O1444" s="1"/>
      <c r="P1444" s="1"/>
      <c r="Q1444" s="1"/>
      <c r="R1444" s="1"/>
    </row>
    <row r="1445" spans="1:18">
      <c r="A1445" s="1"/>
      <c r="B1445" s="1"/>
      <c r="C1445" s="1"/>
      <c r="D1445" s="1"/>
      <c r="E1445" s="1"/>
      <c r="F1445" s="1"/>
      <c r="G1445" s="1"/>
      <c r="H1445" s="1"/>
      <c r="I1445" s="1"/>
      <c r="J1445" s="1"/>
      <c r="K1445" s="1"/>
      <c r="L1445" s="1"/>
      <c r="M1445" s="1"/>
      <c r="N1445" s="1"/>
      <c r="O1445" s="1"/>
      <c r="P1445" s="1"/>
      <c r="Q1445" s="1"/>
      <c r="R1445" s="1"/>
    </row>
    <row r="1446" spans="1:18">
      <c r="A1446" s="1"/>
      <c r="B1446" s="1"/>
      <c r="C1446" s="1"/>
      <c r="D1446" s="1"/>
      <c r="E1446" s="1"/>
      <c r="F1446" s="1"/>
      <c r="G1446" s="1"/>
      <c r="H1446" s="1"/>
      <c r="I1446" s="1"/>
      <c r="J1446" s="1"/>
      <c r="K1446" s="1"/>
      <c r="L1446" s="1"/>
      <c r="M1446" s="1"/>
      <c r="N1446" s="1"/>
      <c r="O1446" s="1"/>
      <c r="P1446" s="1"/>
      <c r="Q1446" s="1"/>
      <c r="R1446" s="1"/>
    </row>
    <row r="1447" spans="1:18">
      <c r="A1447" s="1"/>
      <c r="B1447" s="1"/>
      <c r="C1447" s="1"/>
      <c r="D1447" s="1"/>
      <c r="E1447" s="1"/>
      <c r="F1447" s="1"/>
      <c r="G1447" s="1"/>
      <c r="H1447" s="1"/>
      <c r="I1447" s="1"/>
      <c r="J1447" s="1"/>
      <c r="K1447" s="1"/>
      <c r="L1447" s="1"/>
      <c r="M1447" s="1"/>
      <c r="N1447" s="1"/>
      <c r="O1447" s="1"/>
      <c r="P1447" s="1"/>
      <c r="Q1447" s="1"/>
      <c r="R1447" s="1"/>
    </row>
    <row r="1448" spans="1:18">
      <c r="A1448" s="1"/>
      <c r="B1448" s="1"/>
      <c r="C1448" s="1"/>
      <c r="D1448" s="1"/>
      <c r="E1448" s="1"/>
      <c r="F1448" s="1"/>
      <c r="G1448" s="1"/>
      <c r="H1448" s="1"/>
      <c r="I1448" s="1"/>
      <c r="J1448" s="1"/>
      <c r="K1448" s="1"/>
      <c r="L1448" s="1"/>
      <c r="M1448" s="1"/>
      <c r="N1448" s="1"/>
      <c r="O1448" s="1"/>
      <c r="P1448" s="1"/>
      <c r="Q1448" s="1"/>
      <c r="R1448" s="1"/>
    </row>
    <row r="1449" spans="1:18">
      <c r="A1449" s="1"/>
      <c r="B1449" s="1"/>
      <c r="C1449" s="1"/>
      <c r="D1449" s="1"/>
      <c r="E1449" s="1"/>
      <c r="F1449" s="1"/>
      <c r="G1449" s="1"/>
      <c r="H1449" s="1"/>
      <c r="I1449" s="1"/>
      <c r="J1449" s="1"/>
      <c r="K1449" s="1"/>
      <c r="L1449" s="1"/>
      <c r="M1449" s="1"/>
      <c r="N1449" s="1"/>
      <c r="O1449" s="1"/>
      <c r="P1449" s="1"/>
      <c r="Q1449" s="1"/>
      <c r="R1449" s="1"/>
    </row>
    <row r="1450" spans="1:18">
      <c r="A1450" s="1"/>
      <c r="B1450" s="1"/>
      <c r="C1450" s="1"/>
      <c r="D1450" s="1"/>
      <c r="E1450" s="1"/>
      <c r="F1450" s="1"/>
      <c r="G1450" s="1"/>
      <c r="H1450" s="1"/>
      <c r="I1450" s="1"/>
      <c r="J1450" s="1"/>
      <c r="K1450" s="1"/>
      <c r="L1450" s="1"/>
      <c r="M1450" s="1"/>
      <c r="N1450" s="1"/>
      <c r="O1450" s="1"/>
      <c r="P1450" s="1"/>
      <c r="Q1450" s="1"/>
      <c r="R1450" s="1"/>
    </row>
    <row r="1451" spans="1:18">
      <c r="A1451" s="1"/>
      <c r="B1451" s="1"/>
      <c r="C1451" s="1"/>
      <c r="D1451" s="1"/>
      <c r="E1451" s="1"/>
      <c r="F1451" s="1"/>
      <c r="G1451" s="1"/>
      <c r="H1451" s="1"/>
      <c r="I1451" s="1"/>
      <c r="J1451" s="1"/>
      <c r="K1451" s="1"/>
      <c r="L1451" s="1"/>
      <c r="M1451" s="1"/>
      <c r="N1451" s="1"/>
      <c r="O1451" s="1"/>
      <c r="P1451" s="1"/>
      <c r="Q1451" s="1"/>
      <c r="R1451" s="1"/>
    </row>
    <row r="1452" spans="1:18">
      <c r="A1452" s="1"/>
      <c r="B1452" s="1"/>
      <c r="C1452" s="1"/>
      <c r="D1452" s="1"/>
      <c r="E1452" s="1"/>
      <c r="F1452" s="1"/>
      <c r="G1452" s="1"/>
      <c r="H1452" s="1"/>
      <c r="I1452" s="1"/>
      <c r="J1452" s="1"/>
      <c r="K1452" s="1"/>
      <c r="L1452" s="1"/>
      <c r="M1452" s="1"/>
      <c r="N1452" s="1"/>
      <c r="O1452" s="1"/>
      <c r="P1452" s="1"/>
      <c r="Q1452" s="1"/>
      <c r="R1452" s="1"/>
    </row>
    <row r="1453" spans="1:18">
      <c r="A1453" s="1"/>
      <c r="B1453" s="1"/>
      <c r="C1453" s="1"/>
      <c r="D1453" s="1"/>
      <c r="E1453" s="1"/>
      <c r="F1453" s="1"/>
      <c r="G1453" s="1"/>
      <c r="H1453" s="1"/>
      <c r="I1453" s="1"/>
      <c r="J1453" s="1"/>
      <c r="K1453" s="1"/>
      <c r="L1453" s="1"/>
      <c r="M1453" s="1"/>
      <c r="N1453" s="1"/>
      <c r="O1453" s="1"/>
      <c r="P1453" s="1"/>
      <c r="Q1453" s="1"/>
      <c r="R1453" s="1"/>
    </row>
    <row r="1454" spans="1:18">
      <c r="A1454" s="1"/>
      <c r="B1454" s="1"/>
      <c r="C1454" s="1"/>
      <c r="D1454" s="1"/>
      <c r="E1454" s="1"/>
      <c r="F1454" s="1"/>
      <c r="G1454" s="1"/>
      <c r="H1454" s="1"/>
      <c r="I1454" s="1"/>
      <c r="J1454" s="1"/>
      <c r="K1454" s="1"/>
      <c r="L1454" s="1"/>
      <c r="M1454" s="1"/>
      <c r="N1454" s="1"/>
      <c r="O1454" s="1"/>
      <c r="P1454" s="1"/>
      <c r="Q1454" s="1"/>
      <c r="R1454" s="1"/>
    </row>
    <row r="1455" spans="1:18">
      <c r="A1455" s="1"/>
      <c r="B1455" s="1"/>
      <c r="C1455" s="1"/>
      <c r="D1455" s="1"/>
      <c r="E1455" s="1"/>
      <c r="F1455" s="1"/>
      <c r="G1455" s="1"/>
      <c r="H1455" s="1"/>
      <c r="I1455" s="1"/>
      <c r="J1455" s="1"/>
      <c r="K1455" s="1"/>
      <c r="L1455" s="1"/>
      <c r="M1455" s="1"/>
      <c r="N1455" s="1"/>
      <c r="O1455" s="1"/>
      <c r="P1455" s="1"/>
      <c r="Q1455" s="1"/>
      <c r="R1455" s="1"/>
    </row>
    <row r="1456" spans="1:18">
      <c r="A1456" s="1"/>
      <c r="B1456" s="1"/>
      <c r="C1456" s="1"/>
      <c r="D1456" s="1"/>
      <c r="E1456" s="1"/>
      <c r="F1456" s="1"/>
      <c r="G1456" s="1"/>
      <c r="H1456" s="1"/>
      <c r="I1456" s="1"/>
      <c r="J1456" s="1"/>
      <c r="K1456" s="1"/>
      <c r="L1456" s="1"/>
      <c r="M1456" s="1"/>
      <c r="N1456" s="1"/>
      <c r="O1456" s="1"/>
      <c r="P1456" s="1"/>
      <c r="Q1456" s="1"/>
      <c r="R1456" s="1"/>
    </row>
    <row r="1457" spans="1:18">
      <c r="A1457" s="1"/>
      <c r="B1457" s="1"/>
      <c r="C1457" s="1"/>
      <c r="D1457" s="1"/>
      <c r="E1457" s="1"/>
      <c r="F1457" s="1"/>
      <c r="G1457" s="1"/>
      <c r="H1457" s="1"/>
      <c r="I1457" s="1"/>
      <c r="J1457" s="1"/>
      <c r="K1457" s="1"/>
      <c r="L1457" s="1"/>
      <c r="M1457" s="1"/>
      <c r="N1457" s="1"/>
      <c r="O1457" s="1"/>
      <c r="P1457" s="1"/>
      <c r="Q1457" s="1"/>
      <c r="R1457" s="1"/>
    </row>
    <row r="1458" spans="1:18">
      <c r="A1458" s="1"/>
      <c r="B1458" s="1"/>
      <c r="C1458" s="1"/>
      <c r="D1458" s="1"/>
      <c r="E1458" s="1"/>
      <c r="F1458" s="1"/>
      <c r="G1458" s="1"/>
      <c r="H1458" s="1"/>
      <c r="I1458" s="1"/>
      <c r="J1458" s="1"/>
      <c r="K1458" s="1"/>
      <c r="L1458" s="1"/>
      <c r="M1458" s="1"/>
      <c r="N1458" s="1"/>
      <c r="O1458" s="1"/>
      <c r="P1458" s="1"/>
      <c r="Q1458" s="1"/>
      <c r="R1458" s="1"/>
    </row>
    <row r="1459" spans="1:18">
      <c r="A1459" s="1"/>
      <c r="B1459" s="1"/>
      <c r="C1459" s="1"/>
      <c r="D1459" s="1"/>
      <c r="E1459" s="1"/>
      <c r="F1459" s="1"/>
      <c r="G1459" s="1"/>
      <c r="H1459" s="1"/>
      <c r="I1459" s="1"/>
      <c r="J1459" s="1"/>
      <c r="K1459" s="1"/>
      <c r="L1459" s="1"/>
      <c r="M1459" s="1"/>
      <c r="N1459" s="1"/>
      <c r="O1459" s="1"/>
      <c r="P1459" s="1"/>
      <c r="Q1459" s="1"/>
      <c r="R1459" s="1"/>
    </row>
    <row r="1460" spans="1:18">
      <c r="A1460" s="1"/>
      <c r="B1460" s="1"/>
      <c r="C1460" s="1"/>
      <c r="D1460" s="1"/>
      <c r="E1460" s="1"/>
      <c r="F1460" s="1"/>
      <c r="G1460" s="1"/>
      <c r="H1460" s="1"/>
      <c r="I1460" s="1"/>
      <c r="J1460" s="1"/>
      <c r="K1460" s="1"/>
      <c r="L1460" s="1"/>
      <c r="M1460" s="1"/>
      <c r="N1460" s="1"/>
      <c r="O1460" s="1"/>
      <c r="P1460" s="1"/>
      <c r="Q1460" s="1"/>
      <c r="R1460" s="1"/>
    </row>
    <row r="1461" spans="1:18">
      <c r="A1461" s="1"/>
      <c r="B1461" s="1"/>
      <c r="C1461" s="1"/>
      <c r="D1461" s="1"/>
      <c r="E1461" s="1"/>
      <c r="F1461" s="1"/>
      <c r="G1461" s="1"/>
      <c r="H1461" s="1"/>
      <c r="I1461" s="1"/>
      <c r="J1461" s="1"/>
      <c r="K1461" s="1"/>
      <c r="L1461" s="1"/>
      <c r="M1461" s="1"/>
      <c r="N1461" s="1"/>
      <c r="O1461" s="1"/>
      <c r="P1461" s="1"/>
      <c r="Q1461" s="1"/>
      <c r="R1461" s="1"/>
    </row>
    <row r="1462" spans="1:18">
      <c r="A1462" s="1"/>
      <c r="B1462" s="1"/>
      <c r="C1462" s="1"/>
      <c r="D1462" s="1"/>
      <c r="E1462" s="1"/>
      <c r="F1462" s="1"/>
      <c r="G1462" s="1"/>
      <c r="H1462" s="1"/>
      <c r="I1462" s="1"/>
      <c r="J1462" s="1"/>
      <c r="K1462" s="1"/>
      <c r="L1462" s="1"/>
      <c r="M1462" s="1"/>
      <c r="N1462" s="1"/>
      <c r="O1462" s="1"/>
      <c r="P1462" s="1"/>
      <c r="Q1462" s="1"/>
      <c r="R1462" s="1"/>
    </row>
    <row r="1463" spans="1:18">
      <c r="A1463" s="1"/>
      <c r="B1463" s="1"/>
      <c r="C1463" s="1"/>
      <c r="D1463" s="1"/>
      <c r="E1463" s="1"/>
      <c r="F1463" s="1"/>
      <c r="G1463" s="1"/>
      <c r="H1463" s="1"/>
      <c r="I1463" s="1"/>
      <c r="J1463" s="1"/>
      <c r="K1463" s="1"/>
      <c r="L1463" s="1"/>
      <c r="M1463" s="1"/>
      <c r="N1463" s="1"/>
      <c r="O1463" s="1"/>
      <c r="P1463" s="1"/>
      <c r="Q1463" s="1"/>
      <c r="R1463" s="1"/>
    </row>
    <row r="1464" spans="1:18">
      <c r="A1464" s="1"/>
      <c r="B1464" s="1"/>
      <c r="C1464" s="1"/>
      <c r="D1464" s="1"/>
      <c r="E1464" s="1"/>
      <c r="F1464" s="1"/>
      <c r="G1464" s="1"/>
      <c r="H1464" s="1"/>
      <c r="I1464" s="1"/>
      <c r="J1464" s="1"/>
      <c r="K1464" s="1"/>
      <c r="L1464" s="1"/>
      <c r="M1464" s="1"/>
      <c r="N1464" s="1"/>
      <c r="O1464" s="1"/>
      <c r="P1464" s="1"/>
      <c r="Q1464" s="1"/>
      <c r="R1464" s="1"/>
    </row>
    <row r="1465" spans="1:18">
      <c r="A1465" s="1"/>
      <c r="B1465" s="1"/>
      <c r="C1465" s="1"/>
      <c r="D1465" s="1"/>
      <c r="E1465" s="1"/>
      <c r="F1465" s="1"/>
      <c r="G1465" s="1"/>
      <c r="H1465" s="1"/>
      <c r="I1465" s="1"/>
      <c r="J1465" s="1"/>
      <c r="K1465" s="1"/>
      <c r="L1465" s="1"/>
      <c r="M1465" s="1"/>
      <c r="N1465" s="1"/>
      <c r="O1465" s="1"/>
      <c r="P1465" s="1"/>
      <c r="Q1465" s="1"/>
      <c r="R1465" s="1"/>
    </row>
    <row r="1466" spans="1:18">
      <c r="A1466" s="1"/>
      <c r="B1466" s="1"/>
      <c r="C1466" s="1"/>
      <c r="D1466" s="1"/>
      <c r="E1466" s="1"/>
      <c r="F1466" s="1"/>
      <c r="G1466" s="1"/>
      <c r="H1466" s="1"/>
      <c r="I1466" s="1"/>
      <c r="J1466" s="1"/>
      <c r="K1466" s="1"/>
      <c r="L1466" s="1"/>
      <c r="M1466" s="1"/>
      <c r="N1466" s="1"/>
      <c r="O1466" s="1"/>
      <c r="P1466" s="1"/>
      <c r="Q1466" s="1"/>
      <c r="R1466" s="1"/>
    </row>
    <row r="1467" spans="1:18">
      <c r="A1467" s="1"/>
      <c r="B1467" s="1"/>
      <c r="C1467" s="1"/>
      <c r="D1467" s="1"/>
      <c r="E1467" s="1"/>
      <c r="F1467" s="1"/>
      <c r="G1467" s="1"/>
      <c r="H1467" s="1"/>
      <c r="I1467" s="1"/>
      <c r="J1467" s="1"/>
      <c r="K1467" s="1"/>
      <c r="L1467" s="1"/>
      <c r="M1467" s="1"/>
      <c r="N1467" s="1"/>
      <c r="O1467" s="1"/>
      <c r="P1467" s="1"/>
      <c r="Q1467" s="1"/>
      <c r="R1467" s="1"/>
    </row>
    <row r="1468" spans="1:18">
      <c r="A1468" s="1"/>
      <c r="B1468" s="1"/>
      <c r="C1468" s="1"/>
      <c r="D1468" s="1"/>
      <c r="E1468" s="1"/>
      <c r="F1468" s="1"/>
      <c r="G1468" s="1"/>
      <c r="H1468" s="1"/>
      <c r="I1468" s="1"/>
      <c r="J1468" s="1"/>
      <c r="K1468" s="1"/>
      <c r="L1468" s="1"/>
      <c r="M1468" s="1"/>
      <c r="N1468" s="1"/>
      <c r="O1468" s="1"/>
      <c r="P1468" s="1"/>
      <c r="Q1468" s="1"/>
      <c r="R1468" s="1"/>
    </row>
    <row r="1469" spans="1:18">
      <c r="A1469" s="1"/>
      <c r="B1469" s="1"/>
      <c r="C1469" s="1"/>
      <c r="D1469" s="1"/>
      <c r="E1469" s="1"/>
      <c r="F1469" s="1"/>
      <c r="G1469" s="1"/>
      <c r="H1469" s="1"/>
      <c r="I1469" s="1"/>
      <c r="J1469" s="1"/>
      <c r="K1469" s="1"/>
      <c r="L1469" s="1"/>
      <c r="M1469" s="1"/>
      <c r="N1469" s="1"/>
      <c r="O1469" s="1"/>
      <c r="P1469" s="1"/>
      <c r="Q1469" s="1"/>
      <c r="R1469" s="1"/>
    </row>
    <row r="1470" spans="1:18">
      <c r="A1470" s="1"/>
      <c r="B1470" s="1"/>
      <c r="C1470" s="1"/>
      <c r="D1470" s="1"/>
      <c r="E1470" s="1"/>
      <c r="F1470" s="1"/>
      <c r="G1470" s="1"/>
      <c r="H1470" s="1"/>
      <c r="I1470" s="1"/>
      <c r="J1470" s="1"/>
      <c r="K1470" s="1"/>
      <c r="L1470" s="1"/>
      <c r="M1470" s="1"/>
      <c r="N1470" s="1"/>
      <c r="O1470" s="1"/>
      <c r="P1470" s="1"/>
      <c r="Q1470" s="1"/>
      <c r="R1470" s="1"/>
    </row>
    <row r="1471" spans="1:18">
      <c r="A1471" s="1"/>
      <c r="B1471" s="1"/>
      <c r="C1471" s="1"/>
      <c r="D1471" s="1"/>
      <c r="E1471" s="1"/>
      <c r="F1471" s="1"/>
      <c r="G1471" s="1"/>
      <c r="H1471" s="1"/>
      <c r="I1471" s="1"/>
      <c r="J1471" s="1"/>
      <c r="K1471" s="1"/>
      <c r="L1471" s="1"/>
      <c r="M1471" s="1"/>
      <c r="N1471" s="1"/>
      <c r="O1471" s="1"/>
      <c r="P1471" s="1"/>
      <c r="Q1471" s="1"/>
      <c r="R1471" s="1"/>
    </row>
    <row r="1472" spans="1:18">
      <c r="A1472" s="1"/>
      <c r="B1472" s="1"/>
      <c r="C1472" s="1"/>
      <c r="D1472" s="1"/>
      <c r="E1472" s="1"/>
      <c r="F1472" s="1"/>
      <c r="G1472" s="1"/>
      <c r="H1472" s="1"/>
      <c r="I1472" s="1"/>
      <c r="J1472" s="1"/>
      <c r="K1472" s="1"/>
      <c r="L1472" s="1"/>
      <c r="M1472" s="1"/>
      <c r="N1472" s="1"/>
      <c r="O1472" s="1"/>
      <c r="P1472" s="1"/>
      <c r="Q1472" s="1"/>
      <c r="R1472" s="1"/>
    </row>
    <row r="1473" spans="1:18">
      <c r="A1473" s="1"/>
      <c r="B1473" s="1"/>
      <c r="C1473" s="1"/>
      <c r="D1473" s="1"/>
      <c r="E1473" s="1"/>
      <c r="F1473" s="1"/>
      <c r="G1473" s="1"/>
      <c r="H1473" s="1"/>
      <c r="I1473" s="1"/>
      <c r="J1473" s="1"/>
      <c r="K1473" s="1"/>
      <c r="L1473" s="1"/>
      <c r="M1473" s="1"/>
      <c r="N1473" s="1"/>
      <c r="O1473" s="1"/>
      <c r="P1473" s="1"/>
      <c r="Q1473" s="1"/>
      <c r="R1473" s="1"/>
    </row>
    <row r="1474" spans="1:18">
      <c r="A1474" s="1"/>
      <c r="B1474" s="1"/>
      <c r="C1474" s="1"/>
      <c r="D1474" s="1"/>
      <c r="E1474" s="1"/>
      <c r="F1474" s="1"/>
      <c r="G1474" s="1"/>
      <c r="H1474" s="1"/>
      <c r="I1474" s="1"/>
      <c r="J1474" s="1"/>
      <c r="K1474" s="1"/>
      <c r="L1474" s="1"/>
      <c r="M1474" s="1"/>
      <c r="N1474" s="1"/>
      <c r="O1474" s="1"/>
      <c r="P1474" s="1"/>
      <c r="Q1474" s="1"/>
      <c r="R1474" s="1"/>
    </row>
    <row r="1475" spans="1:18">
      <c r="A1475" s="1"/>
      <c r="B1475" s="1"/>
      <c r="C1475" s="1"/>
      <c r="D1475" s="1"/>
      <c r="E1475" s="1"/>
      <c r="F1475" s="1"/>
      <c r="G1475" s="1"/>
      <c r="H1475" s="1"/>
      <c r="I1475" s="1"/>
      <c r="J1475" s="1"/>
      <c r="K1475" s="1"/>
      <c r="L1475" s="1"/>
      <c r="M1475" s="1"/>
      <c r="N1475" s="1"/>
      <c r="O1475" s="1"/>
      <c r="P1475" s="1"/>
      <c r="Q1475" s="1"/>
      <c r="R1475" s="1"/>
    </row>
    <row r="1476" spans="1:18">
      <c r="A1476" s="1"/>
      <c r="B1476" s="1"/>
      <c r="C1476" s="1"/>
      <c r="D1476" s="1"/>
      <c r="E1476" s="1"/>
      <c r="F1476" s="1"/>
      <c r="G1476" s="1"/>
      <c r="H1476" s="1"/>
      <c r="I1476" s="1"/>
      <c r="J1476" s="1"/>
      <c r="K1476" s="1"/>
      <c r="L1476" s="1"/>
      <c r="M1476" s="1"/>
      <c r="N1476" s="1"/>
      <c r="O1476" s="1"/>
      <c r="P1476" s="1"/>
      <c r="Q1476" s="1"/>
      <c r="R1476" s="1"/>
    </row>
    <row r="1477" spans="1:18">
      <c r="A1477" s="1"/>
      <c r="B1477" s="1"/>
      <c r="C1477" s="1"/>
      <c r="D1477" s="1"/>
      <c r="E1477" s="1"/>
      <c r="F1477" s="1"/>
      <c r="G1477" s="1"/>
      <c r="H1477" s="1"/>
      <c r="I1477" s="1"/>
      <c r="J1477" s="1"/>
      <c r="K1477" s="1"/>
      <c r="L1477" s="1"/>
      <c r="M1477" s="1"/>
      <c r="N1477" s="1"/>
      <c r="O1477" s="1"/>
      <c r="P1477" s="1"/>
      <c r="Q1477" s="1"/>
      <c r="R1477" s="1"/>
    </row>
    <row r="1478" spans="1:18">
      <c r="A1478" s="1"/>
      <c r="B1478" s="1"/>
      <c r="C1478" s="1"/>
      <c r="D1478" s="1"/>
      <c r="E1478" s="1"/>
      <c r="F1478" s="1"/>
      <c r="G1478" s="1"/>
      <c r="H1478" s="1"/>
      <c r="I1478" s="1"/>
      <c r="J1478" s="1"/>
      <c r="K1478" s="1"/>
      <c r="L1478" s="1"/>
      <c r="M1478" s="1"/>
      <c r="N1478" s="1"/>
      <c r="O1478" s="1"/>
      <c r="P1478" s="1"/>
      <c r="Q1478" s="1"/>
      <c r="R1478" s="1"/>
    </row>
    <row r="1479" spans="1:18">
      <c r="A1479" s="1"/>
      <c r="B1479" s="1"/>
      <c r="C1479" s="1"/>
      <c r="D1479" s="1"/>
      <c r="E1479" s="1"/>
      <c r="F1479" s="1"/>
      <c r="G1479" s="1"/>
      <c r="H1479" s="1"/>
      <c r="I1479" s="1"/>
      <c r="J1479" s="1"/>
      <c r="K1479" s="1"/>
      <c r="L1479" s="1"/>
      <c r="M1479" s="1"/>
      <c r="N1479" s="1"/>
      <c r="O1479" s="1"/>
      <c r="P1479" s="1"/>
      <c r="Q1479" s="1"/>
      <c r="R1479" s="1"/>
    </row>
    <row r="1480" spans="1:18">
      <c r="A1480" s="1"/>
      <c r="B1480" s="1"/>
      <c r="C1480" s="1"/>
      <c r="D1480" s="1"/>
      <c r="E1480" s="1"/>
      <c r="F1480" s="1"/>
      <c r="G1480" s="1"/>
      <c r="H1480" s="1"/>
      <c r="I1480" s="1"/>
      <c r="J1480" s="1"/>
      <c r="K1480" s="1"/>
      <c r="L1480" s="1"/>
      <c r="M1480" s="1"/>
      <c r="N1480" s="1"/>
      <c r="O1480" s="1"/>
      <c r="P1480" s="1"/>
      <c r="Q1480" s="1"/>
      <c r="R1480" s="1"/>
    </row>
    <row r="1481" spans="1:18">
      <c r="A1481" s="1"/>
      <c r="B1481" s="1"/>
      <c r="C1481" s="1"/>
      <c r="D1481" s="1"/>
      <c r="E1481" s="1"/>
      <c r="F1481" s="1"/>
      <c r="G1481" s="1"/>
      <c r="H1481" s="1"/>
      <c r="I1481" s="1"/>
      <c r="J1481" s="1"/>
      <c r="K1481" s="1"/>
      <c r="L1481" s="1"/>
      <c r="M1481" s="1"/>
      <c r="N1481" s="1"/>
      <c r="O1481" s="1"/>
      <c r="P1481" s="1"/>
      <c r="Q1481" s="1"/>
      <c r="R1481" s="1"/>
    </row>
    <row r="1482" spans="1:18">
      <c r="A1482" s="1"/>
      <c r="B1482" s="1"/>
      <c r="C1482" s="1"/>
      <c r="D1482" s="1"/>
      <c r="E1482" s="1"/>
      <c r="F1482" s="1"/>
      <c r="G1482" s="1"/>
      <c r="H1482" s="1"/>
      <c r="I1482" s="1"/>
      <c r="J1482" s="1"/>
      <c r="K1482" s="1"/>
      <c r="L1482" s="1"/>
      <c r="M1482" s="1"/>
      <c r="N1482" s="1"/>
      <c r="O1482" s="1"/>
      <c r="P1482" s="1"/>
      <c r="Q1482" s="1"/>
      <c r="R1482" s="1"/>
    </row>
    <row r="1483" spans="1:18">
      <c r="A1483" s="1"/>
      <c r="B1483" s="1"/>
      <c r="C1483" s="1"/>
      <c r="D1483" s="1"/>
      <c r="E1483" s="1"/>
      <c r="F1483" s="1"/>
      <c r="G1483" s="1"/>
      <c r="H1483" s="1"/>
      <c r="I1483" s="1"/>
      <c r="J1483" s="1"/>
      <c r="K1483" s="1"/>
      <c r="L1483" s="1"/>
      <c r="M1483" s="1"/>
      <c r="N1483" s="1"/>
      <c r="O1483" s="1"/>
      <c r="P1483" s="1"/>
      <c r="Q1483" s="1"/>
      <c r="R1483" s="1"/>
    </row>
    <row r="1484" spans="1:18">
      <c r="A1484" s="1"/>
      <c r="B1484" s="1"/>
      <c r="C1484" s="1"/>
      <c r="D1484" s="1"/>
      <c r="E1484" s="1"/>
      <c r="F1484" s="1"/>
      <c r="G1484" s="1"/>
      <c r="H1484" s="1"/>
      <c r="I1484" s="1"/>
      <c r="J1484" s="1"/>
      <c r="K1484" s="1"/>
      <c r="L1484" s="1"/>
      <c r="M1484" s="1"/>
      <c r="N1484" s="1"/>
      <c r="O1484" s="1"/>
      <c r="P1484" s="1"/>
      <c r="Q1484" s="1"/>
      <c r="R1484" s="1"/>
    </row>
    <row r="1485" spans="1:18">
      <c r="A1485" s="1"/>
      <c r="B1485" s="1"/>
      <c r="C1485" s="1"/>
      <c r="D1485" s="1"/>
      <c r="E1485" s="1"/>
      <c r="F1485" s="1"/>
      <c r="G1485" s="1"/>
      <c r="H1485" s="1"/>
      <c r="I1485" s="1"/>
      <c r="J1485" s="1"/>
      <c r="K1485" s="1"/>
      <c r="L1485" s="1"/>
      <c r="M1485" s="1"/>
      <c r="N1485" s="1"/>
      <c r="O1485" s="1"/>
      <c r="P1485" s="1"/>
      <c r="Q1485" s="1"/>
      <c r="R1485" s="1"/>
    </row>
    <row r="1486" spans="1:18">
      <c r="A1486" s="1"/>
      <c r="B1486" s="1"/>
      <c r="C1486" s="1"/>
      <c r="D1486" s="1"/>
      <c r="E1486" s="1"/>
      <c r="F1486" s="1"/>
      <c r="G1486" s="1"/>
      <c r="H1486" s="1"/>
      <c r="I1486" s="1"/>
      <c r="J1486" s="1"/>
      <c r="K1486" s="1"/>
      <c r="L1486" s="1"/>
      <c r="M1486" s="1"/>
      <c r="N1486" s="1"/>
      <c r="O1486" s="1"/>
      <c r="P1486" s="1"/>
      <c r="Q1486" s="1"/>
      <c r="R1486" s="1"/>
    </row>
    <row r="1487" spans="1:18">
      <c r="A1487" s="1"/>
      <c r="B1487" s="1"/>
      <c r="C1487" s="1"/>
      <c r="D1487" s="1"/>
      <c r="E1487" s="1"/>
      <c r="F1487" s="1"/>
      <c r="G1487" s="1"/>
      <c r="H1487" s="1"/>
      <c r="I1487" s="1"/>
      <c r="J1487" s="1"/>
      <c r="K1487" s="1"/>
      <c r="L1487" s="1"/>
      <c r="M1487" s="1"/>
      <c r="N1487" s="1"/>
      <c r="O1487" s="1"/>
      <c r="P1487" s="1"/>
      <c r="Q1487" s="1"/>
      <c r="R1487" s="1"/>
    </row>
    <row r="1488" spans="1:18">
      <c r="A1488" s="1"/>
      <c r="B1488" s="1"/>
      <c r="C1488" s="1"/>
      <c r="D1488" s="1"/>
      <c r="E1488" s="1"/>
      <c r="F1488" s="1"/>
      <c r="G1488" s="1"/>
      <c r="H1488" s="1"/>
      <c r="I1488" s="1"/>
      <c r="J1488" s="1"/>
      <c r="K1488" s="1"/>
      <c r="L1488" s="1"/>
      <c r="M1488" s="1"/>
      <c r="N1488" s="1"/>
      <c r="O1488" s="1"/>
      <c r="P1488" s="1"/>
      <c r="Q1488" s="1"/>
      <c r="R1488" s="1"/>
    </row>
    <row r="1489" spans="1:18">
      <c r="A1489" s="1"/>
      <c r="B1489" s="1"/>
      <c r="C1489" s="1"/>
      <c r="D1489" s="1"/>
      <c r="E1489" s="1"/>
      <c r="F1489" s="1"/>
      <c r="G1489" s="1"/>
      <c r="H1489" s="1"/>
      <c r="I1489" s="1"/>
      <c r="J1489" s="1"/>
      <c r="K1489" s="1"/>
      <c r="L1489" s="1"/>
      <c r="M1489" s="1"/>
      <c r="N1489" s="1"/>
      <c r="O1489" s="1"/>
      <c r="P1489" s="1"/>
      <c r="Q1489" s="1"/>
      <c r="R1489" s="1"/>
    </row>
    <row r="1490" spans="1:18">
      <c r="A1490" s="1"/>
      <c r="B1490" s="1"/>
      <c r="C1490" s="1"/>
      <c r="D1490" s="1"/>
      <c r="E1490" s="1"/>
      <c r="F1490" s="1"/>
      <c r="G1490" s="1"/>
      <c r="H1490" s="1"/>
      <c r="I1490" s="1"/>
      <c r="J1490" s="1"/>
      <c r="K1490" s="1"/>
      <c r="L1490" s="1"/>
      <c r="M1490" s="1"/>
      <c r="N1490" s="1"/>
      <c r="O1490" s="1"/>
      <c r="P1490" s="1"/>
      <c r="Q1490" s="1"/>
      <c r="R1490" s="1"/>
    </row>
    <row r="1491" spans="1:18">
      <c r="A1491" s="1"/>
      <c r="B1491" s="1"/>
      <c r="C1491" s="1"/>
      <c r="D1491" s="1"/>
      <c r="E1491" s="1"/>
      <c r="F1491" s="1"/>
      <c r="G1491" s="1"/>
      <c r="H1491" s="1"/>
      <c r="I1491" s="1"/>
      <c r="J1491" s="1"/>
      <c r="K1491" s="1"/>
      <c r="L1491" s="1"/>
      <c r="M1491" s="1"/>
      <c r="N1491" s="1"/>
      <c r="O1491" s="1"/>
      <c r="P1491" s="1"/>
      <c r="Q1491" s="1"/>
      <c r="R1491" s="1"/>
    </row>
    <row r="1492" spans="1:18">
      <c r="A1492" s="1"/>
      <c r="B1492" s="1"/>
      <c r="C1492" s="1"/>
      <c r="D1492" s="1"/>
      <c r="E1492" s="1"/>
      <c r="F1492" s="1"/>
      <c r="G1492" s="1"/>
      <c r="H1492" s="1"/>
      <c r="I1492" s="1"/>
      <c r="J1492" s="1"/>
      <c r="K1492" s="1"/>
      <c r="L1492" s="1"/>
      <c r="M1492" s="1"/>
      <c r="N1492" s="1"/>
      <c r="O1492" s="1"/>
      <c r="P1492" s="1"/>
      <c r="Q1492" s="1"/>
      <c r="R1492" s="1"/>
    </row>
    <row r="1493" spans="1:18">
      <c r="A1493" s="1"/>
      <c r="B1493" s="1"/>
      <c r="C1493" s="1"/>
      <c r="D1493" s="1"/>
      <c r="E1493" s="1"/>
      <c r="F1493" s="1"/>
      <c r="G1493" s="1"/>
      <c r="H1493" s="1"/>
      <c r="I1493" s="1"/>
      <c r="J1493" s="1"/>
      <c r="K1493" s="1"/>
      <c r="L1493" s="1"/>
      <c r="M1493" s="1"/>
      <c r="N1493" s="1"/>
      <c r="O1493" s="1"/>
      <c r="P1493" s="1"/>
      <c r="Q1493" s="1"/>
      <c r="R1493" s="1"/>
    </row>
    <row r="1494" spans="1:18">
      <c r="A1494" s="1"/>
      <c r="B1494" s="1"/>
      <c r="C1494" s="1"/>
      <c r="D1494" s="1"/>
      <c r="E1494" s="1"/>
      <c r="F1494" s="1"/>
      <c r="G1494" s="1"/>
      <c r="H1494" s="1"/>
      <c r="I1494" s="1"/>
      <c r="J1494" s="1"/>
      <c r="K1494" s="1"/>
      <c r="L1494" s="1"/>
      <c r="M1494" s="1"/>
      <c r="N1494" s="1"/>
      <c r="O1494" s="1"/>
      <c r="P1494" s="1"/>
      <c r="Q1494" s="1"/>
      <c r="R1494" s="1"/>
    </row>
    <row r="1495" spans="1:18">
      <c r="A1495" s="1"/>
      <c r="B1495" s="1"/>
      <c r="C1495" s="1"/>
      <c r="D1495" s="1"/>
      <c r="E1495" s="1"/>
      <c r="F1495" s="1"/>
      <c r="G1495" s="1"/>
      <c r="H1495" s="1"/>
      <c r="I1495" s="1"/>
      <c r="J1495" s="1"/>
      <c r="K1495" s="1"/>
      <c r="L1495" s="1"/>
      <c r="M1495" s="1"/>
      <c r="N1495" s="1"/>
      <c r="O1495" s="1"/>
      <c r="P1495" s="1"/>
      <c r="Q1495" s="1"/>
      <c r="R1495" s="1"/>
    </row>
    <row r="1496" spans="1:18">
      <c r="A1496" s="1"/>
      <c r="B1496" s="1"/>
      <c r="C1496" s="1"/>
      <c r="D1496" s="1"/>
      <c r="E1496" s="1"/>
      <c r="F1496" s="1"/>
      <c r="G1496" s="1"/>
      <c r="H1496" s="1"/>
      <c r="I1496" s="1"/>
      <c r="J1496" s="1"/>
      <c r="K1496" s="1"/>
      <c r="L1496" s="1"/>
      <c r="M1496" s="1"/>
      <c r="N1496" s="1"/>
      <c r="O1496" s="1"/>
      <c r="P1496" s="1"/>
      <c r="Q1496" s="1"/>
      <c r="R1496" s="1"/>
    </row>
    <row r="1497" spans="1:18">
      <c r="A1497" s="1"/>
      <c r="B1497" s="1"/>
      <c r="C1497" s="1"/>
      <c r="D1497" s="1"/>
      <c r="E1497" s="1"/>
      <c r="F1497" s="1"/>
      <c r="G1497" s="1"/>
      <c r="H1497" s="1"/>
      <c r="I1497" s="1"/>
      <c r="J1497" s="1"/>
      <c r="K1497" s="1"/>
      <c r="L1497" s="1"/>
      <c r="M1497" s="1"/>
      <c r="N1497" s="1"/>
      <c r="O1497" s="1"/>
      <c r="P1497" s="1"/>
      <c r="Q1497" s="1"/>
      <c r="R1497" s="1"/>
    </row>
    <row r="1498" spans="1:18">
      <c r="A1498" s="1"/>
      <c r="B1498" s="1"/>
      <c r="C1498" s="1"/>
      <c r="D1498" s="1"/>
      <c r="E1498" s="1"/>
      <c r="F1498" s="1"/>
      <c r="G1498" s="1"/>
      <c r="H1498" s="1"/>
      <c r="I1498" s="1"/>
      <c r="J1498" s="1"/>
      <c r="K1498" s="1"/>
      <c r="L1498" s="1"/>
      <c r="M1498" s="1"/>
      <c r="N1498" s="1"/>
      <c r="O1498" s="1"/>
      <c r="P1498" s="1"/>
      <c r="Q1498" s="1"/>
      <c r="R1498" s="1"/>
    </row>
    <row r="1499" spans="1:18">
      <c r="A1499" s="1"/>
      <c r="B1499" s="1"/>
      <c r="C1499" s="1"/>
      <c r="D1499" s="1"/>
      <c r="E1499" s="1"/>
      <c r="F1499" s="1"/>
      <c r="G1499" s="1"/>
      <c r="H1499" s="1"/>
      <c r="I1499" s="1"/>
      <c r="J1499" s="1"/>
      <c r="K1499" s="1"/>
      <c r="L1499" s="1"/>
      <c r="M1499" s="1"/>
      <c r="N1499" s="1"/>
      <c r="O1499" s="1"/>
      <c r="P1499" s="1"/>
      <c r="Q1499" s="1"/>
      <c r="R1499" s="1"/>
    </row>
    <row r="1500" spans="1:18">
      <c r="A1500" s="1"/>
      <c r="B1500" s="1"/>
      <c r="C1500" s="1"/>
      <c r="D1500" s="1"/>
      <c r="E1500" s="1"/>
      <c r="F1500" s="1"/>
      <c r="G1500" s="1"/>
      <c r="H1500" s="1"/>
      <c r="I1500" s="1"/>
      <c r="J1500" s="1"/>
      <c r="K1500" s="1"/>
      <c r="L1500" s="1"/>
      <c r="M1500" s="1"/>
      <c r="N1500" s="1"/>
      <c r="O1500" s="1"/>
      <c r="P1500" s="1"/>
      <c r="Q1500" s="1"/>
      <c r="R1500" s="1"/>
    </row>
    <row r="1501" spans="1:18">
      <c r="A1501" s="1"/>
      <c r="B1501" s="1"/>
      <c r="C1501" s="1"/>
      <c r="D1501" s="1"/>
      <c r="E1501" s="1"/>
      <c r="F1501" s="1"/>
      <c r="G1501" s="1"/>
      <c r="H1501" s="1"/>
      <c r="I1501" s="1"/>
      <c r="J1501" s="1"/>
      <c r="K1501" s="1"/>
      <c r="L1501" s="1"/>
      <c r="M1501" s="1"/>
      <c r="N1501" s="1"/>
      <c r="O1501" s="1"/>
      <c r="P1501" s="1"/>
      <c r="Q1501" s="1"/>
      <c r="R1501" s="1"/>
    </row>
    <row r="1502" spans="1:18">
      <c r="A1502" s="1"/>
      <c r="B1502" s="1"/>
      <c r="C1502" s="1"/>
      <c r="D1502" s="1"/>
      <c r="E1502" s="1"/>
      <c r="F1502" s="1"/>
      <c r="G1502" s="1"/>
      <c r="H1502" s="1"/>
      <c r="I1502" s="1"/>
      <c r="J1502" s="1"/>
      <c r="K1502" s="1"/>
      <c r="L1502" s="1"/>
      <c r="M1502" s="1"/>
      <c r="N1502" s="1"/>
      <c r="O1502" s="1"/>
      <c r="P1502" s="1"/>
      <c r="Q1502" s="1"/>
      <c r="R1502" s="1"/>
    </row>
    <row r="1503" spans="1:18">
      <c r="A1503" s="1"/>
      <c r="B1503" s="1"/>
      <c r="C1503" s="1"/>
      <c r="D1503" s="1"/>
      <c r="E1503" s="1"/>
      <c r="F1503" s="1"/>
      <c r="G1503" s="1"/>
      <c r="H1503" s="1"/>
      <c r="I1503" s="1"/>
      <c r="J1503" s="1"/>
      <c r="K1503" s="1"/>
      <c r="L1503" s="1"/>
      <c r="M1503" s="1"/>
      <c r="N1503" s="1"/>
      <c r="O1503" s="1"/>
      <c r="P1503" s="1"/>
      <c r="Q1503" s="1"/>
      <c r="R1503" s="1"/>
    </row>
    <row r="1504" spans="1:18">
      <c r="A1504" s="1"/>
      <c r="B1504" s="1"/>
      <c r="C1504" s="1"/>
      <c r="D1504" s="1"/>
      <c r="E1504" s="1"/>
      <c r="F1504" s="1"/>
      <c r="G1504" s="1"/>
      <c r="H1504" s="1"/>
      <c r="I1504" s="1"/>
      <c r="J1504" s="1"/>
      <c r="K1504" s="1"/>
      <c r="L1504" s="1"/>
      <c r="M1504" s="1"/>
      <c r="N1504" s="1"/>
      <c r="O1504" s="1"/>
      <c r="P1504" s="1"/>
      <c r="Q1504" s="1"/>
      <c r="R1504" s="1"/>
    </row>
    <row r="1505" spans="1:18">
      <c r="A1505" s="1"/>
      <c r="B1505" s="1"/>
      <c r="C1505" s="1"/>
      <c r="D1505" s="1"/>
      <c r="E1505" s="1"/>
      <c r="F1505" s="1"/>
      <c r="G1505" s="1"/>
      <c r="H1505" s="1"/>
      <c r="I1505" s="1"/>
      <c r="J1505" s="1"/>
      <c r="K1505" s="1"/>
      <c r="L1505" s="1"/>
      <c r="M1505" s="1"/>
      <c r="N1505" s="1"/>
      <c r="O1505" s="1"/>
      <c r="P1505" s="1"/>
      <c r="Q1505" s="1"/>
      <c r="R1505" s="1"/>
    </row>
    <row r="1506" spans="1:18">
      <c r="A1506" s="1"/>
      <c r="B1506" s="1"/>
      <c r="C1506" s="1"/>
      <c r="D1506" s="1"/>
      <c r="E1506" s="1"/>
      <c r="F1506" s="1"/>
      <c r="G1506" s="1"/>
      <c r="H1506" s="1"/>
      <c r="I1506" s="1"/>
      <c r="J1506" s="1"/>
      <c r="K1506" s="1"/>
      <c r="L1506" s="1"/>
      <c r="M1506" s="1"/>
      <c r="N1506" s="1"/>
      <c r="O1506" s="1"/>
      <c r="P1506" s="1"/>
      <c r="Q1506" s="1"/>
      <c r="R1506" s="1"/>
    </row>
    <row r="1507" spans="1:18">
      <c r="A1507" s="1"/>
      <c r="B1507" s="1"/>
      <c r="C1507" s="1"/>
      <c r="D1507" s="1"/>
      <c r="E1507" s="1"/>
      <c r="F1507" s="1"/>
      <c r="G1507" s="1"/>
      <c r="H1507" s="1"/>
      <c r="I1507" s="1"/>
      <c r="J1507" s="1"/>
      <c r="K1507" s="1"/>
      <c r="L1507" s="1"/>
      <c r="M1507" s="1"/>
      <c r="N1507" s="1"/>
      <c r="O1507" s="1"/>
      <c r="P1507" s="1"/>
      <c r="Q1507" s="1"/>
      <c r="R1507" s="1"/>
    </row>
    <row r="1508" spans="1:18">
      <c r="A1508" s="1"/>
      <c r="B1508" s="1"/>
      <c r="C1508" s="1"/>
      <c r="D1508" s="1"/>
      <c r="E1508" s="1"/>
      <c r="F1508" s="1"/>
      <c r="G1508" s="1"/>
      <c r="H1508" s="1"/>
      <c r="I1508" s="1"/>
      <c r="J1508" s="1"/>
      <c r="K1508" s="1"/>
      <c r="L1508" s="1"/>
      <c r="M1508" s="1"/>
      <c r="N1508" s="1"/>
      <c r="O1508" s="1"/>
      <c r="P1508" s="1"/>
      <c r="Q1508" s="1"/>
      <c r="R1508" s="1"/>
    </row>
    <row r="1509" spans="1:18">
      <c r="A1509" s="1"/>
      <c r="B1509" s="1"/>
      <c r="C1509" s="1"/>
      <c r="D1509" s="1"/>
      <c r="E1509" s="1"/>
      <c r="F1509" s="1"/>
      <c r="G1509" s="1"/>
      <c r="H1509" s="1"/>
      <c r="I1509" s="1"/>
      <c r="J1509" s="1"/>
      <c r="K1509" s="1"/>
      <c r="L1509" s="1"/>
      <c r="M1509" s="1"/>
      <c r="N1509" s="1"/>
      <c r="O1509" s="1"/>
      <c r="P1509" s="1"/>
      <c r="Q1509" s="1"/>
      <c r="R1509" s="1"/>
    </row>
    <row r="1510" spans="1:18">
      <c r="A1510" s="1"/>
      <c r="B1510" s="1"/>
      <c r="C1510" s="1"/>
      <c r="D1510" s="1"/>
      <c r="E1510" s="1"/>
      <c r="F1510" s="1"/>
      <c r="G1510" s="1"/>
      <c r="H1510" s="1"/>
      <c r="I1510" s="1"/>
      <c r="J1510" s="1"/>
      <c r="K1510" s="1"/>
      <c r="L1510" s="1"/>
      <c r="M1510" s="1"/>
      <c r="N1510" s="1"/>
      <c r="O1510" s="1"/>
      <c r="P1510" s="1"/>
      <c r="Q1510" s="1"/>
      <c r="R1510" s="1"/>
    </row>
    <row r="1511" spans="1:18">
      <c r="A1511" s="1"/>
      <c r="B1511" s="1"/>
      <c r="C1511" s="1"/>
      <c r="D1511" s="1"/>
      <c r="E1511" s="1"/>
      <c r="F1511" s="1"/>
      <c r="G1511" s="1"/>
      <c r="H1511" s="1"/>
      <c r="I1511" s="1"/>
      <c r="J1511" s="1"/>
      <c r="K1511" s="1"/>
      <c r="L1511" s="1"/>
      <c r="M1511" s="1"/>
      <c r="N1511" s="1"/>
      <c r="O1511" s="1"/>
      <c r="P1511" s="1"/>
      <c r="Q1511" s="1"/>
      <c r="R1511" s="1"/>
    </row>
    <row r="1512" spans="1:18">
      <c r="A1512" s="1"/>
      <c r="B1512" s="1"/>
      <c r="C1512" s="1"/>
      <c r="D1512" s="1"/>
      <c r="E1512" s="1"/>
      <c r="F1512" s="1"/>
      <c r="G1512" s="1"/>
      <c r="H1512" s="1"/>
      <c r="I1512" s="1"/>
      <c r="J1512" s="1"/>
      <c r="K1512" s="1"/>
      <c r="L1512" s="1"/>
      <c r="M1512" s="1"/>
      <c r="N1512" s="1"/>
      <c r="O1512" s="1"/>
      <c r="P1512" s="1"/>
      <c r="Q1512" s="1"/>
      <c r="R1512" s="1"/>
    </row>
    <row r="1513" spans="1:18">
      <c r="A1513" s="1"/>
      <c r="B1513" s="1"/>
      <c r="C1513" s="1"/>
      <c r="D1513" s="1"/>
      <c r="E1513" s="1"/>
      <c r="F1513" s="1"/>
      <c r="G1513" s="1"/>
      <c r="H1513" s="1"/>
      <c r="I1513" s="1"/>
      <c r="J1513" s="1"/>
      <c r="K1513" s="1"/>
      <c r="L1513" s="1"/>
      <c r="M1513" s="1"/>
      <c r="N1513" s="1"/>
      <c r="O1513" s="1"/>
      <c r="P1513" s="1"/>
      <c r="Q1513" s="1"/>
      <c r="R1513" s="1"/>
    </row>
    <row r="1514" spans="1:18">
      <c r="A1514" s="1"/>
      <c r="B1514" s="1"/>
      <c r="C1514" s="1"/>
      <c r="D1514" s="1"/>
      <c r="E1514" s="1"/>
      <c r="F1514" s="1"/>
      <c r="G1514" s="1"/>
      <c r="H1514" s="1"/>
      <c r="I1514" s="1"/>
      <c r="J1514" s="1"/>
      <c r="K1514" s="1"/>
      <c r="L1514" s="1"/>
      <c r="M1514" s="1"/>
      <c r="N1514" s="1"/>
      <c r="O1514" s="1"/>
      <c r="P1514" s="1"/>
      <c r="Q1514" s="1"/>
      <c r="R1514" s="1"/>
    </row>
    <row r="1515" spans="1:18">
      <c r="A1515" s="1"/>
      <c r="B1515" s="1"/>
      <c r="C1515" s="1"/>
      <c r="D1515" s="1"/>
      <c r="E1515" s="1"/>
      <c r="F1515" s="1"/>
      <c r="G1515" s="1"/>
      <c r="H1515" s="1"/>
      <c r="I1515" s="1"/>
      <c r="J1515" s="1"/>
      <c r="K1515" s="1"/>
      <c r="L1515" s="1"/>
      <c r="M1515" s="1"/>
      <c r="N1515" s="1"/>
      <c r="O1515" s="1"/>
      <c r="P1515" s="1"/>
      <c r="Q1515" s="1"/>
      <c r="R1515" s="1"/>
    </row>
    <row r="1516" spans="1:18">
      <c r="A1516" s="1"/>
      <c r="B1516" s="1"/>
      <c r="C1516" s="1"/>
      <c r="D1516" s="1"/>
      <c r="E1516" s="1"/>
      <c r="F1516" s="1"/>
      <c r="G1516" s="1"/>
      <c r="H1516" s="1"/>
      <c r="I1516" s="1"/>
      <c r="J1516" s="1"/>
      <c r="K1516" s="1"/>
      <c r="L1516" s="1"/>
      <c r="M1516" s="1"/>
      <c r="N1516" s="1"/>
      <c r="O1516" s="1"/>
      <c r="P1516" s="1"/>
      <c r="Q1516" s="1"/>
      <c r="R1516" s="1"/>
    </row>
    <row r="1517" spans="1:18">
      <c r="A1517" s="1"/>
      <c r="B1517" s="1"/>
      <c r="C1517" s="1"/>
      <c r="D1517" s="1"/>
      <c r="E1517" s="1"/>
      <c r="F1517" s="1"/>
      <c r="G1517" s="1"/>
      <c r="H1517" s="1"/>
      <c r="I1517" s="1"/>
      <c r="J1517" s="1"/>
      <c r="K1517" s="1"/>
      <c r="L1517" s="1"/>
      <c r="M1517" s="1"/>
      <c r="N1517" s="1"/>
      <c r="O1517" s="1"/>
      <c r="P1517" s="1"/>
      <c r="Q1517" s="1"/>
      <c r="R1517" s="1"/>
    </row>
    <row r="1518" spans="1:18">
      <c r="A1518" s="1"/>
      <c r="B1518" s="1"/>
      <c r="C1518" s="1"/>
      <c r="D1518" s="1"/>
      <c r="E1518" s="1"/>
      <c r="F1518" s="1"/>
      <c r="G1518" s="1"/>
      <c r="H1518" s="1"/>
      <c r="I1518" s="1"/>
      <c r="J1518" s="1"/>
      <c r="K1518" s="1"/>
      <c r="L1518" s="1"/>
      <c r="M1518" s="1"/>
      <c r="N1518" s="1"/>
      <c r="O1518" s="1"/>
      <c r="P1518" s="1"/>
      <c r="Q1518" s="1"/>
      <c r="R1518" s="1"/>
    </row>
    <row r="1519" spans="1:18">
      <c r="A1519" s="1"/>
      <c r="B1519" s="1"/>
      <c r="C1519" s="1"/>
      <c r="D1519" s="1"/>
      <c r="E1519" s="1"/>
      <c r="F1519" s="1"/>
      <c r="G1519" s="1"/>
      <c r="H1519" s="1"/>
      <c r="I1519" s="1"/>
      <c r="J1519" s="1"/>
      <c r="K1519" s="1"/>
      <c r="L1519" s="1"/>
      <c r="M1519" s="1"/>
      <c r="N1519" s="1"/>
      <c r="O1519" s="1"/>
      <c r="P1519" s="1"/>
      <c r="Q1519" s="1"/>
      <c r="R1519" s="1"/>
    </row>
    <row r="1520" spans="1:18">
      <c r="A1520" s="1"/>
      <c r="B1520" s="1"/>
      <c r="C1520" s="1"/>
      <c r="D1520" s="1"/>
      <c r="E1520" s="1"/>
      <c r="F1520" s="1"/>
      <c r="G1520" s="1"/>
      <c r="H1520" s="1"/>
      <c r="I1520" s="1"/>
      <c r="J1520" s="1"/>
      <c r="K1520" s="1"/>
      <c r="L1520" s="1"/>
      <c r="M1520" s="1"/>
      <c r="N1520" s="1"/>
      <c r="O1520" s="1"/>
      <c r="P1520" s="1"/>
      <c r="Q1520" s="1"/>
      <c r="R1520" s="1"/>
    </row>
    <row r="1521" spans="1:18">
      <c r="A1521" s="1"/>
      <c r="B1521" s="1"/>
      <c r="C1521" s="1"/>
      <c r="D1521" s="1"/>
      <c r="E1521" s="1"/>
      <c r="F1521" s="1"/>
      <c r="G1521" s="1"/>
      <c r="H1521" s="1"/>
      <c r="I1521" s="1"/>
      <c r="J1521" s="1"/>
      <c r="K1521" s="1"/>
      <c r="L1521" s="1"/>
      <c r="M1521" s="1"/>
      <c r="N1521" s="1"/>
      <c r="O1521" s="1"/>
      <c r="P1521" s="1"/>
      <c r="Q1521" s="1"/>
      <c r="R1521" s="1"/>
    </row>
    <row r="1522" spans="1:18">
      <c r="A1522" s="1"/>
      <c r="B1522" s="1"/>
      <c r="C1522" s="1"/>
      <c r="D1522" s="1"/>
      <c r="E1522" s="1"/>
      <c r="F1522" s="1"/>
      <c r="G1522" s="1"/>
      <c r="H1522" s="1"/>
      <c r="I1522" s="1"/>
      <c r="J1522" s="1"/>
      <c r="K1522" s="1"/>
      <c r="L1522" s="1"/>
      <c r="M1522" s="1"/>
      <c r="N1522" s="1"/>
      <c r="O1522" s="1"/>
      <c r="P1522" s="1"/>
      <c r="Q1522" s="1"/>
      <c r="R1522" s="1"/>
    </row>
    <row r="1523" spans="1:18">
      <c r="A1523" s="1"/>
      <c r="B1523" s="1"/>
      <c r="C1523" s="1"/>
      <c r="D1523" s="1"/>
      <c r="E1523" s="1"/>
      <c r="F1523" s="1"/>
      <c r="G1523" s="1"/>
      <c r="H1523" s="1"/>
      <c r="I1523" s="1"/>
      <c r="J1523" s="1"/>
      <c r="K1523" s="1"/>
      <c r="L1523" s="1"/>
      <c r="M1523" s="1"/>
      <c r="N1523" s="1"/>
      <c r="O1523" s="1"/>
      <c r="P1523" s="1"/>
      <c r="Q1523" s="1"/>
      <c r="R1523" s="1"/>
    </row>
    <row r="1524" spans="1:18">
      <c r="A1524" s="1"/>
      <c r="B1524" s="1"/>
      <c r="C1524" s="1"/>
      <c r="D1524" s="1"/>
      <c r="E1524" s="1"/>
      <c r="F1524" s="1"/>
      <c r="G1524" s="1"/>
      <c r="H1524" s="1"/>
      <c r="I1524" s="1"/>
      <c r="J1524" s="1"/>
      <c r="K1524" s="1"/>
      <c r="L1524" s="1"/>
      <c r="M1524" s="1"/>
      <c r="N1524" s="1"/>
      <c r="O1524" s="1"/>
      <c r="P1524" s="1"/>
      <c r="Q1524" s="1"/>
      <c r="R1524" s="1"/>
    </row>
    <row r="1525" spans="1:18">
      <c r="A1525" s="1"/>
      <c r="B1525" s="1"/>
      <c r="C1525" s="1"/>
      <c r="D1525" s="1"/>
      <c r="E1525" s="1"/>
      <c r="F1525" s="1"/>
      <c r="G1525" s="1"/>
      <c r="H1525" s="1"/>
      <c r="I1525" s="1"/>
      <c r="J1525" s="1"/>
      <c r="K1525" s="1"/>
      <c r="L1525" s="1"/>
      <c r="M1525" s="1"/>
      <c r="N1525" s="1"/>
      <c r="O1525" s="1"/>
      <c r="P1525" s="1"/>
      <c r="Q1525" s="1"/>
      <c r="R1525" s="1"/>
    </row>
    <row r="1526" spans="1:18">
      <c r="A1526" s="1"/>
      <c r="B1526" s="1"/>
      <c r="C1526" s="1"/>
      <c r="D1526" s="1"/>
      <c r="E1526" s="1"/>
      <c r="F1526" s="1"/>
      <c r="G1526" s="1"/>
      <c r="H1526" s="1"/>
      <c r="I1526" s="1"/>
      <c r="J1526" s="1"/>
      <c r="K1526" s="1"/>
      <c r="L1526" s="1"/>
      <c r="M1526" s="1"/>
      <c r="N1526" s="1"/>
      <c r="O1526" s="1"/>
      <c r="P1526" s="1"/>
      <c r="Q1526" s="1"/>
      <c r="R1526" s="1"/>
    </row>
    <row r="1527" spans="1:18">
      <c r="A1527" s="1"/>
      <c r="B1527" s="1"/>
      <c r="C1527" s="1"/>
      <c r="D1527" s="1"/>
      <c r="E1527" s="1"/>
      <c r="F1527" s="1"/>
      <c r="G1527" s="1"/>
      <c r="H1527" s="1"/>
      <c r="I1527" s="1"/>
      <c r="J1527" s="1"/>
      <c r="K1527" s="1"/>
      <c r="L1527" s="1"/>
      <c r="M1527" s="1"/>
      <c r="N1527" s="1"/>
      <c r="O1527" s="1"/>
      <c r="P1527" s="1"/>
      <c r="Q1527" s="1"/>
      <c r="R1527" s="1"/>
    </row>
    <row r="1528" spans="1:18">
      <c r="A1528" s="1"/>
      <c r="B1528" s="1"/>
      <c r="C1528" s="1"/>
      <c r="D1528" s="1"/>
      <c r="E1528" s="1"/>
      <c r="F1528" s="1"/>
      <c r="G1528" s="1"/>
      <c r="H1528" s="1"/>
      <c r="I1528" s="1"/>
      <c r="J1528" s="1"/>
      <c r="K1528" s="1"/>
      <c r="L1528" s="1"/>
      <c r="M1528" s="1"/>
      <c r="N1528" s="1"/>
      <c r="O1528" s="1"/>
      <c r="P1528" s="1"/>
      <c r="Q1528" s="1"/>
      <c r="R1528" s="1"/>
    </row>
    <row r="1529" spans="1:18">
      <c r="A1529" s="1"/>
      <c r="B1529" s="1"/>
      <c r="C1529" s="1"/>
      <c r="D1529" s="1"/>
      <c r="E1529" s="1"/>
      <c r="F1529" s="1"/>
      <c r="G1529" s="1"/>
      <c r="H1529" s="1"/>
      <c r="I1529" s="1"/>
      <c r="J1529" s="1"/>
      <c r="K1529" s="1"/>
      <c r="L1529" s="1"/>
      <c r="M1529" s="1"/>
      <c r="N1529" s="1"/>
      <c r="O1529" s="1"/>
      <c r="P1529" s="1"/>
      <c r="Q1529" s="1"/>
      <c r="R1529" s="1"/>
    </row>
    <row r="1530" spans="1:18">
      <c r="A1530" s="1"/>
      <c r="B1530" s="1"/>
      <c r="C1530" s="1"/>
      <c r="D1530" s="1"/>
      <c r="E1530" s="1"/>
      <c r="F1530" s="1"/>
      <c r="G1530" s="1"/>
      <c r="H1530" s="1"/>
      <c r="I1530" s="1"/>
      <c r="J1530" s="1"/>
      <c r="K1530" s="1"/>
      <c r="L1530" s="1"/>
      <c r="M1530" s="1"/>
      <c r="N1530" s="1"/>
      <c r="O1530" s="1"/>
      <c r="P1530" s="1"/>
      <c r="Q1530" s="1"/>
      <c r="R1530" s="1"/>
    </row>
    <row r="1531" spans="1:18">
      <c r="A1531" s="1"/>
      <c r="B1531" s="1"/>
      <c r="C1531" s="1"/>
      <c r="D1531" s="1"/>
      <c r="E1531" s="1"/>
      <c r="F1531" s="1"/>
      <c r="G1531" s="1"/>
      <c r="H1531" s="1"/>
      <c r="I1531" s="1"/>
      <c r="J1531" s="1"/>
      <c r="K1531" s="1"/>
      <c r="L1531" s="1"/>
      <c r="M1531" s="1"/>
      <c r="N1531" s="1"/>
      <c r="O1531" s="1"/>
      <c r="P1531" s="1"/>
      <c r="Q1531" s="1"/>
      <c r="R1531" s="1"/>
    </row>
    <row r="1532" spans="1:18">
      <c r="A1532" s="1"/>
      <c r="B1532" s="1"/>
      <c r="C1532" s="1"/>
      <c r="D1532" s="1"/>
      <c r="E1532" s="1"/>
      <c r="F1532" s="1"/>
      <c r="G1532" s="1"/>
      <c r="H1532" s="1"/>
      <c r="I1532" s="1"/>
      <c r="J1532" s="1"/>
      <c r="K1532" s="1"/>
      <c r="L1532" s="1"/>
      <c r="M1532" s="1"/>
      <c r="N1532" s="1"/>
      <c r="O1532" s="1"/>
      <c r="P1532" s="1"/>
      <c r="Q1532" s="1"/>
      <c r="R1532" s="1"/>
    </row>
    <row r="1533" spans="1:18">
      <c r="A1533" s="1"/>
      <c r="B1533" s="1"/>
      <c r="C1533" s="1"/>
      <c r="D1533" s="1"/>
      <c r="E1533" s="1"/>
      <c r="F1533" s="1"/>
      <c r="G1533" s="1"/>
      <c r="H1533" s="1"/>
      <c r="I1533" s="1"/>
      <c r="J1533" s="1"/>
      <c r="K1533" s="1"/>
      <c r="L1533" s="1"/>
      <c r="M1533" s="1"/>
      <c r="N1533" s="1"/>
      <c r="O1533" s="1"/>
      <c r="P1533" s="1"/>
      <c r="Q1533" s="1"/>
      <c r="R1533" s="1"/>
    </row>
    <row r="1534" spans="1:18">
      <c r="A1534" s="1"/>
      <c r="B1534" s="1"/>
      <c r="C1534" s="1"/>
      <c r="D1534" s="1"/>
      <c r="E1534" s="1"/>
      <c r="F1534" s="1"/>
      <c r="G1534" s="1"/>
      <c r="H1534" s="1"/>
      <c r="I1534" s="1"/>
      <c r="J1534" s="1"/>
      <c r="K1534" s="1"/>
      <c r="L1534" s="1"/>
      <c r="M1534" s="1"/>
      <c r="N1534" s="1"/>
      <c r="O1534" s="1"/>
      <c r="P1534" s="1"/>
      <c r="Q1534" s="1"/>
      <c r="R1534" s="1"/>
    </row>
    <row r="1535" spans="1:18">
      <c r="A1535" s="1"/>
      <c r="B1535" s="1"/>
      <c r="C1535" s="1"/>
      <c r="D1535" s="1"/>
      <c r="E1535" s="1"/>
      <c r="F1535" s="1"/>
      <c r="G1535" s="1"/>
      <c r="H1535" s="1"/>
      <c r="I1535" s="1"/>
      <c r="J1535" s="1"/>
      <c r="K1535" s="1"/>
      <c r="L1535" s="1"/>
      <c r="M1535" s="1"/>
      <c r="N1535" s="1"/>
      <c r="O1535" s="1"/>
      <c r="P1535" s="1"/>
      <c r="Q1535" s="1"/>
      <c r="R1535" s="1"/>
    </row>
    <row r="1536" spans="1:18">
      <c r="A1536" s="1"/>
      <c r="B1536" s="1"/>
      <c r="C1536" s="1"/>
      <c r="D1536" s="1"/>
      <c r="E1536" s="1"/>
      <c r="F1536" s="1"/>
      <c r="G1536" s="1"/>
      <c r="H1536" s="1"/>
      <c r="I1536" s="1"/>
      <c r="J1536" s="1"/>
      <c r="K1536" s="1"/>
      <c r="L1536" s="1"/>
      <c r="M1536" s="1"/>
      <c r="N1536" s="1"/>
      <c r="O1536" s="1"/>
      <c r="P1536" s="1"/>
      <c r="Q1536" s="1"/>
      <c r="R1536" s="1"/>
    </row>
    <row r="1537" spans="1:18">
      <c r="A1537" s="1"/>
      <c r="B1537" s="1"/>
      <c r="C1537" s="1"/>
      <c r="D1537" s="1"/>
      <c r="E1537" s="1"/>
      <c r="F1537" s="1"/>
      <c r="G1537" s="1"/>
      <c r="H1537" s="1"/>
      <c r="I1537" s="1"/>
      <c r="J1537" s="1"/>
      <c r="K1537" s="1"/>
      <c r="L1537" s="1"/>
      <c r="M1537" s="1"/>
      <c r="N1537" s="1"/>
      <c r="O1537" s="1"/>
      <c r="P1537" s="1"/>
      <c r="Q1537" s="1"/>
      <c r="R1537" s="1"/>
    </row>
    <row r="1538" spans="1:18">
      <c r="A1538" s="1"/>
      <c r="B1538" s="1"/>
      <c r="C1538" s="1"/>
      <c r="D1538" s="1"/>
      <c r="E1538" s="1"/>
      <c r="F1538" s="1"/>
      <c r="G1538" s="1"/>
      <c r="H1538" s="1"/>
      <c r="I1538" s="1"/>
      <c r="J1538" s="1"/>
      <c r="K1538" s="1"/>
      <c r="L1538" s="1"/>
      <c r="M1538" s="1"/>
      <c r="N1538" s="1"/>
      <c r="O1538" s="1"/>
      <c r="P1538" s="1"/>
      <c r="Q1538" s="1"/>
      <c r="R1538" s="1"/>
    </row>
    <row r="1539" spans="1:18">
      <c r="A1539" s="1"/>
      <c r="B1539" s="1"/>
      <c r="C1539" s="1"/>
      <c r="D1539" s="1"/>
      <c r="E1539" s="1"/>
      <c r="F1539" s="1"/>
      <c r="G1539" s="1"/>
      <c r="H1539" s="1"/>
      <c r="I1539" s="1"/>
      <c r="J1539" s="1"/>
      <c r="K1539" s="1"/>
      <c r="L1539" s="1"/>
      <c r="M1539" s="1"/>
      <c r="N1539" s="1"/>
      <c r="O1539" s="1"/>
      <c r="P1539" s="1"/>
      <c r="Q1539" s="1"/>
      <c r="R1539" s="1"/>
    </row>
    <row r="1540" spans="1:18">
      <c r="A1540" s="1"/>
      <c r="B1540" s="1"/>
      <c r="C1540" s="1"/>
      <c r="D1540" s="1"/>
      <c r="E1540" s="1"/>
      <c r="F1540" s="1"/>
      <c r="G1540" s="1"/>
      <c r="H1540" s="1"/>
      <c r="I1540" s="1"/>
      <c r="J1540" s="1"/>
      <c r="K1540" s="1"/>
      <c r="L1540" s="1"/>
      <c r="M1540" s="1"/>
      <c r="N1540" s="1"/>
      <c r="O1540" s="1"/>
      <c r="P1540" s="1"/>
      <c r="Q1540" s="1"/>
      <c r="R1540" s="1"/>
    </row>
    <row r="1541" spans="1:18">
      <c r="A1541" s="1"/>
      <c r="B1541" s="1"/>
      <c r="C1541" s="1"/>
      <c r="D1541" s="1"/>
      <c r="E1541" s="1"/>
      <c r="F1541" s="1"/>
      <c r="G1541" s="1"/>
      <c r="H1541" s="1"/>
      <c r="I1541" s="1"/>
      <c r="J1541" s="1"/>
      <c r="K1541" s="1"/>
      <c r="L1541" s="1"/>
      <c r="M1541" s="1"/>
      <c r="N1541" s="1"/>
      <c r="O1541" s="1"/>
      <c r="P1541" s="1"/>
      <c r="Q1541" s="1"/>
      <c r="R1541" s="1"/>
    </row>
    <row r="1542" spans="1:18">
      <c r="A1542" s="1"/>
      <c r="B1542" s="1"/>
      <c r="C1542" s="1"/>
      <c r="D1542" s="1"/>
      <c r="E1542" s="1"/>
      <c r="F1542" s="1"/>
      <c r="G1542" s="1"/>
      <c r="H1542" s="1"/>
      <c r="I1542" s="1"/>
      <c r="J1542" s="1"/>
      <c r="K1542" s="1"/>
      <c r="L1542" s="1"/>
      <c r="M1542" s="1"/>
      <c r="N1542" s="1"/>
      <c r="O1542" s="1"/>
      <c r="P1542" s="1"/>
      <c r="Q1542" s="1"/>
      <c r="R1542" s="1"/>
    </row>
    <row r="1543" spans="1:18">
      <c r="A1543" s="1"/>
      <c r="B1543" s="1"/>
      <c r="C1543" s="1"/>
      <c r="D1543" s="1"/>
      <c r="E1543" s="1"/>
      <c r="F1543" s="1"/>
      <c r="G1543" s="1"/>
      <c r="H1543" s="1"/>
      <c r="I1543" s="1"/>
      <c r="J1543" s="1"/>
      <c r="K1543" s="1"/>
      <c r="L1543" s="1"/>
      <c r="M1543" s="1"/>
      <c r="N1543" s="1"/>
      <c r="O1543" s="1"/>
      <c r="P1543" s="1"/>
      <c r="Q1543" s="1"/>
      <c r="R1543" s="1"/>
    </row>
    <row r="1544" spans="1:18">
      <c r="A1544" s="1"/>
      <c r="B1544" s="1"/>
      <c r="C1544" s="1"/>
      <c r="D1544" s="1"/>
      <c r="E1544" s="1"/>
      <c r="F1544" s="1"/>
      <c r="G1544" s="1"/>
      <c r="H1544" s="1"/>
      <c r="I1544" s="1"/>
      <c r="J1544" s="1"/>
      <c r="K1544" s="1"/>
      <c r="L1544" s="1"/>
      <c r="M1544" s="1"/>
      <c r="N1544" s="1"/>
      <c r="O1544" s="1"/>
      <c r="P1544" s="1"/>
      <c r="Q1544" s="1"/>
      <c r="R1544" s="1"/>
    </row>
    <row r="1545" spans="1:18">
      <c r="A1545" s="1"/>
      <c r="B1545" s="1"/>
      <c r="C1545" s="1"/>
      <c r="D1545" s="1"/>
      <c r="E1545" s="1"/>
      <c r="F1545" s="1"/>
      <c r="G1545" s="1"/>
      <c r="H1545" s="1"/>
      <c r="I1545" s="1"/>
      <c r="J1545" s="1"/>
      <c r="K1545" s="1"/>
      <c r="L1545" s="1"/>
      <c r="M1545" s="1"/>
      <c r="N1545" s="1"/>
      <c r="O1545" s="1"/>
      <c r="P1545" s="1"/>
      <c r="Q1545" s="1"/>
      <c r="R1545" s="1"/>
    </row>
    <row r="1546" spans="1:18">
      <c r="A1546" s="1"/>
      <c r="B1546" s="1"/>
      <c r="C1546" s="1"/>
      <c r="D1546" s="1"/>
      <c r="E1546" s="1"/>
      <c r="F1546" s="1"/>
      <c r="G1546" s="1"/>
      <c r="H1546" s="1"/>
      <c r="I1546" s="1"/>
      <c r="J1546" s="1"/>
      <c r="K1546" s="1"/>
      <c r="L1546" s="1"/>
      <c r="M1546" s="1"/>
      <c r="N1546" s="1"/>
      <c r="O1546" s="1"/>
      <c r="P1546" s="1"/>
      <c r="Q1546" s="1"/>
      <c r="R1546" s="1"/>
    </row>
    <row r="1547" spans="1:18">
      <c r="A1547" s="1"/>
      <c r="B1547" s="1"/>
      <c r="C1547" s="1"/>
      <c r="D1547" s="1"/>
      <c r="E1547" s="1"/>
      <c r="F1547" s="1"/>
      <c r="G1547" s="1"/>
      <c r="H1547" s="1"/>
      <c r="I1547" s="1"/>
      <c r="J1547" s="1"/>
      <c r="K1547" s="1"/>
      <c r="L1547" s="1"/>
      <c r="M1547" s="1"/>
      <c r="N1547" s="1"/>
      <c r="O1547" s="1"/>
      <c r="P1547" s="1"/>
      <c r="Q1547" s="1"/>
      <c r="R1547" s="1"/>
    </row>
    <row r="1548" spans="1:18">
      <c r="A1548" s="1"/>
      <c r="B1548" s="1"/>
      <c r="C1548" s="1"/>
      <c r="D1548" s="1"/>
      <c r="E1548" s="1"/>
      <c r="F1548" s="1"/>
      <c r="G1548" s="1"/>
      <c r="H1548" s="1"/>
      <c r="I1548" s="1"/>
      <c r="J1548" s="1"/>
      <c r="K1548" s="1"/>
      <c r="L1548" s="1"/>
      <c r="M1548" s="1"/>
      <c r="N1548" s="1"/>
      <c r="O1548" s="1"/>
      <c r="P1548" s="1"/>
      <c r="Q1548" s="1"/>
      <c r="R1548" s="1"/>
    </row>
    <row r="1549" spans="1:18">
      <c r="A1549" s="1"/>
      <c r="B1549" s="1"/>
      <c r="C1549" s="1"/>
      <c r="D1549" s="1"/>
      <c r="E1549" s="1"/>
      <c r="F1549" s="1"/>
      <c r="G1549" s="1"/>
      <c r="H1549" s="1"/>
      <c r="I1549" s="1"/>
      <c r="J1549" s="1"/>
      <c r="K1549" s="1"/>
      <c r="L1549" s="1"/>
      <c r="M1549" s="1"/>
      <c r="N1549" s="1"/>
      <c r="O1549" s="1"/>
      <c r="P1549" s="1"/>
      <c r="Q1549" s="1"/>
      <c r="R1549" s="1"/>
    </row>
    <row r="1550" spans="1:18">
      <c r="A1550" s="1"/>
      <c r="B1550" s="1"/>
      <c r="C1550" s="1"/>
      <c r="D1550" s="1"/>
      <c r="E1550" s="1"/>
      <c r="F1550" s="1"/>
      <c r="G1550" s="1"/>
      <c r="H1550" s="1"/>
      <c r="I1550" s="1"/>
      <c r="J1550" s="1"/>
      <c r="K1550" s="1"/>
      <c r="L1550" s="1"/>
      <c r="M1550" s="1"/>
      <c r="N1550" s="1"/>
      <c r="O1550" s="1"/>
      <c r="P1550" s="1"/>
      <c r="Q1550" s="1"/>
      <c r="R1550" s="1"/>
    </row>
    <row r="1551" spans="1:18">
      <c r="A1551" s="1"/>
      <c r="B1551" s="1"/>
      <c r="C1551" s="1"/>
      <c r="D1551" s="1"/>
      <c r="E1551" s="1"/>
      <c r="F1551" s="1"/>
      <c r="G1551" s="1"/>
      <c r="H1551" s="1"/>
      <c r="I1551" s="1"/>
      <c r="J1551" s="1"/>
      <c r="K1551" s="1"/>
      <c r="L1551" s="1"/>
      <c r="M1551" s="1"/>
      <c r="N1551" s="1"/>
      <c r="O1551" s="1"/>
      <c r="P1551" s="1"/>
      <c r="Q1551" s="1"/>
      <c r="R1551" s="1"/>
    </row>
    <row r="1552" spans="1:18">
      <c r="A1552" s="1"/>
      <c r="B1552" s="1"/>
      <c r="C1552" s="1"/>
      <c r="D1552" s="1"/>
      <c r="E1552" s="1"/>
      <c r="F1552" s="1"/>
      <c r="G1552" s="1"/>
      <c r="H1552" s="1"/>
      <c r="I1552" s="1"/>
      <c r="J1552" s="1"/>
      <c r="K1552" s="1"/>
      <c r="L1552" s="1"/>
      <c r="M1552" s="1"/>
      <c r="N1552" s="1"/>
      <c r="O1552" s="1"/>
      <c r="P1552" s="1"/>
      <c r="Q1552" s="1"/>
      <c r="R1552" s="1"/>
    </row>
    <row r="1553" spans="1:18">
      <c r="A1553" s="1"/>
      <c r="B1553" s="1"/>
      <c r="C1553" s="1"/>
      <c r="D1553" s="1"/>
      <c r="E1553" s="1"/>
      <c r="F1553" s="1"/>
      <c r="G1553" s="1"/>
      <c r="H1553" s="1"/>
      <c r="I1553" s="1"/>
      <c r="J1553" s="1"/>
      <c r="K1553" s="1"/>
      <c r="L1553" s="1"/>
      <c r="M1553" s="1"/>
      <c r="N1553" s="1"/>
      <c r="O1553" s="1"/>
      <c r="P1553" s="1"/>
      <c r="Q1553" s="1"/>
      <c r="R1553" s="1"/>
    </row>
    <row r="1554" spans="1:18">
      <c r="A1554" s="1"/>
      <c r="B1554" s="1"/>
      <c r="C1554" s="1"/>
      <c r="D1554" s="1"/>
      <c r="E1554" s="1"/>
      <c r="F1554" s="1"/>
      <c r="G1554" s="1"/>
      <c r="H1554" s="1"/>
      <c r="I1554" s="1"/>
      <c r="J1554" s="1"/>
      <c r="K1554" s="1"/>
      <c r="L1554" s="1"/>
      <c r="M1554" s="1"/>
      <c r="N1554" s="1"/>
      <c r="O1554" s="1"/>
      <c r="P1554" s="1"/>
      <c r="Q1554" s="1"/>
      <c r="R1554" s="1"/>
    </row>
    <row r="1555" spans="1:18">
      <c r="A1555" s="1"/>
      <c r="B1555" s="1"/>
      <c r="C1555" s="1"/>
      <c r="D1555" s="1"/>
      <c r="E1555" s="1"/>
      <c r="F1555" s="1"/>
      <c r="G1555" s="1"/>
      <c r="H1555" s="1"/>
      <c r="I1555" s="1"/>
      <c r="J1555" s="1"/>
      <c r="K1555" s="1"/>
      <c r="L1555" s="1"/>
      <c r="M1555" s="1"/>
      <c r="N1555" s="1"/>
      <c r="O1555" s="1"/>
      <c r="P1555" s="1"/>
      <c r="Q1555" s="1"/>
      <c r="R1555" s="1"/>
    </row>
    <row r="1556" spans="1:18">
      <c r="A1556" s="1"/>
      <c r="B1556" s="1"/>
      <c r="C1556" s="1"/>
      <c r="D1556" s="1"/>
      <c r="E1556" s="1"/>
      <c r="F1556" s="1"/>
      <c r="G1556" s="1"/>
      <c r="H1556" s="1"/>
      <c r="I1556" s="1"/>
      <c r="J1556" s="1"/>
      <c r="K1556" s="1"/>
      <c r="L1556" s="1"/>
      <c r="M1556" s="1"/>
      <c r="N1556" s="1"/>
      <c r="O1556" s="1"/>
      <c r="P1556" s="1"/>
      <c r="Q1556" s="1"/>
      <c r="R1556" s="1"/>
    </row>
    <row r="1557" spans="1:18">
      <c r="A1557" s="1"/>
      <c r="B1557" s="1"/>
      <c r="C1557" s="1"/>
      <c r="D1557" s="1"/>
      <c r="E1557" s="1"/>
      <c r="F1557" s="1"/>
      <c r="G1557" s="1"/>
      <c r="H1557" s="1"/>
      <c r="I1557" s="1"/>
      <c r="J1557" s="1"/>
      <c r="K1557" s="1"/>
      <c r="L1557" s="1"/>
      <c r="M1557" s="1"/>
      <c r="N1557" s="1"/>
      <c r="O1557" s="1"/>
      <c r="P1557" s="1"/>
      <c r="Q1557" s="1"/>
      <c r="R1557" s="1"/>
    </row>
    <row r="1558" spans="1:18">
      <c r="A1558" s="1"/>
      <c r="B1558" s="1"/>
      <c r="C1558" s="1"/>
      <c r="D1558" s="1"/>
      <c r="E1558" s="1"/>
      <c r="F1558" s="1"/>
      <c r="G1558" s="1"/>
      <c r="H1558" s="1"/>
      <c r="I1558" s="1"/>
      <c r="J1558" s="1"/>
      <c r="K1558" s="1"/>
      <c r="L1558" s="1"/>
      <c r="M1558" s="1"/>
      <c r="N1558" s="1"/>
      <c r="O1558" s="1"/>
      <c r="P1558" s="1"/>
      <c r="Q1558" s="1"/>
      <c r="R1558" s="1"/>
    </row>
    <row r="1559" spans="1:18">
      <c r="A1559" s="1"/>
      <c r="B1559" s="1"/>
      <c r="C1559" s="1"/>
      <c r="D1559" s="1"/>
      <c r="E1559" s="1"/>
      <c r="F1559" s="1"/>
      <c r="G1559" s="1"/>
      <c r="H1559" s="1"/>
      <c r="I1559" s="1"/>
      <c r="J1559" s="1"/>
      <c r="K1559" s="1"/>
      <c r="L1559" s="1"/>
      <c r="M1559" s="1"/>
      <c r="N1559" s="1"/>
      <c r="O1559" s="1"/>
      <c r="P1559" s="1"/>
      <c r="Q1559" s="1"/>
      <c r="R1559" s="1"/>
    </row>
    <row r="1560" spans="1:18">
      <c r="A1560" s="1"/>
      <c r="B1560" s="1"/>
      <c r="C1560" s="1"/>
      <c r="D1560" s="1"/>
      <c r="E1560" s="1"/>
      <c r="F1560" s="1"/>
      <c r="G1560" s="1"/>
      <c r="H1560" s="1"/>
      <c r="I1560" s="1"/>
      <c r="J1560" s="1"/>
      <c r="K1560" s="1"/>
      <c r="L1560" s="1"/>
      <c r="M1560" s="1"/>
      <c r="N1560" s="1"/>
      <c r="O1560" s="1"/>
      <c r="P1560" s="1"/>
      <c r="Q1560" s="1"/>
      <c r="R1560" s="1"/>
    </row>
    <row r="1561" spans="1:18">
      <c r="A1561" s="1"/>
      <c r="B1561" s="1"/>
      <c r="C1561" s="1"/>
      <c r="D1561" s="1"/>
      <c r="E1561" s="1"/>
      <c r="F1561" s="1"/>
      <c r="G1561" s="1"/>
      <c r="H1561" s="1"/>
      <c r="I1561" s="1"/>
      <c r="J1561" s="1"/>
      <c r="K1561" s="1"/>
      <c r="L1561" s="1"/>
      <c r="M1561" s="1"/>
      <c r="N1561" s="1"/>
      <c r="O1561" s="1"/>
      <c r="P1561" s="1"/>
      <c r="Q1561" s="1"/>
      <c r="R1561" s="1"/>
    </row>
    <row r="1562" spans="1:18">
      <c r="A1562" s="1"/>
      <c r="B1562" s="1"/>
      <c r="C1562" s="1"/>
      <c r="D1562" s="1"/>
      <c r="E1562" s="1"/>
      <c r="F1562" s="1"/>
      <c r="G1562" s="1"/>
      <c r="H1562" s="1"/>
      <c r="I1562" s="1"/>
      <c r="J1562" s="1"/>
      <c r="K1562" s="1"/>
      <c r="L1562" s="1"/>
      <c r="M1562" s="1"/>
      <c r="N1562" s="1"/>
      <c r="O1562" s="1"/>
      <c r="P1562" s="1"/>
      <c r="Q1562" s="1"/>
      <c r="R1562" s="1"/>
    </row>
    <row r="1563" spans="1:18">
      <c r="A1563" s="1"/>
      <c r="B1563" s="1"/>
      <c r="C1563" s="1"/>
      <c r="D1563" s="1"/>
      <c r="E1563" s="1"/>
      <c r="F1563" s="1"/>
      <c r="G1563" s="1"/>
      <c r="H1563" s="1"/>
      <c r="I1563" s="1"/>
      <c r="J1563" s="1"/>
      <c r="K1563" s="1"/>
      <c r="L1563" s="1"/>
      <c r="M1563" s="1"/>
      <c r="N1563" s="1"/>
      <c r="O1563" s="1"/>
      <c r="P1563" s="1"/>
      <c r="Q1563" s="1"/>
      <c r="R1563" s="1"/>
    </row>
    <row r="1564" spans="1:18">
      <c r="A1564" s="1"/>
      <c r="B1564" s="1"/>
      <c r="C1564" s="1"/>
      <c r="D1564" s="1"/>
      <c r="E1564" s="1"/>
      <c r="F1564" s="1"/>
      <c r="G1564" s="1"/>
      <c r="H1564" s="1"/>
      <c r="I1564" s="1"/>
      <c r="J1564" s="1"/>
      <c r="K1564" s="1"/>
      <c r="L1564" s="1"/>
      <c r="M1564" s="1"/>
      <c r="N1564" s="1"/>
      <c r="O1564" s="1"/>
      <c r="P1564" s="1"/>
      <c r="Q1564" s="1"/>
      <c r="R1564" s="1"/>
    </row>
    <row r="1565" spans="1:18">
      <c r="A1565" s="1"/>
      <c r="B1565" s="1"/>
      <c r="C1565" s="1"/>
      <c r="D1565" s="1"/>
      <c r="E1565" s="1"/>
      <c r="F1565" s="1"/>
      <c r="G1565" s="1"/>
      <c r="H1565" s="1"/>
      <c r="I1565" s="1"/>
      <c r="J1565" s="1"/>
      <c r="K1565" s="1"/>
      <c r="L1565" s="1"/>
      <c r="M1565" s="1"/>
      <c r="N1565" s="1"/>
      <c r="O1565" s="1"/>
      <c r="P1565" s="1"/>
      <c r="Q1565" s="1"/>
      <c r="R1565" s="1"/>
    </row>
    <row r="1566" spans="1:18">
      <c r="A1566" s="1"/>
      <c r="B1566" s="1"/>
      <c r="C1566" s="1"/>
      <c r="D1566" s="1"/>
      <c r="E1566" s="1"/>
      <c r="F1566" s="1"/>
      <c r="G1566" s="1"/>
      <c r="H1566" s="1"/>
      <c r="I1566" s="1"/>
      <c r="J1566" s="1"/>
      <c r="K1566" s="1"/>
      <c r="L1566" s="1"/>
      <c r="M1566" s="1"/>
      <c r="N1566" s="1"/>
      <c r="O1566" s="1"/>
      <c r="P1566" s="1"/>
      <c r="Q1566" s="1"/>
      <c r="R1566" s="1"/>
    </row>
    <row r="1567" spans="1:18">
      <c r="A1567" s="1"/>
      <c r="B1567" s="1"/>
      <c r="C1567" s="1"/>
      <c r="D1567" s="1"/>
      <c r="E1567" s="1"/>
      <c r="F1567" s="1"/>
      <c r="G1567" s="1"/>
      <c r="H1567" s="1"/>
      <c r="I1567" s="1"/>
      <c r="J1567" s="1"/>
      <c r="K1567" s="1"/>
      <c r="L1567" s="1"/>
      <c r="M1567" s="1"/>
      <c r="N1567" s="1"/>
      <c r="O1567" s="1"/>
      <c r="P1567" s="1"/>
      <c r="Q1567" s="1"/>
      <c r="R1567" s="1"/>
    </row>
    <row r="1568" spans="1:18">
      <c r="A1568" s="1"/>
      <c r="B1568" s="1"/>
      <c r="C1568" s="1"/>
      <c r="D1568" s="1"/>
      <c r="E1568" s="1"/>
      <c r="F1568" s="1"/>
      <c r="G1568" s="1"/>
      <c r="H1568" s="1"/>
      <c r="I1568" s="1"/>
      <c r="J1568" s="1"/>
      <c r="K1568" s="1"/>
      <c r="L1568" s="1"/>
      <c r="M1568" s="1"/>
      <c r="N1568" s="1"/>
      <c r="O1568" s="1"/>
      <c r="P1568" s="1"/>
      <c r="Q1568" s="1"/>
      <c r="R1568" s="1"/>
    </row>
    <row r="1569" spans="1:18">
      <c r="A1569" s="1"/>
      <c r="B1569" s="1"/>
      <c r="C1569" s="1"/>
      <c r="D1569" s="1"/>
      <c r="E1569" s="1"/>
      <c r="F1569" s="1"/>
      <c r="G1569" s="1"/>
      <c r="H1569" s="1"/>
      <c r="I1569" s="1"/>
      <c r="J1569" s="1"/>
      <c r="K1569" s="1"/>
      <c r="L1569" s="1"/>
      <c r="M1569" s="1"/>
      <c r="N1569" s="1"/>
      <c r="O1569" s="1"/>
      <c r="P1569" s="1"/>
      <c r="Q1569" s="1"/>
      <c r="R1569" s="1"/>
    </row>
    <row r="1570" spans="1:18">
      <c r="A1570" s="1"/>
      <c r="B1570" s="1"/>
      <c r="C1570" s="1"/>
      <c r="D1570" s="1"/>
      <c r="E1570" s="1"/>
      <c r="F1570" s="1"/>
      <c r="G1570" s="1"/>
      <c r="H1570" s="1"/>
      <c r="I1570" s="1"/>
      <c r="J1570" s="1"/>
      <c r="K1570" s="1"/>
      <c r="L1570" s="1"/>
      <c r="M1570" s="1"/>
      <c r="N1570" s="1"/>
      <c r="O1570" s="1"/>
      <c r="P1570" s="1"/>
      <c r="Q1570" s="1"/>
      <c r="R1570" s="1"/>
    </row>
    <row r="1571" spans="1:18">
      <c r="A1571" s="1"/>
      <c r="B1571" s="1"/>
      <c r="C1571" s="1"/>
      <c r="D1571" s="1"/>
      <c r="E1571" s="1"/>
      <c r="F1571" s="1"/>
      <c r="G1571" s="1"/>
      <c r="H1571" s="1"/>
      <c r="I1571" s="1"/>
      <c r="J1571" s="1"/>
      <c r="K1571" s="1"/>
      <c r="L1571" s="1"/>
      <c r="M1571" s="1"/>
      <c r="N1571" s="1"/>
      <c r="O1571" s="1"/>
      <c r="P1571" s="1"/>
      <c r="Q1571" s="1"/>
      <c r="R1571" s="1"/>
    </row>
    <row r="1572" spans="1:18">
      <c r="A1572" s="1"/>
      <c r="B1572" s="1"/>
      <c r="C1572" s="1"/>
      <c r="D1572" s="1"/>
      <c r="E1572" s="1"/>
      <c r="F1572" s="1"/>
      <c r="G1572" s="1"/>
      <c r="H1572" s="1"/>
      <c r="I1572" s="1"/>
      <c r="J1572" s="1"/>
      <c r="K1572" s="1"/>
      <c r="L1572" s="1"/>
      <c r="M1572" s="1"/>
      <c r="N1572" s="1"/>
      <c r="O1572" s="1"/>
      <c r="P1572" s="1"/>
      <c r="Q1572" s="1"/>
      <c r="R1572" s="1"/>
    </row>
    <row r="1573" spans="1:18">
      <c r="A1573" s="1"/>
      <c r="B1573" s="1"/>
      <c r="C1573" s="1"/>
      <c r="D1573" s="1"/>
      <c r="E1573" s="1"/>
      <c r="F1573" s="1"/>
      <c r="G1573" s="1"/>
      <c r="H1573" s="1"/>
      <c r="I1573" s="1"/>
      <c r="J1573" s="1"/>
      <c r="K1573" s="1"/>
      <c r="L1573" s="1"/>
      <c r="M1573" s="1"/>
      <c r="N1573" s="1"/>
      <c r="O1573" s="1"/>
      <c r="P1573" s="1"/>
      <c r="Q1573" s="1"/>
      <c r="R1573" s="1"/>
    </row>
    <row r="1574" spans="1:18">
      <c r="A1574" s="1"/>
      <c r="B1574" s="1"/>
      <c r="C1574" s="1"/>
      <c r="D1574" s="1"/>
      <c r="E1574" s="1"/>
      <c r="F1574" s="1"/>
      <c r="G1574" s="1"/>
      <c r="H1574" s="1"/>
      <c r="I1574" s="1"/>
      <c r="J1574" s="1"/>
      <c r="K1574" s="1"/>
      <c r="L1574" s="1"/>
      <c r="M1574" s="1"/>
      <c r="N1574" s="1"/>
      <c r="O1574" s="1"/>
      <c r="P1574" s="1"/>
      <c r="Q1574" s="1"/>
      <c r="R1574" s="1"/>
    </row>
    <row r="1575" spans="1:18">
      <c r="A1575" s="1"/>
      <c r="B1575" s="1"/>
      <c r="C1575" s="1"/>
      <c r="D1575" s="1"/>
      <c r="E1575" s="1"/>
      <c r="F1575" s="1"/>
      <c r="G1575" s="1"/>
      <c r="H1575" s="1"/>
      <c r="I1575" s="1"/>
      <c r="J1575" s="1"/>
      <c r="K1575" s="1"/>
      <c r="L1575" s="1"/>
      <c r="M1575" s="1"/>
      <c r="N1575" s="1"/>
      <c r="O1575" s="1"/>
      <c r="P1575" s="1"/>
      <c r="Q1575" s="1"/>
      <c r="R1575" s="1"/>
    </row>
    <row r="1576" spans="1:18">
      <c r="A1576" s="1"/>
      <c r="B1576" s="1"/>
      <c r="C1576" s="1"/>
      <c r="D1576" s="1"/>
      <c r="E1576" s="1"/>
      <c r="F1576" s="1"/>
      <c r="G1576" s="1"/>
      <c r="H1576" s="1"/>
      <c r="I1576" s="1"/>
      <c r="J1576" s="1"/>
      <c r="K1576" s="1"/>
      <c r="L1576" s="1"/>
      <c r="M1576" s="1"/>
      <c r="N1576" s="1"/>
      <c r="O1576" s="1"/>
      <c r="P1576" s="1"/>
      <c r="Q1576" s="1"/>
      <c r="R1576" s="1"/>
    </row>
    <row r="1577" spans="1:18">
      <c r="A1577" s="1"/>
      <c r="B1577" s="1"/>
      <c r="C1577" s="1"/>
      <c r="D1577" s="1"/>
      <c r="E1577" s="1"/>
      <c r="F1577" s="1"/>
      <c r="G1577" s="1"/>
      <c r="H1577" s="1"/>
      <c r="I1577" s="1"/>
      <c r="J1577" s="1"/>
      <c r="K1577" s="1"/>
      <c r="L1577" s="1"/>
      <c r="M1577" s="1"/>
      <c r="N1577" s="1"/>
      <c r="O1577" s="1"/>
      <c r="P1577" s="1"/>
      <c r="Q1577" s="1"/>
      <c r="R1577" s="1"/>
    </row>
    <row r="1578" spans="1:18">
      <c r="A1578" s="1"/>
      <c r="B1578" s="1"/>
      <c r="C1578" s="1"/>
      <c r="D1578" s="1"/>
      <c r="E1578" s="1"/>
      <c r="F1578" s="1"/>
      <c r="G1578" s="1"/>
      <c r="H1578" s="1"/>
      <c r="I1578" s="1"/>
      <c r="J1578" s="1"/>
      <c r="K1578" s="1"/>
      <c r="L1578" s="1"/>
      <c r="M1578" s="1"/>
      <c r="N1578" s="1"/>
      <c r="O1578" s="1"/>
      <c r="P1578" s="1"/>
      <c r="Q1578" s="1"/>
      <c r="R1578" s="1"/>
    </row>
    <row r="1579" spans="1:18">
      <c r="A1579" s="1"/>
      <c r="B1579" s="1"/>
      <c r="C1579" s="1"/>
      <c r="D1579" s="1"/>
      <c r="E1579" s="1"/>
      <c r="F1579" s="1"/>
      <c r="G1579" s="1"/>
      <c r="H1579" s="1"/>
      <c r="I1579" s="1"/>
      <c r="J1579" s="1"/>
      <c r="K1579" s="1"/>
      <c r="L1579" s="1"/>
      <c r="M1579" s="1"/>
      <c r="N1579" s="1"/>
      <c r="O1579" s="1"/>
      <c r="P1579" s="1"/>
      <c r="Q1579" s="1"/>
      <c r="R1579" s="1"/>
    </row>
    <row r="1580" spans="1:18">
      <c r="A1580" s="1"/>
      <c r="B1580" s="1"/>
      <c r="C1580" s="1"/>
      <c r="D1580" s="1"/>
      <c r="E1580" s="1"/>
      <c r="F1580" s="1"/>
      <c r="G1580" s="1"/>
      <c r="H1580" s="1"/>
      <c r="I1580" s="1"/>
      <c r="J1580" s="1"/>
      <c r="K1580" s="1"/>
      <c r="L1580" s="1"/>
      <c r="M1580" s="1"/>
      <c r="N1580" s="1"/>
      <c r="O1580" s="1"/>
      <c r="P1580" s="1"/>
      <c r="Q1580" s="1"/>
      <c r="R1580" s="1"/>
    </row>
    <row r="1581" spans="1:18">
      <c r="A1581" s="1"/>
      <c r="B1581" s="1"/>
      <c r="C1581" s="1"/>
      <c r="D1581" s="1"/>
      <c r="E1581" s="1"/>
      <c r="F1581" s="1"/>
      <c r="G1581" s="1"/>
      <c r="H1581" s="1"/>
      <c r="I1581" s="1"/>
      <c r="J1581" s="1"/>
      <c r="K1581" s="1"/>
      <c r="L1581" s="1"/>
      <c r="M1581" s="1"/>
      <c r="N1581" s="1"/>
      <c r="O1581" s="1"/>
      <c r="P1581" s="1"/>
      <c r="Q1581" s="1"/>
      <c r="R1581" s="1"/>
    </row>
    <row r="1582" spans="1:18">
      <c r="A1582" s="1"/>
      <c r="B1582" s="1"/>
      <c r="C1582" s="1"/>
      <c r="D1582" s="1"/>
      <c r="E1582" s="1"/>
      <c r="F1582" s="1"/>
      <c r="G1582" s="1"/>
      <c r="H1582" s="1"/>
      <c r="I1582" s="1"/>
      <c r="J1582" s="1"/>
      <c r="K1582" s="1"/>
      <c r="L1582" s="1"/>
      <c r="M1582" s="1"/>
      <c r="N1582" s="1"/>
      <c r="O1582" s="1"/>
      <c r="P1582" s="1"/>
      <c r="Q1582" s="1"/>
      <c r="R1582" s="1"/>
    </row>
    <row r="1583" spans="1:18">
      <c r="A1583" s="1"/>
      <c r="B1583" s="1"/>
      <c r="C1583" s="1"/>
      <c r="D1583" s="1"/>
      <c r="E1583" s="1"/>
      <c r="F1583" s="1"/>
      <c r="G1583" s="1"/>
      <c r="H1583" s="1"/>
      <c r="I1583" s="1"/>
      <c r="J1583" s="1"/>
      <c r="K1583" s="1"/>
      <c r="L1583" s="1"/>
      <c r="M1583" s="1"/>
      <c r="N1583" s="1"/>
      <c r="O1583" s="1"/>
      <c r="P1583" s="1"/>
      <c r="Q1583" s="1"/>
      <c r="R1583" s="1"/>
    </row>
    <row r="1584" spans="1:18">
      <c r="A1584" s="1"/>
      <c r="B1584" s="1"/>
      <c r="C1584" s="1"/>
      <c r="D1584" s="1"/>
      <c r="E1584" s="1"/>
      <c r="F1584" s="1"/>
      <c r="G1584" s="1"/>
      <c r="H1584" s="1"/>
      <c r="I1584" s="1"/>
      <c r="J1584" s="1"/>
      <c r="K1584" s="1"/>
      <c r="L1584" s="1"/>
      <c r="M1584" s="1"/>
      <c r="N1584" s="1"/>
      <c r="O1584" s="1"/>
      <c r="P1584" s="1"/>
      <c r="Q1584" s="1"/>
      <c r="R1584" s="1"/>
    </row>
    <row r="1585" spans="1:18">
      <c r="A1585" s="1"/>
      <c r="B1585" s="1"/>
      <c r="C1585" s="1"/>
      <c r="D1585" s="1"/>
      <c r="E1585" s="1"/>
      <c r="F1585" s="1"/>
      <c r="G1585" s="1"/>
      <c r="H1585" s="1"/>
      <c r="I1585" s="1"/>
      <c r="J1585" s="1"/>
      <c r="K1585" s="1"/>
      <c r="L1585" s="1"/>
      <c r="M1585" s="1"/>
      <c r="N1585" s="1"/>
      <c r="O1585" s="1"/>
      <c r="P1585" s="1"/>
      <c r="Q1585" s="1"/>
      <c r="R1585" s="1"/>
    </row>
    <row r="1586" spans="1:18">
      <c r="A1586" s="1"/>
      <c r="B1586" s="1"/>
      <c r="C1586" s="1"/>
      <c r="D1586" s="1"/>
      <c r="E1586" s="1"/>
      <c r="F1586" s="1"/>
      <c r="G1586" s="1"/>
      <c r="H1586" s="1"/>
      <c r="I1586" s="1"/>
      <c r="J1586" s="1"/>
      <c r="K1586" s="1"/>
      <c r="L1586" s="1"/>
      <c r="M1586" s="1"/>
      <c r="N1586" s="1"/>
      <c r="O1586" s="1"/>
      <c r="P1586" s="1"/>
      <c r="Q1586" s="1"/>
      <c r="R1586" s="1"/>
    </row>
    <row r="1587" spans="1:18">
      <c r="A1587" s="1"/>
      <c r="B1587" s="1"/>
      <c r="C1587" s="1"/>
      <c r="D1587" s="1"/>
      <c r="E1587" s="1"/>
      <c r="F1587" s="1"/>
      <c r="G1587" s="1"/>
      <c r="H1587" s="1"/>
      <c r="I1587" s="1"/>
      <c r="J1587" s="1"/>
      <c r="K1587" s="1"/>
      <c r="L1587" s="1"/>
      <c r="M1587" s="1"/>
      <c r="N1587" s="1"/>
      <c r="O1587" s="1"/>
      <c r="P1587" s="1"/>
      <c r="Q1587" s="1"/>
      <c r="R1587" s="1"/>
    </row>
    <row r="1588" spans="1:18">
      <c r="A1588" s="1"/>
      <c r="B1588" s="1"/>
      <c r="C1588" s="1"/>
      <c r="D1588" s="1"/>
      <c r="E1588" s="1"/>
      <c r="F1588" s="1"/>
      <c r="G1588" s="1"/>
      <c r="H1588" s="1"/>
      <c r="I1588" s="1"/>
      <c r="J1588" s="1"/>
      <c r="K1588" s="1"/>
      <c r="L1588" s="1"/>
      <c r="M1588" s="1"/>
      <c r="N1588" s="1"/>
      <c r="O1588" s="1"/>
      <c r="P1588" s="1"/>
      <c r="Q1588" s="1"/>
      <c r="R1588" s="1"/>
    </row>
    <row r="1589" spans="1:18">
      <c r="A1589" s="1"/>
      <c r="B1589" s="1"/>
      <c r="C1589" s="1"/>
      <c r="D1589" s="1"/>
      <c r="E1589" s="1"/>
      <c r="F1589" s="1"/>
      <c r="G1589" s="1"/>
      <c r="H1589" s="1"/>
      <c r="I1589" s="1"/>
      <c r="J1589" s="1"/>
      <c r="K1589" s="1"/>
      <c r="L1589" s="1"/>
      <c r="M1589" s="1"/>
      <c r="N1589" s="1"/>
      <c r="O1589" s="1"/>
      <c r="P1589" s="1"/>
      <c r="Q1589" s="1"/>
      <c r="R1589" s="1"/>
    </row>
    <row r="1590" spans="1:18">
      <c r="A1590" s="1"/>
      <c r="B1590" s="1"/>
      <c r="C1590" s="1"/>
      <c r="D1590" s="1"/>
      <c r="E1590" s="1"/>
      <c r="F1590" s="1"/>
      <c r="G1590" s="1"/>
      <c r="H1590" s="1"/>
      <c r="I1590" s="1"/>
      <c r="J1590" s="1"/>
      <c r="K1590" s="1"/>
      <c r="L1590" s="1"/>
      <c r="M1590" s="1"/>
      <c r="N1590" s="1"/>
      <c r="O1590" s="1"/>
      <c r="P1590" s="1"/>
      <c r="Q1590" s="1"/>
      <c r="R1590" s="1"/>
    </row>
    <row r="1591" spans="1:18">
      <c r="A1591" s="1"/>
      <c r="B1591" s="1"/>
      <c r="C1591" s="1"/>
      <c r="D1591" s="1"/>
      <c r="E1591" s="1"/>
      <c r="F1591" s="1"/>
      <c r="G1591" s="1"/>
      <c r="H1591" s="1"/>
      <c r="I1591" s="1"/>
      <c r="J1591" s="1"/>
      <c r="K1591" s="1"/>
      <c r="L1591" s="1"/>
      <c r="M1591" s="1"/>
      <c r="N1591" s="1"/>
      <c r="O1591" s="1"/>
      <c r="P1591" s="1"/>
      <c r="Q1591" s="1"/>
      <c r="R1591" s="1"/>
    </row>
    <row r="1592" spans="1:18">
      <c r="A1592" s="1"/>
      <c r="B1592" s="1"/>
      <c r="C1592" s="1"/>
      <c r="D1592" s="1"/>
      <c r="E1592" s="1"/>
      <c r="F1592" s="1"/>
      <c r="G1592" s="1"/>
      <c r="H1592" s="1"/>
      <c r="I1592" s="1"/>
      <c r="J1592" s="1"/>
      <c r="K1592" s="1"/>
      <c r="L1592" s="1"/>
      <c r="M1592" s="1"/>
      <c r="N1592" s="1"/>
      <c r="O1592" s="1"/>
      <c r="P1592" s="1"/>
      <c r="Q1592" s="1"/>
      <c r="R1592" s="1"/>
    </row>
    <row r="1593" spans="1:18">
      <c r="A1593" s="1"/>
      <c r="B1593" s="1"/>
      <c r="C1593" s="1"/>
      <c r="D1593" s="1"/>
      <c r="E1593" s="1"/>
      <c r="F1593" s="1"/>
      <c r="G1593" s="1"/>
      <c r="H1593" s="1"/>
      <c r="I1593" s="1"/>
      <c r="J1593" s="1"/>
      <c r="K1593" s="1"/>
      <c r="L1593" s="1"/>
      <c r="M1593" s="1"/>
      <c r="N1593" s="1"/>
      <c r="O1593" s="1"/>
      <c r="P1593" s="1"/>
      <c r="Q1593" s="1"/>
      <c r="R1593" s="1"/>
    </row>
    <row r="1594" spans="1:18">
      <c r="A1594" s="1"/>
      <c r="B1594" s="1"/>
      <c r="C1594" s="1"/>
      <c r="D1594" s="1"/>
      <c r="E1594" s="1"/>
      <c r="F1594" s="1"/>
      <c r="G1594" s="1"/>
      <c r="H1594" s="1"/>
      <c r="I1594" s="1"/>
      <c r="J1594" s="1"/>
      <c r="K1594" s="1"/>
      <c r="L1594" s="1"/>
      <c r="M1594" s="1"/>
      <c r="N1594" s="1"/>
      <c r="O1594" s="1"/>
      <c r="P1594" s="1"/>
      <c r="Q1594" s="1"/>
      <c r="R1594" s="1"/>
    </row>
    <row r="1595" spans="1:18">
      <c r="A1595" s="1"/>
      <c r="B1595" s="1"/>
      <c r="C1595" s="1"/>
      <c r="D1595" s="1"/>
      <c r="E1595" s="1"/>
      <c r="F1595" s="1"/>
      <c r="G1595" s="1"/>
      <c r="H1595" s="1"/>
      <c r="I1595" s="1"/>
      <c r="J1595" s="1"/>
      <c r="K1595" s="1"/>
      <c r="L1595" s="1"/>
      <c r="M1595" s="1"/>
      <c r="N1595" s="1"/>
      <c r="O1595" s="1"/>
      <c r="P1595" s="1"/>
      <c r="Q1595" s="1"/>
      <c r="R1595" s="1"/>
    </row>
    <row r="1596" spans="1:18">
      <c r="A1596" s="1"/>
      <c r="B1596" s="1"/>
      <c r="C1596" s="1"/>
      <c r="D1596" s="1"/>
      <c r="E1596" s="1"/>
      <c r="F1596" s="1"/>
      <c r="G1596" s="1"/>
      <c r="H1596" s="1"/>
      <c r="I1596" s="1"/>
      <c r="J1596" s="1"/>
      <c r="K1596" s="1"/>
      <c r="L1596" s="1"/>
      <c r="M1596" s="1"/>
      <c r="N1596" s="1"/>
      <c r="O1596" s="1"/>
      <c r="P1596" s="1"/>
      <c r="Q1596" s="1"/>
      <c r="R1596" s="1"/>
    </row>
    <row r="1597" spans="1:18">
      <c r="A1597" s="1"/>
      <c r="B1597" s="1"/>
      <c r="C1597" s="1"/>
      <c r="D1597" s="1"/>
      <c r="E1597" s="1"/>
      <c r="F1597" s="1"/>
      <c r="G1597" s="1"/>
      <c r="H1597" s="1"/>
      <c r="I1597" s="1"/>
      <c r="J1597" s="1"/>
      <c r="K1597" s="1"/>
      <c r="L1597" s="1"/>
      <c r="M1597" s="1"/>
      <c r="N1597" s="1"/>
      <c r="O1597" s="1"/>
      <c r="P1597" s="1"/>
      <c r="Q1597" s="1"/>
      <c r="R1597" s="1"/>
    </row>
    <row r="1598" spans="1:18">
      <c r="A1598" s="1"/>
      <c r="B1598" s="1"/>
      <c r="C1598" s="1"/>
      <c r="D1598" s="1"/>
      <c r="E1598" s="1"/>
      <c r="F1598" s="1"/>
      <c r="G1598" s="1"/>
      <c r="H1598" s="1"/>
      <c r="I1598" s="1"/>
      <c r="J1598" s="1"/>
      <c r="K1598" s="1"/>
      <c r="L1598" s="1"/>
      <c r="M1598" s="1"/>
      <c r="N1598" s="1"/>
      <c r="O1598" s="1"/>
      <c r="P1598" s="1"/>
      <c r="Q1598" s="1"/>
      <c r="R1598" s="1"/>
    </row>
    <row r="1599" spans="1:18">
      <c r="A1599" s="1"/>
      <c r="B1599" s="1"/>
      <c r="C1599" s="1"/>
      <c r="D1599" s="1"/>
      <c r="E1599" s="1"/>
      <c r="F1599" s="1"/>
      <c r="G1599" s="1"/>
      <c r="H1599" s="1"/>
      <c r="I1599" s="1"/>
      <c r="J1599" s="1"/>
      <c r="K1599" s="1"/>
      <c r="L1599" s="1"/>
      <c r="M1599" s="1"/>
      <c r="N1599" s="1"/>
      <c r="O1599" s="1"/>
      <c r="P1599" s="1"/>
      <c r="Q1599" s="1"/>
      <c r="R1599" s="1"/>
    </row>
    <row r="1600" spans="1:18">
      <c r="A1600" s="1"/>
      <c r="B1600" s="1"/>
      <c r="C1600" s="1"/>
      <c r="D1600" s="1"/>
      <c r="E1600" s="1"/>
      <c r="F1600" s="1"/>
      <c r="G1600" s="1"/>
      <c r="H1600" s="1"/>
      <c r="I1600" s="1"/>
      <c r="J1600" s="1"/>
      <c r="K1600" s="1"/>
      <c r="L1600" s="1"/>
      <c r="M1600" s="1"/>
      <c r="N1600" s="1"/>
      <c r="O1600" s="1"/>
      <c r="P1600" s="1"/>
      <c r="Q1600" s="1"/>
      <c r="R1600" s="1"/>
    </row>
    <row r="1601" spans="1:18">
      <c r="A1601" s="1"/>
      <c r="B1601" s="1"/>
      <c r="C1601" s="1"/>
      <c r="D1601" s="1"/>
      <c r="E1601" s="1"/>
      <c r="F1601" s="1"/>
      <c r="G1601" s="1"/>
      <c r="H1601" s="1"/>
      <c r="I1601" s="1"/>
      <c r="J1601" s="1"/>
      <c r="K1601" s="1"/>
      <c r="L1601" s="1"/>
      <c r="M1601" s="1"/>
      <c r="N1601" s="1"/>
      <c r="O1601" s="1"/>
      <c r="P1601" s="1"/>
      <c r="Q1601" s="1"/>
      <c r="R1601" s="1"/>
    </row>
    <row r="1602" spans="1:18">
      <c r="A1602" s="1"/>
      <c r="B1602" s="1"/>
      <c r="C1602" s="1"/>
      <c r="D1602" s="1"/>
      <c r="E1602" s="1"/>
      <c r="F1602" s="1"/>
      <c r="G1602" s="1"/>
      <c r="H1602" s="1"/>
      <c r="I1602" s="1"/>
      <c r="J1602" s="1"/>
      <c r="K1602" s="1"/>
      <c r="L1602" s="1"/>
      <c r="M1602" s="1"/>
      <c r="N1602" s="1"/>
      <c r="O1602" s="1"/>
      <c r="P1602" s="1"/>
      <c r="Q1602" s="1"/>
      <c r="R1602" s="1"/>
    </row>
    <row r="1603" spans="1:18">
      <c r="A1603" s="1"/>
      <c r="B1603" s="1"/>
      <c r="C1603" s="1"/>
      <c r="D1603" s="1"/>
      <c r="E1603" s="1"/>
      <c r="F1603" s="1"/>
      <c r="G1603" s="1"/>
      <c r="H1603" s="1"/>
      <c r="I1603" s="1"/>
      <c r="J1603" s="1"/>
      <c r="K1603" s="1"/>
      <c r="L1603" s="1"/>
      <c r="M1603" s="1"/>
      <c r="N1603" s="1"/>
      <c r="O1603" s="1"/>
      <c r="P1603" s="1"/>
      <c r="Q1603" s="1"/>
      <c r="R1603" s="1"/>
    </row>
    <row r="1604" spans="1:18">
      <c r="A1604" s="1"/>
      <c r="B1604" s="1"/>
      <c r="C1604" s="1"/>
      <c r="D1604" s="1"/>
      <c r="E1604" s="1"/>
      <c r="F1604" s="1"/>
      <c r="G1604" s="1"/>
      <c r="H1604" s="1"/>
      <c r="I1604" s="1"/>
      <c r="J1604" s="1"/>
      <c r="K1604" s="1"/>
      <c r="L1604" s="1"/>
      <c r="M1604" s="1"/>
      <c r="N1604" s="1"/>
      <c r="O1604" s="1"/>
      <c r="P1604" s="1"/>
      <c r="Q1604" s="1"/>
      <c r="R1604" s="1"/>
    </row>
    <row r="1605" spans="1:18">
      <c r="A1605" s="1"/>
      <c r="B1605" s="1"/>
      <c r="C1605" s="1"/>
      <c r="D1605" s="1"/>
      <c r="E1605" s="1"/>
      <c r="F1605" s="1"/>
      <c r="G1605" s="1"/>
      <c r="H1605" s="1"/>
      <c r="I1605" s="1"/>
      <c r="J1605" s="1"/>
      <c r="K1605" s="1"/>
      <c r="L1605" s="1"/>
      <c r="M1605" s="1"/>
      <c r="N1605" s="1"/>
      <c r="O1605" s="1"/>
      <c r="P1605" s="1"/>
      <c r="Q1605" s="1"/>
      <c r="R1605" s="1"/>
    </row>
    <row r="1606" spans="1:18">
      <c r="A1606" s="1"/>
      <c r="B1606" s="1"/>
      <c r="C1606" s="1"/>
      <c r="D1606" s="1"/>
      <c r="E1606" s="1"/>
      <c r="F1606" s="1"/>
      <c r="G1606" s="1"/>
      <c r="H1606" s="1"/>
      <c r="I1606" s="1"/>
      <c r="J1606" s="1"/>
      <c r="K1606" s="1"/>
      <c r="L1606" s="1"/>
      <c r="M1606" s="1"/>
      <c r="N1606" s="1"/>
      <c r="O1606" s="1"/>
      <c r="P1606" s="1"/>
      <c r="Q1606" s="1"/>
      <c r="R1606" s="1"/>
    </row>
    <row r="1607" spans="1:18">
      <c r="A1607" s="1"/>
      <c r="B1607" s="1"/>
      <c r="C1607" s="1"/>
      <c r="D1607" s="1"/>
      <c r="E1607" s="1"/>
      <c r="F1607" s="1"/>
      <c r="G1607" s="1"/>
      <c r="H1607" s="1"/>
      <c r="I1607" s="1"/>
      <c r="J1607" s="1"/>
      <c r="K1607" s="1"/>
      <c r="L1607" s="1"/>
      <c r="M1607" s="1"/>
      <c r="N1607" s="1"/>
      <c r="O1607" s="1"/>
      <c r="P1607" s="1"/>
      <c r="Q1607" s="1"/>
      <c r="R1607" s="1"/>
    </row>
    <row r="1608" spans="1:18">
      <c r="A1608" s="1"/>
      <c r="B1608" s="1"/>
      <c r="C1608" s="1"/>
      <c r="D1608" s="1"/>
      <c r="E1608" s="1"/>
      <c r="F1608" s="1"/>
      <c r="G1608" s="1"/>
      <c r="H1608" s="1"/>
      <c r="I1608" s="1"/>
      <c r="J1608" s="1"/>
      <c r="K1608" s="1"/>
      <c r="L1608" s="1"/>
      <c r="M1608" s="1"/>
      <c r="N1608" s="1"/>
      <c r="O1608" s="1"/>
      <c r="P1608" s="1"/>
      <c r="Q1608" s="1"/>
      <c r="R1608" s="1"/>
    </row>
    <row r="1609" spans="1:18">
      <c r="A1609" s="1"/>
      <c r="B1609" s="1"/>
      <c r="C1609" s="1"/>
      <c r="D1609" s="1"/>
      <c r="E1609" s="1"/>
      <c r="F1609" s="1"/>
      <c r="G1609" s="1"/>
      <c r="H1609" s="1"/>
      <c r="I1609" s="1"/>
      <c r="J1609" s="1"/>
      <c r="K1609" s="1"/>
      <c r="L1609" s="1"/>
      <c r="M1609" s="1"/>
      <c r="N1609" s="1"/>
      <c r="O1609" s="1"/>
      <c r="P1609" s="1"/>
      <c r="Q1609" s="1"/>
      <c r="R1609" s="1"/>
    </row>
    <row r="1610" spans="1:18">
      <c r="A1610" s="1"/>
      <c r="B1610" s="1"/>
      <c r="C1610" s="1"/>
      <c r="D1610" s="1"/>
      <c r="E1610" s="1"/>
      <c r="F1610" s="1"/>
      <c r="G1610" s="1"/>
      <c r="H1610" s="1"/>
      <c r="I1610" s="1"/>
      <c r="J1610" s="1"/>
      <c r="K1610" s="1"/>
      <c r="L1610" s="1"/>
      <c r="M1610" s="1"/>
      <c r="N1610" s="1"/>
      <c r="O1610" s="1"/>
      <c r="P1610" s="1"/>
      <c r="Q1610" s="1"/>
      <c r="R1610" s="1"/>
    </row>
    <row r="1611" spans="1:18">
      <c r="A1611" s="1"/>
      <c r="B1611" s="1"/>
      <c r="C1611" s="1"/>
      <c r="D1611" s="1"/>
      <c r="E1611" s="1"/>
      <c r="F1611" s="1"/>
      <c r="G1611" s="1"/>
      <c r="H1611" s="1"/>
      <c r="I1611" s="1"/>
      <c r="J1611" s="1"/>
      <c r="K1611" s="1"/>
      <c r="L1611" s="1"/>
      <c r="M1611" s="1"/>
      <c r="N1611" s="1"/>
      <c r="O1611" s="1"/>
      <c r="P1611" s="1"/>
      <c r="Q1611" s="1"/>
      <c r="R1611" s="1"/>
    </row>
    <row r="1612" spans="1:18">
      <c r="A1612" s="1"/>
      <c r="B1612" s="1"/>
      <c r="C1612" s="1"/>
      <c r="D1612" s="1"/>
      <c r="E1612" s="1"/>
      <c r="F1612" s="1"/>
      <c r="G1612" s="1"/>
      <c r="H1612" s="1"/>
      <c r="I1612" s="1"/>
      <c r="J1612" s="1"/>
      <c r="K1612" s="1"/>
      <c r="L1612" s="1"/>
      <c r="M1612" s="1"/>
      <c r="N1612" s="1"/>
      <c r="O1612" s="1"/>
      <c r="P1612" s="1"/>
      <c r="Q1612" s="1"/>
      <c r="R1612" s="1"/>
    </row>
    <row r="1613" spans="1:18">
      <c r="A1613" s="1"/>
      <c r="B1613" s="1"/>
      <c r="C1613" s="1"/>
      <c r="D1613" s="1"/>
      <c r="E1613" s="1"/>
      <c r="F1613" s="1"/>
      <c r="G1613" s="1"/>
      <c r="H1613" s="1"/>
      <c r="I1613" s="1"/>
      <c r="J1613" s="1"/>
      <c r="K1613" s="1"/>
      <c r="L1613" s="1"/>
      <c r="M1613" s="1"/>
      <c r="N1613" s="1"/>
      <c r="O1613" s="1"/>
      <c r="P1613" s="1"/>
      <c r="Q1613" s="1"/>
      <c r="R1613" s="1"/>
    </row>
    <row r="1614" spans="1:18">
      <c r="A1614" s="1"/>
      <c r="B1614" s="1"/>
      <c r="C1614" s="1"/>
      <c r="D1614" s="1"/>
      <c r="E1614" s="1"/>
      <c r="F1614" s="1"/>
      <c r="G1614" s="1"/>
      <c r="H1614" s="1"/>
      <c r="I1614" s="1"/>
      <c r="J1614" s="1"/>
      <c r="K1614" s="1"/>
      <c r="L1614" s="1"/>
      <c r="M1614" s="1"/>
      <c r="N1614" s="1"/>
      <c r="O1614" s="1"/>
      <c r="P1614" s="1"/>
      <c r="Q1614" s="1"/>
      <c r="R1614" s="1"/>
    </row>
    <row r="1615" spans="1:18">
      <c r="A1615" s="1"/>
      <c r="B1615" s="1"/>
      <c r="C1615" s="1"/>
      <c r="D1615" s="1"/>
      <c r="E1615" s="1"/>
      <c r="F1615" s="1"/>
      <c r="G1615" s="1"/>
      <c r="H1615" s="1"/>
      <c r="I1615" s="1"/>
      <c r="J1615" s="1"/>
      <c r="K1615" s="1"/>
      <c r="L1615" s="1"/>
      <c r="M1615" s="1"/>
      <c r="N1615" s="1"/>
      <c r="O1615" s="1"/>
      <c r="P1615" s="1"/>
      <c r="Q1615" s="1"/>
      <c r="R1615" s="1"/>
    </row>
    <row r="1616" spans="1:18">
      <c r="A1616" s="1"/>
      <c r="B1616" s="1"/>
      <c r="C1616" s="1"/>
      <c r="D1616" s="1"/>
      <c r="E1616" s="1"/>
      <c r="F1616" s="1"/>
      <c r="G1616" s="1"/>
      <c r="H1616" s="1"/>
      <c r="I1616" s="1"/>
      <c r="J1616" s="1"/>
      <c r="K1616" s="1"/>
      <c r="L1616" s="1"/>
      <c r="M1616" s="1"/>
      <c r="N1616" s="1"/>
      <c r="O1616" s="1"/>
      <c r="P1616" s="1"/>
      <c r="Q1616" s="1"/>
      <c r="R1616" s="1"/>
    </row>
    <row r="1617" spans="1:18">
      <c r="A1617" s="1"/>
      <c r="B1617" s="1"/>
      <c r="C1617" s="1"/>
      <c r="D1617" s="1"/>
      <c r="E1617" s="1"/>
      <c r="F1617" s="1"/>
      <c r="G1617" s="1"/>
      <c r="H1617" s="1"/>
      <c r="I1617" s="1"/>
      <c r="J1617" s="1"/>
      <c r="K1617" s="1"/>
      <c r="L1617" s="1"/>
      <c r="M1617" s="1"/>
      <c r="N1617" s="1"/>
      <c r="O1617" s="1"/>
      <c r="P1617" s="1"/>
      <c r="Q1617" s="1"/>
      <c r="R1617" s="1"/>
    </row>
    <row r="1618" spans="1:18">
      <c r="A1618" s="1"/>
      <c r="B1618" s="1"/>
      <c r="C1618" s="1"/>
      <c r="D1618" s="1"/>
      <c r="E1618" s="1"/>
      <c r="F1618" s="1"/>
      <c r="G1618" s="1"/>
      <c r="H1618" s="1"/>
      <c r="I1618" s="1"/>
      <c r="J1618" s="1"/>
      <c r="K1618" s="1"/>
      <c r="L1618" s="1"/>
      <c r="M1618" s="1"/>
      <c r="N1618" s="1"/>
      <c r="O1618" s="1"/>
      <c r="P1618" s="1"/>
      <c r="Q1618" s="1"/>
      <c r="R1618" s="1"/>
    </row>
    <row r="1619" spans="1:18">
      <c r="A1619" s="1"/>
      <c r="B1619" s="1"/>
      <c r="C1619" s="1"/>
      <c r="D1619" s="1"/>
      <c r="E1619" s="1"/>
      <c r="F1619" s="1"/>
      <c r="G1619" s="1"/>
      <c r="H1619" s="1"/>
      <c r="I1619" s="1"/>
      <c r="J1619" s="1"/>
      <c r="K1619" s="1"/>
      <c r="L1619" s="1"/>
      <c r="M1619" s="1"/>
      <c r="N1619" s="1"/>
      <c r="O1619" s="1"/>
      <c r="P1619" s="1"/>
      <c r="Q1619" s="1"/>
      <c r="R1619" s="1"/>
    </row>
    <row r="1620" spans="1:18">
      <c r="A1620" s="1"/>
      <c r="B1620" s="1"/>
      <c r="C1620" s="1"/>
      <c r="D1620" s="1"/>
      <c r="E1620" s="1"/>
      <c r="F1620" s="1"/>
      <c r="G1620" s="1"/>
      <c r="H1620" s="1"/>
      <c r="I1620" s="1"/>
      <c r="J1620" s="1"/>
      <c r="K1620" s="1"/>
      <c r="L1620" s="1"/>
      <c r="M1620" s="1"/>
      <c r="N1620" s="1"/>
      <c r="O1620" s="1"/>
      <c r="P1620" s="1"/>
      <c r="Q1620" s="1"/>
      <c r="R1620" s="1"/>
    </row>
    <row r="1621" spans="1:18">
      <c r="A1621" s="1"/>
      <c r="B1621" s="1"/>
      <c r="C1621" s="1"/>
      <c r="D1621" s="1"/>
      <c r="E1621" s="1"/>
      <c r="F1621" s="1"/>
      <c r="G1621" s="1"/>
      <c r="H1621" s="1"/>
      <c r="I1621" s="1"/>
      <c r="J1621" s="1"/>
      <c r="K1621" s="1"/>
      <c r="L1621" s="1"/>
      <c r="M1621" s="1"/>
      <c r="N1621" s="1"/>
      <c r="O1621" s="1"/>
      <c r="P1621" s="1"/>
      <c r="Q1621" s="1"/>
      <c r="R1621" s="1"/>
    </row>
    <row r="1622" spans="1:18">
      <c r="A1622" s="1"/>
      <c r="B1622" s="1"/>
      <c r="C1622" s="1"/>
      <c r="D1622" s="1"/>
      <c r="E1622" s="1"/>
      <c r="F1622" s="1"/>
      <c r="G1622" s="1"/>
      <c r="H1622" s="1"/>
      <c r="I1622" s="1"/>
      <c r="J1622" s="1"/>
      <c r="K1622" s="1"/>
      <c r="L1622" s="1"/>
      <c r="M1622" s="1"/>
      <c r="N1622" s="1"/>
      <c r="O1622" s="1"/>
      <c r="P1622" s="1"/>
      <c r="Q1622" s="1"/>
      <c r="R1622" s="1"/>
    </row>
    <row r="1623" spans="1:18">
      <c r="A1623" s="1"/>
      <c r="B1623" s="1"/>
      <c r="C1623" s="1"/>
      <c r="D1623" s="1"/>
      <c r="E1623" s="1"/>
      <c r="F1623" s="1"/>
      <c r="G1623" s="1"/>
      <c r="H1623" s="1"/>
      <c r="I1623" s="1"/>
      <c r="J1623" s="1"/>
      <c r="K1623" s="1"/>
      <c r="L1623" s="1"/>
      <c r="M1623" s="1"/>
      <c r="N1623" s="1"/>
      <c r="O1623" s="1"/>
      <c r="P1623" s="1"/>
      <c r="Q1623" s="1"/>
      <c r="R1623" s="1"/>
    </row>
    <row r="1624" spans="1:18">
      <c r="A1624" s="1"/>
      <c r="B1624" s="1"/>
      <c r="C1624" s="1"/>
      <c r="D1624" s="1"/>
      <c r="E1624" s="1"/>
      <c r="F1624" s="1"/>
      <c r="G1624" s="1"/>
      <c r="H1624" s="1"/>
      <c r="I1624" s="1"/>
      <c r="J1624" s="1"/>
      <c r="K1624" s="1"/>
      <c r="L1624" s="1"/>
      <c r="M1624" s="1"/>
      <c r="N1624" s="1"/>
      <c r="O1624" s="1"/>
      <c r="P1624" s="1"/>
      <c r="Q1624" s="1"/>
      <c r="R1624" s="1"/>
    </row>
    <row r="1625" spans="1:18">
      <c r="A1625" s="1"/>
      <c r="B1625" s="1"/>
      <c r="C1625" s="1"/>
      <c r="D1625" s="1"/>
      <c r="E1625" s="1"/>
      <c r="F1625" s="1"/>
      <c r="G1625" s="1"/>
      <c r="H1625" s="1"/>
      <c r="I1625" s="1"/>
      <c r="J1625" s="1"/>
      <c r="K1625" s="1"/>
      <c r="L1625" s="1"/>
      <c r="M1625" s="1"/>
      <c r="N1625" s="1"/>
      <c r="O1625" s="1"/>
      <c r="P1625" s="1"/>
      <c r="Q1625" s="1"/>
      <c r="R1625" s="1"/>
    </row>
    <row r="1626" spans="1:18">
      <c r="A1626" s="1"/>
      <c r="B1626" s="1"/>
      <c r="C1626" s="1"/>
      <c r="D1626" s="1"/>
      <c r="E1626" s="1"/>
      <c r="F1626" s="1"/>
      <c r="G1626" s="1"/>
      <c r="H1626" s="1"/>
      <c r="I1626" s="1"/>
      <c r="J1626" s="1"/>
      <c r="K1626" s="1"/>
      <c r="L1626" s="1"/>
      <c r="M1626" s="1"/>
      <c r="N1626" s="1"/>
      <c r="O1626" s="1"/>
      <c r="P1626" s="1"/>
      <c r="Q1626" s="1"/>
      <c r="R1626" s="1"/>
    </row>
    <row r="1627" spans="1:18">
      <c r="A1627" s="1"/>
      <c r="B1627" s="1"/>
      <c r="C1627" s="1"/>
      <c r="D1627" s="1"/>
      <c r="E1627" s="1"/>
      <c r="F1627" s="1"/>
      <c r="G1627" s="1"/>
      <c r="H1627" s="1"/>
      <c r="I1627" s="1"/>
      <c r="J1627" s="1"/>
      <c r="K1627" s="1"/>
      <c r="L1627" s="1"/>
      <c r="M1627" s="1"/>
      <c r="N1627" s="1"/>
      <c r="O1627" s="1"/>
      <c r="P1627" s="1"/>
      <c r="Q1627" s="1"/>
      <c r="R1627" s="1"/>
    </row>
    <row r="1628" spans="1:18">
      <c r="A1628" s="1"/>
      <c r="B1628" s="1"/>
      <c r="C1628" s="1"/>
      <c r="D1628" s="1"/>
      <c r="E1628" s="1"/>
      <c r="F1628" s="1"/>
      <c r="G1628" s="1"/>
      <c r="H1628" s="1"/>
      <c r="I1628" s="1"/>
      <c r="J1628" s="1"/>
      <c r="K1628" s="1"/>
      <c r="L1628" s="1"/>
      <c r="M1628" s="1"/>
      <c r="N1628" s="1"/>
      <c r="O1628" s="1"/>
      <c r="P1628" s="1"/>
      <c r="Q1628" s="1"/>
      <c r="R1628" s="1"/>
    </row>
    <row r="1629" spans="1:18">
      <c r="A1629" s="1"/>
      <c r="B1629" s="1"/>
      <c r="C1629" s="1"/>
      <c r="D1629" s="1"/>
      <c r="E1629" s="1"/>
      <c r="F1629" s="1"/>
      <c r="G1629" s="1"/>
      <c r="H1629" s="1"/>
      <c r="I1629" s="1"/>
      <c r="J1629" s="1"/>
      <c r="K1629" s="1"/>
      <c r="L1629" s="1"/>
      <c r="M1629" s="1"/>
      <c r="N1629" s="1"/>
      <c r="O1629" s="1"/>
      <c r="P1629" s="1"/>
      <c r="Q1629" s="1"/>
      <c r="R1629" s="1"/>
    </row>
    <row r="1630" spans="1:18">
      <c r="A1630" s="1"/>
      <c r="B1630" s="1"/>
      <c r="C1630" s="1"/>
      <c r="D1630" s="1"/>
      <c r="E1630" s="1"/>
      <c r="F1630" s="1"/>
      <c r="G1630" s="1"/>
      <c r="H1630" s="1"/>
      <c r="I1630" s="1"/>
      <c r="J1630" s="1"/>
      <c r="K1630" s="1"/>
      <c r="L1630" s="1"/>
      <c r="M1630" s="1"/>
      <c r="N1630" s="1"/>
      <c r="O1630" s="1"/>
      <c r="P1630" s="1"/>
      <c r="Q1630" s="1"/>
      <c r="R1630" s="1"/>
    </row>
    <row r="1631" spans="1:18">
      <c r="A1631" s="1"/>
      <c r="B1631" s="1"/>
      <c r="C1631" s="1"/>
      <c r="D1631" s="1"/>
      <c r="E1631" s="1"/>
      <c r="F1631" s="1"/>
      <c r="G1631" s="1"/>
      <c r="H1631" s="1"/>
      <c r="I1631" s="1"/>
      <c r="J1631" s="1"/>
      <c r="K1631" s="1"/>
      <c r="L1631" s="1"/>
      <c r="M1631" s="1"/>
      <c r="N1631" s="1"/>
      <c r="O1631" s="1"/>
      <c r="P1631" s="1"/>
      <c r="Q1631" s="1"/>
      <c r="R1631" s="1"/>
    </row>
    <row r="1632" spans="1:18">
      <c r="A1632" s="1"/>
      <c r="B1632" s="1"/>
      <c r="C1632" s="1"/>
      <c r="D1632" s="1"/>
      <c r="E1632" s="1"/>
      <c r="F1632" s="1"/>
      <c r="G1632" s="1"/>
      <c r="H1632" s="1"/>
      <c r="I1632" s="1"/>
      <c r="J1632" s="1"/>
      <c r="K1632" s="1"/>
      <c r="L1632" s="1"/>
      <c r="M1632" s="1"/>
      <c r="N1632" s="1"/>
      <c r="O1632" s="1"/>
      <c r="P1632" s="1"/>
      <c r="Q1632" s="1"/>
      <c r="R1632" s="1"/>
    </row>
    <row r="1633" spans="1:18">
      <c r="A1633" s="1"/>
      <c r="B1633" s="1"/>
      <c r="C1633" s="1"/>
      <c r="D1633" s="1"/>
      <c r="E1633" s="1"/>
      <c r="F1633" s="1"/>
      <c r="G1633" s="1"/>
      <c r="H1633" s="1"/>
      <c r="I1633" s="1"/>
      <c r="J1633" s="1"/>
      <c r="K1633" s="1"/>
      <c r="L1633" s="1"/>
      <c r="M1633" s="1"/>
      <c r="N1633" s="1"/>
      <c r="O1633" s="1"/>
      <c r="P1633" s="1"/>
      <c r="Q1633" s="1"/>
      <c r="R1633" s="1"/>
    </row>
    <row r="1634" spans="1:18">
      <c r="A1634" s="1"/>
      <c r="B1634" s="1"/>
      <c r="C1634" s="1"/>
      <c r="D1634" s="1"/>
      <c r="E1634" s="1"/>
      <c r="F1634" s="1"/>
      <c r="G1634" s="1"/>
      <c r="H1634" s="1"/>
      <c r="I1634" s="1"/>
      <c r="J1634" s="1"/>
      <c r="K1634" s="1"/>
      <c r="L1634" s="1"/>
      <c r="M1634" s="1"/>
      <c r="N1634" s="1"/>
      <c r="O1634" s="1"/>
      <c r="P1634" s="1"/>
      <c r="Q1634" s="1"/>
      <c r="R1634" s="1"/>
    </row>
    <row r="1635" spans="1:18">
      <c r="A1635" s="1"/>
      <c r="B1635" s="1"/>
      <c r="C1635" s="1"/>
      <c r="D1635" s="1"/>
      <c r="E1635" s="1"/>
      <c r="F1635" s="1"/>
      <c r="G1635" s="1"/>
      <c r="H1635" s="1"/>
      <c r="I1635" s="1"/>
      <c r="J1635" s="1"/>
      <c r="K1635" s="1"/>
      <c r="L1635" s="1"/>
      <c r="M1635" s="1"/>
      <c r="N1635" s="1"/>
      <c r="O1635" s="1"/>
      <c r="P1635" s="1"/>
      <c r="Q1635" s="1"/>
      <c r="R1635" s="1"/>
    </row>
    <row r="1636" spans="1:18">
      <c r="A1636" s="1"/>
      <c r="B1636" s="1"/>
      <c r="C1636" s="1"/>
      <c r="D1636" s="1"/>
      <c r="E1636" s="1"/>
      <c r="F1636" s="1"/>
      <c r="G1636" s="1"/>
      <c r="H1636" s="1"/>
      <c r="I1636" s="1"/>
      <c r="J1636" s="1"/>
      <c r="K1636" s="1"/>
      <c r="L1636" s="1"/>
      <c r="M1636" s="1"/>
      <c r="N1636" s="1"/>
      <c r="O1636" s="1"/>
      <c r="P1636" s="1"/>
      <c r="Q1636" s="1"/>
      <c r="R1636" s="1"/>
    </row>
    <row r="1637" spans="1:18">
      <c r="A1637" s="1"/>
      <c r="B1637" s="1"/>
      <c r="C1637" s="1"/>
      <c r="D1637" s="1"/>
      <c r="E1637" s="1"/>
      <c r="F1637" s="1"/>
      <c r="G1637" s="1"/>
      <c r="H1637" s="1"/>
      <c r="I1637" s="1"/>
      <c r="J1637" s="1"/>
      <c r="K1637" s="1"/>
      <c r="L1637" s="1"/>
      <c r="M1637" s="1"/>
      <c r="N1637" s="1"/>
      <c r="O1637" s="1"/>
      <c r="P1637" s="1"/>
      <c r="Q1637" s="1"/>
      <c r="R1637" s="1"/>
    </row>
    <row r="1638" spans="1:18">
      <c r="A1638" s="1"/>
      <c r="B1638" s="1"/>
      <c r="C1638" s="1"/>
      <c r="D1638" s="1"/>
      <c r="E1638" s="1"/>
      <c r="F1638" s="1"/>
      <c r="G1638" s="1"/>
      <c r="H1638" s="1"/>
      <c r="I1638" s="1"/>
      <c r="J1638" s="1"/>
      <c r="K1638" s="1"/>
      <c r="L1638" s="1"/>
      <c r="M1638" s="1"/>
      <c r="N1638" s="1"/>
      <c r="O1638" s="1"/>
      <c r="P1638" s="1"/>
      <c r="Q1638" s="1"/>
      <c r="R1638" s="1"/>
    </row>
    <row r="1639" spans="1:18">
      <c r="A1639" s="1"/>
      <c r="B1639" s="1"/>
      <c r="C1639" s="1"/>
      <c r="D1639" s="1"/>
      <c r="E1639" s="1"/>
      <c r="F1639" s="1"/>
      <c r="G1639" s="1"/>
      <c r="H1639" s="1"/>
      <c r="I1639" s="1"/>
      <c r="J1639" s="1"/>
      <c r="K1639" s="1"/>
      <c r="L1639" s="1"/>
      <c r="M1639" s="1"/>
      <c r="N1639" s="1"/>
      <c r="O1639" s="1"/>
      <c r="P1639" s="1"/>
      <c r="Q1639" s="1"/>
      <c r="R1639" s="1"/>
    </row>
    <row r="1640" spans="1:18">
      <c r="A1640" s="1"/>
      <c r="B1640" s="1"/>
      <c r="C1640" s="1"/>
      <c r="D1640" s="1"/>
      <c r="E1640" s="1"/>
      <c r="F1640" s="1"/>
      <c r="G1640" s="1"/>
      <c r="H1640" s="1"/>
      <c r="I1640" s="1"/>
      <c r="J1640" s="1"/>
      <c r="K1640" s="1"/>
      <c r="L1640" s="1"/>
      <c r="M1640" s="1"/>
      <c r="N1640" s="1"/>
      <c r="O1640" s="1"/>
      <c r="P1640" s="1"/>
      <c r="Q1640" s="1"/>
      <c r="R1640" s="1"/>
    </row>
    <row r="1641" spans="1:18">
      <c r="A1641" s="1"/>
      <c r="B1641" s="1"/>
      <c r="C1641" s="1"/>
      <c r="D1641" s="1"/>
      <c r="E1641" s="1"/>
      <c r="F1641" s="1"/>
      <c r="G1641" s="1"/>
      <c r="H1641" s="1"/>
      <c r="I1641" s="1"/>
      <c r="J1641" s="1"/>
      <c r="K1641" s="1"/>
      <c r="L1641" s="1"/>
      <c r="M1641" s="1"/>
      <c r="N1641" s="1"/>
      <c r="O1641" s="1"/>
      <c r="P1641" s="1"/>
      <c r="Q1641" s="1"/>
      <c r="R1641" s="1"/>
    </row>
    <row r="1642" spans="1:18">
      <c r="A1642" s="1"/>
      <c r="B1642" s="1"/>
      <c r="C1642" s="1"/>
      <c r="D1642" s="1"/>
      <c r="E1642" s="1"/>
      <c r="F1642" s="1"/>
      <c r="G1642" s="1"/>
      <c r="H1642" s="1"/>
      <c r="I1642" s="1"/>
      <c r="J1642" s="1"/>
      <c r="K1642" s="1"/>
      <c r="L1642" s="1"/>
      <c r="M1642" s="1"/>
      <c r="N1642" s="1"/>
      <c r="O1642" s="1"/>
      <c r="P1642" s="1"/>
      <c r="Q1642" s="1"/>
      <c r="R1642" s="1"/>
    </row>
    <row r="1643" spans="1:18">
      <c r="A1643" s="1"/>
      <c r="B1643" s="1"/>
      <c r="C1643" s="1"/>
      <c r="D1643" s="1"/>
      <c r="E1643" s="1"/>
      <c r="F1643" s="1"/>
      <c r="G1643" s="1"/>
      <c r="H1643" s="1"/>
      <c r="I1643" s="1"/>
      <c r="J1643" s="1"/>
      <c r="K1643" s="1"/>
      <c r="L1643" s="1"/>
      <c r="M1643" s="1"/>
      <c r="N1643" s="1"/>
      <c r="O1643" s="1"/>
      <c r="P1643" s="1"/>
      <c r="Q1643" s="1"/>
      <c r="R1643" s="1"/>
    </row>
    <row r="1644" spans="1:18">
      <c r="A1644" s="1"/>
      <c r="B1644" s="1"/>
      <c r="C1644" s="1"/>
      <c r="D1644" s="1"/>
      <c r="E1644" s="1"/>
      <c r="F1644" s="1"/>
      <c r="G1644" s="1"/>
      <c r="H1644" s="1"/>
      <c r="I1644" s="1"/>
      <c r="J1644" s="1"/>
      <c r="K1644" s="1"/>
      <c r="L1644" s="1"/>
      <c r="M1644" s="1"/>
      <c r="N1644" s="1"/>
      <c r="O1644" s="1"/>
      <c r="P1644" s="1"/>
      <c r="Q1644" s="1"/>
      <c r="R1644" s="1"/>
    </row>
    <row r="1645" spans="1:18">
      <c r="A1645" s="1"/>
      <c r="B1645" s="1"/>
      <c r="C1645" s="1"/>
      <c r="D1645" s="1"/>
      <c r="E1645" s="1"/>
      <c r="F1645" s="1"/>
      <c r="G1645" s="1"/>
      <c r="H1645" s="1"/>
      <c r="I1645" s="1"/>
      <c r="J1645" s="1"/>
      <c r="K1645" s="1"/>
      <c r="L1645" s="1"/>
      <c r="M1645" s="1"/>
      <c r="N1645" s="1"/>
      <c r="O1645" s="1"/>
      <c r="P1645" s="1"/>
      <c r="Q1645" s="1"/>
      <c r="R1645" s="1"/>
    </row>
    <row r="1646" spans="1:18">
      <c r="A1646" s="1"/>
      <c r="B1646" s="1"/>
      <c r="C1646" s="1"/>
      <c r="D1646" s="1"/>
      <c r="E1646" s="1"/>
      <c r="F1646" s="1"/>
      <c r="G1646" s="1"/>
      <c r="H1646" s="1"/>
      <c r="I1646" s="1"/>
      <c r="J1646" s="1"/>
      <c r="K1646" s="1"/>
      <c r="L1646" s="1"/>
      <c r="M1646" s="1"/>
      <c r="N1646" s="1"/>
      <c r="O1646" s="1"/>
      <c r="P1646" s="1"/>
      <c r="Q1646" s="1"/>
      <c r="R1646" s="1"/>
    </row>
    <row r="1647" spans="1:18">
      <c r="A1647" s="1"/>
      <c r="B1647" s="1"/>
      <c r="C1647" s="1"/>
      <c r="D1647" s="1"/>
      <c r="E1647" s="1"/>
      <c r="F1647" s="1"/>
      <c r="G1647" s="1"/>
      <c r="H1647" s="1"/>
      <c r="I1647" s="1"/>
      <c r="J1647" s="1"/>
      <c r="K1647" s="1"/>
      <c r="L1647" s="1"/>
      <c r="M1647" s="1"/>
      <c r="N1647" s="1"/>
      <c r="O1647" s="1"/>
      <c r="P1647" s="1"/>
      <c r="Q1647" s="1"/>
      <c r="R1647" s="1"/>
    </row>
    <row r="1648" spans="1:18">
      <c r="A1648" s="1"/>
      <c r="B1648" s="1"/>
      <c r="C1648" s="1"/>
      <c r="D1648" s="1"/>
      <c r="E1648" s="1"/>
      <c r="F1648" s="1"/>
      <c r="G1648" s="1"/>
      <c r="H1648" s="1"/>
      <c r="I1648" s="1"/>
      <c r="J1648" s="1"/>
      <c r="K1648" s="1"/>
      <c r="L1648" s="1"/>
      <c r="M1648" s="1"/>
      <c r="N1648" s="1"/>
      <c r="O1648" s="1"/>
      <c r="P1648" s="1"/>
      <c r="Q1648" s="1"/>
      <c r="R1648" s="1"/>
    </row>
    <row r="1649" spans="1:18">
      <c r="A1649" s="1"/>
      <c r="B1649" s="1"/>
      <c r="C1649" s="1"/>
      <c r="D1649" s="1"/>
      <c r="E1649" s="1"/>
      <c r="F1649" s="1"/>
      <c r="G1649" s="1"/>
      <c r="H1649" s="1"/>
      <c r="I1649" s="1"/>
      <c r="J1649" s="1"/>
      <c r="K1649" s="1"/>
      <c r="L1649" s="1"/>
      <c r="M1649" s="1"/>
      <c r="N1649" s="1"/>
      <c r="O1649" s="1"/>
      <c r="P1649" s="1"/>
      <c r="Q1649" s="1"/>
      <c r="R1649" s="1"/>
    </row>
    <row r="1650" spans="1:18">
      <c r="A1650" s="1"/>
      <c r="B1650" s="1"/>
      <c r="C1650" s="1"/>
      <c r="D1650" s="1"/>
      <c r="E1650" s="1"/>
      <c r="F1650" s="1"/>
      <c r="G1650" s="1"/>
      <c r="H1650" s="1"/>
      <c r="I1650" s="1"/>
      <c r="J1650" s="1"/>
      <c r="K1650" s="1"/>
      <c r="L1650" s="1"/>
      <c r="M1650" s="1"/>
      <c r="N1650" s="1"/>
      <c r="O1650" s="1"/>
      <c r="P1650" s="1"/>
      <c r="Q1650" s="1"/>
      <c r="R1650" s="1"/>
    </row>
    <row r="1651" spans="1:18">
      <c r="A1651" s="1"/>
      <c r="B1651" s="1"/>
      <c r="C1651" s="1"/>
      <c r="D1651" s="1"/>
      <c r="E1651" s="1"/>
      <c r="F1651" s="1"/>
      <c r="G1651" s="1"/>
      <c r="H1651" s="1"/>
      <c r="I1651" s="1"/>
      <c r="J1651" s="1"/>
      <c r="K1651" s="1"/>
      <c r="L1651" s="1"/>
      <c r="M1651" s="1"/>
      <c r="N1651" s="1"/>
      <c r="O1651" s="1"/>
      <c r="P1651" s="1"/>
      <c r="Q1651" s="1"/>
      <c r="R1651" s="1"/>
    </row>
    <row r="1652" spans="1:18">
      <c r="A1652" s="1"/>
      <c r="B1652" s="1"/>
      <c r="C1652" s="1"/>
      <c r="D1652" s="1"/>
      <c r="E1652" s="1"/>
      <c r="F1652" s="1"/>
      <c r="G1652" s="1"/>
      <c r="H1652" s="1"/>
      <c r="I1652" s="1"/>
      <c r="J1652" s="1"/>
      <c r="K1652" s="1"/>
      <c r="L1652" s="1"/>
      <c r="M1652" s="1"/>
      <c r="N1652" s="1"/>
      <c r="O1652" s="1"/>
      <c r="P1652" s="1"/>
      <c r="Q1652" s="1"/>
      <c r="R1652" s="1"/>
    </row>
    <row r="1653" spans="1:18">
      <c r="A1653" s="1"/>
      <c r="B1653" s="1"/>
      <c r="C1653" s="1"/>
      <c r="D1653" s="1"/>
      <c r="E1653" s="1"/>
      <c r="F1653" s="1"/>
      <c r="G1653" s="1"/>
      <c r="H1653" s="1"/>
      <c r="I1653" s="1"/>
      <c r="J1653" s="1"/>
      <c r="K1653" s="1"/>
      <c r="L1653" s="1"/>
      <c r="M1653" s="1"/>
      <c r="N1653" s="1"/>
      <c r="O1653" s="1"/>
      <c r="P1653" s="1"/>
      <c r="Q1653" s="1"/>
      <c r="R1653" s="1"/>
    </row>
    <row r="1654" spans="1:18">
      <c r="A1654" s="1"/>
      <c r="B1654" s="1"/>
      <c r="C1654" s="1"/>
      <c r="D1654" s="1"/>
      <c r="E1654" s="1"/>
      <c r="F1654" s="1"/>
      <c r="G1654" s="1"/>
      <c r="H1654" s="1"/>
      <c r="I1654" s="1"/>
      <c r="J1654" s="1"/>
      <c r="K1654" s="1"/>
      <c r="L1654" s="1"/>
      <c r="M1654" s="1"/>
      <c r="N1654" s="1"/>
      <c r="O1654" s="1"/>
      <c r="P1654" s="1"/>
      <c r="Q1654" s="1"/>
      <c r="R1654" s="1"/>
    </row>
    <row r="1655" spans="1:18">
      <c r="A1655" s="1"/>
      <c r="B1655" s="1"/>
      <c r="C1655" s="1"/>
      <c r="D1655" s="1"/>
      <c r="E1655" s="1"/>
      <c r="F1655" s="1"/>
      <c r="G1655" s="1"/>
      <c r="H1655" s="1"/>
      <c r="I1655" s="1"/>
      <c r="J1655" s="1"/>
      <c r="K1655" s="1"/>
      <c r="L1655" s="1"/>
      <c r="M1655" s="1"/>
      <c r="N1655" s="1"/>
      <c r="O1655" s="1"/>
      <c r="P1655" s="1"/>
      <c r="Q1655" s="1"/>
      <c r="R1655" s="1"/>
    </row>
    <row r="1656" spans="1:18">
      <c r="A1656" s="1"/>
      <c r="B1656" s="1"/>
      <c r="C1656" s="1"/>
      <c r="D1656" s="1"/>
      <c r="E1656" s="1"/>
      <c r="F1656" s="1"/>
      <c r="G1656" s="1"/>
      <c r="H1656" s="1"/>
      <c r="I1656" s="1"/>
      <c r="J1656" s="1"/>
      <c r="K1656" s="1"/>
      <c r="L1656" s="1"/>
      <c r="M1656" s="1"/>
      <c r="N1656" s="1"/>
      <c r="O1656" s="1"/>
      <c r="P1656" s="1"/>
      <c r="Q1656" s="1"/>
      <c r="R1656" s="1"/>
    </row>
    <row r="1657" spans="1:18">
      <c r="A1657" s="1"/>
      <c r="B1657" s="1"/>
      <c r="C1657" s="1"/>
      <c r="D1657" s="1"/>
      <c r="E1657" s="1"/>
      <c r="F1657" s="1"/>
      <c r="G1657" s="1"/>
      <c r="H1657" s="1"/>
      <c r="I1657" s="1"/>
      <c r="J1657" s="1"/>
      <c r="K1657" s="1"/>
      <c r="L1657" s="1"/>
      <c r="M1657" s="1"/>
      <c r="N1657" s="1"/>
      <c r="O1657" s="1"/>
      <c r="P1657" s="1"/>
      <c r="Q1657" s="1"/>
      <c r="R1657" s="1"/>
    </row>
    <row r="1658" spans="1:18">
      <c r="A1658" s="1"/>
      <c r="B1658" s="1"/>
      <c r="C1658" s="1"/>
      <c r="D1658" s="1"/>
      <c r="E1658" s="1"/>
      <c r="F1658" s="1"/>
      <c r="G1658" s="1"/>
      <c r="H1658" s="1"/>
      <c r="I1658" s="1"/>
      <c r="J1658" s="1"/>
      <c r="K1658" s="1"/>
      <c r="L1658" s="1"/>
      <c r="M1658" s="1"/>
      <c r="N1658" s="1"/>
      <c r="O1658" s="1"/>
      <c r="P1658" s="1"/>
      <c r="Q1658" s="1"/>
      <c r="R1658" s="1"/>
    </row>
    <row r="1659" spans="1:18">
      <c r="A1659" s="1"/>
      <c r="B1659" s="1"/>
      <c r="C1659" s="1"/>
      <c r="D1659" s="1"/>
      <c r="E1659" s="1"/>
      <c r="F1659" s="1"/>
      <c r="G1659" s="1"/>
      <c r="H1659" s="1"/>
      <c r="I1659" s="1"/>
      <c r="J1659" s="1"/>
      <c r="K1659" s="1"/>
      <c r="L1659" s="1"/>
      <c r="M1659" s="1"/>
      <c r="N1659" s="1"/>
      <c r="O1659" s="1"/>
      <c r="P1659" s="1"/>
      <c r="Q1659" s="1"/>
      <c r="R1659" s="1"/>
    </row>
    <row r="1660" spans="1:18">
      <c r="A1660" s="1"/>
      <c r="B1660" s="1"/>
      <c r="C1660" s="1"/>
      <c r="D1660" s="1"/>
      <c r="E1660" s="1"/>
      <c r="F1660" s="1"/>
      <c r="G1660" s="1"/>
      <c r="H1660" s="1"/>
      <c r="I1660" s="1"/>
      <c r="J1660" s="1"/>
      <c r="K1660" s="1"/>
      <c r="L1660" s="1"/>
      <c r="M1660" s="1"/>
      <c r="N1660" s="1"/>
      <c r="O1660" s="1"/>
      <c r="P1660" s="1"/>
      <c r="Q1660" s="1"/>
      <c r="R1660" s="1"/>
    </row>
    <row r="1661" spans="1:18">
      <c r="A1661" s="1"/>
      <c r="B1661" s="1"/>
      <c r="C1661" s="1"/>
      <c r="D1661" s="1"/>
      <c r="E1661" s="1"/>
      <c r="F1661" s="1"/>
      <c r="G1661" s="1"/>
      <c r="H1661" s="1"/>
      <c r="I1661" s="1"/>
      <c r="J1661" s="1"/>
      <c r="K1661" s="1"/>
      <c r="L1661" s="1"/>
      <c r="M1661" s="1"/>
      <c r="N1661" s="1"/>
      <c r="O1661" s="1"/>
      <c r="P1661" s="1"/>
      <c r="Q1661" s="1"/>
      <c r="R1661" s="1"/>
    </row>
    <row r="1662" spans="1:18">
      <c r="A1662" s="1"/>
      <c r="B1662" s="1"/>
      <c r="C1662" s="1"/>
      <c r="D1662" s="1"/>
      <c r="E1662" s="1"/>
      <c r="F1662" s="1"/>
      <c r="G1662" s="1"/>
      <c r="H1662" s="1"/>
      <c r="I1662" s="1"/>
      <c r="J1662" s="1"/>
      <c r="K1662" s="1"/>
      <c r="L1662" s="1"/>
      <c r="M1662" s="1"/>
      <c r="N1662" s="1"/>
      <c r="O1662" s="1"/>
      <c r="P1662" s="1"/>
      <c r="Q1662" s="1"/>
      <c r="R1662" s="1"/>
    </row>
    <row r="1663" spans="1:18">
      <c r="A1663" s="1"/>
      <c r="B1663" s="1"/>
      <c r="C1663" s="1"/>
      <c r="D1663" s="1"/>
      <c r="E1663" s="1"/>
      <c r="F1663" s="1"/>
      <c r="G1663" s="1"/>
      <c r="H1663" s="1"/>
      <c r="I1663" s="1"/>
      <c r="J1663" s="1"/>
      <c r="K1663" s="1"/>
      <c r="L1663" s="1"/>
      <c r="M1663" s="1"/>
      <c r="N1663" s="1"/>
      <c r="O1663" s="1"/>
      <c r="P1663" s="1"/>
      <c r="Q1663" s="1"/>
      <c r="R1663" s="1"/>
    </row>
    <row r="1664" spans="1:18">
      <c r="A1664" s="1"/>
      <c r="B1664" s="1"/>
      <c r="C1664" s="1"/>
      <c r="D1664" s="1"/>
      <c r="E1664" s="1"/>
      <c r="F1664" s="1"/>
      <c r="G1664" s="1"/>
      <c r="H1664" s="1"/>
      <c r="I1664" s="1"/>
      <c r="J1664" s="1"/>
      <c r="K1664" s="1"/>
      <c r="L1664" s="1"/>
      <c r="M1664" s="1"/>
      <c r="N1664" s="1"/>
      <c r="O1664" s="1"/>
      <c r="P1664" s="1"/>
      <c r="Q1664" s="1"/>
      <c r="R1664" s="1"/>
    </row>
    <row r="1665" spans="1:18">
      <c r="A1665" s="1"/>
      <c r="B1665" s="1"/>
      <c r="C1665" s="1"/>
      <c r="D1665" s="1"/>
      <c r="E1665" s="1"/>
      <c r="F1665" s="1"/>
      <c r="G1665" s="1"/>
      <c r="H1665" s="1"/>
      <c r="I1665" s="1"/>
      <c r="J1665" s="1"/>
      <c r="K1665" s="1"/>
      <c r="L1665" s="1"/>
      <c r="M1665" s="1"/>
      <c r="N1665" s="1"/>
      <c r="O1665" s="1"/>
      <c r="P1665" s="1"/>
      <c r="Q1665" s="1"/>
      <c r="R1665" s="1"/>
    </row>
    <row r="1666" spans="1:18">
      <c r="A1666" s="1"/>
      <c r="B1666" s="1"/>
      <c r="C1666" s="1"/>
      <c r="D1666" s="1"/>
      <c r="E1666" s="1"/>
      <c r="F1666" s="1"/>
      <c r="G1666" s="1"/>
      <c r="H1666" s="1"/>
      <c r="I1666" s="1"/>
      <c r="J1666" s="1"/>
      <c r="K1666" s="1"/>
      <c r="L1666" s="1"/>
      <c r="M1666" s="1"/>
      <c r="N1666" s="1"/>
      <c r="O1666" s="1"/>
      <c r="P1666" s="1"/>
      <c r="Q1666" s="1"/>
      <c r="R1666" s="1"/>
    </row>
    <row r="1667" spans="1:18">
      <c r="A1667" s="1"/>
      <c r="B1667" s="1"/>
      <c r="C1667" s="1"/>
      <c r="D1667" s="1"/>
      <c r="E1667" s="1"/>
      <c r="F1667" s="1"/>
      <c r="G1667" s="1"/>
      <c r="H1667" s="1"/>
      <c r="I1667" s="1"/>
      <c r="J1667" s="1"/>
      <c r="K1667" s="1"/>
      <c r="L1667" s="1"/>
      <c r="M1667" s="1"/>
      <c r="N1667" s="1"/>
      <c r="O1667" s="1"/>
      <c r="P1667" s="1"/>
      <c r="Q1667" s="1"/>
      <c r="R1667" s="1"/>
    </row>
    <row r="1668" spans="1:18">
      <c r="A1668" s="1"/>
      <c r="B1668" s="1"/>
      <c r="C1668" s="1"/>
      <c r="D1668" s="1"/>
      <c r="E1668" s="1"/>
      <c r="F1668" s="1"/>
      <c r="G1668" s="1"/>
      <c r="H1668" s="1"/>
      <c r="I1668" s="1"/>
      <c r="J1668" s="1"/>
      <c r="K1668" s="1"/>
      <c r="L1668" s="1"/>
      <c r="M1668" s="1"/>
      <c r="N1668" s="1"/>
      <c r="O1668" s="1"/>
      <c r="P1668" s="1"/>
      <c r="Q1668" s="1"/>
      <c r="R1668" s="1"/>
    </row>
    <row r="1669" spans="1:18">
      <c r="A1669" s="1"/>
      <c r="B1669" s="1"/>
      <c r="C1669" s="1"/>
      <c r="D1669" s="1"/>
      <c r="E1669" s="1"/>
      <c r="F1669" s="1"/>
      <c r="G1669" s="1"/>
      <c r="H1669" s="1"/>
      <c r="I1669" s="1"/>
      <c r="J1669" s="1"/>
      <c r="K1669" s="1"/>
      <c r="L1669" s="1"/>
      <c r="M1669" s="1"/>
      <c r="N1669" s="1"/>
      <c r="O1669" s="1"/>
      <c r="P1669" s="1"/>
      <c r="Q1669" s="1"/>
      <c r="R1669" s="1"/>
    </row>
    <row r="1670" spans="1:18">
      <c r="A1670" s="1"/>
      <c r="B1670" s="1"/>
      <c r="C1670" s="1"/>
      <c r="D1670" s="1"/>
      <c r="E1670" s="1"/>
      <c r="F1670" s="1"/>
      <c r="G1670" s="1"/>
      <c r="H1670" s="1"/>
      <c r="I1670" s="1"/>
      <c r="J1670" s="1"/>
      <c r="K1670" s="1"/>
      <c r="L1670" s="1"/>
      <c r="M1670" s="1"/>
      <c r="N1670" s="1"/>
      <c r="O1670" s="1"/>
      <c r="P1670" s="1"/>
      <c r="Q1670" s="1"/>
      <c r="R1670" s="1"/>
    </row>
    <row r="1671" spans="1:18">
      <c r="A1671" s="1"/>
      <c r="B1671" s="1"/>
      <c r="C1671" s="1"/>
      <c r="D1671" s="1"/>
      <c r="E1671" s="1"/>
      <c r="F1671" s="1"/>
      <c r="G1671" s="1"/>
      <c r="H1671" s="1"/>
      <c r="I1671" s="1"/>
      <c r="J1671" s="1"/>
      <c r="K1671" s="1"/>
      <c r="L1671" s="1"/>
      <c r="M1671" s="1"/>
      <c r="N1671" s="1"/>
      <c r="O1671" s="1"/>
      <c r="P1671" s="1"/>
      <c r="Q1671" s="1"/>
      <c r="R1671" s="1"/>
    </row>
    <row r="1672" spans="1:18">
      <c r="A1672" s="1"/>
      <c r="B1672" s="1"/>
      <c r="C1672" s="1"/>
      <c r="D1672" s="1"/>
      <c r="E1672" s="1"/>
      <c r="F1672" s="1"/>
      <c r="G1672" s="1"/>
      <c r="H1672" s="1"/>
      <c r="I1672" s="1"/>
      <c r="J1672" s="1"/>
      <c r="K1672" s="1"/>
      <c r="L1672" s="1"/>
      <c r="M1672" s="1"/>
      <c r="N1672" s="1"/>
      <c r="O1672" s="1"/>
      <c r="P1672" s="1"/>
      <c r="Q1672" s="1"/>
      <c r="R1672" s="1"/>
    </row>
    <row r="1673" spans="1:18">
      <c r="A1673" s="1"/>
      <c r="B1673" s="1"/>
      <c r="C1673" s="1"/>
      <c r="D1673" s="1"/>
      <c r="E1673" s="1"/>
      <c r="F1673" s="1"/>
      <c r="G1673" s="1"/>
      <c r="H1673" s="1"/>
      <c r="I1673" s="1"/>
      <c r="J1673" s="1"/>
      <c r="K1673" s="1"/>
      <c r="L1673" s="1"/>
      <c r="M1673" s="1"/>
      <c r="N1673" s="1"/>
      <c r="O1673" s="1"/>
      <c r="P1673" s="1"/>
      <c r="Q1673" s="1"/>
      <c r="R1673" s="1"/>
    </row>
    <row r="1674" spans="1:18">
      <c r="A1674" s="1"/>
      <c r="B1674" s="1"/>
      <c r="C1674" s="1"/>
      <c r="D1674" s="1"/>
      <c r="E1674" s="1"/>
      <c r="F1674" s="1"/>
      <c r="G1674" s="1"/>
      <c r="H1674" s="1"/>
      <c r="I1674" s="1"/>
      <c r="J1674" s="1"/>
      <c r="K1674" s="1"/>
      <c r="L1674" s="1"/>
      <c r="M1674" s="1"/>
      <c r="N1674" s="1"/>
      <c r="O1674" s="1"/>
      <c r="P1674" s="1"/>
      <c r="Q1674" s="1"/>
      <c r="R1674" s="1"/>
    </row>
    <row r="1675" spans="1:18">
      <c r="A1675" s="1"/>
      <c r="B1675" s="1"/>
      <c r="C1675" s="1"/>
      <c r="D1675" s="1"/>
      <c r="E1675" s="1"/>
      <c r="F1675" s="1"/>
      <c r="G1675" s="1"/>
      <c r="H1675" s="1"/>
      <c r="I1675" s="1"/>
      <c r="J1675" s="1"/>
      <c r="K1675" s="1"/>
      <c r="L1675" s="1"/>
      <c r="M1675" s="1"/>
      <c r="N1675" s="1"/>
      <c r="O1675" s="1"/>
      <c r="P1675" s="1"/>
      <c r="Q1675" s="1"/>
      <c r="R1675" s="1"/>
    </row>
    <row r="1676" spans="1:18">
      <c r="A1676" s="1"/>
      <c r="B1676" s="1"/>
      <c r="C1676" s="1"/>
      <c r="D1676" s="1"/>
      <c r="E1676" s="1"/>
      <c r="F1676" s="1"/>
      <c r="G1676" s="1"/>
      <c r="H1676" s="1"/>
      <c r="I1676" s="1"/>
      <c r="J1676" s="1"/>
      <c r="K1676" s="1"/>
      <c r="L1676" s="1"/>
      <c r="M1676" s="1"/>
      <c r="N1676" s="1"/>
      <c r="O1676" s="1"/>
      <c r="P1676" s="1"/>
      <c r="Q1676" s="1"/>
      <c r="R1676" s="1"/>
    </row>
    <row r="1677" spans="1:18">
      <c r="A1677" s="1"/>
      <c r="B1677" s="1"/>
      <c r="C1677" s="1"/>
      <c r="D1677" s="1"/>
      <c r="E1677" s="1"/>
      <c r="F1677" s="1"/>
      <c r="G1677" s="1"/>
      <c r="H1677" s="1"/>
      <c r="I1677" s="1"/>
      <c r="J1677" s="1"/>
      <c r="K1677" s="1"/>
      <c r="L1677" s="1"/>
      <c r="M1677" s="1"/>
      <c r="N1677" s="1"/>
      <c r="O1677" s="1"/>
      <c r="P1677" s="1"/>
      <c r="Q1677" s="1"/>
      <c r="R1677" s="1"/>
    </row>
    <row r="1678" spans="1:18">
      <c r="A1678" s="1"/>
      <c r="B1678" s="1"/>
      <c r="C1678" s="1"/>
      <c r="D1678" s="1"/>
      <c r="E1678" s="1"/>
      <c r="F1678" s="1"/>
      <c r="G1678" s="1"/>
      <c r="H1678" s="1"/>
      <c r="I1678" s="1"/>
      <c r="J1678" s="1"/>
      <c r="K1678" s="1"/>
      <c r="L1678" s="1"/>
      <c r="M1678" s="1"/>
      <c r="N1678" s="1"/>
      <c r="O1678" s="1"/>
      <c r="P1678" s="1"/>
      <c r="Q1678" s="1"/>
      <c r="R1678" s="1"/>
    </row>
    <row r="1679" spans="1:18">
      <c r="A1679" s="1"/>
      <c r="B1679" s="1"/>
      <c r="C1679" s="1"/>
      <c r="D1679" s="1"/>
      <c r="E1679" s="1"/>
      <c r="F1679" s="1"/>
      <c r="G1679" s="1"/>
      <c r="H1679" s="1"/>
      <c r="I1679" s="1"/>
      <c r="J1679" s="1"/>
      <c r="K1679" s="1"/>
      <c r="L1679" s="1"/>
      <c r="M1679" s="1"/>
      <c r="N1679" s="1"/>
      <c r="O1679" s="1"/>
      <c r="P1679" s="1"/>
      <c r="Q1679" s="1"/>
      <c r="R1679" s="1"/>
    </row>
    <row r="1680" spans="1:18">
      <c r="A1680" s="1"/>
      <c r="B1680" s="1"/>
      <c r="C1680" s="1"/>
      <c r="D1680" s="1"/>
      <c r="E1680" s="1"/>
      <c r="F1680" s="1"/>
      <c r="G1680" s="1"/>
      <c r="H1680" s="1"/>
      <c r="I1680" s="1"/>
      <c r="J1680" s="1"/>
      <c r="K1680" s="1"/>
      <c r="L1680" s="1"/>
      <c r="M1680" s="1"/>
      <c r="N1680" s="1"/>
      <c r="O1680" s="1"/>
      <c r="P1680" s="1"/>
      <c r="Q1680" s="1"/>
      <c r="R1680" s="1"/>
    </row>
    <row r="1681" spans="1:18">
      <c r="A1681" s="1"/>
      <c r="B1681" s="1"/>
      <c r="C1681" s="1"/>
      <c r="D1681" s="1"/>
      <c r="E1681" s="1"/>
      <c r="F1681" s="1"/>
      <c r="G1681" s="1"/>
      <c r="H1681" s="1"/>
      <c r="I1681" s="1"/>
      <c r="J1681" s="1"/>
      <c r="K1681" s="1"/>
      <c r="L1681" s="1"/>
      <c r="M1681" s="1"/>
      <c r="N1681" s="1"/>
      <c r="O1681" s="1"/>
      <c r="P1681" s="1"/>
      <c r="Q1681" s="1"/>
      <c r="R1681" s="1"/>
    </row>
    <row r="1682" spans="1:18">
      <c r="A1682" s="1"/>
      <c r="B1682" s="1"/>
      <c r="C1682" s="1"/>
      <c r="D1682" s="1"/>
      <c r="E1682" s="1"/>
      <c r="F1682" s="1"/>
      <c r="G1682" s="1"/>
      <c r="H1682" s="1"/>
      <c r="I1682" s="1"/>
      <c r="J1682" s="1"/>
      <c r="K1682" s="1"/>
      <c r="L1682" s="1"/>
      <c r="M1682" s="1"/>
      <c r="N1682" s="1"/>
      <c r="O1682" s="1"/>
      <c r="P1682" s="1"/>
      <c r="Q1682" s="1"/>
      <c r="R1682" s="1"/>
    </row>
    <row r="1683" spans="1:18">
      <c r="A1683" s="1"/>
      <c r="B1683" s="1"/>
      <c r="C1683" s="1"/>
      <c r="D1683" s="1"/>
      <c r="E1683" s="1"/>
      <c r="F1683" s="1"/>
      <c r="G1683" s="1"/>
      <c r="H1683" s="1"/>
      <c r="I1683" s="1"/>
      <c r="J1683" s="1"/>
      <c r="K1683" s="1"/>
      <c r="L1683" s="1"/>
      <c r="M1683" s="1"/>
      <c r="N1683" s="1"/>
      <c r="O1683" s="1"/>
      <c r="P1683" s="1"/>
      <c r="Q1683" s="1"/>
      <c r="R1683" s="1"/>
    </row>
    <row r="1684" spans="1:18">
      <c r="A1684" s="1"/>
      <c r="B1684" s="1"/>
      <c r="C1684" s="1"/>
      <c r="D1684" s="1"/>
      <c r="E1684" s="1"/>
      <c r="F1684" s="1"/>
      <c r="G1684" s="1"/>
      <c r="H1684" s="1"/>
      <c r="I1684" s="1"/>
      <c r="J1684" s="1"/>
      <c r="K1684" s="1"/>
      <c r="L1684" s="1"/>
      <c r="M1684" s="1"/>
      <c r="N1684" s="1"/>
      <c r="O1684" s="1"/>
      <c r="P1684" s="1"/>
      <c r="Q1684" s="1"/>
      <c r="R1684" s="1"/>
    </row>
    <row r="1685" spans="1:18">
      <c r="A1685" s="1"/>
      <c r="B1685" s="1"/>
      <c r="C1685" s="1"/>
      <c r="D1685" s="1"/>
      <c r="E1685" s="1"/>
      <c r="F1685" s="1"/>
      <c r="G1685" s="1"/>
      <c r="H1685" s="1"/>
      <c r="I1685" s="1"/>
      <c r="J1685" s="1"/>
      <c r="K1685" s="1"/>
      <c r="L1685" s="1"/>
      <c r="M1685" s="1"/>
      <c r="N1685" s="1"/>
      <c r="O1685" s="1"/>
      <c r="P1685" s="1"/>
      <c r="Q1685" s="1"/>
      <c r="R1685" s="1"/>
    </row>
    <row r="1686" spans="1:18">
      <c r="A1686" s="1"/>
      <c r="B1686" s="1"/>
      <c r="C1686" s="1"/>
      <c r="D1686" s="1"/>
      <c r="E1686" s="1"/>
      <c r="F1686" s="1"/>
      <c r="G1686" s="1"/>
      <c r="H1686" s="1"/>
      <c r="I1686" s="1"/>
      <c r="J1686" s="1"/>
      <c r="K1686" s="1"/>
      <c r="L1686" s="1"/>
      <c r="M1686" s="1"/>
      <c r="N1686" s="1"/>
      <c r="O1686" s="1"/>
      <c r="P1686" s="1"/>
      <c r="Q1686" s="1"/>
      <c r="R1686" s="1"/>
    </row>
    <row r="1687" spans="1:18">
      <c r="A1687" s="1"/>
      <c r="B1687" s="1"/>
      <c r="C1687" s="1"/>
      <c r="D1687" s="1"/>
      <c r="E1687" s="1"/>
      <c r="F1687" s="1"/>
      <c r="G1687" s="1"/>
      <c r="H1687" s="1"/>
      <c r="I1687" s="1"/>
      <c r="J1687" s="1"/>
      <c r="K1687" s="1"/>
      <c r="L1687" s="1"/>
      <c r="M1687" s="1"/>
      <c r="N1687" s="1"/>
      <c r="O1687" s="1"/>
      <c r="P1687" s="1"/>
      <c r="Q1687" s="1"/>
      <c r="R1687" s="1"/>
    </row>
    <row r="1688" spans="1:18">
      <c r="A1688" s="1"/>
      <c r="B1688" s="1"/>
      <c r="C1688" s="1"/>
      <c r="D1688" s="1"/>
      <c r="E1688" s="1"/>
      <c r="F1688" s="1"/>
      <c r="G1688" s="1"/>
      <c r="H1688" s="1"/>
      <c r="I1688" s="1"/>
      <c r="J1688" s="1"/>
      <c r="K1688" s="1"/>
      <c r="L1688" s="1"/>
      <c r="M1688" s="1"/>
      <c r="N1688" s="1"/>
      <c r="O1688" s="1"/>
      <c r="P1688" s="1"/>
      <c r="Q1688" s="1"/>
      <c r="R1688" s="1"/>
    </row>
    <row r="1689" spans="1:18">
      <c r="A1689" s="1"/>
      <c r="B1689" s="1"/>
      <c r="C1689" s="1"/>
      <c r="D1689" s="1"/>
      <c r="E1689" s="1"/>
      <c r="F1689" s="1"/>
      <c r="G1689" s="1"/>
      <c r="H1689" s="1"/>
      <c r="I1689" s="1"/>
      <c r="J1689" s="1"/>
      <c r="K1689" s="1"/>
      <c r="L1689" s="1"/>
      <c r="M1689" s="1"/>
      <c r="N1689" s="1"/>
      <c r="O1689" s="1"/>
      <c r="P1689" s="1"/>
      <c r="Q1689" s="1"/>
      <c r="R1689" s="1"/>
    </row>
    <row r="1690" spans="1:18">
      <c r="A1690" s="1"/>
      <c r="B1690" s="1"/>
      <c r="C1690" s="1"/>
      <c r="D1690" s="1"/>
      <c r="E1690" s="1"/>
      <c r="F1690" s="1"/>
      <c r="G1690" s="1"/>
      <c r="H1690" s="1"/>
      <c r="I1690" s="1"/>
      <c r="J1690" s="1"/>
      <c r="K1690" s="1"/>
      <c r="L1690" s="1"/>
      <c r="M1690" s="1"/>
      <c r="N1690" s="1"/>
      <c r="O1690" s="1"/>
      <c r="P1690" s="1"/>
      <c r="Q1690" s="1"/>
      <c r="R1690" s="1"/>
    </row>
    <row r="1691" spans="1:18">
      <c r="A1691" s="1"/>
      <c r="B1691" s="1"/>
      <c r="C1691" s="1"/>
      <c r="D1691" s="1"/>
      <c r="E1691" s="1"/>
      <c r="F1691" s="1"/>
      <c r="G1691" s="1"/>
      <c r="H1691" s="1"/>
      <c r="I1691" s="1"/>
      <c r="J1691" s="1"/>
      <c r="K1691" s="1"/>
      <c r="L1691" s="1"/>
      <c r="M1691" s="1"/>
      <c r="N1691" s="1"/>
      <c r="O1691" s="1"/>
      <c r="P1691" s="1"/>
      <c r="Q1691" s="1"/>
      <c r="R1691" s="1"/>
    </row>
    <row r="1692" spans="1:18">
      <c r="A1692" s="1"/>
      <c r="B1692" s="1"/>
      <c r="C1692" s="1"/>
      <c r="D1692" s="1"/>
      <c r="E1692" s="1"/>
      <c r="F1692" s="1"/>
      <c r="G1692" s="1"/>
      <c r="H1692" s="1"/>
      <c r="I1692" s="1"/>
      <c r="J1692" s="1"/>
      <c r="K1692" s="1"/>
      <c r="L1692" s="1"/>
      <c r="M1692" s="1"/>
      <c r="N1692" s="1"/>
      <c r="O1692" s="1"/>
      <c r="P1692" s="1"/>
      <c r="Q1692" s="1"/>
      <c r="R1692" s="1"/>
    </row>
    <row r="1693" spans="1:18">
      <c r="A1693" s="1"/>
      <c r="B1693" s="1"/>
      <c r="C1693" s="1"/>
      <c r="D1693" s="1"/>
      <c r="E1693" s="1"/>
      <c r="F1693" s="1"/>
      <c r="G1693" s="1"/>
      <c r="H1693" s="1"/>
      <c r="I1693" s="1"/>
      <c r="J1693" s="1"/>
      <c r="K1693" s="1"/>
      <c r="L1693" s="1"/>
      <c r="M1693" s="1"/>
      <c r="N1693" s="1"/>
      <c r="O1693" s="1"/>
      <c r="P1693" s="1"/>
      <c r="Q1693" s="1"/>
      <c r="R1693" s="1"/>
    </row>
    <row r="1694" spans="1:18">
      <c r="A1694" s="1"/>
      <c r="B1694" s="1"/>
      <c r="C1694" s="1"/>
      <c r="D1694" s="1"/>
      <c r="E1694" s="1"/>
      <c r="F1694" s="1"/>
      <c r="G1694" s="1"/>
      <c r="H1694" s="1"/>
      <c r="I1694" s="1"/>
      <c r="J1694" s="1"/>
      <c r="K1694" s="1"/>
      <c r="L1694" s="1"/>
      <c r="M1694" s="1"/>
      <c r="N1694" s="1"/>
      <c r="O1694" s="1"/>
      <c r="P1694" s="1"/>
      <c r="Q1694" s="1"/>
      <c r="R1694" s="1"/>
    </row>
    <row r="1695" spans="1:18">
      <c r="A1695" s="1"/>
      <c r="B1695" s="1"/>
      <c r="C1695" s="1"/>
      <c r="D1695" s="1"/>
      <c r="E1695" s="1"/>
      <c r="F1695" s="1"/>
      <c r="G1695" s="1"/>
      <c r="H1695" s="1"/>
      <c r="I1695" s="1"/>
      <c r="J1695" s="1"/>
      <c r="K1695" s="1"/>
      <c r="L1695" s="1"/>
      <c r="M1695" s="1"/>
      <c r="N1695" s="1"/>
      <c r="O1695" s="1"/>
      <c r="P1695" s="1"/>
      <c r="Q1695" s="1"/>
      <c r="R1695" s="1"/>
    </row>
    <row r="1696" spans="1:18">
      <c r="A1696" s="1"/>
      <c r="B1696" s="1"/>
      <c r="C1696" s="1"/>
      <c r="D1696" s="1"/>
      <c r="E1696" s="1"/>
      <c r="F1696" s="1"/>
      <c r="G1696" s="1"/>
      <c r="H1696" s="1"/>
      <c r="I1696" s="1"/>
      <c r="J1696" s="1"/>
      <c r="K1696" s="1"/>
      <c r="L1696" s="1"/>
      <c r="M1696" s="1"/>
      <c r="N1696" s="1"/>
      <c r="O1696" s="1"/>
      <c r="P1696" s="1"/>
      <c r="Q1696" s="1"/>
      <c r="R1696" s="1"/>
    </row>
    <row r="1697" spans="1:18">
      <c r="A1697" s="1"/>
      <c r="B1697" s="1"/>
      <c r="C1697" s="1"/>
      <c r="D1697" s="1"/>
      <c r="E1697" s="1"/>
      <c r="F1697" s="1"/>
      <c r="G1697" s="1"/>
      <c r="H1697" s="1"/>
      <c r="I1697" s="1"/>
      <c r="J1697" s="1"/>
      <c r="K1697" s="1"/>
      <c r="L1697" s="1"/>
      <c r="M1697" s="1"/>
      <c r="N1697" s="1"/>
      <c r="O1697" s="1"/>
      <c r="P1697" s="1"/>
      <c r="Q1697" s="1"/>
      <c r="R1697" s="1"/>
    </row>
    <row r="1698" spans="1:18">
      <c r="A1698" s="1"/>
      <c r="B1698" s="1"/>
      <c r="C1698" s="1"/>
      <c r="D1698" s="1"/>
      <c r="E1698" s="1"/>
      <c r="F1698" s="1"/>
      <c r="G1698" s="1"/>
      <c r="H1698" s="1"/>
      <c r="I1698" s="1"/>
      <c r="J1698" s="1"/>
      <c r="K1698" s="1"/>
      <c r="L1698" s="1"/>
      <c r="M1698" s="1"/>
      <c r="N1698" s="1"/>
      <c r="O1698" s="1"/>
      <c r="P1698" s="1"/>
      <c r="Q1698" s="1"/>
      <c r="R1698" s="1"/>
    </row>
    <row r="1699" spans="1:18">
      <c r="A1699" s="1"/>
      <c r="B1699" s="1"/>
      <c r="C1699" s="1"/>
      <c r="D1699" s="1"/>
      <c r="E1699" s="1"/>
      <c r="F1699" s="1"/>
      <c r="G1699" s="1"/>
      <c r="H1699" s="1"/>
      <c r="I1699" s="1"/>
      <c r="J1699" s="1"/>
      <c r="K1699" s="1"/>
      <c r="L1699" s="1"/>
      <c r="M1699" s="1"/>
      <c r="N1699" s="1"/>
      <c r="O1699" s="1"/>
      <c r="P1699" s="1"/>
      <c r="Q1699" s="1"/>
      <c r="R1699" s="1"/>
    </row>
    <row r="1700" spans="1:18">
      <c r="A1700" s="1"/>
      <c r="B1700" s="1"/>
      <c r="C1700" s="1"/>
      <c r="D1700" s="1"/>
      <c r="E1700" s="1"/>
      <c r="F1700" s="1"/>
      <c r="G1700" s="1"/>
      <c r="H1700" s="1"/>
      <c r="I1700" s="1"/>
      <c r="J1700" s="1"/>
      <c r="K1700" s="1"/>
      <c r="L1700" s="1"/>
      <c r="M1700" s="1"/>
      <c r="N1700" s="1"/>
      <c r="O1700" s="1"/>
      <c r="P1700" s="1"/>
      <c r="Q1700" s="1"/>
      <c r="R1700" s="1"/>
    </row>
    <row r="1701" spans="1:18">
      <c r="A1701" s="1"/>
      <c r="B1701" s="1"/>
      <c r="C1701" s="1"/>
      <c r="D1701" s="1"/>
      <c r="E1701" s="1"/>
      <c r="F1701" s="1"/>
      <c r="G1701" s="1"/>
      <c r="H1701" s="1"/>
      <c r="I1701" s="1"/>
      <c r="J1701" s="1"/>
      <c r="K1701" s="1"/>
      <c r="L1701" s="1"/>
      <c r="M1701" s="1"/>
      <c r="N1701" s="1"/>
      <c r="O1701" s="1"/>
      <c r="P1701" s="1"/>
      <c r="Q1701" s="1"/>
      <c r="R1701" s="1"/>
    </row>
    <row r="1702" spans="1:18">
      <c r="A1702" s="1"/>
      <c r="B1702" s="1"/>
      <c r="C1702" s="1"/>
      <c r="D1702" s="1"/>
      <c r="E1702" s="1"/>
      <c r="F1702" s="1"/>
      <c r="G1702" s="1"/>
      <c r="H1702" s="1"/>
      <c r="I1702" s="1"/>
      <c r="J1702" s="1"/>
      <c r="K1702" s="1"/>
      <c r="L1702" s="1"/>
      <c r="M1702" s="1"/>
      <c r="N1702" s="1"/>
      <c r="O1702" s="1"/>
      <c r="P1702" s="1"/>
      <c r="Q1702" s="1"/>
      <c r="R1702" s="1"/>
    </row>
    <row r="1703" spans="1:18">
      <c r="A1703" s="1"/>
      <c r="B1703" s="1"/>
      <c r="C1703" s="1"/>
      <c r="D1703" s="1"/>
      <c r="E1703" s="1"/>
      <c r="F1703" s="1"/>
      <c r="G1703" s="1"/>
      <c r="H1703" s="1"/>
      <c r="I1703" s="1"/>
      <c r="J1703" s="1"/>
      <c r="K1703" s="1"/>
      <c r="L1703" s="1"/>
      <c r="M1703" s="1"/>
      <c r="N1703" s="1"/>
      <c r="O1703" s="1"/>
      <c r="P1703" s="1"/>
      <c r="Q1703" s="1"/>
      <c r="R1703" s="1"/>
    </row>
    <row r="1704" spans="1:18">
      <c r="A1704" s="1"/>
      <c r="B1704" s="1"/>
      <c r="C1704" s="1"/>
      <c r="D1704" s="1"/>
      <c r="E1704" s="1"/>
      <c r="F1704" s="1"/>
      <c r="G1704" s="1"/>
      <c r="H1704" s="1"/>
      <c r="I1704" s="1"/>
      <c r="J1704" s="1"/>
      <c r="K1704" s="1"/>
      <c r="L1704" s="1"/>
      <c r="M1704" s="1"/>
      <c r="N1704" s="1"/>
      <c r="O1704" s="1"/>
      <c r="P1704" s="1"/>
      <c r="Q1704" s="1"/>
      <c r="R1704" s="1"/>
    </row>
    <row r="1705" spans="1:18">
      <c r="A1705" s="1"/>
      <c r="B1705" s="1"/>
      <c r="C1705" s="1"/>
      <c r="D1705" s="1"/>
      <c r="E1705" s="1"/>
      <c r="F1705" s="1"/>
      <c r="G1705" s="1"/>
      <c r="H1705" s="1"/>
      <c r="I1705" s="1"/>
      <c r="J1705" s="1"/>
      <c r="K1705" s="1"/>
      <c r="L1705" s="1"/>
      <c r="M1705" s="1"/>
      <c r="N1705" s="1"/>
      <c r="O1705" s="1"/>
      <c r="P1705" s="1"/>
      <c r="Q1705" s="1"/>
      <c r="R1705" s="1"/>
    </row>
    <row r="1706" spans="1:18">
      <c r="A1706" s="1"/>
      <c r="B1706" s="1"/>
      <c r="C1706" s="1"/>
      <c r="D1706" s="1"/>
      <c r="E1706" s="1"/>
      <c r="F1706" s="1"/>
      <c r="G1706" s="1"/>
      <c r="H1706" s="1"/>
      <c r="I1706" s="1"/>
      <c r="J1706" s="1"/>
      <c r="K1706" s="1"/>
      <c r="L1706" s="1"/>
      <c r="M1706" s="1"/>
      <c r="N1706" s="1"/>
      <c r="O1706" s="1"/>
      <c r="P1706" s="1"/>
      <c r="Q1706" s="1"/>
      <c r="R1706" s="1"/>
    </row>
    <row r="1707" spans="1:18">
      <c r="A1707" s="1"/>
      <c r="B1707" s="1"/>
      <c r="C1707" s="1"/>
      <c r="D1707" s="1"/>
      <c r="E1707" s="1"/>
      <c r="F1707" s="1"/>
      <c r="G1707" s="1"/>
      <c r="H1707" s="1"/>
      <c r="I1707" s="1"/>
      <c r="J1707" s="1"/>
      <c r="K1707" s="1"/>
      <c r="L1707" s="1"/>
      <c r="M1707" s="1"/>
      <c r="N1707" s="1"/>
      <c r="O1707" s="1"/>
      <c r="P1707" s="1"/>
      <c r="Q1707" s="1"/>
      <c r="R1707" s="1"/>
    </row>
    <row r="1708" spans="1:18">
      <c r="A1708" s="1"/>
      <c r="B1708" s="1"/>
      <c r="C1708" s="1"/>
      <c r="D1708" s="1"/>
      <c r="E1708" s="1"/>
      <c r="F1708" s="1"/>
      <c r="G1708" s="1"/>
      <c r="H1708" s="1"/>
      <c r="I1708" s="1"/>
      <c r="J1708" s="1"/>
      <c r="K1708" s="1"/>
      <c r="L1708" s="1"/>
      <c r="M1708" s="1"/>
      <c r="N1708" s="1"/>
      <c r="O1708" s="1"/>
      <c r="P1708" s="1"/>
      <c r="Q1708" s="1"/>
      <c r="R1708" s="1"/>
    </row>
    <row r="1709" spans="1:18">
      <c r="A1709" s="1"/>
      <c r="B1709" s="1"/>
      <c r="C1709" s="1"/>
      <c r="D1709" s="1"/>
      <c r="E1709" s="1"/>
      <c r="F1709" s="1"/>
      <c r="G1709" s="1"/>
      <c r="H1709" s="1"/>
      <c r="I1709" s="1"/>
      <c r="J1709" s="1"/>
      <c r="K1709" s="1"/>
      <c r="L1709" s="1"/>
      <c r="M1709" s="1"/>
      <c r="N1709" s="1"/>
      <c r="O1709" s="1"/>
      <c r="P1709" s="1"/>
      <c r="Q1709" s="1"/>
      <c r="R1709" s="1"/>
    </row>
    <row r="1710" spans="1:18">
      <c r="A1710" s="1"/>
      <c r="B1710" s="1"/>
      <c r="C1710" s="1"/>
      <c r="D1710" s="1"/>
      <c r="E1710" s="1"/>
      <c r="F1710" s="1"/>
      <c r="G1710" s="1"/>
      <c r="H1710" s="1"/>
      <c r="I1710" s="1"/>
      <c r="J1710" s="1"/>
      <c r="K1710" s="1"/>
      <c r="L1710" s="1"/>
      <c r="M1710" s="1"/>
      <c r="N1710" s="1"/>
      <c r="O1710" s="1"/>
      <c r="P1710" s="1"/>
      <c r="Q1710" s="1"/>
      <c r="R1710" s="1"/>
    </row>
    <row r="1711" spans="1:18">
      <c r="A1711" s="1"/>
      <c r="B1711" s="1"/>
      <c r="C1711" s="1"/>
      <c r="D1711" s="1"/>
      <c r="E1711" s="1"/>
      <c r="F1711" s="1"/>
      <c r="G1711" s="1"/>
      <c r="H1711" s="1"/>
      <c r="I1711" s="1"/>
      <c r="J1711" s="1"/>
      <c r="K1711" s="1"/>
      <c r="L1711" s="1"/>
      <c r="M1711" s="1"/>
      <c r="N1711" s="1"/>
      <c r="O1711" s="1"/>
      <c r="P1711" s="1"/>
      <c r="Q1711" s="1"/>
      <c r="R1711" s="1"/>
    </row>
    <row r="1712" spans="1:18">
      <c r="A1712" s="1"/>
      <c r="B1712" s="1"/>
      <c r="C1712" s="1"/>
      <c r="D1712" s="1"/>
      <c r="E1712" s="1"/>
      <c r="F1712" s="1"/>
      <c r="G1712" s="1"/>
      <c r="H1712" s="1"/>
      <c r="I1712" s="1"/>
      <c r="J1712" s="1"/>
      <c r="K1712" s="1"/>
      <c r="L1712" s="1"/>
      <c r="M1712" s="1"/>
      <c r="N1712" s="1"/>
      <c r="O1712" s="1"/>
      <c r="P1712" s="1"/>
      <c r="Q1712" s="1"/>
      <c r="R1712" s="1"/>
    </row>
    <row r="1713" spans="1:18">
      <c r="A1713" s="1"/>
      <c r="B1713" s="1"/>
      <c r="C1713" s="1"/>
      <c r="D1713" s="1"/>
      <c r="E1713" s="1"/>
      <c r="F1713" s="1"/>
      <c r="G1713" s="1"/>
      <c r="H1713" s="1"/>
      <c r="I1713" s="1"/>
      <c r="J1713" s="1"/>
      <c r="K1713" s="1"/>
      <c r="L1713" s="1"/>
      <c r="M1713" s="1"/>
      <c r="N1713" s="1"/>
      <c r="O1713" s="1"/>
      <c r="P1713" s="1"/>
      <c r="Q1713" s="1"/>
      <c r="R1713" s="1"/>
    </row>
    <row r="1714" spans="1:18">
      <c r="A1714" s="1"/>
      <c r="B1714" s="1"/>
      <c r="C1714" s="1"/>
      <c r="D1714" s="1"/>
      <c r="E1714" s="1"/>
      <c r="F1714" s="1"/>
      <c r="G1714" s="1"/>
      <c r="H1714" s="1"/>
      <c r="I1714" s="1"/>
      <c r="J1714" s="1"/>
      <c r="K1714" s="1"/>
      <c r="L1714" s="1"/>
      <c r="M1714" s="1"/>
      <c r="N1714" s="1"/>
      <c r="O1714" s="1"/>
      <c r="P1714" s="1"/>
      <c r="Q1714" s="1"/>
      <c r="R1714" s="1"/>
    </row>
    <row r="1715" spans="1:18">
      <c r="A1715" s="1"/>
      <c r="B1715" s="1"/>
      <c r="C1715" s="1"/>
      <c r="D1715" s="1"/>
      <c r="E1715" s="1"/>
      <c r="F1715" s="1"/>
      <c r="G1715" s="1"/>
      <c r="H1715" s="1"/>
      <c r="I1715" s="1"/>
      <c r="J1715" s="1"/>
      <c r="K1715" s="1"/>
      <c r="L1715" s="1"/>
      <c r="M1715" s="1"/>
      <c r="N1715" s="1"/>
      <c r="O1715" s="1"/>
      <c r="P1715" s="1"/>
      <c r="Q1715" s="1"/>
      <c r="R1715" s="1"/>
    </row>
    <row r="1716" spans="1:18">
      <c r="A1716" s="1"/>
      <c r="B1716" s="1"/>
      <c r="C1716" s="1"/>
      <c r="D1716" s="1"/>
      <c r="E1716" s="1"/>
      <c r="F1716" s="1"/>
      <c r="G1716" s="1"/>
      <c r="H1716" s="1"/>
      <c r="I1716" s="1"/>
      <c r="J1716" s="1"/>
      <c r="K1716" s="1"/>
      <c r="L1716" s="1"/>
      <c r="M1716" s="1"/>
      <c r="N1716" s="1"/>
      <c r="O1716" s="1"/>
      <c r="P1716" s="1"/>
      <c r="Q1716" s="1"/>
      <c r="R1716" s="1"/>
    </row>
    <row r="1717" spans="1:18">
      <c r="A1717" s="1"/>
      <c r="B1717" s="1"/>
      <c r="C1717" s="1"/>
      <c r="D1717" s="1"/>
      <c r="E1717" s="1"/>
      <c r="F1717" s="1"/>
      <c r="G1717" s="1"/>
      <c r="H1717" s="1"/>
      <c r="I1717" s="1"/>
      <c r="J1717" s="1"/>
      <c r="K1717" s="1"/>
      <c r="L1717" s="1"/>
      <c r="M1717" s="1"/>
      <c r="N1717" s="1"/>
      <c r="O1717" s="1"/>
      <c r="P1717" s="1"/>
      <c r="Q1717" s="1"/>
      <c r="R1717" s="1"/>
    </row>
    <row r="1718" spans="1:18">
      <c r="A1718" s="1"/>
      <c r="B1718" s="1"/>
      <c r="C1718" s="1"/>
      <c r="D1718" s="1"/>
      <c r="E1718" s="1"/>
      <c r="F1718" s="1"/>
      <c r="G1718" s="1"/>
      <c r="H1718" s="1"/>
      <c r="I1718" s="1"/>
      <c r="J1718" s="1"/>
      <c r="K1718" s="1"/>
      <c r="L1718" s="1"/>
      <c r="M1718" s="1"/>
      <c r="N1718" s="1"/>
      <c r="O1718" s="1"/>
      <c r="P1718" s="1"/>
      <c r="Q1718" s="1"/>
      <c r="R1718" s="1"/>
    </row>
    <row r="1719" spans="1:18">
      <c r="A1719" s="1"/>
      <c r="B1719" s="1"/>
      <c r="C1719" s="1"/>
      <c r="D1719" s="1"/>
      <c r="E1719" s="1"/>
      <c r="F1719" s="1"/>
      <c r="G1719" s="1"/>
      <c r="H1719" s="1"/>
      <c r="I1719" s="1"/>
      <c r="J1719" s="1"/>
      <c r="K1719" s="1"/>
      <c r="L1719" s="1"/>
      <c r="M1719" s="1"/>
      <c r="N1719" s="1"/>
      <c r="O1719" s="1"/>
      <c r="P1719" s="1"/>
      <c r="Q1719" s="1"/>
      <c r="R1719" s="1"/>
    </row>
    <row r="1720" spans="1:18">
      <c r="A1720" s="1"/>
      <c r="B1720" s="1"/>
      <c r="C1720" s="1"/>
      <c r="D1720" s="1"/>
      <c r="E1720" s="1"/>
      <c r="F1720" s="1"/>
      <c r="G1720" s="1"/>
      <c r="H1720" s="1"/>
      <c r="I1720" s="1"/>
      <c r="J1720" s="1"/>
      <c r="K1720" s="1"/>
      <c r="L1720" s="1"/>
      <c r="M1720" s="1"/>
      <c r="N1720" s="1"/>
      <c r="O1720" s="1"/>
      <c r="P1720" s="1"/>
      <c r="Q1720" s="1"/>
      <c r="R1720" s="1"/>
    </row>
    <row r="1721" spans="1:18">
      <c r="A1721" s="1"/>
      <c r="B1721" s="1"/>
      <c r="C1721" s="1"/>
      <c r="D1721" s="1"/>
      <c r="E1721" s="1"/>
      <c r="F1721" s="1"/>
      <c r="G1721" s="1"/>
      <c r="H1721" s="1"/>
      <c r="I1721" s="1"/>
      <c r="J1721" s="1"/>
      <c r="K1721" s="1"/>
      <c r="L1721" s="1"/>
      <c r="M1721" s="1"/>
      <c r="N1721" s="1"/>
      <c r="O1721" s="1"/>
      <c r="P1721" s="1"/>
      <c r="Q1721" s="1"/>
      <c r="R1721" s="1"/>
    </row>
    <row r="1722" spans="1:18">
      <c r="A1722" s="1"/>
      <c r="B1722" s="1"/>
      <c r="C1722" s="1"/>
      <c r="D1722" s="1"/>
      <c r="E1722" s="1"/>
      <c r="F1722" s="1"/>
      <c r="G1722" s="1"/>
      <c r="H1722" s="1"/>
      <c r="I1722" s="1"/>
      <c r="J1722" s="1"/>
      <c r="K1722" s="1"/>
      <c r="L1722" s="1"/>
      <c r="M1722" s="1"/>
      <c r="N1722" s="1"/>
      <c r="O1722" s="1"/>
      <c r="P1722" s="1"/>
      <c r="Q1722" s="1"/>
      <c r="R1722" s="1"/>
    </row>
    <row r="1723" spans="1:18">
      <c r="A1723" s="1"/>
      <c r="B1723" s="1"/>
      <c r="C1723" s="1"/>
      <c r="D1723" s="1"/>
      <c r="E1723" s="1"/>
      <c r="F1723" s="1"/>
      <c r="G1723" s="1"/>
      <c r="H1723" s="1"/>
      <c r="I1723" s="1"/>
      <c r="J1723" s="1"/>
      <c r="K1723" s="1"/>
      <c r="L1723" s="1"/>
      <c r="M1723" s="1"/>
      <c r="N1723" s="1"/>
      <c r="O1723" s="1"/>
      <c r="P1723" s="1"/>
      <c r="Q1723" s="1"/>
      <c r="R1723" s="1"/>
    </row>
    <row r="1724" spans="1:18">
      <c r="A1724" s="1"/>
      <c r="B1724" s="1"/>
      <c r="C1724" s="1"/>
      <c r="D1724" s="1"/>
      <c r="E1724" s="1"/>
      <c r="F1724" s="1"/>
      <c r="G1724" s="1"/>
      <c r="H1724" s="1"/>
      <c r="I1724" s="1"/>
      <c r="J1724" s="1"/>
      <c r="K1724" s="1"/>
      <c r="L1724" s="1"/>
      <c r="M1724" s="1"/>
      <c r="N1724" s="1"/>
      <c r="O1724" s="1"/>
      <c r="P1724" s="1"/>
      <c r="Q1724" s="1"/>
      <c r="R1724" s="1"/>
    </row>
    <row r="1725" spans="1:18">
      <c r="A1725" s="1"/>
      <c r="B1725" s="1"/>
      <c r="C1725" s="1"/>
      <c r="D1725" s="1"/>
      <c r="E1725" s="1"/>
      <c r="F1725" s="1"/>
      <c r="G1725" s="1"/>
      <c r="H1725" s="1"/>
      <c r="I1725" s="1"/>
      <c r="J1725" s="1"/>
      <c r="K1725" s="1"/>
      <c r="L1725" s="1"/>
      <c r="M1725" s="1"/>
      <c r="N1725" s="1"/>
      <c r="O1725" s="1"/>
      <c r="P1725" s="1"/>
      <c r="Q1725" s="1"/>
      <c r="R1725" s="1"/>
    </row>
    <row r="1726" spans="1:18">
      <c r="A1726" s="1"/>
      <c r="B1726" s="1"/>
      <c r="C1726" s="1"/>
      <c r="D1726" s="1"/>
      <c r="E1726" s="1"/>
      <c r="F1726" s="1"/>
      <c r="G1726" s="1"/>
      <c r="H1726" s="1"/>
      <c r="I1726" s="1"/>
      <c r="J1726" s="1"/>
      <c r="K1726" s="1"/>
      <c r="L1726" s="1"/>
      <c r="M1726" s="1"/>
      <c r="N1726" s="1"/>
      <c r="O1726" s="1"/>
      <c r="P1726" s="1"/>
      <c r="Q1726" s="1"/>
      <c r="R1726" s="1"/>
    </row>
    <row r="1727" spans="1:18">
      <c r="A1727" s="1"/>
      <c r="B1727" s="1"/>
      <c r="C1727" s="1"/>
      <c r="D1727" s="1"/>
      <c r="E1727" s="1"/>
      <c r="F1727" s="1"/>
      <c r="G1727" s="1"/>
      <c r="H1727" s="1"/>
      <c r="I1727" s="1"/>
      <c r="J1727" s="1"/>
      <c r="K1727" s="1"/>
      <c r="L1727" s="1"/>
      <c r="M1727" s="1"/>
      <c r="N1727" s="1"/>
      <c r="O1727" s="1"/>
      <c r="P1727" s="1"/>
      <c r="Q1727" s="1"/>
      <c r="R1727" s="1"/>
    </row>
    <row r="1728" spans="1:18">
      <c r="A1728" s="1"/>
      <c r="B1728" s="1"/>
      <c r="C1728" s="1"/>
      <c r="D1728" s="1"/>
      <c r="E1728" s="1"/>
      <c r="F1728" s="1"/>
      <c r="G1728" s="1"/>
      <c r="H1728" s="1"/>
      <c r="I1728" s="1"/>
      <c r="J1728" s="1"/>
      <c r="K1728" s="1"/>
      <c r="L1728" s="1"/>
      <c r="M1728" s="1"/>
      <c r="N1728" s="1"/>
      <c r="O1728" s="1"/>
      <c r="P1728" s="1"/>
      <c r="Q1728" s="1"/>
      <c r="R1728" s="1"/>
    </row>
    <row r="1729" spans="1:18">
      <c r="A1729" s="1"/>
      <c r="B1729" s="1"/>
      <c r="C1729" s="1"/>
      <c r="D1729" s="1"/>
      <c r="E1729" s="1"/>
      <c r="F1729" s="1"/>
      <c r="G1729" s="1"/>
      <c r="H1729" s="1"/>
      <c r="I1729" s="1"/>
      <c r="J1729" s="1"/>
      <c r="K1729" s="1"/>
      <c r="L1729" s="1"/>
      <c r="M1729" s="1"/>
      <c r="N1729" s="1"/>
      <c r="O1729" s="1"/>
      <c r="P1729" s="1"/>
      <c r="Q1729" s="1"/>
      <c r="R1729" s="1"/>
    </row>
  </sheetData>
  <phoneticPr fontId="0" type="noConversion"/>
  <printOptions horizontalCentered="1" verticalCentered="1"/>
  <pageMargins left="0.78740157480314965" right="0.78740157480314965" top="0.98425196850393704" bottom="0.98425196850393704" header="0.51181102362204722" footer="0.51181102362204722"/>
  <pageSetup scale="63" orientation="portrait"/>
  <headerFooter alignWithMargins="0">
    <oddFooter>&amp;C&amp;D&amp;T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34:F40"/>
  <sheetViews>
    <sheetView zoomScaleNormal="100" workbookViewId="0">
      <selection activeCell="M19" sqref="M19"/>
    </sheetView>
  </sheetViews>
  <sheetFormatPr baseColWidth="10" defaultColWidth="8.7109375" defaultRowHeight="16"/>
  <sheetData>
    <row r="34" spans="1:6" ht="23">
      <c r="F34" s="47" t="s">
        <v>175</v>
      </c>
    </row>
    <row r="35" spans="1:6" ht="23">
      <c r="F35" s="50" t="s">
        <v>506</v>
      </c>
    </row>
    <row r="37" spans="1:6" ht="18">
      <c r="A37" s="49" t="s">
        <v>105</v>
      </c>
    </row>
    <row r="38" spans="1:6" ht="18">
      <c r="A38" s="49" t="s">
        <v>104</v>
      </c>
    </row>
    <row r="39" spans="1:6" ht="18">
      <c r="A39" s="49" t="s">
        <v>107</v>
      </c>
    </row>
    <row r="40" spans="1:6" ht="18">
      <c r="A40" s="49"/>
    </row>
  </sheetData>
  <phoneticPr fontId="4" type="noConversion"/>
  <pageMargins left="0.75" right="0.75" top="1" bottom="1" header="0.5" footer="0.5"/>
  <pageSetup scale="69" orientation="portrait" verticalDpi="96"/>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E1479"/>
  <sheetViews>
    <sheetView topLeftCell="A70" zoomScaleNormal="100" workbookViewId="0">
      <selection activeCell="C76" sqref="C76:C87"/>
    </sheetView>
  </sheetViews>
  <sheetFormatPr baseColWidth="10" defaultColWidth="11.5703125" defaultRowHeight="16"/>
  <sheetData>
    <row r="1" spans="1:3">
      <c r="A1" s="11"/>
      <c r="B1" s="11"/>
      <c r="C1" s="11"/>
    </row>
    <row r="2" spans="1:3">
      <c r="A2" s="11"/>
      <c r="B2" s="11"/>
      <c r="C2" s="11"/>
    </row>
    <row r="3" spans="1:3">
      <c r="A3" s="13"/>
      <c r="B3" s="14"/>
      <c r="C3" s="14"/>
    </row>
    <row r="4" spans="1:3">
      <c r="A4" s="62"/>
      <c r="B4" s="69" t="s">
        <v>70</v>
      </c>
      <c r="C4" s="69" t="s">
        <v>71</v>
      </c>
    </row>
    <row r="5" spans="1:3">
      <c r="A5" s="66" t="s">
        <v>60</v>
      </c>
      <c r="B5" s="67">
        <v>0.67058823529411771</v>
      </c>
      <c r="C5" s="67">
        <v>0.32941176470588235</v>
      </c>
    </row>
    <row r="6" spans="1:3">
      <c r="A6" s="66" t="s">
        <v>61</v>
      </c>
      <c r="B6" s="67">
        <v>0.69525959367945822</v>
      </c>
      <c r="C6" s="67">
        <v>0.30474040632054172</v>
      </c>
    </row>
    <row r="7" spans="1:3">
      <c r="A7" s="66" t="s">
        <v>62</v>
      </c>
      <c r="B7" s="67">
        <v>0.74269005847953229</v>
      </c>
      <c r="C7" s="67">
        <v>0.25730994152046793</v>
      </c>
    </row>
    <row r="8" spans="1:3">
      <c r="A8" s="66" t="s">
        <v>63</v>
      </c>
      <c r="B8" s="67">
        <v>0.78512396694214892</v>
      </c>
      <c r="C8" s="67">
        <v>0.21487603305785122</v>
      </c>
    </row>
    <row r="9" spans="1:3">
      <c r="A9" s="66" t="s">
        <v>64</v>
      </c>
      <c r="B9" s="67">
        <v>0.78947368421052644</v>
      </c>
      <c r="C9" s="67">
        <v>0.2105263157894737</v>
      </c>
    </row>
    <row r="10" spans="1:3">
      <c r="A10" s="66" t="s">
        <v>65</v>
      </c>
      <c r="B10" s="67">
        <v>0.73426573426573427</v>
      </c>
      <c r="C10" s="67">
        <v>0.26573426573426578</v>
      </c>
    </row>
    <row r="11" spans="1:3">
      <c r="A11" s="66" t="s">
        <v>66</v>
      </c>
      <c r="B11" s="67">
        <v>0.71739130434782605</v>
      </c>
      <c r="C11" s="67">
        <v>0.28260869565217389</v>
      </c>
    </row>
    <row r="12" spans="1:3">
      <c r="A12" s="66" t="s">
        <v>67</v>
      </c>
      <c r="B12" s="67">
        <v>0.69946808510638303</v>
      </c>
      <c r="C12" s="67">
        <v>0.30053191489361708</v>
      </c>
    </row>
    <row r="13" spans="1:3">
      <c r="A13" s="66" t="s">
        <v>68</v>
      </c>
      <c r="B13" s="67">
        <v>0.71261682242990665</v>
      </c>
      <c r="C13" s="67">
        <v>0.28738317757009346</v>
      </c>
    </row>
    <row r="14" spans="1:3">
      <c r="A14" s="66" t="s">
        <v>69</v>
      </c>
      <c r="B14" s="67">
        <v>0.72606382978723416</v>
      </c>
      <c r="C14" s="67">
        <v>0.27393617021276601</v>
      </c>
    </row>
    <row r="15" spans="1:3">
      <c r="A15" s="66">
        <v>1939</v>
      </c>
      <c r="B15" s="67">
        <v>0.71634615384615385</v>
      </c>
      <c r="C15" s="67">
        <v>0.28365384615384615</v>
      </c>
    </row>
    <row r="16" spans="1:3">
      <c r="A16" s="66">
        <v>1940</v>
      </c>
      <c r="B16" s="67">
        <v>0.68541666666666667</v>
      </c>
      <c r="C16" s="67">
        <v>0.31458333333333333</v>
      </c>
    </row>
    <row r="17" spans="1:3">
      <c r="A17" s="66">
        <v>1941</v>
      </c>
      <c r="B17" s="67">
        <v>0.66453674121405759</v>
      </c>
      <c r="C17" s="67">
        <v>0.33546325878594246</v>
      </c>
    </row>
    <row r="18" spans="1:3">
      <c r="A18" s="66">
        <v>1942</v>
      </c>
      <c r="B18" s="67">
        <v>0.66248431618569636</v>
      </c>
      <c r="C18" s="67">
        <v>0.33751568381430369</v>
      </c>
    </row>
    <row r="19" spans="1:3">
      <c r="A19" s="66">
        <v>1943</v>
      </c>
      <c r="B19" s="67">
        <v>0.67331932773109249</v>
      </c>
      <c r="C19" s="67">
        <v>0.32668067226890762</v>
      </c>
    </row>
    <row r="20" spans="1:3">
      <c r="A20" s="66">
        <v>1944</v>
      </c>
      <c r="B20" s="67">
        <v>0.68399592252803265</v>
      </c>
      <c r="C20" s="67">
        <v>0.3160040774719674</v>
      </c>
    </row>
    <row r="21" spans="1:3">
      <c r="A21" s="66">
        <v>1945</v>
      </c>
      <c r="B21" s="67">
        <v>0.70672546857772878</v>
      </c>
      <c r="C21" s="67">
        <v>0.29327453142227128</v>
      </c>
    </row>
    <row r="22" spans="1:3">
      <c r="A22" s="66">
        <v>1946</v>
      </c>
      <c r="B22" s="67">
        <v>0.74282678002125413</v>
      </c>
      <c r="C22" s="67">
        <v>0.25717321997874609</v>
      </c>
    </row>
    <row r="23" spans="1:3">
      <c r="A23" s="66">
        <v>1947</v>
      </c>
      <c r="B23" s="67">
        <v>0.7214411247803163</v>
      </c>
      <c r="C23" s="67">
        <v>0.27855887521968364</v>
      </c>
    </row>
    <row r="24" spans="1:3">
      <c r="A24" s="66">
        <v>1948</v>
      </c>
      <c r="B24" s="67">
        <v>0.69488939740655997</v>
      </c>
      <c r="C24" s="67">
        <v>0.30511060259344014</v>
      </c>
    </row>
    <row r="25" spans="1:3">
      <c r="A25" s="66">
        <v>1949</v>
      </c>
      <c r="B25" s="67">
        <v>0.69592476489028221</v>
      </c>
      <c r="C25" s="67">
        <v>0.30407523510971785</v>
      </c>
    </row>
    <row r="26" spans="1:3">
      <c r="A26" s="66">
        <v>1950</v>
      </c>
      <c r="B26" s="67">
        <v>0.68115942028985499</v>
      </c>
      <c r="C26" s="67">
        <v>0.31884057971014496</v>
      </c>
    </row>
    <row r="27" spans="1:3">
      <c r="A27" s="66">
        <v>1951</v>
      </c>
      <c r="B27" s="67">
        <v>0.68581687612208253</v>
      </c>
      <c r="C27" s="67">
        <v>0.31418312387791747</v>
      </c>
    </row>
    <row r="28" spans="1:3">
      <c r="A28" s="66">
        <v>1952</v>
      </c>
      <c r="B28" s="67">
        <v>0.70608495981630304</v>
      </c>
      <c r="C28" s="67">
        <v>0.29391504018369691</v>
      </c>
    </row>
    <row r="29" spans="1:3">
      <c r="A29" s="66">
        <v>1953</v>
      </c>
      <c r="B29" s="67">
        <v>0.71772897696839855</v>
      </c>
      <c r="C29" s="67">
        <v>0.28227102303160151</v>
      </c>
    </row>
    <row r="30" spans="1:3">
      <c r="A30" s="66">
        <v>1954</v>
      </c>
      <c r="B30" s="67">
        <v>0.71459459459459473</v>
      </c>
      <c r="C30" s="67">
        <v>0.28540540540540543</v>
      </c>
    </row>
    <row r="31" spans="1:3">
      <c r="A31" s="66">
        <v>1955</v>
      </c>
      <c r="B31" s="67">
        <v>0.69319271332694155</v>
      </c>
      <c r="C31" s="67">
        <v>0.30680728667305851</v>
      </c>
    </row>
    <row r="32" spans="1:3">
      <c r="A32" s="66">
        <v>1956</v>
      </c>
      <c r="B32" s="67">
        <v>0.71069182389937113</v>
      </c>
      <c r="C32" s="67">
        <v>0.28930817610062903</v>
      </c>
    </row>
    <row r="33" spans="1:3">
      <c r="A33" s="66">
        <v>1957</v>
      </c>
      <c r="B33" s="67">
        <v>0.71612903225806446</v>
      </c>
      <c r="C33" s="67">
        <v>0.28387096774193549</v>
      </c>
    </row>
    <row r="34" spans="1:3">
      <c r="A34" s="66">
        <v>1958</v>
      </c>
      <c r="B34" s="67">
        <v>0.721830985915493</v>
      </c>
      <c r="C34" s="67">
        <v>0.27816901408450706</v>
      </c>
    </row>
    <row r="35" spans="1:3">
      <c r="A35" s="66">
        <v>1959</v>
      </c>
      <c r="B35" s="67">
        <v>0.70733621027854054</v>
      </c>
      <c r="C35" s="67">
        <v>0.29266378972145934</v>
      </c>
    </row>
    <row r="36" spans="1:3">
      <c r="A36" s="66">
        <v>1960</v>
      </c>
      <c r="B36" s="67">
        <v>0.72125567322239037</v>
      </c>
      <c r="C36" s="67">
        <v>0.27874432677760974</v>
      </c>
    </row>
    <row r="37" spans="1:3">
      <c r="A37" s="66">
        <v>1961</v>
      </c>
      <c r="B37" s="67">
        <v>0.72070744288872524</v>
      </c>
      <c r="C37" s="67">
        <v>0.27929255711127493</v>
      </c>
    </row>
    <row r="38" spans="1:3">
      <c r="A38" s="66">
        <v>1962</v>
      </c>
      <c r="B38" s="67">
        <v>0.71331981068289385</v>
      </c>
      <c r="C38" s="67">
        <v>0.28668018931710615</v>
      </c>
    </row>
    <row r="39" spans="1:3">
      <c r="A39" s="66">
        <v>1963</v>
      </c>
      <c r="B39" s="67">
        <v>0.70923566878980893</v>
      </c>
      <c r="C39" s="67">
        <v>0.29076433121019113</v>
      </c>
    </row>
    <row r="40" spans="1:3">
      <c r="A40" s="66">
        <v>1964</v>
      </c>
      <c r="B40" s="67">
        <v>0.70518867924528306</v>
      </c>
      <c r="C40" s="67">
        <v>0.294811320754717</v>
      </c>
    </row>
    <row r="41" spans="1:3">
      <c r="A41" s="66">
        <v>1965</v>
      </c>
      <c r="B41" s="67">
        <v>0.69622287704259311</v>
      </c>
      <c r="C41" s="67">
        <v>0.30377712295740694</v>
      </c>
    </row>
    <row r="42" spans="1:3">
      <c r="A42" s="66">
        <v>1966</v>
      </c>
      <c r="B42" s="67">
        <v>0.69990295972828731</v>
      </c>
      <c r="C42" s="67">
        <v>0.3000970402717128</v>
      </c>
    </row>
    <row r="43" spans="1:3">
      <c r="A43" s="66">
        <v>1967</v>
      </c>
      <c r="B43" s="67">
        <v>0.70961803957662217</v>
      </c>
      <c r="C43" s="67">
        <v>0.29038196042337777</v>
      </c>
    </row>
    <row r="44" spans="1:3">
      <c r="A44" s="66">
        <v>1968</v>
      </c>
      <c r="B44" s="67">
        <v>0.71476439790575907</v>
      </c>
      <c r="C44" s="67">
        <v>0.28523560209424087</v>
      </c>
    </row>
    <row r="45" spans="1:3">
      <c r="A45" s="66">
        <v>1969</v>
      </c>
      <c r="B45" s="67">
        <v>0.72891798228725446</v>
      </c>
      <c r="C45" s="67">
        <v>0.27108201771274554</v>
      </c>
    </row>
    <row r="46" spans="1:3">
      <c r="A46" s="66">
        <v>1970</v>
      </c>
      <c r="B46" s="67">
        <v>0.74539020301732162</v>
      </c>
      <c r="C46" s="67">
        <v>0.25460979698267838</v>
      </c>
    </row>
    <row r="47" spans="1:3">
      <c r="A47" s="66">
        <v>1971</v>
      </c>
      <c r="B47" s="67">
        <v>0.73340231074323159</v>
      </c>
      <c r="C47" s="67">
        <v>0.26659768925676841</v>
      </c>
    </row>
    <row r="48" spans="1:3">
      <c r="A48" s="66">
        <v>1972</v>
      </c>
      <c r="B48" s="67">
        <v>0.73199070487993811</v>
      </c>
      <c r="C48" s="67">
        <v>0.26800929512006194</v>
      </c>
    </row>
    <row r="49" spans="1:3">
      <c r="A49" s="66">
        <v>1973</v>
      </c>
      <c r="B49" s="67">
        <v>0.73804257672103957</v>
      </c>
      <c r="C49" s="67">
        <v>0.26195742327896043</v>
      </c>
    </row>
    <row r="50" spans="1:3">
      <c r="A50" s="66">
        <v>1974</v>
      </c>
      <c r="B50" s="67">
        <v>0.74866173846546002</v>
      </c>
      <c r="C50" s="67">
        <v>0.25133826153453986</v>
      </c>
    </row>
    <row r="51" spans="1:3">
      <c r="A51" s="66">
        <v>1975</v>
      </c>
      <c r="B51" s="67">
        <v>0.72222222222222232</v>
      </c>
      <c r="C51" s="67">
        <v>0.27777777777777785</v>
      </c>
    </row>
    <row r="52" spans="1:3">
      <c r="A52" s="66">
        <v>1976</v>
      </c>
      <c r="B52" s="67">
        <v>0.72146118721461194</v>
      </c>
      <c r="C52" s="67">
        <v>0.27853881278538817</v>
      </c>
    </row>
    <row r="53" spans="1:3">
      <c r="A53" s="66">
        <v>1977</v>
      </c>
      <c r="B53" s="67">
        <v>0.71423370950127418</v>
      </c>
      <c r="C53" s="67">
        <v>0.28576629049872598</v>
      </c>
    </row>
    <row r="54" spans="1:3">
      <c r="A54" s="66">
        <v>1978</v>
      </c>
      <c r="B54" s="67">
        <v>0.71624841168996189</v>
      </c>
      <c r="C54" s="67">
        <v>0.28375158831003811</v>
      </c>
    </row>
    <row r="55" spans="1:3">
      <c r="A55" s="66">
        <v>1979</v>
      </c>
      <c r="B55" s="67">
        <v>0.72886546542269059</v>
      </c>
      <c r="C55" s="67">
        <v>0.27113453457730924</v>
      </c>
    </row>
    <row r="56" spans="1:3">
      <c r="A56" s="66">
        <v>1980</v>
      </c>
      <c r="B56" s="67">
        <v>0.73646919897657936</v>
      </c>
      <c r="C56" s="67">
        <v>0.26353080102342058</v>
      </c>
    </row>
    <row r="57" spans="1:3">
      <c r="A57" s="66">
        <v>1981</v>
      </c>
      <c r="B57" s="67">
        <v>0.7218128010212963</v>
      </c>
      <c r="C57" s="67">
        <v>0.27818719897870364</v>
      </c>
    </row>
    <row r="58" spans="1:3">
      <c r="A58" s="66">
        <v>1982</v>
      </c>
      <c r="B58" s="67">
        <v>0.72401093688968265</v>
      </c>
      <c r="C58" s="67">
        <v>0.27598906311031751</v>
      </c>
    </row>
    <row r="59" spans="1:3">
      <c r="A59" s="66">
        <v>1983</v>
      </c>
      <c r="B59" s="67">
        <v>0.71305252210088399</v>
      </c>
      <c r="C59" s="67">
        <v>0.2869474778991159</v>
      </c>
    </row>
    <row r="60" spans="1:3">
      <c r="A60" s="66">
        <v>1984</v>
      </c>
      <c r="B60" s="67">
        <v>0.70580315691736306</v>
      </c>
      <c r="C60" s="67">
        <v>0.29419684308263688</v>
      </c>
    </row>
    <row r="61" spans="1:3">
      <c r="A61" s="66">
        <v>1985</v>
      </c>
      <c r="B61" s="67">
        <v>0.7109415867480382</v>
      </c>
      <c r="C61" s="67">
        <v>0.28905841325196158</v>
      </c>
    </row>
    <row r="62" spans="1:3">
      <c r="A62" s="66">
        <v>1986</v>
      </c>
      <c r="B62" s="67">
        <v>0.72025000000000006</v>
      </c>
      <c r="C62" s="67">
        <v>0.27975</v>
      </c>
    </row>
    <row r="63" spans="1:3">
      <c r="A63" s="66">
        <v>1987</v>
      </c>
      <c r="B63" s="67">
        <v>0.71728256233277754</v>
      </c>
      <c r="C63" s="67">
        <v>0.2827174376672224</v>
      </c>
    </row>
    <row r="64" spans="1:3">
      <c r="A64" s="66">
        <v>1988</v>
      </c>
      <c r="B64" s="67">
        <v>0.71230570876011756</v>
      </c>
      <c r="C64" s="67">
        <v>0.28769429123988255</v>
      </c>
    </row>
    <row r="65" spans="1:5">
      <c r="A65" s="66">
        <v>1989</v>
      </c>
      <c r="B65" s="67">
        <v>0.71563576814165331</v>
      </c>
      <c r="C65" s="67">
        <v>0.28436423185834669</v>
      </c>
    </row>
    <row r="66" spans="1:5">
      <c r="A66" s="66">
        <v>1990</v>
      </c>
      <c r="B66" s="67">
        <v>0.72098870240971724</v>
      </c>
      <c r="C66" s="67">
        <v>0.27901129759028276</v>
      </c>
    </row>
    <row r="67" spans="1:5">
      <c r="A67" s="66">
        <v>1991</v>
      </c>
      <c r="B67" s="67">
        <v>0.72093693001823955</v>
      </c>
      <c r="C67" s="67">
        <v>0.27906306998176061</v>
      </c>
    </row>
    <row r="68" spans="1:5">
      <c r="A68" s="66">
        <v>1992</v>
      </c>
      <c r="B68" s="67">
        <v>0.7266446563952067</v>
      </c>
      <c r="C68" s="67">
        <v>0.27335534360479335</v>
      </c>
    </row>
    <row r="69" spans="1:5">
      <c r="A69" s="66">
        <v>1993</v>
      </c>
      <c r="B69" s="67">
        <v>0.72200951386471746</v>
      </c>
      <c r="C69" s="67">
        <v>0.27799048613528254</v>
      </c>
    </row>
    <row r="70" spans="1:5">
      <c r="A70" s="66">
        <v>1994</v>
      </c>
      <c r="B70" s="67">
        <v>0.71399517314315164</v>
      </c>
      <c r="C70" s="67">
        <v>0.28600482685684847</v>
      </c>
    </row>
    <row r="71" spans="1:5">
      <c r="A71" s="66">
        <v>1995</v>
      </c>
      <c r="B71" s="67">
        <v>0.70564444331391651</v>
      </c>
      <c r="C71" s="67">
        <v>0.29435555668608349</v>
      </c>
    </row>
    <row r="72" spans="1:5">
      <c r="A72" s="66">
        <v>1996</v>
      </c>
      <c r="B72" s="67">
        <v>0.69696462715105156</v>
      </c>
      <c r="C72" s="67">
        <v>0.30303537284894844</v>
      </c>
    </row>
    <row r="73" spans="1:5">
      <c r="A73" s="66">
        <v>1997</v>
      </c>
      <c r="B73" s="67">
        <v>0.6896171245724374</v>
      </c>
      <c r="C73" s="67">
        <v>0.3103828754275626</v>
      </c>
    </row>
    <row r="74" spans="1:5">
      <c r="A74" s="66">
        <v>1998</v>
      </c>
      <c r="B74" s="67">
        <v>0.703640806859131</v>
      </c>
      <c r="C74" s="67">
        <v>0.296359193140869</v>
      </c>
    </row>
    <row r="75" spans="1:5">
      <c r="A75" s="68">
        <v>1999</v>
      </c>
      <c r="B75" s="67">
        <v>0.7079020449381469</v>
      </c>
      <c r="C75" s="67">
        <v>0.29209795506185304</v>
      </c>
    </row>
    <row r="76" spans="1:5">
      <c r="A76" s="68">
        <v>2000</v>
      </c>
      <c r="B76" s="67">
        <v>0.72145726807888977</v>
      </c>
      <c r="C76" s="67">
        <f>1-B76</f>
        <v>0.27854273192111023</v>
      </c>
      <c r="D76" s="145"/>
      <c r="E76" s="145"/>
    </row>
    <row r="77" spans="1:5">
      <c r="A77" s="68">
        <v>2001</v>
      </c>
      <c r="B77" s="67">
        <v>0.72673242055751042</v>
      </c>
      <c r="C77" s="67">
        <f t="shared" ref="C77:C87" si="0">1-B77</f>
        <v>0.27326757944248958</v>
      </c>
      <c r="D77" s="145"/>
      <c r="E77" s="145"/>
    </row>
    <row r="78" spans="1:5">
      <c r="A78" s="68">
        <v>2002</v>
      </c>
      <c r="B78" s="67">
        <v>0.71505299083887186</v>
      </c>
      <c r="C78" s="67">
        <f t="shared" si="0"/>
        <v>0.28494700916112814</v>
      </c>
      <c r="D78" s="145"/>
      <c r="E78" s="145"/>
    </row>
    <row r="79" spans="1:5">
      <c r="A79" s="207">
        <f>A78+1</f>
        <v>2003</v>
      </c>
      <c r="B79" s="67">
        <v>0.70876132930513591</v>
      </c>
      <c r="C79" s="67">
        <f t="shared" si="0"/>
        <v>0.29123867069486409</v>
      </c>
      <c r="D79" s="145"/>
      <c r="E79" s="145"/>
    </row>
    <row r="80" spans="1:5">
      <c r="A80" s="207">
        <f t="shared" ref="A80:A91" si="1">A79+1</f>
        <v>2004</v>
      </c>
      <c r="B80" s="67">
        <v>0.6918872453613597</v>
      </c>
      <c r="C80" s="67">
        <f t="shared" si="0"/>
        <v>0.3081127546386403</v>
      </c>
      <c r="D80" s="145"/>
      <c r="E80" s="145"/>
    </row>
    <row r="81" spans="1:5">
      <c r="A81" s="207">
        <f t="shared" si="1"/>
        <v>2005</v>
      </c>
      <c r="B81" s="67">
        <v>0.67752575456352793</v>
      </c>
      <c r="C81" s="67">
        <f t="shared" si="0"/>
        <v>0.32247424543647207</v>
      </c>
      <c r="D81" s="145"/>
      <c r="E81" s="145"/>
    </row>
    <row r="82" spans="1:5">
      <c r="A82" s="207">
        <f t="shared" si="1"/>
        <v>2006</v>
      </c>
      <c r="B82" s="67">
        <v>0.6642301013835209</v>
      </c>
      <c r="C82" s="67">
        <f t="shared" si="0"/>
        <v>0.3357698986164791</v>
      </c>
      <c r="D82" s="145"/>
      <c r="E82" s="145"/>
    </row>
    <row r="83" spans="1:5">
      <c r="A83" s="207">
        <f t="shared" si="1"/>
        <v>2007</v>
      </c>
      <c r="B83" s="67">
        <v>0.68274528757854036</v>
      </c>
      <c r="C83" s="67">
        <f t="shared" si="0"/>
        <v>0.31725471242145964</v>
      </c>
    </row>
    <row r="84" spans="1:5">
      <c r="A84" s="207">
        <f t="shared" si="1"/>
        <v>2008</v>
      </c>
      <c r="B84" s="67">
        <v>0.69468402720185762</v>
      </c>
      <c r="C84" s="67">
        <f t="shared" si="0"/>
        <v>0.30531597279814238</v>
      </c>
    </row>
    <row r="85" spans="1:5">
      <c r="A85" s="207">
        <f t="shared" si="1"/>
        <v>2009</v>
      </c>
      <c r="B85" s="67">
        <v>0.68063704945515513</v>
      </c>
      <c r="C85" s="67">
        <f t="shared" si="0"/>
        <v>0.31936295054484487</v>
      </c>
    </row>
    <row r="86" spans="1:5">
      <c r="A86" s="207">
        <f t="shared" si="1"/>
        <v>2010</v>
      </c>
      <c r="B86" s="67">
        <v>0.65700542505363557</v>
      </c>
      <c r="C86" s="67">
        <f t="shared" si="0"/>
        <v>0.34299457494636443</v>
      </c>
    </row>
    <row r="87" spans="1:5">
      <c r="A87" s="207">
        <f t="shared" si="1"/>
        <v>2011</v>
      </c>
      <c r="B87" s="67">
        <v>0.65760869565217406</v>
      </c>
      <c r="C87" s="67">
        <f t="shared" si="0"/>
        <v>0.34239130434782594</v>
      </c>
    </row>
    <row r="88" spans="1:5">
      <c r="A88" s="207">
        <f t="shared" si="1"/>
        <v>2012</v>
      </c>
      <c r="B88" s="15"/>
      <c r="C88" s="15"/>
    </row>
    <row r="89" spans="1:5">
      <c r="A89" s="207">
        <f t="shared" si="1"/>
        <v>2013</v>
      </c>
      <c r="B89" s="15"/>
      <c r="C89" s="15"/>
    </row>
    <row r="90" spans="1:5">
      <c r="A90" s="207">
        <f t="shared" si="1"/>
        <v>2014</v>
      </c>
      <c r="B90" s="15"/>
      <c r="C90" s="15"/>
    </row>
    <row r="91" spans="1:5">
      <c r="A91" s="207">
        <f t="shared" si="1"/>
        <v>2015</v>
      </c>
      <c r="B91" s="15"/>
      <c r="C91" s="15"/>
    </row>
    <row r="92" spans="1:5">
      <c r="A92" s="11"/>
      <c r="B92" s="15"/>
      <c r="C92" s="15"/>
    </row>
    <row r="93" spans="1:5">
      <c r="A93" s="11"/>
      <c r="B93" s="15"/>
      <c r="C93" s="15"/>
    </row>
    <row r="94" spans="1:5">
      <c r="A94" s="11"/>
      <c r="B94" s="15"/>
      <c r="C94" s="15"/>
    </row>
    <row r="95" spans="1:5">
      <c r="A95" s="11"/>
      <c r="B95" s="15"/>
      <c r="C95" s="15"/>
    </row>
    <row r="96" spans="1:5">
      <c r="A96" s="11"/>
      <c r="B96" s="15"/>
      <c r="C96" s="15"/>
    </row>
    <row r="97" spans="1:3">
      <c r="A97" s="11"/>
      <c r="B97" s="15"/>
      <c r="C97" s="15"/>
    </row>
    <row r="98" spans="1:3">
      <c r="A98" s="11"/>
      <c r="B98" s="15"/>
      <c r="C98" s="15"/>
    </row>
    <row r="99" spans="1:3">
      <c r="A99" s="11"/>
      <c r="B99" s="15"/>
      <c r="C99" s="15"/>
    </row>
    <row r="100" spans="1:3">
      <c r="A100" s="11"/>
      <c r="B100" s="15"/>
      <c r="C100" s="15"/>
    </row>
    <row r="101" spans="1:3">
      <c r="A101" s="11"/>
      <c r="B101" s="15"/>
      <c r="C101" s="15"/>
    </row>
    <row r="102" spans="1:3">
      <c r="A102" s="11"/>
      <c r="B102" s="15"/>
      <c r="C102" s="15"/>
    </row>
    <row r="103" spans="1:3">
      <c r="A103" s="11"/>
      <c r="B103" s="15"/>
      <c r="C103" s="15"/>
    </row>
    <row r="104" spans="1:3">
      <c r="A104" s="11"/>
      <c r="B104" s="15"/>
      <c r="C104" s="15"/>
    </row>
    <row r="105" spans="1:3">
      <c r="A105" s="11"/>
      <c r="B105" s="15"/>
      <c r="C105" s="15"/>
    </row>
    <row r="106" spans="1:3">
      <c r="A106" s="11"/>
      <c r="B106" s="15"/>
      <c r="C106" s="15"/>
    </row>
    <row r="107" spans="1:3">
      <c r="A107" s="11"/>
      <c r="B107" s="15"/>
      <c r="C107" s="15"/>
    </row>
    <row r="108" spans="1:3">
      <c r="A108" s="11"/>
      <c r="B108" s="15"/>
      <c r="C108" s="15"/>
    </row>
    <row r="109" spans="1:3">
      <c r="A109" s="11"/>
      <c r="B109" s="15"/>
      <c r="C109" s="15"/>
    </row>
    <row r="110" spans="1:3">
      <c r="A110" s="11"/>
      <c r="B110" s="15"/>
      <c r="C110" s="15"/>
    </row>
    <row r="111" spans="1:3">
      <c r="A111" s="11"/>
      <c r="B111" s="15"/>
      <c r="C111" s="15"/>
    </row>
    <row r="112" spans="1:3">
      <c r="A112" s="11"/>
      <c r="B112" s="15"/>
      <c r="C112" s="15"/>
    </row>
    <row r="113" spans="1:3">
      <c r="A113" s="11"/>
      <c r="B113" s="15"/>
      <c r="C113" s="15"/>
    </row>
    <row r="114" spans="1:3">
      <c r="A114" s="11"/>
      <c r="B114" s="15"/>
      <c r="C114" s="15"/>
    </row>
    <row r="115" spans="1:3">
      <c r="A115" s="11"/>
      <c r="B115" s="15"/>
      <c r="C115" s="15"/>
    </row>
    <row r="116" spans="1:3">
      <c r="A116" s="11"/>
      <c r="B116" s="15"/>
      <c r="C116" s="15"/>
    </row>
    <row r="117" spans="1:3">
      <c r="A117" s="11"/>
      <c r="B117" s="15"/>
      <c r="C117" s="15"/>
    </row>
    <row r="118" spans="1:3">
      <c r="A118" s="11"/>
      <c r="B118" s="15"/>
      <c r="C118" s="15"/>
    </row>
    <row r="119" spans="1:3">
      <c r="A119" s="11"/>
      <c r="B119" s="15"/>
      <c r="C119" s="15"/>
    </row>
    <row r="120" spans="1:3">
      <c r="A120" s="11"/>
      <c r="B120" s="15"/>
      <c r="C120" s="15"/>
    </row>
    <row r="121" spans="1:3">
      <c r="A121" s="11"/>
      <c r="B121" s="15"/>
      <c r="C121" s="15"/>
    </row>
    <row r="122" spans="1:3">
      <c r="A122" s="11"/>
      <c r="B122" s="15"/>
      <c r="C122" s="15"/>
    </row>
    <row r="123" spans="1:3">
      <c r="A123" s="11"/>
      <c r="B123" s="15"/>
      <c r="C123" s="15"/>
    </row>
    <row r="124" spans="1:3">
      <c r="A124" s="11"/>
      <c r="B124" s="15"/>
      <c r="C124" s="15"/>
    </row>
    <row r="125" spans="1:3">
      <c r="A125" s="11"/>
      <c r="B125" s="15"/>
      <c r="C125" s="15"/>
    </row>
    <row r="126" spans="1:3">
      <c r="A126" s="11"/>
      <c r="B126" s="15"/>
      <c r="C126" s="15"/>
    </row>
    <row r="127" spans="1:3">
      <c r="A127" s="11"/>
      <c r="B127" s="15"/>
      <c r="C127" s="15"/>
    </row>
    <row r="128" spans="1:3">
      <c r="A128" s="11"/>
      <c r="B128" s="15"/>
      <c r="C128" s="15"/>
    </row>
    <row r="129" spans="1:3">
      <c r="A129" s="11"/>
      <c r="B129" s="15"/>
      <c r="C129" s="15"/>
    </row>
    <row r="130" spans="1:3">
      <c r="A130" s="11"/>
      <c r="B130" s="15"/>
      <c r="C130" s="15"/>
    </row>
    <row r="131" spans="1:3">
      <c r="A131" s="11"/>
      <c r="B131" s="15"/>
      <c r="C131" s="15"/>
    </row>
    <row r="132" spans="1:3">
      <c r="A132" s="11"/>
      <c r="B132" s="15"/>
      <c r="C132" s="15"/>
    </row>
    <row r="133" spans="1:3">
      <c r="A133" s="11"/>
      <c r="B133" s="15"/>
      <c r="C133" s="15"/>
    </row>
    <row r="134" spans="1:3">
      <c r="A134" s="11"/>
      <c r="B134" s="15"/>
      <c r="C134" s="15"/>
    </row>
    <row r="135" spans="1:3">
      <c r="A135" s="11"/>
      <c r="B135" s="15"/>
      <c r="C135" s="15"/>
    </row>
    <row r="136" spans="1:3">
      <c r="A136" s="11"/>
      <c r="B136" s="15"/>
      <c r="C136" s="15"/>
    </row>
    <row r="137" spans="1:3">
      <c r="A137" s="11"/>
      <c r="B137" s="15"/>
      <c r="C137" s="15"/>
    </row>
    <row r="138" spans="1:3">
      <c r="A138" s="11"/>
      <c r="B138" s="15"/>
      <c r="C138" s="15"/>
    </row>
    <row r="139" spans="1:3">
      <c r="A139" s="11"/>
      <c r="B139" s="15"/>
      <c r="C139" s="15"/>
    </row>
    <row r="140" spans="1:3">
      <c r="A140" s="11"/>
      <c r="B140" s="15"/>
      <c r="C140" s="15"/>
    </row>
    <row r="141" spans="1:3">
      <c r="A141" s="11"/>
      <c r="B141" s="15"/>
      <c r="C141" s="15"/>
    </row>
    <row r="142" spans="1:3">
      <c r="A142" s="11"/>
      <c r="B142" s="15"/>
      <c r="C142" s="15"/>
    </row>
    <row r="143" spans="1:3">
      <c r="A143" s="11"/>
      <c r="B143" s="15"/>
      <c r="C143" s="15"/>
    </row>
    <row r="144" spans="1:3">
      <c r="A144" s="11"/>
      <c r="B144" s="15"/>
      <c r="C144" s="15"/>
    </row>
    <row r="145" spans="1:3">
      <c r="A145" s="11"/>
      <c r="B145" s="15"/>
      <c r="C145" s="15"/>
    </row>
    <row r="146" spans="1:3">
      <c r="A146" s="11"/>
      <c r="B146" s="15"/>
      <c r="C146" s="15"/>
    </row>
    <row r="147" spans="1:3">
      <c r="A147" s="11"/>
      <c r="B147" s="15"/>
      <c r="C147" s="15"/>
    </row>
    <row r="148" spans="1:3">
      <c r="A148" s="11"/>
      <c r="B148" s="15"/>
      <c r="C148" s="15"/>
    </row>
    <row r="149" spans="1:3">
      <c r="A149" s="11"/>
      <c r="B149" s="15"/>
      <c r="C149" s="15"/>
    </row>
    <row r="150" spans="1:3">
      <c r="A150" s="11"/>
      <c r="B150" s="15"/>
      <c r="C150" s="15"/>
    </row>
    <row r="151" spans="1:3">
      <c r="A151" s="11"/>
      <c r="B151" s="15"/>
      <c r="C151" s="15"/>
    </row>
    <row r="152" spans="1:3">
      <c r="A152" s="11"/>
      <c r="B152" s="15"/>
      <c r="C152" s="15"/>
    </row>
    <row r="153" spans="1:3">
      <c r="A153" s="11"/>
      <c r="B153" s="15"/>
      <c r="C153" s="15"/>
    </row>
    <row r="154" spans="1:3">
      <c r="A154" s="11"/>
      <c r="B154" s="15"/>
      <c r="C154" s="15"/>
    </row>
    <row r="155" spans="1:3">
      <c r="A155" s="11"/>
      <c r="B155" s="15"/>
      <c r="C155" s="15"/>
    </row>
    <row r="156" spans="1:3">
      <c r="A156" s="11"/>
      <c r="B156" s="15"/>
      <c r="C156" s="15"/>
    </row>
    <row r="157" spans="1:3">
      <c r="A157" s="11"/>
      <c r="B157" s="15"/>
      <c r="C157" s="15"/>
    </row>
    <row r="158" spans="1:3">
      <c r="A158" s="11"/>
      <c r="B158" s="15"/>
      <c r="C158" s="15"/>
    </row>
    <row r="159" spans="1:3">
      <c r="A159" s="11"/>
      <c r="B159" s="15"/>
      <c r="C159" s="15"/>
    </row>
    <row r="160" spans="1:3">
      <c r="A160" s="11"/>
      <c r="B160" s="15"/>
      <c r="C160" s="15"/>
    </row>
    <row r="161" spans="1:3">
      <c r="A161" s="11"/>
      <c r="B161" s="15"/>
      <c r="C161" s="15"/>
    </row>
    <row r="162" spans="1:3">
      <c r="A162" s="11"/>
      <c r="B162" s="15"/>
      <c r="C162" s="15"/>
    </row>
    <row r="163" spans="1:3">
      <c r="A163" s="11"/>
      <c r="B163" s="15"/>
      <c r="C163" s="15"/>
    </row>
    <row r="164" spans="1:3">
      <c r="A164" s="11"/>
      <c r="B164" s="15"/>
      <c r="C164" s="15"/>
    </row>
    <row r="165" spans="1:3">
      <c r="A165" s="11"/>
      <c r="B165" s="15"/>
      <c r="C165" s="15"/>
    </row>
    <row r="166" spans="1:3">
      <c r="A166" s="11"/>
      <c r="B166" s="15"/>
      <c r="C166" s="15"/>
    </row>
    <row r="167" spans="1:3">
      <c r="A167" s="11"/>
      <c r="B167" s="15"/>
      <c r="C167" s="15"/>
    </row>
    <row r="168" spans="1:3">
      <c r="A168" s="11"/>
      <c r="B168" s="15"/>
      <c r="C168" s="15"/>
    </row>
    <row r="169" spans="1:3">
      <c r="A169" s="11"/>
      <c r="B169" s="15"/>
      <c r="C169" s="15"/>
    </row>
    <row r="170" spans="1:3">
      <c r="A170" s="11"/>
      <c r="B170" s="15"/>
      <c r="C170" s="15"/>
    </row>
    <row r="171" spans="1:3">
      <c r="A171" s="11"/>
      <c r="B171" s="15"/>
      <c r="C171" s="15"/>
    </row>
    <row r="172" spans="1:3">
      <c r="A172" s="11"/>
      <c r="B172" s="15"/>
      <c r="C172" s="15"/>
    </row>
    <row r="173" spans="1:3">
      <c r="A173" s="11"/>
      <c r="B173" s="15"/>
      <c r="C173" s="15"/>
    </row>
    <row r="174" spans="1:3">
      <c r="A174" s="11"/>
      <c r="B174" s="15"/>
      <c r="C174" s="15"/>
    </row>
    <row r="175" spans="1:3">
      <c r="A175" s="11"/>
      <c r="B175" s="15"/>
      <c r="C175" s="15"/>
    </row>
    <row r="176" spans="1:3">
      <c r="A176" s="11"/>
      <c r="B176" s="15"/>
      <c r="C176" s="15"/>
    </row>
    <row r="177" spans="1:3">
      <c r="A177" s="11"/>
      <c r="B177" s="15"/>
      <c r="C177" s="15"/>
    </row>
    <row r="178" spans="1:3">
      <c r="A178" s="11"/>
      <c r="B178" s="15"/>
      <c r="C178" s="15"/>
    </row>
    <row r="179" spans="1:3">
      <c r="A179" s="11"/>
      <c r="B179" s="15"/>
      <c r="C179" s="15"/>
    </row>
    <row r="180" spans="1:3">
      <c r="A180" s="11"/>
      <c r="B180" s="15"/>
      <c r="C180" s="15"/>
    </row>
    <row r="181" spans="1:3">
      <c r="A181" s="11"/>
      <c r="B181" s="15"/>
      <c r="C181" s="15"/>
    </row>
    <row r="182" spans="1:3">
      <c r="A182" s="11"/>
      <c r="B182" s="15"/>
      <c r="C182" s="15"/>
    </row>
    <row r="183" spans="1:3">
      <c r="A183" s="11"/>
      <c r="B183" s="15"/>
      <c r="C183" s="15"/>
    </row>
    <row r="184" spans="1:3">
      <c r="A184" s="11"/>
      <c r="B184" s="15"/>
      <c r="C184" s="15"/>
    </row>
    <row r="185" spans="1:3">
      <c r="A185" s="11"/>
      <c r="B185" s="15"/>
      <c r="C185" s="15"/>
    </row>
    <row r="186" spans="1:3">
      <c r="A186" s="11"/>
      <c r="B186" s="15"/>
      <c r="C186" s="15"/>
    </row>
    <row r="187" spans="1:3">
      <c r="A187" s="11"/>
      <c r="B187" s="15"/>
      <c r="C187" s="15"/>
    </row>
    <row r="188" spans="1:3">
      <c r="A188" s="11"/>
      <c r="B188" s="15"/>
      <c r="C188" s="15"/>
    </row>
    <row r="189" spans="1:3">
      <c r="A189" s="11"/>
      <c r="B189" s="15"/>
      <c r="C189" s="15"/>
    </row>
    <row r="190" spans="1:3">
      <c r="A190" s="11"/>
      <c r="B190" s="15"/>
      <c r="C190" s="15"/>
    </row>
    <row r="191" spans="1:3">
      <c r="A191" s="11"/>
      <c r="B191" s="15"/>
      <c r="C191" s="15"/>
    </row>
    <row r="192" spans="1:3">
      <c r="A192" s="11"/>
      <c r="B192" s="15"/>
      <c r="C192" s="15"/>
    </row>
    <row r="193" spans="1:3">
      <c r="A193" s="11"/>
      <c r="B193" s="15"/>
      <c r="C193" s="15"/>
    </row>
    <row r="194" spans="1:3">
      <c r="A194" s="11"/>
      <c r="B194" s="15"/>
      <c r="C194" s="15"/>
    </row>
    <row r="195" spans="1:3">
      <c r="A195" s="11"/>
      <c r="B195" s="15"/>
      <c r="C195" s="15"/>
    </row>
    <row r="196" spans="1:3">
      <c r="A196" s="11"/>
      <c r="B196" s="15"/>
      <c r="C196" s="15"/>
    </row>
    <row r="197" spans="1:3">
      <c r="A197" s="11"/>
      <c r="B197" s="15"/>
      <c r="C197" s="15"/>
    </row>
    <row r="198" spans="1:3">
      <c r="A198" s="11"/>
      <c r="B198" s="15"/>
      <c r="C198" s="15"/>
    </row>
    <row r="199" spans="1:3">
      <c r="A199" s="11"/>
      <c r="B199" s="15"/>
      <c r="C199" s="15"/>
    </row>
    <row r="200" spans="1:3">
      <c r="A200" s="11"/>
      <c r="B200" s="15"/>
      <c r="C200" s="15"/>
    </row>
    <row r="201" spans="1:3">
      <c r="A201" s="11"/>
      <c r="B201" s="15"/>
      <c r="C201" s="15"/>
    </row>
    <row r="202" spans="1:3">
      <c r="A202" s="11"/>
      <c r="B202" s="15"/>
      <c r="C202" s="15"/>
    </row>
    <row r="203" spans="1:3">
      <c r="A203" s="11"/>
      <c r="B203" s="15"/>
      <c r="C203" s="15"/>
    </row>
    <row r="204" spans="1:3">
      <c r="A204" s="11"/>
      <c r="B204" s="15"/>
      <c r="C204" s="15"/>
    </row>
    <row r="205" spans="1:3">
      <c r="A205" s="11"/>
      <c r="B205" s="15"/>
      <c r="C205" s="15"/>
    </row>
    <row r="206" spans="1:3">
      <c r="A206" s="11"/>
      <c r="B206" s="15"/>
      <c r="C206" s="15"/>
    </row>
    <row r="207" spans="1:3">
      <c r="A207" s="11"/>
      <c r="B207" s="15"/>
      <c r="C207" s="15"/>
    </row>
    <row r="208" spans="1:3">
      <c r="A208" s="11"/>
      <c r="B208" s="15"/>
      <c r="C208" s="15"/>
    </row>
    <row r="209" spans="1:3">
      <c r="A209" s="11"/>
      <c r="B209" s="15"/>
      <c r="C209" s="15"/>
    </row>
    <row r="210" spans="1:3">
      <c r="A210" s="11"/>
      <c r="B210" s="15"/>
      <c r="C210" s="15"/>
    </row>
    <row r="211" spans="1:3">
      <c r="A211" s="11"/>
      <c r="B211" s="15"/>
      <c r="C211" s="15"/>
    </row>
    <row r="212" spans="1:3">
      <c r="A212" s="11"/>
      <c r="B212" s="15"/>
      <c r="C212" s="15"/>
    </row>
    <row r="213" spans="1:3">
      <c r="A213" s="11"/>
      <c r="B213" s="15"/>
      <c r="C213" s="15"/>
    </row>
    <row r="214" spans="1:3">
      <c r="A214" s="11"/>
      <c r="B214" s="15"/>
      <c r="C214" s="15"/>
    </row>
    <row r="215" spans="1:3">
      <c r="A215" s="11"/>
      <c r="B215" s="15"/>
      <c r="C215" s="15"/>
    </row>
    <row r="216" spans="1:3">
      <c r="A216" s="11"/>
      <c r="B216" s="15"/>
      <c r="C216" s="15"/>
    </row>
    <row r="217" spans="1:3">
      <c r="A217" s="11"/>
      <c r="B217" s="15"/>
      <c r="C217" s="15"/>
    </row>
    <row r="218" spans="1:3">
      <c r="A218" s="11"/>
      <c r="B218" s="15"/>
      <c r="C218" s="15"/>
    </row>
    <row r="219" spans="1:3">
      <c r="A219" s="11"/>
      <c r="B219" s="15"/>
      <c r="C219" s="15"/>
    </row>
    <row r="220" spans="1:3">
      <c r="A220" s="11"/>
      <c r="B220" s="15"/>
      <c r="C220" s="15"/>
    </row>
    <row r="221" spans="1:3">
      <c r="A221" s="11"/>
      <c r="B221" s="15"/>
      <c r="C221" s="15"/>
    </row>
    <row r="222" spans="1:3">
      <c r="A222" s="11"/>
      <c r="B222" s="15"/>
      <c r="C222" s="15"/>
    </row>
    <row r="223" spans="1:3">
      <c r="A223" s="11"/>
      <c r="B223" s="15"/>
      <c r="C223" s="15"/>
    </row>
    <row r="224" spans="1:3">
      <c r="A224" s="11"/>
      <c r="B224" s="15"/>
      <c r="C224" s="15"/>
    </row>
    <row r="225" spans="1:3">
      <c r="A225" s="11"/>
      <c r="B225" s="15"/>
      <c r="C225" s="15"/>
    </row>
    <row r="226" spans="1:3">
      <c r="A226" s="11"/>
      <c r="B226" s="15"/>
      <c r="C226" s="15"/>
    </row>
    <row r="227" spans="1:3">
      <c r="A227" s="11"/>
      <c r="B227" s="15"/>
      <c r="C227" s="15"/>
    </row>
    <row r="228" spans="1:3">
      <c r="A228" s="11"/>
      <c r="B228" s="15"/>
      <c r="C228" s="15"/>
    </row>
    <row r="229" spans="1:3">
      <c r="A229" s="11"/>
      <c r="B229" s="15"/>
      <c r="C229" s="15"/>
    </row>
    <row r="230" spans="1:3">
      <c r="A230" s="11"/>
      <c r="B230" s="15"/>
      <c r="C230" s="15"/>
    </row>
    <row r="231" spans="1:3">
      <c r="A231" s="11"/>
      <c r="B231" s="15"/>
      <c r="C231" s="15"/>
    </row>
    <row r="232" spans="1:3">
      <c r="A232" s="11"/>
      <c r="B232" s="15"/>
      <c r="C232" s="15"/>
    </row>
    <row r="233" spans="1:3">
      <c r="A233" s="11"/>
      <c r="B233" s="15"/>
      <c r="C233" s="15"/>
    </row>
    <row r="234" spans="1:3">
      <c r="A234" s="11"/>
      <c r="B234" s="15"/>
      <c r="C234" s="15"/>
    </row>
    <row r="235" spans="1:3">
      <c r="A235" s="11"/>
      <c r="B235" s="15"/>
      <c r="C235" s="15"/>
    </row>
    <row r="236" spans="1:3">
      <c r="A236" s="11"/>
      <c r="B236" s="15"/>
      <c r="C236" s="15"/>
    </row>
    <row r="237" spans="1:3">
      <c r="A237" s="11"/>
      <c r="B237" s="15"/>
      <c r="C237" s="15"/>
    </row>
    <row r="238" spans="1:3">
      <c r="A238" s="11"/>
      <c r="B238" s="15"/>
      <c r="C238" s="15"/>
    </row>
    <row r="239" spans="1:3">
      <c r="A239" s="11"/>
      <c r="B239" s="15"/>
      <c r="C239" s="15"/>
    </row>
    <row r="240" spans="1:3">
      <c r="A240" s="11"/>
      <c r="B240" s="15"/>
      <c r="C240" s="15"/>
    </row>
    <row r="241" spans="1:3">
      <c r="A241" s="11"/>
      <c r="B241" s="15"/>
      <c r="C241" s="15"/>
    </row>
    <row r="242" spans="1:3">
      <c r="A242" s="11"/>
      <c r="B242" s="15"/>
      <c r="C242" s="15"/>
    </row>
    <row r="243" spans="1:3">
      <c r="A243" s="11"/>
      <c r="B243" s="15"/>
      <c r="C243" s="15"/>
    </row>
    <row r="244" spans="1:3">
      <c r="A244" s="11"/>
      <c r="B244" s="15"/>
      <c r="C244" s="15"/>
    </row>
    <row r="245" spans="1:3">
      <c r="A245" s="11"/>
      <c r="B245" s="15"/>
      <c r="C245" s="15"/>
    </row>
    <row r="246" spans="1:3">
      <c r="A246" s="11"/>
      <c r="B246" s="15"/>
      <c r="C246" s="15"/>
    </row>
    <row r="247" spans="1:3">
      <c r="A247" s="11"/>
      <c r="B247" s="15"/>
      <c r="C247" s="15"/>
    </row>
    <row r="248" spans="1:3">
      <c r="A248" s="11"/>
      <c r="B248" s="15"/>
      <c r="C248" s="15"/>
    </row>
    <row r="249" spans="1:3">
      <c r="A249" s="11"/>
      <c r="B249" s="15"/>
      <c r="C249" s="15"/>
    </row>
    <row r="250" spans="1:3">
      <c r="A250" s="11"/>
      <c r="B250" s="15"/>
      <c r="C250" s="15"/>
    </row>
    <row r="251" spans="1:3">
      <c r="A251" s="11"/>
      <c r="B251" s="15"/>
      <c r="C251" s="15"/>
    </row>
    <row r="252" spans="1:3">
      <c r="A252" s="11"/>
      <c r="B252" s="15"/>
      <c r="C252" s="15"/>
    </row>
    <row r="253" spans="1:3">
      <c r="A253" s="11"/>
      <c r="B253" s="15"/>
      <c r="C253" s="15"/>
    </row>
    <row r="254" spans="1:3">
      <c r="A254" s="11"/>
      <c r="B254" s="15"/>
      <c r="C254" s="15"/>
    </row>
    <row r="255" spans="1:3">
      <c r="A255" s="11"/>
      <c r="B255" s="15"/>
      <c r="C255" s="15"/>
    </row>
    <row r="256" spans="1:3">
      <c r="A256" s="11"/>
      <c r="B256" s="15"/>
      <c r="C256" s="15"/>
    </row>
    <row r="257" spans="1:3">
      <c r="A257" s="11"/>
      <c r="B257" s="15"/>
      <c r="C257" s="15"/>
    </row>
    <row r="258" spans="1:3">
      <c r="A258" s="11"/>
      <c r="B258" s="15"/>
      <c r="C258" s="15"/>
    </row>
    <row r="259" spans="1:3">
      <c r="A259" s="11"/>
      <c r="B259" s="15"/>
      <c r="C259" s="15"/>
    </row>
    <row r="260" spans="1:3">
      <c r="A260" s="11"/>
      <c r="B260" s="15"/>
      <c r="C260" s="15"/>
    </row>
    <row r="261" spans="1:3">
      <c r="A261" s="11"/>
      <c r="B261" s="15"/>
      <c r="C261" s="15"/>
    </row>
    <row r="262" spans="1:3">
      <c r="A262" s="11"/>
      <c r="B262" s="15"/>
      <c r="C262" s="15"/>
    </row>
    <row r="263" spans="1:3">
      <c r="A263" s="11"/>
      <c r="B263" s="15"/>
      <c r="C263" s="15"/>
    </row>
    <row r="264" spans="1:3">
      <c r="A264" s="11"/>
      <c r="B264" s="15"/>
      <c r="C264" s="15"/>
    </row>
    <row r="265" spans="1:3">
      <c r="A265" s="11"/>
      <c r="B265" s="15"/>
      <c r="C265" s="15"/>
    </row>
    <row r="266" spans="1:3">
      <c r="A266" s="11"/>
      <c r="B266" s="15"/>
      <c r="C266" s="15"/>
    </row>
    <row r="267" spans="1:3">
      <c r="A267" s="11"/>
      <c r="B267" s="15"/>
      <c r="C267" s="15"/>
    </row>
    <row r="268" spans="1:3">
      <c r="A268" s="11"/>
      <c r="B268" s="15"/>
      <c r="C268" s="15"/>
    </row>
    <row r="269" spans="1:3">
      <c r="A269" s="11"/>
      <c r="B269" s="15"/>
      <c r="C269" s="15"/>
    </row>
    <row r="270" spans="1:3">
      <c r="A270" s="11"/>
      <c r="B270" s="15"/>
      <c r="C270" s="15"/>
    </row>
    <row r="271" spans="1:3">
      <c r="A271" s="11"/>
      <c r="B271" s="15"/>
      <c r="C271" s="15"/>
    </row>
    <row r="272" spans="1:3">
      <c r="A272" s="11"/>
      <c r="B272" s="15"/>
      <c r="C272" s="15"/>
    </row>
    <row r="273" spans="1:3">
      <c r="A273" s="11"/>
      <c r="B273" s="15"/>
      <c r="C273" s="15"/>
    </row>
    <row r="274" spans="1:3">
      <c r="A274" s="11"/>
      <c r="B274" s="15"/>
      <c r="C274" s="15"/>
    </row>
    <row r="275" spans="1:3">
      <c r="A275" s="11"/>
      <c r="B275" s="15"/>
      <c r="C275" s="15"/>
    </row>
    <row r="276" spans="1:3">
      <c r="A276" s="11"/>
      <c r="B276" s="15"/>
      <c r="C276" s="15"/>
    </row>
    <row r="277" spans="1:3">
      <c r="A277" s="11"/>
      <c r="B277" s="15"/>
      <c r="C277" s="15"/>
    </row>
    <row r="278" spans="1:3">
      <c r="A278" s="11"/>
      <c r="B278" s="15"/>
      <c r="C278" s="15"/>
    </row>
    <row r="279" spans="1:3">
      <c r="A279" s="11"/>
      <c r="B279" s="15"/>
      <c r="C279" s="15"/>
    </row>
    <row r="280" spans="1:3">
      <c r="A280" s="11"/>
      <c r="B280" s="15"/>
      <c r="C280" s="15"/>
    </row>
    <row r="281" spans="1:3">
      <c r="A281" s="11"/>
      <c r="B281" s="15"/>
      <c r="C281" s="15"/>
    </row>
    <row r="282" spans="1:3">
      <c r="A282" s="11"/>
      <c r="B282" s="15"/>
      <c r="C282" s="15"/>
    </row>
    <row r="283" spans="1:3">
      <c r="A283" s="11"/>
      <c r="B283" s="15"/>
      <c r="C283" s="15"/>
    </row>
    <row r="284" spans="1:3">
      <c r="A284" s="11"/>
      <c r="B284" s="15"/>
      <c r="C284" s="15"/>
    </row>
    <row r="285" spans="1:3">
      <c r="A285" s="11"/>
      <c r="B285" s="15"/>
      <c r="C285" s="15"/>
    </row>
    <row r="286" spans="1:3">
      <c r="A286" s="11"/>
      <c r="B286" s="15"/>
      <c r="C286" s="15"/>
    </row>
    <row r="287" spans="1:3">
      <c r="A287" s="11"/>
      <c r="B287" s="15"/>
      <c r="C287" s="15"/>
    </row>
    <row r="288" spans="1:3">
      <c r="A288" s="11"/>
      <c r="B288" s="15"/>
      <c r="C288" s="15"/>
    </row>
    <row r="289" spans="1:3">
      <c r="A289" s="11"/>
      <c r="B289" s="15"/>
      <c r="C289" s="15"/>
    </row>
    <row r="290" spans="1:3">
      <c r="A290" s="11"/>
      <c r="B290" s="15"/>
      <c r="C290" s="15"/>
    </row>
    <row r="291" spans="1:3">
      <c r="A291" s="11"/>
      <c r="B291" s="15"/>
      <c r="C291" s="15"/>
    </row>
    <row r="292" spans="1:3">
      <c r="A292" s="11"/>
      <c r="B292" s="15"/>
      <c r="C292" s="15"/>
    </row>
    <row r="293" spans="1:3">
      <c r="A293" s="11"/>
      <c r="B293" s="15"/>
      <c r="C293" s="15"/>
    </row>
    <row r="294" spans="1:3">
      <c r="A294" s="11"/>
      <c r="B294" s="15"/>
      <c r="C294" s="15"/>
    </row>
    <row r="295" spans="1:3">
      <c r="A295" s="11"/>
      <c r="B295" s="15"/>
      <c r="C295" s="15"/>
    </row>
    <row r="296" spans="1:3">
      <c r="A296" s="11"/>
      <c r="B296" s="15"/>
      <c r="C296" s="15"/>
    </row>
    <row r="297" spans="1:3">
      <c r="A297" s="11"/>
      <c r="B297" s="15"/>
      <c r="C297" s="15"/>
    </row>
    <row r="298" spans="1:3">
      <c r="A298" s="11"/>
      <c r="B298" s="15"/>
      <c r="C298" s="15"/>
    </row>
    <row r="299" spans="1:3">
      <c r="A299" s="11"/>
      <c r="B299" s="15"/>
      <c r="C299" s="15"/>
    </row>
    <row r="300" spans="1:3">
      <c r="A300" s="11"/>
      <c r="B300" s="15"/>
      <c r="C300" s="15"/>
    </row>
    <row r="301" spans="1:3">
      <c r="A301" s="11"/>
      <c r="B301" s="15"/>
      <c r="C301" s="15"/>
    </row>
    <row r="302" spans="1:3">
      <c r="A302" s="11"/>
      <c r="B302" s="15"/>
      <c r="C302" s="15"/>
    </row>
    <row r="303" spans="1:3">
      <c r="A303" s="11"/>
      <c r="B303" s="15"/>
      <c r="C303" s="15"/>
    </row>
    <row r="304" spans="1:3">
      <c r="A304" s="11"/>
      <c r="B304" s="15"/>
      <c r="C304" s="15"/>
    </row>
    <row r="305" spans="1:3">
      <c r="A305" s="11"/>
      <c r="B305" s="15"/>
      <c r="C305" s="15"/>
    </row>
    <row r="306" spans="1:3">
      <c r="A306" s="11"/>
      <c r="B306" s="15"/>
      <c r="C306" s="15"/>
    </row>
    <row r="307" spans="1:3">
      <c r="A307" s="11"/>
      <c r="B307" s="15"/>
      <c r="C307" s="15"/>
    </row>
    <row r="308" spans="1:3">
      <c r="A308" s="11"/>
      <c r="B308" s="15"/>
      <c r="C308" s="15"/>
    </row>
    <row r="309" spans="1:3">
      <c r="A309" s="11"/>
      <c r="B309" s="15"/>
      <c r="C309" s="15"/>
    </row>
    <row r="310" spans="1:3">
      <c r="A310" s="11"/>
      <c r="B310" s="15"/>
      <c r="C310" s="15"/>
    </row>
    <row r="311" spans="1:3">
      <c r="A311" s="11"/>
      <c r="B311" s="15"/>
      <c r="C311" s="15"/>
    </row>
    <row r="312" spans="1:3">
      <c r="A312" s="11"/>
      <c r="B312" s="15"/>
      <c r="C312" s="15"/>
    </row>
    <row r="313" spans="1:3">
      <c r="A313" s="11"/>
      <c r="B313" s="15"/>
      <c r="C313" s="15"/>
    </row>
    <row r="314" spans="1:3">
      <c r="A314" s="11"/>
      <c r="B314" s="15"/>
      <c r="C314" s="15"/>
    </row>
    <row r="315" spans="1:3">
      <c r="A315" s="11"/>
      <c r="B315" s="15"/>
      <c r="C315" s="15"/>
    </row>
    <row r="316" spans="1:3">
      <c r="A316" s="11"/>
      <c r="B316" s="15"/>
      <c r="C316" s="15"/>
    </row>
    <row r="317" spans="1:3">
      <c r="A317" s="11"/>
      <c r="B317" s="15"/>
      <c r="C317" s="15"/>
    </row>
    <row r="318" spans="1:3">
      <c r="A318" s="11"/>
      <c r="B318" s="15"/>
      <c r="C318" s="15"/>
    </row>
    <row r="319" spans="1:3">
      <c r="A319" s="11"/>
      <c r="B319" s="15"/>
      <c r="C319" s="15"/>
    </row>
    <row r="320" spans="1:3">
      <c r="A320" s="11"/>
      <c r="B320" s="15"/>
      <c r="C320" s="15"/>
    </row>
    <row r="321" spans="1:3">
      <c r="A321" s="11"/>
      <c r="B321" s="15"/>
      <c r="C321" s="15"/>
    </row>
    <row r="322" spans="1:3">
      <c r="A322" s="11"/>
      <c r="B322" s="15"/>
      <c r="C322" s="15"/>
    </row>
    <row r="323" spans="1:3">
      <c r="A323" s="11"/>
      <c r="B323" s="15"/>
      <c r="C323" s="15"/>
    </row>
    <row r="324" spans="1:3">
      <c r="A324" s="11"/>
      <c r="B324" s="15"/>
      <c r="C324" s="15"/>
    </row>
    <row r="325" spans="1:3">
      <c r="A325" s="11"/>
      <c r="B325" s="15"/>
      <c r="C325" s="15"/>
    </row>
    <row r="326" spans="1:3">
      <c r="A326" s="11"/>
      <c r="B326" s="15"/>
      <c r="C326" s="15"/>
    </row>
    <row r="327" spans="1:3">
      <c r="A327" s="11"/>
      <c r="B327" s="15"/>
      <c r="C327" s="15"/>
    </row>
    <row r="328" spans="1:3">
      <c r="A328" s="11"/>
      <c r="B328" s="15"/>
      <c r="C328" s="15"/>
    </row>
    <row r="329" spans="1:3">
      <c r="A329" s="11"/>
      <c r="B329" s="15"/>
      <c r="C329" s="15"/>
    </row>
    <row r="330" spans="1:3">
      <c r="A330" s="11"/>
      <c r="B330" s="11"/>
      <c r="C330" s="11"/>
    </row>
    <row r="331" spans="1:3">
      <c r="A331" s="11"/>
      <c r="B331" s="11"/>
      <c r="C331" s="11"/>
    </row>
    <row r="332" spans="1:3">
      <c r="A332" s="11"/>
      <c r="B332" s="11"/>
      <c r="C332" s="11"/>
    </row>
    <row r="333" spans="1:3">
      <c r="A333" s="11"/>
      <c r="B333" s="11"/>
      <c r="C333" s="11"/>
    </row>
    <row r="334" spans="1:3">
      <c r="A334" s="11"/>
      <c r="B334" s="11"/>
      <c r="C334" s="11"/>
    </row>
    <row r="335" spans="1:3">
      <c r="A335" s="11"/>
      <c r="B335" s="11"/>
      <c r="C335" s="11"/>
    </row>
    <row r="336" spans="1:3">
      <c r="A336" s="11"/>
      <c r="B336" s="11"/>
      <c r="C336" s="11"/>
    </row>
    <row r="337" spans="1:3">
      <c r="A337" s="11"/>
      <c r="B337" s="11"/>
      <c r="C337" s="11"/>
    </row>
    <row r="338" spans="1:3">
      <c r="A338" s="11"/>
      <c r="B338" s="11"/>
      <c r="C338" s="11"/>
    </row>
    <row r="339" spans="1:3">
      <c r="A339" s="11"/>
      <c r="B339" s="11"/>
      <c r="C339" s="11"/>
    </row>
    <row r="340" spans="1:3">
      <c r="A340" s="11"/>
      <c r="B340" s="11"/>
      <c r="C340" s="11"/>
    </row>
    <row r="341" spans="1:3">
      <c r="A341" s="11"/>
      <c r="B341" s="11"/>
      <c r="C341" s="11"/>
    </row>
    <row r="342" spans="1:3">
      <c r="A342" s="11"/>
      <c r="B342" s="11"/>
      <c r="C342" s="11"/>
    </row>
    <row r="343" spans="1:3">
      <c r="A343" s="11"/>
      <c r="B343" s="11"/>
      <c r="C343" s="11"/>
    </row>
    <row r="344" spans="1:3">
      <c r="A344" s="11"/>
      <c r="B344" s="11"/>
      <c r="C344" s="11"/>
    </row>
    <row r="345" spans="1:3">
      <c r="A345" s="11"/>
      <c r="B345" s="11"/>
      <c r="C345" s="11"/>
    </row>
    <row r="346" spans="1:3">
      <c r="A346" s="11"/>
      <c r="B346" s="11"/>
      <c r="C346" s="11"/>
    </row>
    <row r="347" spans="1:3">
      <c r="A347" s="11"/>
      <c r="B347" s="11"/>
      <c r="C347" s="11"/>
    </row>
    <row r="348" spans="1:3">
      <c r="A348" s="11"/>
      <c r="B348" s="11"/>
      <c r="C348" s="11"/>
    </row>
    <row r="349" spans="1:3">
      <c r="A349" s="11"/>
      <c r="B349" s="11"/>
      <c r="C349" s="11"/>
    </row>
    <row r="350" spans="1:3">
      <c r="A350" s="11"/>
      <c r="B350" s="11"/>
      <c r="C350" s="11"/>
    </row>
    <row r="351" spans="1:3">
      <c r="A351" s="11"/>
      <c r="B351" s="11"/>
      <c r="C351" s="11"/>
    </row>
    <row r="352" spans="1:3">
      <c r="A352" s="11"/>
      <c r="B352" s="11"/>
      <c r="C352" s="11"/>
    </row>
    <row r="353" spans="1:3">
      <c r="A353" s="11"/>
      <c r="B353" s="11"/>
      <c r="C353" s="11"/>
    </row>
    <row r="354" spans="1:3">
      <c r="A354" s="11"/>
      <c r="B354" s="11"/>
      <c r="C354" s="11"/>
    </row>
    <row r="355" spans="1:3">
      <c r="A355" s="11"/>
      <c r="B355" s="11"/>
      <c r="C355" s="11"/>
    </row>
    <row r="356" spans="1:3">
      <c r="A356" s="11"/>
      <c r="B356" s="11"/>
      <c r="C356" s="11"/>
    </row>
    <row r="357" spans="1:3">
      <c r="A357" s="11"/>
      <c r="B357" s="11"/>
      <c r="C357" s="11"/>
    </row>
    <row r="358" spans="1:3">
      <c r="A358" s="11"/>
      <c r="B358" s="11"/>
      <c r="C358" s="11"/>
    </row>
    <row r="359" spans="1:3">
      <c r="A359" s="11"/>
      <c r="B359" s="11"/>
      <c r="C359" s="11"/>
    </row>
    <row r="360" spans="1:3">
      <c r="A360" s="11"/>
      <c r="B360" s="11"/>
      <c r="C360" s="11"/>
    </row>
    <row r="361" spans="1:3">
      <c r="A361" s="11"/>
      <c r="B361" s="11"/>
      <c r="C361" s="11"/>
    </row>
    <row r="362" spans="1:3">
      <c r="A362" s="11"/>
      <c r="B362" s="11"/>
      <c r="C362" s="11"/>
    </row>
    <row r="363" spans="1:3">
      <c r="A363" s="11"/>
      <c r="B363" s="11"/>
      <c r="C363" s="11"/>
    </row>
    <row r="364" spans="1:3">
      <c r="A364" s="11"/>
      <c r="B364" s="11"/>
      <c r="C364" s="11"/>
    </row>
    <row r="365" spans="1:3">
      <c r="A365" s="11"/>
      <c r="B365" s="11"/>
      <c r="C365" s="11"/>
    </row>
    <row r="366" spans="1:3">
      <c r="A366" s="11"/>
      <c r="B366" s="11"/>
      <c r="C366" s="11"/>
    </row>
    <row r="367" spans="1:3">
      <c r="A367" s="11"/>
      <c r="B367" s="11"/>
      <c r="C367" s="11"/>
    </row>
    <row r="368" spans="1:3">
      <c r="A368" s="11"/>
      <c r="B368" s="11"/>
      <c r="C368" s="11"/>
    </row>
    <row r="369" spans="1:3">
      <c r="A369" s="11"/>
      <c r="B369" s="11"/>
      <c r="C369" s="11"/>
    </row>
    <row r="370" spans="1:3">
      <c r="A370" s="11"/>
      <c r="B370" s="11"/>
      <c r="C370" s="11"/>
    </row>
    <row r="371" spans="1:3">
      <c r="A371" s="11"/>
      <c r="B371" s="11"/>
      <c r="C371" s="11"/>
    </row>
    <row r="372" spans="1:3">
      <c r="A372" s="11"/>
      <c r="B372" s="11"/>
      <c r="C372" s="11"/>
    </row>
    <row r="373" spans="1:3">
      <c r="A373" s="11"/>
      <c r="B373" s="11"/>
      <c r="C373" s="11"/>
    </row>
    <row r="374" spans="1:3">
      <c r="A374" s="11"/>
      <c r="B374" s="11"/>
      <c r="C374" s="11"/>
    </row>
    <row r="375" spans="1:3">
      <c r="A375" s="11"/>
      <c r="B375" s="11"/>
      <c r="C375" s="11"/>
    </row>
    <row r="376" spans="1:3">
      <c r="A376" s="11"/>
      <c r="B376" s="11"/>
      <c r="C376" s="11"/>
    </row>
    <row r="377" spans="1:3">
      <c r="A377" s="11"/>
      <c r="B377" s="11"/>
      <c r="C377" s="11"/>
    </row>
    <row r="378" spans="1:3">
      <c r="A378" s="11"/>
      <c r="B378" s="11"/>
      <c r="C378" s="11"/>
    </row>
    <row r="379" spans="1:3">
      <c r="A379" s="11"/>
      <c r="B379" s="11"/>
      <c r="C379" s="11"/>
    </row>
    <row r="380" spans="1:3">
      <c r="A380" s="11"/>
      <c r="B380" s="11"/>
      <c r="C380" s="11"/>
    </row>
    <row r="381" spans="1:3">
      <c r="A381" s="11"/>
      <c r="B381" s="11"/>
      <c r="C381" s="11"/>
    </row>
    <row r="382" spans="1:3">
      <c r="A382" s="11"/>
      <c r="B382" s="11"/>
      <c r="C382" s="11"/>
    </row>
    <row r="383" spans="1:3">
      <c r="A383" s="11"/>
      <c r="B383" s="11"/>
      <c r="C383" s="11"/>
    </row>
    <row r="384" spans="1:3">
      <c r="A384" s="11"/>
      <c r="B384" s="11"/>
      <c r="C384" s="11"/>
    </row>
    <row r="385" spans="1:3">
      <c r="A385" s="11"/>
      <c r="B385" s="11"/>
      <c r="C385" s="11"/>
    </row>
    <row r="386" spans="1:3">
      <c r="A386" s="11"/>
      <c r="B386" s="11"/>
      <c r="C386" s="11"/>
    </row>
    <row r="387" spans="1:3">
      <c r="A387" s="11"/>
      <c r="B387" s="11"/>
      <c r="C387" s="11"/>
    </row>
    <row r="388" spans="1:3">
      <c r="A388" s="11"/>
      <c r="B388" s="11"/>
      <c r="C388" s="11"/>
    </row>
    <row r="389" spans="1:3">
      <c r="A389" s="11"/>
      <c r="B389" s="11"/>
      <c r="C389" s="11"/>
    </row>
    <row r="390" spans="1:3">
      <c r="A390" s="11"/>
      <c r="B390" s="11"/>
      <c r="C390" s="11"/>
    </row>
    <row r="391" spans="1:3">
      <c r="A391" s="11"/>
      <c r="B391" s="11"/>
      <c r="C391" s="11"/>
    </row>
    <row r="392" spans="1:3">
      <c r="A392" s="11"/>
      <c r="B392" s="11"/>
      <c r="C392" s="11"/>
    </row>
    <row r="393" spans="1:3">
      <c r="A393" s="11"/>
      <c r="B393" s="11"/>
      <c r="C393" s="11"/>
    </row>
    <row r="394" spans="1:3">
      <c r="A394" s="11"/>
      <c r="B394" s="11"/>
      <c r="C394" s="11"/>
    </row>
    <row r="395" spans="1:3">
      <c r="A395" s="11"/>
      <c r="B395" s="11"/>
      <c r="C395" s="11"/>
    </row>
    <row r="396" spans="1:3">
      <c r="A396" s="11"/>
      <c r="B396" s="11"/>
      <c r="C396" s="11"/>
    </row>
    <row r="397" spans="1:3">
      <c r="A397" s="11"/>
      <c r="B397" s="11"/>
      <c r="C397" s="11"/>
    </row>
    <row r="398" spans="1:3">
      <c r="A398" s="11"/>
      <c r="B398" s="11"/>
      <c r="C398" s="11"/>
    </row>
    <row r="399" spans="1:3">
      <c r="A399" s="11"/>
      <c r="B399" s="11"/>
      <c r="C399" s="11"/>
    </row>
    <row r="400" spans="1:3">
      <c r="A400" s="11"/>
      <c r="B400" s="11"/>
      <c r="C400" s="11"/>
    </row>
    <row r="401" spans="1:3">
      <c r="A401" s="11"/>
      <c r="B401" s="11"/>
      <c r="C401" s="11"/>
    </row>
    <row r="402" spans="1:3">
      <c r="A402" s="11"/>
      <c r="B402" s="11"/>
      <c r="C402" s="11"/>
    </row>
    <row r="403" spans="1:3">
      <c r="A403" s="11"/>
      <c r="B403" s="11"/>
      <c r="C403" s="11"/>
    </row>
    <row r="404" spans="1:3">
      <c r="A404" s="11"/>
      <c r="B404" s="11"/>
      <c r="C404" s="11"/>
    </row>
    <row r="405" spans="1:3">
      <c r="A405" s="11"/>
      <c r="B405" s="11"/>
      <c r="C405" s="11"/>
    </row>
    <row r="406" spans="1:3">
      <c r="A406" s="11"/>
      <c r="B406" s="11"/>
      <c r="C406" s="11"/>
    </row>
    <row r="407" spans="1:3">
      <c r="A407" s="11"/>
      <c r="B407" s="11"/>
      <c r="C407" s="11"/>
    </row>
    <row r="408" spans="1:3">
      <c r="A408" s="11"/>
      <c r="B408" s="11"/>
      <c r="C408" s="11"/>
    </row>
    <row r="409" spans="1:3">
      <c r="A409" s="11"/>
      <c r="B409" s="11"/>
      <c r="C409" s="11"/>
    </row>
    <row r="410" spans="1:3">
      <c r="A410" s="11"/>
      <c r="B410" s="11"/>
      <c r="C410" s="11"/>
    </row>
    <row r="411" spans="1:3">
      <c r="A411" s="11"/>
      <c r="B411" s="11"/>
      <c r="C411" s="11"/>
    </row>
    <row r="412" spans="1:3">
      <c r="A412" s="11"/>
      <c r="B412" s="11"/>
      <c r="C412" s="11"/>
    </row>
    <row r="413" spans="1:3">
      <c r="A413" s="11"/>
      <c r="B413" s="11"/>
      <c r="C413" s="11"/>
    </row>
    <row r="414" spans="1:3">
      <c r="A414" s="11"/>
      <c r="B414" s="11"/>
      <c r="C414" s="11"/>
    </row>
    <row r="415" spans="1:3">
      <c r="A415" s="11"/>
      <c r="B415" s="11"/>
      <c r="C415" s="11"/>
    </row>
    <row r="416" spans="1:3">
      <c r="A416" s="11"/>
      <c r="B416" s="11"/>
      <c r="C416" s="11"/>
    </row>
    <row r="417" spans="1:3">
      <c r="A417" s="11"/>
      <c r="B417" s="11"/>
      <c r="C417" s="11"/>
    </row>
    <row r="418" spans="1:3">
      <c r="A418" s="11"/>
      <c r="B418" s="11"/>
      <c r="C418" s="11"/>
    </row>
    <row r="419" spans="1:3">
      <c r="A419" s="11"/>
      <c r="B419" s="11"/>
      <c r="C419" s="11"/>
    </row>
    <row r="420" spans="1:3">
      <c r="A420" s="11"/>
      <c r="B420" s="11"/>
      <c r="C420" s="11"/>
    </row>
    <row r="421" spans="1:3">
      <c r="A421" s="11"/>
      <c r="B421" s="11"/>
      <c r="C421" s="11"/>
    </row>
    <row r="422" spans="1:3">
      <c r="A422" s="11"/>
      <c r="B422" s="11"/>
      <c r="C422" s="11"/>
    </row>
    <row r="423" spans="1:3">
      <c r="A423" s="11"/>
      <c r="B423" s="11"/>
      <c r="C423" s="11"/>
    </row>
    <row r="424" spans="1:3">
      <c r="A424" s="11"/>
      <c r="B424" s="11"/>
      <c r="C424" s="11"/>
    </row>
    <row r="425" spans="1:3">
      <c r="A425" s="11"/>
      <c r="B425" s="11"/>
      <c r="C425" s="11"/>
    </row>
    <row r="426" spans="1:3">
      <c r="A426" s="11"/>
      <c r="B426" s="11"/>
      <c r="C426" s="11"/>
    </row>
    <row r="427" spans="1:3">
      <c r="A427" s="11"/>
      <c r="B427" s="11"/>
      <c r="C427" s="11"/>
    </row>
    <row r="428" spans="1:3">
      <c r="A428" s="11"/>
      <c r="B428" s="11"/>
      <c r="C428" s="11"/>
    </row>
    <row r="429" spans="1:3">
      <c r="A429" s="11"/>
      <c r="B429" s="11"/>
      <c r="C429" s="11"/>
    </row>
    <row r="430" spans="1:3">
      <c r="A430" s="11"/>
      <c r="B430" s="11"/>
      <c r="C430" s="11"/>
    </row>
    <row r="431" spans="1:3">
      <c r="A431" s="11"/>
      <c r="B431" s="11"/>
      <c r="C431" s="11"/>
    </row>
    <row r="432" spans="1:3">
      <c r="A432" s="11"/>
      <c r="B432" s="11"/>
      <c r="C432" s="11"/>
    </row>
    <row r="433" spans="1:3">
      <c r="A433" s="11"/>
      <c r="B433" s="11"/>
      <c r="C433" s="11"/>
    </row>
    <row r="434" spans="1:3">
      <c r="A434" s="11"/>
      <c r="B434" s="11"/>
      <c r="C434" s="11"/>
    </row>
    <row r="435" spans="1:3">
      <c r="A435" s="11"/>
      <c r="B435" s="11"/>
      <c r="C435" s="11"/>
    </row>
    <row r="436" spans="1:3">
      <c r="A436" s="11"/>
      <c r="B436" s="11"/>
      <c r="C436" s="11"/>
    </row>
    <row r="437" spans="1:3">
      <c r="A437" s="11"/>
      <c r="B437" s="11"/>
      <c r="C437" s="11"/>
    </row>
    <row r="438" spans="1:3">
      <c r="A438" s="11"/>
      <c r="B438" s="11"/>
      <c r="C438" s="11"/>
    </row>
    <row r="439" spans="1:3">
      <c r="A439" s="11"/>
      <c r="B439" s="11"/>
      <c r="C439" s="11"/>
    </row>
    <row r="440" spans="1:3">
      <c r="A440" s="11"/>
      <c r="B440" s="11"/>
      <c r="C440" s="11"/>
    </row>
    <row r="441" spans="1:3">
      <c r="A441" s="11"/>
      <c r="B441" s="11"/>
      <c r="C441" s="11"/>
    </row>
    <row r="442" spans="1:3">
      <c r="A442" s="11"/>
      <c r="B442" s="11"/>
      <c r="C442" s="11"/>
    </row>
    <row r="443" spans="1:3">
      <c r="A443" s="11"/>
      <c r="B443" s="11"/>
      <c r="C443" s="11"/>
    </row>
    <row r="444" spans="1:3">
      <c r="A444" s="11"/>
      <c r="B444" s="11"/>
      <c r="C444" s="11"/>
    </row>
    <row r="445" spans="1:3">
      <c r="A445" s="11"/>
      <c r="B445" s="11"/>
      <c r="C445" s="11"/>
    </row>
    <row r="446" spans="1:3">
      <c r="A446" s="11"/>
      <c r="B446" s="11"/>
      <c r="C446" s="11"/>
    </row>
    <row r="447" spans="1:3">
      <c r="A447" s="11"/>
      <c r="B447" s="11"/>
      <c r="C447" s="11"/>
    </row>
    <row r="448" spans="1:3">
      <c r="A448" s="11"/>
      <c r="B448" s="11"/>
      <c r="C448" s="11"/>
    </row>
    <row r="449" spans="1:3">
      <c r="A449" s="11"/>
      <c r="B449" s="11"/>
      <c r="C449" s="11"/>
    </row>
    <row r="450" spans="1:3">
      <c r="A450" s="11"/>
      <c r="B450" s="11"/>
      <c r="C450" s="11"/>
    </row>
    <row r="451" spans="1:3">
      <c r="A451" s="11"/>
      <c r="B451" s="11"/>
      <c r="C451" s="11"/>
    </row>
    <row r="452" spans="1:3">
      <c r="A452" s="11"/>
      <c r="B452" s="11"/>
      <c r="C452" s="11"/>
    </row>
    <row r="453" spans="1:3">
      <c r="A453" s="11"/>
      <c r="B453" s="11"/>
      <c r="C453" s="11"/>
    </row>
    <row r="454" spans="1:3">
      <c r="A454" s="11"/>
      <c r="B454" s="11"/>
      <c r="C454" s="11"/>
    </row>
    <row r="455" spans="1:3">
      <c r="A455" s="11"/>
      <c r="B455" s="11"/>
      <c r="C455" s="11"/>
    </row>
    <row r="456" spans="1:3">
      <c r="A456" s="11"/>
      <c r="B456" s="11"/>
      <c r="C456" s="11"/>
    </row>
    <row r="457" spans="1:3">
      <c r="A457" s="11"/>
      <c r="B457" s="11"/>
      <c r="C457" s="11"/>
    </row>
    <row r="458" spans="1:3">
      <c r="A458" s="11"/>
      <c r="B458" s="11"/>
      <c r="C458" s="11"/>
    </row>
    <row r="459" spans="1:3">
      <c r="A459" s="11"/>
      <c r="B459" s="11"/>
      <c r="C459" s="11"/>
    </row>
    <row r="460" spans="1:3">
      <c r="A460" s="11"/>
      <c r="B460" s="11"/>
      <c r="C460" s="11"/>
    </row>
    <row r="461" spans="1:3">
      <c r="A461" s="11"/>
      <c r="B461" s="11"/>
      <c r="C461" s="11"/>
    </row>
    <row r="462" spans="1:3">
      <c r="A462" s="11"/>
      <c r="B462" s="11"/>
      <c r="C462" s="11"/>
    </row>
    <row r="463" spans="1:3">
      <c r="A463" s="11"/>
      <c r="B463" s="11"/>
      <c r="C463" s="11"/>
    </row>
    <row r="464" spans="1:3">
      <c r="A464" s="11"/>
      <c r="B464" s="11"/>
      <c r="C464" s="11"/>
    </row>
    <row r="465" spans="1:3">
      <c r="A465" s="11"/>
      <c r="B465" s="11"/>
      <c r="C465" s="11"/>
    </row>
    <row r="466" spans="1:3">
      <c r="A466" s="11"/>
      <c r="B466" s="11"/>
      <c r="C466" s="11"/>
    </row>
    <row r="467" spans="1:3">
      <c r="A467" s="11"/>
      <c r="B467" s="11"/>
      <c r="C467" s="11"/>
    </row>
    <row r="468" spans="1:3">
      <c r="A468" s="11"/>
      <c r="B468" s="11"/>
      <c r="C468" s="11"/>
    </row>
    <row r="469" spans="1:3">
      <c r="A469" s="11"/>
      <c r="B469" s="11"/>
      <c r="C469" s="11"/>
    </row>
    <row r="470" spans="1:3">
      <c r="A470" s="11"/>
      <c r="B470" s="11"/>
      <c r="C470" s="11"/>
    </row>
    <row r="471" spans="1:3">
      <c r="A471" s="11"/>
      <c r="B471" s="11"/>
      <c r="C471" s="11"/>
    </row>
    <row r="472" spans="1:3">
      <c r="A472" s="11"/>
      <c r="B472" s="11"/>
      <c r="C472" s="11"/>
    </row>
    <row r="473" spans="1:3">
      <c r="A473" s="11"/>
      <c r="B473" s="11"/>
      <c r="C473" s="11"/>
    </row>
    <row r="474" spans="1:3">
      <c r="A474" s="11"/>
      <c r="B474" s="11"/>
      <c r="C474" s="11"/>
    </row>
    <row r="475" spans="1:3">
      <c r="A475" s="11"/>
      <c r="B475" s="11"/>
      <c r="C475" s="11"/>
    </row>
    <row r="476" spans="1:3">
      <c r="A476" s="11"/>
      <c r="B476" s="11"/>
      <c r="C476" s="11"/>
    </row>
    <row r="477" spans="1:3">
      <c r="A477" s="11"/>
      <c r="B477" s="11"/>
      <c r="C477" s="11"/>
    </row>
    <row r="478" spans="1:3">
      <c r="A478" s="11"/>
      <c r="B478" s="11"/>
      <c r="C478" s="11"/>
    </row>
    <row r="479" spans="1:3">
      <c r="A479" s="11"/>
      <c r="B479" s="11"/>
      <c r="C479" s="11"/>
    </row>
    <row r="480" spans="1:3">
      <c r="A480" s="11"/>
      <c r="B480" s="11"/>
      <c r="C480" s="11"/>
    </row>
    <row r="481" spans="1:3">
      <c r="A481" s="11"/>
      <c r="B481" s="11"/>
      <c r="C481" s="11"/>
    </row>
    <row r="482" spans="1:3">
      <c r="A482" s="11"/>
      <c r="B482" s="11"/>
      <c r="C482" s="11"/>
    </row>
    <row r="483" spans="1:3">
      <c r="A483" s="11"/>
      <c r="B483" s="11"/>
      <c r="C483" s="11"/>
    </row>
    <row r="484" spans="1:3">
      <c r="A484" s="11"/>
      <c r="B484" s="11"/>
      <c r="C484" s="11"/>
    </row>
    <row r="485" spans="1:3">
      <c r="A485" s="11"/>
      <c r="B485" s="11"/>
      <c r="C485" s="11"/>
    </row>
    <row r="486" spans="1:3">
      <c r="A486" s="11"/>
      <c r="B486" s="11"/>
      <c r="C486" s="11"/>
    </row>
    <row r="487" spans="1:3">
      <c r="A487" s="11"/>
      <c r="B487" s="11"/>
      <c r="C487" s="11"/>
    </row>
    <row r="488" spans="1:3">
      <c r="A488" s="11"/>
      <c r="B488" s="11"/>
      <c r="C488" s="11"/>
    </row>
    <row r="489" spans="1:3">
      <c r="A489" s="11"/>
      <c r="B489" s="11"/>
      <c r="C489" s="11"/>
    </row>
    <row r="490" spans="1:3">
      <c r="A490" s="11"/>
      <c r="B490" s="11"/>
      <c r="C490" s="11"/>
    </row>
    <row r="491" spans="1:3">
      <c r="A491" s="11"/>
      <c r="B491" s="11"/>
      <c r="C491" s="11"/>
    </row>
    <row r="492" spans="1:3">
      <c r="A492" s="11"/>
      <c r="B492" s="11"/>
      <c r="C492" s="11"/>
    </row>
    <row r="493" spans="1:3">
      <c r="A493" s="11"/>
      <c r="B493" s="11"/>
      <c r="C493" s="11"/>
    </row>
    <row r="494" spans="1:3">
      <c r="A494" s="11"/>
      <c r="B494" s="11"/>
      <c r="C494" s="11"/>
    </row>
    <row r="495" spans="1:3">
      <c r="A495" s="11"/>
      <c r="B495" s="11"/>
      <c r="C495" s="11"/>
    </row>
    <row r="496" spans="1:3">
      <c r="A496" s="11"/>
      <c r="B496" s="11"/>
      <c r="C496" s="11"/>
    </row>
    <row r="497" spans="1:3">
      <c r="A497" s="11"/>
      <c r="B497" s="11"/>
      <c r="C497" s="11"/>
    </row>
    <row r="498" spans="1:3">
      <c r="A498" s="11"/>
      <c r="B498" s="11"/>
      <c r="C498" s="11"/>
    </row>
    <row r="499" spans="1:3">
      <c r="A499" s="11"/>
      <c r="B499" s="11"/>
      <c r="C499" s="11"/>
    </row>
    <row r="500" spans="1:3">
      <c r="A500" s="11"/>
      <c r="B500" s="11"/>
      <c r="C500" s="11"/>
    </row>
    <row r="501" spans="1:3">
      <c r="A501" s="11"/>
      <c r="B501" s="11"/>
      <c r="C501" s="11"/>
    </row>
    <row r="502" spans="1:3">
      <c r="A502" s="11"/>
      <c r="B502" s="11"/>
      <c r="C502" s="11"/>
    </row>
    <row r="503" spans="1:3">
      <c r="A503" s="11"/>
      <c r="B503" s="11"/>
      <c r="C503" s="11"/>
    </row>
    <row r="504" spans="1:3">
      <c r="A504" s="11"/>
      <c r="B504" s="11"/>
      <c r="C504" s="11"/>
    </row>
    <row r="505" spans="1:3">
      <c r="A505" s="11"/>
      <c r="B505" s="11"/>
      <c r="C505" s="11"/>
    </row>
    <row r="506" spans="1:3">
      <c r="A506" s="11"/>
      <c r="B506" s="11"/>
      <c r="C506" s="11"/>
    </row>
    <row r="507" spans="1:3">
      <c r="A507" s="11"/>
      <c r="B507" s="11"/>
      <c r="C507" s="11"/>
    </row>
    <row r="508" spans="1:3">
      <c r="A508" s="11"/>
      <c r="B508" s="11"/>
      <c r="C508" s="11"/>
    </row>
    <row r="509" spans="1:3">
      <c r="A509" s="11"/>
      <c r="B509" s="11"/>
      <c r="C509" s="11"/>
    </row>
    <row r="510" spans="1:3">
      <c r="A510" s="11"/>
      <c r="B510" s="11"/>
      <c r="C510" s="11"/>
    </row>
    <row r="511" spans="1:3">
      <c r="A511" s="11"/>
      <c r="B511" s="11"/>
      <c r="C511" s="11"/>
    </row>
    <row r="512" spans="1:3">
      <c r="A512" s="11"/>
      <c r="B512" s="11"/>
      <c r="C512" s="11"/>
    </row>
    <row r="513" spans="1:3">
      <c r="A513" s="11"/>
      <c r="B513" s="11"/>
      <c r="C513" s="11"/>
    </row>
    <row r="514" spans="1:3">
      <c r="A514" s="11"/>
      <c r="B514" s="11"/>
      <c r="C514" s="11"/>
    </row>
    <row r="515" spans="1:3">
      <c r="A515" s="11"/>
      <c r="B515" s="11"/>
      <c r="C515" s="11"/>
    </row>
    <row r="516" spans="1:3">
      <c r="A516" s="11"/>
      <c r="B516" s="11"/>
      <c r="C516" s="11"/>
    </row>
    <row r="517" spans="1:3">
      <c r="A517" s="11"/>
      <c r="B517" s="11"/>
      <c r="C517" s="11"/>
    </row>
    <row r="518" spans="1:3">
      <c r="A518" s="11"/>
      <c r="B518" s="11"/>
      <c r="C518" s="11"/>
    </row>
    <row r="519" spans="1:3">
      <c r="A519" s="11"/>
      <c r="B519" s="11"/>
      <c r="C519" s="11"/>
    </row>
    <row r="520" spans="1:3">
      <c r="A520" s="11"/>
      <c r="B520" s="11"/>
      <c r="C520" s="11"/>
    </row>
    <row r="521" spans="1:3">
      <c r="A521" s="11"/>
      <c r="B521" s="11"/>
      <c r="C521" s="11"/>
    </row>
    <row r="522" spans="1:3">
      <c r="A522" s="11"/>
      <c r="B522" s="11"/>
      <c r="C522" s="11"/>
    </row>
    <row r="523" spans="1:3">
      <c r="A523" s="11"/>
      <c r="B523" s="11"/>
      <c r="C523" s="11"/>
    </row>
    <row r="524" spans="1:3">
      <c r="A524" s="11"/>
      <c r="B524" s="11"/>
      <c r="C524" s="11"/>
    </row>
    <row r="525" spans="1:3">
      <c r="A525" s="11"/>
      <c r="B525" s="11"/>
      <c r="C525" s="11"/>
    </row>
    <row r="526" spans="1:3">
      <c r="A526" s="11"/>
      <c r="B526" s="11"/>
      <c r="C526" s="11"/>
    </row>
    <row r="527" spans="1:3">
      <c r="A527" s="11"/>
      <c r="B527" s="11"/>
      <c r="C527" s="11"/>
    </row>
    <row r="528" spans="1:3">
      <c r="A528" s="11"/>
      <c r="B528" s="11"/>
      <c r="C528" s="11"/>
    </row>
    <row r="529" spans="1:3">
      <c r="A529" s="11"/>
      <c r="B529" s="11"/>
      <c r="C529" s="11"/>
    </row>
    <row r="530" spans="1:3">
      <c r="A530" s="11"/>
      <c r="B530" s="11"/>
      <c r="C530" s="11"/>
    </row>
    <row r="531" spans="1:3">
      <c r="A531" s="11"/>
      <c r="B531" s="11"/>
      <c r="C531" s="11"/>
    </row>
    <row r="532" spans="1:3">
      <c r="A532" s="11"/>
      <c r="B532" s="11"/>
      <c r="C532" s="11"/>
    </row>
    <row r="533" spans="1:3">
      <c r="A533" s="11"/>
      <c r="B533" s="11"/>
      <c r="C533" s="11"/>
    </row>
    <row r="534" spans="1:3">
      <c r="A534" s="11"/>
      <c r="B534" s="11"/>
      <c r="C534" s="11"/>
    </row>
    <row r="535" spans="1:3">
      <c r="A535" s="11"/>
      <c r="B535" s="11"/>
      <c r="C535" s="11"/>
    </row>
    <row r="536" spans="1:3">
      <c r="A536" s="11"/>
      <c r="B536" s="11"/>
      <c r="C536" s="11"/>
    </row>
    <row r="537" spans="1:3">
      <c r="A537" s="11"/>
      <c r="B537" s="11"/>
      <c r="C537" s="11"/>
    </row>
    <row r="538" spans="1:3">
      <c r="A538" s="11"/>
      <c r="B538" s="11"/>
      <c r="C538" s="11"/>
    </row>
    <row r="539" spans="1:3">
      <c r="A539" s="11"/>
      <c r="B539" s="11"/>
      <c r="C539" s="11"/>
    </row>
    <row r="540" spans="1:3">
      <c r="A540" s="11"/>
      <c r="B540" s="11"/>
      <c r="C540" s="11"/>
    </row>
    <row r="541" spans="1:3">
      <c r="A541" s="11"/>
      <c r="B541" s="11"/>
      <c r="C541" s="11"/>
    </row>
    <row r="542" spans="1:3">
      <c r="A542" s="11"/>
      <c r="B542" s="11"/>
      <c r="C542" s="11"/>
    </row>
    <row r="543" spans="1:3">
      <c r="A543" s="11"/>
      <c r="B543" s="11"/>
      <c r="C543" s="11"/>
    </row>
    <row r="544" spans="1:3">
      <c r="A544" s="11"/>
      <c r="B544" s="11"/>
      <c r="C544" s="11"/>
    </row>
    <row r="545" spans="1:3">
      <c r="A545" s="11"/>
      <c r="B545" s="11"/>
      <c r="C545" s="11"/>
    </row>
    <row r="546" spans="1:3">
      <c r="A546" s="11"/>
      <c r="B546" s="11"/>
      <c r="C546" s="11"/>
    </row>
    <row r="547" spans="1:3">
      <c r="A547" s="11"/>
      <c r="B547" s="11"/>
      <c r="C547" s="11"/>
    </row>
    <row r="548" spans="1:3">
      <c r="A548" s="11"/>
      <c r="B548" s="11"/>
      <c r="C548" s="11"/>
    </row>
    <row r="549" spans="1:3">
      <c r="A549" s="11"/>
      <c r="B549" s="11"/>
      <c r="C549" s="11"/>
    </row>
    <row r="550" spans="1:3">
      <c r="A550" s="11"/>
      <c r="B550" s="11"/>
      <c r="C550" s="11"/>
    </row>
    <row r="551" spans="1:3">
      <c r="A551" s="11"/>
      <c r="B551" s="11"/>
      <c r="C551" s="11"/>
    </row>
    <row r="552" spans="1:3">
      <c r="A552" s="11"/>
      <c r="B552" s="11"/>
      <c r="C552" s="11"/>
    </row>
    <row r="553" spans="1:3">
      <c r="A553" s="11"/>
      <c r="B553" s="11"/>
      <c r="C553" s="11"/>
    </row>
    <row r="554" spans="1:3">
      <c r="A554" s="11"/>
      <c r="B554" s="11"/>
      <c r="C554" s="11"/>
    </row>
    <row r="555" spans="1:3">
      <c r="A555" s="11"/>
      <c r="B555" s="11"/>
      <c r="C555" s="11"/>
    </row>
    <row r="556" spans="1:3">
      <c r="A556" s="11"/>
      <c r="B556" s="11"/>
      <c r="C556" s="11"/>
    </row>
    <row r="557" spans="1:3">
      <c r="A557" s="11"/>
      <c r="B557" s="11"/>
      <c r="C557" s="11"/>
    </row>
    <row r="558" spans="1:3">
      <c r="A558" s="11"/>
      <c r="B558" s="11"/>
      <c r="C558" s="11"/>
    </row>
    <row r="559" spans="1:3">
      <c r="A559" s="11"/>
      <c r="B559" s="11"/>
      <c r="C559" s="11"/>
    </row>
    <row r="560" spans="1:3">
      <c r="A560" s="11"/>
      <c r="B560" s="11"/>
      <c r="C560" s="11"/>
    </row>
    <row r="561" spans="1:3">
      <c r="A561" s="11"/>
      <c r="B561" s="11"/>
      <c r="C561" s="11"/>
    </row>
    <row r="562" spans="1:3">
      <c r="A562" s="11"/>
      <c r="B562" s="11"/>
      <c r="C562" s="11"/>
    </row>
    <row r="563" spans="1:3">
      <c r="A563" s="11"/>
      <c r="B563" s="11"/>
      <c r="C563" s="11"/>
    </row>
    <row r="564" spans="1:3">
      <c r="A564" s="11"/>
      <c r="B564" s="11"/>
      <c r="C564" s="11"/>
    </row>
    <row r="565" spans="1:3">
      <c r="A565" s="11"/>
      <c r="B565" s="11"/>
      <c r="C565" s="11"/>
    </row>
    <row r="566" spans="1:3">
      <c r="A566" s="11"/>
      <c r="B566" s="11"/>
      <c r="C566" s="11"/>
    </row>
    <row r="567" spans="1:3">
      <c r="A567" s="11"/>
      <c r="B567" s="11"/>
      <c r="C567" s="11"/>
    </row>
    <row r="568" spans="1:3">
      <c r="A568" s="11"/>
      <c r="B568" s="11"/>
      <c r="C568" s="11"/>
    </row>
    <row r="569" spans="1:3">
      <c r="A569" s="11"/>
      <c r="B569" s="11"/>
      <c r="C569" s="11"/>
    </row>
    <row r="570" spans="1:3">
      <c r="A570" s="11"/>
      <c r="B570" s="11"/>
      <c r="C570" s="11"/>
    </row>
    <row r="571" spans="1:3">
      <c r="A571" s="11"/>
      <c r="B571" s="11"/>
      <c r="C571" s="11"/>
    </row>
    <row r="572" spans="1:3">
      <c r="A572" s="11"/>
      <c r="B572" s="11"/>
      <c r="C572" s="11"/>
    </row>
    <row r="573" spans="1:3">
      <c r="A573" s="11"/>
      <c r="B573" s="11"/>
      <c r="C573" s="11"/>
    </row>
    <row r="574" spans="1:3">
      <c r="A574" s="11"/>
      <c r="B574" s="11"/>
      <c r="C574" s="11"/>
    </row>
    <row r="575" spans="1:3">
      <c r="A575" s="11"/>
      <c r="B575" s="11"/>
      <c r="C575" s="11"/>
    </row>
    <row r="576" spans="1:3">
      <c r="A576" s="11"/>
      <c r="B576" s="11"/>
      <c r="C576" s="11"/>
    </row>
    <row r="577" spans="1:3">
      <c r="A577" s="11"/>
      <c r="B577" s="11"/>
      <c r="C577" s="11"/>
    </row>
    <row r="578" spans="1:3">
      <c r="A578" s="11"/>
      <c r="B578" s="11"/>
      <c r="C578" s="11"/>
    </row>
    <row r="579" spans="1:3">
      <c r="A579" s="11"/>
      <c r="B579" s="11"/>
      <c r="C579" s="11"/>
    </row>
    <row r="580" spans="1:3">
      <c r="A580" s="11"/>
      <c r="B580" s="11"/>
      <c r="C580" s="11"/>
    </row>
    <row r="581" spans="1:3">
      <c r="A581" s="11"/>
      <c r="B581" s="11"/>
      <c r="C581" s="11"/>
    </row>
    <row r="582" spans="1:3">
      <c r="A582" s="11"/>
      <c r="B582" s="11"/>
      <c r="C582" s="11"/>
    </row>
    <row r="583" spans="1:3">
      <c r="A583" s="11"/>
      <c r="B583" s="11"/>
      <c r="C583" s="11"/>
    </row>
    <row r="584" spans="1:3">
      <c r="A584" s="11"/>
      <c r="B584" s="11"/>
      <c r="C584" s="11"/>
    </row>
    <row r="585" spans="1:3">
      <c r="A585" s="11"/>
      <c r="B585" s="11"/>
      <c r="C585" s="11"/>
    </row>
    <row r="586" spans="1:3">
      <c r="A586" s="11"/>
      <c r="B586" s="11"/>
      <c r="C586" s="11"/>
    </row>
    <row r="587" spans="1:3">
      <c r="A587" s="11"/>
      <c r="B587" s="11"/>
      <c r="C587" s="11"/>
    </row>
    <row r="588" spans="1:3">
      <c r="A588" s="11"/>
      <c r="B588" s="11"/>
      <c r="C588" s="11"/>
    </row>
    <row r="589" spans="1:3">
      <c r="A589" s="11"/>
      <c r="B589" s="11"/>
      <c r="C589" s="11"/>
    </row>
    <row r="590" spans="1:3">
      <c r="A590" s="11"/>
      <c r="B590" s="11"/>
      <c r="C590" s="11"/>
    </row>
    <row r="591" spans="1:3">
      <c r="A591" s="11"/>
      <c r="B591" s="11"/>
      <c r="C591" s="11"/>
    </row>
    <row r="592" spans="1:3">
      <c r="A592" s="11"/>
      <c r="B592" s="11"/>
      <c r="C592" s="11"/>
    </row>
    <row r="593" spans="1:3">
      <c r="A593" s="11"/>
      <c r="B593" s="11"/>
      <c r="C593" s="11"/>
    </row>
    <row r="594" spans="1:3">
      <c r="A594" s="11"/>
      <c r="B594" s="11"/>
      <c r="C594" s="11"/>
    </row>
    <row r="595" spans="1:3">
      <c r="A595" s="11"/>
      <c r="B595" s="11"/>
      <c r="C595" s="11"/>
    </row>
    <row r="596" spans="1:3">
      <c r="A596" s="11"/>
      <c r="B596" s="11"/>
      <c r="C596" s="11"/>
    </row>
    <row r="597" spans="1:3">
      <c r="A597" s="11"/>
      <c r="B597" s="11"/>
      <c r="C597" s="11"/>
    </row>
    <row r="598" spans="1:3">
      <c r="A598" s="11"/>
      <c r="B598" s="11"/>
      <c r="C598" s="11"/>
    </row>
    <row r="599" spans="1:3">
      <c r="A599" s="11"/>
      <c r="B599" s="11"/>
      <c r="C599" s="11"/>
    </row>
    <row r="600" spans="1:3">
      <c r="A600" s="11"/>
      <c r="B600" s="11"/>
      <c r="C600" s="11"/>
    </row>
    <row r="601" spans="1:3">
      <c r="A601" s="11"/>
      <c r="B601" s="11"/>
      <c r="C601" s="11"/>
    </row>
    <row r="602" spans="1:3">
      <c r="A602" s="11"/>
      <c r="B602" s="11"/>
      <c r="C602" s="11"/>
    </row>
    <row r="603" spans="1:3">
      <c r="A603" s="11"/>
      <c r="B603" s="11"/>
      <c r="C603" s="11"/>
    </row>
    <row r="604" spans="1:3">
      <c r="A604" s="11"/>
      <c r="B604" s="11"/>
      <c r="C604" s="11"/>
    </row>
    <row r="605" spans="1:3">
      <c r="A605" s="11"/>
      <c r="B605" s="11"/>
      <c r="C605" s="11"/>
    </row>
    <row r="606" spans="1:3">
      <c r="A606" s="11"/>
      <c r="B606" s="11"/>
      <c r="C606" s="11"/>
    </row>
    <row r="607" spans="1:3">
      <c r="A607" s="11"/>
      <c r="B607" s="11"/>
      <c r="C607" s="11"/>
    </row>
    <row r="608" spans="1:3">
      <c r="A608" s="11"/>
      <c r="B608" s="11"/>
      <c r="C608" s="11"/>
    </row>
    <row r="609" spans="1:3">
      <c r="A609" s="11"/>
      <c r="B609" s="11"/>
      <c r="C609" s="11"/>
    </row>
    <row r="610" spans="1:3">
      <c r="A610" s="11"/>
      <c r="B610" s="11"/>
      <c r="C610" s="11"/>
    </row>
    <row r="611" spans="1:3">
      <c r="A611" s="11"/>
      <c r="B611" s="11"/>
      <c r="C611" s="11"/>
    </row>
    <row r="612" spans="1:3">
      <c r="A612" s="11"/>
      <c r="B612" s="11"/>
      <c r="C612" s="11"/>
    </row>
    <row r="613" spans="1:3">
      <c r="A613" s="11"/>
      <c r="B613" s="11"/>
      <c r="C613" s="11"/>
    </row>
    <row r="614" spans="1:3">
      <c r="A614" s="11"/>
      <c r="B614" s="11"/>
      <c r="C614" s="11"/>
    </row>
    <row r="615" spans="1:3">
      <c r="A615" s="11"/>
      <c r="B615" s="11"/>
      <c r="C615" s="11"/>
    </row>
    <row r="616" spans="1:3">
      <c r="A616" s="11"/>
      <c r="B616" s="11"/>
      <c r="C616" s="11"/>
    </row>
    <row r="617" spans="1:3">
      <c r="A617" s="11"/>
      <c r="B617" s="11"/>
      <c r="C617" s="11"/>
    </row>
    <row r="618" spans="1:3">
      <c r="A618" s="11"/>
      <c r="B618" s="11"/>
      <c r="C618" s="11"/>
    </row>
    <row r="619" spans="1:3">
      <c r="A619" s="11"/>
      <c r="B619" s="11"/>
      <c r="C619" s="11"/>
    </row>
    <row r="620" spans="1:3">
      <c r="A620" s="11"/>
      <c r="B620" s="11"/>
      <c r="C620" s="11"/>
    </row>
    <row r="621" spans="1:3">
      <c r="A621" s="11"/>
      <c r="B621" s="11"/>
      <c r="C621" s="11"/>
    </row>
    <row r="622" spans="1:3">
      <c r="A622" s="11"/>
      <c r="B622" s="11"/>
      <c r="C622" s="11"/>
    </row>
    <row r="623" spans="1:3">
      <c r="A623" s="11"/>
      <c r="B623" s="11"/>
      <c r="C623" s="11"/>
    </row>
    <row r="624" spans="1:3">
      <c r="A624" s="11"/>
      <c r="B624" s="11"/>
      <c r="C624" s="11"/>
    </row>
    <row r="625" spans="1:3">
      <c r="A625" s="11"/>
      <c r="B625" s="11"/>
      <c r="C625" s="11"/>
    </row>
    <row r="626" spans="1:3">
      <c r="A626" s="11"/>
      <c r="B626" s="11"/>
      <c r="C626" s="11"/>
    </row>
    <row r="627" spans="1:3">
      <c r="A627" s="11"/>
      <c r="B627" s="11"/>
      <c r="C627" s="11"/>
    </row>
    <row r="628" spans="1:3">
      <c r="A628" s="11"/>
      <c r="B628" s="11"/>
      <c r="C628" s="11"/>
    </row>
    <row r="629" spans="1:3">
      <c r="A629" s="11"/>
      <c r="B629" s="11"/>
      <c r="C629" s="11"/>
    </row>
    <row r="630" spans="1:3">
      <c r="A630" s="11"/>
      <c r="B630" s="11"/>
      <c r="C630" s="11"/>
    </row>
    <row r="631" spans="1:3">
      <c r="A631" s="11"/>
      <c r="B631" s="11"/>
      <c r="C631" s="11"/>
    </row>
    <row r="632" spans="1:3">
      <c r="A632" s="11"/>
      <c r="B632" s="11"/>
      <c r="C632" s="11"/>
    </row>
    <row r="633" spans="1:3">
      <c r="A633" s="11"/>
      <c r="B633" s="11"/>
      <c r="C633" s="11"/>
    </row>
    <row r="634" spans="1:3">
      <c r="A634" s="11"/>
      <c r="B634" s="11"/>
      <c r="C634" s="11"/>
    </row>
    <row r="635" spans="1:3">
      <c r="A635" s="11"/>
      <c r="B635" s="11"/>
      <c r="C635" s="11"/>
    </row>
    <row r="636" spans="1:3">
      <c r="A636" s="11"/>
      <c r="B636" s="11"/>
      <c r="C636" s="11"/>
    </row>
    <row r="637" spans="1:3">
      <c r="A637" s="11"/>
      <c r="B637" s="11"/>
      <c r="C637" s="11"/>
    </row>
    <row r="638" spans="1:3">
      <c r="A638" s="11"/>
      <c r="B638" s="11"/>
      <c r="C638" s="11"/>
    </row>
    <row r="639" spans="1:3">
      <c r="A639" s="11"/>
      <c r="B639" s="11"/>
      <c r="C639" s="11"/>
    </row>
    <row r="640" spans="1:3">
      <c r="A640" s="11"/>
      <c r="B640" s="11"/>
      <c r="C640" s="11"/>
    </row>
    <row r="641" spans="1:3">
      <c r="A641" s="11"/>
      <c r="B641" s="11"/>
      <c r="C641" s="11"/>
    </row>
    <row r="642" spans="1:3">
      <c r="A642" s="11"/>
      <c r="B642" s="11"/>
      <c r="C642" s="11"/>
    </row>
    <row r="643" spans="1:3">
      <c r="A643" s="11"/>
      <c r="B643" s="11"/>
      <c r="C643" s="11"/>
    </row>
    <row r="644" spans="1:3">
      <c r="A644" s="11"/>
      <c r="B644" s="11"/>
      <c r="C644" s="11"/>
    </row>
    <row r="645" spans="1:3">
      <c r="A645" s="11"/>
      <c r="B645" s="11"/>
      <c r="C645" s="11"/>
    </row>
    <row r="646" spans="1:3">
      <c r="A646" s="11"/>
      <c r="B646" s="11"/>
      <c r="C646" s="11"/>
    </row>
    <row r="647" spans="1:3">
      <c r="A647" s="11"/>
      <c r="B647" s="11"/>
      <c r="C647" s="11"/>
    </row>
    <row r="648" spans="1:3">
      <c r="A648" s="11"/>
      <c r="B648" s="11"/>
      <c r="C648" s="11"/>
    </row>
    <row r="649" spans="1:3">
      <c r="A649" s="11"/>
      <c r="B649" s="11"/>
      <c r="C649" s="11"/>
    </row>
    <row r="650" spans="1:3">
      <c r="A650" s="11"/>
      <c r="B650" s="11"/>
      <c r="C650" s="11"/>
    </row>
    <row r="651" spans="1:3">
      <c r="A651" s="11"/>
      <c r="B651" s="11"/>
      <c r="C651" s="11"/>
    </row>
    <row r="652" spans="1:3">
      <c r="A652" s="11"/>
      <c r="B652" s="11"/>
      <c r="C652" s="11"/>
    </row>
    <row r="653" spans="1:3">
      <c r="A653" s="11"/>
      <c r="B653" s="11"/>
      <c r="C653" s="11"/>
    </row>
    <row r="654" spans="1:3">
      <c r="A654" s="11"/>
      <c r="B654" s="11"/>
      <c r="C654" s="11"/>
    </row>
    <row r="655" spans="1:3">
      <c r="A655" s="11"/>
      <c r="B655" s="11"/>
      <c r="C655" s="11"/>
    </row>
    <row r="656" spans="1:3">
      <c r="A656" s="11"/>
      <c r="B656" s="11"/>
      <c r="C656" s="11"/>
    </row>
    <row r="657" spans="1:3">
      <c r="A657" s="11"/>
      <c r="B657" s="11"/>
      <c r="C657" s="11"/>
    </row>
    <row r="658" spans="1:3">
      <c r="A658" s="11"/>
      <c r="B658" s="11"/>
      <c r="C658" s="11"/>
    </row>
    <row r="659" spans="1:3">
      <c r="A659" s="11"/>
      <c r="B659" s="11"/>
      <c r="C659" s="11"/>
    </row>
    <row r="660" spans="1:3">
      <c r="A660" s="11"/>
      <c r="B660" s="11"/>
      <c r="C660" s="11"/>
    </row>
    <row r="661" spans="1:3">
      <c r="A661" s="11"/>
      <c r="B661" s="11"/>
      <c r="C661" s="11"/>
    </row>
    <row r="662" spans="1:3">
      <c r="A662" s="11"/>
      <c r="B662" s="11"/>
      <c r="C662" s="11"/>
    </row>
    <row r="663" spans="1:3">
      <c r="A663" s="11"/>
      <c r="B663" s="11"/>
      <c r="C663" s="11"/>
    </row>
    <row r="664" spans="1:3">
      <c r="A664" s="11"/>
      <c r="B664" s="11"/>
      <c r="C664" s="11"/>
    </row>
    <row r="665" spans="1:3">
      <c r="A665" s="11"/>
      <c r="B665" s="11"/>
      <c r="C665" s="11"/>
    </row>
    <row r="666" spans="1:3">
      <c r="A666" s="11"/>
      <c r="B666" s="11"/>
      <c r="C666" s="11"/>
    </row>
    <row r="667" spans="1:3">
      <c r="A667" s="11"/>
      <c r="B667" s="11"/>
      <c r="C667" s="11"/>
    </row>
    <row r="668" spans="1:3">
      <c r="A668" s="11"/>
      <c r="B668" s="11"/>
      <c r="C668" s="11"/>
    </row>
    <row r="669" spans="1:3">
      <c r="A669" s="11"/>
      <c r="B669" s="11"/>
      <c r="C669" s="11"/>
    </row>
    <row r="670" spans="1:3">
      <c r="A670" s="11"/>
      <c r="B670" s="11"/>
      <c r="C670" s="11"/>
    </row>
    <row r="671" spans="1:3">
      <c r="A671" s="11"/>
      <c r="B671" s="11"/>
      <c r="C671" s="11"/>
    </row>
    <row r="672" spans="1:3">
      <c r="A672" s="11"/>
      <c r="B672" s="11"/>
      <c r="C672" s="11"/>
    </row>
    <row r="673" spans="1:3">
      <c r="A673" s="11"/>
      <c r="B673" s="11"/>
      <c r="C673" s="11"/>
    </row>
    <row r="674" spans="1:3">
      <c r="A674" s="11"/>
      <c r="B674" s="11"/>
      <c r="C674" s="11"/>
    </row>
    <row r="675" spans="1:3">
      <c r="A675" s="11"/>
      <c r="B675" s="11"/>
      <c r="C675" s="11"/>
    </row>
    <row r="676" spans="1:3">
      <c r="A676" s="11"/>
      <c r="B676" s="11"/>
      <c r="C676" s="11"/>
    </row>
    <row r="677" spans="1:3">
      <c r="A677" s="11"/>
      <c r="B677" s="11"/>
      <c r="C677" s="11"/>
    </row>
    <row r="678" spans="1:3">
      <c r="A678" s="11"/>
      <c r="B678" s="11"/>
      <c r="C678" s="11"/>
    </row>
    <row r="679" spans="1:3">
      <c r="A679" s="11"/>
      <c r="B679" s="11"/>
      <c r="C679" s="11"/>
    </row>
    <row r="680" spans="1:3">
      <c r="A680" s="11"/>
      <c r="B680" s="11"/>
      <c r="C680" s="11"/>
    </row>
    <row r="681" spans="1:3">
      <c r="A681" s="11"/>
      <c r="B681" s="11"/>
      <c r="C681" s="11"/>
    </row>
    <row r="682" spans="1:3">
      <c r="A682" s="11"/>
      <c r="B682" s="11"/>
      <c r="C682" s="11"/>
    </row>
    <row r="683" spans="1:3">
      <c r="A683" s="11"/>
      <c r="B683" s="11"/>
      <c r="C683" s="11"/>
    </row>
    <row r="684" spans="1:3">
      <c r="A684" s="11"/>
      <c r="B684" s="11"/>
      <c r="C684" s="11"/>
    </row>
    <row r="685" spans="1:3">
      <c r="A685" s="11"/>
      <c r="B685" s="11"/>
      <c r="C685" s="11"/>
    </row>
    <row r="686" spans="1:3">
      <c r="A686" s="11"/>
      <c r="B686" s="11"/>
      <c r="C686" s="11"/>
    </row>
    <row r="687" spans="1:3">
      <c r="A687" s="11"/>
      <c r="B687" s="11"/>
      <c r="C687" s="11"/>
    </row>
    <row r="688" spans="1:3">
      <c r="A688" s="11"/>
      <c r="B688" s="11"/>
      <c r="C688" s="11"/>
    </row>
    <row r="689" spans="1:3">
      <c r="A689" s="11"/>
      <c r="B689" s="11"/>
      <c r="C689" s="11"/>
    </row>
    <row r="690" spans="1:3">
      <c r="A690" s="11"/>
      <c r="B690" s="11"/>
      <c r="C690" s="11"/>
    </row>
    <row r="691" spans="1:3">
      <c r="A691" s="11"/>
      <c r="B691" s="11"/>
      <c r="C691" s="11"/>
    </row>
    <row r="692" spans="1:3">
      <c r="A692" s="11"/>
      <c r="B692" s="11"/>
      <c r="C692" s="11"/>
    </row>
    <row r="693" spans="1:3">
      <c r="A693" s="11"/>
      <c r="B693" s="11"/>
      <c r="C693" s="11"/>
    </row>
    <row r="694" spans="1:3">
      <c r="A694" s="11"/>
      <c r="B694" s="11"/>
      <c r="C694" s="11"/>
    </row>
    <row r="695" spans="1:3">
      <c r="A695" s="11"/>
      <c r="B695" s="11"/>
      <c r="C695" s="11"/>
    </row>
    <row r="696" spans="1:3">
      <c r="A696" s="11"/>
      <c r="B696" s="11"/>
      <c r="C696" s="11"/>
    </row>
    <row r="697" spans="1:3">
      <c r="A697" s="11"/>
      <c r="B697" s="11"/>
      <c r="C697" s="11"/>
    </row>
    <row r="698" spans="1:3">
      <c r="A698" s="11"/>
      <c r="B698" s="11"/>
      <c r="C698" s="11"/>
    </row>
    <row r="699" spans="1:3">
      <c r="A699" s="11"/>
      <c r="B699" s="11"/>
      <c r="C699" s="11"/>
    </row>
    <row r="700" spans="1:3">
      <c r="A700" s="11"/>
      <c r="B700" s="11"/>
      <c r="C700" s="11"/>
    </row>
    <row r="701" spans="1:3">
      <c r="A701" s="11"/>
      <c r="B701" s="11"/>
      <c r="C701" s="11"/>
    </row>
    <row r="702" spans="1:3">
      <c r="A702" s="11"/>
      <c r="B702" s="11"/>
      <c r="C702" s="11"/>
    </row>
    <row r="703" spans="1:3">
      <c r="A703" s="11"/>
      <c r="B703" s="11"/>
      <c r="C703" s="11"/>
    </row>
    <row r="704" spans="1:3">
      <c r="A704" s="11"/>
      <c r="B704" s="11"/>
      <c r="C704" s="11"/>
    </row>
    <row r="705" spans="1:3">
      <c r="A705" s="11"/>
      <c r="B705" s="11"/>
      <c r="C705" s="11"/>
    </row>
    <row r="706" spans="1:3">
      <c r="A706" s="11"/>
      <c r="B706" s="11"/>
      <c r="C706" s="11"/>
    </row>
    <row r="707" spans="1:3">
      <c r="A707" s="11"/>
      <c r="B707" s="11"/>
      <c r="C707" s="11"/>
    </row>
    <row r="708" spans="1:3">
      <c r="A708" s="11"/>
      <c r="B708" s="11"/>
      <c r="C708" s="11"/>
    </row>
    <row r="709" spans="1:3">
      <c r="A709" s="11"/>
      <c r="B709" s="11"/>
      <c r="C709" s="11"/>
    </row>
    <row r="710" spans="1:3">
      <c r="A710" s="11"/>
      <c r="B710" s="11"/>
      <c r="C710" s="11"/>
    </row>
    <row r="711" spans="1:3">
      <c r="A711" s="11"/>
      <c r="B711" s="11"/>
      <c r="C711" s="11"/>
    </row>
    <row r="712" spans="1:3">
      <c r="A712" s="11"/>
      <c r="B712" s="11"/>
      <c r="C712" s="11"/>
    </row>
    <row r="713" spans="1:3">
      <c r="A713" s="11"/>
      <c r="B713" s="11"/>
      <c r="C713" s="11"/>
    </row>
    <row r="714" spans="1:3">
      <c r="A714" s="11"/>
      <c r="B714" s="11"/>
      <c r="C714" s="11"/>
    </row>
    <row r="715" spans="1:3">
      <c r="A715" s="11"/>
      <c r="B715" s="11"/>
      <c r="C715" s="11"/>
    </row>
    <row r="716" spans="1:3">
      <c r="A716" s="11"/>
      <c r="B716" s="11"/>
      <c r="C716" s="11"/>
    </row>
    <row r="717" spans="1:3">
      <c r="A717" s="11"/>
      <c r="B717" s="11"/>
      <c r="C717" s="11"/>
    </row>
    <row r="718" spans="1:3">
      <c r="A718" s="11"/>
      <c r="B718" s="11"/>
      <c r="C718" s="11"/>
    </row>
    <row r="719" spans="1:3">
      <c r="A719" s="11"/>
      <c r="B719" s="11"/>
      <c r="C719" s="11"/>
    </row>
    <row r="720" spans="1:3">
      <c r="A720" s="11"/>
      <c r="B720" s="11"/>
      <c r="C720" s="11"/>
    </row>
    <row r="721" spans="1:3">
      <c r="A721" s="11"/>
      <c r="B721" s="11"/>
      <c r="C721" s="11"/>
    </row>
    <row r="722" spans="1:3">
      <c r="A722" s="11"/>
      <c r="B722" s="11"/>
      <c r="C722" s="11"/>
    </row>
    <row r="723" spans="1:3">
      <c r="A723" s="11"/>
      <c r="B723" s="11"/>
      <c r="C723" s="11"/>
    </row>
    <row r="724" spans="1:3">
      <c r="A724" s="11"/>
      <c r="B724" s="11"/>
      <c r="C724" s="11"/>
    </row>
    <row r="725" spans="1:3">
      <c r="A725" s="11"/>
      <c r="B725" s="11"/>
      <c r="C725" s="11"/>
    </row>
    <row r="726" spans="1:3">
      <c r="A726" s="11"/>
      <c r="B726" s="11"/>
      <c r="C726" s="11"/>
    </row>
    <row r="727" spans="1:3">
      <c r="A727" s="11"/>
      <c r="B727" s="11"/>
      <c r="C727" s="11"/>
    </row>
    <row r="728" spans="1:3">
      <c r="A728" s="11"/>
      <c r="B728" s="11"/>
      <c r="C728" s="11"/>
    </row>
    <row r="729" spans="1:3">
      <c r="A729" s="11"/>
      <c r="B729" s="11"/>
      <c r="C729" s="11"/>
    </row>
    <row r="730" spans="1:3">
      <c r="A730" s="11"/>
      <c r="B730" s="11"/>
      <c r="C730" s="11"/>
    </row>
    <row r="731" spans="1:3">
      <c r="A731" s="11"/>
      <c r="B731" s="11"/>
      <c r="C731" s="11"/>
    </row>
    <row r="732" spans="1:3">
      <c r="A732" s="11"/>
      <c r="B732" s="11"/>
      <c r="C732" s="11"/>
    </row>
    <row r="733" spans="1:3">
      <c r="A733" s="11"/>
      <c r="B733" s="11"/>
      <c r="C733" s="11"/>
    </row>
    <row r="734" spans="1:3">
      <c r="A734" s="11"/>
      <c r="B734" s="11"/>
      <c r="C734" s="11"/>
    </row>
    <row r="735" spans="1:3">
      <c r="A735" s="11"/>
      <c r="B735" s="11"/>
      <c r="C735" s="11"/>
    </row>
    <row r="736" spans="1:3">
      <c r="A736" s="11"/>
      <c r="B736" s="11"/>
      <c r="C736" s="11"/>
    </row>
    <row r="737" spans="1:3">
      <c r="A737" s="11"/>
      <c r="B737" s="11"/>
      <c r="C737" s="11"/>
    </row>
    <row r="738" spans="1:3">
      <c r="A738" s="11"/>
      <c r="B738" s="11"/>
      <c r="C738" s="11"/>
    </row>
    <row r="739" spans="1:3">
      <c r="A739" s="11"/>
      <c r="B739" s="11"/>
      <c r="C739" s="11"/>
    </row>
    <row r="740" spans="1:3">
      <c r="A740" s="11"/>
      <c r="B740" s="11"/>
      <c r="C740" s="11"/>
    </row>
    <row r="741" spans="1:3">
      <c r="A741" s="11"/>
      <c r="B741" s="11"/>
      <c r="C741" s="11"/>
    </row>
    <row r="742" spans="1:3">
      <c r="A742" s="11"/>
      <c r="B742" s="11"/>
      <c r="C742" s="11"/>
    </row>
    <row r="743" spans="1:3">
      <c r="A743" s="11"/>
      <c r="B743" s="11"/>
      <c r="C743" s="11"/>
    </row>
    <row r="744" spans="1:3">
      <c r="A744" s="11"/>
      <c r="B744" s="11"/>
      <c r="C744" s="11"/>
    </row>
    <row r="745" spans="1:3">
      <c r="A745" s="11"/>
      <c r="B745" s="11"/>
      <c r="C745" s="11"/>
    </row>
    <row r="746" spans="1:3">
      <c r="A746" s="11"/>
      <c r="B746" s="11"/>
      <c r="C746" s="11"/>
    </row>
    <row r="747" spans="1:3">
      <c r="A747" s="11"/>
      <c r="B747" s="11"/>
      <c r="C747" s="11"/>
    </row>
    <row r="748" spans="1:3">
      <c r="A748" s="11"/>
      <c r="B748" s="11"/>
      <c r="C748" s="11"/>
    </row>
    <row r="749" spans="1:3">
      <c r="A749" s="11"/>
      <c r="B749" s="11"/>
      <c r="C749" s="11"/>
    </row>
    <row r="750" spans="1:3">
      <c r="A750" s="11"/>
      <c r="B750" s="11"/>
      <c r="C750" s="11"/>
    </row>
    <row r="751" spans="1:3">
      <c r="A751" s="11"/>
      <c r="B751" s="11"/>
      <c r="C751" s="11"/>
    </row>
    <row r="752" spans="1:3">
      <c r="A752" s="11"/>
      <c r="B752" s="11"/>
      <c r="C752" s="11"/>
    </row>
    <row r="753" spans="1:3">
      <c r="A753" s="11"/>
      <c r="B753" s="11"/>
      <c r="C753" s="11"/>
    </row>
    <row r="754" spans="1:3">
      <c r="A754" s="11"/>
      <c r="B754" s="11"/>
      <c r="C754" s="11"/>
    </row>
    <row r="755" spans="1:3">
      <c r="A755" s="11"/>
      <c r="B755" s="11"/>
      <c r="C755" s="11"/>
    </row>
    <row r="756" spans="1:3">
      <c r="A756" s="11"/>
      <c r="B756" s="11"/>
      <c r="C756" s="11"/>
    </row>
    <row r="757" spans="1:3">
      <c r="A757" s="11"/>
      <c r="B757" s="11"/>
      <c r="C757" s="11"/>
    </row>
    <row r="758" spans="1:3">
      <c r="A758" s="11"/>
      <c r="B758" s="11"/>
      <c r="C758" s="11"/>
    </row>
    <row r="759" spans="1:3">
      <c r="A759" s="11"/>
      <c r="B759" s="11"/>
      <c r="C759" s="11"/>
    </row>
    <row r="760" spans="1:3">
      <c r="A760" s="11"/>
      <c r="B760" s="11"/>
      <c r="C760" s="11"/>
    </row>
    <row r="761" spans="1:3">
      <c r="A761" s="11"/>
      <c r="B761" s="11"/>
      <c r="C761" s="11"/>
    </row>
    <row r="762" spans="1:3">
      <c r="A762" s="11"/>
      <c r="B762" s="11"/>
      <c r="C762" s="11"/>
    </row>
    <row r="763" spans="1:3">
      <c r="A763" s="11"/>
      <c r="B763" s="11"/>
      <c r="C763" s="11"/>
    </row>
    <row r="764" spans="1:3">
      <c r="A764" s="11"/>
      <c r="B764" s="11"/>
      <c r="C764" s="11"/>
    </row>
    <row r="765" spans="1:3">
      <c r="A765" s="11"/>
      <c r="B765" s="11"/>
      <c r="C765" s="11"/>
    </row>
    <row r="766" spans="1:3">
      <c r="A766" s="11"/>
      <c r="B766" s="11"/>
      <c r="C766" s="11"/>
    </row>
    <row r="767" spans="1:3">
      <c r="A767" s="11"/>
      <c r="B767" s="11"/>
      <c r="C767" s="11"/>
    </row>
    <row r="768" spans="1:3">
      <c r="A768" s="11"/>
      <c r="B768" s="11"/>
      <c r="C768" s="11"/>
    </row>
    <row r="769" spans="1:3">
      <c r="A769" s="11"/>
      <c r="B769" s="11"/>
      <c r="C769" s="11"/>
    </row>
    <row r="770" spans="1:3">
      <c r="A770" s="11"/>
      <c r="B770" s="11"/>
      <c r="C770" s="11"/>
    </row>
    <row r="771" spans="1:3">
      <c r="A771" s="11"/>
      <c r="B771" s="11"/>
      <c r="C771" s="11"/>
    </row>
    <row r="772" spans="1:3">
      <c r="A772" s="11"/>
      <c r="B772" s="11"/>
      <c r="C772" s="11"/>
    </row>
    <row r="773" spans="1:3">
      <c r="A773" s="11"/>
      <c r="B773" s="11"/>
      <c r="C773" s="11"/>
    </row>
    <row r="774" spans="1:3">
      <c r="A774" s="11"/>
      <c r="B774" s="11"/>
      <c r="C774" s="11"/>
    </row>
    <row r="775" spans="1:3">
      <c r="A775" s="11"/>
      <c r="B775" s="11"/>
      <c r="C775" s="11"/>
    </row>
    <row r="776" spans="1:3">
      <c r="A776" s="11"/>
      <c r="B776" s="11"/>
      <c r="C776" s="11"/>
    </row>
    <row r="777" spans="1:3">
      <c r="A777" s="11"/>
      <c r="B777" s="11"/>
      <c r="C777" s="11"/>
    </row>
    <row r="778" spans="1:3">
      <c r="A778" s="11"/>
      <c r="B778" s="11"/>
      <c r="C778" s="11"/>
    </row>
    <row r="779" spans="1:3">
      <c r="A779" s="11"/>
      <c r="B779" s="11"/>
      <c r="C779" s="11"/>
    </row>
    <row r="780" spans="1:3">
      <c r="A780" s="11"/>
      <c r="B780" s="11"/>
      <c r="C780" s="11"/>
    </row>
    <row r="781" spans="1:3">
      <c r="A781" s="11"/>
      <c r="B781" s="11"/>
      <c r="C781" s="11"/>
    </row>
    <row r="782" spans="1:3">
      <c r="A782" s="11"/>
      <c r="B782" s="11"/>
      <c r="C782" s="11"/>
    </row>
    <row r="783" spans="1:3">
      <c r="A783" s="11"/>
      <c r="B783" s="11"/>
      <c r="C783" s="11"/>
    </row>
    <row r="784" spans="1:3">
      <c r="A784" s="11"/>
      <c r="B784" s="11"/>
      <c r="C784" s="11"/>
    </row>
    <row r="785" spans="1:3">
      <c r="A785" s="11"/>
      <c r="B785" s="11"/>
      <c r="C785" s="11"/>
    </row>
    <row r="786" spans="1:3">
      <c r="A786" s="11"/>
      <c r="B786" s="11"/>
      <c r="C786" s="11"/>
    </row>
    <row r="787" spans="1:3">
      <c r="A787" s="11"/>
      <c r="B787" s="11"/>
      <c r="C787" s="11"/>
    </row>
    <row r="788" spans="1:3">
      <c r="A788" s="11"/>
      <c r="B788" s="11"/>
      <c r="C788" s="11"/>
    </row>
    <row r="789" spans="1:3">
      <c r="A789" s="11"/>
      <c r="B789" s="11"/>
      <c r="C789" s="11"/>
    </row>
    <row r="790" spans="1:3">
      <c r="A790" s="11"/>
      <c r="B790" s="11"/>
      <c r="C790" s="11"/>
    </row>
    <row r="791" spans="1:3">
      <c r="A791" s="11"/>
      <c r="B791" s="11"/>
      <c r="C791" s="11"/>
    </row>
    <row r="792" spans="1:3">
      <c r="A792" s="11"/>
      <c r="B792" s="11"/>
      <c r="C792" s="11"/>
    </row>
    <row r="793" spans="1:3">
      <c r="A793" s="11"/>
      <c r="B793" s="11"/>
      <c r="C793" s="11"/>
    </row>
    <row r="794" spans="1:3">
      <c r="A794" s="11"/>
      <c r="B794" s="11"/>
      <c r="C794" s="11"/>
    </row>
    <row r="795" spans="1:3">
      <c r="A795" s="11"/>
      <c r="B795" s="11"/>
      <c r="C795" s="11"/>
    </row>
    <row r="796" spans="1:3">
      <c r="A796" s="11"/>
      <c r="B796" s="11"/>
      <c r="C796" s="11"/>
    </row>
    <row r="797" spans="1:3">
      <c r="A797" s="11"/>
      <c r="B797" s="11"/>
      <c r="C797" s="11"/>
    </row>
    <row r="798" spans="1:3">
      <c r="A798" s="11"/>
      <c r="B798" s="11"/>
      <c r="C798" s="11"/>
    </row>
    <row r="799" spans="1:3">
      <c r="A799" s="11"/>
      <c r="B799" s="11"/>
      <c r="C799" s="11"/>
    </row>
    <row r="800" spans="1:3">
      <c r="A800" s="11"/>
      <c r="B800" s="11"/>
      <c r="C800" s="11"/>
    </row>
    <row r="801" spans="1:3">
      <c r="A801" s="11"/>
      <c r="B801" s="11"/>
      <c r="C801" s="11"/>
    </row>
    <row r="802" spans="1:3">
      <c r="A802" s="11"/>
      <c r="B802" s="11"/>
      <c r="C802" s="11"/>
    </row>
    <row r="803" spans="1:3">
      <c r="A803" s="11"/>
      <c r="B803" s="11"/>
      <c r="C803" s="11"/>
    </row>
    <row r="804" spans="1:3">
      <c r="A804" s="11"/>
      <c r="B804" s="11"/>
      <c r="C804" s="11"/>
    </row>
    <row r="805" spans="1:3">
      <c r="A805" s="11"/>
      <c r="B805" s="11"/>
      <c r="C805" s="11"/>
    </row>
    <row r="806" spans="1:3">
      <c r="A806" s="11"/>
      <c r="B806" s="11"/>
      <c r="C806" s="11"/>
    </row>
    <row r="807" spans="1:3">
      <c r="A807" s="11"/>
      <c r="B807" s="11"/>
      <c r="C807" s="11"/>
    </row>
    <row r="808" spans="1:3">
      <c r="A808" s="11"/>
      <c r="B808" s="11"/>
      <c r="C808" s="11"/>
    </row>
    <row r="809" spans="1:3">
      <c r="A809" s="11"/>
      <c r="B809" s="11"/>
      <c r="C809" s="11"/>
    </row>
    <row r="810" spans="1:3">
      <c r="A810" s="11"/>
      <c r="B810" s="11"/>
      <c r="C810" s="11"/>
    </row>
    <row r="811" spans="1:3">
      <c r="A811" s="11"/>
      <c r="B811" s="11"/>
      <c r="C811" s="11"/>
    </row>
    <row r="812" spans="1:3">
      <c r="A812" s="11"/>
      <c r="B812" s="11"/>
      <c r="C812" s="11"/>
    </row>
    <row r="813" spans="1:3">
      <c r="A813" s="11"/>
      <c r="B813" s="11"/>
      <c r="C813" s="11"/>
    </row>
    <row r="814" spans="1:3">
      <c r="A814" s="11"/>
      <c r="B814" s="11"/>
      <c r="C814" s="11"/>
    </row>
    <row r="815" spans="1:3">
      <c r="A815" s="11"/>
      <c r="B815" s="11"/>
      <c r="C815" s="11"/>
    </row>
    <row r="816" spans="1:3">
      <c r="A816" s="11"/>
      <c r="B816" s="11"/>
      <c r="C816" s="11"/>
    </row>
    <row r="817" spans="1:3">
      <c r="A817" s="11"/>
      <c r="B817" s="11"/>
      <c r="C817" s="11"/>
    </row>
    <row r="818" spans="1:3">
      <c r="A818" s="11"/>
      <c r="B818" s="11"/>
      <c r="C818" s="11"/>
    </row>
    <row r="819" spans="1:3">
      <c r="A819" s="11"/>
      <c r="B819" s="11"/>
      <c r="C819" s="11"/>
    </row>
    <row r="820" spans="1:3">
      <c r="A820" s="11"/>
      <c r="B820" s="11"/>
      <c r="C820" s="11"/>
    </row>
    <row r="821" spans="1:3">
      <c r="A821" s="11"/>
      <c r="B821" s="11"/>
      <c r="C821" s="11"/>
    </row>
    <row r="822" spans="1:3">
      <c r="A822" s="11"/>
      <c r="B822" s="11"/>
      <c r="C822" s="11"/>
    </row>
    <row r="823" spans="1:3">
      <c r="A823" s="11"/>
      <c r="B823" s="11"/>
      <c r="C823" s="11"/>
    </row>
    <row r="824" spans="1:3">
      <c r="A824" s="11"/>
      <c r="B824" s="11"/>
      <c r="C824" s="11"/>
    </row>
    <row r="825" spans="1:3">
      <c r="A825" s="11"/>
      <c r="B825" s="11"/>
      <c r="C825" s="11"/>
    </row>
    <row r="826" spans="1:3">
      <c r="A826" s="11"/>
      <c r="B826" s="11"/>
      <c r="C826" s="11"/>
    </row>
    <row r="827" spans="1:3">
      <c r="A827" s="11"/>
      <c r="B827" s="11"/>
      <c r="C827" s="11"/>
    </row>
    <row r="828" spans="1:3">
      <c r="A828" s="11"/>
      <c r="B828" s="11"/>
      <c r="C828" s="11"/>
    </row>
    <row r="829" spans="1:3">
      <c r="A829" s="11"/>
      <c r="B829" s="11"/>
      <c r="C829" s="11"/>
    </row>
    <row r="830" spans="1:3">
      <c r="A830" s="11"/>
      <c r="B830" s="11"/>
      <c r="C830" s="11"/>
    </row>
    <row r="831" spans="1:3">
      <c r="A831" s="11"/>
      <c r="B831" s="11"/>
      <c r="C831" s="11"/>
    </row>
    <row r="832" spans="1:3">
      <c r="A832" s="11"/>
      <c r="B832" s="11"/>
      <c r="C832" s="11"/>
    </row>
    <row r="833" spans="1:3">
      <c r="A833" s="11"/>
      <c r="B833" s="11"/>
      <c r="C833" s="11"/>
    </row>
    <row r="834" spans="1:3">
      <c r="A834" s="11"/>
      <c r="B834" s="11"/>
      <c r="C834" s="11"/>
    </row>
    <row r="835" spans="1:3">
      <c r="A835" s="11"/>
      <c r="B835" s="11"/>
      <c r="C835" s="11"/>
    </row>
    <row r="836" spans="1:3">
      <c r="A836" s="11"/>
      <c r="B836" s="11"/>
      <c r="C836" s="11"/>
    </row>
    <row r="837" spans="1:3">
      <c r="A837" s="11"/>
      <c r="B837" s="11"/>
      <c r="C837" s="11"/>
    </row>
    <row r="838" spans="1:3">
      <c r="A838" s="11"/>
      <c r="B838" s="11"/>
      <c r="C838" s="11"/>
    </row>
    <row r="839" spans="1:3">
      <c r="A839" s="11"/>
      <c r="B839" s="11"/>
      <c r="C839" s="11"/>
    </row>
    <row r="840" spans="1:3">
      <c r="A840" s="11"/>
      <c r="B840" s="11"/>
      <c r="C840" s="11"/>
    </row>
    <row r="841" spans="1:3">
      <c r="A841" s="11"/>
      <c r="B841" s="11"/>
      <c r="C841" s="11"/>
    </row>
    <row r="842" spans="1:3">
      <c r="A842" s="11"/>
      <c r="B842" s="11"/>
      <c r="C842" s="11"/>
    </row>
    <row r="843" spans="1:3">
      <c r="A843" s="11"/>
      <c r="B843" s="11"/>
      <c r="C843" s="11"/>
    </row>
    <row r="844" spans="1:3">
      <c r="A844" s="11"/>
      <c r="B844" s="11"/>
      <c r="C844" s="11"/>
    </row>
    <row r="845" spans="1:3">
      <c r="A845" s="11"/>
      <c r="B845" s="11"/>
      <c r="C845" s="11"/>
    </row>
    <row r="846" spans="1:3">
      <c r="A846" s="11"/>
      <c r="B846" s="11"/>
      <c r="C846" s="11"/>
    </row>
    <row r="847" spans="1:3">
      <c r="A847" s="11"/>
      <c r="B847" s="11"/>
      <c r="C847" s="11"/>
    </row>
    <row r="848" spans="1:3">
      <c r="A848" s="11"/>
      <c r="B848" s="11"/>
      <c r="C848" s="11"/>
    </row>
    <row r="849" spans="1:3">
      <c r="A849" s="11"/>
      <c r="B849" s="11"/>
      <c r="C849" s="11"/>
    </row>
    <row r="850" spans="1:3">
      <c r="A850" s="11"/>
      <c r="B850" s="11"/>
      <c r="C850" s="11"/>
    </row>
    <row r="851" spans="1:3">
      <c r="A851" s="11"/>
      <c r="B851" s="11"/>
      <c r="C851" s="11"/>
    </row>
    <row r="852" spans="1:3">
      <c r="A852" s="11"/>
      <c r="B852" s="11"/>
      <c r="C852" s="11"/>
    </row>
    <row r="853" spans="1:3">
      <c r="A853" s="11"/>
      <c r="B853" s="11"/>
      <c r="C853" s="11"/>
    </row>
    <row r="854" spans="1:3">
      <c r="A854" s="11"/>
      <c r="B854" s="11"/>
      <c r="C854" s="11"/>
    </row>
    <row r="855" spans="1:3">
      <c r="A855" s="11"/>
      <c r="B855" s="11"/>
      <c r="C855" s="11"/>
    </row>
    <row r="856" spans="1:3">
      <c r="A856" s="11"/>
      <c r="B856" s="11"/>
      <c r="C856" s="11"/>
    </row>
    <row r="857" spans="1:3">
      <c r="A857" s="11"/>
      <c r="B857" s="11"/>
      <c r="C857" s="11"/>
    </row>
    <row r="858" spans="1:3">
      <c r="A858" s="11"/>
      <c r="B858" s="11"/>
      <c r="C858" s="11"/>
    </row>
    <row r="859" spans="1:3">
      <c r="A859" s="11"/>
      <c r="B859" s="11"/>
      <c r="C859" s="11"/>
    </row>
    <row r="860" spans="1:3">
      <c r="A860" s="11"/>
      <c r="B860" s="11"/>
      <c r="C860" s="11"/>
    </row>
    <row r="861" spans="1:3">
      <c r="A861" s="11"/>
      <c r="B861" s="11"/>
      <c r="C861" s="11"/>
    </row>
    <row r="862" spans="1:3">
      <c r="A862" s="11"/>
      <c r="B862" s="11"/>
      <c r="C862" s="11"/>
    </row>
    <row r="863" spans="1:3">
      <c r="A863" s="11"/>
      <c r="B863" s="11"/>
      <c r="C863" s="11"/>
    </row>
    <row r="864" spans="1:3">
      <c r="A864" s="11"/>
      <c r="B864" s="11"/>
      <c r="C864" s="11"/>
    </row>
    <row r="865" spans="1:3">
      <c r="A865" s="11"/>
      <c r="B865" s="11"/>
      <c r="C865" s="11"/>
    </row>
    <row r="866" spans="1:3">
      <c r="A866" s="11"/>
      <c r="B866" s="11"/>
      <c r="C866" s="11"/>
    </row>
    <row r="867" spans="1:3">
      <c r="A867" s="11"/>
      <c r="B867" s="11"/>
      <c r="C867" s="11"/>
    </row>
    <row r="868" spans="1:3">
      <c r="A868" s="11"/>
      <c r="B868" s="11"/>
      <c r="C868" s="11"/>
    </row>
    <row r="869" spans="1:3">
      <c r="A869" s="11"/>
      <c r="B869" s="11"/>
      <c r="C869" s="11"/>
    </row>
    <row r="870" spans="1:3">
      <c r="A870" s="11"/>
      <c r="B870" s="11"/>
      <c r="C870" s="11"/>
    </row>
    <row r="871" spans="1:3">
      <c r="A871" s="11"/>
      <c r="B871" s="11"/>
      <c r="C871" s="11"/>
    </row>
    <row r="872" spans="1:3">
      <c r="A872" s="11"/>
      <c r="B872" s="11"/>
      <c r="C872" s="11"/>
    </row>
    <row r="873" spans="1:3">
      <c r="A873" s="11"/>
      <c r="B873" s="11"/>
      <c r="C873" s="11"/>
    </row>
    <row r="874" spans="1:3">
      <c r="A874" s="11"/>
      <c r="B874" s="11"/>
      <c r="C874" s="11"/>
    </row>
    <row r="875" spans="1:3">
      <c r="A875" s="11"/>
      <c r="B875" s="11"/>
      <c r="C875" s="11"/>
    </row>
    <row r="876" spans="1:3">
      <c r="A876" s="11"/>
      <c r="B876" s="11"/>
      <c r="C876" s="11"/>
    </row>
    <row r="877" spans="1:3">
      <c r="A877" s="11"/>
      <c r="B877" s="11"/>
      <c r="C877" s="11"/>
    </row>
    <row r="878" spans="1:3">
      <c r="A878" s="11"/>
      <c r="B878" s="11"/>
      <c r="C878" s="11"/>
    </row>
    <row r="879" spans="1:3">
      <c r="A879" s="11"/>
      <c r="B879" s="11"/>
      <c r="C879" s="11"/>
    </row>
    <row r="880" spans="1:3">
      <c r="A880" s="11"/>
      <c r="B880" s="11"/>
      <c r="C880" s="11"/>
    </row>
    <row r="881" spans="1:3">
      <c r="A881" s="11"/>
      <c r="B881" s="11"/>
      <c r="C881" s="11"/>
    </row>
    <row r="882" spans="1:3">
      <c r="A882" s="11"/>
      <c r="B882" s="11"/>
      <c r="C882" s="11"/>
    </row>
    <row r="883" spans="1:3">
      <c r="A883" s="11"/>
      <c r="B883" s="11"/>
      <c r="C883" s="11"/>
    </row>
    <row r="884" spans="1:3">
      <c r="A884" s="11"/>
      <c r="B884" s="11"/>
      <c r="C884" s="11"/>
    </row>
    <row r="885" spans="1:3">
      <c r="A885" s="11"/>
      <c r="B885" s="11"/>
      <c r="C885" s="11"/>
    </row>
    <row r="886" spans="1:3">
      <c r="A886" s="11"/>
      <c r="B886" s="11"/>
      <c r="C886" s="11"/>
    </row>
    <row r="887" spans="1:3">
      <c r="A887" s="11"/>
      <c r="B887" s="11"/>
      <c r="C887" s="11"/>
    </row>
    <row r="888" spans="1:3">
      <c r="A888" s="11"/>
      <c r="B888" s="11"/>
      <c r="C888" s="11"/>
    </row>
    <row r="889" spans="1:3">
      <c r="A889" s="11"/>
      <c r="B889" s="11"/>
      <c r="C889" s="11"/>
    </row>
    <row r="890" spans="1:3">
      <c r="A890" s="11"/>
      <c r="B890" s="11"/>
      <c r="C890" s="11"/>
    </row>
    <row r="891" spans="1:3">
      <c r="A891" s="11"/>
      <c r="B891" s="11"/>
      <c r="C891" s="11"/>
    </row>
    <row r="892" spans="1:3">
      <c r="A892" s="11"/>
      <c r="B892" s="11"/>
      <c r="C892" s="11"/>
    </row>
    <row r="893" spans="1:3">
      <c r="A893" s="11"/>
      <c r="B893" s="11"/>
      <c r="C893" s="11"/>
    </row>
    <row r="894" spans="1:3">
      <c r="A894" s="11"/>
      <c r="B894" s="11"/>
      <c r="C894" s="11"/>
    </row>
    <row r="895" spans="1:3">
      <c r="A895" s="11"/>
      <c r="B895" s="11"/>
      <c r="C895" s="11"/>
    </row>
    <row r="896" spans="1:3">
      <c r="A896" s="11"/>
      <c r="B896" s="11"/>
      <c r="C896" s="11"/>
    </row>
    <row r="897" spans="1:3">
      <c r="A897" s="11"/>
      <c r="B897" s="11"/>
      <c r="C897" s="11"/>
    </row>
    <row r="898" spans="1:3">
      <c r="A898" s="11"/>
      <c r="B898" s="11"/>
      <c r="C898" s="11"/>
    </row>
    <row r="899" spans="1:3">
      <c r="A899" s="11"/>
      <c r="B899" s="11"/>
      <c r="C899" s="11"/>
    </row>
    <row r="900" spans="1:3">
      <c r="A900" s="11"/>
      <c r="B900" s="11"/>
      <c r="C900" s="11"/>
    </row>
    <row r="901" spans="1:3">
      <c r="A901" s="11"/>
      <c r="B901" s="11"/>
      <c r="C901" s="11"/>
    </row>
    <row r="902" spans="1:3">
      <c r="A902" s="11"/>
      <c r="B902" s="11"/>
      <c r="C902" s="11"/>
    </row>
    <row r="903" spans="1:3">
      <c r="A903" s="11"/>
      <c r="B903" s="11"/>
      <c r="C903" s="11"/>
    </row>
    <row r="904" spans="1:3">
      <c r="A904" s="11"/>
      <c r="B904" s="11"/>
      <c r="C904" s="11"/>
    </row>
    <row r="905" spans="1:3">
      <c r="A905" s="11"/>
      <c r="B905" s="11"/>
      <c r="C905" s="11"/>
    </row>
    <row r="906" spans="1:3">
      <c r="A906" s="11"/>
      <c r="B906" s="11"/>
      <c r="C906" s="11"/>
    </row>
    <row r="907" spans="1:3">
      <c r="A907" s="11"/>
      <c r="B907" s="11"/>
      <c r="C907" s="11"/>
    </row>
    <row r="908" spans="1:3">
      <c r="A908" s="11"/>
      <c r="B908" s="11"/>
      <c r="C908" s="11"/>
    </row>
    <row r="909" spans="1:3">
      <c r="A909" s="11"/>
      <c r="B909" s="11"/>
      <c r="C909" s="11"/>
    </row>
    <row r="910" spans="1:3">
      <c r="A910" s="11"/>
      <c r="B910" s="11"/>
      <c r="C910" s="11"/>
    </row>
    <row r="911" spans="1:3">
      <c r="A911" s="11"/>
      <c r="B911" s="11"/>
      <c r="C911" s="11"/>
    </row>
    <row r="912" spans="1:3">
      <c r="A912" s="11"/>
      <c r="B912" s="11"/>
      <c r="C912" s="11"/>
    </row>
    <row r="913" spans="1:3">
      <c r="A913" s="11"/>
      <c r="B913" s="11"/>
      <c r="C913" s="11"/>
    </row>
    <row r="914" spans="1:3">
      <c r="A914" s="11"/>
      <c r="B914" s="11"/>
      <c r="C914" s="11"/>
    </row>
    <row r="915" spans="1:3">
      <c r="A915" s="11"/>
      <c r="B915" s="11"/>
      <c r="C915" s="11"/>
    </row>
    <row r="916" spans="1:3">
      <c r="A916" s="11"/>
      <c r="B916" s="11"/>
      <c r="C916" s="11"/>
    </row>
    <row r="917" spans="1:3">
      <c r="A917" s="11"/>
      <c r="B917" s="11"/>
      <c r="C917" s="11"/>
    </row>
    <row r="918" spans="1:3">
      <c r="A918" s="11"/>
      <c r="B918" s="11"/>
      <c r="C918" s="11"/>
    </row>
    <row r="919" spans="1:3">
      <c r="A919" s="11"/>
      <c r="B919" s="11"/>
      <c r="C919" s="11"/>
    </row>
    <row r="920" spans="1:3">
      <c r="A920" s="11"/>
      <c r="B920" s="11"/>
      <c r="C920" s="11"/>
    </row>
    <row r="921" spans="1:3">
      <c r="A921" s="11"/>
      <c r="B921" s="11"/>
      <c r="C921" s="11"/>
    </row>
    <row r="922" spans="1:3">
      <c r="A922" s="11"/>
      <c r="B922" s="11"/>
      <c r="C922" s="11"/>
    </row>
    <row r="923" spans="1:3">
      <c r="A923" s="11"/>
      <c r="B923" s="11"/>
      <c r="C923" s="11"/>
    </row>
    <row r="924" spans="1:3">
      <c r="A924" s="11"/>
      <c r="B924" s="11"/>
      <c r="C924" s="11"/>
    </row>
    <row r="925" spans="1:3">
      <c r="A925" s="11"/>
      <c r="B925" s="11"/>
      <c r="C925" s="11"/>
    </row>
    <row r="926" spans="1:3">
      <c r="A926" s="11"/>
      <c r="B926" s="11"/>
      <c r="C926" s="11"/>
    </row>
    <row r="927" spans="1:3">
      <c r="A927" s="11"/>
      <c r="B927" s="11"/>
      <c r="C927" s="11"/>
    </row>
    <row r="928" spans="1:3">
      <c r="A928" s="11"/>
      <c r="B928" s="11"/>
      <c r="C928" s="11"/>
    </row>
    <row r="929" spans="1:3">
      <c r="A929" s="11"/>
      <c r="B929" s="11"/>
      <c r="C929" s="11"/>
    </row>
    <row r="930" spans="1:3">
      <c r="A930" s="11"/>
      <c r="B930" s="11"/>
      <c r="C930" s="11"/>
    </row>
    <row r="931" spans="1:3">
      <c r="A931" s="11"/>
      <c r="B931" s="11"/>
      <c r="C931" s="11"/>
    </row>
    <row r="932" spans="1:3">
      <c r="A932" s="11"/>
      <c r="B932" s="11"/>
      <c r="C932" s="11"/>
    </row>
    <row r="933" spans="1:3">
      <c r="A933" s="11"/>
      <c r="B933" s="11"/>
      <c r="C933" s="11"/>
    </row>
    <row r="934" spans="1:3">
      <c r="A934" s="11"/>
      <c r="B934" s="11"/>
      <c r="C934" s="11"/>
    </row>
    <row r="935" spans="1:3">
      <c r="A935" s="11"/>
      <c r="B935" s="11"/>
      <c r="C935" s="11"/>
    </row>
    <row r="936" spans="1:3">
      <c r="A936" s="11"/>
      <c r="B936" s="11"/>
      <c r="C936" s="11"/>
    </row>
    <row r="937" spans="1:3">
      <c r="A937" s="11"/>
      <c r="B937" s="11"/>
      <c r="C937" s="11"/>
    </row>
    <row r="938" spans="1:3">
      <c r="A938" s="11"/>
      <c r="B938" s="11"/>
      <c r="C938" s="11"/>
    </row>
    <row r="939" spans="1:3">
      <c r="A939" s="11"/>
      <c r="B939" s="11"/>
      <c r="C939" s="11"/>
    </row>
    <row r="940" spans="1:3">
      <c r="A940" s="11"/>
      <c r="B940" s="11"/>
      <c r="C940" s="11"/>
    </row>
    <row r="941" spans="1:3">
      <c r="A941" s="11"/>
      <c r="B941" s="11"/>
      <c r="C941" s="11"/>
    </row>
    <row r="942" spans="1:3">
      <c r="A942" s="11"/>
      <c r="B942" s="11"/>
      <c r="C942" s="11"/>
    </row>
    <row r="943" spans="1:3">
      <c r="A943" s="11"/>
      <c r="B943" s="11"/>
      <c r="C943" s="11"/>
    </row>
    <row r="944" spans="1:3">
      <c r="A944" s="11"/>
      <c r="B944" s="11"/>
      <c r="C944" s="11"/>
    </row>
    <row r="945" spans="1:3">
      <c r="A945" s="11"/>
      <c r="B945" s="11"/>
      <c r="C945" s="11"/>
    </row>
    <row r="946" spans="1:3">
      <c r="A946" s="11"/>
      <c r="B946" s="11"/>
      <c r="C946" s="11"/>
    </row>
    <row r="947" spans="1:3">
      <c r="A947" s="11"/>
      <c r="B947" s="11"/>
      <c r="C947" s="11"/>
    </row>
    <row r="948" spans="1:3">
      <c r="A948" s="11"/>
      <c r="B948" s="11"/>
      <c r="C948" s="11"/>
    </row>
    <row r="949" spans="1:3">
      <c r="A949" s="11"/>
      <c r="B949" s="11"/>
      <c r="C949" s="11"/>
    </row>
    <row r="950" spans="1:3">
      <c r="A950" s="11"/>
      <c r="B950" s="11"/>
      <c r="C950" s="11"/>
    </row>
    <row r="951" spans="1:3">
      <c r="A951" s="11"/>
      <c r="B951" s="11"/>
      <c r="C951" s="11"/>
    </row>
    <row r="952" spans="1:3">
      <c r="A952" s="11"/>
      <c r="B952" s="11"/>
      <c r="C952" s="11"/>
    </row>
    <row r="953" spans="1:3">
      <c r="A953" s="11"/>
      <c r="B953" s="11"/>
      <c r="C953" s="11"/>
    </row>
    <row r="954" spans="1:3">
      <c r="A954" s="11"/>
      <c r="B954" s="11"/>
      <c r="C954" s="11"/>
    </row>
    <row r="955" spans="1:3">
      <c r="A955" s="11"/>
      <c r="B955" s="11"/>
      <c r="C955" s="11"/>
    </row>
    <row r="956" spans="1:3">
      <c r="A956" s="11"/>
      <c r="B956" s="11"/>
      <c r="C956" s="11"/>
    </row>
    <row r="957" spans="1:3">
      <c r="A957" s="11"/>
      <c r="B957" s="11"/>
      <c r="C957" s="11"/>
    </row>
    <row r="958" spans="1:3">
      <c r="A958" s="11"/>
      <c r="B958" s="11"/>
      <c r="C958" s="11"/>
    </row>
    <row r="959" spans="1:3">
      <c r="A959" s="11"/>
      <c r="B959" s="11"/>
      <c r="C959" s="11"/>
    </row>
    <row r="960" spans="1:3">
      <c r="A960" s="11"/>
      <c r="B960" s="11"/>
      <c r="C960" s="11"/>
    </row>
    <row r="961" spans="1:3">
      <c r="A961" s="11"/>
      <c r="B961" s="11"/>
      <c r="C961" s="11"/>
    </row>
    <row r="962" spans="1:3">
      <c r="A962" s="11"/>
      <c r="B962" s="11"/>
      <c r="C962" s="11"/>
    </row>
    <row r="963" spans="1:3">
      <c r="A963" s="11"/>
      <c r="B963" s="11"/>
      <c r="C963" s="11"/>
    </row>
    <row r="964" spans="1:3">
      <c r="A964" s="11"/>
      <c r="B964" s="11"/>
      <c r="C964" s="11"/>
    </row>
    <row r="965" spans="1:3">
      <c r="A965" s="11"/>
      <c r="B965" s="11"/>
      <c r="C965" s="11"/>
    </row>
    <row r="966" spans="1:3">
      <c r="A966" s="11"/>
      <c r="B966" s="11"/>
      <c r="C966" s="11"/>
    </row>
    <row r="967" spans="1:3">
      <c r="A967" s="11"/>
      <c r="B967" s="11"/>
      <c r="C967" s="11"/>
    </row>
    <row r="968" spans="1:3">
      <c r="A968" s="11"/>
      <c r="B968" s="11"/>
      <c r="C968" s="11"/>
    </row>
    <row r="969" spans="1:3">
      <c r="A969" s="11"/>
      <c r="B969" s="11"/>
      <c r="C969" s="11"/>
    </row>
    <row r="970" spans="1:3">
      <c r="A970" s="11"/>
      <c r="B970" s="11"/>
      <c r="C970" s="11"/>
    </row>
    <row r="971" spans="1:3">
      <c r="A971" s="11"/>
      <c r="B971" s="11"/>
      <c r="C971" s="11"/>
    </row>
    <row r="972" spans="1:3">
      <c r="A972" s="11"/>
      <c r="B972" s="11"/>
      <c r="C972" s="11"/>
    </row>
    <row r="973" spans="1:3">
      <c r="A973" s="11"/>
      <c r="B973" s="11"/>
      <c r="C973" s="11"/>
    </row>
    <row r="974" spans="1:3">
      <c r="A974" s="11"/>
      <c r="B974" s="11"/>
      <c r="C974" s="11"/>
    </row>
    <row r="975" spans="1:3">
      <c r="A975" s="11"/>
      <c r="B975" s="11"/>
      <c r="C975" s="11"/>
    </row>
    <row r="976" spans="1:3">
      <c r="A976" s="11"/>
      <c r="B976" s="11"/>
      <c r="C976" s="11"/>
    </row>
    <row r="977" spans="1:3">
      <c r="A977" s="11"/>
      <c r="B977" s="11"/>
      <c r="C977" s="11"/>
    </row>
    <row r="978" spans="1:3">
      <c r="A978" s="11"/>
      <c r="B978" s="11"/>
      <c r="C978" s="11"/>
    </row>
    <row r="979" spans="1:3">
      <c r="A979" s="11"/>
      <c r="B979" s="11"/>
      <c r="C979" s="11"/>
    </row>
    <row r="980" spans="1:3">
      <c r="A980" s="11"/>
      <c r="B980" s="11"/>
      <c r="C980" s="11"/>
    </row>
    <row r="981" spans="1:3">
      <c r="A981" s="11"/>
      <c r="B981" s="11"/>
      <c r="C981" s="11"/>
    </row>
    <row r="982" spans="1:3">
      <c r="A982" s="11"/>
      <c r="B982" s="11"/>
      <c r="C982" s="11"/>
    </row>
    <row r="983" spans="1:3">
      <c r="A983" s="11"/>
      <c r="B983" s="11"/>
      <c r="C983" s="11"/>
    </row>
    <row r="984" spans="1:3">
      <c r="A984" s="11"/>
      <c r="B984" s="11"/>
      <c r="C984" s="11"/>
    </row>
    <row r="985" spans="1:3">
      <c r="A985" s="11"/>
      <c r="B985" s="11"/>
      <c r="C985" s="11"/>
    </row>
    <row r="986" spans="1:3">
      <c r="A986" s="11"/>
      <c r="B986" s="11"/>
      <c r="C986" s="11"/>
    </row>
    <row r="987" spans="1:3">
      <c r="A987" s="11"/>
      <c r="B987" s="11"/>
      <c r="C987" s="11"/>
    </row>
    <row r="988" spans="1:3">
      <c r="A988" s="11"/>
      <c r="B988" s="11"/>
      <c r="C988" s="11"/>
    </row>
    <row r="989" spans="1:3">
      <c r="A989" s="11"/>
      <c r="B989" s="11"/>
      <c r="C989" s="11"/>
    </row>
    <row r="990" spans="1:3">
      <c r="A990" s="11"/>
      <c r="B990" s="11"/>
      <c r="C990" s="11"/>
    </row>
    <row r="991" spans="1:3">
      <c r="A991" s="11"/>
      <c r="B991" s="11"/>
      <c r="C991" s="11"/>
    </row>
    <row r="992" spans="1:3">
      <c r="A992" s="11"/>
      <c r="B992" s="11"/>
      <c r="C992" s="11"/>
    </row>
    <row r="993" spans="1:3">
      <c r="A993" s="11"/>
      <c r="B993" s="11"/>
      <c r="C993" s="11"/>
    </row>
    <row r="994" spans="1:3">
      <c r="A994" s="11"/>
      <c r="B994" s="11"/>
      <c r="C994" s="11"/>
    </row>
    <row r="995" spans="1:3">
      <c r="A995" s="11"/>
      <c r="B995" s="11"/>
      <c r="C995" s="11"/>
    </row>
    <row r="996" spans="1:3">
      <c r="A996" s="11"/>
      <c r="B996" s="11"/>
      <c r="C996" s="11"/>
    </row>
    <row r="997" spans="1:3">
      <c r="A997" s="11"/>
      <c r="B997" s="11"/>
      <c r="C997" s="11"/>
    </row>
    <row r="998" spans="1:3">
      <c r="A998" s="11"/>
      <c r="B998" s="11"/>
      <c r="C998" s="11"/>
    </row>
    <row r="999" spans="1:3">
      <c r="A999" s="11"/>
      <c r="B999" s="11"/>
      <c r="C999" s="11"/>
    </row>
    <row r="1000" spans="1:3">
      <c r="A1000" s="11"/>
      <c r="B1000" s="11"/>
      <c r="C1000" s="11"/>
    </row>
    <row r="1001" spans="1:3">
      <c r="A1001" s="11"/>
      <c r="B1001" s="11"/>
      <c r="C1001" s="11"/>
    </row>
    <row r="1002" spans="1:3">
      <c r="A1002" s="11"/>
      <c r="B1002" s="11"/>
      <c r="C1002" s="11"/>
    </row>
    <row r="1003" spans="1:3">
      <c r="A1003" s="11"/>
      <c r="B1003" s="11"/>
      <c r="C1003" s="11"/>
    </row>
    <row r="1004" spans="1:3">
      <c r="A1004" s="11"/>
      <c r="B1004" s="11"/>
      <c r="C1004" s="11"/>
    </row>
    <row r="1005" spans="1:3">
      <c r="A1005" s="11"/>
      <c r="B1005" s="11"/>
      <c r="C1005" s="11"/>
    </row>
    <row r="1006" spans="1:3">
      <c r="A1006" s="11"/>
      <c r="B1006" s="11"/>
      <c r="C1006" s="11"/>
    </row>
    <row r="1007" spans="1:3">
      <c r="A1007" s="11"/>
      <c r="B1007" s="11"/>
      <c r="C1007" s="11"/>
    </row>
    <row r="1008" spans="1:3">
      <c r="A1008" s="11"/>
      <c r="B1008" s="11"/>
      <c r="C1008" s="11"/>
    </row>
    <row r="1009" spans="1:3">
      <c r="A1009" s="11"/>
      <c r="B1009" s="11"/>
      <c r="C1009" s="11"/>
    </row>
    <row r="1010" spans="1:3">
      <c r="A1010" s="11"/>
      <c r="B1010" s="11"/>
      <c r="C1010" s="11"/>
    </row>
    <row r="1011" spans="1:3">
      <c r="A1011" s="11"/>
      <c r="B1011" s="11"/>
      <c r="C1011" s="11"/>
    </row>
    <row r="1012" spans="1:3">
      <c r="A1012" s="11"/>
      <c r="B1012" s="11"/>
      <c r="C1012" s="11"/>
    </row>
    <row r="1013" spans="1:3">
      <c r="A1013" s="11"/>
      <c r="B1013" s="11"/>
      <c r="C1013" s="11"/>
    </row>
    <row r="1014" spans="1:3">
      <c r="A1014" s="11"/>
      <c r="B1014" s="11"/>
      <c r="C1014" s="11"/>
    </row>
    <row r="1015" spans="1:3">
      <c r="A1015" s="11"/>
      <c r="B1015" s="11"/>
      <c r="C1015" s="11"/>
    </row>
    <row r="1016" spans="1:3">
      <c r="A1016" s="11"/>
      <c r="B1016" s="11"/>
      <c r="C1016" s="11"/>
    </row>
    <row r="1017" spans="1:3">
      <c r="A1017" s="11"/>
      <c r="B1017" s="11"/>
      <c r="C1017" s="11"/>
    </row>
    <row r="1018" spans="1:3">
      <c r="A1018" s="11"/>
      <c r="B1018" s="11"/>
      <c r="C1018" s="11"/>
    </row>
    <row r="1019" spans="1:3">
      <c r="A1019" s="11"/>
      <c r="B1019" s="11"/>
      <c r="C1019" s="11"/>
    </row>
    <row r="1020" spans="1:3">
      <c r="A1020" s="11"/>
      <c r="B1020" s="11"/>
      <c r="C1020" s="11"/>
    </row>
    <row r="1021" spans="1:3">
      <c r="A1021" s="11"/>
      <c r="B1021" s="11"/>
      <c r="C1021" s="11"/>
    </row>
    <row r="1022" spans="1:3">
      <c r="A1022" s="11"/>
      <c r="B1022" s="11"/>
      <c r="C1022" s="11"/>
    </row>
    <row r="1023" spans="1:3">
      <c r="A1023" s="11"/>
      <c r="B1023" s="11"/>
      <c r="C1023" s="11"/>
    </row>
    <row r="1024" spans="1:3">
      <c r="A1024" s="11"/>
      <c r="B1024" s="11"/>
      <c r="C1024" s="11"/>
    </row>
    <row r="1025" spans="1:3">
      <c r="A1025" s="11"/>
      <c r="B1025" s="11"/>
      <c r="C1025" s="11"/>
    </row>
    <row r="1026" spans="1:3">
      <c r="A1026" s="11"/>
      <c r="B1026" s="11"/>
      <c r="C1026" s="11"/>
    </row>
    <row r="1027" spans="1:3">
      <c r="A1027" s="11"/>
      <c r="B1027" s="11"/>
      <c r="C1027" s="11"/>
    </row>
    <row r="1028" spans="1:3">
      <c r="A1028" s="11"/>
      <c r="B1028" s="11"/>
      <c r="C1028" s="11"/>
    </row>
    <row r="1029" spans="1:3">
      <c r="A1029" s="11"/>
      <c r="B1029" s="11"/>
      <c r="C1029" s="11"/>
    </row>
    <row r="1030" spans="1:3">
      <c r="A1030" s="11"/>
      <c r="B1030" s="11"/>
      <c r="C1030" s="11"/>
    </row>
    <row r="1031" spans="1:3">
      <c r="A1031" s="11"/>
      <c r="B1031" s="11"/>
      <c r="C1031" s="11"/>
    </row>
    <row r="1032" spans="1:3">
      <c r="A1032" s="11"/>
      <c r="B1032" s="11"/>
      <c r="C1032" s="11"/>
    </row>
    <row r="1033" spans="1:3">
      <c r="A1033" s="11"/>
      <c r="B1033" s="11"/>
      <c r="C1033" s="11"/>
    </row>
    <row r="1034" spans="1:3">
      <c r="A1034" s="11"/>
      <c r="B1034" s="11"/>
      <c r="C1034" s="11"/>
    </row>
    <row r="1035" spans="1:3">
      <c r="A1035" s="11"/>
      <c r="B1035" s="11"/>
      <c r="C1035" s="11"/>
    </row>
    <row r="1036" spans="1:3">
      <c r="A1036" s="11"/>
      <c r="B1036" s="11"/>
      <c r="C1036" s="11"/>
    </row>
    <row r="1037" spans="1:3">
      <c r="A1037" s="11"/>
      <c r="B1037" s="11"/>
      <c r="C1037" s="11"/>
    </row>
    <row r="1038" spans="1:3">
      <c r="A1038" s="11"/>
      <c r="B1038" s="11"/>
      <c r="C1038" s="11"/>
    </row>
    <row r="1039" spans="1:3">
      <c r="A1039" s="11"/>
      <c r="B1039" s="11"/>
      <c r="C1039" s="11"/>
    </row>
    <row r="1040" spans="1:3">
      <c r="A1040" s="11"/>
      <c r="B1040" s="11"/>
      <c r="C1040" s="11"/>
    </row>
    <row r="1041" spans="1:3">
      <c r="A1041" s="11"/>
      <c r="B1041" s="11"/>
      <c r="C1041" s="11"/>
    </row>
    <row r="1042" spans="1:3">
      <c r="A1042" s="11"/>
      <c r="B1042" s="11"/>
      <c r="C1042" s="11"/>
    </row>
    <row r="1043" spans="1:3">
      <c r="A1043" s="11"/>
      <c r="B1043" s="11"/>
      <c r="C1043" s="11"/>
    </row>
    <row r="1044" spans="1:3">
      <c r="A1044" s="11"/>
      <c r="B1044" s="11"/>
      <c r="C1044" s="11"/>
    </row>
    <row r="1045" spans="1:3">
      <c r="A1045" s="11"/>
      <c r="B1045" s="11"/>
      <c r="C1045" s="11"/>
    </row>
    <row r="1046" spans="1:3">
      <c r="A1046" s="11"/>
      <c r="B1046" s="11"/>
      <c r="C1046" s="11"/>
    </row>
    <row r="1047" spans="1:3">
      <c r="A1047" s="11"/>
      <c r="B1047" s="11"/>
      <c r="C1047" s="11"/>
    </row>
    <row r="1048" spans="1:3">
      <c r="A1048" s="11"/>
      <c r="B1048" s="11"/>
      <c r="C1048" s="11"/>
    </row>
    <row r="1049" spans="1:3">
      <c r="A1049" s="11"/>
      <c r="B1049" s="11"/>
      <c r="C1049" s="11"/>
    </row>
    <row r="1050" spans="1:3">
      <c r="A1050" s="11"/>
      <c r="B1050" s="11"/>
      <c r="C1050" s="11"/>
    </row>
    <row r="1051" spans="1:3">
      <c r="A1051" s="11"/>
      <c r="B1051" s="11"/>
      <c r="C1051" s="11"/>
    </row>
    <row r="1052" spans="1:3">
      <c r="A1052" s="11"/>
      <c r="B1052" s="11"/>
      <c r="C1052" s="11"/>
    </row>
    <row r="1053" spans="1:3">
      <c r="A1053" s="11"/>
      <c r="B1053" s="11"/>
      <c r="C1053" s="11"/>
    </row>
    <row r="1054" spans="1:3">
      <c r="A1054" s="11"/>
      <c r="B1054" s="11"/>
      <c r="C1054" s="11"/>
    </row>
    <row r="1055" spans="1:3">
      <c r="A1055" s="11"/>
      <c r="B1055" s="11"/>
      <c r="C1055" s="11"/>
    </row>
    <row r="1056" spans="1:3">
      <c r="A1056" s="11"/>
      <c r="B1056" s="11"/>
      <c r="C1056" s="11"/>
    </row>
    <row r="1057" spans="1:3">
      <c r="A1057" s="11"/>
      <c r="B1057" s="11"/>
      <c r="C1057" s="11"/>
    </row>
    <row r="1058" spans="1:3">
      <c r="A1058" s="11"/>
      <c r="B1058" s="11"/>
      <c r="C1058" s="11"/>
    </row>
    <row r="1059" spans="1:3">
      <c r="A1059" s="11"/>
      <c r="B1059" s="11"/>
      <c r="C1059" s="11"/>
    </row>
    <row r="1060" spans="1:3">
      <c r="A1060" s="11"/>
      <c r="B1060" s="11"/>
      <c r="C1060" s="11"/>
    </row>
    <row r="1061" spans="1:3">
      <c r="A1061" s="11"/>
      <c r="B1061" s="11"/>
      <c r="C1061" s="11"/>
    </row>
    <row r="1062" spans="1:3">
      <c r="A1062" s="11"/>
      <c r="B1062" s="11"/>
      <c r="C1062" s="11"/>
    </row>
    <row r="1063" spans="1:3">
      <c r="A1063" s="11"/>
      <c r="B1063" s="11"/>
      <c r="C1063" s="11"/>
    </row>
    <row r="1064" spans="1:3">
      <c r="A1064" s="11"/>
      <c r="B1064" s="11"/>
      <c r="C1064" s="11"/>
    </row>
    <row r="1065" spans="1:3">
      <c r="A1065" s="11"/>
      <c r="B1065" s="11"/>
      <c r="C1065" s="11"/>
    </row>
    <row r="1066" spans="1:3">
      <c r="A1066" s="11"/>
      <c r="B1066" s="11"/>
      <c r="C1066" s="11"/>
    </row>
    <row r="1067" spans="1:3">
      <c r="A1067" s="11"/>
      <c r="B1067" s="11"/>
      <c r="C1067" s="11"/>
    </row>
    <row r="1068" spans="1:3">
      <c r="A1068" s="11"/>
      <c r="B1068" s="11"/>
      <c r="C1068" s="11"/>
    </row>
    <row r="1069" spans="1:3">
      <c r="A1069" s="11"/>
      <c r="B1069" s="11"/>
      <c r="C1069" s="11"/>
    </row>
    <row r="1070" spans="1:3">
      <c r="A1070" s="11"/>
      <c r="B1070" s="11"/>
      <c r="C1070" s="11"/>
    </row>
    <row r="1071" spans="1:3">
      <c r="A1071" s="11"/>
      <c r="B1071" s="11"/>
      <c r="C1071" s="11"/>
    </row>
    <row r="1072" spans="1:3">
      <c r="A1072" s="11"/>
      <c r="B1072" s="11"/>
      <c r="C1072" s="11"/>
    </row>
    <row r="1073" spans="1:3">
      <c r="A1073" s="11"/>
      <c r="B1073" s="11"/>
      <c r="C1073" s="11"/>
    </row>
    <row r="1074" spans="1:3">
      <c r="A1074" s="11"/>
      <c r="B1074" s="11"/>
      <c r="C1074" s="11"/>
    </row>
    <row r="1075" spans="1:3">
      <c r="A1075" s="11"/>
      <c r="B1075" s="11"/>
      <c r="C1075" s="11"/>
    </row>
    <row r="1076" spans="1:3">
      <c r="A1076" s="11"/>
      <c r="B1076" s="11"/>
      <c r="C1076" s="11"/>
    </row>
    <row r="1077" spans="1:3">
      <c r="A1077" s="11"/>
      <c r="B1077" s="11"/>
      <c r="C1077" s="11"/>
    </row>
    <row r="1078" spans="1:3">
      <c r="A1078" s="11"/>
      <c r="B1078" s="11"/>
      <c r="C1078" s="11"/>
    </row>
    <row r="1079" spans="1:3">
      <c r="A1079" s="11"/>
      <c r="B1079" s="11"/>
      <c r="C1079" s="11"/>
    </row>
    <row r="1080" spans="1:3">
      <c r="A1080" s="11"/>
      <c r="B1080" s="11"/>
      <c r="C1080" s="11"/>
    </row>
    <row r="1081" spans="1:3">
      <c r="A1081" s="11"/>
      <c r="B1081" s="11"/>
      <c r="C1081" s="11"/>
    </row>
    <row r="1082" spans="1:3">
      <c r="A1082" s="11"/>
      <c r="B1082" s="11"/>
      <c r="C1082" s="11"/>
    </row>
    <row r="1083" spans="1:3">
      <c r="A1083" s="11"/>
      <c r="B1083" s="11"/>
      <c r="C1083" s="11"/>
    </row>
    <row r="1084" spans="1:3">
      <c r="A1084" s="11"/>
      <c r="B1084" s="11"/>
      <c r="C1084" s="11"/>
    </row>
    <row r="1085" spans="1:3">
      <c r="A1085" s="11"/>
      <c r="B1085" s="11"/>
      <c r="C1085" s="11"/>
    </row>
    <row r="1086" spans="1:3">
      <c r="A1086" s="11"/>
      <c r="B1086" s="11"/>
      <c r="C1086" s="11"/>
    </row>
    <row r="1087" spans="1:3">
      <c r="A1087" s="11"/>
      <c r="B1087" s="11"/>
      <c r="C1087" s="11"/>
    </row>
    <row r="1088" spans="1:3">
      <c r="A1088" s="11"/>
      <c r="B1088" s="11"/>
      <c r="C1088" s="11"/>
    </row>
    <row r="1089" spans="1:3">
      <c r="A1089" s="11"/>
      <c r="B1089" s="11"/>
      <c r="C1089" s="11"/>
    </row>
    <row r="1090" spans="1:3">
      <c r="A1090" s="11"/>
      <c r="B1090" s="11"/>
      <c r="C1090" s="11"/>
    </row>
    <row r="1091" spans="1:3">
      <c r="A1091" s="11"/>
      <c r="B1091" s="11"/>
      <c r="C1091" s="11"/>
    </row>
    <row r="1092" spans="1:3">
      <c r="A1092" s="11"/>
      <c r="B1092" s="11"/>
      <c r="C1092" s="11"/>
    </row>
    <row r="1093" spans="1:3">
      <c r="A1093" s="11"/>
      <c r="B1093" s="11"/>
      <c r="C1093" s="11"/>
    </row>
    <row r="1094" spans="1:3">
      <c r="A1094" s="11"/>
      <c r="B1094" s="11"/>
      <c r="C1094" s="11"/>
    </row>
    <row r="1095" spans="1:3">
      <c r="A1095" s="11"/>
      <c r="B1095" s="11"/>
      <c r="C1095" s="11"/>
    </row>
    <row r="1096" spans="1:3">
      <c r="A1096" s="11"/>
      <c r="B1096" s="11"/>
      <c r="C1096" s="11"/>
    </row>
    <row r="1097" spans="1:3">
      <c r="A1097" s="11"/>
      <c r="B1097" s="11"/>
      <c r="C1097" s="11"/>
    </row>
    <row r="1098" spans="1:3">
      <c r="A1098" s="11"/>
      <c r="B1098" s="11"/>
      <c r="C1098" s="11"/>
    </row>
    <row r="1099" spans="1:3">
      <c r="A1099" s="11"/>
      <c r="B1099" s="11"/>
      <c r="C1099" s="11"/>
    </row>
    <row r="1100" spans="1:3">
      <c r="A1100" s="11"/>
      <c r="B1100" s="11"/>
      <c r="C1100" s="11"/>
    </row>
    <row r="1101" spans="1:3">
      <c r="A1101" s="11"/>
      <c r="B1101" s="11"/>
      <c r="C1101" s="11"/>
    </row>
    <row r="1102" spans="1:3">
      <c r="A1102" s="11"/>
      <c r="B1102" s="11"/>
      <c r="C1102" s="11"/>
    </row>
    <row r="1103" spans="1:3">
      <c r="A1103" s="11"/>
      <c r="B1103" s="11"/>
      <c r="C1103" s="11"/>
    </row>
    <row r="1104" spans="1:3">
      <c r="A1104" s="11"/>
      <c r="B1104" s="11"/>
      <c r="C1104" s="11"/>
    </row>
    <row r="1105" spans="1:3">
      <c r="A1105" s="11"/>
      <c r="B1105" s="11"/>
      <c r="C1105" s="11"/>
    </row>
    <row r="1106" spans="1:3">
      <c r="A1106" s="11"/>
      <c r="B1106" s="11"/>
      <c r="C1106" s="11"/>
    </row>
    <row r="1107" spans="1:3">
      <c r="A1107" s="11"/>
      <c r="B1107" s="11"/>
      <c r="C1107" s="11"/>
    </row>
    <row r="1108" spans="1:3">
      <c r="A1108" s="11"/>
      <c r="B1108" s="11"/>
      <c r="C1108" s="11"/>
    </row>
    <row r="1109" spans="1:3">
      <c r="A1109" s="11"/>
      <c r="B1109" s="11"/>
      <c r="C1109" s="11"/>
    </row>
    <row r="1110" spans="1:3">
      <c r="A1110" s="11"/>
      <c r="B1110" s="11"/>
      <c r="C1110" s="11"/>
    </row>
    <row r="1111" spans="1:3">
      <c r="A1111" s="11"/>
      <c r="B1111" s="11"/>
      <c r="C1111" s="11"/>
    </row>
    <row r="1112" spans="1:3">
      <c r="A1112" s="11"/>
      <c r="B1112" s="11"/>
      <c r="C1112" s="11"/>
    </row>
    <row r="1113" spans="1:3">
      <c r="A1113" s="11"/>
      <c r="B1113" s="11"/>
      <c r="C1113" s="11"/>
    </row>
    <row r="1114" spans="1:3">
      <c r="A1114" s="11"/>
      <c r="B1114" s="11"/>
      <c r="C1114" s="11"/>
    </row>
    <row r="1115" spans="1:3">
      <c r="A1115" s="11"/>
      <c r="B1115" s="11"/>
      <c r="C1115" s="11"/>
    </row>
    <row r="1116" spans="1:3">
      <c r="A1116" s="11"/>
      <c r="B1116" s="11"/>
      <c r="C1116" s="11"/>
    </row>
    <row r="1117" spans="1:3">
      <c r="A1117" s="11"/>
      <c r="B1117" s="11"/>
      <c r="C1117" s="11"/>
    </row>
    <row r="1118" spans="1:3">
      <c r="A1118" s="11"/>
      <c r="B1118" s="11"/>
      <c r="C1118" s="11"/>
    </row>
    <row r="1119" spans="1:3">
      <c r="A1119" s="11"/>
      <c r="B1119" s="11"/>
      <c r="C1119" s="11"/>
    </row>
    <row r="1120" spans="1:3">
      <c r="A1120" s="11"/>
      <c r="B1120" s="11"/>
      <c r="C1120" s="11"/>
    </row>
    <row r="1121" spans="1:3">
      <c r="A1121" s="11"/>
      <c r="B1121" s="11"/>
      <c r="C1121" s="11"/>
    </row>
    <row r="1122" spans="1:3">
      <c r="A1122" s="11"/>
      <c r="B1122" s="11"/>
      <c r="C1122" s="11"/>
    </row>
    <row r="1123" spans="1:3">
      <c r="A1123" s="11"/>
      <c r="B1123" s="11"/>
      <c r="C1123" s="11"/>
    </row>
    <row r="1124" spans="1:3">
      <c r="A1124" s="11"/>
      <c r="B1124" s="11"/>
      <c r="C1124" s="11"/>
    </row>
    <row r="1125" spans="1:3">
      <c r="A1125" s="11"/>
      <c r="B1125" s="11"/>
      <c r="C1125" s="11"/>
    </row>
    <row r="1126" spans="1:3">
      <c r="A1126" s="11"/>
      <c r="B1126" s="11"/>
      <c r="C1126" s="11"/>
    </row>
    <row r="1127" spans="1:3">
      <c r="A1127" s="11"/>
      <c r="B1127" s="11"/>
      <c r="C1127" s="11"/>
    </row>
    <row r="1128" spans="1:3">
      <c r="A1128" s="11"/>
      <c r="B1128" s="11"/>
      <c r="C1128" s="11"/>
    </row>
    <row r="1129" spans="1:3">
      <c r="A1129" s="11"/>
      <c r="B1129" s="11"/>
      <c r="C1129" s="11"/>
    </row>
    <row r="1130" spans="1:3">
      <c r="A1130" s="11"/>
      <c r="B1130" s="11"/>
      <c r="C1130" s="11"/>
    </row>
    <row r="1131" spans="1:3">
      <c r="A1131" s="11"/>
      <c r="B1131" s="11"/>
      <c r="C1131" s="11"/>
    </row>
    <row r="1132" spans="1:3">
      <c r="A1132" s="11"/>
      <c r="B1132" s="11"/>
      <c r="C1132" s="11"/>
    </row>
    <row r="1133" spans="1:3">
      <c r="A1133" s="11"/>
      <c r="B1133" s="11"/>
      <c r="C1133" s="11"/>
    </row>
    <row r="1134" spans="1:3">
      <c r="A1134" s="11"/>
      <c r="B1134" s="11"/>
      <c r="C1134" s="11"/>
    </row>
    <row r="1135" spans="1:3">
      <c r="A1135" s="11"/>
      <c r="B1135" s="11"/>
      <c r="C1135" s="11"/>
    </row>
    <row r="1136" spans="1:3">
      <c r="A1136" s="11"/>
      <c r="B1136" s="11"/>
      <c r="C1136" s="11"/>
    </row>
    <row r="1137" spans="1:3">
      <c r="A1137" s="11"/>
      <c r="B1137" s="11"/>
      <c r="C1137" s="11"/>
    </row>
    <row r="1138" spans="1:3">
      <c r="A1138" s="11"/>
      <c r="B1138" s="11"/>
      <c r="C1138" s="11"/>
    </row>
    <row r="1139" spans="1:3">
      <c r="A1139" s="11"/>
      <c r="B1139" s="11"/>
      <c r="C1139" s="11"/>
    </row>
    <row r="1140" spans="1:3">
      <c r="A1140" s="11"/>
      <c r="B1140" s="11"/>
      <c r="C1140" s="11"/>
    </row>
    <row r="1141" spans="1:3">
      <c r="A1141" s="11"/>
      <c r="B1141" s="11"/>
      <c r="C1141" s="11"/>
    </row>
    <row r="1142" spans="1:3">
      <c r="A1142" s="11"/>
      <c r="B1142" s="11"/>
      <c r="C1142" s="11"/>
    </row>
    <row r="1143" spans="1:3">
      <c r="A1143" s="11"/>
      <c r="B1143" s="11"/>
      <c r="C1143" s="11"/>
    </row>
    <row r="1144" spans="1:3">
      <c r="A1144" s="11"/>
      <c r="B1144" s="11"/>
      <c r="C1144" s="11"/>
    </row>
    <row r="1145" spans="1:3">
      <c r="A1145" s="11"/>
      <c r="B1145" s="11"/>
      <c r="C1145" s="11"/>
    </row>
    <row r="1146" spans="1:3">
      <c r="A1146" s="11"/>
      <c r="B1146" s="11"/>
      <c r="C1146" s="11"/>
    </row>
    <row r="1147" spans="1:3">
      <c r="A1147" s="11"/>
      <c r="B1147" s="11"/>
      <c r="C1147" s="11"/>
    </row>
    <row r="1148" spans="1:3">
      <c r="A1148" s="11"/>
      <c r="B1148" s="11"/>
      <c r="C1148" s="11"/>
    </row>
    <row r="1149" spans="1:3">
      <c r="A1149" s="11"/>
      <c r="B1149" s="11"/>
      <c r="C1149" s="11"/>
    </row>
    <row r="1150" spans="1:3">
      <c r="A1150" s="11"/>
      <c r="B1150" s="11"/>
      <c r="C1150" s="11"/>
    </row>
    <row r="1151" spans="1:3">
      <c r="A1151" s="11"/>
      <c r="B1151" s="11"/>
      <c r="C1151" s="11"/>
    </row>
    <row r="1152" spans="1:3">
      <c r="A1152" s="11"/>
      <c r="B1152" s="11"/>
      <c r="C1152" s="11"/>
    </row>
    <row r="1153" spans="1:3">
      <c r="A1153" s="11"/>
      <c r="B1153" s="11"/>
      <c r="C1153" s="11"/>
    </row>
    <row r="1154" spans="1:3">
      <c r="A1154" s="11"/>
      <c r="B1154" s="11"/>
      <c r="C1154" s="11"/>
    </row>
    <row r="1155" spans="1:3">
      <c r="A1155" s="11"/>
      <c r="B1155" s="11"/>
      <c r="C1155" s="11"/>
    </row>
    <row r="1156" spans="1:3">
      <c r="A1156" s="11"/>
      <c r="B1156" s="11"/>
      <c r="C1156" s="11"/>
    </row>
    <row r="1157" spans="1:3">
      <c r="A1157" s="11"/>
      <c r="B1157" s="11"/>
      <c r="C1157" s="11"/>
    </row>
    <row r="1158" spans="1:3">
      <c r="A1158" s="11"/>
      <c r="B1158" s="11"/>
      <c r="C1158" s="11"/>
    </row>
    <row r="1159" spans="1:3">
      <c r="A1159" s="11"/>
      <c r="B1159" s="11"/>
      <c r="C1159" s="11"/>
    </row>
    <row r="1160" spans="1:3">
      <c r="A1160" s="11"/>
      <c r="B1160" s="11"/>
      <c r="C1160" s="11"/>
    </row>
    <row r="1161" spans="1:3">
      <c r="A1161" s="11"/>
      <c r="B1161" s="11"/>
      <c r="C1161" s="11"/>
    </row>
    <row r="1162" spans="1:3">
      <c r="A1162" s="11"/>
      <c r="B1162" s="11"/>
      <c r="C1162" s="11"/>
    </row>
    <row r="1163" spans="1:3">
      <c r="A1163" s="11"/>
      <c r="B1163" s="11"/>
      <c r="C1163" s="11"/>
    </row>
    <row r="1164" spans="1:3">
      <c r="A1164" s="11"/>
      <c r="B1164" s="11"/>
      <c r="C1164" s="11"/>
    </row>
    <row r="1165" spans="1:3">
      <c r="A1165" s="11"/>
      <c r="B1165" s="11"/>
      <c r="C1165" s="11"/>
    </row>
    <row r="1166" spans="1:3">
      <c r="A1166" s="11"/>
      <c r="B1166" s="11"/>
      <c r="C1166" s="11"/>
    </row>
    <row r="1167" spans="1:3">
      <c r="A1167" s="11"/>
      <c r="B1167" s="11"/>
      <c r="C1167" s="11"/>
    </row>
    <row r="1168" spans="1:3">
      <c r="A1168" s="11"/>
      <c r="B1168" s="11"/>
      <c r="C1168" s="11"/>
    </row>
    <row r="1169" spans="1:3">
      <c r="A1169" s="11"/>
      <c r="B1169" s="11"/>
      <c r="C1169" s="11"/>
    </row>
    <row r="1170" spans="1:3">
      <c r="A1170" s="11"/>
      <c r="B1170" s="11"/>
      <c r="C1170" s="11"/>
    </row>
    <row r="1171" spans="1:3">
      <c r="A1171" s="11"/>
      <c r="B1171" s="11"/>
      <c r="C1171" s="11"/>
    </row>
    <row r="1172" spans="1:3">
      <c r="A1172" s="11"/>
      <c r="B1172" s="11"/>
      <c r="C1172" s="11"/>
    </row>
    <row r="1173" spans="1:3">
      <c r="A1173" s="11"/>
      <c r="B1173" s="11"/>
      <c r="C1173" s="11"/>
    </row>
    <row r="1174" spans="1:3">
      <c r="A1174" s="11"/>
      <c r="B1174" s="11"/>
      <c r="C1174" s="11"/>
    </row>
    <row r="1175" spans="1:3">
      <c r="A1175" s="11"/>
      <c r="B1175" s="11"/>
      <c r="C1175" s="11"/>
    </row>
    <row r="1176" spans="1:3">
      <c r="A1176" s="11"/>
      <c r="B1176" s="11"/>
      <c r="C1176" s="11"/>
    </row>
    <row r="1177" spans="1:3">
      <c r="A1177" s="11"/>
      <c r="B1177" s="11"/>
      <c r="C1177" s="11"/>
    </row>
    <row r="1178" spans="1:3">
      <c r="A1178" s="11"/>
      <c r="B1178" s="11"/>
      <c r="C1178" s="11"/>
    </row>
    <row r="1179" spans="1:3">
      <c r="A1179" s="11"/>
      <c r="B1179" s="11"/>
      <c r="C1179" s="11"/>
    </row>
    <row r="1180" spans="1:3">
      <c r="A1180" s="11"/>
      <c r="B1180" s="11"/>
      <c r="C1180" s="11"/>
    </row>
    <row r="1181" spans="1:3">
      <c r="A1181" s="11"/>
      <c r="B1181" s="11"/>
      <c r="C1181" s="11"/>
    </row>
    <row r="1182" spans="1:3">
      <c r="A1182" s="11"/>
      <c r="B1182" s="11"/>
      <c r="C1182" s="11"/>
    </row>
    <row r="1183" spans="1:3">
      <c r="A1183" s="11"/>
      <c r="B1183" s="11"/>
      <c r="C1183" s="11"/>
    </row>
    <row r="1184" spans="1:3">
      <c r="A1184" s="11"/>
      <c r="B1184" s="11"/>
      <c r="C1184" s="11"/>
    </row>
    <row r="1185" spans="1:3">
      <c r="A1185" s="11"/>
      <c r="B1185" s="11"/>
      <c r="C1185" s="11"/>
    </row>
    <row r="1186" spans="1:3">
      <c r="A1186" s="11"/>
      <c r="B1186" s="11"/>
      <c r="C1186" s="11"/>
    </row>
    <row r="1187" spans="1:3">
      <c r="A1187" s="11"/>
      <c r="B1187" s="11"/>
      <c r="C1187" s="11"/>
    </row>
    <row r="1188" spans="1:3">
      <c r="A1188" s="11"/>
      <c r="B1188" s="11"/>
      <c r="C1188" s="11"/>
    </row>
    <row r="1189" spans="1:3">
      <c r="A1189" s="11"/>
      <c r="B1189" s="11"/>
      <c r="C1189" s="11"/>
    </row>
    <row r="1190" spans="1:3">
      <c r="A1190" s="11"/>
      <c r="B1190" s="11"/>
      <c r="C1190" s="11"/>
    </row>
    <row r="1191" spans="1:3">
      <c r="A1191" s="11"/>
      <c r="B1191" s="11"/>
      <c r="C1191" s="11"/>
    </row>
    <row r="1192" spans="1:3">
      <c r="A1192" s="11"/>
      <c r="B1192" s="11"/>
      <c r="C1192" s="11"/>
    </row>
    <row r="1193" spans="1:3">
      <c r="A1193" s="11"/>
      <c r="B1193" s="11"/>
      <c r="C1193" s="11"/>
    </row>
    <row r="1194" spans="1:3">
      <c r="A1194" s="11"/>
      <c r="B1194" s="11"/>
      <c r="C1194" s="11"/>
    </row>
    <row r="1195" spans="1:3">
      <c r="A1195" s="11"/>
      <c r="B1195" s="11"/>
      <c r="C1195" s="11"/>
    </row>
    <row r="1196" spans="1:3">
      <c r="A1196" s="11"/>
      <c r="B1196" s="11"/>
      <c r="C1196" s="11"/>
    </row>
    <row r="1197" spans="1:3">
      <c r="A1197" s="11"/>
      <c r="B1197" s="11"/>
      <c r="C1197" s="11"/>
    </row>
    <row r="1198" spans="1:3">
      <c r="A1198" s="11"/>
      <c r="B1198" s="11"/>
      <c r="C1198" s="11"/>
    </row>
    <row r="1199" spans="1:3">
      <c r="A1199" s="11"/>
      <c r="B1199" s="11"/>
      <c r="C1199" s="11"/>
    </row>
    <row r="1200" spans="1:3">
      <c r="A1200" s="11"/>
      <c r="B1200" s="11"/>
      <c r="C1200" s="11"/>
    </row>
    <row r="1201" spans="1:3">
      <c r="A1201" s="11"/>
      <c r="B1201" s="11"/>
      <c r="C1201" s="11"/>
    </row>
    <row r="1202" spans="1:3">
      <c r="A1202" s="11"/>
      <c r="B1202" s="11"/>
      <c r="C1202" s="11"/>
    </row>
    <row r="1203" spans="1:3">
      <c r="A1203" s="11"/>
      <c r="B1203" s="11"/>
      <c r="C1203" s="11"/>
    </row>
    <row r="1204" spans="1:3">
      <c r="A1204" s="11"/>
      <c r="B1204" s="11"/>
      <c r="C1204" s="11"/>
    </row>
    <row r="1205" spans="1:3">
      <c r="A1205" s="11"/>
      <c r="B1205" s="11"/>
      <c r="C1205" s="11"/>
    </row>
    <row r="1206" spans="1:3">
      <c r="A1206" s="11"/>
      <c r="B1206" s="11"/>
      <c r="C1206" s="11"/>
    </row>
    <row r="1207" spans="1:3">
      <c r="A1207" s="11"/>
      <c r="B1207" s="11"/>
      <c r="C1207" s="11"/>
    </row>
    <row r="1208" spans="1:3">
      <c r="A1208" s="11"/>
      <c r="B1208" s="11"/>
      <c r="C1208" s="11"/>
    </row>
    <row r="1209" spans="1:3">
      <c r="A1209" s="11"/>
      <c r="B1209" s="11"/>
      <c r="C1209" s="11"/>
    </row>
    <row r="1210" spans="1:3">
      <c r="A1210" s="11"/>
      <c r="B1210" s="11"/>
      <c r="C1210" s="11"/>
    </row>
    <row r="1211" spans="1:3">
      <c r="A1211" s="11"/>
      <c r="B1211" s="11"/>
      <c r="C1211" s="11"/>
    </row>
    <row r="1212" spans="1:3">
      <c r="A1212" s="11"/>
      <c r="B1212" s="11"/>
      <c r="C1212" s="11"/>
    </row>
    <row r="1213" spans="1:3">
      <c r="A1213" s="11"/>
      <c r="B1213" s="11"/>
      <c r="C1213" s="11"/>
    </row>
    <row r="1214" spans="1:3">
      <c r="A1214" s="11"/>
      <c r="B1214" s="11"/>
      <c r="C1214" s="11"/>
    </row>
    <row r="1215" spans="1:3">
      <c r="A1215" s="11"/>
      <c r="B1215" s="11"/>
      <c r="C1215" s="11"/>
    </row>
    <row r="1216" spans="1:3">
      <c r="A1216" s="11"/>
      <c r="B1216" s="11"/>
      <c r="C1216" s="11"/>
    </row>
    <row r="1217" spans="1:3">
      <c r="A1217" s="11"/>
      <c r="B1217" s="11"/>
      <c r="C1217" s="11"/>
    </row>
    <row r="1218" spans="1:3">
      <c r="A1218" s="11"/>
      <c r="B1218" s="11"/>
      <c r="C1218" s="11"/>
    </row>
    <row r="1219" spans="1:3">
      <c r="A1219" s="11"/>
      <c r="B1219" s="11"/>
      <c r="C1219" s="11"/>
    </row>
    <row r="1220" spans="1:3">
      <c r="A1220" s="11"/>
      <c r="B1220" s="11"/>
      <c r="C1220" s="11"/>
    </row>
    <row r="1221" spans="1:3">
      <c r="A1221" s="11"/>
      <c r="B1221" s="11"/>
      <c r="C1221" s="11"/>
    </row>
    <row r="1222" spans="1:3">
      <c r="A1222" s="11"/>
      <c r="B1222" s="11"/>
      <c r="C1222" s="11"/>
    </row>
    <row r="1223" spans="1:3">
      <c r="A1223" s="11"/>
      <c r="B1223" s="11"/>
      <c r="C1223" s="11"/>
    </row>
    <row r="1224" spans="1:3">
      <c r="A1224" s="11"/>
      <c r="B1224" s="11"/>
      <c r="C1224" s="11"/>
    </row>
    <row r="1225" spans="1:3">
      <c r="A1225" s="11"/>
      <c r="B1225" s="11"/>
      <c r="C1225" s="11"/>
    </row>
    <row r="1226" spans="1:3">
      <c r="A1226" s="11"/>
      <c r="B1226" s="11"/>
      <c r="C1226" s="11"/>
    </row>
    <row r="1227" spans="1:3">
      <c r="A1227" s="11"/>
      <c r="B1227" s="11"/>
      <c r="C1227" s="11"/>
    </row>
    <row r="1228" spans="1:3">
      <c r="A1228" s="11"/>
      <c r="B1228" s="11"/>
      <c r="C1228" s="11"/>
    </row>
    <row r="1229" spans="1:3">
      <c r="A1229" s="11"/>
      <c r="B1229" s="11"/>
      <c r="C1229" s="11"/>
    </row>
    <row r="1230" spans="1:3">
      <c r="A1230" s="11"/>
      <c r="B1230" s="11"/>
      <c r="C1230" s="11"/>
    </row>
    <row r="1231" spans="1:3">
      <c r="A1231" s="11"/>
      <c r="B1231" s="11"/>
      <c r="C1231" s="11"/>
    </row>
    <row r="1232" spans="1:3">
      <c r="A1232" s="11"/>
      <c r="B1232" s="11"/>
      <c r="C1232" s="11"/>
    </row>
    <row r="1233" spans="1:3">
      <c r="A1233" s="11"/>
      <c r="B1233" s="11"/>
      <c r="C1233" s="11"/>
    </row>
    <row r="1234" spans="1:3">
      <c r="A1234" s="11"/>
      <c r="B1234" s="11"/>
      <c r="C1234" s="11"/>
    </row>
    <row r="1235" spans="1:3">
      <c r="A1235" s="11"/>
      <c r="B1235" s="11"/>
      <c r="C1235" s="11"/>
    </row>
    <row r="1236" spans="1:3">
      <c r="A1236" s="11"/>
      <c r="B1236" s="11"/>
      <c r="C1236" s="11"/>
    </row>
    <row r="1237" spans="1:3">
      <c r="A1237" s="11"/>
      <c r="B1237" s="11"/>
      <c r="C1237" s="11"/>
    </row>
    <row r="1238" spans="1:3">
      <c r="A1238" s="11"/>
      <c r="B1238" s="11"/>
      <c r="C1238" s="11"/>
    </row>
    <row r="1239" spans="1:3">
      <c r="A1239" s="11"/>
      <c r="B1239" s="11"/>
      <c r="C1239" s="11"/>
    </row>
    <row r="1240" spans="1:3">
      <c r="A1240" s="11"/>
      <c r="B1240" s="11"/>
      <c r="C1240" s="11"/>
    </row>
    <row r="1241" spans="1:3">
      <c r="A1241" s="11"/>
      <c r="B1241" s="11"/>
      <c r="C1241" s="11"/>
    </row>
    <row r="1242" spans="1:3">
      <c r="A1242" s="11"/>
      <c r="B1242" s="11"/>
      <c r="C1242" s="11"/>
    </row>
    <row r="1243" spans="1:3">
      <c r="A1243" s="11"/>
      <c r="B1243" s="11"/>
      <c r="C1243" s="11"/>
    </row>
    <row r="1244" spans="1:3">
      <c r="A1244" s="11"/>
      <c r="B1244" s="11"/>
      <c r="C1244" s="11"/>
    </row>
    <row r="1245" spans="1:3">
      <c r="A1245" s="11"/>
      <c r="B1245" s="11"/>
      <c r="C1245" s="11"/>
    </row>
    <row r="1246" spans="1:3">
      <c r="A1246" s="11"/>
      <c r="B1246" s="11"/>
      <c r="C1246" s="11"/>
    </row>
    <row r="1247" spans="1:3">
      <c r="A1247" s="11"/>
      <c r="B1247" s="11"/>
      <c r="C1247" s="11"/>
    </row>
    <row r="1248" spans="1:3">
      <c r="A1248" s="11"/>
      <c r="B1248" s="11"/>
      <c r="C1248" s="11"/>
    </row>
    <row r="1249" spans="1:3">
      <c r="A1249" s="11"/>
      <c r="B1249" s="11"/>
      <c r="C1249" s="11"/>
    </row>
    <row r="1250" spans="1:3">
      <c r="A1250" s="11"/>
      <c r="B1250" s="11"/>
      <c r="C1250" s="11"/>
    </row>
    <row r="1251" spans="1:3">
      <c r="A1251" s="11"/>
      <c r="B1251" s="11"/>
      <c r="C1251" s="11"/>
    </row>
    <row r="1252" spans="1:3">
      <c r="A1252" s="11"/>
      <c r="B1252" s="11"/>
      <c r="C1252" s="11"/>
    </row>
    <row r="1253" spans="1:3">
      <c r="A1253" s="11"/>
      <c r="B1253" s="11"/>
      <c r="C1253" s="11"/>
    </row>
    <row r="1254" spans="1:3">
      <c r="A1254" s="11"/>
      <c r="B1254" s="11"/>
      <c r="C1254" s="11"/>
    </row>
    <row r="1255" spans="1:3">
      <c r="A1255" s="11"/>
      <c r="B1255" s="11"/>
      <c r="C1255" s="11"/>
    </row>
    <row r="1256" spans="1:3">
      <c r="A1256" s="11"/>
      <c r="B1256" s="11"/>
      <c r="C1256" s="11"/>
    </row>
    <row r="1257" spans="1:3">
      <c r="A1257" s="11"/>
      <c r="B1257" s="11"/>
      <c r="C1257" s="11"/>
    </row>
    <row r="1258" spans="1:3">
      <c r="A1258" s="11"/>
      <c r="B1258" s="11"/>
      <c r="C1258" s="11"/>
    </row>
    <row r="1259" spans="1:3">
      <c r="A1259" s="11"/>
      <c r="B1259" s="11"/>
      <c r="C1259" s="11"/>
    </row>
    <row r="1260" spans="1:3">
      <c r="A1260" s="11"/>
      <c r="B1260" s="11"/>
      <c r="C1260" s="11"/>
    </row>
    <row r="1261" spans="1:3">
      <c r="A1261" s="11"/>
      <c r="B1261" s="11"/>
      <c r="C1261" s="11"/>
    </row>
    <row r="1262" spans="1:3">
      <c r="A1262" s="11"/>
      <c r="B1262" s="11"/>
      <c r="C1262" s="11"/>
    </row>
    <row r="1263" spans="1:3">
      <c r="A1263" s="11"/>
      <c r="B1263" s="11"/>
      <c r="C1263" s="11"/>
    </row>
    <row r="1264" spans="1:3">
      <c r="A1264" s="11"/>
      <c r="B1264" s="11"/>
      <c r="C1264" s="11"/>
    </row>
    <row r="1265" spans="1:3">
      <c r="A1265" s="11"/>
      <c r="B1265" s="11"/>
      <c r="C1265" s="11"/>
    </row>
    <row r="1266" spans="1:3">
      <c r="A1266" s="11"/>
      <c r="B1266" s="11"/>
      <c r="C1266" s="11"/>
    </row>
    <row r="1267" spans="1:3">
      <c r="A1267" s="11"/>
      <c r="B1267" s="11"/>
      <c r="C1267" s="11"/>
    </row>
    <row r="1268" spans="1:3">
      <c r="A1268" s="11"/>
      <c r="B1268" s="11"/>
      <c r="C1268" s="11"/>
    </row>
    <row r="1269" spans="1:3">
      <c r="A1269" s="11"/>
      <c r="B1269" s="11"/>
      <c r="C1269" s="11"/>
    </row>
    <row r="1270" spans="1:3">
      <c r="A1270" s="11"/>
      <c r="B1270" s="11"/>
      <c r="C1270" s="11"/>
    </row>
    <row r="1271" spans="1:3">
      <c r="A1271" s="11"/>
      <c r="B1271" s="11"/>
      <c r="C1271" s="11"/>
    </row>
    <row r="1272" spans="1:3">
      <c r="A1272" s="11"/>
      <c r="B1272" s="11"/>
      <c r="C1272" s="11"/>
    </row>
    <row r="1273" spans="1:3">
      <c r="A1273" s="11"/>
      <c r="B1273" s="11"/>
      <c r="C1273" s="11"/>
    </row>
    <row r="1274" spans="1:3">
      <c r="A1274" s="11"/>
      <c r="B1274" s="11"/>
      <c r="C1274" s="11"/>
    </row>
    <row r="1275" spans="1:3">
      <c r="A1275" s="11"/>
      <c r="B1275" s="11"/>
      <c r="C1275" s="11"/>
    </row>
    <row r="1276" spans="1:3">
      <c r="A1276" s="11"/>
      <c r="B1276" s="11"/>
      <c r="C1276" s="11"/>
    </row>
    <row r="1277" spans="1:3">
      <c r="A1277" s="11"/>
      <c r="B1277" s="11"/>
      <c r="C1277" s="11"/>
    </row>
    <row r="1278" spans="1:3">
      <c r="A1278" s="11"/>
      <c r="B1278" s="11"/>
      <c r="C1278" s="11"/>
    </row>
    <row r="1279" spans="1:3">
      <c r="A1279" s="11"/>
      <c r="B1279" s="11"/>
      <c r="C1279" s="11"/>
    </row>
    <row r="1280" spans="1:3">
      <c r="A1280" s="11"/>
      <c r="B1280" s="11"/>
      <c r="C1280" s="11"/>
    </row>
    <row r="1281" spans="1:3">
      <c r="A1281" s="11"/>
      <c r="B1281" s="11"/>
      <c r="C1281" s="11"/>
    </row>
    <row r="1282" spans="1:3">
      <c r="A1282" s="11"/>
      <c r="B1282" s="11"/>
      <c r="C1282" s="11"/>
    </row>
    <row r="1283" spans="1:3">
      <c r="A1283" s="11"/>
      <c r="B1283" s="11"/>
      <c r="C1283" s="11"/>
    </row>
    <row r="1284" spans="1:3">
      <c r="A1284" s="11"/>
      <c r="B1284" s="11"/>
      <c r="C1284" s="11"/>
    </row>
    <row r="1285" spans="1:3">
      <c r="A1285" s="11"/>
      <c r="B1285" s="11"/>
      <c r="C1285" s="11"/>
    </row>
    <row r="1286" spans="1:3">
      <c r="A1286" s="11"/>
      <c r="B1286" s="11"/>
      <c r="C1286" s="11"/>
    </row>
    <row r="1287" spans="1:3">
      <c r="A1287" s="11"/>
      <c r="B1287" s="11"/>
      <c r="C1287" s="11"/>
    </row>
    <row r="1288" spans="1:3">
      <c r="A1288" s="11"/>
      <c r="B1288" s="11"/>
      <c r="C1288" s="11"/>
    </row>
    <row r="1289" spans="1:3">
      <c r="A1289" s="11"/>
      <c r="B1289" s="11"/>
      <c r="C1289" s="11"/>
    </row>
    <row r="1290" spans="1:3">
      <c r="A1290" s="11"/>
      <c r="B1290" s="11"/>
      <c r="C1290" s="11"/>
    </row>
    <row r="1291" spans="1:3">
      <c r="A1291" s="11"/>
      <c r="B1291" s="11"/>
      <c r="C1291" s="11"/>
    </row>
    <row r="1292" spans="1:3">
      <c r="A1292" s="11"/>
      <c r="B1292" s="11"/>
      <c r="C1292" s="11"/>
    </row>
    <row r="1293" spans="1:3">
      <c r="A1293" s="11"/>
      <c r="B1293" s="11"/>
      <c r="C1293" s="11"/>
    </row>
    <row r="1294" spans="1:3">
      <c r="A1294" s="11"/>
      <c r="B1294" s="11"/>
      <c r="C1294" s="11"/>
    </row>
    <row r="1295" spans="1:3">
      <c r="A1295" s="11"/>
      <c r="B1295" s="11"/>
      <c r="C1295" s="11"/>
    </row>
    <row r="1296" spans="1:3">
      <c r="A1296" s="11"/>
      <c r="B1296" s="11"/>
      <c r="C1296" s="11"/>
    </row>
    <row r="1297" spans="1:3">
      <c r="A1297" s="11"/>
      <c r="B1297" s="11"/>
      <c r="C1297" s="11"/>
    </row>
    <row r="1298" spans="1:3">
      <c r="A1298" s="11"/>
      <c r="B1298" s="11"/>
      <c r="C1298" s="11"/>
    </row>
    <row r="1299" spans="1:3">
      <c r="A1299" s="11"/>
      <c r="B1299" s="11"/>
      <c r="C1299" s="11"/>
    </row>
    <row r="1300" spans="1:3">
      <c r="A1300" s="11"/>
      <c r="B1300" s="11"/>
      <c r="C1300" s="11"/>
    </row>
    <row r="1301" spans="1:3">
      <c r="A1301" s="11"/>
      <c r="B1301" s="11"/>
      <c r="C1301" s="11"/>
    </row>
    <row r="1302" spans="1:3">
      <c r="A1302" s="11"/>
      <c r="B1302" s="11"/>
      <c r="C1302" s="11"/>
    </row>
    <row r="1303" spans="1:3">
      <c r="A1303" s="11"/>
      <c r="B1303" s="11"/>
      <c r="C1303" s="11"/>
    </row>
    <row r="1304" spans="1:3">
      <c r="A1304" s="11"/>
      <c r="B1304" s="11"/>
      <c r="C1304" s="11"/>
    </row>
    <row r="1305" spans="1:3">
      <c r="A1305" s="11"/>
      <c r="B1305" s="11"/>
      <c r="C1305" s="11"/>
    </row>
    <row r="1306" spans="1:3">
      <c r="A1306" s="11"/>
      <c r="B1306" s="11"/>
      <c r="C1306" s="11"/>
    </row>
    <row r="1307" spans="1:3">
      <c r="A1307" s="11"/>
      <c r="B1307" s="11"/>
      <c r="C1307" s="11"/>
    </row>
    <row r="1308" spans="1:3">
      <c r="A1308" s="11"/>
      <c r="B1308" s="11"/>
      <c r="C1308" s="11"/>
    </row>
    <row r="1309" spans="1:3">
      <c r="A1309" s="11"/>
      <c r="B1309" s="11"/>
      <c r="C1309" s="11"/>
    </row>
    <row r="1310" spans="1:3">
      <c r="A1310" s="11"/>
      <c r="B1310" s="11"/>
      <c r="C1310" s="11"/>
    </row>
    <row r="1311" spans="1:3">
      <c r="A1311" s="11"/>
      <c r="B1311" s="11"/>
      <c r="C1311" s="11"/>
    </row>
    <row r="1312" spans="1:3">
      <c r="A1312" s="11"/>
      <c r="B1312" s="11"/>
      <c r="C1312" s="11"/>
    </row>
    <row r="1313" spans="1:3">
      <c r="A1313" s="11"/>
      <c r="B1313" s="11"/>
      <c r="C1313" s="11"/>
    </row>
    <row r="1314" spans="1:3">
      <c r="A1314" s="11"/>
      <c r="B1314" s="11"/>
      <c r="C1314" s="11"/>
    </row>
    <row r="1315" spans="1:3">
      <c r="A1315" s="11"/>
      <c r="B1315" s="11"/>
      <c r="C1315" s="11"/>
    </row>
    <row r="1316" spans="1:3">
      <c r="A1316" s="11"/>
      <c r="B1316" s="11"/>
      <c r="C1316" s="11"/>
    </row>
    <row r="1317" spans="1:3">
      <c r="A1317" s="11"/>
      <c r="B1317" s="11"/>
      <c r="C1317" s="11"/>
    </row>
    <row r="1318" spans="1:3">
      <c r="A1318" s="11"/>
      <c r="B1318" s="11"/>
      <c r="C1318" s="11"/>
    </row>
    <row r="1319" spans="1:3">
      <c r="A1319" s="11"/>
      <c r="B1319" s="11"/>
      <c r="C1319" s="11"/>
    </row>
    <row r="1320" spans="1:3">
      <c r="A1320" s="11"/>
      <c r="B1320" s="11"/>
      <c r="C1320" s="11"/>
    </row>
    <row r="1321" spans="1:3">
      <c r="A1321" s="11"/>
      <c r="B1321" s="11"/>
      <c r="C1321" s="11"/>
    </row>
    <row r="1322" spans="1:3">
      <c r="A1322" s="11"/>
      <c r="B1322" s="11"/>
      <c r="C1322" s="11"/>
    </row>
    <row r="1323" spans="1:3">
      <c r="A1323" s="11"/>
      <c r="B1323" s="11"/>
      <c r="C1323" s="11"/>
    </row>
    <row r="1324" spans="1:3">
      <c r="A1324" s="11"/>
      <c r="B1324" s="11"/>
      <c r="C1324" s="11"/>
    </row>
    <row r="1325" spans="1:3">
      <c r="A1325" s="11"/>
      <c r="B1325" s="11"/>
      <c r="C1325" s="11"/>
    </row>
    <row r="1326" spans="1:3">
      <c r="A1326" s="11"/>
      <c r="B1326" s="11"/>
      <c r="C1326" s="11"/>
    </row>
    <row r="1327" spans="1:3">
      <c r="A1327" s="11"/>
      <c r="B1327" s="11"/>
      <c r="C1327" s="11"/>
    </row>
    <row r="1328" spans="1:3">
      <c r="A1328" s="11"/>
      <c r="B1328" s="11"/>
      <c r="C1328" s="11"/>
    </row>
    <row r="1329" spans="1:3">
      <c r="A1329" s="11"/>
      <c r="B1329" s="11"/>
      <c r="C1329" s="11"/>
    </row>
    <row r="1330" spans="1:3">
      <c r="A1330" s="11"/>
      <c r="B1330" s="11"/>
      <c r="C1330" s="11"/>
    </row>
    <row r="1331" spans="1:3">
      <c r="A1331" s="11"/>
      <c r="B1331" s="11"/>
      <c r="C1331" s="11"/>
    </row>
    <row r="1332" spans="1:3">
      <c r="A1332" s="11"/>
      <c r="B1332" s="11"/>
      <c r="C1332" s="11"/>
    </row>
    <row r="1333" spans="1:3">
      <c r="A1333" s="11"/>
      <c r="B1333" s="11"/>
      <c r="C1333" s="11"/>
    </row>
    <row r="1334" spans="1:3">
      <c r="A1334" s="11"/>
      <c r="B1334" s="11"/>
      <c r="C1334" s="11"/>
    </row>
    <row r="1335" spans="1:3">
      <c r="A1335" s="11"/>
      <c r="B1335" s="11"/>
      <c r="C1335" s="11"/>
    </row>
    <row r="1336" spans="1:3">
      <c r="A1336" s="11"/>
      <c r="B1336" s="11"/>
      <c r="C1336" s="11"/>
    </row>
    <row r="1337" spans="1:3">
      <c r="A1337" s="11"/>
      <c r="B1337" s="11"/>
      <c r="C1337" s="11"/>
    </row>
    <row r="1338" spans="1:3">
      <c r="A1338" s="11"/>
      <c r="B1338" s="11"/>
      <c r="C1338" s="11"/>
    </row>
    <row r="1339" spans="1:3">
      <c r="A1339" s="11"/>
      <c r="B1339" s="11"/>
      <c r="C1339" s="11"/>
    </row>
    <row r="1340" spans="1:3">
      <c r="A1340" s="11"/>
      <c r="B1340" s="11"/>
      <c r="C1340" s="11"/>
    </row>
    <row r="1341" spans="1:3">
      <c r="A1341" s="11"/>
      <c r="B1341" s="11"/>
      <c r="C1341" s="11"/>
    </row>
    <row r="1342" spans="1:3">
      <c r="A1342" s="11"/>
      <c r="B1342" s="11"/>
      <c r="C1342" s="11"/>
    </row>
    <row r="1343" spans="1:3">
      <c r="A1343" s="11"/>
      <c r="B1343" s="11"/>
      <c r="C1343" s="11"/>
    </row>
    <row r="1344" spans="1:3">
      <c r="A1344" s="11"/>
      <c r="B1344" s="11"/>
      <c r="C1344" s="11"/>
    </row>
    <row r="1345" spans="1:3">
      <c r="A1345" s="11"/>
      <c r="B1345" s="11"/>
      <c r="C1345" s="11"/>
    </row>
    <row r="1346" spans="1:3">
      <c r="A1346" s="11"/>
      <c r="B1346" s="11"/>
      <c r="C1346" s="11"/>
    </row>
    <row r="1347" spans="1:3">
      <c r="A1347" s="11"/>
      <c r="B1347" s="11"/>
      <c r="C1347" s="11"/>
    </row>
    <row r="1348" spans="1:3">
      <c r="A1348" s="11"/>
      <c r="B1348" s="11"/>
      <c r="C1348" s="11"/>
    </row>
    <row r="1349" spans="1:3">
      <c r="A1349" s="11"/>
      <c r="B1349" s="11"/>
      <c r="C1349" s="11"/>
    </row>
    <row r="1350" spans="1:3">
      <c r="A1350" s="11"/>
      <c r="B1350" s="11"/>
      <c r="C1350" s="11"/>
    </row>
    <row r="1351" spans="1:3">
      <c r="A1351" s="11"/>
      <c r="B1351" s="11"/>
      <c r="C1351" s="11"/>
    </row>
    <row r="1352" spans="1:3">
      <c r="A1352" s="11"/>
      <c r="B1352" s="11"/>
      <c r="C1352" s="11"/>
    </row>
    <row r="1353" spans="1:3">
      <c r="A1353" s="11"/>
      <c r="B1353" s="11"/>
      <c r="C1353" s="11"/>
    </row>
    <row r="1354" spans="1:3">
      <c r="A1354" s="11"/>
      <c r="B1354" s="11"/>
      <c r="C1354" s="11"/>
    </row>
    <row r="1355" spans="1:3">
      <c r="A1355" s="11"/>
      <c r="B1355" s="11"/>
      <c r="C1355" s="11"/>
    </row>
    <row r="1356" spans="1:3">
      <c r="A1356" s="11"/>
      <c r="B1356" s="11"/>
      <c r="C1356" s="11"/>
    </row>
    <row r="1357" spans="1:3">
      <c r="A1357" s="11"/>
      <c r="B1357" s="11"/>
      <c r="C1357" s="11"/>
    </row>
    <row r="1358" spans="1:3">
      <c r="A1358" s="11"/>
      <c r="B1358" s="11"/>
      <c r="C1358" s="11"/>
    </row>
    <row r="1359" spans="1:3">
      <c r="A1359" s="11"/>
      <c r="B1359" s="11"/>
      <c r="C1359" s="11"/>
    </row>
    <row r="1360" spans="1:3">
      <c r="A1360" s="11"/>
      <c r="B1360" s="11"/>
      <c r="C1360" s="11"/>
    </row>
    <row r="1361" spans="1:3">
      <c r="A1361" s="11"/>
      <c r="B1361" s="11"/>
      <c r="C1361" s="11"/>
    </row>
    <row r="1362" spans="1:3">
      <c r="A1362" s="11"/>
      <c r="B1362" s="11"/>
      <c r="C1362" s="11"/>
    </row>
    <row r="1363" spans="1:3">
      <c r="A1363" s="11"/>
      <c r="B1363" s="11"/>
      <c r="C1363" s="11"/>
    </row>
    <row r="1364" spans="1:3">
      <c r="A1364" s="11"/>
      <c r="B1364" s="11"/>
      <c r="C1364" s="11"/>
    </row>
    <row r="1365" spans="1:3">
      <c r="A1365" s="11"/>
      <c r="B1365" s="11"/>
      <c r="C1365" s="11"/>
    </row>
    <row r="1366" spans="1:3">
      <c r="A1366" s="11"/>
      <c r="B1366" s="11"/>
      <c r="C1366" s="11"/>
    </row>
    <row r="1367" spans="1:3">
      <c r="A1367" s="11"/>
      <c r="B1367" s="11"/>
      <c r="C1367" s="11"/>
    </row>
    <row r="1368" spans="1:3">
      <c r="A1368" s="11"/>
      <c r="B1368" s="11"/>
      <c r="C1368" s="11"/>
    </row>
    <row r="1369" spans="1:3">
      <c r="A1369" s="11"/>
      <c r="B1369" s="11"/>
      <c r="C1369" s="11"/>
    </row>
    <row r="1370" spans="1:3">
      <c r="A1370" s="11"/>
      <c r="B1370" s="11"/>
      <c r="C1370" s="11"/>
    </row>
    <row r="1371" spans="1:3">
      <c r="A1371" s="11"/>
      <c r="B1371" s="11"/>
      <c r="C1371" s="11"/>
    </row>
    <row r="1372" spans="1:3">
      <c r="A1372" s="11"/>
      <c r="B1372" s="11"/>
      <c r="C1372" s="11"/>
    </row>
    <row r="1373" spans="1:3">
      <c r="A1373" s="11"/>
      <c r="B1373" s="11"/>
      <c r="C1373" s="11"/>
    </row>
    <row r="1374" spans="1:3">
      <c r="A1374" s="11"/>
      <c r="B1374" s="11"/>
      <c r="C1374" s="11"/>
    </row>
    <row r="1375" spans="1:3">
      <c r="A1375" s="11"/>
      <c r="B1375" s="11"/>
      <c r="C1375" s="11"/>
    </row>
    <row r="1376" spans="1:3">
      <c r="A1376" s="11"/>
      <c r="B1376" s="11"/>
      <c r="C1376" s="11"/>
    </row>
    <row r="1377" spans="1:3">
      <c r="A1377" s="11"/>
      <c r="B1377" s="11"/>
      <c r="C1377" s="11"/>
    </row>
    <row r="1378" spans="1:3">
      <c r="A1378" s="11"/>
      <c r="B1378" s="11"/>
      <c r="C1378" s="11"/>
    </row>
    <row r="1379" spans="1:3">
      <c r="A1379" s="11"/>
      <c r="B1379" s="11"/>
      <c r="C1379" s="11"/>
    </row>
    <row r="1380" spans="1:3">
      <c r="A1380" s="11"/>
      <c r="B1380" s="11"/>
      <c r="C1380" s="11"/>
    </row>
    <row r="1381" spans="1:3">
      <c r="A1381" s="11"/>
      <c r="B1381" s="11"/>
      <c r="C1381" s="11"/>
    </row>
    <row r="1382" spans="1:3">
      <c r="A1382" s="11"/>
      <c r="B1382" s="11"/>
      <c r="C1382" s="11"/>
    </row>
    <row r="1383" spans="1:3">
      <c r="A1383" s="11"/>
      <c r="B1383" s="11"/>
      <c r="C1383" s="11"/>
    </row>
    <row r="1384" spans="1:3">
      <c r="A1384" s="11"/>
      <c r="B1384" s="11"/>
      <c r="C1384" s="11"/>
    </row>
    <row r="1385" spans="1:3">
      <c r="A1385" s="11"/>
      <c r="B1385" s="11"/>
      <c r="C1385" s="11"/>
    </row>
    <row r="1386" spans="1:3">
      <c r="A1386" s="11"/>
      <c r="B1386" s="11"/>
      <c r="C1386" s="11"/>
    </row>
    <row r="1387" spans="1:3">
      <c r="A1387" s="11"/>
      <c r="B1387" s="11"/>
      <c r="C1387" s="11"/>
    </row>
    <row r="1388" spans="1:3">
      <c r="A1388" s="11"/>
      <c r="B1388" s="11"/>
      <c r="C1388" s="11"/>
    </row>
    <row r="1389" spans="1:3">
      <c r="A1389" s="11"/>
      <c r="B1389" s="11"/>
      <c r="C1389" s="11"/>
    </row>
    <row r="1390" spans="1:3">
      <c r="A1390" s="11"/>
      <c r="B1390" s="11"/>
      <c r="C1390" s="11"/>
    </row>
    <row r="1391" spans="1:3">
      <c r="A1391" s="11"/>
      <c r="B1391" s="11"/>
      <c r="C1391" s="11"/>
    </row>
    <row r="1392" spans="1:3">
      <c r="A1392" s="11"/>
      <c r="B1392" s="11"/>
      <c r="C1392" s="11"/>
    </row>
    <row r="1393" spans="1:3">
      <c r="A1393" s="11"/>
      <c r="B1393" s="11"/>
      <c r="C1393" s="11"/>
    </row>
    <row r="1394" spans="1:3">
      <c r="A1394" s="11"/>
      <c r="B1394" s="11"/>
      <c r="C1394" s="11"/>
    </row>
    <row r="1395" spans="1:3">
      <c r="A1395" s="11"/>
      <c r="B1395" s="11"/>
      <c r="C1395" s="11"/>
    </row>
    <row r="1396" spans="1:3">
      <c r="A1396" s="11"/>
      <c r="B1396" s="11"/>
      <c r="C1396" s="11"/>
    </row>
    <row r="1397" spans="1:3">
      <c r="A1397" s="11"/>
      <c r="B1397" s="11"/>
      <c r="C1397" s="11"/>
    </row>
    <row r="1398" spans="1:3">
      <c r="A1398" s="11"/>
      <c r="B1398" s="11"/>
      <c r="C1398" s="11"/>
    </row>
    <row r="1399" spans="1:3">
      <c r="A1399" s="11"/>
      <c r="B1399" s="11"/>
      <c r="C1399" s="11"/>
    </row>
    <row r="1400" spans="1:3">
      <c r="A1400" s="11"/>
      <c r="B1400" s="11"/>
      <c r="C1400" s="11"/>
    </row>
    <row r="1401" spans="1:3">
      <c r="A1401" s="11"/>
      <c r="B1401" s="11"/>
      <c r="C1401" s="11"/>
    </row>
    <row r="1402" spans="1:3">
      <c r="A1402" s="11"/>
      <c r="B1402" s="11"/>
      <c r="C1402" s="11"/>
    </row>
    <row r="1403" spans="1:3">
      <c r="A1403" s="11"/>
      <c r="B1403" s="11"/>
      <c r="C1403" s="11"/>
    </row>
    <row r="1404" spans="1:3">
      <c r="A1404" s="11"/>
      <c r="B1404" s="11"/>
      <c r="C1404" s="11"/>
    </row>
    <row r="1405" spans="1:3">
      <c r="A1405" s="11"/>
      <c r="B1405" s="11"/>
      <c r="C1405" s="11"/>
    </row>
    <row r="1406" spans="1:3">
      <c r="A1406" s="11"/>
      <c r="B1406" s="11"/>
      <c r="C1406" s="11"/>
    </row>
    <row r="1407" spans="1:3">
      <c r="A1407" s="11"/>
      <c r="B1407" s="11"/>
      <c r="C1407" s="11"/>
    </row>
    <row r="1408" spans="1:3">
      <c r="A1408" s="11"/>
      <c r="B1408" s="11"/>
      <c r="C1408" s="11"/>
    </row>
    <row r="1409" spans="1:3">
      <c r="A1409" s="11"/>
      <c r="B1409" s="11"/>
      <c r="C1409" s="11"/>
    </row>
    <row r="1410" spans="1:3">
      <c r="A1410" s="11"/>
      <c r="B1410" s="11"/>
      <c r="C1410" s="11"/>
    </row>
    <row r="1411" spans="1:3">
      <c r="A1411" s="11"/>
      <c r="B1411" s="11"/>
      <c r="C1411" s="11"/>
    </row>
    <row r="1412" spans="1:3">
      <c r="A1412" s="11"/>
      <c r="B1412" s="11"/>
      <c r="C1412" s="11"/>
    </row>
    <row r="1413" spans="1:3">
      <c r="A1413" s="11"/>
      <c r="B1413" s="11"/>
      <c r="C1413" s="11"/>
    </row>
    <row r="1414" spans="1:3">
      <c r="A1414" s="11"/>
      <c r="B1414" s="11"/>
      <c r="C1414" s="11"/>
    </row>
    <row r="1415" spans="1:3">
      <c r="A1415" s="11"/>
      <c r="B1415" s="11"/>
      <c r="C1415" s="11"/>
    </row>
    <row r="1416" spans="1:3">
      <c r="A1416" s="11"/>
      <c r="B1416" s="11"/>
      <c r="C1416" s="11"/>
    </row>
    <row r="1417" spans="1:3">
      <c r="A1417" s="11"/>
      <c r="B1417" s="11"/>
      <c r="C1417" s="11"/>
    </row>
    <row r="1418" spans="1:3">
      <c r="A1418" s="11"/>
      <c r="B1418" s="11"/>
      <c r="C1418" s="11"/>
    </row>
    <row r="1419" spans="1:3">
      <c r="A1419" s="11"/>
      <c r="B1419" s="11"/>
      <c r="C1419" s="11"/>
    </row>
    <row r="1420" spans="1:3">
      <c r="A1420" s="11"/>
      <c r="B1420" s="11"/>
      <c r="C1420" s="11"/>
    </row>
    <row r="1421" spans="1:3">
      <c r="A1421" s="11"/>
      <c r="B1421" s="11"/>
      <c r="C1421" s="11"/>
    </row>
    <row r="1422" spans="1:3">
      <c r="A1422" s="11"/>
      <c r="B1422" s="11"/>
      <c r="C1422" s="11"/>
    </row>
    <row r="1423" spans="1:3">
      <c r="A1423" s="11"/>
      <c r="B1423" s="11"/>
      <c r="C1423" s="11"/>
    </row>
    <row r="1424" spans="1:3">
      <c r="A1424" s="11"/>
      <c r="B1424" s="11"/>
      <c r="C1424" s="11"/>
    </row>
    <row r="1425" spans="1:3">
      <c r="A1425" s="11"/>
      <c r="B1425" s="11"/>
      <c r="C1425" s="11"/>
    </row>
    <row r="1426" spans="1:3">
      <c r="A1426" s="11"/>
      <c r="B1426" s="11"/>
      <c r="C1426" s="11"/>
    </row>
    <row r="1427" spans="1:3">
      <c r="A1427" s="11"/>
      <c r="B1427" s="11"/>
      <c r="C1427" s="11"/>
    </row>
    <row r="1428" spans="1:3">
      <c r="A1428" s="11"/>
      <c r="B1428" s="11"/>
      <c r="C1428" s="11"/>
    </row>
    <row r="1429" spans="1:3">
      <c r="A1429" s="11"/>
      <c r="B1429" s="11"/>
      <c r="C1429" s="11"/>
    </row>
    <row r="1430" spans="1:3">
      <c r="A1430" s="11"/>
      <c r="B1430" s="11"/>
      <c r="C1430" s="11"/>
    </row>
    <row r="1431" spans="1:3">
      <c r="A1431" s="11"/>
      <c r="B1431" s="11"/>
      <c r="C1431" s="11"/>
    </row>
    <row r="1432" spans="1:3">
      <c r="A1432" s="11"/>
      <c r="B1432" s="11"/>
      <c r="C1432" s="11"/>
    </row>
    <row r="1433" spans="1:3">
      <c r="A1433" s="11"/>
      <c r="B1433" s="11"/>
      <c r="C1433" s="11"/>
    </row>
    <row r="1434" spans="1:3">
      <c r="A1434" s="11"/>
      <c r="B1434" s="11"/>
      <c r="C1434" s="11"/>
    </row>
    <row r="1435" spans="1:3">
      <c r="A1435" s="11"/>
      <c r="B1435" s="11"/>
      <c r="C1435" s="11"/>
    </row>
    <row r="1436" spans="1:3">
      <c r="A1436" s="11"/>
      <c r="B1436" s="11"/>
      <c r="C1436" s="11"/>
    </row>
    <row r="1437" spans="1:3">
      <c r="A1437" s="11"/>
      <c r="B1437" s="11"/>
      <c r="C1437" s="11"/>
    </row>
    <row r="1438" spans="1:3">
      <c r="A1438" s="11"/>
      <c r="B1438" s="11"/>
      <c r="C1438" s="11"/>
    </row>
    <row r="1439" spans="1:3">
      <c r="A1439" s="11"/>
      <c r="B1439" s="11"/>
      <c r="C1439" s="11"/>
    </row>
    <row r="1440" spans="1:3">
      <c r="A1440" s="11"/>
      <c r="B1440" s="11"/>
      <c r="C1440" s="11"/>
    </row>
    <row r="1441" spans="1:3">
      <c r="A1441" s="11"/>
      <c r="B1441" s="11"/>
      <c r="C1441" s="11"/>
    </row>
    <row r="1442" spans="1:3">
      <c r="A1442" s="11"/>
      <c r="B1442" s="11"/>
      <c r="C1442" s="11"/>
    </row>
    <row r="1443" spans="1:3">
      <c r="A1443" s="11"/>
      <c r="B1443" s="11"/>
      <c r="C1443" s="11"/>
    </row>
    <row r="1444" spans="1:3">
      <c r="A1444" s="11"/>
      <c r="B1444" s="11"/>
      <c r="C1444" s="11"/>
    </row>
    <row r="1445" spans="1:3">
      <c r="A1445" s="11"/>
      <c r="B1445" s="11"/>
      <c r="C1445" s="11"/>
    </row>
    <row r="1446" spans="1:3">
      <c r="A1446" s="11"/>
      <c r="B1446" s="11"/>
      <c r="C1446" s="11"/>
    </row>
    <row r="1447" spans="1:3">
      <c r="A1447" s="11"/>
      <c r="B1447" s="11"/>
      <c r="C1447" s="11"/>
    </row>
    <row r="1448" spans="1:3">
      <c r="A1448" s="11"/>
      <c r="B1448" s="11"/>
      <c r="C1448" s="11"/>
    </row>
    <row r="1449" spans="1:3">
      <c r="A1449" s="11"/>
      <c r="B1449" s="11"/>
      <c r="C1449" s="11"/>
    </row>
    <row r="1450" spans="1:3">
      <c r="A1450" s="11"/>
      <c r="B1450" s="11"/>
      <c r="C1450" s="11"/>
    </row>
    <row r="1451" spans="1:3">
      <c r="A1451" s="11"/>
      <c r="B1451" s="11"/>
      <c r="C1451" s="11"/>
    </row>
    <row r="1452" spans="1:3">
      <c r="A1452" s="11"/>
      <c r="B1452" s="11"/>
      <c r="C1452" s="11"/>
    </row>
    <row r="1453" spans="1:3">
      <c r="A1453" s="11"/>
      <c r="B1453" s="11"/>
      <c r="C1453" s="11"/>
    </row>
    <row r="1454" spans="1:3">
      <c r="A1454" s="11"/>
      <c r="B1454" s="11"/>
      <c r="C1454" s="11"/>
    </row>
    <row r="1455" spans="1:3">
      <c r="A1455" s="11"/>
      <c r="B1455" s="11"/>
      <c r="C1455" s="11"/>
    </row>
    <row r="1456" spans="1:3">
      <c r="A1456" s="11"/>
      <c r="B1456" s="11"/>
      <c r="C1456" s="11"/>
    </row>
    <row r="1457" spans="1:3">
      <c r="A1457" s="11"/>
      <c r="B1457" s="11"/>
      <c r="C1457" s="11"/>
    </row>
    <row r="1458" spans="1:3">
      <c r="A1458" s="11"/>
      <c r="B1458" s="11"/>
      <c r="C1458" s="11"/>
    </row>
    <row r="1459" spans="1:3">
      <c r="A1459" s="11"/>
      <c r="B1459" s="11"/>
      <c r="C1459" s="11"/>
    </row>
    <row r="1460" spans="1:3">
      <c r="A1460" s="11"/>
      <c r="B1460" s="11"/>
      <c r="C1460" s="11"/>
    </row>
    <row r="1461" spans="1:3">
      <c r="A1461" s="11"/>
      <c r="B1461" s="11"/>
      <c r="C1461" s="11"/>
    </row>
    <row r="1462" spans="1:3">
      <c r="A1462" s="11"/>
      <c r="B1462" s="11"/>
      <c r="C1462" s="11"/>
    </row>
    <row r="1463" spans="1:3">
      <c r="A1463" s="11"/>
      <c r="B1463" s="11"/>
      <c r="C1463" s="11"/>
    </row>
    <row r="1464" spans="1:3">
      <c r="A1464" s="11"/>
      <c r="B1464" s="11"/>
      <c r="C1464" s="11"/>
    </row>
    <row r="1465" spans="1:3">
      <c r="A1465" s="11"/>
      <c r="B1465" s="11"/>
      <c r="C1465" s="11"/>
    </row>
    <row r="1466" spans="1:3">
      <c r="A1466" s="11"/>
      <c r="B1466" s="11"/>
      <c r="C1466" s="11"/>
    </row>
    <row r="1467" spans="1:3">
      <c r="A1467" s="11"/>
      <c r="B1467" s="11"/>
      <c r="C1467" s="11"/>
    </row>
    <row r="1468" spans="1:3">
      <c r="A1468" s="11"/>
      <c r="B1468" s="11"/>
      <c r="C1468" s="11"/>
    </row>
    <row r="1469" spans="1:3">
      <c r="A1469" s="11"/>
      <c r="B1469" s="11"/>
      <c r="C1469" s="11"/>
    </row>
    <row r="1470" spans="1:3">
      <c r="A1470" s="11"/>
      <c r="B1470" s="11"/>
      <c r="C1470" s="11"/>
    </row>
    <row r="1471" spans="1:3">
      <c r="A1471" s="11"/>
      <c r="B1471" s="11"/>
      <c r="C1471" s="11"/>
    </row>
    <row r="1472" spans="1:3">
      <c r="A1472" s="11"/>
      <c r="B1472" s="11"/>
      <c r="C1472" s="11"/>
    </row>
    <row r="1473" spans="1:3">
      <c r="A1473" s="11"/>
      <c r="B1473" s="11"/>
      <c r="C1473" s="11"/>
    </row>
    <row r="1474" spans="1:3">
      <c r="A1474" s="11"/>
      <c r="B1474" s="11"/>
      <c r="C1474" s="11"/>
    </row>
    <row r="1475" spans="1:3">
      <c r="A1475" s="11"/>
      <c r="B1475" s="11"/>
      <c r="C1475" s="11"/>
    </row>
    <row r="1476" spans="1:3">
      <c r="A1476" s="11"/>
      <c r="B1476" s="11"/>
      <c r="C1476" s="11"/>
    </row>
    <row r="1477" spans="1:3">
      <c r="A1477" s="11"/>
      <c r="B1477" s="11"/>
      <c r="C1477" s="11"/>
    </row>
    <row r="1478" spans="1:3">
      <c r="A1478" s="11"/>
      <c r="B1478" s="11"/>
      <c r="C1478" s="11"/>
    </row>
    <row r="1479" spans="1:3">
      <c r="A1479" s="11"/>
      <c r="B1479" s="11"/>
      <c r="C1479" s="11"/>
    </row>
  </sheetData>
  <phoneticPr fontId="0" type="noConversion"/>
  <printOptions horizontalCentered="1" verticalCentered="1"/>
  <pageMargins left="0.78740157480314965" right="0.78740157480314965" top="0.98425196850393704" bottom="0.98425196850393704" header="0.51181102362204722" footer="0.51181102362204722"/>
  <pageSetup scale="47" orientation="portrait" verticalDpi="96"/>
  <headerFooter alignWithMargins="0">
    <oddFooter>&amp;C&amp;D&amp;T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C1479"/>
  <sheetViews>
    <sheetView topLeftCell="A56" zoomScaleNormal="100" workbookViewId="0">
      <selection activeCell="F18" sqref="F18"/>
    </sheetView>
  </sheetViews>
  <sheetFormatPr baseColWidth="10" defaultColWidth="11.5703125" defaultRowHeight="16"/>
  <sheetData>
    <row r="1" spans="1:3">
      <c r="A1" s="11"/>
      <c r="B1" s="11"/>
      <c r="C1" s="11"/>
    </row>
    <row r="2" spans="1:3">
      <c r="A2" s="11"/>
      <c r="B2" s="11"/>
      <c r="C2" s="11"/>
    </row>
    <row r="3" spans="1:3">
      <c r="A3" s="13"/>
      <c r="B3" s="14"/>
      <c r="C3" s="14"/>
    </row>
    <row r="4" spans="1:3">
      <c r="A4" s="62"/>
      <c r="B4" s="70" t="s">
        <v>72</v>
      </c>
      <c r="C4" s="70" t="s">
        <v>73</v>
      </c>
    </row>
    <row r="5" spans="1:3">
      <c r="A5" s="66" t="s">
        <v>60</v>
      </c>
      <c r="B5" s="71">
        <v>0.22315035799522673</v>
      </c>
      <c r="C5" s="71">
        <v>6.9212410501193311E-2</v>
      </c>
    </row>
    <row r="6" spans="1:3">
      <c r="A6" s="66" t="s">
        <v>61</v>
      </c>
      <c r="B6" s="71">
        <v>0.23066666666666671</v>
      </c>
      <c r="C6" s="71">
        <v>7.3333333333333348E-2</v>
      </c>
    </row>
    <row r="7" spans="1:3">
      <c r="A7" s="66" t="s">
        <v>62</v>
      </c>
      <c r="B7" s="71">
        <v>0.23492063492063489</v>
      </c>
      <c r="C7" s="71">
        <v>6.507936507936507E-2</v>
      </c>
    </row>
    <row r="8" spans="1:3">
      <c r="A8" s="66" t="s">
        <v>63</v>
      </c>
      <c r="B8" s="71">
        <v>0.24637681159420291</v>
      </c>
      <c r="C8" s="71">
        <v>5.1759834368530024E-2</v>
      </c>
    </row>
    <row r="9" spans="1:3">
      <c r="A9" s="66" t="s">
        <v>64</v>
      </c>
      <c r="B9" s="71">
        <v>0.22787610619469031</v>
      </c>
      <c r="C9" s="71">
        <v>4.4247787610619475E-2</v>
      </c>
    </row>
    <row r="10" spans="1:3">
      <c r="A10" s="66" t="s">
        <v>65</v>
      </c>
      <c r="B10" s="71">
        <v>0.20576923076923073</v>
      </c>
      <c r="C10" s="71">
        <v>4.9999999999999996E-2</v>
      </c>
    </row>
    <row r="11" spans="1:3">
      <c r="A11" s="66" t="s">
        <v>66</v>
      </c>
      <c r="B11" s="71">
        <v>0.18493150684931509</v>
      </c>
      <c r="C11" s="71">
        <v>4.7945205479452052E-2</v>
      </c>
    </row>
    <row r="12" spans="1:3">
      <c r="A12" s="66" t="s">
        <v>67</v>
      </c>
      <c r="B12" s="71">
        <v>0.18844984802431614</v>
      </c>
      <c r="C12" s="71">
        <v>6.8389057750759888E-2</v>
      </c>
    </row>
    <row r="13" spans="1:3">
      <c r="A13" s="66" t="s">
        <v>68</v>
      </c>
      <c r="B13" s="71">
        <v>0.17798913043478265</v>
      </c>
      <c r="C13" s="71">
        <v>6.3858695652173919E-2</v>
      </c>
    </row>
    <row r="14" spans="1:3">
      <c r="A14" s="66" t="s">
        <v>69</v>
      </c>
      <c r="B14" s="71">
        <v>0.17899408284023671</v>
      </c>
      <c r="C14" s="71">
        <v>4.7337278106508882E-2</v>
      </c>
    </row>
    <row r="15" spans="1:3">
      <c r="A15" s="66">
        <v>1939</v>
      </c>
      <c r="B15" s="71">
        <v>0.17867036011080331</v>
      </c>
      <c r="C15" s="71">
        <v>5.2631578947368418E-2</v>
      </c>
    </row>
    <row r="16" spans="1:3">
      <c r="A16" s="66">
        <v>1940</v>
      </c>
      <c r="B16" s="71">
        <v>0.17010309278350513</v>
      </c>
      <c r="C16" s="71">
        <v>5.1546391752577317E-2</v>
      </c>
    </row>
    <row r="17" spans="1:3">
      <c r="A17" s="66">
        <v>1941</v>
      </c>
      <c r="B17" s="71">
        <v>0.14853556485355651</v>
      </c>
      <c r="C17" s="71">
        <v>4.6025104602510469E-2</v>
      </c>
    </row>
    <row r="18" spans="1:3">
      <c r="A18" s="66">
        <v>1942</v>
      </c>
      <c r="B18" s="71">
        <v>0.12135922330097086</v>
      </c>
      <c r="C18" s="71">
        <v>3.478964401294498E-2</v>
      </c>
    </row>
    <row r="19" spans="1:3">
      <c r="A19" s="66">
        <v>1943</v>
      </c>
      <c r="B19" s="71">
        <v>0.10234680573663625</v>
      </c>
      <c r="C19" s="71">
        <v>2.8683181225554109E-2</v>
      </c>
    </row>
    <row r="20" spans="1:3">
      <c r="A20" s="66">
        <v>1944</v>
      </c>
      <c r="B20" s="71">
        <v>9.7488038277511929E-2</v>
      </c>
      <c r="C20" s="71">
        <v>2.7511961722488033E-2</v>
      </c>
    </row>
    <row r="21" spans="1:3">
      <c r="A21" s="66">
        <v>1945</v>
      </c>
      <c r="B21" s="71">
        <v>0.10099241097489782</v>
      </c>
      <c r="C21" s="71">
        <v>2.6853473438412139E-2</v>
      </c>
    </row>
    <row r="22" spans="1:3">
      <c r="A22" s="66">
        <v>1946</v>
      </c>
      <c r="B22" s="71">
        <v>0.1111111111111111</v>
      </c>
      <c r="C22" s="71">
        <v>3.2073310423825885E-2</v>
      </c>
    </row>
    <row r="23" spans="1:3">
      <c r="A23" s="66">
        <v>1947</v>
      </c>
      <c r="B23" s="71">
        <v>0.11362412493268714</v>
      </c>
      <c r="C23" s="71">
        <v>3.3925686591276254E-2</v>
      </c>
    </row>
    <row r="24" spans="1:3">
      <c r="A24" s="66">
        <v>1948</v>
      </c>
      <c r="B24" s="71">
        <v>0.11225490196078432</v>
      </c>
      <c r="C24" s="71">
        <v>3.4313725490196081E-2</v>
      </c>
    </row>
    <row r="25" spans="1:3">
      <c r="A25" s="66">
        <v>1949</v>
      </c>
      <c r="B25" s="71">
        <v>0.12007972097658194</v>
      </c>
      <c r="C25" s="71">
        <v>3.5874439461883408E-2</v>
      </c>
    </row>
    <row r="26" spans="1:3">
      <c r="A26" s="66">
        <v>1950</v>
      </c>
      <c r="B26" s="71">
        <v>0.12522686025408347</v>
      </c>
      <c r="C26" s="71">
        <v>3.9927404718693285E-2</v>
      </c>
    </row>
    <row r="27" spans="1:3">
      <c r="A27" s="66">
        <v>1951</v>
      </c>
      <c r="B27" s="71">
        <v>0.11497431845120507</v>
      </c>
      <c r="C27" s="71">
        <v>3.3978664559462662E-2</v>
      </c>
    </row>
    <row r="28" spans="1:3">
      <c r="A28" s="66">
        <v>1952</v>
      </c>
      <c r="B28" s="71">
        <v>0.11509992598075501</v>
      </c>
      <c r="C28" s="71">
        <v>3.1828275351591412E-2</v>
      </c>
    </row>
    <row r="29" spans="1:3">
      <c r="A29" s="66">
        <v>1953</v>
      </c>
      <c r="B29" s="71">
        <v>0.11875654907439748</v>
      </c>
      <c r="C29" s="71">
        <v>3.1086273140062872E-2</v>
      </c>
    </row>
    <row r="30" spans="1:3">
      <c r="A30" s="66">
        <v>1954</v>
      </c>
      <c r="B30" s="71">
        <v>0.12738632419298854</v>
      </c>
      <c r="C30" s="71">
        <v>3.2280458174245054E-2</v>
      </c>
    </row>
    <row r="31" spans="1:3">
      <c r="A31" s="66">
        <v>1955</v>
      </c>
      <c r="B31" s="71">
        <v>0.12766645119586295</v>
      </c>
      <c r="C31" s="71">
        <v>3.3936651583710405E-2</v>
      </c>
    </row>
    <row r="32" spans="1:3">
      <c r="A32" s="66">
        <v>1956</v>
      </c>
      <c r="B32" s="71">
        <v>0.12714156898106402</v>
      </c>
      <c r="C32" s="71">
        <v>3.3964532611962729E-2</v>
      </c>
    </row>
    <row r="33" spans="1:3">
      <c r="A33" s="66">
        <v>1957</v>
      </c>
      <c r="B33" s="71">
        <v>0.12871004566210045</v>
      </c>
      <c r="C33" s="71">
        <v>3.3390410958904111E-2</v>
      </c>
    </row>
    <row r="34" spans="1:3">
      <c r="A34" s="66">
        <v>1958</v>
      </c>
      <c r="B34" s="71">
        <v>0.13200672645739914</v>
      </c>
      <c r="C34" s="71">
        <v>3.2511210762331842E-2</v>
      </c>
    </row>
    <row r="35" spans="1:3">
      <c r="A35" s="66">
        <v>1959</v>
      </c>
      <c r="B35" s="71">
        <v>0.1324954176485991</v>
      </c>
      <c r="C35" s="71">
        <v>3.2992930086410049E-2</v>
      </c>
    </row>
    <row r="36" spans="1:3">
      <c r="A36" s="66">
        <v>1960</v>
      </c>
      <c r="B36" s="71">
        <v>0.13656716417910447</v>
      </c>
      <c r="C36" s="71">
        <v>3.3333333333333333E-2</v>
      </c>
    </row>
    <row r="37" spans="1:3">
      <c r="A37" s="66">
        <v>1961</v>
      </c>
      <c r="B37" s="71">
        <v>0.13884218111938504</v>
      </c>
      <c r="C37" s="71">
        <v>3.338938265673793E-2</v>
      </c>
    </row>
    <row r="38" spans="1:3">
      <c r="A38" s="66">
        <v>1962</v>
      </c>
      <c r="B38" s="71">
        <v>0.14086722084924735</v>
      </c>
      <c r="C38" s="71">
        <v>3.3700292069197932E-2</v>
      </c>
    </row>
    <row r="39" spans="1:3">
      <c r="A39" s="66">
        <v>1963</v>
      </c>
      <c r="B39" s="71">
        <v>0.14328358208955225</v>
      </c>
      <c r="C39" s="71">
        <v>3.4541577825159916E-2</v>
      </c>
    </row>
    <row r="40" spans="1:3">
      <c r="A40" s="66">
        <v>1964</v>
      </c>
      <c r="B40" s="71">
        <v>0.14546899841017491</v>
      </c>
      <c r="C40" s="71">
        <v>3.6168521462639117E-2</v>
      </c>
    </row>
    <row r="41" spans="1:3">
      <c r="A41" s="66">
        <v>1965</v>
      </c>
      <c r="B41" s="71">
        <v>0.14612124562373319</v>
      </c>
      <c r="C41" s="71">
        <v>3.7221300902892947E-2</v>
      </c>
    </row>
    <row r="42" spans="1:3">
      <c r="A42" s="66">
        <v>1966</v>
      </c>
      <c r="B42" s="71">
        <v>0.14206549118387912</v>
      </c>
      <c r="C42" s="71">
        <v>3.4760705289672553E-2</v>
      </c>
    </row>
    <row r="43" spans="1:3">
      <c r="A43" s="66">
        <v>1967</v>
      </c>
      <c r="B43" s="71">
        <v>0.1415748031496063</v>
      </c>
      <c r="C43" s="71">
        <v>3.3858267716535433E-2</v>
      </c>
    </row>
    <row r="44" spans="1:3">
      <c r="A44" s="66">
        <v>1968</v>
      </c>
      <c r="B44" s="71">
        <v>0.13783667002736569</v>
      </c>
      <c r="C44" s="71">
        <v>3.3847040184358343E-2</v>
      </c>
    </row>
    <row r="45" spans="1:3">
      <c r="A45" s="66">
        <v>1969</v>
      </c>
      <c r="B45" s="71">
        <v>0.13813971845809761</v>
      </c>
      <c r="C45" s="71">
        <v>3.1837916063675829E-2</v>
      </c>
    </row>
    <row r="46" spans="1:3">
      <c r="A46" s="66">
        <v>1970</v>
      </c>
      <c r="B46" s="71">
        <v>0.14142910033320993</v>
      </c>
      <c r="C46" s="71">
        <v>2.9988893002591634E-2</v>
      </c>
    </row>
    <row r="47" spans="1:3">
      <c r="A47" s="66">
        <v>1971</v>
      </c>
      <c r="B47" s="71">
        <v>0.14211498499191874</v>
      </c>
      <c r="C47" s="71">
        <v>2.8861694758716229E-2</v>
      </c>
    </row>
    <row r="48" spans="1:3">
      <c r="A48" s="66">
        <v>1972</v>
      </c>
      <c r="B48" s="71">
        <v>0.13911311458224135</v>
      </c>
      <c r="C48" s="71">
        <v>2.8095188174861098E-2</v>
      </c>
    </row>
    <row r="49" spans="1:3">
      <c r="A49" s="66">
        <v>1973</v>
      </c>
      <c r="B49" s="71">
        <v>0.13843860629774546</v>
      </c>
      <c r="C49" s="71">
        <v>2.7855412707285258E-2</v>
      </c>
    </row>
    <row r="50" spans="1:3">
      <c r="A50" s="66">
        <v>1974</v>
      </c>
      <c r="B50" s="71">
        <v>0.14507066235314145</v>
      </c>
      <c r="C50" s="71">
        <v>2.8264941256597991E-2</v>
      </c>
    </row>
    <row r="51" spans="1:3">
      <c r="A51" s="66">
        <v>1975</v>
      </c>
      <c r="B51" s="71">
        <v>0.14798277786636901</v>
      </c>
      <c r="C51" s="71">
        <v>2.6231860947217349E-2</v>
      </c>
    </row>
    <row r="52" spans="1:3">
      <c r="A52" s="66">
        <v>1976</v>
      </c>
      <c r="B52" s="71">
        <v>0.14410919540229886</v>
      </c>
      <c r="C52" s="71">
        <v>2.8017241379310345E-2</v>
      </c>
    </row>
    <row r="53" spans="1:3">
      <c r="A53" s="66">
        <v>1977</v>
      </c>
      <c r="B53" s="71">
        <v>0.14496583730823773</v>
      </c>
      <c r="C53" s="71">
        <v>2.8812685316488337E-2</v>
      </c>
    </row>
    <row r="54" spans="1:3">
      <c r="A54" s="66">
        <v>1978</v>
      </c>
      <c r="B54" s="71">
        <v>0.14535941765241128</v>
      </c>
      <c r="C54" s="71">
        <v>2.8833030027297542E-2</v>
      </c>
    </row>
    <row r="55" spans="1:3">
      <c r="A55" s="66">
        <v>1979</v>
      </c>
      <c r="B55" s="71">
        <v>0.15038696949769842</v>
      </c>
      <c r="C55" s="71">
        <v>2.9035358389397543E-2</v>
      </c>
    </row>
    <row r="56" spans="1:3">
      <c r="A56" s="66">
        <v>1980</v>
      </c>
      <c r="B56" s="71">
        <v>0.16780915821222925</v>
      </c>
      <c r="C56" s="71">
        <v>2.9247783566401613E-2</v>
      </c>
    </row>
    <row r="57" spans="1:3">
      <c r="A57" s="66">
        <v>1981</v>
      </c>
      <c r="B57" s="71">
        <v>0.18637176776711661</v>
      </c>
      <c r="C57" s="71">
        <v>2.9923564807285738E-2</v>
      </c>
    </row>
    <row r="58" spans="1:3">
      <c r="A58" s="66">
        <v>1982</v>
      </c>
      <c r="B58" s="71">
        <v>0.20088519210958067</v>
      </c>
      <c r="C58" s="71">
        <v>2.960814987218131E-2</v>
      </c>
    </row>
    <row r="59" spans="1:3">
      <c r="A59" s="66">
        <v>1983</v>
      </c>
      <c r="B59" s="71">
        <v>0.2031848273394167</v>
      </c>
      <c r="C59" s="71">
        <v>2.9808552513866521E-2</v>
      </c>
    </row>
    <row r="60" spans="1:3">
      <c r="A60" s="66">
        <v>1984</v>
      </c>
      <c r="B60" s="71">
        <v>0.2072098007228993</v>
      </c>
      <c r="C60" s="71">
        <v>2.8979944343153246E-2</v>
      </c>
    </row>
    <row r="61" spans="1:3">
      <c r="A61" s="66">
        <v>1985</v>
      </c>
      <c r="B61" s="71">
        <v>0.20729452463318621</v>
      </c>
      <c r="C61" s="71">
        <v>2.9046880591673627E-2</v>
      </c>
    </row>
    <row r="62" spans="1:3">
      <c r="A62" s="66">
        <v>1986</v>
      </c>
      <c r="B62" s="71">
        <v>0.20521925374816816</v>
      </c>
      <c r="C62" s="71">
        <v>2.9872618645023108E-2</v>
      </c>
    </row>
    <row r="63" spans="1:3">
      <c r="A63" s="66">
        <v>1987</v>
      </c>
      <c r="B63" s="71">
        <v>0.19841794756475042</v>
      </c>
      <c r="C63" s="71">
        <v>2.9683324955686659E-2</v>
      </c>
    </row>
    <row r="64" spans="1:3">
      <c r="A64" s="66">
        <v>1988</v>
      </c>
      <c r="B64" s="71">
        <v>0.19706069039597679</v>
      </c>
      <c r="C64" s="71">
        <v>3.1663492993506175E-2</v>
      </c>
    </row>
    <row r="65" spans="1:3">
      <c r="A65" s="66">
        <v>1989</v>
      </c>
      <c r="B65" s="71">
        <v>0.20844980795891005</v>
      </c>
      <c r="C65" s="71">
        <v>3.5862821299515929E-2</v>
      </c>
    </row>
    <row r="66" spans="1:3">
      <c r="A66" s="66">
        <v>1990</v>
      </c>
      <c r="B66" s="71">
        <v>0.20817692357193415</v>
      </c>
      <c r="C66" s="71">
        <v>3.6208412878869126E-2</v>
      </c>
    </row>
    <row r="67" spans="1:3">
      <c r="A67" s="66">
        <v>1991</v>
      </c>
      <c r="B67" s="71">
        <v>0.20645147837691316</v>
      </c>
      <c r="C67" s="71">
        <v>3.7595395971475043E-2</v>
      </c>
    </row>
    <row r="68" spans="1:3">
      <c r="A68" s="66">
        <v>1992</v>
      </c>
      <c r="B68" s="71">
        <v>0.19665776723029765</v>
      </c>
      <c r="C68" s="71">
        <v>3.7100761396222683E-2</v>
      </c>
    </row>
    <row r="69" spans="1:3">
      <c r="A69" s="66">
        <v>1993</v>
      </c>
      <c r="B69" s="71">
        <v>0.19306525586617695</v>
      </c>
      <c r="C69" s="71">
        <v>3.8498867680362349E-2</v>
      </c>
    </row>
    <row r="70" spans="1:3">
      <c r="A70" s="66">
        <v>1994</v>
      </c>
      <c r="B70" s="71">
        <v>0.19627110103300577</v>
      </c>
      <c r="C70" s="71">
        <v>4.2292049094770183E-2</v>
      </c>
    </row>
    <row r="71" spans="1:3">
      <c r="A71" s="66">
        <v>1995</v>
      </c>
      <c r="B71" s="71">
        <v>0.19811095169775228</v>
      </c>
      <c r="C71" s="71">
        <v>4.3280726924916309E-2</v>
      </c>
    </row>
    <row r="72" spans="1:3">
      <c r="A72" s="66">
        <v>1996</v>
      </c>
      <c r="B72" s="71">
        <v>0.20107350625140613</v>
      </c>
      <c r="C72" s="71">
        <v>4.7632822292932211E-2</v>
      </c>
    </row>
    <row r="73" spans="1:3">
      <c r="A73" s="66">
        <v>1997</v>
      </c>
      <c r="B73" s="71">
        <v>0.20214801090574963</v>
      </c>
      <c r="C73" s="71">
        <v>4.9663337701658455E-2</v>
      </c>
    </row>
    <row r="74" spans="1:3">
      <c r="A74" s="66">
        <v>1998</v>
      </c>
      <c r="B74" s="71">
        <v>0.20364741641337386</v>
      </c>
      <c r="C74" s="71">
        <v>4.8771646077911943E-2</v>
      </c>
    </row>
    <row r="75" spans="1:3">
      <c r="A75" s="68">
        <v>1999</v>
      </c>
      <c r="B75" s="71">
        <v>0.19270247003509702</v>
      </c>
      <c r="C75" s="71">
        <v>4.4487120058274286E-2</v>
      </c>
    </row>
    <row r="76" spans="1:3">
      <c r="A76" s="68">
        <v>2000</v>
      </c>
      <c r="B76" s="71">
        <v>0.19261323360465404</v>
      </c>
      <c r="C76" s="71">
        <v>4.6014519322431627E-2</v>
      </c>
    </row>
    <row r="77" spans="1:3">
      <c r="A77" s="68">
        <v>2001</v>
      </c>
      <c r="B77" s="71">
        <v>0.18727160552418018</v>
      </c>
      <c r="C77" s="71">
        <v>4.3839874709316121E-2</v>
      </c>
    </row>
    <row r="78" spans="1:3">
      <c r="A78" s="68">
        <v>2002</v>
      </c>
      <c r="B78" s="71">
        <v>0.17917814643296792</v>
      </c>
      <c r="C78" s="71">
        <v>4.662641420950818E-2</v>
      </c>
    </row>
    <row r="79" spans="1:3">
      <c r="A79" s="68">
        <v>2003</v>
      </c>
      <c r="B79" s="71">
        <v>0.17209851054416753</v>
      </c>
      <c r="C79" s="71">
        <v>4.7996097693782408E-2</v>
      </c>
    </row>
    <row r="80" spans="1:3">
      <c r="A80" s="66">
        <f>A79+1</f>
        <v>2004</v>
      </c>
      <c r="B80" s="71">
        <v>0.17187934538453312</v>
      </c>
      <c r="C80" s="71">
        <v>5.8647983741576634E-2</v>
      </c>
    </row>
    <row r="81" spans="1:3">
      <c r="A81" s="66">
        <f>A80+1</f>
        <v>2005</v>
      </c>
      <c r="B81" s="71">
        <v>0.17463959390862946</v>
      </c>
      <c r="C81" s="71">
        <v>5.634517766497462E-2</v>
      </c>
    </row>
    <row r="82" spans="1:3">
      <c r="A82" s="66">
        <f>A81+1</f>
        <v>2006</v>
      </c>
      <c r="B82" s="71">
        <v>0.18669992158641083</v>
      </c>
      <c r="C82" s="71">
        <v>6.6339785921454147E-2</v>
      </c>
    </row>
    <row r="83" spans="1:3">
      <c r="A83" s="66">
        <f t="shared" ref="A83:A91" si="0">A82+1</f>
        <v>2007</v>
      </c>
      <c r="B83" s="71">
        <v>0.19731379950328601</v>
      </c>
      <c r="C83" s="71">
        <v>7.1001407655133464E-2</v>
      </c>
    </row>
    <row r="84" spans="1:3">
      <c r="A84" s="66">
        <f t="shared" si="0"/>
        <v>2008</v>
      </c>
      <c r="B84" s="71">
        <v>0.20720417001633776</v>
      </c>
      <c r="C84" s="71">
        <v>6.7719543926073836E-2</v>
      </c>
    </row>
    <row r="85" spans="1:3">
      <c r="A85" s="66">
        <f t="shared" si="0"/>
        <v>2009</v>
      </c>
      <c r="B85" s="71">
        <v>0.17925163704396632</v>
      </c>
      <c r="C85" s="71">
        <v>4.987839101964453E-2</v>
      </c>
    </row>
    <row r="86" spans="1:3">
      <c r="A86" s="66">
        <f t="shared" si="0"/>
        <v>2010</v>
      </c>
      <c r="B86" s="71">
        <v>0.17670970610385725</v>
      </c>
      <c r="C86" s="71">
        <v>5.2781533268607843E-2</v>
      </c>
    </row>
    <row r="87" spans="1:3">
      <c r="A87" s="66">
        <f t="shared" si="0"/>
        <v>2011</v>
      </c>
      <c r="B87" s="71">
        <v>0.18140880198139847</v>
      </c>
      <c r="C87" s="71">
        <v>5.8567296534284781E-2</v>
      </c>
    </row>
    <row r="88" spans="1:3">
      <c r="A88" s="66">
        <f t="shared" si="0"/>
        <v>2012</v>
      </c>
      <c r="B88" s="15"/>
      <c r="C88" s="15"/>
    </row>
    <row r="89" spans="1:3">
      <c r="A89" s="66">
        <f t="shared" si="0"/>
        <v>2013</v>
      </c>
      <c r="B89" s="15"/>
      <c r="C89" s="15"/>
    </row>
    <row r="90" spans="1:3">
      <c r="A90" s="66">
        <f t="shared" si="0"/>
        <v>2014</v>
      </c>
      <c r="B90" s="15"/>
      <c r="C90" s="15"/>
    </row>
    <row r="91" spans="1:3">
      <c r="A91" s="66">
        <f t="shared" si="0"/>
        <v>2015</v>
      </c>
      <c r="B91" s="15"/>
      <c r="C91" s="15"/>
    </row>
    <row r="92" spans="1:3">
      <c r="A92" s="11"/>
      <c r="B92" s="15"/>
      <c r="C92" s="15"/>
    </row>
    <row r="93" spans="1:3">
      <c r="A93" s="11"/>
      <c r="B93" s="15"/>
      <c r="C93" s="15"/>
    </row>
    <row r="94" spans="1:3">
      <c r="A94" s="11"/>
      <c r="B94" s="15"/>
      <c r="C94" s="15"/>
    </row>
    <row r="95" spans="1:3">
      <c r="A95" s="11"/>
      <c r="B95" s="15"/>
      <c r="C95" s="15"/>
    </row>
    <row r="96" spans="1:3">
      <c r="A96" s="11"/>
      <c r="B96" s="15"/>
      <c r="C96" s="15"/>
    </row>
    <row r="97" spans="1:3">
      <c r="A97" s="11"/>
      <c r="B97" s="15"/>
      <c r="C97" s="15"/>
    </row>
    <row r="98" spans="1:3">
      <c r="A98" s="11"/>
      <c r="B98" s="15"/>
      <c r="C98" s="15"/>
    </row>
    <row r="99" spans="1:3">
      <c r="A99" s="11"/>
      <c r="B99" s="15"/>
      <c r="C99" s="15"/>
    </row>
    <row r="100" spans="1:3">
      <c r="A100" s="11"/>
      <c r="B100" s="15"/>
      <c r="C100" s="15"/>
    </row>
    <row r="101" spans="1:3">
      <c r="A101" s="11"/>
      <c r="B101" s="15"/>
      <c r="C101" s="15"/>
    </row>
    <row r="102" spans="1:3">
      <c r="A102" s="11"/>
      <c r="B102" s="15"/>
      <c r="C102" s="15"/>
    </row>
    <row r="103" spans="1:3">
      <c r="A103" s="11"/>
      <c r="B103" s="15"/>
      <c r="C103" s="15"/>
    </row>
    <row r="104" spans="1:3">
      <c r="A104" s="11"/>
      <c r="B104" s="15"/>
      <c r="C104" s="15"/>
    </row>
    <row r="105" spans="1:3">
      <c r="A105" s="11"/>
      <c r="B105" s="15"/>
      <c r="C105" s="15"/>
    </row>
    <row r="106" spans="1:3">
      <c r="A106" s="11"/>
      <c r="B106" s="15"/>
      <c r="C106" s="15"/>
    </row>
    <row r="107" spans="1:3">
      <c r="A107" s="11"/>
      <c r="B107" s="15"/>
      <c r="C107" s="15"/>
    </row>
    <row r="108" spans="1:3">
      <c r="A108" s="11"/>
      <c r="B108" s="15"/>
      <c r="C108" s="15"/>
    </row>
    <row r="109" spans="1:3">
      <c r="A109" s="11"/>
      <c r="B109" s="15"/>
      <c r="C109" s="15"/>
    </row>
    <row r="110" spans="1:3">
      <c r="A110" s="11"/>
      <c r="B110" s="15"/>
      <c r="C110" s="15"/>
    </row>
    <row r="111" spans="1:3">
      <c r="A111" s="11"/>
      <c r="B111" s="15"/>
      <c r="C111" s="15"/>
    </row>
    <row r="112" spans="1:3">
      <c r="A112" s="11"/>
      <c r="B112" s="15"/>
      <c r="C112" s="15"/>
    </row>
    <row r="113" spans="1:3">
      <c r="A113" s="11"/>
      <c r="B113" s="15"/>
      <c r="C113" s="15"/>
    </row>
    <row r="114" spans="1:3">
      <c r="A114" s="11"/>
      <c r="B114" s="15"/>
      <c r="C114" s="15"/>
    </row>
    <row r="115" spans="1:3">
      <c r="A115" s="11"/>
      <c r="B115" s="15"/>
      <c r="C115" s="15"/>
    </row>
    <row r="116" spans="1:3">
      <c r="A116" s="11"/>
      <c r="B116" s="15"/>
      <c r="C116" s="15"/>
    </row>
    <row r="117" spans="1:3">
      <c r="A117" s="11"/>
      <c r="B117" s="15"/>
      <c r="C117" s="15"/>
    </row>
    <row r="118" spans="1:3">
      <c r="A118" s="11"/>
      <c r="B118" s="15"/>
      <c r="C118" s="15"/>
    </row>
    <row r="119" spans="1:3">
      <c r="A119" s="11"/>
      <c r="B119" s="15"/>
      <c r="C119" s="15"/>
    </row>
    <row r="120" spans="1:3">
      <c r="A120" s="11"/>
      <c r="B120" s="15"/>
      <c r="C120" s="15"/>
    </row>
    <row r="121" spans="1:3">
      <c r="A121" s="11"/>
      <c r="B121" s="15"/>
      <c r="C121" s="15"/>
    </row>
    <row r="122" spans="1:3">
      <c r="A122" s="11"/>
      <c r="B122" s="15"/>
      <c r="C122" s="15"/>
    </row>
    <row r="123" spans="1:3">
      <c r="A123" s="11"/>
      <c r="B123" s="15"/>
      <c r="C123" s="15"/>
    </row>
    <row r="124" spans="1:3">
      <c r="A124" s="11"/>
      <c r="B124" s="15"/>
      <c r="C124" s="15"/>
    </row>
    <row r="125" spans="1:3">
      <c r="A125" s="11"/>
      <c r="B125" s="15"/>
      <c r="C125" s="15"/>
    </row>
    <row r="126" spans="1:3">
      <c r="A126" s="11"/>
      <c r="B126" s="15"/>
      <c r="C126" s="15"/>
    </row>
    <row r="127" spans="1:3">
      <c r="A127" s="11"/>
      <c r="B127" s="15"/>
      <c r="C127" s="15"/>
    </row>
    <row r="128" spans="1:3">
      <c r="A128" s="11"/>
      <c r="B128" s="15"/>
      <c r="C128" s="15"/>
    </row>
    <row r="129" spans="1:3">
      <c r="A129" s="11"/>
      <c r="B129" s="15"/>
      <c r="C129" s="15"/>
    </row>
    <row r="130" spans="1:3">
      <c r="A130" s="11"/>
      <c r="B130" s="15"/>
      <c r="C130" s="15"/>
    </row>
    <row r="131" spans="1:3">
      <c r="A131" s="11"/>
      <c r="B131" s="15"/>
      <c r="C131" s="15"/>
    </row>
    <row r="132" spans="1:3">
      <c r="A132" s="11"/>
      <c r="B132" s="15"/>
      <c r="C132" s="15"/>
    </row>
    <row r="133" spans="1:3">
      <c r="A133" s="11"/>
      <c r="B133" s="15"/>
      <c r="C133" s="15"/>
    </row>
    <row r="134" spans="1:3">
      <c r="A134" s="11"/>
      <c r="B134" s="15"/>
      <c r="C134" s="15"/>
    </row>
    <row r="135" spans="1:3">
      <c r="A135" s="11"/>
      <c r="B135" s="15"/>
      <c r="C135" s="15"/>
    </row>
    <row r="136" spans="1:3">
      <c r="A136" s="11"/>
      <c r="B136" s="15"/>
      <c r="C136" s="15"/>
    </row>
    <row r="137" spans="1:3">
      <c r="A137" s="11"/>
      <c r="B137" s="15"/>
      <c r="C137" s="15"/>
    </row>
    <row r="138" spans="1:3">
      <c r="A138" s="11"/>
      <c r="B138" s="15"/>
      <c r="C138" s="15"/>
    </row>
    <row r="139" spans="1:3">
      <c r="A139" s="11"/>
      <c r="B139" s="15"/>
      <c r="C139" s="15"/>
    </row>
    <row r="140" spans="1:3">
      <c r="A140" s="11"/>
      <c r="B140" s="15"/>
      <c r="C140" s="15"/>
    </row>
    <row r="141" spans="1:3">
      <c r="A141" s="11"/>
      <c r="B141" s="15"/>
      <c r="C141" s="15"/>
    </row>
    <row r="142" spans="1:3">
      <c r="A142" s="11"/>
      <c r="B142" s="15"/>
      <c r="C142" s="15"/>
    </row>
    <row r="143" spans="1:3">
      <c r="A143" s="11"/>
      <c r="B143" s="15"/>
      <c r="C143" s="15"/>
    </row>
    <row r="144" spans="1:3">
      <c r="A144" s="11"/>
      <c r="B144" s="15"/>
      <c r="C144" s="15"/>
    </row>
    <row r="145" spans="1:3">
      <c r="A145" s="11"/>
      <c r="B145" s="15"/>
      <c r="C145" s="15"/>
    </row>
    <row r="146" spans="1:3">
      <c r="A146" s="11"/>
      <c r="B146" s="15"/>
      <c r="C146" s="15"/>
    </row>
    <row r="147" spans="1:3">
      <c r="A147" s="11"/>
      <c r="B147" s="15"/>
      <c r="C147" s="15"/>
    </row>
    <row r="148" spans="1:3">
      <c r="A148" s="11"/>
      <c r="B148" s="15"/>
      <c r="C148" s="15"/>
    </row>
    <row r="149" spans="1:3">
      <c r="A149" s="11"/>
      <c r="B149" s="15"/>
      <c r="C149" s="15"/>
    </row>
    <row r="150" spans="1:3">
      <c r="A150" s="11"/>
      <c r="B150" s="15"/>
      <c r="C150" s="15"/>
    </row>
    <row r="151" spans="1:3">
      <c r="A151" s="11"/>
      <c r="B151" s="15"/>
      <c r="C151" s="15"/>
    </row>
    <row r="152" spans="1:3">
      <c r="A152" s="11"/>
      <c r="B152" s="15"/>
      <c r="C152" s="15"/>
    </row>
    <row r="153" spans="1:3">
      <c r="A153" s="11"/>
      <c r="B153" s="15"/>
      <c r="C153" s="15"/>
    </row>
    <row r="154" spans="1:3">
      <c r="A154" s="11"/>
      <c r="B154" s="15"/>
      <c r="C154" s="15"/>
    </row>
    <row r="155" spans="1:3">
      <c r="A155" s="11"/>
      <c r="B155" s="15"/>
      <c r="C155" s="15"/>
    </row>
    <row r="156" spans="1:3">
      <c r="A156" s="11"/>
      <c r="B156" s="15"/>
      <c r="C156" s="15"/>
    </row>
    <row r="157" spans="1:3">
      <c r="A157" s="11"/>
      <c r="B157" s="15"/>
      <c r="C157" s="15"/>
    </row>
    <row r="158" spans="1:3">
      <c r="A158" s="11"/>
      <c r="B158" s="15"/>
      <c r="C158" s="15"/>
    </row>
    <row r="159" spans="1:3">
      <c r="A159" s="11"/>
      <c r="B159" s="15"/>
      <c r="C159" s="15"/>
    </row>
    <row r="160" spans="1:3">
      <c r="A160" s="11"/>
      <c r="B160" s="15"/>
      <c r="C160" s="15"/>
    </row>
    <row r="161" spans="1:3">
      <c r="A161" s="11"/>
      <c r="B161" s="15"/>
      <c r="C161" s="15"/>
    </row>
    <row r="162" spans="1:3">
      <c r="A162" s="11"/>
      <c r="B162" s="15"/>
      <c r="C162" s="15"/>
    </row>
    <row r="163" spans="1:3">
      <c r="A163" s="11"/>
      <c r="B163" s="15"/>
      <c r="C163" s="15"/>
    </row>
    <row r="164" spans="1:3">
      <c r="A164" s="11"/>
      <c r="B164" s="15"/>
      <c r="C164" s="15"/>
    </row>
    <row r="165" spans="1:3">
      <c r="A165" s="11"/>
      <c r="B165" s="15"/>
      <c r="C165" s="15"/>
    </row>
    <row r="166" spans="1:3">
      <c r="A166" s="11"/>
      <c r="B166" s="15"/>
      <c r="C166" s="15"/>
    </row>
    <row r="167" spans="1:3">
      <c r="A167" s="11"/>
      <c r="B167" s="15"/>
      <c r="C167" s="15"/>
    </row>
    <row r="168" spans="1:3">
      <c r="A168" s="11"/>
      <c r="B168" s="15"/>
      <c r="C168" s="15"/>
    </row>
    <row r="169" spans="1:3">
      <c r="A169" s="11"/>
      <c r="B169" s="15"/>
      <c r="C169" s="15"/>
    </row>
    <row r="170" spans="1:3">
      <c r="A170" s="11"/>
      <c r="B170" s="15"/>
      <c r="C170" s="15"/>
    </row>
    <row r="171" spans="1:3">
      <c r="A171" s="11"/>
      <c r="B171" s="15"/>
      <c r="C171" s="15"/>
    </row>
    <row r="172" spans="1:3">
      <c r="A172" s="11"/>
      <c r="B172" s="15"/>
      <c r="C172" s="15"/>
    </row>
    <row r="173" spans="1:3">
      <c r="A173" s="11"/>
      <c r="B173" s="15"/>
      <c r="C173" s="15"/>
    </row>
    <row r="174" spans="1:3">
      <c r="A174" s="11"/>
      <c r="B174" s="15"/>
      <c r="C174" s="15"/>
    </row>
    <row r="175" spans="1:3">
      <c r="A175" s="11"/>
      <c r="B175" s="15"/>
      <c r="C175" s="15"/>
    </row>
    <row r="176" spans="1:3">
      <c r="A176" s="11"/>
      <c r="B176" s="15"/>
      <c r="C176" s="15"/>
    </row>
    <row r="177" spans="1:3">
      <c r="A177" s="11"/>
      <c r="B177" s="15"/>
      <c r="C177" s="15"/>
    </row>
    <row r="178" spans="1:3">
      <c r="A178" s="11"/>
      <c r="B178" s="15"/>
      <c r="C178" s="15"/>
    </row>
    <row r="179" spans="1:3">
      <c r="A179" s="11"/>
      <c r="B179" s="15"/>
      <c r="C179" s="15"/>
    </row>
    <row r="180" spans="1:3">
      <c r="A180" s="11"/>
      <c r="B180" s="15"/>
      <c r="C180" s="15"/>
    </row>
    <row r="181" spans="1:3">
      <c r="A181" s="11"/>
      <c r="B181" s="15"/>
      <c r="C181" s="15"/>
    </row>
    <row r="182" spans="1:3">
      <c r="A182" s="11"/>
      <c r="B182" s="15"/>
      <c r="C182" s="15"/>
    </row>
    <row r="183" spans="1:3">
      <c r="A183" s="11"/>
      <c r="B183" s="15"/>
      <c r="C183" s="15"/>
    </row>
    <row r="184" spans="1:3">
      <c r="A184" s="11"/>
      <c r="B184" s="15"/>
      <c r="C184" s="15"/>
    </row>
    <row r="185" spans="1:3">
      <c r="A185" s="11"/>
      <c r="B185" s="15"/>
      <c r="C185" s="15"/>
    </row>
    <row r="186" spans="1:3">
      <c r="A186" s="11"/>
      <c r="B186" s="15"/>
      <c r="C186" s="15"/>
    </row>
    <row r="187" spans="1:3">
      <c r="A187" s="11"/>
      <c r="B187" s="15"/>
      <c r="C187" s="15"/>
    </row>
    <row r="188" spans="1:3">
      <c r="A188" s="11"/>
      <c r="B188" s="15"/>
      <c r="C188" s="15"/>
    </row>
    <row r="189" spans="1:3">
      <c r="A189" s="11"/>
      <c r="B189" s="15"/>
      <c r="C189" s="15"/>
    </row>
    <row r="190" spans="1:3">
      <c r="A190" s="11"/>
      <c r="B190" s="15"/>
      <c r="C190" s="15"/>
    </row>
    <row r="191" spans="1:3">
      <c r="A191" s="11"/>
      <c r="B191" s="15"/>
      <c r="C191" s="15"/>
    </row>
    <row r="192" spans="1:3">
      <c r="A192" s="11"/>
      <c r="B192" s="15"/>
      <c r="C192" s="15"/>
    </row>
    <row r="193" spans="1:3">
      <c r="A193" s="11"/>
      <c r="B193" s="15"/>
      <c r="C193" s="15"/>
    </row>
    <row r="194" spans="1:3">
      <c r="A194" s="11"/>
      <c r="B194" s="15"/>
      <c r="C194" s="15"/>
    </row>
    <row r="195" spans="1:3">
      <c r="A195" s="11"/>
      <c r="B195" s="15"/>
      <c r="C195" s="15"/>
    </row>
    <row r="196" spans="1:3">
      <c r="A196" s="11"/>
      <c r="B196" s="15"/>
      <c r="C196" s="15"/>
    </row>
    <row r="197" spans="1:3">
      <c r="A197" s="11"/>
      <c r="B197" s="15"/>
      <c r="C197" s="15"/>
    </row>
    <row r="198" spans="1:3">
      <c r="A198" s="11"/>
      <c r="B198" s="15"/>
      <c r="C198" s="15"/>
    </row>
    <row r="199" spans="1:3">
      <c r="A199" s="11"/>
      <c r="B199" s="15"/>
      <c r="C199" s="15"/>
    </row>
    <row r="200" spans="1:3">
      <c r="A200" s="11"/>
      <c r="B200" s="15"/>
      <c r="C200" s="15"/>
    </row>
    <row r="201" spans="1:3">
      <c r="A201" s="11"/>
      <c r="B201" s="15"/>
      <c r="C201" s="15"/>
    </row>
    <row r="202" spans="1:3">
      <c r="A202" s="11"/>
      <c r="B202" s="15"/>
      <c r="C202" s="15"/>
    </row>
    <row r="203" spans="1:3">
      <c r="A203" s="11"/>
      <c r="B203" s="15"/>
      <c r="C203" s="15"/>
    </row>
    <row r="204" spans="1:3">
      <c r="A204" s="11"/>
      <c r="B204" s="15"/>
      <c r="C204" s="15"/>
    </row>
    <row r="205" spans="1:3">
      <c r="A205" s="11"/>
      <c r="B205" s="15"/>
      <c r="C205" s="15"/>
    </row>
    <row r="206" spans="1:3">
      <c r="A206" s="11"/>
      <c r="B206" s="15"/>
      <c r="C206" s="15"/>
    </row>
    <row r="207" spans="1:3">
      <c r="A207" s="11"/>
      <c r="B207" s="15"/>
      <c r="C207" s="15"/>
    </row>
    <row r="208" spans="1:3">
      <c r="A208" s="11"/>
      <c r="B208" s="15"/>
      <c r="C208" s="15"/>
    </row>
    <row r="209" spans="1:3">
      <c r="A209" s="11"/>
      <c r="B209" s="15"/>
      <c r="C209" s="15"/>
    </row>
    <row r="210" spans="1:3">
      <c r="A210" s="11"/>
      <c r="B210" s="15"/>
      <c r="C210" s="15"/>
    </row>
    <row r="211" spans="1:3">
      <c r="A211" s="11"/>
      <c r="B211" s="15"/>
      <c r="C211" s="15"/>
    </row>
    <row r="212" spans="1:3">
      <c r="A212" s="11"/>
      <c r="B212" s="15"/>
      <c r="C212" s="15"/>
    </row>
    <row r="213" spans="1:3">
      <c r="A213" s="11"/>
      <c r="B213" s="15"/>
      <c r="C213" s="15"/>
    </row>
    <row r="214" spans="1:3">
      <c r="A214" s="11"/>
      <c r="B214" s="15"/>
      <c r="C214" s="15"/>
    </row>
    <row r="215" spans="1:3">
      <c r="A215" s="11"/>
      <c r="B215" s="15"/>
      <c r="C215" s="15"/>
    </row>
    <row r="216" spans="1:3">
      <c r="A216" s="11"/>
      <c r="B216" s="15"/>
      <c r="C216" s="15"/>
    </row>
    <row r="217" spans="1:3">
      <c r="A217" s="11"/>
      <c r="B217" s="15"/>
      <c r="C217" s="15"/>
    </row>
    <row r="218" spans="1:3">
      <c r="A218" s="11"/>
      <c r="B218" s="15"/>
      <c r="C218" s="15"/>
    </row>
    <row r="219" spans="1:3">
      <c r="A219" s="11"/>
      <c r="B219" s="15"/>
      <c r="C219" s="15"/>
    </row>
    <row r="220" spans="1:3">
      <c r="A220" s="11"/>
      <c r="B220" s="15"/>
      <c r="C220" s="15"/>
    </row>
    <row r="221" spans="1:3">
      <c r="A221" s="11"/>
      <c r="B221" s="15"/>
      <c r="C221" s="15"/>
    </row>
    <row r="222" spans="1:3">
      <c r="A222" s="11"/>
      <c r="B222" s="15"/>
      <c r="C222" s="15"/>
    </row>
    <row r="223" spans="1:3">
      <c r="A223" s="11"/>
      <c r="B223" s="15"/>
      <c r="C223" s="15"/>
    </row>
    <row r="224" spans="1:3">
      <c r="A224" s="11"/>
      <c r="B224" s="15"/>
      <c r="C224" s="15"/>
    </row>
    <row r="225" spans="1:3">
      <c r="A225" s="11"/>
      <c r="B225" s="15"/>
      <c r="C225" s="15"/>
    </row>
    <row r="226" spans="1:3">
      <c r="A226" s="11"/>
      <c r="B226" s="15"/>
      <c r="C226" s="15"/>
    </row>
    <row r="227" spans="1:3">
      <c r="A227" s="11"/>
      <c r="B227" s="15"/>
      <c r="C227" s="15"/>
    </row>
    <row r="228" spans="1:3">
      <c r="A228" s="11"/>
      <c r="B228" s="15"/>
      <c r="C228" s="15"/>
    </row>
    <row r="229" spans="1:3">
      <c r="A229" s="11"/>
      <c r="B229" s="15"/>
      <c r="C229" s="15"/>
    </row>
    <row r="230" spans="1:3">
      <c r="A230" s="11"/>
      <c r="B230" s="15"/>
      <c r="C230" s="15"/>
    </row>
    <row r="231" spans="1:3">
      <c r="A231" s="11"/>
      <c r="B231" s="15"/>
      <c r="C231" s="15"/>
    </row>
    <row r="232" spans="1:3">
      <c r="A232" s="11"/>
      <c r="B232" s="15"/>
      <c r="C232" s="15"/>
    </row>
    <row r="233" spans="1:3">
      <c r="A233" s="11"/>
      <c r="B233" s="15"/>
      <c r="C233" s="15"/>
    </row>
    <row r="234" spans="1:3">
      <c r="A234" s="11"/>
      <c r="B234" s="15"/>
      <c r="C234" s="15"/>
    </row>
    <row r="235" spans="1:3">
      <c r="A235" s="11"/>
      <c r="B235" s="15"/>
      <c r="C235" s="15"/>
    </row>
    <row r="236" spans="1:3">
      <c r="A236" s="11"/>
      <c r="B236" s="15"/>
      <c r="C236" s="15"/>
    </row>
    <row r="237" spans="1:3">
      <c r="A237" s="11"/>
      <c r="B237" s="15"/>
      <c r="C237" s="15"/>
    </row>
    <row r="238" spans="1:3">
      <c r="A238" s="11"/>
      <c r="B238" s="15"/>
      <c r="C238" s="15"/>
    </row>
    <row r="239" spans="1:3">
      <c r="A239" s="11"/>
      <c r="B239" s="15"/>
      <c r="C239" s="15"/>
    </row>
    <row r="240" spans="1:3">
      <c r="A240" s="11"/>
      <c r="B240" s="15"/>
      <c r="C240" s="15"/>
    </row>
    <row r="241" spans="1:3">
      <c r="A241" s="11"/>
      <c r="B241" s="15"/>
      <c r="C241" s="15"/>
    </row>
    <row r="242" spans="1:3">
      <c r="A242" s="11"/>
      <c r="B242" s="15"/>
      <c r="C242" s="15"/>
    </row>
    <row r="243" spans="1:3">
      <c r="A243" s="11"/>
      <c r="B243" s="15"/>
      <c r="C243" s="15"/>
    </row>
    <row r="244" spans="1:3">
      <c r="A244" s="11"/>
      <c r="B244" s="15"/>
      <c r="C244" s="15"/>
    </row>
    <row r="245" spans="1:3">
      <c r="A245" s="11"/>
      <c r="B245" s="15"/>
      <c r="C245" s="15"/>
    </row>
    <row r="246" spans="1:3">
      <c r="A246" s="11"/>
      <c r="B246" s="15"/>
      <c r="C246" s="15"/>
    </row>
    <row r="247" spans="1:3">
      <c r="A247" s="11"/>
      <c r="B247" s="15"/>
      <c r="C247" s="15"/>
    </row>
    <row r="248" spans="1:3">
      <c r="A248" s="11"/>
      <c r="B248" s="15"/>
      <c r="C248" s="15"/>
    </row>
    <row r="249" spans="1:3">
      <c r="A249" s="11"/>
      <c r="B249" s="15"/>
      <c r="C249" s="15"/>
    </row>
    <row r="250" spans="1:3">
      <c r="A250" s="11"/>
      <c r="B250" s="15"/>
      <c r="C250" s="15"/>
    </row>
    <row r="251" spans="1:3">
      <c r="A251" s="11"/>
      <c r="B251" s="15"/>
      <c r="C251" s="15"/>
    </row>
    <row r="252" spans="1:3">
      <c r="A252" s="11"/>
      <c r="B252" s="15"/>
      <c r="C252" s="15"/>
    </row>
    <row r="253" spans="1:3">
      <c r="A253" s="11"/>
      <c r="B253" s="15"/>
      <c r="C253" s="15"/>
    </row>
    <row r="254" spans="1:3">
      <c r="A254" s="11"/>
      <c r="B254" s="15"/>
      <c r="C254" s="15"/>
    </row>
    <row r="255" spans="1:3">
      <c r="A255" s="11"/>
      <c r="B255" s="15"/>
      <c r="C255" s="15"/>
    </row>
    <row r="256" spans="1:3">
      <c r="A256" s="11"/>
      <c r="B256" s="15"/>
      <c r="C256" s="15"/>
    </row>
    <row r="257" spans="1:3">
      <c r="A257" s="11"/>
      <c r="B257" s="15"/>
      <c r="C257" s="15"/>
    </row>
    <row r="258" spans="1:3">
      <c r="A258" s="11"/>
      <c r="B258" s="15"/>
      <c r="C258" s="15"/>
    </row>
    <row r="259" spans="1:3">
      <c r="A259" s="11"/>
      <c r="B259" s="15"/>
      <c r="C259" s="15"/>
    </row>
    <row r="260" spans="1:3">
      <c r="A260" s="11"/>
      <c r="B260" s="15"/>
      <c r="C260" s="15"/>
    </row>
    <row r="261" spans="1:3">
      <c r="A261" s="11"/>
      <c r="B261" s="15"/>
      <c r="C261" s="15"/>
    </row>
    <row r="262" spans="1:3">
      <c r="A262" s="11"/>
      <c r="B262" s="15"/>
      <c r="C262" s="15"/>
    </row>
    <row r="263" spans="1:3">
      <c r="A263" s="11"/>
      <c r="B263" s="15"/>
      <c r="C263" s="15"/>
    </row>
    <row r="264" spans="1:3">
      <c r="A264" s="11"/>
      <c r="B264" s="15"/>
      <c r="C264" s="15"/>
    </row>
    <row r="265" spans="1:3">
      <c r="A265" s="11"/>
      <c r="B265" s="15"/>
      <c r="C265" s="15"/>
    </row>
    <row r="266" spans="1:3">
      <c r="A266" s="11"/>
      <c r="B266" s="15"/>
      <c r="C266" s="15"/>
    </row>
    <row r="267" spans="1:3">
      <c r="A267" s="11"/>
      <c r="B267" s="15"/>
      <c r="C267" s="15"/>
    </row>
    <row r="268" spans="1:3">
      <c r="A268" s="11"/>
      <c r="B268" s="15"/>
      <c r="C268" s="15"/>
    </row>
    <row r="269" spans="1:3">
      <c r="A269" s="11"/>
      <c r="B269" s="15"/>
      <c r="C269" s="15"/>
    </row>
    <row r="270" spans="1:3">
      <c r="A270" s="11"/>
      <c r="B270" s="15"/>
      <c r="C270" s="15"/>
    </row>
    <row r="271" spans="1:3">
      <c r="A271" s="11"/>
      <c r="B271" s="15"/>
      <c r="C271" s="15"/>
    </row>
    <row r="272" spans="1:3">
      <c r="A272" s="11"/>
      <c r="B272" s="15"/>
      <c r="C272" s="15"/>
    </row>
    <row r="273" spans="1:3">
      <c r="A273" s="11"/>
      <c r="B273" s="15"/>
      <c r="C273" s="15"/>
    </row>
    <row r="274" spans="1:3">
      <c r="A274" s="11"/>
      <c r="B274" s="15"/>
      <c r="C274" s="15"/>
    </row>
    <row r="275" spans="1:3">
      <c r="A275" s="11"/>
      <c r="B275" s="15"/>
      <c r="C275" s="15"/>
    </row>
    <row r="276" spans="1:3">
      <c r="A276" s="11"/>
      <c r="B276" s="15"/>
      <c r="C276" s="15"/>
    </row>
    <row r="277" spans="1:3">
      <c r="A277" s="11"/>
      <c r="B277" s="15"/>
      <c r="C277" s="15"/>
    </row>
    <row r="278" spans="1:3">
      <c r="A278" s="11"/>
      <c r="B278" s="15"/>
      <c r="C278" s="15"/>
    </row>
    <row r="279" spans="1:3">
      <c r="A279" s="11"/>
      <c r="B279" s="15"/>
      <c r="C279" s="15"/>
    </row>
    <row r="280" spans="1:3">
      <c r="A280" s="11"/>
      <c r="B280" s="15"/>
      <c r="C280" s="15"/>
    </row>
    <row r="281" spans="1:3">
      <c r="A281" s="11"/>
      <c r="B281" s="15"/>
      <c r="C281" s="15"/>
    </row>
    <row r="282" spans="1:3">
      <c r="A282" s="11"/>
      <c r="B282" s="15"/>
      <c r="C282" s="15"/>
    </row>
    <row r="283" spans="1:3">
      <c r="A283" s="11"/>
      <c r="B283" s="15"/>
      <c r="C283" s="15"/>
    </row>
    <row r="284" spans="1:3">
      <c r="A284" s="11"/>
      <c r="B284" s="15"/>
      <c r="C284" s="15"/>
    </row>
    <row r="285" spans="1:3">
      <c r="A285" s="11"/>
      <c r="B285" s="15"/>
      <c r="C285" s="15"/>
    </row>
    <row r="286" spans="1:3">
      <c r="A286" s="11"/>
      <c r="B286" s="15"/>
      <c r="C286" s="15"/>
    </row>
    <row r="287" spans="1:3">
      <c r="A287" s="11"/>
      <c r="B287" s="15"/>
      <c r="C287" s="15"/>
    </row>
    <row r="288" spans="1:3">
      <c r="A288" s="11"/>
      <c r="B288" s="15"/>
      <c r="C288" s="15"/>
    </row>
    <row r="289" spans="1:3">
      <c r="A289" s="11"/>
      <c r="B289" s="15"/>
      <c r="C289" s="15"/>
    </row>
    <row r="290" spans="1:3">
      <c r="A290" s="11"/>
      <c r="B290" s="15"/>
      <c r="C290" s="15"/>
    </row>
    <row r="291" spans="1:3">
      <c r="A291" s="11"/>
      <c r="B291" s="15"/>
      <c r="C291" s="15"/>
    </row>
    <row r="292" spans="1:3">
      <c r="A292" s="11"/>
      <c r="B292" s="15"/>
      <c r="C292" s="15"/>
    </row>
    <row r="293" spans="1:3">
      <c r="A293" s="11"/>
      <c r="B293" s="15"/>
      <c r="C293" s="15"/>
    </row>
    <row r="294" spans="1:3">
      <c r="A294" s="11"/>
      <c r="B294" s="15"/>
      <c r="C294" s="15"/>
    </row>
    <row r="295" spans="1:3">
      <c r="A295" s="11"/>
      <c r="B295" s="15"/>
      <c r="C295" s="15"/>
    </row>
    <row r="296" spans="1:3">
      <c r="A296" s="11"/>
      <c r="B296" s="15"/>
      <c r="C296" s="15"/>
    </row>
    <row r="297" spans="1:3">
      <c r="A297" s="11"/>
      <c r="B297" s="15"/>
      <c r="C297" s="15"/>
    </row>
    <row r="298" spans="1:3">
      <c r="A298" s="11"/>
      <c r="B298" s="15"/>
      <c r="C298" s="15"/>
    </row>
    <row r="299" spans="1:3">
      <c r="A299" s="11"/>
      <c r="B299" s="15"/>
      <c r="C299" s="15"/>
    </row>
    <row r="300" spans="1:3">
      <c r="A300" s="11"/>
      <c r="B300" s="15"/>
      <c r="C300" s="15"/>
    </row>
    <row r="301" spans="1:3">
      <c r="A301" s="11"/>
      <c r="B301" s="15"/>
      <c r="C301" s="15"/>
    </row>
    <row r="302" spans="1:3">
      <c r="A302" s="11"/>
      <c r="B302" s="15"/>
      <c r="C302" s="15"/>
    </row>
    <row r="303" spans="1:3">
      <c r="A303" s="11"/>
      <c r="B303" s="15"/>
      <c r="C303" s="15"/>
    </row>
    <row r="304" spans="1:3">
      <c r="A304" s="11"/>
      <c r="B304" s="15"/>
      <c r="C304" s="15"/>
    </row>
    <row r="305" spans="1:3">
      <c r="A305" s="11"/>
      <c r="B305" s="15"/>
      <c r="C305" s="15"/>
    </row>
    <row r="306" spans="1:3">
      <c r="A306" s="11"/>
      <c r="B306" s="15"/>
      <c r="C306" s="15"/>
    </row>
    <row r="307" spans="1:3">
      <c r="A307" s="11"/>
      <c r="B307" s="15"/>
      <c r="C307" s="15"/>
    </row>
    <row r="308" spans="1:3">
      <c r="A308" s="11"/>
      <c r="B308" s="15"/>
      <c r="C308" s="15"/>
    </row>
    <row r="309" spans="1:3">
      <c r="A309" s="11"/>
      <c r="B309" s="15"/>
      <c r="C309" s="15"/>
    </row>
    <row r="310" spans="1:3">
      <c r="A310" s="11"/>
      <c r="B310" s="15"/>
      <c r="C310" s="15"/>
    </row>
    <row r="311" spans="1:3">
      <c r="A311" s="11"/>
      <c r="B311" s="15"/>
      <c r="C311" s="15"/>
    </row>
    <row r="312" spans="1:3">
      <c r="A312" s="11"/>
      <c r="B312" s="15"/>
      <c r="C312" s="15"/>
    </row>
    <row r="313" spans="1:3">
      <c r="A313" s="11"/>
      <c r="B313" s="15"/>
      <c r="C313" s="15"/>
    </row>
    <row r="314" spans="1:3">
      <c r="A314" s="11"/>
      <c r="B314" s="15"/>
      <c r="C314" s="15"/>
    </row>
    <row r="315" spans="1:3">
      <c r="A315" s="11"/>
      <c r="B315" s="15"/>
      <c r="C315" s="15"/>
    </row>
    <row r="316" spans="1:3">
      <c r="A316" s="11"/>
      <c r="B316" s="15"/>
      <c r="C316" s="15"/>
    </row>
    <row r="317" spans="1:3">
      <c r="A317" s="11"/>
      <c r="B317" s="15"/>
      <c r="C317" s="15"/>
    </row>
    <row r="318" spans="1:3">
      <c r="A318" s="11"/>
      <c r="B318" s="15"/>
      <c r="C318" s="15"/>
    </row>
    <row r="319" spans="1:3">
      <c r="A319" s="11"/>
      <c r="B319" s="15"/>
      <c r="C319" s="15"/>
    </row>
    <row r="320" spans="1:3">
      <c r="A320" s="11"/>
      <c r="B320" s="15"/>
      <c r="C320" s="15"/>
    </row>
    <row r="321" spans="1:3">
      <c r="A321" s="11"/>
      <c r="B321" s="15"/>
      <c r="C321" s="15"/>
    </row>
    <row r="322" spans="1:3">
      <c r="A322" s="11"/>
      <c r="B322" s="15"/>
      <c r="C322" s="15"/>
    </row>
    <row r="323" spans="1:3">
      <c r="A323" s="11"/>
      <c r="B323" s="15"/>
      <c r="C323" s="15"/>
    </row>
    <row r="324" spans="1:3">
      <c r="A324" s="11"/>
      <c r="B324" s="15"/>
      <c r="C324" s="15"/>
    </row>
    <row r="325" spans="1:3">
      <c r="A325" s="11"/>
      <c r="B325" s="15"/>
      <c r="C325" s="15"/>
    </row>
    <row r="326" spans="1:3">
      <c r="A326" s="11"/>
      <c r="B326" s="15"/>
      <c r="C326" s="15"/>
    </row>
    <row r="327" spans="1:3">
      <c r="A327" s="11"/>
      <c r="B327" s="15"/>
      <c r="C327" s="15"/>
    </row>
    <row r="328" spans="1:3">
      <c r="A328" s="11"/>
      <c r="B328" s="15"/>
      <c r="C328" s="15"/>
    </row>
    <row r="329" spans="1:3">
      <c r="A329" s="11"/>
      <c r="B329" s="15"/>
      <c r="C329" s="15"/>
    </row>
    <row r="330" spans="1:3">
      <c r="A330" s="11"/>
      <c r="B330" s="11"/>
      <c r="C330" s="11"/>
    </row>
    <row r="331" spans="1:3">
      <c r="A331" s="11"/>
      <c r="B331" s="11"/>
      <c r="C331" s="11"/>
    </row>
    <row r="332" spans="1:3">
      <c r="A332" s="11"/>
      <c r="B332" s="11"/>
      <c r="C332" s="11"/>
    </row>
    <row r="333" spans="1:3">
      <c r="A333" s="11"/>
      <c r="B333" s="11"/>
      <c r="C333" s="11"/>
    </row>
    <row r="334" spans="1:3">
      <c r="A334" s="11"/>
      <c r="B334" s="11"/>
      <c r="C334" s="11"/>
    </row>
    <row r="335" spans="1:3">
      <c r="A335" s="11"/>
      <c r="B335" s="11"/>
      <c r="C335" s="11"/>
    </row>
    <row r="336" spans="1:3">
      <c r="A336" s="11"/>
      <c r="B336" s="11"/>
      <c r="C336" s="11"/>
    </row>
    <row r="337" spans="1:3">
      <c r="A337" s="11"/>
      <c r="B337" s="11"/>
      <c r="C337" s="11"/>
    </row>
    <row r="338" spans="1:3">
      <c r="A338" s="11"/>
      <c r="B338" s="11"/>
      <c r="C338" s="11"/>
    </row>
    <row r="339" spans="1:3">
      <c r="A339" s="11"/>
      <c r="B339" s="11"/>
      <c r="C339" s="11"/>
    </row>
    <row r="340" spans="1:3">
      <c r="A340" s="11"/>
      <c r="B340" s="11"/>
      <c r="C340" s="11"/>
    </row>
    <row r="341" spans="1:3">
      <c r="A341" s="11"/>
      <c r="B341" s="11"/>
      <c r="C341" s="11"/>
    </row>
    <row r="342" spans="1:3">
      <c r="A342" s="11"/>
      <c r="B342" s="11"/>
      <c r="C342" s="11"/>
    </row>
    <row r="343" spans="1:3">
      <c r="A343" s="11"/>
      <c r="B343" s="11"/>
      <c r="C343" s="11"/>
    </row>
    <row r="344" spans="1:3">
      <c r="A344" s="11"/>
      <c r="B344" s="11"/>
      <c r="C344" s="11"/>
    </row>
    <row r="345" spans="1:3">
      <c r="A345" s="11"/>
      <c r="B345" s="11"/>
      <c r="C345" s="11"/>
    </row>
    <row r="346" spans="1:3">
      <c r="A346" s="11"/>
      <c r="B346" s="11"/>
      <c r="C346" s="11"/>
    </row>
    <row r="347" spans="1:3">
      <c r="A347" s="11"/>
      <c r="B347" s="11"/>
      <c r="C347" s="11"/>
    </row>
    <row r="348" spans="1:3">
      <c r="A348" s="11"/>
      <c r="B348" s="11"/>
      <c r="C348" s="11"/>
    </row>
    <row r="349" spans="1:3">
      <c r="A349" s="11"/>
      <c r="B349" s="11"/>
      <c r="C349" s="11"/>
    </row>
    <row r="350" spans="1:3">
      <c r="A350" s="11"/>
      <c r="B350" s="11"/>
      <c r="C350" s="11"/>
    </row>
    <row r="351" spans="1:3">
      <c r="A351" s="11"/>
      <c r="B351" s="11"/>
      <c r="C351" s="11"/>
    </row>
    <row r="352" spans="1:3">
      <c r="A352" s="11"/>
      <c r="B352" s="11"/>
      <c r="C352" s="11"/>
    </row>
    <row r="353" spans="1:3">
      <c r="A353" s="11"/>
      <c r="B353" s="11"/>
      <c r="C353" s="11"/>
    </row>
    <row r="354" spans="1:3">
      <c r="A354" s="11"/>
      <c r="B354" s="11"/>
      <c r="C354" s="11"/>
    </row>
    <row r="355" spans="1:3">
      <c r="A355" s="11"/>
      <c r="B355" s="11"/>
      <c r="C355" s="11"/>
    </row>
    <row r="356" spans="1:3">
      <c r="A356" s="11"/>
      <c r="B356" s="11"/>
      <c r="C356" s="11"/>
    </row>
    <row r="357" spans="1:3">
      <c r="A357" s="11"/>
      <c r="B357" s="11"/>
      <c r="C357" s="11"/>
    </row>
    <row r="358" spans="1:3">
      <c r="A358" s="11"/>
      <c r="B358" s="11"/>
      <c r="C358" s="11"/>
    </row>
    <row r="359" spans="1:3">
      <c r="A359" s="11"/>
      <c r="B359" s="11"/>
      <c r="C359" s="11"/>
    </row>
    <row r="360" spans="1:3">
      <c r="A360" s="11"/>
      <c r="B360" s="11"/>
      <c r="C360" s="11"/>
    </row>
    <row r="361" spans="1:3">
      <c r="A361" s="11"/>
      <c r="B361" s="11"/>
      <c r="C361" s="11"/>
    </row>
    <row r="362" spans="1:3">
      <c r="A362" s="11"/>
      <c r="B362" s="11"/>
      <c r="C362" s="11"/>
    </row>
    <row r="363" spans="1:3">
      <c r="A363" s="11"/>
      <c r="B363" s="11"/>
      <c r="C363" s="11"/>
    </row>
    <row r="364" spans="1:3">
      <c r="A364" s="11"/>
      <c r="B364" s="11"/>
      <c r="C364" s="11"/>
    </row>
    <row r="365" spans="1:3">
      <c r="A365" s="11"/>
      <c r="B365" s="11"/>
      <c r="C365" s="11"/>
    </row>
    <row r="366" spans="1:3">
      <c r="A366" s="11"/>
      <c r="B366" s="11"/>
      <c r="C366" s="11"/>
    </row>
    <row r="367" spans="1:3">
      <c r="A367" s="11"/>
      <c r="B367" s="11"/>
      <c r="C367" s="11"/>
    </row>
    <row r="368" spans="1:3">
      <c r="A368" s="11"/>
      <c r="B368" s="11"/>
      <c r="C368" s="11"/>
    </row>
    <row r="369" spans="1:3">
      <c r="A369" s="11"/>
      <c r="B369" s="11"/>
      <c r="C369" s="11"/>
    </row>
    <row r="370" spans="1:3">
      <c r="A370" s="11"/>
      <c r="B370" s="11"/>
      <c r="C370" s="11"/>
    </row>
    <row r="371" spans="1:3">
      <c r="A371" s="11"/>
      <c r="B371" s="11"/>
      <c r="C371" s="11"/>
    </row>
    <row r="372" spans="1:3">
      <c r="A372" s="11"/>
      <c r="B372" s="11"/>
      <c r="C372" s="11"/>
    </row>
    <row r="373" spans="1:3">
      <c r="A373" s="11"/>
      <c r="B373" s="11"/>
      <c r="C373" s="11"/>
    </row>
    <row r="374" spans="1:3">
      <c r="A374" s="11"/>
      <c r="B374" s="11"/>
      <c r="C374" s="11"/>
    </row>
    <row r="375" spans="1:3">
      <c r="A375" s="11"/>
      <c r="B375" s="11"/>
      <c r="C375" s="11"/>
    </row>
    <row r="376" spans="1:3">
      <c r="A376" s="11"/>
      <c r="B376" s="11"/>
      <c r="C376" s="11"/>
    </row>
    <row r="377" spans="1:3">
      <c r="A377" s="11"/>
      <c r="B377" s="11"/>
      <c r="C377" s="11"/>
    </row>
    <row r="378" spans="1:3">
      <c r="A378" s="11"/>
      <c r="B378" s="11"/>
      <c r="C378" s="11"/>
    </row>
    <row r="379" spans="1:3">
      <c r="A379" s="11"/>
      <c r="B379" s="11"/>
      <c r="C379" s="11"/>
    </row>
    <row r="380" spans="1:3">
      <c r="A380" s="11"/>
      <c r="B380" s="11"/>
      <c r="C380" s="11"/>
    </row>
    <row r="381" spans="1:3">
      <c r="A381" s="11"/>
      <c r="B381" s="11"/>
      <c r="C381" s="11"/>
    </row>
    <row r="382" spans="1:3">
      <c r="A382" s="11"/>
      <c r="B382" s="11"/>
      <c r="C382" s="11"/>
    </row>
    <row r="383" spans="1:3">
      <c r="A383" s="11"/>
      <c r="B383" s="11"/>
      <c r="C383" s="11"/>
    </row>
    <row r="384" spans="1:3">
      <c r="A384" s="11"/>
      <c r="B384" s="11"/>
      <c r="C384" s="11"/>
    </row>
    <row r="385" spans="1:3">
      <c r="A385" s="11"/>
      <c r="B385" s="11"/>
      <c r="C385" s="11"/>
    </row>
    <row r="386" spans="1:3">
      <c r="A386" s="11"/>
      <c r="B386" s="11"/>
      <c r="C386" s="11"/>
    </row>
    <row r="387" spans="1:3">
      <c r="A387" s="11"/>
      <c r="B387" s="11"/>
      <c r="C387" s="11"/>
    </row>
    <row r="388" spans="1:3">
      <c r="A388" s="11"/>
      <c r="B388" s="11"/>
      <c r="C388" s="11"/>
    </row>
    <row r="389" spans="1:3">
      <c r="A389" s="11"/>
      <c r="B389" s="11"/>
      <c r="C389" s="11"/>
    </row>
    <row r="390" spans="1:3">
      <c r="A390" s="11"/>
      <c r="B390" s="11"/>
      <c r="C390" s="11"/>
    </row>
    <row r="391" spans="1:3">
      <c r="A391" s="11"/>
      <c r="B391" s="11"/>
      <c r="C391" s="11"/>
    </row>
    <row r="392" spans="1:3">
      <c r="A392" s="11"/>
      <c r="B392" s="11"/>
      <c r="C392" s="11"/>
    </row>
    <row r="393" spans="1:3">
      <c r="A393" s="11"/>
      <c r="B393" s="11"/>
      <c r="C393" s="11"/>
    </row>
    <row r="394" spans="1:3">
      <c r="A394" s="11"/>
      <c r="B394" s="11"/>
      <c r="C394" s="11"/>
    </row>
    <row r="395" spans="1:3">
      <c r="A395" s="11"/>
      <c r="B395" s="11"/>
      <c r="C395" s="11"/>
    </row>
    <row r="396" spans="1:3">
      <c r="A396" s="11"/>
      <c r="B396" s="11"/>
      <c r="C396" s="11"/>
    </row>
    <row r="397" spans="1:3">
      <c r="A397" s="11"/>
      <c r="B397" s="11"/>
      <c r="C397" s="11"/>
    </row>
    <row r="398" spans="1:3">
      <c r="A398" s="11"/>
      <c r="B398" s="11"/>
      <c r="C398" s="11"/>
    </row>
    <row r="399" spans="1:3">
      <c r="A399" s="11"/>
      <c r="B399" s="11"/>
      <c r="C399" s="11"/>
    </row>
    <row r="400" spans="1:3">
      <c r="A400" s="11"/>
      <c r="B400" s="11"/>
      <c r="C400" s="11"/>
    </row>
    <row r="401" spans="1:3">
      <c r="A401" s="11"/>
      <c r="B401" s="11"/>
      <c r="C401" s="11"/>
    </row>
    <row r="402" spans="1:3">
      <c r="A402" s="11"/>
      <c r="B402" s="11"/>
      <c r="C402" s="11"/>
    </row>
    <row r="403" spans="1:3">
      <c r="A403" s="11"/>
      <c r="B403" s="11"/>
      <c r="C403" s="11"/>
    </row>
    <row r="404" spans="1:3">
      <c r="A404" s="11"/>
      <c r="B404" s="11"/>
      <c r="C404" s="11"/>
    </row>
    <row r="405" spans="1:3">
      <c r="A405" s="11"/>
      <c r="B405" s="11"/>
      <c r="C405" s="11"/>
    </row>
    <row r="406" spans="1:3">
      <c r="A406" s="11"/>
      <c r="B406" s="11"/>
      <c r="C406" s="11"/>
    </row>
    <row r="407" spans="1:3">
      <c r="A407" s="11"/>
      <c r="B407" s="11"/>
      <c r="C407" s="11"/>
    </row>
    <row r="408" spans="1:3">
      <c r="A408" s="11"/>
      <c r="B408" s="11"/>
      <c r="C408" s="11"/>
    </row>
    <row r="409" spans="1:3">
      <c r="A409" s="11"/>
      <c r="B409" s="11"/>
      <c r="C409" s="11"/>
    </row>
    <row r="410" spans="1:3">
      <c r="A410" s="11"/>
      <c r="B410" s="11"/>
      <c r="C410" s="11"/>
    </row>
    <row r="411" spans="1:3">
      <c r="A411" s="11"/>
      <c r="B411" s="11"/>
      <c r="C411" s="11"/>
    </row>
    <row r="412" spans="1:3">
      <c r="A412" s="11"/>
      <c r="B412" s="11"/>
      <c r="C412" s="11"/>
    </row>
    <row r="413" spans="1:3">
      <c r="A413" s="11"/>
      <c r="B413" s="11"/>
      <c r="C413" s="11"/>
    </row>
    <row r="414" spans="1:3">
      <c r="A414" s="11"/>
      <c r="B414" s="11"/>
      <c r="C414" s="11"/>
    </row>
    <row r="415" spans="1:3">
      <c r="A415" s="11"/>
      <c r="B415" s="11"/>
      <c r="C415" s="11"/>
    </row>
    <row r="416" spans="1:3">
      <c r="A416" s="11"/>
      <c r="B416" s="11"/>
      <c r="C416" s="11"/>
    </row>
    <row r="417" spans="1:3">
      <c r="A417" s="11"/>
      <c r="B417" s="11"/>
      <c r="C417" s="11"/>
    </row>
    <row r="418" spans="1:3">
      <c r="A418" s="11"/>
      <c r="B418" s="11"/>
      <c r="C418" s="11"/>
    </row>
    <row r="419" spans="1:3">
      <c r="A419" s="11"/>
      <c r="B419" s="11"/>
      <c r="C419" s="11"/>
    </row>
    <row r="420" spans="1:3">
      <c r="A420" s="11"/>
      <c r="B420" s="11"/>
      <c r="C420" s="11"/>
    </row>
    <row r="421" spans="1:3">
      <c r="A421" s="11"/>
      <c r="B421" s="11"/>
      <c r="C421" s="11"/>
    </row>
    <row r="422" spans="1:3">
      <c r="A422" s="11"/>
      <c r="B422" s="11"/>
      <c r="C422" s="11"/>
    </row>
    <row r="423" spans="1:3">
      <c r="A423" s="11"/>
      <c r="B423" s="11"/>
      <c r="C423" s="11"/>
    </row>
    <row r="424" spans="1:3">
      <c r="A424" s="11"/>
      <c r="B424" s="11"/>
      <c r="C424" s="11"/>
    </row>
    <row r="425" spans="1:3">
      <c r="A425" s="11"/>
      <c r="B425" s="11"/>
      <c r="C425" s="11"/>
    </row>
    <row r="426" spans="1:3">
      <c r="A426" s="11"/>
      <c r="B426" s="11"/>
      <c r="C426" s="11"/>
    </row>
    <row r="427" spans="1:3">
      <c r="A427" s="11"/>
      <c r="B427" s="11"/>
      <c r="C427" s="11"/>
    </row>
    <row r="428" spans="1:3">
      <c r="A428" s="11"/>
      <c r="B428" s="11"/>
      <c r="C428" s="11"/>
    </row>
    <row r="429" spans="1:3">
      <c r="A429" s="11"/>
      <c r="B429" s="11"/>
      <c r="C429" s="11"/>
    </row>
    <row r="430" spans="1:3">
      <c r="A430" s="11"/>
      <c r="B430" s="11"/>
      <c r="C430" s="11"/>
    </row>
    <row r="431" spans="1:3">
      <c r="A431" s="11"/>
      <c r="B431" s="11"/>
      <c r="C431" s="11"/>
    </row>
    <row r="432" spans="1:3">
      <c r="A432" s="11"/>
      <c r="B432" s="11"/>
      <c r="C432" s="11"/>
    </row>
    <row r="433" spans="1:3">
      <c r="A433" s="11"/>
      <c r="B433" s="11"/>
      <c r="C433" s="11"/>
    </row>
    <row r="434" spans="1:3">
      <c r="A434" s="11"/>
      <c r="B434" s="11"/>
      <c r="C434" s="11"/>
    </row>
    <row r="435" spans="1:3">
      <c r="A435" s="11"/>
      <c r="B435" s="11"/>
      <c r="C435" s="11"/>
    </row>
    <row r="436" spans="1:3">
      <c r="A436" s="11"/>
      <c r="B436" s="11"/>
      <c r="C436" s="11"/>
    </row>
    <row r="437" spans="1:3">
      <c r="A437" s="11"/>
      <c r="B437" s="11"/>
      <c r="C437" s="11"/>
    </row>
    <row r="438" spans="1:3">
      <c r="A438" s="11"/>
      <c r="B438" s="11"/>
      <c r="C438" s="11"/>
    </row>
    <row r="439" spans="1:3">
      <c r="A439" s="11"/>
      <c r="B439" s="11"/>
      <c r="C439" s="11"/>
    </row>
    <row r="440" spans="1:3">
      <c r="A440" s="11"/>
      <c r="B440" s="11"/>
      <c r="C440" s="11"/>
    </row>
    <row r="441" spans="1:3">
      <c r="A441" s="11"/>
      <c r="B441" s="11"/>
      <c r="C441" s="11"/>
    </row>
    <row r="442" spans="1:3">
      <c r="A442" s="11"/>
      <c r="B442" s="11"/>
      <c r="C442" s="11"/>
    </row>
    <row r="443" spans="1:3">
      <c r="A443" s="11"/>
      <c r="B443" s="11"/>
      <c r="C443" s="11"/>
    </row>
    <row r="444" spans="1:3">
      <c r="A444" s="11"/>
      <c r="B444" s="11"/>
      <c r="C444" s="11"/>
    </row>
    <row r="445" spans="1:3">
      <c r="A445" s="11"/>
      <c r="B445" s="11"/>
      <c r="C445" s="11"/>
    </row>
    <row r="446" spans="1:3">
      <c r="A446" s="11"/>
      <c r="B446" s="11"/>
      <c r="C446" s="11"/>
    </row>
    <row r="447" spans="1:3">
      <c r="A447" s="11"/>
      <c r="B447" s="11"/>
      <c r="C447" s="11"/>
    </row>
    <row r="448" spans="1:3">
      <c r="A448" s="11"/>
      <c r="B448" s="11"/>
      <c r="C448" s="11"/>
    </row>
    <row r="449" spans="1:3">
      <c r="A449" s="11"/>
      <c r="B449" s="11"/>
      <c r="C449" s="11"/>
    </row>
    <row r="450" spans="1:3">
      <c r="A450" s="11"/>
      <c r="B450" s="11"/>
      <c r="C450" s="11"/>
    </row>
    <row r="451" spans="1:3">
      <c r="A451" s="11"/>
      <c r="B451" s="11"/>
      <c r="C451" s="11"/>
    </row>
    <row r="452" spans="1:3">
      <c r="A452" s="11"/>
      <c r="B452" s="11"/>
      <c r="C452" s="11"/>
    </row>
    <row r="453" spans="1:3">
      <c r="A453" s="11"/>
      <c r="B453" s="11"/>
      <c r="C453" s="11"/>
    </row>
    <row r="454" spans="1:3">
      <c r="A454" s="11"/>
      <c r="B454" s="11"/>
      <c r="C454" s="11"/>
    </row>
    <row r="455" spans="1:3">
      <c r="A455" s="11"/>
      <c r="B455" s="11"/>
      <c r="C455" s="11"/>
    </row>
    <row r="456" spans="1:3">
      <c r="A456" s="11"/>
      <c r="B456" s="11"/>
      <c r="C456" s="11"/>
    </row>
    <row r="457" spans="1:3">
      <c r="A457" s="11"/>
      <c r="B457" s="11"/>
      <c r="C457" s="11"/>
    </row>
    <row r="458" spans="1:3">
      <c r="A458" s="11"/>
      <c r="B458" s="11"/>
      <c r="C458" s="11"/>
    </row>
    <row r="459" spans="1:3">
      <c r="A459" s="11"/>
      <c r="B459" s="11"/>
      <c r="C459" s="11"/>
    </row>
    <row r="460" spans="1:3">
      <c r="A460" s="11"/>
      <c r="B460" s="11"/>
      <c r="C460" s="11"/>
    </row>
    <row r="461" spans="1:3">
      <c r="A461" s="11"/>
      <c r="B461" s="11"/>
      <c r="C461" s="11"/>
    </row>
    <row r="462" spans="1:3">
      <c r="A462" s="11"/>
      <c r="B462" s="11"/>
      <c r="C462" s="11"/>
    </row>
    <row r="463" spans="1:3">
      <c r="A463" s="11"/>
      <c r="B463" s="11"/>
      <c r="C463" s="11"/>
    </row>
    <row r="464" spans="1:3">
      <c r="A464" s="11"/>
      <c r="B464" s="11"/>
      <c r="C464" s="11"/>
    </row>
    <row r="465" spans="1:3">
      <c r="A465" s="11"/>
      <c r="B465" s="11"/>
      <c r="C465" s="11"/>
    </row>
    <row r="466" spans="1:3">
      <c r="A466" s="11"/>
      <c r="B466" s="11"/>
      <c r="C466" s="11"/>
    </row>
    <row r="467" spans="1:3">
      <c r="A467" s="11"/>
      <c r="B467" s="11"/>
      <c r="C467" s="11"/>
    </row>
    <row r="468" spans="1:3">
      <c r="A468" s="11"/>
      <c r="B468" s="11"/>
      <c r="C468" s="11"/>
    </row>
    <row r="469" spans="1:3">
      <c r="A469" s="11"/>
      <c r="B469" s="11"/>
      <c r="C469" s="11"/>
    </row>
    <row r="470" spans="1:3">
      <c r="A470" s="11"/>
      <c r="B470" s="11"/>
      <c r="C470" s="11"/>
    </row>
    <row r="471" spans="1:3">
      <c r="A471" s="11"/>
      <c r="B471" s="11"/>
      <c r="C471" s="11"/>
    </row>
    <row r="472" spans="1:3">
      <c r="A472" s="11"/>
      <c r="B472" s="11"/>
      <c r="C472" s="11"/>
    </row>
    <row r="473" spans="1:3">
      <c r="A473" s="11"/>
      <c r="B473" s="11"/>
      <c r="C473" s="11"/>
    </row>
    <row r="474" spans="1:3">
      <c r="A474" s="11"/>
      <c r="B474" s="11"/>
      <c r="C474" s="11"/>
    </row>
    <row r="475" spans="1:3">
      <c r="A475" s="11"/>
      <c r="B475" s="11"/>
      <c r="C475" s="11"/>
    </row>
    <row r="476" spans="1:3">
      <c r="A476" s="11"/>
      <c r="B476" s="11"/>
      <c r="C476" s="11"/>
    </row>
    <row r="477" spans="1:3">
      <c r="A477" s="11"/>
      <c r="B477" s="11"/>
      <c r="C477" s="11"/>
    </row>
    <row r="478" spans="1:3">
      <c r="A478" s="11"/>
      <c r="B478" s="11"/>
      <c r="C478" s="11"/>
    </row>
    <row r="479" spans="1:3">
      <c r="A479" s="11"/>
      <c r="B479" s="11"/>
      <c r="C479" s="11"/>
    </row>
    <row r="480" spans="1:3">
      <c r="A480" s="11"/>
      <c r="B480" s="11"/>
      <c r="C480" s="11"/>
    </row>
    <row r="481" spans="1:3">
      <c r="A481" s="11"/>
      <c r="B481" s="11"/>
      <c r="C481" s="11"/>
    </row>
    <row r="482" spans="1:3">
      <c r="A482" s="11"/>
      <c r="B482" s="11"/>
      <c r="C482" s="11"/>
    </row>
    <row r="483" spans="1:3">
      <c r="A483" s="11"/>
      <c r="B483" s="11"/>
      <c r="C483" s="11"/>
    </row>
    <row r="484" spans="1:3">
      <c r="A484" s="11"/>
      <c r="B484" s="11"/>
      <c r="C484" s="11"/>
    </row>
    <row r="485" spans="1:3">
      <c r="A485" s="11"/>
      <c r="B485" s="11"/>
      <c r="C485" s="11"/>
    </row>
    <row r="486" spans="1:3">
      <c r="A486" s="11"/>
      <c r="B486" s="11"/>
      <c r="C486" s="11"/>
    </row>
    <row r="487" spans="1:3">
      <c r="A487" s="11"/>
      <c r="B487" s="11"/>
      <c r="C487" s="11"/>
    </row>
    <row r="488" spans="1:3">
      <c r="A488" s="11"/>
      <c r="B488" s="11"/>
      <c r="C488" s="11"/>
    </row>
    <row r="489" spans="1:3">
      <c r="A489" s="11"/>
      <c r="B489" s="11"/>
      <c r="C489" s="11"/>
    </row>
    <row r="490" spans="1:3">
      <c r="A490" s="11"/>
      <c r="B490" s="11"/>
      <c r="C490" s="11"/>
    </row>
    <row r="491" spans="1:3">
      <c r="A491" s="11"/>
      <c r="B491" s="11"/>
      <c r="C491" s="11"/>
    </row>
    <row r="492" spans="1:3">
      <c r="A492" s="11"/>
      <c r="B492" s="11"/>
      <c r="C492" s="11"/>
    </row>
    <row r="493" spans="1:3">
      <c r="A493" s="11"/>
      <c r="B493" s="11"/>
      <c r="C493" s="11"/>
    </row>
    <row r="494" spans="1:3">
      <c r="A494" s="11"/>
      <c r="B494" s="11"/>
      <c r="C494" s="11"/>
    </row>
    <row r="495" spans="1:3">
      <c r="A495" s="11"/>
      <c r="B495" s="11"/>
      <c r="C495" s="11"/>
    </row>
    <row r="496" spans="1:3">
      <c r="A496" s="11"/>
      <c r="B496" s="11"/>
      <c r="C496" s="11"/>
    </row>
    <row r="497" spans="1:3">
      <c r="A497" s="11"/>
      <c r="B497" s="11"/>
      <c r="C497" s="11"/>
    </row>
    <row r="498" spans="1:3">
      <c r="A498" s="11"/>
      <c r="B498" s="11"/>
      <c r="C498" s="11"/>
    </row>
    <row r="499" spans="1:3">
      <c r="A499" s="11"/>
      <c r="B499" s="11"/>
      <c r="C499" s="11"/>
    </row>
    <row r="500" spans="1:3">
      <c r="A500" s="11"/>
      <c r="B500" s="11"/>
      <c r="C500" s="11"/>
    </row>
    <row r="501" spans="1:3">
      <c r="A501" s="11"/>
      <c r="B501" s="11"/>
      <c r="C501" s="11"/>
    </row>
    <row r="502" spans="1:3">
      <c r="A502" s="11"/>
      <c r="B502" s="11"/>
      <c r="C502" s="11"/>
    </row>
    <row r="503" spans="1:3">
      <c r="A503" s="11"/>
      <c r="B503" s="11"/>
      <c r="C503" s="11"/>
    </row>
    <row r="504" spans="1:3">
      <c r="A504" s="11"/>
      <c r="B504" s="11"/>
      <c r="C504" s="11"/>
    </row>
    <row r="505" spans="1:3">
      <c r="A505" s="11"/>
      <c r="B505" s="11"/>
      <c r="C505" s="11"/>
    </row>
    <row r="506" spans="1:3">
      <c r="A506" s="11"/>
      <c r="B506" s="11"/>
      <c r="C506" s="11"/>
    </row>
    <row r="507" spans="1:3">
      <c r="A507" s="11"/>
      <c r="B507" s="11"/>
      <c r="C507" s="11"/>
    </row>
    <row r="508" spans="1:3">
      <c r="A508" s="11"/>
      <c r="B508" s="11"/>
      <c r="C508" s="11"/>
    </row>
    <row r="509" spans="1:3">
      <c r="A509" s="11"/>
      <c r="B509" s="11"/>
      <c r="C509" s="11"/>
    </row>
    <row r="510" spans="1:3">
      <c r="A510" s="11"/>
      <c r="B510" s="11"/>
      <c r="C510" s="11"/>
    </row>
    <row r="511" spans="1:3">
      <c r="A511" s="11"/>
      <c r="B511" s="11"/>
      <c r="C511" s="11"/>
    </row>
    <row r="512" spans="1:3">
      <c r="A512" s="11"/>
      <c r="B512" s="11"/>
      <c r="C512" s="11"/>
    </row>
    <row r="513" spans="1:3">
      <c r="A513" s="11"/>
      <c r="B513" s="11"/>
      <c r="C513" s="11"/>
    </row>
    <row r="514" spans="1:3">
      <c r="A514" s="11"/>
      <c r="B514" s="11"/>
      <c r="C514" s="11"/>
    </row>
    <row r="515" spans="1:3">
      <c r="A515" s="11"/>
      <c r="B515" s="11"/>
      <c r="C515" s="11"/>
    </row>
    <row r="516" spans="1:3">
      <c r="A516" s="11"/>
      <c r="B516" s="11"/>
      <c r="C516" s="11"/>
    </row>
    <row r="517" spans="1:3">
      <c r="A517" s="11"/>
      <c r="B517" s="11"/>
      <c r="C517" s="11"/>
    </row>
    <row r="518" spans="1:3">
      <c r="A518" s="11"/>
      <c r="B518" s="11"/>
      <c r="C518" s="11"/>
    </row>
    <row r="519" spans="1:3">
      <c r="A519" s="11"/>
      <c r="B519" s="11"/>
      <c r="C519" s="11"/>
    </row>
    <row r="520" spans="1:3">
      <c r="A520" s="11"/>
      <c r="B520" s="11"/>
      <c r="C520" s="11"/>
    </row>
    <row r="521" spans="1:3">
      <c r="A521" s="11"/>
      <c r="B521" s="11"/>
      <c r="C521" s="11"/>
    </row>
    <row r="522" spans="1:3">
      <c r="A522" s="11"/>
      <c r="B522" s="11"/>
      <c r="C522" s="11"/>
    </row>
    <row r="523" spans="1:3">
      <c r="A523" s="11"/>
      <c r="B523" s="11"/>
      <c r="C523" s="11"/>
    </row>
    <row r="524" spans="1:3">
      <c r="A524" s="11"/>
      <c r="B524" s="11"/>
      <c r="C524" s="11"/>
    </row>
    <row r="525" spans="1:3">
      <c r="A525" s="11"/>
      <c r="B525" s="11"/>
      <c r="C525" s="11"/>
    </row>
    <row r="526" spans="1:3">
      <c r="A526" s="11"/>
      <c r="B526" s="11"/>
      <c r="C526" s="11"/>
    </row>
    <row r="527" spans="1:3">
      <c r="A527" s="11"/>
      <c r="B527" s="11"/>
      <c r="C527" s="11"/>
    </row>
    <row r="528" spans="1:3">
      <c r="A528" s="11"/>
      <c r="B528" s="11"/>
      <c r="C528" s="11"/>
    </row>
    <row r="529" spans="1:3">
      <c r="A529" s="11"/>
      <c r="B529" s="11"/>
      <c r="C529" s="11"/>
    </row>
    <row r="530" spans="1:3">
      <c r="A530" s="11"/>
      <c r="B530" s="11"/>
      <c r="C530" s="11"/>
    </row>
    <row r="531" spans="1:3">
      <c r="A531" s="11"/>
      <c r="B531" s="11"/>
      <c r="C531" s="11"/>
    </row>
    <row r="532" spans="1:3">
      <c r="A532" s="11"/>
      <c r="B532" s="11"/>
      <c r="C532" s="11"/>
    </row>
    <row r="533" spans="1:3">
      <c r="A533" s="11"/>
      <c r="B533" s="11"/>
      <c r="C533" s="11"/>
    </row>
    <row r="534" spans="1:3">
      <c r="A534" s="11"/>
      <c r="B534" s="11"/>
      <c r="C534" s="11"/>
    </row>
    <row r="535" spans="1:3">
      <c r="A535" s="11"/>
      <c r="B535" s="11"/>
      <c r="C535" s="11"/>
    </row>
    <row r="536" spans="1:3">
      <c r="A536" s="11"/>
      <c r="B536" s="11"/>
      <c r="C536" s="11"/>
    </row>
    <row r="537" spans="1:3">
      <c r="A537" s="11"/>
      <c r="B537" s="11"/>
      <c r="C537" s="11"/>
    </row>
    <row r="538" spans="1:3">
      <c r="A538" s="11"/>
      <c r="B538" s="11"/>
      <c r="C538" s="11"/>
    </row>
    <row r="539" spans="1:3">
      <c r="A539" s="11"/>
      <c r="B539" s="11"/>
      <c r="C539" s="11"/>
    </row>
    <row r="540" spans="1:3">
      <c r="A540" s="11"/>
      <c r="B540" s="11"/>
      <c r="C540" s="11"/>
    </row>
    <row r="541" spans="1:3">
      <c r="A541" s="11"/>
      <c r="B541" s="11"/>
      <c r="C541" s="11"/>
    </row>
    <row r="542" spans="1:3">
      <c r="A542" s="11"/>
      <c r="B542" s="11"/>
      <c r="C542" s="11"/>
    </row>
    <row r="543" spans="1:3">
      <c r="A543" s="11"/>
      <c r="B543" s="11"/>
      <c r="C543" s="11"/>
    </row>
    <row r="544" spans="1:3">
      <c r="A544" s="11"/>
      <c r="B544" s="11"/>
      <c r="C544" s="11"/>
    </row>
    <row r="545" spans="1:3">
      <c r="A545" s="11"/>
      <c r="B545" s="11"/>
      <c r="C545" s="11"/>
    </row>
    <row r="546" spans="1:3">
      <c r="A546" s="11"/>
      <c r="B546" s="11"/>
      <c r="C546" s="11"/>
    </row>
    <row r="547" spans="1:3">
      <c r="A547" s="11"/>
      <c r="B547" s="11"/>
      <c r="C547" s="11"/>
    </row>
    <row r="548" spans="1:3">
      <c r="A548" s="11"/>
      <c r="B548" s="11"/>
      <c r="C548" s="11"/>
    </row>
    <row r="549" spans="1:3">
      <c r="A549" s="11"/>
      <c r="B549" s="11"/>
      <c r="C549" s="11"/>
    </row>
    <row r="550" spans="1:3">
      <c r="A550" s="11"/>
      <c r="B550" s="11"/>
      <c r="C550" s="11"/>
    </row>
    <row r="551" spans="1:3">
      <c r="A551" s="11"/>
      <c r="B551" s="11"/>
      <c r="C551" s="11"/>
    </row>
    <row r="552" spans="1:3">
      <c r="A552" s="11"/>
      <c r="B552" s="11"/>
      <c r="C552" s="11"/>
    </row>
    <row r="553" spans="1:3">
      <c r="A553" s="11"/>
      <c r="B553" s="11"/>
      <c r="C553" s="11"/>
    </row>
    <row r="554" spans="1:3">
      <c r="A554" s="11"/>
      <c r="B554" s="11"/>
      <c r="C554" s="11"/>
    </row>
    <row r="555" spans="1:3">
      <c r="A555" s="11"/>
      <c r="B555" s="11"/>
      <c r="C555" s="11"/>
    </row>
    <row r="556" spans="1:3">
      <c r="A556" s="11"/>
      <c r="B556" s="11"/>
      <c r="C556" s="11"/>
    </row>
    <row r="557" spans="1:3">
      <c r="A557" s="11"/>
      <c r="B557" s="11"/>
      <c r="C557" s="11"/>
    </row>
    <row r="558" spans="1:3">
      <c r="A558" s="11"/>
      <c r="B558" s="11"/>
      <c r="C558" s="11"/>
    </row>
    <row r="559" spans="1:3">
      <c r="A559" s="11"/>
      <c r="B559" s="11"/>
      <c r="C559" s="11"/>
    </row>
    <row r="560" spans="1:3">
      <c r="A560" s="11"/>
      <c r="B560" s="11"/>
      <c r="C560" s="11"/>
    </row>
    <row r="561" spans="1:3">
      <c r="A561" s="11"/>
      <c r="B561" s="11"/>
      <c r="C561" s="11"/>
    </row>
    <row r="562" spans="1:3">
      <c r="A562" s="11"/>
      <c r="B562" s="11"/>
      <c r="C562" s="11"/>
    </row>
    <row r="563" spans="1:3">
      <c r="A563" s="11"/>
      <c r="B563" s="11"/>
      <c r="C563" s="11"/>
    </row>
    <row r="564" spans="1:3">
      <c r="A564" s="11"/>
      <c r="B564" s="11"/>
      <c r="C564" s="11"/>
    </row>
    <row r="565" spans="1:3">
      <c r="A565" s="11"/>
      <c r="B565" s="11"/>
      <c r="C565" s="11"/>
    </row>
    <row r="566" spans="1:3">
      <c r="A566" s="11"/>
      <c r="B566" s="11"/>
      <c r="C566" s="11"/>
    </row>
    <row r="567" spans="1:3">
      <c r="A567" s="11"/>
      <c r="B567" s="11"/>
      <c r="C567" s="11"/>
    </row>
    <row r="568" spans="1:3">
      <c r="A568" s="11"/>
      <c r="B568" s="11"/>
      <c r="C568" s="11"/>
    </row>
    <row r="569" spans="1:3">
      <c r="A569" s="11"/>
      <c r="B569" s="11"/>
      <c r="C569" s="11"/>
    </row>
    <row r="570" spans="1:3">
      <c r="A570" s="11"/>
      <c r="B570" s="11"/>
      <c r="C570" s="11"/>
    </row>
    <row r="571" spans="1:3">
      <c r="A571" s="11"/>
      <c r="B571" s="11"/>
      <c r="C571" s="11"/>
    </row>
    <row r="572" spans="1:3">
      <c r="A572" s="11"/>
      <c r="B572" s="11"/>
      <c r="C572" s="11"/>
    </row>
    <row r="573" spans="1:3">
      <c r="A573" s="11"/>
      <c r="B573" s="11"/>
      <c r="C573" s="11"/>
    </row>
    <row r="574" spans="1:3">
      <c r="A574" s="11"/>
      <c r="B574" s="11"/>
      <c r="C574" s="11"/>
    </row>
    <row r="575" spans="1:3">
      <c r="A575" s="11"/>
      <c r="B575" s="11"/>
      <c r="C575" s="11"/>
    </row>
    <row r="576" spans="1:3">
      <c r="A576" s="11"/>
      <c r="B576" s="11"/>
      <c r="C576" s="11"/>
    </row>
    <row r="577" spans="1:3">
      <c r="A577" s="11"/>
      <c r="B577" s="11"/>
      <c r="C577" s="11"/>
    </row>
    <row r="578" spans="1:3">
      <c r="A578" s="11"/>
      <c r="B578" s="11"/>
      <c r="C578" s="11"/>
    </row>
    <row r="579" spans="1:3">
      <c r="A579" s="11"/>
      <c r="B579" s="11"/>
      <c r="C579" s="11"/>
    </row>
    <row r="580" spans="1:3">
      <c r="A580" s="11"/>
      <c r="B580" s="11"/>
      <c r="C580" s="11"/>
    </row>
    <row r="581" spans="1:3">
      <c r="A581" s="11"/>
      <c r="B581" s="11"/>
      <c r="C581" s="11"/>
    </row>
    <row r="582" spans="1:3">
      <c r="A582" s="11"/>
      <c r="B582" s="11"/>
      <c r="C582" s="11"/>
    </row>
    <row r="583" spans="1:3">
      <c r="A583" s="11"/>
      <c r="B583" s="11"/>
      <c r="C583" s="11"/>
    </row>
    <row r="584" spans="1:3">
      <c r="A584" s="11"/>
      <c r="B584" s="11"/>
      <c r="C584" s="11"/>
    </row>
    <row r="585" spans="1:3">
      <c r="A585" s="11"/>
      <c r="B585" s="11"/>
      <c r="C585" s="11"/>
    </row>
    <row r="586" spans="1:3">
      <c r="A586" s="11"/>
      <c r="B586" s="11"/>
      <c r="C586" s="11"/>
    </row>
    <row r="587" spans="1:3">
      <c r="A587" s="11"/>
      <c r="B587" s="11"/>
      <c r="C587" s="11"/>
    </row>
    <row r="588" spans="1:3">
      <c r="A588" s="11"/>
      <c r="B588" s="11"/>
      <c r="C588" s="11"/>
    </row>
    <row r="589" spans="1:3">
      <c r="A589" s="11"/>
      <c r="B589" s="11"/>
      <c r="C589" s="11"/>
    </row>
    <row r="590" spans="1:3">
      <c r="A590" s="11"/>
      <c r="B590" s="11"/>
      <c r="C590" s="11"/>
    </row>
    <row r="591" spans="1:3">
      <c r="A591" s="11"/>
      <c r="B591" s="11"/>
      <c r="C591" s="11"/>
    </row>
    <row r="592" spans="1:3">
      <c r="A592" s="11"/>
      <c r="B592" s="11"/>
      <c r="C592" s="11"/>
    </row>
    <row r="593" spans="1:3">
      <c r="A593" s="11"/>
      <c r="B593" s="11"/>
      <c r="C593" s="11"/>
    </row>
    <row r="594" spans="1:3">
      <c r="A594" s="11"/>
      <c r="B594" s="11"/>
      <c r="C594" s="11"/>
    </row>
    <row r="595" spans="1:3">
      <c r="A595" s="11"/>
      <c r="B595" s="11"/>
      <c r="C595" s="11"/>
    </row>
    <row r="596" spans="1:3">
      <c r="A596" s="11"/>
      <c r="B596" s="11"/>
      <c r="C596" s="11"/>
    </row>
    <row r="597" spans="1:3">
      <c r="A597" s="11"/>
      <c r="B597" s="11"/>
      <c r="C597" s="11"/>
    </row>
    <row r="598" spans="1:3">
      <c r="A598" s="11"/>
      <c r="B598" s="11"/>
      <c r="C598" s="11"/>
    </row>
    <row r="599" spans="1:3">
      <c r="A599" s="11"/>
      <c r="B599" s="11"/>
      <c r="C599" s="11"/>
    </row>
    <row r="600" spans="1:3">
      <c r="A600" s="11"/>
      <c r="B600" s="11"/>
      <c r="C600" s="11"/>
    </row>
    <row r="601" spans="1:3">
      <c r="A601" s="11"/>
      <c r="B601" s="11"/>
      <c r="C601" s="11"/>
    </row>
    <row r="602" spans="1:3">
      <c r="A602" s="11"/>
      <c r="B602" s="11"/>
      <c r="C602" s="11"/>
    </row>
    <row r="603" spans="1:3">
      <c r="A603" s="11"/>
      <c r="B603" s="11"/>
      <c r="C603" s="11"/>
    </row>
    <row r="604" spans="1:3">
      <c r="A604" s="11"/>
      <c r="B604" s="11"/>
      <c r="C604" s="11"/>
    </row>
    <row r="605" spans="1:3">
      <c r="A605" s="11"/>
      <c r="B605" s="11"/>
      <c r="C605" s="11"/>
    </row>
    <row r="606" spans="1:3">
      <c r="A606" s="11"/>
      <c r="B606" s="11"/>
      <c r="C606" s="11"/>
    </row>
    <row r="607" spans="1:3">
      <c r="A607" s="11"/>
      <c r="B607" s="11"/>
      <c r="C607" s="11"/>
    </row>
    <row r="608" spans="1:3">
      <c r="A608" s="11"/>
      <c r="B608" s="11"/>
      <c r="C608" s="11"/>
    </row>
    <row r="609" spans="1:3">
      <c r="A609" s="11"/>
      <c r="B609" s="11"/>
      <c r="C609" s="11"/>
    </row>
    <row r="610" spans="1:3">
      <c r="A610" s="11"/>
      <c r="B610" s="11"/>
      <c r="C610" s="11"/>
    </row>
    <row r="611" spans="1:3">
      <c r="A611" s="11"/>
      <c r="B611" s="11"/>
      <c r="C611" s="11"/>
    </row>
    <row r="612" spans="1:3">
      <c r="A612" s="11"/>
      <c r="B612" s="11"/>
      <c r="C612" s="11"/>
    </row>
    <row r="613" spans="1:3">
      <c r="A613" s="11"/>
      <c r="B613" s="11"/>
      <c r="C613" s="11"/>
    </row>
    <row r="614" spans="1:3">
      <c r="A614" s="11"/>
      <c r="B614" s="11"/>
      <c r="C614" s="11"/>
    </row>
    <row r="615" spans="1:3">
      <c r="A615" s="11"/>
      <c r="B615" s="11"/>
      <c r="C615" s="11"/>
    </row>
    <row r="616" spans="1:3">
      <c r="A616" s="11"/>
      <c r="B616" s="11"/>
      <c r="C616" s="11"/>
    </row>
    <row r="617" spans="1:3">
      <c r="A617" s="11"/>
      <c r="B617" s="11"/>
      <c r="C617" s="11"/>
    </row>
    <row r="618" spans="1:3">
      <c r="A618" s="11"/>
      <c r="B618" s="11"/>
      <c r="C618" s="11"/>
    </row>
    <row r="619" spans="1:3">
      <c r="A619" s="11"/>
      <c r="B619" s="11"/>
      <c r="C619" s="11"/>
    </row>
    <row r="620" spans="1:3">
      <c r="A620" s="11"/>
      <c r="B620" s="11"/>
      <c r="C620" s="11"/>
    </row>
    <row r="621" spans="1:3">
      <c r="A621" s="11"/>
      <c r="B621" s="11"/>
      <c r="C621" s="11"/>
    </row>
    <row r="622" spans="1:3">
      <c r="A622" s="11"/>
      <c r="B622" s="11"/>
      <c r="C622" s="11"/>
    </row>
    <row r="623" spans="1:3">
      <c r="A623" s="11"/>
      <c r="B623" s="11"/>
      <c r="C623" s="11"/>
    </row>
    <row r="624" spans="1:3">
      <c r="A624" s="11"/>
      <c r="B624" s="11"/>
      <c r="C624" s="11"/>
    </row>
    <row r="625" spans="1:3">
      <c r="A625" s="11"/>
      <c r="B625" s="11"/>
      <c r="C625" s="11"/>
    </row>
    <row r="626" spans="1:3">
      <c r="A626" s="11"/>
      <c r="B626" s="11"/>
      <c r="C626" s="11"/>
    </row>
    <row r="627" spans="1:3">
      <c r="A627" s="11"/>
      <c r="B627" s="11"/>
      <c r="C627" s="11"/>
    </row>
    <row r="628" spans="1:3">
      <c r="A628" s="11"/>
      <c r="B628" s="11"/>
      <c r="C628" s="11"/>
    </row>
    <row r="629" spans="1:3">
      <c r="A629" s="11"/>
      <c r="B629" s="11"/>
      <c r="C629" s="11"/>
    </row>
    <row r="630" spans="1:3">
      <c r="A630" s="11"/>
      <c r="B630" s="11"/>
      <c r="C630" s="11"/>
    </row>
    <row r="631" spans="1:3">
      <c r="A631" s="11"/>
      <c r="B631" s="11"/>
      <c r="C631" s="11"/>
    </row>
    <row r="632" spans="1:3">
      <c r="A632" s="11"/>
      <c r="B632" s="11"/>
      <c r="C632" s="11"/>
    </row>
    <row r="633" spans="1:3">
      <c r="A633" s="11"/>
      <c r="B633" s="11"/>
      <c r="C633" s="11"/>
    </row>
    <row r="634" spans="1:3">
      <c r="A634" s="11"/>
      <c r="B634" s="11"/>
      <c r="C634" s="11"/>
    </row>
    <row r="635" spans="1:3">
      <c r="A635" s="11"/>
      <c r="B635" s="11"/>
      <c r="C635" s="11"/>
    </row>
    <row r="636" spans="1:3">
      <c r="A636" s="11"/>
      <c r="B636" s="11"/>
      <c r="C636" s="11"/>
    </row>
    <row r="637" spans="1:3">
      <c r="A637" s="11"/>
      <c r="B637" s="11"/>
      <c r="C637" s="11"/>
    </row>
    <row r="638" spans="1:3">
      <c r="A638" s="11"/>
      <c r="B638" s="11"/>
      <c r="C638" s="11"/>
    </row>
    <row r="639" spans="1:3">
      <c r="A639" s="11"/>
      <c r="B639" s="11"/>
      <c r="C639" s="11"/>
    </row>
    <row r="640" spans="1:3">
      <c r="A640" s="11"/>
      <c r="B640" s="11"/>
      <c r="C640" s="11"/>
    </row>
    <row r="641" spans="1:3">
      <c r="A641" s="11"/>
      <c r="B641" s="11"/>
      <c r="C641" s="11"/>
    </row>
    <row r="642" spans="1:3">
      <c r="A642" s="11"/>
      <c r="B642" s="11"/>
      <c r="C642" s="11"/>
    </row>
    <row r="643" spans="1:3">
      <c r="A643" s="11"/>
      <c r="B643" s="11"/>
      <c r="C643" s="11"/>
    </row>
    <row r="644" spans="1:3">
      <c r="A644" s="11"/>
      <c r="B644" s="11"/>
      <c r="C644" s="11"/>
    </row>
    <row r="645" spans="1:3">
      <c r="A645" s="11"/>
      <c r="B645" s="11"/>
      <c r="C645" s="11"/>
    </row>
    <row r="646" spans="1:3">
      <c r="A646" s="11"/>
      <c r="B646" s="11"/>
      <c r="C646" s="11"/>
    </row>
    <row r="647" spans="1:3">
      <c r="A647" s="11"/>
      <c r="B647" s="11"/>
      <c r="C647" s="11"/>
    </row>
    <row r="648" spans="1:3">
      <c r="A648" s="11"/>
      <c r="B648" s="11"/>
      <c r="C648" s="11"/>
    </row>
    <row r="649" spans="1:3">
      <c r="A649" s="11"/>
      <c r="B649" s="11"/>
      <c r="C649" s="11"/>
    </row>
    <row r="650" spans="1:3">
      <c r="A650" s="11"/>
      <c r="B650" s="11"/>
      <c r="C650" s="11"/>
    </row>
    <row r="651" spans="1:3">
      <c r="A651" s="11"/>
      <c r="B651" s="11"/>
      <c r="C651" s="11"/>
    </row>
    <row r="652" spans="1:3">
      <c r="A652" s="11"/>
      <c r="B652" s="11"/>
      <c r="C652" s="11"/>
    </row>
    <row r="653" spans="1:3">
      <c r="A653" s="11"/>
      <c r="B653" s="11"/>
      <c r="C653" s="11"/>
    </row>
    <row r="654" spans="1:3">
      <c r="A654" s="11"/>
      <c r="B654" s="11"/>
      <c r="C654" s="11"/>
    </row>
    <row r="655" spans="1:3">
      <c r="A655" s="11"/>
      <c r="B655" s="11"/>
      <c r="C655" s="11"/>
    </row>
    <row r="656" spans="1:3">
      <c r="A656" s="11"/>
      <c r="B656" s="11"/>
      <c r="C656" s="11"/>
    </row>
    <row r="657" spans="1:3">
      <c r="A657" s="11"/>
      <c r="B657" s="11"/>
      <c r="C657" s="11"/>
    </row>
    <row r="658" spans="1:3">
      <c r="A658" s="11"/>
      <c r="B658" s="11"/>
      <c r="C658" s="11"/>
    </row>
    <row r="659" spans="1:3">
      <c r="A659" s="11"/>
      <c r="B659" s="11"/>
      <c r="C659" s="11"/>
    </row>
    <row r="660" spans="1:3">
      <c r="A660" s="11"/>
      <c r="B660" s="11"/>
      <c r="C660" s="11"/>
    </row>
    <row r="661" spans="1:3">
      <c r="A661" s="11"/>
      <c r="B661" s="11"/>
      <c r="C661" s="11"/>
    </row>
    <row r="662" spans="1:3">
      <c r="A662" s="11"/>
      <c r="B662" s="11"/>
      <c r="C662" s="11"/>
    </row>
    <row r="663" spans="1:3">
      <c r="A663" s="11"/>
      <c r="B663" s="11"/>
      <c r="C663" s="11"/>
    </row>
    <row r="664" spans="1:3">
      <c r="A664" s="11"/>
      <c r="B664" s="11"/>
      <c r="C664" s="11"/>
    </row>
    <row r="665" spans="1:3">
      <c r="A665" s="11"/>
      <c r="B665" s="11"/>
      <c r="C665" s="11"/>
    </row>
    <row r="666" spans="1:3">
      <c r="A666" s="11"/>
      <c r="B666" s="11"/>
      <c r="C666" s="11"/>
    </row>
    <row r="667" spans="1:3">
      <c r="A667" s="11"/>
      <c r="B667" s="11"/>
      <c r="C667" s="11"/>
    </row>
    <row r="668" spans="1:3">
      <c r="A668" s="11"/>
      <c r="B668" s="11"/>
      <c r="C668" s="11"/>
    </row>
    <row r="669" spans="1:3">
      <c r="A669" s="11"/>
      <c r="B669" s="11"/>
      <c r="C669" s="11"/>
    </row>
    <row r="670" spans="1:3">
      <c r="A670" s="11"/>
      <c r="B670" s="11"/>
      <c r="C670" s="11"/>
    </row>
    <row r="671" spans="1:3">
      <c r="A671" s="11"/>
      <c r="B671" s="11"/>
      <c r="C671" s="11"/>
    </row>
    <row r="672" spans="1:3">
      <c r="A672" s="11"/>
      <c r="B672" s="11"/>
      <c r="C672" s="11"/>
    </row>
    <row r="673" spans="1:3">
      <c r="A673" s="11"/>
      <c r="B673" s="11"/>
      <c r="C673" s="11"/>
    </row>
    <row r="674" spans="1:3">
      <c r="A674" s="11"/>
      <c r="B674" s="11"/>
      <c r="C674" s="11"/>
    </row>
    <row r="675" spans="1:3">
      <c r="A675" s="11"/>
      <c r="B675" s="11"/>
      <c r="C675" s="11"/>
    </row>
    <row r="676" spans="1:3">
      <c r="A676" s="11"/>
      <c r="B676" s="11"/>
      <c r="C676" s="11"/>
    </row>
    <row r="677" spans="1:3">
      <c r="A677" s="11"/>
      <c r="B677" s="11"/>
      <c r="C677" s="11"/>
    </row>
    <row r="678" spans="1:3">
      <c r="A678" s="11"/>
      <c r="B678" s="11"/>
      <c r="C678" s="11"/>
    </row>
    <row r="679" spans="1:3">
      <c r="A679" s="11"/>
      <c r="B679" s="11"/>
      <c r="C679" s="11"/>
    </row>
    <row r="680" spans="1:3">
      <c r="A680" s="11"/>
      <c r="B680" s="11"/>
      <c r="C680" s="11"/>
    </row>
    <row r="681" spans="1:3">
      <c r="A681" s="11"/>
      <c r="B681" s="11"/>
      <c r="C681" s="11"/>
    </row>
    <row r="682" spans="1:3">
      <c r="A682" s="11"/>
      <c r="B682" s="11"/>
      <c r="C682" s="11"/>
    </row>
    <row r="683" spans="1:3">
      <c r="A683" s="11"/>
      <c r="B683" s="11"/>
      <c r="C683" s="11"/>
    </row>
    <row r="684" spans="1:3">
      <c r="A684" s="11"/>
      <c r="B684" s="11"/>
      <c r="C684" s="11"/>
    </row>
    <row r="685" spans="1:3">
      <c r="A685" s="11"/>
      <c r="B685" s="11"/>
      <c r="C685" s="11"/>
    </row>
    <row r="686" spans="1:3">
      <c r="A686" s="11"/>
      <c r="B686" s="11"/>
      <c r="C686" s="11"/>
    </row>
    <row r="687" spans="1:3">
      <c r="A687" s="11"/>
      <c r="B687" s="11"/>
      <c r="C687" s="11"/>
    </row>
    <row r="688" spans="1:3">
      <c r="A688" s="11"/>
      <c r="B688" s="11"/>
      <c r="C688" s="11"/>
    </row>
    <row r="689" spans="1:3">
      <c r="A689" s="11"/>
      <c r="B689" s="11"/>
      <c r="C689" s="11"/>
    </row>
    <row r="690" spans="1:3">
      <c r="A690" s="11"/>
      <c r="B690" s="11"/>
      <c r="C690" s="11"/>
    </row>
    <row r="691" spans="1:3">
      <c r="A691" s="11"/>
      <c r="B691" s="11"/>
      <c r="C691" s="11"/>
    </row>
    <row r="692" spans="1:3">
      <c r="A692" s="11"/>
      <c r="B692" s="11"/>
      <c r="C692" s="11"/>
    </row>
    <row r="693" spans="1:3">
      <c r="A693" s="11"/>
      <c r="B693" s="11"/>
      <c r="C693" s="11"/>
    </row>
    <row r="694" spans="1:3">
      <c r="A694" s="11"/>
      <c r="B694" s="11"/>
      <c r="C694" s="11"/>
    </row>
    <row r="695" spans="1:3">
      <c r="A695" s="11"/>
      <c r="B695" s="11"/>
      <c r="C695" s="11"/>
    </row>
    <row r="696" spans="1:3">
      <c r="A696" s="11"/>
      <c r="B696" s="11"/>
      <c r="C696" s="11"/>
    </row>
    <row r="697" spans="1:3">
      <c r="A697" s="11"/>
      <c r="B697" s="11"/>
      <c r="C697" s="11"/>
    </row>
    <row r="698" spans="1:3">
      <c r="A698" s="11"/>
      <c r="B698" s="11"/>
      <c r="C698" s="11"/>
    </row>
    <row r="699" spans="1:3">
      <c r="A699" s="11"/>
      <c r="B699" s="11"/>
      <c r="C699" s="11"/>
    </row>
    <row r="700" spans="1:3">
      <c r="A700" s="11"/>
      <c r="B700" s="11"/>
      <c r="C700" s="11"/>
    </row>
    <row r="701" spans="1:3">
      <c r="A701" s="11"/>
      <c r="B701" s="11"/>
      <c r="C701" s="11"/>
    </row>
    <row r="702" spans="1:3">
      <c r="A702" s="11"/>
      <c r="B702" s="11"/>
      <c r="C702" s="11"/>
    </row>
    <row r="703" spans="1:3">
      <c r="A703" s="11"/>
      <c r="B703" s="11"/>
      <c r="C703" s="11"/>
    </row>
    <row r="704" spans="1:3">
      <c r="A704" s="11"/>
      <c r="B704" s="11"/>
      <c r="C704" s="11"/>
    </row>
    <row r="705" spans="1:3">
      <c r="A705" s="11"/>
      <c r="B705" s="11"/>
      <c r="C705" s="11"/>
    </row>
    <row r="706" spans="1:3">
      <c r="A706" s="11"/>
      <c r="B706" s="11"/>
      <c r="C706" s="11"/>
    </row>
    <row r="707" spans="1:3">
      <c r="A707" s="11"/>
      <c r="B707" s="11"/>
      <c r="C707" s="11"/>
    </row>
    <row r="708" spans="1:3">
      <c r="A708" s="11"/>
      <c r="B708" s="11"/>
      <c r="C708" s="11"/>
    </row>
    <row r="709" spans="1:3">
      <c r="A709" s="11"/>
      <c r="B709" s="11"/>
      <c r="C709" s="11"/>
    </row>
    <row r="710" spans="1:3">
      <c r="A710" s="11"/>
      <c r="B710" s="11"/>
      <c r="C710" s="11"/>
    </row>
    <row r="711" spans="1:3">
      <c r="A711" s="11"/>
      <c r="B711" s="11"/>
      <c r="C711" s="11"/>
    </row>
    <row r="712" spans="1:3">
      <c r="A712" s="11"/>
      <c r="B712" s="11"/>
      <c r="C712" s="11"/>
    </row>
    <row r="713" spans="1:3">
      <c r="A713" s="11"/>
      <c r="B713" s="11"/>
      <c r="C713" s="11"/>
    </row>
    <row r="714" spans="1:3">
      <c r="A714" s="11"/>
      <c r="B714" s="11"/>
      <c r="C714" s="11"/>
    </row>
    <row r="715" spans="1:3">
      <c r="A715" s="11"/>
      <c r="B715" s="11"/>
      <c r="C715" s="11"/>
    </row>
    <row r="716" spans="1:3">
      <c r="A716" s="11"/>
      <c r="B716" s="11"/>
      <c r="C716" s="11"/>
    </row>
    <row r="717" spans="1:3">
      <c r="A717" s="11"/>
      <c r="B717" s="11"/>
      <c r="C717" s="11"/>
    </row>
    <row r="718" spans="1:3">
      <c r="A718" s="11"/>
      <c r="B718" s="11"/>
      <c r="C718" s="11"/>
    </row>
    <row r="719" spans="1:3">
      <c r="A719" s="11"/>
      <c r="B719" s="11"/>
      <c r="C719" s="11"/>
    </row>
    <row r="720" spans="1:3">
      <c r="A720" s="11"/>
      <c r="B720" s="11"/>
      <c r="C720" s="11"/>
    </row>
    <row r="721" spans="1:3">
      <c r="A721" s="11"/>
      <c r="B721" s="11"/>
      <c r="C721" s="11"/>
    </row>
    <row r="722" spans="1:3">
      <c r="A722" s="11"/>
      <c r="B722" s="11"/>
      <c r="C722" s="11"/>
    </row>
    <row r="723" spans="1:3">
      <c r="A723" s="11"/>
      <c r="B723" s="11"/>
      <c r="C723" s="11"/>
    </row>
    <row r="724" spans="1:3">
      <c r="A724" s="11"/>
      <c r="B724" s="11"/>
      <c r="C724" s="11"/>
    </row>
    <row r="725" spans="1:3">
      <c r="A725" s="11"/>
      <c r="B725" s="11"/>
      <c r="C725" s="11"/>
    </row>
    <row r="726" spans="1:3">
      <c r="A726" s="11"/>
      <c r="B726" s="11"/>
      <c r="C726" s="11"/>
    </row>
    <row r="727" spans="1:3">
      <c r="A727" s="11"/>
      <c r="B727" s="11"/>
      <c r="C727" s="11"/>
    </row>
    <row r="728" spans="1:3">
      <c r="A728" s="11"/>
      <c r="B728" s="11"/>
      <c r="C728" s="11"/>
    </row>
    <row r="729" spans="1:3">
      <c r="A729" s="11"/>
      <c r="B729" s="11"/>
      <c r="C729" s="11"/>
    </row>
    <row r="730" spans="1:3">
      <c r="A730" s="11"/>
      <c r="B730" s="11"/>
      <c r="C730" s="11"/>
    </row>
    <row r="731" spans="1:3">
      <c r="A731" s="11"/>
      <c r="B731" s="11"/>
      <c r="C731" s="11"/>
    </row>
    <row r="732" spans="1:3">
      <c r="A732" s="11"/>
      <c r="B732" s="11"/>
      <c r="C732" s="11"/>
    </row>
    <row r="733" spans="1:3">
      <c r="A733" s="11"/>
      <c r="B733" s="11"/>
      <c r="C733" s="11"/>
    </row>
    <row r="734" spans="1:3">
      <c r="A734" s="11"/>
      <c r="B734" s="11"/>
      <c r="C734" s="11"/>
    </row>
    <row r="735" spans="1:3">
      <c r="A735" s="11"/>
      <c r="B735" s="11"/>
      <c r="C735" s="11"/>
    </row>
    <row r="736" spans="1:3">
      <c r="A736" s="11"/>
      <c r="B736" s="11"/>
      <c r="C736" s="11"/>
    </row>
    <row r="737" spans="1:3">
      <c r="A737" s="11"/>
      <c r="B737" s="11"/>
      <c r="C737" s="11"/>
    </row>
    <row r="738" spans="1:3">
      <c r="A738" s="11"/>
      <c r="B738" s="11"/>
      <c r="C738" s="11"/>
    </row>
    <row r="739" spans="1:3">
      <c r="A739" s="11"/>
      <c r="B739" s="11"/>
      <c r="C739" s="11"/>
    </row>
    <row r="740" spans="1:3">
      <c r="A740" s="11"/>
      <c r="B740" s="11"/>
      <c r="C740" s="11"/>
    </row>
    <row r="741" spans="1:3">
      <c r="A741" s="11"/>
      <c r="B741" s="11"/>
      <c r="C741" s="11"/>
    </row>
    <row r="742" spans="1:3">
      <c r="A742" s="11"/>
      <c r="B742" s="11"/>
      <c r="C742" s="11"/>
    </row>
    <row r="743" spans="1:3">
      <c r="A743" s="11"/>
      <c r="B743" s="11"/>
      <c r="C743" s="11"/>
    </row>
    <row r="744" spans="1:3">
      <c r="A744" s="11"/>
      <c r="B744" s="11"/>
      <c r="C744" s="11"/>
    </row>
    <row r="745" spans="1:3">
      <c r="A745" s="11"/>
      <c r="B745" s="11"/>
      <c r="C745" s="11"/>
    </row>
    <row r="746" spans="1:3">
      <c r="A746" s="11"/>
      <c r="B746" s="11"/>
      <c r="C746" s="11"/>
    </row>
    <row r="747" spans="1:3">
      <c r="A747" s="11"/>
      <c r="B747" s="11"/>
      <c r="C747" s="11"/>
    </row>
    <row r="748" spans="1:3">
      <c r="A748" s="11"/>
      <c r="B748" s="11"/>
      <c r="C748" s="11"/>
    </row>
    <row r="749" spans="1:3">
      <c r="A749" s="11"/>
      <c r="B749" s="11"/>
      <c r="C749" s="11"/>
    </row>
    <row r="750" spans="1:3">
      <c r="A750" s="11"/>
      <c r="B750" s="11"/>
      <c r="C750" s="11"/>
    </row>
    <row r="751" spans="1:3">
      <c r="A751" s="11"/>
      <c r="B751" s="11"/>
      <c r="C751" s="11"/>
    </row>
    <row r="752" spans="1:3">
      <c r="A752" s="11"/>
      <c r="B752" s="11"/>
      <c r="C752" s="11"/>
    </row>
    <row r="753" spans="1:3">
      <c r="A753" s="11"/>
      <c r="B753" s="11"/>
      <c r="C753" s="11"/>
    </row>
    <row r="754" spans="1:3">
      <c r="A754" s="11"/>
      <c r="B754" s="11"/>
      <c r="C754" s="11"/>
    </row>
    <row r="755" spans="1:3">
      <c r="A755" s="11"/>
      <c r="B755" s="11"/>
      <c r="C755" s="11"/>
    </row>
    <row r="756" spans="1:3">
      <c r="A756" s="11"/>
      <c r="B756" s="11"/>
      <c r="C756" s="11"/>
    </row>
    <row r="757" spans="1:3">
      <c r="A757" s="11"/>
      <c r="B757" s="11"/>
      <c r="C757" s="11"/>
    </row>
    <row r="758" spans="1:3">
      <c r="A758" s="11"/>
      <c r="B758" s="11"/>
      <c r="C758" s="11"/>
    </row>
    <row r="759" spans="1:3">
      <c r="A759" s="11"/>
      <c r="B759" s="11"/>
      <c r="C759" s="11"/>
    </row>
    <row r="760" spans="1:3">
      <c r="A760" s="11"/>
      <c r="B760" s="11"/>
      <c r="C760" s="11"/>
    </row>
    <row r="761" spans="1:3">
      <c r="A761" s="11"/>
      <c r="B761" s="11"/>
      <c r="C761" s="11"/>
    </row>
    <row r="762" spans="1:3">
      <c r="A762" s="11"/>
      <c r="B762" s="11"/>
      <c r="C762" s="11"/>
    </row>
    <row r="763" spans="1:3">
      <c r="A763" s="11"/>
      <c r="B763" s="11"/>
      <c r="C763" s="11"/>
    </row>
    <row r="764" spans="1:3">
      <c r="A764" s="11"/>
      <c r="B764" s="11"/>
      <c r="C764" s="11"/>
    </row>
    <row r="765" spans="1:3">
      <c r="A765" s="11"/>
      <c r="B765" s="11"/>
      <c r="C765" s="11"/>
    </row>
    <row r="766" spans="1:3">
      <c r="A766" s="11"/>
      <c r="B766" s="11"/>
      <c r="C766" s="11"/>
    </row>
    <row r="767" spans="1:3">
      <c r="A767" s="11"/>
      <c r="B767" s="11"/>
      <c r="C767" s="11"/>
    </row>
    <row r="768" spans="1:3">
      <c r="A768" s="11"/>
      <c r="B768" s="11"/>
      <c r="C768" s="11"/>
    </row>
    <row r="769" spans="1:3">
      <c r="A769" s="11"/>
      <c r="B769" s="11"/>
      <c r="C769" s="11"/>
    </row>
    <row r="770" spans="1:3">
      <c r="A770" s="11"/>
      <c r="B770" s="11"/>
      <c r="C770" s="11"/>
    </row>
    <row r="771" spans="1:3">
      <c r="A771" s="11"/>
      <c r="B771" s="11"/>
      <c r="C771" s="11"/>
    </row>
    <row r="772" spans="1:3">
      <c r="A772" s="11"/>
      <c r="B772" s="11"/>
      <c r="C772" s="11"/>
    </row>
    <row r="773" spans="1:3">
      <c r="A773" s="11"/>
      <c r="B773" s="11"/>
      <c r="C773" s="11"/>
    </row>
    <row r="774" spans="1:3">
      <c r="A774" s="11"/>
      <c r="B774" s="11"/>
      <c r="C774" s="11"/>
    </row>
    <row r="775" spans="1:3">
      <c r="A775" s="11"/>
      <c r="B775" s="11"/>
      <c r="C775" s="11"/>
    </row>
    <row r="776" spans="1:3">
      <c r="A776" s="11"/>
      <c r="B776" s="11"/>
      <c r="C776" s="11"/>
    </row>
    <row r="777" spans="1:3">
      <c r="A777" s="11"/>
      <c r="B777" s="11"/>
      <c r="C777" s="11"/>
    </row>
    <row r="778" spans="1:3">
      <c r="A778" s="11"/>
      <c r="B778" s="11"/>
      <c r="C778" s="11"/>
    </row>
    <row r="779" spans="1:3">
      <c r="A779" s="11"/>
      <c r="B779" s="11"/>
      <c r="C779" s="11"/>
    </row>
    <row r="780" spans="1:3">
      <c r="A780" s="11"/>
      <c r="B780" s="11"/>
      <c r="C780" s="11"/>
    </row>
    <row r="781" spans="1:3">
      <c r="A781" s="11"/>
      <c r="B781" s="11"/>
      <c r="C781" s="11"/>
    </row>
    <row r="782" spans="1:3">
      <c r="A782" s="11"/>
      <c r="B782" s="11"/>
      <c r="C782" s="11"/>
    </row>
    <row r="783" spans="1:3">
      <c r="A783" s="11"/>
      <c r="B783" s="11"/>
      <c r="C783" s="11"/>
    </row>
    <row r="784" spans="1:3">
      <c r="A784" s="11"/>
      <c r="B784" s="11"/>
      <c r="C784" s="11"/>
    </row>
    <row r="785" spans="1:3">
      <c r="A785" s="11"/>
      <c r="B785" s="11"/>
      <c r="C785" s="11"/>
    </row>
    <row r="786" spans="1:3">
      <c r="A786" s="11"/>
      <c r="B786" s="11"/>
      <c r="C786" s="11"/>
    </row>
    <row r="787" spans="1:3">
      <c r="A787" s="11"/>
      <c r="B787" s="11"/>
      <c r="C787" s="11"/>
    </row>
    <row r="788" spans="1:3">
      <c r="A788" s="11"/>
      <c r="B788" s="11"/>
      <c r="C788" s="11"/>
    </row>
    <row r="789" spans="1:3">
      <c r="A789" s="11"/>
      <c r="B789" s="11"/>
      <c r="C789" s="11"/>
    </row>
    <row r="790" spans="1:3">
      <c r="A790" s="11"/>
      <c r="B790" s="11"/>
      <c r="C790" s="11"/>
    </row>
    <row r="791" spans="1:3">
      <c r="A791" s="11"/>
      <c r="B791" s="11"/>
      <c r="C791" s="11"/>
    </row>
    <row r="792" spans="1:3">
      <c r="A792" s="11"/>
      <c r="B792" s="11"/>
      <c r="C792" s="11"/>
    </row>
    <row r="793" spans="1:3">
      <c r="A793" s="11"/>
      <c r="B793" s="11"/>
      <c r="C793" s="11"/>
    </row>
    <row r="794" spans="1:3">
      <c r="A794" s="11"/>
      <c r="B794" s="11"/>
      <c r="C794" s="11"/>
    </row>
    <row r="795" spans="1:3">
      <c r="A795" s="11"/>
      <c r="B795" s="11"/>
      <c r="C795" s="11"/>
    </row>
    <row r="796" spans="1:3">
      <c r="A796" s="11"/>
      <c r="B796" s="11"/>
      <c r="C796" s="11"/>
    </row>
    <row r="797" spans="1:3">
      <c r="A797" s="11"/>
      <c r="B797" s="11"/>
      <c r="C797" s="11"/>
    </row>
    <row r="798" spans="1:3">
      <c r="A798" s="11"/>
      <c r="B798" s="11"/>
      <c r="C798" s="11"/>
    </row>
    <row r="799" spans="1:3">
      <c r="A799" s="11"/>
      <c r="B799" s="11"/>
      <c r="C799" s="11"/>
    </row>
    <row r="800" spans="1:3">
      <c r="A800" s="11"/>
      <c r="B800" s="11"/>
      <c r="C800" s="11"/>
    </row>
    <row r="801" spans="1:3">
      <c r="A801" s="11"/>
      <c r="B801" s="11"/>
      <c r="C801" s="11"/>
    </row>
    <row r="802" spans="1:3">
      <c r="A802" s="11"/>
      <c r="B802" s="11"/>
      <c r="C802" s="11"/>
    </row>
    <row r="803" spans="1:3">
      <c r="A803" s="11"/>
      <c r="B803" s="11"/>
      <c r="C803" s="11"/>
    </row>
    <row r="804" spans="1:3">
      <c r="A804" s="11"/>
      <c r="B804" s="11"/>
      <c r="C804" s="11"/>
    </row>
    <row r="805" spans="1:3">
      <c r="A805" s="11"/>
      <c r="B805" s="11"/>
      <c r="C805" s="11"/>
    </row>
    <row r="806" spans="1:3">
      <c r="A806" s="11"/>
      <c r="B806" s="11"/>
      <c r="C806" s="11"/>
    </row>
    <row r="807" spans="1:3">
      <c r="A807" s="11"/>
      <c r="B807" s="11"/>
      <c r="C807" s="11"/>
    </row>
    <row r="808" spans="1:3">
      <c r="A808" s="11"/>
      <c r="B808" s="11"/>
      <c r="C808" s="11"/>
    </row>
    <row r="809" spans="1:3">
      <c r="A809" s="11"/>
      <c r="B809" s="11"/>
      <c r="C809" s="11"/>
    </row>
    <row r="810" spans="1:3">
      <c r="A810" s="11"/>
      <c r="B810" s="11"/>
      <c r="C810" s="11"/>
    </row>
    <row r="811" spans="1:3">
      <c r="A811" s="11"/>
      <c r="B811" s="11"/>
      <c r="C811" s="11"/>
    </row>
    <row r="812" spans="1:3">
      <c r="A812" s="11"/>
      <c r="B812" s="11"/>
      <c r="C812" s="11"/>
    </row>
    <row r="813" spans="1:3">
      <c r="A813" s="11"/>
      <c r="B813" s="11"/>
      <c r="C813" s="11"/>
    </row>
    <row r="814" spans="1:3">
      <c r="A814" s="11"/>
      <c r="B814" s="11"/>
      <c r="C814" s="11"/>
    </row>
    <row r="815" spans="1:3">
      <c r="A815" s="11"/>
      <c r="B815" s="11"/>
      <c r="C815" s="11"/>
    </row>
    <row r="816" spans="1:3">
      <c r="A816" s="11"/>
      <c r="B816" s="11"/>
      <c r="C816" s="11"/>
    </row>
    <row r="817" spans="1:3">
      <c r="A817" s="11"/>
      <c r="B817" s="11"/>
      <c r="C817" s="11"/>
    </row>
    <row r="818" spans="1:3">
      <c r="A818" s="11"/>
      <c r="B818" s="11"/>
      <c r="C818" s="11"/>
    </row>
    <row r="819" spans="1:3">
      <c r="A819" s="11"/>
      <c r="B819" s="11"/>
      <c r="C819" s="11"/>
    </row>
    <row r="820" spans="1:3">
      <c r="A820" s="11"/>
      <c r="B820" s="11"/>
      <c r="C820" s="11"/>
    </row>
    <row r="821" spans="1:3">
      <c r="A821" s="11"/>
      <c r="B821" s="11"/>
      <c r="C821" s="11"/>
    </row>
    <row r="822" spans="1:3">
      <c r="A822" s="11"/>
      <c r="B822" s="11"/>
      <c r="C822" s="11"/>
    </row>
    <row r="823" spans="1:3">
      <c r="A823" s="11"/>
      <c r="B823" s="11"/>
      <c r="C823" s="11"/>
    </row>
    <row r="824" spans="1:3">
      <c r="A824" s="11"/>
      <c r="B824" s="11"/>
      <c r="C824" s="11"/>
    </row>
    <row r="825" spans="1:3">
      <c r="A825" s="11"/>
      <c r="B825" s="11"/>
      <c r="C825" s="11"/>
    </row>
    <row r="826" spans="1:3">
      <c r="A826" s="11"/>
      <c r="B826" s="11"/>
      <c r="C826" s="11"/>
    </row>
    <row r="827" spans="1:3">
      <c r="A827" s="11"/>
      <c r="B827" s="11"/>
      <c r="C827" s="11"/>
    </row>
    <row r="828" spans="1:3">
      <c r="A828" s="11"/>
      <c r="B828" s="11"/>
      <c r="C828" s="11"/>
    </row>
    <row r="829" spans="1:3">
      <c r="A829" s="11"/>
      <c r="B829" s="11"/>
      <c r="C829" s="11"/>
    </row>
    <row r="830" spans="1:3">
      <c r="A830" s="11"/>
      <c r="B830" s="11"/>
      <c r="C830" s="11"/>
    </row>
    <row r="831" spans="1:3">
      <c r="A831" s="11"/>
      <c r="B831" s="11"/>
      <c r="C831" s="11"/>
    </row>
    <row r="832" spans="1:3">
      <c r="A832" s="11"/>
      <c r="B832" s="11"/>
      <c r="C832" s="11"/>
    </row>
    <row r="833" spans="1:3">
      <c r="A833" s="11"/>
      <c r="B833" s="11"/>
      <c r="C833" s="11"/>
    </row>
    <row r="834" spans="1:3">
      <c r="A834" s="11"/>
      <c r="B834" s="11"/>
      <c r="C834" s="11"/>
    </row>
    <row r="835" spans="1:3">
      <c r="A835" s="11"/>
      <c r="B835" s="11"/>
      <c r="C835" s="11"/>
    </row>
    <row r="836" spans="1:3">
      <c r="A836" s="11"/>
      <c r="B836" s="11"/>
      <c r="C836" s="11"/>
    </row>
    <row r="837" spans="1:3">
      <c r="A837" s="11"/>
      <c r="B837" s="11"/>
      <c r="C837" s="11"/>
    </row>
    <row r="838" spans="1:3">
      <c r="A838" s="11"/>
      <c r="B838" s="11"/>
      <c r="C838" s="11"/>
    </row>
    <row r="839" spans="1:3">
      <c r="A839" s="11"/>
      <c r="B839" s="11"/>
      <c r="C839" s="11"/>
    </row>
    <row r="840" spans="1:3">
      <c r="A840" s="11"/>
      <c r="B840" s="11"/>
      <c r="C840" s="11"/>
    </row>
    <row r="841" spans="1:3">
      <c r="A841" s="11"/>
      <c r="B841" s="11"/>
      <c r="C841" s="11"/>
    </row>
    <row r="842" spans="1:3">
      <c r="A842" s="11"/>
      <c r="B842" s="11"/>
      <c r="C842" s="11"/>
    </row>
    <row r="843" spans="1:3">
      <c r="A843" s="11"/>
      <c r="B843" s="11"/>
      <c r="C843" s="11"/>
    </row>
    <row r="844" spans="1:3">
      <c r="A844" s="11"/>
      <c r="B844" s="11"/>
      <c r="C844" s="11"/>
    </row>
    <row r="845" spans="1:3">
      <c r="A845" s="11"/>
      <c r="B845" s="11"/>
      <c r="C845" s="11"/>
    </row>
    <row r="846" spans="1:3">
      <c r="A846" s="11"/>
      <c r="B846" s="11"/>
      <c r="C846" s="11"/>
    </row>
    <row r="847" spans="1:3">
      <c r="A847" s="11"/>
      <c r="B847" s="11"/>
      <c r="C847" s="11"/>
    </row>
    <row r="848" spans="1:3">
      <c r="A848" s="11"/>
      <c r="B848" s="11"/>
      <c r="C848" s="11"/>
    </row>
    <row r="849" spans="1:3">
      <c r="A849" s="11"/>
      <c r="B849" s="11"/>
      <c r="C849" s="11"/>
    </row>
    <row r="850" spans="1:3">
      <c r="A850" s="11"/>
      <c r="B850" s="11"/>
      <c r="C850" s="11"/>
    </row>
    <row r="851" spans="1:3">
      <c r="A851" s="11"/>
      <c r="B851" s="11"/>
      <c r="C851" s="11"/>
    </row>
    <row r="852" spans="1:3">
      <c r="A852" s="11"/>
      <c r="B852" s="11"/>
      <c r="C852" s="11"/>
    </row>
    <row r="853" spans="1:3">
      <c r="A853" s="11"/>
      <c r="B853" s="11"/>
      <c r="C853" s="11"/>
    </row>
    <row r="854" spans="1:3">
      <c r="A854" s="11"/>
      <c r="B854" s="11"/>
      <c r="C854" s="11"/>
    </row>
    <row r="855" spans="1:3">
      <c r="A855" s="11"/>
      <c r="B855" s="11"/>
      <c r="C855" s="11"/>
    </row>
    <row r="856" spans="1:3">
      <c r="A856" s="11"/>
      <c r="B856" s="11"/>
      <c r="C856" s="11"/>
    </row>
    <row r="857" spans="1:3">
      <c r="A857" s="11"/>
      <c r="B857" s="11"/>
      <c r="C857" s="11"/>
    </row>
    <row r="858" spans="1:3">
      <c r="A858" s="11"/>
      <c r="B858" s="11"/>
      <c r="C858" s="11"/>
    </row>
    <row r="859" spans="1:3">
      <c r="A859" s="11"/>
      <c r="B859" s="11"/>
      <c r="C859" s="11"/>
    </row>
    <row r="860" spans="1:3">
      <c r="A860" s="11"/>
      <c r="B860" s="11"/>
      <c r="C860" s="11"/>
    </row>
    <row r="861" spans="1:3">
      <c r="A861" s="11"/>
      <c r="B861" s="11"/>
      <c r="C861" s="11"/>
    </row>
    <row r="862" spans="1:3">
      <c r="A862" s="11"/>
      <c r="B862" s="11"/>
      <c r="C862" s="11"/>
    </row>
    <row r="863" spans="1:3">
      <c r="A863" s="11"/>
      <c r="B863" s="11"/>
      <c r="C863" s="11"/>
    </row>
    <row r="864" spans="1:3">
      <c r="A864" s="11"/>
      <c r="B864" s="11"/>
      <c r="C864" s="11"/>
    </row>
    <row r="865" spans="1:3">
      <c r="A865" s="11"/>
      <c r="B865" s="11"/>
      <c r="C865" s="11"/>
    </row>
    <row r="866" spans="1:3">
      <c r="A866" s="11"/>
      <c r="B866" s="11"/>
      <c r="C866" s="11"/>
    </row>
    <row r="867" spans="1:3">
      <c r="A867" s="11"/>
      <c r="B867" s="11"/>
      <c r="C867" s="11"/>
    </row>
    <row r="868" spans="1:3">
      <c r="A868" s="11"/>
      <c r="B868" s="11"/>
      <c r="C868" s="11"/>
    </row>
    <row r="869" spans="1:3">
      <c r="A869" s="11"/>
      <c r="B869" s="11"/>
      <c r="C869" s="11"/>
    </row>
    <row r="870" spans="1:3">
      <c r="A870" s="11"/>
      <c r="B870" s="11"/>
      <c r="C870" s="11"/>
    </row>
    <row r="871" spans="1:3">
      <c r="A871" s="11"/>
      <c r="B871" s="11"/>
      <c r="C871" s="11"/>
    </row>
    <row r="872" spans="1:3">
      <c r="A872" s="11"/>
      <c r="B872" s="11"/>
      <c r="C872" s="11"/>
    </row>
    <row r="873" spans="1:3">
      <c r="A873" s="11"/>
      <c r="B873" s="11"/>
      <c r="C873" s="11"/>
    </row>
    <row r="874" spans="1:3">
      <c r="A874" s="11"/>
      <c r="B874" s="11"/>
      <c r="C874" s="11"/>
    </row>
    <row r="875" spans="1:3">
      <c r="A875" s="11"/>
      <c r="B875" s="11"/>
      <c r="C875" s="11"/>
    </row>
    <row r="876" spans="1:3">
      <c r="A876" s="11"/>
      <c r="B876" s="11"/>
      <c r="C876" s="11"/>
    </row>
    <row r="877" spans="1:3">
      <c r="A877" s="11"/>
      <c r="B877" s="11"/>
      <c r="C877" s="11"/>
    </row>
    <row r="878" spans="1:3">
      <c r="A878" s="11"/>
      <c r="B878" s="11"/>
      <c r="C878" s="11"/>
    </row>
    <row r="879" spans="1:3">
      <c r="A879" s="11"/>
      <c r="B879" s="11"/>
      <c r="C879" s="11"/>
    </row>
    <row r="880" spans="1:3">
      <c r="A880" s="11"/>
      <c r="B880" s="11"/>
      <c r="C880" s="11"/>
    </row>
    <row r="881" spans="1:3">
      <c r="A881" s="11"/>
      <c r="B881" s="11"/>
      <c r="C881" s="11"/>
    </row>
    <row r="882" spans="1:3">
      <c r="A882" s="11"/>
      <c r="B882" s="11"/>
      <c r="C882" s="11"/>
    </row>
    <row r="883" spans="1:3">
      <c r="A883" s="11"/>
      <c r="B883" s="11"/>
      <c r="C883" s="11"/>
    </row>
    <row r="884" spans="1:3">
      <c r="A884" s="11"/>
      <c r="B884" s="11"/>
      <c r="C884" s="11"/>
    </row>
    <row r="885" spans="1:3">
      <c r="A885" s="11"/>
      <c r="B885" s="11"/>
      <c r="C885" s="11"/>
    </row>
    <row r="886" spans="1:3">
      <c r="A886" s="11"/>
      <c r="B886" s="11"/>
      <c r="C886" s="11"/>
    </row>
    <row r="887" spans="1:3">
      <c r="A887" s="11"/>
      <c r="B887" s="11"/>
      <c r="C887" s="11"/>
    </row>
    <row r="888" spans="1:3">
      <c r="A888" s="11"/>
      <c r="B888" s="11"/>
      <c r="C888" s="11"/>
    </row>
    <row r="889" spans="1:3">
      <c r="A889" s="11"/>
      <c r="B889" s="11"/>
      <c r="C889" s="11"/>
    </row>
    <row r="890" spans="1:3">
      <c r="A890" s="11"/>
      <c r="B890" s="11"/>
      <c r="C890" s="11"/>
    </row>
    <row r="891" spans="1:3">
      <c r="A891" s="11"/>
      <c r="B891" s="11"/>
      <c r="C891" s="11"/>
    </row>
    <row r="892" spans="1:3">
      <c r="A892" s="11"/>
      <c r="B892" s="11"/>
      <c r="C892" s="11"/>
    </row>
    <row r="893" spans="1:3">
      <c r="A893" s="11"/>
      <c r="B893" s="11"/>
      <c r="C893" s="11"/>
    </row>
    <row r="894" spans="1:3">
      <c r="A894" s="11"/>
      <c r="B894" s="11"/>
      <c r="C894" s="11"/>
    </row>
    <row r="895" spans="1:3">
      <c r="A895" s="11"/>
      <c r="B895" s="11"/>
      <c r="C895" s="11"/>
    </row>
    <row r="896" spans="1:3">
      <c r="A896" s="11"/>
      <c r="B896" s="11"/>
      <c r="C896" s="11"/>
    </row>
    <row r="897" spans="1:3">
      <c r="A897" s="11"/>
      <c r="B897" s="11"/>
      <c r="C897" s="11"/>
    </row>
    <row r="898" spans="1:3">
      <c r="A898" s="11"/>
      <c r="B898" s="11"/>
      <c r="C898" s="11"/>
    </row>
    <row r="899" spans="1:3">
      <c r="A899" s="11"/>
      <c r="B899" s="11"/>
      <c r="C899" s="11"/>
    </row>
    <row r="900" spans="1:3">
      <c r="A900" s="11"/>
      <c r="B900" s="11"/>
      <c r="C900" s="11"/>
    </row>
    <row r="901" spans="1:3">
      <c r="A901" s="11"/>
      <c r="B901" s="11"/>
      <c r="C901" s="11"/>
    </row>
    <row r="902" spans="1:3">
      <c r="A902" s="11"/>
      <c r="B902" s="11"/>
      <c r="C902" s="11"/>
    </row>
    <row r="903" spans="1:3">
      <c r="A903" s="11"/>
      <c r="B903" s="11"/>
      <c r="C903" s="11"/>
    </row>
    <row r="904" spans="1:3">
      <c r="A904" s="11"/>
      <c r="B904" s="11"/>
      <c r="C904" s="11"/>
    </row>
    <row r="905" spans="1:3">
      <c r="A905" s="11"/>
      <c r="B905" s="11"/>
      <c r="C905" s="11"/>
    </row>
    <row r="906" spans="1:3">
      <c r="A906" s="11"/>
      <c r="B906" s="11"/>
      <c r="C906" s="11"/>
    </row>
    <row r="907" spans="1:3">
      <c r="A907" s="11"/>
      <c r="B907" s="11"/>
      <c r="C907" s="11"/>
    </row>
    <row r="908" spans="1:3">
      <c r="A908" s="11"/>
      <c r="B908" s="11"/>
      <c r="C908" s="11"/>
    </row>
    <row r="909" spans="1:3">
      <c r="A909" s="11"/>
      <c r="B909" s="11"/>
      <c r="C909" s="11"/>
    </row>
    <row r="910" spans="1:3">
      <c r="A910" s="11"/>
      <c r="B910" s="11"/>
      <c r="C910" s="11"/>
    </row>
    <row r="911" spans="1:3">
      <c r="A911" s="11"/>
      <c r="B911" s="11"/>
      <c r="C911" s="11"/>
    </row>
    <row r="912" spans="1:3">
      <c r="A912" s="11"/>
      <c r="B912" s="11"/>
      <c r="C912" s="11"/>
    </row>
    <row r="913" spans="1:3">
      <c r="A913" s="11"/>
      <c r="B913" s="11"/>
      <c r="C913" s="11"/>
    </row>
    <row r="914" spans="1:3">
      <c r="A914" s="11"/>
      <c r="B914" s="11"/>
      <c r="C914" s="11"/>
    </row>
    <row r="915" spans="1:3">
      <c r="A915" s="11"/>
      <c r="B915" s="11"/>
      <c r="C915" s="11"/>
    </row>
    <row r="916" spans="1:3">
      <c r="A916" s="11"/>
      <c r="B916" s="11"/>
      <c r="C916" s="11"/>
    </row>
    <row r="917" spans="1:3">
      <c r="A917" s="11"/>
      <c r="B917" s="11"/>
      <c r="C917" s="11"/>
    </row>
    <row r="918" spans="1:3">
      <c r="A918" s="11"/>
      <c r="B918" s="11"/>
      <c r="C918" s="11"/>
    </row>
    <row r="919" spans="1:3">
      <c r="A919" s="11"/>
      <c r="B919" s="11"/>
      <c r="C919" s="11"/>
    </row>
    <row r="920" spans="1:3">
      <c r="A920" s="11"/>
      <c r="B920" s="11"/>
      <c r="C920" s="11"/>
    </row>
    <row r="921" spans="1:3">
      <c r="A921" s="11"/>
      <c r="B921" s="11"/>
      <c r="C921" s="11"/>
    </row>
    <row r="922" spans="1:3">
      <c r="A922" s="11"/>
      <c r="B922" s="11"/>
      <c r="C922" s="11"/>
    </row>
    <row r="923" spans="1:3">
      <c r="A923" s="11"/>
      <c r="B923" s="11"/>
      <c r="C923" s="11"/>
    </row>
    <row r="924" spans="1:3">
      <c r="A924" s="11"/>
      <c r="B924" s="11"/>
      <c r="C924" s="11"/>
    </row>
    <row r="925" spans="1:3">
      <c r="A925" s="11"/>
      <c r="B925" s="11"/>
      <c r="C925" s="11"/>
    </row>
    <row r="926" spans="1:3">
      <c r="A926" s="11"/>
      <c r="B926" s="11"/>
      <c r="C926" s="11"/>
    </row>
    <row r="927" spans="1:3">
      <c r="A927" s="11"/>
      <c r="B927" s="11"/>
      <c r="C927" s="11"/>
    </row>
    <row r="928" spans="1:3">
      <c r="A928" s="11"/>
      <c r="B928" s="11"/>
      <c r="C928" s="11"/>
    </row>
    <row r="929" spans="1:3">
      <c r="A929" s="11"/>
      <c r="B929" s="11"/>
      <c r="C929" s="11"/>
    </row>
    <row r="930" spans="1:3">
      <c r="A930" s="11"/>
      <c r="B930" s="11"/>
      <c r="C930" s="11"/>
    </row>
    <row r="931" spans="1:3">
      <c r="A931" s="11"/>
      <c r="B931" s="11"/>
      <c r="C931" s="11"/>
    </row>
    <row r="932" spans="1:3">
      <c r="A932" s="11"/>
      <c r="B932" s="11"/>
      <c r="C932" s="11"/>
    </row>
    <row r="933" spans="1:3">
      <c r="A933" s="11"/>
      <c r="B933" s="11"/>
      <c r="C933" s="11"/>
    </row>
    <row r="934" spans="1:3">
      <c r="A934" s="11"/>
      <c r="B934" s="11"/>
      <c r="C934" s="11"/>
    </row>
    <row r="935" spans="1:3">
      <c r="A935" s="11"/>
      <c r="B935" s="11"/>
      <c r="C935" s="11"/>
    </row>
    <row r="936" spans="1:3">
      <c r="A936" s="11"/>
      <c r="B936" s="11"/>
      <c r="C936" s="11"/>
    </row>
    <row r="937" spans="1:3">
      <c r="A937" s="11"/>
      <c r="B937" s="11"/>
      <c r="C937" s="11"/>
    </row>
    <row r="938" spans="1:3">
      <c r="A938" s="11"/>
      <c r="B938" s="11"/>
      <c r="C938" s="11"/>
    </row>
    <row r="939" spans="1:3">
      <c r="A939" s="11"/>
      <c r="B939" s="11"/>
      <c r="C939" s="11"/>
    </row>
    <row r="940" spans="1:3">
      <c r="A940" s="11"/>
      <c r="B940" s="11"/>
      <c r="C940" s="11"/>
    </row>
    <row r="941" spans="1:3">
      <c r="A941" s="11"/>
      <c r="B941" s="11"/>
      <c r="C941" s="11"/>
    </row>
    <row r="942" spans="1:3">
      <c r="A942" s="11"/>
      <c r="B942" s="11"/>
      <c r="C942" s="11"/>
    </row>
    <row r="943" spans="1:3">
      <c r="A943" s="11"/>
      <c r="B943" s="11"/>
      <c r="C943" s="11"/>
    </row>
    <row r="944" spans="1:3">
      <c r="A944" s="11"/>
      <c r="B944" s="11"/>
      <c r="C944" s="11"/>
    </row>
    <row r="945" spans="1:3">
      <c r="A945" s="11"/>
      <c r="B945" s="11"/>
      <c r="C945" s="11"/>
    </row>
    <row r="946" spans="1:3">
      <c r="A946" s="11"/>
      <c r="B946" s="11"/>
      <c r="C946" s="11"/>
    </row>
    <row r="947" spans="1:3">
      <c r="A947" s="11"/>
      <c r="B947" s="11"/>
      <c r="C947" s="11"/>
    </row>
    <row r="948" spans="1:3">
      <c r="A948" s="11"/>
      <c r="B948" s="11"/>
      <c r="C948" s="11"/>
    </row>
    <row r="949" spans="1:3">
      <c r="A949" s="11"/>
      <c r="B949" s="11"/>
      <c r="C949" s="11"/>
    </row>
    <row r="950" spans="1:3">
      <c r="A950" s="11"/>
      <c r="B950" s="11"/>
      <c r="C950" s="11"/>
    </row>
    <row r="951" spans="1:3">
      <c r="A951" s="11"/>
      <c r="B951" s="11"/>
      <c r="C951" s="11"/>
    </row>
    <row r="952" spans="1:3">
      <c r="A952" s="11"/>
      <c r="B952" s="11"/>
      <c r="C952" s="11"/>
    </row>
    <row r="953" spans="1:3">
      <c r="A953" s="11"/>
      <c r="B953" s="11"/>
      <c r="C953" s="11"/>
    </row>
    <row r="954" spans="1:3">
      <c r="A954" s="11"/>
      <c r="B954" s="11"/>
      <c r="C954" s="11"/>
    </row>
    <row r="955" spans="1:3">
      <c r="A955" s="11"/>
      <c r="B955" s="11"/>
      <c r="C955" s="11"/>
    </row>
    <row r="956" spans="1:3">
      <c r="A956" s="11"/>
      <c r="B956" s="11"/>
      <c r="C956" s="11"/>
    </row>
    <row r="957" spans="1:3">
      <c r="A957" s="11"/>
      <c r="B957" s="11"/>
      <c r="C957" s="11"/>
    </row>
    <row r="958" spans="1:3">
      <c r="A958" s="11"/>
      <c r="B958" s="11"/>
      <c r="C958" s="11"/>
    </row>
    <row r="959" spans="1:3">
      <c r="A959" s="11"/>
      <c r="B959" s="11"/>
      <c r="C959" s="11"/>
    </row>
    <row r="960" spans="1:3">
      <c r="A960" s="11"/>
      <c r="B960" s="11"/>
      <c r="C960" s="11"/>
    </row>
    <row r="961" spans="1:3">
      <c r="A961" s="11"/>
      <c r="B961" s="11"/>
      <c r="C961" s="11"/>
    </row>
    <row r="962" spans="1:3">
      <c r="A962" s="11"/>
      <c r="B962" s="11"/>
      <c r="C962" s="11"/>
    </row>
    <row r="963" spans="1:3">
      <c r="A963" s="11"/>
      <c r="B963" s="11"/>
      <c r="C963" s="11"/>
    </row>
    <row r="964" spans="1:3">
      <c r="A964" s="11"/>
      <c r="B964" s="11"/>
      <c r="C964" s="11"/>
    </row>
    <row r="965" spans="1:3">
      <c r="A965" s="11"/>
      <c r="B965" s="11"/>
      <c r="C965" s="11"/>
    </row>
    <row r="966" spans="1:3">
      <c r="A966" s="11"/>
      <c r="B966" s="11"/>
      <c r="C966" s="11"/>
    </row>
    <row r="967" spans="1:3">
      <c r="A967" s="11"/>
      <c r="B967" s="11"/>
      <c r="C967" s="11"/>
    </row>
    <row r="968" spans="1:3">
      <c r="A968" s="11"/>
      <c r="B968" s="11"/>
      <c r="C968" s="11"/>
    </row>
    <row r="969" spans="1:3">
      <c r="A969" s="11"/>
      <c r="B969" s="11"/>
      <c r="C969" s="11"/>
    </row>
    <row r="970" spans="1:3">
      <c r="A970" s="11"/>
      <c r="B970" s="11"/>
      <c r="C970" s="11"/>
    </row>
    <row r="971" spans="1:3">
      <c r="A971" s="11"/>
      <c r="B971" s="11"/>
      <c r="C971" s="11"/>
    </row>
    <row r="972" spans="1:3">
      <c r="A972" s="11"/>
      <c r="B972" s="11"/>
      <c r="C972" s="11"/>
    </row>
    <row r="973" spans="1:3">
      <c r="A973" s="11"/>
      <c r="B973" s="11"/>
      <c r="C973" s="11"/>
    </row>
    <row r="974" spans="1:3">
      <c r="A974" s="11"/>
      <c r="B974" s="11"/>
      <c r="C974" s="11"/>
    </row>
    <row r="975" spans="1:3">
      <c r="A975" s="11"/>
      <c r="B975" s="11"/>
      <c r="C975" s="11"/>
    </row>
    <row r="976" spans="1:3">
      <c r="A976" s="11"/>
      <c r="B976" s="11"/>
      <c r="C976" s="11"/>
    </row>
    <row r="977" spans="1:3">
      <c r="A977" s="11"/>
      <c r="B977" s="11"/>
      <c r="C977" s="11"/>
    </row>
    <row r="978" spans="1:3">
      <c r="A978" s="11"/>
      <c r="B978" s="11"/>
      <c r="C978" s="11"/>
    </row>
    <row r="979" spans="1:3">
      <c r="A979" s="11"/>
      <c r="B979" s="11"/>
      <c r="C979" s="11"/>
    </row>
    <row r="980" spans="1:3">
      <c r="A980" s="11"/>
      <c r="B980" s="11"/>
      <c r="C980" s="11"/>
    </row>
    <row r="981" spans="1:3">
      <c r="A981" s="11"/>
      <c r="B981" s="11"/>
      <c r="C981" s="11"/>
    </row>
    <row r="982" spans="1:3">
      <c r="A982" s="11"/>
      <c r="B982" s="11"/>
      <c r="C982" s="11"/>
    </row>
    <row r="983" spans="1:3">
      <c r="A983" s="11"/>
      <c r="B983" s="11"/>
      <c r="C983" s="11"/>
    </row>
    <row r="984" spans="1:3">
      <c r="A984" s="11"/>
      <c r="B984" s="11"/>
      <c r="C984" s="11"/>
    </row>
    <row r="985" spans="1:3">
      <c r="A985" s="11"/>
      <c r="B985" s="11"/>
      <c r="C985" s="11"/>
    </row>
    <row r="986" spans="1:3">
      <c r="A986" s="11"/>
      <c r="B986" s="11"/>
      <c r="C986" s="11"/>
    </row>
    <row r="987" spans="1:3">
      <c r="A987" s="11"/>
      <c r="B987" s="11"/>
      <c r="C987" s="11"/>
    </row>
    <row r="988" spans="1:3">
      <c r="A988" s="11"/>
      <c r="B988" s="11"/>
      <c r="C988" s="11"/>
    </row>
    <row r="989" spans="1:3">
      <c r="A989" s="11"/>
      <c r="B989" s="11"/>
      <c r="C989" s="11"/>
    </row>
    <row r="990" spans="1:3">
      <c r="A990" s="11"/>
      <c r="B990" s="11"/>
      <c r="C990" s="11"/>
    </row>
    <row r="991" spans="1:3">
      <c r="A991" s="11"/>
      <c r="B991" s="11"/>
      <c r="C991" s="11"/>
    </row>
    <row r="992" spans="1:3">
      <c r="A992" s="11"/>
      <c r="B992" s="11"/>
      <c r="C992" s="11"/>
    </row>
    <row r="993" spans="1:3">
      <c r="A993" s="11"/>
      <c r="B993" s="11"/>
      <c r="C993" s="11"/>
    </row>
    <row r="994" spans="1:3">
      <c r="A994" s="11"/>
      <c r="B994" s="11"/>
      <c r="C994" s="11"/>
    </row>
    <row r="995" spans="1:3">
      <c r="A995" s="11"/>
      <c r="B995" s="11"/>
      <c r="C995" s="11"/>
    </row>
    <row r="996" spans="1:3">
      <c r="A996" s="11"/>
      <c r="B996" s="11"/>
      <c r="C996" s="11"/>
    </row>
    <row r="997" spans="1:3">
      <c r="A997" s="11"/>
      <c r="B997" s="11"/>
      <c r="C997" s="11"/>
    </row>
    <row r="998" spans="1:3">
      <c r="A998" s="11"/>
      <c r="B998" s="11"/>
      <c r="C998" s="11"/>
    </row>
    <row r="999" spans="1:3">
      <c r="A999" s="11"/>
      <c r="B999" s="11"/>
      <c r="C999" s="11"/>
    </row>
    <row r="1000" spans="1:3">
      <c r="A1000" s="11"/>
      <c r="B1000" s="11"/>
      <c r="C1000" s="11"/>
    </row>
    <row r="1001" spans="1:3">
      <c r="A1001" s="11"/>
      <c r="B1001" s="11"/>
      <c r="C1001" s="11"/>
    </row>
    <row r="1002" spans="1:3">
      <c r="A1002" s="11"/>
      <c r="B1002" s="11"/>
      <c r="C1002" s="11"/>
    </row>
    <row r="1003" spans="1:3">
      <c r="A1003" s="11"/>
      <c r="B1003" s="11"/>
      <c r="C1003" s="11"/>
    </row>
    <row r="1004" spans="1:3">
      <c r="A1004" s="11"/>
      <c r="B1004" s="11"/>
      <c r="C1004" s="11"/>
    </row>
    <row r="1005" spans="1:3">
      <c r="A1005" s="11"/>
      <c r="B1005" s="11"/>
      <c r="C1005" s="11"/>
    </row>
    <row r="1006" spans="1:3">
      <c r="A1006" s="11"/>
      <c r="B1006" s="11"/>
      <c r="C1006" s="11"/>
    </row>
    <row r="1007" spans="1:3">
      <c r="A1007" s="11"/>
      <c r="B1007" s="11"/>
      <c r="C1007" s="11"/>
    </row>
    <row r="1008" spans="1:3">
      <c r="A1008" s="11"/>
      <c r="B1008" s="11"/>
      <c r="C1008" s="11"/>
    </row>
    <row r="1009" spans="1:3">
      <c r="A1009" s="11"/>
      <c r="B1009" s="11"/>
      <c r="C1009" s="11"/>
    </row>
    <row r="1010" spans="1:3">
      <c r="A1010" s="11"/>
      <c r="B1010" s="11"/>
      <c r="C1010" s="11"/>
    </row>
    <row r="1011" spans="1:3">
      <c r="A1011" s="11"/>
      <c r="B1011" s="11"/>
      <c r="C1011" s="11"/>
    </row>
    <row r="1012" spans="1:3">
      <c r="A1012" s="11"/>
      <c r="B1012" s="11"/>
      <c r="C1012" s="11"/>
    </row>
    <row r="1013" spans="1:3">
      <c r="A1013" s="11"/>
      <c r="B1013" s="11"/>
      <c r="C1013" s="11"/>
    </row>
    <row r="1014" spans="1:3">
      <c r="A1014" s="11"/>
      <c r="B1014" s="11"/>
      <c r="C1014" s="11"/>
    </row>
    <row r="1015" spans="1:3">
      <c r="A1015" s="11"/>
      <c r="B1015" s="11"/>
      <c r="C1015" s="11"/>
    </row>
    <row r="1016" spans="1:3">
      <c r="A1016" s="11"/>
      <c r="B1016" s="11"/>
      <c r="C1016" s="11"/>
    </row>
    <row r="1017" spans="1:3">
      <c r="A1017" s="11"/>
      <c r="B1017" s="11"/>
      <c r="C1017" s="11"/>
    </row>
    <row r="1018" spans="1:3">
      <c r="A1018" s="11"/>
      <c r="B1018" s="11"/>
      <c r="C1018" s="11"/>
    </row>
    <row r="1019" spans="1:3">
      <c r="A1019" s="11"/>
      <c r="B1019" s="11"/>
      <c r="C1019" s="11"/>
    </row>
    <row r="1020" spans="1:3">
      <c r="A1020" s="11"/>
      <c r="B1020" s="11"/>
      <c r="C1020" s="11"/>
    </row>
    <row r="1021" spans="1:3">
      <c r="A1021" s="11"/>
      <c r="B1021" s="11"/>
      <c r="C1021" s="11"/>
    </row>
    <row r="1022" spans="1:3">
      <c r="A1022" s="11"/>
      <c r="B1022" s="11"/>
      <c r="C1022" s="11"/>
    </row>
    <row r="1023" spans="1:3">
      <c r="A1023" s="11"/>
      <c r="B1023" s="11"/>
      <c r="C1023" s="11"/>
    </row>
    <row r="1024" spans="1:3">
      <c r="A1024" s="11"/>
      <c r="B1024" s="11"/>
      <c r="C1024" s="11"/>
    </row>
    <row r="1025" spans="1:3">
      <c r="A1025" s="11"/>
      <c r="B1025" s="11"/>
      <c r="C1025" s="11"/>
    </row>
    <row r="1026" spans="1:3">
      <c r="A1026" s="11"/>
      <c r="B1026" s="11"/>
      <c r="C1026" s="11"/>
    </row>
    <row r="1027" spans="1:3">
      <c r="A1027" s="11"/>
      <c r="B1027" s="11"/>
      <c r="C1027" s="11"/>
    </row>
    <row r="1028" spans="1:3">
      <c r="A1028" s="11"/>
      <c r="B1028" s="11"/>
      <c r="C1028" s="11"/>
    </row>
    <row r="1029" spans="1:3">
      <c r="A1029" s="11"/>
      <c r="B1029" s="11"/>
      <c r="C1029" s="11"/>
    </row>
    <row r="1030" spans="1:3">
      <c r="A1030" s="11"/>
      <c r="B1030" s="11"/>
      <c r="C1030" s="11"/>
    </row>
    <row r="1031" spans="1:3">
      <c r="A1031" s="11"/>
      <c r="B1031" s="11"/>
      <c r="C1031" s="11"/>
    </row>
    <row r="1032" spans="1:3">
      <c r="A1032" s="11"/>
      <c r="B1032" s="11"/>
      <c r="C1032" s="11"/>
    </row>
    <row r="1033" spans="1:3">
      <c r="A1033" s="11"/>
      <c r="B1033" s="11"/>
      <c r="C1033" s="11"/>
    </row>
    <row r="1034" spans="1:3">
      <c r="A1034" s="11"/>
      <c r="B1034" s="11"/>
      <c r="C1034" s="11"/>
    </row>
    <row r="1035" spans="1:3">
      <c r="A1035" s="11"/>
      <c r="B1035" s="11"/>
      <c r="C1035" s="11"/>
    </row>
    <row r="1036" spans="1:3">
      <c r="A1036" s="11"/>
      <c r="B1036" s="11"/>
      <c r="C1036" s="11"/>
    </row>
    <row r="1037" spans="1:3">
      <c r="A1037" s="11"/>
      <c r="B1037" s="11"/>
      <c r="C1037" s="11"/>
    </row>
    <row r="1038" spans="1:3">
      <c r="A1038" s="11"/>
      <c r="B1038" s="11"/>
      <c r="C1038" s="11"/>
    </row>
    <row r="1039" spans="1:3">
      <c r="A1039" s="11"/>
      <c r="B1039" s="11"/>
      <c r="C1039" s="11"/>
    </row>
    <row r="1040" spans="1:3">
      <c r="A1040" s="11"/>
      <c r="B1040" s="11"/>
      <c r="C1040" s="11"/>
    </row>
    <row r="1041" spans="1:3">
      <c r="A1041" s="11"/>
      <c r="B1041" s="11"/>
      <c r="C1041" s="11"/>
    </row>
    <row r="1042" spans="1:3">
      <c r="A1042" s="11"/>
      <c r="B1042" s="11"/>
      <c r="C1042" s="11"/>
    </row>
    <row r="1043" spans="1:3">
      <c r="A1043" s="11"/>
      <c r="B1043" s="11"/>
      <c r="C1043" s="11"/>
    </row>
    <row r="1044" spans="1:3">
      <c r="A1044" s="11"/>
      <c r="B1044" s="11"/>
      <c r="C1044" s="11"/>
    </row>
    <row r="1045" spans="1:3">
      <c r="A1045" s="11"/>
      <c r="B1045" s="11"/>
      <c r="C1045" s="11"/>
    </row>
    <row r="1046" spans="1:3">
      <c r="A1046" s="11"/>
      <c r="B1046" s="11"/>
      <c r="C1046" s="11"/>
    </row>
    <row r="1047" spans="1:3">
      <c r="A1047" s="11"/>
      <c r="B1047" s="11"/>
      <c r="C1047" s="11"/>
    </row>
    <row r="1048" spans="1:3">
      <c r="A1048" s="11"/>
      <c r="B1048" s="11"/>
      <c r="C1048" s="11"/>
    </row>
    <row r="1049" spans="1:3">
      <c r="A1049" s="11"/>
      <c r="B1049" s="11"/>
      <c r="C1049" s="11"/>
    </row>
    <row r="1050" spans="1:3">
      <c r="A1050" s="11"/>
      <c r="B1050" s="11"/>
      <c r="C1050" s="11"/>
    </row>
    <row r="1051" spans="1:3">
      <c r="A1051" s="11"/>
      <c r="B1051" s="11"/>
      <c r="C1051" s="11"/>
    </row>
    <row r="1052" spans="1:3">
      <c r="A1052" s="11"/>
      <c r="B1052" s="11"/>
      <c r="C1052" s="11"/>
    </row>
    <row r="1053" spans="1:3">
      <c r="A1053" s="11"/>
      <c r="B1053" s="11"/>
      <c r="C1053" s="11"/>
    </row>
    <row r="1054" spans="1:3">
      <c r="A1054" s="11"/>
      <c r="B1054" s="11"/>
      <c r="C1054" s="11"/>
    </row>
    <row r="1055" spans="1:3">
      <c r="A1055" s="11"/>
      <c r="B1055" s="11"/>
      <c r="C1055" s="11"/>
    </row>
    <row r="1056" spans="1:3">
      <c r="A1056" s="11"/>
      <c r="B1056" s="11"/>
      <c r="C1056" s="11"/>
    </row>
    <row r="1057" spans="1:3">
      <c r="A1057" s="11"/>
      <c r="B1057" s="11"/>
      <c r="C1057" s="11"/>
    </row>
    <row r="1058" spans="1:3">
      <c r="A1058" s="11"/>
      <c r="B1058" s="11"/>
      <c r="C1058" s="11"/>
    </row>
    <row r="1059" spans="1:3">
      <c r="A1059" s="11"/>
      <c r="B1059" s="11"/>
      <c r="C1059" s="11"/>
    </row>
    <row r="1060" spans="1:3">
      <c r="A1060" s="11"/>
      <c r="B1060" s="11"/>
      <c r="C1060" s="11"/>
    </row>
    <row r="1061" spans="1:3">
      <c r="A1061" s="11"/>
      <c r="B1061" s="11"/>
      <c r="C1061" s="11"/>
    </row>
    <row r="1062" spans="1:3">
      <c r="A1062" s="11"/>
      <c r="B1062" s="11"/>
      <c r="C1062" s="11"/>
    </row>
    <row r="1063" spans="1:3">
      <c r="A1063" s="11"/>
      <c r="B1063" s="11"/>
      <c r="C1063" s="11"/>
    </row>
    <row r="1064" spans="1:3">
      <c r="A1064" s="11"/>
      <c r="B1064" s="11"/>
      <c r="C1064" s="11"/>
    </row>
    <row r="1065" spans="1:3">
      <c r="A1065" s="11"/>
      <c r="B1065" s="11"/>
      <c r="C1065" s="11"/>
    </row>
    <row r="1066" spans="1:3">
      <c r="A1066" s="11"/>
      <c r="B1066" s="11"/>
      <c r="C1066" s="11"/>
    </row>
    <row r="1067" spans="1:3">
      <c r="A1067" s="11"/>
      <c r="B1067" s="11"/>
      <c r="C1067" s="11"/>
    </row>
    <row r="1068" spans="1:3">
      <c r="A1068" s="11"/>
      <c r="B1068" s="11"/>
      <c r="C1068" s="11"/>
    </row>
    <row r="1069" spans="1:3">
      <c r="A1069" s="11"/>
      <c r="B1069" s="11"/>
      <c r="C1069" s="11"/>
    </row>
    <row r="1070" spans="1:3">
      <c r="A1070" s="11"/>
      <c r="B1070" s="11"/>
      <c r="C1070" s="11"/>
    </row>
    <row r="1071" spans="1:3">
      <c r="A1071" s="11"/>
      <c r="B1071" s="11"/>
      <c r="C1071" s="11"/>
    </row>
    <row r="1072" spans="1:3">
      <c r="A1072" s="11"/>
      <c r="B1072" s="11"/>
      <c r="C1072" s="11"/>
    </row>
    <row r="1073" spans="1:3">
      <c r="A1073" s="11"/>
      <c r="B1073" s="11"/>
      <c r="C1073" s="11"/>
    </row>
    <row r="1074" spans="1:3">
      <c r="A1074" s="11"/>
      <c r="B1074" s="11"/>
      <c r="C1074" s="11"/>
    </row>
    <row r="1075" spans="1:3">
      <c r="A1075" s="11"/>
      <c r="B1075" s="11"/>
      <c r="C1075" s="11"/>
    </row>
    <row r="1076" spans="1:3">
      <c r="A1076" s="11"/>
      <c r="B1076" s="11"/>
      <c r="C1076" s="11"/>
    </row>
    <row r="1077" spans="1:3">
      <c r="A1077" s="11"/>
      <c r="B1077" s="11"/>
      <c r="C1077" s="11"/>
    </row>
    <row r="1078" spans="1:3">
      <c r="A1078" s="11"/>
      <c r="B1078" s="11"/>
      <c r="C1078" s="11"/>
    </row>
    <row r="1079" spans="1:3">
      <c r="A1079" s="11"/>
      <c r="B1079" s="11"/>
      <c r="C1079" s="11"/>
    </row>
    <row r="1080" spans="1:3">
      <c r="A1080" s="11"/>
      <c r="B1080" s="11"/>
      <c r="C1080" s="11"/>
    </row>
    <row r="1081" spans="1:3">
      <c r="A1081" s="11"/>
      <c r="B1081" s="11"/>
      <c r="C1081" s="11"/>
    </row>
    <row r="1082" spans="1:3">
      <c r="A1082" s="11"/>
      <c r="B1082" s="11"/>
      <c r="C1082" s="11"/>
    </row>
    <row r="1083" spans="1:3">
      <c r="A1083" s="11"/>
      <c r="B1083" s="11"/>
      <c r="C1083" s="11"/>
    </row>
    <row r="1084" spans="1:3">
      <c r="A1084" s="11"/>
      <c r="B1084" s="11"/>
      <c r="C1084" s="11"/>
    </row>
    <row r="1085" spans="1:3">
      <c r="A1085" s="11"/>
      <c r="B1085" s="11"/>
      <c r="C1085" s="11"/>
    </row>
    <row r="1086" spans="1:3">
      <c r="A1086" s="11"/>
      <c r="B1086" s="11"/>
      <c r="C1086" s="11"/>
    </row>
    <row r="1087" spans="1:3">
      <c r="A1087" s="11"/>
      <c r="B1087" s="11"/>
      <c r="C1087" s="11"/>
    </row>
    <row r="1088" spans="1:3">
      <c r="A1088" s="11"/>
      <c r="B1088" s="11"/>
      <c r="C1088" s="11"/>
    </row>
    <row r="1089" spans="1:3">
      <c r="A1089" s="11"/>
      <c r="B1089" s="11"/>
      <c r="C1089" s="11"/>
    </row>
    <row r="1090" spans="1:3">
      <c r="A1090" s="11"/>
      <c r="B1090" s="11"/>
      <c r="C1090" s="11"/>
    </row>
    <row r="1091" spans="1:3">
      <c r="A1091" s="11"/>
      <c r="B1091" s="11"/>
      <c r="C1091" s="11"/>
    </row>
    <row r="1092" spans="1:3">
      <c r="A1092" s="11"/>
      <c r="B1092" s="11"/>
      <c r="C1092" s="11"/>
    </row>
    <row r="1093" spans="1:3">
      <c r="A1093" s="11"/>
      <c r="B1093" s="11"/>
      <c r="C1093" s="11"/>
    </row>
    <row r="1094" spans="1:3">
      <c r="A1094" s="11"/>
      <c r="B1094" s="11"/>
      <c r="C1094" s="11"/>
    </row>
    <row r="1095" spans="1:3">
      <c r="A1095" s="11"/>
      <c r="B1095" s="11"/>
      <c r="C1095" s="11"/>
    </row>
    <row r="1096" spans="1:3">
      <c r="A1096" s="11"/>
      <c r="B1096" s="11"/>
      <c r="C1096" s="11"/>
    </row>
    <row r="1097" spans="1:3">
      <c r="A1097" s="11"/>
      <c r="B1097" s="11"/>
      <c r="C1097" s="11"/>
    </row>
    <row r="1098" spans="1:3">
      <c r="A1098" s="11"/>
      <c r="B1098" s="11"/>
      <c r="C1098" s="11"/>
    </row>
    <row r="1099" spans="1:3">
      <c r="A1099" s="11"/>
      <c r="B1099" s="11"/>
      <c r="C1099" s="11"/>
    </row>
    <row r="1100" spans="1:3">
      <c r="A1100" s="11"/>
      <c r="B1100" s="11"/>
      <c r="C1100" s="11"/>
    </row>
    <row r="1101" spans="1:3">
      <c r="A1101" s="11"/>
      <c r="B1101" s="11"/>
      <c r="C1101" s="11"/>
    </row>
    <row r="1102" spans="1:3">
      <c r="A1102" s="11"/>
      <c r="B1102" s="11"/>
      <c r="C1102" s="11"/>
    </row>
    <row r="1103" spans="1:3">
      <c r="A1103" s="11"/>
      <c r="B1103" s="11"/>
      <c r="C1103" s="11"/>
    </row>
    <row r="1104" spans="1:3">
      <c r="A1104" s="11"/>
      <c r="B1104" s="11"/>
      <c r="C1104" s="11"/>
    </row>
    <row r="1105" spans="1:3">
      <c r="A1105" s="11"/>
      <c r="B1105" s="11"/>
      <c r="C1105" s="11"/>
    </row>
    <row r="1106" spans="1:3">
      <c r="A1106" s="11"/>
      <c r="B1106" s="11"/>
      <c r="C1106" s="11"/>
    </row>
    <row r="1107" spans="1:3">
      <c r="A1107" s="11"/>
      <c r="B1107" s="11"/>
      <c r="C1107" s="11"/>
    </row>
    <row r="1108" spans="1:3">
      <c r="A1108" s="11"/>
      <c r="B1108" s="11"/>
      <c r="C1108" s="11"/>
    </row>
    <row r="1109" spans="1:3">
      <c r="A1109" s="11"/>
      <c r="B1109" s="11"/>
      <c r="C1109" s="11"/>
    </row>
    <row r="1110" spans="1:3">
      <c r="A1110" s="11"/>
      <c r="B1110" s="11"/>
      <c r="C1110" s="11"/>
    </row>
    <row r="1111" spans="1:3">
      <c r="A1111" s="11"/>
      <c r="B1111" s="11"/>
      <c r="C1111" s="11"/>
    </row>
    <row r="1112" spans="1:3">
      <c r="A1112" s="11"/>
      <c r="B1112" s="11"/>
      <c r="C1112" s="11"/>
    </row>
    <row r="1113" spans="1:3">
      <c r="A1113" s="11"/>
      <c r="B1113" s="11"/>
      <c r="C1113" s="11"/>
    </row>
    <row r="1114" spans="1:3">
      <c r="A1114" s="11"/>
      <c r="B1114" s="11"/>
      <c r="C1114" s="11"/>
    </row>
    <row r="1115" spans="1:3">
      <c r="A1115" s="11"/>
      <c r="B1115" s="11"/>
      <c r="C1115" s="11"/>
    </row>
    <row r="1116" spans="1:3">
      <c r="A1116" s="11"/>
      <c r="B1116" s="11"/>
      <c r="C1116" s="11"/>
    </row>
    <row r="1117" spans="1:3">
      <c r="A1117" s="11"/>
      <c r="B1117" s="11"/>
      <c r="C1117" s="11"/>
    </row>
    <row r="1118" spans="1:3">
      <c r="A1118" s="11"/>
      <c r="B1118" s="11"/>
      <c r="C1118" s="11"/>
    </row>
    <row r="1119" spans="1:3">
      <c r="A1119" s="11"/>
      <c r="B1119" s="11"/>
      <c r="C1119" s="11"/>
    </row>
    <row r="1120" spans="1:3">
      <c r="A1120" s="11"/>
      <c r="B1120" s="11"/>
      <c r="C1120" s="11"/>
    </row>
    <row r="1121" spans="1:3">
      <c r="A1121" s="11"/>
      <c r="B1121" s="11"/>
      <c r="C1121" s="11"/>
    </row>
    <row r="1122" spans="1:3">
      <c r="A1122" s="11"/>
      <c r="B1122" s="11"/>
      <c r="C1122" s="11"/>
    </row>
    <row r="1123" spans="1:3">
      <c r="A1123" s="11"/>
      <c r="B1123" s="11"/>
      <c r="C1123" s="11"/>
    </row>
    <row r="1124" spans="1:3">
      <c r="A1124" s="11"/>
      <c r="B1124" s="11"/>
      <c r="C1124" s="11"/>
    </row>
    <row r="1125" spans="1:3">
      <c r="A1125" s="11"/>
      <c r="B1125" s="11"/>
      <c r="C1125" s="11"/>
    </row>
    <row r="1126" spans="1:3">
      <c r="A1126" s="11"/>
      <c r="B1126" s="11"/>
      <c r="C1126" s="11"/>
    </row>
    <row r="1127" spans="1:3">
      <c r="A1127" s="11"/>
      <c r="B1127" s="11"/>
      <c r="C1127" s="11"/>
    </row>
    <row r="1128" spans="1:3">
      <c r="A1128" s="11"/>
      <c r="B1128" s="11"/>
      <c r="C1128" s="11"/>
    </row>
    <row r="1129" spans="1:3">
      <c r="A1129" s="11"/>
      <c r="B1129" s="11"/>
      <c r="C1129" s="11"/>
    </row>
    <row r="1130" spans="1:3">
      <c r="A1130" s="11"/>
      <c r="B1130" s="11"/>
      <c r="C1130" s="11"/>
    </row>
    <row r="1131" spans="1:3">
      <c r="A1131" s="11"/>
      <c r="B1131" s="11"/>
      <c r="C1131" s="11"/>
    </row>
    <row r="1132" spans="1:3">
      <c r="A1132" s="11"/>
      <c r="B1132" s="11"/>
      <c r="C1132" s="11"/>
    </row>
    <row r="1133" spans="1:3">
      <c r="A1133" s="11"/>
      <c r="B1133" s="11"/>
      <c r="C1133" s="11"/>
    </row>
    <row r="1134" spans="1:3">
      <c r="A1134" s="11"/>
      <c r="B1134" s="11"/>
      <c r="C1134" s="11"/>
    </row>
    <row r="1135" spans="1:3">
      <c r="A1135" s="11"/>
      <c r="B1135" s="11"/>
      <c r="C1135" s="11"/>
    </row>
    <row r="1136" spans="1:3">
      <c r="A1136" s="11"/>
      <c r="B1136" s="11"/>
      <c r="C1136" s="11"/>
    </row>
    <row r="1137" spans="1:3">
      <c r="A1137" s="11"/>
      <c r="B1137" s="11"/>
      <c r="C1137" s="11"/>
    </row>
    <row r="1138" spans="1:3">
      <c r="A1138" s="11"/>
      <c r="B1138" s="11"/>
      <c r="C1138" s="11"/>
    </row>
    <row r="1139" spans="1:3">
      <c r="A1139" s="11"/>
      <c r="B1139" s="11"/>
      <c r="C1139" s="11"/>
    </row>
    <row r="1140" spans="1:3">
      <c r="A1140" s="11"/>
      <c r="B1140" s="11"/>
      <c r="C1140" s="11"/>
    </row>
    <row r="1141" spans="1:3">
      <c r="A1141" s="11"/>
      <c r="B1141" s="11"/>
      <c r="C1141" s="11"/>
    </row>
    <row r="1142" spans="1:3">
      <c r="A1142" s="11"/>
      <c r="B1142" s="11"/>
      <c r="C1142" s="11"/>
    </row>
    <row r="1143" spans="1:3">
      <c r="A1143" s="11"/>
      <c r="B1143" s="11"/>
      <c r="C1143" s="11"/>
    </row>
    <row r="1144" spans="1:3">
      <c r="A1144" s="11"/>
      <c r="B1144" s="11"/>
      <c r="C1144" s="11"/>
    </row>
    <row r="1145" spans="1:3">
      <c r="A1145" s="11"/>
      <c r="B1145" s="11"/>
      <c r="C1145" s="11"/>
    </row>
    <row r="1146" spans="1:3">
      <c r="A1146" s="11"/>
      <c r="B1146" s="11"/>
      <c r="C1146" s="11"/>
    </row>
    <row r="1147" spans="1:3">
      <c r="A1147" s="11"/>
      <c r="B1147" s="11"/>
      <c r="C1147" s="11"/>
    </row>
    <row r="1148" spans="1:3">
      <c r="A1148" s="11"/>
      <c r="B1148" s="11"/>
      <c r="C1148" s="11"/>
    </row>
    <row r="1149" spans="1:3">
      <c r="A1149" s="11"/>
      <c r="B1149" s="11"/>
      <c r="C1149" s="11"/>
    </row>
    <row r="1150" spans="1:3">
      <c r="A1150" s="11"/>
      <c r="B1150" s="11"/>
      <c r="C1150" s="11"/>
    </row>
    <row r="1151" spans="1:3">
      <c r="A1151" s="11"/>
      <c r="B1151" s="11"/>
      <c r="C1151" s="11"/>
    </row>
    <row r="1152" spans="1:3">
      <c r="A1152" s="11"/>
      <c r="B1152" s="11"/>
      <c r="C1152" s="11"/>
    </row>
    <row r="1153" spans="1:3">
      <c r="A1153" s="11"/>
      <c r="B1153" s="11"/>
      <c r="C1153" s="11"/>
    </row>
    <row r="1154" spans="1:3">
      <c r="A1154" s="11"/>
      <c r="B1154" s="11"/>
      <c r="C1154" s="11"/>
    </row>
    <row r="1155" spans="1:3">
      <c r="A1155" s="11"/>
      <c r="B1155" s="11"/>
      <c r="C1155" s="11"/>
    </row>
    <row r="1156" spans="1:3">
      <c r="A1156" s="11"/>
      <c r="B1156" s="11"/>
      <c r="C1156" s="11"/>
    </row>
    <row r="1157" spans="1:3">
      <c r="A1157" s="11"/>
      <c r="B1157" s="11"/>
      <c r="C1157" s="11"/>
    </row>
    <row r="1158" spans="1:3">
      <c r="A1158" s="11"/>
      <c r="B1158" s="11"/>
      <c r="C1158" s="11"/>
    </row>
    <row r="1159" spans="1:3">
      <c r="A1159" s="11"/>
      <c r="B1159" s="11"/>
      <c r="C1159" s="11"/>
    </row>
    <row r="1160" spans="1:3">
      <c r="A1160" s="11"/>
      <c r="B1160" s="11"/>
      <c r="C1160" s="11"/>
    </row>
    <row r="1161" spans="1:3">
      <c r="A1161" s="11"/>
      <c r="B1161" s="11"/>
      <c r="C1161" s="11"/>
    </row>
    <row r="1162" spans="1:3">
      <c r="A1162" s="11"/>
      <c r="B1162" s="11"/>
      <c r="C1162" s="11"/>
    </row>
    <row r="1163" spans="1:3">
      <c r="A1163" s="11"/>
      <c r="B1163" s="11"/>
      <c r="C1163" s="11"/>
    </row>
    <row r="1164" spans="1:3">
      <c r="A1164" s="11"/>
      <c r="B1164" s="11"/>
      <c r="C1164" s="11"/>
    </row>
    <row r="1165" spans="1:3">
      <c r="A1165" s="11"/>
      <c r="B1165" s="11"/>
      <c r="C1165" s="11"/>
    </row>
    <row r="1166" spans="1:3">
      <c r="A1166" s="11"/>
      <c r="B1166" s="11"/>
      <c r="C1166" s="11"/>
    </row>
    <row r="1167" spans="1:3">
      <c r="A1167" s="11"/>
      <c r="B1167" s="11"/>
      <c r="C1167" s="11"/>
    </row>
    <row r="1168" spans="1:3">
      <c r="A1168" s="11"/>
      <c r="B1168" s="11"/>
      <c r="C1168" s="11"/>
    </row>
    <row r="1169" spans="1:3">
      <c r="A1169" s="11"/>
      <c r="B1169" s="11"/>
      <c r="C1169" s="11"/>
    </row>
    <row r="1170" spans="1:3">
      <c r="A1170" s="11"/>
      <c r="B1170" s="11"/>
      <c r="C1170" s="11"/>
    </row>
    <row r="1171" spans="1:3">
      <c r="A1171" s="11"/>
      <c r="B1171" s="11"/>
      <c r="C1171" s="11"/>
    </row>
    <row r="1172" spans="1:3">
      <c r="A1172" s="11"/>
      <c r="B1172" s="11"/>
      <c r="C1172" s="11"/>
    </row>
    <row r="1173" spans="1:3">
      <c r="A1173" s="11"/>
      <c r="B1173" s="11"/>
      <c r="C1173" s="11"/>
    </row>
    <row r="1174" spans="1:3">
      <c r="A1174" s="11"/>
      <c r="B1174" s="11"/>
      <c r="C1174" s="11"/>
    </row>
    <row r="1175" spans="1:3">
      <c r="A1175" s="11"/>
      <c r="B1175" s="11"/>
      <c r="C1175" s="11"/>
    </row>
    <row r="1176" spans="1:3">
      <c r="A1176" s="11"/>
      <c r="B1176" s="11"/>
      <c r="C1176" s="11"/>
    </row>
    <row r="1177" spans="1:3">
      <c r="A1177" s="11"/>
      <c r="B1177" s="11"/>
      <c r="C1177" s="11"/>
    </row>
    <row r="1178" spans="1:3">
      <c r="A1178" s="11"/>
      <c r="B1178" s="11"/>
      <c r="C1178" s="11"/>
    </row>
    <row r="1179" spans="1:3">
      <c r="A1179" s="11"/>
      <c r="B1179" s="11"/>
      <c r="C1179" s="11"/>
    </row>
    <row r="1180" spans="1:3">
      <c r="A1180" s="11"/>
      <c r="B1180" s="11"/>
      <c r="C1180" s="11"/>
    </row>
    <row r="1181" spans="1:3">
      <c r="A1181" s="11"/>
      <c r="B1181" s="11"/>
      <c r="C1181" s="11"/>
    </row>
    <row r="1182" spans="1:3">
      <c r="A1182" s="11"/>
      <c r="B1182" s="11"/>
      <c r="C1182" s="11"/>
    </row>
    <row r="1183" spans="1:3">
      <c r="A1183" s="11"/>
      <c r="B1183" s="11"/>
      <c r="C1183" s="11"/>
    </row>
    <row r="1184" spans="1:3">
      <c r="A1184" s="11"/>
      <c r="B1184" s="11"/>
      <c r="C1184" s="11"/>
    </row>
    <row r="1185" spans="1:3">
      <c r="A1185" s="11"/>
      <c r="B1185" s="11"/>
      <c r="C1185" s="11"/>
    </row>
    <row r="1186" spans="1:3">
      <c r="A1186" s="11"/>
      <c r="B1186" s="11"/>
      <c r="C1186" s="11"/>
    </row>
    <row r="1187" spans="1:3">
      <c r="A1187" s="11"/>
      <c r="B1187" s="11"/>
      <c r="C1187" s="11"/>
    </row>
    <row r="1188" spans="1:3">
      <c r="A1188" s="11"/>
      <c r="B1188" s="11"/>
      <c r="C1188" s="11"/>
    </row>
    <row r="1189" spans="1:3">
      <c r="A1189" s="11"/>
      <c r="B1189" s="11"/>
      <c r="C1189" s="11"/>
    </row>
    <row r="1190" spans="1:3">
      <c r="A1190" s="11"/>
      <c r="B1190" s="11"/>
      <c r="C1190" s="11"/>
    </row>
    <row r="1191" spans="1:3">
      <c r="A1191" s="11"/>
      <c r="B1191" s="11"/>
      <c r="C1191" s="11"/>
    </row>
    <row r="1192" spans="1:3">
      <c r="A1192" s="11"/>
      <c r="B1192" s="11"/>
      <c r="C1192" s="11"/>
    </row>
    <row r="1193" spans="1:3">
      <c r="A1193" s="11"/>
      <c r="B1193" s="11"/>
      <c r="C1193" s="11"/>
    </row>
    <row r="1194" spans="1:3">
      <c r="A1194" s="11"/>
      <c r="B1194" s="11"/>
      <c r="C1194" s="11"/>
    </row>
    <row r="1195" spans="1:3">
      <c r="A1195" s="11"/>
      <c r="B1195" s="11"/>
      <c r="C1195" s="11"/>
    </row>
    <row r="1196" spans="1:3">
      <c r="A1196" s="11"/>
      <c r="B1196" s="11"/>
      <c r="C1196" s="11"/>
    </row>
    <row r="1197" spans="1:3">
      <c r="A1197" s="11"/>
      <c r="B1197" s="11"/>
      <c r="C1197" s="11"/>
    </row>
    <row r="1198" spans="1:3">
      <c r="A1198" s="11"/>
      <c r="B1198" s="11"/>
      <c r="C1198" s="11"/>
    </row>
    <row r="1199" spans="1:3">
      <c r="A1199" s="11"/>
      <c r="B1199" s="11"/>
      <c r="C1199" s="11"/>
    </row>
    <row r="1200" spans="1:3">
      <c r="A1200" s="11"/>
      <c r="B1200" s="11"/>
      <c r="C1200" s="11"/>
    </row>
    <row r="1201" spans="1:3">
      <c r="A1201" s="11"/>
      <c r="B1201" s="11"/>
      <c r="C1201" s="11"/>
    </row>
    <row r="1202" spans="1:3">
      <c r="A1202" s="11"/>
      <c r="B1202" s="11"/>
      <c r="C1202" s="11"/>
    </row>
    <row r="1203" spans="1:3">
      <c r="A1203" s="11"/>
      <c r="B1203" s="11"/>
      <c r="C1203" s="11"/>
    </row>
    <row r="1204" spans="1:3">
      <c r="A1204" s="11"/>
      <c r="B1204" s="11"/>
      <c r="C1204" s="11"/>
    </row>
    <row r="1205" spans="1:3">
      <c r="A1205" s="11"/>
      <c r="B1205" s="11"/>
      <c r="C1205" s="11"/>
    </row>
    <row r="1206" spans="1:3">
      <c r="A1206" s="11"/>
      <c r="B1206" s="11"/>
      <c r="C1206" s="11"/>
    </row>
    <row r="1207" spans="1:3">
      <c r="A1207" s="11"/>
      <c r="B1207" s="11"/>
      <c r="C1207" s="11"/>
    </row>
    <row r="1208" spans="1:3">
      <c r="A1208" s="11"/>
      <c r="B1208" s="11"/>
      <c r="C1208" s="11"/>
    </row>
    <row r="1209" spans="1:3">
      <c r="A1209" s="11"/>
      <c r="B1209" s="11"/>
      <c r="C1209" s="11"/>
    </row>
    <row r="1210" spans="1:3">
      <c r="A1210" s="11"/>
      <c r="B1210" s="11"/>
      <c r="C1210" s="11"/>
    </row>
    <row r="1211" spans="1:3">
      <c r="A1211" s="11"/>
      <c r="B1211" s="11"/>
      <c r="C1211" s="11"/>
    </row>
    <row r="1212" spans="1:3">
      <c r="A1212" s="11"/>
      <c r="B1212" s="11"/>
      <c r="C1212" s="11"/>
    </row>
    <row r="1213" spans="1:3">
      <c r="A1213" s="11"/>
      <c r="B1213" s="11"/>
      <c r="C1213" s="11"/>
    </row>
    <row r="1214" spans="1:3">
      <c r="A1214" s="11"/>
      <c r="B1214" s="11"/>
      <c r="C1214" s="11"/>
    </row>
    <row r="1215" spans="1:3">
      <c r="A1215" s="11"/>
      <c r="B1215" s="11"/>
      <c r="C1215" s="11"/>
    </row>
    <row r="1216" spans="1:3">
      <c r="A1216" s="11"/>
      <c r="B1216" s="11"/>
      <c r="C1216" s="11"/>
    </row>
    <row r="1217" spans="1:3">
      <c r="A1217" s="11"/>
      <c r="B1217" s="11"/>
      <c r="C1217" s="11"/>
    </row>
    <row r="1218" spans="1:3">
      <c r="A1218" s="11"/>
      <c r="B1218" s="11"/>
      <c r="C1218" s="11"/>
    </row>
    <row r="1219" spans="1:3">
      <c r="A1219" s="11"/>
      <c r="B1219" s="11"/>
      <c r="C1219" s="11"/>
    </row>
    <row r="1220" spans="1:3">
      <c r="A1220" s="11"/>
      <c r="B1220" s="11"/>
      <c r="C1220" s="11"/>
    </row>
    <row r="1221" spans="1:3">
      <c r="A1221" s="11"/>
      <c r="B1221" s="11"/>
      <c r="C1221" s="11"/>
    </row>
    <row r="1222" spans="1:3">
      <c r="A1222" s="11"/>
      <c r="B1222" s="11"/>
      <c r="C1222" s="11"/>
    </row>
    <row r="1223" spans="1:3">
      <c r="A1223" s="11"/>
      <c r="B1223" s="11"/>
      <c r="C1223" s="11"/>
    </row>
    <row r="1224" spans="1:3">
      <c r="A1224" s="11"/>
      <c r="B1224" s="11"/>
      <c r="C1224" s="11"/>
    </row>
    <row r="1225" spans="1:3">
      <c r="A1225" s="11"/>
      <c r="B1225" s="11"/>
      <c r="C1225" s="11"/>
    </row>
    <row r="1226" spans="1:3">
      <c r="A1226" s="11"/>
      <c r="B1226" s="11"/>
      <c r="C1226" s="11"/>
    </row>
    <row r="1227" spans="1:3">
      <c r="A1227" s="11"/>
      <c r="B1227" s="11"/>
      <c r="C1227" s="11"/>
    </row>
    <row r="1228" spans="1:3">
      <c r="A1228" s="11"/>
      <c r="B1228" s="11"/>
      <c r="C1228" s="11"/>
    </row>
    <row r="1229" spans="1:3">
      <c r="A1229" s="11"/>
      <c r="B1229" s="11"/>
      <c r="C1229" s="11"/>
    </row>
    <row r="1230" spans="1:3">
      <c r="A1230" s="11"/>
      <c r="B1230" s="11"/>
      <c r="C1230" s="11"/>
    </row>
    <row r="1231" spans="1:3">
      <c r="A1231" s="11"/>
      <c r="B1231" s="11"/>
      <c r="C1231" s="11"/>
    </row>
    <row r="1232" spans="1:3">
      <c r="A1232" s="11"/>
      <c r="B1232" s="11"/>
      <c r="C1232" s="11"/>
    </row>
    <row r="1233" spans="1:3">
      <c r="A1233" s="11"/>
      <c r="B1233" s="11"/>
      <c r="C1233" s="11"/>
    </row>
    <row r="1234" spans="1:3">
      <c r="A1234" s="11"/>
      <c r="B1234" s="11"/>
      <c r="C1234" s="11"/>
    </row>
    <row r="1235" spans="1:3">
      <c r="A1235" s="11"/>
      <c r="B1235" s="11"/>
      <c r="C1235" s="11"/>
    </row>
    <row r="1236" spans="1:3">
      <c r="A1236" s="11"/>
      <c r="B1236" s="11"/>
      <c r="C1236" s="11"/>
    </row>
    <row r="1237" spans="1:3">
      <c r="A1237" s="11"/>
      <c r="B1237" s="11"/>
      <c r="C1237" s="11"/>
    </row>
    <row r="1238" spans="1:3">
      <c r="A1238" s="11"/>
      <c r="B1238" s="11"/>
      <c r="C1238" s="11"/>
    </row>
    <row r="1239" spans="1:3">
      <c r="A1239" s="11"/>
      <c r="B1239" s="11"/>
      <c r="C1239" s="11"/>
    </row>
    <row r="1240" spans="1:3">
      <c r="A1240" s="11"/>
      <c r="B1240" s="11"/>
      <c r="C1240" s="11"/>
    </row>
    <row r="1241" spans="1:3">
      <c r="A1241" s="11"/>
      <c r="B1241" s="11"/>
      <c r="C1241" s="11"/>
    </row>
    <row r="1242" spans="1:3">
      <c r="A1242" s="11"/>
      <c r="B1242" s="11"/>
      <c r="C1242" s="11"/>
    </row>
    <row r="1243" spans="1:3">
      <c r="A1243" s="11"/>
      <c r="B1243" s="11"/>
      <c r="C1243" s="11"/>
    </row>
    <row r="1244" spans="1:3">
      <c r="A1244" s="11"/>
      <c r="B1244" s="11"/>
      <c r="C1244" s="11"/>
    </row>
    <row r="1245" spans="1:3">
      <c r="A1245" s="11"/>
      <c r="B1245" s="11"/>
      <c r="C1245" s="11"/>
    </row>
    <row r="1246" spans="1:3">
      <c r="A1246" s="11"/>
      <c r="B1246" s="11"/>
      <c r="C1246" s="11"/>
    </row>
    <row r="1247" spans="1:3">
      <c r="A1247" s="11"/>
      <c r="B1247" s="11"/>
      <c r="C1247" s="11"/>
    </row>
    <row r="1248" spans="1:3">
      <c r="A1248" s="11"/>
      <c r="B1248" s="11"/>
      <c r="C1248" s="11"/>
    </row>
    <row r="1249" spans="1:3">
      <c r="A1249" s="11"/>
      <c r="B1249" s="11"/>
      <c r="C1249" s="11"/>
    </row>
    <row r="1250" spans="1:3">
      <c r="A1250" s="11"/>
      <c r="B1250" s="11"/>
      <c r="C1250" s="11"/>
    </row>
    <row r="1251" spans="1:3">
      <c r="A1251" s="11"/>
      <c r="B1251" s="11"/>
      <c r="C1251" s="11"/>
    </row>
    <row r="1252" spans="1:3">
      <c r="A1252" s="11"/>
      <c r="B1252" s="11"/>
      <c r="C1252" s="11"/>
    </row>
    <row r="1253" spans="1:3">
      <c r="A1253" s="11"/>
      <c r="B1253" s="11"/>
      <c r="C1253" s="11"/>
    </row>
    <row r="1254" spans="1:3">
      <c r="A1254" s="11"/>
      <c r="B1254" s="11"/>
      <c r="C1254" s="11"/>
    </row>
    <row r="1255" spans="1:3">
      <c r="A1255" s="11"/>
      <c r="B1255" s="11"/>
      <c r="C1255" s="11"/>
    </row>
    <row r="1256" spans="1:3">
      <c r="A1256" s="11"/>
      <c r="B1256" s="11"/>
      <c r="C1256" s="11"/>
    </row>
    <row r="1257" spans="1:3">
      <c r="A1257" s="11"/>
      <c r="B1257" s="11"/>
      <c r="C1257" s="11"/>
    </row>
    <row r="1258" spans="1:3">
      <c r="A1258" s="11"/>
      <c r="B1258" s="11"/>
      <c r="C1258" s="11"/>
    </row>
    <row r="1259" spans="1:3">
      <c r="A1259" s="11"/>
      <c r="B1259" s="11"/>
      <c r="C1259" s="11"/>
    </row>
    <row r="1260" spans="1:3">
      <c r="A1260" s="11"/>
      <c r="B1260" s="11"/>
      <c r="C1260" s="11"/>
    </row>
    <row r="1261" spans="1:3">
      <c r="A1261" s="11"/>
      <c r="B1261" s="11"/>
      <c r="C1261" s="11"/>
    </row>
    <row r="1262" spans="1:3">
      <c r="A1262" s="11"/>
      <c r="B1262" s="11"/>
      <c r="C1262" s="11"/>
    </row>
    <row r="1263" spans="1:3">
      <c r="A1263" s="11"/>
      <c r="B1263" s="11"/>
      <c r="C1263" s="11"/>
    </row>
    <row r="1264" spans="1:3">
      <c r="A1264" s="11"/>
      <c r="B1264" s="11"/>
      <c r="C1264" s="11"/>
    </row>
    <row r="1265" spans="1:3">
      <c r="A1265" s="11"/>
      <c r="B1265" s="11"/>
      <c r="C1265" s="11"/>
    </row>
    <row r="1266" spans="1:3">
      <c r="A1266" s="11"/>
      <c r="B1266" s="11"/>
      <c r="C1266" s="11"/>
    </row>
    <row r="1267" spans="1:3">
      <c r="A1267" s="11"/>
      <c r="B1267" s="11"/>
      <c r="C1267" s="11"/>
    </row>
    <row r="1268" spans="1:3">
      <c r="A1268" s="11"/>
      <c r="B1268" s="11"/>
      <c r="C1268" s="11"/>
    </row>
    <row r="1269" spans="1:3">
      <c r="A1269" s="11"/>
      <c r="B1269" s="11"/>
      <c r="C1269" s="11"/>
    </row>
    <row r="1270" spans="1:3">
      <c r="A1270" s="11"/>
      <c r="B1270" s="11"/>
      <c r="C1270" s="11"/>
    </row>
    <row r="1271" spans="1:3">
      <c r="A1271" s="11"/>
      <c r="B1271" s="11"/>
      <c r="C1271" s="11"/>
    </row>
    <row r="1272" spans="1:3">
      <c r="A1272" s="11"/>
      <c r="B1272" s="11"/>
      <c r="C1272" s="11"/>
    </row>
    <row r="1273" spans="1:3">
      <c r="A1273" s="11"/>
      <c r="B1273" s="11"/>
      <c r="C1273" s="11"/>
    </row>
    <row r="1274" spans="1:3">
      <c r="A1274" s="11"/>
      <c r="B1274" s="11"/>
      <c r="C1274" s="11"/>
    </row>
    <row r="1275" spans="1:3">
      <c r="A1275" s="11"/>
      <c r="B1275" s="11"/>
      <c r="C1275" s="11"/>
    </row>
    <row r="1276" spans="1:3">
      <c r="A1276" s="11"/>
      <c r="B1276" s="11"/>
      <c r="C1276" s="11"/>
    </row>
    <row r="1277" spans="1:3">
      <c r="A1277" s="11"/>
      <c r="B1277" s="11"/>
      <c r="C1277" s="11"/>
    </row>
    <row r="1278" spans="1:3">
      <c r="A1278" s="11"/>
      <c r="B1278" s="11"/>
      <c r="C1278" s="11"/>
    </row>
    <row r="1279" spans="1:3">
      <c r="A1279" s="11"/>
      <c r="B1279" s="11"/>
      <c r="C1279" s="11"/>
    </row>
    <row r="1280" spans="1:3">
      <c r="A1280" s="11"/>
      <c r="B1280" s="11"/>
      <c r="C1280" s="11"/>
    </row>
    <row r="1281" spans="1:3">
      <c r="A1281" s="11"/>
      <c r="B1281" s="11"/>
      <c r="C1281" s="11"/>
    </row>
    <row r="1282" spans="1:3">
      <c r="A1282" s="11"/>
      <c r="B1282" s="11"/>
      <c r="C1282" s="11"/>
    </row>
    <row r="1283" spans="1:3">
      <c r="A1283" s="11"/>
      <c r="B1283" s="11"/>
      <c r="C1283" s="11"/>
    </row>
    <row r="1284" spans="1:3">
      <c r="A1284" s="11"/>
      <c r="B1284" s="11"/>
      <c r="C1284" s="11"/>
    </row>
    <row r="1285" spans="1:3">
      <c r="A1285" s="11"/>
      <c r="B1285" s="11"/>
      <c r="C1285" s="11"/>
    </row>
    <row r="1286" spans="1:3">
      <c r="A1286" s="11"/>
      <c r="B1286" s="11"/>
      <c r="C1286" s="11"/>
    </row>
    <row r="1287" spans="1:3">
      <c r="A1287" s="11"/>
      <c r="B1287" s="11"/>
      <c r="C1287" s="11"/>
    </row>
    <row r="1288" spans="1:3">
      <c r="A1288" s="11"/>
      <c r="B1288" s="11"/>
      <c r="C1288" s="11"/>
    </row>
    <row r="1289" spans="1:3">
      <c r="A1289" s="11"/>
      <c r="B1289" s="11"/>
      <c r="C1289" s="11"/>
    </row>
    <row r="1290" spans="1:3">
      <c r="A1290" s="11"/>
      <c r="B1290" s="11"/>
      <c r="C1290" s="11"/>
    </row>
    <row r="1291" spans="1:3">
      <c r="A1291" s="11"/>
      <c r="B1291" s="11"/>
      <c r="C1291" s="11"/>
    </row>
    <row r="1292" spans="1:3">
      <c r="A1292" s="11"/>
      <c r="B1292" s="11"/>
      <c r="C1292" s="11"/>
    </row>
    <row r="1293" spans="1:3">
      <c r="A1293" s="11"/>
      <c r="B1293" s="11"/>
      <c r="C1293" s="11"/>
    </row>
    <row r="1294" spans="1:3">
      <c r="A1294" s="11"/>
      <c r="B1294" s="11"/>
      <c r="C1294" s="11"/>
    </row>
    <row r="1295" spans="1:3">
      <c r="A1295" s="11"/>
      <c r="B1295" s="11"/>
      <c r="C1295" s="11"/>
    </row>
    <row r="1296" spans="1:3">
      <c r="A1296" s="11"/>
      <c r="B1296" s="11"/>
      <c r="C1296" s="11"/>
    </row>
    <row r="1297" spans="1:3">
      <c r="A1297" s="11"/>
      <c r="B1297" s="11"/>
      <c r="C1297" s="11"/>
    </row>
    <row r="1298" spans="1:3">
      <c r="A1298" s="11"/>
      <c r="B1298" s="11"/>
      <c r="C1298" s="11"/>
    </row>
    <row r="1299" spans="1:3">
      <c r="A1299" s="11"/>
      <c r="B1299" s="11"/>
      <c r="C1299" s="11"/>
    </row>
    <row r="1300" spans="1:3">
      <c r="A1300" s="11"/>
      <c r="B1300" s="11"/>
      <c r="C1300" s="11"/>
    </row>
    <row r="1301" spans="1:3">
      <c r="A1301" s="11"/>
      <c r="B1301" s="11"/>
      <c r="C1301" s="11"/>
    </row>
    <row r="1302" spans="1:3">
      <c r="A1302" s="11"/>
      <c r="B1302" s="11"/>
      <c r="C1302" s="11"/>
    </row>
    <row r="1303" spans="1:3">
      <c r="A1303" s="11"/>
      <c r="B1303" s="11"/>
      <c r="C1303" s="11"/>
    </row>
    <row r="1304" spans="1:3">
      <c r="A1304" s="11"/>
      <c r="B1304" s="11"/>
      <c r="C1304" s="11"/>
    </row>
    <row r="1305" spans="1:3">
      <c r="A1305" s="11"/>
      <c r="B1305" s="11"/>
      <c r="C1305" s="11"/>
    </row>
    <row r="1306" spans="1:3">
      <c r="A1306" s="11"/>
      <c r="B1306" s="11"/>
      <c r="C1306" s="11"/>
    </row>
    <row r="1307" spans="1:3">
      <c r="A1307" s="11"/>
      <c r="B1307" s="11"/>
      <c r="C1307" s="11"/>
    </row>
    <row r="1308" spans="1:3">
      <c r="A1308" s="11"/>
      <c r="B1308" s="11"/>
      <c r="C1308" s="11"/>
    </row>
    <row r="1309" spans="1:3">
      <c r="A1309" s="11"/>
      <c r="B1309" s="11"/>
      <c r="C1309" s="11"/>
    </row>
    <row r="1310" spans="1:3">
      <c r="A1310" s="11"/>
      <c r="B1310" s="11"/>
      <c r="C1310" s="11"/>
    </row>
    <row r="1311" spans="1:3">
      <c r="A1311" s="11"/>
      <c r="B1311" s="11"/>
      <c r="C1311" s="11"/>
    </row>
    <row r="1312" spans="1:3">
      <c r="A1312" s="11"/>
      <c r="B1312" s="11"/>
      <c r="C1312" s="11"/>
    </row>
    <row r="1313" spans="1:3">
      <c r="A1313" s="11"/>
      <c r="B1313" s="11"/>
      <c r="C1313" s="11"/>
    </row>
    <row r="1314" spans="1:3">
      <c r="A1314" s="11"/>
      <c r="B1314" s="11"/>
      <c r="C1314" s="11"/>
    </row>
    <row r="1315" spans="1:3">
      <c r="A1315" s="11"/>
      <c r="B1315" s="11"/>
      <c r="C1315" s="11"/>
    </row>
    <row r="1316" spans="1:3">
      <c r="A1316" s="11"/>
      <c r="B1316" s="11"/>
      <c r="C1316" s="11"/>
    </row>
    <row r="1317" spans="1:3">
      <c r="A1317" s="11"/>
      <c r="B1317" s="11"/>
      <c r="C1317" s="11"/>
    </row>
    <row r="1318" spans="1:3">
      <c r="A1318" s="11"/>
      <c r="B1318" s="11"/>
      <c r="C1318" s="11"/>
    </row>
    <row r="1319" spans="1:3">
      <c r="A1319" s="11"/>
      <c r="B1319" s="11"/>
      <c r="C1319" s="11"/>
    </row>
    <row r="1320" spans="1:3">
      <c r="A1320" s="11"/>
      <c r="B1320" s="11"/>
      <c r="C1320" s="11"/>
    </row>
    <row r="1321" spans="1:3">
      <c r="A1321" s="11"/>
      <c r="B1321" s="11"/>
      <c r="C1321" s="11"/>
    </row>
    <row r="1322" spans="1:3">
      <c r="A1322" s="11"/>
      <c r="B1322" s="11"/>
      <c r="C1322" s="11"/>
    </row>
    <row r="1323" spans="1:3">
      <c r="A1323" s="11"/>
      <c r="B1323" s="11"/>
      <c r="C1323" s="11"/>
    </row>
    <row r="1324" spans="1:3">
      <c r="A1324" s="11"/>
      <c r="B1324" s="11"/>
      <c r="C1324" s="11"/>
    </row>
    <row r="1325" spans="1:3">
      <c r="A1325" s="11"/>
      <c r="B1325" s="11"/>
      <c r="C1325" s="11"/>
    </row>
    <row r="1326" spans="1:3">
      <c r="A1326" s="11"/>
      <c r="B1326" s="11"/>
      <c r="C1326" s="11"/>
    </row>
    <row r="1327" spans="1:3">
      <c r="A1327" s="11"/>
      <c r="B1327" s="11"/>
      <c r="C1327" s="11"/>
    </row>
    <row r="1328" spans="1:3">
      <c r="A1328" s="11"/>
      <c r="B1328" s="11"/>
      <c r="C1328" s="11"/>
    </row>
    <row r="1329" spans="1:3">
      <c r="A1329" s="11"/>
      <c r="B1329" s="11"/>
      <c r="C1329" s="11"/>
    </row>
    <row r="1330" spans="1:3">
      <c r="A1330" s="11"/>
      <c r="B1330" s="11"/>
      <c r="C1330" s="11"/>
    </row>
    <row r="1331" spans="1:3">
      <c r="A1331" s="11"/>
      <c r="B1331" s="11"/>
      <c r="C1331" s="11"/>
    </row>
    <row r="1332" spans="1:3">
      <c r="A1332" s="11"/>
      <c r="B1332" s="11"/>
      <c r="C1332" s="11"/>
    </row>
    <row r="1333" spans="1:3">
      <c r="A1333" s="11"/>
      <c r="B1333" s="11"/>
      <c r="C1333" s="11"/>
    </row>
    <row r="1334" spans="1:3">
      <c r="A1334" s="11"/>
      <c r="B1334" s="11"/>
      <c r="C1334" s="11"/>
    </row>
    <row r="1335" spans="1:3">
      <c r="A1335" s="11"/>
      <c r="B1335" s="11"/>
      <c r="C1335" s="11"/>
    </row>
    <row r="1336" spans="1:3">
      <c r="A1336" s="11"/>
      <c r="B1336" s="11"/>
      <c r="C1336" s="11"/>
    </row>
    <row r="1337" spans="1:3">
      <c r="A1337" s="11"/>
      <c r="B1337" s="11"/>
      <c r="C1337" s="11"/>
    </row>
    <row r="1338" spans="1:3">
      <c r="A1338" s="11"/>
      <c r="B1338" s="11"/>
      <c r="C1338" s="11"/>
    </row>
    <row r="1339" spans="1:3">
      <c r="A1339" s="11"/>
      <c r="B1339" s="11"/>
      <c r="C1339" s="11"/>
    </row>
    <row r="1340" spans="1:3">
      <c r="A1340" s="11"/>
      <c r="B1340" s="11"/>
      <c r="C1340" s="11"/>
    </row>
    <row r="1341" spans="1:3">
      <c r="A1341" s="11"/>
      <c r="B1341" s="11"/>
      <c r="C1341" s="11"/>
    </row>
    <row r="1342" spans="1:3">
      <c r="A1342" s="11"/>
      <c r="B1342" s="11"/>
      <c r="C1342" s="11"/>
    </row>
    <row r="1343" spans="1:3">
      <c r="A1343" s="11"/>
      <c r="B1343" s="11"/>
      <c r="C1343" s="11"/>
    </row>
    <row r="1344" spans="1:3">
      <c r="A1344" s="11"/>
      <c r="B1344" s="11"/>
      <c r="C1344" s="11"/>
    </row>
    <row r="1345" spans="1:3">
      <c r="A1345" s="11"/>
      <c r="B1345" s="11"/>
      <c r="C1345" s="11"/>
    </row>
    <row r="1346" spans="1:3">
      <c r="A1346" s="11"/>
      <c r="B1346" s="11"/>
      <c r="C1346" s="11"/>
    </row>
    <row r="1347" spans="1:3">
      <c r="A1347" s="11"/>
      <c r="B1347" s="11"/>
      <c r="C1347" s="11"/>
    </row>
    <row r="1348" spans="1:3">
      <c r="A1348" s="11"/>
      <c r="B1348" s="11"/>
      <c r="C1348" s="11"/>
    </row>
    <row r="1349" spans="1:3">
      <c r="A1349" s="11"/>
      <c r="B1349" s="11"/>
      <c r="C1349" s="11"/>
    </row>
    <row r="1350" spans="1:3">
      <c r="A1350" s="11"/>
      <c r="B1350" s="11"/>
      <c r="C1350" s="11"/>
    </row>
    <row r="1351" spans="1:3">
      <c r="A1351" s="11"/>
      <c r="B1351" s="11"/>
      <c r="C1351" s="11"/>
    </row>
    <row r="1352" spans="1:3">
      <c r="A1352" s="11"/>
      <c r="B1352" s="11"/>
      <c r="C1352" s="11"/>
    </row>
    <row r="1353" spans="1:3">
      <c r="A1353" s="11"/>
      <c r="B1353" s="11"/>
      <c r="C1353" s="11"/>
    </row>
    <row r="1354" spans="1:3">
      <c r="A1354" s="11"/>
      <c r="B1354" s="11"/>
      <c r="C1354" s="11"/>
    </row>
    <row r="1355" spans="1:3">
      <c r="A1355" s="11"/>
      <c r="B1355" s="11"/>
      <c r="C1355" s="11"/>
    </row>
    <row r="1356" spans="1:3">
      <c r="A1356" s="11"/>
      <c r="B1356" s="11"/>
      <c r="C1356" s="11"/>
    </row>
    <row r="1357" spans="1:3">
      <c r="A1357" s="11"/>
      <c r="B1357" s="11"/>
      <c r="C1357" s="11"/>
    </row>
    <row r="1358" spans="1:3">
      <c r="A1358" s="11"/>
      <c r="B1358" s="11"/>
      <c r="C1358" s="11"/>
    </row>
    <row r="1359" spans="1:3">
      <c r="A1359" s="11"/>
      <c r="B1359" s="11"/>
      <c r="C1359" s="11"/>
    </row>
    <row r="1360" spans="1:3">
      <c r="A1360" s="11"/>
      <c r="B1360" s="11"/>
      <c r="C1360" s="11"/>
    </row>
    <row r="1361" spans="1:3">
      <c r="A1361" s="11"/>
      <c r="B1361" s="11"/>
      <c r="C1361" s="11"/>
    </row>
    <row r="1362" spans="1:3">
      <c r="A1362" s="11"/>
      <c r="B1362" s="11"/>
      <c r="C1362" s="11"/>
    </row>
    <row r="1363" spans="1:3">
      <c r="A1363" s="11"/>
      <c r="B1363" s="11"/>
      <c r="C1363" s="11"/>
    </row>
    <row r="1364" spans="1:3">
      <c r="A1364" s="11"/>
      <c r="B1364" s="11"/>
      <c r="C1364" s="11"/>
    </row>
    <row r="1365" spans="1:3">
      <c r="A1365" s="11"/>
      <c r="B1365" s="11"/>
      <c r="C1365" s="11"/>
    </row>
    <row r="1366" spans="1:3">
      <c r="A1366" s="11"/>
      <c r="B1366" s="11"/>
      <c r="C1366" s="11"/>
    </row>
    <row r="1367" spans="1:3">
      <c r="A1367" s="11"/>
      <c r="B1367" s="11"/>
      <c r="C1367" s="11"/>
    </row>
    <row r="1368" spans="1:3">
      <c r="A1368" s="11"/>
      <c r="B1368" s="11"/>
      <c r="C1368" s="11"/>
    </row>
    <row r="1369" spans="1:3">
      <c r="A1369" s="11"/>
      <c r="B1369" s="11"/>
      <c r="C1369" s="11"/>
    </row>
    <row r="1370" spans="1:3">
      <c r="A1370" s="11"/>
      <c r="B1370" s="11"/>
      <c r="C1370" s="11"/>
    </row>
    <row r="1371" spans="1:3">
      <c r="A1371" s="11"/>
      <c r="B1371" s="11"/>
      <c r="C1371" s="11"/>
    </row>
    <row r="1372" spans="1:3">
      <c r="A1372" s="11"/>
      <c r="B1372" s="11"/>
      <c r="C1372" s="11"/>
    </row>
    <row r="1373" spans="1:3">
      <c r="A1373" s="11"/>
      <c r="B1373" s="11"/>
      <c r="C1373" s="11"/>
    </row>
    <row r="1374" spans="1:3">
      <c r="A1374" s="11"/>
      <c r="B1374" s="11"/>
      <c r="C1374" s="11"/>
    </row>
    <row r="1375" spans="1:3">
      <c r="A1375" s="11"/>
      <c r="B1375" s="11"/>
      <c r="C1375" s="11"/>
    </row>
    <row r="1376" spans="1:3">
      <c r="A1376" s="11"/>
      <c r="B1376" s="11"/>
      <c r="C1376" s="11"/>
    </row>
    <row r="1377" spans="1:3">
      <c r="A1377" s="11"/>
      <c r="B1377" s="11"/>
      <c r="C1377" s="11"/>
    </row>
    <row r="1378" spans="1:3">
      <c r="A1378" s="11"/>
      <c r="B1378" s="11"/>
      <c r="C1378" s="11"/>
    </row>
    <row r="1379" spans="1:3">
      <c r="A1379" s="11"/>
      <c r="B1379" s="11"/>
      <c r="C1379" s="11"/>
    </row>
    <row r="1380" spans="1:3">
      <c r="A1380" s="11"/>
      <c r="B1380" s="11"/>
      <c r="C1380" s="11"/>
    </row>
    <row r="1381" spans="1:3">
      <c r="A1381" s="11"/>
      <c r="B1381" s="11"/>
      <c r="C1381" s="11"/>
    </row>
    <row r="1382" spans="1:3">
      <c r="A1382" s="11"/>
      <c r="B1382" s="11"/>
      <c r="C1382" s="11"/>
    </row>
    <row r="1383" spans="1:3">
      <c r="A1383" s="11"/>
      <c r="B1383" s="11"/>
      <c r="C1383" s="11"/>
    </row>
    <row r="1384" spans="1:3">
      <c r="A1384" s="11"/>
      <c r="B1384" s="11"/>
      <c r="C1384" s="11"/>
    </row>
    <row r="1385" spans="1:3">
      <c r="A1385" s="11"/>
      <c r="B1385" s="11"/>
      <c r="C1385" s="11"/>
    </row>
    <row r="1386" spans="1:3">
      <c r="A1386" s="11"/>
      <c r="B1386" s="11"/>
      <c r="C1386" s="11"/>
    </row>
    <row r="1387" spans="1:3">
      <c r="A1387" s="11"/>
      <c r="B1387" s="11"/>
      <c r="C1387" s="11"/>
    </row>
    <row r="1388" spans="1:3">
      <c r="A1388" s="11"/>
      <c r="B1388" s="11"/>
      <c r="C1388" s="11"/>
    </row>
    <row r="1389" spans="1:3">
      <c r="A1389" s="11"/>
      <c r="B1389" s="11"/>
      <c r="C1389" s="11"/>
    </row>
    <row r="1390" spans="1:3">
      <c r="A1390" s="11"/>
      <c r="B1390" s="11"/>
      <c r="C1390" s="11"/>
    </row>
    <row r="1391" spans="1:3">
      <c r="A1391" s="11"/>
      <c r="B1391" s="11"/>
      <c r="C1391" s="11"/>
    </row>
    <row r="1392" spans="1:3">
      <c r="A1392" s="11"/>
      <c r="B1392" s="11"/>
      <c r="C1392" s="11"/>
    </row>
    <row r="1393" spans="1:3">
      <c r="A1393" s="11"/>
      <c r="B1393" s="11"/>
      <c r="C1393" s="11"/>
    </row>
    <row r="1394" spans="1:3">
      <c r="A1394" s="11"/>
      <c r="B1394" s="11"/>
      <c r="C1394" s="11"/>
    </row>
    <row r="1395" spans="1:3">
      <c r="A1395" s="11"/>
      <c r="B1395" s="11"/>
      <c r="C1395" s="11"/>
    </row>
    <row r="1396" spans="1:3">
      <c r="A1396" s="11"/>
      <c r="B1396" s="11"/>
      <c r="C1396" s="11"/>
    </row>
    <row r="1397" spans="1:3">
      <c r="A1397" s="11"/>
      <c r="B1397" s="11"/>
      <c r="C1397" s="11"/>
    </row>
    <row r="1398" spans="1:3">
      <c r="A1398" s="11"/>
      <c r="B1398" s="11"/>
      <c r="C1398" s="11"/>
    </row>
    <row r="1399" spans="1:3">
      <c r="A1399" s="11"/>
      <c r="B1399" s="11"/>
      <c r="C1399" s="11"/>
    </row>
    <row r="1400" spans="1:3">
      <c r="A1400" s="11"/>
      <c r="B1400" s="11"/>
      <c r="C1400" s="11"/>
    </row>
    <row r="1401" spans="1:3">
      <c r="A1401" s="11"/>
      <c r="B1401" s="11"/>
      <c r="C1401" s="11"/>
    </row>
    <row r="1402" spans="1:3">
      <c r="A1402" s="11"/>
      <c r="B1402" s="11"/>
      <c r="C1402" s="11"/>
    </row>
    <row r="1403" spans="1:3">
      <c r="A1403" s="11"/>
      <c r="B1403" s="11"/>
      <c r="C1403" s="11"/>
    </row>
    <row r="1404" spans="1:3">
      <c r="A1404" s="11"/>
      <c r="B1404" s="11"/>
      <c r="C1404" s="11"/>
    </row>
    <row r="1405" spans="1:3">
      <c r="A1405" s="11"/>
      <c r="B1405" s="11"/>
      <c r="C1405" s="11"/>
    </row>
    <row r="1406" spans="1:3">
      <c r="A1406" s="11"/>
      <c r="B1406" s="11"/>
      <c r="C1406" s="11"/>
    </row>
    <row r="1407" spans="1:3">
      <c r="A1407" s="11"/>
      <c r="B1407" s="11"/>
      <c r="C1407" s="11"/>
    </row>
    <row r="1408" spans="1:3">
      <c r="A1408" s="11"/>
      <c r="B1408" s="11"/>
      <c r="C1408" s="11"/>
    </row>
    <row r="1409" spans="1:3">
      <c r="A1409" s="11"/>
      <c r="B1409" s="11"/>
      <c r="C1409" s="11"/>
    </row>
    <row r="1410" spans="1:3">
      <c r="A1410" s="11"/>
      <c r="B1410" s="11"/>
      <c r="C1410" s="11"/>
    </row>
    <row r="1411" spans="1:3">
      <c r="A1411" s="11"/>
      <c r="B1411" s="11"/>
      <c r="C1411" s="11"/>
    </row>
    <row r="1412" spans="1:3">
      <c r="A1412" s="11"/>
      <c r="B1412" s="11"/>
      <c r="C1412" s="11"/>
    </row>
    <row r="1413" spans="1:3">
      <c r="A1413" s="11"/>
      <c r="B1413" s="11"/>
      <c r="C1413" s="11"/>
    </row>
    <row r="1414" spans="1:3">
      <c r="A1414" s="11"/>
      <c r="B1414" s="11"/>
      <c r="C1414" s="11"/>
    </row>
    <row r="1415" spans="1:3">
      <c r="A1415" s="11"/>
      <c r="B1415" s="11"/>
      <c r="C1415" s="11"/>
    </row>
    <row r="1416" spans="1:3">
      <c r="A1416" s="11"/>
      <c r="B1416" s="11"/>
      <c r="C1416" s="11"/>
    </row>
    <row r="1417" spans="1:3">
      <c r="A1417" s="11"/>
      <c r="B1417" s="11"/>
      <c r="C1417" s="11"/>
    </row>
    <row r="1418" spans="1:3">
      <c r="A1418" s="11"/>
      <c r="B1418" s="11"/>
      <c r="C1418" s="11"/>
    </row>
    <row r="1419" spans="1:3">
      <c r="A1419" s="11"/>
      <c r="B1419" s="11"/>
      <c r="C1419" s="11"/>
    </row>
    <row r="1420" spans="1:3">
      <c r="A1420" s="11"/>
      <c r="B1420" s="11"/>
      <c r="C1420" s="11"/>
    </row>
    <row r="1421" spans="1:3">
      <c r="A1421" s="11"/>
      <c r="B1421" s="11"/>
      <c r="C1421" s="11"/>
    </row>
    <row r="1422" spans="1:3">
      <c r="A1422" s="11"/>
      <c r="B1422" s="11"/>
      <c r="C1422" s="11"/>
    </row>
    <row r="1423" spans="1:3">
      <c r="A1423" s="11"/>
      <c r="B1423" s="11"/>
      <c r="C1423" s="11"/>
    </row>
    <row r="1424" spans="1:3">
      <c r="A1424" s="11"/>
      <c r="B1424" s="11"/>
      <c r="C1424" s="11"/>
    </row>
    <row r="1425" spans="1:3">
      <c r="A1425" s="11"/>
      <c r="B1425" s="11"/>
      <c r="C1425" s="11"/>
    </row>
    <row r="1426" spans="1:3">
      <c r="A1426" s="11"/>
      <c r="B1426" s="11"/>
      <c r="C1426" s="11"/>
    </row>
    <row r="1427" spans="1:3">
      <c r="A1427" s="11"/>
      <c r="B1427" s="11"/>
      <c r="C1427" s="11"/>
    </row>
    <row r="1428" spans="1:3">
      <c r="A1428" s="11"/>
      <c r="B1428" s="11"/>
      <c r="C1428" s="11"/>
    </row>
    <row r="1429" spans="1:3">
      <c r="A1429" s="11"/>
      <c r="B1429" s="11"/>
      <c r="C1429" s="11"/>
    </row>
    <row r="1430" spans="1:3">
      <c r="A1430" s="11"/>
      <c r="B1430" s="11"/>
      <c r="C1430" s="11"/>
    </row>
    <row r="1431" spans="1:3">
      <c r="A1431" s="11"/>
      <c r="B1431" s="11"/>
      <c r="C1431" s="11"/>
    </row>
    <row r="1432" spans="1:3">
      <c r="A1432" s="11"/>
      <c r="B1432" s="11"/>
      <c r="C1432" s="11"/>
    </row>
    <row r="1433" spans="1:3">
      <c r="A1433" s="11"/>
      <c r="B1433" s="11"/>
      <c r="C1433" s="11"/>
    </row>
    <row r="1434" spans="1:3">
      <c r="A1434" s="11"/>
      <c r="B1434" s="11"/>
      <c r="C1434" s="11"/>
    </row>
    <row r="1435" spans="1:3">
      <c r="A1435" s="11"/>
      <c r="B1435" s="11"/>
      <c r="C1435" s="11"/>
    </row>
    <row r="1436" spans="1:3">
      <c r="A1436" s="11"/>
      <c r="B1436" s="11"/>
      <c r="C1436" s="11"/>
    </row>
    <row r="1437" spans="1:3">
      <c r="A1437" s="11"/>
      <c r="B1437" s="11"/>
      <c r="C1437" s="11"/>
    </row>
    <row r="1438" spans="1:3">
      <c r="A1438" s="11"/>
      <c r="B1438" s="11"/>
      <c r="C1438" s="11"/>
    </row>
    <row r="1439" spans="1:3">
      <c r="A1439" s="11"/>
      <c r="B1439" s="11"/>
      <c r="C1439" s="11"/>
    </row>
    <row r="1440" spans="1:3">
      <c r="A1440" s="11"/>
      <c r="B1440" s="11"/>
      <c r="C1440" s="11"/>
    </row>
    <row r="1441" spans="1:3">
      <c r="A1441" s="11"/>
      <c r="B1441" s="11"/>
      <c r="C1441" s="11"/>
    </row>
    <row r="1442" spans="1:3">
      <c r="A1442" s="11"/>
      <c r="B1442" s="11"/>
      <c r="C1442" s="11"/>
    </row>
    <row r="1443" spans="1:3">
      <c r="A1443" s="11"/>
      <c r="B1443" s="11"/>
      <c r="C1443" s="11"/>
    </row>
    <row r="1444" spans="1:3">
      <c r="A1444" s="11"/>
      <c r="B1444" s="11"/>
      <c r="C1444" s="11"/>
    </row>
    <row r="1445" spans="1:3">
      <c r="A1445" s="11"/>
      <c r="B1445" s="11"/>
      <c r="C1445" s="11"/>
    </row>
    <row r="1446" spans="1:3">
      <c r="A1446" s="11"/>
      <c r="B1446" s="11"/>
      <c r="C1446" s="11"/>
    </row>
    <row r="1447" spans="1:3">
      <c r="A1447" s="11"/>
      <c r="B1447" s="11"/>
      <c r="C1447" s="11"/>
    </row>
    <row r="1448" spans="1:3">
      <c r="A1448" s="11"/>
      <c r="B1448" s="11"/>
      <c r="C1448" s="11"/>
    </row>
    <row r="1449" spans="1:3">
      <c r="A1449" s="11"/>
      <c r="B1449" s="11"/>
      <c r="C1449" s="11"/>
    </row>
    <row r="1450" spans="1:3">
      <c r="A1450" s="11"/>
      <c r="B1450" s="11"/>
      <c r="C1450" s="11"/>
    </row>
    <row r="1451" spans="1:3">
      <c r="A1451" s="11"/>
      <c r="B1451" s="11"/>
      <c r="C1451" s="11"/>
    </row>
    <row r="1452" spans="1:3">
      <c r="A1452" s="11"/>
      <c r="B1452" s="11"/>
      <c r="C1452" s="11"/>
    </row>
    <row r="1453" spans="1:3">
      <c r="A1453" s="11"/>
      <c r="B1453" s="11"/>
      <c r="C1453" s="11"/>
    </row>
    <row r="1454" spans="1:3">
      <c r="A1454" s="11"/>
      <c r="B1454" s="11"/>
      <c r="C1454" s="11"/>
    </row>
    <row r="1455" spans="1:3">
      <c r="A1455" s="11"/>
      <c r="B1455" s="11"/>
      <c r="C1455" s="11"/>
    </row>
    <row r="1456" spans="1:3">
      <c r="A1456" s="11"/>
      <c r="B1456" s="11"/>
      <c r="C1456" s="11"/>
    </row>
    <row r="1457" spans="1:3">
      <c r="A1457" s="11"/>
      <c r="B1457" s="11"/>
      <c r="C1457" s="11"/>
    </row>
    <row r="1458" spans="1:3">
      <c r="A1458" s="11"/>
      <c r="B1458" s="11"/>
      <c r="C1458" s="11"/>
    </row>
    <row r="1459" spans="1:3">
      <c r="A1459" s="11"/>
      <c r="B1459" s="11"/>
      <c r="C1459" s="11"/>
    </row>
    <row r="1460" spans="1:3">
      <c r="A1460" s="11"/>
      <c r="B1460" s="11"/>
      <c r="C1460" s="11"/>
    </row>
    <row r="1461" spans="1:3">
      <c r="A1461" s="11"/>
      <c r="B1461" s="11"/>
      <c r="C1461" s="11"/>
    </row>
    <row r="1462" spans="1:3">
      <c r="A1462" s="11"/>
      <c r="B1462" s="11"/>
      <c r="C1462" s="11"/>
    </row>
    <row r="1463" spans="1:3">
      <c r="A1463" s="11"/>
      <c r="B1463" s="11"/>
      <c r="C1463" s="11"/>
    </row>
    <row r="1464" spans="1:3">
      <c r="A1464" s="11"/>
      <c r="B1464" s="11"/>
      <c r="C1464" s="11"/>
    </row>
    <row r="1465" spans="1:3">
      <c r="A1465" s="11"/>
      <c r="B1465" s="11"/>
      <c r="C1465" s="11"/>
    </row>
    <row r="1466" spans="1:3">
      <c r="A1466" s="11"/>
      <c r="B1466" s="11"/>
      <c r="C1466" s="11"/>
    </row>
    <row r="1467" spans="1:3">
      <c r="A1467" s="11"/>
      <c r="B1467" s="11"/>
      <c r="C1467" s="11"/>
    </row>
    <row r="1468" spans="1:3">
      <c r="A1468" s="11"/>
      <c r="B1468" s="11"/>
      <c r="C1468" s="11"/>
    </row>
    <row r="1469" spans="1:3">
      <c r="A1469" s="11"/>
      <c r="B1469" s="11"/>
      <c r="C1469" s="11"/>
    </row>
    <row r="1470" spans="1:3">
      <c r="A1470" s="11"/>
      <c r="B1470" s="11"/>
      <c r="C1470" s="11"/>
    </row>
    <row r="1471" spans="1:3">
      <c r="A1471" s="11"/>
      <c r="B1471" s="11"/>
      <c r="C1471" s="11"/>
    </row>
    <row r="1472" spans="1:3">
      <c r="A1472" s="11"/>
      <c r="B1472" s="11"/>
      <c r="C1472" s="11"/>
    </row>
    <row r="1473" spans="1:3">
      <c r="A1473" s="11"/>
      <c r="B1473" s="11"/>
      <c r="C1473" s="11"/>
    </row>
    <row r="1474" spans="1:3">
      <c r="A1474" s="11"/>
      <c r="B1474" s="11"/>
      <c r="C1474" s="11"/>
    </row>
    <row r="1475" spans="1:3">
      <c r="A1475" s="11"/>
      <c r="B1475" s="11"/>
      <c r="C1475" s="11"/>
    </row>
    <row r="1476" spans="1:3">
      <c r="A1476" s="11"/>
      <c r="B1476" s="11"/>
      <c r="C1476" s="11"/>
    </row>
    <row r="1477" spans="1:3">
      <c r="A1477" s="11"/>
      <c r="B1477" s="11"/>
      <c r="C1477" s="11"/>
    </row>
    <row r="1478" spans="1:3">
      <c r="A1478" s="11"/>
      <c r="B1478" s="11"/>
      <c r="C1478" s="11"/>
    </row>
    <row r="1479" spans="1:3">
      <c r="A1479" s="11"/>
      <c r="B1479" s="11"/>
      <c r="C1479" s="11"/>
    </row>
  </sheetData>
  <phoneticPr fontId="0" type="noConversion"/>
  <printOptions horizontalCentered="1" verticalCentered="1"/>
  <pageMargins left="0.78740157480314965" right="0.78740157480314965" top="0.98425196850393704" bottom="0.98425196850393704" header="0.51181102362204722" footer="0.51181102362204722"/>
  <pageSetup scale="47" orientation="portrait" verticalDpi="96"/>
  <headerFooter alignWithMargins="0">
    <oddFooter>&amp;C&amp;D&amp;T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35:K46"/>
  <sheetViews>
    <sheetView topLeftCell="I1" zoomScaleNormal="100" workbookViewId="0">
      <selection activeCell="K50" sqref="K50"/>
    </sheetView>
  </sheetViews>
  <sheetFormatPr baseColWidth="10" defaultColWidth="8.7109375" defaultRowHeight="16"/>
  <sheetData>
    <row r="35" spans="1:11" ht="23">
      <c r="K35" s="47"/>
    </row>
    <row r="36" spans="1:11" ht="21.75" customHeight="1">
      <c r="A36" s="46"/>
      <c r="K36" s="50"/>
    </row>
    <row r="37" spans="1:11" ht="25">
      <c r="K37" s="52" t="s">
        <v>176</v>
      </c>
    </row>
    <row r="38" spans="1:11" ht="25">
      <c r="K38" s="51" t="s">
        <v>429</v>
      </c>
    </row>
    <row r="39" spans="1:11" ht="18">
      <c r="A39" s="49"/>
    </row>
    <row r="42" spans="1:11" ht="23">
      <c r="A42" s="59" t="s">
        <v>96</v>
      </c>
    </row>
    <row r="43" spans="1:11" ht="23">
      <c r="A43" s="59" t="s">
        <v>177</v>
      </c>
    </row>
    <row r="44" spans="1:11" ht="23">
      <c r="A44" s="59" t="s">
        <v>428</v>
      </c>
    </row>
    <row r="45" spans="1:11" ht="23">
      <c r="A45" s="59" t="s">
        <v>98</v>
      </c>
    </row>
    <row r="46" spans="1:11" ht="23">
      <c r="A46" s="59" t="s">
        <v>430</v>
      </c>
    </row>
  </sheetData>
  <phoneticPr fontId="4" type="noConversion"/>
  <pageMargins left="0.75" right="0.75" top="1" bottom="1" header="0.5" footer="0.5"/>
  <pageSetup scale="49" orientation="landscape" verticalDpi="96"/>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B84"/>
  <sheetViews>
    <sheetView topLeftCell="A35" zoomScaleNormal="100" zoomScaleSheetLayoutView="100" workbookViewId="0">
      <selection activeCell="A80" sqref="A80:A84"/>
    </sheetView>
  </sheetViews>
  <sheetFormatPr baseColWidth="10" defaultColWidth="5" defaultRowHeight="9" customHeight="1"/>
  <cols>
    <col min="1" max="1" width="7.140625" style="19" customWidth="1"/>
    <col min="2" max="16384" width="5" style="19"/>
  </cols>
  <sheetData>
    <row r="1" spans="1:2" s="16" customFormat="1" ht="18" customHeight="1">
      <c r="A1" s="16" t="s">
        <v>77</v>
      </c>
      <c r="B1" s="16" t="s">
        <v>43</v>
      </c>
    </row>
    <row r="2" spans="1:2" ht="11">
      <c r="A2" s="17">
        <v>9863</v>
      </c>
      <c r="B2" s="19">
        <f>0.01*'Table B2'!C5</f>
        <v>0.27893000000000001</v>
      </c>
    </row>
    <row r="3" spans="1:2" ht="11">
      <c r="A3" s="17">
        <v>10228</v>
      </c>
      <c r="B3" s="19">
        <f>0.01*'Table B2'!C6</f>
        <v>0.29109000000000002</v>
      </c>
    </row>
    <row r="4" spans="1:2" ht="11">
      <c r="A4" s="17">
        <v>10594</v>
      </c>
      <c r="B4" s="19">
        <f>0.01*'Table B2'!C7</f>
        <v>0.29243999999999998</v>
      </c>
    </row>
    <row r="5" spans="1:2" ht="11">
      <c r="A5" s="17">
        <v>10959</v>
      </c>
      <c r="B5" s="19">
        <f>0.01*'Table B2'!C8</f>
        <v>0.28628000000000003</v>
      </c>
    </row>
    <row r="6" spans="1:2" ht="11">
      <c r="A6" s="17">
        <v>11324</v>
      </c>
      <c r="B6" s="19">
        <f>0.01*'Table B2'!C9</f>
        <v>0.29338999999999998</v>
      </c>
    </row>
    <row r="7" spans="1:2" ht="11">
      <c r="A7" s="17">
        <v>11689</v>
      </c>
      <c r="B7" s="19">
        <f>0.01*'Table B2'!C10</f>
        <v>0.30280000000000001</v>
      </c>
    </row>
    <row r="8" spans="1:2" ht="11">
      <c r="A8" s="17">
        <v>12055</v>
      </c>
      <c r="B8" s="19">
        <f>0.01*'Table B2'!C11</f>
        <v>0.30075000000000002</v>
      </c>
    </row>
    <row r="9" spans="1:2" ht="11">
      <c r="A9" s="17">
        <v>12420</v>
      </c>
      <c r="B9" s="19">
        <f>0.01*'Table B2'!C12</f>
        <v>0.29766999999999999</v>
      </c>
    </row>
    <row r="10" spans="1:2" ht="11">
      <c r="A10" s="17">
        <v>12785</v>
      </c>
      <c r="B10" s="19">
        <f>0.01*'Table B2'!C13</f>
        <v>0.30309999999999998</v>
      </c>
    </row>
    <row r="11" spans="1:2" ht="11">
      <c r="A11" s="17">
        <v>13150</v>
      </c>
      <c r="B11" s="19">
        <f>0.01*'Table B2'!C14</f>
        <v>0.29694999999999999</v>
      </c>
    </row>
    <row r="12" spans="1:2" ht="11">
      <c r="A12" s="17">
        <v>13516</v>
      </c>
      <c r="B12" s="19">
        <f>0.01*'Table B2'!C15</f>
        <v>0.30059999999999998</v>
      </c>
    </row>
    <row r="13" spans="1:2" ht="11">
      <c r="A13" s="17">
        <v>13881</v>
      </c>
      <c r="B13" s="19">
        <f>0.01*'Table B2'!C16</f>
        <v>0.29833999999999999</v>
      </c>
    </row>
    <row r="14" spans="1:2" ht="11">
      <c r="A14" s="17">
        <v>14246</v>
      </c>
      <c r="B14" s="19">
        <f>0.01*'Table B2'!C17</f>
        <v>0.30645</v>
      </c>
    </row>
    <row r="15" spans="1:2" ht="11">
      <c r="A15" s="17">
        <v>14611</v>
      </c>
      <c r="B15" s="19">
        <f>0.01*'Table B2'!C18</f>
        <v>0.30853000000000003</v>
      </c>
    </row>
    <row r="16" spans="1:2" ht="11">
      <c r="A16" s="17">
        <v>14977</v>
      </c>
      <c r="B16" s="19">
        <f>0.01*'Table B2'!C19</f>
        <v>0.29333999999999999</v>
      </c>
    </row>
    <row r="17" spans="1:2" ht="11">
      <c r="A17" s="17">
        <v>15342</v>
      </c>
      <c r="B17" s="19">
        <f>0.01*'Table B2'!C20</f>
        <v>0.27079999999999999</v>
      </c>
    </row>
    <row r="18" spans="1:2" ht="11">
      <c r="A18" s="17">
        <v>15707</v>
      </c>
      <c r="B18" s="19">
        <f>0.01*'Table B2'!C21</f>
        <v>0.25879000000000002</v>
      </c>
    </row>
    <row r="19" spans="1:2" ht="11">
      <c r="A19" s="17">
        <v>16072</v>
      </c>
      <c r="B19" s="19">
        <f>0.01*'Table B2'!C22</f>
        <v>0.24609000000000003</v>
      </c>
    </row>
    <row r="20" spans="1:2" ht="11">
      <c r="A20" s="17">
        <v>16438</v>
      </c>
      <c r="B20" s="19">
        <f>0.01*'Table B2'!C23</f>
        <v>0.24045000000000002</v>
      </c>
    </row>
    <row r="21" spans="1:2" ht="11">
      <c r="A21" s="17">
        <v>16803</v>
      </c>
      <c r="B21" s="19">
        <f>0.01*'Table B2'!C24</f>
        <v>0.25103999999999999</v>
      </c>
    </row>
    <row r="22" spans="1:2" ht="11">
      <c r="A22" s="17">
        <v>17168</v>
      </c>
      <c r="B22" s="19">
        <f>0.01*'Table B2'!C25</f>
        <v>0.24969000000000002</v>
      </c>
    </row>
    <row r="23" spans="1:2" ht="11">
      <c r="A23" s="17">
        <v>17533</v>
      </c>
      <c r="B23" s="19">
        <f>0.01*'Table B2'!C26</f>
        <v>0.25033</v>
      </c>
    </row>
    <row r="24" spans="1:2" ht="11">
      <c r="A24" s="17">
        <v>17899</v>
      </c>
      <c r="B24" s="19">
        <f>0.01*'Table B2'!C27</f>
        <v>0.25003000000000003</v>
      </c>
    </row>
    <row r="25" spans="1:2" ht="11">
      <c r="A25" s="17">
        <v>18264</v>
      </c>
      <c r="B25" s="19">
        <f>0.01*'Table B2'!C28</f>
        <v>0.25184000000000001</v>
      </c>
    </row>
    <row r="26" spans="1:2" ht="11">
      <c r="A26" s="17">
        <v>18629</v>
      </c>
      <c r="B26" s="19">
        <f>0.01*'Table B2'!C29</f>
        <v>0.24706</v>
      </c>
    </row>
    <row r="27" spans="1:2" ht="11">
      <c r="A27" s="17">
        <v>18994</v>
      </c>
      <c r="B27" s="19">
        <f>0.01*'Table B2'!C30</f>
        <v>0.24425000000000002</v>
      </c>
    </row>
    <row r="28" spans="1:2" ht="11">
      <c r="A28" s="17">
        <v>19725</v>
      </c>
      <c r="B28" s="19">
        <f>0.01*'Table B2'!C31</f>
        <v>0.24132999999999999</v>
      </c>
    </row>
    <row r="29" spans="1:2" ht="11">
      <c r="A29" s="17">
        <v>20455</v>
      </c>
      <c r="B29" s="19">
        <f>0.01*'Table B2'!C32</f>
        <v>0.24531</v>
      </c>
    </row>
    <row r="30" spans="1:2" ht="11">
      <c r="A30" s="17">
        <v>21186</v>
      </c>
      <c r="B30" s="19">
        <f>0.01*'Table B2'!C33</f>
        <v>0.24668000000000001</v>
      </c>
    </row>
    <row r="31" spans="1:2" ht="11">
      <c r="A31" s="17">
        <v>21916</v>
      </c>
      <c r="B31" s="19">
        <f>0.01*'Table B2'!C34</f>
        <v>0.25225000000000003</v>
      </c>
    </row>
    <row r="32" spans="1:2" ht="11">
      <c r="A32" s="17">
        <v>22282</v>
      </c>
      <c r="B32" s="19">
        <f>0.01*'Table B2'!C35</f>
        <v>0.25212000000000001</v>
      </c>
    </row>
    <row r="33" spans="1:2" ht="11">
      <c r="A33" s="12">
        <v>22647</v>
      </c>
      <c r="B33" s="19">
        <f>0.01*'Table B2'!C36</f>
        <v>0.25224000000000002</v>
      </c>
    </row>
    <row r="34" spans="1:2" ht="11">
      <c r="A34" s="12">
        <v>23377</v>
      </c>
      <c r="B34" s="19">
        <f>0.01*'Table B2'!C37</f>
        <v>0.25152000000000002</v>
      </c>
    </row>
    <row r="35" spans="1:2" ht="11">
      <c r="A35" s="12">
        <v>24108</v>
      </c>
      <c r="B35" s="19">
        <f>0.01*'Table B2'!C38</f>
        <v>0.25344</v>
      </c>
    </row>
    <row r="36" spans="1:2" ht="11">
      <c r="A36" s="12">
        <v>24473</v>
      </c>
      <c r="B36" s="19">
        <f>0.01*'Table B2'!C39</f>
        <v>0.25773000000000001</v>
      </c>
    </row>
    <row r="37" spans="1:2" ht="11">
      <c r="A37" s="12">
        <v>24838</v>
      </c>
      <c r="B37" s="19">
        <f>0.01*'Table B2'!C40</f>
        <v>0.25602000000000003</v>
      </c>
    </row>
    <row r="38" spans="1:2" ht="11">
      <c r="A38" s="12">
        <v>25204</v>
      </c>
      <c r="B38" s="19">
        <f>0.01*'Table B2'!C41</f>
        <v>0.25707000000000002</v>
      </c>
    </row>
    <row r="39" spans="1:2" ht="11">
      <c r="A39" s="12">
        <v>25569</v>
      </c>
      <c r="B39" s="19">
        <f>0.01*'Table B2'!C42</f>
        <v>0.25669000000000003</v>
      </c>
    </row>
    <row r="40" spans="1:2" ht="11">
      <c r="A40" s="12">
        <v>25934</v>
      </c>
      <c r="B40" s="19">
        <f>0.01*'Table B2'!C43</f>
        <v>0.25670999999999999</v>
      </c>
    </row>
    <row r="41" spans="1:2" ht="11">
      <c r="A41" s="12">
        <v>26299</v>
      </c>
      <c r="B41" s="19">
        <f>0.01*'Table B2'!C44</f>
        <v>0.25811000000000001</v>
      </c>
    </row>
    <row r="42" spans="1:2" ht="11">
      <c r="A42" s="12">
        <v>26665</v>
      </c>
      <c r="B42" s="19">
        <f>0.01*'Table B2'!C45</f>
        <v>0.26140999999999998</v>
      </c>
    </row>
    <row r="43" spans="1:2" ht="11">
      <c r="A43" s="12">
        <v>27030</v>
      </c>
      <c r="B43" s="19">
        <f>0.01*'Table B2'!C46</f>
        <v>0.26613999999999999</v>
      </c>
    </row>
    <row r="44" spans="1:2" ht="11">
      <c r="A44" s="12">
        <v>27395</v>
      </c>
      <c r="B44" s="19">
        <f>0.01*'Table B2'!C47</f>
        <v>0.26463999999999999</v>
      </c>
    </row>
    <row r="45" spans="1:2" ht="11">
      <c r="A45" s="12">
        <v>27760</v>
      </c>
      <c r="B45" s="19">
        <f>0.01*'Table B2'!C48</f>
        <v>0.26656000000000002</v>
      </c>
    </row>
    <row r="46" spans="1:2" ht="11">
      <c r="A46" s="12">
        <v>28126</v>
      </c>
      <c r="B46" s="19">
        <f>0.01*'Table B2'!C49</f>
        <v>0.26937</v>
      </c>
    </row>
    <row r="47" spans="1:2" ht="11">
      <c r="A47" s="12">
        <v>28491</v>
      </c>
      <c r="B47" s="19">
        <f>0.01*'Table B2'!C50</f>
        <v>0.27431</v>
      </c>
    </row>
    <row r="48" spans="1:2" ht="11">
      <c r="A48" s="12">
        <v>28856</v>
      </c>
      <c r="B48" s="19">
        <f>0.01*'Table B2'!C51</f>
        <v>0.27631</v>
      </c>
    </row>
    <row r="49" spans="1:2" ht="11">
      <c r="A49" s="12">
        <v>29221</v>
      </c>
      <c r="B49" s="19">
        <f>0.01*'Table B2'!C52</f>
        <v>0.28061000000000003</v>
      </c>
    </row>
    <row r="50" spans="1:2" ht="11">
      <c r="A50" s="12">
        <v>29587</v>
      </c>
      <c r="B50" s="19">
        <f>0.01*'Table B2'!C53</f>
        <v>0.28143999999999997</v>
      </c>
    </row>
    <row r="51" spans="1:2" ht="11">
      <c r="A51" s="12">
        <v>29952</v>
      </c>
      <c r="B51" s="19">
        <f>0.01*'Table B2'!C54</f>
        <v>0.28549000000000002</v>
      </c>
    </row>
    <row r="52" spans="1:2" ht="11">
      <c r="A52" s="12">
        <v>30317</v>
      </c>
      <c r="B52" s="19">
        <f>0.01*'Table B2'!C55</f>
        <v>0.29086000000000001</v>
      </c>
    </row>
    <row r="53" spans="1:2" ht="11">
      <c r="A53" s="12">
        <v>30682</v>
      </c>
      <c r="B53" s="19">
        <f>0.01*'Table B2'!C56</f>
        <v>0.29609999999999997</v>
      </c>
    </row>
    <row r="54" spans="1:2" ht="11">
      <c r="A54" s="12">
        <v>31048</v>
      </c>
      <c r="B54" s="19">
        <f>0.01*'Table B2'!C57</f>
        <v>0.2974</v>
      </c>
    </row>
    <row r="55" spans="1:2" ht="11">
      <c r="A55" s="12">
        <v>31413</v>
      </c>
      <c r="B55" s="19">
        <f>0.01*'Table B2'!C58</f>
        <v>0.29943000000000003</v>
      </c>
    </row>
    <row r="56" spans="1:2" ht="11">
      <c r="A56" s="12">
        <v>31778</v>
      </c>
      <c r="B56" s="19">
        <f>0.01*'Table B2'!C59</f>
        <v>0.30589</v>
      </c>
    </row>
    <row r="57" spans="1:2" ht="11">
      <c r="A57" s="12">
        <v>32143</v>
      </c>
      <c r="B57" s="19">
        <f>0.01*'Table B2'!C60</f>
        <v>0.31945000000000001</v>
      </c>
    </row>
    <row r="58" spans="1:2" ht="11">
      <c r="A58" s="12">
        <v>32509</v>
      </c>
      <c r="B58" s="19">
        <f>0.01*'Table B2'!C61</f>
        <v>0.31529000000000001</v>
      </c>
    </row>
    <row r="59" spans="1:2" ht="11">
      <c r="A59" s="12">
        <v>32874</v>
      </c>
      <c r="B59" s="19">
        <f>0.01*'Table B2'!C62</f>
        <v>0.31794</v>
      </c>
    </row>
    <row r="60" spans="1:2" ht="11">
      <c r="A60" s="12">
        <v>33239</v>
      </c>
      <c r="B60" s="19">
        <f>0.01*'Table B2'!C63</f>
        <v>0.31431000000000003</v>
      </c>
    </row>
    <row r="61" spans="1:2" ht="11">
      <c r="A61" s="12">
        <v>33604</v>
      </c>
      <c r="B61" s="19">
        <f>0.01*'Table B2'!C64</f>
        <v>0.32450000000000001</v>
      </c>
    </row>
    <row r="62" spans="1:2" ht="11">
      <c r="A62" s="12">
        <v>33970</v>
      </c>
      <c r="B62" s="19">
        <f>0.01*'Table B2'!C65</f>
        <v>0.31849</v>
      </c>
    </row>
    <row r="63" spans="1:2" ht="11">
      <c r="A63" s="12">
        <v>34335</v>
      </c>
      <c r="B63" s="19">
        <f>0.01*'Table B2'!C66</f>
        <v>0.31535000000000002</v>
      </c>
    </row>
    <row r="64" spans="1:2" ht="11">
      <c r="A64" s="12">
        <v>34700</v>
      </c>
      <c r="B64" s="19">
        <f>0.01*'Table B2'!C67</f>
        <v>0.32490999999999998</v>
      </c>
    </row>
    <row r="65" spans="1:2" ht="11.25" customHeight="1">
      <c r="A65" s="12">
        <v>35065</v>
      </c>
      <c r="B65" s="19">
        <f>0.01*'Table B2'!C68</f>
        <v>0.33244000000000001</v>
      </c>
    </row>
    <row r="66" spans="1:2" ht="10.5" customHeight="1">
      <c r="A66" s="12">
        <v>35431</v>
      </c>
      <c r="B66" s="19">
        <f>0.01*'Table B2'!C69</f>
        <v>0.33972000000000002</v>
      </c>
    </row>
    <row r="67" spans="1:2" ht="11.25" customHeight="1">
      <c r="A67" s="12">
        <v>35796</v>
      </c>
      <c r="B67" s="19">
        <f>0.01*'Table B2'!C70</f>
        <v>0.34433000000000002</v>
      </c>
    </row>
    <row r="68" spans="1:2" ht="9" customHeight="1">
      <c r="A68" s="12">
        <v>36161</v>
      </c>
      <c r="B68" s="19">
        <f>0.01*'Table B2'!C71</f>
        <v>0.35183999999999999</v>
      </c>
    </row>
    <row r="69" spans="1:2" ht="9" customHeight="1">
      <c r="A69" s="12">
        <v>36526</v>
      </c>
      <c r="B69" s="19">
        <f>0.01*'Table B2'!C72</f>
        <v>0.35460999999999998</v>
      </c>
    </row>
    <row r="70" spans="1:2" ht="9" customHeight="1">
      <c r="A70" s="12">
        <v>36892</v>
      </c>
      <c r="B70" s="19">
        <f>0.01*'Table B2'!C73</f>
        <v>0.3422</v>
      </c>
    </row>
    <row r="71" spans="1:2" ht="9" customHeight="1">
      <c r="A71" s="12">
        <v>37257</v>
      </c>
      <c r="B71" s="19">
        <f>0.01*'Table B2'!C74</f>
        <v>0.33378999999999998</v>
      </c>
    </row>
    <row r="72" spans="1:2" ht="9" customHeight="1">
      <c r="A72" s="12">
        <v>37622</v>
      </c>
      <c r="B72" s="19">
        <f>0.01*'Table B2'!C75</f>
        <v>0.33109000000000005</v>
      </c>
    </row>
    <row r="73" spans="1:2" ht="9" customHeight="1">
      <c r="A73" s="12">
        <v>37987</v>
      </c>
      <c r="B73" s="19">
        <f>0.01*'Table B2'!C76</f>
        <v>0.34183999999999998</v>
      </c>
    </row>
    <row r="74" spans="1:2" ht="9" customHeight="1">
      <c r="A74" s="12">
        <v>38353</v>
      </c>
      <c r="B74" s="19">
        <f>0.01*'Table B2'!C77</f>
        <v>0.34651999999999999</v>
      </c>
    </row>
    <row r="75" spans="1:2" ht="9" customHeight="1">
      <c r="A75" s="12">
        <v>38718</v>
      </c>
      <c r="B75" s="19">
        <f>0.01*'Table B2'!C78</f>
        <v>0.35058999999999996</v>
      </c>
    </row>
    <row r="76" spans="1:2" ht="9" customHeight="1">
      <c r="A76" s="12">
        <v>39083</v>
      </c>
      <c r="B76" s="19">
        <f>0.01*'Table B2'!C79</f>
        <v>0.35625999999999997</v>
      </c>
    </row>
    <row r="77" spans="1:2" ht="9" customHeight="1">
      <c r="A77" s="12">
        <v>39448</v>
      </c>
      <c r="B77" s="19">
        <f>0.01*'Table B2'!C80</f>
        <v>0.34856999999999999</v>
      </c>
    </row>
    <row r="78" spans="1:2" ht="9" customHeight="1">
      <c r="A78" s="12">
        <v>39814</v>
      </c>
      <c r="B78" s="19">
        <f>0.01*'Table B2'!C81</f>
        <v>0.33683000000000002</v>
      </c>
    </row>
    <row r="79" spans="1:2" ht="9" customHeight="1">
      <c r="A79" s="12">
        <v>40179</v>
      </c>
      <c r="B79" s="19">
        <f>0.01*'Table B2'!C82</f>
        <v>0.34529000000000004</v>
      </c>
    </row>
    <row r="80" spans="1:2" ht="9" customHeight="1">
      <c r="A80" s="12">
        <v>40544</v>
      </c>
      <c r="B80" s="19">
        <f>0.01*'Table B2'!C83</f>
        <v>0.34874000000000005</v>
      </c>
    </row>
    <row r="81" spans="1:2" ht="9" customHeight="1">
      <c r="A81" s="12">
        <v>40909</v>
      </c>
      <c r="B81" s="19">
        <f>0.01*'Table B2'!C84</f>
        <v>0</v>
      </c>
    </row>
    <row r="82" spans="1:2" ht="9" customHeight="1">
      <c r="A82" s="12">
        <v>41275</v>
      </c>
      <c r="B82" s="19">
        <f>0.01*'Table B2'!C85</f>
        <v>0</v>
      </c>
    </row>
    <row r="83" spans="1:2" ht="9" customHeight="1">
      <c r="A83" s="12">
        <v>41640</v>
      </c>
      <c r="B83" s="19">
        <f>0.01*'Table B2'!C86</f>
        <v>0</v>
      </c>
    </row>
    <row r="84" spans="1:2" ht="9" customHeight="1">
      <c r="A84" s="12">
        <v>42005</v>
      </c>
      <c r="B84" s="19">
        <f>0.01*'Table B2'!C87</f>
        <v>0</v>
      </c>
    </row>
  </sheetData>
  <phoneticPr fontId="4" type="noConversion"/>
  <pageMargins left="0.75" right="0.75" top="1" bottom="1" header="0.5" footer="0.5"/>
  <pageSetup scale="77" fitToWidth="6" orientation="portrait" verticalDpi="96"/>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197"/>
  <sheetViews>
    <sheetView topLeftCell="A127" zoomScaleNormal="100" workbookViewId="0">
      <selection activeCell="B148" sqref="B148"/>
    </sheetView>
  </sheetViews>
  <sheetFormatPr baseColWidth="10" defaultColWidth="8.85546875" defaultRowHeight="16"/>
  <cols>
    <col min="1" max="1" width="13.7109375" style="11" customWidth="1"/>
    <col min="2" max="8" width="8.85546875" style="11"/>
    <col min="9" max="9" width="6.85546875" style="11" customWidth="1"/>
    <col min="10" max="10" width="8.85546875" style="11"/>
    <col min="11" max="11" width="9.28515625" style="11" bestFit="1" customWidth="1"/>
    <col min="12" max="16384" width="8.85546875" style="11"/>
  </cols>
  <sheetData>
    <row r="1" spans="1:16" s="140" customFormat="1" ht="13">
      <c r="B1" s="140" t="s">
        <v>297</v>
      </c>
    </row>
    <row r="2" spans="1:16" s="140" customFormat="1" ht="13">
      <c r="A2" s="140" t="s">
        <v>288</v>
      </c>
      <c r="B2" s="140" t="s">
        <v>276</v>
      </c>
      <c r="C2" s="140" t="s">
        <v>43</v>
      </c>
      <c r="D2" s="140" t="s">
        <v>111</v>
      </c>
      <c r="E2" s="140" t="s">
        <v>46</v>
      </c>
      <c r="F2" s="140" t="s">
        <v>80</v>
      </c>
      <c r="G2" s="140" t="s">
        <v>81</v>
      </c>
      <c r="H2" s="140" t="s">
        <v>82</v>
      </c>
      <c r="J2" s="140" t="s">
        <v>143</v>
      </c>
      <c r="K2" s="140" t="s">
        <v>277</v>
      </c>
      <c r="L2" s="140" t="s">
        <v>44</v>
      </c>
      <c r="M2" s="140" t="s">
        <v>45</v>
      </c>
      <c r="N2" s="140" t="s">
        <v>78</v>
      </c>
      <c r="O2" s="140" t="s">
        <v>79</v>
      </c>
      <c r="P2" s="140" t="s">
        <v>83</v>
      </c>
    </row>
    <row r="3" spans="1:16" s="140" customFormat="1" ht="13">
      <c r="A3" s="140">
        <f>'Table A6'!A6</f>
        <v>1913</v>
      </c>
      <c r="B3" s="152">
        <f>'Table A0'!J6</f>
        <v>19847.768343771171</v>
      </c>
      <c r="C3" s="152"/>
      <c r="D3" s="152"/>
      <c r="E3" s="152">
        <f>'Table A6'!D6</f>
        <v>356466.75031878246</v>
      </c>
      <c r="F3" s="152">
        <f>'Table A6'!E6</f>
        <v>584574.61140135676</v>
      </c>
      <c r="G3" s="152">
        <f>'Table A6'!F6</f>
        <v>1710204.4289610058</v>
      </c>
      <c r="H3" s="152">
        <f>'Table A6'!G6</f>
        <v>5468092.3429122344</v>
      </c>
      <c r="I3" s="198"/>
      <c r="J3" s="152"/>
      <c r="K3" s="152">
        <f>(1-'Table A3'!D6/100)*'Table A0'!J6/0.99</f>
        <v>16447.576606649847</v>
      </c>
      <c r="L3" s="152"/>
      <c r="M3" s="152"/>
      <c r="N3" s="152">
        <f>'Table A6'!L6</f>
        <v>128358.8892362082</v>
      </c>
      <c r="O3" s="152">
        <f>'Table A6'!M6</f>
        <v>303167.15701144445</v>
      </c>
      <c r="P3" s="152">
        <f>'Table A6'!N6</f>
        <v>1292661.3274108691</v>
      </c>
    </row>
    <row r="4" spans="1:16" s="140" customFormat="1" ht="13">
      <c r="A4" s="140">
        <f>'Table A6'!A7</f>
        <v>1914</v>
      </c>
      <c r="B4" s="152">
        <f>'Table A0'!J7</f>
        <v>19390.944612692067</v>
      </c>
      <c r="C4" s="152"/>
      <c r="D4" s="152"/>
      <c r="E4" s="152">
        <f>'Table A6'!D7</f>
        <v>352099.62935979076</v>
      </c>
      <c r="F4" s="152">
        <f>'Table A6'!E7</f>
        <v>584841.05979853473</v>
      </c>
      <c r="G4" s="152">
        <f>'Table A6'!F7</f>
        <v>1668269.0670936508</v>
      </c>
      <c r="H4" s="152">
        <f>'Table A6'!G7</f>
        <v>5292193.0349123478</v>
      </c>
      <c r="I4" s="198"/>
      <c r="J4" s="152"/>
      <c r="K4" s="152">
        <f>(1-'Table A3'!D7/100)*'Table A0'!J7/0.99</f>
        <v>16030.250827367838</v>
      </c>
      <c r="L4" s="152"/>
      <c r="M4" s="152"/>
      <c r="N4" s="152">
        <f>'Table A6'!L7</f>
        <v>119358.19892104677</v>
      </c>
      <c r="O4" s="152">
        <f>'Table A6'!M7</f>
        <v>313984.05797475582</v>
      </c>
      <c r="P4" s="152">
        <f>'Table A6'!N7</f>
        <v>1265610.8484471289</v>
      </c>
    </row>
    <row r="5" spans="1:16" s="140" customFormat="1" ht="13">
      <c r="A5" s="140">
        <f>'Table A6'!A8</f>
        <v>1915</v>
      </c>
      <c r="B5" s="152">
        <f>'Table A0'!J8</f>
        <v>19578.313256292309</v>
      </c>
      <c r="C5" s="152"/>
      <c r="D5" s="152"/>
      <c r="E5" s="152">
        <f>'Table A6'!D8</f>
        <v>344142.14990491164</v>
      </c>
      <c r="F5" s="152">
        <f>'Table A6'!E8</f>
        <v>570831.54747519107</v>
      </c>
      <c r="G5" s="152">
        <f>'Table A6'!F8</f>
        <v>1804999.9356332144</v>
      </c>
      <c r="H5" s="152">
        <f>'Table A6'!G8</f>
        <v>8536245.1932149101</v>
      </c>
      <c r="I5" s="198"/>
      <c r="J5" s="152"/>
      <c r="K5" s="152">
        <f>(1-'Table A3'!D8/100)*'Table A0'!J8/0.99</f>
        <v>16299.890663882014</v>
      </c>
      <c r="L5" s="152"/>
      <c r="M5" s="152"/>
      <c r="N5" s="152">
        <f>'Table A6'!L8</f>
        <v>117452.75233463211</v>
      </c>
      <c r="O5" s="152">
        <f>'Table A6'!M8</f>
        <v>262289.45043568523</v>
      </c>
      <c r="P5" s="152">
        <f>'Table A6'!N8</f>
        <v>1057083.7959019151</v>
      </c>
    </row>
    <row r="6" spans="1:16" s="140" customFormat="1" ht="13">
      <c r="A6" s="140">
        <f>'Table A6'!A9</f>
        <v>1916</v>
      </c>
      <c r="B6" s="152">
        <f>'Table A0'!J9</f>
        <v>21640.269452539429</v>
      </c>
      <c r="C6" s="152"/>
      <c r="D6" s="152"/>
      <c r="E6" s="152">
        <f>'Table A6'!D9</f>
        <v>417889.95859761845</v>
      </c>
      <c r="F6" s="152">
        <f>'Table A6'!E9</f>
        <v>708584.42321523407</v>
      </c>
      <c r="G6" s="152">
        <f>'Table A6'!F9</f>
        <v>2275401.317181922</v>
      </c>
      <c r="H6" s="152">
        <f>'Table A6'!G9</f>
        <v>10346719.647533065</v>
      </c>
      <c r="I6" s="198"/>
      <c r="J6" s="152"/>
      <c r="K6" s="152">
        <f>(1-'Table A3'!D9/100)*'Table A0'!J9/0.99</f>
        <v>17637.747339962873</v>
      </c>
      <c r="L6" s="152"/>
      <c r="M6" s="152"/>
      <c r="N6" s="152">
        <f>'Table A6'!L9</f>
        <v>127195.49398000278</v>
      </c>
      <c r="O6" s="152">
        <f>'Table A6'!M9</f>
        <v>316880.19972356199</v>
      </c>
      <c r="P6" s="152">
        <f>'Table A6'!N9</f>
        <v>1378588.1693651285</v>
      </c>
    </row>
    <row r="7" spans="1:16" s="140" customFormat="1" ht="13">
      <c r="A7" s="140">
        <f>'Table A6'!A10</f>
        <v>1917</v>
      </c>
      <c r="B7" s="152">
        <f>'Table A0'!J10</f>
        <v>21882.324069294322</v>
      </c>
      <c r="C7" s="152">
        <f>'Table A6'!B10</f>
        <v>88640.168761083536</v>
      </c>
      <c r="D7" s="152">
        <f>'Table A6'!C10</f>
        <v>134101.61853705536</v>
      </c>
      <c r="E7" s="152">
        <f>'Table A6'!D10</f>
        <v>388130.0227953617</v>
      </c>
      <c r="F7" s="152">
        <f>'Table A6'!E10</f>
        <v>627698.4058893309</v>
      </c>
      <c r="G7" s="152">
        <f>'Table A6'!F10</f>
        <v>1838451.5467619286</v>
      </c>
      <c r="H7" s="152">
        <f>'Table A6'!G10</f>
        <v>7363846.2972665876</v>
      </c>
      <c r="I7" s="198"/>
      <c r="J7" s="152">
        <f>'Table A6'!I10</f>
        <v>14464.785770206632</v>
      </c>
      <c r="K7" s="152">
        <f>('Table A6'!I10*0.9+'Table A6'!J10*0.05+'Table A6'!K10*0.04)/0.99</f>
        <v>18182.852364990609</v>
      </c>
      <c r="L7" s="152">
        <f>'Table A6'!J10</f>
        <v>43178.718985111707</v>
      </c>
      <c r="M7" s="152">
        <f>'Table A6'!K10</f>
        <v>70594.51747247875</v>
      </c>
      <c r="N7" s="152">
        <f>'Table A6'!L10</f>
        <v>148561.63970139253</v>
      </c>
      <c r="O7" s="152">
        <f>'Table A6'!M10</f>
        <v>325010.12067118142</v>
      </c>
      <c r="P7" s="152">
        <f>'Table A6'!N10</f>
        <v>1224518.7967058555</v>
      </c>
    </row>
    <row r="8" spans="1:16" s="140" customFormat="1" ht="13">
      <c r="A8" s="140">
        <f>'Table A6'!A11</f>
        <v>1918</v>
      </c>
      <c r="B8" s="152">
        <f>'Table A0'!J11</f>
        <v>20682.493501312325</v>
      </c>
      <c r="C8" s="152">
        <f>'Table A6'!B11</f>
        <v>82951.370680877328</v>
      </c>
      <c r="D8" s="152">
        <f>'Table A6'!C11</f>
        <v>121999.38058588639</v>
      </c>
      <c r="E8" s="152">
        <f>'Table A6'!D11</f>
        <v>330123.05459506629</v>
      </c>
      <c r="F8" s="152">
        <f>'Table A6'!E11</f>
        <v>514146.85107616178</v>
      </c>
      <c r="G8" s="152">
        <f>'Table A6'!F11</f>
        <v>1389136.0040212495</v>
      </c>
      <c r="H8" s="152">
        <f>'Table A6'!G11</f>
        <v>5075953.5585265718</v>
      </c>
      <c r="I8" s="198"/>
      <c r="J8" s="152">
        <f>'Table A6'!I11</f>
        <v>13763.729370249546</v>
      </c>
      <c r="K8" s="152">
        <f>('Table A6'!I11*0.9+'Table A6'!J11*0.05+'Table A6'!K11*0.04)/0.99</f>
        <v>17556.831268042082</v>
      </c>
      <c r="L8" s="152">
        <f>'Table A6'!J11</f>
        <v>43903.360775868248</v>
      </c>
      <c r="M8" s="152">
        <f>'Table A6'!K11</f>
        <v>69968.46208359141</v>
      </c>
      <c r="N8" s="152">
        <f>'Table A6'!L11</f>
        <v>146099.25811397086</v>
      </c>
      <c r="O8" s="152">
        <f>'Table A6'!M11</f>
        <v>295399.56283988978</v>
      </c>
      <c r="P8" s="152">
        <f>'Table A6'!N11</f>
        <v>979489.60907621391</v>
      </c>
    </row>
    <row r="9" spans="1:16" s="140" customFormat="1" ht="13">
      <c r="A9" s="140">
        <f>'Table A6'!A12</f>
        <v>1919</v>
      </c>
      <c r="B9" s="152">
        <f>'Table A0'!J12</f>
        <v>20514.334199248857</v>
      </c>
      <c r="C9" s="152">
        <f>'Table A6'!B12</f>
        <v>82704.846896770934</v>
      </c>
      <c r="D9" s="152">
        <f>'Table A6'!C12</f>
        <v>123774.05254490962</v>
      </c>
      <c r="E9" s="152">
        <f>'Table A6'!D12</f>
        <v>336656.19109084661</v>
      </c>
      <c r="F9" s="152">
        <f>'Table A6'!E12</f>
        <v>518532.33521847409</v>
      </c>
      <c r="G9" s="152">
        <f>'Table A6'!F12</f>
        <v>1360042.3789210711</v>
      </c>
      <c r="H9" s="152">
        <f>'Table A6'!G12</f>
        <v>4690663.4636158254</v>
      </c>
      <c r="I9" s="198"/>
      <c r="J9" s="152">
        <f>'Table A6'!I12</f>
        <v>13604.277232857514</v>
      </c>
      <c r="K9" s="152">
        <f>('Table A6'!I12*0.9+'Table A6'!J12*0.05+'Table A6'!K12*0.04)/0.99</f>
        <v>17320.982109434739</v>
      </c>
      <c r="L9" s="152">
        <f>'Table A6'!J12</f>
        <v>41635.641248632259</v>
      </c>
      <c r="M9" s="152">
        <f>'Table A6'!K12</f>
        <v>70553.517908425376</v>
      </c>
      <c r="N9" s="152">
        <f>'Table A6'!L12</f>
        <v>154780.04696321912</v>
      </c>
      <c r="O9" s="152">
        <f>'Table A6'!M12</f>
        <v>308154.82429282489</v>
      </c>
      <c r="P9" s="152">
        <f>'Table A6'!N12</f>
        <v>989973.36951054272</v>
      </c>
    </row>
    <row r="10" spans="1:16" s="140" customFormat="1" ht="13">
      <c r="A10" s="140">
        <f>'Table A6'!A13</f>
        <v>1920</v>
      </c>
      <c r="B10" s="152">
        <f>'Table A0'!J13</f>
        <v>18296.114386445639</v>
      </c>
      <c r="C10" s="152">
        <f>'Table A6'!B13</f>
        <v>71380.668585006191</v>
      </c>
      <c r="D10" s="152">
        <f>'Table A6'!C13</f>
        <v>103643.90063148926</v>
      </c>
      <c r="E10" s="152">
        <f>'Table A6'!D13</f>
        <v>271328.07145651808</v>
      </c>
      <c r="F10" s="152">
        <f>'Table A6'!E13</f>
        <v>407747.01462837105</v>
      </c>
      <c r="G10" s="152">
        <f>'Table A6'!F13</f>
        <v>980163.99347705219</v>
      </c>
      <c r="H10" s="152">
        <f>'Table A6'!G13</f>
        <v>3042457.488307436</v>
      </c>
      <c r="I10" s="198"/>
      <c r="J10" s="152">
        <f>'Table A6'!I13</f>
        <v>12397.830586605578</v>
      </c>
      <c r="K10" s="152">
        <f>('Table A6'!I13*0.9+'Table A6'!J13*0.05+'Table A6'!K13*0.04)/0.99</f>
        <v>15740.236032202483</v>
      </c>
      <c r="L10" s="152">
        <f>'Table A6'!J13</f>
        <v>39117.436538523129</v>
      </c>
      <c r="M10" s="152">
        <f>'Table A6'!K13</f>
        <v>61722.857925232041</v>
      </c>
      <c r="N10" s="152">
        <f>'Table A6'!L13</f>
        <v>134909.12828466514</v>
      </c>
      <c r="O10" s="152">
        <f>'Table A6'!M13</f>
        <v>264642.76991620072</v>
      </c>
      <c r="P10" s="152">
        <f>'Table A6'!N13</f>
        <v>751020.27182923176</v>
      </c>
    </row>
    <row r="11" spans="1:16" s="140" customFormat="1" ht="13">
      <c r="A11" s="140">
        <f>'Table A6'!A14</f>
        <v>1921</v>
      </c>
      <c r="B11" s="152">
        <f>'Table A0'!J14</f>
        <v>15979.791212947461</v>
      </c>
      <c r="C11" s="152">
        <f>'Table A6'!B14</f>
        <v>69002.426984199003</v>
      </c>
      <c r="D11" s="152">
        <f>'Table A6'!C14</f>
        <v>98448.694726426227</v>
      </c>
      <c r="E11" s="152">
        <f>'Table A6'!D14</f>
        <v>249890.63084206762</v>
      </c>
      <c r="F11" s="152">
        <f>'Table A6'!E14</f>
        <v>373866.38187415537</v>
      </c>
      <c r="G11" s="152">
        <f>'Table A6'!F14</f>
        <v>895180.34597772313</v>
      </c>
      <c r="H11" s="152">
        <f>'Table A6'!G14</f>
        <v>2698023.8400832191</v>
      </c>
      <c r="I11" s="198"/>
      <c r="J11" s="152">
        <f>'Table A6'!I14</f>
        <v>10088.387238363957</v>
      </c>
      <c r="K11" s="152">
        <f>('Table A6'!I14*0.9+'Table A6'!J14*0.05+'Table A6'!K14*0.04)/0.99</f>
        <v>13617.055459117966</v>
      </c>
      <c r="L11" s="152">
        <f>'Table A6'!J14</f>
        <v>39556.159241971778</v>
      </c>
      <c r="M11" s="152">
        <f>'Table A6'!K14</f>
        <v>60588.210697515875</v>
      </c>
      <c r="N11" s="152">
        <f>'Table A6'!L14</f>
        <v>125914.87980997984</v>
      </c>
      <c r="O11" s="152">
        <f>'Table A6'!M14</f>
        <v>243537.89084826343</v>
      </c>
      <c r="P11" s="152">
        <f>'Table A6'!N14</f>
        <v>694864.40218822355</v>
      </c>
    </row>
    <row r="12" spans="1:16" s="140" customFormat="1" ht="13">
      <c r="A12" s="140">
        <f>'Table A6'!A15</f>
        <v>1922</v>
      </c>
      <c r="B12" s="152">
        <f>'Table A0'!J15</f>
        <v>18250.821188288006</v>
      </c>
      <c r="C12" s="152">
        <f>'Table A6'!B15</f>
        <v>79795.287088808807</v>
      </c>
      <c r="D12" s="152">
        <f>'Table A6'!C15</f>
        <v>116604.44104026673</v>
      </c>
      <c r="E12" s="152">
        <f>'Table A6'!D15</f>
        <v>311315.72613611026</v>
      </c>
      <c r="F12" s="152">
        <f>'Table A6'!E15</f>
        <v>476631.27315709111</v>
      </c>
      <c r="G12" s="152">
        <f>'Table A6'!F15</f>
        <v>1211023.9655216127</v>
      </c>
      <c r="H12" s="152">
        <f>'Table A6'!G15</f>
        <v>4150530.1023076279</v>
      </c>
      <c r="I12" s="198"/>
      <c r="J12" s="152">
        <f>'Table A6'!I15</f>
        <v>11412.547199341252</v>
      </c>
      <c r="K12" s="152">
        <f>('Table A6'!I15*0.9+'Table A6'!J15*0.05+'Table A6'!K15*0.04)/0.99</f>
        <v>15290.56962315849</v>
      </c>
      <c r="L12" s="152">
        <f>'Table A6'!J15</f>
        <v>42986.133137350887</v>
      </c>
      <c r="M12" s="152">
        <f>'Table A6'!K15</f>
        <v>67926.619766305826</v>
      </c>
      <c r="N12" s="152">
        <f>'Table A6'!L15</f>
        <v>146000.17911512943</v>
      </c>
      <c r="O12" s="152">
        <f>'Table A6'!M15</f>
        <v>293033.10006596072</v>
      </c>
      <c r="P12" s="152">
        <f>'Table A6'!N15</f>
        <v>884412.17254538869</v>
      </c>
    </row>
    <row r="13" spans="1:16" s="140" customFormat="1" ht="13">
      <c r="A13" s="140">
        <f>'Table A6'!A16</f>
        <v>1923</v>
      </c>
      <c r="B13" s="152">
        <f>'Table A0'!J16</f>
        <v>20314.431008208496</v>
      </c>
      <c r="C13" s="152">
        <f>'Table A6'!B16</f>
        <v>84226.171441816143</v>
      </c>
      <c r="D13" s="152">
        <f>'Table A6'!C16</f>
        <v>120979.97327759241</v>
      </c>
      <c r="E13" s="152">
        <f>'Table A6'!D16</f>
        <v>317768.34668880078</v>
      </c>
      <c r="F13" s="152">
        <f>'Table A6'!E16</f>
        <v>483802.92829941236</v>
      </c>
      <c r="G13" s="152">
        <f>'Table A6'!F16</f>
        <v>1199853.6999865</v>
      </c>
      <c r="H13" s="152">
        <f>'Table A6'!G16</f>
        <v>4058755.7143244455</v>
      </c>
      <c r="I13" s="198"/>
      <c r="J13" s="152">
        <f>'Table A6'!I16</f>
        <v>13213.126515585425</v>
      </c>
      <c r="K13" s="152">
        <f>('Table A6'!I16*0.9+'Table A6'!J16*0.05+'Table A6'!K16*0.04)/0.99</f>
        <v>17309.846001333826</v>
      </c>
      <c r="L13" s="152">
        <f>'Table A6'!J16</f>
        <v>47472.369606039872</v>
      </c>
      <c r="M13" s="152">
        <f>'Table A6'!K16</f>
        <v>71782.879924790308</v>
      </c>
      <c r="N13" s="152">
        <f>'Table A6'!L16</f>
        <v>151733.76507818926</v>
      </c>
      <c r="O13" s="152">
        <f>'Table A6'!M16</f>
        <v>304790.23537764041</v>
      </c>
      <c r="P13" s="152">
        <f>'Table A6'!N16</f>
        <v>882197.92061561719</v>
      </c>
    </row>
    <row r="14" spans="1:16" s="140" customFormat="1" ht="13">
      <c r="A14" s="140">
        <f>'Table A6'!A17</f>
        <v>1924</v>
      </c>
      <c r="B14" s="152">
        <f>'Table A0'!J17</f>
        <v>20219.022871679972</v>
      </c>
      <c r="C14" s="152">
        <f>'Table A6'!B17</f>
        <v>89786.701298239801</v>
      </c>
      <c r="D14" s="152">
        <f>'Table A6'!C17</f>
        <v>129854.9589120881</v>
      </c>
      <c r="E14" s="152">
        <f>'Table A6'!D17</f>
        <v>352277.65843072254</v>
      </c>
      <c r="F14" s="152">
        <f>'Table A6'!E17</f>
        <v>541896.20903925865</v>
      </c>
      <c r="G14" s="152">
        <f>'Table A6'!F17</f>
        <v>1372269.5766528933</v>
      </c>
      <c r="H14" s="152">
        <f>'Table A6'!G17</f>
        <v>4700822.135656693</v>
      </c>
      <c r="I14" s="198"/>
      <c r="J14" s="152">
        <f>'Table A6'!I17</f>
        <v>12489.280824284435</v>
      </c>
      <c r="K14" s="152">
        <f>('Table A6'!I17*0.9+'Table A6'!J17*0.05+'Table A6'!K17*0.04)/0.99</f>
        <v>16864.895239770452</v>
      </c>
      <c r="L14" s="152">
        <f>'Table A6'!J17</f>
        <v>49718.443684391532</v>
      </c>
      <c r="M14" s="152">
        <f>'Table A6'!K17</f>
        <v>74249.284032429481</v>
      </c>
      <c r="N14" s="152">
        <f>'Table A6'!L17</f>
        <v>162659.10782218643</v>
      </c>
      <c r="O14" s="152">
        <f>'Table A6'!M17</f>
        <v>334302.86713584984</v>
      </c>
      <c r="P14" s="152">
        <f>'Table A6'!N17</f>
        <v>1002430.4034302493</v>
      </c>
    </row>
    <row r="15" spans="1:16" s="140" customFormat="1" ht="13">
      <c r="A15" s="140">
        <f>'Table A6'!A18</f>
        <v>1925</v>
      </c>
      <c r="B15" s="152">
        <f>'Table A0'!J18</f>
        <v>20992.488073546829</v>
      </c>
      <c r="C15" s="152">
        <f>'Table A6'!B18</f>
        <v>97308.740687868703</v>
      </c>
      <c r="D15" s="152">
        <f>'Table A6'!C18</f>
        <v>146987.39954732818</v>
      </c>
      <c r="E15" s="152">
        <f>'Table A6'!D18</f>
        <v>424982.52671665908</v>
      </c>
      <c r="F15" s="152">
        <f>'Table A6'!E18</f>
        <v>665909.05953824986</v>
      </c>
      <c r="G15" s="152">
        <f>'Table A6'!F18</f>
        <v>1789379.5668688002</v>
      </c>
      <c r="H15" s="152">
        <f>'Table A6'!G18</f>
        <v>6950294.7288120892</v>
      </c>
      <c r="I15" s="198"/>
      <c r="J15" s="152">
        <f>'Table A6'!I18</f>
        <v>12512.904449733287</v>
      </c>
      <c r="K15" s="152">
        <f>('Table A6'!I18*0.9+'Table A6'!J18*0.05+'Table A6'!K18*0.04)/0.99</f>
        <v>16911.780612505292</v>
      </c>
      <c r="L15" s="152">
        <f>'Table A6'!J18</f>
        <v>47630.081828409187</v>
      </c>
      <c r="M15" s="152">
        <f>'Table A6'!K18</f>
        <v>77488.617754995474</v>
      </c>
      <c r="N15" s="152">
        <f>'Table A6'!L18</f>
        <v>184055.99389506833</v>
      </c>
      <c r="O15" s="152">
        <f>'Table A6'!M18</f>
        <v>385041.43270561221</v>
      </c>
      <c r="P15" s="152">
        <f>'Table A6'!N18</f>
        <v>1215944.5488751014</v>
      </c>
    </row>
    <row r="16" spans="1:16" s="140" customFormat="1" ht="13">
      <c r="A16" s="140">
        <f>'Table A6'!A19</f>
        <v>1926</v>
      </c>
      <c r="B16" s="152">
        <f>'Table A0'!J19</f>
        <v>20980.325729198612</v>
      </c>
      <c r="C16" s="152">
        <f>'Table A6'!B19</f>
        <v>95901.983164123143</v>
      </c>
      <c r="D16" s="152">
        <f>'Table A6'!C19</f>
        <v>145241.70095730841</v>
      </c>
      <c r="E16" s="152">
        <f>'Table A6'!D19</f>
        <v>417698.38311730773</v>
      </c>
      <c r="F16" s="152">
        <f>'Table A6'!E19</f>
        <v>652393.82886237337</v>
      </c>
      <c r="G16" s="152">
        <f>'Table A6'!F19</f>
        <v>1774726.751140906</v>
      </c>
      <c r="H16" s="152">
        <f>'Table A6'!G19</f>
        <v>7057818.5658573583</v>
      </c>
      <c r="I16" s="198"/>
      <c r="J16" s="152">
        <f>'Table A6'!I19</f>
        <v>12655.697125318109</v>
      </c>
      <c r="K16" s="152">
        <f>('Table A6'!I19*0.9+'Table A6'!J19*0.05+'Table A6'!K19*0.04)/0.99</f>
        <v>16973.072624268218</v>
      </c>
      <c r="L16" s="152">
        <f>'Table A6'!J19</f>
        <v>46562.265370937865</v>
      </c>
      <c r="M16" s="152">
        <f>'Table A6'!K19</f>
        <v>77127.53041730859</v>
      </c>
      <c r="N16" s="152">
        <f>'Table A6'!L19</f>
        <v>183002.93737224213</v>
      </c>
      <c r="O16" s="152">
        <f>'Table A6'!M19</f>
        <v>371810.59829274018</v>
      </c>
      <c r="P16" s="152">
        <f>'Table A6'!N19</f>
        <v>1187716.5495057451</v>
      </c>
    </row>
    <row r="17" spans="1:16" s="140" customFormat="1" ht="13">
      <c r="A17" s="140">
        <f>'Table A6'!A20</f>
        <v>1927</v>
      </c>
      <c r="B17" s="152">
        <f>'Table A0'!J20</f>
        <v>21330.95439567422</v>
      </c>
      <c r="C17" s="152">
        <f>'Table A6'!B20</f>
        <v>99548.270897406139</v>
      </c>
      <c r="D17" s="152">
        <f>'Table A6'!C20</f>
        <v>152264.7395651078</v>
      </c>
      <c r="E17" s="152">
        <f>'Table A6'!D20</f>
        <v>448484.03887766646</v>
      </c>
      <c r="F17" s="152">
        <f>'Table A6'!E20</f>
        <v>708056.39502575982</v>
      </c>
      <c r="G17" s="152">
        <f>'Table A6'!F20</f>
        <v>1973954.1054676175</v>
      </c>
      <c r="H17" s="152">
        <f>'Table A6'!G20</f>
        <v>8008096.7978631789</v>
      </c>
      <c r="I17" s="198"/>
      <c r="J17" s="152">
        <f>'Table A6'!I20</f>
        <v>12640.14145103734</v>
      </c>
      <c r="K17" s="152">
        <f>('Table A6'!I20*0.9+'Table A6'!J20*0.05+'Table A6'!K20*0.04)/0.99</f>
        <v>17016.276774643993</v>
      </c>
      <c r="L17" s="152">
        <f>'Table A6'!J20</f>
        <v>46831.802229704503</v>
      </c>
      <c r="M17" s="152">
        <f>'Table A6'!K20</f>
        <v>78209.914736968101</v>
      </c>
      <c r="N17" s="152">
        <f>'Table A6'!L20</f>
        <v>188911.68272957313</v>
      </c>
      <c r="O17" s="152">
        <f>'Table A6'!M20</f>
        <v>391581.96741529542</v>
      </c>
      <c r="P17" s="152">
        <f>'Table A6'!N20</f>
        <v>1303493.8063125554</v>
      </c>
    </row>
    <row r="18" spans="1:16" s="140" customFormat="1" ht="13">
      <c r="A18" s="140">
        <f>'Table A6'!A21</f>
        <v>1928</v>
      </c>
      <c r="B18" s="152">
        <f>'Table A0'!J21</f>
        <v>22455.083590042439</v>
      </c>
      <c r="C18" s="152">
        <f>'Table A6'!B21</f>
        <v>110678.21389951911</v>
      </c>
      <c r="D18" s="152">
        <f>'Table A6'!C21</f>
        <v>173190.14468556171</v>
      </c>
      <c r="E18" s="152">
        <f>'Table A6'!D21</f>
        <v>537580.3038101634</v>
      </c>
      <c r="F18" s="152">
        <f>'Table A6'!E21</f>
        <v>871212.860202273</v>
      </c>
      <c r="G18" s="152">
        <f>'Table A6'!F21</f>
        <v>2591518.647906777</v>
      </c>
      <c r="H18" s="152">
        <f>'Table A6'!G21</f>
        <v>11282591.130295331</v>
      </c>
      <c r="I18" s="198"/>
      <c r="J18" s="152">
        <f>'Table A6'!I21</f>
        <v>12652.513555656144</v>
      </c>
      <c r="K18" s="152">
        <f>('Table A6'!I21*0.9+'Table A6'!J21*0.05+'Table A6'!K21*0.04)/0.99</f>
        <v>17251.798537313945</v>
      </c>
      <c r="L18" s="152">
        <f>'Table A6'!J21</f>
        <v>48166.2831134765</v>
      </c>
      <c r="M18" s="152">
        <f>'Table A6'!K21</f>
        <v>82092.604904411273</v>
      </c>
      <c r="N18" s="152">
        <f>'Table A6'!L21</f>
        <v>203947.74741805365</v>
      </c>
      <c r="O18" s="152">
        <f>'Table A6'!M21</f>
        <v>441136.41327614704</v>
      </c>
      <c r="P18" s="152">
        <f>'Table A6'!N21</f>
        <v>1625843.9276413822</v>
      </c>
    </row>
    <row r="19" spans="1:16" s="140" customFormat="1" ht="13">
      <c r="A19" s="140">
        <f>'Table A6'!A22</f>
        <v>1929</v>
      </c>
      <c r="B19" s="152">
        <f>'Table A0'!J22</f>
        <v>23154.271189111725</v>
      </c>
      <c r="C19" s="152">
        <f>'Table A6'!B22</f>
        <v>108152.64652758022</v>
      </c>
      <c r="D19" s="152">
        <f>'Table A6'!C22</f>
        <v>168947.60012326212</v>
      </c>
      <c r="E19" s="152">
        <f>'Table A6'!D22</f>
        <v>517564.72837546666</v>
      </c>
      <c r="F19" s="152">
        <f>'Table A6'!E22</f>
        <v>836633.22621547664</v>
      </c>
      <c r="G19" s="152">
        <f>'Table A6'!F22</f>
        <v>2526984.2159936419</v>
      </c>
      <c r="H19" s="152">
        <f>'Table A6'!G22</f>
        <v>11554591.684722135</v>
      </c>
      <c r="I19" s="198"/>
      <c r="J19" s="152">
        <f>'Table A6'!I22</f>
        <v>13710.007262615225</v>
      </c>
      <c r="K19" s="152">
        <f>('Table A6'!I22*0.9+'Table A6'!J22*0.05+'Table A6'!K22*0.04)/0.99</f>
        <v>18160.226167027329</v>
      </c>
      <c r="L19" s="152">
        <f>'Table A6'!J22</f>
        <v>47357.692931898302</v>
      </c>
      <c r="M19" s="152">
        <f>'Table A6'!K22</f>
        <v>81793.318060210979</v>
      </c>
      <c r="N19" s="152">
        <f>'Table A6'!L22</f>
        <v>198496.23053545668</v>
      </c>
      <c r="O19" s="152">
        <f>'Table A6'!M22</f>
        <v>414045.47877093527</v>
      </c>
      <c r="P19" s="152">
        <f>'Table A6'!N22</f>
        <v>1523916.7194682539</v>
      </c>
    </row>
    <row r="20" spans="1:16" s="140" customFormat="1" ht="13">
      <c r="A20" s="140">
        <f>'Table A6'!A23</f>
        <v>1930</v>
      </c>
      <c r="B20" s="152">
        <f>'Table A0'!J23</f>
        <v>19986.930737745752</v>
      </c>
      <c r="C20" s="152">
        <f>'Table A6'!B23</f>
        <v>87673.581055360002</v>
      </c>
      <c r="D20" s="152">
        <f>'Table A6'!C23</f>
        <v>128168.50634250398</v>
      </c>
      <c r="E20" s="152">
        <f>'Table A6'!D23</f>
        <v>344240.36733402911</v>
      </c>
      <c r="F20" s="152">
        <f>'Table A6'!E23</f>
        <v>527823.18403661228</v>
      </c>
      <c r="G20" s="152">
        <f>'Table A6'!F23</f>
        <v>1413926.6485200033</v>
      </c>
      <c r="H20" s="152">
        <f>'Table A6'!G23</f>
        <v>5685386.9173886869</v>
      </c>
      <c r="I20" s="198"/>
      <c r="J20" s="152">
        <f>'Table A6'!I23</f>
        <v>12466.191813566391</v>
      </c>
      <c r="K20" s="152">
        <f>('Table A6'!I23*0.9+'Table A6'!J23*0.05+'Table A6'!K23*0.04)/0.99</f>
        <v>16711.643499399455</v>
      </c>
      <c r="L20" s="152">
        <f>'Table A6'!J23</f>
        <v>47178.655768215991</v>
      </c>
      <c r="M20" s="152">
        <f>'Table A6'!K23</f>
        <v>74150.541094622706</v>
      </c>
      <c r="N20" s="152">
        <f>'Table A6'!L23</f>
        <v>160657.55063144604</v>
      </c>
      <c r="O20" s="152">
        <f>'Table A6'!M23</f>
        <v>306297.31791576446</v>
      </c>
      <c r="P20" s="152">
        <f>'Table A6'!N23</f>
        <v>939319.95197903842</v>
      </c>
    </row>
    <row r="21" spans="1:16" s="140" customFormat="1" ht="13">
      <c r="A21" s="140">
        <f>'Table A6'!A24</f>
        <v>1931</v>
      </c>
      <c r="B21" s="152">
        <f>'Table A0'!J24</f>
        <v>17866.111471169355</v>
      </c>
      <c r="C21" s="152">
        <f>'Table A6'!B24</f>
        <v>79581.377670470189</v>
      </c>
      <c r="D21" s="152">
        <f>'Table A6'!C24</f>
        <v>111594.83029495168</v>
      </c>
      <c r="E21" s="152">
        <f>'Table A6'!D24</f>
        <v>276897.19177833095</v>
      </c>
      <c r="F21" s="152">
        <f>'Table A6'!E24</f>
        <v>413270.97967718006</v>
      </c>
      <c r="G21" s="152">
        <f>'Table A6'!F24</f>
        <v>1052920.8457477507</v>
      </c>
      <c r="H21" s="152">
        <f>'Table A6'!G24</f>
        <v>4019698.9002229869</v>
      </c>
      <c r="I21" s="198"/>
      <c r="J21" s="152">
        <f>'Table A6'!I24</f>
        <v>11008.859671247039</v>
      </c>
      <c r="K21" s="152">
        <f>('Table A6'!I24*0.9+'Table A6'!J24*0.05+'Table A6'!K24*0.04)/0.99</f>
        <v>15249.635912511158</v>
      </c>
      <c r="L21" s="152">
        <f>'Table A6'!J24</f>
        <v>47567.925045988719</v>
      </c>
      <c r="M21" s="152">
        <f>'Table A6'!K24</f>
        <v>70269.239924106849</v>
      </c>
      <c r="N21" s="152">
        <f>'Table A6'!L24</f>
        <v>140523.40387948189</v>
      </c>
      <c r="O21" s="152">
        <f>'Table A6'!M24</f>
        <v>253358.5131595374</v>
      </c>
      <c r="P21" s="152">
        <f>'Table A6'!N24</f>
        <v>723278.83969494666</v>
      </c>
    </row>
    <row r="22" spans="1:16" s="140" customFormat="1" ht="13">
      <c r="A22" s="140">
        <f>'Table A6'!A25</f>
        <v>1932</v>
      </c>
      <c r="B22" s="152">
        <f>'Table A0'!J25</f>
        <v>14918.063111801775</v>
      </c>
      <c r="C22" s="152">
        <f>'Table A6'!B25</f>
        <v>69175.374580080126</v>
      </c>
      <c r="D22" s="152">
        <f>'Table A6'!C25</f>
        <v>97469.02506104816</v>
      </c>
      <c r="E22" s="152">
        <f>'Table A6'!D25</f>
        <v>232064.34619341418</v>
      </c>
      <c r="F22" s="152">
        <f>'Table A6'!E25</f>
        <v>346785.49241327605</v>
      </c>
      <c r="G22" s="152">
        <f>'Table A6'!F25</f>
        <v>890535.13397279254</v>
      </c>
      <c r="H22" s="152">
        <f>'Table A6'!G25</f>
        <v>2967901.6278238441</v>
      </c>
      <c r="I22" s="198"/>
      <c r="J22" s="152">
        <f>'Table A6'!I25</f>
        <v>8889.4729486597371</v>
      </c>
      <c r="K22" s="152">
        <f>('Table A6'!I25*0.9+'Table A6'!J25*0.05+'Table A6'!K25*0.04)/0.99</f>
        <v>12724.66631299761</v>
      </c>
      <c r="L22" s="152">
        <f>'Table A6'!J25</f>
        <v>40881.724099112078</v>
      </c>
      <c r="M22" s="152">
        <f>'Table A6'!K25</f>
        <v>63820.194777956662</v>
      </c>
      <c r="N22" s="152">
        <f>'Table A6'!L25</f>
        <v>117343.19997355228</v>
      </c>
      <c r="O22" s="152">
        <f>'Table A6'!M25</f>
        <v>210848.08202339688</v>
      </c>
      <c r="P22" s="152">
        <f>'Table A6'!N25</f>
        <v>659716.63465600915</v>
      </c>
    </row>
    <row r="23" spans="1:16" s="140" customFormat="1" ht="13">
      <c r="A23" s="140">
        <f>'Table A6'!A26</f>
        <v>1933</v>
      </c>
      <c r="B23" s="152">
        <f>'Table A0'!J26</f>
        <v>14726.895171649569</v>
      </c>
      <c r="C23" s="152">
        <f>'Table A6'!B26</f>
        <v>67157.314075589966</v>
      </c>
      <c r="D23" s="152">
        <f>'Table A6'!C26</f>
        <v>97747.499984575144</v>
      </c>
      <c r="E23" s="152">
        <f>'Table A6'!D26</f>
        <v>242405.98091994214</v>
      </c>
      <c r="F23" s="152">
        <f>'Table A6'!E26</f>
        <v>367131.46703338239</v>
      </c>
      <c r="G23" s="152">
        <f>'Table A6'!F26</f>
        <v>973280.89844037686</v>
      </c>
      <c r="H23" s="152">
        <f>'Table A6'!G26</f>
        <v>3452369.970276495</v>
      </c>
      <c r="I23" s="198"/>
      <c r="J23" s="152">
        <f>'Table A6'!I26</f>
        <v>8901.2930712117486</v>
      </c>
      <c r="K23" s="152">
        <f>('Table A6'!I26*0.9+'Table A6'!J26*0.05+'Table A6'!K26*0.04)/0.99</f>
        <v>12427.106426717322</v>
      </c>
      <c r="L23" s="152">
        <f>'Table A6'!J26</f>
        <v>36567.128166604773</v>
      </c>
      <c r="M23" s="152">
        <f>'Table A6'!K26</f>
        <v>61582.879750733395</v>
      </c>
      <c r="N23" s="152">
        <f>'Table A6'!L26</f>
        <v>117680.4948065019</v>
      </c>
      <c r="O23" s="152">
        <f>'Table A6'!M26</f>
        <v>215594.10918163374</v>
      </c>
      <c r="P23" s="152">
        <f>'Table A6'!N26</f>
        <v>697826.5571252529</v>
      </c>
    </row>
    <row r="24" spans="1:16" s="140" customFormat="1" ht="13">
      <c r="A24" s="140">
        <f>'Table A6'!A27</f>
        <v>1934</v>
      </c>
      <c r="B24" s="152">
        <f>'Table A0'!J27</f>
        <v>16079.044692671609</v>
      </c>
      <c r="C24" s="152">
        <f>'Table A6'!B27</f>
        <v>73615.561755890405</v>
      </c>
      <c r="D24" s="152">
        <f>'Table A6'!C27</f>
        <v>108416.10004849022</v>
      </c>
      <c r="E24" s="152">
        <f>'Table A6'!D27</f>
        <v>263647.92007291742</v>
      </c>
      <c r="F24" s="152">
        <f>'Table A6'!E27</f>
        <v>395385.54773007723</v>
      </c>
      <c r="G24" s="152">
        <f>'Table A6'!F27</f>
        <v>985503.08371898229</v>
      </c>
      <c r="H24" s="152">
        <f>'Table A6'!G27</f>
        <v>3333577.2515484225</v>
      </c>
      <c r="I24" s="198"/>
      <c r="J24" s="152">
        <f>'Table A6'!I27</f>
        <v>9686.0983523139657</v>
      </c>
      <c r="K24" s="152">
        <f>('Table A6'!I27*0.9+'Table A6'!J27*0.05+'Table A6'!K27*0.04)/0.99</f>
        <v>13578.348981760037</v>
      </c>
      <c r="L24" s="152">
        <f>'Table A6'!J27</f>
        <v>38815.023463290585</v>
      </c>
      <c r="M24" s="152">
        <f>'Table A6'!K27</f>
        <v>69608.145042383418</v>
      </c>
      <c r="N24" s="152">
        <f>'Table A6'!L27</f>
        <v>131910.29241575755</v>
      </c>
      <c r="O24" s="152">
        <f>'Table A6'!M27</f>
        <v>247856.16373285092</v>
      </c>
      <c r="P24" s="152">
        <f>'Table A6'!N27</f>
        <v>724605.95396015584</v>
      </c>
    </row>
    <row r="25" spans="1:16" s="140" customFormat="1" ht="13">
      <c r="A25" s="140">
        <f>'Table A6'!A28</f>
        <v>1935</v>
      </c>
      <c r="B25" s="152">
        <f>'Table A0'!J28</f>
        <v>17586.481217323479</v>
      </c>
      <c r="C25" s="152">
        <f>'Table A6'!B28</f>
        <v>78249.259125606142</v>
      </c>
      <c r="D25" s="152">
        <f>'Table A6'!C28</f>
        <v>113555.09615280209</v>
      </c>
      <c r="E25" s="152">
        <f>'Table A6'!D28</f>
        <v>293277.1758013803</v>
      </c>
      <c r="F25" s="152">
        <f>'Table A6'!E28</f>
        <v>444379.91475313599</v>
      </c>
      <c r="G25" s="152">
        <f>'Table A6'!F28</f>
        <v>1124178.4592528448</v>
      </c>
      <c r="H25" s="152">
        <f>'Table A6'!G28</f>
        <v>3847830.51219146</v>
      </c>
      <c r="I25" s="198"/>
      <c r="J25" s="152">
        <f>'Table A6'!I28</f>
        <v>10846.172560847626</v>
      </c>
      <c r="K25" s="152">
        <f>('Table A6'!I28*0.9+'Table A6'!J28*0.05+'Table A6'!K28*0.04)/0.99</f>
        <v>14801.726726575431</v>
      </c>
      <c r="L25" s="152">
        <f>'Table A6'!J28</f>
        <v>42943.422098410207</v>
      </c>
      <c r="M25" s="152">
        <f>'Table A6'!K28</f>
        <v>68624.576240657523</v>
      </c>
      <c r="N25" s="152">
        <f>'Table A6'!L28</f>
        <v>142174.43684962465</v>
      </c>
      <c r="O25" s="152">
        <f>'Table A6'!M28</f>
        <v>274430.27862820873</v>
      </c>
      <c r="P25" s="152">
        <f>'Table A6'!N28</f>
        <v>821550.45337077673</v>
      </c>
    </row>
    <row r="26" spans="1:16" s="140" customFormat="1" ht="13">
      <c r="A26" s="140">
        <f>'Table A6'!A29</f>
        <v>1936</v>
      </c>
      <c r="B26" s="152">
        <f>'Table A0'!J29</f>
        <v>19611.042539581966</v>
      </c>
      <c r="C26" s="152">
        <f>'Table A6'!B29</f>
        <v>91375.250545748859</v>
      </c>
      <c r="D26" s="152">
        <f>'Table A6'!C29</f>
        <v>135860.27717200338</v>
      </c>
      <c r="E26" s="152">
        <f>'Table A6'!D29</f>
        <v>378262.577131973</v>
      </c>
      <c r="F26" s="152">
        <f>'Table A6'!E29</f>
        <v>582772.13526649051</v>
      </c>
      <c r="G26" s="152">
        <f>'Table A6'!F29</f>
        <v>1483620.9744592318</v>
      </c>
      <c r="H26" s="152">
        <f>'Table A6'!G29</f>
        <v>4975160.3307597684</v>
      </c>
      <c r="I26" s="198"/>
      <c r="J26" s="152">
        <f>'Table A6'!I29</f>
        <v>11637.241650007867</v>
      </c>
      <c r="K26" s="152">
        <f>('Table A6'!I29*0.9+'Table A6'!J29*0.05+'Table A6'!K29*0.04)/0.99</f>
        <v>15988.299765921452</v>
      </c>
      <c r="L26" s="152">
        <f>'Table A6'!J29</f>
        <v>46890.223919494332</v>
      </c>
      <c r="M26" s="152">
        <f>'Table A6'!K29</f>
        <v>75259.702182010995</v>
      </c>
      <c r="N26" s="152">
        <f>'Table A6'!L29</f>
        <v>173753.01899745539</v>
      </c>
      <c r="O26" s="152">
        <f>'Table A6'!M29</f>
        <v>357559.92546830518</v>
      </c>
      <c r="P26" s="152">
        <f>'Table A6'!N29</f>
        <v>1095672.1570925056</v>
      </c>
    </row>
    <row r="27" spans="1:16" s="140" customFormat="1" ht="13">
      <c r="A27" s="140">
        <f>'Table A6'!A30</f>
        <v>1937</v>
      </c>
      <c r="B27" s="152">
        <f>'Table A0'!J30</f>
        <v>20078.554056171939</v>
      </c>
      <c r="C27" s="152">
        <f>'Table A6'!B30</f>
        <v>88810.279201560828</v>
      </c>
      <c r="D27" s="152">
        <f>'Table A6'!C30</f>
        <v>129581.78652122</v>
      </c>
      <c r="E27" s="152">
        <f>'Table A6'!D30</f>
        <v>344333.98240501364</v>
      </c>
      <c r="F27" s="152">
        <f>'Table A6'!E30</f>
        <v>522992.06035282259</v>
      </c>
      <c r="G27" s="152">
        <f>'Table A6'!F30</f>
        <v>1303993.8958745652</v>
      </c>
      <c r="H27" s="152">
        <f>'Table A6'!G30</f>
        <v>4365844.9400127977</v>
      </c>
      <c r="I27" s="198"/>
      <c r="J27" s="152">
        <f>'Table A6'!I30</f>
        <v>12441.695706684284</v>
      </c>
      <c r="K27" s="152">
        <f>('Table A6'!I30*0.9+'Table A6'!J30*0.05+'Table A6'!K30*0.04)/0.99</f>
        <v>16803.246699112929</v>
      </c>
      <c r="L27" s="152">
        <f>'Table A6'!J30</f>
        <v>48038.771881901659</v>
      </c>
      <c r="M27" s="152">
        <f>'Table A6'!K30</f>
        <v>75893.737550271573</v>
      </c>
      <c r="N27" s="152">
        <f>'Table A6'!L30</f>
        <v>165675.90445720471</v>
      </c>
      <c r="O27" s="152">
        <f>'Table A6'!M30</f>
        <v>327741.6014723868</v>
      </c>
      <c r="P27" s="152">
        <f>'Table A6'!N30</f>
        <v>963788.22430365067</v>
      </c>
    </row>
    <row r="28" spans="1:16" s="140" customFormat="1" ht="13">
      <c r="A28" s="140">
        <f>'Table A6'!A31</f>
        <v>1938</v>
      </c>
      <c r="B28" s="152">
        <f>'Table A0'!J31</f>
        <v>18552.705735292788</v>
      </c>
      <c r="C28" s="152">
        <f>'Table A6'!B31</f>
        <v>81770.749178135738</v>
      </c>
      <c r="D28" s="152">
        <f>'Table A6'!C31</f>
        <v>116305.85641262482</v>
      </c>
      <c r="E28" s="152">
        <f>'Table A6'!D31</f>
        <v>292296.45364337682</v>
      </c>
      <c r="F28" s="152">
        <f>'Table A6'!E31</f>
        <v>436948.80969485815</v>
      </c>
      <c r="G28" s="152">
        <f>'Table A6'!F31</f>
        <v>1091615.8021610747</v>
      </c>
      <c r="H28" s="152">
        <f>'Table A6'!G31</f>
        <v>4071413.8291455004</v>
      </c>
      <c r="I28" s="198"/>
      <c r="J28" s="152">
        <f>'Table A6'!I31</f>
        <v>11528.478686088016</v>
      </c>
      <c r="K28" s="152">
        <f>('Table A6'!I31*0.9+'Table A6'!J31*0.05+'Table A6'!K31*0.04)/0.99</f>
        <v>15787.617372584866</v>
      </c>
      <c r="L28" s="152">
        <f>'Table A6'!J31</f>
        <v>47235.641943646639</v>
      </c>
      <c r="M28" s="152">
        <f>'Table A6'!K31</f>
        <v>72308.207104936824</v>
      </c>
      <c r="N28" s="152">
        <f>'Table A6'!L31</f>
        <v>147644.09759189544</v>
      </c>
      <c r="O28" s="152">
        <f>'Table A6'!M31</f>
        <v>273282.06157830398</v>
      </c>
      <c r="P28" s="152">
        <f>'Table A6'!N31</f>
        <v>760527.13249613869</v>
      </c>
    </row>
    <row r="29" spans="1:16" s="140" customFormat="1" ht="13">
      <c r="A29" s="140">
        <f>'Table A6'!A32</f>
        <v>1939</v>
      </c>
      <c r="B29" s="152">
        <f>'Table A0'!J32</f>
        <v>19709.980800145986</v>
      </c>
      <c r="C29" s="152">
        <f>'Table A6'!B32</f>
        <v>89715.665206224337</v>
      </c>
      <c r="D29" s="152">
        <f>'Table A6'!C32</f>
        <v>127242.56367040383</v>
      </c>
      <c r="E29" s="152">
        <f>'Table A6'!D32</f>
        <v>318817.95517261251</v>
      </c>
      <c r="F29" s="152">
        <f>'Table A6'!E32</f>
        <v>475316.61079110415</v>
      </c>
      <c r="G29" s="152">
        <f>'Table A6'!F32</f>
        <v>1157297.4633642037</v>
      </c>
      <c r="H29" s="152">
        <f>'Table A6'!G32</f>
        <v>3869938.7263402296</v>
      </c>
      <c r="I29" s="198"/>
      <c r="J29" s="152">
        <f>'Table A6'!I32</f>
        <v>11931.571421692835</v>
      </c>
      <c r="K29" s="152">
        <f>('Table A6'!I32*0.9+'Table A6'!J32*0.05+'Table A6'!K32*0.04)/0.99</f>
        <v>16688.688129717033</v>
      </c>
      <c r="L29" s="152">
        <f>'Table A6'!J32</f>
        <v>52188.76674204482</v>
      </c>
      <c r="M29" s="152">
        <f>'Table A6'!K32</f>
        <v>79348.715794851683</v>
      </c>
      <c r="N29" s="152">
        <f>'Table A6'!L32</f>
        <v>162319.29955412089</v>
      </c>
      <c r="O29" s="152">
        <f>'Table A6'!M32</f>
        <v>304821.39764782926</v>
      </c>
      <c r="P29" s="152">
        <f>'Table A6'!N32</f>
        <v>855892.87858908973</v>
      </c>
    </row>
    <row r="30" spans="1:16" s="140" customFormat="1" ht="13">
      <c r="A30" s="140">
        <f>'Table A6'!A33</f>
        <v>1940</v>
      </c>
      <c r="B30" s="152">
        <f>'Table A0'!J33</f>
        <v>20613.055511423485</v>
      </c>
      <c r="C30" s="152">
        <f>'Table A6'!B33</f>
        <v>93362.985304566726</v>
      </c>
      <c r="D30" s="152">
        <f>'Table A6'!C33</f>
        <v>132839.76949426875</v>
      </c>
      <c r="E30" s="152">
        <f>'Table A6'!D33</f>
        <v>339663.44850574591</v>
      </c>
      <c r="F30" s="152">
        <f>'Table A6'!E33</f>
        <v>508454.78020552854</v>
      </c>
      <c r="G30" s="152">
        <f>'Table A6'!F33</f>
        <v>1237850.3901307497</v>
      </c>
      <c r="H30" s="152">
        <f>'Table A6'!G33</f>
        <v>4212512.347027936</v>
      </c>
      <c r="I30" s="198"/>
      <c r="J30" s="152">
        <f>'Table A6'!I33</f>
        <v>12529.729978852012</v>
      </c>
      <c r="K30" s="152">
        <f>('Table A6'!I33*0.9+'Table A6'!J33*0.05+'Table A6'!K33*0.04)/0.99</f>
        <v>17390.324269056589</v>
      </c>
      <c r="L30" s="152">
        <f>'Table A6'!J33</f>
        <v>53886.201114864692</v>
      </c>
      <c r="M30" s="152">
        <f>'Table A6'!K33</f>
        <v>81133.849741399463</v>
      </c>
      <c r="N30" s="152">
        <f>'Table A6'!L33</f>
        <v>170872.11680596331</v>
      </c>
      <c r="O30" s="152">
        <f>'Table A6'!M33</f>
        <v>326105.87772422325</v>
      </c>
      <c r="P30" s="152">
        <f>'Table A6'!N33</f>
        <v>907332.39491995133</v>
      </c>
    </row>
    <row r="31" spans="1:16" s="140" customFormat="1" ht="13">
      <c r="A31" s="140">
        <f>'Table A6'!A34</f>
        <v>1941</v>
      </c>
      <c r="B31" s="152">
        <f>'Table A0'!J34</f>
        <v>24098.574528655477</v>
      </c>
      <c r="C31" s="152">
        <f>'Table A6'!B34</f>
        <v>101046.14128328663</v>
      </c>
      <c r="D31" s="152">
        <f>'Table A6'!C34</f>
        <v>144552.5662206366</v>
      </c>
      <c r="E31" s="152">
        <f>'Table A6'!D34</f>
        <v>380409.66341081087</v>
      </c>
      <c r="F31" s="152">
        <f>'Table A6'!E34</f>
        <v>571709.30864565307</v>
      </c>
      <c r="G31" s="152">
        <f>'Table A6'!F34</f>
        <v>1399283.9674486748</v>
      </c>
      <c r="H31" s="152">
        <f>'Table A6'!G34</f>
        <v>4764717.8949885406</v>
      </c>
      <c r="I31" s="198"/>
      <c r="J31" s="152">
        <f>'Table A6'!I34</f>
        <v>15548.844889252017</v>
      </c>
      <c r="K31" s="152">
        <f>('Table A6'!I34*0.9+'Table A6'!J34*0.05+'Table A6'!K34*0.04)/0.99</f>
        <v>20499.472620754921</v>
      </c>
      <c r="L31" s="152">
        <f>'Table A6'!J34</f>
        <v>57539.716345936678</v>
      </c>
      <c r="M31" s="152">
        <f>'Table A6'!K34</f>
        <v>85588.291923093013</v>
      </c>
      <c r="N31" s="152">
        <f>'Table A6'!L34</f>
        <v>189110.01817596858</v>
      </c>
      <c r="O31" s="152">
        <f>'Table A6'!M34</f>
        <v>364815.64394489763</v>
      </c>
      <c r="P31" s="152">
        <f>'Table A6'!N34</f>
        <v>1025346.8643886897</v>
      </c>
    </row>
    <row r="32" spans="1:16" s="140" customFormat="1" ht="13">
      <c r="A32" s="140">
        <f>'Table A6'!A35</f>
        <v>1942</v>
      </c>
      <c r="B32" s="152">
        <f>'Table A0'!J35</f>
        <v>27864.697297900533</v>
      </c>
      <c r="C32" s="152">
        <f>'Table A6'!B35</f>
        <v>100669.19572367377</v>
      </c>
      <c r="D32" s="152">
        <f>'Table A6'!C35</f>
        <v>143798.30474341233</v>
      </c>
      <c r="E32" s="152">
        <f>'Table A6'!D35</f>
        <v>374185.77787559043</v>
      </c>
      <c r="F32" s="152">
        <f>'Table A6'!E35</f>
        <v>561014.81777429732</v>
      </c>
      <c r="G32" s="152">
        <f>'Table A6'!F35</f>
        <v>1340735.817839307</v>
      </c>
      <c r="H32" s="152">
        <f>'Table A6'!G35</f>
        <v>4307245.3115656255</v>
      </c>
      <c r="I32" s="198"/>
      <c r="J32" s="152">
        <f>'Table A6'!I35</f>
        <v>19775.308583925729</v>
      </c>
      <c r="K32" s="152">
        <f>('Table A6'!I35*0.9+'Table A6'!J35*0.05+'Table A6'!K35*0.04)/0.99</f>
        <v>24366.504564792554</v>
      </c>
      <c r="L32" s="152">
        <f>'Table A6'!J35</f>
        <v>57540.086703935209</v>
      </c>
      <c r="M32" s="152">
        <f>'Table A6'!K35</f>
        <v>86201.436460367782</v>
      </c>
      <c r="N32" s="152">
        <f>'Table A6'!L35</f>
        <v>187356.7379768836</v>
      </c>
      <c r="O32" s="152">
        <f>'Table A6'!M35</f>
        <v>366084.56775804487</v>
      </c>
      <c r="P32" s="152">
        <f>'Table A6'!N35</f>
        <v>1011123.6518697162</v>
      </c>
    </row>
    <row r="33" spans="1:16" s="140" customFormat="1" ht="13">
      <c r="A33" s="140">
        <f>'Table A6'!A36</f>
        <v>1943</v>
      </c>
      <c r="B33" s="152">
        <f>'Table A0'!J36</f>
        <v>32425.566164593365</v>
      </c>
      <c r="C33" s="152">
        <f>'Table A6'!B36</f>
        <v>109241.41501066038</v>
      </c>
      <c r="D33" s="152">
        <f>'Table A6'!C36</f>
        <v>156178.37788410144</v>
      </c>
      <c r="E33" s="152">
        <f>'Table A6'!D36</f>
        <v>399141.67242212489</v>
      </c>
      <c r="F33" s="152">
        <f>'Table A6'!E36</f>
        <v>593247.00777006254</v>
      </c>
      <c r="G33" s="152">
        <f>'Table A6'!F36</f>
        <v>1382260.6799135546</v>
      </c>
      <c r="H33" s="152">
        <f>'Table A6'!G36</f>
        <v>4004962.1359643242</v>
      </c>
      <c r="I33" s="198"/>
      <c r="J33" s="152">
        <f>'Table A6'!I36</f>
        <v>23890.471848363697</v>
      </c>
      <c r="K33" s="152">
        <f>('Table A6'!I36*0.9+'Table A6'!J36*0.05+'Table A6'!K36*0.04)/0.99</f>
        <v>28721.363071082942</v>
      </c>
      <c r="L33" s="152">
        <f>'Table A6'!J36</f>
        <v>62304.452137219298</v>
      </c>
      <c r="M33" s="152">
        <f>'Table A6'!K36</f>
        <v>95437.554249595574</v>
      </c>
      <c r="N33" s="152">
        <f>'Table A6'!L36</f>
        <v>205036.33707418723</v>
      </c>
      <c r="O33" s="152">
        <f>'Table A6'!M36</f>
        <v>395993.5897341895</v>
      </c>
      <c r="P33" s="152">
        <f>'Table A6'!N36</f>
        <v>1090849.4070190249</v>
      </c>
    </row>
    <row r="34" spans="1:16" s="140" customFormat="1" ht="13">
      <c r="A34" s="140">
        <f>'Table A6'!A37</f>
        <v>1944</v>
      </c>
      <c r="B34" s="152">
        <f>'Table A0'!J37</f>
        <v>32047.284626746787</v>
      </c>
      <c r="C34" s="152">
        <f>'Table A6'!B37</f>
        <v>104193.83344267929</v>
      </c>
      <c r="D34" s="152">
        <f>'Table A6'!C37</f>
        <v>145911.94188960263</v>
      </c>
      <c r="E34" s="152">
        <f>'Table A6'!D37</f>
        <v>361523.31355950725</v>
      </c>
      <c r="F34" s="152">
        <f>'Table A6'!E37</f>
        <v>529260.51673865947</v>
      </c>
      <c r="G34" s="152">
        <f>'Table A6'!F37</f>
        <v>1203570.5711455301</v>
      </c>
      <c r="H34" s="152">
        <f>'Table A6'!G37</f>
        <v>3731063.7215917734</v>
      </c>
      <c r="I34" s="198"/>
      <c r="J34" s="152">
        <f>'Table A6'!I37</f>
        <v>24031.001424976512</v>
      </c>
      <c r="K34" s="152">
        <f>('Table A6'!I37*0.9+'Table A6'!J37*0.05+'Table A6'!K37*0.04)/0.99</f>
        <v>28719.243930456283</v>
      </c>
      <c r="L34" s="152">
        <f>'Table A6'!J37</f>
        <v>62475.72499575594</v>
      </c>
      <c r="M34" s="152">
        <f>'Table A6'!K37</f>
        <v>92009.098972126492</v>
      </c>
      <c r="N34" s="152">
        <f>'Table A6'!L37</f>
        <v>193786.11038035506</v>
      </c>
      <c r="O34" s="152">
        <f>'Table A6'!M37</f>
        <v>360683.00313694176</v>
      </c>
      <c r="P34" s="152">
        <f>'Table A6'!N37</f>
        <v>922737.99887372565</v>
      </c>
    </row>
    <row r="35" spans="1:16" s="140" customFormat="1" ht="13">
      <c r="A35" s="140">
        <f>'Table A6'!A38</f>
        <v>1945</v>
      </c>
      <c r="B35" s="152">
        <f>'Table A0'!J38</f>
        <v>31971.828624126716</v>
      </c>
      <c r="C35" s="152">
        <f>'Table A6'!B38</f>
        <v>110057.61821352768</v>
      </c>
      <c r="D35" s="152">
        <f>'Table A6'!C38</f>
        <v>158545.62994976717</v>
      </c>
      <c r="E35" s="152">
        <f>'Table A6'!D38</f>
        <v>400152.72794282</v>
      </c>
      <c r="F35" s="152">
        <f>'Table A6'!E38</f>
        <v>584321.16075830557</v>
      </c>
      <c r="G35" s="152">
        <f>'Table A6'!F38</f>
        <v>1329766.254906103</v>
      </c>
      <c r="H35" s="152">
        <f>'Table A6'!G38</f>
        <v>4039293.5459583714</v>
      </c>
      <c r="I35" s="198"/>
      <c r="J35" s="152">
        <f>'Table A6'!I38</f>
        <v>23295.629780859945</v>
      </c>
      <c r="K35" s="152">
        <f>('Table A6'!I38*0.9+'Table A6'!J38*0.05+'Table A6'!K38*0.04)/0.99</f>
        <v>28252.829641109616</v>
      </c>
      <c r="L35" s="152">
        <f>'Table A6'!J38</f>
        <v>61569.60647728818</v>
      </c>
      <c r="M35" s="152">
        <f>'Table A6'!K38</f>
        <v>98143.855451503972</v>
      </c>
      <c r="N35" s="152">
        <f>'Table A6'!L38</f>
        <v>215984.29512733439</v>
      </c>
      <c r="O35" s="152">
        <f>'Table A6'!M38</f>
        <v>397959.88722135616</v>
      </c>
      <c r="P35" s="152">
        <f>'Table A6'!N38</f>
        <v>1028707.6670114065</v>
      </c>
    </row>
    <row r="36" spans="1:16" s="140" customFormat="1" ht="13">
      <c r="A36" s="140">
        <f>'Table A6'!A39</f>
        <v>1946</v>
      </c>
      <c r="B36" s="152">
        <f>'Table A0'!J39</f>
        <v>32545.534369626283</v>
      </c>
      <c r="C36" s="152">
        <f>'Table A6'!B39</f>
        <v>119440.65058188901</v>
      </c>
      <c r="D36" s="152">
        <f>'Table A6'!C39</f>
        <v>174218.76061691035</v>
      </c>
      <c r="E36" s="152">
        <f>'Table A6'!D39</f>
        <v>432108.76955128508</v>
      </c>
      <c r="F36" s="152">
        <f>'Table A6'!E39</f>
        <v>625683.47111340275</v>
      </c>
      <c r="G36" s="152">
        <f>'Table A6'!F39</f>
        <v>1429315.3613303113</v>
      </c>
      <c r="H36" s="152">
        <f>'Table A6'!G39</f>
        <v>4793428.0970202144</v>
      </c>
      <c r="I36" s="198"/>
      <c r="J36" s="152">
        <f>'Table A6'!I39</f>
        <v>22890.521457152645</v>
      </c>
      <c r="K36" s="152">
        <f>('Table A6'!I39*0.9+'Table A6'!J39*0.05+'Table A6'!K39*0.04)/0.99</f>
        <v>28509.542095064073</v>
      </c>
      <c r="L36" s="152">
        <f>'Table A6'!J39</f>
        <v>64662.540546867705</v>
      </c>
      <c r="M36" s="152">
        <f>'Table A6'!K39</f>
        <v>109746.25838331667</v>
      </c>
      <c r="N36" s="152">
        <f>'Table A6'!L39</f>
        <v>238534.06798916735</v>
      </c>
      <c r="O36" s="152">
        <f>'Table A6'!M39</f>
        <v>424775.49855917564</v>
      </c>
      <c r="P36" s="152">
        <f>'Table A6'!N39</f>
        <v>1055525.0573647665</v>
      </c>
    </row>
    <row r="37" spans="1:16" s="140" customFormat="1" ht="13">
      <c r="A37" s="140">
        <f>'Table A6'!A40</f>
        <v>1947</v>
      </c>
      <c r="B37" s="152">
        <f>'Table A0'!J40</f>
        <v>30913.035138951083</v>
      </c>
      <c r="C37" s="152">
        <f>'Table A6'!B40</f>
        <v>106179.72412927698</v>
      </c>
      <c r="D37" s="152">
        <f>'Table A6'!C40</f>
        <v>152576.08204088357</v>
      </c>
      <c r="E37" s="152">
        <f>'Table A6'!D40</f>
        <v>369567.04158359376</v>
      </c>
      <c r="F37" s="152">
        <f>'Table A6'!E40</f>
        <v>532548.80584662256</v>
      </c>
      <c r="G37" s="152">
        <f>'Table A6'!F40</f>
        <v>1211237.812170411</v>
      </c>
      <c r="H37" s="152">
        <f>'Table A6'!G40</f>
        <v>4029564.2366240872</v>
      </c>
      <c r="I37" s="198"/>
      <c r="J37" s="152">
        <f>'Table A6'!I40</f>
        <v>22550.069695581544</v>
      </c>
      <c r="K37" s="152">
        <f>('Table A6'!I40*0.9+'Table A6'!J40*0.05+'Table A6'!K40*0.04)/0.99</f>
        <v>27492.287599106214</v>
      </c>
      <c r="L37" s="152">
        <f>'Table A6'!J40</f>
        <v>59783.366217670366</v>
      </c>
      <c r="M37" s="152">
        <f>'Table A6'!K40</f>
        <v>98328.342155206032</v>
      </c>
      <c r="N37" s="152">
        <f>'Table A6'!L40</f>
        <v>206585.2773205649</v>
      </c>
      <c r="O37" s="152">
        <f>'Table A6'!M40</f>
        <v>362876.55426567543</v>
      </c>
      <c r="P37" s="152">
        <f>'Table A6'!N40</f>
        <v>898090.43167555833</v>
      </c>
    </row>
    <row r="38" spans="1:16" s="140" customFormat="1" ht="13">
      <c r="A38" s="140">
        <f>'Table A6'!A41</f>
        <v>1948</v>
      </c>
      <c r="B38" s="152">
        <f>'Table A0'!J41</f>
        <v>31387.624405219511</v>
      </c>
      <c r="C38" s="152">
        <f>'Table A6'!B41</f>
        <v>109899.08486661622</v>
      </c>
      <c r="D38" s="152">
        <f>'Table A6'!C41</f>
        <v>157284.75684132421</v>
      </c>
      <c r="E38" s="152">
        <f>'Table A6'!D41</f>
        <v>384266.13107827969</v>
      </c>
      <c r="F38" s="152">
        <f>'Table A6'!E41</f>
        <v>558718.91550105461</v>
      </c>
      <c r="G38" s="152">
        <f>'Table A6'!F41</f>
        <v>1272812.9959804865</v>
      </c>
      <c r="H38" s="152">
        <f>'Table A6'!G41</f>
        <v>4097651.9577027224</v>
      </c>
      <c r="I38" s="198"/>
      <c r="J38" s="152">
        <f>'Table A6'!I41</f>
        <v>22664.128798397651</v>
      </c>
      <c r="K38" s="152">
        <f>('Table A6'!I41*0.9+'Table A6'!J41*0.05+'Table A6'!K41*0.04)/0.99</f>
        <v>27823.195044885564</v>
      </c>
      <c r="L38" s="152">
        <f>'Table A6'!J41</f>
        <v>62513.412891908258</v>
      </c>
      <c r="M38" s="152">
        <f>'Table A6'!K41</f>
        <v>100539.41328208533</v>
      </c>
      <c r="N38" s="152">
        <f>'Table A6'!L41</f>
        <v>209813.34665550475</v>
      </c>
      <c r="O38" s="152">
        <f>'Table A6'!M41</f>
        <v>380195.39538119663</v>
      </c>
      <c r="P38" s="152">
        <f>'Table A6'!N41</f>
        <v>958942.00023357151</v>
      </c>
    </row>
    <row r="39" spans="1:16" s="140" customFormat="1" ht="13">
      <c r="A39" s="140">
        <f>'Table A6'!A42</f>
        <v>1949</v>
      </c>
      <c r="B39" s="152">
        <f>'Table A0'!J42</f>
        <v>30780.716559766628</v>
      </c>
      <c r="C39" s="152">
        <f>'Table A6'!B42</f>
        <v>106966.05655208242</v>
      </c>
      <c r="D39" s="152">
        <f>'Table A6'!C42</f>
        <v>150858.81738985685</v>
      </c>
      <c r="E39" s="152">
        <f>'Table A6'!D42</f>
        <v>360964.2343511933</v>
      </c>
      <c r="F39" s="152">
        <f>'Table A6'!E42</f>
        <v>521804.66664924042</v>
      </c>
      <c r="G39" s="152">
        <f>'Table A6'!F42</f>
        <v>1179323.0035068656</v>
      </c>
      <c r="H39" s="152">
        <f>'Table A6'!G42</f>
        <v>3824504.4625326246</v>
      </c>
      <c r="I39" s="198"/>
      <c r="J39" s="152">
        <f>'Table A6'!I42</f>
        <v>22315.678782842653</v>
      </c>
      <c r="K39" s="152">
        <f>('Table A6'!I42*0.9+'Table A6'!J42*0.05+'Table A6'!K42*0.04)/0.99</f>
        <v>27445.529511368379</v>
      </c>
      <c r="L39" s="152">
        <f>'Table A6'!J42</f>
        <v>63073.295714307962</v>
      </c>
      <c r="M39" s="152">
        <f>'Table A6'!K42</f>
        <v>98332.463149522751</v>
      </c>
      <c r="N39" s="152">
        <f>'Table A6'!L42</f>
        <v>200123.80205314621</v>
      </c>
      <c r="O39" s="152">
        <f>'Table A6'!M42</f>
        <v>357425.0824348341</v>
      </c>
      <c r="P39" s="152">
        <f>'Table A6'!N42</f>
        <v>885413.95250400342</v>
      </c>
    </row>
    <row r="40" spans="1:16" s="140" customFormat="1" ht="13">
      <c r="A40" s="140">
        <f>'Table A6'!A43</f>
        <v>1950</v>
      </c>
      <c r="B40" s="152">
        <f>'Table A0'!J43</f>
        <v>33640.638976492104</v>
      </c>
      <c r="C40" s="152">
        <f>'Table A6'!B43</f>
        <v>119637.43887218744</v>
      </c>
      <c r="D40" s="152">
        <f>'Table A6'!C43</f>
        <v>171792.26879903016</v>
      </c>
      <c r="E40" s="152">
        <f>'Table A6'!D43</f>
        <v>431257.35012640984</v>
      </c>
      <c r="F40" s="152">
        <f>'Table A6'!E43</f>
        <v>630420.94538559765</v>
      </c>
      <c r="G40" s="152">
        <f>'Table A6'!F43</f>
        <v>1476974.4255590551</v>
      </c>
      <c r="H40" s="152">
        <f>'Table A6'!G43</f>
        <v>4103438.5724213701</v>
      </c>
      <c r="I40" s="198"/>
      <c r="J40" s="152">
        <f>'Table A6'!I43</f>
        <v>24085.438988081511</v>
      </c>
      <c r="K40" s="152">
        <f>('Table A6'!I43*0.9+'Table A6'!J43*0.05+'Table A6'!K43*0.04)/0.99</f>
        <v>29624.308560836369</v>
      </c>
      <c r="L40" s="152">
        <f>'Table A6'!J43</f>
        <v>67482.60894534472</v>
      </c>
      <c r="M40" s="152">
        <f>'Table A6'!K43</f>
        <v>106925.99846718524</v>
      </c>
      <c r="N40" s="152">
        <f>'Table A6'!L43</f>
        <v>232093.75486722196</v>
      </c>
      <c r="O40" s="152">
        <f>'Table A6'!M43</f>
        <v>418782.57534223329</v>
      </c>
      <c r="P40" s="152">
        <f>'Table A6'!N43</f>
        <v>1185145.0759076867</v>
      </c>
    </row>
    <row r="41" spans="1:16" s="140" customFormat="1" ht="13">
      <c r="A41" s="140">
        <f>'Table A6'!A44</f>
        <v>1951</v>
      </c>
      <c r="B41" s="152">
        <f>'Table A0'!J44</f>
        <v>34560.941346493622</v>
      </c>
      <c r="C41" s="152">
        <f>'Table A6'!B44</f>
        <v>118259.0789971607</v>
      </c>
      <c r="D41" s="152">
        <f>'Table A6'!C44</f>
        <v>167281.66381142492</v>
      </c>
      <c r="E41" s="152">
        <f>'Table A6'!D44</f>
        <v>407373.44955860602</v>
      </c>
      <c r="F41" s="152">
        <f>'Table A6'!E44</f>
        <v>589544.97225884488</v>
      </c>
      <c r="G41" s="152">
        <f>'Table A6'!F44</f>
        <v>1344560.9184142263</v>
      </c>
      <c r="H41" s="152">
        <f>'Table A6'!G44</f>
        <v>4427497.6874872819</v>
      </c>
      <c r="I41" s="198"/>
      <c r="J41" s="152">
        <f>'Table A6'!I44</f>
        <v>25261.14827419728</v>
      </c>
      <c r="K41" s="152">
        <f>('Table A6'!I44*0.9+'Table A6'!J44*0.05+'Table A6'!K44*0.04)/0.99</f>
        <v>30795.158435260168</v>
      </c>
      <c r="L41" s="152">
        <f>'Table A6'!J44</f>
        <v>69236.494182896509</v>
      </c>
      <c r="M41" s="152">
        <f>'Table A6'!K44</f>
        <v>107258.71737462965</v>
      </c>
      <c r="N41" s="152">
        <f>'Table A6'!L44</f>
        <v>225201.92685836714</v>
      </c>
      <c r="O41" s="152">
        <f>'Table A6'!M44</f>
        <v>400790.98571999947</v>
      </c>
      <c r="P41" s="152">
        <f>'Table A6'!N44</f>
        <v>1002012.3885172203</v>
      </c>
    </row>
    <row r="42" spans="1:16" s="140" customFormat="1" ht="13">
      <c r="A42" s="140">
        <f>'Table A6'!A45</f>
        <v>1952</v>
      </c>
      <c r="B42" s="152">
        <f>'Table A0'!J45</f>
        <v>35450.265800677371</v>
      </c>
      <c r="C42" s="152">
        <f>'Table A6'!B45</f>
        <v>117735.68227285205</v>
      </c>
      <c r="D42" s="152">
        <f>'Table A6'!C45</f>
        <v>163560.74209658473</v>
      </c>
      <c r="E42" s="152">
        <f>'Table A6'!D45</f>
        <v>382539.42190735176</v>
      </c>
      <c r="F42" s="152">
        <f>'Table A6'!E45</f>
        <v>548512.75006714172</v>
      </c>
      <c r="G42" s="152">
        <f>'Table A6'!F45</f>
        <v>1215294.8954309372</v>
      </c>
      <c r="H42" s="152">
        <f>'Table A6'!G45</f>
        <v>3858652.5271544405</v>
      </c>
      <c r="I42" s="198"/>
      <c r="J42" s="152">
        <f>'Table A6'!I45</f>
        <v>26307.441748213521</v>
      </c>
      <c r="K42" s="152">
        <f>('Table A6'!I45*0.9+'Table A6'!J45*0.05+'Table A6'!K45*0.04)/0.99</f>
        <v>31944.314728892779</v>
      </c>
      <c r="L42" s="152">
        <f>'Table A6'!J45</f>
        <v>71910.622449119357</v>
      </c>
      <c r="M42" s="152">
        <f>'Table A6'!K45</f>
        <v>108816.07214389298</v>
      </c>
      <c r="N42" s="152">
        <f>'Table A6'!L45</f>
        <v>216566.09374756186</v>
      </c>
      <c r="O42" s="152">
        <f>'Table A6'!M45</f>
        <v>381817.21372619277</v>
      </c>
      <c r="P42" s="152">
        <f>'Table A6'!N45</f>
        <v>921588.49190610345</v>
      </c>
    </row>
    <row r="43" spans="1:16" s="140" customFormat="1" ht="13">
      <c r="A43" s="140">
        <f>'Table A6'!A46</f>
        <v>1953</v>
      </c>
      <c r="B43" s="152">
        <f>'Table A0'!J46</f>
        <v>36843.230633721309</v>
      </c>
      <c r="C43" s="152">
        <f>'Table A6'!B46</f>
        <v>119029.2449052694</v>
      </c>
      <c r="D43" s="152">
        <f>'Table A6'!C46</f>
        <v>162206.36728859835</v>
      </c>
      <c r="E43" s="152">
        <f>'Table A6'!D46</f>
        <v>364817.43406547577</v>
      </c>
      <c r="F43" s="152">
        <f>'Table A6'!E46</f>
        <v>517444.13902764861</v>
      </c>
      <c r="G43" s="152">
        <f>'Table A6'!F46</f>
        <v>1125617.7745814563</v>
      </c>
      <c r="H43" s="152">
        <f>'Table A6'!G46</f>
        <v>3561841.5370335341</v>
      </c>
      <c r="I43" s="198"/>
      <c r="J43" s="152">
        <f>'Table A6'!I46</f>
        <v>27711.451270215963</v>
      </c>
      <c r="K43" s="152">
        <f>('Table A6'!I46*0.9+'Table A6'!J46*0.05+'Table A6'!K46*0.04)/0.99</f>
        <v>33530.359891986409</v>
      </c>
      <c r="L43" s="152">
        <f>'Table A6'!J46</f>
        <v>75852.122521940473</v>
      </c>
      <c r="M43" s="152">
        <f>'Table A6'!K46</f>
        <v>111553.60059437898</v>
      </c>
      <c r="N43" s="152">
        <f>'Table A6'!L46</f>
        <v>212190.72910330296</v>
      </c>
      <c r="O43" s="152">
        <f>'Table A6'!M46</f>
        <v>365400.73013919668</v>
      </c>
      <c r="P43" s="152">
        <f>'Table A6'!N46</f>
        <v>854926.24542011437</v>
      </c>
    </row>
    <row r="44" spans="1:16" s="140" customFormat="1" ht="13">
      <c r="A44" s="140">
        <f>'Table A6'!A47</f>
        <v>1954</v>
      </c>
      <c r="B44" s="152">
        <f>'Table A0'!J47</f>
        <v>36791.878483549452</v>
      </c>
      <c r="C44" s="152">
        <f>'Table A6'!B47</f>
        <v>123753.56934987663</v>
      </c>
      <c r="D44" s="152">
        <f>'Table A6'!C47</f>
        <v>171433.0955754781</v>
      </c>
      <c r="E44" s="152">
        <f>'Table A6'!D47</f>
        <v>396379.57673369191</v>
      </c>
      <c r="F44" s="152">
        <f>'Table A6'!E47</f>
        <v>567539.88726193272</v>
      </c>
      <c r="G44" s="152">
        <f>'Table A6'!F47</f>
        <v>1284379.1287426583</v>
      </c>
      <c r="H44" s="152">
        <f>'Table A6'!G47</f>
        <v>4300045.0366854612</v>
      </c>
      <c r="I44" s="198"/>
      <c r="J44" s="152">
        <f>'Table A6'!I47</f>
        <v>27129.468387290875</v>
      </c>
      <c r="K44" s="152">
        <f>('Table A6'!I47*0.9+'Table A6'!J47*0.05+'Table A6'!K47*0.04)/0.99</f>
        <v>33159.67951132579</v>
      </c>
      <c r="L44" s="152">
        <f>'Table A6'!J47</f>
        <v>76074.043124275195</v>
      </c>
      <c r="M44" s="152">
        <f>'Table A6'!K47</f>
        <v>115196.47528592464</v>
      </c>
      <c r="N44" s="152">
        <f>'Table A6'!L47</f>
        <v>225219.26620545107</v>
      </c>
      <c r="O44" s="152">
        <f>'Table A6'!M47</f>
        <v>388330.07689175126</v>
      </c>
      <c r="P44" s="152">
        <f>'Table A6'!N47</f>
        <v>949305.13897123584</v>
      </c>
    </row>
    <row r="45" spans="1:16" s="140" customFormat="1" ht="13">
      <c r="A45" s="140">
        <f>'Table A6'!A48</f>
        <v>1955</v>
      </c>
      <c r="B45" s="152">
        <f>'Table A0'!J48</f>
        <v>39666.929577155715</v>
      </c>
      <c r="C45" s="152">
        <f>'Table A6'!B48</f>
        <v>134620.82601587437</v>
      </c>
      <c r="D45" s="152">
        <f>'Table A6'!C48</f>
        <v>187196.9024588583</v>
      </c>
      <c r="E45" s="152">
        <f>'Table A6'!D48</f>
        <v>438618.87944326288</v>
      </c>
      <c r="F45" s="152">
        <f>'Table A6'!E48</f>
        <v>631688.88963593356</v>
      </c>
      <c r="G45" s="152">
        <f>'Table A6'!F48</f>
        <v>1473614.036835517</v>
      </c>
      <c r="H45" s="152">
        <f>'Table A6'!G48</f>
        <v>5222304.8870686358</v>
      </c>
      <c r="I45" s="198"/>
      <c r="J45" s="152">
        <f>'Table A6'!I48</f>
        <v>29116.496639520308</v>
      </c>
      <c r="K45" s="152">
        <f>('Table A6'!I48*0.9+'Table A6'!J48*0.05+'Table A6'!K48*0.04)/0.99</f>
        <v>35637.111901740493</v>
      </c>
      <c r="L45" s="152">
        <f>'Table A6'!J48</f>
        <v>82044.749572890447</v>
      </c>
      <c r="M45" s="152">
        <f>'Table A6'!K48</f>
        <v>124341.40821275716</v>
      </c>
      <c r="N45" s="152">
        <f>'Table A6'!L48</f>
        <v>245548.86925059219</v>
      </c>
      <c r="O45" s="152">
        <f>'Table A6'!M48</f>
        <v>421207.60283603775</v>
      </c>
      <c r="P45" s="152">
        <f>'Table A6'!N48</f>
        <v>1057092.8312540594</v>
      </c>
    </row>
    <row r="46" spans="1:16" s="140" customFormat="1" ht="13">
      <c r="A46" s="140">
        <f>'Table A6'!A49</f>
        <v>1956</v>
      </c>
      <c r="B46" s="152">
        <f>'Table A0'!J49</f>
        <v>41541.721594447044</v>
      </c>
      <c r="C46" s="152">
        <f>'Table A6'!B49</f>
        <v>139007.48942445798</v>
      </c>
      <c r="D46" s="152">
        <f>'Table A6'!C49</f>
        <v>192146.27836362805</v>
      </c>
      <c r="E46" s="152">
        <f>'Table A6'!D49</f>
        <v>443336.647366972</v>
      </c>
      <c r="F46" s="152">
        <f>'Table A6'!E49</f>
        <v>640080.91065337358</v>
      </c>
      <c r="G46" s="152">
        <f>'Table A6'!F49</f>
        <v>1448272.976660717</v>
      </c>
      <c r="H46" s="152">
        <f>'Table A6'!G49</f>
        <v>4975061.9135024296</v>
      </c>
      <c r="I46" s="198"/>
      <c r="J46" s="152">
        <f>'Table A6'!I49</f>
        <v>30712.19183555694</v>
      </c>
      <c r="K46" s="152">
        <f>('Table A6'!I49*0.9+'Table A6'!J49*0.05+'Table A6'!K49*0.04)/0.99</f>
        <v>37483.18699068416</v>
      </c>
      <c r="L46" s="152">
        <f>'Table A6'!J49</f>
        <v>85868.700485287933</v>
      </c>
      <c r="M46" s="152">
        <f>'Table A6'!K49</f>
        <v>129348.68611279206</v>
      </c>
      <c r="N46" s="152">
        <f>'Table A6'!L49</f>
        <v>246592.38408057039</v>
      </c>
      <c r="O46" s="152">
        <f>'Table A6'!M49</f>
        <v>438032.89415153768</v>
      </c>
      <c r="P46" s="152">
        <f>'Table A6'!N49</f>
        <v>1056407.5392338603</v>
      </c>
    </row>
    <row r="47" spans="1:16" s="140" customFormat="1" ht="13">
      <c r="A47" s="140">
        <f>'Table A6'!A50</f>
        <v>1957</v>
      </c>
      <c r="B47" s="152">
        <f>'Table A0'!J50</f>
        <v>41386.352816549552</v>
      </c>
      <c r="C47" s="152">
        <f>'Table A6'!B50</f>
        <v>136527.74121984834</v>
      </c>
      <c r="D47" s="152">
        <f>'Table A6'!C50</f>
        <v>187103.42348505664</v>
      </c>
      <c r="E47" s="152">
        <f>'Table A6'!D50</f>
        <v>420525.46922214405</v>
      </c>
      <c r="F47" s="152">
        <f>'Table A6'!E50</f>
        <v>598359.77964319789</v>
      </c>
      <c r="G47" s="152">
        <f>'Table A6'!F50</f>
        <v>1317456.8322607211</v>
      </c>
      <c r="H47" s="152">
        <f>'Table A6'!G50</f>
        <v>4357433.8165924698</v>
      </c>
      <c r="I47" s="198"/>
      <c r="J47" s="152">
        <f>'Table A6'!I50</f>
        <v>30815.087438405248</v>
      </c>
      <c r="K47" s="152">
        <f>('Table A6'!I50*0.9+'Table A6'!J50*0.05+'Table A6'!K50*0.04)/0.99</f>
        <v>37556.6647720486</v>
      </c>
      <c r="L47" s="152">
        <f>'Table A6'!J50</f>
        <v>85952.05895464003</v>
      </c>
      <c r="M47" s="152">
        <f>'Table A6'!K50</f>
        <v>128747.91205078477</v>
      </c>
      <c r="N47" s="152">
        <f>'Table A6'!L50</f>
        <v>242691.15880109018</v>
      </c>
      <c r="O47" s="152">
        <f>'Table A6'!M50</f>
        <v>418585.51648881705</v>
      </c>
      <c r="P47" s="152">
        <f>'Table A6'!N50</f>
        <v>979681.61177941598</v>
      </c>
    </row>
    <row r="48" spans="1:16" s="140" customFormat="1" ht="13">
      <c r="A48" s="140">
        <f>'Table A6'!A51</f>
        <v>1958</v>
      </c>
      <c r="B48" s="152">
        <f>'Table A0'!J51</f>
        <v>40344.764561114149</v>
      </c>
      <c r="C48" s="152">
        <f>'Table A6'!B51</f>
        <v>135403.22483702007</v>
      </c>
      <c r="D48" s="152">
        <f>'Table A6'!C51</f>
        <v>184994.28623401327</v>
      </c>
      <c r="E48" s="152">
        <f>'Table A6'!D51</f>
        <v>411748.39749540488</v>
      </c>
      <c r="F48" s="152">
        <f>'Table A6'!E51</f>
        <v>586472.85258199705</v>
      </c>
      <c r="G48" s="152">
        <f>'Table A6'!F51</f>
        <v>1298475.8155150809</v>
      </c>
      <c r="H48" s="152">
        <f>'Table A6'!G51</f>
        <v>4363140.0556750307</v>
      </c>
      <c r="I48" s="198"/>
      <c r="J48" s="152">
        <f>'Table A6'!I51</f>
        <v>29782.713419346826</v>
      </c>
      <c r="K48" s="152">
        <f>('Table A6'!I51*0.9+'Table A6'!J51*0.05+'Table A6'!K51*0.04)/0.99</f>
        <v>36593.212713293033</v>
      </c>
      <c r="L48" s="152">
        <f>'Table A6'!J51</f>
        <v>85812.163440026838</v>
      </c>
      <c r="M48" s="152">
        <f>'Table A6'!K51</f>
        <v>128305.75841866537</v>
      </c>
      <c r="N48" s="152">
        <f>'Table A6'!L51</f>
        <v>237023.94240881267</v>
      </c>
      <c r="O48" s="152">
        <f>'Table A6'!M51</f>
        <v>408472.11184872605</v>
      </c>
      <c r="P48" s="152">
        <f>'Table A6'!N51</f>
        <v>957957.56660841999</v>
      </c>
    </row>
    <row r="49" spans="1:21" s="140" customFormat="1" ht="13">
      <c r="A49" s="140">
        <f>'Table A6'!A52</f>
        <v>1959</v>
      </c>
      <c r="B49" s="152">
        <f>'Table A0'!J52</f>
        <v>43203.170901448335</v>
      </c>
      <c r="C49" s="152">
        <f>'Table A6'!B52</f>
        <v>146906.4466824953</v>
      </c>
      <c r="D49" s="152">
        <f>'Table A6'!C52</f>
        <v>202102.75604099483</v>
      </c>
      <c r="E49" s="152">
        <f>'Table A6'!D52</f>
        <v>460003.36900235125</v>
      </c>
      <c r="F49" s="152">
        <f>'Table A6'!E52</f>
        <v>666689.02197737386</v>
      </c>
      <c r="G49" s="152">
        <f>'Table A6'!F52</f>
        <v>1490427.1977306933</v>
      </c>
      <c r="H49" s="152">
        <f>'Table A6'!G52</f>
        <v>5158998.3752965843</v>
      </c>
      <c r="I49" s="198"/>
      <c r="J49" s="152">
        <f>'Table A6'!I52</f>
        <v>31680.584703554228</v>
      </c>
      <c r="K49" s="152">
        <f>('Table A6'!I52*0.9+'Table A6'!J52*0.05+'Table A6'!K52*0.04)/0.99</f>
        <v>38993.0678903281</v>
      </c>
      <c r="L49" s="152">
        <f>'Table A6'!J52</f>
        <v>91710.137323995776</v>
      </c>
      <c r="M49" s="152">
        <f>'Table A6'!K52</f>
        <v>137627.60280065573</v>
      </c>
      <c r="N49" s="152">
        <f>'Table A6'!L52</f>
        <v>253317.71602732863</v>
      </c>
      <c r="O49" s="152">
        <f>'Table A6'!M52</f>
        <v>460754.47803904396</v>
      </c>
      <c r="P49" s="152">
        <f>'Table A6'!N52</f>
        <v>1082808.17800115</v>
      </c>
    </row>
    <row r="50" spans="1:21" s="140" customFormat="1" ht="13">
      <c r="A50" s="140">
        <f>'Table A6'!A53</f>
        <v>1960</v>
      </c>
      <c r="B50" s="152">
        <f>'Table A0'!J53</f>
        <v>43378.278908307562</v>
      </c>
      <c r="C50" s="152">
        <f>'Table A6'!B53</f>
        <v>145209.20514502001</v>
      </c>
      <c r="D50" s="152">
        <f>'Table A6'!C53</f>
        <v>195846.9627646817</v>
      </c>
      <c r="E50" s="152">
        <f>'Table A6'!D53</f>
        <v>435282.80810056417</v>
      </c>
      <c r="F50" s="152">
        <f>'Table A6'!E53</f>
        <v>618509.64731057</v>
      </c>
      <c r="G50" s="152">
        <f>'Table A6'!F53</f>
        <v>1409380.0568596497</v>
      </c>
      <c r="H50" s="152">
        <f>'Table A6'!G53</f>
        <v>5096617.9662522599</v>
      </c>
      <c r="I50" s="198"/>
      <c r="J50" s="152">
        <f>'Table A6'!I53</f>
        <v>32063.731548672848</v>
      </c>
      <c r="K50" s="152">
        <f>('Table A6'!I53*0.9+'Table A6'!J53*0.05+'Table A6'!K53*0.04)/0.99</f>
        <v>39419.647300304976</v>
      </c>
      <c r="L50" s="152">
        <f>'Table A6'!J53</f>
        <v>94571.447525358366</v>
      </c>
      <c r="M50" s="152">
        <f>'Table A6'!K53</f>
        <v>135988.00143071104</v>
      </c>
      <c r="N50" s="152">
        <f>'Table A6'!L53</f>
        <v>252055.9688905584</v>
      </c>
      <c r="O50" s="152">
        <f>'Table A6'!M53</f>
        <v>420792.04492330004</v>
      </c>
      <c r="P50" s="152">
        <f>'Table A6'!N53</f>
        <v>999686.95581602631</v>
      </c>
    </row>
    <row r="51" spans="1:21" s="140" customFormat="1" ht="13">
      <c r="A51" s="140">
        <f>'Table A6'!A54</f>
        <v>1961</v>
      </c>
      <c r="B51" s="152">
        <f>'Table A0'!J54</f>
        <v>44423.864940232314</v>
      </c>
      <c r="C51" s="152">
        <f>'Table A6'!B54</f>
        <v>152172.94006707513</v>
      </c>
      <c r="D51" s="152">
        <f>'Table A6'!C54</f>
        <v>208804.30892717044</v>
      </c>
      <c r="E51" s="152">
        <f>'Table A6'!D54</f>
        <v>472699.07182521257</v>
      </c>
      <c r="F51" s="152">
        <f>'Table A6'!E54</f>
        <v>680248.53392141836</v>
      </c>
      <c r="G51" s="152">
        <f>'Table A6'!F54</f>
        <v>1622040.4989320184</v>
      </c>
      <c r="H51" s="152">
        <f>'Table A6'!G54</f>
        <v>6140679.4057492632</v>
      </c>
      <c r="I51" s="198"/>
      <c r="J51" s="152">
        <f>'Table A6'!I54</f>
        <v>32451.745481694219</v>
      </c>
      <c r="K51" s="152">
        <f>('Table A6'!I54*0.9+'Table A6'!J54*0.05+'Table A6'!K54*0.04)/0.99</f>
        <v>40097.852749474936</v>
      </c>
      <c r="L51" s="152">
        <f>'Table A6'!J54</f>
        <v>95541.571206979846</v>
      </c>
      <c r="M51" s="152">
        <f>'Table A6'!K54</f>
        <v>142830.61820265991</v>
      </c>
      <c r="N51" s="152">
        <f>'Table A6'!L54</f>
        <v>265149.60972900683</v>
      </c>
      <c r="O51" s="152">
        <f>'Table A6'!M54</f>
        <v>444800.5426687682</v>
      </c>
      <c r="P51" s="152">
        <f>'Table A6'!N54</f>
        <v>1119969.5092856581</v>
      </c>
    </row>
    <row r="52" spans="1:21" s="140" customFormat="1" ht="13">
      <c r="A52" s="140">
        <f>'Table A6'!A55</f>
        <v>1962</v>
      </c>
      <c r="B52" s="152">
        <f>'Table A0'!J55</f>
        <v>45444.292812735483</v>
      </c>
      <c r="C52" s="152">
        <f>'Table A6'!B55</f>
        <v>153151.37982925214</v>
      </c>
      <c r="D52" s="152">
        <f>'Table A6'!C55</f>
        <v>207279.47317286331</v>
      </c>
      <c r="E52" s="152">
        <f>'Table A6'!D55</f>
        <v>452166.45299810619</v>
      </c>
      <c r="F52" s="152">
        <f>'Table A6'!E55</f>
        <v>641280.37347219361</v>
      </c>
      <c r="G52" s="152">
        <f>'Table A6'!F55</f>
        <v>1451616.9674210532</v>
      </c>
      <c r="H52" s="152">
        <f>'Table A6'!G55</f>
        <v>5274901.6631547306</v>
      </c>
      <c r="I52" s="198"/>
      <c r="J52" s="152">
        <f>'Table A6'!I55</f>
        <v>33476.838699789187</v>
      </c>
      <c r="K52" s="152">
        <f>('Table A6'!I55*0.9+'Table A6'!J55*0.05+'Table A6'!K55*0.04)/0.99</f>
        <v>41335.988164398404</v>
      </c>
      <c r="L52" s="152">
        <f>'Table A6'!J55</f>
        <v>99023.286485640958</v>
      </c>
      <c r="M52" s="152">
        <f>'Table A6'!K55</f>
        <v>146057.72821655258</v>
      </c>
      <c r="N52" s="152">
        <f>'Table A6'!L55</f>
        <v>263052.53252401872</v>
      </c>
      <c r="O52" s="152">
        <f>'Table A6'!M55</f>
        <v>438696.22498497867</v>
      </c>
      <c r="P52" s="152">
        <f>'Table A6'!N55</f>
        <v>1026807.5567839779</v>
      </c>
    </row>
    <row r="53" spans="1:21" s="140" customFormat="1" ht="13">
      <c r="A53" s="140">
        <f>'Table A6'!A56</f>
        <v>1963</v>
      </c>
      <c r="B53" s="152">
        <f>'Table A0'!J56</f>
        <v>46689.371623688974</v>
      </c>
      <c r="C53" s="152">
        <f>'Table A6'!B56</f>
        <v>157739.16836379562</v>
      </c>
      <c r="D53" s="152">
        <f>'Table A6'!C56</f>
        <v>213313.27372824299</v>
      </c>
      <c r="E53" s="152">
        <f>'Table A6'!D56</f>
        <v>462995.6344174454</v>
      </c>
      <c r="F53" s="152">
        <f>'Table A6'!E56</f>
        <v>653443.82898263994</v>
      </c>
      <c r="G53" s="152">
        <f>'Table A6'!F56</f>
        <v>1468802.0069906267</v>
      </c>
      <c r="H53" s="152">
        <f>'Table A6'!G56</f>
        <v>5352001.9415122466</v>
      </c>
      <c r="I53" s="198"/>
      <c r="J53" s="152">
        <f>'Table A6'!I56</f>
        <v>34350.505319232674</v>
      </c>
      <c r="K53" s="152">
        <f>('Table A6'!I56*0.9+'Table A6'!J56*0.05+'Table A6'!K56*0.04)/0.99</f>
        <v>42484.257858095465</v>
      </c>
      <c r="L53" s="152">
        <f>'Table A6'!J56</f>
        <v>102165.06299934827</v>
      </c>
      <c r="M53" s="152">
        <f>'Table A6'!K56</f>
        <v>150892.68355594238</v>
      </c>
      <c r="N53" s="152">
        <f>'Table A6'!L56</f>
        <v>272547.43985225086</v>
      </c>
      <c r="O53" s="152">
        <f>'Table A6'!M56</f>
        <v>449604.28448064323</v>
      </c>
      <c r="P53" s="152">
        <f>'Table A6'!N56</f>
        <v>1037335.3475993357</v>
      </c>
    </row>
    <row r="54" spans="1:21" s="140" customFormat="1" ht="13">
      <c r="A54" s="140">
        <f>'Table A6'!A57</f>
        <v>1964</v>
      </c>
      <c r="B54" s="152">
        <f>'Table A0'!J57</f>
        <v>49188.444335824533</v>
      </c>
      <c r="C54" s="152">
        <f>'Table A6'!B57</f>
        <v>169322.16501864584</v>
      </c>
      <c r="D54" s="152">
        <f>'Table A6'!C57</f>
        <v>231197.89505123565</v>
      </c>
      <c r="E54" s="152">
        <f>'Table A6'!D57</f>
        <v>515450.80070727703</v>
      </c>
      <c r="F54" s="152">
        <f>'Table A6'!E57</f>
        <v>726538.75531068654</v>
      </c>
      <c r="G54" s="152">
        <f>'Table A6'!F57</f>
        <v>1658866.2055190194</v>
      </c>
      <c r="H54" s="152">
        <f>'Table A6'!G57</f>
        <v>6405152.4949356662</v>
      </c>
      <c r="I54" s="198"/>
      <c r="J54" s="152">
        <f>'Table A6'!I57</f>
        <v>35840.253148844386</v>
      </c>
      <c r="K54" s="152">
        <f>('Table A6'!I57*0.9+'Table A6'!J57*0.05+'Table A6'!K57*0.04)/0.99</f>
        <v>44478.723564395717</v>
      </c>
      <c r="L54" s="152">
        <f>'Table A6'!J57</f>
        <v>107446.43498605602</v>
      </c>
      <c r="M54" s="152">
        <f>'Table A6'!K57</f>
        <v>160134.66863722535</v>
      </c>
      <c r="N54" s="152">
        <f>'Table A6'!L57</f>
        <v>304362.84610386752</v>
      </c>
      <c r="O54" s="152">
        <f>'Table A6'!M57</f>
        <v>493456.89275860327</v>
      </c>
      <c r="P54" s="152">
        <f>'Table A6'!N57</f>
        <v>1131501.0622505033</v>
      </c>
    </row>
    <row r="55" spans="1:21" s="140" customFormat="1" ht="13">
      <c r="A55" s="140">
        <f>'Table A6'!A58</f>
        <v>1965</v>
      </c>
      <c r="B55" s="152">
        <f>'Table A0'!J58</f>
        <v>51589.126115251405</v>
      </c>
      <c r="C55" s="152">
        <f>'Table A6'!B58</f>
        <v>179432.26402063426</v>
      </c>
      <c r="D55" s="152">
        <f>'Table A6'!C58</f>
        <v>246352.39582996778</v>
      </c>
      <c r="E55" s="152">
        <f>'Table A6'!D58</f>
        <v>561904.26066265628</v>
      </c>
      <c r="F55" s="152">
        <f>'Table A6'!E58</f>
        <v>797056.0976849224</v>
      </c>
      <c r="G55" s="152">
        <f>'Table A6'!F58</f>
        <v>1885656.6755344127</v>
      </c>
      <c r="H55" s="152">
        <f>'Table A6'!G58</f>
        <v>7683434.0386656923</v>
      </c>
      <c r="I55" s="198"/>
      <c r="J55" s="152">
        <f>'Table A6'!I58</f>
        <v>37384.333014653304</v>
      </c>
      <c r="K55" s="152">
        <f>('Table A6'!I58*0.9+'Table A6'!J58*0.05+'Table A6'!K58*0.04)/0.99</f>
        <v>46434.427786489738</v>
      </c>
      <c r="L55" s="152">
        <f>'Table A6'!J58</f>
        <v>112512.1322113007</v>
      </c>
      <c r="M55" s="152">
        <f>'Table A6'!K58</f>
        <v>167464.42962179566</v>
      </c>
      <c r="N55" s="152">
        <f>'Table A6'!L58</f>
        <v>326752.42364039004</v>
      </c>
      <c r="O55" s="152">
        <f>'Table A6'!M58</f>
        <v>524905.95322254964</v>
      </c>
      <c r="P55" s="152">
        <f>'Table A6'!N58</f>
        <v>1241459.1907420487</v>
      </c>
    </row>
    <row r="56" spans="1:21" s="140" customFormat="1" ht="13">
      <c r="A56" s="140">
        <f>'Table A6'!A59</f>
        <v>1966</v>
      </c>
      <c r="B56" s="152">
        <f>'Table A0'!J59</f>
        <v>53628.006120020706</v>
      </c>
      <c r="C56" s="152">
        <f>'Table A6'!B59</f>
        <v>180576.32250210718</v>
      </c>
      <c r="D56" s="152">
        <f>'Table A6'!C59</f>
        <v>245831.16113556718</v>
      </c>
      <c r="E56" s="152">
        <f>'Table A6'!D59</f>
        <v>545678.73460493574</v>
      </c>
      <c r="F56" s="152">
        <f>'Table A6'!E59</f>
        <v>774271.50543722929</v>
      </c>
      <c r="G56" s="152">
        <f>'Table A6'!F59</f>
        <v>1815461.9116043218</v>
      </c>
      <c r="H56" s="152">
        <f>'Table A6'!G59</f>
        <v>6917364.3574733241</v>
      </c>
      <c r="I56" s="198"/>
      <c r="J56" s="152">
        <f>'Table A6'!I59</f>
        <v>39522.637633122205</v>
      </c>
      <c r="K56" s="152">
        <f>('Table A6'!I59*0.9+'Table A6'!J59*0.05+'Table A6'!K59*0.04)/0.99</f>
        <v>48657.796741385195</v>
      </c>
      <c r="L56" s="152">
        <f>'Table A6'!J59</f>
        <v>115321.48386864721</v>
      </c>
      <c r="M56" s="152">
        <f>'Table A6'!K59</f>
        <v>170869.26776822502</v>
      </c>
      <c r="N56" s="152">
        <f>'Table A6'!L59</f>
        <v>317085.96377264219</v>
      </c>
      <c r="O56" s="152">
        <f>'Table A6'!M59</f>
        <v>513973.90389545617</v>
      </c>
      <c r="P56" s="152">
        <f>'Table A6'!N59</f>
        <v>1248583.8620633215</v>
      </c>
    </row>
    <row r="57" spans="1:21" s="140" customFormat="1" ht="13">
      <c r="A57" s="140">
        <f>'Table A6'!A60</f>
        <v>1967</v>
      </c>
      <c r="B57" s="152">
        <f>'Table A0'!J60</f>
        <v>55565.569399555236</v>
      </c>
      <c r="C57" s="152">
        <f>'Table A6'!B60</f>
        <v>191393.18409463318</v>
      </c>
      <c r="D57" s="152">
        <f>'Table A6'!C60</f>
        <v>263405.23511241534</v>
      </c>
      <c r="E57" s="152">
        <f>'Table A6'!D60</f>
        <v>596637.63045490871</v>
      </c>
      <c r="F57" s="152">
        <f>'Table A6'!E60</f>
        <v>852911.51199258759</v>
      </c>
      <c r="G57" s="152">
        <f>'Table A6'!F60</f>
        <v>2043149.0437031435</v>
      </c>
      <c r="H57" s="152">
        <f>'Table A6'!G60</f>
        <v>7870017.2286626287</v>
      </c>
      <c r="I57" s="198"/>
      <c r="J57" s="152">
        <f>'Table A6'!I60</f>
        <v>40473.612211213243</v>
      </c>
      <c r="K57" s="152">
        <f>('Table A6'!I60*0.9+'Table A6'!J60*0.05+'Table A6'!K60*0.04)/0.99</f>
        <v>50100.195045460758</v>
      </c>
      <c r="L57" s="152">
        <f>'Table A6'!J60</f>
        <v>119381.13307685102</v>
      </c>
      <c r="M57" s="152">
        <f>'Table A6'!K60</f>
        <v>180097.13627679201</v>
      </c>
      <c r="N57" s="152">
        <f>'Table A6'!L60</f>
        <v>340363.74891722976</v>
      </c>
      <c r="O57" s="152">
        <f>'Table A6'!M60</f>
        <v>555352.12906494865</v>
      </c>
      <c r="P57" s="152">
        <f>'Table A6'!N60</f>
        <v>1395719.2453743122</v>
      </c>
    </row>
    <row r="58" spans="1:21" s="140" customFormat="1" ht="13">
      <c r="A58" s="140">
        <f>'Table A6'!A61</f>
        <v>1968</v>
      </c>
      <c r="B58" s="152">
        <f>'Table A0'!J61</f>
        <v>58003.649939715237</v>
      </c>
      <c r="C58" s="152">
        <f>'Table A6'!B61</f>
        <v>202126.30343148421</v>
      </c>
      <c r="D58" s="152">
        <f>'Table A6'!C61</f>
        <v>280167.88949292805</v>
      </c>
      <c r="E58" s="152">
        <f>'Table A6'!D61</f>
        <v>650385.56350246526</v>
      </c>
      <c r="F58" s="152">
        <f>'Table A6'!E61</f>
        <v>944184.59185255622</v>
      </c>
      <c r="G58" s="152">
        <f>'Table A6'!F61</f>
        <v>2333405.9707663571</v>
      </c>
      <c r="H58" s="152">
        <f>'Table A6'!G61</f>
        <v>9367175.0548374988</v>
      </c>
      <c r="I58" s="198"/>
      <c r="J58" s="152">
        <f>'Table A6'!I61</f>
        <v>41990.021773963133</v>
      </c>
      <c r="K58" s="152">
        <f>('Table A6'!I61*0.9+'Table A6'!J61*0.05+'Table A6'!K61*0.04)/0.99</f>
        <v>52019.994247162213</v>
      </c>
      <c r="L58" s="152">
        <f>'Table A6'!J61</f>
        <v>124084.71737004032</v>
      </c>
      <c r="M58" s="152">
        <f>'Table A6'!K61</f>
        <v>187613.47099054378</v>
      </c>
      <c r="N58" s="152">
        <f>'Table A6'!L61</f>
        <v>356586.53515237424</v>
      </c>
      <c r="O58" s="152">
        <f>'Table A6'!M61</f>
        <v>596879.24712410592</v>
      </c>
      <c r="P58" s="152">
        <f>'Table A6'!N61</f>
        <v>1551876.0725362306</v>
      </c>
    </row>
    <row r="59" spans="1:21" s="140" customFormat="1" ht="13">
      <c r="A59" s="140">
        <f>'Table A6'!A62</f>
        <v>1969</v>
      </c>
      <c r="B59" s="152">
        <f>'Table A0'!J62</f>
        <v>57946.679383669572</v>
      </c>
      <c r="C59" s="152">
        <f>'Table A6'!B62</f>
        <v>196609.13301435323</v>
      </c>
      <c r="D59" s="152">
        <f>'Table A6'!C62</f>
        <v>267528.27397884039</v>
      </c>
      <c r="E59" s="152">
        <f>'Table A6'!D62</f>
        <v>599834.89428465394</v>
      </c>
      <c r="F59" s="152">
        <f>'Table A6'!E62</f>
        <v>862918.68481052888</v>
      </c>
      <c r="G59" s="152">
        <f>'Table A6'!F62</f>
        <v>2140374.3412791556</v>
      </c>
      <c r="H59" s="152">
        <f>'Table A6'!G62</f>
        <v>9029079.2467858624</v>
      </c>
      <c r="I59" s="198"/>
      <c r="J59" s="152">
        <f>'Table A6'!I62</f>
        <v>42539.740091371394</v>
      </c>
      <c r="K59" s="152">
        <f>('Table A6'!I62*0.9+'Table A6'!J62*0.05+'Table A6'!K62*0.04)/0.99</f>
        <v>52473.061051336408</v>
      </c>
      <c r="L59" s="152">
        <f>'Table A6'!J62</f>
        <v>125689.99204986605</v>
      </c>
      <c r="M59" s="152">
        <f>'Table A6'!K62</f>
        <v>184451.61890238698</v>
      </c>
      <c r="N59" s="152">
        <f>'Table A6'!L62</f>
        <v>336751.10375877901</v>
      </c>
      <c r="O59" s="152">
        <f>'Table A6'!M62</f>
        <v>543554.77069337212</v>
      </c>
      <c r="P59" s="152">
        <f>'Table A6'!N62</f>
        <v>1374962.6851117439</v>
      </c>
    </row>
    <row r="60" spans="1:21">
      <c r="A60" s="140">
        <f>'Table A6'!A63</f>
        <v>1970</v>
      </c>
      <c r="B60" s="152">
        <f>'Table A0'!J63</f>
        <v>57083.210990764957</v>
      </c>
      <c r="C60" s="152">
        <f>'Table A6'!B63</f>
        <v>186246.46521744988</v>
      </c>
      <c r="D60" s="152">
        <f>'Table A6'!C63</f>
        <v>247316.16979291296</v>
      </c>
      <c r="E60" s="152">
        <f>'Table A6'!D63</f>
        <v>515192.33316619368</v>
      </c>
      <c r="F60" s="152">
        <f>'Table A6'!E63</f>
        <v>713658.3510335926</v>
      </c>
      <c r="G60" s="152">
        <f>'Table A6'!F63</f>
        <v>1584255.881996755</v>
      </c>
      <c r="H60" s="152">
        <f>'Table A6'!G63</f>
        <v>5687058.3675742876</v>
      </c>
      <c r="I60" s="198"/>
      <c r="J60" s="152">
        <f>'Table A6'!I63</f>
        <v>42731.73829891107</v>
      </c>
      <c r="K60" s="152">
        <f>('Table A6'!I63*0.9+'Table A6'!J63*0.05+'Table A6'!K63*0.04)/0.99</f>
        <v>52455.846120306072</v>
      </c>
      <c r="L60" s="152">
        <f>'Table A6'!J63</f>
        <v>125176.76064198678</v>
      </c>
      <c r="M60" s="152">
        <f>'Table A6'!K63</f>
        <v>180347.12894959279</v>
      </c>
      <c r="N60" s="152">
        <f>'Table A6'!L63</f>
        <v>316726.31529879471</v>
      </c>
      <c r="O60" s="152">
        <f>'Table A6'!M63</f>
        <v>496008.96829280193</v>
      </c>
      <c r="P60" s="152">
        <f>'Table A6'!N63</f>
        <v>1128388.9391548072</v>
      </c>
      <c r="Q60" s="140"/>
      <c r="R60" s="140"/>
      <c r="S60" s="140"/>
      <c r="T60" s="140"/>
      <c r="U60" s="140"/>
    </row>
    <row r="61" spans="1:21">
      <c r="A61" s="140">
        <f>'Table A6'!A64</f>
        <v>1971</v>
      </c>
      <c r="B61" s="152">
        <f>'Table A0'!J64</f>
        <v>57482.229041797757</v>
      </c>
      <c r="C61" s="152">
        <f>'Table A6'!B64</f>
        <v>191628.26097657066</v>
      </c>
      <c r="D61" s="152">
        <f>'Table A6'!C64</f>
        <v>255883.25490809674</v>
      </c>
      <c r="E61" s="152">
        <f>'Table A6'!D64</f>
        <v>540278.69648799708</v>
      </c>
      <c r="F61" s="152">
        <f>'Table A6'!E64</f>
        <v>754594.29071391735</v>
      </c>
      <c r="G61" s="152">
        <f>'Table A6'!F64</f>
        <v>1717417.0020425299</v>
      </c>
      <c r="H61" s="152">
        <f>'Table A6'!G64</f>
        <v>6401863.6715284754</v>
      </c>
      <c r="I61" s="198"/>
      <c r="J61" s="152">
        <f>'Table A6'!I64</f>
        <v>42577.114382378546</v>
      </c>
      <c r="K61" s="152">
        <f>('Table A6'!I64*0.9+'Table A6'!J64*0.05+'Table A6'!K64*0.04)/0.99</f>
        <v>52605.497047391706</v>
      </c>
      <c r="L61" s="152">
        <f>'Table A6'!J64</f>
        <v>127373.26704504457</v>
      </c>
      <c r="M61" s="152">
        <f>'Table A6'!K64</f>
        <v>184784.39451312163</v>
      </c>
      <c r="N61" s="152">
        <f>'Table A6'!L64</f>
        <v>325963.10226207675</v>
      </c>
      <c r="O61" s="152">
        <f>'Table A6'!M64</f>
        <v>513888.61288176419</v>
      </c>
      <c r="P61" s="152">
        <f>'Table A6'!N64</f>
        <v>1196922.9276552028</v>
      </c>
      <c r="Q61" s="140"/>
      <c r="R61" s="140"/>
      <c r="S61" s="140"/>
      <c r="T61" s="140"/>
      <c r="U61" s="140"/>
    </row>
    <row r="62" spans="1:21">
      <c r="A62" s="140">
        <f>'Table A6'!A65</f>
        <v>1972</v>
      </c>
      <c r="B62" s="152">
        <f>'Table A0'!J65</f>
        <v>60284.223325180174</v>
      </c>
      <c r="C62" s="152">
        <f>'Table A6'!B65</f>
        <v>202470.21237696536</v>
      </c>
      <c r="D62" s="152">
        <f>'Table A6'!C65</f>
        <v>271501.99515611347</v>
      </c>
      <c r="E62" s="152">
        <f>'Table A6'!D65</f>
        <v>581001.76222416142</v>
      </c>
      <c r="F62" s="152">
        <f>'Table A6'!E65</f>
        <v>817463.46677264664</v>
      </c>
      <c r="G62" s="152">
        <f>'Table A6'!F65</f>
        <v>1884384.6187151247</v>
      </c>
      <c r="H62" s="152">
        <f>'Table A6'!G65</f>
        <v>7102430.43794744</v>
      </c>
      <c r="I62" s="198"/>
      <c r="J62" s="152">
        <f>'Table A6'!I65</f>
        <v>44485.780097204035</v>
      </c>
      <c r="K62" s="152">
        <f>('Table A6'!I65*0.9+'Table A6'!J65*0.05+'Table A6'!K65*0.04)/0.99</f>
        <v>55024.45020498844</v>
      </c>
      <c r="L62" s="152">
        <f>'Table A6'!J65</f>
        <v>133438.42959781724</v>
      </c>
      <c r="M62" s="152">
        <f>'Table A6'!K65</f>
        <v>194127.05338910149</v>
      </c>
      <c r="N62" s="152">
        <f>'Table A6'!L65</f>
        <v>344540.05767567636</v>
      </c>
      <c r="O62" s="152">
        <f>'Table A6'!M65</f>
        <v>550733.17878702702</v>
      </c>
      <c r="P62" s="152">
        <f>'Table A6'!N65</f>
        <v>1304601.7499115339</v>
      </c>
      <c r="Q62" s="140"/>
      <c r="R62" s="140"/>
      <c r="S62" s="140"/>
      <c r="T62" s="140"/>
      <c r="U62" s="140"/>
    </row>
    <row r="63" spans="1:21">
      <c r="A63" s="140">
        <f>'Table A6'!A66</f>
        <v>1973</v>
      </c>
      <c r="B63" s="152">
        <f>'Table A0'!J66</f>
        <v>61231.598878146586</v>
      </c>
      <c r="C63" s="152">
        <f>'Table A6'!B66</f>
        <v>204101.47065319162</v>
      </c>
      <c r="D63" s="152">
        <f>'Table A6'!C66</f>
        <v>272035.13324058027</v>
      </c>
      <c r="E63" s="152">
        <f>'Table A6'!D66</f>
        <v>561032.21906436316</v>
      </c>
      <c r="F63" s="152">
        <f>'Table A6'!E66</f>
        <v>771989.60547605809</v>
      </c>
      <c r="G63" s="152">
        <f>'Table A6'!F66</f>
        <v>1690044.55751007</v>
      </c>
      <c r="H63" s="152">
        <f>'Table A6'!G66</f>
        <v>5764316.6061423216</v>
      </c>
      <c r="I63" s="198"/>
      <c r="J63" s="152">
        <f>'Table A6'!I66</f>
        <v>45357.168680919363</v>
      </c>
      <c r="K63" s="152">
        <f>('Table A6'!I66*0.9+'Table A6'!J66*0.05+'Table A6'!K66*0.04)/0.99</f>
        <v>56183.107765154506</v>
      </c>
      <c r="L63" s="152">
        <f>'Table A6'!J66</f>
        <v>136167.80806580296</v>
      </c>
      <c r="M63" s="152">
        <f>'Table A6'!K66</f>
        <v>199785.86178463459</v>
      </c>
      <c r="N63" s="152">
        <f>'Table A6'!L66</f>
        <v>350074.83265266818</v>
      </c>
      <c r="O63" s="152">
        <f>'Table A6'!M66</f>
        <v>542475.86746755498</v>
      </c>
      <c r="P63" s="152">
        <f>'Table A6'!N66</f>
        <v>1237347.6632175979</v>
      </c>
      <c r="Q63" s="140"/>
      <c r="R63" s="140"/>
      <c r="S63" s="140"/>
      <c r="T63" s="140"/>
      <c r="U63" s="140"/>
    </row>
    <row r="64" spans="1:21">
      <c r="A64" s="140">
        <f>'Table A6'!A67</f>
        <v>1974</v>
      </c>
      <c r="B64" s="152">
        <f>'Table A0'!J67</f>
        <v>58790.423593703366</v>
      </c>
      <c r="C64" s="152">
        <f>'Table A6'!B67</f>
        <v>195823.38336980849</v>
      </c>
      <c r="D64" s="152">
        <f>'Table A6'!C67</f>
        <v>260063.49789278558</v>
      </c>
      <c r="E64" s="152">
        <f>'Table A6'!D67</f>
        <v>536311.47788426501</v>
      </c>
      <c r="F64" s="152">
        <f>'Table A6'!E67</f>
        <v>741565.66849203419</v>
      </c>
      <c r="G64" s="152">
        <f>'Table A6'!F67</f>
        <v>1603939.7011390829</v>
      </c>
      <c r="H64" s="152">
        <f>'Table A6'!G67</f>
        <v>5166821.2379272524</v>
      </c>
      <c r="I64" s="198"/>
      <c r="J64" s="152">
        <f>'Table A6'!I67</f>
        <v>43564.539174136131</v>
      </c>
      <c r="K64" s="152">
        <f>('Table A6'!I67*0.9+'Table A6'!J67*0.05+'Table A6'!K67*0.04)/0.99</f>
        <v>53966.978600869414</v>
      </c>
      <c r="L64" s="152">
        <f>'Table A6'!J67</f>
        <v>131583.2688468314</v>
      </c>
      <c r="M64" s="152">
        <f>'Table A6'!K67</f>
        <v>191001.50289491573</v>
      </c>
      <c r="N64" s="152">
        <f>'Table A6'!L67</f>
        <v>331057.28727649571</v>
      </c>
      <c r="O64" s="152">
        <f>'Table A6'!M67</f>
        <v>525972.16033027193</v>
      </c>
      <c r="P64" s="152">
        <f>'Table A6'!N67</f>
        <v>1208063.9748292863</v>
      </c>
      <c r="Q64" s="140"/>
      <c r="R64" s="140"/>
      <c r="S64" s="140"/>
      <c r="T64" s="140"/>
      <c r="U64" s="140"/>
    </row>
    <row r="65" spans="1:21">
      <c r="A65" s="140">
        <f>'Table A6'!A68</f>
        <v>1975</v>
      </c>
      <c r="B65" s="152">
        <f>'Table A0'!J68</f>
        <v>55656.264373845057</v>
      </c>
      <c r="C65" s="152">
        <f>'Table A6'!B68</f>
        <v>186075.11807187952</v>
      </c>
      <c r="D65" s="152">
        <f>'Table A6'!C68</f>
        <v>244679.13643679823</v>
      </c>
      <c r="E65" s="152">
        <f>'Table A6'!D68</f>
        <v>493819.81212032802</v>
      </c>
      <c r="F65" s="152">
        <f>'Table A6'!E68</f>
        <v>675433.3909454759</v>
      </c>
      <c r="G65" s="152">
        <f>'Table A6'!F68</f>
        <v>1427311.8815439953</v>
      </c>
      <c r="H65" s="152">
        <f>'Table A6'!G68</f>
        <v>4711755.970561143</v>
      </c>
      <c r="I65" s="198"/>
      <c r="J65" s="152">
        <f>'Table A6'!I68</f>
        <v>41165.280629619003</v>
      </c>
      <c r="K65" s="152">
        <f>('Table A6'!I68*0.9+'Table A6'!J68*0.05+'Table A6'!K68*0.04)/0.99</f>
        <v>51230.369952163404</v>
      </c>
      <c r="L65" s="152">
        <f>'Table A6'!J68</f>
        <v>127471.0997069608</v>
      </c>
      <c r="M65" s="152">
        <f>'Table A6'!K68</f>
        <v>182393.96751591578</v>
      </c>
      <c r="N65" s="152">
        <f>'Table A6'!L68</f>
        <v>312206.23329518008</v>
      </c>
      <c r="O65" s="152">
        <f>'Table A6'!M68</f>
        <v>487463.76829584606</v>
      </c>
      <c r="P65" s="152">
        <f>'Table A6'!N68</f>
        <v>1062373.649430979</v>
      </c>
      <c r="Q65" s="140"/>
      <c r="R65" s="140"/>
      <c r="S65" s="140"/>
      <c r="T65" s="140"/>
      <c r="U65" s="140"/>
    </row>
    <row r="66" spans="1:21">
      <c r="A66" s="140">
        <f>'Table A6'!A69</f>
        <v>1976</v>
      </c>
      <c r="B66" s="152">
        <f>'Table A0'!J69</f>
        <v>57304.713657523913</v>
      </c>
      <c r="C66" s="152">
        <f>'Table A6'!B69</f>
        <v>191475.7543845445</v>
      </c>
      <c r="D66" s="152">
        <f>'Table A6'!C69</f>
        <v>251849.134155042</v>
      </c>
      <c r="E66" s="152">
        <f>'Table A6'!D69</f>
        <v>507770.48563153885</v>
      </c>
      <c r="F66" s="152">
        <f>'Table A6'!E69</f>
        <v>695552.94515445759</v>
      </c>
      <c r="G66" s="152">
        <f>'Table A6'!F69</f>
        <v>1486910.9183168532</v>
      </c>
      <c r="H66" s="152">
        <f>'Table A6'!G69</f>
        <v>4927857.8111568829</v>
      </c>
      <c r="I66" s="198"/>
      <c r="J66" s="152">
        <f>'Table A6'!I69</f>
        <v>42396.820243410519</v>
      </c>
      <c r="K66" s="152">
        <f>('Table A6'!I69*0.9+'Table A6'!J69*0.05+'Table A6'!K69*0.04)/0.99</f>
        <v>52754.554344655087</v>
      </c>
      <c r="L66" s="152">
        <f>'Table A6'!J69</f>
        <v>131102.37461404706</v>
      </c>
      <c r="M66" s="152">
        <f>'Table A6'!K69</f>
        <v>187868.79628591778</v>
      </c>
      <c r="N66" s="152">
        <f>'Table A6'!L69</f>
        <v>319988.02610862005</v>
      </c>
      <c r="O66" s="152">
        <f>'Table A6'!M69</f>
        <v>497713.45186385867</v>
      </c>
      <c r="P66" s="152">
        <f>'Table A6'!N69</f>
        <v>1104583.4857790724</v>
      </c>
      <c r="Q66" s="140"/>
      <c r="R66" s="140"/>
      <c r="S66" s="140"/>
      <c r="T66" s="140"/>
      <c r="U66" s="140"/>
    </row>
    <row r="67" spans="1:21">
      <c r="A67" s="140">
        <f>'Table A6'!A70</f>
        <v>1977</v>
      </c>
      <c r="B67" s="152">
        <f>'Table A0'!J70</f>
        <v>57927.287201878054</v>
      </c>
      <c r="C67" s="152">
        <f>'Table A6'!B70</f>
        <v>194539.26182380106</v>
      </c>
      <c r="D67" s="152">
        <f>'Table A6'!C70</f>
        <v>256321.30281693046</v>
      </c>
      <c r="E67" s="152">
        <f>'Table A6'!D70</f>
        <v>522800.5957351175</v>
      </c>
      <c r="F67" s="152">
        <f>'Table A6'!E70</f>
        <v>720274.98918604618</v>
      </c>
      <c r="G67" s="152">
        <f>'Table A6'!F70</f>
        <v>1568631.7283927314</v>
      </c>
      <c r="H67" s="152">
        <f>'Table A6'!G70</f>
        <v>5350334.6690366156</v>
      </c>
      <c r="I67" s="198"/>
      <c r="J67" s="152">
        <f>'Table A6'!I70</f>
        <v>42748.178910553266</v>
      </c>
      <c r="K67" s="152">
        <f>('Table A6'!I70*0.9+'Table A6'!J70*0.05+'Table A6'!K70*0.04)/0.99</f>
        <v>53231.597216693815</v>
      </c>
      <c r="L67" s="152">
        <f>'Table A6'!J70</f>
        <v>132757.22083067166</v>
      </c>
      <c r="M67" s="152">
        <f>'Table A6'!K70</f>
        <v>189701.47958738371</v>
      </c>
      <c r="N67" s="152">
        <f>'Table A6'!L70</f>
        <v>325326.20228418882</v>
      </c>
      <c r="O67" s="152">
        <f>'Table A6'!M70</f>
        <v>508185.80438437482</v>
      </c>
      <c r="P67" s="152">
        <f>'Table A6'!N70</f>
        <v>1148442.5127656334</v>
      </c>
      <c r="Q67" s="140"/>
      <c r="R67" s="140"/>
      <c r="S67" s="140"/>
      <c r="T67" s="140"/>
      <c r="U67" s="140"/>
    </row>
    <row r="68" spans="1:21">
      <c r="A68" s="140">
        <f>'Table A6'!A71</f>
        <v>1978</v>
      </c>
      <c r="B68" s="152">
        <f>'Table A0'!J71</f>
        <v>59031.629047311377</v>
      </c>
      <c r="C68" s="152">
        <f>'Table A6'!B71</f>
        <v>197673.75321269469</v>
      </c>
      <c r="D68" s="152">
        <f>'Table A6'!C71</f>
        <v>260163.8950670397</v>
      </c>
      <c r="E68" s="152">
        <f>'Table A6'!D71</f>
        <v>528363.8538581538</v>
      </c>
      <c r="F68" s="152">
        <f>'Table A6'!E71</f>
        <v>727420.96702334972</v>
      </c>
      <c r="G68" s="152">
        <f>'Table A6'!F71</f>
        <v>1563138.0583282553</v>
      </c>
      <c r="H68" s="152">
        <f>'Table A6'!G71</f>
        <v>5055329.65042073</v>
      </c>
      <c r="I68" s="198"/>
      <c r="J68" s="152">
        <f>'Table A6'!I71</f>
        <v>43626.948584491009</v>
      </c>
      <c r="K68" s="152">
        <f>('Table A6'!I71*0.9+'Table A6'!J71*0.05+'Table A6'!K71*0.04)/0.99</f>
        <v>54290.899503767519</v>
      </c>
      <c r="L68" s="152">
        <f>'Table A6'!J71</f>
        <v>135183.61135834968</v>
      </c>
      <c r="M68" s="152">
        <f>'Table A6'!K71</f>
        <v>193113.90536926116</v>
      </c>
      <c r="N68" s="152">
        <f>'Table A6'!L71</f>
        <v>329306.74069295794</v>
      </c>
      <c r="O68" s="152">
        <f>'Table A6'!M71</f>
        <v>518491.69419712329</v>
      </c>
      <c r="P68" s="152">
        <f>'Table A6'!N71</f>
        <v>1175116.7703179803</v>
      </c>
      <c r="Q68" s="140"/>
      <c r="R68" s="140"/>
      <c r="S68" s="140"/>
      <c r="T68" s="140"/>
      <c r="U68" s="140"/>
    </row>
    <row r="69" spans="1:21">
      <c r="A69" s="140">
        <f>'Table A6'!A72</f>
        <v>1979</v>
      </c>
      <c r="B69" s="152">
        <f>'Table A0'!J72</f>
        <v>59690.329403557131</v>
      </c>
      <c r="C69" s="152">
        <f>'Table A6'!B72</f>
        <v>204214.23313666321</v>
      </c>
      <c r="D69" s="152">
        <f>'Table A6'!C72</f>
        <v>273755.76448664116</v>
      </c>
      <c r="E69" s="152">
        <f>'Table A6'!D72</f>
        <v>594378.30183241516</v>
      </c>
      <c r="F69" s="152">
        <f>'Table A6'!E72</f>
        <v>848623.76089249889</v>
      </c>
      <c r="G69" s="152">
        <f>'Table A6'!F72</f>
        <v>2052908.3510310028</v>
      </c>
      <c r="H69" s="152">
        <f>'Table A6'!G72</f>
        <v>8194626.3798050722</v>
      </c>
      <c r="I69" s="198"/>
      <c r="J69" s="152">
        <f>'Table A6'!I72</f>
        <v>43632.117877656456</v>
      </c>
      <c r="K69" s="152">
        <f>('Table A6'!I72*0.9+'Table A6'!J72*0.05+'Table A6'!K72*0.04)/0.99</f>
        <v>54289.440793164635</v>
      </c>
      <c r="L69" s="152">
        <f>'Table A6'!J72</f>
        <v>134672.70178668527</v>
      </c>
      <c r="M69" s="152">
        <f>'Table A6'!K72</f>
        <v>193600.13015019763</v>
      </c>
      <c r="N69" s="152">
        <f>'Table A6'!L72</f>
        <v>340132.84277233138</v>
      </c>
      <c r="O69" s="152">
        <f>'Table A6'!M72</f>
        <v>547552.61335787282</v>
      </c>
      <c r="P69" s="152">
        <f>'Table A6'!N72</f>
        <v>1370495.2367227729</v>
      </c>
      <c r="Q69" s="140"/>
      <c r="R69" s="140"/>
      <c r="S69" s="140"/>
      <c r="T69" s="140"/>
      <c r="U69" s="140"/>
    </row>
    <row r="70" spans="1:21">
      <c r="A70" s="140">
        <f>'Table A6'!A73</f>
        <v>1980</v>
      </c>
      <c r="B70" s="152">
        <f>'Table A0'!J73</f>
        <v>57906.258972002288</v>
      </c>
      <c r="C70" s="152">
        <f>'Table A6'!B73</f>
        <v>200547.3828139891</v>
      </c>
      <c r="D70" s="152">
        <f>'Table A6'!C73</f>
        <v>268311.68632924615</v>
      </c>
      <c r="E70" s="152">
        <f>'Table A6'!D73</f>
        <v>580280.01600257703</v>
      </c>
      <c r="F70" s="152">
        <f>'Table A6'!E73</f>
        <v>827948.63667932805</v>
      </c>
      <c r="G70" s="152">
        <f>'Table A6'!F73</f>
        <v>1974323.4420702758</v>
      </c>
      <c r="H70" s="152">
        <f>'Table A6'!G73</f>
        <v>7391607.4700138168</v>
      </c>
      <c r="I70" s="198"/>
      <c r="J70" s="152">
        <f>'Table A6'!I73</f>
        <v>42057.245211781534</v>
      </c>
      <c r="K70" s="152">
        <f>('Table A6'!I73*0.9+'Table A6'!J73*0.05+'Table A6'!K73*0.04)/0.99</f>
        <v>52629.756375733858</v>
      </c>
      <c r="L70" s="152">
        <f>'Table A6'!J73</f>
        <v>132783.07929873205</v>
      </c>
      <c r="M70" s="152">
        <f>'Table A6'!K73</f>
        <v>190319.60391091343</v>
      </c>
      <c r="N70" s="152">
        <f>'Table A6'!L73</f>
        <v>332611.39532582602</v>
      </c>
      <c r="O70" s="152">
        <f>'Table A6'!M73</f>
        <v>541354.93533159106</v>
      </c>
      <c r="P70" s="152">
        <f>'Table A6'!N73</f>
        <v>1372402.9945209939</v>
      </c>
      <c r="Q70" s="140"/>
      <c r="R70" s="140"/>
      <c r="S70" s="140"/>
      <c r="T70" s="140"/>
      <c r="U70" s="140"/>
    </row>
    <row r="71" spans="1:21">
      <c r="A71" s="140">
        <f>'Table A6'!A74</f>
        <v>1981</v>
      </c>
      <c r="B71" s="152">
        <f>'Table A0'!J74</f>
        <v>57260.913264033836</v>
      </c>
      <c r="C71" s="152">
        <f>'Table A6'!B74</f>
        <v>197799.01083596318</v>
      </c>
      <c r="D71" s="152">
        <f>'Table A6'!C74</f>
        <v>263816.18647841382</v>
      </c>
      <c r="E71" s="152">
        <f>'Table A6'!D74</f>
        <v>573583.98868729849</v>
      </c>
      <c r="F71" s="152">
        <f>'Table A6'!E74</f>
        <v>828375.88134970644</v>
      </c>
      <c r="G71" s="152">
        <f>'Table A6'!F74</f>
        <v>2042034.5020381077</v>
      </c>
      <c r="H71" s="152">
        <f>'Table A6'!G74</f>
        <v>7821070.4227942843</v>
      </c>
      <c r="I71" s="198"/>
      <c r="J71" s="152">
        <f>'Table A6'!I74</f>
        <v>41645.569089375014</v>
      </c>
      <c r="K71" s="152">
        <f>('Table A6'!I74*0.9+'Table A6'!J74*0.05+'Table A6'!K74*0.04)/0.99</f>
        <v>52045.528663798839</v>
      </c>
      <c r="L71" s="152">
        <f>'Table A6'!J74</f>
        <v>131781.83519351252</v>
      </c>
      <c r="M71" s="152">
        <f>'Table A6'!K74</f>
        <v>186374.23592619269</v>
      </c>
      <c r="N71" s="152">
        <f>'Table A6'!L74</f>
        <v>318792.09602489049</v>
      </c>
      <c r="O71" s="152">
        <f>'Table A6'!M74</f>
        <v>524961.22617760603</v>
      </c>
      <c r="P71" s="152">
        <f>'Table A6'!N74</f>
        <v>1399919.3997318661</v>
      </c>
      <c r="Q71" s="140"/>
      <c r="R71" s="140"/>
      <c r="S71" s="140"/>
      <c r="T71" s="140"/>
      <c r="U71" s="140"/>
    </row>
    <row r="72" spans="1:21">
      <c r="A72" s="140">
        <f>'Table A6'!A75</f>
        <v>1982</v>
      </c>
      <c r="B72" s="152">
        <f>'Table A0'!J75</f>
        <v>56251.362681474224</v>
      </c>
      <c r="C72" s="152">
        <f>'Table A6'!B75</f>
        <v>198748.24767188155</v>
      </c>
      <c r="D72" s="152">
        <f>'Table A6'!C75</f>
        <v>268103.66804431396</v>
      </c>
      <c r="E72" s="152">
        <f>'Table A6'!D75</f>
        <v>607278.29123190255</v>
      </c>
      <c r="F72" s="152">
        <f>'Table A6'!E75</f>
        <v>896088.38858063985</v>
      </c>
      <c r="G72" s="152">
        <f>'Table A6'!F75</f>
        <v>2348927.2144886232</v>
      </c>
      <c r="H72" s="152">
        <f>'Table A6'!G75</f>
        <v>9752821.1812196691</v>
      </c>
      <c r="I72" s="198"/>
      <c r="J72" s="152">
        <f>'Table A6'!I75</f>
        <v>40418.375460317853</v>
      </c>
      <c r="K72" s="152">
        <f>('Table A6'!I75*0.9+'Table A6'!J75*0.05+'Table A6'!K75*0.04)/0.99</f>
        <v>50685.434110257775</v>
      </c>
      <c r="L72" s="152">
        <f>'Table A6'!J75</f>
        <v>129392.82729944908</v>
      </c>
      <c r="M72" s="152">
        <f>'Table A6'!K75</f>
        <v>183310.01224741686</v>
      </c>
      <c r="N72" s="152">
        <f>'Table A6'!L75</f>
        <v>318468.19388316519</v>
      </c>
      <c r="O72" s="152">
        <f>'Table A6'!M75</f>
        <v>532878.68210364389</v>
      </c>
      <c r="P72" s="152">
        <f>'Table A6'!N75</f>
        <v>1526272.3292962848</v>
      </c>
      <c r="Q72" s="198"/>
      <c r="R72" s="140"/>
      <c r="S72" s="140"/>
      <c r="T72" s="140"/>
      <c r="U72" s="140"/>
    </row>
    <row r="73" spans="1:21">
      <c r="A73" s="140">
        <f>'Table A6'!A76</f>
        <v>1983</v>
      </c>
      <c r="B73" s="152">
        <f>'Table A0'!J76</f>
        <v>56556.993890467675</v>
      </c>
      <c r="C73" s="152">
        <f>'Table A6'!B76</f>
        <v>205764.98851364263</v>
      </c>
      <c r="D73" s="152">
        <f>'Table A6'!C76</f>
        <v>281106.37607633584</v>
      </c>
      <c r="E73" s="152">
        <f>'Table A6'!D76</f>
        <v>653528.96504707739</v>
      </c>
      <c r="F73" s="152">
        <f>'Table A6'!E76</f>
        <v>976234.69465803308</v>
      </c>
      <c r="G73" s="152">
        <f>'Table A6'!F76</f>
        <v>2613426.3682415392</v>
      </c>
      <c r="H73" s="152">
        <f>'Table A6'!G76</f>
        <v>10656280.503137378</v>
      </c>
      <c r="I73" s="198"/>
      <c r="J73" s="152">
        <f>'Table A6'!I76</f>
        <v>39978.327821226012</v>
      </c>
      <c r="K73" s="152">
        <f>('Table A6'!I76*0.9+'Table A6'!J76*0.05+'Table A6'!K76*0.04)/0.99</f>
        <v>50526.973979794857</v>
      </c>
      <c r="L73" s="152">
        <f>'Table A6'!J76</f>
        <v>130423.60095094943</v>
      </c>
      <c r="M73" s="152">
        <f>'Table A6'!K76</f>
        <v>188000.72883365044</v>
      </c>
      <c r="N73" s="152">
        <f>'Table A6'!L76</f>
        <v>330823.23543612182</v>
      </c>
      <c r="O73" s="152">
        <f>'Table A6'!M76</f>
        <v>566936.77626215643</v>
      </c>
      <c r="P73" s="152">
        <f>'Table A6'!N76</f>
        <v>1719775.9088086684</v>
      </c>
      <c r="Q73" s="198"/>
      <c r="R73" s="140"/>
      <c r="S73" s="140"/>
      <c r="T73" s="140"/>
      <c r="U73" s="140"/>
    </row>
    <row r="74" spans="1:21">
      <c r="A74" s="140">
        <f>'Table A6'!A77</f>
        <v>1984</v>
      </c>
      <c r="B74" s="152">
        <f>'Table A0'!J77</f>
        <v>58534.224655523787</v>
      </c>
      <c r="C74" s="152">
        <f>'Table A6'!B77</f>
        <v>215028.61857418311</v>
      </c>
      <c r="D74" s="152">
        <f>'Table A6'!C77</f>
        <v>296025.21888423461</v>
      </c>
      <c r="E74" s="152">
        <f>'Table A6'!D77</f>
        <v>701787.12854894192</v>
      </c>
      <c r="F74" s="152">
        <f>'Table A6'!E77</f>
        <v>1058201.0618783385</v>
      </c>
      <c r="G74" s="152">
        <f>'Table A6'!F77</f>
        <v>2915650.2012761291</v>
      </c>
      <c r="H74" s="152">
        <f>'Table A6'!G77</f>
        <v>12605568.626957253</v>
      </c>
      <c r="I74" s="198"/>
      <c r="J74" s="152">
        <f>'Table A6'!I77</f>
        <v>41145.958664561644</v>
      </c>
      <c r="K74" s="152">
        <f>('Table A6'!I77*0.9+'Table A6'!J77*0.05+'Table A6'!K77*0.04)/0.99</f>
        <v>52036.7205757923</v>
      </c>
      <c r="L74" s="152">
        <f>'Table A6'!J77</f>
        <v>134032.01826413162</v>
      </c>
      <c r="M74" s="152">
        <f>'Table A6'!K77</f>
        <v>194584.74146805779</v>
      </c>
      <c r="N74" s="152">
        <f>'Table A6'!L77</f>
        <v>345373.19521954539</v>
      </c>
      <c r="O74" s="152">
        <f>'Table A6'!M77</f>
        <v>593838.77702889068</v>
      </c>
      <c r="P74" s="152">
        <f>'Table A6'!N77</f>
        <v>1838992.5984226707</v>
      </c>
      <c r="Q74" s="198"/>
      <c r="R74" s="140"/>
      <c r="S74" s="140"/>
      <c r="T74" s="140"/>
      <c r="U74" s="140"/>
    </row>
    <row r="75" spans="1:21">
      <c r="A75" s="140">
        <f>'Table A6'!A78</f>
        <v>1985</v>
      </c>
      <c r="B75" s="152">
        <f>'Table A0'!J78</f>
        <v>60152.830105113571</v>
      </c>
      <c r="C75" s="152">
        <f>'Table A6'!B78</f>
        <v>225939.20909031216</v>
      </c>
      <c r="D75" s="152">
        <f>'Table A6'!C78</f>
        <v>314202.63349253259</v>
      </c>
      <c r="E75" s="152">
        <f>'Table A6'!D78</f>
        <v>762073.9356101962</v>
      </c>
      <c r="F75" s="152">
        <f>'Table A6'!E78</f>
        <v>1157960.4703541703</v>
      </c>
      <c r="G75" s="152">
        <f>'Table A6'!F78</f>
        <v>3198944.8947758838</v>
      </c>
      <c r="H75" s="152">
        <f>'Table A6'!G78</f>
        <v>13451267.690194421</v>
      </c>
      <c r="I75" s="198"/>
      <c r="J75" s="152">
        <f>'Table A6'!I78</f>
        <v>41732.121328980393</v>
      </c>
      <c r="K75" s="152">
        <f>('Table A6'!I78*0.9+'Table A6'!J78*0.05+'Table A6'!K78*0.04)/0.99</f>
        <v>53062.717928294551</v>
      </c>
      <c r="L75" s="152">
        <f>'Table A6'!J78</f>
        <v>137675.78468809172</v>
      </c>
      <c r="M75" s="152">
        <f>'Table A6'!K78</f>
        <v>202234.80796311668</v>
      </c>
      <c r="N75" s="152">
        <f>'Table A6'!L78</f>
        <v>366187.40086622222</v>
      </c>
      <c r="O75" s="152">
        <f>'Table A6'!M78</f>
        <v>647714.36424874177</v>
      </c>
      <c r="P75" s="152">
        <f>'Table A6'!N78</f>
        <v>2059797.9175071577</v>
      </c>
      <c r="Q75" s="198"/>
      <c r="R75" s="140"/>
      <c r="S75" s="140"/>
      <c r="T75" s="140"/>
      <c r="U75" s="140"/>
    </row>
    <row r="76" spans="1:21">
      <c r="A76" s="140">
        <f>'Table A6'!A79</f>
        <v>1986</v>
      </c>
      <c r="B76" s="152">
        <f>'Table A0'!J79</f>
        <v>64457.668346433486</v>
      </c>
      <c r="C76" s="152">
        <f>'Table A6'!B79</f>
        <v>261884.48287943369</v>
      </c>
      <c r="D76" s="152">
        <f>'Table A6'!C79</f>
        <v>380139.60051756597</v>
      </c>
      <c r="E76" s="152">
        <f>'Table A6'!D79</f>
        <v>1025976.4377830437</v>
      </c>
      <c r="F76" s="152">
        <f>'Table A6'!E79</f>
        <v>1627173.9212371425</v>
      </c>
      <c r="G76" s="152">
        <f>'Table A6'!F79</f>
        <v>4768511.3656778075</v>
      </c>
      <c r="H76" s="152">
        <f>'Table A6'!G79</f>
        <v>21557663.467013188</v>
      </c>
      <c r="I76" s="198"/>
      <c r="J76" s="152">
        <f>'Table A6'!I79</f>
        <v>42521.355620544571</v>
      </c>
      <c r="K76" s="152">
        <f>('Table A6'!I79*0.9+'Table A6'!J79*0.05+'Table A6'!K79*0.04)/0.99</f>
        <v>54745.35754404348</v>
      </c>
      <c r="L76" s="152">
        <f>'Table A6'!J79</f>
        <v>143629.36524130139</v>
      </c>
      <c r="M76" s="152">
        <f>'Table A6'!K79</f>
        <v>218680.39120119647</v>
      </c>
      <c r="N76" s="152">
        <f>'Table A6'!L79</f>
        <v>424778.95432894496</v>
      </c>
      <c r="O76" s="152">
        <f>'Table A6'!M79</f>
        <v>841839.56012697611</v>
      </c>
      <c r="P76" s="152">
        <f>'Table A6'!N79</f>
        <v>2903050.0210849885</v>
      </c>
      <c r="Q76" s="198"/>
      <c r="R76" s="140"/>
      <c r="S76" s="140"/>
      <c r="T76" s="140"/>
      <c r="U76" s="140"/>
    </row>
    <row r="77" spans="1:21">
      <c r="A77" s="140">
        <f>'Table A6'!A80</f>
        <v>1987</v>
      </c>
      <c r="B77" s="152">
        <f>'Table A0'!J80</f>
        <v>61412.61053419923</v>
      </c>
      <c r="C77" s="152">
        <f>'Table A6'!B80</f>
        <v>234877.3086127922</v>
      </c>
      <c r="D77" s="152">
        <f>'Table A6'!C80</f>
        <v>325964.57923033001</v>
      </c>
      <c r="E77" s="152">
        <f>'Table A6'!D80</f>
        <v>777615.81437985809</v>
      </c>
      <c r="F77" s="152">
        <f>'Table A6'!E80</f>
        <v>1160502.8391068329</v>
      </c>
      <c r="G77" s="152">
        <f>'Table A6'!F80</f>
        <v>3008620.622427904</v>
      </c>
      <c r="H77" s="152">
        <f>'Table A6'!G80</f>
        <v>11716293.08098831</v>
      </c>
      <c r="I77" s="198"/>
      <c r="J77" s="152">
        <f>'Table A6'!I80</f>
        <v>42138.755192133343</v>
      </c>
      <c r="K77" s="152">
        <f>('Table A6'!I80*0.9+'Table A6'!J80*0.05+'Table A6'!K80*0.04)/0.99</f>
        <v>54178.234737778432</v>
      </c>
      <c r="L77" s="152">
        <f>'Table A6'!J80</f>
        <v>143790.03799525439</v>
      </c>
      <c r="M77" s="152">
        <f>'Table A6'!K80</f>
        <v>213051.77044294798</v>
      </c>
      <c r="N77" s="152">
        <f>'Table A6'!L80</f>
        <v>394728.78965288337</v>
      </c>
      <c r="O77" s="152">
        <f>'Table A6'!M80</f>
        <v>698473.39327656489</v>
      </c>
      <c r="P77" s="152">
        <f>'Table A6'!N80</f>
        <v>2041101.4603656372</v>
      </c>
      <c r="Q77" s="198"/>
      <c r="R77" s="140"/>
      <c r="S77" s="140"/>
      <c r="T77" s="140"/>
      <c r="U77" s="140"/>
    </row>
    <row r="78" spans="1:21">
      <c r="A78" s="140">
        <f>'Table A6'!A81</f>
        <v>1988</v>
      </c>
      <c r="B78" s="152">
        <f>'Table A0'!J81</f>
        <v>64513.81798249983</v>
      </c>
      <c r="C78" s="152">
        <f>'Table A6'!B81</f>
        <v>262111.50953897397</v>
      </c>
      <c r="D78" s="152">
        <f>'Table A6'!C81</f>
        <v>377914.06058410986</v>
      </c>
      <c r="E78" s="152">
        <f>'Table A6'!D81</f>
        <v>999534.44711154432</v>
      </c>
      <c r="F78" s="152">
        <f>'Table A6'!E81</f>
        <v>1560132.5033306419</v>
      </c>
      <c r="G78" s="152">
        <f>'Table A6'!F81</f>
        <v>4386314.2197206868</v>
      </c>
      <c r="H78" s="152">
        <f>'Table A6'!G81</f>
        <v>18467530.946930118</v>
      </c>
      <c r="I78" s="198"/>
      <c r="J78" s="152">
        <f>'Table A6'!I81</f>
        <v>42558.518920669369</v>
      </c>
      <c r="K78" s="152">
        <f>('Table A6'!I81*0.9+'Table A6'!J81*0.05+'Table A6'!K81*0.04)/0.99</f>
        <v>55069.165163014528</v>
      </c>
      <c r="L78" s="152">
        <f>'Table A6'!J81</f>
        <v>146308.95849383809</v>
      </c>
      <c r="M78" s="152">
        <f>'Table A6'!K81</f>
        <v>222508.96395225122</v>
      </c>
      <c r="N78" s="152">
        <f>'Table A6'!L81</f>
        <v>438936.39089244656</v>
      </c>
      <c r="O78" s="152">
        <f>'Table A6'!M81</f>
        <v>853587.07423313078</v>
      </c>
      <c r="P78" s="152">
        <f>'Table A6'!N81</f>
        <v>2821734.5833640834</v>
      </c>
      <c r="Q78" s="198"/>
      <c r="R78" s="140"/>
      <c r="S78" s="140"/>
      <c r="T78" s="140"/>
      <c r="U78" s="140"/>
    </row>
    <row r="79" spans="1:21">
      <c r="A79" s="140">
        <f>'Table A6'!A82</f>
        <v>1989</v>
      </c>
      <c r="B79" s="152">
        <f>'Table A0'!J82</f>
        <v>63960.092201521271</v>
      </c>
      <c r="C79" s="152">
        <f>'Table A6'!B82</f>
        <v>256380.31798210894</v>
      </c>
      <c r="D79" s="152">
        <f>'Table A6'!C82</f>
        <v>365183.9254243804</v>
      </c>
      <c r="E79" s="152">
        <f>'Table A6'!D82</f>
        <v>926554.29152200767</v>
      </c>
      <c r="F79" s="152">
        <f>'Table A6'!E82</f>
        <v>1417218.3544709401</v>
      </c>
      <c r="G79" s="152">
        <f>'Table A6'!F82</f>
        <v>3837226.5665543131</v>
      </c>
      <c r="H79" s="152">
        <f>'Table A6'!G82</f>
        <v>15700253.381786216</v>
      </c>
      <c r="I79" s="198"/>
      <c r="J79" s="152">
        <f>'Table A6'!I82</f>
        <v>42580.067114789308</v>
      </c>
      <c r="K79" s="152">
        <f>('Table A6'!I82*0.9+'Table A6'!J82*0.05+'Table A6'!K82*0.04)/0.99</f>
        <v>55247.019481112329</v>
      </c>
      <c r="L79" s="152">
        <f>'Table A6'!J82</f>
        <v>147576.71053983748</v>
      </c>
      <c r="M79" s="152">
        <f>'Table A6'!K82</f>
        <v>224841.33389997363</v>
      </c>
      <c r="N79" s="152">
        <f>'Table A6'!L82</f>
        <v>435890.2285730752</v>
      </c>
      <c r="O79" s="152">
        <f>'Table A6'!M82</f>
        <v>812216.30145009677</v>
      </c>
      <c r="P79" s="152">
        <f>'Table A6'!N82</f>
        <v>2519112.475972991</v>
      </c>
      <c r="Q79" s="198"/>
      <c r="R79" s="140"/>
      <c r="S79" s="140"/>
      <c r="T79" s="140"/>
      <c r="U79" s="140"/>
    </row>
    <row r="80" spans="1:21">
      <c r="A80" s="140">
        <f>'Table A6'!A83</f>
        <v>1990</v>
      </c>
      <c r="B80" s="152">
        <f>'Table A0'!J83</f>
        <v>62776.874749775503</v>
      </c>
      <c r="C80" s="152">
        <f>'Table A6'!B83</f>
        <v>250954.65498857625</v>
      </c>
      <c r="D80" s="152">
        <f>'Table A6'!C83</f>
        <v>356649.53563672071</v>
      </c>
      <c r="E80" s="152">
        <f>'Table A6'!D83</f>
        <v>899570.09488338919</v>
      </c>
      <c r="F80" s="152">
        <f>'Table A6'!E83</f>
        <v>1374094.3476080764</v>
      </c>
      <c r="G80" s="152">
        <f>'Table A6'!F83</f>
        <v>3656447.7984168804</v>
      </c>
      <c r="H80" s="152">
        <f>'Table A6'!G83</f>
        <v>14649143.855070084</v>
      </c>
      <c r="I80" s="198"/>
      <c r="J80" s="152">
        <f>'Table A6'!I83</f>
        <v>41868.232501019869</v>
      </c>
      <c r="K80" s="152">
        <f>('Table A6'!I83*0.9+'Table A6'!J83*0.05+'Table A6'!K83*0.04)/0.99</f>
        <v>54324.417980749109</v>
      </c>
      <c r="L80" s="152">
        <f>'Table A6'!J83</f>
        <v>145259.77434043176</v>
      </c>
      <c r="M80" s="152">
        <f>'Table A6'!K83</f>
        <v>220919.39582505357</v>
      </c>
      <c r="N80" s="152">
        <f>'Table A6'!L83</f>
        <v>425045.84215870191</v>
      </c>
      <c r="O80" s="152">
        <f>'Table A6'!M83</f>
        <v>803505.98490587529</v>
      </c>
      <c r="P80" s="152">
        <f>'Table A6'!N83</f>
        <v>2435037.1254554135</v>
      </c>
      <c r="Q80" s="198"/>
      <c r="R80" s="140"/>
      <c r="S80" s="140"/>
      <c r="T80" s="140"/>
      <c r="U80" s="140"/>
    </row>
    <row r="81" spans="1:21">
      <c r="A81" s="140">
        <f>'Table A6'!A84</f>
        <v>1991</v>
      </c>
      <c r="B81" s="152">
        <f>'Table A0'!J84</f>
        <v>60681.09251540601</v>
      </c>
      <c r="C81" s="152">
        <f>'Table A6'!B84</f>
        <v>239966.41677880101</v>
      </c>
      <c r="D81" s="152">
        <f>'Table A6'!C84</f>
        <v>336451.30517859798</v>
      </c>
      <c r="E81" s="152">
        <f>'Table A6'!D84</f>
        <v>810741.28180710669</v>
      </c>
      <c r="F81" s="152">
        <f>'Table A6'!E84</f>
        <v>1211880.0900547605</v>
      </c>
      <c r="G81" s="152">
        <f>'Table A6'!F84</f>
        <v>3108584.0502813323</v>
      </c>
      <c r="H81" s="152">
        <f>'Table A6'!G84</f>
        <v>11875464.705894113</v>
      </c>
      <c r="I81" s="198"/>
      <c r="J81" s="152">
        <f>'Table A6'!I84</f>
        <v>40760.500930584341</v>
      </c>
      <c r="K81" s="152">
        <f>('Table A6'!I84*0.9+'Table A6'!J84*0.05+'Table A6'!K84*0.04)/0.99</f>
        <v>53104.726967004994</v>
      </c>
      <c r="L81" s="152">
        <f>'Table A6'!J84</f>
        <v>143481.52837900407</v>
      </c>
      <c r="M81" s="152">
        <f>'Table A6'!K84</f>
        <v>217878.81102147081</v>
      </c>
      <c r="N81" s="152">
        <f>'Table A6'!L84</f>
        <v>409602.47355945298</v>
      </c>
      <c r="O81" s="152">
        <f>'Table A6'!M84</f>
        <v>737704.09999811731</v>
      </c>
      <c r="P81" s="152">
        <f>'Table A6'!N84</f>
        <v>2134486.1996576907</v>
      </c>
      <c r="Q81" s="198"/>
      <c r="R81" s="140"/>
      <c r="S81" s="140"/>
      <c r="T81" s="140"/>
      <c r="U81" s="140"/>
    </row>
    <row r="82" spans="1:21">
      <c r="A82" s="140">
        <f>'Table A6'!A85</f>
        <v>1992</v>
      </c>
      <c r="B82" s="152">
        <f>'Table A0'!J85</f>
        <v>61361.895903651995</v>
      </c>
      <c r="C82" s="152">
        <f>'Table A6'!B85</f>
        <v>250495.42770327575</v>
      </c>
      <c r="D82" s="152">
        <f>'Table A6'!C85</f>
        <v>356692.41314666648</v>
      </c>
      <c r="E82" s="152">
        <f>'Table A6'!D85</f>
        <v>900230.7762745074</v>
      </c>
      <c r="F82" s="152">
        <f>'Table A6'!E85</f>
        <v>1374390.8224256919</v>
      </c>
      <c r="G82" s="152">
        <f>'Table A6'!F85</f>
        <v>3701045.6506221113</v>
      </c>
      <c r="H82" s="152">
        <f>'Table A6'!G85</f>
        <v>15113940.412416544</v>
      </c>
      <c r="I82" s="198"/>
      <c r="J82" s="152">
        <f>'Table A6'!I85</f>
        <v>40347.059037027138</v>
      </c>
      <c r="K82" s="152">
        <f>('Table A6'!I85*0.9+'Table A6'!J85*0.05+'Table A6'!K85*0.04)/0.99</f>
        <v>52888.472869602956</v>
      </c>
      <c r="L82" s="152">
        <f>'Table A6'!J85</f>
        <v>144298.44225988505</v>
      </c>
      <c r="M82" s="152">
        <f>'Table A6'!K85</f>
        <v>220807.82236470623</v>
      </c>
      <c r="N82" s="152">
        <f>'Table A6'!L85</f>
        <v>426070.73012332298</v>
      </c>
      <c r="O82" s="152">
        <f>'Table A6'!M85</f>
        <v>792727.11537658679</v>
      </c>
      <c r="P82" s="152">
        <f>'Table A6'!N85</f>
        <v>2432946.2326449524</v>
      </c>
      <c r="Q82" s="198"/>
      <c r="R82" s="140"/>
      <c r="S82" s="140"/>
      <c r="T82" s="140"/>
      <c r="U82" s="140"/>
    </row>
    <row r="83" spans="1:21">
      <c r="A83" s="140">
        <f>'Table A6'!A86</f>
        <v>1993</v>
      </c>
      <c r="B83" s="152">
        <f>'Table A0'!J86</f>
        <v>60817.761578468861</v>
      </c>
      <c r="C83" s="152">
        <f>'Table A6'!B86</f>
        <v>247436.38978647318</v>
      </c>
      <c r="D83" s="152">
        <f>'Table A6'!C86</f>
        <v>350710.64699239988</v>
      </c>
      <c r="E83" s="152">
        <f>'Table A6'!D86</f>
        <v>865856.56780413201</v>
      </c>
      <c r="F83" s="152">
        <f>'Table A6'!E86</f>
        <v>1310830.9663401963</v>
      </c>
      <c r="G83" s="152">
        <f>'Table A6'!F86</f>
        <v>3485278.2866015551</v>
      </c>
      <c r="H83" s="152">
        <f>'Table A6'!G86</f>
        <v>14097715.615656022</v>
      </c>
      <c r="I83" s="198"/>
      <c r="J83" s="152">
        <f>'Table A6'!I86</f>
        <v>40082.358444246151</v>
      </c>
      <c r="K83" s="152">
        <f>('Table A6'!I86*0.9+'Table A6'!J86*0.05+'Table A6'!K86*0.04)/0.99</f>
        <v>52686.056465078327</v>
      </c>
      <c r="L83" s="152">
        <f>'Table A6'!J86</f>
        <v>144162.13258054655</v>
      </c>
      <c r="M83" s="152">
        <f>'Table A6'!K86</f>
        <v>221924.16678946684</v>
      </c>
      <c r="N83" s="152">
        <f>'Table A6'!L86</f>
        <v>420882.16926806764</v>
      </c>
      <c r="O83" s="152">
        <f>'Table A6'!M86</f>
        <v>767219.13627485663</v>
      </c>
      <c r="P83" s="152">
        <f>'Table A6'!N86</f>
        <v>2306118.5833732812</v>
      </c>
      <c r="Q83" s="198"/>
      <c r="R83" s="140"/>
      <c r="S83" s="140"/>
      <c r="T83" s="140"/>
      <c r="U83" s="140"/>
    </row>
    <row r="84" spans="1:21">
      <c r="A84" s="140">
        <f>'Table A6'!A87</f>
        <v>1994</v>
      </c>
      <c r="B84" s="152">
        <f>'Table A0'!J87</f>
        <v>61758.628803607018</v>
      </c>
      <c r="C84" s="152">
        <f>'Table A6'!B87</f>
        <v>251863.8527776617</v>
      </c>
      <c r="D84" s="152">
        <f>'Table A6'!C87</f>
        <v>356873.01736668369</v>
      </c>
      <c r="E84" s="152">
        <f>'Table A6'!D87</f>
        <v>878944.44518523163</v>
      </c>
      <c r="F84" s="152">
        <f>'Table A6'!E87</f>
        <v>1325863.3408804678</v>
      </c>
      <c r="G84" s="152">
        <f>'Table A6'!F87</f>
        <v>3522709.6173258857</v>
      </c>
      <c r="H84" s="152">
        <f>'Table A6'!G87</f>
        <v>14172015.560073141</v>
      </c>
      <c r="I84" s="198"/>
      <c r="J84" s="152">
        <f>'Table A6'!I87</f>
        <v>40635.826139823163</v>
      </c>
      <c r="K84" s="152">
        <f>('Table A6'!I87*0.9+'Table A6'!J87*0.05+'Table A6'!K87*0.04)/0.99</f>
        <v>53504.226617934037</v>
      </c>
      <c r="L84" s="152">
        <f>'Table A6'!J87</f>
        <v>146854.68818863973</v>
      </c>
      <c r="M84" s="152">
        <f>'Table A6'!K87</f>
        <v>226355.16041204668</v>
      </c>
      <c r="N84" s="152">
        <f>'Table A6'!L87</f>
        <v>432025.54948999564</v>
      </c>
      <c r="O84" s="152">
        <f>'Table A6'!M87</f>
        <v>776651.77176911302</v>
      </c>
      <c r="P84" s="152">
        <f>'Table A6'!N87</f>
        <v>2339453.4014650797</v>
      </c>
      <c r="Q84" s="198"/>
      <c r="R84" s="140"/>
      <c r="S84" s="140"/>
      <c r="T84" s="140"/>
      <c r="U84" s="140"/>
    </row>
    <row r="85" spans="1:21">
      <c r="A85" s="140">
        <f>'Table A6'!A88</f>
        <v>1995</v>
      </c>
      <c r="B85" s="152">
        <f>'Table A0'!J88</f>
        <v>63823.7988261836</v>
      </c>
      <c r="C85" s="152">
        <f>'Table A6'!B88</f>
        <v>268787.54637658957</v>
      </c>
      <c r="D85" s="152">
        <f>'Table A6'!C88</f>
        <v>385802.09914451465</v>
      </c>
      <c r="E85" s="152">
        <f>'Table A6'!D88</f>
        <v>972291.75131808093</v>
      </c>
      <c r="F85" s="152">
        <f>'Table A6'!E88</f>
        <v>1476882.7048378885</v>
      </c>
      <c r="G85" s="152">
        <f>'Table A6'!F88</f>
        <v>3960904.955152954</v>
      </c>
      <c r="H85" s="152">
        <f>'Table A6'!G88</f>
        <v>15719801.65088902</v>
      </c>
      <c r="I85" s="198"/>
      <c r="J85" s="152">
        <f>'Table A6'!I88</f>
        <v>41050.049098360709</v>
      </c>
      <c r="K85" s="152">
        <f>('Table A6'!I88*0.9+'Table A6'!J88*0.05+'Table A6'!K88*0.04)/0.99</f>
        <v>54647.35486161898</v>
      </c>
      <c r="L85" s="152">
        <f>'Table A6'!J88</f>
        <v>151772.99360866455</v>
      </c>
      <c r="M85" s="152">
        <f>'Table A6'!K88</f>
        <v>239179.68610112305</v>
      </c>
      <c r="N85" s="152">
        <f>'Table A6'!L88</f>
        <v>467700.79779827339</v>
      </c>
      <c r="O85" s="152">
        <f>'Table A6'!M88</f>
        <v>855877.14225912199</v>
      </c>
      <c r="P85" s="152">
        <f>'Table A6'!N88</f>
        <v>2654360.877848947</v>
      </c>
      <c r="Q85" s="198"/>
      <c r="R85" s="140"/>
      <c r="S85" s="140"/>
      <c r="T85" s="140"/>
      <c r="U85" s="140"/>
    </row>
    <row r="86" spans="1:21">
      <c r="A86" s="140">
        <f>'Table A6'!A89</f>
        <v>1996</v>
      </c>
      <c r="B86" s="152">
        <f>'Table A0'!J89</f>
        <v>66344.246969227708</v>
      </c>
      <c r="C86" s="152">
        <f>'Table A6'!B89</f>
        <v>288491.32352098974</v>
      </c>
      <c r="D86" s="152">
        <f>'Table A6'!C89</f>
        <v>421378.8502003529</v>
      </c>
      <c r="E86" s="152">
        <f>'Table A6'!D89</f>
        <v>1107086.4491755029</v>
      </c>
      <c r="F86" s="152">
        <f>'Table A6'!E89</f>
        <v>1712610.391263644</v>
      </c>
      <c r="G86" s="152">
        <f>'Table A6'!F89</f>
        <v>4803323.4805720858</v>
      </c>
      <c r="H86" s="152">
        <f>'Table A6'!G89</f>
        <v>20288070.723189831</v>
      </c>
      <c r="I86" s="198"/>
      <c r="J86" s="152">
        <f>'Table A6'!I89</f>
        <v>41661.238463476366</v>
      </c>
      <c r="K86" s="152">
        <f>('Table A6'!I89*0.9+'Table A6'!J89*0.05+'Table A6'!K89*0.04)/0.99</f>
        <v>55831.699472194632</v>
      </c>
      <c r="L86" s="152">
        <f>'Table A6'!J89</f>
        <v>155603.79684162667</v>
      </c>
      <c r="M86" s="152">
        <f>'Table A6'!K89</f>
        <v>249951.95045656539</v>
      </c>
      <c r="N86" s="152">
        <f>'Table A6'!L89</f>
        <v>501562.50708736165</v>
      </c>
      <c r="O86" s="152">
        <f>'Table A6'!M89</f>
        <v>939932.11893653346</v>
      </c>
      <c r="P86" s="152">
        <f>'Table A6'!N89</f>
        <v>3082796.0091701145</v>
      </c>
      <c r="Q86" s="198"/>
      <c r="R86" s="140"/>
      <c r="S86" s="140"/>
      <c r="T86" s="140"/>
      <c r="U86" s="140"/>
    </row>
    <row r="87" spans="1:21">
      <c r="A87" s="140">
        <f>'Table A6'!A90</f>
        <v>1997</v>
      </c>
      <c r="B87" s="152">
        <f>'Table A0'!J90</f>
        <v>70181.787016204427</v>
      </c>
      <c r="C87" s="152">
        <f>'Table A6'!B90</f>
        <v>313319.56995514303</v>
      </c>
      <c r="D87" s="152">
        <f>'Table A6'!C90</f>
        <v>465178.92070080619</v>
      </c>
      <c r="E87" s="152">
        <f>'Table A6'!D90</f>
        <v>1264324.8930969229</v>
      </c>
      <c r="F87" s="152">
        <f>'Table A6'!E90</f>
        <v>1987407.844724877</v>
      </c>
      <c r="G87" s="152">
        <f>'Table A6'!F90</f>
        <v>5744379.2672763318</v>
      </c>
      <c r="H87" s="152">
        <f>'Table A6'!G90</f>
        <v>24746098.101913679</v>
      </c>
      <c r="I87" s="198"/>
      <c r="J87" s="152">
        <f>'Table A6'!I90</f>
        <v>43166.477800766806</v>
      </c>
      <c r="K87" s="152">
        <f>('Table A6'!I90*0.9+'Table A6'!J90*0.05+'Table A6'!K90*0.04)/0.99</f>
        <v>58119.735439631528</v>
      </c>
      <c r="L87" s="152">
        <f>'Table A6'!J90</f>
        <v>161460.21920947992</v>
      </c>
      <c r="M87" s="152">
        <f>'Table A6'!K90</f>
        <v>265392.42760177702</v>
      </c>
      <c r="N87" s="152">
        <f>'Table A6'!L90</f>
        <v>541241.94146896852</v>
      </c>
      <c r="O87" s="152">
        <f>'Table A6'!M90</f>
        <v>1048164.9890870131</v>
      </c>
      <c r="P87" s="152">
        <f>'Table A6'!N90</f>
        <v>3633077.1745388503</v>
      </c>
      <c r="Q87" s="198"/>
      <c r="R87" s="140"/>
      <c r="S87" s="140"/>
      <c r="T87" s="140"/>
      <c r="U87" s="140"/>
    </row>
    <row r="88" spans="1:21">
      <c r="A88" s="140">
        <f>'Table A6'!A91</f>
        <v>1998</v>
      </c>
      <c r="B88" s="152">
        <f>'Table A0'!J91</f>
        <v>74452.360391000911</v>
      </c>
      <c r="C88" s="152">
        <f>'Table A6'!B91</f>
        <v>337946.70905079221</v>
      </c>
      <c r="D88" s="152">
        <f>'Table A6'!C91</f>
        <v>507690.64550623519</v>
      </c>
      <c r="E88" s="152">
        <f>'Table A6'!D91</f>
        <v>1421146.6551434256</v>
      </c>
      <c r="F88" s="152">
        <f>'Table A6'!E91</f>
        <v>2260224.7567500058</v>
      </c>
      <c r="G88" s="152">
        <f>'Table A6'!F91</f>
        <v>6697734.3407744421</v>
      </c>
      <c r="H88" s="152">
        <f>'Table A6'!G91</f>
        <v>29207660.981389657</v>
      </c>
      <c r="I88" s="198"/>
      <c r="J88" s="152">
        <f>'Table A6'!I91</f>
        <v>45175.210539912987</v>
      </c>
      <c r="K88" s="152">
        <f>('Table A6'!I91*0.9+'Table A6'!J91*0.05+'Table A6'!K91*0.04)/0.99</f>
        <v>60849.387716734003</v>
      </c>
      <c r="L88" s="152">
        <f>'Table A6'!J91</f>
        <v>168202.77259534926</v>
      </c>
      <c r="M88" s="152">
        <f>'Table A6'!K91</f>
        <v>279326.64309693762</v>
      </c>
      <c r="N88" s="152">
        <f>'Table A6'!L91</f>
        <v>582068.55353684525</v>
      </c>
      <c r="O88" s="152">
        <f>'Table A6'!M91</f>
        <v>1150847.3607438966</v>
      </c>
      <c r="P88" s="152">
        <f>'Table A6'!N91</f>
        <v>4196631.3807060849</v>
      </c>
      <c r="Q88" s="198"/>
      <c r="R88" s="140"/>
      <c r="S88" s="140"/>
      <c r="T88" s="140"/>
      <c r="U88" s="140"/>
    </row>
    <row r="89" spans="1:21">
      <c r="A89" s="140">
        <f>'Table A6'!A92</f>
        <v>1999</v>
      </c>
      <c r="B89" s="152">
        <f>'Table A0'!J92</f>
        <v>77977.45095484762</v>
      </c>
      <c r="C89" s="152">
        <f>'Table A6'!B92</f>
        <v>362353.41684208141</v>
      </c>
      <c r="D89" s="152">
        <f>'Table A6'!C92</f>
        <v>549226.37805537367</v>
      </c>
      <c r="E89" s="152">
        <f>'Table A6'!D92</f>
        <v>1562980.0269389658</v>
      </c>
      <c r="F89" s="152">
        <f>'Table A6'!E92</f>
        <v>2500892.8070238731</v>
      </c>
      <c r="G89" s="152">
        <f>'Table A6'!F92</f>
        <v>7502990.3308754377</v>
      </c>
      <c r="H89" s="152">
        <f>'Table A6'!G92</f>
        <v>32859697.832372788</v>
      </c>
      <c r="I89" s="198"/>
      <c r="J89" s="152">
        <f>'Table A6'!I92</f>
        <v>46380.121411821645</v>
      </c>
      <c r="K89" s="152">
        <f>('Table A6'!I92*0.9+'Table A6'!J92*0.05+'Table A6'!K92*0.04)/0.99</f>
        <v>62977.424934806033</v>
      </c>
      <c r="L89" s="152">
        <f>'Table A6'!J92</f>
        <v>175480.45562878912</v>
      </c>
      <c r="M89" s="152">
        <f>'Table A6'!K92</f>
        <v>295787.9658344757</v>
      </c>
      <c r="N89" s="152">
        <f>'Table A6'!L92</f>
        <v>625067.24685405835</v>
      </c>
      <c r="O89" s="152">
        <f>'Table A6'!M92</f>
        <v>1250368.4260609818</v>
      </c>
      <c r="P89" s="152">
        <f>'Table A6'!N92</f>
        <v>4685578.3862646213</v>
      </c>
      <c r="Q89" s="198"/>
      <c r="R89" s="140"/>
      <c r="S89" s="140"/>
      <c r="T89" s="140"/>
      <c r="U89" s="140"/>
    </row>
    <row r="90" spans="1:21">
      <c r="A90" s="140">
        <f>'Table A6'!A93</f>
        <v>2000</v>
      </c>
      <c r="B90" s="152">
        <f>'Table A0'!J93</f>
        <v>79959.218279425375</v>
      </c>
      <c r="C90" s="152">
        <f>'Table A6'!B93</f>
        <v>380661.85046286037</v>
      </c>
      <c r="D90" s="152">
        <f>'Table A6'!C93</f>
        <v>585397.42886732914</v>
      </c>
      <c r="E90" s="152">
        <f>'Table A6'!D93</f>
        <v>1720802.3365915136</v>
      </c>
      <c r="F90" s="152">
        <f>'Table A6'!E93</f>
        <v>2791376.3101347396</v>
      </c>
      <c r="G90" s="152">
        <f>'Table A6'!F93</f>
        <v>8697164.1722530983</v>
      </c>
      <c r="H90" s="152">
        <f>'Table A6'!G93</f>
        <v>40563311.433152489</v>
      </c>
      <c r="I90" s="198"/>
      <c r="J90" s="152">
        <f>'Table A6'!I93</f>
        <v>46547.814703488155</v>
      </c>
      <c r="K90" s="152">
        <f>('Table A6'!I93*0.9+'Table A6'!J93*0.05+'Table A6'!K93*0.04)/0.99</f>
        <v>63385.045367182072</v>
      </c>
      <c r="L90" s="152">
        <f>'Table A6'!J93</f>
        <v>175926.27205839165</v>
      </c>
      <c r="M90" s="152">
        <f>'Table A6'!K93</f>
        <v>301546.20193628297</v>
      </c>
      <c r="N90" s="152">
        <f>'Table A6'!L93</f>
        <v>650228.36304828757</v>
      </c>
      <c r="O90" s="152">
        <f>'Table A6'!M93</f>
        <v>1314929.3446051497</v>
      </c>
      <c r="P90" s="152">
        <f>'Table A6'!N93</f>
        <v>5156481.1432642769</v>
      </c>
      <c r="Q90" s="198"/>
      <c r="R90" s="140"/>
      <c r="S90" s="140"/>
      <c r="T90" s="140"/>
      <c r="U90" s="140"/>
    </row>
    <row r="91" spans="1:21">
      <c r="A91" s="140">
        <f>'Table A6'!A94</f>
        <v>2001</v>
      </c>
      <c r="B91" s="152">
        <f>'Table A0'!J94</f>
        <v>74416.395600829841</v>
      </c>
      <c r="C91" s="152">
        <f>'Table A6'!B94</f>
        <v>333556.61000159959</v>
      </c>
      <c r="D91" s="152">
        <f>'Table A6'!C94</f>
        <v>496416.89177401568</v>
      </c>
      <c r="E91" s="152">
        <f>'Table A6'!D94</f>
        <v>1355866.7278471196</v>
      </c>
      <c r="F91" s="152">
        <f>'Table A6'!E94</f>
        <v>2131880.9011725732</v>
      </c>
      <c r="G91" s="152">
        <f>'Table A6'!F94</f>
        <v>6227908.1478334498</v>
      </c>
      <c r="H91" s="152">
        <f>'Table A6'!G94</f>
        <v>27534066.37230704</v>
      </c>
      <c r="I91" s="198"/>
      <c r="J91" s="152">
        <f>'Table A6'!I94</f>
        <v>45623.038445188758</v>
      </c>
      <c r="K91" s="152">
        <f>('Table A6'!I94*0.9+'Table A6'!J94*0.05+'Table A6'!K94*0.04)/0.99</f>
        <v>61472.452850867332</v>
      </c>
      <c r="L91" s="152">
        <f>'Table A6'!J94</f>
        <v>170696.32822918351</v>
      </c>
      <c r="M91" s="152">
        <f>'Table A6'!K94</f>
        <v>281554.43275573972</v>
      </c>
      <c r="N91" s="152">
        <f>'Table A6'!L94</f>
        <v>579852.55452166602</v>
      </c>
      <c r="O91" s="152">
        <f>'Table A6'!M94</f>
        <v>1107874.0895073542</v>
      </c>
      <c r="P91" s="152">
        <f>'Table A6'!N94</f>
        <v>3860557.2340030503</v>
      </c>
      <c r="Q91" s="198"/>
      <c r="R91" s="140"/>
      <c r="S91" s="140"/>
      <c r="T91" s="140"/>
      <c r="U91" s="140"/>
    </row>
    <row r="92" spans="1:21">
      <c r="A92" s="140">
        <f>'Table A6'!A95</f>
        <v>2002</v>
      </c>
      <c r="B92" s="152">
        <f>'Table A0'!J95</f>
        <v>70582.830308888646</v>
      </c>
      <c r="C92" s="152">
        <f>'Table A6'!B95</f>
        <v>309293.96241355001</v>
      </c>
      <c r="D92" s="152">
        <f>'Table A6'!C95</f>
        <v>452704.15703514998</v>
      </c>
      <c r="E92" s="152">
        <f>'Table A6'!D95</f>
        <v>1190379.433159407</v>
      </c>
      <c r="F92" s="152">
        <f>'Table A6'!E95</f>
        <v>1840517.8831345805</v>
      </c>
      <c r="G92" s="152">
        <f>'Table A6'!F95</f>
        <v>5181485.5729755154</v>
      </c>
      <c r="H92" s="152">
        <f>'Table A6'!G95</f>
        <v>22177125.283052813</v>
      </c>
      <c r="I92" s="198"/>
      <c r="J92" s="152">
        <f>'Table A6'!I95</f>
        <v>44059.371186148492</v>
      </c>
      <c r="K92" s="152">
        <f>('Table A6'!I95*0.9+'Table A6'!J95*0.05+'Table A6'!K95*0.04)/0.99</f>
        <v>59271.753512418771</v>
      </c>
      <c r="L92" s="152">
        <f>'Table A6'!J95</f>
        <v>165883.76779195009</v>
      </c>
      <c r="M92" s="152">
        <f>'Table A6'!K95</f>
        <v>268285.33800408582</v>
      </c>
      <c r="N92" s="152">
        <f>'Table A6'!L95</f>
        <v>540240.98318423342</v>
      </c>
      <c r="O92" s="152">
        <f>'Table A6'!M95</f>
        <v>1005275.9606743465</v>
      </c>
      <c r="P92" s="152">
        <f>'Table A6'!N95</f>
        <v>3293081.1607447048</v>
      </c>
      <c r="Q92" s="198"/>
      <c r="R92" s="140"/>
      <c r="S92" s="140"/>
      <c r="T92" s="140"/>
      <c r="U92" s="140"/>
    </row>
    <row r="93" spans="1:21">
      <c r="A93" s="140">
        <f>'Table A6'!A96</f>
        <v>2003</v>
      </c>
      <c r="B93" s="152">
        <f>'Table A0'!J96</f>
        <v>70175.482039928771</v>
      </c>
      <c r="C93" s="152">
        <f>'Table A6'!B96</f>
        <v>312470.36887919082</v>
      </c>
      <c r="D93" s="152">
        <f>'Table A6'!C96</f>
        <v>459859.93380765326</v>
      </c>
      <c r="E93" s="152">
        <f>'Table A6'!D96</f>
        <v>1230035.8491958715</v>
      </c>
      <c r="F93" s="152">
        <f>'Table A6'!E96</f>
        <v>1918738.0299357325</v>
      </c>
      <c r="G93" s="152">
        <f>'Table A6'!F96</f>
        <v>5520705.1720811957</v>
      </c>
      <c r="H93" s="152">
        <f>'Table A6'!G96</f>
        <v>24505278.328343127</v>
      </c>
      <c r="I93" s="198"/>
      <c r="J93" s="152">
        <f>'Table A6'!I96</f>
        <v>43253.827946677433</v>
      </c>
      <c r="K93" s="152">
        <f>('Table A6'!I96*0.9+'Table A6'!J96*0.05+'Table A6'!K96*0.04)/0.99</f>
        <v>58459.720755525319</v>
      </c>
      <c r="L93" s="152">
        <f>'Table A6'!J96</f>
        <v>165080.80395072844</v>
      </c>
      <c r="M93" s="152">
        <f>'Table A6'!K96</f>
        <v>267315.95496059873</v>
      </c>
      <c r="N93" s="152">
        <f>'Table A6'!L96</f>
        <v>541333.6684560104</v>
      </c>
      <c r="O93" s="152">
        <f>'Table A6'!M96</f>
        <v>1018246.2443993663</v>
      </c>
      <c r="P93" s="152">
        <f>'Table A6'!N96</f>
        <v>3411308.1547187599</v>
      </c>
      <c r="Q93" s="198"/>
      <c r="R93" s="140"/>
      <c r="S93" s="140"/>
      <c r="T93" s="140"/>
      <c r="U93" s="140"/>
    </row>
    <row r="94" spans="1:21">
      <c r="A94" s="140">
        <f>'Table A6'!A97</f>
        <v>2004</v>
      </c>
      <c r="B94" s="152">
        <f>'Table A0'!J97</f>
        <v>73764.610636930272</v>
      </c>
      <c r="C94" s="152">
        <f>'Table A6'!B97</f>
        <v>342260.41689429281</v>
      </c>
      <c r="D94" s="152">
        <f>'Table A6'!C97</f>
        <v>515614.6283521427</v>
      </c>
      <c r="E94" s="152">
        <f>'Table A6'!D97</f>
        <v>1457072.3539112837</v>
      </c>
      <c r="F94" s="152">
        <f>'Table A6'!E97</f>
        <v>2322405.001293113</v>
      </c>
      <c r="G94" s="152">
        <f>'Table A6'!F97</f>
        <v>6981820.3967854492</v>
      </c>
      <c r="H94" s="152">
        <f>'Table A6'!G97</f>
        <v>32028593.938555121</v>
      </c>
      <c r="I94" s="198"/>
      <c r="J94" s="152">
        <f>'Table A6'!I97</f>
        <v>43931.743275001107</v>
      </c>
      <c r="K94" s="152">
        <f>('Table A6'!I97*0.9+'Table A6'!J97*0.05+'Table A6'!K97*0.04)/0.99</f>
        <v>59791.805149310552</v>
      </c>
      <c r="L94" s="152">
        <f>'Table A6'!J97</f>
        <v>168906.20543644292</v>
      </c>
      <c r="M94" s="152">
        <f>'Table A6'!K97</f>
        <v>280250.19696235738</v>
      </c>
      <c r="N94" s="152">
        <f>'Table A6'!L97</f>
        <v>591739.70652945456</v>
      </c>
      <c r="O94" s="152">
        <f>'Table A6'!M97</f>
        <v>1157551.1524200283</v>
      </c>
      <c r="P94" s="152">
        <f>'Table A6'!N97</f>
        <v>4198845.5588110425</v>
      </c>
      <c r="Q94" s="198"/>
      <c r="R94" s="140"/>
      <c r="S94" s="140"/>
      <c r="T94" s="140"/>
      <c r="U94" s="140"/>
    </row>
    <row r="95" spans="1:21">
      <c r="A95" s="140">
        <f>'Table A6'!A98</f>
        <v>2005</v>
      </c>
      <c r="B95" s="152">
        <f>'Table A0'!J98</f>
        <v>77001.768010846135</v>
      </c>
      <c r="C95" s="152">
        <f>'Table A6'!B98</f>
        <v>372180.34550362371</v>
      </c>
      <c r="D95" s="152">
        <f>'Table A6'!C98</f>
        <v>572261.73950300622</v>
      </c>
      <c r="E95" s="152">
        <f>'Table A6'!D98</f>
        <v>1687570.747725704</v>
      </c>
      <c r="F95" s="152">
        <f>'Table A6'!E98</f>
        <v>2736796.8386414936</v>
      </c>
      <c r="G95" s="152">
        <f>'Table A6'!F98</f>
        <v>8457874.1983113382</v>
      </c>
      <c r="H95" s="152">
        <f>'Table A6'!G98</f>
        <v>39486506.635961898</v>
      </c>
      <c r="I95" s="198"/>
      <c r="J95" s="152">
        <f>'Table A6'!I98</f>
        <v>44204.148289426397</v>
      </c>
      <c r="K95" s="152">
        <f>('Table A6'!I98*0.9+'Table A6'!J98*0.05+'Table A6'!K98*0.04)/0.99</f>
        <v>60733.394478372822</v>
      </c>
      <c r="L95" s="152">
        <f>'Table A6'!J98</f>
        <v>172098.95150424118</v>
      </c>
      <c r="M95" s="152">
        <f>'Table A6'!K98</f>
        <v>293434.48744733189</v>
      </c>
      <c r="N95" s="152">
        <f>'Table A6'!L98</f>
        <v>638344.65680991439</v>
      </c>
      <c r="O95" s="152">
        <f>'Table A6'!M98</f>
        <v>1306527.4987240317</v>
      </c>
      <c r="P95" s="152">
        <f>'Table A6'!N98</f>
        <v>5010248.3719057217</v>
      </c>
      <c r="Q95" s="198"/>
      <c r="R95" s="140"/>
      <c r="S95" s="140"/>
      <c r="T95" s="140"/>
      <c r="U95" s="140"/>
    </row>
    <row r="96" spans="1:21">
      <c r="A96" s="140">
        <f>'Table A6'!A99</f>
        <v>2006</v>
      </c>
      <c r="B96" s="152">
        <f>'Table A0'!J99</f>
        <v>79026.802752116433</v>
      </c>
      <c r="C96" s="152">
        <f>'Table A6'!B99</f>
        <v>389760.19117343827</v>
      </c>
      <c r="D96" s="152">
        <f>'Table A6'!C99</f>
        <v>601915.54584177001</v>
      </c>
      <c r="E96" s="152">
        <f>'Table A6'!D99</f>
        <v>1803628.7192115535</v>
      </c>
      <c r="F96" s="152">
        <f>'Table A6'!E99</f>
        <v>2942167.8664612947</v>
      </c>
      <c r="G96" s="152">
        <f>'Table A6'!F99</f>
        <v>9157625.9029152505</v>
      </c>
      <c r="H96" s="152">
        <f>'Table A6'!G99</f>
        <v>43148634.30265557</v>
      </c>
      <c r="I96" s="198"/>
      <c r="J96" s="152">
        <f>'Table A6'!I99</f>
        <v>44500.870705302899</v>
      </c>
      <c r="K96" s="152">
        <f>('Table A6'!I99*0.9+'Table A6'!J99*0.05+'Table A6'!K99*0.04)/0.99</f>
        <v>61606.581373738285</v>
      </c>
      <c r="L96" s="152">
        <f>'Table A6'!J99</f>
        <v>177604.8365051065</v>
      </c>
      <c r="M96" s="152">
        <f>'Table A6'!K99</f>
        <v>301487.25249932415</v>
      </c>
      <c r="N96" s="152">
        <f>'Table A6'!L99</f>
        <v>665089.57196181221</v>
      </c>
      <c r="O96" s="152">
        <f>'Table A6'!M99</f>
        <v>1388303.3573478053</v>
      </c>
      <c r="P96" s="152">
        <f>'Table A6'!N99</f>
        <v>5380847.1918329941</v>
      </c>
      <c r="Q96" s="198"/>
      <c r="R96" s="140"/>
      <c r="S96" s="140"/>
      <c r="T96" s="140"/>
      <c r="U96" s="140"/>
    </row>
    <row r="97" spans="1:21">
      <c r="A97" s="140">
        <f>'Table A6'!A100</f>
        <v>2007</v>
      </c>
      <c r="B97" s="152">
        <f>'Table A0'!J100</f>
        <v>81943.961651062011</v>
      </c>
      <c r="C97" s="152">
        <f>'Table A6'!B100</f>
        <v>407589.26525238244</v>
      </c>
      <c r="D97" s="152">
        <f>'Table A6'!C100</f>
        <v>633721.82182465319</v>
      </c>
      <c r="E97" s="152">
        <f>'Table A6'!D100</f>
        <v>1925928.9306849104</v>
      </c>
      <c r="F97" s="152">
        <f>'Table A6'!E100</f>
        <v>3165331.3506572233</v>
      </c>
      <c r="G97" s="152">
        <f>'Table A6'!F100</f>
        <v>10058621.29266786</v>
      </c>
      <c r="H97" s="152">
        <f>'Table A6'!G100</f>
        <v>49461375.252581023</v>
      </c>
      <c r="I97" s="198"/>
      <c r="J97" s="152">
        <f>'Table A6'!I100</f>
        <v>45761.150139804187</v>
      </c>
      <c r="K97" s="152">
        <f>('Table A6'!I100*0.9+'Table A6'!J100*0.05+'Table A6'!K100*0.04)/0.99</f>
        <v>63317.850852740317</v>
      </c>
      <c r="L97" s="152">
        <f>'Table A6'!J100</f>
        <v>181456.70868011174</v>
      </c>
      <c r="M97" s="152">
        <f>'Table A6'!K100</f>
        <v>310670.0446095888</v>
      </c>
      <c r="N97" s="152">
        <f>'Table A6'!L100</f>
        <v>686526.51071259752</v>
      </c>
      <c r="O97" s="152">
        <f>'Table A6'!M100</f>
        <v>1442008.8651545637</v>
      </c>
      <c r="P97" s="152">
        <f>'Table A6'!N100</f>
        <v>5680537.5193441771</v>
      </c>
      <c r="Q97" s="198"/>
      <c r="R97" s="140"/>
      <c r="S97" s="140"/>
      <c r="T97" s="140"/>
      <c r="U97" s="140"/>
    </row>
    <row r="98" spans="1:21">
      <c r="A98" s="140">
        <f>'Table A6'!A101</f>
        <v>2008</v>
      </c>
      <c r="B98" s="152">
        <f>'Table A0'!J101</f>
        <v>73828.866211149361</v>
      </c>
      <c r="C98" s="152">
        <f>'Table A6'!B101</f>
        <v>356061.85596313112</v>
      </c>
      <c r="D98" s="152">
        <f>'Table A6'!C101</f>
        <v>539246.03880623495</v>
      </c>
      <c r="E98" s="152">
        <f>'Table A6'!D101</f>
        <v>1546419.4316587346</v>
      </c>
      <c r="F98" s="152">
        <f>'Table A6'!E101</f>
        <v>2490542.9727669125</v>
      </c>
      <c r="G98" s="152">
        <f>'Table A6'!F101</f>
        <v>7678202.0859595342</v>
      </c>
      <c r="H98" s="152">
        <f>'Table A6'!G101</f>
        <v>37165451.250692584</v>
      </c>
      <c r="I98" s="198"/>
      <c r="J98" s="152">
        <f>'Table A6'!I101</f>
        <v>42469.645127595824</v>
      </c>
      <c r="K98" s="152">
        <f>('Table A6'!I101*0.9+'Table A6'!J101*0.05+'Table A6'!K101*0.04)/0.99</f>
        <v>58954.214034911121</v>
      </c>
      <c r="L98" s="152">
        <f>'Table A6'!J101</f>
        <v>172877.67312002732</v>
      </c>
      <c r="M98" s="152">
        <f>'Table A6'!K101</f>
        <v>287452.69059311005</v>
      </c>
      <c r="N98" s="152">
        <f>'Table A6'!L101</f>
        <v>602295.89055055659</v>
      </c>
      <c r="O98" s="152">
        <f>'Table A6'!M101</f>
        <v>1193628.1944687574</v>
      </c>
      <c r="P98" s="152">
        <f>'Table A6'!N101</f>
        <v>4401841.0676558614</v>
      </c>
      <c r="Q98" s="198"/>
      <c r="R98" s="140"/>
      <c r="S98" s="140"/>
      <c r="T98" s="140"/>
      <c r="U98" s="140"/>
    </row>
    <row r="99" spans="1:21">
      <c r="A99" s="140">
        <f>'Table A6'!A102</f>
        <v>2009</v>
      </c>
      <c r="B99" s="152">
        <f>'Table A0'!J102</f>
        <v>67661.878642420794</v>
      </c>
      <c r="C99" s="152">
        <f>'Table A6'!B102</f>
        <v>314641.26806298515</v>
      </c>
      <c r="D99" s="152">
        <f>'Table A6'!C102</f>
        <v>461629.93322578009</v>
      </c>
      <c r="E99" s="152">
        <f>'Table A6'!D102</f>
        <v>1225965.5791220223</v>
      </c>
      <c r="F99" s="152">
        <f>'Table A6'!E102</f>
        <v>1915101.8130950781</v>
      </c>
      <c r="G99" s="152">
        <f>'Table A6'!F102</f>
        <v>5612552.8333888045</v>
      </c>
      <c r="H99" s="152">
        <f>'Table A6'!G102</f>
        <v>26347535.543358658</v>
      </c>
      <c r="I99" s="198"/>
      <c r="J99" s="152">
        <f>'Table A6'!I102</f>
        <v>40219.724262358082</v>
      </c>
      <c r="K99" s="152">
        <f>('Table A6'!I102*0.9+'Table A6'!J102*0.05+'Table A6'!K102*0.04)/0.99</f>
        <v>55961.841263838956</v>
      </c>
      <c r="L99" s="152">
        <f>'Table A6'!J102</f>
        <v>167652.60290019028</v>
      </c>
      <c r="M99" s="152">
        <f>'Table A6'!K102</f>
        <v>270546.02175171953</v>
      </c>
      <c r="N99" s="152">
        <f>'Table A6'!L102</f>
        <v>536829.34514896665</v>
      </c>
      <c r="O99" s="152">
        <f>'Table A6'!M102</f>
        <v>990739.05802164634</v>
      </c>
      <c r="P99" s="152">
        <f>'Table A6'!N102</f>
        <v>3308665.8656143765</v>
      </c>
      <c r="Q99" s="198"/>
      <c r="R99" s="140"/>
      <c r="S99" s="140"/>
      <c r="T99" s="140"/>
      <c r="U99" s="140"/>
    </row>
    <row r="100" spans="1:21">
      <c r="A100" s="140">
        <f>'Table A6'!A103</f>
        <v>2010</v>
      </c>
      <c r="B100" s="152">
        <f>'Table A0'!J103</f>
        <v>69074.145520749138</v>
      </c>
      <c r="C100" s="152">
        <f>'Table A6'!B103</f>
        <v>331852.91732533509</v>
      </c>
      <c r="D100" s="152">
        <f>'Table A6'!C103</f>
        <v>495289.25304197957</v>
      </c>
      <c r="E100" s="152">
        <f>'Table A6'!D103</f>
        <v>1372019.7524786401</v>
      </c>
      <c r="F100" s="152">
        <f>'Table A6'!E103</f>
        <v>2186749.2988958764</v>
      </c>
      <c r="G100" s="152">
        <f>'Table A6'!F103</f>
        <v>6671180.9743939508</v>
      </c>
      <c r="H100" s="152">
        <f>'Table A6'!G103</f>
        <v>33010534.144366015</v>
      </c>
      <c r="I100" s="198"/>
      <c r="J100" s="152">
        <f>'Table A6'!I103</f>
        <v>39876.504209128478</v>
      </c>
      <c r="K100" s="152">
        <f>('Table A6'!I103*0.9+'Table A6'!J103*0.05+'Table A6'!K103*0.04)/0.99</f>
        <v>55913.078783800753</v>
      </c>
      <c r="L100" s="152">
        <f>'Table A6'!J103</f>
        <v>168416.58160869058</v>
      </c>
      <c r="M100" s="152">
        <f>'Table A6'!K103</f>
        <v>276106.62818281446</v>
      </c>
      <c r="N100" s="152">
        <f>'Table A6'!L103</f>
        <v>557290.20606140385</v>
      </c>
      <c r="O100" s="152">
        <f>'Table A6'!M103</f>
        <v>1065641.3800213574</v>
      </c>
      <c r="P100" s="152">
        <f>'Table A6'!N103</f>
        <v>3744586.1777303889</v>
      </c>
      <c r="Q100" s="198"/>
      <c r="R100" s="140"/>
      <c r="S100" s="140"/>
      <c r="T100" s="140"/>
      <c r="U100" s="140"/>
    </row>
    <row r="101" spans="1:21">
      <c r="A101" s="140">
        <f>'Table A6'!A104</f>
        <v>2011</v>
      </c>
      <c r="B101" s="152">
        <f>'Table A0'!J104</f>
        <v>68552.940323247865</v>
      </c>
      <c r="C101" s="152">
        <f>'Table A6'!B104</f>
        <v>329931.59118772729</v>
      </c>
      <c r="D101" s="152">
        <f>'Table A6'!C104</f>
        <v>492004.45269994985</v>
      </c>
      <c r="E101" s="152">
        <f>'Table A6'!D104</f>
        <v>1346859.6185308506</v>
      </c>
      <c r="F101" s="152">
        <f>'Table A6'!E104</f>
        <v>2131585.1264110692</v>
      </c>
      <c r="G101" s="152">
        <f>'Table A6'!F104</f>
        <v>6352115.4503521472</v>
      </c>
      <c r="H101" s="152">
        <f>'Table A6'!G104</f>
        <v>29628580.807707727</v>
      </c>
      <c r="I101" s="198"/>
      <c r="J101" s="152">
        <f>'Table A6'!I104</f>
        <v>39510.86800497237</v>
      </c>
      <c r="K101" s="152">
        <f>('Table A6'!I104*0.9+'Table A6'!J104*0.05+'Table A6'!K104*0.04)/0.99</f>
        <v>55640.7516544842</v>
      </c>
      <c r="L101" s="152">
        <f>'Table A6'!J104</f>
        <v>167858.72967550476</v>
      </c>
      <c r="M101" s="152">
        <f>'Table A6'!K104</f>
        <v>278290.66124222468</v>
      </c>
      <c r="N101" s="152">
        <f>'Table A6'!L104</f>
        <v>562134.11065063218</v>
      </c>
      <c r="O101" s="152">
        <f>'Table A6'!M104</f>
        <v>1076452.5454257997</v>
      </c>
      <c r="P101" s="152">
        <f>'Table A6'!N104</f>
        <v>3765841.5217570825</v>
      </c>
      <c r="Q101" s="198"/>
      <c r="R101" s="140"/>
      <c r="S101" s="140"/>
      <c r="T101" s="140"/>
      <c r="U101" s="140"/>
    </row>
    <row r="102" spans="1:21">
      <c r="A102" s="140">
        <f>'Table A6'!A105</f>
        <v>2012</v>
      </c>
      <c r="B102" s="152">
        <f>'Table A0'!J105</f>
        <v>72349.386337900854</v>
      </c>
      <c r="C102" s="152">
        <f>'Table A6'!B105</f>
        <v>366102.36474704591</v>
      </c>
      <c r="D102" s="152">
        <f>'Table A6'!C105</f>
        <v>561706.16565019474</v>
      </c>
      <c r="E102" s="152">
        <f>'Table A6'!D105</f>
        <v>1651591.7913216006</v>
      </c>
      <c r="F102" s="152">
        <f>'Table A6'!E105</f>
        <v>2689805.4852704778</v>
      </c>
      <c r="G102" s="152">
        <f>'Table A6'!F105</f>
        <v>8473560.1278949473</v>
      </c>
      <c r="H102" s="152">
        <f>'Table A6'!G105</f>
        <v>42042228.400954187</v>
      </c>
      <c r="I102" s="198"/>
      <c r="J102" s="152">
        <f>'Table A6'!I105</f>
        <v>39710.166514662516</v>
      </c>
      <c r="K102" s="152">
        <f>('Table A6'!I105*0.9+'Table A6'!J105*0.05+'Table A6'!K105*0.04)/0.99</f>
        <v>56397.44285321702</v>
      </c>
      <c r="L102" s="152">
        <f>'Table A6'!J105</f>
        <v>170498.56384389708</v>
      </c>
      <c r="M102" s="152">
        <f>'Table A6'!K105</f>
        <v>289234.75923234317</v>
      </c>
      <c r="N102" s="152">
        <f>'Table A6'!L105</f>
        <v>613378.09737272351</v>
      </c>
      <c r="O102" s="152">
        <f>'Table A6'!M105</f>
        <v>1243866.8246143602</v>
      </c>
      <c r="P102" s="152">
        <f>'Table A6'!N105</f>
        <v>4743708.0975550329</v>
      </c>
      <c r="Q102" s="198"/>
      <c r="R102" s="140"/>
      <c r="S102" s="140"/>
      <c r="T102" s="140"/>
      <c r="U102" s="140"/>
    </row>
    <row r="103" spans="1:21">
      <c r="A103" s="140">
        <f>'Table A6'!A106</f>
        <v>2013</v>
      </c>
      <c r="B103" s="152">
        <f>'Table A0'!J106</f>
        <v>70273.071279147582</v>
      </c>
      <c r="C103" s="152">
        <f>'Table A6'!B106</f>
        <v>341759.02755187842</v>
      </c>
      <c r="D103" s="152">
        <f>'Table A6'!C106</f>
        <v>512150.14348242758</v>
      </c>
      <c r="E103" s="152">
        <f>'Table A6'!D106</f>
        <v>1405883.0640106266</v>
      </c>
      <c r="F103" s="152">
        <f>'Table A6'!E106</f>
        <v>2221612.8754189718</v>
      </c>
      <c r="G103" s="152">
        <f>'Table A6'!F106</f>
        <v>6627453.3523364067</v>
      </c>
      <c r="H103" s="152">
        <f>'Table A6'!G106</f>
        <v>31383953.63326731</v>
      </c>
      <c r="I103" s="198"/>
      <c r="J103" s="152">
        <f>'Table A6'!I106</f>
        <v>40107.965026621932</v>
      </c>
      <c r="K103" s="152">
        <f>('Table A6'!I106*0.9+'Table A6'!J106*0.05+'Table A6'!K106*0.04)/0.99</f>
        <v>56782.061251556894</v>
      </c>
      <c r="L103" s="152">
        <f>'Table A6'!J106</f>
        <v>171367.91162132935</v>
      </c>
      <c r="M103" s="152">
        <f>'Table A6'!K106</f>
        <v>288716.91335037781</v>
      </c>
      <c r="N103" s="152">
        <f>'Table A6'!L106</f>
        <v>590153.2526022814</v>
      </c>
      <c r="O103" s="152">
        <f>'Table A6'!M106</f>
        <v>1120152.7561896127</v>
      </c>
      <c r="P103" s="152">
        <f>'Table A6'!N106</f>
        <v>3876731.0988996411</v>
      </c>
      <c r="Q103" s="198"/>
      <c r="R103" s="140"/>
      <c r="S103" s="140"/>
      <c r="T103" s="140"/>
      <c r="U103" s="140"/>
    </row>
    <row r="104" spans="1:21">
      <c r="A104" s="140">
        <f>'Table A6'!A107</f>
        <v>2014</v>
      </c>
      <c r="B104" s="152">
        <f>'Table A0'!J107</f>
        <v>73553.027105607995</v>
      </c>
      <c r="C104" s="152">
        <f>'Table A6'!B107</f>
        <v>366750.10375398258</v>
      </c>
      <c r="D104" s="152">
        <f>'Table A6'!C107</f>
        <v>557679.05151471985</v>
      </c>
      <c r="E104" s="152">
        <f>'Table A6'!D107</f>
        <v>1582861.143312684</v>
      </c>
      <c r="F104" s="152">
        <f>'Table A6'!E107</f>
        <v>2534637.3140592515</v>
      </c>
      <c r="G104" s="152">
        <f>'Table A6'!F107</f>
        <v>7775290.4953338206</v>
      </c>
      <c r="H104" s="152">
        <f>'Table A6'!G107</f>
        <v>37703281.694334656</v>
      </c>
      <c r="I104" s="198"/>
      <c r="J104" s="152">
        <f>'Table A6'!I107</f>
        <v>40975.574144677485</v>
      </c>
      <c r="K104" s="152">
        <f>('Table A6'!I107*0.9+'Table A6'!J107*0.05+'Table A6'!K107*0.04)/0.99</f>
        <v>58307.490578263802</v>
      </c>
      <c r="L104" s="152">
        <f>'Table A6'!J107</f>
        <v>175821.15599324543</v>
      </c>
      <c r="M104" s="152">
        <f>'Table A6'!K107</f>
        <v>301383.52856522868</v>
      </c>
      <c r="N104" s="152">
        <f>'Table A6'!L107</f>
        <v>631084.97256611648</v>
      </c>
      <c r="O104" s="152">
        <f>'Table A6'!M107</f>
        <v>1224474.0187406091</v>
      </c>
      <c r="P104" s="152">
        <f>'Table A6'!N107</f>
        <v>4449958.1398892831</v>
      </c>
      <c r="Q104" s="198"/>
      <c r="R104" s="140"/>
      <c r="S104" s="140"/>
      <c r="T104" s="140"/>
      <c r="U104" s="140"/>
    </row>
    <row r="105" spans="1:21">
      <c r="A105" s="140">
        <f>'Table A6'!A108</f>
        <v>2015</v>
      </c>
      <c r="B105" s="152">
        <f>'Table A0'!J108</f>
        <v>75776.303437386872</v>
      </c>
      <c r="C105" s="152">
        <f>'Table A6'!B108</f>
        <v>378707.23168902833</v>
      </c>
      <c r="D105" s="152">
        <f>'Table A6'!C108</f>
        <v>576263.63238063967</v>
      </c>
      <c r="E105" s="152">
        <f>'Table A6'!D108</f>
        <v>1635707.2859994329</v>
      </c>
      <c r="F105" s="152">
        <f>'Table A6'!E108</f>
        <v>2620041.4676510887</v>
      </c>
      <c r="G105" s="152">
        <f>'Table A6'!F108</f>
        <v>8036076.9795348784</v>
      </c>
      <c r="H105" s="152">
        <f>'Table A6'!G108</f>
        <v>38752001.577879645</v>
      </c>
      <c r="I105" s="198"/>
      <c r="J105" s="152">
        <f>'Table A6'!I108</f>
        <v>42117.311409426708</v>
      </c>
      <c r="K105" s="152">
        <f>('Table A6'!I108*0.9+'Table A6'!J108*0.05+'Table A6'!K108*0.04)/0.99</f>
        <v>60019.424825649039</v>
      </c>
      <c r="L105" s="152">
        <f>'Table A6'!J108</f>
        <v>181150.83099741698</v>
      </c>
      <c r="M105" s="152">
        <f>'Table A6'!K108</f>
        <v>311402.71897594142</v>
      </c>
      <c r="N105" s="152">
        <f>'Table A6'!L108</f>
        <v>651373.10434777732</v>
      </c>
      <c r="O105" s="152">
        <f>'Table A6'!M108</f>
        <v>1266032.5896801411</v>
      </c>
      <c r="P105" s="152">
        <f>'Table A6'!N108</f>
        <v>4623196.4686076818</v>
      </c>
      <c r="Q105" s="198"/>
      <c r="R105" s="140"/>
      <c r="S105" s="140"/>
      <c r="T105" s="140"/>
      <c r="U105" s="140"/>
    </row>
    <row r="106" spans="1:21">
      <c r="A106" s="140">
        <f>'Table A6'!A109</f>
        <v>2016</v>
      </c>
      <c r="B106" s="152">
        <f>'Table A0'!J109</f>
        <v>74008.19261405975</v>
      </c>
      <c r="C106" s="152">
        <f>'Table A6'!B109</f>
        <v>366266.54524698172</v>
      </c>
      <c r="D106" s="152">
        <f>'Table A6'!C109</f>
        <v>553033.62012782297</v>
      </c>
      <c r="E106" s="152">
        <f>'Table A6'!D109</f>
        <v>1535003.9230082133</v>
      </c>
      <c r="F106" s="152">
        <f>'Table A6'!E109</f>
        <v>2439458.0449446379</v>
      </c>
      <c r="G106" s="152">
        <f>'Table A6'!F109</f>
        <v>7361594.9193205228</v>
      </c>
      <c r="H106" s="152">
        <f>'Table A6'!G109</f>
        <v>35264903.780599467</v>
      </c>
      <c r="I106" s="198"/>
      <c r="J106" s="152">
        <f>'Table A6'!I109</f>
        <v>41535.042321512861</v>
      </c>
      <c r="K106" s="152">
        <f>('Table A6'!I109*0.9+'Table A6'!J109*0.05+'Table A6'!K109*0.04)/0.99</f>
        <v>59250.659983815778</v>
      </c>
      <c r="L106" s="152">
        <f>'Table A6'!J109</f>
        <v>179499.47036614054</v>
      </c>
      <c r="M106" s="152">
        <f>'Table A6'!K109</f>
        <v>307541.04440772528</v>
      </c>
      <c r="N106" s="152">
        <f>'Table A6'!L109</f>
        <v>630549.80107178877</v>
      </c>
      <c r="O106" s="152">
        <f>'Table A6'!M109</f>
        <v>1208923.8263506663</v>
      </c>
      <c r="P106" s="152">
        <f>'Table A6'!N109</f>
        <v>4261227.2680673068</v>
      </c>
      <c r="Q106" s="198"/>
      <c r="R106" s="140"/>
      <c r="S106" s="140"/>
      <c r="T106" s="140"/>
      <c r="U106" s="140"/>
    </row>
    <row r="107" spans="1:21">
      <c r="A107" s="140">
        <f>'Table A6'!A110</f>
        <v>2017</v>
      </c>
      <c r="B107" s="152">
        <f>'Table A0'!J110</f>
        <v>77482.774838109894</v>
      </c>
      <c r="C107" s="152">
        <f>'Table A6'!B110</f>
        <v>390970.33355561871</v>
      </c>
      <c r="D107" s="152">
        <f>'Table A6'!C110</f>
        <v>597438.68366673007</v>
      </c>
      <c r="E107" s="152">
        <f>'Table A6'!D110</f>
        <v>1705163.4258622846</v>
      </c>
      <c r="F107" s="152">
        <f>'Table A6'!E110</f>
        <v>2741340.5737723284</v>
      </c>
      <c r="G107" s="152">
        <f>'Table A6'!F110</f>
        <v>8486688.3280181754</v>
      </c>
      <c r="H107" s="152">
        <f>'Table A6'!G110</f>
        <v>41910432.909933642</v>
      </c>
      <c r="I107" s="198"/>
      <c r="J107" s="152">
        <f>'Table A6'!I110</f>
        <v>42650.823869497799</v>
      </c>
      <c r="K107" s="152">
        <f>('Table A6'!I110*0.9+'Table A6'!J110*0.05+'Table A6'!K110*0.04)/0.99</f>
        <v>61041.556140896013</v>
      </c>
      <c r="L107" s="152">
        <f>'Table A6'!J110</f>
        <v>184501.98344450738</v>
      </c>
      <c r="M107" s="152">
        <f>'Table A6'!K110</f>
        <v>320507.49811784149</v>
      </c>
      <c r="N107" s="152">
        <f>'Table A6'!L110</f>
        <v>668986.2779522409</v>
      </c>
      <c r="O107" s="152">
        <f>'Table A6'!M110</f>
        <v>1305003.6352108661</v>
      </c>
      <c r="P107" s="152">
        <f>'Table A6'!N110</f>
        <v>4772938.9300275696</v>
      </c>
      <c r="Q107" s="198"/>
      <c r="R107" s="140"/>
      <c r="S107" s="140"/>
      <c r="T107" s="140"/>
      <c r="U107" s="140"/>
    </row>
    <row r="108" spans="1:21">
      <c r="A108" s="140">
        <f>'Table A6'!A111</f>
        <v>2018</v>
      </c>
      <c r="B108" s="152">
        <f>'Table A0'!J111</f>
        <v>78774.575254397903</v>
      </c>
      <c r="C108" s="152">
        <f>'Table A6'!B111</f>
        <v>398410.29180664284</v>
      </c>
      <c r="D108" s="152">
        <f>'Table A6'!C111</f>
        <v>608832.93722619046</v>
      </c>
      <c r="E108" s="152">
        <f>'Table A6'!D111</f>
        <v>1730125.9963123412</v>
      </c>
      <c r="F108" s="152">
        <f>'Table A6'!E111</f>
        <v>2775385.8353629471</v>
      </c>
      <c r="G108" s="152">
        <f>'Table A6'!F111</f>
        <v>8530498.7542987484</v>
      </c>
      <c r="H108" s="152">
        <f>'Table A6'!G111</f>
        <v>40899759.47208339</v>
      </c>
      <c r="I108" s="198"/>
      <c r="J108" s="152">
        <f>'Table A6'!I111</f>
        <v>43259.495637481799</v>
      </c>
      <c r="K108" s="152">
        <f>('Table A6'!I111*0.9+'Table A6'!J111*0.05+'Table A6'!K111*0.04)/0.99</f>
        <v>62094.25786997423</v>
      </c>
      <c r="L108" s="152">
        <f>'Table A6'!J111</f>
        <v>187987.64638709518</v>
      </c>
      <c r="M108" s="152">
        <f>'Table A6'!K111</f>
        <v>328509.67245465278</v>
      </c>
      <c r="N108" s="152">
        <f>'Table A6'!L111</f>
        <v>684866.15726173553</v>
      </c>
      <c r="O108" s="152">
        <f>'Table A6'!M111</f>
        <v>1336607.6056289959</v>
      </c>
      <c r="P108" s="152">
        <f>'Table A6'!N111</f>
        <v>4933914.2301004557</v>
      </c>
      <c r="Q108" s="198"/>
      <c r="R108" s="140"/>
      <c r="S108" s="140"/>
      <c r="T108" s="140"/>
      <c r="U108" s="140"/>
    </row>
    <row r="109" spans="1:21">
      <c r="A109" s="140">
        <f>'Table A6'!A112</f>
        <v>2019</v>
      </c>
      <c r="B109" s="152">
        <f>'Table A0'!J112</f>
        <v>78763.529106234433</v>
      </c>
      <c r="C109" s="152">
        <f>'Table A6'!B112</f>
        <v>394038.18341266958</v>
      </c>
      <c r="D109" s="152">
        <f>'Table A6'!C112</f>
        <v>601296.53390281484</v>
      </c>
      <c r="E109" s="152">
        <f>'Table A6'!D112</f>
        <v>1665297.2958931148</v>
      </c>
      <c r="F109" s="152">
        <f>'Table A6'!E112</f>
        <v>2644249.1991545027</v>
      </c>
      <c r="G109" s="152">
        <f>'Table A6'!F112</f>
        <v>7918885.2163408101</v>
      </c>
      <c r="H109" s="152">
        <f>'Table A6'!G112</f>
        <v>36451761.270365298</v>
      </c>
      <c r="I109" s="198"/>
      <c r="J109" s="152">
        <f>'Table A6'!I112</f>
        <v>43733.011961074968</v>
      </c>
      <c r="K109" s="152">
        <f>('Table A6'!I112*0.9+'Table A6'!J112*0.05+'Table A6'!K112*0.04)/0.99</f>
        <v>62737.935502326553</v>
      </c>
      <c r="L109" s="152">
        <f>'Table A6'!J112</f>
        <v>186779.83292252434</v>
      </c>
      <c r="M109" s="152">
        <f>'Table A6'!K112</f>
        <v>335296.34340523998</v>
      </c>
      <c r="N109" s="152">
        <f>'Table A6'!L112</f>
        <v>686345.39263172669</v>
      </c>
      <c r="O109" s="152">
        <f>'Table A6'!M112</f>
        <v>1325590.1948579256</v>
      </c>
      <c r="P109" s="152">
        <f>'Table A6'!N112</f>
        <v>4748565.6547825336</v>
      </c>
      <c r="Q109" s="198"/>
      <c r="R109" s="140"/>
      <c r="S109" s="140"/>
      <c r="T109" s="140"/>
      <c r="U109" s="140"/>
    </row>
    <row r="110" spans="1:21">
      <c r="A110" s="140">
        <f>'Table A6'!A113</f>
        <v>2020</v>
      </c>
      <c r="B110" s="152">
        <f>'Table A0'!J113</f>
        <v>79038.048088314652</v>
      </c>
      <c r="C110" s="152">
        <f>'Table A6'!B113</f>
        <v>416522.60962060938</v>
      </c>
      <c r="D110" s="152">
        <f>'Table A6'!C113</f>
        <v>644523.6669409707</v>
      </c>
      <c r="E110" s="152">
        <f>'Table A6'!D113</f>
        <v>1862136.412960693</v>
      </c>
      <c r="F110" s="152">
        <f>'Table A6'!E113</f>
        <v>3011033.4799724347</v>
      </c>
      <c r="G110" s="152">
        <f>'Table A6'!F113</f>
        <v>9469548.5414609779</v>
      </c>
      <c r="H110" s="152">
        <f>'Table A6'!G113</f>
        <v>46569217.933634996</v>
      </c>
      <c r="I110" s="198"/>
      <c r="J110" s="152">
        <f>'Table A6'!I113</f>
        <v>41539.763473615239</v>
      </c>
      <c r="K110" s="152">
        <f>('Table A6'!I113*0.9+'Table A6'!J113*0.05+'Table A6'!K113*0.04)/0.99</f>
        <v>61026.953493644163</v>
      </c>
      <c r="L110" s="152">
        <f>'Table A6'!J113</f>
        <v>188521.552300248</v>
      </c>
      <c r="M110" s="152">
        <f>'Table A6'!K113</f>
        <v>340120.48043604009</v>
      </c>
      <c r="N110" s="152">
        <f>'Table A6'!L113</f>
        <v>713239.34594895144</v>
      </c>
      <c r="O110" s="152">
        <f>'Table A6'!M113</f>
        <v>1396404.7146002988</v>
      </c>
      <c r="P110" s="152">
        <f>'Table A6'!N113</f>
        <v>5347363.0534416437</v>
      </c>
      <c r="Q110" s="198"/>
      <c r="R110" s="140"/>
      <c r="S110" s="140"/>
      <c r="T110" s="140"/>
      <c r="U110" s="140"/>
    </row>
    <row r="111" spans="1:21">
      <c r="A111" s="140">
        <f>'Table A6'!A114</f>
        <v>2021</v>
      </c>
      <c r="B111" s="152">
        <f>'Table A0'!J114</f>
        <v>89340.021336405509</v>
      </c>
      <c r="C111" s="152">
        <f>'Table A6'!B114</f>
        <v>497123.61472429486</v>
      </c>
      <c r="D111" s="152">
        <f>'Table A6'!C114</f>
        <v>794322.12970198132</v>
      </c>
      <c r="E111" s="152">
        <f>'Table A6'!D114</f>
        <v>2468286.1094822115</v>
      </c>
      <c r="F111" s="152">
        <f>'Table A6'!E114</f>
        <v>4096239.9782741927</v>
      </c>
      <c r="G111" s="152">
        <f>'Table A6'!F114</f>
        <v>13418871.204728106</v>
      </c>
      <c r="H111" s="152">
        <f>'Table A6'!G114</f>
        <v>67746538.179396302</v>
      </c>
      <c r="I111" s="198"/>
      <c r="J111" s="152">
        <f>'Table A6'!I114</f>
        <v>44030.733182195589</v>
      </c>
      <c r="K111" s="152">
        <f>('Table A6'!I114*0.9+'Table A6'!J114*0.05+'Table A6'!K114*0.04)/0.99</f>
        <v>65310.262870286264</v>
      </c>
      <c r="L111" s="152">
        <f>'Table A6'!J114</f>
        <v>199925.09974660823</v>
      </c>
      <c r="M111" s="152">
        <f>'Table A6'!K114</f>
        <v>375831.13475692383</v>
      </c>
      <c r="N111" s="152">
        <f>'Table A6'!L114</f>
        <v>840332.24069023016</v>
      </c>
      <c r="O111" s="152">
        <f>'Table A6'!M114</f>
        <v>1765582.1716607141</v>
      </c>
      <c r="P111" s="152">
        <f>'Table A6'!N114</f>
        <v>7382463.7630983079</v>
      </c>
      <c r="Q111" s="198"/>
      <c r="R111" s="140"/>
      <c r="S111" s="140"/>
      <c r="T111" s="140"/>
      <c r="U111" s="140"/>
    </row>
    <row r="112" spans="1:21">
      <c r="A112" s="140">
        <f>'Table A6'!A115</f>
        <v>2022</v>
      </c>
      <c r="B112" s="152">
        <f>'Table A0'!J115</f>
        <v>82083.700658382484</v>
      </c>
      <c r="C112" s="152">
        <f>'Table A6'!B115</f>
        <v>430356.63418183353</v>
      </c>
      <c r="D112" s="152">
        <f>'Table A6'!C115</f>
        <v>665945.06344145699</v>
      </c>
      <c r="E112" s="152">
        <f>'Table A6'!D115</f>
        <v>1933809.9038108331</v>
      </c>
      <c r="F112" s="152">
        <f>'Table A6'!E115</f>
        <v>3120329.7968277521</v>
      </c>
      <c r="G112" s="152">
        <f>'Table A6'!F115</f>
        <v>9667818.2635442875</v>
      </c>
      <c r="H112" s="152">
        <f>'Table A6'!G115</f>
        <v>45498995.274941415</v>
      </c>
      <c r="I112" s="198"/>
      <c r="J112" s="152">
        <f>'Table A6'!I115</f>
        <v>43386.708044665698</v>
      </c>
      <c r="K112" s="152">
        <f>('Table A6'!I115*0.9+'Table A6'!J115*0.05+'Table A6'!K115*0.04)/0.99</f>
        <v>63379.395576034491</v>
      </c>
      <c r="L112" s="152">
        <f>'Table A6'!J115</f>
        <v>194768.20492221002</v>
      </c>
      <c r="M112" s="152">
        <f>'Table A6'!K115</f>
        <v>348978.85334911308</v>
      </c>
      <c r="N112" s="152">
        <f>'Table A6'!L115</f>
        <v>747290.01079391409</v>
      </c>
      <c r="O112" s="152">
        <f>'Table A6'!M115</f>
        <v>1483457.6801486176</v>
      </c>
      <c r="P112" s="152">
        <f>'Table A6'!N115</f>
        <v>5686576.3733890541</v>
      </c>
      <c r="Q112" s="198"/>
      <c r="R112" s="140"/>
      <c r="S112" s="140"/>
      <c r="T112" s="140"/>
      <c r="U112" s="140"/>
    </row>
    <row r="113" spans="1:16" s="140" customFormat="1" ht="13">
      <c r="B113" s="140" t="s">
        <v>276</v>
      </c>
      <c r="C113" s="140" t="s">
        <v>43</v>
      </c>
      <c r="D113" s="140" t="s">
        <v>111</v>
      </c>
      <c r="E113" s="140" t="s">
        <v>46</v>
      </c>
      <c r="F113" s="140" t="s">
        <v>80</v>
      </c>
      <c r="G113" s="140" t="s">
        <v>81</v>
      </c>
      <c r="H113" s="140" t="s">
        <v>82</v>
      </c>
      <c r="J113" s="140" t="s">
        <v>143</v>
      </c>
      <c r="K113" s="140" t="s">
        <v>277</v>
      </c>
      <c r="L113" s="140" t="s">
        <v>44</v>
      </c>
      <c r="M113" s="140" t="s">
        <v>45</v>
      </c>
      <c r="N113" s="140" t="s">
        <v>78</v>
      </c>
      <c r="O113" s="140" t="s">
        <v>79</v>
      </c>
      <c r="P113" s="140" t="s">
        <v>83</v>
      </c>
    </row>
    <row r="114" spans="1:16" s="46" customFormat="1" ht="15" customHeight="1">
      <c r="B114" s="154">
        <f>B102/B101</f>
        <v>1.0553797692229041</v>
      </c>
      <c r="C114" s="154"/>
      <c r="D114" s="154"/>
      <c r="E114" s="154">
        <f>E102/E101</f>
        <v>1.2262538490263377</v>
      </c>
      <c r="F114" s="154"/>
      <c r="G114" s="154"/>
      <c r="H114" s="154"/>
      <c r="I114" s="154"/>
      <c r="J114" s="154"/>
      <c r="K114" s="154">
        <f>K102/K101</f>
        <v>1.0135995862067373</v>
      </c>
      <c r="L114" s="154"/>
    </row>
    <row r="115" spans="1:16" s="46" customFormat="1" ht="15" customHeight="1">
      <c r="A115" s="153" t="s">
        <v>279</v>
      </c>
      <c r="B115" s="154"/>
      <c r="C115" s="154"/>
      <c r="D115" s="154"/>
      <c r="E115" s="154"/>
      <c r="F115" s="154"/>
      <c r="G115" s="154"/>
      <c r="H115" s="154"/>
      <c r="I115" s="154"/>
      <c r="J115" s="154"/>
      <c r="K115" s="154"/>
      <c r="L115" s="154"/>
    </row>
    <row r="116" spans="1:16" s="46" customFormat="1" ht="15" customHeight="1">
      <c r="A116" s="46" t="s">
        <v>307</v>
      </c>
      <c r="B116" s="154">
        <f>B19/B13-1</f>
        <v>0.1397942270573922</v>
      </c>
      <c r="C116" s="154">
        <f t="shared" ref="C116:P116" si="0">C19/C13-1</f>
        <v>0.28407411468646182</v>
      </c>
      <c r="D116" s="154">
        <f t="shared" si="0"/>
        <v>0.39649229162587485</v>
      </c>
      <c r="E116" s="154">
        <f t="shared" si="0"/>
        <v>0.62874853259796804</v>
      </c>
      <c r="F116" s="154">
        <f t="shared" si="0"/>
        <v>0.72928516401559951</v>
      </c>
      <c r="G116" s="154">
        <f t="shared" si="0"/>
        <v>1.1060769458993827</v>
      </c>
      <c r="H116" s="154">
        <f t="shared" si="0"/>
        <v>1.8468310235924914</v>
      </c>
      <c r="I116" s="154"/>
      <c r="J116" s="154">
        <f t="shared" si="0"/>
        <v>3.7605085098043167E-2</v>
      </c>
      <c r="K116" s="154">
        <f t="shared" si="0"/>
        <v>4.9126963095337484E-2</v>
      </c>
      <c r="L116" s="154">
        <f t="shared" si="0"/>
        <v>-2.4156509374451129E-3</v>
      </c>
      <c r="M116" s="154">
        <f t="shared" si="0"/>
        <v>0.13945439561506867</v>
      </c>
      <c r="N116" s="154">
        <f t="shared" si="0"/>
        <v>0.30818760368313836</v>
      </c>
      <c r="O116" s="154">
        <f t="shared" si="0"/>
        <v>0.35846044496119012</v>
      </c>
      <c r="P116" s="154">
        <f t="shared" si="0"/>
        <v>0.72740910384920343</v>
      </c>
    </row>
    <row r="117" spans="1:16" s="46" customFormat="1" ht="15" customHeight="1">
      <c r="A117" s="153" t="s">
        <v>306</v>
      </c>
      <c r="B117" s="154">
        <f>(B19/B13)^(1/6)-1</f>
        <v>2.2047488817636518E-2</v>
      </c>
      <c r="C117" s="154">
        <f t="shared" ref="C117:P117" si="1">(C19/C13)^(1/6)-1</f>
        <v>4.2553495031713684E-2</v>
      </c>
      <c r="D117" s="154">
        <f t="shared" si="1"/>
        <v>5.7238793629494245E-2</v>
      </c>
      <c r="E117" s="154">
        <f t="shared" si="1"/>
        <v>8.4698416725083492E-2</v>
      </c>
      <c r="F117" s="154">
        <f t="shared" si="1"/>
        <v>9.5580858699921389E-2</v>
      </c>
      <c r="G117" s="154">
        <f t="shared" si="1"/>
        <v>0.13217190175556559</v>
      </c>
      <c r="H117" s="154">
        <f t="shared" si="1"/>
        <v>0.19049328012702826</v>
      </c>
      <c r="I117" s="154"/>
      <c r="J117" s="154">
        <f t="shared" si="1"/>
        <v>6.1715082378861474E-3</v>
      </c>
      <c r="K117" s="154">
        <f t="shared" si="1"/>
        <v>8.0250888774804352E-3</v>
      </c>
      <c r="L117" s="154">
        <f t="shared" si="1"/>
        <v>-4.0301432280842597E-4</v>
      </c>
      <c r="M117" s="154">
        <f t="shared" si="1"/>
        <v>2.199669499599044E-2</v>
      </c>
      <c r="N117" s="154">
        <f t="shared" si="1"/>
        <v>4.5791252618728073E-2</v>
      </c>
      <c r="O117" s="154">
        <f t="shared" si="1"/>
        <v>5.2384637116420274E-2</v>
      </c>
      <c r="P117" s="154">
        <f t="shared" si="1"/>
        <v>9.53826741781445E-2</v>
      </c>
    </row>
    <row r="118" spans="1:16" s="46" customFormat="1" ht="15" customHeight="1">
      <c r="A118" s="153" t="s">
        <v>330</v>
      </c>
      <c r="B118" s="155">
        <f t="shared" ref="B118:H118" si="2">(B63/B23)^(1/40)-1</f>
        <v>3.6266861310697118E-2</v>
      </c>
      <c r="C118" s="155">
        <f t="shared" si="2"/>
        <v>2.8179215437036387E-2</v>
      </c>
      <c r="D118" s="155">
        <f t="shared" si="2"/>
        <v>2.5918788424782235E-2</v>
      </c>
      <c r="E118" s="155">
        <f t="shared" si="2"/>
        <v>2.1200718728479062E-2</v>
      </c>
      <c r="F118" s="155">
        <f t="shared" si="2"/>
        <v>1.875498317430857E-2</v>
      </c>
      <c r="G118" s="155">
        <f t="shared" si="2"/>
        <v>1.3891539045544965E-2</v>
      </c>
      <c r="H118" s="155">
        <f t="shared" si="2"/>
        <v>1.2898113812168432E-2</v>
      </c>
      <c r="I118" s="154"/>
      <c r="J118" s="155">
        <f t="shared" ref="J118:P118" si="3">(J63/J23)^(1/40)-1</f>
        <v>4.1549274915429812E-2</v>
      </c>
      <c r="K118" s="155">
        <f t="shared" si="3"/>
        <v>3.8438768621818165E-2</v>
      </c>
      <c r="L118" s="155">
        <f t="shared" si="3"/>
        <v>3.3414592584547931E-2</v>
      </c>
      <c r="M118" s="155">
        <f t="shared" si="3"/>
        <v>2.9858644940939705E-2</v>
      </c>
      <c r="N118" s="155">
        <f t="shared" si="3"/>
        <v>2.7629138219273486E-2</v>
      </c>
      <c r="O118" s="155">
        <f t="shared" si="3"/>
        <v>2.333679137433875E-2</v>
      </c>
      <c r="P118" s="155">
        <f t="shared" si="3"/>
        <v>1.4421876076488704E-2</v>
      </c>
    </row>
    <row r="119" spans="1:16" s="46" customFormat="1" ht="15" customHeight="1">
      <c r="A119" s="153" t="s">
        <v>332</v>
      </c>
      <c r="B119" s="155">
        <f t="shared" ref="B119:H119" si="4">(B63/B18)^(1/45)-1</f>
        <v>2.2542467502997043E-2</v>
      </c>
      <c r="C119" s="155">
        <f t="shared" si="4"/>
        <v>1.3692681220359271E-2</v>
      </c>
      <c r="D119" s="155">
        <f t="shared" si="4"/>
        <v>1.0084759226506979E-2</v>
      </c>
      <c r="E119" s="155">
        <f t="shared" si="4"/>
        <v>9.4934332095064633E-4</v>
      </c>
      <c r="F119" s="155">
        <f t="shared" si="4"/>
        <v>-2.6833987311586371E-3</v>
      </c>
      <c r="G119" s="155">
        <f t="shared" si="4"/>
        <v>-9.4547789554824124E-3</v>
      </c>
      <c r="H119" s="155">
        <f t="shared" si="4"/>
        <v>-1.4813064801327047E-2</v>
      </c>
      <c r="I119" s="154"/>
      <c r="J119" s="155">
        <f t="shared" ref="J119:P119" si="5">(J63/J18)^(1/45)-1</f>
        <v>2.8777686497693411E-2</v>
      </c>
      <c r="K119" s="155">
        <f t="shared" si="5"/>
        <v>2.6585012561251231E-2</v>
      </c>
      <c r="L119" s="155">
        <f t="shared" si="5"/>
        <v>2.3362702745119091E-2</v>
      </c>
      <c r="M119" s="155">
        <f t="shared" si="5"/>
        <v>1.996101261392913E-2</v>
      </c>
      <c r="N119" s="155">
        <f t="shared" si="5"/>
        <v>1.2078656356496076E-2</v>
      </c>
      <c r="O119" s="155">
        <f t="shared" si="5"/>
        <v>4.6058956954875274E-3</v>
      </c>
      <c r="P119" s="155">
        <f t="shared" si="5"/>
        <v>-6.049558697875046E-3</v>
      </c>
    </row>
    <row r="120" spans="1:16" s="46" customFormat="1" ht="15" customHeight="1">
      <c r="A120" s="46" t="s">
        <v>398</v>
      </c>
      <c r="B120" s="154">
        <f t="shared" ref="B120:H120" si="6">B100/B70-1</f>
        <v>0.19286147554699618</v>
      </c>
      <c r="C120" s="154">
        <f t="shared" si="6"/>
        <v>0.65473571716033807</v>
      </c>
      <c r="D120" s="154">
        <f t="shared" si="6"/>
        <v>0.84594737492800998</v>
      </c>
      <c r="E120" s="154">
        <f t="shared" si="6"/>
        <v>1.364409792930982</v>
      </c>
      <c r="F120" s="154">
        <f t="shared" si="6"/>
        <v>1.6411654081179723</v>
      </c>
      <c r="G120" s="154">
        <f t="shared" si="6"/>
        <v>2.3789706550809879</v>
      </c>
      <c r="H120" s="154">
        <f t="shared" si="6"/>
        <v>3.4659479386970622</v>
      </c>
      <c r="I120" s="154"/>
      <c r="J120" s="154">
        <f t="shared" ref="J120:P120" si="7">J100/J70-1</f>
        <v>-5.1851731887616936E-2</v>
      </c>
      <c r="K120" s="154">
        <f t="shared" si="7"/>
        <v>6.2385286084674751E-2</v>
      </c>
      <c r="L120" s="154">
        <f t="shared" si="7"/>
        <v>0.26835875849656388</v>
      </c>
      <c r="M120" s="154">
        <f t="shared" si="7"/>
        <v>0.45075243174663715</v>
      </c>
      <c r="N120" s="154">
        <f t="shared" si="7"/>
        <v>0.67549943836254478</v>
      </c>
      <c r="O120" s="154">
        <f t="shared" si="7"/>
        <v>0.96847079516995649</v>
      </c>
      <c r="P120" s="154">
        <f t="shared" si="7"/>
        <v>1.7284887840377756</v>
      </c>
    </row>
    <row r="121" spans="1:16" s="153" customFormat="1" ht="15" customHeight="1">
      <c r="A121" s="153" t="s">
        <v>368</v>
      </c>
      <c r="B121" s="155">
        <f t="shared" ref="B121:H121" si="8">(B96/B65)^(1/31)-1</f>
        <v>1.1373626684068938E-2</v>
      </c>
      <c r="C121" s="155">
        <f t="shared" si="8"/>
        <v>2.4137716702223866E-2</v>
      </c>
      <c r="D121" s="155">
        <f t="shared" si="8"/>
        <v>2.9463429126629803E-2</v>
      </c>
      <c r="E121" s="155">
        <f t="shared" si="8"/>
        <v>4.2671968047201414E-2</v>
      </c>
      <c r="F121" s="155">
        <f t="shared" si="8"/>
        <v>4.8613978161490268E-2</v>
      </c>
      <c r="G121" s="155">
        <f t="shared" si="8"/>
        <v>6.1795241635803855E-2</v>
      </c>
      <c r="H121" s="155">
        <f t="shared" si="8"/>
        <v>7.4051977046566186E-2</v>
      </c>
      <c r="I121" s="166"/>
      <c r="J121" s="155">
        <f t="shared" ref="J121:P121" si="9">(J96/J65)^(1/31)-1</f>
        <v>2.5165016518498007E-3</v>
      </c>
      <c r="K121" s="155">
        <f t="shared" si="9"/>
        <v>5.9672881374412956E-3</v>
      </c>
      <c r="L121" s="155">
        <f t="shared" si="9"/>
        <v>1.0756516982264097E-2</v>
      </c>
      <c r="M121" s="155">
        <f t="shared" si="9"/>
        <v>1.6343692487018391E-2</v>
      </c>
      <c r="N121" s="155">
        <f t="shared" si="9"/>
        <v>2.4695414019671347E-2</v>
      </c>
      <c r="O121" s="155">
        <f t="shared" si="9"/>
        <v>3.4338395152171186E-2</v>
      </c>
      <c r="P121" s="155">
        <f t="shared" si="9"/>
        <v>5.3727157512724277E-2</v>
      </c>
    </row>
    <row r="122" spans="1:16" s="153" customFormat="1" ht="15" customHeight="1">
      <c r="A122" s="153" t="s">
        <v>361</v>
      </c>
      <c r="B122" s="155">
        <f t="shared" ref="B122:H122" si="10">(B97/B66)^(1/31)-1</f>
        <v>1.1603995038167447E-2</v>
      </c>
      <c r="C122" s="155">
        <f t="shared" si="10"/>
        <v>2.4670326484441008E-2</v>
      </c>
      <c r="D122" s="155">
        <f t="shared" si="10"/>
        <v>3.0214560964203274E-2</v>
      </c>
      <c r="E122" s="155">
        <f t="shared" si="10"/>
        <v>4.3942412288566102E-2</v>
      </c>
      <c r="F122" s="155">
        <f t="shared" si="10"/>
        <v>5.0095208772064748E-2</v>
      </c>
      <c r="G122" s="155">
        <f t="shared" si="10"/>
        <v>6.3609900314417711E-2</v>
      </c>
      <c r="H122" s="155">
        <f t="shared" si="10"/>
        <v>7.7233711810147598E-2</v>
      </c>
      <c r="I122" s="166"/>
      <c r="J122" s="155">
        <f t="shared" ref="J122:P122" si="11">(J97/J66)^(1/31)-1</f>
        <v>2.4663304583545376E-3</v>
      </c>
      <c r="K122" s="155">
        <f t="shared" si="11"/>
        <v>5.9050174601396055E-3</v>
      </c>
      <c r="L122" s="155">
        <f t="shared" si="11"/>
        <v>1.0540277646606144E-2</v>
      </c>
      <c r="M122" s="155">
        <f t="shared" si="11"/>
        <v>1.635775226750491E-2</v>
      </c>
      <c r="N122" s="155">
        <f t="shared" si="11"/>
        <v>2.4930245326912903E-2</v>
      </c>
      <c r="O122" s="155">
        <f t="shared" si="11"/>
        <v>3.4910650766112328E-2</v>
      </c>
      <c r="P122" s="155">
        <f t="shared" si="11"/>
        <v>5.4245222251764202E-2</v>
      </c>
    </row>
    <row r="123" spans="1:16" s="153" customFormat="1" ht="15" customHeight="1">
      <c r="A123" s="46" t="s">
        <v>383</v>
      </c>
      <c r="B123" s="154">
        <f>B98/B65-1</f>
        <v>0.32651494026329742</v>
      </c>
      <c r="C123" s="154">
        <f t="shared" ref="C123:P123" si="12">C98/C65-1</f>
        <v>0.91353825085623175</v>
      </c>
      <c r="D123" s="154">
        <f t="shared" si="12"/>
        <v>1.2038905591181237</v>
      </c>
      <c r="E123" s="154">
        <f t="shared" si="12"/>
        <v>2.1315459479416794</v>
      </c>
      <c r="F123" s="154">
        <f t="shared" si="12"/>
        <v>2.6873258061474203</v>
      </c>
      <c r="G123" s="154">
        <f t="shared" si="12"/>
        <v>4.3794844597339404</v>
      </c>
      <c r="H123" s="154">
        <f t="shared" si="12"/>
        <v>6.8878132659884743</v>
      </c>
      <c r="I123" s="154"/>
      <c r="J123" s="154">
        <f t="shared" si="12"/>
        <v>3.1686034396624763E-2</v>
      </c>
      <c r="K123" s="154">
        <f t="shared" si="12"/>
        <v>0.15076690037491214</v>
      </c>
      <c r="L123" s="154">
        <f t="shared" si="12"/>
        <v>0.35621072947083876</v>
      </c>
      <c r="M123" s="154">
        <f t="shared" si="12"/>
        <v>0.57599889134505933</v>
      </c>
      <c r="N123" s="154">
        <f t="shared" si="12"/>
        <v>0.92916036362767573</v>
      </c>
      <c r="O123" s="154">
        <f t="shared" si="12"/>
        <v>1.4486500784286678</v>
      </c>
      <c r="P123" s="154">
        <f t="shared" si="12"/>
        <v>3.1434019659783017</v>
      </c>
    </row>
    <row r="124" spans="1:16" s="46" customFormat="1" ht="15" customHeight="1">
      <c r="A124" s="46" t="s">
        <v>384</v>
      </c>
      <c r="B124" s="154">
        <f>B98/B79-1</f>
        <v>0.15429580649343344</v>
      </c>
      <c r="C124" s="154">
        <f t="shared" ref="C124:H124" si="13">C98/C79-1</f>
        <v>0.38880339475972669</v>
      </c>
      <c r="D124" s="154">
        <f t="shared" si="13"/>
        <v>0.47664231983808403</v>
      </c>
      <c r="E124" s="154">
        <f t="shared" si="13"/>
        <v>0.66900034440345979</v>
      </c>
      <c r="F124" s="154">
        <f t="shared" si="13"/>
        <v>0.75734597629922296</v>
      </c>
      <c r="G124" s="154">
        <f t="shared" si="13"/>
        <v>1.0009769954382115</v>
      </c>
      <c r="H124" s="154">
        <f t="shared" si="13"/>
        <v>1.3671879903421198</v>
      </c>
      <c r="I124" s="154"/>
      <c r="J124" s="154">
        <f t="shared" ref="J124:P124" si="14">J98/J79-1</f>
        <v>-2.5932788432625475E-3</v>
      </c>
      <c r="K124" s="154">
        <f t="shared" si="14"/>
        <v>6.7102163856390451E-2</v>
      </c>
      <c r="L124" s="154">
        <f t="shared" si="14"/>
        <v>0.17144278719615436</v>
      </c>
      <c r="M124" s="154">
        <f t="shared" si="14"/>
        <v>0.27846906797391036</v>
      </c>
      <c r="N124" s="154">
        <f t="shared" si="14"/>
        <v>0.38176047791258116</v>
      </c>
      <c r="O124" s="154">
        <f t="shared" si="14"/>
        <v>0.46959398911066419</v>
      </c>
      <c r="P124" s="154">
        <f t="shared" si="14"/>
        <v>0.74737774102590571</v>
      </c>
    </row>
    <row r="125" spans="1:16" s="46" customFormat="1" ht="15" customHeight="1">
      <c r="A125" s="46" t="s">
        <v>375</v>
      </c>
      <c r="B125" s="154">
        <f t="shared" ref="B125:H125" si="15">B94/B79-1</f>
        <v>0.15329118670619746</v>
      </c>
      <c r="C125" s="154">
        <f t="shared" si="15"/>
        <v>0.33497149698588347</v>
      </c>
      <c r="D125" s="154">
        <f t="shared" si="15"/>
        <v>0.4119313377579441</v>
      </c>
      <c r="E125" s="154">
        <f t="shared" si="15"/>
        <v>0.57257094078946924</v>
      </c>
      <c r="F125" s="154">
        <f t="shared" si="15"/>
        <v>0.63870655073479266</v>
      </c>
      <c r="G125" s="154">
        <f t="shared" si="15"/>
        <v>0.81949652325451927</v>
      </c>
      <c r="H125" s="154">
        <f t="shared" si="15"/>
        <v>1.0400049069087847</v>
      </c>
      <c r="I125" s="154"/>
      <c r="J125" s="154">
        <f t="shared" ref="J125:P125" si="16">J94/J79-1</f>
        <v>3.1744340763200096E-2</v>
      </c>
      <c r="K125" s="154">
        <f t="shared" si="16"/>
        <v>8.2263001893739807E-2</v>
      </c>
      <c r="L125" s="154">
        <f t="shared" si="16"/>
        <v>0.14453157831328456</v>
      </c>
      <c r="M125" s="154">
        <f t="shared" si="16"/>
        <v>0.24643539558003957</v>
      </c>
      <c r="N125" s="154">
        <f t="shared" si="16"/>
        <v>0.35754294944065679</v>
      </c>
      <c r="O125" s="154">
        <f t="shared" si="16"/>
        <v>0.42517596649240508</v>
      </c>
      <c r="P125" s="154">
        <f t="shared" si="16"/>
        <v>0.66679558727891464</v>
      </c>
    </row>
    <row r="126" spans="1:16" s="46" customFormat="1" ht="15" customHeight="1">
      <c r="A126" s="46" t="s">
        <v>280</v>
      </c>
      <c r="B126" s="154">
        <f>B90/B83-1</f>
        <v>0.31473464665843776</v>
      </c>
      <c r="C126" s="154">
        <f t="shared" ref="C126:H126" si="17">C90/C83-1</f>
        <v>0.53842307023374758</v>
      </c>
      <c r="D126" s="154">
        <f t="shared" si="17"/>
        <v>0.66917495629955903</v>
      </c>
      <c r="E126" s="154">
        <f t="shared" si="17"/>
        <v>0.98739883784167515</v>
      </c>
      <c r="F126" s="154">
        <f t="shared" si="17"/>
        <v>1.1294708332441861</v>
      </c>
      <c r="G126" s="154">
        <f t="shared" si="17"/>
        <v>1.4954002111359603</v>
      </c>
      <c r="H126" s="154">
        <f t="shared" si="17"/>
        <v>1.8772967577885789</v>
      </c>
      <c r="I126" s="154"/>
      <c r="J126" s="154">
        <f t="shared" ref="J126:P126" si="18">J90/J83-1</f>
        <v>0.16130428722739309</v>
      </c>
      <c r="K126" s="154">
        <f t="shared" si="18"/>
        <v>0.20307059628187041</v>
      </c>
      <c r="L126" s="154">
        <f t="shared" si="18"/>
        <v>0.22033622081788917</v>
      </c>
      <c r="M126" s="154">
        <f t="shared" si="18"/>
        <v>0.35878037213653835</v>
      </c>
      <c r="N126" s="154">
        <f t="shared" si="18"/>
        <v>0.54491781911089965</v>
      </c>
      <c r="O126" s="154">
        <f t="shared" si="18"/>
        <v>0.71389018134979843</v>
      </c>
      <c r="P126" s="154">
        <f t="shared" si="18"/>
        <v>1.2359999960286605</v>
      </c>
    </row>
    <row r="127" spans="1:16" s="153" customFormat="1" ht="15" customHeight="1">
      <c r="A127" s="153" t="s">
        <v>281</v>
      </c>
      <c r="B127" s="155">
        <f>(B90/B83)^(1/7)-1</f>
        <v>3.9864788522309125E-2</v>
      </c>
      <c r="C127" s="155">
        <f t="shared" ref="C127:L127" si="19">(C90/C83)^(1/7)-1</f>
        <v>6.3469678805185614E-2</v>
      </c>
      <c r="D127" s="155">
        <f t="shared" si="19"/>
        <v>7.593486308833497E-2</v>
      </c>
      <c r="E127" s="155">
        <f t="shared" si="19"/>
        <v>0.10309304751344395</v>
      </c>
      <c r="F127" s="155">
        <f t="shared" si="19"/>
        <v>0.11402761532391725</v>
      </c>
      <c r="G127" s="155">
        <f t="shared" si="19"/>
        <v>0.13955243996774547</v>
      </c>
      <c r="H127" s="155">
        <f t="shared" si="19"/>
        <v>0.16297194094307454</v>
      </c>
      <c r="I127" s="155"/>
      <c r="J127" s="155">
        <f t="shared" si="19"/>
        <v>2.1593225188338394E-2</v>
      </c>
      <c r="K127" s="155">
        <f t="shared" si="19"/>
        <v>2.6762878725576034E-2</v>
      </c>
      <c r="L127" s="155">
        <f t="shared" si="19"/>
        <v>2.8855099609402135E-2</v>
      </c>
      <c r="M127" s="155">
        <f>(M90/M83)^(1/7)-1</f>
        <v>4.4771515471797585E-2</v>
      </c>
      <c r="N127" s="155">
        <f>(N90/N83)^(1/7)-1</f>
        <v>6.4109898784936004E-2</v>
      </c>
      <c r="O127" s="155">
        <f>(O90/O83)^(1/7)-1</f>
        <v>8.0005933630744819E-2</v>
      </c>
      <c r="P127" s="155">
        <f>(P90/P83)^(1/7)-1</f>
        <v>0.12182352389136808</v>
      </c>
    </row>
    <row r="128" spans="1:16" s="46" customFormat="1" ht="15" customHeight="1">
      <c r="A128" s="46" t="s">
        <v>376</v>
      </c>
      <c r="B128" s="156">
        <f t="shared" ref="B128:H128" si="20">B97/B92-1</f>
        <v>0.16096168561750956</v>
      </c>
      <c r="C128" s="156">
        <f t="shared" si="20"/>
        <v>0.31780543684652973</v>
      </c>
      <c r="D128" s="156">
        <f t="shared" si="20"/>
        <v>0.39985863168349067</v>
      </c>
      <c r="E128" s="156">
        <f t="shared" si="20"/>
        <v>0.61791179941110763</v>
      </c>
      <c r="F128" s="156">
        <f t="shared" si="20"/>
        <v>0.71980472434549614</v>
      </c>
      <c r="G128" s="156">
        <f t="shared" si="20"/>
        <v>0.94126204753506726</v>
      </c>
      <c r="H128" s="156">
        <f t="shared" si="20"/>
        <v>1.230287948563745</v>
      </c>
      <c r="I128" s="156"/>
      <c r="J128" s="156">
        <f t="shared" ref="J128:P128" si="21">J97/J92-1</f>
        <v>3.8624676381915801E-2</v>
      </c>
      <c r="K128" s="156">
        <f t="shared" si="21"/>
        <v>6.8263499905967917E-2</v>
      </c>
      <c r="L128" s="156">
        <f t="shared" si="21"/>
        <v>9.3878630172501865E-2</v>
      </c>
      <c r="M128" s="156">
        <f t="shared" si="21"/>
        <v>0.15798368602930313</v>
      </c>
      <c r="N128" s="156">
        <f t="shared" si="21"/>
        <v>0.27077828613842447</v>
      </c>
      <c r="O128" s="156">
        <f t="shared" si="21"/>
        <v>0.43444081184160965</v>
      </c>
      <c r="P128" s="156">
        <f t="shared" si="21"/>
        <v>0.72499165433856705</v>
      </c>
    </row>
    <row r="129" spans="1:16" s="153" customFormat="1" ht="15" customHeight="1">
      <c r="A129" s="153" t="s">
        <v>15</v>
      </c>
      <c r="B129" s="155">
        <f>(B97/B92)^(1/5)-1</f>
        <v>3.0299709689525223E-2</v>
      </c>
      <c r="C129" s="155">
        <f t="shared" ref="C129:P129" si="22">(C97/C92)^(1/5)-1</f>
        <v>5.674513956660121E-2</v>
      </c>
      <c r="D129" s="155">
        <f t="shared" si="22"/>
        <v>6.9588773564214224E-2</v>
      </c>
      <c r="E129" s="155">
        <f t="shared" si="22"/>
        <v>0.10100925203713773</v>
      </c>
      <c r="F129" s="155">
        <f t="shared" si="22"/>
        <v>0.11454043096032707</v>
      </c>
      <c r="G129" s="155">
        <f t="shared" si="22"/>
        <v>0.14187044639009949</v>
      </c>
      <c r="H129" s="155">
        <f t="shared" si="22"/>
        <v>0.17401105796349592</v>
      </c>
      <c r="I129" s="155"/>
      <c r="J129" s="155">
        <f t="shared" si="22"/>
        <v>7.6082792692375723E-3</v>
      </c>
      <c r="K129" s="155">
        <f t="shared" si="22"/>
        <v>1.3294482698797294E-2</v>
      </c>
      <c r="L129" s="155">
        <f t="shared" si="22"/>
        <v>1.8107947492467247E-2</v>
      </c>
      <c r="M129" s="155">
        <f t="shared" si="22"/>
        <v>2.9770599185747759E-2</v>
      </c>
      <c r="N129" s="155">
        <f t="shared" si="22"/>
        <v>4.9092922317985899E-2</v>
      </c>
      <c r="O129" s="155">
        <f t="shared" si="22"/>
        <v>7.4821948996975918E-2</v>
      </c>
      <c r="P129" s="155">
        <f t="shared" si="22"/>
        <v>0.11521191202477943</v>
      </c>
    </row>
    <row r="130" spans="1:16" s="46" customFormat="1" ht="15" customHeight="1">
      <c r="A130" s="46" t="s">
        <v>396</v>
      </c>
      <c r="B130" s="156">
        <f>B99/B97-1</f>
        <v>-0.1742908534183143</v>
      </c>
      <c r="C130" s="156">
        <f t="shared" ref="C130:P130" si="23">C99/C97-1</f>
        <v>-0.22804329042337057</v>
      </c>
      <c r="D130" s="156">
        <f t="shared" si="23"/>
        <v>-0.2715574605011627</v>
      </c>
      <c r="E130" s="156">
        <f t="shared" si="23"/>
        <v>-0.36344194243655858</v>
      </c>
      <c r="F130" s="156">
        <f t="shared" si="23"/>
        <v>-0.39497588058278887</v>
      </c>
      <c r="G130" s="156">
        <f t="shared" si="23"/>
        <v>-0.44201569279877118</v>
      </c>
      <c r="H130" s="156">
        <f t="shared" si="23"/>
        <v>-0.4673108984776202</v>
      </c>
      <c r="I130" s="156"/>
      <c r="J130" s="156">
        <f t="shared" si="23"/>
        <v>-0.12109454986416601</v>
      </c>
      <c r="K130" s="156">
        <f t="shared" si="23"/>
        <v>-0.11617592021576018</v>
      </c>
      <c r="L130" s="156">
        <f t="shared" si="23"/>
        <v>-7.6073824331601814E-2</v>
      </c>
      <c r="M130" s="156">
        <f t="shared" si="23"/>
        <v>-0.12915317570540841</v>
      </c>
      <c r="N130" s="156">
        <f t="shared" si="23"/>
        <v>-0.21805008725482267</v>
      </c>
      <c r="O130" s="156">
        <f t="shared" si="23"/>
        <v>-0.31294523774272864</v>
      </c>
      <c r="P130" s="156">
        <f t="shared" si="23"/>
        <v>-0.41754352394518379</v>
      </c>
    </row>
    <row r="131" spans="1:16" s="153" customFormat="1" ht="15" customHeight="1">
      <c r="A131" s="153" t="s">
        <v>388</v>
      </c>
      <c r="B131" s="155">
        <f>(B99/B97)^(1/2)-1</f>
        <v>-9.1314605277664995E-2</v>
      </c>
      <c r="C131" s="155">
        <f t="shared" ref="C131:H131" si="24">(C99/C97)^(1/2)-1</f>
        <v>-0.12138932992102269</v>
      </c>
      <c r="D131" s="155">
        <f t="shared" si="24"/>
        <v>-0.14651154694463653</v>
      </c>
      <c r="E131" s="155">
        <f t="shared" si="24"/>
        <v>-0.20215411415271345</v>
      </c>
      <c r="F131" s="155">
        <f t="shared" si="24"/>
        <v>-0.22216703630071633</v>
      </c>
      <c r="G131" s="155">
        <f t="shared" si="24"/>
        <v>-0.25301652816060993</v>
      </c>
      <c r="H131" s="155">
        <f t="shared" si="24"/>
        <v>-0.27014446530674319</v>
      </c>
      <c r="I131" s="155"/>
      <c r="J131" s="155">
        <f t="shared" ref="J131:P131" si="25">(J99/J97)^(1/2)-1</f>
        <v>-6.2500426594318981E-2</v>
      </c>
      <c r="K131" s="155">
        <f t="shared" si="25"/>
        <v>-5.9880816181139829E-2</v>
      </c>
      <c r="L131" s="155">
        <f t="shared" si="25"/>
        <v>-3.8789213716159843E-2</v>
      </c>
      <c r="M131" s="155">
        <f t="shared" si="25"/>
        <v>-6.6808259630106059E-2</v>
      </c>
      <c r="N131" s="155">
        <f t="shared" si="25"/>
        <v>-0.11572068171579553</v>
      </c>
      <c r="O131" s="155">
        <f t="shared" si="25"/>
        <v>-0.17111233435569129</v>
      </c>
      <c r="P131" s="155">
        <f t="shared" si="25"/>
        <v>-0.2368116378934908</v>
      </c>
    </row>
    <row r="132" spans="1:16" s="46" customFormat="1" ht="15" customHeight="1">
      <c r="A132" s="217" t="s">
        <v>526</v>
      </c>
      <c r="B132" s="218">
        <f>B112/B83-1</f>
        <v>0.34966658633885572</v>
      </c>
      <c r="C132" s="218">
        <f t="shared" ref="C132:P132" si="26">C112/C83-1</f>
        <v>0.73926169288685695</v>
      </c>
      <c r="D132" s="218">
        <f t="shared" si="26"/>
        <v>0.89884472898790668</v>
      </c>
      <c r="E132" s="218">
        <f t="shared" si="26"/>
        <v>1.2334067508607105</v>
      </c>
      <c r="F132" s="218">
        <f t="shared" si="26"/>
        <v>1.3804211808785891</v>
      </c>
      <c r="G132" s="218">
        <f t="shared" si="26"/>
        <v>1.773901384205173</v>
      </c>
      <c r="H132" s="218">
        <f t="shared" si="26"/>
        <v>2.2274019788293318</v>
      </c>
      <c r="I132" s="218"/>
      <c r="J132" s="218">
        <f t="shared" si="26"/>
        <v>8.2439001313154847E-2</v>
      </c>
      <c r="K132" s="218">
        <f t="shared" si="26"/>
        <v>0.20296336124613878</v>
      </c>
      <c r="L132" s="218">
        <f t="shared" si="26"/>
        <v>0.35103581943329498</v>
      </c>
      <c r="M132" s="218">
        <f t="shared" si="26"/>
        <v>0.57251397356908607</v>
      </c>
      <c r="N132" s="218">
        <f t="shared" si="26"/>
        <v>0.77553259643544381</v>
      </c>
      <c r="O132" s="218">
        <f t="shared" si="26"/>
        <v>0.93355145878056955</v>
      </c>
      <c r="P132" s="218">
        <f t="shared" si="26"/>
        <v>1.4658646846646537</v>
      </c>
    </row>
    <row r="133" spans="1:16" s="153" customFormat="1" ht="15" customHeight="1">
      <c r="A133" s="153" t="s">
        <v>391</v>
      </c>
      <c r="B133" s="155">
        <f>(B100/B83)^(1/17)-1</f>
        <v>7.5162606258407649E-3</v>
      </c>
      <c r="C133" s="155">
        <f t="shared" ref="C133:H133" si="27">(C100/C83)^(1/17)-1</f>
        <v>1.7416895247866382E-2</v>
      </c>
      <c r="D133" s="155">
        <f t="shared" si="27"/>
        <v>2.0512274286779597E-2</v>
      </c>
      <c r="E133" s="155">
        <f t="shared" si="27"/>
        <v>2.7447574097692273E-2</v>
      </c>
      <c r="F133" s="155">
        <f t="shared" si="27"/>
        <v>3.0560909091284172E-2</v>
      </c>
      <c r="G133" s="155">
        <f t="shared" si="27"/>
        <v>3.8929772218920355E-2</v>
      </c>
      <c r="H133" s="155">
        <f t="shared" si="27"/>
        <v>5.132143218383578E-2</v>
      </c>
      <c r="I133" s="155"/>
      <c r="J133" s="155">
        <f t="shared" ref="J133:P133" si="28">(J100/J83)^(1/17)-1</f>
        <v>-3.0283736834357811E-4</v>
      </c>
      <c r="K133" s="155">
        <f t="shared" si="28"/>
        <v>3.5030320886124677E-3</v>
      </c>
      <c r="L133" s="155">
        <f t="shared" si="28"/>
        <v>9.1891382958222412E-3</v>
      </c>
      <c r="M133" s="155">
        <f t="shared" si="28"/>
        <v>1.2932999005018875E-2</v>
      </c>
      <c r="N133" s="155">
        <f t="shared" si="28"/>
        <v>1.6650823284574345E-2</v>
      </c>
      <c r="O133" s="155">
        <f t="shared" si="28"/>
        <v>1.9515015415686898E-2</v>
      </c>
      <c r="P133" s="155">
        <f t="shared" si="28"/>
        <v>2.8924855483969392E-2</v>
      </c>
    </row>
    <row r="134" spans="1:16" s="153" customFormat="1" ht="15" customHeight="1">
      <c r="A134" s="46" t="s">
        <v>397</v>
      </c>
      <c r="B134" s="156">
        <f>B92/B90-1</f>
        <v>-0.11726462779776081</v>
      </c>
      <c r="C134" s="156">
        <f t="shared" ref="C134:P134" si="29">C92/C90-1</f>
        <v>-0.18748368916541436</v>
      </c>
      <c r="D134" s="156">
        <f t="shared" si="29"/>
        <v>-0.22667211246370533</v>
      </c>
      <c r="E134" s="156">
        <f t="shared" si="29"/>
        <v>-0.30824162203472127</v>
      </c>
      <c r="F134" s="156">
        <f t="shared" si="29"/>
        <v>-0.3406414332413179</v>
      </c>
      <c r="G134" s="156">
        <f t="shared" si="29"/>
        <v>-0.4042327510033431</v>
      </c>
      <c r="H134" s="156">
        <f t="shared" si="29"/>
        <v>-0.45327133068018222</v>
      </c>
      <c r="I134" s="156"/>
      <c r="J134" s="156">
        <f t="shared" si="29"/>
        <v>-5.3459942925165649E-2</v>
      </c>
      <c r="K134" s="156">
        <f t="shared" si="29"/>
        <v>-6.4893727391618805E-2</v>
      </c>
      <c r="L134" s="156">
        <f t="shared" si="29"/>
        <v>-5.7083596150484861E-2</v>
      </c>
      <c r="M134" s="156">
        <f t="shared" si="29"/>
        <v>-0.11030105409593327</v>
      </c>
      <c r="N134" s="156">
        <f t="shared" si="29"/>
        <v>-0.16915192586867545</v>
      </c>
      <c r="O134" s="156">
        <f t="shared" si="29"/>
        <v>-0.235490511487358</v>
      </c>
      <c r="P134" s="156">
        <f t="shared" si="29"/>
        <v>-0.36137046383921401</v>
      </c>
    </row>
    <row r="135" spans="1:16" s="153" customFormat="1" ht="15" customHeight="1">
      <c r="A135" s="153" t="s">
        <v>286</v>
      </c>
      <c r="B135" s="155">
        <f>(B92/B90)^0.5-1</f>
        <v>-6.0460020966516148E-2</v>
      </c>
      <c r="C135" s="155">
        <f t="shared" ref="C135:L135" si="30">(C92/C90)^0.5-1</f>
        <v>-9.8603133556264488E-2</v>
      </c>
      <c r="D135" s="155">
        <f t="shared" si="30"/>
        <v>-0.12060936578998371</v>
      </c>
      <c r="E135" s="155">
        <f t="shared" si="30"/>
        <v>-0.16827986800530148</v>
      </c>
      <c r="F135" s="155">
        <f t="shared" si="30"/>
        <v>-0.18799103037054932</v>
      </c>
      <c r="G135" s="155">
        <f t="shared" si="30"/>
        <v>-0.22814039554031795</v>
      </c>
      <c r="H135" s="155">
        <f t="shared" si="30"/>
        <v>-0.26058897132933034</v>
      </c>
      <c r="I135" s="155"/>
      <c r="J135" s="155">
        <f t="shared" si="30"/>
        <v>-2.7097097817652571E-2</v>
      </c>
      <c r="K135" s="155">
        <f t="shared" si="30"/>
        <v>-3.2991069013123764E-2</v>
      </c>
      <c r="L135" s="155">
        <f t="shared" si="30"/>
        <v>-2.8961172841417637E-2</v>
      </c>
      <c r="M135" s="155">
        <f>(M92/M90)^0.5-1</f>
        <v>-5.6761458641523266E-2</v>
      </c>
      <c r="N135" s="155">
        <f>(N92/N90)^0.5-1</f>
        <v>-8.8491319771816679E-2</v>
      </c>
      <c r="O135" s="155">
        <f>(O92/O90)^0.5-1</f>
        <v>-0.1256376674898203</v>
      </c>
      <c r="P135" s="155">
        <f>(P92/P90)^0.5-1</f>
        <v>-0.20085699892898645</v>
      </c>
    </row>
    <row r="136" spans="1:16" s="153" customFormat="1" ht="15" customHeight="1">
      <c r="A136" s="46" t="s">
        <v>363</v>
      </c>
      <c r="B136" s="156">
        <f t="shared" ref="B136:H136" si="31">(B97/B90)^(1/7)-1</f>
        <v>3.5088396089100193E-3</v>
      </c>
      <c r="C136" s="156">
        <f t="shared" si="31"/>
        <v>9.8118976755252607E-3</v>
      </c>
      <c r="D136" s="156">
        <f t="shared" si="31"/>
        <v>1.139574367854812E-2</v>
      </c>
      <c r="E136" s="156">
        <f t="shared" si="31"/>
        <v>1.6218363578509587E-2</v>
      </c>
      <c r="F136" s="156">
        <f t="shared" si="31"/>
        <v>1.81226822154823E-2</v>
      </c>
      <c r="G136" s="156">
        <f t="shared" si="31"/>
        <v>2.0993482722067691E-2</v>
      </c>
      <c r="H136" s="156">
        <f t="shared" si="31"/>
        <v>2.8737766355944494E-2</v>
      </c>
      <c r="I136" s="156"/>
      <c r="J136" s="156">
        <f t="shared" ref="J136:P136" si="32">(J97/J90)^(1/7)-1</f>
        <v>-2.4319774460236365E-3</v>
      </c>
      <c r="K136" s="156">
        <f t="shared" si="32"/>
        <v>-1.5151176996819338E-4</v>
      </c>
      <c r="L136" s="156">
        <f t="shared" si="32"/>
        <v>4.431519852839072E-3</v>
      </c>
      <c r="M136" s="156">
        <f t="shared" si="32"/>
        <v>4.267387259325961E-3</v>
      </c>
      <c r="N136" s="156">
        <f t="shared" si="32"/>
        <v>7.7903614272734067E-3</v>
      </c>
      <c r="O136" s="156">
        <f t="shared" si="32"/>
        <v>1.3266407130001268E-2</v>
      </c>
      <c r="P136" s="156">
        <f t="shared" si="32"/>
        <v>1.3923391989681289E-2</v>
      </c>
    </row>
    <row r="137" spans="1:16" s="153" customFormat="1" ht="15" customHeight="1">
      <c r="A137" s="217" t="s">
        <v>516</v>
      </c>
      <c r="B137" s="218">
        <f>B109/B99-1</f>
        <v>0.16407540976631152</v>
      </c>
      <c r="C137" s="218">
        <f t="shared" ref="C137:H137" si="33">C109/C99-1</f>
        <v>0.25234107349767831</v>
      </c>
      <c r="D137" s="218">
        <f t="shared" si="33"/>
        <v>0.30255100595637674</v>
      </c>
      <c r="E137" s="218">
        <f t="shared" si="33"/>
        <v>0.35835567021850712</v>
      </c>
      <c r="F137" s="218">
        <f t="shared" si="33"/>
        <v>0.38073557294638993</v>
      </c>
      <c r="G137" s="218">
        <f t="shared" si="33"/>
        <v>0.41092395054737763</v>
      </c>
      <c r="H137" s="218">
        <f t="shared" si="33"/>
        <v>0.38349794463238074</v>
      </c>
      <c r="I137" s="218"/>
      <c r="J137" s="218">
        <f t="shared" ref="J137:P137" si="34">J109/J99-1</f>
        <v>8.735235666458796E-2</v>
      </c>
      <c r="K137" s="218">
        <f t="shared" si="34"/>
        <v>0.12108419032427586</v>
      </c>
      <c r="L137" s="218">
        <f t="shared" si="34"/>
        <v>0.11408847635799124</v>
      </c>
      <c r="M137" s="218">
        <f t="shared" si="34"/>
        <v>0.23933200434542679</v>
      </c>
      <c r="N137" s="218">
        <f t="shared" si="34"/>
        <v>0.27851690455049605</v>
      </c>
      <c r="O137" s="218">
        <f t="shared" si="34"/>
        <v>0.33798116075581563</v>
      </c>
      <c r="P137" s="218">
        <f t="shared" si="34"/>
        <v>0.43519045066848605</v>
      </c>
    </row>
    <row r="138" spans="1:16" s="153" customFormat="1" ht="15" customHeight="1">
      <c r="A138" s="2" t="s">
        <v>488</v>
      </c>
      <c r="B138" s="156">
        <f t="shared" ref="B138:H143" si="35">B104/B103-1</f>
        <v>4.6674433986688246E-2</v>
      </c>
      <c r="C138" s="156">
        <f t="shared" si="35"/>
        <v>7.3124845833986152E-2</v>
      </c>
      <c r="D138" s="156">
        <f t="shared" si="35"/>
        <v>8.8897579375284197E-2</v>
      </c>
      <c r="E138" s="156">
        <f t="shared" si="35"/>
        <v>0.12588392579193886</v>
      </c>
      <c r="F138" s="156">
        <f t="shared" si="35"/>
        <v>0.14089963292153085</v>
      </c>
      <c r="G138" s="156">
        <f t="shared" si="35"/>
        <v>0.173194299827514</v>
      </c>
      <c r="H138" s="156">
        <f t="shared" si="35"/>
        <v>0.20135538482215942</v>
      </c>
      <c r="I138" s="156"/>
      <c r="J138" s="156">
        <f t="shared" ref="J138:P143" si="36">J104/J103-1</f>
        <v>2.1631840894437593E-2</v>
      </c>
      <c r="K138" s="156">
        <f t="shared" si="36"/>
        <v>2.6864634588535274E-2</v>
      </c>
      <c r="L138" s="156">
        <f t="shared" si="36"/>
        <v>2.5986454113745561E-2</v>
      </c>
      <c r="M138" s="156">
        <f t="shared" si="36"/>
        <v>4.3872092797968776E-2</v>
      </c>
      <c r="N138" s="156">
        <f t="shared" si="36"/>
        <v>6.9357780853272599E-2</v>
      </c>
      <c r="O138" s="156">
        <f t="shared" si="36"/>
        <v>9.3131282295695561E-2</v>
      </c>
      <c r="P138" s="156">
        <f t="shared" si="36"/>
        <v>0.14786350313343766</v>
      </c>
    </row>
    <row r="139" spans="1:16" s="153" customFormat="1" ht="15" customHeight="1">
      <c r="A139" s="2" t="s">
        <v>490</v>
      </c>
      <c r="B139" s="156">
        <f t="shared" si="35"/>
        <v>3.0226850195936628E-2</v>
      </c>
      <c r="C139" s="156">
        <f t="shared" si="35"/>
        <v>3.2602929931457192E-2</v>
      </c>
      <c r="D139" s="156">
        <f t="shared" si="35"/>
        <v>3.332486815748581E-2</v>
      </c>
      <c r="E139" s="156">
        <f t="shared" si="35"/>
        <v>3.3386467859176872E-2</v>
      </c>
      <c r="F139" s="156">
        <f t="shared" si="35"/>
        <v>3.3694822181506323E-2</v>
      </c>
      <c r="G139" s="156">
        <f t="shared" si="35"/>
        <v>3.3540416831700837E-2</v>
      </c>
      <c r="H139" s="156">
        <f t="shared" si="35"/>
        <v>2.7815082306285488E-2</v>
      </c>
      <c r="I139" s="156"/>
      <c r="J139" s="156">
        <f t="shared" si="36"/>
        <v>2.7863850320143158E-2</v>
      </c>
      <c r="K139" s="156">
        <f t="shared" si="36"/>
        <v>2.9360451468707582E-2</v>
      </c>
      <c r="L139" s="156">
        <f t="shared" si="36"/>
        <v>3.0313047221554479E-2</v>
      </c>
      <c r="M139" s="156">
        <f t="shared" si="36"/>
        <v>3.3243988012252146E-2</v>
      </c>
      <c r="N139" s="156">
        <f t="shared" si="36"/>
        <v>3.2148019147350659E-2</v>
      </c>
      <c r="O139" s="156">
        <f t="shared" si="36"/>
        <v>3.3939936906358881E-2</v>
      </c>
      <c r="P139" s="156">
        <f t="shared" si="36"/>
        <v>3.8930327718253332E-2</v>
      </c>
    </row>
    <row r="140" spans="1:16" s="153" customFormat="1" ht="15" customHeight="1">
      <c r="A140" s="2" t="s">
        <v>500</v>
      </c>
      <c r="B140" s="156">
        <f t="shared" si="35"/>
        <v>-2.3333294752073686E-2</v>
      </c>
      <c r="C140" s="156">
        <f t="shared" si="35"/>
        <v>-3.2850406332515347E-2</v>
      </c>
      <c r="D140" s="156">
        <f t="shared" si="35"/>
        <v>-4.0311432038231731E-2</v>
      </c>
      <c r="E140" s="156">
        <f t="shared" si="35"/>
        <v>-6.1565638212395024E-2</v>
      </c>
      <c r="F140" s="156">
        <f t="shared" si="35"/>
        <v>-6.8923879616434758E-2</v>
      </c>
      <c r="G140" s="156">
        <f t="shared" si="35"/>
        <v>-8.3931756991879158E-2</v>
      </c>
      <c r="H140" s="156">
        <f t="shared" si="35"/>
        <v>-8.9984972525152807E-2</v>
      </c>
      <c r="I140" s="156"/>
      <c r="J140" s="156">
        <f t="shared" si="36"/>
        <v>-1.3824934888496343E-2</v>
      </c>
      <c r="K140" s="156">
        <f t="shared" si="36"/>
        <v>-1.2808600616657895E-2</v>
      </c>
      <c r="L140" s="156">
        <f t="shared" si="36"/>
        <v>-9.1159428978826451E-3</v>
      </c>
      <c r="M140" s="156">
        <f t="shared" si="36"/>
        <v>-1.2400901896153615E-2</v>
      </c>
      <c r="N140" s="156">
        <f t="shared" si="36"/>
        <v>-3.1968319135373346E-2</v>
      </c>
      <c r="O140" s="156">
        <f t="shared" si="36"/>
        <v>-4.5108446492600263E-2</v>
      </c>
      <c r="P140" s="156">
        <f t="shared" si="36"/>
        <v>-7.8294141942314099E-2</v>
      </c>
    </row>
    <row r="141" spans="1:16" s="153" customFormat="1" ht="15" customHeight="1">
      <c r="A141" s="2" t="s">
        <v>504</v>
      </c>
      <c r="B141" s="156">
        <f t="shared" si="35"/>
        <v>4.6948616110239261E-2</v>
      </c>
      <c r="C141" s="156">
        <f t="shared" si="35"/>
        <v>6.7447569616216674E-2</v>
      </c>
      <c r="D141" s="156">
        <f t="shared" si="35"/>
        <v>8.0293605890802366E-2</v>
      </c>
      <c r="E141" s="156">
        <f t="shared" si="35"/>
        <v>0.11085281301470706</v>
      </c>
      <c r="F141" s="156">
        <f t="shared" si="35"/>
        <v>0.12374983429343689</v>
      </c>
      <c r="G141" s="156">
        <f t="shared" si="35"/>
        <v>0.15283283324172614</v>
      </c>
      <c r="H141" s="156">
        <f t="shared" si="35"/>
        <v>0.18844597367057414</v>
      </c>
      <c r="I141" s="156"/>
      <c r="J141" s="156">
        <f t="shared" si="36"/>
        <v>2.6863618901551645E-2</v>
      </c>
      <c r="K141" s="156">
        <f t="shared" si="36"/>
        <v>3.0225758794407032E-2</v>
      </c>
      <c r="L141" s="156">
        <f t="shared" si="36"/>
        <v>2.7869235871074149E-2</v>
      </c>
      <c r="M141" s="156">
        <f t="shared" si="36"/>
        <v>4.2161701489593195E-2</v>
      </c>
      <c r="N141" s="156">
        <f t="shared" si="36"/>
        <v>6.0957083508898169E-2</v>
      </c>
      <c r="O141" s="156">
        <f t="shared" si="36"/>
        <v>7.9475486185289546E-2</v>
      </c>
      <c r="P141" s="156">
        <f t="shared" si="36"/>
        <v>0.12008551287440516</v>
      </c>
    </row>
    <row r="142" spans="1:16" s="153" customFormat="1" ht="15" customHeight="1">
      <c r="A142" s="2" t="s">
        <v>509</v>
      </c>
      <c r="B142" s="156">
        <f t="shared" si="35"/>
        <v>1.6672098011294212E-2</v>
      </c>
      <c r="C142" s="156">
        <f t="shared" si="35"/>
        <v>1.9029470045367924E-2</v>
      </c>
      <c r="D142" s="156">
        <f t="shared" si="35"/>
        <v>1.9071837614412779E-2</v>
      </c>
      <c r="E142" s="156">
        <f t="shared" si="35"/>
        <v>1.4639400582635131E-2</v>
      </c>
      <c r="F142" s="156">
        <f t="shared" si="35"/>
        <v>1.241920172792299E-2</v>
      </c>
      <c r="G142" s="156">
        <f t="shared" si="35"/>
        <v>5.162252292915781E-3</v>
      </c>
      <c r="H142" s="156">
        <f t="shared" si="35"/>
        <v>-2.4115079890064783E-2</v>
      </c>
      <c r="I142" s="156"/>
      <c r="J142" s="156">
        <f t="shared" si="36"/>
        <v>1.4271043622660295E-2</v>
      </c>
      <c r="K142" s="156">
        <f t="shared" si="36"/>
        <v>1.7245656821860411E-2</v>
      </c>
      <c r="L142" s="156">
        <f t="shared" si="36"/>
        <v>1.8892278974530274E-2</v>
      </c>
      <c r="M142" s="156">
        <f t="shared" si="36"/>
        <v>2.4967198532962698E-2</v>
      </c>
      <c r="N142" s="156">
        <f t="shared" si="36"/>
        <v>2.373722725390226E-2</v>
      </c>
      <c r="O142" s="156">
        <f t="shared" si="36"/>
        <v>2.4217534392556139E-2</v>
      </c>
      <c r="P142" s="156">
        <f t="shared" si="36"/>
        <v>3.3726662425985765E-2</v>
      </c>
    </row>
    <row r="143" spans="1:16" s="153" customFormat="1" ht="15" customHeight="1">
      <c r="A143" s="2" t="s">
        <v>517</v>
      </c>
      <c r="B143" s="156">
        <f t="shared" si="35"/>
        <v>-1.402247886173047E-4</v>
      </c>
      <c r="C143" s="156">
        <f t="shared" si="35"/>
        <v>-1.0973884168873682E-2</v>
      </c>
      <c r="D143" s="156">
        <f t="shared" si="35"/>
        <v>-1.2378442200763784E-2</v>
      </c>
      <c r="E143" s="156">
        <f t="shared" si="35"/>
        <v>-3.7470508250500134E-2</v>
      </c>
      <c r="F143" s="156">
        <f t="shared" si="35"/>
        <v>-4.7249875868626834E-2</v>
      </c>
      <c r="G143" s="156">
        <f t="shared" si="35"/>
        <v>-7.1697277682589156E-2</v>
      </c>
      <c r="H143" s="156">
        <f t="shared" si="35"/>
        <v>-0.10875365183392149</v>
      </c>
      <c r="I143" s="156"/>
      <c r="J143" s="156">
        <f t="shared" si="36"/>
        <v>1.0945951093865647E-2</v>
      </c>
      <c r="K143" s="156">
        <f t="shared" si="36"/>
        <v>1.0366137778797357E-2</v>
      </c>
      <c r="L143" s="156">
        <f t="shared" si="36"/>
        <v>-6.4249618939522524E-3</v>
      </c>
      <c r="M143" s="156">
        <f t="shared" si="36"/>
        <v>2.0658968425119939E-2</v>
      </c>
      <c r="N143" s="156">
        <f t="shared" si="36"/>
        <v>2.1598897161243524E-3</v>
      </c>
      <c r="O143" s="156">
        <f t="shared" si="36"/>
        <v>-8.2428161598598892E-3</v>
      </c>
      <c r="P143" s="156">
        <f t="shared" si="36"/>
        <v>-3.7566233759630752E-2</v>
      </c>
    </row>
    <row r="144" spans="1:16" s="153" customFormat="1" ht="15" customHeight="1">
      <c r="A144" s="2" t="s">
        <v>518</v>
      </c>
      <c r="B144" s="156">
        <f t="shared" ref="B144:H144" si="37">B110/B109-1</f>
        <v>3.4853565501102857E-3</v>
      </c>
      <c r="C144" s="156">
        <f t="shared" si="37"/>
        <v>5.7061541633370627E-2</v>
      </c>
      <c r="D144" s="156">
        <f t="shared" si="37"/>
        <v>7.1889875628557087E-2</v>
      </c>
      <c r="E144" s="156">
        <f t="shared" si="37"/>
        <v>0.11820058649768694</v>
      </c>
      <c r="F144" s="156">
        <f t="shared" si="37"/>
        <v>0.13871017940941832</v>
      </c>
      <c r="G144" s="156">
        <f t="shared" si="37"/>
        <v>0.19581838639614779</v>
      </c>
      <c r="H144" s="156">
        <f t="shared" si="37"/>
        <v>0.27755741590173932</v>
      </c>
      <c r="I144" s="156"/>
      <c r="J144" s="156">
        <f t="shared" ref="J144:P144" si="38">J110/J109-1</f>
        <v>-5.0150867482254613E-2</v>
      </c>
      <c r="K144" s="156">
        <f t="shared" si="38"/>
        <v>-2.7271888929449095E-2</v>
      </c>
      <c r="L144" s="156">
        <f t="shared" si="38"/>
        <v>9.3249862711148879E-3</v>
      </c>
      <c r="M144" s="156">
        <f t="shared" si="38"/>
        <v>1.4387681600719571E-2</v>
      </c>
      <c r="N144" s="156">
        <f t="shared" si="38"/>
        <v>3.918428477257252E-2</v>
      </c>
      <c r="O144" s="156">
        <f t="shared" si="38"/>
        <v>5.342112518413944E-2</v>
      </c>
      <c r="P144" s="156">
        <f t="shared" si="38"/>
        <v>0.12610068854287171</v>
      </c>
    </row>
    <row r="145" spans="1:16" s="153" customFormat="1" ht="15" customHeight="1">
      <c r="A145" s="2" t="s">
        <v>519</v>
      </c>
      <c r="B145" s="156">
        <f>B111/B110-1</f>
        <v>0.13034194919110043</v>
      </c>
      <c r="C145" s="156">
        <f>C111/C110-1</f>
        <v>0.19350931556176776</v>
      </c>
      <c r="D145" s="156">
        <f>D111/D110-1</f>
        <v>0.23241731909082874</v>
      </c>
      <c r="E145" s="156">
        <f>E111/E110-1</f>
        <v>0.32551304636042988</v>
      </c>
      <c r="F145" s="156">
        <f>F111/F110-1</f>
        <v>0.36040997402383335</v>
      </c>
      <c r="G145" s="156">
        <f>G111/G110-1</f>
        <v>0.41705501017029678</v>
      </c>
      <c r="H145" s="156">
        <f>H111/H110-1</f>
        <v>0.45474932123491407</v>
      </c>
      <c r="I145" s="156"/>
      <c r="J145" s="156">
        <f>J111/J110-1</f>
        <v>5.996590977612426E-2</v>
      </c>
      <c r="K145" s="156">
        <f>K111/K110-1</f>
        <v>7.0187173559109306E-2</v>
      </c>
      <c r="L145" s="156">
        <f>L111/L110-1</f>
        <v>6.0489356825358831E-2</v>
      </c>
      <c r="M145" s="156">
        <f>M111/M110-1</f>
        <v>0.10499413112407141</v>
      </c>
      <c r="N145" s="156">
        <f>N111/N110-1</f>
        <v>0.17819108755446478</v>
      </c>
      <c r="O145" s="156">
        <f>O111/O110-1</f>
        <v>0.26437712018616844</v>
      </c>
      <c r="P145" s="156">
        <f>P111/P110-1</f>
        <v>0.38058023914176586</v>
      </c>
    </row>
    <row r="146" spans="1:16" s="153" customFormat="1" ht="15" customHeight="1">
      <c r="A146" s="2" t="s">
        <v>523</v>
      </c>
      <c r="B146" s="156">
        <f>B112/B111-1</f>
        <v>-8.1221389579701375E-2</v>
      </c>
      <c r="C146" s="156">
        <f>C112/C111-1</f>
        <v>-0.13430659611591844</v>
      </c>
      <c r="D146" s="156">
        <f>D112/D111-1</f>
        <v>-0.16161839316838578</v>
      </c>
      <c r="E146" s="156">
        <f>E112/E111-1</f>
        <v>-0.21653737936543305</v>
      </c>
      <c r="F146" s="156">
        <f>F112/F111-1</f>
        <v>-0.23824536321663603</v>
      </c>
      <c r="G146" s="156">
        <f>G112/G111-1</f>
        <v>-0.27953565422568061</v>
      </c>
      <c r="H146" s="156">
        <f>H112/H111-1</f>
        <v>-0.32839379697221216</v>
      </c>
      <c r="I146" s="156"/>
      <c r="J146" s="156">
        <f>J112/J111-1</f>
        <v>-1.4626718452880771E-2</v>
      </c>
      <c r="K146" s="156">
        <f>K112/K111-1</f>
        <v>-2.9564531046011866E-2</v>
      </c>
      <c r="L146" s="156">
        <f>L112/L111-1</f>
        <v>-2.5794134057875895E-2</v>
      </c>
      <c r="M146" s="156">
        <f>M112/M111-1</f>
        <v>-7.1447729909811741E-2</v>
      </c>
      <c r="N146" s="156">
        <f>N112/N111-1</f>
        <v>-0.11072076660999375</v>
      </c>
      <c r="O146" s="156">
        <f>O112/O111-1</f>
        <v>-0.15979119864284141</v>
      </c>
      <c r="P146" s="156">
        <f>P112/P111-1</f>
        <v>-0.22971834933836721</v>
      </c>
    </row>
    <row r="147" spans="1:16" s="153" customFormat="1" ht="15" customHeight="1">
      <c r="A147" s="217" t="s">
        <v>520</v>
      </c>
      <c r="B147" s="218">
        <f>B111/B109-1</f>
        <v>0.1342815939075781</v>
      </c>
      <c r="C147" s="218">
        <f t="shared" ref="C147:H148" si="39">C111/C109-1</f>
        <v>0.26161279706151119</v>
      </c>
      <c r="D147" s="218">
        <f t="shared" si="39"/>
        <v>0.32101564688274831</v>
      </c>
      <c r="E147" s="218">
        <f t="shared" si="39"/>
        <v>0.48218946585056832</v>
      </c>
      <c r="F147" s="218">
        <f t="shared" si="39"/>
        <v>0.54911268559104154</v>
      </c>
      <c r="G147" s="218">
        <f t="shared" si="39"/>
        <v>0.69454043569642132</v>
      </c>
      <c r="H147" s="218">
        <f t="shared" si="39"/>
        <v>0.85852578362168641</v>
      </c>
      <c r="I147" s="156"/>
      <c r="J147" s="218">
        <f t="shared" ref="J147:P148" si="40">J111/J109-1</f>
        <v>6.807699899234354E-3</v>
      </c>
      <c r="K147" s="218">
        <f t="shared" si="40"/>
        <v>4.1001147828084283E-2</v>
      </c>
      <c r="L147" s="218">
        <f t="shared" si="40"/>
        <v>7.0378405518418674E-2</v>
      </c>
      <c r="M147" s="218">
        <f t="shared" si="40"/>
        <v>0.12089243485334822</v>
      </c>
      <c r="N147" s="218">
        <f t="shared" si="40"/>
        <v>0.22435766264570578</v>
      </c>
      <c r="O147" s="218">
        <f t="shared" si="40"/>
        <v>0.33192156860359545</v>
      </c>
      <c r="P147" s="218">
        <f t="shared" si="40"/>
        <v>0.55467235788622515</v>
      </c>
    </row>
    <row r="148" spans="1:16" s="153" customFormat="1" ht="15" customHeight="1">
      <c r="A148" s="217" t="s">
        <v>524</v>
      </c>
      <c r="B148" s="218">
        <f>B112/B109-1</f>
        <v>4.2153666675726065E-2</v>
      </c>
      <c r="C148" s="218">
        <f t="shared" ref="C148:P148" si="41">C112/C109-1</f>
        <v>9.2169876671896578E-2</v>
      </c>
      <c r="D148" s="218">
        <f t="shared" si="41"/>
        <v>0.1075152206832628</v>
      </c>
      <c r="E148" s="218">
        <f t="shared" si="41"/>
        <v>0.16124004319223517</v>
      </c>
      <c r="F148" s="218">
        <f t="shared" si="41"/>
        <v>0.18004377114890535</v>
      </c>
      <c r="G148" s="218">
        <f t="shared" si="41"/>
        <v>0.22085596639215233</v>
      </c>
      <c r="H148" s="218">
        <f t="shared" si="41"/>
        <v>0.24819744476740491</v>
      </c>
      <c r="I148" s="218"/>
      <c r="J148" s="218">
        <f t="shared" si="41"/>
        <v>-7.9185928633843661E-3</v>
      </c>
      <c r="K148" s="218">
        <f t="shared" si="41"/>
        <v>1.0224437074186854E-2</v>
      </c>
      <c r="L148" s="218">
        <f t="shared" si="41"/>
        <v>4.2768921433821161E-2</v>
      </c>
      <c r="M148" s="218">
        <f t="shared" si="41"/>
        <v>4.0807214909994949E-2</v>
      </c>
      <c r="N148" s="218">
        <f t="shared" si="41"/>
        <v>8.8795843632753169E-2</v>
      </c>
      <c r="O148" s="218">
        <f t="shared" si="41"/>
        <v>0.11909222465817337</v>
      </c>
      <c r="P148" s="218">
        <f t="shared" si="41"/>
        <v>0.19753559007061416</v>
      </c>
    </row>
    <row r="149" spans="1:16" s="153" customFormat="1" ht="15" customHeight="1">
      <c r="A149" s="2"/>
      <c r="B149" s="156"/>
      <c r="C149" s="156"/>
      <c r="D149" s="156"/>
      <c r="E149" s="156"/>
      <c r="F149" s="156"/>
      <c r="G149" s="156"/>
      <c r="H149" s="156"/>
      <c r="I149" s="156"/>
      <c r="J149" s="156"/>
      <c r="K149" s="156"/>
      <c r="L149" s="156"/>
      <c r="M149" s="156"/>
      <c r="N149" s="156"/>
      <c r="O149" s="156"/>
      <c r="P149" s="156"/>
    </row>
    <row r="150" spans="1:16" s="153" customFormat="1" ht="15" customHeight="1">
      <c r="A150" s="46" t="s">
        <v>354</v>
      </c>
      <c r="B150" s="157">
        <f t="shared" ref="B150:H161" si="42">B88/B87-1</f>
        <v>6.0850165781763943E-2</v>
      </c>
      <c r="C150" s="157">
        <f t="shared" si="42"/>
        <v>7.8600705021952377E-2</v>
      </c>
      <c r="D150" s="157">
        <f t="shared" si="42"/>
        <v>9.1387900254344734E-2</v>
      </c>
      <c r="E150" s="157">
        <f t="shared" si="42"/>
        <v>0.12403596805119665</v>
      </c>
      <c r="F150" s="157">
        <f t="shared" si="42"/>
        <v>0.13727273581477473</v>
      </c>
      <c r="G150" s="157">
        <f t="shared" si="42"/>
        <v>0.16596311440106892</v>
      </c>
      <c r="H150" s="157">
        <f t="shared" si="42"/>
        <v>0.18029359057341465</v>
      </c>
      <c r="I150" s="155"/>
      <c r="J150" s="157">
        <f t="shared" ref="J150:P161" si="43">J88/J87-1</f>
        <v>4.65345527707266E-2</v>
      </c>
      <c r="K150" s="157">
        <f t="shared" si="43"/>
        <v>4.6966013462634182E-2</v>
      </c>
      <c r="L150" s="157">
        <f t="shared" si="43"/>
        <v>4.1759842881926801E-2</v>
      </c>
      <c r="M150" s="157">
        <f t="shared" si="43"/>
        <v>5.2504193963171408E-2</v>
      </c>
      <c r="N150" s="157">
        <f t="shared" si="43"/>
        <v>7.5431353226378617E-2</v>
      </c>
      <c r="O150" s="157">
        <f t="shared" si="43"/>
        <v>9.7963939576271475E-2</v>
      </c>
      <c r="P150" s="157">
        <f t="shared" si="43"/>
        <v>0.15511759841401296</v>
      </c>
    </row>
    <row r="151" spans="1:16" s="153" customFormat="1" ht="15" customHeight="1">
      <c r="A151" s="46" t="s">
        <v>353</v>
      </c>
      <c r="B151" s="157">
        <f t="shared" si="42"/>
        <v>4.7346928228118257E-2</v>
      </c>
      <c r="C151" s="157">
        <f t="shared" si="42"/>
        <v>7.2220581345033841E-2</v>
      </c>
      <c r="D151" s="157">
        <f t="shared" si="42"/>
        <v>8.1813074392422136E-2</v>
      </c>
      <c r="E151" s="157">
        <f t="shared" si="42"/>
        <v>9.980206566452221E-2</v>
      </c>
      <c r="F151" s="157">
        <f t="shared" si="42"/>
        <v>0.10647969833757842</v>
      </c>
      <c r="G151" s="157">
        <f t="shared" si="42"/>
        <v>0.12022811732002592</v>
      </c>
      <c r="H151" s="157">
        <f t="shared" si="42"/>
        <v>0.12503695017927363</v>
      </c>
      <c r="I151" s="155"/>
      <c r="J151" s="157">
        <f t="shared" si="43"/>
        <v>2.6671948121727018E-2</v>
      </c>
      <c r="K151" s="157">
        <f t="shared" si="43"/>
        <v>3.4972204288701514E-2</v>
      </c>
      <c r="L151" s="157">
        <f t="shared" si="43"/>
        <v>4.3267319088419631E-2</v>
      </c>
      <c r="M151" s="157">
        <f t="shared" si="43"/>
        <v>5.8932161125157423E-2</v>
      </c>
      <c r="N151" s="157">
        <f t="shared" si="43"/>
        <v>7.3872214975261086E-2</v>
      </c>
      <c r="O151" s="157">
        <f t="shared" si="43"/>
        <v>8.6476337967839489E-2</v>
      </c>
      <c r="P151" s="157">
        <f t="shared" si="43"/>
        <v>0.11650940032676171</v>
      </c>
    </row>
    <row r="152" spans="1:16" s="153" customFormat="1" ht="15" customHeight="1">
      <c r="A152" s="46" t="s">
        <v>352</v>
      </c>
      <c r="B152" s="157">
        <f t="shared" si="42"/>
        <v>2.5414620512862029E-2</v>
      </c>
      <c r="C152" s="157">
        <f t="shared" si="42"/>
        <v>5.0526455029284323E-2</v>
      </c>
      <c r="D152" s="157">
        <f t="shared" si="42"/>
        <v>6.5858182085181349E-2</v>
      </c>
      <c r="E152" s="157">
        <f t="shared" si="42"/>
        <v>0.10097525683782194</v>
      </c>
      <c r="F152" s="157">
        <f t="shared" si="42"/>
        <v>0.11615192074407599</v>
      </c>
      <c r="G152" s="157">
        <f t="shared" si="42"/>
        <v>0.15915972015364788</v>
      </c>
      <c r="H152" s="157">
        <f t="shared" si="42"/>
        <v>0.23443957519263114</v>
      </c>
      <c r="I152" s="155"/>
      <c r="J152" s="157">
        <f t="shared" si="43"/>
        <v>3.6156285615882577E-3</v>
      </c>
      <c r="K152" s="157">
        <f t="shared" si="43"/>
        <v>6.4724849070600943E-3</v>
      </c>
      <c r="L152" s="157">
        <f t="shared" si="43"/>
        <v>2.5405474815134443E-3</v>
      </c>
      <c r="M152" s="157">
        <f t="shared" si="43"/>
        <v>1.9467445491104352E-2</v>
      </c>
      <c r="N152" s="157">
        <f t="shared" si="43"/>
        <v>4.0253454841641778E-2</v>
      </c>
      <c r="O152" s="157">
        <f t="shared" si="43"/>
        <v>5.1633516328905671E-2</v>
      </c>
      <c r="P152" s="157">
        <f t="shared" si="43"/>
        <v>0.10050045441136302</v>
      </c>
    </row>
    <row r="153" spans="1:16" s="153" customFormat="1" ht="15" customHeight="1">
      <c r="A153" s="46" t="s">
        <v>351</v>
      </c>
      <c r="B153" s="157">
        <f t="shared" si="42"/>
        <v>-6.9320621159971729E-2</v>
      </c>
      <c r="C153" s="157">
        <f t="shared" si="42"/>
        <v>-0.12374562989168425</v>
      </c>
      <c r="D153" s="157">
        <f t="shared" si="42"/>
        <v>-0.15200021849340828</v>
      </c>
      <c r="E153" s="157">
        <f t="shared" si="42"/>
        <v>-0.21207293887527012</v>
      </c>
      <c r="F153" s="157">
        <f t="shared" si="42"/>
        <v>-0.23626173460300404</v>
      </c>
      <c r="G153" s="157">
        <f t="shared" si="42"/>
        <v>-0.28391507570909291</v>
      </c>
      <c r="H153" s="157">
        <f t="shared" si="42"/>
        <v>-0.32120762828541205</v>
      </c>
      <c r="I153" s="155"/>
      <c r="J153" s="157">
        <f t="shared" si="43"/>
        <v>-1.9867232526172618E-2</v>
      </c>
      <c r="K153" s="157">
        <f t="shared" si="43"/>
        <v>-3.0174191802424644E-2</v>
      </c>
      <c r="L153" s="157">
        <f t="shared" si="43"/>
        <v>-2.9728043276403215E-2</v>
      </c>
      <c r="M153" s="157">
        <f t="shared" si="43"/>
        <v>-6.6297532690421823E-2</v>
      </c>
      <c r="N153" s="157">
        <f t="shared" si="43"/>
        <v>-0.10823244959155265</v>
      </c>
      <c r="O153" s="157">
        <f t="shared" si="43"/>
        <v>-0.15746492839884918</v>
      </c>
      <c r="P153" s="157">
        <f t="shared" si="43"/>
        <v>-0.2513194314603564</v>
      </c>
    </row>
    <row r="154" spans="1:16" s="153" customFormat="1" ht="15" customHeight="1">
      <c r="A154" s="46" t="s">
        <v>350</v>
      </c>
      <c r="B154" s="157">
        <f t="shared" si="42"/>
        <v>-5.1515062789448618E-2</v>
      </c>
      <c r="C154" s="157">
        <f t="shared" si="42"/>
        <v>-7.2739219852166137E-2</v>
      </c>
      <c r="D154" s="157">
        <f t="shared" si="42"/>
        <v>-8.8056501426960088E-2</v>
      </c>
      <c r="E154" s="157">
        <f t="shared" si="42"/>
        <v>-0.12205277354248345</v>
      </c>
      <c r="F154" s="157">
        <f t="shared" si="42"/>
        <v>-0.13666946304445893</v>
      </c>
      <c r="G154" s="157">
        <f t="shared" si="42"/>
        <v>-0.16802151701963708</v>
      </c>
      <c r="H154" s="157">
        <f t="shared" si="42"/>
        <v>-0.19455684521201277</v>
      </c>
      <c r="I154" s="155"/>
      <c r="J154" s="157">
        <f t="shared" si="43"/>
        <v>-3.4273632627928707E-2</v>
      </c>
      <c r="K154" s="157">
        <f t="shared" si="43"/>
        <v>-3.5799764551245006E-2</v>
      </c>
      <c r="L154" s="157">
        <f t="shared" si="43"/>
        <v>-2.8193696297742821E-2</v>
      </c>
      <c r="M154" s="157">
        <f t="shared" si="43"/>
        <v>-4.7127990924459739E-2</v>
      </c>
      <c r="N154" s="157">
        <f t="shared" si="43"/>
        <v>-6.8313178977212785E-2</v>
      </c>
      <c r="O154" s="157">
        <f t="shared" si="43"/>
        <v>-9.2608112965825051E-2</v>
      </c>
      <c r="P154" s="157">
        <f t="shared" si="43"/>
        <v>-0.14699330662944843</v>
      </c>
    </row>
    <row r="155" spans="1:16">
      <c r="A155" s="140" t="s">
        <v>291</v>
      </c>
      <c r="B155" s="157">
        <f t="shared" si="42"/>
        <v>-5.7712090486767842E-3</v>
      </c>
      <c r="C155" s="157">
        <f t="shared" si="42"/>
        <v>1.0269862498621052E-2</v>
      </c>
      <c r="D155" s="157">
        <f t="shared" si="42"/>
        <v>1.580673970251989E-2</v>
      </c>
      <c r="E155" s="157">
        <f t="shared" si="42"/>
        <v>3.3314097112054242E-2</v>
      </c>
      <c r="F155" s="157">
        <f t="shared" si="42"/>
        <v>4.2498987658807996E-2</v>
      </c>
      <c r="G155" s="157">
        <f t="shared" si="42"/>
        <v>6.5467633621313137E-2</v>
      </c>
      <c r="H155" s="157">
        <f t="shared" si="42"/>
        <v>0.10497992934500977</v>
      </c>
      <c r="I155" s="157"/>
      <c r="J155" s="157">
        <f t="shared" si="43"/>
        <v>-1.8283130643596324E-2</v>
      </c>
      <c r="K155" s="157">
        <f t="shared" si="43"/>
        <v>-1.3700164222799849E-2</v>
      </c>
      <c r="L155" s="157">
        <f t="shared" si="43"/>
        <v>-4.8405208774177089E-3</v>
      </c>
      <c r="M155" s="157">
        <f t="shared" si="43"/>
        <v>-3.6132538986246576E-3</v>
      </c>
      <c r="N155" s="157">
        <f t="shared" si="43"/>
        <v>2.0225886331994847E-3</v>
      </c>
      <c r="O155" s="157">
        <f t="shared" si="43"/>
        <v>1.2902212161046034E-2</v>
      </c>
      <c r="P155" s="157">
        <f t="shared" si="43"/>
        <v>3.5901633820442758E-2</v>
      </c>
    </row>
    <row r="156" spans="1:16">
      <c r="A156" s="140" t="s">
        <v>290</v>
      </c>
      <c r="B156" s="157">
        <f t="shared" si="42"/>
        <v>5.1145050844956685E-2</v>
      </c>
      <c r="C156" s="157">
        <f t="shared" si="42"/>
        <v>9.533719348159897E-2</v>
      </c>
      <c r="D156" s="157">
        <f t="shared" si="42"/>
        <v>0.12124277512685011</v>
      </c>
      <c r="E156" s="157">
        <f t="shared" si="42"/>
        <v>0.18457714453106044</v>
      </c>
      <c r="F156" s="157">
        <f t="shared" si="42"/>
        <v>0.21038149297061737</v>
      </c>
      <c r="G156" s="157">
        <f t="shared" si="42"/>
        <v>0.26466097702396274</v>
      </c>
      <c r="H156" s="157">
        <f t="shared" si="42"/>
        <v>0.30700796413768661</v>
      </c>
      <c r="I156" s="157"/>
      <c r="J156" s="157">
        <f t="shared" si="43"/>
        <v>1.567295567826732E-2</v>
      </c>
      <c r="K156" s="157">
        <f t="shared" si="43"/>
        <v>2.2786362585547115E-2</v>
      </c>
      <c r="L156" s="157">
        <f t="shared" si="43"/>
        <v>2.3172903173261927E-2</v>
      </c>
      <c r="M156" s="157">
        <f t="shared" si="43"/>
        <v>4.8385596750725623E-2</v>
      </c>
      <c r="N156" s="157">
        <f t="shared" si="43"/>
        <v>9.3114544708094771E-2</v>
      </c>
      <c r="O156" s="157">
        <f t="shared" si="43"/>
        <v>0.13680866370671851</v>
      </c>
      <c r="P156" s="157">
        <f t="shared" si="43"/>
        <v>0.23086082182370582</v>
      </c>
    </row>
    <row r="157" spans="1:16">
      <c r="A157" s="140" t="s">
        <v>289</v>
      </c>
      <c r="B157" s="157">
        <f t="shared" si="42"/>
        <v>4.3884965242332319E-2</v>
      </c>
      <c r="C157" s="157">
        <f t="shared" si="42"/>
        <v>8.7418606220454942E-2</v>
      </c>
      <c r="D157" s="157">
        <f t="shared" si="42"/>
        <v>0.10986327391816353</v>
      </c>
      <c r="E157" s="157">
        <f t="shared" si="42"/>
        <v>0.15819282631756981</v>
      </c>
      <c r="F157" s="157">
        <f t="shared" si="42"/>
        <v>0.17843220158312079</v>
      </c>
      <c r="G157" s="157">
        <f t="shared" si="42"/>
        <v>0.21141388887710288</v>
      </c>
      <c r="H157" s="157">
        <f t="shared" si="42"/>
        <v>0.23285170468970073</v>
      </c>
      <c r="I157" s="157"/>
      <c r="J157" s="157">
        <f t="shared" si="43"/>
        <v>6.2006420441844678E-3</v>
      </c>
      <c r="K157" s="157">
        <f t="shared" si="43"/>
        <v>1.5747798995380036E-2</v>
      </c>
      <c r="L157" s="157">
        <f t="shared" si="43"/>
        <v>1.8902479394101723E-2</v>
      </c>
      <c r="M157" s="157">
        <f t="shared" si="43"/>
        <v>4.7044714429747225E-2</v>
      </c>
      <c r="N157" s="157">
        <f t="shared" si="43"/>
        <v>7.8759207411984056E-2</v>
      </c>
      <c r="O157" s="157">
        <f t="shared" si="43"/>
        <v>0.12869957927349196</v>
      </c>
      <c r="P157" s="157">
        <f t="shared" si="43"/>
        <v>0.19324426243589632</v>
      </c>
    </row>
    <row r="158" spans="1:16">
      <c r="A158" s="140" t="s">
        <v>287</v>
      </c>
      <c r="B158" s="157">
        <f t="shared" si="42"/>
        <v>2.6298548638325592E-2</v>
      </c>
      <c r="C158" s="157">
        <f t="shared" si="42"/>
        <v>4.7234750255352731E-2</v>
      </c>
      <c r="D158" s="157">
        <f t="shared" si="42"/>
        <v>5.1818607276658657E-2</v>
      </c>
      <c r="E158" s="157">
        <f t="shared" si="42"/>
        <v>6.8772210967900316E-2</v>
      </c>
      <c r="F158" s="157">
        <f t="shared" si="42"/>
        <v>7.504065516304248E-2</v>
      </c>
      <c r="G158" s="157">
        <f t="shared" si="42"/>
        <v>8.2733756520476653E-2</v>
      </c>
      <c r="H158" s="157">
        <f t="shared" si="42"/>
        <v>9.2743774486204522E-2</v>
      </c>
      <c r="I158" s="157"/>
      <c r="J158" s="157">
        <f t="shared" si="43"/>
        <v>6.7125468391273646E-3</v>
      </c>
      <c r="K158" s="157">
        <f t="shared" si="43"/>
        <v>1.4377376777061412E-2</v>
      </c>
      <c r="L158" s="157">
        <f t="shared" si="43"/>
        <v>3.1992554008846597E-2</v>
      </c>
      <c r="M158" s="157">
        <f t="shared" si="43"/>
        <v>2.7443144539844422E-2</v>
      </c>
      <c r="N158" s="157">
        <f t="shared" si="43"/>
        <v>4.1897296180959387E-2</v>
      </c>
      <c r="O158" s="157">
        <f t="shared" si="43"/>
        <v>6.2590231513409922E-2</v>
      </c>
      <c r="P158" s="157">
        <f t="shared" si="43"/>
        <v>7.3968153356499089E-2</v>
      </c>
    </row>
    <row r="159" spans="1:16">
      <c r="A159" s="140" t="s">
        <v>13</v>
      </c>
      <c r="B159" s="157">
        <f t="shared" si="42"/>
        <v>3.6913538158640069E-2</v>
      </c>
      <c r="C159" s="157">
        <f t="shared" si="42"/>
        <v>4.5743702108896223E-2</v>
      </c>
      <c r="D159" s="157">
        <f t="shared" si="42"/>
        <v>5.2841758619811996E-2</v>
      </c>
      <c r="E159" s="157">
        <f t="shared" si="42"/>
        <v>6.7807864318560895E-2</v>
      </c>
      <c r="F159" s="157">
        <f t="shared" si="42"/>
        <v>7.5850017512542278E-2</v>
      </c>
      <c r="G159" s="157">
        <f t="shared" si="42"/>
        <v>9.8387442259001423E-2</v>
      </c>
      <c r="H159" s="157">
        <f t="shared" si="42"/>
        <v>0.14630221910724384</v>
      </c>
      <c r="I159" s="157"/>
      <c r="J159" s="157">
        <f t="shared" si="43"/>
        <v>2.8320332041303464E-2</v>
      </c>
      <c r="K159" s="157">
        <f t="shared" si="43"/>
        <v>2.777738093630866E-2</v>
      </c>
      <c r="L159" s="157">
        <f t="shared" si="43"/>
        <v>2.168787883709733E-2</v>
      </c>
      <c r="M159" s="157">
        <f t="shared" si="43"/>
        <v>3.0458309710077236E-2</v>
      </c>
      <c r="N159" s="157">
        <f t="shared" si="43"/>
        <v>3.2231656688817001E-2</v>
      </c>
      <c r="O159" s="157">
        <f t="shared" si="43"/>
        <v>3.8684274242019034E-2</v>
      </c>
      <c r="P159" s="157">
        <f t="shared" si="43"/>
        <v>5.5695751398785465E-2</v>
      </c>
    </row>
    <row r="160" spans="1:16">
      <c r="A160" s="140" t="s">
        <v>3</v>
      </c>
      <c r="B160" s="157">
        <f t="shared" si="42"/>
        <v>-9.9032256634952187E-2</v>
      </c>
      <c r="C160" s="157">
        <f t="shared" si="42"/>
        <v>-0.12641993713290056</v>
      </c>
      <c r="D160" s="157">
        <f t="shared" si="42"/>
        <v>-0.14908084235824071</v>
      </c>
      <c r="E160" s="157">
        <f t="shared" si="42"/>
        <v>-0.19705270167534805</v>
      </c>
      <c r="F160" s="157">
        <f t="shared" si="42"/>
        <v>-0.21318096058101565</v>
      </c>
      <c r="G160" s="157">
        <f t="shared" si="42"/>
        <v>-0.23665462069274945</v>
      </c>
      <c r="H160" s="157">
        <f t="shared" si="42"/>
        <v>-0.24859648441026327</v>
      </c>
      <c r="I160" s="157"/>
      <c r="J160" s="157">
        <f t="shared" si="43"/>
        <v>-7.1927934550432782E-2</v>
      </c>
      <c r="K160" s="157">
        <f t="shared" si="43"/>
        <v>-6.8916376015000891E-2</v>
      </c>
      <c r="L160" s="157">
        <f t="shared" si="43"/>
        <v>-4.7278690451772243E-2</v>
      </c>
      <c r="M160" s="157">
        <f t="shared" si="43"/>
        <v>-7.4733159566946372E-2</v>
      </c>
      <c r="N160" s="157">
        <f t="shared" si="43"/>
        <v>-0.12269099422629959</v>
      </c>
      <c r="O160" s="157">
        <f t="shared" si="43"/>
        <v>-0.17224628550337195</v>
      </c>
      <c r="P160" s="157">
        <f t="shared" si="43"/>
        <v>-0.22510131256662169</v>
      </c>
    </row>
    <row r="161" spans="1:16">
      <c r="A161" s="140" t="s">
        <v>385</v>
      </c>
      <c r="B161" s="157">
        <f t="shared" si="42"/>
        <v>-8.3530844847204966E-2</v>
      </c>
      <c r="C161" s="157">
        <f t="shared" si="42"/>
        <v>-0.11632975340227092</v>
      </c>
      <c r="D161" s="157">
        <f t="shared" si="42"/>
        <v>-0.14393449370954836</v>
      </c>
      <c r="E161" s="157">
        <f t="shared" si="42"/>
        <v>-0.20722311552499317</v>
      </c>
      <c r="F161" s="157">
        <f t="shared" si="42"/>
        <v>-0.2310504841570904</v>
      </c>
      <c r="G161" s="157">
        <f t="shared" si="42"/>
        <v>-0.26902772673149677</v>
      </c>
      <c r="H161" s="157">
        <f t="shared" si="42"/>
        <v>-0.29107451526321326</v>
      </c>
      <c r="I161" s="157"/>
      <c r="J161" s="157">
        <f t="shared" si="43"/>
        <v>-5.2977152469206645E-2</v>
      </c>
      <c r="K161" s="157">
        <f t="shared" si="43"/>
        <v>-5.0757572127077433E-2</v>
      </c>
      <c r="L161" s="157">
        <f t="shared" si="43"/>
        <v>-3.0224089239154206E-2</v>
      </c>
      <c r="M161" s="157">
        <f t="shared" si="43"/>
        <v>-5.8815483015679737E-2</v>
      </c>
      <c r="N161" s="157">
        <f t="shared" si="43"/>
        <v>-0.10869498933779409</v>
      </c>
      <c r="O161" s="157">
        <f t="shared" si="43"/>
        <v>-0.16997682979280659</v>
      </c>
      <c r="P161" s="157">
        <f t="shared" si="43"/>
        <v>-0.248344995932268</v>
      </c>
    </row>
    <row r="162" spans="1:16">
      <c r="A162" s="2" t="s">
        <v>478</v>
      </c>
      <c r="B162" s="140" t="s">
        <v>276</v>
      </c>
      <c r="C162" s="140" t="s">
        <v>43</v>
      </c>
      <c r="D162" s="140" t="s">
        <v>111</v>
      </c>
      <c r="E162" s="140" t="s">
        <v>46</v>
      </c>
      <c r="F162" s="140" t="s">
        <v>80</v>
      </c>
      <c r="G162" s="140" t="s">
        <v>81</v>
      </c>
      <c r="H162" s="140" t="s">
        <v>82</v>
      </c>
      <c r="I162" s="140"/>
      <c r="J162" s="140" t="s">
        <v>143</v>
      </c>
      <c r="K162" s="140" t="s">
        <v>277</v>
      </c>
      <c r="L162" s="140" t="s">
        <v>44</v>
      </c>
      <c r="M162" s="140" t="s">
        <v>45</v>
      </c>
      <c r="N162" s="140" t="s">
        <v>78</v>
      </c>
      <c r="O162" s="140" t="s">
        <v>79</v>
      </c>
      <c r="P162" s="140" t="s">
        <v>83</v>
      </c>
    </row>
    <row r="163" spans="1:16">
      <c r="A163" s="140" t="s">
        <v>386</v>
      </c>
      <c r="B163" s="157">
        <f t="shared" ref="B163:H165" si="44">B100/B99-1</f>
        <v>2.0872415999441563E-2</v>
      </c>
      <c r="C163" s="157">
        <f t="shared" si="44"/>
        <v>5.4702453267841733E-2</v>
      </c>
      <c r="D163" s="157">
        <f t="shared" si="44"/>
        <v>7.291407552581064E-2</v>
      </c>
      <c r="E163" s="157">
        <f t="shared" si="44"/>
        <v>0.11913399188679907</v>
      </c>
      <c r="F163" s="157">
        <f t="shared" si="44"/>
        <v>0.14184493166020085</v>
      </c>
      <c r="G163" s="157">
        <f t="shared" si="44"/>
        <v>0.18861793776041069</v>
      </c>
      <c r="H163" s="157">
        <f t="shared" si="44"/>
        <v>0.25288887418113304</v>
      </c>
      <c r="I163" s="157"/>
      <c r="J163" s="157">
        <f t="shared" ref="J163:P165" si="45">J100/J99-1</f>
        <v>-8.5336252180829852E-3</v>
      </c>
      <c r="K163" s="157">
        <f t="shared" si="45"/>
        <v>-8.7135231681012559E-4</v>
      </c>
      <c r="L163" s="157">
        <f t="shared" si="45"/>
        <v>4.556915283654206E-3</v>
      </c>
      <c r="M163" s="157">
        <f t="shared" si="45"/>
        <v>2.0553273691076068E-2</v>
      </c>
      <c r="N163" s="157">
        <f t="shared" si="45"/>
        <v>3.8114274298398199E-2</v>
      </c>
      <c r="O163" s="157">
        <f t="shared" si="45"/>
        <v>7.5602472107316965E-2</v>
      </c>
      <c r="P163" s="157">
        <f t="shared" si="45"/>
        <v>0.13175108331317342</v>
      </c>
    </row>
    <row r="164" spans="1:16">
      <c r="A164" s="140" t="s">
        <v>409</v>
      </c>
      <c r="B164" s="157">
        <f t="shared" si="44"/>
        <v>-7.5455902287594467E-3</v>
      </c>
      <c r="C164" s="157">
        <f t="shared" si="44"/>
        <v>-5.789691870402347E-3</v>
      </c>
      <c r="D164" s="157">
        <f t="shared" si="44"/>
        <v>-6.6320848309447955E-3</v>
      </c>
      <c r="E164" s="157">
        <f t="shared" si="44"/>
        <v>-1.8338026039593114E-2</v>
      </c>
      <c r="F164" s="157">
        <f t="shared" si="44"/>
        <v>-2.5226564614727609E-2</v>
      </c>
      <c r="G164" s="157">
        <f t="shared" si="44"/>
        <v>-4.7827442437324841E-2</v>
      </c>
      <c r="H164" s="157">
        <f t="shared" si="44"/>
        <v>-0.10245073048099995</v>
      </c>
      <c r="I164" s="157"/>
      <c r="J164" s="157">
        <f t="shared" si="45"/>
        <v>-9.1692140875380135E-3</v>
      </c>
      <c r="K164" s="157">
        <f t="shared" si="45"/>
        <v>-4.8705443384643443E-3</v>
      </c>
      <c r="L164" s="157">
        <f t="shared" si="45"/>
        <v>-3.3123337848168788E-3</v>
      </c>
      <c r="M164" s="157">
        <f t="shared" si="45"/>
        <v>7.9101073153671209E-3</v>
      </c>
      <c r="N164" s="157">
        <f t="shared" si="45"/>
        <v>8.6918889593667892E-3</v>
      </c>
      <c r="O164" s="157">
        <f t="shared" si="45"/>
        <v>1.0145219214578116E-2</v>
      </c>
      <c r="P164" s="157">
        <f t="shared" si="45"/>
        <v>5.6762865154773579E-3</v>
      </c>
    </row>
    <row r="165" spans="1:16">
      <c r="A165" s="140" t="s">
        <v>479</v>
      </c>
      <c r="B165" s="157">
        <f t="shared" si="44"/>
        <v>5.5379769222904107E-2</v>
      </c>
      <c r="C165" s="157">
        <f t="shared" si="44"/>
        <v>0.10963113119633894</v>
      </c>
      <c r="D165" s="157">
        <f t="shared" si="44"/>
        <v>0.14166886614083696</v>
      </c>
      <c r="E165" s="157">
        <f t="shared" si="44"/>
        <v>0.22625384902633772</v>
      </c>
      <c r="F165" s="157">
        <f t="shared" si="44"/>
        <v>0.26188039686656994</v>
      </c>
      <c r="G165" s="157">
        <f t="shared" si="44"/>
        <v>0.33397451512396414</v>
      </c>
      <c r="H165" s="157">
        <f t="shared" si="44"/>
        <v>0.41897543705559848</v>
      </c>
      <c r="I165" s="157"/>
      <c r="J165" s="157">
        <f t="shared" si="45"/>
        <v>5.0441440482924538E-3</v>
      </c>
      <c r="K165" s="157">
        <f t="shared" si="45"/>
        <v>1.3599586206737291E-2</v>
      </c>
      <c r="L165" s="157">
        <f t="shared" si="45"/>
        <v>1.5726522972594248E-2</v>
      </c>
      <c r="M165" s="157">
        <f t="shared" si="45"/>
        <v>3.9326141744270515E-2</v>
      </c>
      <c r="N165" s="157">
        <f t="shared" si="45"/>
        <v>9.1159717496559489E-2</v>
      </c>
      <c r="O165" s="157">
        <f t="shared" si="45"/>
        <v>0.15552406829261423</v>
      </c>
      <c r="P165" s="157">
        <f t="shared" si="45"/>
        <v>0.25966747940622126</v>
      </c>
    </row>
    <row r="166" spans="1:16">
      <c r="A166" s="140" t="s">
        <v>484</v>
      </c>
      <c r="B166" s="157">
        <f>B103/B102-1</f>
        <v>-2.8698447407087047E-2</v>
      </c>
      <c r="C166" s="157">
        <f>C103/C102-1</f>
        <v>-6.6493253087800297E-2</v>
      </c>
      <c r="D166" s="157">
        <f>D103/D102-1</f>
        <v>-8.8224102205473054E-2</v>
      </c>
      <c r="E166" s="157">
        <f>E103/E102-1</f>
        <v>-0.14877085766717102</v>
      </c>
      <c r="F166" s="157">
        <f>F103/F102-1</f>
        <v>-0.17406188381106158</v>
      </c>
      <c r="G166" s="157">
        <f>G103/G102-1</f>
        <v>-0.21786672280534836</v>
      </c>
      <c r="H166" s="157">
        <f>H103/H102-1</f>
        <v>-0.2535135546584153</v>
      </c>
      <c r="I166" s="157"/>
      <c r="J166" s="157">
        <f>J103/J102-1</f>
        <v>1.0017548322607261E-2</v>
      </c>
      <c r="K166" s="157">
        <f>K103/K102-1</f>
        <v>6.8197843533597258E-3</v>
      </c>
      <c r="L166" s="157">
        <f>L103/L102-1</f>
        <v>5.0988568925907085E-3</v>
      </c>
      <c r="M166" s="157">
        <f>M103/M102-1</f>
        <v>-1.7903998929442722E-3</v>
      </c>
      <c r="N166" s="157">
        <f>N103/N102-1</f>
        <v>-3.7863831248492352E-2</v>
      </c>
      <c r="O166" s="157">
        <f>O103/O102-1</f>
        <v>-9.9459255586387241E-2</v>
      </c>
      <c r="P166" s="157">
        <f>P103/P102-1</f>
        <v>-0.18276356403595806</v>
      </c>
    </row>
    <row r="167" spans="1:16">
      <c r="A167" s="140" t="s">
        <v>489</v>
      </c>
      <c r="B167" s="157">
        <f>B104/B103-1</f>
        <v>4.6674433986688246E-2</v>
      </c>
      <c r="C167" s="157">
        <f>C104/C103-1</f>
        <v>7.3124845833986152E-2</v>
      </c>
      <c r="D167" s="157">
        <f>D104/D103-1</f>
        <v>8.8897579375284197E-2</v>
      </c>
      <c r="E167" s="157">
        <f>E104/E103-1</f>
        <v>0.12588392579193886</v>
      </c>
      <c r="F167" s="157">
        <f>F104/F103-1</f>
        <v>0.14089963292153085</v>
      </c>
      <c r="G167" s="157">
        <f>G104/G103-1</f>
        <v>0.173194299827514</v>
      </c>
      <c r="H167" s="157">
        <f>H104/H103-1</f>
        <v>0.20135538482215942</v>
      </c>
      <c r="I167" s="157"/>
      <c r="J167" s="157">
        <f>J104/J103-1</f>
        <v>2.1631840894437593E-2</v>
      </c>
      <c r="K167" s="157">
        <f>K104/K103-1</f>
        <v>2.6864634588535274E-2</v>
      </c>
      <c r="L167" s="157">
        <f>L104/L103-1</f>
        <v>2.5986454113745561E-2</v>
      </c>
      <c r="M167" s="157">
        <f>M104/M103-1</f>
        <v>4.3872092797968776E-2</v>
      </c>
      <c r="N167" s="157">
        <f>N104/N103-1</f>
        <v>6.9357780853272599E-2</v>
      </c>
      <c r="O167" s="157">
        <f>O104/O103-1</f>
        <v>9.3131282295695561E-2</v>
      </c>
      <c r="P167" s="157">
        <f>P104/P103-1</f>
        <v>0.14786350313343766</v>
      </c>
    </row>
    <row r="168" spans="1:16">
      <c r="A168" s="140" t="s">
        <v>494</v>
      </c>
      <c r="B168" s="157">
        <f>B105/B103-1</f>
        <v>7.8312105306720614E-2</v>
      </c>
      <c r="C168" s="157">
        <f>C105/C103-1</f>
        <v>0.10811185999041739</v>
      </c>
      <c r="D168" s="157">
        <f>D105/D103-1</f>
        <v>0.12518494764497112</v>
      </c>
      <c r="E168" s="157">
        <f>E105/E103-1</f>
        <v>0.16347321329355524</v>
      </c>
      <c r="F168" s="157">
        <f>F105/F103-1</f>
        <v>0.17934204317976765</v>
      </c>
      <c r="G168" s="157">
        <f>G105/G103-1</f>
        <v>0.21254372566830404</v>
      </c>
      <c r="H168" s="157">
        <f>H105/H103-1</f>
        <v>0.23477118373008721</v>
      </c>
      <c r="I168" s="157"/>
      <c r="J168" s="157">
        <f>J105/J103-1</f>
        <v>5.0098437591412637E-2</v>
      </c>
      <c r="K168" s="157">
        <f>K105/K103-1</f>
        <v>5.7013843857304236E-2</v>
      </c>
      <c r="L168" s="157">
        <f>L105/L103-1</f>
        <v>5.7087229945970819E-2</v>
      </c>
      <c r="M168" s="157">
        <f>M105/M103-1</f>
        <v>7.8574564137269043E-2</v>
      </c>
      <c r="N168" s="157">
        <f>N105/N103-1</f>
        <v>0.10373551526751212</v>
      </c>
      <c r="O168" s="157">
        <f>O105/O103-1</f>
        <v>0.13023208904717887</v>
      </c>
      <c r="P168" s="157">
        <f>P105/P103-1</f>
        <v>0.19255020548624469</v>
      </c>
    </row>
    <row r="170" spans="1:16" s="140" customFormat="1" ht="13">
      <c r="A170" s="140" t="s">
        <v>302</v>
      </c>
      <c r="B170" s="140" t="s">
        <v>276</v>
      </c>
      <c r="C170" s="140" t="s">
        <v>43</v>
      </c>
      <c r="D170" s="140" t="s">
        <v>111</v>
      </c>
      <c r="E170" s="140" t="s">
        <v>46</v>
      </c>
      <c r="F170" s="140" t="s">
        <v>80</v>
      </c>
      <c r="G170" s="140" t="s">
        <v>81</v>
      </c>
      <c r="H170" s="140" t="s">
        <v>82</v>
      </c>
      <c r="J170" s="140" t="s">
        <v>143</v>
      </c>
      <c r="K170" s="140" t="s">
        <v>277</v>
      </c>
      <c r="L170" s="140" t="s">
        <v>44</v>
      </c>
      <c r="M170" s="140" t="s">
        <v>45</v>
      </c>
      <c r="N170" s="140" t="s">
        <v>78</v>
      </c>
      <c r="O170" s="140" t="s">
        <v>79</v>
      </c>
      <c r="P170" s="140" t="s">
        <v>83</v>
      </c>
    </row>
    <row r="171" spans="1:16" s="140" customFormat="1" ht="13">
      <c r="A171" s="140" t="s">
        <v>303</v>
      </c>
      <c r="B171" s="140">
        <v>1</v>
      </c>
      <c r="C171" s="140">
        <v>0.1</v>
      </c>
      <c r="D171" s="140">
        <v>0.05</v>
      </c>
      <c r="E171" s="140">
        <v>0.01</v>
      </c>
      <c r="F171" s="140">
        <v>5.0000000000000001E-3</v>
      </c>
      <c r="G171" s="140">
        <v>1E-3</v>
      </c>
      <c r="H171" s="140">
        <v>1E-4</v>
      </c>
      <c r="J171" s="140">
        <v>0.9</v>
      </c>
      <c r="K171" s="140">
        <v>0.99</v>
      </c>
      <c r="L171" s="140">
        <v>0.05</v>
      </c>
      <c r="M171" s="140">
        <v>0.04</v>
      </c>
      <c r="N171" s="140">
        <v>5.0000000000000001E-3</v>
      </c>
      <c r="O171" s="140">
        <v>4.0000000000000001E-3</v>
      </c>
      <c r="P171" s="140">
        <v>8.9999999999999998E-4</v>
      </c>
    </row>
    <row r="172" spans="1:16">
      <c r="A172" s="219" t="s">
        <v>526</v>
      </c>
      <c r="B172" s="220">
        <f>B$171*(B112-B83)/($B112-$B83)</f>
        <v>1</v>
      </c>
      <c r="C172" s="220">
        <f t="shared" ref="C172:P172" si="46">C$171*(C112-C83)/($B112-$B83)</f>
        <v>0.86015596916730808</v>
      </c>
      <c r="D172" s="220">
        <f t="shared" si="46"/>
        <v>0.74117210451996063</v>
      </c>
      <c r="E172" s="220">
        <f t="shared" si="46"/>
        <v>0.50218959623345205</v>
      </c>
      <c r="F172" s="220">
        <f t="shared" si="46"/>
        <v>0.42544531508525923</v>
      </c>
      <c r="G172" s="220">
        <f t="shared" si="46"/>
        <v>0.29072499237912069</v>
      </c>
      <c r="H172" s="220">
        <f t="shared" si="46"/>
        <v>0.14765997185116048</v>
      </c>
      <c r="I172" s="220">
        <f t="shared" si="46"/>
        <v>0</v>
      </c>
      <c r="J172" s="220">
        <f t="shared" si="46"/>
        <v>0.13984403083269212</v>
      </c>
      <c r="K172" s="220">
        <f t="shared" si="46"/>
        <v>0.49781040376654745</v>
      </c>
      <c r="L172" s="220">
        <f t="shared" si="46"/>
        <v>0.1189838646473472</v>
      </c>
      <c r="M172" s="220">
        <f t="shared" si="46"/>
        <v>0.23898250828650885</v>
      </c>
      <c r="N172" s="220">
        <f t="shared" si="46"/>
        <v>7.6744281148192831E-2</v>
      </c>
      <c r="O172" s="220">
        <f t="shared" si="46"/>
        <v>0.13472032270613843</v>
      </c>
      <c r="P172" s="220">
        <f t="shared" si="46"/>
        <v>0.1430650205279603</v>
      </c>
    </row>
    <row r="173" spans="1:16">
      <c r="A173" s="11" t="s">
        <v>280</v>
      </c>
      <c r="B173" s="167">
        <f>B$171*(B90-B83)/($B90-$B83)</f>
        <v>1</v>
      </c>
      <c r="C173" s="167">
        <f>C$171*(C90-C83)/($B90-$B83)</f>
        <v>0.69600481696740357</v>
      </c>
      <c r="D173" s="167">
        <f>D$171*(D90-D83)/($B90-$B83)</f>
        <v>0.61303271099320722</v>
      </c>
      <c r="E173" s="168">
        <f>E$171*(E90-E83)/($B90-$B83)</f>
        <v>0.44664613678260923</v>
      </c>
      <c r="F173" s="167">
        <f>F$171*(F90-F83)/($B90-$B83)</f>
        <v>0.3867378974664345</v>
      </c>
      <c r="G173" s="167">
        <f>G$171*(G90-G83)/($B90-$B83)</f>
        <v>0.27228261501075313</v>
      </c>
      <c r="H173" s="167">
        <f>H$171*(H90-H83)/($B90-$B83)</f>
        <v>0.13826322745945432</v>
      </c>
      <c r="I173" s="167"/>
      <c r="J173" s="167">
        <f>J$171*(J90-J83)/($B90-$B83)</f>
        <v>0.30399518303259693</v>
      </c>
      <c r="K173" s="168">
        <f>K$171*(K90-K83)/($B90-$B83)</f>
        <v>0.55335386321739122</v>
      </c>
      <c r="L173" s="167">
        <f>L$171*(L90-L83)/($B90-$B83)</f>
        <v>8.2972105974196395E-2</v>
      </c>
      <c r="M173" s="167">
        <f>M$171*(M90-M83)/($B90-$B83)</f>
        <v>0.1663865742105978</v>
      </c>
      <c r="N173" s="167">
        <f>N$171*(N90-N83)/($B90-$B83)</f>
        <v>5.9908239316174748E-2</v>
      </c>
      <c r="O173" s="167">
        <f>O$171*(O90-O83)/($B90-$B83)</f>
        <v>0.11445528245568135</v>
      </c>
      <c r="P173" s="167">
        <f>P$171*(P90-P83)/($B90-$B83)</f>
        <v>0.13401938755129877</v>
      </c>
    </row>
    <row r="174" spans="1:16">
      <c r="A174" s="11" t="s">
        <v>355</v>
      </c>
      <c r="B174" s="167">
        <f>B$171*(B92-B90)/($B92-$B90)</f>
        <v>1</v>
      </c>
      <c r="C174" s="167">
        <f>C$171*(C92-C90)/($B92-$B90)</f>
        <v>0.76114478489551118</v>
      </c>
      <c r="D174" s="167">
        <f>D$171*(D92-D90)/($B92-$B90)</f>
        <v>0.70759269053893181</v>
      </c>
      <c r="E174" s="168">
        <f>E$171*(E92-E90)/($B92-$B90)</f>
        <v>0.5657006782343541</v>
      </c>
      <c r="F174" s="167">
        <f>F$171*(F92-F90)/($B92-$B90)</f>
        <v>0.50704942563598376</v>
      </c>
      <c r="G174" s="167">
        <f>G$171*(G92-G90)/($B92-$B90)</f>
        <v>0.37495020580684618</v>
      </c>
      <c r="H174" s="167">
        <f>H$171*(H92-H90)/($B92-$B90)</f>
        <v>0.19609028772992637</v>
      </c>
      <c r="I174" s="167"/>
      <c r="J174" s="167">
        <f>J$171*(J92-J90)/($B92-$B90)</f>
        <v>0.2388552151044894</v>
      </c>
      <c r="K174" s="168">
        <f>K$171*(K92-K90)/($B92-$B90)</f>
        <v>0.43429932176564656</v>
      </c>
      <c r="L174" s="167">
        <f>L$171*(L92-L90)/($B92-$B90)</f>
        <v>5.3552094356579337E-2</v>
      </c>
      <c r="M174" s="167">
        <f>M$171*(M92-M90)/($B92-$B90)</f>
        <v>0.1418920123045771</v>
      </c>
      <c r="N174" s="167">
        <f>N$171*(N92-N90)/($B92-$B90)</f>
        <v>5.865125259837034E-2</v>
      </c>
      <c r="O174" s="167">
        <f>O$171*(O92-O90)/($B92-$B90)</f>
        <v>0.13209921982913758</v>
      </c>
      <c r="P174" s="167">
        <f>P$171*(P92-P90)/($B92-$B90)</f>
        <v>0.17885991807691973</v>
      </c>
    </row>
    <row r="175" spans="1:16">
      <c r="A175" s="11" t="s">
        <v>12</v>
      </c>
      <c r="B175" s="167">
        <f>B$171*(B97-B92)/($B97-$B92)</f>
        <v>1</v>
      </c>
      <c r="C175" s="167">
        <f>C$171*(C97-C92)/($B97-$B92)</f>
        <v>0.86518938896474995</v>
      </c>
      <c r="D175" s="167">
        <f>D$171*(D97-D92)/($B97-$B92)</f>
        <v>0.7966533408409433</v>
      </c>
      <c r="E175" s="168">
        <f>E$171*(E97-E92)/($B97-$B92)</f>
        <v>0.64742627769392025</v>
      </c>
      <c r="F175" s="167">
        <f>F$171*(F97-F92)/($B97-$B92)</f>
        <v>0.5830464535714136</v>
      </c>
      <c r="G175" s="167">
        <f>G$171*(G97-G92)/($B97-$B92)</f>
        <v>0.42928257519460705</v>
      </c>
      <c r="H175" s="167">
        <f>H$171*(H97-H92)/($B97-$B92)</f>
        <v>0.24015433980810558</v>
      </c>
      <c r="I175" s="167"/>
      <c r="J175" s="167">
        <f>J$171*(J97-J92)/($B97-$B92)</f>
        <v>0.13481061103525041</v>
      </c>
      <c r="K175" s="168">
        <f>K$171*(K97-K92)/($B97-$B92)</f>
        <v>0.35257372230607975</v>
      </c>
      <c r="L175" s="167">
        <f>L$171*(L97-L92)/($B97-$B92)</f>
        <v>6.8536048123806745E-2</v>
      </c>
      <c r="M175" s="167">
        <f>M$171*(M97-M92)/($B97-$B92)</f>
        <v>0.14922706314702236</v>
      </c>
      <c r="N175" s="167">
        <f>N$171*(N97-N92)/($B97-$B92)</f>
        <v>6.4379824122506771E-2</v>
      </c>
      <c r="O175" s="167">
        <f>O$171*(O97-O92)/($B97-$B92)</f>
        <v>0.15376387837680641</v>
      </c>
      <c r="P175" s="167">
        <f>P$171*(P97-P92)/($B97-$B92)</f>
        <v>0.18912823538650159</v>
      </c>
    </row>
    <row r="176" spans="1:16">
      <c r="A176" s="11" t="s">
        <v>362</v>
      </c>
      <c r="B176" s="167">
        <f>B$171*(B97-B90)/($B97-$B90)</f>
        <v>1</v>
      </c>
      <c r="C176" s="167">
        <f>C$171*(C97-C90)/($B97-$B90)</f>
        <v>1.3567202276291015</v>
      </c>
      <c r="D176" s="167">
        <f>D$171*(D97-D90)/($B97-$B90)</f>
        <v>1.2173965069719657</v>
      </c>
      <c r="E176" s="168">
        <f>E$171*(E97-E90)/($B97-$B90)</f>
        <v>1.0335169625695624</v>
      </c>
      <c r="F176" s="167">
        <f>F$171*(F97-F90)/($B97-$B90)</f>
        <v>0.94207403805086709</v>
      </c>
      <c r="G176" s="167">
        <f>G$171*(G97-G90)/($B97-$B90)</f>
        <v>0.68596128843201176</v>
      </c>
      <c r="H176" s="167">
        <f>H$171*(H97-H90)/($B97-$B90)</f>
        <v>0.44832314074393992</v>
      </c>
      <c r="I176" s="167"/>
      <c r="J176" s="167">
        <f>J$171*(J97-J90)/($B97-$B90)</f>
        <v>-0.35672022762910133</v>
      </c>
      <c r="K176" s="168">
        <f>K$171*(K97-K90)/($B97-$B90)</f>
        <v>-3.3516962569565052E-2</v>
      </c>
      <c r="L176" s="167">
        <f>L$171*(L97-L90)/($B97-$B90)</f>
        <v>0.13932372065713575</v>
      </c>
      <c r="M176" s="167">
        <f>M$171*(M97-M90)/($B97-$B90)</f>
        <v>0.18387954440240267</v>
      </c>
      <c r="N176" s="167">
        <f>N$171*(N97-N90)/($B97-$B90)</f>
        <v>9.1442924518695318E-2</v>
      </c>
      <c r="O176" s="167">
        <f>O$171*(O97-O90)/($B97-$B90)</f>
        <v>0.25611274961885505</v>
      </c>
      <c r="P176" s="167">
        <f>P$171*(P97-P90)/($B97-$B90)</f>
        <v>0.23763814768807265</v>
      </c>
    </row>
    <row r="177" spans="1:16">
      <c r="A177" s="11" t="s">
        <v>3</v>
      </c>
      <c r="B177" s="167">
        <f>B$171*(B98-B97)/($B98-$B97)</f>
        <v>1</v>
      </c>
      <c r="C177" s="167">
        <f>C$171*(C98-C97)/($B98-$B97)</f>
        <v>0.63495752663391913</v>
      </c>
      <c r="D177" s="167">
        <f>D$171*(D98-D97)/($B98-$B97)</f>
        <v>0.58209902593231344</v>
      </c>
      <c r="E177" s="168">
        <f>E$171*(E98-E97)/($B98-$B97)</f>
        <v>0.46765870079558897</v>
      </c>
      <c r="F177" s="167">
        <f>F$171*(F98-F97)/($B98-$B97)</f>
        <v>0.41576120877857115</v>
      </c>
      <c r="G177" s="167">
        <f>G$171*(G98-G97)/($B98-$B97)</f>
        <v>0.29333225029007776</v>
      </c>
      <c r="H177" s="167">
        <f>H$171*(H98-H97)/($B98-$B97)</f>
        <v>0.15151915455501769</v>
      </c>
      <c r="I177" s="167"/>
      <c r="J177" s="167">
        <f>J$171*(J98-J97)/($B98-$B97)</f>
        <v>0.36504247336608198</v>
      </c>
      <c r="K177" s="168">
        <f>K$171*(K98-K97)/($B98-$B97)</f>
        <v>0.53234129920441253</v>
      </c>
      <c r="L177" s="167">
        <f>L$171*(L98-L97)/($B98-$B97)</f>
        <v>5.2858500701605825E-2</v>
      </c>
      <c r="M177" s="167">
        <f>M$171*(M98-M97)/($B98-$B97)</f>
        <v>0.11444032513672404</v>
      </c>
      <c r="N177" s="167">
        <f>N$171*(N98-N97)/($B98-$B97)</f>
        <v>5.1897492017017849E-2</v>
      </c>
      <c r="O177" s="167">
        <f>O$171*(O98-O97)/($B98-$B97)</f>
        <v>0.12242895848849308</v>
      </c>
      <c r="P177" s="167">
        <f>P$171*(P98-P97)/($B98-$B97)</f>
        <v>0.14181309573506032</v>
      </c>
    </row>
    <row r="178" spans="1:16">
      <c r="A178" s="11" t="s">
        <v>385</v>
      </c>
      <c r="B178" s="167">
        <f>B$171*(B99-B98)/($B99-$B98)</f>
        <v>1</v>
      </c>
      <c r="C178" s="167">
        <f>C$171*(C99-C98)/($B99-$B98)</f>
        <v>0.67165025773978582</v>
      </c>
      <c r="D178" s="167">
        <f>D$171*(D99-D98)/($B99-$B98)</f>
        <v>0.62928702802993319</v>
      </c>
      <c r="E178" s="168">
        <f>E$171*(E99-E98)/($B99-$B98)</f>
        <v>0.5196278555216538</v>
      </c>
      <c r="F178" s="167">
        <f>F$171*(F99-F98)/($B99-$B98)</f>
        <v>0.46654963485719469</v>
      </c>
      <c r="G178" s="167">
        <f>G$171*(G99-G98)/($B99-$B98)</f>
        <v>0.33495271873826715</v>
      </c>
      <c r="H178" s="167">
        <f>H$171*(H99-H98)/($B99-$B98)</f>
        <v>0.1754165317632419</v>
      </c>
      <c r="I178" s="167"/>
      <c r="J178" s="167">
        <f>J$171*(J99-J98)/($B99-$B98)</f>
        <v>0.32834974226021385</v>
      </c>
      <c r="K178" s="168">
        <f>K$171*(K99-K98)/($B99-$B98)</f>
        <v>0.48037214447834603</v>
      </c>
      <c r="L178" s="167">
        <f>L$171*(L99-L98)/($B99-$B98)</f>
        <v>4.2363229709852346E-2</v>
      </c>
      <c r="M178" s="167">
        <f>M$171*(M99-M98)/($B99-$B98)</f>
        <v>0.10965917250827945</v>
      </c>
      <c r="N178" s="167">
        <f>N$171*(N99-N98)/($B99-$B98)</f>
        <v>5.3078220664458893E-2</v>
      </c>
      <c r="O178" s="167">
        <f>O$171*(O99-O98)/($B99-$B98)</f>
        <v>0.13159691611892785</v>
      </c>
      <c r="P178" s="167">
        <f>P$171*(P99-P98)/($B99-$B98)</f>
        <v>0.15953618697502511</v>
      </c>
    </row>
    <row r="179" spans="1:16">
      <c r="A179" s="11" t="s">
        <v>392</v>
      </c>
      <c r="B179" s="167">
        <f>B$171*(B99-B97)/($B99-$B97)</f>
        <v>1</v>
      </c>
      <c r="C179" s="167">
        <f>C$171*(C99-C97)/($B99-$B97)</f>
        <v>0.65080140714180224</v>
      </c>
      <c r="D179" s="167">
        <f>D$171*(D99-D97)/($B99-$B97)</f>
        <v>0.60247475278903928</v>
      </c>
      <c r="E179" s="168">
        <f>E$171*(E99-E97)/($B99-$B97)</f>
        <v>0.49009892404307065</v>
      </c>
      <c r="F179" s="167">
        <f>F$171*(F99-F97)/($B99-$B97)</f>
        <v>0.43769159470845659</v>
      </c>
      <c r="G179" s="167">
        <f>G$171*(G99-G97)/($B99-$B97)</f>
        <v>0.31130392230524156</v>
      </c>
      <c r="H179" s="167">
        <f>H$171*(H99-H97)/($B99-$B97)</f>
        <v>0.16183801547181592</v>
      </c>
      <c r="I179" s="167"/>
      <c r="J179" s="167">
        <f>J$171*(J99-J97)/($B99-$B97)</f>
        <v>0.34919859285819821</v>
      </c>
      <c r="K179" s="168">
        <f>K$171*(K99-K97)/($B99-$B97)</f>
        <v>0.50990107595693024</v>
      </c>
      <c r="L179" s="167">
        <f>L$171*(L99-L97)/($B99-$B97)</f>
        <v>4.8326654352762968E-2</v>
      </c>
      <c r="M179" s="167">
        <f>M$171*(M99-M97)/($B99-$B97)</f>
        <v>0.11237582874596844</v>
      </c>
      <c r="N179" s="167">
        <f>N$171*(N99-N97)/($B99-$B97)</f>
        <v>5.240732933461395E-2</v>
      </c>
      <c r="O179" s="167">
        <f>O$171*(O99-O97)/($B99-$B97)</f>
        <v>0.126387672403215</v>
      </c>
      <c r="P179" s="167">
        <f>P$171*(P99-P97)/($B99-$B97)</f>
        <v>0.14946590683342573</v>
      </c>
    </row>
    <row r="180" spans="1:16">
      <c r="A180" s="11" t="s">
        <v>493</v>
      </c>
      <c r="B180" s="167">
        <f>B$171*(B102-B99)/($B102-$B99)</f>
        <v>1</v>
      </c>
      <c r="C180" s="167">
        <f>C$171*(C102-C99)/($B102-$B99)</f>
        <v>1.0978349269417143</v>
      </c>
      <c r="D180" s="167">
        <f>D$171*(D102-D99)/($B102-$B99)</f>
        <v>1.0674780600457829</v>
      </c>
      <c r="E180" s="167">
        <f>E$171*(E102-E99)/($B102-$B99)</f>
        <v>0.90800109535817775</v>
      </c>
      <c r="F180" s="167">
        <f>F$171*(F102-F99)/($B102-$B99)</f>
        <v>0.82634922703423974</v>
      </c>
      <c r="G180" s="167">
        <f>G$171*(G102-G99)/($B102-$B99)</f>
        <v>0.61034722081947201</v>
      </c>
      <c r="H180" s="167">
        <f>H$171*(H102-H99)/($B102-$B99)</f>
        <v>0.33481956462128415</v>
      </c>
      <c r="I180" s="167">
        <f>I$171*(I102-I99)/($B102-$B99)</f>
        <v>0</v>
      </c>
      <c r="J180" s="167">
        <f>J$171*(J102-J99)/($B102-$B99)</f>
        <v>-9.783492694171303E-2</v>
      </c>
      <c r="K180" s="167">
        <f>K$171*(K102-K99)/($B102-$B99)</f>
        <v>9.1998904641823392E-2</v>
      </c>
      <c r="L180" s="167">
        <f>L$171*(L102-L99)/($B102-$B99)</f>
        <v>3.0356866895930899E-2</v>
      </c>
      <c r="M180" s="167">
        <f>M$171*(M102-M99)/($B102-$B99)</f>
        <v>0.15947696468760406</v>
      </c>
      <c r="N180" s="167">
        <f>N$171*(N102-N99)/($B102-$B99)</f>
        <v>8.1651868323938073E-2</v>
      </c>
      <c r="O180" s="167">
        <f>O$171*(O102-O99)/($B102-$B99)</f>
        <v>0.21600200621476773</v>
      </c>
      <c r="P180" s="167">
        <f>P$171*(P102-P99)/($B102-$B99)</f>
        <v>0.27552765619818803</v>
      </c>
    </row>
    <row r="181" spans="1:16">
      <c r="A181" s="11" t="s">
        <v>487</v>
      </c>
      <c r="B181" s="167">
        <f>B$171*(B104-B99)/($B104-$B99)</f>
        <v>1</v>
      </c>
      <c r="C181" s="167">
        <f>C$171*(C104-C99)/($B104-$B99)</f>
        <v>0.88452762677119423</v>
      </c>
      <c r="D181" s="167">
        <f>D$171*(D104-D99)/($B104-$B99)</f>
        <v>0.81519858894351938</v>
      </c>
      <c r="E181" s="167">
        <f>E$171*(E104-E99)/($B104-$B99)</f>
        <v>0.60581661864548531</v>
      </c>
      <c r="F181" s="167">
        <f>F$171*(F104-F99)/($B104-$B99)</f>
        <v>0.52581895095289732</v>
      </c>
      <c r="G181" s="167">
        <f>G$171*(G104-G99)/($B104-$B99)</f>
        <v>0.36711647575334438</v>
      </c>
      <c r="H181" s="167">
        <f>H$171*(H104-H99)/($B104-$B99)</f>
        <v>0.19275946314943773</v>
      </c>
      <c r="I181" s="167">
        <f>I$171*(I104-I99)/($B104-$B99)</f>
        <v>0</v>
      </c>
      <c r="J181" s="167">
        <f>J$171*(J104-J99)/($B104-$B99)</f>
        <v>0.11547237322880646</v>
      </c>
      <c r="K181" s="167">
        <f>K$171*(K104-K99)/($B104-$B99)</f>
        <v>0.39418338135451697</v>
      </c>
      <c r="L181" s="167">
        <f>L$171*(L104-L99)/($B104-$B99)</f>
        <v>6.9329037827675424E-2</v>
      </c>
      <c r="M181" s="167">
        <f>M$171*(M104-M99)/($B104-$B99)</f>
        <v>0.20938197029803318</v>
      </c>
      <c r="N181" s="167">
        <f>N$171*(N104-N99)/($B104-$B99)</f>
        <v>7.9997667692587843E-2</v>
      </c>
      <c r="O181" s="167">
        <f>O$171*(O104-O99)/($B104-$B99)</f>
        <v>0.15870247519955288</v>
      </c>
      <c r="P181" s="167">
        <f>P$171*(P104-P99)/($B104-$B99)</f>
        <v>0.17435701260390662</v>
      </c>
    </row>
    <row r="182" spans="1:16">
      <c r="A182" s="219" t="s">
        <v>516</v>
      </c>
      <c r="B182" s="220">
        <f>B$171*(B109-B99)/($B109-$B99)</f>
        <v>1</v>
      </c>
      <c r="C182" s="220">
        <f>C$171*(C109-C99)/($B109-$B99)</f>
        <v>0.7151811850722779</v>
      </c>
      <c r="D182" s="220">
        <f>D$171*(D109-D99)/($B109-$B99)</f>
        <v>0.62903530034693822</v>
      </c>
      <c r="E182" s="220">
        <f>E$171*(E109-E99)/($B109-$B99)</f>
        <v>0.39573549735070046</v>
      </c>
      <c r="F182" s="220">
        <f>F$171*(F109-F99)/($B109-$B99)</f>
        <v>0.32839593916062998</v>
      </c>
      <c r="G182" s="220">
        <f>G$171*(G109-G99)/($B109-$B99)</f>
        <v>0.20774680219572811</v>
      </c>
      <c r="H182" s="220">
        <f>H$171*(H109-H99)/($B109-$B99)</f>
        <v>9.1015527465414692E-2</v>
      </c>
      <c r="I182" s="220">
        <f>I$171*(I109-I99)/($B109-$B99)</f>
        <v>0</v>
      </c>
      <c r="J182" s="220">
        <f>J$171*(J109-J99)/($B109-$B99)</f>
        <v>0.2848188149277221</v>
      </c>
      <c r="K182" s="220">
        <f>K$171*(K109-K99)/($B109-$B99)</f>
        <v>0.60426450264930009</v>
      </c>
      <c r="L182" s="220">
        <f>L$171*(L109-L99)/($B109-$B99)</f>
        <v>8.6145884725339628E-2</v>
      </c>
      <c r="M182" s="220">
        <f>M$171*(M109-M99)/($B109-$B99)</f>
        <v>0.2332998029962382</v>
      </c>
      <c r="N182" s="220">
        <f>N$171*(N109-N99)/($B109-$B99)</f>
        <v>6.733955819007037E-2</v>
      </c>
      <c r="O182" s="220">
        <f>O$171*(O109-O99)/($B109-$B99)</f>
        <v>0.12064913696490179</v>
      </c>
      <c r="P182" s="220">
        <f>P$171*(P109-P99)/($B109-$B99)</f>
        <v>0.11673127473031343</v>
      </c>
    </row>
    <row r="183" spans="1:16">
      <c r="A183" s="219" t="s">
        <v>524</v>
      </c>
      <c r="B183" s="220">
        <f>B$171*(B112-B109)/($B112-$B109)</f>
        <v>1</v>
      </c>
      <c r="C183" s="220">
        <f>C$171*(C112-C109)/($B112-$B109)</f>
        <v>1.0938727170789417</v>
      </c>
      <c r="D183" s="220">
        <f>D$171*(D112-D109)/($B112-$B109)</f>
        <v>0.97357212606704768</v>
      </c>
      <c r="E183" s="220">
        <f>E$171*(E112-E109)/($B112-$B109)</f>
        <v>0.80873112639013733</v>
      </c>
      <c r="F183" s="220">
        <f>F$171*(F112-F109)/($B112-$B109)</f>
        <v>0.71695180534457581</v>
      </c>
      <c r="G183" s="220">
        <f>G$171*(G112-G109)/($B112-$B109)</f>
        <v>0.52675984350024641</v>
      </c>
      <c r="H183" s="220">
        <f>H$171*(H112-H109)/($B112-$B109)</f>
        <v>0.27249296798301975</v>
      </c>
      <c r="I183" s="220">
        <f>I$171*(I111-I109)/($B111-$B109)</f>
        <v>0</v>
      </c>
      <c r="J183" s="220">
        <f>J$171*(J112-J109)/($B112-$B109)</f>
        <v>-9.3872717078941112E-2</v>
      </c>
      <c r="K183" s="220">
        <f>K$171*(K112-K109)/($B112-$B109)</f>
        <v>0.19126887360986017</v>
      </c>
      <c r="L183" s="220">
        <f>L$171*(L112-L109)/($B112-$B109)</f>
        <v>0.12030059101189285</v>
      </c>
      <c r="M183" s="220">
        <f>M$171*(M112-M109)/($B112-$B109)</f>
        <v>0.16484099967691038</v>
      </c>
      <c r="N183" s="220">
        <f>N$171*(N112-N109)/($B112-$B109)</f>
        <v>9.1779321045561732E-2</v>
      </c>
      <c r="O183" s="220">
        <f>O$171*(O112-O109)/($B112-$B109)</f>
        <v>0.19019196184432871</v>
      </c>
      <c r="P183" s="220">
        <f>P$171*(P112-P109)/($B112-$B109)</f>
        <v>0.25426687551722743</v>
      </c>
    </row>
    <row r="184" spans="1:16">
      <c r="A184" s="11" t="s">
        <v>489</v>
      </c>
      <c r="B184" s="167">
        <f>B$171*(B104-B103)/($B104-$B103)</f>
        <v>1</v>
      </c>
      <c r="C184" s="167">
        <f>C$171*(C104-C103)/($B104-$B103)</f>
        <v>0.76193331631156302</v>
      </c>
      <c r="D184" s="167">
        <f>D$171*(D104-D103)/($B104-$B103)</f>
        <v>0.69404757931488825</v>
      </c>
      <c r="E184" s="167">
        <f>E$171*(E104-E103)/($B104-$B103)</f>
        <v>0.53957458168893857</v>
      </c>
      <c r="F184" s="167">
        <f>F$171*(F104-F103)/($B104-$B103)</f>
        <v>0.47717782677896942</v>
      </c>
      <c r="G184" s="167">
        <f>G$171*(G104-G103)/($B104-$B103)</f>
        <v>0.34995506150950523</v>
      </c>
      <c r="H184" s="167">
        <f>H$171*(H104-H103)/($B104-$B103)</f>
        <v>0.19266503561076595</v>
      </c>
      <c r="I184" s="167">
        <f>I$171*(I104-I103)/($B104-$B103)</f>
        <v>0</v>
      </c>
      <c r="J184" s="167">
        <f>J$171*(J104-J103)/($B104-$B103)</f>
        <v>0.23806668368843698</v>
      </c>
      <c r="K184" s="167">
        <f>K$171*(K104-K103)/($B104-$B103)</f>
        <v>0.46042541831106143</v>
      </c>
      <c r="L184" s="167">
        <f>L$171*(L104-L103)/($B104-$B103)</f>
        <v>6.7885736996675189E-2</v>
      </c>
      <c r="M184" s="167">
        <f>M$171*(M104-M103)/($B104-$B103)</f>
        <v>0.15447299762594835</v>
      </c>
      <c r="N184" s="167">
        <f>N$171*(N104-N103)/($B104-$B103)</f>
        <v>6.2396754909969071E-2</v>
      </c>
      <c r="O184" s="167">
        <f>O$171*(O104-O103)/($B104-$B103)</f>
        <v>0.12722276526946449</v>
      </c>
      <c r="P184" s="167">
        <f>P$171*(P104-P103)/($B104-$B103)</f>
        <v>0.15729002589873886</v>
      </c>
    </row>
    <row r="185" spans="1:16">
      <c r="B185" s="167"/>
      <c r="C185" s="167"/>
      <c r="D185" s="167"/>
      <c r="E185" s="167"/>
      <c r="F185" s="167"/>
      <c r="G185" s="167"/>
      <c r="H185" s="167"/>
      <c r="I185" s="167"/>
      <c r="J185" s="167"/>
      <c r="K185" s="167"/>
      <c r="L185" s="167"/>
      <c r="M185" s="167"/>
      <c r="N185" s="167"/>
      <c r="O185" s="167"/>
      <c r="P185" s="167"/>
    </row>
    <row r="186" spans="1:16">
      <c r="A186" s="11" t="s">
        <v>305</v>
      </c>
      <c r="B186" s="167"/>
      <c r="C186" s="167"/>
      <c r="D186" s="167"/>
      <c r="E186" s="167"/>
      <c r="F186" s="167"/>
      <c r="G186" s="167"/>
      <c r="H186" s="167"/>
      <c r="I186" s="167"/>
      <c r="J186" s="167"/>
      <c r="K186" s="167"/>
      <c r="L186" s="167"/>
      <c r="M186" s="167"/>
      <c r="N186" s="167"/>
      <c r="O186" s="167"/>
      <c r="P186" s="167"/>
    </row>
    <row r="187" spans="1:16">
      <c r="A187" s="11" t="s">
        <v>307</v>
      </c>
      <c r="B187" s="167">
        <f>B$171*(B19-B13)/($B19-$B13)</f>
        <v>1</v>
      </c>
      <c r="C187" s="167">
        <f>C$171*(C19-C13)/($B19-$B13)</f>
        <v>0.84252892985527472</v>
      </c>
      <c r="D187" s="167">
        <f>D$171*(D19-D13)/($B19-$B13)</f>
        <v>0.84454799900769961</v>
      </c>
      <c r="E187" s="168">
        <f>E$171*(E19-E13)/($B19-$B13)</f>
        <v>0.70354797791162793</v>
      </c>
      <c r="F187" s="167">
        <f>F$171*(F19-F13)/($B19-$B13)</f>
        <v>0.6212150604261194</v>
      </c>
      <c r="G187" s="167">
        <f>G$171*(G19-G13)/($B19-$B13)</f>
        <v>0.46732577591216407</v>
      </c>
      <c r="H187" s="167">
        <f>H$171*(H19-H13)/($B19-$B13)</f>
        <v>0.26395274004516661</v>
      </c>
      <c r="I187" s="167"/>
      <c r="J187" s="167">
        <f>J$171*(J19-J13)/($B19-$B13)</f>
        <v>0.15747107014472458</v>
      </c>
      <c r="K187" s="168">
        <f>K$171*(K19-K13)/($B19-$B13)</f>
        <v>0.29645202208837107</v>
      </c>
      <c r="L187" s="167">
        <f>L$171*(L19-L13)/($B19-$B13)</f>
        <v>-2.0190691524249221E-3</v>
      </c>
      <c r="M187" s="167">
        <f>M$171*(M19-M13)/($B19-$B13)</f>
        <v>0.14100002109607149</v>
      </c>
      <c r="N187" s="167">
        <f>N$171*(N19-N13)/($B19-$B13)</f>
        <v>8.23329174855085E-2</v>
      </c>
      <c r="O187" s="167">
        <f>O$171*(O19-O13)/($B19-$B13)</f>
        <v>0.15388928451395534</v>
      </c>
      <c r="P187" s="167">
        <f>P$171*(P19-P13)/($B19-$B13)</f>
        <v>0.20337303586699745</v>
      </c>
    </row>
    <row r="188" spans="1:16">
      <c r="B188" s="167"/>
      <c r="C188" s="167"/>
      <c r="D188" s="167"/>
      <c r="E188" s="168"/>
      <c r="F188" s="167"/>
      <c r="G188" s="167"/>
      <c r="H188" s="167"/>
      <c r="I188" s="167"/>
      <c r="J188" s="167"/>
      <c r="K188" s="168"/>
      <c r="L188" s="167"/>
      <c r="M188" s="167"/>
      <c r="N188" s="167"/>
      <c r="O188" s="167"/>
      <c r="P188" s="167"/>
    </row>
    <row r="189" spans="1:16">
      <c r="A189" s="11" t="s">
        <v>17</v>
      </c>
      <c r="B189" s="167">
        <f>B$171*(B97-B63)/($B97-$B63)</f>
        <v>1</v>
      </c>
      <c r="C189" s="167">
        <f>C$171*(C97-C63)/($B97-$B63)</f>
        <v>0.98244607257112238</v>
      </c>
      <c r="D189" s="167">
        <f>D$171*(D97-D63)/($B97-$B63)</f>
        <v>0.87311788748947905</v>
      </c>
      <c r="E189" s="168">
        <f>E$171*(E97-E63)/($B97-$B63)</f>
        <v>0.6589768277935717</v>
      </c>
      <c r="F189" s="167">
        <f>F$171*(F97-F63)/($B97-$B63)</f>
        <v>0.57775681399102008</v>
      </c>
      <c r="G189" s="167">
        <f>G$171*(G97-G63)/($B97-$B63)</f>
        <v>0.4040377636732484</v>
      </c>
      <c r="H189" s="167">
        <f>H$171*(H97-H63)/($B97-$B63)</f>
        <v>0.21097090238096486</v>
      </c>
      <c r="I189" s="167"/>
      <c r="J189" s="167">
        <f>J$171*(J97-J63)/($B97-$B63)</f>
        <v>1.7553927428877514E-2</v>
      </c>
      <c r="K189" s="168">
        <f>K$171*(K97-K63)/($B97-$B63)</f>
        <v>0.34102317220642842</v>
      </c>
      <c r="L189" s="167">
        <f>L$171*(L97-L63)/($B97-$B63)</f>
        <v>0.10932818508164342</v>
      </c>
      <c r="M189" s="167">
        <f>M$171*(M97-M63)/($B97-$B63)</f>
        <v>0.21414105969590724</v>
      </c>
      <c r="N189" s="167">
        <f>N$171*(N97-N63)/($B97-$B63)</f>
        <v>8.1220013802551588E-2</v>
      </c>
      <c r="O189" s="167">
        <f>O$171*(O97-O63)/($B97-$B63)</f>
        <v>0.17371905031777163</v>
      </c>
      <c r="P189" s="167">
        <f>P$171*(P97-P63)/($B97-$B63)</f>
        <v>0.19306686129228362</v>
      </c>
    </row>
    <row r="190" spans="1:16">
      <c r="A190" s="11" t="s">
        <v>356</v>
      </c>
      <c r="B190" s="167">
        <f>B$171*(B97-B66)/($B97-$B66)</f>
        <v>1</v>
      </c>
      <c r="C190" s="167">
        <f>C$171*(C97-C66)/($B97-$B66)</f>
        <v>0.87711082304344667</v>
      </c>
      <c r="D190" s="167">
        <f>D$171*(D97-D66)/($B97-$B66)</f>
        <v>0.77492764342840603</v>
      </c>
      <c r="E190" s="168">
        <f>E$171*(E97-E66)/($B97-$B66)</f>
        <v>0.57556888320020905</v>
      </c>
      <c r="F190" s="167">
        <f>F$171*(F97-F66)/($B97-$B66)</f>
        <v>0.5011878621763316</v>
      </c>
      <c r="G190" s="167">
        <f>G$171*(G97-G66)/($B97-$B66)</f>
        <v>0.34788847356863439</v>
      </c>
      <c r="H190" s="167">
        <f>H$171*(H97-H66)/($B97-$B66)</f>
        <v>0.1807421941331307</v>
      </c>
      <c r="I190" s="167"/>
      <c r="J190" s="167">
        <f>J$171*(J97-J66)/($B97-$B66)</f>
        <v>0.1228891769565532</v>
      </c>
      <c r="K190" s="168">
        <f>K$171*(K97-K66)/($B97-$B66)</f>
        <v>0.42443111679979068</v>
      </c>
      <c r="L190" s="167">
        <f>L$171*(L97-L66)/($B97-$B66)</f>
        <v>0.10218317961504068</v>
      </c>
      <c r="M190" s="167">
        <f>M$171*(M97-M66)/($B97-$B66)</f>
        <v>0.19935876022819682</v>
      </c>
      <c r="N190" s="167">
        <f>N$171*(N97-N66)/($B97-$B66)</f>
        <v>7.4381021023877447E-2</v>
      </c>
      <c r="O190" s="167">
        <f>O$171*(O97-O66)/($B97-$B66)</f>
        <v>0.15329938860769721</v>
      </c>
      <c r="P190" s="167">
        <f>P$171*(P97-P66)/($B97-$B66)</f>
        <v>0.16714627943550375</v>
      </c>
    </row>
    <row r="191" spans="1:16">
      <c r="A191" s="11" t="s">
        <v>374</v>
      </c>
      <c r="B191" s="167">
        <f>B$171*(B97-B79)/($B97-$B79)</f>
        <v>1</v>
      </c>
      <c r="C191" s="167">
        <f>C$171*(C97-C79)/($B97-$B79)</f>
        <v>0.840803185846831</v>
      </c>
      <c r="D191" s="167">
        <f>D$171*(D97-D79)/($B97-$B79)</f>
        <v>0.74660766737030149</v>
      </c>
      <c r="E191" s="168">
        <f>E$171*(E97-E79)/($B97-$B79)</f>
        <v>0.55570612429486033</v>
      </c>
      <c r="F191" s="167">
        <f>F$171*(F97-F79)/($B97-$B79)</f>
        <v>0.48602248840027179</v>
      </c>
      <c r="G191" s="167">
        <f>G$171*(G97-G79)/($B97-$B79)</f>
        <v>0.34594305433375044</v>
      </c>
      <c r="H191" s="167">
        <f>H$171*(H97-H79)/($B97-$B79)</f>
        <v>0.18773002086965757</v>
      </c>
      <c r="I191" s="167"/>
      <c r="J191" s="167">
        <f>J$171*(J97-J79)/($B97-$B79)</f>
        <v>0.15919681415316903</v>
      </c>
      <c r="K191" s="167">
        <f>K$171*(K97-K79)/($B97-$B79)</f>
        <v>0.44429387570513945</v>
      </c>
      <c r="L191" s="167">
        <f>L$171*(L97-L79)/($B97-$B79)</f>
        <v>9.4195518476529697E-2</v>
      </c>
      <c r="M191" s="167">
        <f>M$171*(M97-M79)/($B97-$B79)</f>
        <v>0.19090154307544088</v>
      </c>
      <c r="N191" s="167">
        <f>N$171*(N97-N79)/($B97-$B79)</f>
        <v>6.9683635894588564E-2</v>
      </c>
      <c r="O191" s="167">
        <f>O$171*(O97-O79)/($B97-$B79)</f>
        <v>0.14007943406652124</v>
      </c>
      <c r="P191" s="167">
        <f>P$171*(P97-P79)/($B97-$B79)</f>
        <v>0.15821303346409291</v>
      </c>
    </row>
    <row r="192" spans="1:16">
      <c r="A192" s="11" t="s">
        <v>329</v>
      </c>
      <c r="B192" s="167">
        <f>B$171*(B63-B23)/($B63-$B23)</f>
        <v>1</v>
      </c>
      <c r="C192" s="167">
        <f>C$171*(C63-C23)/($B63-$B23)</f>
        <v>0.29447377504411376</v>
      </c>
      <c r="D192" s="167">
        <f>D$171*(D63-D23)/($B63-$B23)</f>
        <v>0.1873871021262479</v>
      </c>
      <c r="E192" s="168">
        <f>E$171*(E63-E23)/($B63-$B23)</f>
        <v>6.8514841026695292E-2</v>
      </c>
      <c r="F192" s="167">
        <f>F$171*(F63-F23)/($B63-$B23)</f>
        <v>4.3528730018133018E-2</v>
      </c>
      <c r="G192" s="167">
        <f>G$171*(G63-G23)/($B63-$B23)</f>
        <v>1.5412713165390116E-2</v>
      </c>
      <c r="H192" s="167">
        <f>H$171*(H63-H23)/($B63-$B23)</f>
        <v>4.9714253647482809E-3</v>
      </c>
      <c r="I192" s="167"/>
      <c r="J192" s="167">
        <f>J$171*(J63-J23)/($B63-$B23)</f>
        <v>0.70552622495588624</v>
      </c>
      <c r="K192" s="168">
        <f>K$171*(K63-K23)/($B63-$B23)</f>
        <v>0.93148515897330486</v>
      </c>
      <c r="L192" s="167">
        <f>L$171*(L63-L23)/($B63-$B23)</f>
        <v>0.10708667291786585</v>
      </c>
      <c r="M192" s="167">
        <f>M$171*(M63-M23)/($B63-$B23)</f>
        <v>0.11887226109955266</v>
      </c>
      <c r="N192" s="167">
        <f>N$171*(N63-N23)/($B63-$B23)</f>
        <v>2.498611100856226E-2</v>
      </c>
      <c r="O192" s="167">
        <f>O$171*(O63-O23)/($B63-$B23)</f>
        <v>2.8116016852742891E-2</v>
      </c>
      <c r="P192" s="167">
        <f>P$171*(P63-P23)/($B63-$B23)</f>
        <v>1.0441287800641835E-2</v>
      </c>
    </row>
    <row r="193" spans="1:16">
      <c r="A193" s="11" t="s">
        <v>331</v>
      </c>
      <c r="B193" s="167">
        <f>B$171*(B63-B18)/($B63-$B18)</f>
        <v>1</v>
      </c>
      <c r="C193" s="167">
        <f>C$171*(C63-C18)/($B63-$B18)</f>
        <v>0.24092741717390193</v>
      </c>
      <c r="D193" s="167">
        <f>D$171*(D63-D18)/($B63-$B18)</f>
        <v>0.12745470785682259</v>
      </c>
      <c r="E193" s="168">
        <f>E$171*(E63-E18)/($B63-$B18)</f>
        <v>6.0479687460194076E-3</v>
      </c>
      <c r="F193" s="167">
        <f>F$171*(F63-F18)/($B63-$B18)</f>
        <v>-1.2794245948739832E-2</v>
      </c>
      <c r="G193" s="167">
        <f>G$171*(G63-G18)/($B63-$B18)</f>
        <v>-2.3247939731017065E-2</v>
      </c>
      <c r="H193" s="167">
        <f>H$171*(H63-H18)/($B63-$B18)</f>
        <v>-1.4230970687162045E-2</v>
      </c>
      <c r="I193" s="167"/>
      <c r="J193" s="167">
        <f>J$171*(J63-J18)/($B63-$B18)</f>
        <v>0.75907258282609835</v>
      </c>
      <c r="K193" s="168">
        <f>K$171*(K63-K18)/($B63-$B18)</f>
        <v>0.99395203125398091</v>
      </c>
      <c r="L193" s="167">
        <f>L$171*(L63-L18)/($B63-$B18)</f>
        <v>0.11347270931707931</v>
      </c>
      <c r="M193" s="167">
        <f>M$171*(M63-M18)/($B63-$B18)</f>
        <v>0.12140673911080323</v>
      </c>
      <c r="N193" s="167">
        <f>N$171*(N63-N18)/($B63-$B18)</f>
        <v>1.8842214694759253E-2</v>
      </c>
      <c r="O193" s="167">
        <f>O$171*(O63-O18)/($B63-$B18)</f>
        <v>1.0453693782277219E-2</v>
      </c>
      <c r="P193" s="167">
        <f>P$171*(P63-P18)/($B63-$B18)</f>
        <v>-9.0169690438550183E-3</v>
      </c>
    </row>
    <row r="195" spans="1:16" s="167" customFormat="1">
      <c r="A195" s="167" t="s">
        <v>384</v>
      </c>
      <c r="B195" s="167">
        <f>B$171*(B98-B79)/($B98-$B79)</f>
        <v>1</v>
      </c>
      <c r="C195" s="167">
        <f>C$171*(C98-C79)/($B98-$B79)</f>
        <v>1.0100701250608406</v>
      </c>
      <c r="D195" s="167">
        <f>D$171*(D98-D79)/($B98-$B79)</f>
        <v>0.8818831660955937</v>
      </c>
      <c r="E195" s="167">
        <f>E$171*(E98-E79)/($B98-$B79)</f>
        <v>0.62810754358340692</v>
      </c>
      <c r="F195" s="167">
        <f>F$171*(F98-F79)/($B98-$B79)</f>
        <v>0.54379835694323553</v>
      </c>
      <c r="G195" s="167">
        <f>G$171*(G98-G79)/($B98-$B79)</f>
        <v>0.38920493220920055</v>
      </c>
      <c r="H195" s="167">
        <f>H$171*(H98-H79)/($B98-$B79)</f>
        <v>0.21750622567671196</v>
      </c>
      <c r="J195" s="167">
        <f>J$171*(J98-J79)/($B98-$B79)</f>
        <v>-1.0070125060841331E-2</v>
      </c>
      <c r="K195" s="167">
        <f>K$171*(K98-K79)/($B98-$B79)</f>
        <v>0.37189245641659135</v>
      </c>
      <c r="L195" s="167">
        <f>L$171*(L98-L79)/($B98-$B79)</f>
        <v>0.12818695896524698</v>
      </c>
      <c r="M195" s="167">
        <f>M$171*(M98-M79)/($B98-$B79)</f>
        <v>0.2537756225121866</v>
      </c>
      <c r="N195" s="167">
        <f>N$171*(N98-N79)/($B98-$B79)</f>
        <v>8.4309186640171369E-2</v>
      </c>
      <c r="O195" s="167">
        <f>O$171*(O98-O79)/($B98-$B79)</f>
        <v>0.15459342473403515</v>
      </c>
      <c r="P195" s="167">
        <f>P$171*(P98-P79)/($B98-$B79)</f>
        <v>0.1716987065324885</v>
      </c>
    </row>
    <row r="196" spans="1:16">
      <c r="A196" s="11" t="s">
        <v>367</v>
      </c>
      <c r="B196" s="167">
        <f>B$171*(B96-B65)/($B96-$B65)</f>
        <v>1</v>
      </c>
      <c r="C196" s="167">
        <f>C$171*(C96-C65)/($B96-$B65)</f>
        <v>0.87154634525207941</v>
      </c>
      <c r="D196" s="167">
        <f>D$171*(D96-D65)/($B96-$B65)</f>
        <v>0.76428793300095788</v>
      </c>
      <c r="E196" s="168">
        <f>E$171*(E96-E65)/($B96-$B65)</f>
        <v>0.56045303103030475</v>
      </c>
      <c r="F196" s="167">
        <f>F$171*(F96-F65)/($B96-$B65)</f>
        <v>0.48495555361773401</v>
      </c>
      <c r="G196" s="167">
        <f>G$171*(G96-G65)/($B96-$B65)</f>
        <v>0.33077175614227483</v>
      </c>
      <c r="H196" s="167">
        <f>H$171*(H96-H65)/($B96-$B65)</f>
        <v>0.16446723524277429</v>
      </c>
      <c r="J196" s="167">
        <f>J$171*(J96-J65)/($B96-$B65)</f>
        <v>0.12845365474792092</v>
      </c>
      <c r="K196" s="167">
        <f>K$171*(K96-K65)/($B96-$B65)</f>
        <v>0.43954696896969569</v>
      </c>
      <c r="L196" s="167">
        <f>L$171*(L96-L65)/($B96-$B65)</f>
        <v>0.1072584122511214</v>
      </c>
      <c r="M196" s="167">
        <f>M$171*(M96-M65)/($B96-$B65)</f>
        <v>0.20383490197065324</v>
      </c>
      <c r="N196" s="167">
        <f>N$171*(N96-N65)/($B96-$B65)</f>
        <v>7.5497477412570735E-2</v>
      </c>
      <c r="O196" s="167">
        <f>O$171*(O96-O65)/($B96-$B65)</f>
        <v>0.15418379747545904</v>
      </c>
      <c r="P196" s="167">
        <f>P$171*(P96-P65)/($B96-$B65)</f>
        <v>0.16630452089950062</v>
      </c>
    </row>
    <row r="197" spans="1:16">
      <c r="A197" s="11" t="s">
        <v>399</v>
      </c>
      <c r="B197" s="167">
        <f>B$171*(B100-B65)/($B100-$B65)</f>
        <v>1</v>
      </c>
      <c r="C197" s="167">
        <f>C$171*(C100-C65)/($B100-$B65)</f>
        <v>1.0864442579079709</v>
      </c>
      <c r="D197" s="167">
        <f>D$171*(D100-D65)/($B100-$B65)</f>
        <v>0.9338662112944891</v>
      </c>
      <c r="E197" s="167">
        <f>E$171*(E100-E65)/($B100-$B65)</f>
        <v>0.65449971626924108</v>
      </c>
      <c r="F197" s="167">
        <f>F$171*(F100-F65)/($B100-$B65)</f>
        <v>0.56317234122285675</v>
      </c>
      <c r="G197" s="167">
        <f>G$171*(G100-G65)/($B100-$B65)</f>
        <v>0.39081200939537891</v>
      </c>
      <c r="H197" s="167">
        <f>H$171*(H100-H65)/($B100-$B65)</f>
        <v>0.21090347920047178</v>
      </c>
      <c r="J197" s="167">
        <f>J$171*(J100-J65)/($B100-$B65)</f>
        <v>-8.6444257907970612E-2</v>
      </c>
      <c r="K197" s="167">
        <f>K$171*(K100-K65)/($B100-$B65)</f>
        <v>0.34550028373075997</v>
      </c>
      <c r="L197" s="167">
        <f>L$171*(L100-L65)/($B100-$B65)</f>
        <v>0.15257804661348179</v>
      </c>
      <c r="M197" s="167">
        <f>M$171*(M100-M65)/($B100-$B65)</f>
        <v>0.27936649502524796</v>
      </c>
      <c r="N197" s="167">
        <f>N$171*(N100-N65)/($B100-$B65)</f>
        <v>9.1327375046384357E-2</v>
      </c>
      <c r="O197" s="167">
        <f>O$171*(O100-O65)/($B100-$B65)</f>
        <v>0.17236033182747779</v>
      </c>
      <c r="P197" s="167">
        <f>P$171*(P100-P65)/($B100-$B65)</f>
        <v>0.17990853019490718</v>
      </c>
    </row>
  </sheetData>
  <phoneticPr fontId="9" type="noConversion"/>
  <pageMargins left="0.75" right="0.75" top="1" bottom="1" header="0.5" footer="0.5"/>
  <pageSetup orientation="portrait"/>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33:F37"/>
  <sheetViews>
    <sheetView zoomScaleNormal="100" workbookViewId="0">
      <selection activeCell="M24" sqref="M24"/>
    </sheetView>
  </sheetViews>
  <sheetFormatPr baseColWidth="10" defaultColWidth="8.7109375" defaultRowHeight="16"/>
  <sheetData>
    <row r="33" spans="1:6" ht="23">
      <c r="A33" s="46"/>
      <c r="F33" s="47" t="s">
        <v>178</v>
      </c>
    </row>
    <row r="34" spans="1:6" ht="23">
      <c r="F34" s="50" t="s">
        <v>425</v>
      </c>
    </row>
    <row r="36" spans="1:6" ht="18">
      <c r="A36" s="49" t="s">
        <v>109</v>
      </c>
    </row>
    <row r="37" spans="1:6" ht="18">
      <c r="A37" s="123" t="s">
        <v>180</v>
      </c>
    </row>
  </sheetData>
  <phoneticPr fontId="7" type="noConversion"/>
  <pageMargins left="0.75" right="0.75" top="1" bottom="1" header="0.5" footer="0.5"/>
  <pageSetup scale="69" orientation="portrait" verticalDpi="96"/>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D84"/>
  <sheetViews>
    <sheetView topLeftCell="A53" zoomScaleNormal="100" zoomScaleSheetLayoutView="100" workbookViewId="0">
      <selection activeCell="B80" sqref="B80:D84"/>
    </sheetView>
  </sheetViews>
  <sheetFormatPr baseColWidth="10" defaultColWidth="5" defaultRowHeight="9" customHeight="1"/>
  <cols>
    <col min="1" max="1" width="5.7109375" style="19" customWidth="1"/>
    <col min="2" max="3" width="5.140625" style="19" customWidth="1"/>
    <col min="4" max="4" width="4.85546875" style="19" customWidth="1"/>
    <col min="5" max="16384" width="5" style="19"/>
  </cols>
  <sheetData>
    <row r="1" spans="1:4" s="16" customFormat="1" ht="18" customHeight="1">
      <c r="A1" s="16" t="s">
        <v>77</v>
      </c>
      <c r="B1" s="16" t="s">
        <v>44</v>
      </c>
      <c r="C1" s="16" t="s">
        <v>45</v>
      </c>
      <c r="D1" s="16" t="s">
        <v>46</v>
      </c>
    </row>
    <row r="2" spans="1:4" ht="11">
      <c r="A2" s="17">
        <v>9863</v>
      </c>
      <c r="B2" s="19">
        <f>0.01*'Table B2'!J5</f>
        <v>9.042E-2</v>
      </c>
      <c r="C2" s="19">
        <f>0.01*'Table B2'!K5</f>
        <v>0.10199</v>
      </c>
      <c r="D2" s="19">
        <f>0.01*'Table B2'!E5</f>
        <v>8.652E-2</v>
      </c>
    </row>
    <row r="3" spans="1:4" ht="11">
      <c r="A3" s="17">
        <v>10228</v>
      </c>
      <c r="B3" s="19">
        <f>0.01*'Table B2'!J6</f>
        <v>9.3290000000000012E-2</v>
      </c>
      <c r="C3" s="19">
        <f>0.01*'Table B2'!K6</f>
        <v>0.10914</v>
      </c>
      <c r="D3" s="19">
        <f>0.01*'Table B2'!E6</f>
        <v>8.8660000000000003E-2</v>
      </c>
    </row>
    <row r="4" spans="1:4" ht="11">
      <c r="A4" s="17">
        <v>10594</v>
      </c>
      <c r="B4" s="19">
        <f>0.01*'Table B2'!J7</f>
        <v>9.4879999999999992E-2</v>
      </c>
      <c r="C4" s="19">
        <f>0.01*'Table B2'!K7</f>
        <v>0.11085</v>
      </c>
      <c r="D4" s="19">
        <f>0.01*'Table B2'!E7</f>
        <v>8.6709999999999995E-2</v>
      </c>
    </row>
    <row r="5" spans="1:4" ht="11">
      <c r="A5" s="17">
        <v>10959</v>
      </c>
      <c r="B5" s="19">
        <f>0.01*'Table B2'!J8</f>
        <v>9.398999999999999E-2</v>
      </c>
      <c r="C5" s="19">
        <f>0.01*'Table B2'!K8</f>
        <v>0.10688</v>
      </c>
      <c r="D5" s="19">
        <f>0.01*'Table B2'!E8</f>
        <v>8.541E-2</v>
      </c>
    </row>
    <row r="6" spans="1:4" ht="11">
      <c r="A6" s="17">
        <v>11324</v>
      </c>
      <c r="B6" s="19">
        <f>0.01*'Table B2'!J9</f>
        <v>9.6479999999999996E-2</v>
      </c>
      <c r="C6" s="19">
        <f>0.01*'Table B2'!K9</f>
        <v>0.11223000000000001</v>
      </c>
      <c r="D6" s="19">
        <f>0.01*'Table B2'!E9</f>
        <v>8.4680000000000005E-2</v>
      </c>
    </row>
    <row r="7" spans="1:4" ht="11">
      <c r="A7" s="17">
        <v>11689</v>
      </c>
      <c r="B7" s="19">
        <f>0.01*'Table B2'!J10</f>
        <v>0.10605000000000001</v>
      </c>
      <c r="C7" s="19">
        <f>0.01*'Table B2'!K10</f>
        <v>0.11385000000000001</v>
      </c>
      <c r="D7" s="19">
        <f>0.01*'Table B2'!E10</f>
        <v>8.2899999999999988E-2</v>
      </c>
    </row>
    <row r="8" spans="1:4" ht="11">
      <c r="A8" s="17">
        <v>12055</v>
      </c>
      <c r="B8" s="19">
        <f>0.01*'Table B2'!J11</f>
        <v>0.1027</v>
      </c>
      <c r="C8" s="19">
        <f>0.01*'Table B2'!K11</f>
        <v>0.11497</v>
      </c>
      <c r="D8" s="19">
        <f>0.01*'Table B2'!E11</f>
        <v>8.3080000000000001E-2</v>
      </c>
    </row>
    <row r="9" spans="1:4" ht="11">
      <c r="A9" s="17">
        <v>12420</v>
      </c>
      <c r="B9" s="19">
        <f>0.01*'Table B2'!J12</f>
        <v>9.824999999999999E-2</v>
      </c>
      <c r="C9" s="19">
        <f>0.01*'Table B2'!K12</f>
        <v>0.11635</v>
      </c>
      <c r="D9" s="19">
        <f>0.01*'Table B2'!E12</f>
        <v>8.3070000000000005E-2</v>
      </c>
    </row>
    <row r="10" spans="1:4" ht="11">
      <c r="A10" s="17">
        <v>12785</v>
      </c>
      <c r="B10" s="19">
        <f>0.01*'Table B2'!J13</f>
        <v>0.10192000000000001</v>
      </c>
      <c r="C10" s="19">
        <f>0.01*'Table B2'!K13</f>
        <v>0.11717000000000001</v>
      </c>
      <c r="D10" s="19">
        <f>0.01*'Table B2'!E13</f>
        <v>8.4010000000000001E-2</v>
      </c>
    </row>
    <row r="11" spans="1:4" ht="11">
      <c r="A11" s="17">
        <v>13150</v>
      </c>
      <c r="B11" s="19">
        <f>0.01*'Table B2'!J14</f>
        <v>9.7479999999999997E-2</v>
      </c>
      <c r="C11" s="19">
        <f>0.01*'Table B2'!K14</f>
        <v>0.1135</v>
      </c>
      <c r="D11" s="19">
        <f>0.01*'Table B2'!E14</f>
        <v>8.5969999999999991E-2</v>
      </c>
    </row>
    <row r="12" spans="1:4" ht="11">
      <c r="A12" s="17">
        <v>13516</v>
      </c>
      <c r="B12" s="19">
        <f>0.01*'Table B2'!J15</f>
        <v>0.10010999999999999</v>
      </c>
      <c r="C12" s="19">
        <f>0.01*'Table B2'!K15</f>
        <v>0.11642</v>
      </c>
      <c r="D12" s="19">
        <f>0.01*'Table B2'!E15</f>
        <v>8.4070000000000006E-2</v>
      </c>
    </row>
    <row r="13" spans="1:4" ht="11">
      <c r="A13" s="17">
        <v>13881</v>
      </c>
      <c r="B13" s="19">
        <f>0.01*'Table B2'!J16</f>
        <v>0.10179000000000001</v>
      </c>
      <c r="C13" s="19">
        <f>0.01*'Table B2'!K16</f>
        <v>0.11528000000000001</v>
      </c>
      <c r="D13" s="19">
        <f>0.01*'Table B2'!E16</f>
        <v>8.1270000000000009E-2</v>
      </c>
    </row>
    <row r="14" spans="1:4" ht="11">
      <c r="A14" s="17">
        <v>14246</v>
      </c>
      <c r="B14" s="19">
        <f>0.01*'Table B2'!J17</f>
        <v>0.10587999999999999</v>
      </c>
      <c r="C14" s="19">
        <f>0.01*'Table B2'!K17</f>
        <v>0.1186</v>
      </c>
      <c r="D14" s="19">
        <f>0.01*'Table B2'!E17</f>
        <v>8.1969999999999987E-2</v>
      </c>
    </row>
    <row r="15" spans="1:4" ht="11">
      <c r="A15" s="17">
        <v>14611</v>
      </c>
      <c r="B15" s="19">
        <f>0.01*'Table B2'!J18</f>
        <v>0.10784000000000001</v>
      </c>
      <c r="C15" s="19">
        <f>0.01*'Table B2'!K18</f>
        <v>0.11699999999999999</v>
      </c>
      <c r="D15" s="19">
        <f>0.01*'Table B2'!E18</f>
        <v>8.3690000000000001E-2</v>
      </c>
    </row>
    <row r="16" spans="1:4" ht="11">
      <c r="A16" s="17">
        <v>14977</v>
      </c>
      <c r="B16" s="19">
        <f>0.01*'Table B2'!J19</f>
        <v>0.10288</v>
      </c>
      <c r="C16" s="19">
        <f>0.01*'Table B2'!K19</f>
        <v>0.10935</v>
      </c>
      <c r="D16" s="19">
        <f>0.01*'Table B2'!E19</f>
        <v>8.1110000000000002E-2</v>
      </c>
    </row>
    <row r="17" spans="1:4" ht="11">
      <c r="A17" s="17">
        <v>15342</v>
      </c>
      <c r="B17" s="19">
        <f>0.01*'Table B2'!J20</f>
        <v>9.6310000000000007E-2</v>
      </c>
      <c r="C17" s="19">
        <f>0.01*'Table B2'!K20</f>
        <v>0.10237</v>
      </c>
      <c r="D17" s="19">
        <f>0.01*'Table B2'!E20</f>
        <v>7.2120000000000004E-2</v>
      </c>
    </row>
    <row r="18" spans="1:4" ht="11">
      <c r="A18" s="17">
        <v>15707</v>
      </c>
      <c r="B18" s="19">
        <f>0.01*'Table B2'!J21</f>
        <v>9.6210000000000004E-2</v>
      </c>
      <c r="C18" s="19">
        <f>0.01*'Table B2'!K21</f>
        <v>9.8339999999999997E-2</v>
      </c>
      <c r="D18" s="19">
        <f>0.01*'Table B2'!E21</f>
        <v>6.4240000000000005E-2</v>
      </c>
    </row>
    <row r="19" spans="1:4" ht="11">
      <c r="A19" s="17">
        <v>16072</v>
      </c>
      <c r="B19" s="19">
        <f>0.01*'Table B2'!J22</f>
        <v>9.4810000000000005E-2</v>
      </c>
      <c r="C19" s="19">
        <f>0.01*'Table B2'!K22</f>
        <v>9.5640000000000003E-2</v>
      </c>
      <c r="D19" s="19">
        <f>0.01*'Table B2'!E22</f>
        <v>5.5640000000000002E-2</v>
      </c>
    </row>
    <row r="20" spans="1:4" ht="11">
      <c r="A20" s="17">
        <v>16438</v>
      </c>
      <c r="B20" s="19">
        <f>0.01*'Table B2'!J23</f>
        <v>9.0530000000000013E-2</v>
      </c>
      <c r="C20" s="19">
        <f>0.01*'Table B2'!K23</f>
        <v>9.2660000000000006E-2</v>
      </c>
      <c r="D20" s="19">
        <f>0.01*'Table B2'!E23</f>
        <v>5.7259999999999998E-2</v>
      </c>
    </row>
    <row r="21" spans="1:4" ht="11">
      <c r="A21" s="17">
        <v>16803</v>
      </c>
      <c r="B21" s="19">
        <f>0.01*'Table B2'!J24</f>
        <v>8.9200000000000002E-2</v>
      </c>
      <c r="C21" s="19">
        <f>0.01*'Table B2'!K24</f>
        <v>9.7860000000000003E-2</v>
      </c>
      <c r="D21" s="19">
        <f>0.01*'Table B2'!E24</f>
        <v>6.3979999999999995E-2</v>
      </c>
    </row>
    <row r="22" spans="1:4" ht="11">
      <c r="A22" s="17">
        <v>17168</v>
      </c>
      <c r="B22" s="19">
        <f>0.01*'Table B2'!J25</f>
        <v>8.8950000000000001E-2</v>
      </c>
      <c r="C22" s="19">
        <f>0.01*'Table B2'!K25</f>
        <v>9.8000000000000004E-2</v>
      </c>
      <c r="D22" s="19">
        <f>0.01*'Table B2'!E25</f>
        <v>6.2740000000000004E-2</v>
      </c>
    </row>
    <row r="23" spans="1:4" ht="11">
      <c r="A23" s="17">
        <v>17533</v>
      </c>
      <c r="B23" s="19">
        <f>0.01*'Table B2'!J26</f>
        <v>8.9039999999999994E-2</v>
      </c>
      <c r="C23" s="19">
        <f>0.01*'Table B2'!K26</f>
        <v>9.9199999999999997E-2</v>
      </c>
      <c r="D23" s="19">
        <f>0.01*'Table B2'!E26</f>
        <v>6.2089999999999999E-2</v>
      </c>
    </row>
    <row r="24" spans="1:4" ht="11">
      <c r="A24" s="17">
        <v>17899</v>
      </c>
      <c r="B24" s="19">
        <f>0.01*'Table B2'!J27</f>
        <v>8.9540000000000008E-2</v>
      </c>
      <c r="C24" s="19">
        <f>0.01*'Table B2'!K27</f>
        <v>9.9299999999999999E-2</v>
      </c>
      <c r="D24" s="19">
        <f>0.01*'Table B2'!E27</f>
        <v>6.1190000000000001E-2</v>
      </c>
    </row>
    <row r="25" spans="1:4" ht="11">
      <c r="A25" s="17">
        <v>18264</v>
      </c>
      <c r="B25" s="19">
        <f>0.01*'Table B2'!J28</f>
        <v>9.0559999999999988E-2</v>
      </c>
      <c r="C25" s="19">
        <f>0.01*'Table B2'!K28</f>
        <v>9.8930000000000004E-2</v>
      </c>
      <c r="D25" s="19">
        <f>0.01*'Table B2'!E28</f>
        <v>6.2350000000000003E-2</v>
      </c>
    </row>
    <row r="26" spans="1:4" ht="11">
      <c r="A26" s="17">
        <v>18629</v>
      </c>
      <c r="B26" s="19">
        <f>0.01*'Table B2'!J29</f>
        <v>9.0760000000000007E-2</v>
      </c>
      <c r="C26" s="19">
        <f>0.01*'Table B2'!K29</f>
        <v>9.6600000000000005E-2</v>
      </c>
      <c r="D26" s="19">
        <f>0.01*'Table B2'!E29</f>
        <v>5.9699999999999996E-2</v>
      </c>
    </row>
    <row r="27" spans="1:4" ht="11">
      <c r="A27" s="17">
        <v>18994</v>
      </c>
      <c r="B27" s="19">
        <f>0.01*'Table B2'!J30</f>
        <v>9.0109999999999996E-2</v>
      </c>
      <c r="C27" s="19">
        <f>0.01*'Table B2'!K30</f>
        <v>9.6720000000000014E-2</v>
      </c>
      <c r="D27" s="19">
        <f>0.01*'Table B2'!E30</f>
        <v>5.7419999999999999E-2</v>
      </c>
    </row>
    <row r="28" spans="1:4" ht="11">
      <c r="A28" s="17">
        <v>19725</v>
      </c>
      <c r="B28" s="19">
        <f>0.01*'Table B2'!J31</f>
        <v>8.8759999999999992E-2</v>
      </c>
      <c r="C28" s="19">
        <f>0.01*'Table B2'!K31</f>
        <v>9.647E-2</v>
      </c>
      <c r="D28" s="19">
        <f>0.01*'Table B2'!E31</f>
        <v>5.6100000000000004E-2</v>
      </c>
    </row>
    <row r="29" spans="1:4" ht="11">
      <c r="A29" s="17">
        <v>20455</v>
      </c>
      <c r="B29" s="19">
        <f>0.01*'Table B2'!J32</f>
        <v>8.9600000000000013E-2</v>
      </c>
      <c r="C29" s="19">
        <f>0.01*'Table B2'!K32</f>
        <v>0.10015</v>
      </c>
      <c r="D29" s="19">
        <f>0.01*'Table B2'!E32</f>
        <v>5.5559999999999998E-2</v>
      </c>
    </row>
    <row r="30" spans="1:4" ht="11">
      <c r="A30" s="17">
        <v>21186</v>
      </c>
      <c r="B30" s="19">
        <f>0.01*'Table B2'!J33</f>
        <v>9.0709999999999999E-2</v>
      </c>
      <c r="C30" s="19">
        <f>0.01*'Table B2'!K33</f>
        <v>0.10202</v>
      </c>
      <c r="D30" s="19">
        <f>0.01*'Table B2'!E33</f>
        <v>5.3949999999999998E-2</v>
      </c>
    </row>
    <row r="31" spans="1:4" ht="11">
      <c r="A31" s="17">
        <v>21916</v>
      </c>
      <c r="B31" s="19">
        <f>0.01*'Table B2'!J34</f>
        <v>9.5070000000000002E-2</v>
      </c>
      <c r="C31" s="19">
        <f>0.01*'Table B2'!K34</f>
        <v>0.10457000000000001</v>
      </c>
      <c r="D31" s="19">
        <f>0.01*'Table B2'!E34</f>
        <v>5.2610000000000004E-2</v>
      </c>
    </row>
    <row r="32" spans="1:4" ht="11">
      <c r="A32" s="17">
        <v>22282</v>
      </c>
      <c r="B32" s="19">
        <f>0.01*'Table B2'!J35</f>
        <v>9.577999999999999E-2</v>
      </c>
      <c r="C32" s="19">
        <f>0.01*'Table B2'!K35</f>
        <v>0.10436999999999999</v>
      </c>
      <c r="D32" s="19">
        <f>0.01*'Table B2'!E35</f>
        <v>5.1970000000000002E-2</v>
      </c>
    </row>
    <row r="33" spans="1:4" ht="11">
      <c r="A33" s="12">
        <v>22647</v>
      </c>
      <c r="B33" s="19">
        <f>0.01*'Table B2'!J36</f>
        <v>9.6010000000000012E-2</v>
      </c>
      <c r="C33" s="19">
        <f>0.01*'Table B2'!K36</f>
        <v>0.10467000000000001</v>
      </c>
      <c r="D33" s="19">
        <f>0.01*'Table B2'!E36</f>
        <v>5.1559999999999995E-2</v>
      </c>
    </row>
    <row r="34" spans="1:4" ht="11">
      <c r="A34" s="12">
        <v>23377</v>
      </c>
      <c r="B34" s="19">
        <f>0.01*'Table B2'!J37</f>
        <v>9.7240000000000007E-2</v>
      </c>
      <c r="C34" s="19">
        <f>0.01*'Table B2'!K37</f>
        <v>0.10308</v>
      </c>
      <c r="D34" s="19">
        <f>0.01*'Table B2'!E37</f>
        <v>5.1200000000000002E-2</v>
      </c>
    </row>
    <row r="35" spans="1:4" ht="11">
      <c r="A35" s="12">
        <v>24108</v>
      </c>
      <c r="B35" s="19">
        <f>0.01*'Table B2'!J38</f>
        <v>9.8740000000000008E-2</v>
      </c>
      <c r="C35" s="19">
        <f>0.01*'Table B2'!K38</f>
        <v>0.10314000000000001</v>
      </c>
      <c r="D35" s="19">
        <f>0.01*'Table B2'!E38</f>
        <v>5.1559999999999995E-2</v>
      </c>
    </row>
    <row r="36" spans="1:4" ht="11">
      <c r="A36" s="12">
        <v>24473</v>
      </c>
      <c r="B36" s="19">
        <f>0.01*'Table B2'!J39</f>
        <v>9.9659999999999999E-2</v>
      </c>
      <c r="C36" s="19">
        <f>0.01*'Table B2'!K39</f>
        <v>0.10471999999999999</v>
      </c>
      <c r="D36" s="19">
        <f>0.01*'Table B2'!E39</f>
        <v>5.3350000000000002E-2</v>
      </c>
    </row>
    <row r="37" spans="1:4" ht="11">
      <c r="A37" s="12">
        <v>24838</v>
      </c>
      <c r="B37" s="19">
        <f>0.01*'Table B2'!J40</f>
        <v>9.9459999999999993E-2</v>
      </c>
      <c r="C37" s="19">
        <f>0.01*'Table B2'!K40</f>
        <v>0.10414999999999999</v>
      </c>
      <c r="D37" s="19">
        <f>0.01*'Table B2'!E40</f>
        <v>5.2409999999999998E-2</v>
      </c>
    </row>
    <row r="38" spans="1:4" ht="11">
      <c r="A38" s="12">
        <v>25204</v>
      </c>
      <c r="B38" s="19">
        <f>0.01*'Table B2'!J41</f>
        <v>0.10032000000000001</v>
      </c>
      <c r="C38" s="19">
        <f>0.01*'Table B2'!K41</f>
        <v>0.10487</v>
      </c>
      <c r="D38" s="19">
        <f>0.01*'Table B2'!E41</f>
        <v>5.1879999999999996E-2</v>
      </c>
    </row>
    <row r="39" spans="1:4" ht="11">
      <c r="A39" s="12">
        <v>25569</v>
      </c>
      <c r="B39" s="19">
        <f>0.01*'Table B2'!J42</f>
        <v>0.10031000000000001</v>
      </c>
      <c r="C39" s="19">
        <f>0.01*'Table B2'!K42</f>
        <v>0.10505</v>
      </c>
      <c r="D39" s="19">
        <f>0.01*'Table B2'!E42</f>
        <v>5.1330000000000001E-2</v>
      </c>
    </row>
    <row r="40" spans="1:4" ht="11">
      <c r="A40" s="12">
        <v>25934</v>
      </c>
      <c r="B40" s="19">
        <f>0.01*'Table B2'!J43</f>
        <v>0.10001</v>
      </c>
      <c r="C40" s="19">
        <f>0.01*'Table B2'!K43</f>
        <v>0.10488</v>
      </c>
      <c r="D40" s="19">
        <f>0.01*'Table B2'!E43</f>
        <v>5.1820000000000005E-2</v>
      </c>
    </row>
    <row r="41" spans="1:4" ht="11">
      <c r="A41" s="12">
        <v>26299</v>
      </c>
      <c r="B41" s="19">
        <f>0.01*'Table B2'!J44</f>
        <v>0.10015</v>
      </c>
      <c r="C41" s="19">
        <f>0.01*'Table B2'!K44</f>
        <v>0.10473</v>
      </c>
      <c r="D41" s="19">
        <f>0.01*'Table B2'!E44</f>
        <v>5.3230000000000006E-2</v>
      </c>
    </row>
    <row r="42" spans="1:4" ht="11">
      <c r="A42" s="12">
        <v>26665</v>
      </c>
      <c r="B42" s="19">
        <f>0.01*'Table B2'!J45</f>
        <v>0.10086000000000001</v>
      </c>
      <c r="C42" s="19">
        <f>0.01*'Table B2'!K45</f>
        <v>0.10632999999999999</v>
      </c>
      <c r="D42" s="19">
        <f>0.01*'Table B2'!E45</f>
        <v>5.4219999999999997E-2</v>
      </c>
    </row>
    <row r="43" spans="1:4" ht="11">
      <c r="A43" s="12">
        <v>27030</v>
      </c>
      <c r="B43" s="19">
        <f>0.01*'Table B2'!J46</f>
        <v>0.10138</v>
      </c>
      <c r="C43" s="19">
        <f>0.01*'Table B2'!K46</f>
        <v>0.10811999999999999</v>
      </c>
      <c r="D43" s="19">
        <f>0.01*'Table B2'!E46</f>
        <v>5.6639999999999996E-2</v>
      </c>
    </row>
    <row r="44" spans="1:4" ht="11">
      <c r="A44" s="12">
        <v>27395</v>
      </c>
      <c r="B44" s="19">
        <f>0.01*'Table B2'!J47</f>
        <v>0.10148</v>
      </c>
      <c r="C44" s="19">
        <f>0.01*'Table B2'!K47</f>
        <v>0.10676000000000001</v>
      </c>
      <c r="D44" s="19">
        <f>0.01*'Table B2'!E47</f>
        <v>5.6399999999999999E-2</v>
      </c>
    </row>
    <row r="45" spans="1:4" ht="11">
      <c r="A45" s="12">
        <v>27760</v>
      </c>
      <c r="B45" s="19">
        <f>0.01*'Table B2'!J48</f>
        <v>0.10163999999999999</v>
      </c>
      <c r="C45" s="19">
        <f>0.01*'Table B2'!K48</f>
        <v>0.10757</v>
      </c>
      <c r="D45" s="19">
        <f>0.01*'Table B2'!E48</f>
        <v>5.7350000000000005E-2</v>
      </c>
    </row>
    <row r="46" spans="1:4" ht="11">
      <c r="A46" s="12">
        <v>28126</v>
      </c>
      <c r="B46" s="19">
        <f>0.01*'Table B2'!J49</f>
        <v>0.1024</v>
      </c>
      <c r="C46" s="19">
        <f>0.01*'Table B2'!K49</f>
        <v>0.10840999999999999</v>
      </c>
      <c r="D46" s="19">
        <f>0.01*'Table B2'!E49</f>
        <v>5.8560000000000001E-2</v>
      </c>
    </row>
    <row r="47" spans="1:4" ht="11">
      <c r="A47" s="12">
        <v>28491</v>
      </c>
      <c r="B47" s="19">
        <f>0.01*'Table B2'!J50</f>
        <v>0.10359</v>
      </c>
      <c r="C47" s="19">
        <f>0.01*'Table B2'!K50</f>
        <v>0.11016000000000001</v>
      </c>
      <c r="D47" s="19">
        <f>0.01*'Table B2'!E50</f>
        <v>6.0560000000000003E-2</v>
      </c>
    </row>
    <row r="48" spans="1:4" ht="11">
      <c r="A48" s="12">
        <v>28856</v>
      </c>
      <c r="B48" s="19">
        <f>0.01*'Table B2'!J51</f>
        <v>0.10387</v>
      </c>
      <c r="C48" s="19">
        <f>0.01*'Table B2'!K51</f>
        <v>0.11026999999999999</v>
      </c>
      <c r="D48" s="19">
        <f>0.01*'Table B2'!E51</f>
        <v>6.2169999999999996E-2</v>
      </c>
    </row>
    <row r="49" spans="1:4" ht="11">
      <c r="A49" s="12">
        <v>29221</v>
      </c>
      <c r="B49" s="19">
        <f>0.01*'Table B2'!J52</f>
        <v>0.10465999999999999</v>
      </c>
      <c r="C49" s="19">
        <f>0.01*'Table B2'!K52</f>
        <v>0.11170000000000001</v>
      </c>
      <c r="D49" s="19">
        <f>0.01*'Table B2'!E52</f>
        <v>6.4250000000000002E-2</v>
      </c>
    </row>
    <row r="50" spans="1:4" ht="11">
      <c r="A50" s="12">
        <v>29587</v>
      </c>
      <c r="B50" s="19">
        <f>0.01*'Table B2'!J53</f>
        <v>0.10489000000000001</v>
      </c>
      <c r="C50" s="19">
        <f>0.01*'Table B2'!K53</f>
        <v>0.11230000000000001</v>
      </c>
      <c r="D50" s="19">
        <f>0.01*'Table B2'!E53</f>
        <v>6.4250000000000002E-2</v>
      </c>
    </row>
    <row r="51" spans="1:4" ht="11">
      <c r="A51" s="12">
        <v>29952</v>
      </c>
      <c r="B51" s="19">
        <f>0.01*'Table B2'!J54</f>
        <v>0.10531000000000001</v>
      </c>
      <c r="C51" s="19">
        <f>0.01*'Table B2'!K54</f>
        <v>0.11346000000000001</v>
      </c>
      <c r="D51" s="19">
        <f>0.01*'Table B2'!E54</f>
        <v>6.6720000000000002E-2</v>
      </c>
    </row>
    <row r="52" spans="1:4" ht="11">
      <c r="A52" s="12">
        <v>30317</v>
      </c>
      <c r="B52" s="19">
        <f>0.01*'Table B2'!J55</f>
        <v>0.10593999999999999</v>
      </c>
      <c r="C52" s="19">
        <f>0.01*'Table B2'!K55</f>
        <v>0.11537000000000001</v>
      </c>
      <c r="D52" s="19">
        <f>0.01*'Table B2'!E55</f>
        <v>6.9550000000000001E-2</v>
      </c>
    </row>
    <row r="53" spans="1:4" ht="11">
      <c r="A53" s="12">
        <v>30682</v>
      </c>
      <c r="B53" s="19">
        <f>0.01*'Table B2'!J56</f>
        <v>0.10663</v>
      </c>
      <c r="C53" s="19">
        <f>0.01*'Table B2'!K56</f>
        <v>0.11679</v>
      </c>
      <c r="D53" s="19">
        <f>0.01*'Table B2'!E56</f>
        <v>7.2679999999999995E-2</v>
      </c>
    </row>
    <row r="54" spans="1:4" ht="11">
      <c r="A54" s="12">
        <v>31048</v>
      </c>
      <c r="B54" s="19">
        <f>0.01*'Table B2'!J57</f>
        <v>0.10695</v>
      </c>
      <c r="C54" s="19">
        <f>0.01*'Table B2'!K57</f>
        <v>0.11769</v>
      </c>
      <c r="D54" s="19">
        <f>0.01*'Table B2'!E57</f>
        <v>7.2760000000000005E-2</v>
      </c>
    </row>
    <row r="55" spans="1:4" ht="11">
      <c r="A55" s="12">
        <v>31413</v>
      </c>
      <c r="B55" s="19">
        <f>0.01*'Table B2'!J58</f>
        <v>0.10757</v>
      </c>
      <c r="C55" s="19">
        <f>0.01*'Table B2'!K58</f>
        <v>0.1186</v>
      </c>
      <c r="D55" s="19">
        <f>0.01*'Table B2'!E58</f>
        <v>7.3259999999999992E-2</v>
      </c>
    </row>
    <row r="56" spans="1:4" ht="11">
      <c r="A56" s="12">
        <v>31778</v>
      </c>
      <c r="B56" s="19">
        <f>0.01*'Table B2'!J59</f>
        <v>0.10606</v>
      </c>
      <c r="C56" s="19">
        <f>0.01*'Table B2'!K59</f>
        <v>0.1183</v>
      </c>
      <c r="D56" s="19">
        <f>0.01*'Table B2'!E59</f>
        <v>8.1530000000000005E-2</v>
      </c>
    </row>
    <row r="57" spans="1:4" ht="11">
      <c r="A57" s="12">
        <v>32143</v>
      </c>
      <c r="B57" s="19">
        <f>0.01*'Table B2'!J60</f>
        <v>0.10575</v>
      </c>
      <c r="C57" s="19">
        <f>0.01*'Table B2'!K60</f>
        <v>0.11985</v>
      </c>
      <c r="D57" s="19">
        <f>0.01*'Table B2'!E60</f>
        <v>9.3850000000000003E-2</v>
      </c>
    </row>
    <row r="58" spans="1:4" ht="11">
      <c r="A58" s="12">
        <v>32509</v>
      </c>
      <c r="B58" s="19">
        <f>0.01*'Table B2'!J61</f>
        <v>0.10701000000000001</v>
      </c>
      <c r="C58" s="19">
        <f>0.01*'Table B2'!K61</f>
        <v>0.12134</v>
      </c>
      <c r="D58" s="19">
        <f>0.01*'Table B2'!E61</f>
        <v>8.6940000000000003E-2</v>
      </c>
    </row>
    <row r="59" spans="1:4" ht="11">
      <c r="A59" s="12">
        <v>32874</v>
      </c>
      <c r="B59" s="19">
        <f>0.01*'Table B2'!J62</f>
        <v>0.10662000000000001</v>
      </c>
      <c r="C59" s="19">
        <f>0.01*'Table B2'!K62</f>
        <v>0.12139</v>
      </c>
      <c r="D59" s="19">
        <f>0.01*'Table B2'!E62</f>
        <v>8.993000000000001E-2</v>
      </c>
    </row>
    <row r="60" spans="1:4" ht="11">
      <c r="A60" s="12">
        <v>33239</v>
      </c>
      <c r="B60" s="19">
        <f>0.01*'Table B2'!J63</f>
        <v>0.10662000000000001</v>
      </c>
      <c r="C60" s="19">
        <f>0.01*'Table B2'!K63</f>
        <v>0.12208000000000001</v>
      </c>
      <c r="D60" s="19">
        <f>0.01*'Table B2'!E63</f>
        <v>8.5610000000000006E-2</v>
      </c>
    </row>
    <row r="61" spans="1:4" ht="11">
      <c r="A61" s="12">
        <v>33604</v>
      </c>
      <c r="B61" s="19">
        <f>0.01*'Table B2'!J64</f>
        <v>0.10603</v>
      </c>
      <c r="C61" s="19">
        <f>0.01*'Table B2'!K64</f>
        <v>0.12221</v>
      </c>
      <c r="D61" s="19">
        <f>0.01*'Table B2'!E64</f>
        <v>9.6259999999999998E-2</v>
      </c>
    </row>
    <row r="62" spans="1:4" ht="11">
      <c r="A62" s="12">
        <v>33970</v>
      </c>
      <c r="B62" s="19">
        <f>0.01*'Table B2'!J65</f>
        <v>0.10563</v>
      </c>
      <c r="C62" s="19">
        <f>0.01*'Table B2'!K65</f>
        <v>0.12232</v>
      </c>
      <c r="D62" s="19">
        <f>0.01*'Table B2'!E65</f>
        <v>9.0540000000000009E-2</v>
      </c>
    </row>
    <row r="63" spans="1:4" ht="11">
      <c r="A63" s="12">
        <v>34335</v>
      </c>
      <c r="B63" s="19">
        <f>0.01*'Table B2'!J66</f>
        <v>0.10590999999999999</v>
      </c>
      <c r="C63" s="19">
        <f>0.01*'Table B2'!K66</f>
        <v>0.12224</v>
      </c>
      <c r="D63" s="19">
        <f>0.01*'Table B2'!E66</f>
        <v>8.7200000000000014E-2</v>
      </c>
    </row>
    <row r="64" spans="1:4" ht="11">
      <c r="A64" s="12">
        <v>34700</v>
      </c>
      <c r="B64" s="19">
        <f>0.01*'Table B2'!J67</f>
        <v>0.10716999999999999</v>
      </c>
      <c r="C64" s="19">
        <f>0.01*'Table B2'!K67</f>
        <v>0.12502000000000002</v>
      </c>
      <c r="D64" s="19">
        <f>0.01*'Table B2'!E67</f>
        <v>9.2720000000000011E-2</v>
      </c>
    </row>
    <row r="65" spans="1:4" ht="11.25" customHeight="1">
      <c r="A65" s="12">
        <v>35065</v>
      </c>
      <c r="B65" s="19">
        <f>0.01*'Table B2'!J68</f>
        <v>0.10716999999999999</v>
      </c>
      <c r="C65" s="19">
        <f>0.01*'Table B2'!K68</f>
        <v>0.127</v>
      </c>
      <c r="D65" s="19">
        <f>0.01*'Table B2'!E68</f>
        <v>9.8269999999999996E-2</v>
      </c>
    </row>
    <row r="66" spans="1:4" ht="10.5" customHeight="1">
      <c r="A66" s="12">
        <v>35431</v>
      </c>
      <c r="B66" s="19">
        <f>0.01*'Table B2'!J69</f>
        <v>0.10717000000000003</v>
      </c>
      <c r="C66" s="19">
        <f>0.01*'Table B2'!K69</f>
        <v>0.12794</v>
      </c>
      <c r="D66" s="19">
        <f>0.01*'Table B2'!E69</f>
        <v>0.10461000000000001</v>
      </c>
    </row>
    <row r="67" spans="1:4" ht="11.25" customHeight="1">
      <c r="A67" s="12">
        <v>35796</v>
      </c>
      <c r="B67" s="19">
        <f>0.01*'Table B2'!J70</f>
        <v>0.10640999999999999</v>
      </c>
      <c r="C67" s="19">
        <f>0.01*'Table B2'!K70</f>
        <v>0.12787000000000001</v>
      </c>
      <c r="D67" s="19">
        <f>0.01*'Table B2'!E70</f>
        <v>0.11005000000000001</v>
      </c>
    </row>
    <row r="68" spans="1:4" ht="9" customHeight="1">
      <c r="A68" s="12">
        <v>36161</v>
      </c>
      <c r="B68" s="19">
        <f>0.01*'Table B2'!J71</f>
        <v>0.10628999999999998</v>
      </c>
      <c r="C68" s="19">
        <f>0.01*'Table B2'!K71</f>
        <v>0.12884999999999999</v>
      </c>
      <c r="D68" s="19">
        <f>0.01*'Table B2'!E71</f>
        <v>0.1167</v>
      </c>
    </row>
    <row r="69" spans="1:4" ht="9" customHeight="1">
      <c r="A69" s="12">
        <v>36526</v>
      </c>
      <c r="B69" s="19">
        <f>0.01*'Table B2'!J72</f>
        <v>0.10430999999999997</v>
      </c>
      <c r="C69" s="19">
        <f>0.01*'Table B2'!K72</f>
        <v>0.12770000000000001</v>
      </c>
      <c r="D69" s="19">
        <f>0.01*'Table B2'!E72</f>
        <v>0.1226</v>
      </c>
    </row>
    <row r="70" spans="1:4" ht="9" customHeight="1">
      <c r="A70" s="12">
        <v>36892</v>
      </c>
      <c r="B70" s="19">
        <f>0.01*'Table B2'!J73</f>
        <v>0.1057</v>
      </c>
      <c r="C70" s="19">
        <f>0.01*'Table B2'!K73</f>
        <v>0.12773999999999999</v>
      </c>
      <c r="D70" s="19">
        <f>0.01*'Table B2'!E73</f>
        <v>0.10876</v>
      </c>
    </row>
    <row r="71" spans="1:4" ht="9" customHeight="1">
      <c r="A71" s="12">
        <v>37257</v>
      </c>
      <c r="B71" s="19">
        <f>0.01*'Table B2'!J74</f>
        <v>0.10504999999999999</v>
      </c>
      <c r="C71" s="19">
        <f>0.01*'Table B2'!K74</f>
        <v>0.12556</v>
      </c>
      <c r="D71" s="19">
        <f>0.01*'Table B2'!E74</f>
        <v>0.10317999999999999</v>
      </c>
    </row>
    <row r="72" spans="1:4" ht="9" customHeight="1">
      <c r="A72" s="12">
        <v>37622</v>
      </c>
      <c r="B72" s="19">
        <f>0.01*'Table B2'!J75</f>
        <v>0.10432000000000002</v>
      </c>
      <c r="C72" s="19">
        <f>0.01*'Table B2'!K75</f>
        <v>0.12461999999999999</v>
      </c>
      <c r="D72" s="19">
        <f>0.01*'Table B2'!E75</f>
        <v>0.10215</v>
      </c>
    </row>
    <row r="73" spans="1:4" ht="9" customHeight="1">
      <c r="A73" s="12">
        <v>37987</v>
      </c>
      <c r="B73" s="19">
        <f>0.01*'Table B2'!J76</f>
        <v>0.10505999999999997</v>
      </c>
      <c r="C73" s="19">
        <f>0.01*'Table B2'!K76</f>
        <v>0.12633</v>
      </c>
      <c r="D73" s="19">
        <f>0.01*'Table B2'!E76</f>
        <v>0.11045000000000001</v>
      </c>
    </row>
    <row r="74" spans="1:4" ht="9" customHeight="1">
      <c r="A74" s="12">
        <v>38353</v>
      </c>
      <c r="B74" s="19">
        <f>0.01*'Table B2'!J77</f>
        <v>0.10492000000000001</v>
      </c>
      <c r="C74" s="19">
        <f>0.01*'Table B2'!K77</f>
        <v>0.12726000000000001</v>
      </c>
      <c r="D74" s="19">
        <f>0.01*'Table B2'!E77</f>
        <v>0.11434</v>
      </c>
    </row>
    <row r="75" spans="1:4" ht="9" customHeight="1">
      <c r="A75" s="12">
        <v>38718</v>
      </c>
      <c r="B75" s="19">
        <f>0.01*'Table B2'!J78</f>
        <v>0.10498999999999999</v>
      </c>
      <c r="C75" s="19">
        <f>0.01*'Table B2'!K78</f>
        <v>0.12834999999999999</v>
      </c>
      <c r="D75" s="19">
        <f>0.01*'Table B2'!E78</f>
        <v>0.11724999999999999</v>
      </c>
    </row>
    <row r="76" spans="1:4" ht="9" customHeight="1">
      <c r="A76" s="12">
        <v>39083</v>
      </c>
      <c r="B76" s="19">
        <f>0.01*'Table B2'!J79</f>
        <v>0.10499999999999997</v>
      </c>
      <c r="C76" s="19">
        <f>0.01*'Table B2'!K79</f>
        <v>0.12926000000000001</v>
      </c>
      <c r="D76" s="19">
        <f>0.01*'Table B2'!E79</f>
        <v>0.122</v>
      </c>
    </row>
    <row r="77" spans="1:4" ht="9" customHeight="1">
      <c r="A77" s="12">
        <v>39448</v>
      </c>
      <c r="B77" s="19">
        <f>0.01*'Table B2'!J80</f>
        <v>0.10605000000000001</v>
      </c>
      <c r="C77" s="19">
        <f>0.01*'Table B2'!K80</f>
        <v>0.12875999999999999</v>
      </c>
      <c r="D77" s="19">
        <f>0.01*'Table B2'!E80</f>
        <v>0.11376</v>
      </c>
    </row>
    <row r="78" spans="1:4" ht="9" customHeight="1">
      <c r="A78" s="12">
        <v>39814</v>
      </c>
      <c r="B78" s="19">
        <f>0.01*'Table B2'!J81</f>
        <v>0.10671</v>
      </c>
      <c r="C78" s="19">
        <f>0.01*'Table B2'!K81</f>
        <v>0.12769</v>
      </c>
      <c r="D78" s="19">
        <f>0.01*'Table B2'!E81</f>
        <v>0.10243000000000001</v>
      </c>
    </row>
    <row r="79" spans="1:4" ht="9" customHeight="1">
      <c r="A79" s="12">
        <v>40179</v>
      </c>
      <c r="B79" s="19">
        <f>0.01*'Table B2'!J82</f>
        <v>0.10663000000000004</v>
      </c>
      <c r="C79" s="19">
        <f>0.01*'Table B2'!K82</f>
        <v>0.12951000000000001</v>
      </c>
      <c r="D79" s="19">
        <f>0.01*'Table B2'!E82</f>
        <v>0.10915</v>
      </c>
    </row>
    <row r="80" spans="1:4" ht="9" customHeight="1">
      <c r="A80" s="12">
        <v>40544</v>
      </c>
      <c r="B80" s="19">
        <f>0.01*'Table B2'!J83</f>
        <v>0.10725000000000001</v>
      </c>
      <c r="C80" s="19">
        <f>0.01*'Table B2'!K83</f>
        <v>0.13123000000000001</v>
      </c>
      <c r="D80" s="19">
        <f>0.01*'Table B2'!E83</f>
        <v>0.11026</v>
      </c>
    </row>
    <row r="81" spans="1:4" ht="9" customHeight="1">
      <c r="A81" s="12">
        <v>40909</v>
      </c>
      <c r="B81" s="19">
        <f>0.01*'Table B2'!J84</f>
        <v>0</v>
      </c>
      <c r="C81" s="19">
        <f>0.01*'Table B2'!K84</f>
        <v>0</v>
      </c>
      <c r="D81" s="19">
        <f>0.01*'Table B2'!E84</f>
        <v>0</v>
      </c>
    </row>
    <row r="82" spans="1:4" ht="9" customHeight="1">
      <c r="A82" s="12">
        <v>41275</v>
      </c>
      <c r="B82" s="19">
        <f>0.01*'Table B2'!J85</f>
        <v>0</v>
      </c>
      <c r="C82" s="19">
        <f>0.01*'Table B2'!K85</f>
        <v>0</v>
      </c>
      <c r="D82" s="19">
        <f>0.01*'Table B2'!E85</f>
        <v>0</v>
      </c>
    </row>
    <row r="83" spans="1:4" ht="9" customHeight="1">
      <c r="A83" s="12">
        <v>41640</v>
      </c>
      <c r="B83" s="19">
        <f>0.01*'Table B2'!J86</f>
        <v>0</v>
      </c>
      <c r="C83" s="19">
        <f>0.01*'Table B2'!K86</f>
        <v>0</v>
      </c>
      <c r="D83" s="19">
        <f>0.01*'Table B2'!E86</f>
        <v>0</v>
      </c>
    </row>
    <row r="84" spans="1:4" ht="9" customHeight="1">
      <c r="A84" s="12">
        <v>42005</v>
      </c>
      <c r="B84" s="19">
        <f>0.01*'Table B2'!J87</f>
        <v>0</v>
      </c>
      <c r="C84" s="19">
        <f>0.01*'Table B2'!K87</f>
        <v>0</v>
      </c>
      <c r="D84" s="19">
        <f>0.01*'Table B2'!E87</f>
        <v>0</v>
      </c>
    </row>
  </sheetData>
  <phoneticPr fontId="4" type="noConversion"/>
  <pageMargins left="0.75" right="0.75" top="1" bottom="1" header="0.5" footer="0.5"/>
  <pageSetup scale="77" fitToWidth="6" orientation="portrait" verticalDpi="96"/>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33:F37"/>
  <sheetViews>
    <sheetView zoomScaleNormal="100" workbookViewId="0">
      <selection activeCell="F35" sqref="F35"/>
    </sheetView>
  </sheetViews>
  <sheetFormatPr baseColWidth="10" defaultColWidth="8.7109375" defaultRowHeight="16"/>
  <sheetData>
    <row r="33" spans="1:6" ht="23">
      <c r="A33" s="46"/>
      <c r="F33" s="47" t="s">
        <v>179</v>
      </c>
    </row>
    <row r="34" spans="1:6" ht="23">
      <c r="F34" s="50" t="s">
        <v>426</v>
      </c>
    </row>
    <row r="36" spans="1:6" ht="18">
      <c r="A36" s="49" t="s">
        <v>110</v>
      </c>
    </row>
    <row r="37" spans="1:6" ht="18">
      <c r="A37" s="123" t="s">
        <v>180</v>
      </c>
    </row>
  </sheetData>
  <phoneticPr fontId="0" type="noConversion"/>
  <pageMargins left="0.75" right="0.75" top="1" bottom="1" header="0.5" footer="0.5"/>
  <pageSetup scale="69" orientation="portrait" verticalDpi="96"/>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E87"/>
  <sheetViews>
    <sheetView topLeftCell="A48" zoomScaleNormal="100" zoomScaleSheetLayoutView="100" workbookViewId="0">
      <selection activeCell="B78" sqref="B78"/>
    </sheetView>
  </sheetViews>
  <sheetFormatPr baseColWidth="10" defaultColWidth="5" defaultRowHeight="9" customHeight="1"/>
  <cols>
    <col min="1" max="1" width="7" style="19" customWidth="1"/>
    <col min="2" max="2" width="7.140625" style="19" customWidth="1"/>
    <col min="3" max="16384" width="5" style="19"/>
  </cols>
  <sheetData>
    <row r="1" spans="1:5" s="16" customFormat="1" ht="18" customHeight="1">
      <c r="A1" s="16" t="s">
        <v>77</v>
      </c>
      <c r="B1" s="19" t="s">
        <v>97</v>
      </c>
      <c r="C1" s="16" t="s">
        <v>84</v>
      </c>
      <c r="D1" s="16" t="s">
        <v>80</v>
      </c>
      <c r="E1" s="19"/>
    </row>
    <row r="2" spans="1:5" ht="11">
      <c r="A2" s="17">
        <v>6211</v>
      </c>
      <c r="B2" s="20">
        <v>5.25323447510916E-2</v>
      </c>
    </row>
    <row r="3" spans="1:5" ht="11">
      <c r="A3" s="17">
        <v>6576</v>
      </c>
      <c r="B3" s="20">
        <v>6.7921520869613117E-2</v>
      </c>
    </row>
    <row r="4" spans="1:5" ht="11">
      <c r="A4" s="17">
        <v>6941</v>
      </c>
      <c r="B4" s="20">
        <v>5.5579810211060385E-2</v>
      </c>
    </row>
    <row r="5" spans="1:5" ht="11">
      <c r="A5" s="17">
        <v>7306</v>
      </c>
      <c r="B5" s="20">
        <v>5.7508218598444162E-2</v>
      </c>
    </row>
    <row r="6" spans="1:5" ht="11">
      <c r="A6" s="17">
        <v>7672</v>
      </c>
      <c r="B6" s="20">
        <v>6.5810526146523454E-2</v>
      </c>
    </row>
    <row r="7" spans="1:5" ht="11">
      <c r="A7" s="17">
        <v>8037</v>
      </c>
      <c r="B7" s="20">
        <v>6.7427930553893317E-2</v>
      </c>
    </row>
    <row r="8" spans="1:5" ht="11">
      <c r="A8" s="17">
        <v>8402</v>
      </c>
      <c r="B8" s="20">
        <v>6.1537282487235195E-2</v>
      </c>
    </row>
    <row r="9" spans="1:5" ht="11">
      <c r="A9" s="17">
        <v>8767</v>
      </c>
      <c r="B9" s="20">
        <v>6.2994417350071399E-2</v>
      </c>
    </row>
    <row r="10" spans="1:5" ht="11">
      <c r="A10" s="17">
        <v>9863</v>
      </c>
      <c r="B10" s="20"/>
      <c r="C10" s="19">
        <v>6.0410000000000005E-2</v>
      </c>
      <c r="D10" s="18">
        <v>5.9969999999999996E-2</v>
      </c>
    </row>
    <row r="11" spans="1:5" ht="11">
      <c r="A11" s="17">
        <v>10228</v>
      </c>
      <c r="B11" s="20">
        <v>6.7122829764388894E-2</v>
      </c>
      <c r="C11" s="19">
        <v>6.1900000000000004E-2</v>
      </c>
      <c r="D11" s="18">
        <v>6.1100000000000002E-2</v>
      </c>
    </row>
    <row r="12" spans="1:5" ht="11">
      <c r="A12" s="17">
        <v>10594</v>
      </c>
      <c r="B12" s="20">
        <v>6.6131589377724925E-2</v>
      </c>
      <c r="C12" s="19">
        <v>6.1030000000000001E-2</v>
      </c>
      <c r="D12" s="18">
        <v>6.071E-2</v>
      </c>
    </row>
    <row r="13" spans="1:5" ht="11">
      <c r="A13" s="17">
        <v>10959</v>
      </c>
      <c r="B13" s="20">
        <v>6.7923140173973259E-2</v>
      </c>
      <c r="C13" s="19">
        <v>5.9879999999999996E-2</v>
      </c>
      <c r="D13" s="18">
        <v>5.9909999999999998E-2</v>
      </c>
    </row>
    <row r="14" spans="1:5" ht="11">
      <c r="A14" s="17">
        <v>11324</v>
      </c>
      <c r="B14" s="20">
        <v>6.8902112010623892E-2</v>
      </c>
      <c r="C14" s="19">
        <v>6.0139999999999999E-2</v>
      </c>
      <c r="D14" s="18">
        <v>5.8029999999999998E-2</v>
      </c>
    </row>
    <row r="15" spans="1:5" ht="11">
      <c r="A15" s="17">
        <v>11689</v>
      </c>
      <c r="B15" s="20">
        <v>6.9902339909549707E-2</v>
      </c>
      <c r="C15" s="19">
        <v>5.9209999999999992E-2</v>
      </c>
      <c r="D15" s="18">
        <v>5.6590000000000001E-2</v>
      </c>
    </row>
    <row r="16" spans="1:5" ht="11">
      <c r="A16" s="17">
        <v>12055</v>
      </c>
      <c r="B16" s="20">
        <v>6.8729114272918321E-2</v>
      </c>
      <c r="C16" s="19">
        <v>5.8689999999999999E-2</v>
      </c>
      <c r="D16" s="18">
        <v>5.7699999999999994E-2</v>
      </c>
    </row>
    <row r="17" spans="1:4" ht="11">
      <c r="A17" s="17">
        <v>12420</v>
      </c>
      <c r="B17" s="20">
        <v>6.441572300942669E-2</v>
      </c>
      <c r="C17" s="19">
        <v>5.9420000000000001E-2</v>
      </c>
      <c r="D17" s="18">
        <v>5.7610000000000001E-2</v>
      </c>
    </row>
    <row r="18" spans="1:4" ht="11">
      <c r="A18" s="17">
        <v>12785</v>
      </c>
      <c r="B18" s="20">
        <v>6.3858177659168888E-2</v>
      </c>
      <c r="C18" s="19">
        <v>5.9559999999999995E-2</v>
      </c>
      <c r="D18" s="18">
        <v>5.806E-2</v>
      </c>
    </row>
    <row r="19" spans="1:4" ht="11">
      <c r="A19" s="17">
        <v>13150</v>
      </c>
      <c r="B19" s="20">
        <v>6.4666062830719365E-2</v>
      </c>
      <c r="C19" s="19">
        <v>6.0939999999999994E-2</v>
      </c>
      <c r="D19" s="18">
        <v>5.96E-2</v>
      </c>
    </row>
    <row r="20" spans="1:4" ht="11">
      <c r="A20" s="17">
        <v>13516</v>
      </c>
      <c r="B20" s="20">
        <v>6.0881250135460238E-2</v>
      </c>
      <c r="C20" s="19">
        <v>5.9559999999999995E-2</v>
      </c>
      <c r="D20" s="18">
        <v>5.8430000000000003E-2</v>
      </c>
    </row>
    <row r="21" spans="1:4" ht="11">
      <c r="A21" s="17">
        <v>13881</v>
      </c>
      <c r="B21" s="20">
        <v>6.0237602585264921E-2</v>
      </c>
      <c r="C21" s="19">
        <v>5.8169999999999999E-2</v>
      </c>
      <c r="D21" s="18">
        <v>5.6980000000000003E-2</v>
      </c>
    </row>
    <row r="22" spans="1:4" ht="11">
      <c r="A22" s="17">
        <v>14246</v>
      </c>
      <c r="B22" s="20">
        <v>5.8649559639012722E-2</v>
      </c>
      <c r="C22" s="19">
        <v>5.8220000000000001E-2</v>
      </c>
      <c r="D22" s="18">
        <v>5.6390000000000003E-2</v>
      </c>
    </row>
    <row r="23" spans="1:4" ht="11">
      <c r="A23" s="17">
        <v>14611</v>
      </c>
      <c r="B23" s="20">
        <v>5.9165663858804646E-2</v>
      </c>
      <c r="C23" s="19">
        <v>5.9130000000000002E-2</v>
      </c>
      <c r="D23" s="18">
        <v>5.7820000000000003E-2</v>
      </c>
    </row>
    <row r="24" spans="1:4" ht="11">
      <c r="A24" s="17">
        <v>14977</v>
      </c>
      <c r="B24" s="20">
        <v>5.5923330917290813E-2</v>
      </c>
      <c r="C24" s="19">
        <v>5.6669999999999998E-2</v>
      </c>
      <c r="D24" s="18">
        <v>5.704E-2</v>
      </c>
    </row>
    <row r="25" spans="1:4" ht="11">
      <c r="A25" s="17">
        <v>15342</v>
      </c>
      <c r="B25" s="20">
        <v>4.495846427440376E-2</v>
      </c>
      <c r="C25" s="19">
        <v>5.0290000000000001E-2</v>
      </c>
      <c r="D25" s="18">
        <v>5.1239999999999994E-2</v>
      </c>
    </row>
    <row r="26" spans="1:4" ht="11">
      <c r="A26" s="17">
        <v>15707</v>
      </c>
      <c r="B26" s="20">
        <v>3.5401659955003495E-2</v>
      </c>
      <c r="C26" s="19">
        <v>4.5530000000000001E-2</v>
      </c>
      <c r="D26" s="18">
        <v>4.5019999999999998E-2</v>
      </c>
    </row>
    <row r="27" spans="1:4" ht="11">
      <c r="A27" s="17">
        <v>16072</v>
      </c>
      <c r="B27" s="20">
        <v>3.2197277921010029E-2</v>
      </c>
      <c r="C27" s="19">
        <v>0.04</v>
      </c>
      <c r="D27" s="18">
        <v>3.8290000000000005E-2</v>
      </c>
    </row>
    <row r="28" spans="1:4" ht="11">
      <c r="A28" s="17">
        <v>16438</v>
      </c>
      <c r="B28" s="20">
        <v>3.5048896530006042E-2</v>
      </c>
      <c r="C28" s="19">
        <v>4.1709999999999997E-2</v>
      </c>
      <c r="D28" s="18">
        <v>3.9710000000000002E-2</v>
      </c>
    </row>
    <row r="29" spans="1:4" ht="11">
      <c r="A29" s="17">
        <v>16803</v>
      </c>
      <c r="B29" s="20">
        <v>4.5917592964599796E-2</v>
      </c>
      <c r="C29" s="19">
        <v>4.7230000000000001E-2</v>
      </c>
      <c r="D29" s="18">
        <v>4.3339999999999997E-2</v>
      </c>
    </row>
    <row r="30" spans="1:4" ht="11">
      <c r="A30" s="17">
        <v>17168</v>
      </c>
      <c r="B30" s="20">
        <v>4.8953264498728638E-2</v>
      </c>
      <c r="C30" s="19">
        <v>4.6769999999999999E-2</v>
      </c>
      <c r="D30" s="18">
        <v>4.2359999999999995E-2</v>
      </c>
    </row>
    <row r="31" spans="1:4" ht="11">
      <c r="A31" s="17">
        <v>17533</v>
      </c>
      <c r="B31" s="20">
        <v>4.9676472107247467E-2</v>
      </c>
      <c r="C31" s="19">
        <v>4.6170000000000003E-2</v>
      </c>
      <c r="D31" s="18">
        <v>4.1820000000000003E-2</v>
      </c>
    </row>
    <row r="32" spans="1:4" ht="11">
      <c r="A32" s="17">
        <v>17899</v>
      </c>
      <c r="B32" s="20">
        <v>5.0052331148538805E-2</v>
      </c>
      <c r="C32" s="19">
        <v>4.5739999999999996E-2</v>
      </c>
      <c r="D32" s="18">
        <v>4.1020000000000001E-2</v>
      </c>
    </row>
    <row r="33" spans="1:4" ht="11">
      <c r="A33" s="17">
        <v>18264</v>
      </c>
      <c r="B33" s="20">
        <v>5.1664651788261177E-2</v>
      </c>
      <c r="C33" s="19">
        <v>4.6739999999999997E-2</v>
      </c>
      <c r="D33" s="18">
        <v>4.2119999999999998E-2</v>
      </c>
    </row>
    <row r="34" spans="1:4" ht="11">
      <c r="A34" s="17">
        <v>18629</v>
      </c>
      <c r="B34" s="20">
        <v>4.7333484856431865E-2</v>
      </c>
      <c r="C34" s="19">
        <v>4.4790000000000003E-2</v>
      </c>
      <c r="D34" s="18">
        <v>3.993E-2</v>
      </c>
    </row>
    <row r="35" spans="1:4" ht="11">
      <c r="A35" s="17">
        <v>18994</v>
      </c>
      <c r="B35" s="20">
        <v>4.541560939343494E-2</v>
      </c>
      <c r="C35" s="19">
        <v>4.3479999999999998E-2</v>
      </c>
      <c r="D35" s="18">
        <v>3.7749999999999999E-2</v>
      </c>
    </row>
    <row r="36" spans="1:4" ht="11">
      <c r="A36" s="17">
        <v>19360</v>
      </c>
      <c r="B36" s="20">
        <v>4.4112177715233451E-2</v>
      </c>
      <c r="D36" s="18"/>
    </row>
    <row r="37" spans="1:4" ht="11">
      <c r="A37" s="17">
        <v>19725</v>
      </c>
      <c r="B37" s="20">
        <v>4.6202127335962927E-2</v>
      </c>
      <c r="C37" s="19">
        <v>4.2999999999999997E-2</v>
      </c>
      <c r="D37" s="18">
        <v>3.6589999999999998E-2</v>
      </c>
    </row>
    <row r="38" spans="1:4" ht="11">
      <c r="A38" s="17">
        <v>20090</v>
      </c>
      <c r="B38" s="20">
        <v>4.9408614569436529E-2</v>
      </c>
      <c r="D38" s="18"/>
    </row>
    <row r="39" spans="1:4" ht="11">
      <c r="A39" s="17">
        <v>20455</v>
      </c>
      <c r="B39" s="20">
        <v>4.823101981642082E-2</v>
      </c>
      <c r="C39" s="19">
        <v>4.2999999999999997E-2</v>
      </c>
      <c r="D39" s="18">
        <v>3.5650000000000001E-2</v>
      </c>
    </row>
    <row r="40" spans="1:4" ht="11">
      <c r="A40" s="17">
        <v>20821</v>
      </c>
      <c r="B40" s="20">
        <v>4.9306869618132264E-2</v>
      </c>
      <c r="D40" s="18"/>
    </row>
    <row r="41" spans="1:4" ht="11">
      <c r="A41" s="12">
        <v>21186</v>
      </c>
      <c r="B41" s="20">
        <v>5.1369721082514815E-2</v>
      </c>
      <c r="C41" s="19">
        <v>4.2000000000000003E-2</v>
      </c>
      <c r="D41" s="18">
        <v>3.4340000000000002E-2</v>
      </c>
    </row>
    <row r="42" spans="1:4" ht="11">
      <c r="A42" s="12">
        <v>21551</v>
      </c>
      <c r="B42" s="20">
        <v>5.1617695736180497E-2</v>
      </c>
      <c r="D42" s="18"/>
    </row>
    <row r="43" spans="1:4" ht="11">
      <c r="A43" s="17">
        <v>21916</v>
      </c>
      <c r="B43" s="20">
        <v>5.3246976977747475E-2</v>
      </c>
      <c r="C43" s="19">
        <v>4.1189999999999997E-2</v>
      </c>
      <c r="D43" s="18">
        <v>3.3099999999999997E-2</v>
      </c>
    </row>
    <row r="44" spans="1:4" ht="11">
      <c r="A44" s="17">
        <v>22282</v>
      </c>
      <c r="B44" s="20">
        <v>5.4837548086693305E-2</v>
      </c>
      <c r="C44" s="19">
        <v>4.0899999999999999E-2</v>
      </c>
      <c r="D44" s="18">
        <v>3.27E-2</v>
      </c>
    </row>
    <row r="45" spans="1:4" ht="11">
      <c r="A45" s="17">
        <v>22647</v>
      </c>
      <c r="B45" s="20">
        <v>5.6655274138962118E-2</v>
      </c>
      <c r="C45" s="19">
        <v>4.0689999999999997E-2</v>
      </c>
      <c r="D45" s="18">
        <v>3.2390000000000002E-2</v>
      </c>
    </row>
    <row r="46" spans="1:4" ht="11">
      <c r="A46" s="17">
        <v>23012</v>
      </c>
      <c r="B46" s="20">
        <v>5.739353068050787E-2</v>
      </c>
      <c r="D46" s="18"/>
    </row>
    <row r="47" spans="1:4" ht="11">
      <c r="A47" s="17">
        <v>23377</v>
      </c>
      <c r="B47" s="20">
        <v>5.7008012032853481E-2</v>
      </c>
      <c r="C47" s="19">
        <v>4.0480000000000002E-2</v>
      </c>
      <c r="D47" s="18">
        <v>3.2340000000000001E-2</v>
      </c>
    </row>
    <row r="48" spans="1:4" ht="11">
      <c r="A48" s="12">
        <v>23743</v>
      </c>
      <c r="B48" s="20">
        <v>5.7818518752732279E-2</v>
      </c>
      <c r="D48" s="18"/>
    </row>
    <row r="49" spans="1:4" ht="11">
      <c r="A49" s="12">
        <v>24108</v>
      </c>
      <c r="B49" s="20">
        <v>5.7009731053177276E-2</v>
      </c>
      <c r="C49" s="19">
        <v>4.0529999999999997E-2</v>
      </c>
      <c r="D49" s="18">
        <v>3.2680000000000001E-2</v>
      </c>
    </row>
    <row r="50" spans="1:4" ht="11">
      <c r="A50" s="12">
        <v>24473</v>
      </c>
      <c r="B50" s="20">
        <v>5.7135396996358515E-2</v>
      </c>
      <c r="C50" s="19">
        <v>4.197E-2</v>
      </c>
      <c r="D50" s="18">
        <v>3.3799999999999997E-2</v>
      </c>
    </row>
    <row r="51" spans="1:4" ht="11">
      <c r="A51" s="12">
        <v>24838</v>
      </c>
      <c r="B51" s="20">
        <v>5.6155489252051265E-2</v>
      </c>
      <c r="C51" s="19">
        <v>4.1180000000000001E-2</v>
      </c>
      <c r="D51" s="18">
        <v>3.3170000000000005E-2</v>
      </c>
    </row>
    <row r="52" spans="1:4" ht="11">
      <c r="A52" s="12">
        <v>25204</v>
      </c>
      <c r="B52" s="20">
        <v>5.8530580269710704E-2</v>
      </c>
      <c r="C52" s="19">
        <v>4.086E-2</v>
      </c>
      <c r="D52" s="18">
        <v>3.2739999999999998E-2</v>
      </c>
    </row>
    <row r="53" spans="1:4" ht="11">
      <c r="A53" s="12">
        <v>25569</v>
      </c>
      <c r="B53" s="20">
        <v>5.9560594191545538E-2</v>
      </c>
      <c r="C53" s="19">
        <v>4.079E-2</v>
      </c>
      <c r="D53" s="18">
        <v>3.2129999999999999E-2</v>
      </c>
    </row>
    <row r="54" spans="1:4" ht="11">
      <c r="A54" s="12">
        <v>25934</v>
      </c>
      <c r="B54" s="20">
        <v>6.227906578834802E-2</v>
      </c>
      <c r="C54" s="19">
        <v>4.1079999999999998E-2</v>
      </c>
      <c r="D54" s="18">
        <v>3.2559999999999999E-2</v>
      </c>
    </row>
    <row r="55" spans="1:4" ht="11">
      <c r="A55" s="12">
        <v>26299</v>
      </c>
      <c r="B55" s="20">
        <v>6.4717201814392708E-2</v>
      </c>
      <c r="C55" s="19">
        <v>4.1779999999999998E-2</v>
      </c>
      <c r="D55" s="18">
        <v>3.3799999999999997E-2</v>
      </c>
    </row>
    <row r="56" spans="1:4" ht="11">
      <c r="A56" s="12">
        <v>26665</v>
      </c>
      <c r="B56" s="20">
        <v>6.6466847012371599E-2</v>
      </c>
      <c r="C56" s="19">
        <v>4.2750000000000003E-2</v>
      </c>
      <c r="D56" s="18">
        <v>3.4270000000000002E-2</v>
      </c>
    </row>
    <row r="57" spans="1:4" ht="11">
      <c r="A57" s="12">
        <v>27030</v>
      </c>
      <c r="B57" s="20">
        <v>6.869131645405685E-2</v>
      </c>
      <c r="C57" s="19">
        <v>4.4069999999999998E-2</v>
      </c>
      <c r="D57" s="18">
        <v>3.6290000000000003E-2</v>
      </c>
    </row>
    <row r="58" spans="1:4" ht="11">
      <c r="A58" s="12">
        <v>27395</v>
      </c>
      <c r="B58" s="20">
        <v>7.0987737667088102E-2</v>
      </c>
      <c r="C58" s="19">
        <v>4.3819999999999998E-2</v>
      </c>
      <c r="D58" s="18">
        <v>3.6299999999999999E-2</v>
      </c>
    </row>
    <row r="59" spans="1:4" ht="11">
      <c r="A59" s="12">
        <v>27760</v>
      </c>
      <c r="B59" s="20">
        <v>7.114653504968986E-2</v>
      </c>
      <c r="C59" s="19">
        <v>4.4290000000000003E-2</v>
      </c>
      <c r="D59" s="18">
        <v>3.7000000000000005E-2</v>
      </c>
    </row>
    <row r="60" spans="1:4" ht="11">
      <c r="A60" s="12">
        <v>28126</v>
      </c>
      <c r="B60" s="20">
        <v>7.4239476209926492E-2</v>
      </c>
      <c r="C60" s="19">
        <v>4.5090000000000005E-2</v>
      </c>
      <c r="D60" s="18">
        <v>3.7929999999999998E-2</v>
      </c>
    </row>
    <row r="61" spans="1:4" ht="11">
      <c r="A61" s="12">
        <v>28491</v>
      </c>
      <c r="B61" s="20">
        <v>7.5899627125296604E-2</v>
      </c>
      <c r="C61" s="19">
        <v>4.6600000000000003E-2</v>
      </c>
      <c r="D61" s="18">
        <v>3.9309999999999998E-2</v>
      </c>
    </row>
    <row r="62" spans="1:4" ht="11">
      <c r="A62" s="12">
        <v>28856</v>
      </c>
      <c r="B62" s="20">
        <v>7.7431327105185604E-2</v>
      </c>
      <c r="C62" s="19">
        <v>4.7320000000000001E-2</v>
      </c>
      <c r="D62" s="18">
        <v>4.0460000000000003E-2</v>
      </c>
    </row>
    <row r="63" spans="1:4" ht="11">
      <c r="A63" s="12">
        <v>29221</v>
      </c>
      <c r="B63" s="20">
        <v>7.9114806274937999E-2</v>
      </c>
      <c r="C63" s="19">
        <v>4.8490000000000005E-2</v>
      </c>
      <c r="D63" s="18">
        <v>4.2190000000000005E-2</v>
      </c>
    </row>
    <row r="64" spans="1:4" ht="11">
      <c r="A64" s="12">
        <v>29587</v>
      </c>
      <c r="B64" s="20">
        <v>7.9303513147280111E-2</v>
      </c>
      <c r="C64" s="19">
        <v>4.8290000000000007E-2</v>
      </c>
      <c r="D64" s="18">
        <v>4.233E-2</v>
      </c>
    </row>
    <row r="65" spans="1:4" ht="11.25" customHeight="1">
      <c r="A65" s="12">
        <v>29952</v>
      </c>
      <c r="B65" s="20">
        <v>8.1261080899588625E-2</v>
      </c>
      <c r="C65" s="19">
        <v>5.0120000000000005E-2</v>
      </c>
      <c r="D65" s="18">
        <v>4.4330000000000001E-2</v>
      </c>
    </row>
    <row r="66" spans="1:4" ht="10.5" customHeight="1">
      <c r="A66" s="12">
        <v>30317</v>
      </c>
      <c r="B66" s="20">
        <v>8.3830134627658787E-2</v>
      </c>
      <c r="C66" s="19">
        <v>5.1710000000000006E-2</v>
      </c>
      <c r="D66" s="18">
        <v>4.6699999999999998E-2</v>
      </c>
    </row>
    <row r="67" spans="1:4" ht="11.25" customHeight="1">
      <c r="A67" s="12">
        <v>30682</v>
      </c>
      <c r="B67" s="20">
        <v>8.4661199389904962E-2</v>
      </c>
      <c r="C67" s="19">
        <v>5.2919999999999995E-2</v>
      </c>
      <c r="D67" s="18">
        <v>4.9390000000000003E-2</v>
      </c>
    </row>
    <row r="68" spans="1:4" ht="9" customHeight="1">
      <c r="A68" s="12">
        <v>31048</v>
      </c>
      <c r="B68" s="20">
        <v>8.5574978974391355E-2</v>
      </c>
      <c r="C68" s="19">
        <v>5.2880000000000003E-2</v>
      </c>
      <c r="D68" s="18">
        <v>4.9119999999999997E-2</v>
      </c>
    </row>
    <row r="69" spans="1:4" ht="9" customHeight="1">
      <c r="A69" s="12">
        <v>31413</v>
      </c>
      <c r="B69" s="20">
        <v>8.7682416505548644E-2</v>
      </c>
      <c r="C69" s="19">
        <v>5.3200000000000004E-2</v>
      </c>
      <c r="D69" s="18">
        <v>4.9710000000000004E-2</v>
      </c>
    </row>
    <row r="70" spans="1:4" ht="9" customHeight="1">
      <c r="A70" s="12">
        <v>31778</v>
      </c>
      <c r="B70" s="20">
        <v>8.8119160782482678E-2</v>
      </c>
      <c r="C70" s="19">
        <v>5.7210000000000004E-2</v>
      </c>
      <c r="D70" s="18">
        <v>5.6840000000000002E-2</v>
      </c>
    </row>
    <row r="71" spans="1:4" ht="9" customHeight="1">
      <c r="A71" s="12">
        <v>32143</v>
      </c>
      <c r="B71" s="20">
        <v>8.285606998657398E-2</v>
      </c>
      <c r="C71" s="19">
        <v>6.2319999999999993E-2</v>
      </c>
      <c r="D71" s="18">
        <v>6.8019999999999997E-2</v>
      </c>
    </row>
    <row r="72" spans="1:4" ht="9" customHeight="1">
      <c r="A72" s="12">
        <v>32509</v>
      </c>
      <c r="B72" s="20">
        <v>7.6156464130608073E-2</v>
      </c>
      <c r="C72" s="19">
        <v>6.0009999999999994E-2</v>
      </c>
      <c r="D72" s="18">
        <v>6.1150000000000003E-2</v>
      </c>
    </row>
    <row r="73" spans="1:4" ht="9" customHeight="1">
      <c r="A73" s="12">
        <v>32874</v>
      </c>
      <c r="B73" s="20">
        <v>7.4567133944794264E-2</v>
      </c>
      <c r="C73" s="19">
        <v>6.1359999999999998E-2</v>
      </c>
      <c r="D73" s="18">
        <v>6.4160000000000009E-2</v>
      </c>
    </row>
    <row r="74" spans="1:4" ht="9" customHeight="1">
      <c r="A74" s="12">
        <v>33239</v>
      </c>
      <c r="B74" s="20">
        <v>7.131531518771754E-2</v>
      </c>
      <c r="C74" s="19">
        <v>5.9969999999999996E-2</v>
      </c>
      <c r="D74" s="18">
        <v>5.9770000000000004E-2</v>
      </c>
    </row>
    <row r="75" spans="1:4" ht="9" customHeight="1">
      <c r="A75" s="12">
        <v>33604</v>
      </c>
      <c r="B75" s="20">
        <v>7.4512279675193541E-2</v>
      </c>
      <c r="C75" s="19">
        <v>6.2869999999999995E-2</v>
      </c>
      <c r="D75" s="18">
        <v>6.9629999999999997E-2</v>
      </c>
    </row>
    <row r="76" spans="1:4" ht="9" customHeight="1">
      <c r="A76" s="12">
        <v>33970</v>
      </c>
      <c r="B76" s="20">
        <v>7.3148586908179353E-2</v>
      </c>
      <c r="C76" s="19">
        <v>6.157E-2</v>
      </c>
      <c r="D76" s="18">
        <v>6.4140000000000003E-2</v>
      </c>
    </row>
    <row r="77" spans="1:4" ht="9" customHeight="1">
      <c r="A77" s="12">
        <v>34335</v>
      </c>
      <c r="B77" s="20">
        <v>8.6596798340171435E-2</v>
      </c>
      <c r="C77" s="19">
        <v>6.0999999999999999E-2</v>
      </c>
      <c r="D77" s="18">
        <v>6.08E-2</v>
      </c>
    </row>
    <row r="78" spans="1:4" ht="9" customHeight="1">
      <c r="A78" s="12">
        <v>34700</v>
      </c>
      <c r="B78" s="20">
        <v>8.8239089117888095E-2</v>
      </c>
      <c r="C78" s="19">
        <v>6.3449999999999993E-2</v>
      </c>
      <c r="D78" s="18">
        <v>6.5250000000000002E-2</v>
      </c>
    </row>
    <row r="79" spans="1:4" ht="9" customHeight="1">
      <c r="A79" s="12">
        <v>35065</v>
      </c>
      <c r="B79" s="20">
        <v>8.790399934768392E-2</v>
      </c>
    </row>
    <row r="80" spans="1:4" ht="9" customHeight="1">
      <c r="A80" s="12">
        <v>35431</v>
      </c>
      <c r="B80" s="20">
        <v>8.6353830709754595E-2</v>
      </c>
    </row>
    <row r="81" spans="1:1" ht="9" customHeight="1">
      <c r="A81" s="12">
        <v>35796</v>
      </c>
    </row>
    <row r="82" spans="1:1" ht="9" customHeight="1">
      <c r="A82" s="12">
        <v>36161</v>
      </c>
    </row>
    <row r="83" spans="1:1" ht="9" customHeight="1">
      <c r="A83" s="12">
        <v>36526</v>
      </c>
    </row>
    <row r="84" spans="1:1" ht="9" customHeight="1">
      <c r="A84" s="12">
        <v>36892</v>
      </c>
    </row>
    <row r="85" spans="1:1" ht="9" customHeight="1">
      <c r="A85" s="12">
        <v>37257</v>
      </c>
    </row>
    <row r="86" spans="1:1" ht="9" customHeight="1">
      <c r="A86" s="12">
        <v>37622</v>
      </c>
    </row>
    <row r="87" spans="1:1" ht="9" customHeight="1">
      <c r="A87" s="12">
        <v>37987</v>
      </c>
    </row>
  </sheetData>
  <phoneticPr fontId="4" type="noConversion"/>
  <pageMargins left="0.75" right="0.75" top="1" bottom="1" header="0.5" footer="0.5"/>
  <pageSetup scale="75" fitToWidth="6" orientation="portrait" verticalDpi="96"/>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33:F37"/>
  <sheetViews>
    <sheetView zoomScaleNormal="100" workbookViewId="0">
      <selection activeCell="M19" sqref="M19"/>
    </sheetView>
  </sheetViews>
  <sheetFormatPr baseColWidth="10" defaultColWidth="8.7109375" defaultRowHeight="16"/>
  <sheetData>
    <row r="33" spans="1:6" ht="23">
      <c r="A33" s="46"/>
      <c r="D33" s="47"/>
      <c r="E33" s="47"/>
      <c r="F33" s="47" t="s">
        <v>234</v>
      </c>
    </row>
    <row r="34" spans="1:6" ht="23">
      <c r="D34" s="50"/>
      <c r="E34" s="50"/>
      <c r="F34" s="48" t="s">
        <v>100</v>
      </c>
    </row>
    <row r="36" spans="1:6">
      <c r="A36" s="54" t="s">
        <v>99</v>
      </c>
    </row>
    <row r="37" spans="1:6">
      <c r="A37" s="54" t="s">
        <v>181</v>
      </c>
    </row>
  </sheetData>
  <phoneticPr fontId="0" type="noConversion"/>
  <pageMargins left="0.75" right="0.75" top="1" bottom="1" header="0.5" footer="0.5"/>
  <pageSetup scale="69" orientation="portrait" verticalDpi="96"/>
  <headerFooter alignWithMargins="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Y1733"/>
  <sheetViews>
    <sheetView topLeftCell="A90" zoomScale="120" zoomScaleNormal="120" workbookViewId="0">
      <selection activeCell="A113" sqref="A113:C113"/>
    </sheetView>
  </sheetViews>
  <sheetFormatPr baseColWidth="10" defaultColWidth="8.85546875" defaultRowHeight="13"/>
  <cols>
    <col min="1" max="1" width="5.28515625" style="2" customWidth="1"/>
    <col min="2" max="2" width="7.140625" style="73" customWidth="1"/>
    <col min="3" max="4" width="6" style="125" customWidth="1"/>
    <col min="5" max="91" width="5.28515625" style="2" customWidth="1"/>
    <col min="92" max="16384" width="8.85546875" style="2"/>
  </cols>
  <sheetData>
    <row r="1" spans="1:25" ht="9.75" customHeight="1">
      <c r="A1" s="1"/>
      <c r="B1" s="72"/>
      <c r="C1" s="124"/>
      <c r="D1" s="124"/>
      <c r="E1" s="1"/>
      <c r="F1" s="1"/>
      <c r="G1" s="1"/>
      <c r="H1" s="1"/>
      <c r="I1" s="1"/>
      <c r="J1" s="1"/>
      <c r="K1" s="1"/>
      <c r="L1" s="1"/>
      <c r="M1" s="1"/>
      <c r="N1" s="1"/>
      <c r="O1" s="1"/>
      <c r="P1" s="1"/>
      <c r="Q1" s="1"/>
      <c r="R1" s="1"/>
      <c r="S1" s="1"/>
      <c r="T1" s="1"/>
      <c r="U1" s="1"/>
      <c r="V1" s="1"/>
      <c r="W1" s="1"/>
      <c r="X1" s="1"/>
      <c r="Y1" s="1"/>
    </row>
    <row r="2" spans="1:25" ht="9.75" customHeight="1">
      <c r="A2" s="1"/>
      <c r="B2" s="72"/>
      <c r="C2" s="124"/>
      <c r="D2" s="124"/>
      <c r="E2" s="1"/>
      <c r="F2" s="1"/>
      <c r="G2" s="1"/>
      <c r="H2" s="1"/>
      <c r="I2" s="1"/>
      <c r="J2" s="1"/>
      <c r="K2" s="1"/>
      <c r="L2" s="1"/>
      <c r="M2" s="1"/>
      <c r="N2" s="1"/>
      <c r="O2" s="1"/>
      <c r="P2" s="1"/>
      <c r="Q2" s="1"/>
      <c r="R2" s="1"/>
      <c r="S2" s="1"/>
      <c r="T2" s="1"/>
      <c r="U2" s="1"/>
      <c r="V2" s="1"/>
      <c r="W2" s="1"/>
      <c r="X2" s="1"/>
      <c r="Y2" s="1"/>
    </row>
    <row r="3" spans="1:25" ht="9.75" customHeight="1">
      <c r="A3" s="1"/>
      <c r="B3" s="72" t="s">
        <v>94</v>
      </c>
      <c r="C3" s="124" t="s">
        <v>151</v>
      </c>
      <c r="D3" s="124"/>
      <c r="E3" s="1"/>
      <c r="F3" s="1"/>
      <c r="G3" s="1"/>
      <c r="H3" s="1"/>
      <c r="I3" s="1"/>
      <c r="J3" s="1"/>
      <c r="K3" s="1"/>
      <c r="L3" s="1"/>
      <c r="M3" s="1"/>
      <c r="N3" s="1"/>
      <c r="O3" s="1"/>
      <c r="P3" s="1"/>
      <c r="Q3" s="1"/>
      <c r="R3" s="1"/>
      <c r="S3" s="1"/>
      <c r="T3" s="1"/>
      <c r="U3" s="1"/>
      <c r="V3" s="1"/>
      <c r="W3" s="1"/>
      <c r="X3" s="1"/>
      <c r="Y3" s="1"/>
    </row>
    <row r="4" spans="1:25" ht="9.75" customHeight="1">
      <c r="A4" s="1">
        <v>1913</v>
      </c>
      <c r="B4" s="72">
        <f>'Table A0'!G6</f>
        <v>19847.768343771171</v>
      </c>
      <c r="C4" s="124">
        <f>100/'Table A0'!L6</f>
        <v>3.6926100468323031</v>
      </c>
      <c r="D4" s="124"/>
      <c r="E4" s="1"/>
      <c r="F4" s="1"/>
      <c r="G4" s="1"/>
      <c r="H4" s="1"/>
      <c r="I4" s="1"/>
      <c r="J4" s="1"/>
      <c r="K4" s="1"/>
      <c r="L4" s="1"/>
      <c r="M4" s="1"/>
      <c r="N4" s="1"/>
      <c r="O4" s="1"/>
      <c r="P4" s="1"/>
      <c r="Q4" s="1"/>
      <c r="R4" s="1"/>
      <c r="S4" s="1"/>
      <c r="T4" s="1"/>
      <c r="U4" s="1"/>
      <c r="V4" s="1"/>
      <c r="W4" s="1"/>
      <c r="X4" s="1"/>
      <c r="Y4" s="1"/>
    </row>
    <row r="5" spans="1:25" ht="9.75" customHeight="1">
      <c r="A5" s="1">
        <v>1914</v>
      </c>
      <c r="B5" s="72">
        <f>'Table A0'!G7</f>
        <v>19390.944612692067</v>
      </c>
      <c r="C5" s="124">
        <f>100/'Table A0'!L7</f>
        <v>3.7423421686751617</v>
      </c>
      <c r="D5" s="124"/>
      <c r="E5" s="1"/>
      <c r="F5" s="1"/>
      <c r="G5" s="1"/>
      <c r="H5" s="1"/>
      <c r="I5" s="1"/>
      <c r="J5" s="1"/>
      <c r="K5" s="1"/>
      <c r="L5" s="1"/>
      <c r="M5" s="1"/>
      <c r="N5" s="1"/>
      <c r="O5" s="1"/>
      <c r="P5" s="1"/>
      <c r="Q5" s="1"/>
      <c r="R5" s="1"/>
      <c r="S5" s="1"/>
      <c r="T5" s="1"/>
      <c r="U5" s="1"/>
      <c r="V5" s="1"/>
      <c r="W5" s="1"/>
      <c r="X5" s="1"/>
      <c r="Y5" s="1"/>
    </row>
    <row r="6" spans="1:25" ht="9.75" customHeight="1">
      <c r="A6" s="1">
        <v>1915</v>
      </c>
      <c r="B6" s="72">
        <f>'Table A0'!G8</f>
        <v>19578.313256292309</v>
      </c>
      <c r="C6" s="124">
        <f>100/'Table A0'!L8</f>
        <v>3.7796412600573066</v>
      </c>
      <c r="D6" s="124"/>
      <c r="E6" s="1"/>
      <c r="F6" s="1"/>
      <c r="G6" s="1"/>
      <c r="H6" s="1"/>
      <c r="I6" s="1"/>
      <c r="J6" s="1"/>
      <c r="K6" s="1"/>
      <c r="L6" s="1"/>
      <c r="M6" s="1"/>
      <c r="N6" s="1"/>
      <c r="O6" s="1"/>
      <c r="P6" s="1"/>
      <c r="Q6" s="1"/>
      <c r="R6" s="1"/>
      <c r="S6" s="1"/>
      <c r="T6" s="1"/>
      <c r="U6" s="1"/>
      <c r="V6" s="1"/>
      <c r="W6" s="1"/>
      <c r="X6" s="1"/>
      <c r="Y6" s="1"/>
    </row>
    <row r="7" spans="1:25" ht="9.75" customHeight="1">
      <c r="A7" s="1">
        <v>1916</v>
      </c>
      <c r="B7" s="72">
        <f>'Table A0'!G9</f>
        <v>21299.303784190408</v>
      </c>
      <c r="C7" s="124">
        <f>100/'Table A0'!L9</f>
        <v>4.0656009606537493</v>
      </c>
      <c r="D7" s="124"/>
      <c r="E7" s="1"/>
      <c r="F7" s="1"/>
      <c r="G7" s="1"/>
      <c r="H7" s="1"/>
      <c r="I7" s="1"/>
      <c r="J7" s="1"/>
      <c r="K7" s="1"/>
      <c r="L7" s="1"/>
      <c r="M7" s="1"/>
      <c r="N7" s="1"/>
      <c r="O7" s="1"/>
      <c r="P7" s="1"/>
      <c r="Q7" s="1"/>
      <c r="R7" s="1"/>
      <c r="S7" s="1"/>
      <c r="T7" s="1"/>
      <c r="U7" s="1"/>
      <c r="V7" s="1"/>
      <c r="W7" s="1"/>
      <c r="X7" s="1"/>
      <c r="Y7" s="1"/>
    </row>
    <row r="8" spans="1:25" ht="9.75" customHeight="1">
      <c r="A8" s="1">
        <v>1917</v>
      </c>
      <c r="B8" s="72">
        <f>'Table A0'!G10</f>
        <v>21692.412513227864</v>
      </c>
      <c r="C8" s="124">
        <f>100/'Table A0'!L10</f>
        <v>4.7742836969144928</v>
      </c>
      <c r="D8" s="124"/>
      <c r="E8" s="1"/>
      <c r="F8" s="1"/>
      <c r="G8" s="1"/>
      <c r="H8" s="1"/>
      <c r="I8" s="1"/>
      <c r="J8" s="1"/>
      <c r="K8" s="1"/>
      <c r="L8" s="1"/>
      <c r="M8" s="1"/>
      <c r="N8" s="1"/>
      <c r="O8" s="1"/>
      <c r="P8" s="1"/>
      <c r="Q8" s="1"/>
      <c r="R8" s="1"/>
      <c r="S8" s="1"/>
      <c r="T8" s="1"/>
      <c r="U8" s="1"/>
      <c r="V8" s="1"/>
      <c r="W8" s="1"/>
      <c r="X8" s="1"/>
      <c r="Y8" s="1"/>
    </row>
    <row r="9" spans="1:25" ht="9.75" customHeight="1">
      <c r="A9" s="1">
        <v>1918</v>
      </c>
      <c r="B9" s="72">
        <f>'Table A0'!G11</f>
        <v>20530.916950358816</v>
      </c>
      <c r="C9" s="124">
        <f>100/'Table A0'!L11</f>
        <v>5.6072967377823852</v>
      </c>
      <c r="D9" s="124"/>
      <c r="E9" s="1"/>
      <c r="F9" s="1"/>
      <c r="G9" s="1"/>
      <c r="H9" s="1"/>
      <c r="I9" s="1"/>
      <c r="J9" s="1"/>
      <c r="K9" s="1"/>
      <c r="L9" s="1"/>
      <c r="M9" s="1"/>
      <c r="N9" s="1"/>
      <c r="O9" s="1"/>
      <c r="P9" s="1"/>
      <c r="Q9" s="1"/>
      <c r="R9" s="1"/>
      <c r="S9" s="1"/>
      <c r="T9" s="1"/>
      <c r="U9" s="1"/>
      <c r="V9" s="1"/>
      <c r="W9" s="1"/>
      <c r="X9" s="1"/>
      <c r="Y9" s="1"/>
    </row>
    <row r="10" spans="1:25" ht="9.75" customHeight="1">
      <c r="A10" s="1">
        <v>1919</v>
      </c>
      <c r="B10" s="72">
        <f>'Table A0'!G12</f>
        <v>20108.050319221085</v>
      </c>
      <c r="C10" s="124">
        <f>100/'Table A0'!L12</f>
        <v>6.4403097786502785</v>
      </c>
      <c r="D10" s="124"/>
      <c r="E10" s="1"/>
      <c r="F10" s="1"/>
      <c r="G10" s="1"/>
      <c r="H10" s="1"/>
      <c r="I10" s="1"/>
      <c r="J10" s="1"/>
      <c r="K10" s="1"/>
      <c r="L10" s="1"/>
      <c r="M10" s="1"/>
      <c r="N10" s="1"/>
      <c r="O10" s="1"/>
      <c r="P10" s="1"/>
      <c r="Q10" s="1"/>
      <c r="R10" s="1"/>
      <c r="S10" s="1"/>
      <c r="T10" s="1"/>
      <c r="U10" s="1"/>
      <c r="V10" s="1"/>
      <c r="W10" s="1"/>
      <c r="X10" s="1"/>
      <c r="Y10" s="1"/>
    </row>
    <row r="11" spans="1:25" ht="9.75" customHeight="1">
      <c r="A11" s="1">
        <v>1920</v>
      </c>
      <c r="B11" s="72">
        <f>'Table A0'!G13</f>
        <v>17932.193731629959</v>
      </c>
      <c r="C11" s="124">
        <f>100/'Table A0'!L13</f>
        <v>7.4598182764288961</v>
      </c>
      <c r="D11" s="124"/>
      <c r="E11" s="1"/>
      <c r="F11" s="1"/>
      <c r="G11" s="1"/>
      <c r="H11" s="1"/>
      <c r="I11" s="1"/>
      <c r="J11" s="1"/>
      <c r="K11" s="1"/>
      <c r="L11" s="1"/>
      <c r="M11" s="1"/>
      <c r="N11" s="1"/>
      <c r="O11" s="1"/>
      <c r="P11" s="1"/>
      <c r="Q11" s="1"/>
      <c r="R11" s="1"/>
      <c r="S11" s="1"/>
      <c r="T11" s="1"/>
      <c r="U11" s="1"/>
      <c r="V11" s="1"/>
      <c r="W11" s="1"/>
      <c r="X11" s="1"/>
      <c r="Y11" s="1"/>
    </row>
    <row r="12" spans="1:25" ht="9.75" customHeight="1">
      <c r="A12" s="1">
        <v>1921</v>
      </c>
      <c r="B12" s="72">
        <f>'Table A0'!G14</f>
        <v>15820.840383497089</v>
      </c>
      <c r="C12" s="124">
        <f>100/'Table A0'!L14</f>
        <v>6.6641043269431472</v>
      </c>
      <c r="D12" s="124"/>
      <c r="E12" s="1"/>
      <c r="F12" s="1"/>
      <c r="G12" s="1"/>
      <c r="H12" s="1"/>
      <c r="I12" s="1"/>
      <c r="J12" s="1"/>
      <c r="K12" s="1"/>
      <c r="L12" s="1"/>
      <c r="M12" s="1"/>
      <c r="N12" s="1"/>
      <c r="O12" s="1"/>
      <c r="P12" s="1"/>
      <c r="Q12" s="1"/>
      <c r="R12" s="1"/>
      <c r="S12" s="1"/>
      <c r="T12" s="1"/>
      <c r="U12" s="1"/>
      <c r="V12" s="1"/>
      <c r="W12" s="1"/>
      <c r="X12" s="1"/>
      <c r="Y12" s="1"/>
    </row>
    <row r="13" spans="1:25" ht="9.75" customHeight="1">
      <c r="A13" s="1">
        <v>1922</v>
      </c>
      <c r="B13" s="72">
        <f>'Table A0'!G15</f>
        <v>17863.312019250807</v>
      </c>
      <c r="C13" s="124">
        <f>100/'Table A0'!L15</f>
        <v>6.2413812912788424</v>
      </c>
      <c r="D13" s="124"/>
      <c r="E13" s="1"/>
      <c r="F13" s="1"/>
      <c r="G13" s="1"/>
      <c r="H13" s="1"/>
      <c r="I13" s="1"/>
      <c r="J13" s="1"/>
      <c r="K13" s="1"/>
      <c r="L13" s="1"/>
      <c r="M13" s="1"/>
      <c r="N13" s="1"/>
      <c r="O13" s="1"/>
      <c r="P13" s="1"/>
      <c r="Q13" s="1"/>
      <c r="R13" s="1"/>
      <c r="S13" s="1"/>
      <c r="T13" s="1"/>
      <c r="U13" s="1"/>
      <c r="V13" s="1"/>
      <c r="W13" s="1"/>
      <c r="X13" s="1"/>
      <c r="Y13" s="1"/>
    </row>
    <row r="14" spans="1:25" ht="9.75" customHeight="1">
      <c r="A14" s="1">
        <v>1923</v>
      </c>
      <c r="B14" s="72">
        <f>'Table A0'!G16</f>
        <v>19870.014219131277</v>
      </c>
      <c r="C14" s="124">
        <f>100/'Table A0'!L16</f>
        <v>6.3532785654252759</v>
      </c>
      <c r="D14" s="124"/>
      <c r="E14" s="1"/>
      <c r="F14" s="1"/>
      <c r="G14" s="1"/>
      <c r="H14" s="1"/>
      <c r="I14" s="1"/>
      <c r="J14" s="1"/>
      <c r="K14" s="1"/>
      <c r="L14" s="1"/>
      <c r="M14" s="1"/>
      <c r="N14" s="1"/>
      <c r="O14" s="1"/>
      <c r="P14" s="1"/>
      <c r="Q14" s="1"/>
      <c r="R14" s="1"/>
      <c r="S14" s="1"/>
      <c r="T14" s="1"/>
      <c r="U14" s="1"/>
      <c r="V14" s="1"/>
      <c r="W14" s="1"/>
      <c r="X14" s="1"/>
      <c r="Y14" s="1"/>
    </row>
    <row r="15" spans="1:25" ht="9.75" customHeight="1">
      <c r="A15" s="1">
        <v>1924</v>
      </c>
      <c r="B15" s="72">
        <f>'Table A0'!G17</f>
        <v>19631.811180755325</v>
      </c>
      <c r="C15" s="124">
        <f>100/'Table A0'!L17</f>
        <v>6.3657115958859904</v>
      </c>
      <c r="D15" s="124"/>
      <c r="E15" s="1"/>
      <c r="F15" s="1"/>
      <c r="G15" s="1"/>
      <c r="H15" s="1"/>
      <c r="I15" s="1"/>
      <c r="J15" s="1"/>
      <c r="K15" s="1"/>
      <c r="L15" s="1"/>
      <c r="M15" s="1"/>
      <c r="N15" s="1"/>
      <c r="O15" s="1"/>
      <c r="P15" s="1"/>
      <c r="Q15" s="1"/>
      <c r="R15" s="1"/>
      <c r="S15" s="1"/>
      <c r="T15" s="1"/>
      <c r="U15" s="1"/>
      <c r="V15" s="1"/>
      <c r="W15" s="1"/>
      <c r="X15" s="1"/>
      <c r="Y15" s="1"/>
    </row>
    <row r="16" spans="1:25" ht="9.75" customHeight="1">
      <c r="A16" s="1">
        <v>1925</v>
      </c>
      <c r="B16" s="72">
        <f>'Table A0'!G18</f>
        <v>19825.531313683055</v>
      </c>
      <c r="C16" s="124">
        <f>100/'Table A0'!L18</f>
        <v>6.5273409918752847</v>
      </c>
      <c r="D16" s="124"/>
      <c r="E16" s="1"/>
      <c r="F16" s="1"/>
      <c r="G16" s="1"/>
      <c r="H16" s="1"/>
      <c r="I16" s="1"/>
      <c r="J16" s="1"/>
      <c r="K16" s="1"/>
      <c r="L16" s="1"/>
      <c r="M16" s="1"/>
      <c r="N16" s="1"/>
      <c r="O16" s="1"/>
      <c r="P16" s="1"/>
      <c r="Q16" s="1"/>
      <c r="R16" s="1"/>
      <c r="S16" s="1"/>
      <c r="T16" s="1"/>
      <c r="U16" s="1"/>
      <c r="V16" s="1"/>
      <c r="W16" s="1"/>
      <c r="X16" s="1"/>
      <c r="Y16" s="1"/>
    </row>
    <row r="17" spans="1:25" ht="9.75" customHeight="1">
      <c r="A17" s="1">
        <v>1926</v>
      </c>
      <c r="B17" s="72">
        <f>'Table A0'!G19</f>
        <v>20042.085401662938</v>
      </c>
      <c r="C17" s="124">
        <f>100/'Table A0'!L19</f>
        <v>6.5895061441788565</v>
      </c>
      <c r="D17" s="124"/>
      <c r="E17" s="1"/>
      <c r="F17" s="1"/>
      <c r="G17" s="1"/>
      <c r="H17" s="1"/>
      <c r="I17" s="1"/>
      <c r="J17" s="1"/>
      <c r="K17" s="1"/>
      <c r="L17" s="1"/>
      <c r="M17" s="1"/>
      <c r="N17" s="1"/>
      <c r="O17" s="1"/>
      <c r="P17" s="1"/>
      <c r="Q17" s="1"/>
      <c r="R17" s="1"/>
      <c r="S17" s="1"/>
      <c r="T17" s="1"/>
      <c r="U17" s="1"/>
      <c r="V17" s="1"/>
      <c r="W17" s="1"/>
      <c r="X17" s="1"/>
      <c r="Y17" s="1"/>
    </row>
    <row r="18" spans="1:25" ht="9.75" customHeight="1">
      <c r="A18" s="1">
        <v>1927</v>
      </c>
      <c r="B18" s="72">
        <f>'Table A0'!G20</f>
        <v>20189.594350568168</v>
      </c>
      <c r="C18" s="124">
        <f>100/'Table A0'!L20</f>
        <v>6.4651758395717085</v>
      </c>
      <c r="D18" s="124"/>
      <c r="E18" s="1"/>
      <c r="F18" s="1"/>
      <c r="G18" s="1"/>
      <c r="H18" s="1"/>
      <c r="I18" s="1"/>
      <c r="J18" s="1"/>
      <c r="K18" s="1"/>
      <c r="L18" s="1"/>
      <c r="M18" s="1"/>
      <c r="N18" s="1"/>
      <c r="O18" s="1"/>
      <c r="P18" s="1"/>
      <c r="Q18" s="1"/>
      <c r="R18" s="1"/>
      <c r="S18" s="1"/>
      <c r="T18" s="1"/>
      <c r="U18" s="1"/>
      <c r="V18" s="1"/>
      <c r="W18" s="1"/>
      <c r="X18" s="1"/>
      <c r="Y18" s="1"/>
    </row>
    <row r="19" spans="1:25" ht="9.75" customHeight="1">
      <c r="A19" s="1">
        <v>1928</v>
      </c>
      <c r="B19" s="72">
        <f>'Table A0'!G21</f>
        <v>20612.85382350611</v>
      </c>
      <c r="C19" s="124">
        <f>100/'Table A0'!L21</f>
        <v>6.378144626346705</v>
      </c>
      <c r="D19" s="124"/>
      <c r="E19" s="1"/>
      <c r="F19" s="1"/>
      <c r="G19" s="1"/>
      <c r="H19" s="1"/>
      <c r="I19" s="1"/>
      <c r="J19" s="1"/>
      <c r="K19" s="1"/>
      <c r="L19" s="1"/>
      <c r="M19" s="1"/>
      <c r="N19" s="1"/>
      <c r="O19" s="1"/>
      <c r="P19" s="1"/>
      <c r="Q19" s="1"/>
      <c r="R19" s="1"/>
      <c r="S19" s="1"/>
      <c r="T19" s="1"/>
      <c r="U19" s="1"/>
      <c r="V19" s="1"/>
      <c r="W19" s="1"/>
      <c r="X19" s="1"/>
      <c r="Y19" s="1"/>
    </row>
    <row r="20" spans="1:25" ht="9.75" customHeight="1">
      <c r="A20" s="1">
        <v>1929</v>
      </c>
      <c r="B20" s="72">
        <f>'Table A0'!G22</f>
        <v>21490.409804938208</v>
      </c>
      <c r="C20" s="124">
        <f>100/'Table A0'!L22</f>
        <v>6.378144626346705</v>
      </c>
      <c r="D20" s="124"/>
      <c r="E20" s="1"/>
      <c r="F20" s="1"/>
      <c r="G20" s="1"/>
      <c r="H20" s="1"/>
      <c r="I20" s="1"/>
      <c r="J20" s="1"/>
      <c r="K20" s="1"/>
      <c r="L20" s="1"/>
      <c r="M20" s="1"/>
      <c r="N20" s="1"/>
      <c r="O20" s="1"/>
      <c r="P20" s="1"/>
      <c r="Q20" s="1"/>
      <c r="R20" s="1"/>
      <c r="S20" s="1"/>
      <c r="T20" s="1"/>
      <c r="U20" s="1"/>
      <c r="V20" s="1"/>
      <c r="W20" s="1"/>
      <c r="X20" s="1"/>
      <c r="Y20" s="1"/>
    </row>
    <row r="21" spans="1:25" ht="9.75" customHeight="1">
      <c r="A21" s="1">
        <v>1930</v>
      </c>
      <c r="B21" s="72">
        <f>'Table A0'!G23</f>
        <v>19478.023080258215</v>
      </c>
      <c r="C21" s="124">
        <f>100/'Table A0'!L23</f>
        <v>6.2165152303574134</v>
      </c>
      <c r="D21" s="124"/>
      <c r="E21" s="1"/>
      <c r="F21" s="1"/>
      <c r="G21" s="1"/>
      <c r="H21" s="1"/>
      <c r="I21" s="1"/>
      <c r="J21" s="1"/>
      <c r="K21" s="1"/>
      <c r="L21" s="1"/>
      <c r="M21" s="1"/>
      <c r="N21" s="1"/>
      <c r="O21" s="1"/>
      <c r="P21" s="1"/>
      <c r="Q21" s="1"/>
      <c r="R21" s="1"/>
      <c r="S21" s="1"/>
      <c r="T21" s="1"/>
      <c r="U21" s="1"/>
      <c r="V21" s="1"/>
      <c r="W21" s="1"/>
      <c r="X21" s="1"/>
      <c r="Y21" s="1"/>
    </row>
    <row r="22" spans="1:25" ht="9.75" customHeight="1">
      <c r="A22" s="1">
        <v>1931</v>
      </c>
      <c r="B22" s="72">
        <f>'Table A0'!G24</f>
        <v>17672.730006095313</v>
      </c>
      <c r="C22" s="124">
        <f>100/'Table A0'!L24</f>
        <v>5.6694618900859606</v>
      </c>
      <c r="D22" s="124"/>
      <c r="E22" s="1"/>
      <c r="F22" s="1"/>
      <c r="G22" s="1"/>
      <c r="H22" s="1"/>
      <c r="I22" s="1"/>
      <c r="J22" s="1"/>
      <c r="K22" s="1"/>
      <c r="L22" s="1"/>
      <c r="M22" s="1"/>
      <c r="N22" s="1"/>
      <c r="O22" s="1"/>
      <c r="P22" s="1"/>
      <c r="Q22" s="1"/>
      <c r="R22" s="1"/>
      <c r="S22" s="1"/>
      <c r="T22" s="1"/>
      <c r="U22" s="1"/>
      <c r="V22" s="1"/>
      <c r="W22" s="1"/>
      <c r="X22" s="1"/>
      <c r="Y22" s="1"/>
    </row>
    <row r="23" spans="1:25" ht="9.75" customHeight="1">
      <c r="A23" s="1">
        <v>1932</v>
      </c>
      <c r="B23" s="72">
        <f>'Table A0'!G25</f>
        <v>14865.121969052094</v>
      </c>
      <c r="C23" s="124">
        <f>100/'Table A0'!L25</f>
        <v>5.0851094584323624</v>
      </c>
      <c r="D23" s="124"/>
      <c r="E23" s="1"/>
      <c r="F23" s="1"/>
      <c r="G23" s="1"/>
      <c r="H23" s="1"/>
      <c r="I23" s="1"/>
      <c r="J23" s="1"/>
      <c r="K23" s="1"/>
      <c r="L23" s="1"/>
      <c r="M23" s="1"/>
      <c r="N23" s="1"/>
      <c r="O23" s="1"/>
      <c r="P23" s="1"/>
      <c r="Q23" s="1"/>
      <c r="R23" s="1"/>
      <c r="S23" s="1"/>
      <c r="T23" s="1"/>
      <c r="U23" s="1"/>
      <c r="V23" s="1"/>
      <c r="W23" s="1"/>
      <c r="X23" s="1"/>
      <c r="Y23" s="1"/>
    </row>
    <row r="24" spans="1:25" ht="9.75" customHeight="1">
      <c r="A24" s="1">
        <v>1933</v>
      </c>
      <c r="B24" s="72">
        <f>'Table A0'!G26</f>
        <v>14482.724871658316</v>
      </c>
      <c r="C24" s="124">
        <f>100/'Table A0'!L26</f>
        <v>4.8240158187573519</v>
      </c>
      <c r="D24" s="124"/>
      <c r="E24" s="1"/>
      <c r="F24" s="1"/>
      <c r="G24" s="1"/>
      <c r="H24" s="1"/>
      <c r="I24" s="1"/>
      <c r="J24" s="1"/>
      <c r="K24" s="1"/>
      <c r="L24" s="1"/>
      <c r="M24" s="1"/>
      <c r="N24" s="1"/>
      <c r="O24" s="1"/>
      <c r="P24" s="1"/>
      <c r="Q24" s="1"/>
      <c r="R24" s="1"/>
      <c r="S24" s="1"/>
      <c r="T24" s="1"/>
      <c r="U24" s="1"/>
      <c r="V24" s="1"/>
      <c r="W24" s="1"/>
      <c r="X24" s="1"/>
      <c r="Y24" s="1"/>
    </row>
    <row r="25" spans="1:25" ht="9.75" customHeight="1">
      <c r="A25" s="1">
        <v>1934</v>
      </c>
      <c r="B25" s="72">
        <f>'Table A0'!G27</f>
        <v>15914.485941807399</v>
      </c>
      <c r="C25" s="124">
        <f>100/'Table A0'!L27</f>
        <v>4.9856452147466443</v>
      </c>
      <c r="D25" s="124"/>
      <c r="E25" s="1"/>
      <c r="F25" s="1"/>
      <c r="G25" s="1"/>
      <c r="H25" s="1"/>
      <c r="I25" s="1"/>
      <c r="J25" s="1"/>
      <c r="K25" s="1"/>
      <c r="L25" s="1"/>
      <c r="M25" s="1"/>
      <c r="N25" s="1"/>
      <c r="O25" s="1"/>
      <c r="P25" s="1"/>
      <c r="Q25" s="1"/>
      <c r="R25" s="1"/>
      <c r="S25" s="1"/>
      <c r="T25" s="1"/>
      <c r="U25" s="1"/>
      <c r="V25" s="1"/>
      <c r="W25" s="1"/>
      <c r="X25" s="1"/>
      <c r="Y25" s="1"/>
    </row>
    <row r="26" spans="1:25" ht="9.75" customHeight="1">
      <c r="A26" s="1">
        <v>1935</v>
      </c>
      <c r="B26" s="72">
        <f>'Table A0'!G28</f>
        <v>17232.467923370386</v>
      </c>
      <c r="C26" s="124">
        <f>100/'Table A0'!L28</f>
        <v>5.1099755193537932</v>
      </c>
      <c r="D26" s="124"/>
      <c r="E26" s="1"/>
      <c r="F26" s="1"/>
      <c r="G26" s="1"/>
      <c r="H26" s="1"/>
      <c r="I26" s="1"/>
      <c r="J26" s="1"/>
      <c r="K26" s="1"/>
      <c r="L26" s="1"/>
      <c r="M26" s="1"/>
      <c r="N26" s="1"/>
      <c r="O26" s="1"/>
      <c r="P26" s="1"/>
      <c r="Q26" s="1"/>
      <c r="R26" s="1"/>
      <c r="S26" s="1"/>
      <c r="T26" s="1"/>
      <c r="U26" s="1"/>
      <c r="V26" s="1"/>
      <c r="W26" s="1"/>
      <c r="X26" s="1"/>
      <c r="Y26" s="1"/>
    </row>
    <row r="27" spans="1:25" ht="9.75" customHeight="1">
      <c r="A27" s="1">
        <v>1936</v>
      </c>
      <c r="B27" s="72">
        <f>'Table A0'!G29</f>
        <v>18918.662151842917</v>
      </c>
      <c r="C27" s="124">
        <f>100/'Table A0'!L29</f>
        <v>5.1597076411966514</v>
      </c>
      <c r="D27" s="124"/>
      <c r="E27" s="1"/>
      <c r="F27" s="1"/>
      <c r="G27" s="1"/>
      <c r="H27" s="1"/>
      <c r="I27" s="1"/>
      <c r="J27" s="1"/>
      <c r="K27" s="1"/>
      <c r="L27" s="1"/>
      <c r="M27" s="1"/>
      <c r="N27" s="1"/>
      <c r="O27" s="1"/>
      <c r="P27" s="1"/>
      <c r="Q27" s="1"/>
      <c r="R27" s="1"/>
      <c r="S27" s="1"/>
      <c r="T27" s="1"/>
      <c r="U27" s="1"/>
      <c r="V27" s="1"/>
      <c r="W27" s="1"/>
      <c r="X27" s="1"/>
      <c r="Y27" s="1"/>
    </row>
    <row r="28" spans="1:25" ht="9.75" customHeight="1">
      <c r="A28" s="1">
        <v>1937</v>
      </c>
      <c r="B28" s="72">
        <f>'Table A0'!G30</f>
        <v>19836.94676246052</v>
      </c>
      <c r="C28" s="124">
        <f>100/'Table A0'!L30</f>
        <v>5.3462030981073765</v>
      </c>
      <c r="D28" s="124"/>
      <c r="E28" s="1"/>
      <c r="F28" s="1"/>
      <c r="G28" s="1"/>
      <c r="H28" s="1"/>
      <c r="I28" s="1"/>
      <c r="J28" s="1"/>
      <c r="K28" s="1"/>
      <c r="L28" s="1"/>
      <c r="M28" s="1"/>
      <c r="N28" s="1"/>
      <c r="O28" s="1"/>
      <c r="P28" s="1"/>
      <c r="Q28" s="1"/>
      <c r="R28" s="1"/>
      <c r="S28" s="1"/>
      <c r="T28" s="1"/>
      <c r="U28" s="1"/>
      <c r="V28" s="1"/>
      <c r="W28" s="1"/>
      <c r="X28" s="1"/>
      <c r="Y28" s="1"/>
    </row>
    <row r="29" spans="1:25" ht="9.75" customHeight="1">
      <c r="A29" s="1">
        <v>1938</v>
      </c>
      <c r="B29" s="72">
        <f>'Table A0'!G31</f>
        <v>18239.041568013436</v>
      </c>
      <c r="C29" s="124">
        <f>100/'Table A0'!L31</f>
        <v>5.2467388544216558</v>
      </c>
      <c r="D29" s="124"/>
      <c r="E29" s="1"/>
      <c r="F29" s="1"/>
      <c r="G29" s="1"/>
      <c r="H29" s="1"/>
      <c r="I29" s="1"/>
      <c r="J29" s="1"/>
      <c r="K29" s="1"/>
      <c r="L29" s="1"/>
      <c r="M29" s="1"/>
      <c r="N29" s="1"/>
      <c r="O29" s="1"/>
      <c r="P29" s="1"/>
      <c r="Q29" s="1"/>
      <c r="R29" s="1"/>
      <c r="S29" s="1"/>
      <c r="T29" s="1"/>
      <c r="U29" s="1"/>
      <c r="V29" s="1"/>
      <c r="W29" s="1"/>
      <c r="X29" s="1"/>
      <c r="Y29" s="1"/>
    </row>
    <row r="30" spans="1:25" ht="9.75" customHeight="1">
      <c r="A30" s="1">
        <v>1939</v>
      </c>
      <c r="B30" s="72">
        <f>'Table A0'!G32</f>
        <v>19437.128159060219</v>
      </c>
      <c r="C30" s="124">
        <f>100/'Table A0'!L32</f>
        <v>5.1721406716573668</v>
      </c>
      <c r="D30" s="124"/>
      <c r="E30" s="1"/>
      <c r="F30" s="1"/>
      <c r="G30" s="1"/>
      <c r="H30" s="1"/>
      <c r="I30" s="1"/>
      <c r="J30" s="1"/>
      <c r="K30" s="1"/>
      <c r="L30" s="1"/>
      <c r="M30" s="1"/>
      <c r="N30" s="1"/>
      <c r="O30" s="1"/>
      <c r="P30" s="1"/>
      <c r="Q30" s="1"/>
      <c r="R30" s="1"/>
      <c r="S30" s="1"/>
      <c r="T30" s="1"/>
      <c r="U30" s="1"/>
      <c r="V30" s="1"/>
      <c r="W30" s="1"/>
      <c r="X30" s="1"/>
      <c r="Y30" s="1"/>
    </row>
    <row r="31" spans="1:25" ht="9.75" customHeight="1">
      <c r="A31" s="1">
        <v>1940</v>
      </c>
      <c r="B31" s="72">
        <f>'Table A0'!G33</f>
        <v>20358.946152039294</v>
      </c>
      <c r="C31" s="124">
        <f>100/'Table A0'!L33</f>
        <v>5.2218727935002267</v>
      </c>
      <c r="D31" s="124"/>
      <c r="E31" s="1"/>
      <c r="F31" s="1"/>
      <c r="G31" s="1"/>
      <c r="H31" s="1"/>
      <c r="I31" s="1"/>
      <c r="J31" s="1"/>
      <c r="K31" s="1"/>
      <c r="L31" s="1"/>
      <c r="M31" s="1"/>
      <c r="N31" s="1"/>
      <c r="O31" s="1"/>
      <c r="P31" s="1"/>
      <c r="Q31" s="1"/>
      <c r="R31" s="1"/>
      <c r="S31" s="1"/>
      <c r="T31" s="1"/>
      <c r="U31" s="1"/>
      <c r="V31" s="1"/>
      <c r="W31" s="1"/>
      <c r="X31" s="1"/>
      <c r="Y31" s="1"/>
    </row>
    <row r="32" spans="1:25" ht="9.75" customHeight="1">
      <c r="A32" s="1">
        <v>1941</v>
      </c>
      <c r="B32" s="72">
        <f>'Table A0'!G34</f>
        <v>23795.52130843369</v>
      </c>
      <c r="C32" s="124">
        <f>100/'Table A0'!L34</f>
        <v>5.4829664331752381</v>
      </c>
      <c r="D32" s="124"/>
      <c r="E32" s="1"/>
      <c r="F32" s="1"/>
      <c r="G32" s="1"/>
      <c r="H32" s="1"/>
      <c r="I32" s="1"/>
      <c r="J32" s="1"/>
      <c r="K32" s="1"/>
      <c r="L32" s="1"/>
      <c r="M32" s="1"/>
      <c r="N32" s="1"/>
      <c r="O32" s="1"/>
      <c r="P32" s="1"/>
      <c r="Q32" s="1"/>
      <c r="R32" s="1"/>
      <c r="S32" s="1"/>
      <c r="T32" s="1"/>
      <c r="U32" s="1"/>
      <c r="V32" s="1"/>
      <c r="W32" s="1"/>
      <c r="X32" s="1"/>
      <c r="Y32" s="1"/>
    </row>
    <row r="33" spans="1:25" ht="9.75" customHeight="1">
      <c r="A33" s="1">
        <v>1942</v>
      </c>
      <c r="B33" s="72">
        <f>'Table A0'!G35</f>
        <v>27655.972254870485</v>
      </c>
      <c r="C33" s="124">
        <f>100/'Table A0'!L35</f>
        <v>6.0673188648288336</v>
      </c>
      <c r="D33" s="124"/>
      <c r="E33" s="1"/>
      <c r="F33" s="1"/>
      <c r="G33" s="1"/>
      <c r="H33" s="1"/>
      <c r="I33" s="1"/>
      <c r="J33" s="1"/>
      <c r="K33" s="1"/>
      <c r="L33" s="1"/>
      <c r="M33" s="1"/>
      <c r="N33" s="1"/>
      <c r="O33" s="1"/>
      <c r="P33" s="1"/>
      <c r="Q33" s="1"/>
      <c r="R33" s="1"/>
      <c r="S33" s="1"/>
      <c r="T33" s="1"/>
      <c r="U33" s="1"/>
      <c r="V33" s="1"/>
      <c r="W33" s="1"/>
      <c r="X33" s="1"/>
      <c r="Y33" s="1"/>
    </row>
    <row r="34" spans="1:25" ht="9.75" customHeight="1">
      <c r="A34" s="1">
        <v>1943</v>
      </c>
      <c r="B34" s="72">
        <f>'Table A0'!G36</f>
        <v>31966.312497631774</v>
      </c>
      <c r="C34" s="124">
        <f>100/'Table A0'!L36</f>
        <v>6.4403097786502785</v>
      </c>
      <c r="D34" s="124"/>
      <c r="E34" s="1"/>
      <c r="F34" s="1"/>
      <c r="G34" s="1"/>
      <c r="H34" s="1"/>
      <c r="I34" s="1"/>
      <c r="J34" s="1"/>
      <c r="K34" s="1"/>
      <c r="L34" s="1"/>
      <c r="M34" s="1"/>
      <c r="N34" s="1"/>
      <c r="O34" s="1"/>
      <c r="P34" s="1"/>
      <c r="Q34" s="1"/>
      <c r="R34" s="1"/>
      <c r="S34" s="1"/>
      <c r="T34" s="1"/>
      <c r="U34" s="1"/>
      <c r="V34" s="1"/>
      <c r="W34" s="1"/>
      <c r="X34" s="1"/>
      <c r="Y34" s="1"/>
    </row>
    <row r="35" spans="1:25" ht="9.75" customHeight="1">
      <c r="A35" s="1">
        <v>1944</v>
      </c>
      <c r="B35" s="72">
        <f>'Table A0'!G37</f>
        <v>31585.959434626144</v>
      </c>
      <c r="C35" s="124">
        <f>100/'Table A0'!L37</f>
        <v>6.5522070527967147</v>
      </c>
      <c r="D35" s="124"/>
      <c r="E35" s="1"/>
      <c r="F35" s="1"/>
      <c r="G35" s="1"/>
      <c r="H35" s="1"/>
      <c r="I35" s="1"/>
      <c r="J35" s="1"/>
      <c r="K35" s="1"/>
      <c r="L35" s="1"/>
      <c r="M35" s="1"/>
      <c r="N35" s="1"/>
      <c r="O35" s="1"/>
      <c r="P35" s="1"/>
      <c r="Q35" s="1"/>
      <c r="R35" s="1"/>
      <c r="S35" s="1"/>
      <c r="T35" s="1"/>
      <c r="U35" s="1"/>
      <c r="V35" s="1"/>
      <c r="W35" s="1"/>
      <c r="X35" s="1"/>
      <c r="Y35" s="1"/>
    </row>
    <row r="36" spans="1:25" ht="9.75" customHeight="1">
      <c r="A36" s="1">
        <v>1945</v>
      </c>
      <c r="B36" s="72">
        <f>'Table A0'!G38</f>
        <v>30917.360188670202</v>
      </c>
      <c r="C36" s="124">
        <f>100/'Table A0'!L38</f>
        <v>6.7014034183252891</v>
      </c>
      <c r="D36" s="124"/>
      <c r="E36" s="1"/>
      <c r="F36" s="1"/>
      <c r="G36" s="1"/>
      <c r="H36" s="1"/>
      <c r="I36" s="1"/>
      <c r="J36" s="1"/>
      <c r="K36" s="1"/>
      <c r="L36" s="1"/>
      <c r="M36" s="1"/>
      <c r="N36" s="1"/>
      <c r="O36" s="1"/>
      <c r="P36" s="1"/>
      <c r="Q36" s="1"/>
      <c r="R36" s="1"/>
      <c r="S36" s="1"/>
      <c r="T36" s="1"/>
      <c r="U36" s="1"/>
      <c r="V36" s="1"/>
      <c r="W36" s="1"/>
      <c r="X36" s="1"/>
      <c r="Y36" s="1"/>
    </row>
    <row r="37" spans="1:25" ht="9.75" customHeight="1">
      <c r="A37" s="1">
        <v>1946</v>
      </c>
      <c r="B37" s="72">
        <f>'Table A0'!G39</f>
        <v>31115.865672953547</v>
      </c>
      <c r="C37" s="124">
        <f>100/'Table A0'!L39</f>
        <v>7.2733228195181736</v>
      </c>
      <c r="D37" s="124"/>
      <c r="E37" s="1"/>
      <c r="F37" s="1"/>
      <c r="G37" s="1"/>
      <c r="H37" s="1"/>
      <c r="I37" s="1"/>
      <c r="J37" s="1"/>
      <c r="K37" s="1"/>
      <c r="L37" s="1"/>
      <c r="M37" s="1"/>
      <c r="N37" s="1"/>
      <c r="O37" s="1"/>
      <c r="P37" s="1"/>
      <c r="Q37" s="1"/>
      <c r="R37" s="1"/>
      <c r="S37" s="1"/>
      <c r="T37" s="1"/>
      <c r="U37" s="1"/>
      <c r="V37" s="1"/>
      <c r="W37" s="1"/>
      <c r="X37" s="1"/>
      <c r="Y37" s="1"/>
    </row>
    <row r="38" spans="1:25" ht="9.75" customHeight="1">
      <c r="A38" s="1">
        <v>1947</v>
      </c>
      <c r="B38" s="72">
        <f>'Table A0'!G40</f>
        <v>30049.516546593444</v>
      </c>
      <c r="C38" s="124">
        <f>100/'Table A0'!L40</f>
        <v>8.3176973782182184</v>
      </c>
      <c r="D38" s="124"/>
      <c r="E38" s="1"/>
      <c r="F38" s="1"/>
      <c r="G38" s="1"/>
      <c r="H38" s="1"/>
      <c r="I38" s="1"/>
      <c r="J38" s="1"/>
      <c r="K38" s="1"/>
      <c r="L38" s="1"/>
      <c r="M38" s="1"/>
      <c r="N38" s="1"/>
      <c r="O38" s="1"/>
      <c r="P38" s="1"/>
      <c r="Q38" s="1"/>
      <c r="R38" s="1"/>
      <c r="S38" s="1"/>
      <c r="T38" s="1"/>
      <c r="U38" s="1"/>
      <c r="V38" s="1"/>
      <c r="W38" s="1"/>
      <c r="X38" s="1"/>
      <c r="Y38" s="1"/>
    </row>
    <row r="39" spans="1:25" ht="9.75" customHeight="1">
      <c r="A39" s="1">
        <v>1948</v>
      </c>
      <c r="B39" s="72">
        <f>'Table A0'!G41</f>
        <v>30587.44474387274</v>
      </c>
      <c r="C39" s="124">
        <f>100/'Table A0'!L41</f>
        <v>8.9642149621753884</v>
      </c>
      <c r="D39" s="124"/>
      <c r="E39" s="1"/>
      <c r="F39" s="1"/>
      <c r="G39" s="1"/>
      <c r="H39" s="1"/>
      <c r="I39" s="1"/>
      <c r="J39" s="1"/>
      <c r="K39" s="1"/>
      <c r="L39" s="1"/>
      <c r="M39" s="1"/>
      <c r="N39" s="1"/>
      <c r="O39" s="1"/>
      <c r="P39" s="1"/>
      <c r="Q39" s="1"/>
      <c r="R39" s="1"/>
      <c r="S39" s="1"/>
      <c r="T39" s="1"/>
      <c r="U39" s="1"/>
      <c r="V39" s="1"/>
      <c r="W39" s="1"/>
      <c r="X39" s="1"/>
      <c r="Y39" s="1"/>
    </row>
    <row r="40" spans="1:25" ht="9.75" customHeight="1">
      <c r="A40" s="1">
        <v>1949</v>
      </c>
      <c r="B40" s="72">
        <f>'Table A0'!G42</f>
        <v>30205.728542937421</v>
      </c>
      <c r="C40" s="124">
        <f>100/'Table A0'!L42</f>
        <v>8.8771837489503849</v>
      </c>
      <c r="D40" s="124"/>
      <c r="E40" s="1"/>
      <c r="F40" s="1"/>
      <c r="G40" s="1"/>
      <c r="H40" s="1"/>
      <c r="I40" s="1"/>
      <c r="J40" s="1"/>
      <c r="K40" s="1"/>
      <c r="L40" s="1"/>
      <c r="M40" s="1"/>
      <c r="N40" s="1"/>
      <c r="O40" s="1"/>
      <c r="P40" s="1"/>
      <c r="Q40" s="1"/>
      <c r="R40" s="1"/>
      <c r="S40" s="1"/>
      <c r="T40" s="1"/>
      <c r="U40" s="1"/>
      <c r="V40" s="1"/>
      <c r="W40" s="1"/>
      <c r="X40" s="1"/>
      <c r="Y40" s="1"/>
    </row>
    <row r="41" spans="1:25" ht="9.75" customHeight="1">
      <c r="A41" s="1">
        <v>1950</v>
      </c>
      <c r="B41" s="72">
        <f>'Table A0'!G43</f>
        <v>32609.161159526808</v>
      </c>
      <c r="C41" s="124">
        <f>100/'Table A0'!L43</f>
        <v>8.9642149621753884</v>
      </c>
      <c r="D41" s="124"/>
      <c r="E41" s="1"/>
      <c r="F41" s="1"/>
      <c r="G41" s="1"/>
      <c r="H41" s="1"/>
      <c r="I41" s="1"/>
      <c r="J41" s="1"/>
      <c r="K41" s="1"/>
      <c r="L41" s="1"/>
      <c r="M41" s="1"/>
      <c r="N41" s="1"/>
      <c r="O41" s="1"/>
      <c r="P41" s="1"/>
      <c r="Q41" s="1"/>
      <c r="R41" s="1"/>
      <c r="S41" s="1"/>
      <c r="T41" s="1"/>
      <c r="U41" s="1"/>
      <c r="V41" s="1"/>
      <c r="W41" s="1"/>
      <c r="X41" s="1"/>
      <c r="Y41" s="1"/>
    </row>
    <row r="42" spans="1:25" ht="9.75" customHeight="1">
      <c r="A42" s="1">
        <v>1951</v>
      </c>
      <c r="B42" s="72">
        <f>'Table A0'!G44</f>
        <v>33596.798519740361</v>
      </c>
      <c r="C42" s="124">
        <f>100/'Table A0'!L44</f>
        <v>9.672897698436131</v>
      </c>
      <c r="D42" s="124"/>
      <c r="E42" s="1"/>
      <c r="F42" s="1"/>
      <c r="G42" s="1"/>
      <c r="H42" s="1"/>
      <c r="I42" s="1"/>
      <c r="J42" s="1"/>
      <c r="K42" s="1"/>
      <c r="L42" s="1"/>
      <c r="M42" s="1"/>
      <c r="N42" s="1"/>
      <c r="O42" s="1"/>
      <c r="P42" s="1"/>
      <c r="Q42" s="1"/>
      <c r="R42" s="1"/>
      <c r="S42" s="1"/>
      <c r="T42" s="1"/>
      <c r="U42" s="1"/>
      <c r="V42" s="1"/>
      <c r="W42" s="1"/>
      <c r="X42" s="1"/>
      <c r="Y42" s="1"/>
    </row>
    <row r="43" spans="1:25" ht="9.75" customHeight="1">
      <c r="A43" s="1">
        <v>1952</v>
      </c>
      <c r="B43" s="72">
        <f>'Table A0'!G45</f>
        <v>34669.133025251664</v>
      </c>
      <c r="C43" s="124">
        <f>100/'Table A0'!L45</f>
        <v>9.8842592162682852</v>
      </c>
      <c r="D43" s="124"/>
      <c r="E43" s="1"/>
      <c r="F43" s="1"/>
      <c r="G43" s="1"/>
      <c r="H43" s="1"/>
      <c r="I43" s="1"/>
      <c r="J43" s="1"/>
      <c r="K43" s="1"/>
      <c r="L43" s="1"/>
      <c r="M43" s="1"/>
      <c r="N43" s="1"/>
      <c r="O43" s="1"/>
      <c r="P43" s="1"/>
      <c r="Q43" s="1"/>
      <c r="R43" s="1"/>
      <c r="S43" s="1"/>
      <c r="T43" s="1"/>
      <c r="U43" s="1"/>
      <c r="V43" s="1"/>
      <c r="W43" s="1"/>
      <c r="X43" s="1"/>
      <c r="Y43" s="1"/>
    </row>
    <row r="44" spans="1:25" ht="9.75" customHeight="1">
      <c r="A44" s="1">
        <v>1953</v>
      </c>
      <c r="B44" s="72">
        <f>'Table A0'!G46</f>
        <v>36213.628860204488</v>
      </c>
      <c r="C44" s="124">
        <f>100/'Table A0'!L46</f>
        <v>9.9588573990325742</v>
      </c>
      <c r="D44" s="124"/>
      <c r="E44" s="1"/>
      <c r="F44" s="1"/>
      <c r="G44" s="1"/>
      <c r="H44" s="1"/>
      <c r="I44" s="1"/>
      <c r="J44" s="1"/>
      <c r="K44" s="1"/>
      <c r="L44" s="1"/>
      <c r="M44" s="1"/>
      <c r="N44" s="1"/>
      <c r="O44" s="1"/>
      <c r="P44" s="1"/>
      <c r="Q44" s="1"/>
      <c r="R44" s="1"/>
      <c r="S44" s="1"/>
      <c r="T44" s="1"/>
      <c r="U44" s="1"/>
      <c r="V44" s="1"/>
      <c r="W44" s="1"/>
      <c r="X44" s="1"/>
      <c r="Y44" s="1"/>
    </row>
    <row r="45" spans="1:25" ht="9.75" customHeight="1">
      <c r="A45" s="1">
        <v>1954</v>
      </c>
      <c r="B45" s="72">
        <f>'Table A0'!G47</f>
        <v>35774.243369383279</v>
      </c>
      <c r="C45" s="124">
        <f>100/'Table A0'!L47</f>
        <v>10.008589520875434</v>
      </c>
      <c r="D45" s="124"/>
      <c r="E45" s="1"/>
      <c r="F45" s="1"/>
      <c r="G45" s="1"/>
      <c r="H45" s="1"/>
      <c r="I45" s="1"/>
      <c r="J45" s="1"/>
      <c r="K45" s="1"/>
      <c r="L45" s="1"/>
      <c r="M45" s="1"/>
      <c r="N45" s="1"/>
      <c r="O45" s="1"/>
      <c r="P45" s="1"/>
      <c r="Q45" s="1"/>
      <c r="R45" s="1"/>
      <c r="S45" s="1"/>
      <c r="T45" s="1"/>
      <c r="U45" s="1"/>
      <c r="V45" s="1"/>
      <c r="W45" s="1"/>
      <c r="X45" s="1"/>
      <c r="Y45" s="1"/>
    </row>
    <row r="46" spans="1:25" ht="9.75" customHeight="1">
      <c r="A46" s="1">
        <v>1955</v>
      </c>
      <c r="B46" s="72">
        <f>'Table A0'!G48</f>
        <v>38232.856836324434</v>
      </c>
      <c r="C46" s="124">
        <f>100/'Table A0'!L48</f>
        <v>9.9712904294932887</v>
      </c>
      <c r="D46" s="124"/>
      <c r="E46" s="1"/>
      <c r="F46" s="1"/>
      <c r="G46" s="1"/>
      <c r="H46" s="1"/>
      <c r="I46" s="1"/>
      <c r="J46" s="1"/>
      <c r="K46" s="1"/>
      <c r="L46" s="1"/>
      <c r="M46" s="1"/>
      <c r="N46" s="1"/>
      <c r="O46" s="1"/>
      <c r="P46" s="1"/>
      <c r="Q46" s="1"/>
      <c r="R46" s="1"/>
      <c r="S46" s="1"/>
      <c r="T46" s="1"/>
      <c r="U46" s="1"/>
      <c r="V46" s="1"/>
      <c r="W46" s="1"/>
      <c r="X46" s="1"/>
      <c r="Y46" s="1"/>
    </row>
    <row r="47" spans="1:25" ht="9.75" customHeight="1">
      <c r="A47" s="1">
        <v>1956</v>
      </c>
      <c r="B47" s="72">
        <f>'Table A0'!G49</f>
        <v>40219.384604991828</v>
      </c>
      <c r="C47" s="124">
        <f>100/'Table A0'!L49</f>
        <v>10.120486795021868</v>
      </c>
      <c r="D47" s="124"/>
      <c r="E47" s="1"/>
      <c r="F47" s="1"/>
      <c r="G47" s="1"/>
      <c r="H47" s="1"/>
      <c r="I47" s="1"/>
      <c r="J47" s="1"/>
      <c r="K47" s="1"/>
      <c r="L47" s="1"/>
      <c r="M47" s="1"/>
      <c r="N47" s="1"/>
      <c r="O47" s="1"/>
      <c r="P47" s="1"/>
      <c r="Q47" s="1"/>
      <c r="R47" s="1"/>
      <c r="S47" s="1"/>
      <c r="T47" s="1"/>
      <c r="U47" s="1"/>
      <c r="V47" s="1"/>
      <c r="W47" s="1"/>
      <c r="X47" s="1"/>
      <c r="Y47" s="1"/>
    </row>
    <row r="48" spans="1:25" ht="9.75" customHeight="1">
      <c r="A48" s="1">
        <v>1957</v>
      </c>
      <c r="B48" s="72">
        <f>'Table A0'!G50</f>
        <v>40403.139922209339</v>
      </c>
      <c r="C48" s="124">
        <f>100/'Table A0'!L50</f>
        <v>10.481044678382597</v>
      </c>
      <c r="D48" s="124"/>
      <c r="E48" s="1"/>
      <c r="F48" s="1"/>
      <c r="G48" s="1"/>
      <c r="H48" s="1"/>
      <c r="I48" s="1"/>
      <c r="J48" s="1"/>
      <c r="K48" s="1"/>
      <c r="L48" s="1"/>
      <c r="M48" s="1"/>
      <c r="N48" s="1"/>
      <c r="O48" s="1"/>
      <c r="P48" s="1"/>
      <c r="Q48" s="1"/>
      <c r="R48" s="1"/>
      <c r="S48" s="1"/>
      <c r="T48" s="1"/>
      <c r="U48" s="1"/>
      <c r="V48" s="1"/>
      <c r="W48" s="1"/>
      <c r="X48" s="1"/>
      <c r="Y48" s="1"/>
    </row>
    <row r="49" spans="1:25" ht="9.75" customHeight="1">
      <c r="A49" s="1">
        <v>1958</v>
      </c>
      <c r="B49" s="72">
        <f>'Table A0'!G51</f>
        <v>39165.419772722104</v>
      </c>
      <c r="C49" s="124">
        <f>100/'Table A0'!L51</f>
        <v>10.767004378979038</v>
      </c>
      <c r="D49" s="124"/>
      <c r="E49" s="1"/>
      <c r="F49" s="1"/>
      <c r="G49" s="1"/>
      <c r="H49" s="1"/>
      <c r="I49" s="1"/>
      <c r="J49" s="1"/>
      <c r="K49" s="1"/>
      <c r="L49" s="1"/>
      <c r="M49" s="1"/>
      <c r="N49" s="1"/>
      <c r="O49" s="1"/>
      <c r="P49" s="1"/>
      <c r="Q49" s="1"/>
      <c r="R49" s="1"/>
      <c r="S49" s="1"/>
      <c r="T49" s="1"/>
      <c r="U49" s="1"/>
      <c r="V49" s="1"/>
      <c r="W49" s="1"/>
      <c r="X49" s="1"/>
      <c r="Y49" s="1"/>
    </row>
    <row r="50" spans="1:25" ht="9.75" customHeight="1">
      <c r="A50" s="1">
        <v>1959</v>
      </c>
      <c r="B50" s="72">
        <f>'Table A0'!G52</f>
        <v>41520.267271372853</v>
      </c>
      <c r="C50" s="124">
        <f>100/'Table A0'!L52</f>
        <v>10.841516520010039</v>
      </c>
      <c r="D50" s="124"/>
      <c r="E50" s="1"/>
      <c r="F50" s="1"/>
      <c r="G50" s="1"/>
      <c r="H50" s="1"/>
      <c r="I50" s="1"/>
      <c r="J50" s="1"/>
      <c r="K50" s="1"/>
      <c r="L50" s="1"/>
      <c r="M50" s="1"/>
      <c r="N50" s="1"/>
      <c r="O50" s="1"/>
      <c r="P50" s="1"/>
      <c r="Q50" s="1"/>
      <c r="R50" s="1"/>
      <c r="S50" s="1"/>
      <c r="T50" s="1"/>
      <c r="U50" s="1"/>
      <c r="V50" s="1"/>
      <c r="W50" s="1"/>
      <c r="X50" s="1"/>
      <c r="Y50" s="1"/>
    </row>
    <row r="51" spans="1:25" ht="9.75" customHeight="1">
      <c r="A51" s="1">
        <v>1960</v>
      </c>
      <c r="B51" s="72">
        <f>'Table A0'!G53</f>
        <v>41989.712975472612</v>
      </c>
      <c r="C51" s="124">
        <f>100/'Table A0'!L53</f>
        <v>11.027796872587528</v>
      </c>
      <c r="D51" s="124"/>
      <c r="E51" s="1"/>
      <c r="F51" s="1"/>
      <c r="G51" s="1"/>
      <c r="H51" s="1"/>
      <c r="I51" s="1"/>
      <c r="J51" s="1"/>
      <c r="K51" s="1"/>
      <c r="L51" s="1"/>
      <c r="M51" s="1"/>
      <c r="N51" s="1"/>
      <c r="O51" s="1"/>
      <c r="P51" s="1"/>
      <c r="Q51" s="1"/>
      <c r="R51" s="1"/>
      <c r="S51" s="1"/>
      <c r="T51" s="1"/>
      <c r="U51" s="1"/>
      <c r="V51" s="1"/>
      <c r="W51" s="1"/>
      <c r="X51" s="1"/>
      <c r="Y51" s="1"/>
    </row>
    <row r="52" spans="1:25" ht="9.75" customHeight="1">
      <c r="A52" s="1">
        <v>1961</v>
      </c>
      <c r="B52" s="72">
        <f>'Table A0'!G54</f>
        <v>42480.779426615809</v>
      </c>
      <c r="C52" s="124">
        <f>100/'Table A0'!L54</f>
        <v>11.13956508413402</v>
      </c>
      <c r="D52" s="124"/>
      <c r="E52" s="1"/>
      <c r="F52" s="1"/>
      <c r="G52" s="1"/>
      <c r="H52" s="1"/>
      <c r="I52" s="1"/>
      <c r="J52" s="1"/>
      <c r="K52" s="1"/>
      <c r="L52" s="1"/>
      <c r="M52" s="1"/>
      <c r="N52" s="1"/>
      <c r="O52" s="1"/>
      <c r="P52" s="1"/>
      <c r="Q52" s="1"/>
      <c r="R52" s="1"/>
      <c r="S52" s="1"/>
      <c r="T52" s="1"/>
      <c r="U52" s="1"/>
      <c r="V52" s="1"/>
      <c r="W52" s="1"/>
      <c r="X52" s="1"/>
      <c r="Y52" s="1"/>
    </row>
    <row r="53" spans="1:25" ht="9.75" customHeight="1">
      <c r="A53" s="1">
        <v>1962</v>
      </c>
      <c r="B53" s="72">
        <f>'Table A0'!G55</f>
        <v>44031.558985507465</v>
      </c>
      <c r="C53" s="124">
        <f>100/'Table A0'!L55</f>
        <v>11.251333295680517</v>
      </c>
      <c r="D53" s="124"/>
      <c r="E53" s="1"/>
      <c r="F53" s="1"/>
      <c r="G53" s="1"/>
      <c r="H53" s="1"/>
      <c r="I53" s="1"/>
      <c r="J53" s="1"/>
      <c r="K53" s="1"/>
      <c r="L53" s="1"/>
      <c r="M53" s="1"/>
      <c r="N53" s="1"/>
      <c r="O53" s="1"/>
      <c r="P53" s="1"/>
      <c r="Q53" s="1"/>
      <c r="R53" s="1"/>
      <c r="S53" s="1"/>
      <c r="T53" s="1"/>
      <c r="U53" s="1"/>
      <c r="V53" s="1"/>
      <c r="W53" s="1"/>
      <c r="X53" s="1"/>
      <c r="Y53" s="1"/>
    </row>
    <row r="54" spans="1:25" ht="9.75" customHeight="1">
      <c r="A54" s="1">
        <v>1963</v>
      </c>
      <c r="B54" s="72">
        <f>'Table A0'!G56</f>
        <v>45136.330139505888</v>
      </c>
      <c r="C54" s="124">
        <f>100/'Table A0'!L56</f>
        <v>11.400357577742509</v>
      </c>
      <c r="D54" s="124"/>
      <c r="E54" s="1"/>
      <c r="F54" s="1"/>
      <c r="G54" s="1"/>
      <c r="H54" s="1"/>
      <c r="I54" s="1"/>
      <c r="J54" s="1"/>
      <c r="K54" s="1"/>
      <c r="L54" s="1"/>
      <c r="M54" s="1"/>
      <c r="N54" s="1"/>
      <c r="O54" s="1"/>
      <c r="P54" s="1"/>
      <c r="Q54" s="1"/>
      <c r="R54" s="1"/>
      <c r="S54" s="1"/>
      <c r="T54" s="1"/>
      <c r="U54" s="1"/>
      <c r="V54" s="1"/>
      <c r="W54" s="1"/>
      <c r="X54" s="1"/>
      <c r="Y54" s="1"/>
    </row>
    <row r="55" spans="1:25" ht="9.75" customHeight="1">
      <c r="A55" s="1">
        <v>1964</v>
      </c>
      <c r="B55" s="72">
        <f>'Table A0'!G57</f>
        <v>47311.687972428605</v>
      </c>
      <c r="C55" s="124">
        <f>100/'Table A0'!L57</f>
        <v>11.549381859804503</v>
      </c>
      <c r="D55" s="124"/>
      <c r="E55" s="1"/>
      <c r="F55" s="1"/>
      <c r="G55" s="1"/>
      <c r="H55" s="1"/>
      <c r="I55" s="1"/>
      <c r="J55" s="1"/>
      <c r="K55" s="1"/>
      <c r="L55" s="1"/>
      <c r="M55" s="1"/>
      <c r="N55" s="1"/>
      <c r="O55" s="1"/>
      <c r="P55" s="1"/>
      <c r="Q55" s="1"/>
      <c r="R55" s="1"/>
      <c r="S55" s="1"/>
      <c r="T55" s="1"/>
      <c r="U55" s="1"/>
      <c r="V55" s="1"/>
      <c r="W55" s="1"/>
      <c r="X55" s="1"/>
      <c r="Y55" s="1"/>
    </row>
    <row r="56" spans="1:25" ht="9.75" customHeight="1">
      <c r="A56" s="1">
        <v>1965</v>
      </c>
      <c r="B56" s="72">
        <f>'Table A0'!G58</f>
        <v>49251.011857274389</v>
      </c>
      <c r="C56" s="124">
        <f>100/'Table A0'!L58</f>
        <v>11.735662212381998</v>
      </c>
      <c r="D56" s="124"/>
      <c r="E56" s="1"/>
      <c r="F56" s="1"/>
      <c r="G56" s="1"/>
      <c r="H56" s="1"/>
      <c r="I56" s="1"/>
      <c r="J56" s="1"/>
      <c r="K56" s="1"/>
      <c r="L56" s="1"/>
      <c r="M56" s="1"/>
      <c r="N56" s="1"/>
      <c r="O56" s="1"/>
      <c r="P56" s="1"/>
      <c r="Q56" s="1"/>
      <c r="R56" s="1"/>
      <c r="S56" s="1"/>
      <c r="T56" s="1"/>
      <c r="U56" s="1"/>
      <c r="V56" s="1"/>
      <c r="W56" s="1"/>
      <c r="X56" s="1"/>
      <c r="Y56" s="1"/>
    </row>
    <row r="57" spans="1:25" ht="9.75" customHeight="1">
      <c r="A57" s="1">
        <v>1966</v>
      </c>
      <c r="B57" s="72">
        <f>'Table A0'!G59</f>
        <v>51430.717800772967</v>
      </c>
      <c r="C57" s="124">
        <f>100/'Table A0'!L59</f>
        <v>12.070966847021484</v>
      </c>
      <c r="D57" s="124"/>
      <c r="E57" s="1"/>
      <c r="F57" s="1"/>
      <c r="G57" s="1"/>
      <c r="H57" s="1"/>
      <c r="I57" s="1"/>
      <c r="J57" s="1"/>
      <c r="K57" s="1"/>
      <c r="L57" s="1"/>
      <c r="M57" s="1"/>
      <c r="N57" s="1"/>
      <c r="O57" s="1"/>
      <c r="P57" s="1"/>
      <c r="Q57" s="1"/>
      <c r="R57" s="1"/>
      <c r="S57" s="1"/>
      <c r="T57" s="1"/>
      <c r="U57" s="1"/>
      <c r="V57" s="1"/>
      <c r="W57" s="1"/>
      <c r="X57" s="1"/>
      <c r="Y57" s="1"/>
    </row>
    <row r="58" spans="1:25" ht="9.75" customHeight="1">
      <c r="A58" s="1">
        <v>1967</v>
      </c>
      <c r="B58" s="72">
        <f>'Table A0'!G60</f>
        <v>52679.617584775835</v>
      </c>
      <c r="C58" s="124">
        <f>100/'Table A0'!L60</f>
        <v>12.443527552176466</v>
      </c>
      <c r="D58" s="124"/>
      <c r="E58" s="1"/>
      <c r="F58" s="1"/>
      <c r="G58" s="1"/>
      <c r="H58" s="1"/>
      <c r="I58" s="1"/>
      <c r="J58" s="1"/>
      <c r="K58" s="1"/>
      <c r="L58" s="1"/>
      <c r="M58" s="1"/>
      <c r="N58" s="1"/>
      <c r="O58" s="1"/>
      <c r="P58" s="1"/>
      <c r="Q58" s="1"/>
      <c r="R58" s="1"/>
      <c r="S58" s="1"/>
      <c r="T58" s="1"/>
      <c r="U58" s="1"/>
      <c r="V58" s="1"/>
      <c r="W58" s="1"/>
      <c r="X58" s="1"/>
      <c r="Y58" s="1"/>
    </row>
    <row r="59" spans="1:25" ht="9.75" customHeight="1">
      <c r="A59" s="1">
        <v>1968</v>
      </c>
      <c r="B59" s="72">
        <f>'Table A0'!G61</f>
        <v>54406.095460384975</v>
      </c>
      <c r="C59" s="124">
        <f>100/'Table A0'!L61</f>
        <v>12.965112539393443</v>
      </c>
      <c r="D59" s="124"/>
      <c r="E59" s="1"/>
      <c r="F59" s="1"/>
      <c r="G59" s="1"/>
      <c r="H59" s="1"/>
      <c r="I59" s="1"/>
      <c r="J59" s="1"/>
      <c r="K59" s="1"/>
      <c r="L59" s="1"/>
      <c r="M59" s="1"/>
      <c r="N59" s="1"/>
      <c r="O59" s="1"/>
      <c r="P59" s="1"/>
      <c r="Q59" s="1"/>
      <c r="R59" s="1"/>
      <c r="S59" s="1"/>
      <c r="T59" s="1"/>
      <c r="U59" s="1"/>
      <c r="V59" s="1"/>
      <c r="W59" s="1"/>
      <c r="X59" s="1"/>
      <c r="Y59" s="1"/>
    </row>
    <row r="60" spans="1:25" ht="9.75" customHeight="1">
      <c r="A60" s="1">
        <v>1969</v>
      </c>
      <c r="B60" s="72">
        <f>'Table A0'!G62</f>
        <v>55201.289480574611</v>
      </c>
      <c r="C60" s="124">
        <f>100/'Table A0'!L62</f>
        <v>13.672977879187913</v>
      </c>
      <c r="D60" s="124"/>
      <c r="E60" s="1"/>
      <c r="F60" s="1"/>
      <c r="G60" s="1"/>
      <c r="H60" s="1"/>
      <c r="I60" s="1"/>
      <c r="J60" s="1"/>
      <c r="K60" s="1"/>
      <c r="L60" s="1"/>
      <c r="M60" s="1"/>
      <c r="N60" s="1"/>
      <c r="O60" s="1"/>
      <c r="P60" s="1"/>
      <c r="Q60" s="1"/>
      <c r="R60" s="1"/>
      <c r="S60" s="1"/>
      <c r="T60" s="1"/>
      <c r="U60" s="1"/>
      <c r="V60" s="1"/>
      <c r="W60" s="1"/>
      <c r="X60" s="1"/>
      <c r="Y60" s="1"/>
    </row>
    <row r="61" spans="1:25" ht="9.75" customHeight="1">
      <c r="A61" s="1">
        <v>1970</v>
      </c>
      <c r="B61" s="72">
        <f>'Table A0'!G63</f>
        <v>55503.835157492467</v>
      </c>
      <c r="C61" s="124">
        <f>100/'Table A0'!L63</f>
        <v>14.455355360013378</v>
      </c>
      <c r="D61" s="124"/>
      <c r="E61" s="1"/>
      <c r="F61" s="1"/>
      <c r="G61" s="1"/>
      <c r="H61" s="1"/>
      <c r="I61" s="1"/>
      <c r="J61" s="1"/>
      <c r="K61" s="1"/>
      <c r="L61" s="1"/>
      <c r="M61" s="1"/>
      <c r="N61" s="1"/>
      <c r="O61" s="1"/>
      <c r="P61" s="1"/>
      <c r="Q61" s="1"/>
      <c r="R61" s="1"/>
      <c r="S61" s="1"/>
      <c r="T61" s="1"/>
      <c r="U61" s="1"/>
      <c r="V61" s="1"/>
      <c r="W61" s="1"/>
      <c r="X61" s="1"/>
      <c r="Y61" s="1"/>
    </row>
    <row r="62" spans="1:25" ht="9.75" customHeight="1">
      <c r="A62" s="1">
        <v>1971</v>
      </c>
      <c r="B62" s="72">
        <f>'Table A0'!G64</f>
        <v>55352.674348774592</v>
      </c>
      <c r="C62" s="124">
        <f>100/'Table A0'!L64</f>
        <v>15.088708558776849</v>
      </c>
      <c r="D62" s="124"/>
      <c r="E62" s="1"/>
      <c r="F62" s="1"/>
      <c r="G62" s="1"/>
      <c r="H62" s="1"/>
      <c r="I62" s="1"/>
      <c r="J62" s="1"/>
      <c r="K62" s="1"/>
      <c r="L62" s="1"/>
      <c r="M62" s="1"/>
      <c r="N62" s="1"/>
      <c r="O62" s="1"/>
      <c r="P62" s="1"/>
      <c r="Q62" s="1"/>
      <c r="R62" s="1"/>
      <c r="S62" s="1"/>
      <c r="T62" s="1"/>
      <c r="U62" s="1"/>
      <c r="V62" s="1"/>
      <c r="W62" s="1"/>
      <c r="X62" s="1"/>
      <c r="Y62" s="1"/>
    </row>
    <row r="63" spans="1:25" ht="9.75" customHeight="1">
      <c r="A63" s="1">
        <v>1972</v>
      </c>
      <c r="B63" s="72">
        <f>'Table A0'!G65</f>
        <v>57648.053142763158</v>
      </c>
      <c r="C63" s="124">
        <f>100/'Table A0'!L65</f>
        <v>15.573037475478332</v>
      </c>
      <c r="D63" s="124"/>
      <c r="E63" s="1"/>
      <c r="F63" s="1"/>
      <c r="G63" s="1"/>
      <c r="H63" s="1"/>
      <c r="I63" s="1"/>
      <c r="J63" s="1"/>
      <c r="K63" s="1"/>
      <c r="L63" s="1"/>
      <c r="M63" s="1"/>
      <c r="N63" s="1"/>
      <c r="O63" s="1"/>
      <c r="P63" s="1"/>
      <c r="Q63" s="1"/>
      <c r="R63" s="1"/>
      <c r="S63" s="1"/>
      <c r="T63" s="1"/>
      <c r="U63" s="1"/>
      <c r="V63" s="1"/>
      <c r="W63" s="1"/>
      <c r="X63" s="1"/>
      <c r="Y63" s="1"/>
    </row>
    <row r="64" spans="1:25" ht="9.75" customHeight="1">
      <c r="A64" s="1">
        <v>1973</v>
      </c>
      <c r="B64" s="72">
        <f>'Table A0'!G66</f>
        <v>58845.78268806592</v>
      </c>
      <c r="C64" s="124">
        <f>100/'Table A0'!L66</f>
        <v>16.541695308881287</v>
      </c>
      <c r="D64" s="124"/>
      <c r="E64" s="1"/>
      <c r="F64" s="1"/>
      <c r="G64" s="1"/>
      <c r="H64" s="1"/>
      <c r="I64" s="1"/>
      <c r="J64" s="1"/>
      <c r="K64" s="1"/>
      <c r="L64" s="1"/>
      <c r="M64" s="1"/>
      <c r="N64" s="1"/>
      <c r="O64" s="1"/>
      <c r="P64" s="1"/>
      <c r="Q64" s="1"/>
      <c r="R64" s="1"/>
      <c r="S64" s="1"/>
      <c r="T64" s="1"/>
      <c r="U64" s="1"/>
      <c r="V64" s="1"/>
      <c r="W64" s="1"/>
      <c r="X64" s="1"/>
      <c r="Y64" s="1"/>
    </row>
    <row r="65" spans="1:25" ht="9.75" customHeight="1">
      <c r="A65" s="1">
        <v>1974</v>
      </c>
      <c r="B65" s="72">
        <f>'Table A0'!G67</f>
        <v>57083.261870233713</v>
      </c>
      <c r="C65" s="124">
        <f>100/'Table A0'!L67</f>
        <v>18.367242764140713</v>
      </c>
      <c r="D65" s="124"/>
      <c r="E65" s="1"/>
      <c r="F65" s="1"/>
      <c r="G65" s="1"/>
      <c r="H65" s="1"/>
      <c r="I65" s="1"/>
      <c r="J65" s="1"/>
      <c r="K65" s="1"/>
      <c r="L65" s="1"/>
      <c r="M65" s="1"/>
      <c r="N65" s="1"/>
      <c r="O65" s="1"/>
      <c r="P65" s="1"/>
      <c r="Q65" s="1"/>
      <c r="R65" s="1"/>
      <c r="S65" s="1"/>
      <c r="T65" s="1"/>
      <c r="U65" s="1"/>
      <c r="V65" s="1"/>
      <c r="W65" s="1"/>
      <c r="X65" s="1"/>
      <c r="Y65" s="1"/>
    </row>
    <row r="66" spans="1:25" ht="9.75" customHeight="1">
      <c r="A66" s="1">
        <v>1975</v>
      </c>
      <c r="B66" s="72">
        <f>'Table A0'!G68</f>
        <v>54073.23664422919</v>
      </c>
      <c r="C66" s="124">
        <f>100/'Table A0'!L68</f>
        <v>20.04376593733814</v>
      </c>
      <c r="D66" s="124"/>
      <c r="E66" s="1"/>
      <c r="F66" s="1"/>
      <c r="G66" s="1"/>
      <c r="H66" s="1"/>
      <c r="I66" s="1"/>
      <c r="J66" s="1"/>
      <c r="K66" s="1"/>
      <c r="L66" s="1"/>
      <c r="M66" s="1"/>
      <c r="N66" s="1"/>
      <c r="O66" s="1"/>
      <c r="P66" s="1"/>
      <c r="Q66" s="1"/>
      <c r="R66" s="1"/>
      <c r="S66" s="1"/>
      <c r="T66" s="1"/>
      <c r="U66" s="1"/>
      <c r="V66" s="1"/>
      <c r="W66" s="1"/>
      <c r="X66" s="1"/>
      <c r="Y66" s="1"/>
    </row>
    <row r="67" spans="1:25" ht="9.75" customHeight="1">
      <c r="A67" s="1">
        <v>1976</v>
      </c>
      <c r="B67" s="72">
        <f>'Table A0'!G69</f>
        <v>55373.268604337289</v>
      </c>
      <c r="C67" s="124">
        <f>100/'Table A0'!L69</f>
        <v>21.198704123318592</v>
      </c>
      <c r="D67" s="124"/>
      <c r="E67" s="1"/>
      <c r="F67" s="1"/>
      <c r="G67" s="1"/>
      <c r="H67" s="1"/>
      <c r="I67" s="1"/>
      <c r="J67" s="1"/>
      <c r="K67" s="1"/>
      <c r="L67" s="1"/>
      <c r="M67" s="1"/>
      <c r="N67" s="1"/>
      <c r="O67" s="1"/>
      <c r="P67" s="1"/>
      <c r="Q67" s="1"/>
      <c r="R67" s="1"/>
      <c r="S67" s="1"/>
      <c r="T67" s="1"/>
      <c r="U67" s="1"/>
      <c r="V67" s="1"/>
      <c r="W67" s="1"/>
      <c r="X67" s="1"/>
      <c r="Y67" s="1"/>
    </row>
    <row r="68" spans="1:25" ht="9.75" customHeight="1">
      <c r="A68" s="1">
        <v>1977</v>
      </c>
      <c r="B68" s="72">
        <f>'Table A0'!G70</f>
        <v>55922.042528854727</v>
      </c>
      <c r="C68" s="124">
        <f>100/'Table A0'!L70</f>
        <v>22.577178732392028</v>
      </c>
      <c r="D68" s="124"/>
      <c r="E68" s="1"/>
      <c r="F68" s="1"/>
      <c r="G68" s="1"/>
      <c r="H68" s="1"/>
      <c r="I68" s="1"/>
      <c r="J68" s="1"/>
      <c r="K68" s="1"/>
      <c r="L68" s="1"/>
      <c r="M68" s="1"/>
      <c r="N68" s="1"/>
      <c r="O68" s="1"/>
      <c r="P68" s="1"/>
      <c r="Q68" s="1"/>
      <c r="R68" s="1"/>
      <c r="S68" s="1"/>
      <c r="T68" s="1"/>
      <c r="U68" s="1"/>
      <c r="V68" s="1"/>
      <c r="W68" s="1"/>
      <c r="X68" s="1"/>
      <c r="Y68" s="1"/>
    </row>
    <row r="69" spans="1:25" ht="9.75" customHeight="1">
      <c r="A69" s="1">
        <v>1978</v>
      </c>
      <c r="B69" s="72">
        <f>'Table A0'!G71</f>
        <v>56968.382202596957</v>
      </c>
      <c r="C69" s="124">
        <f>100/'Table A0'!L71</f>
        <v>24.290957976104963</v>
      </c>
      <c r="D69" s="124"/>
      <c r="E69" s="1"/>
      <c r="F69" s="1"/>
      <c r="G69" s="1"/>
      <c r="H69" s="1"/>
      <c r="I69" s="1"/>
      <c r="J69" s="1"/>
      <c r="K69" s="1"/>
      <c r="L69" s="1"/>
      <c r="M69" s="1"/>
      <c r="N69" s="1"/>
      <c r="O69" s="1"/>
      <c r="P69" s="1"/>
      <c r="Q69" s="1"/>
      <c r="R69" s="1"/>
      <c r="S69" s="1"/>
      <c r="T69" s="1"/>
      <c r="U69" s="1"/>
      <c r="V69" s="1"/>
      <c r="W69" s="1"/>
      <c r="X69" s="1"/>
      <c r="Y69" s="1"/>
    </row>
    <row r="70" spans="1:25" ht="9.75" customHeight="1">
      <c r="A70" s="1">
        <v>1979</v>
      </c>
      <c r="B70" s="72">
        <f>'Table A0'!G72</f>
        <v>56911.656710631301</v>
      </c>
      <c r="C70" s="124">
        <f>100/'Table A0'!L72</f>
        <v>26.617678088758687</v>
      </c>
      <c r="D70" s="124"/>
      <c r="E70" s="1"/>
      <c r="F70" s="1"/>
      <c r="G70" s="1"/>
      <c r="H70" s="1"/>
      <c r="I70" s="1"/>
      <c r="J70" s="1"/>
      <c r="K70" s="1"/>
      <c r="L70" s="1"/>
      <c r="M70" s="1"/>
      <c r="N70" s="1"/>
      <c r="O70" s="1"/>
      <c r="P70" s="1"/>
      <c r="Q70" s="1"/>
      <c r="R70" s="1"/>
      <c r="S70" s="1"/>
      <c r="T70" s="1"/>
      <c r="U70" s="1"/>
      <c r="V70" s="1"/>
      <c r="W70" s="1"/>
      <c r="X70" s="1"/>
      <c r="Y70" s="1"/>
    </row>
    <row r="71" spans="1:25" ht="9.75" customHeight="1">
      <c r="A71" s="1">
        <v>1980</v>
      </c>
      <c r="B71" s="72">
        <f>'Table A0'!G73</f>
        <v>55386.853731765565</v>
      </c>
      <c r="C71" s="124">
        <f>100/'Table A0'!L73</f>
        <v>29.572612631828928</v>
      </c>
      <c r="D71" s="124"/>
      <c r="E71" s="1"/>
      <c r="F71" s="1"/>
      <c r="G71" s="1"/>
      <c r="H71" s="1"/>
      <c r="I71" s="1"/>
      <c r="J71" s="1"/>
      <c r="K71" s="1"/>
      <c r="L71" s="1"/>
      <c r="M71" s="1"/>
      <c r="N71" s="1"/>
      <c r="O71" s="1"/>
      <c r="P71" s="1"/>
      <c r="Q71" s="1"/>
      <c r="R71" s="1"/>
      <c r="S71" s="1"/>
      <c r="T71" s="1"/>
      <c r="U71" s="1"/>
      <c r="V71" s="1"/>
      <c r="W71" s="1"/>
      <c r="X71" s="1"/>
      <c r="Y71" s="1"/>
    </row>
    <row r="72" spans="1:25" ht="9.75" customHeight="1">
      <c r="A72" s="1">
        <v>1981</v>
      </c>
      <c r="B72" s="72">
        <f>'Table A0'!G74</f>
        <v>54908.546430493305</v>
      </c>
      <c r="C72" s="124">
        <f>100/'Table A0'!L74</f>
        <v>32.387943968139936</v>
      </c>
      <c r="D72" s="124"/>
      <c r="E72" s="1"/>
      <c r="F72" s="1"/>
      <c r="G72" s="1"/>
      <c r="H72" s="1"/>
      <c r="I72" s="1"/>
      <c r="J72" s="1"/>
      <c r="K72" s="1"/>
      <c r="L72" s="1"/>
      <c r="M72" s="1"/>
      <c r="N72" s="1"/>
      <c r="O72" s="1"/>
      <c r="P72" s="1"/>
      <c r="Q72" s="1"/>
      <c r="R72" s="1"/>
      <c r="S72" s="1"/>
      <c r="T72" s="1"/>
      <c r="U72" s="1"/>
      <c r="V72" s="1"/>
      <c r="W72" s="1"/>
      <c r="X72" s="1"/>
      <c r="Y72" s="1"/>
    </row>
    <row r="73" spans="1:25" ht="9.75" customHeight="1">
      <c r="A73" s="1">
        <v>1982</v>
      </c>
      <c r="B73" s="72">
        <f>'Table A0'!G75</f>
        <v>53808.405636544892</v>
      </c>
      <c r="C73" s="124">
        <f>100/'Table A0'!L75</f>
        <v>34.342388862769084</v>
      </c>
      <c r="D73" s="124"/>
      <c r="E73" s="1"/>
      <c r="F73" s="1"/>
      <c r="G73" s="1"/>
      <c r="H73" s="1"/>
      <c r="I73" s="1"/>
      <c r="J73" s="1"/>
      <c r="K73" s="1"/>
      <c r="L73" s="1"/>
      <c r="M73" s="1"/>
      <c r="N73" s="1"/>
      <c r="O73" s="1"/>
      <c r="P73" s="1"/>
      <c r="Q73" s="1"/>
      <c r="R73" s="1"/>
      <c r="S73" s="1"/>
      <c r="T73" s="1"/>
      <c r="U73" s="1"/>
      <c r="V73" s="1"/>
      <c r="W73" s="1"/>
      <c r="X73" s="1"/>
      <c r="Y73" s="1"/>
    </row>
    <row r="74" spans="1:25" ht="9.75" customHeight="1">
      <c r="A74" s="1">
        <v>1983</v>
      </c>
      <c r="B74" s="72">
        <f>'Table A0'!G76</f>
        <v>53276.520134195984</v>
      </c>
      <c r="C74" s="124">
        <f>100/'Table A0'!L76</f>
        <v>35.808222533740931</v>
      </c>
      <c r="D74" s="124"/>
      <c r="E74" s="1"/>
      <c r="F74" s="1"/>
      <c r="G74" s="1"/>
      <c r="H74" s="1"/>
      <c r="I74" s="1"/>
      <c r="J74" s="1"/>
      <c r="K74" s="1"/>
      <c r="L74" s="1"/>
      <c r="M74" s="1"/>
      <c r="N74" s="1"/>
      <c r="O74" s="1"/>
      <c r="P74" s="1"/>
      <c r="Q74" s="1"/>
      <c r="R74" s="1"/>
      <c r="S74" s="1"/>
      <c r="T74" s="1"/>
      <c r="U74" s="1"/>
      <c r="V74" s="1"/>
      <c r="W74" s="1"/>
      <c r="X74" s="1"/>
      <c r="Y74" s="1"/>
    </row>
    <row r="75" spans="1:25" ht="9.75" customHeight="1">
      <c r="A75" s="1">
        <v>1984</v>
      </c>
      <c r="B75" s="72">
        <f>'Table A0'!G77</f>
        <v>55069.438304311712</v>
      </c>
      <c r="C75" s="124">
        <f>100/'Table A0'!L77</f>
        <v>37.274056204712778</v>
      </c>
      <c r="D75" s="124"/>
      <c r="E75" s="1"/>
      <c r="F75" s="1"/>
      <c r="G75" s="1"/>
      <c r="H75" s="1"/>
      <c r="I75" s="1"/>
      <c r="J75" s="1"/>
      <c r="K75" s="1"/>
      <c r="L75" s="1"/>
      <c r="M75" s="1"/>
      <c r="N75" s="1"/>
      <c r="O75" s="1"/>
      <c r="P75" s="1"/>
      <c r="Q75" s="1"/>
      <c r="R75" s="1"/>
      <c r="S75" s="1"/>
      <c r="T75" s="1"/>
      <c r="U75" s="1"/>
      <c r="V75" s="1"/>
      <c r="W75" s="1"/>
      <c r="X75" s="1"/>
      <c r="Y75" s="1"/>
    </row>
    <row r="76" spans="1:25" ht="9.75" customHeight="1">
      <c r="A76" s="1">
        <v>1985</v>
      </c>
      <c r="B76" s="72">
        <f>'Table A0'!G78</f>
        <v>56044.660471711722</v>
      </c>
      <c r="C76" s="124">
        <f>100/'Table A0'!L78</f>
        <v>38.553752266672333</v>
      </c>
      <c r="D76" s="124"/>
      <c r="E76" s="1"/>
      <c r="F76" s="1"/>
      <c r="G76" s="1"/>
      <c r="H76" s="1"/>
      <c r="I76" s="1"/>
      <c r="J76" s="1"/>
      <c r="K76" s="1"/>
      <c r="L76" s="1"/>
      <c r="M76" s="1"/>
      <c r="N76" s="1"/>
      <c r="O76" s="1"/>
      <c r="P76" s="1"/>
      <c r="Q76" s="1"/>
      <c r="R76" s="1"/>
      <c r="S76" s="1"/>
      <c r="T76" s="1"/>
      <c r="U76" s="1"/>
      <c r="V76" s="1"/>
      <c r="W76" s="1"/>
      <c r="X76" s="1"/>
      <c r="Y76" s="1"/>
    </row>
    <row r="77" spans="1:25" ht="9.75" customHeight="1">
      <c r="A77" s="1">
        <v>1986</v>
      </c>
      <c r="B77" s="72">
        <f>'Table A0'!G79</f>
        <v>56794.950474271522</v>
      </c>
      <c r="C77" s="124">
        <f>100/'Table A0'!L79</f>
        <v>39.251768300468449</v>
      </c>
      <c r="D77" s="124"/>
      <c r="E77" s="1"/>
      <c r="F77" s="1"/>
      <c r="G77" s="1"/>
      <c r="H77" s="1"/>
      <c r="I77" s="1"/>
      <c r="J77" s="1"/>
      <c r="K77" s="1"/>
      <c r="L77" s="1"/>
      <c r="M77" s="1"/>
      <c r="N77" s="1"/>
      <c r="O77" s="1"/>
      <c r="P77" s="1"/>
      <c r="Q77" s="1"/>
      <c r="R77" s="1"/>
      <c r="S77" s="1"/>
      <c r="T77" s="1"/>
      <c r="U77" s="1"/>
      <c r="V77" s="1"/>
      <c r="W77" s="1"/>
      <c r="X77" s="1"/>
      <c r="Y77" s="1"/>
    </row>
    <row r="78" spans="1:25" ht="9.75" customHeight="1">
      <c r="A78" s="1">
        <v>1987</v>
      </c>
      <c r="B78" s="72">
        <f>'Table A0'!G80</f>
        <v>58392.31507220745</v>
      </c>
      <c r="C78" s="124">
        <f>100/'Table A0'!L80</f>
        <v>40.577998764681077</v>
      </c>
      <c r="D78" s="124"/>
      <c r="E78" s="1"/>
      <c r="F78" s="1"/>
      <c r="G78" s="1"/>
      <c r="H78" s="1"/>
      <c r="I78" s="1"/>
      <c r="J78" s="1"/>
      <c r="K78" s="1"/>
      <c r="L78" s="1"/>
      <c r="M78" s="1"/>
      <c r="N78" s="1"/>
      <c r="O78" s="1"/>
      <c r="P78" s="1"/>
      <c r="Q78" s="1"/>
      <c r="R78" s="1"/>
      <c r="S78" s="1"/>
      <c r="T78" s="1"/>
      <c r="U78" s="1"/>
      <c r="V78" s="1"/>
      <c r="W78" s="1"/>
      <c r="X78" s="1"/>
      <c r="Y78" s="1"/>
    </row>
    <row r="79" spans="1:25" ht="9.75" customHeight="1">
      <c r="A79" s="1">
        <v>1988</v>
      </c>
      <c r="B79" s="72">
        <f>'Table A0'!G81</f>
        <v>61287.194076157291</v>
      </c>
      <c r="C79" s="124">
        <f>100/'Table A0'!L81</f>
        <v>42.067099636779467</v>
      </c>
      <c r="D79" s="124"/>
      <c r="E79" s="1"/>
      <c r="F79" s="1"/>
      <c r="G79" s="1"/>
      <c r="H79" s="1"/>
      <c r="I79" s="1"/>
      <c r="J79" s="1"/>
      <c r="K79" s="1"/>
      <c r="L79" s="1"/>
      <c r="M79" s="1"/>
      <c r="N79" s="1"/>
      <c r="O79" s="1"/>
      <c r="P79" s="1"/>
      <c r="Q79" s="1"/>
      <c r="R79" s="1"/>
      <c r="S79" s="1"/>
      <c r="T79" s="1"/>
      <c r="U79" s="1"/>
      <c r="V79" s="1"/>
      <c r="W79" s="1"/>
      <c r="X79" s="1"/>
      <c r="Y79" s="1"/>
    </row>
    <row r="80" spans="1:25" ht="9.75" customHeight="1">
      <c r="A80" s="1">
        <v>1989</v>
      </c>
      <c r="B80" s="72">
        <f>'Table A0'!G82</f>
        <v>61097.081468814278</v>
      </c>
      <c r="C80" s="124">
        <f>100/'Table A0'!L82</f>
        <v>43.881941324649375</v>
      </c>
      <c r="D80" s="124"/>
      <c r="E80" s="1"/>
      <c r="F80" s="1"/>
      <c r="G80" s="1"/>
      <c r="H80" s="1"/>
      <c r="I80" s="1"/>
      <c r="J80" s="1"/>
      <c r="K80" s="1"/>
      <c r="L80" s="1"/>
      <c r="M80" s="1"/>
      <c r="N80" s="1"/>
      <c r="O80" s="1"/>
      <c r="P80" s="1"/>
      <c r="Q80" s="1"/>
      <c r="R80" s="1"/>
      <c r="S80" s="1"/>
      <c r="T80" s="1"/>
      <c r="U80" s="1"/>
      <c r="V80" s="1"/>
      <c r="W80" s="1"/>
      <c r="X80" s="1"/>
      <c r="Y80" s="1"/>
    </row>
    <row r="81" spans="1:25" ht="9.75" customHeight="1">
      <c r="A81" s="1">
        <v>1990</v>
      </c>
      <c r="B81" s="72">
        <f>'Table A0'!G83</f>
        <v>60667.353558196621</v>
      </c>
      <c r="C81" s="124">
        <f>100/'Table A0'!L83</f>
        <v>46.069058230543888</v>
      </c>
      <c r="D81" s="124"/>
      <c r="E81" s="1"/>
      <c r="F81" s="1"/>
      <c r="G81" s="1"/>
      <c r="H81" s="1"/>
      <c r="I81" s="1"/>
      <c r="J81" s="1"/>
      <c r="K81" s="1"/>
      <c r="L81" s="1"/>
      <c r="M81" s="1"/>
      <c r="N81" s="1"/>
      <c r="O81" s="1"/>
      <c r="P81" s="1"/>
      <c r="Q81" s="1"/>
      <c r="R81" s="1"/>
      <c r="S81" s="1"/>
      <c r="T81" s="1"/>
      <c r="U81" s="1"/>
      <c r="V81" s="1"/>
      <c r="W81" s="1"/>
      <c r="X81" s="1"/>
      <c r="Y81" s="1"/>
    </row>
    <row r="82" spans="1:25" ht="9.75" customHeight="1">
      <c r="A82" s="1">
        <v>1991</v>
      </c>
      <c r="B82" s="72">
        <f>'Table A0'!G84</f>
        <v>58931.417644545974</v>
      </c>
      <c r="C82" s="124">
        <f>100/'Table A0'!L84</f>
        <v>47.721029510528034</v>
      </c>
      <c r="D82" s="124"/>
      <c r="E82" s="1"/>
      <c r="F82" s="1"/>
      <c r="G82" s="1"/>
      <c r="H82" s="1"/>
      <c r="I82" s="1"/>
      <c r="J82" s="1"/>
      <c r="K82" s="1"/>
      <c r="L82" s="1"/>
      <c r="M82" s="1"/>
      <c r="N82" s="1"/>
      <c r="O82" s="1"/>
      <c r="P82" s="1"/>
      <c r="Q82" s="1"/>
      <c r="R82" s="1"/>
      <c r="S82" s="1"/>
      <c r="T82" s="1"/>
      <c r="U82" s="1"/>
      <c r="V82" s="1"/>
      <c r="W82" s="1"/>
      <c r="X82" s="1"/>
      <c r="Y82" s="1"/>
    </row>
    <row r="83" spans="1:25" ht="9.75" customHeight="1">
      <c r="A83" s="1">
        <v>1992</v>
      </c>
      <c r="B83" s="72">
        <f>'Table A0'!G85</f>
        <v>59424.922653215777</v>
      </c>
      <c r="C83" s="124">
        <f>100/'Table A0'!L85</f>
        <v>48.930923969107972</v>
      </c>
      <c r="D83" s="124"/>
      <c r="E83" s="1"/>
      <c r="F83" s="1"/>
      <c r="G83" s="1"/>
      <c r="H83" s="1"/>
      <c r="I83" s="1"/>
      <c r="J83" s="1"/>
      <c r="K83" s="1"/>
      <c r="L83" s="1"/>
      <c r="M83" s="1"/>
      <c r="N83" s="1"/>
      <c r="O83" s="1"/>
      <c r="P83" s="1"/>
      <c r="Q83" s="1"/>
      <c r="R83" s="1"/>
      <c r="S83" s="1"/>
      <c r="T83" s="1"/>
      <c r="U83" s="1"/>
      <c r="V83" s="1"/>
      <c r="W83" s="1"/>
      <c r="X83" s="1"/>
      <c r="Y83" s="1"/>
    </row>
    <row r="84" spans="1:25" ht="9.75" customHeight="1">
      <c r="A84" s="1">
        <v>1993</v>
      </c>
      <c r="B84" s="72">
        <f>'Table A0'!G86</f>
        <v>58549.086778125849</v>
      </c>
      <c r="C84" s="124">
        <f>100/'Table A0'!L86</f>
        <v>50.140818427687918</v>
      </c>
      <c r="D84" s="124"/>
      <c r="E84" s="1"/>
      <c r="F84" s="1"/>
      <c r="G84" s="1"/>
      <c r="H84" s="1"/>
      <c r="I84" s="1"/>
      <c r="J84" s="1"/>
      <c r="K84" s="1"/>
      <c r="L84" s="1"/>
      <c r="M84" s="1"/>
      <c r="N84" s="1"/>
      <c r="O84" s="1"/>
      <c r="P84" s="1"/>
      <c r="Q84" s="1"/>
      <c r="R84" s="1"/>
      <c r="S84" s="1"/>
      <c r="T84" s="1"/>
      <c r="U84" s="1"/>
      <c r="V84" s="1"/>
      <c r="W84" s="1"/>
      <c r="X84" s="1"/>
      <c r="Y84" s="1"/>
    </row>
    <row r="85" spans="1:25" ht="9.75" customHeight="1">
      <c r="A85" s="1">
        <v>1994</v>
      </c>
      <c r="B85" s="72">
        <f>'Table A0'!G87</f>
        <v>59580.695531399288</v>
      </c>
      <c r="C85" s="124">
        <f>100/'Table A0'!L87</f>
        <v>51.211109679508624</v>
      </c>
      <c r="D85" s="6"/>
      <c r="E85" s="1"/>
      <c r="F85" s="1"/>
      <c r="G85" s="1"/>
      <c r="H85" s="1"/>
      <c r="I85" s="1"/>
      <c r="J85" s="1"/>
      <c r="K85" s="1"/>
      <c r="L85" s="1"/>
      <c r="M85" s="1"/>
      <c r="N85" s="1"/>
      <c r="O85" s="1"/>
      <c r="P85" s="1"/>
      <c r="Q85" s="1"/>
      <c r="R85" s="1"/>
      <c r="S85" s="1"/>
      <c r="T85" s="1"/>
      <c r="U85" s="1"/>
      <c r="V85" s="1"/>
      <c r="W85" s="1"/>
      <c r="X85" s="1"/>
      <c r="Y85" s="1"/>
    </row>
    <row r="86" spans="1:25" ht="9.75" customHeight="1">
      <c r="A86" s="1">
        <v>1995</v>
      </c>
      <c r="B86" s="72">
        <f>'Table A0'!G88</f>
        <v>61290.884177544736</v>
      </c>
      <c r="C86" s="124">
        <f>100/'Table A0'!L88</f>
        <v>52.444271339215106</v>
      </c>
      <c r="D86" s="6"/>
      <c r="E86" s="1"/>
      <c r="F86" s="1"/>
      <c r="G86" s="1"/>
      <c r="H86" s="1"/>
      <c r="I86" s="1"/>
      <c r="J86" s="1"/>
      <c r="K86" s="1"/>
      <c r="L86" s="1"/>
      <c r="M86" s="1"/>
      <c r="N86" s="1"/>
      <c r="O86" s="1"/>
      <c r="P86" s="1"/>
      <c r="Q86" s="1"/>
      <c r="R86" s="1"/>
      <c r="S86" s="1"/>
      <c r="T86" s="1"/>
      <c r="U86" s="1"/>
      <c r="V86" s="1"/>
      <c r="W86" s="1"/>
      <c r="X86" s="1"/>
      <c r="Y86" s="1"/>
    </row>
    <row r="87" spans="1:25" ht="9.75" customHeight="1">
      <c r="A87" s="1">
        <v>1996</v>
      </c>
      <c r="B87" s="72">
        <f>'Table A0'!G89</f>
        <v>62712.7797180985</v>
      </c>
      <c r="C87" s="124">
        <f>100/'Table A0'!L89</f>
        <v>53.840303406807351</v>
      </c>
      <c r="D87" s="6"/>
      <c r="E87" s="1"/>
      <c r="F87" s="1"/>
      <c r="G87" s="1"/>
      <c r="H87" s="1"/>
      <c r="I87" s="1"/>
      <c r="J87" s="1"/>
      <c r="K87" s="1"/>
      <c r="L87" s="1"/>
      <c r="M87" s="1"/>
      <c r="N87" s="1"/>
      <c r="O87" s="1"/>
      <c r="P87" s="1"/>
      <c r="Q87" s="1"/>
      <c r="R87" s="1"/>
      <c r="S87" s="1"/>
      <c r="T87" s="1"/>
      <c r="U87" s="1"/>
      <c r="V87" s="1"/>
      <c r="W87" s="1"/>
      <c r="X87" s="1"/>
      <c r="Y87" s="1"/>
    </row>
    <row r="88" spans="1:25" ht="9.75" customHeight="1">
      <c r="A88" s="1">
        <v>1997</v>
      </c>
      <c r="B88" s="72">
        <f>'Table A0'!G90</f>
        <v>65195.568453412423</v>
      </c>
      <c r="C88" s="124">
        <f>100/'Table A0'!L90</f>
        <v>55.003663463134217</v>
      </c>
      <c r="D88" s="6"/>
      <c r="E88" s="1"/>
      <c r="F88" s="1"/>
      <c r="G88" s="1"/>
      <c r="H88" s="1"/>
      <c r="I88" s="1"/>
      <c r="J88" s="1"/>
      <c r="K88" s="1"/>
      <c r="L88" s="1"/>
      <c r="M88" s="1"/>
      <c r="N88" s="1"/>
      <c r="O88" s="1"/>
      <c r="P88" s="1"/>
      <c r="Q88" s="1"/>
      <c r="R88" s="1"/>
      <c r="S88" s="1"/>
      <c r="T88" s="1"/>
      <c r="U88" s="1"/>
      <c r="V88" s="1"/>
      <c r="W88" s="1"/>
      <c r="X88" s="1"/>
      <c r="Y88" s="1"/>
    </row>
    <row r="89" spans="1:25" ht="9.75" customHeight="1">
      <c r="A89" s="1">
        <v>1998</v>
      </c>
      <c r="B89" s="72">
        <f>'Table A0'!G91</f>
        <v>68365.708228989257</v>
      </c>
      <c r="C89" s="124">
        <f>100/'Table A0'!L91</f>
        <v>55.771481100309948</v>
      </c>
      <c r="D89" s="6"/>
      <c r="E89" s="1"/>
      <c r="F89" s="1"/>
      <c r="G89" s="1"/>
      <c r="H89" s="1"/>
      <c r="I89" s="1"/>
      <c r="J89" s="1"/>
      <c r="K89" s="1"/>
      <c r="L89" s="1"/>
      <c r="M89" s="1"/>
      <c r="N89" s="1"/>
      <c r="O89" s="1"/>
      <c r="P89" s="1"/>
      <c r="Q89" s="1"/>
      <c r="R89" s="1"/>
      <c r="S89" s="1"/>
      <c r="T89" s="1"/>
      <c r="U89" s="1"/>
      <c r="V89" s="1"/>
      <c r="W89" s="1"/>
      <c r="X89" s="1"/>
      <c r="Y89" s="1"/>
    </row>
    <row r="90" spans="1:25" ht="9.75" customHeight="1">
      <c r="A90" s="1">
        <v>1999</v>
      </c>
      <c r="B90" s="72">
        <f>'Table A0'!G92</f>
        <v>71053.961219401564</v>
      </c>
      <c r="C90" s="124">
        <f>100/'Table A0'!L92</f>
        <v>56.934841156636821</v>
      </c>
      <c r="D90" s="6"/>
      <c r="E90" s="1"/>
      <c r="F90" s="1"/>
      <c r="G90" s="1"/>
      <c r="H90" s="1"/>
      <c r="I90" s="1"/>
      <c r="J90" s="1"/>
      <c r="K90" s="1"/>
      <c r="L90" s="1"/>
      <c r="M90" s="1"/>
      <c r="N90" s="1"/>
      <c r="O90" s="1"/>
      <c r="P90" s="1"/>
      <c r="Q90" s="1"/>
      <c r="R90" s="1"/>
      <c r="S90" s="1"/>
      <c r="T90" s="1"/>
      <c r="U90" s="1"/>
      <c r="V90" s="1"/>
      <c r="W90" s="1"/>
      <c r="X90" s="1"/>
      <c r="Y90" s="1"/>
    </row>
    <row r="91" spans="1:25" ht="9.75" customHeight="1">
      <c r="A91" s="1">
        <v>2000</v>
      </c>
      <c r="B91" s="72">
        <f>'Table A0'!G93</f>
        <v>72190.253863698992</v>
      </c>
      <c r="C91" s="124">
        <f>100/'Table A0'!L93</f>
        <v>58.842751649012868</v>
      </c>
      <c r="D91" s="6"/>
      <c r="E91" s="1"/>
      <c r="F91" s="1"/>
      <c r="G91" s="1"/>
      <c r="H91" s="1"/>
      <c r="I91" s="1"/>
      <c r="J91" s="1"/>
      <c r="K91" s="1"/>
      <c r="L91" s="1"/>
      <c r="M91" s="1"/>
      <c r="N91" s="1"/>
      <c r="O91" s="1"/>
      <c r="P91" s="1"/>
      <c r="Q91" s="1"/>
      <c r="R91" s="1"/>
      <c r="S91" s="1"/>
      <c r="T91" s="1"/>
      <c r="U91" s="1"/>
      <c r="V91" s="1"/>
      <c r="W91" s="1"/>
      <c r="X91" s="1"/>
      <c r="Y91" s="1"/>
    </row>
    <row r="92" spans="1:25" ht="9.75" customHeight="1">
      <c r="A92" s="1">
        <v>2001</v>
      </c>
      <c r="B92" s="72">
        <f>'Table A0'!G94</f>
        <v>70495.437486489362</v>
      </c>
      <c r="C92" s="124">
        <f>100/'Table A0'!L94</f>
        <v>60.494722928997021</v>
      </c>
      <c r="D92" s="6"/>
      <c r="E92" s="1"/>
      <c r="F92" s="1"/>
      <c r="G92" s="1"/>
      <c r="H92" s="1"/>
      <c r="I92" s="1"/>
      <c r="J92" s="1"/>
      <c r="K92" s="1"/>
      <c r="L92" s="1"/>
      <c r="M92" s="1"/>
      <c r="N92" s="1"/>
      <c r="O92" s="1"/>
      <c r="P92" s="1"/>
      <c r="Q92" s="1"/>
      <c r="R92" s="1"/>
      <c r="S92" s="1"/>
      <c r="T92" s="1"/>
      <c r="U92" s="1"/>
      <c r="V92" s="1"/>
      <c r="W92" s="1"/>
      <c r="X92" s="1"/>
      <c r="Y92" s="1"/>
    </row>
    <row r="93" spans="1:25" ht="9.75" customHeight="1">
      <c r="A93" s="1">
        <v>2002</v>
      </c>
      <c r="B93" s="72">
        <f>'Table A0'!G95</f>
        <v>67807.17672450628</v>
      </c>
      <c r="C93" s="124">
        <f>100/'Table A0'!L95</f>
        <v>61.471945376311581</v>
      </c>
      <c r="D93" s="6"/>
      <c r="E93" s="1"/>
      <c r="F93" s="1"/>
      <c r="G93" s="1"/>
      <c r="H93" s="1"/>
      <c r="I93" s="1"/>
      <c r="J93" s="1"/>
      <c r="K93" s="1"/>
      <c r="L93" s="1"/>
      <c r="M93" s="1"/>
      <c r="N93" s="1"/>
      <c r="O93" s="1"/>
      <c r="P93" s="1"/>
      <c r="Q93" s="1"/>
      <c r="R93" s="1"/>
      <c r="S93" s="1"/>
      <c r="T93" s="1"/>
      <c r="U93" s="1"/>
      <c r="V93" s="1"/>
      <c r="W93" s="1"/>
      <c r="X93" s="1"/>
      <c r="Y93" s="1"/>
    </row>
    <row r="94" spans="1:25" ht="9.75" customHeight="1">
      <c r="A94" s="1">
        <v>2003</v>
      </c>
      <c r="B94" s="72">
        <f>'Table A0'!G96</f>
        <v>66877.08303204579</v>
      </c>
      <c r="C94" s="124">
        <f>100/'Table A0'!L96</f>
        <v>62.844710242777289</v>
      </c>
      <c r="D94" s="6"/>
      <c r="E94" s="1"/>
      <c r="F94" s="1"/>
      <c r="G94" s="1"/>
      <c r="H94" s="1"/>
      <c r="I94" s="1"/>
      <c r="J94" s="1"/>
      <c r="K94" s="1"/>
      <c r="L94" s="1"/>
      <c r="M94" s="1"/>
      <c r="N94" s="1"/>
      <c r="O94" s="1"/>
      <c r="P94" s="1"/>
      <c r="Q94" s="1"/>
      <c r="R94" s="1"/>
      <c r="S94" s="1"/>
      <c r="T94" s="1"/>
      <c r="U94" s="1"/>
      <c r="V94" s="1"/>
      <c r="W94" s="1"/>
      <c r="X94" s="1"/>
      <c r="Y94" s="1"/>
    </row>
    <row r="95" spans="1:25" ht="9.75" customHeight="1">
      <c r="A95" s="1">
        <v>2004</v>
      </c>
      <c r="B95" s="72">
        <f>'Table A0'!G97</f>
        <v>68688.39318829948</v>
      </c>
      <c r="C95" s="124">
        <f>100/'Table A0'!L97</f>
        <v>64.543215925014508</v>
      </c>
      <c r="D95" s="6"/>
      <c r="E95" s="1"/>
      <c r="F95" s="1"/>
      <c r="G95" s="1"/>
      <c r="H95" s="1"/>
      <c r="I95" s="1"/>
      <c r="J95" s="1"/>
      <c r="K95" s="1"/>
      <c r="L95" s="1"/>
      <c r="M95" s="1"/>
      <c r="N95" s="1"/>
      <c r="O95" s="1"/>
      <c r="P95" s="1"/>
      <c r="Q95" s="1"/>
      <c r="R95" s="1"/>
      <c r="S95" s="1"/>
      <c r="T95" s="1"/>
      <c r="U95" s="1"/>
      <c r="V95" s="1"/>
      <c r="W95" s="1"/>
      <c r="X95" s="1"/>
      <c r="Y95" s="1"/>
    </row>
    <row r="96" spans="1:25" ht="9.75" customHeight="1">
      <c r="A96" s="1">
        <v>2005</v>
      </c>
      <c r="B96" s="72">
        <f>'Table A0'!G98</f>
        <v>70188.110566328251</v>
      </c>
      <c r="C96" s="124">
        <f>100/'Table A0'!L98</f>
        <v>66.707065629782491</v>
      </c>
      <c r="D96" s="124"/>
      <c r="E96" s="1"/>
      <c r="F96" s="1"/>
      <c r="G96" s="1"/>
      <c r="H96" s="1"/>
      <c r="I96" s="1"/>
      <c r="J96" s="1"/>
      <c r="K96" s="1"/>
      <c r="L96" s="1"/>
      <c r="M96" s="1"/>
      <c r="N96" s="1"/>
      <c r="O96" s="1"/>
      <c r="P96" s="1"/>
      <c r="Q96" s="1"/>
      <c r="R96" s="1"/>
      <c r="S96" s="1"/>
      <c r="T96" s="1"/>
      <c r="U96" s="1"/>
      <c r="V96" s="1"/>
      <c r="W96" s="1"/>
      <c r="X96" s="1"/>
      <c r="Y96" s="1"/>
    </row>
    <row r="97" spans="1:25" ht="9.75" customHeight="1">
      <c r="A97" s="1">
        <f t="shared" ref="A97:A113" si="0">A96+1</f>
        <v>2006</v>
      </c>
      <c r="B97" s="72">
        <f>'Table A0'!G99</f>
        <v>71483.214332131</v>
      </c>
      <c r="C97" s="124">
        <f>100/'Table A0'!L99</f>
        <v>68.894182535677004</v>
      </c>
      <c r="D97" s="124"/>
      <c r="E97" s="1"/>
      <c r="F97" s="1"/>
      <c r="G97" s="1"/>
      <c r="H97" s="1"/>
      <c r="I97" s="1"/>
      <c r="J97" s="1"/>
      <c r="K97" s="1"/>
      <c r="L97" s="1"/>
      <c r="M97" s="1"/>
      <c r="N97" s="1"/>
      <c r="O97" s="1"/>
      <c r="P97" s="1"/>
      <c r="Q97" s="1"/>
      <c r="R97" s="1"/>
      <c r="S97" s="1"/>
      <c r="T97" s="1"/>
      <c r="U97" s="1"/>
      <c r="V97" s="1"/>
      <c r="W97" s="1"/>
      <c r="X97" s="1"/>
      <c r="Y97" s="1"/>
    </row>
    <row r="98" spans="1:25" ht="9.75" customHeight="1">
      <c r="A98" s="1">
        <f t="shared" si="0"/>
        <v>2007</v>
      </c>
      <c r="B98" s="72">
        <f>'Table A0'!G100</f>
        <v>73508.879231656363</v>
      </c>
      <c r="C98" s="124">
        <f>100/'Table A0'!L100</f>
        <v>70.848627430306124</v>
      </c>
      <c r="D98" s="124"/>
      <c r="E98" s="1"/>
      <c r="F98" s="1"/>
      <c r="G98" s="1"/>
      <c r="H98" s="1"/>
      <c r="I98" s="1"/>
      <c r="J98" s="1"/>
      <c r="K98" s="1"/>
      <c r="L98" s="1"/>
      <c r="M98" s="1"/>
      <c r="N98" s="1"/>
      <c r="O98" s="1"/>
      <c r="P98" s="1"/>
      <c r="Q98" s="1"/>
      <c r="R98" s="1"/>
      <c r="S98" s="1"/>
      <c r="T98" s="1"/>
      <c r="U98" s="1"/>
      <c r="V98" s="1"/>
      <c r="W98" s="1"/>
      <c r="X98" s="1"/>
      <c r="Y98" s="1"/>
    </row>
    <row r="99" spans="1:25" ht="9.75" customHeight="1">
      <c r="A99" s="1">
        <f t="shared" si="0"/>
        <v>2008</v>
      </c>
      <c r="B99" s="72">
        <f>'Table A0'!G101</f>
        <v>69669.096037895608</v>
      </c>
      <c r="C99" s="124">
        <f>100/'Table A0'!L101</f>
        <v>73.568895986472583</v>
      </c>
      <c r="D99" s="124"/>
      <c r="E99" s="1"/>
      <c r="F99" s="1"/>
      <c r="G99" s="1"/>
      <c r="H99" s="1"/>
      <c r="I99" s="1"/>
      <c r="J99" s="1"/>
      <c r="K99" s="1"/>
      <c r="L99" s="1"/>
      <c r="M99" s="1"/>
      <c r="N99" s="1"/>
      <c r="O99" s="1"/>
      <c r="P99" s="1"/>
      <c r="Q99" s="1"/>
      <c r="R99" s="1"/>
      <c r="S99" s="1"/>
      <c r="T99" s="1"/>
      <c r="U99" s="1"/>
      <c r="V99" s="1"/>
      <c r="W99" s="1"/>
      <c r="X99" s="1"/>
      <c r="Y99" s="1"/>
    </row>
    <row r="100" spans="1:25" ht="9.75" customHeight="1">
      <c r="A100" s="1">
        <f t="shared" si="0"/>
        <v>2009</v>
      </c>
      <c r="B100" s="72">
        <f>'Table A0'!G102</f>
        <v>65607.942076444699</v>
      </c>
      <c r="C100" s="124">
        <f>100/'Table A0'!L102</f>
        <v>73.307154281407449</v>
      </c>
      <c r="D100" s="124"/>
      <c r="E100" s="1"/>
      <c r="F100" s="1"/>
      <c r="G100" s="1"/>
      <c r="H100" s="1"/>
      <c r="I100" s="1"/>
      <c r="J100" s="1"/>
      <c r="K100" s="1"/>
      <c r="L100" s="1"/>
      <c r="M100" s="1"/>
      <c r="N100" s="1"/>
      <c r="O100" s="1"/>
      <c r="P100" s="1"/>
      <c r="Q100" s="1"/>
      <c r="R100" s="1"/>
      <c r="S100" s="1"/>
      <c r="T100" s="1"/>
      <c r="U100" s="1"/>
      <c r="V100" s="1"/>
      <c r="W100" s="1"/>
      <c r="X100" s="1"/>
      <c r="Y100" s="1"/>
    </row>
    <row r="101" spans="1:25" ht="9.75" customHeight="1">
      <c r="A101" s="1">
        <f t="shared" si="0"/>
        <v>2010</v>
      </c>
      <c r="B101" s="72">
        <f>'Table A0'!G103</f>
        <v>65947.556643462711</v>
      </c>
      <c r="C101" s="124">
        <f>100/'Table A0'!L103</f>
        <v>74.509594307679265</v>
      </c>
      <c r="D101" s="124"/>
      <c r="E101" s="1"/>
      <c r="F101" s="1"/>
      <c r="G101" s="1"/>
      <c r="H101" s="1"/>
      <c r="I101" s="1"/>
      <c r="J101" s="1"/>
      <c r="K101" s="1"/>
      <c r="L101" s="1"/>
      <c r="M101" s="1"/>
      <c r="N101" s="1"/>
      <c r="O101" s="1"/>
      <c r="P101" s="1"/>
      <c r="Q101" s="1"/>
      <c r="R101" s="1"/>
      <c r="S101" s="1"/>
      <c r="T101" s="1"/>
      <c r="U101" s="1"/>
      <c r="V101" s="1"/>
      <c r="W101" s="1"/>
      <c r="X101" s="1"/>
      <c r="Y101" s="1"/>
    </row>
    <row r="102" spans="1:25" ht="9.75" customHeight="1">
      <c r="A102" s="1">
        <f t="shared" si="0"/>
        <v>2011</v>
      </c>
      <c r="B102" s="72">
        <f>'Table A0'!G104</f>
        <v>65470.045796261664</v>
      </c>
      <c r="C102" s="124">
        <f>100/'Table A0'!L104</f>
        <v>76.861510960372868</v>
      </c>
      <c r="D102" s="124"/>
      <c r="E102" s="1"/>
      <c r="F102" s="1"/>
      <c r="G102" s="1"/>
      <c r="H102" s="1"/>
      <c r="I102" s="1"/>
      <c r="J102" s="1"/>
      <c r="K102" s="1"/>
      <c r="L102" s="1"/>
      <c r="M102" s="1"/>
      <c r="N102" s="1"/>
      <c r="O102" s="1"/>
      <c r="P102" s="1"/>
      <c r="Q102" s="1"/>
      <c r="R102" s="1"/>
      <c r="S102" s="1"/>
      <c r="T102" s="1"/>
      <c r="U102" s="1"/>
      <c r="V102" s="1"/>
      <c r="W102" s="1"/>
      <c r="X102" s="1"/>
      <c r="Y102" s="1"/>
    </row>
    <row r="103" spans="1:25" ht="9.75" customHeight="1">
      <c r="A103" s="1">
        <f t="shared" si="0"/>
        <v>2012</v>
      </c>
      <c r="B103" s="72">
        <f>'Table A0'!G105</f>
        <v>67425.684580070229</v>
      </c>
      <c r="C103" s="124">
        <f>100/'Table A0'!L105</f>
        <v>78.452121452642032</v>
      </c>
      <c r="D103" s="124"/>
      <c r="E103" s="1"/>
      <c r="F103" s="1"/>
      <c r="G103" s="1"/>
      <c r="H103" s="1"/>
      <c r="I103" s="1"/>
      <c r="J103" s="1"/>
      <c r="K103" s="1"/>
      <c r="L103" s="1"/>
      <c r="M103" s="1"/>
      <c r="N103" s="1"/>
      <c r="O103" s="1"/>
      <c r="P103" s="1"/>
      <c r="Q103" s="1"/>
      <c r="R103" s="1"/>
      <c r="S103" s="1"/>
      <c r="T103" s="1"/>
      <c r="U103" s="1"/>
      <c r="V103" s="1"/>
      <c r="W103" s="1"/>
      <c r="X103" s="1"/>
      <c r="Y103" s="1"/>
    </row>
    <row r="104" spans="1:25" ht="9.75" customHeight="1">
      <c r="A104" s="1">
        <f t="shared" si="0"/>
        <v>2013</v>
      </c>
      <c r="B104" s="72">
        <f>'Table A0'!G106</f>
        <v>66547.295479008622</v>
      </c>
      <c r="C104" s="124">
        <f>100/'Table A0'!L106</f>
        <v>79.601256379709952</v>
      </c>
      <c r="D104" s="124"/>
      <c r="E104" s="1"/>
      <c r="F104" s="1"/>
      <c r="G104" s="1"/>
      <c r="H104" s="1"/>
      <c r="I104" s="1"/>
      <c r="J104" s="1"/>
      <c r="K104" s="1"/>
      <c r="L104" s="1"/>
      <c r="M104" s="1"/>
      <c r="N104" s="1"/>
      <c r="O104" s="1"/>
      <c r="P104" s="1"/>
      <c r="Q104" s="1"/>
      <c r="R104" s="1"/>
      <c r="S104" s="1"/>
      <c r="T104" s="1"/>
      <c r="U104" s="1"/>
      <c r="V104" s="1"/>
      <c r="W104" s="1"/>
      <c r="X104" s="1"/>
      <c r="Y104" s="1"/>
    </row>
    <row r="105" spans="1:25" ht="9.75" customHeight="1">
      <c r="A105" s="1">
        <f t="shared" si="0"/>
        <v>2014</v>
      </c>
      <c r="B105" s="72">
        <f>'Table A0'!G107</f>
        <v>68404.031159285252</v>
      </c>
      <c r="C105" s="124">
        <f>100/'Table A0'!L107</f>
        <v>80.892538237988219</v>
      </c>
      <c r="D105" s="124"/>
      <c r="E105" s="1"/>
      <c r="F105" s="1"/>
      <c r="G105" s="1"/>
      <c r="H105" s="1"/>
      <c r="I105" s="1"/>
      <c r="J105" s="1"/>
      <c r="K105" s="1"/>
      <c r="L105" s="1"/>
      <c r="M105" s="1"/>
      <c r="N105" s="1"/>
      <c r="O105" s="1"/>
      <c r="P105" s="1"/>
      <c r="Q105" s="1"/>
      <c r="R105" s="1"/>
      <c r="S105" s="1"/>
      <c r="T105" s="1"/>
      <c r="U105" s="1"/>
      <c r="V105" s="1"/>
      <c r="W105" s="1"/>
      <c r="X105" s="1"/>
      <c r="Y105" s="1"/>
    </row>
    <row r="106" spans="1:25" ht="9.75" customHeight="1">
      <c r="A106" s="1">
        <f t="shared" si="0"/>
        <v>2015</v>
      </c>
      <c r="B106" s="72">
        <f>'Table A0'!G108</f>
        <v>70647.704585724146</v>
      </c>
      <c r="C106" s="124">
        <f>100/'Table A0'!L108</f>
        <v>80.988555756425967</v>
      </c>
      <c r="D106" s="124"/>
      <c r="E106" s="1"/>
      <c r="F106" s="1"/>
      <c r="G106" s="1"/>
      <c r="H106" s="1"/>
      <c r="I106" s="1"/>
      <c r="J106" s="1"/>
      <c r="K106" s="1"/>
      <c r="L106" s="1"/>
      <c r="M106" s="1"/>
      <c r="N106" s="1"/>
      <c r="O106" s="1"/>
      <c r="P106" s="1"/>
      <c r="Q106" s="1"/>
      <c r="R106" s="1"/>
      <c r="S106" s="1"/>
      <c r="T106" s="1"/>
      <c r="U106" s="1"/>
      <c r="V106" s="1"/>
      <c r="W106" s="1"/>
      <c r="X106" s="1"/>
      <c r="Y106" s="1"/>
    </row>
    <row r="107" spans="1:25" ht="9.75" customHeight="1">
      <c r="A107" s="1">
        <f t="shared" si="0"/>
        <v>2016</v>
      </c>
      <c r="B107" s="72">
        <f>'Table A0'!G109</f>
        <v>69410.056516593875</v>
      </c>
      <c r="C107" s="124">
        <f>100/'Table A0'!L109</f>
        <v>82.010236824500041</v>
      </c>
      <c r="D107" s="124"/>
      <c r="E107" s="1"/>
      <c r="F107" s="1"/>
      <c r="G107" s="1"/>
      <c r="H107" s="1"/>
      <c r="I107" s="1"/>
      <c r="J107" s="1"/>
      <c r="K107" s="1"/>
      <c r="L107" s="1"/>
      <c r="M107" s="1"/>
      <c r="N107" s="1"/>
      <c r="O107" s="1"/>
      <c r="P107" s="1"/>
      <c r="Q107" s="1"/>
      <c r="R107" s="1"/>
      <c r="S107" s="1"/>
      <c r="T107" s="1"/>
      <c r="U107" s="1"/>
      <c r="V107" s="1"/>
      <c r="W107" s="1"/>
      <c r="X107" s="1"/>
      <c r="Y107" s="1"/>
    </row>
    <row r="108" spans="1:25" ht="9.75" customHeight="1">
      <c r="A108" s="1">
        <f t="shared" si="0"/>
        <v>2017</v>
      </c>
      <c r="B108" s="72">
        <f>'Table A0'!G110</f>
        <v>71579.927064877789</v>
      </c>
      <c r="C108" s="124">
        <f>100/'Table A0'!L110</f>
        <v>83.757203234721331</v>
      </c>
      <c r="D108" s="124"/>
      <c r="E108" s="1"/>
      <c r="F108" s="1"/>
      <c r="G108" s="1"/>
      <c r="H108" s="1"/>
      <c r="I108" s="1"/>
      <c r="J108" s="1"/>
      <c r="K108" s="1"/>
      <c r="L108" s="1"/>
      <c r="M108" s="1"/>
      <c r="N108" s="1"/>
      <c r="O108" s="1"/>
      <c r="P108" s="1"/>
      <c r="Q108" s="1"/>
      <c r="R108" s="1"/>
      <c r="S108" s="1"/>
      <c r="T108" s="1"/>
      <c r="U108" s="1"/>
      <c r="V108" s="1"/>
      <c r="W108" s="1"/>
      <c r="X108" s="1"/>
      <c r="Y108" s="1"/>
    </row>
    <row r="109" spans="1:25" ht="9.75" customHeight="1">
      <c r="A109" s="1">
        <f t="shared" si="0"/>
        <v>2018</v>
      </c>
      <c r="B109" s="72">
        <f>'Table A0'!G111</f>
        <v>72629.184180282231</v>
      </c>
      <c r="C109" s="124">
        <f>100/'Table A0'!L111</f>
        <v>85.800707756990249</v>
      </c>
      <c r="D109" s="124"/>
      <c r="E109" s="1"/>
      <c r="F109" s="1"/>
      <c r="G109" s="1"/>
      <c r="H109" s="1"/>
      <c r="I109" s="1"/>
      <c r="J109" s="1"/>
      <c r="K109" s="1"/>
      <c r="L109" s="1"/>
      <c r="M109" s="1"/>
      <c r="N109" s="1"/>
      <c r="O109" s="1"/>
      <c r="P109" s="1"/>
      <c r="Q109" s="1"/>
      <c r="R109" s="1"/>
      <c r="S109" s="1"/>
      <c r="T109" s="1"/>
      <c r="U109" s="1"/>
      <c r="V109" s="1"/>
      <c r="W109" s="1"/>
      <c r="X109" s="1"/>
      <c r="Y109" s="1"/>
    </row>
    <row r="110" spans="1:25" ht="9.75" customHeight="1">
      <c r="A110" s="1">
        <f t="shared" si="0"/>
        <v>2019</v>
      </c>
      <c r="B110" s="72">
        <f>'Table A0'!G112</f>
        <v>73137.696519452831</v>
      </c>
      <c r="C110" s="124">
        <f>100/'Table A0'!L112</f>
        <v>87.357978155160311</v>
      </c>
      <c r="D110" s="124"/>
      <c r="E110" s="1"/>
      <c r="F110" s="1"/>
      <c r="G110" s="1"/>
      <c r="H110" s="1"/>
      <c r="I110" s="1"/>
      <c r="J110" s="1"/>
      <c r="K110" s="1"/>
      <c r="L110" s="1"/>
      <c r="M110" s="1"/>
      <c r="N110" s="1"/>
      <c r="O110" s="1"/>
      <c r="P110" s="1"/>
      <c r="Q110" s="1"/>
      <c r="R110" s="1"/>
      <c r="S110" s="1"/>
      <c r="T110" s="1"/>
      <c r="U110" s="1"/>
      <c r="V110" s="1"/>
      <c r="W110" s="1"/>
      <c r="X110" s="1"/>
      <c r="Y110" s="1"/>
    </row>
    <row r="111" spans="1:25" ht="9.75" customHeight="1">
      <c r="A111" s="1">
        <f t="shared" si="0"/>
        <v>2020</v>
      </c>
      <c r="B111" s="72">
        <f>'Table A0'!G113</f>
        <v>71809.375583361631</v>
      </c>
      <c r="C111" s="124">
        <f>100/'Table A0'!L113</f>
        <v>88.435600288882412</v>
      </c>
      <c r="D111" s="124"/>
      <c r="E111" s="1"/>
      <c r="F111" s="1"/>
      <c r="G111" s="1"/>
      <c r="H111" s="1"/>
      <c r="I111" s="1"/>
      <c r="J111" s="1"/>
      <c r="K111" s="1"/>
      <c r="L111" s="1"/>
      <c r="M111" s="1"/>
      <c r="N111" s="1"/>
      <c r="O111" s="1"/>
      <c r="P111" s="1"/>
      <c r="Q111" s="1"/>
      <c r="R111" s="1"/>
      <c r="S111" s="1"/>
      <c r="T111" s="1"/>
      <c r="U111" s="1"/>
      <c r="V111" s="1"/>
      <c r="W111" s="1"/>
      <c r="X111" s="1"/>
      <c r="Y111" s="1"/>
    </row>
    <row r="112" spans="1:25" ht="9.75" customHeight="1">
      <c r="A112" s="1">
        <f t="shared" si="0"/>
        <v>2021</v>
      </c>
      <c r="B112" s="72">
        <f>'Table A0'!G114</f>
        <v>76875.140876242731</v>
      </c>
      <c r="C112" s="124">
        <f>100/'Table A0'!L114</f>
        <v>92.590176290018803</v>
      </c>
      <c r="D112" s="124"/>
      <c r="E112" s="1"/>
      <c r="F112" s="1"/>
      <c r="G112" s="1"/>
      <c r="H112" s="1"/>
      <c r="I112" s="1"/>
      <c r="J112" s="1"/>
      <c r="K112" s="1"/>
      <c r="L112" s="1"/>
      <c r="M112" s="1"/>
      <c r="N112" s="1"/>
      <c r="O112" s="1"/>
      <c r="P112" s="1"/>
      <c r="Q112" s="1"/>
      <c r="R112" s="1"/>
      <c r="S112" s="1"/>
      <c r="T112" s="1"/>
      <c r="U112" s="1"/>
      <c r="V112" s="1"/>
      <c r="W112" s="1"/>
      <c r="X112" s="1"/>
      <c r="Y112" s="1"/>
    </row>
    <row r="113" spans="1:25" ht="9.75" customHeight="1">
      <c r="A113" s="1">
        <f t="shared" si="0"/>
        <v>2022</v>
      </c>
      <c r="B113" s="72">
        <f>'Table A0'!G115</f>
        <v>74752.408296656722</v>
      </c>
      <c r="C113" s="124">
        <f>100/'Table A0'!L115</f>
        <v>100</v>
      </c>
      <c r="D113" s="124"/>
      <c r="E113" s="1"/>
      <c r="F113" s="1"/>
      <c r="G113" s="1"/>
      <c r="H113" s="1"/>
      <c r="I113" s="1"/>
      <c r="J113" s="1"/>
      <c r="K113" s="1"/>
      <c r="L113" s="1"/>
      <c r="M113" s="1"/>
      <c r="N113" s="1"/>
      <c r="O113" s="1"/>
      <c r="P113" s="1"/>
      <c r="Q113" s="1"/>
      <c r="R113" s="1"/>
      <c r="S113" s="1"/>
      <c r="T113" s="1"/>
      <c r="U113" s="1"/>
      <c r="V113" s="1"/>
      <c r="W113" s="1"/>
      <c r="X113" s="1"/>
      <c r="Y113" s="1"/>
    </row>
    <row r="114" spans="1:25" ht="9.75" customHeight="1">
      <c r="A114" s="1"/>
      <c r="B114" s="72"/>
      <c r="C114" s="124"/>
      <c r="D114" s="124"/>
      <c r="E114" s="1"/>
      <c r="F114" s="1"/>
      <c r="G114" s="1"/>
      <c r="H114" s="1"/>
      <c r="I114" s="1"/>
      <c r="J114" s="1"/>
      <c r="K114" s="1"/>
      <c r="L114" s="1"/>
      <c r="M114" s="1"/>
      <c r="N114" s="1"/>
      <c r="O114" s="1"/>
      <c r="P114" s="1"/>
      <c r="Q114" s="1"/>
      <c r="R114" s="1"/>
      <c r="S114" s="1"/>
      <c r="T114" s="1"/>
      <c r="U114" s="1"/>
      <c r="V114" s="1"/>
      <c r="W114" s="1"/>
      <c r="X114" s="1"/>
      <c r="Y114" s="1"/>
    </row>
    <row r="115" spans="1:25" ht="9.75" customHeight="1">
      <c r="A115" s="1"/>
      <c r="B115" s="72"/>
      <c r="C115" s="124"/>
      <c r="D115" s="124"/>
      <c r="E115" s="1"/>
      <c r="F115" s="1"/>
      <c r="G115" s="1"/>
      <c r="H115" s="1"/>
      <c r="I115" s="1"/>
      <c r="J115" s="1"/>
      <c r="K115" s="1"/>
      <c r="L115" s="1"/>
      <c r="M115" s="1"/>
      <c r="N115" s="1"/>
      <c r="O115" s="1"/>
      <c r="P115" s="1"/>
      <c r="Q115" s="1"/>
      <c r="R115" s="1"/>
      <c r="S115" s="1"/>
      <c r="T115" s="1"/>
      <c r="U115" s="1"/>
      <c r="V115" s="1"/>
      <c r="W115" s="1"/>
      <c r="X115" s="1"/>
      <c r="Y115" s="1"/>
    </row>
    <row r="116" spans="1:25" ht="9.75" customHeight="1">
      <c r="A116" s="1"/>
      <c r="B116" s="72"/>
      <c r="C116" s="124"/>
      <c r="D116" s="124"/>
      <c r="E116" s="1"/>
      <c r="F116" s="1"/>
      <c r="G116" s="1"/>
      <c r="H116" s="1"/>
      <c r="I116" s="1"/>
      <c r="J116" s="1"/>
      <c r="K116" s="1"/>
      <c r="L116" s="1"/>
      <c r="M116" s="1"/>
      <c r="N116" s="1"/>
      <c r="O116" s="1"/>
      <c r="P116" s="1"/>
      <c r="Q116" s="1"/>
      <c r="R116" s="1"/>
      <c r="S116" s="1"/>
      <c r="T116" s="1"/>
      <c r="U116" s="1"/>
      <c r="V116" s="1"/>
      <c r="W116" s="1"/>
      <c r="X116" s="1"/>
      <c r="Y116" s="1"/>
    </row>
    <row r="117" spans="1:25" ht="9.75" customHeight="1">
      <c r="A117" s="1"/>
      <c r="B117" s="72"/>
      <c r="C117" s="124"/>
      <c r="D117" s="124"/>
      <c r="E117" s="1"/>
      <c r="F117" s="1"/>
      <c r="G117" s="1"/>
      <c r="H117" s="1"/>
      <c r="I117" s="1"/>
      <c r="J117" s="1"/>
      <c r="K117" s="1"/>
      <c r="L117" s="1"/>
      <c r="M117" s="1"/>
      <c r="N117" s="1"/>
      <c r="O117" s="1"/>
      <c r="P117" s="1"/>
      <c r="Q117" s="1"/>
      <c r="R117" s="1"/>
      <c r="S117" s="1"/>
      <c r="T117" s="1"/>
      <c r="U117" s="1"/>
      <c r="V117" s="1"/>
      <c r="W117" s="1"/>
      <c r="X117" s="1"/>
      <c r="Y117" s="1"/>
    </row>
    <row r="118" spans="1:25" ht="9.75" customHeight="1">
      <c r="A118" s="1"/>
      <c r="B118" s="72"/>
      <c r="C118" s="124"/>
      <c r="D118" s="124"/>
      <c r="E118" s="1"/>
      <c r="F118" s="1"/>
      <c r="G118" s="1"/>
      <c r="H118" s="1"/>
      <c r="I118" s="1"/>
      <c r="J118" s="1"/>
      <c r="K118" s="1"/>
      <c r="L118" s="1"/>
      <c r="M118" s="1"/>
      <c r="N118" s="1"/>
      <c r="O118" s="1"/>
      <c r="P118" s="1"/>
      <c r="Q118" s="1"/>
      <c r="R118" s="1"/>
      <c r="S118" s="1"/>
      <c r="T118" s="1"/>
      <c r="U118" s="1"/>
      <c r="V118" s="1"/>
      <c r="W118" s="1"/>
      <c r="X118" s="1"/>
      <c r="Y118" s="1"/>
    </row>
    <row r="119" spans="1:25" ht="9.75" customHeight="1">
      <c r="A119" s="1"/>
      <c r="B119" s="72"/>
      <c r="C119" s="124"/>
      <c r="D119" s="124"/>
      <c r="E119" s="1"/>
      <c r="F119" s="1"/>
      <c r="G119" s="1"/>
      <c r="H119" s="1"/>
      <c r="I119" s="1"/>
      <c r="J119" s="1"/>
      <c r="K119" s="1"/>
      <c r="L119" s="1"/>
      <c r="M119" s="1"/>
      <c r="N119" s="1"/>
      <c r="O119" s="1"/>
      <c r="P119" s="1"/>
      <c r="Q119" s="1"/>
      <c r="R119" s="1"/>
      <c r="S119" s="1"/>
      <c r="T119" s="1"/>
      <c r="U119" s="1"/>
      <c r="V119" s="1"/>
      <c r="W119" s="1"/>
      <c r="X119" s="1"/>
      <c r="Y119" s="1"/>
    </row>
    <row r="120" spans="1:25" ht="9.75" customHeight="1">
      <c r="A120" s="1"/>
      <c r="B120" s="72"/>
      <c r="C120" s="124"/>
      <c r="D120" s="124"/>
      <c r="E120" s="1"/>
      <c r="F120" s="1"/>
      <c r="G120" s="1"/>
      <c r="H120" s="1"/>
      <c r="I120" s="1"/>
      <c r="J120" s="1"/>
      <c r="K120" s="1"/>
      <c r="L120" s="1"/>
      <c r="M120" s="1"/>
      <c r="N120" s="1"/>
      <c r="O120" s="1"/>
      <c r="P120" s="1"/>
      <c r="Q120" s="1"/>
      <c r="R120" s="1"/>
      <c r="S120" s="1"/>
      <c r="T120" s="1"/>
      <c r="U120" s="1"/>
      <c r="V120" s="1"/>
      <c r="W120" s="1"/>
      <c r="X120" s="1"/>
      <c r="Y120" s="1"/>
    </row>
    <row r="121" spans="1:25" ht="9.75" customHeight="1">
      <c r="A121" s="1"/>
      <c r="B121" s="72"/>
      <c r="C121" s="124"/>
      <c r="D121" s="124"/>
      <c r="E121" s="1"/>
      <c r="F121" s="1"/>
      <c r="G121" s="1"/>
      <c r="H121" s="1"/>
      <c r="I121" s="1"/>
      <c r="J121" s="1"/>
      <c r="K121" s="1"/>
      <c r="L121" s="1"/>
      <c r="M121" s="1"/>
      <c r="N121" s="1"/>
      <c r="O121" s="1"/>
      <c r="P121" s="1"/>
      <c r="Q121" s="1"/>
      <c r="R121" s="1"/>
      <c r="S121" s="1"/>
      <c r="T121" s="1"/>
      <c r="U121" s="1"/>
      <c r="V121" s="1"/>
      <c r="W121" s="1"/>
      <c r="X121" s="1"/>
      <c r="Y121" s="1"/>
    </row>
    <row r="122" spans="1:25" ht="9.75" customHeight="1">
      <c r="A122" s="1"/>
      <c r="B122" s="72"/>
      <c r="C122" s="124"/>
      <c r="D122" s="124"/>
      <c r="E122" s="1"/>
      <c r="F122" s="1"/>
      <c r="G122" s="1"/>
      <c r="H122" s="1"/>
      <c r="I122" s="1"/>
      <c r="J122" s="1"/>
      <c r="K122" s="1"/>
      <c r="L122" s="1"/>
      <c r="M122" s="1"/>
      <c r="N122" s="1"/>
      <c r="O122" s="1"/>
      <c r="P122" s="1"/>
      <c r="Q122" s="1"/>
      <c r="R122" s="1"/>
      <c r="S122" s="1"/>
      <c r="T122" s="1"/>
      <c r="U122" s="1"/>
      <c r="V122" s="1"/>
      <c r="W122" s="1"/>
      <c r="X122" s="1"/>
      <c r="Y122" s="1"/>
    </row>
    <row r="123" spans="1:25" ht="9.75" customHeight="1">
      <c r="A123" s="1"/>
      <c r="B123" s="72"/>
      <c r="C123" s="124"/>
      <c r="D123" s="124"/>
      <c r="E123" s="1"/>
      <c r="F123" s="1"/>
      <c r="G123" s="1"/>
      <c r="H123" s="1"/>
      <c r="I123" s="1"/>
      <c r="J123" s="1"/>
      <c r="K123" s="1"/>
      <c r="L123" s="1"/>
      <c r="M123" s="1"/>
      <c r="N123" s="1"/>
      <c r="O123" s="1"/>
      <c r="P123" s="1"/>
      <c r="Q123" s="1"/>
      <c r="R123" s="1"/>
      <c r="S123" s="1"/>
      <c r="T123" s="1"/>
      <c r="U123" s="1"/>
      <c r="V123" s="1"/>
      <c r="W123" s="1"/>
      <c r="X123" s="1"/>
      <c r="Y123" s="1"/>
    </row>
    <row r="124" spans="1:25" ht="9.75" customHeight="1">
      <c r="A124" s="1"/>
      <c r="B124" s="72"/>
      <c r="C124" s="124"/>
      <c r="D124" s="124"/>
      <c r="E124" s="1"/>
      <c r="F124" s="1"/>
      <c r="G124" s="1"/>
      <c r="H124" s="1"/>
      <c r="I124" s="1"/>
      <c r="J124" s="1"/>
      <c r="K124" s="1"/>
      <c r="L124" s="1"/>
      <c r="M124" s="1"/>
      <c r="N124" s="1"/>
      <c r="O124" s="1"/>
      <c r="P124" s="1"/>
      <c r="Q124" s="1"/>
      <c r="R124" s="1"/>
      <c r="S124" s="1"/>
      <c r="T124" s="1"/>
      <c r="U124" s="1"/>
      <c r="V124" s="1"/>
      <c r="W124" s="1"/>
      <c r="X124" s="1"/>
      <c r="Y124" s="1"/>
    </row>
    <row r="125" spans="1:25" ht="9.75" customHeight="1">
      <c r="A125" s="1"/>
      <c r="B125" s="72"/>
      <c r="C125" s="124"/>
      <c r="D125" s="124"/>
      <c r="E125" s="1"/>
      <c r="F125" s="1"/>
      <c r="G125" s="1"/>
      <c r="H125" s="1"/>
      <c r="I125" s="1"/>
      <c r="J125" s="1"/>
      <c r="K125" s="1"/>
      <c r="L125" s="1"/>
      <c r="M125" s="1"/>
      <c r="N125" s="1"/>
      <c r="O125" s="1"/>
      <c r="P125" s="1"/>
      <c r="Q125" s="1"/>
      <c r="R125" s="1"/>
      <c r="S125" s="1"/>
      <c r="T125" s="1"/>
      <c r="U125" s="1"/>
      <c r="V125" s="1"/>
      <c r="W125" s="1"/>
      <c r="X125" s="1"/>
      <c r="Y125" s="1"/>
    </row>
    <row r="126" spans="1:25" ht="9.75" customHeight="1">
      <c r="A126" s="1"/>
      <c r="B126" s="72"/>
      <c r="C126" s="124"/>
      <c r="D126" s="124"/>
      <c r="E126" s="1"/>
      <c r="F126" s="1"/>
      <c r="G126" s="1"/>
      <c r="H126" s="1"/>
      <c r="I126" s="1"/>
      <c r="J126" s="1"/>
      <c r="K126" s="1"/>
      <c r="L126" s="1"/>
      <c r="M126" s="1"/>
      <c r="N126" s="1"/>
      <c r="O126" s="1"/>
      <c r="P126" s="1"/>
      <c r="Q126" s="1"/>
      <c r="R126" s="1"/>
      <c r="S126" s="1"/>
      <c r="T126" s="1"/>
      <c r="U126" s="1"/>
      <c r="V126" s="1"/>
      <c r="W126" s="1"/>
      <c r="X126" s="1"/>
      <c r="Y126" s="1"/>
    </row>
    <row r="127" spans="1:25" ht="9.75" customHeight="1">
      <c r="A127" s="1"/>
      <c r="B127" s="72"/>
      <c r="C127" s="124"/>
      <c r="D127" s="124"/>
      <c r="E127" s="1"/>
      <c r="F127" s="1"/>
      <c r="G127" s="1"/>
      <c r="H127" s="1"/>
      <c r="I127" s="1"/>
      <c r="J127" s="1"/>
      <c r="K127" s="1"/>
      <c r="L127" s="1"/>
      <c r="M127" s="1"/>
      <c r="N127" s="1"/>
      <c r="O127" s="1"/>
      <c r="P127" s="1"/>
      <c r="Q127" s="1"/>
      <c r="R127" s="1"/>
      <c r="S127" s="1"/>
      <c r="T127" s="1"/>
      <c r="U127" s="1"/>
      <c r="V127" s="1"/>
      <c r="W127" s="1"/>
      <c r="X127" s="1"/>
      <c r="Y127" s="1"/>
    </row>
    <row r="128" spans="1:25" ht="9.75" customHeight="1">
      <c r="A128" s="1"/>
      <c r="B128" s="72"/>
      <c r="C128" s="124"/>
      <c r="D128" s="124"/>
      <c r="E128" s="1"/>
      <c r="F128" s="1"/>
      <c r="G128" s="1"/>
      <c r="H128" s="1"/>
      <c r="I128" s="1"/>
      <c r="J128" s="1"/>
      <c r="K128" s="1"/>
      <c r="L128" s="1"/>
      <c r="M128" s="1"/>
      <c r="N128" s="1"/>
      <c r="O128" s="1"/>
      <c r="P128" s="1"/>
      <c r="Q128" s="1"/>
      <c r="R128" s="1"/>
      <c r="S128" s="1"/>
      <c r="T128" s="1"/>
      <c r="U128" s="1"/>
      <c r="V128" s="1"/>
      <c r="W128" s="1"/>
      <c r="X128" s="1"/>
      <c r="Y128" s="1"/>
    </row>
    <row r="129" spans="1:25" ht="9.75" customHeight="1">
      <c r="A129" s="1"/>
      <c r="B129" s="72"/>
      <c r="C129" s="124"/>
      <c r="D129" s="124"/>
      <c r="E129" s="1"/>
      <c r="F129" s="1"/>
      <c r="G129" s="1"/>
      <c r="H129" s="1"/>
      <c r="I129" s="1"/>
      <c r="J129" s="1"/>
      <c r="K129" s="1"/>
      <c r="L129" s="1"/>
      <c r="M129" s="1"/>
      <c r="N129" s="1"/>
      <c r="O129" s="1"/>
      <c r="P129" s="1"/>
      <c r="Q129" s="1"/>
      <c r="R129" s="1"/>
      <c r="S129" s="1"/>
      <c r="T129" s="1"/>
      <c r="U129" s="1"/>
      <c r="V129" s="1"/>
      <c r="W129" s="1"/>
      <c r="X129" s="1"/>
      <c r="Y129" s="1"/>
    </row>
    <row r="130" spans="1:25" ht="9.75" customHeight="1">
      <c r="A130" s="1"/>
      <c r="B130" s="72"/>
      <c r="C130" s="124"/>
      <c r="D130" s="124"/>
      <c r="E130" s="1"/>
      <c r="F130" s="1"/>
      <c r="G130" s="1"/>
      <c r="H130" s="1"/>
      <c r="I130" s="1"/>
      <c r="J130" s="1"/>
      <c r="K130" s="1"/>
      <c r="L130" s="1"/>
      <c r="M130" s="1"/>
      <c r="N130" s="1"/>
      <c r="O130" s="1"/>
      <c r="P130" s="1"/>
      <c r="Q130" s="1"/>
      <c r="R130" s="1"/>
      <c r="S130" s="1"/>
      <c r="T130" s="1"/>
      <c r="U130" s="1"/>
      <c r="V130" s="1"/>
      <c r="W130" s="1"/>
      <c r="X130" s="1"/>
      <c r="Y130" s="1"/>
    </row>
    <row r="131" spans="1:25" ht="9.75" customHeight="1">
      <c r="A131" s="1"/>
      <c r="B131" s="72"/>
      <c r="C131" s="124"/>
      <c r="D131" s="124"/>
      <c r="E131" s="1"/>
      <c r="F131" s="1"/>
      <c r="G131" s="1"/>
      <c r="H131" s="1"/>
      <c r="I131" s="1"/>
      <c r="J131" s="1"/>
      <c r="K131" s="1"/>
      <c r="L131" s="1"/>
      <c r="M131" s="1"/>
      <c r="N131" s="1"/>
      <c r="O131" s="1"/>
      <c r="P131" s="1"/>
      <c r="Q131" s="1"/>
      <c r="R131" s="1"/>
      <c r="S131" s="1"/>
      <c r="T131" s="1"/>
      <c r="U131" s="1"/>
      <c r="V131" s="1"/>
      <c r="W131" s="1"/>
      <c r="X131" s="1"/>
      <c r="Y131" s="1"/>
    </row>
    <row r="132" spans="1:25" ht="9.75" customHeight="1">
      <c r="A132" s="1"/>
      <c r="B132" s="72"/>
      <c r="C132" s="124"/>
      <c r="D132" s="124"/>
      <c r="E132" s="1"/>
      <c r="F132" s="1"/>
      <c r="G132" s="1"/>
      <c r="H132" s="1"/>
      <c r="I132" s="1"/>
      <c r="J132" s="1"/>
      <c r="K132" s="1"/>
      <c r="L132" s="1"/>
      <c r="M132" s="1"/>
      <c r="N132" s="1"/>
      <c r="O132" s="1"/>
      <c r="P132" s="1"/>
      <c r="Q132" s="1"/>
      <c r="R132" s="1"/>
      <c r="S132" s="1"/>
      <c r="T132" s="1"/>
      <c r="U132" s="1"/>
      <c r="V132" s="1"/>
      <c r="W132" s="1"/>
      <c r="X132" s="1"/>
      <c r="Y132" s="1"/>
    </row>
    <row r="133" spans="1:25" ht="9.75" customHeight="1">
      <c r="A133" s="1"/>
      <c r="B133" s="72"/>
      <c r="C133" s="124"/>
      <c r="D133" s="124"/>
      <c r="E133" s="1"/>
      <c r="F133" s="1"/>
      <c r="G133" s="1"/>
      <c r="H133" s="1"/>
      <c r="I133" s="1"/>
      <c r="J133" s="1"/>
      <c r="K133" s="1"/>
      <c r="L133" s="1"/>
      <c r="M133" s="1"/>
      <c r="N133" s="1"/>
      <c r="O133" s="1"/>
      <c r="P133" s="1"/>
      <c r="Q133" s="1"/>
      <c r="R133" s="1"/>
      <c r="S133" s="1"/>
      <c r="T133" s="1"/>
      <c r="U133" s="1"/>
      <c r="V133" s="1"/>
      <c r="W133" s="1"/>
      <c r="X133" s="1"/>
      <c r="Y133" s="1"/>
    </row>
    <row r="134" spans="1:25" ht="9.75" customHeight="1">
      <c r="A134" s="1"/>
      <c r="B134" s="72"/>
      <c r="C134" s="124"/>
      <c r="D134" s="124"/>
      <c r="E134" s="1"/>
      <c r="F134" s="1"/>
      <c r="G134" s="1"/>
      <c r="H134" s="1"/>
      <c r="I134" s="1"/>
      <c r="J134" s="1"/>
      <c r="K134" s="1"/>
      <c r="L134" s="1"/>
      <c r="M134" s="1"/>
      <c r="N134" s="1"/>
      <c r="O134" s="1"/>
      <c r="P134" s="1"/>
      <c r="Q134" s="1"/>
      <c r="R134" s="1"/>
      <c r="S134" s="1"/>
      <c r="T134" s="1"/>
      <c r="U134" s="1"/>
      <c r="V134" s="1"/>
      <c r="W134" s="1"/>
      <c r="X134" s="1"/>
      <c r="Y134" s="1"/>
    </row>
    <row r="135" spans="1:25" ht="9.75" customHeight="1">
      <c r="A135" s="1"/>
      <c r="B135" s="72"/>
      <c r="C135" s="124"/>
      <c r="D135" s="124"/>
      <c r="E135" s="1"/>
      <c r="F135" s="1"/>
      <c r="G135" s="1"/>
      <c r="H135" s="1"/>
      <c r="I135" s="1"/>
      <c r="J135" s="1"/>
      <c r="K135" s="1"/>
      <c r="L135" s="1"/>
      <c r="M135" s="1"/>
      <c r="N135" s="1"/>
      <c r="O135" s="1"/>
      <c r="P135" s="1"/>
      <c r="Q135" s="1"/>
      <c r="R135" s="1"/>
      <c r="S135" s="1"/>
      <c r="T135" s="1"/>
      <c r="U135" s="1"/>
      <c r="V135" s="1"/>
      <c r="W135" s="1"/>
      <c r="X135" s="1"/>
      <c r="Y135" s="1"/>
    </row>
    <row r="136" spans="1:25" ht="9.75" customHeight="1">
      <c r="A136" s="1"/>
      <c r="B136" s="72"/>
      <c r="C136" s="124"/>
      <c r="D136" s="124"/>
      <c r="E136" s="1"/>
      <c r="F136" s="1"/>
      <c r="G136" s="1"/>
      <c r="H136" s="1"/>
      <c r="I136" s="1"/>
      <c r="J136" s="1"/>
      <c r="K136" s="1"/>
      <c r="L136" s="1"/>
      <c r="M136" s="1"/>
      <c r="N136" s="1"/>
      <c r="O136" s="1"/>
      <c r="P136" s="1"/>
      <c r="Q136" s="1"/>
      <c r="R136" s="1"/>
      <c r="S136" s="1"/>
      <c r="T136" s="1"/>
      <c r="U136" s="1"/>
      <c r="V136" s="1"/>
      <c r="W136" s="1"/>
      <c r="X136" s="1"/>
      <c r="Y136" s="1"/>
    </row>
    <row r="137" spans="1:25" ht="9.75" customHeight="1">
      <c r="A137" s="1"/>
      <c r="B137" s="72"/>
      <c r="C137" s="124"/>
      <c r="D137" s="124"/>
      <c r="E137" s="1"/>
      <c r="F137" s="1"/>
      <c r="G137" s="1"/>
      <c r="H137" s="1"/>
      <c r="I137" s="1"/>
      <c r="J137" s="1"/>
      <c r="K137" s="1"/>
      <c r="L137" s="1"/>
      <c r="M137" s="1"/>
      <c r="N137" s="1"/>
      <c r="O137" s="1"/>
      <c r="P137" s="1"/>
      <c r="Q137" s="1"/>
      <c r="R137" s="1"/>
      <c r="S137" s="1"/>
      <c r="T137" s="1"/>
      <c r="U137" s="1"/>
      <c r="V137" s="1"/>
      <c r="W137" s="1"/>
      <c r="X137" s="1"/>
      <c r="Y137" s="1"/>
    </row>
    <row r="138" spans="1:25" ht="9.75" customHeight="1">
      <c r="A138" s="1"/>
      <c r="B138" s="72"/>
      <c r="C138" s="124"/>
      <c r="D138" s="124"/>
      <c r="E138" s="1"/>
      <c r="F138" s="1"/>
      <c r="G138" s="1"/>
      <c r="H138" s="1"/>
      <c r="I138" s="1"/>
      <c r="J138" s="1"/>
      <c r="K138" s="1"/>
      <c r="L138" s="1"/>
      <c r="M138" s="1"/>
      <c r="N138" s="1"/>
      <c r="O138" s="1"/>
      <c r="P138" s="1"/>
      <c r="Q138" s="1"/>
      <c r="R138" s="1"/>
      <c r="S138" s="1"/>
      <c r="T138" s="1"/>
      <c r="U138" s="1"/>
      <c r="V138" s="1"/>
      <c r="W138" s="1"/>
      <c r="X138" s="1"/>
      <c r="Y138" s="1"/>
    </row>
    <row r="139" spans="1:25" ht="9.75" customHeight="1">
      <c r="A139" s="1"/>
      <c r="B139" s="72"/>
      <c r="C139" s="124"/>
      <c r="D139" s="124"/>
      <c r="E139" s="1"/>
      <c r="F139" s="1"/>
      <c r="G139" s="1"/>
      <c r="H139" s="1"/>
      <c r="I139" s="1"/>
      <c r="J139" s="1"/>
      <c r="K139" s="1"/>
      <c r="L139" s="1"/>
      <c r="M139" s="1"/>
      <c r="N139" s="1"/>
      <c r="O139" s="1"/>
      <c r="P139" s="1"/>
      <c r="Q139" s="1"/>
      <c r="R139" s="1"/>
      <c r="S139" s="1"/>
      <c r="T139" s="1"/>
      <c r="U139" s="1"/>
      <c r="V139" s="1"/>
      <c r="W139" s="1"/>
      <c r="X139" s="1"/>
      <c r="Y139" s="1"/>
    </row>
    <row r="140" spans="1:25" ht="9.75" customHeight="1">
      <c r="A140" s="1"/>
      <c r="B140" s="72"/>
      <c r="C140" s="124"/>
      <c r="D140" s="124"/>
      <c r="E140" s="1"/>
      <c r="F140" s="1"/>
      <c r="G140" s="1"/>
      <c r="H140" s="1"/>
      <c r="I140" s="1"/>
      <c r="J140" s="1"/>
      <c r="K140" s="1"/>
      <c r="L140" s="1"/>
      <c r="M140" s="1"/>
      <c r="N140" s="1"/>
      <c r="O140" s="1"/>
      <c r="P140" s="1"/>
      <c r="Q140" s="1"/>
      <c r="R140" s="1"/>
      <c r="S140" s="1"/>
      <c r="T140" s="1"/>
      <c r="U140" s="1"/>
      <c r="V140" s="1"/>
      <c r="W140" s="1"/>
      <c r="X140" s="1"/>
      <c r="Y140" s="1"/>
    </row>
    <row r="141" spans="1:25" ht="9.75" customHeight="1">
      <c r="A141" s="1"/>
      <c r="B141" s="72"/>
      <c r="C141" s="124"/>
      <c r="D141" s="124"/>
      <c r="E141" s="1"/>
      <c r="F141" s="1"/>
      <c r="G141" s="1"/>
      <c r="H141" s="1"/>
      <c r="I141" s="1"/>
      <c r="J141" s="1"/>
      <c r="K141" s="1"/>
      <c r="L141" s="1"/>
      <c r="M141" s="1"/>
      <c r="N141" s="1"/>
      <c r="O141" s="1"/>
      <c r="P141" s="1"/>
      <c r="Q141" s="1"/>
      <c r="R141" s="1"/>
      <c r="S141" s="1"/>
      <c r="T141" s="1"/>
      <c r="U141" s="1"/>
      <c r="V141" s="1"/>
      <c r="W141" s="1"/>
      <c r="X141" s="1"/>
      <c r="Y141" s="1"/>
    </row>
    <row r="142" spans="1:25" ht="9.75" customHeight="1">
      <c r="A142" s="1"/>
      <c r="B142" s="72"/>
      <c r="C142" s="124"/>
      <c r="D142" s="124"/>
      <c r="E142" s="1"/>
      <c r="F142" s="1"/>
      <c r="G142" s="1"/>
      <c r="H142" s="1"/>
      <c r="I142" s="1"/>
      <c r="J142" s="1"/>
      <c r="K142" s="1"/>
      <c r="L142" s="1"/>
      <c r="M142" s="1"/>
      <c r="N142" s="1"/>
      <c r="O142" s="1"/>
      <c r="P142" s="1"/>
      <c r="Q142" s="1"/>
      <c r="R142" s="1"/>
      <c r="S142" s="1"/>
      <c r="T142" s="1"/>
      <c r="U142" s="1"/>
      <c r="V142" s="1"/>
      <c r="W142" s="1"/>
      <c r="X142" s="1"/>
      <c r="Y142" s="1"/>
    </row>
    <row r="143" spans="1:25" ht="9.75" customHeight="1">
      <c r="A143" s="1"/>
      <c r="B143" s="72"/>
      <c r="C143" s="124"/>
      <c r="D143" s="124"/>
      <c r="E143" s="1"/>
      <c r="F143" s="1"/>
      <c r="G143" s="1"/>
      <c r="H143" s="1"/>
      <c r="I143" s="1"/>
      <c r="J143" s="1"/>
      <c r="K143" s="1"/>
      <c r="L143" s="1"/>
      <c r="M143" s="1"/>
      <c r="N143" s="1"/>
      <c r="O143" s="1"/>
      <c r="P143" s="1"/>
      <c r="Q143" s="1"/>
      <c r="R143" s="1"/>
      <c r="S143" s="1"/>
      <c r="T143" s="1"/>
      <c r="U143" s="1"/>
      <c r="V143" s="1"/>
      <c r="W143" s="1"/>
      <c r="X143" s="1"/>
      <c r="Y143" s="1"/>
    </row>
    <row r="144" spans="1:25" ht="9.75" customHeight="1">
      <c r="A144" s="1"/>
      <c r="B144" s="72"/>
      <c r="C144" s="124"/>
      <c r="D144" s="124"/>
      <c r="E144" s="1"/>
      <c r="F144" s="1"/>
      <c r="G144" s="1"/>
      <c r="H144" s="1"/>
      <c r="I144" s="1"/>
      <c r="J144" s="1"/>
      <c r="K144" s="1"/>
      <c r="L144" s="1"/>
      <c r="M144" s="1"/>
      <c r="N144" s="1"/>
      <c r="O144" s="1"/>
      <c r="P144" s="1"/>
      <c r="Q144" s="1"/>
      <c r="R144" s="1"/>
      <c r="S144" s="1"/>
      <c r="T144" s="1"/>
      <c r="U144" s="1"/>
      <c r="V144" s="1"/>
      <c r="W144" s="1"/>
      <c r="X144" s="1"/>
      <c r="Y144" s="1"/>
    </row>
    <row r="145" spans="1:25" ht="9.75" customHeight="1">
      <c r="A145" s="1"/>
      <c r="B145" s="72"/>
      <c r="C145" s="124"/>
      <c r="D145" s="124"/>
      <c r="E145" s="1"/>
      <c r="F145" s="1"/>
      <c r="G145" s="1"/>
      <c r="H145" s="1"/>
      <c r="I145" s="1"/>
      <c r="J145" s="1"/>
      <c r="K145" s="1"/>
      <c r="L145" s="1"/>
      <c r="M145" s="1"/>
      <c r="N145" s="1"/>
      <c r="O145" s="1"/>
      <c r="P145" s="1"/>
      <c r="Q145" s="1"/>
      <c r="R145" s="1"/>
      <c r="S145" s="1"/>
      <c r="T145" s="1"/>
      <c r="U145" s="1"/>
      <c r="V145" s="1"/>
      <c r="W145" s="1"/>
      <c r="X145" s="1"/>
      <c r="Y145" s="1"/>
    </row>
    <row r="146" spans="1:25" ht="9.75" customHeight="1">
      <c r="A146" s="1"/>
      <c r="B146" s="72"/>
      <c r="C146" s="124"/>
      <c r="D146" s="124"/>
      <c r="E146" s="1"/>
      <c r="F146" s="1"/>
      <c r="G146" s="1"/>
      <c r="H146" s="1"/>
      <c r="I146" s="1"/>
      <c r="J146" s="1"/>
      <c r="K146" s="1"/>
      <c r="L146" s="1"/>
      <c r="M146" s="1"/>
      <c r="N146" s="1"/>
      <c r="O146" s="1"/>
      <c r="P146" s="1"/>
      <c r="Q146" s="1"/>
      <c r="R146" s="1"/>
      <c r="S146" s="1"/>
      <c r="T146" s="1"/>
      <c r="U146" s="1"/>
      <c r="V146" s="1"/>
      <c r="W146" s="1"/>
      <c r="X146" s="1"/>
      <c r="Y146" s="1"/>
    </row>
    <row r="147" spans="1:25" ht="9.75" customHeight="1">
      <c r="A147" s="1"/>
      <c r="B147" s="72"/>
      <c r="C147" s="124"/>
      <c r="D147" s="124"/>
      <c r="E147" s="1"/>
      <c r="F147" s="1"/>
      <c r="G147" s="1"/>
      <c r="H147" s="1"/>
      <c r="I147" s="1"/>
      <c r="J147" s="1"/>
      <c r="K147" s="1"/>
      <c r="L147" s="1"/>
      <c r="M147" s="1"/>
      <c r="N147" s="1"/>
      <c r="O147" s="1"/>
      <c r="P147" s="1"/>
      <c r="Q147" s="1"/>
      <c r="R147" s="1"/>
      <c r="S147" s="1"/>
      <c r="T147" s="1"/>
      <c r="U147" s="1"/>
      <c r="V147" s="1"/>
      <c r="W147" s="1"/>
      <c r="X147" s="1"/>
      <c r="Y147" s="1"/>
    </row>
    <row r="148" spans="1:25" ht="9.75" customHeight="1">
      <c r="A148" s="1"/>
      <c r="B148" s="72"/>
      <c r="C148" s="124"/>
      <c r="D148" s="124"/>
      <c r="E148" s="1"/>
      <c r="F148" s="1"/>
      <c r="G148" s="1"/>
      <c r="H148" s="1"/>
      <c r="I148" s="1"/>
      <c r="J148" s="1"/>
      <c r="K148" s="1"/>
      <c r="L148" s="1"/>
      <c r="M148" s="1"/>
      <c r="N148" s="1"/>
      <c r="O148" s="1"/>
      <c r="P148" s="1"/>
      <c r="Q148" s="1"/>
      <c r="R148" s="1"/>
      <c r="S148" s="1"/>
      <c r="T148" s="1"/>
      <c r="U148" s="1"/>
      <c r="V148" s="1"/>
      <c r="W148" s="1"/>
      <c r="X148" s="1"/>
      <c r="Y148" s="1"/>
    </row>
    <row r="149" spans="1:25" ht="9.75" customHeight="1">
      <c r="A149" s="1"/>
      <c r="B149" s="72"/>
      <c r="C149" s="124"/>
      <c r="D149" s="124"/>
      <c r="E149" s="1"/>
      <c r="F149" s="1"/>
      <c r="G149" s="1"/>
      <c r="H149" s="1"/>
      <c r="I149" s="1"/>
      <c r="J149" s="1"/>
      <c r="K149" s="1"/>
      <c r="L149" s="1"/>
      <c r="M149" s="1"/>
      <c r="N149" s="1"/>
      <c r="O149" s="1"/>
      <c r="P149" s="1"/>
      <c r="Q149" s="1"/>
      <c r="R149" s="1"/>
      <c r="S149" s="1"/>
      <c r="T149" s="1"/>
      <c r="U149" s="1"/>
      <c r="V149" s="1"/>
      <c r="W149" s="1"/>
      <c r="X149" s="1"/>
      <c r="Y149" s="1"/>
    </row>
    <row r="150" spans="1:25" ht="9.75" customHeight="1">
      <c r="A150" s="1"/>
      <c r="B150" s="72"/>
      <c r="C150" s="124"/>
      <c r="D150" s="124"/>
      <c r="E150" s="1"/>
      <c r="F150" s="1"/>
      <c r="G150" s="1"/>
      <c r="H150" s="1"/>
      <c r="I150" s="1"/>
      <c r="J150" s="1"/>
      <c r="K150" s="1"/>
      <c r="L150" s="1"/>
      <c r="M150" s="1"/>
      <c r="N150" s="1"/>
      <c r="O150" s="1"/>
      <c r="P150" s="1"/>
      <c r="Q150" s="1"/>
      <c r="R150" s="1"/>
      <c r="S150" s="1"/>
      <c r="T150" s="1"/>
      <c r="U150" s="1"/>
      <c r="V150" s="1"/>
      <c r="W150" s="1"/>
      <c r="X150" s="1"/>
      <c r="Y150" s="1"/>
    </row>
    <row r="151" spans="1:25" ht="9.75" customHeight="1">
      <c r="A151" s="1"/>
      <c r="B151" s="72"/>
      <c r="C151" s="124"/>
      <c r="D151" s="124"/>
      <c r="E151" s="1"/>
      <c r="F151" s="1"/>
      <c r="G151" s="1"/>
      <c r="H151" s="1"/>
      <c r="I151" s="1"/>
      <c r="J151" s="1"/>
      <c r="K151" s="1"/>
      <c r="L151" s="1"/>
      <c r="M151" s="1"/>
      <c r="N151" s="1"/>
      <c r="O151" s="1"/>
      <c r="P151" s="1"/>
      <c r="Q151" s="1"/>
      <c r="R151" s="1"/>
      <c r="S151" s="1"/>
      <c r="T151" s="1"/>
      <c r="U151" s="1"/>
      <c r="V151" s="1"/>
      <c r="W151" s="1"/>
      <c r="X151" s="1"/>
      <c r="Y151" s="1"/>
    </row>
    <row r="152" spans="1:25" ht="9.75" customHeight="1">
      <c r="A152" s="1"/>
      <c r="B152" s="72"/>
      <c r="C152" s="124"/>
      <c r="D152" s="124"/>
      <c r="E152" s="1"/>
      <c r="F152" s="1"/>
      <c r="G152" s="1"/>
      <c r="H152" s="1"/>
      <c r="I152" s="1"/>
      <c r="J152" s="1"/>
      <c r="K152" s="1"/>
      <c r="L152" s="1"/>
      <c r="M152" s="1"/>
      <c r="N152" s="1"/>
      <c r="O152" s="1"/>
      <c r="P152" s="1"/>
      <c r="Q152" s="1"/>
      <c r="R152" s="1"/>
      <c r="S152" s="1"/>
      <c r="T152" s="1"/>
      <c r="U152" s="1"/>
      <c r="V152" s="1"/>
      <c r="W152" s="1"/>
      <c r="X152" s="1"/>
      <c r="Y152" s="1"/>
    </row>
    <row r="153" spans="1:25" ht="9.75" customHeight="1">
      <c r="A153" s="1"/>
      <c r="B153" s="72"/>
      <c r="C153" s="124"/>
      <c r="D153" s="124"/>
      <c r="E153" s="1"/>
      <c r="F153" s="1"/>
      <c r="G153" s="1"/>
      <c r="H153" s="1"/>
      <c r="I153" s="1"/>
      <c r="J153" s="1"/>
      <c r="K153" s="1"/>
      <c r="L153" s="1"/>
      <c r="M153" s="1"/>
      <c r="N153" s="1"/>
      <c r="O153" s="1"/>
      <c r="P153" s="1"/>
      <c r="Q153" s="1"/>
      <c r="R153" s="1"/>
      <c r="S153" s="1"/>
      <c r="T153" s="1"/>
      <c r="U153" s="1"/>
      <c r="V153" s="1"/>
      <c r="W153" s="1"/>
      <c r="X153" s="1"/>
      <c r="Y153" s="1"/>
    </row>
    <row r="154" spans="1:25" ht="9.75" customHeight="1">
      <c r="A154" s="1"/>
      <c r="B154" s="72"/>
      <c r="C154" s="124"/>
      <c r="D154" s="124"/>
      <c r="E154" s="1"/>
      <c r="F154" s="1"/>
      <c r="G154" s="1"/>
      <c r="H154" s="1"/>
      <c r="I154" s="1"/>
      <c r="J154" s="1"/>
      <c r="K154" s="1"/>
      <c r="L154" s="1"/>
      <c r="M154" s="1"/>
      <c r="N154" s="1"/>
      <c r="O154" s="1"/>
      <c r="P154" s="1"/>
      <c r="Q154" s="1"/>
      <c r="R154" s="1"/>
      <c r="S154" s="1"/>
      <c r="T154" s="1"/>
      <c r="U154" s="1"/>
      <c r="V154" s="1"/>
      <c r="W154" s="1"/>
      <c r="X154" s="1"/>
      <c r="Y154" s="1"/>
    </row>
    <row r="155" spans="1:25" ht="9.75" customHeight="1">
      <c r="A155" s="1"/>
      <c r="B155" s="72"/>
      <c r="C155" s="124"/>
      <c r="D155" s="124"/>
      <c r="E155" s="1"/>
      <c r="F155" s="1"/>
      <c r="G155" s="1"/>
      <c r="H155" s="1"/>
      <c r="I155" s="1"/>
      <c r="J155" s="1"/>
      <c r="K155" s="1"/>
      <c r="L155" s="1"/>
      <c r="M155" s="1"/>
      <c r="N155" s="1"/>
      <c r="O155" s="1"/>
      <c r="P155" s="1"/>
      <c r="Q155" s="1"/>
      <c r="R155" s="1"/>
      <c r="S155" s="1"/>
      <c r="T155" s="1"/>
      <c r="U155" s="1"/>
      <c r="V155" s="1"/>
      <c r="W155" s="1"/>
      <c r="X155" s="1"/>
      <c r="Y155" s="1"/>
    </row>
    <row r="156" spans="1:25" ht="9.75" customHeight="1">
      <c r="A156" s="1"/>
      <c r="B156" s="72"/>
      <c r="C156" s="124"/>
      <c r="D156" s="124"/>
      <c r="E156" s="1"/>
      <c r="F156" s="1"/>
      <c r="G156" s="1"/>
      <c r="H156" s="1"/>
      <c r="I156" s="1"/>
      <c r="J156" s="1"/>
      <c r="K156" s="1"/>
      <c r="L156" s="1"/>
      <c r="M156" s="1"/>
      <c r="N156" s="1"/>
      <c r="O156" s="1"/>
      <c r="P156" s="1"/>
      <c r="Q156" s="1"/>
      <c r="R156" s="1"/>
      <c r="S156" s="1"/>
      <c r="T156" s="1"/>
      <c r="U156" s="1"/>
      <c r="V156" s="1"/>
      <c r="W156" s="1"/>
      <c r="X156" s="1"/>
      <c r="Y156" s="1"/>
    </row>
    <row r="157" spans="1:25" ht="9.75" customHeight="1">
      <c r="A157" s="1"/>
      <c r="B157" s="72"/>
      <c r="C157" s="124"/>
      <c r="D157" s="124"/>
      <c r="E157" s="1"/>
      <c r="F157" s="1"/>
      <c r="G157" s="1"/>
      <c r="H157" s="1"/>
      <c r="I157" s="1"/>
      <c r="J157" s="1"/>
      <c r="K157" s="1"/>
      <c r="L157" s="1"/>
      <c r="M157" s="1"/>
      <c r="N157" s="1"/>
      <c r="O157" s="1"/>
      <c r="P157" s="1"/>
      <c r="Q157" s="1"/>
      <c r="R157" s="1"/>
      <c r="S157" s="1"/>
      <c r="T157" s="1"/>
      <c r="U157" s="1"/>
      <c r="V157" s="1"/>
      <c r="W157" s="1"/>
      <c r="X157" s="1"/>
      <c r="Y157" s="1"/>
    </row>
    <row r="158" spans="1:25" ht="9.75" customHeight="1">
      <c r="A158" s="1"/>
      <c r="B158" s="72"/>
      <c r="C158" s="124"/>
      <c r="D158" s="124"/>
      <c r="E158" s="1"/>
      <c r="F158" s="1"/>
      <c r="G158" s="1"/>
      <c r="H158" s="1"/>
      <c r="I158" s="1"/>
      <c r="J158" s="1"/>
      <c r="K158" s="1"/>
      <c r="L158" s="1"/>
      <c r="M158" s="1"/>
      <c r="N158" s="1"/>
      <c r="O158" s="1"/>
      <c r="P158" s="1"/>
      <c r="Q158" s="1"/>
      <c r="R158" s="1"/>
      <c r="S158" s="1"/>
      <c r="T158" s="1"/>
      <c r="U158" s="1"/>
      <c r="V158" s="1"/>
      <c r="W158" s="1"/>
      <c r="X158" s="1"/>
      <c r="Y158" s="1"/>
    </row>
    <row r="159" spans="1:25" ht="9.75" customHeight="1">
      <c r="A159" s="1"/>
      <c r="B159" s="72"/>
      <c r="C159" s="124"/>
      <c r="D159" s="124"/>
      <c r="E159" s="1"/>
      <c r="F159" s="1"/>
      <c r="G159" s="1"/>
      <c r="H159" s="1"/>
      <c r="I159" s="1"/>
      <c r="J159" s="1"/>
      <c r="K159" s="1"/>
      <c r="L159" s="1"/>
      <c r="M159" s="1"/>
      <c r="N159" s="1"/>
      <c r="O159" s="1"/>
      <c r="P159" s="1"/>
      <c r="Q159" s="1"/>
      <c r="R159" s="1"/>
      <c r="S159" s="1"/>
      <c r="T159" s="1"/>
      <c r="U159" s="1"/>
      <c r="V159" s="1"/>
      <c r="W159" s="1"/>
      <c r="X159" s="1"/>
      <c r="Y159" s="1"/>
    </row>
    <row r="160" spans="1:25" ht="9.75" customHeight="1">
      <c r="A160" s="1"/>
      <c r="B160" s="72"/>
      <c r="C160" s="124"/>
      <c r="D160" s="124"/>
      <c r="E160" s="1"/>
      <c r="F160" s="1"/>
      <c r="G160" s="1"/>
      <c r="H160" s="1"/>
      <c r="I160" s="1"/>
      <c r="J160" s="1"/>
      <c r="K160" s="1"/>
      <c r="L160" s="1"/>
      <c r="M160" s="1"/>
      <c r="N160" s="1"/>
      <c r="O160" s="1"/>
      <c r="P160" s="1"/>
      <c r="Q160" s="1"/>
      <c r="R160" s="1"/>
      <c r="S160" s="1"/>
      <c r="T160" s="1"/>
      <c r="U160" s="1"/>
      <c r="V160" s="1"/>
      <c r="W160" s="1"/>
      <c r="X160" s="1"/>
      <c r="Y160" s="1"/>
    </row>
    <row r="161" spans="1:25" ht="9.75" customHeight="1">
      <c r="A161" s="1"/>
      <c r="B161" s="72"/>
      <c r="C161" s="124"/>
      <c r="D161" s="124"/>
      <c r="E161" s="1"/>
      <c r="F161" s="1"/>
      <c r="G161" s="1"/>
      <c r="H161" s="1"/>
      <c r="I161" s="1"/>
      <c r="J161" s="1"/>
      <c r="K161" s="1"/>
      <c r="L161" s="1"/>
      <c r="M161" s="1"/>
      <c r="N161" s="1"/>
      <c r="O161" s="1"/>
      <c r="P161" s="1"/>
      <c r="Q161" s="1"/>
      <c r="R161" s="1"/>
      <c r="S161" s="1"/>
      <c r="T161" s="1"/>
      <c r="U161" s="1"/>
      <c r="V161" s="1"/>
      <c r="W161" s="1"/>
      <c r="X161" s="1"/>
      <c r="Y161" s="1"/>
    </row>
    <row r="162" spans="1:25" ht="9.75" customHeight="1">
      <c r="A162" s="1"/>
      <c r="B162" s="72"/>
      <c r="C162" s="124"/>
      <c r="D162" s="124"/>
      <c r="E162" s="1"/>
      <c r="F162" s="1"/>
      <c r="G162" s="1"/>
      <c r="H162" s="1"/>
      <c r="I162" s="1"/>
      <c r="J162" s="1"/>
      <c r="K162" s="1"/>
      <c r="L162" s="1"/>
      <c r="M162" s="1"/>
      <c r="N162" s="1"/>
      <c r="O162" s="1"/>
      <c r="P162" s="1"/>
      <c r="Q162" s="1"/>
      <c r="R162" s="1"/>
      <c r="S162" s="1"/>
      <c r="T162" s="1"/>
      <c r="U162" s="1"/>
      <c r="V162" s="1"/>
      <c r="W162" s="1"/>
      <c r="X162" s="1"/>
      <c r="Y162" s="1"/>
    </row>
    <row r="163" spans="1:25" ht="9.75" customHeight="1">
      <c r="A163" s="1"/>
      <c r="B163" s="72"/>
      <c r="C163" s="124"/>
      <c r="D163" s="124"/>
      <c r="E163" s="1"/>
      <c r="F163" s="1"/>
      <c r="G163" s="1"/>
      <c r="H163" s="1"/>
      <c r="I163" s="1"/>
      <c r="J163" s="1"/>
      <c r="K163" s="1"/>
      <c r="L163" s="1"/>
      <c r="M163" s="1"/>
      <c r="N163" s="1"/>
      <c r="O163" s="1"/>
      <c r="P163" s="1"/>
      <c r="Q163" s="1"/>
      <c r="R163" s="1"/>
      <c r="S163" s="1"/>
      <c r="T163" s="1"/>
      <c r="U163" s="1"/>
      <c r="V163" s="1"/>
      <c r="W163" s="1"/>
      <c r="X163" s="1"/>
      <c r="Y163" s="1"/>
    </row>
    <row r="164" spans="1:25" ht="9.75" customHeight="1">
      <c r="A164" s="1"/>
      <c r="B164" s="72"/>
      <c r="C164" s="124"/>
      <c r="D164" s="124"/>
      <c r="E164" s="1"/>
      <c r="F164" s="1"/>
      <c r="G164" s="1"/>
      <c r="H164" s="1"/>
      <c r="I164" s="1"/>
      <c r="J164" s="1"/>
      <c r="K164" s="1"/>
      <c r="L164" s="1"/>
      <c r="M164" s="1"/>
      <c r="N164" s="1"/>
      <c r="O164" s="1"/>
      <c r="P164" s="1"/>
      <c r="Q164" s="1"/>
      <c r="R164" s="1"/>
      <c r="S164" s="1"/>
      <c r="T164" s="1"/>
      <c r="U164" s="1"/>
      <c r="V164" s="1"/>
      <c r="W164" s="1"/>
      <c r="X164" s="1"/>
      <c r="Y164" s="1"/>
    </row>
    <row r="165" spans="1:25" ht="9.75" customHeight="1">
      <c r="A165" s="1"/>
      <c r="B165" s="72"/>
      <c r="C165" s="124"/>
      <c r="D165" s="124"/>
      <c r="E165" s="1"/>
      <c r="F165" s="1"/>
      <c r="G165" s="1"/>
      <c r="H165" s="1"/>
      <c r="I165" s="1"/>
      <c r="J165" s="1"/>
      <c r="K165" s="1"/>
      <c r="L165" s="1"/>
      <c r="M165" s="1"/>
      <c r="N165" s="1"/>
      <c r="O165" s="1"/>
      <c r="P165" s="1"/>
      <c r="Q165" s="1"/>
      <c r="R165" s="1"/>
      <c r="S165" s="1"/>
      <c r="T165" s="1"/>
      <c r="U165" s="1"/>
      <c r="V165" s="1"/>
      <c r="W165" s="1"/>
      <c r="X165" s="1"/>
      <c r="Y165" s="1"/>
    </row>
    <row r="166" spans="1:25" ht="9.75" customHeight="1">
      <c r="A166" s="1"/>
      <c r="B166" s="72"/>
      <c r="C166" s="124"/>
      <c r="D166" s="124"/>
      <c r="E166" s="1"/>
      <c r="F166" s="1"/>
      <c r="G166" s="1"/>
      <c r="H166" s="1"/>
      <c r="I166" s="1"/>
      <c r="J166" s="1"/>
      <c r="K166" s="1"/>
      <c r="L166" s="1"/>
      <c r="M166" s="1"/>
      <c r="N166" s="1"/>
      <c r="O166" s="1"/>
      <c r="P166" s="1"/>
      <c r="Q166" s="1"/>
      <c r="R166" s="1"/>
      <c r="S166" s="1"/>
      <c r="T166" s="1"/>
      <c r="U166" s="1"/>
      <c r="V166" s="1"/>
      <c r="W166" s="1"/>
      <c r="X166" s="1"/>
      <c r="Y166" s="1"/>
    </row>
    <row r="167" spans="1:25" ht="9.75" customHeight="1">
      <c r="A167" s="1"/>
      <c r="B167" s="72"/>
      <c r="C167" s="124"/>
      <c r="D167" s="124"/>
      <c r="E167" s="1"/>
      <c r="F167" s="1"/>
      <c r="G167" s="1"/>
      <c r="H167" s="1"/>
      <c r="I167" s="1"/>
      <c r="J167" s="1"/>
      <c r="K167" s="1"/>
      <c r="L167" s="1"/>
      <c r="M167" s="1"/>
      <c r="N167" s="1"/>
      <c r="O167" s="1"/>
      <c r="P167" s="1"/>
      <c r="Q167" s="1"/>
      <c r="R167" s="1"/>
      <c r="S167" s="1"/>
      <c r="T167" s="1"/>
      <c r="U167" s="1"/>
      <c r="V167" s="1"/>
      <c r="W167" s="1"/>
      <c r="X167" s="1"/>
      <c r="Y167" s="1"/>
    </row>
    <row r="168" spans="1:25" ht="9.75" customHeight="1">
      <c r="A168" s="1"/>
      <c r="B168" s="72"/>
      <c r="C168" s="124"/>
      <c r="D168" s="124"/>
      <c r="E168" s="1"/>
      <c r="F168" s="1"/>
      <c r="G168" s="1"/>
      <c r="H168" s="1"/>
      <c r="I168" s="1"/>
      <c r="J168" s="1"/>
      <c r="K168" s="1"/>
      <c r="L168" s="1"/>
      <c r="M168" s="1"/>
      <c r="N168" s="1"/>
      <c r="O168" s="1"/>
      <c r="P168" s="1"/>
      <c r="Q168" s="1"/>
      <c r="R168" s="1"/>
      <c r="S168" s="1"/>
      <c r="T168" s="1"/>
      <c r="U168" s="1"/>
      <c r="V168" s="1"/>
      <c r="W168" s="1"/>
      <c r="X168" s="1"/>
      <c r="Y168" s="1"/>
    </row>
    <row r="169" spans="1:25" ht="9.75" customHeight="1">
      <c r="A169" s="1"/>
      <c r="B169" s="72"/>
      <c r="C169" s="124"/>
      <c r="D169" s="124"/>
      <c r="E169" s="1"/>
      <c r="F169" s="1"/>
      <c r="G169" s="1"/>
      <c r="H169" s="1"/>
      <c r="I169" s="1"/>
      <c r="J169" s="1"/>
      <c r="K169" s="1"/>
      <c r="L169" s="1"/>
      <c r="M169" s="1"/>
      <c r="N169" s="1"/>
      <c r="O169" s="1"/>
      <c r="P169" s="1"/>
      <c r="Q169" s="1"/>
      <c r="R169" s="1"/>
      <c r="S169" s="1"/>
      <c r="T169" s="1"/>
      <c r="U169" s="1"/>
      <c r="V169" s="1"/>
      <c r="W169" s="1"/>
      <c r="X169" s="1"/>
      <c r="Y169" s="1"/>
    </row>
    <row r="170" spans="1:25" ht="9.75" customHeight="1">
      <c r="A170" s="1"/>
      <c r="B170" s="72"/>
      <c r="C170" s="124"/>
      <c r="D170" s="124"/>
      <c r="E170" s="1"/>
      <c r="F170" s="1"/>
      <c r="G170" s="1"/>
      <c r="H170" s="1"/>
      <c r="I170" s="1"/>
      <c r="J170" s="1"/>
      <c r="K170" s="1"/>
      <c r="L170" s="1"/>
      <c r="M170" s="1"/>
      <c r="N170" s="1"/>
      <c r="O170" s="1"/>
      <c r="P170" s="1"/>
      <c r="Q170" s="1"/>
      <c r="R170" s="1"/>
      <c r="S170" s="1"/>
      <c r="T170" s="1"/>
      <c r="U170" s="1"/>
      <c r="V170" s="1"/>
      <c r="W170" s="1"/>
      <c r="X170" s="1"/>
      <c r="Y170" s="1"/>
    </row>
    <row r="171" spans="1:25" ht="9.75" customHeight="1">
      <c r="A171" s="1"/>
      <c r="B171" s="72"/>
      <c r="C171" s="124"/>
      <c r="D171" s="124"/>
      <c r="E171" s="1"/>
      <c r="F171" s="1"/>
      <c r="G171" s="1"/>
      <c r="H171" s="1"/>
      <c r="I171" s="1"/>
      <c r="J171" s="1"/>
      <c r="K171" s="1"/>
      <c r="L171" s="1"/>
      <c r="M171" s="1"/>
      <c r="N171" s="1"/>
      <c r="O171" s="1"/>
      <c r="P171" s="1"/>
      <c r="Q171" s="1"/>
      <c r="R171" s="1"/>
      <c r="S171" s="1"/>
      <c r="T171" s="1"/>
      <c r="U171" s="1"/>
      <c r="V171" s="1"/>
      <c r="W171" s="1"/>
      <c r="X171" s="1"/>
      <c r="Y171" s="1"/>
    </row>
    <row r="172" spans="1:25" ht="9.75" customHeight="1">
      <c r="A172" s="1"/>
      <c r="B172" s="72"/>
      <c r="C172" s="124"/>
      <c r="D172" s="124"/>
      <c r="E172" s="1"/>
      <c r="F172" s="1"/>
      <c r="G172" s="1"/>
      <c r="H172" s="1"/>
      <c r="I172" s="1"/>
      <c r="J172" s="1"/>
      <c r="K172" s="1"/>
      <c r="L172" s="1"/>
      <c r="M172" s="1"/>
      <c r="N172" s="1"/>
      <c r="O172" s="1"/>
      <c r="P172" s="1"/>
      <c r="Q172" s="1"/>
      <c r="R172" s="1"/>
      <c r="S172" s="1"/>
      <c r="T172" s="1"/>
      <c r="U172" s="1"/>
      <c r="V172" s="1"/>
      <c r="W172" s="1"/>
      <c r="X172" s="1"/>
      <c r="Y172" s="1"/>
    </row>
    <row r="173" spans="1:25" ht="9.75" customHeight="1">
      <c r="A173" s="1"/>
      <c r="B173" s="72"/>
      <c r="C173" s="124"/>
      <c r="D173" s="124"/>
      <c r="E173" s="1"/>
      <c r="F173" s="1"/>
      <c r="G173" s="1"/>
      <c r="H173" s="1"/>
      <c r="I173" s="1"/>
      <c r="J173" s="1"/>
      <c r="K173" s="1"/>
      <c r="L173" s="1"/>
      <c r="M173" s="1"/>
      <c r="N173" s="1"/>
      <c r="O173" s="1"/>
      <c r="P173" s="1"/>
      <c r="Q173" s="1"/>
      <c r="R173" s="1"/>
      <c r="S173" s="1"/>
      <c r="T173" s="1"/>
      <c r="U173" s="1"/>
      <c r="V173" s="1"/>
      <c r="W173" s="1"/>
      <c r="X173" s="1"/>
      <c r="Y173" s="1"/>
    </row>
    <row r="174" spans="1:25" ht="9.75" customHeight="1">
      <c r="A174" s="1"/>
      <c r="B174" s="72"/>
      <c r="C174" s="124"/>
      <c r="D174" s="124"/>
      <c r="E174" s="1"/>
      <c r="F174" s="1"/>
      <c r="G174" s="1"/>
      <c r="H174" s="1"/>
      <c r="I174" s="1"/>
      <c r="J174" s="1"/>
      <c r="K174" s="1"/>
      <c r="L174" s="1"/>
      <c r="M174" s="1"/>
      <c r="N174" s="1"/>
      <c r="O174" s="1"/>
      <c r="P174" s="1"/>
      <c r="Q174" s="1"/>
      <c r="R174" s="1"/>
      <c r="S174" s="1"/>
      <c r="T174" s="1"/>
      <c r="U174" s="1"/>
      <c r="V174" s="1"/>
      <c r="W174" s="1"/>
      <c r="X174" s="1"/>
      <c r="Y174" s="1"/>
    </row>
    <row r="175" spans="1:25" ht="9.75" customHeight="1">
      <c r="A175" s="1"/>
      <c r="B175" s="72"/>
      <c r="C175" s="124"/>
      <c r="D175" s="124"/>
      <c r="E175" s="1"/>
      <c r="F175" s="1"/>
      <c r="G175" s="1"/>
      <c r="H175" s="1"/>
      <c r="I175" s="1"/>
      <c r="J175" s="1"/>
      <c r="K175" s="1"/>
      <c r="L175" s="1"/>
      <c r="M175" s="1"/>
      <c r="N175" s="1"/>
      <c r="O175" s="1"/>
      <c r="P175" s="1"/>
      <c r="Q175" s="1"/>
      <c r="R175" s="1"/>
      <c r="S175" s="1"/>
      <c r="T175" s="1"/>
      <c r="U175" s="1"/>
      <c r="V175" s="1"/>
      <c r="W175" s="1"/>
      <c r="X175" s="1"/>
      <c r="Y175" s="1"/>
    </row>
    <row r="176" spans="1:25" ht="9.75" customHeight="1">
      <c r="A176" s="1"/>
      <c r="B176" s="72"/>
      <c r="C176" s="124"/>
      <c r="D176" s="124"/>
      <c r="E176" s="1"/>
      <c r="F176" s="1"/>
      <c r="G176" s="1"/>
      <c r="H176" s="1"/>
      <c r="I176" s="1"/>
      <c r="J176" s="1"/>
      <c r="K176" s="1"/>
      <c r="L176" s="1"/>
      <c r="M176" s="1"/>
      <c r="N176" s="1"/>
      <c r="O176" s="1"/>
      <c r="P176" s="1"/>
      <c r="Q176" s="1"/>
      <c r="R176" s="1"/>
      <c r="S176" s="1"/>
      <c r="T176" s="1"/>
      <c r="U176" s="1"/>
      <c r="V176" s="1"/>
      <c r="W176" s="1"/>
      <c r="X176" s="1"/>
      <c r="Y176" s="1"/>
    </row>
    <row r="177" spans="1:25" ht="9.75" customHeight="1">
      <c r="A177" s="1"/>
      <c r="B177" s="72"/>
      <c r="C177" s="124"/>
      <c r="D177" s="124"/>
      <c r="E177" s="1"/>
      <c r="F177" s="1"/>
      <c r="G177" s="1"/>
      <c r="H177" s="1"/>
      <c r="I177" s="1"/>
      <c r="J177" s="1"/>
      <c r="K177" s="1"/>
      <c r="L177" s="1"/>
      <c r="M177" s="1"/>
      <c r="N177" s="1"/>
      <c r="O177" s="1"/>
      <c r="P177" s="1"/>
      <c r="Q177" s="1"/>
      <c r="R177" s="1"/>
      <c r="S177" s="1"/>
      <c r="T177" s="1"/>
      <c r="U177" s="1"/>
      <c r="V177" s="1"/>
      <c r="W177" s="1"/>
      <c r="X177" s="1"/>
      <c r="Y177" s="1"/>
    </row>
    <row r="178" spans="1:25" ht="9.75" customHeight="1">
      <c r="A178" s="1"/>
      <c r="B178" s="72"/>
      <c r="C178" s="124"/>
      <c r="D178" s="124"/>
      <c r="E178" s="1"/>
      <c r="F178" s="1"/>
      <c r="G178" s="1"/>
      <c r="H178" s="1"/>
      <c r="I178" s="1"/>
      <c r="J178" s="1"/>
      <c r="K178" s="1"/>
      <c r="L178" s="1"/>
      <c r="M178" s="1"/>
      <c r="N178" s="1"/>
      <c r="O178" s="1"/>
      <c r="P178" s="1"/>
      <c r="Q178" s="1"/>
      <c r="R178" s="1"/>
      <c r="S178" s="1"/>
      <c r="T178" s="1"/>
      <c r="U178" s="1"/>
      <c r="V178" s="1"/>
      <c r="W178" s="1"/>
      <c r="X178" s="1"/>
      <c r="Y178" s="1"/>
    </row>
    <row r="179" spans="1:25" ht="9.75" customHeight="1">
      <c r="A179" s="1"/>
      <c r="B179" s="72"/>
      <c r="C179" s="124"/>
      <c r="D179" s="124"/>
      <c r="E179" s="1"/>
      <c r="F179" s="1"/>
      <c r="G179" s="1"/>
      <c r="H179" s="1"/>
      <c r="I179" s="1"/>
      <c r="J179" s="1"/>
      <c r="K179" s="1"/>
      <c r="L179" s="1"/>
      <c r="M179" s="1"/>
      <c r="N179" s="1"/>
      <c r="O179" s="1"/>
      <c r="P179" s="1"/>
      <c r="Q179" s="1"/>
      <c r="R179" s="1"/>
      <c r="S179" s="1"/>
      <c r="T179" s="1"/>
      <c r="U179" s="1"/>
      <c r="V179" s="1"/>
      <c r="W179" s="1"/>
      <c r="X179" s="1"/>
      <c r="Y179" s="1"/>
    </row>
    <row r="180" spans="1:25" ht="9.75" customHeight="1">
      <c r="A180" s="1"/>
      <c r="B180" s="72"/>
      <c r="C180" s="124"/>
      <c r="D180" s="124"/>
      <c r="E180" s="1"/>
      <c r="F180" s="1"/>
      <c r="G180" s="1"/>
      <c r="H180" s="1"/>
      <c r="I180" s="1"/>
      <c r="J180" s="1"/>
      <c r="K180" s="1"/>
      <c r="L180" s="1"/>
      <c r="M180" s="1"/>
      <c r="N180" s="1"/>
      <c r="O180" s="1"/>
      <c r="P180" s="1"/>
      <c r="Q180" s="1"/>
      <c r="R180" s="1"/>
      <c r="S180" s="1"/>
      <c r="T180" s="1"/>
      <c r="U180" s="1"/>
      <c r="V180" s="1"/>
      <c r="W180" s="1"/>
      <c r="X180" s="1"/>
      <c r="Y180" s="1"/>
    </row>
    <row r="181" spans="1:25" ht="9.75" customHeight="1">
      <c r="A181" s="1"/>
      <c r="B181" s="72"/>
      <c r="C181" s="124"/>
      <c r="D181" s="124"/>
      <c r="E181" s="1"/>
      <c r="F181" s="1"/>
      <c r="G181" s="1"/>
      <c r="H181" s="1"/>
      <c r="I181" s="1"/>
      <c r="J181" s="1"/>
      <c r="K181" s="1"/>
      <c r="L181" s="1"/>
      <c r="M181" s="1"/>
      <c r="N181" s="1"/>
      <c r="O181" s="1"/>
      <c r="P181" s="1"/>
      <c r="Q181" s="1"/>
      <c r="R181" s="1"/>
      <c r="S181" s="1"/>
      <c r="T181" s="1"/>
      <c r="U181" s="1"/>
      <c r="V181" s="1"/>
      <c r="W181" s="1"/>
      <c r="X181" s="1"/>
      <c r="Y181" s="1"/>
    </row>
    <row r="182" spans="1:25" ht="9.75" customHeight="1">
      <c r="A182" s="1"/>
      <c r="B182" s="72"/>
      <c r="C182" s="124"/>
      <c r="D182" s="124"/>
      <c r="E182" s="1"/>
      <c r="F182" s="1"/>
      <c r="G182" s="1"/>
      <c r="H182" s="1"/>
      <c r="I182" s="1"/>
      <c r="J182" s="1"/>
      <c r="K182" s="1"/>
      <c r="L182" s="1"/>
      <c r="M182" s="1"/>
      <c r="N182" s="1"/>
      <c r="O182" s="1"/>
      <c r="P182" s="1"/>
      <c r="Q182" s="1"/>
      <c r="R182" s="1"/>
      <c r="S182" s="1"/>
      <c r="T182" s="1"/>
      <c r="U182" s="1"/>
      <c r="V182" s="1"/>
      <c r="W182" s="1"/>
      <c r="X182" s="1"/>
      <c r="Y182" s="1"/>
    </row>
    <row r="183" spans="1:25" ht="9.75" customHeight="1">
      <c r="A183" s="1"/>
      <c r="B183" s="72"/>
      <c r="C183" s="124"/>
      <c r="D183" s="124"/>
      <c r="E183" s="1"/>
      <c r="F183" s="1"/>
      <c r="G183" s="1"/>
      <c r="H183" s="1"/>
      <c r="I183" s="1"/>
      <c r="J183" s="1"/>
      <c r="K183" s="1"/>
      <c r="L183" s="1"/>
      <c r="M183" s="1"/>
      <c r="N183" s="1"/>
      <c r="O183" s="1"/>
      <c r="P183" s="1"/>
      <c r="Q183" s="1"/>
      <c r="R183" s="1"/>
      <c r="S183" s="1"/>
      <c r="T183" s="1"/>
      <c r="U183" s="1"/>
      <c r="V183" s="1"/>
      <c r="W183" s="1"/>
      <c r="X183" s="1"/>
      <c r="Y183" s="1"/>
    </row>
    <row r="184" spans="1:25" ht="9.75" customHeight="1">
      <c r="A184" s="1"/>
      <c r="B184" s="72"/>
      <c r="C184" s="124"/>
      <c r="D184" s="124"/>
      <c r="E184" s="1"/>
      <c r="F184" s="1"/>
      <c r="G184" s="1"/>
      <c r="H184" s="1"/>
      <c r="I184" s="1"/>
      <c r="J184" s="1"/>
      <c r="K184" s="1"/>
      <c r="L184" s="1"/>
      <c r="M184" s="1"/>
      <c r="N184" s="1"/>
      <c r="O184" s="1"/>
      <c r="P184" s="1"/>
      <c r="Q184" s="1"/>
      <c r="R184" s="1"/>
      <c r="S184" s="1"/>
      <c r="T184" s="1"/>
      <c r="U184" s="1"/>
      <c r="V184" s="1"/>
      <c r="W184" s="1"/>
      <c r="X184" s="1"/>
      <c r="Y184" s="1"/>
    </row>
    <row r="185" spans="1:25" ht="9.75" customHeight="1">
      <c r="A185" s="1"/>
      <c r="B185" s="72"/>
      <c r="C185" s="124"/>
      <c r="D185" s="124"/>
      <c r="E185" s="1"/>
      <c r="F185" s="1"/>
      <c r="G185" s="1"/>
      <c r="H185" s="1"/>
      <c r="I185" s="1"/>
      <c r="J185" s="1"/>
      <c r="K185" s="1"/>
      <c r="L185" s="1"/>
      <c r="M185" s="1"/>
      <c r="N185" s="1"/>
      <c r="O185" s="1"/>
      <c r="P185" s="1"/>
      <c r="Q185" s="1"/>
      <c r="R185" s="1"/>
      <c r="S185" s="1"/>
      <c r="T185" s="1"/>
      <c r="U185" s="1"/>
      <c r="V185" s="1"/>
      <c r="W185" s="1"/>
      <c r="X185" s="1"/>
      <c r="Y185" s="1"/>
    </row>
    <row r="186" spans="1:25" ht="9.75" customHeight="1">
      <c r="A186" s="1"/>
      <c r="B186" s="72"/>
      <c r="C186" s="124"/>
      <c r="D186" s="124"/>
      <c r="E186" s="1"/>
      <c r="F186" s="1"/>
      <c r="G186" s="1"/>
      <c r="H186" s="1"/>
      <c r="I186" s="1"/>
      <c r="J186" s="1"/>
      <c r="K186" s="1"/>
      <c r="L186" s="1"/>
      <c r="M186" s="1"/>
      <c r="N186" s="1"/>
      <c r="O186" s="1"/>
      <c r="P186" s="1"/>
      <c r="Q186" s="1"/>
      <c r="R186" s="1"/>
      <c r="S186" s="1"/>
      <c r="T186" s="1"/>
      <c r="U186" s="1"/>
      <c r="V186" s="1"/>
      <c r="W186" s="1"/>
      <c r="X186" s="1"/>
      <c r="Y186" s="1"/>
    </row>
    <row r="187" spans="1:25" ht="9.75" customHeight="1">
      <c r="A187" s="1"/>
      <c r="B187" s="72"/>
      <c r="C187" s="124"/>
      <c r="D187" s="124"/>
      <c r="E187" s="1"/>
      <c r="F187" s="1"/>
      <c r="G187" s="1"/>
      <c r="H187" s="1"/>
      <c r="I187" s="1"/>
      <c r="J187" s="1"/>
      <c r="K187" s="1"/>
      <c r="L187" s="1"/>
      <c r="M187" s="1"/>
      <c r="N187" s="1"/>
      <c r="O187" s="1"/>
      <c r="P187" s="1"/>
      <c r="Q187" s="1"/>
      <c r="R187" s="1"/>
      <c r="S187" s="1"/>
      <c r="T187" s="1"/>
      <c r="U187" s="1"/>
      <c r="V187" s="1"/>
      <c r="W187" s="1"/>
      <c r="X187" s="1"/>
      <c r="Y187" s="1"/>
    </row>
    <row r="188" spans="1:25" ht="9.75" customHeight="1">
      <c r="A188" s="1"/>
      <c r="B188" s="72"/>
      <c r="C188" s="124"/>
      <c r="D188" s="124"/>
      <c r="E188" s="1"/>
      <c r="F188" s="1"/>
      <c r="G188" s="1"/>
      <c r="H188" s="1"/>
      <c r="I188" s="1"/>
      <c r="J188" s="1"/>
      <c r="K188" s="1"/>
      <c r="L188" s="1"/>
      <c r="M188" s="1"/>
      <c r="N188" s="1"/>
      <c r="O188" s="1"/>
      <c r="P188" s="1"/>
      <c r="Q188" s="1"/>
      <c r="R188" s="1"/>
      <c r="S188" s="1"/>
      <c r="T188" s="1"/>
      <c r="U188" s="1"/>
      <c r="V188" s="1"/>
      <c r="W188" s="1"/>
      <c r="X188" s="1"/>
      <c r="Y188" s="1"/>
    </row>
    <row r="189" spans="1:25" ht="9.75" customHeight="1">
      <c r="A189" s="1"/>
      <c r="B189" s="72"/>
      <c r="C189" s="124"/>
      <c r="D189" s="124"/>
      <c r="E189" s="1"/>
      <c r="F189" s="1"/>
      <c r="G189" s="1"/>
      <c r="H189" s="1"/>
      <c r="I189" s="1"/>
      <c r="J189" s="1"/>
      <c r="K189" s="1"/>
      <c r="L189" s="1"/>
      <c r="M189" s="1"/>
      <c r="N189" s="1"/>
      <c r="O189" s="1"/>
      <c r="P189" s="1"/>
      <c r="Q189" s="1"/>
      <c r="R189" s="1"/>
      <c r="S189" s="1"/>
      <c r="T189" s="1"/>
      <c r="U189" s="1"/>
      <c r="V189" s="1"/>
      <c r="W189" s="1"/>
      <c r="X189" s="1"/>
      <c r="Y189" s="1"/>
    </row>
    <row r="190" spans="1:25" ht="9.75" customHeight="1">
      <c r="A190" s="1"/>
      <c r="B190" s="72"/>
      <c r="C190" s="124"/>
      <c r="D190" s="124"/>
      <c r="E190" s="1"/>
      <c r="F190" s="1"/>
      <c r="G190" s="1"/>
      <c r="H190" s="1"/>
      <c r="I190" s="1"/>
      <c r="J190" s="1"/>
      <c r="K190" s="1"/>
      <c r="L190" s="1"/>
      <c r="M190" s="1"/>
      <c r="N190" s="1"/>
      <c r="O190" s="1"/>
      <c r="P190" s="1"/>
      <c r="Q190" s="1"/>
      <c r="R190" s="1"/>
      <c r="S190" s="1"/>
      <c r="T190" s="1"/>
      <c r="U190" s="1"/>
      <c r="V190" s="1"/>
      <c r="W190" s="1"/>
      <c r="X190" s="1"/>
      <c r="Y190" s="1"/>
    </row>
    <row r="191" spans="1:25" ht="9.75" customHeight="1">
      <c r="A191" s="1"/>
      <c r="B191" s="72"/>
      <c r="C191" s="124"/>
      <c r="D191" s="124"/>
      <c r="E191" s="1"/>
      <c r="F191" s="1"/>
      <c r="G191" s="1"/>
      <c r="H191" s="1"/>
      <c r="I191" s="1"/>
      <c r="J191" s="1"/>
      <c r="K191" s="1"/>
      <c r="L191" s="1"/>
      <c r="M191" s="1"/>
      <c r="N191" s="1"/>
      <c r="O191" s="1"/>
      <c r="P191" s="1"/>
      <c r="Q191" s="1"/>
      <c r="R191" s="1"/>
      <c r="S191" s="1"/>
      <c r="T191" s="1"/>
      <c r="U191" s="1"/>
      <c r="V191" s="1"/>
      <c r="W191" s="1"/>
      <c r="X191" s="1"/>
      <c r="Y191" s="1"/>
    </row>
    <row r="192" spans="1:25" ht="9.75" customHeight="1">
      <c r="A192" s="1"/>
      <c r="B192" s="72"/>
      <c r="C192" s="124"/>
      <c r="D192" s="124"/>
      <c r="E192" s="1"/>
      <c r="F192" s="1"/>
      <c r="G192" s="1"/>
      <c r="H192" s="1"/>
      <c r="I192" s="1"/>
      <c r="J192" s="1"/>
      <c r="K192" s="1"/>
      <c r="L192" s="1"/>
      <c r="M192" s="1"/>
      <c r="N192" s="1"/>
      <c r="O192" s="1"/>
      <c r="P192" s="1"/>
      <c r="Q192" s="1"/>
      <c r="R192" s="1"/>
      <c r="S192" s="1"/>
      <c r="T192" s="1"/>
      <c r="U192" s="1"/>
      <c r="V192" s="1"/>
      <c r="W192" s="1"/>
      <c r="X192" s="1"/>
      <c r="Y192" s="1"/>
    </row>
    <row r="193" spans="1:25" ht="9.75" customHeight="1">
      <c r="A193" s="1"/>
      <c r="B193" s="72"/>
      <c r="C193" s="124"/>
      <c r="D193" s="124"/>
      <c r="E193" s="1"/>
      <c r="F193" s="1"/>
      <c r="G193" s="1"/>
      <c r="H193" s="1"/>
      <c r="I193" s="1"/>
      <c r="J193" s="1"/>
      <c r="K193" s="1"/>
      <c r="L193" s="1"/>
      <c r="M193" s="1"/>
      <c r="N193" s="1"/>
      <c r="O193" s="1"/>
      <c r="P193" s="1"/>
      <c r="Q193" s="1"/>
      <c r="R193" s="1"/>
      <c r="S193" s="1"/>
      <c r="T193" s="1"/>
      <c r="U193" s="1"/>
      <c r="V193" s="1"/>
      <c r="W193" s="1"/>
      <c r="X193" s="1"/>
      <c r="Y193" s="1"/>
    </row>
    <row r="194" spans="1:25" ht="9.75" customHeight="1">
      <c r="A194" s="1"/>
      <c r="B194" s="72"/>
      <c r="C194" s="124"/>
      <c r="D194" s="124"/>
      <c r="E194" s="1"/>
      <c r="F194" s="1"/>
      <c r="G194" s="1"/>
      <c r="H194" s="1"/>
      <c r="I194" s="1"/>
      <c r="J194" s="1"/>
      <c r="K194" s="1"/>
      <c r="L194" s="1"/>
      <c r="M194" s="1"/>
      <c r="N194" s="1"/>
      <c r="O194" s="1"/>
      <c r="P194" s="1"/>
      <c r="Q194" s="1"/>
      <c r="R194" s="1"/>
      <c r="S194" s="1"/>
      <c r="T194" s="1"/>
      <c r="U194" s="1"/>
      <c r="V194" s="1"/>
      <c r="W194" s="1"/>
      <c r="X194" s="1"/>
      <c r="Y194" s="1"/>
    </row>
    <row r="195" spans="1:25" ht="9.75" customHeight="1">
      <c r="A195" s="1"/>
      <c r="B195" s="72"/>
      <c r="C195" s="124"/>
      <c r="D195" s="124"/>
      <c r="E195" s="1"/>
      <c r="F195" s="1"/>
      <c r="G195" s="1"/>
      <c r="H195" s="1"/>
      <c r="I195" s="1"/>
      <c r="J195" s="1"/>
      <c r="K195" s="1"/>
      <c r="L195" s="1"/>
      <c r="M195" s="1"/>
      <c r="N195" s="1"/>
      <c r="O195" s="1"/>
      <c r="P195" s="1"/>
      <c r="Q195" s="1"/>
      <c r="R195" s="1"/>
      <c r="S195" s="1"/>
      <c r="T195" s="1"/>
      <c r="U195" s="1"/>
      <c r="V195" s="1"/>
      <c r="W195" s="1"/>
      <c r="X195" s="1"/>
      <c r="Y195" s="1"/>
    </row>
    <row r="196" spans="1:25" ht="9.75" customHeight="1">
      <c r="A196" s="1"/>
      <c r="B196" s="72"/>
      <c r="C196" s="124"/>
      <c r="D196" s="124"/>
      <c r="E196" s="1"/>
      <c r="F196" s="1"/>
      <c r="G196" s="1"/>
      <c r="H196" s="1"/>
      <c r="I196" s="1"/>
      <c r="J196" s="1"/>
      <c r="K196" s="1"/>
      <c r="L196" s="1"/>
      <c r="M196" s="1"/>
      <c r="N196" s="1"/>
      <c r="O196" s="1"/>
      <c r="P196" s="1"/>
      <c r="Q196" s="1"/>
      <c r="R196" s="1"/>
      <c r="S196" s="1"/>
      <c r="T196" s="1"/>
      <c r="U196" s="1"/>
      <c r="V196" s="1"/>
      <c r="W196" s="1"/>
      <c r="X196" s="1"/>
      <c r="Y196" s="1"/>
    </row>
    <row r="197" spans="1:25" ht="9.75" customHeight="1">
      <c r="A197" s="1"/>
      <c r="B197" s="72"/>
      <c r="C197" s="124"/>
      <c r="D197" s="124"/>
      <c r="E197" s="1"/>
      <c r="F197" s="1"/>
      <c r="G197" s="1"/>
      <c r="H197" s="1"/>
      <c r="I197" s="1"/>
      <c r="J197" s="1"/>
      <c r="K197" s="1"/>
      <c r="L197" s="1"/>
      <c r="M197" s="1"/>
      <c r="N197" s="1"/>
      <c r="O197" s="1"/>
      <c r="P197" s="1"/>
      <c r="Q197" s="1"/>
      <c r="R197" s="1"/>
      <c r="S197" s="1"/>
      <c r="T197" s="1"/>
      <c r="U197" s="1"/>
      <c r="V197" s="1"/>
      <c r="W197" s="1"/>
      <c r="X197" s="1"/>
      <c r="Y197" s="1"/>
    </row>
    <row r="198" spans="1:25" ht="9.75" customHeight="1">
      <c r="A198" s="1"/>
      <c r="B198" s="72"/>
      <c r="C198" s="124"/>
      <c r="D198" s="124"/>
      <c r="E198" s="1"/>
      <c r="F198" s="1"/>
      <c r="G198" s="1"/>
      <c r="H198" s="1"/>
      <c r="I198" s="1"/>
      <c r="J198" s="1"/>
      <c r="K198" s="1"/>
      <c r="L198" s="1"/>
      <c r="M198" s="1"/>
      <c r="N198" s="1"/>
      <c r="O198" s="1"/>
      <c r="P198" s="1"/>
      <c r="Q198" s="1"/>
      <c r="R198" s="1"/>
      <c r="S198" s="1"/>
      <c r="T198" s="1"/>
      <c r="U198" s="1"/>
      <c r="V198" s="1"/>
      <c r="W198" s="1"/>
      <c r="X198" s="1"/>
      <c r="Y198" s="1"/>
    </row>
    <row r="199" spans="1:25" ht="9.75" customHeight="1">
      <c r="A199" s="1"/>
      <c r="B199" s="72"/>
      <c r="C199" s="124"/>
      <c r="D199" s="124"/>
      <c r="E199" s="1"/>
      <c r="F199" s="1"/>
      <c r="G199" s="1"/>
      <c r="H199" s="1"/>
      <c r="I199" s="1"/>
      <c r="J199" s="1"/>
      <c r="K199" s="1"/>
      <c r="L199" s="1"/>
      <c r="M199" s="1"/>
      <c r="N199" s="1"/>
      <c r="O199" s="1"/>
      <c r="P199" s="1"/>
      <c r="Q199" s="1"/>
      <c r="R199" s="1"/>
      <c r="S199" s="1"/>
      <c r="T199" s="1"/>
      <c r="U199" s="1"/>
      <c r="V199" s="1"/>
      <c r="W199" s="1"/>
      <c r="X199" s="1"/>
      <c r="Y199" s="1"/>
    </row>
    <row r="200" spans="1:25" ht="9.75" customHeight="1">
      <c r="A200" s="1"/>
      <c r="B200" s="72"/>
      <c r="C200" s="124"/>
      <c r="D200" s="124"/>
      <c r="E200" s="1"/>
      <c r="F200" s="1"/>
      <c r="G200" s="1"/>
      <c r="H200" s="1"/>
      <c r="I200" s="1"/>
      <c r="J200" s="1"/>
      <c r="K200" s="1"/>
      <c r="L200" s="1"/>
      <c r="M200" s="1"/>
      <c r="N200" s="1"/>
      <c r="O200" s="1"/>
      <c r="P200" s="1"/>
      <c r="Q200" s="1"/>
      <c r="R200" s="1"/>
      <c r="S200" s="1"/>
      <c r="T200" s="1"/>
      <c r="U200" s="1"/>
      <c r="V200" s="1"/>
      <c r="W200" s="1"/>
      <c r="X200" s="1"/>
      <c r="Y200" s="1"/>
    </row>
    <row r="201" spans="1:25" ht="9.75" customHeight="1">
      <c r="A201" s="1"/>
      <c r="B201" s="72"/>
      <c r="C201" s="124"/>
      <c r="D201" s="124"/>
      <c r="E201" s="1"/>
      <c r="F201" s="1"/>
      <c r="G201" s="1"/>
      <c r="H201" s="1"/>
      <c r="I201" s="1"/>
      <c r="J201" s="1"/>
      <c r="K201" s="1"/>
      <c r="L201" s="1"/>
      <c r="M201" s="1"/>
      <c r="N201" s="1"/>
      <c r="O201" s="1"/>
      <c r="P201" s="1"/>
      <c r="Q201" s="1"/>
      <c r="R201" s="1"/>
      <c r="S201" s="1"/>
      <c r="T201" s="1"/>
      <c r="U201" s="1"/>
      <c r="V201" s="1"/>
      <c r="W201" s="1"/>
      <c r="X201" s="1"/>
      <c r="Y201" s="1"/>
    </row>
    <row r="202" spans="1:25" ht="9.75" customHeight="1">
      <c r="A202" s="1"/>
      <c r="B202" s="72"/>
      <c r="C202" s="124"/>
      <c r="D202" s="124"/>
      <c r="E202" s="1"/>
      <c r="F202" s="1"/>
      <c r="G202" s="1"/>
      <c r="H202" s="1"/>
      <c r="I202" s="1"/>
      <c r="J202" s="1"/>
      <c r="K202" s="1"/>
      <c r="L202" s="1"/>
      <c r="M202" s="1"/>
      <c r="N202" s="1"/>
      <c r="O202" s="1"/>
      <c r="P202" s="1"/>
      <c r="Q202" s="1"/>
      <c r="R202" s="1"/>
      <c r="S202" s="1"/>
      <c r="T202" s="1"/>
      <c r="U202" s="1"/>
      <c r="V202" s="1"/>
      <c r="W202" s="1"/>
      <c r="X202" s="1"/>
      <c r="Y202" s="1"/>
    </row>
    <row r="203" spans="1:25" ht="9.75" customHeight="1">
      <c r="A203" s="1"/>
      <c r="B203" s="72"/>
      <c r="C203" s="124"/>
      <c r="D203" s="124"/>
      <c r="E203" s="1"/>
      <c r="F203" s="1"/>
      <c r="G203" s="1"/>
      <c r="H203" s="1"/>
      <c r="I203" s="1"/>
      <c r="J203" s="1"/>
      <c r="K203" s="1"/>
      <c r="L203" s="1"/>
      <c r="M203" s="1"/>
      <c r="N203" s="1"/>
      <c r="O203" s="1"/>
      <c r="P203" s="1"/>
      <c r="Q203" s="1"/>
      <c r="R203" s="1"/>
      <c r="S203" s="1"/>
      <c r="T203" s="1"/>
      <c r="U203" s="1"/>
      <c r="V203" s="1"/>
      <c r="W203" s="1"/>
      <c r="X203" s="1"/>
      <c r="Y203" s="1"/>
    </row>
    <row r="204" spans="1:25" ht="9.75" customHeight="1">
      <c r="A204" s="1"/>
      <c r="B204" s="72"/>
      <c r="C204" s="124"/>
      <c r="D204" s="124"/>
      <c r="E204" s="1"/>
      <c r="F204" s="1"/>
      <c r="G204" s="1"/>
      <c r="H204" s="1"/>
      <c r="I204" s="1"/>
      <c r="J204" s="1"/>
      <c r="K204" s="1"/>
      <c r="L204" s="1"/>
      <c r="M204" s="1"/>
      <c r="N204" s="1"/>
      <c r="O204" s="1"/>
      <c r="P204" s="1"/>
      <c r="Q204" s="1"/>
      <c r="R204" s="1"/>
      <c r="S204" s="1"/>
      <c r="T204" s="1"/>
      <c r="U204" s="1"/>
      <c r="V204" s="1"/>
      <c r="W204" s="1"/>
      <c r="X204" s="1"/>
      <c r="Y204" s="1"/>
    </row>
    <row r="205" spans="1:25" ht="9.75" customHeight="1">
      <c r="A205" s="1"/>
      <c r="B205" s="72"/>
      <c r="C205" s="124"/>
      <c r="D205" s="124"/>
      <c r="E205" s="1"/>
      <c r="F205" s="1"/>
      <c r="G205" s="1"/>
      <c r="H205" s="1"/>
      <c r="I205" s="1"/>
      <c r="J205" s="1"/>
      <c r="K205" s="1"/>
      <c r="L205" s="1"/>
      <c r="M205" s="1"/>
      <c r="N205" s="1"/>
      <c r="O205" s="1"/>
      <c r="P205" s="1"/>
      <c r="Q205" s="1"/>
      <c r="R205" s="1"/>
      <c r="S205" s="1"/>
      <c r="T205" s="1"/>
      <c r="U205" s="1"/>
      <c r="V205" s="1"/>
      <c r="W205" s="1"/>
      <c r="X205" s="1"/>
      <c r="Y205" s="1"/>
    </row>
    <row r="206" spans="1:25" ht="9.75" customHeight="1">
      <c r="A206" s="1"/>
      <c r="B206" s="72"/>
      <c r="C206" s="124"/>
      <c r="D206" s="124"/>
      <c r="E206" s="1"/>
      <c r="F206" s="1"/>
      <c r="G206" s="1"/>
      <c r="H206" s="1"/>
      <c r="I206" s="1"/>
      <c r="J206" s="1"/>
      <c r="K206" s="1"/>
      <c r="L206" s="1"/>
      <c r="M206" s="1"/>
      <c r="N206" s="1"/>
      <c r="O206" s="1"/>
      <c r="P206" s="1"/>
      <c r="Q206" s="1"/>
      <c r="R206" s="1"/>
      <c r="S206" s="1"/>
      <c r="T206" s="1"/>
      <c r="U206" s="1"/>
      <c r="V206" s="1"/>
      <c r="W206" s="1"/>
      <c r="X206" s="1"/>
      <c r="Y206" s="1"/>
    </row>
    <row r="207" spans="1:25" ht="9.75" customHeight="1">
      <c r="A207" s="1"/>
      <c r="B207" s="72"/>
      <c r="C207" s="124"/>
      <c r="D207" s="124"/>
      <c r="E207" s="1"/>
      <c r="F207" s="1"/>
      <c r="G207" s="1"/>
      <c r="H207" s="1"/>
      <c r="I207" s="1"/>
      <c r="J207" s="1"/>
      <c r="K207" s="1"/>
      <c r="L207" s="1"/>
      <c r="M207" s="1"/>
      <c r="N207" s="1"/>
      <c r="O207" s="1"/>
      <c r="P207" s="1"/>
      <c r="Q207" s="1"/>
      <c r="R207" s="1"/>
      <c r="S207" s="1"/>
      <c r="T207" s="1"/>
      <c r="U207" s="1"/>
      <c r="V207" s="1"/>
      <c r="W207" s="1"/>
      <c r="X207" s="1"/>
      <c r="Y207" s="1"/>
    </row>
    <row r="208" spans="1:25" ht="9.75" customHeight="1">
      <c r="A208" s="1"/>
      <c r="B208" s="72"/>
      <c r="C208" s="124"/>
      <c r="D208" s="124"/>
      <c r="E208" s="1"/>
      <c r="F208" s="1"/>
      <c r="G208" s="1"/>
      <c r="H208" s="1"/>
      <c r="I208" s="1"/>
      <c r="J208" s="1"/>
      <c r="K208" s="1"/>
      <c r="L208" s="1"/>
      <c r="M208" s="1"/>
      <c r="N208" s="1"/>
      <c r="O208" s="1"/>
      <c r="P208" s="1"/>
      <c r="Q208" s="1"/>
      <c r="R208" s="1"/>
      <c r="S208" s="1"/>
      <c r="T208" s="1"/>
      <c r="U208" s="1"/>
      <c r="V208" s="1"/>
      <c r="W208" s="1"/>
      <c r="X208" s="1"/>
      <c r="Y208" s="1"/>
    </row>
    <row r="209" spans="1:25" ht="9.75" customHeight="1">
      <c r="A209" s="1"/>
      <c r="B209" s="72"/>
      <c r="C209" s="124"/>
      <c r="D209" s="124"/>
      <c r="E209" s="1"/>
      <c r="F209" s="1"/>
      <c r="G209" s="1"/>
      <c r="H209" s="1"/>
      <c r="I209" s="1"/>
      <c r="J209" s="1"/>
      <c r="K209" s="1"/>
      <c r="L209" s="1"/>
      <c r="M209" s="1"/>
      <c r="N209" s="1"/>
      <c r="O209" s="1"/>
      <c r="P209" s="1"/>
      <c r="Q209" s="1"/>
      <c r="R209" s="1"/>
      <c r="S209" s="1"/>
      <c r="T209" s="1"/>
      <c r="U209" s="1"/>
      <c r="V209" s="1"/>
      <c r="W209" s="1"/>
      <c r="X209" s="1"/>
      <c r="Y209" s="1"/>
    </row>
    <row r="210" spans="1:25" ht="9.75" customHeight="1">
      <c r="A210" s="1"/>
      <c r="B210" s="72"/>
      <c r="C210" s="124"/>
      <c r="D210" s="124"/>
      <c r="E210" s="1"/>
      <c r="F210" s="1"/>
      <c r="G210" s="1"/>
      <c r="H210" s="1"/>
      <c r="I210" s="1"/>
      <c r="J210" s="1"/>
      <c r="K210" s="1"/>
      <c r="L210" s="1"/>
      <c r="M210" s="1"/>
      <c r="N210" s="1"/>
      <c r="O210" s="1"/>
      <c r="P210" s="1"/>
      <c r="Q210" s="1"/>
      <c r="R210" s="1"/>
      <c r="S210" s="1"/>
      <c r="T210" s="1"/>
      <c r="U210" s="1"/>
      <c r="V210" s="1"/>
      <c r="W210" s="1"/>
      <c r="X210" s="1"/>
      <c r="Y210" s="1"/>
    </row>
    <row r="211" spans="1:25" ht="9.75" customHeight="1">
      <c r="A211" s="1"/>
      <c r="B211" s="72"/>
      <c r="C211" s="124"/>
      <c r="D211" s="124"/>
      <c r="E211" s="1"/>
      <c r="F211" s="1"/>
      <c r="G211" s="1"/>
      <c r="H211" s="1"/>
      <c r="I211" s="1"/>
      <c r="J211" s="1"/>
      <c r="K211" s="1"/>
      <c r="L211" s="1"/>
      <c r="M211" s="1"/>
      <c r="N211" s="1"/>
      <c r="O211" s="1"/>
      <c r="P211" s="1"/>
      <c r="Q211" s="1"/>
      <c r="R211" s="1"/>
      <c r="S211" s="1"/>
      <c r="T211" s="1"/>
      <c r="U211" s="1"/>
      <c r="V211" s="1"/>
      <c r="W211" s="1"/>
      <c r="X211" s="1"/>
      <c r="Y211" s="1"/>
    </row>
    <row r="212" spans="1:25" ht="9.75" customHeight="1">
      <c r="A212" s="1"/>
      <c r="B212" s="72"/>
      <c r="C212" s="124"/>
      <c r="D212" s="124"/>
      <c r="E212" s="1"/>
      <c r="F212" s="1"/>
      <c r="G212" s="1"/>
      <c r="H212" s="1"/>
      <c r="I212" s="1"/>
      <c r="J212" s="1"/>
      <c r="K212" s="1"/>
      <c r="L212" s="1"/>
      <c r="M212" s="1"/>
      <c r="N212" s="1"/>
      <c r="O212" s="1"/>
      <c r="P212" s="1"/>
      <c r="Q212" s="1"/>
      <c r="R212" s="1"/>
      <c r="S212" s="1"/>
      <c r="T212" s="1"/>
      <c r="U212" s="1"/>
      <c r="V212" s="1"/>
      <c r="W212" s="1"/>
      <c r="X212" s="1"/>
      <c r="Y212" s="1"/>
    </row>
    <row r="213" spans="1:25" ht="9.75" customHeight="1">
      <c r="A213" s="1"/>
      <c r="B213" s="72"/>
      <c r="C213" s="124"/>
      <c r="D213" s="124"/>
      <c r="E213" s="1"/>
      <c r="F213" s="1"/>
      <c r="G213" s="1"/>
      <c r="H213" s="1"/>
      <c r="I213" s="1"/>
      <c r="J213" s="1"/>
      <c r="K213" s="1"/>
      <c r="L213" s="1"/>
      <c r="M213" s="1"/>
      <c r="N213" s="1"/>
      <c r="O213" s="1"/>
      <c r="P213" s="1"/>
      <c r="Q213" s="1"/>
      <c r="R213" s="1"/>
      <c r="S213" s="1"/>
      <c r="T213" s="1"/>
      <c r="U213" s="1"/>
      <c r="V213" s="1"/>
      <c r="W213" s="1"/>
      <c r="X213" s="1"/>
      <c r="Y213" s="1"/>
    </row>
    <row r="214" spans="1:25" ht="9.75" customHeight="1">
      <c r="A214" s="1"/>
      <c r="B214" s="72"/>
      <c r="C214" s="124"/>
      <c r="D214" s="124"/>
      <c r="E214" s="1"/>
      <c r="F214" s="1"/>
      <c r="G214" s="1"/>
      <c r="H214" s="1"/>
      <c r="I214" s="1"/>
      <c r="J214" s="1"/>
      <c r="K214" s="1"/>
      <c r="L214" s="1"/>
      <c r="M214" s="1"/>
      <c r="N214" s="1"/>
      <c r="O214" s="1"/>
      <c r="P214" s="1"/>
      <c r="Q214" s="1"/>
      <c r="R214" s="1"/>
      <c r="S214" s="1"/>
      <c r="T214" s="1"/>
      <c r="U214" s="1"/>
      <c r="V214" s="1"/>
      <c r="W214" s="1"/>
      <c r="X214" s="1"/>
      <c r="Y214" s="1"/>
    </row>
    <row r="215" spans="1:25" ht="9.75" customHeight="1">
      <c r="A215" s="1"/>
      <c r="B215" s="72"/>
      <c r="C215" s="124"/>
      <c r="D215" s="124"/>
      <c r="E215" s="1"/>
      <c r="F215" s="1"/>
      <c r="G215" s="1"/>
      <c r="H215" s="1"/>
      <c r="I215" s="1"/>
      <c r="J215" s="1"/>
      <c r="K215" s="1"/>
      <c r="L215" s="1"/>
      <c r="M215" s="1"/>
      <c r="N215" s="1"/>
      <c r="O215" s="1"/>
      <c r="P215" s="1"/>
      <c r="Q215" s="1"/>
      <c r="R215" s="1"/>
      <c r="S215" s="1"/>
      <c r="T215" s="1"/>
      <c r="U215" s="1"/>
      <c r="V215" s="1"/>
      <c r="W215" s="1"/>
      <c r="X215" s="1"/>
      <c r="Y215" s="1"/>
    </row>
    <row r="216" spans="1:25" ht="9.75" customHeight="1">
      <c r="A216" s="1"/>
      <c r="B216" s="72"/>
      <c r="C216" s="124"/>
      <c r="D216" s="124"/>
      <c r="E216" s="1"/>
      <c r="F216" s="1"/>
      <c r="G216" s="1"/>
      <c r="H216" s="1"/>
      <c r="I216" s="1"/>
      <c r="J216" s="1"/>
      <c r="K216" s="1"/>
      <c r="L216" s="1"/>
      <c r="M216" s="1"/>
      <c r="N216" s="1"/>
      <c r="O216" s="1"/>
      <c r="P216" s="1"/>
      <c r="Q216" s="1"/>
      <c r="R216" s="1"/>
      <c r="S216" s="1"/>
      <c r="T216" s="1"/>
      <c r="U216" s="1"/>
      <c r="V216" s="1"/>
      <c r="W216" s="1"/>
      <c r="X216" s="1"/>
      <c r="Y216" s="1"/>
    </row>
    <row r="217" spans="1:25" ht="9.75" customHeight="1">
      <c r="A217" s="1"/>
      <c r="B217" s="72"/>
      <c r="C217" s="124"/>
      <c r="D217" s="124"/>
      <c r="E217" s="1"/>
      <c r="F217" s="1"/>
      <c r="G217" s="1"/>
      <c r="H217" s="1"/>
      <c r="I217" s="1"/>
      <c r="J217" s="1"/>
      <c r="K217" s="1"/>
      <c r="L217" s="1"/>
      <c r="M217" s="1"/>
      <c r="N217" s="1"/>
      <c r="O217" s="1"/>
      <c r="P217" s="1"/>
      <c r="Q217" s="1"/>
      <c r="R217" s="1"/>
      <c r="S217" s="1"/>
      <c r="T217" s="1"/>
      <c r="U217" s="1"/>
      <c r="V217" s="1"/>
      <c r="W217" s="1"/>
      <c r="X217" s="1"/>
      <c r="Y217" s="1"/>
    </row>
    <row r="218" spans="1:25" ht="9.75" customHeight="1">
      <c r="A218" s="1"/>
      <c r="B218" s="72"/>
      <c r="C218" s="124"/>
      <c r="D218" s="124"/>
      <c r="E218" s="1"/>
      <c r="F218" s="1"/>
      <c r="G218" s="1"/>
      <c r="H218" s="1"/>
      <c r="I218" s="1"/>
      <c r="J218" s="1"/>
      <c r="K218" s="1"/>
      <c r="L218" s="1"/>
      <c r="M218" s="1"/>
      <c r="N218" s="1"/>
      <c r="O218" s="1"/>
      <c r="P218" s="1"/>
      <c r="Q218" s="1"/>
      <c r="R218" s="1"/>
      <c r="S218" s="1"/>
      <c r="T218" s="1"/>
      <c r="U218" s="1"/>
      <c r="V218" s="1"/>
      <c r="W218" s="1"/>
      <c r="X218" s="1"/>
      <c r="Y218" s="1"/>
    </row>
    <row r="219" spans="1:25" ht="9.75" customHeight="1">
      <c r="A219" s="1"/>
      <c r="B219" s="72"/>
      <c r="C219" s="124"/>
      <c r="D219" s="124"/>
      <c r="E219" s="1"/>
      <c r="F219" s="1"/>
      <c r="G219" s="1"/>
      <c r="H219" s="1"/>
      <c r="I219" s="1"/>
      <c r="J219" s="1"/>
      <c r="K219" s="1"/>
      <c r="L219" s="1"/>
      <c r="M219" s="1"/>
      <c r="N219" s="1"/>
      <c r="O219" s="1"/>
      <c r="P219" s="1"/>
      <c r="Q219" s="1"/>
      <c r="R219" s="1"/>
      <c r="S219" s="1"/>
      <c r="T219" s="1"/>
      <c r="U219" s="1"/>
      <c r="V219" s="1"/>
      <c r="W219" s="1"/>
      <c r="X219" s="1"/>
      <c r="Y219" s="1"/>
    </row>
    <row r="220" spans="1:25" ht="9.75" customHeight="1">
      <c r="A220" s="1"/>
      <c r="B220" s="72"/>
      <c r="C220" s="124"/>
      <c r="D220" s="124"/>
      <c r="E220" s="1"/>
      <c r="F220" s="1"/>
      <c r="G220" s="1"/>
      <c r="H220" s="1"/>
      <c r="I220" s="1"/>
      <c r="J220" s="1"/>
      <c r="K220" s="1"/>
      <c r="L220" s="1"/>
      <c r="M220" s="1"/>
      <c r="N220" s="1"/>
      <c r="O220" s="1"/>
      <c r="P220" s="1"/>
      <c r="Q220" s="1"/>
      <c r="R220" s="1"/>
      <c r="S220" s="1"/>
      <c r="T220" s="1"/>
      <c r="U220" s="1"/>
      <c r="V220" s="1"/>
      <c r="W220" s="1"/>
      <c r="X220" s="1"/>
      <c r="Y220" s="1"/>
    </row>
    <row r="221" spans="1:25" ht="9.75" customHeight="1">
      <c r="A221" s="1"/>
      <c r="B221" s="72"/>
      <c r="C221" s="124"/>
      <c r="D221" s="124"/>
      <c r="E221" s="1"/>
      <c r="F221" s="1"/>
      <c r="G221" s="1"/>
      <c r="H221" s="1"/>
      <c r="I221" s="1"/>
      <c r="J221" s="1"/>
      <c r="K221" s="1"/>
      <c r="L221" s="1"/>
      <c r="M221" s="1"/>
      <c r="N221" s="1"/>
      <c r="O221" s="1"/>
      <c r="P221" s="1"/>
      <c r="Q221" s="1"/>
      <c r="R221" s="1"/>
      <c r="S221" s="1"/>
      <c r="T221" s="1"/>
      <c r="U221" s="1"/>
      <c r="V221" s="1"/>
      <c r="W221" s="1"/>
      <c r="X221" s="1"/>
      <c r="Y221" s="1"/>
    </row>
    <row r="222" spans="1:25" ht="9.75" customHeight="1">
      <c r="A222" s="1"/>
      <c r="B222" s="72"/>
      <c r="C222" s="124"/>
      <c r="D222" s="124"/>
      <c r="E222" s="1"/>
      <c r="F222" s="1"/>
      <c r="G222" s="1"/>
      <c r="H222" s="1"/>
      <c r="I222" s="1"/>
      <c r="J222" s="1"/>
      <c r="K222" s="1"/>
      <c r="L222" s="1"/>
      <c r="M222" s="1"/>
      <c r="N222" s="1"/>
      <c r="O222" s="1"/>
      <c r="P222" s="1"/>
      <c r="Q222" s="1"/>
      <c r="R222" s="1"/>
      <c r="S222" s="1"/>
      <c r="T222" s="1"/>
      <c r="U222" s="1"/>
      <c r="V222" s="1"/>
      <c r="W222" s="1"/>
      <c r="X222" s="1"/>
      <c r="Y222" s="1"/>
    </row>
    <row r="223" spans="1:25" ht="9.75" customHeight="1">
      <c r="A223" s="1"/>
      <c r="B223" s="72"/>
      <c r="C223" s="124"/>
      <c r="D223" s="124"/>
      <c r="E223" s="1"/>
      <c r="F223" s="1"/>
      <c r="G223" s="1"/>
      <c r="H223" s="1"/>
      <c r="I223" s="1"/>
      <c r="J223" s="1"/>
      <c r="K223" s="1"/>
      <c r="L223" s="1"/>
      <c r="M223" s="1"/>
      <c r="N223" s="1"/>
      <c r="O223" s="1"/>
      <c r="P223" s="1"/>
      <c r="Q223" s="1"/>
      <c r="R223" s="1"/>
      <c r="S223" s="1"/>
      <c r="T223" s="1"/>
      <c r="U223" s="1"/>
      <c r="V223" s="1"/>
      <c r="W223" s="1"/>
      <c r="X223" s="1"/>
      <c r="Y223" s="1"/>
    </row>
    <row r="224" spans="1:25" ht="9.75" customHeight="1">
      <c r="A224" s="1"/>
      <c r="B224" s="72"/>
      <c r="C224" s="124"/>
      <c r="D224" s="124"/>
      <c r="E224" s="1"/>
      <c r="F224" s="1"/>
      <c r="G224" s="1"/>
      <c r="H224" s="1"/>
      <c r="I224" s="1"/>
      <c r="J224" s="1"/>
      <c r="K224" s="1"/>
      <c r="L224" s="1"/>
      <c r="M224" s="1"/>
      <c r="N224" s="1"/>
      <c r="O224" s="1"/>
      <c r="P224" s="1"/>
      <c r="Q224" s="1"/>
      <c r="R224" s="1"/>
      <c r="S224" s="1"/>
      <c r="T224" s="1"/>
      <c r="U224" s="1"/>
      <c r="V224" s="1"/>
      <c r="W224" s="1"/>
      <c r="X224" s="1"/>
      <c r="Y224" s="1"/>
    </row>
    <row r="225" spans="1:25" ht="9.75" customHeight="1">
      <c r="A225" s="1"/>
      <c r="B225" s="72"/>
      <c r="C225" s="124"/>
      <c r="D225" s="124"/>
      <c r="E225" s="1"/>
      <c r="F225" s="1"/>
      <c r="G225" s="1"/>
      <c r="H225" s="1"/>
      <c r="I225" s="1"/>
      <c r="J225" s="1"/>
      <c r="K225" s="1"/>
      <c r="L225" s="1"/>
      <c r="M225" s="1"/>
      <c r="N225" s="1"/>
      <c r="O225" s="1"/>
      <c r="P225" s="1"/>
      <c r="Q225" s="1"/>
      <c r="R225" s="1"/>
      <c r="S225" s="1"/>
      <c r="T225" s="1"/>
      <c r="U225" s="1"/>
      <c r="V225" s="1"/>
      <c r="W225" s="1"/>
      <c r="X225" s="1"/>
      <c r="Y225" s="1"/>
    </row>
    <row r="226" spans="1:25" ht="9.75" customHeight="1">
      <c r="A226" s="1"/>
      <c r="B226" s="72"/>
      <c r="C226" s="124"/>
      <c r="D226" s="124"/>
      <c r="E226" s="1"/>
      <c r="F226" s="1"/>
      <c r="G226" s="1"/>
      <c r="H226" s="1"/>
      <c r="I226" s="1"/>
      <c r="J226" s="1"/>
      <c r="K226" s="1"/>
      <c r="L226" s="1"/>
      <c r="M226" s="1"/>
      <c r="N226" s="1"/>
      <c r="O226" s="1"/>
      <c r="P226" s="1"/>
      <c r="Q226" s="1"/>
      <c r="R226" s="1"/>
      <c r="S226" s="1"/>
      <c r="T226" s="1"/>
      <c r="U226" s="1"/>
      <c r="V226" s="1"/>
      <c r="W226" s="1"/>
      <c r="X226" s="1"/>
      <c r="Y226" s="1"/>
    </row>
    <row r="227" spans="1:25" ht="9.75" customHeight="1">
      <c r="A227" s="1"/>
      <c r="B227" s="72"/>
      <c r="C227" s="124"/>
      <c r="D227" s="124"/>
      <c r="E227" s="1"/>
      <c r="F227" s="1"/>
      <c r="G227" s="1"/>
      <c r="H227" s="1"/>
      <c r="I227" s="1"/>
      <c r="J227" s="1"/>
      <c r="K227" s="1"/>
      <c r="L227" s="1"/>
      <c r="M227" s="1"/>
      <c r="N227" s="1"/>
      <c r="O227" s="1"/>
      <c r="P227" s="1"/>
      <c r="Q227" s="1"/>
      <c r="R227" s="1"/>
      <c r="S227" s="1"/>
      <c r="T227" s="1"/>
      <c r="U227" s="1"/>
      <c r="V227" s="1"/>
      <c r="W227" s="1"/>
      <c r="X227" s="1"/>
      <c r="Y227" s="1"/>
    </row>
    <row r="228" spans="1:25" ht="9.75" customHeight="1">
      <c r="A228" s="1"/>
      <c r="B228" s="72"/>
      <c r="C228" s="124"/>
      <c r="D228" s="124"/>
      <c r="E228" s="1"/>
      <c r="F228" s="1"/>
      <c r="G228" s="1"/>
      <c r="H228" s="1"/>
      <c r="I228" s="1"/>
      <c r="J228" s="1"/>
      <c r="K228" s="1"/>
      <c r="L228" s="1"/>
      <c r="M228" s="1"/>
      <c r="N228" s="1"/>
      <c r="O228" s="1"/>
      <c r="P228" s="1"/>
      <c r="Q228" s="1"/>
      <c r="R228" s="1"/>
      <c r="S228" s="1"/>
      <c r="T228" s="1"/>
      <c r="U228" s="1"/>
      <c r="V228" s="1"/>
      <c r="W228" s="1"/>
      <c r="X228" s="1"/>
      <c r="Y228" s="1"/>
    </row>
    <row r="229" spans="1:25" ht="9.75" customHeight="1">
      <c r="A229" s="1"/>
      <c r="B229" s="72"/>
      <c r="C229" s="124"/>
      <c r="D229" s="124"/>
      <c r="E229" s="1"/>
      <c r="F229" s="1"/>
      <c r="G229" s="1"/>
      <c r="H229" s="1"/>
      <c r="I229" s="1"/>
      <c r="J229" s="1"/>
      <c r="K229" s="1"/>
      <c r="L229" s="1"/>
      <c r="M229" s="1"/>
      <c r="N229" s="1"/>
      <c r="O229" s="1"/>
      <c r="P229" s="1"/>
      <c r="Q229" s="1"/>
      <c r="R229" s="1"/>
      <c r="S229" s="1"/>
      <c r="T229" s="1"/>
      <c r="U229" s="1"/>
      <c r="V229" s="1"/>
      <c r="W229" s="1"/>
      <c r="X229" s="1"/>
      <c r="Y229" s="1"/>
    </row>
    <row r="230" spans="1:25" ht="9.75" customHeight="1">
      <c r="A230" s="1"/>
      <c r="B230" s="72"/>
      <c r="C230" s="124"/>
      <c r="D230" s="124"/>
      <c r="E230" s="1"/>
      <c r="F230" s="1"/>
      <c r="G230" s="1"/>
      <c r="H230" s="1"/>
      <c r="I230" s="1"/>
      <c r="J230" s="1"/>
      <c r="K230" s="1"/>
      <c r="L230" s="1"/>
      <c r="M230" s="1"/>
      <c r="N230" s="1"/>
      <c r="O230" s="1"/>
      <c r="P230" s="1"/>
      <c r="Q230" s="1"/>
      <c r="R230" s="1"/>
      <c r="S230" s="1"/>
      <c r="T230" s="1"/>
      <c r="U230" s="1"/>
      <c r="V230" s="1"/>
      <c r="W230" s="1"/>
      <c r="X230" s="1"/>
      <c r="Y230" s="1"/>
    </row>
    <row r="231" spans="1:25" ht="9.75" customHeight="1">
      <c r="A231" s="1"/>
      <c r="B231" s="72"/>
      <c r="C231" s="124"/>
      <c r="D231" s="124"/>
      <c r="E231" s="1"/>
      <c r="F231" s="1"/>
      <c r="G231" s="1"/>
      <c r="H231" s="1"/>
      <c r="I231" s="1"/>
      <c r="J231" s="1"/>
      <c r="K231" s="1"/>
      <c r="L231" s="1"/>
      <c r="M231" s="1"/>
      <c r="N231" s="1"/>
      <c r="O231" s="1"/>
      <c r="P231" s="1"/>
      <c r="Q231" s="1"/>
      <c r="R231" s="1"/>
      <c r="S231" s="1"/>
      <c r="T231" s="1"/>
      <c r="U231" s="1"/>
      <c r="V231" s="1"/>
      <c r="W231" s="1"/>
      <c r="X231" s="1"/>
      <c r="Y231" s="1"/>
    </row>
    <row r="232" spans="1:25" ht="9.75" customHeight="1">
      <c r="A232" s="1"/>
      <c r="B232" s="72"/>
      <c r="C232" s="124"/>
      <c r="D232" s="124"/>
      <c r="E232" s="1"/>
      <c r="F232" s="1"/>
      <c r="G232" s="1"/>
      <c r="H232" s="1"/>
      <c r="I232" s="1"/>
      <c r="J232" s="1"/>
      <c r="K232" s="1"/>
      <c r="L232" s="1"/>
      <c r="M232" s="1"/>
      <c r="N232" s="1"/>
      <c r="O232" s="1"/>
      <c r="P232" s="1"/>
      <c r="Q232" s="1"/>
      <c r="R232" s="1"/>
      <c r="S232" s="1"/>
      <c r="T232" s="1"/>
      <c r="U232" s="1"/>
      <c r="V232" s="1"/>
      <c r="W232" s="1"/>
      <c r="X232" s="1"/>
      <c r="Y232" s="1"/>
    </row>
    <row r="233" spans="1:25" ht="9.75" customHeight="1">
      <c r="A233" s="1"/>
      <c r="B233" s="72"/>
      <c r="C233" s="124"/>
      <c r="D233" s="124"/>
      <c r="E233" s="1"/>
      <c r="F233" s="1"/>
      <c r="G233" s="1"/>
      <c r="H233" s="1"/>
      <c r="I233" s="1"/>
      <c r="J233" s="1"/>
      <c r="K233" s="1"/>
      <c r="L233" s="1"/>
      <c r="M233" s="1"/>
      <c r="N233" s="1"/>
      <c r="O233" s="1"/>
      <c r="P233" s="1"/>
      <c r="Q233" s="1"/>
      <c r="R233" s="1"/>
      <c r="S233" s="1"/>
      <c r="T233" s="1"/>
      <c r="U233" s="1"/>
      <c r="V233" s="1"/>
      <c r="W233" s="1"/>
      <c r="X233" s="1"/>
      <c r="Y233" s="1"/>
    </row>
    <row r="234" spans="1:25" ht="9.75" customHeight="1">
      <c r="A234" s="1"/>
      <c r="B234" s="72"/>
      <c r="C234" s="124"/>
      <c r="D234" s="124"/>
      <c r="E234" s="1"/>
      <c r="F234" s="1"/>
      <c r="G234" s="1"/>
      <c r="H234" s="1"/>
      <c r="I234" s="1"/>
      <c r="J234" s="1"/>
      <c r="K234" s="1"/>
      <c r="L234" s="1"/>
      <c r="M234" s="1"/>
      <c r="N234" s="1"/>
      <c r="O234" s="1"/>
      <c r="P234" s="1"/>
      <c r="Q234" s="1"/>
      <c r="R234" s="1"/>
      <c r="S234" s="1"/>
      <c r="T234" s="1"/>
      <c r="U234" s="1"/>
      <c r="V234" s="1"/>
      <c r="W234" s="1"/>
      <c r="X234" s="1"/>
      <c r="Y234" s="1"/>
    </row>
    <row r="235" spans="1:25" ht="9.75" customHeight="1">
      <c r="A235" s="1"/>
      <c r="B235" s="72"/>
      <c r="C235" s="124"/>
      <c r="D235" s="124"/>
      <c r="E235" s="1"/>
      <c r="F235" s="1"/>
      <c r="G235" s="1"/>
      <c r="H235" s="1"/>
      <c r="I235" s="1"/>
      <c r="J235" s="1"/>
      <c r="K235" s="1"/>
      <c r="L235" s="1"/>
      <c r="M235" s="1"/>
      <c r="N235" s="1"/>
      <c r="O235" s="1"/>
      <c r="P235" s="1"/>
      <c r="Q235" s="1"/>
      <c r="R235" s="1"/>
      <c r="S235" s="1"/>
      <c r="T235" s="1"/>
      <c r="U235" s="1"/>
      <c r="V235" s="1"/>
      <c r="W235" s="1"/>
      <c r="X235" s="1"/>
      <c r="Y235" s="1"/>
    </row>
    <row r="236" spans="1:25" ht="9.75" customHeight="1">
      <c r="A236" s="1"/>
      <c r="B236" s="72"/>
      <c r="C236" s="124"/>
      <c r="D236" s="124"/>
      <c r="E236" s="1"/>
      <c r="F236" s="1"/>
      <c r="G236" s="1"/>
      <c r="H236" s="1"/>
      <c r="I236" s="1"/>
      <c r="J236" s="1"/>
      <c r="K236" s="1"/>
      <c r="L236" s="1"/>
      <c r="M236" s="1"/>
      <c r="N236" s="1"/>
      <c r="O236" s="1"/>
      <c r="P236" s="1"/>
      <c r="Q236" s="1"/>
      <c r="R236" s="1"/>
      <c r="S236" s="1"/>
      <c r="T236" s="1"/>
      <c r="U236" s="1"/>
      <c r="V236" s="1"/>
      <c r="W236" s="1"/>
      <c r="X236" s="1"/>
      <c r="Y236" s="1"/>
    </row>
    <row r="237" spans="1:25" ht="9.75" customHeight="1">
      <c r="A237" s="1"/>
      <c r="B237" s="72"/>
      <c r="C237" s="124"/>
      <c r="D237" s="124"/>
      <c r="E237" s="1"/>
      <c r="F237" s="1"/>
      <c r="G237" s="1"/>
      <c r="H237" s="1"/>
      <c r="I237" s="1"/>
      <c r="J237" s="1"/>
      <c r="K237" s="1"/>
      <c r="L237" s="1"/>
      <c r="M237" s="1"/>
      <c r="N237" s="1"/>
      <c r="O237" s="1"/>
      <c r="P237" s="1"/>
      <c r="Q237" s="1"/>
      <c r="R237" s="1"/>
      <c r="S237" s="1"/>
      <c r="T237" s="1"/>
      <c r="U237" s="1"/>
      <c r="V237" s="1"/>
      <c r="W237" s="1"/>
      <c r="X237" s="1"/>
      <c r="Y237" s="1"/>
    </row>
    <row r="238" spans="1:25" ht="9.75" customHeight="1">
      <c r="A238" s="1"/>
      <c r="B238" s="72"/>
      <c r="C238" s="124"/>
      <c r="D238" s="124"/>
      <c r="E238" s="1"/>
      <c r="F238" s="1"/>
      <c r="G238" s="1"/>
      <c r="H238" s="1"/>
      <c r="I238" s="1"/>
      <c r="J238" s="1"/>
      <c r="K238" s="1"/>
      <c r="L238" s="1"/>
      <c r="M238" s="1"/>
      <c r="N238" s="1"/>
      <c r="O238" s="1"/>
      <c r="P238" s="1"/>
      <c r="Q238" s="1"/>
      <c r="R238" s="1"/>
      <c r="S238" s="1"/>
      <c r="T238" s="1"/>
      <c r="U238" s="1"/>
      <c r="V238" s="1"/>
      <c r="W238" s="1"/>
      <c r="X238" s="1"/>
      <c r="Y238" s="1"/>
    </row>
    <row r="239" spans="1:25" ht="9.75" customHeight="1">
      <c r="A239" s="1"/>
      <c r="B239" s="72"/>
      <c r="C239" s="124"/>
      <c r="D239" s="124"/>
      <c r="E239" s="1"/>
      <c r="F239" s="1"/>
      <c r="G239" s="1"/>
      <c r="H239" s="1"/>
      <c r="I239" s="1"/>
      <c r="J239" s="1"/>
      <c r="K239" s="1"/>
      <c r="L239" s="1"/>
      <c r="M239" s="1"/>
      <c r="N239" s="1"/>
      <c r="O239" s="1"/>
      <c r="P239" s="1"/>
      <c r="Q239" s="1"/>
      <c r="R239" s="1"/>
      <c r="S239" s="1"/>
      <c r="T239" s="1"/>
      <c r="U239" s="1"/>
      <c r="V239" s="1"/>
      <c r="W239" s="1"/>
      <c r="X239" s="1"/>
      <c r="Y239" s="1"/>
    </row>
    <row r="240" spans="1:25" ht="9.75" customHeight="1">
      <c r="A240" s="1"/>
      <c r="B240" s="72"/>
      <c r="C240" s="124"/>
      <c r="D240" s="124"/>
      <c r="E240" s="1"/>
      <c r="F240" s="1"/>
      <c r="G240" s="1"/>
      <c r="H240" s="1"/>
      <c r="I240" s="1"/>
      <c r="J240" s="1"/>
      <c r="K240" s="1"/>
      <c r="L240" s="1"/>
      <c r="M240" s="1"/>
      <c r="N240" s="1"/>
      <c r="O240" s="1"/>
      <c r="P240" s="1"/>
      <c r="Q240" s="1"/>
      <c r="R240" s="1"/>
      <c r="S240" s="1"/>
      <c r="T240" s="1"/>
      <c r="U240" s="1"/>
      <c r="V240" s="1"/>
      <c r="W240" s="1"/>
      <c r="X240" s="1"/>
      <c r="Y240" s="1"/>
    </row>
    <row r="241" spans="1:25" ht="9.75" customHeight="1">
      <c r="A241" s="1"/>
      <c r="B241" s="72"/>
      <c r="C241" s="124"/>
      <c r="D241" s="124"/>
      <c r="E241" s="1"/>
      <c r="F241" s="1"/>
      <c r="G241" s="1"/>
      <c r="H241" s="1"/>
      <c r="I241" s="1"/>
      <c r="J241" s="1"/>
      <c r="K241" s="1"/>
      <c r="L241" s="1"/>
      <c r="M241" s="1"/>
      <c r="N241" s="1"/>
      <c r="O241" s="1"/>
      <c r="P241" s="1"/>
      <c r="Q241" s="1"/>
      <c r="R241" s="1"/>
      <c r="S241" s="1"/>
      <c r="T241" s="1"/>
      <c r="U241" s="1"/>
      <c r="V241" s="1"/>
      <c r="W241" s="1"/>
      <c r="X241" s="1"/>
      <c r="Y241" s="1"/>
    </row>
    <row r="242" spans="1:25" ht="9.75" customHeight="1">
      <c r="A242" s="1"/>
      <c r="B242" s="72"/>
      <c r="C242" s="124"/>
      <c r="D242" s="124"/>
      <c r="E242" s="1"/>
      <c r="F242" s="1"/>
      <c r="G242" s="1"/>
      <c r="H242" s="1"/>
      <c r="I242" s="1"/>
      <c r="J242" s="1"/>
      <c r="K242" s="1"/>
      <c r="L242" s="1"/>
      <c r="M242" s="1"/>
      <c r="N242" s="1"/>
      <c r="O242" s="1"/>
      <c r="P242" s="1"/>
      <c r="Q242" s="1"/>
      <c r="R242" s="1"/>
      <c r="S242" s="1"/>
      <c r="T242" s="1"/>
      <c r="U242" s="1"/>
      <c r="V242" s="1"/>
      <c r="W242" s="1"/>
      <c r="X242" s="1"/>
      <c r="Y242" s="1"/>
    </row>
    <row r="243" spans="1:25" ht="9.75" customHeight="1">
      <c r="A243" s="1"/>
      <c r="B243" s="72"/>
      <c r="C243" s="124"/>
      <c r="D243" s="124"/>
      <c r="E243" s="1"/>
      <c r="F243" s="1"/>
      <c r="G243" s="1"/>
      <c r="H243" s="1"/>
      <c r="I243" s="1"/>
      <c r="J243" s="1"/>
      <c r="K243" s="1"/>
      <c r="L243" s="1"/>
      <c r="M243" s="1"/>
      <c r="N243" s="1"/>
      <c r="O243" s="1"/>
      <c r="P243" s="1"/>
      <c r="Q243" s="1"/>
      <c r="R243" s="1"/>
      <c r="S243" s="1"/>
      <c r="T243" s="1"/>
      <c r="U243" s="1"/>
      <c r="V243" s="1"/>
      <c r="W243" s="1"/>
      <c r="X243" s="1"/>
      <c r="Y243" s="1"/>
    </row>
    <row r="244" spans="1:25" ht="9.75" customHeight="1">
      <c r="A244" s="1"/>
      <c r="B244" s="72"/>
      <c r="C244" s="124"/>
      <c r="D244" s="124"/>
      <c r="E244" s="1"/>
      <c r="F244" s="1"/>
      <c r="G244" s="1"/>
      <c r="H244" s="1"/>
      <c r="I244" s="1"/>
      <c r="J244" s="1"/>
      <c r="K244" s="1"/>
      <c r="L244" s="1"/>
      <c r="M244" s="1"/>
      <c r="N244" s="1"/>
      <c r="O244" s="1"/>
      <c r="P244" s="1"/>
      <c r="Q244" s="1"/>
      <c r="R244" s="1"/>
      <c r="S244" s="1"/>
      <c r="T244" s="1"/>
      <c r="U244" s="1"/>
      <c r="V244" s="1"/>
      <c r="W244" s="1"/>
      <c r="X244" s="1"/>
      <c r="Y244" s="1"/>
    </row>
    <row r="245" spans="1:25" ht="9.75" customHeight="1">
      <c r="A245" s="1"/>
      <c r="B245" s="72"/>
      <c r="C245" s="124"/>
      <c r="D245" s="124"/>
      <c r="E245" s="1"/>
      <c r="F245" s="1"/>
      <c r="G245" s="1"/>
      <c r="H245" s="1"/>
      <c r="I245" s="1"/>
      <c r="J245" s="1"/>
      <c r="K245" s="1"/>
      <c r="L245" s="1"/>
      <c r="M245" s="1"/>
      <c r="N245" s="1"/>
      <c r="O245" s="1"/>
      <c r="P245" s="1"/>
      <c r="Q245" s="1"/>
      <c r="R245" s="1"/>
      <c r="S245" s="1"/>
      <c r="T245" s="1"/>
      <c r="U245" s="1"/>
      <c r="V245" s="1"/>
      <c r="W245" s="1"/>
      <c r="X245" s="1"/>
      <c r="Y245" s="1"/>
    </row>
    <row r="246" spans="1:25" ht="9.75" customHeight="1">
      <c r="A246" s="1"/>
      <c r="B246" s="72"/>
      <c r="C246" s="124"/>
      <c r="D246" s="124"/>
      <c r="E246" s="1"/>
      <c r="F246" s="1"/>
      <c r="G246" s="1"/>
      <c r="H246" s="1"/>
      <c r="I246" s="1"/>
      <c r="J246" s="1"/>
      <c r="K246" s="1"/>
      <c r="L246" s="1"/>
      <c r="M246" s="1"/>
      <c r="N246" s="1"/>
      <c r="O246" s="1"/>
      <c r="P246" s="1"/>
      <c r="Q246" s="1"/>
      <c r="R246" s="1"/>
      <c r="S246" s="1"/>
      <c r="T246" s="1"/>
      <c r="U246" s="1"/>
      <c r="V246" s="1"/>
      <c r="W246" s="1"/>
      <c r="X246" s="1"/>
      <c r="Y246" s="1"/>
    </row>
    <row r="247" spans="1:25" ht="9.75" customHeight="1">
      <c r="A247" s="1"/>
      <c r="B247" s="72"/>
      <c r="C247" s="124"/>
      <c r="D247" s="124"/>
      <c r="E247" s="1"/>
      <c r="F247" s="1"/>
      <c r="G247" s="1"/>
      <c r="H247" s="1"/>
      <c r="I247" s="1"/>
      <c r="J247" s="1"/>
      <c r="K247" s="1"/>
      <c r="L247" s="1"/>
      <c r="M247" s="1"/>
      <c r="N247" s="1"/>
      <c r="O247" s="1"/>
      <c r="P247" s="1"/>
      <c r="Q247" s="1"/>
      <c r="R247" s="1"/>
      <c r="S247" s="1"/>
      <c r="T247" s="1"/>
      <c r="U247" s="1"/>
      <c r="V247" s="1"/>
      <c r="W247" s="1"/>
      <c r="X247" s="1"/>
      <c r="Y247" s="1"/>
    </row>
    <row r="248" spans="1:25" ht="9.75" customHeight="1">
      <c r="A248" s="1"/>
      <c r="B248" s="72"/>
      <c r="C248" s="124"/>
      <c r="D248" s="124"/>
      <c r="E248" s="1"/>
      <c r="F248" s="1"/>
      <c r="G248" s="1"/>
      <c r="H248" s="1"/>
      <c r="I248" s="1"/>
      <c r="J248" s="1"/>
      <c r="K248" s="1"/>
      <c r="L248" s="1"/>
      <c r="M248" s="1"/>
      <c r="N248" s="1"/>
      <c r="O248" s="1"/>
      <c r="P248" s="1"/>
      <c r="Q248" s="1"/>
      <c r="R248" s="1"/>
      <c r="S248" s="1"/>
      <c r="T248" s="1"/>
      <c r="U248" s="1"/>
      <c r="V248" s="1"/>
      <c r="W248" s="1"/>
      <c r="X248" s="1"/>
      <c r="Y248" s="1"/>
    </row>
    <row r="249" spans="1:25" ht="9.75" customHeight="1">
      <c r="A249" s="1"/>
      <c r="B249" s="72"/>
      <c r="C249" s="124"/>
      <c r="D249" s="124"/>
      <c r="E249" s="1"/>
      <c r="F249" s="1"/>
      <c r="G249" s="1"/>
      <c r="H249" s="1"/>
      <c r="I249" s="1"/>
      <c r="J249" s="1"/>
      <c r="K249" s="1"/>
      <c r="L249" s="1"/>
      <c r="M249" s="1"/>
      <c r="N249" s="1"/>
      <c r="O249" s="1"/>
      <c r="P249" s="1"/>
      <c r="Q249" s="1"/>
      <c r="R249" s="1"/>
      <c r="S249" s="1"/>
      <c r="T249" s="1"/>
      <c r="U249" s="1"/>
      <c r="V249" s="1"/>
      <c r="W249" s="1"/>
      <c r="X249" s="1"/>
      <c r="Y249" s="1"/>
    </row>
    <row r="250" spans="1:25" ht="9.75" customHeight="1">
      <c r="A250" s="1"/>
      <c r="B250" s="72"/>
      <c r="C250" s="124"/>
      <c r="D250" s="124"/>
      <c r="E250" s="1"/>
      <c r="F250" s="1"/>
      <c r="G250" s="1"/>
      <c r="H250" s="1"/>
      <c r="I250" s="1"/>
      <c r="J250" s="1"/>
      <c r="K250" s="1"/>
      <c r="L250" s="1"/>
      <c r="M250" s="1"/>
      <c r="N250" s="1"/>
      <c r="O250" s="1"/>
      <c r="P250" s="1"/>
      <c r="Q250" s="1"/>
      <c r="R250" s="1"/>
      <c r="S250" s="1"/>
      <c r="T250" s="1"/>
      <c r="U250" s="1"/>
      <c r="V250" s="1"/>
      <c r="W250" s="1"/>
      <c r="X250" s="1"/>
      <c r="Y250" s="1"/>
    </row>
    <row r="251" spans="1:25" ht="9.75" customHeight="1">
      <c r="A251" s="1"/>
      <c r="B251" s="72"/>
      <c r="C251" s="124"/>
      <c r="D251" s="124"/>
      <c r="E251" s="1"/>
      <c r="F251" s="1"/>
      <c r="G251" s="1"/>
      <c r="H251" s="1"/>
      <c r="I251" s="1"/>
      <c r="J251" s="1"/>
      <c r="K251" s="1"/>
      <c r="L251" s="1"/>
      <c r="M251" s="1"/>
      <c r="N251" s="1"/>
      <c r="O251" s="1"/>
      <c r="P251" s="1"/>
      <c r="Q251" s="1"/>
      <c r="R251" s="1"/>
      <c r="S251" s="1"/>
      <c r="T251" s="1"/>
      <c r="U251" s="1"/>
      <c r="V251" s="1"/>
      <c r="W251" s="1"/>
      <c r="X251" s="1"/>
      <c r="Y251" s="1"/>
    </row>
    <row r="252" spans="1:25" ht="9.75" customHeight="1">
      <c r="A252" s="1"/>
      <c r="B252" s="72"/>
      <c r="C252" s="124"/>
      <c r="D252" s="124"/>
      <c r="E252" s="1"/>
      <c r="F252" s="1"/>
      <c r="G252" s="1"/>
      <c r="H252" s="1"/>
      <c r="I252" s="1"/>
      <c r="J252" s="1"/>
      <c r="K252" s="1"/>
      <c r="L252" s="1"/>
      <c r="M252" s="1"/>
      <c r="N252" s="1"/>
      <c r="O252" s="1"/>
      <c r="P252" s="1"/>
      <c r="Q252" s="1"/>
      <c r="R252" s="1"/>
      <c r="S252" s="1"/>
      <c r="T252" s="1"/>
      <c r="U252" s="1"/>
      <c r="V252" s="1"/>
      <c r="W252" s="1"/>
      <c r="X252" s="1"/>
      <c r="Y252" s="1"/>
    </row>
    <row r="253" spans="1:25" ht="9.75" customHeight="1">
      <c r="A253" s="1"/>
      <c r="B253" s="72"/>
      <c r="C253" s="124"/>
      <c r="D253" s="124"/>
      <c r="E253" s="1"/>
      <c r="F253" s="1"/>
      <c r="G253" s="1"/>
      <c r="H253" s="1"/>
      <c r="I253" s="1"/>
      <c r="J253" s="1"/>
      <c r="K253" s="1"/>
      <c r="L253" s="1"/>
      <c r="M253" s="1"/>
      <c r="N253" s="1"/>
      <c r="O253" s="1"/>
      <c r="P253" s="1"/>
      <c r="Q253" s="1"/>
      <c r="R253" s="1"/>
      <c r="S253" s="1"/>
      <c r="T253" s="1"/>
      <c r="U253" s="1"/>
      <c r="V253" s="1"/>
      <c r="W253" s="1"/>
      <c r="X253" s="1"/>
      <c r="Y253" s="1"/>
    </row>
    <row r="254" spans="1:25" ht="9.75" customHeight="1">
      <c r="A254" s="1"/>
      <c r="B254" s="72"/>
      <c r="C254" s="124"/>
      <c r="D254" s="124"/>
      <c r="E254" s="1"/>
      <c r="F254" s="1"/>
      <c r="G254" s="1"/>
      <c r="H254" s="1"/>
      <c r="I254" s="1"/>
      <c r="J254" s="1"/>
      <c r="K254" s="1"/>
      <c r="L254" s="1"/>
      <c r="M254" s="1"/>
      <c r="N254" s="1"/>
      <c r="O254" s="1"/>
      <c r="P254" s="1"/>
      <c r="Q254" s="1"/>
      <c r="R254" s="1"/>
      <c r="S254" s="1"/>
      <c r="T254" s="1"/>
      <c r="U254" s="1"/>
      <c r="V254" s="1"/>
      <c r="W254" s="1"/>
      <c r="X254" s="1"/>
      <c r="Y254" s="1"/>
    </row>
    <row r="255" spans="1:25" ht="9.75" customHeight="1">
      <c r="A255" s="1"/>
      <c r="B255" s="72"/>
      <c r="C255" s="124"/>
      <c r="D255" s="124"/>
      <c r="E255" s="1"/>
      <c r="F255" s="1"/>
      <c r="G255" s="1"/>
      <c r="H255" s="1"/>
      <c r="I255" s="1"/>
      <c r="J255" s="1"/>
      <c r="K255" s="1"/>
      <c r="L255" s="1"/>
      <c r="M255" s="1"/>
      <c r="N255" s="1"/>
      <c r="O255" s="1"/>
      <c r="P255" s="1"/>
      <c r="Q255" s="1"/>
      <c r="R255" s="1"/>
      <c r="S255" s="1"/>
      <c r="T255" s="1"/>
      <c r="U255" s="1"/>
      <c r="V255" s="1"/>
      <c r="W255" s="1"/>
      <c r="X255" s="1"/>
      <c r="Y255" s="1"/>
    </row>
    <row r="256" spans="1:25" ht="9.75" customHeight="1">
      <c r="A256" s="1"/>
      <c r="B256" s="72"/>
      <c r="C256" s="124"/>
      <c r="D256" s="124"/>
      <c r="E256" s="1"/>
      <c r="F256" s="1"/>
      <c r="G256" s="1"/>
      <c r="H256" s="1"/>
      <c r="I256" s="1"/>
      <c r="J256" s="1"/>
      <c r="K256" s="1"/>
      <c r="L256" s="1"/>
      <c r="M256" s="1"/>
      <c r="N256" s="1"/>
      <c r="O256" s="1"/>
      <c r="P256" s="1"/>
      <c r="Q256" s="1"/>
      <c r="R256" s="1"/>
      <c r="S256" s="1"/>
      <c r="T256" s="1"/>
      <c r="U256" s="1"/>
      <c r="V256" s="1"/>
      <c r="W256" s="1"/>
      <c r="X256" s="1"/>
      <c r="Y256" s="1"/>
    </row>
    <row r="257" spans="1:25" ht="9.75" customHeight="1">
      <c r="A257" s="1"/>
      <c r="B257" s="72"/>
      <c r="C257" s="124"/>
      <c r="D257" s="124"/>
      <c r="E257" s="1"/>
      <c r="F257" s="1"/>
      <c r="G257" s="1"/>
      <c r="H257" s="1"/>
      <c r="I257" s="1"/>
      <c r="J257" s="1"/>
      <c r="K257" s="1"/>
      <c r="L257" s="1"/>
      <c r="M257" s="1"/>
      <c r="N257" s="1"/>
      <c r="O257" s="1"/>
      <c r="P257" s="1"/>
      <c r="Q257" s="1"/>
      <c r="R257" s="1"/>
      <c r="S257" s="1"/>
      <c r="T257" s="1"/>
      <c r="U257" s="1"/>
      <c r="V257" s="1"/>
      <c r="W257" s="1"/>
      <c r="X257" s="1"/>
      <c r="Y257" s="1"/>
    </row>
    <row r="258" spans="1:25" ht="9.75" customHeight="1">
      <c r="A258" s="1"/>
      <c r="B258" s="72"/>
      <c r="C258" s="124"/>
      <c r="D258" s="124"/>
      <c r="E258" s="1"/>
      <c r="F258" s="1"/>
      <c r="G258" s="1"/>
      <c r="H258" s="1"/>
      <c r="I258" s="1"/>
      <c r="J258" s="1"/>
      <c r="K258" s="1"/>
      <c r="L258" s="1"/>
      <c r="M258" s="1"/>
      <c r="N258" s="1"/>
      <c r="O258" s="1"/>
      <c r="P258" s="1"/>
      <c r="Q258" s="1"/>
      <c r="R258" s="1"/>
      <c r="S258" s="1"/>
      <c r="T258" s="1"/>
      <c r="U258" s="1"/>
      <c r="V258" s="1"/>
      <c r="W258" s="1"/>
      <c r="X258" s="1"/>
      <c r="Y258" s="1"/>
    </row>
    <row r="259" spans="1:25" ht="9.75" customHeight="1">
      <c r="A259" s="1"/>
      <c r="B259" s="72"/>
      <c r="C259" s="124"/>
      <c r="D259" s="124"/>
      <c r="E259" s="1"/>
      <c r="F259" s="1"/>
      <c r="G259" s="1"/>
      <c r="H259" s="1"/>
      <c r="I259" s="1"/>
      <c r="J259" s="1"/>
      <c r="K259" s="1"/>
      <c r="L259" s="1"/>
      <c r="M259" s="1"/>
      <c r="N259" s="1"/>
      <c r="O259" s="1"/>
      <c r="P259" s="1"/>
      <c r="Q259" s="1"/>
      <c r="R259" s="1"/>
      <c r="S259" s="1"/>
      <c r="T259" s="1"/>
      <c r="U259" s="1"/>
      <c r="V259" s="1"/>
      <c r="W259" s="1"/>
      <c r="X259" s="1"/>
      <c r="Y259" s="1"/>
    </row>
    <row r="260" spans="1:25" ht="9.75" customHeight="1">
      <c r="A260" s="1"/>
      <c r="B260" s="72"/>
      <c r="C260" s="124"/>
      <c r="D260" s="124"/>
      <c r="E260" s="1"/>
      <c r="F260" s="1"/>
      <c r="G260" s="1"/>
      <c r="H260" s="1"/>
      <c r="I260" s="1"/>
      <c r="J260" s="1"/>
      <c r="K260" s="1"/>
      <c r="L260" s="1"/>
      <c r="M260" s="1"/>
      <c r="N260" s="1"/>
      <c r="O260" s="1"/>
      <c r="P260" s="1"/>
      <c r="Q260" s="1"/>
      <c r="R260" s="1"/>
      <c r="S260" s="1"/>
      <c r="T260" s="1"/>
      <c r="U260" s="1"/>
      <c r="V260" s="1"/>
      <c r="W260" s="1"/>
      <c r="X260" s="1"/>
      <c r="Y260" s="1"/>
    </row>
    <row r="261" spans="1:25" ht="9.75" customHeight="1">
      <c r="A261" s="1"/>
      <c r="B261" s="72"/>
      <c r="C261" s="124"/>
      <c r="D261" s="124"/>
      <c r="E261" s="1"/>
      <c r="F261" s="1"/>
      <c r="G261" s="1"/>
      <c r="H261" s="1"/>
      <c r="I261" s="1"/>
      <c r="J261" s="1"/>
      <c r="K261" s="1"/>
      <c r="L261" s="1"/>
      <c r="M261" s="1"/>
      <c r="N261" s="1"/>
      <c r="O261" s="1"/>
      <c r="P261" s="1"/>
      <c r="Q261" s="1"/>
      <c r="R261" s="1"/>
      <c r="S261" s="1"/>
      <c r="T261" s="1"/>
      <c r="U261" s="1"/>
      <c r="V261" s="1"/>
      <c r="W261" s="1"/>
      <c r="X261" s="1"/>
      <c r="Y261" s="1"/>
    </row>
    <row r="262" spans="1:25" ht="9.75" customHeight="1">
      <c r="A262" s="1"/>
      <c r="B262" s="72"/>
      <c r="C262" s="124"/>
      <c r="D262" s="124"/>
      <c r="E262" s="1"/>
      <c r="F262" s="1"/>
      <c r="G262" s="1"/>
      <c r="H262" s="1"/>
      <c r="I262" s="1"/>
      <c r="J262" s="1"/>
      <c r="K262" s="1"/>
      <c r="L262" s="1"/>
      <c r="M262" s="1"/>
      <c r="N262" s="1"/>
      <c r="O262" s="1"/>
      <c r="P262" s="1"/>
      <c r="Q262" s="1"/>
      <c r="R262" s="1"/>
      <c r="S262" s="1"/>
      <c r="T262" s="1"/>
      <c r="U262" s="1"/>
      <c r="V262" s="1"/>
      <c r="W262" s="1"/>
      <c r="X262" s="1"/>
      <c r="Y262" s="1"/>
    </row>
    <row r="263" spans="1:25" ht="9.75" customHeight="1">
      <c r="A263" s="1"/>
      <c r="B263" s="72"/>
      <c r="C263" s="124"/>
      <c r="D263" s="124"/>
      <c r="E263" s="1"/>
      <c r="F263" s="1"/>
      <c r="G263" s="1"/>
      <c r="H263" s="1"/>
      <c r="I263" s="1"/>
      <c r="J263" s="1"/>
      <c r="K263" s="1"/>
      <c r="L263" s="1"/>
      <c r="M263" s="1"/>
      <c r="N263" s="1"/>
      <c r="O263" s="1"/>
      <c r="P263" s="1"/>
      <c r="Q263" s="1"/>
      <c r="R263" s="1"/>
      <c r="S263" s="1"/>
      <c r="T263" s="1"/>
      <c r="U263" s="1"/>
      <c r="V263" s="1"/>
      <c r="W263" s="1"/>
      <c r="X263" s="1"/>
      <c r="Y263" s="1"/>
    </row>
    <row r="264" spans="1:25" ht="9.75" customHeight="1">
      <c r="A264" s="1"/>
      <c r="B264" s="72"/>
      <c r="C264" s="124"/>
      <c r="D264" s="124"/>
      <c r="E264" s="1"/>
      <c r="F264" s="1"/>
      <c r="G264" s="1"/>
      <c r="H264" s="1"/>
      <c r="I264" s="1"/>
      <c r="J264" s="1"/>
      <c r="K264" s="1"/>
      <c r="L264" s="1"/>
      <c r="M264" s="1"/>
      <c r="N264" s="1"/>
      <c r="O264" s="1"/>
      <c r="P264" s="1"/>
      <c r="Q264" s="1"/>
      <c r="R264" s="1"/>
      <c r="S264" s="1"/>
      <c r="T264" s="1"/>
      <c r="U264" s="1"/>
      <c r="V264" s="1"/>
      <c r="W264" s="1"/>
      <c r="X264" s="1"/>
      <c r="Y264" s="1"/>
    </row>
    <row r="265" spans="1:25" ht="9.75" customHeight="1">
      <c r="A265" s="1"/>
      <c r="B265" s="72"/>
      <c r="C265" s="124"/>
      <c r="D265" s="124"/>
      <c r="E265" s="1"/>
      <c r="F265" s="1"/>
      <c r="G265" s="1"/>
      <c r="H265" s="1"/>
      <c r="I265" s="1"/>
      <c r="J265" s="1"/>
      <c r="K265" s="1"/>
      <c r="L265" s="1"/>
      <c r="M265" s="1"/>
      <c r="N265" s="1"/>
      <c r="O265" s="1"/>
      <c r="P265" s="1"/>
      <c r="Q265" s="1"/>
      <c r="R265" s="1"/>
      <c r="S265" s="1"/>
      <c r="T265" s="1"/>
      <c r="U265" s="1"/>
      <c r="V265" s="1"/>
      <c r="W265" s="1"/>
      <c r="X265" s="1"/>
      <c r="Y265" s="1"/>
    </row>
    <row r="266" spans="1:25" ht="9.75" customHeight="1">
      <c r="A266" s="1"/>
      <c r="B266" s="72"/>
      <c r="C266" s="124"/>
      <c r="D266" s="124"/>
      <c r="E266" s="1"/>
      <c r="F266" s="1"/>
      <c r="G266" s="1"/>
      <c r="H266" s="1"/>
      <c r="I266" s="1"/>
      <c r="J266" s="1"/>
      <c r="K266" s="1"/>
      <c r="L266" s="1"/>
      <c r="M266" s="1"/>
      <c r="N266" s="1"/>
      <c r="O266" s="1"/>
      <c r="P266" s="1"/>
      <c r="Q266" s="1"/>
      <c r="R266" s="1"/>
      <c r="S266" s="1"/>
      <c r="T266" s="1"/>
      <c r="U266" s="1"/>
      <c r="V266" s="1"/>
      <c r="W266" s="1"/>
      <c r="X266" s="1"/>
      <c r="Y266" s="1"/>
    </row>
    <row r="267" spans="1:25" ht="9.75" customHeight="1">
      <c r="A267" s="1"/>
      <c r="B267" s="72"/>
      <c r="C267" s="124"/>
      <c r="D267" s="124"/>
      <c r="E267" s="1"/>
      <c r="F267" s="1"/>
      <c r="G267" s="1"/>
      <c r="H267" s="1"/>
      <c r="I267" s="1"/>
      <c r="J267" s="1"/>
      <c r="K267" s="1"/>
      <c r="L267" s="1"/>
      <c r="M267" s="1"/>
      <c r="N267" s="1"/>
      <c r="O267" s="1"/>
      <c r="P267" s="1"/>
      <c r="Q267" s="1"/>
      <c r="R267" s="1"/>
      <c r="S267" s="1"/>
      <c r="T267" s="1"/>
      <c r="U267" s="1"/>
      <c r="V267" s="1"/>
      <c r="W267" s="1"/>
      <c r="X267" s="1"/>
      <c r="Y267" s="1"/>
    </row>
    <row r="268" spans="1:25" ht="9.75" customHeight="1">
      <c r="A268" s="1"/>
      <c r="B268" s="72"/>
      <c r="C268" s="124"/>
      <c r="D268" s="124"/>
      <c r="E268" s="1"/>
      <c r="F268" s="1"/>
      <c r="G268" s="1"/>
      <c r="H268" s="1"/>
      <c r="I268" s="1"/>
      <c r="J268" s="1"/>
      <c r="K268" s="1"/>
      <c r="L268" s="1"/>
      <c r="M268" s="1"/>
      <c r="N268" s="1"/>
      <c r="O268" s="1"/>
      <c r="P268" s="1"/>
      <c r="Q268" s="1"/>
      <c r="R268" s="1"/>
      <c r="S268" s="1"/>
      <c r="T268" s="1"/>
      <c r="U268" s="1"/>
      <c r="V268" s="1"/>
      <c r="W268" s="1"/>
      <c r="X268" s="1"/>
      <c r="Y268" s="1"/>
    </row>
    <row r="269" spans="1:25" ht="9.75" customHeight="1">
      <c r="A269" s="1"/>
      <c r="B269" s="72"/>
      <c r="C269" s="124"/>
      <c r="D269" s="124"/>
      <c r="E269" s="1"/>
      <c r="F269" s="1"/>
      <c r="G269" s="1"/>
      <c r="H269" s="1"/>
      <c r="I269" s="1"/>
      <c r="J269" s="1"/>
      <c r="K269" s="1"/>
      <c r="L269" s="1"/>
      <c r="M269" s="1"/>
      <c r="N269" s="1"/>
      <c r="O269" s="1"/>
      <c r="P269" s="1"/>
      <c r="Q269" s="1"/>
      <c r="R269" s="1"/>
      <c r="S269" s="1"/>
      <c r="T269" s="1"/>
      <c r="U269" s="1"/>
      <c r="V269" s="1"/>
      <c r="W269" s="1"/>
      <c r="X269" s="1"/>
      <c r="Y269" s="1"/>
    </row>
    <row r="270" spans="1:25" ht="9.75" customHeight="1">
      <c r="A270" s="1"/>
      <c r="B270" s="72"/>
      <c r="C270" s="124"/>
      <c r="D270" s="124"/>
      <c r="E270" s="1"/>
      <c r="F270" s="1"/>
      <c r="G270" s="1"/>
      <c r="H270" s="1"/>
      <c r="I270" s="1"/>
      <c r="J270" s="1"/>
      <c r="K270" s="1"/>
      <c r="L270" s="1"/>
      <c r="M270" s="1"/>
      <c r="N270" s="1"/>
      <c r="O270" s="1"/>
      <c r="P270" s="1"/>
      <c r="Q270" s="1"/>
      <c r="R270" s="1"/>
      <c r="S270" s="1"/>
      <c r="T270" s="1"/>
      <c r="U270" s="1"/>
      <c r="V270" s="1"/>
      <c r="W270" s="1"/>
      <c r="X270" s="1"/>
      <c r="Y270" s="1"/>
    </row>
    <row r="271" spans="1:25" ht="9.75" customHeight="1">
      <c r="A271" s="1"/>
      <c r="B271" s="72"/>
      <c r="C271" s="124"/>
      <c r="D271" s="124"/>
      <c r="E271" s="1"/>
      <c r="F271" s="1"/>
      <c r="G271" s="1"/>
      <c r="H271" s="1"/>
      <c r="I271" s="1"/>
      <c r="J271" s="1"/>
      <c r="K271" s="1"/>
      <c r="L271" s="1"/>
      <c r="M271" s="1"/>
      <c r="N271" s="1"/>
      <c r="O271" s="1"/>
      <c r="P271" s="1"/>
      <c r="Q271" s="1"/>
      <c r="R271" s="1"/>
      <c r="S271" s="1"/>
      <c r="T271" s="1"/>
      <c r="U271" s="1"/>
      <c r="V271" s="1"/>
      <c r="W271" s="1"/>
      <c r="X271" s="1"/>
      <c r="Y271" s="1"/>
    </row>
    <row r="272" spans="1:25" ht="9.75" customHeight="1">
      <c r="A272" s="1"/>
      <c r="B272" s="72"/>
      <c r="C272" s="124"/>
      <c r="D272" s="124"/>
      <c r="E272" s="1"/>
      <c r="F272" s="1"/>
      <c r="G272" s="1"/>
      <c r="H272" s="1"/>
      <c r="I272" s="1"/>
      <c r="J272" s="1"/>
      <c r="K272" s="1"/>
      <c r="L272" s="1"/>
      <c r="M272" s="1"/>
      <c r="N272" s="1"/>
      <c r="O272" s="1"/>
      <c r="P272" s="1"/>
      <c r="Q272" s="1"/>
      <c r="R272" s="1"/>
      <c r="S272" s="1"/>
      <c r="T272" s="1"/>
      <c r="U272" s="1"/>
      <c r="V272" s="1"/>
      <c r="W272" s="1"/>
      <c r="X272" s="1"/>
      <c r="Y272" s="1"/>
    </row>
    <row r="273" spans="1:25" ht="9.75" customHeight="1">
      <c r="A273" s="1"/>
      <c r="B273" s="72"/>
      <c r="C273" s="124"/>
      <c r="D273" s="124"/>
      <c r="E273" s="1"/>
      <c r="F273" s="1"/>
      <c r="G273" s="1"/>
      <c r="H273" s="1"/>
      <c r="I273" s="1"/>
      <c r="J273" s="1"/>
      <c r="K273" s="1"/>
      <c r="L273" s="1"/>
      <c r="M273" s="1"/>
      <c r="N273" s="1"/>
      <c r="O273" s="1"/>
      <c r="P273" s="1"/>
      <c r="Q273" s="1"/>
      <c r="R273" s="1"/>
      <c r="S273" s="1"/>
      <c r="T273" s="1"/>
      <c r="U273" s="1"/>
      <c r="V273" s="1"/>
      <c r="W273" s="1"/>
      <c r="X273" s="1"/>
      <c r="Y273" s="1"/>
    </row>
    <row r="274" spans="1:25" ht="9.75" customHeight="1">
      <c r="A274" s="1"/>
      <c r="B274" s="72"/>
      <c r="C274" s="124"/>
      <c r="D274" s="124"/>
      <c r="E274" s="1"/>
      <c r="F274" s="1"/>
      <c r="G274" s="1"/>
      <c r="H274" s="1"/>
      <c r="I274" s="1"/>
      <c r="J274" s="1"/>
      <c r="K274" s="1"/>
      <c r="L274" s="1"/>
      <c r="M274" s="1"/>
      <c r="N274" s="1"/>
      <c r="O274" s="1"/>
      <c r="P274" s="1"/>
      <c r="Q274" s="1"/>
      <c r="R274" s="1"/>
      <c r="S274" s="1"/>
      <c r="T274" s="1"/>
      <c r="U274" s="1"/>
      <c r="V274" s="1"/>
      <c r="W274" s="1"/>
      <c r="X274" s="1"/>
      <c r="Y274" s="1"/>
    </row>
    <row r="275" spans="1:25" ht="9.75" customHeight="1">
      <c r="A275" s="1"/>
      <c r="B275" s="72"/>
      <c r="C275" s="124"/>
      <c r="D275" s="124"/>
      <c r="E275" s="1"/>
      <c r="F275" s="1"/>
      <c r="G275" s="1"/>
      <c r="H275" s="1"/>
      <c r="I275" s="1"/>
      <c r="J275" s="1"/>
      <c r="K275" s="1"/>
      <c r="L275" s="1"/>
      <c r="M275" s="1"/>
      <c r="N275" s="1"/>
      <c r="O275" s="1"/>
      <c r="P275" s="1"/>
      <c r="Q275" s="1"/>
      <c r="R275" s="1"/>
      <c r="S275" s="1"/>
      <c r="T275" s="1"/>
      <c r="U275" s="1"/>
      <c r="V275" s="1"/>
      <c r="W275" s="1"/>
      <c r="X275" s="1"/>
      <c r="Y275" s="1"/>
    </row>
    <row r="276" spans="1:25" ht="9.75" customHeight="1">
      <c r="A276" s="1"/>
      <c r="B276" s="72"/>
      <c r="C276" s="124"/>
      <c r="D276" s="124"/>
      <c r="E276" s="1"/>
      <c r="F276" s="1"/>
      <c r="G276" s="1"/>
      <c r="H276" s="1"/>
      <c r="I276" s="1"/>
      <c r="J276" s="1"/>
      <c r="K276" s="1"/>
      <c r="L276" s="1"/>
      <c r="M276" s="1"/>
      <c r="N276" s="1"/>
      <c r="O276" s="1"/>
      <c r="P276" s="1"/>
      <c r="Q276" s="1"/>
      <c r="R276" s="1"/>
      <c r="S276" s="1"/>
      <c r="T276" s="1"/>
      <c r="U276" s="1"/>
      <c r="V276" s="1"/>
      <c r="W276" s="1"/>
      <c r="X276" s="1"/>
      <c r="Y276" s="1"/>
    </row>
    <row r="277" spans="1:25" ht="9.75" customHeight="1">
      <c r="A277" s="1"/>
      <c r="B277" s="72"/>
      <c r="C277" s="124"/>
      <c r="D277" s="124"/>
      <c r="E277" s="1"/>
      <c r="F277" s="1"/>
      <c r="G277" s="1"/>
      <c r="H277" s="1"/>
      <c r="I277" s="1"/>
      <c r="J277" s="1"/>
      <c r="K277" s="1"/>
      <c r="L277" s="1"/>
      <c r="M277" s="1"/>
      <c r="N277" s="1"/>
      <c r="O277" s="1"/>
      <c r="P277" s="1"/>
      <c r="Q277" s="1"/>
      <c r="R277" s="1"/>
      <c r="S277" s="1"/>
      <c r="T277" s="1"/>
      <c r="U277" s="1"/>
      <c r="V277" s="1"/>
      <c r="W277" s="1"/>
      <c r="X277" s="1"/>
      <c r="Y277" s="1"/>
    </row>
    <row r="278" spans="1:25" ht="9.75" customHeight="1">
      <c r="A278" s="1"/>
      <c r="B278" s="72"/>
      <c r="C278" s="124"/>
      <c r="D278" s="124"/>
      <c r="E278" s="1"/>
      <c r="F278" s="1"/>
      <c r="G278" s="1"/>
      <c r="H278" s="1"/>
      <c r="I278" s="1"/>
      <c r="J278" s="1"/>
      <c r="K278" s="1"/>
      <c r="L278" s="1"/>
      <c r="M278" s="1"/>
      <c r="N278" s="1"/>
      <c r="O278" s="1"/>
      <c r="P278" s="1"/>
      <c r="Q278" s="1"/>
      <c r="R278" s="1"/>
      <c r="S278" s="1"/>
      <c r="T278" s="1"/>
      <c r="U278" s="1"/>
      <c r="V278" s="1"/>
      <c r="W278" s="1"/>
      <c r="X278" s="1"/>
      <c r="Y278" s="1"/>
    </row>
    <row r="279" spans="1:25" ht="9.75" customHeight="1">
      <c r="A279" s="1"/>
      <c r="B279" s="72"/>
      <c r="C279" s="124"/>
      <c r="D279" s="124"/>
      <c r="E279" s="1"/>
      <c r="F279" s="1"/>
      <c r="G279" s="1"/>
      <c r="H279" s="1"/>
      <c r="I279" s="1"/>
      <c r="J279" s="1"/>
      <c r="K279" s="1"/>
      <c r="L279" s="1"/>
      <c r="M279" s="1"/>
      <c r="N279" s="1"/>
      <c r="O279" s="1"/>
      <c r="P279" s="1"/>
      <c r="Q279" s="1"/>
      <c r="R279" s="1"/>
      <c r="S279" s="1"/>
      <c r="T279" s="1"/>
      <c r="U279" s="1"/>
      <c r="V279" s="1"/>
      <c r="W279" s="1"/>
      <c r="X279" s="1"/>
      <c r="Y279" s="1"/>
    </row>
    <row r="280" spans="1:25" ht="9.75" customHeight="1">
      <c r="A280" s="1"/>
      <c r="B280" s="72"/>
      <c r="C280" s="124"/>
      <c r="D280" s="124"/>
      <c r="E280" s="1"/>
      <c r="F280" s="1"/>
      <c r="G280" s="1"/>
      <c r="H280" s="1"/>
      <c r="I280" s="1"/>
      <c r="J280" s="1"/>
      <c r="K280" s="1"/>
      <c r="L280" s="1"/>
      <c r="M280" s="1"/>
      <c r="N280" s="1"/>
      <c r="O280" s="1"/>
      <c r="P280" s="1"/>
      <c r="Q280" s="1"/>
      <c r="R280" s="1"/>
      <c r="S280" s="1"/>
      <c r="T280" s="1"/>
      <c r="U280" s="1"/>
      <c r="V280" s="1"/>
      <c r="W280" s="1"/>
      <c r="X280" s="1"/>
      <c r="Y280" s="1"/>
    </row>
    <row r="281" spans="1:25" ht="9.75" customHeight="1">
      <c r="A281" s="1"/>
      <c r="B281" s="72"/>
      <c r="C281" s="124"/>
      <c r="D281" s="124"/>
      <c r="E281" s="1"/>
      <c r="F281" s="1"/>
      <c r="G281" s="1"/>
      <c r="H281" s="1"/>
      <c r="I281" s="1"/>
      <c r="J281" s="1"/>
      <c r="K281" s="1"/>
      <c r="L281" s="1"/>
      <c r="M281" s="1"/>
      <c r="N281" s="1"/>
      <c r="O281" s="1"/>
      <c r="P281" s="1"/>
      <c r="Q281" s="1"/>
      <c r="R281" s="1"/>
      <c r="S281" s="1"/>
      <c r="T281" s="1"/>
      <c r="U281" s="1"/>
      <c r="V281" s="1"/>
      <c r="W281" s="1"/>
      <c r="X281" s="1"/>
      <c r="Y281" s="1"/>
    </row>
    <row r="282" spans="1:25" ht="9.75" customHeight="1">
      <c r="A282" s="1"/>
      <c r="B282" s="72"/>
      <c r="C282" s="124"/>
      <c r="D282" s="124"/>
      <c r="E282" s="1"/>
      <c r="F282" s="1"/>
      <c r="G282" s="1"/>
      <c r="H282" s="1"/>
      <c r="I282" s="1"/>
      <c r="J282" s="1"/>
      <c r="K282" s="1"/>
      <c r="L282" s="1"/>
      <c r="M282" s="1"/>
      <c r="N282" s="1"/>
      <c r="O282" s="1"/>
      <c r="P282" s="1"/>
      <c r="Q282" s="1"/>
      <c r="R282" s="1"/>
      <c r="S282" s="1"/>
      <c r="T282" s="1"/>
      <c r="U282" s="1"/>
      <c r="V282" s="1"/>
      <c r="W282" s="1"/>
      <c r="X282" s="1"/>
      <c r="Y282" s="1"/>
    </row>
    <row r="283" spans="1:25" ht="9.75" customHeight="1">
      <c r="A283" s="1"/>
      <c r="B283" s="72"/>
      <c r="C283" s="124"/>
      <c r="D283" s="124"/>
      <c r="E283" s="1"/>
      <c r="F283" s="1"/>
      <c r="G283" s="1"/>
      <c r="H283" s="1"/>
      <c r="I283" s="1"/>
      <c r="J283" s="1"/>
      <c r="K283" s="1"/>
      <c r="L283" s="1"/>
      <c r="M283" s="1"/>
      <c r="N283" s="1"/>
      <c r="O283" s="1"/>
      <c r="P283" s="1"/>
      <c r="Q283" s="1"/>
      <c r="R283" s="1"/>
      <c r="S283" s="1"/>
      <c r="T283" s="1"/>
      <c r="U283" s="1"/>
      <c r="V283" s="1"/>
      <c r="W283" s="1"/>
      <c r="X283" s="1"/>
      <c r="Y283" s="1"/>
    </row>
    <row r="284" spans="1:25" ht="9.75" customHeight="1">
      <c r="A284" s="1"/>
      <c r="B284" s="72"/>
      <c r="C284" s="124"/>
      <c r="D284" s="124"/>
      <c r="E284" s="1"/>
      <c r="F284" s="1"/>
      <c r="G284" s="1"/>
      <c r="H284" s="1"/>
      <c r="I284" s="1"/>
      <c r="J284" s="1"/>
      <c r="K284" s="1"/>
      <c r="L284" s="1"/>
      <c r="M284" s="1"/>
      <c r="N284" s="1"/>
      <c r="O284" s="1"/>
      <c r="P284" s="1"/>
      <c r="Q284" s="1"/>
      <c r="R284" s="1"/>
      <c r="S284" s="1"/>
      <c r="T284" s="1"/>
      <c r="U284" s="1"/>
      <c r="V284" s="1"/>
      <c r="W284" s="1"/>
      <c r="X284" s="1"/>
      <c r="Y284" s="1"/>
    </row>
    <row r="285" spans="1:25" ht="9.75" customHeight="1">
      <c r="A285" s="1"/>
      <c r="B285" s="72"/>
      <c r="C285" s="124"/>
      <c r="D285" s="124"/>
      <c r="E285" s="1"/>
      <c r="F285" s="1"/>
      <c r="G285" s="1"/>
      <c r="H285" s="1"/>
      <c r="I285" s="1"/>
      <c r="J285" s="1"/>
      <c r="K285" s="1"/>
      <c r="L285" s="1"/>
      <c r="M285" s="1"/>
      <c r="N285" s="1"/>
      <c r="O285" s="1"/>
      <c r="P285" s="1"/>
      <c r="Q285" s="1"/>
      <c r="R285" s="1"/>
      <c r="S285" s="1"/>
      <c r="T285" s="1"/>
      <c r="U285" s="1"/>
      <c r="V285" s="1"/>
      <c r="W285" s="1"/>
      <c r="X285" s="1"/>
      <c r="Y285" s="1"/>
    </row>
    <row r="286" spans="1:25" ht="9.75" customHeight="1">
      <c r="A286" s="1"/>
      <c r="B286" s="72"/>
      <c r="C286" s="124"/>
      <c r="D286" s="124"/>
      <c r="E286" s="1"/>
      <c r="F286" s="1"/>
      <c r="G286" s="1"/>
      <c r="H286" s="1"/>
      <c r="I286" s="1"/>
      <c r="J286" s="1"/>
      <c r="K286" s="1"/>
      <c r="L286" s="1"/>
      <c r="M286" s="1"/>
      <c r="N286" s="1"/>
      <c r="O286" s="1"/>
      <c r="P286" s="1"/>
      <c r="Q286" s="1"/>
      <c r="R286" s="1"/>
      <c r="S286" s="1"/>
      <c r="T286" s="1"/>
      <c r="U286" s="1"/>
      <c r="V286" s="1"/>
      <c r="W286" s="1"/>
      <c r="X286" s="1"/>
      <c r="Y286" s="1"/>
    </row>
    <row r="287" spans="1:25" ht="9.75" customHeight="1">
      <c r="A287" s="1"/>
      <c r="B287" s="72"/>
      <c r="C287" s="124"/>
      <c r="D287" s="124"/>
      <c r="E287" s="1"/>
      <c r="F287" s="1"/>
      <c r="G287" s="1"/>
      <c r="H287" s="1"/>
      <c r="I287" s="1"/>
      <c r="J287" s="1"/>
      <c r="K287" s="1"/>
      <c r="L287" s="1"/>
      <c r="M287" s="1"/>
      <c r="N287" s="1"/>
      <c r="O287" s="1"/>
      <c r="P287" s="1"/>
      <c r="Q287" s="1"/>
      <c r="R287" s="1"/>
      <c r="S287" s="1"/>
      <c r="T287" s="1"/>
      <c r="U287" s="1"/>
      <c r="V287" s="1"/>
      <c r="W287" s="1"/>
      <c r="X287" s="1"/>
      <c r="Y287" s="1"/>
    </row>
    <row r="288" spans="1:25" ht="9.75" customHeight="1">
      <c r="A288" s="1"/>
      <c r="B288" s="72"/>
      <c r="C288" s="124"/>
      <c r="D288" s="124"/>
      <c r="E288" s="1"/>
      <c r="F288" s="1"/>
      <c r="G288" s="1"/>
      <c r="H288" s="1"/>
      <c r="I288" s="1"/>
      <c r="J288" s="1"/>
      <c r="K288" s="1"/>
      <c r="L288" s="1"/>
      <c r="M288" s="1"/>
      <c r="N288" s="1"/>
      <c r="O288" s="1"/>
      <c r="P288" s="1"/>
      <c r="Q288" s="1"/>
      <c r="R288" s="1"/>
      <c r="S288" s="1"/>
      <c r="T288" s="1"/>
      <c r="U288" s="1"/>
      <c r="V288" s="1"/>
      <c r="W288" s="1"/>
      <c r="X288" s="1"/>
      <c r="Y288" s="1"/>
    </row>
    <row r="289" spans="1:25" ht="9.75" customHeight="1">
      <c r="A289" s="1"/>
      <c r="B289" s="72"/>
      <c r="C289" s="124"/>
      <c r="D289" s="124"/>
      <c r="E289" s="1"/>
      <c r="F289" s="1"/>
      <c r="G289" s="1"/>
      <c r="H289" s="1"/>
      <c r="I289" s="1"/>
      <c r="J289" s="1"/>
      <c r="K289" s="1"/>
      <c r="L289" s="1"/>
      <c r="M289" s="1"/>
      <c r="N289" s="1"/>
      <c r="O289" s="1"/>
      <c r="P289" s="1"/>
      <c r="Q289" s="1"/>
      <c r="R289" s="1"/>
      <c r="S289" s="1"/>
      <c r="T289" s="1"/>
      <c r="U289" s="1"/>
      <c r="V289" s="1"/>
      <c r="W289" s="1"/>
      <c r="X289" s="1"/>
      <c r="Y289" s="1"/>
    </row>
    <row r="290" spans="1:25" ht="9.75" customHeight="1">
      <c r="A290" s="1"/>
      <c r="B290" s="72"/>
      <c r="C290" s="124"/>
      <c r="D290" s="124"/>
      <c r="E290" s="1"/>
      <c r="F290" s="1"/>
      <c r="G290" s="1"/>
      <c r="H290" s="1"/>
      <c r="I290" s="1"/>
      <c r="J290" s="1"/>
      <c r="K290" s="1"/>
      <c r="L290" s="1"/>
      <c r="M290" s="1"/>
      <c r="N290" s="1"/>
      <c r="O290" s="1"/>
      <c r="P290" s="1"/>
      <c r="Q290" s="1"/>
      <c r="R290" s="1"/>
      <c r="S290" s="1"/>
      <c r="T290" s="1"/>
      <c r="U290" s="1"/>
      <c r="V290" s="1"/>
      <c r="W290" s="1"/>
      <c r="X290" s="1"/>
      <c r="Y290" s="1"/>
    </row>
    <row r="291" spans="1:25" ht="9.75" customHeight="1">
      <c r="A291" s="1"/>
      <c r="B291" s="72"/>
      <c r="C291" s="124"/>
      <c r="D291" s="124"/>
      <c r="E291" s="1"/>
      <c r="F291" s="1"/>
      <c r="G291" s="1"/>
      <c r="H291" s="1"/>
      <c r="I291" s="1"/>
      <c r="J291" s="1"/>
      <c r="K291" s="1"/>
      <c r="L291" s="1"/>
      <c r="M291" s="1"/>
      <c r="N291" s="1"/>
      <c r="O291" s="1"/>
      <c r="P291" s="1"/>
      <c r="Q291" s="1"/>
      <c r="R291" s="1"/>
      <c r="S291" s="1"/>
      <c r="T291" s="1"/>
      <c r="U291" s="1"/>
      <c r="V291" s="1"/>
      <c r="W291" s="1"/>
      <c r="X291" s="1"/>
      <c r="Y291" s="1"/>
    </row>
    <row r="292" spans="1:25" ht="9.75" customHeight="1">
      <c r="A292" s="1"/>
      <c r="B292" s="72"/>
      <c r="C292" s="124"/>
      <c r="D292" s="124"/>
      <c r="E292" s="1"/>
      <c r="F292" s="1"/>
      <c r="G292" s="1"/>
      <c r="H292" s="1"/>
      <c r="I292" s="1"/>
      <c r="J292" s="1"/>
      <c r="K292" s="1"/>
      <c r="L292" s="1"/>
      <c r="M292" s="1"/>
      <c r="N292" s="1"/>
      <c r="O292" s="1"/>
      <c r="P292" s="1"/>
      <c r="Q292" s="1"/>
      <c r="R292" s="1"/>
      <c r="S292" s="1"/>
      <c r="T292" s="1"/>
      <c r="U292" s="1"/>
      <c r="V292" s="1"/>
      <c r="W292" s="1"/>
      <c r="X292" s="1"/>
      <c r="Y292" s="1"/>
    </row>
    <row r="293" spans="1:25" ht="9.75" customHeight="1">
      <c r="A293" s="1"/>
      <c r="B293" s="72"/>
      <c r="C293" s="124"/>
      <c r="D293" s="124"/>
      <c r="E293" s="1"/>
      <c r="F293" s="1"/>
      <c r="G293" s="1"/>
      <c r="H293" s="1"/>
      <c r="I293" s="1"/>
      <c r="J293" s="1"/>
      <c r="K293" s="1"/>
      <c r="L293" s="1"/>
      <c r="M293" s="1"/>
      <c r="N293" s="1"/>
      <c r="O293" s="1"/>
      <c r="P293" s="1"/>
      <c r="Q293" s="1"/>
      <c r="R293" s="1"/>
      <c r="S293" s="1"/>
      <c r="T293" s="1"/>
      <c r="U293" s="1"/>
      <c r="V293" s="1"/>
      <c r="W293" s="1"/>
      <c r="X293" s="1"/>
      <c r="Y293" s="1"/>
    </row>
    <row r="294" spans="1:25" ht="9.75" customHeight="1">
      <c r="A294" s="1"/>
      <c r="B294" s="72"/>
      <c r="C294" s="124"/>
      <c r="D294" s="124"/>
      <c r="E294" s="1"/>
      <c r="F294" s="1"/>
      <c r="G294" s="1"/>
      <c r="H294" s="1"/>
      <c r="I294" s="1"/>
      <c r="J294" s="1"/>
      <c r="K294" s="1"/>
      <c r="L294" s="1"/>
      <c r="M294" s="1"/>
      <c r="N294" s="1"/>
      <c r="O294" s="1"/>
      <c r="P294" s="1"/>
      <c r="Q294" s="1"/>
      <c r="R294" s="1"/>
      <c r="S294" s="1"/>
      <c r="T294" s="1"/>
      <c r="U294" s="1"/>
      <c r="V294" s="1"/>
      <c r="W294" s="1"/>
      <c r="X294" s="1"/>
      <c r="Y294" s="1"/>
    </row>
    <row r="295" spans="1:25" ht="9.75" customHeight="1">
      <c r="A295" s="1"/>
      <c r="B295" s="72"/>
      <c r="C295" s="124"/>
      <c r="D295" s="124"/>
      <c r="E295" s="1"/>
      <c r="F295" s="1"/>
      <c r="G295" s="1"/>
      <c r="H295" s="1"/>
      <c r="I295" s="1"/>
      <c r="J295" s="1"/>
      <c r="K295" s="1"/>
      <c r="L295" s="1"/>
      <c r="M295" s="1"/>
      <c r="N295" s="1"/>
      <c r="O295" s="1"/>
      <c r="P295" s="1"/>
      <c r="Q295" s="1"/>
      <c r="R295" s="1"/>
      <c r="S295" s="1"/>
      <c r="T295" s="1"/>
      <c r="U295" s="1"/>
      <c r="V295" s="1"/>
      <c r="W295" s="1"/>
      <c r="X295" s="1"/>
      <c r="Y295" s="1"/>
    </row>
    <row r="296" spans="1:25" ht="9.75" customHeight="1">
      <c r="A296" s="1"/>
      <c r="B296" s="72"/>
      <c r="C296" s="124"/>
      <c r="D296" s="124"/>
      <c r="E296" s="1"/>
      <c r="F296" s="1"/>
      <c r="G296" s="1"/>
      <c r="H296" s="1"/>
      <c r="I296" s="1"/>
      <c r="J296" s="1"/>
      <c r="K296" s="1"/>
      <c r="L296" s="1"/>
      <c r="M296" s="1"/>
      <c r="N296" s="1"/>
      <c r="O296" s="1"/>
      <c r="P296" s="1"/>
      <c r="Q296" s="1"/>
      <c r="R296" s="1"/>
      <c r="S296" s="1"/>
      <c r="T296" s="1"/>
      <c r="U296" s="1"/>
      <c r="V296" s="1"/>
      <c r="W296" s="1"/>
      <c r="X296" s="1"/>
      <c r="Y296" s="1"/>
    </row>
    <row r="297" spans="1:25" ht="9.75" customHeight="1">
      <c r="A297" s="1"/>
      <c r="B297" s="72"/>
      <c r="C297" s="124"/>
      <c r="D297" s="124"/>
      <c r="E297" s="1"/>
      <c r="F297" s="1"/>
      <c r="G297" s="1"/>
      <c r="H297" s="1"/>
      <c r="I297" s="1"/>
      <c r="J297" s="1"/>
      <c r="K297" s="1"/>
      <c r="L297" s="1"/>
      <c r="M297" s="1"/>
      <c r="N297" s="1"/>
      <c r="O297" s="1"/>
      <c r="P297" s="1"/>
      <c r="Q297" s="1"/>
      <c r="R297" s="1"/>
      <c r="S297" s="1"/>
      <c r="T297" s="1"/>
      <c r="U297" s="1"/>
      <c r="V297" s="1"/>
      <c r="W297" s="1"/>
      <c r="X297" s="1"/>
      <c r="Y297" s="1"/>
    </row>
    <row r="298" spans="1:25" ht="9.75" customHeight="1">
      <c r="A298" s="1"/>
      <c r="B298" s="72"/>
      <c r="C298" s="124"/>
      <c r="D298" s="124"/>
      <c r="E298" s="1"/>
      <c r="F298" s="1"/>
      <c r="G298" s="1"/>
      <c r="H298" s="1"/>
      <c r="I298" s="1"/>
      <c r="J298" s="1"/>
      <c r="K298" s="1"/>
      <c r="L298" s="1"/>
      <c r="M298" s="1"/>
      <c r="N298" s="1"/>
      <c r="O298" s="1"/>
      <c r="P298" s="1"/>
      <c r="Q298" s="1"/>
      <c r="R298" s="1"/>
      <c r="S298" s="1"/>
      <c r="T298" s="1"/>
      <c r="U298" s="1"/>
      <c r="V298" s="1"/>
      <c r="W298" s="1"/>
      <c r="X298" s="1"/>
      <c r="Y298" s="1"/>
    </row>
    <row r="299" spans="1:25" ht="9.75" customHeight="1">
      <c r="A299" s="1"/>
      <c r="B299" s="72"/>
      <c r="C299" s="124"/>
      <c r="D299" s="124"/>
      <c r="E299" s="1"/>
      <c r="F299" s="1"/>
      <c r="G299" s="1"/>
      <c r="H299" s="1"/>
      <c r="I299" s="1"/>
      <c r="J299" s="1"/>
      <c r="K299" s="1"/>
      <c r="L299" s="1"/>
      <c r="M299" s="1"/>
      <c r="N299" s="1"/>
      <c r="O299" s="1"/>
      <c r="P299" s="1"/>
      <c r="Q299" s="1"/>
      <c r="R299" s="1"/>
      <c r="S299" s="1"/>
      <c r="T299" s="1"/>
      <c r="U299" s="1"/>
      <c r="V299" s="1"/>
      <c r="W299" s="1"/>
      <c r="X299" s="1"/>
      <c r="Y299" s="1"/>
    </row>
    <row r="300" spans="1:25" ht="9.75" customHeight="1">
      <c r="A300" s="1"/>
      <c r="B300" s="72"/>
      <c r="C300" s="124"/>
      <c r="D300" s="124"/>
      <c r="E300" s="1"/>
      <c r="F300" s="1"/>
      <c r="G300" s="1"/>
      <c r="H300" s="1"/>
      <c r="I300" s="1"/>
      <c r="J300" s="1"/>
      <c r="K300" s="1"/>
      <c r="L300" s="1"/>
      <c r="M300" s="1"/>
      <c r="N300" s="1"/>
      <c r="O300" s="1"/>
      <c r="P300" s="1"/>
      <c r="Q300" s="1"/>
      <c r="R300" s="1"/>
      <c r="S300" s="1"/>
      <c r="T300" s="1"/>
      <c r="U300" s="1"/>
      <c r="V300" s="1"/>
      <c r="W300" s="1"/>
      <c r="X300" s="1"/>
      <c r="Y300" s="1"/>
    </row>
    <row r="301" spans="1:25" ht="9.75" customHeight="1">
      <c r="A301" s="1"/>
      <c r="B301" s="72"/>
      <c r="C301" s="124"/>
      <c r="D301" s="124"/>
      <c r="E301" s="1"/>
      <c r="F301" s="1"/>
      <c r="G301" s="1"/>
      <c r="H301" s="1"/>
      <c r="I301" s="1"/>
      <c r="J301" s="1"/>
      <c r="K301" s="1"/>
      <c r="L301" s="1"/>
      <c r="M301" s="1"/>
      <c r="N301" s="1"/>
      <c r="O301" s="1"/>
      <c r="P301" s="1"/>
      <c r="Q301" s="1"/>
      <c r="R301" s="1"/>
      <c r="S301" s="1"/>
      <c r="T301" s="1"/>
      <c r="U301" s="1"/>
      <c r="V301" s="1"/>
      <c r="W301" s="1"/>
      <c r="X301" s="1"/>
      <c r="Y301" s="1"/>
    </row>
    <row r="302" spans="1:25" ht="9.75" customHeight="1">
      <c r="A302" s="1"/>
      <c r="B302" s="72"/>
      <c r="C302" s="124"/>
      <c r="D302" s="124"/>
      <c r="E302" s="1"/>
      <c r="F302" s="1"/>
      <c r="G302" s="1"/>
      <c r="H302" s="1"/>
      <c r="I302" s="1"/>
      <c r="J302" s="1"/>
      <c r="K302" s="1"/>
      <c r="L302" s="1"/>
      <c r="M302" s="1"/>
      <c r="N302" s="1"/>
      <c r="O302" s="1"/>
      <c r="P302" s="1"/>
      <c r="Q302" s="1"/>
      <c r="R302" s="1"/>
      <c r="S302" s="1"/>
      <c r="T302" s="1"/>
      <c r="U302" s="1"/>
      <c r="V302" s="1"/>
      <c r="W302" s="1"/>
      <c r="X302" s="1"/>
      <c r="Y302" s="1"/>
    </row>
    <row r="303" spans="1:25" ht="9.75" customHeight="1">
      <c r="A303" s="1"/>
      <c r="B303" s="72"/>
      <c r="C303" s="124"/>
      <c r="D303" s="124"/>
      <c r="E303" s="1"/>
      <c r="F303" s="1"/>
      <c r="G303" s="1"/>
      <c r="H303" s="1"/>
      <c r="I303" s="1"/>
      <c r="J303" s="1"/>
      <c r="K303" s="1"/>
      <c r="L303" s="1"/>
      <c r="M303" s="1"/>
      <c r="N303" s="1"/>
      <c r="O303" s="1"/>
      <c r="P303" s="1"/>
      <c r="Q303" s="1"/>
      <c r="R303" s="1"/>
      <c r="S303" s="1"/>
      <c r="T303" s="1"/>
      <c r="U303" s="1"/>
      <c r="V303" s="1"/>
      <c r="W303" s="1"/>
      <c r="X303" s="1"/>
      <c r="Y303" s="1"/>
    </row>
    <row r="304" spans="1:25" ht="9.75" customHeight="1">
      <c r="A304" s="1"/>
      <c r="B304" s="72"/>
      <c r="C304" s="124"/>
      <c r="D304" s="124"/>
      <c r="E304" s="1"/>
      <c r="F304" s="1"/>
      <c r="G304" s="1"/>
      <c r="H304" s="1"/>
      <c r="I304" s="1"/>
      <c r="J304" s="1"/>
      <c r="K304" s="1"/>
      <c r="L304" s="1"/>
      <c r="M304" s="1"/>
      <c r="N304" s="1"/>
      <c r="O304" s="1"/>
      <c r="P304" s="1"/>
      <c r="Q304" s="1"/>
      <c r="R304" s="1"/>
      <c r="S304" s="1"/>
      <c r="T304" s="1"/>
      <c r="U304" s="1"/>
      <c r="V304" s="1"/>
      <c r="W304" s="1"/>
      <c r="X304" s="1"/>
      <c r="Y304" s="1"/>
    </row>
    <row r="305" spans="1:25" ht="9.75" customHeight="1">
      <c r="A305" s="1"/>
      <c r="B305" s="72"/>
      <c r="C305" s="124"/>
      <c r="D305" s="124"/>
      <c r="E305" s="1"/>
      <c r="F305" s="1"/>
      <c r="G305" s="1"/>
      <c r="H305" s="1"/>
      <c r="I305" s="1"/>
      <c r="J305" s="1"/>
      <c r="K305" s="1"/>
      <c r="L305" s="1"/>
      <c r="M305" s="1"/>
      <c r="N305" s="1"/>
      <c r="O305" s="1"/>
      <c r="P305" s="1"/>
      <c r="Q305" s="1"/>
      <c r="R305" s="1"/>
      <c r="S305" s="1"/>
      <c r="T305" s="1"/>
      <c r="U305" s="1"/>
      <c r="V305" s="1"/>
      <c r="W305" s="1"/>
      <c r="X305" s="1"/>
      <c r="Y305" s="1"/>
    </row>
    <row r="306" spans="1:25" ht="9.75" customHeight="1">
      <c r="A306" s="1"/>
      <c r="B306" s="72"/>
      <c r="C306" s="124"/>
      <c r="D306" s="124"/>
      <c r="E306" s="1"/>
      <c r="F306" s="1"/>
      <c r="G306" s="1"/>
      <c r="H306" s="1"/>
      <c r="I306" s="1"/>
      <c r="J306" s="1"/>
      <c r="K306" s="1"/>
      <c r="L306" s="1"/>
      <c r="M306" s="1"/>
      <c r="N306" s="1"/>
      <c r="O306" s="1"/>
      <c r="P306" s="1"/>
      <c r="Q306" s="1"/>
      <c r="R306" s="1"/>
      <c r="S306" s="1"/>
      <c r="T306" s="1"/>
      <c r="U306" s="1"/>
      <c r="V306" s="1"/>
      <c r="W306" s="1"/>
      <c r="X306" s="1"/>
      <c r="Y306" s="1"/>
    </row>
    <row r="307" spans="1:25" ht="9.75" customHeight="1">
      <c r="A307" s="1"/>
      <c r="B307" s="72"/>
      <c r="C307" s="124"/>
      <c r="D307" s="124"/>
      <c r="E307" s="1"/>
      <c r="F307" s="1"/>
      <c r="G307" s="1"/>
      <c r="H307" s="1"/>
      <c r="I307" s="1"/>
      <c r="J307" s="1"/>
      <c r="K307" s="1"/>
      <c r="L307" s="1"/>
      <c r="M307" s="1"/>
      <c r="N307" s="1"/>
      <c r="O307" s="1"/>
      <c r="P307" s="1"/>
      <c r="Q307" s="1"/>
      <c r="R307" s="1"/>
      <c r="S307" s="1"/>
      <c r="T307" s="1"/>
      <c r="U307" s="1"/>
      <c r="V307" s="1"/>
      <c r="W307" s="1"/>
      <c r="X307" s="1"/>
      <c r="Y307" s="1"/>
    </row>
    <row r="308" spans="1:25" ht="9.75" customHeight="1">
      <c r="A308" s="1"/>
      <c r="B308" s="72"/>
      <c r="C308" s="124"/>
      <c r="D308" s="124"/>
      <c r="E308" s="1"/>
      <c r="F308" s="1"/>
      <c r="G308" s="1"/>
      <c r="H308" s="1"/>
      <c r="I308" s="1"/>
      <c r="J308" s="1"/>
      <c r="K308" s="1"/>
      <c r="L308" s="1"/>
      <c r="M308" s="1"/>
      <c r="N308" s="1"/>
      <c r="O308" s="1"/>
      <c r="P308" s="1"/>
      <c r="Q308" s="1"/>
      <c r="R308" s="1"/>
      <c r="S308" s="1"/>
      <c r="T308" s="1"/>
      <c r="U308" s="1"/>
      <c r="V308" s="1"/>
      <c r="W308" s="1"/>
      <c r="X308" s="1"/>
      <c r="Y308" s="1"/>
    </row>
    <row r="309" spans="1:25" ht="9.75" customHeight="1">
      <c r="A309" s="1"/>
      <c r="B309" s="72"/>
      <c r="C309" s="124"/>
      <c r="D309" s="124"/>
      <c r="E309" s="1"/>
      <c r="F309" s="1"/>
      <c r="G309" s="1"/>
      <c r="H309" s="1"/>
      <c r="I309" s="1"/>
      <c r="J309" s="1"/>
      <c r="K309" s="1"/>
      <c r="L309" s="1"/>
      <c r="M309" s="1"/>
      <c r="N309" s="1"/>
      <c r="O309" s="1"/>
      <c r="P309" s="1"/>
      <c r="Q309" s="1"/>
      <c r="R309" s="1"/>
      <c r="S309" s="1"/>
      <c r="T309" s="1"/>
      <c r="U309" s="1"/>
      <c r="V309" s="1"/>
      <c r="W309" s="1"/>
      <c r="X309" s="1"/>
      <c r="Y309" s="1"/>
    </row>
    <row r="310" spans="1:25" ht="9.75" customHeight="1">
      <c r="A310" s="1"/>
      <c r="B310" s="72"/>
      <c r="C310" s="124"/>
      <c r="D310" s="124"/>
      <c r="E310" s="1"/>
      <c r="F310" s="1"/>
      <c r="G310" s="1"/>
      <c r="H310" s="1"/>
      <c r="I310" s="1"/>
      <c r="J310" s="1"/>
      <c r="K310" s="1"/>
      <c r="L310" s="1"/>
      <c r="M310" s="1"/>
      <c r="N310" s="1"/>
      <c r="O310" s="1"/>
      <c r="P310" s="1"/>
      <c r="Q310" s="1"/>
      <c r="R310" s="1"/>
      <c r="S310" s="1"/>
      <c r="T310" s="1"/>
      <c r="U310" s="1"/>
      <c r="V310" s="1"/>
      <c r="W310" s="1"/>
      <c r="X310" s="1"/>
      <c r="Y310" s="1"/>
    </row>
    <row r="311" spans="1:25" ht="9.75" customHeight="1">
      <c r="A311" s="1"/>
      <c r="B311" s="72"/>
      <c r="C311" s="124"/>
      <c r="D311" s="124"/>
      <c r="E311" s="1"/>
      <c r="F311" s="1"/>
      <c r="G311" s="1"/>
      <c r="H311" s="1"/>
      <c r="I311" s="1"/>
      <c r="J311" s="1"/>
      <c r="K311" s="1"/>
      <c r="L311" s="1"/>
      <c r="M311" s="1"/>
      <c r="N311" s="1"/>
      <c r="O311" s="1"/>
      <c r="P311" s="1"/>
      <c r="Q311" s="1"/>
      <c r="R311" s="1"/>
      <c r="S311" s="1"/>
      <c r="T311" s="1"/>
      <c r="U311" s="1"/>
      <c r="V311" s="1"/>
      <c r="W311" s="1"/>
      <c r="X311" s="1"/>
      <c r="Y311" s="1"/>
    </row>
    <row r="312" spans="1:25" ht="9.75" customHeight="1">
      <c r="A312" s="1"/>
      <c r="B312" s="72"/>
      <c r="C312" s="124"/>
      <c r="D312" s="124"/>
      <c r="E312" s="1"/>
      <c r="F312" s="1"/>
      <c r="G312" s="1"/>
      <c r="H312" s="1"/>
      <c r="I312" s="1"/>
      <c r="J312" s="1"/>
      <c r="K312" s="1"/>
      <c r="L312" s="1"/>
      <c r="M312" s="1"/>
      <c r="N312" s="1"/>
      <c r="O312" s="1"/>
      <c r="P312" s="1"/>
      <c r="Q312" s="1"/>
      <c r="R312" s="1"/>
      <c r="S312" s="1"/>
      <c r="T312" s="1"/>
      <c r="U312" s="1"/>
      <c r="V312" s="1"/>
      <c r="W312" s="1"/>
      <c r="X312" s="1"/>
      <c r="Y312" s="1"/>
    </row>
    <row r="313" spans="1:25" ht="9.75" customHeight="1">
      <c r="A313" s="1"/>
      <c r="B313" s="72"/>
      <c r="C313" s="124"/>
      <c r="D313" s="124"/>
      <c r="E313" s="1"/>
      <c r="F313" s="1"/>
      <c r="G313" s="1"/>
      <c r="H313" s="1"/>
      <c r="I313" s="1"/>
      <c r="J313" s="1"/>
      <c r="K313" s="1"/>
      <c r="L313" s="1"/>
      <c r="M313" s="1"/>
      <c r="N313" s="1"/>
      <c r="O313" s="1"/>
      <c r="P313" s="1"/>
      <c r="Q313" s="1"/>
      <c r="R313" s="1"/>
      <c r="S313" s="1"/>
      <c r="T313" s="1"/>
      <c r="U313" s="1"/>
      <c r="V313" s="1"/>
      <c r="W313" s="1"/>
      <c r="X313" s="1"/>
      <c r="Y313" s="1"/>
    </row>
    <row r="314" spans="1:25" ht="9.75" customHeight="1">
      <c r="A314" s="1"/>
      <c r="B314" s="72"/>
      <c r="C314" s="124"/>
      <c r="D314" s="124"/>
      <c r="E314" s="1"/>
      <c r="F314" s="1"/>
      <c r="G314" s="1"/>
      <c r="H314" s="1"/>
      <c r="I314" s="1"/>
      <c r="J314" s="1"/>
      <c r="K314" s="1"/>
      <c r="L314" s="1"/>
      <c r="M314" s="1"/>
      <c r="N314" s="1"/>
      <c r="O314" s="1"/>
      <c r="P314" s="1"/>
      <c r="Q314" s="1"/>
      <c r="R314" s="1"/>
      <c r="S314" s="1"/>
      <c r="T314" s="1"/>
      <c r="U314" s="1"/>
      <c r="V314" s="1"/>
      <c r="W314" s="1"/>
      <c r="X314" s="1"/>
      <c r="Y314" s="1"/>
    </row>
    <row r="315" spans="1:25" ht="9.75" customHeight="1">
      <c r="A315" s="1"/>
      <c r="B315" s="72"/>
      <c r="C315" s="124"/>
      <c r="D315" s="124"/>
      <c r="E315" s="1"/>
      <c r="F315" s="1"/>
      <c r="G315" s="1"/>
      <c r="H315" s="1"/>
      <c r="I315" s="1"/>
      <c r="J315" s="1"/>
      <c r="K315" s="1"/>
      <c r="L315" s="1"/>
      <c r="M315" s="1"/>
      <c r="N315" s="1"/>
      <c r="O315" s="1"/>
      <c r="P315" s="1"/>
      <c r="Q315" s="1"/>
      <c r="R315" s="1"/>
      <c r="S315" s="1"/>
      <c r="T315" s="1"/>
      <c r="U315" s="1"/>
      <c r="V315" s="1"/>
      <c r="W315" s="1"/>
      <c r="X315" s="1"/>
      <c r="Y315" s="1"/>
    </row>
    <row r="316" spans="1:25" ht="9.75" customHeight="1">
      <c r="A316" s="1"/>
      <c r="B316" s="72"/>
      <c r="C316" s="124"/>
      <c r="D316" s="124"/>
      <c r="E316" s="1"/>
      <c r="F316" s="1"/>
      <c r="G316" s="1"/>
      <c r="H316" s="1"/>
      <c r="I316" s="1"/>
      <c r="J316" s="1"/>
      <c r="K316" s="1"/>
      <c r="L316" s="1"/>
      <c r="M316" s="1"/>
      <c r="N316" s="1"/>
      <c r="O316" s="1"/>
      <c r="P316" s="1"/>
      <c r="Q316" s="1"/>
      <c r="R316" s="1"/>
      <c r="S316" s="1"/>
      <c r="T316" s="1"/>
      <c r="U316" s="1"/>
      <c r="V316" s="1"/>
      <c r="W316" s="1"/>
      <c r="X316" s="1"/>
      <c r="Y316" s="1"/>
    </row>
    <row r="317" spans="1:25" ht="9.75" customHeight="1">
      <c r="A317" s="1"/>
      <c r="B317" s="72"/>
      <c r="C317" s="124"/>
      <c r="D317" s="124"/>
      <c r="E317" s="1"/>
      <c r="F317" s="1"/>
      <c r="G317" s="1"/>
      <c r="H317" s="1"/>
      <c r="I317" s="1"/>
      <c r="J317" s="1"/>
      <c r="K317" s="1"/>
      <c r="L317" s="1"/>
      <c r="M317" s="1"/>
      <c r="N317" s="1"/>
      <c r="O317" s="1"/>
      <c r="P317" s="1"/>
      <c r="Q317" s="1"/>
      <c r="R317" s="1"/>
      <c r="S317" s="1"/>
      <c r="T317" s="1"/>
      <c r="U317" s="1"/>
      <c r="V317" s="1"/>
      <c r="W317" s="1"/>
      <c r="X317" s="1"/>
      <c r="Y317" s="1"/>
    </row>
    <row r="318" spans="1:25" ht="9.75" customHeight="1">
      <c r="A318" s="1"/>
      <c r="B318" s="72"/>
      <c r="C318" s="124"/>
      <c r="D318" s="124"/>
      <c r="E318" s="1"/>
      <c r="F318" s="1"/>
      <c r="G318" s="1"/>
      <c r="H318" s="1"/>
      <c r="I318" s="1"/>
      <c r="J318" s="1"/>
      <c r="K318" s="1"/>
      <c r="L318" s="1"/>
      <c r="M318" s="1"/>
      <c r="N318" s="1"/>
      <c r="O318" s="1"/>
      <c r="P318" s="1"/>
      <c r="Q318" s="1"/>
      <c r="R318" s="1"/>
      <c r="S318" s="1"/>
      <c r="T318" s="1"/>
      <c r="U318" s="1"/>
      <c r="V318" s="1"/>
      <c r="W318" s="1"/>
      <c r="X318" s="1"/>
      <c r="Y318" s="1"/>
    </row>
    <row r="319" spans="1:25" ht="9.75" customHeight="1">
      <c r="A319" s="1"/>
      <c r="B319" s="72"/>
      <c r="C319" s="124"/>
      <c r="D319" s="124"/>
      <c r="E319" s="1"/>
      <c r="F319" s="1"/>
      <c r="G319" s="1"/>
      <c r="H319" s="1"/>
      <c r="I319" s="1"/>
      <c r="J319" s="1"/>
      <c r="K319" s="1"/>
      <c r="L319" s="1"/>
      <c r="M319" s="1"/>
      <c r="N319" s="1"/>
      <c r="O319" s="1"/>
      <c r="P319" s="1"/>
      <c r="Q319" s="1"/>
      <c r="R319" s="1"/>
      <c r="S319" s="1"/>
      <c r="T319" s="1"/>
      <c r="U319" s="1"/>
      <c r="V319" s="1"/>
      <c r="W319" s="1"/>
      <c r="X319" s="1"/>
      <c r="Y319" s="1"/>
    </row>
    <row r="320" spans="1:25" ht="9.75" customHeight="1">
      <c r="A320" s="1"/>
      <c r="B320" s="72"/>
      <c r="C320" s="124"/>
      <c r="D320" s="124"/>
      <c r="E320" s="1"/>
      <c r="F320" s="1"/>
      <c r="G320" s="1"/>
      <c r="H320" s="1"/>
      <c r="I320" s="1"/>
      <c r="J320" s="1"/>
      <c r="K320" s="1"/>
      <c r="L320" s="1"/>
      <c r="M320" s="1"/>
      <c r="N320" s="1"/>
      <c r="O320" s="1"/>
      <c r="P320" s="1"/>
      <c r="Q320" s="1"/>
      <c r="R320" s="1"/>
      <c r="S320" s="1"/>
      <c r="T320" s="1"/>
      <c r="U320" s="1"/>
      <c r="V320" s="1"/>
      <c r="W320" s="1"/>
      <c r="X320" s="1"/>
      <c r="Y320" s="1"/>
    </row>
    <row r="321" spans="1:25" ht="9.75" customHeight="1">
      <c r="A321" s="1"/>
      <c r="B321" s="72"/>
      <c r="C321" s="124"/>
      <c r="D321" s="124"/>
      <c r="E321" s="1"/>
      <c r="F321" s="1"/>
      <c r="G321" s="1"/>
      <c r="H321" s="1"/>
      <c r="I321" s="1"/>
      <c r="J321" s="1"/>
      <c r="K321" s="1"/>
      <c r="L321" s="1"/>
      <c r="M321" s="1"/>
      <c r="N321" s="1"/>
      <c r="O321" s="1"/>
      <c r="P321" s="1"/>
      <c r="Q321" s="1"/>
      <c r="R321" s="1"/>
      <c r="S321" s="1"/>
      <c r="T321" s="1"/>
      <c r="U321" s="1"/>
      <c r="V321" s="1"/>
      <c r="W321" s="1"/>
      <c r="X321" s="1"/>
      <c r="Y321" s="1"/>
    </row>
    <row r="322" spans="1:25" ht="9.75" customHeight="1">
      <c r="A322" s="1"/>
      <c r="B322" s="72"/>
      <c r="C322" s="124"/>
      <c r="D322" s="124"/>
      <c r="E322" s="1"/>
      <c r="F322" s="1"/>
      <c r="G322" s="1"/>
      <c r="H322" s="1"/>
      <c r="I322" s="1"/>
      <c r="J322" s="1"/>
      <c r="K322" s="1"/>
      <c r="L322" s="1"/>
      <c r="M322" s="1"/>
      <c r="N322" s="1"/>
      <c r="O322" s="1"/>
      <c r="P322" s="1"/>
      <c r="Q322" s="1"/>
      <c r="R322" s="1"/>
      <c r="S322" s="1"/>
      <c r="T322" s="1"/>
      <c r="U322" s="1"/>
      <c r="V322" s="1"/>
      <c r="W322" s="1"/>
      <c r="X322" s="1"/>
      <c r="Y322" s="1"/>
    </row>
    <row r="323" spans="1:25" ht="9.75" customHeight="1">
      <c r="A323" s="1"/>
      <c r="B323" s="72"/>
      <c r="C323" s="124"/>
      <c r="D323" s="124"/>
      <c r="E323" s="1"/>
      <c r="F323" s="1"/>
      <c r="G323" s="1"/>
      <c r="H323" s="1"/>
      <c r="I323" s="1"/>
      <c r="J323" s="1"/>
      <c r="K323" s="1"/>
      <c r="L323" s="1"/>
      <c r="M323" s="1"/>
      <c r="N323" s="1"/>
      <c r="O323" s="1"/>
      <c r="P323" s="1"/>
      <c r="Q323" s="1"/>
      <c r="R323" s="1"/>
      <c r="S323" s="1"/>
      <c r="T323" s="1"/>
      <c r="U323" s="1"/>
      <c r="V323" s="1"/>
      <c r="W323" s="1"/>
      <c r="X323" s="1"/>
      <c r="Y323" s="1"/>
    </row>
    <row r="324" spans="1:25" ht="9.75" customHeight="1">
      <c r="A324" s="1"/>
      <c r="B324" s="72"/>
      <c r="C324" s="124"/>
      <c r="D324" s="124"/>
      <c r="E324" s="1"/>
      <c r="F324" s="1"/>
      <c r="G324" s="1"/>
      <c r="H324" s="1"/>
      <c r="I324" s="1"/>
      <c r="J324" s="1"/>
      <c r="K324" s="1"/>
      <c r="L324" s="1"/>
      <c r="M324" s="1"/>
      <c r="N324" s="1"/>
      <c r="O324" s="1"/>
      <c r="P324" s="1"/>
      <c r="Q324" s="1"/>
      <c r="R324" s="1"/>
      <c r="S324" s="1"/>
      <c r="T324" s="1"/>
      <c r="U324" s="1"/>
      <c r="V324" s="1"/>
      <c r="W324" s="1"/>
      <c r="X324" s="1"/>
      <c r="Y324" s="1"/>
    </row>
    <row r="325" spans="1:25" ht="9.75" customHeight="1">
      <c r="A325" s="1"/>
      <c r="B325" s="72"/>
      <c r="C325" s="124"/>
      <c r="D325" s="124"/>
      <c r="E325" s="1"/>
      <c r="F325" s="1"/>
      <c r="G325" s="1"/>
      <c r="H325" s="1"/>
      <c r="I325" s="1"/>
      <c r="J325" s="1"/>
      <c r="K325" s="1"/>
      <c r="L325" s="1"/>
      <c r="M325" s="1"/>
      <c r="N325" s="1"/>
      <c r="O325" s="1"/>
      <c r="P325" s="1"/>
      <c r="Q325" s="1"/>
      <c r="R325" s="1"/>
      <c r="S325" s="1"/>
      <c r="T325" s="1"/>
      <c r="U325" s="1"/>
      <c r="V325" s="1"/>
      <c r="W325" s="1"/>
      <c r="X325" s="1"/>
      <c r="Y325" s="1"/>
    </row>
    <row r="326" spans="1:25" ht="9.75" customHeight="1">
      <c r="A326" s="1"/>
      <c r="B326" s="72"/>
      <c r="C326" s="124"/>
      <c r="D326" s="124"/>
      <c r="E326" s="1"/>
      <c r="F326" s="1"/>
      <c r="G326" s="1"/>
      <c r="H326" s="1"/>
      <c r="I326" s="1"/>
      <c r="J326" s="1"/>
      <c r="K326" s="1"/>
      <c r="L326" s="1"/>
      <c r="M326" s="1"/>
      <c r="N326" s="1"/>
      <c r="O326" s="1"/>
      <c r="P326" s="1"/>
      <c r="Q326" s="1"/>
      <c r="R326" s="1"/>
      <c r="S326" s="1"/>
      <c r="T326" s="1"/>
      <c r="U326" s="1"/>
      <c r="V326" s="1"/>
      <c r="W326" s="1"/>
      <c r="X326" s="1"/>
      <c r="Y326" s="1"/>
    </row>
    <row r="327" spans="1:25" ht="9.75" customHeight="1">
      <c r="A327" s="1"/>
      <c r="B327" s="72"/>
      <c r="C327" s="124"/>
      <c r="D327" s="124"/>
      <c r="E327" s="1"/>
      <c r="F327" s="1"/>
      <c r="G327" s="1"/>
      <c r="H327" s="1"/>
      <c r="I327" s="1"/>
      <c r="J327" s="1"/>
      <c r="K327" s="1"/>
      <c r="L327" s="1"/>
      <c r="M327" s="1"/>
      <c r="N327" s="1"/>
      <c r="O327" s="1"/>
      <c r="P327" s="1"/>
      <c r="Q327" s="1"/>
      <c r="R327" s="1"/>
      <c r="S327" s="1"/>
      <c r="T327" s="1"/>
      <c r="U327" s="1"/>
      <c r="V327" s="1"/>
      <c r="W327" s="1"/>
      <c r="X327" s="1"/>
      <c r="Y327" s="1"/>
    </row>
    <row r="328" spans="1:25" ht="9.75" customHeight="1">
      <c r="A328" s="1"/>
      <c r="B328" s="72"/>
      <c r="C328" s="124"/>
      <c r="D328" s="124"/>
      <c r="E328" s="1"/>
      <c r="F328" s="1"/>
      <c r="G328" s="1"/>
      <c r="H328" s="1"/>
      <c r="I328" s="1"/>
      <c r="J328" s="1"/>
      <c r="K328" s="1"/>
      <c r="L328" s="1"/>
      <c r="M328" s="1"/>
      <c r="N328" s="1"/>
      <c r="O328" s="1"/>
      <c r="P328" s="1"/>
      <c r="Q328" s="1"/>
      <c r="R328" s="1"/>
      <c r="S328" s="1"/>
      <c r="T328" s="1"/>
      <c r="U328" s="1"/>
      <c r="V328" s="1"/>
      <c r="W328" s="1"/>
      <c r="X328" s="1"/>
      <c r="Y328" s="1"/>
    </row>
    <row r="329" spans="1:25" ht="9.75" customHeight="1">
      <c r="A329" s="1"/>
      <c r="B329" s="72"/>
      <c r="C329" s="124"/>
      <c r="D329" s="124"/>
      <c r="E329" s="1"/>
      <c r="F329" s="1"/>
      <c r="G329" s="1"/>
      <c r="H329" s="1"/>
      <c r="I329" s="1"/>
      <c r="J329" s="1"/>
      <c r="K329" s="1"/>
      <c r="L329" s="1"/>
      <c r="M329" s="1"/>
      <c r="N329" s="1"/>
      <c r="O329" s="1"/>
      <c r="P329" s="1"/>
      <c r="Q329" s="1"/>
      <c r="R329" s="1"/>
      <c r="S329" s="1"/>
      <c r="T329" s="1"/>
      <c r="U329" s="1"/>
      <c r="V329" s="1"/>
      <c r="W329" s="1"/>
      <c r="X329" s="1"/>
      <c r="Y329" s="1"/>
    </row>
    <row r="330" spans="1:25" ht="9.75" customHeight="1">
      <c r="A330" s="1"/>
      <c r="B330" s="72"/>
      <c r="C330" s="124"/>
      <c r="D330" s="124"/>
      <c r="E330" s="1"/>
      <c r="F330" s="1"/>
      <c r="G330" s="1"/>
      <c r="H330" s="1"/>
      <c r="I330" s="1"/>
      <c r="J330" s="1"/>
      <c r="K330" s="1"/>
      <c r="L330" s="1"/>
      <c r="M330" s="1"/>
      <c r="N330" s="1"/>
      <c r="O330" s="1"/>
      <c r="P330" s="1"/>
      <c r="Q330" s="1"/>
      <c r="R330" s="1"/>
      <c r="S330" s="1"/>
      <c r="T330" s="1"/>
      <c r="U330" s="1"/>
      <c r="V330" s="1"/>
      <c r="W330" s="1"/>
      <c r="X330" s="1"/>
      <c r="Y330" s="1"/>
    </row>
    <row r="331" spans="1:25" ht="9.75" customHeight="1">
      <c r="A331" s="1"/>
      <c r="B331" s="72"/>
      <c r="C331" s="124"/>
      <c r="D331" s="124"/>
      <c r="E331" s="1"/>
      <c r="F331" s="1"/>
      <c r="G331" s="1"/>
      <c r="H331" s="1"/>
      <c r="I331" s="1"/>
      <c r="J331" s="1"/>
      <c r="K331" s="1"/>
      <c r="L331" s="1"/>
      <c r="M331" s="1"/>
      <c r="N331" s="1"/>
      <c r="O331" s="1"/>
      <c r="P331" s="1"/>
      <c r="Q331" s="1"/>
      <c r="R331" s="1"/>
      <c r="S331" s="1"/>
      <c r="T331" s="1"/>
      <c r="U331" s="1"/>
      <c r="V331" s="1"/>
      <c r="W331" s="1"/>
      <c r="X331" s="1"/>
      <c r="Y331" s="1"/>
    </row>
    <row r="332" spans="1:25" ht="9.75" customHeight="1">
      <c r="A332" s="1"/>
      <c r="B332" s="72"/>
      <c r="C332" s="124"/>
      <c r="D332" s="124"/>
      <c r="E332" s="1"/>
      <c r="F332" s="1"/>
      <c r="G332" s="1"/>
      <c r="H332" s="1"/>
      <c r="I332" s="1"/>
      <c r="J332" s="1"/>
      <c r="K332" s="1"/>
      <c r="L332" s="1"/>
      <c r="M332" s="1"/>
      <c r="N332" s="1"/>
      <c r="O332" s="1"/>
      <c r="P332" s="1"/>
      <c r="Q332" s="1"/>
      <c r="R332" s="1"/>
      <c r="S332" s="1"/>
      <c r="T332" s="1"/>
      <c r="U332" s="1"/>
      <c r="V332" s="1"/>
      <c r="W332" s="1"/>
      <c r="X332" s="1"/>
      <c r="Y332" s="1"/>
    </row>
    <row r="333" spans="1:25" ht="9.75" customHeight="1">
      <c r="A333" s="1"/>
      <c r="B333" s="72"/>
      <c r="C333" s="124"/>
      <c r="D333" s="124"/>
      <c r="E333" s="1"/>
      <c r="F333" s="1"/>
      <c r="G333" s="1"/>
      <c r="H333" s="1"/>
      <c r="I333" s="1"/>
      <c r="J333" s="1"/>
      <c r="K333" s="1"/>
      <c r="L333" s="1"/>
      <c r="M333" s="1"/>
      <c r="N333" s="1"/>
      <c r="O333" s="1"/>
      <c r="P333" s="1"/>
      <c r="Q333" s="1"/>
      <c r="R333" s="1"/>
      <c r="S333" s="1"/>
      <c r="T333" s="1"/>
      <c r="U333" s="1"/>
      <c r="V333" s="1"/>
      <c r="W333" s="1"/>
      <c r="X333" s="1"/>
      <c r="Y333" s="1"/>
    </row>
    <row r="334" spans="1:25" ht="9.75" customHeight="1">
      <c r="A334" s="1"/>
      <c r="B334" s="72"/>
      <c r="C334" s="124"/>
      <c r="D334" s="124"/>
      <c r="E334" s="1"/>
      <c r="F334" s="1"/>
      <c r="G334" s="1"/>
      <c r="H334" s="1"/>
      <c r="I334" s="1"/>
      <c r="J334" s="1"/>
      <c r="K334" s="1"/>
      <c r="L334" s="1"/>
      <c r="M334" s="1"/>
      <c r="N334" s="1"/>
      <c r="O334" s="1"/>
      <c r="P334" s="1"/>
      <c r="Q334" s="1"/>
      <c r="R334" s="1"/>
      <c r="S334" s="1"/>
      <c r="T334" s="1"/>
      <c r="U334" s="1"/>
      <c r="V334" s="1"/>
      <c r="W334" s="1"/>
      <c r="X334" s="1"/>
      <c r="Y334" s="1"/>
    </row>
    <row r="335" spans="1:25" ht="9.75" customHeight="1">
      <c r="A335" s="1"/>
      <c r="B335" s="72"/>
      <c r="C335" s="124"/>
      <c r="D335" s="124"/>
      <c r="E335" s="1"/>
      <c r="F335" s="1"/>
      <c r="G335" s="1"/>
      <c r="H335" s="1"/>
      <c r="I335" s="1"/>
      <c r="J335" s="1"/>
      <c r="K335" s="1"/>
      <c r="L335" s="1"/>
      <c r="M335" s="1"/>
      <c r="N335" s="1"/>
      <c r="O335" s="1"/>
      <c r="P335" s="1"/>
      <c r="Q335" s="1"/>
      <c r="R335" s="1"/>
      <c r="S335" s="1"/>
      <c r="T335" s="1"/>
      <c r="U335" s="1"/>
      <c r="V335" s="1"/>
      <c r="W335" s="1"/>
      <c r="X335" s="1"/>
      <c r="Y335" s="1"/>
    </row>
    <row r="336" spans="1:25" ht="9.75" customHeight="1">
      <c r="A336" s="1"/>
      <c r="B336" s="72"/>
      <c r="C336" s="124"/>
      <c r="D336" s="124"/>
      <c r="E336" s="1"/>
      <c r="F336" s="1"/>
      <c r="G336" s="1"/>
      <c r="H336" s="1"/>
      <c r="I336" s="1"/>
      <c r="J336" s="1"/>
      <c r="K336" s="1"/>
      <c r="L336" s="1"/>
      <c r="M336" s="1"/>
      <c r="N336" s="1"/>
      <c r="O336" s="1"/>
      <c r="P336" s="1"/>
      <c r="Q336" s="1"/>
      <c r="R336" s="1"/>
      <c r="S336" s="1"/>
      <c r="T336" s="1"/>
      <c r="U336" s="1"/>
      <c r="V336" s="1"/>
      <c r="W336" s="1"/>
      <c r="X336" s="1"/>
      <c r="Y336" s="1"/>
    </row>
    <row r="337" spans="1:25" ht="9.75" customHeight="1">
      <c r="A337" s="1"/>
      <c r="B337" s="72"/>
      <c r="C337" s="124"/>
      <c r="D337" s="124"/>
      <c r="E337" s="1"/>
      <c r="F337" s="1"/>
      <c r="G337" s="1"/>
      <c r="H337" s="1"/>
      <c r="I337" s="1"/>
      <c r="J337" s="1"/>
      <c r="K337" s="1"/>
      <c r="L337" s="1"/>
      <c r="M337" s="1"/>
      <c r="N337" s="1"/>
      <c r="O337" s="1"/>
      <c r="P337" s="1"/>
      <c r="Q337" s="1"/>
      <c r="R337" s="1"/>
      <c r="S337" s="1"/>
      <c r="T337" s="1"/>
      <c r="U337" s="1"/>
      <c r="V337" s="1"/>
      <c r="W337" s="1"/>
      <c r="X337" s="1"/>
      <c r="Y337" s="1"/>
    </row>
    <row r="338" spans="1:25" ht="9.75" customHeight="1">
      <c r="A338" s="1"/>
      <c r="B338" s="72"/>
      <c r="C338" s="124"/>
      <c r="D338" s="124"/>
      <c r="E338" s="1"/>
      <c r="F338" s="1"/>
      <c r="G338" s="1"/>
      <c r="H338" s="1"/>
      <c r="I338" s="1"/>
      <c r="J338" s="1"/>
      <c r="K338" s="1"/>
      <c r="L338" s="1"/>
      <c r="M338" s="1"/>
      <c r="N338" s="1"/>
      <c r="O338" s="1"/>
      <c r="P338" s="1"/>
      <c r="Q338" s="1"/>
      <c r="R338" s="1"/>
      <c r="S338" s="1"/>
      <c r="T338" s="1"/>
      <c r="U338" s="1"/>
      <c r="V338" s="1"/>
      <c r="W338" s="1"/>
      <c r="X338" s="1"/>
      <c r="Y338" s="1"/>
    </row>
    <row r="339" spans="1:25" ht="9.75" customHeight="1">
      <c r="A339" s="1"/>
      <c r="B339" s="72"/>
      <c r="C339" s="124"/>
      <c r="D339" s="124"/>
      <c r="E339" s="1"/>
      <c r="F339" s="1"/>
      <c r="G339" s="1"/>
      <c r="H339" s="1"/>
      <c r="I339" s="1"/>
      <c r="J339" s="1"/>
      <c r="K339" s="1"/>
      <c r="L339" s="1"/>
      <c r="M339" s="1"/>
      <c r="N339" s="1"/>
      <c r="O339" s="1"/>
      <c r="P339" s="1"/>
      <c r="Q339" s="1"/>
      <c r="R339" s="1"/>
      <c r="S339" s="1"/>
      <c r="T339" s="1"/>
      <c r="U339" s="1"/>
      <c r="V339" s="1"/>
      <c r="W339" s="1"/>
      <c r="X339" s="1"/>
      <c r="Y339" s="1"/>
    </row>
    <row r="340" spans="1:25" ht="9.75" customHeight="1">
      <c r="A340" s="1"/>
      <c r="B340" s="72"/>
      <c r="C340" s="124"/>
      <c r="D340" s="124"/>
      <c r="E340" s="1"/>
      <c r="F340" s="1"/>
      <c r="G340" s="1"/>
      <c r="H340" s="1"/>
      <c r="I340" s="1"/>
      <c r="J340" s="1"/>
      <c r="K340" s="1"/>
      <c r="L340" s="1"/>
      <c r="M340" s="1"/>
      <c r="N340" s="1"/>
      <c r="O340" s="1"/>
      <c r="P340" s="1"/>
      <c r="Q340" s="1"/>
      <c r="R340" s="1"/>
      <c r="S340" s="1"/>
      <c r="T340" s="1"/>
      <c r="U340" s="1"/>
      <c r="V340" s="1"/>
      <c r="W340" s="1"/>
      <c r="X340" s="1"/>
      <c r="Y340" s="1"/>
    </row>
    <row r="341" spans="1:25" ht="9.75" customHeight="1">
      <c r="A341" s="1"/>
      <c r="B341" s="72"/>
      <c r="C341" s="124"/>
      <c r="D341" s="124"/>
      <c r="E341" s="1"/>
      <c r="F341" s="1"/>
      <c r="G341" s="1"/>
      <c r="H341" s="1"/>
      <c r="I341" s="1"/>
      <c r="J341" s="1"/>
      <c r="K341" s="1"/>
      <c r="L341" s="1"/>
      <c r="M341" s="1"/>
      <c r="N341" s="1"/>
      <c r="O341" s="1"/>
      <c r="P341" s="1"/>
      <c r="Q341" s="1"/>
      <c r="R341" s="1"/>
      <c r="S341" s="1"/>
      <c r="T341" s="1"/>
      <c r="U341" s="1"/>
      <c r="V341" s="1"/>
      <c r="W341" s="1"/>
      <c r="X341" s="1"/>
      <c r="Y341" s="1"/>
    </row>
    <row r="342" spans="1:25" ht="9.75" customHeight="1">
      <c r="A342" s="1"/>
      <c r="B342" s="72"/>
      <c r="C342" s="124"/>
      <c r="D342" s="124"/>
      <c r="E342" s="1"/>
      <c r="F342" s="1"/>
      <c r="G342" s="1"/>
      <c r="H342" s="1"/>
      <c r="I342" s="1"/>
      <c r="J342" s="1"/>
      <c r="K342" s="1"/>
      <c r="L342" s="1"/>
      <c r="M342" s="1"/>
      <c r="N342" s="1"/>
      <c r="O342" s="1"/>
      <c r="P342" s="1"/>
      <c r="Q342" s="1"/>
      <c r="R342" s="1"/>
      <c r="S342" s="1"/>
      <c r="T342" s="1"/>
      <c r="U342" s="1"/>
      <c r="V342" s="1"/>
      <c r="W342" s="1"/>
      <c r="X342" s="1"/>
      <c r="Y342" s="1"/>
    </row>
    <row r="343" spans="1:25" ht="9.75" customHeight="1">
      <c r="A343" s="1"/>
      <c r="B343" s="72"/>
      <c r="C343" s="124"/>
      <c r="D343" s="124"/>
      <c r="E343" s="1"/>
      <c r="F343" s="1"/>
      <c r="G343" s="1"/>
      <c r="H343" s="1"/>
      <c r="I343" s="1"/>
      <c r="J343" s="1"/>
      <c r="K343" s="1"/>
      <c r="L343" s="1"/>
      <c r="M343" s="1"/>
      <c r="N343" s="1"/>
      <c r="O343" s="1"/>
      <c r="P343" s="1"/>
      <c r="Q343" s="1"/>
      <c r="R343" s="1"/>
      <c r="S343" s="1"/>
      <c r="T343" s="1"/>
      <c r="U343" s="1"/>
      <c r="V343" s="1"/>
      <c r="W343" s="1"/>
      <c r="X343" s="1"/>
      <c r="Y343" s="1"/>
    </row>
    <row r="344" spans="1:25" ht="9.75" customHeight="1">
      <c r="A344" s="1"/>
      <c r="B344" s="72"/>
      <c r="C344" s="124"/>
      <c r="D344" s="124"/>
      <c r="E344" s="1"/>
      <c r="F344" s="1"/>
      <c r="G344" s="1"/>
      <c r="H344" s="1"/>
      <c r="I344" s="1"/>
      <c r="J344" s="1"/>
      <c r="K344" s="1"/>
      <c r="L344" s="1"/>
      <c r="M344" s="1"/>
      <c r="N344" s="1"/>
      <c r="O344" s="1"/>
      <c r="P344" s="1"/>
      <c r="Q344" s="1"/>
      <c r="R344" s="1"/>
      <c r="S344" s="1"/>
      <c r="T344" s="1"/>
      <c r="U344" s="1"/>
      <c r="V344" s="1"/>
      <c r="W344" s="1"/>
      <c r="X344" s="1"/>
      <c r="Y344" s="1"/>
    </row>
    <row r="345" spans="1:25" ht="9.75" customHeight="1">
      <c r="A345" s="1"/>
      <c r="B345" s="72"/>
      <c r="C345" s="124"/>
      <c r="D345" s="124"/>
      <c r="E345" s="1"/>
      <c r="F345" s="1"/>
      <c r="G345" s="1"/>
      <c r="H345" s="1"/>
      <c r="I345" s="1"/>
      <c r="J345" s="1"/>
      <c r="K345" s="1"/>
      <c r="L345" s="1"/>
      <c r="M345" s="1"/>
      <c r="N345" s="1"/>
      <c r="O345" s="1"/>
      <c r="P345" s="1"/>
      <c r="Q345" s="1"/>
      <c r="R345" s="1"/>
      <c r="S345" s="1"/>
      <c r="T345" s="1"/>
      <c r="U345" s="1"/>
      <c r="V345" s="1"/>
      <c r="W345" s="1"/>
      <c r="X345" s="1"/>
      <c r="Y345" s="1"/>
    </row>
    <row r="346" spans="1:25" ht="9.75" customHeight="1">
      <c r="A346" s="1"/>
      <c r="B346" s="72"/>
      <c r="C346" s="124"/>
      <c r="D346" s="124"/>
      <c r="E346" s="1"/>
      <c r="F346" s="1"/>
      <c r="G346" s="1"/>
      <c r="H346" s="1"/>
      <c r="I346" s="1"/>
      <c r="J346" s="1"/>
      <c r="K346" s="1"/>
      <c r="L346" s="1"/>
      <c r="M346" s="1"/>
      <c r="N346" s="1"/>
      <c r="O346" s="1"/>
      <c r="P346" s="1"/>
      <c r="Q346" s="1"/>
      <c r="R346" s="1"/>
      <c r="S346" s="1"/>
      <c r="T346" s="1"/>
      <c r="U346" s="1"/>
      <c r="V346" s="1"/>
      <c r="W346" s="1"/>
      <c r="X346" s="1"/>
      <c r="Y346" s="1"/>
    </row>
    <row r="347" spans="1:25" ht="9.75" customHeight="1">
      <c r="A347" s="1"/>
      <c r="B347" s="72"/>
      <c r="C347" s="124"/>
      <c r="D347" s="124"/>
      <c r="E347" s="1"/>
      <c r="F347" s="1"/>
      <c r="G347" s="1"/>
      <c r="H347" s="1"/>
      <c r="I347" s="1"/>
      <c r="J347" s="1"/>
      <c r="K347" s="1"/>
      <c r="L347" s="1"/>
      <c r="M347" s="1"/>
      <c r="N347" s="1"/>
      <c r="O347" s="1"/>
      <c r="P347" s="1"/>
      <c r="Q347" s="1"/>
      <c r="R347" s="1"/>
      <c r="S347" s="1"/>
      <c r="T347" s="1"/>
      <c r="U347" s="1"/>
      <c r="V347" s="1"/>
      <c r="W347" s="1"/>
      <c r="X347" s="1"/>
      <c r="Y347" s="1"/>
    </row>
    <row r="348" spans="1:25" ht="9.75" customHeight="1">
      <c r="A348" s="1"/>
      <c r="B348" s="72"/>
      <c r="C348" s="124"/>
      <c r="D348" s="124"/>
      <c r="E348" s="1"/>
      <c r="F348" s="1"/>
      <c r="G348" s="1"/>
      <c r="H348" s="1"/>
      <c r="I348" s="1"/>
      <c r="J348" s="1"/>
      <c r="K348" s="1"/>
      <c r="L348" s="1"/>
      <c r="M348" s="1"/>
      <c r="N348" s="1"/>
      <c r="O348" s="1"/>
      <c r="P348" s="1"/>
      <c r="Q348" s="1"/>
      <c r="R348" s="1"/>
      <c r="S348" s="1"/>
      <c r="T348" s="1"/>
      <c r="U348" s="1"/>
      <c r="V348" s="1"/>
      <c r="W348" s="1"/>
      <c r="X348" s="1"/>
      <c r="Y348" s="1"/>
    </row>
    <row r="349" spans="1:25" ht="9.75" customHeight="1">
      <c r="A349" s="1"/>
      <c r="B349" s="72"/>
      <c r="C349" s="124"/>
      <c r="D349" s="124"/>
      <c r="E349" s="1"/>
      <c r="F349" s="1"/>
      <c r="G349" s="1"/>
      <c r="H349" s="1"/>
      <c r="I349" s="1"/>
      <c r="J349" s="1"/>
      <c r="K349" s="1"/>
      <c r="L349" s="1"/>
      <c r="M349" s="1"/>
      <c r="N349" s="1"/>
      <c r="O349" s="1"/>
      <c r="P349" s="1"/>
      <c r="Q349" s="1"/>
      <c r="R349" s="1"/>
      <c r="S349" s="1"/>
      <c r="T349" s="1"/>
      <c r="U349" s="1"/>
      <c r="V349" s="1"/>
      <c r="W349" s="1"/>
      <c r="X349" s="1"/>
      <c r="Y349" s="1"/>
    </row>
    <row r="350" spans="1:25" ht="9.75" customHeight="1">
      <c r="A350" s="1"/>
      <c r="B350" s="72"/>
      <c r="C350" s="124"/>
      <c r="D350" s="124"/>
      <c r="E350" s="1"/>
      <c r="F350" s="1"/>
      <c r="G350" s="1"/>
      <c r="H350" s="1"/>
      <c r="I350" s="1"/>
      <c r="J350" s="1"/>
      <c r="K350" s="1"/>
      <c r="L350" s="1"/>
      <c r="M350" s="1"/>
      <c r="N350" s="1"/>
      <c r="O350" s="1"/>
      <c r="P350" s="1"/>
      <c r="Q350" s="1"/>
      <c r="R350" s="1"/>
      <c r="S350" s="1"/>
      <c r="T350" s="1"/>
      <c r="U350" s="1"/>
      <c r="V350" s="1"/>
      <c r="W350" s="1"/>
      <c r="X350" s="1"/>
      <c r="Y350" s="1"/>
    </row>
    <row r="351" spans="1:25" ht="9.75" customHeight="1">
      <c r="A351" s="1"/>
      <c r="B351" s="72"/>
      <c r="C351" s="124"/>
      <c r="D351" s="124"/>
      <c r="E351" s="1"/>
      <c r="F351" s="1"/>
      <c r="G351" s="1"/>
      <c r="H351" s="1"/>
      <c r="I351" s="1"/>
      <c r="J351" s="1"/>
      <c r="K351" s="1"/>
      <c r="L351" s="1"/>
      <c r="M351" s="1"/>
      <c r="N351" s="1"/>
      <c r="O351" s="1"/>
      <c r="P351" s="1"/>
      <c r="Q351" s="1"/>
      <c r="R351" s="1"/>
      <c r="S351" s="1"/>
      <c r="T351" s="1"/>
      <c r="U351" s="1"/>
      <c r="V351" s="1"/>
      <c r="W351" s="1"/>
      <c r="X351" s="1"/>
      <c r="Y351" s="1"/>
    </row>
    <row r="352" spans="1:25" ht="9.75" customHeight="1">
      <c r="A352" s="1"/>
      <c r="B352" s="72"/>
      <c r="C352" s="124"/>
      <c r="D352" s="124"/>
      <c r="E352" s="1"/>
      <c r="F352" s="1"/>
      <c r="G352" s="1"/>
      <c r="H352" s="1"/>
      <c r="I352" s="1"/>
      <c r="J352" s="1"/>
      <c r="K352" s="1"/>
      <c r="L352" s="1"/>
      <c r="M352" s="1"/>
      <c r="N352" s="1"/>
      <c r="O352" s="1"/>
      <c r="P352" s="1"/>
      <c r="Q352" s="1"/>
      <c r="R352" s="1"/>
      <c r="S352" s="1"/>
      <c r="T352" s="1"/>
      <c r="U352" s="1"/>
      <c r="V352" s="1"/>
      <c r="W352" s="1"/>
      <c r="X352" s="1"/>
      <c r="Y352" s="1"/>
    </row>
    <row r="353" spans="1:25" ht="9.75" customHeight="1">
      <c r="A353" s="1"/>
      <c r="B353" s="72"/>
      <c r="C353" s="124"/>
      <c r="D353" s="124"/>
      <c r="E353" s="1"/>
      <c r="F353" s="1"/>
      <c r="G353" s="1"/>
      <c r="H353" s="1"/>
      <c r="I353" s="1"/>
      <c r="J353" s="1"/>
      <c r="K353" s="1"/>
      <c r="L353" s="1"/>
      <c r="M353" s="1"/>
      <c r="N353" s="1"/>
      <c r="O353" s="1"/>
      <c r="P353" s="1"/>
      <c r="Q353" s="1"/>
      <c r="R353" s="1"/>
      <c r="S353" s="1"/>
      <c r="T353" s="1"/>
      <c r="U353" s="1"/>
      <c r="V353" s="1"/>
      <c r="W353" s="1"/>
      <c r="X353" s="1"/>
      <c r="Y353" s="1"/>
    </row>
    <row r="354" spans="1:25" ht="9.75" customHeight="1">
      <c r="A354" s="1"/>
      <c r="B354" s="72"/>
      <c r="C354" s="124"/>
      <c r="D354" s="124"/>
      <c r="E354" s="1"/>
      <c r="F354" s="1"/>
      <c r="G354" s="1"/>
      <c r="H354" s="1"/>
      <c r="I354" s="1"/>
      <c r="J354" s="1"/>
      <c r="K354" s="1"/>
      <c r="L354" s="1"/>
      <c r="M354" s="1"/>
      <c r="N354" s="1"/>
      <c r="O354" s="1"/>
      <c r="P354" s="1"/>
      <c r="Q354" s="1"/>
      <c r="R354" s="1"/>
      <c r="S354" s="1"/>
      <c r="T354" s="1"/>
      <c r="U354" s="1"/>
      <c r="V354" s="1"/>
      <c r="W354" s="1"/>
      <c r="X354" s="1"/>
      <c r="Y354" s="1"/>
    </row>
    <row r="355" spans="1:25" ht="9.75" customHeight="1">
      <c r="A355" s="1"/>
      <c r="B355" s="72"/>
      <c r="C355" s="124"/>
      <c r="D355" s="124"/>
      <c r="E355" s="1"/>
      <c r="F355" s="1"/>
      <c r="G355" s="1"/>
      <c r="H355" s="1"/>
      <c r="I355" s="1"/>
      <c r="J355" s="1"/>
      <c r="K355" s="1"/>
      <c r="L355" s="1"/>
      <c r="M355" s="1"/>
      <c r="N355" s="1"/>
      <c r="O355" s="1"/>
      <c r="P355" s="1"/>
      <c r="Q355" s="1"/>
      <c r="R355" s="1"/>
      <c r="S355" s="1"/>
      <c r="T355" s="1"/>
      <c r="U355" s="1"/>
      <c r="V355" s="1"/>
      <c r="W355" s="1"/>
      <c r="X355" s="1"/>
      <c r="Y355" s="1"/>
    </row>
    <row r="356" spans="1:25" ht="9.75" customHeight="1">
      <c r="A356" s="1"/>
      <c r="B356" s="72"/>
      <c r="C356" s="124"/>
      <c r="D356" s="124"/>
      <c r="E356" s="1"/>
      <c r="F356" s="1"/>
      <c r="G356" s="1"/>
      <c r="H356" s="1"/>
      <c r="I356" s="1"/>
      <c r="J356" s="1"/>
      <c r="K356" s="1"/>
      <c r="L356" s="1"/>
      <c r="M356" s="1"/>
      <c r="N356" s="1"/>
      <c r="O356" s="1"/>
      <c r="P356" s="1"/>
      <c r="Q356" s="1"/>
      <c r="R356" s="1"/>
      <c r="S356" s="1"/>
      <c r="T356" s="1"/>
      <c r="U356" s="1"/>
      <c r="V356" s="1"/>
      <c r="W356" s="1"/>
      <c r="X356" s="1"/>
      <c r="Y356" s="1"/>
    </row>
    <row r="357" spans="1:25" ht="9.75" customHeight="1">
      <c r="A357" s="1"/>
      <c r="B357" s="72"/>
      <c r="C357" s="124"/>
      <c r="D357" s="124"/>
      <c r="E357" s="1"/>
      <c r="F357" s="1"/>
      <c r="G357" s="1"/>
      <c r="H357" s="1"/>
      <c r="I357" s="1"/>
      <c r="J357" s="1"/>
      <c r="K357" s="1"/>
      <c r="L357" s="1"/>
      <c r="M357" s="1"/>
      <c r="N357" s="1"/>
      <c r="O357" s="1"/>
      <c r="P357" s="1"/>
      <c r="Q357" s="1"/>
      <c r="R357" s="1"/>
      <c r="S357" s="1"/>
      <c r="T357" s="1"/>
      <c r="U357" s="1"/>
      <c r="V357" s="1"/>
      <c r="W357" s="1"/>
      <c r="X357" s="1"/>
      <c r="Y357" s="1"/>
    </row>
    <row r="358" spans="1:25" ht="9.75" customHeight="1">
      <c r="A358" s="1"/>
      <c r="B358" s="72"/>
      <c r="C358" s="124"/>
      <c r="D358" s="124"/>
      <c r="E358" s="1"/>
      <c r="F358" s="1"/>
      <c r="G358" s="1"/>
      <c r="H358" s="1"/>
      <c r="I358" s="1"/>
      <c r="J358" s="1"/>
      <c r="K358" s="1"/>
      <c r="L358" s="1"/>
      <c r="M358" s="1"/>
      <c r="N358" s="1"/>
      <c r="O358" s="1"/>
      <c r="P358" s="1"/>
      <c r="Q358" s="1"/>
      <c r="R358" s="1"/>
      <c r="S358" s="1"/>
      <c r="T358" s="1"/>
      <c r="U358" s="1"/>
      <c r="V358" s="1"/>
      <c r="W358" s="1"/>
      <c r="X358" s="1"/>
      <c r="Y358" s="1"/>
    </row>
    <row r="359" spans="1:25" ht="9.75" customHeight="1">
      <c r="A359" s="1"/>
      <c r="B359" s="72"/>
      <c r="C359" s="124"/>
      <c r="D359" s="124"/>
      <c r="E359" s="1"/>
      <c r="F359" s="1"/>
      <c r="G359" s="1"/>
      <c r="H359" s="1"/>
      <c r="I359" s="1"/>
      <c r="J359" s="1"/>
      <c r="K359" s="1"/>
      <c r="L359" s="1"/>
      <c r="M359" s="1"/>
      <c r="N359" s="1"/>
      <c r="O359" s="1"/>
      <c r="P359" s="1"/>
      <c r="Q359" s="1"/>
      <c r="R359" s="1"/>
      <c r="S359" s="1"/>
      <c r="T359" s="1"/>
      <c r="U359" s="1"/>
      <c r="V359" s="1"/>
      <c r="W359" s="1"/>
      <c r="X359" s="1"/>
      <c r="Y359" s="1"/>
    </row>
    <row r="360" spans="1:25" ht="9.75" customHeight="1">
      <c r="A360" s="1"/>
      <c r="B360" s="72"/>
      <c r="C360" s="124"/>
      <c r="D360" s="124"/>
      <c r="E360" s="1"/>
      <c r="F360" s="1"/>
      <c r="G360" s="1"/>
      <c r="H360" s="1"/>
      <c r="I360" s="1"/>
      <c r="J360" s="1"/>
      <c r="K360" s="1"/>
      <c r="L360" s="1"/>
      <c r="M360" s="1"/>
      <c r="N360" s="1"/>
      <c r="O360" s="1"/>
      <c r="P360" s="1"/>
      <c r="Q360" s="1"/>
      <c r="R360" s="1"/>
      <c r="S360" s="1"/>
      <c r="T360" s="1"/>
      <c r="U360" s="1"/>
      <c r="V360" s="1"/>
      <c r="W360" s="1"/>
      <c r="X360" s="1"/>
      <c r="Y360" s="1"/>
    </row>
    <row r="361" spans="1:25" ht="9.75" customHeight="1">
      <c r="A361" s="1"/>
      <c r="B361" s="72"/>
      <c r="C361" s="124"/>
      <c r="D361" s="124"/>
      <c r="E361" s="1"/>
      <c r="F361" s="1"/>
      <c r="G361" s="1"/>
      <c r="H361" s="1"/>
      <c r="I361" s="1"/>
      <c r="J361" s="1"/>
      <c r="K361" s="1"/>
      <c r="L361" s="1"/>
      <c r="M361" s="1"/>
      <c r="N361" s="1"/>
      <c r="O361" s="1"/>
      <c r="P361" s="1"/>
      <c r="Q361" s="1"/>
      <c r="R361" s="1"/>
      <c r="S361" s="1"/>
      <c r="T361" s="1"/>
      <c r="U361" s="1"/>
      <c r="V361" s="1"/>
      <c r="W361" s="1"/>
      <c r="X361" s="1"/>
      <c r="Y361" s="1"/>
    </row>
    <row r="362" spans="1:25" ht="9.75" customHeight="1">
      <c r="A362" s="1"/>
      <c r="B362" s="72"/>
      <c r="C362" s="124"/>
      <c r="D362" s="124"/>
      <c r="E362" s="1"/>
      <c r="F362" s="1"/>
      <c r="G362" s="1"/>
      <c r="H362" s="1"/>
      <c r="I362" s="1"/>
      <c r="J362" s="1"/>
      <c r="K362" s="1"/>
      <c r="L362" s="1"/>
      <c r="M362" s="1"/>
      <c r="N362" s="1"/>
      <c r="O362" s="1"/>
      <c r="P362" s="1"/>
      <c r="Q362" s="1"/>
      <c r="R362" s="1"/>
      <c r="S362" s="1"/>
      <c r="T362" s="1"/>
      <c r="U362" s="1"/>
      <c r="V362" s="1"/>
      <c r="W362" s="1"/>
      <c r="X362" s="1"/>
      <c r="Y362" s="1"/>
    </row>
    <row r="363" spans="1:25" ht="9.75" customHeight="1">
      <c r="A363" s="1"/>
      <c r="B363" s="72"/>
      <c r="C363" s="124"/>
      <c r="D363" s="124"/>
      <c r="E363" s="1"/>
      <c r="F363" s="1"/>
      <c r="G363" s="1"/>
      <c r="H363" s="1"/>
      <c r="I363" s="1"/>
      <c r="J363" s="1"/>
      <c r="K363" s="1"/>
      <c r="L363" s="1"/>
      <c r="M363" s="1"/>
      <c r="N363" s="1"/>
      <c r="O363" s="1"/>
      <c r="P363" s="1"/>
      <c r="Q363" s="1"/>
      <c r="R363" s="1"/>
      <c r="S363" s="1"/>
      <c r="T363" s="1"/>
      <c r="U363" s="1"/>
      <c r="V363" s="1"/>
      <c r="W363" s="1"/>
      <c r="X363" s="1"/>
      <c r="Y363" s="1"/>
    </row>
    <row r="364" spans="1:25" ht="9.75" customHeight="1">
      <c r="A364" s="1"/>
      <c r="B364" s="72"/>
      <c r="C364" s="124"/>
      <c r="D364" s="124"/>
      <c r="E364" s="1"/>
      <c r="F364" s="1"/>
      <c r="G364" s="1"/>
      <c r="H364" s="1"/>
      <c r="I364" s="1"/>
      <c r="J364" s="1"/>
      <c r="K364" s="1"/>
      <c r="L364" s="1"/>
      <c r="M364" s="1"/>
      <c r="N364" s="1"/>
      <c r="O364" s="1"/>
      <c r="P364" s="1"/>
      <c r="Q364" s="1"/>
      <c r="R364" s="1"/>
      <c r="S364" s="1"/>
      <c r="T364" s="1"/>
      <c r="U364" s="1"/>
      <c r="V364" s="1"/>
      <c r="W364" s="1"/>
      <c r="X364" s="1"/>
      <c r="Y364" s="1"/>
    </row>
    <row r="365" spans="1:25" ht="9.75" customHeight="1">
      <c r="A365" s="1"/>
      <c r="B365" s="72"/>
      <c r="C365" s="124"/>
      <c r="D365" s="124"/>
      <c r="E365" s="1"/>
      <c r="F365" s="1"/>
      <c r="G365" s="1"/>
      <c r="H365" s="1"/>
      <c r="I365" s="1"/>
      <c r="J365" s="1"/>
      <c r="K365" s="1"/>
      <c r="L365" s="1"/>
      <c r="M365" s="1"/>
      <c r="N365" s="1"/>
      <c r="O365" s="1"/>
      <c r="P365" s="1"/>
      <c r="Q365" s="1"/>
      <c r="R365" s="1"/>
      <c r="S365" s="1"/>
      <c r="T365" s="1"/>
      <c r="U365" s="1"/>
      <c r="V365" s="1"/>
      <c r="W365" s="1"/>
      <c r="X365" s="1"/>
      <c r="Y365" s="1"/>
    </row>
    <row r="366" spans="1:25" ht="9.75" customHeight="1">
      <c r="A366" s="1"/>
      <c r="B366" s="72"/>
      <c r="C366" s="124"/>
      <c r="D366" s="124"/>
      <c r="E366" s="1"/>
      <c r="F366" s="1"/>
      <c r="G366" s="1"/>
      <c r="H366" s="1"/>
      <c r="I366" s="1"/>
      <c r="J366" s="1"/>
      <c r="K366" s="1"/>
      <c r="L366" s="1"/>
      <c r="M366" s="1"/>
      <c r="N366" s="1"/>
      <c r="O366" s="1"/>
      <c r="P366" s="1"/>
      <c r="Q366" s="1"/>
      <c r="R366" s="1"/>
      <c r="S366" s="1"/>
      <c r="T366" s="1"/>
      <c r="U366" s="1"/>
      <c r="V366" s="1"/>
      <c r="W366" s="1"/>
      <c r="X366" s="1"/>
      <c r="Y366" s="1"/>
    </row>
    <row r="367" spans="1:25" ht="9.75" customHeight="1">
      <c r="A367" s="1"/>
      <c r="B367" s="72"/>
      <c r="C367" s="124"/>
      <c r="D367" s="124"/>
      <c r="E367" s="1"/>
      <c r="F367" s="1"/>
      <c r="G367" s="1"/>
      <c r="H367" s="1"/>
      <c r="I367" s="1"/>
      <c r="J367" s="1"/>
      <c r="K367" s="1"/>
      <c r="L367" s="1"/>
      <c r="M367" s="1"/>
      <c r="N367" s="1"/>
      <c r="O367" s="1"/>
      <c r="P367" s="1"/>
      <c r="Q367" s="1"/>
      <c r="R367" s="1"/>
      <c r="S367" s="1"/>
      <c r="T367" s="1"/>
      <c r="U367" s="1"/>
      <c r="V367" s="1"/>
      <c r="W367" s="1"/>
      <c r="X367" s="1"/>
      <c r="Y367" s="1"/>
    </row>
    <row r="368" spans="1:25" ht="9.75" customHeight="1">
      <c r="A368" s="1"/>
      <c r="B368" s="72"/>
      <c r="C368" s="124"/>
      <c r="D368" s="124"/>
      <c r="E368" s="1"/>
      <c r="F368" s="1"/>
      <c r="G368" s="1"/>
      <c r="H368" s="1"/>
      <c r="I368" s="1"/>
      <c r="J368" s="1"/>
      <c r="K368" s="1"/>
      <c r="L368" s="1"/>
      <c r="M368" s="1"/>
      <c r="N368" s="1"/>
      <c r="O368" s="1"/>
      <c r="P368" s="1"/>
      <c r="Q368" s="1"/>
      <c r="R368" s="1"/>
      <c r="S368" s="1"/>
      <c r="T368" s="1"/>
      <c r="U368" s="1"/>
      <c r="V368" s="1"/>
      <c r="W368" s="1"/>
      <c r="X368" s="1"/>
      <c r="Y368" s="1"/>
    </row>
    <row r="369" spans="1:25" ht="9.75" customHeight="1">
      <c r="A369" s="1"/>
      <c r="B369" s="72"/>
      <c r="C369" s="124"/>
      <c r="D369" s="124"/>
      <c r="E369" s="1"/>
      <c r="F369" s="1"/>
      <c r="G369" s="1"/>
      <c r="H369" s="1"/>
      <c r="I369" s="1"/>
      <c r="J369" s="1"/>
      <c r="K369" s="1"/>
      <c r="L369" s="1"/>
      <c r="M369" s="1"/>
      <c r="N369" s="1"/>
      <c r="O369" s="1"/>
      <c r="P369" s="1"/>
      <c r="Q369" s="1"/>
      <c r="R369" s="1"/>
      <c r="S369" s="1"/>
      <c r="T369" s="1"/>
      <c r="U369" s="1"/>
      <c r="V369" s="1"/>
      <c r="W369" s="1"/>
      <c r="X369" s="1"/>
      <c r="Y369" s="1"/>
    </row>
    <row r="370" spans="1:25" ht="9.75" customHeight="1">
      <c r="A370" s="1"/>
      <c r="B370" s="72"/>
      <c r="C370" s="124"/>
      <c r="D370" s="124"/>
      <c r="E370" s="1"/>
      <c r="F370" s="1"/>
      <c r="G370" s="1"/>
      <c r="H370" s="1"/>
      <c r="I370" s="1"/>
      <c r="J370" s="1"/>
      <c r="K370" s="1"/>
      <c r="L370" s="1"/>
      <c r="M370" s="1"/>
      <c r="N370" s="1"/>
      <c r="O370" s="1"/>
      <c r="P370" s="1"/>
      <c r="Q370" s="1"/>
      <c r="R370" s="1"/>
      <c r="S370" s="1"/>
      <c r="T370" s="1"/>
      <c r="U370" s="1"/>
      <c r="V370" s="1"/>
      <c r="W370" s="1"/>
      <c r="X370" s="1"/>
      <c r="Y370" s="1"/>
    </row>
    <row r="371" spans="1:25" ht="9.75" customHeight="1">
      <c r="A371" s="1"/>
      <c r="B371" s="72"/>
      <c r="C371" s="124"/>
      <c r="D371" s="124"/>
      <c r="E371" s="1"/>
      <c r="F371" s="1"/>
      <c r="G371" s="1"/>
      <c r="H371" s="1"/>
      <c r="I371" s="1"/>
      <c r="J371" s="1"/>
      <c r="K371" s="1"/>
      <c r="L371" s="1"/>
      <c r="M371" s="1"/>
      <c r="N371" s="1"/>
      <c r="O371" s="1"/>
      <c r="P371" s="1"/>
      <c r="Q371" s="1"/>
      <c r="R371" s="1"/>
      <c r="S371" s="1"/>
      <c r="T371" s="1"/>
      <c r="U371" s="1"/>
      <c r="V371" s="1"/>
      <c r="W371" s="1"/>
      <c r="X371" s="1"/>
      <c r="Y371" s="1"/>
    </row>
    <row r="372" spans="1:25" ht="9.75" customHeight="1">
      <c r="A372" s="1"/>
      <c r="B372" s="72"/>
      <c r="C372" s="124"/>
      <c r="D372" s="124"/>
      <c r="E372" s="1"/>
      <c r="F372" s="1"/>
      <c r="G372" s="1"/>
      <c r="H372" s="1"/>
      <c r="I372" s="1"/>
      <c r="J372" s="1"/>
      <c r="K372" s="1"/>
      <c r="L372" s="1"/>
      <c r="M372" s="1"/>
      <c r="N372" s="1"/>
      <c r="O372" s="1"/>
      <c r="P372" s="1"/>
      <c r="Q372" s="1"/>
      <c r="R372" s="1"/>
      <c r="S372" s="1"/>
      <c r="T372" s="1"/>
      <c r="U372" s="1"/>
      <c r="V372" s="1"/>
      <c r="W372" s="1"/>
      <c r="X372" s="1"/>
      <c r="Y372" s="1"/>
    </row>
    <row r="373" spans="1:25" ht="9.75" customHeight="1">
      <c r="A373" s="1"/>
      <c r="B373" s="72"/>
      <c r="C373" s="124"/>
      <c r="D373" s="124"/>
      <c r="E373" s="1"/>
      <c r="F373" s="1"/>
      <c r="G373" s="1"/>
      <c r="H373" s="1"/>
      <c r="I373" s="1"/>
      <c r="J373" s="1"/>
      <c r="K373" s="1"/>
      <c r="L373" s="1"/>
      <c r="M373" s="1"/>
      <c r="N373" s="1"/>
      <c r="O373" s="1"/>
      <c r="P373" s="1"/>
      <c r="Q373" s="1"/>
      <c r="R373" s="1"/>
      <c r="S373" s="1"/>
      <c r="T373" s="1"/>
      <c r="U373" s="1"/>
      <c r="V373" s="1"/>
      <c r="W373" s="1"/>
      <c r="X373" s="1"/>
      <c r="Y373" s="1"/>
    </row>
    <row r="374" spans="1:25" ht="9.75" customHeight="1">
      <c r="A374" s="1"/>
      <c r="B374" s="72"/>
      <c r="C374" s="124"/>
      <c r="D374" s="124"/>
      <c r="E374" s="1"/>
      <c r="F374" s="1"/>
      <c r="G374" s="1"/>
      <c r="H374" s="1"/>
      <c r="I374" s="1"/>
      <c r="J374" s="1"/>
      <c r="K374" s="1"/>
      <c r="L374" s="1"/>
      <c r="M374" s="1"/>
      <c r="N374" s="1"/>
      <c r="O374" s="1"/>
      <c r="P374" s="1"/>
      <c r="Q374" s="1"/>
      <c r="R374" s="1"/>
      <c r="S374" s="1"/>
      <c r="T374" s="1"/>
      <c r="U374" s="1"/>
      <c r="V374" s="1"/>
      <c r="W374" s="1"/>
      <c r="X374" s="1"/>
      <c r="Y374" s="1"/>
    </row>
    <row r="375" spans="1:25" ht="9.75" customHeight="1">
      <c r="A375" s="1"/>
      <c r="B375" s="72"/>
      <c r="C375" s="124"/>
      <c r="D375" s="124"/>
      <c r="E375" s="1"/>
      <c r="F375" s="1"/>
      <c r="G375" s="1"/>
      <c r="H375" s="1"/>
      <c r="I375" s="1"/>
      <c r="J375" s="1"/>
      <c r="K375" s="1"/>
      <c r="L375" s="1"/>
      <c r="M375" s="1"/>
      <c r="N375" s="1"/>
      <c r="O375" s="1"/>
      <c r="P375" s="1"/>
      <c r="Q375" s="1"/>
      <c r="R375" s="1"/>
      <c r="S375" s="1"/>
      <c r="T375" s="1"/>
      <c r="U375" s="1"/>
      <c r="V375" s="1"/>
      <c r="W375" s="1"/>
      <c r="X375" s="1"/>
      <c r="Y375" s="1"/>
    </row>
    <row r="376" spans="1:25" ht="9.75" customHeight="1">
      <c r="A376" s="1"/>
      <c r="B376" s="72"/>
      <c r="C376" s="124"/>
      <c r="D376" s="124"/>
      <c r="E376" s="1"/>
      <c r="F376" s="1"/>
      <c r="G376" s="1"/>
      <c r="H376" s="1"/>
      <c r="I376" s="1"/>
      <c r="J376" s="1"/>
      <c r="K376" s="1"/>
      <c r="L376" s="1"/>
      <c r="M376" s="1"/>
      <c r="N376" s="1"/>
      <c r="O376" s="1"/>
      <c r="P376" s="1"/>
      <c r="Q376" s="1"/>
      <c r="R376" s="1"/>
      <c r="S376" s="1"/>
      <c r="T376" s="1"/>
      <c r="U376" s="1"/>
      <c r="V376" s="1"/>
      <c r="W376" s="1"/>
      <c r="X376" s="1"/>
      <c r="Y376" s="1"/>
    </row>
    <row r="377" spans="1:25" ht="9.75" customHeight="1">
      <c r="A377" s="1"/>
      <c r="B377" s="72"/>
      <c r="C377" s="124"/>
      <c r="D377" s="124"/>
      <c r="E377" s="1"/>
      <c r="F377" s="1"/>
      <c r="G377" s="1"/>
      <c r="H377" s="1"/>
      <c r="I377" s="1"/>
      <c r="J377" s="1"/>
      <c r="K377" s="1"/>
      <c r="L377" s="1"/>
      <c r="M377" s="1"/>
      <c r="N377" s="1"/>
      <c r="O377" s="1"/>
      <c r="P377" s="1"/>
      <c r="Q377" s="1"/>
      <c r="R377" s="1"/>
      <c r="S377" s="1"/>
      <c r="T377" s="1"/>
      <c r="U377" s="1"/>
      <c r="V377" s="1"/>
      <c r="W377" s="1"/>
      <c r="X377" s="1"/>
      <c r="Y377" s="1"/>
    </row>
    <row r="378" spans="1:25" ht="9.75" customHeight="1">
      <c r="A378" s="1"/>
      <c r="B378" s="72"/>
      <c r="C378" s="124"/>
      <c r="D378" s="124"/>
      <c r="E378" s="1"/>
      <c r="F378" s="1"/>
      <c r="G378" s="1"/>
      <c r="H378" s="1"/>
      <c r="I378" s="1"/>
      <c r="J378" s="1"/>
      <c r="K378" s="1"/>
      <c r="L378" s="1"/>
      <c r="M378" s="1"/>
      <c r="N378" s="1"/>
      <c r="O378" s="1"/>
      <c r="P378" s="1"/>
      <c r="Q378" s="1"/>
      <c r="R378" s="1"/>
      <c r="S378" s="1"/>
      <c r="T378" s="1"/>
      <c r="U378" s="1"/>
      <c r="V378" s="1"/>
      <c r="W378" s="1"/>
      <c r="X378" s="1"/>
      <c r="Y378" s="1"/>
    </row>
    <row r="379" spans="1:25" ht="9.75" customHeight="1">
      <c r="A379" s="1"/>
      <c r="B379" s="72"/>
      <c r="C379" s="124"/>
      <c r="D379" s="124"/>
      <c r="E379" s="1"/>
      <c r="F379" s="1"/>
      <c r="G379" s="1"/>
      <c r="H379" s="1"/>
      <c r="I379" s="1"/>
      <c r="J379" s="1"/>
      <c r="K379" s="1"/>
      <c r="L379" s="1"/>
      <c r="M379" s="1"/>
      <c r="N379" s="1"/>
      <c r="O379" s="1"/>
      <c r="P379" s="1"/>
      <c r="Q379" s="1"/>
      <c r="R379" s="1"/>
      <c r="S379" s="1"/>
      <c r="T379" s="1"/>
      <c r="U379" s="1"/>
      <c r="V379" s="1"/>
      <c r="W379" s="1"/>
      <c r="X379" s="1"/>
      <c r="Y379" s="1"/>
    </row>
    <row r="380" spans="1:25" ht="9.75" customHeight="1">
      <c r="A380" s="1"/>
      <c r="B380" s="72"/>
      <c r="C380" s="124"/>
      <c r="D380" s="124"/>
      <c r="E380" s="1"/>
      <c r="F380" s="1"/>
      <c r="G380" s="1"/>
      <c r="H380" s="1"/>
      <c r="I380" s="1"/>
      <c r="J380" s="1"/>
      <c r="K380" s="1"/>
      <c r="L380" s="1"/>
      <c r="M380" s="1"/>
      <c r="N380" s="1"/>
      <c r="O380" s="1"/>
      <c r="P380" s="1"/>
      <c r="Q380" s="1"/>
      <c r="R380" s="1"/>
      <c r="S380" s="1"/>
      <c r="T380" s="1"/>
      <c r="U380" s="1"/>
      <c r="V380" s="1"/>
      <c r="W380" s="1"/>
      <c r="X380" s="1"/>
      <c r="Y380" s="1"/>
    </row>
    <row r="381" spans="1:25" ht="9.75" customHeight="1">
      <c r="A381" s="1"/>
      <c r="B381" s="72"/>
      <c r="C381" s="124"/>
      <c r="D381" s="124"/>
      <c r="E381" s="1"/>
      <c r="F381" s="1"/>
      <c r="G381" s="1"/>
      <c r="H381" s="1"/>
      <c r="I381" s="1"/>
      <c r="J381" s="1"/>
      <c r="K381" s="1"/>
      <c r="L381" s="1"/>
      <c r="M381" s="1"/>
      <c r="N381" s="1"/>
      <c r="O381" s="1"/>
      <c r="P381" s="1"/>
      <c r="Q381" s="1"/>
      <c r="R381" s="1"/>
      <c r="S381" s="1"/>
      <c r="T381" s="1"/>
      <c r="U381" s="1"/>
      <c r="V381" s="1"/>
      <c r="W381" s="1"/>
      <c r="X381" s="1"/>
      <c r="Y381" s="1"/>
    </row>
    <row r="382" spans="1:25" ht="9.75" customHeight="1">
      <c r="A382" s="1"/>
      <c r="B382" s="72"/>
      <c r="C382" s="124"/>
      <c r="D382" s="124"/>
      <c r="E382" s="1"/>
      <c r="F382" s="1"/>
      <c r="G382" s="1"/>
      <c r="H382" s="1"/>
      <c r="I382" s="1"/>
      <c r="J382" s="1"/>
      <c r="K382" s="1"/>
      <c r="L382" s="1"/>
      <c r="M382" s="1"/>
      <c r="N382" s="1"/>
      <c r="O382" s="1"/>
      <c r="P382" s="1"/>
      <c r="Q382" s="1"/>
      <c r="R382" s="1"/>
      <c r="S382" s="1"/>
      <c r="T382" s="1"/>
      <c r="U382" s="1"/>
      <c r="V382" s="1"/>
      <c r="W382" s="1"/>
      <c r="X382" s="1"/>
      <c r="Y382" s="1"/>
    </row>
    <row r="383" spans="1:25" ht="9.75" customHeight="1">
      <c r="A383" s="1"/>
      <c r="B383" s="72"/>
      <c r="C383" s="124"/>
      <c r="D383" s="124"/>
      <c r="E383" s="1"/>
      <c r="F383" s="1"/>
      <c r="G383" s="1"/>
      <c r="H383" s="1"/>
      <c r="I383" s="1"/>
      <c r="J383" s="1"/>
      <c r="K383" s="1"/>
      <c r="L383" s="1"/>
      <c r="M383" s="1"/>
      <c r="N383" s="1"/>
      <c r="O383" s="1"/>
      <c r="P383" s="1"/>
      <c r="Q383" s="1"/>
      <c r="R383" s="1"/>
      <c r="S383" s="1"/>
      <c r="T383" s="1"/>
      <c r="U383" s="1"/>
      <c r="V383" s="1"/>
      <c r="W383" s="1"/>
      <c r="X383" s="1"/>
      <c r="Y383" s="1"/>
    </row>
    <row r="384" spans="1:25" ht="9.75" customHeight="1">
      <c r="A384" s="1"/>
      <c r="B384" s="72"/>
      <c r="C384" s="124"/>
      <c r="D384" s="124"/>
      <c r="E384" s="1"/>
      <c r="F384" s="1"/>
      <c r="G384" s="1"/>
      <c r="H384" s="1"/>
      <c r="I384" s="1"/>
      <c r="J384" s="1"/>
      <c r="K384" s="1"/>
      <c r="L384" s="1"/>
      <c r="M384" s="1"/>
      <c r="N384" s="1"/>
      <c r="O384" s="1"/>
      <c r="P384" s="1"/>
      <c r="Q384" s="1"/>
      <c r="R384" s="1"/>
      <c r="S384" s="1"/>
      <c r="T384" s="1"/>
      <c r="U384" s="1"/>
      <c r="V384" s="1"/>
      <c r="W384" s="1"/>
      <c r="X384" s="1"/>
      <c r="Y384" s="1"/>
    </row>
    <row r="385" spans="1:25" ht="9.75" customHeight="1">
      <c r="A385" s="1"/>
      <c r="B385" s="72"/>
      <c r="C385" s="124"/>
      <c r="D385" s="124"/>
      <c r="E385" s="1"/>
      <c r="F385" s="1"/>
      <c r="G385" s="1"/>
      <c r="H385" s="1"/>
      <c r="I385" s="1"/>
      <c r="J385" s="1"/>
      <c r="K385" s="1"/>
      <c r="L385" s="1"/>
      <c r="M385" s="1"/>
      <c r="N385" s="1"/>
      <c r="O385" s="1"/>
      <c r="P385" s="1"/>
      <c r="Q385" s="1"/>
      <c r="R385" s="1"/>
      <c r="S385" s="1"/>
      <c r="T385" s="1"/>
      <c r="U385" s="1"/>
      <c r="V385" s="1"/>
      <c r="W385" s="1"/>
      <c r="X385" s="1"/>
      <c r="Y385" s="1"/>
    </row>
    <row r="386" spans="1:25" ht="9.75" customHeight="1">
      <c r="A386" s="1"/>
      <c r="B386" s="72"/>
      <c r="C386" s="124"/>
      <c r="D386" s="124"/>
      <c r="E386" s="1"/>
      <c r="F386" s="1"/>
      <c r="G386" s="1"/>
      <c r="H386" s="1"/>
      <c r="I386" s="1"/>
      <c r="J386" s="1"/>
      <c r="K386" s="1"/>
      <c r="L386" s="1"/>
      <c r="M386" s="1"/>
      <c r="N386" s="1"/>
      <c r="O386" s="1"/>
      <c r="P386" s="1"/>
      <c r="Q386" s="1"/>
      <c r="R386" s="1"/>
      <c r="S386" s="1"/>
      <c r="T386" s="1"/>
      <c r="U386" s="1"/>
      <c r="V386" s="1"/>
      <c r="W386" s="1"/>
      <c r="X386" s="1"/>
      <c r="Y386" s="1"/>
    </row>
    <row r="387" spans="1:25" ht="9.75" customHeight="1">
      <c r="A387" s="1"/>
      <c r="B387" s="72"/>
      <c r="C387" s="124"/>
      <c r="D387" s="124"/>
      <c r="E387" s="1"/>
      <c r="F387" s="1"/>
      <c r="G387" s="1"/>
      <c r="H387" s="1"/>
      <c r="I387" s="1"/>
      <c r="J387" s="1"/>
      <c r="K387" s="1"/>
      <c r="L387" s="1"/>
      <c r="M387" s="1"/>
      <c r="N387" s="1"/>
      <c r="O387" s="1"/>
      <c r="P387" s="1"/>
      <c r="Q387" s="1"/>
      <c r="R387" s="1"/>
      <c r="S387" s="1"/>
      <c r="T387" s="1"/>
      <c r="U387" s="1"/>
      <c r="V387" s="1"/>
      <c r="W387" s="1"/>
      <c r="X387" s="1"/>
      <c r="Y387" s="1"/>
    </row>
    <row r="388" spans="1:25" ht="9.75" customHeight="1">
      <c r="A388" s="1"/>
      <c r="B388" s="72"/>
      <c r="C388" s="124"/>
      <c r="D388" s="124"/>
      <c r="E388" s="1"/>
      <c r="F388" s="1"/>
      <c r="G388" s="1"/>
      <c r="H388" s="1"/>
      <c r="I388" s="1"/>
      <c r="J388" s="1"/>
      <c r="K388" s="1"/>
      <c r="L388" s="1"/>
      <c r="M388" s="1"/>
      <c r="N388" s="1"/>
      <c r="O388" s="1"/>
      <c r="P388" s="1"/>
      <c r="Q388" s="1"/>
      <c r="R388" s="1"/>
      <c r="S388" s="1"/>
      <c r="T388" s="1"/>
      <c r="U388" s="1"/>
      <c r="V388" s="1"/>
      <c r="W388" s="1"/>
      <c r="X388" s="1"/>
      <c r="Y388" s="1"/>
    </row>
    <row r="389" spans="1:25" ht="9.75" customHeight="1">
      <c r="A389" s="1"/>
      <c r="B389" s="72"/>
      <c r="C389" s="124"/>
      <c r="D389" s="124"/>
      <c r="E389" s="1"/>
      <c r="F389" s="1"/>
      <c r="G389" s="1"/>
      <c r="H389" s="1"/>
      <c r="I389" s="1"/>
      <c r="J389" s="1"/>
      <c r="K389" s="1"/>
      <c r="L389" s="1"/>
      <c r="M389" s="1"/>
      <c r="N389" s="1"/>
      <c r="O389" s="1"/>
      <c r="P389" s="1"/>
      <c r="Q389" s="1"/>
      <c r="R389" s="1"/>
      <c r="S389" s="1"/>
      <c r="T389" s="1"/>
      <c r="U389" s="1"/>
      <c r="V389" s="1"/>
      <c r="W389" s="1"/>
      <c r="X389" s="1"/>
      <c r="Y389" s="1"/>
    </row>
    <row r="390" spans="1:25" ht="9.75" customHeight="1">
      <c r="A390" s="1"/>
      <c r="B390" s="72"/>
      <c r="C390" s="124"/>
      <c r="D390" s="124"/>
      <c r="E390" s="1"/>
      <c r="F390" s="1"/>
      <c r="G390" s="1"/>
      <c r="H390" s="1"/>
      <c r="I390" s="1"/>
      <c r="J390" s="1"/>
      <c r="K390" s="1"/>
      <c r="L390" s="1"/>
      <c r="M390" s="1"/>
      <c r="N390" s="1"/>
      <c r="O390" s="1"/>
      <c r="P390" s="1"/>
      <c r="Q390" s="1"/>
      <c r="R390" s="1"/>
      <c r="S390" s="1"/>
      <c r="T390" s="1"/>
      <c r="U390" s="1"/>
      <c r="V390" s="1"/>
      <c r="W390" s="1"/>
      <c r="X390" s="1"/>
      <c r="Y390" s="1"/>
    </row>
    <row r="391" spans="1:25" ht="9.75" customHeight="1">
      <c r="A391" s="1"/>
      <c r="B391" s="72"/>
      <c r="C391" s="124"/>
      <c r="D391" s="124"/>
      <c r="E391" s="1"/>
      <c r="F391" s="1"/>
      <c r="G391" s="1"/>
      <c r="H391" s="1"/>
      <c r="I391" s="1"/>
      <c r="J391" s="1"/>
      <c r="K391" s="1"/>
      <c r="L391" s="1"/>
      <c r="M391" s="1"/>
      <c r="N391" s="1"/>
      <c r="O391" s="1"/>
      <c r="P391" s="1"/>
      <c r="Q391" s="1"/>
      <c r="R391" s="1"/>
      <c r="S391" s="1"/>
      <c r="T391" s="1"/>
      <c r="U391" s="1"/>
      <c r="V391" s="1"/>
      <c r="W391" s="1"/>
      <c r="X391" s="1"/>
      <c r="Y391" s="1"/>
    </row>
    <row r="392" spans="1:25" ht="9.75" customHeight="1">
      <c r="A392" s="1"/>
      <c r="B392" s="72"/>
      <c r="C392" s="124"/>
      <c r="D392" s="124"/>
      <c r="E392" s="1"/>
      <c r="F392" s="1"/>
      <c r="G392" s="1"/>
      <c r="H392" s="1"/>
      <c r="I392" s="1"/>
      <c r="J392" s="1"/>
      <c r="K392" s="1"/>
      <c r="L392" s="1"/>
      <c r="M392" s="1"/>
      <c r="N392" s="1"/>
      <c r="O392" s="1"/>
      <c r="P392" s="1"/>
      <c r="Q392" s="1"/>
      <c r="R392" s="1"/>
      <c r="S392" s="1"/>
      <c r="T392" s="1"/>
      <c r="U392" s="1"/>
      <c r="V392" s="1"/>
      <c r="W392" s="1"/>
      <c r="X392" s="1"/>
      <c r="Y392" s="1"/>
    </row>
    <row r="393" spans="1:25" ht="9.75" customHeight="1">
      <c r="A393" s="1"/>
      <c r="B393" s="72"/>
      <c r="C393" s="124"/>
      <c r="D393" s="124"/>
      <c r="E393" s="1"/>
      <c r="F393" s="1"/>
      <c r="G393" s="1"/>
      <c r="H393" s="1"/>
      <c r="I393" s="1"/>
      <c r="J393" s="1"/>
      <c r="K393" s="1"/>
      <c r="L393" s="1"/>
      <c r="M393" s="1"/>
      <c r="N393" s="1"/>
      <c r="O393" s="1"/>
      <c r="P393" s="1"/>
      <c r="Q393" s="1"/>
      <c r="R393" s="1"/>
      <c r="S393" s="1"/>
      <c r="T393" s="1"/>
      <c r="U393" s="1"/>
      <c r="V393" s="1"/>
      <c r="W393" s="1"/>
      <c r="X393" s="1"/>
      <c r="Y393" s="1"/>
    </row>
    <row r="394" spans="1:25" ht="9.75" customHeight="1">
      <c r="A394" s="1"/>
      <c r="B394" s="72"/>
      <c r="C394" s="124"/>
      <c r="D394" s="124"/>
      <c r="E394" s="1"/>
      <c r="F394" s="1"/>
      <c r="G394" s="1"/>
      <c r="H394" s="1"/>
      <c r="I394" s="1"/>
      <c r="J394" s="1"/>
      <c r="K394" s="1"/>
      <c r="L394" s="1"/>
      <c r="M394" s="1"/>
      <c r="N394" s="1"/>
      <c r="O394" s="1"/>
      <c r="P394" s="1"/>
      <c r="Q394" s="1"/>
      <c r="R394" s="1"/>
      <c r="S394" s="1"/>
      <c r="T394" s="1"/>
      <c r="U394" s="1"/>
      <c r="V394" s="1"/>
      <c r="W394" s="1"/>
      <c r="X394" s="1"/>
      <c r="Y394" s="1"/>
    </row>
    <row r="395" spans="1:25" ht="9.75" customHeight="1">
      <c r="A395" s="1"/>
      <c r="B395" s="72"/>
      <c r="C395" s="124"/>
      <c r="D395" s="124"/>
      <c r="E395" s="1"/>
      <c r="F395" s="1"/>
      <c r="G395" s="1"/>
      <c r="H395" s="1"/>
      <c r="I395" s="1"/>
      <c r="J395" s="1"/>
      <c r="K395" s="1"/>
      <c r="L395" s="1"/>
      <c r="M395" s="1"/>
      <c r="N395" s="1"/>
      <c r="O395" s="1"/>
      <c r="P395" s="1"/>
      <c r="Q395" s="1"/>
      <c r="R395" s="1"/>
      <c r="S395" s="1"/>
      <c r="T395" s="1"/>
      <c r="U395" s="1"/>
      <c r="V395" s="1"/>
      <c r="W395" s="1"/>
      <c r="X395" s="1"/>
      <c r="Y395" s="1"/>
    </row>
    <row r="396" spans="1:25" ht="9.75" customHeight="1">
      <c r="A396" s="1"/>
      <c r="B396" s="72"/>
      <c r="C396" s="124"/>
      <c r="D396" s="124"/>
      <c r="E396" s="1"/>
      <c r="F396" s="1"/>
      <c r="G396" s="1"/>
      <c r="H396" s="1"/>
      <c r="I396" s="1"/>
      <c r="J396" s="1"/>
      <c r="K396" s="1"/>
      <c r="L396" s="1"/>
      <c r="M396" s="1"/>
      <c r="N396" s="1"/>
      <c r="O396" s="1"/>
      <c r="P396" s="1"/>
      <c r="Q396" s="1"/>
      <c r="R396" s="1"/>
      <c r="S396" s="1"/>
      <c r="T396" s="1"/>
      <c r="U396" s="1"/>
      <c r="V396" s="1"/>
      <c r="W396" s="1"/>
      <c r="X396" s="1"/>
      <c r="Y396" s="1"/>
    </row>
    <row r="397" spans="1:25" ht="9.75" customHeight="1">
      <c r="A397" s="1"/>
      <c r="B397" s="72"/>
      <c r="C397" s="124"/>
      <c r="D397" s="124"/>
      <c r="E397" s="1"/>
      <c r="F397" s="1"/>
      <c r="G397" s="1"/>
      <c r="H397" s="1"/>
      <c r="I397" s="1"/>
      <c r="J397" s="1"/>
      <c r="K397" s="1"/>
      <c r="L397" s="1"/>
      <c r="M397" s="1"/>
      <c r="N397" s="1"/>
      <c r="O397" s="1"/>
      <c r="P397" s="1"/>
      <c r="Q397" s="1"/>
      <c r="R397" s="1"/>
      <c r="S397" s="1"/>
      <c r="T397" s="1"/>
      <c r="U397" s="1"/>
      <c r="V397" s="1"/>
      <c r="W397" s="1"/>
      <c r="X397" s="1"/>
      <c r="Y397" s="1"/>
    </row>
    <row r="398" spans="1:25" ht="9.75" customHeight="1">
      <c r="A398" s="1"/>
      <c r="B398" s="72"/>
      <c r="C398" s="124"/>
      <c r="D398" s="124"/>
      <c r="E398" s="1"/>
      <c r="F398" s="1"/>
      <c r="G398" s="1"/>
      <c r="H398" s="1"/>
      <c r="I398" s="1"/>
      <c r="J398" s="1"/>
      <c r="K398" s="1"/>
      <c r="L398" s="1"/>
      <c r="M398" s="1"/>
      <c r="N398" s="1"/>
      <c r="O398" s="1"/>
      <c r="P398" s="1"/>
      <c r="Q398" s="1"/>
      <c r="R398" s="1"/>
      <c r="S398" s="1"/>
      <c r="T398" s="1"/>
      <c r="U398" s="1"/>
      <c r="V398" s="1"/>
      <c r="W398" s="1"/>
      <c r="X398" s="1"/>
      <c r="Y398" s="1"/>
    </row>
    <row r="399" spans="1:25" ht="9.75" customHeight="1">
      <c r="A399" s="1"/>
      <c r="B399" s="72"/>
      <c r="C399" s="124"/>
      <c r="D399" s="124"/>
      <c r="E399" s="1"/>
      <c r="F399" s="1"/>
      <c r="G399" s="1"/>
      <c r="H399" s="1"/>
      <c r="I399" s="1"/>
      <c r="J399" s="1"/>
      <c r="K399" s="1"/>
      <c r="L399" s="1"/>
      <c r="M399" s="1"/>
      <c r="N399" s="1"/>
      <c r="O399" s="1"/>
      <c r="P399" s="1"/>
      <c r="Q399" s="1"/>
      <c r="R399" s="1"/>
      <c r="S399" s="1"/>
      <c r="T399" s="1"/>
      <c r="U399" s="1"/>
      <c r="V399" s="1"/>
      <c r="W399" s="1"/>
      <c r="X399" s="1"/>
      <c r="Y399" s="1"/>
    </row>
    <row r="400" spans="1:25" ht="9.75" customHeight="1">
      <c r="A400" s="1"/>
      <c r="B400" s="72"/>
      <c r="C400" s="124"/>
      <c r="D400" s="124"/>
      <c r="E400" s="1"/>
      <c r="F400" s="1"/>
      <c r="G400" s="1"/>
      <c r="H400" s="1"/>
      <c r="I400" s="1"/>
      <c r="J400" s="1"/>
      <c r="K400" s="1"/>
      <c r="L400" s="1"/>
      <c r="M400" s="1"/>
      <c r="N400" s="1"/>
      <c r="O400" s="1"/>
      <c r="P400" s="1"/>
      <c r="Q400" s="1"/>
      <c r="R400" s="1"/>
      <c r="S400" s="1"/>
      <c r="T400" s="1"/>
      <c r="U400" s="1"/>
      <c r="V400" s="1"/>
      <c r="W400" s="1"/>
      <c r="X400" s="1"/>
      <c r="Y400" s="1"/>
    </row>
    <row r="401" spans="1:25" ht="9.75" customHeight="1">
      <c r="A401" s="1"/>
      <c r="B401" s="72"/>
      <c r="C401" s="124"/>
      <c r="D401" s="124"/>
      <c r="E401" s="1"/>
      <c r="F401" s="1"/>
      <c r="G401" s="1"/>
      <c r="H401" s="1"/>
      <c r="I401" s="1"/>
      <c r="J401" s="1"/>
      <c r="K401" s="1"/>
      <c r="L401" s="1"/>
      <c r="M401" s="1"/>
      <c r="N401" s="1"/>
      <c r="O401" s="1"/>
      <c r="P401" s="1"/>
      <c r="Q401" s="1"/>
      <c r="R401" s="1"/>
      <c r="S401" s="1"/>
      <c r="T401" s="1"/>
      <c r="U401" s="1"/>
      <c r="V401" s="1"/>
      <c r="W401" s="1"/>
      <c r="X401" s="1"/>
      <c r="Y401" s="1"/>
    </row>
    <row r="402" spans="1:25" ht="9.75" customHeight="1">
      <c r="A402" s="1"/>
      <c r="B402" s="72"/>
      <c r="C402" s="124"/>
      <c r="D402" s="124"/>
      <c r="E402" s="1"/>
      <c r="F402" s="1"/>
      <c r="G402" s="1"/>
      <c r="H402" s="1"/>
      <c r="I402" s="1"/>
      <c r="J402" s="1"/>
      <c r="K402" s="1"/>
      <c r="L402" s="1"/>
      <c r="M402" s="1"/>
      <c r="N402" s="1"/>
      <c r="O402" s="1"/>
      <c r="P402" s="1"/>
      <c r="Q402" s="1"/>
      <c r="R402" s="1"/>
      <c r="S402" s="1"/>
      <c r="T402" s="1"/>
      <c r="U402" s="1"/>
      <c r="V402" s="1"/>
      <c r="W402" s="1"/>
      <c r="X402" s="1"/>
      <c r="Y402" s="1"/>
    </row>
    <row r="403" spans="1:25" ht="9.75" customHeight="1">
      <c r="A403" s="1"/>
      <c r="B403" s="72"/>
      <c r="C403" s="124"/>
      <c r="D403" s="124"/>
      <c r="E403" s="1"/>
      <c r="F403" s="1"/>
      <c r="G403" s="1"/>
      <c r="H403" s="1"/>
      <c r="I403" s="1"/>
      <c r="J403" s="1"/>
      <c r="K403" s="1"/>
      <c r="L403" s="1"/>
      <c r="M403" s="1"/>
      <c r="N403" s="1"/>
      <c r="O403" s="1"/>
      <c r="P403" s="1"/>
      <c r="Q403" s="1"/>
      <c r="R403" s="1"/>
      <c r="S403" s="1"/>
      <c r="T403" s="1"/>
      <c r="U403" s="1"/>
      <c r="V403" s="1"/>
      <c r="W403" s="1"/>
      <c r="X403" s="1"/>
      <c r="Y403" s="1"/>
    </row>
    <row r="404" spans="1:25" ht="9.75" customHeight="1">
      <c r="A404" s="1"/>
      <c r="B404" s="72"/>
      <c r="C404" s="124"/>
      <c r="D404" s="124"/>
      <c r="E404" s="1"/>
      <c r="F404" s="1"/>
      <c r="G404" s="1"/>
      <c r="H404" s="1"/>
      <c r="I404" s="1"/>
      <c r="J404" s="1"/>
      <c r="K404" s="1"/>
      <c r="L404" s="1"/>
      <c r="M404" s="1"/>
      <c r="N404" s="1"/>
      <c r="O404" s="1"/>
      <c r="P404" s="1"/>
      <c r="Q404" s="1"/>
      <c r="R404" s="1"/>
      <c r="S404" s="1"/>
      <c r="T404" s="1"/>
      <c r="U404" s="1"/>
      <c r="V404" s="1"/>
      <c r="W404" s="1"/>
      <c r="X404" s="1"/>
      <c r="Y404" s="1"/>
    </row>
    <row r="405" spans="1:25" ht="9.75" customHeight="1">
      <c r="A405" s="1"/>
      <c r="B405" s="72"/>
      <c r="C405" s="124"/>
      <c r="D405" s="124"/>
      <c r="E405" s="1"/>
      <c r="F405" s="1"/>
      <c r="G405" s="1"/>
      <c r="H405" s="1"/>
      <c r="I405" s="1"/>
      <c r="J405" s="1"/>
      <c r="K405" s="1"/>
      <c r="L405" s="1"/>
      <c r="M405" s="1"/>
      <c r="N405" s="1"/>
      <c r="O405" s="1"/>
      <c r="P405" s="1"/>
      <c r="Q405" s="1"/>
      <c r="R405" s="1"/>
      <c r="S405" s="1"/>
      <c r="T405" s="1"/>
      <c r="U405" s="1"/>
      <c r="V405" s="1"/>
      <c r="W405" s="1"/>
      <c r="X405" s="1"/>
      <c r="Y405" s="1"/>
    </row>
    <row r="406" spans="1:25" ht="9.75" customHeight="1">
      <c r="A406" s="1"/>
      <c r="B406" s="72"/>
      <c r="C406" s="124"/>
      <c r="D406" s="124"/>
      <c r="E406" s="1"/>
      <c r="F406" s="1"/>
      <c r="G406" s="1"/>
      <c r="H406" s="1"/>
      <c r="I406" s="1"/>
      <c r="J406" s="1"/>
      <c r="K406" s="1"/>
      <c r="L406" s="1"/>
      <c r="M406" s="1"/>
      <c r="N406" s="1"/>
      <c r="O406" s="1"/>
      <c r="P406" s="1"/>
      <c r="Q406" s="1"/>
      <c r="R406" s="1"/>
      <c r="S406" s="1"/>
      <c r="T406" s="1"/>
      <c r="U406" s="1"/>
      <c r="V406" s="1"/>
      <c r="W406" s="1"/>
      <c r="X406" s="1"/>
      <c r="Y406" s="1"/>
    </row>
    <row r="407" spans="1:25" ht="9.75" customHeight="1">
      <c r="A407" s="1"/>
      <c r="B407" s="72"/>
      <c r="C407" s="124"/>
      <c r="D407" s="124"/>
      <c r="E407" s="1"/>
      <c r="F407" s="1"/>
      <c r="G407" s="1"/>
      <c r="H407" s="1"/>
      <c r="I407" s="1"/>
      <c r="J407" s="1"/>
      <c r="K407" s="1"/>
      <c r="L407" s="1"/>
      <c r="M407" s="1"/>
      <c r="N407" s="1"/>
      <c r="O407" s="1"/>
      <c r="P407" s="1"/>
      <c r="Q407" s="1"/>
      <c r="R407" s="1"/>
      <c r="S407" s="1"/>
      <c r="T407" s="1"/>
      <c r="U407" s="1"/>
      <c r="V407" s="1"/>
      <c r="W407" s="1"/>
      <c r="X407" s="1"/>
      <c r="Y407" s="1"/>
    </row>
    <row r="408" spans="1:25" ht="9.75" customHeight="1">
      <c r="A408" s="1"/>
      <c r="B408" s="72"/>
      <c r="C408" s="124"/>
      <c r="D408" s="124"/>
      <c r="E408" s="1"/>
      <c r="F408" s="1"/>
      <c r="G408" s="1"/>
      <c r="H408" s="1"/>
      <c r="I408" s="1"/>
      <c r="J408" s="1"/>
      <c r="K408" s="1"/>
      <c r="L408" s="1"/>
      <c r="M408" s="1"/>
      <c r="N408" s="1"/>
      <c r="O408" s="1"/>
      <c r="P408" s="1"/>
      <c r="Q408" s="1"/>
      <c r="R408" s="1"/>
      <c r="S408" s="1"/>
      <c r="T408" s="1"/>
      <c r="U408" s="1"/>
      <c r="V408" s="1"/>
      <c r="W408" s="1"/>
      <c r="X408" s="1"/>
      <c r="Y408" s="1"/>
    </row>
    <row r="409" spans="1:25" ht="9.75" customHeight="1">
      <c r="A409" s="1"/>
      <c r="B409" s="72"/>
      <c r="C409" s="124"/>
      <c r="D409" s="124"/>
      <c r="E409" s="1"/>
      <c r="F409" s="1"/>
      <c r="G409" s="1"/>
      <c r="H409" s="1"/>
      <c r="I409" s="1"/>
      <c r="J409" s="1"/>
      <c r="K409" s="1"/>
      <c r="L409" s="1"/>
      <c r="M409" s="1"/>
      <c r="N409" s="1"/>
      <c r="O409" s="1"/>
      <c r="P409" s="1"/>
      <c r="Q409" s="1"/>
      <c r="R409" s="1"/>
      <c r="S409" s="1"/>
      <c r="T409" s="1"/>
      <c r="U409" s="1"/>
      <c r="V409" s="1"/>
      <c r="W409" s="1"/>
      <c r="X409" s="1"/>
      <c r="Y409" s="1"/>
    </row>
    <row r="410" spans="1:25" ht="9.75" customHeight="1">
      <c r="A410" s="1"/>
      <c r="B410" s="72"/>
      <c r="C410" s="124"/>
      <c r="D410" s="124"/>
      <c r="E410" s="1"/>
      <c r="F410" s="1"/>
      <c r="G410" s="1"/>
      <c r="H410" s="1"/>
      <c r="I410" s="1"/>
      <c r="J410" s="1"/>
      <c r="K410" s="1"/>
      <c r="L410" s="1"/>
      <c r="M410" s="1"/>
      <c r="N410" s="1"/>
      <c r="O410" s="1"/>
      <c r="P410" s="1"/>
      <c r="Q410" s="1"/>
      <c r="R410" s="1"/>
      <c r="S410" s="1"/>
      <c r="T410" s="1"/>
      <c r="U410" s="1"/>
      <c r="V410" s="1"/>
      <c r="W410" s="1"/>
      <c r="X410" s="1"/>
      <c r="Y410" s="1"/>
    </row>
    <row r="411" spans="1:25" ht="9.75" customHeight="1">
      <c r="A411" s="1"/>
      <c r="B411" s="72"/>
      <c r="C411" s="124"/>
      <c r="D411" s="124"/>
      <c r="E411" s="1"/>
      <c r="F411" s="1"/>
      <c r="G411" s="1"/>
      <c r="H411" s="1"/>
      <c r="I411" s="1"/>
      <c r="J411" s="1"/>
      <c r="K411" s="1"/>
      <c r="L411" s="1"/>
      <c r="M411" s="1"/>
      <c r="N411" s="1"/>
      <c r="O411" s="1"/>
      <c r="P411" s="1"/>
      <c r="Q411" s="1"/>
      <c r="R411" s="1"/>
      <c r="S411" s="1"/>
      <c r="T411" s="1"/>
      <c r="U411" s="1"/>
      <c r="V411" s="1"/>
      <c r="W411" s="1"/>
      <c r="X411" s="1"/>
      <c r="Y411" s="1"/>
    </row>
    <row r="412" spans="1:25" ht="9.75" customHeight="1">
      <c r="A412" s="1"/>
      <c r="B412" s="72"/>
      <c r="C412" s="124"/>
      <c r="D412" s="124"/>
      <c r="E412" s="1"/>
      <c r="F412" s="1"/>
      <c r="G412" s="1"/>
      <c r="H412" s="1"/>
      <c r="I412" s="1"/>
      <c r="J412" s="1"/>
      <c r="K412" s="1"/>
      <c r="L412" s="1"/>
      <c r="M412" s="1"/>
      <c r="N412" s="1"/>
      <c r="O412" s="1"/>
      <c r="P412" s="1"/>
      <c r="Q412" s="1"/>
      <c r="R412" s="1"/>
      <c r="S412" s="1"/>
      <c r="T412" s="1"/>
      <c r="U412" s="1"/>
      <c r="V412" s="1"/>
      <c r="W412" s="1"/>
      <c r="X412" s="1"/>
      <c r="Y412" s="1"/>
    </row>
    <row r="413" spans="1:25" ht="9.75" customHeight="1">
      <c r="A413" s="1"/>
      <c r="B413" s="72"/>
      <c r="C413" s="124"/>
      <c r="D413" s="124"/>
      <c r="E413" s="1"/>
      <c r="F413" s="1"/>
      <c r="G413" s="1"/>
      <c r="H413" s="1"/>
      <c r="I413" s="1"/>
      <c r="J413" s="1"/>
      <c r="K413" s="1"/>
      <c r="L413" s="1"/>
      <c r="M413" s="1"/>
      <c r="N413" s="1"/>
      <c r="O413" s="1"/>
      <c r="P413" s="1"/>
      <c r="Q413" s="1"/>
      <c r="R413" s="1"/>
      <c r="S413" s="1"/>
      <c r="T413" s="1"/>
      <c r="U413" s="1"/>
      <c r="V413" s="1"/>
      <c r="W413" s="1"/>
      <c r="X413" s="1"/>
      <c r="Y413" s="1"/>
    </row>
    <row r="414" spans="1:25" ht="9.75" customHeight="1">
      <c r="A414" s="1"/>
      <c r="B414" s="72"/>
      <c r="C414" s="124"/>
      <c r="D414" s="124"/>
      <c r="E414" s="1"/>
      <c r="F414" s="1"/>
      <c r="G414" s="1"/>
      <c r="H414" s="1"/>
      <c r="I414" s="1"/>
      <c r="J414" s="1"/>
      <c r="K414" s="1"/>
      <c r="L414" s="1"/>
      <c r="M414" s="1"/>
      <c r="N414" s="1"/>
      <c r="O414" s="1"/>
      <c r="P414" s="1"/>
      <c r="Q414" s="1"/>
      <c r="R414" s="1"/>
      <c r="S414" s="1"/>
      <c r="T414" s="1"/>
      <c r="U414" s="1"/>
      <c r="V414" s="1"/>
      <c r="W414" s="1"/>
      <c r="X414" s="1"/>
      <c r="Y414" s="1"/>
    </row>
    <row r="415" spans="1:25" ht="9.75" customHeight="1">
      <c r="A415" s="1"/>
      <c r="B415" s="72"/>
      <c r="C415" s="124"/>
      <c r="D415" s="124"/>
      <c r="E415" s="1"/>
      <c r="F415" s="1"/>
      <c r="G415" s="1"/>
      <c r="H415" s="1"/>
      <c r="I415" s="1"/>
      <c r="J415" s="1"/>
      <c r="K415" s="1"/>
      <c r="L415" s="1"/>
      <c r="M415" s="1"/>
      <c r="N415" s="1"/>
      <c r="O415" s="1"/>
      <c r="P415" s="1"/>
      <c r="Q415" s="1"/>
      <c r="R415" s="1"/>
      <c r="S415" s="1"/>
      <c r="T415" s="1"/>
      <c r="U415" s="1"/>
      <c r="V415" s="1"/>
      <c r="W415" s="1"/>
      <c r="X415" s="1"/>
      <c r="Y415" s="1"/>
    </row>
    <row r="416" spans="1:25" ht="9.75" customHeight="1">
      <c r="A416" s="1"/>
      <c r="B416" s="72"/>
      <c r="C416" s="124"/>
      <c r="D416" s="124"/>
      <c r="E416" s="1"/>
      <c r="F416" s="1"/>
      <c r="G416" s="1"/>
      <c r="H416" s="1"/>
      <c r="I416" s="1"/>
      <c r="J416" s="1"/>
      <c r="K416" s="1"/>
      <c r="L416" s="1"/>
      <c r="M416" s="1"/>
      <c r="N416" s="1"/>
      <c r="O416" s="1"/>
      <c r="P416" s="1"/>
      <c r="Q416" s="1"/>
      <c r="R416" s="1"/>
      <c r="S416" s="1"/>
      <c r="T416" s="1"/>
      <c r="U416" s="1"/>
      <c r="V416" s="1"/>
      <c r="W416" s="1"/>
      <c r="X416" s="1"/>
      <c r="Y416" s="1"/>
    </row>
    <row r="417" spans="1:25" ht="9.75" customHeight="1">
      <c r="A417" s="1"/>
      <c r="B417" s="72"/>
      <c r="C417" s="124"/>
      <c r="D417" s="124"/>
      <c r="E417" s="1"/>
      <c r="F417" s="1"/>
      <c r="G417" s="1"/>
      <c r="H417" s="1"/>
      <c r="I417" s="1"/>
      <c r="J417" s="1"/>
      <c r="K417" s="1"/>
      <c r="L417" s="1"/>
      <c r="M417" s="1"/>
      <c r="N417" s="1"/>
      <c r="O417" s="1"/>
      <c r="P417" s="1"/>
      <c r="Q417" s="1"/>
      <c r="R417" s="1"/>
      <c r="S417" s="1"/>
      <c r="T417" s="1"/>
      <c r="U417" s="1"/>
      <c r="V417" s="1"/>
      <c r="W417" s="1"/>
      <c r="X417" s="1"/>
      <c r="Y417" s="1"/>
    </row>
    <row r="418" spans="1:25" ht="9.75" customHeight="1">
      <c r="A418" s="1"/>
      <c r="B418" s="72"/>
      <c r="C418" s="124"/>
      <c r="D418" s="124"/>
      <c r="E418" s="1"/>
      <c r="F418" s="1"/>
      <c r="G418" s="1"/>
      <c r="H418" s="1"/>
      <c r="I418" s="1"/>
      <c r="J418" s="1"/>
      <c r="K418" s="1"/>
      <c r="L418" s="1"/>
      <c r="M418" s="1"/>
      <c r="N418" s="1"/>
      <c r="O418" s="1"/>
      <c r="P418" s="1"/>
      <c r="Q418" s="1"/>
      <c r="R418" s="1"/>
      <c r="S418" s="1"/>
      <c r="T418" s="1"/>
      <c r="U418" s="1"/>
      <c r="V418" s="1"/>
      <c r="W418" s="1"/>
      <c r="X418" s="1"/>
      <c r="Y418" s="1"/>
    </row>
    <row r="419" spans="1:25" ht="9.75" customHeight="1">
      <c r="A419" s="1"/>
      <c r="B419" s="72"/>
      <c r="C419" s="124"/>
      <c r="D419" s="124"/>
      <c r="E419" s="1"/>
      <c r="F419" s="1"/>
      <c r="G419" s="1"/>
      <c r="H419" s="1"/>
      <c r="I419" s="1"/>
      <c r="J419" s="1"/>
      <c r="K419" s="1"/>
      <c r="L419" s="1"/>
      <c r="M419" s="1"/>
      <c r="N419" s="1"/>
      <c r="O419" s="1"/>
      <c r="P419" s="1"/>
      <c r="Q419" s="1"/>
      <c r="R419" s="1"/>
      <c r="S419" s="1"/>
      <c r="T419" s="1"/>
      <c r="U419" s="1"/>
      <c r="V419" s="1"/>
      <c r="W419" s="1"/>
      <c r="X419" s="1"/>
      <c r="Y419" s="1"/>
    </row>
    <row r="420" spans="1:25" ht="9.75" customHeight="1">
      <c r="A420" s="1"/>
      <c r="B420" s="72"/>
      <c r="C420" s="124"/>
      <c r="D420" s="124"/>
      <c r="E420" s="1"/>
      <c r="F420" s="1"/>
      <c r="G420" s="1"/>
      <c r="H420" s="1"/>
      <c r="I420" s="1"/>
      <c r="J420" s="1"/>
      <c r="K420" s="1"/>
      <c r="L420" s="1"/>
      <c r="M420" s="1"/>
      <c r="N420" s="1"/>
      <c r="O420" s="1"/>
      <c r="P420" s="1"/>
      <c r="Q420" s="1"/>
      <c r="R420" s="1"/>
      <c r="S420" s="1"/>
      <c r="T420" s="1"/>
      <c r="U420" s="1"/>
      <c r="V420" s="1"/>
      <c r="W420" s="1"/>
      <c r="X420" s="1"/>
      <c r="Y420" s="1"/>
    </row>
    <row r="421" spans="1:25" ht="9.75" customHeight="1">
      <c r="A421" s="1"/>
      <c r="B421" s="72"/>
      <c r="C421" s="124"/>
      <c r="D421" s="124"/>
      <c r="E421" s="1"/>
      <c r="F421" s="1"/>
      <c r="G421" s="1"/>
      <c r="H421" s="1"/>
      <c r="I421" s="1"/>
      <c r="J421" s="1"/>
      <c r="K421" s="1"/>
      <c r="L421" s="1"/>
      <c r="M421" s="1"/>
      <c r="N421" s="1"/>
      <c r="O421" s="1"/>
      <c r="P421" s="1"/>
      <c r="Q421" s="1"/>
      <c r="R421" s="1"/>
      <c r="S421" s="1"/>
      <c r="T421" s="1"/>
      <c r="U421" s="1"/>
      <c r="V421" s="1"/>
      <c r="W421" s="1"/>
      <c r="X421" s="1"/>
      <c r="Y421" s="1"/>
    </row>
    <row r="422" spans="1:25" ht="9.75" customHeight="1">
      <c r="A422" s="1"/>
      <c r="B422" s="72"/>
      <c r="C422" s="124"/>
      <c r="D422" s="124"/>
      <c r="E422" s="1"/>
      <c r="F422" s="1"/>
      <c r="G422" s="1"/>
      <c r="H422" s="1"/>
      <c r="I422" s="1"/>
      <c r="J422" s="1"/>
      <c r="K422" s="1"/>
      <c r="L422" s="1"/>
      <c r="M422" s="1"/>
      <c r="N422" s="1"/>
      <c r="O422" s="1"/>
      <c r="P422" s="1"/>
      <c r="Q422" s="1"/>
      <c r="R422" s="1"/>
      <c r="S422" s="1"/>
      <c r="T422" s="1"/>
      <c r="U422" s="1"/>
      <c r="V422" s="1"/>
      <c r="W422" s="1"/>
      <c r="X422" s="1"/>
      <c r="Y422" s="1"/>
    </row>
    <row r="423" spans="1:25" ht="9.75" customHeight="1">
      <c r="A423" s="1"/>
      <c r="B423" s="72"/>
      <c r="C423" s="124"/>
      <c r="D423" s="124"/>
      <c r="E423" s="1"/>
      <c r="F423" s="1"/>
      <c r="G423" s="1"/>
      <c r="H423" s="1"/>
      <c r="I423" s="1"/>
      <c r="J423" s="1"/>
      <c r="K423" s="1"/>
      <c r="L423" s="1"/>
      <c r="M423" s="1"/>
      <c r="N423" s="1"/>
      <c r="O423" s="1"/>
      <c r="P423" s="1"/>
      <c r="Q423" s="1"/>
      <c r="R423" s="1"/>
      <c r="S423" s="1"/>
      <c r="T423" s="1"/>
      <c r="U423" s="1"/>
      <c r="V423" s="1"/>
      <c r="W423" s="1"/>
      <c r="X423" s="1"/>
      <c r="Y423" s="1"/>
    </row>
    <row r="424" spans="1:25" ht="9.75" customHeight="1">
      <c r="A424" s="1"/>
      <c r="B424" s="72"/>
      <c r="C424" s="124"/>
      <c r="D424" s="124"/>
      <c r="E424" s="1"/>
      <c r="F424" s="1"/>
      <c r="G424" s="1"/>
      <c r="H424" s="1"/>
      <c r="I424" s="1"/>
      <c r="J424" s="1"/>
      <c r="K424" s="1"/>
      <c r="L424" s="1"/>
      <c r="M424" s="1"/>
      <c r="N424" s="1"/>
      <c r="O424" s="1"/>
      <c r="P424" s="1"/>
      <c r="Q424" s="1"/>
      <c r="R424" s="1"/>
      <c r="S424" s="1"/>
      <c r="T424" s="1"/>
      <c r="U424" s="1"/>
      <c r="V424" s="1"/>
      <c r="W424" s="1"/>
      <c r="X424" s="1"/>
      <c r="Y424" s="1"/>
    </row>
    <row r="425" spans="1:25" ht="9.75" customHeight="1">
      <c r="A425" s="1"/>
      <c r="B425" s="72"/>
      <c r="C425" s="124"/>
      <c r="D425" s="124"/>
      <c r="E425" s="1"/>
      <c r="F425" s="1"/>
      <c r="G425" s="1"/>
      <c r="H425" s="1"/>
      <c r="I425" s="1"/>
      <c r="J425" s="1"/>
      <c r="K425" s="1"/>
      <c r="L425" s="1"/>
      <c r="M425" s="1"/>
      <c r="N425" s="1"/>
      <c r="O425" s="1"/>
      <c r="P425" s="1"/>
      <c r="Q425" s="1"/>
      <c r="R425" s="1"/>
      <c r="S425" s="1"/>
      <c r="T425" s="1"/>
      <c r="U425" s="1"/>
      <c r="V425" s="1"/>
      <c r="W425" s="1"/>
      <c r="X425" s="1"/>
      <c r="Y425" s="1"/>
    </row>
    <row r="426" spans="1:25" ht="9.75" customHeight="1">
      <c r="A426" s="1"/>
      <c r="B426" s="72"/>
      <c r="C426" s="124"/>
      <c r="D426" s="124"/>
      <c r="E426" s="1"/>
      <c r="F426" s="1"/>
      <c r="G426" s="1"/>
      <c r="H426" s="1"/>
      <c r="I426" s="1"/>
      <c r="J426" s="1"/>
      <c r="K426" s="1"/>
      <c r="L426" s="1"/>
      <c r="M426" s="1"/>
      <c r="N426" s="1"/>
      <c r="O426" s="1"/>
      <c r="P426" s="1"/>
      <c r="Q426" s="1"/>
      <c r="R426" s="1"/>
      <c r="S426" s="1"/>
      <c r="T426" s="1"/>
      <c r="U426" s="1"/>
      <c r="V426" s="1"/>
      <c r="W426" s="1"/>
      <c r="X426" s="1"/>
      <c r="Y426" s="1"/>
    </row>
    <row r="427" spans="1:25" ht="9.75" customHeight="1">
      <c r="A427" s="1"/>
      <c r="B427" s="72"/>
      <c r="C427" s="124"/>
      <c r="D427" s="124"/>
      <c r="E427" s="1"/>
      <c r="F427" s="1"/>
      <c r="G427" s="1"/>
      <c r="H427" s="1"/>
      <c r="I427" s="1"/>
      <c r="J427" s="1"/>
      <c r="K427" s="1"/>
      <c r="L427" s="1"/>
      <c r="M427" s="1"/>
      <c r="N427" s="1"/>
      <c r="O427" s="1"/>
      <c r="P427" s="1"/>
      <c r="Q427" s="1"/>
      <c r="R427" s="1"/>
      <c r="S427" s="1"/>
      <c r="T427" s="1"/>
      <c r="U427" s="1"/>
      <c r="V427" s="1"/>
      <c r="W427" s="1"/>
      <c r="X427" s="1"/>
      <c r="Y427" s="1"/>
    </row>
    <row r="428" spans="1:25" ht="9.75" customHeight="1">
      <c r="A428" s="1"/>
      <c r="B428" s="72"/>
      <c r="C428" s="124"/>
      <c r="D428" s="124"/>
      <c r="E428" s="1"/>
      <c r="F428" s="1"/>
      <c r="G428" s="1"/>
      <c r="H428" s="1"/>
      <c r="I428" s="1"/>
      <c r="J428" s="1"/>
      <c r="K428" s="1"/>
      <c r="L428" s="1"/>
      <c r="M428" s="1"/>
      <c r="N428" s="1"/>
      <c r="O428" s="1"/>
      <c r="P428" s="1"/>
      <c r="Q428" s="1"/>
      <c r="R428" s="1"/>
      <c r="S428" s="1"/>
      <c r="T428" s="1"/>
      <c r="U428" s="1"/>
      <c r="V428" s="1"/>
      <c r="W428" s="1"/>
      <c r="X428" s="1"/>
      <c r="Y428" s="1"/>
    </row>
    <row r="429" spans="1:25" ht="9.75" customHeight="1">
      <c r="A429" s="1"/>
      <c r="B429" s="72"/>
      <c r="C429" s="124"/>
      <c r="D429" s="124"/>
      <c r="E429" s="1"/>
      <c r="F429" s="1"/>
      <c r="G429" s="1"/>
      <c r="H429" s="1"/>
      <c r="I429" s="1"/>
      <c r="J429" s="1"/>
      <c r="K429" s="1"/>
      <c r="L429" s="1"/>
      <c r="M429" s="1"/>
      <c r="N429" s="1"/>
      <c r="O429" s="1"/>
      <c r="P429" s="1"/>
      <c r="Q429" s="1"/>
      <c r="R429" s="1"/>
      <c r="S429" s="1"/>
      <c r="T429" s="1"/>
      <c r="U429" s="1"/>
      <c r="V429" s="1"/>
      <c r="W429" s="1"/>
      <c r="X429" s="1"/>
      <c r="Y429" s="1"/>
    </row>
    <row r="430" spans="1:25" ht="9.75" customHeight="1">
      <c r="A430" s="1"/>
      <c r="B430" s="72"/>
      <c r="C430" s="124"/>
      <c r="D430" s="124"/>
      <c r="E430" s="1"/>
      <c r="F430" s="1"/>
      <c r="G430" s="1"/>
      <c r="H430" s="1"/>
      <c r="I430" s="1"/>
      <c r="J430" s="1"/>
      <c r="K430" s="1"/>
      <c r="L430" s="1"/>
      <c r="M430" s="1"/>
      <c r="N430" s="1"/>
      <c r="O430" s="1"/>
      <c r="P430" s="1"/>
      <c r="Q430" s="1"/>
      <c r="R430" s="1"/>
      <c r="S430" s="1"/>
      <c r="T430" s="1"/>
      <c r="U430" s="1"/>
      <c r="V430" s="1"/>
      <c r="W430" s="1"/>
      <c r="X430" s="1"/>
      <c r="Y430" s="1"/>
    </row>
    <row r="431" spans="1:25" ht="9.75" customHeight="1">
      <c r="A431" s="1"/>
      <c r="B431" s="72"/>
      <c r="C431" s="124"/>
      <c r="D431" s="124"/>
      <c r="E431" s="1"/>
      <c r="F431" s="1"/>
      <c r="G431" s="1"/>
      <c r="H431" s="1"/>
      <c r="I431" s="1"/>
      <c r="J431" s="1"/>
      <c r="K431" s="1"/>
      <c r="L431" s="1"/>
      <c r="M431" s="1"/>
      <c r="N431" s="1"/>
      <c r="O431" s="1"/>
      <c r="P431" s="1"/>
      <c r="Q431" s="1"/>
      <c r="R431" s="1"/>
      <c r="S431" s="1"/>
      <c r="T431" s="1"/>
      <c r="U431" s="1"/>
      <c r="V431" s="1"/>
      <c r="W431" s="1"/>
      <c r="X431" s="1"/>
      <c r="Y431" s="1"/>
    </row>
    <row r="432" spans="1:25" ht="9.75" customHeight="1">
      <c r="A432" s="1"/>
      <c r="B432" s="72"/>
      <c r="C432" s="124"/>
      <c r="D432" s="124"/>
      <c r="E432" s="1"/>
      <c r="F432" s="1"/>
      <c r="G432" s="1"/>
      <c r="H432" s="1"/>
      <c r="I432" s="1"/>
      <c r="J432" s="1"/>
      <c r="K432" s="1"/>
      <c r="L432" s="1"/>
      <c r="M432" s="1"/>
      <c r="N432" s="1"/>
      <c r="O432" s="1"/>
      <c r="P432" s="1"/>
      <c r="Q432" s="1"/>
      <c r="R432" s="1"/>
      <c r="S432" s="1"/>
      <c r="T432" s="1"/>
      <c r="U432" s="1"/>
      <c r="V432" s="1"/>
      <c r="W432" s="1"/>
      <c r="X432" s="1"/>
      <c r="Y432" s="1"/>
    </row>
    <row r="433" spans="1:25" ht="9.75" customHeight="1">
      <c r="A433" s="1"/>
      <c r="B433" s="72"/>
      <c r="C433" s="124"/>
      <c r="D433" s="124"/>
      <c r="E433" s="1"/>
      <c r="F433" s="1"/>
      <c r="G433" s="1"/>
      <c r="H433" s="1"/>
      <c r="I433" s="1"/>
      <c r="J433" s="1"/>
      <c r="K433" s="1"/>
      <c r="L433" s="1"/>
      <c r="M433" s="1"/>
      <c r="N433" s="1"/>
      <c r="O433" s="1"/>
      <c r="P433" s="1"/>
      <c r="Q433" s="1"/>
      <c r="R433" s="1"/>
      <c r="S433" s="1"/>
      <c r="T433" s="1"/>
      <c r="U433" s="1"/>
      <c r="V433" s="1"/>
      <c r="W433" s="1"/>
      <c r="X433" s="1"/>
      <c r="Y433" s="1"/>
    </row>
    <row r="434" spans="1:25" ht="9.75" customHeight="1">
      <c r="A434" s="1"/>
      <c r="B434" s="72"/>
      <c r="C434" s="124"/>
      <c r="D434" s="124"/>
      <c r="E434" s="1"/>
      <c r="F434" s="1"/>
      <c r="G434" s="1"/>
      <c r="H434" s="1"/>
      <c r="I434" s="1"/>
      <c r="J434" s="1"/>
      <c r="K434" s="1"/>
      <c r="L434" s="1"/>
      <c r="M434" s="1"/>
      <c r="N434" s="1"/>
      <c r="O434" s="1"/>
      <c r="P434" s="1"/>
      <c r="Q434" s="1"/>
      <c r="R434" s="1"/>
      <c r="S434" s="1"/>
      <c r="T434" s="1"/>
      <c r="U434" s="1"/>
      <c r="V434" s="1"/>
      <c r="W434" s="1"/>
      <c r="X434" s="1"/>
      <c r="Y434" s="1"/>
    </row>
    <row r="435" spans="1:25" ht="9.75" customHeight="1">
      <c r="A435" s="1"/>
      <c r="B435" s="72"/>
      <c r="C435" s="124"/>
      <c r="D435" s="124"/>
      <c r="E435" s="1"/>
      <c r="F435" s="1"/>
      <c r="G435" s="1"/>
      <c r="H435" s="1"/>
      <c r="I435" s="1"/>
      <c r="J435" s="1"/>
      <c r="K435" s="1"/>
      <c r="L435" s="1"/>
      <c r="M435" s="1"/>
      <c r="N435" s="1"/>
      <c r="O435" s="1"/>
      <c r="P435" s="1"/>
      <c r="Q435" s="1"/>
      <c r="R435" s="1"/>
      <c r="S435" s="1"/>
      <c r="T435" s="1"/>
      <c r="U435" s="1"/>
      <c r="V435" s="1"/>
      <c r="W435" s="1"/>
      <c r="X435" s="1"/>
      <c r="Y435" s="1"/>
    </row>
    <row r="436" spans="1:25" ht="9.75" customHeight="1">
      <c r="A436" s="1"/>
      <c r="B436" s="72"/>
      <c r="C436" s="124"/>
      <c r="D436" s="124"/>
      <c r="E436" s="1"/>
      <c r="F436" s="1"/>
      <c r="G436" s="1"/>
      <c r="H436" s="1"/>
      <c r="I436" s="1"/>
      <c r="J436" s="1"/>
      <c r="K436" s="1"/>
      <c r="L436" s="1"/>
      <c r="M436" s="1"/>
      <c r="N436" s="1"/>
      <c r="O436" s="1"/>
      <c r="P436" s="1"/>
      <c r="Q436" s="1"/>
      <c r="R436" s="1"/>
      <c r="S436" s="1"/>
      <c r="T436" s="1"/>
      <c r="U436" s="1"/>
      <c r="V436" s="1"/>
      <c r="W436" s="1"/>
      <c r="X436" s="1"/>
      <c r="Y436" s="1"/>
    </row>
    <row r="437" spans="1:25" ht="9.75" customHeight="1">
      <c r="A437" s="1"/>
      <c r="B437" s="72"/>
      <c r="C437" s="124"/>
      <c r="D437" s="124"/>
      <c r="E437" s="1"/>
      <c r="F437" s="1"/>
      <c r="G437" s="1"/>
      <c r="H437" s="1"/>
      <c r="I437" s="1"/>
      <c r="J437" s="1"/>
      <c r="K437" s="1"/>
      <c r="L437" s="1"/>
      <c r="M437" s="1"/>
      <c r="N437" s="1"/>
      <c r="O437" s="1"/>
      <c r="P437" s="1"/>
      <c r="Q437" s="1"/>
      <c r="R437" s="1"/>
      <c r="S437" s="1"/>
      <c r="T437" s="1"/>
      <c r="U437" s="1"/>
      <c r="V437" s="1"/>
      <c r="W437" s="1"/>
      <c r="X437" s="1"/>
      <c r="Y437" s="1"/>
    </row>
    <row r="438" spans="1:25" ht="9.75" customHeight="1">
      <c r="A438" s="1"/>
      <c r="B438" s="72"/>
      <c r="C438" s="124"/>
      <c r="D438" s="124"/>
      <c r="E438" s="1"/>
      <c r="F438" s="1"/>
      <c r="G438" s="1"/>
      <c r="H438" s="1"/>
      <c r="I438" s="1"/>
      <c r="J438" s="1"/>
      <c r="K438" s="1"/>
      <c r="L438" s="1"/>
      <c r="M438" s="1"/>
      <c r="N438" s="1"/>
      <c r="O438" s="1"/>
      <c r="P438" s="1"/>
      <c r="Q438" s="1"/>
      <c r="R438" s="1"/>
      <c r="S438" s="1"/>
      <c r="T438" s="1"/>
      <c r="U438" s="1"/>
      <c r="V438" s="1"/>
      <c r="W438" s="1"/>
      <c r="X438" s="1"/>
      <c r="Y438" s="1"/>
    </row>
    <row r="439" spans="1:25" ht="9.75" customHeight="1">
      <c r="A439" s="1"/>
      <c r="B439" s="72"/>
      <c r="C439" s="124"/>
      <c r="D439" s="124"/>
      <c r="E439" s="1"/>
      <c r="F439" s="1"/>
      <c r="G439" s="1"/>
      <c r="H439" s="1"/>
      <c r="I439" s="1"/>
      <c r="J439" s="1"/>
      <c r="K439" s="1"/>
      <c r="L439" s="1"/>
      <c r="M439" s="1"/>
      <c r="N439" s="1"/>
      <c r="O439" s="1"/>
      <c r="P439" s="1"/>
      <c r="Q439" s="1"/>
      <c r="R439" s="1"/>
      <c r="S439" s="1"/>
      <c r="T439" s="1"/>
      <c r="U439" s="1"/>
      <c r="V439" s="1"/>
      <c r="W439" s="1"/>
      <c r="X439" s="1"/>
      <c r="Y439" s="1"/>
    </row>
    <row r="440" spans="1:25" ht="9.75" customHeight="1">
      <c r="A440" s="1"/>
      <c r="B440" s="72"/>
      <c r="C440" s="124"/>
      <c r="D440" s="124"/>
      <c r="E440" s="1"/>
      <c r="F440" s="1"/>
      <c r="G440" s="1"/>
      <c r="H440" s="1"/>
      <c r="I440" s="1"/>
      <c r="J440" s="1"/>
      <c r="K440" s="1"/>
      <c r="L440" s="1"/>
      <c r="M440" s="1"/>
      <c r="N440" s="1"/>
      <c r="O440" s="1"/>
      <c r="P440" s="1"/>
      <c r="Q440" s="1"/>
      <c r="R440" s="1"/>
      <c r="S440" s="1"/>
      <c r="T440" s="1"/>
      <c r="U440" s="1"/>
      <c r="V440" s="1"/>
      <c r="W440" s="1"/>
      <c r="X440" s="1"/>
      <c r="Y440" s="1"/>
    </row>
    <row r="441" spans="1:25" ht="9.75" customHeight="1">
      <c r="A441" s="1"/>
      <c r="B441" s="72"/>
      <c r="C441" s="124"/>
      <c r="D441" s="124"/>
      <c r="E441" s="1"/>
      <c r="F441" s="1"/>
      <c r="G441" s="1"/>
      <c r="H441" s="1"/>
      <c r="I441" s="1"/>
      <c r="J441" s="1"/>
      <c r="K441" s="1"/>
      <c r="L441" s="1"/>
      <c r="M441" s="1"/>
      <c r="N441" s="1"/>
      <c r="O441" s="1"/>
      <c r="P441" s="1"/>
      <c r="Q441" s="1"/>
      <c r="R441" s="1"/>
      <c r="S441" s="1"/>
      <c r="T441" s="1"/>
      <c r="U441" s="1"/>
      <c r="V441" s="1"/>
      <c r="W441" s="1"/>
      <c r="X441" s="1"/>
      <c r="Y441" s="1"/>
    </row>
    <row r="442" spans="1:25" ht="9.75" customHeight="1">
      <c r="A442" s="1"/>
      <c r="B442" s="72"/>
      <c r="C442" s="124"/>
      <c r="D442" s="124"/>
      <c r="E442" s="1"/>
      <c r="F442" s="1"/>
      <c r="G442" s="1"/>
      <c r="H442" s="1"/>
      <c r="I442" s="1"/>
      <c r="J442" s="1"/>
      <c r="K442" s="1"/>
      <c r="L442" s="1"/>
      <c r="M442" s="1"/>
      <c r="N442" s="1"/>
      <c r="O442" s="1"/>
      <c r="P442" s="1"/>
      <c r="Q442" s="1"/>
      <c r="R442" s="1"/>
      <c r="S442" s="1"/>
      <c r="T442" s="1"/>
      <c r="U442" s="1"/>
      <c r="V442" s="1"/>
      <c r="W442" s="1"/>
      <c r="X442" s="1"/>
      <c r="Y442" s="1"/>
    </row>
    <row r="443" spans="1:25" ht="9.75" customHeight="1">
      <c r="A443" s="1"/>
      <c r="B443" s="72"/>
      <c r="C443" s="124"/>
      <c r="D443" s="124"/>
      <c r="E443" s="1"/>
      <c r="F443" s="1"/>
      <c r="G443" s="1"/>
      <c r="H443" s="1"/>
      <c r="I443" s="1"/>
      <c r="J443" s="1"/>
      <c r="K443" s="1"/>
      <c r="L443" s="1"/>
      <c r="M443" s="1"/>
      <c r="N443" s="1"/>
      <c r="O443" s="1"/>
      <c r="P443" s="1"/>
      <c r="Q443" s="1"/>
      <c r="R443" s="1"/>
      <c r="S443" s="1"/>
      <c r="T443" s="1"/>
      <c r="U443" s="1"/>
      <c r="V443" s="1"/>
      <c r="W443" s="1"/>
      <c r="X443" s="1"/>
      <c r="Y443" s="1"/>
    </row>
    <row r="444" spans="1:25" ht="9.75" customHeight="1">
      <c r="A444" s="1"/>
      <c r="B444" s="72"/>
      <c r="C444" s="124"/>
      <c r="D444" s="124"/>
      <c r="E444" s="1"/>
      <c r="F444" s="1"/>
      <c r="G444" s="1"/>
      <c r="H444" s="1"/>
      <c r="I444" s="1"/>
      <c r="J444" s="1"/>
      <c r="K444" s="1"/>
      <c r="L444" s="1"/>
      <c r="M444" s="1"/>
      <c r="N444" s="1"/>
      <c r="O444" s="1"/>
      <c r="P444" s="1"/>
      <c r="Q444" s="1"/>
      <c r="R444" s="1"/>
      <c r="S444" s="1"/>
      <c r="T444" s="1"/>
      <c r="U444" s="1"/>
      <c r="V444" s="1"/>
      <c r="W444" s="1"/>
      <c r="X444" s="1"/>
      <c r="Y444" s="1"/>
    </row>
    <row r="445" spans="1:25" ht="9.75" customHeight="1">
      <c r="A445" s="1"/>
      <c r="B445" s="72"/>
      <c r="C445" s="124"/>
      <c r="D445" s="124"/>
      <c r="E445" s="1"/>
      <c r="F445" s="1"/>
      <c r="G445" s="1"/>
      <c r="H445" s="1"/>
      <c r="I445" s="1"/>
      <c r="J445" s="1"/>
      <c r="K445" s="1"/>
      <c r="L445" s="1"/>
      <c r="M445" s="1"/>
      <c r="N445" s="1"/>
      <c r="O445" s="1"/>
      <c r="P445" s="1"/>
      <c r="Q445" s="1"/>
      <c r="R445" s="1"/>
      <c r="S445" s="1"/>
      <c r="T445" s="1"/>
      <c r="U445" s="1"/>
      <c r="V445" s="1"/>
      <c r="W445" s="1"/>
      <c r="X445" s="1"/>
      <c r="Y445" s="1"/>
    </row>
    <row r="446" spans="1:25" ht="9.75" customHeight="1">
      <c r="A446" s="1"/>
      <c r="B446" s="72"/>
      <c r="C446" s="124"/>
      <c r="D446" s="124"/>
      <c r="E446" s="1"/>
      <c r="F446" s="1"/>
      <c r="G446" s="1"/>
      <c r="H446" s="1"/>
      <c r="I446" s="1"/>
      <c r="J446" s="1"/>
      <c r="K446" s="1"/>
      <c r="L446" s="1"/>
      <c r="M446" s="1"/>
      <c r="N446" s="1"/>
      <c r="O446" s="1"/>
      <c r="P446" s="1"/>
      <c r="Q446" s="1"/>
      <c r="R446" s="1"/>
      <c r="S446" s="1"/>
      <c r="T446" s="1"/>
      <c r="U446" s="1"/>
      <c r="V446" s="1"/>
      <c r="W446" s="1"/>
      <c r="X446" s="1"/>
      <c r="Y446" s="1"/>
    </row>
    <row r="447" spans="1:25" ht="9.75" customHeight="1">
      <c r="A447" s="1"/>
      <c r="B447" s="72"/>
      <c r="C447" s="124"/>
      <c r="D447" s="124"/>
      <c r="E447" s="1"/>
      <c r="F447" s="1"/>
      <c r="G447" s="1"/>
      <c r="H447" s="1"/>
      <c r="I447" s="1"/>
      <c r="J447" s="1"/>
      <c r="K447" s="1"/>
      <c r="L447" s="1"/>
      <c r="M447" s="1"/>
      <c r="N447" s="1"/>
      <c r="O447" s="1"/>
      <c r="P447" s="1"/>
      <c r="Q447" s="1"/>
      <c r="R447" s="1"/>
      <c r="S447" s="1"/>
      <c r="T447" s="1"/>
      <c r="U447" s="1"/>
      <c r="V447" s="1"/>
      <c r="W447" s="1"/>
      <c r="X447" s="1"/>
      <c r="Y447" s="1"/>
    </row>
    <row r="448" spans="1:25" ht="9.75" customHeight="1">
      <c r="A448" s="1"/>
      <c r="B448" s="72"/>
      <c r="C448" s="124"/>
      <c r="D448" s="124"/>
      <c r="E448" s="1"/>
      <c r="F448" s="1"/>
      <c r="G448" s="1"/>
      <c r="H448" s="1"/>
      <c r="I448" s="1"/>
      <c r="J448" s="1"/>
      <c r="K448" s="1"/>
      <c r="L448" s="1"/>
      <c r="M448" s="1"/>
      <c r="N448" s="1"/>
      <c r="O448" s="1"/>
      <c r="P448" s="1"/>
      <c r="Q448" s="1"/>
      <c r="R448" s="1"/>
      <c r="S448" s="1"/>
      <c r="T448" s="1"/>
      <c r="U448" s="1"/>
      <c r="V448" s="1"/>
      <c r="W448" s="1"/>
      <c r="X448" s="1"/>
      <c r="Y448" s="1"/>
    </row>
    <row r="449" spans="1:25" ht="9.75" customHeight="1">
      <c r="A449" s="1"/>
      <c r="B449" s="72"/>
      <c r="C449" s="124"/>
      <c r="D449" s="124"/>
      <c r="E449" s="1"/>
      <c r="F449" s="1"/>
      <c r="G449" s="1"/>
      <c r="H449" s="1"/>
      <c r="I449" s="1"/>
      <c r="J449" s="1"/>
      <c r="K449" s="1"/>
      <c r="L449" s="1"/>
      <c r="M449" s="1"/>
      <c r="N449" s="1"/>
      <c r="O449" s="1"/>
      <c r="P449" s="1"/>
      <c r="Q449" s="1"/>
      <c r="R449" s="1"/>
      <c r="S449" s="1"/>
      <c r="T449" s="1"/>
      <c r="U449" s="1"/>
      <c r="V449" s="1"/>
      <c r="W449" s="1"/>
      <c r="X449" s="1"/>
      <c r="Y449" s="1"/>
    </row>
    <row r="450" spans="1:25" ht="9.75" customHeight="1">
      <c r="A450" s="1"/>
      <c r="B450" s="72"/>
      <c r="C450" s="124"/>
      <c r="D450" s="124"/>
      <c r="E450" s="1"/>
      <c r="F450" s="1"/>
      <c r="G450" s="1"/>
      <c r="H450" s="1"/>
      <c r="I450" s="1"/>
      <c r="J450" s="1"/>
      <c r="K450" s="1"/>
      <c r="L450" s="1"/>
      <c r="M450" s="1"/>
      <c r="N450" s="1"/>
      <c r="O450" s="1"/>
      <c r="P450" s="1"/>
      <c r="Q450" s="1"/>
      <c r="R450" s="1"/>
      <c r="S450" s="1"/>
      <c r="T450" s="1"/>
      <c r="U450" s="1"/>
      <c r="V450" s="1"/>
      <c r="W450" s="1"/>
      <c r="X450" s="1"/>
      <c r="Y450" s="1"/>
    </row>
    <row r="451" spans="1:25" ht="9.75" customHeight="1">
      <c r="A451" s="1"/>
      <c r="B451" s="72"/>
      <c r="C451" s="124"/>
      <c r="D451" s="124"/>
      <c r="E451" s="1"/>
      <c r="F451" s="1"/>
      <c r="G451" s="1"/>
      <c r="H451" s="1"/>
      <c r="I451" s="1"/>
      <c r="J451" s="1"/>
      <c r="K451" s="1"/>
      <c r="L451" s="1"/>
      <c r="M451" s="1"/>
      <c r="N451" s="1"/>
      <c r="O451" s="1"/>
      <c r="P451" s="1"/>
      <c r="Q451" s="1"/>
      <c r="R451" s="1"/>
      <c r="S451" s="1"/>
      <c r="T451" s="1"/>
      <c r="U451" s="1"/>
      <c r="V451" s="1"/>
      <c r="W451" s="1"/>
      <c r="X451" s="1"/>
      <c r="Y451" s="1"/>
    </row>
    <row r="452" spans="1:25" ht="9.75" customHeight="1">
      <c r="A452" s="1"/>
      <c r="B452" s="72"/>
      <c r="C452" s="124"/>
      <c r="D452" s="124"/>
      <c r="E452" s="1"/>
      <c r="F452" s="1"/>
      <c r="G452" s="1"/>
      <c r="H452" s="1"/>
      <c r="I452" s="1"/>
      <c r="J452" s="1"/>
      <c r="K452" s="1"/>
      <c r="L452" s="1"/>
      <c r="M452" s="1"/>
      <c r="N452" s="1"/>
      <c r="O452" s="1"/>
      <c r="P452" s="1"/>
      <c r="Q452" s="1"/>
      <c r="R452" s="1"/>
      <c r="S452" s="1"/>
      <c r="T452" s="1"/>
      <c r="U452" s="1"/>
      <c r="V452" s="1"/>
      <c r="W452" s="1"/>
      <c r="X452" s="1"/>
      <c r="Y452" s="1"/>
    </row>
    <row r="453" spans="1:25" ht="9.75" customHeight="1">
      <c r="A453" s="1"/>
      <c r="B453" s="72"/>
      <c r="C453" s="124"/>
      <c r="D453" s="124"/>
      <c r="E453" s="1"/>
      <c r="F453" s="1"/>
      <c r="G453" s="1"/>
      <c r="H453" s="1"/>
      <c r="I453" s="1"/>
      <c r="J453" s="1"/>
      <c r="K453" s="1"/>
      <c r="L453" s="1"/>
      <c r="M453" s="1"/>
      <c r="N453" s="1"/>
      <c r="O453" s="1"/>
      <c r="P453" s="1"/>
      <c r="Q453" s="1"/>
      <c r="R453" s="1"/>
      <c r="S453" s="1"/>
      <c r="T453" s="1"/>
      <c r="U453" s="1"/>
      <c r="V453" s="1"/>
      <c r="W453" s="1"/>
      <c r="X453" s="1"/>
      <c r="Y453" s="1"/>
    </row>
    <row r="454" spans="1:25" ht="9.75" customHeight="1">
      <c r="A454" s="1"/>
      <c r="B454" s="72"/>
      <c r="C454" s="124"/>
      <c r="D454" s="124"/>
      <c r="E454" s="1"/>
      <c r="F454" s="1"/>
      <c r="G454" s="1"/>
      <c r="H454" s="1"/>
      <c r="I454" s="1"/>
      <c r="J454" s="1"/>
      <c r="K454" s="1"/>
      <c r="L454" s="1"/>
      <c r="M454" s="1"/>
      <c r="N454" s="1"/>
      <c r="O454" s="1"/>
      <c r="P454" s="1"/>
      <c r="Q454" s="1"/>
      <c r="R454" s="1"/>
      <c r="S454" s="1"/>
      <c r="T454" s="1"/>
      <c r="U454" s="1"/>
      <c r="V454" s="1"/>
      <c r="W454" s="1"/>
      <c r="X454" s="1"/>
      <c r="Y454" s="1"/>
    </row>
    <row r="455" spans="1:25" ht="9.75" customHeight="1">
      <c r="A455" s="1"/>
      <c r="B455" s="72"/>
      <c r="C455" s="124"/>
      <c r="D455" s="124"/>
      <c r="E455" s="1"/>
      <c r="F455" s="1"/>
      <c r="G455" s="1"/>
      <c r="H455" s="1"/>
      <c r="I455" s="1"/>
      <c r="J455" s="1"/>
      <c r="K455" s="1"/>
      <c r="L455" s="1"/>
      <c r="M455" s="1"/>
      <c r="N455" s="1"/>
      <c r="O455" s="1"/>
      <c r="P455" s="1"/>
      <c r="Q455" s="1"/>
      <c r="R455" s="1"/>
      <c r="S455" s="1"/>
      <c r="T455" s="1"/>
      <c r="U455" s="1"/>
      <c r="V455" s="1"/>
      <c r="W455" s="1"/>
      <c r="X455" s="1"/>
      <c r="Y455" s="1"/>
    </row>
    <row r="456" spans="1:25" ht="9.75" customHeight="1">
      <c r="A456" s="1"/>
      <c r="B456" s="72"/>
      <c r="C456" s="124"/>
      <c r="D456" s="124"/>
      <c r="E456" s="1"/>
      <c r="F456" s="1"/>
      <c r="G456" s="1"/>
      <c r="H456" s="1"/>
      <c r="I456" s="1"/>
      <c r="J456" s="1"/>
      <c r="K456" s="1"/>
      <c r="L456" s="1"/>
      <c r="M456" s="1"/>
      <c r="N456" s="1"/>
      <c r="O456" s="1"/>
      <c r="P456" s="1"/>
      <c r="Q456" s="1"/>
      <c r="R456" s="1"/>
      <c r="S456" s="1"/>
      <c r="T456" s="1"/>
      <c r="U456" s="1"/>
      <c r="V456" s="1"/>
      <c r="W456" s="1"/>
      <c r="X456" s="1"/>
      <c r="Y456" s="1"/>
    </row>
    <row r="457" spans="1:25" ht="9.75" customHeight="1">
      <c r="A457" s="1"/>
      <c r="B457" s="72"/>
      <c r="C457" s="124"/>
      <c r="D457" s="124"/>
      <c r="E457" s="1"/>
      <c r="F457" s="1"/>
      <c r="G457" s="1"/>
      <c r="H457" s="1"/>
      <c r="I457" s="1"/>
      <c r="J457" s="1"/>
      <c r="K457" s="1"/>
      <c r="L457" s="1"/>
      <c r="M457" s="1"/>
      <c r="N457" s="1"/>
      <c r="O457" s="1"/>
      <c r="P457" s="1"/>
      <c r="Q457" s="1"/>
      <c r="R457" s="1"/>
      <c r="S457" s="1"/>
      <c r="T457" s="1"/>
      <c r="U457" s="1"/>
      <c r="V457" s="1"/>
      <c r="W457" s="1"/>
      <c r="X457" s="1"/>
      <c r="Y457" s="1"/>
    </row>
    <row r="458" spans="1:25" ht="9.75" customHeight="1">
      <c r="A458" s="1"/>
      <c r="B458" s="72"/>
      <c r="C458" s="124"/>
      <c r="D458" s="124"/>
      <c r="E458" s="1"/>
      <c r="F458" s="1"/>
      <c r="G458" s="1"/>
      <c r="H458" s="1"/>
      <c r="I458" s="1"/>
      <c r="J458" s="1"/>
      <c r="K458" s="1"/>
      <c r="L458" s="1"/>
      <c r="M458" s="1"/>
      <c r="N458" s="1"/>
      <c r="O458" s="1"/>
      <c r="P458" s="1"/>
      <c r="Q458" s="1"/>
      <c r="R458" s="1"/>
      <c r="S458" s="1"/>
      <c r="T458" s="1"/>
      <c r="U458" s="1"/>
      <c r="V458" s="1"/>
      <c r="W458" s="1"/>
      <c r="X458" s="1"/>
      <c r="Y458" s="1"/>
    </row>
    <row r="459" spans="1:25" ht="9.75" customHeight="1">
      <c r="A459" s="1"/>
      <c r="B459" s="72"/>
      <c r="C459" s="124"/>
      <c r="D459" s="124"/>
      <c r="E459" s="1"/>
      <c r="F459" s="1"/>
      <c r="G459" s="1"/>
      <c r="H459" s="1"/>
      <c r="I459" s="1"/>
      <c r="J459" s="1"/>
      <c r="K459" s="1"/>
      <c r="L459" s="1"/>
      <c r="M459" s="1"/>
      <c r="N459" s="1"/>
      <c r="O459" s="1"/>
      <c r="P459" s="1"/>
      <c r="Q459" s="1"/>
      <c r="R459" s="1"/>
      <c r="S459" s="1"/>
      <c r="T459" s="1"/>
      <c r="U459" s="1"/>
      <c r="V459" s="1"/>
      <c r="W459" s="1"/>
      <c r="X459" s="1"/>
      <c r="Y459" s="1"/>
    </row>
    <row r="460" spans="1:25" ht="9.75" customHeight="1">
      <c r="A460" s="1"/>
      <c r="B460" s="72"/>
      <c r="C460" s="124"/>
      <c r="D460" s="124"/>
      <c r="E460" s="1"/>
      <c r="F460" s="1"/>
      <c r="G460" s="1"/>
      <c r="H460" s="1"/>
      <c r="I460" s="1"/>
      <c r="J460" s="1"/>
      <c r="K460" s="1"/>
      <c r="L460" s="1"/>
      <c r="M460" s="1"/>
      <c r="N460" s="1"/>
      <c r="O460" s="1"/>
      <c r="P460" s="1"/>
      <c r="Q460" s="1"/>
      <c r="R460" s="1"/>
      <c r="S460" s="1"/>
      <c r="T460" s="1"/>
      <c r="U460" s="1"/>
      <c r="V460" s="1"/>
      <c r="W460" s="1"/>
      <c r="X460" s="1"/>
      <c r="Y460" s="1"/>
    </row>
    <row r="461" spans="1:25" ht="9.75" customHeight="1">
      <c r="A461" s="1"/>
      <c r="B461" s="72"/>
      <c r="C461" s="124"/>
      <c r="D461" s="124"/>
      <c r="E461" s="1"/>
      <c r="F461" s="1"/>
      <c r="G461" s="1"/>
      <c r="H461" s="1"/>
      <c r="I461" s="1"/>
      <c r="J461" s="1"/>
      <c r="K461" s="1"/>
      <c r="L461" s="1"/>
      <c r="M461" s="1"/>
      <c r="N461" s="1"/>
      <c r="O461" s="1"/>
      <c r="P461" s="1"/>
      <c r="Q461" s="1"/>
      <c r="R461" s="1"/>
      <c r="S461" s="1"/>
      <c r="T461" s="1"/>
      <c r="U461" s="1"/>
      <c r="V461" s="1"/>
      <c r="W461" s="1"/>
      <c r="X461" s="1"/>
      <c r="Y461" s="1"/>
    </row>
    <row r="462" spans="1:25" ht="9.75" customHeight="1">
      <c r="A462" s="1"/>
      <c r="B462" s="72"/>
      <c r="C462" s="124"/>
      <c r="D462" s="124"/>
      <c r="E462" s="1"/>
      <c r="F462" s="1"/>
      <c r="G462" s="1"/>
      <c r="H462" s="1"/>
      <c r="I462" s="1"/>
      <c r="J462" s="1"/>
      <c r="K462" s="1"/>
      <c r="L462" s="1"/>
      <c r="M462" s="1"/>
      <c r="N462" s="1"/>
      <c r="O462" s="1"/>
      <c r="P462" s="1"/>
      <c r="Q462" s="1"/>
      <c r="R462" s="1"/>
      <c r="S462" s="1"/>
      <c r="T462" s="1"/>
      <c r="U462" s="1"/>
      <c r="V462" s="1"/>
      <c r="W462" s="1"/>
      <c r="X462" s="1"/>
      <c r="Y462" s="1"/>
    </row>
    <row r="463" spans="1:25" ht="9.75" customHeight="1">
      <c r="A463" s="1"/>
      <c r="B463" s="72"/>
      <c r="C463" s="124"/>
      <c r="D463" s="124"/>
      <c r="E463" s="1"/>
      <c r="F463" s="1"/>
      <c r="G463" s="1"/>
      <c r="H463" s="1"/>
      <c r="I463" s="1"/>
      <c r="J463" s="1"/>
      <c r="K463" s="1"/>
      <c r="L463" s="1"/>
      <c r="M463" s="1"/>
      <c r="N463" s="1"/>
      <c r="O463" s="1"/>
      <c r="P463" s="1"/>
      <c r="Q463" s="1"/>
      <c r="R463" s="1"/>
      <c r="S463" s="1"/>
      <c r="T463" s="1"/>
      <c r="U463" s="1"/>
      <c r="V463" s="1"/>
      <c r="W463" s="1"/>
      <c r="X463" s="1"/>
      <c r="Y463" s="1"/>
    </row>
    <row r="464" spans="1:25" ht="9.75" customHeight="1">
      <c r="A464" s="1"/>
      <c r="B464" s="72"/>
      <c r="C464" s="124"/>
      <c r="D464" s="124"/>
      <c r="E464" s="1"/>
      <c r="F464" s="1"/>
      <c r="G464" s="1"/>
      <c r="H464" s="1"/>
      <c r="I464" s="1"/>
      <c r="J464" s="1"/>
      <c r="K464" s="1"/>
      <c r="L464" s="1"/>
      <c r="M464" s="1"/>
      <c r="N464" s="1"/>
      <c r="O464" s="1"/>
      <c r="P464" s="1"/>
      <c r="Q464" s="1"/>
      <c r="R464" s="1"/>
      <c r="S464" s="1"/>
      <c r="T464" s="1"/>
      <c r="U464" s="1"/>
      <c r="V464" s="1"/>
      <c r="W464" s="1"/>
      <c r="X464" s="1"/>
      <c r="Y464" s="1"/>
    </row>
    <row r="465" spans="1:25" ht="9.75" customHeight="1">
      <c r="A465" s="1"/>
      <c r="B465" s="72"/>
      <c r="C465" s="124"/>
      <c r="D465" s="124"/>
      <c r="E465" s="1"/>
      <c r="F465" s="1"/>
      <c r="G465" s="1"/>
      <c r="H465" s="1"/>
      <c r="I465" s="1"/>
      <c r="J465" s="1"/>
      <c r="K465" s="1"/>
      <c r="L465" s="1"/>
      <c r="M465" s="1"/>
      <c r="N465" s="1"/>
      <c r="O465" s="1"/>
      <c r="P465" s="1"/>
      <c r="Q465" s="1"/>
      <c r="R465" s="1"/>
      <c r="S465" s="1"/>
      <c r="T465" s="1"/>
      <c r="U465" s="1"/>
      <c r="V465" s="1"/>
      <c r="W465" s="1"/>
      <c r="X465" s="1"/>
      <c r="Y465" s="1"/>
    </row>
    <row r="466" spans="1:25" ht="9.75" customHeight="1">
      <c r="A466" s="1"/>
      <c r="B466" s="72"/>
      <c r="C466" s="124"/>
      <c r="D466" s="124"/>
      <c r="E466" s="1"/>
      <c r="F466" s="1"/>
      <c r="G466" s="1"/>
      <c r="H466" s="1"/>
      <c r="I466" s="1"/>
      <c r="J466" s="1"/>
      <c r="K466" s="1"/>
      <c r="L466" s="1"/>
      <c r="M466" s="1"/>
      <c r="N466" s="1"/>
      <c r="O466" s="1"/>
      <c r="P466" s="1"/>
      <c r="Q466" s="1"/>
      <c r="R466" s="1"/>
      <c r="S466" s="1"/>
      <c r="T466" s="1"/>
      <c r="U466" s="1"/>
      <c r="V466" s="1"/>
      <c r="W466" s="1"/>
      <c r="X466" s="1"/>
      <c r="Y466" s="1"/>
    </row>
    <row r="467" spans="1:25" ht="9.75" customHeight="1">
      <c r="A467" s="1"/>
      <c r="B467" s="72"/>
      <c r="C467" s="124"/>
      <c r="D467" s="124"/>
      <c r="E467" s="1"/>
      <c r="F467" s="1"/>
      <c r="G467" s="1"/>
      <c r="H467" s="1"/>
      <c r="I467" s="1"/>
      <c r="J467" s="1"/>
      <c r="K467" s="1"/>
      <c r="L467" s="1"/>
      <c r="M467" s="1"/>
      <c r="N467" s="1"/>
      <c r="O467" s="1"/>
      <c r="P467" s="1"/>
      <c r="Q467" s="1"/>
      <c r="R467" s="1"/>
      <c r="S467" s="1"/>
      <c r="T467" s="1"/>
      <c r="U467" s="1"/>
      <c r="V467" s="1"/>
      <c r="W467" s="1"/>
      <c r="X467" s="1"/>
      <c r="Y467" s="1"/>
    </row>
    <row r="468" spans="1:25" ht="9.75" customHeight="1">
      <c r="A468" s="1"/>
      <c r="B468" s="72"/>
      <c r="C468" s="124"/>
      <c r="D468" s="124"/>
      <c r="E468" s="1"/>
      <c r="F468" s="1"/>
      <c r="G468" s="1"/>
      <c r="H468" s="1"/>
      <c r="I468" s="1"/>
      <c r="J468" s="1"/>
      <c r="K468" s="1"/>
      <c r="L468" s="1"/>
      <c r="M468" s="1"/>
      <c r="N468" s="1"/>
      <c r="O468" s="1"/>
      <c r="P468" s="1"/>
      <c r="Q468" s="1"/>
      <c r="R468" s="1"/>
      <c r="S468" s="1"/>
      <c r="T468" s="1"/>
      <c r="U468" s="1"/>
      <c r="V468" s="1"/>
      <c r="W468" s="1"/>
      <c r="X468" s="1"/>
      <c r="Y468" s="1"/>
    </row>
    <row r="469" spans="1:25" ht="9.75" customHeight="1">
      <c r="A469" s="1"/>
      <c r="B469" s="72"/>
      <c r="C469" s="124"/>
      <c r="D469" s="124"/>
      <c r="E469" s="1"/>
      <c r="F469" s="1"/>
      <c r="G469" s="1"/>
      <c r="H469" s="1"/>
      <c r="I469" s="1"/>
      <c r="J469" s="1"/>
      <c r="K469" s="1"/>
      <c r="L469" s="1"/>
      <c r="M469" s="1"/>
      <c r="N469" s="1"/>
      <c r="O469" s="1"/>
      <c r="P469" s="1"/>
      <c r="Q469" s="1"/>
      <c r="R469" s="1"/>
      <c r="S469" s="1"/>
      <c r="T469" s="1"/>
      <c r="U469" s="1"/>
      <c r="V469" s="1"/>
      <c r="W469" s="1"/>
      <c r="X469" s="1"/>
      <c r="Y469" s="1"/>
    </row>
    <row r="470" spans="1:25" ht="9.75" customHeight="1">
      <c r="A470" s="1"/>
      <c r="B470" s="72"/>
      <c r="C470" s="124"/>
      <c r="D470" s="124"/>
      <c r="E470" s="1"/>
      <c r="F470" s="1"/>
      <c r="G470" s="1"/>
      <c r="H470" s="1"/>
      <c r="I470" s="1"/>
      <c r="J470" s="1"/>
      <c r="K470" s="1"/>
      <c r="L470" s="1"/>
      <c r="M470" s="1"/>
      <c r="N470" s="1"/>
      <c r="O470" s="1"/>
      <c r="P470" s="1"/>
      <c r="Q470" s="1"/>
      <c r="R470" s="1"/>
      <c r="S470" s="1"/>
      <c r="T470" s="1"/>
      <c r="U470" s="1"/>
      <c r="V470" s="1"/>
      <c r="W470" s="1"/>
      <c r="X470" s="1"/>
      <c r="Y470" s="1"/>
    </row>
    <row r="471" spans="1:25" ht="9.75" customHeight="1">
      <c r="A471" s="1"/>
      <c r="B471" s="72"/>
      <c r="C471" s="124"/>
      <c r="D471" s="124"/>
      <c r="E471" s="1"/>
      <c r="F471" s="1"/>
      <c r="G471" s="1"/>
      <c r="H471" s="1"/>
      <c r="I471" s="1"/>
      <c r="J471" s="1"/>
      <c r="K471" s="1"/>
      <c r="L471" s="1"/>
      <c r="M471" s="1"/>
      <c r="N471" s="1"/>
      <c r="O471" s="1"/>
      <c r="P471" s="1"/>
      <c r="Q471" s="1"/>
      <c r="R471" s="1"/>
      <c r="S471" s="1"/>
      <c r="T471" s="1"/>
      <c r="U471" s="1"/>
      <c r="V471" s="1"/>
      <c r="W471" s="1"/>
      <c r="X471" s="1"/>
      <c r="Y471" s="1"/>
    </row>
    <row r="472" spans="1:25" ht="9.75" customHeight="1">
      <c r="A472" s="1"/>
      <c r="B472" s="72"/>
      <c r="C472" s="124"/>
      <c r="D472" s="124"/>
      <c r="E472" s="1"/>
      <c r="F472" s="1"/>
      <c r="G472" s="1"/>
      <c r="H472" s="1"/>
      <c r="I472" s="1"/>
      <c r="J472" s="1"/>
      <c r="K472" s="1"/>
      <c r="L472" s="1"/>
      <c r="M472" s="1"/>
      <c r="N472" s="1"/>
      <c r="O472" s="1"/>
      <c r="P472" s="1"/>
      <c r="Q472" s="1"/>
      <c r="R472" s="1"/>
      <c r="S472" s="1"/>
      <c r="T472" s="1"/>
      <c r="U472" s="1"/>
      <c r="V472" s="1"/>
      <c r="W472" s="1"/>
      <c r="X472" s="1"/>
      <c r="Y472" s="1"/>
    </row>
    <row r="473" spans="1:25" ht="9.75" customHeight="1">
      <c r="A473" s="1"/>
      <c r="B473" s="72"/>
      <c r="C473" s="124"/>
      <c r="D473" s="124"/>
      <c r="E473" s="1"/>
      <c r="F473" s="1"/>
      <c r="G473" s="1"/>
      <c r="H473" s="1"/>
      <c r="I473" s="1"/>
      <c r="J473" s="1"/>
      <c r="K473" s="1"/>
      <c r="L473" s="1"/>
      <c r="M473" s="1"/>
      <c r="N473" s="1"/>
      <c r="O473" s="1"/>
      <c r="P473" s="1"/>
      <c r="Q473" s="1"/>
      <c r="R473" s="1"/>
      <c r="S473" s="1"/>
      <c r="T473" s="1"/>
      <c r="U473" s="1"/>
      <c r="V473" s="1"/>
      <c r="W473" s="1"/>
      <c r="X473" s="1"/>
      <c r="Y473" s="1"/>
    </row>
    <row r="474" spans="1:25" ht="9.75" customHeight="1">
      <c r="A474" s="1"/>
      <c r="B474" s="72"/>
      <c r="C474" s="124"/>
      <c r="D474" s="124"/>
      <c r="E474" s="1"/>
      <c r="F474" s="1"/>
      <c r="G474" s="1"/>
      <c r="H474" s="1"/>
      <c r="I474" s="1"/>
      <c r="J474" s="1"/>
      <c r="K474" s="1"/>
      <c r="L474" s="1"/>
      <c r="M474" s="1"/>
      <c r="N474" s="1"/>
      <c r="O474" s="1"/>
      <c r="P474" s="1"/>
      <c r="Q474" s="1"/>
      <c r="R474" s="1"/>
      <c r="S474" s="1"/>
      <c r="T474" s="1"/>
      <c r="U474" s="1"/>
      <c r="V474" s="1"/>
      <c r="W474" s="1"/>
      <c r="X474" s="1"/>
      <c r="Y474" s="1"/>
    </row>
    <row r="475" spans="1:25" ht="9.75" customHeight="1">
      <c r="A475" s="1"/>
      <c r="B475" s="72"/>
      <c r="C475" s="124"/>
      <c r="D475" s="124"/>
      <c r="E475" s="1"/>
      <c r="F475" s="1"/>
      <c r="G475" s="1"/>
      <c r="H475" s="1"/>
      <c r="I475" s="1"/>
      <c r="J475" s="1"/>
      <c r="K475" s="1"/>
      <c r="L475" s="1"/>
      <c r="M475" s="1"/>
      <c r="N475" s="1"/>
      <c r="O475" s="1"/>
      <c r="P475" s="1"/>
      <c r="Q475" s="1"/>
      <c r="R475" s="1"/>
      <c r="S475" s="1"/>
      <c r="T475" s="1"/>
      <c r="U475" s="1"/>
      <c r="V475" s="1"/>
      <c r="W475" s="1"/>
      <c r="X475" s="1"/>
      <c r="Y475" s="1"/>
    </row>
    <row r="476" spans="1:25" ht="9.75" customHeight="1">
      <c r="A476" s="1"/>
      <c r="B476" s="72"/>
      <c r="C476" s="124"/>
      <c r="D476" s="124"/>
      <c r="E476" s="1"/>
      <c r="F476" s="1"/>
      <c r="G476" s="1"/>
      <c r="H476" s="1"/>
      <c r="I476" s="1"/>
      <c r="J476" s="1"/>
      <c r="K476" s="1"/>
      <c r="L476" s="1"/>
      <c r="M476" s="1"/>
      <c r="N476" s="1"/>
      <c r="O476" s="1"/>
      <c r="P476" s="1"/>
      <c r="Q476" s="1"/>
      <c r="R476" s="1"/>
      <c r="S476" s="1"/>
      <c r="T476" s="1"/>
      <c r="U476" s="1"/>
      <c r="V476" s="1"/>
      <c r="W476" s="1"/>
      <c r="X476" s="1"/>
      <c r="Y476" s="1"/>
    </row>
    <row r="477" spans="1:25" ht="9.75" customHeight="1">
      <c r="A477" s="1"/>
      <c r="B477" s="72"/>
      <c r="C477" s="124"/>
      <c r="D477" s="124"/>
      <c r="E477" s="1"/>
      <c r="F477" s="1"/>
      <c r="G477" s="1"/>
      <c r="H477" s="1"/>
      <c r="I477" s="1"/>
      <c r="J477" s="1"/>
      <c r="K477" s="1"/>
      <c r="L477" s="1"/>
      <c r="M477" s="1"/>
      <c r="N477" s="1"/>
      <c r="O477" s="1"/>
      <c r="P477" s="1"/>
      <c r="Q477" s="1"/>
      <c r="R477" s="1"/>
      <c r="S477" s="1"/>
      <c r="T477" s="1"/>
      <c r="U477" s="1"/>
      <c r="V477" s="1"/>
      <c r="W477" s="1"/>
      <c r="X477" s="1"/>
      <c r="Y477" s="1"/>
    </row>
    <row r="478" spans="1:25" ht="9.75" customHeight="1">
      <c r="A478" s="1"/>
      <c r="B478" s="72"/>
      <c r="C478" s="124"/>
      <c r="D478" s="124"/>
      <c r="E478" s="1"/>
      <c r="F478" s="1"/>
      <c r="G478" s="1"/>
      <c r="H478" s="1"/>
      <c r="I478" s="1"/>
      <c r="J478" s="1"/>
      <c r="K478" s="1"/>
      <c r="L478" s="1"/>
      <c r="M478" s="1"/>
      <c r="N478" s="1"/>
      <c r="O478" s="1"/>
      <c r="P478" s="1"/>
      <c r="Q478" s="1"/>
      <c r="R478" s="1"/>
      <c r="S478" s="1"/>
      <c r="T478" s="1"/>
      <c r="U478" s="1"/>
      <c r="V478" s="1"/>
      <c r="W478" s="1"/>
      <c r="X478" s="1"/>
      <c r="Y478" s="1"/>
    </row>
    <row r="479" spans="1:25" ht="9.75" customHeight="1">
      <c r="A479" s="1"/>
      <c r="B479" s="72"/>
      <c r="C479" s="124"/>
      <c r="D479" s="124"/>
      <c r="E479" s="1"/>
      <c r="F479" s="1"/>
      <c r="G479" s="1"/>
      <c r="H479" s="1"/>
      <c r="I479" s="1"/>
      <c r="J479" s="1"/>
      <c r="K479" s="1"/>
      <c r="L479" s="1"/>
      <c r="M479" s="1"/>
      <c r="N479" s="1"/>
      <c r="O479" s="1"/>
      <c r="P479" s="1"/>
      <c r="Q479" s="1"/>
      <c r="R479" s="1"/>
      <c r="S479" s="1"/>
      <c r="T479" s="1"/>
      <c r="U479" s="1"/>
      <c r="V479" s="1"/>
      <c r="W479" s="1"/>
      <c r="X479" s="1"/>
      <c r="Y479" s="1"/>
    </row>
    <row r="480" spans="1:25" ht="9.75" customHeight="1">
      <c r="A480" s="1"/>
      <c r="B480" s="72"/>
      <c r="C480" s="124"/>
      <c r="D480" s="124"/>
      <c r="E480" s="1"/>
      <c r="F480" s="1"/>
      <c r="G480" s="1"/>
      <c r="H480" s="1"/>
      <c r="I480" s="1"/>
      <c r="J480" s="1"/>
      <c r="K480" s="1"/>
      <c r="L480" s="1"/>
      <c r="M480" s="1"/>
      <c r="N480" s="1"/>
      <c r="O480" s="1"/>
      <c r="P480" s="1"/>
      <c r="Q480" s="1"/>
      <c r="R480" s="1"/>
      <c r="S480" s="1"/>
      <c r="T480" s="1"/>
      <c r="U480" s="1"/>
      <c r="V480" s="1"/>
      <c r="W480" s="1"/>
      <c r="X480" s="1"/>
      <c r="Y480" s="1"/>
    </row>
    <row r="481" spans="1:25" ht="9.75" customHeight="1">
      <c r="A481" s="1"/>
      <c r="B481" s="72"/>
      <c r="C481" s="124"/>
      <c r="D481" s="124"/>
      <c r="E481" s="1"/>
      <c r="F481" s="1"/>
      <c r="G481" s="1"/>
      <c r="H481" s="1"/>
      <c r="I481" s="1"/>
      <c r="J481" s="1"/>
      <c r="K481" s="1"/>
      <c r="L481" s="1"/>
      <c r="M481" s="1"/>
      <c r="N481" s="1"/>
      <c r="O481" s="1"/>
      <c r="P481" s="1"/>
      <c r="Q481" s="1"/>
      <c r="R481" s="1"/>
      <c r="S481" s="1"/>
      <c r="T481" s="1"/>
      <c r="U481" s="1"/>
      <c r="V481" s="1"/>
      <c r="W481" s="1"/>
      <c r="X481" s="1"/>
      <c r="Y481" s="1"/>
    </row>
    <row r="482" spans="1:25" ht="9.75" customHeight="1">
      <c r="A482" s="1"/>
      <c r="B482" s="72"/>
      <c r="C482" s="124"/>
      <c r="D482" s="124"/>
      <c r="E482" s="1"/>
      <c r="F482" s="1"/>
      <c r="G482" s="1"/>
      <c r="H482" s="1"/>
      <c r="I482" s="1"/>
      <c r="J482" s="1"/>
      <c r="K482" s="1"/>
      <c r="L482" s="1"/>
      <c r="M482" s="1"/>
      <c r="N482" s="1"/>
      <c r="O482" s="1"/>
      <c r="P482" s="1"/>
      <c r="Q482" s="1"/>
      <c r="R482" s="1"/>
      <c r="S482" s="1"/>
      <c r="T482" s="1"/>
      <c r="U482" s="1"/>
      <c r="V482" s="1"/>
      <c r="W482" s="1"/>
      <c r="X482" s="1"/>
      <c r="Y482" s="1"/>
    </row>
    <row r="483" spans="1:25" ht="9.75" customHeight="1">
      <c r="A483" s="1"/>
      <c r="B483" s="72"/>
      <c r="C483" s="124"/>
      <c r="D483" s="124"/>
      <c r="E483" s="1"/>
      <c r="F483" s="1"/>
      <c r="G483" s="1"/>
      <c r="H483" s="1"/>
      <c r="I483" s="1"/>
      <c r="J483" s="1"/>
      <c r="K483" s="1"/>
      <c r="L483" s="1"/>
      <c r="M483" s="1"/>
      <c r="N483" s="1"/>
      <c r="O483" s="1"/>
      <c r="P483" s="1"/>
      <c r="Q483" s="1"/>
      <c r="R483" s="1"/>
      <c r="S483" s="1"/>
      <c r="T483" s="1"/>
      <c r="U483" s="1"/>
      <c r="V483" s="1"/>
      <c r="W483" s="1"/>
      <c r="X483" s="1"/>
      <c r="Y483" s="1"/>
    </row>
    <row r="484" spans="1:25" ht="9.75" customHeight="1">
      <c r="A484" s="1"/>
      <c r="B484" s="72"/>
      <c r="C484" s="124"/>
      <c r="D484" s="124"/>
      <c r="E484" s="1"/>
      <c r="F484" s="1"/>
      <c r="G484" s="1"/>
      <c r="H484" s="1"/>
      <c r="I484" s="1"/>
      <c r="J484" s="1"/>
      <c r="K484" s="1"/>
      <c r="L484" s="1"/>
      <c r="M484" s="1"/>
      <c r="N484" s="1"/>
      <c r="O484" s="1"/>
      <c r="P484" s="1"/>
      <c r="Q484" s="1"/>
      <c r="R484" s="1"/>
      <c r="S484" s="1"/>
      <c r="T484" s="1"/>
      <c r="U484" s="1"/>
      <c r="V484" s="1"/>
      <c r="W484" s="1"/>
      <c r="X484" s="1"/>
      <c r="Y484" s="1"/>
    </row>
    <row r="485" spans="1:25" ht="9.75" customHeight="1">
      <c r="A485" s="1"/>
      <c r="B485" s="72"/>
      <c r="C485" s="124"/>
      <c r="D485" s="124"/>
      <c r="E485" s="1"/>
      <c r="F485" s="1"/>
      <c r="G485" s="1"/>
      <c r="H485" s="1"/>
      <c r="I485" s="1"/>
      <c r="J485" s="1"/>
      <c r="K485" s="1"/>
      <c r="L485" s="1"/>
      <c r="M485" s="1"/>
      <c r="N485" s="1"/>
      <c r="O485" s="1"/>
      <c r="P485" s="1"/>
      <c r="Q485" s="1"/>
      <c r="R485" s="1"/>
      <c r="S485" s="1"/>
      <c r="T485" s="1"/>
      <c r="U485" s="1"/>
      <c r="V485" s="1"/>
      <c r="W485" s="1"/>
      <c r="X485" s="1"/>
      <c r="Y485" s="1"/>
    </row>
    <row r="486" spans="1:25" ht="9.75" customHeight="1">
      <c r="A486" s="1"/>
      <c r="B486" s="72"/>
      <c r="C486" s="124"/>
      <c r="D486" s="124"/>
      <c r="E486" s="1"/>
      <c r="F486" s="1"/>
      <c r="G486" s="1"/>
      <c r="H486" s="1"/>
      <c r="I486" s="1"/>
      <c r="J486" s="1"/>
      <c r="K486" s="1"/>
      <c r="L486" s="1"/>
      <c r="M486" s="1"/>
      <c r="N486" s="1"/>
      <c r="O486" s="1"/>
      <c r="P486" s="1"/>
      <c r="Q486" s="1"/>
      <c r="R486" s="1"/>
      <c r="S486" s="1"/>
      <c r="T486" s="1"/>
      <c r="U486" s="1"/>
      <c r="V486" s="1"/>
      <c r="W486" s="1"/>
      <c r="X486" s="1"/>
      <c r="Y486" s="1"/>
    </row>
    <row r="487" spans="1:25" ht="9.75" customHeight="1">
      <c r="A487" s="1"/>
      <c r="B487" s="72"/>
      <c r="C487" s="124"/>
      <c r="D487" s="124"/>
      <c r="E487" s="1"/>
      <c r="F487" s="1"/>
      <c r="G487" s="1"/>
      <c r="H487" s="1"/>
      <c r="I487" s="1"/>
      <c r="J487" s="1"/>
      <c r="K487" s="1"/>
      <c r="L487" s="1"/>
      <c r="M487" s="1"/>
      <c r="N487" s="1"/>
      <c r="O487" s="1"/>
      <c r="P487" s="1"/>
      <c r="Q487" s="1"/>
      <c r="R487" s="1"/>
      <c r="S487" s="1"/>
      <c r="T487" s="1"/>
      <c r="U487" s="1"/>
      <c r="V487" s="1"/>
      <c r="W487" s="1"/>
      <c r="X487" s="1"/>
      <c r="Y487" s="1"/>
    </row>
    <row r="488" spans="1:25" ht="9.75" customHeight="1">
      <c r="A488" s="1"/>
      <c r="B488" s="72"/>
      <c r="C488" s="124"/>
      <c r="D488" s="124"/>
      <c r="E488" s="1"/>
      <c r="F488" s="1"/>
      <c r="G488" s="1"/>
      <c r="H488" s="1"/>
      <c r="I488" s="1"/>
      <c r="J488" s="1"/>
      <c r="K488" s="1"/>
      <c r="L488" s="1"/>
      <c r="M488" s="1"/>
      <c r="N488" s="1"/>
      <c r="O488" s="1"/>
      <c r="P488" s="1"/>
      <c r="Q488" s="1"/>
      <c r="R488" s="1"/>
      <c r="S488" s="1"/>
      <c r="T488" s="1"/>
      <c r="U488" s="1"/>
      <c r="V488" s="1"/>
      <c r="W488" s="1"/>
      <c r="X488" s="1"/>
      <c r="Y488" s="1"/>
    </row>
    <row r="489" spans="1:25" ht="9.75" customHeight="1">
      <c r="A489" s="1"/>
      <c r="B489" s="72"/>
      <c r="C489" s="124"/>
      <c r="D489" s="124"/>
      <c r="E489" s="1"/>
      <c r="F489" s="1"/>
      <c r="G489" s="1"/>
      <c r="H489" s="1"/>
      <c r="I489" s="1"/>
      <c r="J489" s="1"/>
      <c r="K489" s="1"/>
      <c r="L489" s="1"/>
      <c r="M489" s="1"/>
      <c r="N489" s="1"/>
      <c r="O489" s="1"/>
      <c r="P489" s="1"/>
      <c r="Q489" s="1"/>
      <c r="R489" s="1"/>
      <c r="S489" s="1"/>
      <c r="T489" s="1"/>
      <c r="U489" s="1"/>
      <c r="V489" s="1"/>
      <c r="W489" s="1"/>
      <c r="X489" s="1"/>
      <c r="Y489" s="1"/>
    </row>
    <row r="490" spans="1:25" ht="9.75" customHeight="1">
      <c r="A490" s="1"/>
      <c r="B490" s="72"/>
      <c r="C490" s="124"/>
      <c r="D490" s="124"/>
      <c r="E490" s="1"/>
      <c r="F490" s="1"/>
      <c r="G490" s="1"/>
      <c r="H490" s="1"/>
      <c r="I490" s="1"/>
      <c r="J490" s="1"/>
      <c r="K490" s="1"/>
      <c r="L490" s="1"/>
      <c r="M490" s="1"/>
      <c r="N490" s="1"/>
      <c r="O490" s="1"/>
      <c r="P490" s="1"/>
      <c r="Q490" s="1"/>
      <c r="R490" s="1"/>
      <c r="S490" s="1"/>
      <c r="T490" s="1"/>
      <c r="U490" s="1"/>
      <c r="V490" s="1"/>
      <c r="W490" s="1"/>
      <c r="X490" s="1"/>
      <c r="Y490" s="1"/>
    </row>
    <row r="491" spans="1:25" ht="9.75" customHeight="1">
      <c r="A491" s="1"/>
      <c r="B491" s="72"/>
      <c r="C491" s="124"/>
      <c r="D491" s="124"/>
      <c r="E491" s="1"/>
      <c r="F491" s="1"/>
      <c r="G491" s="1"/>
      <c r="H491" s="1"/>
      <c r="I491" s="1"/>
      <c r="J491" s="1"/>
      <c r="K491" s="1"/>
      <c r="L491" s="1"/>
      <c r="M491" s="1"/>
      <c r="N491" s="1"/>
      <c r="O491" s="1"/>
      <c r="P491" s="1"/>
      <c r="Q491" s="1"/>
      <c r="R491" s="1"/>
      <c r="S491" s="1"/>
      <c r="T491" s="1"/>
      <c r="U491" s="1"/>
      <c r="V491" s="1"/>
      <c r="W491" s="1"/>
      <c r="X491" s="1"/>
      <c r="Y491" s="1"/>
    </row>
    <row r="492" spans="1:25" ht="9.75" customHeight="1">
      <c r="A492" s="1"/>
      <c r="B492" s="72"/>
      <c r="C492" s="124"/>
      <c r="D492" s="124"/>
      <c r="E492" s="1"/>
      <c r="F492" s="1"/>
      <c r="G492" s="1"/>
      <c r="H492" s="1"/>
      <c r="I492" s="1"/>
      <c r="J492" s="1"/>
      <c r="K492" s="1"/>
      <c r="L492" s="1"/>
      <c r="M492" s="1"/>
      <c r="N492" s="1"/>
      <c r="O492" s="1"/>
      <c r="P492" s="1"/>
      <c r="Q492" s="1"/>
      <c r="R492" s="1"/>
      <c r="S492" s="1"/>
      <c r="T492" s="1"/>
      <c r="U492" s="1"/>
      <c r="V492" s="1"/>
      <c r="W492" s="1"/>
      <c r="X492" s="1"/>
      <c r="Y492" s="1"/>
    </row>
    <row r="493" spans="1:25" ht="9.75" customHeight="1">
      <c r="A493" s="1"/>
      <c r="B493" s="72"/>
      <c r="C493" s="124"/>
      <c r="D493" s="124"/>
      <c r="E493" s="1"/>
      <c r="F493" s="1"/>
      <c r="G493" s="1"/>
      <c r="H493" s="1"/>
      <c r="I493" s="1"/>
      <c r="J493" s="1"/>
      <c r="K493" s="1"/>
      <c r="L493" s="1"/>
      <c r="M493" s="1"/>
      <c r="N493" s="1"/>
      <c r="O493" s="1"/>
      <c r="P493" s="1"/>
      <c r="Q493" s="1"/>
      <c r="R493" s="1"/>
      <c r="S493" s="1"/>
      <c r="T493" s="1"/>
      <c r="U493" s="1"/>
      <c r="V493" s="1"/>
      <c r="W493" s="1"/>
      <c r="X493" s="1"/>
      <c r="Y493" s="1"/>
    </row>
    <row r="494" spans="1:25" ht="9.75" customHeight="1">
      <c r="A494" s="1"/>
      <c r="B494" s="72"/>
      <c r="C494" s="124"/>
      <c r="D494" s="124"/>
      <c r="E494" s="1"/>
      <c r="F494" s="1"/>
      <c r="G494" s="1"/>
      <c r="H494" s="1"/>
      <c r="I494" s="1"/>
      <c r="J494" s="1"/>
      <c r="K494" s="1"/>
      <c r="L494" s="1"/>
      <c r="M494" s="1"/>
      <c r="N494" s="1"/>
      <c r="O494" s="1"/>
      <c r="P494" s="1"/>
      <c r="Q494" s="1"/>
      <c r="R494" s="1"/>
      <c r="S494" s="1"/>
      <c r="T494" s="1"/>
      <c r="U494" s="1"/>
      <c r="V494" s="1"/>
      <c r="W494" s="1"/>
      <c r="X494" s="1"/>
      <c r="Y494" s="1"/>
    </row>
    <row r="495" spans="1:25" ht="9.75" customHeight="1">
      <c r="A495" s="1"/>
      <c r="B495" s="72"/>
      <c r="C495" s="124"/>
      <c r="D495" s="124"/>
      <c r="E495" s="1"/>
      <c r="F495" s="1"/>
      <c r="G495" s="1"/>
      <c r="H495" s="1"/>
      <c r="I495" s="1"/>
      <c r="J495" s="1"/>
      <c r="K495" s="1"/>
      <c r="L495" s="1"/>
      <c r="M495" s="1"/>
      <c r="N495" s="1"/>
      <c r="O495" s="1"/>
      <c r="P495" s="1"/>
      <c r="Q495" s="1"/>
      <c r="R495" s="1"/>
      <c r="S495" s="1"/>
      <c r="T495" s="1"/>
      <c r="U495" s="1"/>
      <c r="V495" s="1"/>
      <c r="W495" s="1"/>
      <c r="X495" s="1"/>
      <c r="Y495" s="1"/>
    </row>
    <row r="496" spans="1:25" ht="9.75" customHeight="1">
      <c r="A496" s="1"/>
      <c r="B496" s="72"/>
      <c r="C496" s="124"/>
      <c r="D496" s="124"/>
      <c r="E496" s="1"/>
      <c r="F496" s="1"/>
      <c r="G496" s="1"/>
      <c r="H496" s="1"/>
      <c r="I496" s="1"/>
      <c r="J496" s="1"/>
      <c r="K496" s="1"/>
      <c r="L496" s="1"/>
      <c r="M496" s="1"/>
      <c r="N496" s="1"/>
      <c r="O496" s="1"/>
      <c r="P496" s="1"/>
      <c r="Q496" s="1"/>
      <c r="R496" s="1"/>
      <c r="S496" s="1"/>
      <c r="T496" s="1"/>
      <c r="U496" s="1"/>
      <c r="V496" s="1"/>
      <c r="W496" s="1"/>
      <c r="X496" s="1"/>
      <c r="Y496" s="1"/>
    </row>
    <row r="497" spans="1:25" ht="9.75" customHeight="1">
      <c r="A497" s="1"/>
      <c r="B497" s="72"/>
      <c r="C497" s="124"/>
      <c r="D497" s="124"/>
      <c r="E497" s="1"/>
      <c r="F497" s="1"/>
      <c r="G497" s="1"/>
      <c r="H497" s="1"/>
      <c r="I497" s="1"/>
      <c r="J497" s="1"/>
      <c r="K497" s="1"/>
      <c r="L497" s="1"/>
      <c r="M497" s="1"/>
      <c r="N497" s="1"/>
      <c r="O497" s="1"/>
      <c r="P497" s="1"/>
      <c r="Q497" s="1"/>
      <c r="R497" s="1"/>
      <c r="S497" s="1"/>
      <c r="T497" s="1"/>
      <c r="U497" s="1"/>
      <c r="V497" s="1"/>
      <c r="W497" s="1"/>
      <c r="X497" s="1"/>
      <c r="Y497" s="1"/>
    </row>
    <row r="498" spans="1:25" ht="9.75" customHeight="1">
      <c r="A498" s="1"/>
      <c r="B498" s="72"/>
      <c r="C498" s="124"/>
      <c r="D498" s="124"/>
      <c r="E498" s="1"/>
      <c r="F498" s="1"/>
      <c r="G498" s="1"/>
      <c r="H498" s="1"/>
      <c r="I498" s="1"/>
      <c r="J498" s="1"/>
      <c r="K498" s="1"/>
      <c r="L498" s="1"/>
      <c r="M498" s="1"/>
      <c r="N498" s="1"/>
      <c r="O498" s="1"/>
      <c r="P498" s="1"/>
      <c r="Q498" s="1"/>
      <c r="R498" s="1"/>
      <c r="S498" s="1"/>
      <c r="T498" s="1"/>
      <c r="U498" s="1"/>
      <c r="V498" s="1"/>
      <c r="W498" s="1"/>
      <c r="X498" s="1"/>
      <c r="Y498" s="1"/>
    </row>
    <row r="499" spans="1:25" ht="9.75" customHeight="1">
      <c r="A499" s="1"/>
      <c r="B499" s="72"/>
      <c r="C499" s="124"/>
      <c r="D499" s="124"/>
      <c r="E499" s="1"/>
      <c r="F499" s="1"/>
      <c r="G499" s="1"/>
      <c r="H499" s="1"/>
      <c r="I499" s="1"/>
      <c r="J499" s="1"/>
      <c r="K499" s="1"/>
      <c r="L499" s="1"/>
      <c r="M499" s="1"/>
      <c r="N499" s="1"/>
      <c r="O499" s="1"/>
      <c r="P499" s="1"/>
      <c r="Q499" s="1"/>
      <c r="R499" s="1"/>
      <c r="S499" s="1"/>
      <c r="T499" s="1"/>
      <c r="U499" s="1"/>
      <c r="V499" s="1"/>
      <c r="W499" s="1"/>
      <c r="X499" s="1"/>
      <c r="Y499" s="1"/>
    </row>
    <row r="500" spans="1:25" ht="9.75" customHeight="1">
      <c r="A500" s="1"/>
      <c r="B500" s="72"/>
      <c r="C500" s="124"/>
      <c r="D500" s="124"/>
      <c r="E500" s="1"/>
      <c r="F500" s="1"/>
      <c r="G500" s="1"/>
      <c r="H500" s="1"/>
      <c r="I500" s="1"/>
      <c r="J500" s="1"/>
      <c r="K500" s="1"/>
      <c r="L500" s="1"/>
      <c r="M500" s="1"/>
      <c r="N500" s="1"/>
      <c r="O500" s="1"/>
      <c r="P500" s="1"/>
      <c r="Q500" s="1"/>
      <c r="R500" s="1"/>
      <c r="S500" s="1"/>
      <c r="T500" s="1"/>
      <c r="U500" s="1"/>
      <c r="V500" s="1"/>
      <c r="W500" s="1"/>
      <c r="X500" s="1"/>
      <c r="Y500" s="1"/>
    </row>
    <row r="501" spans="1:25" ht="9.75" customHeight="1">
      <c r="A501" s="1"/>
      <c r="B501" s="72"/>
      <c r="C501" s="124"/>
      <c r="D501" s="124"/>
      <c r="E501" s="1"/>
      <c r="F501" s="1"/>
      <c r="G501" s="1"/>
      <c r="H501" s="1"/>
      <c r="I501" s="1"/>
      <c r="J501" s="1"/>
      <c r="K501" s="1"/>
      <c r="L501" s="1"/>
      <c r="M501" s="1"/>
      <c r="N501" s="1"/>
      <c r="O501" s="1"/>
      <c r="P501" s="1"/>
      <c r="Q501" s="1"/>
      <c r="R501" s="1"/>
      <c r="S501" s="1"/>
      <c r="T501" s="1"/>
      <c r="U501" s="1"/>
      <c r="V501" s="1"/>
      <c r="W501" s="1"/>
      <c r="X501" s="1"/>
      <c r="Y501" s="1"/>
    </row>
    <row r="502" spans="1:25" ht="9.75" customHeight="1">
      <c r="A502" s="1"/>
      <c r="B502" s="72"/>
      <c r="C502" s="124"/>
      <c r="D502" s="124"/>
      <c r="E502" s="1"/>
      <c r="F502" s="1"/>
      <c r="G502" s="1"/>
      <c r="H502" s="1"/>
      <c r="I502" s="1"/>
      <c r="J502" s="1"/>
      <c r="K502" s="1"/>
      <c r="L502" s="1"/>
      <c r="M502" s="1"/>
      <c r="N502" s="1"/>
      <c r="O502" s="1"/>
      <c r="P502" s="1"/>
      <c r="Q502" s="1"/>
      <c r="R502" s="1"/>
      <c r="S502" s="1"/>
      <c r="T502" s="1"/>
      <c r="U502" s="1"/>
      <c r="V502" s="1"/>
      <c r="W502" s="1"/>
      <c r="X502" s="1"/>
      <c r="Y502" s="1"/>
    </row>
    <row r="503" spans="1:25" ht="9.75" customHeight="1">
      <c r="A503" s="1"/>
      <c r="B503" s="72"/>
      <c r="C503" s="124"/>
      <c r="D503" s="124"/>
      <c r="E503" s="1"/>
      <c r="F503" s="1"/>
      <c r="G503" s="1"/>
      <c r="H503" s="1"/>
      <c r="I503" s="1"/>
      <c r="J503" s="1"/>
      <c r="K503" s="1"/>
      <c r="L503" s="1"/>
      <c r="M503" s="1"/>
      <c r="N503" s="1"/>
      <c r="O503" s="1"/>
      <c r="P503" s="1"/>
      <c r="Q503" s="1"/>
      <c r="R503" s="1"/>
      <c r="S503" s="1"/>
      <c r="T503" s="1"/>
      <c r="U503" s="1"/>
      <c r="V503" s="1"/>
      <c r="W503" s="1"/>
      <c r="X503" s="1"/>
      <c r="Y503" s="1"/>
    </row>
    <row r="504" spans="1:25" ht="9.75" customHeight="1">
      <c r="A504" s="1"/>
      <c r="B504" s="72"/>
      <c r="C504" s="124"/>
      <c r="D504" s="124"/>
      <c r="E504" s="1"/>
      <c r="F504" s="1"/>
      <c r="G504" s="1"/>
      <c r="H504" s="1"/>
      <c r="I504" s="1"/>
      <c r="J504" s="1"/>
      <c r="K504" s="1"/>
      <c r="L504" s="1"/>
      <c r="M504" s="1"/>
      <c r="N504" s="1"/>
      <c r="O504" s="1"/>
      <c r="P504" s="1"/>
      <c r="Q504" s="1"/>
      <c r="R504" s="1"/>
      <c r="S504" s="1"/>
      <c r="T504" s="1"/>
      <c r="U504" s="1"/>
      <c r="V504" s="1"/>
      <c r="W504" s="1"/>
      <c r="X504" s="1"/>
      <c r="Y504" s="1"/>
    </row>
    <row r="505" spans="1:25" ht="9.75" customHeight="1">
      <c r="A505" s="1"/>
      <c r="B505" s="72"/>
      <c r="C505" s="124"/>
      <c r="D505" s="124"/>
      <c r="E505" s="1"/>
      <c r="F505" s="1"/>
      <c r="G505" s="1"/>
      <c r="H505" s="1"/>
      <c r="I505" s="1"/>
      <c r="J505" s="1"/>
      <c r="K505" s="1"/>
      <c r="L505" s="1"/>
      <c r="M505" s="1"/>
      <c r="N505" s="1"/>
      <c r="O505" s="1"/>
      <c r="P505" s="1"/>
      <c r="Q505" s="1"/>
      <c r="R505" s="1"/>
      <c r="S505" s="1"/>
      <c r="T505" s="1"/>
      <c r="U505" s="1"/>
      <c r="V505" s="1"/>
      <c r="W505" s="1"/>
      <c r="X505" s="1"/>
      <c r="Y505" s="1"/>
    </row>
    <row r="506" spans="1:25" ht="9.75" customHeight="1">
      <c r="A506" s="1"/>
      <c r="B506" s="72"/>
      <c r="C506" s="124"/>
      <c r="D506" s="124"/>
      <c r="E506" s="1"/>
      <c r="F506" s="1"/>
      <c r="G506" s="1"/>
      <c r="H506" s="1"/>
      <c r="I506" s="1"/>
      <c r="J506" s="1"/>
      <c r="K506" s="1"/>
      <c r="L506" s="1"/>
      <c r="M506" s="1"/>
      <c r="N506" s="1"/>
      <c r="O506" s="1"/>
      <c r="P506" s="1"/>
      <c r="Q506" s="1"/>
      <c r="R506" s="1"/>
      <c r="S506" s="1"/>
      <c r="T506" s="1"/>
      <c r="U506" s="1"/>
      <c r="V506" s="1"/>
      <c r="W506" s="1"/>
      <c r="X506" s="1"/>
      <c r="Y506" s="1"/>
    </row>
    <row r="507" spans="1:25" ht="9.75" customHeight="1">
      <c r="A507" s="1"/>
      <c r="B507" s="72"/>
      <c r="C507" s="124"/>
      <c r="D507" s="124"/>
      <c r="E507" s="1"/>
      <c r="F507" s="1"/>
      <c r="G507" s="1"/>
      <c r="H507" s="1"/>
      <c r="I507" s="1"/>
      <c r="J507" s="1"/>
      <c r="K507" s="1"/>
      <c r="L507" s="1"/>
      <c r="M507" s="1"/>
      <c r="N507" s="1"/>
      <c r="O507" s="1"/>
      <c r="P507" s="1"/>
      <c r="Q507" s="1"/>
      <c r="R507" s="1"/>
      <c r="S507" s="1"/>
      <c r="T507" s="1"/>
      <c r="U507" s="1"/>
      <c r="V507" s="1"/>
      <c r="W507" s="1"/>
      <c r="X507" s="1"/>
      <c r="Y507" s="1"/>
    </row>
    <row r="508" spans="1:25" ht="9.75" customHeight="1">
      <c r="A508" s="1"/>
      <c r="B508" s="72"/>
      <c r="C508" s="124"/>
      <c r="D508" s="124"/>
      <c r="E508" s="1"/>
      <c r="F508" s="1"/>
      <c r="G508" s="1"/>
      <c r="H508" s="1"/>
      <c r="I508" s="1"/>
      <c r="J508" s="1"/>
      <c r="K508" s="1"/>
      <c r="L508" s="1"/>
      <c r="M508" s="1"/>
      <c r="N508" s="1"/>
      <c r="O508" s="1"/>
      <c r="P508" s="1"/>
      <c r="Q508" s="1"/>
      <c r="R508" s="1"/>
      <c r="S508" s="1"/>
      <c r="T508" s="1"/>
      <c r="U508" s="1"/>
      <c r="V508" s="1"/>
      <c r="W508" s="1"/>
      <c r="X508" s="1"/>
      <c r="Y508" s="1"/>
    </row>
    <row r="509" spans="1:25" ht="9.75" customHeight="1">
      <c r="A509" s="1"/>
      <c r="B509" s="72"/>
      <c r="C509" s="124"/>
      <c r="D509" s="124"/>
      <c r="E509" s="1"/>
      <c r="F509" s="1"/>
      <c r="G509" s="1"/>
      <c r="H509" s="1"/>
      <c r="I509" s="1"/>
      <c r="J509" s="1"/>
      <c r="K509" s="1"/>
      <c r="L509" s="1"/>
      <c r="M509" s="1"/>
      <c r="N509" s="1"/>
      <c r="O509" s="1"/>
      <c r="P509" s="1"/>
      <c r="Q509" s="1"/>
      <c r="R509" s="1"/>
      <c r="S509" s="1"/>
      <c r="T509" s="1"/>
      <c r="U509" s="1"/>
      <c r="V509" s="1"/>
      <c r="W509" s="1"/>
      <c r="X509" s="1"/>
      <c r="Y509" s="1"/>
    </row>
    <row r="510" spans="1:25" ht="9.75" customHeight="1">
      <c r="A510" s="1"/>
      <c r="B510" s="72"/>
      <c r="C510" s="124"/>
      <c r="D510" s="124"/>
      <c r="E510" s="1"/>
      <c r="F510" s="1"/>
      <c r="G510" s="1"/>
      <c r="H510" s="1"/>
      <c r="I510" s="1"/>
      <c r="J510" s="1"/>
      <c r="K510" s="1"/>
      <c r="L510" s="1"/>
      <c r="M510" s="1"/>
      <c r="N510" s="1"/>
      <c r="O510" s="1"/>
      <c r="P510" s="1"/>
      <c r="Q510" s="1"/>
      <c r="R510" s="1"/>
      <c r="S510" s="1"/>
      <c r="T510" s="1"/>
      <c r="U510" s="1"/>
      <c r="V510" s="1"/>
      <c r="W510" s="1"/>
      <c r="X510" s="1"/>
      <c r="Y510" s="1"/>
    </row>
    <row r="511" spans="1:25" ht="9.75" customHeight="1">
      <c r="A511" s="1"/>
      <c r="B511" s="72"/>
      <c r="C511" s="124"/>
      <c r="D511" s="124"/>
      <c r="E511" s="1"/>
      <c r="F511" s="1"/>
      <c r="G511" s="1"/>
      <c r="H511" s="1"/>
      <c r="I511" s="1"/>
      <c r="J511" s="1"/>
      <c r="K511" s="1"/>
      <c r="L511" s="1"/>
      <c r="M511" s="1"/>
      <c r="N511" s="1"/>
      <c r="O511" s="1"/>
      <c r="P511" s="1"/>
      <c r="Q511" s="1"/>
      <c r="R511" s="1"/>
      <c r="S511" s="1"/>
      <c r="T511" s="1"/>
      <c r="U511" s="1"/>
      <c r="V511" s="1"/>
      <c r="W511" s="1"/>
      <c r="X511" s="1"/>
      <c r="Y511" s="1"/>
    </row>
    <row r="512" spans="1:25" ht="9.75" customHeight="1">
      <c r="A512" s="1"/>
      <c r="B512" s="72"/>
      <c r="C512" s="124"/>
      <c r="D512" s="124"/>
      <c r="E512" s="1"/>
      <c r="F512" s="1"/>
      <c r="G512" s="1"/>
      <c r="H512" s="1"/>
      <c r="I512" s="1"/>
      <c r="J512" s="1"/>
      <c r="K512" s="1"/>
      <c r="L512" s="1"/>
      <c r="M512" s="1"/>
      <c r="N512" s="1"/>
      <c r="O512" s="1"/>
      <c r="P512" s="1"/>
      <c r="Q512" s="1"/>
      <c r="R512" s="1"/>
      <c r="S512" s="1"/>
      <c r="T512" s="1"/>
      <c r="U512" s="1"/>
      <c r="V512" s="1"/>
      <c r="W512" s="1"/>
      <c r="X512" s="1"/>
      <c r="Y512" s="1"/>
    </row>
    <row r="513" spans="1:25" ht="9.75" customHeight="1">
      <c r="A513" s="1"/>
      <c r="B513" s="72"/>
      <c r="C513" s="124"/>
      <c r="D513" s="124"/>
      <c r="E513" s="1"/>
      <c r="F513" s="1"/>
      <c r="G513" s="1"/>
      <c r="H513" s="1"/>
      <c r="I513" s="1"/>
      <c r="J513" s="1"/>
      <c r="K513" s="1"/>
      <c r="L513" s="1"/>
      <c r="M513" s="1"/>
      <c r="N513" s="1"/>
      <c r="O513" s="1"/>
      <c r="P513" s="1"/>
      <c r="Q513" s="1"/>
      <c r="R513" s="1"/>
      <c r="S513" s="1"/>
      <c r="T513" s="1"/>
      <c r="U513" s="1"/>
      <c r="V513" s="1"/>
      <c r="W513" s="1"/>
      <c r="X513" s="1"/>
      <c r="Y513" s="1"/>
    </row>
    <row r="514" spans="1:25" ht="9.75" customHeight="1">
      <c r="A514" s="1"/>
      <c r="B514" s="72"/>
      <c r="C514" s="124"/>
      <c r="D514" s="124"/>
      <c r="E514" s="1"/>
      <c r="F514" s="1"/>
      <c r="G514" s="1"/>
      <c r="H514" s="1"/>
      <c r="I514" s="1"/>
      <c r="J514" s="1"/>
      <c r="K514" s="1"/>
      <c r="L514" s="1"/>
      <c r="M514" s="1"/>
      <c r="N514" s="1"/>
      <c r="O514" s="1"/>
      <c r="P514" s="1"/>
      <c r="Q514" s="1"/>
      <c r="R514" s="1"/>
      <c r="S514" s="1"/>
      <c r="T514" s="1"/>
      <c r="U514" s="1"/>
      <c r="V514" s="1"/>
      <c r="W514" s="1"/>
      <c r="X514" s="1"/>
      <c r="Y514" s="1"/>
    </row>
    <row r="515" spans="1:25" ht="9.75" customHeight="1">
      <c r="A515" s="1"/>
      <c r="B515" s="72"/>
      <c r="C515" s="124"/>
      <c r="D515" s="124"/>
      <c r="E515" s="1"/>
      <c r="F515" s="1"/>
      <c r="G515" s="1"/>
      <c r="H515" s="1"/>
      <c r="I515" s="1"/>
      <c r="J515" s="1"/>
      <c r="K515" s="1"/>
      <c r="L515" s="1"/>
      <c r="M515" s="1"/>
      <c r="N515" s="1"/>
      <c r="O515" s="1"/>
      <c r="P515" s="1"/>
      <c r="Q515" s="1"/>
      <c r="R515" s="1"/>
      <c r="S515" s="1"/>
      <c r="T515" s="1"/>
      <c r="U515" s="1"/>
      <c r="V515" s="1"/>
      <c r="W515" s="1"/>
      <c r="X515" s="1"/>
      <c r="Y515" s="1"/>
    </row>
    <row r="516" spans="1:25" ht="9.75" customHeight="1">
      <c r="A516" s="1"/>
      <c r="B516" s="72"/>
      <c r="C516" s="124"/>
      <c r="D516" s="124"/>
      <c r="E516" s="1"/>
      <c r="F516" s="1"/>
      <c r="G516" s="1"/>
      <c r="H516" s="1"/>
      <c r="I516" s="1"/>
      <c r="J516" s="1"/>
      <c r="K516" s="1"/>
      <c r="L516" s="1"/>
      <c r="M516" s="1"/>
      <c r="N516" s="1"/>
      <c r="O516" s="1"/>
      <c r="P516" s="1"/>
      <c r="Q516" s="1"/>
      <c r="R516" s="1"/>
      <c r="S516" s="1"/>
      <c r="T516" s="1"/>
      <c r="U516" s="1"/>
      <c r="V516" s="1"/>
      <c r="W516" s="1"/>
      <c r="X516" s="1"/>
      <c r="Y516" s="1"/>
    </row>
    <row r="517" spans="1:25" ht="9.75" customHeight="1">
      <c r="A517" s="1"/>
      <c r="B517" s="72"/>
      <c r="C517" s="124"/>
      <c r="D517" s="124"/>
      <c r="E517" s="1"/>
      <c r="F517" s="1"/>
      <c r="G517" s="1"/>
      <c r="H517" s="1"/>
      <c r="I517" s="1"/>
      <c r="J517" s="1"/>
      <c r="K517" s="1"/>
      <c r="L517" s="1"/>
      <c r="M517" s="1"/>
      <c r="N517" s="1"/>
      <c r="O517" s="1"/>
      <c r="P517" s="1"/>
      <c r="Q517" s="1"/>
      <c r="R517" s="1"/>
      <c r="S517" s="1"/>
      <c r="T517" s="1"/>
      <c r="U517" s="1"/>
      <c r="V517" s="1"/>
      <c r="W517" s="1"/>
      <c r="X517" s="1"/>
      <c r="Y517" s="1"/>
    </row>
    <row r="518" spans="1:25" ht="9.75" customHeight="1">
      <c r="A518" s="1"/>
      <c r="B518" s="72"/>
      <c r="C518" s="124"/>
      <c r="D518" s="124"/>
      <c r="E518" s="1"/>
      <c r="F518" s="1"/>
      <c r="G518" s="1"/>
      <c r="H518" s="1"/>
      <c r="I518" s="1"/>
      <c r="J518" s="1"/>
      <c r="K518" s="1"/>
      <c r="L518" s="1"/>
      <c r="M518" s="1"/>
      <c r="N518" s="1"/>
      <c r="O518" s="1"/>
      <c r="P518" s="1"/>
      <c r="Q518" s="1"/>
      <c r="R518" s="1"/>
      <c r="S518" s="1"/>
      <c r="T518" s="1"/>
      <c r="U518" s="1"/>
      <c r="V518" s="1"/>
      <c r="W518" s="1"/>
      <c r="X518" s="1"/>
      <c r="Y518" s="1"/>
    </row>
    <row r="519" spans="1:25" ht="9.75" customHeight="1">
      <c r="A519" s="1"/>
      <c r="B519" s="72"/>
      <c r="C519" s="124"/>
      <c r="D519" s="124"/>
      <c r="E519" s="1"/>
      <c r="F519" s="1"/>
      <c r="G519" s="1"/>
      <c r="H519" s="1"/>
      <c r="I519" s="1"/>
      <c r="J519" s="1"/>
      <c r="K519" s="1"/>
      <c r="L519" s="1"/>
      <c r="M519" s="1"/>
      <c r="N519" s="1"/>
      <c r="O519" s="1"/>
      <c r="P519" s="1"/>
      <c r="Q519" s="1"/>
      <c r="R519" s="1"/>
      <c r="S519" s="1"/>
      <c r="T519" s="1"/>
      <c r="U519" s="1"/>
      <c r="V519" s="1"/>
      <c r="W519" s="1"/>
      <c r="X519" s="1"/>
      <c r="Y519" s="1"/>
    </row>
    <row r="520" spans="1:25" ht="9.75" customHeight="1">
      <c r="A520" s="1"/>
      <c r="B520" s="72"/>
      <c r="C520" s="124"/>
      <c r="D520" s="124"/>
      <c r="E520" s="1"/>
      <c r="F520" s="1"/>
      <c r="G520" s="1"/>
      <c r="H520" s="1"/>
      <c r="I520" s="1"/>
      <c r="J520" s="1"/>
      <c r="K520" s="1"/>
      <c r="L520" s="1"/>
      <c r="M520" s="1"/>
      <c r="N520" s="1"/>
      <c r="O520" s="1"/>
      <c r="P520" s="1"/>
      <c r="Q520" s="1"/>
      <c r="R520" s="1"/>
      <c r="S520" s="1"/>
      <c r="T520" s="1"/>
      <c r="U520" s="1"/>
      <c r="V520" s="1"/>
      <c r="W520" s="1"/>
      <c r="X520" s="1"/>
      <c r="Y520" s="1"/>
    </row>
    <row r="521" spans="1:25" ht="9.75" customHeight="1">
      <c r="A521" s="1"/>
      <c r="B521" s="72"/>
      <c r="C521" s="124"/>
      <c r="D521" s="124"/>
      <c r="E521" s="1"/>
      <c r="F521" s="1"/>
      <c r="G521" s="1"/>
      <c r="H521" s="1"/>
      <c r="I521" s="1"/>
      <c r="J521" s="1"/>
      <c r="K521" s="1"/>
      <c r="L521" s="1"/>
      <c r="M521" s="1"/>
      <c r="N521" s="1"/>
      <c r="O521" s="1"/>
      <c r="P521" s="1"/>
      <c r="Q521" s="1"/>
      <c r="R521" s="1"/>
      <c r="S521" s="1"/>
      <c r="T521" s="1"/>
      <c r="U521" s="1"/>
      <c r="V521" s="1"/>
      <c r="W521" s="1"/>
      <c r="X521" s="1"/>
      <c r="Y521" s="1"/>
    </row>
    <row r="522" spans="1:25" ht="9.75" customHeight="1">
      <c r="A522" s="1"/>
      <c r="B522" s="72"/>
      <c r="C522" s="124"/>
      <c r="D522" s="124"/>
      <c r="E522" s="1"/>
      <c r="F522" s="1"/>
      <c r="G522" s="1"/>
      <c r="H522" s="1"/>
      <c r="I522" s="1"/>
      <c r="J522" s="1"/>
      <c r="K522" s="1"/>
      <c r="L522" s="1"/>
      <c r="M522" s="1"/>
      <c r="N522" s="1"/>
      <c r="O522" s="1"/>
      <c r="P522" s="1"/>
      <c r="Q522" s="1"/>
      <c r="R522" s="1"/>
      <c r="S522" s="1"/>
      <c r="T522" s="1"/>
      <c r="U522" s="1"/>
      <c r="V522" s="1"/>
      <c r="W522" s="1"/>
      <c r="X522" s="1"/>
      <c r="Y522" s="1"/>
    </row>
    <row r="523" spans="1:25" ht="9.75" customHeight="1">
      <c r="A523" s="1"/>
      <c r="B523" s="72"/>
      <c r="C523" s="124"/>
      <c r="D523" s="124"/>
      <c r="E523" s="1"/>
      <c r="F523" s="1"/>
      <c r="G523" s="1"/>
      <c r="H523" s="1"/>
      <c r="I523" s="1"/>
      <c r="J523" s="1"/>
      <c r="K523" s="1"/>
      <c r="L523" s="1"/>
      <c r="M523" s="1"/>
      <c r="N523" s="1"/>
      <c r="O523" s="1"/>
      <c r="P523" s="1"/>
      <c r="Q523" s="1"/>
      <c r="R523" s="1"/>
      <c r="S523" s="1"/>
      <c r="T523" s="1"/>
      <c r="U523" s="1"/>
      <c r="V523" s="1"/>
      <c r="W523" s="1"/>
      <c r="X523" s="1"/>
      <c r="Y523" s="1"/>
    </row>
    <row r="524" spans="1:25" ht="9.75" customHeight="1">
      <c r="A524" s="1"/>
      <c r="B524" s="72"/>
      <c r="C524" s="124"/>
      <c r="D524" s="124"/>
      <c r="E524" s="1"/>
      <c r="F524" s="1"/>
      <c r="G524" s="1"/>
      <c r="H524" s="1"/>
      <c r="I524" s="1"/>
      <c r="J524" s="1"/>
      <c r="K524" s="1"/>
      <c r="L524" s="1"/>
      <c r="M524" s="1"/>
      <c r="N524" s="1"/>
      <c r="O524" s="1"/>
      <c r="P524" s="1"/>
      <c r="Q524" s="1"/>
      <c r="R524" s="1"/>
      <c r="S524" s="1"/>
      <c r="T524" s="1"/>
      <c r="U524" s="1"/>
      <c r="V524" s="1"/>
      <c r="W524" s="1"/>
      <c r="X524" s="1"/>
      <c r="Y524" s="1"/>
    </row>
    <row r="525" spans="1:25" ht="9.75" customHeight="1">
      <c r="A525" s="1"/>
      <c r="B525" s="72"/>
      <c r="C525" s="124"/>
      <c r="D525" s="124"/>
      <c r="E525" s="1"/>
      <c r="F525" s="1"/>
      <c r="G525" s="1"/>
      <c r="H525" s="1"/>
      <c r="I525" s="1"/>
      <c r="J525" s="1"/>
      <c r="K525" s="1"/>
      <c r="L525" s="1"/>
      <c r="M525" s="1"/>
      <c r="N525" s="1"/>
      <c r="O525" s="1"/>
      <c r="P525" s="1"/>
      <c r="Q525" s="1"/>
      <c r="R525" s="1"/>
      <c r="S525" s="1"/>
      <c r="T525" s="1"/>
      <c r="U525" s="1"/>
      <c r="V525" s="1"/>
      <c r="W525" s="1"/>
      <c r="X525" s="1"/>
      <c r="Y525" s="1"/>
    </row>
    <row r="526" spans="1:25" ht="9.75" customHeight="1">
      <c r="A526" s="1"/>
      <c r="B526" s="72"/>
      <c r="C526" s="124"/>
      <c r="D526" s="124"/>
      <c r="E526" s="1"/>
      <c r="F526" s="1"/>
      <c r="G526" s="1"/>
      <c r="H526" s="1"/>
      <c r="I526" s="1"/>
      <c r="J526" s="1"/>
      <c r="K526" s="1"/>
      <c r="L526" s="1"/>
      <c r="M526" s="1"/>
      <c r="N526" s="1"/>
      <c r="O526" s="1"/>
      <c r="P526" s="1"/>
      <c r="Q526" s="1"/>
      <c r="R526" s="1"/>
      <c r="S526" s="1"/>
      <c r="T526" s="1"/>
      <c r="U526" s="1"/>
      <c r="V526" s="1"/>
      <c r="W526" s="1"/>
      <c r="X526" s="1"/>
      <c r="Y526" s="1"/>
    </row>
    <row r="527" spans="1:25" ht="9.75" customHeight="1">
      <c r="A527" s="1"/>
      <c r="B527" s="72"/>
      <c r="C527" s="124"/>
      <c r="D527" s="124"/>
      <c r="E527" s="1"/>
      <c r="F527" s="1"/>
      <c r="G527" s="1"/>
      <c r="H527" s="1"/>
      <c r="I527" s="1"/>
      <c r="J527" s="1"/>
      <c r="K527" s="1"/>
      <c r="L527" s="1"/>
      <c r="M527" s="1"/>
      <c r="N527" s="1"/>
      <c r="O527" s="1"/>
      <c r="P527" s="1"/>
      <c r="Q527" s="1"/>
      <c r="R527" s="1"/>
      <c r="S527" s="1"/>
      <c r="T527" s="1"/>
      <c r="U527" s="1"/>
      <c r="V527" s="1"/>
      <c r="W527" s="1"/>
      <c r="X527" s="1"/>
      <c r="Y527" s="1"/>
    </row>
    <row r="528" spans="1:25" ht="9.75" customHeight="1">
      <c r="A528" s="1"/>
      <c r="B528" s="72"/>
      <c r="C528" s="124"/>
      <c r="D528" s="124"/>
      <c r="E528" s="1"/>
      <c r="F528" s="1"/>
      <c r="G528" s="1"/>
      <c r="H528" s="1"/>
      <c r="I528" s="1"/>
      <c r="J528" s="1"/>
      <c r="K528" s="1"/>
      <c r="L528" s="1"/>
      <c r="M528" s="1"/>
      <c r="N528" s="1"/>
      <c r="O528" s="1"/>
      <c r="P528" s="1"/>
      <c r="Q528" s="1"/>
      <c r="R528" s="1"/>
      <c r="S528" s="1"/>
      <c r="T528" s="1"/>
      <c r="U528" s="1"/>
      <c r="V528" s="1"/>
      <c r="W528" s="1"/>
      <c r="X528" s="1"/>
      <c r="Y528" s="1"/>
    </row>
    <row r="529" spans="1:25" ht="9.75" customHeight="1">
      <c r="A529" s="1"/>
      <c r="B529" s="72"/>
      <c r="C529" s="124"/>
      <c r="D529" s="124"/>
      <c r="E529" s="1"/>
      <c r="F529" s="1"/>
      <c r="G529" s="1"/>
      <c r="H529" s="1"/>
      <c r="I529" s="1"/>
      <c r="J529" s="1"/>
      <c r="K529" s="1"/>
      <c r="L529" s="1"/>
      <c r="M529" s="1"/>
      <c r="N529" s="1"/>
      <c r="O529" s="1"/>
      <c r="P529" s="1"/>
      <c r="Q529" s="1"/>
      <c r="R529" s="1"/>
      <c r="S529" s="1"/>
      <c r="T529" s="1"/>
      <c r="U529" s="1"/>
      <c r="V529" s="1"/>
      <c r="W529" s="1"/>
      <c r="X529" s="1"/>
      <c r="Y529" s="1"/>
    </row>
    <row r="530" spans="1:25" ht="9.75" customHeight="1">
      <c r="A530" s="1"/>
      <c r="B530" s="72"/>
      <c r="C530" s="124"/>
      <c r="D530" s="124"/>
      <c r="E530" s="1"/>
      <c r="F530" s="1"/>
      <c r="G530" s="1"/>
      <c r="H530" s="1"/>
      <c r="I530" s="1"/>
      <c r="J530" s="1"/>
      <c r="K530" s="1"/>
      <c r="L530" s="1"/>
      <c r="M530" s="1"/>
      <c r="N530" s="1"/>
      <c r="O530" s="1"/>
      <c r="P530" s="1"/>
      <c r="Q530" s="1"/>
      <c r="R530" s="1"/>
      <c r="S530" s="1"/>
      <c r="T530" s="1"/>
      <c r="U530" s="1"/>
      <c r="V530" s="1"/>
      <c r="W530" s="1"/>
      <c r="X530" s="1"/>
      <c r="Y530" s="1"/>
    </row>
    <row r="531" spans="1:25" ht="9.75" customHeight="1">
      <c r="A531" s="1"/>
      <c r="B531" s="72"/>
      <c r="C531" s="124"/>
      <c r="D531" s="124"/>
      <c r="E531" s="1"/>
      <c r="F531" s="1"/>
      <c r="G531" s="1"/>
      <c r="H531" s="1"/>
      <c r="I531" s="1"/>
      <c r="J531" s="1"/>
      <c r="K531" s="1"/>
      <c r="L531" s="1"/>
      <c r="M531" s="1"/>
      <c r="N531" s="1"/>
      <c r="O531" s="1"/>
      <c r="P531" s="1"/>
      <c r="Q531" s="1"/>
      <c r="R531" s="1"/>
      <c r="S531" s="1"/>
      <c r="T531" s="1"/>
      <c r="U531" s="1"/>
      <c r="V531" s="1"/>
      <c r="W531" s="1"/>
      <c r="X531" s="1"/>
      <c r="Y531" s="1"/>
    </row>
    <row r="532" spans="1:25" ht="9.75" customHeight="1">
      <c r="A532" s="1"/>
      <c r="B532" s="72"/>
      <c r="C532" s="124"/>
      <c r="D532" s="124"/>
      <c r="E532" s="1"/>
      <c r="F532" s="1"/>
      <c r="G532" s="1"/>
      <c r="H532" s="1"/>
      <c r="I532" s="1"/>
      <c r="J532" s="1"/>
      <c r="K532" s="1"/>
      <c r="L532" s="1"/>
      <c r="M532" s="1"/>
      <c r="N532" s="1"/>
      <c r="O532" s="1"/>
      <c r="P532" s="1"/>
      <c r="Q532" s="1"/>
      <c r="R532" s="1"/>
      <c r="S532" s="1"/>
      <c r="T532" s="1"/>
      <c r="U532" s="1"/>
      <c r="V532" s="1"/>
      <c r="W532" s="1"/>
      <c r="X532" s="1"/>
      <c r="Y532" s="1"/>
    </row>
    <row r="533" spans="1:25" ht="9.75" customHeight="1">
      <c r="A533" s="1"/>
      <c r="B533" s="72"/>
      <c r="C533" s="124"/>
      <c r="D533" s="124"/>
      <c r="E533" s="1"/>
      <c r="F533" s="1"/>
      <c r="G533" s="1"/>
      <c r="H533" s="1"/>
      <c r="I533" s="1"/>
      <c r="J533" s="1"/>
      <c r="K533" s="1"/>
      <c r="L533" s="1"/>
      <c r="M533" s="1"/>
      <c r="N533" s="1"/>
      <c r="O533" s="1"/>
      <c r="P533" s="1"/>
      <c r="Q533" s="1"/>
      <c r="R533" s="1"/>
      <c r="S533" s="1"/>
      <c r="T533" s="1"/>
      <c r="U533" s="1"/>
      <c r="V533" s="1"/>
      <c r="W533" s="1"/>
      <c r="X533" s="1"/>
      <c r="Y533" s="1"/>
    </row>
    <row r="534" spans="1:25" ht="9.75" customHeight="1">
      <c r="A534" s="1"/>
      <c r="B534" s="72"/>
      <c r="C534" s="124"/>
      <c r="D534" s="124"/>
      <c r="E534" s="1"/>
      <c r="F534" s="1"/>
      <c r="G534" s="1"/>
      <c r="H534" s="1"/>
      <c r="I534" s="1"/>
      <c r="J534" s="1"/>
      <c r="K534" s="1"/>
      <c r="L534" s="1"/>
      <c r="M534" s="1"/>
      <c r="N534" s="1"/>
      <c r="O534" s="1"/>
      <c r="P534" s="1"/>
      <c r="Q534" s="1"/>
      <c r="R534" s="1"/>
      <c r="S534" s="1"/>
      <c r="T534" s="1"/>
      <c r="U534" s="1"/>
      <c r="V534" s="1"/>
      <c r="W534" s="1"/>
      <c r="X534" s="1"/>
      <c r="Y534" s="1"/>
    </row>
    <row r="535" spans="1:25" ht="9.75" customHeight="1">
      <c r="A535" s="1"/>
      <c r="B535" s="72"/>
      <c r="C535" s="124"/>
      <c r="D535" s="124"/>
      <c r="E535" s="1"/>
      <c r="F535" s="1"/>
      <c r="G535" s="1"/>
      <c r="H535" s="1"/>
      <c r="I535" s="1"/>
      <c r="J535" s="1"/>
      <c r="K535" s="1"/>
      <c r="L535" s="1"/>
      <c r="M535" s="1"/>
      <c r="N535" s="1"/>
      <c r="O535" s="1"/>
      <c r="P535" s="1"/>
      <c r="Q535" s="1"/>
      <c r="R535" s="1"/>
      <c r="S535" s="1"/>
      <c r="T535" s="1"/>
      <c r="U535" s="1"/>
      <c r="V535" s="1"/>
      <c r="W535" s="1"/>
      <c r="X535" s="1"/>
      <c r="Y535" s="1"/>
    </row>
    <row r="536" spans="1:25" ht="9.75" customHeight="1">
      <c r="A536" s="1"/>
      <c r="B536" s="72"/>
      <c r="C536" s="124"/>
      <c r="D536" s="124"/>
      <c r="E536" s="1"/>
      <c r="F536" s="1"/>
      <c r="G536" s="1"/>
      <c r="H536" s="1"/>
      <c r="I536" s="1"/>
      <c r="J536" s="1"/>
      <c r="K536" s="1"/>
      <c r="L536" s="1"/>
      <c r="M536" s="1"/>
      <c r="N536" s="1"/>
      <c r="O536" s="1"/>
      <c r="P536" s="1"/>
      <c r="Q536" s="1"/>
      <c r="R536" s="1"/>
      <c r="S536" s="1"/>
      <c r="T536" s="1"/>
      <c r="U536" s="1"/>
      <c r="V536" s="1"/>
      <c r="W536" s="1"/>
      <c r="X536" s="1"/>
      <c r="Y536" s="1"/>
    </row>
    <row r="537" spans="1:25" ht="9.75" customHeight="1">
      <c r="A537" s="1"/>
      <c r="B537" s="72"/>
      <c r="C537" s="124"/>
      <c r="D537" s="124"/>
      <c r="E537" s="1"/>
      <c r="F537" s="1"/>
      <c r="G537" s="1"/>
      <c r="H537" s="1"/>
      <c r="I537" s="1"/>
      <c r="J537" s="1"/>
      <c r="K537" s="1"/>
      <c r="L537" s="1"/>
      <c r="M537" s="1"/>
      <c r="N537" s="1"/>
      <c r="O537" s="1"/>
      <c r="P537" s="1"/>
      <c r="Q537" s="1"/>
      <c r="R537" s="1"/>
      <c r="S537" s="1"/>
      <c r="T537" s="1"/>
      <c r="U537" s="1"/>
      <c r="V537" s="1"/>
      <c r="W537" s="1"/>
      <c r="X537" s="1"/>
      <c r="Y537" s="1"/>
    </row>
    <row r="538" spans="1:25" ht="9.75" customHeight="1">
      <c r="A538" s="1"/>
      <c r="B538" s="72"/>
      <c r="C538" s="124"/>
      <c r="D538" s="124"/>
      <c r="E538" s="1"/>
      <c r="F538" s="1"/>
      <c r="G538" s="1"/>
      <c r="H538" s="1"/>
      <c r="I538" s="1"/>
      <c r="J538" s="1"/>
      <c r="K538" s="1"/>
      <c r="L538" s="1"/>
      <c r="M538" s="1"/>
      <c r="N538" s="1"/>
      <c r="O538" s="1"/>
      <c r="P538" s="1"/>
      <c r="Q538" s="1"/>
      <c r="R538" s="1"/>
      <c r="S538" s="1"/>
      <c r="T538" s="1"/>
      <c r="U538" s="1"/>
      <c r="V538" s="1"/>
      <c r="W538" s="1"/>
      <c r="X538" s="1"/>
      <c r="Y538" s="1"/>
    </row>
    <row r="539" spans="1:25" ht="9.75" customHeight="1">
      <c r="A539" s="1"/>
      <c r="B539" s="72"/>
      <c r="C539" s="124"/>
      <c r="D539" s="124"/>
      <c r="E539" s="1"/>
      <c r="F539" s="1"/>
      <c r="G539" s="1"/>
      <c r="H539" s="1"/>
      <c r="I539" s="1"/>
      <c r="J539" s="1"/>
      <c r="K539" s="1"/>
      <c r="L539" s="1"/>
      <c r="M539" s="1"/>
      <c r="N539" s="1"/>
      <c r="O539" s="1"/>
      <c r="P539" s="1"/>
      <c r="Q539" s="1"/>
      <c r="R539" s="1"/>
      <c r="S539" s="1"/>
      <c r="T539" s="1"/>
      <c r="U539" s="1"/>
      <c r="V539" s="1"/>
      <c r="W539" s="1"/>
      <c r="X539" s="1"/>
      <c r="Y539" s="1"/>
    </row>
    <row r="540" spans="1:25" ht="9.75" customHeight="1">
      <c r="A540" s="1"/>
      <c r="B540" s="72"/>
      <c r="C540" s="124"/>
      <c r="D540" s="124"/>
      <c r="E540" s="1"/>
      <c r="F540" s="1"/>
      <c r="G540" s="1"/>
      <c r="H540" s="1"/>
      <c r="I540" s="1"/>
      <c r="J540" s="1"/>
      <c r="K540" s="1"/>
      <c r="L540" s="1"/>
      <c r="M540" s="1"/>
      <c r="N540" s="1"/>
      <c r="O540" s="1"/>
      <c r="P540" s="1"/>
      <c r="Q540" s="1"/>
      <c r="R540" s="1"/>
      <c r="S540" s="1"/>
      <c r="T540" s="1"/>
      <c r="U540" s="1"/>
      <c r="V540" s="1"/>
      <c r="W540" s="1"/>
      <c r="X540" s="1"/>
      <c r="Y540" s="1"/>
    </row>
    <row r="541" spans="1:25" ht="9.75" customHeight="1">
      <c r="A541" s="1"/>
      <c r="B541" s="72"/>
      <c r="C541" s="124"/>
      <c r="D541" s="124"/>
      <c r="E541" s="1"/>
      <c r="F541" s="1"/>
      <c r="G541" s="1"/>
      <c r="H541" s="1"/>
      <c r="I541" s="1"/>
      <c r="J541" s="1"/>
      <c r="K541" s="1"/>
      <c r="L541" s="1"/>
      <c r="M541" s="1"/>
      <c r="N541" s="1"/>
      <c r="O541" s="1"/>
      <c r="P541" s="1"/>
      <c r="Q541" s="1"/>
      <c r="R541" s="1"/>
      <c r="S541" s="1"/>
      <c r="T541" s="1"/>
      <c r="U541" s="1"/>
      <c r="V541" s="1"/>
      <c r="W541" s="1"/>
      <c r="X541" s="1"/>
      <c r="Y541" s="1"/>
    </row>
    <row r="542" spans="1:25" ht="9.75" customHeight="1">
      <c r="A542" s="1"/>
      <c r="B542" s="72"/>
      <c r="C542" s="124"/>
      <c r="D542" s="124"/>
      <c r="E542" s="1"/>
      <c r="F542" s="1"/>
      <c r="G542" s="1"/>
      <c r="H542" s="1"/>
      <c r="I542" s="1"/>
      <c r="J542" s="1"/>
      <c r="K542" s="1"/>
      <c r="L542" s="1"/>
      <c r="M542" s="1"/>
      <c r="N542" s="1"/>
      <c r="O542" s="1"/>
      <c r="P542" s="1"/>
      <c r="Q542" s="1"/>
      <c r="R542" s="1"/>
      <c r="S542" s="1"/>
      <c r="T542" s="1"/>
      <c r="U542" s="1"/>
      <c r="V542" s="1"/>
      <c r="W542" s="1"/>
      <c r="X542" s="1"/>
      <c r="Y542" s="1"/>
    </row>
    <row r="543" spans="1:25" ht="9.75" customHeight="1">
      <c r="A543" s="1"/>
      <c r="B543" s="72"/>
      <c r="C543" s="124"/>
      <c r="D543" s="124"/>
      <c r="E543" s="1"/>
      <c r="F543" s="1"/>
      <c r="G543" s="1"/>
      <c r="H543" s="1"/>
      <c r="I543" s="1"/>
      <c r="J543" s="1"/>
      <c r="K543" s="1"/>
      <c r="L543" s="1"/>
      <c r="M543" s="1"/>
      <c r="N543" s="1"/>
      <c r="O543" s="1"/>
      <c r="P543" s="1"/>
      <c r="Q543" s="1"/>
      <c r="R543" s="1"/>
      <c r="S543" s="1"/>
      <c r="T543" s="1"/>
      <c r="U543" s="1"/>
      <c r="V543" s="1"/>
      <c r="W543" s="1"/>
      <c r="X543" s="1"/>
      <c r="Y543" s="1"/>
    </row>
    <row r="544" spans="1:25" ht="9.75" customHeight="1">
      <c r="A544" s="1"/>
      <c r="B544" s="72"/>
      <c r="C544" s="124"/>
      <c r="D544" s="124"/>
      <c r="E544" s="1"/>
      <c r="F544" s="1"/>
      <c r="G544" s="1"/>
      <c r="H544" s="1"/>
      <c r="I544" s="1"/>
      <c r="J544" s="1"/>
      <c r="K544" s="1"/>
      <c r="L544" s="1"/>
      <c r="M544" s="1"/>
      <c r="N544" s="1"/>
      <c r="O544" s="1"/>
      <c r="P544" s="1"/>
      <c r="Q544" s="1"/>
      <c r="R544" s="1"/>
      <c r="S544" s="1"/>
      <c r="T544" s="1"/>
      <c r="U544" s="1"/>
      <c r="V544" s="1"/>
      <c r="W544" s="1"/>
      <c r="X544" s="1"/>
      <c r="Y544" s="1"/>
    </row>
    <row r="545" spans="1:25" ht="9.75" customHeight="1">
      <c r="A545" s="1"/>
      <c r="B545" s="72"/>
      <c r="C545" s="124"/>
      <c r="D545" s="124"/>
      <c r="E545" s="1"/>
      <c r="F545" s="1"/>
      <c r="G545" s="1"/>
      <c r="H545" s="1"/>
      <c r="I545" s="1"/>
      <c r="J545" s="1"/>
      <c r="K545" s="1"/>
      <c r="L545" s="1"/>
      <c r="M545" s="1"/>
      <c r="N545" s="1"/>
      <c r="O545" s="1"/>
      <c r="P545" s="1"/>
      <c r="Q545" s="1"/>
      <c r="R545" s="1"/>
      <c r="S545" s="1"/>
      <c r="T545" s="1"/>
      <c r="U545" s="1"/>
      <c r="V545" s="1"/>
      <c r="W545" s="1"/>
      <c r="X545" s="1"/>
      <c r="Y545" s="1"/>
    </row>
    <row r="546" spans="1:25" ht="9.75" customHeight="1">
      <c r="A546" s="1"/>
      <c r="B546" s="72"/>
      <c r="C546" s="124"/>
      <c r="D546" s="124"/>
      <c r="E546" s="1"/>
      <c r="F546" s="1"/>
      <c r="G546" s="1"/>
      <c r="H546" s="1"/>
      <c r="I546" s="1"/>
      <c r="J546" s="1"/>
      <c r="K546" s="1"/>
      <c r="L546" s="1"/>
      <c r="M546" s="1"/>
      <c r="N546" s="1"/>
      <c r="O546" s="1"/>
      <c r="P546" s="1"/>
      <c r="Q546" s="1"/>
      <c r="R546" s="1"/>
      <c r="S546" s="1"/>
      <c r="T546" s="1"/>
      <c r="U546" s="1"/>
      <c r="V546" s="1"/>
      <c r="W546" s="1"/>
      <c r="X546" s="1"/>
      <c r="Y546" s="1"/>
    </row>
    <row r="547" spans="1:25" ht="9.75" customHeight="1">
      <c r="A547" s="1"/>
      <c r="B547" s="72"/>
      <c r="C547" s="124"/>
      <c r="D547" s="124"/>
      <c r="E547" s="1"/>
      <c r="F547" s="1"/>
      <c r="G547" s="1"/>
      <c r="H547" s="1"/>
      <c r="I547" s="1"/>
      <c r="J547" s="1"/>
      <c r="K547" s="1"/>
      <c r="L547" s="1"/>
      <c r="M547" s="1"/>
      <c r="N547" s="1"/>
      <c r="O547" s="1"/>
      <c r="P547" s="1"/>
      <c r="Q547" s="1"/>
      <c r="R547" s="1"/>
      <c r="S547" s="1"/>
      <c r="T547" s="1"/>
      <c r="U547" s="1"/>
      <c r="V547" s="1"/>
      <c r="W547" s="1"/>
      <c r="X547" s="1"/>
      <c r="Y547" s="1"/>
    </row>
    <row r="548" spans="1:25" ht="9.75" customHeight="1">
      <c r="A548" s="1"/>
      <c r="B548" s="72"/>
      <c r="C548" s="124"/>
      <c r="D548" s="124"/>
      <c r="E548" s="1"/>
      <c r="F548" s="1"/>
      <c r="G548" s="1"/>
      <c r="H548" s="1"/>
      <c r="I548" s="1"/>
      <c r="J548" s="1"/>
      <c r="K548" s="1"/>
      <c r="L548" s="1"/>
      <c r="M548" s="1"/>
      <c r="N548" s="1"/>
      <c r="O548" s="1"/>
      <c r="P548" s="1"/>
      <c r="Q548" s="1"/>
      <c r="R548" s="1"/>
      <c r="S548" s="1"/>
      <c r="T548" s="1"/>
      <c r="U548" s="1"/>
      <c r="V548" s="1"/>
      <c r="W548" s="1"/>
      <c r="X548" s="1"/>
      <c r="Y548" s="1"/>
    </row>
    <row r="549" spans="1:25" ht="9.75" customHeight="1">
      <c r="A549" s="1"/>
      <c r="B549" s="72"/>
      <c r="C549" s="124"/>
      <c r="D549" s="124"/>
      <c r="E549" s="1"/>
      <c r="F549" s="1"/>
      <c r="G549" s="1"/>
      <c r="H549" s="1"/>
      <c r="I549" s="1"/>
      <c r="J549" s="1"/>
      <c r="K549" s="1"/>
      <c r="L549" s="1"/>
      <c r="M549" s="1"/>
      <c r="N549" s="1"/>
      <c r="O549" s="1"/>
      <c r="P549" s="1"/>
      <c r="Q549" s="1"/>
      <c r="R549" s="1"/>
      <c r="S549" s="1"/>
      <c r="T549" s="1"/>
      <c r="U549" s="1"/>
      <c r="V549" s="1"/>
      <c r="W549" s="1"/>
      <c r="X549" s="1"/>
      <c r="Y549" s="1"/>
    </row>
    <row r="550" spans="1:25" ht="9.75" customHeight="1">
      <c r="A550" s="1"/>
      <c r="B550" s="72"/>
      <c r="C550" s="124"/>
      <c r="D550" s="124"/>
      <c r="E550" s="1"/>
      <c r="F550" s="1"/>
      <c r="G550" s="1"/>
      <c r="H550" s="1"/>
      <c r="I550" s="1"/>
      <c r="J550" s="1"/>
      <c r="K550" s="1"/>
      <c r="L550" s="1"/>
      <c r="M550" s="1"/>
      <c r="N550" s="1"/>
      <c r="O550" s="1"/>
      <c r="P550" s="1"/>
      <c r="Q550" s="1"/>
      <c r="R550" s="1"/>
      <c r="S550" s="1"/>
      <c r="T550" s="1"/>
      <c r="U550" s="1"/>
      <c r="V550" s="1"/>
      <c r="W550" s="1"/>
      <c r="X550" s="1"/>
      <c r="Y550" s="1"/>
    </row>
    <row r="551" spans="1:25" ht="9.75" customHeight="1">
      <c r="A551" s="1"/>
      <c r="B551" s="72"/>
      <c r="C551" s="124"/>
      <c r="D551" s="124"/>
      <c r="E551" s="1"/>
      <c r="F551" s="1"/>
      <c r="G551" s="1"/>
      <c r="H551" s="1"/>
      <c r="I551" s="1"/>
      <c r="J551" s="1"/>
      <c r="K551" s="1"/>
      <c r="L551" s="1"/>
      <c r="M551" s="1"/>
      <c r="N551" s="1"/>
      <c r="O551" s="1"/>
      <c r="P551" s="1"/>
      <c r="Q551" s="1"/>
      <c r="R551" s="1"/>
      <c r="S551" s="1"/>
      <c r="T551" s="1"/>
      <c r="U551" s="1"/>
      <c r="V551" s="1"/>
      <c r="W551" s="1"/>
      <c r="X551" s="1"/>
      <c r="Y551" s="1"/>
    </row>
    <row r="552" spans="1:25" ht="9.75" customHeight="1">
      <c r="A552" s="1"/>
      <c r="B552" s="72"/>
      <c r="C552" s="124"/>
      <c r="D552" s="124"/>
      <c r="E552" s="1"/>
      <c r="F552" s="1"/>
      <c r="G552" s="1"/>
      <c r="H552" s="1"/>
      <c r="I552" s="1"/>
      <c r="J552" s="1"/>
      <c r="K552" s="1"/>
      <c r="L552" s="1"/>
      <c r="M552" s="1"/>
      <c r="N552" s="1"/>
      <c r="O552" s="1"/>
      <c r="P552" s="1"/>
      <c r="Q552" s="1"/>
      <c r="R552" s="1"/>
      <c r="S552" s="1"/>
      <c r="T552" s="1"/>
      <c r="U552" s="1"/>
      <c r="V552" s="1"/>
      <c r="W552" s="1"/>
      <c r="X552" s="1"/>
      <c r="Y552" s="1"/>
    </row>
    <row r="553" spans="1:25" ht="9.75" customHeight="1">
      <c r="A553" s="1"/>
      <c r="B553" s="72"/>
      <c r="C553" s="124"/>
      <c r="D553" s="124"/>
      <c r="E553" s="1"/>
      <c r="F553" s="1"/>
      <c r="G553" s="1"/>
      <c r="H553" s="1"/>
      <c r="I553" s="1"/>
      <c r="J553" s="1"/>
      <c r="K553" s="1"/>
      <c r="L553" s="1"/>
      <c r="M553" s="1"/>
      <c r="N553" s="1"/>
      <c r="O553" s="1"/>
      <c r="P553" s="1"/>
      <c r="Q553" s="1"/>
      <c r="R553" s="1"/>
      <c r="S553" s="1"/>
      <c r="T553" s="1"/>
      <c r="U553" s="1"/>
      <c r="V553" s="1"/>
      <c r="W553" s="1"/>
      <c r="X553" s="1"/>
      <c r="Y553" s="1"/>
    </row>
    <row r="554" spans="1:25" ht="9.75" customHeight="1">
      <c r="A554" s="1"/>
      <c r="B554" s="72"/>
      <c r="C554" s="124"/>
      <c r="D554" s="124"/>
      <c r="E554" s="1"/>
      <c r="F554" s="1"/>
      <c r="G554" s="1"/>
      <c r="H554" s="1"/>
      <c r="I554" s="1"/>
      <c r="J554" s="1"/>
      <c r="K554" s="1"/>
      <c r="L554" s="1"/>
      <c r="M554" s="1"/>
      <c r="N554" s="1"/>
      <c r="O554" s="1"/>
      <c r="P554" s="1"/>
      <c r="Q554" s="1"/>
      <c r="R554" s="1"/>
      <c r="S554" s="1"/>
      <c r="T554" s="1"/>
      <c r="U554" s="1"/>
      <c r="V554" s="1"/>
      <c r="W554" s="1"/>
      <c r="X554" s="1"/>
      <c r="Y554" s="1"/>
    </row>
    <row r="555" spans="1:25" ht="9.75" customHeight="1">
      <c r="A555" s="1"/>
      <c r="B555" s="72"/>
      <c r="C555" s="124"/>
      <c r="D555" s="124"/>
      <c r="E555" s="1"/>
      <c r="F555" s="1"/>
      <c r="G555" s="1"/>
      <c r="H555" s="1"/>
      <c r="I555" s="1"/>
      <c r="J555" s="1"/>
      <c r="K555" s="1"/>
      <c r="L555" s="1"/>
      <c r="M555" s="1"/>
      <c r="N555" s="1"/>
      <c r="O555" s="1"/>
      <c r="P555" s="1"/>
      <c r="Q555" s="1"/>
      <c r="R555" s="1"/>
      <c r="S555" s="1"/>
      <c r="T555" s="1"/>
      <c r="U555" s="1"/>
      <c r="V555" s="1"/>
      <c r="W555" s="1"/>
      <c r="X555" s="1"/>
      <c r="Y555" s="1"/>
    </row>
    <row r="556" spans="1:25" ht="9.75" customHeight="1">
      <c r="A556" s="1"/>
      <c r="B556" s="72"/>
      <c r="C556" s="124"/>
      <c r="D556" s="124"/>
      <c r="E556" s="1"/>
      <c r="F556" s="1"/>
      <c r="G556" s="1"/>
      <c r="H556" s="1"/>
      <c r="I556" s="1"/>
      <c r="J556" s="1"/>
      <c r="K556" s="1"/>
      <c r="L556" s="1"/>
      <c r="M556" s="1"/>
      <c r="N556" s="1"/>
      <c r="O556" s="1"/>
      <c r="P556" s="1"/>
      <c r="Q556" s="1"/>
      <c r="R556" s="1"/>
      <c r="S556" s="1"/>
      <c r="T556" s="1"/>
      <c r="U556" s="1"/>
      <c r="V556" s="1"/>
      <c r="W556" s="1"/>
      <c r="X556" s="1"/>
      <c r="Y556" s="1"/>
    </row>
    <row r="557" spans="1:25" ht="9.75" customHeight="1">
      <c r="A557" s="1"/>
      <c r="B557" s="72"/>
      <c r="C557" s="124"/>
      <c r="D557" s="124"/>
      <c r="E557" s="1"/>
      <c r="F557" s="1"/>
      <c r="G557" s="1"/>
      <c r="H557" s="1"/>
      <c r="I557" s="1"/>
      <c r="J557" s="1"/>
      <c r="K557" s="1"/>
      <c r="L557" s="1"/>
      <c r="M557" s="1"/>
      <c r="N557" s="1"/>
      <c r="O557" s="1"/>
      <c r="P557" s="1"/>
      <c r="Q557" s="1"/>
      <c r="R557" s="1"/>
      <c r="S557" s="1"/>
      <c r="T557" s="1"/>
      <c r="U557" s="1"/>
      <c r="V557" s="1"/>
      <c r="W557" s="1"/>
      <c r="X557" s="1"/>
      <c r="Y557" s="1"/>
    </row>
    <row r="558" spans="1:25" ht="9.75" customHeight="1">
      <c r="A558" s="1"/>
      <c r="B558" s="72"/>
      <c r="C558" s="124"/>
      <c r="D558" s="124"/>
      <c r="E558" s="1"/>
      <c r="F558" s="1"/>
      <c r="G558" s="1"/>
      <c r="H558" s="1"/>
      <c r="I558" s="1"/>
      <c r="J558" s="1"/>
      <c r="K558" s="1"/>
      <c r="L558" s="1"/>
      <c r="M558" s="1"/>
      <c r="N558" s="1"/>
      <c r="O558" s="1"/>
      <c r="P558" s="1"/>
      <c r="Q558" s="1"/>
      <c r="R558" s="1"/>
      <c r="S558" s="1"/>
      <c r="T558" s="1"/>
      <c r="U558" s="1"/>
      <c r="V558" s="1"/>
      <c r="W558" s="1"/>
      <c r="X558" s="1"/>
      <c r="Y558" s="1"/>
    </row>
    <row r="559" spans="1:25" ht="9.75" customHeight="1">
      <c r="A559" s="1"/>
      <c r="B559" s="72"/>
      <c r="C559" s="124"/>
      <c r="D559" s="124"/>
      <c r="E559" s="1"/>
      <c r="F559" s="1"/>
      <c r="G559" s="1"/>
      <c r="H559" s="1"/>
      <c r="I559" s="1"/>
      <c r="J559" s="1"/>
      <c r="K559" s="1"/>
      <c r="L559" s="1"/>
      <c r="M559" s="1"/>
      <c r="N559" s="1"/>
      <c r="O559" s="1"/>
      <c r="P559" s="1"/>
      <c r="Q559" s="1"/>
      <c r="R559" s="1"/>
      <c r="S559" s="1"/>
      <c r="T559" s="1"/>
      <c r="U559" s="1"/>
      <c r="V559" s="1"/>
      <c r="W559" s="1"/>
      <c r="X559" s="1"/>
      <c r="Y559" s="1"/>
    </row>
    <row r="560" spans="1:25" ht="9.75" customHeight="1">
      <c r="A560" s="1"/>
      <c r="B560" s="72"/>
      <c r="C560" s="124"/>
      <c r="D560" s="124"/>
      <c r="E560" s="1"/>
      <c r="F560" s="1"/>
      <c r="G560" s="1"/>
      <c r="H560" s="1"/>
      <c r="I560" s="1"/>
      <c r="J560" s="1"/>
      <c r="K560" s="1"/>
      <c r="L560" s="1"/>
      <c r="M560" s="1"/>
      <c r="N560" s="1"/>
      <c r="O560" s="1"/>
      <c r="P560" s="1"/>
      <c r="Q560" s="1"/>
      <c r="R560" s="1"/>
      <c r="S560" s="1"/>
      <c r="T560" s="1"/>
      <c r="U560" s="1"/>
      <c r="V560" s="1"/>
      <c r="W560" s="1"/>
      <c r="X560" s="1"/>
      <c r="Y560" s="1"/>
    </row>
    <row r="561" spans="1:25" ht="9.75" customHeight="1">
      <c r="A561" s="1"/>
      <c r="B561" s="72"/>
      <c r="C561" s="124"/>
      <c r="D561" s="124"/>
      <c r="E561" s="1"/>
      <c r="F561" s="1"/>
      <c r="G561" s="1"/>
      <c r="H561" s="1"/>
      <c r="I561" s="1"/>
      <c r="J561" s="1"/>
      <c r="K561" s="1"/>
      <c r="L561" s="1"/>
      <c r="M561" s="1"/>
      <c r="N561" s="1"/>
      <c r="O561" s="1"/>
      <c r="P561" s="1"/>
      <c r="Q561" s="1"/>
      <c r="R561" s="1"/>
      <c r="S561" s="1"/>
      <c r="T561" s="1"/>
      <c r="U561" s="1"/>
      <c r="V561" s="1"/>
      <c r="W561" s="1"/>
      <c r="X561" s="1"/>
      <c r="Y561" s="1"/>
    </row>
    <row r="562" spans="1:25" ht="9.75" customHeight="1">
      <c r="A562" s="1"/>
      <c r="B562" s="72"/>
      <c r="C562" s="124"/>
      <c r="D562" s="124"/>
      <c r="E562" s="1"/>
      <c r="F562" s="1"/>
      <c r="G562" s="1"/>
      <c r="H562" s="1"/>
      <c r="I562" s="1"/>
      <c r="J562" s="1"/>
      <c r="K562" s="1"/>
      <c r="L562" s="1"/>
      <c r="M562" s="1"/>
      <c r="N562" s="1"/>
      <c r="O562" s="1"/>
      <c r="P562" s="1"/>
      <c r="Q562" s="1"/>
      <c r="R562" s="1"/>
      <c r="S562" s="1"/>
      <c r="T562" s="1"/>
      <c r="U562" s="1"/>
      <c r="V562" s="1"/>
      <c r="W562" s="1"/>
      <c r="X562" s="1"/>
      <c r="Y562" s="1"/>
    </row>
    <row r="563" spans="1:25" ht="9.75" customHeight="1">
      <c r="A563" s="1"/>
      <c r="B563" s="72"/>
      <c r="C563" s="124"/>
      <c r="D563" s="124"/>
      <c r="E563" s="1"/>
      <c r="F563" s="1"/>
      <c r="G563" s="1"/>
      <c r="H563" s="1"/>
      <c r="I563" s="1"/>
      <c r="J563" s="1"/>
      <c r="K563" s="1"/>
      <c r="L563" s="1"/>
      <c r="M563" s="1"/>
      <c r="N563" s="1"/>
      <c r="O563" s="1"/>
      <c r="P563" s="1"/>
      <c r="Q563" s="1"/>
      <c r="R563" s="1"/>
      <c r="S563" s="1"/>
      <c r="T563" s="1"/>
      <c r="U563" s="1"/>
      <c r="V563" s="1"/>
      <c r="W563" s="1"/>
      <c r="X563" s="1"/>
      <c r="Y563" s="1"/>
    </row>
    <row r="564" spans="1:25" ht="9.75" customHeight="1">
      <c r="A564" s="1"/>
      <c r="B564" s="72"/>
      <c r="C564" s="124"/>
      <c r="D564" s="124"/>
      <c r="E564" s="1"/>
      <c r="F564" s="1"/>
      <c r="G564" s="1"/>
      <c r="H564" s="1"/>
      <c r="I564" s="1"/>
      <c r="J564" s="1"/>
      <c r="K564" s="1"/>
      <c r="L564" s="1"/>
      <c r="M564" s="1"/>
      <c r="N564" s="1"/>
      <c r="O564" s="1"/>
      <c r="P564" s="1"/>
      <c r="Q564" s="1"/>
      <c r="R564" s="1"/>
      <c r="S564" s="1"/>
      <c r="T564" s="1"/>
      <c r="U564" s="1"/>
      <c r="V564" s="1"/>
      <c r="W564" s="1"/>
      <c r="X564" s="1"/>
      <c r="Y564" s="1"/>
    </row>
    <row r="565" spans="1:25" ht="9.75" customHeight="1">
      <c r="A565" s="1"/>
      <c r="B565" s="72"/>
      <c r="C565" s="124"/>
      <c r="D565" s="124"/>
      <c r="E565" s="1"/>
      <c r="F565" s="1"/>
      <c r="G565" s="1"/>
      <c r="H565" s="1"/>
      <c r="I565" s="1"/>
      <c r="J565" s="1"/>
      <c r="K565" s="1"/>
      <c r="L565" s="1"/>
      <c r="M565" s="1"/>
      <c r="N565" s="1"/>
      <c r="O565" s="1"/>
      <c r="P565" s="1"/>
      <c r="Q565" s="1"/>
      <c r="R565" s="1"/>
      <c r="S565" s="1"/>
      <c r="T565" s="1"/>
      <c r="U565" s="1"/>
      <c r="V565" s="1"/>
      <c r="W565" s="1"/>
      <c r="X565" s="1"/>
      <c r="Y565" s="1"/>
    </row>
    <row r="566" spans="1:25" ht="9.75" customHeight="1">
      <c r="A566" s="1"/>
      <c r="B566" s="72"/>
      <c r="C566" s="124"/>
      <c r="D566" s="124"/>
      <c r="E566" s="1"/>
      <c r="F566" s="1"/>
      <c r="G566" s="1"/>
      <c r="H566" s="1"/>
      <c r="I566" s="1"/>
      <c r="J566" s="1"/>
      <c r="K566" s="1"/>
      <c r="L566" s="1"/>
      <c r="M566" s="1"/>
      <c r="N566" s="1"/>
      <c r="O566" s="1"/>
      <c r="P566" s="1"/>
      <c r="Q566" s="1"/>
      <c r="R566" s="1"/>
      <c r="S566" s="1"/>
      <c r="T566" s="1"/>
      <c r="U566" s="1"/>
      <c r="V566" s="1"/>
      <c r="W566" s="1"/>
      <c r="X566" s="1"/>
      <c r="Y566" s="1"/>
    </row>
    <row r="567" spans="1:25" ht="9.75" customHeight="1">
      <c r="A567" s="1"/>
      <c r="B567" s="72"/>
      <c r="C567" s="124"/>
      <c r="D567" s="124"/>
      <c r="E567" s="1"/>
      <c r="F567" s="1"/>
      <c r="G567" s="1"/>
      <c r="H567" s="1"/>
      <c r="I567" s="1"/>
      <c r="J567" s="1"/>
      <c r="K567" s="1"/>
      <c r="L567" s="1"/>
      <c r="M567" s="1"/>
      <c r="N567" s="1"/>
      <c r="O567" s="1"/>
      <c r="P567" s="1"/>
      <c r="Q567" s="1"/>
      <c r="R567" s="1"/>
      <c r="S567" s="1"/>
      <c r="T567" s="1"/>
      <c r="U567" s="1"/>
      <c r="V567" s="1"/>
      <c r="W567" s="1"/>
      <c r="X567" s="1"/>
      <c r="Y567" s="1"/>
    </row>
    <row r="568" spans="1:25" ht="9.75" customHeight="1">
      <c r="A568" s="1"/>
      <c r="B568" s="72"/>
      <c r="C568" s="124"/>
      <c r="D568" s="124"/>
      <c r="E568" s="1"/>
      <c r="F568" s="1"/>
      <c r="G568" s="1"/>
      <c r="H568" s="1"/>
      <c r="I568" s="1"/>
      <c r="J568" s="1"/>
      <c r="K568" s="1"/>
      <c r="L568" s="1"/>
      <c r="M568" s="1"/>
      <c r="N568" s="1"/>
      <c r="O568" s="1"/>
      <c r="P568" s="1"/>
      <c r="Q568" s="1"/>
      <c r="R568" s="1"/>
      <c r="S568" s="1"/>
      <c r="T568" s="1"/>
      <c r="U568" s="1"/>
      <c r="V568" s="1"/>
      <c r="W568" s="1"/>
      <c r="X568" s="1"/>
      <c r="Y568" s="1"/>
    </row>
    <row r="569" spans="1:25" ht="9.75" customHeight="1">
      <c r="A569" s="1"/>
      <c r="B569" s="72"/>
      <c r="C569" s="124"/>
      <c r="D569" s="124"/>
      <c r="E569" s="1"/>
      <c r="F569" s="1"/>
      <c r="G569" s="1"/>
      <c r="H569" s="1"/>
      <c r="I569" s="1"/>
      <c r="J569" s="1"/>
      <c r="K569" s="1"/>
      <c r="L569" s="1"/>
      <c r="M569" s="1"/>
      <c r="N569" s="1"/>
      <c r="O569" s="1"/>
      <c r="P569" s="1"/>
      <c r="Q569" s="1"/>
      <c r="R569" s="1"/>
      <c r="S569" s="1"/>
      <c r="T569" s="1"/>
      <c r="U569" s="1"/>
      <c r="V569" s="1"/>
      <c r="W569" s="1"/>
      <c r="X569" s="1"/>
      <c r="Y569" s="1"/>
    </row>
    <row r="570" spans="1:25" ht="9.75" customHeight="1">
      <c r="A570" s="1"/>
      <c r="B570" s="72"/>
      <c r="C570" s="124"/>
      <c r="D570" s="124"/>
      <c r="E570" s="1"/>
      <c r="F570" s="1"/>
      <c r="G570" s="1"/>
      <c r="H570" s="1"/>
      <c r="I570" s="1"/>
      <c r="J570" s="1"/>
      <c r="K570" s="1"/>
      <c r="L570" s="1"/>
      <c r="M570" s="1"/>
      <c r="N570" s="1"/>
      <c r="O570" s="1"/>
      <c r="P570" s="1"/>
      <c r="Q570" s="1"/>
      <c r="R570" s="1"/>
      <c r="S570" s="1"/>
      <c r="T570" s="1"/>
      <c r="U570" s="1"/>
      <c r="V570" s="1"/>
      <c r="W570" s="1"/>
      <c r="X570" s="1"/>
      <c r="Y570" s="1"/>
    </row>
    <row r="571" spans="1:25" ht="9.75" customHeight="1">
      <c r="A571" s="1"/>
      <c r="B571" s="72"/>
      <c r="C571" s="124"/>
      <c r="D571" s="124"/>
      <c r="E571" s="1"/>
      <c r="F571" s="1"/>
      <c r="G571" s="1"/>
      <c r="H571" s="1"/>
      <c r="I571" s="1"/>
      <c r="J571" s="1"/>
      <c r="K571" s="1"/>
      <c r="L571" s="1"/>
      <c r="M571" s="1"/>
      <c r="N571" s="1"/>
      <c r="O571" s="1"/>
      <c r="P571" s="1"/>
      <c r="Q571" s="1"/>
      <c r="R571" s="1"/>
      <c r="S571" s="1"/>
      <c r="T571" s="1"/>
      <c r="U571" s="1"/>
      <c r="V571" s="1"/>
      <c r="W571" s="1"/>
      <c r="X571" s="1"/>
      <c r="Y571" s="1"/>
    </row>
    <row r="572" spans="1:25" ht="9.75" customHeight="1">
      <c r="A572" s="1"/>
      <c r="B572" s="72"/>
      <c r="C572" s="124"/>
      <c r="D572" s="124"/>
      <c r="E572" s="1"/>
      <c r="F572" s="1"/>
      <c r="G572" s="1"/>
      <c r="H572" s="1"/>
      <c r="I572" s="1"/>
      <c r="J572" s="1"/>
      <c r="K572" s="1"/>
      <c r="L572" s="1"/>
      <c r="M572" s="1"/>
      <c r="N572" s="1"/>
      <c r="O572" s="1"/>
      <c r="P572" s="1"/>
      <c r="Q572" s="1"/>
      <c r="R572" s="1"/>
      <c r="S572" s="1"/>
      <c r="T572" s="1"/>
      <c r="U572" s="1"/>
      <c r="V572" s="1"/>
      <c r="W572" s="1"/>
      <c r="X572" s="1"/>
      <c r="Y572" s="1"/>
    </row>
    <row r="573" spans="1:25" ht="9.75" customHeight="1">
      <c r="A573" s="1"/>
      <c r="B573" s="72"/>
      <c r="C573" s="124"/>
      <c r="D573" s="124"/>
      <c r="E573" s="1"/>
      <c r="F573" s="1"/>
      <c r="G573" s="1"/>
      <c r="H573" s="1"/>
      <c r="I573" s="1"/>
      <c r="J573" s="1"/>
      <c r="K573" s="1"/>
      <c r="L573" s="1"/>
      <c r="M573" s="1"/>
      <c r="N573" s="1"/>
      <c r="O573" s="1"/>
      <c r="P573" s="1"/>
      <c r="Q573" s="1"/>
      <c r="R573" s="1"/>
      <c r="S573" s="1"/>
      <c r="T573" s="1"/>
      <c r="U573" s="1"/>
      <c r="V573" s="1"/>
      <c r="W573" s="1"/>
      <c r="X573" s="1"/>
      <c r="Y573" s="1"/>
    </row>
    <row r="574" spans="1:25" ht="9.75" customHeight="1">
      <c r="A574" s="1"/>
      <c r="B574" s="72"/>
      <c r="C574" s="124"/>
      <c r="D574" s="124"/>
      <c r="E574" s="1"/>
      <c r="F574" s="1"/>
      <c r="G574" s="1"/>
      <c r="H574" s="1"/>
      <c r="I574" s="1"/>
      <c r="J574" s="1"/>
      <c r="K574" s="1"/>
      <c r="L574" s="1"/>
      <c r="M574" s="1"/>
      <c r="N574" s="1"/>
      <c r="O574" s="1"/>
      <c r="P574" s="1"/>
      <c r="Q574" s="1"/>
      <c r="R574" s="1"/>
      <c r="S574" s="1"/>
      <c r="T574" s="1"/>
      <c r="U574" s="1"/>
      <c r="V574" s="1"/>
      <c r="W574" s="1"/>
      <c r="X574" s="1"/>
      <c r="Y574" s="1"/>
    </row>
    <row r="575" spans="1:25" ht="9.75" customHeight="1">
      <c r="A575" s="1"/>
      <c r="B575" s="72"/>
      <c r="C575" s="124"/>
      <c r="D575" s="124"/>
      <c r="E575" s="1"/>
      <c r="F575" s="1"/>
      <c r="G575" s="1"/>
      <c r="H575" s="1"/>
      <c r="I575" s="1"/>
      <c r="J575" s="1"/>
      <c r="K575" s="1"/>
      <c r="L575" s="1"/>
      <c r="M575" s="1"/>
      <c r="N575" s="1"/>
      <c r="O575" s="1"/>
      <c r="P575" s="1"/>
      <c r="Q575" s="1"/>
      <c r="R575" s="1"/>
      <c r="S575" s="1"/>
      <c r="T575" s="1"/>
      <c r="U575" s="1"/>
      <c r="V575" s="1"/>
      <c r="W575" s="1"/>
      <c r="X575" s="1"/>
      <c r="Y575" s="1"/>
    </row>
    <row r="576" spans="1:25" ht="9.75" customHeight="1">
      <c r="A576" s="1"/>
      <c r="B576" s="72"/>
      <c r="C576" s="124"/>
      <c r="D576" s="124"/>
      <c r="E576" s="1"/>
      <c r="F576" s="1"/>
      <c r="G576" s="1"/>
      <c r="H576" s="1"/>
      <c r="I576" s="1"/>
      <c r="J576" s="1"/>
      <c r="K576" s="1"/>
      <c r="L576" s="1"/>
      <c r="M576" s="1"/>
      <c r="N576" s="1"/>
      <c r="O576" s="1"/>
      <c r="P576" s="1"/>
      <c r="Q576" s="1"/>
      <c r="R576" s="1"/>
      <c r="S576" s="1"/>
      <c r="T576" s="1"/>
      <c r="U576" s="1"/>
      <c r="V576" s="1"/>
      <c r="W576" s="1"/>
      <c r="X576" s="1"/>
      <c r="Y576" s="1"/>
    </row>
    <row r="577" spans="1:25" ht="9.75" customHeight="1">
      <c r="A577" s="1"/>
      <c r="B577" s="72"/>
      <c r="C577" s="124"/>
      <c r="D577" s="124"/>
      <c r="E577" s="1"/>
      <c r="F577" s="1"/>
      <c r="G577" s="1"/>
      <c r="H577" s="1"/>
      <c r="I577" s="1"/>
      <c r="J577" s="1"/>
      <c r="K577" s="1"/>
      <c r="L577" s="1"/>
      <c r="M577" s="1"/>
      <c r="N577" s="1"/>
      <c r="O577" s="1"/>
      <c r="P577" s="1"/>
      <c r="Q577" s="1"/>
      <c r="R577" s="1"/>
      <c r="S577" s="1"/>
      <c r="T577" s="1"/>
      <c r="U577" s="1"/>
      <c r="V577" s="1"/>
      <c r="W577" s="1"/>
      <c r="X577" s="1"/>
      <c r="Y577" s="1"/>
    </row>
    <row r="578" spans="1:25" ht="9.75" customHeight="1">
      <c r="A578" s="1"/>
      <c r="B578" s="72"/>
      <c r="C578" s="124"/>
      <c r="D578" s="124"/>
      <c r="E578" s="1"/>
      <c r="F578" s="1"/>
      <c r="G578" s="1"/>
      <c r="H578" s="1"/>
      <c r="I578" s="1"/>
      <c r="J578" s="1"/>
      <c r="K578" s="1"/>
      <c r="L578" s="1"/>
      <c r="M578" s="1"/>
      <c r="N578" s="1"/>
      <c r="O578" s="1"/>
      <c r="P578" s="1"/>
      <c r="Q578" s="1"/>
      <c r="R578" s="1"/>
      <c r="S578" s="1"/>
      <c r="T578" s="1"/>
      <c r="U578" s="1"/>
      <c r="V578" s="1"/>
      <c r="W578" s="1"/>
      <c r="X578" s="1"/>
      <c r="Y578" s="1"/>
    </row>
    <row r="579" spans="1:25" ht="9.75" customHeight="1">
      <c r="A579" s="1"/>
      <c r="B579" s="72"/>
      <c r="C579" s="124"/>
      <c r="D579" s="124"/>
      <c r="E579" s="1"/>
      <c r="F579" s="1"/>
      <c r="G579" s="1"/>
      <c r="H579" s="1"/>
      <c r="I579" s="1"/>
      <c r="J579" s="1"/>
      <c r="K579" s="1"/>
      <c r="L579" s="1"/>
      <c r="M579" s="1"/>
      <c r="N579" s="1"/>
      <c r="O579" s="1"/>
      <c r="P579" s="1"/>
      <c r="Q579" s="1"/>
      <c r="R579" s="1"/>
      <c r="S579" s="1"/>
      <c r="T579" s="1"/>
      <c r="U579" s="1"/>
      <c r="V579" s="1"/>
      <c r="W579" s="1"/>
      <c r="X579" s="1"/>
      <c r="Y579" s="1"/>
    </row>
    <row r="580" spans="1:25" ht="9.75" customHeight="1">
      <c r="A580" s="1"/>
      <c r="B580" s="72"/>
      <c r="C580" s="124"/>
      <c r="D580" s="124"/>
      <c r="E580" s="1"/>
      <c r="F580" s="1"/>
      <c r="G580" s="1"/>
      <c r="H580" s="1"/>
      <c r="I580" s="1"/>
      <c r="J580" s="1"/>
      <c r="K580" s="1"/>
      <c r="L580" s="1"/>
      <c r="M580" s="1"/>
      <c r="N580" s="1"/>
      <c r="O580" s="1"/>
      <c r="P580" s="1"/>
      <c r="Q580" s="1"/>
      <c r="R580" s="1"/>
      <c r="S580" s="1"/>
      <c r="T580" s="1"/>
      <c r="U580" s="1"/>
      <c r="V580" s="1"/>
      <c r="W580" s="1"/>
      <c r="X580" s="1"/>
      <c r="Y580" s="1"/>
    </row>
    <row r="581" spans="1:25" ht="9.75" customHeight="1">
      <c r="A581" s="1"/>
      <c r="B581" s="72"/>
      <c r="C581" s="124"/>
      <c r="D581" s="124"/>
      <c r="E581" s="1"/>
      <c r="F581" s="1"/>
      <c r="G581" s="1"/>
      <c r="H581" s="1"/>
      <c r="I581" s="1"/>
      <c r="J581" s="1"/>
      <c r="K581" s="1"/>
      <c r="L581" s="1"/>
      <c r="M581" s="1"/>
      <c r="N581" s="1"/>
      <c r="O581" s="1"/>
      <c r="P581" s="1"/>
      <c r="Q581" s="1"/>
      <c r="R581" s="1"/>
      <c r="S581" s="1"/>
      <c r="T581" s="1"/>
      <c r="U581" s="1"/>
      <c r="V581" s="1"/>
      <c r="W581" s="1"/>
      <c r="X581" s="1"/>
      <c r="Y581" s="1"/>
    </row>
    <row r="582" spans="1:25" ht="9.75" customHeight="1">
      <c r="A582" s="1"/>
      <c r="B582" s="72"/>
      <c r="C582" s="124"/>
      <c r="D582" s="124"/>
      <c r="E582" s="1"/>
      <c r="F582" s="1"/>
      <c r="G582" s="1"/>
      <c r="H582" s="1"/>
      <c r="I582" s="1"/>
      <c r="J582" s="1"/>
      <c r="K582" s="1"/>
      <c r="L582" s="1"/>
      <c r="M582" s="1"/>
      <c r="N582" s="1"/>
      <c r="O582" s="1"/>
      <c r="P582" s="1"/>
      <c r="Q582" s="1"/>
      <c r="R582" s="1"/>
      <c r="S582" s="1"/>
      <c r="T582" s="1"/>
      <c r="U582" s="1"/>
      <c r="V582" s="1"/>
      <c r="W582" s="1"/>
      <c r="X582" s="1"/>
      <c r="Y582" s="1"/>
    </row>
    <row r="583" spans="1:25" ht="9.75" customHeight="1">
      <c r="A583" s="1"/>
      <c r="B583" s="72"/>
      <c r="C583" s="124"/>
      <c r="D583" s="124"/>
      <c r="E583" s="1"/>
      <c r="F583" s="1"/>
      <c r="G583" s="1"/>
      <c r="H583" s="1"/>
      <c r="I583" s="1"/>
      <c r="J583" s="1"/>
      <c r="K583" s="1"/>
      <c r="L583" s="1"/>
      <c r="M583" s="1"/>
      <c r="N583" s="1"/>
      <c r="O583" s="1"/>
      <c r="P583" s="1"/>
      <c r="Q583" s="1"/>
      <c r="R583" s="1"/>
      <c r="S583" s="1"/>
      <c r="T583" s="1"/>
      <c r="U583" s="1"/>
      <c r="V583" s="1"/>
      <c r="W583" s="1"/>
      <c r="X583" s="1"/>
      <c r="Y583" s="1"/>
    </row>
    <row r="584" spans="1:25" ht="9.75" customHeight="1">
      <c r="A584" s="1"/>
      <c r="B584" s="72"/>
      <c r="C584" s="124"/>
      <c r="D584" s="124"/>
      <c r="E584" s="1"/>
      <c r="F584" s="1"/>
      <c r="G584" s="1"/>
      <c r="H584" s="1"/>
      <c r="I584" s="1"/>
      <c r="J584" s="1"/>
      <c r="K584" s="1"/>
      <c r="L584" s="1"/>
      <c r="M584" s="1"/>
      <c r="N584" s="1"/>
      <c r="O584" s="1"/>
      <c r="P584" s="1"/>
      <c r="Q584" s="1"/>
      <c r="R584" s="1"/>
      <c r="S584" s="1"/>
      <c r="T584" s="1"/>
      <c r="U584" s="1"/>
      <c r="V584" s="1"/>
      <c r="W584" s="1"/>
      <c r="X584" s="1"/>
      <c r="Y584" s="1"/>
    </row>
    <row r="585" spans="1:25" ht="9.75" customHeight="1">
      <c r="A585" s="1"/>
      <c r="B585" s="72"/>
      <c r="C585" s="124"/>
      <c r="D585" s="124"/>
      <c r="E585" s="1"/>
      <c r="F585" s="1"/>
      <c r="G585" s="1"/>
      <c r="H585" s="1"/>
      <c r="I585" s="1"/>
      <c r="J585" s="1"/>
      <c r="K585" s="1"/>
      <c r="L585" s="1"/>
      <c r="M585" s="1"/>
      <c r="N585" s="1"/>
      <c r="O585" s="1"/>
      <c r="P585" s="1"/>
      <c r="Q585" s="1"/>
      <c r="R585" s="1"/>
      <c r="S585" s="1"/>
      <c r="T585" s="1"/>
      <c r="U585" s="1"/>
      <c r="V585" s="1"/>
      <c r="W585" s="1"/>
      <c r="X585" s="1"/>
      <c r="Y585" s="1"/>
    </row>
    <row r="586" spans="1:25" ht="9.75" customHeight="1">
      <c r="A586" s="1"/>
      <c r="B586" s="72"/>
      <c r="C586" s="124"/>
      <c r="D586" s="124"/>
      <c r="E586" s="1"/>
      <c r="F586" s="1"/>
      <c r="G586" s="1"/>
      <c r="H586" s="1"/>
      <c r="I586" s="1"/>
      <c r="J586" s="1"/>
      <c r="K586" s="1"/>
      <c r="L586" s="1"/>
      <c r="M586" s="1"/>
      <c r="N586" s="1"/>
      <c r="O586" s="1"/>
      <c r="P586" s="1"/>
      <c r="Q586" s="1"/>
      <c r="R586" s="1"/>
      <c r="S586" s="1"/>
      <c r="T586" s="1"/>
      <c r="U586" s="1"/>
      <c r="V586" s="1"/>
      <c r="W586" s="1"/>
      <c r="X586" s="1"/>
      <c r="Y586" s="1"/>
    </row>
    <row r="587" spans="1:25" ht="9.75" customHeight="1">
      <c r="A587" s="1"/>
      <c r="B587" s="72"/>
      <c r="C587" s="124"/>
      <c r="D587" s="124"/>
      <c r="E587" s="1"/>
      <c r="F587" s="1"/>
      <c r="G587" s="1"/>
      <c r="H587" s="1"/>
      <c r="I587" s="1"/>
      <c r="J587" s="1"/>
      <c r="K587" s="1"/>
      <c r="L587" s="1"/>
      <c r="M587" s="1"/>
      <c r="N587" s="1"/>
      <c r="O587" s="1"/>
      <c r="P587" s="1"/>
      <c r="Q587" s="1"/>
      <c r="R587" s="1"/>
      <c r="S587" s="1"/>
      <c r="T587" s="1"/>
      <c r="U587" s="1"/>
      <c r="V587" s="1"/>
      <c r="W587" s="1"/>
      <c r="X587" s="1"/>
      <c r="Y587" s="1"/>
    </row>
    <row r="588" spans="1:25" ht="9.75" customHeight="1">
      <c r="A588" s="1"/>
      <c r="B588" s="72"/>
      <c r="C588" s="124"/>
      <c r="D588" s="124"/>
      <c r="E588" s="1"/>
      <c r="F588" s="1"/>
      <c r="G588" s="1"/>
      <c r="H588" s="1"/>
      <c r="I588" s="1"/>
      <c r="J588" s="1"/>
      <c r="K588" s="1"/>
      <c r="L588" s="1"/>
      <c r="M588" s="1"/>
      <c r="N588" s="1"/>
      <c r="O588" s="1"/>
      <c r="P588" s="1"/>
      <c r="Q588" s="1"/>
      <c r="R588" s="1"/>
      <c r="S588" s="1"/>
      <c r="T588" s="1"/>
      <c r="U588" s="1"/>
      <c r="V588" s="1"/>
      <c r="W588" s="1"/>
      <c r="X588" s="1"/>
      <c r="Y588" s="1"/>
    </row>
    <row r="589" spans="1:25" ht="9.75" customHeight="1">
      <c r="A589" s="1"/>
      <c r="B589" s="72"/>
      <c r="C589" s="124"/>
      <c r="D589" s="124"/>
      <c r="E589" s="1"/>
      <c r="F589" s="1"/>
      <c r="G589" s="1"/>
      <c r="H589" s="1"/>
      <c r="I589" s="1"/>
      <c r="J589" s="1"/>
      <c r="K589" s="1"/>
      <c r="L589" s="1"/>
      <c r="M589" s="1"/>
      <c r="N589" s="1"/>
      <c r="O589" s="1"/>
      <c r="P589" s="1"/>
      <c r="Q589" s="1"/>
      <c r="R589" s="1"/>
      <c r="S589" s="1"/>
      <c r="T589" s="1"/>
      <c r="U589" s="1"/>
      <c r="V589" s="1"/>
      <c r="W589" s="1"/>
      <c r="X589" s="1"/>
      <c r="Y589" s="1"/>
    </row>
    <row r="590" spans="1:25" ht="9.75" customHeight="1">
      <c r="A590" s="1"/>
      <c r="B590" s="72"/>
      <c r="C590" s="124"/>
      <c r="D590" s="124"/>
      <c r="E590" s="1"/>
      <c r="F590" s="1"/>
      <c r="G590" s="1"/>
      <c r="H590" s="1"/>
      <c r="I590" s="1"/>
      <c r="J590" s="1"/>
      <c r="K590" s="1"/>
      <c r="L590" s="1"/>
      <c r="M590" s="1"/>
      <c r="N590" s="1"/>
      <c r="O590" s="1"/>
      <c r="P590" s="1"/>
      <c r="Q590" s="1"/>
      <c r="R590" s="1"/>
      <c r="S590" s="1"/>
      <c r="T590" s="1"/>
      <c r="U590" s="1"/>
      <c r="V590" s="1"/>
      <c r="W590" s="1"/>
      <c r="X590" s="1"/>
      <c r="Y590" s="1"/>
    </row>
    <row r="591" spans="1:25" ht="9.75" customHeight="1">
      <c r="A591" s="1"/>
      <c r="B591" s="72"/>
      <c r="C591" s="124"/>
      <c r="D591" s="124"/>
      <c r="E591" s="1"/>
      <c r="F591" s="1"/>
      <c r="G591" s="1"/>
      <c r="H591" s="1"/>
      <c r="I591" s="1"/>
      <c r="J591" s="1"/>
      <c r="K591" s="1"/>
      <c r="L591" s="1"/>
      <c r="M591" s="1"/>
      <c r="N591" s="1"/>
      <c r="O591" s="1"/>
      <c r="P591" s="1"/>
      <c r="Q591" s="1"/>
      <c r="R591" s="1"/>
      <c r="S591" s="1"/>
      <c r="T591" s="1"/>
      <c r="U591" s="1"/>
      <c r="V591" s="1"/>
      <c r="W591" s="1"/>
      <c r="X591" s="1"/>
      <c r="Y591" s="1"/>
    </row>
    <row r="592" spans="1:25" ht="9.75" customHeight="1">
      <c r="A592" s="1"/>
      <c r="B592" s="72"/>
      <c r="C592" s="124"/>
      <c r="D592" s="124"/>
      <c r="E592" s="1"/>
      <c r="F592" s="1"/>
      <c r="G592" s="1"/>
      <c r="H592" s="1"/>
      <c r="I592" s="1"/>
      <c r="J592" s="1"/>
      <c r="K592" s="1"/>
      <c r="L592" s="1"/>
      <c r="M592" s="1"/>
      <c r="N592" s="1"/>
      <c r="O592" s="1"/>
      <c r="P592" s="1"/>
      <c r="Q592" s="1"/>
      <c r="R592" s="1"/>
      <c r="S592" s="1"/>
      <c r="T592" s="1"/>
      <c r="U592" s="1"/>
      <c r="V592" s="1"/>
      <c r="W592" s="1"/>
      <c r="X592" s="1"/>
      <c r="Y592" s="1"/>
    </row>
    <row r="593" spans="1:25" ht="9.75" customHeight="1">
      <c r="A593" s="1"/>
      <c r="B593" s="72"/>
      <c r="C593" s="124"/>
      <c r="D593" s="124"/>
      <c r="E593" s="1"/>
      <c r="F593" s="1"/>
      <c r="G593" s="1"/>
      <c r="H593" s="1"/>
      <c r="I593" s="1"/>
      <c r="J593" s="1"/>
      <c r="K593" s="1"/>
      <c r="L593" s="1"/>
      <c r="M593" s="1"/>
      <c r="N593" s="1"/>
      <c r="O593" s="1"/>
      <c r="P593" s="1"/>
      <c r="Q593" s="1"/>
      <c r="R593" s="1"/>
      <c r="S593" s="1"/>
      <c r="T593" s="1"/>
      <c r="U593" s="1"/>
      <c r="V593" s="1"/>
      <c r="W593" s="1"/>
      <c r="X593" s="1"/>
      <c r="Y593" s="1"/>
    </row>
    <row r="594" spans="1:25" ht="9.75" customHeight="1">
      <c r="A594" s="1"/>
      <c r="B594" s="72"/>
      <c r="C594" s="124"/>
      <c r="D594" s="124"/>
      <c r="E594" s="1"/>
      <c r="F594" s="1"/>
      <c r="G594" s="1"/>
      <c r="H594" s="1"/>
      <c r="I594" s="1"/>
      <c r="J594" s="1"/>
      <c r="K594" s="1"/>
      <c r="L594" s="1"/>
      <c r="M594" s="1"/>
      <c r="N594" s="1"/>
      <c r="O594" s="1"/>
      <c r="P594" s="1"/>
      <c r="Q594" s="1"/>
      <c r="R594" s="1"/>
      <c r="S594" s="1"/>
      <c r="T594" s="1"/>
      <c r="U594" s="1"/>
      <c r="V594" s="1"/>
      <c r="W594" s="1"/>
      <c r="X594" s="1"/>
      <c r="Y594" s="1"/>
    </row>
    <row r="595" spans="1:25" ht="9.75" customHeight="1">
      <c r="A595" s="1"/>
      <c r="B595" s="72"/>
      <c r="C595" s="124"/>
      <c r="D595" s="124"/>
      <c r="E595" s="1"/>
      <c r="F595" s="1"/>
      <c r="G595" s="1"/>
      <c r="H595" s="1"/>
      <c r="I595" s="1"/>
      <c r="J595" s="1"/>
      <c r="K595" s="1"/>
      <c r="L595" s="1"/>
      <c r="M595" s="1"/>
      <c r="N595" s="1"/>
      <c r="O595" s="1"/>
      <c r="P595" s="1"/>
      <c r="Q595" s="1"/>
      <c r="R595" s="1"/>
      <c r="S595" s="1"/>
      <c r="T595" s="1"/>
      <c r="U595" s="1"/>
      <c r="V595" s="1"/>
      <c r="W595" s="1"/>
      <c r="X595" s="1"/>
      <c r="Y595" s="1"/>
    </row>
    <row r="596" spans="1:25" ht="9.75" customHeight="1">
      <c r="A596" s="1"/>
      <c r="B596" s="72"/>
      <c r="C596" s="124"/>
      <c r="D596" s="124"/>
      <c r="E596" s="1"/>
      <c r="F596" s="1"/>
      <c r="G596" s="1"/>
      <c r="H596" s="1"/>
      <c r="I596" s="1"/>
      <c r="J596" s="1"/>
      <c r="K596" s="1"/>
      <c r="L596" s="1"/>
      <c r="M596" s="1"/>
      <c r="N596" s="1"/>
      <c r="O596" s="1"/>
      <c r="P596" s="1"/>
      <c r="Q596" s="1"/>
      <c r="R596" s="1"/>
      <c r="S596" s="1"/>
      <c r="T596" s="1"/>
      <c r="U596" s="1"/>
      <c r="V596" s="1"/>
      <c r="W596" s="1"/>
      <c r="X596" s="1"/>
      <c r="Y596" s="1"/>
    </row>
    <row r="597" spans="1:25" ht="9.75" customHeight="1">
      <c r="A597" s="1"/>
      <c r="B597" s="72"/>
      <c r="C597" s="124"/>
      <c r="D597" s="124"/>
      <c r="E597" s="1"/>
      <c r="F597" s="1"/>
      <c r="G597" s="1"/>
      <c r="H597" s="1"/>
      <c r="I597" s="1"/>
      <c r="J597" s="1"/>
      <c r="K597" s="1"/>
      <c r="L597" s="1"/>
      <c r="M597" s="1"/>
      <c r="N597" s="1"/>
      <c r="O597" s="1"/>
      <c r="P597" s="1"/>
      <c r="Q597" s="1"/>
      <c r="R597" s="1"/>
      <c r="S597" s="1"/>
      <c r="T597" s="1"/>
      <c r="U597" s="1"/>
      <c r="V597" s="1"/>
      <c r="W597" s="1"/>
      <c r="X597" s="1"/>
      <c r="Y597" s="1"/>
    </row>
    <row r="598" spans="1:25" ht="9.75" customHeight="1">
      <c r="A598" s="1"/>
      <c r="B598" s="72"/>
      <c r="C598" s="124"/>
      <c r="D598" s="124"/>
      <c r="E598" s="1"/>
      <c r="F598" s="1"/>
      <c r="G598" s="1"/>
      <c r="H598" s="1"/>
      <c r="I598" s="1"/>
      <c r="J598" s="1"/>
      <c r="K598" s="1"/>
      <c r="L598" s="1"/>
      <c r="M598" s="1"/>
      <c r="N598" s="1"/>
      <c r="O598" s="1"/>
      <c r="P598" s="1"/>
      <c r="Q598" s="1"/>
      <c r="R598" s="1"/>
      <c r="S598" s="1"/>
      <c r="T598" s="1"/>
      <c r="U598" s="1"/>
      <c r="V598" s="1"/>
      <c r="W598" s="1"/>
      <c r="X598" s="1"/>
      <c r="Y598" s="1"/>
    </row>
    <row r="599" spans="1:25" ht="9.75" customHeight="1">
      <c r="A599" s="1"/>
      <c r="B599" s="72"/>
      <c r="C599" s="124"/>
      <c r="D599" s="124"/>
      <c r="E599" s="1"/>
      <c r="F599" s="1"/>
      <c r="G599" s="1"/>
      <c r="H599" s="1"/>
      <c r="I599" s="1"/>
      <c r="J599" s="1"/>
      <c r="K599" s="1"/>
      <c r="L599" s="1"/>
      <c r="M599" s="1"/>
      <c r="N599" s="1"/>
      <c r="O599" s="1"/>
      <c r="P599" s="1"/>
      <c r="Q599" s="1"/>
      <c r="R599" s="1"/>
      <c r="S599" s="1"/>
      <c r="T599" s="1"/>
      <c r="U599" s="1"/>
      <c r="V599" s="1"/>
      <c r="W599" s="1"/>
      <c r="X599" s="1"/>
      <c r="Y599" s="1"/>
    </row>
    <row r="600" spans="1:25" ht="9.75" customHeight="1">
      <c r="A600" s="1"/>
      <c r="B600" s="72"/>
      <c r="C600" s="124"/>
      <c r="D600" s="124"/>
      <c r="E600" s="1"/>
      <c r="F600" s="1"/>
      <c r="G600" s="1"/>
      <c r="H600" s="1"/>
      <c r="I600" s="1"/>
      <c r="J600" s="1"/>
      <c r="K600" s="1"/>
      <c r="L600" s="1"/>
      <c r="M600" s="1"/>
      <c r="N600" s="1"/>
      <c r="O600" s="1"/>
      <c r="P600" s="1"/>
      <c r="Q600" s="1"/>
      <c r="R600" s="1"/>
      <c r="S600" s="1"/>
      <c r="T600" s="1"/>
      <c r="U600" s="1"/>
      <c r="V600" s="1"/>
      <c r="W600" s="1"/>
      <c r="X600" s="1"/>
      <c r="Y600" s="1"/>
    </row>
    <row r="601" spans="1:25" ht="9.75" customHeight="1">
      <c r="A601" s="1"/>
      <c r="B601" s="72"/>
      <c r="C601" s="124"/>
      <c r="D601" s="124"/>
      <c r="E601" s="1"/>
      <c r="F601" s="1"/>
      <c r="G601" s="1"/>
      <c r="H601" s="1"/>
      <c r="I601" s="1"/>
      <c r="J601" s="1"/>
      <c r="K601" s="1"/>
      <c r="L601" s="1"/>
      <c r="M601" s="1"/>
      <c r="N601" s="1"/>
      <c r="O601" s="1"/>
      <c r="P601" s="1"/>
      <c r="Q601" s="1"/>
      <c r="R601" s="1"/>
      <c r="S601" s="1"/>
      <c r="T601" s="1"/>
      <c r="U601" s="1"/>
      <c r="V601" s="1"/>
      <c r="W601" s="1"/>
      <c r="X601" s="1"/>
      <c r="Y601" s="1"/>
    </row>
    <row r="602" spans="1:25" ht="9.75" customHeight="1">
      <c r="A602" s="1"/>
      <c r="B602" s="72"/>
      <c r="C602" s="124"/>
      <c r="D602" s="124"/>
      <c r="E602" s="1"/>
      <c r="F602" s="1"/>
      <c r="G602" s="1"/>
      <c r="H602" s="1"/>
      <c r="I602" s="1"/>
      <c r="J602" s="1"/>
      <c r="K602" s="1"/>
      <c r="L602" s="1"/>
      <c r="M602" s="1"/>
      <c r="N602" s="1"/>
      <c r="O602" s="1"/>
      <c r="P602" s="1"/>
      <c r="Q602" s="1"/>
      <c r="R602" s="1"/>
      <c r="S602" s="1"/>
      <c r="T602" s="1"/>
      <c r="U602" s="1"/>
      <c r="V602" s="1"/>
      <c r="W602" s="1"/>
      <c r="X602" s="1"/>
      <c r="Y602" s="1"/>
    </row>
    <row r="603" spans="1:25" ht="9.75" customHeight="1">
      <c r="A603" s="1"/>
      <c r="B603" s="72"/>
      <c r="C603" s="124"/>
      <c r="D603" s="124"/>
      <c r="E603" s="1"/>
      <c r="F603" s="1"/>
      <c r="G603" s="1"/>
      <c r="H603" s="1"/>
      <c r="I603" s="1"/>
      <c r="J603" s="1"/>
      <c r="K603" s="1"/>
      <c r="L603" s="1"/>
      <c r="M603" s="1"/>
      <c r="N603" s="1"/>
      <c r="O603" s="1"/>
      <c r="P603" s="1"/>
      <c r="Q603" s="1"/>
      <c r="R603" s="1"/>
      <c r="S603" s="1"/>
      <c r="T603" s="1"/>
      <c r="U603" s="1"/>
      <c r="V603" s="1"/>
      <c r="W603" s="1"/>
      <c r="X603" s="1"/>
      <c r="Y603" s="1"/>
    </row>
    <row r="604" spans="1:25" ht="9.75" customHeight="1">
      <c r="A604" s="1"/>
      <c r="B604" s="72"/>
      <c r="C604" s="124"/>
      <c r="D604" s="124"/>
      <c r="E604" s="1"/>
      <c r="F604" s="1"/>
      <c r="G604" s="1"/>
      <c r="H604" s="1"/>
      <c r="I604" s="1"/>
      <c r="J604" s="1"/>
      <c r="K604" s="1"/>
      <c r="L604" s="1"/>
      <c r="M604" s="1"/>
      <c r="N604" s="1"/>
      <c r="O604" s="1"/>
      <c r="P604" s="1"/>
      <c r="Q604" s="1"/>
      <c r="R604" s="1"/>
      <c r="S604" s="1"/>
      <c r="T604" s="1"/>
      <c r="U604" s="1"/>
      <c r="V604" s="1"/>
      <c r="W604" s="1"/>
      <c r="X604" s="1"/>
      <c r="Y604" s="1"/>
    </row>
    <row r="605" spans="1:25" ht="9.75" customHeight="1">
      <c r="A605" s="1"/>
      <c r="B605" s="72"/>
      <c r="C605" s="124"/>
      <c r="D605" s="124"/>
      <c r="E605" s="1"/>
      <c r="F605" s="1"/>
      <c r="G605" s="1"/>
      <c r="H605" s="1"/>
      <c r="I605" s="1"/>
      <c r="J605" s="1"/>
      <c r="K605" s="1"/>
      <c r="L605" s="1"/>
      <c r="M605" s="1"/>
      <c r="N605" s="1"/>
      <c r="O605" s="1"/>
      <c r="P605" s="1"/>
      <c r="Q605" s="1"/>
      <c r="R605" s="1"/>
      <c r="S605" s="1"/>
      <c r="T605" s="1"/>
      <c r="U605" s="1"/>
      <c r="V605" s="1"/>
      <c r="W605" s="1"/>
      <c r="X605" s="1"/>
      <c r="Y605" s="1"/>
    </row>
    <row r="606" spans="1:25" ht="9.75" customHeight="1">
      <c r="A606" s="1"/>
      <c r="B606" s="72"/>
      <c r="C606" s="124"/>
      <c r="D606" s="124"/>
      <c r="E606" s="1"/>
      <c r="F606" s="1"/>
      <c r="G606" s="1"/>
      <c r="H606" s="1"/>
      <c r="I606" s="1"/>
      <c r="J606" s="1"/>
      <c r="K606" s="1"/>
      <c r="L606" s="1"/>
      <c r="M606" s="1"/>
      <c r="N606" s="1"/>
      <c r="O606" s="1"/>
      <c r="P606" s="1"/>
      <c r="Q606" s="1"/>
      <c r="R606" s="1"/>
      <c r="S606" s="1"/>
      <c r="T606" s="1"/>
      <c r="U606" s="1"/>
      <c r="V606" s="1"/>
      <c r="W606" s="1"/>
      <c r="X606" s="1"/>
      <c r="Y606" s="1"/>
    </row>
    <row r="607" spans="1:25" ht="9.75" customHeight="1">
      <c r="A607" s="1"/>
      <c r="B607" s="72"/>
      <c r="C607" s="124"/>
      <c r="D607" s="124"/>
      <c r="E607" s="1"/>
      <c r="F607" s="1"/>
      <c r="G607" s="1"/>
      <c r="H607" s="1"/>
      <c r="I607" s="1"/>
      <c r="J607" s="1"/>
      <c r="K607" s="1"/>
      <c r="L607" s="1"/>
      <c r="M607" s="1"/>
      <c r="N607" s="1"/>
      <c r="O607" s="1"/>
      <c r="P607" s="1"/>
      <c r="Q607" s="1"/>
      <c r="R607" s="1"/>
      <c r="S607" s="1"/>
      <c r="T607" s="1"/>
      <c r="U607" s="1"/>
      <c r="V607" s="1"/>
      <c r="W607" s="1"/>
      <c r="X607" s="1"/>
      <c r="Y607" s="1"/>
    </row>
    <row r="608" spans="1:25" ht="9.75" customHeight="1">
      <c r="A608" s="1"/>
      <c r="B608" s="72"/>
      <c r="C608" s="124"/>
      <c r="D608" s="124"/>
      <c r="E608" s="1"/>
      <c r="F608" s="1"/>
      <c r="G608" s="1"/>
      <c r="H608" s="1"/>
      <c r="I608" s="1"/>
      <c r="J608" s="1"/>
      <c r="K608" s="1"/>
      <c r="L608" s="1"/>
      <c r="M608" s="1"/>
      <c r="N608" s="1"/>
      <c r="O608" s="1"/>
      <c r="P608" s="1"/>
      <c r="Q608" s="1"/>
      <c r="R608" s="1"/>
      <c r="S608" s="1"/>
      <c r="T608" s="1"/>
      <c r="U608" s="1"/>
      <c r="V608" s="1"/>
      <c r="W608" s="1"/>
      <c r="X608" s="1"/>
      <c r="Y608" s="1"/>
    </row>
    <row r="609" spans="1:25" ht="9.75" customHeight="1">
      <c r="A609" s="1"/>
      <c r="B609" s="72"/>
      <c r="C609" s="124"/>
      <c r="D609" s="124"/>
      <c r="E609" s="1"/>
      <c r="F609" s="1"/>
      <c r="G609" s="1"/>
      <c r="H609" s="1"/>
      <c r="I609" s="1"/>
      <c r="J609" s="1"/>
      <c r="K609" s="1"/>
      <c r="L609" s="1"/>
      <c r="M609" s="1"/>
      <c r="N609" s="1"/>
      <c r="O609" s="1"/>
      <c r="P609" s="1"/>
      <c r="Q609" s="1"/>
      <c r="R609" s="1"/>
      <c r="S609" s="1"/>
      <c r="T609" s="1"/>
      <c r="U609" s="1"/>
      <c r="V609" s="1"/>
      <c r="W609" s="1"/>
      <c r="X609" s="1"/>
      <c r="Y609" s="1"/>
    </row>
    <row r="610" spans="1:25" ht="9.75" customHeight="1">
      <c r="A610" s="1"/>
      <c r="B610" s="72"/>
      <c r="C610" s="124"/>
      <c r="D610" s="124"/>
      <c r="E610" s="1"/>
      <c r="F610" s="1"/>
      <c r="G610" s="1"/>
      <c r="H610" s="1"/>
      <c r="I610" s="1"/>
      <c r="J610" s="1"/>
      <c r="K610" s="1"/>
      <c r="L610" s="1"/>
      <c r="M610" s="1"/>
      <c r="N610" s="1"/>
      <c r="O610" s="1"/>
      <c r="P610" s="1"/>
      <c r="Q610" s="1"/>
      <c r="R610" s="1"/>
      <c r="S610" s="1"/>
      <c r="T610" s="1"/>
      <c r="U610" s="1"/>
      <c r="V610" s="1"/>
      <c r="W610" s="1"/>
      <c r="X610" s="1"/>
      <c r="Y610" s="1"/>
    </row>
    <row r="611" spans="1:25" ht="9.75" customHeight="1">
      <c r="A611" s="1"/>
      <c r="B611" s="72"/>
      <c r="C611" s="124"/>
      <c r="D611" s="124"/>
      <c r="E611" s="1"/>
      <c r="F611" s="1"/>
      <c r="G611" s="1"/>
      <c r="H611" s="1"/>
      <c r="I611" s="1"/>
      <c r="J611" s="1"/>
      <c r="K611" s="1"/>
      <c r="L611" s="1"/>
      <c r="M611" s="1"/>
      <c r="N611" s="1"/>
      <c r="O611" s="1"/>
      <c r="P611" s="1"/>
      <c r="Q611" s="1"/>
      <c r="R611" s="1"/>
      <c r="S611" s="1"/>
      <c r="T611" s="1"/>
      <c r="U611" s="1"/>
      <c r="V611" s="1"/>
      <c r="W611" s="1"/>
      <c r="X611" s="1"/>
      <c r="Y611" s="1"/>
    </row>
    <row r="612" spans="1:25" ht="9.75" customHeight="1">
      <c r="A612" s="1"/>
      <c r="B612" s="72"/>
      <c r="C612" s="124"/>
      <c r="D612" s="124"/>
      <c r="E612" s="1"/>
      <c r="F612" s="1"/>
      <c r="G612" s="1"/>
      <c r="H612" s="1"/>
      <c r="I612" s="1"/>
      <c r="J612" s="1"/>
      <c r="K612" s="1"/>
      <c r="L612" s="1"/>
      <c r="M612" s="1"/>
      <c r="N612" s="1"/>
      <c r="O612" s="1"/>
      <c r="P612" s="1"/>
      <c r="Q612" s="1"/>
      <c r="R612" s="1"/>
      <c r="S612" s="1"/>
      <c r="T612" s="1"/>
      <c r="U612" s="1"/>
      <c r="V612" s="1"/>
      <c r="W612" s="1"/>
      <c r="X612" s="1"/>
      <c r="Y612" s="1"/>
    </row>
    <row r="613" spans="1:25" ht="9.75" customHeight="1">
      <c r="A613" s="1"/>
      <c r="B613" s="72"/>
      <c r="C613" s="124"/>
      <c r="D613" s="124"/>
      <c r="E613" s="1"/>
      <c r="F613" s="1"/>
      <c r="G613" s="1"/>
      <c r="H613" s="1"/>
      <c r="I613" s="1"/>
      <c r="J613" s="1"/>
      <c r="K613" s="1"/>
      <c r="L613" s="1"/>
      <c r="M613" s="1"/>
      <c r="N613" s="1"/>
      <c r="O613" s="1"/>
      <c r="P613" s="1"/>
      <c r="Q613" s="1"/>
      <c r="R613" s="1"/>
      <c r="S613" s="1"/>
      <c r="T613" s="1"/>
      <c r="U613" s="1"/>
      <c r="V613" s="1"/>
      <c r="W613" s="1"/>
      <c r="X613" s="1"/>
      <c r="Y613" s="1"/>
    </row>
    <row r="614" spans="1:25" ht="9.75" customHeight="1">
      <c r="A614" s="1"/>
      <c r="B614" s="72"/>
      <c r="C614" s="124"/>
      <c r="D614" s="124"/>
      <c r="E614" s="1"/>
      <c r="F614" s="1"/>
      <c r="G614" s="1"/>
      <c r="H614" s="1"/>
      <c r="I614" s="1"/>
      <c r="J614" s="1"/>
      <c r="K614" s="1"/>
      <c r="L614" s="1"/>
      <c r="M614" s="1"/>
      <c r="N614" s="1"/>
      <c r="O614" s="1"/>
      <c r="P614" s="1"/>
      <c r="Q614" s="1"/>
      <c r="R614" s="1"/>
      <c r="S614" s="1"/>
      <c r="T614" s="1"/>
      <c r="U614" s="1"/>
      <c r="V614" s="1"/>
      <c r="W614" s="1"/>
      <c r="X614" s="1"/>
      <c r="Y614" s="1"/>
    </row>
    <row r="615" spans="1:25" ht="9.75" customHeight="1">
      <c r="A615" s="1"/>
      <c r="B615" s="72"/>
      <c r="C615" s="124"/>
      <c r="D615" s="124"/>
      <c r="E615" s="1"/>
      <c r="F615" s="1"/>
      <c r="G615" s="1"/>
      <c r="H615" s="1"/>
      <c r="I615" s="1"/>
      <c r="J615" s="1"/>
      <c r="K615" s="1"/>
      <c r="L615" s="1"/>
      <c r="M615" s="1"/>
      <c r="N615" s="1"/>
      <c r="O615" s="1"/>
      <c r="P615" s="1"/>
      <c r="Q615" s="1"/>
      <c r="R615" s="1"/>
      <c r="S615" s="1"/>
      <c r="T615" s="1"/>
      <c r="U615" s="1"/>
      <c r="V615" s="1"/>
      <c r="W615" s="1"/>
      <c r="X615" s="1"/>
      <c r="Y615" s="1"/>
    </row>
    <row r="616" spans="1:25" ht="9.75" customHeight="1">
      <c r="A616" s="1"/>
      <c r="B616" s="72"/>
      <c r="C616" s="124"/>
      <c r="D616" s="124"/>
      <c r="E616" s="1"/>
      <c r="F616" s="1"/>
      <c r="G616" s="1"/>
      <c r="H616" s="1"/>
      <c r="I616" s="1"/>
      <c r="J616" s="1"/>
      <c r="K616" s="1"/>
      <c r="L616" s="1"/>
      <c r="M616" s="1"/>
      <c r="N616" s="1"/>
      <c r="O616" s="1"/>
      <c r="P616" s="1"/>
      <c r="Q616" s="1"/>
      <c r="R616" s="1"/>
      <c r="S616" s="1"/>
      <c r="T616" s="1"/>
      <c r="U616" s="1"/>
      <c r="V616" s="1"/>
      <c r="W616" s="1"/>
      <c r="X616" s="1"/>
      <c r="Y616" s="1"/>
    </row>
    <row r="617" spans="1:25" ht="9.75" customHeight="1">
      <c r="A617" s="1"/>
      <c r="B617" s="72"/>
      <c r="C617" s="124"/>
      <c r="D617" s="124"/>
      <c r="E617" s="1"/>
      <c r="F617" s="1"/>
      <c r="G617" s="1"/>
      <c r="H617" s="1"/>
      <c r="I617" s="1"/>
      <c r="J617" s="1"/>
      <c r="K617" s="1"/>
      <c r="L617" s="1"/>
      <c r="M617" s="1"/>
      <c r="N617" s="1"/>
      <c r="O617" s="1"/>
      <c r="P617" s="1"/>
      <c r="Q617" s="1"/>
      <c r="R617" s="1"/>
      <c r="S617" s="1"/>
      <c r="T617" s="1"/>
      <c r="U617" s="1"/>
      <c r="V617" s="1"/>
      <c r="W617" s="1"/>
      <c r="X617" s="1"/>
      <c r="Y617" s="1"/>
    </row>
    <row r="618" spans="1:25" ht="9.75" customHeight="1">
      <c r="A618" s="1"/>
      <c r="B618" s="72"/>
      <c r="C618" s="124"/>
      <c r="D618" s="124"/>
      <c r="E618" s="1"/>
      <c r="F618" s="1"/>
      <c r="G618" s="1"/>
      <c r="H618" s="1"/>
      <c r="I618" s="1"/>
      <c r="J618" s="1"/>
      <c r="K618" s="1"/>
      <c r="L618" s="1"/>
      <c r="M618" s="1"/>
      <c r="N618" s="1"/>
      <c r="O618" s="1"/>
      <c r="P618" s="1"/>
      <c r="Q618" s="1"/>
      <c r="R618" s="1"/>
      <c r="S618" s="1"/>
      <c r="T618" s="1"/>
      <c r="U618" s="1"/>
      <c r="V618" s="1"/>
      <c r="W618" s="1"/>
      <c r="X618" s="1"/>
      <c r="Y618" s="1"/>
    </row>
    <row r="619" spans="1:25" ht="9.75" customHeight="1">
      <c r="A619" s="1"/>
      <c r="B619" s="72"/>
      <c r="C619" s="124"/>
      <c r="D619" s="124"/>
      <c r="E619" s="1"/>
      <c r="F619" s="1"/>
      <c r="G619" s="1"/>
      <c r="H619" s="1"/>
      <c r="I619" s="1"/>
      <c r="J619" s="1"/>
      <c r="K619" s="1"/>
      <c r="L619" s="1"/>
      <c r="M619" s="1"/>
      <c r="N619" s="1"/>
      <c r="O619" s="1"/>
      <c r="P619" s="1"/>
      <c r="Q619" s="1"/>
      <c r="R619" s="1"/>
      <c r="S619" s="1"/>
      <c r="T619" s="1"/>
      <c r="U619" s="1"/>
      <c r="V619" s="1"/>
      <c r="W619" s="1"/>
      <c r="X619" s="1"/>
      <c r="Y619" s="1"/>
    </row>
    <row r="620" spans="1:25" ht="9.75" customHeight="1">
      <c r="A620" s="1"/>
      <c r="B620" s="72"/>
      <c r="C620" s="124"/>
      <c r="D620" s="124"/>
      <c r="E620" s="1"/>
      <c r="F620" s="1"/>
      <c r="G620" s="1"/>
      <c r="H620" s="1"/>
      <c r="I620" s="1"/>
      <c r="J620" s="1"/>
      <c r="K620" s="1"/>
      <c r="L620" s="1"/>
      <c r="M620" s="1"/>
      <c r="N620" s="1"/>
      <c r="O620" s="1"/>
      <c r="P620" s="1"/>
      <c r="Q620" s="1"/>
      <c r="R620" s="1"/>
      <c r="S620" s="1"/>
      <c r="T620" s="1"/>
      <c r="U620" s="1"/>
      <c r="V620" s="1"/>
      <c r="W620" s="1"/>
      <c r="X620" s="1"/>
      <c r="Y620" s="1"/>
    </row>
    <row r="621" spans="1:25" ht="9.75" customHeight="1">
      <c r="A621" s="1"/>
      <c r="B621" s="72"/>
      <c r="C621" s="124"/>
      <c r="D621" s="124"/>
      <c r="E621" s="1"/>
      <c r="F621" s="1"/>
      <c r="G621" s="1"/>
      <c r="H621" s="1"/>
      <c r="I621" s="1"/>
      <c r="J621" s="1"/>
      <c r="K621" s="1"/>
      <c r="L621" s="1"/>
      <c r="M621" s="1"/>
      <c r="N621" s="1"/>
      <c r="O621" s="1"/>
      <c r="P621" s="1"/>
      <c r="Q621" s="1"/>
      <c r="R621" s="1"/>
      <c r="S621" s="1"/>
      <c r="T621" s="1"/>
      <c r="U621" s="1"/>
      <c r="V621" s="1"/>
      <c r="W621" s="1"/>
      <c r="X621" s="1"/>
      <c r="Y621" s="1"/>
    </row>
    <row r="622" spans="1:25" ht="9.75" customHeight="1">
      <c r="A622" s="1"/>
      <c r="B622" s="72"/>
      <c r="C622" s="124"/>
      <c r="D622" s="124"/>
      <c r="E622" s="1"/>
      <c r="F622" s="1"/>
      <c r="G622" s="1"/>
      <c r="H622" s="1"/>
      <c r="I622" s="1"/>
      <c r="J622" s="1"/>
      <c r="K622" s="1"/>
      <c r="L622" s="1"/>
      <c r="M622" s="1"/>
      <c r="N622" s="1"/>
      <c r="O622" s="1"/>
      <c r="P622" s="1"/>
      <c r="Q622" s="1"/>
      <c r="R622" s="1"/>
      <c r="S622" s="1"/>
      <c r="T622" s="1"/>
      <c r="U622" s="1"/>
      <c r="V622" s="1"/>
      <c r="W622" s="1"/>
      <c r="X622" s="1"/>
      <c r="Y622" s="1"/>
    </row>
    <row r="623" spans="1:25" ht="9.75" customHeight="1">
      <c r="A623" s="1"/>
      <c r="B623" s="72"/>
      <c r="C623" s="124"/>
      <c r="D623" s="124"/>
      <c r="E623" s="1"/>
      <c r="F623" s="1"/>
      <c r="G623" s="1"/>
      <c r="H623" s="1"/>
      <c r="I623" s="1"/>
      <c r="J623" s="1"/>
      <c r="K623" s="1"/>
      <c r="L623" s="1"/>
      <c r="M623" s="1"/>
      <c r="N623" s="1"/>
      <c r="O623" s="1"/>
      <c r="P623" s="1"/>
      <c r="Q623" s="1"/>
      <c r="R623" s="1"/>
      <c r="S623" s="1"/>
      <c r="T623" s="1"/>
      <c r="U623" s="1"/>
      <c r="V623" s="1"/>
      <c r="W623" s="1"/>
      <c r="X623" s="1"/>
      <c r="Y623" s="1"/>
    </row>
    <row r="624" spans="1:25" ht="9.75" customHeight="1">
      <c r="A624" s="1"/>
      <c r="B624" s="72"/>
      <c r="C624" s="124"/>
      <c r="D624" s="124"/>
      <c r="E624" s="1"/>
      <c r="F624" s="1"/>
      <c r="G624" s="1"/>
      <c r="H624" s="1"/>
      <c r="I624" s="1"/>
      <c r="J624" s="1"/>
      <c r="K624" s="1"/>
      <c r="L624" s="1"/>
      <c r="M624" s="1"/>
      <c r="N624" s="1"/>
      <c r="O624" s="1"/>
      <c r="P624" s="1"/>
      <c r="Q624" s="1"/>
      <c r="R624" s="1"/>
      <c r="S624" s="1"/>
      <c r="T624" s="1"/>
      <c r="U624" s="1"/>
      <c r="V624" s="1"/>
      <c r="W624" s="1"/>
      <c r="X624" s="1"/>
      <c r="Y624" s="1"/>
    </row>
    <row r="625" spans="1:25" ht="9.75" customHeight="1">
      <c r="A625" s="1"/>
      <c r="B625" s="72"/>
      <c r="C625" s="124"/>
      <c r="D625" s="124"/>
      <c r="E625" s="1"/>
      <c r="F625" s="1"/>
      <c r="G625" s="1"/>
      <c r="H625" s="1"/>
      <c r="I625" s="1"/>
      <c r="J625" s="1"/>
      <c r="K625" s="1"/>
      <c r="L625" s="1"/>
      <c r="M625" s="1"/>
      <c r="N625" s="1"/>
      <c r="O625" s="1"/>
      <c r="P625" s="1"/>
      <c r="Q625" s="1"/>
      <c r="R625" s="1"/>
      <c r="S625" s="1"/>
      <c r="T625" s="1"/>
      <c r="U625" s="1"/>
      <c r="V625" s="1"/>
      <c r="W625" s="1"/>
      <c r="X625" s="1"/>
      <c r="Y625" s="1"/>
    </row>
    <row r="626" spans="1:25" ht="9.75" customHeight="1">
      <c r="A626" s="1"/>
      <c r="B626" s="72"/>
      <c r="C626" s="124"/>
      <c r="D626" s="124"/>
      <c r="E626" s="1"/>
      <c r="F626" s="1"/>
      <c r="G626" s="1"/>
      <c r="H626" s="1"/>
      <c r="I626" s="1"/>
      <c r="J626" s="1"/>
      <c r="K626" s="1"/>
      <c r="L626" s="1"/>
      <c r="M626" s="1"/>
      <c r="N626" s="1"/>
      <c r="O626" s="1"/>
      <c r="P626" s="1"/>
      <c r="Q626" s="1"/>
      <c r="R626" s="1"/>
      <c r="S626" s="1"/>
      <c r="T626" s="1"/>
      <c r="U626" s="1"/>
      <c r="V626" s="1"/>
      <c r="W626" s="1"/>
      <c r="X626" s="1"/>
      <c r="Y626" s="1"/>
    </row>
    <row r="627" spans="1:25" ht="9.75" customHeight="1">
      <c r="A627" s="1"/>
      <c r="B627" s="72"/>
      <c r="C627" s="124"/>
      <c r="D627" s="124"/>
      <c r="E627" s="1"/>
      <c r="F627" s="1"/>
      <c r="G627" s="1"/>
      <c r="H627" s="1"/>
      <c r="I627" s="1"/>
      <c r="J627" s="1"/>
      <c r="K627" s="1"/>
      <c r="L627" s="1"/>
      <c r="M627" s="1"/>
      <c r="N627" s="1"/>
      <c r="O627" s="1"/>
      <c r="P627" s="1"/>
      <c r="Q627" s="1"/>
      <c r="R627" s="1"/>
      <c r="S627" s="1"/>
      <c r="T627" s="1"/>
      <c r="U627" s="1"/>
      <c r="V627" s="1"/>
      <c r="W627" s="1"/>
      <c r="X627" s="1"/>
      <c r="Y627" s="1"/>
    </row>
    <row r="628" spans="1:25" ht="9.75" customHeight="1">
      <c r="A628" s="1"/>
      <c r="B628" s="72"/>
      <c r="C628" s="124"/>
      <c r="D628" s="124"/>
      <c r="E628" s="1"/>
      <c r="F628" s="1"/>
      <c r="G628" s="1"/>
      <c r="H628" s="1"/>
      <c r="I628" s="1"/>
      <c r="J628" s="1"/>
      <c r="K628" s="1"/>
      <c r="L628" s="1"/>
      <c r="M628" s="1"/>
      <c r="N628" s="1"/>
      <c r="O628" s="1"/>
      <c r="P628" s="1"/>
      <c r="Q628" s="1"/>
      <c r="R628" s="1"/>
      <c r="S628" s="1"/>
      <c r="T628" s="1"/>
      <c r="U628" s="1"/>
      <c r="V628" s="1"/>
      <c r="W628" s="1"/>
      <c r="X628" s="1"/>
      <c r="Y628" s="1"/>
    </row>
    <row r="629" spans="1:25" ht="9.75" customHeight="1">
      <c r="A629" s="1"/>
      <c r="B629" s="72"/>
      <c r="C629" s="124"/>
      <c r="D629" s="124"/>
      <c r="E629" s="1"/>
      <c r="F629" s="1"/>
      <c r="G629" s="1"/>
      <c r="H629" s="1"/>
      <c r="I629" s="1"/>
      <c r="J629" s="1"/>
      <c r="K629" s="1"/>
      <c r="L629" s="1"/>
      <c r="M629" s="1"/>
      <c r="N629" s="1"/>
      <c r="O629" s="1"/>
      <c r="P629" s="1"/>
      <c r="Q629" s="1"/>
      <c r="R629" s="1"/>
      <c r="S629" s="1"/>
      <c r="T629" s="1"/>
      <c r="U629" s="1"/>
      <c r="V629" s="1"/>
      <c r="W629" s="1"/>
      <c r="X629" s="1"/>
      <c r="Y629" s="1"/>
    </row>
    <row r="630" spans="1:25" ht="9.75" customHeight="1">
      <c r="A630" s="1"/>
      <c r="B630" s="72"/>
      <c r="C630" s="124"/>
      <c r="D630" s="124"/>
      <c r="E630" s="1"/>
      <c r="F630" s="1"/>
      <c r="G630" s="1"/>
      <c r="H630" s="1"/>
      <c r="I630" s="1"/>
      <c r="J630" s="1"/>
      <c r="K630" s="1"/>
      <c r="L630" s="1"/>
      <c r="M630" s="1"/>
      <c r="N630" s="1"/>
      <c r="O630" s="1"/>
      <c r="P630" s="1"/>
      <c r="Q630" s="1"/>
      <c r="R630" s="1"/>
      <c r="S630" s="1"/>
      <c r="T630" s="1"/>
      <c r="U630" s="1"/>
      <c r="V630" s="1"/>
      <c r="W630" s="1"/>
      <c r="X630" s="1"/>
      <c r="Y630" s="1"/>
    </row>
    <row r="631" spans="1:25" ht="9.75" customHeight="1">
      <c r="A631" s="1"/>
      <c r="B631" s="72"/>
      <c r="C631" s="124"/>
      <c r="D631" s="124"/>
      <c r="E631" s="1"/>
      <c r="F631" s="1"/>
      <c r="G631" s="1"/>
      <c r="H631" s="1"/>
      <c r="I631" s="1"/>
      <c r="J631" s="1"/>
      <c r="K631" s="1"/>
      <c r="L631" s="1"/>
      <c r="M631" s="1"/>
      <c r="N631" s="1"/>
      <c r="O631" s="1"/>
      <c r="P631" s="1"/>
      <c r="Q631" s="1"/>
      <c r="R631" s="1"/>
      <c r="S631" s="1"/>
      <c r="T631" s="1"/>
      <c r="U631" s="1"/>
      <c r="V631" s="1"/>
      <c r="W631" s="1"/>
      <c r="X631" s="1"/>
      <c r="Y631" s="1"/>
    </row>
    <row r="632" spans="1:25" ht="9.75" customHeight="1">
      <c r="A632" s="1"/>
      <c r="B632" s="72"/>
      <c r="C632" s="124"/>
      <c r="D632" s="124"/>
      <c r="E632" s="1"/>
      <c r="F632" s="1"/>
      <c r="G632" s="1"/>
      <c r="H632" s="1"/>
      <c r="I632" s="1"/>
      <c r="J632" s="1"/>
      <c r="K632" s="1"/>
      <c r="L632" s="1"/>
      <c r="M632" s="1"/>
      <c r="N632" s="1"/>
      <c r="O632" s="1"/>
      <c r="P632" s="1"/>
      <c r="Q632" s="1"/>
      <c r="R632" s="1"/>
      <c r="S632" s="1"/>
      <c r="T632" s="1"/>
      <c r="U632" s="1"/>
      <c r="V632" s="1"/>
      <c r="W632" s="1"/>
      <c r="X632" s="1"/>
      <c r="Y632" s="1"/>
    </row>
    <row r="633" spans="1:25" ht="9.75" customHeight="1">
      <c r="A633" s="1"/>
      <c r="B633" s="72"/>
      <c r="C633" s="124"/>
      <c r="D633" s="124"/>
      <c r="E633" s="1"/>
      <c r="F633" s="1"/>
      <c r="G633" s="1"/>
      <c r="H633" s="1"/>
      <c r="I633" s="1"/>
      <c r="J633" s="1"/>
      <c r="K633" s="1"/>
      <c r="L633" s="1"/>
      <c r="M633" s="1"/>
      <c r="N633" s="1"/>
      <c r="O633" s="1"/>
      <c r="P633" s="1"/>
      <c r="Q633" s="1"/>
      <c r="R633" s="1"/>
      <c r="S633" s="1"/>
      <c r="T633" s="1"/>
      <c r="U633" s="1"/>
      <c r="V633" s="1"/>
      <c r="W633" s="1"/>
      <c r="X633" s="1"/>
      <c r="Y633" s="1"/>
    </row>
    <row r="634" spans="1:25" ht="9.75" customHeight="1">
      <c r="A634" s="1"/>
      <c r="B634" s="72"/>
      <c r="C634" s="124"/>
      <c r="D634" s="124"/>
      <c r="E634" s="1"/>
      <c r="F634" s="1"/>
      <c r="G634" s="1"/>
      <c r="H634" s="1"/>
      <c r="I634" s="1"/>
      <c r="J634" s="1"/>
      <c r="K634" s="1"/>
      <c r="L634" s="1"/>
      <c r="M634" s="1"/>
      <c r="N634" s="1"/>
      <c r="O634" s="1"/>
      <c r="P634" s="1"/>
      <c r="Q634" s="1"/>
      <c r="R634" s="1"/>
      <c r="S634" s="1"/>
      <c r="T634" s="1"/>
      <c r="U634" s="1"/>
      <c r="V634" s="1"/>
      <c r="W634" s="1"/>
      <c r="X634" s="1"/>
      <c r="Y634" s="1"/>
    </row>
    <row r="635" spans="1:25" ht="9.75" customHeight="1">
      <c r="A635" s="1"/>
      <c r="B635" s="72"/>
      <c r="C635" s="124"/>
      <c r="D635" s="124"/>
      <c r="E635" s="1"/>
      <c r="F635" s="1"/>
      <c r="G635" s="1"/>
      <c r="H635" s="1"/>
      <c r="I635" s="1"/>
      <c r="J635" s="1"/>
      <c r="K635" s="1"/>
      <c r="L635" s="1"/>
      <c r="M635" s="1"/>
      <c r="N635" s="1"/>
      <c r="O635" s="1"/>
      <c r="P635" s="1"/>
      <c r="Q635" s="1"/>
      <c r="R635" s="1"/>
      <c r="S635" s="1"/>
      <c r="T635" s="1"/>
      <c r="U635" s="1"/>
      <c r="V635" s="1"/>
      <c r="W635" s="1"/>
      <c r="X635" s="1"/>
      <c r="Y635" s="1"/>
    </row>
    <row r="636" spans="1:25" ht="9.75" customHeight="1">
      <c r="A636" s="1"/>
      <c r="B636" s="72"/>
      <c r="C636" s="124"/>
      <c r="D636" s="124"/>
      <c r="E636" s="1"/>
      <c r="F636" s="1"/>
      <c r="G636" s="1"/>
      <c r="H636" s="1"/>
      <c r="I636" s="1"/>
      <c r="J636" s="1"/>
      <c r="K636" s="1"/>
      <c r="L636" s="1"/>
      <c r="M636" s="1"/>
      <c r="N636" s="1"/>
      <c r="O636" s="1"/>
      <c r="P636" s="1"/>
      <c r="Q636" s="1"/>
      <c r="R636" s="1"/>
      <c r="S636" s="1"/>
      <c r="T636" s="1"/>
      <c r="U636" s="1"/>
      <c r="V636" s="1"/>
      <c r="W636" s="1"/>
      <c r="X636" s="1"/>
      <c r="Y636" s="1"/>
    </row>
    <row r="637" spans="1:25" ht="9.75" customHeight="1">
      <c r="A637" s="1"/>
      <c r="B637" s="72"/>
      <c r="C637" s="124"/>
      <c r="D637" s="124"/>
      <c r="E637" s="1"/>
      <c r="F637" s="1"/>
      <c r="G637" s="1"/>
      <c r="H637" s="1"/>
      <c r="I637" s="1"/>
      <c r="J637" s="1"/>
      <c r="K637" s="1"/>
      <c r="L637" s="1"/>
      <c r="M637" s="1"/>
      <c r="N637" s="1"/>
      <c r="O637" s="1"/>
      <c r="P637" s="1"/>
      <c r="Q637" s="1"/>
      <c r="R637" s="1"/>
      <c r="S637" s="1"/>
      <c r="T637" s="1"/>
      <c r="U637" s="1"/>
      <c r="V637" s="1"/>
      <c r="W637" s="1"/>
      <c r="X637" s="1"/>
      <c r="Y637" s="1"/>
    </row>
    <row r="638" spans="1:25" ht="9.75" customHeight="1">
      <c r="A638" s="1"/>
      <c r="B638" s="72"/>
      <c r="C638" s="124"/>
      <c r="D638" s="124"/>
      <c r="E638" s="1"/>
      <c r="F638" s="1"/>
      <c r="G638" s="1"/>
      <c r="H638" s="1"/>
      <c r="I638" s="1"/>
      <c r="J638" s="1"/>
      <c r="K638" s="1"/>
      <c r="L638" s="1"/>
      <c r="M638" s="1"/>
      <c r="N638" s="1"/>
      <c r="O638" s="1"/>
      <c r="P638" s="1"/>
      <c r="Q638" s="1"/>
      <c r="R638" s="1"/>
      <c r="S638" s="1"/>
      <c r="T638" s="1"/>
      <c r="U638" s="1"/>
      <c r="V638" s="1"/>
      <c r="W638" s="1"/>
      <c r="X638" s="1"/>
      <c r="Y638" s="1"/>
    </row>
    <row r="639" spans="1:25" ht="9.75" customHeight="1">
      <c r="A639" s="1"/>
      <c r="B639" s="72"/>
      <c r="C639" s="124"/>
      <c r="D639" s="124"/>
      <c r="E639" s="1"/>
      <c r="F639" s="1"/>
      <c r="G639" s="1"/>
      <c r="H639" s="1"/>
      <c r="I639" s="1"/>
      <c r="J639" s="1"/>
      <c r="K639" s="1"/>
      <c r="L639" s="1"/>
      <c r="M639" s="1"/>
      <c r="N639" s="1"/>
      <c r="O639" s="1"/>
      <c r="P639" s="1"/>
      <c r="Q639" s="1"/>
      <c r="R639" s="1"/>
      <c r="S639" s="1"/>
      <c r="T639" s="1"/>
      <c r="U639" s="1"/>
      <c r="V639" s="1"/>
      <c r="W639" s="1"/>
      <c r="X639" s="1"/>
      <c r="Y639" s="1"/>
    </row>
    <row r="640" spans="1:25" ht="9.75" customHeight="1">
      <c r="A640" s="1"/>
      <c r="B640" s="72"/>
      <c r="C640" s="124"/>
      <c r="D640" s="124"/>
      <c r="E640" s="1"/>
      <c r="F640" s="1"/>
      <c r="G640" s="1"/>
      <c r="H640" s="1"/>
      <c r="I640" s="1"/>
      <c r="J640" s="1"/>
      <c r="K640" s="1"/>
      <c r="L640" s="1"/>
      <c r="M640" s="1"/>
      <c r="N640" s="1"/>
      <c r="O640" s="1"/>
      <c r="P640" s="1"/>
      <c r="Q640" s="1"/>
      <c r="R640" s="1"/>
      <c r="S640" s="1"/>
      <c r="T640" s="1"/>
      <c r="U640" s="1"/>
      <c r="V640" s="1"/>
      <c r="W640" s="1"/>
      <c r="X640" s="1"/>
      <c r="Y640" s="1"/>
    </row>
    <row r="641" spans="1:25" ht="9.75" customHeight="1">
      <c r="A641" s="1"/>
      <c r="B641" s="72"/>
      <c r="C641" s="124"/>
      <c r="D641" s="124"/>
      <c r="E641" s="1"/>
      <c r="F641" s="1"/>
      <c r="G641" s="1"/>
      <c r="H641" s="1"/>
      <c r="I641" s="1"/>
      <c r="J641" s="1"/>
      <c r="K641" s="1"/>
      <c r="L641" s="1"/>
      <c r="M641" s="1"/>
      <c r="N641" s="1"/>
      <c r="O641" s="1"/>
      <c r="P641" s="1"/>
      <c r="Q641" s="1"/>
      <c r="R641" s="1"/>
      <c r="S641" s="1"/>
      <c r="T641" s="1"/>
      <c r="U641" s="1"/>
      <c r="V641" s="1"/>
      <c r="W641" s="1"/>
      <c r="X641" s="1"/>
      <c r="Y641" s="1"/>
    </row>
    <row r="642" spans="1:25" ht="9.75" customHeight="1">
      <c r="A642" s="1"/>
      <c r="B642" s="72"/>
      <c r="C642" s="124"/>
      <c r="D642" s="124"/>
      <c r="E642" s="1"/>
      <c r="F642" s="1"/>
      <c r="G642" s="1"/>
      <c r="H642" s="1"/>
      <c r="I642" s="1"/>
      <c r="J642" s="1"/>
      <c r="K642" s="1"/>
      <c r="L642" s="1"/>
      <c r="M642" s="1"/>
      <c r="N642" s="1"/>
      <c r="O642" s="1"/>
      <c r="P642" s="1"/>
      <c r="Q642" s="1"/>
      <c r="R642" s="1"/>
      <c r="S642" s="1"/>
      <c r="T642" s="1"/>
      <c r="U642" s="1"/>
      <c r="V642" s="1"/>
      <c r="W642" s="1"/>
      <c r="X642" s="1"/>
      <c r="Y642" s="1"/>
    </row>
    <row r="643" spans="1:25" ht="9.75" customHeight="1">
      <c r="A643" s="1"/>
      <c r="B643" s="72"/>
      <c r="C643" s="124"/>
      <c r="D643" s="124"/>
      <c r="E643" s="1"/>
      <c r="F643" s="1"/>
      <c r="G643" s="1"/>
      <c r="H643" s="1"/>
      <c r="I643" s="1"/>
      <c r="J643" s="1"/>
      <c r="K643" s="1"/>
      <c r="L643" s="1"/>
      <c r="M643" s="1"/>
      <c r="N643" s="1"/>
      <c r="O643" s="1"/>
      <c r="P643" s="1"/>
      <c r="Q643" s="1"/>
      <c r="R643" s="1"/>
      <c r="S643" s="1"/>
      <c r="T643" s="1"/>
      <c r="U643" s="1"/>
      <c r="V643" s="1"/>
      <c r="W643" s="1"/>
      <c r="X643" s="1"/>
      <c r="Y643" s="1"/>
    </row>
    <row r="644" spans="1:25" ht="9.75" customHeight="1">
      <c r="A644" s="1"/>
      <c r="B644" s="72"/>
      <c r="C644" s="124"/>
      <c r="D644" s="124"/>
      <c r="E644" s="1"/>
      <c r="F644" s="1"/>
      <c r="G644" s="1"/>
      <c r="H644" s="1"/>
      <c r="I644" s="1"/>
      <c r="J644" s="1"/>
      <c r="K644" s="1"/>
      <c r="L644" s="1"/>
      <c r="M644" s="1"/>
      <c r="N644" s="1"/>
      <c r="O644" s="1"/>
      <c r="P644" s="1"/>
      <c r="Q644" s="1"/>
      <c r="R644" s="1"/>
      <c r="S644" s="1"/>
      <c r="T644" s="1"/>
      <c r="U644" s="1"/>
      <c r="V644" s="1"/>
      <c r="W644" s="1"/>
      <c r="X644" s="1"/>
      <c r="Y644" s="1"/>
    </row>
    <row r="645" spans="1:25" ht="9.75" customHeight="1">
      <c r="A645" s="1"/>
      <c r="B645" s="72"/>
      <c r="C645" s="124"/>
      <c r="D645" s="124"/>
      <c r="E645" s="1"/>
      <c r="F645" s="1"/>
      <c r="G645" s="1"/>
      <c r="H645" s="1"/>
      <c r="I645" s="1"/>
      <c r="J645" s="1"/>
      <c r="K645" s="1"/>
      <c r="L645" s="1"/>
      <c r="M645" s="1"/>
      <c r="N645" s="1"/>
      <c r="O645" s="1"/>
      <c r="P645" s="1"/>
      <c r="Q645" s="1"/>
      <c r="R645" s="1"/>
      <c r="S645" s="1"/>
      <c r="T645" s="1"/>
      <c r="U645" s="1"/>
      <c r="V645" s="1"/>
      <c r="W645" s="1"/>
      <c r="X645" s="1"/>
      <c r="Y645" s="1"/>
    </row>
    <row r="646" spans="1:25" ht="9.75" customHeight="1">
      <c r="A646" s="1"/>
      <c r="B646" s="72"/>
      <c r="C646" s="124"/>
      <c r="D646" s="124"/>
      <c r="E646" s="1"/>
      <c r="F646" s="1"/>
      <c r="G646" s="1"/>
      <c r="H646" s="1"/>
      <c r="I646" s="1"/>
      <c r="J646" s="1"/>
      <c r="K646" s="1"/>
      <c r="L646" s="1"/>
      <c r="M646" s="1"/>
      <c r="N646" s="1"/>
      <c r="O646" s="1"/>
      <c r="P646" s="1"/>
      <c r="Q646" s="1"/>
      <c r="R646" s="1"/>
      <c r="S646" s="1"/>
      <c r="T646" s="1"/>
      <c r="U646" s="1"/>
      <c r="V646" s="1"/>
      <c r="W646" s="1"/>
      <c r="X646" s="1"/>
      <c r="Y646" s="1"/>
    </row>
    <row r="647" spans="1:25" ht="9.75" customHeight="1">
      <c r="A647" s="1"/>
      <c r="B647" s="72"/>
      <c r="C647" s="124"/>
      <c r="D647" s="124"/>
      <c r="E647" s="1"/>
      <c r="F647" s="1"/>
      <c r="G647" s="1"/>
      <c r="H647" s="1"/>
      <c r="I647" s="1"/>
      <c r="J647" s="1"/>
      <c r="K647" s="1"/>
      <c r="L647" s="1"/>
      <c r="M647" s="1"/>
      <c r="N647" s="1"/>
      <c r="O647" s="1"/>
      <c r="P647" s="1"/>
      <c r="Q647" s="1"/>
      <c r="R647" s="1"/>
      <c r="S647" s="1"/>
      <c r="T647" s="1"/>
      <c r="U647" s="1"/>
      <c r="V647" s="1"/>
      <c r="W647" s="1"/>
      <c r="X647" s="1"/>
      <c r="Y647" s="1"/>
    </row>
    <row r="648" spans="1:25" ht="9.75" customHeight="1">
      <c r="A648" s="1"/>
      <c r="B648" s="72"/>
      <c r="C648" s="124"/>
      <c r="D648" s="124"/>
      <c r="E648" s="1"/>
      <c r="F648" s="1"/>
      <c r="G648" s="1"/>
      <c r="H648" s="1"/>
      <c r="I648" s="1"/>
      <c r="J648" s="1"/>
      <c r="K648" s="1"/>
      <c r="L648" s="1"/>
      <c r="M648" s="1"/>
      <c r="N648" s="1"/>
      <c r="O648" s="1"/>
      <c r="P648" s="1"/>
      <c r="Q648" s="1"/>
      <c r="R648" s="1"/>
      <c r="S648" s="1"/>
      <c r="T648" s="1"/>
      <c r="U648" s="1"/>
      <c r="V648" s="1"/>
      <c r="W648" s="1"/>
      <c r="X648" s="1"/>
      <c r="Y648" s="1"/>
    </row>
    <row r="649" spans="1:25" ht="9.75" customHeight="1">
      <c r="A649" s="1"/>
      <c r="B649" s="72"/>
      <c r="C649" s="124"/>
      <c r="D649" s="124"/>
      <c r="E649" s="1"/>
      <c r="F649" s="1"/>
      <c r="G649" s="1"/>
      <c r="H649" s="1"/>
      <c r="I649" s="1"/>
      <c r="J649" s="1"/>
      <c r="K649" s="1"/>
      <c r="L649" s="1"/>
      <c r="M649" s="1"/>
      <c r="N649" s="1"/>
      <c r="O649" s="1"/>
      <c r="P649" s="1"/>
      <c r="Q649" s="1"/>
      <c r="R649" s="1"/>
      <c r="S649" s="1"/>
      <c r="T649" s="1"/>
      <c r="U649" s="1"/>
      <c r="V649" s="1"/>
      <c r="W649" s="1"/>
      <c r="X649" s="1"/>
      <c r="Y649" s="1"/>
    </row>
    <row r="650" spans="1:25" ht="9.75" customHeight="1">
      <c r="A650" s="1"/>
      <c r="B650" s="72"/>
      <c r="C650" s="124"/>
      <c r="D650" s="124"/>
      <c r="E650" s="1"/>
      <c r="F650" s="1"/>
      <c r="G650" s="1"/>
      <c r="H650" s="1"/>
      <c r="I650" s="1"/>
      <c r="J650" s="1"/>
      <c r="K650" s="1"/>
      <c r="L650" s="1"/>
      <c r="M650" s="1"/>
      <c r="N650" s="1"/>
      <c r="O650" s="1"/>
      <c r="P650" s="1"/>
      <c r="Q650" s="1"/>
      <c r="R650" s="1"/>
      <c r="S650" s="1"/>
      <c r="T650" s="1"/>
      <c r="U650" s="1"/>
      <c r="V650" s="1"/>
      <c r="W650" s="1"/>
      <c r="X650" s="1"/>
      <c r="Y650" s="1"/>
    </row>
    <row r="651" spans="1:25" ht="9.75" customHeight="1">
      <c r="A651" s="1"/>
      <c r="B651" s="72"/>
      <c r="C651" s="124"/>
      <c r="D651" s="124"/>
      <c r="E651" s="1"/>
      <c r="F651" s="1"/>
      <c r="G651" s="1"/>
      <c r="H651" s="1"/>
      <c r="I651" s="1"/>
      <c r="J651" s="1"/>
      <c r="K651" s="1"/>
      <c r="L651" s="1"/>
      <c r="M651" s="1"/>
      <c r="N651" s="1"/>
      <c r="O651" s="1"/>
      <c r="P651" s="1"/>
      <c r="Q651" s="1"/>
      <c r="R651" s="1"/>
      <c r="S651" s="1"/>
      <c r="T651" s="1"/>
      <c r="U651" s="1"/>
      <c r="V651" s="1"/>
      <c r="W651" s="1"/>
      <c r="X651" s="1"/>
      <c r="Y651" s="1"/>
    </row>
    <row r="652" spans="1:25" ht="9.75" customHeight="1">
      <c r="A652" s="1"/>
      <c r="B652" s="72"/>
      <c r="C652" s="124"/>
      <c r="D652" s="124"/>
      <c r="E652" s="1"/>
      <c r="F652" s="1"/>
      <c r="G652" s="1"/>
      <c r="H652" s="1"/>
      <c r="I652" s="1"/>
      <c r="J652" s="1"/>
      <c r="K652" s="1"/>
      <c r="L652" s="1"/>
      <c r="M652" s="1"/>
      <c r="N652" s="1"/>
      <c r="O652" s="1"/>
      <c r="P652" s="1"/>
      <c r="Q652" s="1"/>
      <c r="R652" s="1"/>
      <c r="S652" s="1"/>
      <c r="T652" s="1"/>
      <c r="U652" s="1"/>
      <c r="V652" s="1"/>
      <c r="W652" s="1"/>
      <c r="X652" s="1"/>
      <c r="Y652" s="1"/>
    </row>
    <row r="653" spans="1:25" ht="9.75" customHeight="1">
      <c r="A653" s="1"/>
      <c r="B653" s="72"/>
      <c r="C653" s="124"/>
      <c r="D653" s="124"/>
      <c r="E653" s="1"/>
      <c r="F653" s="1"/>
      <c r="G653" s="1"/>
      <c r="H653" s="1"/>
      <c r="I653" s="1"/>
      <c r="J653" s="1"/>
      <c r="K653" s="1"/>
      <c r="L653" s="1"/>
      <c r="M653" s="1"/>
      <c r="N653" s="1"/>
      <c r="O653" s="1"/>
      <c r="P653" s="1"/>
      <c r="Q653" s="1"/>
      <c r="R653" s="1"/>
      <c r="S653" s="1"/>
      <c r="T653" s="1"/>
      <c r="U653" s="1"/>
      <c r="V653" s="1"/>
      <c r="W653" s="1"/>
      <c r="X653" s="1"/>
      <c r="Y653" s="1"/>
    </row>
    <row r="654" spans="1:25" ht="9.75" customHeight="1">
      <c r="A654" s="1"/>
      <c r="B654" s="72"/>
      <c r="C654" s="124"/>
      <c r="D654" s="124"/>
      <c r="E654" s="1"/>
      <c r="F654" s="1"/>
      <c r="G654" s="1"/>
      <c r="H654" s="1"/>
      <c r="I654" s="1"/>
      <c r="J654" s="1"/>
      <c r="K654" s="1"/>
      <c r="L654" s="1"/>
      <c r="M654" s="1"/>
      <c r="N654" s="1"/>
      <c r="O654" s="1"/>
      <c r="P654" s="1"/>
      <c r="Q654" s="1"/>
      <c r="R654" s="1"/>
      <c r="S654" s="1"/>
      <c r="T654" s="1"/>
      <c r="U654" s="1"/>
      <c r="V654" s="1"/>
      <c r="W654" s="1"/>
      <c r="X654" s="1"/>
      <c r="Y654" s="1"/>
    </row>
    <row r="655" spans="1:25" ht="9.75" customHeight="1">
      <c r="A655" s="1"/>
      <c r="B655" s="72"/>
      <c r="C655" s="124"/>
      <c r="D655" s="124"/>
      <c r="E655" s="1"/>
      <c r="F655" s="1"/>
      <c r="G655" s="1"/>
      <c r="H655" s="1"/>
      <c r="I655" s="1"/>
      <c r="J655" s="1"/>
      <c r="K655" s="1"/>
      <c r="L655" s="1"/>
      <c r="M655" s="1"/>
      <c r="N655" s="1"/>
      <c r="O655" s="1"/>
      <c r="P655" s="1"/>
      <c r="Q655" s="1"/>
      <c r="R655" s="1"/>
      <c r="S655" s="1"/>
      <c r="T655" s="1"/>
      <c r="U655" s="1"/>
      <c r="V655" s="1"/>
      <c r="W655" s="1"/>
      <c r="X655" s="1"/>
      <c r="Y655" s="1"/>
    </row>
    <row r="656" spans="1:25" ht="9.75" customHeight="1">
      <c r="A656" s="1"/>
      <c r="B656" s="72"/>
      <c r="C656" s="124"/>
      <c r="D656" s="124"/>
      <c r="E656" s="1"/>
      <c r="F656" s="1"/>
      <c r="G656" s="1"/>
      <c r="H656" s="1"/>
      <c r="I656" s="1"/>
      <c r="J656" s="1"/>
      <c r="K656" s="1"/>
      <c r="L656" s="1"/>
      <c r="M656" s="1"/>
      <c r="N656" s="1"/>
      <c r="O656" s="1"/>
      <c r="P656" s="1"/>
      <c r="Q656" s="1"/>
      <c r="R656" s="1"/>
      <c r="S656" s="1"/>
      <c r="T656" s="1"/>
      <c r="U656" s="1"/>
      <c r="V656" s="1"/>
      <c r="W656" s="1"/>
      <c r="X656" s="1"/>
      <c r="Y656" s="1"/>
    </row>
    <row r="657" spans="1:25" ht="9.75" customHeight="1">
      <c r="A657" s="1"/>
      <c r="B657" s="72"/>
      <c r="C657" s="124"/>
      <c r="D657" s="124"/>
      <c r="E657" s="1"/>
      <c r="F657" s="1"/>
      <c r="G657" s="1"/>
      <c r="H657" s="1"/>
      <c r="I657" s="1"/>
      <c r="J657" s="1"/>
      <c r="K657" s="1"/>
      <c r="L657" s="1"/>
      <c r="M657" s="1"/>
      <c r="N657" s="1"/>
      <c r="O657" s="1"/>
      <c r="P657" s="1"/>
      <c r="Q657" s="1"/>
      <c r="R657" s="1"/>
      <c r="S657" s="1"/>
      <c r="T657" s="1"/>
      <c r="U657" s="1"/>
      <c r="V657" s="1"/>
      <c r="W657" s="1"/>
      <c r="X657" s="1"/>
      <c r="Y657" s="1"/>
    </row>
    <row r="658" spans="1:25" ht="9.75" customHeight="1">
      <c r="A658" s="1"/>
      <c r="B658" s="72"/>
      <c r="C658" s="124"/>
      <c r="D658" s="124"/>
      <c r="E658" s="1"/>
      <c r="F658" s="1"/>
      <c r="G658" s="1"/>
      <c r="H658" s="1"/>
      <c r="I658" s="1"/>
      <c r="J658" s="1"/>
      <c r="K658" s="1"/>
      <c r="L658" s="1"/>
      <c r="M658" s="1"/>
      <c r="N658" s="1"/>
      <c r="O658" s="1"/>
      <c r="P658" s="1"/>
      <c r="Q658" s="1"/>
      <c r="R658" s="1"/>
      <c r="S658" s="1"/>
      <c r="T658" s="1"/>
      <c r="U658" s="1"/>
      <c r="V658" s="1"/>
      <c r="W658" s="1"/>
      <c r="X658" s="1"/>
      <c r="Y658" s="1"/>
    </row>
    <row r="659" spans="1:25" ht="9.75" customHeight="1">
      <c r="A659" s="1"/>
      <c r="B659" s="72"/>
      <c r="C659" s="124"/>
      <c r="D659" s="124"/>
      <c r="E659" s="1"/>
      <c r="F659" s="1"/>
      <c r="G659" s="1"/>
      <c r="H659" s="1"/>
      <c r="I659" s="1"/>
      <c r="J659" s="1"/>
      <c r="K659" s="1"/>
      <c r="L659" s="1"/>
      <c r="M659" s="1"/>
      <c r="N659" s="1"/>
      <c r="O659" s="1"/>
      <c r="P659" s="1"/>
      <c r="Q659" s="1"/>
      <c r="R659" s="1"/>
      <c r="S659" s="1"/>
      <c r="T659" s="1"/>
      <c r="U659" s="1"/>
      <c r="V659" s="1"/>
      <c r="W659" s="1"/>
      <c r="X659" s="1"/>
      <c r="Y659" s="1"/>
    </row>
    <row r="660" spans="1:25" ht="9.75" customHeight="1">
      <c r="A660" s="1"/>
      <c r="B660" s="72"/>
      <c r="C660" s="124"/>
      <c r="D660" s="124"/>
      <c r="E660" s="1"/>
      <c r="F660" s="1"/>
      <c r="G660" s="1"/>
      <c r="H660" s="1"/>
      <c r="I660" s="1"/>
      <c r="J660" s="1"/>
      <c r="K660" s="1"/>
      <c r="L660" s="1"/>
      <c r="M660" s="1"/>
      <c r="N660" s="1"/>
      <c r="O660" s="1"/>
      <c r="P660" s="1"/>
      <c r="Q660" s="1"/>
      <c r="R660" s="1"/>
      <c r="S660" s="1"/>
      <c r="T660" s="1"/>
      <c r="U660" s="1"/>
      <c r="V660" s="1"/>
      <c r="W660" s="1"/>
      <c r="X660" s="1"/>
      <c r="Y660" s="1"/>
    </row>
    <row r="661" spans="1:25" ht="9.75" customHeight="1">
      <c r="A661" s="1"/>
      <c r="B661" s="72"/>
      <c r="C661" s="124"/>
      <c r="D661" s="124"/>
      <c r="E661" s="1"/>
      <c r="F661" s="1"/>
      <c r="G661" s="1"/>
      <c r="H661" s="1"/>
      <c r="I661" s="1"/>
      <c r="J661" s="1"/>
      <c r="K661" s="1"/>
      <c r="L661" s="1"/>
      <c r="M661" s="1"/>
      <c r="N661" s="1"/>
      <c r="O661" s="1"/>
      <c r="P661" s="1"/>
      <c r="Q661" s="1"/>
      <c r="R661" s="1"/>
      <c r="S661" s="1"/>
      <c r="T661" s="1"/>
      <c r="U661" s="1"/>
      <c r="V661" s="1"/>
      <c r="W661" s="1"/>
      <c r="X661" s="1"/>
      <c r="Y661" s="1"/>
    </row>
    <row r="662" spans="1:25" ht="9.75" customHeight="1">
      <c r="A662" s="1"/>
      <c r="B662" s="72"/>
      <c r="C662" s="124"/>
      <c r="D662" s="124"/>
      <c r="E662" s="1"/>
      <c r="F662" s="1"/>
      <c r="G662" s="1"/>
      <c r="H662" s="1"/>
      <c r="I662" s="1"/>
      <c r="J662" s="1"/>
      <c r="K662" s="1"/>
      <c r="L662" s="1"/>
      <c r="M662" s="1"/>
      <c r="N662" s="1"/>
      <c r="O662" s="1"/>
      <c r="P662" s="1"/>
      <c r="Q662" s="1"/>
      <c r="R662" s="1"/>
      <c r="S662" s="1"/>
      <c r="T662" s="1"/>
      <c r="U662" s="1"/>
      <c r="V662" s="1"/>
      <c r="W662" s="1"/>
      <c r="X662" s="1"/>
      <c r="Y662" s="1"/>
    </row>
    <row r="663" spans="1:25" ht="9.75" customHeight="1">
      <c r="A663" s="1"/>
      <c r="B663" s="72"/>
      <c r="C663" s="124"/>
      <c r="D663" s="124"/>
      <c r="E663" s="1"/>
      <c r="F663" s="1"/>
      <c r="G663" s="1"/>
      <c r="H663" s="1"/>
      <c r="I663" s="1"/>
      <c r="J663" s="1"/>
      <c r="K663" s="1"/>
      <c r="L663" s="1"/>
      <c r="M663" s="1"/>
      <c r="N663" s="1"/>
      <c r="O663" s="1"/>
      <c r="P663" s="1"/>
      <c r="Q663" s="1"/>
      <c r="R663" s="1"/>
      <c r="S663" s="1"/>
      <c r="T663" s="1"/>
      <c r="U663" s="1"/>
      <c r="V663" s="1"/>
      <c r="W663" s="1"/>
      <c r="X663" s="1"/>
      <c r="Y663" s="1"/>
    </row>
    <row r="664" spans="1:25" ht="9.75" customHeight="1">
      <c r="A664" s="1"/>
      <c r="B664" s="72"/>
      <c r="C664" s="124"/>
      <c r="D664" s="124"/>
      <c r="E664" s="1"/>
      <c r="F664" s="1"/>
      <c r="G664" s="1"/>
      <c r="H664" s="1"/>
      <c r="I664" s="1"/>
      <c r="J664" s="1"/>
      <c r="K664" s="1"/>
      <c r="L664" s="1"/>
      <c r="M664" s="1"/>
      <c r="N664" s="1"/>
      <c r="O664" s="1"/>
      <c r="P664" s="1"/>
      <c r="Q664" s="1"/>
      <c r="R664" s="1"/>
      <c r="S664" s="1"/>
      <c r="T664" s="1"/>
      <c r="U664" s="1"/>
      <c r="V664" s="1"/>
      <c r="W664" s="1"/>
      <c r="X664" s="1"/>
      <c r="Y664" s="1"/>
    </row>
    <row r="665" spans="1:25" ht="9.75" customHeight="1">
      <c r="A665" s="1"/>
      <c r="B665" s="72"/>
      <c r="C665" s="124"/>
      <c r="D665" s="124"/>
      <c r="E665" s="1"/>
      <c r="F665" s="1"/>
      <c r="G665" s="1"/>
      <c r="H665" s="1"/>
      <c r="I665" s="1"/>
      <c r="J665" s="1"/>
      <c r="K665" s="1"/>
      <c r="L665" s="1"/>
      <c r="M665" s="1"/>
      <c r="N665" s="1"/>
      <c r="O665" s="1"/>
      <c r="P665" s="1"/>
      <c r="Q665" s="1"/>
      <c r="R665" s="1"/>
      <c r="S665" s="1"/>
      <c r="T665" s="1"/>
      <c r="U665" s="1"/>
      <c r="V665" s="1"/>
      <c r="W665" s="1"/>
      <c r="X665" s="1"/>
      <c r="Y665" s="1"/>
    </row>
    <row r="666" spans="1:25" ht="9.75" customHeight="1">
      <c r="A666" s="1"/>
      <c r="B666" s="72"/>
      <c r="C666" s="124"/>
      <c r="D666" s="124"/>
      <c r="E666" s="1"/>
      <c r="F666" s="1"/>
      <c r="G666" s="1"/>
      <c r="H666" s="1"/>
      <c r="I666" s="1"/>
      <c r="J666" s="1"/>
      <c r="K666" s="1"/>
      <c r="L666" s="1"/>
      <c r="M666" s="1"/>
      <c r="N666" s="1"/>
      <c r="O666" s="1"/>
      <c r="P666" s="1"/>
      <c r="Q666" s="1"/>
      <c r="R666" s="1"/>
      <c r="S666" s="1"/>
      <c r="T666" s="1"/>
      <c r="U666" s="1"/>
      <c r="V666" s="1"/>
      <c r="W666" s="1"/>
      <c r="X666" s="1"/>
      <c r="Y666" s="1"/>
    </row>
    <row r="667" spans="1:25" ht="9.75" customHeight="1">
      <c r="A667" s="1"/>
      <c r="B667" s="72"/>
      <c r="C667" s="124"/>
      <c r="D667" s="124"/>
      <c r="E667" s="1"/>
      <c r="F667" s="1"/>
      <c r="G667" s="1"/>
      <c r="H667" s="1"/>
      <c r="I667" s="1"/>
      <c r="J667" s="1"/>
      <c r="K667" s="1"/>
      <c r="L667" s="1"/>
      <c r="M667" s="1"/>
      <c r="N667" s="1"/>
      <c r="O667" s="1"/>
      <c r="P667" s="1"/>
      <c r="Q667" s="1"/>
      <c r="R667" s="1"/>
      <c r="S667" s="1"/>
      <c r="T667" s="1"/>
      <c r="U667" s="1"/>
      <c r="V667" s="1"/>
      <c r="W667" s="1"/>
      <c r="X667" s="1"/>
      <c r="Y667" s="1"/>
    </row>
    <row r="668" spans="1:25" ht="9.75" customHeight="1">
      <c r="A668" s="1"/>
      <c r="B668" s="72"/>
      <c r="C668" s="124"/>
      <c r="D668" s="124"/>
      <c r="E668" s="1"/>
      <c r="F668" s="1"/>
      <c r="G668" s="1"/>
      <c r="H668" s="1"/>
      <c r="I668" s="1"/>
      <c r="J668" s="1"/>
      <c r="K668" s="1"/>
      <c r="L668" s="1"/>
      <c r="M668" s="1"/>
      <c r="N668" s="1"/>
      <c r="O668" s="1"/>
      <c r="P668" s="1"/>
      <c r="Q668" s="1"/>
      <c r="R668" s="1"/>
      <c r="S668" s="1"/>
      <c r="T668" s="1"/>
      <c r="U668" s="1"/>
      <c r="V668" s="1"/>
      <c r="W668" s="1"/>
      <c r="X668" s="1"/>
      <c r="Y668" s="1"/>
    </row>
    <row r="669" spans="1:25" ht="9.75" customHeight="1">
      <c r="A669" s="1"/>
      <c r="B669" s="72"/>
      <c r="C669" s="124"/>
      <c r="D669" s="124"/>
      <c r="E669" s="1"/>
      <c r="F669" s="1"/>
      <c r="G669" s="1"/>
      <c r="H669" s="1"/>
      <c r="I669" s="1"/>
      <c r="J669" s="1"/>
      <c r="K669" s="1"/>
      <c r="L669" s="1"/>
      <c r="M669" s="1"/>
      <c r="N669" s="1"/>
      <c r="O669" s="1"/>
      <c r="P669" s="1"/>
      <c r="Q669" s="1"/>
      <c r="R669" s="1"/>
      <c r="S669" s="1"/>
      <c r="T669" s="1"/>
      <c r="U669" s="1"/>
      <c r="V669" s="1"/>
      <c r="W669" s="1"/>
      <c r="X669" s="1"/>
      <c r="Y669" s="1"/>
    </row>
    <row r="670" spans="1:25" ht="9.75" customHeight="1">
      <c r="A670" s="1"/>
      <c r="B670" s="72"/>
      <c r="C670" s="124"/>
      <c r="D670" s="124"/>
      <c r="E670" s="1"/>
      <c r="F670" s="1"/>
      <c r="G670" s="1"/>
      <c r="H670" s="1"/>
      <c r="I670" s="1"/>
      <c r="J670" s="1"/>
      <c r="K670" s="1"/>
      <c r="L670" s="1"/>
      <c r="M670" s="1"/>
      <c r="N670" s="1"/>
      <c r="O670" s="1"/>
      <c r="P670" s="1"/>
      <c r="Q670" s="1"/>
      <c r="R670" s="1"/>
      <c r="S670" s="1"/>
      <c r="T670" s="1"/>
      <c r="U670" s="1"/>
      <c r="V670" s="1"/>
      <c r="W670" s="1"/>
      <c r="X670" s="1"/>
      <c r="Y670" s="1"/>
    </row>
    <row r="671" spans="1:25" ht="9.75" customHeight="1">
      <c r="A671" s="1"/>
      <c r="B671" s="72"/>
      <c r="C671" s="124"/>
      <c r="D671" s="124"/>
      <c r="E671" s="1"/>
      <c r="F671" s="1"/>
      <c r="G671" s="1"/>
      <c r="H671" s="1"/>
      <c r="I671" s="1"/>
      <c r="J671" s="1"/>
      <c r="K671" s="1"/>
      <c r="L671" s="1"/>
      <c r="M671" s="1"/>
      <c r="N671" s="1"/>
      <c r="O671" s="1"/>
      <c r="P671" s="1"/>
      <c r="Q671" s="1"/>
      <c r="R671" s="1"/>
      <c r="S671" s="1"/>
      <c r="T671" s="1"/>
      <c r="U671" s="1"/>
      <c r="V671" s="1"/>
      <c r="W671" s="1"/>
      <c r="X671" s="1"/>
      <c r="Y671" s="1"/>
    </row>
    <row r="672" spans="1:25" ht="9.75" customHeight="1">
      <c r="A672" s="1"/>
      <c r="B672" s="72"/>
      <c r="C672" s="124"/>
      <c r="D672" s="124"/>
      <c r="E672" s="1"/>
      <c r="F672" s="1"/>
      <c r="G672" s="1"/>
      <c r="H672" s="1"/>
      <c r="I672" s="1"/>
      <c r="J672" s="1"/>
      <c r="K672" s="1"/>
      <c r="L672" s="1"/>
      <c r="M672" s="1"/>
      <c r="N672" s="1"/>
      <c r="O672" s="1"/>
      <c r="P672" s="1"/>
      <c r="Q672" s="1"/>
      <c r="R672" s="1"/>
      <c r="S672" s="1"/>
      <c r="T672" s="1"/>
      <c r="U672" s="1"/>
      <c r="V672" s="1"/>
      <c r="W672" s="1"/>
      <c r="X672" s="1"/>
      <c r="Y672" s="1"/>
    </row>
    <row r="673" spans="1:25" ht="9.75" customHeight="1">
      <c r="A673" s="1"/>
      <c r="B673" s="72"/>
      <c r="C673" s="124"/>
      <c r="D673" s="124"/>
      <c r="E673" s="1"/>
      <c r="F673" s="1"/>
      <c r="G673" s="1"/>
      <c r="H673" s="1"/>
      <c r="I673" s="1"/>
      <c r="J673" s="1"/>
      <c r="K673" s="1"/>
      <c r="L673" s="1"/>
      <c r="M673" s="1"/>
      <c r="N673" s="1"/>
      <c r="O673" s="1"/>
      <c r="P673" s="1"/>
      <c r="Q673" s="1"/>
      <c r="R673" s="1"/>
      <c r="S673" s="1"/>
      <c r="T673" s="1"/>
      <c r="U673" s="1"/>
      <c r="V673" s="1"/>
      <c r="W673" s="1"/>
      <c r="X673" s="1"/>
      <c r="Y673" s="1"/>
    </row>
    <row r="674" spans="1:25" ht="9.75" customHeight="1">
      <c r="A674" s="1"/>
      <c r="B674" s="72"/>
      <c r="C674" s="124"/>
      <c r="D674" s="124"/>
      <c r="E674" s="1"/>
      <c r="F674" s="1"/>
      <c r="G674" s="1"/>
      <c r="H674" s="1"/>
      <c r="I674" s="1"/>
      <c r="J674" s="1"/>
      <c r="K674" s="1"/>
      <c r="L674" s="1"/>
      <c r="M674" s="1"/>
      <c r="N674" s="1"/>
      <c r="O674" s="1"/>
      <c r="P674" s="1"/>
      <c r="Q674" s="1"/>
      <c r="R674" s="1"/>
      <c r="S674" s="1"/>
      <c r="T674" s="1"/>
      <c r="U674" s="1"/>
      <c r="V674" s="1"/>
      <c r="W674" s="1"/>
      <c r="X674" s="1"/>
      <c r="Y674" s="1"/>
    </row>
    <row r="675" spans="1:25" ht="9.75" customHeight="1">
      <c r="A675" s="1"/>
      <c r="B675" s="72"/>
      <c r="C675" s="124"/>
      <c r="D675" s="124"/>
      <c r="E675" s="1"/>
      <c r="F675" s="1"/>
      <c r="G675" s="1"/>
      <c r="H675" s="1"/>
      <c r="I675" s="1"/>
      <c r="J675" s="1"/>
      <c r="K675" s="1"/>
      <c r="L675" s="1"/>
      <c r="M675" s="1"/>
      <c r="N675" s="1"/>
      <c r="O675" s="1"/>
      <c r="P675" s="1"/>
      <c r="Q675" s="1"/>
      <c r="R675" s="1"/>
      <c r="S675" s="1"/>
      <c r="T675" s="1"/>
      <c r="U675" s="1"/>
      <c r="V675" s="1"/>
      <c r="W675" s="1"/>
      <c r="X675" s="1"/>
      <c r="Y675" s="1"/>
    </row>
    <row r="676" spans="1:25" ht="9.75" customHeight="1">
      <c r="A676" s="1"/>
      <c r="B676" s="72"/>
      <c r="C676" s="124"/>
      <c r="D676" s="124"/>
      <c r="E676" s="1"/>
      <c r="F676" s="1"/>
      <c r="G676" s="1"/>
      <c r="H676" s="1"/>
      <c r="I676" s="1"/>
      <c r="J676" s="1"/>
      <c r="K676" s="1"/>
      <c r="L676" s="1"/>
      <c r="M676" s="1"/>
      <c r="N676" s="1"/>
      <c r="O676" s="1"/>
      <c r="P676" s="1"/>
      <c r="Q676" s="1"/>
      <c r="R676" s="1"/>
      <c r="S676" s="1"/>
      <c r="T676" s="1"/>
      <c r="U676" s="1"/>
      <c r="V676" s="1"/>
      <c r="W676" s="1"/>
      <c r="X676" s="1"/>
      <c r="Y676" s="1"/>
    </row>
    <row r="677" spans="1:25" ht="9.75" customHeight="1">
      <c r="A677" s="1"/>
      <c r="B677" s="72"/>
      <c r="C677" s="124"/>
      <c r="D677" s="124"/>
      <c r="E677" s="1"/>
      <c r="F677" s="1"/>
      <c r="G677" s="1"/>
      <c r="H677" s="1"/>
      <c r="I677" s="1"/>
      <c r="J677" s="1"/>
      <c r="K677" s="1"/>
      <c r="L677" s="1"/>
      <c r="M677" s="1"/>
      <c r="N677" s="1"/>
      <c r="O677" s="1"/>
      <c r="P677" s="1"/>
      <c r="Q677" s="1"/>
      <c r="R677" s="1"/>
      <c r="S677" s="1"/>
      <c r="T677" s="1"/>
      <c r="U677" s="1"/>
      <c r="V677" s="1"/>
      <c r="W677" s="1"/>
      <c r="X677" s="1"/>
      <c r="Y677" s="1"/>
    </row>
    <row r="678" spans="1:25" ht="9.75" customHeight="1">
      <c r="A678" s="1"/>
      <c r="B678" s="72"/>
      <c r="C678" s="124"/>
      <c r="D678" s="124"/>
      <c r="E678" s="1"/>
      <c r="F678" s="1"/>
      <c r="G678" s="1"/>
      <c r="H678" s="1"/>
      <c r="I678" s="1"/>
      <c r="J678" s="1"/>
      <c r="K678" s="1"/>
      <c r="L678" s="1"/>
      <c r="M678" s="1"/>
      <c r="N678" s="1"/>
      <c r="O678" s="1"/>
      <c r="P678" s="1"/>
      <c r="Q678" s="1"/>
      <c r="R678" s="1"/>
      <c r="S678" s="1"/>
      <c r="T678" s="1"/>
      <c r="U678" s="1"/>
      <c r="V678" s="1"/>
      <c r="W678" s="1"/>
      <c r="X678" s="1"/>
      <c r="Y678" s="1"/>
    </row>
    <row r="679" spans="1:25" ht="9.75" customHeight="1">
      <c r="A679" s="1"/>
      <c r="B679" s="72"/>
      <c r="C679" s="124"/>
      <c r="D679" s="124"/>
      <c r="E679" s="1"/>
      <c r="F679" s="1"/>
      <c r="G679" s="1"/>
      <c r="H679" s="1"/>
      <c r="I679" s="1"/>
      <c r="J679" s="1"/>
      <c r="K679" s="1"/>
      <c r="L679" s="1"/>
      <c r="M679" s="1"/>
      <c r="N679" s="1"/>
      <c r="O679" s="1"/>
      <c r="P679" s="1"/>
      <c r="Q679" s="1"/>
      <c r="R679" s="1"/>
      <c r="S679" s="1"/>
      <c r="T679" s="1"/>
      <c r="U679" s="1"/>
      <c r="V679" s="1"/>
      <c r="W679" s="1"/>
      <c r="X679" s="1"/>
      <c r="Y679" s="1"/>
    </row>
    <row r="680" spans="1:25" ht="9.75" customHeight="1">
      <c r="A680" s="1"/>
      <c r="B680" s="72"/>
      <c r="C680" s="124"/>
      <c r="D680" s="124"/>
      <c r="E680" s="1"/>
      <c r="F680" s="1"/>
      <c r="G680" s="1"/>
      <c r="H680" s="1"/>
      <c r="I680" s="1"/>
      <c r="J680" s="1"/>
      <c r="K680" s="1"/>
      <c r="L680" s="1"/>
      <c r="M680" s="1"/>
      <c r="N680" s="1"/>
      <c r="O680" s="1"/>
      <c r="P680" s="1"/>
      <c r="Q680" s="1"/>
      <c r="R680" s="1"/>
      <c r="S680" s="1"/>
      <c r="T680" s="1"/>
      <c r="U680" s="1"/>
      <c r="V680" s="1"/>
      <c r="W680" s="1"/>
      <c r="X680" s="1"/>
      <c r="Y680" s="1"/>
    </row>
    <row r="681" spans="1:25" ht="9.75" customHeight="1">
      <c r="A681" s="1"/>
      <c r="B681" s="72"/>
      <c r="C681" s="124"/>
      <c r="D681" s="124"/>
      <c r="E681" s="1"/>
      <c r="F681" s="1"/>
      <c r="G681" s="1"/>
      <c r="H681" s="1"/>
      <c r="I681" s="1"/>
      <c r="J681" s="1"/>
      <c r="K681" s="1"/>
      <c r="L681" s="1"/>
      <c r="M681" s="1"/>
      <c r="N681" s="1"/>
      <c r="O681" s="1"/>
      <c r="P681" s="1"/>
      <c r="Q681" s="1"/>
      <c r="R681" s="1"/>
      <c r="S681" s="1"/>
      <c r="T681" s="1"/>
      <c r="U681" s="1"/>
      <c r="V681" s="1"/>
      <c r="W681" s="1"/>
      <c r="X681" s="1"/>
      <c r="Y681" s="1"/>
    </row>
    <row r="682" spans="1:25" ht="9.75" customHeight="1">
      <c r="A682" s="1"/>
      <c r="B682" s="72"/>
      <c r="C682" s="124"/>
      <c r="D682" s="124"/>
      <c r="E682" s="1"/>
      <c r="F682" s="1"/>
      <c r="G682" s="1"/>
      <c r="H682" s="1"/>
      <c r="I682" s="1"/>
      <c r="J682" s="1"/>
      <c r="K682" s="1"/>
      <c r="L682" s="1"/>
      <c r="M682" s="1"/>
      <c r="N682" s="1"/>
      <c r="O682" s="1"/>
      <c r="P682" s="1"/>
      <c r="Q682" s="1"/>
      <c r="R682" s="1"/>
      <c r="S682" s="1"/>
      <c r="T682" s="1"/>
      <c r="U682" s="1"/>
      <c r="V682" s="1"/>
      <c r="W682" s="1"/>
      <c r="X682" s="1"/>
      <c r="Y682" s="1"/>
    </row>
    <row r="683" spans="1:25" ht="9.75" customHeight="1">
      <c r="A683" s="1"/>
      <c r="B683" s="72"/>
      <c r="C683" s="124"/>
      <c r="D683" s="124"/>
      <c r="E683" s="1"/>
      <c r="F683" s="1"/>
      <c r="G683" s="1"/>
      <c r="H683" s="1"/>
      <c r="I683" s="1"/>
      <c r="J683" s="1"/>
      <c r="K683" s="1"/>
      <c r="L683" s="1"/>
      <c r="M683" s="1"/>
      <c r="N683" s="1"/>
      <c r="O683" s="1"/>
      <c r="P683" s="1"/>
      <c r="Q683" s="1"/>
      <c r="R683" s="1"/>
      <c r="S683" s="1"/>
      <c r="T683" s="1"/>
      <c r="U683" s="1"/>
      <c r="V683" s="1"/>
      <c r="W683" s="1"/>
      <c r="X683" s="1"/>
      <c r="Y683" s="1"/>
    </row>
    <row r="684" spans="1:25" ht="9.75" customHeight="1">
      <c r="A684" s="1"/>
      <c r="B684" s="72"/>
      <c r="C684" s="124"/>
      <c r="D684" s="124"/>
      <c r="E684" s="1"/>
      <c r="F684" s="1"/>
      <c r="G684" s="1"/>
      <c r="H684" s="1"/>
      <c r="I684" s="1"/>
      <c r="J684" s="1"/>
      <c r="K684" s="1"/>
      <c r="L684" s="1"/>
      <c r="M684" s="1"/>
      <c r="N684" s="1"/>
      <c r="O684" s="1"/>
      <c r="P684" s="1"/>
      <c r="Q684" s="1"/>
      <c r="R684" s="1"/>
      <c r="S684" s="1"/>
      <c r="T684" s="1"/>
      <c r="U684" s="1"/>
      <c r="V684" s="1"/>
      <c r="W684" s="1"/>
      <c r="X684" s="1"/>
      <c r="Y684" s="1"/>
    </row>
    <row r="685" spans="1:25" ht="9.75" customHeight="1">
      <c r="A685" s="1"/>
      <c r="B685" s="72"/>
      <c r="C685" s="124"/>
      <c r="D685" s="124"/>
      <c r="E685" s="1"/>
      <c r="F685" s="1"/>
      <c r="G685" s="1"/>
      <c r="H685" s="1"/>
      <c r="I685" s="1"/>
      <c r="J685" s="1"/>
      <c r="K685" s="1"/>
      <c r="L685" s="1"/>
      <c r="M685" s="1"/>
      <c r="N685" s="1"/>
      <c r="O685" s="1"/>
      <c r="P685" s="1"/>
      <c r="Q685" s="1"/>
      <c r="R685" s="1"/>
      <c r="S685" s="1"/>
      <c r="T685" s="1"/>
      <c r="U685" s="1"/>
      <c r="V685" s="1"/>
      <c r="W685" s="1"/>
      <c r="X685" s="1"/>
      <c r="Y685" s="1"/>
    </row>
    <row r="686" spans="1:25" ht="9.75" customHeight="1">
      <c r="A686" s="1"/>
      <c r="B686" s="72"/>
      <c r="C686" s="124"/>
      <c r="D686" s="124"/>
      <c r="E686" s="1"/>
      <c r="F686" s="1"/>
      <c r="G686" s="1"/>
      <c r="H686" s="1"/>
      <c r="I686" s="1"/>
      <c r="J686" s="1"/>
      <c r="K686" s="1"/>
      <c r="L686" s="1"/>
      <c r="M686" s="1"/>
      <c r="N686" s="1"/>
      <c r="O686" s="1"/>
      <c r="P686" s="1"/>
      <c r="Q686" s="1"/>
      <c r="R686" s="1"/>
      <c r="S686" s="1"/>
      <c r="T686" s="1"/>
      <c r="U686" s="1"/>
      <c r="V686" s="1"/>
      <c r="W686" s="1"/>
      <c r="X686" s="1"/>
      <c r="Y686" s="1"/>
    </row>
    <row r="687" spans="1:25" ht="9.75" customHeight="1">
      <c r="A687" s="1"/>
      <c r="B687" s="72"/>
      <c r="C687" s="124"/>
      <c r="D687" s="124"/>
      <c r="E687" s="1"/>
      <c r="F687" s="1"/>
      <c r="G687" s="1"/>
      <c r="H687" s="1"/>
      <c r="I687" s="1"/>
      <c r="J687" s="1"/>
      <c r="K687" s="1"/>
      <c r="L687" s="1"/>
      <c r="M687" s="1"/>
      <c r="N687" s="1"/>
      <c r="O687" s="1"/>
      <c r="P687" s="1"/>
      <c r="Q687" s="1"/>
      <c r="R687" s="1"/>
      <c r="S687" s="1"/>
      <c r="T687" s="1"/>
      <c r="U687" s="1"/>
      <c r="V687" s="1"/>
      <c r="W687" s="1"/>
      <c r="X687" s="1"/>
      <c r="Y687" s="1"/>
    </row>
    <row r="688" spans="1:25" ht="9.75" customHeight="1">
      <c r="A688" s="1"/>
      <c r="B688" s="72"/>
      <c r="C688" s="124"/>
      <c r="D688" s="124"/>
      <c r="E688" s="1"/>
      <c r="F688" s="1"/>
      <c r="G688" s="1"/>
      <c r="H688" s="1"/>
      <c r="I688" s="1"/>
      <c r="J688" s="1"/>
      <c r="K688" s="1"/>
      <c r="L688" s="1"/>
      <c r="M688" s="1"/>
      <c r="N688" s="1"/>
      <c r="O688" s="1"/>
      <c r="P688" s="1"/>
      <c r="Q688" s="1"/>
      <c r="R688" s="1"/>
      <c r="S688" s="1"/>
      <c r="T688" s="1"/>
      <c r="U688" s="1"/>
      <c r="V688" s="1"/>
      <c r="W688" s="1"/>
      <c r="X688" s="1"/>
      <c r="Y688" s="1"/>
    </row>
    <row r="689" spans="1:25" ht="9.75" customHeight="1">
      <c r="A689" s="1"/>
      <c r="B689" s="72"/>
      <c r="C689" s="124"/>
      <c r="D689" s="124"/>
      <c r="E689" s="1"/>
      <c r="F689" s="1"/>
      <c r="G689" s="1"/>
      <c r="H689" s="1"/>
      <c r="I689" s="1"/>
      <c r="J689" s="1"/>
      <c r="K689" s="1"/>
      <c r="L689" s="1"/>
      <c r="M689" s="1"/>
      <c r="N689" s="1"/>
      <c r="O689" s="1"/>
      <c r="P689" s="1"/>
      <c r="Q689" s="1"/>
      <c r="R689" s="1"/>
      <c r="S689" s="1"/>
      <c r="T689" s="1"/>
      <c r="U689" s="1"/>
      <c r="V689" s="1"/>
      <c r="W689" s="1"/>
      <c r="X689" s="1"/>
      <c r="Y689" s="1"/>
    </row>
    <row r="690" spans="1:25" ht="9.75" customHeight="1">
      <c r="A690" s="1"/>
      <c r="B690" s="72"/>
      <c r="C690" s="124"/>
      <c r="D690" s="124"/>
      <c r="E690" s="1"/>
      <c r="F690" s="1"/>
      <c r="G690" s="1"/>
      <c r="H690" s="1"/>
      <c r="I690" s="1"/>
      <c r="J690" s="1"/>
      <c r="K690" s="1"/>
      <c r="L690" s="1"/>
      <c r="M690" s="1"/>
      <c r="N690" s="1"/>
      <c r="O690" s="1"/>
      <c r="P690" s="1"/>
      <c r="Q690" s="1"/>
      <c r="R690" s="1"/>
      <c r="S690" s="1"/>
      <c r="T690" s="1"/>
      <c r="U690" s="1"/>
      <c r="V690" s="1"/>
      <c r="W690" s="1"/>
      <c r="X690" s="1"/>
      <c r="Y690" s="1"/>
    </row>
    <row r="691" spans="1:25" ht="9.75" customHeight="1">
      <c r="A691" s="1"/>
      <c r="B691" s="72"/>
      <c r="C691" s="124"/>
      <c r="D691" s="124"/>
      <c r="E691" s="1"/>
      <c r="F691" s="1"/>
      <c r="G691" s="1"/>
      <c r="H691" s="1"/>
      <c r="I691" s="1"/>
      <c r="J691" s="1"/>
      <c r="K691" s="1"/>
      <c r="L691" s="1"/>
      <c r="M691" s="1"/>
      <c r="N691" s="1"/>
      <c r="O691" s="1"/>
      <c r="P691" s="1"/>
      <c r="Q691" s="1"/>
      <c r="R691" s="1"/>
      <c r="S691" s="1"/>
      <c r="T691" s="1"/>
      <c r="U691" s="1"/>
      <c r="V691" s="1"/>
      <c r="W691" s="1"/>
      <c r="X691" s="1"/>
      <c r="Y691" s="1"/>
    </row>
    <row r="692" spans="1:25" ht="9.75" customHeight="1">
      <c r="A692" s="1"/>
      <c r="B692" s="72"/>
      <c r="C692" s="124"/>
      <c r="D692" s="124"/>
      <c r="E692" s="1"/>
      <c r="F692" s="1"/>
      <c r="G692" s="1"/>
      <c r="H692" s="1"/>
      <c r="I692" s="1"/>
      <c r="J692" s="1"/>
      <c r="K692" s="1"/>
      <c r="L692" s="1"/>
      <c r="M692" s="1"/>
      <c r="N692" s="1"/>
      <c r="O692" s="1"/>
      <c r="P692" s="1"/>
      <c r="Q692" s="1"/>
      <c r="R692" s="1"/>
      <c r="S692" s="1"/>
      <c r="T692" s="1"/>
      <c r="U692" s="1"/>
      <c r="V692" s="1"/>
      <c r="W692" s="1"/>
      <c r="X692" s="1"/>
      <c r="Y692" s="1"/>
    </row>
    <row r="693" spans="1:25" ht="9.75" customHeight="1">
      <c r="A693" s="1"/>
      <c r="B693" s="72"/>
      <c r="C693" s="124"/>
      <c r="D693" s="124"/>
      <c r="E693" s="1"/>
      <c r="F693" s="1"/>
      <c r="G693" s="1"/>
      <c r="H693" s="1"/>
      <c r="I693" s="1"/>
      <c r="J693" s="1"/>
      <c r="K693" s="1"/>
      <c r="L693" s="1"/>
      <c r="M693" s="1"/>
      <c r="N693" s="1"/>
      <c r="O693" s="1"/>
      <c r="P693" s="1"/>
      <c r="Q693" s="1"/>
      <c r="R693" s="1"/>
      <c r="S693" s="1"/>
      <c r="T693" s="1"/>
      <c r="U693" s="1"/>
      <c r="V693" s="1"/>
      <c r="W693" s="1"/>
      <c r="X693" s="1"/>
      <c r="Y693" s="1"/>
    </row>
    <row r="694" spans="1:25" ht="9.75" customHeight="1">
      <c r="A694" s="1"/>
      <c r="B694" s="72"/>
      <c r="C694" s="124"/>
      <c r="D694" s="124"/>
      <c r="E694" s="1"/>
      <c r="F694" s="1"/>
      <c r="G694" s="1"/>
      <c r="H694" s="1"/>
      <c r="I694" s="1"/>
      <c r="J694" s="1"/>
      <c r="K694" s="1"/>
      <c r="L694" s="1"/>
      <c r="M694" s="1"/>
      <c r="N694" s="1"/>
      <c r="O694" s="1"/>
      <c r="P694" s="1"/>
      <c r="Q694" s="1"/>
      <c r="R694" s="1"/>
      <c r="S694" s="1"/>
      <c r="T694" s="1"/>
      <c r="U694" s="1"/>
      <c r="V694" s="1"/>
      <c r="W694" s="1"/>
      <c r="X694" s="1"/>
      <c r="Y694" s="1"/>
    </row>
    <row r="695" spans="1:25" ht="9.75" customHeight="1">
      <c r="A695" s="1"/>
      <c r="B695" s="72"/>
      <c r="C695" s="124"/>
      <c r="D695" s="124"/>
      <c r="E695" s="1"/>
      <c r="F695" s="1"/>
      <c r="G695" s="1"/>
      <c r="H695" s="1"/>
      <c r="I695" s="1"/>
      <c r="J695" s="1"/>
      <c r="K695" s="1"/>
      <c r="L695" s="1"/>
      <c r="M695" s="1"/>
      <c r="N695" s="1"/>
      <c r="O695" s="1"/>
      <c r="P695" s="1"/>
      <c r="Q695" s="1"/>
      <c r="R695" s="1"/>
      <c r="S695" s="1"/>
      <c r="T695" s="1"/>
      <c r="U695" s="1"/>
      <c r="V695" s="1"/>
      <c r="W695" s="1"/>
      <c r="X695" s="1"/>
      <c r="Y695" s="1"/>
    </row>
    <row r="696" spans="1:25" ht="9.75" customHeight="1">
      <c r="A696" s="1"/>
      <c r="B696" s="72"/>
      <c r="C696" s="124"/>
      <c r="D696" s="124"/>
      <c r="E696" s="1"/>
      <c r="F696" s="1"/>
      <c r="G696" s="1"/>
      <c r="H696" s="1"/>
      <c r="I696" s="1"/>
      <c r="J696" s="1"/>
      <c r="K696" s="1"/>
      <c r="L696" s="1"/>
      <c r="M696" s="1"/>
      <c r="N696" s="1"/>
      <c r="O696" s="1"/>
      <c r="P696" s="1"/>
      <c r="Q696" s="1"/>
      <c r="R696" s="1"/>
      <c r="S696" s="1"/>
      <c r="T696" s="1"/>
      <c r="U696" s="1"/>
      <c r="V696" s="1"/>
      <c r="W696" s="1"/>
      <c r="X696" s="1"/>
      <c r="Y696" s="1"/>
    </row>
    <row r="697" spans="1:25" ht="9.75" customHeight="1">
      <c r="A697" s="1"/>
      <c r="B697" s="72"/>
      <c r="C697" s="124"/>
      <c r="D697" s="124"/>
      <c r="E697" s="1"/>
      <c r="F697" s="1"/>
      <c r="G697" s="1"/>
      <c r="H697" s="1"/>
      <c r="I697" s="1"/>
      <c r="J697" s="1"/>
      <c r="K697" s="1"/>
      <c r="L697" s="1"/>
      <c r="M697" s="1"/>
      <c r="N697" s="1"/>
      <c r="O697" s="1"/>
      <c r="P697" s="1"/>
      <c r="Q697" s="1"/>
      <c r="R697" s="1"/>
      <c r="S697" s="1"/>
      <c r="T697" s="1"/>
      <c r="U697" s="1"/>
      <c r="V697" s="1"/>
      <c r="W697" s="1"/>
      <c r="X697" s="1"/>
      <c r="Y697" s="1"/>
    </row>
    <row r="698" spans="1:25" ht="9.75" customHeight="1">
      <c r="A698" s="1"/>
      <c r="B698" s="72"/>
      <c r="C698" s="124"/>
      <c r="D698" s="124"/>
      <c r="E698" s="1"/>
      <c r="F698" s="1"/>
      <c r="G698" s="1"/>
      <c r="H698" s="1"/>
      <c r="I698" s="1"/>
      <c r="J698" s="1"/>
      <c r="K698" s="1"/>
      <c r="L698" s="1"/>
      <c r="M698" s="1"/>
      <c r="N698" s="1"/>
      <c r="O698" s="1"/>
      <c r="P698" s="1"/>
      <c r="Q698" s="1"/>
      <c r="R698" s="1"/>
      <c r="S698" s="1"/>
      <c r="T698" s="1"/>
      <c r="U698" s="1"/>
      <c r="V698" s="1"/>
      <c r="W698" s="1"/>
      <c r="X698" s="1"/>
      <c r="Y698" s="1"/>
    </row>
    <row r="699" spans="1:25" ht="9.75" customHeight="1">
      <c r="A699" s="1"/>
      <c r="B699" s="72"/>
      <c r="C699" s="124"/>
      <c r="D699" s="124"/>
      <c r="E699" s="1"/>
      <c r="F699" s="1"/>
      <c r="G699" s="1"/>
      <c r="H699" s="1"/>
      <c r="I699" s="1"/>
      <c r="J699" s="1"/>
      <c r="K699" s="1"/>
      <c r="L699" s="1"/>
      <c r="M699" s="1"/>
      <c r="N699" s="1"/>
      <c r="O699" s="1"/>
      <c r="P699" s="1"/>
      <c r="Q699" s="1"/>
      <c r="R699" s="1"/>
      <c r="S699" s="1"/>
      <c r="T699" s="1"/>
      <c r="U699" s="1"/>
      <c r="V699" s="1"/>
      <c r="W699" s="1"/>
      <c r="X699" s="1"/>
      <c r="Y699" s="1"/>
    </row>
    <row r="700" spans="1:25" ht="9.75" customHeight="1">
      <c r="A700" s="1"/>
      <c r="B700" s="72"/>
      <c r="C700" s="124"/>
      <c r="D700" s="124"/>
      <c r="E700" s="1"/>
      <c r="F700" s="1"/>
      <c r="G700" s="1"/>
      <c r="H700" s="1"/>
      <c r="I700" s="1"/>
      <c r="J700" s="1"/>
      <c r="K700" s="1"/>
      <c r="L700" s="1"/>
      <c r="M700" s="1"/>
      <c r="N700" s="1"/>
      <c r="O700" s="1"/>
      <c r="P700" s="1"/>
      <c r="Q700" s="1"/>
      <c r="R700" s="1"/>
      <c r="S700" s="1"/>
      <c r="T700" s="1"/>
      <c r="U700" s="1"/>
      <c r="V700" s="1"/>
      <c r="W700" s="1"/>
      <c r="X700" s="1"/>
      <c r="Y700" s="1"/>
    </row>
    <row r="701" spans="1:25" ht="9.75" customHeight="1">
      <c r="A701" s="1"/>
      <c r="B701" s="72"/>
      <c r="C701" s="124"/>
      <c r="D701" s="124"/>
      <c r="E701" s="1"/>
      <c r="F701" s="1"/>
      <c r="G701" s="1"/>
      <c r="H701" s="1"/>
      <c r="I701" s="1"/>
      <c r="J701" s="1"/>
      <c r="K701" s="1"/>
      <c r="L701" s="1"/>
      <c r="M701" s="1"/>
      <c r="N701" s="1"/>
      <c r="O701" s="1"/>
      <c r="P701" s="1"/>
      <c r="Q701" s="1"/>
      <c r="R701" s="1"/>
      <c r="S701" s="1"/>
      <c r="T701" s="1"/>
      <c r="U701" s="1"/>
      <c r="V701" s="1"/>
      <c r="W701" s="1"/>
      <c r="X701" s="1"/>
      <c r="Y701" s="1"/>
    </row>
    <row r="702" spans="1:25" ht="9.75" customHeight="1">
      <c r="A702" s="1"/>
      <c r="B702" s="72"/>
      <c r="C702" s="124"/>
      <c r="D702" s="124"/>
      <c r="E702" s="1"/>
      <c r="F702" s="1"/>
      <c r="G702" s="1"/>
      <c r="H702" s="1"/>
      <c r="I702" s="1"/>
      <c r="J702" s="1"/>
      <c r="K702" s="1"/>
      <c r="L702" s="1"/>
      <c r="M702" s="1"/>
      <c r="N702" s="1"/>
      <c r="O702" s="1"/>
      <c r="P702" s="1"/>
      <c r="Q702" s="1"/>
      <c r="R702" s="1"/>
      <c r="S702" s="1"/>
      <c r="T702" s="1"/>
      <c r="U702" s="1"/>
      <c r="V702" s="1"/>
      <c r="W702" s="1"/>
      <c r="X702" s="1"/>
      <c r="Y702" s="1"/>
    </row>
    <row r="703" spans="1:25" ht="9.75" customHeight="1">
      <c r="A703" s="1"/>
      <c r="B703" s="72"/>
      <c r="C703" s="124"/>
      <c r="D703" s="124"/>
      <c r="E703" s="1"/>
      <c r="F703" s="1"/>
      <c r="G703" s="1"/>
      <c r="H703" s="1"/>
      <c r="I703" s="1"/>
      <c r="J703" s="1"/>
      <c r="K703" s="1"/>
      <c r="L703" s="1"/>
      <c r="M703" s="1"/>
      <c r="N703" s="1"/>
      <c r="O703" s="1"/>
      <c r="P703" s="1"/>
      <c r="Q703" s="1"/>
      <c r="R703" s="1"/>
      <c r="S703" s="1"/>
      <c r="T703" s="1"/>
      <c r="U703" s="1"/>
      <c r="V703" s="1"/>
      <c r="W703" s="1"/>
      <c r="X703" s="1"/>
      <c r="Y703" s="1"/>
    </row>
    <row r="704" spans="1:25" ht="9.75" customHeight="1">
      <c r="A704" s="1"/>
      <c r="B704" s="72"/>
      <c r="C704" s="124"/>
      <c r="D704" s="124"/>
      <c r="E704" s="1"/>
      <c r="F704" s="1"/>
      <c r="G704" s="1"/>
      <c r="H704" s="1"/>
      <c r="I704" s="1"/>
      <c r="J704" s="1"/>
      <c r="K704" s="1"/>
      <c r="L704" s="1"/>
      <c r="M704" s="1"/>
      <c r="N704" s="1"/>
      <c r="O704" s="1"/>
      <c r="P704" s="1"/>
      <c r="Q704" s="1"/>
      <c r="R704" s="1"/>
      <c r="S704" s="1"/>
      <c r="T704" s="1"/>
      <c r="U704" s="1"/>
      <c r="V704" s="1"/>
      <c r="W704" s="1"/>
      <c r="X704" s="1"/>
      <c r="Y704" s="1"/>
    </row>
    <row r="705" spans="1:25" ht="9.75" customHeight="1">
      <c r="A705" s="1"/>
      <c r="B705" s="72"/>
      <c r="C705" s="124"/>
      <c r="D705" s="124"/>
      <c r="E705" s="1"/>
      <c r="F705" s="1"/>
      <c r="G705" s="1"/>
      <c r="H705" s="1"/>
      <c r="I705" s="1"/>
      <c r="J705" s="1"/>
      <c r="K705" s="1"/>
      <c r="L705" s="1"/>
      <c r="M705" s="1"/>
      <c r="N705" s="1"/>
      <c r="O705" s="1"/>
      <c r="P705" s="1"/>
      <c r="Q705" s="1"/>
      <c r="R705" s="1"/>
      <c r="S705" s="1"/>
      <c r="T705" s="1"/>
      <c r="U705" s="1"/>
      <c r="V705" s="1"/>
      <c r="W705" s="1"/>
      <c r="X705" s="1"/>
      <c r="Y705" s="1"/>
    </row>
    <row r="706" spans="1:25" ht="9.75" customHeight="1">
      <c r="A706" s="1"/>
      <c r="B706" s="72"/>
      <c r="C706" s="124"/>
      <c r="D706" s="124"/>
      <c r="E706" s="1"/>
      <c r="F706" s="1"/>
      <c r="G706" s="1"/>
      <c r="H706" s="1"/>
      <c r="I706" s="1"/>
      <c r="J706" s="1"/>
      <c r="K706" s="1"/>
      <c r="L706" s="1"/>
      <c r="M706" s="1"/>
      <c r="N706" s="1"/>
      <c r="O706" s="1"/>
      <c r="P706" s="1"/>
      <c r="Q706" s="1"/>
      <c r="R706" s="1"/>
      <c r="S706" s="1"/>
      <c r="T706" s="1"/>
      <c r="U706" s="1"/>
      <c r="V706" s="1"/>
      <c r="W706" s="1"/>
      <c r="X706" s="1"/>
      <c r="Y706" s="1"/>
    </row>
    <row r="707" spans="1:25" ht="9.75" customHeight="1">
      <c r="A707" s="1"/>
      <c r="B707" s="72"/>
      <c r="C707" s="124"/>
      <c r="D707" s="124"/>
      <c r="E707" s="1"/>
      <c r="F707" s="1"/>
      <c r="G707" s="1"/>
      <c r="H707" s="1"/>
      <c r="I707" s="1"/>
      <c r="J707" s="1"/>
      <c r="K707" s="1"/>
      <c r="L707" s="1"/>
      <c r="M707" s="1"/>
      <c r="N707" s="1"/>
      <c r="O707" s="1"/>
      <c r="P707" s="1"/>
      <c r="Q707" s="1"/>
      <c r="R707" s="1"/>
      <c r="S707" s="1"/>
      <c r="T707" s="1"/>
      <c r="U707" s="1"/>
      <c r="V707" s="1"/>
      <c r="W707" s="1"/>
      <c r="X707" s="1"/>
      <c r="Y707" s="1"/>
    </row>
    <row r="708" spans="1:25" ht="9.75" customHeight="1">
      <c r="A708" s="1"/>
      <c r="B708" s="72"/>
      <c r="C708" s="124"/>
      <c r="D708" s="124"/>
      <c r="E708" s="1"/>
      <c r="F708" s="1"/>
      <c r="G708" s="1"/>
      <c r="H708" s="1"/>
      <c r="I708" s="1"/>
      <c r="J708" s="1"/>
      <c r="K708" s="1"/>
      <c r="L708" s="1"/>
      <c r="M708" s="1"/>
      <c r="N708" s="1"/>
      <c r="O708" s="1"/>
      <c r="P708" s="1"/>
      <c r="Q708" s="1"/>
      <c r="R708" s="1"/>
      <c r="S708" s="1"/>
      <c r="T708" s="1"/>
      <c r="U708" s="1"/>
      <c r="V708" s="1"/>
      <c r="W708" s="1"/>
      <c r="X708" s="1"/>
      <c r="Y708" s="1"/>
    </row>
    <row r="709" spans="1:25" ht="9.75" customHeight="1">
      <c r="A709" s="1"/>
      <c r="B709" s="72"/>
      <c r="C709" s="124"/>
      <c r="D709" s="124"/>
      <c r="E709" s="1"/>
      <c r="F709" s="1"/>
      <c r="G709" s="1"/>
      <c r="H709" s="1"/>
      <c r="I709" s="1"/>
      <c r="J709" s="1"/>
      <c r="K709" s="1"/>
      <c r="L709" s="1"/>
      <c r="M709" s="1"/>
      <c r="N709" s="1"/>
      <c r="O709" s="1"/>
      <c r="P709" s="1"/>
      <c r="Q709" s="1"/>
      <c r="R709" s="1"/>
      <c r="S709" s="1"/>
      <c r="T709" s="1"/>
      <c r="U709" s="1"/>
      <c r="V709" s="1"/>
      <c r="W709" s="1"/>
      <c r="X709" s="1"/>
      <c r="Y709" s="1"/>
    </row>
    <row r="710" spans="1:25" ht="9.75" customHeight="1">
      <c r="A710" s="1"/>
      <c r="B710" s="72"/>
      <c r="C710" s="124"/>
      <c r="D710" s="124"/>
      <c r="E710" s="1"/>
      <c r="F710" s="1"/>
      <c r="G710" s="1"/>
      <c r="H710" s="1"/>
      <c r="I710" s="1"/>
      <c r="J710" s="1"/>
      <c r="K710" s="1"/>
      <c r="L710" s="1"/>
      <c r="M710" s="1"/>
      <c r="N710" s="1"/>
      <c r="O710" s="1"/>
      <c r="P710" s="1"/>
      <c r="Q710" s="1"/>
      <c r="R710" s="1"/>
      <c r="S710" s="1"/>
      <c r="T710" s="1"/>
      <c r="U710" s="1"/>
      <c r="V710" s="1"/>
      <c r="W710" s="1"/>
      <c r="X710" s="1"/>
      <c r="Y710" s="1"/>
    </row>
    <row r="711" spans="1:25" ht="9.75" customHeight="1">
      <c r="A711" s="1"/>
      <c r="B711" s="72"/>
      <c r="C711" s="124"/>
      <c r="D711" s="124"/>
      <c r="E711" s="1"/>
      <c r="F711" s="1"/>
      <c r="G711" s="1"/>
      <c r="H711" s="1"/>
      <c r="I711" s="1"/>
      <c r="J711" s="1"/>
      <c r="K711" s="1"/>
      <c r="L711" s="1"/>
      <c r="M711" s="1"/>
      <c r="N711" s="1"/>
      <c r="O711" s="1"/>
      <c r="P711" s="1"/>
      <c r="Q711" s="1"/>
      <c r="R711" s="1"/>
      <c r="S711" s="1"/>
      <c r="T711" s="1"/>
      <c r="U711" s="1"/>
      <c r="V711" s="1"/>
      <c r="W711" s="1"/>
      <c r="X711" s="1"/>
      <c r="Y711" s="1"/>
    </row>
    <row r="712" spans="1:25" ht="9.75" customHeight="1">
      <c r="A712" s="1"/>
      <c r="B712" s="72"/>
      <c r="C712" s="124"/>
      <c r="D712" s="124"/>
      <c r="E712" s="1"/>
      <c r="F712" s="1"/>
      <c r="G712" s="1"/>
      <c r="H712" s="1"/>
      <c r="I712" s="1"/>
      <c r="J712" s="1"/>
      <c r="K712" s="1"/>
      <c r="L712" s="1"/>
      <c r="M712" s="1"/>
      <c r="N712" s="1"/>
      <c r="O712" s="1"/>
      <c r="P712" s="1"/>
      <c r="Q712" s="1"/>
      <c r="R712" s="1"/>
      <c r="S712" s="1"/>
      <c r="T712" s="1"/>
      <c r="U712" s="1"/>
      <c r="V712" s="1"/>
      <c r="W712" s="1"/>
      <c r="X712" s="1"/>
      <c r="Y712" s="1"/>
    </row>
    <row r="713" spans="1:25" ht="9.75" customHeight="1">
      <c r="A713" s="1"/>
      <c r="B713" s="72"/>
      <c r="C713" s="124"/>
      <c r="D713" s="124"/>
      <c r="E713" s="1"/>
      <c r="F713" s="1"/>
      <c r="G713" s="1"/>
      <c r="H713" s="1"/>
      <c r="I713" s="1"/>
      <c r="J713" s="1"/>
      <c r="K713" s="1"/>
      <c r="L713" s="1"/>
      <c r="M713" s="1"/>
      <c r="N713" s="1"/>
      <c r="O713" s="1"/>
      <c r="P713" s="1"/>
      <c r="Q713" s="1"/>
      <c r="R713" s="1"/>
      <c r="S713" s="1"/>
      <c r="T713" s="1"/>
      <c r="U713" s="1"/>
      <c r="V713" s="1"/>
      <c r="W713" s="1"/>
      <c r="X713" s="1"/>
      <c r="Y713" s="1"/>
    </row>
    <row r="714" spans="1:25" ht="9.75" customHeight="1">
      <c r="A714" s="1"/>
      <c r="B714" s="72"/>
      <c r="C714" s="124"/>
      <c r="D714" s="124"/>
      <c r="E714" s="1"/>
      <c r="F714" s="1"/>
      <c r="G714" s="1"/>
      <c r="H714" s="1"/>
      <c r="I714" s="1"/>
      <c r="J714" s="1"/>
      <c r="K714" s="1"/>
      <c r="L714" s="1"/>
      <c r="M714" s="1"/>
      <c r="N714" s="1"/>
      <c r="O714" s="1"/>
      <c r="P714" s="1"/>
      <c r="Q714" s="1"/>
      <c r="R714" s="1"/>
      <c r="S714" s="1"/>
      <c r="T714" s="1"/>
      <c r="U714" s="1"/>
      <c r="V714" s="1"/>
      <c r="W714" s="1"/>
      <c r="X714" s="1"/>
      <c r="Y714" s="1"/>
    </row>
    <row r="715" spans="1:25" ht="9.75" customHeight="1">
      <c r="A715" s="1"/>
      <c r="B715" s="72"/>
      <c r="C715" s="124"/>
      <c r="D715" s="124"/>
      <c r="E715" s="1"/>
      <c r="F715" s="1"/>
      <c r="G715" s="1"/>
      <c r="H715" s="1"/>
      <c r="I715" s="1"/>
      <c r="J715" s="1"/>
      <c r="K715" s="1"/>
      <c r="L715" s="1"/>
      <c r="M715" s="1"/>
      <c r="N715" s="1"/>
      <c r="O715" s="1"/>
      <c r="P715" s="1"/>
      <c r="Q715" s="1"/>
      <c r="R715" s="1"/>
      <c r="S715" s="1"/>
      <c r="T715" s="1"/>
      <c r="U715" s="1"/>
      <c r="V715" s="1"/>
      <c r="W715" s="1"/>
      <c r="X715" s="1"/>
      <c r="Y715" s="1"/>
    </row>
    <row r="716" spans="1:25" ht="9.75" customHeight="1">
      <c r="A716" s="1"/>
      <c r="B716" s="72"/>
      <c r="C716" s="124"/>
      <c r="D716" s="124"/>
      <c r="E716" s="1"/>
      <c r="F716" s="1"/>
      <c r="G716" s="1"/>
      <c r="H716" s="1"/>
      <c r="I716" s="1"/>
      <c r="J716" s="1"/>
      <c r="K716" s="1"/>
      <c r="L716" s="1"/>
      <c r="M716" s="1"/>
      <c r="N716" s="1"/>
      <c r="O716" s="1"/>
      <c r="P716" s="1"/>
      <c r="Q716" s="1"/>
      <c r="R716" s="1"/>
      <c r="S716" s="1"/>
      <c r="T716" s="1"/>
      <c r="U716" s="1"/>
      <c r="V716" s="1"/>
      <c r="W716" s="1"/>
      <c r="X716" s="1"/>
      <c r="Y716" s="1"/>
    </row>
    <row r="717" spans="1:25" ht="9.75" customHeight="1">
      <c r="A717" s="1"/>
      <c r="B717" s="72"/>
      <c r="C717" s="124"/>
      <c r="D717" s="124"/>
      <c r="E717" s="1"/>
      <c r="F717" s="1"/>
      <c r="G717" s="1"/>
      <c r="H717" s="1"/>
      <c r="I717" s="1"/>
      <c r="J717" s="1"/>
      <c r="K717" s="1"/>
      <c r="L717" s="1"/>
      <c r="M717" s="1"/>
      <c r="N717" s="1"/>
      <c r="O717" s="1"/>
      <c r="P717" s="1"/>
      <c r="Q717" s="1"/>
      <c r="R717" s="1"/>
      <c r="S717" s="1"/>
      <c r="T717" s="1"/>
      <c r="U717" s="1"/>
      <c r="V717" s="1"/>
      <c r="W717" s="1"/>
      <c r="X717" s="1"/>
      <c r="Y717" s="1"/>
    </row>
    <row r="718" spans="1:25" ht="9.75" customHeight="1">
      <c r="A718" s="1"/>
      <c r="B718" s="72"/>
      <c r="C718" s="124"/>
      <c r="D718" s="124"/>
      <c r="E718" s="1"/>
      <c r="F718" s="1"/>
      <c r="G718" s="1"/>
      <c r="H718" s="1"/>
      <c r="I718" s="1"/>
      <c r="J718" s="1"/>
      <c r="K718" s="1"/>
      <c r="L718" s="1"/>
      <c r="M718" s="1"/>
      <c r="N718" s="1"/>
      <c r="O718" s="1"/>
      <c r="P718" s="1"/>
      <c r="Q718" s="1"/>
      <c r="R718" s="1"/>
      <c r="S718" s="1"/>
      <c r="T718" s="1"/>
      <c r="U718" s="1"/>
      <c r="V718" s="1"/>
      <c r="W718" s="1"/>
      <c r="X718" s="1"/>
      <c r="Y718" s="1"/>
    </row>
    <row r="719" spans="1:25" ht="9.75" customHeight="1">
      <c r="A719" s="1"/>
      <c r="B719" s="72"/>
      <c r="C719" s="124"/>
      <c r="D719" s="124"/>
      <c r="E719" s="1"/>
      <c r="F719" s="1"/>
      <c r="G719" s="1"/>
      <c r="H719" s="1"/>
      <c r="I719" s="1"/>
      <c r="J719" s="1"/>
      <c r="K719" s="1"/>
      <c r="L719" s="1"/>
      <c r="M719" s="1"/>
      <c r="N719" s="1"/>
      <c r="O719" s="1"/>
      <c r="P719" s="1"/>
      <c r="Q719" s="1"/>
      <c r="R719" s="1"/>
      <c r="S719" s="1"/>
      <c r="T719" s="1"/>
      <c r="U719" s="1"/>
      <c r="V719" s="1"/>
      <c r="W719" s="1"/>
      <c r="X719" s="1"/>
      <c r="Y719" s="1"/>
    </row>
    <row r="720" spans="1:25" ht="9.75" customHeight="1">
      <c r="A720" s="1"/>
      <c r="B720" s="72"/>
      <c r="C720" s="124"/>
      <c r="D720" s="124"/>
      <c r="E720" s="1"/>
      <c r="F720" s="1"/>
      <c r="G720" s="1"/>
      <c r="H720" s="1"/>
      <c r="I720" s="1"/>
      <c r="J720" s="1"/>
      <c r="K720" s="1"/>
      <c r="L720" s="1"/>
      <c r="M720" s="1"/>
      <c r="N720" s="1"/>
      <c r="O720" s="1"/>
      <c r="P720" s="1"/>
      <c r="Q720" s="1"/>
      <c r="R720" s="1"/>
      <c r="S720" s="1"/>
      <c r="T720" s="1"/>
      <c r="U720" s="1"/>
      <c r="V720" s="1"/>
      <c r="W720" s="1"/>
      <c r="X720" s="1"/>
      <c r="Y720" s="1"/>
    </row>
    <row r="721" spans="1:25" ht="9.75" customHeight="1">
      <c r="A721" s="1"/>
      <c r="B721" s="72"/>
      <c r="C721" s="124"/>
      <c r="D721" s="124"/>
      <c r="E721" s="1"/>
      <c r="F721" s="1"/>
      <c r="G721" s="1"/>
      <c r="H721" s="1"/>
      <c r="I721" s="1"/>
      <c r="J721" s="1"/>
      <c r="K721" s="1"/>
      <c r="L721" s="1"/>
      <c r="M721" s="1"/>
      <c r="N721" s="1"/>
      <c r="O721" s="1"/>
      <c r="P721" s="1"/>
      <c r="Q721" s="1"/>
      <c r="R721" s="1"/>
      <c r="S721" s="1"/>
      <c r="T721" s="1"/>
      <c r="U721" s="1"/>
      <c r="V721" s="1"/>
      <c r="W721" s="1"/>
      <c r="X721" s="1"/>
      <c r="Y721" s="1"/>
    </row>
    <row r="722" spans="1:25" ht="9.75" customHeight="1">
      <c r="A722" s="1"/>
      <c r="B722" s="72"/>
      <c r="C722" s="124"/>
      <c r="D722" s="124"/>
      <c r="E722" s="1"/>
      <c r="F722" s="1"/>
      <c r="G722" s="1"/>
      <c r="H722" s="1"/>
      <c r="I722" s="1"/>
      <c r="J722" s="1"/>
      <c r="K722" s="1"/>
      <c r="L722" s="1"/>
      <c r="M722" s="1"/>
      <c r="N722" s="1"/>
      <c r="O722" s="1"/>
      <c r="P722" s="1"/>
      <c r="Q722" s="1"/>
      <c r="R722" s="1"/>
      <c r="S722" s="1"/>
      <c r="T722" s="1"/>
      <c r="U722" s="1"/>
      <c r="V722" s="1"/>
      <c r="W722" s="1"/>
      <c r="X722" s="1"/>
      <c r="Y722" s="1"/>
    </row>
    <row r="723" spans="1:25" ht="9.75" customHeight="1">
      <c r="A723" s="1"/>
      <c r="B723" s="72"/>
      <c r="C723" s="124"/>
      <c r="D723" s="124"/>
      <c r="E723" s="1"/>
      <c r="F723" s="1"/>
      <c r="G723" s="1"/>
      <c r="H723" s="1"/>
      <c r="I723" s="1"/>
      <c r="J723" s="1"/>
      <c r="K723" s="1"/>
      <c r="L723" s="1"/>
      <c r="M723" s="1"/>
      <c r="N723" s="1"/>
      <c r="O723" s="1"/>
      <c r="P723" s="1"/>
      <c r="Q723" s="1"/>
      <c r="R723" s="1"/>
      <c r="S723" s="1"/>
      <c r="T723" s="1"/>
      <c r="U723" s="1"/>
      <c r="V723" s="1"/>
      <c r="W723" s="1"/>
      <c r="X723" s="1"/>
      <c r="Y723" s="1"/>
    </row>
    <row r="724" spans="1:25" ht="9.75" customHeight="1">
      <c r="A724" s="1"/>
      <c r="B724" s="72"/>
      <c r="C724" s="124"/>
      <c r="D724" s="124"/>
      <c r="E724" s="1"/>
      <c r="F724" s="1"/>
      <c r="G724" s="1"/>
      <c r="H724" s="1"/>
      <c r="I724" s="1"/>
      <c r="J724" s="1"/>
      <c r="K724" s="1"/>
      <c r="L724" s="1"/>
      <c r="M724" s="1"/>
      <c r="N724" s="1"/>
      <c r="O724" s="1"/>
      <c r="P724" s="1"/>
      <c r="Q724" s="1"/>
      <c r="R724" s="1"/>
      <c r="S724" s="1"/>
      <c r="T724" s="1"/>
      <c r="U724" s="1"/>
      <c r="V724" s="1"/>
      <c r="W724" s="1"/>
      <c r="X724" s="1"/>
      <c r="Y724" s="1"/>
    </row>
    <row r="725" spans="1:25" ht="9.75" customHeight="1">
      <c r="A725" s="1"/>
      <c r="B725" s="72"/>
      <c r="C725" s="124"/>
      <c r="D725" s="124"/>
      <c r="E725" s="1"/>
      <c r="F725" s="1"/>
      <c r="G725" s="1"/>
      <c r="H725" s="1"/>
      <c r="I725" s="1"/>
      <c r="J725" s="1"/>
      <c r="K725" s="1"/>
      <c r="L725" s="1"/>
      <c r="M725" s="1"/>
      <c r="N725" s="1"/>
      <c r="O725" s="1"/>
      <c r="P725" s="1"/>
      <c r="Q725" s="1"/>
      <c r="R725" s="1"/>
      <c r="S725" s="1"/>
      <c r="T725" s="1"/>
      <c r="U725" s="1"/>
      <c r="V725" s="1"/>
      <c r="W725" s="1"/>
      <c r="X725" s="1"/>
      <c r="Y725" s="1"/>
    </row>
    <row r="726" spans="1:25" ht="9.75" customHeight="1">
      <c r="A726" s="1"/>
      <c r="B726" s="72"/>
      <c r="C726" s="124"/>
      <c r="D726" s="124"/>
      <c r="E726" s="1"/>
      <c r="F726" s="1"/>
      <c r="G726" s="1"/>
      <c r="H726" s="1"/>
      <c r="I726" s="1"/>
      <c r="J726" s="1"/>
      <c r="K726" s="1"/>
      <c r="L726" s="1"/>
      <c r="M726" s="1"/>
      <c r="N726" s="1"/>
      <c r="O726" s="1"/>
      <c r="P726" s="1"/>
      <c r="Q726" s="1"/>
      <c r="R726" s="1"/>
      <c r="S726" s="1"/>
      <c r="T726" s="1"/>
      <c r="U726" s="1"/>
      <c r="V726" s="1"/>
      <c r="W726" s="1"/>
      <c r="X726" s="1"/>
      <c r="Y726" s="1"/>
    </row>
    <row r="727" spans="1:25" ht="9.75" customHeight="1">
      <c r="A727" s="1"/>
      <c r="B727" s="72"/>
      <c r="C727" s="124"/>
      <c r="D727" s="124"/>
      <c r="E727" s="1"/>
      <c r="F727" s="1"/>
      <c r="G727" s="1"/>
      <c r="H727" s="1"/>
      <c r="I727" s="1"/>
      <c r="J727" s="1"/>
      <c r="K727" s="1"/>
      <c r="L727" s="1"/>
      <c r="M727" s="1"/>
      <c r="N727" s="1"/>
      <c r="O727" s="1"/>
      <c r="P727" s="1"/>
      <c r="Q727" s="1"/>
      <c r="R727" s="1"/>
      <c r="S727" s="1"/>
      <c r="T727" s="1"/>
      <c r="U727" s="1"/>
      <c r="V727" s="1"/>
      <c r="W727" s="1"/>
      <c r="X727" s="1"/>
      <c r="Y727" s="1"/>
    </row>
    <row r="728" spans="1:25" ht="9.75" customHeight="1">
      <c r="A728" s="1"/>
      <c r="B728" s="72"/>
      <c r="C728" s="124"/>
      <c r="D728" s="124"/>
      <c r="E728" s="1"/>
      <c r="F728" s="1"/>
      <c r="G728" s="1"/>
      <c r="H728" s="1"/>
      <c r="I728" s="1"/>
      <c r="J728" s="1"/>
      <c r="K728" s="1"/>
      <c r="L728" s="1"/>
      <c r="M728" s="1"/>
      <c r="N728" s="1"/>
      <c r="O728" s="1"/>
      <c r="P728" s="1"/>
      <c r="Q728" s="1"/>
      <c r="R728" s="1"/>
      <c r="S728" s="1"/>
      <c r="T728" s="1"/>
      <c r="U728" s="1"/>
      <c r="V728" s="1"/>
      <c r="W728" s="1"/>
      <c r="X728" s="1"/>
      <c r="Y728" s="1"/>
    </row>
    <row r="729" spans="1:25" ht="9.75" customHeight="1">
      <c r="A729" s="1"/>
      <c r="B729" s="72"/>
      <c r="C729" s="124"/>
      <c r="D729" s="124"/>
      <c r="E729" s="1"/>
      <c r="F729" s="1"/>
      <c r="G729" s="1"/>
      <c r="H729" s="1"/>
      <c r="I729" s="1"/>
      <c r="J729" s="1"/>
      <c r="K729" s="1"/>
      <c r="L729" s="1"/>
      <c r="M729" s="1"/>
      <c r="N729" s="1"/>
      <c r="O729" s="1"/>
      <c r="P729" s="1"/>
      <c r="Q729" s="1"/>
      <c r="R729" s="1"/>
      <c r="S729" s="1"/>
      <c r="T729" s="1"/>
      <c r="U729" s="1"/>
      <c r="V729" s="1"/>
      <c r="W729" s="1"/>
      <c r="X729" s="1"/>
      <c r="Y729" s="1"/>
    </row>
    <row r="730" spans="1:25" ht="9.75" customHeight="1">
      <c r="A730" s="1"/>
      <c r="B730" s="72"/>
      <c r="C730" s="124"/>
      <c r="D730" s="124"/>
      <c r="E730" s="1"/>
      <c r="F730" s="1"/>
      <c r="G730" s="1"/>
      <c r="H730" s="1"/>
      <c r="I730" s="1"/>
      <c r="J730" s="1"/>
      <c r="K730" s="1"/>
      <c r="L730" s="1"/>
      <c r="M730" s="1"/>
      <c r="N730" s="1"/>
      <c r="O730" s="1"/>
      <c r="P730" s="1"/>
      <c r="Q730" s="1"/>
      <c r="R730" s="1"/>
      <c r="S730" s="1"/>
      <c r="T730" s="1"/>
      <c r="U730" s="1"/>
      <c r="V730" s="1"/>
      <c r="W730" s="1"/>
      <c r="X730" s="1"/>
      <c r="Y730" s="1"/>
    </row>
    <row r="731" spans="1:25" ht="9.75" customHeight="1">
      <c r="A731" s="1"/>
      <c r="B731" s="72"/>
      <c r="C731" s="124"/>
      <c r="D731" s="124"/>
      <c r="E731" s="1"/>
      <c r="F731" s="1"/>
      <c r="G731" s="1"/>
      <c r="H731" s="1"/>
      <c r="I731" s="1"/>
      <c r="J731" s="1"/>
      <c r="K731" s="1"/>
      <c r="L731" s="1"/>
      <c r="M731" s="1"/>
      <c r="N731" s="1"/>
      <c r="O731" s="1"/>
      <c r="P731" s="1"/>
      <c r="Q731" s="1"/>
      <c r="R731" s="1"/>
      <c r="S731" s="1"/>
      <c r="T731" s="1"/>
      <c r="U731" s="1"/>
      <c r="V731" s="1"/>
      <c r="W731" s="1"/>
      <c r="X731" s="1"/>
      <c r="Y731" s="1"/>
    </row>
    <row r="732" spans="1:25" ht="9.75" customHeight="1">
      <c r="A732" s="1"/>
      <c r="B732" s="72"/>
      <c r="C732" s="124"/>
      <c r="D732" s="124"/>
      <c r="E732" s="1"/>
      <c r="F732" s="1"/>
      <c r="G732" s="1"/>
      <c r="H732" s="1"/>
      <c r="I732" s="1"/>
      <c r="J732" s="1"/>
      <c r="K732" s="1"/>
      <c r="L732" s="1"/>
      <c r="M732" s="1"/>
      <c r="N732" s="1"/>
      <c r="O732" s="1"/>
      <c r="P732" s="1"/>
      <c r="Q732" s="1"/>
      <c r="R732" s="1"/>
      <c r="S732" s="1"/>
      <c r="T732" s="1"/>
      <c r="U732" s="1"/>
      <c r="V732" s="1"/>
      <c r="W732" s="1"/>
      <c r="X732" s="1"/>
      <c r="Y732" s="1"/>
    </row>
    <row r="733" spans="1:25" ht="9.75" customHeight="1">
      <c r="A733" s="1"/>
      <c r="B733" s="72"/>
      <c r="C733" s="124"/>
      <c r="D733" s="124"/>
      <c r="E733" s="1"/>
      <c r="F733" s="1"/>
      <c r="G733" s="1"/>
      <c r="H733" s="1"/>
      <c r="I733" s="1"/>
      <c r="J733" s="1"/>
      <c r="K733" s="1"/>
      <c r="L733" s="1"/>
      <c r="M733" s="1"/>
      <c r="N733" s="1"/>
      <c r="O733" s="1"/>
      <c r="P733" s="1"/>
      <c r="Q733" s="1"/>
      <c r="R733" s="1"/>
      <c r="S733" s="1"/>
      <c r="T733" s="1"/>
      <c r="U733" s="1"/>
      <c r="V733" s="1"/>
      <c r="W733" s="1"/>
      <c r="X733" s="1"/>
      <c r="Y733" s="1"/>
    </row>
    <row r="734" spans="1:25" ht="9.75" customHeight="1">
      <c r="A734" s="1"/>
      <c r="B734" s="72"/>
      <c r="C734" s="124"/>
      <c r="D734" s="124"/>
      <c r="E734" s="1"/>
      <c r="F734" s="1"/>
      <c r="G734" s="1"/>
      <c r="H734" s="1"/>
      <c r="I734" s="1"/>
      <c r="J734" s="1"/>
      <c r="K734" s="1"/>
      <c r="L734" s="1"/>
      <c r="M734" s="1"/>
      <c r="N734" s="1"/>
      <c r="O734" s="1"/>
      <c r="P734" s="1"/>
      <c r="Q734" s="1"/>
      <c r="R734" s="1"/>
      <c r="S734" s="1"/>
      <c r="T734" s="1"/>
      <c r="U734" s="1"/>
      <c r="V734" s="1"/>
      <c r="W734" s="1"/>
      <c r="X734" s="1"/>
      <c r="Y734" s="1"/>
    </row>
    <row r="735" spans="1:25" ht="9.75" customHeight="1">
      <c r="A735" s="1"/>
      <c r="B735" s="72"/>
      <c r="C735" s="124"/>
      <c r="D735" s="124"/>
      <c r="E735" s="1"/>
      <c r="F735" s="1"/>
      <c r="G735" s="1"/>
      <c r="H735" s="1"/>
      <c r="I735" s="1"/>
      <c r="J735" s="1"/>
      <c r="K735" s="1"/>
      <c r="L735" s="1"/>
      <c r="M735" s="1"/>
      <c r="N735" s="1"/>
      <c r="O735" s="1"/>
      <c r="P735" s="1"/>
      <c r="Q735" s="1"/>
      <c r="R735" s="1"/>
      <c r="S735" s="1"/>
      <c r="T735" s="1"/>
      <c r="U735" s="1"/>
      <c r="V735" s="1"/>
      <c r="W735" s="1"/>
      <c r="X735" s="1"/>
      <c r="Y735" s="1"/>
    </row>
    <row r="736" spans="1:25" ht="9.75" customHeight="1">
      <c r="A736" s="1"/>
      <c r="B736" s="72"/>
      <c r="C736" s="124"/>
      <c r="D736" s="124"/>
      <c r="E736" s="1"/>
      <c r="F736" s="1"/>
      <c r="G736" s="1"/>
      <c r="H736" s="1"/>
      <c r="I736" s="1"/>
      <c r="J736" s="1"/>
      <c r="K736" s="1"/>
      <c r="L736" s="1"/>
      <c r="M736" s="1"/>
      <c r="N736" s="1"/>
      <c r="O736" s="1"/>
      <c r="P736" s="1"/>
      <c r="Q736" s="1"/>
      <c r="R736" s="1"/>
      <c r="S736" s="1"/>
      <c r="T736" s="1"/>
      <c r="U736" s="1"/>
      <c r="V736" s="1"/>
      <c r="W736" s="1"/>
      <c r="X736" s="1"/>
      <c r="Y736" s="1"/>
    </row>
    <row r="737" spans="1:25" ht="9.75" customHeight="1">
      <c r="A737" s="1"/>
      <c r="B737" s="72"/>
      <c r="C737" s="124"/>
      <c r="D737" s="124"/>
      <c r="E737" s="1"/>
      <c r="F737" s="1"/>
      <c r="G737" s="1"/>
      <c r="H737" s="1"/>
      <c r="I737" s="1"/>
      <c r="J737" s="1"/>
      <c r="K737" s="1"/>
      <c r="L737" s="1"/>
      <c r="M737" s="1"/>
      <c r="N737" s="1"/>
      <c r="O737" s="1"/>
      <c r="P737" s="1"/>
      <c r="Q737" s="1"/>
      <c r="R737" s="1"/>
      <c r="S737" s="1"/>
      <c r="T737" s="1"/>
      <c r="U737" s="1"/>
      <c r="V737" s="1"/>
      <c r="W737" s="1"/>
      <c r="X737" s="1"/>
      <c r="Y737" s="1"/>
    </row>
    <row r="738" spans="1:25" ht="9.75" customHeight="1">
      <c r="A738" s="1"/>
      <c r="B738" s="72"/>
      <c r="C738" s="124"/>
      <c r="D738" s="124"/>
      <c r="E738" s="1"/>
      <c r="F738" s="1"/>
      <c r="G738" s="1"/>
      <c r="H738" s="1"/>
      <c r="I738" s="1"/>
      <c r="J738" s="1"/>
      <c r="K738" s="1"/>
      <c r="L738" s="1"/>
      <c r="M738" s="1"/>
      <c r="N738" s="1"/>
      <c r="O738" s="1"/>
      <c r="P738" s="1"/>
      <c r="Q738" s="1"/>
      <c r="R738" s="1"/>
      <c r="S738" s="1"/>
      <c r="T738" s="1"/>
      <c r="U738" s="1"/>
      <c r="V738" s="1"/>
      <c r="W738" s="1"/>
      <c r="X738" s="1"/>
      <c r="Y738" s="1"/>
    </row>
    <row r="739" spans="1:25" ht="9.75" customHeight="1">
      <c r="A739" s="1"/>
      <c r="B739" s="72"/>
      <c r="C739" s="124"/>
      <c r="D739" s="124"/>
      <c r="E739" s="1"/>
      <c r="F739" s="1"/>
      <c r="G739" s="1"/>
      <c r="H739" s="1"/>
      <c r="I739" s="1"/>
      <c r="J739" s="1"/>
      <c r="K739" s="1"/>
      <c r="L739" s="1"/>
      <c r="M739" s="1"/>
      <c r="N739" s="1"/>
      <c r="O739" s="1"/>
      <c r="P739" s="1"/>
      <c r="Q739" s="1"/>
      <c r="R739" s="1"/>
      <c r="S739" s="1"/>
      <c r="T739" s="1"/>
      <c r="U739" s="1"/>
      <c r="V739" s="1"/>
      <c r="W739" s="1"/>
      <c r="X739" s="1"/>
      <c r="Y739" s="1"/>
    </row>
    <row r="740" spans="1:25" ht="9.75" customHeight="1">
      <c r="A740" s="1"/>
      <c r="B740" s="72"/>
      <c r="C740" s="124"/>
      <c r="D740" s="124"/>
      <c r="E740" s="1"/>
      <c r="F740" s="1"/>
      <c r="G740" s="1"/>
      <c r="H740" s="1"/>
      <c r="I740" s="1"/>
      <c r="J740" s="1"/>
      <c r="K740" s="1"/>
      <c r="L740" s="1"/>
      <c r="M740" s="1"/>
      <c r="N740" s="1"/>
      <c r="O740" s="1"/>
      <c r="P740" s="1"/>
      <c r="Q740" s="1"/>
      <c r="R740" s="1"/>
      <c r="S740" s="1"/>
      <c r="T740" s="1"/>
      <c r="U740" s="1"/>
      <c r="V740" s="1"/>
      <c r="W740" s="1"/>
      <c r="X740" s="1"/>
      <c r="Y740" s="1"/>
    </row>
    <row r="741" spans="1:25" ht="9.75" customHeight="1">
      <c r="A741" s="1"/>
      <c r="B741" s="72"/>
      <c r="C741" s="124"/>
      <c r="D741" s="124"/>
      <c r="E741" s="1"/>
      <c r="F741" s="1"/>
      <c r="G741" s="1"/>
      <c r="H741" s="1"/>
      <c r="I741" s="1"/>
      <c r="J741" s="1"/>
      <c r="K741" s="1"/>
      <c r="L741" s="1"/>
      <c r="M741" s="1"/>
      <c r="N741" s="1"/>
      <c r="O741" s="1"/>
      <c r="P741" s="1"/>
      <c r="Q741" s="1"/>
      <c r="R741" s="1"/>
      <c r="S741" s="1"/>
      <c r="T741" s="1"/>
      <c r="U741" s="1"/>
      <c r="V741" s="1"/>
      <c r="W741" s="1"/>
      <c r="X741" s="1"/>
      <c r="Y741" s="1"/>
    </row>
    <row r="742" spans="1:25" ht="9.75" customHeight="1">
      <c r="A742" s="1"/>
      <c r="B742" s="72"/>
      <c r="C742" s="124"/>
      <c r="D742" s="124"/>
      <c r="E742" s="1"/>
      <c r="F742" s="1"/>
      <c r="G742" s="1"/>
      <c r="H742" s="1"/>
      <c r="I742" s="1"/>
      <c r="J742" s="1"/>
      <c r="K742" s="1"/>
      <c r="L742" s="1"/>
      <c r="M742" s="1"/>
      <c r="N742" s="1"/>
      <c r="O742" s="1"/>
      <c r="P742" s="1"/>
      <c r="Q742" s="1"/>
      <c r="R742" s="1"/>
      <c r="S742" s="1"/>
      <c r="T742" s="1"/>
      <c r="U742" s="1"/>
      <c r="V742" s="1"/>
      <c r="W742" s="1"/>
      <c r="X742" s="1"/>
      <c r="Y742" s="1"/>
    </row>
    <row r="743" spans="1:25" ht="9.75" customHeight="1">
      <c r="A743" s="1"/>
      <c r="B743" s="72"/>
      <c r="C743" s="124"/>
      <c r="D743" s="124"/>
      <c r="E743" s="1"/>
      <c r="F743" s="1"/>
      <c r="G743" s="1"/>
      <c r="H743" s="1"/>
      <c r="I743" s="1"/>
      <c r="J743" s="1"/>
      <c r="K743" s="1"/>
      <c r="L743" s="1"/>
      <c r="M743" s="1"/>
      <c r="N743" s="1"/>
      <c r="O743" s="1"/>
      <c r="P743" s="1"/>
      <c r="Q743" s="1"/>
      <c r="R743" s="1"/>
      <c r="S743" s="1"/>
      <c r="T743" s="1"/>
      <c r="U743" s="1"/>
      <c r="V743" s="1"/>
      <c r="W743" s="1"/>
      <c r="X743" s="1"/>
      <c r="Y743" s="1"/>
    </row>
    <row r="744" spans="1:25" ht="9.75" customHeight="1">
      <c r="A744" s="1"/>
      <c r="B744" s="72"/>
      <c r="C744" s="124"/>
      <c r="D744" s="124"/>
      <c r="E744" s="1"/>
      <c r="F744" s="1"/>
      <c r="G744" s="1"/>
      <c r="H744" s="1"/>
      <c r="I744" s="1"/>
      <c r="J744" s="1"/>
      <c r="K744" s="1"/>
      <c r="L744" s="1"/>
      <c r="M744" s="1"/>
      <c r="N744" s="1"/>
      <c r="O744" s="1"/>
      <c r="P744" s="1"/>
      <c r="Q744" s="1"/>
      <c r="R744" s="1"/>
      <c r="S744" s="1"/>
      <c r="T744" s="1"/>
      <c r="U744" s="1"/>
      <c r="V744" s="1"/>
      <c r="W744" s="1"/>
      <c r="X744" s="1"/>
      <c r="Y744" s="1"/>
    </row>
    <row r="745" spans="1:25" ht="9.75" customHeight="1">
      <c r="A745" s="1"/>
      <c r="B745" s="72"/>
      <c r="C745" s="124"/>
      <c r="D745" s="124"/>
      <c r="E745" s="1"/>
      <c r="F745" s="1"/>
      <c r="G745" s="1"/>
      <c r="H745" s="1"/>
      <c r="I745" s="1"/>
      <c r="J745" s="1"/>
      <c r="K745" s="1"/>
      <c r="L745" s="1"/>
      <c r="M745" s="1"/>
      <c r="N745" s="1"/>
      <c r="O745" s="1"/>
      <c r="P745" s="1"/>
      <c r="Q745" s="1"/>
      <c r="R745" s="1"/>
      <c r="S745" s="1"/>
      <c r="T745" s="1"/>
      <c r="U745" s="1"/>
      <c r="V745" s="1"/>
      <c r="W745" s="1"/>
      <c r="X745" s="1"/>
      <c r="Y745" s="1"/>
    </row>
    <row r="746" spans="1:25" ht="9.75" customHeight="1">
      <c r="A746" s="1"/>
      <c r="B746" s="72"/>
      <c r="C746" s="124"/>
      <c r="D746" s="124"/>
      <c r="E746" s="1"/>
      <c r="F746" s="1"/>
      <c r="G746" s="1"/>
      <c r="H746" s="1"/>
      <c r="I746" s="1"/>
      <c r="J746" s="1"/>
      <c r="K746" s="1"/>
      <c r="L746" s="1"/>
      <c r="M746" s="1"/>
      <c r="N746" s="1"/>
      <c r="O746" s="1"/>
      <c r="P746" s="1"/>
      <c r="Q746" s="1"/>
      <c r="R746" s="1"/>
      <c r="S746" s="1"/>
      <c r="T746" s="1"/>
      <c r="U746" s="1"/>
      <c r="V746" s="1"/>
      <c r="W746" s="1"/>
      <c r="X746" s="1"/>
      <c r="Y746" s="1"/>
    </row>
    <row r="747" spans="1:25" ht="9.75" customHeight="1">
      <c r="A747" s="1"/>
      <c r="B747" s="72"/>
      <c r="C747" s="124"/>
      <c r="D747" s="124"/>
      <c r="E747" s="1"/>
      <c r="F747" s="1"/>
      <c r="G747" s="1"/>
      <c r="H747" s="1"/>
      <c r="I747" s="1"/>
      <c r="J747" s="1"/>
      <c r="K747" s="1"/>
      <c r="L747" s="1"/>
      <c r="M747" s="1"/>
      <c r="N747" s="1"/>
      <c r="O747" s="1"/>
      <c r="P747" s="1"/>
      <c r="Q747" s="1"/>
      <c r="R747" s="1"/>
      <c r="S747" s="1"/>
      <c r="T747" s="1"/>
      <c r="U747" s="1"/>
      <c r="V747" s="1"/>
      <c r="W747" s="1"/>
      <c r="X747" s="1"/>
      <c r="Y747" s="1"/>
    </row>
    <row r="748" spans="1:25" ht="9.75" customHeight="1">
      <c r="A748" s="1"/>
      <c r="B748" s="72"/>
      <c r="C748" s="124"/>
      <c r="D748" s="124"/>
      <c r="E748" s="1"/>
      <c r="F748" s="1"/>
      <c r="G748" s="1"/>
      <c r="H748" s="1"/>
      <c r="I748" s="1"/>
      <c r="J748" s="1"/>
      <c r="K748" s="1"/>
      <c r="L748" s="1"/>
      <c r="M748" s="1"/>
      <c r="N748" s="1"/>
      <c r="O748" s="1"/>
      <c r="P748" s="1"/>
      <c r="Q748" s="1"/>
      <c r="R748" s="1"/>
      <c r="S748" s="1"/>
      <c r="T748" s="1"/>
      <c r="U748" s="1"/>
      <c r="V748" s="1"/>
      <c r="W748" s="1"/>
      <c r="X748" s="1"/>
      <c r="Y748" s="1"/>
    </row>
    <row r="749" spans="1:25" ht="9.75" customHeight="1">
      <c r="A749" s="1"/>
      <c r="B749" s="72"/>
      <c r="C749" s="124"/>
      <c r="D749" s="124"/>
      <c r="E749" s="1"/>
      <c r="F749" s="1"/>
      <c r="G749" s="1"/>
      <c r="H749" s="1"/>
      <c r="I749" s="1"/>
      <c r="J749" s="1"/>
      <c r="K749" s="1"/>
      <c r="L749" s="1"/>
      <c r="M749" s="1"/>
      <c r="N749" s="1"/>
      <c r="O749" s="1"/>
      <c r="P749" s="1"/>
      <c r="Q749" s="1"/>
      <c r="R749" s="1"/>
      <c r="S749" s="1"/>
      <c r="T749" s="1"/>
      <c r="U749" s="1"/>
      <c r="V749" s="1"/>
      <c r="W749" s="1"/>
      <c r="X749" s="1"/>
      <c r="Y749" s="1"/>
    </row>
    <row r="750" spans="1:25" ht="9.75" customHeight="1">
      <c r="A750" s="1"/>
      <c r="B750" s="72"/>
      <c r="C750" s="124"/>
      <c r="D750" s="124"/>
      <c r="E750" s="1"/>
      <c r="F750" s="1"/>
      <c r="G750" s="1"/>
      <c r="H750" s="1"/>
      <c r="I750" s="1"/>
      <c r="J750" s="1"/>
      <c r="K750" s="1"/>
      <c r="L750" s="1"/>
      <c r="M750" s="1"/>
      <c r="N750" s="1"/>
      <c r="O750" s="1"/>
      <c r="P750" s="1"/>
      <c r="Q750" s="1"/>
      <c r="R750" s="1"/>
      <c r="S750" s="1"/>
      <c r="T750" s="1"/>
      <c r="U750" s="1"/>
      <c r="V750" s="1"/>
      <c r="W750" s="1"/>
      <c r="X750" s="1"/>
      <c r="Y750" s="1"/>
    </row>
    <row r="751" spans="1:25" ht="9.75" customHeight="1">
      <c r="A751" s="1"/>
      <c r="B751" s="72"/>
      <c r="C751" s="124"/>
      <c r="D751" s="124"/>
      <c r="E751" s="1"/>
      <c r="F751" s="1"/>
      <c r="G751" s="1"/>
      <c r="H751" s="1"/>
      <c r="I751" s="1"/>
      <c r="J751" s="1"/>
      <c r="K751" s="1"/>
      <c r="L751" s="1"/>
      <c r="M751" s="1"/>
      <c r="N751" s="1"/>
      <c r="O751" s="1"/>
      <c r="P751" s="1"/>
      <c r="Q751" s="1"/>
      <c r="R751" s="1"/>
      <c r="S751" s="1"/>
      <c r="T751" s="1"/>
      <c r="U751" s="1"/>
      <c r="V751" s="1"/>
      <c r="W751" s="1"/>
      <c r="X751" s="1"/>
      <c r="Y751" s="1"/>
    </row>
    <row r="752" spans="1:25" ht="9.75" customHeight="1">
      <c r="A752" s="1"/>
      <c r="B752" s="72"/>
      <c r="C752" s="124"/>
      <c r="D752" s="124"/>
      <c r="E752" s="1"/>
      <c r="F752" s="1"/>
      <c r="G752" s="1"/>
      <c r="H752" s="1"/>
      <c r="I752" s="1"/>
      <c r="J752" s="1"/>
      <c r="K752" s="1"/>
      <c r="L752" s="1"/>
      <c r="M752" s="1"/>
      <c r="N752" s="1"/>
      <c r="O752" s="1"/>
      <c r="P752" s="1"/>
      <c r="Q752" s="1"/>
      <c r="R752" s="1"/>
      <c r="S752" s="1"/>
      <c r="T752" s="1"/>
      <c r="U752" s="1"/>
      <c r="V752" s="1"/>
      <c r="W752" s="1"/>
      <c r="X752" s="1"/>
      <c r="Y752" s="1"/>
    </row>
    <row r="753" spans="1:25" ht="9.75" customHeight="1">
      <c r="A753" s="1"/>
      <c r="B753" s="72"/>
      <c r="C753" s="124"/>
      <c r="D753" s="124"/>
      <c r="E753" s="1"/>
      <c r="F753" s="1"/>
      <c r="G753" s="1"/>
      <c r="H753" s="1"/>
      <c r="I753" s="1"/>
      <c r="J753" s="1"/>
      <c r="K753" s="1"/>
      <c r="L753" s="1"/>
      <c r="M753" s="1"/>
      <c r="N753" s="1"/>
      <c r="O753" s="1"/>
      <c r="P753" s="1"/>
      <c r="Q753" s="1"/>
      <c r="R753" s="1"/>
      <c r="S753" s="1"/>
      <c r="T753" s="1"/>
      <c r="U753" s="1"/>
      <c r="V753" s="1"/>
      <c r="W753" s="1"/>
      <c r="X753" s="1"/>
      <c r="Y753" s="1"/>
    </row>
    <row r="754" spans="1:25" ht="9.75" customHeight="1">
      <c r="A754" s="1"/>
      <c r="B754" s="72"/>
      <c r="C754" s="124"/>
      <c r="D754" s="124"/>
      <c r="E754" s="1"/>
      <c r="F754" s="1"/>
      <c r="G754" s="1"/>
      <c r="H754" s="1"/>
      <c r="I754" s="1"/>
      <c r="J754" s="1"/>
      <c r="K754" s="1"/>
      <c r="L754" s="1"/>
      <c r="M754" s="1"/>
      <c r="N754" s="1"/>
      <c r="O754" s="1"/>
      <c r="P754" s="1"/>
      <c r="Q754" s="1"/>
      <c r="R754" s="1"/>
      <c r="S754" s="1"/>
      <c r="T754" s="1"/>
      <c r="U754" s="1"/>
      <c r="V754" s="1"/>
      <c r="W754" s="1"/>
      <c r="X754" s="1"/>
      <c r="Y754" s="1"/>
    </row>
    <row r="755" spans="1:25" ht="9.75" customHeight="1">
      <c r="A755" s="1"/>
      <c r="B755" s="72"/>
      <c r="C755" s="124"/>
      <c r="D755" s="124"/>
      <c r="E755" s="1"/>
      <c r="F755" s="1"/>
      <c r="G755" s="1"/>
      <c r="H755" s="1"/>
      <c r="I755" s="1"/>
      <c r="J755" s="1"/>
      <c r="K755" s="1"/>
      <c r="L755" s="1"/>
      <c r="M755" s="1"/>
      <c r="N755" s="1"/>
      <c r="O755" s="1"/>
      <c r="P755" s="1"/>
      <c r="Q755" s="1"/>
      <c r="R755" s="1"/>
      <c r="S755" s="1"/>
      <c r="T755" s="1"/>
      <c r="U755" s="1"/>
      <c r="V755" s="1"/>
      <c r="W755" s="1"/>
      <c r="X755" s="1"/>
      <c r="Y755" s="1"/>
    </row>
    <row r="756" spans="1:25" ht="9.75" customHeight="1">
      <c r="A756" s="1"/>
      <c r="B756" s="72"/>
      <c r="C756" s="124"/>
      <c r="D756" s="124"/>
      <c r="E756" s="1"/>
      <c r="F756" s="1"/>
      <c r="G756" s="1"/>
      <c r="H756" s="1"/>
      <c r="I756" s="1"/>
      <c r="J756" s="1"/>
      <c r="K756" s="1"/>
      <c r="L756" s="1"/>
      <c r="M756" s="1"/>
      <c r="N756" s="1"/>
      <c r="O756" s="1"/>
      <c r="P756" s="1"/>
      <c r="Q756" s="1"/>
      <c r="R756" s="1"/>
      <c r="S756" s="1"/>
      <c r="T756" s="1"/>
      <c r="U756" s="1"/>
      <c r="V756" s="1"/>
      <c r="W756" s="1"/>
      <c r="X756" s="1"/>
      <c r="Y756" s="1"/>
    </row>
    <row r="757" spans="1:25" ht="9.75" customHeight="1">
      <c r="A757" s="1"/>
      <c r="B757" s="72"/>
      <c r="C757" s="124"/>
      <c r="D757" s="124"/>
      <c r="E757" s="1"/>
      <c r="F757" s="1"/>
      <c r="G757" s="1"/>
      <c r="H757" s="1"/>
      <c r="I757" s="1"/>
      <c r="J757" s="1"/>
      <c r="K757" s="1"/>
      <c r="L757" s="1"/>
      <c r="M757" s="1"/>
      <c r="N757" s="1"/>
      <c r="O757" s="1"/>
      <c r="P757" s="1"/>
      <c r="Q757" s="1"/>
      <c r="R757" s="1"/>
      <c r="S757" s="1"/>
      <c r="T757" s="1"/>
      <c r="U757" s="1"/>
      <c r="V757" s="1"/>
      <c r="W757" s="1"/>
      <c r="X757" s="1"/>
      <c r="Y757" s="1"/>
    </row>
    <row r="758" spans="1:25" ht="9.75" customHeight="1">
      <c r="A758" s="1"/>
      <c r="B758" s="72"/>
      <c r="C758" s="124"/>
      <c r="D758" s="124"/>
      <c r="E758" s="1"/>
      <c r="F758" s="1"/>
      <c r="G758" s="1"/>
      <c r="H758" s="1"/>
      <c r="I758" s="1"/>
      <c r="J758" s="1"/>
      <c r="K758" s="1"/>
      <c r="L758" s="1"/>
      <c r="M758" s="1"/>
      <c r="N758" s="1"/>
      <c r="O758" s="1"/>
      <c r="P758" s="1"/>
      <c r="Q758" s="1"/>
      <c r="R758" s="1"/>
      <c r="S758" s="1"/>
      <c r="T758" s="1"/>
      <c r="U758" s="1"/>
      <c r="V758" s="1"/>
      <c r="W758" s="1"/>
      <c r="X758" s="1"/>
      <c r="Y758" s="1"/>
    </row>
    <row r="759" spans="1:25" ht="9.75" customHeight="1">
      <c r="A759" s="1"/>
      <c r="B759" s="72"/>
      <c r="C759" s="124"/>
      <c r="D759" s="124"/>
      <c r="E759" s="1"/>
      <c r="F759" s="1"/>
      <c r="G759" s="1"/>
      <c r="H759" s="1"/>
      <c r="I759" s="1"/>
      <c r="J759" s="1"/>
      <c r="K759" s="1"/>
      <c r="L759" s="1"/>
      <c r="M759" s="1"/>
      <c r="N759" s="1"/>
      <c r="O759" s="1"/>
      <c r="P759" s="1"/>
      <c r="Q759" s="1"/>
      <c r="R759" s="1"/>
      <c r="S759" s="1"/>
      <c r="T759" s="1"/>
      <c r="U759" s="1"/>
      <c r="V759" s="1"/>
      <c r="W759" s="1"/>
      <c r="X759" s="1"/>
      <c r="Y759" s="1"/>
    </row>
    <row r="760" spans="1:25" ht="9.75" customHeight="1">
      <c r="A760" s="1"/>
      <c r="B760" s="72"/>
      <c r="C760" s="124"/>
      <c r="D760" s="124"/>
      <c r="E760" s="1"/>
      <c r="F760" s="1"/>
      <c r="G760" s="1"/>
      <c r="H760" s="1"/>
      <c r="I760" s="1"/>
      <c r="J760" s="1"/>
      <c r="K760" s="1"/>
      <c r="L760" s="1"/>
      <c r="M760" s="1"/>
      <c r="N760" s="1"/>
      <c r="O760" s="1"/>
      <c r="P760" s="1"/>
      <c r="Q760" s="1"/>
      <c r="R760" s="1"/>
      <c r="S760" s="1"/>
      <c r="T760" s="1"/>
      <c r="U760" s="1"/>
      <c r="V760" s="1"/>
      <c r="W760" s="1"/>
      <c r="X760" s="1"/>
      <c r="Y760" s="1"/>
    </row>
    <row r="761" spans="1:25" ht="9.75" customHeight="1">
      <c r="A761" s="1"/>
      <c r="B761" s="72"/>
      <c r="C761" s="124"/>
      <c r="D761" s="124"/>
      <c r="E761" s="1"/>
      <c r="F761" s="1"/>
      <c r="G761" s="1"/>
      <c r="H761" s="1"/>
      <c r="I761" s="1"/>
      <c r="J761" s="1"/>
      <c r="K761" s="1"/>
      <c r="L761" s="1"/>
      <c r="M761" s="1"/>
      <c r="N761" s="1"/>
      <c r="O761" s="1"/>
      <c r="P761" s="1"/>
      <c r="Q761" s="1"/>
      <c r="R761" s="1"/>
      <c r="S761" s="1"/>
      <c r="T761" s="1"/>
      <c r="U761" s="1"/>
      <c r="V761" s="1"/>
      <c r="W761" s="1"/>
      <c r="X761" s="1"/>
      <c r="Y761" s="1"/>
    </row>
    <row r="762" spans="1:25" ht="9.75" customHeight="1">
      <c r="A762" s="1"/>
      <c r="B762" s="72"/>
      <c r="C762" s="124"/>
      <c r="D762" s="124"/>
      <c r="E762" s="1"/>
      <c r="F762" s="1"/>
      <c r="G762" s="1"/>
      <c r="H762" s="1"/>
      <c r="I762" s="1"/>
      <c r="J762" s="1"/>
      <c r="K762" s="1"/>
      <c r="L762" s="1"/>
      <c r="M762" s="1"/>
      <c r="N762" s="1"/>
      <c r="O762" s="1"/>
      <c r="P762" s="1"/>
      <c r="Q762" s="1"/>
      <c r="R762" s="1"/>
      <c r="S762" s="1"/>
      <c r="T762" s="1"/>
      <c r="U762" s="1"/>
      <c r="V762" s="1"/>
      <c r="W762" s="1"/>
      <c r="X762" s="1"/>
      <c r="Y762" s="1"/>
    </row>
    <row r="763" spans="1:25" ht="9.75" customHeight="1">
      <c r="A763" s="1"/>
      <c r="B763" s="72"/>
      <c r="C763" s="124"/>
      <c r="D763" s="124"/>
      <c r="E763" s="1"/>
      <c r="F763" s="1"/>
      <c r="G763" s="1"/>
      <c r="H763" s="1"/>
      <c r="I763" s="1"/>
      <c r="J763" s="1"/>
      <c r="K763" s="1"/>
      <c r="L763" s="1"/>
      <c r="M763" s="1"/>
      <c r="N763" s="1"/>
      <c r="O763" s="1"/>
      <c r="P763" s="1"/>
      <c r="Q763" s="1"/>
      <c r="R763" s="1"/>
      <c r="S763" s="1"/>
      <c r="T763" s="1"/>
      <c r="U763" s="1"/>
      <c r="V763" s="1"/>
      <c r="W763" s="1"/>
      <c r="X763" s="1"/>
      <c r="Y763" s="1"/>
    </row>
    <row r="764" spans="1:25" ht="9.75" customHeight="1">
      <c r="A764" s="1"/>
      <c r="B764" s="72"/>
      <c r="C764" s="124"/>
      <c r="D764" s="124"/>
      <c r="E764" s="1"/>
      <c r="F764" s="1"/>
      <c r="G764" s="1"/>
      <c r="H764" s="1"/>
      <c r="I764" s="1"/>
      <c r="J764" s="1"/>
      <c r="K764" s="1"/>
      <c r="L764" s="1"/>
      <c r="M764" s="1"/>
      <c r="N764" s="1"/>
      <c r="O764" s="1"/>
      <c r="P764" s="1"/>
      <c r="Q764" s="1"/>
      <c r="R764" s="1"/>
      <c r="S764" s="1"/>
      <c r="T764" s="1"/>
      <c r="U764" s="1"/>
      <c r="V764" s="1"/>
      <c r="W764" s="1"/>
      <c r="X764" s="1"/>
      <c r="Y764" s="1"/>
    </row>
    <row r="765" spans="1:25" ht="9.75" customHeight="1">
      <c r="A765" s="1"/>
      <c r="B765" s="72"/>
      <c r="C765" s="124"/>
      <c r="D765" s="124"/>
      <c r="E765" s="1"/>
      <c r="F765" s="1"/>
      <c r="G765" s="1"/>
      <c r="H765" s="1"/>
      <c r="I765" s="1"/>
      <c r="J765" s="1"/>
      <c r="K765" s="1"/>
      <c r="L765" s="1"/>
      <c r="M765" s="1"/>
      <c r="N765" s="1"/>
      <c r="O765" s="1"/>
      <c r="P765" s="1"/>
      <c r="Q765" s="1"/>
      <c r="R765" s="1"/>
      <c r="S765" s="1"/>
      <c r="T765" s="1"/>
      <c r="U765" s="1"/>
      <c r="V765" s="1"/>
      <c r="W765" s="1"/>
      <c r="X765" s="1"/>
      <c r="Y765" s="1"/>
    </row>
    <row r="766" spans="1:25" ht="9.75" customHeight="1">
      <c r="A766" s="1"/>
      <c r="B766" s="72"/>
      <c r="C766" s="124"/>
      <c r="D766" s="124"/>
      <c r="E766" s="1"/>
      <c r="F766" s="1"/>
      <c r="G766" s="1"/>
      <c r="H766" s="1"/>
      <c r="I766" s="1"/>
      <c r="J766" s="1"/>
      <c r="K766" s="1"/>
      <c r="L766" s="1"/>
      <c r="M766" s="1"/>
      <c r="N766" s="1"/>
      <c r="O766" s="1"/>
      <c r="P766" s="1"/>
      <c r="Q766" s="1"/>
      <c r="R766" s="1"/>
      <c r="S766" s="1"/>
      <c r="T766" s="1"/>
      <c r="U766" s="1"/>
      <c r="V766" s="1"/>
      <c r="W766" s="1"/>
      <c r="X766" s="1"/>
      <c r="Y766" s="1"/>
    </row>
    <row r="767" spans="1:25" ht="9.75" customHeight="1">
      <c r="A767" s="1"/>
      <c r="B767" s="72"/>
      <c r="C767" s="124"/>
      <c r="D767" s="124"/>
      <c r="E767" s="1"/>
      <c r="F767" s="1"/>
      <c r="G767" s="1"/>
      <c r="H767" s="1"/>
      <c r="I767" s="1"/>
      <c r="J767" s="1"/>
      <c r="K767" s="1"/>
      <c r="L767" s="1"/>
      <c r="M767" s="1"/>
      <c r="N767" s="1"/>
      <c r="O767" s="1"/>
      <c r="P767" s="1"/>
      <c r="Q767" s="1"/>
      <c r="R767" s="1"/>
      <c r="S767" s="1"/>
      <c r="T767" s="1"/>
      <c r="U767" s="1"/>
      <c r="V767" s="1"/>
      <c r="W767" s="1"/>
      <c r="X767" s="1"/>
      <c r="Y767" s="1"/>
    </row>
    <row r="768" spans="1:25" ht="9.75" customHeight="1">
      <c r="A768" s="1"/>
      <c r="B768" s="72"/>
      <c r="C768" s="124"/>
      <c r="D768" s="124"/>
      <c r="E768" s="1"/>
      <c r="F768" s="1"/>
      <c r="G768" s="1"/>
      <c r="H768" s="1"/>
      <c r="I768" s="1"/>
      <c r="J768" s="1"/>
      <c r="K768" s="1"/>
      <c r="L768" s="1"/>
      <c r="M768" s="1"/>
      <c r="N768" s="1"/>
      <c r="O768" s="1"/>
      <c r="P768" s="1"/>
      <c r="Q768" s="1"/>
      <c r="R768" s="1"/>
      <c r="S768" s="1"/>
      <c r="T768" s="1"/>
      <c r="U768" s="1"/>
      <c r="V768" s="1"/>
      <c r="W768" s="1"/>
      <c r="X768" s="1"/>
      <c r="Y768" s="1"/>
    </row>
    <row r="769" spans="1:25" ht="9.75" customHeight="1">
      <c r="A769" s="1"/>
      <c r="B769" s="72"/>
      <c r="C769" s="124"/>
      <c r="D769" s="124"/>
      <c r="E769" s="1"/>
      <c r="F769" s="1"/>
      <c r="G769" s="1"/>
      <c r="H769" s="1"/>
      <c r="I769" s="1"/>
      <c r="J769" s="1"/>
      <c r="K769" s="1"/>
      <c r="L769" s="1"/>
      <c r="M769" s="1"/>
      <c r="N769" s="1"/>
      <c r="O769" s="1"/>
      <c r="P769" s="1"/>
      <c r="Q769" s="1"/>
      <c r="R769" s="1"/>
      <c r="S769" s="1"/>
      <c r="T769" s="1"/>
      <c r="U769" s="1"/>
      <c r="V769" s="1"/>
      <c r="W769" s="1"/>
      <c r="X769" s="1"/>
      <c r="Y769" s="1"/>
    </row>
    <row r="770" spans="1:25" ht="9.75" customHeight="1">
      <c r="A770" s="1"/>
      <c r="B770" s="72"/>
      <c r="C770" s="124"/>
      <c r="D770" s="124"/>
      <c r="E770" s="1"/>
      <c r="F770" s="1"/>
      <c r="G770" s="1"/>
      <c r="H770" s="1"/>
      <c r="I770" s="1"/>
      <c r="J770" s="1"/>
      <c r="K770" s="1"/>
      <c r="L770" s="1"/>
      <c r="M770" s="1"/>
      <c r="N770" s="1"/>
      <c r="O770" s="1"/>
      <c r="P770" s="1"/>
      <c r="Q770" s="1"/>
      <c r="R770" s="1"/>
      <c r="S770" s="1"/>
      <c r="T770" s="1"/>
      <c r="U770" s="1"/>
      <c r="V770" s="1"/>
      <c r="W770" s="1"/>
      <c r="X770" s="1"/>
      <c r="Y770" s="1"/>
    </row>
    <row r="771" spans="1:25" ht="9.75" customHeight="1">
      <c r="A771" s="1"/>
      <c r="B771" s="72"/>
      <c r="C771" s="124"/>
      <c r="D771" s="124"/>
      <c r="E771" s="1"/>
      <c r="F771" s="1"/>
      <c r="G771" s="1"/>
      <c r="H771" s="1"/>
      <c r="I771" s="1"/>
      <c r="J771" s="1"/>
      <c r="K771" s="1"/>
      <c r="L771" s="1"/>
      <c r="M771" s="1"/>
      <c r="N771" s="1"/>
      <c r="O771" s="1"/>
      <c r="P771" s="1"/>
      <c r="Q771" s="1"/>
      <c r="R771" s="1"/>
      <c r="S771" s="1"/>
      <c r="T771" s="1"/>
      <c r="U771" s="1"/>
      <c r="V771" s="1"/>
      <c r="W771" s="1"/>
      <c r="X771" s="1"/>
      <c r="Y771" s="1"/>
    </row>
    <row r="772" spans="1:25" ht="9.75" customHeight="1">
      <c r="A772" s="1"/>
      <c r="B772" s="72"/>
      <c r="C772" s="124"/>
      <c r="D772" s="124"/>
      <c r="E772" s="1"/>
      <c r="F772" s="1"/>
      <c r="G772" s="1"/>
      <c r="H772" s="1"/>
      <c r="I772" s="1"/>
      <c r="J772" s="1"/>
      <c r="K772" s="1"/>
      <c r="L772" s="1"/>
      <c r="M772" s="1"/>
      <c r="N772" s="1"/>
      <c r="O772" s="1"/>
      <c r="P772" s="1"/>
      <c r="Q772" s="1"/>
      <c r="R772" s="1"/>
      <c r="S772" s="1"/>
      <c r="T772" s="1"/>
      <c r="U772" s="1"/>
      <c r="V772" s="1"/>
      <c r="W772" s="1"/>
      <c r="X772" s="1"/>
      <c r="Y772" s="1"/>
    </row>
    <row r="773" spans="1:25" ht="9.75" customHeight="1">
      <c r="A773" s="1"/>
      <c r="B773" s="72"/>
      <c r="C773" s="124"/>
      <c r="D773" s="124"/>
      <c r="E773" s="1"/>
      <c r="F773" s="1"/>
      <c r="G773" s="1"/>
      <c r="H773" s="1"/>
      <c r="I773" s="1"/>
      <c r="J773" s="1"/>
      <c r="K773" s="1"/>
      <c r="L773" s="1"/>
      <c r="M773" s="1"/>
      <c r="N773" s="1"/>
      <c r="O773" s="1"/>
      <c r="P773" s="1"/>
      <c r="Q773" s="1"/>
      <c r="R773" s="1"/>
      <c r="S773" s="1"/>
      <c r="T773" s="1"/>
      <c r="U773" s="1"/>
      <c r="V773" s="1"/>
      <c r="W773" s="1"/>
      <c r="X773" s="1"/>
      <c r="Y773" s="1"/>
    </row>
    <row r="774" spans="1:25" ht="9.75" customHeight="1">
      <c r="A774" s="1"/>
      <c r="B774" s="72"/>
      <c r="C774" s="124"/>
      <c r="D774" s="124"/>
      <c r="E774" s="1"/>
      <c r="F774" s="1"/>
      <c r="G774" s="1"/>
      <c r="H774" s="1"/>
      <c r="I774" s="1"/>
      <c r="J774" s="1"/>
      <c r="K774" s="1"/>
      <c r="L774" s="1"/>
      <c r="M774" s="1"/>
      <c r="N774" s="1"/>
      <c r="O774" s="1"/>
      <c r="P774" s="1"/>
      <c r="Q774" s="1"/>
      <c r="R774" s="1"/>
      <c r="S774" s="1"/>
      <c r="T774" s="1"/>
      <c r="U774" s="1"/>
      <c r="V774" s="1"/>
      <c r="W774" s="1"/>
      <c r="X774" s="1"/>
      <c r="Y774" s="1"/>
    </row>
    <row r="775" spans="1:25" ht="9.75" customHeight="1">
      <c r="A775" s="1"/>
      <c r="B775" s="72"/>
      <c r="C775" s="124"/>
      <c r="D775" s="124"/>
      <c r="E775" s="1"/>
      <c r="F775" s="1"/>
      <c r="G775" s="1"/>
      <c r="H775" s="1"/>
      <c r="I775" s="1"/>
      <c r="J775" s="1"/>
      <c r="K775" s="1"/>
      <c r="L775" s="1"/>
      <c r="M775" s="1"/>
      <c r="N775" s="1"/>
      <c r="O775" s="1"/>
      <c r="P775" s="1"/>
      <c r="Q775" s="1"/>
      <c r="R775" s="1"/>
      <c r="S775" s="1"/>
      <c r="T775" s="1"/>
      <c r="U775" s="1"/>
      <c r="V775" s="1"/>
      <c r="W775" s="1"/>
      <c r="X775" s="1"/>
      <c r="Y775" s="1"/>
    </row>
    <row r="776" spans="1:25" ht="9.75" customHeight="1">
      <c r="A776" s="1"/>
      <c r="B776" s="72"/>
      <c r="C776" s="124"/>
      <c r="D776" s="124"/>
      <c r="E776" s="1"/>
      <c r="F776" s="1"/>
      <c r="G776" s="1"/>
      <c r="H776" s="1"/>
      <c r="I776" s="1"/>
      <c r="J776" s="1"/>
      <c r="K776" s="1"/>
      <c r="L776" s="1"/>
      <c r="M776" s="1"/>
      <c r="N776" s="1"/>
      <c r="O776" s="1"/>
      <c r="P776" s="1"/>
      <c r="Q776" s="1"/>
      <c r="R776" s="1"/>
      <c r="S776" s="1"/>
      <c r="T776" s="1"/>
      <c r="U776" s="1"/>
      <c r="V776" s="1"/>
      <c r="W776" s="1"/>
      <c r="X776" s="1"/>
      <c r="Y776" s="1"/>
    </row>
    <row r="777" spans="1:25" ht="9.75" customHeight="1">
      <c r="A777" s="1"/>
      <c r="B777" s="72"/>
      <c r="C777" s="124"/>
      <c r="D777" s="124"/>
      <c r="E777" s="1"/>
      <c r="F777" s="1"/>
      <c r="G777" s="1"/>
      <c r="H777" s="1"/>
      <c r="I777" s="1"/>
      <c r="J777" s="1"/>
      <c r="K777" s="1"/>
      <c r="L777" s="1"/>
      <c r="M777" s="1"/>
      <c r="N777" s="1"/>
      <c r="O777" s="1"/>
      <c r="P777" s="1"/>
      <c r="Q777" s="1"/>
      <c r="R777" s="1"/>
      <c r="S777" s="1"/>
      <c r="T777" s="1"/>
      <c r="U777" s="1"/>
      <c r="V777" s="1"/>
      <c r="W777" s="1"/>
      <c r="X777" s="1"/>
      <c r="Y777" s="1"/>
    </row>
    <row r="778" spans="1:25" ht="9.75" customHeight="1">
      <c r="A778" s="1"/>
      <c r="B778" s="72"/>
      <c r="C778" s="124"/>
      <c r="D778" s="124"/>
      <c r="E778" s="1"/>
      <c r="F778" s="1"/>
      <c r="G778" s="1"/>
      <c r="H778" s="1"/>
      <c r="I778" s="1"/>
      <c r="J778" s="1"/>
      <c r="K778" s="1"/>
      <c r="L778" s="1"/>
      <c r="M778" s="1"/>
      <c r="N778" s="1"/>
      <c r="O778" s="1"/>
      <c r="P778" s="1"/>
      <c r="Q778" s="1"/>
      <c r="R778" s="1"/>
      <c r="S778" s="1"/>
      <c r="T778" s="1"/>
      <c r="U778" s="1"/>
      <c r="V778" s="1"/>
      <c r="W778" s="1"/>
      <c r="X778" s="1"/>
      <c r="Y778" s="1"/>
    </row>
    <row r="779" spans="1:25" ht="9.75" customHeight="1">
      <c r="A779" s="1"/>
      <c r="B779" s="72"/>
      <c r="C779" s="124"/>
      <c r="D779" s="124"/>
      <c r="E779" s="1"/>
      <c r="F779" s="1"/>
      <c r="G779" s="1"/>
      <c r="H779" s="1"/>
      <c r="I779" s="1"/>
      <c r="J779" s="1"/>
      <c r="K779" s="1"/>
      <c r="L779" s="1"/>
      <c r="M779" s="1"/>
      <c r="N779" s="1"/>
      <c r="O779" s="1"/>
      <c r="P779" s="1"/>
      <c r="Q779" s="1"/>
      <c r="R779" s="1"/>
      <c r="S779" s="1"/>
      <c r="T779" s="1"/>
      <c r="U779" s="1"/>
      <c r="V779" s="1"/>
      <c r="W779" s="1"/>
      <c r="X779" s="1"/>
      <c r="Y779" s="1"/>
    </row>
    <row r="780" spans="1:25" ht="9.75" customHeight="1">
      <c r="A780" s="1"/>
      <c r="B780" s="72"/>
      <c r="C780" s="124"/>
      <c r="D780" s="124"/>
      <c r="E780" s="1"/>
      <c r="F780" s="1"/>
      <c r="G780" s="1"/>
      <c r="H780" s="1"/>
      <c r="I780" s="1"/>
      <c r="J780" s="1"/>
      <c r="K780" s="1"/>
      <c r="L780" s="1"/>
      <c r="M780" s="1"/>
      <c r="N780" s="1"/>
      <c r="O780" s="1"/>
      <c r="P780" s="1"/>
      <c r="Q780" s="1"/>
      <c r="R780" s="1"/>
      <c r="S780" s="1"/>
      <c r="T780" s="1"/>
      <c r="U780" s="1"/>
      <c r="V780" s="1"/>
      <c r="W780" s="1"/>
      <c r="X780" s="1"/>
      <c r="Y780" s="1"/>
    </row>
    <row r="781" spans="1:25" ht="9.75" customHeight="1">
      <c r="A781" s="1"/>
      <c r="B781" s="72"/>
      <c r="C781" s="124"/>
      <c r="D781" s="124"/>
      <c r="E781" s="1"/>
      <c r="F781" s="1"/>
      <c r="G781" s="1"/>
      <c r="H781" s="1"/>
      <c r="I781" s="1"/>
      <c r="J781" s="1"/>
      <c r="K781" s="1"/>
      <c r="L781" s="1"/>
      <c r="M781" s="1"/>
      <c r="N781" s="1"/>
      <c r="O781" s="1"/>
      <c r="P781" s="1"/>
      <c r="Q781" s="1"/>
      <c r="R781" s="1"/>
      <c r="S781" s="1"/>
      <c r="T781" s="1"/>
      <c r="U781" s="1"/>
      <c r="V781" s="1"/>
      <c r="W781" s="1"/>
      <c r="X781" s="1"/>
      <c r="Y781" s="1"/>
    </row>
    <row r="782" spans="1:25" ht="9.75" customHeight="1">
      <c r="A782" s="1"/>
      <c r="B782" s="72"/>
      <c r="C782" s="124"/>
      <c r="D782" s="124"/>
      <c r="E782" s="1"/>
      <c r="F782" s="1"/>
      <c r="G782" s="1"/>
      <c r="H782" s="1"/>
      <c r="I782" s="1"/>
      <c r="J782" s="1"/>
      <c r="K782" s="1"/>
      <c r="L782" s="1"/>
      <c r="M782" s="1"/>
      <c r="N782" s="1"/>
      <c r="O782" s="1"/>
      <c r="P782" s="1"/>
      <c r="Q782" s="1"/>
      <c r="R782" s="1"/>
      <c r="S782" s="1"/>
      <c r="T782" s="1"/>
      <c r="U782" s="1"/>
      <c r="V782" s="1"/>
      <c r="W782" s="1"/>
      <c r="X782" s="1"/>
      <c r="Y782" s="1"/>
    </row>
    <row r="783" spans="1:25" ht="9.75" customHeight="1">
      <c r="A783" s="1"/>
      <c r="B783" s="72"/>
      <c r="C783" s="124"/>
      <c r="D783" s="124"/>
      <c r="E783" s="1"/>
      <c r="F783" s="1"/>
      <c r="G783" s="1"/>
      <c r="H783" s="1"/>
      <c r="I783" s="1"/>
      <c r="J783" s="1"/>
      <c r="K783" s="1"/>
      <c r="L783" s="1"/>
      <c r="M783" s="1"/>
      <c r="N783" s="1"/>
      <c r="O783" s="1"/>
      <c r="P783" s="1"/>
      <c r="Q783" s="1"/>
      <c r="R783" s="1"/>
      <c r="S783" s="1"/>
      <c r="T783" s="1"/>
      <c r="U783" s="1"/>
      <c r="V783" s="1"/>
      <c r="W783" s="1"/>
      <c r="X783" s="1"/>
      <c r="Y783" s="1"/>
    </row>
    <row r="784" spans="1:25" ht="9.75" customHeight="1">
      <c r="A784" s="1"/>
      <c r="B784" s="72"/>
      <c r="C784" s="124"/>
      <c r="D784" s="124"/>
      <c r="E784" s="1"/>
      <c r="F784" s="1"/>
      <c r="G784" s="1"/>
      <c r="H784" s="1"/>
      <c r="I784" s="1"/>
      <c r="J784" s="1"/>
      <c r="K784" s="1"/>
      <c r="L784" s="1"/>
      <c r="M784" s="1"/>
      <c r="N784" s="1"/>
      <c r="O784" s="1"/>
      <c r="P784" s="1"/>
      <c r="Q784" s="1"/>
      <c r="R784" s="1"/>
      <c r="S784" s="1"/>
      <c r="T784" s="1"/>
      <c r="U784" s="1"/>
      <c r="V784" s="1"/>
      <c r="W784" s="1"/>
      <c r="X784" s="1"/>
      <c r="Y784" s="1"/>
    </row>
    <row r="785" spans="1:25" ht="9.75" customHeight="1">
      <c r="A785" s="1"/>
      <c r="B785" s="72"/>
      <c r="C785" s="124"/>
      <c r="D785" s="124"/>
      <c r="E785" s="1"/>
      <c r="F785" s="1"/>
      <c r="G785" s="1"/>
      <c r="H785" s="1"/>
      <c r="I785" s="1"/>
      <c r="J785" s="1"/>
      <c r="K785" s="1"/>
      <c r="L785" s="1"/>
      <c r="M785" s="1"/>
      <c r="N785" s="1"/>
      <c r="O785" s="1"/>
      <c r="P785" s="1"/>
      <c r="Q785" s="1"/>
      <c r="R785" s="1"/>
      <c r="S785" s="1"/>
      <c r="T785" s="1"/>
      <c r="U785" s="1"/>
      <c r="V785" s="1"/>
      <c r="W785" s="1"/>
      <c r="X785" s="1"/>
      <c r="Y785" s="1"/>
    </row>
    <row r="786" spans="1:25" ht="9.75" customHeight="1">
      <c r="A786" s="1"/>
      <c r="B786" s="72"/>
      <c r="C786" s="124"/>
      <c r="D786" s="124"/>
      <c r="E786" s="1"/>
      <c r="F786" s="1"/>
      <c r="G786" s="1"/>
      <c r="H786" s="1"/>
      <c r="I786" s="1"/>
      <c r="J786" s="1"/>
      <c r="K786" s="1"/>
      <c r="L786" s="1"/>
      <c r="M786" s="1"/>
      <c r="N786" s="1"/>
      <c r="O786" s="1"/>
      <c r="P786" s="1"/>
      <c r="Q786" s="1"/>
      <c r="R786" s="1"/>
      <c r="S786" s="1"/>
      <c r="T786" s="1"/>
      <c r="U786" s="1"/>
      <c r="V786" s="1"/>
      <c r="W786" s="1"/>
      <c r="X786" s="1"/>
      <c r="Y786" s="1"/>
    </row>
    <row r="787" spans="1:25" ht="9.75" customHeight="1">
      <c r="A787" s="1"/>
      <c r="B787" s="72"/>
      <c r="C787" s="124"/>
      <c r="D787" s="124"/>
      <c r="E787" s="1"/>
      <c r="F787" s="1"/>
      <c r="G787" s="1"/>
      <c r="H787" s="1"/>
      <c r="I787" s="1"/>
      <c r="J787" s="1"/>
      <c r="K787" s="1"/>
      <c r="L787" s="1"/>
      <c r="M787" s="1"/>
      <c r="N787" s="1"/>
      <c r="O787" s="1"/>
      <c r="P787" s="1"/>
      <c r="Q787" s="1"/>
      <c r="R787" s="1"/>
      <c r="S787" s="1"/>
      <c r="T787" s="1"/>
      <c r="U787" s="1"/>
      <c r="V787" s="1"/>
      <c r="W787" s="1"/>
      <c r="X787" s="1"/>
      <c r="Y787" s="1"/>
    </row>
    <row r="788" spans="1:25" ht="9.75" customHeight="1">
      <c r="A788" s="1"/>
      <c r="B788" s="72"/>
      <c r="C788" s="124"/>
      <c r="D788" s="124"/>
      <c r="E788" s="1"/>
      <c r="F788" s="1"/>
      <c r="G788" s="1"/>
      <c r="H788" s="1"/>
      <c r="I788" s="1"/>
      <c r="J788" s="1"/>
      <c r="K788" s="1"/>
      <c r="L788" s="1"/>
      <c r="M788" s="1"/>
      <c r="N788" s="1"/>
      <c r="O788" s="1"/>
      <c r="P788" s="1"/>
      <c r="Q788" s="1"/>
      <c r="R788" s="1"/>
      <c r="S788" s="1"/>
      <c r="T788" s="1"/>
      <c r="U788" s="1"/>
      <c r="V788" s="1"/>
      <c r="W788" s="1"/>
      <c r="X788" s="1"/>
      <c r="Y788" s="1"/>
    </row>
    <row r="789" spans="1:25" ht="9.75" customHeight="1">
      <c r="A789" s="1"/>
      <c r="B789" s="72"/>
      <c r="C789" s="124"/>
      <c r="D789" s="124"/>
      <c r="E789" s="1"/>
      <c r="F789" s="1"/>
      <c r="G789" s="1"/>
      <c r="H789" s="1"/>
      <c r="I789" s="1"/>
      <c r="J789" s="1"/>
      <c r="K789" s="1"/>
      <c r="L789" s="1"/>
      <c r="M789" s="1"/>
      <c r="N789" s="1"/>
      <c r="O789" s="1"/>
      <c r="P789" s="1"/>
      <c r="Q789" s="1"/>
      <c r="R789" s="1"/>
      <c r="S789" s="1"/>
      <c r="T789" s="1"/>
      <c r="U789" s="1"/>
      <c r="V789" s="1"/>
      <c r="W789" s="1"/>
      <c r="X789" s="1"/>
      <c r="Y789" s="1"/>
    </row>
    <row r="790" spans="1:25" ht="9.75" customHeight="1">
      <c r="A790" s="1"/>
      <c r="B790" s="72"/>
      <c r="C790" s="124"/>
      <c r="D790" s="124"/>
      <c r="E790" s="1"/>
      <c r="F790" s="1"/>
      <c r="G790" s="1"/>
      <c r="H790" s="1"/>
      <c r="I790" s="1"/>
      <c r="J790" s="1"/>
      <c r="K790" s="1"/>
      <c r="L790" s="1"/>
      <c r="M790" s="1"/>
      <c r="N790" s="1"/>
      <c r="O790" s="1"/>
      <c r="P790" s="1"/>
      <c r="Q790" s="1"/>
      <c r="R790" s="1"/>
      <c r="S790" s="1"/>
      <c r="T790" s="1"/>
      <c r="U790" s="1"/>
      <c r="V790" s="1"/>
      <c r="W790" s="1"/>
      <c r="X790" s="1"/>
      <c r="Y790" s="1"/>
    </row>
    <row r="791" spans="1:25" ht="9.75" customHeight="1">
      <c r="A791" s="1"/>
      <c r="B791" s="72"/>
      <c r="C791" s="124"/>
      <c r="D791" s="124"/>
      <c r="E791" s="1"/>
      <c r="F791" s="1"/>
      <c r="G791" s="1"/>
      <c r="H791" s="1"/>
      <c r="I791" s="1"/>
      <c r="J791" s="1"/>
      <c r="K791" s="1"/>
      <c r="L791" s="1"/>
      <c r="M791" s="1"/>
      <c r="N791" s="1"/>
      <c r="O791" s="1"/>
      <c r="P791" s="1"/>
      <c r="Q791" s="1"/>
      <c r="R791" s="1"/>
      <c r="S791" s="1"/>
      <c r="T791" s="1"/>
      <c r="U791" s="1"/>
      <c r="V791" s="1"/>
      <c r="W791" s="1"/>
      <c r="X791" s="1"/>
      <c r="Y791" s="1"/>
    </row>
    <row r="792" spans="1:25" ht="9.75" customHeight="1">
      <c r="A792" s="1"/>
      <c r="B792" s="72"/>
      <c r="C792" s="124"/>
      <c r="D792" s="124"/>
      <c r="E792" s="1"/>
      <c r="F792" s="1"/>
      <c r="G792" s="1"/>
      <c r="H792" s="1"/>
      <c r="I792" s="1"/>
      <c r="J792" s="1"/>
      <c r="K792" s="1"/>
      <c r="L792" s="1"/>
      <c r="M792" s="1"/>
      <c r="N792" s="1"/>
      <c r="O792" s="1"/>
      <c r="P792" s="1"/>
      <c r="Q792" s="1"/>
      <c r="R792" s="1"/>
      <c r="S792" s="1"/>
      <c r="T792" s="1"/>
      <c r="U792" s="1"/>
      <c r="V792" s="1"/>
      <c r="W792" s="1"/>
      <c r="X792" s="1"/>
      <c r="Y792" s="1"/>
    </row>
    <row r="793" spans="1:25" ht="9.75" customHeight="1">
      <c r="A793" s="1"/>
      <c r="B793" s="72"/>
      <c r="C793" s="124"/>
      <c r="D793" s="124"/>
      <c r="E793" s="1"/>
      <c r="F793" s="1"/>
      <c r="G793" s="1"/>
      <c r="H793" s="1"/>
      <c r="I793" s="1"/>
      <c r="J793" s="1"/>
      <c r="K793" s="1"/>
      <c r="L793" s="1"/>
      <c r="M793" s="1"/>
      <c r="N793" s="1"/>
      <c r="O793" s="1"/>
      <c r="P793" s="1"/>
      <c r="Q793" s="1"/>
      <c r="R793" s="1"/>
      <c r="S793" s="1"/>
      <c r="T793" s="1"/>
      <c r="U793" s="1"/>
      <c r="V793" s="1"/>
      <c r="W793" s="1"/>
      <c r="X793" s="1"/>
      <c r="Y793" s="1"/>
    </row>
    <row r="794" spans="1:25" ht="9.75" customHeight="1">
      <c r="A794" s="1"/>
      <c r="B794" s="72"/>
      <c r="C794" s="124"/>
      <c r="D794" s="124"/>
      <c r="E794" s="1"/>
      <c r="F794" s="1"/>
      <c r="G794" s="1"/>
      <c r="H794" s="1"/>
      <c r="I794" s="1"/>
      <c r="J794" s="1"/>
      <c r="K794" s="1"/>
      <c r="L794" s="1"/>
      <c r="M794" s="1"/>
      <c r="N794" s="1"/>
      <c r="O794" s="1"/>
      <c r="P794" s="1"/>
      <c r="Q794" s="1"/>
      <c r="R794" s="1"/>
      <c r="S794" s="1"/>
      <c r="T794" s="1"/>
      <c r="U794" s="1"/>
      <c r="V794" s="1"/>
      <c r="W794" s="1"/>
      <c r="X794" s="1"/>
      <c r="Y794" s="1"/>
    </row>
    <row r="795" spans="1:25" ht="9.75" customHeight="1">
      <c r="A795" s="1"/>
      <c r="B795" s="72"/>
      <c r="C795" s="124"/>
      <c r="D795" s="124"/>
      <c r="E795" s="1"/>
      <c r="F795" s="1"/>
      <c r="G795" s="1"/>
      <c r="H795" s="1"/>
      <c r="I795" s="1"/>
      <c r="J795" s="1"/>
      <c r="K795" s="1"/>
      <c r="L795" s="1"/>
      <c r="M795" s="1"/>
      <c r="N795" s="1"/>
      <c r="O795" s="1"/>
      <c r="P795" s="1"/>
      <c r="Q795" s="1"/>
      <c r="R795" s="1"/>
      <c r="S795" s="1"/>
      <c r="T795" s="1"/>
      <c r="U795" s="1"/>
      <c r="V795" s="1"/>
      <c r="W795" s="1"/>
      <c r="X795" s="1"/>
      <c r="Y795" s="1"/>
    </row>
    <row r="796" spans="1:25" ht="9.75" customHeight="1">
      <c r="A796" s="1"/>
      <c r="B796" s="72"/>
      <c r="C796" s="124"/>
      <c r="D796" s="124"/>
      <c r="E796" s="1"/>
      <c r="F796" s="1"/>
      <c r="G796" s="1"/>
      <c r="H796" s="1"/>
      <c r="I796" s="1"/>
      <c r="J796" s="1"/>
      <c r="K796" s="1"/>
      <c r="L796" s="1"/>
      <c r="M796" s="1"/>
      <c r="N796" s="1"/>
      <c r="O796" s="1"/>
      <c r="P796" s="1"/>
      <c r="Q796" s="1"/>
      <c r="R796" s="1"/>
      <c r="S796" s="1"/>
      <c r="T796" s="1"/>
      <c r="U796" s="1"/>
      <c r="V796" s="1"/>
      <c r="W796" s="1"/>
      <c r="X796" s="1"/>
      <c r="Y796" s="1"/>
    </row>
    <row r="797" spans="1:25" ht="9.75" customHeight="1">
      <c r="A797" s="1"/>
      <c r="B797" s="72"/>
      <c r="C797" s="124"/>
      <c r="D797" s="124"/>
      <c r="E797" s="1"/>
      <c r="F797" s="1"/>
      <c r="G797" s="1"/>
      <c r="H797" s="1"/>
      <c r="I797" s="1"/>
      <c r="J797" s="1"/>
      <c r="K797" s="1"/>
      <c r="L797" s="1"/>
      <c r="M797" s="1"/>
      <c r="N797" s="1"/>
      <c r="O797" s="1"/>
      <c r="P797" s="1"/>
      <c r="Q797" s="1"/>
      <c r="R797" s="1"/>
      <c r="S797" s="1"/>
      <c r="T797" s="1"/>
      <c r="U797" s="1"/>
      <c r="V797" s="1"/>
      <c r="W797" s="1"/>
      <c r="X797" s="1"/>
      <c r="Y797" s="1"/>
    </row>
    <row r="798" spans="1:25" ht="9.75" customHeight="1">
      <c r="A798" s="1"/>
      <c r="B798" s="72"/>
      <c r="C798" s="124"/>
      <c r="D798" s="124"/>
      <c r="E798" s="1"/>
      <c r="F798" s="1"/>
      <c r="G798" s="1"/>
      <c r="H798" s="1"/>
      <c r="I798" s="1"/>
      <c r="J798" s="1"/>
      <c r="K798" s="1"/>
      <c r="L798" s="1"/>
      <c r="M798" s="1"/>
      <c r="N798" s="1"/>
      <c r="O798" s="1"/>
      <c r="P798" s="1"/>
      <c r="Q798" s="1"/>
      <c r="R798" s="1"/>
      <c r="S798" s="1"/>
      <c r="T798" s="1"/>
      <c r="U798" s="1"/>
      <c r="V798" s="1"/>
      <c r="W798" s="1"/>
      <c r="X798" s="1"/>
      <c r="Y798" s="1"/>
    </row>
    <row r="799" spans="1:25" ht="9.75" customHeight="1">
      <c r="A799" s="1"/>
      <c r="B799" s="72"/>
      <c r="C799" s="124"/>
      <c r="D799" s="124"/>
      <c r="E799" s="1"/>
      <c r="F799" s="1"/>
      <c r="G799" s="1"/>
      <c r="H799" s="1"/>
      <c r="I799" s="1"/>
      <c r="J799" s="1"/>
      <c r="K799" s="1"/>
      <c r="L799" s="1"/>
      <c r="M799" s="1"/>
      <c r="N799" s="1"/>
      <c r="O799" s="1"/>
      <c r="P799" s="1"/>
      <c r="Q799" s="1"/>
      <c r="R799" s="1"/>
      <c r="S799" s="1"/>
      <c r="T799" s="1"/>
      <c r="U799" s="1"/>
      <c r="V799" s="1"/>
      <c r="W799" s="1"/>
      <c r="X799" s="1"/>
      <c r="Y799" s="1"/>
    </row>
    <row r="800" spans="1:25" ht="9.75" customHeight="1">
      <c r="A800" s="1"/>
      <c r="B800" s="72"/>
      <c r="C800" s="124"/>
      <c r="D800" s="124"/>
      <c r="E800" s="1"/>
      <c r="F800" s="1"/>
      <c r="G800" s="1"/>
      <c r="H800" s="1"/>
      <c r="I800" s="1"/>
      <c r="J800" s="1"/>
      <c r="K800" s="1"/>
      <c r="L800" s="1"/>
      <c r="M800" s="1"/>
      <c r="N800" s="1"/>
      <c r="O800" s="1"/>
      <c r="P800" s="1"/>
      <c r="Q800" s="1"/>
      <c r="R800" s="1"/>
      <c r="S800" s="1"/>
      <c r="T800" s="1"/>
      <c r="U800" s="1"/>
      <c r="V800" s="1"/>
      <c r="W800" s="1"/>
      <c r="X800" s="1"/>
      <c r="Y800" s="1"/>
    </row>
    <row r="801" spans="1:25" ht="9.75" customHeight="1">
      <c r="A801" s="1"/>
      <c r="B801" s="72"/>
      <c r="C801" s="124"/>
      <c r="D801" s="124"/>
      <c r="E801" s="1"/>
      <c r="F801" s="1"/>
      <c r="G801" s="1"/>
      <c r="H801" s="1"/>
      <c r="I801" s="1"/>
      <c r="J801" s="1"/>
      <c r="K801" s="1"/>
      <c r="L801" s="1"/>
      <c r="M801" s="1"/>
      <c r="N801" s="1"/>
      <c r="O801" s="1"/>
      <c r="P801" s="1"/>
      <c r="Q801" s="1"/>
      <c r="R801" s="1"/>
      <c r="S801" s="1"/>
      <c r="T801" s="1"/>
      <c r="U801" s="1"/>
      <c r="V801" s="1"/>
      <c r="W801" s="1"/>
      <c r="X801" s="1"/>
      <c r="Y801" s="1"/>
    </row>
    <row r="802" spans="1:25" ht="9.75" customHeight="1">
      <c r="A802" s="1"/>
      <c r="B802" s="72"/>
      <c r="C802" s="124"/>
      <c r="D802" s="124"/>
      <c r="E802" s="1"/>
      <c r="F802" s="1"/>
      <c r="G802" s="1"/>
      <c r="H802" s="1"/>
      <c r="I802" s="1"/>
      <c r="J802" s="1"/>
      <c r="K802" s="1"/>
      <c r="L802" s="1"/>
      <c r="M802" s="1"/>
      <c r="N802" s="1"/>
      <c r="O802" s="1"/>
      <c r="P802" s="1"/>
      <c r="Q802" s="1"/>
      <c r="R802" s="1"/>
      <c r="S802" s="1"/>
      <c r="T802" s="1"/>
      <c r="U802" s="1"/>
      <c r="V802" s="1"/>
      <c r="W802" s="1"/>
      <c r="X802" s="1"/>
      <c r="Y802" s="1"/>
    </row>
    <row r="803" spans="1:25" ht="9.75" customHeight="1">
      <c r="A803" s="1"/>
      <c r="B803" s="72"/>
      <c r="C803" s="124"/>
      <c r="D803" s="124"/>
      <c r="E803" s="1"/>
      <c r="F803" s="1"/>
      <c r="G803" s="1"/>
      <c r="H803" s="1"/>
      <c r="I803" s="1"/>
      <c r="J803" s="1"/>
      <c r="K803" s="1"/>
      <c r="L803" s="1"/>
      <c r="M803" s="1"/>
      <c r="N803" s="1"/>
      <c r="O803" s="1"/>
      <c r="P803" s="1"/>
      <c r="Q803" s="1"/>
      <c r="R803" s="1"/>
      <c r="S803" s="1"/>
      <c r="T803" s="1"/>
      <c r="U803" s="1"/>
      <c r="V803" s="1"/>
      <c r="W803" s="1"/>
      <c r="X803" s="1"/>
      <c r="Y803" s="1"/>
    </row>
    <row r="804" spans="1:25" ht="9.75" customHeight="1">
      <c r="A804" s="1"/>
      <c r="B804" s="72"/>
      <c r="C804" s="124"/>
      <c r="D804" s="124"/>
      <c r="E804" s="1"/>
      <c r="F804" s="1"/>
      <c r="G804" s="1"/>
      <c r="H804" s="1"/>
      <c r="I804" s="1"/>
      <c r="J804" s="1"/>
      <c r="K804" s="1"/>
      <c r="L804" s="1"/>
      <c r="M804" s="1"/>
      <c r="N804" s="1"/>
      <c r="O804" s="1"/>
      <c r="P804" s="1"/>
      <c r="Q804" s="1"/>
      <c r="R804" s="1"/>
      <c r="S804" s="1"/>
      <c r="T804" s="1"/>
      <c r="U804" s="1"/>
      <c r="V804" s="1"/>
      <c r="W804" s="1"/>
      <c r="X804" s="1"/>
      <c r="Y804" s="1"/>
    </row>
    <row r="805" spans="1:25" ht="9.75" customHeight="1">
      <c r="A805" s="1"/>
      <c r="B805" s="72"/>
      <c r="C805" s="124"/>
      <c r="D805" s="124"/>
      <c r="E805" s="1"/>
      <c r="F805" s="1"/>
      <c r="G805" s="1"/>
      <c r="H805" s="1"/>
      <c r="I805" s="1"/>
      <c r="J805" s="1"/>
      <c r="K805" s="1"/>
      <c r="L805" s="1"/>
      <c r="M805" s="1"/>
      <c r="N805" s="1"/>
      <c r="O805" s="1"/>
      <c r="P805" s="1"/>
      <c r="Q805" s="1"/>
      <c r="R805" s="1"/>
      <c r="S805" s="1"/>
      <c r="T805" s="1"/>
      <c r="U805" s="1"/>
      <c r="V805" s="1"/>
      <c r="W805" s="1"/>
      <c r="X805" s="1"/>
      <c r="Y805" s="1"/>
    </row>
    <row r="806" spans="1:25" ht="9.75" customHeight="1">
      <c r="A806" s="1"/>
      <c r="B806" s="72"/>
      <c r="C806" s="124"/>
      <c r="D806" s="124"/>
      <c r="E806" s="1"/>
      <c r="F806" s="1"/>
      <c r="G806" s="1"/>
      <c r="H806" s="1"/>
      <c r="I806" s="1"/>
      <c r="J806" s="1"/>
      <c r="K806" s="1"/>
      <c r="L806" s="1"/>
      <c r="M806" s="1"/>
      <c r="N806" s="1"/>
      <c r="O806" s="1"/>
      <c r="P806" s="1"/>
      <c r="Q806" s="1"/>
      <c r="R806" s="1"/>
      <c r="S806" s="1"/>
      <c r="T806" s="1"/>
      <c r="U806" s="1"/>
      <c r="V806" s="1"/>
      <c r="W806" s="1"/>
      <c r="X806" s="1"/>
      <c r="Y806" s="1"/>
    </row>
    <row r="807" spans="1:25" ht="9.75" customHeight="1">
      <c r="A807" s="1"/>
      <c r="B807" s="72"/>
      <c r="C807" s="124"/>
      <c r="D807" s="124"/>
      <c r="E807" s="1"/>
      <c r="F807" s="1"/>
      <c r="G807" s="1"/>
      <c r="H807" s="1"/>
      <c r="I807" s="1"/>
      <c r="J807" s="1"/>
      <c r="K807" s="1"/>
      <c r="L807" s="1"/>
      <c r="M807" s="1"/>
      <c r="N807" s="1"/>
      <c r="O807" s="1"/>
      <c r="P807" s="1"/>
      <c r="Q807" s="1"/>
      <c r="R807" s="1"/>
      <c r="S807" s="1"/>
      <c r="T807" s="1"/>
      <c r="U807" s="1"/>
      <c r="V807" s="1"/>
      <c r="W807" s="1"/>
      <c r="X807" s="1"/>
      <c r="Y807" s="1"/>
    </row>
    <row r="808" spans="1:25" ht="9.75" customHeight="1">
      <c r="A808" s="1"/>
      <c r="B808" s="72"/>
      <c r="C808" s="124"/>
      <c r="D808" s="124"/>
      <c r="E808" s="1"/>
      <c r="F808" s="1"/>
      <c r="G808" s="1"/>
      <c r="H808" s="1"/>
      <c r="I808" s="1"/>
      <c r="J808" s="1"/>
      <c r="K808" s="1"/>
      <c r="L808" s="1"/>
      <c r="M808" s="1"/>
      <c r="N808" s="1"/>
      <c r="O808" s="1"/>
      <c r="P808" s="1"/>
      <c r="Q808" s="1"/>
      <c r="R808" s="1"/>
      <c r="S808" s="1"/>
      <c r="T808" s="1"/>
      <c r="U808" s="1"/>
      <c r="V808" s="1"/>
      <c r="W808" s="1"/>
      <c r="X808" s="1"/>
      <c r="Y808" s="1"/>
    </row>
    <row r="809" spans="1:25" ht="9.75" customHeight="1">
      <c r="A809" s="1"/>
      <c r="B809" s="72"/>
      <c r="C809" s="124"/>
      <c r="D809" s="124"/>
      <c r="E809" s="1"/>
      <c r="F809" s="1"/>
      <c r="G809" s="1"/>
      <c r="H809" s="1"/>
      <c r="I809" s="1"/>
      <c r="J809" s="1"/>
      <c r="K809" s="1"/>
      <c r="L809" s="1"/>
      <c r="M809" s="1"/>
      <c r="N809" s="1"/>
      <c r="O809" s="1"/>
      <c r="P809" s="1"/>
      <c r="Q809" s="1"/>
      <c r="R809" s="1"/>
      <c r="S809" s="1"/>
      <c r="T809" s="1"/>
      <c r="U809" s="1"/>
      <c r="V809" s="1"/>
      <c r="W809" s="1"/>
      <c r="X809" s="1"/>
      <c r="Y809" s="1"/>
    </row>
    <row r="810" spans="1:25" ht="9.75" customHeight="1">
      <c r="A810" s="1"/>
      <c r="B810" s="72"/>
      <c r="C810" s="124"/>
      <c r="D810" s="124"/>
      <c r="E810" s="1"/>
      <c r="F810" s="1"/>
      <c r="G810" s="1"/>
      <c r="H810" s="1"/>
      <c r="I810" s="1"/>
      <c r="J810" s="1"/>
      <c r="K810" s="1"/>
      <c r="L810" s="1"/>
      <c r="M810" s="1"/>
      <c r="N810" s="1"/>
      <c r="O810" s="1"/>
      <c r="P810" s="1"/>
      <c r="Q810" s="1"/>
      <c r="R810" s="1"/>
      <c r="S810" s="1"/>
      <c r="T810" s="1"/>
      <c r="U810" s="1"/>
      <c r="V810" s="1"/>
      <c r="W810" s="1"/>
      <c r="X810" s="1"/>
      <c r="Y810" s="1"/>
    </row>
    <row r="811" spans="1:25" ht="9.75" customHeight="1">
      <c r="A811" s="1"/>
      <c r="B811" s="72"/>
      <c r="C811" s="124"/>
      <c r="D811" s="124"/>
      <c r="E811" s="1"/>
      <c r="F811" s="1"/>
      <c r="G811" s="1"/>
      <c r="H811" s="1"/>
      <c r="I811" s="1"/>
      <c r="J811" s="1"/>
      <c r="K811" s="1"/>
      <c r="L811" s="1"/>
      <c r="M811" s="1"/>
      <c r="N811" s="1"/>
      <c r="O811" s="1"/>
      <c r="P811" s="1"/>
      <c r="Q811" s="1"/>
      <c r="R811" s="1"/>
      <c r="S811" s="1"/>
      <c r="T811" s="1"/>
      <c r="U811" s="1"/>
      <c r="V811" s="1"/>
      <c r="W811" s="1"/>
      <c r="X811" s="1"/>
      <c r="Y811" s="1"/>
    </row>
    <row r="812" spans="1:25" ht="9.75" customHeight="1">
      <c r="A812" s="1"/>
      <c r="B812" s="72"/>
      <c r="C812" s="124"/>
      <c r="D812" s="124"/>
      <c r="E812" s="1"/>
      <c r="F812" s="1"/>
      <c r="G812" s="1"/>
      <c r="H812" s="1"/>
      <c r="I812" s="1"/>
      <c r="J812" s="1"/>
      <c r="K812" s="1"/>
      <c r="L812" s="1"/>
      <c r="M812" s="1"/>
      <c r="N812" s="1"/>
      <c r="O812" s="1"/>
      <c r="P812" s="1"/>
      <c r="Q812" s="1"/>
      <c r="R812" s="1"/>
      <c r="S812" s="1"/>
      <c r="T812" s="1"/>
      <c r="U812" s="1"/>
      <c r="V812" s="1"/>
      <c r="W812" s="1"/>
      <c r="X812" s="1"/>
      <c r="Y812" s="1"/>
    </row>
    <row r="813" spans="1:25" ht="9.75" customHeight="1">
      <c r="A813" s="1"/>
      <c r="B813" s="72"/>
      <c r="C813" s="124"/>
      <c r="D813" s="124"/>
      <c r="E813" s="1"/>
      <c r="F813" s="1"/>
      <c r="G813" s="1"/>
      <c r="H813" s="1"/>
      <c r="I813" s="1"/>
      <c r="J813" s="1"/>
      <c r="K813" s="1"/>
      <c r="L813" s="1"/>
      <c r="M813" s="1"/>
      <c r="N813" s="1"/>
      <c r="O813" s="1"/>
      <c r="P813" s="1"/>
      <c r="Q813" s="1"/>
      <c r="R813" s="1"/>
      <c r="S813" s="1"/>
      <c r="T813" s="1"/>
      <c r="U813" s="1"/>
      <c r="V813" s="1"/>
      <c r="W813" s="1"/>
      <c r="X813" s="1"/>
      <c r="Y813" s="1"/>
    </row>
    <row r="814" spans="1:25" ht="9.75" customHeight="1">
      <c r="A814" s="1"/>
      <c r="B814" s="72"/>
      <c r="C814" s="124"/>
      <c r="D814" s="124"/>
      <c r="E814" s="1"/>
      <c r="F814" s="1"/>
      <c r="G814" s="1"/>
      <c r="H814" s="1"/>
      <c r="I814" s="1"/>
      <c r="J814" s="1"/>
      <c r="K814" s="1"/>
      <c r="L814" s="1"/>
      <c r="M814" s="1"/>
      <c r="N814" s="1"/>
      <c r="O814" s="1"/>
      <c r="P814" s="1"/>
      <c r="Q814" s="1"/>
      <c r="R814" s="1"/>
      <c r="S814" s="1"/>
      <c r="T814" s="1"/>
      <c r="U814" s="1"/>
      <c r="V814" s="1"/>
      <c r="W814" s="1"/>
      <c r="X814" s="1"/>
      <c r="Y814" s="1"/>
    </row>
    <row r="815" spans="1:25" ht="9.75" customHeight="1">
      <c r="A815" s="1"/>
      <c r="B815" s="72"/>
      <c r="C815" s="124"/>
      <c r="D815" s="124"/>
      <c r="E815" s="1"/>
      <c r="F815" s="1"/>
      <c r="G815" s="1"/>
      <c r="H815" s="1"/>
      <c r="I815" s="1"/>
      <c r="J815" s="1"/>
      <c r="K815" s="1"/>
      <c r="L815" s="1"/>
      <c r="M815" s="1"/>
      <c r="N815" s="1"/>
      <c r="O815" s="1"/>
      <c r="P815" s="1"/>
      <c r="Q815" s="1"/>
      <c r="R815" s="1"/>
      <c r="S815" s="1"/>
      <c r="T815" s="1"/>
      <c r="U815" s="1"/>
      <c r="V815" s="1"/>
      <c r="W815" s="1"/>
      <c r="X815" s="1"/>
      <c r="Y815" s="1"/>
    </row>
    <row r="816" spans="1:25" ht="9.75" customHeight="1">
      <c r="A816" s="1"/>
      <c r="B816" s="72"/>
      <c r="C816" s="124"/>
      <c r="D816" s="124"/>
      <c r="E816" s="1"/>
      <c r="F816" s="1"/>
      <c r="G816" s="1"/>
      <c r="H816" s="1"/>
      <c r="I816" s="1"/>
      <c r="J816" s="1"/>
      <c r="K816" s="1"/>
      <c r="L816" s="1"/>
      <c r="M816" s="1"/>
      <c r="N816" s="1"/>
      <c r="O816" s="1"/>
      <c r="P816" s="1"/>
      <c r="Q816" s="1"/>
      <c r="R816" s="1"/>
      <c r="S816" s="1"/>
      <c r="T816" s="1"/>
      <c r="U816" s="1"/>
      <c r="V816" s="1"/>
      <c r="W816" s="1"/>
      <c r="X816" s="1"/>
      <c r="Y816" s="1"/>
    </row>
    <row r="817" spans="1:25" ht="9.75" customHeight="1">
      <c r="A817" s="1"/>
      <c r="B817" s="72"/>
      <c r="C817" s="124"/>
      <c r="D817" s="124"/>
      <c r="E817" s="1"/>
      <c r="F817" s="1"/>
      <c r="G817" s="1"/>
      <c r="H817" s="1"/>
      <c r="I817" s="1"/>
      <c r="J817" s="1"/>
      <c r="K817" s="1"/>
      <c r="L817" s="1"/>
      <c r="M817" s="1"/>
      <c r="N817" s="1"/>
      <c r="O817" s="1"/>
      <c r="P817" s="1"/>
      <c r="Q817" s="1"/>
      <c r="R817" s="1"/>
      <c r="S817" s="1"/>
      <c r="T817" s="1"/>
      <c r="U817" s="1"/>
      <c r="V817" s="1"/>
      <c r="W817" s="1"/>
      <c r="X817" s="1"/>
      <c r="Y817" s="1"/>
    </row>
    <row r="818" spans="1:25" ht="9.75" customHeight="1">
      <c r="A818" s="1"/>
      <c r="B818" s="72"/>
      <c r="C818" s="124"/>
      <c r="D818" s="124"/>
      <c r="E818" s="1"/>
      <c r="F818" s="1"/>
      <c r="G818" s="1"/>
      <c r="H818" s="1"/>
      <c r="I818" s="1"/>
      <c r="J818" s="1"/>
      <c r="K818" s="1"/>
      <c r="L818" s="1"/>
      <c r="M818" s="1"/>
      <c r="N818" s="1"/>
      <c r="O818" s="1"/>
      <c r="P818" s="1"/>
      <c r="Q818" s="1"/>
      <c r="R818" s="1"/>
      <c r="S818" s="1"/>
      <c r="T818" s="1"/>
      <c r="U818" s="1"/>
      <c r="V818" s="1"/>
      <c r="W818" s="1"/>
      <c r="X818" s="1"/>
      <c r="Y818" s="1"/>
    </row>
    <row r="819" spans="1:25" ht="9.75" customHeight="1">
      <c r="A819" s="1"/>
      <c r="B819" s="72"/>
      <c r="C819" s="124"/>
      <c r="D819" s="124"/>
      <c r="E819" s="1"/>
      <c r="F819" s="1"/>
      <c r="G819" s="1"/>
      <c r="H819" s="1"/>
      <c r="I819" s="1"/>
      <c r="J819" s="1"/>
      <c r="K819" s="1"/>
      <c r="L819" s="1"/>
      <c r="M819" s="1"/>
      <c r="N819" s="1"/>
      <c r="O819" s="1"/>
      <c r="P819" s="1"/>
      <c r="Q819" s="1"/>
      <c r="R819" s="1"/>
      <c r="S819" s="1"/>
      <c r="T819" s="1"/>
      <c r="U819" s="1"/>
      <c r="V819" s="1"/>
      <c r="W819" s="1"/>
      <c r="X819" s="1"/>
      <c r="Y819" s="1"/>
    </row>
    <row r="820" spans="1:25" ht="9.75" customHeight="1">
      <c r="A820" s="1"/>
      <c r="B820" s="72"/>
      <c r="C820" s="124"/>
      <c r="D820" s="124"/>
      <c r="E820" s="1"/>
      <c r="F820" s="1"/>
      <c r="G820" s="1"/>
      <c r="H820" s="1"/>
      <c r="I820" s="1"/>
      <c r="J820" s="1"/>
      <c r="K820" s="1"/>
      <c r="L820" s="1"/>
      <c r="M820" s="1"/>
      <c r="N820" s="1"/>
      <c r="O820" s="1"/>
      <c r="P820" s="1"/>
      <c r="Q820" s="1"/>
      <c r="R820" s="1"/>
      <c r="S820" s="1"/>
      <c r="T820" s="1"/>
      <c r="U820" s="1"/>
      <c r="V820" s="1"/>
      <c r="W820" s="1"/>
      <c r="X820" s="1"/>
      <c r="Y820" s="1"/>
    </row>
    <row r="821" spans="1:25" ht="9.75" customHeight="1">
      <c r="A821" s="1"/>
      <c r="B821" s="72"/>
      <c r="C821" s="124"/>
      <c r="D821" s="124"/>
      <c r="E821" s="1"/>
      <c r="F821" s="1"/>
      <c r="G821" s="1"/>
      <c r="H821" s="1"/>
      <c r="I821" s="1"/>
      <c r="J821" s="1"/>
      <c r="K821" s="1"/>
      <c r="L821" s="1"/>
      <c r="M821" s="1"/>
      <c r="N821" s="1"/>
      <c r="O821" s="1"/>
      <c r="P821" s="1"/>
      <c r="Q821" s="1"/>
      <c r="R821" s="1"/>
      <c r="S821" s="1"/>
      <c r="T821" s="1"/>
      <c r="U821" s="1"/>
      <c r="V821" s="1"/>
      <c r="W821" s="1"/>
      <c r="X821" s="1"/>
      <c r="Y821" s="1"/>
    </row>
    <row r="822" spans="1:25" ht="9.75" customHeight="1">
      <c r="A822" s="1"/>
      <c r="B822" s="72"/>
      <c r="C822" s="124"/>
      <c r="D822" s="124"/>
      <c r="E822" s="1"/>
      <c r="F822" s="1"/>
      <c r="G822" s="1"/>
      <c r="H822" s="1"/>
      <c r="I822" s="1"/>
      <c r="J822" s="1"/>
      <c r="K822" s="1"/>
      <c r="L822" s="1"/>
      <c r="M822" s="1"/>
      <c r="N822" s="1"/>
      <c r="O822" s="1"/>
      <c r="P822" s="1"/>
      <c r="Q822" s="1"/>
      <c r="R822" s="1"/>
      <c r="S822" s="1"/>
      <c r="T822" s="1"/>
      <c r="U822" s="1"/>
      <c r="V822" s="1"/>
      <c r="W822" s="1"/>
      <c r="X822" s="1"/>
      <c r="Y822" s="1"/>
    </row>
    <row r="823" spans="1:25" ht="9.75" customHeight="1">
      <c r="A823" s="1"/>
      <c r="B823" s="72"/>
      <c r="C823" s="124"/>
      <c r="D823" s="124"/>
      <c r="E823" s="1"/>
      <c r="F823" s="1"/>
      <c r="G823" s="1"/>
      <c r="H823" s="1"/>
      <c r="I823" s="1"/>
      <c r="J823" s="1"/>
      <c r="K823" s="1"/>
      <c r="L823" s="1"/>
      <c r="M823" s="1"/>
      <c r="N823" s="1"/>
      <c r="O823" s="1"/>
      <c r="P823" s="1"/>
      <c r="Q823" s="1"/>
      <c r="R823" s="1"/>
      <c r="S823" s="1"/>
      <c r="T823" s="1"/>
      <c r="U823" s="1"/>
      <c r="V823" s="1"/>
      <c r="W823" s="1"/>
      <c r="X823" s="1"/>
      <c r="Y823" s="1"/>
    </row>
    <row r="824" spans="1:25" ht="9.75" customHeight="1">
      <c r="A824" s="1"/>
      <c r="B824" s="72"/>
      <c r="C824" s="124"/>
      <c r="D824" s="124"/>
      <c r="E824" s="1"/>
      <c r="F824" s="1"/>
      <c r="G824" s="1"/>
      <c r="H824" s="1"/>
      <c r="I824" s="1"/>
      <c r="J824" s="1"/>
      <c r="K824" s="1"/>
      <c r="L824" s="1"/>
      <c r="M824" s="1"/>
      <c r="N824" s="1"/>
      <c r="O824" s="1"/>
      <c r="P824" s="1"/>
      <c r="Q824" s="1"/>
      <c r="R824" s="1"/>
      <c r="S824" s="1"/>
      <c r="T824" s="1"/>
      <c r="U824" s="1"/>
      <c r="V824" s="1"/>
      <c r="W824" s="1"/>
      <c r="X824" s="1"/>
      <c r="Y824" s="1"/>
    </row>
    <row r="825" spans="1:25" ht="9.75" customHeight="1">
      <c r="A825" s="1"/>
      <c r="B825" s="72"/>
      <c r="C825" s="124"/>
      <c r="D825" s="124"/>
      <c r="E825" s="1"/>
      <c r="F825" s="1"/>
      <c r="G825" s="1"/>
      <c r="H825" s="1"/>
      <c r="I825" s="1"/>
      <c r="J825" s="1"/>
      <c r="K825" s="1"/>
      <c r="L825" s="1"/>
      <c r="M825" s="1"/>
      <c r="N825" s="1"/>
      <c r="O825" s="1"/>
      <c r="P825" s="1"/>
      <c r="Q825" s="1"/>
      <c r="R825" s="1"/>
      <c r="S825" s="1"/>
      <c r="T825" s="1"/>
      <c r="U825" s="1"/>
      <c r="V825" s="1"/>
      <c r="W825" s="1"/>
      <c r="X825" s="1"/>
      <c r="Y825" s="1"/>
    </row>
    <row r="826" spans="1:25" ht="9.75" customHeight="1">
      <c r="A826" s="1"/>
      <c r="B826" s="72"/>
      <c r="C826" s="124"/>
      <c r="D826" s="124"/>
      <c r="E826" s="1"/>
      <c r="F826" s="1"/>
      <c r="G826" s="1"/>
      <c r="H826" s="1"/>
      <c r="I826" s="1"/>
      <c r="J826" s="1"/>
      <c r="K826" s="1"/>
      <c r="L826" s="1"/>
      <c r="M826" s="1"/>
      <c r="N826" s="1"/>
      <c r="O826" s="1"/>
      <c r="P826" s="1"/>
      <c r="Q826" s="1"/>
      <c r="R826" s="1"/>
      <c r="S826" s="1"/>
      <c r="T826" s="1"/>
      <c r="U826" s="1"/>
      <c r="V826" s="1"/>
      <c r="W826" s="1"/>
      <c r="X826" s="1"/>
      <c r="Y826" s="1"/>
    </row>
    <row r="827" spans="1:25" ht="9.75" customHeight="1">
      <c r="A827" s="1"/>
      <c r="B827" s="72"/>
      <c r="C827" s="124"/>
      <c r="D827" s="124"/>
      <c r="E827" s="1"/>
      <c r="F827" s="1"/>
      <c r="G827" s="1"/>
      <c r="H827" s="1"/>
      <c r="I827" s="1"/>
      <c r="J827" s="1"/>
      <c r="K827" s="1"/>
      <c r="L827" s="1"/>
      <c r="M827" s="1"/>
      <c r="N827" s="1"/>
      <c r="O827" s="1"/>
      <c r="P827" s="1"/>
      <c r="Q827" s="1"/>
      <c r="R827" s="1"/>
      <c r="S827" s="1"/>
      <c r="T827" s="1"/>
      <c r="U827" s="1"/>
      <c r="V827" s="1"/>
      <c r="W827" s="1"/>
      <c r="X827" s="1"/>
      <c r="Y827" s="1"/>
    </row>
    <row r="828" spans="1:25" ht="9.75" customHeight="1">
      <c r="A828" s="1"/>
      <c r="B828" s="72"/>
      <c r="C828" s="124"/>
      <c r="D828" s="124"/>
      <c r="E828" s="1"/>
      <c r="F828" s="1"/>
      <c r="G828" s="1"/>
      <c r="H828" s="1"/>
      <c r="I828" s="1"/>
      <c r="J828" s="1"/>
      <c r="K828" s="1"/>
      <c r="L828" s="1"/>
      <c r="M828" s="1"/>
      <c r="N828" s="1"/>
      <c r="O828" s="1"/>
      <c r="P828" s="1"/>
      <c r="Q828" s="1"/>
      <c r="R828" s="1"/>
      <c r="S828" s="1"/>
      <c r="T828" s="1"/>
      <c r="U828" s="1"/>
      <c r="V828" s="1"/>
      <c r="W828" s="1"/>
      <c r="X828" s="1"/>
      <c r="Y828" s="1"/>
    </row>
    <row r="829" spans="1:25" ht="9.75" customHeight="1">
      <c r="A829" s="1"/>
      <c r="B829" s="72"/>
      <c r="C829" s="124"/>
      <c r="D829" s="124"/>
      <c r="E829" s="1"/>
      <c r="F829" s="1"/>
      <c r="G829" s="1"/>
      <c r="H829" s="1"/>
      <c r="I829" s="1"/>
      <c r="J829" s="1"/>
      <c r="K829" s="1"/>
      <c r="L829" s="1"/>
      <c r="M829" s="1"/>
      <c r="N829" s="1"/>
      <c r="O829" s="1"/>
      <c r="P829" s="1"/>
      <c r="Q829" s="1"/>
      <c r="R829" s="1"/>
      <c r="S829" s="1"/>
      <c r="T829" s="1"/>
      <c r="U829" s="1"/>
      <c r="V829" s="1"/>
      <c r="W829" s="1"/>
      <c r="X829" s="1"/>
      <c r="Y829" s="1"/>
    </row>
    <row r="830" spans="1:25" ht="9.75" customHeight="1">
      <c r="A830" s="1"/>
      <c r="B830" s="72"/>
      <c r="C830" s="124"/>
      <c r="D830" s="124"/>
      <c r="E830" s="1"/>
      <c r="F830" s="1"/>
      <c r="G830" s="1"/>
      <c r="H830" s="1"/>
      <c r="I830" s="1"/>
      <c r="J830" s="1"/>
      <c r="K830" s="1"/>
      <c r="L830" s="1"/>
      <c r="M830" s="1"/>
      <c r="N830" s="1"/>
      <c r="O830" s="1"/>
      <c r="P830" s="1"/>
      <c r="Q830" s="1"/>
      <c r="R830" s="1"/>
      <c r="S830" s="1"/>
      <c r="T830" s="1"/>
      <c r="U830" s="1"/>
      <c r="V830" s="1"/>
      <c r="W830" s="1"/>
      <c r="X830" s="1"/>
      <c r="Y830" s="1"/>
    </row>
    <row r="831" spans="1:25" ht="9.75" customHeight="1">
      <c r="A831" s="1"/>
      <c r="B831" s="72"/>
      <c r="C831" s="124"/>
      <c r="D831" s="124"/>
      <c r="E831" s="1"/>
      <c r="F831" s="1"/>
      <c r="G831" s="1"/>
      <c r="H831" s="1"/>
      <c r="I831" s="1"/>
      <c r="J831" s="1"/>
      <c r="K831" s="1"/>
      <c r="L831" s="1"/>
      <c r="M831" s="1"/>
      <c r="N831" s="1"/>
      <c r="O831" s="1"/>
      <c r="P831" s="1"/>
      <c r="Q831" s="1"/>
      <c r="R831" s="1"/>
      <c r="S831" s="1"/>
      <c r="T831" s="1"/>
      <c r="U831" s="1"/>
      <c r="V831" s="1"/>
      <c r="W831" s="1"/>
      <c r="X831" s="1"/>
      <c r="Y831" s="1"/>
    </row>
    <row r="832" spans="1:25" ht="9.75" customHeight="1">
      <c r="A832" s="1"/>
      <c r="B832" s="72"/>
      <c r="C832" s="124"/>
      <c r="D832" s="124"/>
      <c r="E832" s="1"/>
      <c r="F832" s="1"/>
      <c r="G832" s="1"/>
      <c r="H832" s="1"/>
      <c r="I832" s="1"/>
      <c r="J832" s="1"/>
      <c r="K832" s="1"/>
      <c r="L832" s="1"/>
      <c r="M832" s="1"/>
      <c r="N832" s="1"/>
      <c r="O832" s="1"/>
      <c r="P832" s="1"/>
      <c r="Q832" s="1"/>
      <c r="R832" s="1"/>
      <c r="S832" s="1"/>
      <c r="T832" s="1"/>
      <c r="U832" s="1"/>
      <c r="V832" s="1"/>
      <c r="W832" s="1"/>
      <c r="X832" s="1"/>
      <c r="Y832" s="1"/>
    </row>
    <row r="833" spans="1:25" ht="9.75" customHeight="1">
      <c r="A833" s="1"/>
      <c r="B833" s="72"/>
      <c r="C833" s="124"/>
      <c r="D833" s="124"/>
      <c r="E833" s="1"/>
      <c r="F833" s="1"/>
      <c r="G833" s="1"/>
      <c r="H833" s="1"/>
      <c r="I833" s="1"/>
      <c r="J833" s="1"/>
      <c r="K833" s="1"/>
      <c r="L833" s="1"/>
      <c r="M833" s="1"/>
      <c r="N833" s="1"/>
      <c r="O833" s="1"/>
      <c r="P833" s="1"/>
      <c r="Q833" s="1"/>
      <c r="R833" s="1"/>
      <c r="S833" s="1"/>
      <c r="T833" s="1"/>
      <c r="U833" s="1"/>
      <c r="V833" s="1"/>
      <c r="W833" s="1"/>
      <c r="X833" s="1"/>
      <c r="Y833" s="1"/>
    </row>
    <row r="834" spans="1:25" ht="9.75" customHeight="1">
      <c r="A834" s="1"/>
      <c r="B834" s="72"/>
      <c r="C834" s="124"/>
      <c r="D834" s="124"/>
      <c r="E834" s="1"/>
      <c r="F834" s="1"/>
      <c r="G834" s="1"/>
      <c r="H834" s="1"/>
      <c r="I834" s="1"/>
      <c r="J834" s="1"/>
      <c r="K834" s="1"/>
      <c r="L834" s="1"/>
      <c r="M834" s="1"/>
      <c r="N834" s="1"/>
      <c r="O834" s="1"/>
      <c r="P834" s="1"/>
      <c r="Q834" s="1"/>
      <c r="R834" s="1"/>
      <c r="S834" s="1"/>
      <c r="T834" s="1"/>
      <c r="U834" s="1"/>
      <c r="V834" s="1"/>
      <c r="W834" s="1"/>
      <c r="X834" s="1"/>
      <c r="Y834" s="1"/>
    </row>
    <row r="835" spans="1:25" ht="9.75" customHeight="1">
      <c r="A835" s="1"/>
      <c r="B835" s="72"/>
      <c r="C835" s="124"/>
      <c r="D835" s="124"/>
      <c r="E835" s="1"/>
      <c r="F835" s="1"/>
      <c r="G835" s="1"/>
      <c r="H835" s="1"/>
      <c r="I835" s="1"/>
      <c r="J835" s="1"/>
      <c r="K835" s="1"/>
      <c r="L835" s="1"/>
      <c r="M835" s="1"/>
      <c r="N835" s="1"/>
      <c r="O835" s="1"/>
      <c r="P835" s="1"/>
      <c r="Q835" s="1"/>
      <c r="R835" s="1"/>
      <c r="S835" s="1"/>
      <c r="T835" s="1"/>
      <c r="U835" s="1"/>
      <c r="V835" s="1"/>
      <c r="W835" s="1"/>
      <c r="X835" s="1"/>
      <c r="Y835" s="1"/>
    </row>
    <row r="836" spans="1:25" ht="9.75" customHeight="1">
      <c r="A836" s="1"/>
      <c r="B836" s="72"/>
      <c r="C836" s="124"/>
      <c r="D836" s="124"/>
      <c r="E836" s="1"/>
      <c r="F836" s="1"/>
      <c r="G836" s="1"/>
      <c r="H836" s="1"/>
      <c r="I836" s="1"/>
      <c r="J836" s="1"/>
      <c r="K836" s="1"/>
      <c r="L836" s="1"/>
      <c r="M836" s="1"/>
      <c r="N836" s="1"/>
      <c r="O836" s="1"/>
      <c r="P836" s="1"/>
      <c r="Q836" s="1"/>
      <c r="R836" s="1"/>
      <c r="S836" s="1"/>
      <c r="T836" s="1"/>
      <c r="U836" s="1"/>
      <c r="V836" s="1"/>
      <c r="W836" s="1"/>
      <c r="X836" s="1"/>
      <c r="Y836" s="1"/>
    </row>
    <row r="837" spans="1:25" ht="9.75" customHeight="1">
      <c r="A837" s="1"/>
      <c r="B837" s="72"/>
      <c r="C837" s="124"/>
      <c r="D837" s="124"/>
      <c r="E837" s="1"/>
      <c r="F837" s="1"/>
      <c r="G837" s="1"/>
      <c r="H837" s="1"/>
      <c r="I837" s="1"/>
      <c r="J837" s="1"/>
      <c r="K837" s="1"/>
      <c r="L837" s="1"/>
      <c r="M837" s="1"/>
      <c r="N837" s="1"/>
      <c r="O837" s="1"/>
      <c r="P837" s="1"/>
      <c r="Q837" s="1"/>
      <c r="R837" s="1"/>
      <c r="S837" s="1"/>
      <c r="T837" s="1"/>
      <c r="U837" s="1"/>
      <c r="V837" s="1"/>
      <c r="W837" s="1"/>
      <c r="X837" s="1"/>
      <c r="Y837" s="1"/>
    </row>
    <row r="838" spans="1:25" ht="9.75" customHeight="1">
      <c r="A838" s="1"/>
      <c r="B838" s="72"/>
      <c r="C838" s="124"/>
      <c r="D838" s="124"/>
      <c r="E838" s="1"/>
      <c r="F838" s="1"/>
      <c r="G838" s="1"/>
      <c r="H838" s="1"/>
      <c r="I838" s="1"/>
      <c r="J838" s="1"/>
      <c r="K838" s="1"/>
      <c r="L838" s="1"/>
      <c r="M838" s="1"/>
      <c r="N838" s="1"/>
      <c r="O838" s="1"/>
      <c r="P838" s="1"/>
      <c r="Q838" s="1"/>
      <c r="R838" s="1"/>
      <c r="S838" s="1"/>
      <c r="T838" s="1"/>
      <c r="U838" s="1"/>
      <c r="V838" s="1"/>
      <c r="W838" s="1"/>
      <c r="X838" s="1"/>
      <c r="Y838" s="1"/>
    </row>
    <row r="839" spans="1:25" ht="9.75" customHeight="1">
      <c r="A839" s="1"/>
      <c r="B839" s="72"/>
      <c r="C839" s="124"/>
      <c r="D839" s="124"/>
      <c r="E839" s="1"/>
      <c r="F839" s="1"/>
      <c r="G839" s="1"/>
      <c r="H839" s="1"/>
      <c r="I839" s="1"/>
      <c r="J839" s="1"/>
      <c r="K839" s="1"/>
      <c r="L839" s="1"/>
      <c r="M839" s="1"/>
      <c r="N839" s="1"/>
      <c r="O839" s="1"/>
      <c r="P839" s="1"/>
      <c r="Q839" s="1"/>
      <c r="R839" s="1"/>
      <c r="S839" s="1"/>
      <c r="T839" s="1"/>
      <c r="U839" s="1"/>
      <c r="V839" s="1"/>
      <c r="W839" s="1"/>
      <c r="X839" s="1"/>
      <c r="Y839" s="1"/>
    </row>
    <row r="840" spans="1:25" ht="9.75" customHeight="1">
      <c r="A840" s="1"/>
      <c r="B840" s="72"/>
      <c r="C840" s="124"/>
      <c r="D840" s="124"/>
      <c r="E840" s="1"/>
      <c r="F840" s="1"/>
      <c r="G840" s="1"/>
      <c r="H840" s="1"/>
      <c r="I840" s="1"/>
      <c r="J840" s="1"/>
      <c r="K840" s="1"/>
      <c r="L840" s="1"/>
      <c r="M840" s="1"/>
      <c r="N840" s="1"/>
      <c r="O840" s="1"/>
      <c r="P840" s="1"/>
      <c r="Q840" s="1"/>
      <c r="R840" s="1"/>
      <c r="S840" s="1"/>
      <c r="T840" s="1"/>
      <c r="U840" s="1"/>
      <c r="V840" s="1"/>
      <c r="W840" s="1"/>
      <c r="X840" s="1"/>
      <c r="Y840" s="1"/>
    </row>
    <row r="841" spans="1:25" ht="9.75" customHeight="1">
      <c r="A841" s="1"/>
      <c r="B841" s="72"/>
      <c r="C841" s="124"/>
      <c r="D841" s="124"/>
      <c r="E841" s="1"/>
      <c r="F841" s="1"/>
      <c r="G841" s="1"/>
      <c r="H841" s="1"/>
      <c r="I841" s="1"/>
      <c r="J841" s="1"/>
      <c r="K841" s="1"/>
      <c r="L841" s="1"/>
      <c r="M841" s="1"/>
      <c r="N841" s="1"/>
      <c r="O841" s="1"/>
      <c r="P841" s="1"/>
      <c r="Q841" s="1"/>
      <c r="R841" s="1"/>
      <c r="S841" s="1"/>
      <c r="T841" s="1"/>
      <c r="U841" s="1"/>
      <c r="V841" s="1"/>
      <c r="W841" s="1"/>
      <c r="X841" s="1"/>
      <c r="Y841" s="1"/>
    </row>
    <row r="842" spans="1:25" ht="9.75" customHeight="1">
      <c r="A842" s="1"/>
      <c r="B842" s="72"/>
      <c r="C842" s="124"/>
      <c r="D842" s="124"/>
      <c r="E842" s="1"/>
      <c r="F842" s="1"/>
      <c r="G842" s="1"/>
      <c r="H842" s="1"/>
      <c r="I842" s="1"/>
      <c r="J842" s="1"/>
      <c r="K842" s="1"/>
      <c r="L842" s="1"/>
      <c r="M842" s="1"/>
      <c r="N842" s="1"/>
      <c r="O842" s="1"/>
      <c r="P842" s="1"/>
      <c r="Q842" s="1"/>
      <c r="R842" s="1"/>
      <c r="S842" s="1"/>
      <c r="T842" s="1"/>
      <c r="U842" s="1"/>
      <c r="V842" s="1"/>
      <c r="W842" s="1"/>
      <c r="X842" s="1"/>
      <c r="Y842" s="1"/>
    </row>
    <row r="843" spans="1:25" ht="9.75" customHeight="1">
      <c r="A843" s="1"/>
      <c r="B843" s="72"/>
      <c r="C843" s="124"/>
      <c r="D843" s="124"/>
      <c r="E843" s="1"/>
      <c r="F843" s="1"/>
      <c r="G843" s="1"/>
      <c r="H843" s="1"/>
      <c r="I843" s="1"/>
      <c r="J843" s="1"/>
      <c r="K843" s="1"/>
      <c r="L843" s="1"/>
      <c r="M843" s="1"/>
      <c r="N843" s="1"/>
      <c r="O843" s="1"/>
      <c r="P843" s="1"/>
      <c r="Q843" s="1"/>
      <c r="R843" s="1"/>
      <c r="S843" s="1"/>
      <c r="T843" s="1"/>
      <c r="U843" s="1"/>
      <c r="V843" s="1"/>
      <c r="W843" s="1"/>
      <c r="X843" s="1"/>
      <c r="Y843" s="1"/>
    </row>
    <row r="844" spans="1:25" ht="9.75" customHeight="1">
      <c r="A844" s="1"/>
      <c r="B844" s="72"/>
      <c r="C844" s="124"/>
      <c r="D844" s="124"/>
      <c r="E844" s="1"/>
      <c r="F844" s="1"/>
      <c r="G844" s="1"/>
      <c r="H844" s="1"/>
      <c r="I844" s="1"/>
      <c r="J844" s="1"/>
      <c r="K844" s="1"/>
      <c r="L844" s="1"/>
      <c r="M844" s="1"/>
      <c r="N844" s="1"/>
      <c r="O844" s="1"/>
      <c r="P844" s="1"/>
      <c r="Q844" s="1"/>
      <c r="R844" s="1"/>
      <c r="S844" s="1"/>
      <c r="T844" s="1"/>
      <c r="U844" s="1"/>
      <c r="V844" s="1"/>
      <c r="W844" s="1"/>
      <c r="X844" s="1"/>
      <c r="Y844" s="1"/>
    </row>
    <row r="845" spans="1:25" ht="9.75" customHeight="1">
      <c r="A845" s="1"/>
      <c r="B845" s="72"/>
      <c r="C845" s="124"/>
      <c r="D845" s="124"/>
      <c r="E845" s="1"/>
      <c r="F845" s="1"/>
      <c r="G845" s="1"/>
      <c r="H845" s="1"/>
      <c r="I845" s="1"/>
      <c r="J845" s="1"/>
      <c r="K845" s="1"/>
      <c r="L845" s="1"/>
      <c r="M845" s="1"/>
      <c r="N845" s="1"/>
      <c r="O845" s="1"/>
      <c r="P845" s="1"/>
      <c r="Q845" s="1"/>
      <c r="R845" s="1"/>
      <c r="S845" s="1"/>
      <c r="T845" s="1"/>
      <c r="U845" s="1"/>
      <c r="V845" s="1"/>
      <c r="W845" s="1"/>
      <c r="X845" s="1"/>
      <c r="Y845" s="1"/>
    </row>
    <row r="846" spans="1:25" ht="9.75" customHeight="1">
      <c r="A846" s="1"/>
      <c r="B846" s="72"/>
      <c r="C846" s="124"/>
      <c r="D846" s="124"/>
      <c r="E846" s="1"/>
      <c r="F846" s="1"/>
      <c r="G846" s="1"/>
      <c r="H846" s="1"/>
      <c r="I846" s="1"/>
      <c r="J846" s="1"/>
      <c r="K846" s="1"/>
      <c r="L846" s="1"/>
      <c r="M846" s="1"/>
      <c r="N846" s="1"/>
      <c r="O846" s="1"/>
      <c r="P846" s="1"/>
      <c r="Q846" s="1"/>
      <c r="R846" s="1"/>
      <c r="S846" s="1"/>
      <c r="T846" s="1"/>
      <c r="U846" s="1"/>
      <c r="V846" s="1"/>
      <c r="W846" s="1"/>
      <c r="X846" s="1"/>
      <c r="Y846" s="1"/>
    </row>
    <row r="847" spans="1:25" ht="9.75" customHeight="1">
      <c r="A847" s="1"/>
      <c r="B847" s="72"/>
      <c r="C847" s="124"/>
      <c r="D847" s="124"/>
      <c r="E847" s="1"/>
      <c r="F847" s="1"/>
      <c r="G847" s="1"/>
      <c r="H847" s="1"/>
      <c r="I847" s="1"/>
      <c r="J847" s="1"/>
      <c r="K847" s="1"/>
      <c r="L847" s="1"/>
      <c r="M847" s="1"/>
      <c r="N847" s="1"/>
      <c r="O847" s="1"/>
      <c r="P847" s="1"/>
      <c r="Q847" s="1"/>
      <c r="R847" s="1"/>
      <c r="S847" s="1"/>
      <c r="T847" s="1"/>
      <c r="U847" s="1"/>
      <c r="V847" s="1"/>
      <c r="W847" s="1"/>
      <c r="X847" s="1"/>
      <c r="Y847" s="1"/>
    </row>
    <row r="848" spans="1:25" ht="9.75" customHeight="1">
      <c r="A848" s="1"/>
      <c r="B848" s="72"/>
      <c r="C848" s="124"/>
      <c r="D848" s="124"/>
      <c r="E848" s="1"/>
      <c r="F848" s="1"/>
      <c r="G848" s="1"/>
      <c r="H848" s="1"/>
      <c r="I848" s="1"/>
      <c r="J848" s="1"/>
      <c r="K848" s="1"/>
      <c r="L848" s="1"/>
      <c r="M848" s="1"/>
      <c r="N848" s="1"/>
      <c r="O848" s="1"/>
      <c r="P848" s="1"/>
      <c r="Q848" s="1"/>
      <c r="R848" s="1"/>
      <c r="S848" s="1"/>
      <c r="T848" s="1"/>
      <c r="U848" s="1"/>
      <c r="V848" s="1"/>
      <c r="W848" s="1"/>
      <c r="X848" s="1"/>
      <c r="Y848" s="1"/>
    </row>
    <row r="849" spans="1:25" ht="9.75" customHeight="1">
      <c r="A849" s="1"/>
      <c r="B849" s="72"/>
      <c r="C849" s="124"/>
      <c r="D849" s="124"/>
      <c r="E849" s="1"/>
      <c r="F849" s="1"/>
      <c r="G849" s="1"/>
      <c r="H849" s="1"/>
      <c r="I849" s="1"/>
      <c r="J849" s="1"/>
      <c r="K849" s="1"/>
      <c r="L849" s="1"/>
      <c r="M849" s="1"/>
      <c r="N849" s="1"/>
      <c r="O849" s="1"/>
      <c r="P849" s="1"/>
      <c r="Q849" s="1"/>
      <c r="R849" s="1"/>
      <c r="S849" s="1"/>
      <c r="T849" s="1"/>
      <c r="U849" s="1"/>
      <c r="V849" s="1"/>
      <c r="W849" s="1"/>
      <c r="X849" s="1"/>
      <c r="Y849" s="1"/>
    </row>
    <row r="850" spans="1:25" ht="9.75" customHeight="1">
      <c r="A850" s="1"/>
      <c r="B850" s="72"/>
      <c r="C850" s="124"/>
      <c r="D850" s="124"/>
      <c r="E850" s="1"/>
      <c r="F850" s="1"/>
      <c r="G850" s="1"/>
      <c r="H850" s="1"/>
      <c r="I850" s="1"/>
      <c r="J850" s="1"/>
      <c r="K850" s="1"/>
      <c r="L850" s="1"/>
      <c r="M850" s="1"/>
      <c r="N850" s="1"/>
      <c r="O850" s="1"/>
      <c r="P850" s="1"/>
      <c r="Q850" s="1"/>
      <c r="R850" s="1"/>
      <c r="S850" s="1"/>
      <c r="T850" s="1"/>
      <c r="U850" s="1"/>
      <c r="V850" s="1"/>
      <c r="W850" s="1"/>
      <c r="X850" s="1"/>
      <c r="Y850" s="1"/>
    </row>
    <row r="851" spans="1:25" ht="9.75" customHeight="1">
      <c r="A851" s="1"/>
      <c r="B851" s="72"/>
      <c r="C851" s="124"/>
      <c r="D851" s="124"/>
      <c r="E851" s="1"/>
      <c r="F851" s="1"/>
      <c r="G851" s="1"/>
      <c r="H851" s="1"/>
      <c r="I851" s="1"/>
      <c r="J851" s="1"/>
      <c r="K851" s="1"/>
      <c r="L851" s="1"/>
      <c r="M851" s="1"/>
      <c r="N851" s="1"/>
      <c r="O851" s="1"/>
      <c r="P851" s="1"/>
      <c r="Q851" s="1"/>
      <c r="R851" s="1"/>
      <c r="S851" s="1"/>
      <c r="T851" s="1"/>
      <c r="U851" s="1"/>
      <c r="V851" s="1"/>
      <c r="W851" s="1"/>
      <c r="X851" s="1"/>
      <c r="Y851" s="1"/>
    </row>
    <row r="852" spans="1:25" ht="9.75" customHeight="1">
      <c r="A852" s="1"/>
      <c r="B852" s="72"/>
      <c r="C852" s="124"/>
      <c r="D852" s="124"/>
      <c r="E852" s="1"/>
      <c r="F852" s="1"/>
      <c r="G852" s="1"/>
      <c r="H852" s="1"/>
      <c r="I852" s="1"/>
      <c r="J852" s="1"/>
      <c r="K852" s="1"/>
      <c r="L852" s="1"/>
      <c r="M852" s="1"/>
      <c r="N852" s="1"/>
      <c r="O852" s="1"/>
      <c r="P852" s="1"/>
      <c r="Q852" s="1"/>
      <c r="R852" s="1"/>
      <c r="S852" s="1"/>
      <c r="T852" s="1"/>
      <c r="U852" s="1"/>
      <c r="V852" s="1"/>
      <c r="W852" s="1"/>
      <c r="X852" s="1"/>
      <c r="Y852" s="1"/>
    </row>
    <row r="853" spans="1:25" ht="9.75" customHeight="1">
      <c r="A853" s="1"/>
      <c r="B853" s="72"/>
      <c r="C853" s="124"/>
      <c r="D853" s="124"/>
      <c r="E853" s="1"/>
      <c r="F853" s="1"/>
      <c r="G853" s="1"/>
      <c r="H853" s="1"/>
      <c r="I853" s="1"/>
      <c r="J853" s="1"/>
      <c r="K853" s="1"/>
      <c r="L853" s="1"/>
      <c r="M853" s="1"/>
      <c r="N853" s="1"/>
      <c r="O853" s="1"/>
      <c r="P853" s="1"/>
      <c r="Q853" s="1"/>
      <c r="R853" s="1"/>
      <c r="S853" s="1"/>
      <c r="T853" s="1"/>
      <c r="U853" s="1"/>
      <c r="V853" s="1"/>
      <c r="W853" s="1"/>
      <c r="X853" s="1"/>
      <c r="Y853" s="1"/>
    </row>
    <row r="854" spans="1:25" ht="9.75" customHeight="1">
      <c r="A854" s="1"/>
      <c r="B854" s="72"/>
      <c r="C854" s="124"/>
      <c r="D854" s="124"/>
      <c r="E854" s="1"/>
      <c r="F854" s="1"/>
      <c r="G854" s="1"/>
      <c r="H854" s="1"/>
      <c r="I854" s="1"/>
      <c r="J854" s="1"/>
      <c r="K854" s="1"/>
      <c r="L854" s="1"/>
      <c r="M854" s="1"/>
      <c r="N854" s="1"/>
      <c r="O854" s="1"/>
      <c r="P854" s="1"/>
      <c r="Q854" s="1"/>
      <c r="R854" s="1"/>
      <c r="S854" s="1"/>
      <c r="T854" s="1"/>
      <c r="U854" s="1"/>
      <c r="V854" s="1"/>
      <c r="W854" s="1"/>
      <c r="X854" s="1"/>
      <c r="Y854" s="1"/>
    </row>
    <row r="855" spans="1:25" ht="9.75" customHeight="1">
      <c r="A855" s="1"/>
      <c r="B855" s="72"/>
      <c r="C855" s="124"/>
      <c r="D855" s="124"/>
      <c r="E855" s="1"/>
      <c r="F855" s="1"/>
      <c r="G855" s="1"/>
      <c r="H855" s="1"/>
      <c r="I855" s="1"/>
      <c r="J855" s="1"/>
      <c r="K855" s="1"/>
      <c r="L855" s="1"/>
      <c r="M855" s="1"/>
      <c r="N855" s="1"/>
      <c r="O855" s="1"/>
      <c r="P855" s="1"/>
      <c r="Q855" s="1"/>
      <c r="R855" s="1"/>
      <c r="S855" s="1"/>
      <c r="T855" s="1"/>
      <c r="U855" s="1"/>
      <c r="V855" s="1"/>
      <c r="W855" s="1"/>
      <c r="X855" s="1"/>
      <c r="Y855" s="1"/>
    </row>
    <row r="856" spans="1:25" ht="9.75" customHeight="1">
      <c r="A856" s="1"/>
      <c r="B856" s="72"/>
      <c r="C856" s="124"/>
      <c r="D856" s="124"/>
      <c r="E856" s="1"/>
      <c r="F856" s="1"/>
      <c r="G856" s="1"/>
      <c r="H856" s="1"/>
      <c r="I856" s="1"/>
      <c r="J856" s="1"/>
      <c r="K856" s="1"/>
      <c r="L856" s="1"/>
      <c r="M856" s="1"/>
      <c r="N856" s="1"/>
      <c r="O856" s="1"/>
      <c r="P856" s="1"/>
      <c r="Q856" s="1"/>
      <c r="R856" s="1"/>
      <c r="S856" s="1"/>
      <c r="T856" s="1"/>
      <c r="U856" s="1"/>
      <c r="V856" s="1"/>
      <c r="W856" s="1"/>
      <c r="X856" s="1"/>
      <c r="Y856" s="1"/>
    </row>
    <row r="857" spans="1:25" ht="9.75" customHeight="1">
      <c r="A857" s="1"/>
      <c r="B857" s="72"/>
      <c r="C857" s="124"/>
      <c r="D857" s="124"/>
      <c r="E857" s="1"/>
      <c r="F857" s="1"/>
      <c r="G857" s="1"/>
      <c r="H857" s="1"/>
      <c r="I857" s="1"/>
      <c r="J857" s="1"/>
      <c r="K857" s="1"/>
      <c r="L857" s="1"/>
      <c r="M857" s="1"/>
      <c r="N857" s="1"/>
      <c r="O857" s="1"/>
      <c r="P857" s="1"/>
      <c r="Q857" s="1"/>
      <c r="R857" s="1"/>
      <c r="S857" s="1"/>
      <c r="T857" s="1"/>
      <c r="U857" s="1"/>
      <c r="V857" s="1"/>
      <c r="W857" s="1"/>
      <c r="X857" s="1"/>
      <c r="Y857" s="1"/>
    </row>
    <row r="858" spans="1:25" ht="9.75" customHeight="1">
      <c r="A858" s="1"/>
      <c r="B858" s="72"/>
      <c r="C858" s="124"/>
      <c r="D858" s="124"/>
      <c r="E858" s="1"/>
      <c r="F858" s="1"/>
      <c r="G858" s="1"/>
      <c r="H858" s="1"/>
      <c r="I858" s="1"/>
      <c r="J858" s="1"/>
      <c r="K858" s="1"/>
      <c r="L858" s="1"/>
      <c r="M858" s="1"/>
      <c r="N858" s="1"/>
      <c r="O858" s="1"/>
      <c r="P858" s="1"/>
      <c r="Q858" s="1"/>
      <c r="R858" s="1"/>
      <c r="S858" s="1"/>
      <c r="T858" s="1"/>
      <c r="U858" s="1"/>
      <c r="V858" s="1"/>
      <c r="W858" s="1"/>
      <c r="X858" s="1"/>
      <c r="Y858" s="1"/>
    </row>
    <row r="859" spans="1:25" ht="9.75" customHeight="1">
      <c r="A859" s="1"/>
      <c r="B859" s="72"/>
      <c r="C859" s="124"/>
      <c r="D859" s="124"/>
      <c r="E859" s="1"/>
      <c r="F859" s="1"/>
      <c r="G859" s="1"/>
      <c r="H859" s="1"/>
      <c r="I859" s="1"/>
      <c r="J859" s="1"/>
      <c r="K859" s="1"/>
      <c r="L859" s="1"/>
      <c r="M859" s="1"/>
      <c r="N859" s="1"/>
      <c r="O859" s="1"/>
      <c r="P859" s="1"/>
      <c r="Q859" s="1"/>
      <c r="R859" s="1"/>
      <c r="S859" s="1"/>
      <c r="T859" s="1"/>
      <c r="U859" s="1"/>
      <c r="V859" s="1"/>
      <c r="W859" s="1"/>
      <c r="X859" s="1"/>
      <c r="Y859" s="1"/>
    </row>
    <row r="860" spans="1:25" ht="9.75" customHeight="1">
      <c r="A860" s="1"/>
      <c r="B860" s="72"/>
      <c r="C860" s="124"/>
      <c r="D860" s="124"/>
      <c r="E860" s="1"/>
      <c r="F860" s="1"/>
      <c r="G860" s="1"/>
      <c r="H860" s="1"/>
      <c r="I860" s="1"/>
      <c r="J860" s="1"/>
      <c r="K860" s="1"/>
      <c r="L860" s="1"/>
      <c r="M860" s="1"/>
      <c r="N860" s="1"/>
      <c r="O860" s="1"/>
      <c r="P860" s="1"/>
      <c r="Q860" s="1"/>
      <c r="R860" s="1"/>
      <c r="S860" s="1"/>
      <c r="T860" s="1"/>
      <c r="U860" s="1"/>
      <c r="V860" s="1"/>
      <c r="W860" s="1"/>
      <c r="X860" s="1"/>
      <c r="Y860" s="1"/>
    </row>
    <row r="861" spans="1:25" ht="9.75" customHeight="1">
      <c r="A861" s="1"/>
      <c r="B861" s="72"/>
      <c r="C861" s="124"/>
      <c r="D861" s="124"/>
      <c r="E861" s="1"/>
      <c r="F861" s="1"/>
      <c r="G861" s="1"/>
      <c r="H861" s="1"/>
      <c r="I861" s="1"/>
      <c r="J861" s="1"/>
      <c r="K861" s="1"/>
      <c r="L861" s="1"/>
      <c r="M861" s="1"/>
      <c r="N861" s="1"/>
      <c r="O861" s="1"/>
      <c r="P861" s="1"/>
      <c r="Q861" s="1"/>
      <c r="R861" s="1"/>
      <c r="S861" s="1"/>
      <c r="T861" s="1"/>
      <c r="U861" s="1"/>
      <c r="V861" s="1"/>
      <c r="W861" s="1"/>
      <c r="X861" s="1"/>
      <c r="Y861" s="1"/>
    </row>
    <row r="862" spans="1:25" ht="9.75" customHeight="1">
      <c r="A862" s="1"/>
      <c r="B862" s="72"/>
      <c r="C862" s="124"/>
      <c r="D862" s="124"/>
      <c r="E862" s="1"/>
      <c r="F862" s="1"/>
      <c r="G862" s="1"/>
      <c r="H862" s="1"/>
      <c r="I862" s="1"/>
      <c r="J862" s="1"/>
      <c r="K862" s="1"/>
      <c r="L862" s="1"/>
      <c r="M862" s="1"/>
      <c r="N862" s="1"/>
      <c r="O862" s="1"/>
      <c r="P862" s="1"/>
      <c r="Q862" s="1"/>
      <c r="R862" s="1"/>
      <c r="S862" s="1"/>
      <c r="T862" s="1"/>
      <c r="U862" s="1"/>
      <c r="V862" s="1"/>
      <c r="W862" s="1"/>
      <c r="X862" s="1"/>
      <c r="Y862" s="1"/>
    </row>
    <row r="863" spans="1:25" ht="9.75" customHeight="1">
      <c r="A863" s="1"/>
      <c r="B863" s="72"/>
      <c r="C863" s="124"/>
      <c r="D863" s="124"/>
      <c r="E863" s="1"/>
      <c r="F863" s="1"/>
      <c r="G863" s="1"/>
      <c r="H863" s="1"/>
      <c r="I863" s="1"/>
      <c r="J863" s="1"/>
      <c r="K863" s="1"/>
      <c r="L863" s="1"/>
      <c r="M863" s="1"/>
      <c r="N863" s="1"/>
      <c r="O863" s="1"/>
      <c r="P863" s="1"/>
      <c r="Q863" s="1"/>
      <c r="R863" s="1"/>
      <c r="S863" s="1"/>
      <c r="T863" s="1"/>
      <c r="U863" s="1"/>
      <c r="V863" s="1"/>
      <c r="W863" s="1"/>
      <c r="X863" s="1"/>
      <c r="Y863" s="1"/>
    </row>
    <row r="864" spans="1:25" ht="9.75" customHeight="1">
      <c r="A864" s="1"/>
      <c r="B864" s="72"/>
      <c r="C864" s="124"/>
      <c r="D864" s="124"/>
      <c r="E864" s="1"/>
      <c r="F864" s="1"/>
      <c r="G864" s="1"/>
      <c r="H864" s="1"/>
      <c r="I864" s="1"/>
      <c r="J864" s="1"/>
      <c r="K864" s="1"/>
      <c r="L864" s="1"/>
      <c r="M864" s="1"/>
      <c r="N864" s="1"/>
      <c r="O864" s="1"/>
      <c r="P864" s="1"/>
      <c r="Q864" s="1"/>
      <c r="R864" s="1"/>
      <c r="S864" s="1"/>
      <c r="T864" s="1"/>
      <c r="U864" s="1"/>
      <c r="V864" s="1"/>
      <c r="W864" s="1"/>
      <c r="X864" s="1"/>
      <c r="Y864" s="1"/>
    </row>
    <row r="865" spans="1:25" ht="9.75" customHeight="1">
      <c r="A865" s="1"/>
      <c r="B865" s="72"/>
      <c r="C865" s="124"/>
      <c r="D865" s="124"/>
      <c r="E865" s="1"/>
      <c r="F865" s="1"/>
      <c r="G865" s="1"/>
      <c r="H865" s="1"/>
      <c r="I865" s="1"/>
      <c r="J865" s="1"/>
      <c r="K865" s="1"/>
      <c r="L865" s="1"/>
      <c r="M865" s="1"/>
      <c r="N865" s="1"/>
      <c r="O865" s="1"/>
      <c r="P865" s="1"/>
      <c r="Q865" s="1"/>
      <c r="R865" s="1"/>
      <c r="S865" s="1"/>
      <c r="T865" s="1"/>
      <c r="U865" s="1"/>
      <c r="V865" s="1"/>
      <c r="W865" s="1"/>
      <c r="X865" s="1"/>
      <c r="Y865" s="1"/>
    </row>
    <row r="866" spans="1:25" ht="9.75" customHeight="1">
      <c r="A866" s="1"/>
      <c r="B866" s="72"/>
      <c r="C866" s="124"/>
      <c r="D866" s="124"/>
      <c r="E866" s="1"/>
      <c r="F866" s="1"/>
      <c r="G866" s="1"/>
      <c r="H866" s="1"/>
      <c r="I866" s="1"/>
      <c r="J866" s="1"/>
      <c r="K866" s="1"/>
      <c r="L866" s="1"/>
      <c r="M866" s="1"/>
      <c r="N866" s="1"/>
      <c r="O866" s="1"/>
      <c r="P866" s="1"/>
      <c r="Q866" s="1"/>
      <c r="R866" s="1"/>
      <c r="S866" s="1"/>
      <c r="T866" s="1"/>
      <c r="U866" s="1"/>
      <c r="V866" s="1"/>
      <c r="W866" s="1"/>
      <c r="X866" s="1"/>
      <c r="Y866" s="1"/>
    </row>
    <row r="867" spans="1:25" ht="9.75" customHeight="1">
      <c r="A867" s="1"/>
      <c r="B867" s="72"/>
      <c r="C867" s="124"/>
      <c r="D867" s="124"/>
      <c r="E867" s="1"/>
      <c r="F867" s="1"/>
      <c r="G867" s="1"/>
      <c r="H867" s="1"/>
      <c r="I867" s="1"/>
      <c r="J867" s="1"/>
      <c r="K867" s="1"/>
      <c r="L867" s="1"/>
      <c r="M867" s="1"/>
      <c r="N867" s="1"/>
      <c r="O867" s="1"/>
      <c r="P867" s="1"/>
      <c r="Q867" s="1"/>
      <c r="R867" s="1"/>
      <c r="S867" s="1"/>
      <c r="T867" s="1"/>
      <c r="U867" s="1"/>
      <c r="V867" s="1"/>
      <c r="W867" s="1"/>
      <c r="X867" s="1"/>
      <c r="Y867" s="1"/>
    </row>
    <row r="868" spans="1:25" ht="9.75" customHeight="1">
      <c r="A868" s="1"/>
      <c r="B868" s="72"/>
      <c r="C868" s="124"/>
      <c r="D868" s="124"/>
      <c r="E868" s="1"/>
      <c r="F868" s="1"/>
      <c r="G868" s="1"/>
      <c r="H868" s="1"/>
      <c r="I868" s="1"/>
      <c r="J868" s="1"/>
      <c r="K868" s="1"/>
      <c r="L868" s="1"/>
      <c r="M868" s="1"/>
      <c r="N868" s="1"/>
      <c r="O868" s="1"/>
      <c r="P868" s="1"/>
      <c r="Q868" s="1"/>
      <c r="R868" s="1"/>
      <c r="S868" s="1"/>
      <c r="T868" s="1"/>
      <c r="U868" s="1"/>
      <c r="V868" s="1"/>
      <c r="W868" s="1"/>
      <c r="X868" s="1"/>
      <c r="Y868" s="1"/>
    </row>
    <row r="869" spans="1:25" ht="9.75" customHeight="1">
      <c r="A869" s="1"/>
      <c r="B869" s="72"/>
      <c r="C869" s="124"/>
      <c r="D869" s="124"/>
      <c r="E869" s="1"/>
      <c r="F869" s="1"/>
      <c r="G869" s="1"/>
      <c r="H869" s="1"/>
      <c r="I869" s="1"/>
      <c r="J869" s="1"/>
      <c r="K869" s="1"/>
      <c r="L869" s="1"/>
      <c r="M869" s="1"/>
      <c r="N869" s="1"/>
      <c r="O869" s="1"/>
      <c r="P869" s="1"/>
      <c r="Q869" s="1"/>
      <c r="R869" s="1"/>
      <c r="S869" s="1"/>
      <c r="T869" s="1"/>
      <c r="U869" s="1"/>
      <c r="V869" s="1"/>
      <c r="W869" s="1"/>
      <c r="X869" s="1"/>
      <c r="Y869" s="1"/>
    </row>
    <row r="870" spans="1:25" ht="9.75" customHeight="1">
      <c r="A870" s="1"/>
      <c r="B870" s="72"/>
      <c r="C870" s="124"/>
      <c r="D870" s="124"/>
      <c r="E870" s="1"/>
      <c r="F870" s="1"/>
      <c r="G870" s="1"/>
      <c r="H870" s="1"/>
      <c r="I870" s="1"/>
      <c r="J870" s="1"/>
      <c r="K870" s="1"/>
      <c r="L870" s="1"/>
      <c r="M870" s="1"/>
      <c r="N870" s="1"/>
      <c r="O870" s="1"/>
      <c r="P870" s="1"/>
      <c r="Q870" s="1"/>
      <c r="R870" s="1"/>
      <c r="S870" s="1"/>
      <c r="T870" s="1"/>
      <c r="U870" s="1"/>
      <c r="V870" s="1"/>
      <c r="W870" s="1"/>
      <c r="X870" s="1"/>
      <c r="Y870" s="1"/>
    </row>
    <row r="871" spans="1:25" ht="9.75" customHeight="1">
      <c r="A871" s="1"/>
      <c r="B871" s="72"/>
      <c r="C871" s="124"/>
      <c r="D871" s="124"/>
      <c r="E871" s="1"/>
      <c r="F871" s="1"/>
      <c r="G871" s="1"/>
      <c r="H871" s="1"/>
      <c r="I871" s="1"/>
      <c r="J871" s="1"/>
      <c r="K871" s="1"/>
      <c r="L871" s="1"/>
      <c r="M871" s="1"/>
      <c r="N871" s="1"/>
      <c r="O871" s="1"/>
      <c r="P871" s="1"/>
      <c r="Q871" s="1"/>
      <c r="R871" s="1"/>
      <c r="S871" s="1"/>
      <c r="T871" s="1"/>
      <c r="U871" s="1"/>
      <c r="V871" s="1"/>
      <c r="W871" s="1"/>
      <c r="X871" s="1"/>
      <c r="Y871" s="1"/>
    </row>
    <row r="872" spans="1:25" ht="9.75" customHeight="1">
      <c r="A872" s="1"/>
      <c r="B872" s="72"/>
      <c r="C872" s="124"/>
      <c r="D872" s="124"/>
      <c r="E872" s="1"/>
      <c r="F872" s="1"/>
      <c r="G872" s="1"/>
      <c r="H872" s="1"/>
      <c r="I872" s="1"/>
      <c r="J872" s="1"/>
      <c r="K872" s="1"/>
      <c r="L872" s="1"/>
      <c r="M872" s="1"/>
      <c r="N872" s="1"/>
      <c r="O872" s="1"/>
      <c r="P872" s="1"/>
      <c r="Q872" s="1"/>
      <c r="R872" s="1"/>
      <c r="S872" s="1"/>
      <c r="T872" s="1"/>
      <c r="U872" s="1"/>
      <c r="V872" s="1"/>
      <c r="W872" s="1"/>
      <c r="X872" s="1"/>
      <c r="Y872" s="1"/>
    </row>
    <row r="873" spans="1:25" ht="9.75" customHeight="1">
      <c r="A873" s="1"/>
      <c r="B873" s="72"/>
      <c r="C873" s="124"/>
      <c r="D873" s="124"/>
      <c r="E873" s="1"/>
      <c r="F873" s="1"/>
      <c r="G873" s="1"/>
      <c r="H873" s="1"/>
      <c r="I873" s="1"/>
      <c r="J873" s="1"/>
      <c r="K873" s="1"/>
      <c r="L873" s="1"/>
      <c r="M873" s="1"/>
      <c r="N873" s="1"/>
      <c r="O873" s="1"/>
      <c r="P873" s="1"/>
      <c r="Q873" s="1"/>
      <c r="R873" s="1"/>
      <c r="S873" s="1"/>
      <c r="T873" s="1"/>
      <c r="U873" s="1"/>
      <c r="V873" s="1"/>
      <c r="W873" s="1"/>
      <c r="X873" s="1"/>
      <c r="Y873" s="1"/>
    </row>
    <row r="874" spans="1:25" ht="9.75" customHeight="1">
      <c r="A874" s="1"/>
      <c r="B874" s="72"/>
      <c r="C874" s="124"/>
      <c r="D874" s="124"/>
      <c r="E874" s="1"/>
      <c r="F874" s="1"/>
      <c r="G874" s="1"/>
      <c r="H874" s="1"/>
      <c r="I874" s="1"/>
      <c r="J874" s="1"/>
      <c r="K874" s="1"/>
      <c r="L874" s="1"/>
      <c r="M874" s="1"/>
      <c r="N874" s="1"/>
      <c r="O874" s="1"/>
      <c r="P874" s="1"/>
      <c r="Q874" s="1"/>
      <c r="R874" s="1"/>
      <c r="S874" s="1"/>
      <c r="T874" s="1"/>
      <c r="U874" s="1"/>
      <c r="V874" s="1"/>
      <c r="W874" s="1"/>
      <c r="X874" s="1"/>
      <c r="Y874" s="1"/>
    </row>
    <row r="875" spans="1:25" ht="9.75" customHeight="1">
      <c r="A875" s="1"/>
      <c r="B875" s="72"/>
      <c r="C875" s="124"/>
      <c r="D875" s="124"/>
      <c r="E875" s="1"/>
      <c r="F875" s="1"/>
      <c r="G875" s="1"/>
      <c r="H875" s="1"/>
      <c r="I875" s="1"/>
      <c r="J875" s="1"/>
      <c r="K875" s="1"/>
      <c r="L875" s="1"/>
      <c r="M875" s="1"/>
      <c r="N875" s="1"/>
      <c r="O875" s="1"/>
      <c r="P875" s="1"/>
      <c r="Q875" s="1"/>
      <c r="R875" s="1"/>
      <c r="S875" s="1"/>
      <c r="T875" s="1"/>
      <c r="U875" s="1"/>
      <c r="V875" s="1"/>
      <c r="W875" s="1"/>
      <c r="X875" s="1"/>
      <c r="Y875" s="1"/>
    </row>
    <row r="876" spans="1:25" ht="9.75" customHeight="1">
      <c r="A876" s="1"/>
      <c r="B876" s="72"/>
      <c r="C876" s="124"/>
      <c r="D876" s="124"/>
      <c r="E876" s="1"/>
      <c r="F876" s="1"/>
      <c r="G876" s="1"/>
      <c r="H876" s="1"/>
      <c r="I876" s="1"/>
      <c r="J876" s="1"/>
      <c r="K876" s="1"/>
      <c r="L876" s="1"/>
      <c r="M876" s="1"/>
      <c r="N876" s="1"/>
      <c r="O876" s="1"/>
      <c r="P876" s="1"/>
      <c r="Q876" s="1"/>
      <c r="R876" s="1"/>
      <c r="S876" s="1"/>
      <c r="T876" s="1"/>
      <c r="U876" s="1"/>
      <c r="V876" s="1"/>
      <c r="W876" s="1"/>
      <c r="X876" s="1"/>
      <c r="Y876" s="1"/>
    </row>
    <row r="877" spans="1:25" ht="9.75" customHeight="1">
      <c r="A877" s="1"/>
      <c r="B877" s="72"/>
      <c r="C877" s="124"/>
      <c r="D877" s="124"/>
      <c r="E877" s="1"/>
      <c r="F877" s="1"/>
      <c r="G877" s="1"/>
      <c r="H877" s="1"/>
      <c r="I877" s="1"/>
      <c r="J877" s="1"/>
      <c r="K877" s="1"/>
      <c r="L877" s="1"/>
      <c r="M877" s="1"/>
      <c r="N877" s="1"/>
      <c r="O877" s="1"/>
      <c r="P877" s="1"/>
      <c r="Q877" s="1"/>
      <c r="R877" s="1"/>
      <c r="S877" s="1"/>
      <c r="T877" s="1"/>
      <c r="U877" s="1"/>
      <c r="V877" s="1"/>
      <c r="W877" s="1"/>
      <c r="X877" s="1"/>
      <c r="Y877" s="1"/>
    </row>
    <row r="878" spans="1:25" ht="9.75" customHeight="1">
      <c r="A878" s="1"/>
      <c r="B878" s="72"/>
      <c r="C878" s="124"/>
      <c r="D878" s="124"/>
      <c r="E878" s="1"/>
      <c r="F878" s="1"/>
      <c r="G878" s="1"/>
      <c r="H878" s="1"/>
      <c r="I878" s="1"/>
      <c r="J878" s="1"/>
      <c r="K878" s="1"/>
      <c r="L878" s="1"/>
      <c r="M878" s="1"/>
      <c r="N878" s="1"/>
      <c r="O878" s="1"/>
      <c r="P878" s="1"/>
      <c r="Q878" s="1"/>
      <c r="R878" s="1"/>
      <c r="S878" s="1"/>
      <c r="T878" s="1"/>
      <c r="U878" s="1"/>
      <c r="V878" s="1"/>
      <c r="W878" s="1"/>
      <c r="X878" s="1"/>
      <c r="Y878" s="1"/>
    </row>
    <row r="879" spans="1:25" ht="9.75" customHeight="1">
      <c r="A879" s="1"/>
      <c r="B879" s="72"/>
      <c r="C879" s="124"/>
      <c r="D879" s="124"/>
      <c r="E879" s="1"/>
      <c r="F879" s="1"/>
      <c r="G879" s="1"/>
      <c r="H879" s="1"/>
      <c r="I879" s="1"/>
      <c r="J879" s="1"/>
      <c r="K879" s="1"/>
      <c r="L879" s="1"/>
      <c r="M879" s="1"/>
      <c r="N879" s="1"/>
      <c r="O879" s="1"/>
      <c r="P879" s="1"/>
      <c r="Q879" s="1"/>
      <c r="R879" s="1"/>
      <c r="S879" s="1"/>
      <c r="T879" s="1"/>
      <c r="U879" s="1"/>
      <c r="V879" s="1"/>
      <c r="W879" s="1"/>
      <c r="X879" s="1"/>
      <c r="Y879" s="1"/>
    </row>
    <row r="880" spans="1:25" ht="9.75" customHeight="1">
      <c r="A880" s="1"/>
      <c r="B880" s="72"/>
      <c r="C880" s="124"/>
      <c r="D880" s="124"/>
      <c r="E880" s="1"/>
      <c r="F880" s="1"/>
      <c r="G880" s="1"/>
      <c r="H880" s="1"/>
      <c r="I880" s="1"/>
      <c r="J880" s="1"/>
      <c r="K880" s="1"/>
      <c r="L880" s="1"/>
      <c r="M880" s="1"/>
      <c r="N880" s="1"/>
      <c r="O880" s="1"/>
      <c r="P880" s="1"/>
      <c r="Q880" s="1"/>
      <c r="R880" s="1"/>
      <c r="S880" s="1"/>
      <c r="T880" s="1"/>
      <c r="U880" s="1"/>
      <c r="V880" s="1"/>
      <c r="W880" s="1"/>
      <c r="X880" s="1"/>
      <c r="Y880" s="1"/>
    </row>
    <row r="881" spans="1:25" ht="9.75" customHeight="1">
      <c r="A881" s="1"/>
      <c r="B881" s="72"/>
      <c r="C881" s="124"/>
      <c r="D881" s="124"/>
      <c r="E881" s="1"/>
      <c r="F881" s="1"/>
      <c r="G881" s="1"/>
      <c r="H881" s="1"/>
      <c r="I881" s="1"/>
      <c r="J881" s="1"/>
      <c r="K881" s="1"/>
      <c r="L881" s="1"/>
      <c r="M881" s="1"/>
      <c r="N881" s="1"/>
      <c r="O881" s="1"/>
      <c r="P881" s="1"/>
      <c r="Q881" s="1"/>
      <c r="R881" s="1"/>
      <c r="S881" s="1"/>
      <c r="T881" s="1"/>
      <c r="U881" s="1"/>
      <c r="V881" s="1"/>
      <c r="W881" s="1"/>
      <c r="X881" s="1"/>
      <c r="Y881" s="1"/>
    </row>
    <row r="882" spans="1:25" ht="9.75" customHeight="1">
      <c r="A882" s="1"/>
      <c r="B882" s="72"/>
      <c r="C882" s="124"/>
      <c r="D882" s="124"/>
      <c r="E882" s="1"/>
      <c r="F882" s="1"/>
      <c r="G882" s="1"/>
      <c r="H882" s="1"/>
      <c r="I882" s="1"/>
      <c r="J882" s="1"/>
      <c r="K882" s="1"/>
      <c r="L882" s="1"/>
      <c r="M882" s="1"/>
      <c r="N882" s="1"/>
      <c r="O882" s="1"/>
      <c r="P882" s="1"/>
      <c r="Q882" s="1"/>
      <c r="R882" s="1"/>
      <c r="S882" s="1"/>
      <c r="T882" s="1"/>
      <c r="U882" s="1"/>
      <c r="V882" s="1"/>
      <c r="W882" s="1"/>
      <c r="X882" s="1"/>
      <c r="Y882" s="1"/>
    </row>
    <row r="883" spans="1:25" ht="9.75" customHeight="1">
      <c r="A883" s="1"/>
      <c r="B883" s="72"/>
      <c r="C883" s="124"/>
      <c r="D883" s="124"/>
      <c r="E883" s="1"/>
      <c r="F883" s="1"/>
      <c r="G883" s="1"/>
      <c r="H883" s="1"/>
      <c r="I883" s="1"/>
      <c r="J883" s="1"/>
      <c r="K883" s="1"/>
      <c r="L883" s="1"/>
      <c r="M883" s="1"/>
      <c r="N883" s="1"/>
      <c r="O883" s="1"/>
      <c r="P883" s="1"/>
      <c r="Q883" s="1"/>
      <c r="R883" s="1"/>
      <c r="S883" s="1"/>
      <c r="T883" s="1"/>
      <c r="U883" s="1"/>
      <c r="V883" s="1"/>
      <c r="W883" s="1"/>
      <c r="X883" s="1"/>
      <c r="Y883" s="1"/>
    </row>
    <row r="884" spans="1:25" ht="9.75" customHeight="1">
      <c r="A884" s="1"/>
      <c r="B884" s="72"/>
      <c r="C884" s="124"/>
      <c r="D884" s="124"/>
      <c r="E884" s="1"/>
      <c r="F884" s="1"/>
      <c r="G884" s="1"/>
      <c r="H884" s="1"/>
      <c r="I884" s="1"/>
      <c r="J884" s="1"/>
      <c r="K884" s="1"/>
      <c r="L884" s="1"/>
      <c r="M884" s="1"/>
      <c r="N884" s="1"/>
      <c r="O884" s="1"/>
      <c r="P884" s="1"/>
      <c r="Q884" s="1"/>
      <c r="R884" s="1"/>
      <c r="S884" s="1"/>
      <c r="T884" s="1"/>
      <c r="U884" s="1"/>
      <c r="V884" s="1"/>
      <c r="W884" s="1"/>
      <c r="X884" s="1"/>
      <c r="Y884" s="1"/>
    </row>
    <row r="885" spans="1:25" ht="9.75" customHeight="1">
      <c r="A885" s="1"/>
      <c r="B885" s="72"/>
      <c r="C885" s="124"/>
      <c r="D885" s="124"/>
      <c r="E885" s="1"/>
      <c r="F885" s="1"/>
      <c r="G885" s="1"/>
      <c r="H885" s="1"/>
      <c r="I885" s="1"/>
      <c r="J885" s="1"/>
      <c r="K885" s="1"/>
      <c r="L885" s="1"/>
      <c r="M885" s="1"/>
      <c r="N885" s="1"/>
      <c r="O885" s="1"/>
      <c r="P885" s="1"/>
      <c r="Q885" s="1"/>
      <c r="R885" s="1"/>
      <c r="S885" s="1"/>
      <c r="T885" s="1"/>
      <c r="U885" s="1"/>
      <c r="V885" s="1"/>
      <c r="W885" s="1"/>
      <c r="X885" s="1"/>
      <c r="Y885" s="1"/>
    </row>
    <row r="886" spans="1:25" ht="9.75" customHeight="1">
      <c r="A886" s="1"/>
      <c r="B886" s="72"/>
      <c r="C886" s="124"/>
      <c r="D886" s="124"/>
      <c r="E886" s="1"/>
      <c r="F886" s="1"/>
      <c r="G886" s="1"/>
      <c r="H886" s="1"/>
      <c r="I886" s="1"/>
      <c r="J886" s="1"/>
      <c r="K886" s="1"/>
      <c r="L886" s="1"/>
      <c r="M886" s="1"/>
      <c r="N886" s="1"/>
      <c r="O886" s="1"/>
      <c r="P886" s="1"/>
      <c r="Q886" s="1"/>
      <c r="R886" s="1"/>
      <c r="S886" s="1"/>
      <c r="T886" s="1"/>
      <c r="U886" s="1"/>
      <c r="V886" s="1"/>
      <c r="W886" s="1"/>
      <c r="X886" s="1"/>
      <c r="Y886" s="1"/>
    </row>
    <row r="887" spans="1:25" ht="9.75" customHeight="1">
      <c r="A887" s="1"/>
      <c r="B887" s="72"/>
      <c r="C887" s="124"/>
      <c r="D887" s="124"/>
      <c r="E887" s="1"/>
      <c r="F887" s="1"/>
      <c r="G887" s="1"/>
      <c r="H887" s="1"/>
      <c r="I887" s="1"/>
      <c r="J887" s="1"/>
      <c r="K887" s="1"/>
      <c r="L887" s="1"/>
      <c r="M887" s="1"/>
      <c r="N887" s="1"/>
      <c r="O887" s="1"/>
      <c r="P887" s="1"/>
      <c r="Q887" s="1"/>
      <c r="R887" s="1"/>
      <c r="S887" s="1"/>
      <c r="T887" s="1"/>
      <c r="U887" s="1"/>
      <c r="V887" s="1"/>
      <c r="W887" s="1"/>
      <c r="X887" s="1"/>
      <c r="Y887" s="1"/>
    </row>
    <row r="888" spans="1:25" ht="9.75" customHeight="1">
      <c r="A888" s="1"/>
      <c r="B888" s="72"/>
      <c r="C888" s="124"/>
      <c r="D888" s="124"/>
      <c r="E888" s="1"/>
      <c r="F888" s="1"/>
      <c r="G888" s="1"/>
      <c r="H888" s="1"/>
      <c r="I888" s="1"/>
      <c r="J888" s="1"/>
      <c r="K888" s="1"/>
      <c r="L888" s="1"/>
      <c r="M888" s="1"/>
      <c r="N888" s="1"/>
      <c r="O888" s="1"/>
      <c r="P888" s="1"/>
      <c r="Q888" s="1"/>
      <c r="R888" s="1"/>
      <c r="S888" s="1"/>
      <c r="T888" s="1"/>
      <c r="U888" s="1"/>
      <c r="V888" s="1"/>
      <c r="W888" s="1"/>
      <c r="X888" s="1"/>
      <c r="Y888" s="1"/>
    </row>
    <row r="889" spans="1:25" ht="9.75" customHeight="1">
      <c r="A889" s="1"/>
      <c r="B889" s="72"/>
      <c r="C889" s="124"/>
      <c r="D889" s="124"/>
      <c r="E889" s="1"/>
      <c r="F889" s="1"/>
      <c r="G889" s="1"/>
      <c r="H889" s="1"/>
      <c r="I889" s="1"/>
      <c r="J889" s="1"/>
      <c r="K889" s="1"/>
      <c r="L889" s="1"/>
      <c r="M889" s="1"/>
      <c r="N889" s="1"/>
      <c r="O889" s="1"/>
      <c r="P889" s="1"/>
      <c r="Q889" s="1"/>
      <c r="R889" s="1"/>
      <c r="S889" s="1"/>
      <c r="T889" s="1"/>
      <c r="U889" s="1"/>
      <c r="V889" s="1"/>
      <c r="W889" s="1"/>
      <c r="X889" s="1"/>
      <c r="Y889" s="1"/>
    </row>
    <row r="890" spans="1:25" ht="9.75" customHeight="1">
      <c r="A890" s="1"/>
      <c r="B890" s="72"/>
      <c r="C890" s="124"/>
      <c r="D890" s="124"/>
      <c r="E890" s="1"/>
      <c r="F890" s="1"/>
      <c r="G890" s="1"/>
      <c r="H890" s="1"/>
      <c r="I890" s="1"/>
      <c r="J890" s="1"/>
      <c r="K890" s="1"/>
      <c r="L890" s="1"/>
      <c r="M890" s="1"/>
      <c r="N890" s="1"/>
      <c r="O890" s="1"/>
      <c r="P890" s="1"/>
      <c r="Q890" s="1"/>
      <c r="R890" s="1"/>
      <c r="S890" s="1"/>
      <c r="T890" s="1"/>
      <c r="U890" s="1"/>
      <c r="V890" s="1"/>
      <c r="W890" s="1"/>
      <c r="X890" s="1"/>
      <c r="Y890" s="1"/>
    </row>
    <row r="891" spans="1:25" ht="9.75" customHeight="1">
      <c r="A891" s="1"/>
      <c r="B891" s="72"/>
      <c r="C891" s="124"/>
      <c r="D891" s="124"/>
      <c r="E891" s="1"/>
      <c r="F891" s="1"/>
      <c r="G891" s="1"/>
      <c r="H891" s="1"/>
      <c r="I891" s="1"/>
      <c r="J891" s="1"/>
      <c r="K891" s="1"/>
      <c r="L891" s="1"/>
      <c r="M891" s="1"/>
      <c r="N891" s="1"/>
      <c r="O891" s="1"/>
      <c r="P891" s="1"/>
      <c r="Q891" s="1"/>
      <c r="R891" s="1"/>
      <c r="S891" s="1"/>
      <c r="T891" s="1"/>
      <c r="U891" s="1"/>
      <c r="V891" s="1"/>
      <c r="W891" s="1"/>
      <c r="X891" s="1"/>
      <c r="Y891" s="1"/>
    </row>
    <row r="892" spans="1:25" ht="9.75" customHeight="1">
      <c r="A892" s="1"/>
      <c r="B892" s="72"/>
      <c r="C892" s="124"/>
      <c r="D892" s="124"/>
      <c r="E892" s="1"/>
      <c r="F892" s="1"/>
      <c r="G892" s="1"/>
      <c r="H892" s="1"/>
      <c r="I892" s="1"/>
      <c r="J892" s="1"/>
      <c r="K892" s="1"/>
      <c r="L892" s="1"/>
      <c r="M892" s="1"/>
      <c r="N892" s="1"/>
      <c r="O892" s="1"/>
      <c r="P892" s="1"/>
      <c r="Q892" s="1"/>
      <c r="R892" s="1"/>
      <c r="S892" s="1"/>
      <c r="T892" s="1"/>
      <c r="U892" s="1"/>
      <c r="V892" s="1"/>
      <c r="W892" s="1"/>
      <c r="X892" s="1"/>
      <c r="Y892" s="1"/>
    </row>
    <row r="893" spans="1:25" ht="9.75" customHeight="1">
      <c r="A893" s="1"/>
      <c r="B893" s="72"/>
      <c r="C893" s="124"/>
      <c r="D893" s="124"/>
      <c r="E893" s="1"/>
      <c r="F893" s="1"/>
      <c r="G893" s="1"/>
      <c r="H893" s="1"/>
      <c r="I893" s="1"/>
      <c r="J893" s="1"/>
      <c r="K893" s="1"/>
      <c r="L893" s="1"/>
      <c r="M893" s="1"/>
      <c r="N893" s="1"/>
      <c r="O893" s="1"/>
      <c r="P893" s="1"/>
      <c r="Q893" s="1"/>
      <c r="R893" s="1"/>
      <c r="S893" s="1"/>
      <c r="T893" s="1"/>
      <c r="U893" s="1"/>
      <c r="V893" s="1"/>
      <c r="W893" s="1"/>
      <c r="X893" s="1"/>
      <c r="Y893" s="1"/>
    </row>
    <row r="894" spans="1:25" ht="9.75" customHeight="1">
      <c r="A894" s="1"/>
      <c r="B894" s="72"/>
      <c r="C894" s="124"/>
      <c r="D894" s="124"/>
      <c r="E894" s="1"/>
      <c r="F894" s="1"/>
      <c r="G894" s="1"/>
      <c r="H894" s="1"/>
      <c r="I894" s="1"/>
      <c r="J894" s="1"/>
      <c r="K894" s="1"/>
      <c r="L894" s="1"/>
      <c r="M894" s="1"/>
      <c r="N894" s="1"/>
      <c r="O894" s="1"/>
      <c r="P894" s="1"/>
      <c r="Q894" s="1"/>
      <c r="R894" s="1"/>
      <c r="S894" s="1"/>
      <c r="T894" s="1"/>
      <c r="U894" s="1"/>
      <c r="V894" s="1"/>
      <c r="W894" s="1"/>
      <c r="X894" s="1"/>
      <c r="Y894" s="1"/>
    </row>
    <row r="895" spans="1:25" ht="9.75" customHeight="1">
      <c r="A895" s="1"/>
      <c r="B895" s="72"/>
      <c r="C895" s="124"/>
      <c r="D895" s="124"/>
      <c r="E895" s="1"/>
      <c r="F895" s="1"/>
      <c r="G895" s="1"/>
      <c r="H895" s="1"/>
      <c r="I895" s="1"/>
      <c r="J895" s="1"/>
      <c r="K895" s="1"/>
      <c r="L895" s="1"/>
      <c r="M895" s="1"/>
      <c r="N895" s="1"/>
      <c r="O895" s="1"/>
      <c r="P895" s="1"/>
      <c r="Q895" s="1"/>
      <c r="R895" s="1"/>
      <c r="S895" s="1"/>
      <c r="T895" s="1"/>
      <c r="U895" s="1"/>
      <c r="V895" s="1"/>
      <c r="W895" s="1"/>
      <c r="X895" s="1"/>
      <c r="Y895" s="1"/>
    </row>
    <row r="896" spans="1:25" ht="9.75" customHeight="1">
      <c r="A896" s="1"/>
      <c r="B896" s="72"/>
      <c r="C896" s="124"/>
      <c r="D896" s="124"/>
      <c r="E896" s="1"/>
      <c r="F896" s="1"/>
      <c r="G896" s="1"/>
      <c r="H896" s="1"/>
      <c r="I896" s="1"/>
      <c r="J896" s="1"/>
      <c r="K896" s="1"/>
      <c r="L896" s="1"/>
      <c r="M896" s="1"/>
      <c r="N896" s="1"/>
      <c r="O896" s="1"/>
      <c r="P896" s="1"/>
      <c r="Q896" s="1"/>
      <c r="R896" s="1"/>
      <c r="S896" s="1"/>
      <c r="T896" s="1"/>
      <c r="U896" s="1"/>
      <c r="V896" s="1"/>
      <c r="W896" s="1"/>
      <c r="X896" s="1"/>
      <c r="Y896" s="1"/>
    </row>
    <row r="897" spans="1:25" ht="9.75" customHeight="1">
      <c r="A897" s="1"/>
      <c r="B897" s="72"/>
      <c r="C897" s="124"/>
      <c r="D897" s="124"/>
      <c r="E897" s="1"/>
      <c r="F897" s="1"/>
      <c r="G897" s="1"/>
      <c r="H897" s="1"/>
      <c r="I897" s="1"/>
      <c r="J897" s="1"/>
      <c r="K897" s="1"/>
      <c r="L897" s="1"/>
      <c r="M897" s="1"/>
      <c r="N897" s="1"/>
      <c r="O897" s="1"/>
      <c r="P897" s="1"/>
      <c r="Q897" s="1"/>
      <c r="R897" s="1"/>
      <c r="S897" s="1"/>
      <c r="T897" s="1"/>
      <c r="U897" s="1"/>
      <c r="V897" s="1"/>
      <c r="W897" s="1"/>
      <c r="X897" s="1"/>
      <c r="Y897" s="1"/>
    </row>
    <row r="898" spans="1:25" ht="9.75" customHeight="1">
      <c r="A898" s="1"/>
      <c r="B898" s="72"/>
      <c r="C898" s="124"/>
      <c r="D898" s="124"/>
      <c r="E898" s="1"/>
      <c r="F898" s="1"/>
      <c r="G898" s="1"/>
      <c r="H898" s="1"/>
      <c r="I898" s="1"/>
      <c r="J898" s="1"/>
      <c r="K898" s="1"/>
      <c r="L898" s="1"/>
      <c r="M898" s="1"/>
      <c r="N898" s="1"/>
      <c r="O898" s="1"/>
      <c r="P898" s="1"/>
      <c r="Q898" s="1"/>
      <c r="R898" s="1"/>
      <c r="S898" s="1"/>
      <c r="T898" s="1"/>
      <c r="U898" s="1"/>
      <c r="V898" s="1"/>
      <c r="W898" s="1"/>
      <c r="X898" s="1"/>
      <c r="Y898" s="1"/>
    </row>
    <row r="899" spans="1:25" ht="9.75" customHeight="1">
      <c r="A899" s="1"/>
      <c r="B899" s="72"/>
      <c r="C899" s="124"/>
      <c r="D899" s="124"/>
      <c r="E899" s="1"/>
      <c r="F899" s="1"/>
      <c r="G899" s="1"/>
      <c r="H899" s="1"/>
      <c r="I899" s="1"/>
      <c r="J899" s="1"/>
      <c r="K899" s="1"/>
      <c r="L899" s="1"/>
      <c r="M899" s="1"/>
      <c r="N899" s="1"/>
      <c r="O899" s="1"/>
      <c r="P899" s="1"/>
      <c r="Q899" s="1"/>
      <c r="R899" s="1"/>
      <c r="S899" s="1"/>
      <c r="T899" s="1"/>
      <c r="U899" s="1"/>
      <c r="V899" s="1"/>
      <c r="W899" s="1"/>
      <c r="X899" s="1"/>
      <c r="Y899" s="1"/>
    </row>
    <row r="900" spans="1:25" ht="9.75" customHeight="1">
      <c r="A900" s="1"/>
      <c r="B900" s="72"/>
      <c r="C900" s="124"/>
      <c r="D900" s="124"/>
      <c r="E900" s="1"/>
      <c r="F900" s="1"/>
      <c r="G900" s="1"/>
      <c r="H900" s="1"/>
      <c r="I900" s="1"/>
      <c r="J900" s="1"/>
      <c r="K900" s="1"/>
      <c r="L900" s="1"/>
      <c r="M900" s="1"/>
      <c r="N900" s="1"/>
      <c r="O900" s="1"/>
      <c r="P900" s="1"/>
      <c r="Q900" s="1"/>
      <c r="R900" s="1"/>
      <c r="S900" s="1"/>
      <c r="T900" s="1"/>
      <c r="U900" s="1"/>
      <c r="V900" s="1"/>
      <c r="W900" s="1"/>
      <c r="X900" s="1"/>
      <c r="Y900" s="1"/>
    </row>
    <row r="901" spans="1:25" ht="9.75" customHeight="1">
      <c r="A901" s="1"/>
      <c r="B901" s="72"/>
      <c r="C901" s="124"/>
      <c r="D901" s="124"/>
      <c r="E901" s="1"/>
      <c r="F901" s="1"/>
      <c r="G901" s="1"/>
      <c r="H901" s="1"/>
      <c r="I901" s="1"/>
      <c r="J901" s="1"/>
      <c r="K901" s="1"/>
      <c r="L901" s="1"/>
      <c r="M901" s="1"/>
      <c r="N901" s="1"/>
      <c r="O901" s="1"/>
      <c r="P901" s="1"/>
      <c r="Q901" s="1"/>
      <c r="R901" s="1"/>
      <c r="S901" s="1"/>
      <c r="T901" s="1"/>
      <c r="U901" s="1"/>
      <c r="V901" s="1"/>
      <c r="W901" s="1"/>
      <c r="X901" s="1"/>
      <c r="Y901" s="1"/>
    </row>
    <row r="902" spans="1:25" ht="9.75" customHeight="1">
      <c r="A902" s="1"/>
      <c r="B902" s="72"/>
      <c r="C902" s="124"/>
      <c r="D902" s="124"/>
      <c r="E902" s="1"/>
      <c r="F902" s="1"/>
      <c r="G902" s="1"/>
      <c r="H902" s="1"/>
      <c r="I902" s="1"/>
      <c r="J902" s="1"/>
      <c r="K902" s="1"/>
      <c r="L902" s="1"/>
      <c r="M902" s="1"/>
      <c r="N902" s="1"/>
      <c r="O902" s="1"/>
      <c r="P902" s="1"/>
      <c r="Q902" s="1"/>
      <c r="R902" s="1"/>
      <c r="S902" s="1"/>
      <c r="T902" s="1"/>
      <c r="U902" s="1"/>
      <c r="V902" s="1"/>
      <c r="W902" s="1"/>
      <c r="X902" s="1"/>
      <c r="Y902" s="1"/>
    </row>
    <row r="903" spans="1:25" ht="9.75" customHeight="1">
      <c r="A903" s="1"/>
      <c r="B903" s="72"/>
      <c r="C903" s="124"/>
      <c r="D903" s="124"/>
      <c r="E903" s="1"/>
      <c r="F903" s="1"/>
      <c r="G903" s="1"/>
      <c r="H903" s="1"/>
      <c r="I903" s="1"/>
      <c r="J903" s="1"/>
      <c r="K903" s="1"/>
      <c r="L903" s="1"/>
      <c r="M903" s="1"/>
      <c r="N903" s="1"/>
      <c r="O903" s="1"/>
      <c r="P903" s="1"/>
      <c r="Q903" s="1"/>
      <c r="R903" s="1"/>
      <c r="S903" s="1"/>
      <c r="T903" s="1"/>
      <c r="U903" s="1"/>
      <c r="V903" s="1"/>
      <c r="W903" s="1"/>
      <c r="X903" s="1"/>
      <c r="Y903" s="1"/>
    </row>
    <row r="904" spans="1:25" ht="9.75" customHeight="1">
      <c r="A904" s="1"/>
      <c r="B904" s="72"/>
      <c r="C904" s="124"/>
      <c r="D904" s="124"/>
      <c r="E904" s="1"/>
      <c r="F904" s="1"/>
      <c r="G904" s="1"/>
      <c r="H904" s="1"/>
      <c r="I904" s="1"/>
      <c r="J904" s="1"/>
      <c r="K904" s="1"/>
      <c r="L904" s="1"/>
      <c r="M904" s="1"/>
      <c r="N904" s="1"/>
      <c r="O904" s="1"/>
      <c r="P904" s="1"/>
      <c r="Q904" s="1"/>
      <c r="R904" s="1"/>
      <c r="S904" s="1"/>
      <c r="T904" s="1"/>
      <c r="U904" s="1"/>
      <c r="V904" s="1"/>
      <c r="W904" s="1"/>
      <c r="X904" s="1"/>
      <c r="Y904" s="1"/>
    </row>
    <row r="905" spans="1:25" ht="9.75" customHeight="1">
      <c r="A905" s="1"/>
      <c r="B905" s="72"/>
      <c r="C905" s="124"/>
      <c r="D905" s="124"/>
      <c r="E905" s="1"/>
      <c r="F905" s="1"/>
      <c r="G905" s="1"/>
      <c r="H905" s="1"/>
      <c r="I905" s="1"/>
      <c r="J905" s="1"/>
      <c r="K905" s="1"/>
      <c r="L905" s="1"/>
      <c r="M905" s="1"/>
      <c r="N905" s="1"/>
      <c r="O905" s="1"/>
      <c r="P905" s="1"/>
      <c r="Q905" s="1"/>
      <c r="R905" s="1"/>
      <c r="S905" s="1"/>
      <c r="T905" s="1"/>
      <c r="U905" s="1"/>
      <c r="V905" s="1"/>
      <c r="W905" s="1"/>
      <c r="X905" s="1"/>
      <c r="Y905" s="1"/>
    </row>
    <row r="906" spans="1:25" ht="9.75" customHeight="1">
      <c r="A906" s="1"/>
      <c r="B906" s="72"/>
      <c r="C906" s="124"/>
      <c r="D906" s="124"/>
      <c r="E906" s="1"/>
      <c r="F906" s="1"/>
      <c r="G906" s="1"/>
      <c r="H906" s="1"/>
      <c r="I906" s="1"/>
      <c r="J906" s="1"/>
      <c r="K906" s="1"/>
      <c r="L906" s="1"/>
      <c r="M906" s="1"/>
      <c r="N906" s="1"/>
      <c r="O906" s="1"/>
      <c r="P906" s="1"/>
      <c r="Q906" s="1"/>
      <c r="R906" s="1"/>
      <c r="S906" s="1"/>
      <c r="T906" s="1"/>
      <c r="U906" s="1"/>
      <c r="V906" s="1"/>
      <c r="W906" s="1"/>
      <c r="X906" s="1"/>
      <c r="Y906" s="1"/>
    </row>
    <row r="907" spans="1:25" ht="9.75" customHeight="1">
      <c r="A907" s="1"/>
      <c r="B907" s="72"/>
      <c r="C907" s="124"/>
      <c r="D907" s="124"/>
      <c r="E907" s="1"/>
      <c r="F907" s="1"/>
      <c r="G907" s="1"/>
      <c r="H907" s="1"/>
      <c r="I907" s="1"/>
      <c r="J907" s="1"/>
      <c r="K907" s="1"/>
      <c r="L907" s="1"/>
      <c r="M907" s="1"/>
      <c r="N907" s="1"/>
      <c r="O907" s="1"/>
      <c r="P907" s="1"/>
      <c r="Q907" s="1"/>
      <c r="R907" s="1"/>
      <c r="S907" s="1"/>
      <c r="T907" s="1"/>
      <c r="U907" s="1"/>
      <c r="V907" s="1"/>
      <c r="W907" s="1"/>
      <c r="X907" s="1"/>
      <c r="Y907" s="1"/>
    </row>
    <row r="908" spans="1:25" ht="9.75" customHeight="1">
      <c r="A908" s="1"/>
      <c r="B908" s="72"/>
      <c r="C908" s="124"/>
      <c r="D908" s="124"/>
      <c r="E908" s="1"/>
      <c r="F908" s="1"/>
      <c r="G908" s="1"/>
      <c r="H908" s="1"/>
      <c r="I908" s="1"/>
      <c r="J908" s="1"/>
      <c r="K908" s="1"/>
      <c r="L908" s="1"/>
      <c r="M908" s="1"/>
      <c r="N908" s="1"/>
      <c r="O908" s="1"/>
      <c r="P908" s="1"/>
      <c r="Q908" s="1"/>
      <c r="R908" s="1"/>
      <c r="S908" s="1"/>
      <c r="T908" s="1"/>
      <c r="U908" s="1"/>
      <c r="V908" s="1"/>
      <c r="W908" s="1"/>
      <c r="X908" s="1"/>
      <c r="Y908" s="1"/>
    </row>
    <row r="909" spans="1:25" ht="9.75" customHeight="1">
      <c r="A909" s="1"/>
      <c r="B909" s="72"/>
      <c r="C909" s="124"/>
      <c r="D909" s="124"/>
      <c r="E909" s="1"/>
      <c r="F909" s="1"/>
      <c r="G909" s="1"/>
      <c r="H909" s="1"/>
      <c r="I909" s="1"/>
      <c r="J909" s="1"/>
      <c r="K909" s="1"/>
      <c r="L909" s="1"/>
      <c r="M909" s="1"/>
      <c r="N909" s="1"/>
      <c r="O909" s="1"/>
      <c r="P909" s="1"/>
      <c r="Q909" s="1"/>
      <c r="R909" s="1"/>
      <c r="S909" s="1"/>
      <c r="T909" s="1"/>
      <c r="U909" s="1"/>
      <c r="V909" s="1"/>
      <c r="W909" s="1"/>
      <c r="X909" s="1"/>
      <c r="Y909" s="1"/>
    </row>
    <row r="910" spans="1:25" ht="9.75" customHeight="1">
      <c r="A910" s="1"/>
      <c r="B910" s="72"/>
      <c r="C910" s="124"/>
      <c r="D910" s="124"/>
      <c r="E910" s="1"/>
      <c r="F910" s="1"/>
      <c r="G910" s="1"/>
      <c r="H910" s="1"/>
      <c r="I910" s="1"/>
      <c r="J910" s="1"/>
      <c r="K910" s="1"/>
      <c r="L910" s="1"/>
      <c r="M910" s="1"/>
      <c r="N910" s="1"/>
      <c r="O910" s="1"/>
      <c r="P910" s="1"/>
      <c r="Q910" s="1"/>
      <c r="R910" s="1"/>
      <c r="S910" s="1"/>
      <c r="T910" s="1"/>
      <c r="U910" s="1"/>
      <c r="V910" s="1"/>
      <c r="W910" s="1"/>
      <c r="X910" s="1"/>
      <c r="Y910" s="1"/>
    </row>
    <row r="911" spans="1:25" ht="9.75" customHeight="1">
      <c r="A911" s="1"/>
      <c r="B911" s="72"/>
      <c r="C911" s="124"/>
      <c r="D911" s="124"/>
      <c r="E911" s="1"/>
      <c r="F911" s="1"/>
      <c r="G911" s="1"/>
      <c r="H911" s="1"/>
      <c r="I911" s="1"/>
      <c r="J911" s="1"/>
      <c r="K911" s="1"/>
      <c r="L911" s="1"/>
      <c r="M911" s="1"/>
      <c r="N911" s="1"/>
      <c r="O911" s="1"/>
      <c r="P911" s="1"/>
      <c r="Q911" s="1"/>
      <c r="R911" s="1"/>
      <c r="S911" s="1"/>
      <c r="T911" s="1"/>
      <c r="U911" s="1"/>
      <c r="V911" s="1"/>
      <c r="W911" s="1"/>
      <c r="X911" s="1"/>
      <c r="Y911" s="1"/>
    </row>
    <row r="912" spans="1:25" ht="9.75" customHeight="1">
      <c r="A912" s="1"/>
      <c r="B912" s="72"/>
      <c r="C912" s="124"/>
      <c r="D912" s="124"/>
      <c r="E912" s="1"/>
      <c r="F912" s="1"/>
      <c r="G912" s="1"/>
      <c r="H912" s="1"/>
      <c r="I912" s="1"/>
      <c r="J912" s="1"/>
      <c r="K912" s="1"/>
      <c r="L912" s="1"/>
      <c r="M912" s="1"/>
      <c r="N912" s="1"/>
      <c r="O912" s="1"/>
      <c r="P912" s="1"/>
      <c r="Q912" s="1"/>
      <c r="R912" s="1"/>
      <c r="S912" s="1"/>
      <c r="T912" s="1"/>
      <c r="U912" s="1"/>
      <c r="V912" s="1"/>
      <c r="W912" s="1"/>
      <c r="X912" s="1"/>
      <c r="Y912" s="1"/>
    </row>
    <row r="913" spans="1:25" ht="9.75" customHeight="1">
      <c r="A913" s="1"/>
      <c r="B913" s="72"/>
      <c r="C913" s="124"/>
      <c r="D913" s="124"/>
      <c r="E913" s="1"/>
      <c r="F913" s="1"/>
      <c r="G913" s="1"/>
      <c r="H913" s="1"/>
      <c r="I913" s="1"/>
      <c r="J913" s="1"/>
      <c r="K913" s="1"/>
      <c r="L913" s="1"/>
      <c r="M913" s="1"/>
      <c r="N913" s="1"/>
      <c r="O913" s="1"/>
      <c r="P913" s="1"/>
      <c r="Q913" s="1"/>
      <c r="R913" s="1"/>
      <c r="S913" s="1"/>
      <c r="T913" s="1"/>
      <c r="U913" s="1"/>
      <c r="V913" s="1"/>
      <c r="W913" s="1"/>
      <c r="X913" s="1"/>
      <c r="Y913" s="1"/>
    </row>
    <row r="914" spans="1:25" ht="9.75" customHeight="1">
      <c r="A914" s="1"/>
      <c r="B914" s="72"/>
      <c r="C914" s="124"/>
      <c r="D914" s="124"/>
      <c r="E914" s="1"/>
      <c r="F914" s="1"/>
      <c r="G914" s="1"/>
      <c r="H914" s="1"/>
      <c r="I914" s="1"/>
      <c r="J914" s="1"/>
      <c r="K914" s="1"/>
      <c r="L914" s="1"/>
      <c r="M914" s="1"/>
      <c r="N914" s="1"/>
      <c r="O914" s="1"/>
      <c r="P914" s="1"/>
      <c r="Q914" s="1"/>
      <c r="R914" s="1"/>
      <c r="S914" s="1"/>
      <c r="T914" s="1"/>
      <c r="U914" s="1"/>
      <c r="V914" s="1"/>
      <c r="W914" s="1"/>
      <c r="X914" s="1"/>
      <c r="Y914" s="1"/>
    </row>
    <row r="915" spans="1:25" ht="9.75" customHeight="1">
      <c r="A915" s="1"/>
      <c r="B915" s="72"/>
      <c r="C915" s="124"/>
      <c r="D915" s="124"/>
      <c r="E915" s="1"/>
      <c r="F915" s="1"/>
      <c r="G915" s="1"/>
      <c r="H915" s="1"/>
      <c r="I915" s="1"/>
      <c r="J915" s="1"/>
      <c r="K915" s="1"/>
      <c r="L915" s="1"/>
      <c r="M915" s="1"/>
      <c r="N915" s="1"/>
      <c r="O915" s="1"/>
      <c r="P915" s="1"/>
      <c r="Q915" s="1"/>
      <c r="R915" s="1"/>
      <c r="S915" s="1"/>
      <c r="T915" s="1"/>
      <c r="U915" s="1"/>
      <c r="V915" s="1"/>
      <c r="W915" s="1"/>
      <c r="X915" s="1"/>
      <c r="Y915" s="1"/>
    </row>
    <row r="916" spans="1:25" ht="9.75" customHeight="1">
      <c r="A916" s="1"/>
      <c r="B916" s="72"/>
      <c r="C916" s="124"/>
      <c r="D916" s="124"/>
      <c r="E916" s="1"/>
      <c r="F916" s="1"/>
      <c r="G916" s="1"/>
      <c r="H916" s="1"/>
      <c r="I916" s="1"/>
      <c r="J916" s="1"/>
      <c r="K916" s="1"/>
      <c r="L916" s="1"/>
      <c r="M916" s="1"/>
      <c r="N916" s="1"/>
      <c r="O916" s="1"/>
      <c r="P916" s="1"/>
      <c r="Q916" s="1"/>
      <c r="R916" s="1"/>
      <c r="S916" s="1"/>
      <c r="T916" s="1"/>
      <c r="U916" s="1"/>
      <c r="V916" s="1"/>
      <c r="W916" s="1"/>
      <c r="X916" s="1"/>
      <c r="Y916" s="1"/>
    </row>
    <row r="917" spans="1:25" ht="9.75" customHeight="1">
      <c r="A917" s="1"/>
      <c r="B917" s="72"/>
      <c r="C917" s="124"/>
      <c r="D917" s="124"/>
      <c r="E917" s="1"/>
      <c r="F917" s="1"/>
      <c r="G917" s="1"/>
      <c r="H917" s="1"/>
      <c r="I917" s="1"/>
      <c r="J917" s="1"/>
      <c r="K917" s="1"/>
      <c r="L917" s="1"/>
      <c r="M917" s="1"/>
      <c r="N917" s="1"/>
      <c r="O917" s="1"/>
      <c r="P917" s="1"/>
      <c r="Q917" s="1"/>
      <c r="R917" s="1"/>
      <c r="S917" s="1"/>
      <c r="T917" s="1"/>
      <c r="U917" s="1"/>
      <c r="V917" s="1"/>
      <c r="W917" s="1"/>
      <c r="X917" s="1"/>
      <c r="Y917" s="1"/>
    </row>
    <row r="918" spans="1:25" ht="9.75" customHeight="1">
      <c r="A918" s="1"/>
      <c r="B918" s="72"/>
      <c r="C918" s="124"/>
      <c r="D918" s="124"/>
      <c r="E918" s="1"/>
      <c r="F918" s="1"/>
      <c r="G918" s="1"/>
      <c r="H918" s="1"/>
      <c r="I918" s="1"/>
      <c r="J918" s="1"/>
      <c r="K918" s="1"/>
      <c r="L918" s="1"/>
      <c r="M918" s="1"/>
      <c r="N918" s="1"/>
      <c r="O918" s="1"/>
      <c r="P918" s="1"/>
      <c r="Q918" s="1"/>
      <c r="R918" s="1"/>
      <c r="S918" s="1"/>
      <c r="T918" s="1"/>
      <c r="U918" s="1"/>
      <c r="V918" s="1"/>
      <c r="W918" s="1"/>
      <c r="X918" s="1"/>
      <c r="Y918" s="1"/>
    </row>
    <row r="919" spans="1:25" ht="9.75" customHeight="1">
      <c r="A919" s="1"/>
      <c r="B919" s="72"/>
      <c r="C919" s="124"/>
      <c r="D919" s="124"/>
      <c r="E919" s="1"/>
      <c r="F919" s="1"/>
      <c r="G919" s="1"/>
      <c r="H919" s="1"/>
      <c r="I919" s="1"/>
      <c r="J919" s="1"/>
      <c r="K919" s="1"/>
      <c r="L919" s="1"/>
      <c r="M919" s="1"/>
      <c r="N919" s="1"/>
      <c r="O919" s="1"/>
      <c r="P919" s="1"/>
      <c r="Q919" s="1"/>
      <c r="R919" s="1"/>
      <c r="S919" s="1"/>
      <c r="T919" s="1"/>
      <c r="U919" s="1"/>
      <c r="V919" s="1"/>
      <c r="W919" s="1"/>
      <c r="X919" s="1"/>
      <c r="Y919" s="1"/>
    </row>
    <row r="920" spans="1:25" ht="9.75" customHeight="1">
      <c r="A920" s="1"/>
      <c r="B920" s="72"/>
      <c r="C920" s="124"/>
      <c r="D920" s="124"/>
      <c r="E920" s="1"/>
      <c r="F920" s="1"/>
      <c r="G920" s="1"/>
      <c r="H920" s="1"/>
      <c r="I920" s="1"/>
      <c r="J920" s="1"/>
      <c r="K920" s="1"/>
      <c r="L920" s="1"/>
      <c r="M920" s="1"/>
      <c r="N920" s="1"/>
      <c r="O920" s="1"/>
      <c r="P920" s="1"/>
      <c r="Q920" s="1"/>
      <c r="R920" s="1"/>
      <c r="S920" s="1"/>
      <c r="T920" s="1"/>
      <c r="U920" s="1"/>
      <c r="V920" s="1"/>
      <c r="W920" s="1"/>
      <c r="X920" s="1"/>
      <c r="Y920" s="1"/>
    </row>
    <row r="921" spans="1:25" ht="9.75" customHeight="1">
      <c r="A921" s="1"/>
      <c r="B921" s="72"/>
      <c r="C921" s="124"/>
      <c r="D921" s="124"/>
      <c r="E921" s="1"/>
      <c r="F921" s="1"/>
      <c r="G921" s="1"/>
      <c r="H921" s="1"/>
      <c r="I921" s="1"/>
      <c r="J921" s="1"/>
      <c r="K921" s="1"/>
      <c r="L921" s="1"/>
      <c r="M921" s="1"/>
      <c r="N921" s="1"/>
      <c r="O921" s="1"/>
      <c r="P921" s="1"/>
      <c r="Q921" s="1"/>
      <c r="R921" s="1"/>
      <c r="S921" s="1"/>
      <c r="T921" s="1"/>
      <c r="U921" s="1"/>
      <c r="V921" s="1"/>
      <c r="W921" s="1"/>
      <c r="X921" s="1"/>
      <c r="Y921" s="1"/>
    </row>
    <row r="922" spans="1:25" ht="9.75" customHeight="1">
      <c r="A922" s="1"/>
      <c r="B922" s="72"/>
      <c r="C922" s="124"/>
      <c r="D922" s="124"/>
      <c r="E922" s="1"/>
      <c r="F922" s="1"/>
      <c r="G922" s="1"/>
      <c r="H922" s="1"/>
      <c r="I922" s="1"/>
      <c r="J922" s="1"/>
      <c r="K922" s="1"/>
      <c r="L922" s="1"/>
      <c r="M922" s="1"/>
      <c r="N922" s="1"/>
      <c r="O922" s="1"/>
      <c r="P922" s="1"/>
      <c r="Q922" s="1"/>
      <c r="R922" s="1"/>
      <c r="S922" s="1"/>
      <c r="T922" s="1"/>
      <c r="U922" s="1"/>
      <c r="V922" s="1"/>
      <c r="W922" s="1"/>
      <c r="X922" s="1"/>
      <c r="Y922" s="1"/>
    </row>
    <row r="923" spans="1:25" ht="9.75" customHeight="1">
      <c r="A923" s="1"/>
      <c r="B923" s="72"/>
      <c r="C923" s="124"/>
      <c r="D923" s="124"/>
      <c r="E923" s="1"/>
      <c r="F923" s="1"/>
      <c r="G923" s="1"/>
      <c r="H923" s="1"/>
      <c r="I923" s="1"/>
      <c r="J923" s="1"/>
      <c r="K923" s="1"/>
      <c r="L923" s="1"/>
      <c r="M923" s="1"/>
      <c r="N923" s="1"/>
      <c r="O923" s="1"/>
      <c r="P923" s="1"/>
      <c r="Q923" s="1"/>
      <c r="R923" s="1"/>
      <c r="S923" s="1"/>
      <c r="T923" s="1"/>
      <c r="U923" s="1"/>
      <c r="V923" s="1"/>
      <c r="W923" s="1"/>
      <c r="X923" s="1"/>
      <c r="Y923" s="1"/>
    </row>
    <row r="924" spans="1:25" ht="9.75" customHeight="1">
      <c r="A924" s="1"/>
      <c r="B924" s="72"/>
      <c r="C924" s="124"/>
      <c r="D924" s="124"/>
      <c r="E924" s="1"/>
      <c r="F924" s="1"/>
      <c r="G924" s="1"/>
      <c r="H924" s="1"/>
      <c r="I924" s="1"/>
      <c r="J924" s="1"/>
      <c r="K924" s="1"/>
      <c r="L924" s="1"/>
      <c r="M924" s="1"/>
      <c r="N924" s="1"/>
      <c r="O924" s="1"/>
      <c r="P924" s="1"/>
      <c r="Q924" s="1"/>
      <c r="R924" s="1"/>
      <c r="S924" s="1"/>
      <c r="T924" s="1"/>
      <c r="U924" s="1"/>
      <c r="V924" s="1"/>
      <c r="W924" s="1"/>
      <c r="X924" s="1"/>
      <c r="Y924" s="1"/>
    </row>
    <row r="925" spans="1:25" ht="9.75" customHeight="1">
      <c r="A925" s="1"/>
      <c r="B925" s="72"/>
      <c r="C925" s="124"/>
      <c r="D925" s="124"/>
      <c r="E925" s="1"/>
      <c r="F925" s="1"/>
      <c r="G925" s="1"/>
      <c r="H925" s="1"/>
      <c r="I925" s="1"/>
      <c r="J925" s="1"/>
      <c r="K925" s="1"/>
      <c r="L925" s="1"/>
      <c r="M925" s="1"/>
      <c r="N925" s="1"/>
      <c r="O925" s="1"/>
      <c r="P925" s="1"/>
      <c r="Q925" s="1"/>
      <c r="R925" s="1"/>
      <c r="S925" s="1"/>
      <c r="T925" s="1"/>
      <c r="U925" s="1"/>
      <c r="V925" s="1"/>
      <c r="W925" s="1"/>
      <c r="X925" s="1"/>
      <c r="Y925" s="1"/>
    </row>
    <row r="926" spans="1:25" ht="9.75" customHeight="1">
      <c r="A926" s="1"/>
      <c r="B926" s="72"/>
      <c r="C926" s="124"/>
      <c r="D926" s="124"/>
      <c r="E926" s="1"/>
      <c r="F926" s="1"/>
      <c r="G926" s="1"/>
      <c r="H926" s="1"/>
      <c r="I926" s="1"/>
      <c r="J926" s="1"/>
      <c r="K926" s="1"/>
      <c r="L926" s="1"/>
      <c r="M926" s="1"/>
      <c r="N926" s="1"/>
      <c r="O926" s="1"/>
      <c r="P926" s="1"/>
      <c r="Q926" s="1"/>
      <c r="R926" s="1"/>
      <c r="S926" s="1"/>
      <c r="T926" s="1"/>
      <c r="U926" s="1"/>
      <c r="V926" s="1"/>
      <c r="W926" s="1"/>
      <c r="X926" s="1"/>
      <c r="Y926" s="1"/>
    </row>
    <row r="927" spans="1:25" ht="9.75" customHeight="1">
      <c r="A927" s="1"/>
      <c r="B927" s="72"/>
      <c r="C927" s="124"/>
      <c r="D927" s="124"/>
      <c r="E927" s="1"/>
      <c r="F927" s="1"/>
      <c r="G927" s="1"/>
      <c r="H927" s="1"/>
      <c r="I927" s="1"/>
      <c r="J927" s="1"/>
      <c r="K927" s="1"/>
      <c r="L927" s="1"/>
      <c r="M927" s="1"/>
      <c r="N927" s="1"/>
      <c r="O927" s="1"/>
      <c r="P927" s="1"/>
      <c r="Q927" s="1"/>
      <c r="R927" s="1"/>
      <c r="S927" s="1"/>
      <c r="T927" s="1"/>
      <c r="U927" s="1"/>
      <c r="V927" s="1"/>
      <c r="W927" s="1"/>
      <c r="X927" s="1"/>
      <c r="Y927" s="1"/>
    </row>
    <row r="928" spans="1:25" ht="9.75" customHeight="1">
      <c r="A928" s="1"/>
      <c r="B928" s="72"/>
      <c r="C928" s="124"/>
      <c r="D928" s="124"/>
      <c r="E928" s="1"/>
      <c r="F928" s="1"/>
      <c r="G928" s="1"/>
      <c r="H928" s="1"/>
      <c r="I928" s="1"/>
      <c r="J928" s="1"/>
      <c r="K928" s="1"/>
      <c r="L928" s="1"/>
      <c r="M928" s="1"/>
      <c r="N928" s="1"/>
      <c r="O928" s="1"/>
      <c r="P928" s="1"/>
      <c r="Q928" s="1"/>
      <c r="R928" s="1"/>
      <c r="S928" s="1"/>
      <c r="T928" s="1"/>
      <c r="U928" s="1"/>
      <c r="V928" s="1"/>
      <c r="W928" s="1"/>
      <c r="X928" s="1"/>
      <c r="Y928" s="1"/>
    </row>
    <row r="929" spans="1:25" ht="9.75" customHeight="1">
      <c r="A929" s="1"/>
      <c r="B929" s="72"/>
      <c r="C929" s="124"/>
      <c r="D929" s="124"/>
      <c r="E929" s="1"/>
      <c r="F929" s="1"/>
      <c r="G929" s="1"/>
      <c r="H929" s="1"/>
      <c r="I929" s="1"/>
      <c r="J929" s="1"/>
      <c r="K929" s="1"/>
      <c r="L929" s="1"/>
      <c r="M929" s="1"/>
      <c r="N929" s="1"/>
      <c r="O929" s="1"/>
      <c r="P929" s="1"/>
      <c r="Q929" s="1"/>
      <c r="R929" s="1"/>
      <c r="S929" s="1"/>
      <c r="T929" s="1"/>
      <c r="U929" s="1"/>
      <c r="V929" s="1"/>
      <c r="W929" s="1"/>
      <c r="X929" s="1"/>
      <c r="Y929" s="1"/>
    </row>
    <row r="930" spans="1:25" ht="9.75" customHeight="1">
      <c r="A930" s="1"/>
      <c r="B930" s="72"/>
      <c r="C930" s="124"/>
      <c r="D930" s="124"/>
      <c r="E930" s="1"/>
      <c r="F930" s="1"/>
      <c r="G930" s="1"/>
      <c r="H930" s="1"/>
      <c r="I930" s="1"/>
      <c r="J930" s="1"/>
      <c r="K930" s="1"/>
      <c r="L930" s="1"/>
      <c r="M930" s="1"/>
      <c r="N930" s="1"/>
      <c r="O930" s="1"/>
      <c r="P930" s="1"/>
      <c r="Q930" s="1"/>
      <c r="R930" s="1"/>
      <c r="S930" s="1"/>
      <c r="T930" s="1"/>
      <c r="U930" s="1"/>
      <c r="V930" s="1"/>
      <c r="W930" s="1"/>
      <c r="X930" s="1"/>
      <c r="Y930" s="1"/>
    </row>
    <row r="931" spans="1:25" ht="9.75" customHeight="1">
      <c r="A931" s="1"/>
      <c r="B931" s="72"/>
      <c r="C931" s="124"/>
      <c r="D931" s="124"/>
      <c r="E931" s="1"/>
      <c r="F931" s="1"/>
      <c r="G931" s="1"/>
      <c r="H931" s="1"/>
      <c r="I931" s="1"/>
      <c r="J931" s="1"/>
      <c r="K931" s="1"/>
      <c r="L931" s="1"/>
      <c r="M931" s="1"/>
      <c r="N931" s="1"/>
      <c r="O931" s="1"/>
      <c r="P931" s="1"/>
      <c r="Q931" s="1"/>
      <c r="R931" s="1"/>
      <c r="S931" s="1"/>
      <c r="T931" s="1"/>
      <c r="U931" s="1"/>
      <c r="V931" s="1"/>
      <c r="W931" s="1"/>
      <c r="X931" s="1"/>
      <c r="Y931" s="1"/>
    </row>
    <row r="932" spans="1:25" ht="9.75" customHeight="1">
      <c r="A932" s="1"/>
      <c r="B932" s="72"/>
      <c r="C932" s="124"/>
      <c r="D932" s="124"/>
      <c r="E932" s="1"/>
      <c r="F932" s="1"/>
      <c r="G932" s="1"/>
      <c r="H932" s="1"/>
      <c r="I932" s="1"/>
      <c r="J932" s="1"/>
      <c r="K932" s="1"/>
      <c r="L932" s="1"/>
      <c r="M932" s="1"/>
      <c r="N932" s="1"/>
      <c r="O932" s="1"/>
      <c r="P932" s="1"/>
      <c r="Q932" s="1"/>
      <c r="R932" s="1"/>
      <c r="S932" s="1"/>
      <c r="T932" s="1"/>
      <c r="U932" s="1"/>
      <c r="V932" s="1"/>
      <c r="W932" s="1"/>
      <c r="X932" s="1"/>
      <c r="Y932" s="1"/>
    </row>
    <row r="933" spans="1:25" ht="9.75" customHeight="1">
      <c r="A933" s="1"/>
      <c r="B933" s="72"/>
      <c r="C933" s="124"/>
      <c r="D933" s="124"/>
      <c r="E933" s="1"/>
      <c r="F933" s="1"/>
      <c r="G933" s="1"/>
      <c r="H933" s="1"/>
      <c r="I933" s="1"/>
      <c r="J933" s="1"/>
      <c r="K933" s="1"/>
      <c r="L933" s="1"/>
      <c r="M933" s="1"/>
      <c r="N933" s="1"/>
      <c r="O933" s="1"/>
      <c r="P933" s="1"/>
      <c r="Q933" s="1"/>
      <c r="R933" s="1"/>
      <c r="S933" s="1"/>
      <c r="T933" s="1"/>
      <c r="U933" s="1"/>
      <c r="V933" s="1"/>
      <c r="W933" s="1"/>
      <c r="X933" s="1"/>
      <c r="Y933" s="1"/>
    </row>
    <row r="934" spans="1:25" ht="9.75" customHeight="1">
      <c r="A934" s="1"/>
      <c r="B934" s="72"/>
      <c r="C934" s="124"/>
      <c r="D934" s="124"/>
      <c r="E934" s="1"/>
      <c r="F934" s="1"/>
      <c r="G934" s="1"/>
      <c r="H934" s="1"/>
      <c r="I934" s="1"/>
      <c r="J934" s="1"/>
      <c r="K934" s="1"/>
      <c r="L934" s="1"/>
      <c r="M934" s="1"/>
      <c r="N934" s="1"/>
      <c r="O934" s="1"/>
      <c r="P934" s="1"/>
      <c r="Q934" s="1"/>
      <c r="R934" s="1"/>
      <c r="S934" s="1"/>
      <c r="T934" s="1"/>
      <c r="U934" s="1"/>
      <c r="V934" s="1"/>
      <c r="W934" s="1"/>
      <c r="X934" s="1"/>
      <c r="Y934" s="1"/>
    </row>
    <row r="935" spans="1:25" ht="9.75" customHeight="1">
      <c r="A935" s="1"/>
      <c r="B935" s="72"/>
      <c r="C935" s="124"/>
      <c r="D935" s="124"/>
      <c r="E935" s="1"/>
      <c r="F935" s="1"/>
      <c r="G935" s="1"/>
      <c r="H935" s="1"/>
      <c r="I935" s="1"/>
      <c r="J935" s="1"/>
      <c r="K935" s="1"/>
      <c r="L935" s="1"/>
      <c r="M935" s="1"/>
      <c r="N935" s="1"/>
      <c r="O935" s="1"/>
      <c r="P935" s="1"/>
      <c r="Q935" s="1"/>
      <c r="R935" s="1"/>
      <c r="S935" s="1"/>
      <c r="T935" s="1"/>
      <c r="U935" s="1"/>
      <c r="V935" s="1"/>
      <c r="W935" s="1"/>
      <c r="X935" s="1"/>
      <c r="Y935" s="1"/>
    </row>
    <row r="936" spans="1:25" ht="9.75" customHeight="1">
      <c r="A936" s="1"/>
      <c r="B936" s="72"/>
      <c r="C936" s="124"/>
      <c r="D936" s="124"/>
      <c r="E936" s="1"/>
      <c r="F936" s="1"/>
      <c r="G936" s="1"/>
      <c r="H936" s="1"/>
      <c r="I936" s="1"/>
      <c r="J936" s="1"/>
      <c r="K936" s="1"/>
      <c r="L936" s="1"/>
      <c r="M936" s="1"/>
      <c r="N936" s="1"/>
      <c r="O936" s="1"/>
      <c r="P936" s="1"/>
      <c r="Q936" s="1"/>
      <c r="R936" s="1"/>
      <c r="S936" s="1"/>
      <c r="T936" s="1"/>
      <c r="U936" s="1"/>
      <c r="V936" s="1"/>
      <c r="W936" s="1"/>
      <c r="X936" s="1"/>
      <c r="Y936" s="1"/>
    </row>
    <row r="937" spans="1:25" ht="9.75" customHeight="1">
      <c r="A937" s="1"/>
      <c r="B937" s="72"/>
      <c r="C937" s="124"/>
      <c r="D937" s="124"/>
      <c r="E937" s="1"/>
      <c r="F937" s="1"/>
      <c r="G937" s="1"/>
      <c r="H937" s="1"/>
      <c r="I937" s="1"/>
      <c r="J937" s="1"/>
      <c r="K937" s="1"/>
      <c r="L937" s="1"/>
      <c r="M937" s="1"/>
      <c r="N937" s="1"/>
      <c r="O937" s="1"/>
      <c r="P937" s="1"/>
      <c r="Q937" s="1"/>
      <c r="R937" s="1"/>
      <c r="S937" s="1"/>
      <c r="T937" s="1"/>
      <c r="U937" s="1"/>
      <c r="V937" s="1"/>
      <c r="W937" s="1"/>
      <c r="X937" s="1"/>
      <c r="Y937" s="1"/>
    </row>
    <row r="938" spans="1:25" ht="9.75" customHeight="1">
      <c r="A938" s="1"/>
      <c r="B938" s="72"/>
      <c r="C938" s="124"/>
      <c r="D938" s="124"/>
      <c r="E938" s="1"/>
      <c r="F938" s="1"/>
      <c r="G938" s="1"/>
      <c r="H938" s="1"/>
      <c r="I938" s="1"/>
      <c r="J938" s="1"/>
      <c r="K938" s="1"/>
      <c r="L938" s="1"/>
      <c r="M938" s="1"/>
      <c r="N938" s="1"/>
      <c r="O938" s="1"/>
      <c r="P938" s="1"/>
      <c r="Q938" s="1"/>
      <c r="R938" s="1"/>
      <c r="S938" s="1"/>
      <c r="T938" s="1"/>
      <c r="U938" s="1"/>
      <c r="V938" s="1"/>
      <c r="W938" s="1"/>
      <c r="X938" s="1"/>
      <c r="Y938" s="1"/>
    </row>
    <row r="939" spans="1:25" ht="9.75" customHeight="1">
      <c r="A939" s="1"/>
      <c r="B939" s="72"/>
      <c r="C939" s="124"/>
      <c r="D939" s="124"/>
      <c r="E939" s="1"/>
      <c r="F939" s="1"/>
      <c r="G939" s="1"/>
      <c r="H939" s="1"/>
      <c r="I939" s="1"/>
      <c r="J939" s="1"/>
      <c r="K939" s="1"/>
      <c r="L939" s="1"/>
      <c r="M939" s="1"/>
      <c r="N939" s="1"/>
      <c r="O939" s="1"/>
      <c r="P939" s="1"/>
      <c r="Q939" s="1"/>
      <c r="R939" s="1"/>
      <c r="S939" s="1"/>
      <c r="T939" s="1"/>
      <c r="U939" s="1"/>
      <c r="V939" s="1"/>
      <c r="W939" s="1"/>
      <c r="X939" s="1"/>
      <c r="Y939" s="1"/>
    </row>
    <row r="940" spans="1:25" ht="9.75" customHeight="1">
      <c r="A940" s="1"/>
      <c r="B940" s="72"/>
      <c r="C940" s="124"/>
      <c r="D940" s="124"/>
      <c r="E940" s="1"/>
      <c r="F940" s="1"/>
      <c r="G940" s="1"/>
      <c r="H940" s="1"/>
      <c r="I940" s="1"/>
      <c r="J940" s="1"/>
      <c r="K940" s="1"/>
      <c r="L940" s="1"/>
      <c r="M940" s="1"/>
      <c r="N940" s="1"/>
      <c r="O940" s="1"/>
      <c r="P940" s="1"/>
      <c r="Q940" s="1"/>
      <c r="R940" s="1"/>
      <c r="S940" s="1"/>
      <c r="T940" s="1"/>
      <c r="U940" s="1"/>
      <c r="V940" s="1"/>
      <c r="W940" s="1"/>
      <c r="X940" s="1"/>
      <c r="Y940" s="1"/>
    </row>
    <row r="941" spans="1:25" ht="9.75" customHeight="1">
      <c r="A941" s="1"/>
      <c r="B941" s="72"/>
      <c r="C941" s="124"/>
      <c r="D941" s="124"/>
      <c r="E941" s="1"/>
      <c r="F941" s="1"/>
      <c r="G941" s="1"/>
      <c r="H941" s="1"/>
      <c r="I941" s="1"/>
      <c r="J941" s="1"/>
      <c r="K941" s="1"/>
      <c r="L941" s="1"/>
      <c r="M941" s="1"/>
      <c r="N941" s="1"/>
      <c r="O941" s="1"/>
      <c r="P941" s="1"/>
      <c r="Q941" s="1"/>
      <c r="R941" s="1"/>
      <c r="S941" s="1"/>
      <c r="T941" s="1"/>
      <c r="U941" s="1"/>
      <c r="V941" s="1"/>
      <c r="W941" s="1"/>
      <c r="X941" s="1"/>
      <c r="Y941" s="1"/>
    </row>
    <row r="942" spans="1:25" ht="9.75" customHeight="1">
      <c r="A942" s="1"/>
      <c r="B942" s="72"/>
      <c r="C942" s="124"/>
      <c r="D942" s="124"/>
      <c r="E942" s="1"/>
      <c r="F942" s="1"/>
      <c r="G942" s="1"/>
      <c r="H942" s="1"/>
      <c r="I942" s="1"/>
      <c r="J942" s="1"/>
      <c r="K942" s="1"/>
      <c r="L942" s="1"/>
      <c r="M942" s="1"/>
      <c r="N942" s="1"/>
      <c r="O942" s="1"/>
      <c r="P942" s="1"/>
      <c r="Q942" s="1"/>
      <c r="R942" s="1"/>
      <c r="S942" s="1"/>
      <c r="T942" s="1"/>
      <c r="U942" s="1"/>
      <c r="V942" s="1"/>
      <c r="W942" s="1"/>
      <c r="X942" s="1"/>
      <c r="Y942" s="1"/>
    </row>
    <row r="943" spans="1:25" ht="9.75" customHeight="1">
      <c r="A943" s="1"/>
      <c r="B943" s="72"/>
      <c r="C943" s="124"/>
      <c r="D943" s="124"/>
      <c r="E943" s="1"/>
      <c r="F943" s="1"/>
      <c r="G943" s="1"/>
      <c r="H943" s="1"/>
      <c r="I943" s="1"/>
      <c r="J943" s="1"/>
      <c r="K943" s="1"/>
      <c r="L943" s="1"/>
      <c r="M943" s="1"/>
      <c r="N943" s="1"/>
      <c r="O943" s="1"/>
      <c r="P943" s="1"/>
      <c r="Q943" s="1"/>
      <c r="R943" s="1"/>
      <c r="S943" s="1"/>
      <c r="T943" s="1"/>
      <c r="U943" s="1"/>
      <c r="V943" s="1"/>
      <c r="W943" s="1"/>
      <c r="X943" s="1"/>
      <c r="Y943" s="1"/>
    </row>
    <row r="944" spans="1:25" ht="9.75" customHeight="1">
      <c r="A944" s="1"/>
      <c r="B944" s="72"/>
      <c r="C944" s="124"/>
      <c r="D944" s="124"/>
      <c r="E944" s="1"/>
      <c r="F944" s="1"/>
      <c r="G944" s="1"/>
      <c r="H944" s="1"/>
      <c r="I944" s="1"/>
      <c r="J944" s="1"/>
      <c r="K944" s="1"/>
      <c r="L944" s="1"/>
      <c r="M944" s="1"/>
      <c r="N944" s="1"/>
      <c r="O944" s="1"/>
      <c r="P944" s="1"/>
      <c r="Q944" s="1"/>
      <c r="R944" s="1"/>
      <c r="S944" s="1"/>
      <c r="T944" s="1"/>
      <c r="U944" s="1"/>
      <c r="V944" s="1"/>
      <c r="W944" s="1"/>
      <c r="X944" s="1"/>
      <c r="Y944" s="1"/>
    </row>
    <row r="945" spans="1:25" ht="9.75" customHeight="1">
      <c r="A945" s="1"/>
      <c r="B945" s="72"/>
      <c r="C945" s="124"/>
      <c r="D945" s="124"/>
      <c r="E945" s="1"/>
      <c r="F945" s="1"/>
      <c r="G945" s="1"/>
      <c r="H945" s="1"/>
      <c r="I945" s="1"/>
      <c r="J945" s="1"/>
      <c r="K945" s="1"/>
      <c r="L945" s="1"/>
      <c r="M945" s="1"/>
      <c r="N945" s="1"/>
      <c r="O945" s="1"/>
      <c r="P945" s="1"/>
      <c r="Q945" s="1"/>
      <c r="R945" s="1"/>
      <c r="S945" s="1"/>
      <c r="T945" s="1"/>
      <c r="U945" s="1"/>
      <c r="V945" s="1"/>
      <c r="W945" s="1"/>
      <c r="X945" s="1"/>
      <c r="Y945" s="1"/>
    </row>
    <row r="946" spans="1:25" ht="9.75" customHeight="1">
      <c r="A946" s="1"/>
      <c r="B946" s="72"/>
      <c r="C946" s="124"/>
      <c r="D946" s="124"/>
      <c r="E946" s="1"/>
      <c r="F946" s="1"/>
      <c r="G946" s="1"/>
      <c r="H946" s="1"/>
      <c r="I946" s="1"/>
      <c r="J946" s="1"/>
      <c r="K946" s="1"/>
      <c r="L946" s="1"/>
      <c r="M946" s="1"/>
      <c r="N946" s="1"/>
      <c r="O946" s="1"/>
      <c r="P946" s="1"/>
      <c r="Q946" s="1"/>
      <c r="R946" s="1"/>
      <c r="S946" s="1"/>
      <c r="T946" s="1"/>
      <c r="U946" s="1"/>
      <c r="V946" s="1"/>
      <c r="W946" s="1"/>
      <c r="X946" s="1"/>
      <c r="Y946" s="1"/>
    </row>
    <row r="947" spans="1:25" ht="9.75" customHeight="1">
      <c r="A947" s="1"/>
      <c r="B947" s="72"/>
      <c r="C947" s="124"/>
      <c r="D947" s="124"/>
      <c r="E947" s="1"/>
      <c r="F947" s="1"/>
      <c r="G947" s="1"/>
      <c r="H947" s="1"/>
      <c r="I947" s="1"/>
      <c r="J947" s="1"/>
      <c r="K947" s="1"/>
      <c r="L947" s="1"/>
      <c r="M947" s="1"/>
      <c r="N947" s="1"/>
      <c r="O947" s="1"/>
      <c r="P947" s="1"/>
      <c r="Q947" s="1"/>
      <c r="R947" s="1"/>
      <c r="S947" s="1"/>
      <c r="T947" s="1"/>
      <c r="U947" s="1"/>
      <c r="V947" s="1"/>
      <c r="W947" s="1"/>
      <c r="X947" s="1"/>
      <c r="Y947" s="1"/>
    </row>
    <row r="948" spans="1:25" ht="9.75" customHeight="1">
      <c r="A948" s="1"/>
      <c r="B948" s="72"/>
      <c r="C948" s="124"/>
      <c r="D948" s="124"/>
      <c r="E948" s="1"/>
      <c r="F948" s="1"/>
      <c r="G948" s="1"/>
      <c r="H948" s="1"/>
      <c r="I948" s="1"/>
      <c r="J948" s="1"/>
      <c r="K948" s="1"/>
      <c r="L948" s="1"/>
      <c r="M948" s="1"/>
      <c r="N948" s="1"/>
      <c r="O948" s="1"/>
      <c r="P948" s="1"/>
      <c r="Q948" s="1"/>
      <c r="R948" s="1"/>
      <c r="S948" s="1"/>
      <c r="T948" s="1"/>
      <c r="U948" s="1"/>
      <c r="V948" s="1"/>
      <c r="W948" s="1"/>
      <c r="X948" s="1"/>
      <c r="Y948" s="1"/>
    </row>
    <row r="949" spans="1:25" ht="9.75" customHeight="1">
      <c r="A949" s="1"/>
      <c r="B949" s="72"/>
      <c r="C949" s="124"/>
      <c r="D949" s="124"/>
      <c r="E949" s="1"/>
      <c r="F949" s="1"/>
      <c r="G949" s="1"/>
      <c r="H949" s="1"/>
      <c r="I949" s="1"/>
      <c r="J949" s="1"/>
      <c r="K949" s="1"/>
      <c r="L949" s="1"/>
      <c r="M949" s="1"/>
      <c r="N949" s="1"/>
      <c r="O949" s="1"/>
      <c r="P949" s="1"/>
      <c r="Q949" s="1"/>
      <c r="R949" s="1"/>
      <c r="S949" s="1"/>
      <c r="T949" s="1"/>
      <c r="U949" s="1"/>
      <c r="V949" s="1"/>
      <c r="W949" s="1"/>
      <c r="X949" s="1"/>
      <c r="Y949" s="1"/>
    </row>
    <row r="950" spans="1:25" ht="9.75" customHeight="1">
      <c r="A950" s="1"/>
      <c r="B950" s="72"/>
      <c r="C950" s="124"/>
      <c r="D950" s="124"/>
      <c r="E950" s="1"/>
      <c r="F950" s="1"/>
      <c r="G950" s="1"/>
      <c r="H950" s="1"/>
      <c r="I950" s="1"/>
      <c r="J950" s="1"/>
      <c r="K950" s="1"/>
      <c r="L950" s="1"/>
      <c r="M950" s="1"/>
      <c r="N950" s="1"/>
      <c r="O950" s="1"/>
      <c r="P950" s="1"/>
      <c r="Q950" s="1"/>
      <c r="R950" s="1"/>
      <c r="S950" s="1"/>
      <c r="T950" s="1"/>
      <c r="U950" s="1"/>
      <c r="V950" s="1"/>
      <c r="W950" s="1"/>
      <c r="X950" s="1"/>
      <c r="Y950" s="1"/>
    </row>
    <row r="951" spans="1:25" ht="9.75" customHeight="1">
      <c r="A951" s="1"/>
      <c r="B951" s="72"/>
      <c r="C951" s="124"/>
      <c r="D951" s="124"/>
      <c r="E951" s="1"/>
      <c r="F951" s="1"/>
      <c r="G951" s="1"/>
      <c r="H951" s="1"/>
      <c r="I951" s="1"/>
      <c r="J951" s="1"/>
      <c r="K951" s="1"/>
      <c r="L951" s="1"/>
      <c r="M951" s="1"/>
      <c r="N951" s="1"/>
      <c r="O951" s="1"/>
      <c r="P951" s="1"/>
      <c r="Q951" s="1"/>
      <c r="R951" s="1"/>
      <c r="S951" s="1"/>
      <c r="T951" s="1"/>
      <c r="U951" s="1"/>
      <c r="V951" s="1"/>
      <c r="W951" s="1"/>
      <c r="X951" s="1"/>
      <c r="Y951" s="1"/>
    </row>
    <row r="952" spans="1:25" ht="9.75" customHeight="1">
      <c r="A952" s="1"/>
      <c r="B952" s="72"/>
      <c r="C952" s="124"/>
      <c r="D952" s="124"/>
      <c r="E952" s="1"/>
      <c r="F952" s="1"/>
      <c r="G952" s="1"/>
      <c r="H952" s="1"/>
      <c r="I952" s="1"/>
      <c r="J952" s="1"/>
      <c r="K952" s="1"/>
      <c r="L952" s="1"/>
      <c r="M952" s="1"/>
      <c r="N952" s="1"/>
      <c r="O952" s="1"/>
      <c r="P952" s="1"/>
      <c r="Q952" s="1"/>
      <c r="R952" s="1"/>
      <c r="S952" s="1"/>
      <c r="T952" s="1"/>
      <c r="U952" s="1"/>
      <c r="V952" s="1"/>
      <c r="W952" s="1"/>
      <c r="X952" s="1"/>
      <c r="Y952" s="1"/>
    </row>
    <row r="953" spans="1:25" ht="9.75" customHeight="1">
      <c r="A953" s="1"/>
      <c r="B953" s="72"/>
      <c r="C953" s="124"/>
      <c r="D953" s="124"/>
      <c r="E953" s="1"/>
      <c r="F953" s="1"/>
      <c r="G953" s="1"/>
      <c r="H953" s="1"/>
      <c r="I953" s="1"/>
      <c r="J953" s="1"/>
      <c r="K953" s="1"/>
      <c r="L953" s="1"/>
      <c r="M953" s="1"/>
      <c r="N953" s="1"/>
      <c r="O953" s="1"/>
      <c r="P953" s="1"/>
      <c r="Q953" s="1"/>
      <c r="R953" s="1"/>
      <c r="S953" s="1"/>
      <c r="T953" s="1"/>
      <c r="U953" s="1"/>
      <c r="V953" s="1"/>
      <c r="W953" s="1"/>
      <c r="X953" s="1"/>
      <c r="Y953" s="1"/>
    </row>
    <row r="954" spans="1:25" ht="9.75" customHeight="1">
      <c r="A954" s="1"/>
      <c r="B954" s="72"/>
      <c r="C954" s="124"/>
      <c r="D954" s="124"/>
      <c r="E954" s="1"/>
      <c r="F954" s="1"/>
      <c r="G954" s="1"/>
      <c r="H954" s="1"/>
      <c r="I954" s="1"/>
      <c r="J954" s="1"/>
      <c r="K954" s="1"/>
      <c r="L954" s="1"/>
      <c r="M954" s="1"/>
      <c r="N954" s="1"/>
      <c r="O954" s="1"/>
      <c r="P954" s="1"/>
      <c r="Q954" s="1"/>
      <c r="R954" s="1"/>
      <c r="S954" s="1"/>
      <c r="T954" s="1"/>
      <c r="U954" s="1"/>
      <c r="V954" s="1"/>
      <c r="W954" s="1"/>
      <c r="X954" s="1"/>
      <c r="Y954" s="1"/>
    </row>
    <row r="955" spans="1:25" ht="9.75" customHeight="1">
      <c r="A955" s="1"/>
      <c r="B955" s="72"/>
      <c r="C955" s="124"/>
      <c r="D955" s="124"/>
      <c r="E955" s="1"/>
      <c r="F955" s="1"/>
      <c r="G955" s="1"/>
      <c r="H955" s="1"/>
      <c r="I955" s="1"/>
      <c r="J955" s="1"/>
      <c r="K955" s="1"/>
      <c r="L955" s="1"/>
      <c r="M955" s="1"/>
      <c r="N955" s="1"/>
      <c r="O955" s="1"/>
      <c r="P955" s="1"/>
      <c r="Q955" s="1"/>
      <c r="R955" s="1"/>
      <c r="S955" s="1"/>
      <c r="T955" s="1"/>
      <c r="U955" s="1"/>
      <c r="V955" s="1"/>
      <c r="W955" s="1"/>
      <c r="X955" s="1"/>
      <c r="Y955" s="1"/>
    </row>
    <row r="956" spans="1:25" ht="9.75" customHeight="1">
      <c r="A956" s="1"/>
      <c r="B956" s="72"/>
      <c r="C956" s="124"/>
      <c r="D956" s="124"/>
      <c r="E956" s="1"/>
      <c r="F956" s="1"/>
      <c r="G956" s="1"/>
      <c r="H956" s="1"/>
      <c r="I956" s="1"/>
      <c r="J956" s="1"/>
      <c r="K956" s="1"/>
      <c r="L956" s="1"/>
      <c r="M956" s="1"/>
      <c r="N956" s="1"/>
      <c r="O956" s="1"/>
      <c r="P956" s="1"/>
      <c r="Q956" s="1"/>
      <c r="R956" s="1"/>
      <c r="S956" s="1"/>
      <c r="T956" s="1"/>
      <c r="U956" s="1"/>
      <c r="V956" s="1"/>
      <c r="W956" s="1"/>
      <c r="X956" s="1"/>
      <c r="Y956" s="1"/>
    </row>
    <row r="957" spans="1:25" ht="9.75" customHeight="1">
      <c r="A957" s="1"/>
      <c r="B957" s="72"/>
      <c r="C957" s="124"/>
      <c r="D957" s="124"/>
      <c r="E957" s="1"/>
      <c r="F957" s="1"/>
      <c r="G957" s="1"/>
      <c r="H957" s="1"/>
      <c r="I957" s="1"/>
      <c r="J957" s="1"/>
      <c r="K957" s="1"/>
      <c r="L957" s="1"/>
      <c r="M957" s="1"/>
      <c r="N957" s="1"/>
      <c r="O957" s="1"/>
      <c r="P957" s="1"/>
      <c r="Q957" s="1"/>
      <c r="R957" s="1"/>
      <c r="S957" s="1"/>
      <c r="T957" s="1"/>
      <c r="U957" s="1"/>
      <c r="V957" s="1"/>
      <c r="W957" s="1"/>
      <c r="X957" s="1"/>
      <c r="Y957" s="1"/>
    </row>
    <row r="958" spans="1:25" ht="9.75" customHeight="1">
      <c r="A958" s="1"/>
      <c r="B958" s="72"/>
      <c r="C958" s="124"/>
      <c r="D958" s="124"/>
      <c r="E958" s="1"/>
      <c r="F958" s="1"/>
      <c r="G958" s="1"/>
      <c r="H958" s="1"/>
      <c r="I958" s="1"/>
      <c r="J958" s="1"/>
      <c r="K958" s="1"/>
      <c r="L958" s="1"/>
      <c r="M958" s="1"/>
      <c r="N958" s="1"/>
      <c r="O958" s="1"/>
      <c r="P958" s="1"/>
      <c r="Q958" s="1"/>
      <c r="R958" s="1"/>
      <c r="S958" s="1"/>
      <c r="T958" s="1"/>
      <c r="U958" s="1"/>
      <c r="V958" s="1"/>
      <c r="W958" s="1"/>
      <c r="X958" s="1"/>
      <c r="Y958" s="1"/>
    </row>
    <row r="959" spans="1:25" ht="9.75" customHeight="1">
      <c r="A959" s="1"/>
      <c r="B959" s="72"/>
      <c r="C959" s="124"/>
      <c r="D959" s="124"/>
      <c r="E959" s="1"/>
      <c r="F959" s="1"/>
      <c r="G959" s="1"/>
      <c r="H959" s="1"/>
      <c r="I959" s="1"/>
      <c r="J959" s="1"/>
      <c r="K959" s="1"/>
      <c r="L959" s="1"/>
      <c r="M959" s="1"/>
      <c r="N959" s="1"/>
      <c r="O959" s="1"/>
      <c r="P959" s="1"/>
      <c r="Q959" s="1"/>
      <c r="R959" s="1"/>
      <c r="S959" s="1"/>
      <c r="T959" s="1"/>
      <c r="U959" s="1"/>
      <c r="V959" s="1"/>
      <c r="W959" s="1"/>
      <c r="X959" s="1"/>
      <c r="Y959" s="1"/>
    </row>
    <row r="960" spans="1:25" ht="9.75" customHeight="1">
      <c r="A960" s="1"/>
      <c r="B960" s="72"/>
      <c r="C960" s="124"/>
      <c r="D960" s="124"/>
      <c r="E960" s="1"/>
      <c r="F960" s="1"/>
      <c r="G960" s="1"/>
      <c r="H960" s="1"/>
      <c r="I960" s="1"/>
      <c r="J960" s="1"/>
      <c r="K960" s="1"/>
      <c r="L960" s="1"/>
      <c r="M960" s="1"/>
      <c r="N960" s="1"/>
      <c r="O960" s="1"/>
      <c r="P960" s="1"/>
      <c r="Q960" s="1"/>
      <c r="R960" s="1"/>
      <c r="S960" s="1"/>
      <c r="T960" s="1"/>
      <c r="U960" s="1"/>
      <c r="V960" s="1"/>
      <c r="W960" s="1"/>
      <c r="X960" s="1"/>
      <c r="Y960" s="1"/>
    </row>
    <row r="961" spans="1:25" ht="9.75" customHeight="1">
      <c r="A961" s="1"/>
      <c r="B961" s="72"/>
      <c r="C961" s="124"/>
      <c r="D961" s="124"/>
      <c r="E961" s="1"/>
      <c r="F961" s="1"/>
      <c r="G961" s="1"/>
      <c r="H961" s="1"/>
      <c r="I961" s="1"/>
      <c r="J961" s="1"/>
      <c r="K961" s="1"/>
      <c r="L961" s="1"/>
      <c r="M961" s="1"/>
      <c r="N961" s="1"/>
      <c r="O961" s="1"/>
      <c r="P961" s="1"/>
      <c r="Q961" s="1"/>
      <c r="R961" s="1"/>
      <c r="S961" s="1"/>
      <c r="T961" s="1"/>
      <c r="U961" s="1"/>
      <c r="V961" s="1"/>
      <c r="W961" s="1"/>
      <c r="X961" s="1"/>
      <c r="Y961" s="1"/>
    </row>
    <row r="962" spans="1:25" ht="9.75" customHeight="1">
      <c r="A962" s="1"/>
      <c r="B962" s="72"/>
      <c r="C962" s="124"/>
      <c r="D962" s="124"/>
      <c r="E962" s="1"/>
      <c r="F962" s="1"/>
      <c r="G962" s="1"/>
      <c r="H962" s="1"/>
      <c r="I962" s="1"/>
      <c r="J962" s="1"/>
      <c r="K962" s="1"/>
      <c r="L962" s="1"/>
      <c r="M962" s="1"/>
      <c r="N962" s="1"/>
      <c r="O962" s="1"/>
      <c r="P962" s="1"/>
      <c r="Q962" s="1"/>
      <c r="R962" s="1"/>
      <c r="S962" s="1"/>
      <c r="T962" s="1"/>
      <c r="U962" s="1"/>
      <c r="V962" s="1"/>
      <c r="W962" s="1"/>
      <c r="X962" s="1"/>
      <c r="Y962" s="1"/>
    </row>
    <row r="963" spans="1:25" ht="9.75" customHeight="1">
      <c r="A963" s="1"/>
      <c r="B963" s="72"/>
      <c r="C963" s="124"/>
      <c r="D963" s="124"/>
      <c r="E963" s="1"/>
      <c r="F963" s="1"/>
      <c r="G963" s="1"/>
      <c r="H963" s="1"/>
      <c r="I963" s="1"/>
      <c r="J963" s="1"/>
      <c r="K963" s="1"/>
      <c r="L963" s="1"/>
      <c r="M963" s="1"/>
      <c r="N963" s="1"/>
      <c r="O963" s="1"/>
      <c r="P963" s="1"/>
      <c r="Q963" s="1"/>
      <c r="R963" s="1"/>
      <c r="S963" s="1"/>
      <c r="T963" s="1"/>
      <c r="U963" s="1"/>
      <c r="V963" s="1"/>
      <c r="W963" s="1"/>
      <c r="X963" s="1"/>
      <c r="Y963" s="1"/>
    </row>
    <row r="964" spans="1:25" ht="9.75" customHeight="1">
      <c r="A964" s="1"/>
      <c r="B964" s="72"/>
      <c r="C964" s="124"/>
      <c r="D964" s="124"/>
      <c r="E964" s="1"/>
      <c r="F964" s="1"/>
      <c r="G964" s="1"/>
      <c r="H964" s="1"/>
      <c r="I964" s="1"/>
      <c r="J964" s="1"/>
      <c r="K964" s="1"/>
      <c r="L964" s="1"/>
      <c r="M964" s="1"/>
      <c r="N964" s="1"/>
      <c r="O964" s="1"/>
      <c r="P964" s="1"/>
      <c r="Q964" s="1"/>
      <c r="R964" s="1"/>
      <c r="S964" s="1"/>
      <c r="T964" s="1"/>
      <c r="U964" s="1"/>
      <c r="V964" s="1"/>
      <c r="W964" s="1"/>
      <c r="X964" s="1"/>
      <c r="Y964" s="1"/>
    </row>
    <row r="965" spans="1:25" ht="9.75" customHeight="1">
      <c r="A965" s="1"/>
      <c r="B965" s="72"/>
      <c r="C965" s="124"/>
      <c r="D965" s="124"/>
      <c r="E965" s="1"/>
      <c r="F965" s="1"/>
      <c r="G965" s="1"/>
      <c r="H965" s="1"/>
      <c r="I965" s="1"/>
      <c r="J965" s="1"/>
      <c r="K965" s="1"/>
      <c r="L965" s="1"/>
      <c r="M965" s="1"/>
      <c r="N965" s="1"/>
      <c r="O965" s="1"/>
      <c r="P965" s="1"/>
      <c r="Q965" s="1"/>
      <c r="R965" s="1"/>
      <c r="S965" s="1"/>
      <c r="T965" s="1"/>
      <c r="U965" s="1"/>
      <c r="V965" s="1"/>
      <c r="W965" s="1"/>
      <c r="X965" s="1"/>
      <c r="Y965" s="1"/>
    </row>
    <row r="966" spans="1:25" ht="9.75" customHeight="1">
      <c r="A966" s="1"/>
      <c r="B966" s="72"/>
      <c r="C966" s="124"/>
      <c r="D966" s="124"/>
      <c r="E966" s="1"/>
      <c r="F966" s="1"/>
      <c r="G966" s="1"/>
      <c r="H966" s="1"/>
      <c r="I966" s="1"/>
      <c r="J966" s="1"/>
      <c r="K966" s="1"/>
      <c r="L966" s="1"/>
      <c r="M966" s="1"/>
      <c r="N966" s="1"/>
      <c r="O966" s="1"/>
      <c r="P966" s="1"/>
      <c r="Q966" s="1"/>
      <c r="R966" s="1"/>
      <c r="S966" s="1"/>
      <c r="T966" s="1"/>
      <c r="U966" s="1"/>
      <c r="V966" s="1"/>
      <c r="W966" s="1"/>
      <c r="X966" s="1"/>
      <c r="Y966" s="1"/>
    </row>
    <row r="967" spans="1:25" ht="9.75" customHeight="1">
      <c r="A967" s="1"/>
      <c r="B967" s="72"/>
      <c r="C967" s="124"/>
      <c r="D967" s="124"/>
      <c r="E967" s="1"/>
      <c r="F967" s="1"/>
      <c r="G967" s="1"/>
      <c r="H967" s="1"/>
      <c r="I967" s="1"/>
      <c r="J967" s="1"/>
      <c r="K967" s="1"/>
      <c r="L967" s="1"/>
      <c r="M967" s="1"/>
      <c r="N967" s="1"/>
      <c r="O967" s="1"/>
      <c r="P967" s="1"/>
      <c r="Q967" s="1"/>
      <c r="R967" s="1"/>
      <c r="S967" s="1"/>
      <c r="T967" s="1"/>
      <c r="U967" s="1"/>
      <c r="V967" s="1"/>
      <c r="W967" s="1"/>
      <c r="X967" s="1"/>
      <c r="Y967" s="1"/>
    </row>
    <row r="968" spans="1:25" ht="9.75" customHeight="1">
      <c r="A968" s="1"/>
      <c r="B968" s="72"/>
      <c r="C968" s="124"/>
      <c r="D968" s="124"/>
      <c r="E968" s="1"/>
      <c r="F968" s="1"/>
      <c r="G968" s="1"/>
      <c r="H968" s="1"/>
      <c r="I968" s="1"/>
      <c r="J968" s="1"/>
      <c r="K968" s="1"/>
      <c r="L968" s="1"/>
      <c r="M968" s="1"/>
      <c r="N968" s="1"/>
      <c r="O968" s="1"/>
      <c r="P968" s="1"/>
      <c r="Q968" s="1"/>
      <c r="R968" s="1"/>
      <c r="S968" s="1"/>
      <c r="T968" s="1"/>
      <c r="U968" s="1"/>
      <c r="V968" s="1"/>
      <c r="W968" s="1"/>
      <c r="X968" s="1"/>
      <c r="Y968" s="1"/>
    </row>
    <row r="969" spans="1:25" ht="9.75" customHeight="1">
      <c r="A969" s="1"/>
      <c r="B969" s="72"/>
      <c r="C969" s="124"/>
      <c r="D969" s="124"/>
      <c r="E969" s="1"/>
      <c r="F969" s="1"/>
      <c r="G969" s="1"/>
      <c r="H969" s="1"/>
      <c r="I969" s="1"/>
      <c r="J969" s="1"/>
      <c r="K969" s="1"/>
      <c r="L969" s="1"/>
      <c r="M969" s="1"/>
      <c r="N969" s="1"/>
      <c r="O969" s="1"/>
      <c r="P969" s="1"/>
      <c r="Q969" s="1"/>
      <c r="R969" s="1"/>
      <c r="S969" s="1"/>
      <c r="T969" s="1"/>
      <c r="U969" s="1"/>
      <c r="V969" s="1"/>
      <c r="W969" s="1"/>
      <c r="X969" s="1"/>
      <c r="Y969" s="1"/>
    </row>
    <row r="970" spans="1:25" ht="9.75" customHeight="1">
      <c r="A970" s="1"/>
      <c r="B970" s="72"/>
      <c r="C970" s="124"/>
      <c r="D970" s="124"/>
      <c r="E970" s="1"/>
      <c r="F970" s="1"/>
      <c r="G970" s="1"/>
      <c r="H970" s="1"/>
      <c r="I970" s="1"/>
      <c r="J970" s="1"/>
      <c r="K970" s="1"/>
      <c r="L970" s="1"/>
      <c r="M970" s="1"/>
      <c r="N970" s="1"/>
      <c r="O970" s="1"/>
      <c r="P970" s="1"/>
      <c r="Q970" s="1"/>
      <c r="R970" s="1"/>
      <c r="S970" s="1"/>
      <c r="T970" s="1"/>
      <c r="U970" s="1"/>
      <c r="V970" s="1"/>
      <c r="W970" s="1"/>
      <c r="X970" s="1"/>
      <c r="Y970" s="1"/>
    </row>
    <row r="971" spans="1:25" ht="9.75" customHeight="1">
      <c r="A971" s="1"/>
      <c r="B971" s="72"/>
      <c r="C971" s="124"/>
      <c r="D971" s="124"/>
      <c r="E971" s="1"/>
      <c r="F971" s="1"/>
      <c r="G971" s="1"/>
      <c r="H971" s="1"/>
      <c r="I971" s="1"/>
      <c r="J971" s="1"/>
      <c r="K971" s="1"/>
      <c r="L971" s="1"/>
      <c r="M971" s="1"/>
      <c r="N971" s="1"/>
      <c r="O971" s="1"/>
      <c r="P971" s="1"/>
      <c r="Q971" s="1"/>
      <c r="R971" s="1"/>
      <c r="S971" s="1"/>
      <c r="T971" s="1"/>
      <c r="U971" s="1"/>
      <c r="V971" s="1"/>
      <c r="W971" s="1"/>
      <c r="X971" s="1"/>
      <c r="Y971" s="1"/>
    </row>
    <row r="972" spans="1:25" ht="9.75" customHeight="1">
      <c r="A972" s="1"/>
      <c r="B972" s="72"/>
      <c r="C972" s="124"/>
      <c r="D972" s="124"/>
      <c r="E972" s="1"/>
      <c r="F972" s="1"/>
      <c r="G972" s="1"/>
      <c r="H972" s="1"/>
      <c r="I972" s="1"/>
      <c r="J972" s="1"/>
      <c r="K972" s="1"/>
      <c r="L972" s="1"/>
      <c r="M972" s="1"/>
      <c r="N972" s="1"/>
      <c r="O972" s="1"/>
      <c r="P972" s="1"/>
      <c r="Q972" s="1"/>
      <c r="R972" s="1"/>
      <c r="S972" s="1"/>
      <c r="T972" s="1"/>
      <c r="U972" s="1"/>
      <c r="V972" s="1"/>
      <c r="W972" s="1"/>
      <c r="X972" s="1"/>
      <c r="Y972" s="1"/>
    </row>
    <row r="973" spans="1:25" ht="9.75" customHeight="1">
      <c r="A973" s="1"/>
      <c r="B973" s="72"/>
      <c r="C973" s="124"/>
      <c r="D973" s="124"/>
      <c r="E973" s="1"/>
      <c r="F973" s="1"/>
      <c r="G973" s="1"/>
      <c r="H973" s="1"/>
      <c r="I973" s="1"/>
      <c r="J973" s="1"/>
      <c r="K973" s="1"/>
      <c r="L973" s="1"/>
      <c r="M973" s="1"/>
      <c r="N973" s="1"/>
      <c r="O973" s="1"/>
      <c r="P973" s="1"/>
      <c r="Q973" s="1"/>
      <c r="R973" s="1"/>
      <c r="S973" s="1"/>
      <c r="T973" s="1"/>
      <c r="U973" s="1"/>
      <c r="V973" s="1"/>
      <c r="W973" s="1"/>
      <c r="X973" s="1"/>
      <c r="Y973" s="1"/>
    </row>
    <row r="974" spans="1:25" ht="9.75" customHeight="1">
      <c r="A974" s="1"/>
      <c r="B974" s="72"/>
      <c r="C974" s="124"/>
      <c r="D974" s="124"/>
      <c r="E974" s="1"/>
      <c r="F974" s="1"/>
      <c r="G974" s="1"/>
      <c r="H974" s="1"/>
      <c r="I974" s="1"/>
      <c r="J974" s="1"/>
      <c r="K974" s="1"/>
      <c r="L974" s="1"/>
      <c r="M974" s="1"/>
      <c r="N974" s="1"/>
      <c r="O974" s="1"/>
      <c r="P974" s="1"/>
      <c r="Q974" s="1"/>
      <c r="R974" s="1"/>
      <c r="S974" s="1"/>
      <c r="T974" s="1"/>
      <c r="U974" s="1"/>
      <c r="V974" s="1"/>
      <c r="W974" s="1"/>
      <c r="X974" s="1"/>
      <c r="Y974" s="1"/>
    </row>
    <row r="975" spans="1:25" ht="9.75" customHeight="1">
      <c r="A975" s="1"/>
      <c r="B975" s="72"/>
      <c r="C975" s="124"/>
      <c r="D975" s="124"/>
      <c r="E975" s="1"/>
      <c r="F975" s="1"/>
      <c r="G975" s="1"/>
      <c r="H975" s="1"/>
      <c r="I975" s="1"/>
      <c r="J975" s="1"/>
      <c r="K975" s="1"/>
      <c r="L975" s="1"/>
      <c r="M975" s="1"/>
      <c r="N975" s="1"/>
      <c r="O975" s="1"/>
      <c r="P975" s="1"/>
      <c r="Q975" s="1"/>
      <c r="R975" s="1"/>
      <c r="S975" s="1"/>
      <c r="T975" s="1"/>
      <c r="U975" s="1"/>
      <c r="V975" s="1"/>
      <c r="W975" s="1"/>
      <c r="X975" s="1"/>
      <c r="Y975" s="1"/>
    </row>
    <row r="976" spans="1:25" ht="9.75" customHeight="1">
      <c r="A976" s="1"/>
      <c r="B976" s="72"/>
      <c r="C976" s="124"/>
      <c r="D976" s="124"/>
      <c r="E976" s="1"/>
      <c r="F976" s="1"/>
      <c r="G976" s="1"/>
      <c r="H976" s="1"/>
      <c r="I976" s="1"/>
      <c r="J976" s="1"/>
      <c r="K976" s="1"/>
      <c r="L976" s="1"/>
      <c r="M976" s="1"/>
      <c r="N976" s="1"/>
      <c r="O976" s="1"/>
      <c r="P976" s="1"/>
      <c r="Q976" s="1"/>
      <c r="R976" s="1"/>
      <c r="S976" s="1"/>
      <c r="T976" s="1"/>
      <c r="U976" s="1"/>
      <c r="V976" s="1"/>
      <c r="W976" s="1"/>
      <c r="X976" s="1"/>
      <c r="Y976" s="1"/>
    </row>
    <row r="977" spans="1:25" ht="9.75" customHeight="1">
      <c r="A977" s="1"/>
      <c r="B977" s="72"/>
      <c r="C977" s="124"/>
      <c r="D977" s="124"/>
      <c r="E977" s="1"/>
      <c r="F977" s="1"/>
      <c r="G977" s="1"/>
      <c r="H977" s="1"/>
      <c r="I977" s="1"/>
      <c r="J977" s="1"/>
      <c r="K977" s="1"/>
      <c r="L977" s="1"/>
      <c r="M977" s="1"/>
      <c r="N977" s="1"/>
      <c r="O977" s="1"/>
      <c r="P977" s="1"/>
      <c r="Q977" s="1"/>
      <c r="R977" s="1"/>
      <c r="S977" s="1"/>
      <c r="T977" s="1"/>
      <c r="U977" s="1"/>
      <c r="V977" s="1"/>
      <c r="W977" s="1"/>
      <c r="X977" s="1"/>
      <c r="Y977" s="1"/>
    </row>
    <row r="978" spans="1:25" ht="9.75" customHeight="1">
      <c r="A978" s="1"/>
      <c r="B978" s="72"/>
      <c r="C978" s="124"/>
      <c r="D978" s="124"/>
      <c r="E978" s="1"/>
      <c r="F978" s="1"/>
      <c r="G978" s="1"/>
      <c r="H978" s="1"/>
      <c r="I978" s="1"/>
      <c r="J978" s="1"/>
      <c r="K978" s="1"/>
      <c r="L978" s="1"/>
      <c r="M978" s="1"/>
      <c r="N978" s="1"/>
      <c r="O978" s="1"/>
      <c r="P978" s="1"/>
      <c r="Q978" s="1"/>
      <c r="R978" s="1"/>
      <c r="S978" s="1"/>
      <c r="T978" s="1"/>
      <c r="U978" s="1"/>
      <c r="V978" s="1"/>
      <c r="W978" s="1"/>
      <c r="X978" s="1"/>
      <c r="Y978" s="1"/>
    </row>
    <row r="979" spans="1:25" ht="9.75" customHeight="1">
      <c r="A979" s="1"/>
      <c r="B979" s="72"/>
      <c r="C979" s="124"/>
      <c r="D979" s="124"/>
      <c r="E979" s="1"/>
      <c r="F979" s="1"/>
      <c r="G979" s="1"/>
      <c r="H979" s="1"/>
      <c r="I979" s="1"/>
      <c r="J979" s="1"/>
      <c r="K979" s="1"/>
      <c r="L979" s="1"/>
      <c r="M979" s="1"/>
      <c r="N979" s="1"/>
      <c r="O979" s="1"/>
      <c r="P979" s="1"/>
      <c r="Q979" s="1"/>
      <c r="R979" s="1"/>
      <c r="S979" s="1"/>
      <c r="T979" s="1"/>
      <c r="U979" s="1"/>
      <c r="V979" s="1"/>
      <c r="W979" s="1"/>
      <c r="X979" s="1"/>
      <c r="Y979" s="1"/>
    </row>
    <row r="980" spans="1:25" ht="9.75" customHeight="1">
      <c r="A980" s="1"/>
      <c r="B980" s="72"/>
      <c r="C980" s="124"/>
      <c r="D980" s="124"/>
      <c r="E980" s="1"/>
      <c r="F980" s="1"/>
      <c r="G980" s="1"/>
      <c r="H980" s="1"/>
      <c r="I980" s="1"/>
      <c r="J980" s="1"/>
      <c r="K980" s="1"/>
      <c r="L980" s="1"/>
      <c r="M980" s="1"/>
      <c r="N980" s="1"/>
      <c r="O980" s="1"/>
      <c r="P980" s="1"/>
      <c r="Q980" s="1"/>
      <c r="R980" s="1"/>
      <c r="S980" s="1"/>
      <c r="T980" s="1"/>
      <c r="U980" s="1"/>
      <c r="V980" s="1"/>
      <c r="W980" s="1"/>
      <c r="X980" s="1"/>
      <c r="Y980" s="1"/>
    </row>
    <row r="981" spans="1:25" ht="9.75" customHeight="1">
      <c r="A981" s="1"/>
      <c r="B981" s="72"/>
      <c r="C981" s="124"/>
      <c r="D981" s="124"/>
      <c r="E981" s="1"/>
      <c r="F981" s="1"/>
      <c r="G981" s="1"/>
      <c r="H981" s="1"/>
      <c r="I981" s="1"/>
      <c r="J981" s="1"/>
      <c r="K981" s="1"/>
      <c r="L981" s="1"/>
      <c r="M981" s="1"/>
      <c r="N981" s="1"/>
      <c r="O981" s="1"/>
      <c r="P981" s="1"/>
      <c r="Q981" s="1"/>
      <c r="R981" s="1"/>
      <c r="S981" s="1"/>
      <c r="T981" s="1"/>
      <c r="U981" s="1"/>
      <c r="V981" s="1"/>
      <c r="W981" s="1"/>
      <c r="X981" s="1"/>
      <c r="Y981" s="1"/>
    </row>
    <row r="982" spans="1:25" ht="9.75" customHeight="1">
      <c r="A982" s="1"/>
      <c r="B982" s="72"/>
      <c r="C982" s="124"/>
      <c r="D982" s="124"/>
      <c r="E982" s="1"/>
      <c r="F982" s="1"/>
      <c r="G982" s="1"/>
      <c r="H982" s="1"/>
      <c r="I982" s="1"/>
      <c r="J982" s="1"/>
      <c r="K982" s="1"/>
      <c r="L982" s="1"/>
      <c r="M982" s="1"/>
      <c r="N982" s="1"/>
      <c r="O982" s="1"/>
      <c r="P982" s="1"/>
      <c r="Q982" s="1"/>
      <c r="R982" s="1"/>
      <c r="S982" s="1"/>
      <c r="T982" s="1"/>
      <c r="U982" s="1"/>
      <c r="V982" s="1"/>
      <c r="W982" s="1"/>
      <c r="X982" s="1"/>
      <c r="Y982" s="1"/>
    </row>
    <row r="983" spans="1:25" ht="9.75" customHeight="1">
      <c r="A983" s="1"/>
      <c r="B983" s="72"/>
      <c r="C983" s="124"/>
      <c r="D983" s="124"/>
      <c r="E983" s="1"/>
      <c r="F983" s="1"/>
      <c r="G983" s="1"/>
      <c r="H983" s="1"/>
      <c r="I983" s="1"/>
      <c r="J983" s="1"/>
      <c r="K983" s="1"/>
      <c r="L983" s="1"/>
      <c r="M983" s="1"/>
      <c r="N983" s="1"/>
      <c r="O983" s="1"/>
      <c r="P983" s="1"/>
      <c r="Q983" s="1"/>
      <c r="R983" s="1"/>
      <c r="S983" s="1"/>
      <c r="T983" s="1"/>
      <c r="U983" s="1"/>
      <c r="V983" s="1"/>
      <c r="W983" s="1"/>
      <c r="X983" s="1"/>
      <c r="Y983" s="1"/>
    </row>
    <row r="984" spans="1:25" ht="9.75" customHeight="1">
      <c r="A984" s="1"/>
      <c r="B984" s="72"/>
      <c r="C984" s="124"/>
      <c r="D984" s="124"/>
      <c r="E984" s="1"/>
      <c r="F984" s="1"/>
      <c r="G984" s="1"/>
      <c r="H984" s="1"/>
      <c r="I984" s="1"/>
      <c r="J984" s="1"/>
      <c r="K984" s="1"/>
      <c r="L984" s="1"/>
      <c r="M984" s="1"/>
      <c r="N984" s="1"/>
      <c r="O984" s="1"/>
      <c r="P984" s="1"/>
      <c r="Q984" s="1"/>
      <c r="R984" s="1"/>
      <c r="S984" s="1"/>
      <c r="T984" s="1"/>
      <c r="U984" s="1"/>
      <c r="V984" s="1"/>
      <c r="W984" s="1"/>
      <c r="X984" s="1"/>
      <c r="Y984" s="1"/>
    </row>
    <row r="985" spans="1:25" ht="9.75" customHeight="1">
      <c r="A985" s="1"/>
      <c r="B985" s="72"/>
      <c r="C985" s="124"/>
      <c r="D985" s="124"/>
      <c r="E985" s="1"/>
      <c r="F985" s="1"/>
      <c r="G985" s="1"/>
      <c r="H985" s="1"/>
      <c r="I985" s="1"/>
      <c r="J985" s="1"/>
      <c r="K985" s="1"/>
      <c r="L985" s="1"/>
      <c r="M985" s="1"/>
      <c r="N985" s="1"/>
      <c r="O985" s="1"/>
      <c r="P985" s="1"/>
      <c r="Q985" s="1"/>
      <c r="R985" s="1"/>
      <c r="S985" s="1"/>
      <c r="T985" s="1"/>
      <c r="U985" s="1"/>
      <c r="V985" s="1"/>
      <c r="W985" s="1"/>
      <c r="X985" s="1"/>
      <c r="Y985" s="1"/>
    </row>
    <row r="986" spans="1:25" ht="9.75" customHeight="1">
      <c r="A986" s="1"/>
      <c r="B986" s="72"/>
      <c r="C986" s="124"/>
      <c r="D986" s="124"/>
      <c r="E986" s="1"/>
      <c r="F986" s="1"/>
      <c r="G986" s="1"/>
      <c r="H986" s="1"/>
      <c r="I986" s="1"/>
      <c r="J986" s="1"/>
      <c r="K986" s="1"/>
      <c r="L986" s="1"/>
      <c r="M986" s="1"/>
      <c r="N986" s="1"/>
      <c r="O986" s="1"/>
      <c r="P986" s="1"/>
      <c r="Q986" s="1"/>
      <c r="R986" s="1"/>
      <c r="S986" s="1"/>
      <c r="T986" s="1"/>
      <c r="U986" s="1"/>
      <c r="V986" s="1"/>
      <c r="W986" s="1"/>
      <c r="X986" s="1"/>
      <c r="Y986" s="1"/>
    </row>
    <row r="987" spans="1:25" ht="9.75" customHeight="1">
      <c r="A987" s="1"/>
      <c r="B987" s="72"/>
      <c r="C987" s="124"/>
      <c r="D987" s="124"/>
      <c r="E987" s="1"/>
      <c r="F987" s="1"/>
      <c r="G987" s="1"/>
      <c r="H987" s="1"/>
      <c r="I987" s="1"/>
      <c r="J987" s="1"/>
      <c r="K987" s="1"/>
      <c r="L987" s="1"/>
      <c r="M987" s="1"/>
      <c r="N987" s="1"/>
      <c r="O987" s="1"/>
      <c r="P987" s="1"/>
      <c r="Q987" s="1"/>
      <c r="R987" s="1"/>
      <c r="S987" s="1"/>
      <c r="T987" s="1"/>
      <c r="U987" s="1"/>
      <c r="V987" s="1"/>
      <c r="W987" s="1"/>
      <c r="X987" s="1"/>
      <c r="Y987" s="1"/>
    </row>
    <row r="988" spans="1:25" ht="9.75" customHeight="1">
      <c r="A988" s="1"/>
      <c r="B988" s="72"/>
      <c r="C988" s="124"/>
      <c r="D988" s="124"/>
      <c r="E988" s="1"/>
      <c r="F988" s="1"/>
      <c r="G988" s="1"/>
      <c r="H988" s="1"/>
      <c r="I988" s="1"/>
      <c r="J988" s="1"/>
      <c r="K988" s="1"/>
      <c r="L988" s="1"/>
      <c r="M988" s="1"/>
      <c r="N988" s="1"/>
      <c r="O988" s="1"/>
      <c r="P988" s="1"/>
      <c r="Q988" s="1"/>
      <c r="R988" s="1"/>
      <c r="S988" s="1"/>
      <c r="T988" s="1"/>
      <c r="U988" s="1"/>
      <c r="V988" s="1"/>
      <c r="W988" s="1"/>
      <c r="X988" s="1"/>
      <c r="Y988" s="1"/>
    </row>
    <row r="989" spans="1:25" ht="9.75" customHeight="1">
      <c r="A989" s="1"/>
      <c r="B989" s="72"/>
      <c r="C989" s="124"/>
      <c r="D989" s="124"/>
      <c r="E989" s="1"/>
      <c r="F989" s="1"/>
      <c r="G989" s="1"/>
      <c r="H989" s="1"/>
      <c r="I989" s="1"/>
      <c r="J989" s="1"/>
      <c r="K989" s="1"/>
      <c r="L989" s="1"/>
      <c r="M989" s="1"/>
      <c r="N989" s="1"/>
      <c r="O989" s="1"/>
      <c r="P989" s="1"/>
      <c r="Q989" s="1"/>
      <c r="R989" s="1"/>
      <c r="S989" s="1"/>
      <c r="T989" s="1"/>
      <c r="U989" s="1"/>
      <c r="V989" s="1"/>
      <c r="W989" s="1"/>
      <c r="X989" s="1"/>
      <c r="Y989" s="1"/>
    </row>
    <row r="990" spans="1:25" ht="9.75" customHeight="1">
      <c r="A990" s="1"/>
      <c r="B990" s="72"/>
      <c r="C990" s="124"/>
      <c r="D990" s="124"/>
      <c r="E990" s="1"/>
      <c r="F990" s="1"/>
      <c r="G990" s="1"/>
      <c r="H990" s="1"/>
      <c r="I990" s="1"/>
      <c r="J990" s="1"/>
      <c r="K990" s="1"/>
      <c r="L990" s="1"/>
      <c r="M990" s="1"/>
      <c r="N990" s="1"/>
      <c r="O990" s="1"/>
      <c r="P990" s="1"/>
      <c r="Q990" s="1"/>
      <c r="R990" s="1"/>
      <c r="S990" s="1"/>
      <c r="T990" s="1"/>
      <c r="U990" s="1"/>
      <c r="V990" s="1"/>
      <c r="W990" s="1"/>
      <c r="X990" s="1"/>
      <c r="Y990" s="1"/>
    </row>
    <row r="991" spans="1:25" ht="9.75" customHeight="1">
      <c r="A991" s="1"/>
      <c r="B991" s="72"/>
      <c r="C991" s="124"/>
      <c r="D991" s="124"/>
      <c r="E991" s="1"/>
      <c r="F991" s="1"/>
      <c r="G991" s="1"/>
      <c r="H991" s="1"/>
      <c r="I991" s="1"/>
      <c r="J991" s="1"/>
      <c r="K991" s="1"/>
      <c r="L991" s="1"/>
      <c r="M991" s="1"/>
      <c r="N991" s="1"/>
      <c r="O991" s="1"/>
      <c r="P991" s="1"/>
      <c r="Q991" s="1"/>
      <c r="R991" s="1"/>
      <c r="S991" s="1"/>
      <c r="T991" s="1"/>
      <c r="U991" s="1"/>
      <c r="V991" s="1"/>
      <c r="W991" s="1"/>
      <c r="X991" s="1"/>
      <c r="Y991" s="1"/>
    </row>
    <row r="992" spans="1:25" ht="9.75" customHeight="1">
      <c r="A992" s="1"/>
      <c r="B992" s="72"/>
      <c r="C992" s="124"/>
      <c r="D992" s="124"/>
      <c r="E992" s="1"/>
      <c r="F992" s="1"/>
      <c r="G992" s="1"/>
      <c r="H992" s="1"/>
      <c r="I992" s="1"/>
      <c r="J992" s="1"/>
      <c r="K992" s="1"/>
      <c r="L992" s="1"/>
      <c r="M992" s="1"/>
      <c r="N992" s="1"/>
      <c r="O992" s="1"/>
      <c r="P992" s="1"/>
      <c r="Q992" s="1"/>
      <c r="R992" s="1"/>
      <c r="S992" s="1"/>
      <c r="T992" s="1"/>
      <c r="U992" s="1"/>
      <c r="V992" s="1"/>
      <c r="W992" s="1"/>
      <c r="X992" s="1"/>
      <c r="Y992" s="1"/>
    </row>
    <row r="993" spans="1:25" ht="9.75" customHeight="1">
      <c r="A993" s="1"/>
      <c r="B993" s="72"/>
      <c r="C993" s="124"/>
      <c r="D993" s="124"/>
      <c r="E993" s="1"/>
      <c r="F993" s="1"/>
      <c r="G993" s="1"/>
      <c r="H993" s="1"/>
      <c r="I993" s="1"/>
      <c r="J993" s="1"/>
      <c r="K993" s="1"/>
      <c r="L993" s="1"/>
      <c r="M993" s="1"/>
      <c r="N993" s="1"/>
      <c r="O993" s="1"/>
      <c r="P993" s="1"/>
      <c r="Q993" s="1"/>
      <c r="R993" s="1"/>
      <c r="S993" s="1"/>
      <c r="T993" s="1"/>
      <c r="U993" s="1"/>
      <c r="V993" s="1"/>
      <c r="W993" s="1"/>
      <c r="X993" s="1"/>
      <c r="Y993" s="1"/>
    </row>
    <row r="994" spans="1:25" ht="9.75" customHeight="1">
      <c r="A994" s="1"/>
      <c r="B994" s="72"/>
      <c r="C994" s="124"/>
      <c r="D994" s="124"/>
      <c r="E994" s="1"/>
      <c r="F994" s="1"/>
      <c r="G994" s="1"/>
      <c r="H994" s="1"/>
      <c r="I994" s="1"/>
      <c r="J994" s="1"/>
      <c r="K994" s="1"/>
      <c r="L994" s="1"/>
      <c r="M994" s="1"/>
      <c r="N994" s="1"/>
      <c r="O994" s="1"/>
      <c r="P994" s="1"/>
      <c r="Q994" s="1"/>
      <c r="R994" s="1"/>
      <c r="S994" s="1"/>
      <c r="T994" s="1"/>
      <c r="U994" s="1"/>
      <c r="V994" s="1"/>
      <c r="W994" s="1"/>
      <c r="X994" s="1"/>
      <c r="Y994" s="1"/>
    </row>
    <row r="995" spans="1:25" ht="9.75" customHeight="1">
      <c r="A995" s="1"/>
      <c r="B995" s="72"/>
      <c r="C995" s="124"/>
      <c r="D995" s="124"/>
      <c r="E995" s="1"/>
      <c r="F995" s="1"/>
      <c r="G995" s="1"/>
      <c r="H995" s="1"/>
      <c r="I995" s="1"/>
      <c r="J995" s="1"/>
      <c r="K995" s="1"/>
      <c r="L995" s="1"/>
      <c r="M995" s="1"/>
      <c r="N995" s="1"/>
      <c r="O995" s="1"/>
      <c r="P995" s="1"/>
      <c r="Q995" s="1"/>
      <c r="R995" s="1"/>
      <c r="S995" s="1"/>
      <c r="T995" s="1"/>
      <c r="U995" s="1"/>
      <c r="V995" s="1"/>
      <c r="W995" s="1"/>
      <c r="X995" s="1"/>
      <c r="Y995" s="1"/>
    </row>
    <row r="996" spans="1:25" ht="9.75" customHeight="1">
      <c r="A996" s="1"/>
      <c r="B996" s="72"/>
      <c r="C996" s="124"/>
      <c r="D996" s="124"/>
      <c r="E996" s="1"/>
      <c r="F996" s="1"/>
      <c r="G996" s="1"/>
      <c r="H996" s="1"/>
      <c r="I996" s="1"/>
      <c r="J996" s="1"/>
      <c r="K996" s="1"/>
      <c r="L996" s="1"/>
      <c r="M996" s="1"/>
      <c r="N996" s="1"/>
      <c r="O996" s="1"/>
      <c r="P996" s="1"/>
      <c r="Q996" s="1"/>
      <c r="R996" s="1"/>
      <c r="S996" s="1"/>
      <c r="T996" s="1"/>
      <c r="U996" s="1"/>
      <c r="V996" s="1"/>
      <c r="W996" s="1"/>
      <c r="X996" s="1"/>
      <c r="Y996" s="1"/>
    </row>
    <row r="997" spans="1:25" ht="9.75" customHeight="1">
      <c r="A997" s="1"/>
      <c r="B997" s="72"/>
      <c r="C997" s="124"/>
      <c r="D997" s="124"/>
      <c r="E997" s="1"/>
      <c r="F997" s="1"/>
      <c r="G997" s="1"/>
      <c r="H997" s="1"/>
      <c r="I997" s="1"/>
      <c r="J997" s="1"/>
      <c r="K997" s="1"/>
      <c r="L997" s="1"/>
      <c r="M997" s="1"/>
      <c r="N997" s="1"/>
      <c r="O997" s="1"/>
      <c r="P997" s="1"/>
      <c r="Q997" s="1"/>
      <c r="R997" s="1"/>
      <c r="S997" s="1"/>
      <c r="T997" s="1"/>
      <c r="U997" s="1"/>
      <c r="V997" s="1"/>
      <c r="W997" s="1"/>
      <c r="X997" s="1"/>
      <c r="Y997" s="1"/>
    </row>
    <row r="998" spans="1:25" ht="9.75" customHeight="1">
      <c r="A998" s="1"/>
      <c r="B998" s="72"/>
      <c r="C998" s="124"/>
      <c r="D998" s="124"/>
      <c r="E998" s="1"/>
      <c r="F998" s="1"/>
      <c r="G998" s="1"/>
      <c r="H998" s="1"/>
      <c r="I998" s="1"/>
      <c r="J998" s="1"/>
      <c r="K998" s="1"/>
      <c r="L998" s="1"/>
      <c r="M998" s="1"/>
      <c r="N998" s="1"/>
      <c r="O998" s="1"/>
      <c r="P998" s="1"/>
      <c r="Q998" s="1"/>
      <c r="R998" s="1"/>
      <c r="S998" s="1"/>
      <c r="T998" s="1"/>
      <c r="U998" s="1"/>
      <c r="V998" s="1"/>
      <c r="W998" s="1"/>
      <c r="X998" s="1"/>
      <c r="Y998" s="1"/>
    </row>
    <row r="999" spans="1:25" ht="9.75" customHeight="1">
      <c r="A999" s="1"/>
      <c r="B999" s="72"/>
      <c r="C999" s="124"/>
      <c r="D999" s="124"/>
      <c r="E999" s="1"/>
      <c r="F999" s="1"/>
      <c r="G999" s="1"/>
      <c r="H999" s="1"/>
      <c r="I999" s="1"/>
      <c r="J999" s="1"/>
      <c r="K999" s="1"/>
      <c r="L999" s="1"/>
      <c r="M999" s="1"/>
      <c r="N999" s="1"/>
      <c r="O999" s="1"/>
      <c r="P999" s="1"/>
      <c r="Q999" s="1"/>
      <c r="R999" s="1"/>
      <c r="S999" s="1"/>
      <c r="T999" s="1"/>
      <c r="U999" s="1"/>
      <c r="V999" s="1"/>
      <c r="W999" s="1"/>
      <c r="X999" s="1"/>
      <c r="Y999" s="1"/>
    </row>
    <row r="1000" spans="1:25" ht="9.75" customHeight="1">
      <c r="A1000" s="1"/>
      <c r="B1000" s="72"/>
      <c r="C1000" s="124"/>
      <c r="D1000" s="124"/>
      <c r="E1000" s="1"/>
      <c r="F1000" s="1"/>
      <c r="G1000" s="1"/>
      <c r="H1000" s="1"/>
      <c r="I1000" s="1"/>
      <c r="J1000" s="1"/>
      <c r="K1000" s="1"/>
      <c r="L1000" s="1"/>
      <c r="M1000" s="1"/>
      <c r="N1000" s="1"/>
      <c r="O1000" s="1"/>
      <c r="P1000" s="1"/>
      <c r="Q1000" s="1"/>
      <c r="R1000" s="1"/>
      <c r="S1000" s="1"/>
      <c r="T1000" s="1"/>
      <c r="U1000" s="1"/>
      <c r="V1000" s="1"/>
      <c r="W1000" s="1"/>
      <c r="X1000" s="1"/>
      <c r="Y1000" s="1"/>
    </row>
    <row r="1001" spans="1:25" ht="9.75" customHeight="1">
      <c r="A1001" s="1"/>
      <c r="B1001" s="72"/>
      <c r="C1001" s="124"/>
      <c r="D1001" s="124"/>
      <c r="E1001" s="1"/>
      <c r="F1001" s="1"/>
      <c r="G1001" s="1"/>
      <c r="H1001" s="1"/>
      <c r="I1001" s="1"/>
      <c r="J1001" s="1"/>
      <c r="K1001" s="1"/>
      <c r="L1001" s="1"/>
      <c r="M1001" s="1"/>
      <c r="N1001" s="1"/>
      <c r="O1001" s="1"/>
      <c r="P1001" s="1"/>
      <c r="Q1001" s="1"/>
      <c r="R1001" s="1"/>
      <c r="S1001" s="1"/>
      <c r="T1001" s="1"/>
      <c r="U1001" s="1"/>
      <c r="V1001" s="1"/>
      <c r="W1001" s="1"/>
      <c r="X1001" s="1"/>
      <c r="Y1001" s="1"/>
    </row>
    <row r="1002" spans="1:25" ht="9.75" customHeight="1">
      <c r="A1002" s="1"/>
      <c r="B1002" s="72"/>
      <c r="C1002" s="124"/>
      <c r="D1002" s="124"/>
      <c r="E1002" s="1"/>
      <c r="F1002" s="1"/>
      <c r="G1002" s="1"/>
      <c r="H1002" s="1"/>
      <c r="I1002" s="1"/>
      <c r="J1002" s="1"/>
      <c r="K1002" s="1"/>
      <c r="L1002" s="1"/>
      <c r="M1002" s="1"/>
      <c r="N1002" s="1"/>
      <c r="O1002" s="1"/>
      <c r="P1002" s="1"/>
      <c r="Q1002" s="1"/>
      <c r="R1002" s="1"/>
      <c r="S1002" s="1"/>
      <c r="T1002" s="1"/>
      <c r="U1002" s="1"/>
      <c r="V1002" s="1"/>
      <c r="W1002" s="1"/>
      <c r="X1002" s="1"/>
      <c r="Y1002" s="1"/>
    </row>
    <row r="1003" spans="1:25" ht="9.75" customHeight="1">
      <c r="A1003" s="1"/>
      <c r="B1003" s="72"/>
      <c r="C1003" s="124"/>
      <c r="D1003" s="124"/>
      <c r="E1003" s="1"/>
      <c r="F1003" s="1"/>
      <c r="G1003" s="1"/>
      <c r="H1003" s="1"/>
      <c r="I1003" s="1"/>
      <c r="J1003" s="1"/>
      <c r="K1003" s="1"/>
      <c r="L1003" s="1"/>
      <c r="M1003" s="1"/>
      <c r="N1003" s="1"/>
      <c r="O1003" s="1"/>
      <c r="P1003" s="1"/>
      <c r="Q1003" s="1"/>
      <c r="R1003" s="1"/>
      <c r="S1003" s="1"/>
      <c r="T1003" s="1"/>
      <c r="U1003" s="1"/>
      <c r="V1003" s="1"/>
      <c r="W1003" s="1"/>
      <c r="X1003" s="1"/>
      <c r="Y1003" s="1"/>
    </row>
    <row r="1004" spans="1:25" ht="9.75" customHeight="1">
      <c r="A1004" s="1"/>
      <c r="B1004" s="72"/>
      <c r="C1004" s="124"/>
      <c r="D1004" s="124"/>
      <c r="E1004" s="1"/>
      <c r="F1004" s="1"/>
      <c r="G1004" s="1"/>
      <c r="H1004" s="1"/>
      <c r="I1004" s="1"/>
      <c r="J1004" s="1"/>
      <c r="K1004" s="1"/>
      <c r="L1004" s="1"/>
      <c r="M1004" s="1"/>
      <c r="N1004" s="1"/>
      <c r="O1004" s="1"/>
      <c r="P1004" s="1"/>
      <c r="Q1004" s="1"/>
      <c r="R1004" s="1"/>
      <c r="S1004" s="1"/>
      <c r="T1004" s="1"/>
      <c r="U1004" s="1"/>
      <c r="V1004" s="1"/>
      <c r="W1004" s="1"/>
      <c r="X1004" s="1"/>
      <c r="Y1004" s="1"/>
    </row>
    <row r="1005" spans="1:25" ht="9.75" customHeight="1">
      <c r="A1005" s="1"/>
      <c r="B1005" s="72"/>
      <c r="C1005" s="124"/>
      <c r="D1005" s="124"/>
      <c r="E1005" s="1"/>
      <c r="F1005" s="1"/>
      <c r="G1005" s="1"/>
      <c r="H1005" s="1"/>
      <c r="I1005" s="1"/>
      <c r="J1005" s="1"/>
      <c r="K1005" s="1"/>
      <c r="L1005" s="1"/>
      <c r="M1005" s="1"/>
      <c r="N1005" s="1"/>
      <c r="O1005" s="1"/>
      <c r="P1005" s="1"/>
      <c r="Q1005" s="1"/>
      <c r="R1005" s="1"/>
      <c r="S1005" s="1"/>
      <c r="T1005" s="1"/>
      <c r="U1005" s="1"/>
      <c r="V1005" s="1"/>
      <c r="W1005" s="1"/>
      <c r="X1005" s="1"/>
      <c r="Y1005" s="1"/>
    </row>
    <row r="1006" spans="1:25" ht="9.75" customHeight="1">
      <c r="A1006" s="1"/>
      <c r="B1006" s="72"/>
      <c r="C1006" s="124"/>
      <c r="D1006" s="124"/>
      <c r="E1006" s="1"/>
      <c r="F1006" s="1"/>
      <c r="G1006" s="1"/>
      <c r="H1006" s="1"/>
      <c r="I1006" s="1"/>
      <c r="J1006" s="1"/>
      <c r="K1006" s="1"/>
      <c r="L1006" s="1"/>
      <c r="M1006" s="1"/>
      <c r="N1006" s="1"/>
      <c r="O1006" s="1"/>
      <c r="P1006" s="1"/>
      <c r="Q1006" s="1"/>
      <c r="R1006" s="1"/>
      <c r="S1006" s="1"/>
      <c r="T1006" s="1"/>
      <c r="U1006" s="1"/>
      <c r="V1006" s="1"/>
      <c r="W1006" s="1"/>
      <c r="X1006" s="1"/>
      <c r="Y1006" s="1"/>
    </row>
    <row r="1007" spans="1:25" ht="9.75" customHeight="1">
      <c r="A1007" s="1"/>
      <c r="B1007" s="72"/>
      <c r="C1007" s="124"/>
      <c r="D1007" s="124"/>
      <c r="E1007" s="1"/>
      <c r="F1007" s="1"/>
      <c r="G1007" s="1"/>
      <c r="H1007" s="1"/>
      <c r="I1007" s="1"/>
      <c r="J1007" s="1"/>
      <c r="K1007" s="1"/>
      <c r="L1007" s="1"/>
      <c r="M1007" s="1"/>
      <c r="N1007" s="1"/>
      <c r="O1007" s="1"/>
      <c r="P1007" s="1"/>
      <c r="Q1007" s="1"/>
      <c r="R1007" s="1"/>
      <c r="S1007" s="1"/>
      <c r="T1007" s="1"/>
      <c r="U1007" s="1"/>
      <c r="V1007" s="1"/>
      <c r="W1007" s="1"/>
      <c r="X1007" s="1"/>
      <c r="Y1007" s="1"/>
    </row>
    <row r="1008" spans="1:25" ht="9.75" customHeight="1">
      <c r="A1008" s="1"/>
      <c r="B1008" s="72"/>
      <c r="C1008" s="124"/>
      <c r="D1008" s="124"/>
      <c r="E1008" s="1"/>
      <c r="F1008" s="1"/>
      <c r="G1008" s="1"/>
      <c r="H1008" s="1"/>
      <c r="I1008" s="1"/>
      <c r="J1008" s="1"/>
      <c r="K1008" s="1"/>
      <c r="L1008" s="1"/>
      <c r="M1008" s="1"/>
      <c r="N1008" s="1"/>
      <c r="O1008" s="1"/>
      <c r="P1008" s="1"/>
      <c r="Q1008" s="1"/>
      <c r="R1008" s="1"/>
      <c r="S1008" s="1"/>
      <c r="T1008" s="1"/>
      <c r="U1008" s="1"/>
      <c r="V1008" s="1"/>
      <c r="W1008" s="1"/>
      <c r="X1008" s="1"/>
      <c r="Y1008" s="1"/>
    </row>
    <row r="1009" spans="1:25" ht="9.75" customHeight="1">
      <c r="A1009" s="1"/>
      <c r="B1009" s="72"/>
      <c r="C1009" s="124"/>
      <c r="D1009" s="124"/>
      <c r="E1009" s="1"/>
      <c r="F1009" s="1"/>
      <c r="G1009" s="1"/>
      <c r="H1009" s="1"/>
      <c r="I1009" s="1"/>
      <c r="J1009" s="1"/>
      <c r="K1009" s="1"/>
      <c r="L1009" s="1"/>
      <c r="M1009" s="1"/>
      <c r="N1009" s="1"/>
      <c r="O1009" s="1"/>
      <c r="P1009" s="1"/>
      <c r="Q1009" s="1"/>
      <c r="R1009" s="1"/>
      <c r="S1009" s="1"/>
      <c r="T1009" s="1"/>
      <c r="U1009" s="1"/>
      <c r="V1009" s="1"/>
      <c r="W1009" s="1"/>
      <c r="X1009" s="1"/>
      <c r="Y1009" s="1"/>
    </row>
    <row r="1010" spans="1:25" ht="9.75" customHeight="1">
      <c r="A1010" s="1"/>
      <c r="B1010" s="72"/>
      <c r="C1010" s="124"/>
      <c r="D1010" s="124"/>
      <c r="E1010" s="1"/>
      <c r="F1010" s="1"/>
      <c r="G1010" s="1"/>
      <c r="H1010" s="1"/>
      <c r="I1010" s="1"/>
      <c r="J1010" s="1"/>
      <c r="K1010" s="1"/>
      <c r="L1010" s="1"/>
      <c r="M1010" s="1"/>
      <c r="N1010" s="1"/>
      <c r="O1010" s="1"/>
      <c r="P1010" s="1"/>
      <c r="Q1010" s="1"/>
      <c r="R1010" s="1"/>
      <c r="S1010" s="1"/>
      <c r="T1010" s="1"/>
      <c r="U1010" s="1"/>
      <c r="V1010" s="1"/>
      <c r="W1010" s="1"/>
      <c r="X1010" s="1"/>
      <c r="Y1010" s="1"/>
    </row>
    <row r="1011" spans="1:25" ht="9.75" customHeight="1">
      <c r="A1011" s="1"/>
      <c r="B1011" s="72"/>
      <c r="C1011" s="124"/>
      <c r="D1011" s="124"/>
      <c r="E1011" s="1"/>
      <c r="F1011" s="1"/>
      <c r="G1011" s="1"/>
      <c r="H1011" s="1"/>
      <c r="I1011" s="1"/>
      <c r="J1011" s="1"/>
      <c r="K1011" s="1"/>
      <c r="L1011" s="1"/>
      <c r="M1011" s="1"/>
      <c r="N1011" s="1"/>
      <c r="O1011" s="1"/>
      <c r="P1011" s="1"/>
      <c r="Q1011" s="1"/>
      <c r="R1011" s="1"/>
      <c r="S1011" s="1"/>
      <c r="T1011" s="1"/>
      <c r="U1011" s="1"/>
      <c r="V1011" s="1"/>
      <c r="W1011" s="1"/>
      <c r="X1011" s="1"/>
      <c r="Y1011" s="1"/>
    </row>
    <row r="1012" spans="1:25" ht="9.75" customHeight="1">
      <c r="A1012" s="1"/>
      <c r="B1012" s="72"/>
      <c r="C1012" s="124"/>
      <c r="D1012" s="124"/>
      <c r="E1012" s="1"/>
      <c r="F1012" s="1"/>
      <c r="G1012" s="1"/>
      <c r="H1012" s="1"/>
      <c r="I1012" s="1"/>
      <c r="J1012" s="1"/>
      <c r="K1012" s="1"/>
      <c r="L1012" s="1"/>
      <c r="M1012" s="1"/>
      <c r="N1012" s="1"/>
      <c r="O1012" s="1"/>
      <c r="P1012" s="1"/>
      <c r="Q1012" s="1"/>
      <c r="R1012" s="1"/>
      <c r="S1012" s="1"/>
      <c r="T1012" s="1"/>
      <c r="U1012" s="1"/>
      <c r="V1012" s="1"/>
      <c r="W1012" s="1"/>
      <c r="X1012" s="1"/>
      <c r="Y1012" s="1"/>
    </row>
    <row r="1013" spans="1:25" ht="9.75" customHeight="1">
      <c r="A1013" s="1"/>
      <c r="B1013" s="72"/>
      <c r="C1013" s="124"/>
      <c r="D1013" s="124"/>
      <c r="E1013" s="1"/>
      <c r="F1013" s="1"/>
      <c r="G1013" s="1"/>
      <c r="H1013" s="1"/>
      <c r="I1013" s="1"/>
      <c r="J1013" s="1"/>
      <c r="K1013" s="1"/>
      <c r="L1013" s="1"/>
      <c r="M1013" s="1"/>
      <c r="N1013" s="1"/>
      <c r="O1013" s="1"/>
      <c r="P1013" s="1"/>
      <c r="Q1013" s="1"/>
      <c r="R1013" s="1"/>
      <c r="S1013" s="1"/>
      <c r="T1013" s="1"/>
      <c r="U1013" s="1"/>
      <c r="V1013" s="1"/>
      <c r="W1013" s="1"/>
      <c r="X1013" s="1"/>
      <c r="Y1013" s="1"/>
    </row>
    <row r="1014" spans="1:25" ht="9.75" customHeight="1">
      <c r="A1014" s="1"/>
      <c r="B1014" s="72"/>
      <c r="C1014" s="124"/>
      <c r="D1014" s="124"/>
      <c r="E1014" s="1"/>
      <c r="F1014" s="1"/>
      <c r="G1014" s="1"/>
      <c r="H1014" s="1"/>
      <c r="I1014" s="1"/>
      <c r="J1014" s="1"/>
      <c r="K1014" s="1"/>
      <c r="L1014" s="1"/>
      <c r="M1014" s="1"/>
      <c r="N1014" s="1"/>
      <c r="O1014" s="1"/>
      <c r="P1014" s="1"/>
      <c r="Q1014" s="1"/>
      <c r="R1014" s="1"/>
      <c r="S1014" s="1"/>
      <c r="T1014" s="1"/>
      <c r="U1014" s="1"/>
      <c r="V1014" s="1"/>
      <c r="W1014" s="1"/>
      <c r="X1014" s="1"/>
      <c r="Y1014" s="1"/>
    </row>
    <row r="1015" spans="1:25" ht="9.75" customHeight="1">
      <c r="A1015" s="1"/>
      <c r="B1015" s="72"/>
      <c r="C1015" s="124"/>
      <c r="D1015" s="124"/>
      <c r="E1015" s="1"/>
      <c r="F1015" s="1"/>
      <c r="G1015" s="1"/>
      <c r="H1015" s="1"/>
      <c r="I1015" s="1"/>
      <c r="J1015" s="1"/>
      <c r="K1015" s="1"/>
      <c r="L1015" s="1"/>
      <c r="M1015" s="1"/>
      <c r="N1015" s="1"/>
      <c r="O1015" s="1"/>
      <c r="P1015" s="1"/>
      <c r="Q1015" s="1"/>
      <c r="R1015" s="1"/>
      <c r="S1015" s="1"/>
      <c r="T1015" s="1"/>
      <c r="U1015" s="1"/>
      <c r="V1015" s="1"/>
      <c r="W1015" s="1"/>
      <c r="X1015" s="1"/>
      <c r="Y1015" s="1"/>
    </row>
    <row r="1016" spans="1:25" ht="9.75" customHeight="1">
      <c r="A1016" s="1"/>
      <c r="B1016" s="72"/>
      <c r="C1016" s="124"/>
      <c r="D1016" s="124"/>
      <c r="E1016" s="1"/>
      <c r="F1016" s="1"/>
      <c r="G1016" s="1"/>
      <c r="H1016" s="1"/>
      <c r="I1016" s="1"/>
      <c r="J1016" s="1"/>
      <c r="K1016" s="1"/>
      <c r="L1016" s="1"/>
      <c r="M1016" s="1"/>
      <c r="N1016" s="1"/>
      <c r="O1016" s="1"/>
      <c r="P1016" s="1"/>
      <c r="Q1016" s="1"/>
      <c r="R1016" s="1"/>
      <c r="S1016" s="1"/>
      <c r="T1016" s="1"/>
      <c r="U1016" s="1"/>
      <c r="V1016" s="1"/>
      <c r="W1016" s="1"/>
      <c r="X1016" s="1"/>
      <c r="Y1016" s="1"/>
    </row>
    <row r="1017" spans="1:25" ht="9.75" customHeight="1">
      <c r="A1017" s="1"/>
      <c r="B1017" s="72"/>
      <c r="C1017" s="124"/>
      <c r="D1017" s="124"/>
      <c r="E1017" s="1"/>
      <c r="F1017" s="1"/>
      <c r="G1017" s="1"/>
      <c r="H1017" s="1"/>
      <c r="I1017" s="1"/>
      <c r="J1017" s="1"/>
      <c r="K1017" s="1"/>
      <c r="L1017" s="1"/>
      <c r="M1017" s="1"/>
      <c r="N1017" s="1"/>
      <c r="O1017" s="1"/>
      <c r="P1017" s="1"/>
      <c r="Q1017" s="1"/>
      <c r="R1017" s="1"/>
      <c r="S1017" s="1"/>
      <c r="T1017" s="1"/>
      <c r="U1017" s="1"/>
      <c r="V1017" s="1"/>
      <c r="W1017" s="1"/>
      <c r="X1017" s="1"/>
      <c r="Y1017" s="1"/>
    </row>
    <row r="1018" spans="1:25" ht="9.75" customHeight="1">
      <c r="A1018" s="1"/>
      <c r="B1018" s="72"/>
      <c r="C1018" s="124"/>
      <c r="D1018" s="124"/>
      <c r="E1018" s="1"/>
      <c r="F1018" s="1"/>
      <c r="G1018" s="1"/>
      <c r="H1018" s="1"/>
      <c r="I1018" s="1"/>
      <c r="J1018" s="1"/>
      <c r="K1018" s="1"/>
      <c r="L1018" s="1"/>
      <c r="M1018" s="1"/>
      <c r="N1018" s="1"/>
      <c r="O1018" s="1"/>
      <c r="P1018" s="1"/>
      <c r="Q1018" s="1"/>
      <c r="R1018" s="1"/>
      <c r="S1018" s="1"/>
      <c r="T1018" s="1"/>
      <c r="U1018" s="1"/>
      <c r="V1018" s="1"/>
      <c r="W1018" s="1"/>
      <c r="X1018" s="1"/>
      <c r="Y1018" s="1"/>
    </row>
    <row r="1019" spans="1:25" ht="9.75" customHeight="1">
      <c r="A1019" s="1"/>
      <c r="B1019" s="72"/>
      <c r="C1019" s="124"/>
      <c r="D1019" s="124"/>
      <c r="E1019" s="1"/>
      <c r="F1019" s="1"/>
      <c r="G1019" s="1"/>
      <c r="H1019" s="1"/>
      <c r="I1019" s="1"/>
      <c r="J1019" s="1"/>
      <c r="K1019" s="1"/>
      <c r="L1019" s="1"/>
      <c r="M1019" s="1"/>
      <c r="N1019" s="1"/>
      <c r="O1019" s="1"/>
      <c r="P1019" s="1"/>
      <c r="Q1019" s="1"/>
      <c r="R1019" s="1"/>
      <c r="S1019" s="1"/>
      <c r="T1019" s="1"/>
      <c r="U1019" s="1"/>
      <c r="V1019" s="1"/>
      <c r="W1019" s="1"/>
      <c r="X1019" s="1"/>
      <c r="Y1019" s="1"/>
    </row>
    <row r="1020" spans="1:25" ht="9.75" customHeight="1">
      <c r="A1020" s="1"/>
      <c r="B1020" s="72"/>
      <c r="C1020" s="124"/>
      <c r="D1020" s="124"/>
      <c r="E1020" s="1"/>
      <c r="F1020" s="1"/>
      <c r="G1020" s="1"/>
      <c r="H1020" s="1"/>
      <c r="I1020" s="1"/>
      <c r="J1020" s="1"/>
      <c r="K1020" s="1"/>
      <c r="L1020" s="1"/>
      <c r="M1020" s="1"/>
      <c r="N1020" s="1"/>
      <c r="O1020" s="1"/>
      <c r="P1020" s="1"/>
      <c r="Q1020" s="1"/>
      <c r="R1020" s="1"/>
      <c r="S1020" s="1"/>
      <c r="T1020" s="1"/>
      <c r="U1020" s="1"/>
      <c r="V1020" s="1"/>
      <c r="W1020" s="1"/>
      <c r="X1020" s="1"/>
      <c r="Y1020" s="1"/>
    </row>
    <row r="1021" spans="1:25" ht="9.75" customHeight="1">
      <c r="A1021" s="1"/>
      <c r="B1021" s="72"/>
      <c r="C1021" s="124"/>
      <c r="D1021" s="124"/>
      <c r="E1021" s="1"/>
      <c r="F1021" s="1"/>
      <c r="G1021" s="1"/>
      <c r="H1021" s="1"/>
      <c r="I1021" s="1"/>
      <c r="J1021" s="1"/>
      <c r="K1021" s="1"/>
      <c r="L1021" s="1"/>
      <c r="M1021" s="1"/>
      <c r="N1021" s="1"/>
      <c r="O1021" s="1"/>
      <c r="P1021" s="1"/>
      <c r="Q1021" s="1"/>
      <c r="R1021" s="1"/>
      <c r="S1021" s="1"/>
      <c r="T1021" s="1"/>
      <c r="U1021" s="1"/>
      <c r="V1021" s="1"/>
      <c r="W1021" s="1"/>
      <c r="X1021" s="1"/>
      <c r="Y1021" s="1"/>
    </row>
    <row r="1022" spans="1:25" ht="9.75" customHeight="1">
      <c r="A1022" s="1"/>
      <c r="B1022" s="72"/>
      <c r="C1022" s="124"/>
      <c r="D1022" s="124"/>
      <c r="E1022" s="1"/>
      <c r="F1022" s="1"/>
      <c r="G1022" s="1"/>
      <c r="H1022" s="1"/>
      <c r="I1022" s="1"/>
      <c r="J1022" s="1"/>
      <c r="K1022" s="1"/>
      <c r="L1022" s="1"/>
      <c r="M1022" s="1"/>
      <c r="N1022" s="1"/>
      <c r="O1022" s="1"/>
      <c r="P1022" s="1"/>
      <c r="Q1022" s="1"/>
      <c r="R1022" s="1"/>
      <c r="S1022" s="1"/>
      <c r="T1022" s="1"/>
      <c r="U1022" s="1"/>
      <c r="V1022" s="1"/>
      <c r="W1022" s="1"/>
      <c r="X1022" s="1"/>
      <c r="Y1022" s="1"/>
    </row>
    <row r="1023" spans="1:25" ht="9.75" customHeight="1">
      <c r="A1023" s="1"/>
      <c r="B1023" s="72"/>
      <c r="C1023" s="124"/>
      <c r="D1023" s="124"/>
      <c r="E1023" s="1"/>
      <c r="F1023" s="1"/>
      <c r="G1023" s="1"/>
      <c r="H1023" s="1"/>
      <c r="I1023" s="1"/>
      <c r="J1023" s="1"/>
      <c r="K1023" s="1"/>
      <c r="L1023" s="1"/>
      <c r="M1023" s="1"/>
      <c r="N1023" s="1"/>
      <c r="O1023" s="1"/>
      <c r="P1023" s="1"/>
      <c r="Q1023" s="1"/>
      <c r="R1023" s="1"/>
      <c r="S1023" s="1"/>
      <c r="T1023" s="1"/>
      <c r="U1023" s="1"/>
      <c r="V1023" s="1"/>
      <c r="W1023" s="1"/>
      <c r="X1023" s="1"/>
      <c r="Y1023" s="1"/>
    </row>
    <row r="1024" spans="1:25" ht="9.75" customHeight="1">
      <c r="A1024" s="1"/>
      <c r="B1024" s="72"/>
      <c r="C1024" s="124"/>
      <c r="D1024" s="124"/>
      <c r="E1024" s="1"/>
      <c r="F1024" s="1"/>
      <c r="G1024" s="1"/>
      <c r="H1024" s="1"/>
      <c r="I1024" s="1"/>
      <c r="J1024" s="1"/>
      <c r="K1024" s="1"/>
      <c r="L1024" s="1"/>
      <c r="M1024" s="1"/>
      <c r="N1024" s="1"/>
      <c r="O1024" s="1"/>
      <c r="P1024" s="1"/>
      <c r="Q1024" s="1"/>
      <c r="R1024" s="1"/>
      <c r="S1024" s="1"/>
      <c r="T1024" s="1"/>
      <c r="U1024" s="1"/>
      <c r="V1024" s="1"/>
      <c r="W1024" s="1"/>
      <c r="X1024" s="1"/>
      <c r="Y1024" s="1"/>
    </row>
    <row r="1025" spans="1:25" ht="9.75" customHeight="1">
      <c r="A1025" s="1"/>
      <c r="B1025" s="72"/>
      <c r="C1025" s="124"/>
      <c r="D1025" s="124"/>
      <c r="E1025" s="1"/>
      <c r="F1025" s="1"/>
      <c r="G1025" s="1"/>
      <c r="H1025" s="1"/>
      <c r="I1025" s="1"/>
      <c r="J1025" s="1"/>
      <c r="K1025" s="1"/>
      <c r="L1025" s="1"/>
      <c r="M1025" s="1"/>
      <c r="N1025" s="1"/>
      <c r="O1025" s="1"/>
      <c r="P1025" s="1"/>
      <c r="Q1025" s="1"/>
      <c r="R1025" s="1"/>
      <c r="S1025" s="1"/>
      <c r="T1025" s="1"/>
      <c r="U1025" s="1"/>
      <c r="V1025" s="1"/>
      <c r="W1025" s="1"/>
      <c r="X1025" s="1"/>
      <c r="Y1025" s="1"/>
    </row>
    <row r="1026" spans="1:25" ht="9.75" customHeight="1">
      <c r="A1026" s="1"/>
      <c r="B1026" s="72"/>
      <c r="C1026" s="124"/>
      <c r="D1026" s="124"/>
      <c r="E1026" s="1"/>
      <c r="F1026" s="1"/>
      <c r="G1026" s="1"/>
      <c r="H1026" s="1"/>
      <c r="I1026" s="1"/>
      <c r="J1026" s="1"/>
      <c r="K1026" s="1"/>
      <c r="L1026" s="1"/>
      <c r="M1026" s="1"/>
      <c r="N1026" s="1"/>
      <c r="O1026" s="1"/>
      <c r="P1026" s="1"/>
      <c r="Q1026" s="1"/>
      <c r="R1026" s="1"/>
      <c r="S1026" s="1"/>
      <c r="T1026" s="1"/>
      <c r="U1026" s="1"/>
      <c r="V1026" s="1"/>
      <c r="W1026" s="1"/>
      <c r="X1026" s="1"/>
      <c r="Y1026" s="1"/>
    </row>
    <row r="1027" spans="1:25" ht="9.75" customHeight="1">
      <c r="A1027" s="1"/>
      <c r="B1027" s="72"/>
      <c r="C1027" s="124"/>
      <c r="D1027" s="124"/>
      <c r="E1027" s="1"/>
      <c r="F1027" s="1"/>
      <c r="G1027" s="1"/>
      <c r="H1027" s="1"/>
      <c r="I1027" s="1"/>
      <c r="J1027" s="1"/>
      <c r="K1027" s="1"/>
      <c r="L1027" s="1"/>
      <c r="M1027" s="1"/>
      <c r="N1027" s="1"/>
      <c r="O1027" s="1"/>
      <c r="P1027" s="1"/>
      <c r="Q1027" s="1"/>
      <c r="R1027" s="1"/>
      <c r="S1027" s="1"/>
      <c r="T1027" s="1"/>
      <c r="U1027" s="1"/>
      <c r="V1027" s="1"/>
      <c r="W1027" s="1"/>
      <c r="X1027" s="1"/>
      <c r="Y1027" s="1"/>
    </row>
    <row r="1028" spans="1:25" ht="9.75" customHeight="1">
      <c r="A1028" s="1"/>
      <c r="B1028" s="72"/>
      <c r="C1028" s="124"/>
      <c r="D1028" s="124"/>
      <c r="E1028" s="1"/>
      <c r="F1028" s="1"/>
      <c r="G1028" s="1"/>
      <c r="H1028" s="1"/>
      <c r="I1028" s="1"/>
      <c r="J1028" s="1"/>
      <c r="K1028" s="1"/>
      <c r="L1028" s="1"/>
      <c r="M1028" s="1"/>
      <c r="N1028" s="1"/>
      <c r="O1028" s="1"/>
      <c r="P1028" s="1"/>
      <c r="Q1028" s="1"/>
      <c r="R1028" s="1"/>
      <c r="S1028" s="1"/>
      <c r="T1028" s="1"/>
      <c r="U1028" s="1"/>
      <c r="V1028" s="1"/>
      <c r="W1028" s="1"/>
      <c r="X1028" s="1"/>
      <c r="Y1028" s="1"/>
    </row>
    <row r="1029" spans="1:25" ht="9.75" customHeight="1">
      <c r="A1029" s="1"/>
      <c r="B1029" s="72"/>
      <c r="C1029" s="124"/>
      <c r="D1029" s="124"/>
      <c r="E1029" s="1"/>
      <c r="F1029" s="1"/>
      <c r="G1029" s="1"/>
      <c r="H1029" s="1"/>
      <c r="I1029" s="1"/>
      <c r="J1029" s="1"/>
      <c r="K1029" s="1"/>
      <c r="L1029" s="1"/>
      <c r="M1029" s="1"/>
      <c r="N1029" s="1"/>
      <c r="O1029" s="1"/>
      <c r="P1029" s="1"/>
      <c r="Q1029" s="1"/>
      <c r="R1029" s="1"/>
      <c r="S1029" s="1"/>
      <c r="T1029" s="1"/>
      <c r="U1029" s="1"/>
      <c r="V1029" s="1"/>
      <c r="W1029" s="1"/>
      <c r="X1029" s="1"/>
      <c r="Y1029" s="1"/>
    </row>
    <row r="1030" spans="1:25" ht="9.75" customHeight="1">
      <c r="A1030" s="1"/>
      <c r="B1030" s="72"/>
      <c r="C1030" s="124"/>
      <c r="D1030" s="124"/>
      <c r="E1030" s="1"/>
      <c r="F1030" s="1"/>
      <c r="G1030" s="1"/>
      <c r="H1030" s="1"/>
      <c r="I1030" s="1"/>
      <c r="J1030" s="1"/>
      <c r="K1030" s="1"/>
      <c r="L1030" s="1"/>
      <c r="M1030" s="1"/>
      <c r="N1030" s="1"/>
      <c r="O1030" s="1"/>
      <c r="P1030" s="1"/>
      <c r="Q1030" s="1"/>
      <c r="R1030" s="1"/>
      <c r="S1030" s="1"/>
      <c r="T1030" s="1"/>
      <c r="U1030" s="1"/>
      <c r="V1030" s="1"/>
      <c r="W1030" s="1"/>
      <c r="X1030" s="1"/>
      <c r="Y1030" s="1"/>
    </row>
    <row r="1031" spans="1:25" ht="9.75" customHeight="1">
      <c r="A1031" s="1"/>
      <c r="B1031" s="72"/>
      <c r="C1031" s="124"/>
      <c r="D1031" s="124"/>
      <c r="E1031" s="1"/>
      <c r="F1031" s="1"/>
      <c r="G1031" s="1"/>
      <c r="H1031" s="1"/>
      <c r="I1031" s="1"/>
      <c r="J1031" s="1"/>
      <c r="K1031" s="1"/>
      <c r="L1031" s="1"/>
      <c r="M1031" s="1"/>
      <c r="N1031" s="1"/>
      <c r="O1031" s="1"/>
      <c r="P1031" s="1"/>
      <c r="Q1031" s="1"/>
      <c r="R1031" s="1"/>
      <c r="S1031" s="1"/>
      <c r="T1031" s="1"/>
      <c r="U1031" s="1"/>
      <c r="V1031" s="1"/>
      <c r="W1031" s="1"/>
      <c r="X1031" s="1"/>
      <c r="Y1031" s="1"/>
    </row>
    <row r="1032" spans="1:25" ht="9.75" customHeight="1">
      <c r="A1032" s="1"/>
      <c r="B1032" s="72"/>
      <c r="C1032" s="124"/>
      <c r="D1032" s="124"/>
      <c r="E1032" s="1"/>
      <c r="F1032" s="1"/>
      <c r="G1032" s="1"/>
      <c r="H1032" s="1"/>
      <c r="I1032" s="1"/>
      <c r="J1032" s="1"/>
      <c r="K1032" s="1"/>
      <c r="L1032" s="1"/>
      <c r="M1032" s="1"/>
      <c r="N1032" s="1"/>
      <c r="O1032" s="1"/>
      <c r="P1032" s="1"/>
      <c r="Q1032" s="1"/>
      <c r="R1032" s="1"/>
      <c r="S1032" s="1"/>
      <c r="T1032" s="1"/>
      <c r="U1032" s="1"/>
      <c r="V1032" s="1"/>
      <c r="W1032" s="1"/>
      <c r="X1032" s="1"/>
      <c r="Y1032" s="1"/>
    </row>
    <row r="1033" spans="1:25" ht="9.75" customHeight="1">
      <c r="A1033" s="1"/>
      <c r="B1033" s="72"/>
      <c r="C1033" s="124"/>
      <c r="D1033" s="124"/>
      <c r="E1033" s="1"/>
      <c r="F1033" s="1"/>
      <c r="G1033" s="1"/>
      <c r="H1033" s="1"/>
      <c r="I1033" s="1"/>
      <c r="J1033" s="1"/>
      <c r="K1033" s="1"/>
      <c r="L1033" s="1"/>
      <c r="M1033" s="1"/>
      <c r="N1033" s="1"/>
      <c r="O1033" s="1"/>
      <c r="P1033" s="1"/>
      <c r="Q1033" s="1"/>
      <c r="R1033" s="1"/>
      <c r="S1033" s="1"/>
      <c r="T1033" s="1"/>
      <c r="U1033" s="1"/>
      <c r="V1033" s="1"/>
      <c r="W1033" s="1"/>
      <c r="X1033" s="1"/>
      <c r="Y1033" s="1"/>
    </row>
    <row r="1034" spans="1:25" ht="9.75" customHeight="1">
      <c r="A1034" s="1"/>
      <c r="B1034" s="72"/>
      <c r="C1034" s="124"/>
      <c r="D1034" s="124"/>
      <c r="E1034" s="1"/>
      <c r="F1034" s="1"/>
      <c r="G1034" s="1"/>
      <c r="H1034" s="1"/>
      <c r="I1034" s="1"/>
      <c r="J1034" s="1"/>
      <c r="K1034" s="1"/>
      <c r="L1034" s="1"/>
      <c r="M1034" s="1"/>
      <c r="N1034" s="1"/>
      <c r="O1034" s="1"/>
      <c r="P1034" s="1"/>
      <c r="Q1034" s="1"/>
      <c r="R1034" s="1"/>
      <c r="S1034" s="1"/>
      <c r="T1034" s="1"/>
      <c r="U1034" s="1"/>
      <c r="V1034" s="1"/>
      <c r="W1034" s="1"/>
      <c r="X1034" s="1"/>
      <c r="Y1034" s="1"/>
    </row>
    <row r="1035" spans="1:25" ht="9.75" customHeight="1">
      <c r="A1035" s="1"/>
      <c r="B1035" s="72"/>
      <c r="C1035" s="124"/>
      <c r="D1035" s="124"/>
      <c r="E1035" s="1"/>
      <c r="F1035" s="1"/>
      <c r="G1035" s="1"/>
      <c r="H1035" s="1"/>
      <c r="I1035" s="1"/>
      <c r="J1035" s="1"/>
      <c r="K1035" s="1"/>
      <c r="L1035" s="1"/>
      <c r="M1035" s="1"/>
      <c r="N1035" s="1"/>
      <c r="O1035" s="1"/>
      <c r="P1035" s="1"/>
      <c r="Q1035" s="1"/>
      <c r="R1035" s="1"/>
      <c r="S1035" s="1"/>
      <c r="T1035" s="1"/>
      <c r="U1035" s="1"/>
      <c r="V1035" s="1"/>
      <c r="W1035" s="1"/>
      <c r="X1035" s="1"/>
      <c r="Y1035" s="1"/>
    </row>
    <row r="1036" spans="1:25" ht="9.75" customHeight="1">
      <c r="A1036" s="1"/>
      <c r="B1036" s="72"/>
      <c r="C1036" s="124"/>
      <c r="D1036" s="124"/>
      <c r="E1036" s="1"/>
      <c r="F1036" s="1"/>
      <c r="G1036" s="1"/>
      <c r="H1036" s="1"/>
      <c r="I1036" s="1"/>
      <c r="J1036" s="1"/>
      <c r="K1036" s="1"/>
      <c r="L1036" s="1"/>
      <c r="M1036" s="1"/>
      <c r="N1036" s="1"/>
      <c r="O1036" s="1"/>
      <c r="P1036" s="1"/>
      <c r="Q1036" s="1"/>
      <c r="R1036" s="1"/>
      <c r="S1036" s="1"/>
      <c r="T1036" s="1"/>
      <c r="U1036" s="1"/>
      <c r="V1036" s="1"/>
      <c r="W1036" s="1"/>
      <c r="X1036" s="1"/>
      <c r="Y1036" s="1"/>
    </row>
    <row r="1037" spans="1:25" ht="9.75" customHeight="1">
      <c r="A1037" s="1"/>
      <c r="B1037" s="72"/>
      <c r="C1037" s="124"/>
      <c r="D1037" s="124"/>
      <c r="E1037" s="1"/>
      <c r="F1037" s="1"/>
      <c r="G1037" s="1"/>
      <c r="H1037" s="1"/>
      <c r="I1037" s="1"/>
      <c r="J1037" s="1"/>
      <c r="K1037" s="1"/>
      <c r="L1037" s="1"/>
      <c r="M1037" s="1"/>
      <c r="N1037" s="1"/>
      <c r="O1037" s="1"/>
      <c r="P1037" s="1"/>
      <c r="Q1037" s="1"/>
      <c r="R1037" s="1"/>
      <c r="S1037" s="1"/>
      <c r="T1037" s="1"/>
      <c r="U1037" s="1"/>
      <c r="V1037" s="1"/>
      <c r="W1037" s="1"/>
      <c r="X1037" s="1"/>
      <c r="Y1037" s="1"/>
    </row>
    <row r="1038" spans="1:25" ht="9.75" customHeight="1">
      <c r="A1038" s="1"/>
      <c r="B1038" s="72"/>
      <c r="C1038" s="124"/>
      <c r="D1038" s="124"/>
      <c r="E1038" s="1"/>
      <c r="F1038" s="1"/>
      <c r="G1038" s="1"/>
      <c r="H1038" s="1"/>
      <c r="I1038" s="1"/>
      <c r="J1038" s="1"/>
      <c r="K1038" s="1"/>
      <c r="L1038" s="1"/>
      <c r="M1038" s="1"/>
      <c r="N1038" s="1"/>
      <c r="O1038" s="1"/>
      <c r="P1038" s="1"/>
      <c r="Q1038" s="1"/>
      <c r="R1038" s="1"/>
      <c r="S1038" s="1"/>
      <c r="T1038" s="1"/>
      <c r="U1038" s="1"/>
      <c r="V1038" s="1"/>
      <c r="W1038" s="1"/>
      <c r="X1038" s="1"/>
      <c r="Y1038" s="1"/>
    </row>
    <row r="1039" spans="1:25" ht="9.75" customHeight="1">
      <c r="A1039" s="1"/>
      <c r="B1039" s="72"/>
      <c r="C1039" s="124"/>
      <c r="D1039" s="124"/>
      <c r="E1039" s="1"/>
      <c r="F1039" s="1"/>
      <c r="G1039" s="1"/>
      <c r="H1039" s="1"/>
      <c r="I1039" s="1"/>
      <c r="J1039" s="1"/>
      <c r="K1039" s="1"/>
      <c r="L1039" s="1"/>
      <c r="M1039" s="1"/>
      <c r="N1039" s="1"/>
      <c r="O1039" s="1"/>
      <c r="P1039" s="1"/>
      <c r="Q1039" s="1"/>
      <c r="R1039" s="1"/>
      <c r="S1039" s="1"/>
      <c r="T1039" s="1"/>
      <c r="U1039" s="1"/>
      <c r="V1039" s="1"/>
      <c r="W1039" s="1"/>
      <c r="X1039" s="1"/>
      <c r="Y1039" s="1"/>
    </row>
    <row r="1040" spans="1:25" ht="9.75" customHeight="1">
      <c r="A1040" s="1"/>
      <c r="B1040" s="72"/>
      <c r="C1040" s="124"/>
      <c r="D1040" s="124"/>
      <c r="E1040" s="1"/>
      <c r="F1040" s="1"/>
      <c r="G1040" s="1"/>
      <c r="H1040" s="1"/>
      <c r="I1040" s="1"/>
      <c r="J1040" s="1"/>
      <c r="K1040" s="1"/>
      <c r="L1040" s="1"/>
      <c r="M1040" s="1"/>
      <c r="N1040" s="1"/>
      <c r="O1040" s="1"/>
      <c r="P1040" s="1"/>
      <c r="Q1040" s="1"/>
      <c r="R1040" s="1"/>
      <c r="S1040" s="1"/>
      <c r="T1040" s="1"/>
      <c r="U1040" s="1"/>
      <c r="V1040" s="1"/>
      <c r="W1040" s="1"/>
      <c r="X1040" s="1"/>
      <c r="Y1040" s="1"/>
    </row>
    <row r="1041" spans="1:25" ht="9.75" customHeight="1">
      <c r="A1041" s="1"/>
      <c r="B1041" s="72"/>
      <c r="C1041" s="124"/>
      <c r="D1041" s="124"/>
      <c r="E1041" s="1"/>
      <c r="F1041" s="1"/>
      <c r="G1041" s="1"/>
      <c r="H1041" s="1"/>
      <c r="I1041" s="1"/>
      <c r="J1041" s="1"/>
      <c r="K1041" s="1"/>
      <c r="L1041" s="1"/>
      <c r="M1041" s="1"/>
      <c r="N1041" s="1"/>
      <c r="O1041" s="1"/>
      <c r="P1041" s="1"/>
      <c r="Q1041" s="1"/>
      <c r="R1041" s="1"/>
      <c r="S1041" s="1"/>
      <c r="T1041" s="1"/>
      <c r="U1041" s="1"/>
      <c r="V1041" s="1"/>
      <c r="W1041" s="1"/>
      <c r="X1041" s="1"/>
      <c r="Y1041" s="1"/>
    </row>
    <row r="1042" spans="1:25" ht="9.75" customHeight="1">
      <c r="A1042" s="1"/>
      <c r="B1042" s="72"/>
      <c r="C1042" s="124"/>
      <c r="D1042" s="124"/>
      <c r="E1042" s="1"/>
      <c r="F1042" s="1"/>
      <c r="G1042" s="1"/>
      <c r="H1042" s="1"/>
      <c r="I1042" s="1"/>
      <c r="J1042" s="1"/>
      <c r="K1042" s="1"/>
      <c r="L1042" s="1"/>
      <c r="M1042" s="1"/>
      <c r="N1042" s="1"/>
      <c r="O1042" s="1"/>
      <c r="P1042" s="1"/>
      <c r="Q1042" s="1"/>
      <c r="R1042" s="1"/>
      <c r="S1042" s="1"/>
      <c r="T1042" s="1"/>
      <c r="U1042" s="1"/>
      <c r="V1042" s="1"/>
      <c r="W1042" s="1"/>
      <c r="X1042" s="1"/>
      <c r="Y1042" s="1"/>
    </row>
    <row r="1043" spans="1:25" ht="9.75" customHeight="1">
      <c r="A1043" s="1"/>
      <c r="B1043" s="72"/>
      <c r="C1043" s="124"/>
      <c r="D1043" s="124"/>
      <c r="E1043" s="1"/>
      <c r="F1043" s="1"/>
      <c r="G1043" s="1"/>
      <c r="H1043" s="1"/>
      <c r="I1043" s="1"/>
      <c r="J1043" s="1"/>
      <c r="K1043" s="1"/>
      <c r="L1043" s="1"/>
      <c r="M1043" s="1"/>
      <c r="N1043" s="1"/>
      <c r="O1043" s="1"/>
      <c r="P1043" s="1"/>
      <c r="Q1043" s="1"/>
      <c r="R1043" s="1"/>
      <c r="S1043" s="1"/>
      <c r="T1043" s="1"/>
      <c r="U1043" s="1"/>
      <c r="V1043" s="1"/>
      <c r="W1043" s="1"/>
      <c r="X1043" s="1"/>
      <c r="Y1043" s="1"/>
    </row>
    <row r="1044" spans="1:25" ht="9.75" customHeight="1">
      <c r="A1044" s="1"/>
      <c r="B1044" s="72"/>
      <c r="C1044" s="124"/>
      <c r="D1044" s="124"/>
      <c r="E1044" s="1"/>
      <c r="F1044" s="1"/>
      <c r="G1044" s="1"/>
      <c r="H1044" s="1"/>
      <c r="I1044" s="1"/>
      <c r="J1044" s="1"/>
      <c r="K1044" s="1"/>
      <c r="L1044" s="1"/>
      <c r="M1044" s="1"/>
      <c r="N1044" s="1"/>
      <c r="O1044" s="1"/>
      <c r="P1044" s="1"/>
      <c r="Q1044" s="1"/>
      <c r="R1044" s="1"/>
      <c r="S1044" s="1"/>
      <c r="T1044" s="1"/>
      <c r="U1044" s="1"/>
      <c r="V1044" s="1"/>
      <c r="W1044" s="1"/>
      <c r="X1044" s="1"/>
      <c r="Y1044" s="1"/>
    </row>
    <row r="1045" spans="1:25" ht="9.75" customHeight="1">
      <c r="A1045" s="1"/>
      <c r="B1045" s="72"/>
      <c r="C1045" s="124"/>
      <c r="D1045" s="124"/>
      <c r="E1045" s="1"/>
      <c r="F1045" s="1"/>
      <c r="G1045" s="1"/>
      <c r="H1045" s="1"/>
      <c r="I1045" s="1"/>
      <c r="J1045" s="1"/>
      <c r="K1045" s="1"/>
      <c r="L1045" s="1"/>
      <c r="M1045" s="1"/>
      <c r="N1045" s="1"/>
      <c r="O1045" s="1"/>
      <c r="P1045" s="1"/>
      <c r="Q1045" s="1"/>
      <c r="R1045" s="1"/>
      <c r="S1045" s="1"/>
      <c r="T1045" s="1"/>
      <c r="U1045" s="1"/>
      <c r="V1045" s="1"/>
      <c r="W1045" s="1"/>
      <c r="X1045" s="1"/>
      <c r="Y1045" s="1"/>
    </row>
    <row r="1046" spans="1:25" ht="9.75" customHeight="1">
      <c r="A1046" s="1"/>
      <c r="B1046" s="72"/>
      <c r="C1046" s="124"/>
      <c r="D1046" s="124"/>
      <c r="E1046" s="1"/>
      <c r="F1046" s="1"/>
      <c r="G1046" s="1"/>
      <c r="H1046" s="1"/>
      <c r="I1046" s="1"/>
      <c r="J1046" s="1"/>
      <c r="K1046" s="1"/>
      <c r="L1046" s="1"/>
      <c r="M1046" s="1"/>
      <c r="N1046" s="1"/>
      <c r="O1046" s="1"/>
      <c r="P1046" s="1"/>
      <c r="Q1046" s="1"/>
      <c r="R1046" s="1"/>
      <c r="S1046" s="1"/>
      <c r="T1046" s="1"/>
      <c r="U1046" s="1"/>
      <c r="V1046" s="1"/>
      <c r="W1046" s="1"/>
      <c r="X1046" s="1"/>
      <c r="Y1046" s="1"/>
    </row>
    <row r="1047" spans="1:25" ht="9.75" customHeight="1">
      <c r="A1047" s="1"/>
      <c r="B1047" s="72"/>
      <c r="C1047" s="124"/>
      <c r="D1047" s="124"/>
      <c r="E1047" s="1"/>
      <c r="F1047" s="1"/>
      <c r="G1047" s="1"/>
      <c r="H1047" s="1"/>
      <c r="I1047" s="1"/>
      <c r="J1047" s="1"/>
      <c r="K1047" s="1"/>
      <c r="L1047" s="1"/>
      <c r="M1047" s="1"/>
      <c r="N1047" s="1"/>
      <c r="O1047" s="1"/>
      <c r="P1047" s="1"/>
      <c r="Q1047" s="1"/>
      <c r="R1047" s="1"/>
      <c r="S1047" s="1"/>
      <c r="T1047" s="1"/>
      <c r="U1047" s="1"/>
      <c r="V1047" s="1"/>
      <c r="W1047" s="1"/>
      <c r="X1047" s="1"/>
      <c r="Y1047" s="1"/>
    </row>
    <row r="1048" spans="1:25" ht="9.75" customHeight="1">
      <c r="A1048" s="1"/>
      <c r="B1048" s="72"/>
      <c r="C1048" s="124"/>
      <c r="D1048" s="124"/>
      <c r="E1048" s="1"/>
      <c r="F1048" s="1"/>
      <c r="G1048" s="1"/>
      <c r="H1048" s="1"/>
      <c r="I1048" s="1"/>
      <c r="J1048" s="1"/>
      <c r="K1048" s="1"/>
      <c r="L1048" s="1"/>
      <c r="M1048" s="1"/>
      <c r="N1048" s="1"/>
      <c r="O1048" s="1"/>
      <c r="P1048" s="1"/>
      <c r="Q1048" s="1"/>
      <c r="R1048" s="1"/>
      <c r="S1048" s="1"/>
      <c r="T1048" s="1"/>
      <c r="U1048" s="1"/>
      <c r="V1048" s="1"/>
      <c r="W1048" s="1"/>
      <c r="X1048" s="1"/>
      <c r="Y1048" s="1"/>
    </row>
    <row r="1049" spans="1:25" ht="9.75" customHeight="1">
      <c r="A1049" s="1"/>
      <c r="B1049" s="72"/>
      <c r="C1049" s="124"/>
      <c r="D1049" s="124"/>
      <c r="E1049" s="1"/>
      <c r="F1049" s="1"/>
      <c r="G1049" s="1"/>
      <c r="H1049" s="1"/>
      <c r="I1049" s="1"/>
      <c r="J1049" s="1"/>
      <c r="K1049" s="1"/>
      <c r="L1049" s="1"/>
      <c r="M1049" s="1"/>
      <c r="N1049" s="1"/>
      <c r="O1049" s="1"/>
      <c r="P1049" s="1"/>
      <c r="Q1049" s="1"/>
      <c r="R1049" s="1"/>
      <c r="S1049" s="1"/>
      <c r="T1049" s="1"/>
      <c r="U1049" s="1"/>
      <c r="V1049" s="1"/>
      <c r="W1049" s="1"/>
      <c r="X1049" s="1"/>
      <c r="Y1049" s="1"/>
    </row>
    <row r="1050" spans="1:25" ht="9.75" customHeight="1">
      <c r="A1050" s="1"/>
      <c r="B1050" s="72"/>
      <c r="C1050" s="124"/>
      <c r="D1050" s="124"/>
      <c r="E1050" s="1"/>
      <c r="F1050" s="1"/>
      <c r="G1050" s="1"/>
      <c r="H1050" s="1"/>
      <c r="I1050" s="1"/>
      <c r="J1050" s="1"/>
      <c r="K1050" s="1"/>
      <c r="L1050" s="1"/>
      <c r="M1050" s="1"/>
      <c r="N1050" s="1"/>
      <c r="O1050" s="1"/>
      <c r="P1050" s="1"/>
      <c r="Q1050" s="1"/>
      <c r="R1050" s="1"/>
      <c r="S1050" s="1"/>
      <c r="T1050" s="1"/>
      <c r="U1050" s="1"/>
      <c r="V1050" s="1"/>
      <c r="W1050" s="1"/>
      <c r="X1050" s="1"/>
      <c r="Y1050" s="1"/>
    </row>
    <row r="1051" spans="1:25" ht="9.75" customHeight="1">
      <c r="A1051" s="1"/>
      <c r="B1051" s="72"/>
      <c r="C1051" s="124"/>
      <c r="D1051" s="124"/>
      <c r="E1051" s="1"/>
      <c r="F1051" s="1"/>
      <c r="G1051" s="1"/>
      <c r="H1051" s="1"/>
      <c r="I1051" s="1"/>
      <c r="J1051" s="1"/>
      <c r="K1051" s="1"/>
      <c r="L1051" s="1"/>
      <c r="M1051" s="1"/>
      <c r="N1051" s="1"/>
      <c r="O1051" s="1"/>
      <c r="P1051" s="1"/>
      <c r="Q1051" s="1"/>
      <c r="R1051" s="1"/>
      <c r="S1051" s="1"/>
      <c r="T1051" s="1"/>
      <c r="U1051" s="1"/>
      <c r="V1051" s="1"/>
      <c r="W1051" s="1"/>
      <c r="X1051" s="1"/>
      <c r="Y1051" s="1"/>
    </row>
    <row r="1052" spans="1:25" ht="9.75" customHeight="1">
      <c r="A1052" s="1"/>
      <c r="B1052" s="72"/>
      <c r="C1052" s="124"/>
      <c r="D1052" s="124"/>
      <c r="E1052" s="1"/>
      <c r="F1052" s="1"/>
      <c r="G1052" s="1"/>
      <c r="H1052" s="1"/>
      <c r="I1052" s="1"/>
      <c r="J1052" s="1"/>
      <c r="K1052" s="1"/>
      <c r="L1052" s="1"/>
      <c r="M1052" s="1"/>
      <c r="N1052" s="1"/>
      <c r="O1052" s="1"/>
      <c r="P1052" s="1"/>
      <c r="Q1052" s="1"/>
      <c r="R1052" s="1"/>
      <c r="S1052" s="1"/>
      <c r="T1052" s="1"/>
      <c r="U1052" s="1"/>
      <c r="V1052" s="1"/>
      <c r="W1052" s="1"/>
      <c r="X1052" s="1"/>
      <c r="Y1052" s="1"/>
    </row>
    <row r="1053" spans="1:25" ht="9.75" customHeight="1">
      <c r="A1053" s="1"/>
      <c r="B1053" s="72"/>
      <c r="C1053" s="124"/>
      <c r="D1053" s="124"/>
      <c r="E1053" s="1"/>
      <c r="F1053" s="1"/>
      <c r="G1053" s="1"/>
      <c r="H1053" s="1"/>
      <c r="I1053" s="1"/>
      <c r="J1053" s="1"/>
      <c r="K1053" s="1"/>
      <c r="L1053" s="1"/>
      <c r="M1053" s="1"/>
      <c r="N1053" s="1"/>
      <c r="O1053" s="1"/>
      <c r="P1053" s="1"/>
      <c r="Q1053" s="1"/>
      <c r="R1053" s="1"/>
      <c r="S1053" s="1"/>
      <c r="T1053" s="1"/>
      <c r="U1053" s="1"/>
      <c r="V1053" s="1"/>
      <c r="W1053" s="1"/>
      <c r="X1053" s="1"/>
      <c r="Y1053" s="1"/>
    </row>
    <row r="1054" spans="1:25" ht="9.75" customHeight="1">
      <c r="A1054" s="1"/>
      <c r="B1054" s="72"/>
      <c r="C1054" s="124"/>
      <c r="D1054" s="124"/>
      <c r="E1054" s="1"/>
      <c r="F1054" s="1"/>
      <c r="G1054" s="1"/>
      <c r="H1054" s="1"/>
      <c r="I1054" s="1"/>
      <c r="J1054" s="1"/>
      <c r="K1054" s="1"/>
      <c r="L1054" s="1"/>
      <c r="M1054" s="1"/>
      <c r="N1054" s="1"/>
      <c r="O1054" s="1"/>
      <c r="P1054" s="1"/>
      <c r="Q1054" s="1"/>
      <c r="R1054" s="1"/>
      <c r="S1054" s="1"/>
      <c r="T1054" s="1"/>
      <c r="U1054" s="1"/>
      <c r="V1054" s="1"/>
      <c r="W1054" s="1"/>
      <c r="X1054" s="1"/>
      <c r="Y1054" s="1"/>
    </row>
    <row r="1055" spans="1:25" ht="9.75" customHeight="1">
      <c r="A1055" s="1"/>
      <c r="B1055" s="72"/>
      <c r="C1055" s="124"/>
      <c r="D1055" s="124"/>
      <c r="E1055" s="1"/>
      <c r="F1055" s="1"/>
      <c r="G1055" s="1"/>
      <c r="H1055" s="1"/>
      <c r="I1055" s="1"/>
      <c r="J1055" s="1"/>
      <c r="K1055" s="1"/>
      <c r="L1055" s="1"/>
      <c r="M1055" s="1"/>
      <c r="N1055" s="1"/>
      <c r="O1055" s="1"/>
      <c r="P1055" s="1"/>
      <c r="Q1055" s="1"/>
      <c r="R1055" s="1"/>
      <c r="S1055" s="1"/>
      <c r="T1055" s="1"/>
      <c r="U1055" s="1"/>
      <c r="V1055" s="1"/>
      <c r="W1055" s="1"/>
      <c r="X1055" s="1"/>
      <c r="Y1055" s="1"/>
    </row>
    <row r="1056" spans="1:25" ht="9.75" customHeight="1">
      <c r="A1056" s="1"/>
      <c r="B1056" s="72"/>
      <c r="C1056" s="124"/>
      <c r="D1056" s="124"/>
      <c r="E1056" s="1"/>
      <c r="F1056" s="1"/>
      <c r="G1056" s="1"/>
      <c r="H1056" s="1"/>
      <c r="I1056" s="1"/>
      <c r="J1056" s="1"/>
      <c r="K1056" s="1"/>
      <c r="L1056" s="1"/>
      <c r="M1056" s="1"/>
      <c r="N1056" s="1"/>
      <c r="O1056" s="1"/>
      <c r="P1056" s="1"/>
      <c r="Q1056" s="1"/>
      <c r="R1056" s="1"/>
      <c r="S1056" s="1"/>
      <c r="T1056" s="1"/>
      <c r="U1056" s="1"/>
      <c r="V1056" s="1"/>
      <c r="W1056" s="1"/>
      <c r="X1056" s="1"/>
      <c r="Y1056" s="1"/>
    </row>
    <row r="1057" spans="1:25" ht="9.75" customHeight="1">
      <c r="A1057" s="1"/>
      <c r="B1057" s="72"/>
      <c r="C1057" s="124"/>
      <c r="D1057" s="124"/>
      <c r="E1057" s="1"/>
      <c r="F1057" s="1"/>
      <c r="G1057" s="1"/>
      <c r="H1057" s="1"/>
      <c r="I1057" s="1"/>
      <c r="J1057" s="1"/>
      <c r="K1057" s="1"/>
      <c r="L1057" s="1"/>
      <c r="M1057" s="1"/>
      <c r="N1057" s="1"/>
      <c r="O1057" s="1"/>
      <c r="P1057" s="1"/>
      <c r="Q1057" s="1"/>
      <c r="R1057" s="1"/>
      <c r="S1057" s="1"/>
      <c r="T1057" s="1"/>
      <c r="U1057" s="1"/>
      <c r="V1057" s="1"/>
      <c r="W1057" s="1"/>
      <c r="X1057" s="1"/>
      <c r="Y1057" s="1"/>
    </row>
    <row r="1058" spans="1:25" ht="9.75" customHeight="1">
      <c r="A1058" s="1"/>
      <c r="B1058" s="72"/>
      <c r="C1058" s="124"/>
      <c r="D1058" s="124"/>
      <c r="E1058" s="1"/>
      <c r="F1058" s="1"/>
      <c r="G1058" s="1"/>
      <c r="H1058" s="1"/>
      <c r="I1058" s="1"/>
      <c r="J1058" s="1"/>
      <c r="K1058" s="1"/>
      <c r="L1058" s="1"/>
      <c r="M1058" s="1"/>
      <c r="N1058" s="1"/>
      <c r="O1058" s="1"/>
      <c r="P1058" s="1"/>
      <c r="Q1058" s="1"/>
      <c r="R1058" s="1"/>
      <c r="S1058" s="1"/>
      <c r="T1058" s="1"/>
      <c r="U1058" s="1"/>
      <c r="V1058" s="1"/>
      <c r="W1058" s="1"/>
      <c r="X1058" s="1"/>
      <c r="Y1058" s="1"/>
    </row>
    <row r="1059" spans="1:25" ht="9.75" customHeight="1">
      <c r="A1059" s="1"/>
      <c r="B1059" s="72"/>
      <c r="C1059" s="124"/>
      <c r="D1059" s="124"/>
      <c r="E1059" s="1"/>
      <c r="F1059" s="1"/>
      <c r="G1059" s="1"/>
      <c r="H1059" s="1"/>
      <c r="I1059" s="1"/>
      <c r="J1059" s="1"/>
      <c r="K1059" s="1"/>
      <c r="L1059" s="1"/>
      <c r="M1059" s="1"/>
      <c r="N1059" s="1"/>
      <c r="O1059" s="1"/>
      <c r="P1059" s="1"/>
      <c r="Q1059" s="1"/>
      <c r="R1059" s="1"/>
      <c r="S1059" s="1"/>
      <c r="T1059" s="1"/>
      <c r="U1059" s="1"/>
      <c r="V1059" s="1"/>
      <c r="W1059" s="1"/>
      <c r="X1059" s="1"/>
      <c r="Y1059" s="1"/>
    </row>
    <row r="1060" spans="1:25" ht="9.75" customHeight="1">
      <c r="A1060" s="1"/>
      <c r="B1060" s="72"/>
      <c r="C1060" s="124"/>
      <c r="D1060" s="124"/>
      <c r="E1060" s="1"/>
      <c r="F1060" s="1"/>
      <c r="G1060" s="1"/>
      <c r="H1060" s="1"/>
      <c r="I1060" s="1"/>
      <c r="J1060" s="1"/>
      <c r="K1060" s="1"/>
      <c r="L1060" s="1"/>
      <c r="M1060" s="1"/>
      <c r="N1060" s="1"/>
      <c r="O1060" s="1"/>
      <c r="P1060" s="1"/>
      <c r="Q1060" s="1"/>
      <c r="R1060" s="1"/>
      <c r="S1060" s="1"/>
      <c r="T1060" s="1"/>
      <c r="U1060" s="1"/>
      <c r="V1060" s="1"/>
      <c r="W1060" s="1"/>
      <c r="X1060" s="1"/>
      <c r="Y1060" s="1"/>
    </row>
    <row r="1061" spans="1:25" ht="9.75" customHeight="1">
      <c r="A1061" s="1"/>
      <c r="B1061" s="72"/>
      <c r="C1061" s="124"/>
      <c r="D1061" s="124"/>
      <c r="E1061" s="1"/>
      <c r="F1061" s="1"/>
      <c r="G1061" s="1"/>
      <c r="H1061" s="1"/>
      <c r="I1061" s="1"/>
      <c r="J1061" s="1"/>
      <c r="K1061" s="1"/>
      <c r="L1061" s="1"/>
      <c r="M1061" s="1"/>
      <c r="N1061" s="1"/>
      <c r="O1061" s="1"/>
      <c r="P1061" s="1"/>
      <c r="Q1061" s="1"/>
      <c r="R1061" s="1"/>
      <c r="S1061" s="1"/>
      <c r="T1061" s="1"/>
      <c r="U1061" s="1"/>
      <c r="V1061" s="1"/>
      <c r="W1061" s="1"/>
      <c r="X1061" s="1"/>
      <c r="Y1061" s="1"/>
    </row>
    <row r="1062" spans="1:25" ht="9.75" customHeight="1">
      <c r="A1062" s="1"/>
      <c r="B1062" s="72"/>
      <c r="C1062" s="124"/>
      <c r="D1062" s="124"/>
      <c r="E1062" s="1"/>
      <c r="F1062" s="1"/>
      <c r="G1062" s="1"/>
      <c r="H1062" s="1"/>
      <c r="I1062" s="1"/>
      <c r="J1062" s="1"/>
      <c r="K1062" s="1"/>
      <c r="L1062" s="1"/>
      <c r="M1062" s="1"/>
      <c r="N1062" s="1"/>
      <c r="O1062" s="1"/>
      <c r="P1062" s="1"/>
      <c r="Q1062" s="1"/>
      <c r="R1062" s="1"/>
      <c r="S1062" s="1"/>
      <c r="T1062" s="1"/>
      <c r="U1062" s="1"/>
      <c r="V1062" s="1"/>
      <c r="W1062" s="1"/>
      <c r="X1062" s="1"/>
      <c r="Y1062" s="1"/>
    </row>
    <row r="1063" spans="1:25" ht="9.75" customHeight="1">
      <c r="A1063" s="1"/>
      <c r="B1063" s="72"/>
      <c r="C1063" s="124"/>
      <c r="D1063" s="124"/>
      <c r="E1063" s="1"/>
      <c r="F1063" s="1"/>
      <c r="G1063" s="1"/>
      <c r="H1063" s="1"/>
      <c r="I1063" s="1"/>
      <c r="J1063" s="1"/>
      <c r="K1063" s="1"/>
      <c r="L1063" s="1"/>
      <c r="M1063" s="1"/>
      <c r="N1063" s="1"/>
      <c r="O1063" s="1"/>
      <c r="P1063" s="1"/>
      <c r="Q1063" s="1"/>
      <c r="R1063" s="1"/>
      <c r="S1063" s="1"/>
      <c r="T1063" s="1"/>
      <c r="U1063" s="1"/>
      <c r="V1063" s="1"/>
      <c r="W1063" s="1"/>
      <c r="X1063" s="1"/>
      <c r="Y1063" s="1"/>
    </row>
    <row r="1064" spans="1:25" ht="9.75" customHeight="1">
      <c r="A1064" s="1"/>
      <c r="B1064" s="72"/>
      <c r="C1064" s="124"/>
      <c r="D1064" s="124"/>
      <c r="E1064" s="1"/>
      <c r="F1064" s="1"/>
      <c r="G1064" s="1"/>
      <c r="H1064" s="1"/>
      <c r="I1064" s="1"/>
      <c r="J1064" s="1"/>
      <c r="K1064" s="1"/>
      <c r="L1064" s="1"/>
      <c r="M1064" s="1"/>
      <c r="N1064" s="1"/>
      <c r="O1064" s="1"/>
      <c r="P1064" s="1"/>
      <c r="Q1064" s="1"/>
      <c r="R1064" s="1"/>
      <c r="S1064" s="1"/>
      <c r="T1064" s="1"/>
      <c r="U1064" s="1"/>
      <c r="V1064" s="1"/>
      <c r="W1064" s="1"/>
      <c r="X1064" s="1"/>
      <c r="Y1064" s="1"/>
    </row>
    <row r="1065" spans="1:25" ht="9.75" customHeight="1">
      <c r="A1065" s="1"/>
      <c r="B1065" s="72"/>
      <c r="C1065" s="124"/>
      <c r="D1065" s="124"/>
      <c r="E1065" s="1"/>
      <c r="F1065" s="1"/>
      <c r="G1065" s="1"/>
      <c r="H1065" s="1"/>
      <c r="I1065" s="1"/>
      <c r="J1065" s="1"/>
      <c r="K1065" s="1"/>
      <c r="L1065" s="1"/>
      <c r="M1065" s="1"/>
      <c r="N1065" s="1"/>
      <c r="O1065" s="1"/>
      <c r="P1065" s="1"/>
      <c r="Q1065" s="1"/>
      <c r="R1065" s="1"/>
      <c r="S1065" s="1"/>
      <c r="T1065" s="1"/>
      <c r="U1065" s="1"/>
      <c r="V1065" s="1"/>
      <c r="W1065" s="1"/>
      <c r="X1065" s="1"/>
      <c r="Y1065" s="1"/>
    </row>
    <row r="1066" spans="1:25" ht="9.75" customHeight="1">
      <c r="A1066" s="1"/>
      <c r="B1066" s="72"/>
      <c r="C1066" s="124"/>
      <c r="D1066" s="124"/>
      <c r="E1066" s="1"/>
      <c r="F1066" s="1"/>
      <c r="G1066" s="1"/>
      <c r="H1066" s="1"/>
      <c r="I1066" s="1"/>
      <c r="J1066" s="1"/>
      <c r="K1066" s="1"/>
      <c r="L1066" s="1"/>
      <c r="M1066" s="1"/>
      <c r="N1066" s="1"/>
      <c r="O1066" s="1"/>
      <c r="P1066" s="1"/>
      <c r="Q1066" s="1"/>
      <c r="R1066" s="1"/>
      <c r="S1066" s="1"/>
      <c r="T1066" s="1"/>
      <c r="U1066" s="1"/>
      <c r="V1066" s="1"/>
      <c r="W1066" s="1"/>
      <c r="X1066" s="1"/>
      <c r="Y1066" s="1"/>
    </row>
    <row r="1067" spans="1:25" ht="9.75" customHeight="1">
      <c r="A1067" s="1"/>
      <c r="B1067" s="72"/>
      <c r="C1067" s="124"/>
      <c r="D1067" s="124"/>
      <c r="E1067" s="1"/>
      <c r="F1067" s="1"/>
      <c r="G1067" s="1"/>
      <c r="H1067" s="1"/>
      <c r="I1067" s="1"/>
      <c r="J1067" s="1"/>
      <c r="K1067" s="1"/>
      <c r="L1067" s="1"/>
      <c r="M1067" s="1"/>
      <c r="N1067" s="1"/>
      <c r="O1067" s="1"/>
      <c r="P1067" s="1"/>
      <c r="Q1067" s="1"/>
      <c r="R1067" s="1"/>
      <c r="S1067" s="1"/>
      <c r="T1067" s="1"/>
      <c r="U1067" s="1"/>
      <c r="V1067" s="1"/>
      <c r="W1067" s="1"/>
      <c r="X1067" s="1"/>
      <c r="Y1067" s="1"/>
    </row>
    <row r="1068" spans="1:25" ht="9.75" customHeight="1">
      <c r="A1068" s="1"/>
      <c r="B1068" s="72"/>
      <c r="C1068" s="124"/>
      <c r="D1068" s="124"/>
      <c r="E1068" s="1"/>
      <c r="F1068" s="1"/>
      <c r="G1068" s="1"/>
      <c r="H1068" s="1"/>
      <c r="I1068" s="1"/>
      <c r="J1068" s="1"/>
      <c r="K1068" s="1"/>
      <c r="L1068" s="1"/>
      <c r="M1068" s="1"/>
      <c r="N1068" s="1"/>
      <c r="O1068" s="1"/>
      <c r="P1068" s="1"/>
      <c r="Q1068" s="1"/>
      <c r="R1068" s="1"/>
      <c r="S1068" s="1"/>
      <c r="T1068" s="1"/>
      <c r="U1068" s="1"/>
      <c r="V1068" s="1"/>
      <c r="W1068" s="1"/>
      <c r="X1068" s="1"/>
      <c r="Y1068" s="1"/>
    </row>
    <row r="1069" spans="1:25" ht="9.75" customHeight="1">
      <c r="A1069" s="1"/>
      <c r="B1069" s="72"/>
      <c r="C1069" s="124"/>
      <c r="D1069" s="124"/>
      <c r="E1069" s="1"/>
      <c r="F1069" s="1"/>
      <c r="G1069" s="1"/>
      <c r="H1069" s="1"/>
      <c r="I1069" s="1"/>
      <c r="J1069" s="1"/>
      <c r="K1069" s="1"/>
      <c r="L1069" s="1"/>
      <c r="M1069" s="1"/>
      <c r="N1069" s="1"/>
      <c r="O1069" s="1"/>
      <c r="P1069" s="1"/>
      <c r="Q1069" s="1"/>
      <c r="R1069" s="1"/>
      <c r="S1069" s="1"/>
      <c r="T1069" s="1"/>
      <c r="U1069" s="1"/>
      <c r="V1069" s="1"/>
      <c r="W1069" s="1"/>
      <c r="X1069" s="1"/>
      <c r="Y1069" s="1"/>
    </row>
    <row r="1070" spans="1:25" ht="9.75" customHeight="1">
      <c r="A1070" s="1"/>
      <c r="B1070" s="72"/>
      <c r="C1070" s="124"/>
      <c r="D1070" s="124"/>
      <c r="E1070" s="1"/>
      <c r="F1070" s="1"/>
      <c r="G1070" s="1"/>
      <c r="H1070" s="1"/>
      <c r="I1070" s="1"/>
      <c r="J1070" s="1"/>
      <c r="K1070" s="1"/>
      <c r="L1070" s="1"/>
      <c r="M1070" s="1"/>
      <c r="N1070" s="1"/>
      <c r="O1070" s="1"/>
      <c r="P1070" s="1"/>
      <c r="Q1070" s="1"/>
      <c r="R1070" s="1"/>
      <c r="S1070" s="1"/>
      <c r="T1070" s="1"/>
      <c r="U1070" s="1"/>
      <c r="V1070" s="1"/>
      <c r="W1070" s="1"/>
      <c r="X1070" s="1"/>
      <c r="Y1070" s="1"/>
    </row>
    <row r="1071" spans="1:25" ht="9.75" customHeight="1">
      <c r="A1071" s="1"/>
      <c r="B1071" s="72"/>
      <c r="C1071" s="124"/>
      <c r="D1071" s="124"/>
      <c r="E1071" s="1"/>
      <c r="F1071" s="1"/>
      <c r="G1071" s="1"/>
      <c r="H1071" s="1"/>
      <c r="I1071" s="1"/>
      <c r="J1071" s="1"/>
      <c r="K1071" s="1"/>
      <c r="L1071" s="1"/>
      <c r="M1071" s="1"/>
      <c r="N1071" s="1"/>
      <c r="O1071" s="1"/>
      <c r="P1071" s="1"/>
      <c r="Q1071" s="1"/>
      <c r="R1071" s="1"/>
      <c r="S1071" s="1"/>
      <c r="T1071" s="1"/>
      <c r="U1071" s="1"/>
      <c r="V1071" s="1"/>
      <c r="W1071" s="1"/>
      <c r="X1071" s="1"/>
      <c r="Y1071" s="1"/>
    </row>
    <row r="1072" spans="1:25" ht="9.75" customHeight="1">
      <c r="A1072" s="1"/>
      <c r="B1072" s="72"/>
      <c r="C1072" s="124"/>
      <c r="D1072" s="124"/>
      <c r="E1072" s="1"/>
      <c r="F1072" s="1"/>
      <c r="G1072" s="1"/>
      <c r="H1072" s="1"/>
      <c r="I1072" s="1"/>
      <c r="J1072" s="1"/>
      <c r="K1072" s="1"/>
      <c r="L1072" s="1"/>
      <c r="M1072" s="1"/>
      <c r="N1072" s="1"/>
      <c r="O1072" s="1"/>
      <c r="P1072" s="1"/>
      <c r="Q1072" s="1"/>
      <c r="R1072" s="1"/>
      <c r="S1072" s="1"/>
      <c r="T1072" s="1"/>
      <c r="U1072" s="1"/>
      <c r="V1072" s="1"/>
      <c r="W1072" s="1"/>
      <c r="X1072" s="1"/>
      <c r="Y1072" s="1"/>
    </row>
    <row r="1073" spans="1:25" ht="9.75" customHeight="1">
      <c r="A1073" s="1"/>
      <c r="B1073" s="72"/>
      <c r="C1073" s="124"/>
      <c r="D1073" s="124"/>
      <c r="E1073" s="1"/>
      <c r="F1073" s="1"/>
      <c r="G1073" s="1"/>
      <c r="H1073" s="1"/>
      <c r="I1073" s="1"/>
      <c r="J1073" s="1"/>
      <c r="K1073" s="1"/>
      <c r="L1073" s="1"/>
      <c r="M1073" s="1"/>
      <c r="N1073" s="1"/>
      <c r="O1073" s="1"/>
      <c r="P1073" s="1"/>
      <c r="Q1073" s="1"/>
      <c r="R1073" s="1"/>
      <c r="S1073" s="1"/>
      <c r="T1073" s="1"/>
      <c r="U1073" s="1"/>
      <c r="V1073" s="1"/>
      <c r="W1073" s="1"/>
      <c r="X1073" s="1"/>
      <c r="Y1073" s="1"/>
    </row>
    <row r="1074" spans="1:25" ht="9.75" customHeight="1">
      <c r="A1074" s="1"/>
      <c r="B1074" s="72"/>
      <c r="C1074" s="124"/>
      <c r="D1074" s="124"/>
      <c r="E1074" s="1"/>
      <c r="F1074" s="1"/>
      <c r="G1074" s="1"/>
      <c r="H1074" s="1"/>
      <c r="I1074" s="1"/>
      <c r="J1074" s="1"/>
      <c r="K1074" s="1"/>
      <c r="L1074" s="1"/>
      <c r="M1074" s="1"/>
      <c r="N1074" s="1"/>
      <c r="O1074" s="1"/>
      <c r="P1074" s="1"/>
      <c r="Q1074" s="1"/>
      <c r="R1074" s="1"/>
      <c r="S1074" s="1"/>
      <c r="T1074" s="1"/>
      <c r="U1074" s="1"/>
      <c r="V1074" s="1"/>
      <c r="W1074" s="1"/>
      <c r="X1074" s="1"/>
      <c r="Y1074" s="1"/>
    </row>
    <row r="1075" spans="1:25" ht="9.75" customHeight="1">
      <c r="A1075" s="1"/>
      <c r="B1075" s="72"/>
      <c r="C1075" s="124"/>
      <c r="D1075" s="124"/>
      <c r="E1075" s="1"/>
      <c r="F1075" s="1"/>
      <c r="G1075" s="1"/>
      <c r="H1075" s="1"/>
      <c r="I1075" s="1"/>
      <c r="J1075" s="1"/>
      <c r="K1075" s="1"/>
      <c r="L1075" s="1"/>
      <c r="M1075" s="1"/>
      <c r="N1075" s="1"/>
      <c r="O1075" s="1"/>
      <c r="P1075" s="1"/>
      <c r="Q1075" s="1"/>
      <c r="R1075" s="1"/>
      <c r="S1075" s="1"/>
      <c r="T1075" s="1"/>
      <c r="U1075" s="1"/>
      <c r="V1075" s="1"/>
      <c r="W1075" s="1"/>
      <c r="X1075" s="1"/>
      <c r="Y1075" s="1"/>
    </row>
    <row r="1076" spans="1:25" ht="9.75" customHeight="1">
      <c r="A1076" s="1"/>
      <c r="B1076" s="72"/>
      <c r="C1076" s="124"/>
      <c r="D1076" s="124"/>
      <c r="E1076" s="1"/>
      <c r="F1076" s="1"/>
      <c r="G1076" s="1"/>
      <c r="H1076" s="1"/>
      <c r="I1076" s="1"/>
      <c r="J1076" s="1"/>
      <c r="K1076" s="1"/>
      <c r="L1076" s="1"/>
      <c r="M1076" s="1"/>
      <c r="N1076" s="1"/>
      <c r="O1076" s="1"/>
      <c r="P1076" s="1"/>
      <c r="Q1076" s="1"/>
      <c r="R1076" s="1"/>
      <c r="S1076" s="1"/>
      <c r="T1076" s="1"/>
      <c r="U1076" s="1"/>
      <c r="V1076" s="1"/>
      <c r="W1076" s="1"/>
      <c r="X1076" s="1"/>
      <c r="Y1076" s="1"/>
    </row>
    <row r="1077" spans="1:25" ht="9.75" customHeight="1">
      <c r="A1077" s="1"/>
      <c r="B1077" s="72"/>
      <c r="C1077" s="124"/>
      <c r="D1077" s="124"/>
      <c r="E1077" s="1"/>
      <c r="F1077" s="1"/>
      <c r="G1077" s="1"/>
      <c r="H1077" s="1"/>
      <c r="I1077" s="1"/>
      <c r="J1077" s="1"/>
      <c r="K1077" s="1"/>
      <c r="L1077" s="1"/>
      <c r="M1077" s="1"/>
      <c r="N1077" s="1"/>
      <c r="O1077" s="1"/>
      <c r="P1077" s="1"/>
      <c r="Q1077" s="1"/>
      <c r="R1077" s="1"/>
      <c r="S1077" s="1"/>
      <c r="T1077" s="1"/>
      <c r="U1077" s="1"/>
      <c r="V1077" s="1"/>
      <c r="W1077" s="1"/>
      <c r="X1077" s="1"/>
      <c r="Y1077" s="1"/>
    </row>
    <row r="1078" spans="1:25" ht="9.75" customHeight="1">
      <c r="A1078" s="1"/>
      <c r="B1078" s="72"/>
      <c r="C1078" s="124"/>
      <c r="D1078" s="124"/>
      <c r="E1078" s="1"/>
      <c r="F1078" s="1"/>
      <c r="G1078" s="1"/>
      <c r="H1078" s="1"/>
      <c r="I1078" s="1"/>
      <c r="J1078" s="1"/>
      <c r="K1078" s="1"/>
      <c r="L1078" s="1"/>
      <c r="M1078" s="1"/>
      <c r="N1078" s="1"/>
      <c r="O1078" s="1"/>
      <c r="P1078" s="1"/>
      <c r="Q1078" s="1"/>
      <c r="R1078" s="1"/>
      <c r="S1078" s="1"/>
      <c r="T1078" s="1"/>
      <c r="U1078" s="1"/>
      <c r="V1078" s="1"/>
      <c r="W1078" s="1"/>
      <c r="X1078" s="1"/>
      <c r="Y1078" s="1"/>
    </row>
    <row r="1079" spans="1:25" ht="9.75" customHeight="1">
      <c r="A1079" s="1"/>
      <c r="B1079" s="72"/>
      <c r="C1079" s="124"/>
      <c r="D1079" s="124"/>
      <c r="E1079" s="1"/>
      <c r="F1079" s="1"/>
      <c r="G1079" s="1"/>
      <c r="H1079" s="1"/>
      <c r="I1079" s="1"/>
      <c r="J1079" s="1"/>
      <c r="K1079" s="1"/>
      <c r="L1079" s="1"/>
      <c r="M1079" s="1"/>
      <c r="N1079" s="1"/>
      <c r="O1079" s="1"/>
      <c r="P1079" s="1"/>
      <c r="Q1079" s="1"/>
      <c r="R1079" s="1"/>
      <c r="S1079" s="1"/>
      <c r="T1079" s="1"/>
      <c r="U1079" s="1"/>
      <c r="V1079" s="1"/>
      <c r="W1079" s="1"/>
      <c r="X1079" s="1"/>
      <c r="Y1079" s="1"/>
    </row>
    <row r="1080" spans="1:25" ht="9.75" customHeight="1">
      <c r="A1080" s="1"/>
      <c r="B1080" s="72"/>
      <c r="C1080" s="124"/>
      <c r="D1080" s="124"/>
      <c r="E1080" s="1"/>
      <c r="F1080" s="1"/>
      <c r="G1080" s="1"/>
      <c r="H1080" s="1"/>
      <c r="I1080" s="1"/>
      <c r="J1080" s="1"/>
      <c r="K1080" s="1"/>
      <c r="L1080" s="1"/>
      <c r="M1080" s="1"/>
      <c r="N1080" s="1"/>
      <c r="O1080" s="1"/>
      <c r="P1080" s="1"/>
      <c r="Q1080" s="1"/>
      <c r="R1080" s="1"/>
      <c r="S1080" s="1"/>
      <c r="T1080" s="1"/>
      <c r="U1080" s="1"/>
      <c r="V1080" s="1"/>
      <c r="W1080" s="1"/>
      <c r="X1080" s="1"/>
      <c r="Y1080" s="1"/>
    </row>
    <row r="1081" spans="1:25" ht="9.75" customHeight="1">
      <c r="A1081" s="1"/>
      <c r="B1081" s="72"/>
      <c r="C1081" s="124"/>
      <c r="D1081" s="124"/>
      <c r="E1081" s="1"/>
      <c r="F1081" s="1"/>
      <c r="G1081" s="1"/>
      <c r="H1081" s="1"/>
      <c r="I1081" s="1"/>
      <c r="J1081" s="1"/>
      <c r="K1081" s="1"/>
      <c r="L1081" s="1"/>
      <c r="M1081" s="1"/>
      <c r="N1081" s="1"/>
      <c r="O1081" s="1"/>
      <c r="P1081" s="1"/>
      <c r="Q1081" s="1"/>
      <c r="R1081" s="1"/>
      <c r="S1081" s="1"/>
      <c r="T1081" s="1"/>
      <c r="U1081" s="1"/>
      <c r="V1081" s="1"/>
      <c r="W1081" s="1"/>
      <c r="X1081" s="1"/>
      <c r="Y1081" s="1"/>
    </row>
    <row r="1082" spans="1:25" ht="9.75" customHeight="1">
      <c r="A1082" s="1"/>
      <c r="B1082" s="72"/>
      <c r="C1082" s="124"/>
      <c r="D1082" s="124"/>
      <c r="E1082" s="1"/>
      <c r="F1082" s="1"/>
      <c r="G1082" s="1"/>
      <c r="H1082" s="1"/>
      <c r="I1082" s="1"/>
      <c r="J1082" s="1"/>
      <c r="K1082" s="1"/>
      <c r="L1082" s="1"/>
      <c r="M1082" s="1"/>
      <c r="N1082" s="1"/>
      <c r="O1082" s="1"/>
      <c r="P1082" s="1"/>
      <c r="Q1082" s="1"/>
      <c r="R1082" s="1"/>
      <c r="S1082" s="1"/>
      <c r="T1082" s="1"/>
      <c r="U1082" s="1"/>
      <c r="V1082" s="1"/>
      <c r="W1082" s="1"/>
      <c r="X1082" s="1"/>
      <c r="Y1082" s="1"/>
    </row>
    <row r="1083" spans="1:25" ht="9.75" customHeight="1">
      <c r="A1083" s="1"/>
      <c r="B1083" s="72"/>
      <c r="C1083" s="124"/>
      <c r="D1083" s="124"/>
      <c r="E1083" s="1"/>
      <c r="F1083" s="1"/>
      <c r="G1083" s="1"/>
      <c r="H1083" s="1"/>
      <c r="I1083" s="1"/>
      <c r="J1083" s="1"/>
      <c r="K1083" s="1"/>
      <c r="L1083" s="1"/>
      <c r="M1083" s="1"/>
      <c r="N1083" s="1"/>
      <c r="O1083" s="1"/>
      <c r="P1083" s="1"/>
      <c r="Q1083" s="1"/>
      <c r="R1083" s="1"/>
      <c r="S1083" s="1"/>
      <c r="T1083" s="1"/>
      <c r="U1083" s="1"/>
      <c r="V1083" s="1"/>
      <c r="W1083" s="1"/>
      <c r="X1083" s="1"/>
      <c r="Y1083" s="1"/>
    </row>
    <row r="1084" spans="1:25" ht="9.75" customHeight="1">
      <c r="A1084" s="1"/>
      <c r="B1084" s="72"/>
      <c r="C1084" s="124"/>
      <c r="D1084" s="124"/>
      <c r="E1084" s="1"/>
      <c r="F1084" s="1"/>
      <c r="G1084" s="1"/>
      <c r="H1084" s="1"/>
      <c r="I1084" s="1"/>
      <c r="J1084" s="1"/>
      <c r="K1084" s="1"/>
      <c r="L1084" s="1"/>
      <c r="M1084" s="1"/>
      <c r="N1084" s="1"/>
      <c r="O1084" s="1"/>
      <c r="P1084" s="1"/>
      <c r="Q1084" s="1"/>
      <c r="R1084" s="1"/>
      <c r="S1084" s="1"/>
      <c r="T1084" s="1"/>
      <c r="U1084" s="1"/>
      <c r="V1084" s="1"/>
      <c r="W1084" s="1"/>
      <c r="X1084" s="1"/>
      <c r="Y1084" s="1"/>
    </row>
    <row r="1085" spans="1:25" ht="9.75" customHeight="1">
      <c r="A1085" s="1"/>
      <c r="B1085" s="72"/>
      <c r="C1085" s="124"/>
      <c r="D1085" s="124"/>
      <c r="E1085" s="1"/>
      <c r="F1085" s="1"/>
      <c r="G1085" s="1"/>
      <c r="H1085" s="1"/>
      <c r="I1085" s="1"/>
      <c r="J1085" s="1"/>
      <c r="K1085" s="1"/>
      <c r="L1085" s="1"/>
      <c r="M1085" s="1"/>
      <c r="N1085" s="1"/>
      <c r="O1085" s="1"/>
      <c r="P1085" s="1"/>
      <c r="Q1085" s="1"/>
      <c r="R1085" s="1"/>
      <c r="S1085" s="1"/>
      <c r="T1085" s="1"/>
      <c r="U1085" s="1"/>
      <c r="V1085" s="1"/>
      <c r="W1085" s="1"/>
      <c r="X1085" s="1"/>
      <c r="Y1085" s="1"/>
    </row>
    <row r="1086" spans="1:25" ht="9.75" customHeight="1">
      <c r="A1086" s="1"/>
      <c r="B1086" s="72"/>
      <c r="C1086" s="124"/>
      <c r="D1086" s="124"/>
      <c r="E1086" s="1"/>
      <c r="F1086" s="1"/>
      <c r="G1086" s="1"/>
      <c r="H1086" s="1"/>
      <c r="I1086" s="1"/>
      <c r="J1086" s="1"/>
      <c r="K1086" s="1"/>
      <c r="L1086" s="1"/>
      <c r="M1086" s="1"/>
      <c r="N1086" s="1"/>
      <c r="O1086" s="1"/>
      <c r="P1086" s="1"/>
      <c r="Q1086" s="1"/>
      <c r="R1086" s="1"/>
      <c r="S1086" s="1"/>
      <c r="T1086" s="1"/>
      <c r="U1086" s="1"/>
      <c r="V1086" s="1"/>
      <c r="W1086" s="1"/>
      <c r="X1086" s="1"/>
      <c r="Y1086" s="1"/>
    </row>
    <row r="1087" spans="1:25" ht="9.75" customHeight="1">
      <c r="A1087" s="1"/>
      <c r="B1087" s="72"/>
      <c r="C1087" s="124"/>
      <c r="D1087" s="124"/>
      <c r="E1087" s="1"/>
      <c r="F1087" s="1"/>
      <c r="G1087" s="1"/>
      <c r="H1087" s="1"/>
      <c r="I1087" s="1"/>
      <c r="J1087" s="1"/>
      <c r="K1087" s="1"/>
      <c r="L1087" s="1"/>
      <c r="M1087" s="1"/>
      <c r="N1087" s="1"/>
      <c r="O1087" s="1"/>
      <c r="P1087" s="1"/>
      <c r="Q1087" s="1"/>
      <c r="R1087" s="1"/>
      <c r="S1087" s="1"/>
      <c r="T1087" s="1"/>
      <c r="U1087" s="1"/>
      <c r="V1087" s="1"/>
      <c r="W1087" s="1"/>
      <c r="X1087" s="1"/>
      <c r="Y1087" s="1"/>
    </row>
    <row r="1088" spans="1:25" ht="9.75" customHeight="1">
      <c r="A1088" s="1"/>
      <c r="B1088" s="72"/>
      <c r="C1088" s="124"/>
      <c r="D1088" s="124"/>
      <c r="E1088" s="1"/>
      <c r="F1088" s="1"/>
      <c r="G1088" s="1"/>
      <c r="H1088" s="1"/>
      <c r="I1088" s="1"/>
      <c r="J1088" s="1"/>
      <c r="K1088" s="1"/>
      <c r="L1088" s="1"/>
      <c r="M1088" s="1"/>
      <c r="N1088" s="1"/>
      <c r="O1088" s="1"/>
      <c r="P1088" s="1"/>
      <c r="Q1088" s="1"/>
      <c r="R1088" s="1"/>
      <c r="S1088" s="1"/>
      <c r="T1088" s="1"/>
      <c r="U1088" s="1"/>
      <c r="V1088" s="1"/>
      <c r="W1088" s="1"/>
      <c r="X1088" s="1"/>
      <c r="Y1088" s="1"/>
    </row>
    <row r="1089" spans="1:25" ht="9.75" customHeight="1">
      <c r="A1089" s="1"/>
      <c r="B1089" s="72"/>
      <c r="C1089" s="124"/>
      <c r="D1089" s="124"/>
      <c r="E1089" s="1"/>
      <c r="F1089" s="1"/>
      <c r="G1089" s="1"/>
      <c r="H1089" s="1"/>
      <c r="I1089" s="1"/>
      <c r="J1089" s="1"/>
      <c r="K1089" s="1"/>
      <c r="L1089" s="1"/>
      <c r="M1089" s="1"/>
      <c r="N1089" s="1"/>
      <c r="O1089" s="1"/>
      <c r="P1089" s="1"/>
      <c r="Q1089" s="1"/>
      <c r="R1089" s="1"/>
      <c r="S1089" s="1"/>
      <c r="T1089" s="1"/>
      <c r="U1089" s="1"/>
      <c r="V1089" s="1"/>
      <c r="W1089" s="1"/>
      <c r="X1089" s="1"/>
      <c r="Y1089" s="1"/>
    </row>
    <row r="1090" spans="1:25" ht="9.75" customHeight="1">
      <c r="A1090" s="1"/>
      <c r="B1090" s="72"/>
      <c r="C1090" s="124"/>
      <c r="D1090" s="124"/>
      <c r="E1090" s="1"/>
      <c r="F1090" s="1"/>
      <c r="G1090" s="1"/>
      <c r="H1090" s="1"/>
      <c r="I1090" s="1"/>
      <c r="J1090" s="1"/>
      <c r="K1090" s="1"/>
      <c r="L1090" s="1"/>
      <c r="M1090" s="1"/>
      <c r="N1090" s="1"/>
      <c r="O1090" s="1"/>
      <c r="P1090" s="1"/>
      <c r="Q1090" s="1"/>
      <c r="R1090" s="1"/>
      <c r="S1090" s="1"/>
      <c r="T1090" s="1"/>
      <c r="U1090" s="1"/>
      <c r="V1090" s="1"/>
      <c r="W1090" s="1"/>
      <c r="X1090" s="1"/>
      <c r="Y1090" s="1"/>
    </row>
    <row r="1091" spans="1:25" ht="9.75" customHeight="1">
      <c r="A1091" s="1"/>
      <c r="B1091" s="72"/>
      <c r="C1091" s="124"/>
      <c r="D1091" s="124"/>
      <c r="E1091" s="1"/>
      <c r="F1091" s="1"/>
      <c r="G1091" s="1"/>
      <c r="H1091" s="1"/>
      <c r="I1091" s="1"/>
      <c r="J1091" s="1"/>
      <c r="K1091" s="1"/>
      <c r="L1091" s="1"/>
      <c r="M1091" s="1"/>
      <c r="N1091" s="1"/>
      <c r="O1091" s="1"/>
      <c r="P1091" s="1"/>
      <c r="Q1091" s="1"/>
      <c r="R1091" s="1"/>
      <c r="S1091" s="1"/>
      <c r="T1091" s="1"/>
      <c r="U1091" s="1"/>
      <c r="V1091" s="1"/>
      <c r="W1091" s="1"/>
      <c r="X1091" s="1"/>
      <c r="Y1091" s="1"/>
    </row>
    <row r="1092" spans="1:25" ht="9.75" customHeight="1">
      <c r="A1092" s="1"/>
      <c r="B1092" s="72"/>
      <c r="C1092" s="124"/>
      <c r="D1092" s="124"/>
      <c r="E1092" s="1"/>
      <c r="F1092" s="1"/>
      <c r="G1092" s="1"/>
      <c r="H1092" s="1"/>
      <c r="I1092" s="1"/>
      <c r="J1092" s="1"/>
      <c r="K1092" s="1"/>
      <c r="L1092" s="1"/>
      <c r="M1092" s="1"/>
      <c r="N1092" s="1"/>
      <c r="O1092" s="1"/>
      <c r="P1092" s="1"/>
      <c r="Q1092" s="1"/>
      <c r="R1092" s="1"/>
      <c r="S1092" s="1"/>
      <c r="T1092" s="1"/>
      <c r="U1092" s="1"/>
      <c r="V1092" s="1"/>
      <c r="W1092" s="1"/>
      <c r="X1092" s="1"/>
      <c r="Y1092" s="1"/>
    </row>
    <row r="1093" spans="1:25" ht="9.75" customHeight="1">
      <c r="A1093" s="1"/>
      <c r="B1093" s="72"/>
      <c r="C1093" s="124"/>
      <c r="D1093" s="124"/>
      <c r="E1093" s="1"/>
      <c r="F1093" s="1"/>
      <c r="G1093" s="1"/>
      <c r="H1093" s="1"/>
      <c r="I1093" s="1"/>
      <c r="J1093" s="1"/>
      <c r="K1093" s="1"/>
      <c r="L1093" s="1"/>
      <c r="M1093" s="1"/>
      <c r="N1093" s="1"/>
      <c r="O1093" s="1"/>
      <c r="P1093" s="1"/>
      <c r="Q1093" s="1"/>
      <c r="R1093" s="1"/>
      <c r="S1093" s="1"/>
      <c r="T1093" s="1"/>
      <c r="U1093" s="1"/>
      <c r="V1093" s="1"/>
      <c r="W1093" s="1"/>
      <c r="X1093" s="1"/>
      <c r="Y1093" s="1"/>
    </row>
    <row r="1094" spans="1:25" ht="9.75" customHeight="1">
      <c r="A1094" s="1"/>
      <c r="B1094" s="72"/>
      <c r="C1094" s="124"/>
      <c r="D1094" s="124"/>
      <c r="E1094" s="1"/>
      <c r="F1094" s="1"/>
      <c r="G1094" s="1"/>
      <c r="H1094" s="1"/>
      <c r="I1094" s="1"/>
      <c r="J1094" s="1"/>
      <c r="K1094" s="1"/>
      <c r="L1094" s="1"/>
      <c r="M1094" s="1"/>
      <c r="N1094" s="1"/>
      <c r="O1094" s="1"/>
      <c r="P1094" s="1"/>
      <c r="Q1094" s="1"/>
      <c r="R1094" s="1"/>
      <c r="S1094" s="1"/>
      <c r="T1094" s="1"/>
      <c r="U1094" s="1"/>
      <c r="V1094" s="1"/>
      <c r="W1094" s="1"/>
      <c r="X1094" s="1"/>
      <c r="Y1094" s="1"/>
    </row>
    <row r="1095" spans="1:25" ht="9.75" customHeight="1">
      <c r="A1095" s="1"/>
      <c r="B1095" s="72"/>
      <c r="C1095" s="124"/>
      <c r="D1095" s="124"/>
      <c r="E1095" s="1"/>
      <c r="F1095" s="1"/>
      <c r="G1095" s="1"/>
      <c r="H1095" s="1"/>
      <c r="I1095" s="1"/>
      <c r="J1095" s="1"/>
      <c r="K1095" s="1"/>
      <c r="L1095" s="1"/>
      <c r="M1095" s="1"/>
      <c r="N1095" s="1"/>
      <c r="O1095" s="1"/>
      <c r="P1095" s="1"/>
      <c r="Q1095" s="1"/>
      <c r="R1095" s="1"/>
      <c r="S1095" s="1"/>
      <c r="T1095" s="1"/>
      <c r="U1095" s="1"/>
      <c r="V1095" s="1"/>
      <c r="W1095" s="1"/>
      <c r="X1095" s="1"/>
      <c r="Y1095" s="1"/>
    </row>
    <row r="1096" spans="1:25" ht="9.75" customHeight="1">
      <c r="A1096" s="1"/>
      <c r="B1096" s="72"/>
      <c r="C1096" s="124"/>
      <c r="D1096" s="124"/>
      <c r="E1096" s="1"/>
      <c r="F1096" s="1"/>
      <c r="G1096" s="1"/>
      <c r="H1096" s="1"/>
      <c r="I1096" s="1"/>
      <c r="J1096" s="1"/>
      <c r="K1096" s="1"/>
      <c r="L1096" s="1"/>
      <c r="M1096" s="1"/>
      <c r="N1096" s="1"/>
      <c r="O1096" s="1"/>
      <c r="P1096" s="1"/>
      <c r="Q1096" s="1"/>
      <c r="R1096" s="1"/>
      <c r="S1096" s="1"/>
      <c r="T1096" s="1"/>
      <c r="U1096" s="1"/>
      <c r="V1096" s="1"/>
      <c r="W1096" s="1"/>
      <c r="X1096" s="1"/>
      <c r="Y1096" s="1"/>
    </row>
    <row r="1097" spans="1:25" ht="9.75" customHeight="1">
      <c r="A1097" s="1"/>
      <c r="B1097" s="72"/>
      <c r="C1097" s="124"/>
      <c r="D1097" s="124"/>
      <c r="E1097" s="1"/>
      <c r="F1097" s="1"/>
      <c r="G1097" s="1"/>
      <c r="H1097" s="1"/>
      <c r="I1097" s="1"/>
      <c r="J1097" s="1"/>
      <c r="K1097" s="1"/>
      <c r="L1097" s="1"/>
      <c r="M1097" s="1"/>
      <c r="N1097" s="1"/>
      <c r="O1097" s="1"/>
      <c r="P1097" s="1"/>
      <c r="Q1097" s="1"/>
      <c r="R1097" s="1"/>
      <c r="S1097" s="1"/>
      <c r="T1097" s="1"/>
      <c r="U1097" s="1"/>
      <c r="V1097" s="1"/>
      <c r="W1097" s="1"/>
      <c r="X1097" s="1"/>
      <c r="Y1097" s="1"/>
    </row>
    <row r="1098" spans="1:25" ht="9.75" customHeight="1">
      <c r="A1098" s="1"/>
      <c r="B1098" s="72"/>
      <c r="C1098" s="124"/>
      <c r="D1098" s="124"/>
      <c r="E1098" s="1"/>
      <c r="F1098" s="1"/>
      <c r="G1098" s="1"/>
      <c r="H1098" s="1"/>
      <c r="I1098" s="1"/>
      <c r="J1098" s="1"/>
      <c r="K1098" s="1"/>
      <c r="L1098" s="1"/>
      <c r="M1098" s="1"/>
      <c r="N1098" s="1"/>
      <c r="O1098" s="1"/>
      <c r="P1098" s="1"/>
      <c r="Q1098" s="1"/>
      <c r="R1098" s="1"/>
      <c r="S1098" s="1"/>
      <c r="T1098" s="1"/>
      <c r="U1098" s="1"/>
      <c r="V1098" s="1"/>
      <c r="W1098" s="1"/>
      <c r="X1098" s="1"/>
      <c r="Y1098" s="1"/>
    </row>
    <row r="1099" spans="1:25" ht="9.75" customHeight="1">
      <c r="A1099" s="1"/>
      <c r="B1099" s="72"/>
      <c r="C1099" s="124"/>
      <c r="D1099" s="124"/>
      <c r="E1099" s="1"/>
      <c r="F1099" s="1"/>
      <c r="G1099" s="1"/>
      <c r="H1099" s="1"/>
      <c r="I1099" s="1"/>
      <c r="J1099" s="1"/>
      <c r="K1099" s="1"/>
      <c r="L1099" s="1"/>
      <c r="M1099" s="1"/>
      <c r="N1099" s="1"/>
      <c r="O1099" s="1"/>
      <c r="P1099" s="1"/>
      <c r="Q1099" s="1"/>
      <c r="R1099" s="1"/>
      <c r="S1099" s="1"/>
      <c r="T1099" s="1"/>
      <c r="U1099" s="1"/>
      <c r="V1099" s="1"/>
      <c r="W1099" s="1"/>
      <c r="X1099" s="1"/>
      <c r="Y1099" s="1"/>
    </row>
    <row r="1100" spans="1:25" ht="9.75" customHeight="1">
      <c r="A1100" s="1"/>
      <c r="B1100" s="72"/>
      <c r="C1100" s="124"/>
      <c r="D1100" s="124"/>
      <c r="E1100" s="1"/>
      <c r="F1100" s="1"/>
      <c r="G1100" s="1"/>
      <c r="H1100" s="1"/>
      <c r="I1100" s="1"/>
      <c r="J1100" s="1"/>
      <c r="K1100" s="1"/>
      <c r="L1100" s="1"/>
      <c r="M1100" s="1"/>
      <c r="N1100" s="1"/>
      <c r="O1100" s="1"/>
      <c r="P1100" s="1"/>
      <c r="Q1100" s="1"/>
      <c r="R1100" s="1"/>
      <c r="S1100" s="1"/>
      <c r="T1100" s="1"/>
      <c r="U1100" s="1"/>
      <c r="V1100" s="1"/>
      <c r="W1100" s="1"/>
      <c r="X1100" s="1"/>
      <c r="Y1100" s="1"/>
    </row>
    <row r="1101" spans="1:25" ht="9.75" customHeight="1">
      <c r="A1101" s="1"/>
      <c r="B1101" s="72"/>
      <c r="C1101" s="124"/>
      <c r="D1101" s="124"/>
      <c r="E1101" s="1"/>
      <c r="F1101" s="1"/>
      <c r="G1101" s="1"/>
      <c r="H1101" s="1"/>
      <c r="I1101" s="1"/>
      <c r="J1101" s="1"/>
      <c r="K1101" s="1"/>
      <c r="L1101" s="1"/>
      <c r="M1101" s="1"/>
      <c r="N1101" s="1"/>
      <c r="O1101" s="1"/>
      <c r="P1101" s="1"/>
      <c r="Q1101" s="1"/>
      <c r="R1101" s="1"/>
      <c r="S1101" s="1"/>
      <c r="T1101" s="1"/>
      <c r="U1101" s="1"/>
      <c r="V1101" s="1"/>
      <c r="W1101" s="1"/>
      <c r="X1101" s="1"/>
      <c r="Y1101" s="1"/>
    </row>
    <row r="1102" spans="1:25" ht="9.75" customHeight="1">
      <c r="A1102" s="1"/>
      <c r="B1102" s="72"/>
      <c r="C1102" s="124"/>
      <c r="D1102" s="124"/>
      <c r="E1102" s="1"/>
      <c r="F1102" s="1"/>
      <c r="G1102" s="1"/>
      <c r="H1102" s="1"/>
      <c r="I1102" s="1"/>
      <c r="J1102" s="1"/>
      <c r="K1102" s="1"/>
      <c r="L1102" s="1"/>
      <c r="M1102" s="1"/>
      <c r="N1102" s="1"/>
      <c r="O1102" s="1"/>
      <c r="P1102" s="1"/>
      <c r="Q1102" s="1"/>
      <c r="R1102" s="1"/>
      <c r="S1102" s="1"/>
      <c r="T1102" s="1"/>
      <c r="U1102" s="1"/>
      <c r="V1102" s="1"/>
      <c r="W1102" s="1"/>
      <c r="X1102" s="1"/>
      <c r="Y1102" s="1"/>
    </row>
    <row r="1103" spans="1:25" ht="9.75" customHeight="1">
      <c r="A1103" s="1"/>
      <c r="B1103" s="72"/>
      <c r="C1103" s="124"/>
      <c r="D1103" s="124"/>
      <c r="E1103" s="1"/>
      <c r="F1103" s="1"/>
      <c r="G1103" s="1"/>
      <c r="H1103" s="1"/>
      <c r="I1103" s="1"/>
      <c r="J1103" s="1"/>
      <c r="K1103" s="1"/>
      <c r="L1103" s="1"/>
      <c r="M1103" s="1"/>
      <c r="N1103" s="1"/>
      <c r="O1103" s="1"/>
      <c r="P1103" s="1"/>
      <c r="Q1103" s="1"/>
      <c r="R1103" s="1"/>
      <c r="S1103" s="1"/>
      <c r="T1103" s="1"/>
      <c r="U1103" s="1"/>
      <c r="V1103" s="1"/>
      <c r="W1103" s="1"/>
      <c r="X1103" s="1"/>
      <c r="Y1103" s="1"/>
    </row>
    <row r="1104" spans="1:25" ht="9.75" customHeight="1">
      <c r="A1104" s="1"/>
      <c r="B1104" s="72"/>
      <c r="C1104" s="124"/>
      <c r="D1104" s="124"/>
      <c r="E1104" s="1"/>
      <c r="F1104" s="1"/>
      <c r="G1104" s="1"/>
      <c r="H1104" s="1"/>
      <c r="I1104" s="1"/>
      <c r="J1104" s="1"/>
      <c r="K1104" s="1"/>
      <c r="L1104" s="1"/>
      <c r="M1104" s="1"/>
      <c r="N1104" s="1"/>
      <c r="O1104" s="1"/>
      <c r="P1104" s="1"/>
      <c r="Q1104" s="1"/>
      <c r="R1104" s="1"/>
      <c r="S1104" s="1"/>
      <c r="T1104" s="1"/>
      <c r="U1104" s="1"/>
      <c r="V1104" s="1"/>
      <c r="W1104" s="1"/>
      <c r="X1104" s="1"/>
      <c r="Y1104" s="1"/>
    </row>
    <row r="1105" spans="1:25" ht="9.75" customHeight="1">
      <c r="A1105" s="1"/>
      <c r="B1105" s="72"/>
      <c r="C1105" s="124"/>
      <c r="D1105" s="124"/>
      <c r="E1105" s="1"/>
      <c r="F1105" s="1"/>
      <c r="G1105" s="1"/>
      <c r="H1105" s="1"/>
      <c r="I1105" s="1"/>
      <c r="J1105" s="1"/>
      <c r="K1105" s="1"/>
      <c r="L1105" s="1"/>
      <c r="M1105" s="1"/>
      <c r="N1105" s="1"/>
      <c r="O1105" s="1"/>
      <c r="P1105" s="1"/>
      <c r="Q1105" s="1"/>
      <c r="R1105" s="1"/>
      <c r="S1105" s="1"/>
      <c r="T1105" s="1"/>
      <c r="U1105" s="1"/>
      <c r="V1105" s="1"/>
      <c r="W1105" s="1"/>
      <c r="X1105" s="1"/>
      <c r="Y1105" s="1"/>
    </row>
    <row r="1106" spans="1:25" ht="9.75" customHeight="1">
      <c r="A1106" s="1"/>
      <c r="B1106" s="72"/>
      <c r="C1106" s="124"/>
      <c r="D1106" s="124"/>
      <c r="E1106" s="1"/>
      <c r="F1106" s="1"/>
      <c r="G1106" s="1"/>
      <c r="H1106" s="1"/>
      <c r="I1106" s="1"/>
      <c r="J1106" s="1"/>
      <c r="K1106" s="1"/>
      <c r="L1106" s="1"/>
      <c r="M1106" s="1"/>
      <c r="N1106" s="1"/>
      <c r="O1106" s="1"/>
      <c r="P1106" s="1"/>
      <c r="Q1106" s="1"/>
      <c r="R1106" s="1"/>
      <c r="S1106" s="1"/>
      <c r="T1106" s="1"/>
      <c r="U1106" s="1"/>
      <c r="V1106" s="1"/>
      <c r="W1106" s="1"/>
      <c r="X1106" s="1"/>
      <c r="Y1106" s="1"/>
    </row>
    <row r="1107" spans="1:25" ht="9.75" customHeight="1">
      <c r="A1107" s="1"/>
      <c r="B1107" s="72"/>
      <c r="C1107" s="124"/>
      <c r="D1107" s="124"/>
      <c r="E1107" s="1"/>
      <c r="F1107" s="1"/>
      <c r="G1107" s="1"/>
      <c r="H1107" s="1"/>
      <c r="I1107" s="1"/>
      <c r="J1107" s="1"/>
      <c r="K1107" s="1"/>
      <c r="L1107" s="1"/>
      <c r="M1107" s="1"/>
      <c r="N1107" s="1"/>
      <c r="O1107" s="1"/>
      <c r="P1107" s="1"/>
      <c r="Q1107" s="1"/>
      <c r="R1107" s="1"/>
      <c r="S1107" s="1"/>
      <c r="T1107" s="1"/>
      <c r="U1107" s="1"/>
      <c r="V1107" s="1"/>
      <c r="W1107" s="1"/>
      <c r="X1107" s="1"/>
      <c r="Y1107" s="1"/>
    </row>
    <row r="1108" spans="1:25" ht="9.75" customHeight="1">
      <c r="A1108" s="1"/>
      <c r="B1108" s="72"/>
      <c r="C1108" s="124"/>
      <c r="D1108" s="124"/>
      <c r="E1108" s="1"/>
      <c r="F1108" s="1"/>
      <c r="G1108" s="1"/>
      <c r="H1108" s="1"/>
      <c r="I1108" s="1"/>
      <c r="J1108" s="1"/>
      <c r="K1108" s="1"/>
      <c r="L1108" s="1"/>
      <c r="M1108" s="1"/>
      <c r="N1108" s="1"/>
      <c r="O1108" s="1"/>
      <c r="P1108" s="1"/>
      <c r="Q1108" s="1"/>
      <c r="R1108" s="1"/>
      <c r="S1108" s="1"/>
      <c r="T1108" s="1"/>
      <c r="U1108" s="1"/>
      <c r="V1108" s="1"/>
      <c r="W1108" s="1"/>
      <c r="X1108" s="1"/>
      <c r="Y1108" s="1"/>
    </row>
    <row r="1109" spans="1:25" ht="9.75" customHeight="1">
      <c r="A1109" s="1"/>
      <c r="B1109" s="72"/>
      <c r="C1109" s="124"/>
      <c r="D1109" s="124"/>
      <c r="E1109" s="1"/>
      <c r="F1109" s="1"/>
      <c r="G1109" s="1"/>
      <c r="H1109" s="1"/>
      <c r="I1109" s="1"/>
      <c r="J1109" s="1"/>
      <c r="K1109" s="1"/>
      <c r="L1109" s="1"/>
      <c r="M1109" s="1"/>
      <c r="N1109" s="1"/>
      <c r="O1109" s="1"/>
      <c r="P1109" s="1"/>
      <c r="Q1109" s="1"/>
      <c r="R1109" s="1"/>
      <c r="S1109" s="1"/>
      <c r="T1109" s="1"/>
      <c r="U1109" s="1"/>
      <c r="V1109" s="1"/>
      <c r="W1109" s="1"/>
      <c r="X1109" s="1"/>
      <c r="Y1109" s="1"/>
    </row>
    <row r="1110" spans="1:25" ht="9.75" customHeight="1">
      <c r="A1110" s="1"/>
      <c r="B1110" s="72"/>
      <c r="C1110" s="124"/>
      <c r="D1110" s="124"/>
      <c r="E1110" s="1"/>
      <c r="F1110" s="1"/>
      <c r="G1110" s="1"/>
      <c r="H1110" s="1"/>
      <c r="I1110" s="1"/>
      <c r="J1110" s="1"/>
      <c r="K1110" s="1"/>
      <c r="L1110" s="1"/>
      <c r="M1110" s="1"/>
      <c r="N1110" s="1"/>
      <c r="O1110" s="1"/>
      <c r="P1110" s="1"/>
      <c r="Q1110" s="1"/>
      <c r="R1110" s="1"/>
      <c r="S1110" s="1"/>
      <c r="T1110" s="1"/>
      <c r="U1110" s="1"/>
      <c r="V1110" s="1"/>
      <c r="W1110" s="1"/>
      <c r="X1110" s="1"/>
      <c r="Y1110" s="1"/>
    </row>
    <row r="1111" spans="1:25" ht="9.75" customHeight="1">
      <c r="A1111" s="1"/>
      <c r="B1111" s="72"/>
      <c r="C1111" s="124"/>
      <c r="D1111" s="124"/>
      <c r="E1111" s="1"/>
      <c r="F1111" s="1"/>
      <c r="G1111" s="1"/>
      <c r="H1111" s="1"/>
      <c r="I1111" s="1"/>
      <c r="J1111" s="1"/>
      <c r="K1111" s="1"/>
      <c r="L1111" s="1"/>
      <c r="M1111" s="1"/>
      <c r="N1111" s="1"/>
      <c r="O1111" s="1"/>
      <c r="P1111" s="1"/>
      <c r="Q1111" s="1"/>
      <c r="R1111" s="1"/>
      <c r="S1111" s="1"/>
      <c r="T1111" s="1"/>
      <c r="U1111" s="1"/>
      <c r="V1111" s="1"/>
      <c r="W1111" s="1"/>
      <c r="X1111" s="1"/>
      <c r="Y1111" s="1"/>
    </row>
    <row r="1112" spans="1:25" ht="9.75" customHeight="1">
      <c r="A1112" s="1"/>
      <c r="B1112" s="72"/>
      <c r="C1112" s="124"/>
      <c r="D1112" s="124"/>
      <c r="E1112" s="1"/>
      <c r="F1112" s="1"/>
      <c r="G1112" s="1"/>
      <c r="H1112" s="1"/>
      <c r="I1112" s="1"/>
      <c r="J1112" s="1"/>
      <c r="K1112" s="1"/>
      <c r="L1112" s="1"/>
      <c r="M1112" s="1"/>
      <c r="N1112" s="1"/>
      <c r="O1112" s="1"/>
      <c r="P1112" s="1"/>
      <c r="Q1112" s="1"/>
      <c r="R1112" s="1"/>
      <c r="S1112" s="1"/>
      <c r="T1112" s="1"/>
      <c r="U1112" s="1"/>
      <c r="V1112" s="1"/>
      <c r="W1112" s="1"/>
      <c r="X1112" s="1"/>
      <c r="Y1112" s="1"/>
    </row>
    <row r="1113" spans="1:25" ht="9.75" customHeight="1">
      <c r="A1113" s="1"/>
      <c r="B1113" s="72"/>
      <c r="C1113" s="124"/>
      <c r="D1113" s="124"/>
      <c r="E1113" s="1"/>
      <c r="F1113" s="1"/>
      <c r="G1113" s="1"/>
      <c r="H1113" s="1"/>
      <c r="I1113" s="1"/>
      <c r="J1113" s="1"/>
      <c r="K1113" s="1"/>
      <c r="L1113" s="1"/>
      <c r="M1113" s="1"/>
      <c r="N1113" s="1"/>
      <c r="O1113" s="1"/>
      <c r="P1113" s="1"/>
      <c r="Q1113" s="1"/>
      <c r="R1113" s="1"/>
      <c r="S1113" s="1"/>
      <c r="T1113" s="1"/>
      <c r="U1113" s="1"/>
      <c r="V1113" s="1"/>
      <c r="W1113" s="1"/>
      <c r="X1113" s="1"/>
      <c r="Y1113" s="1"/>
    </row>
    <row r="1114" spans="1:25" ht="9.75" customHeight="1">
      <c r="A1114" s="1"/>
      <c r="B1114" s="72"/>
      <c r="C1114" s="124"/>
      <c r="D1114" s="124"/>
      <c r="E1114" s="1"/>
      <c r="F1114" s="1"/>
      <c r="G1114" s="1"/>
      <c r="H1114" s="1"/>
      <c r="I1114" s="1"/>
      <c r="J1114" s="1"/>
      <c r="K1114" s="1"/>
      <c r="L1114" s="1"/>
      <c r="M1114" s="1"/>
      <c r="N1114" s="1"/>
      <c r="O1114" s="1"/>
      <c r="P1114" s="1"/>
      <c r="Q1114" s="1"/>
      <c r="R1114" s="1"/>
      <c r="S1114" s="1"/>
      <c r="T1114" s="1"/>
      <c r="U1114" s="1"/>
      <c r="V1114" s="1"/>
      <c r="W1114" s="1"/>
      <c r="X1114" s="1"/>
      <c r="Y1114" s="1"/>
    </row>
    <row r="1115" spans="1:25" ht="9.75" customHeight="1">
      <c r="A1115" s="1"/>
      <c r="B1115" s="72"/>
      <c r="C1115" s="124"/>
      <c r="D1115" s="124"/>
      <c r="E1115" s="1"/>
      <c r="F1115" s="1"/>
      <c r="G1115" s="1"/>
      <c r="H1115" s="1"/>
      <c r="I1115" s="1"/>
      <c r="J1115" s="1"/>
      <c r="K1115" s="1"/>
      <c r="L1115" s="1"/>
      <c r="M1115" s="1"/>
      <c r="N1115" s="1"/>
      <c r="O1115" s="1"/>
      <c r="P1115" s="1"/>
      <c r="Q1115" s="1"/>
      <c r="R1115" s="1"/>
      <c r="S1115" s="1"/>
      <c r="T1115" s="1"/>
      <c r="U1115" s="1"/>
      <c r="V1115" s="1"/>
      <c r="W1115" s="1"/>
      <c r="X1115" s="1"/>
      <c r="Y1115" s="1"/>
    </row>
    <row r="1116" spans="1:25" ht="9.75" customHeight="1">
      <c r="A1116" s="1"/>
      <c r="B1116" s="72"/>
      <c r="C1116" s="124"/>
      <c r="D1116" s="124"/>
      <c r="E1116" s="1"/>
      <c r="F1116" s="1"/>
      <c r="G1116" s="1"/>
      <c r="H1116" s="1"/>
      <c r="I1116" s="1"/>
      <c r="J1116" s="1"/>
      <c r="K1116" s="1"/>
      <c r="L1116" s="1"/>
      <c r="M1116" s="1"/>
      <c r="N1116" s="1"/>
      <c r="O1116" s="1"/>
      <c r="P1116" s="1"/>
      <c r="Q1116" s="1"/>
      <c r="R1116" s="1"/>
      <c r="S1116" s="1"/>
      <c r="T1116" s="1"/>
      <c r="U1116" s="1"/>
      <c r="V1116" s="1"/>
      <c r="W1116" s="1"/>
      <c r="X1116" s="1"/>
      <c r="Y1116" s="1"/>
    </row>
    <row r="1117" spans="1:25" ht="9.75" customHeight="1">
      <c r="A1117" s="1"/>
      <c r="B1117" s="72"/>
      <c r="C1117" s="124"/>
      <c r="D1117" s="124"/>
      <c r="E1117" s="1"/>
      <c r="F1117" s="1"/>
      <c r="G1117" s="1"/>
      <c r="H1117" s="1"/>
      <c r="I1117" s="1"/>
      <c r="J1117" s="1"/>
      <c r="K1117" s="1"/>
      <c r="L1117" s="1"/>
      <c r="M1117" s="1"/>
      <c r="N1117" s="1"/>
      <c r="O1117" s="1"/>
      <c r="P1117" s="1"/>
      <c r="Q1117" s="1"/>
      <c r="R1117" s="1"/>
      <c r="S1117" s="1"/>
      <c r="T1117" s="1"/>
      <c r="U1117" s="1"/>
      <c r="V1117" s="1"/>
      <c r="W1117" s="1"/>
      <c r="X1117" s="1"/>
      <c r="Y1117" s="1"/>
    </row>
    <row r="1118" spans="1:25" ht="9.75" customHeight="1">
      <c r="A1118" s="1"/>
      <c r="B1118" s="72"/>
      <c r="C1118" s="124"/>
      <c r="D1118" s="124"/>
      <c r="E1118" s="1"/>
      <c r="F1118" s="1"/>
      <c r="G1118" s="1"/>
      <c r="H1118" s="1"/>
      <c r="I1118" s="1"/>
      <c r="J1118" s="1"/>
      <c r="K1118" s="1"/>
      <c r="L1118" s="1"/>
      <c r="M1118" s="1"/>
      <c r="N1118" s="1"/>
      <c r="O1118" s="1"/>
      <c r="P1118" s="1"/>
      <c r="Q1118" s="1"/>
      <c r="R1118" s="1"/>
      <c r="S1118" s="1"/>
      <c r="T1118" s="1"/>
      <c r="U1118" s="1"/>
      <c r="V1118" s="1"/>
      <c r="W1118" s="1"/>
      <c r="X1118" s="1"/>
      <c r="Y1118" s="1"/>
    </row>
    <row r="1119" spans="1:25" ht="9.75" customHeight="1">
      <c r="A1119" s="1"/>
      <c r="B1119" s="72"/>
      <c r="C1119" s="124"/>
      <c r="D1119" s="124"/>
      <c r="E1119" s="1"/>
      <c r="F1119" s="1"/>
      <c r="G1119" s="1"/>
      <c r="H1119" s="1"/>
      <c r="I1119" s="1"/>
      <c r="J1119" s="1"/>
      <c r="K1119" s="1"/>
      <c r="L1119" s="1"/>
      <c r="M1119" s="1"/>
      <c r="N1119" s="1"/>
      <c r="O1119" s="1"/>
      <c r="P1119" s="1"/>
      <c r="Q1119" s="1"/>
      <c r="R1119" s="1"/>
      <c r="S1119" s="1"/>
      <c r="T1119" s="1"/>
      <c r="U1119" s="1"/>
      <c r="V1119" s="1"/>
      <c r="W1119" s="1"/>
      <c r="X1119" s="1"/>
      <c r="Y1119" s="1"/>
    </row>
    <row r="1120" spans="1:25" ht="9.75" customHeight="1">
      <c r="A1120" s="1"/>
      <c r="B1120" s="72"/>
      <c r="C1120" s="124"/>
      <c r="D1120" s="124"/>
      <c r="E1120" s="1"/>
      <c r="F1120" s="1"/>
      <c r="G1120" s="1"/>
      <c r="H1120" s="1"/>
      <c r="I1120" s="1"/>
      <c r="J1120" s="1"/>
      <c r="K1120" s="1"/>
      <c r="L1120" s="1"/>
      <c r="M1120" s="1"/>
      <c r="N1120" s="1"/>
      <c r="O1120" s="1"/>
      <c r="P1120" s="1"/>
      <c r="Q1120" s="1"/>
      <c r="R1120" s="1"/>
      <c r="S1120" s="1"/>
      <c r="T1120" s="1"/>
      <c r="U1120" s="1"/>
      <c r="V1120" s="1"/>
      <c r="W1120" s="1"/>
      <c r="X1120" s="1"/>
      <c r="Y1120" s="1"/>
    </row>
    <row r="1121" spans="1:25" ht="9.75" customHeight="1">
      <c r="A1121" s="1"/>
      <c r="B1121" s="72"/>
      <c r="C1121" s="124"/>
      <c r="D1121" s="124"/>
      <c r="E1121" s="1"/>
      <c r="F1121" s="1"/>
      <c r="G1121" s="1"/>
      <c r="H1121" s="1"/>
      <c r="I1121" s="1"/>
      <c r="J1121" s="1"/>
      <c r="K1121" s="1"/>
      <c r="L1121" s="1"/>
      <c r="M1121" s="1"/>
      <c r="N1121" s="1"/>
      <c r="O1121" s="1"/>
      <c r="P1121" s="1"/>
      <c r="Q1121" s="1"/>
      <c r="R1121" s="1"/>
      <c r="S1121" s="1"/>
      <c r="T1121" s="1"/>
      <c r="U1121" s="1"/>
      <c r="V1121" s="1"/>
      <c r="W1121" s="1"/>
      <c r="X1121" s="1"/>
      <c r="Y1121" s="1"/>
    </row>
    <row r="1122" spans="1:25" ht="9.75" customHeight="1">
      <c r="A1122" s="1"/>
      <c r="B1122" s="72"/>
      <c r="C1122" s="124"/>
      <c r="D1122" s="124"/>
      <c r="E1122" s="1"/>
      <c r="F1122" s="1"/>
      <c r="G1122" s="1"/>
      <c r="H1122" s="1"/>
      <c r="I1122" s="1"/>
      <c r="J1122" s="1"/>
      <c r="K1122" s="1"/>
      <c r="L1122" s="1"/>
      <c r="M1122" s="1"/>
      <c r="N1122" s="1"/>
      <c r="O1122" s="1"/>
      <c r="P1122" s="1"/>
      <c r="Q1122" s="1"/>
      <c r="R1122" s="1"/>
      <c r="S1122" s="1"/>
      <c r="T1122" s="1"/>
      <c r="U1122" s="1"/>
      <c r="V1122" s="1"/>
      <c r="W1122" s="1"/>
      <c r="X1122" s="1"/>
      <c r="Y1122" s="1"/>
    </row>
    <row r="1123" spans="1:25" ht="9.75" customHeight="1">
      <c r="A1123" s="1"/>
      <c r="B1123" s="72"/>
      <c r="C1123" s="124"/>
      <c r="D1123" s="124"/>
      <c r="E1123" s="1"/>
      <c r="F1123" s="1"/>
      <c r="G1123" s="1"/>
      <c r="H1123" s="1"/>
      <c r="I1123" s="1"/>
      <c r="J1123" s="1"/>
      <c r="K1123" s="1"/>
      <c r="L1123" s="1"/>
      <c r="M1123" s="1"/>
      <c r="N1123" s="1"/>
      <c r="O1123" s="1"/>
      <c r="P1123" s="1"/>
      <c r="Q1123" s="1"/>
      <c r="R1123" s="1"/>
      <c r="S1123" s="1"/>
      <c r="T1123" s="1"/>
      <c r="U1123" s="1"/>
      <c r="V1123" s="1"/>
      <c r="W1123" s="1"/>
      <c r="X1123" s="1"/>
      <c r="Y1123" s="1"/>
    </row>
    <row r="1124" spans="1:25" ht="9.75" customHeight="1">
      <c r="A1124" s="1"/>
      <c r="B1124" s="72"/>
      <c r="C1124" s="124"/>
      <c r="D1124" s="124"/>
      <c r="E1124" s="1"/>
      <c r="F1124" s="1"/>
      <c r="G1124" s="1"/>
      <c r="H1124" s="1"/>
      <c r="I1124" s="1"/>
      <c r="J1124" s="1"/>
      <c r="K1124" s="1"/>
      <c r="L1124" s="1"/>
      <c r="M1124" s="1"/>
      <c r="N1124" s="1"/>
      <c r="O1124" s="1"/>
      <c r="P1124" s="1"/>
      <c r="Q1124" s="1"/>
      <c r="R1124" s="1"/>
      <c r="S1124" s="1"/>
      <c r="T1124" s="1"/>
      <c r="U1124" s="1"/>
      <c r="V1124" s="1"/>
      <c r="W1124" s="1"/>
      <c r="X1124" s="1"/>
      <c r="Y1124" s="1"/>
    </row>
    <row r="1125" spans="1:25" ht="9.75" customHeight="1">
      <c r="A1125" s="1"/>
      <c r="B1125" s="72"/>
      <c r="C1125" s="124"/>
      <c r="D1125" s="124"/>
      <c r="E1125" s="1"/>
      <c r="F1125" s="1"/>
      <c r="G1125" s="1"/>
      <c r="H1125" s="1"/>
      <c r="I1125" s="1"/>
      <c r="J1125" s="1"/>
      <c r="K1125" s="1"/>
      <c r="L1125" s="1"/>
      <c r="M1125" s="1"/>
      <c r="N1125" s="1"/>
      <c r="O1125" s="1"/>
      <c r="P1125" s="1"/>
      <c r="Q1125" s="1"/>
      <c r="R1125" s="1"/>
      <c r="S1125" s="1"/>
      <c r="T1125" s="1"/>
      <c r="U1125" s="1"/>
      <c r="V1125" s="1"/>
      <c r="W1125" s="1"/>
      <c r="X1125" s="1"/>
      <c r="Y1125" s="1"/>
    </row>
    <row r="1126" spans="1:25" ht="9.75" customHeight="1">
      <c r="A1126" s="1"/>
      <c r="B1126" s="72"/>
      <c r="C1126" s="124"/>
      <c r="D1126" s="124"/>
      <c r="E1126" s="1"/>
      <c r="F1126" s="1"/>
      <c r="G1126" s="1"/>
      <c r="H1126" s="1"/>
      <c r="I1126" s="1"/>
      <c r="J1126" s="1"/>
      <c r="K1126" s="1"/>
      <c r="L1126" s="1"/>
      <c r="M1126" s="1"/>
      <c r="N1126" s="1"/>
      <c r="O1126" s="1"/>
      <c r="P1126" s="1"/>
      <c r="Q1126" s="1"/>
      <c r="R1126" s="1"/>
      <c r="S1126" s="1"/>
      <c r="T1126" s="1"/>
      <c r="U1126" s="1"/>
      <c r="V1126" s="1"/>
      <c r="W1126" s="1"/>
      <c r="X1126" s="1"/>
      <c r="Y1126" s="1"/>
    </row>
    <row r="1127" spans="1:25" ht="9.75" customHeight="1">
      <c r="A1127" s="1"/>
      <c r="B1127" s="72"/>
      <c r="C1127" s="124"/>
      <c r="D1127" s="124"/>
      <c r="E1127" s="1"/>
      <c r="F1127" s="1"/>
      <c r="G1127" s="1"/>
      <c r="H1127" s="1"/>
      <c r="I1127" s="1"/>
      <c r="J1127" s="1"/>
      <c r="K1127" s="1"/>
      <c r="L1127" s="1"/>
      <c r="M1127" s="1"/>
      <c r="N1127" s="1"/>
      <c r="O1127" s="1"/>
      <c r="P1127" s="1"/>
      <c r="Q1127" s="1"/>
      <c r="R1127" s="1"/>
      <c r="S1127" s="1"/>
      <c r="T1127" s="1"/>
      <c r="U1127" s="1"/>
      <c r="V1127" s="1"/>
      <c r="W1127" s="1"/>
      <c r="X1127" s="1"/>
      <c r="Y1127" s="1"/>
    </row>
    <row r="1128" spans="1:25" ht="9.75" customHeight="1">
      <c r="A1128" s="1"/>
      <c r="B1128" s="72"/>
      <c r="C1128" s="124"/>
      <c r="D1128" s="124"/>
      <c r="E1128" s="1"/>
      <c r="F1128" s="1"/>
      <c r="G1128" s="1"/>
      <c r="H1128" s="1"/>
      <c r="I1128" s="1"/>
      <c r="J1128" s="1"/>
      <c r="K1128" s="1"/>
      <c r="L1128" s="1"/>
      <c r="M1128" s="1"/>
      <c r="N1128" s="1"/>
      <c r="O1128" s="1"/>
      <c r="P1128" s="1"/>
      <c r="Q1128" s="1"/>
      <c r="R1128" s="1"/>
      <c r="S1128" s="1"/>
      <c r="T1128" s="1"/>
      <c r="U1128" s="1"/>
      <c r="V1128" s="1"/>
      <c r="W1128" s="1"/>
      <c r="X1128" s="1"/>
      <c r="Y1128" s="1"/>
    </row>
    <row r="1129" spans="1:25" ht="9.75" customHeight="1">
      <c r="A1129" s="1"/>
      <c r="B1129" s="72"/>
      <c r="C1129" s="124"/>
      <c r="D1129" s="124"/>
      <c r="E1129" s="1"/>
      <c r="F1129" s="1"/>
      <c r="G1129" s="1"/>
      <c r="H1129" s="1"/>
      <c r="I1129" s="1"/>
      <c r="J1129" s="1"/>
      <c r="K1129" s="1"/>
      <c r="L1129" s="1"/>
      <c r="M1129" s="1"/>
      <c r="N1129" s="1"/>
      <c r="O1129" s="1"/>
      <c r="P1129" s="1"/>
      <c r="Q1129" s="1"/>
      <c r="R1129" s="1"/>
      <c r="S1129" s="1"/>
      <c r="T1129" s="1"/>
      <c r="U1129" s="1"/>
      <c r="V1129" s="1"/>
      <c r="W1129" s="1"/>
      <c r="X1129" s="1"/>
      <c r="Y1129" s="1"/>
    </row>
    <row r="1130" spans="1:25" ht="9.75" customHeight="1">
      <c r="A1130" s="1"/>
      <c r="B1130" s="72"/>
      <c r="C1130" s="124"/>
      <c r="D1130" s="124"/>
      <c r="E1130" s="1"/>
      <c r="F1130" s="1"/>
      <c r="G1130" s="1"/>
      <c r="H1130" s="1"/>
      <c r="I1130" s="1"/>
      <c r="J1130" s="1"/>
      <c r="K1130" s="1"/>
      <c r="L1130" s="1"/>
      <c r="M1130" s="1"/>
      <c r="N1130" s="1"/>
      <c r="O1130" s="1"/>
      <c r="P1130" s="1"/>
      <c r="Q1130" s="1"/>
      <c r="R1130" s="1"/>
      <c r="S1130" s="1"/>
      <c r="T1130" s="1"/>
      <c r="U1130" s="1"/>
      <c r="V1130" s="1"/>
      <c r="W1130" s="1"/>
      <c r="X1130" s="1"/>
      <c r="Y1130" s="1"/>
    </row>
    <row r="1131" spans="1:25" ht="9.75" customHeight="1">
      <c r="A1131" s="1"/>
      <c r="B1131" s="72"/>
      <c r="C1131" s="124"/>
      <c r="D1131" s="124"/>
      <c r="E1131" s="1"/>
      <c r="F1131" s="1"/>
      <c r="G1131" s="1"/>
      <c r="H1131" s="1"/>
      <c r="I1131" s="1"/>
      <c r="J1131" s="1"/>
      <c r="K1131" s="1"/>
      <c r="L1131" s="1"/>
      <c r="M1131" s="1"/>
      <c r="N1131" s="1"/>
      <c r="O1131" s="1"/>
      <c r="P1131" s="1"/>
      <c r="Q1131" s="1"/>
      <c r="R1131" s="1"/>
      <c r="S1131" s="1"/>
      <c r="T1131" s="1"/>
      <c r="U1131" s="1"/>
      <c r="V1131" s="1"/>
      <c r="W1131" s="1"/>
      <c r="X1131" s="1"/>
      <c r="Y1131" s="1"/>
    </row>
    <row r="1132" spans="1:25" ht="9.75" customHeight="1">
      <c r="A1132" s="1"/>
      <c r="B1132" s="72"/>
      <c r="C1132" s="124"/>
      <c r="D1132" s="124"/>
      <c r="E1132" s="1"/>
      <c r="F1132" s="1"/>
      <c r="G1132" s="1"/>
      <c r="H1132" s="1"/>
      <c r="I1132" s="1"/>
      <c r="J1132" s="1"/>
      <c r="K1132" s="1"/>
      <c r="L1132" s="1"/>
      <c r="M1132" s="1"/>
      <c r="N1132" s="1"/>
      <c r="O1132" s="1"/>
      <c r="P1132" s="1"/>
      <c r="Q1132" s="1"/>
      <c r="R1132" s="1"/>
      <c r="S1132" s="1"/>
      <c r="T1132" s="1"/>
      <c r="U1132" s="1"/>
      <c r="V1132" s="1"/>
      <c r="W1132" s="1"/>
      <c r="X1132" s="1"/>
      <c r="Y1132" s="1"/>
    </row>
    <row r="1133" spans="1:25" ht="9.75" customHeight="1">
      <c r="A1133" s="1"/>
      <c r="B1133" s="72"/>
      <c r="C1133" s="124"/>
      <c r="D1133" s="124"/>
      <c r="E1133" s="1"/>
      <c r="F1133" s="1"/>
      <c r="G1133" s="1"/>
      <c r="H1133" s="1"/>
      <c r="I1133" s="1"/>
      <c r="J1133" s="1"/>
      <c r="K1133" s="1"/>
      <c r="L1133" s="1"/>
      <c r="M1133" s="1"/>
      <c r="N1133" s="1"/>
      <c r="O1133" s="1"/>
      <c r="P1133" s="1"/>
      <c r="Q1133" s="1"/>
      <c r="R1133" s="1"/>
      <c r="S1133" s="1"/>
      <c r="T1133" s="1"/>
      <c r="U1133" s="1"/>
      <c r="V1133" s="1"/>
      <c r="W1133" s="1"/>
      <c r="X1133" s="1"/>
      <c r="Y1133" s="1"/>
    </row>
    <row r="1134" spans="1:25" ht="9.75" customHeight="1">
      <c r="A1134" s="1"/>
      <c r="B1134" s="72"/>
      <c r="C1134" s="124"/>
      <c r="D1134" s="124"/>
      <c r="E1134" s="1"/>
      <c r="F1134" s="1"/>
      <c r="G1134" s="1"/>
      <c r="H1134" s="1"/>
      <c r="I1134" s="1"/>
      <c r="J1134" s="1"/>
      <c r="K1134" s="1"/>
      <c r="L1134" s="1"/>
      <c r="M1134" s="1"/>
      <c r="N1134" s="1"/>
      <c r="O1134" s="1"/>
      <c r="P1134" s="1"/>
      <c r="Q1134" s="1"/>
      <c r="R1134" s="1"/>
      <c r="S1134" s="1"/>
      <c r="T1134" s="1"/>
      <c r="U1134" s="1"/>
      <c r="V1134" s="1"/>
      <c r="W1134" s="1"/>
      <c r="X1134" s="1"/>
      <c r="Y1134" s="1"/>
    </row>
    <row r="1135" spans="1:25" ht="9.75" customHeight="1">
      <c r="A1135" s="1"/>
      <c r="B1135" s="72"/>
      <c r="C1135" s="124"/>
      <c r="D1135" s="124"/>
      <c r="E1135" s="1"/>
      <c r="F1135" s="1"/>
      <c r="G1135" s="1"/>
      <c r="H1135" s="1"/>
      <c r="I1135" s="1"/>
      <c r="J1135" s="1"/>
      <c r="K1135" s="1"/>
      <c r="L1135" s="1"/>
      <c r="M1135" s="1"/>
      <c r="N1135" s="1"/>
      <c r="O1135" s="1"/>
      <c r="P1135" s="1"/>
      <c r="Q1135" s="1"/>
      <c r="R1135" s="1"/>
      <c r="S1135" s="1"/>
      <c r="T1135" s="1"/>
      <c r="U1135" s="1"/>
      <c r="V1135" s="1"/>
      <c r="W1135" s="1"/>
      <c r="X1135" s="1"/>
      <c r="Y1135" s="1"/>
    </row>
    <row r="1136" spans="1:25" ht="9.75" customHeight="1">
      <c r="A1136" s="1"/>
      <c r="B1136" s="72"/>
      <c r="C1136" s="124"/>
      <c r="D1136" s="124"/>
      <c r="E1136" s="1"/>
      <c r="F1136" s="1"/>
      <c r="G1136" s="1"/>
      <c r="H1136" s="1"/>
      <c r="I1136" s="1"/>
      <c r="J1136" s="1"/>
      <c r="K1136" s="1"/>
      <c r="L1136" s="1"/>
      <c r="M1136" s="1"/>
      <c r="N1136" s="1"/>
      <c r="O1136" s="1"/>
      <c r="P1136" s="1"/>
      <c r="Q1136" s="1"/>
      <c r="R1136" s="1"/>
      <c r="S1136" s="1"/>
      <c r="T1136" s="1"/>
      <c r="U1136" s="1"/>
      <c r="V1136" s="1"/>
      <c r="W1136" s="1"/>
      <c r="X1136" s="1"/>
      <c r="Y1136" s="1"/>
    </row>
    <row r="1137" spans="1:25" ht="9.75" customHeight="1">
      <c r="A1137" s="1"/>
      <c r="B1137" s="72"/>
      <c r="C1137" s="124"/>
      <c r="D1137" s="124"/>
      <c r="E1137" s="1"/>
      <c r="F1137" s="1"/>
      <c r="G1137" s="1"/>
      <c r="H1137" s="1"/>
      <c r="I1137" s="1"/>
      <c r="J1137" s="1"/>
      <c r="K1137" s="1"/>
      <c r="L1137" s="1"/>
      <c r="M1137" s="1"/>
      <c r="N1137" s="1"/>
      <c r="O1137" s="1"/>
      <c r="P1137" s="1"/>
      <c r="Q1137" s="1"/>
      <c r="R1137" s="1"/>
      <c r="S1137" s="1"/>
      <c r="T1137" s="1"/>
      <c r="U1137" s="1"/>
      <c r="V1137" s="1"/>
      <c r="W1137" s="1"/>
      <c r="X1137" s="1"/>
      <c r="Y1137" s="1"/>
    </row>
    <row r="1138" spans="1:25" ht="9.75" customHeight="1">
      <c r="A1138" s="1"/>
      <c r="B1138" s="72"/>
      <c r="C1138" s="124"/>
      <c r="D1138" s="124"/>
      <c r="E1138" s="1"/>
      <c r="F1138" s="1"/>
      <c r="G1138" s="1"/>
      <c r="H1138" s="1"/>
      <c r="I1138" s="1"/>
      <c r="J1138" s="1"/>
      <c r="K1138" s="1"/>
      <c r="L1138" s="1"/>
      <c r="M1138" s="1"/>
      <c r="N1138" s="1"/>
      <c r="O1138" s="1"/>
      <c r="P1138" s="1"/>
      <c r="Q1138" s="1"/>
      <c r="R1138" s="1"/>
      <c r="S1138" s="1"/>
      <c r="T1138" s="1"/>
      <c r="U1138" s="1"/>
      <c r="V1138" s="1"/>
      <c r="W1138" s="1"/>
      <c r="X1138" s="1"/>
      <c r="Y1138" s="1"/>
    </row>
    <row r="1139" spans="1:25" ht="9.75" customHeight="1">
      <c r="A1139" s="1"/>
      <c r="B1139" s="72"/>
      <c r="C1139" s="124"/>
      <c r="D1139" s="124"/>
      <c r="E1139" s="1"/>
      <c r="F1139" s="1"/>
      <c r="G1139" s="1"/>
      <c r="H1139" s="1"/>
      <c r="I1139" s="1"/>
      <c r="J1139" s="1"/>
      <c r="K1139" s="1"/>
      <c r="L1139" s="1"/>
      <c r="M1139" s="1"/>
      <c r="N1139" s="1"/>
      <c r="O1139" s="1"/>
      <c r="P1139" s="1"/>
      <c r="Q1139" s="1"/>
      <c r="R1139" s="1"/>
      <c r="S1139" s="1"/>
      <c r="T1139" s="1"/>
      <c r="U1139" s="1"/>
      <c r="V1139" s="1"/>
      <c r="W1139" s="1"/>
      <c r="X1139" s="1"/>
      <c r="Y1139" s="1"/>
    </row>
    <row r="1140" spans="1:25" ht="9.75" customHeight="1">
      <c r="A1140" s="1"/>
      <c r="B1140" s="72"/>
      <c r="C1140" s="124"/>
      <c r="D1140" s="124"/>
      <c r="E1140" s="1"/>
      <c r="F1140" s="1"/>
      <c r="G1140" s="1"/>
      <c r="H1140" s="1"/>
      <c r="I1140" s="1"/>
      <c r="J1140" s="1"/>
      <c r="K1140" s="1"/>
      <c r="L1140" s="1"/>
      <c r="M1140" s="1"/>
      <c r="N1140" s="1"/>
      <c r="O1140" s="1"/>
      <c r="P1140" s="1"/>
      <c r="Q1140" s="1"/>
      <c r="R1140" s="1"/>
      <c r="S1140" s="1"/>
      <c r="T1140" s="1"/>
      <c r="U1140" s="1"/>
      <c r="V1140" s="1"/>
      <c r="W1140" s="1"/>
      <c r="X1140" s="1"/>
      <c r="Y1140" s="1"/>
    </row>
    <row r="1141" spans="1:25" ht="9.75" customHeight="1">
      <c r="A1141" s="1"/>
      <c r="B1141" s="72"/>
      <c r="C1141" s="124"/>
      <c r="D1141" s="124"/>
      <c r="E1141" s="1"/>
      <c r="F1141" s="1"/>
      <c r="G1141" s="1"/>
      <c r="H1141" s="1"/>
      <c r="I1141" s="1"/>
      <c r="J1141" s="1"/>
      <c r="K1141" s="1"/>
      <c r="L1141" s="1"/>
      <c r="M1141" s="1"/>
      <c r="N1141" s="1"/>
      <c r="O1141" s="1"/>
      <c r="P1141" s="1"/>
      <c r="Q1141" s="1"/>
      <c r="R1141" s="1"/>
      <c r="S1141" s="1"/>
      <c r="T1141" s="1"/>
      <c r="U1141" s="1"/>
      <c r="V1141" s="1"/>
      <c r="W1141" s="1"/>
      <c r="X1141" s="1"/>
      <c r="Y1141" s="1"/>
    </row>
    <row r="1142" spans="1:25" ht="9.75" customHeight="1">
      <c r="A1142" s="1"/>
      <c r="B1142" s="72"/>
      <c r="C1142" s="124"/>
      <c r="D1142" s="124"/>
      <c r="E1142" s="1"/>
      <c r="F1142" s="1"/>
      <c r="G1142" s="1"/>
      <c r="H1142" s="1"/>
      <c r="I1142" s="1"/>
      <c r="J1142" s="1"/>
      <c r="K1142" s="1"/>
      <c r="L1142" s="1"/>
      <c r="M1142" s="1"/>
      <c r="N1142" s="1"/>
      <c r="O1142" s="1"/>
      <c r="P1142" s="1"/>
      <c r="Q1142" s="1"/>
      <c r="R1142" s="1"/>
      <c r="S1142" s="1"/>
      <c r="T1142" s="1"/>
      <c r="U1142" s="1"/>
      <c r="V1142" s="1"/>
      <c r="W1142" s="1"/>
      <c r="X1142" s="1"/>
      <c r="Y1142" s="1"/>
    </row>
    <row r="1143" spans="1:25" ht="9.75" customHeight="1">
      <c r="A1143" s="1"/>
      <c r="B1143" s="72"/>
      <c r="C1143" s="124"/>
      <c r="D1143" s="124"/>
      <c r="E1143" s="1"/>
      <c r="F1143" s="1"/>
      <c r="G1143" s="1"/>
      <c r="H1143" s="1"/>
      <c r="I1143" s="1"/>
      <c r="J1143" s="1"/>
      <c r="K1143" s="1"/>
      <c r="L1143" s="1"/>
      <c r="M1143" s="1"/>
      <c r="N1143" s="1"/>
      <c r="O1143" s="1"/>
      <c r="P1143" s="1"/>
      <c r="Q1143" s="1"/>
      <c r="R1143" s="1"/>
      <c r="S1143" s="1"/>
      <c r="T1143" s="1"/>
      <c r="U1143" s="1"/>
      <c r="V1143" s="1"/>
      <c r="W1143" s="1"/>
      <c r="X1143" s="1"/>
      <c r="Y1143" s="1"/>
    </row>
    <row r="1144" spans="1:25" ht="9.75" customHeight="1">
      <c r="A1144" s="1"/>
      <c r="B1144" s="72"/>
      <c r="C1144" s="124"/>
      <c r="D1144" s="124"/>
      <c r="E1144" s="1"/>
      <c r="F1144" s="1"/>
      <c r="G1144" s="1"/>
      <c r="H1144" s="1"/>
      <c r="I1144" s="1"/>
      <c r="J1144" s="1"/>
      <c r="K1144" s="1"/>
      <c r="L1144" s="1"/>
      <c r="M1144" s="1"/>
      <c r="N1144" s="1"/>
      <c r="O1144" s="1"/>
      <c r="P1144" s="1"/>
      <c r="Q1144" s="1"/>
      <c r="R1144" s="1"/>
      <c r="S1144" s="1"/>
      <c r="T1144" s="1"/>
      <c r="U1144" s="1"/>
      <c r="V1144" s="1"/>
      <c r="W1144" s="1"/>
      <c r="X1144" s="1"/>
      <c r="Y1144" s="1"/>
    </row>
    <row r="1145" spans="1:25" ht="9.75" customHeight="1">
      <c r="A1145" s="1"/>
      <c r="B1145" s="72"/>
      <c r="C1145" s="124"/>
      <c r="D1145" s="124"/>
      <c r="E1145" s="1"/>
      <c r="F1145" s="1"/>
      <c r="G1145" s="1"/>
      <c r="H1145" s="1"/>
      <c r="I1145" s="1"/>
      <c r="J1145" s="1"/>
      <c r="K1145" s="1"/>
      <c r="L1145" s="1"/>
      <c r="M1145" s="1"/>
      <c r="N1145" s="1"/>
      <c r="O1145" s="1"/>
      <c r="P1145" s="1"/>
      <c r="Q1145" s="1"/>
      <c r="R1145" s="1"/>
      <c r="S1145" s="1"/>
      <c r="T1145" s="1"/>
      <c r="U1145" s="1"/>
      <c r="V1145" s="1"/>
      <c r="W1145" s="1"/>
      <c r="X1145" s="1"/>
      <c r="Y1145" s="1"/>
    </row>
    <row r="1146" spans="1:25" ht="9.75" customHeight="1">
      <c r="A1146" s="1"/>
      <c r="B1146" s="72"/>
      <c r="C1146" s="124"/>
      <c r="D1146" s="124"/>
      <c r="E1146" s="1"/>
      <c r="F1146" s="1"/>
      <c r="G1146" s="1"/>
      <c r="H1146" s="1"/>
      <c r="I1146" s="1"/>
      <c r="J1146" s="1"/>
      <c r="K1146" s="1"/>
      <c r="L1146" s="1"/>
      <c r="M1146" s="1"/>
      <c r="N1146" s="1"/>
      <c r="O1146" s="1"/>
      <c r="P1146" s="1"/>
      <c r="Q1146" s="1"/>
      <c r="R1146" s="1"/>
      <c r="S1146" s="1"/>
      <c r="T1146" s="1"/>
      <c r="U1146" s="1"/>
      <c r="V1146" s="1"/>
      <c r="W1146" s="1"/>
      <c r="X1146" s="1"/>
      <c r="Y1146" s="1"/>
    </row>
    <row r="1147" spans="1:25" ht="9.75" customHeight="1">
      <c r="A1147" s="1"/>
      <c r="B1147" s="72"/>
      <c r="C1147" s="124"/>
      <c r="D1147" s="124"/>
      <c r="E1147" s="1"/>
      <c r="F1147" s="1"/>
      <c r="G1147" s="1"/>
      <c r="H1147" s="1"/>
      <c r="I1147" s="1"/>
      <c r="J1147" s="1"/>
      <c r="K1147" s="1"/>
      <c r="L1147" s="1"/>
      <c r="M1147" s="1"/>
      <c r="N1147" s="1"/>
      <c r="O1147" s="1"/>
      <c r="P1147" s="1"/>
      <c r="Q1147" s="1"/>
      <c r="R1147" s="1"/>
      <c r="S1147" s="1"/>
      <c r="T1147" s="1"/>
      <c r="U1147" s="1"/>
      <c r="V1147" s="1"/>
      <c r="W1147" s="1"/>
      <c r="X1147" s="1"/>
      <c r="Y1147" s="1"/>
    </row>
    <row r="1148" spans="1:25" ht="9.75" customHeight="1">
      <c r="A1148" s="1"/>
      <c r="B1148" s="72"/>
      <c r="C1148" s="124"/>
      <c r="D1148" s="124"/>
      <c r="E1148" s="1"/>
      <c r="F1148" s="1"/>
      <c r="G1148" s="1"/>
      <c r="H1148" s="1"/>
      <c r="I1148" s="1"/>
      <c r="J1148" s="1"/>
      <c r="K1148" s="1"/>
      <c r="L1148" s="1"/>
      <c r="M1148" s="1"/>
      <c r="N1148" s="1"/>
      <c r="O1148" s="1"/>
      <c r="P1148" s="1"/>
      <c r="Q1148" s="1"/>
      <c r="R1148" s="1"/>
      <c r="S1148" s="1"/>
      <c r="T1148" s="1"/>
      <c r="U1148" s="1"/>
      <c r="V1148" s="1"/>
      <c r="W1148" s="1"/>
      <c r="X1148" s="1"/>
      <c r="Y1148" s="1"/>
    </row>
    <row r="1149" spans="1:25" ht="9.75" customHeight="1">
      <c r="A1149" s="1"/>
      <c r="B1149" s="72"/>
      <c r="C1149" s="124"/>
      <c r="D1149" s="124"/>
      <c r="E1149" s="1"/>
      <c r="F1149" s="1"/>
      <c r="G1149" s="1"/>
      <c r="H1149" s="1"/>
      <c r="I1149" s="1"/>
      <c r="J1149" s="1"/>
      <c r="K1149" s="1"/>
      <c r="L1149" s="1"/>
      <c r="M1149" s="1"/>
      <c r="N1149" s="1"/>
      <c r="O1149" s="1"/>
      <c r="P1149" s="1"/>
      <c r="Q1149" s="1"/>
      <c r="R1149" s="1"/>
      <c r="S1149" s="1"/>
      <c r="T1149" s="1"/>
      <c r="U1149" s="1"/>
      <c r="V1149" s="1"/>
      <c r="W1149" s="1"/>
      <c r="X1149" s="1"/>
      <c r="Y1149" s="1"/>
    </row>
    <row r="1150" spans="1:25" ht="9.75" customHeight="1">
      <c r="A1150" s="1"/>
      <c r="B1150" s="72"/>
      <c r="C1150" s="124"/>
      <c r="D1150" s="124"/>
      <c r="E1150" s="1"/>
      <c r="F1150" s="1"/>
      <c r="G1150" s="1"/>
      <c r="H1150" s="1"/>
      <c r="I1150" s="1"/>
      <c r="J1150" s="1"/>
      <c r="K1150" s="1"/>
      <c r="L1150" s="1"/>
      <c r="M1150" s="1"/>
      <c r="N1150" s="1"/>
      <c r="O1150" s="1"/>
      <c r="P1150" s="1"/>
      <c r="Q1150" s="1"/>
      <c r="R1150" s="1"/>
      <c r="S1150" s="1"/>
      <c r="T1150" s="1"/>
      <c r="U1150" s="1"/>
      <c r="V1150" s="1"/>
      <c r="W1150" s="1"/>
      <c r="X1150" s="1"/>
      <c r="Y1150" s="1"/>
    </row>
    <row r="1151" spans="1:25" ht="9.75" customHeight="1">
      <c r="A1151" s="1"/>
      <c r="B1151" s="72"/>
      <c r="C1151" s="124"/>
      <c r="D1151" s="124"/>
      <c r="E1151" s="1"/>
      <c r="F1151" s="1"/>
      <c r="G1151" s="1"/>
      <c r="H1151" s="1"/>
      <c r="I1151" s="1"/>
      <c r="J1151" s="1"/>
      <c r="K1151" s="1"/>
      <c r="L1151" s="1"/>
      <c r="M1151" s="1"/>
      <c r="N1151" s="1"/>
      <c r="O1151" s="1"/>
      <c r="P1151" s="1"/>
      <c r="Q1151" s="1"/>
      <c r="R1151" s="1"/>
      <c r="S1151" s="1"/>
      <c r="T1151" s="1"/>
      <c r="U1151" s="1"/>
      <c r="V1151" s="1"/>
      <c r="W1151" s="1"/>
      <c r="X1151" s="1"/>
      <c r="Y1151" s="1"/>
    </row>
    <row r="1152" spans="1:25" ht="9.75" customHeight="1">
      <c r="A1152" s="1"/>
      <c r="B1152" s="72"/>
      <c r="C1152" s="124"/>
      <c r="D1152" s="124"/>
      <c r="E1152" s="1"/>
      <c r="F1152" s="1"/>
      <c r="G1152" s="1"/>
      <c r="H1152" s="1"/>
      <c r="I1152" s="1"/>
      <c r="J1152" s="1"/>
      <c r="K1152" s="1"/>
      <c r="L1152" s="1"/>
      <c r="M1152" s="1"/>
      <c r="N1152" s="1"/>
      <c r="O1152" s="1"/>
      <c r="P1152" s="1"/>
      <c r="Q1152" s="1"/>
      <c r="R1152" s="1"/>
      <c r="S1152" s="1"/>
      <c r="T1152" s="1"/>
      <c r="U1152" s="1"/>
      <c r="V1152" s="1"/>
      <c r="W1152" s="1"/>
      <c r="X1152" s="1"/>
      <c r="Y1152" s="1"/>
    </row>
    <row r="1153" spans="1:25" ht="9.75" customHeight="1">
      <c r="A1153" s="1"/>
      <c r="B1153" s="72"/>
      <c r="C1153" s="124"/>
      <c r="D1153" s="124"/>
      <c r="E1153" s="1"/>
      <c r="F1153" s="1"/>
      <c r="G1153" s="1"/>
      <c r="H1153" s="1"/>
      <c r="I1153" s="1"/>
      <c r="J1153" s="1"/>
      <c r="K1153" s="1"/>
      <c r="L1153" s="1"/>
      <c r="M1153" s="1"/>
      <c r="N1153" s="1"/>
      <c r="O1153" s="1"/>
      <c r="P1153" s="1"/>
      <c r="Q1153" s="1"/>
      <c r="R1153" s="1"/>
      <c r="S1153" s="1"/>
      <c r="T1153" s="1"/>
      <c r="U1153" s="1"/>
      <c r="V1153" s="1"/>
      <c r="W1153" s="1"/>
      <c r="X1153" s="1"/>
      <c r="Y1153" s="1"/>
    </row>
    <row r="1154" spans="1:25" ht="9.75" customHeight="1">
      <c r="A1154" s="1"/>
      <c r="B1154" s="72"/>
      <c r="C1154" s="124"/>
      <c r="D1154" s="124"/>
      <c r="E1154" s="1"/>
      <c r="F1154" s="1"/>
      <c r="G1154" s="1"/>
      <c r="H1154" s="1"/>
      <c r="I1154" s="1"/>
      <c r="J1154" s="1"/>
      <c r="K1154" s="1"/>
      <c r="L1154" s="1"/>
      <c r="M1154" s="1"/>
      <c r="N1154" s="1"/>
      <c r="O1154" s="1"/>
      <c r="P1154" s="1"/>
      <c r="Q1154" s="1"/>
      <c r="R1154" s="1"/>
      <c r="S1154" s="1"/>
      <c r="T1154" s="1"/>
      <c r="U1154" s="1"/>
      <c r="V1154" s="1"/>
      <c r="W1154" s="1"/>
      <c r="X1154" s="1"/>
      <c r="Y1154" s="1"/>
    </row>
    <row r="1155" spans="1:25" ht="9.75" customHeight="1">
      <c r="A1155" s="1"/>
      <c r="B1155" s="72"/>
      <c r="C1155" s="124"/>
      <c r="D1155" s="124"/>
      <c r="E1155" s="1"/>
      <c r="F1155" s="1"/>
      <c r="G1155" s="1"/>
      <c r="H1155" s="1"/>
      <c r="I1155" s="1"/>
      <c r="J1155" s="1"/>
      <c r="K1155" s="1"/>
      <c r="L1155" s="1"/>
      <c r="M1155" s="1"/>
      <c r="N1155" s="1"/>
      <c r="O1155" s="1"/>
      <c r="P1155" s="1"/>
      <c r="Q1155" s="1"/>
      <c r="R1155" s="1"/>
      <c r="S1155" s="1"/>
      <c r="T1155" s="1"/>
      <c r="U1155" s="1"/>
      <c r="V1155" s="1"/>
      <c r="W1155" s="1"/>
      <c r="X1155" s="1"/>
      <c r="Y1155" s="1"/>
    </row>
    <row r="1156" spans="1:25" ht="9.75" customHeight="1">
      <c r="A1156" s="1"/>
      <c r="B1156" s="72"/>
      <c r="C1156" s="124"/>
      <c r="D1156" s="124"/>
      <c r="E1156" s="1"/>
      <c r="F1156" s="1"/>
      <c r="G1156" s="1"/>
      <c r="H1156" s="1"/>
      <c r="I1156" s="1"/>
      <c r="J1156" s="1"/>
      <c r="K1156" s="1"/>
      <c r="L1156" s="1"/>
      <c r="M1156" s="1"/>
      <c r="N1156" s="1"/>
      <c r="O1156" s="1"/>
      <c r="P1156" s="1"/>
      <c r="Q1156" s="1"/>
      <c r="R1156" s="1"/>
      <c r="S1156" s="1"/>
      <c r="T1156" s="1"/>
      <c r="U1156" s="1"/>
      <c r="V1156" s="1"/>
      <c r="W1156" s="1"/>
      <c r="X1156" s="1"/>
      <c r="Y1156" s="1"/>
    </row>
    <row r="1157" spans="1:25" ht="9.75" customHeight="1">
      <c r="A1157" s="1"/>
      <c r="B1157" s="72"/>
      <c r="C1157" s="124"/>
      <c r="D1157" s="124"/>
      <c r="E1157" s="1"/>
      <c r="F1157" s="1"/>
      <c r="G1157" s="1"/>
      <c r="H1157" s="1"/>
      <c r="I1157" s="1"/>
      <c r="J1157" s="1"/>
      <c r="K1157" s="1"/>
      <c r="L1157" s="1"/>
      <c r="M1157" s="1"/>
      <c r="N1157" s="1"/>
      <c r="O1157" s="1"/>
      <c r="P1157" s="1"/>
      <c r="Q1157" s="1"/>
      <c r="R1157" s="1"/>
      <c r="S1157" s="1"/>
      <c r="T1157" s="1"/>
      <c r="U1157" s="1"/>
      <c r="V1157" s="1"/>
      <c r="W1157" s="1"/>
      <c r="X1157" s="1"/>
      <c r="Y1157" s="1"/>
    </row>
    <row r="1158" spans="1:25" ht="9.75" customHeight="1">
      <c r="A1158" s="1"/>
      <c r="B1158" s="72"/>
      <c r="C1158" s="124"/>
      <c r="D1158" s="124"/>
      <c r="E1158" s="1"/>
      <c r="F1158" s="1"/>
      <c r="G1158" s="1"/>
      <c r="H1158" s="1"/>
      <c r="I1158" s="1"/>
      <c r="J1158" s="1"/>
      <c r="K1158" s="1"/>
      <c r="L1158" s="1"/>
      <c r="M1158" s="1"/>
      <c r="N1158" s="1"/>
      <c r="O1158" s="1"/>
      <c r="P1158" s="1"/>
      <c r="Q1158" s="1"/>
      <c r="R1158" s="1"/>
      <c r="S1158" s="1"/>
      <c r="T1158" s="1"/>
      <c r="U1158" s="1"/>
      <c r="V1158" s="1"/>
      <c r="W1158" s="1"/>
      <c r="X1158" s="1"/>
      <c r="Y1158" s="1"/>
    </row>
    <row r="1159" spans="1:25" ht="9.75" customHeight="1">
      <c r="A1159" s="1"/>
      <c r="B1159" s="72"/>
      <c r="C1159" s="124"/>
      <c r="D1159" s="124"/>
      <c r="E1159" s="1"/>
      <c r="F1159" s="1"/>
      <c r="G1159" s="1"/>
      <c r="H1159" s="1"/>
      <c r="I1159" s="1"/>
      <c r="J1159" s="1"/>
      <c r="K1159" s="1"/>
      <c r="L1159" s="1"/>
      <c r="M1159" s="1"/>
      <c r="N1159" s="1"/>
      <c r="O1159" s="1"/>
      <c r="P1159" s="1"/>
      <c r="Q1159" s="1"/>
      <c r="R1159" s="1"/>
      <c r="S1159" s="1"/>
      <c r="T1159" s="1"/>
      <c r="U1159" s="1"/>
      <c r="V1159" s="1"/>
      <c r="W1159" s="1"/>
      <c r="X1159" s="1"/>
      <c r="Y1159" s="1"/>
    </row>
    <row r="1160" spans="1:25" ht="9.75" customHeight="1">
      <c r="A1160" s="1"/>
      <c r="B1160" s="72"/>
      <c r="C1160" s="124"/>
      <c r="D1160" s="124"/>
      <c r="E1160" s="1"/>
      <c r="F1160" s="1"/>
      <c r="G1160" s="1"/>
      <c r="H1160" s="1"/>
      <c r="I1160" s="1"/>
      <c r="J1160" s="1"/>
      <c r="K1160" s="1"/>
      <c r="L1160" s="1"/>
      <c r="M1160" s="1"/>
      <c r="N1160" s="1"/>
      <c r="O1160" s="1"/>
      <c r="P1160" s="1"/>
      <c r="Q1160" s="1"/>
      <c r="R1160" s="1"/>
      <c r="S1160" s="1"/>
      <c r="T1160" s="1"/>
      <c r="U1160" s="1"/>
      <c r="V1160" s="1"/>
      <c r="W1160" s="1"/>
      <c r="X1160" s="1"/>
      <c r="Y1160" s="1"/>
    </row>
    <row r="1161" spans="1:25" ht="9.75" customHeight="1">
      <c r="A1161" s="1"/>
      <c r="B1161" s="72"/>
      <c r="C1161" s="124"/>
      <c r="D1161" s="124"/>
      <c r="E1161" s="1"/>
      <c r="F1161" s="1"/>
      <c r="G1161" s="1"/>
      <c r="H1161" s="1"/>
      <c r="I1161" s="1"/>
      <c r="J1161" s="1"/>
      <c r="K1161" s="1"/>
      <c r="L1161" s="1"/>
      <c r="M1161" s="1"/>
      <c r="N1161" s="1"/>
      <c r="O1161" s="1"/>
      <c r="P1161" s="1"/>
      <c r="Q1161" s="1"/>
      <c r="R1161" s="1"/>
      <c r="S1161" s="1"/>
      <c r="T1161" s="1"/>
      <c r="U1161" s="1"/>
      <c r="V1161" s="1"/>
      <c r="W1161" s="1"/>
      <c r="X1161" s="1"/>
      <c r="Y1161" s="1"/>
    </row>
    <row r="1162" spans="1:25" ht="9.75" customHeight="1">
      <c r="A1162" s="1"/>
      <c r="B1162" s="72"/>
      <c r="C1162" s="124"/>
      <c r="D1162" s="124"/>
      <c r="E1162" s="1"/>
      <c r="F1162" s="1"/>
      <c r="G1162" s="1"/>
      <c r="H1162" s="1"/>
      <c r="I1162" s="1"/>
      <c r="J1162" s="1"/>
      <c r="K1162" s="1"/>
      <c r="L1162" s="1"/>
      <c r="M1162" s="1"/>
      <c r="N1162" s="1"/>
      <c r="O1162" s="1"/>
      <c r="P1162" s="1"/>
      <c r="Q1162" s="1"/>
      <c r="R1162" s="1"/>
      <c r="S1162" s="1"/>
      <c r="T1162" s="1"/>
      <c r="U1162" s="1"/>
      <c r="V1162" s="1"/>
      <c r="W1162" s="1"/>
      <c r="X1162" s="1"/>
      <c r="Y1162" s="1"/>
    </row>
    <row r="1163" spans="1:25" ht="9.75" customHeight="1">
      <c r="A1163" s="1"/>
      <c r="B1163" s="72"/>
      <c r="C1163" s="124"/>
      <c r="D1163" s="124"/>
      <c r="E1163" s="1"/>
      <c r="F1163" s="1"/>
      <c r="G1163" s="1"/>
      <c r="H1163" s="1"/>
      <c r="I1163" s="1"/>
      <c r="J1163" s="1"/>
      <c r="K1163" s="1"/>
      <c r="L1163" s="1"/>
      <c r="M1163" s="1"/>
      <c r="N1163" s="1"/>
      <c r="O1163" s="1"/>
      <c r="P1163" s="1"/>
      <c r="Q1163" s="1"/>
      <c r="R1163" s="1"/>
      <c r="S1163" s="1"/>
      <c r="T1163" s="1"/>
      <c r="U1163" s="1"/>
      <c r="V1163" s="1"/>
      <c r="W1163" s="1"/>
      <c r="X1163" s="1"/>
      <c r="Y1163" s="1"/>
    </row>
    <row r="1164" spans="1:25" ht="9.75" customHeight="1">
      <c r="A1164" s="1"/>
      <c r="B1164" s="72"/>
      <c r="C1164" s="124"/>
      <c r="D1164" s="124"/>
      <c r="E1164" s="1"/>
      <c r="F1164" s="1"/>
      <c r="G1164" s="1"/>
      <c r="H1164" s="1"/>
      <c r="I1164" s="1"/>
      <c r="J1164" s="1"/>
      <c r="K1164" s="1"/>
      <c r="L1164" s="1"/>
      <c r="M1164" s="1"/>
      <c r="N1164" s="1"/>
      <c r="O1164" s="1"/>
      <c r="P1164" s="1"/>
      <c r="Q1164" s="1"/>
      <c r="R1164" s="1"/>
      <c r="S1164" s="1"/>
      <c r="T1164" s="1"/>
      <c r="U1164" s="1"/>
      <c r="V1164" s="1"/>
      <c r="W1164" s="1"/>
      <c r="X1164" s="1"/>
      <c r="Y1164" s="1"/>
    </row>
    <row r="1165" spans="1:25" ht="9.75" customHeight="1">
      <c r="A1165" s="1"/>
      <c r="B1165" s="72"/>
      <c r="C1165" s="124"/>
      <c r="D1165" s="124"/>
      <c r="E1165" s="1"/>
      <c r="F1165" s="1"/>
      <c r="G1165" s="1"/>
      <c r="H1165" s="1"/>
      <c r="I1165" s="1"/>
      <c r="J1165" s="1"/>
      <c r="K1165" s="1"/>
      <c r="L1165" s="1"/>
      <c r="M1165" s="1"/>
      <c r="N1165" s="1"/>
      <c r="O1165" s="1"/>
      <c r="P1165" s="1"/>
      <c r="Q1165" s="1"/>
      <c r="R1165" s="1"/>
      <c r="S1165" s="1"/>
      <c r="T1165" s="1"/>
      <c r="U1165" s="1"/>
      <c r="V1165" s="1"/>
      <c r="W1165" s="1"/>
      <c r="X1165" s="1"/>
      <c r="Y1165" s="1"/>
    </row>
    <row r="1166" spans="1:25" ht="9.75" customHeight="1">
      <c r="A1166" s="1"/>
      <c r="B1166" s="72"/>
      <c r="C1166" s="124"/>
      <c r="D1166" s="124"/>
      <c r="E1166" s="1"/>
      <c r="F1166" s="1"/>
      <c r="G1166" s="1"/>
      <c r="H1166" s="1"/>
      <c r="I1166" s="1"/>
      <c r="J1166" s="1"/>
      <c r="K1166" s="1"/>
      <c r="L1166" s="1"/>
      <c r="M1166" s="1"/>
      <c r="N1166" s="1"/>
      <c r="O1166" s="1"/>
      <c r="P1166" s="1"/>
      <c r="Q1166" s="1"/>
      <c r="R1166" s="1"/>
      <c r="S1166" s="1"/>
      <c r="T1166" s="1"/>
      <c r="U1166" s="1"/>
      <c r="V1166" s="1"/>
      <c r="W1166" s="1"/>
      <c r="X1166" s="1"/>
      <c r="Y1166" s="1"/>
    </row>
    <row r="1167" spans="1:25" ht="9.75" customHeight="1">
      <c r="A1167" s="1"/>
      <c r="B1167" s="72"/>
      <c r="C1167" s="124"/>
      <c r="D1167" s="124"/>
      <c r="E1167" s="1"/>
      <c r="F1167" s="1"/>
      <c r="G1167" s="1"/>
      <c r="H1167" s="1"/>
      <c r="I1167" s="1"/>
      <c r="J1167" s="1"/>
      <c r="K1167" s="1"/>
      <c r="L1167" s="1"/>
      <c r="M1167" s="1"/>
      <c r="N1167" s="1"/>
      <c r="O1167" s="1"/>
      <c r="P1167" s="1"/>
      <c r="Q1167" s="1"/>
      <c r="R1167" s="1"/>
      <c r="S1167" s="1"/>
      <c r="T1167" s="1"/>
      <c r="U1167" s="1"/>
      <c r="V1167" s="1"/>
      <c r="W1167" s="1"/>
      <c r="X1167" s="1"/>
      <c r="Y1167" s="1"/>
    </row>
    <row r="1168" spans="1:25" ht="9.75" customHeight="1">
      <c r="A1168" s="1"/>
      <c r="B1168" s="72"/>
      <c r="C1168" s="124"/>
      <c r="D1168" s="124"/>
      <c r="E1168" s="1"/>
      <c r="F1168" s="1"/>
      <c r="G1168" s="1"/>
      <c r="H1168" s="1"/>
      <c r="I1168" s="1"/>
      <c r="J1168" s="1"/>
      <c r="K1168" s="1"/>
      <c r="L1168" s="1"/>
      <c r="M1168" s="1"/>
      <c r="N1168" s="1"/>
      <c r="O1168" s="1"/>
      <c r="P1168" s="1"/>
      <c r="Q1168" s="1"/>
      <c r="R1168" s="1"/>
      <c r="S1168" s="1"/>
      <c r="T1168" s="1"/>
      <c r="U1168" s="1"/>
      <c r="V1168" s="1"/>
      <c r="W1168" s="1"/>
      <c r="X1168" s="1"/>
      <c r="Y1168" s="1"/>
    </row>
    <row r="1169" spans="1:25" ht="9.75" customHeight="1">
      <c r="A1169" s="1"/>
      <c r="B1169" s="72"/>
      <c r="C1169" s="124"/>
      <c r="D1169" s="124"/>
      <c r="E1169" s="1"/>
      <c r="F1169" s="1"/>
      <c r="G1169" s="1"/>
      <c r="H1169" s="1"/>
      <c r="I1169" s="1"/>
      <c r="J1169" s="1"/>
      <c r="K1169" s="1"/>
      <c r="L1169" s="1"/>
      <c r="M1169" s="1"/>
      <c r="N1169" s="1"/>
      <c r="O1169" s="1"/>
      <c r="P1169" s="1"/>
      <c r="Q1169" s="1"/>
      <c r="R1169" s="1"/>
      <c r="S1169" s="1"/>
      <c r="T1169" s="1"/>
      <c r="U1169" s="1"/>
      <c r="V1169" s="1"/>
      <c r="W1169" s="1"/>
      <c r="X1169" s="1"/>
      <c r="Y1169" s="1"/>
    </row>
    <row r="1170" spans="1:25" ht="9.75" customHeight="1">
      <c r="A1170" s="1"/>
      <c r="B1170" s="72"/>
      <c r="C1170" s="124"/>
      <c r="D1170" s="124"/>
      <c r="E1170" s="1"/>
      <c r="F1170" s="1"/>
      <c r="G1170" s="1"/>
      <c r="H1170" s="1"/>
      <c r="I1170" s="1"/>
      <c r="J1170" s="1"/>
      <c r="K1170" s="1"/>
      <c r="L1170" s="1"/>
      <c r="M1170" s="1"/>
      <c r="N1170" s="1"/>
      <c r="O1170" s="1"/>
      <c r="P1170" s="1"/>
      <c r="Q1170" s="1"/>
      <c r="R1170" s="1"/>
      <c r="S1170" s="1"/>
      <c r="T1170" s="1"/>
      <c r="U1170" s="1"/>
      <c r="V1170" s="1"/>
      <c r="W1170" s="1"/>
      <c r="X1170" s="1"/>
      <c r="Y1170" s="1"/>
    </row>
    <row r="1171" spans="1:25" ht="9.75" customHeight="1">
      <c r="A1171" s="1"/>
      <c r="B1171" s="72"/>
      <c r="C1171" s="124"/>
      <c r="D1171" s="124"/>
      <c r="E1171" s="1"/>
      <c r="F1171" s="1"/>
      <c r="G1171" s="1"/>
      <c r="H1171" s="1"/>
      <c r="I1171" s="1"/>
      <c r="J1171" s="1"/>
      <c r="K1171" s="1"/>
      <c r="L1171" s="1"/>
      <c r="M1171" s="1"/>
      <c r="N1171" s="1"/>
      <c r="O1171" s="1"/>
      <c r="P1171" s="1"/>
      <c r="Q1171" s="1"/>
      <c r="R1171" s="1"/>
      <c r="S1171" s="1"/>
      <c r="T1171" s="1"/>
      <c r="U1171" s="1"/>
      <c r="V1171" s="1"/>
      <c r="W1171" s="1"/>
      <c r="X1171" s="1"/>
      <c r="Y1171" s="1"/>
    </row>
    <row r="1172" spans="1:25" ht="9.75" customHeight="1">
      <c r="A1172" s="1"/>
      <c r="B1172" s="72"/>
      <c r="C1172" s="124"/>
      <c r="D1172" s="124"/>
      <c r="E1172" s="1"/>
      <c r="F1172" s="1"/>
      <c r="G1172" s="1"/>
      <c r="H1172" s="1"/>
      <c r="I1172" s="1"/>
      <c r="J1172" s="1"/>
      <c r="K1172" s="1"/>
      <c r="L1172" s="1"/>
      <c r="M1172" s="1"/>
      <c r="N1172" s="1"/>
      <c r="O1172" s="1"/>
      <c r="P1172" s="1"/>
      <c r="Q1172" s="1"/>
      <c r="R1172" s="1"/>
      <c r="S1172" s="1"/>
      <c r="T1172" s="1"/>
      <c r="U1172" s="1"/>
      <c r="V1172" s="1"/>
      <c r="W1172" s="1"/>
      <c r="X1172" s="1"/>
      <c r="Y1172" s="1"/>
    </row>
    <row r="1173" spans="1:25" ht="9.75" customHeight="1">
      <c r="A1173" s="1"/>
      <c r="B1173" s="72"/>
      <c r="C1173" s="124"/>
      <c r="D1173" s="124"/>
      <c r="E1173" s="1"/>
      <c r="F1173" s="1"/>
      <c r="G1173" s="1"/>
      <c r="H1173" s="1"/>
      <c r="I1173" s="1"/>
      <c r="J1173" s="1"/>
      <c r="K1173" s="1"/>
      <c r="L1173" s="1"/>
      <c r="M1173" s="1"/>
      <c r="N1173" s="1"/>
      <c r="O1173" s="1"/>
      <c r="P1173" s="1"/>
      <c r="Q1173" s="1"/>
      <c r="R1173" s="1"/>
      <c r="S1173" s="1"/>
      <c r="T1173" s="1"/>
      <c r="U1173" s="1"/>
      <c r="V1173" s="1"/>
      <c r="W1173" s="1"/>
      <c r="X1173" s="1"/>
      <c r="Y1173" s="1"/>
    </row>
    <row r="1174" spans="1:25" ht="9.75" customHeight="1">
      <c r="A1174" s="1"/>
      <c r="B1174" s="72"/>
      <c r="C1174" s="124"/>
      <c r="D1174" s="124"/>
      <c r="E1174" s="1"/>
      <c r="F1174" s="1"/>
      <c r="G1174" s="1"/>
      <c r="H1174" s="1"/>
      <c r="I1174" s="1"/>
      <c r="J1174" s="1"/>
      <c r="K1174" s="1"/>
      <c r="L1174" s="1"/>
      <c r="M1174" s="1"/>
      <c r="N1174" s="1"/>
      <c r="O1174" s="1"/>
      <c r="P1174" s="1"/>
      <c r="Q1174" s="1"/>
      <c r="R1174" s="1"/>
      <c r="S1174" s="1"/>
      <c r="T1174" s="1"/>
      <c r="U1174" s="1"/>
      <c r="V1174" s="1"/>
      <c r="W1174" s="1"/>
      <c r="X1174" s="1"/>
      <c r="Y1174" s="1"/>
    </row>
    <row r="1175" spans="1:25" ht="9.75" customHeight="1">
      <c r="A1175" s="1"/>
      <c r="B1175" s="72"/>
      <c r="C1175" s="124"/>
      <c r="D1175" s="124"/>
      <c r="E1175" s="1"/>
      <c r="F1175" s="1"/>
      <c r="G1175" s="1"/>
      <c r="H1175" s="1"/>
      <c r="I1175" s="1"/>
      <c r="J1175" s="1"/>
      <c r="K1175" s="1"/>
      <c r="L1175" s="1"/>
      <c r="M1175" s="1"/>
      <c r="N1175" s="1"/>
      <c r="O1175" s="1"/>
      <c r="P1175" s="1"/>
      <c r="Q1175" s="1"/>
      <c r="R1175" s="1"/>
      <c r="S1175" s="1"/>
      <c r="T1175" s="1"/>
      <c r="U1175" s="1"/>
      <c r="V1175" s="1"/>
      <c r="W1175" s="1"/>
      <c r="X1175" s="1"/>
      <c r="Y1175" s="1"/>
    </row>
    <row r="1176" spans="1:25" ht="9.75" customHeight="1">
      <c r="A1176" s="1"/>
      <c r="B1176" s="72"/>
      <c r="C1176" s="124"/>
      <c r="D1176" s="124"/>
      <c r="E1176" s="1"/>
      <c r="F1176" s="1"/>
      <c r="G1176" s="1"/>
      <c r="H1176" s="1"/>
      <c r="I1176" s="1"/>
      <c r="J1176" s="1"/>
      <c r="K1176" s="1"/>
      <c r="L1176" s="1"/>
      <c r="M1176" s="1"/>
      <c r="N1176" s="1"/>
      <c r="O1176" s="1"/>
      <c r="P1176" s="1"/>
      <c r="Q1176" s="1"/>
      <c r="R1176" s="1"/>
      <c r="S1176" s="1"/>
      <c r="T1176" s="1"/>
      <c r="U1176" s="1"/>
      <c r="V1176" s="1"/>
      <c r="W1176" s="1"/>
      <c r="X1176" s="1"/>
      <c r="Y1176" s="1"/>
    </row>
    <row r="1177" spans="1:25" ht="9.75" customHeight="1">
      <c r="A1177" s="1"/>
      <c r="B1177" s="72"/>
      <c r="C1177" s="124"/>
      <c r="D1177" s="124"/>
      <c r="E1177" s="1"/>
      <c r="F1177" s="1"/>
      <c r="G1177" s="1"/>
      <c r="H1177" s="1"/>
      <c r="I1177" s="1"/>
      <c r="J1177" s="1"/>
      <c r="K1177" s="1"/>
      <c r="L1177" s="1"/>
      <c r="M1177" s="1"/>
      <c r="N1177" s="1"/>
      <c r="O1177" s="1"/>
      <c r="P1177" s="1"/>
      <c r="Q1177" s="1"/>
      <c r="R1177" s="1"/>
      <c r="S1177" s="1"/>
      <c r="T1177" s="1"/>
      <c r="U1177" s="1"/>
      <c r="V1177" s="1"/>
      <c r="W1177" s="1"/>
      <c r="X1177" s="1"/>
      <c r="Y1177" s="1"/>
    </row>
    <row r="1178" spans="1:25" ht="9.75" customHeight="1">
      <c r="A1178" s="1"/>
      <c r="B1178" s="72"/>
      <c r="C1178" s="124"/>
      <c r="D1178" s="124"/>
      <c r="E1178" s="1"/>
      <c r="F1178" s="1"/>
      <c r="G1178" s="1"/>
      <c r="H1178" s="1"/>
      <c r="I1178" s="1"/>
      <c r="J1178" s="1"/>
      <c r="K1178" s="1"/>
      <c r="L1178" s="1"/>
      <c r="M1178" s="1"/>
      <c r="N1178" s="1"/>
      <c r="O1178" s="1"/>
      <c r="P1178" s="1"/>
      <c r="Q1178" s="1"/>
      <c r="R1178" s="1"/>
      <c r="S1178" s="1"/>
      <c r="T1178" s="1"/>
      <c r="U1178" s="1"/>
      <c r="V1178" s="1"/>
      <c r="W1178" s="1"/>
      <c r="X1178" s="1"/>
      <c r="Y1178" s="1"/>
    </row>
    <row r="1179" spans="1:25" ht="9.75" customHeight="1">
      <c r="A1179" s="1"/>
      <c r="B1179" s="72"/>
      <c r="C1179" s="124"/>
      <c r="D1179" s="124"/>
      <c r="E1179" s="1"/>
      <c r="F1179" s="1"/>
      <c r="G1179" s="1"/>
      <c r="H1179" s="1"/>
      <c r="I1179" s="1"/>
      <c r="J1179" s="1"/>
      <c r="K1179" s="1"/>
      <c r="L1179" s="1"/>
      <c r="M1179" s="1"/>
      <c r="N1179" s="1"/>
      <c r="O1179" s="1"/>
      <c r="P1179" s="1"/>
      <c r="Q1179" s="1"/>
      <c r="R1179" s="1"/>
      <c r="S1179" s="1"/>
      <c r="T1179" s="1"/>
      <c r="U1179" s="1"/>
      <c r="V1179" s="1"/>
      <c r="W1179" s="1"/>
      <c r="X1179" s="1"/>
      <c r="Y1179" s="1"/>
    </row>
    <row r="1180" spans="1:25" ht="9.75" customHeight="1">
      <c r="A1180" s="1"/>
      <c r="B1180" s="72"/>
      <c r="C1180" s="124"/>
      <c r="D1180" s="124"/>
      <c r="E1180" s="1"/>
      <c r="F1180" s="1"/>
      <c r="G1180" s="1"/>
      <c r="H1180" s="1"/>
      <c r="I1180" s="1"/>
      <c r="J1180" s="1"/>
      <c r="K1180" s="1"/>
      <c r="L1180" s="1"/>
      <c r="M1180" s="1"/>
      <c r="N1180" s="1"/>
      <c r="O1180" s="1"/>
      <c r="P1180" s="1"/>
      <c r="Q1180" s="1"/>
      <c r="R1180" s="1"/>
      <c r="S1180" s="1"/>
      <c r="T1180" s="1"/>
      <c r="U1180" s="1"/>
      <c r="V1180" s="1"/>
      <c r="W1180" s="1"/>
      <c r="X1180" s="1"/>
      <c r="Y1180" s="1"/>
    </row>
    <row r="1181" spans="1:25" ht="9.75" customHeight="1">
      <c r="A1181" s="1"/>
      <c r="B1181" s="72"/>
      <c r="C1181" s="124"/>
      <c r="D1181" s="124"/>
      <c r="E1181" s="1"/>
      <c r="F1181" s="1"/>
      <c r="G1181" s="1"/>
      <c r="H1181" s="1"/>
      <c r="I1181" s="1"/>
      <c r="J1181" s="1"/>
      <c r="K1181" s="1"/>
      <c r="L1181" s="1"/>
      <c r="M1181" s="1"/>
      <c r="N1181" s="1"/>
      <c r="O1181" s="1"/>
      <c r="P1181" s="1"/>
      <c r="Q1181" s="1"/>
      <c r="R1181" s="1"/>
      <c r="S1181" s="1"/>
      <c r="T1181" s="1"/>
      <c r="U1181" s="1"/>
      <c r="V1181" s="1"/>
      <c r="W1181" s="1"/>
      <c r="X1181" s="1"/>
      <c r="Y1181" s="1"/>
    </row>
    <row r="1182" spans="1:25" ht="9.75" customHeight="1">
      <c r="A1182" s="1"/>
      <c r="B1182" s="72"/>
      <c r="C1182" s="124"/>
      <c r="D1182" s="124"/>
      <c r="E1182" s="1"/>
      <c r="F1182" s="1"/>
      <c r="G1182" s="1"/>
      <c r="H1182" s="1"/>
      <c r="I1182" s="1"/>
      <c r="J1182" s="1"/>
      <c r="K1182" s="1"/>
      <c r="L1182" s="1"/>
      <c r="M1182" s="1"/>
      <c r="N1182" s="1"/>
      <c r="O1182" s="1"/>
      <c r="P1182" s="1"/>
      <c r="Q1182" s="1"/>
      <c r="R1182" s="1"/>
      <c r="S1182" s="1"/>
      <c r="T1182" s="1"/>
      <c r="U1182" s="1"/>
      <c r="V1182" s="1"/>
      <c r="W1182" s="1"/>
      <c r="X1182" s="1"/>
      <c r="Y1182" s="1"/>
    </row>
    <row r="1183" spans="1:25" ht="9.75" customHeight="1">
      <c r="A1183" s="1"/>
      <c r="B1183" s="72"/>
      <c r="C1183" s="124"/>
      <c r="D1183" s="124"/>
      <c r="E1183" s="1"/>
      <c r="F1183" s="1"/>
      <c r="G1183" s="1"/>
      <c r="H1183" s="1"/>
      <c r="I1183" s="1"/>
      <c r="J1183" s="1"/>
      <c r="K1183" s="1"/>
      <c r="L1183" s="1"/>
      <c r="M1183" s="1"/>
      <c r="N1183" s="1"/>
      <c r="O1183" s="1"/>
      <c r="P1183" s="1"/>
      <c r="Q1183" s="1"/>
      <c r="R1183" s="1"/>
      <c r="S1183" s="1"/>
      <c r="T1183" s="1"/>
      <c r="U1183" s="1"/>
      <c r="V1183" s="1"/>
      <c r="W1183" s="1"/>
      <c r="X1183" s="1"/>
      <c r="Y1183" s="1"/>
    </row>
    <row r="1184" spans="1:25" ht="9.75" customHeight="1">
      <c r="A1184" s="1"/>
      <c r="B1184" s="72"/>
      <c r="C1184" s="124"/>
      <c r="D1184" s="124"/>
      <c r="E1184" s="1"/>
      <c r="F1184" s="1"/>
      <c r="G1184" s="1"/>
      <c r="H1184" s="1"/>
      <c r="I1184" s="1"/>
      <c r="J1184" s="1"/>
      <c r="K1184" s="1"/>
      <c r="L1184" s="1"/>
      <c r="M1184" s="1"/>
      <c r="N1184" s="1"/>
      <c r="O1184" s="1"/>
      <c r="P1184" s="1"/>
      <c r="Q1184" s="1"/>
      <c r="R1184" s="1"/>
      <c r="S1184" s="1"/>
      <c r="T1184" s="1"/>
      <c r="U1184" s="1"/>
      <c r="V1184" s="1"/>
      <c r="W1184" s="1"/>
      <c r="X1184" s="1"/>
      <c r="Y1184" s="1"/>
    </row>
    <row r="1185" spans="1:25" ht="9.75" customHeight="1">
      <c r="A1185" s="1"/>
      <c r="B1185" s="72"/>
      <c r="C1185" s="124"/>
      <c r="D1185" s="124"/>
      <c r="E1185" s="1"/>
      <c r="F1185" s="1"/>
      <c r="G1185" s="1"/>
      <c r="H1185" s="1"/>
      <c r="I1185" s="1"/>
      <c r="J1185" s="1"/>
      <c r="K1185" s="1"/>
      <c r="L1185" s="1"/>
      <c r="M1185" s="1"/>
      <c r="N1185" s="1"/>
      <c r="O1185" s="1"/>
      <c r="P1185" s="1"/>
      <c r="Q1185" s="1"/>
      <c r="R1185" s="1"/>
      <c r="S1185" s="1"/>
      <c r="T1185" s="1"/>
      <c r="U1185" s="1"/>
      <c r="V1185" s="1"/>
      <c r="W1185" s="1"/>
      <c r="X1185" s="1"/>
      <c r="Y1185" s="1"/>
    </row>
    <row r="1186" spans="1:25" ht="9.75" customHeight="1">
      <c r="A1186" s="1"/>
      <c r="B1186" s="72"/>
      <c r="C1186" s="124"/>
      <c r="D1186" s="124"/>
      <c r="E1186" s="1"/>
      <c r="F1186" s="1"/>
      <c r="G1186" s="1"/>
      <c r="H1186" s="1"/>
      <c r="I1186" s="1"/>
      <c r="J1186" s="1"/>
      <c r="K1186" s="1"/>
      <c r="L1186" s="1"/>
      <c r="M1186" s="1"/>
      <c r="N1186" s="1"/>
      <c r="O1186" s="1"/>
      <c r="P1186" s="1"/>
      <c r="Q1186" s="1"/>
      <c r="R1186" s="1"/>
      <c r="S1186" s="1"/>
      <c r="T1186" s="1"/>
      <c r="U1186" s="1"/>
      <c r="V1186" s="1"/>
      <c r="W1186" s="1"/>
      <c r="X1186" s="1"/>
      <c r="Y1186" s="1"/>
    </row>
    <row r="1187" spans="1:25" ht="9.75" customHeight="1">
      <c r="A1187" s="1"/>
      <c r="B1187" s="72"/>
      <c r="C1187" s="124"/>
      <c r="D1187" s="124"/>
      <c r="E1187" s="1"/>
      <c r="F1187" s="1"/>
      <c r="G1187" s="1"/>
      <c r="H1187" s="1"/>
      <c r="I1187" s="1"/>
      <c r="J1187" s="1"/>
      <c r="K1187" s="1"/>
      <c r="L1187" s="1"/>
      <c r="M1187" s="1"/>
      <c r="N1187" s="1"/>
      <c r="O1187" s="1"/>
      <c r="P1187" s="1"/>
      <c r="Q1187" s="1"/>
      <c r="R1187" s="1"/>
      <c r="S1187" s="1"/>
      <c r="T1187" s="1"/>
      <c r="U1187" s="1"/>
      <c r="V1187" s="1"/>
      <c r="W1187" s="1"/>
      <c r="X1187" s="1"/>
      <c r="Y1187" s="1"/>
    </row>
    <row r="1188" spans="1:25" ht="9.75" customHeight="1">
      <c r="A1188" s="1"/>
      <c r="B1188" s="72"/>
      <c r="C1188" s="124"/>
      <c r="D1188" s="124"/>
      <c r="E1188" s="1"/>
      <c r="F1188" s="1"/>
      <c r="G1188" s="1"/>
      <c r="H1188" s="1"/>
      <c r="I1188" s="1"/>
      <c r="J1188" s="1"/>
      <c r="K1188" s="1"/>
      <c r="L1188" s="1"/>
      <c r="M1188" s="1"/>
      <c r="N1188" s="1"/>
      <c r="O1188" s="1"/>
      <c r="P1188" s="1"/>
      <c r="Q1188" s="1"/>
      <c r="R1188" s="1"/>
      <c r="S1188" s="1"/>
      <c r="T1188" s="1"/>
      <c r="U1188" s="1"/>
      <c r="V1188" s="1"/>
      <c r="W1188" s="1"/>
      <c r="X1188" s="1"/>
      <c r="Y1188" s="1"/>
    </row>
    <row r="1189" spans="1:25" ht="9.75" customHeight="1">
      <c r="A1189" s="1"/>
      <c r="B1189" s="72"/>
      <c r="C1189" s="124"/>
      <c r="D1189" s="124"/>
      <c r="E1189" s="1"/>
      <c r="F1189" s="1"/>
      <c r="G1189" s="1"/>
      <c r="H1189" s="1"/>
      <c r="I1189" s="1"/>
      <c r="J1189" s="1"/>
      <c r="K1189" s="1"/>
      <c r="L1189" s="1"/>
      <c r="M1189" s="1"/>
      <c r="N1189" s="1"/>
      <c r="O1189" s="1"/>
      <c r="P1189" s="1"/>
      <c r="Q1189" s="1"/>
      <c r="R1189" s="1"/>
      <c r="S1189" s="1"/>
      <c r="T1189" s="1"/>
      <c r="U1189" s="1"/>
      <c r="V1189" s="1"/>
      <c r="W1189" s="1"/>
      <c r="X1189" s="1"/>
      <c r="Y1189" s="1"/>
    </row>
    <row r="1190" spans="1:25" ht="9.75" customHeight="1">
      <c r="A1190" s="1"/>
      <c r="B1190" s="72"/>
      <c r="C1190" s="124"/>
      <c r="D1190" s="124"/>
      <c r="E1190" s="1"/>
      <c r="F1190" s="1"/>
      <c r="G1190" s="1"/>
      <c r="H1190" s="1"/>
      <c r="I1190" s="1"/>
      <c r="J1190" s="1"/>
      <c r="K1190" s="1"/>
      <c r="L1190" s="1"/>
      <c r="M1190" s="1"/>
      <c r="N1190" s="1"/>
      <c r="O1190" s="1"/>
      <c r="P1190" s="1"/>
      <c r="Q1190" s="1"/>
      <c r="R1190" s="1"/>
      <c r="S1190" s="1"/>
      <c r="T1190" s="1"/>
      <c r="U1190" s="1"/>
      <c r="V1190" s="1"/>
      <c r="W1190" s="1"/>
      <c r="X1190" s="1"/>
      <c r="Y1190" s="1"/>
    </row>
    <row r="1191" spans="1:25" ht="9.75" customHeight="1">
      <c r="A1191" s="1"/>
      <c r="B1191" s="72"/>
      <c r="C1191" s="124"/>
      <c r="D1191" s="124"/>
      <c r="E1191" s="1"/>
      <c r="F1191" s="1"/>
      <c r="G1191" s="1"/>
      <c r="H1191" s="1"/>
      <c r="I1191" s="1"/>
      <c r="J1191" s="1"/>
      <c r="K1191" s="1"/>
      <c r="L1191" s="1"/>
      <c r="M1191" s="1"/>
      <c r="N1191" s="1"/>
      <c r="O1191" s="1"/>
      <c r="P1191" s="1"/>
      <c r="Q1191" s="1"/>
      <c r="R1191" s="1"/>
      <c r="S1191" s="1"/>
      <c r="T1191" s="1"/>
      <c r="U1191" s="1"/>
      <c r="V1191" s="1"/>
      <c r="W1191" s="1"/>
      <c r="X1191" s="1"/>
      <c r="Y1191" s="1"/>
    </row>
    <row r="1192" spans="1:25" ht="9.75" customHeight="1">
      <c r="A1192" s="1"/>
      <c r="B1192" s="72"/>
      <c r="C1192" s="124"/>
      <c r="D1192" s="124"/>
      <c r="E1192" s="1"/>
      <c r="F1192" s="1"/>
      <c r="G1192" s="1"/>
      <c r="H1192" s="1"/>
      <c r="I1192" s="1"/>
      <c r="J1192" s="1"/>
      <c r="K1192" s="1"/>
      <c r="L1192" s="1"/>
      <c r="M1192" s="1"/>
      <c r="N1192" s="1"/>
      <c r="O1192" s="1"/>
      <c r="P1192" s="1"/>
      <c r="Q1192" s="1"/>
      <c r="R1192" s="1"/>
      <c r="S1192" s="1"/>
      <c r="T1192" s="1"/>
      <c r="U1192" s="1"/>
      <c r="V1192" s="1"/>
      <c r="W1192" s="1"/>
      <c r="X1192" s="1"/>
      <c r="Y1192" s="1"/>
    </row>
    <row r="1193" spans="1:25" ht="9.75" customHeight="1">
      <c r="A1193" s="1"/>
      <c r="B1193" s="72"/>
      <c r="C1193" s="124"/>
      <c r="D1193" s="124"/>
      <c r="E1193" s="1"/>
      <c r="F1193" s="1"/>
      <c r="G1193" s="1"/>
      <c r="H1193" s="1"/>
      <c r="I1193" s="1"/>
      <c r="J1193" s="1"/>
      <c r="K1193" s="1"/>
      <c r="L1193" s="1"/>
      <c r="M1193" s="1"/>
      <c r="N1193" s="1"/>
      <c r="O1193" s="1"/>
      <c r="P1193" s="1"/>
      <c r="Q1193" s="1"/>
      <c r="R1193" s="1"/>
      <c r="S1193" s="1"/>
      <c r="T1193" s="1"/>
      <c r="U1193" s="1"/>
      <c r="V1193" s="1"/>
      <c r="W1193" s="1"/>
      <c r="X1193" s="1"/>
      <c r="Y1193" s="1"/>
    </row>
    <row r="1194" spans="1:25" ht="9.75" customHeight="1">
      <c r="A1194" s="1"/>
      <c r="B1194" s="72"/>
      <c r="C1194" s="124"/>
      <c r="D1194" s="124"/>
      <c r="E1194" s="1"/>
      <c r="F1194" s="1"/>
      <c r="G1194" s="1"/>
      <c r="H1194" s="1"/>
      <c r="I1194" s="1"/>
      <c r="J1194" s="1"/>
      <c r="K1194" s="1"/>
      <c r="L1194" s="1"/>
      <c r="M1194" s="1"/>
      <c r="N1194" s="1"/>
      <c r="O1194" s="1"/>
      <c r="P1194" s="1"/>
      <c r="Q1194" s="1"/>
      <c r="R1194" s="1"/>
      <c r="S1194" s="1"/>
      <c r="T1194" s="1"/>
      <c r="U1194" s="1"/>
      <c r="V1194" s="1"/>
      <c r="W1194" s="1"/>
      <c r="X1194" s="1"/>
      <c r="Y1194" s="1"/>
    </row>
    <row r="1195" spans="1:25" ht="9.75" customHeight="1">
      <c r="A1195" s="1"/>
      <c r="B1195" s="72"/>
      <c r="C1195" s="124"/>
      <c r="D1195" s="124"/>
      <c r="E1195" s="1"/>
      <c r="F1195" s="1"/>
      <c r="G1195" s="1"/>
      <c r="H1195" s="1"/>
      <c r="I1195" s="1"/>
      <c r="J1195" s="1"/>
      <c r="K1195" s="1"/>
      <c r="L1195" s="1"/>
      <c r="M1195" s="1"/>
      <c r="N1195" s="1"/>
      <c r="O1195" s="1"/>
      <c r="P1195" s="1"/>
      <c r="Q1195" s="1"/>
      <c r="R1195" s="1"/>
      <c r="S1195" s="1"/>
      <c r="T1195" s="1"/>
      <c r="U1195" s="1"/>
      <c r="V1195" s="1"/>
      <c r="W1195" s="1"/>
      <c r="X1195" s="1"/>
      <c r="Y1195" s="1"/>
    </row>
    <row r="1196" spans="1:25" ht="9.75" customHeight="1">
      <c r="A1196" s="1"/>
      <c r="B1196" s="72"/>
      <c r="C1196" s="124"/>
      <c r="D1196" s="124"/>
      <c r="E1196" s="1"/>
      <c r="F1196" s="1"/>
      <c r="G1196" s="1"/>
      <c r="H1196" s="1"/>
      <c r="I1196" s="1"/>
      <c r="J1196" s="1"/>
      <c r="K1196" s="1"/>
      <c r="L1196" s="1"/>
      <c r="M1196" s="1"/>
      <c r="N1196" s="1"/>
      <c r="O1196" s="1"/>
      <c r="P1196" s="1"/>
      <c r="Q1196" s="1"/>
      <c r="R1196" s="1"/>
      <c r="S1196" s="1"/>
      <c r="T1196" s="1"/>
      <c r="U1196" s="1"/>
      <c r="V1196" s="1"/>
      <c r="W1196" s="1"/>
      <c r="X1196" s="1"/>
      <c r="Y1196" s="1"/>
    </row>
    <row r="1197" spans="1:25" ht="9.75" customHeight="1">
      <c r="A1197" s="1"/>
      <c r="B1197" s="72"/>
      <c r="C1197" s="124"/>
      <c r="D1197" s="124"/>
      <c r="E1197" s="1"/>
      <c r="F1197" s="1"/>
      <c r="G1197" s="1"/>
      <c r="H1197" s="1"/>
      <c r="I1197" s="1"/>
      <c r="J1197" s="1"/>
      <c r="K1197" s="1"/>
      <c r="L1197" s="1"/>
      <c r="M1197" s="1"/>
      <c r="N1197" s="1"/>
      <c r="O1197" s="1"/>
      <c r="P1197" s="1"/>
      <c r="Q1197" s="1"/>
      <c r="R1197" s="1"/>
      <c r="S1197" s="1"/>
      <c r="T1197" s="1"/>
      <c r="U1197" s="1"/>
      <c r="V1197" s="1"/>
      <c r="W1197" s="1"/>
      <c r="X1197" s="1"/>
      <c r="Y1197" s="1"/>
    </row>
    <row r="1198" spans="1:25" ht="9.75" customHeight="1">
      <c r="A1198" s="1"/>
      <c r="B1198" s="72"/>
      <c r="C1198" s="124"/>
      <c r="D1198" s="124"/>
      <c r="E1198" s="1"/>
      <c r="F1198" s="1"/>
      <c r="G1198" s="1"/>
      <c r="H1198" s="1"/>
      <c r="I1198" s="1"/>
      <c r="J1198" s="1"/>
      <c r="K1198" s="1"/>
      <c r="L1198" s="1"/>
      <c r="M1198" s="1"/>
      <c r="N1198" s="1"/>
      <c r="O1198" s="1"/>
      <c r="P1198" s="1"/>
      <c r="Q1198" s="1"/>
      <c r="R1198" s="1"/>
      <c r="S1198" s="1"/>
      <c r="T1198" s="1"/>
      <c r="U1198" s="1"/>
      <c r="V1198" s="1"/>
      <c r="W1198" s="1"/>
      <c r="X1198" s="1"/>
      <c r="Y1198" s="1"/>
    </row>
    <row r="1199" spans="1:25" ht="9.75" customHeight="1">
      <c r="A1199" s="1"/>
      <c r="B1199" s="72"/>
      <c r="C1199" s="124"/>
      <c r="D1199" s="124"/>
      <c r="E1199" s="1"/>
      <c r="F1199" s="1"/>
      <c r="G1199" s="1"/>
      <c r="H1199" s="1"/>
      <c r="I1199" s="1"/>
      <c r="J1199" s="1"/>
      <c r="K1199" s="1"/>
      <c r="L1199" s="1"/>
      <c r="M1199" s="1"/>
      <c r="N1199" s="1"/>
      <c r="O1199" s="1"/>
      <c r="P1199" s="1"/>
      <c r="Q1199" s="1"/>
      <c r="R1199" s="1"/>
      <c r="S1199" s="1"/>
      <c r="T1199" s="1"/>
      <c r="U1199" s="1"/>
      <c r="V1199" s="1"/>
      <c r="W1199" s="1"/>
      <c r="X1199" s="1"/>
      <c r="Y1199" s="1"/>
    </row>
    <row r="1200" spans="1:25" ht="9.75" customHeight="1">
      <c r="A1200" s="1"/>
      <c r="B1200" s="72"/>
      <c r="C1200" s="124"/>
      <c r="D1200" s="124"/>
      <c r="E1200" s="1"/>
      <c r="F1200" s="1"/>
      <c r="G1200" s="1"/>
      <c r="H1200" s="1"/>
      <c r="I1200" s="1"/>
      <c r="J1200" s="1"/>
      <c r="K1200" s="1"/>
      <c r="L1200" s="1"/>
      <c r="M1200" s="1"/>
      <c r="N1200" s="1"/>
      <c r="O1200" s="1"/>
      <c r="P1200" s="1"/>
      <c r="Q1200" s="1"/>
      <c r="R1200" s="1"/>
      <c r="S1200" s="1"/>
      <c r="T1200" s="1"/>
      <c r="U1200" s="1"/>
      <c r="V1200" s="1"/>
      <c r="W1200" s="1"/>
      <c r="X1200" s="1"/>
      <c r="Y1200" s="1"/>
    </row>
    <row r="1201" spans="1:25" ht="9.75" customHeight="1">
      <c r="A1201" s="1"/>
      <c r="B1201" s="72"/>
      <c r="C1201" s="124"/>
      <c r="D1201" s="124"/>
      <c r="E1201" s="1"/>
      <c r="F1201" s="1"/>
      <c r="G1201" s="1"/>
      <c r="H1201" s="1"/>
      <c r="I1201" s="1"/>
      <c r="J1201" s="1"/>
      <c r="K1201" s="1"/>
      <c r="L1201" s="1"/>
      <c r="M1201" s="1"/>
      <c r="N1201" s="1"/>
      <c r="O1201" s="1"/>
      <c r="P1201" s="1"/>
      <c r="Q1201" s="1"/>
      <c r="R1201" s="1"/>
      <c r="S1201" s="1"/>
      <c r="T1201" s="1"/>
      <c r="U1201" s="1"/>
      <c r="V1201" s="1"/>
      <c r="W1201" s="1"/>
      <c r="X1201" s="1"/>
      <c r="Y1201" s="1"/>
    </row>
    <row r="1202" spans="1:25" ht="9.75" customHeight="1">
      <c r="A1202" s="1"/>
      <c r="B1202" s="72"/>
      <c r="C1202" s="124"/>
      <c r="D1202" s="124"/>
      <c r="E1202" s="1"/>
      <c r="F1202" s="1"/>
      <c r="G1202" s="1"/>
      <c r="H1202" s="1"/>
      <c r="I1202" s="1"/>
      <c r="J1202" s="1"/>
      <c r="K1202" s="1"/>
      <c r="L1202" s="1"/>
      <c r="M1202" s="1"/>
      <c r="N1202" s="1"/>
      <c r="O1202" s="1"/>
      <c r="P1202" s="1"/>
      <c r="Q1202" s="1"/>
      <c r="R1202" s="1"/>
      <c r="S1202" s="1"/>
      <c r="T1202" s="1"/>
      <c r="U1202" s="1"/>
      <c r="V1202" s="1"/>
      <c r="W1202" s="1"/>
      <c r="X1202" s="1"/>
      <c r="Y1202" s="1"/>
    </row>
    <row r="1203" spans="1:25" ht="9.75" customHeight="1">
      <c r="A1203" s="1"/>
      <c r="B1203" s="72"/>
      <c r="C1203" s="124"/>
      <c r="D1203" s="124"/>
      <c r="E1203" s="1"/>
      <c r="F1203" s="1"/>
      <c r="G1203" s="1"/>
      <c r="H1203" s="1"/>
      <c r="I1203" s="1"/>
      <c r="J1203" s="1"/>
      <c r="K1203" s="1"/>
      <c r="L1203" s="1"/>
      <c r="M1203" s="1"/>
      <c r="N1203" s="1"/>
      <c r="O1203" s="1"/>
      <c r="P1203" s="1"/>
      <c r="Q1203" s="1"/>
      <c r="R1203" s="1"/>
      <c r="S1203" s="1"/>
      <c r="T1203" s="1"/>
      <c r="U1203" s="1"/>
      <c r="V1203" s="1"/>
      <c r="W1203" s="1"/>
      <c r="X1203" s="1"/>
      <c r="Y1203" s="1"/>
    </row>
    <row r="1204" spans="1:25" ht="9.75" customHeight="1">
      <c r="A1204" s="1"/>
      <c r="B1204" s="72"/>
      <c r="C1204" s="124"/>
      <c r="D1204" s="124"/>
      <c r="E1204" s="1"/>
      <c r="F1204" s="1"/>
      <c r="G1204" s="1"/>
      <c r="H1204" s="1"/>
      <c r="I1204" s="1"/>
      <c r="J1204" s="1"/>
      <c r="K1204" s="1"/>
      <c r="L1204" s="1"/>
      <c r="M1204" s="1"/>
      <c r="N1204" s="1"/>
      <c r="O1204" s="1"/>
      <c r="P1204" s="1"/>
      <c r="Q1204" s="1"/>
      <c r="R1204" s="1"/>
      <c r="S1204" s="1"/>
      <c r="T1204" s="1"/>
      <c r="U1204" s="1"/>
      <c r="V1204" s="1"/>
      <c r="W1204" s="1"/>
      <c r="X1204" s="1"/>
      <c r="Y1204" s="1"/>
    </row>
    <row r="1205" spans="1:25" ht="9.75" customHeight="1">
      <c r="A1205" s="1"/>
      <c r="B1205" s="72"/>
      <c r="C1205" s="124"/>
      <c r="D1205" s="124"/>
      <c r="E1205" s="1"/>
      <c r="F1205" s="1"/>
      <c r="G1205" s="1"/>
      <c r="H1205" s="1"/>
      <c r="I1205" s="1"/>
      <c r="J1205" s="1"/>
      <c r="K1205" s="1"/>
      <c r="L1205" s="1"/>
      <c r="M1205" s="1"/>
      <c r="N1205" s="1"/>
      <c r="O1205" s="1"/>
      <c r="P1205" s="1"/>
      <c r="Q1205" s="1"/>
      <c r="R1205" s="1"/>
      <c r="S1205" s="1"/>
      <c r="T1205" s="1"/>
      <c r="U1205" s="1"/>
      <c r="V1205" s="1"/>
      <c r="W1205" s="1"/>
      <c r="X1205" s="1"/>
      <c r="Y1205" s="1"/>
    </row>
    <row r="1206" spans="1:25" ht="9.75" customHeight="1">
      <c r="A1206" s="1"/>
      <c r="B1206" s="72"/>
      <c r="C1206" s="124"/>
      <c r="D1206" s="124"/>
      <c r="E1206" s="1"/>
      <c r="F1206" s="1"/>
      <c r="G1206" s="1"/>
      <c r="H1206" s="1"/>
      <c r="I1206" s="1"/>
      <c r="J1206" s="1"/>
      <c r="K1206" s="1"/>
      <c r="L1206" s="1"/>
      <c r="M1206" s="1"/>
      <c r="N1206" s="1"/>
      <c r="O1206" s="1"/>
      <c r="P1206" s="1"/>
      <c r="Q1206" s="1"/>
      <c r="R1206" s="1"/>
      <c r="S1206" s="1"/>
      <c r="T1206" s="1"/>
      <c r="U1206" s="1"/>
      <c r="V1206" s="1"/>
      <c r="W1206" s="1"/>
      <c r="X1206" s="1"/>
      <c r="Y1206" s="1"/>
    </row>
    <row r="1207" spans="1:25" ht="9.75" customHeight="1">
      <c r="A1207" s="1"/>
      <c r="B1207" s="72"/>
      <c r="C1207" s="124"/>
      <c r="D1207" s="124"/>
      <c r="E1207" s="1"/>
      <c r="F1207" s="1"/>
      <c r="G1207" s="1"/>
      <c r="H1207" s="1"/>
      <c r="I1207" s="1"/>
      <c r="J1207" s="1"/>
      <c r="K1207" s="1"/>
      <c r="L1207" s="1"/>
      <c r="M1207" s="1"/>
      <c r="N1207" s="1"/>
      <c r="O1207" s="1"/>
      <c r="P1207" s="1"/>
      <c r="Q1207" s="1"/>
      <c r="R1207" s="1"/>
      <c r="S1207" s="1"/>
      <c r="T1207" s="1"/>
      <c r="U1207" s="1"/>
      <c r="V1207" s="1"/>
      <c r="W1207" s="1"/>
      <c r="X1207" s="1"/>
      <c r="Y1207" s="1"/>
    </row>
    <row r="1208" spans="1:25" ht="9.75" customHeight="1">
      <c r="A1208" s="1"/>
      <c r="B1208" s="72"/>
      <c r="C1208" s="124"/>
      <c r="D1208" s="124"/>
      <c r="E1208" s="1"/>
      <c r="F1208" s="1"/>
      <c r="G1208" s="1"/>
      <c r="H1208" s="1"/>
      <c r="I1208" s="1"/>
      <c r="J1208" s="1"/>
      <c r="K1208" s="1"/>
      <c r="L1208" s="1"/>
      <c r="M1208" s="1"/>
      <c r="N1208" s="1"/>
      <c r="O1208" s="1"/>
      <c r="P1208" s="1"/>
      <c r="Q1208" s="1"/>
      <c r="R1208" s="1"/>
      <c r="S1208" s="1"/>
      <c r="T1208" s="1"/>
      <c r="U1208" s="1"/>
      <c r="V1208" s="1"/>
      <c r="W1208" s="1"/>
      <c r="X1208" s="1"/>
      <c r="Y1208" s="1"/>
    </row>
    <row r="1209" spans="1:25" ht="9.75" customHeight="1">
      <c r="A1209" s="1"/>
      <c r="B1209" s="72"/>
      <c r="C1209" s="124"/>
      <c r="D1209" s="124"/>
      <c r="E1209" s="1"/>
      <c r="F1209" s="1"/>
      <c r="G1209" s="1"/>
      <c r="H1209" s="1"/>
      <c r="I1209" s="1"/>
      <c r="J1209" s="1"/>
      <c r="K1209" s="1"/>
      <c r="L1209" s="1"/>
      <c r="M1209" s="1"/>
      <c r="N1209" s="1"/>
      <c r="O1209" s="1"/>
      <c r="P1209" s="1"/>
      <c r="Q1209" s="1"/>
      <c r="R1209" s="1"/>
      <c r="S1209" s="1"/>
      <c r="T1209" s="1"/>
      <c r="U1209" s="1"/>
      <c r="V1209" s="1"/>
      <c r="W1209" s="1"/>
      <c r="X1209" s="1"/>
      <c r="Y1209" s="1"/>
    </row>
    <row r="1210" spans="1:25" ht="9.75" customHeight="1">
      <c r="A1210" s="1"/>
      <c r="B1210" s="72"/>
      <c r="C1210" s="124"/>
      <c r="D1210" s="124"/>
      <c r="E1210" s="1"/>
      <c r="F1210" s="1"/>
      <c r="G1210" s="1"/>
      <c r="H1210" s="1"/>
      <c r="I1210" s="1"/>
      <c r="J1210" s="1"/>
      <c r="K1210" s="1"/>
      <c r="L1210" s="1"/>
      <c r="M1210" s="1"/>
      <c r="N1210" s="1"/>
      <c r="O1210" s="1"/>
      <c r="P1210" s="1"/>
      <c r="Q1210" s="1"/>
      <c r="R1210" s="1"/>
      <c r="S1210" s="1"/>
      <c r="T1210" s="1"/>
      <c r="U1210" s="1"/>
      <c r="V1210" s="1"/>
      <c r="W1210" s="1"/>
      <c r="X1210" s="1"/>
      <c r="Y1210" s="1"/>
    </row>
    <row r="1211" spans="1:25" ht="9.75" customHeight="1">
      <c r="A1211" s="1"/>
      <c r="B1211" s="72"/>
      <c r="C1211" s="124"/>
      <c r="D1211" s="124"/>
      <c r="E1211" s="1"/>
      <c r="F1211" s="1"/>
      <c r="G1211" s="1"/>
      <c r="H1211" s="1"/>
      <c r="I1211" s="1"/>
      <c r="J1211" s="1"/>
      <c r="K1211" s="1"/>
      <c r="L1211" s="1"/>
      <c r="M1211" s="1"/>
      <c r="N1211" s="1"/>
      <c r="O1211" s="1"/>
      <c r="P1211" s="1"/>
      <c r="Q1211" s="1"/>
      <c r="R1211" s="1"/>
      <c r="S1211" s="1"/>
      <c r="T1211" s="1"/>
      <c r="U1211" s="1"/>
      <c r="V1211" s="1"/>
      <c r="W1211" s="1"/>
      <c r="X1211" s="1"/>
      <c r="Y1211" s="1"/>
    </row>
    <row r="1212" spans="1:25" ht="9.75" customHeight="1">
      <c r="A1212" s="1"/>
      <c r="B1212" s="72"/>
      <c r="C1212" s="124"/>
      <c r="D1212" s="124"/>
      <c r="E1212" s="1"/>
      <c r="F1212" s="1"/>
      <c r="G1212" s="1"/>
      <c r="H1212" s="1"/>
      <c r="I1212" s="1"/>
      <c r="J1212" s="1"/>
      <c r="K1212" s="1"/>
      <c r="L1212" s="1"/>
      <c r="M1212" s="1"/>
      <c r="N1212" s="1"/>
      <c r="O1212" s="1"/>
      <c r="P1212" s="1"/>
      <c r="Q1212" s="1"/>
      <c r="R1212" s="1"/>
      <c r="S1212" s="1"/>
      <c r="T1212" s="1"/>
      <c r="U1212" s="1"/>
      <c r="V1212" s="1"/>
      <c r="W1212" s="1"/>
      <c r="X1212" s="1"/>
      <c r="Y1212" s="1"/>
    </row>
    <row r="1213" spans="1:25" ht="9.75" customHeight="1">
      <c r="A1213" s="1"/>
      <c r="B1213" s="72"/>
      <c r="C1213" s="124"/>
      <c r="D1213" s="124"/>
      <c r="E1213" s="1"/>
      <c r="F1213" s="1"/>
      <c r="G1213" s="1"/>
      <c r="H1213" s="1"/>
      <c r="I1213" s="1"/>
      <c r="J1213" s="1"/>
      <c r="K1213" s="1"/>
      <c r="L1213" s="1"/>
      <c r="M1213" s="1"/>
      <c r="N1213" s="1"/>
      <c r="O1213" s="1"/>
      <c r="P1213" s="1"/>
      <c r="Q1213" s="1"/>
      <c r="R1213" s="1"/>
      <c r="S1213" s="1"/>
      <c r="T1213" s="1"/>
      <c r="U1213" s="1"/>
      <c r="V1213" s="1"/>
      <c r="W1213" s="1"/>
      <c r="X1213" s="1"/>
      <c r="Y1213" s="1"/>
    </row>
    <row r="1214" spans="1:25" ht="9.75" customHeight="1">
      <c r="A1214" s="1"/>
      <c r="B1214" s="72"/>
      <c r="C1214" s="124"/>
      <c r="D1214" s="124"/>
      <c r="E1214" s="1"/>
      <c r="F1214" s="1"/>
      <c r="G1214" s="1"/>
      <c r="H1214" s="1"/>
      <c r="I1214" s="1"/>
      <c r="J1214" s="1"/>
      <c r="K1214" s="1"/>
      <c r="L1214" s="1"/>
      <c r="M1214" s="1"/>
      <c r="N1214" s="1"/>
      <c r="O1214" s="1"/>
      <c r="P1214" s="1"/>
      <c r="Q1214" s="1"/>
      <c r="R1214" s="1"/>
      <c r="S1214" s="1"/>
      <c r="T1214" s="1"/>
      <c r="U1214" s="1"/>
      <c r="V1214" s="1"/>
      <c r="W1214" s="1"/>
      <c r="X1214" s="1"/>
      <c r="Y1214" s="1"/>
    </row>
    <row r="1215" spans="1:25" ht="9.75" customHeight="1">
      <c r="A1215" s="1"/>
      <c r="B1215" s="72"/>
      <c r="C1215" s="124"/>
      <c r="D1215" s="124"/>
      <c r="E1215" s="1"/>
      <c r="F1215" s="1"/>
      <c r="G1215" s="1"/>
      <c r="H1215" s="1"/>
      <c r="I1215" s="1"/>
      <c r="J1215" s="1"/>
      <c r="K1215" s="1"/>
      <c r="L1215" s="1"/>
      <c r="M1215" s="1"/>
      <c r="N1215" s="1"/>
      <c r="O1215" s="1"/>
      <c r="P1215" s="1"/>
      <c r="Q1215" s="1"/>
      <c r="R1215" s="1"/>
      <c r="S1215" s="1"/>
      <c r="T1215" s="1"/>
      <c r="U1215" s="1"/>
      <c r="V1215" s="1"/>
      <c r="W1215" s="1"/>
      <c r="X1215" s="1"/>
      <c r="Y1215" s="1"/>
    </row>
    <row r="1216" spans="1:25" ht="9.75" customHeight="1">
      <c r="A1216" s="1"/>
      <c r="B1216" s="72"/>
      <c r="C1216" s="124"/>
      <c r="D1216" s="124"/>
      <c r="E1216" s="1"/>
      <c r="F1216" s="1"/>
      <c r="G1216" s="1"/>
      <c r="H1216" s="1"/>
      <c r="I1216" s="1"/>
      <c r="J1216" s="1"/>
      <c r="K1216" s="1"/>
      <c r="L1216" s="1"/>
      <c r="M1216" s="1"/>
      <c r="N1216" s="1"/>
      <c r="O1216" s="1"/>
      <c r="P1216" s="1"/>
      <c r="Q1216" s="1"/>
      <c r="R1216" s="1"/>
      <c r="S1216" s="1"/>
      <c r="T1216" s="1"/>
      <c r="U1216" s="1"/>
      <c r="V1216" s="1"/>
      <c r="W1216" s="1"/>
      <c r="X1216" s="1"/>
      <c r="Y1216" s="1"/>
    </row>
    <row r="1217" spans="1:25" ht="9.75" customHeight="1">
      <c r="A1217" s="1"/>
      <c r="B1217" s="72"/>
      <c r="C1217" s="124"/>
      <c r="D1217" s="124"/>
      <c r="E1217" s="1"/>
      <c r="F1217" s="1"/>
      <c r="G1217" s="1"/>
      <c r="H1217" s="1"/>
      <c r="I1217" s="1"/>
      <c r="J1217" s="1"/>
      <c r="K1217" s="1"/>
      <c r="L1217" s="1"/>
      <c r="M1217" s="1"/>
      <c r="N1217" s="1"/>
      <c r="O1217" s="1"/>
      <c r="P1217" s="1"/>
      <c r="Q1217" s="1"/>
      <c r="R1217" s="1"/>
      <c r="S1217" s="1"/>
      <c r="T1217" s="1"/>
      <c r="U1217" s="1"/>
      <c r="V1217" s="1"/>
      <c r="W1217" s="1"/>
      <c r="X1217" s="1"/>
      <c r="Y1217" s="1"/>
    </row>
    <row r="1218" spans="1:25" ht="9.75" customHeight="1">
      <c r="A1218" s="1"/>
      <c r="B1218" s="72"/>
      <c r="C1218" s="124"/>
      <c r="D1218" s="124"/>
      <c r="E1218" s="1"/>
      <c r="F1218" s="1"/>
      <c r="G1218" s="1"/>
      <c r="H1218" s="1"/>
      <c r="I1218" s="1"/>
      <c r="J1218" s="1"/>
      <c r="K1218" s="1"/>
      <c r="L1218" s="1"/>
      <c r="M1218" s="1"/>
      <c r="N1218" s="1"/>
      <c r="O1218" s="1"/>
      <c r="P1218" s="1"/>
      <c r="Q1218" s="1"/>
      <c r="R1218" s="1"/>
      <c r="S1218" s="1"/>
      <c r="T1218" s="1"/>
      <c r="U1218" s="1"/>
      <c r="V1218" s="1"/>
      <c r="W1218" s="1"/>
      <c r="X1218" s="1"/>
      <c r="Y1218" s="1"/>
    </row>
    <row r="1219" spans="1:25" ht="9.75" customHeight="1">
      <c r="A1219" s="1"/>
      <c r="B1219" s="72"/>
      <c r="C1219" s="124"/>
      <c r="D1219" s="124"/>
      <c r="E1219" s="1"/>
      <c r="F1219" s="1"/>
      <c r="G1219" s="1"/>
      <c r="H1219" s="1"/>
      <c r="I1219" s="1"/>
      <c r="J1219" s="1"/>
      <c r="K1219" s="1"/>
      <c r="L1219" s="1"/>
      <c r="M1219" s="1"/>
      <c r="N1219" s="1"/>
      <c r="O1219" s="1"/>
      <c r="P1219" s="1"/>
      <c r="Q1219" s="1"/>
      <c r="R1219" s="1"/>
      <c r="S1219" s="1"/>
      <c r="T1219" s="1"/>
      <c r="U1219" s="1"/>
      <c r="V1219" s="1"/>
      <c r="W1219" s="1"/>
      <c r="X1219" s="1"/>
      <c r="Y1219" s="1"/>
    </row>
    <row r="1220" spans="1:25" ht="9.75" customHeight="1">
      <c r="A1220" s="1"/>
      <c r="B1220" s="72"/>
      <c r="C1220" s="124"/>
      <c r="D1220" s="124"/>
      <c r="E1220" s="1"/>
      <c r="F1220" s="1"/>
      <c r="G1220" s="1"/>
      <c r="H1220" s="1"/>
      <c r="I1220" s="1"/>
      <c r="J1220" s="1"/>
      <c r="K1220" s="1"/>
      <c r="L1220" s="1"/>
      <c r="M1220" s="1"/>
      <c r="N1220" s="1"/>
      <c r="O1220" s="1"/>
      <c r="P1220" s="1"/>
      <c r="Q1220" s="1"/>
      <c r="R1220" s="1"/>
      <c r="S1220" s="1"/>
      <c r="T1220" s="1"/>
      <c r="U1220" s="1"/>
      <c r="V1220" s="1"/>
      <c r="W1220" s="1"/>
      <c r="X1220" s="1"/>
      <c r="Y1220" s="1"/>
    </row>
    <row r="1221" spans="1:25" ht="9.75" customHeight="1">
      <c r="A1221" s="1"/>
      <c r="B1221" s="72"/>
      <c r="C1221" s="124"/>
      <c r="D1221" s="124"/>
      <c r="E1221" s="1"/>
      <c r="F1221" s="1"/>
      <c r="G1221" s="1"/>
      <c r="H1221" s="1"/>
      <c r="I1221" s="1"/>
      <c r="J1221" s="1"/>
      <c r="K1221" s="1"/>
      <c r="L1221" s="1"/>
      <c r="M1221" s="1"/>
      <c r="N1221" s="1"/>
      <c r="O1221" s="1"/>
      <c r="P1221" s="1"/>
      <c r="Q1221" s="1"/>
      <c r="R1221" s="1"/>
      <c r="S1221" s="1"/>
      <c r="T1221" s="1"/>
      <c r="U1221" s="1"/>
      <c r="V1221" s="1"/>
      <c r="W1221" s="1"/>
      <c r="X1221" s="1"/>
      <c r="Y1221" s="1"/>
    </row>
    <row r="1222" spans="1:25" ht="9.75" customHeight="1">
      <c r="A1222" s="1"/>
      <c r="B1222" s="72"/>
      <c r="C1222" s="124"/>
      <c r="D1222" s="124"/>
      <c r="E1222" s="1"/>
      <c r="F1222" s="1"/>
      <c r="G1222" s="1"/>
      <c r="H1222" s="1"/>
      <c r="I1222" s="1"/>
      <c r="J1222" s="1"/>
      <c r="K1222" s="1"/>
      <c r="L1222" s="1"/>
      <c r="M1222" s="1"/>
      <c r="N1222" s="1"/>
      <c r="O1222" s="1"/>
      <c r="P1222" s="1"/>
      <c r="Q1222" s="1"/>
      <c r="R1222" s="1"/>
      <c r="S1222" s="1"/>
      <c r="T1222" s="1"/>
      <c r="U1222" s="1"/>
      <c r="V1222" s="1"/>
      <c r="W1222" s="1"/>
      <c r="X1222" s="1"/>
      <c r="Y1222" s="1"/>
    </row>
    <row r="1223" spans="1:25" ht="9.75" customHeight="1">
      <c r="A1223" s="1"/>
      <c r="B1223" s="72"/>
      <c r="C1223" s="124"/>
      <c r="D1223" s="124"/>
      <c r="E1223" s="1"/>
      <c r="F1223" s="1"/>
      <c r="G1223" s="1"/>
      <c r="H1223" s="1"/>
      <c r="I1223" s="1"/>
      <c r="J1223" s="1"/>
      <c r="K1223" s="1"/>
      <c r="L1223" s="1"/>
      <c r="M1223" s="1"/>
      <c r="N1223" s="1"/>
      <c r="O1223" s="1"/>
      <c r="P1223" s="1"/>
      <c r="Q1223" s="1"/>
      <c r="R1223" s="1"/>
      <c r="S1223" s="1"/>
      <c r="T1223" s="1"/>
      <c r="U1223" s="1"/>
      <c r="V1223" s="1"/>
      <c r="W1223" s="1"/>
      <c r="X1223" s="1"/>
      <c r="Y1223" s="1"/>
    </row>
    <row r="1224" spans="1:25" ht="9.75" customHeight="1">
      <c r="A1224" s="1"/>
      <c r="B1224" s="72"/>
      <c r="C1224" s="124"/>
      <c r="D1224" s="124"/>
      <c r="E1224" s="1"/>
      <c r="F1224" s="1"/>
      <c r="G1224" s="1"/>
      <c r="H1224" s="1"/>
      <c r="I1224" s="1"/>
      <c r="J1224" s="1"/>
      <c r="K1224" s="1"/>
      <c r="L1224" s="1"/>
      <c r="M1224" s="1"/>
      <c r="N1224" s="1"/>
      <c r="O1224" s="1"/>
      <c r="P1224" s="1"/>
      <c r="Q1224" s="1"/>
      <c r="R1224" s="1"/>
      <c r="S1224" s="1"/>
      <c r="T1224" s="1"/>
      <c r="U1224" s="1"/>
      <c r="V1224" s="1"/>
      <c r="W1224" s="1"/>
      <c r="X1224" s="1"/>
      <c r="Y1224" s="1"/>
    </row>
    <row r="1225" spans="1:25" ht="9.75" customHeight="1">
      <c r="A1225" s="1"/>
      <c r="B1225" s="72"/>
      <c r="C1225" s="124"/>
      <c r="D1225" s="124"/>
      <c r="E1225" s="1"/>
      <c r="F1225" s="1"/>
      <c r="G1225" s="1"/>
      <c r="H1225" s="1"/>
      <c r="I1225" s="1"/>
      <c r="J1225" s="1"/>
      <c r="K1225" s="1"/>
      <c r="L1225" s="1"/>
      <c r="M1225" s="1"/>
      <c r="N1225" s="1"/>
      <c r="O1225" s="1"/>
      <c r="P1225" s="1"/>
      <c r="Q1225" s="1"/>
      <c r="R1225" s="1"/>
      <c r="S1225" s="1"/>
      <c r="T1225" s="1"/>
      <c r="U1225" s="1"/>
      <c r="V1225" s="1"/>
      <c r="W1225" s="1"/>
      <c r="X1225" s="1"/>
      <c r="Y1225" s="1"/>
    </row>
    <row r="1226" spans="1:25" ht="9.75" customHeight="1">
      <c r="A1226" s="1"/>
      <c r="B1226" s="72"/>
      <c r="C1226" s="124"/>
      <c r="D1226" s="124"/>
      <c r="E1226" s="1"/>
      <c r="F1226" s="1"/>
      <c r="G1226" s="1"/>
      <c r="H1226" s="1"/>
      <c r="I1226" s="1"/>
      <c r="J1226" s="1"/>
      <c r="K1226" s="1"/>
      <c r="L1226" s="1"/>
      <c r="M1226" s="1"/>
      <c r="N1226" s="1"/>
      <c r="O1226" s="1"/>
      <c r="P1226" s="1"/>
      <c r="Q1226" s="1"/>
      <c r="R1226" s="1"/>
      <c r="S1226" s="1"/>
      <c r="T1226" s="1"/>
      <c r="U1226" s="1"/>
      <c r="V1226" s="1"/>
      <c r="W1226" s="1"/>
      <c r="X1226" s="1"/>
      <c r="Y1226" s="1"/>
    </row>
    <row r="1227" spans="1:25" ht="9.75" customHeight="1">
      <c r="A1227" s="1"/>
      <c r="B1227" s="72"/>
      <c r="C1227" s="124"/>
      <c r="D1227" s="124"/>
      <c r="E1227" s="1"/>
      <c r="F1227" s="1"/>
      <c r="G1227" s="1"/>
      <c r="H1227" s="1"/>
      <c r="I1227" s="1"/>
      <c r="J1227" s="1"/>
      <c r="K1227" s="1"/>
      <c r="L1227" s="1"/>
      <c r="M1227" s="1"/>
      <c r="N1227" s="1"/>
      <c r="O1227" s="1"/>
      <c r="P1227" s="1"/>
      <c r="Q1227" s="1"/>
      <c r="R1227" s="1"/>
      <c r="S1227" s="1"/>
      <c r="T1227" s="1"/>
      <c r="U1227" s="1"/>
      <c r="V1227" s="1"/>
      <c r="W1227" s="1"/>
      <c r="X1227" s="1"/>
      <c r="Y1227" s="1"/>
    </row>
    <row r="1228" spans="1:25" ht="9.75" customHeight="1">
      <c r="A1228" s="1"/>
      <c r="B1228" s="72"/>
      <c r="C1228" s="124"/>
      <c r="D1228" s="124"/>
      <c r="E1228" s="1"/>
      <c r="F1228" s="1"/>
      <c r="G1228" s="1"/>
      <c r="H1228" s="1"/>
      <c r="I1228" s="1"/>
      <c r="J1228" s="1"/>
      <c r="K1228" s="1"/>
      <c r="L1228" s="1"/>
      <c r="M1228" s="1"/>
      <c r="N1228" s="1"/>
      <c r="O1228" s="1"/>
      <c r="P1228" s="1"/>
      <c r="Q1228" s="1"/>
      <c r="R1228" s="1"/>
      <c r="S1228" s="1"/>
      <c r="T1228" s="1"/>
      <c r="U1228" s="1"/>
      <c r="V1228" s="1"/>
      <c r="W1228" s="1"/>
      <c r="X1228" s="1"/>
      <c r="Y1228" s="1"/>
    </row>
    <row r="1229" spans="1:25" ht="9.75" customHeight="1">
      <c r="A1229" s="1"/>
      <c r="B1229" s="72"/>
      <c r="C1229" s="124"/>
      <c r="D1229" s="124"/>
      <c r="E1229" s="1"/>
      <c r="F1229" s="1"/>
      <c r="G1229" s="1"/>
      <c r="H1229" s="1"/>
      <c r="I1229" s="1"/>
      <c r="J1229" s="1"/>
      <c r="K1229" s="1"/>
      <c r="L1229" s="1"/>
      <c r="M1229" s="1"/>
      <c r="N1229" s="1"/>
      <c r="O1229" s="1"/>
      <c r="P1229" s="1"/>
      <c r="Q1229" s="1"/>
      <c r="R1229" s="1"/>
      <c r="S1229" s="1"/>
      <c r="T1229" s="1"/>
      <c r="U1229" s="1"/>
      <c r="V1229" s="1"/>
      <c r="W1229" s="1"/>
      <c r="X1229" s="1"/>
      <c r="Y1229" s="1"/>
    </row>
    <row r="1230" spans="1:25" ht="9.75" customHeight="1">
      <c r="A1230" s="1"/>
      <c r="B1230" s="72"/>
      <c r="C1230" s="124"/>
      <c r="D1230" s="124"/>
      <c r="E1230" s="1"/>
      <c r="F1230" s="1"/>
      <c r="G1230" s="1"/>
      <c r="H1230" s="1"/>
      <c r="I1230" s="1"/>
      <c r="J1230" s="1"/>
      <c r="K1230" s="1"/>
      <c r="L1230" s="1"/>
      <c r="M1230" s="1"/>
      <c r="N1230" s="1"/>
      <c r="O1230" s="1"/>
      <c r="P1230" s="1"/>
      <c r="Q1230" s="1"/>
      <c r="R1230" s="1"/>
      <c r="S1230" s="1"/>
      <c r="T1230" s="1"/>
      <c r="U1230" s="1"/>
      <c r="V1230" s="1"/>
      <c r="W1230" s="1"/>
      <c r="X1230" s="1"/>
      <c r="Y1230" s="1"/>
    </row>
    <row r="1231" spans="1:25" ht="9.75" customHeight="1">
      <c r="A1231" s="1"/>
      <c r="B1231" s="72"/>
      <c r="C1231" s="124"/>
      <c r="D1231" s="124"/>
      <c r="E1231" s="1"/>
      <c r="F1231" s="1"/>
      <c r="G1231" s="1"/>
      <c r="H1231" s="1"/>
      <c r="I1231" s="1"/>
      <c r="J1231" s="1"/>
      <c r="K1231" s="1"/>
      <c r="L1231" s="1"/>
      <c r="M1231" s="1"/>
      <c r="N1231" s="1"/>
      <c r="O1231" s="1"/>
      <c r="P1231" s="1"/>
      <c r="Q1231" s="1"/>
      <c r="R1231" s="1"/>
      <c r="S1231" s="1"/>
      <c r="T1231" s="1"/>
      <c r="U1231" s="1"/>
      <c r="V1231" s="1"/>
      <c r="W1231" s="1"/>
      <c r="X1231" s="1"/>
      <c r="Y1231" s="1"/>
    </row>
    <row r="1232" spans="1:25" ht="9.75" customHeight="1">
      <c r="A1232" s="1"/>
      <c r="B1232" s="72"/>
      <c r="C1232" s="124"/>
      <c r="D1232" s="124"/>
      <c r="E1232" s="1"/>
      <c r="F1232" s="1"/>
      <c r="G1232" s="1"/>
      <c r="H1232" s="1"/>
      <c r="I1232" s="1"/>
      <c r="J1232" s="1"/>
      <c r="K1232" s="1"/>
      <c r="L1232" s="1"/>
      <c r="M1232" s="1"/>
      <c r="N1232" s="1"/>
      <c r="O1232" s="1"/>
      <c r="P1232" s="1"/>
      <c r="Q1232" s="1"/>
      <c r="R1232" s="1"/>
      <c r="S1232" s="1"/>
      <c r="T1232" s="1"/>
      <c r="U1232" s="1"/>
      <c r="V1232" s="1"/>
      <c r="W1232" s="1"/>
      <c r="X1232" s="1"/>
      <c r="Y1232" s="1"/>
    </row>
    <row r="1233" spans="1:25" ht="9.75" customHeight="1">
      <c r="A1233" s="1"/>
      <c r="B1233" s="72"/>
      <c r="C1233" s="124"/>
      <c r="D1233" s="124"/>
      <c r="E1233" s="1"/>
      <c r="F1233" s="1"/>
      <c r="G1233" s="1"/>
      <c r="H1233" s="1"/>
      <c r="I1233" s="1"/>
      <c r="J1233" s="1"/>
      <c r="K1233" s="1"/>
      <c r="L1233" s="1"/>
      <c r="M1233" s="1"/>
      <c r="N1233" s="1"/>
      <c r="O1233" s="1"/>
      <c r="P1233" s="1"/>
      <c r="Q1233" s="1"/>
      <c r="R1233" s="1"/>
      <c r="S1233" s="1"/>
      <c r="T1233" s="1"/>
      <c r="U1233" s="1"/>
      <c r="V1233" s="1"/>
      <c r="W1233" s="1"/>
      <c r="X1233" s="1"/>
      <c r="Y1233" s="1"/>
    </row>
    <row r="1234" spans="1:25" ht="9.75" customHeight="1">
      <c r="A1234" s="1"/>
      <c r="B1234" s="72"/>
      <c r="C1234" s="124"/>
      <c r="D1234" s="124"/>
      <c r="E1234" s="1"/>
      <c r="F1234" s="1"/>
      <c r="G1234" s="1"/>
      <c r="H1234" s="1"/>
      <c r="I1234" s="1"/>
      <c r="J1234" s="1"/>
      <c r="K1234" s="1"/>
      <c r="L1234" s="1"/>
      <c r="M1234" s="1"/>
      <c r="N1234" s="1"/>
      <c r="O1234" s="1"/>
      <c r="P1234" s="1"/>
      <c r="Q1234" s="1"/>
      <c r="R1234" s="1"/>
      <c r="S1234" s="1"/>
      <c r="T1234" s="1"/>
      <c r="U1234" s="1"/>
      <c r="V1234" s="1"/>
      <c r="W1234" s="1"/>
      <c r="X1234" s="1"/>
      <c r="Y1234" s="1"/>
    </row>
    <row r="1235" spans="1:25" ht="9.75" customHeight="1">
      <c r="A1235" s="1"/>
      <c r="B1235" s="72"/>
      <c r="C1235" s="124"/>
      <c r="D1235" s="124"/>
      <c r="E1235" s="1"/>
      <c r="F1235" s="1"/>
      <c r="G1235" s="1"/>
      <c r="H1235" s="1"/>
      <c r="I1235" s="1"/>
      <c r="J1235" s="1"/>
      <c r="K1235" s="1"/>
      <c r="L1235" s="1"/>
      <c r="M1235" s="1"/>
      <c r="N1235" s="1"/>
      <c r="O1235" s="1"/>
      <c r="P1235" s="1"/>
      <c r="Q1235" s="1"/>
      <c r="R1235" s="1"/>
      <c r="S1235" s="1"/>
      <c r="T1235" s="1"/>
      <c r="U1235" s="1"/>
      <c r="V1235" s="1"/>
      <c r="W1235" s="1"/>
      <c r="X1235" s="1"/>
      <c r="Y1235" s="1"/>
    </row>
    <row r="1236" spans="1:25" ht="9.75" customHeight="1">
      <c r="A1236" s="1"/>
      <c r="B1236" s="72"/>
      <c r="C1236" s="124"/>
      <c r="D1236" s="124"/>
      <c r="E1236" s="1"/>
      <c r="F1236" s="1"/>
      <c r="G1236" s="1"/>
      <c r="H1236" s="1"/>
      <c r="I1236" s="1"/>
      <c r="J1236" s="1"/>
      <c r="K1236" s="1"/>
      <c r="L1236" s="1"/>
      <c r="M1236" s="1"/>
      <c r="N1236" s="1"/>
      <c r="O1236" s="1"/>
      <c r="P1236" s="1"/>
      <c r="Q1236" s="1"/>
      <c r="R1236" s="1"/>
      <c r="S1236" s="1"/>
      <c r="T1236" s="1"/>
      <c r="U1236" s="1"/>
      <c r="V1236" s="1"/>
      <c r="W1236" s="1"/>
      <c r="X1236" s="1"/>
      <c r="Y1236" s="1"/>
    </row>
    <row r="1237" spans="1:25" ht="9.75" customHeight="1">
      <c r="A1237" s="1"/>
      <c r="B1237" s="72"/>
      <c r="C1237" s="124"/>
      <c r="D1237" s="124"/>
      <c r="E1237" s="1"/>
      <c r="F1237" s="1"/>
      <c r="G1237" s="1"/>
      <c r="H1237" s="1"/>
      <c r="I1237" s="1"/>
      <c r="J1237" s="1"/>
      <c r="K1237" s="1"/>
      <c r="L1237" s="1"/>
      <c r="M1237" s="1"/>
      <c r="N1237" s="1"/>
      <c r="O1237" s="1"/>
      <c r="P1237" s="1"/>
      <c r="Q1237" s="1"/>
      <c r="R1237" s="1"/>
      <c r="S1237" s="1"/>
      <c r="T1237" s="1"/>
      <c r="U1237" s="1"/>
      <c r="V1237" s="1"/>
      <c r="W1237" s="1"/>
      <c r="X1237" s="1"/>
      <c r="Y1237" s="1"/>
    </row>
    <row r="1238" spans="1:25" ht="9.75" customHeight="1">
      <c r="A1238" s="1"/>
      <c r="B1238" s="72"/>
      <c r="C1238" s="124"/>
      <c r="D1238" s="124"/>
      <c r="E1238" s="1"/>
      <c r="F1238" s="1"/>
      <c r="G1238" s="1"/>
      <c r="H1238" s="1"/>
      <c r="I1238" s="1"/>
      <c r="J1238" s="1"/>
      <c r="K1238" s="1"/>
      <c r="L1238" s="1"/>
      <c r="M1238" s="1"/>
      <c r="N1238" s="1"/>
      <c r="O1238" s="1"/>
      <c r="P1238" s="1"/>
      <c r="Q1238" s="1"/>
      <c r="R1238" s="1"/>
      <c r="S1238" s="1"/>
      <c r="T1238" s="1"/>
      <c r="U1238" s="1"/>
      <c r="V1238" s="1"/>
      <c r="W1238" s="1"/>
      <c r="X1238" s="1"/>
      <c r="Y1238" s="1"/>
    </row>
    <row r="1239" spans="1:25" ht="9.75" customHeight="1">
      <c r="A1239" s="1"/>
      <c r="B1239" s="72"/>
      <c r="C1239" s="124"/>
      <c r="D1239" s="124"/>
      <c r="E1239" s="1"/>
      <c r="F1239" s="1"/>
      <c r="G1239" s="1"/>
      <c r="H1239" s="1"/>
      <c r="I1239" s="1"/>
      <c r="J1239" s="1"/>
      <c r="K1239" s="1"/>
      <c r="L1239" s="1"/>
      <c r="M1239" s="1"/>
      <c r="N1239" s="1"/>
      <c r="O1239" s="1"/>
      <c r="P1239" s="1"/>
      <c r="Q1239" s="1"/>
      <c r="R1239" s="1"/>
      <c r="S1239" s="1"/>
      <c r="T1239" s="1"/>
      <c r="U1239" s="1"/>
      <c r="V1239" s="1"/>
      <c r="W1239" s="1"/>
      <c r="X1239" s="1"/>
      <c r="Y1239" s="1"/>
    </row>
    <row r="1240" spans="1:25" ht="9.75" customHeight="1">
      <c r="A1240" s="1"/>
      <c r="B1240" s="72"/>
      <c r="C1240" s="124"/>
      <c r="D1240" s="124"/>
      <c r="E1240" s="1"/>
      <c r="F1240" s="1"/>
      <c r="G1240" s="1"/>
      <c r="H1240" s="1"/>
      <c r="I1240" s="1"/>
      <c r="J1240" s="1"/>
      <c r="K1240" s="1"/>
      <c r="L1240" s="1"/>
      <c r="M1240" s="1"/>
      <c r="N1240" s="1"/>
      <c r="O1240" s="1"/>
      <c r="P1240" s="1"/>
      <c r="Q1240" s="1"/>
      <c r="R1240" s="1"/>
      <c r="S1240" s="1"/>
      <c r="T1240" s="1"/>
      <c r="U1240" s="1"/>
      <c r="V1240" s="1"/>
      <c r="W1240" s="1"/>
      <c r="X1240" s="1"/>
      <c r="Y1240" s="1"/>
    </row>
    <row r="1241" spans="1:25" ht="9.75" customHeight="1">
      <c r="A1241" s="1"/>
      <c r="B1241" s="72"/>
      <c r="C1241" s="124"/>
      <c r="D1241" s="124"/>
      <c r="E1241" s="1"/>
      <c r="F1241" s="1"/>
      <c r="G1241" s="1"/>
      <c r="H1241" s="1"/>
      <c r="I1241" s="1"/>
      <c r="J1241" s="1"/>
      <c r="K1241" s="1"/>
      <c r="L1241" s="1"/>
      <c r="M1241" s="1"/>
      <c r="N1241" s="1"/>
      <c r="O1241" s="1"/>
      <c r="P1241" s="1"/>
      <c r="Q1241" s="1"/>
      <c r="R1241" s="1"/>
      <c r="S1241" s="1"/>
      <c r="T1241" s="1"/>
      <c r="U1241" s="1"/>
      <c r="V1241" s="1"/>
      <c r="W1241" s="1"/>
      <c r="X1241" s="1"/>
      <c r="Y1241" s="1"/>
    </row>
    <row r="1242" spans="1:25" ht="9.75" customHeight="1">
      <c r="A1242" s="1"/>
      <c r="B1242" s="72"/>
      <c r="C1242" s="124"/>
      <c r="D1242" s="124"/>
      <c r="E1242" s="1"/>
      <c r="F1242" s="1"/>
      <c r="G1242" s="1"/>
      <c r="H1242" s="1"/>
      <c r="I1242" s="1"/>
      <c r="J1242" s="1"/>
      <c r="K1242" s="1"/>
      <c r="L1242" s="1"/>
      <c r="M1242" s="1"/>
      <c r="N1242" s="1"/>
      <c r="O1242" s="1"/>
      <c r="P1242" s="1"/>
      <c r="Q1242" s="1"/>
      <c r="R1242" s="1"/>
      <c r="S1242" s="1"/>
      <c r="T1242" s="1"/>
      <c r="U1242" s="1"/>
      <c r="V1242" s="1"/>
      <c r="W1242" s="1"/>
      <c r="X1242" s="1"/>
      <c r="Y1242" s="1"/>
    </row>
    <row r="1243" spans="1:25" ht="9.75" customHeight="1">
      <c r="A1243" s="1"/>
      <c r="B1243" s="72"/>
      <c r="C1243" s="124"/>
      <c r="D1243" s="124"/>
      <c r="E1243" s="1"/>
      <c r="F1243" s="1"/>
      <c r="G1243" s="1"/>
      <c r="H1243" s="1"/>
      <c r="I1243" s="1"/>
      <c r="J1243" s="1"/>
      <c r="K1243" s="1"/>
      <c r="L1243" s="1"/>
      <c r="M1243" s="1"/>
      <c r="N1243" s="1"/>
      <c r="O1243" s="1"/>
      <c r="P1243" s="1"/>
      <c r="Q1243" s="1"/>
      <c r="R1243" s="1"/>
      <c r="S1243" s="1"/>
      <c r="T1243" s="1"/>
      <c r="U1243" s="1"/>
      <c r="V1243" s="1"/>
      <c r="W1243" s="1"/>
      <c r="X1243" s="1"/>
      <c r="Y1243" s="1"/>
    </row>
    <row r="1244" spans="1:25" ht="9.75" customHeight="1">
      <c r="A1244" s="1"/>
      <c r="B1244" s="72"/>
      <c r="C1244" s="124"/>
      <c r="D1244" s="124"/>
      <c r="E1244" s="1"/>
      <c r="F1244" s="1"/>
      <c r="G1244" s="1"/>
      <c r="H1244" s="1"/>
      <c r="I1244" s="1"/>
      <c r="J1244" s="1"/>
      <c r="K1244" s="1"/>
      <c r="L1244" s="1"/>
      <c r="M1244" s="1"/>
      <c r="N1244" s="1"/>
      <c r="O1244" s="1"/>
      <c r="P1244" s="1"/>
      <c r="Q1244" s="1"/>
      <c r="R1244" s="1"/>
      <c r="S1244" s="1"/>
      <c r="T1244" s="1"/>
      <c r="U1244" s="1"/>
      <c r="V1244" s="1"/>
      <c r="W1244" s="1"/>
      <c r="X1244" s="1"/>
      <c r="Y1244" s="1"/>
    </row>
    <row r="1245" spans="1:25" ht="9.75" customHeight="1">
      <c r="A1245" s="1"/>
      <c r="B1245" s="72"/>
      <c r="C1245" s="124"/>
      <c r="D1245" s="124"/>
      <c r="E1245" s="1"/>
      <c r="F1245" s="1"/>
      <c r="G1245" s="1"/>
      <c r="H1245" s="1"/>
      <c r="I1245" s="1"/>
      <c r="J1245" s="1"/>
      <c r="K1245" s="1"/>
      <c r="L1245" s="1"/>
      <c r="M1245" s="1"/>
      <c r="N1245" s="1"/>
      <c r="O1245" s="1"/>
      <c r="P1245" s="1"/>
      <c r="Q1245" s="1"/>
      <c r="R1245" s="1"/>
      <c r="S1245" s="1"/>
      <c r="T1245" s="1"/>
      <c r="U1245" s="1"/>
      <c r="V1245" s="1"/>
      <c r="W1245" s="1"/>
      <c r="X1245" s="1"/>
      <c r="Y1245" s="1"/>
    </row>
    <row r="1246" spans="1:25" ht="9.75" customHeight="1">
      <c r="A1246" s="1"/>
      <c r="B1246" s="72"/>
      <c r="C1246" s="124"/>
      <c r="D1246" s="124"/>
      <c r="E1246" s="1"/>
      <c r="F1246" s="1"/>
      <c r="G1246" s="1"/>
      <c r="H1246" s="1"/>
      <c r="I1246" s="1"/>
      <c r="J1246" s="1"/>
      <c r="K1246" s="1"/>
      <c r="L1246" s="1"/>
      <c r="M1246" s="1"/>
      <c r="N1246" s="1"/>
      <c r="O1246" s="1"/>
      <c r="P1246" s="1"/>
      <c r="Q1246" s="1"/>
      <c r="R1246" s="1"/>
      <c r="S1246" s="1"/>
      <c r="T1246" s="1"/>
      <c r="U1246" s="1"/>
      <c r="V1246" s="1"/>
      <c r="W1246" s="1"/>
      <c r="X1246" s="1"/>
      <c r="Y1246" s="1"/>
    </row>
    <row r="1247" spans="1:25" ht="9.75" customHeight="1">
      <c r="A1247" s="1"/>
      <c r="B1247" s="72"/>
      <c r="C1247" s="124"/>
      <c r="D1247" s="124"/>
      <c r="E1247" s="1"/>
      <c r="F1247" s="1"/>
      <c r="G1247" s="1"/>
      <c r="H1247" s="1"/>
      <c r="I1247" s="1"/>
      <c r="J1247" s="1"/>
      <c r="K1247" s="1"/>
      <c r="L1247" s="1"/>
      <c r="M1247" s="1"/>
      <c r="N1247" s="1"/>
      <c r="O1247" s="1"/>
      <c r="P1247" s="1"/>
      <c r="Q1247" s="1"/>
      <c r="R1247" s="1"/>
      <c r="S1247" s="1"/>
      <c r="T1247" s="1"/>
      <c r="U1247" s="1"/>
      <c r="V1247" s="1"/>
      <c r="W1247" s="1"/>
      <c r="X1247" s="1"/>
      <c r="Y1247" s="1"/>
    </row>
    <row r="1248" spans="1:25" ht="9.75" customHeight="1">
      <c r="A1248" s="1"/>
      <c r="B1248" s="72"/>
      <c r="C1248" s="124"/>
      <c r="D1248" s="124"/>
      <c r="E1248" s="1"/>
      <c r="F1248" s="1"/>
      <c r="G1248" s="1"/>
      <c r="H1248" s="1"/>
      <c r="I1248" s="1"/>
      <c r="J1248" s="1"/>
      <c r="K1248" s="1"/>
      <c r="L1248" s="1"/>
      <c r="M1248" s="1"/>
      <c r="N1248" s="1"/>
      <c r="O1248" s="1"/>
      <c r="P1248" s="1"/>
      <c r="Q1248" s="1"/>
      <c r="R1248" s="1"/>
      <c r="S1248" s="1"/>
      <c r="T1248" s="1"/>
      <c r="U1248" s="1"/>
      <c r="V1248" s="1"/>
      <c r="W1248" s="1"/>
      <c r="X1248" s="1"/>
      <c r="Y1248" s="1"/>
    </row>
    <row r="1249" spans="1:25" ht="9.75" customHeight="1">
      <c r="A1249" s="1"/>
      <c r="B1249" s="72"/>
      <c r="C1249" s="124"/>
      <c r="D1249" s="124"/>
      <c r="E1249" s="1"/>
      <c r="F1249" s="1"/>
      <c r="G1249" s="1"/>
      <c r="H1249" s="1"/>
      <c r="I1249" s="1"/>
      <c r="J1249" s="1"/>
      <c r="K1249" s="1"/>
      <c r="L1249" s="1"/>
      <c r="M1249" s="1"/>
      <c r="N1249" s="1"/>
      <c r="O1249" s="1"/>
      <c r="P1249" s="1"/>
      <c r="Q1249" s="1"/>
      <c r="R1249" s="1"/>
      <c r="S1249" s="1"/>
      <c r="T1249" s="1"/>
      <c r="U1249" s="1"/>
      <c r="V1249" s="1"/>
      <c r="W1249" s="1"/>
      <c r="X1249" s="1"/>
      <c r="Y1249" s="1"/>
    </row>
    <row r="1250" spans="1:25" ht="9.75" customHeight="1">
      <c r="A1250" s="1"/>
      <c r="B1250" s="72"/>
      <c r="C1250" s="124"/>
      <c r="D1250" s="124"/>
      <c r="E1250" s="1"/>
      <c r="F1250" s="1"/>
      <c r="G1250" s="1"/>
      <c r="H1250" s="1"/>
      <c r="I1250" s="1"/>
      <c r="J1250" s="1"/>
      <c r="K1250" s="1"/>
      <c r="L1250" s="1"/>
      <c r="M1250" s="1"/>
      <c r="N1250" s="1"/>
      <c r="O1250" s="1"/>
      <c r="P1250" s="1"/>
      <c r="Q1250" s="1"/>
      <c r="R1250" s="1"/>
      <c r="S1250" s="1"/>
      <c r="T1250" s="1"/>
      <c r="U1250" s="1"/>
      <c r="V1250" s="1"/>
      <c r="W1250" s="1"/>
      <c r="X1250" s="1"/>
      <c r="Y1250" s="1"/>
    </row>
    <row r="1251" spans="1:25" ht="9.75" customHeight="1">
      <c r="A1251" s="1"/>
      <c r="B1251" s="72"/>
      <c r="C1251" s="124"/>
      <c r="D1251" s="124"/>
      <c r="E1251" s="1"/>
      <c r="F1251" s="1"/>
      <c r="G1251" s="1"/>
      <c r="H1251" s="1"/>
      <c r="I1251" s="1"/>
      <c r="J1251" s="1"/>
      <c r="K1251" s="1"/>
      <c r="L1251" s="1"/>
      <c r="M1251" s="1"/>
      <c r="N1251" s="1"/>
      <c r="O1251" s="1"/>
      <c r="P1251" s="1"/>
      <c r="Q1251" s="1"/>
      <c r="R1251" s="1"/>
      <c r="S1251" s="1"/>
      <c r="T1251" s="1"/>
      <c r="U1251" s="1"/>
      <c r="V1251" s="1"/>
      <c r="W1251" s="1"/>
      <c r="X1251" s="1"/>
      <c r="Y1251" s="1"/>
    </row>
    <row r="1252" spans="1:25" ht="9.75" customHeight="1">
      <c r="A1252" s="1"/>
      <c r="B1252" s="72"/>
      <c r="C1252" s="124"/>
      <c r="D1252" s="124"/>
      <c r="E1252" s="1"/>
      <c r="F1252" s="1"/>
      <c r="G1252" s="1"/>
      <c r="H1252" s="1"/>
      <c r="I1252" s="1"/>
      <c r="J1252" s="1"/>
      <c r="K1252" s="1"/>
      <c r="L1252" s="1"/>
      <c r="M1252" s="1"/>
      <c r="N1252" s="1"/>
      <c r="O1252" s="1"/>
      <c r="P1252" s="1"/>
      <c r="Q1252" s="1"/>
      <c r="R1252" s="1"/>
      <c r="S1252" s="1"/>
      <c r="T1252" s="1"/>
      <c r="U1252" s="1"/>
      <c r="V1252" s="1"/>
      <c r="W1252" s="1"/>
      <c r="X1252" s="1"/>
      <c r="Y1252" s="1"/>
    </row>
    <row r="1253" spans="1:25" ht="9.75" customHeight="1">
      <c r="A1253" s="1"/>
      <c r="B1253" s="72"/>
      <c r="C1253" s="124"/>
      <c r="D1253" s="124"/>
      <c r="E1253" s="1"/>
      <c r="F1253" s="1"/>
      <c r="G1253" s="1"/>
      <c r="H1253" s="1"/>
      <c r="I1253" s="1"/>
      <c r="J1253" s="1"/>
      <c r="K1253" s="1"/>
      <c r="L1253" s="1"/>
      <c r="M1253" s="1"/>
      <c r="N1253" s="1"/>
      <c r="O1253" s="1"/>
      <c r="P1253" s="1"/>
      <c r="Q1253" s="1"/>
      <c r="R1253" s="1"/>
      <c r="S1253" s="1"/>
      <c r="T1253" s="1"/>
      <c r="U1253" s="1"/>
      <c r="V1253" s="1"/>
      <c r="W1253" s="1"/>
      <c r="X1253" s="1"/>
      <c r="Y1253" s="1"/>
    </row>
    <row r="1254" spans="1:25" ht="9.75" customHeight="1">
      <c r="A1254" s="1"/>
      <c r="B1254" s="72"/>
      <c r="C1254" s="124"/>
      <c r="D1254" s="124"/>
      <c r="E1254" s="1"/>
      <c r="F1254" s="1"/>
      <c r="G1254" s="1"/>
      <c r="H1254" s="1"/>
      <c r="I1254" s="1"/>
      <c r="J1254" s="1"/>
      <c r="K1254" s="1"/>
      <c r="L1254" s="1"/>
      <c r="M1254" s="1"/>
      <c r="N1254" s="1"/>
      <c r="O1254" s="1"/>
      <c r="P1254" s="1"/>
      <c r="Q1254" s="1"/>
      <c r="R1254" s="1"/>
      <c r="S1254" s="1"/>
      <c r="T1254" s="1"/>
      <c r="U1254" s="1"/>
      <c r="V1254" s="1"/>
      <c r="W1254" s="1"/>
      <c r="X1254" s="1"/>
      <c r="Y1254" s="1"/>
    </row>
    <row r="1255" spans="1:25" ht="9.75" customHeight="1">
      <c r="A1255" s="1"/>
      <c r="B1255" s="72"/>
      <c r="C1255" s="124"/>
      <c r="D1255" s="124"/>
      <c r="E1255" s="1"/>
      <c r="F1255" s="1"/>
      <c r="G1255" s="1"/>
      <c r="H1255" s="1"/>
      <c r="I1255" s="1"/>
      <c r="J1255" s="1"/>
      <c r="K1255" s="1"/>
      <c r="L1255" s="1"/>
      <c r="M1255" s="1"/>
      <c r="N1255" s="1"/>
      <c r="O1255" s="1"/>
      <c r="P1255" s="1"/>
      <c r="Q1255" s="1"/>
      <c r="R1255" s="1"/>
      <c r="S1255" s="1"/>
      <c r="T1255" s="1"/>
      <c r="U1255" s="1"/>
      <c r="V1255" s="1"/>
      <c r="W1255" s="1"/>
      <c r="X1255" s="1"/>
      <c r="Y1255" s="1"/>
    </row>
    <row r="1256" spans="1:25" ht="9.75" customHeight="1">
      <c r="A1256" s="1"/>
      <c r="B1256" s="72"/>
      <c r="C1256" s="124"/>
      <c r="D1256" s="124"/>
      <c r="E1256" s="1"/>
      <c r="F1256" s="1"/>
      <c r="G1256" s="1"/>
      <c r="H1256" s="1"/>
      <c r="I1256" s="1"/>
      <c r="J1256" s="1"/>
      <c r="K1256" s="1"/>
      <c r="L1256" s="1"/>
      <c r="M1256" s="1"/>
      <c r="N1256" s="1"/>
      <c r="O1256" s="1"/>
      <c r="P1256" s="1"/>
      <c r="Q1256" s="1"/>
      <c r="R1256" s="1"/>
      <c r="S1256" s="1"/>
      <c r="T1256" s="1"/>
      <c r="U1256" s="1"/>
      <c r="V1256" s="1"/>
      <c r="W1256" s="1"/>
      <c r="X1256" s="1"/>
      <c r="Y1256" s="1"/>
    </row>
    <row r="1257" spans="1:25" ht="9.75" customHeight="1">
      <c r="A1257" s="1"/>
      <c r="B1257" s="72"/>
      <c r="C1257" s="124"/>
      <c r="D1257" s="124"/>
      <c r="E1257" s="1"/>
      <c r="F1257" s="1"/>
      <c r="G1257" s="1"/>
      <c r="H1257" s="1"/>
      <c r="I1257" s="1"/>
      <c r="J1257" s="1"/>
      <c r="K1257" s="1"/>
      <c r="L1257" s="1"/>
      <c r="M1257" s="1"/>
      <c r="N1257" s="1"/>
      <c r="O1257" s="1"/>
      <c r="P1257" s="1"/>
      <c r="Q1257" s="1"/>
      <c r="R1257" s="1"/>
      <c r="S1257" s="1"/>
      <c r="T1257" s="1"/>
      <c r="U1257" s="1"/>
      <c r="V1257" s="1"/>
      <c r="W1257" s="1"/>
      <c r="X1257" s="1"/>
      <c r="Y1257" s="1"/>
    </row>
    <row r="1258" spans="1:25" ht="9.75" customHeight="1">
      <c r="A1258" s="1"/>
      <c r="B1258" s="72"/>
      <c r="C1258" s="124"/>
      <c r="D1258" s="124"/>
      <c r="E1258" s="1"/>
      <c r="F1258" s="1"/>
      <c r="G1258" s="1"/>
      <c r="H1258" s="1"/>
      <c r="I1258" s="1"/>
      <c r="J1258" s="1"/>
      <c r="K1258" s="1"/>
      <c r="L1258" s="1"/>
      <c r="M1258" s="1"/>
      <c r="N1258" s="1"/>
      <c r="O1258" s="1"/>
      <c r="P1258" s="1"/>
      <c r="Q1258" s="1"/>
      <c r="R1258" s="1"/>
      <c r="S1258" s="1"/>
      <c r="T1258" s="1"/>
      <c r="U1258" s="1"/>
      <c r="V1258" s="1"/>
      <c r="W1258" s="1"/>
      <c r="X1258" s="1"/>
      <c r="Y1258" s="1"/>
    </row>
    <row r="1259" spans="1:25" ht="9.75" customHeight="1">
      <c r="A1259" s="1"/>
      <c r="B1259" s="72"/>
      <c r="C1259" s="124"/>
      <c r="D1259" s="124"/>
      <c r="E1259" s="1"/>
      <c r="F1259" s="1"/>
      <c r="G1259" s="1"/>
      <c r="H1259" s="1"/>
      <c r="I1259" s="1"/>
      <c r="J1259" s="1"/>
      <c r="K1259" s="1"/>
      <c r="L1259" s="1"/>
      <c r="M1259" s="1"/>
      <c r="N1259" s="1"/>
      <c r="O1259" s="1"/>
      <c r="P1259" s="1"/>
      <c r="Q1259" s="1"/>
      <c r="R1259" s="1"/>
      <c r="S1259" s="1"/>
      <c r="T1259" s="1"/>
      <c r="U1259" s="1"/>
      <c r="V1259" s="1"/>
      <c r="W1259" s="1"/>
      <c r="X1259" s="1"/>
      <c r="Y1259" s="1"/>
    </row>
    <row r="1260" spans="1:25" ht="9.75" customHeight="1">
      <c r="A1260" s="1"/>
      <c r="B1260" s="72"/>
      <c r="C1260" s="124"/>
      <c r="D1260" s="124"/>
      <c r="E1260" s="1"/>
      <c r="F1260" s="1"/>
      <c r="G1260" s="1"/>
      <c r="H1260" s="1"/>
      <c r="I1260" s="1"/>
      <c r="J1260" s="1"/>
      <c r="K1260" s="1"/>
      <c r="L1260" s="1"/>
      <c r="M1260" s="1"/>
      <c r="N1260" s="1"/>
      <c r="O1260" s="1"/>
      <c r="P1260" s="1"/>
      <c r="Q1260" s="1"/>
      <c r="R1260" s="1"/>
      <c r="S1260" s="1"/>
      <c r="T1260" s="1"/>
      <c r="U1260" s="1"/>
      <c r="V1260" s="1"/>
      <c r="W1260" s="1"/>
      <c r="X1260" s="1"/>
      <c r="Y1260" s="1"/>
    </row>
    <row r="1261" spans="1:25" ht="9.75" customHeight="1">
      <c r="A1261" s="1"/>
      <c r="B1261" s="72"/>
      <c r="C1261" s="124"/>
      <c r="D1261" s="124"/>
      <c r="E1261" s="1"/>
      <c r="F1261" s="1"/>
      <c r="G1261" s="1"/>
      <c r="H1261" s="1"/>
      <c r="I1261" s="1"/>
      <c r="J1261" s="1"/>
      <c r="K1261" s="1"/>
      <c r="L1261" s="1"/>
      <c r="M1261" s="1"/>
      <c r="N1261" s="1"/>
      <c r="O1261" s="1"/>
      <c r="P1261" s="1"/>
      <c r="Q1261" s="1"/>
      <c r="R1261" s="1"/>
      <c r="S1261" s="1"/>
      <c r="T1261" s="1"/>
      <c r="U1261" s="1"/>
      <c r="V1261" s="1"/>
      <c r="W1261" s="1"/>
      <c r="X1261" s="1"/>
      <c r="Y1261" s="1"/>
    </row>
    <row r="1262" spans="1:25" ht="9.75" customHeight="1">
      <c r="A1262" s="1"/>
      <c r="B1262" s="72"/>
      <c r="C1262" s="124"/>
      <c r="D1262" s="124"/>
      <c r="E1262" s="1"/>
      <c r="F1262" s="1"/>
      <c r="G1262" s="1"/>
      <c r="H1262" s="1"/>
      <c r="I1262" s="1"/>
      <c r="J1262" s="1"/>
      <c r="K1262" s="1"/>
      <c r="L1262" s="1"/>
      <c r="M1262" s="1"/>
      <c r="N1262" s="1"/>
      <c r="O1262" s="1"/>
      <c r="P1262" s="1"/>
      <c r="Q1262" s="1"/>
      <c r="R1262" s="1"/>
      <c r="S1262" s="1"/>
      <c r="T1262" s="1"/>
      <c r="U1262" s="1"/>
      <c r="V1262" s="1"/>
      <c r="W1262" s="1"/>
      <c r="X1262" s="1"/>
      <c r="Y1262" s="1"/>
    </row>
    <row r="1263" spans="1:25" ht="9.75" customHeight="1">
      <c r="A1263" s="1"/>
      <c r="B1263" s="72"/>
      <c r="C1263" s="124"/>
      <c r="D1263" s="124"/>
      <c r="E1263" s="1"/>
      <c r="F1263" s="1"/>
      <c r="G1263" s="1"/>
      <c r="H1263" s="1"/>
      <c r="I1263" s="1"/>
      <c r="J1263" s="1"/>
      <c r="K1263" s="1"/>
      <c r="L1263" s="1"/>
      <c r="M1263" s="1"/>
      <c r="N1263" s="1"/>
      <c r="O1263" s="1"/>
      <c r="P1263" s="1"/>
      <c r="Q1263" s="1"/>
      <c r="R1263" s="1"/>
      <c r="S1263" s="1"/>
      <c r="T1263" s="1"/>
      <c r="U1263" s="1"/>
      <c r="V1263" s="1"/>
      <c r="W1263" s="1"/>
      <c r="X1263" s="1"/>
      <c r="Y1263" s="1"/>
    </row>
    <row r="1264" spans="1:25" ht="9.75" customHeight="1">
      <c r="A1264" s="1"/>
      <c r="B1264" s="72"/>
      <c r="C1264" s="124"/>
      <c r="D1264" s="124"/>
      <c r="E1264" s="1"/>
      <c r="F1264" s="1"/>
      <c r="G1264" s="1"/>
      <c r="H1264" s="1"/>
      <c r="I1264" s="1"/>
      <c r="J1264" s="1"/>
      <c r="K1264" s="1"/>
      <c r="L1264" s="1"/>
      <c r="M1264" s="1"/>
      <c r="N1264" s="1"/>
      <c r="O1264" s="1"/>
      <c r="P1264" s="1"/>
      <c r="Q1264" s="1"/>
      <c r="R1264" s="1"/>
      <c r="S1264" s="1"/>
      <c r="T1264" s="1"/>
      <c r="U1264" s="1"/>
      <c r="V1264" s="1"/>
      <c r="W1264" s="1"/>
      <c r="X1264" s="1"/>
      <c r="Y1264" s="1"/>
    </row>
    <row r="1265" spans="1:25" ht="9.75" customHeight="1">
      <c r="A1265" s="1"/>
      <c r="B1265" s="72"/>
      <c r="C1265" s="124"/>
      <c r="D1265" s="124"/>
      <c r="E1265" s="1"/>
      <c r="F1265" s="1"/>
      <c r="G1265" s="1"/>
      <c r="H1265" s="1"/>
      <c r="I1265" s="1"/>
      <c r="J1265" s="1"/>
      <c r="K1265" s="1"/>
      <c r="L1265" s="1"/>
      <c r="M1265" s="1"/>
      <c r="N1265" s="1"/>
      <c r="O1265" s="1"/>
      <c r="P1265" s="1"/>
      <c r="Q1265" s="1"/>
      <c r="R1265" s="1"/>
      <c r="S1265" s="1"/>
      <c r="T1265" s="1"/>
      <c r="U1265" s="1"/>
      <c r="V1265" s="1"/>
      <c r="W1265" s="1"/>
      <c r="X1265" s="1"/>
      <c r="Y1265" s="1"/>
    </row>
    <row r="1266" spans="1:25" ht="9.75" customHeight="1">
      <c r="A1266" s="1"/>
      <c r="B1266" s="72"/>
      <c r="C1266" s="124"/>
      <c r="D1266" s="124"/>
      <c r="E1266" s="1"/>
      <c r="F1266" s="1"/>
      <c r="G1266" s="1"/>
      <c r="H1266" s="1"/>
      <c r="I1266" s="1"/>
      <c r="J1266" s="1"/>
      <c r="K1266" s="1"/>
      <c r="L1266" s="1"/>
      <c r="M1266" s="1"/>
      <c r="N1266" s="1"/>
      <c r="O1266" s="1"/>
      <c r="P1266" s="1"/>
      <c r="Q1266" s="1"/>
      <c r="R1266" s="1"/>
      <c r="S1266" s="1"/>
      <c r="T1266" s="1"/>
      <c r="U1266" s="1"/>
      <c r="V1266" s="1"/>
      <c r="W1266" s="1"/>
      <c r="X1266" s="1"/>
      <c r="Y1266" s="1"/>
    </row>
    <row r="1267" spans="1:25" ht="9.75" customHeight="1">
      <c r="A1267" s="1"/>
      <c r="B1267" s="72"/>
      <c r="C1267" s="124"/>
      <c r="D1267" s="124"/>
      <c r="E1267" s="1"/>
      <c r="F1267" s="1"/>
      <c r="G1267" s="1"/>
      <c r="H1267" s="1"/>
      <c r="I1267" s="1"/>
      <c r="J1267" s="1"/>
      <c r="K1267" s="1"/>
      <c r="L1267" s="1"/>
      <c r="M1267" s="1"/>
      <c r="N1267" s="1"/>
      <c r="O1267" s="1"/>
      <c r="P1267" s="1"/>
      <c r="Q1267" s="1"/>
      <c r="R1267" s="1"/>
      <c r="S1267" s="1"/>
      <c r="T1267" s="1"/>
      <c r="U1267" s="1"/>
      <c r="V1267" s="1"/>
      <c r="W1267" s="1"/>
      <c r="X1267" s="1"/>
      <c r="Y1267" s="1"/>
    </row>
    <row r="1268" spans="1:25" ht="9.75" customHeight="1">
      <c r="A1268" s="1"/>
      <c r="B1268" s="72"/>
      <c r="C1268" s="124"/>
      <c r="D1268" s="124"/>
      <c r="E1268" s="1"/>
      <c r="F1268" s="1"/>
      <c r="G1268" s="1"/>
      <c r="H1268" s="1"/>
      <c r="I1268" s="1"/>
      <c r="J1268" s="1"/>
      <c r="K1268" s="1"/>
      <c r="L1268" s="1"/>
      <c r="M1268" s="1"/>
      <c r="N1268" s="1"/>
      <c r="O1268" s="1"/>
      <c r="P1268" s="1"/>
      <c r="Q1268" s="1"/>
      <c r="R1268" s="1"/>
      <c r="S1268" s="1"/>
      <c r="T1268" s="1"/>
      <c r="U1268" s="1"/>
      <c r="V1268" s="1"/>
      <c r="W1268" s="1"/>
      <c r="X1268" s="1"/>
      <c r="Y1268" s="1"/>
    </row>
    <row r="1269" spans="1:25" ht="9.75" customHeight="1">
      <c r="A1269" s="1"/>
      <c r="B1269" s="72"/>
      <c r="C1269" s="124"/>
      <c r="D1269" s="124"/>
      <c r="E1269" s="1"/>
      <c r="F1269" s="1"/>
      <c r="G1269" s="1"/>
      <c r="H1269" s="1"/>
      <c r="I1269" s="1"/>
      <c r="J1269" s="1"/>
      <c r="K1269" s="1"/>
      <c r="L1269" s="1"/>
      <c r="M1269" s="1"/>
      <c r="N1269" s="1"/>
      <c r="O1269" s="1"/>
      <c r="P1269" s="1"/>
      <c r="Q1269" s="1"/>
      <c r="R1269" s="1"/>
      <c r="S1269" s="1"/>
      <c r="T1269" s="1"/>
      <c r="U1269" s="1"/>
      <c r="V1269" s="1"/>
      <c r="W1269" s="1"/>
      <c r="X1269" s="1"/>
      <c r="Y1269" s="1"/>
    </row>
    <row r="1270" spans="1:25" ht="9.75" customHeight="1">
      <c r="A1270" s="1"/>
      <c r="B1270" s="72"/>
      <c r="C1270" s="124"/>
      <c r="D1270" s="124"/>
      <c r="E1270" s="1"/>
      <c r="F1270" s="1"/>
      <c r="G1270" s="1"/>
      <c r="H1270" s="1"/>
      <c r="I1270" s="1"/>
      <c r="J1270" s="1"/>
      <c r="K1270" s="1"/>
      <c r="L1270" s="1"/>
      <c r="M1270" s="1"/>
      <c r="N1270" s="1"/>
      <c r="O1270" s="1"/>
      <c r="P1270" s="1"/>
      <c r="Q1270" s="1"/>
      <c r="R1270" s="1"/>
      <c r="S1270" s="1"/>
      <c r="T1270" s="1"/>
      <c r="U1270" s="1"/>
      <c r="V1270" s="1"/>
      <c r="W1270" s="1"/>
      <c r="X1270" s="1"/>
      <c r="Y1270" s="1"/>
    </row>
    <row r="1271" spans="1:25" ht="9.75" customHeight="1">
      <c r="A1271" s="1"/>
      <c r="B1271" s="72"/>
      <c r="C1271" s="124"/>
      <c r="D1271" s="124"/>
      <c r="E1271" s="1"/>
      <c r="F1271" s="1"/>
      <c r="G1271" s="1"/>
      <c r="H1271" s="1"/>
      <c r="I1271" s="1"/>
      <c r="J1271" s="1"/>
      <c r="K1271" s="1"/>
      <c r="L1271" s="1"/>
      <c r="M1271" s="1"/>
      <c r="N1271" s="1"/>
      <c r="O1271" s="1"/>
      <c r="P1271" s="1"/>
      <c r="Q1271" s="1"/>
      <c r="R1271" s="1"/>
      <c r="S1271" s="1"/>
      <c r="T1271" s="1"/>
      <c r="U1271" s="1"/>
      <c r="V1271" s="1"/>
      <c r="W1271" s="1"/>
      <c r="X1271" s="1"/>
      <c r="Y1271" s="1"/>
    </row>
    <row r="1272" spans="1:25" ht="9.75" customHeight="1">
      <c r="A1272" s="1"/>
      <c r="B1272" s="72"/>
      <c r="C1272" s="124"/>
      <c r="D1272" s="124"/>
      <c r="E1272" s="1"/>
      <c r="F1272" s="1"/>
      <c r="G1272" s="1"/>
      <c r="H1272" s="1"/>
      <c r="I1272" s="1"/>
      <c r="J1272" s="1"/>
      <c r="K1272" s="1"/>
      <c r="L1272" s="1"/>
      <c r="M1272" s="1"/>
      <c r="N1272" s="1"/>
      <c r="O1272" s="1"/>
      <c r="P1272" s="1"/>
      <c r="Q1272" s="1"/>
      <c r="R1272" s="1"/>
      <c r="S1272" s="1"/>
      <c r="T1272" s="1"/>
      <c r="U1272" s="1"/>
      <c r="V1272" s="1"/>
      <c r="W1272" s="1"/>
      <c r="X1272" s="1"/>
      <c r="Y1272" s="1"/>
    </row>
    <row r="1273" spans="1:25" ht="9.75" customHeight="1">
      <c r="A1273" s="1"/>
      <c r="B1273" s="72"/>
      <c r="C1273" s="124"/>
      <c r="D1273" s="124"/>
      <c r="E1273" s="1"/>
      <c r="F1273" s="1"/>
      <c r="G1273" s="1"/>
      <c r="H1273" s="1"/>
      <c r="I1273" s="1"/>
      <c r="J1273" s="1"/>
      <c r="K1273" s="1"/>
      <c r="L1273" s="1"/>
      <c r="M1273" s="1"/>
      <c r="N1273" s="1"/>
      <c r="O1273" s="1"/>
      <c r="P1273" s="1"/>
      <c r="Q1273" s="1"/>
      <c r="R1273" s="1"/>
      <c r="S1273" s="1"/>
      <c r="T1273" s="1"/>
      <c r="U1273" s="1"/>
      <c r="V1273" s="1"/>
      <c r="W1273" s="1"/>
      <c r="X1273" s="1"/>
      <c r="Y1273" s="1"/>
    </row>
    <row r="1274" spans="1:25" ht="9.75" customHeight="1">
      <c r="A1274" s="1"/>
      <c r="B1274" s="72"/>
      <c r="C1274" s="124"/>
      <c r="D1274" s="124"/>
      <c r="E1274" s="1"/>
      <c r="F1274" s="1"/>
      <c r="G1274" s="1"/>
      <c r="H1274" s="1"/>
      <c r="I1274" s="1"/>
      <c r="J1274" s="1"/>
      <c r="K1274" s="1"/>
      <c r="L1274" s="1"/>
      <c r="M1274" s="1"/>
      <c r="N1274" s="1"/>
      <c r="O1274" s="1"/>
      <c r="P1274" s="1"/>
      <c r="Q1274" s="1"/>
      <c r="R1274" s="1"/>
      <c r="S1274" s="1"/>
      <c r="T1274" s="1"/>
      <c r="U1274" s="1"/>
      <c r="V1274" s="1"/>
      <c r="W1274" s="1"/>
      <c r="X1274" s="1"/>
      <c r="Y1274" s="1"/>
    </row>
    <row r="1275" spans="1:25" ht="9.75" customHeight="1">
      <c r="A1275" s="1"/>
      <c r="B1275" s="72"/>
      <c r="C1275" s="124"/>
      <c r="D1275" s="124"/>
      <c r="E1275" s="1"/>
      <c r="F1275" s="1"/>
      <c r="G1275" s="1"/>
      <c r="H1275" s="1"/>
      <c r="I1275" s="1"/>
      <c r="J1275" s="1"/>
      <c r="K1275" s="1"/>
      <c r="L1275" s="1"/>
      <c r="M1275" s="1"/>
      <c r="N1275" s="1"/>
      <c r="O1275" s="1"/>
      <c r="P1275" s="1"/>
      <c r="Q1275" s="1"/>
      <c r="R1275" s="1"/>
      <c r="S1275" s="1"/>
      <c r="T1275" s="1"/>
      <c r="U1275" s="1"/>
      <c r="V1275" s="1"/>
      <c r="W1275" s="1"/>
      <c r="X1275" s="1"/>
      <c r="Y1275" s="1"/>
    </row>
    <row r="1276" spans="1:25" ht="9.75" customHeight="1">
      <c r="A1276" s="1"/>
      <c r="B1276" s="72"/>
      <c r="C1276" s="124"/>
      <c r="D1276" s="124"/>
      <c r="E1276" s="1"/>
      <c r="F1276" s="1"/>
      <c r="G1276" s="1"/>
      <c r="H1276" s="1"/>
      <c r="I1276" s="1"/>
      <c r="J1276" s="1"/>
      <c r="K1276" s="1"/>
      <c r="L1276" s="1"/>
      <c r="M1276" s="1"/>
      <c r="N1276" s="1"/>
      <c r="O1276" s="1"/>
      <c r="P1276" s="1"/>
      <c r="Q1276" s="1"/>
      <c r="R1276" s="1"/>
      <c r="S1276" s="1"/>
      <c r="T1276" s="1"/>
      <c r="U1276" s="1"/>
      <c r="V1276" s="1"/>
      <c r="W1276" s="1"/>
      <c r="X1276" s="1"/>
      <c r="Y1276" s="1"/>
    </row>
    <row r="1277" spans="1:25" ht="9.75" customHeight="1">
      <c r="A1277" s="1"/>
      <c r="B1277" s="72"/>
      <c r="C1277" s="124"/>
      <c r="D1277" s="124"/>
      <c r="E1277" s="1"/>
      <c r="F1277" s="1"/>
      <c r="G1277" s="1"/>
      <c r="H1277" s="1"/>
      <c r="I1277" s="1"/>
      <c r="J1277" s="1"/>
      <c r="K1277" s="1"/>
      <c r="L1277" s="1"/>
      <c r="M1277" s="1"/>
      <c r="N1277" s="1"/>
      <c r="O1277" s="1"/>
      <c r="P1277" s="1"/>
      <c r="Q1277" s="1"/>
      <c r="R1277" s="1"/>
      <c r="S1277" s="1"/>
      <c r="T1277" s="1"/>
      <c r="U1277" s="1"/>
      <c r="V1277" s="1"/>
      <c r="W1277" s="1"/>
      <c r="X1277" s="1"/>
      <c r="Y1277" s="1"/>
    </row>
    <row r="1278" spans="1:25" ht="9.75" customHeight="1">
      <c r="A1278" s="1"/>
      <c r="B1278" s="72"/>
      <c r="C1278" s="124"/>
      <c r="D1278" s="124"/>
      <c r="E1278" s="1"/>
      <c r="F1278" s="1"/>
      <c r="G1278" s="1"/>
      <c r="H1278" s="1"/>
      <c r="I1278" s="1"/>
      <c r="J1278" s="1"/>
      <c r="K1278" s="1"/>
      <c r="L1278" s="1"/>
      <c r="M1278" s="1"/>
      <c r="N1278" s="1"/>
      <c r="O1278" s="1"/>
      <c r="P1278" s="1"/>
      <c r="Q1278" s="1"/>
      <c r="R1278" s="1"/>
      <c r="S1278" s="1"/>
      <c r="T1278" s="1"/>
      <c r="U1278" s="1"/>
      <c r="V1278" s="1"/>
      <c r="W1278" s="1"/>
      <c r="X1278" s="1"/>
      <c r="Y1278" s="1"/>
    </row>
    <row r="1279" spans="1:25" ht="9.75" customHeight="1">
      <c r="A1279" s="1"/>
      <c r="B1279" s="72"/>
      <c r="C1279" s="124"/>
      <c r="D1279" s="124"/>
      <c r="E1279" s="1"/>
      <c r="F1279" s="1"/>
      <c r="G1279" s="1"/>
      <c r="H1279" s="1"/>
      <c r="I1279" s="1"/>
      <c r="J1279" s="1"/>
      <c r="K1279" s="1"/>
      <c r="L1279" s="1"/>
      <c r="M1279" s="1"/>
      <c r="N1279" s="1"/>
      <c r="O1279" s="1"/>
      <c r="P1279" s="1"/>
      <c r="Q1279" s="1"/>
      <c r="R1279" s="1"/>
      <c r="S1279" s="1"/>
      <c r="T1279" s="1"/>
      <c r="U1279" s="1"/>
      <c r="V1279" s="1"/>
      <c r="W1279" s="1"/>
      <c r="X1279" s="1"/>
      <c r="Y1279" s="1"/>
    </row>
    <row r="1280" spans="1:25" ht="9.75" customHeight="1">
      <c r="A1280" s="1"/>
      <c r="B1280" s="72"/>
      <c r="C1280" s="124"/>
      <c r="D1280" s="124"/>
      <c r="E1280" s="1"/>
      <c r="F1280" s="1"/>
      <c r="G1280" s="1"/>
      <c r="H1280" s="1"/>
      <c r="I1280" s="1"/>
      <c r="J1280" s="1"/>
      <c r="K1280" s="1"/>
      <c r="L1280" s="1"/>
      <c r="M1280" s="1"/>
      <c r="N1280" s="1"/>
      <c r="O1280" s="1"/>
      <c r="P1280" s="1"/>
      <c r="Q1280" s="1"/>
      <c r="R1280" s="1"/>
      <c r="S1280" s="1"/>
      <c r="T1280" s="1"/>
      <c r="U1280" s="1"/>
      <c r="V1280" s="1"/>
      <c r="W1280" s="1"/>
      <c r="X1280" s="1"/>
      <c r="Y1280" s="1"/>
    </row>
    <row r="1281" spans="1:25" ht="9.75" customHeight="1">
      <c r="A1281" s="1"/>
      <c r="B1281" s="72"/>
      <c r="C1281" s="124"/>
      <c r="D1281" s="124"/>
      <c r="E1281" s="1"/>
      <c r="F1281" s="1"/>
      <c r="G1281" s="1"/>
      <c r="H1281" s="1"/>
      <c r="I1281" s="1"/>
      <c r="J1281" s="1"/>
      <c r="K1281" s="1"/>
      <c r="L1281" s="1"/>
      <c r="M1281" s="1"/>
      <c r="N1281" s="1"/>
      <c r="O1281" s="1"/>
      <c r="P1281" s="1"/>
      <c r="Q1281" s="1"/>
      <c r="R1281" s="1"/>
      <c r="S1281" s="1"/>
      <c r="T1281" s="1"/>
      <c r="U1281" s="1"/>
      <c r="V1281" s="1"/>
      <c r="W1281" s="1"/>
      <c r="X1281" s="1"/>
      <c r="Y1281" s="1"/>
    </row>
    <row r="1282" spans="1:25" ht="9.75" customHeight="1">
      <c r="A1282" s="1"/>
      <c r="B1282" s="72"/>
      <c r="C1282" s="124"/>
      <c r="D1282" s="124"/>
      <c r="E1282" s="1"/>
      <c r="F1282" s="1"/>
      <c r="G1282" s="1"/>
      <c r="H1282" s="1"/>
      <c r="I1282" s="1"/>
      <c r="J1282" s="1"/>
      <c r="K1282" s="1"/>
      <c r="L1282" s="1"/>
      <c r="M1282" s="1"/>
      <c r="N1282" s="1"/>
      <c r="O1282" s="1"/>
      <c r="P1282" s="1"/>
      <c r="Q1282" s="1"/>
      <c r="R1282" s="1"/>
      <c r="S1282" s="1"/>
      <c r="T1282" s="1"/>
      <c r="U1282" s="1"/>
      <c r="V1282" s="1"/>
      <c r="W1282" s="1"/>
      <c r="X1282" s="1"/>
      <c r="Y1282" s="1"/>
    </row>
    <row r="1283" spans="1:25" ht="9.75" customHeight="1">
      <c r="A1283" s="1"/>
      <c r="B1283" s="72"/>
      <c r="C1283" s="124"/>
      <c r="D1283" s="124"/>
      <c r="E1283" s="1"/>
      <c r="F1283" s="1"/>
      <c r="G1283" s="1"/>
      <c r="H1283" s="1"/>
      <c r="I1283" s="1"/>
      <c r="J1283" s="1"/>
      <c r="K1283" s="1"/>
      <c r="L1283" s="1"/>
      <c r="M1283" s="1"/>
      <c r="N1283" s="1"/>
      <c r="O1283" s="1"/>
      <c r="P1283" s="1"/>
      <c r="Q1283" s="1"/>
      <c r="R1283" s="1"/>
      <c r="S1283" s="1"/>
      <c r="T1283" s="1"/>
      <c r="U1283" s="1"/>
      <c r="V1283" s="1"/>
      <c r="W1283" s="1"/>
      <c r="X1283" s="1"/>
      <c r="Y1283" s="1"/>
    </row>
    <row r="1284" spans="1:25" ht="9.75" customHeight="1">
      <c r="A1284" s="1"/>
      <c r="B1284" s="72"/>
      <c r="C1284" s="124"/>
      <c r="D1284" s="124"/>
      <c r="E1284" s="1"/>
      <c r="F1284" s="1"/>
      <c r="G1284" s="1"/>
      <c r="H1284" s="1"/>
      <c r="I1284" s="1"/>
      <c r="J1284" s="1"/>
      <c r="K1284" s="1"/>
      <c r="L1284" s="1"/>
      <c r="M1284" s="1"/>
      <c r="N1284" s="1"/>
      <c r="O1284" s="1"/>
      <c r="P1284" s="1"/>
      <c r="Q1284" s="1"/>
      <c r="R1284" s="1"/>
      <c r="S1284" s="1"/>
      <c r="T1284" s="1"/>
      <c r="U1284" s="1"/>
      <c r="V1284" s="1"/>
      <c r="W1284" s="1"/>
      <c r="X1284" s="1"/>
      <c r="Y1284" s="1"/>
    </row>
    <row r="1285" spans="1:25" ht="9.75" customHeight="1">
      <c r="A1285" s="1"/>
      <c r="B1285" s="72"/>
      <c r="C1285" s="124"/>
      <c r="D1285" s="124"/>
      <c r="E1285" s="1"/>
      <c r="F1285" s="1"/>
      <c r="G1285" s="1"/>
      <c r="H1285" s="1"/>
      <c r="I1285" s="1"/>
      <c r="J1285" s="1"/>
      <c r="K1285" s="1"/>
      <c r="L1285" s="1"/>
      <c r="M1285" s="1"/>
      <c r="N1285" s="1"/>
      <c r="O1285" s="1"/>
      <c r="P1285" s="1"/>
      <c r="Q1285" s="1"/>
      <c r="R1285" s="1"/>
      <c r="S1285" s="1"/>
      <c r="T1285" s="1"/>
      <c r="U1285" s="1"/>
      <c r="V1285" s="1"/>
      <c r="W1285" s="1"/>
      <c r="X1285" s="1"/>
      <c r="Y1285" s="1"/>
    </row>
    <row r="1286" spans="1:25" ht="9.75" customHeight="1">
      <c r="A1286" s="1"/>
      <c r="B1286" s="72"/>
      <c r="C1286" s="124"/>
      <c r="D1286" s="124"/>
      <c r="E1286" s="1"/>
      <c r="F1286" s="1"/>
      <c r="G1286" s="1"/>
      <c r="H1286" s="1"/>
      <c r="I1286" s="1"/>
      <c r="J1286" s="1"/>
      <c r="K1286" s="1"/>
      <c r="L1286" s="1"/>
      <c r="M1286" s="1"/>
      <c r="N1286" s="1"/>
      <c r="O1286" s="1"/>
      <c r="P1286" s="1"/>
      <c r="Q1286" s="1"/>
      <c r="R1286" s="1"/>
      <c r="S1286" s="1"/>
      <c r="T1286" s="1"/>
      <c r="U1286" s="1"/>
      <c r="V1286" s="1"/>
      <c r="W1286" s="1"/>
      <c r="X1286" s="1"/>
      <c r="Y1286" s="1"/>
    </row>
    <row r="1287" spans="1:25" ht="9.75" customHeight="1">
      <c r="A1287" s="1"/>
      <c r="B1287" s="72"/>
      <c r="C1287" s="124"/>
      <c r="D1287" s="124"/>
      <c r="E1287" s="1"/>
      <c r="F1287" s="1"/>
      <c r="G1287" s="1"/>
      <c r="H1287" s="1"/>
      <c r="I1287" s="1"/>
      <c r="J1287" s="1"/>
      <c r="K1287" s="1"/>
      <c r="L1287" s="1"/>
      <c r="M1287" s="1"/>
      <c r="N1287" s="1"/>
      <c r="O1287" s="1"/>
      <c r="P1287" s="1"/>
      <c r="Q1287" s="1"/>
      <c r="R1287" s="1"/>
      <c r="S1287" s="1"/>
      <c r="T1287" s="1"/>
      <c r="U1287" s="1"/>
      <c r="V1287" s="1"/>
      <c r="W1287" s="1"/>
      <c r="X1287" s="1"/>
      <c r="Y1287" s="1"/>
    </row>
    <row r="1288" spans="1:25" ht="9.75" customHeight="1">
      <c r="A1288" s="1"/>
      <c r="B1288" s="72"/>
      <c r="C1288" s="124"/>
      <c r="D1288" s="124"/>
      <c r="E1288" s="1"/>
      <c r="F1288" s="1"/>
      <c r="G1288" s="1"/>
      <c r="H1288" s="1"/>
      <c r="I1288" s="1"/>
      <c r="J1288" s="1"/>
      <c r="K1288" s="1"/>
      <c r="L1288" s="1"/>
      <c r="M1288" s="1"/>
      <c r="N1288" s="1"/>
      <c r="O1288" s="1"/>
      <c r="P1288" s="1"/>
      <c r="Q1288" s="1"/>
      <c r="R1288" s="1"/>
      <c r="S1288" s="1"/>
      <c r="T1288" s="1"/>
      <c r="U1288" s="1"/>
      <c r="V1288" s="1"/>
      <c r="W1288" s="1"/>
      <c r="X1288" s="1"/>
      <c r="Y1288" s="1"/>
    </row>
    <row r="1289" spans="1:25" ht="9.75" customHeight="1">
      <c r="A1289" s="1"/>
      <c r="B1289" s="72"/>
      <c r="C1289" s="124"/>
      <c r="D1289" s="124"/>
      <c r="E1289" s="1"/>
      <c r="F1289" s="1"/>
      <c r="G1289" s="1"/>
      <c r="H1289" s="1"/>
      <c r="I1289" s="1"/>
      <c r="J1289" s="1"/>
      <c r="K1289" s="1"/>
      <c r="L1289" s="1"/>
      <c r="M1289" s="1"/>
      <c r="N1289" s="1"/>
      <c r="O1289" s="1"/>
      <c r="P1289" s="1"/>
      <c r="Q1289" s="1"/>
      <c r="R1289" s="1"/>
      <c r="S1289" s="1"/>
      <c r="T1289" s="1"/>
      <c r="U1289" s="1"/>
      <c r="V1289" s="1"/>
      <c r="W1289" s="1"/>
      <c r="X1289" s="1"/>
      <c r="Y1289" s="1"/>
    </row>
    <row r="1290" spans="1:25" ht="9.75" customHeight="1">
      <c r="A1290" s="1"/>
      <c r="B1290" s="72"/>
      <c r="C1290" s="124"/>
      <c r="D1290" s="124"/>
      <c r="E1290" s="1"/>
      <c r="F1290" s="1"/>
      <c r="G1290" s="1"/>
      <c r="H1290" s="1"/>
      <c r="I1290" s="1"/>
      <c r="J1290" s="1"/>
      <c r="K1290" s="1"/>
      <c r="L1290" s="1"/>
      <c r="M1290" s="1"/>
      <c r="N1290" s="1"/>
      <c r="O1290" s="1"/>
      <c r="P1290" s="1"/>
      <c r="Q1290" s="1"/>
      <c r="R1290" s="1"/>
      <c r="S1290" s="1"/>
      <c r="T1290" s="1"/>
      <c r="U1290" s="1"/>
      <c r="V1290" s="1"/>
      <c r="W1290" s="1"/>
      <c r="X1290" s="1"/>
      <c r="Y1290" s="1"/>
    </row>
    <row r="1291" spans="1:25" ht="9.75" customHeight="1">
      <c r="A1291" s="1"/>
      <c r="B1291" s="72"/>
      <c r="C1291" s="124"/>
      <c r="D1291" s="124"/>
      <c r="E1291" s="1"/>
      <c r="F1291" s="1"/>
      <c r="G1291" s="1"/>
      <c r="H1291" s="1"/>
      <c r="I1291" s="1"/>
      <c r="J1291" s="1"/>
      <c r="K1291" s="1"/>
      <c r="L1291" s="1"/>
      <c r="M1291" s="1"/>
      <c r="N1291" s="1"/>
      <c r="O1291" s="1"/>
      <c r="P1291" s="1"/>
      <c r="Q1291" s="1"/>
      <c r="R1291" s="1"/>
      <c r="S1291" s="1"/>
      <c r="T1291" s="1"/>
      <c r="U1291" s="1"/>
      <c r="V1291" s="1"/>
      <c r="W1291" s="1"/>
      <c r="X1291" s="1"/>
      <c r="Y1291" s="1"/>
    </row>
    <row r="1292" spans="1:25" ht="9.75" customHeight="1">
      <c r="A1292" s="1"/>
      <c r="B1292" s="72"/>
      <c r="C1292" s="124"/>
      <c r="D1292" s="124"/>
      <c r="E1292" s="1"/>
      <c r="F1292" s="1"/>
      <c r="G1292" s="1"/>
      <c r="H1292" s="1"/>
      <c r="I1292" s="1"/>
      <c r="J1292" s="1"/>
      <c r="K1292" s="1"/>
      <c r="L1292" s="1"/>
      <c r="M1292" s="1"/>
      <c r="N1292" s="1"/>
      <c r="O1292" s="1"/>
      <c r="P1292" s="1"/>
      <c r="Q1292" s="1"/>
      <c r="R1292" s="1"/>
      <c r="S1292" s="1"/>
      <c r="T1292" s="1"/>
      <c r="U1292" s="1"/>
      <c r="V1292" s="1"/>
      <c r="W1292" s="1"/>
      <c r="X1292" s="1"/>
      <c r="Y1292" s="1"/>
    </row>
    <row r="1293" spans="1:25" ht="9.75" customHeight="1">
      <c r="A1293" s="1"/>
      <c r="B1293" s="72"/>
      <c r="C1293" s="124"/>
      <c r="D1293" s="124"/>
      <c r="E1293" s="1"/>
      <c r="F1293" s="1"/>
      <c r="G1293" s="1"/>
      <c r="H1293" s="1"/>
      <c r="I1293" s="1"/>
      <c r="J1293" s="1"/>
      <c r="K1293" s="1"/>
      <c r="L1293" s="1"/>
      <c r="M1293" s="1"/>
      <c r="N1293" s="1"/>
      <c r="O1293" s="1"/>
      <c r="P1293" s="1"/>
      <c r="Q1293" s="1"/>
      <c r="R1293" s="1"/>
      <c r="S1293" s="1"/>
      <c r="T1293" s="1"/>
      <c r="U1293" s="1"/>
      <c r="V1293" s="1"/>
      <c r="W1293" s="1"/>
      <c r="X1293" s="1"/>
      <c r="Y1293" s="1"/>
    </row>
    <row r="1294" spans="1:25" ht="9.75" customHeight="1">
      <c r="A1294" s="1"/>
      <c r="B1294" s="72"/>
      <c r="C1294" s="124"/>
      <c r="D1294" s="124"/>
      <c r="E1294" s="1"/>
      <c r="F1294" s="1"/>
      <c r="G1294" s="1"/>
      <c r="H1294" s="1"/>
      <c r="I1294" s="1"/>
      <c r="J1294" s="1"/>
      <c r="K1294" s="1"/>
      <c r="L1294" s="1"/>
      <c r="M1294" s="1"/>
      <c r="N1294" s="1"/>
      <c r="O1294" s="1"/>
      <c r="P1294" s="1"/>
      <c r="Q1294" s="1"/>
      <c r="R1294" s="1"/>
      <c r="S1294" s="1"/>
      <c r="T1294" s="1"/>
      <c r="U1294" s="1"/>
      <c r="V1294" s="1"/>
      <c r="W1294" s="1"/>
      <c r="X1294" s="1"/>
      <c r="Y1294" s="1"/>
    </row>
    <row r="1295" spans="1:25" ht="9.75" customHeight="1">
      <c r="A1295" s="1"/>
      <c r="B1295" s="72"/>
      <c r="C1295" s="124"/>
      <c r="D1295" s="124"/>
      <c r="E1295" s="1"/>
      <c r="F1295" s="1"/>
      <c r="G1295" s="1"/>
      <c r="H1295" s="1"/>
      <c r="I1295" s="1"/>
      <c r="J1295" s="1"/>
      <c r="K1295" s="1"/>
      <c r="L1295" s="1"/>
      <c r="M1295" s="1"/>
      <c r="N1295" s="1"/>
      <c r="O1295" s="1"/>
      <c r="P1295" s="1"/>
      <c r="Q1295" s="1"/>
      <c r="R1295" s="1"/>
      <c r="S1295" s="1"/>
      <c r="T1295" s="1"/>
      <c r="U1295" s="1"/>
      <c r="V1295" s="1"/>
      <c r="W1295" s="1"/>
      <c r="X1295" s="1"/>
      <c r="Y1295" s="1"/>
    </row>
    <row r="1296" spans="1:25" ht="9.75" customHeight="1">
      <c r="A1296" s="1"/>
      <c r="B1296" s="72"/>
      <c r="C1296" s="124"/>
      <c r="D1296" s="124"/>
      <c r="E1296" s="1"/>
      <c r="F1296" s="1"/>
      <c r="G1296" s="1"/>
      <c r="H1296" s="1"/>
      <c r="I1296" s="1"/>
      <c r="J1296" s="1"/>
      <c r="K1296" s="1"/>
      <c r="L1296" s="1"/>
      <c r="M1296" s="1"/>
      <c r="N1296" s="1"/>
      <c r="O1296" s="1"/>
      <c r="P1296" s="1"/>
      <c r="Q1296" s="1"/>
      <c r="R1296" s="1"/>
      <c r="S1296" s="1"/>
      <c r="T1296" s="1"/>
      <c r="U1296" s="1"/>
      <c r="V1296" s="1"/>
      <c r="W1296" s="1"/>
      <c r="X1296" s="1"/>
      <c r="Y1296" s="1"/>
    </row>
    <row r="1297" spans="1:25" ht="9.75" customHeight="1">
      <c r="A1297" s="1"/>
      <c r="B1297" s="72"/>
      <c r="C1297" s="124"/>
      <c r="D1297" s="124"/>
      <c r="E1297" s="1"/>
      <c r="F1297" s="1"/>
      <c r="G1297" s="1"/>
      <c r="H1297" s="1"/>
      <c r="I1297" s="1"/>
      <c r="J1297" s="1"/>
      <c r="K1297" s="1"/>
      <c r="L1297" s="1"/>
      <c r="M1297" s="1"/>
      <c r="N1297" s="1"/>
      <c r="O1297" s="1"/>
      <c r="P1297" s="1"/>
      <c r="Q1297" s="1"/>
      <c r="R1297" s="1"/>
      <c r="S1297" s="1"/>
      <c r="T1297" s="1"/>
      <c r="U1297" s="1"/>
      <c r="V1297" s="1"/>
      <c r="W1297" s="1"/>
      <c r="X1297" s="1"/>
      <c r="Y1297" s="1"/>
    </row>
    <row r="1298" spans="1:25" ht="9.75" customHeight="1">
      <c r="A1298" s="1"/>
      <c r="B1298" s="72"/>
      <c r="C1298" s="124"/>
      <c r="D1298" s="124"/>
      <c r="E1298" s="1"/>
      <c r="F1298" s="1"/>
      <c r="G1298" s="1"/>
      <c r="H1298" s="1"/>
      <c r="I1298" s="1"/>
      <c r="J1298" s="1"/>
      <c r="K1298" s="1"/>
      <c r="L1298" s="1"/>
      <c r="M1298" s="1"/>
      <c r="N1298" s="1"/>
      <c r="O1298" s="1"/>
      <c r="P1298" s="1"/>
      <c r="Q1298" s="1"/>
      <c r="R1298" s="1"/>
      <c r="S1298" s="1"/>
      <c r="T1298" s="1"/>
      <c r="U1298" s="1"/>
      <c r="V1298" s="1"/>
      <c r="W1298" s="1"/>
      <c r="X1298" s="1"/>
      <c r="Y1298" s="1"/>
    </row>
    <row r="1299" spans="1:25" ht="9.75" customHeight="1">
      <c r="A1299" s="1"/>
      <c r="B1299" s="72"/>
      <c r="C1299" s="124"/>
      <c r="D1299" s="124"/>
      <c r="E1299" s="1"/>
      <c r="F1299" s="1"/>
      <c r="G1299" s="1"/>
      <c r="H1299" s="1"/>
      <c r="I1299" s="1"/>
      <c r="J1299" s="1"/>
      <c r="K1299" s="1"/>
      <c r="L1299" s="1"/>
      <c r="M1299" s="1"/>
      <c r="N1299" s="1"/>
      <c r="O1299" s="1"/>
      <c r="P1299" s="1"/>
      <c r="Q1299" s="1"/>
      <c r="R1299" s="1"/>
      <c r="S1299" s="1"/>
      <c r="T1299" s="1"/>
      <c r="U1299" s="1"/>
      <c r="V1299" s="1"/>
      <c r="W1299" s="1"/>
      <c r="X1299" s="1"/>
      <c r="Y1299" s="1"/>
    </row>
    <row r="1300" spans="1:25" ht="9.75" customHeight="1">
      <c r="A1300" s="1"/>
      <c r="B1300" s="72"/>
      <c r="C1300" s="124"/>
      <c r="D1300" s="124"/>
      <c r="E1300" s="1"/>
      <c r="F1300" s="1"/>
      <c r="G1300" s="1"/>
      <c r="H1300" s="1"/>
      <c r="I1300" s="1"/>
      <c r="J1300" s="1"/>
      <c r="K1300" s="1"/>
      <c r="L1300" s="1"/>
      <c r="M1300" s="1"/>
      <c r="N1300" s="1"/>
      <c r="O1300" s="1"/>
      <c r="P1300" s="1"/>
      <c r="Q1300" s="1"/>
      <c r="R1300" s="1"/>
      <c r="S1300" s="1"/>
      <c r="T1300" s="1"/>
      <c r="U1300" s="1"/>
      <c r="V1300" s="1"/>
      <c r="W1300" s="1"/>
      <c r="X1300" s="1"/>
      <c r="Y1300" s="1"/>
    </row>
    <row r="1301" spans="1:25" ht="9.75" customHeight="1">
      <c r="A1301" s="1"/>
      <c r="B1301" s="72"/>
      <c r="C1301" s="124"/>
      <c r="D1301" s="124"/>
      <c r="E1301" s="1"/>
      <c r="F1301" s="1"/>
      <c r="G1301" s="1"/>
      <c r="H1301" s="1"/>
      <c r="I1301" s="1"/>
      <c r="J1301" s="1"/>
      <c r="K1301" s="1"/>
      <c r="L1301" s="1"/>
      <c r="M1301" s="1"/>
      <c r="N1301" s="1"/>
      <c r="O1301" s="1"/>
      <c r="P1301" s="1"/>
      <c r="Q1301" s="1"/>
      <c r="R1301" s="1"/>
      <c r="S1301" s="1"/>
      <c r="T1301" s="1"/>
      <c r="U1301" s="1"/>
      <c r="V1301" s="1"/>
      <c r="W1301" s="1"/>
      <c r="X1301" s="1"/>
      <c r="Y1301" s="1"/>
    </row>
    <row r="1302" spans="1:25" ht="9.75" customHeight="1">
      <c r="A1302" s="1"/>
      <c r="B1302" s="72"/>
      <c r="C1302" s="124"/>
      <c r="D1302" s="124"/>
      <c r="E1302" s="1"/>
      <c r="F1302" s="1"/>
      <c r="G1302" s="1"/>
      <c r="H1302" s="1"/>
      <c r="I1302" s="1"/>
      <c r="J1302" s="1"/>
      <c r="K1302" s="1"/>
      <c r="L1302" s="1"/>
      <c r="M1302" s="1"/>
      <c r="N1302" s="1"/>
      <c r="O1302" s="1"/>
      <c r="P1302" s="1"/>
      <c r="Q1302" s="1"/>
      <c r="R1302" s="1"/>
      <c r="S1302" s="1"/>
      <c r="T1302" s="1"/>
      <c r="U1302" s="1"/>
      <c r="V1302" s="1"/>
      <c r="W1302" s="1"/>
      <c r="X1302" s="1"/>
      <c r="Y1302" s="1"/>
    </row>
    <row r="1303" spans="1:25" ht="9.75" customHeight="1">
      <c r="A1303" s="1"/>
      <c r="B1303" s="72"/>
      <c r="C1303" s="124"/>
      <c r="D1303" s="124"/>
      <c r="E1303" s="1"/>
      <c r="F1303" s="1"/>
      <c r="G1303" s="1"/>
      <c r="H1303" s="1"/>
      <c r="I1303" s="1"/>
      <c r="J1303" s="1"/>
      <c r="K1303" s="1"/>
      <c r="L1303" s="1"/>
      <c r="M1303" s="1"/>
      <c r="N1303" s="1"/>
      <c r="O1303" s="1"/>
      <c r="P1303" s="1"/>
      <c r="Q1303" s="1"/>
      <c r="R1303" s="1"/>
      <c r="S1303" s="1"/>
      <c r="T1303" s="1"/>
      <c r="U1303" s="1"/>
      <c r="V1303" s="1"/>
      <c r="W1303" s="1"/>
      <c r="X1303" s="1"/>
      <c r="Y1303" s="1"/>
    </row>
    <row r="1304" spans="1:25" ht="9.75" customHeight="1">
      <c r="A1304" s="1"/>
      <c r="B1304" s="72"/>
      <c r="C1304" s="124"/>
      <c r="D1304" s="124"/>
      <c r="E1304" s="1"/>
      <c r="F1304" s="1"/>
      <c r="G1304" s="1"/>
      <c r="H1304" s="1"/>
      <c r="I1304" s="1"/>
      <c r="J1304" s="1"/>
      <c r="K1304" s="1"/>
      <c r="L1304" s="1"/>
      <c r="M1304" s="1"/>
      <c r="N1304" s="1"/>
      <c r="O1304" s="1"/>
      <c r="P1304" s="1"/>
      <c r="Q1304" s="1"/>
      <c r="R1304" s="1"/>
      <c r="S1304" s="1"/>
      <c r="T1304" s="1"/>
      <c r="U1304" s="1"/>
      <c r="V1304" s="1"/>
      <c r="W1304" s="1"/>
      <c r="X1304" s="1"/>
      <c r="Y1304" s="1"/>
    </row>
    <row r="1305" spans="1:25" ht="9.75" customHeight="1">
      <c r="A1305" s="1"/>
      <c r="B1305" s="72"/>
      <c r="C1305" s="124"/>
      <c r="D1305" s="124"/>
      <c r="E1305" s="1"/>
      <c r="F1305" s="1"/>
      <c r="G1305" s="1"/>
      <c r="H1305" s="1"/>
      <c r="I1305" s="1"/>
      <c r="J1305" s="1"/>
      <c r="K1305" s="1"/>
      <c r="L1305" s="1"/>
      <c r="M1305" s="1"/>
      <c r="N1305" s="1"/>
      <c r="O1305" s="1"/>
      <c r="P1305" s="1"/>
      <c r="Q1305" s="1"/>
      <c r="R1305" s="1"/>
      <c r="S1305" s="1"/>
      <c r="T1305" s="1"/>
      <c r="U1305" s="1"/>
      <c r="V1305" s="1"/>
      <c r="W1305" s="1"/>
      <c r="X1305" s="1"/>
      <c r="Y1305" s="1"/>
    </row>
    <row r="1306" spans="1:25" ht="9.75" customHeight="1">
      <c r="A1306" s="1"/>
      <c r="B1306" s="72"/>
      <c r="C1306" s="124"/>
      <c r="D1306" s="124"/>
      <c r="E1306" s="1"/>
      <c r="F1306" s="1"/>
      <c r="G1306" s="1"/>
      <c r="H1306" s="1"/>
      <c r="I1306" s="1"/>
      <c r="J1306" s="1"/>
      <c r="K1306" s="1"/>
      <c r="L1306" s="1"/>
      <c r="M1306" s="1"/>
      <c r="N1306" s="1"/>
      <c r="O1306" s="1"/>
      <c r="P1306" s="1"/>
      <c r="Q1306" s="1"/>
      <c r="R1306" s="1"/>
      <c r="S1306" s="1"/>
      <c r="T1306" s="1"/>
      <c r="U1306" s="1"/>
      <c r="V1306" s="1"/>
      <c r="W1306" s="1"/>
      <c r="X1306" s="1"/>
      <c r="Y1306" s="1"/>
    </row>
    <row r="1307" spans="1:25" ht="9.75" customHeight="1">
      <c r="A1307" s="1"/>
      <c r="B1307" s="72"/>
      <c r="C1307" s="124"/>
      <c r="D1307" s="124"/>
      <c r="E1307" s="1"/>
      <c r="F1307" s="1"/>
      <c r="G1307" s="1"/>
      <c r="H1307" s="1"/>
      <c r="I1307" s="1"/>
      <c r="J1307" s="1"/>
      <c r="K1307" s="1"/>
      <c r="L1307" s="1"/>
      <c r="M1307" s="1"/>
      <c r="N1307" s="1"/>
      <c r="O1307" s="1"/>
      <c r="P1307" s="1"/>
      <c r="Q1307" s="1"/>
      <c r="R1307" s="1"/>
      <c r="S1307" s="1"/>
      <c r="T1307" s="1"/>
      <c r="U1307" s="1"/>
      <c r="V1307" s="1"/>
      <c r="W1307" s="1"/>
      <c r="X1307" s="1"/>
      <c r="Y1307" s="1"/>
    </row>
    <row r="1308" spans="1:25" ht="9.75" customHeight="1">
      <c r="A1308" s="1"/>
      <c r="B1308" s="72"/>
      <c r="C1308" s="124"/>
      <c r="D1308" s="124"/>
      <c r="E1308" s="1"/>
      <c r="F1308" s="1"/>
      <c r="G1308" s="1"/>
      <c r="H1308" s="1"/>
      <c r="I1308" s="1"/>
      <c r="J1308" s="1"/>
      <c r="K1308" s="1"/>
      <c r="L1308" s="1"/>
      <c r="M1308" s="1"/>
      <c r="N1308" s="1"/>
      <c r="O1308" s="1"/>
      <c r="P1308" s="1"/>
      <c r="Q1308" s="1"/>
      <c r="R1308" s="1"/>
      <c r="S1308" s="1"/>
      <c r="T1308" s="1"/>
      <c r="U1308" s="1"/>
      <c r="V1308" s="1"/>
      <c r="W1308" s="1"/>
      <c r="X1308" s="1"/>
      <c r="Y1308" s="1"/>
    </row>
    <row r="1309" spans="1:25" ht="9.75" customHeight="1">
      <c r="A1309" s="1"/>
      <c r="B1309" s="72"/>
      <c r="C1309" s="124"/>
      <c r="D1309" s="124"/>
      <c r="E1309" s="1"/>
      <c r="F1309" s="1"/>
      <c r="G1309" s="1"/>
      <c r="H1309" s="1"/>
      <c r="I1309" s="1"/>
      <c r="J1309" s="1"/>
      <c r="K1309" s="1"/>
      <c r="L1309" s="1"/>
      <c r="M1309" s="1"/>
      <c r="N1309" s="1"/>
      <c r="O1309" s="1"/>
      <c r="P1309" s="1"/>
      <c r="Q1309" s="1"/>
      <c r="R1309" s="1"/>
      <c r="S1309" s="1"/>
      <c r="T1309" s="1"/>
      <c r="U1309" s="1"/>
      <c r="V1309" s="1"/>
      <c r="W1309" s="1"/>
      <c r="X1309" s="1"/>
      <c r="Y1309" s="1"/>
    </row>
    <row r="1310" spans="1:25" ht="9.75" customHeight="1">
      <c r="A1310" s="1"/>
      <c r="B1310" s="72"/>
      <c r="C1310" s="124"/>
      <c r="D1310" s="124"/>
      <c r="E1310" s="1"/>
      <c r="F1310" s="1"/>
      <c r="G1310" s="1"/>
      <c r="H1310" s="1"/>
      <c r="I1310" s="1"/>
      <c r="J1310" s="1"/>
      <c r="K1310" s="1"/>
      <c r="L1310" s="1"/>
      <c r="M1310" s="1"/>
      <c r="N1310" s="1"/>
      <c r="O1310" s="1"/>
      <c r="P1310" s="1"/>
      <c r="Q1310" s="1"/>
      <c r="R1310" s="1"/>
      <c r="S1310" s="1"/>
      <c r="T1310" s="1"/>
      <c r="U1310" s="1"/>
      <c r="V1310" s="1"/>
      <c r="W1310" s="1"/>
      <c r="X1310" s="1"/>
      <c r="Y1310" s="1"/>
    </row>
    <row r="1311" spans="1:25" ht="9.75" customHeight="1">
      <c r="A1311" s="1"/>
      <c r="B1311" s="72"/>
      <c r="C1311" s="124"/>
      <c r="D1311" s="124"/>
      <c r="E1311" s="1"/>
      <c r="F1311" s="1"/>
      <c r="G1311" s="1"/>
      <c r="H1311" s="1"/>
      <c r="I1311" s="1"/>
      <c r="J1311" s="1"/>
      <c r="K1311" s="1"/>
      <c r="L1311" s="1"/>
      <c r="M1311" s="1"/>
      <c r="N1311" s="1"/>
      <c r="O1311" s="1"/>
      <c r="P1311" s="1"/>
      <c r="Q1311" s="1"/>
      <c r="R1311" s="1"/>
      <c r="S1311" s="1"/>
      <c r="T1311" s="1"/>
      <c r="U1311" s="1"/>
      <c r="V1311" s="1"/>
      <c r="W1311" s="1"/>
      <c r="X1311" s="1"/>
      <c r="Y1311" s="1"/>
    </row>
    <row r="1312" spans="1:25" ht="9.75" customHeight="1">
      <c r="A1312" s="1"/>
      <c r="B1312" s="72"/>
      <c r="C1312" s="124"/>
      <c r="D1312" s="124"/>
      <c r="E1312" s="1"/>
      <c r="F1312" s="1"/>
      <c r="G1312" s="1"/>
      <c r="H1312" s="1"/>
      <c r="I1312" s="1"/>
      <c r="J1312" s="1"/>
      <c r="K1312" s="1"/>
      <c r="L1312" s="1"/>
      <c r="M1312" s="1"/>
      <c r="N1312" s="1"/>
      <c r="O1312" s="1"/>
      <c r="P1312" s="1"/>
      <c r="Q1312" s="1"/>
      <c r="R1312" s="1"/>
      <c r="S1312" s="1"/>
      <c r="T1312" s="1"/>
      <c r="U1312" s="1"/>
      <c r="V1312" s="1"/>
      <c r="W1312" s="1"/>
      <c r="X1312" s="1"/>
      <c r="Y1312" s="1"/>
    </row>
    <row r="1313" spans="1:25" ht="9.75" customHeight="1">
      <c r="A1313" s="1"/>
      <c r="B1313" s="72"/>
      <c r="C1313" s="124"/>
      <c r="D1313" s="124"/>
      <c r="E1313" s="1"/>
      <c r="F1313" s="1"/>
      <c r="G1313" s="1"/>
      <c r="H1313" s="1"/>
      <c r="I1313" s="1"/>
      <c r="J1313" s="1"/>
      <c r="K1313" s="1"/>
      <c r="L1313" s="1"/>
      <c r="M1313" s="1"/>
      <c r="N1313" s="1"/>
      <c r="O1313" s="1"/>
      <c r="P1313" s="1"/>
      <c r="Q1313" s="1"/>
      <c r="R1313" s="1"/>
      <c r="S1313" s="1"/>
      <c r="T1313" s="1"/>
      <c r="U1313" s="1"/>
      <c r="V1313" s="1"/>
      <c r="W1313" s="1"/>
      <c r="X1313" s="1"/>
      <c r="Y1313" s="1"/>
    </row>
    <row r="1314" spans="1:25" ht="9.75" customHeight="1">
      <c r="A1314" s="1"/>
      <c r="B1314" s="72"/>
      <c r="C1314" s="124"/>
      <c r="D1314" s="124"/>
      <c r="E1314" s="1"/>
      <c r="F1314" s="1"/>
      <c r="G1314" s="1"/>
      <c r="H1314" s="1"/>
      <c r="I1314" s="1"/>
      <c r="J1314" s="1"/>
      <c r="K1314" s="1"/>
      <c r="L1314" s="1"/>
      <c r="M1314" s="1"/>
      <c r="N1314" s="1"/>
      <c r="O1314" s="1"/>
      <c r="P1314" s="1"/>
      <c r="Q1314" s="1"/>
      <c r="R1314" s="1"/>
      <c r="S1314" s="1"/>
      <c r="T1314" s="1"/>
      <c r="U1314" s="1"/>
      <c r="V1314" s="1"/>
      <c r="W1314" s="1"/>
      <c r="X1314" s="1"/>
      <c r="Y1314" s="1"/>
    </row>
    <row r="1315" spans="1:25" ht="9.75" customHeight="1">
      <c r="A1315" s="1"/>
      <c r="B1315" s="72"/>
      <c r="C1315" s="124"/>
      <c r="D1315" s="124"/>
      <c r="E1315" s="1"/>
      <c r="F1315" s="1"/>
      <c r="G1315" s="1"/>
      <c r="H1315" s="1"/>
      <c r="I1315" s="1"/>
      <c r="J1315" s="1"/>
      <c r="K1315" s="1"/>
      <c r="L1315" s="1"/>
      <c r="M1315" s="1"/>
      <c r="N1315" s="1"/>
      <c r="O1315" s="1"/>
      <c r="P1315" s="1"/>
      <c r="Q1315" s="1"/>
      <c r="R1315" s="1"/>
      <c r="S1315" s="1"/>
      <c r="T1315" s="1"/>
      <c r="U1315" s="1"/>
      <c r="V1315" s="1"/>
      <c r="W1315" s="1"/>
      <c r="X1315" s="1"/>
      <c r="Y1315" s="1"/>
    </row>
    <row r="1316" spans="1:25" ht="9.75" customHeight="1">
      <c r="A1316" s="1"/>
      <c r="B1316" s="72"/>
      <c r="C1316" s="124"/>
      <c r="D1316" s="124"/>
      <c r="E1316" s="1"/>
      <c r="F1316" s="1"/>
      <c r="G1316" s="1"/>
      <c r="H1316" s="1"/>
      <c r="I1316" s="1"/>
      <c r="J1316" s="1"/>
      <c r="K1316" s="1"/>
      <c r="L1316" s="1"/>
      <c r="M1316" s="1"/>
      <c r="N1316" s="1"/>
      <c r="O1316" s="1"/>
      <c r="P1316" s="1"/>
      <c r="Q1316" s="1"/>
      <c r="R1316" s="1"/>
      <c r="S1316" s="1"/>
      <c r="T1316" s="1"/>
      <c r="U1316" s="1"/>
      <c r="V1316" s="1"/>
      <c r="W1316" s="1"/>
      <c r="X1316" s="1"/>
      <c r="Y1316" s="1"/>
    </row>
    <row r="1317" spans="1:25" ht="9.75" customHeight="1">
      <c r="A1317" s="1"/>
      <c r="B1317" s="72"/>
      <c r="C1317" s="124"/>
      <c r="D1317" s="124"/>
      <c r="E1317" s="1"/>
      <c r="F1317" s="1"/>
      <c r="G1317" s="1"/>
      <c r="H1317" s="1"/>
      <c r="I1317" s="1"/>
      <c r="J1317" s="1"/>
      <c r="K1317" s="1"/>
      <c r="L1317" s="1"/>
      <c r="M1317" s="1"/>
      <c r="N1317" s="1"/>
      <c r="O1317" s="1"/>
      <c r="P1317" s="1"/>
      <c r="Q1317" s="1"/>
      <c r="R1317" s="1"/>
      <c r="S1317" s="1"/>
      <c r="T1317" s="1"/>
      <c r="U1317" s="1"/>
      <c r="V1317" s="1"/>
      <c r="W1317" s="1"/>
      <c r="X1317" s="1"/>
      <c r="Y1317" s="1"/>
    </row>
    <row r="1318" spans="1:25" ht="9.75" customHeight="1">
      <c r="A1318" s="1"/>
      <c r="B1318" s="72"/>
      <c r="C1318" s="124"/>
      <c r="D1318" s="124"/>
      <c r="E1318" s="1"/>
      <c r="F1318" s="1"/>
      <c r="G1318" s="1"/>
      <c r="H1318" s="1"/>
      <c r="I1318" s="1"/>
      <c r="J1318" s="1"/>
      <c r="K1318" s="1"/>
      <c r="L1318" s="1"/>
      <c r="M1318" s="1"/>
      <c r="N1318" s="1"/>
      <c r="O1318" s="1"/>
      <c r="P1318" s="1"/>
      <c r="Q1318" s="1"/>
      <c r="R1318" s="1"/>
      <c r="S1318" s="1"/>
      <c r="T1318" s="1"/>
      <c r="U1318" s="1"/>
      <c r="V1318" s="1"/>
      <c r="W1318" s="1"/>
      <c r="X1318" s="1"/>
      <c r="Y1318" s="1"/>
    </row>
    <row r="1319" spans="1:25" ht="9.75" customHeight="1">
      <c r="A1319" s="1"/>
      <c r="B1319" s="72"/>
      <c r="C1319" s="124"/>
      <c r="D1319" s="124"/>
      <c r="E1319" s="1"/>
      <c r="F1319" s="1"/>
      <c r="G1319" s="1"/>
      <c r="H1319" s="1"/>
      <c r="I1319" s="1"/>
      <c r="J1319" s="1"/>
      <c r="K1319" s="1"/>
      <c r="L1319" s="1"/>
      <c r="M1319" s="1"/>
      <c r="N1319" s="1"/>
      <c r="O1319" s="1"/>
      <c r="P1319" s="1"/>
      <c r="Q1319" s="1"/>
      <c r="R1319" s="1"/>
      <c r="S1319" s="1"/>
      <c r="T1319" s="1"/>
      <c r="U1319" s="1"/>
      <c r="V1319" s="1"/>
      <c r="W1319" s="1"/>
      <c r="X1319" s="1"/>
      <c r="Y1319" s="1"/>
    </row>
    <row r="1320" spans="1:25" ht="9.75" customHeight="1">
      <c r="A1320" s="1"/>
      <c r="B1320" s="72"/>
      <c r="C1320" s="124"/>
      <c r="D1320" s="124"/>
      <c r="E1320" s="1"/>
      <c r="F1320" s="1"/>
      <c r="G1320" s="1"/>
      <c r="H1320" s="1"/>
      <c r="I1320" s="1"/>
      <c r="J1320" s="1"/>
      <c r="K1320" s="1"/>
      <c r="L1320" s="1"/>
      <c r="M1320" s="1"/>
      <c r="N1320" s="1"/>
      <c r="O1320" s="1"/>
      <c r="P1320" s="1"/>
      <c r="Q1320" s="1"/>
      <c r="R1320" s="1"/>
      <c r="S1320" s="1"/>
      <c r="T1320" s="1"/>
      <c r="U1320" s="1"/>
      <c r="V1320" s="1"/>
      <c r="W1320" s="1"/>
      <c r="X1320" s="1"/>
      <c r="Y1320" s="1"/>
    </row>
    <row r="1321" spans="1:25" ht="9.75" customHeight="1">
      <c r="A1321" s="1"/>
      <c r="B1321" s="72"/>
      <c r="C1321" s="124"/>
      <c r="D1321" s="124"/>
      <c r="E1321" s="1"/>
      <c r="F1321" s="1"/>
      <c r="G1321" s="1"/>
      <c r="H1321" s="1"/>
      <c r="I1321" s="1"/>
      <c r="J1321" s="1"/>
      <c r="K1321" s="1"/>
      <c r="L1321" s="1"/>
      <c r="M1321" s="1"/>
      <c r="N1321" s="1"/>
      <c r="O1321" s="1"/>
      <c r="P1321" s="1"/>
      <c r="Q1321" s="1"/>
      <c r="R1321" s="1"/>
      <c r="S1321" s="1"/>
      <c r="T1321" s="1"/>
      <c r="U1321" s="1"/>
      <c r="V1321" s="1"/>
      <c r="W1321" s="1"/>
      <c r="X1321" s="1"/>
      <c r="Y1321" s="1"/>
    </row>
    <row r="1322" spans="1:25" ht="9.75" customHeight="1">
      <c r="A1322" s="1"/>
      <c r="B1322" s="72"/>
      <c r="C1322" s="124"/>
      <c r="D1322" s="124"/>
      <c r="E1322" s="1"/>
      <c r="F1322" s="1"/>
      <c r="G1322" s="1"/>
      <c r="H1322" s="1"/>
      <c r="I1322" s="1"/>
      <c r="J1322" s="1"/>
      <c r="K1322" s="1"/>
      <c r="L1322" s="1"/>
      <c r="M1322" s="1"/>
      <c r="N1322" s="1"/>
      <c r="O1322" s="1"/>
      <c r="P1322" s="1"/>
      <c r="Q1322" s="1"/>
      <c r="R1322" s="1"/>
      <c r="S1322" s="1"/>
      <c r="T1322" s="1"/>
      <c r="U1322" s="1"/>
      <c r="V1322" s="1"/>
      <c r="W1322" s="1"/>
      <c r="X1322" s="1"/>
      <c r="Y1322" s="1"/>
    </row>
    <row r="1323" spans="1:25" ht="9.75" customHeight="1">
      <c r="A1323" s="1"/>
      <c r="B1323" s="72"/>
      <c r="C1323" s="124"/>
      <c r="D1323" s="124"/>
      <c r="E1323" s="1"/>
      <c r="F1323" s="1"/>
      <c r="G1323" s="1"/>
      <c r="H1323" s="1"/>
      <c r="I1323" s="1"/>
      <c r="J1323" s="1"/>
      <c r="K1323" s="1"/>
      <c r="L1323" s="1"/>
      <c r="M1323" s="1"/>
      <c r="N1323" s="1"/>
      <c r="O1323" s="1"/>
      <c r="P1323" s="1"/>
      <c r="Q1323" s="1"/>
      <c r="R1323" s="1"/>
      <c r="S1323" s="1"/>
      <c r="T1323" s="1"/>
      <c r="U1323" s="1"/>
      <c r="V1323" s="1"/>
      <c r="W1323" s="1"/>
      <c r="X1323" s="1"/>
      <c r="Y1323" s="1"/>
    </row>
    <row r="1324" spans="1:25" ht="9.75" customHeight="1">
      <c r="A1324" s="1"/>
      <c r="B1324" s="72"/>
      <c r="C1324" s="124"/>
      <c r="D1324" s="124"/>
      <c r="E1324" s="1"/>
      <c r="F1324" s="1"/>
      <c r="G1324" s="1"/>
      <c r="H1324" s="1"/>
      <c r="I1324" s="1"/>
      <c r="J1324" s="1"/>
      <c r="K1324" s="1"/>
      <c r="L1324" s="1"/>
      <c r="M1324" s="1"/>
      <c r="N1324" s="1"/>
      <c r="O1324" s="1"/>
      <c r="P1324" s="1"/>
      <c r="Q1324" s="1"/>
      <c r="R1324" s="1"/>
      <c r="S1324" s="1"/>
      <c r="T1324" s="1"/>
      <c r="U1324" s="1"/>
      <c r="V1324" s="1"/>
      <c r="W1324" s="1"/>
      <c r="X1324" s="1"/>
      <c r="Y1324" s="1"/>
    </row>
    <row r="1325" spans="1:25" ht="9.75" customHeight="1">
      <c r="A1325" s="1"/>
      <c r="B1325" s="72"/>
      <c r="C1325" s="124"/>
      <c r="D1325" s="124"/>
      <c r="E1325" s="1"/>
      <c r="F1325" s="1"/>
      <c r="G1325" s="1"/>
      <c r="H1325" s="1"/>
      <c r="I1325" s="1"/>
      <c r="J1325" s="1"/>
      <c r="K1325" s="1"/>
      <c r="L1325" s="1"/>
      <c r="M1325" s="1"/>
      <c r="N1325" s="1"/>
      <c r="O1325" s="1"/>
      <c r="P1325" s="1"/>
      <c r="Q1325" s="1"/>
      <c r="R1325" s="1"/>
      <c r="S1325" s="1"/>
      <c r="T1325" s="1"/>
      <c r="U1325" s="1"/>
      <c r="V1325" s="1"/>
      <c r="W1325" s="1"/>
      <c r="X1325" s="1"/>
      <c r="Y1325" s="1"/>
    </row>
    <row r="1326" spans="1:25" ht="9.75" customHeight="1">
      <c r="A1326" s="1"/>
      <c r="B1326" s="72"/>
      <c r="C1326" s="124"/>
      <c r="D1326" s="124"/>
      <c r="E1326" s="1"/>
      <c r="F1326" s="1"/>
      <c r="G1326" s="1"/>
      <c r="H1326" s="1"/>
      <c r="I1326" s="1"/>
      <c r="J1326" s="1"/>
      <c r="K1326" s="1"/>
      <c r="L1326" s="1"/>
      <c r="M1326" s="1"/>
      <c r="N1326" s="1"/>
      <c r="O1326" s="1"/>
      <c r="P1326" s="1"/>
      <c r="Q1326" s="1"/>
      <c r="R1326" s="1"/>
      <c r="S1326" s="1"/>
      <c r="T1326" s="1"/>
      <c r="U1326" s="1"/>
      <c r="V1326" s="1"/>
      <c r="W1326" s="1"/>
      <c r="X1326" s="1"/>
      <c r="Y1326" s="1"/>
    </row>
    <row r="1327" spans="1:25" ht="9.75" customHeight="1">
      <c r="A1327" s="1"/>
      <c r="B1327" s="72"/>
      <c r="C1327" s="124"/>
      <c r="D1327" s="124"/>
      <c r="E1327" s="1"/>
      <c r="F1327" s="1"/>
      <c r="G1327" s="1"/>
      <c r="H1327" s="1"/>
      <c r="I1327" s="1"/>
      <c r="J1327" s="1"/>
      <c r="K1327" s="1"/>
      <c r="L1327" s="1"/>
      <c r="M1327" s="1"/>
      <c r="N1327" s="1"/>
      <c r="O1327" s="1"/>
      <c r="P1327" s="1"/>
      <c r="Q1327" s="1"/>
      <c r="R1327" s="1"/>
      <c r="S1327" s="1"/>
      <c r="T1327" s="1"/>
      <c r="U1327" s="1"/>
      <c r="V1327" s="1"/>
      <c r="W1327" s="1"/>
      <c r="X1327" s="1"/>
      <c r="Y1327" s="1"/>
    </row>
    <row r="1328" spans="1:25" ht="9.75" customHeight="1">
      <c r="A1328" s="1"/>
      <c r="B1328" s="72"/>
      <c r="C1328" s="124"/>
      <c r="D1328" s="124"/>
      <c r="E1328" s="1"/>
      <c r="F1328" s="1"/>
      <c r="G1328" s="1"/>
      <c r="H1328" s="1"/>
      <c r="I1328" s="1"/>
      <c r="J1328" s="1"/>
      <c r="K1328" s="1"/>
      <c r="L1328" s="1"/>
      <c r="M1328" s="1"/>
      <c r="N1328" s="1"/>
      <c r="O1328" s="1"/>
      <c r="P1328" s="1"/>
      <c r="Q1328" s="1"/>
      <c r="R1328" s="1"/>
      <c r="S1328" s="1"/>
      <c r="T1328" s="1"/>
      <c r="U1328" s="1"/>
      <c r="V1328" s="1"/>
      <c r="W1328" s="1"/>
      <c r="X1328" s="1"/>
      <c r="Y1328" s="1"/>
    </row>
    <row r="1329" spans="1:25" ht="9.75" customHeight="1">
      <c r="A1329" s="1"/>
      <c r="B1329" s="72"/>
      <c r="C1329" s="124"/>
      <c r="D1329" s="124"/>
      <c r="E1329" s="1"/>
      <c r="F1329" s="1"/>
      <c r="G1329" s="1"/>
      <c r="H1329" s="1"/>
      <c r="I1329" s="1"/>
      <c r="J1329" s="1"/>
      <c r="K1329" s="1"/>
      <c r="L1329" s="1"/>
      <c r="M1329" s="1"/>
      <c r="N1329" s="1"/>
      <c r="O1329" s="1"/>
      <c r="P1329" s="1"/>
      <c r="Q1329" s="1"/>
      <c r="R1329" s="1"/>
      <c r="S1329" s="1"/>
      <c r="T1329" s="1"/>
      <c r="U1329" s="1"/>
      <c r="V1329" s="1"/>
      <c r="W1329" s="1"/>
      <c r="X1329" s="1"/>
      <c r="Y1329" s="1"/>
    </row>
    <row r="1330" spans="1:25" ht="9.75" customHeight="1">
      <c r="A1330" s="1"/>
      <c r="B1330" s="72"/>
      <c r="C1330" s="124"/>
      <c r="D1330" s="124"/>
      <c r="E1330" s="1"/>
      <c r="F1330" s="1"/>
      <c r="G1330" s="1"/>
      <c r="H1330" s="1"/>
      <c r="I1330" s="1"/>
      <c r="J1330" s="1"/>
      <c r="K1330" s="1"/>
      <c r="L1330" s="1"/>
      <c r="M1330" s="1"/>
      <c r="N1330" s="1"/>
      <c r="O1330" s="1"/>
      <c r="P1330" s="1"/>
      <c r="Q1330" s="1"/>
      <c r="R1330" s="1"/>
      <c r="S1330" s="1"/>
      <c r="T1330" s="1"/>
      <c r="U1330" s="1"/>
      <c r="V1330" s="1"/>
      <c r="W1330" s="1"/>
      <c r="X1330" s="1"/>
      <c r="Y1330" s="1"/>
    </row>
    <row r="1331" spans="1:25" ht="9.75" customHeight="1">
      <c r="A1331" s="1"/>
      <c r="B1331" s="72"/>
      <c r="C1331" s="124"/>
      <c r="D1331" s="124"/>
      <c r="E1331" s="1"/>
      <c r="F1331" s="1"/>
      <c r="G1331" s="1"/>
      <c r="H1331" s="1"/>
      <c r="I1331" s="1"/>
      <c r="J1331" s="1"/>
      <c r="K1331" s="1"/>
      <c r="L1331" s="1"/>
      <c r="M1331" s="1"/>
      <c r="N1331" s="1"/>
      <c r="O1331" s="1"/>
      <c r="P1331" s="1"/>
      <c r="Q1331" s="1"/>
      <c r="R1331" s="1"/>
      <c r="S1331" s="1"/>
      <c r="T1331" s="1"/>
      <c r="U1331" s="1"/>
      <c r="V1331" s="1"/>
      <c r="W1331" s="1"/>
      <c r="X1331" s="1"/>
      <c r="Y1331" s="1"/>
    </row>
    <row r="1332" spans="1:25" ht="9.75" customHeight="1">
      <c r="A1332" s="1"/>
      <c r="B1332" s="72"/>
      <c r="C1332" s="124"/>
      <c r="D1332" s="124"/>
      <c r="E1332" s="1"/>
      <c r="F1332" s="1"/>
      <c r="G1332" s="1"/>
      <c r="H1332" s="1"/>
      <c r="I1332" s="1"/>
      <c r="J1332" s="1"/>
      <c r="K1332" s="1"/>
      <c r="L1332" s="1"/>
      <c r="M1332" s="1"/>
      <c r="N1332" s="1"/>
      <c r="O1332" s="1"/>
      <c r="P1332" s="1"/>
      <c r="Q1332" s="1"/>
      <c r="R1332" s="1"/>
      <c r="S1332" s="1"/>
      <c r="T1332" s="1"/>
      <c r="U1332" s="1"/>
      <c r="V1332" s="1"/>
      <c r="W1332" s="1"/>
      <c r="X1332" s="1"/>
      <c r="Y1332" s="1"/>
    </row>
    <row r="1333" spans="1:25" ht="9.75" customHeight="1">
      <c r="A1333" s="1"/>
      <c r="B1333" s="72"/>
      <c r="C1333" s="124"/>
      <c r="D1333" s="124"/>
      <c r="E1333" s="1"/>
      <c r="F1333" s="1"/>
      <c r="G1333" s="1"/>
      <c r="H1333" s="1"/>
      <c r="I1333" s="1"/>
      <c r="J1333" s="1"/>
      <c r="K1333" s="1"/>
      <c r="L1333" s="1"/>
      <c r="M1333" s="1"/>
      <c r="N1333" s="1"/>
      <c r="O1333" s="1"/>
      <c r="P1333" s="1"/>
      <c r="Q1333" s="1"/>
      <c r="R1333" s="1"/>
      <c r="S1333" s="1"/>
      <c r="T1333" s="1"/>
      <c r="U1333" s="1"/>
      <c r="V1333" s="1"/>
      <c r="W1333" s="1"/>
      <c r="X1333" s="1"/>
      <c r="Y1333" s="1"/>
    </row>
    <row r="1334" spans="1:25" ht="9.75" customHeight="1">
      <c r="A1334" s="1"/>
      <c r="B1334" s="72"/>
      <c r="C1334" s="124"/>
      <c r="D1334" s="124"/>
      <c r="E1334" s="1"/>
      <c r="F1334" s="1"/>
      <c r="G1334" s="1"/>
      <c r="H1334" s="1"/>
      <c r="I1334" s="1"/>
      <c r="J1334" s="1"/>
      <c r="K1334" s="1"/>
      <c r="L1334" s="1"/>
      <c r="M1334" s="1"/>
      <c r="N1334" s="1"/>
      <c r="O1334" s="1"/>
      <c r="P1334" s="1"/>
      <c r="Q1334" s="1"/>
      <c r="R1334" s="1"/>
      <c r="S1334" s="1"/>
      <c r="T1334" s="1"/>
      <c r="U1334" s="1"/>
      <c r="V1334" s="1"/>
      <c r="W1334" s="1"/>
      <c r="X1334" s="1"/>
      <c r="Y1334" s="1"/>
    </row>
    <row r="1335" spans="1:25" ht="9.75" customHeight="1">
      <c r="A1335" s="1"/>
      <c r="B1335" s="72"/>
      <c r="C1335" s="124"/>
      <c r="D1335" s="124"/>
      <c r="E1335" s="1"/>
      <c r="F1335" s="1"/>
      <c r="G1335" s="1"/>
      <c r="H1335" s="1"/>
      <c r="I1335" s="1"/>
      <c r="J1335" s="1"/>
      <c r="K1335" s="1"/>
      <c r="L1335" s="1"/>
      <c r="M1335" s="1"/>
      <c r="N1335" s="1"/>
      <c r="O1335" s="1"/>
      <c r="P1335" s="1"/>
      <c r="Q1335" s="1"/>
      <c r="R1335" s="1"/>
      <c r="S1335" s="1"/>
      <c r="T1335" s="1"/>
      <c r="U1335" s="1"/>
      <c r="V1335" s="1"/>
      <c r="W1335" s="1"/>
      <c r="X1335" s="1"/>
      <c r="Y1335" s="1"/>
    </row>
    <row r="1336" spans="1:25" ht="9.75" customHeight="1">
      <c r="A1336" s="1"/>
      <c r="B1336" s="72"/>
      <c r="C1336" s="124"/>
      <c r="D1336" s="124"/>
      <c r="E1336" s="1"/>
      <c r="F1336" s="1"/>
      <c r="G1336" s="1"/>
      <c r="H1336" s="1"/>
      <c r="I1336" s="1"/>
      <c r="J1336" s="1"/>
      <c r="K1336" s="1"/>
      <c r="L1336" s="1"/>
      <c r="M1336" s="1"/>
      <c r="N1336" s="1"/>
      <c r="O1336" s="1"/>
      <c r="P1336" s="1"/>
      <c r="Q1336" s="1"/>
      <c r="R1336" s="1"/>
      <c r="S1336" s="1"/>
      <c r="T1336" s="1"/>
      <c r="U1336" s="1"/>
      <c r="V1336" s="1"/>
      <c r="W1336" s="1"/>
      <c r="X1336" s="1"/>
      <c r="Y1336" s="1"/>
    </row>
    <row r="1337" spans="1:25" ht="9.75" customHeight="1">
      <c r="A1337" s="1"/>
      <c r="B1337" s="72"/>
      <c r="C1337" s="124"/>
      <c r="D1337" s="124"/>
      <c r="E1337" s="1"/>
      <c r="F1337" s="1"/>
      <c r="G1337" s="1"/>
      <c r="H1337" s="1"/>
      <c r="I1337" s="1"/>
      <c r="J1337" s="1"/>
      <c r="K1337" s="1"/>
      <c r="L1337" s="1"/>
      <c r="M1337" s="1"/>
      <c r="N1337" s="1"/>
      <c r="O1337" s="1"/>
      <c r="P1337" s="1"/>
      <c r="Q1337" s="1"/>
      <c r="R1337" s="1"/>
      <c r="S1337" s="1"/>
      <c r="T1337" s="1"/>
      <c r="U1337" s="1"/>
      <c r="V1337" s="1"/>
      <c r="W1337" s="1"/>
      <c r="X1337" s="1"/>
      <c r="Y1337" s="1"/>
    </row>
    <row r="1338" spans="1:25" ht="9.75" customHeight="1">
      <c r="A1338" s="1"/>
      <c r="B1338" s="72"/>
      <c r="C1338" s="124"/>
      <c r="D1338" s="124"/>
      <c r="E1338" s="1"/>
      <c r="F1338" s="1"/>
      <c r="G1338" s="1"/>
      <c r="H1338" s="1"/>
      <c r="I1338" s="1"/>
      <c r="J1338" s="1"/>
      <c r="K1338" s="1"/>
      <c r="L1338" s="1"/>
      <c r="M1338" s="1"/>
      <c r="N1338" s="1"/>
      <c r="O1338" s="1"/>
      <c r="P1338" s="1"/>
      <c r="Q1338" s="1"/>
      <c r="R1338" s="1"/>
      <c r="S1338" s="1"/>
      <c r="T1338" s="1"/>
      <c r="U1338" s="1"/>
      <c r="V1338" s="1"/>
      <c r="W1338" s="1"/>
      <c r="X1338" s="1"/>
      <c r="Y1338" s="1"/>
    </row>
    <row r="1339" spans="1:25" ht="9.75" customHeight="1">
      <c r="A1339" s="1"/>
      <c r="B1339" s="72"/>
      <c r="C1339" s="124"/>
      <c r="D1339" s="124"/>
      <c r="E1339" s="1"/>
      <c r="F1339" s="1"/>
      <c r="G1339" s="1"/>
      <c r="H1339" s="1"/>
      <c r="I1339" s="1"/>
      <c r="J1339" s="1"/>
      <c r="K1339" s="1"/>
      <c r="L1339" s="1"/>
      <c r="M1339" s="1"/>
      <c r="N1339" s="1"/>
      <c r="O1339" s="1"/>
      <c r="P1339" s="1"/>
      <c r="Q1339" s="1"/>
      <c r="R1339" s="1"/>
      <c r="S1339" s="1"/>
      <c r="T1339" s="1"/>
      <c r="U1339" s="1"/>
      <c r="V1339" s="1"/>
      <c r="W1339" s="1"/>
      <c r="X1339" s="1"/>
      <c r="Y1339" s="1"/>
    </row>
    <row r="1340" spans="1:25" ht="9.75" customHeight="1">
      <c r="A1340" s="1"/>
      <c r="B1340" s="72"/>
      <c r="C1340" s="124"/>
      <c r="D1340" s="124"/>
      <c r="E1340" s="1"/>
      <c r="F1340" s="1"/>
      <c r="G1340" s="1"/>
      <c r="H1340" s="1"/>
      <c r="I1340" s="1"/>
      <c r="J1340" s="1"/>
      <c r="K1340" s="1"/>
      <c r="L1340" s="1"/>
      <c r="M1340" s="1"/>
      <c r="N1340" s="1"/>
      <c r="O1340" s="1"/>
      <c r="P1340" s="1"/>
      <c r="Q1340" s="1"/>
      <c r="R1340" s="1"/>
      <c r="S1340" s="1"/>
      <c r="T1340" s="1"/>
      <c r="U1340" s="1"/>
      <c r="V1340" s="1"/>
      <c r="W1340" s="1"/>
      <c r="X1340" s="1"/>
      <c r="Y1340" s="1"/>
    </row>
    <row r="1341" spans="1:25" ht="9.75" customHeight="1">
      <c r="A1341" s="1"/>
      <c r="B1341" s="72"/>
      <c r="C1341" s="124"/>
      <c r="D1341" s="124"/>
      <c r="E1341" s="1"/>
      <c r="F1341" s="1"/>
      <c r="G1341" s="1"/>
      <c r="H1341" s="1"/>
      <c r="I1341" s="1"/>
      <c r="J1341" s="1"/>
      <c r="K1341" s="1"/>
      <c r="L1341" s="1"/>
      <c r="M1341" s="1"/>
      <c r="N1341" s="1"/>
      <c r="O1341" s="1"/>
      <c r="P1341" s="1"/>
      <c r="Q1341" s="1"/>
      <c r="R1341" s="1"/>
      <c r="S1341" s="1"/>
      <c r="T1341" s="1"/>
      <c r="U1341" s="1"/>
      <c r="V1341" s="1"/>
      <c r="W1341" s="1"/>
      <c r="X1341" s="1"/>
      <c r="Y1341" s="1"/>
    </row>
    <row r="1342" spans="1:25" ht="9.75" customHeight="1">
      <c r="A1342" s="1"/>
      <c r="B1342" s="72"/>
      <c r="C1342" s="124"/>
      <c r="D1342" s="124"/>
      <c r="E1342" s="1"/>
      <c r="F1342" s="1"/>
      <c r="G1342" s="1"/>
      <c r="H1342" s="1"/>
      <c r="I1342" s="1"/>
      <c r="J1342" s="1"/>
      <c r="K1342" s="1"/>
      <c r="L1342" s="1"/>
      <c r="M1342" s="1"/>
      <c r="N1342" s="1"/>
      <c r="O1342" s="1"/>
      <c r="P1342" s="1"/>
      <c r="Q1342" s="1"/>
      <c r="R1342" s="1"/>
      <c r="S1342" s="1"/>
      <c r="T1342" s="1"/>
      <c r="U1342" s="1"/>
      <c r="V1342" s="1"/>
      <c r="W1342" s="1"/>
      <c r="X1342" s="1"/>
      <c r="Y1342" s="1"/>
    </row>
    <row r="1343" spans="1:25" ht="9.75" customHeight="1">
      <c r="A1343" s="1"/>
      <c r="B1343" s="72"/>
      <c r="C1343" s="124"/>
      <c r="D1343" s="124"/>
      <c r="E1343" s="1"/>
      <c r="F1343" s="1"/>
      <c r="G1343" s="1"/>
      <c r="H1343" s="1"/>
      <c r="I1343" s="1"/>
      <c r="J1343" s="1"/>
      <c r="K1343" s="1"/>
      <c r="L1343" s="1"/>
      <c r="M1343" s="1"/>
      <c r="N1343" s="1"/>
      <c r="O1343" s="1"/>
      <c r="P1343" s="1"/>
      <c r="Q1343" s="1"/>
      <c r="R1343" s="1"/>
      <c r="S1343" s="1"/>
      <c r="T1343" s="1"/>
      <c r="U1343" s="1"/>
      <c r="V1343" s="1"/>
      <c r="W1343" s="1"/>
      <c r="X1343" s="1"/>
      <c r="Y1343" s="1"/>
    </row>
    <row r="1344" spans="1:25" ht="9.75" customHeight="1">
      <c r="A1344" s="1"/>
      <c r="B1344" s="72"/>
      <c r="C1344" s="124"/>
      <c r="D1344" s="124"/>
      <c r="E1344" s="1"/>
      <c r="F1344" s="1"/>
      <c r="G1344" s="1"/>
      <c r="H1344" s="1"/>
      <c r="I1344" s="1"/>
      <c r="J1344" s="1"/>
      <c r="K1344" s="1"/>
      <c r="L1344" s="1"/>
      <c r="M1344" s="1"/>
      <c r="N1344" s="1"/>
      <c r="O1344" s="1"/>
      <c r="P1344" s="1"/>
      <c r="Q1344" s="1"/>
      <c r="R1344" s="1"/>
      <c r="S1344" s="1"/>
      <c r="T1344" s="1"/>
      <c r="U1344" s="1"/>
      <c r="V1344" s="1"/>
      <c r="W1344" s="1"/>
      <c r="X1344" s="1"/>
      <c r="Y1344" s="1"/>
    </row>
    <row r="1345" spans="1:25" ht="9.75" customHeight="1">
      <c r="A1345" s="1"/>
      <c r="B1345" s="72"/>
      <c r="C1345" s="124"/>
      <c r="D1345" s="124"/>
      <c r="E1345" s="1"/>
      <c r="F1345" s="1"/>
      <c r="G1345" s="1"/>
      <c r="H1345" s="1"/>
      <c r="I1345" s="1"/>
      <c r="J1345" s="1"/>
      <c r="K1345" s="1"/>
      <c r="L1345" s="1"/>
      <c r="M1345" s="1"/>
      <c r="N1345" s="1"/>
      <c r="O1345" s="1"/>
      <c r="P1345" s="1"/>
      <c r="Q1345" s="1"/>
      <c r="R1345" s="1"/>
      <c r="S1345" s="1"/>
      <c r="T1345" s="1"/>
      <c r="U1345" s="1"/>
      <c r="V1345" s="1"/>
      <c r="W1345" s="1"/>
      <c r="X1345" s="1"/>
      <c r="Y1345" s="1"/>
    </row>
    <row r="1346" spans="1:25" ht="9.75" customHeight="1">
      <c r="A1346" s="1"/>
      <c r="B1346" s="72"/>
      <c r="C1346" s="124"/>
      <c r="D1346" s="124"/>
      <c r="E1346" s="1"/>
      <c r="F1346" s="1"/>
      <c r="G1346" s="1"/>
      <c r="H1346" s="1"/>
      <c r="I1346" s="1"/>
      <c r="J1346" s="1"/>
      <c r="K1346" s="1"/>
      <c r="L1346" s="1"/>
      <c r="M1346" s="1"/>
      <c r="N1346" s="1"/>
      <c r="O1346" s="1"/>
      <c r="P1346" s="1"/>
      <c r="Q1346" s="1"/>
      <c r="R1346" s="1"/>
      <c r="S1346" s="1"/>
      <c r="T1346" s="1"/>
      <c r="U1346" s="1"/>
      <c r="V1346" s="1"/>
      <c r="W1346" s="1"/>
      <c r="X1346" s="1"/>
      <c r="Y1346" s="1"/>
    </row>
    <row r="1347" spans="1:25" ht="9.75" customHeight="1">
      <c r="A1347" s="1"/>
      <c r="B1347" s="72"/>
      <c r="C1347" s="124"/>
      <c r="D1347" s="124"/>
      <c r="E1347" s="1"/>
      <c r="F1347" s="1"/>
      <c r="G1347" s="1"/>
      <c r="H1347" s="1"/>
      <c r="I1347" s="1"/>
      <c r="J1347" s="1"/>
      <c r="K1347" s="1"/>
      <c r="L1347" s="1"/>
      <c r="M1347" s="1"/>
      <c r="N1347" s="1"/>
      <c r="O1347" s="1"/>
      <c r="P1347" s="1"/>
      <c r="Q1347" s="1"/>
      <c r="R1347" s="1"/>
      <c r="S1347" s="1"/>
      <c r="T1347" s="1"/>
      <c r="U1347" s="1"/>
      <c r="V1347" s="1"/>
      <c r="W1347" s="1"/>
      <c r="X1347" s="1"/>
      <c r="Y1347" s="1"/>
    </row>
    <row r="1348" spans="1:25" ht="9.75" customHeight="1">
      <c r="A1348" s="1"/>
      <c r="B1348" s="72"/>
      <c r="C1348" s="124"/>
      <c r="D1348" s="124"/>
      <c r="E1348" s="1"/>
      <c r="F1348" s="1"/>
      <c r="G1348" s="1"/>
      <c r="H1348" s="1"/>
      <c r="I1348" s="1"/>
      <c r="J1348" s="1"/>
      <c r="K1348" s="1"/>
      <c r="L1348" s="1"/>
      <c r="M1348" s="1"/>
      <c r="N1348" s="1"/>
      <c r="O1348" s="1"/>
      <c r="P1348" s="1"/>
      <c r="Q1348" s="1"/>
      <c r="R1348" s="1"/>
      <c r="S1348" s="1"/>
      <c r="T1348" s="1"/>
      <c r="U1348" s="1"/>
      <c r="V1348" s="1"/>
      <c r="W1348" s="1"/>
      <c r="X1348" s="1"/>
      <c r="Y1348" s="1"/>
    </row>
    <row r="1349" spans="1:25" ht="9.75" customHeight="1">
      <c r="A1349" s="1"/>
      <c r="B1349" s="72"/>
      <c r="C1349" s="124"/>
      <c r="D1349" s="124"/>
      <c r="E1349" s="1"/>
      <c r="F1349" s="1"/>
      <c r="G1349" s="1"/>
      <c r="H1349" s="1"/>
      <c r="I1349" s="1"/>
      <c r="J1349" s="1"/>
      <c r="K1349" s="1"/>
      <c r="L1349" s="1"/>
      <c r="M1349" s="1"/>
      <c r="N1349" s="1"/>
      <c r="O1349" s="1"/>
      <c r="P1349" s="1"/>
      <c r="Q1349" s="1"/>
      <c r="R1349" s="1"/>
      <c r="S1349" s="1"/>
      <c r="T1349" s="1"/>
      <c r="U1349" s="1"/>
      <c r="V1349" s="1"/>
      <c r="W1349" s="1"/>
      <c r="X1349" s="1"/>
      <c r="Y1349" s="1"/>
    </row>
    <row r="1350" spans="1:25" ht="9.75" customHeight="1">
      <c r="A1350" s="1"/>
      <c r="B1350" s="72"/>
      <c r="C1350" s="124"/>
      <c r="D1350" s="124"/>
      <c r="E1350" s="1"/>
      <c r="F1350" s="1"/>
      <c r="G1350" s="1"/>
      <c r="H1350" s="1"/>
      <c r="I1350" s="1"/>
      <c r="J1350" s="1"/>
      <c r="K1350" s="1"/>
      <c r="L1350" s="1"/>
      <c r="M1350" s="1"/>
      <c r="N1350" s="1"/>
      <c r="O1350" s="1"/>
      <c r="P1350" s="1"/>
      <c r="Q1350" s="1"/>
      <c r="R1350" s="1"/>
      <c r="S1350" s="1"/>
      <c r="T1350" s="1"/>
      <c r="U1350" s="1"/>
      <c r="V1350" s="1"/>
      <c r="W1350" s="1"/>
      <c r="X1350" s="1"/>
      <c r="Y1350" s="1"/>
    </row>
    <row r="1351" spans="1:25" ht="9.75" customHeight="1">
      <c r="A1351" s="1"/>
      <c r="B1351" s="72"/>
      <c r="C1351" s="124"/>
      <c r="D1351" s="124"/>
      <c r="E1351" s="1"/>
      <c r="F1351" s="1"/>
      <c r="G1351" s="1"/>
      <c r="H1351" s="1"/>
      <c r="I1351" s="1"/>
      <c r="J1351" s="1"/>
      <c r="K1351" s="1"/>
      <c r="L1351" s="1"/>
      <c r="M1351" s="1"/>
      <c r="N1351" s="1"/>
      <c r="O1351" s="1"/>
      <c r="P1351" s="1"/>
      <c r="Q1351" s="1"/>
      <c r="R1351" s="1"/>
      <c r="S1351" s="1"/>
      <c r="T1351" s="1"/>
      <c r="U1351" s="1"/>
      <c r="V1351" s="1"/>
      <c r="W1351" s="1"/>
      <c r="X1351" s="1"/>
      <c r="Y1351" s="1"/>
    </row>
    <row r="1352" spans="1:25" ht="9.75" customHeight="1">
      <c r="A1352" s="1"/>
      <c r="B1352" s="72"/>
      <c r="C1352" s="124"/>
      <c r="D1352" s="124"/>
      <c r="E1352" s="1"/>
      <c r="F1352" s="1"/>
      <c r="G1352" s="1"/>
      <c r="H1352" s="1"/>
      <c r="I1352" s="1"/>
      <c r="J1352" s="1"/>
      <c r="K1352" s="1"/>
      <c r="L1352" s="1"/>
      <c r="M1352" s="1"/>
      <c r="N1352" s="1"/>
      <c r="O1352" s="1"/>
      <c r="P1352" s="1"/>
      <c r="Q1352" s="1"/>
      <c r="R1352" s="1"/>
      <c r="S1352" s="1"/>
      <c r="T1352" s="1"/>
      <c r="U1352" s="1"/>
      <c r="V1352" s="1"/>
      <c r="W1352" s="1"/>
      <c r="X1352" s="1"/>
      <c r="Y1352" s="1"/>
    </row>
    <row r="1353" spans="1:25" ht="9.75" customHeight="1">
      <c r="A1353" s="1"/>
      <c r="B1353" s="72"/>
      <c r="C1353" s="124"/>
      <c r="D1353" s="124"/>
      <c r="E1353" s="1"/>
      <c r="F1353" s="1"/>
      <c r="G1353" s="1"/>
      <c r="H1353" s="1"/>
      <c r="I1353" s="1"/>
      <c r="J1353" s="1"/>
      <c r="K1353" s="1"/>
      <c r="L1353" s="1"/>
      <c r="M1353" s="1"/>
      <c r="N1353" s="1"/>
      <c r="O1353" s="1"/>
      <c r="P1353" s="1"/>
      <c r="Q1353" s="1"/>
      <c r="R1353" s="1"/>
      <c r="S1353" s="1"/>
      <c r="T1353" s="1"/>
      <c r="U1353" s="1"/>
      <c r="V1353" s="1"/>
      <c r="W1353" s="1"/>
      <c r="X1353" s="1"/>
      <c r="Y1353" s="1"/>
    </row>
    <row r="1354" spans="1:25" ht="9.75" customHeight="1">
      <c r="A1354" s="1"/>
      <c r="B1354" s="72"/>
      <c r="C1354" s="124"/>
      <c r="D1354" s="124"/>
      <c r="E1354" s="1"/>
      <c r="F1354" s="1"/>
      <c r="G1354" s="1"/>
      <c r="H1354" s="1"/>
      <c r="I1354" s="1"/>
      <c r="J1354" s="1"/>
      <c r="K1354" s="1"/>
      <c r="L1354" s="1"/>
      <c r="M1354" s="1"/>
      <c r="N1354" s="1"/>
      <c r="O1354" s="1"/>
      <c r="P1354" s="1"/>
      <c r="Q1354" s="1"/>
      <c r="R1354" s="1"/>
      <c r="S1354" s="1"/>
      <c r="T1354" s="1"/>
      <c r="U1354" s="1"/>
      <c r="V1354" s="1"/>
      <c r="W1354" s="1"/>
      <c r="X1354" s="1"/>
      <c r="Y1354" s="1"/>
    </row>
    <row r="1355" spans="1:25" ht="9.75" customHeight="1">
      <c r="A1355" s="1"/>
      <c r="B1355" s="72"/>
      <c r="C1355" s="124"/>
      <c r="D1355" s="124"/>
      <c r="E1355" s="1"/>
      <c r="F1355" s="1"/>
      <c r="G1355" s="1"/>
      <c r="H1355" s="1"/>
      <c r="I1355" s="1"/>
      <c r="J1355" s="1"/>
      <c r="K1355" s="1"/>
      <c r="L1355" s="1"/>
      <c r="M1355" s="1"/>
      <c r="N1355" s="1"/>
      <c r="O1355" s="1"/>
      <c r="P1355" s="1"/>
      <c r="Q1355" s="1"/>
      <c r="R1355" s="1"/>
      <c r="S1355" s="1"/>
      <c r="T1355" s="1"/>
      <c r="U1355" s="1"/>
      <c r="V1355" s="1"/>
      <c r="W1355" s="1"/>
      <c r="X1355" s="1"/>
      <c r="Y1355" s="1"/>
    </row>
    <row r="1356" spans="1:25" ht="9.75" customHeight="1">
      <c r="A1356" s="1"/>
      <c r="B1356" s="72"/>
      <c r="C1356" s="124"/>
      <c r="D1356" s="124"/>
      <c r="E1356" s="1"/>
      <c r="F1356" s="1"/>
      <c r="G1356" s="1"/>
      <c r="H1356" s="1"/>
      <c r="I1356" s="1"/>
      <c r="J1356" s="1"/>
      <c r="K1356" s="1"/>
      <c r="L1356" s="1"/>
      <c r="M1356" s="1"/>
      <c r="N1356" s="1"/>
      <c r="O1356" s="1"/>
      <c r="P1356" s="1"/>
      <c r="Q1356" s="1"/>
      <c r="R1356" s="1"/>
      <c r="S1356" s="1"/>
      <c r="T1356" s="1"/>
      <c r="U1356" s="1"/>
      <c r="V1356" s="1"/>
      <c r="W1356" s="1"/>
      <c r="X1356" s="1"/>
      <c r="Y1356" s="1"/>
    </row>
    <row r="1357" spans="1:25" ht="9.75" customHeight="1">
      <c r="A1357" s="1"/>
      <c r="B1357" s="72"/>
      <c r="C1357" s="124"/>
      <c r="D1357" s="124"/>
      <c r="E1357" s="1"/>
      <c r="F1357" s="1"/>
      <c r="G1357" s="1"/>
      <c r="H1357" s="1"/>
      <c r="I1357" s="1"/>
      <c r="J1357" s="1"/>
      <c r="K1357" s="1"/>
      <c r="L1357" s="1"/>
      <c r="M1357" s="1"/>
      <c r="N1357" s="1"/>
      <c r="O1357" s="1"/>
      <c r="P1357" s="1"/>
      <c r="Q1357" s="1"/>
      <c r="R1357" s="1"/>
      <c r="S1357" s="1"/>
      <c r="T1357" s="1"/>
      <c r="U1357" s="1"/>
      <c r="V1357" s="1"/>
      <c r="W1357" s="1"/>
      <c r="X1357" s="1"/>
      <c r="Y1357" s="1"/>
    </row>
    <row r="1358" spans="1:25" ht="9.75" customHeight="1">
      <c r="A1358" s="1"/>
      <c r="B1358" s="72"/>
      <c r="C1358" s="124"/>
      <c r="D1358" s="124"/>
      <c r="E1358" s="1"/>
      <c r="F1358" s="1"/>
      <c r="G1358" s="1"/>
      <c r="H1358" s="1"/>
      <c r="I1358" s="1"/>
      <c r="J1358" s="1"/>
      <c r="K1358" s="1"/>
      <c r="L1358" s="1"/>
      <c r="M1358" s="1"/>
      <c r="N1358" s="1"/>
      <c r="O1358" s="1"/>
      <c r="P1358" s="1"/>
      <c r="Q1358" s="1"/>
      <c r="R1358" s="1"/>
      <c r="S1358" s="1"/>
      <c r="T1358" s="1"/>
      <c r="U1358" s="1"/>
      <c r="V1358" s="1"/>
      <c r="W1358" s="1"/>
      <c r="X1358" s="1"/>
      <c r="Y1358" s="1"/>
    </row>
    <row r="1359" spans="1:25" ht="9.75" customHeight="1">
      <c r="A1359" s="1"/>
      <c r="B1359" s="72"/>
      <c r="C1359" s="124"/>
      <c r="D1359" s="124"/>
      <c r="E1359" s="1"/>
      <c r="F1359" s="1"/>
      <c r="G1359" s="1"/>
      <c r="H1359" s="1"/>
      <c r="I1359" s="1"/>
      <c r="J1359" s="1"/>
      <c r="K1359" s="1"/>
      <c r="L1359" s="1"/>
      <c r="M1359" s="1"/>
      <c r="N1359" s="1"/>
      <c r="O1359" s="1"/>
      <c r="P1359" s="1"/>
      <c r="Q1359" s="1"/>
      <c r="R1359" s="1"/>
      <c r="S1359" s="1"/>
      <c r="T1359" s="1"/>
      <c r="U1359" s="1"/>
      <c r="V1359" s="1"/>
      <c r="W1359" s="1"/>
      <c r="X1359" s="1"/>
      <c r="Y1359" s="1"/>
    </row>
    <row r="1360" spans="1:25" ht="9.75" customHeight="1">
      <c r="A1360" s="1"/>
      <c r="B1360" s="72"/>
      <c r="C1360" s="124"/>
      <c r="D1360" s="124"/>
      <c r="E1360" s="1"/>
      <c r="F1360" s="1"/>
      <c r="G1360" s="1"/>
      <c r="H1360" s="1"/>
      <c r="I1360" s="1"/>
      <c r="J1360" s="1"/>
      <c r="K1360" s="1"/>
      <c r="L1360" s="1"/>
      <c r="M1360" s="1"/>
      <c r="N1360" s="1"/>
      <c r="O1360" s="1"/>
      <c r="P1360" s="1"/>
      <c r="Q1360" s="1"/>
      <c r="R1360" s="1"/>
      <c r="S1360" s="1"/>
      <c r="T1360" s="1"/>
      <c r="U1360" s="1"/>
      <c r="V1360" s="1"/>
      <c r="W1360" s="1"/>
      <c r="X1360" s="1"/>
      <c r="Y1360" s="1"/>
    </row>
    <row r="1361" spans="1:25" ht="9.75" customHeight="1">
      <c r="A1361" s="1"/>
      <c r="B1361" s="72"/>
      <c r="C1361" s="124"/>
      <c r="D1361" s="124"/>
      <c r="E1361" s="1"/>
      <c r="F1361" s="1"/>
      <c r="G1361" s="1"/>
      <c r="H1361" s="1"/>
      <c r="I1361" s="1"/>
      <c r="J1361" s="1"/>
      <c r="K1361" s="1"/>
      <c r="L1361" s="1"/>
      <c r="M1361" s="1"/>
      <c r="N1361" s="1"/>
      <c r="O1361" s="1"/>
      <c r="P1361" s="1"/>
      <c r="Q1361" s="1"/>
      <c r="R1361" s="1"/>
      <c r="S1361" s="1"/>
      <c r="T1361" s="1"/>
      <c r="U1361" s="1"/>
      <c r="V1361" s="1"/>
      <c r="W1361" s="1"/>
      <c r="X1361" s="1"/>
      <c r="Y1361" s="1"/>
    </row>
    <row r="1362" spans="1:25" ht="9.75" customHeight="1">
      <c r="A1362" s="1"/>
      <c r="B1362" s="72"/>
      <c r="C1362" s="124"/>
      <c r="D1362" s="124"/>
      <c r="E1362" s="1"/>
      <c r="F1362" s="1"/>
      <c r="G1362" s="1"/>
      <c r="H1362" s="1"/>
      <c r="I1362" s="1"/>
      <c r="J1362" s="1"/>
      <c r="K1362" s="1"/>
      <c r="L1362" s="1"/>
      <c r="M1362" s="1"/>
      <c r="N1362" s="1"/>
      <c r="O1362" s="1"/>
      <c r="P1362" s="1"/>
      <c r="Q1362" s="1"/>
      <c r="R1362" s="1"/>
      <c r="S1362" s="1"/>
      <c r="T1362" s="1"/>
      <c r="U1362" s="1"/>
      <c r="V1362" s="1"/>
      <c r="W1362" s="1"/>
      <c r="X1362" s="1"/>
      <c r="Y1362" s="1"/>
    </row>
    <row r="1363" spans="1:25" ht="9.75" customHeight="1">
      <c r="A1363" s="1"/>
      <c r="B1363" s="72"/>
      <c r="C1363" s="124"/>
      <c r="D1363" s="124"/>
      <c r="E1363" s="1"/>
      <c r="F1363" s="1"/>
      <c r="G1363" s="1"/>
      <c r="H1363" s="1"/>
      <c r="I1363" s="1"/>
      <c r="J1363" s="1"/>
      <c r="K1363" s="1"/>
      <c r="L1363" s="1"/>
      <c r="M1363" s="1"/>
      <c r="N1363" s="1"/>
      <c r="O1363" s="1"/>
      <c r="P1363" s="1"/>
      <c r="Q1363" s="1"/>
      <c r="R1363" s="1"/>
      <c r="S1363" s="1"/>
      <c r="T1363" s="1"/>
      <c r="U1363" s="1"/>
      <c r="V1363" s="1"/>
      <c r="W1363" s="1"/>
      <c r="X1363" s="1"/>
      <c r="Y1363" s="1"/>
    </row>
    <row r="1364" spans="1:25" ht="9.75" customHeight="1">
      <c r="A1364" s="1"/>
      <c r="B1364" s="72"/>
      <c r="C1364" s="124"/>
      <c r="D1364" s="124"/>
      <c r="E1364" s="1"/>
      <c r="F1364" s="1"/>
      <c r="G1364" s="1"/>
      <c r="H1364" s="1"/>
      <c r="I1364" s="1"/>
      <c r="J1364" s="1"/>
      <c r="K1364" s="1"/>
      <c r="L1364" s="1"/>
      <c r="M1364" s="1"/>
      <c r="N1364" s="1"/>
      <c r="O1364" s="1"/>
      <c r="P1364" s="1"/>
      <c r="Q1364" s="1"/>
      <c r="R1364" s="1"/>
      <c r="S1364" s="1"/>
      <c r="T1364" s="1"/>
      <c r="U1364" s="1"/>
      <c r="V1364" s="1"/>
      <c r="W1364" s="1"/>
      <c r="X1364" s="1"/>
      <c r="Y1364" s="1"/>
    </row>
    <row r="1365" spans="1:25" ht="9.75" customHeight="1">
      <c r="A1365" s="1"/>
      <c r="B1365" s="72"/>
      <c r="C1365" s="124"/>
      <c r="D1365" s="124"/>
      <c r="E1365" s="1"/>
      <c r="F1365" s="1"/>
      <c r="G1365" s="1"/>
      <c r="H1365" s="1"/>
      <c r="I1365" s="1"/>
      <c r="J1365" s="1"/>
      <c r="K1365" s="1"/>
      <c r="L1365" s="1"/>
      <c r="M1365" s="1"/>
      <c r="N1365" s="1"/>
      <c r="O1365" s="1"/>
      <c r="P1365" s="1"/>
      <c r="Q1365" s="1"/>
      <c r="R1365" s="1"/>
      <c r="S1365" s="1"/>
      <c r="T1365" s="1"/>
      <c r="U1365" s="1"/>
      <c r="V1365" s="1"/>
      <c r="W1365" s="1"/>
      <c r="X1365" s="1"/>
      <c r="Y1365" s="1"/>
    </row>
    <row r="1366" spans="1:25" ht="9.75" customHeight="1">
      <c r="A1366" s="1"/>
      <c r="B1366" s="72"/>
      <c r="C1366" s="124"/>
      <c r="D1366" s="124"/>
      <c r="E1366" s="1"/>
      <c r="F1366" s="1"/>
      <c r="G1366" s="1"/>
      <c r="H1366" s="1"/>
      <c r="I1366" s="1"/>
      <c r="J1366" s="1"/>
      <c r="K1366" s="1"/>
      <c r="L1366" s="1"/>
      <c r="M1366" s="1"/>
      <c r="N1366" s="1"/>
      <c r="O1366" s="1"/>
      <c r="P1366" s="1"/>
      <c r="Q1366" s="1"/>
      <c r="R1366" s="1"/>
      <c r="S1366" s="1"/>
      <c r="T1366" s="1"/>
      <c r="U1366" s="1"/>
      <c r="V1366" s="1"/>
      <c r="W1366" s="1"/>
      <c r="X1366" s="1"/>
      <c r="Y1366" s="1"/>
    </row>
    <row r="1367" spans="1:25" ht="9.75" customHeight="1">
      <c r="A1367" s="1"/>
      <c r="B1367" s="72"/>
      <c r="C1367" s="124"/>
      <c r="D1367" s="124"/>
      <c r="E1367" s="1"/>
      <c r="F1367" s="1"/>
      <c r="G1367" s="1"/>
      <c r="H1367" s="1"/>
      <c r="I1367" s="1"/>
      <c r="J1367" s="1"/>
      <c r="K1367" s="1"/>
      <c r="L1367" s="1"/>
      <c r="M1367" s="1"/>
      <c r="N1367" s="1"/>
      <c r="O1367" s="1"/>
      <c r="P1367" s="1"/>
      <c r="Q1367" s="1"/>
      <c r="R1367" s="1"/>
      <c r="S1367" s="1"/>
      <c r="T1367" s="1"/>
      <c r="U1367" s="1"/>
      <c r="V1367" s="1"/>
      <c r="W1367" s="1"/>
      <c r="X1367" s="1"/>
      <c r="Y1367" s="1"/>
    </row>
    <row r="1368" spans="1:25" ht="9.75" customHeight="1">
      <c r="A1368" s="1"/>
      <c r="B1368" s="72"/>
      <c r="C1368" s="124"/>
      <c r="D1368" s="124"/>
      <c r="E1368" s="1"/>
      <c r="F1368" s="1"/>
      <c r="G1368" s="1"/>
      <c r="H1368" s="1"/>
      <c r="I1368" s="1"/>
      <c r="J1368" s="1"/>
      <c r="K1368" s="1"/>
      <c r="L1368" s="1"/>
      <c r="M1368" s="1"/>
      <c r="N1368" s="1"/>
      <c r="O1368" s="1"/>
      <c r="P1368" s="1"/>
      <c r="Q1368" s="1"/>
      <c r="R1368" s="1"/>
      <c r="S1368" s="1"/>
      <c r="T1368" s="1"/>
      <c r="U1368" s="1"/>
      <c r="V1368" s="1"/>
      <c r="W1368" s="1"/>
      <c r="X1368" s="1"/>
      <c r="Y1368" s="1"/>
    </row>
    <row r="1369" spans="1:25" ht="9.75" customHeight="1">
      <c r="A1369" s="1"/>
      <c r="B1369" s="72"/>
      <c r="C1369" s="124"/>
      <c r="D1369" s="124"/>
      <c r="E1369" s="1"/>
      <c r="F1369" s="1"/>
      <c r="G1369" s="1"/>
      <c r="H1369" s="1"/>
      <c r="I1369" s="1"/>
      <c r="J1369" s="1"/>
      <c r="K1369" s="1"/>
      <c r="L1369" s="1"/>
      <c r="M1369" s="1"/>
      <c r="N1369" s="1"/>
      <c r="O1369" s="1"/>
      <c r="P1369" s="1"/>
      <c r="Q1369" s="1"/>
      <c r="R1369" s="1"/>
      <c r="S1369" s="1"/>
      <c r="T1369" s="1"/>
      <c r="U1369" s="1"/>
      <c r="V1369" s="1"/>
      <c r="W1369" s="1"/>
      <c r="X1369" s="1"/>
      <c r="Y1369" s="1"/>
    </row>
    <row r="1370" spans="1:25" ht="9.75" customHeight="1">
      <c r="A1370" s="1"/>
      <c r="B1370" s="72"/>
      <c r="C1370" s="124"/>
      <c r="D1370" s="124"/>
      <c r="E1370" s="1"/>
      <c r="F1370" s="1"/>
      <c r="G1370" s="1"/>
      <c r="H1370" s="1"/>
      <c r="I1370" s="1"/>
      <c r="J1370" s="1"/>
      <c r="K1370" s="1"/>
      <c r="L1370" s="1"/>
      <c r="M1370" s="1"/>
      <c r="N1370" s="1"/>
      <c r="O1370" s="1"/>
      <c r="P1370" s="1"/>
      <c r="Q1370" s="1"/>
      <c r="R1370" s="1"/>
      <c r="S1370" s="1"/>
      <c r="T1370" s="1"/>
      <c r="U1370" s="1"/>
      <c r="V1370" s="1"/>
      <c r="W1370" s="1"/>
      <c r="X1370" s="1"/>
      <c r="Y1370" s="1"/>
    </row>
    <row r="1371" spans="1:25" ht="9.75" customHeight="1">
      <c r="A1371" s="1"/>
      <c r="B1371" s="72"/>
      <c r="C1371" s="124"/>
      <c r="D1371" s="124"/>
      <c r="E1371" s="1"/>
      <c r="F1371" s="1"/>
      <c r="G1371" s="1"/>
      <c r="H1371" s="1"/>
      <c r="I1371" s="1"/>
      <c r="J1371" s="1"/>
      <c r="K1371" s="1"/>
      <c r="L1371" s="1"/>
      <c r="M1371" s="1"/>
      <c r="N1371" s="1"/>
      <c r="O1371" s="1"/>
      <c r="P1371" s="1"/>
      <c r="Q1371" s="1"/>
      <c r="R1371" s="1"/>
      <c r="S1371" s="1"/>
      <c r="T1371" s="1"/>
      <c r="U1371" s="1"/>
      <c r="V1371" s="1"/>
      <c r="W1371" s="1"/>
      <c r="X1371" s="1"/>
      <c r="Y1371" s="1"/>
    </row>
    <row r="1372" spans="1:25" ht="9.75" customHeight="1">
      <c r="A1372" s="1"/>
      <c r="B1372" s="72"/>
      <c r="C1372" s="124"/>
      <c r="D1372" s="124"/>
      <c r="E1372" s="1"/>
      <c r="F1372" s="1"/>
      <c r="G1372" s="1"/>
      <c r="H1372" s="1"/>
      <c r="I1372" s="1"/>
      <c r="J1372" s="1"/>
      <c r="K1372" s="1"/>
      <c r="L1372" s="1"/>
      <c r="M1372" s="1"/>
      <c r="N1372" s="1"/>
      <c r="O1372" s="1"/>
      <c r="P1372" s="1"/>
      <c r="Q1372" s="1"/>
      <c r="R1372" s="1"/>
      <c r="S1372" s="1"/>
      <c r="T1372" s="1"/>
      <c r="U1372" s="1"/>
      <c r="V1372" s="1"/>
      <c r="W1372" s="1"/>
      <c r="X1372" s="1"/>
      <c r="Y1372" s="1"/>
    </row>
    <row r="1373" spans="1:25" ht="9.75" customHeight="1">
      <c r="A1373" s="1"/>
      <c r="B1373" s="72"/>
      <c r="C1373" s="124"/>
      <c r="D1373" s="124"/>
      <c r="E1373" s="1"/>
      <c r="F1373" s="1"/>
      <c r="G1373" s="1"/>
      <c r="H1373" s="1"/>
      <c r="I1373" s="1"/>
      <c r="J1373" s="1"/>
      <c r="K1373" s="1"/>
      <c r="L1373" s="1"/>
      <c r="M1373" s="1"/>
      <c r="N1373" s="1"/>
      <c r="O1373" s="1"/>
      <c r="P1373" s="1"/>
      <c r="Q1373" s="1"/>
      <c r="R1373" s="1"/>
      <c r="S1373" s="1"/>
      <c r="T1373" s="1"/>
      <c r="U1373" s="1"/>
      <c r="V1373" s="1"/>
      <c r="W1373" s="1"/>
      <c r="X1373" s="1"/>
      <c r="Y1373" s="1"/>
    </row>
    <row r="1374" spans="1:25" ht="9.75" customHeight="1">
      <c r="A1374" s="1"/>
      <c r="B1374" s="72"/>
      <c r="C1374" s="124"/>
      <c r="D1374" s="124"/>
      <c r="E1374" s="1"/>
      <c r="F1374" s="1"/>
      <c r="G1374" s="1"/>
      <c r="H1374" s="1"/>
      <c r="I1374" s="1"/>
      <c r="J1374" s="1"/>
      <c r="K1374" s="1"/>
      <c r="L1374" s="1"/>
      <c r="M1374" s="1"/>
      <c r="N1374" s="1"/>
      <c r="O1374" s="1"/>
      <c r="P1374" s="1"/>
      <c r="Q1374" s="1"/>
      <c r="R1374" s="1"/>
      <c r="S1374" s="1"/>
      <c r="T1374" s="1"/>
      <c r="U1374" s="1"/>
      <c r="V1374" s="1"/>
      <c r="W1374" s="1"/>
      <c r="X1374" s="1"/>
      <c r="Y1374" s="1"/>
    </row>
    <row r="1375" spans="1:25" ht="9.75" customHeight="1">
      <c r="A1375" s="1"/>
      <c r="B1375" s="72"/>
      <c r="C1375" s="124"/>
      <c r="D1375" s="124"/>
      <c r="E1375" s="1"/>
      <c r="F1375" s="1"/>
      <c r="G1375" s="1"/>
      <c r="H1375" s="1"/>
      <c r="I1375" s="1"/>
      <c r="J1375" s="1"/>
      <c r="K1375" s="1"/>
      <c r="L1375" s="1"/>
      <c r="M1375" s="1"/>
      <c r="N1375" s="1"/>
      <c r="O1375" s="1"/>
      <c r="P1375" s="1"/>
      <c r="Q1375" s="1"/>
      <c r="R1375" s="1"/>
      <c r="S1375" s="1"/>
      <c r="T1375" s="1"/>
      <c r="U1375" s="1"/>
      <c r="V1375" s="1"/>
      <c r="W1375" s="1"/>
      <c r="X1375" s="1"/>
      <c r="Y1375" s="1"/>
    </row>
    <row r="1376" spans="1:25" ht="9.75" customHeight="1">
      <c r="A1376" s="1"/>
      <c r="B1376" s="72"/>
      <c r="C1376" s="124"/>
      <c r="D1376" s="124"/>
      <c r="E1376" s="1"/>
      <c r="F1376" s="1"/>
      <c r="G1376" s="1"/>
      <c r="H1376" s="1"/>
      <c r="I1376" s="1"/>
      <c r="J1376" s="1"/>
      <c r="K1376" s="1"/>
      <c r="L1376" s="1"/>
      <c r="M1376" s="1"/>
      <c r="N1376" s="1"/>
      <c r="O1376" s="1"/>
      <c r="P1376" s="1"/>
      <c r="Q1376" s="1"/>
      <c r="R1376" s="1"/>
      <c r="S1376" s="1"/>
      <c r="T1376" s="1"/>
      <c r="U1376" s="1"/>
      <c r="V1376" s="1"/>
      <c r="W1376" s="1"/>
      <c r="X1376" s="1"/>
      <c r="Y1376" s="1"/>
    </row>
    <row r="1377" spans="1:25" ht="9.75" customHeight="1">
      <c r="A1377" s="1"/>
      <c r="B1377" s="72"/>
      <c r="C1377" s="124"/>
      <c r="D1377" s="124"/>
      <c r="E1377" s="1"/>
      <c r="F1377" s="1"/>
      <c r="G1377" s="1"/>
      <c r="H1377" s="1"/>
      <c r="I1377" s="1"/>
      <c r="J1377" s="1"/>
      <c r="K1377" s="1"/>
      <c r="L1377" s="1"/>
      <c r="M1377" s="1"/>
      <c r="N1377" s="1"/>
      <c r="O1377" s="1"/>
      <c r="P1377" s="1"/>
      <c r="Q1377" s="1"/>
      <c r="R1377" s="1"/>
      <c r="S1377" s="1"/>
      <c r="T1377" s="1"/>
      <c r="U1377" s="1"/>
      <c r="V1377" s="1"/>
      <c r="W1377" s="1"/>
      <c r="X1377" s="1"/>
      <c r="Y1377" s="1"/>
    </row>
    <row r="1378" spans="1:25" ht="9.75" customHeight="1">
      <c r="A1378" s="1"/>
      <c r="B1378" s="72"/>
      <c r="C1378" s="124"/>
      <c r="D1378" s="124"/>
      <c r="E1378" s="1"/>
      <c r="F1378" s="1"/>
      <c r="G1378" s="1"/>
      <c r="H1378" s="1"/>
      <c r="I1378" s="1"/>
      <c r="J1378" s="1"/>
      <c r="K1378" s="1"/>
      <c r="L1378" s="1"/>
      <c r="M1378" s="1"/>
      <c r="N1378" s="1"/>
      <c r="O1378" s="1"/>
      <c r="P1378" s="1"/>
      <c r="Q1378" s="1"/>
      <c r="R1378" s="1"/>
      <c r="S1378" s="1"/>
      <c r="T1378" s="1"/>
      <c r="U1378" s="1"/>
      <c r="V1378" s="1"/>
      <c r="W1378" s="1"/>
      <c r="X1378" s="1"/>
      <c r="Y1378" s="1"/>
    </row>
    <row r="1379" spans="1:25" ht="9.75" customHeight="1">
      <c r="A1379" s="1"/>
      <c r="B1379" s="72"/>
      <c r="C1379" s="124"/>
      <c r="D1379" s="124"/>
      <c r="E1379" s="1"/>
      <c r="F1379" s="1"/>
      <c r="G1379" s="1"/>
      <c r="H1379" s="1"/>
      <c r="I1379" s="1"/>
      <c r="J1379" s="1"/>
      <c r="K1379" s="1"/>
      <c r="L1379" s="1"/>
      <c r="M1379" s="1"/>
      <c r="N1379" s="1"/>
      <c r="O1379" s="1"/>
      <c r="P1379" s="1"/>
      <c r="Q1379" s="1"/>
      <c r="R1379" s="1"/>
      <c r="S1379" s="1"/>
      <c r="T1379" s="1"/>
      <c r="U1379" s="1"/>
      <c r="V1379" s="1"/>
      <c r="W1379" s="1"/>
      <c r="X1379" s="1"/>
      <c r="Y1379" s="1"/>
    </row>
    <row r="1380" spans="1:25" ht="9.75" customHeight="1">
      <c r="A1380" s="1"/>
      <c r="B1380" s="72"/>
      <c r="C1380" s="124"/>
      <c r="D1380" s="124"/>
      <c r="E1380" s="1"/>
      <c r="F1380" s="1"/>
      <c r="G1380" s="1"/>
      <c r="H1380" s="1"/>
      <c r="I1380" s="1"/>
      <c r="J1380" s="1"/>
      <c r="K1380" s="1"/>
      <c r="L1380" s="1"/>
      <c r="M1380" s="1"/>
      <c r="N1380" s="1"/>
      <c r="O1380" s="1"/>
      <c r="P1380" s="1"/>
      <c r="Q1380" s="1"/>
      <c r="R1380" s="1"/>
      <c r="S1380" s="1"/>
      <c r="T1380" s="1"/>
      <c r="U1380" s="1"/>
      <c r="V1380" s="1"/>
      <c r="W1380" s="1"/>
      <c r="X1380" s="1"/>
      <c r="Y1380" s="1"/>
    </row>
    <row r="1381" spans="1:25" ht="9.75" customHeight="1">
      <c r="A1381" s="1"/>
      <c r="B1381" s="72"/>
      <c r="C1381" s="124"/>
      <c r="D1381" s="124"/>
      <c r="E1381" s="1"/>
      <c r="F1381" s="1"/>
      <c r="G1381" s="1"/>
      <c r="H1381" s="1"/>
      <c r="I1381" s="1"/>
      <c r="J1381" s="1"/>
      <c r="K1381" s="1"/>
      <c r="L1381" s="1"/>
      <c r="M1381" s="1"/>
      <c r="N1381" s="1"/>
      <c r="O1381" s="1"/>
      <c r="P1381" s="1"/>
      <c r="Q1381" s="1"/>
      <c r="R1381" s="1"/>
      <c r="S1381" s="1"/>
      <c r="T1381" s="1"/>
      <c r="U1381" s="1"/>
      <c r="V1381" s="1"/>
      <c r="W1381" s="1"/>
      <c r="X1381" s="1"/>
      <c r="Y1381" s="1"/>
    </row>
    <row r="1382" spans="1:25" ht="9.75" customHeight="1">
      <c r="A1382" s="1"/>
      <c r="B1382" s="72"/>
      <c r="C1382" s="124"/>
      <c r="D1382" s="124"/>
      <c r="E1382" s="1"/>
      <c r="F1382" s="1"/>
      <c r="G1382" s="1"/>
      <c r="H1382" s="1"/>
      <c r="I1382" s="1"/>
      <c r="J1382" s="1"/>
      <c r="K1382" s="1"/>
      <c r="L1382" s="1"/>
      <c r="M1382" s="1"/>
      <c r="N1382" s="1"/>
      <c r="O1382" s="1"/>
      <c r="P1382" s="1"/>
      <c r="Q1382" s="1"/>
      <c r="R1382" s="1"/>
      <c r="S1382" s="1"/>
      <c r="T1382" s="1"/>
      <c r="U1382" s="1"/>
      <c r="V1382" s="1"/>
      <c r="W1382" s="1"/>
      <c r="X1382" s="1"/>
      <c r="Y1382" s="1"/>
    </row>
    <row r="1383" spans="1:25" ht="9.75" customHeight="1">
      <c r="A1383" s="1"/>
      <c r="B1383" s="72"/>
      <c r="C1383" s="124"/>
      <c r="D1383" s="124"/>
      <c r="E1383" s="1"/>
      <c r="F1383" s="1"/>
      <c r="G1383" s="1"/>
      <c r="H1383" s="1"/>
      <c r="I1383" s="1"/>
      <c r="J1383" s="1"/>
      <c r="K1383" s="1"/>
      <c r="L1383" s="1"/>
      <c r="M1383" s="1"/>
      <c r="N1383" s="1"/>
      <c r="O1383" s="1"/>
      <c r="P1383" s="1"/>
      <c r="Q1383" s="1"/>
      <c r="R1383" s="1"/>
      <c r="S1383" s="1"/>
      <c r="T1383" s="1"/>
      <c r="U1383" s="1"/>
      <c r="V1383" s="1"/>
      <c r="W1383" s="1"/>
      <c r="X1383" s="1"/>
      <c r="Y1383" s="1"/>
    </row>
    <row r="1384" spans="1:25" ht="9.75" customHeight="1">
      <c r="A1384" s="1"/>
      <c r="B1384" s="72"/>
      <c r="C1384" s="124"/>
      <c r="D1384" s="124"/>
      <c r="E1384" s="1"/>
      <c r="F1384" s="1"/>
      <c r="G1384" s="1"/>
      <c r="H1384" s="1"/>
      <c r="I1384" s="1"/>
      <c r="J1384" s="1"/>
      <c r="K1384" s="1"/>
      <c r="L1384" s="1"/>
      <c r="M1384" s="1"/>
      <c r="N1384" s="1"/>
      <c r="O1384" s="1"/>
      <c r="P1384" s="1"/>
      <c r="Q1384" s="1"/>
      <c r="R1384" s="1"/>
      <c r="S1384" s="1"/>
      <c r="T1384" s="1"/>
      <c r="U1384" s="1"/>
      <c r="V1384" s="1"/>
      <c r="W1384" s="1"/>
      <c r="X1384" s="1"/>
      <c r="Y1384" s="1"/>
    </row>
    <row r="1385" spans="1:25" ht="9.75" customHeight="1">
      <c r="A1385" s="1"/>
      <c r="B1385" s="72"/>
      <c r="C1385" s="124"/>
      <c r="D1385" s="124"/>
      <c r="E1385" s="1"/>
      <c r="F1385" s="1"/>
      <c r="G1385" s="1"/>
      <c r="H1385" s="1"/>
      <c r="I1385" s="1"/>
      <c r="J1385" s="1"/>
      <c r="K1385" s="1"/>
      <c r="L1385" s="1"/>
      <c r="M1385" s="1"/>
      <c r="N1385" s="1"/>
      <c r="O1385" s="1"/>
      <c r="P1385" s="1"/>
      <c r="Q1385" s="1"/>
      <c r="R1385" s="1"/>
      <c r="S1385" s="1"/>
      <c r="T1385" s="1"/>
      <c r="U1385" s="1"/>
      <c r="V1385" s="1"/>
      <c r="W1385" s="1"/>
      <c r="X1385" s="1"/>
      <c r="Y1385" s="1"/>
    </row>
    <row r="1386" spans="1:25" ht="9.75" customHeight="1">
      <c r="A1386" s="1"/>
      <c r="B1386" s="72"/>
      <c r="C1386" s="124"/>
      <c r="D1386" s="124"/>
      <c r="E1386" s="1"/>
      <c r="F1386" s="1"/>
      <c r="G1386" s="1"/>
      <c r="H1386" s="1"/>
      <c r="I1386" s="1"/>
      <c r="J1386" s="1"/>
      <c r="K1386" s="1"/>
      <c r="L1386" s="1"/>
      <c r="M1386" s="1"/>
      <c r="N1386" s="1"/>
      <c r="O1386" s="1"/>
      <c r="P1386" s="1"/>
      <c r="Q1386" s="1"/>
      <c r="R1386" s="1"/>
      <c r="S1386" s="1"/>
      <c r="T1386" s="1"/>
      <c r="U1386" s="1"/>
      <c r="V1386" s="1"/>
      <c r="W1386" s="1"/>
      <c r="X1386" s="1"/>
      <c r="Y1386" s="1"/>
    </row>
    <row r="1387" spans="1:25" ht="9.75" customHeight="1">
      <c r="A1387" s="1"/>
      <c r="B1387" s="72"/>
      <c r="C1387" s="124"/>
      <c r="D1387" s="124"/>
      <c r="E1387" s="1"/>
      <c r="F1387" s="1"/>
      <c r="G1387" s="1"/>
      <c r="H1387" s="1"/>
      <c r="I1387" s="1"/>
      <c r="J1387" s="1"/>
      <c r="K1387" s="1"/>
      <c r="L1387" s="1"/>
      <c r="M1387" s="1"/>
      <c r="N1387" s="1"/>
      <c r="O1387" s="1"/>
      <c r="P1387" s="1"/>
      <c r="Q1387" s="1"/>
      <c r="R1387" s="1"/>
      <c r="S1387" s="1"/>
      <c r="T1387" s="1"/>
      <c r="U1387" s="1"/>
      <c r="V1387" s="1"/>
      <c r="W1387" s="1"/>
      <c r="X1387" s="1"/>
      <c r="Y1387" s="1"/>
    </row>
    <row r="1388" spans="1:25" ht="9.75" customHeight="1">
      <c r="A1388" s="1"/>
      <c r="B1388" s="72"/>
      <c r="C1388" s="124"/>
      <c r="D1388" s="124"/>
      <c r="E1388" s="1"/>
      <c r="F1388" s="1"/>
      <c r="G1388" s="1"/>
      <c r="H1388" s="1"/>
      <c r="I1388" s="1"/>
      <c r="J1388" s="1"/>
      <c r="K1388" s="1"/>
      <c r="L1388" s="1"/>
      <c r="M1388" s="1"/>
      <c r="N1388" s="1"/>
      <c r="O1388" s="1"/>
      <c r="P1388" s="1"/>
      <c r="Q1388" s="1"/>
      <c r="R1388" s="1"/>
      <c r="S1388" s="1"/>
      <c r="T1388" s="1"/>
      <c r="U1388" s="1"/>
      <c r="V1388" s="1"/>
      <c r="W1388" s="1"/>
      <c r="X1388" s="1"/>
      <c r="Y1388" s="1"/>
    </row>
    <row r="1389" spans="1:25" ht="9.75" customHeight="1">
      <c r="A1389" s="1"/>
      <c r="B1389" s="72"/>
      <c r="C1389" s="124"/>
      <c r="D1389" s="124"/>
      <c r="E1389" s="1"/>
      <c r="F1389" s="1"/>
      <c r="G1389" s="1"/>
      <c r="H1389" s="1"/>
      <c r="I1389" s="1"/>
      <c r="J1389" s="1"/>
      <c r="K1389" s="1"/>
      <c r="L1389" s="1"/>
      <c r="M1389" s="1"/>
      <c r="N1389" s="1"/>
      <c r="O1389" s="1"/>
      <c r="P1389" s="1"/>
      <c r="Q1389" s="1"/>
      <c r="R1389" s="1"/>
      <c r="S1389" s="1"/>
      <c r="T1389" s="1"/>
      <c r="U1389" s="1"/>
      <c r="V1389" s="1"/>
      <c r="W1389" s="1"/>
      <c r="X1389" s="1"/>
      <c r="Y1389" s="1"/>
    </row>
    <row r="1390" spans="1:25" ht="9.75" customHeight="1">
      <c r="A1390" s="1"/>
      <c r="B1390" s="72"/>
      <c r="C1390" s="124"/>
      <c r="D1390" s="124"/>
      <c r="E1390" s="1"/>
      <c r="F1390" s="1"/>
      <c r="G1390" s="1"/>
      <c r="H1390" s="1"/>
      <c r="I1390" s="1"/>
      <c r="J1390" s="1"/>
      <c r="K1390" s="1"/>
      <c r="L1390" s="1"/>
      <c r="M1390" s="1"/>
      <c r="N1390" s="1"/>
      <c r="O1390" s="1"/>
      <c r="P1390" s="1"/>
      <c r="Q1390" s="1"/>
      <c r="R1390" s="1"/>
      <c r="S1390" s="1"/>
      <c r="T1390" s="1"/>
      <c r="U1390" s="1"/>
      <c r="V1390" s="1"/>
      <c r="W1390" s="1"/>
      <c r="X1390" s="1"/>
      <c r="Y1390" s="1"/>
    </row>
    <row r="1391" spans="1:25" ht="9.75" customHeight="1">
      <c r="A1391" s="1"/>
      <c r="B1391" s="72"/>
      <c r="C1391" s="124"/>
      <c r="D1391" s="124"/>
      <c r="E1391" s="1"/>
      <c r="F1391" s="1"/>
      <c r="G1391" s="1"/>
      <c r="H1391" s="1"/>
      <c r="I1391" s="1"/>
      <c r="J1391" s="1"/>
      <c r="K1391" s="1"/>
      <c r="L1391" s="1"/>
      <c r="M1391" s="1"/>
      <c r="N1391" s="1"/>
      <c r="O1391" s="1"/>
      <c r="P1391" s="1"/>
      <c r="Q1391" s="1"/>
      <c r="R1391" s="1"/>
      <c r="S1391" s="1"/>
      <c r="T1391" s="1"/>
      <c r="U1391" s="1"/>
      <c r="V1391" s="1"/>
      <c r="W1391" s="1"/>
      <c r="X1391" s="1"/>
      <c r="Y1391" s="1"/>
    </row>
    <row r="1392" spans="1:25" ht="9.75" customHeight="1">
      <c r="A1392" s="1"/>
      <c r="B1392" s="72"/>
      <c r="C1392" s="124"/>
      <c r="D1392" s="124"/>
      <c r="E1392" s="1"/>
      <c r="F1392" s="1"/>
      <c r="G1392" s="1"/>
      <c r="H1392" s="1"/>
      <c r="I1392" s="1"/>
      <c r="J1392" s="1"/>
      <c r="K1392" s="1"/>
      <c r="L1392" s="1"/>
      <c r="M1392" s="1"/>
      <c r="N1392" s="1"/>
      <c r="O1392" s="1"/>
      <c r="P1392" s="1"/>
      <c r="Q1392" s="1"/>
      <c r="R1392" s="1"/>
      <c r="S1392" s="1"/>
      <c r="T1392" s="1"/>
      <c r="U1392" s="1"/>
      <c r="V1392" s="1"/>
      <c r="W1392" s="1"/>
      <c r="X1392" s="1"/>
      <c r="Y1392" s="1"/>
    </row>
    <row r="1393" spans="1:25" ht="9.75" customHeight="1">
      <c r="A1393" s="1"/>
      <c r="B1393" s="72"/>
      <c r="C1393" s="124"/>
      <c r="D1393" s="124"/>
      <c r="E1393" s="1"/>
      <c r="F1393" s="1"/>
      <c r="G1393" s="1"/>
      <c r="H1393" s="1"/>
      <c r="I1393" s="1"/>
      <c r="J1393" s="1"/>
      <c r="K1393" s="1"/>
      <c r="L1393" s="1"/>
      <c r="M1393" s="1"/>
      <c r="N1393" s="1"/>
      <c r="O1393" s="1"/>
      <c r="P1393" s="1"/>
      <c r="Q1393" s="1"/>
      <c r="R1393" s="1"/>
      <c r="S1393" s="1"/>
      <c r="T1393" s="1"/>
      <c r="U1393" s="1"/>
      <c r="V1393" s="1"/>
      <c r="W1393" s="1"/>
      <c r="X1393" s="1"/>
      <c r="Y1393" s="1"/>
    </row>
    <row r="1394" spans="1:25" ht="9.75" customHeight="1">
      <c r="A1394" s="1"/>
      <c r="B1394" s="72"/>
      <c r="C1394" s="124"/>
      <c r="D1394" s="124"/>
      <c r="E1394" s="1"/>
      <c r="F1394" s="1"/>
      <c r="G1394" s="1"/>
      <c r="H1394" s="1"/>
      <c r="I1394" s="1"/>
      <c r="J1394" s="1"/>
      <c r="K1394" s="1"/>
      <c r="L1394" s="1"/>
      <c r="M1394" s="1"/>
      <c r="N1394" s="1"/>
      <c r="O1394" s="1"/>
      <c r="P1394" s="1"/>
      <c r="Q1394" s="1"/>
      <c r="R1394" s="1"/>
      <c r="S1394" s="1"/>
      <c r="T1394" s="1"/>
      <c r="U1394" s="1"/>
      <c r="V1394" s="1"/>
      <c r="W1394" s="1"/>
      <c r="X1394" s="1"/>
      <c r="Y1394" s="1"/>
    </row>
    <row r="1395" spans="1:25" ht="9.75" customHeight="1">
      <c r="A1395" s="1"/>
      <c r="B1395" s="72"/>
      <c r="C1395" s="124"/>
      <c r="D1395" s="124"/>
      <c r="E1395" s="1"/>
      <c r="F1395" s="1"/>
      <c r="G1395" s="1"/>
      <c r="H1395" s="1"/>
      <c r="I1395" s="1"/>
      <c r="J1395" s="1"/>
      <c r="K1395" s="1"/>
      <c r="L1395" s="1"/>
      <c r="M1395" s="1"/>
      <c r="N1395" s="1"/>
      <c r="O1395" s="1"/>
      <c r="P1395" s="1"/>
      <c r="Q1395" s="1"/>
      <c r="R1395" s="1"/>
      <c r="S1395" s="1"/>
      <c r="T1395" s="1"/>
      <c r="U1395" s="1"/>
      <c r="V1395" s="1"/>
      <c r="W1395" s="1"/>
      <c r="X1395" s="1"/>
      <c r="Y1395" s="1"/>
    </row>
    <row r="1396" spans="1:25" ht="9.75" customHeight="1">
      <c r="A1396" s="1"/>
      <c r="B1396" s="72"/>
      <c r="C1396" s="124"/>
      <c r="D1396" s="124"/>
      <c r="E1396" s="1"/>
      <c r="F1396" s="1"/>
      <c r="G1396" s="1"/>
      <c r="H1396" s="1"/>
      <c r="I1396" s="1"/>
      <c r="J1396" s="1"/>
      <c r="K1396" s="1"/>
      <c r="L1396" s="1"/>
      <c r="M1396" s="1"/>
      <c r="N1396" s="1"/>
      <c r="O1396" s="1"/>
      <c r="P1396" s="1"/>
      <c r="Q1396" s="1"/>
      <c r="R1396" s="1"/>
      <c r="S1396" s="1"/>
      <c r="T1396" s="1"/>
      <c r="U1396" s="1"/>
      <c r="V1396" s="1"/>
      <c r="W1396" s="1"/>
      <c r="X1396" s="1"/>
      <c r="Y1396" s="1"/>
    </row>
    <row r="1397" spans="1:25" ht="9.75" customHeight="1">
      <c r="A1397" s="1"/>
      <c r="B1397" s="72"/>
      <c r="C1397" s="124"/>
      <c r="D1397" s="124"/>
      <c r="E1397" s="1"/>
      <c r="F1397" s="1"/>
      <c r="G1397" s="1"/>
      <c r="H1397" s="1"/>
      <c r="I1397" s="1"/>
      <c r="J1397" s="1"/>
      <c r="K1397" s="1"/>
      <c r="L1397" s="1"/>
      <c r="M1397" s="1"/>
      <c r="N1397" s="1"/>
      <c r="O1397" s="1"/>
      <c r="P1397" s="1"/>
      <c r="Q1397" s="1"/>
      <c r="R1397" s="1"/>
      <c r="S1397" s="1"/>
      <c r="T1397" s="1"/>
      <c r="U1397" s="1"/>
      <c r="V1397" s="1"/>
      <c r="W1397" s="1"/>
      <c r="X1397" s="1"/>
      <c r="Y1397" s="1"/>
    </row>
    <row r="1398" spans="1:25" ht="9.75" customHeight="1">
      <c r="A1398" s="1"/>
      <c r="B1398" s="72"/>
      <c r="C1398" s="124"/>
      <c r="D1398" s="124"/>
      <c r="E1398" s="1"/>
      <c r="F1398" s="1"/>
      <c r="G1398" s="1"/>
      <c r="H1398" s="1"/>
      <c r="I1398" s="1"/>
      <c r="J1398" s="1"/>
      <c r="K1398" s="1"/>
      <c r="L1398" s="1"/>
      <c r="M1398" s="1"/>
      <c r="N1398" s="1"/>
      <c r="O1398" s="1"/>
      <c r="P1398" s="1"/>
      <c r="Q1398" s="1"/>
      <c r="R1398" s="1"/>
      <c r="S1398" s="1"/>
      <c r="T1398" s="1"/>
      <c r="U1398" s="1"/>
      <c r="V1398" s="1"/>
      <c r="W1398" s="1"/>
      <c r="X1398" s="1"/>
      <c r="Y1398" s="1"/>
    </row>
    <row r="1399" spans="1:25" ht="9.75" customHeight="1">
      <c r="A1399" s="1"/>
      <c r="B1399" s="72"/>
      <c r="C1399" s="124"/>
      <c r="D1399" s="124"/>
      <c r="E1399" s="1"/>
      <c r="F1399" s="1"/>
      <c r="G1399" s="1"/>
      <c r="H1399" s="1"/>
      <c r="I1399" s="1"/>
      <c r="J1399" s="1"/>
      <c r="K1399" s="1"/>
      <c r="L1399" s="1"/>
      <c r="M1399" s="1"/>
      <c r="N1399" s="1"/>
      <c r="O1399" s="1"/>
      <c r="P1399" s="1"/>
      <c r="Q1399" s="1"/>
      <c r="R1399" s="1"/>
      <c r="S1399" s="1"/>
      <c r="T1399" s="1"/>
      <c r="U1399" s="1"/>
      <c r="V1399" s="1"/>
      <c r="W1399" s="1"/>
      <c r="X1399" s="1"/>
      <c r="Y1399" s="1"/>
    </row>
    <row r="1400" spans="1:25" ht="9.75" customHeight="1">
      <c r="A1400" s="1"/>
      <c r="B1400" s="72"/>
      <c r="C1400" s="124"/>
      <c r="D1400" s="124"/>
      <c r="E1400" s="1"/>
      <c r="F1400" s="1"/>
      <c r="G1400" s="1"/>
      <c r="H1400" s="1"/>
      <c r="I1400" s="1"/>
      <c r="J1400" s="1"/>
      <c r="K1400" s="1"/>
      <c r="L1400" s="1"/>
      <c r="M1400" s="1"/>
      <c r="N1400" s="1"/>
      <c r="O1400" s="1"/>
      <c r="P1400" s="1"/>
      <c r="Q1400" s="1"/>
      <c r="R1400" s="1"/>
      <c r="S1400" s="1"/>
      <c r="T1400" s="1"/>
      <c r="U1400" s="1"/>
      <c r="V1400" s="1"/>
      <c r="W1400" s="1"/>
      <c r="X1400" s="1"/>
      <c r="Y1400" s="1"/>
    </row>
    <row r="1401" spans="1:25" ht="9.75" customHeight="1">
      <c r="A1401" s="1"/>
      <c r="B1401" s="72"/>
      <c r="C1401" s="124"/>
      <c r="D1401" s="124"/>
      <c r="E1401" s="1"/>
      <c r="F1401" s="1"/>
      <c r="G1401" s="1"/>
      <c r="H1401" s="1"/>
      <c r="I1401" s="1"/>
      <c r="J1401" s="1"/>
      <c r="K1401" s="1"/>
      <c r="L1401" s="1"/>
      <c r="M1401" s="1"/>
      <c r="N1401" s="1"/>
      <c r="O1401" s="1"/>
      <c r="P1401" s="1"/>
      <c r="Q1401" s="1"/>
      <c r="R1401" s="1"/>
      <c r="S1401" s="1"/>
      <c r="T1401" s="1"/>
      <c r="U1401" s="1"/>
      <c r="V1401" s="1"/>
      <c r="W1401" s="1"/>
      <c r="X1401" s="1"/>
      <c r="Y1401" s="1"/>
    </row>
    <row r="1402" spans="1:25">
      <c r="A1402" s="1"/>
      <c r="B1402" s="72"/>
      <c r="C1402" s="124"/>
      <c r="D1402" s="124"/>
      <c r="E1402" s="1"/>
      <c r="F1402" s="1"/>
      <c r="G1402" s="1"/>
      <c r="H1402" s="1"/>
      <c r="I1402" s="1"/>
      <c r="J1402" s="1"/>
      <c r="K1402" s="1"/>
      <c r="L1402" s="1"/>
      <c r="M1402" s="1"/>
      <c r="N1402" s="1"/>
      <c r="O1402" s="1"/>
      <c r="P1402" s="1"/>
      <c r="Q1402" s="1"/>
      <c r="R1402" s="1"/>
      <c r="S1402" s="1"/>
      <c r="T1402" s="1"/>
      <c r="U1402" s="1"/>
      <c r="V1402" s="1"/>
      <c r="W1402" s="1"/>
      <c r="X1402" s="1"/>
      <c r="Y1402" s="1"/>
    </row>
    <row r="1403" spans="1:25">
      <c r="A1403" s="1"/>
      <c r="B1403" s="72"/>
      <c r="C1403" s="124"/>
      <c r="D1403" s="124"/>
      <c r="E1403" s="1"/>
      <c r="F1403" s="1"/>
      <c r="G1403" s="1"/>
      <c r="H1403" s="1"/>
      <c r="I1403" s="1"/>
      <c r="J1403" s="1"/>
      <c r="K1403" s="1"/>
      <c r="L1403" s="1"/>
      <c r="M1403" s="1"/>
      <c r="N1403" s="1"/>
      <c r="O1403" s="1"/>
      <c r="P1403" s="1"/>
      <c r="Q1403" s="1"/>
      <c r="R1403" s="1"/>
      <c r="S1403" s="1"/>
      <c r="T1403" s="1"/>
      <c r="U1403" s="1"/>
      <c r="V1403" s="1"/>
      <c r="W1403" s="1"/>
      <c r="X1403" s="1"/>
      <c r="Y1403" s="1"/>
    </row>
    <row r="1404" spans="1:25">
      <c r="A1404" s="1"/>
      <c r="B1404" s="72"/>
      <c r="C1404" s="124"/>
      <c r="D1404" s="124"/>
      <c r="E1404" s="1"/>
      <c r="F1404" s="1"/>
      <c r="G1404" s="1"/>
      <c r="H1404" s="1"/>
      <c r="I1404" s="1"/>
      <c r="J1404" s="1"/>
      <c r="K1404" s="1"/>
      <c r="L1404" s="1"/>
      <c r="M1404" s="1"/>
      <c r="N1404" s="1"/>
      <c r="O1404" s="1"/>
      <c r="P1404" s="1"/>
      <c r="Q1404" s="1"/>
      <c r="R1404" s="1"/>
      <c r="S1404" s="1"/>
      <c r="T1404" s="1"/>
      <c r="U1404" s="1"/>
      <c r="V1404" s="1"/>
      <c r="W1404" s="1"/>
      <c r="X1404" s="1"/>
      <c r="Y1404" s="1"/>
    </row>
    <row r="1405" spans="1:25">
      <c r="A1405" s="1"/>
      <c r="B1405" s="72"/>
      <c r="C1405" s="124"/>
      <c r="D1405" s="124"/>
      <c r="E1405" s="1"/>
      <c r="F1405" s="1"/>
      <c r="G1405" s="1"/>
      <c r="H1405" s="1"/>
      <c r="I1405" s="1"/>
      <c r="J1405" s="1"/>
      <c r="K1405" s="1"/>
      <c r="L1405" s="1"/>
      <c r="M1405" s="1"/>
      <c r="N1405" s="1"/>
      <c r="O1405" s="1"/>
      <c r="P1405" s="1"/>
      <c r="Q1405" s="1"/>
      <c r="R1405" s="1"/>
      <c r="S1405" s="1"/>
      <c r="T1405" s="1"/>
      <c r="U1405" s="1"/>
      <c r="V1405" s="1"/>
      <c r="W1405" s="1"/>
      <c r="X1405" s="1"/>
      <c r="Y1405" s="1"/>
    </row>
    <row r="1406" spans="1:25">
      <c r="A1406" s="1"/>
      <c r="B1406" s="72"/>
      <c r="C1406" s="124"/>
      <c r="D1406" s="124"/>
      <c r="E1406" s="1"/>
      <c r="F1406" s="1"/>
      <c r="G1406" s="1"/>
      <c r="H1406" s="1"/>
      <c r="I1406" s="1"/>
      <c r="J1406" s="1"/>
      <c r="K1406" s="1"/>
      <c r="L1406" s="1"/>
      <c r="M1406" s="1"/>
      <c r="N1406" s="1"/>
      <c r="O1406" s="1"/>
      <c r="P1406" s="1"/>
      <c r="Q1406" s="1"/>
      <c r="R1406" s="1"/>
      <c r="S1406" s="1"/>
      <c r="T1406" s="1"/>
      <c r="U1406" s="1"/>
      <c r="V1406" s="1"/>
      <c r="W1406" s="1"/>
      <c r="X1406" s="1"/>
      <c r="Y1406" s="1"/>
    </row>
    <row r="1407" spans="1:25">
      <c r="A1407" s="1"/>
      <c r="B1407" s="72"/>
      <c r="C1407" s="124"/>
      <c r="D1407" s="124"/>
      <c r="E1407" s="1"/>
      <c r="F1407" s="1"/>
      <c r="G1407" s="1"/>
      <c r="H1407" s="1"/>
      <c r="I1407" s="1"/>
      <c r="J1407" s="1"/>
      <c r="K1407" s="1"/>
      <c r="L1407" s="1"/>
      <c r="M1407" s="1"/>
      <c r="N1407" s="1"/>
      <c r="O1407" s="1"/>
      <c r="P1407" s="1"/>
      <c r="Q1407" s="1"/>
      <c r="R1407" s="1"/>
      <c r="S1407" s="1"/>
      <c r="T1407" s="1"/>
      <c r="U1407" s="1"/>
      <c r="V1407" s="1"/>
      <c r="W1407" s="1"/>
      <c r="X1407" s="1"/>
      <c r="Y1407" s="1"/>
    </row>
    <row r="1408" spans="1:25">
      <c r="A1408" s="1"/>
      <c r="B1408" s="72"/>
      <c r="C1408" s="124"/>
      <c r="D1408" s="124"/>
      <c r="E1408" s="1"/>
      <c r="F1408" s="1"/>
      <c r="G1408" s="1"/>
      <c r="H1408" s="1"/>
      <c r="I1408" s="1"/>
      <c r="J1408" s="1"/>
      <c r="K1408" s="1"/>
      <c r="L1408" s="1"/>
      <c r="M1408" s="1"/>
      <c r="N1408" s="1"/>
      <c r="O1408" s="1"/>
      <c r="P1408" s="1"/>
      <c r="Q1408" s="1"/>
      <c r="R1408" s="1"/>
      <c r="S1408" s="1"/>
      <c r="T1408" s="1"/>
      <c r="U1408" s="1"/>
      <c r="V1408" s="1"/>
      <c r="W1408" s="1"/>
      <c r="X1408" s="1"/>
      <c r="Y1408" s="1"/>
    </row>
    <row r="1409" spans="1:25">
      <c r="A1409" s="1"/>
      <c r="B1409" s="72"/>
      <c r="C1409" s="124"/>
      <c r="D1409" s="124"/>
      <c r="E1409" s="1"/>
      <c r="F1409" s="1"/>
      <c r="G1409" s="1"/>
      <c r="H1409" s="1"/>
      <c r="I1409" s="1"/>
      <c r="J1409" s="1"/>
      <c r="K1409" s="1"/>
      <c r="L1409" s="1"/>
      <c r="M1409" s="1"/>
      <c r="N1409" s="1"/>
      <c r="O1409" s="1"/>
      <c r="P1409" s="1"/>
      <c r="Q1409" s="1"/>
      <c r="R1409" s="1"/>
      <c r="S1409" s="1"/>
      <c r="T1409" s="1"/>
      <c r="U1409" s="1"/>
      <c r="V1409" s="1"/>
      <c r="W1409" s="1"/>
      <c r="X1409" s="1"/>
      <c r="Y1409" s="1"/>
    </row>
    <row r="1410" spans="1:25">
      <c r="A1410" s="1"/>
      <c r="B1410" s="72"/>
      <c r="C1410" s="124"/>
      <c r="D1410" s="124"/>
      <c r="E1410" s="1"/>
      <c r="F1410" s="1"/>
      <c r="G1410" s="1"/>
      <c r="H1410" s="1"/>
      <c r="I1410" s="1"/>
      <c r="J1410" s="1"/>
      <c r="K1410" s="1"/>
      <c r="L1410" s="1"/>
      <c r="M1410" s="1"/>
      <c r="N1410" s="1"/>
      <c r="O1410" s="1"/>
      <c r="P1410" s="1"/>
      <c r="Q1410" s="1"/>
      <c r="R1410" s="1"/>
      <c r="S1410" s="1"/>
      <c r="T1410" s="1"/>
      <c r="U1410" s="1"/>
      <c r="V1410" s="1"/>
      <c r="W1410" s="1"/>
      <c r="X1410" s="1"/>
      <c r="Y1410" s="1"/>
    </row>
    <row r="1411" spans="1:25">
      <c r="A1411" s="1"/>
      <c r="B1411" s="72"/>
      <c r="C1411" s="124"/>
      <c r="D1411" s="124"/>
      <c r="E1411" s="1"/>
      <c r="F1411" s="1"/>
      <c r="G1411" s="1"/>
      <c r="H1411" s="1"/>
      <c r="I1411" s="1"/>
      <c r="J1411" s="1"/>
      <c r="K1411" s="1"/>
      <c r="L1411" s="1"/>
      <c r="M1411" s="1"/>
      <c r="N1411" s="1"/>
      <c r="O1411" s="1"/>
      <c r="P1411" s="1"/>
      <c r="Q1411" s="1"/>
      <c r="R1411" s="1"/>
      <c r="S1411" s="1"/>
      <c r="T1411" s="1"/>
      <c r="U1411" s="1"/>
      <c r="V1411" s="1"/>
      <c r="W1411" s="1"/>
      <c r="X1411" s="1"/>
      <c r="Y1411" s="1"/>
    </row>
    <row r="1412" spans="1:25">
      <c r="A1412" s="1"/>
      <c r="B1412" s="72"/>
      <c r="C1412" s="124"/>
      <c r="D1412" s="124"/>
      <c r="E1412" s="1"/>
      <c r="F1412" s="1"/>
      <c r="G1412" s="1"/>
      <c r="H1412" s="1"/>
      <c r="I1412" s="1"/>
      <c r="J1412" s="1"/>
      <c r="K1412" s="1"/>
      <c r="L1412" s="1"/>
      <c r="M1412" s="1"/>
      <c r="N1412" s="1"/>
      <c r="O1412" s="1"/>
      <c r="P1412" s="1"/>
      <c r="Q1412" s="1"/>
      <c r="R1412" s="1"/>
      <c r="S1412" s="1"/>
      <c r="T1412" s="1"/>
      <c r="U1412" s="1"/>
      <c r="V1412" s="1"/>
      <c r="W1412" s="1"/>
      <c r="X1412" s="1"/>
      <c r="Y1412" s="1"/>
    </row>
    <row r="1413" spans="1:25">
      <c r="A1413" s="1"/>
      <c r="B1413" s="72"/>
      <c r="C1413" s="124"/>
      <c r="D1413" s="124"/>
      <c r="E1413" s="1"/>
      <c r="F1413" s="1"/>
      <c r="G1413" s="1"/>
      <c r="H1413" s="1"/>
      <c r="I1413" s="1"/>
      <c r="J1413" s="1"/>
      <c r="K1413" s="1"/>
      <c r="L1413" s="1"/>
      <c r="M1413" s="1"/>
      <c r="N1413" s="1"/>
      <c r="O1413" s="1"/>
      <c r="P1413" s="1"/>
      <c r="Q1413" s="1"/>
      <c r="R1413" s="1"/>
      <c r="S1413" s="1"/>
      <c r="T1413" s="1"/>
      <c r="U1413" s="1"/>
      <c r="V1413" s="1"/>
      <c r="W1413" s="1"/>
      <c r="X1413" s="1"/>
      <c r="Y1413" s="1"/>
    </row>
    <row r="1414" spans="1:25">
      <c r="A1414" s="1"/>
      <c r="B1414" s="72"/>
      <c r="C1414" s="124"/>
      <c r="D1414" s="124"/>
      <c r="E1414" s="1"/>
      <c r="F1414" s="1"/>
      <c r="G1414" s="1"/>
      <c r="H1414" s="1"/>
      <c r="I1414" s="1"/>
      <c r="J1414" s="1"/>
      <c r="K1414" s="1"/>
      <c r="L1414" s="1"/>
      <c r="M1414" s="1"/>
      <c r="N1414" s="1"/>
      <c r="O1414" s="1"/>
      <c r="P1414" s="1"/>
      <c r="Q1414" s="1"/>
      <c r="R1414" s="1"/>
      <c r="S1414" s="1"/>
      <c r="T1414" s="1"/>
      <c r="U1414" s="1"/>
      <c r="V1414" s="1"/>
      <c r="W1414" s="1"/>
      <c r="X1414" s="1"/>
      <c r="Y1414" s="1"/>
    </row>
    <row r="1415" spans="1:25">
      <c r="A1415" s="1"/>
      <c r="B1415" s="72"/>
      <c r="C1415" s="124"/>
      <c r="D1415" s="124"/>
      <c r="E1415" s="1"/>
      <c r="F1415" s="1"/>
      <c r="G1415" s="1"/>
      <c r="H1415" s="1"/>
      <c r="I1415" s="1"/>
      <c r="J1415" s="1"/>
      <c r="K1415" s="1"/>
      <c r="L1415" s="1"/>
      <c r="M1415" s="1"/>
      <c r="N1415" s="1"/>
      <c r="O1415" s="1"/>
      <c r="P1415" s="1"/>
      <c r="Q1415" s="1"/>
      <c r="R1415" s="1"/>
      <c r="S1415" s="1"/>
      <c r="T1415" s="1"/>
      <c r="U1415" s="1"/>
      <c r="V1415" s="1"/>
      <c r="W1415" s="1"/>
      <c r="X1415" s="1"/>
      <c r="Y1415" s="1"/>
    </row>
    <row r="1416" spans="1:25">
      <c r="A1416" s="1"/>
      <c r="B1416" s="72"/>
      <c r="C1416" s="124"/>
      <c r="D1416" s="124"/>
      <c r="E1416" s="1"/>
      <c r="F1416" s="1"/>
      <c r="G1416" s="1"/>
      <c r="H1416" s="1"/>
      <c r="I1416" s="1"/>
      <c r="J1416" s="1"/>
      <c r="K1416" s="1"/>
      <c r="L1416" s="1"/>
      <c r="M1416" s="1"/>
      <c r="N1416" s="1"/>
      <c r="O1416" s="1"/>
      <c r="P1416" s="1"/>
      <c r="Q1416" s="1"/>
      <c r="R1416" s="1"/>
      <c r="S1416" s="1"/>
      <c r="T1416" s="1"/>
      <c r="U1416" s="1"/>
      <c r="V1416" s="1"/>
      <c r="W1416" s="1"/>
      <c r="X1416" s="1"/>
      <c r="Y1416" s="1"/>
    </row>
    <row r="1417" spans="1:25">
      <c r="A1417" s="1"/>
      <c r="B1417" s="72"/>
      <c r="C1417" s="124"/>
      <c r="D1417" s="124"/>
      <c r="E1417" s="1"/>
      <c r="F1417" s="1"/>
      <c r="G1417" s="1"/>
      <c r="H1417" s="1"/>
      <c r="I1417" s="1"/>
      <c r="J1417" s="1"/>
      <c r="K1417" s="1"/>
      <c r="L1417" s="1"/>
      <c r="M1417" s="1"/>
      <c r="N1417" s="1"/>
      <c r="O1417" s="1"/>
      <c r="P1417" s="1"/>
      <c r="Q1417" s="1"/>
      <c r="R1417" s="1"/>
      <c r="S1417" s="1"/>
      <c r="T1417" s="1"/>
      <c r="U1417" s="1"/>
      <c r="V1417" s="1"/>
      <c r="W1417" s="1"/>
      <c r="X1417" s="1"/>
      <c r="Y1417" s="1"/>
    </row>
    <row r="1418" spans="1:25">
      <c r="A1418" s="1"/>
      <c r="B1418" s="72"/>
      <c r="C1418" s="124"/>
      <c r="D1418" s="124"/>
      <c r="E1418" s="1"/>
      <c r="F1418" s="1"/>
      <c r="G1418" s="1"/>
      <c r="H1418" s="1"/>
      <c r="I1418" s="1"/>
      <c r="J1418" s="1"/>
      <c r="K1418" s="1"/>
      <c r="L1418" s="1"/>
      <c r="M1418" s="1"/>
      <c r="N1418" s="1"/>
      <c r="O1418" s="1"/>
      <c r="P1418" s="1"/>
      <c r="Q1418" s="1"/>
      <c r="R1418" s="1"/>
      <c r="S1418" s="1"/>
      <c r="T1418" s="1"/>
      <c r="U1418" s="1"/>
      <c r="V1418" s="1"/>
      <c r="W1418" s="1"/>
      <c r="X1418" s="1"/>
      <c r="Y1418" s="1"/>
    </row>
    <row r="1419" spans="1:25">
      <c r="A1419" s="1"/>
      <c r="B1419" s="72"/>
      <c r="C1419" s="124"/>
      <c r="D1419" s="124"/>
      <c r="E1419" s="1"/>
      <c r="F1419" s="1"/>
      <c r="G1419" s="1"/>
      <c r="H1419" s="1"/>
      <c r="I1419" s="1"/>
      <c r="J1419" s="1"/>
      <c r="K1419" s="1"/>
      <c r="L1419" s="1"/>
      <c r="M1419" s="1"/>
      <c r="N1419" s="1"/>
      <c r="O1419" s="1"/>
      <c r="P1419" s="1"/>
      <c r="Q1419" s="1"/>
      <c r="R1419" s="1"/>
      <c r="S1419" s="1"/>
      <c r="T1419" s="1"/>
      <c r="U1419" s="1"/>
      <c r="V1419" s="1"/>
      <c r="W1419" s="1"/>
      <c r="X1419" s="1"/>
      <c r="Y1419" s="1"/>
    </row>
    <row r="1420" spans="1:25">
      <c r="A1420" s="1"/>
      <c r="B1420" s="72"/>
      <c r="C1420" s="124"/>
      <c r="D1420" s="124"/>
      <c r="E1420" s="1"/>
      <c r="F1420" s="1"/>
      <c r="G1420" s="1"/>
      <c r="H1420" s="1"/>
      <c r="I1420" s="1"/>
      <c r="J1420" s="1"/>
      <c r="K1420" s="1"/>
      <c r="L1420" s="1"/>
      <c r="M1420" s="1"/>
      <c r="N1420" s="1"/>
      <c r="O1420" s="1"/>
      <c r="P1420" s="1"/>
      <c r="Q1420" s="1"/>
      <c r="R1420" s="1"/>
      <c r="S1420" s="1"/>
      <c r="T1420" s="1"/>
      <c r="U1420" s="1"/>
      <c r="V1420" s="1"/>
      <c r="W1420" s="1"/>
      <c r="X1420" s="1"/>
      <c r="Y1420" s="1"/>
    </row>
    <row r="1421" spans="1:25">
      <c r="A1421" s="1"/>
      <c r="B1421" s="72"/>
      <c r="C1421" s="124"/>
      <c r="D1421" s="124"/>
      <c r="E1421" s="1"/>
      <c r="F1421" s="1"/>
      <c r="G1421" s="1"/>
      <c r="H1421" s="1"/>
      <c r="I1421" s="1"/>
      <c r="J1421" s="1"/>
      <c r="K1421" s="1"/>
      <c r="L1421" s="1"/>
      <c r="M1421" s="1"/>
      <c r="N1421" s="1"/>
      <c r="O1421" s="1"/>
      <c r="P1421" s="1"/>
      <c r="Q1421" s="1"/>
      <c r="R1421" s="1"/>
      <c r="S1421" s="1"/>
      <c r="T1421" s="1"/>
      <c r="U1421" s="1"/>
      <c r="V1421" s="1"/>
      <c r="W1421" s="1"/>
      <c r="X1421" s="1"/>
      <c r="Y1421" s="1"/>
    </row>
    <row r="1422" spans="1:25">
      <c r="A1422" s="1"/>
      <c r="B1422" s="72"/>
      <c r="C1422" s="124"/>
      <c r="D1422" s="124"/>
      <c r="E1422" s="1"/>
      <c r="F1422" s="1"/>
      <c r="G1422" s="1"/>
      <c r="H1422" s="1"/>
      <c r="I1422" s="1"/>
      <c r="J1422" s="1"/>
      <c r="K1422" s="1"/>
      <c r="L1422" s="1"/>
      <c r="M1422" s="1"/>
      <c r="N1422" s="1"/>
      <c r="O1422" s="1"/>
      <c r="P1422" s="1"/>
      <c r="Q1422" s="1"/>
      <c r="R1422" s="1"/>
      <c r="S1422" s="1"/>
      <c r="T1422" s="1"/>
      <c r="U1422" s="1"/>
      <c r="V1422" s="1"/>
      <c r="W1422" s="1"/>
      <c r="X1422" s="1"/>
      <c r="Y1422" s="1"/>
    </row>
    <row r="1423" spans="1:25">
      <c r="A1423" s="1"/>
      <c r="B1423" s="72"/>
      <c r="C1423" s="124"/>
      <c r="D1423" s="124"/>
      <c r="E1423" s="1"/>
      <c r="F1423" s="1"/>
      <c r="G1423" s="1"/>
      <c r="H1423" s="1"/>
      <c r="I1423" s="1"/>
      <c r="J1423" s="1"/>
      <c r="K1423" s="1"/>
      <c r="L1423" s="1"/>
      <c r="M1423" s="1"/>
      <c r="N1423" s="1"/>
      <c r="O1423" s="1"/>
      <c r="P1423" s="1"/>
      <c r="Q1423" s="1"/>
      <c r="R1423" s="1"/>
      <c r="S1423" s="1"/>
      <c r="T1423" s="1"/>
      <c r="U1423" s="1"/>
      <c r="V1423" s="1"/>
      <c r="W1423" s="1"/>
      <c r="X1423" s="1"/>
      <c r="Y1423" s="1"/>
    </row>
    <row r="1424" spans="1:25">
      <c r="A1424" s="1"/>
      <c r="B1424" s="72"/>
      <c r="C1424" s="124"/>
      <c r="D1424" s="124"/>
      <c r="E1424" s="1"/>
      <c r="F1424" s="1"/>
      <c r="G1424" s="1"/>
      <c r="H1424" s="1"/>
      <c r="I1424" s="1"/>
      <c r="J1424" s="1"/>
      <c r="K1424" s="1"/>
      <c r="L1424" s="1"/>
      <c r="M1424" s="1"/>
      <c r="N1424" s="1"/>
      <c r="O1424" s="1"/>
      <c r="P1424" s="1"/>
      <c r="Q1424" s="1"/>
      <c r="R1424" s="1"/>
      <c r="S1424" s="1"/>
      <c r="T1424" s="1"/>
      <c r="U1424" s="1"/>
      <c r="V1424" s="1"/>
      <c r="W1424" s="1"/>
      <c r="X1424" s="1"/>
      <c r="Y1424" s="1"/>
    </row>
    <row r="1425" spans="1:25">
      <c r="A1425" s="1"/>
      <c r="B1425" s="72"/>
      <c r="C1425" s="124"/>
      <c r="D1425" s="124"/>
      <c r="E1425" s="1"/>
      <c r="F1425" s="1"/>
      <c r="G1425" s="1"/>
      <c r="H1425" s="1"/>
      <c r="I1425" s="1"/>
      <c r="J1425" s="1"/>
      <c r="K1425" s="1"/>
      <c r="L1425" s="1"/>
      <c r="M1425" s="1"/>
      <c r="N1425" s="1"/>
      <c r="O1425" s="1"/>
      <c r="P1425" s="1"/>
      <c r="Q1425" s="1"/>
      <c r="R1425" s="1"/>
      <c r="S1425" s="1"/>
      <c r="T1425" s="1"/>
      <c r="U1425" s="1"/>
      <c r="V1425" s="1"/>
      <c r="W1425" s="1"/>
      <c r="X1425" s="1"/>
      <c r="Y1425" s="1"/>
    </row>
    <row r="1426" spans="1:25">
      <c r="A1426" s="1"/>
      <c r="B1426" s="72"/>
      <c r="C1426" s="124"/>
      <c r="D1426" s="124"/>
      <c r="E1426" s="1"/>
      <c r="F1426" s="1"/>
      <c r="G1426" s="1"/>
      <c r="H1426" s="1"/>
      <c r="I1426" s="1"/>
      <c r="J1426" s="1"/>
      <c r="K1426" s="1"/>
      <c r="L1426" s="1"/>
      <c r="M1426" s="1"/>
      <c r="N1426" s="1"/>
      <c r="O1426" s="1"/>
      <c r="P1426" s="1"/>
      <c r="Q1426" s="1"/>
      <c r="R1426" s="1"/>
      <c r="S1426" s="1"/>
      <c r="T1426" s="1"/>
      <c r="U1426" s="1"/>
      <c r="V1426" s="1"/>
      <c r="W1426" s="1"/>
      <c r="X1426" s="1"/>
      <c r="Y1426" s="1"/>
    </row>
    <row r="1427" spans="1:25">
      <c r="A1427" s="1"/>
      <c r="B1427" s="72"/>
      <c r="C1427" s="124"/>
      <c r="D1427" s="124"/>
      <c r="E1427" s="1"/>
      <c r="F1427" s="1"/>
      <c r="G1427" s="1"/>
      <c r="H1427" s="1"/>
      <c r="I1427" s="1"/>
      <c r="J1427" s="1"/>
      <c r="K1427" s="1"/>
      <c r="L1427" s="1"/>
      <c r="M1427" s="1"/>
      <c r="N1427" s="1"/>
      <c r="O1427" s="1"/>
      <c r="P1427" s="1"/>
      <c r="Q1427" s="1"/>
      <c r="R1427" s="1"/>
      <c r="S1427" s="1"/>
      <c r="T1427" s="1"/>
      <c r="U1427" s="1"/>
      <c r="V1427" s="1"/>
      <c r="W1427" s="1"/>
      <c r="X1427" s="1"/>
      <c r="Y1427" s="1"/>
    </row>
    <row r="1428" spans="1:25">
      <c r="A1428" s="1"/>
      <c r="B1428" s="72"/>
      <c r="C1428" s="124"/>
      <c r="D1428" s="124"/>
      <c r="E1428" s="1"/>
      <c r="F1428" s="1"/>
      <c r="G1428" s="1"/>
      <c r="H1428" s="1"/>
      <c r="I1428" s="1"/>
      <c r="J1428" s="1"/>
      <c r="K1428" s="1"/>
      <c r="L1428" s="1"/>
      <c r="M1428" s="1"/>
      <c r="N1428" s="1"/>
      <c r="O1428" s="1"/>
      <c r="P1428" s="1"/>
      <c r="Q1428" s="1"/>
      <c r="R1428" s="1"/>
      <c r="S1428" s="1"/>
      <c r="T1428" s="1"/>
      <c r="U1428" s="1"/>
      <c r="V1428" s="1"/>
      <c r="W1428" s="1"/>
      <c r="X1428" s="1"/>
      <c r="Y1428" s="1"/>
    </row>
    <row r="1429" spans="1:25">
      <c r="A1429" s="1"/>
      <c r="B1429" s="72"/>
      <c r="C1429" s="124"/>
      <c r="D1429" s="124"/>
      <c r="E1429" s="1"/>
      <c r="F1429" s="1"/>
      <c r="G1429" s="1"/>
      <c r="H1429" s="1"/>
      <c r="I1429" s="1"/>
      <c r="J1429" s="1"/>
      <c r="K1429" s="1"/>
      <c r="L1429" s="1"/>
      <c r="M1429" s="1"/>
      <c r="N1429" s="1"/>
      <c r="O1429" s="1"/>
      <c r="P1429" s="1"/>
      <c r="Q1429" s="1"/>
      <c r="R1429" s="1"/>
      <c r="S1429" s="1"/>
      <c r="T1429" s="1"/>
      <c r="U1429" s="1"/>
      <c r="V1429" s="1"/>
      <c r="W1429" s="1"/>
      <c r="X1429" s="1"/>
      <c r="Y1429" s="1"/>
    </row>
    <row r="1430" spans="1:25">
      <c r="A1430" s="1"/>
      <c r="B1430" s="72"/>
      <c r="C1430" s="124"/>
      <c r="D1430" s="124"/>
      <c r="E1430" s="1"/>
      <c r="F1430" s="1"/>
      <c r="G1430" s="1"/>
      <c r="H1430" s="1"/>
      <c r="I1430" s="1"/>
      <c r="J1430" s="1"/>
      <c r="K1430" s="1"/>
      <c r="L1430" s="1"/>
      <c r="M1430" s="1"/>
      <c r="N1430" s="1"/>
      <c r="O1430" s="1"/>
      <c r="P1430" s="1"/>
      <c r="Q1430" s="1"/>
      <c r="R1430" s="1"/>
      <c r="S1430" s="1"/>
      <c r="T1430" s="1"/>
      <c r="U1430" s="1"/>
      <c r="V1430" s="1"/>
      <c r="W1430" s="1"/>
      <c r="X1430" s="1"/>
      <c r="Y1430" s="1"/>
    </row>
    <row r="1431" spans="1:25">
      <c r="A1431" s="1"/>
      <c r="B1431" s="72"/>
      <c r="C1431" s="124"/>
      <c r="D1431" s="124"/>
      <c r="E1431" s="1"/>
      <c r="F1431" s="1"/>
      <c r="G1431" s="1"/>
      <c r="H1431" s="1"/>
      <c r="I1431" s="1"/>
      <c r="J1431" s="1"/>
      <c r="K1431" s="1"/>
      <c r="L1431" s="1"/>
      <c r="M1431" s="1"/>
      <c r="N1431" s="1"/>
      <c r="O1431" s="1"/>
      <c r="P1431" s="1"/>
      <c r="Q1431" s="1"/>
      <c r="R1431" s="1"/>
      <c r="S1431" s="1"/>
      <c r="T1431" s="1"/>
      <c r="U1431" s="1"/>
      <c r="V1431" s="1"/>
      <c r="W1431" s="1"/>
      <c r="X1431" s="1"/>
      <c r="Y1431" s="1"/>
    </row>
    <row r="1432" spans="1:25">
      <c r="A1432" s="1"/>
      <c r="B1432" s="72"/>
      <c r="C1432" s="124"/>
      <c r="D1432" s="124"/>
      <c r="E1432" s="1"/>
      <c r="F1432" s="1"/>
      <c r="G1432" s="1"/>
      <c r="H1432" s="1"/>
      <c r="I1432" s="1"/>
      <c r="J1432" s="1"/>
      <c r="K1432" s="1"/>
      <c r="L1432" s="1"/>
      <c r="M1432" s="1"/>
      <c r="N1432" s="1"/>
      <c r="O1432" s="1"/>
      <c r="P1432" s="1"/>
      <c r="Q1432" s="1"/>
      <c r="R1432" s="1"/>
      <c r="S1432" s="1"/>
      <c r="T1432" s="1"/>
      <c r="U1432" s="1"/>
      <c r="V1432" s="1"/>
      <c r="W1432" s="1"/>
      <c r="X1432" s="1"/>
      <c r="Y1432" s="1"/>
    </row>
    <row r="1433" spans="1:25">
      <c r="A1433" s="1"/>
      <c r="B1433" s="72"/>
      <c r="C1433" s="124"/>
      <c r="D1433" s="124"/>
      <c r="E1433" s="1"/>
      <c r="F1433" s="1"/>
      <c r="G1433" s="1"/>
      <c r="H1433" s="1"/>
      <c r="I1433" s="1"/>
      <c r="J1433" s="1"/>
      <c r="K1433" s="1"/>
      <c r="L1433" s="1"/>
      <c r="M1433" s="1"/>
      <c r="N1433" s="1"/>
      <c r="O1433" s="1"/>
      <c r="P1433" s="1"/>
      <c r="Q1433" s="1"/>
      <c r="R1433" s="1"/>
      <c r="S1433" s="1"/>
      <c r="T1433" s="1"/>
      <c r="U1433" s="1"/>
      <c r="V1433" s="1"/>
      <c r="W1433" s="1"/>
      <c r="X1433" s="1"/>
      <c r="Y1433" s="1"/>
    </row>
    <row r="1434" spans="1:25">
      <c r="A1434" s="1"/>
      <c r="B1434" s="72"/>
      <c r="C1434" s="124"/>
      <c r="D1434" s="124"/>
      <c r="E1434" s="1"/>
      <c r="F1434" s="1"/>
      <c r="G1434" s="1"/>
      <c r="H1434" s="1"/>
      <c r="I1434" s="1"/>
      <c r="J1434" s="1"/>
      <c r="K1434" s="1"/>
      <c r="L1434" s="1"/>
      <c r="M1434" s="1"/>
      <c r="N1434" s="1"/>
      <c r="O1434" s="1"/>
      <c r="P1434" s="1"/>
      <c r="Q1434" s="1"/>
      <c r="R1434" s="1"/>
      <c r="S1434" s="1"/>
      <c r="T1434" s="1"/>
      <c r="U1434" s="1"/>
      <c r="V1434" s="1"/>
      <c r="W1434" s="1"/>
      <c r="X1434" s="1"/>
      <c r="Y1434" s="1"/>
    </row>
    <row r="1435" spans="1:25">
      <c r="A1435" s="1"/>
      <c r="B1435" s="72"/>
      <c r="C1435" s="124"/>
      <c r="D1435" s="124"/>
      <c r="E1435" s="1"/>
      <c r="F1435" s="1"/>
      <c r="G1435" s="1"/>
      <c r="H1435" s="1"/>
      <c r="I1435" s="1"/>
      <c r="J1435" s="1"/>
      <c r="K1435" s="1"/>
      <c r="L1435" s="1"/>
      <c r="M1435" s="1"/>
      <c r="N1435" s="1"/>
      <c r="O1435" s="1"/>
      <c r="P1435" s="1"/>
      <c r="Q1435" s="1"/>
      <c r="R1435" s="1"/>
      <c r="S1435" s="1"/>
      <c r="T1435" s="1"/>
      <c r="U1435" s="1"/>
      <c r="V1435" s="1"/>
      <c r="W1435" s="1"/>
      <c r="X1435" s="1"/>
      <c r="Y1435" s="1"/>
    </row>
    <row r="1436" spans="1:25">
      <c r="A1436" s="1"/>
      <c r="B1436" s="72"/>
      <c r="C1436" s="124"/>
      <c r="D1436" s="124"/>
      <c r="E1436" s="1"/>
      <c r="F1436" s="1"/>
      <c r="G1436" s="1"/>
      <c r="H1436" s="1"/>
      <c r="I1436" s="1"/>
      <c r="J1436" s="1"/>
      <c r="K1436" s="1"/>
      <c r="L1436" s="1"/>
      <c r="M1436" s="1"/>
      <c r="N1436" s="1"/>
      <c r="O1436" s="1"/>
      <c r="P1436" s="1"/>
      <c r="Q1436" s="1"/>
      <c r="R1436" s="1"/>
      <c r="S1436" s="1"/>
      <c r="T1436" s="1"/>
      <c r="U1436" s="1"/>
      <c r="V1436" s="1"/>
      <c r="W1436" s="1"/>
      <c r="X1436" s="1"/>
      <c r="Y1436" s="1"/>
    </row>
    <row r="1437" spans="1:25">
      <c r="A1437" s="1"/>
      <c r="B1437" s="72"/>
      <c r="C1437" s="124"/>
      <c r="D1437" s="124"/>
      <c r="E1437" s="1"/>
      <c r="F1437" s="1"/>
      <c r="G1437" s="1"/>
      <c r="H1437" s="1"/>
      <c r="I1437" s="1"/>
      <c r="J1437" s="1"/>
      <c r="K1437" s="1"/>
      <c r="L1437" s="1"/>
      <c r="M1437" s="1"/>
      <c r="N1437" s="1"/>
      <c r="O1437" s="1"/>
      <c r="P1437" s="1"/>
      <c r="Q1437" s="1"/>
      <c r="R1437" s="1"/>
      <c r="S1437" s="1"/>
      <c r="T1437" s="1"/>
      <c r="U1437" s="1"/>
      <c r="V1437" s="1"/>
      <c r="W1437" s="1"/>
      <c r="X1437" s="1"/>
      <c r="Y1437" s="1"/>
    </row>
    <row r="1438" spans="1:25">
      <c r="A1438" s="1"/>
      <c r="B1438" s="72"/>
      <c r="C1438" s="124"/>
      <c r="D1438" s="124"/>
      <c r="E1438" s="1"/>
      <c r="F1438" s="1"/>
      <c r="G1438" s="1"/>
      <c r="H1438" s="1"/>
      <c r="I1438" s="1"/>
      <c r="J1438" s="1"/>
      <c r="K1438" s="1"/>
      <c r="L1438" s="1"/>
      <c r="M1438" s="1"/>
      <c r="N1438" s="1"/>
      <c r="O1438" s="1"/>
      <c r="P1438" s="1"/>
      <c r="Q1438" s="1"/>
      <c r="R1438" s="1"/>
      <c r="S1438" s="1"/>
      <c r="T1438" s="1"/>
      <c r="U1438" s="1"/>
      <c r="V1438" s="1"/>
      <c r="W1438" s="1"/>
      <c r="X1438" s="1"/>
      <c r="Y1438" s="1"/>
    </row>
    <row r="1439" spans="1:25">
      <c r="A1439" s="1"/>
      <c r="B1439" s="72"/>
      <c r="C1439" s="124"/>
      <c r="D1439" s="124"/>
      <c r="E1439" s="1"/>
      <c r="F1439" s="1"/>
      <c r="G1439" s="1"/>
      <c r="H1439" s="1"/>
      <c r="I1439" s="1"/>
      <c r="J1439" s="1"/>
      <c r="K1439" s="1"/>
      <c r="L1439" s="1"/>
      <c r="M1439" s="1"/>
      <c r="N1439" s="1"/>
      <c r="O1439" s="1"/>
      <c r="P1439" s="1"/>
      <c r="Q1439" s="1"/>
      <c r="R1439" s="1"/>
      <c r="S1439" s="1"/>
      <c r="T1439" s="1"/>
      <c r="U1439" s="1"/>
      <c r="V1439" s="1"/>
      <c r="W1439" s="1"/>
      <c r="X1439" s="1"/>
      <c r="Y1439" s="1"/>
    </row>
    <row r="1440" spans="1:25">
      <c r="A1440" s="1"/>
      <c r="B1440" s="72"/>
      <c r="C1440" s="124"/>
      <c r="D1440" s="124"/>
      <c r="E1440" s="1"/>
      <c r="F1440" s="1"/>
      <c r="G1440" s="1"/>
      <c r="H1440" s="1"/>
      <c r="I1440" s="1"/>
      <c r="J1440" s="1"/>
      <c r="K1440" s="1"/>
      <c r="L1440" s="1"/>
      <c r="M1440" s="1"/>
      <c r="N1440" s="1"/>
      <c r="O1440" s="1"/>
      <c r="P1440" s="1"/>
      <c r="Q1440" s="1"/>
      <c r="R1440" s="1"/>
      <c r="S1440" s="1"/>
      <c r="T1440" s="1"/>
      <c r="U1440" s="1"/>
      <c r="V1440" s="1"/>
      <c r="W1440" s="1"/>
      <c r="X1440" s="1"/>
      <c r="Y1440" s="1"/>
    </row>
    <row r="1441" spans="1:25">
      <c r="A1441" s="1"/>
      <c r="B1441" s="72"/>
      <c r="C1441" s="124"/>
      <c r="D1441" s="124"/>
      <c r="E1441" s="1"/>
      <c r="F1441" s="1"/>
      <c r="G1441" s="1"/>
      <c r="H1441" s="1"/>
      <c r="I1441" s="1"/>
      <c r="J1441" s="1"/>
      <c r="K1441" s="1"/>
      <c r="L1441" s="1"/>
      <c r="M1441" s="1"/>
      <c r="N1441" s="1"/>
      <c r="O1441" s="1"/>
      <c r="P1441" s="1"/>
      <c r="Q1441" s="1"/>
      <c r="R1441" s="1"/>
      <c r="S1441" s="1"/>
      <c r="T1441" s="1"/>
      <c r="U1441" s="1"/>
      <c r="V1441" s="1"/>
      <c r="W1441" s="1"/>
      <c r="X1441" s="1"/>
      <c r="Y1441" s="1"/>
    </row>
    <row r="1442" spans="1:25">
      <c r="A1442" s="1"/>
      <c r="B1442" s="72"/>
      <c r="C1442" s="124"/>
      <c r="D1442" s="124"/>
      <c r="E1442" s="1"/>
      <c r="F1442" s="1"/>
      <c r="G1442" s="1"/>
      <c r="H1442" s="1"/>
      <c r="I1442" s="1"/>
      <c r="J1442" s="1"/>
      <c r="K1442" s="1"/>
      <c r="L1442" s="1"/>
      <c r="M1442" s="1"/>
      <c r="N1442" s="1"/>
      <c r="O1442" s="1"/>
      <c r="P1442" s="1"/>
      <c r="Q1442" s="1"/>
      <c r="R1442" s="1"/>
      <c r="S1442" s="1"/>
      <c r="T1442" s="1"/>
      <c r="U1442" s="1"/>
      <c r="V1442" s="1"/>
      <c r="W1442" s="1"/>
      <c r="X1442" s="1"/>
      <c r="Y1442" s="1"/>
    </row>
    <row r="1443" spans="1:25">
      <c r="A1443" s="1"/>
      <c r="B1443" s="72"/>
      <c r="C1443" s="124"/>
      <c r="D1443" s="124"/>
      <c r="E1443" s="1"/>
      <c r="F1443" s="1"/>
      <c r="G1443" s="1"/>
      <c r="H1443" s="1"/>
      <c r="I1443" s="1"/>
      <c r="J1443" s="1"/>
      <c r="K1443" s="1"/>
      <c r="L1443" s="1"/>
      <c r="M1443" s="1"/>
      <c r="N1443" s="1"/>
      <c r="O1443" s="1"/>
      <c r="P1443" s="1"/>
      <c r="Q1443" s="1"/>
      <c r="R1443" s="1"/>
      <c r="S1443" s="1"/>
      <c r="T1443" s="1"/>
      <c r="U1443" s="1"/>
      <c r="V1443" s="1"/>
      <c r="W1443" s="1"/>
      <c r="X1443" s="1"/>
      <c r="Y1443" s="1"/>
    </row>
    <row r="1444" spans="1:25">
      <c r="A1444" s="1"/>
      <c r="B1444" s="72"/>
      <c r="C1444" s="124"/>
      <c r="D1444" s="124"/>
      <c r="E1444" s="1"/>
      <c r="F1444" s="1"/>
      <c r="G1444" s="1"/>
      <c r="H1444" s="1"/>
      <c r="I1444" s="1"/>
      <c r="J1444" s="1"/>
      <c r="K1444" s="1"/>
      <c r="L1444" s="1"/>
      <c r="M1444" s="1"/>
      <c r="N1444" s="1"/>
      <c r="O1444" s="1"/>
      <c r="P1444" s="1"/>
      <c r="Q1444" s="1"/>
      <c r="R1444" s="1"/>
      <c r="S1444" s="1"/>
      <c r="T1444" s="1"/>
      <c r="U1444" s="1"/>
      <c r="V1444" s="1"/>
      <c r="W1444" s="1"/>
      <c r="X1444" s="1"/>
      <c r="Y1444" s="1"/>
    </row>
    <row r="1445" spans="1:25">
      <c r="A1445" s="1"/>
      <c r="B1445" s="72"/>
      <c r="C1445" s="124"/>
      <c r="D1445" s="124"/>
      <c r="E1445" s="1"/>
      <c r="F1445" s="1"/>
      <c r="G1445" s="1"/>
      <c r="H1445" s="1"/>
      <c r="I1445" s="1"/>
      <c r="J1445" s="1"/>
      <c r="K1445" s="1"/>
      <c r="L1445" s="1"/>
      <c r="M1445" s="1"/>
      <c r="N1445" s="1"/>
      <c r="O1445" s="1"/>
      <c r="P1445" s="1"/>
      <c r="Q1445" s="1"/>
      <c r="R1445" s="1"/>
      <c r="S1445" s="1"/>
      <c r="T1445" s="1"/>
      <c r="U1445" s="1"/>
      <c r="V1445" s="1"/>
      <c r="W1445" s="1"/>
      <c r="X1445" s="1"/>
      <c r="Y1445" s="1"/>
    </row>
    <row r="1446" spans="1:25">
      <c r="A1446" s="1"/>
      <c r="B1446" s="72"/>
      <c r="C1446" s="124"/>
      <c r="D1446" s="124"/>
      <c r="E1446" s="1"/>
      <c r="F1446" s="1"/>
      <c r="G1446" s="1"/>
      <c r="H1446" s="1"/>
      <c r="I1446" s="1"/>
      <c r="J1446" s="1"/>
      <c r="K1446" s="1"/>
      <c r="L1446" s="1"/>
      <c r="M1446" s="1"/>
      <c r="N1446" s="1"/>
      <c r="O1446" s="1"/>
      <c r="P1446" s="1"/>
      <c r="Q1446" s="1"/>
      <c r="R1446" s="1"/>
      <c r="S1446" s="1"/>
      <c r="T1446" s="1"/>
      <c r="U1446" s="1"/>
      <c r="V1446" s="1"/>
      <c r="W1446" s="1"/>
      <c r="X1446" s="1"/>
      <c r="Y1446" s="1"/>
    </row>
    <row r="1447" spans="1:25">
      <c r="A1447" s="1"/>
      <c r="B1447" s="72"/>
      <c r="C1447" s="124"/>
      <c r="D1447" s="124"/>
      <c r="E1447" s="1"/>
      <c r="F1447" s="1"/>
      <c r="G1447" s="1"/>
      <c r="H1447" s="1"/>
      <c r="I1447" s="1"/>
      <c r="J1447" s="1"/>
      <c r="K1447" s="1"/>
      <c r="L1447" s="1"/>
      <c r="M1447" s="1"/>
      <c r="N1447" s="1"/>
      <c r="O1447" s="1"/>
      <c r="P1447" s="1"/>
      <c r="Q1447" s="1"/>
      <c r="R1447" s="1"/>
      <c r="S1447" s="1"/>
      <c r="T1447" s="1"/>
      <c r="U1447" s="1"/>
      <c r="V1447" s="1"/>
      <c r="W1447" s="1"/>
      <c r="X1447" s="1"/>
      <c r="Y1447" s="1"/>
    </row>
    <row r="1448" spans="1:25">
      <c r="A1448" s="1"/>
      <c r="B1448" s="72"/>
      <c r="C1448" s="124"/>
      <c r="D1448" s="124"/>
      <c r="E1448" s="1"/>
      <c r="F1448" s="1"/>
      <c r="G1448" s="1"/>
      <c r="H1448" s="1"/>
      <c r="I1448" s="1"/>
      <c r="J1448" s="1"/>
      <c r="K1448" s="1"/>
      <c r="L1448" s="1"/>
      <c r="M1448" s="1"/>
      <c r="N1448" s="1"/>
      <c r="O1448" s="1"/>
      <c r="P1448" s="1"/>
      <c r="Q1448" s="1"/>
      <c r="R1448" s="1"/>
      <c r="S1448" s="1"/>
      <c r="T1448" s="1"/>
      <c r="U1448" s="1"/>
      <c r="V1448" s="1"/>
      <c r="W1448" s="1"/>
      <c r="X1448" s="1"/>
      <c r="Y1448" s="1"/>
    </row>
    <row r="1449" spans="1:25">
      <c r="A1449" s="1"/>
      <c r="B1449" s="72"/>
      <c r="C1449" s="124"/>
      <c r="D1449" s="124"/>
      <c r="E1449" s="1"/>
      <c r="F1449" s="1"/>
      <c r="G1449" s="1"/>
      <c r="H1449" s="1"/>
      <c r="I1449" s="1"/>
      <c r="J1449" s="1"/>
      <c r="K1449" s="1"/>
      <c r="L1449" s="1"/>
      <c r="M1449" s="1"/>
      <c r="N1449" s="1"/>
      <c r="O1449" s="1"/>
      <c r="P1449" s="1"/>
      <c r="Q1449" s="1"/>
      <c r="R1449" s="1"/>
      <c r="S1449" s="1"/>
      <c r="T1449" s="1"/>
      <c r="U1449" s="1"/>
      <c r="V1449" s="1"/>
      <c r="W1449" s="1"/>
      <c r="X1449" s="1"/>
      <c r="Y1449" s="1"/>
    </row>
    <row r="1450" spans="1:25">
      <c r="A1450" s="1"/>
      <c r="B1450" s="72"/>
      <c r="C1450" s="124"/>
      <c r="D1450" s="124"/>
      <c r="E1450" s="1"/>
      <c r="F1450" s="1"/>
      <c r="G1450" s="1"/>
      <c r="H1450" s="1"/>
      <c r="I1450" s="1"/>
      <c r="J1450" s="1"/>
      <c r="K1450" s="1"/>
      <c r="L1450" s="1"/>
      <c r="M1450" s="1"/>
      <c r="N1450" s="1"/>
      <c r="O1450" s="1"/>
      <c r="P1450" s="1"/>
      <c r="Q1450" s="1"/>
      <c r="R1450" s="1"/>
      <c r="S1450" s="1"/>
      <c r="T1450" s="1"/>
      <c r="U1450" s="1"/>
      <c r="V1450" s="1"/>
      <c r="W1450" s="1"/>
      <c r="X1450" s="1"/>
      <c r="Y1450" s="1"/>
    </row>
    <row r="1451" spans="1:25">
      <c r="A1451" s="1"/>
      <c r="B1451" s="72"/>
      <c r="C1451" s="124"/>
      <c r="D1451" s="124"/>
      <c r="E1451" s="1"/>
      <c r="F1451" s="1"/>
      <c r="G1451" s="1"/>
      <c r="H1451" s="1"/>
      <c r="I1451" s="1"/>
      <c r="J1451" s="1"/>
      <c r="K1451" s="1"/>
      <c r="L1451" s="1"/>
      <c r="M1451" s="1"/>
      <c r="N1451" s="1"/>
      <c r="O1451" s="1"/>
      <c r="P1451" s="1"/>
      <c r="Q1451" s="1"/>
      <c r="R1451" s="1"/>
      <c r="S1451" s="1"/>
      <c r="T1451" s="1"/>
      <c r="U1451" s="1"/>
      <c r="V1451" s="1"/>
      <c r="W1451" s="1"/>
      <c r="X1451" s="1"/>
      <c r="Y1451" s="1"/>
    </row>
    <row r="1452" spans="1:25">
      <c r="A1452" s="1"/>
      <c r="B1452" s="72"/>
      <c r="C1452" s="124"/>
      <c r="D1452" s="124"/>
      <c r="E1452" s="1"/>
      <c r="F1452" s="1"/>
      <c r="G1452" s="1"/>
      <c r="H1452" s="1"/>
      <c r="I1452" s="1"/>
      <c r="J1452" s="1"/>
      <c r="K1452" s="1"/>
      <c r="L1452" s="1"/>
      <c r="M1452" s="1"/>
      <c r="N1452" s="1"/>
      <c r="O1452" s="1"/>
      <c r="P1452" s="1"/>
      <c r="Q1452" s="1"/>
      <c r="R1452" s="1"/>
      <c r="S1452" s="1"/>
      <c r="T1452" s="1"/>
      <c r="U1452" s="1"/>
      <c r="V1452" s="1"/>
      <c r="W1452" s="1"/>
      <c r="X1452" s="1"/>
      <c r="Y1452" s="1"/>
    </row>
    <row r="1453" spans="1:25">
      <c r="A1453" s="1"/>
      <c r="B1453" s="72"/>
      <c r="C1453" s="124"/>
      <c r="D1453" s="124"/>
      <c r="E1453" s="1"/>
      <c r="F1453" s="1"/>
      <c r="G1453" s="1"/>
      <c r="H1453" s="1"/>
      <c r="I1453" s="1"/>
      <c r="J1453" s="1"/>
      <c r="K1453" s="1"/>
      <c r="L1453" s="1"/>
      <c r="M1453" s="1"/>
      <c r="N1453" s="1"/>
      <c r="O1453" s="1"/>
      <c r="P1453" s="1"/>
      <c r="Q1453" s="1"/>
      <c r="R1453" s="1"/>
      <c r="S1453" s="1"/>
      <c r="T1453" s="1"/>
      <c r="U1453" s="1"/>
      <c r="V1453" s="1"/>
      <c r="W1453" s="1"/>
      <c r="X1453" s="1"/>
      <c r="Y1453" s="1"/>
    </row>
    <row r="1454" spans="1:25">
      <c r="A1454" s="1"/>
      <c r="B1454" s="72"/>
      <c r="C1454" s="124"/>
      <c r="D1454" s="124"/>
      <c r="E1454" s="1"/>
      <c r="F1454" s="1"/>
      <c r="G1454" s="1"/>
      <c r="H1454" s="1"/>
      <c r="I1454" s="1"/>
      <c r="J1454" s="1"/>
      <c r="K1454" s="1"/>
      <c r="L1454" s="1"/>
      <c r="M1454" s="1"/>
      <c r="N1454" s="1"/>
      <c r="O1454" s="1"/>
      <c r="P1454" s="1"/>
      <c r="Q1454" s="1"/>
      <c r="R1454" s="1"/>
      <c r="S1454" s="1"/>
      <c r="T1454" s="1"/>
      <c r="U1454" s="1"/>
      <c r="V1454" s="1"/>
      <c r="W1454" s="1"/>
      <c r="X1454" s="1"/>
      <c r="Y1454" s="1"/>
    </row>
    <row r="1455" spans="1:25">
      <c r="A1455" s="1"/>
      <c r="B1455" s="72"/>
      <c r="C1455" s="124"/>
      <c r="D1455" s="124"/>
      <c r="E1455" s="1"/>
      <c r="F1455" s="1"/>
      <c r="G1455" s="1"/>
      <c r="H1455" s="1"/>
      <c r="I1455" s="1"/>
      <c r="J1455" s="1"/>
      <c r="K1455" s="1"/>
      <c r="L1455" s="1"/>
      <c r="M1455" s="1"/>
      <c r="N1455" s="1"/>
      <c r="O1455" s="1"/>
      <c r="P1455" s="1"/>
      <c r="Q1455" s="1"/>
      <c r="R1455" s="1"/>
      <c r="S1455" s="1"/>
      <c r="T1455" s="1"/>
      <c r="U1455" s="1"/>
      <c r="V1455" s="1"/>
      <c r="W1455" s="1"/>
      <c r="X1455" s="1"/>
      <c r="Y1455" s="1"/>
    </row>
    <row r="1456" spans="1:25">
      <c r="A1456" s="1"/>
      <c r="B1456" s="72"/>
      <c r="C1456" s="124"/>
      <c r="D1456" s="124"/>
      <c r="E1456" s="1"/>
      <c r="F1456" s="1"/>
      <c r="G1456" s="1"/>
      <c r="H1456" s="1"/>
      <c r="I1456" s="1"/>
      <c r="J1456" s="1"/>
      <c r="K1456" s="1"/>
      <c r="L1456" s="1"/>
      <c r="M1456" s="1"/>
      <c r="N1456" s="1"/>
      <c r="O1456" s="1"/>
      <c r="P1456" s="1"/>
      <c r="Q1456" s="1"/>
      <c r="R1456" s="1"/>
      <c r="S1456" s="1"/>
      <c r="T1456" s="1"/>
      <c r="U1456" s="1"/>
      <c r="V1456" s="1"/>
      <c r="W1456" s="1"/>
      <c r="X1456" s="1"/>
      <c r="Y1456" s="1"/>
    </row>
    <row r="1457" spans="1:25">
      <c r="A1457" s="1"/>
      <c r="B1457" s="72"/>
      <c r="C1457" s="124"/>
      <c r="D1457" s="124"/>
      <c r="E1457" s="1"/>
      <c r="F1457" s="1"/>
      <c r="G1457" s="1"/>
      <c r="H1457" s="1"/>
      <c r="I1457" s="1"/>
      <c r="J1457" s="1"/>
      <c r="K1457" s="1"/>
      <c r="L1457" s="1"/>
      <c r="M1457" s="1"/>
      <c r="N1457" s="1"/>
      <c r="O1457" s="1"/>
      <c r="P1457" s="1"/>
      <c r="Q1457" s="1"/>
      <c r="R1457" s="1"/>
      <c r="S1457" s="1"/>
      <c r="T1457" s="1"/>
      <c r="U1457" s="1"/>
      <c r="V1457" s="1"/>
      <c r="W1457" s="1"/>
      <c r="X1457" s="1"/>
      <c r="Y1457" s="1"/>
    </row>
    <row r="1458" spans="1:25">
      <c r="A1458" s="1"/>
      <c r="B1458" s="72"/>
      <c r="C1458" s="124"/>
      <c r="D1458" s="124"/>
      <c r="E1458" s="1"/>
      <c r="F1458" s="1"/>
      <c r="G1458" s="1"/>
      <c r="H1458" s="1"/>
      <c r="I1458" s="1"/>
      <c r="J1458" s="1"/>
      <c r="K1458" s="1"/>
      <c r="L1458" s="1"/>
      <c r="M1458" s="1"/>
      <c r="N1458" s="1"/>
      <c r="O1458" s="1"/>
      <c r="P1458" s="1"/>
      <c r="Q1458" s="1"/>
      <c r="R1458" s="1"/>
      <c r="S1458" s="1"/>
      <c r="T1458" s="1"/>
      <c r="U1458" s="1"/>
      <c r="V1458" s="1"/>
      <c r="W1458" s="1"/>
      <c r="X1458" s="1"/>
      <c r="Y1458" s="1"/>
    </row>
    <row r="1459" spans="1:25">
      <c r="A1459" s="1"/>
      <c r="B1459" s="72"/>
      <c r="C1459" s="124"/>
      <c r="D1459" s="124"/>
      <c r="E1459" s="1"/>
      <c r="F1459" s="1"/>
      <c r="G1459" s="1"/>
      <c r="H1459" s="1"/>
      <c r="I1459" s="1"/>
      <c r="J1459" s="1"/>
      <c r="K1459" s="1"/>
      <c r="L1459" s="1"/>
      <c r="M1459" s="1"/>
      <c r="N1459" s="1"/>
      <c r="O1459" s="1"/>
      <c r="P1459" s="1"/>
      <c r="Q1459" s="1"/>
      <c r="R1459" s="1"/>
      <c r="S1459" s="1"/>
      <c r="T1459" s="1"/>
      <c r="U1459" s="1"/>
      <c r="V1459" s="1"/>
      <c r="W1459" s="1"/>
      <c r="X1459" s="1"/>
      <c r="Y1459" s="1"/>
    </row>
    <row r="1460" spans="1:25">
      <c r="A1460" s="1"/>
      <c r="B1460" s="72"/>
      <c r="C1460" s="124"/>
      <c r="D1460" s="124"/>
      <c r="E1460" s="1"/>
      <c r="F1460" s="1"/>
      <c r="G1460" s="1"/>
      <c r="H1460" s="1"/>
      <c r="I1460" s="1"/>
      <c r="J1460" s="1"/>
      <c r="K1460" s="1"/>
      <c r="L1460" s="1"/>
      <c r="M1460" s="1"/>
      <c r="N1460" s="1"/>
      <c r="O1460" s="1"/>
      <c r="P1460" s="1"/>
      <c r="Q1460" s="1"/>
      <c r="R1460" s="1"/>
      <c r="S1460" s="1"/>
      <c r="T1460" s="1"/>
      <c r="U1460" s="1"/>
      <c r="V1460" s="1"/>
      <c r="W1460" s="1"/>
      <c r="X1460" s="1"/>
      <c r="Y1460" s="1"/>
    </row>
    <row r="1461" spans="1:25">
      <c r="A1461" s="1"/>
      <c r="B1461" s="72"/>
      <c r="C1461" s="124"/>
      <c r="D1461" s="124"/>
      <c r="E1461" s="1"/>
      <c r="F1461" s="1"/>
      <c r="G1461" s="1"/>
      <c r="H1461" s="1"/>
      <c r="I1461" s="1"/>
      <c r="J1461" s="1"/>
      <c r="K1461" s="1"/>
      <c r="L1461" s="1"/>
      <c r="M1461" s="1"/>
      <c r="N1461" s="1"/>
      <c r="O1461" s="1"/>
      <c r="P1461" s="1"/>
      <c r="Q1461" s="1"/>
      <c r="R1461" s="1"/>
      <c r="S1461" s="1"/>
      <c r="T1461" s="1"/>
      <c r="U1461" s="1"/>
      <c r="V1461" s="1"/>
      <c r="W1461" s="1"/>
      <c r="X1461" s="1"/>
      <c r="Y1461" s="1"/>
    </row>
    <row r="1462" spans="1:25">
      <c r="A1462" s="1"/>
      <c r="B1462" s="72"/>
      <c r="C1462" s="124"/>
      <c r="D1462" s="124"/>
      <c r="E1462" s="1"/>
      <c r="F1462" s="1"/>
      <c r="G1462" s="1"/>
      <c r="H1462" s="1"/>
      <c r="I1462" s="1"/>
      <c r="J1462" s="1"/>
      <c r="K1462" s="1"/>
      <c r="L1462" s="1"/>
      <c r="M1462" s="1"/>
      <c r="N1462" s="1"/>
      <c r="O1462" s="1"/>
      <c r="P1462" s="1"/>
      <c r="Q1462" s="1"/>
      <c r="R1462" s="1"/>
      <c r="S1462" s="1"/>
      <c r="T1462" s="1"/>
      <c r="U1462" s="1"/>
      <c r="V1462" s="1"/>
      <c r="W1462" s="1"/>
      <c r="X1462" s="1"/>
      <c r="Y1462" s="1"/>
    </row>
    <row r="1463" spans="1:25">
      <c r="A1463" s="1"/>
      <c r="B1463" s="72"/>
      <c r="C1463" s="124"/>
      <c r="D1463" s="124"/>
      <c r="E1463" s="1"/>
      <c r="F1463" s="1"/>
      <c r="G1463" s="1"/>
      <c r="H1463" s="1"/>
      <c r="I1463" s="1"/>
      <c r="J1463" s="1"/>
      <c r="K1463" s="1"/>
      <c r="L1463" s="1"/>
      <c r="M1463" s="1"/>
      <c r="N1463" s="1"/>
      <c r="O1463" s="1"/>
      <c r="P1463" s="1"/>
      <c r="Q1463" s="1"/>
      <c r="R1463" s="1"/>
      <c r="S1463" s="1"/>
      <c r="T1463" s="1"/>
      <c r="U1463" s="1"/>
      <c r="V1463" s="1"/>
      <c r="W1463" s="1"/>
      <c r="X1463" s="1"/>
      <c r="Y1463" s="1"/>
    </row>
    <row r="1464" spans="1:25">
      <c r="A1464" s="1"/>
      <c r="B1464" s="72"/>
      <c r="C1464" s="124"/>
      <c r="D1464" s="124"/>
      <c r="E1464" s="1"/>
      <c r="F1464" s="1"/>
      <c r="G1464" s="1"/>
      <c r="H1464" s="1"/>
      <c r="I1464" s="1"/>
      <c r="J1464" s="1"/>
      <c r="K1464" s="1"/>
      <c r="L1464" s="1"/>
      <c r="M1464" s="1"/>
      <c r="N1464" s="1"/>
      <c r="O1464" s="1"/>
      <c r="P1464" s="1"/>
      <c r="Q1464" s="1"/>
      <c r="R1464" s="1"/>
      <c r="S1464" s="1"/>
      <c r="T1464" s="1"/>
      <c r="U1464" s="1"/>
      <c r="V1464" s="1"/>
      <c r="W1464" s="1"/>
      <c r="X1464" s="1"/>
      <c r="Y1464" s="1"/>
    </row>
    <row r="1465" spans="1:25">
      <c r="A1465" s="1"/>
      <c r="B1465" s="72"/>
      <c r="C1465" s="124"/>
      <c r="D1465" s="124"/>
      <c r="E1465" s="1"/>
      <c r="F1465" s="1"/>
      <c r="G1465" s="1"/>
      <c r="H1465" s="1"/>
      <c r="I1465" s="1"/>
      <c r="J1465" s="1"/>
      <c r="K1465" s="1"/>
      <c r="L1465" s="1"/>
      <c r="M1465" s="1"/>
      <c r="N1465" s="1"/>
      <c r="O1465" s="1"/>
      <c r="P1465" s="1"/>
      <c r="Q1465" s="1"/>
      <c r="R1465" s="1"/>
      <c r="S1465" s="1"/>
      <c r="T1465" s="1"/>
      <c r="U1465" s="1"/>
      <c r="V1465" s="1"/>
      <c r="W1465" s="1"/>
      <c r="X1465" s="1"/>
      <c r="Y1465" s="1"/>
    </row>
    <row r="1466" spans="1:25">
      <c r="A1466" s="1"/>
      <c r="B1466" s="72"/>
      <c r="C1466" s="124"/>
      <c r="D1466" s="124"/>
      <c r="E1466" s="1"/>
      <c r="F1466" s="1"/>
      <c r="G1466" s="1"/>
      <c r="H1466" s="1"/>
      <c r="I1466" s="1"/>
      <c r="J1466" s="1"/>
      <c r="K1466" s="1"/>
      <c r="L1466" s="1"/>
      <c r="M1466" s="1"/>
      <c r="N1466" s="1"/>
      <c r="O1466" s="1"/>
      <c r="P1466" s="1"/>
      <c r="Q1466" s="1"/>
      <c r="R1466" s="1"/>
      <c r="S1466" s="1"/>
      <c r="T1466" s="1"/>
      <c r="U1466" s="1"/>
      <c r="V1466" s="1"/>
      <c r="W1466" s="1"/>
      <c r="X1466" s="1"/>
      <c r="Y1466" s="1"/>
    </row>
    <row r="1467" spans="1:25">
      <c r="A1467" s="1"/>
      <c r="B1467" s="72"/>
      <c r="C1467" s="124"/>
      <c r="D1467" s="124"/>
      <c r="E1467" s="1"/>
      <c r="F1467" s="1"/>
      <c r="G1467" s="1"/>
      <c r="H1467" s="1"/>
      <c r="I1467" s="1"/>
      <c r="J1467" s="1"/>
      <c r="K1467" s="1"/>
      <c r="L1467" s="1"/>
      <c r="M1467" s="1"/>
      <c r="N1467" s="1"/>
      <c r="O1467" s="1"/>
      <c r="P1467" s="1"/>
      <c r="Q1467" s="1"/>
      <c r="R1467" s="1"/>
      <c r="S1467" s="1"/>
      <c r="T1467" s="1"/>
      <c r="U1467" s="1"/>
      <c r="V1467" s="1"/>
      <c r="W1467" s="1"/>
      <c r="X1467" s="1"/>
      <c r="Y1467" s="1"/>
    </row>
    <row r="1468" spans="1:25">
      <c r="A1468" s="1"/>
      <c r="B1468" s="72"/>
      <c r="C1468" s="124"/>
      <c r="D1468" s="124"/>
      <c r="E1468" s="1"/>
      <c r="F1468" s="1"/>
      <c r="G1468" s="1"/>
      <c r="H1468" s="1"/>
      <c r="I1468" s="1"/>
      <c r="J1468" s="1"/>
      <c r="K1468" s="1"/>
      <c r="L1468" s="1"/>
      <c r="M1468" s="1"/>
      <c r="N1468" s="1"/>
      <c r="O1468" s="1"/>
      <c r="P1468" s="1"/>
      <c r="Q1468" s="1"/>
      <c r="R1468" s="1"/>
      <c r="S1468" s="1"/>
      <c r="T1468" s="1"/>
      <c r="U1468" s="1"/>
      <c r="V1468" s="1"/>
      <c r="W1468" s="1"/>
      <c r="X1468" s="1"/>
      <c r="Y1468" s="1"/>
    </row>
    <row r="1469" spans="1:25">
      <c r="A1469" s="1"/>
      <c r="B1469" s="72"/>
      <c r="C1469" s="124"/>
      <c r="D1469" s="124"/>
      <c r="E1469" s="1"/>
      <c r="F1469" s="1"/>
      <c r="G1469" s="1"/>
      <c r="H1469" s="1"/>
      <c r="I1469" s="1"/>
      <c r="J1469" s="1"/>
      <c r="K1469" s="1"/>
      <c r="L1469" s="1"/>
      <c r="M1469" s="1"/>
      <c r="N1469" s="1"/>
      <c r="O1469" s="1"/>
      <c r="P1469" s="1"/>
      <c r="Q1469" s="1"/>
      <c r="R1469" s="1"/>
      <c r="S1469" s="1"/>
      <c r="T1469" s="1"/>
      <c r="U1469" s="1"/>
      <c r="V1469" s="1"/>
      <c r="W1469" s="1"/>
      <c r="X1469" s="1"/>
      <c r="Y1469" s="1"/>
    </row>
    <row r="1470" spans="1:25">
      <c r="A1470" s="1"/>
      <c r="B1470" s="72"/>
      <c r="C1470" s="124"/>
      <c r="D1470" s="124"/>
      <c r="E1470" s="1"/>
      <c r="F1470" s="1"/>
      <c r="G1470" s="1"/>
      <c r="H1470" s="1"/>
      <c r="I1470" s="1"/>
      <c r="J1470" s="1"/>
      <c r="K1470" s="1"/>
      <c r="L1470" s="1"/>
      <c r="M1470" s="1"/>
      <c r="N1470" s="1"/>
      <c r="O1470" s="1"/>
      <c r="P1470" s="1"/>
      <c r="Q1470" s="1"/>
      <c r="R1470" s="1"/>
      <c r="S1470" s="1"/>
      <c r="T1470" s="1"/>
      <c r="U1470" s="1"/>
      <c r="V1470" s="1"/>
      <c r="W1470" s="1"/>
      <c r="X1470" s="1"/>
      <c r="Y1470" s="1"/>
    </row>
    <row r="1471" spans="1:25">
      <c r="A1471" s="1"/>
      <c r="B1471" s="72"/>
      <c r="C1471" s="124"/>
      <c r="D1471" s="124"/>
      <c r="E1471" s="1"/>
      <c r="F1471" s="1"/>
      <c r="G1471" s="1"/>
      <c r="H1471" s="1"/>
      <c r="I1471" s="1"/>
      <c r="J1471" s="1"/>
      <c r="K1471" s="1"/>
      <c r="L1471" s="1"/>
      <c r="M1471" s="1"/>
      <c r="N1471" s="1"/>
      <c r="O1471" s="1"/>
      <c r="P1471" s="1"/>
      <c r="Q1471" s="1"/>
      <c r="R1471" s="1"/>
      <c r="S1471" s="1"/>
      <c r="T1471" s="1"/>
      <c r="U1471" s="1"/>
      <c r="V1471" s="1"/>
      <c r="W1471" s="1"/>
      <c r="X1471" s="1"/>
      <c r="Y1471" s="1"/>
    </row>
    <row r="1472" spans="1:25">
      <c r="A1472" s="1"/>
      <c r="B1472" s="72"/>
      <c r="C1472" s="124"/>
      <c r="D1472" s="124"/>
      <c r="E1472" s="1"/>
      <c r="F1472" s="1"/>
      <c r="G1472" s="1"/>
      <c r="H1472" s="1"/>
      <c r="I1472" s="1"/>
      <c r="J1472" s="1"/>
      <c r="K1472" s="1"/>
      <c r="L1472" s="1"/>
      <c r="M1472" s="1"/>
      <c r="N1472" s="1"/>
      <c r="O1472" s="1"/>
      <c r="P1472" s="1"/>
      <c r="Q1472" s="1"/>
      <c r="R1472" s="1"/>
      <c r="S1472" s="1"/>
      <c r="T1472" s="1"/>
      <c r="U1472" s="1"/>
      <c r="V1472" s="1"/>
      <c r="W1472" s="1"/>
      <c r="X1472" s="1"/>
      <c r="Y1472" s="1"/>
    </row>
    <row r="1473" spans="1:25">
      <c r="A1473" s="1"/>
      <c r="B1473" s="72"/>
      <c r="C1473" s="124"/>
      <c r="D1473" s="124"/>
      <c r="E1473" s="1"/>
      <c r="F1473" s="1"/>
      <c r="G1473" s="1"/>
      <c r="H1473" s="1"/>
      <c r="I1473" s="1"/>
      <c r="J1473" s="1"/>
      <c r="K1473" s="1"/>
      <c r="L1473" s="1"/>
      <c r="M1473" s="1"/>
      <c r="N1473" s="1"/>
      <c r="O1473" s="1"/>
      <c r="P1473" s="1"/>
      <c r="Q1473" s="1"/>
      <c r="R1473" s="1"/>
      <c r="S1473" s="1"/>
      <c r="T1473" s="1"/>
      <c r="U1473" s="1"/>
      <c r="V1473" s="1"/>
      <c r="W1473" s="1"/>
      <c r="X1473" s="1"/>
      <c r="Y1473" s="1"/>
    </row>
    <row r="1474" spans="1:25">
      <c r="A1474" s="1"/>
      <c r="B1474" s="72"/>
      <c r="C1474" s="124"/>
      <c r="D1474" s="124"/>
      <c r="E1474" s="1"/>
      <c r="F1474" s="1"/>
      <c r="G1474" s="1"/>
      <c r="H1474" s="1"/>
      <c r="I1474" s="1"/>
      <c r="J1474" s="1"/>
      <c r="K1474" s="1"/>
      <c r="L1474" s="1"/>
      <c r="M1474" s="1"/>
      <c r="N1474" s="1"/>
      <c r="O1474" s="1"/>
      <c r="P1474" s="1"/>
      <c r="Q1474" s="1"/>
      <c r="R1474" s="1"/>
      <c r="S1474" s="1"/>
      <c r="T1474" s="1"/>
      <c r="U1474" s="1"/>
      <c r="V1474" s="1"/>
      <c r="W1474" s="1"/>
      <c r="X1474" s="1"/>
      <c r="Y1474" s="1"/>
    </row>
    <row r="1475" spans="1:25">
      <c r="A1475" s="1"/>
      <c r="B1475" s="72"/>
      <c r="C1475" s="124"/>
      <c r="D1475" s="124"/>
      <c r="E1475" s="1"/>
      <c r="F1475" s="1"/>
      <c r="G1475" s="1"/>
      <c r="H1475" s="1"/>
      <c r="I1475" s="1"/>
      <c r="J1475" s="1"/>
      <c r="K1475" s="1"/>
      <c r="L1475" s="1"/>
      <c r="M1475" s="1"/>
      <c r="N1475" s="1"/>
      <c r="O1475" s="1"/>
      <c r="P1475" s="1"/>
      <c r="Q1475" s="1"/>
      <c r="R1475" s="1"/>
      <c r="S1475" s="1"/>
      <c r="T1475" s="1"/>
      <c r="U1475" s="1"/>
      <c r="V1475" s="1"/>
      <c r="W1475" s="1"/>
      <c r="X1475" s="1"/>
      <c r="Y1475" s="1"/>
    </row>
    <row r="1476" spans="1:25">
      <c r="A1476" s="1"/>
      <c r="B1476" s="72"/>
      <c r="C1476" s="124"/>
      <c r="D1476" s="124"/>
      <c r="E1476" s="1"/>
      <c r="F1476" s="1"/>
      <c r="G1476" s="1"/>
      <c r="H1476" s="1"/>
      <c r="I1476" s="1"/>
      <c r="J1476" s="1"/>
      <c r="K1476" s="1"/>
      <c r="L1476" s="1"/>
      <c r="M1476" s="1"/>
      <c r="N1476" s="1"/>
      <c r="O1476" s="1"/>
      <c r="P1476" s="1"/>
      <c r="Q1476" s="1"/>
      <c r="R1476" s="1"/>
      <c r="S1476" s="1"/>
      <c r="T1476" s="1"/>
      <c r="U1476" s="1"/>
      <c r="V1476" s="1"/>
      <c r="W1476" s="1"/>
      <c r="X1476" s="1"/>
      <c r="Y1476" s="1"/>
    </row>
    <row r="1477" spans="1:25">
      <c r="A1477" s="1"/>
      <c r="B1477" s="72"/>
      <c r="C1477" s="124"/>
      <c r="D1477" s="124"/>
      <c r="E1477" s="1"/>
      <c r="F1477" s="1"/>
      <c r="G1477" s="1"/>
      <c r="H1477" s="1"/>
      <c r="I1477" s="1"/>
      <c r="J1477" s="1"/>
      <c r="K1477" s="1"/>
      <c r="L1477" s="1"/>
      <c r="M1477" s="1"/>
      <c r="N1477" s="1"/>
      <c r="O1477" s="1"/>
      <c r="P1477" s="1"/>
      <c r="Q1477" s="1"/>
      <c r="R1477" s="1"/>
      <c r="S1477" s="1"/>
      <c r="T1477" s="1"/>
      <c r="U1477" s="1"/>
      <c r="V1477" s="1"/>
      <c r="W1477" s="1"/>
      <c r="X1477" s="1"/>
      <c r="Y1477" s="1"/>
    </row>
    <row r="1478" spans="1:25">
      <c r="A1478" s="1"/>
      <c r="B1478" s="72"/>
      <c r="C1478" s="124"/>
      <c r="D1478" s="124"/>
      <c r="E1478" s="1"/>
      <c r="F1478" s="1"/>
      <c r="G1478" s="1"/>
      <c r="H1478" s="1"/>
      <c r="I1478" s="1"/>
      <c r="J1478" s="1"/>
      <c r="K1478" s="1"/>
      <c r="L1478" s="1"/>
      <c r="M1478" s="1"/>
      <c r="N1478" s="1"/>
      <c r="O1478" s="1"/>
      <c r="P1478" s="1"/>
      <c r="Q1478" s="1"/>
      <c r="R1478" s="1"/>
      <c r="S1478" s="1"/>
      <c r="T1478" s="1"/>
      <c r="U1478" s="1"/>
      <c r="V1478" s="1"/>
      <c r="W1478" s="1"/>
      <c r="X1478" s="1"/>
      <c r="Y1478" s="1"/>
    </row>
    <row r="1479" spans="1:25">
      <c r="A1479" s="1"/>
      <c r="B1479" s="72"/>
      <c r="C1479" s="124"/>
      <c r="D1479" s="124"/>
      <c r="E1479" s="1"/>
      <c r="F1479" s="1"/>
      <c r="G1479" s="1"/>
      <c r="H1479" s="1"/>
      <c r="I1479" s="1"/>
      <c r="J1479" s="1"/>
      <c r="K1479" s="1"/>
      <c r="L1479" s="1"/>
      <c r="M1479" s="1"/>
      <c r="N1479" s="1"/>
      <c r="O1479" s="1"/>
      <c r="P1479" s="1"/>
      <c r="Q1479" s="1"/>
      <c r="R1479" s="1"/>
      <c r="S1479" s="1"/>
      <c r="T1479" s="1"/>
      <c r="U1479" s="1"/>
      <c r="V1479" s="1"/>
      <c r="W1479" s="1"/>
      <c r="X1479" s="1"/>
      <c r="Y1479" s="1"/>
    </row>
    <row r="1480" spans="1:25">
      <c r="A1480" s="1"/>
      <c r="B1480" s="72"/>
      <c r="C1480" s="124"/>
      <c r="D1480" s="124"/>
      <c r="E1480" s="1"/>
      <c r="F1480" s="1"/>
      <c r="G1480" s="1"/>
      <c r="H1480" s="1"/>
      <c r="I1480" s="1"/>
      <c r="J1480" s="1"/>
      <c r="K1480" s="1"/>
      <c r="L1480" s="1"/>
      <c r="M1480" s="1"/>
      <c r="N1480" s="1"/>
      <c r="O1480" s="1"/>
      <c r="P1480" s="1"/>
      <c r="Q1480" s="1"/>
      <c r="R1480" s="1"/>
      <c r="S1480" s="1"/>
      <c r="T1480" s="1"/>
      <c r="U1480" s="1"/>
      <c r="V1480" s="1"/>
      <c r="W1480" s="1"/>
      <c r="X1480" s="1"/>
      <c r="Y1480" s="1"/>
    </row>
    <row r="1481" spans="1:25">
      <c r="A1481" s="1"/>
      <c r="B1481" s="72"/>
      <c r="C1481" s="124"/>
      <c r="D1481" s="124"/>
      <c r="E1481" s="1"/>
      <c r="F1481" s="1"/>
      <c r="G1481" s="1"/>
      <c r="H1481" s="1"/>
      <c r="I1481" s="1"/>
      <c r="J1481" s="1"/>
      <c r="K1481" s="1"/>
      <c r="L1481" s="1"/>
      <c r="M1481" s="1"/>
      <c r="N1481" s="1"/>
      <c r="O1481" s="1"/>
      <c r="P1481" s="1"/>
      <c r="Q1481" s="1"/>
      <c r="R1481" s="1"/>
      <c r="S1481" s="1"/>
      <c r="T1481" s="1"/>
      <c r="U1481" s="1"/>
      <c r="V1481" s="1"/>
      <c r="W1481" s="1"/>
      <c r="X1481" s="1"/>
      <c r="Y1481" s="1"/>
    </row>
    <row r="1482" spans="1:25">
      <c r="A1482" s="1"/>
      <c r="B1482" s="72"/>
      <c r="C1482" s="124"/>
      <c r="D1482" s="124"/>
      <c r="E1482" s="1"/>
      <c r="F1482" s="1"/>
      <c r="G1482" s="1"/>
      <c r="H1482" s="1"/>
      <c r="I1482" s="1"/>
      <c r="J1482" s="1"/>
      <c r="K1482" s="1"/>
      <c r="L1482" s="1"/>
      <c r="M1482" s="1"/>
      <c r="N1482" s="1"/>
      <c r="O1482" s="1"/>
      <c r="P1482" s="1"/>
      <c r="Q1482" s="1"/>
      <c r="R1482" s="1"/>
      <c r="S1482" s="1"/>
      <c r="T1482" s="1"/>
      <c r="U1482" s="1"/>
      <c r="V1482" s="1"/>
      <c r="W1482" s="1"/>
      <c r="X1482" s="1"/>
      <c r="Y1482" s="1"/>
    </row>
    <row r="1483" spans="1:25">
      <c r="A1483" s="1"/>
      <c r="B1483" s="72"/>
      <c r="C1483" s="124"/>
      <c r="D1483" s="124"/>
      <c r="E1483" s="1"/>
      <c r="F1483" s="1"/>
      <c r="G1483" s="1"/>
      <c r="H1483" s="1"/>
      <c r="I1483" s="1"/>
      <c r="J1483" s="1"/>
      <c r="K1483" s="1"/>
      <c r="L1483" s="1"/>
      <c r="M1483" s="1"/>
      <c r="N1483" s="1"/>
      <c r="O1483" s="1"/>
      <c r="P1483" s="1"/>
      <c r="Q1483" s="1"/>
      <c r="R1483" s="1"/>
      <c r="S1483" s="1"/>
      <c r="T1483" s="1"/>
      <c r="U1483" s="1"/>
      <c r="V1483" s="1"/>
      <c r="W1483" s="1"/>
      <c r="X1483" s="1"/>
      <c r="Y1483" s="1"/>
    </row>
    <row r="1484" spans="1:25">
      <c r="A1484" s="1"/>
      <c r="B1484" s="72"/>
      <c r="C1484" s="124"/>
      <c r="D1484" s="124"/>
      <c r="E1484" s="1"/>
      <c r="F1484" s="1"/>
      <c r="G1484" s="1"/>
      <c r="H1484" s="1"/>
      <c r="I1484" s="1"/>
      <c r="J1484" s="1"/>
      <c r="K1484" s="1"/>
      <c r="L1484" s="1"/>
      <c r="M1484" s="1"/>
      <c r="N1484" s="1"/>
      <c r="O1484" s="1"/>
      <c r="P1484" s="1"/>
      <c r="Q1484" s="1"/>
      <c r="R1484" s="1"/>
      <c r="S1484" s="1"/>
      <c r="T1484" s="1"/>
      <c r="U1484" s="1"/>
      <c r="V1484" s="1"/>
      <c r="W1484" s="1"/>
      <c r="X1484" s="1"/>
      <c r="Y1484" s="1"/>
    </row>
    <row r="1485" spans="1:25">
      <c r="A1485" s="1"/>
      <c r="B1485" s="72"/>
      <c r="C1485" s="124"/>
      <c r="D1485" s="124"/>
      <c r="E1485" s="1"/>
      <c r="F1485" s="1"/>
      <c r="G1485" s="1"/>
      <c r="H1485" s="1"/>
      <c r="I1485" s="1"/>
      <c r="J1485" s="1"/>
      <c r="K1485" s="1"/>
      <c r="L1485" s="1"/>
      <c r="M1485" s="1"/>
      <c r="N1485" s="1"/>
      <c r="O1485" s="1"/>
      <c r="P1485" s="1"/>
      <c r="Q1485" s="1"/>
      <c r="R1485" s="1"/>
      <c r="S1485" s="1"/>
      <c r="T1485" s="1"/>
      <c r="U1485" s="1"/>
      <c r="V1485" s="1"/>
      <c r="W1485" s="1"/>
      <c r="X1485" s="1"/>
      <c r="Y1485" s="1"/>
    </row>
    <row r="1486" spans="1:25">
      <c r="A1486" s="1"/>
      <c r="B1486" s="72"/>
      <c r="C1486" s="124"/>
      <c r="D1486" s="124"/>
      <c r="E1486" s="1"/>
      <c r="F1486" s="1"/>
      <c r="G1486" s="1"/>
      <c r="H1486" s="1"/>
      <c r="I1486" s="1"/>
      <c r="J1486" s="1"/>
      <c r="K1486" s="1"/>
      <c r="L1486" s="1"/>
      <c r="M1486" s="1"/>
      <c r="N1486" s="1"/>
      <c r="O1486" s="1"/>
      <c r="P1486" s="1"/>
      <c r="Q1486" s="1"/>
      <c r="R1486" s="1"/>
      <c r="S1486" s="1"/>
      <c r="T1486" s="1"/>
      <c r="U1486" s="1"/>
      <c r="V1486" s="1"/>
      <c r="W1486" s="1"/>
      <c r="X1486" s="1"/>
      <c r="Y1486" s="1"/>
    </row>
    <row r="1487" spans="1:25">
      <c r="A1487" s="1"/>
      <c r="B1487" s="72"/>
      <c r="C1487" s="124"/>
      <c r="D1487" s="124"/>
      <c r="E1487" s="1"/>
      <c r="F1487" s="1"/>
      <c r="G1487" s="1"/>
      <c r="H1487" s="1"/>
      <c r="I1487" s="1"/>
      <c r="J1487" s="1"/>
      <c r="K1487" s="1"/>
      <c r="L1487" s="1"/>
      <c r="M1487" s="1"/>
      <c r="N1487" s="1"/>
      <c r="O1487" s="1"/>
      <c r="P1487" s="1"/>
      <c r="Q1487" s="1"/>
      <c r="R1487" s="1"/>
      <c r="S1487" s="1"/>
      <c r="T1487" s="1"/>
      <c r="U1487" s="1"/>
      <c r="V1487" s="1"/>
      <c r="W1487" s="1"/>
      <c r="X1487" s="1"/>
      <c r="Y1487" s="1"/>
    </row>
    <row r="1488" spans="1:25">
      <c r="A1488" s="1"/>
      <c r="B1488" s="72"/>
      <c r="C1488" s="124"/>
      <c r="D1488" s="124"/>
      <c r="E1488" s="1"/>
      <c r="F1488" s="1"/>
      <c r="G1488" s="1"/>
      <c r="H1488" s="1"/>
      <c r="I1488" s="1"/>
      <c r="J1488" s="1"/>
      <c r="K1488" s="1"/>
      <c r="L1488" s="1"/>
      <c r="M1488" s="1"/>
      <c r="N1488" s="1"/>
      <c r="O1488" s="1"/>
      <c r="P1488" s="1"/>
      <c r="Q1488" s="1"/>
      <c r="R1488" s="1"/>
      <c r="S1488" s="1"/>
      <c r="T1488" s="1"/>
      <c r="U1488" s="1"/>
      <c r="V1488" s="1"/>
      <c r="W1488" s="1"/>
      <c r="X1488" s="1"/>
      <c r="Y1488" s="1"/>
    </row>
    <row r="1489" spans="1:25">
      <c r="A1489" s="1"/>
      <c r="B1489" s="72"/>
      <c r="C1489" s="124"/>
      <c r="D1489" s="124"/>
      <c r="E1489" s="1"/>
      <c r="F1489" s="1"/>
      <c r="G1489" s="1"/>
      <c r="H1489" s="1"/>
      <c r="I1489" s="1"/>
      <c r="J1489" s="1"/>
      <c r="K1489" s="1"/>
      <c r="L1489" s="1"/>
      <c r="M1489" s="1"/>
      <c r="N1489" s="1"/>
      <c r="O1489" s="1"/>
      <c r="P1489" s="1"/>
      <c r="Q1489" s="1"/>
      <c r="R1489" s="1"/>
      <c r="S1489" s="1"/>
      <c r="T1489" s="1"/>
      <c r="U1489" s="1"/>
      <c r="V1489" s="1"/>
      <c r="W1489" s="1"/>
      <c r="X1489" s="1"/>
      <c r="Y1489" s="1"/>
    </row>
    <row r="1490" spans="1:25">
      <c r="A1490" s="1"/>
      <c r="B1490" s="72"/>
      <c r="C1490" s="124"/>
      <c r="D1490" s="124"/>
      <c r="E1490" s="1"/>
      <c r="F1490" s="1"/>
      <c r="G1490" s="1"/>
      <c r="H1490" s="1"/>
      <c r="I1490" s="1"/>
      <c r="J1490" s="1"/>
      <c r="K1490" s="1"/>
      <c r="L1490" s="1"/>
      <c r="M1490" s="1"/>
      <c r="N1490" s="1"/>
      <c r="O1490" s="1"/>
      <c r="P1490" s="1"/>
      <c r="Q1490" s="1"/>
      <c r="R1490" s="1"/>
      <c r="S1490" s="1"/>
      <c r="T1490" s="1"/>
      <c r="U1490" s="1"/>
      <c r="V1490" s="1"/>
      <c r="W1490" s="1"/>
      <c r="X1490" s="1"/>
      <c r="Y1490" s="1"/>
    </row>
    <row r="1491" spans="1:25">
      <c r="A1491" s="1"/>
      <c r="B1491" s="72"/>
      <c r="C1491" s="124"/>
      <c r="D1491" s="124"/>
      <c r="E1491" s="1"/>
      <c r="F1491" s="1"/>
      <c r="G1491" s="1"/>
      <c r="H1491" s="1"/>
      <c r="I1491" s="1"/>
      <c r="J1491" s="1"/>
      <c r="K1491" s="1"/>
      <c r="L1491" s="1"/>
      <c r="M1491" s="1"/>
      <c r="N1491" s="1"/>
      <c r="O1491" s="1"/>
      <c r="P1491" s="1"/>
      <c r="Q1491" s="1"/>
      <c r="R1491" s="1"/>
      <c r="S1491" s="1"/>
      <c r="T1491" s="1"/>
      <c r="U1491" s="1"/>
      <c r="V1491" s="1"/>
      <c r="W1491" s="1"/>
      <c r="X1491" s="1"/>
      <c r="Y1491" s="1"/>
    </row>
    <row r="1492" spans="1:25">
      <c r="A1492" s="1"/>
      <c r="B1492" s="72"/>
      <c r="C1492" s="124"/>
      <c r="D1492" s="124"/>
      <c r="E1492" s="1"/>
      <c r="F1492" s="1"/>
      <c r="G1492" s="1"/>
      <c r="H1492" s="1"/>
      <c r="I1492" s="1"/>
      <c r="J1492" s="1"/>
      <c r="K1492" s="1"/>
      <c r="L1492" s="1"/>
      <c r="M1492" s="1"/>
      <c r="N1492" s="1"/>
      <c r="O1492" s="1"/>
      <c r="P1492" s="1"/>
      <c r="Q1492" s="1"/>
      <c r="R1492" s="1"/>
      <c r="S1492" s="1"/>
      <c r="T1492" s="1"/>
      <c r="U1492" s="1"/>
      <c r="V1492" s="1"/>
      <c r="W1492" s="1"/>
      <c r="X1492" s="1"/>
      <c r="Y1492" s="1"/>
    </row>
    <row r="1493" spans="1:25">
      <c r="A1493" s="1"/>
      <c r="B1493" s="72"/>
      <c r="C1493" s="124"/>
      <c r="D1493" s="124"/>
      <c r="E1493" s="1"/>
      <c r="F1493" s="1"/>
      <c r="G1493" s="1"/>
      <c r="H1493" s="1"/>
      <c r="I1493" s="1"/>
      <c r="J1493" s="1"/>
      <c r="K1493" s="1"/>
      <c r="L1493" s="1"/>
      <c r="M1493" s="1"/>
      <c r="N1493" s="1"/>
      <c r="O1493" s="1"/>
      <c r="P1493" s="1"/>
      <c r="Q1493" s="1"/>
      <c r="R1493" s="1"/>
      <c r="S1493" s="1"/>
      <c r="T1493" s="1"/>
      <c r="U1493" s="1"/>
      <c r="V1493" s="1"/>
      <c r="W1493" s="1"/>
      <c r="X1493" s="1"/>
      <c r="Y1493" s="1"/>
    </row>
    <row r="1494" spans="1:25">
      <c r="A1494" s="1"/>
      <c r="B1494" s="72"/>
      <c r="C1494" s="124"/>
      <c r="D1494" s="124"/>
      <c r="E1494" s="1"/>
      <c r="F1494" s="1"/>
      <c r="G1494" s="1"/>
      <c r="H1494" s="1"/>
      <c r="I1494" s="1"/>
      <c r="J1494" s="1"/>
      <c r="K1494" s="1"/>
      <c r="L1494" s="1"/>
      <c r="M1494" s="1"/>
      <c r="N1494" s="1"/>
      <c r="O1494" s="1"/>
      <c r="P1494" s="1"/>
      <c r="Q1494" s="1"/>
      <c r="R1494" s="1"/>
      <c r="S1494" s="1"/>
      <c r="T1494" s="1"/>
      <c r="U1494" s="1"/>
      <c r="V1494" s="1"/>
      <c r="W1494" s="1"/>
      <c r="X1494" s="1"/>
      <c r="Y1494" s="1"/>
    </row>
    <row r="1495" spans="1:25">
      <c r="A1495" s="1"/>
      <c r="B1495" s="72"/>
      <c r="C1495" s="124"/>
      <c r="D1495" s="124"/>
      <c r="E1495" s="1"/>
      <c r="F1495" s="1"/>
      <c r="G1495" s="1"/>
      <c r="H1495" s="1"/>
      <c r="I1495" s="1"/>
      <c r="J1495" s="1"/>
      <c r="K1495" s="1"/>
      <c r="L1495" s="1"/>
      <c r="M1495" s="1"/>
      <c r="N1495" s="1"/>
      <c r="O1495" s="1"/>
      <c r="P1495" s="1"/>
      <c r="Q1495" s="1"/>
      <c r="R1495" s="1"/>
      <c r="S1495" s="1"/>
      <c r="T1495" s="1"/>
      <c r="U1495" s="1"/>
      <c r="V1495" s="1"/>
      <c r="W1495" s="1"/>
      <c r="X1495" s="1"/>
      <c r="Y1495" s="1"/>
    </row>
    <row r="1496" spans="1:25">
      <c r="A1496" s="1"/>
      <c r="B1496" s="72"/>
      <c r="C1496" s="124"/>
      <c r="D1496" s="124"/>
      <c r="E1496" s="1"/>
      <c r="F1496" s="1"/>
      <c r="G1496" s="1"/>
      <c r="H1496" s="1"/>
      <c r="I1496" s="1"/>
      <c r="J1496" s="1"/>
      <c r="K1496" s="1"/>
      <c r="L1496" s="1"/>
      <c r="M1496" s="1"/>
      <c r="N1496" s="1"/>
      <c r="O1496" s="1"/>
      <c r="P1496" s="1"/>
      <c r="Q1496" s="1"/>
      <c r="R1496" s="1"/>
      <c r="S1496" s="1"/>
      <c r="T1496" s="1"/>
      <c r="U1496" s="1"/>
      <c r="V1496" s="1"/>
      <c r="W1496" s="1"/>
      <c r="X1496" s="1"/>
      <c r="Y1496" s="1"/>
    </row>
    <row r="1497" spans="1:25">
      <c r="A1497" s="1"/>
      <c r="B1497" s="72"/>
      <c r="C1497" s="124"/>
      <c r="D1497" s="124"/>
      <c r="E1497" s="1"/>
      <c r="F1497" s="1"/>
      <c r="G1497" s="1"/>
      <c r="H1497" s="1"/>
      <c r="I1497" s="1"/>
      <c r="J1497" s="1"/>
      <c r="K1497" s="1"/>
      <c r="L1497" s="1"/>
      <c r="M1497" s="1"/>
      <c r="N1497" s="1"/>
      <c r="O1497" s="1"/>
      <c r="P1497" s="1"/>
      <c r="Q1497" s="1"/>
      <c r="R1497" s="1"/>
      <c r="S1497" s="1"/>
      <c r="T1497" s="1"/>
      <c r="U1497" s="1"/>
      <c r="V1497" s="1"/>
      <c r="W1497" s="1"/>
      <c r="X1497" s="1"/>
      <c r="Y1497" s="1"/>
    </row>
    <row r="1498" spans="1:25">
      <c r="A1498" s="1"/>
      <c r="B1498" s="72"/>
      <c r="C1498" s="124"/>
      <c r="D1498" s="124"/>
      <c r="E1498" s="1"/>
      <c r="F1498" s="1"/>
      <c r="G1498" s="1"/>
      <c r="H1498" s="1"/>
      <c r="I1498" s="1"/>
      <c r="J1498" s="1"/>
      <c r="K1498" s="1"/>
      <c r="L1498" s="1"/>
      <c r="M1498" s="1"/>
      <c r="N1498" s="1"/>
      <c r="O1498" s="1"/>
      <c r="P1498" s="1"/>
      <c r="Q1498" s="1"/>
      <c r="R1498" s="1"/>
      <c r="S1498" s="1"/>
      <c r="T1498" s="1"/>
      <c r="U1498" s="1"/>
      <c r="V1498" s="1"/>
      <c r="W1498" s="1"/>
      <c r="X1498" s="1"/>
      <c r="Y1498" s="1"/>
    </row>
    <row r="1499" spans="1:25">
      <c r="A1499" s="1"/>
      <c r="B1499" s="72"/>
      <c r="C1499" s="124"/>
      <c r="D1499" s="124"/>
      <c r="E1499" s="1"/>
      <c r="F1499" s="1"/>
      <c r="G1499" s="1"/>
      <c r="H1499" s="1"/>
      <c r="I1499" s="1"/>
      <c r="J1499" s="1"/>
      <c r="K1499" s="1"/>
      <c r="L1499" s="1"/>
      <c r="M1499" s="1"/>
      <c r="N1499" s="1"/>
      <c r="O1499" s="1"/>
      <c r="P1499" s="1"/>
      <c r="Q1499" s="1"/>
      <c r="R1499" s="1"/>
      <c r="S1499" s="1"/>
      <c r="T1499" s="1"/>
      <c r="U1499" s="1"/>
      <c r="V1499" s="1"/>
      <c r="W1499" s="1"/>
      <c r="X1499" s="1"/>
      <c r="Y1499" s="1"/>
    </row>
    <row r="1500" spans="1:25">
      <c r="A1500" s="1"/>
      <c r="B1500" s="72"/>
      <c r="C1500" s="124"/>
      <c r="D1500" s="124"/>
      <c r="E1500" s="1"/>
      <c r="F1500" s="1"/>
      <c r="G1500" s="1"/>
      <c r="H1500" s="1"/>
      <c r="I1500" s="1"/>
      <c r="J1500" s="1"/>
      <c r="K1500" s="1"/>
      <c r="L1500" s="1"/>
      <c r="M1500" s="1"/>
      <c r="N1500" s="1"/>
      <c r="O1500" s="1"/>
      <c r="P1500" s="1"/>
      <c r="Q1500" s="1"/>
      <c r="R1500" s="1"/>
      <c r="S1500" s="1"/>
      <c r="T1500" s="1"/>
      <c r="U1500" s="1"/>
      <c r="V1500" s="1"/>
      <c r="W1500" s="1"/>
      <c r="X1500" s="1"/>
      <c r="Y1500" s="1"/>
    </row>
    <row r="1501" spans="1:25">
      <c r="A1501" s="1"/>
      <c r="B1501" s="72"/>
      <c r="C1501" s="124"/>
      <c r="D1501" s="124"/>
      <c r="E1501" s="1"/>
      <c r="F1501" s="1"/>
      <c r="G1501" s="1"/>
      <c r="H1501" s="1"/>
      <c r="I1501" s="1"/>
      <c r="J1501" s="1"/>
      <c r="K1501" s="1"/>
      <c r="L1501" s="1"/>
      <c r="M1501" s="1"/>
      <c r="N1501" s="1"/>
      <c r="O1501" s="1"/>
      <c r="P1501" s="1"/>
      <c r="Q1501" s="1"/>
      <c r="R1501" s="1"/>
      <c r="S1501" s="1"/>
      <c r="T1501" s="1"/>
      <c r="U1501" s="1"/>
      <c r="V1501" s="1"/>
      <c r="W1501" s="1"/>
      <c r="X1501" s="1"/>
      <c r="Y1501" s="1"/>
    </row>
    <row r="1502" spans="1:25">
      <c r="A1502" s="1"/>
      <c r="B1502" s="72"/>
      <c r="C1502" s="124"/>
      <c r="D1502" s="124"/>
      <c r="E1502" s="1"/>
      <c r="F1502" s="1"/>
      <c r="G1502" s="1"/>
      <c r="H1502" s="1"/>
      <c r="I1502" s="1"/>
      <c r="J1502" s="1"/>
      <c r="K1502" s="1"/>
      <c r="L1502" s="1"/>
      <c r="M1502" s="1"/>
      <c r="N1502" s="1"/>
      <c r="O1502" s="1"/>
      <c r="P1502" s="1"/>
      <c r="Q1502" s="1"/>
      <c r="R1502" s="1"/>
      <c r="S1502" s="1"/>
      <c r="T1502" s="1"/>
      <c r="U1502" s="1"/>
      <c r="V1502" s="1"/>
      <c r="W1502" s="1"/>
      <c r="X1502" s="1"/>
      <c r="Y1502" s="1"/>
    </row>
    <row r="1503" spans="1:25">
      <c r="A1503" s="1"/>
      <c r="B1503" s="72"/>
      <c r="C1503" s="124"/>
      <c r="D1503" s="124"/>
      <c r="E1503" s="1"/>
      <c r="F1503" s="1"/>
      <c r="G1503" s="1"/>
      <c r="H1503" s="1"/>
      <c r="I1503" s="1"/>
      <c r="J1503" s="1"/>
      <c r="K1503" s="1"/>
      <c r="L1503" s="1"/>
      <c r="M1503" s="1"/>
      <c r="N1503" s="1"/>
      <c r="O1503" s="1"/>
      <c r="P1503" s="1"/>
      <c r="Q1503" s="1"/>
      <c r="R1503" s="1"/>
      <c r="S1503" s="1"/>
      <c r="T1503" s="1"/>
      <c r="U1503" s="1"/>
      <c r="V1503" s="1"/>
      <c r="W1503" s="1"/>
      <c r="X1503" s="1"/>
      <c r="Y1503" s="1"/>
    </row>
    <row r="1504" spans="1:25">
      <c r="A1504" s="1"/>
      <c r="B1504" s="72"/>
      <c r="C1504" s="124"/>
      <c r="D1504" s="124"/>
      <c r="E1504" s="1"/>
      <c r="F1504" s="1"/>
      <c r="G1504" s="1"/>
      <c r="H1504" s="1"/>
      <c r="I1504" s="1"/>
      <c r="J1504" s="1"/>
      <c r="K1504" s="1"/>
      <c r="L1504" s="1"/>
      <c r="M1504" s="1"/>
      <c r="N1504" s="1"/>
      <c r="O1504" s="1"/>
      <c r="P1504" s="1"/>
      <c r="Q1504" s="1"/>
      <c r="R1504" s="1"/>
      <c r="S1504" s="1"/>
      <c r="T1504" s="1"/>
      <c r="U1504" s="1"/>
      <c r="V1504" s="1"/>
      <c r="W1504" s="1"/>
      <c r="X1504" s="1"/>
      <c r="Y1504" s="1"/>
    </row>
    <row r="1505" spans="1:25">
      <c r="A1505" s="1"/>
      <c r="B1505" s="72"/>
      <c r="C1505" s="124"/>
      <c r="D1505" s="124"/>
      <c r="E1505" s="1"/>
      <c r="F1505" s="1"/>
      <c r="G1505" s="1"/>
      <c r="H1505" s="1"/>
      <c r="I1505" s="1"/>
      <c r="J1505" s="1"/>
      <c r="K1505" s="1"/>
      <c r="L1505" s="1"/>
      <c r="M1505" s="1"/>
      <c r="N1505" s="1"/>
      <c r="O1505" s="1"/>
      <c r="P1505" s="1"/>
      <c r="Q1505" s="1"/>
      <c r="R1505" s="1"/>
      <c r="S1505" s="1"/>
      <c r="T1505" s="1"/>
      <c r="U1505" s="1"/>
      <c r="V1505" s="1"/>
      <c r="W1505" s="1"/>
      <c r="X1505" s="1"/>
      <c r="Y1505" s="1"/>
    </row>
    <row r="1506" spans="1:25">
      <c r="A1506" s="1"/>
      <c r="B1506" s="72"/>
      <c r="C1506" s="124"/>
      <c r="D1506" s="124"/>
      <c r="E1506" s="1"/>
      <c r="F1506" s="1"/>
      <c r="G1506" s="1"/>
      <c r="H1506" s="1"/>
      <c r="I1506" s="1"/>
      <c r="J1506" s="1"/>
      <c r="K1506" s="1"/>
      <c r="L1506" s="1"/>
      <c r="M1506" s="1"/>
      <c r="N1506" s="1"/>
      <c r="O1506" s="1"/>
      <c r="P1506" s="1"/>
      <c r="Q1506" s="1"/>
      <c r="R1506" s="1"/>
      <c r="S1506" s="1"/>
      <c r="T1506" s="1"/>
      <c r="U1506" s="1"/>
      <c r="V1506" s="1"/>
      <c r="W1506" s="1"/>
      <c r="X1506" s="1"/>
      <c r="Y1506" s="1"/>
    </row>
    <row r="1507" spans="1:25">
      <c r="A1507" s="1"/>
      <c r="B1507" s="72"/>
      <c r="C1507" s="124"/>
      <c r="D1507" s="124"/>
      <c r="E1507" s="1"/>
      <c r="F1507" s="1"/>
      <c r="G1507" s="1"/>
      <c r="H1507" s="1"/>
      <c r="I1507" s="1"/>
      <c r="J1507" s="1"/>
      <c r="K1507" s="1"/>
      <c r="L1507" s="1"/>
      <c r="M1507" s="1"/>
      <c r="N1507" s="1"/>
      <c r="O1507" s="1"/>
      <c r="P1507" s="1"/>
      <c r="Q1507" s="1"/>
      <c r="R1507" s="1"/>
      <c r="S1507" s="1"/>
      <c r="T1507" s="1"/>
      <c r="U1507" s="1"/>
      <c r="V1507" s="1"/>
      <c r="W1507" s="1"/>
      <c r="X1507" s="1"/>
      <c r="Y1507" s="1"/>
    </row>
    <row r="1508" spans="1:25">
      <c r="A1508" s="1"/>
      <c r="B1508" s="72"/>
      <c r="C1508" s="124"/>
      <c r="D1508" s="124"/>
      <c r="E1508" s="1"/>
      <c r="F1508" s="1"/>
      <c r="G1508" s="1"/>
      <c r="H1508" s="1"/>
      <c r="I1508" s="1"/>
      <c r="J1508" s="1"/>
      <c r="K1508" s="1"/>
      <c r="L1508" s="1"/>
      <c r="M1508" s="1"/>
      <c r="N1508" s="1"/>
      <c r="O1508" s="1"/>
      <c r="P1508" s="1"/>
      <c r="Q1508" s="1"/>
      <c r="R1508" s="1"/>
      <c r="S1508" s="1"/>
      <c r="T1508" s="1"/>
      <c r="U1508" s="1"/>
      <c r="V1508" s="1"/>
      <c r="W1508" s="1"/>
      <c r="X1508" s="1"/>
      <c r="Y1508" s="1"/>
    </row>
    <row r="1509" spans="1:25">
      <c r="A1509" s="1"/>
      <c r="B1509" s="72"/>
      <c r="C1509" s="124"/>
      <c r="D1509" s="124"/>
      <c r="E1509" s="1"/>
      <c r="F1509" s="1"/>
      <c r="G1509" s="1"/>
      <c r="H1509" s="1"/>
      <c r="I1509" s="1"/>
      <c r="J1509" s="1"/>
      <c r="K1509" s="1"/>
      <c r="L1509" s="1"/>
      <c r="M1509" s="1"/>
      <c r="N1509" s="1"/>
      <c r="O1509" s="1"/>
      <c r="P1509" s="1"/>
      <c r="Q1509" s="1"/>
      <c r="R1509" s="1"/>
      <c r="S1509" s="1"/>
      <c r="T1509" s="1"/>
      <c r="U1509" s="1"/>
      <c r="V1509" s="1"/>
      <c r="W1509" s="1"/>
      <c r="X1509" s="1"/>
      <c r="Y1509" s="1"/>
    </row>
    <row r="1510" spans="1:25">
      <c r="A1510" s="1"/>
      <c r="B1510" s="72"/>
      <c r="C1510" s="124"/>
      <c r="D1510" s="124"/>
      <c r="E1510" s="1"/>
      <c r="F1510" s="1"/>
      <c r="G1510" s="1"/>
      <c r="H1510" s="1"/>
      <c r="I1510" s="1"/>
      <c r="J1510" s="1"/>
      <c r="K1510" s="1"/>
      <c r="L1510" s="1"/>
      <c r="M1510" s="1"/>
      <c r="N1510" s="1"/>
      <c r="O1510" s="1"/>
      <c r="P1510" s="1"/>
      <c r="Q1510" s="1"/>
      <c r="R1510" s="1"/>
      <c r="S1510" s="1"/>
      <c r="T1510" s="1"/>
      <c r="U1510" s="1"/>
      <c r="V1510" s="1"/>
      <c r="W1510" s="1"/>
      <c r="X1510" s="1"/>
      <c r="Y1510" s="1"/>
    </row>
    <row r="1511" spans="1:25">
      <c r="A1511" s="1"/>
      <c r="B1511" s="72"/>
      <c r="C1511" s="124"/>
      <c r="D1511" s="124"/>
      <c r="E1511" s="1"/>
      <c r="F1511" s="1"/>
      <c r="G1511" s="1"/>
      <c r="H1511" s="1"/>
      <c r="I1511" s="1"/>
      <c r="J1511" s="1"/>
      <c r="K1511" s="1"/>
      <c r="L1511" s="1"/>
      <c r="M1511" s="1"/>
      <c r="N1511" s="1"/>
      <c r="O1511" s="1"/>
      <c r="P1511" s="1"/>
      <c r="Q1511" s="1"/>
      <c r="R1511" s="1"/>
      <c r="S1511" s="1"/>
      <c r="T1511" s="1"/>
      <c r="U1511" s="1"/>
      <c r="V1511" s="1"/>
      <c r="W1511" s="1"/>
      <c r="X1511" s="1"/>
      <c r="Y1511" s="1"/>
    </row>
    <row r="1512" spans="1:25">
      <c r="A1512" s="1"/>
      <c r="B1512" s="72"/>
      <c r="C1512" s="124"/>
      <c r="D1512" s="124"/>
      <c r="E1512" s="1"/>
      <c r="F1512" s="1"/>
      <c r="G1512" s="1"/>
      <c r="H1512" s="1"/>
      <c r="I1512" s="1"/>
      <c r="J1512" s="1"/>
      <c r="K1512" s="1"/>
      <c r="L1512" s="1"/>
      <c r="M1512" s="1"/>
      <c r="N1512" s="1"/>
      <c r="O1512" s="1"/>
      <c r="P1512" s="1"/>
      <c r="Q1512" s="1"/>
      <c r="R1512" s="1"/>
      <c r="S1512" s="1"/>
      <c r="T1512" s="1"/>
      <c r="U1512" s="1"/>
      <c r="V1512" s="1"/>
      <c r="W1512" s="1"/>
      <c r="X1512" s="1"/>
      <c r="Y1512" s="1"/>
    </row>
    <row r="1513" spans="1:25">
      <c r="A1513" s="1"/>
      <c r="B1513" s="72"/>
      <c r="C1513" s="124"/>
      <c r="D1513" s="124"/>
      <c r="E1513" s="1"/>
      <c r="F1513" s="1"/>
      <c r="G1513" s="1"/>
      <c r="H1513" s="1"/>
      <c r="I1513" s="1"/>
      <c r="J1513" s="1"/>
      <c r="K1513" s="1"/>
      <c r="L1513" s="1"/>
      <c r="M1513" s="1"/>
      <c r="N1513" s="1"/>
      <c r="O1513" s="1"/>
      <c r="P1513" s="1"/>
      <c r="Q1513" s="1"/>
      <c r="R1513" s="1"/>
      <c r="S1513" s="1"/>
      <c r="T1513" s="1"/>
      <c r="U1513" s="1"/>
      <c r="V1513" s="1"/>
      <c r="W1513" s="1"/>
      <c r="X1513" s="1"/>
      <c r="Y1513" s="1"/>
    </row>
    <row r="1514" spans="1:25">
      <c r="A1514" s="1"/>
      <c r="B1514" s="72"/>
      <c r="C1514" s="124"/>
      <c r="D1514" s="124"/>
      <c r="E1514" s="1"/>
      <c r="F1514" s="1"/>
      <c r="G1514" s="1"/>
      <c r="H1514" s="1"/>
      <c r="I1514" s="1"/>
      <c r="J1514" s="1"/>
      <c r="K1514" s="1"/>
      <c r="L1514" s="1"/>
      <c r="M1514" s="1"/>
      <c r="N1514" s="1"/>
      <c r="O1514" s="1"/>
      <c r="P1514" s="1"/>
      <c r="Q1514" s="1"/>
      <c r="R1514" s="1"/>
      <c r="S1514" s="1"/>
      <c r="T1514" s="1"/>
      <c r="U1514" s="1"/>
      <c r="V1514" s="1"/>
      <c r="W1514" s="1"/>
      <c r="X1514" s="1"/>
      <c r="Y1514" s="1"/>
    </row>
    <row r="1515" spans="1:25">
      <c r="A1515" s="1"/>
      <c r="B1515" s="72"/>
      <c r="C1515" s="124"/>
      <c r="D1515" s="124"/>
      <c r="E1515" s="1"/>
      <c r="F1515" s="1"/>
      <c r="G1515" s="1"/>
      <c r="H1515" s="1"/>
      <c r="I1515" s="1"/>
      <c r="J1515" s="1"/>
      <c r="K1515" s="1"/>
      <c r="L1515" s="1"/>
      <c r="M1515" s="1"/>
      <c r="N1515" s="1"/>
      <c r="O1515" s="1"/>
      <c r="P1515" s="1"/>
      <c r="Q1515" s="1"/>
      <c r="R1515" s="1"/>
      <c r="S1515" s="1"/>
      <c r="T1515" s="1"/>
      <c r="U1515" s="1"/>
      <c r="V1515" s="1"/>
      <c r="W1515" s="1"/>
      <c r="X1515" s="1"/>
      <c r="Y1515" s="1"/>
    </row>
    <row r="1516" spans="1:25">
      <c r="A1516" s="1"/>
      <c r="B1516" s="72"/>
      <c r="C1516" s="124"/>
      <c r="D1516" s="124"/>
      <c r="E1516" s="1"/>
      <c r="F1516" s="1"/>
      <c r="G1516" s="1"/>
      <c r="H1516" s="1"/>
      <c r="I1516" s="1"/>
      <c r="J1516" s="1"/>
      <c r="K1516" s="1"/>
      <c r="L1516" s="1"/>
      <c r="M1516" s="1"/>
      <c r="N1516" s="1"/>
      <c r="O1516" s="1"/>
      <c r="P1516" s="1"/>
      <c r="Q1516" s="1"/>
      <c r="R1516" s="1"/>
      <c r="S1516" s="1"/>
      <c r="T1516" s="1"/>
      <c r="U1516" s="1"/>
      <c r="V1516" s="1"/>
      <c r="W1516" s="1"/>
      <c r="X1516" s="1"/>
      <c r="Y1516" s="1"/>
    </row>
    <row r="1517" spans="1:25">
      <c r="A1517" s="1"/>
      <c r="B1517" s="72"/>
      <c r="C1517" s="124"/>
      <c r="D1517" s="124"/>
      <c r="E1517" s="1"/>
      <c r="F1517" s="1"/>
      <c r="G1517" s="1"/>
      <c r="H1517" s="1"/>
      <c r="I1517" s="1"/>
      <c r="J1517" s="1"/>
      <c r="K1517" s="1"/>
      <c r="L1517" s="1"/>
      <c r="M1517" s="1"/>
      <c r="N1517" s="1"/>
      <c r="O1517" s="1"/>
      <c r="P1517" s="1"/>
      <c r="Q1517" s="1"/>
      <c r="R1517" s="1"/>
      <c r="S1517" s="1"/>
      <c r="T1517" s="1"/>
      <c r="U1517" s="1"/>
      <c r="V1517" s="1"/>
      <c r="W1517" s="1"/>
      <c r="X1517" s="1"/>
      <c r="Y1517" s="1"/>
    </row>
    <row r="1518" spans="1:25">
      <c r="A1518" s="1"/>
      <c r="B1518" s="72"/>
      <c r="C1518" s="124"/>
      <c r="D1518" s="124"/>
      <c r="E1518" s="1"/>
      <c r="F1518" s="1"/>
      <c r="G1518" s="1"/>
      <c r="H1518" s="1"/>
      <c r="I1518" s="1"/>
      <c r="J1518" s="1"/>
      <c r="K1518" s="1"/>
      <c r="L1518" s="1"/>
      <c r="M1518" s="1"/>
      <c r="N1518" s="1"/>
      <c r="O1518" s="1"/>
      <c r="P1518" s="1"/>
      <c r="Q1518" s="1"/>
      <c r="R1518" s="1"/>
      <c r="S1518" s="1"/>
      <c r="T1518" s="1"/>
      <c r="U1518" s="1"/>
      <c r="V1518" s="1"/>
      <c r="W1518" s="1"/>
      <c r="X1518" s="1"/>
      <c r="Y1518" s="1"/>
    </row>
    <row r="1519" spans="1:25">
      <c r="A1519" s="1"/>
      <c r="B1519" s="72"/>
      <c r="C1519" s="124"/>
      <c r="D1519" s="124"/>
      <c r="E1519" s="1"/>
      <c r="F1519" s="1"/>
      <c r="G1519" s="1"/>
      <c r="H1519" s="1"/>
      <c r="I1519" s="1"/>
      <c r="J1519" s="1"/>
      <c r="K1519" s="1"/>
      <c r="L1519" s="1"/>
      <c r="M1519" s="1"/>
      <c r="N1519" s="1"/>
      <c r="O1519" s="1"/>
      <c r="P1519" s="1"/>
      <c r="Q1519" s="1"/>
      <c r="R1519" s="1"/>
      <c r="S1519" s="1"/>
      <c r="T1519" s="1"/>
      <c r="U1519" s="1"/>
      <c r="V1519" s="1"/>
      <c r="W1519" s="1"/>
      <c r="X1519" s="1"/>
      <c r="Y1519" s="1"/>
    </row>
    <row r="1520" spans="1:25">
      <c r="A1520" s="1"/>
      <c r="B1520" s="72"/>
      <c r="C1520" s="124"/>
      <c r="D1520" s="124"/>
      <c r="E1520" s="1"/>
      <c r="F1520" s="1"/>
      <c r="G1520" s="1"/>
      <c r="H1520" s="1"/>
      <c r="I1520" s="1"/>
      <c r="J1520" s="1"/>
      <c r="K1520" s="1"/>
      <c r="L1520" s="1"/>
      <c r="M1520" s="1"/>
      <c r="N1520" s="1"/>
      <c r="O1520" s="1"/>
      <c r="P1520" s="1"/>
      <c r="Q1520" s="1"/>
      <c r="R1520" s="1"/>
      <c r="S1520" s="1"/>
      <c r="T1520" s="1"/>
      <c r="U1520" s="1"/>
      <c r="V1520" s="1"/>
      <c r="W1520" s="1"/>
      <c r="X1520" s="1"/>
      <c r="Y1520" s="1"/>
    </row>
    <row r="1521" spans="1:25">
      <c r="A1521" s="1"/>
      <c r="B1521" s="72"/>
      <c r="C1521" s="124"/>
      <c r="D1521" s="124"/>
      <c r="E1521" s="1"/>
      <c r="F1521" s="1"/>
      <c r="G1521" s="1"/>
      <c r="H1521" s="1"/>
      <c r="I1521" s="1"/>
      <c r="J1521" s="1"/>
      <c r="K1521" s="1"/>
      <c r="L1521" s="1"/>
      <c r="M1521" s="1"/>
      <c r="N1521" s="1"/>
      <c r="O1521" s="1"/>
      <c r="P1521" s="1"/>
      <c r="Q1521" s="1"/>
      <c r="R1521" s="1"/>
      <c r="S1521" s="1"/>
      <c r="T1521" s="1"/>
      <c r="U1521" s="1"/>
      <c r="V1521" s="1"/>
      <c r="W1521" s="1"/>
      <c r="X1521" s="1"/>
      <c r="Y1521" s="1"/>
    </row>
    <row r="1522" spans="1:25">
      <c r="A1522" s="1"/>
      <c r="B1522" s="72"/>
      <c r="C1522" s="124"/>
      <c r="D1522" s="124"/>
      <c r="E1522" s="1"/>
      <c r="F1522" s="1"/>
      <c r="G1522" s="1"/>
      <c r="H1522" s="1"/>
      <c r="I1522" s="1"/>
      <c r="J1522" s="1"/>
      <c r="K1522" s="1"/>
      <c r="L1522" s="1"/>
      <c r="M1522" s="1"/>
      <c r="N1522" s="1"/>
      <c r="O1522" s="1"/>
      <c r="P1522" s="1"/>
      <c r="Q1522" s="1"/>
      <c r="R1522" s="1"/>
      <c r="S1522" s="1"/>
      <c r="T1522" s="1"/>
      <c r="U1522" s="1"/>
      <c r="V1522" s="1"/>
      <c r="W1522" s="1"/>
      <c r="X1522" s="1"/>
      <c r="Y1522" s="1"/>
    </row>
    <row r="1523" spans="1:25">
      <c r="A1523" s="1"/>
      <c r="B1523" s="72"/>
      <c r="C1523" s="124"/>
      <c r="D1523" s="124"/>
      <c r="E1523" s="1"/>
      <c r="F1523" s="1"/>
      <c r="G1523" s="1"/>
      <c r="H1523" s="1"/>
      <c r="I1523" s="1"/>
      <c r="J1523" s="1"/>
      <c r="K1523" s="1"/>
      <c r="L1523" s="1"/>
      <c r="M1523" s="1"/>
      <c r="N1523" s="1"/>
      <c r="O1523" s="1"/>
      <c r="P1523" s="1"/>
      <c r="Q1523" s="1"/>
      <c r="R1523" s="1"/>
      <c r="S1523" s="1"/>
      <c r="T1523" s="1"/>
      <c r="U1523" s="1"/>
      <c r="V1523" s="1"/>
      <c r="W1523" s="1"/>
      <c r="X1523" s="1"/>
      <c r="Y1523" s="1"/>
    </row>
    <row r="1524" spans="1:25">
      <c r="A1524" s="1"/>
      <c r="B1524" s="72"/>
      <c r="C1524" s="124"/>
      <c r="D1524" s="124"/>
      <c r="E1524" s="1"/>
      <c r="F1524" s="1"/>
      <c r="G1524" s="1"/>
      <c r="H1524" s="1"/>
      <c r="I1524" s="1"/>
      <c r="J1524" s="1"/>
      <c r="K1524" s="1"/>
      <c r="L1524" s="1"/>
      <c r="M1524" s="1"/>
      <c r="N1524" s="1"/>
      <c r="O1524" s="1"/>
      <c r="P1524" s="1"/>
      <c r="Q1524" s="1"/>
      <c r="R1524" s="1"/>
      <c r="S1524" s="1"/>
      <c r="T1524" s="1"/>
      <c r="U1524" s="1"/>
      <c r="V1524" s="1"/>
      <c r="W1524" s="1"/>
      <c r="X1524" s="1"/>
      <c r="Y1524" s="1"/>
    </row>
    <row r="1525" spans="1:25">
      <c r="A1525" s="1"/>
      <c r="B1525" s="72"/>
      <c r="C1525" s="124"/>
      <c r="D1525" s="124"/>
      <c r="E1525" s="1"/>
      <c r="F1525" s="1"/>
      <c r="G1525" s="1"/>
      <c r="H1525" s="1"/>
      <c r="I1525" s="1"/>
      <c r="J1525" s="1"/>
      <c r="K1525" s="1"/>
      <c r="L1525" s="1"/>
      <c r="M1525" s="1"/>
      <c r="N1525" s="1"/>
      <c r="O1525" s="1"/>
      <c r="P1525" s="1"/>
      <c r="Q1525" s="1"/>
      <c r="R1525" s="1"/>
      <c r="S1525" s="1"/>
      <c r="T1525" s="1"/>
      <c r="U1525" s="1"/>
      <c r="V1525" s="1"/>
      <c r="W1525" s="1"/>
      <c r="X1525" s="1"/>
      <c r="Y1525" s="1"/>
    </row>
    <row r="1526" spans="1:25">
      <c r="A1526" s="1"/>
      <c r="B1526" s="72"/>
      <c r="C1526" s="124"/>
      <c r="D1526" s="124"/>
      <c r="E1526" s="1"/>
      <c r="F1526" s="1"/>
      <c r="G1526" s="1"/>
      <c r="H1526" s="1"/>
      <c r="I1526" s="1"/>
      <c r="J1526" s="1"/>
      <c r="K1526" s="1"/>
      <c r="L1526" s="1"/>
      <c r="M1526" s="1"/>
      <c r="N1526" s="1"/>
      <c r="O1526" s="1"/>
      <c r="P1526" s="1"/>
      <c r="Q1526" s="1"/>
      <c r="R1526" s="1"/>
      <c r="S1526" s="1"/>
      <c r="T1526" s="1"/>
      <c r="U1526" s="1"/>
      <c r="V1526" s="1"/>
      <c r="W1526" s="1"/>
      <c r="X1526" s="1"/>
      <c r="Y1526" s="1"/>
    </row>
    <row r="1527" spans="1:25">
      <c r="A1527" s="1"/>
      <c r="B1527" s="72"/>
      <c r="C1527" s="124"/>
      <c r="D1527" s="124"/>
      <c r="E1527" s="1"/>
      <c r="F1527" s="1"/>
      <c r="G1527" s="1"/>
      <c r="H1527" s="1"/>
      <c r="I1527" s="1"/>
      <c r="J1527" s="1"/>
      <c r="K1527" s="1"/>
      <c r="L1527" s="1"/>
      <c r="M1527" s="1"/>
      <c r="N1527" s="1"/>
      <c r="O1527" s="1"/>
      <c r="P1527" s="1"/>
      <c r="Q1527" s="1"/>
      <c r="R1527" s="1"/>
      <c r="S1527" s="1"/>
      <c r="T1527" s="1"/>
      <c r="U1527" s="1"/>
      <c r="V1527" s="1"/>
      <c r="W1527" s="1"/>
      <c r="X1527" s="1"/>
      <c r="Y1527" s="1"/>
    </row>
    <row r="1528" spans="1:25">
      <c r="A1528" s="1"/>
      <c r="B1528" s="72"/>
      <c r="C1528" s="124"/>
      <c r="D1528" s="124"/>
      <c r="E1528" s="1"/>
      <c r="F1528" s="1"/>
      <c r="G1528" s="1"/>
      <c r="H1528" s="1"/>
      <c r="I1528" s="1"/>
      <c r="J1528" s="1"/>
      <c r="K1528" s="1"/>
      <c r="L1528" s="1"/>
      <c r="M1528" s="1"/>
      <c r="N1528" s="1"/>
      <c r="O1528" s="1"/>
      <c r="P1528" s="1"/>
      <c r="Q1528" s="1"/>
      <c r="R1528" s="1"/>
      <c r="S1528" s="1"/>
      <c r="T1528" s="1"/>
      <c r="U1528" s="1"/>
      <c r="V1528" s="1"/>
      <c r="W1528" s="1"/>
      <c r="X1528" s="1"/>
      <c r="Y1528" s="1"/>
    </row>
    <row r="1529" spans="1:25">
      <c r="A1529" s="1"/>
      <c r="B1529" s="72"/>
      <c r="C1529" s="124"/>
      <c r="D1529" s="124"/>
      <c r="E1529" s="1"/>
      <c r="F1529" s="1"/>
      <c r="G1529" s="1"/>
      <c r="H1529" s="1"/>
      <c r="I1529" s="1"/>
      <c r="J1529" s="1"/>
      <c r="K1529" s="1"/>
      <c r="L1529" s="1"/>
      <c r="M1529" s="1"/>
      <c r="N1529" s="1"/>
      <c r="O1529" s="1"/>
      <c r="P1529" s="1"/>
      <c r="Q1529" s="1"/>
      <c r="R1529" s="1"/>
      <c r="S1529" s="1"/>
      <c r="T1529" s="1"/>
      <c r="U1529" s="1"/>
      <c r="V1529" s="1"/>
      <c r="W1529" s="1"/>
      <c r="X1529" s="1"/>
      <c r="Y1529" s="1"/>
    </row>
    <row r="1530" spans="1:25">
      <c r="A1530" s="1"/>
      <c r="B1530" s="72"/>
      <c r="C1530" s="124"/>
      <c r="D1530" s="124"/>
      <c r="E1530" s="1"/>
      <c r="F1530" s="1"/>
      <c r="G1530" s="1"/>
      <c r="H1530" s="1"/>
      <c r="I1530" s="1"/>
      <c r="J1530" s="1"/>
      <c r="K1530" s="1"/>
      <c r="L1530" s="1"/>
      <c r="M1530" s="1"/>
      <c r="N1530" s="1"/>
      <c r="O1530" s="1"/>
      <c r="P1530" s="1"/>
      <c r="Q1530" s="1"/>
      <c r="R1530" s="1"/>
      <c r="S1530" s="1"/>
      <c r="T1530" s="1"/>
      <c r="U1530" s="1"/>
      <c r="V1530" s="1"/>
      <c r="W1530" s="1"/>
      <c r="X1530" s="1"/>
      <c r="Y1530" s="1"/>
    </row>
    <row r="1531" spans="1:25">
      <c r="A1531" s="1"/>
      <c r="B1531" s="72"/>
      <c r="C1531" s="124"/>
      <c r="D1531" s="124"/>
      <c r="E1531" s="1"/>
      <c r="F1531" s="1"/>
      <c r="G1531" s="1"/>
      <c r="H1531" s="1"/>
      <c r="I1531" s="1"/>
      <c r="J1531" s="1"/>
      <c r="K1531" s="1"/>
      <c r="L1531" s="1"/>
      <c r="M1531" s="1"/>
      <c r="N1531" s="1"/>
      <c r="O1531" s="1"/>
      <c r="P1531" s="1"/>
      <c r="Q1531" s="1"/>
      <c r="R1531" s="1"/>
      <c r="S1531" s="1"/>
      <c r="T1531" s="1"/>
      <c r="U1531" s="1"/>
      <c r="V1531" s="1"/>
      <c r="W1531" s="1"/>
      <c r="X1531" s="1"/>
      <c r="Y1531" s="1"/>
    </row>
    <row r="1532" spans="1:25">
      <c r="A1532" s="1"/>
      <c r="B1532" s="72"/>
      <c r="C1532" s="124"/>
      <c r="D1532" s="124"/>
      <c r="E1532" s="1"/>
      <c r="F1532" s="1"/>
      <c r="G1532" s="1"/>
      <c r="H1532" s="1"/>
      <c r="I1532" s="1"/>
      <c r="J1532" s="1"/>
      <c r="K1532" s="1"/>
      <c r="L1532" s="1"/>
      <c r="M1532" s="1"/>
      <c r="N1532" s="1"/>
      <c r="O1532" s="1"/>
      <c r="P1532" s="1"/>
      <c r="Q1532" s="1"/>
      <c r="R1532" s="1"/>
      <c r="S1532" s="1"/>
      <c r="T1532" s="1"/>
      <c r="U1532" s="1"/>
      <c r="V1532" s="1"/>
      <c r="W1532" s="1"/>
      <c r="X1532" s="1"/>
      <c r="Y1532" s="1"/>
    </row>
    <row r="1533" spans="1:25">
      <c r="A1533" s="1"/>
      <c r="B1533" s="72"/>
      <c r="C1533" s="124"/>
      <c r="D1533" s="124"/>
      <c r="E1533" s="1"/>
      <c r="F1533" s="1"/>
      <c r="G1533" s="1"/>
      <c r="H1533" s="1"/>
      <c r="I1533" s="1"/>
      <c r="J1533" s="1"/>
      <c r="K1533" s="1"/>
      <c r="L1533" s="1"/>
      <c r="M1533" s="1"/>
      <c r="N1533" s="1"/>
      <c r="O1533" s="1"/>
      <c r="P1533" s="1"/>
      <c r="Q1533" s="1"/>
      <c r="R1533" s="1"/>
      <c r="S1533" s="1"/>
      <c r="T1533" s="1"/>
      <c r="U1533" s="1"/>
      <c r="V1533" s="1"/>
      <c r="W1533" s="1"/>
      <c r="X1533" s="1"/>
      <c r="Y1533" s="1"/>
    </row>
    <row r="1534" spans="1:25">
      <c r="A1534" s="1"/>
      <c r="B1534" s="72"/>
      <c r="C1534" s="124"/>
      <c r="D1534" s="124"/>
      <c r="E1534" s="1"/>
      <c r="F1534" s="1"/>
      <c r="G1534" s="1"/>
      <c r="H1534" s="1"/>
      <c r="I1534" s="1"/>
      <c r="J1534" s="1"/>
      <c r="K1534" s="1"/>
      <c r="L1534" s="1"/>
      <c r="M1534" s="1"/>
      <c r="N1534" s="1"/>
      <c r="O1534" s="1"/>
      <c r="P1534" s="1"/>
      <c r="Q1534" s="1"/>
      <c r="R1534" s="1"/>
      <c r="S1534" s="1"/>
      <c r="T1534" s="1"/>
      <c r="U1534" s="1"/>
      <c r="V1534" s="1"/>
      <c r="W1534" s="1"/>
      <c r="X1534" s="1"/>
      <c r="Y1534" s="1"/>
    </row>
    <row r="1535" spans="1:25">
      <c r="A1535" s="1"/>
      <c r="B1535" s="72"/>
      <c r="C1535" s="124"/>
      <c r="D1535" s="124"/>
      <c r="E1535" s="1"/>
      <c r="F1535" s="1"/>
      <c r="G1535" s="1"/>
      <c r="H1535" s="1"/>
      <c r="I1535" s="1"/>
      <c r="J1535" s="1"/>
      <c r="K1535" s="1"/>
      <c r="L1535" s="1"/>
      <c r="M1535" s="1"/>
      <c r="N1535" s="1"/>
      <c r="O1535" s="1"/>
      <c r="P1535" s="1"/>
      <c r="Q1535" s="1"/>
      <c r="R1535" s="1"/>
      <c r="S1535" s="1"/>
      <c r="T1535" s="1"/>
      <c r="U1535" s="1"/>
      <c r="V1535" s="1"/>
      <c r="W1535" s="1"/>
      <c r="X1535" s="1"/>
      <c r="Y1535" s="1"/>
    </row>
    <row r="1536" spans="1:25">
      <c r="A1536" s="1"/>
      <c r="B1536" s="72"/>
      <c r="C1536" s="124"/>
      <c r="D1536" s="124"/>
      <c r="E1536" s="1"/>
      <c r="F1536" s="1"/>
      <c r="G1536" s="1"/>
      <c r="H1536" s="1"/>
      <c r="I1536" s="1"/>
      <c r="J1536" s="1"/>
      <c r="K1536" s="1"/>
      <c r="L1536" s="1"/>
      <c r="M1536" s="1"/>
      <c r="N1536" s="1"/>
      <c r="O1536" s="1"/>
      <c r="P1536" s="1"/>
      <c r="Q1536" s="1"/>
      <c r="R1536" s="1"/>
      <c r="S1536" s="1"/>
      <c r="T1536" s="1"/>
      <c r="U1536" s="1"/>
      <c r="V1536" s="1"/>
      <c r="W1536" s="1"/>
      <c r="X1536" s="1"/>
      <c r="Y1536" s="1"/>
    </row>
    <row r="1537" spans="1:25">
      <c r="A1537" s="1"/>
      <c r="B1537" s="72"/>
      <c r="C1537" s="124"/>
      <c r="D1537" s="124"/>
      <c r="E1537" s="1"/>
      <c r="F1537" s="1"/>
      <c r="G1537" s="1"/>
      <c r="H1537" s="1"/>
      <c r="I1537" s="1"/>
      <c r="J1537" s="1"/>
      <c r="K1537" s="1"/>
      <c r="L1537" s="1"/>
      <c r="M1537" s="1"/>
      <c r="N1537" s="1"/>
      <c r="O1537" s="1"/>
      <c r="P1537" s="1"/>
      <c r="Q1537" s="1"/>
      <c r="R1537" s="1"/>
      <c r="S1537" s="1"/>
      <c r="T1537" s="1"/>
      <c r="U1537" s="1"/>
      <c r="V1537" s="1"/>
      <c r="W1537" s="1"/>
      <c r="X1537" s="1"/>
      <c r="Y1537" s="1"/>
    </row>
    <row r="1538" spans="1:25">
      <c r="A1538" s="1"/>
      <c r="B1538" s="72"/>
      <c r="C1538" s="124"/>
      <c r="D1538" s="124"/>
      <c r="E1538" s="1"/>
      <c r="F1538" s="1"/>
      <c r="G1538" s="1"/>
      <c r="H1538" s="1"/>
      <c r="I1538" s="1"/>
      <c r="J1538" s="1"/>
      <c r="K1538" s="1"/>
      <c r="L1538" s="1"/>
      <c r="M1538" s="1"/>
      <c r="N1538" s="1"/>
      <c r="O1538" s="1"/>
      <c r="P1538" s="1"/>
      <c r="Q1538" s="1"/>
      <c r="R1538" s="1"/>
      <c r="S1538" s="1"/>
      <c r="T1538" s="1"/>
      <c r="U1538" s="1"/>
      <c r="V1538" s="1"/>
      <c r="W1538" s="1"/>
      <c r="X1538" s="1"/>
      <c r="Y1538" s="1"/>
    </row>
    <row r="1539" spans="1:25">
      <c r="A1539" s="1"/>
      <c r="B1539" s="72"/>
      <c r="C1539" s="124"/>
      <c r="D1539" s="124"/>
      <c r="E1539" s="1"/>
      <c r="F1539" s="1"/>
      <c r="G1539" s="1"/>
      <c r="H1539" s="1"/>
      <c r="I1539" s="1"/>
      <c r="J1539" s="1"/>
      <c r="K1539" s="1"/>
      <c r="L1539" s="1"/>
      <c r="M1539" s="1"/>
      <c r="N1539" s="1"/>
      <c r="O1539" s="1"/>
      <c r="P1539" s="1"/>
      <c r="Q1539" s="1"/>
      <c r="R1539" s="1"/>
      <c r="S1539" s="1"/>
      <c r="T1539" s="1"/>
      <c r="U1539" s="1"/>
      <c r="V1539" s="1"/>
      <c r="W1539" s="1"/>
      <c r="X1539" s="1"/>
      <c r="Y1539" s="1"/>
    </row>
    <row r="1540" spans="1:25">
      <c r="A1540" s="1"/>
      <c r="B1540" s="72"/>
      <c r="C1540" s="124"/>
      <c r="D1540" s="124"/>
      <c r="E1540" s="1"/>
      <c r="F1540" s="1"/>
      <c r="G1540" s="1"/>
      <c r="H1540" s="1"/>
      <c r="I1540" s="1"/>
      <c r="J1540" s="1"/>
      <c r="K1540" s="1"/>
      <c r="L1540" s="1"/>
      <c r="M1540" s="1"/>
      <c r="N1540" s="1"/>
      <c r="O1540" s="1"/>
      <c r="P1540" s="1"/>
      <c r="Q1540" s="1"/>
      <c r="R1540" s="1"/>
      <c r="S1540" s="1"/>
      <c r="T1540" s="1"/>
      <c r="U1540" s="1"/>
      <c r="V1540" s="1"/>
      <c r="W1540" s="1"/>
      <c r="X1540" s="1"/>
      <c r="Y1540" s="1"/>
    </row>
    <row r="1541" spans="1:25">
      <c r="A1541" s="1"/>
      <c r="B1541" s="72"/>
      <c r="C1541" s="124"/>
      <c r="D1541" s="124"/>
      <c r="E1541" s="1"/>
      <c r="F1541" s="1"/>
      <c r="G1541" s="1"/>
      <c r="H1541" s="1"/>
      <c r="I1541" s="1"/>
      <c r="J1541" s="1"/>
      <c r="K1541" s="1"/>
      <c r="L1541" s="1"/>
      <c r="M1541" s="1"/>
      <c r="N1541" s="1"/>
      <c r="O1541" s="1"/>
      <c r="P1541" s="1"/>
      <c r="Q1541" s="1"/>
      <c r="R1541" s="1"/>
      <c r="S1541" s="1"/>
      <c r="T1541" s="1"/>
      <c r="U1541" s="1"/>
      <c r="V1541" s="1"/>
      <c r="W1541" s="1"/>
      <c r="X1541" s="1"/>
      <c r="Y1541" s="1"/>
    </row>
    <row r="1542" spans="1:25">
      <c r="A1542" s="1"/>
      <c r="B1542" s="72"/>
      <c r="C1542" s="124"/>
      <c r="D1542" s="124"/>
      <c r="E1542" s="1"/>
      <c r="F1542" s="1"/>
      <c r="G1542" s="1"/>
      <c r="H1542" s="1"/>
      <c r="I1542" s="1"/>
      <c r="J1542" s="1"/>
      <c r="K1542" s="1"/>
      <c r="L1542" s="1"/>
      <c r="M1542" s="1"/>
      <c r="N1542" s="1"/>
      <c r="O1542" s="1"/>
      <c r="P1542" s="1"/>
      <c r="Q1542" s="1"/>
      <c r="R1542" s="1"/>
      <c r="S1542" s="1"/>
      <c r="T1542" s="1"/>
      <c r="U1542" s="1"/>
      <c r="V1542" s="1"/>
      <c r="W1542" s="1"/>
      <c r="X1542" s="1"/>
      <c r="Y1542" s="1"/>
    </row>
    <row r="1543" spans="1:25">
      <c r="A1543" s="1"/>
      <c r="B1543" s="72"/>
      <c r="C1543" s="124"/>
      <c r="D1543" s="124"/>
      <c r="E1543" s="1"/>
      <c r="F1543" s="1"/>
      <c r="G1543" s="1"/>
      <c r="H1543" s="1"/>
      <c r="I1543" s="1"/>
      <c r="J1543" s="1"/>
      <c r="K1543" s="1"/>
      <c r="L1543" s="1"/>
      <c r="M1543" s="1"/>
      <c r="N1543" s="1"/>
      <c r="O1543" s="1"/>
      <c r="P1543" s="1"/>
      <c r="Q1543" s="1"/>
      <c r="R1543" s="1"/>
      <c r="S1543" s="1"/>
      <c r="T1543" s="1"/>
      <c r="U1543" s="1"/>
      <c r="V1543" s="1"/>
      <c r="W1543" s="1"/>
      <c r="X1543" s="1"/>
      <c r="Y1543" s="1"/>
    </row>
    <row r="1544" spans="1:25">
      <c r="A1544" s="1"/>
      <c r="B1544" s="72"/>
      <c r="C1544" s="124"/>
      <c r="D1544" s="124"/>
      <c r="E1544" s="1"/>
      <c r="F1544" s="1"/>
      <c r="G1544" s="1"/>
      <c r="H1544" s="1"/>
      <c r="I1544" s="1"/>
      <c r="J1544" s="1"/>
      <c r="K1544" s="1"/>
      <c r="L1544" s="1"/>
      <c r="M1544" s="1"/>
      <c r="N1544" s="1"/>
      <c r="O1544" s="1"/>
      <c r="P1544" s="1"/>
      <c r="Q1544" s="1"/>
      <c r="R1544" s="1"/>
      <c r="S1544" s="1"/>
      <c r="T1544" s="1"/>
      <c r="U1544" s="1"/>
      <c r="V1544" s="1"/>
      <c r="W1544" s="1"/>
      <c r="X1544" s="1"/>
      <c r="Y1544" s="1"/>
    </row>
    <row r="1545" spans="1:25">
      <c r="A1545" s="1"/>
      <c r="B1545" s="72"/>
      <c r="C1545" s="124"/>
      <c r="D1545" s="124"/>
      <c r="E1545" s="1"/>
      <c r="F1545" s="1"/>
      <c r="G1545" s="1"/>
      <c r="H1545" s="1"/>
      <c r="I1545" s="1"/>
      <c r="J1545" s="1"/>
      <c r="K1545" s="1"/>
      <c r="L1545" s="1"/>
      <c r="M1545" s="1"/>
      <c r="N1545" s="1"/>
      <c r="O1545" s="1"/>
      <c r="P1545" s="1"/>
      <c r="Q1545" s="1"/>
      <c r="R1545" s="1"/>
      <c r="S1545" s="1"/>
      <c r="T1545" s="1"/>
      <c r="U1545" s="1"/>
      <c r="V1545" s="1"/>
      <c r="W1545" s="1"/>
      <c r="X1545" s="1"/>
      <c r="Y1545" s="1"/>
    </row>
    <row r="1546" spans="1:25">
      <c r="A1546" s="1"/>
      <c r="B1546" s="72"/>
      <c r="C1546" s="124"/>
      <c r="D1546" s="124"/>
      <c r="E1546" s="1"/>
      <c r="F1546" s="1"/>
      <c r="G1546" s="1"/>
      <c r="H1546" s="1"/>
      <c r="I1546" s="1"/>
      <c r="J1546" s="1"/>
      <c r="K1546" s="1"/>
      <c r="L1546" s="1"/>
      <c r="M1546" s="1"/>
      <c r="N1546" s="1"/>
      <c r="O1546" s="1"/>
      <c r="P1546" s="1"/>
      <c r="Q1546" s="1"/>
      <c r="R1546" s="1"/>
      <c r="S1546" s="1"/>
      <c r="T1546" s="1"/>
      <c r="U1546" s="1"/>
      <c r="V1546" s="1"/>
      <c r="W1546" s="1"/>
      <c r="X1546" s="1"/>
      <c r="Y1546" s="1"/>
    </row>
    <row r="1547" spans="1:25">
      <c r="A1547" s="1"/>
      <c r="B1547" s="72"/>
      <c r="C1547" s="124"/>
      <c r="D1547" s="124"/>
      <c r="E1547" s="1"/>
      <c r="F1547" s="1"/>
      <c r="G1547" s="1"/>
      <c r="H1547" s="1"/>
      <c r="I1547" s="1"/>
      <c r="J1547" s="1"/>
      <c r="K1547" s="1"/>
      <c r="L1547" s="1"/>
      <c r="M1547" s="1"/>
      <c r="N1547" s="1"/>
      <c r="O1547" s="1"/>
      <c r="P1547" s="1"/>
      <c r="Q1547" s="1"/>
      <c r="R1547" s="1"/>
      <c r="S1547" s="1"/>
      <c r="T1547" s="1"/>
      <c r="U1547" s="1"/>
      <c r="V1547" s="1"/>
      <c r="W1547" s="1"/>
      <c r="X1547" s="1"/>
      <c r="Y1547" s="1"/>
    </row>
    <row r="1548" spans="1:25">
      <c r="A1548" s="1"/>
      <c r="B1548" s="72"/>
      <c r="C1548" s="124"/>
      <c r="D1548" s="124"/>
      <c r="E1548" s="1"/>
      <c r="F1548" s="1"/>
      <c r="G1548" s="1"/>
      <c r="H1548" s="1"/>
      <c r="I1548" s="1"/>
      <c r="J1548" s="1"/>
      <c r="K1548" s="1"/>
      <c r="L1548" s="1"/>
      <c r="M1548" s="1"/>
      <c r="N1548" s="1"/>
      <c r="O1548" s="1"/>
      <c r="P1548" s="1"/>
      <c r="Q1548" s="1"/>
      <c r="R1548" s="1"/>
      <c r="S1548" s="1"/>
      <c r="T1548" s="1"/>
      <c r="U1548" s="1"/>
      <c r="V1548" s="1"/>
      <c r="W1548" s="1"/>
      <c r="X1548" s="1"/>
      <c r="Y1548" s="1"/>
    </row>
    <row r="1549" spans="1:25">
      <c r="A1549" s="1"/>
      <c r="B1549" s="72"/>
      <c r="C1549" s="124"/>
      <c r="D1549" s="124"/>
      <c r="E1549" s="1"/>
      <c r="F1549" s="1"/>
      <c r="G1549" s="1"/>
      <c r="H1549" s="1"/>
      <c r="I1549" s="1"/>
      <c r="J1549" s="1"/>
      <c r="K1549" s="1"/>
      <c r="L1549" s="1"/>
      <c r="M1549" s="1"/>
      <c r="N1549" s="1"/>
      <c r="O1549" s="1"/>
      <c r="P1549" s="1"/>
      <c r="Q1549" s="1"/>
      <c r="R1549" s="1"/>
      <c r="S1549" s="1"/>
      <c r="T1549" s="1"/>
      <c r="U1549" s="1"/>
      <c r="V1549" s="1"/>
      <c r="W1549" s="1"/>
      <c r="X1549" s="1"/>
      <c r="Y1549" s="1"/>
    </row>
    <row r="1550" spans="1:25">
      <c r="A1550" s="1"/>
      <c r="B1550" s="72"/>
      <c r="C1550" s="124"/>
      <c r="D1550" s="124"/>
      <c r="E1550" s="1"/>
      <c r="F1550" s="1"/>
      <c r="G1550" s="1"/>
      <c r="H1550" s="1"/>
      <c r="I1550" s="1"/>
      <c r="J1550" s="1"/>
      <c r="K1550" s="1"/>
      <c r="L1550" s="1"/>
      <c r="M1550" s="1"/>
      <c r="N1550" s="1"/>
      <c r="O1550" s="1"/>
      <c r="P1550" s="1"/>
      <c r="Q1550" s="1"/>
      <c r="R1550" s="1"/>
      <c r="S1550" s="1"/>
      <c r="T1550" s="1"/>
      <c r="U1550" s="1"/>
      <c r="V1550" s="1"/>
      <c r="W1550" s="1"/>
      <c r="X1550" s="1"/>
      <c r="Y1550" s="1"/>
    </row>
    <row r="1551" spans="1:25">
      <c r="A1551" s="1"/>
      <c r="B1551" s="72"/>
      <c r="C1551" s="124"/>
      <c r="D1551" s="124"/>
      <c r="E1551" s="1"/>
      <c r="F1551" s="1"/>
      <c r="G1551" s="1"/>
      <c r="H1551" s="1"/>
      <c r="I1551" s="1"/>
      <c r="J1551" s="1"/>
      <c r="K1551" s="1"/>
      <c r="L1551" s="1"/>
      <c r="M1551" s="1"/>
      <c r="N1551" s="1"/>
      <c r="O1551" s="1"/>
      <c r="P1551" s="1"/>
      <c r="Q1551" s="1"/>
      <c r="R1551" s="1"/>
      <c r="S1551" s="1"/>
      <c r="T1551" s="1"/>
      <c r="U1551" s="1"/>
      <c r="V1551" s="1"/>
      <c r="W1551" s="1"/>
      <c r="X1551" s="1"/>
      <c r="Y1551" s="1"/>
    </row>
    <row r="1552" spans="1:25">
      <c r="A1552" s="1"/>
      <c r="B1552" s="72"/>
      <c r="C1552" s="124"/>
      <c r="D1552" s="124"/>
      <c r="E1552" s="1"/>
      <c r="F1552" s="1"/>
      <c r="G1552" s="1"/>
      <c r="H1552" s="1"/>
      <c r="I1552" s="1"/>
      <c r="J1552" s="1"/>
      <c r="K1552" s="1"/>
      <c r="L1552" s="1"/>
      <c r="M1552" s="1"/>
      <c r="N1552" s="1"/>
      <c r="O1552" s="1"/>
      <c r="P1552" s="1"/>
      <c r="Q1552" s="1"/>
      <c r="R1552" s="1"/>
      <c r="S1552" s="1"/>
      <c r="T1552" s="1"/>
      <c r="U1552" s="1"/>
      <c r="V1552" s="1"/>
      <c r="W1552" s="1"/>
      <c r="X1552" s="1"/>
      <c r="Y1552" s="1"/>
    </row>
    <row r="1553" spans="1:25">
      <c r="A1553" s="1"/>
      <c r="B1553" s="72"/>
      <c r="C1553" s="124"/>
      <c r="D1553" s="124"/>
      <c r="E1553" s="1"/>
      <c r="F1553" s="1"/>
      <c r="G1553" s="1"/>
      <c r="H1553" s="1"/>
      <c r="I1553" s="1"/>
      <c r="J1553" s="1"/>
      <c r="K1553" s="1"/>
      <c r="L1553" s="1"/>
      <c r="M1553" s="1"/>
      <c r="N1553" s="1"/>
      <c r="O1553" s="1"/>
      <c r="P1553" s="1"/>
      <c r="Q1553" s="1"/>
      <c r="R1553" s="1"/>
      <c r="S1553" s="1"/>
      <c r="T1553" s="1"/>
      <c r="U1553" s="1"/>
      <c r="V1553" s="1"/>
      <c r="W1553" s="1"/>
      <c r="X1553" s="1"/>
      <c r="Y1553" s="1"/>
    </row>
    <row r="1554" spans="1:25">
      <c r="A1554" s="1"/>
      <c r="B1554" s="72"/>
      <c r="C1554" s="124"/>
      <c r="D1554" s="124"/>
      <c r="E1554" s="1"/>
      <c r="F1554" s="1"/>
      <c r="G1554" s="1"/>
      <c r="H1554" s="1"/>
      <c r="I1554" s="1"/>
      <c r="J1554" s="1"/>
      <c r="K1554" s="1"/>
      <c r="L1554" s="1"/>
      <c r="M1554" s="1"/>
      <c r="N1554" s="1"/>
      <c r="O1554" s="1"/>
      <c r="P1554" s="1"/>
      <c r="Q1554" s="1"/>
      <c r="R1554" s="1"/>
      <c r="S1554" s="1"/>
      <c r="T1554" s="1"/>
      <c r="U1554" s="1"/>
      <c r="V1554" s="1"/>
      <c r="W1554" s="1"/>
      <c r="X1554" s="1"/>
      <c r="Y1554" s="1"/>
    </row>
    <row r="1555" spans="1:25">
      <c r="A1555" s="1"/>
      <c r="B1555" s="72"/>
      <c r="C1555" s="124"/>
      <c r="D1555" s="124"/>
      <c r="E1555" s="1"/>
      <c r="F1555" s="1"/>
      <c r="G1555" s="1"/>
      <c r="H1555" s="1"/>
      <c r="I1555" s="1"/>
      <c r="J1555" s="1"/>
      <c r="K1555" s="1"/>
      <c r="L1555" s="1"/>
      <c r="M1555" s="1"/>
      <c r="N1555" s="1"/>
      <c r="O1555" s="1"/>
      <c r="P1555" s="1"/>
      <c r="Q1555" s="1"/>
      <c r="R1555" s="1"/>
      <c r="S1555" s="1"/>
      <c r="T1555" s="1"/>
      <c r="U1555" s="1"/>
      <c r="V1555" s="1"/>
      <c r="W1555" s="1"/>
      <c r="X1555" s="1"/>
      <c r="Y1555" s="1"/>
    </row>
    <row r="1556" spans="1:25">
      <c r="A1556" s="1"/>
      <c r="B1556" s="72"/>
      <c r="C1556" s="124"/>
      <c r="D1556" s="124"/>
      <c r="E1556" s="1"/>
      <c r="F1556" s="1"/>
      <c r="G1556" s="1"/>
      <c r="H1556" s="1"/>
      <c r="I1556" s="1"/>
      <c r="J1556" s="1"/>
      <c r="K1556" s="1"/>
      <c r="L1556" s="1"/>
      <c r="M1556" s="1"/>
      <c r="N1556" s="1"/>
      <c r="O1556" s="1"/>
      <c r="P1556" s="1"/>
      <c r="Q1556" s="1"/>
      <c r="R1556" s="1"/>
      <c r="S1556" s="1"/>
      <c r="T1556" s="1"/>
      <c r="U1556" s="1"/>
      <c r="V1556" s="1"/>
      <c r="W1556" s="1"/>
      <c r="X1556" s="1"/>
      <c r="Y1556" s="1"/>
    </row>
    <row r="1557" spans="1:25">
      <c r="A1557" s="1"/>
      <c r="B1557" s="72"/>
      <c r="C1557" s="124"/>
      <c r="D1557" s="124"/>
      <c r="E1557" s="1"/>
      <c r="F1557" s="1"/>
      <c r="G1557" s="1"/>
      <c r="H1557" s="1"/>
      <c r="I1557" s="1"/>
      <c r="J1557" s="1"/>
      <c r="K1557" s="1"/>
      <c r="L1557" s="1"/>
      <c r="M1557" s="1"/>
      <c r="N1557" s="1"/>
      <c r="O1557" s="1"/>
      <c r="P1557" s="1"/>
      <c r="Q1557" s="1"/>
      <c r="R1557" s="1"/>
      <c r="S1557" s="1"/>
      <c r="T1557" s="1"/>
      <c r="U1557" s="1"/>
      <c r="V1557" s="1"/>
      <c r="W1557" s="1"/>
      <c r="X1557" s="1"/>
      <c r="Y1557" s="1"/>
    </row>
    <row r="1558" spans="1:25">
      <c r="A1558" s="1"/>
      <c r="B1558" s="72"/>
      <c r="C1558" s="124"/>
      <c r="D1558" s="124"/>
      <c r="E1558" s="1"/>
      <c r="F1558" s="1"/>
      <c r="G1558" s="1"/>
      <c r="H1558" s="1"/>
      <c r="I1558" s="1"/>
      <c r="J1558" s="1"/>
      <c r="K1558" s="1"/>
      <c r="L1558" s="1"/>
      <c r="M1558" s="1"/>
      <c r="N1558" s="1"/>
      <c r="O1558" s="1"/>
      <c r="P1558" s="1"/>
      <c r="Q1558" s="1"/>
      <c r="R1558" s="1"/>
      <c r="S1558" s="1"/>
      <c r="T1558" s="1"/>
      <c r="U1558" s="1"/>
      <c r="V1558" s="1"/>
      <c r="W1558" s="1"/>
      <c r="X1558" s="1"/>
      <c r="Y1558" s="1"/>
    </row>
    <row r="1559" spans="1:25">
      <c r="A1559" s="1"/>
      <c r="B1559" s="72"/>
      <c r="C1559" s="124"/>
      <c r="D1559" s="124"/>
      <c r="E1559" s="1"/>
      <c r="F1559" s="1"/>
      <c r="G1559" s="1"/>
      <c r="H1559" s="1"/>
      <c r="I1559" s="1"/>
      <c r="J1559" s="1"/>
      <c r="K1559" s="1"/>
      <c r="L1559" s="1"/>
      <c r="M1559" s="1"/>
      <c r="N1559" s="1"/>
      <c r="O1559" s="1"/>
      <c r="P1559" s="1"/>
      <c r="Q1559" s="1"/>
      <c r="R1559" s="1"/>
      <c r="S1559" s="1"/>
      <c r="T1559" s="1"/>
      <c r="U1559" s="1"/>
      <c r="V1559" s="1"/>
      <c r="W1559" s="1"/>
      <c r="X1559" s="1"/>
      <c r="Y1559" s="1"/>
    </row>
    <row r="1560" spans="1:25">
      <c r="A1560" s="1"/>
      <c r="B1560" s="72"/>
      <c r="C1560" s="124"/>
      <c r="D1560" s="124"/>
      <c r="E1560" s="1"/>
      <c r="F1560" s="1"/>
      <c r="G1560" s="1"/>
      <c r="H1560" s="1"/>
      <c r="I1560" s="1"/>
      <c r="J1560" s="1"/>
      <c r="K1560" s="1"/>
      <c r="L1560" s="1"/>
      <c r="M1560" s="1"/>
      <c r="N1560" s="1"/>
      <c r="O1560" s="1"/>
      <c r="P1560" s="1"/>
      <c r="Q1560" s="1"/>
      <c r="R1560" s="1"/>
      <c r="S1560" s="1"/>
      <c r="T1560" s="1"/>
      <c r="U1560" s="1"/>
      <c r="V1560" s="1"/>
      <c r="W1560" s="1"/>
      <c r="X1560" s="1"/>
      <c r="Y1560" s="1"/>
    </row>
    <row r="1561" spans="1:25">
      <c r="A1561" s="1"/>
      <c r="B1561" s="72"/>
      <c r="C1561" s="124"/>
      <c r="D1561" s="124"/>
      <c r="E1561" s="1"/>
      <c r="F1561" s="1"/>
      <c r="G1561" s="1"/>
      <c r="H1561" s="1"/>
      <c r="I1561" s="1"/>
      <c r="J1561" s="1"/>
      <c r="K1561" s="1"/>
      <c r="L1561" s="1"/>
      <c r="M1561" s="1"/>
      <c r="N1561" s="1"/>
      <c r="O1561" s="1"/>
      <c r="P1561" s="1"/>
      <c r="Q1561" s="1"/>
      <c r="R1561" s="1"/>
      <c r="S1561" s="1"/>
      <c r="T1561" s="1"/>
      <c r="U1561" s="1"/>
      <c r="V1561" s="1"/>
      <c r="W1561" s="1"/>
      <c r="X1561" s="1"/>
      <c r="Y1561" s="1"/>
    </row>
    <row r="1562" spans="1:25">
      <c r="A1562" s="1"/>
      <c r="B1562" s="72"/>
      <c r="C1562" s="124"/>
      <c r="D1562" s="124"/>
      <c r="E1562" s="1"/>
      <c r="F1562" s="1"/>
      <c r="G1562" s="1"/>
      <c r="H1562" s="1"/>
      <c r="I1562" s="1"/>
      <c r="J1562" s="1"/>
      <c r="K1562" s="1"/>
      <c r="L1562" s="1"/>
      <c r="M1562" s="1"/>
      <c r="N1562" s="1"/>
      <c r="O1562" s="1"/>
      <c r="P1562" s="1"/>
      <c r="Q1562" s="1"/>
      <c r="R1562" s="1"/>
      <c r="S1562" s="1"/>
      <c r="T1562" s="1"/>
      <c r="U1562" s="1"/>
      <c r="V1562" s="1"/>
      <c r="W1562" s="1"/>
      <c r="X1562" s="1"/>
      <c r="Y1562" s="1"/>
    </row>
    <row r="1563" spans="1:25">
      <c r="A1563" s="1"/>
      <c r="B1563" s="72"/>
      <c r="C1563" s="124"/>
      <c r="D1563" s="124"/>
      <c r="E1563" s="1"/>
      <c r="F1563" s="1"/>
      <c r="G1563" s="1"/>
      <c r="H1563" s="1"/>
      <c r="I1563" s="1"/>
      <c r="J1563" s="1"/>
      <c r="K1563" s="1"/>
      <c r="L1563" s="1"/>
      <c r="M1563" s="1"/>
      <c r="N1563" s="1"/>
      <c r="O1563" s="1"/>
      <c r="P1563" s="1"/>
      <c r="Q1563" s="1"/>
      <c r="R1563" s="1"/>
      <c r="S1563" s="1"/>
      <c r="T1563" s="1"/>
      <c r="U1563" s="1"/>
      <c r="V1563" s="1"/>
      <c r="W1563" s="1"/>
      <c r="X1563" s="1"/>
      <c r="Y1563" s="1"/>
    </row>
    <row r="1564" spans="1:25">
      <c r="A1564" s="1"/>
      <c r="B1564" s="72"/>
      <c r="C1564" s="124"/>
      <c r="D1564" s="124"/>
      <c r="E1564" s="1"/>
      <c r="F1564" s="1"/>
      <c r="G1564" s="1"/>
      <c r="H1564" s="1"/>
      <c r="I1564" s="1"/>
      <c r="J1564" s="1"/>
      <c r="K1564" s="1"/>
      <c r="L1564" s="1"/>
      <c r="M1564" s="1"/>
      <c r="N1564" s="1"/>
      <c r="O1564" s="1"/>
      <c r="P1564" s="1"/>
      <c r="Q1564" s="1"/>
      <c r="R1564" s="1"/>
      <c r="S1564" s="1"/>
      <c r="T1564" s="1"/>
      <c r="U1564" s="1"/>
      <c r="V1564" s="1"/>
      <c r="W1564" s="1"/>
      <c r="X1564" s="1"/>
      <c r="Y1564" s="1"/>
    </row>
    <row r="1565" spans="1:25">
      <c r="A1565" s="1"/>
      <c r="B1565" s="72"/>
      <c r="C1565" s="124"/>
      <c r="D1565" s="124"/>
      <c r="E1565" s="1"/>
      <c r="F1565" s="1"/>
      <c r="G1565" s="1"/>
      <c r="H1565" s="1"/>
      <c r="I1565" s="1"/>
      <c r="J1565" s="1"/>
      <c r="K1565" s="1"/>
      <c r="L1565" s="1"/>
      <c r="M1565" s="1"/>
      <c r="N1565" s="1"/>
      <c r="O1565" s="1"/>
      <c r="P1565" s="1"/>
      <c r="Q1565" s="1"/>
      <c r="R1565" s="1"/>
      <c r="S1565" s="1"/>
      <c r="T1565" s="1"/>
      <c r="U1565" s="1"/>
      <c r="V1565" s="1"/>
      <c r="W1565" s="1"/>
      <c r="X1565" s="1"/>
      <c r="Y1565" s="1"/>
    </row>
    <row r="1566" spans="1:25">
      <c r="A1566" s="1"/>
      <c r="B1566" s="72"/>
      <c r="C1566" s="124"/>
      <c r="D1566" s="124"/>
      <c r="E1566" s="1"/>
      <c r="F1566" s="1"/>
      <c r="G1566" s="1"/>
      <c r="H1566" s="1"/>
      <c r="I1566" s="1"/>
      <c r="J1566" s="1"/>
      <c r="K1566" s="1"/>
      <c r="L1566" s="1"/>
      <c r="M1566" s="1"/>
      <c r="N1566" s="1"/>
      <c r="O1566" s="1"/>
      <c r="P1566" s="1"/>
      <c r="Q1566" s="1"/>
      <c r="R1566" s="1"/>
      <c r="S1566" s="1"/>
      <c r="T1566" s="1"/>
      <c r="U1566" s="1"/>
      <c r="V1566" s="1"/>
      <c r="W1566" s="1"/>
      <c r="X1566" s="1"/>
      <c r="Y1566" s="1"/>
    </row>
    <row r="1567" spans="1:25">
      <c r="A1567" s="1"/>
      <c r="B1567" s="72"/>
      <c r="C1567" s="124"/>
      <c r="D1567" s="124"/>
      <c r="E1567" s="1"/>
      <c r="F1567" s="1"/>
      <c r="G1567" s="1"/>
      <c r="H1567" s="1"/>
      <c r="I1567" s="1"/>
      <c r="J1567" s="1"/>
      <c r="K1567" s="1"/>
      <c r="L1567" s="1"/>
      <c r="M1567" s="1"/>
      <c r="N1567" s="1"/>
      <c r="O1567" s="1"/>
      <c r="P1567" s="1"/>
      <c r="Q1567" s="1"/>
      <c r="R1567" s="1"/>
      <c r="S1567" s="1"/>
      <c r="T1567" s="1"/>
      <c r="U1567" s="1"/>
      <c r="V1567" s="1"/>
      <c r="W1567" s="1"/>
      <c r="X1567" s="1"/>
      <c r="Y1567" s="1"/>
    </row>
    <row r="1568" spans="1:25">
      <c r="A1568" s="1"/>
      <c r="B1568" s="72"/>
      <c r="C1568" s="124"/>
      <c r="D1568" s="124"/>
      <c r="E1568" s="1"/>
      <c r="F1568" s="1"/>
      <c r="G1568" s="1"/>
      <c r="H1568" s="1"/>
      <c r="I1568" s="1"/>
      <c r="J1568" s="1"/>
      <c r="K1568" s="1"/>
      <c r="L1568" s="1"/>
      <c r="M1568" s="1"/>
      <c r="N1568" s="1"/>
      <c r="O1568" s="1"/>
      <c r="P1568" s="1"/>
      <c r="Q1568" s="1"/>
      <c r="R1568" s="1"/>
      <c r="S1568" s="1"/>
      <c r="T1568" s="1"/>
      <c r="U1568" s="1"/>
      <c r="V1568" s="1"/>
      <c r="W1568" s="1"/>
      <c r="X1568" s="1"/>
      <c r="Y1568" s="1"/>
    </row>
    <row r="1569" spans="1:25">
      <c r="A1569" s="1"/>
      <c r="B1569" s="72"/>
      <c r="C1569" s="124"/>
      <c r="D1569" s="124"/>
      <c r="E1569" s="1"/>
      <c r="F1569" s="1"/>
      <c r="G1569" s="1"/>
      <c r="H1569" s="1"/>
      <c r="I1569" s="1"/>
      <c r="J1569" s="1"/>
      <c r="K1569" s="1"/>
      <c r="L1569" s="1"/>
      <c r="M1569" s="1"/>
      <c r="N1569" s="1"/>
      <c r="O1569" s="1"/>
      <c r="P1569" s="1"/>
      <c r="Q1569" s="1"/>
      <c r="R1569" s="1"/>
      <c r="S1569" s="1"/>
      <c r="T1569" s="1"/>
      <c r="U1569" s="1"/>
      <c r="V1569" s="1"/>
      <c r="W1569" s="1"/>
      <c r="X1569" s="1"/>
      <c r="Y1569" s="1"/>
    </row>
    <row r="1570" spans="1:25">
      <c r="A1570" s="1"/>
      <c r="B1570" s="72"/>
      <c r="C1570" s="124"/>
      <c r="D1570" s="124"/>
      <c r="E1570" s="1"/>
      <c r="F1570" s="1"/>
      <c r="G1570" s="1"/>
      <c r="H1570" s="1"/>
      <c r="I1570" s="1"/>
      <c r="J1570" s="1"/>
      <c r="K1570" s="1"/>
      <c r="L1570" s="1"/>
      <c r="M1570" s="1"/>
      <c r="N1570" s="1"/>
      <c r="O1570" s="1"/>
      <c r="P1570" s="1"/>
      <c r="Q1570" s="1"/>
      <c r="R1570" s="1"/>
      <c r="S1570" s="1"/>
      <c r="T1570" s="1"/>
      <c r="U1570" s="1"/>
      <c r="V1570" s="1"/>
      <c r="W1570" s="1"/>
      <c r="X1570" s="1"/>
      <c r="Y1570" s="1"/>
    </row>
    <row r="1571" spans="1:25">
      <c r="A1571" s="1"/>
      <c r="B1571" s="72"/>
      <c r="C1571" s="124"/>
      <c r="D1571" s="124"/>
      <c r="E1571" s="1"/>
      <c r="F1571" s="1"/>
      <c r="G1571" s="1"/>
      <c r="H1571" s="1"/>
      <c r="I1571" s="1"/>
      <c r="J1571" s="1"/>
      <c r="K1571" s="1"/>
      <c r="L1571" s="1"/>
      <c r="M1571" s="1"/>
      <c r="N1571" s="1"/>
      <c r="O1571" s="1"/>
      <c r="P1571" s="1"/>
      <c r="Q1571" s="1"/>
      <c r="R1571" s="1"/>
      <c r="S1571" s="1"/>
      <c r="T1571" s="1"/>
      <c r="U1571" s="1"/>
      <c r="V1571" s="1"/>
      <c r="W1571" s="1"/>
      <c r="X1571" s="1"/>
      <c r="Y1571" s="1"/>
    </row>
    <row r="1572" spans="1:25">
      <c r="A1572" s="1"/>
      <c r="B1572" s="72"/>
      <c r="C1572" s="124"/>
      <c r="D1572" s="124"/>
      <c r="E1572" s="1"/>
      <c r="F1572" s="1"/>
      <c r="G1572" s="1"/>
      <c r="H1572" s="1"/>
      <c r="I1572" s="1"/>
      <c r="J1572" s="1"/>
      <c r="K1572" s="1"/>
      <c r="L1572" s="1"/>
      <c r="M1572" s="1"/>
      <c r="N1572" s="1"/>
      <c r="O1572" s="1"/>
      <c r="P1572" s="1"/>
      <c r="Q1572" s="1"/>
      <c r="R1572" s="1"/>
      <c r="S1572" s="1"/>
      <c r="T1572" s="1"/>
      <c r="U1572" s="1"/>
      <c r="V1572" s="1"/>
      <c r="W1572" s="1"/>
      <c r="X1572" s="1"/>
      <c r="Y1572" s="1"/>
    </row>
    <row r="1573" spans="1:25">
      <c r="A1573" s="1"/>
      <c r="B1573" s="72"/>
      <c r="C1573" s="124"/>
      <c r="D1573" s="124"/>
      <c r="E1573" s="1"/>
      <c r="F1573" s="1"/>
      <c r="G1573" s="1"/>
      <c r="H1573" s="1"/>
      <c r="I1573" s="1"/>
      <c r="J1573" s="1"/>
      <c r="K1573" s="1"/>
      <c r="L1573" s="1"/>
      <c r="M1573" s="1"/>
      <c r="N1573" s="1"/>
      <c r="O1573" s="1"/>
      <c r="P1573" s="1"/>
      <c r="Q1573" s="1"/>
      <c r="R1573" s="1"/>
      <c r="S1573" s="1"/>
      <c r="T1573" s="1"/>
      <c r="U1573" s="1"/>
      <c r="V1573" s="1"/>
      <c r="W1573" s="1"/>
      <c r="X1573" s="1"/>
      <c r="Y1573" s="1"/>
    </row>
    <row r="1574" spans="1:25">
      <c r="A1574" s="1"/>
      <c r="B1574" s="72"/>
      <c r="C1574" s="124"/>
      <c r="D1574" s="124"/>
      <c r="E1574" s="1"/>
      <c r="F1574" s="1"/>
      <c r="G1574" s="1"/>
      <c r="H1574" s="1"/>
      <c r="I1574" s="1"/>
      <c r="J1574" s="1"/>
      <c r="K1574" s="1"/>
      <c r="L1574" s="1"/>
      <c r="M1574" s="1"/>
      <c r="N1574" s="1"/>
      <c r="O1574" s="1"/>
      <c r="P1574" s="1"/>
      <c r="Q1574" s="1"/>
      <c r="R1574" s="1"/>
      <c r="S1574" s="1"/>
      <c r="T1574" s="1"/>
      <c r="U1574" s="1"/>
      <c r="V1574" s="1"/>
      <c r="W1574" s="1"/>
      <c r="X1574" s="1"/>
      <c r="Y1574" s="1"/>
    </row>
    <row r="1575" spans="1:25">
      <c r="A1575" s="1"/>
      <c r="B1575" s="72"/>
      <c r="C1575" s="124"/>
      <c r="D1575" s="124"/>
      <c r="E1575" s="1"/>
      <c r="F1575" s="1"/>
      <c r="G1575" s="1"/>
      <c r="H1575" s="1"/>
      <c r="I1575" s="1"/>
      <c r="J1575" s="1"/>
      <c r="K1575" s="1"/>
      <c r="L1575" s="1"/>
      <c r="M1575" s="1"/>
      <c r="N1575" s="1"/>
      <c r="O1575" s="1"/>
      <c r="P1575" s="1"/>
      <c r="Q1575" s="1"/>
      <c r="R1575" s="1"/>
      <c r="S1575" s="1"/>
      <c r="T1575" s="1"/>
      <c r="U1575" s="1"/>
      <c r="V1575" s="1"/>
      <c r="W1575" s="1"/>
      <c r="X1575" s="1"/>
      <c r="Y1575" s="1"/>
    </row>
    <row r="1576" spans="1:25">
      <c r="A1576" s="1"/>
      <c r="B1576" s="72"/>
      <c r="C1576" s="124"/>
      <c r="D1576" s="124"/>
      <c r="E1576" s="1"/>
      <c r="F1576" s="1"/>
      <c r="G1576" s="1"/>
      <c r="H1576" s="1"/>
      <c r="I1576" s="1"/>
      <c r="J1576" s="1"/>
      <c r="K1576" s="1"/>
      <c r="L1576" s="1"/>
      <c r="M1576" s="1"/>
      <c r="N1576" s="1"/>
      <c r="O1576" s="1"/>
      <c r="P1576" s="1"/>
      <c r="Q1576" s="1"/>
      <c r="R1576" s="1"/>
      <c r="S1576" s="1"/>
      <c r="T1576" s="1"/>
      <c r="U1576" s="1"/>
      <c r="V1576" s="1"/>
      <c r="W1576" s="1"/>
      <c r="X1576" s="1"/>
      <c r="Y1576" s="1"/>
    </row>
    <row r="1577" spans="1:25">
      <c r="A1577" s="1"/>
      <c r="B1577" s="72"/>
      <c r="C1577" s="124"/>
      <c r="D1577" s="124"/>
      <c r="E1577" s="1"/>
      <c r="F1577" s="1"/>
      <c r="G1577" s="1"/>
      <c r="H1577" s="1"/>
      <c r="I1577" s="1"/>
      <c r="J1577" s="1"/>
      <c r="K1577" s="1"/>
      <c r="L1577" s="1"/>
      <c r="M1577" s="1"/>
      <c r="N1577" s="1"/>
      <c r="O1577" s="1"/>
      <c r="P1577" s="1"/>
      <c r="Q1577" s="1"/>
      <c r="R1577" s="1"/>
      <c r="S1577" s="1"/>
      <c r="T1577" s="1"/>
      <c r="U1577" s="1"/>
      <c r="V1577" s="1"/>
      <c r="W1577" s="1"/>
      <c r="X1577" s="1"/>
      <c r="Y1577" s="1"/>
    </row>
    <row r="1578" spans="1:25">
      <c r="A1578" s="1"/>
      <c r="B1578" s="72"/>
      <c r="C1578" s="124"/>
      <c r="D1578" s="124"/>
      <c r="E1578" s="1"/>
      <c r="F1578" s="1"/>
      <c r="G1578" s="1"/>
      <c r="H1578" s="1"/>
      <c r="I1578" s="1"/>
      <c r="J1578" s="1"/>
      <c r="K1578" s="1"/>
      <c r="L1578" s="1"/>
      <c r="M1578" s="1"/>
      <c r="N1578" s="1"/>
      <c r="O1578" s="1"/>
      <c r="P1578" s="1"/>
      <c r="Q1578" s="1"/>
      <c r="R1578" s="1"/>
      <c r="S1578" s="1"/>
      <c r="T1578" s="1"/>
      <c r="U1578" s="1"/>
      <c r="V1578" s="1"/>
      <c r="W1578" s="1"/>
      <c r="X1578" s="1"/>
      <c r="Y1578" s="1"/>
    </row>
    <row r="1579" spans="1:25">
      <c r="A1579" s="1"/>
      <c r="B1579" s="72"/>
      <c r="C1579" s="124"/>
      <c r="D1579" s="124"/>
      <c r="E1579" s="1"/>
      <c r="F1579" s="1"/>
      <c r="G1579" s="1"/>
      <c r="H1579" s="1"/>
      <c r="I1579" s="1"/>
      <c r="J1579" s="1"/>
      <c r="K1579" s="1"/>
      <c r="L1579" s="1"/>
      <c r="M1579" s="1"/>
      <c r="N1579" s="1"/>
      <c r="O1579" s="1"/>
      <c r="P1579" s="1"/>
      <c r="Q1579" s="1"/>
      <c r="R1579" s="1"/>
      <c r="S1579" s="1"/>
      <c r="T1579" s="1"/>
      <c r="U1579" s="1"/>
      <c r="V1579" s="1"/>
      <c r="W1579" s="1"/>
      <c r="X1579" s="1"/>
      <c r="Y1579" s="1"/>
    </row>
    <row r="1580" spans="1:25">
      <c r="A1580" s="1"/>
      <c r="B1580" s="72"/>
      <c r="C1580" s="124"/>
      <c r="D1580" s="124"/>
      <c r="E1580" s="1"/>
      <c r="F1580" s="1"/>
      <c r="G1580" s="1"/>
      <c r="H1580" s="1"/>
      <c r="I1580" s="1"/>
      <c r="J1580" s="1"/>
      <c r="K1580" s="1"/>
      <c r="L1580" s="1"/>
      <c r="M1580" s="1"/>
      <c r="N1580" s="1"/>
      <c r="O1580" s="1"/>
      <c r="P1580" s="1"/>
      <c r="Q1580" s="1"/>
      <c r="R1580" s="1"/>
      <c r="S1580" s="1"/>
      <c r="T1580" s="1"/>
      <c r="U1580" s="1"/>
      <c r="V1580" s="1"/>
      <c r="W1580" s="1"/>
      <c r="X1580" s="1"/>
      <c r="Y1580" s="1"/>
    </row>
    <row r="1581" spans="1:25">
      <c r="A1581" s="1"/>
      <c r="B1581" s="72"/>
      <c r="C1581" s="124"/>
      <c r="D1581" s="124"/>
      <c r="E1581" s="1"/>
      <c r="F1581" s="1"/>
      <c r="G1581" s="1"/>
      <c r="H1581" s="1"/>
      <c r="I1581" s="1"/>
      <c r="J1581" s="1"/>
      <c r="K1581" s="1"/>
      <c r="L1581" s="1"/>
      <c r="M1581" s="1"/>
      <c r="N1581" s="1"/>
      <c r="O1581" s="1"/>
      <c r="P1581" s="1"/>
      <c r="Q1581" s="1"/>
      <c r="R1581" s="1"/>
      <c r="S1581" s="1"/>
      <c r="T1581" s="1"/>
      <c r="U1581" s="1"/>
      <c r="V1581" s="1"/>
      <c r="W1581" s="1"/>
      <c r="X1581" s="1"/>
      <c r="Y1581" s="1"/>
    </row>
    <row r="1582" spans="1:25">
      <c r="A1582" s="1"/>
      <c r="B1582" s="72"/>
      <c r="C1582" s="124"/>
      <c r="D1582" s="124"/>
      <c r="E1582" s="1"/>
      <c r="F1582" s="1"/>
      <c r="G1582" s="1"/>
      <c r="H1582" s="1"/>
      <c r="I1582" s="1"/>
      <c r="J1582" s="1"/>
      <c r="K1582" s="1"/>
      <c r="L1582" s="1"/>
      <c r="M1582" s="1"/>
      <c r="N1582" s="1"/>
      <c r="O1582" s="1"/>
      <c r="P1582" s="1"/>
      <c r="Q1582" s="1"/>
      <c r="R1582" s="1"/>
      <c r="S1582" s="1"/>
      <c r="T1582" s="1"/>
      <c r="U1582" s="1"/>
      <c r="V1582" s="1"/>
      <c r="W1582" s="1"/>
      <c r="X1582" s="1"/>
      <c r="Y1582" s="1"/>
    </row>
    <row r="1583" spans="1:25">
      <c r="A1583" s="1"/>
      <c r="B1583" s="72"/>
      <c r="C1583" s="124"/>
      <c r="D1583" s="124"/>
      <c r="E1583" s="1"/>
      <c r="F1583" s="1"/>
      <c r="G1583" s="1"/>
      <c r="H1583" s="1"/>
      <c r="I1583" s="1"/>
      <c r="J1583" s="1"/>
      <c r="K1583" s="1"/>
      <c r="L1583" s="1"/>
      <c r="M1583" s="1"/>
      <c r="N1583" s="1"/>
      <c r="O1583" s="1"/>
      <c r="P1583" s="1"/>
      <c r="Q1583" s="1"/>
      <c r="R1583" s="1"/>
      <c r="S1583" s="1"/>
      <c r="T1583" s="1"/>
      <c r="U1583" s="1"/>
      <c r="V1583" s="1"/>
      <c r="W1583" s="1"/>
      <c r="X1583" s="1"/>
      <c r="Y1583" s="1"/>
    </row>
    <row r="1584" spans="1:25">
      <c r="A1584" s="1"/>
      <c r="B1584" s="72"/>
      <c r="C1584" s="124"/>
      <c r="D1584" s="124"/>
      <c r="E1584" s="1"/>
      <c r="F1584" s="1"/>
      <c r="G1584" s="1"/>
      <c r="H1584" s="1"/>
      <c r="I1584" s="1"/>
      <c r="J1584" s="1"/>
      <c r="K1584" s="1"/>
      <c r="L1584" s="1"/>
      <c r="M1584" s="1"/>
      <c r="N1584" s="1"/>
      <c r="O1584" s="1"/>
      <c r="P1584" s="1"/>
      <c r="Q1584" s="1"/>
      <c r="R1584" s="1"/>
      <c r="S1584" s="1"/>
      <c r="T1584" s="1"/>
      <c r="U1584" s="1"/>
      <c r="V1584" s="1"/>
      <c r="W1584" s="1"/>
      <c r="X1584" s="1"/>
      <c r="Y1584" s="1"/>
    </row>
    <row r="1585" spans="1:25">
      <c r="A1585" s="1"/>
      <c r="B1585" s="72"/>
      <c r="C1585" s="124"/>
      <c r="D1585" s="124"/>
      <c r="E1585" s="1"/>
      <c r="F1585" s="1"/>
      <c r="G1585" s="1"/>
      <c r="H1585" s="1"/>
      <c r="I1585" s="1"/>
      <c r="J1585" s="1"/>
      <c r="K1585" s="1"/>
      <c r="L1585" s="1"/>
      <c r="M1585" s="1"/>
      <c r="N1585" s="1"/>
      <c r="O1585" s="1"/>
      <c r="P1585" s="1"/>
      <c r="Q1585" s="1"/>
      <c r="R1585" s="1"/>
      <c r="S1585" s="1"/>
      <c r="T1585" s="1"/>
      <c r="U1585" s="1"/>
      <c r="V1585" s="1"/>
      <c r="W1585" s="1"/>
      <c r="X1585" s="1"/>
      <c r="Y1585" s="1"/>
    </row>
    <row r="1586" spans="1:25">
      <c r="A1586" s="1"/>
      <c r="B1586" s="72"/>
      <c r="C1586" s="124"/>
      <c r="D1586" s="124"/>
      <c r="E1586" s="1"/>
      <c r="F1586" s="1"/>
      <c r="G1586" s="1"/>
      <c r="H1586" s="1"/>
      <c r="I1586" s="1"/>
      <c r="J1586" s="1"/>
      <c r="K1586" s="1"/>
      <c r="L1586" s="1"/>
      <c r="M1586" s="1"/>
      <c r="N1586" s="1"/>
      <c r="O1586" s="1"/>
      <c r="P1586" s="1"/>
      <c r="Q1586" s="1"/>
      <c r="R1586" s="1"/>
      <c r="S1586" s="1"/>
      <c r="T1586" s="1"/>
      <c r="U1586" s="1"/>
      <c r="V1586" s="1"/>
      <c r="W1586" s="1"/>
      <c r="X1586" s="1"/>
      <c r="Y1586" s="1"/>
    </row>
    <row r="1587" spans="1:25">
      <c r="A1587" s="1"/>
      <c r="B1587" s="72"/>
      <c r="C1587" s="124"/>
      <c r="D1587" s="124"/>
      <c r="E1587" s="1"/>
      <c r="F1587" s="1"/>
      <c r="G1587" s="1"/>
      <c r="H1587" s="1"/>
      <c r="I1587" s="1"/>
      <c r="J1587" s="1"/>
      <c r="K1587" s="1"/>
      <c r="L1587" s="1"/>
      <c r="M1587" s="1"/>
      <c r="N1587" s="1"/>
      <c r="O1587" s="1"/>
      <c r="P1587" s="1"/>
      <c r="Q1587" s="1"/>
      <c r="R1587" s="1"/>
      <c r="S1587" s="1"/>
      <c r="T1587" s="1"/>
      <c r="U1587" s="1"/>
      <c r="V1587" s="1"/>
      <c r="W1587" s="1"/>
      <c r="X1587" s="1"/>
      <c r="Y1587" s="1"/>
    </row>
    <row r="1588" spans="1:25">
      <c r="A1588" s="1"/>
      <c r="B1588" s="72"/>
      <c r="C1588" s="124"/>
      <c r="D1588" s="124"/>
      <c r="E1588" s="1"/>
      <c r="F1588" s="1"/>
      <c r="G1588" s="1"/>
      <c r="H1588" s="1"/>
      <c r="I1588" s="1"/>
      <c r="J1588" s="1"/>
      <c r="K1588" s="1"/>
      <c r="L1588" s="1"/>
      <c r="M1588" s="1"/>
      <c r="N1588" s="1"/>
      <c r="O1588" s="1"/>
      <c r="P1588" s="1"/>
      <c r="Q1588" s="1"/>
      <c r="R1588" s="1"/>
      <c r="S1588" s="1"/>
      <c r="T1588" s="1"/>
      <c r="U1588" s="1"/>
      <c r="V1588" s="1"/>
      <c r="W1588" s="1"/>
      <c r="X1588" s="1"/>
      <c r="Y1588" s="1"/>
    </row>
    <row r="1589" spans="1:25">
      <c r="A1589" s="1"/>
      <c r="B1589" s="72"/>
      <c r="C1589" s="124"/>
      <c r="D1589" s="124"/>
      <c r="E1589" s="1"/>
      <c r="F1589" s="1"/>
      <c r="G1589" s="1"/>
      <c r="H1589" s="1"/>
      <c r="I1589" s="1"/>
      <c r="J1589" s="1"/>
      <c r="K1589" s="1"/>
      <c r="L1589" s="1"/>
      <c r="M1589" s="1"/>
      <c r="N1589" s="1"/>
      <c r="O1589" s="1"/>
      <c r="P1589" s="1"/>
      <c r="Q1589" s="1"/>
      <c r="R1589" s="1"/>
      <c r="S1589" s="1"/>
      <c r="T1589" s="1"/>
      <c r="U1589" s="1"/>
      <c r="V1589" s="1"/>
      <c r="W1589" s="1"/>
      <c r="X1589" s="1"/>
      <c r="Y1589" s="1"/>
    </row>
    <row r="1590" spans="1:25">
      <c r="A1590" s="1"/>
      <c r="B1590" s="72"/>
      <c r="C1590" s="124"/>
      <c r="D1590" s="124"/>
      <c r="E1590" s="1"/>
      <c r="F1590" s="1"/>
      <c r="G1590" s="1"/>
      <c r="H1590" s="1"/>
      <c r="I1590" s="1"/>
      <c r="J1590" s="1"/>
      <c r="K1590" s="1"/>
      <c r="L1590" s="1"/>
      <c r="M1590" s="1"/>
      <c r="N1590" s="1"/>
      <c r="O1590" s="1"/>
      <c r="P1590" s="1"/>
      <c r="Q1590" s="1"/>
      <c r="R1590" s="1"/>
      <c r="S1590" s="1"/>
      <c r="T1590" s="1"/>
      <c r="U1590" s="1"/>
      <c r="V1590" s="1"/>
      <c r="W1590" s="1"/>
      <c r="X1590" s="1"/>
      <c r="Y1590" s="1"/>
    </row>
    <row r="1591" spans="1:25">
      <c r="A1591" s="1"/>
      <c r="B1591" s="72"/>
      <c r="C1591" s="124"/>
      <c r="D1591" s="124"/>
      <c r="E1591" s="1"/>
      <c r="F1591" s="1"/>
      <c r="G1591" s="1"/>
      <c r="H1591" s="1"/>
      <c r="I1591" s="1"/>
      <c r="J1591" s="1"/>
      <c r="K1591" s="1"/>
      <c r="L1591" s="1"/>
      <c r="M1591" s="1"/>
      <c r="N1591" s="1"/>
      <c r="O1591" s="1"/>
      <c r="P1591" s="1"/>
      <c r="Q1591" s="1"/>
      <c r="R1591" s="1"/>
      <c r="S1591" s="1"/>
      <c r="T1591" s="1"/>
      <c r="U1591" s="1"/>
      <c r="V1591" s="1"/>
      <c r="W1591" s="1"/>
      <c r="X1591" s="1"/>
      <c r="Y1591" s="1"/>
    </row>
    <row r="1592" spans="1:25">
      <c r="A1592" s="1"/>
      <c r="B1592" s="72"/>
      <c r="C1592" s="124"/>
      <c r="D1592" s="124"/>
      <c r="E1592" s="1"/>
      <c r="F1592" s="1"/>
      <c r="G1592" s="1"/>
      <c r="H1592" s="1"/>
      <c r="I1592" s="1"/>
      <c r="J1592" s="1"/>
      <c r="K1592" s="1"/>
      <c r="L1592" s="1"/>
      <c r="M1592" s="1"/>
      <c r="N1592" s="1"/>
      <c r="O1592" s="1"/>
      <c r="P1592" s="1"/>
      <c r="Q1592" s="1"/>
      <c r="R1592" s="1"/>
      <c r="S1592" s="1"/>
      <c r="T1592" s="1"/>
      <c r="U1592" s="1"/>
      <c r="V1592" s="1"/>
      <c r="W1592" s="1"/>
      <c r="X1592" s="1"/>
      <c r="Y1592" s="1"/>
    </row>
    <row r="1593" spans="1:25">
      <c r="A1593" s="1"/>
      <c r="B1593" s="72"/>
      <c r="C1593" s="124"/>
      <c r="D1593" s="124"/>
      <c r="E1593" s="1"/>
      <c r="F1593" s="1"/>
      <c r="G1593" s="1"/>
      <c r="H1593" s="1"/>
      <c r="I1593" s="1"/>
      <c r="J1593" s="1"/>
      <c r="K1593" s="1"/>
      <c r="L1593" s="1"/>
      <c r="M1593" s="1"/>
      <c r="N1593" s="1"/>
      <c r="O1593" s="1"/>
      <c r="P1593" s="1"/>
      <c r="Q1593" s="1"/>
      <c r="R1593" s="1"/>
      <c r="S1593" s="1"/>
      <c r="T1593" s="1"/>
      <c r="U1593" s="1"/>
      <c r="V1593" s="1"/>
      <c r="W1593" s="1"/>
      <c r="X1593" s="1"/>
      <c r="Y1593" s="1"/>
    </row>
    <row r="1594" spans="1:25">
      <c r="A1594" s="1"/>
      <c r="B1594" s="72"/>
      <c r="C1594" s="124"/>
      <c r="D1594" s="124"/>
      <c r="E1594" s="1"/>
      <c r="F1594" s="1"/>
      <c r="G1594" s="1"/>
      <c r="H1594" s="1"/>
      <c r="I1594" s="1"/>
      <c r="J1594" s="1"/>
      <c r="K1594" s="1"/>
      <c r="L1594" s="1"/>
      <c r="M1594" s="1"/>
      <c r="N1594" s="1"/>
      <c r="O1594" s="1"/>
      <c r="P1594" s="1"/>
      <c r="Q1594" s="1"/>
      <c r="R1594" s="1"/>
      <c r="S1594" s="1"/>
      <c r="T1594" s="1"/>
      <c r="U1594" s="1"/>
      <c r="V1594" s="1"/>
      <c r="W1594" s="1"/>
      <c r="X1594" s="1"/>
      <c r="Y1594" s="1"/>
    </row>
    <row r="1595" spans="1:25">
      <c r="A1595" s="1"/>
      <c r="B1595" s="72"/>
      <c r="C1595" s="124"/>
      <c r="D1595" s="124"/>
      <c r="E1595" s="1"/>
      <c r="F1595" s="1"/>
      <c r="G1595" s="1"/>
      <c r="H1595" s="1"/>
      <c r="I1595" s="1"/>
      <c r="J1595" s="1"/>
      <c r="K1595" s="1"/>
      <c r="L1595" s="1"/>
      <c r="M1595" s="1"/>
      <c r="N1595" s="1"/>
      <c r="O1595" s="1"/>
      <c r="P1595" s="1"/>
      <c r="Q1595" s="1"/>
      <c r="R1595" s="1"/>
      <c r="S1595" s="1"/>
      <c r="T1595" s="1"/>
      <c r="U1595" s="1"/>
      <c r="V1595" s="1"/>
      <c r="W1595" s="1"/>
      <c r="X1595" s="1"/>
      <c r="Y1595" s="1"/>
    </row>
    <row r="1596" spans="1:25">
      <c r="A1596" s="1"/>
      <c r="B1596" s="72"/>
      <c r="C1596" s="124"/>
      <c r="D1596" s="124"/>
      <c r="E1596" s="1"/>
      <c r="F1596" s="1"/>
      <c r="G1596" s="1"/>
      <c r="H1596" s="1"/>
      <c r="I1596" s="1"/>
      <c r="J1596" s="1"/>
      <c r="K1596" s="1"/>
      <c r="L1596" s="1"/>
      <c r="M1596" s="1"/>
      <c r="N1596" s="1"/>
      <c r="O1596" s="1"/>
      <c r="P1596" s="1"/>
      <c r="Q1596" s="1"/>
      <c r="R1596" s="1"/>
      <c r="S1596" s="1"/>
      <c r="T1596" s="1"/>
      <c r="U1596" s="1"/>
      <c r="V1596" s="1"/>
      <c r="W1596" s="1"/>
      <c r="X1596" s="1"/>
      <c r="Y1596" s="1"/>
    </row>
    <row r="1597" spans="1:25">
      <c r="A1597" s="1"/>
      <c r="B1597" s="72"/>
      <c r="C1597" s="124"/>
      <c r="D1597" s="124"/>
      <c r="E1597" s="1"/>
      <c r="F1597" s="1"/>
      <c r="G1597" s="1"/>
      <c r="H1597" s="1"/>
      <c r="I1597" s="1"/>
      <c r="J1597" s="1"/>
      <c r="K1597" s="1"/>
      <c r="L1597" s="1"/>
      <c r="M1597" s="1"/>
      <c r="N1597" s="1"/>
      <c r="O1597" s="1"/>
      <c r="P1597" s="1"/>
      <c r="Q1597" s="1"/>
      <c r="R1597" s="1"/>
      <c r="S1597" s="1"/>
      <c r="T1597" s="1"/>
      <c r="U1597" s="1"/>
      <c r="V1597" s="1"/>
      <c r="W1597" s="1"/>
      <c r="X1597" s="1"/>
      <c r="Y1597" s="1"/>
    </row>
    <row r="1598" spans="1:25">
      <c r="A1598" s="1"/>
      <c r="B1598" s="72"/>
      <c r="C1598" s="124"/>
      <c r="D1598" s="124"/>
      <c r="E1598" s="1"/>
      <c r="F1598" s="1"/>
      <c r="G1598" s="1"/>
      <c r="H1598" s="1"/>
      <c r="I1598" s="1"/>
      <c r="J1598" s="1"/>
      <c r="K1598" s="1"/>
      <c r="L1598" s="1"/>
      <c r="M1598" s="1"/>
      <c r="N1598" s="1"/>
      <c r="O1598" s="1"/>
      <c r="P1598" s="1"/>
      <c r="Q1598" s="1"/>
      <c r="R1598" s="1"/>
      <c r="S1598" s="1"/>
      <c r="T1598" s="1"/>
      <c r="U1598" s="1"/>
      <c r="V1598" s="1"/>
      <c r="W1598" s="1"/>
      <c r="X1598" s="1"/>
      <c r="Y1598" s="1"/>
    </row>
    <row r="1599" spans="1:25">
      <c r="A1599" s="1"/>
      <c r="B1599" s="72"/>
      <c r="C1599" s="124"/>
      <c r="D1599" s="124"/>
      <c r="E1599" s="1"/>
      <c r="F1599" s="1"/>
      <c r="G1599" s="1"/>
      <c r="H1599" s="1"/>
      <c r="I1599" s="1"/>
      <c r="J1599" s="1"/>
      <c r="K1599" s="1"/>
      <c r="L1599" s="1"/>
      <c r="M1599" s="1"/>
      <c r="N1599" s="1"/>
      <c r="O1599" s="1"/>
      <c r="P1599" s="1"/>
      <c r="Q1599" s="1"/>
      <c r="R1599" s="1"/>
      <c r="S1599" s="1"/>
      <c r="T1599" s="1"/>
      <c r="U1599" s="1"/>
      <c r="V1599" s="1"/>
      <c r="W1599" s="1"/>
      <c r="X1599" s="1"/>
      <c r="Y1599" s="1"/>
    </row>
    <row r="1600" spans="1:25">
      <c r="A1600" s="1"/>
      <c r="B1600" s="72"/>
      <c r="C1600" s="124"/>
      <c r="D1600" s="124"/>
      <c r="E1600" s="1"/>
      <c r="F1600" s="1"/>
      <c r="G1600" s="1"/>
      <c r="H1600" s="1"/>
      <c r="I1600" s="1"/>
      <c r="J1600" s="1"/>
      <c r="K1600" s="1"/>
      <c r="L1600" s="1"/>
      <c r="M1600" s="1"/>
      <c r="N1600" s="1"/>
      <c r="O1600" s="1"/>
      <c r="P1600" s="1"/>
      <c r="Q1600" s="1"/>
      <c r="R1600" s="1"/>
      <c r="S1600" s="1"/>
      <c r="T1600" s="1"/>
      <c r="U1600" s="1"/>
      <c r="V1600" s="1"/>
      <c r="W1600" s="1"/>
      <c r="X1600" s="1"/>
      <c r="Y1600" s="1"/>
    </row>
    <row r="1601" spans="1:25">
      <c r="A1601" s="1"/>
      <c r="B1601" s="72"/>
      <c r="C1601" s="124"/>
      <c r="D1601" s="124"/>
      <c r="E1601" s="1"/>
      <c r="F1601" s="1"/>
      <c r="G1601" s="1"/>
      <c r="H1601" s="1"/>
      <c r="I1601" s="1"/>
      <c r="J1601" s="1"/>
      <c r="K1601" s="1"/>
      <c r="L1601" s="1"/>
      <c r="M1601" s="1"/>
      <c r="N1601" s="1"/>
      <c r="O1601" s="1"/>
      <c r="P1601" s="1"/>
      <c r="Q1601" s="1"/>
      <c r="R1601" s="1"/>
      <c r="S1601" s="1"/>
      <c r="T1601" s="1"/>
      <c r="U1601" s="1"/>
      <c r="V1601" s="1"/>
      <c r="W1601" s="1"/>
      <c r="X1601" s="1"/>
      <c r="Y1601" s="1"/>
    </row>
    <row r="1602" spans="1:25">
      <c r="A1602" s="1"/>
      <c r="B1602" s="72"/>
      <c r="C1602" s="124"/>
      <c r="D1602" s="124"/>
      <c r="E1602" s="1"/>
      <c r="F1602" s="1"/>
      <c r="G1602" s="1"/>
      <c r="H1602" s="1"/>
      <c r="I1602" s="1"/>
      <c r="J1602" s="1"/>
      <c r="K1602" s="1"/>
      <c r="L1602" s="1"/>
      <c r="M1602" s="1"/>
      <c r="N1602" s="1"/>
      <c r="O1602" s="1"/>
      <c r="P1602" s="1"/>
      <c r="Q1602" s="1"/>
      <c r="R1602" s="1"/>
      <c r="S1602" s="1"/>
      <c r="T1602" s="1"/>
      <c r="U1602" s="1"/>
      <c r="V1602" s="1"/>
      <c r="W1602" s="1"/>
      <c r="X1602" s="1"/>
      <c r="Y1602" s="1"/>
    </row>
    <row r="1603" spans="1:25">
      <c r="A1603" s="1"/>
      <c r="B1603" s="72"/>
      <c r="C1603" s="124"/>
      <c r="D1603" s="124"/>
      <c r="E1603" s="1"/>
      <c r="F1603" s="1"/>
      <c r="G1603" s="1"/>
      <c r="H1603" s="1"/>
      <c r="I1603" s="1"/>
      <c r="J1603" s="1"/>
      <c r="K1603" s="1"/>
      <c r="L1603" s="1"/>
      <c r="M1603" s="1"/>
      <c r="N1603" s="1"/>
      <c r="O1603" s="1"/>
      <c r="P1603" s="1"/>
      <c r="Q1603" s="1"/>
      <c r="R1603" s="1"/>
      <c r="S1603" s="1"/>
      <c r="T1603" s="1"/>
      <c r="U1603" s="1"/>
      <c r="V1603" s="1"/>
      <c r="W1603" s="1"/>
      <c r="X1603" s="1"/>
      <c r="Y1603" s="1"/>
    </row>
    <row r="1604" spans="1:25">
      <c r="A1604" s="1"/>
      <c r="B1604" s="72"/>
      <c r="C1604" s="124"/>
      <c r="D1604" s="124"/>
      <c r="E1604" s="1"/>
      <c r="F1604" s="1"/>
      <c r="G1604" s="1"/>
      <c r="H1604" s="1"/>
      <c r="I1604" s="1"/>
      <c r="J1604" s="1"/>
      <c r="K1604" s="1"/>
      <c r="L1604" s="1"/>
      <c r="M1604" s="1"/>
      <c r="N1604" s="1"/>
      <c r="O1604" s="1"/>
      <c r="P1604" s="1"/>
      <c r="Q1604" s="1"/>
      <c r="R1604" s="1"/>
      <c r="S1604" s="1"/>
      <c r="T1604" s="1"/>
      <c r="U1604" s="1"/>
      <c r="V1604" s="1"/>
      <c r="W1604" s="1"/>
      <c r="X1604" s="1"/>
      <c r="Y1604" s="1"/>
    </row>
    <row r="1605" spans="1:25">
      <c r="A1605" s="1"/>
      <c r="B1605" s="72"/>
      <c r="C1605" s="124"/>
      <c r="D1605" s="124"/>
      <c r="E1605" s="1"/>
      <c r="F1605" s="1"/>
      <c r="G1605" s="1"/>
      <c r="H1605" s="1"/>
      <c r="I1605" s="1"/>
      <c r="J1605" s="1"/>
      <c r="K1605" s="1"/>
      <c r="L1605" s="1"/>
      <c r="M1605" s="1"/>
      <c r="N1605" s="1"/>
      <c r="O1605" s="1"/>
      <c r="P1605" s="1"/>
      <c r="Q1605" s="1"/>
      <c r="R1605" s="1"/>
      <c r="S1605" s="1"/>
      <c r="T1605" s="1"/>
      <c r="U1605" s="1"/>
      <c r="V1605" s="1"/>
      <c r="W1605" s="1"/>
      <c r="X1605" s="1"/>
      <c r="Y1605" s="1"/>
    </row>
    <row r="1606" spans="1:25">
      <c r="A1606" s="1"/>
      <c r="B1606" s="72"/>
      <c r="C1606" s="124"/>
      <c r="D1606" s="124"/>
      <c r="E1606" s="1"/>
      <c r="F1606" s="1"/>
      <c r="G1606" s="1"/>
      <c r="H1606" s="1"/>
      <c r="I1606" s="1"/>
      <c r="J1606" s="1"/>
      <c r="K1606" s="1"/>
      <c r="L1606" s="1"/>
      <c r="M1606" s="1"/>
      <c r="N1606" s="1"/>
      <c r="O1606" s="1"/>
      <c r="P1606" s="1"/>
      <c r="Q1606" s="1"/>
      <c r="R1606" s="1"/>
      <c r="S1606" s="1"/>
      <c r="T1606" s="1"/>
      <c r="U1606" s="1"/>
      <c r="V1606" s="1"/>
      <c r="W1606" s="1"/>
      <c r="X1606" s="1"/>
      <c r="Y1606" s="1"/>
    </row>
    <row r="1607" spans="1:25">
      <c r="A1607" s="1"/>
      <c r="B1607" s="72"/>
      <c r="C1607" s="124"/>
      <c r="D1607" s="124"/>
      <c r="E1607" s="1"/>
      <c r="F1607" s="1"/>
      <c r="G1607" s="1"/>
      <c r="H1607" s="1"/>
      <c r="I1607" s="1"/>
      <c r="J1607" s="1"/>
      <c r="K1607" s="1"/>
      <c r="L1607" s="1"/>
      <c r="M1607" s="1"/>
      <c r="N1607" s="1"/>
      <c r="O1607" s="1"/>
      <c r="P1607" s="1"/>
      <c r="Q1607" s="1"/>
      <c r="R1607" s="1"/>
      <c r="S1607" s="1"/>
      <c r="T1607" s="1"/>
      <c r="U1607" s="1"/>
      <c r="V1607" s="1"/>
      <c r="W1607" s="1"/>
      <c r="X1607" s="1"/>
      <c r="Y1607" s="1"/>
    </row>
    <row r="1608" spans="1:25">
      <c r="A1608" s="1"/>
      <c r="B1608" s="72"/>
      <c r="C1608" s="124"/>
      <c r="D1608" s="124"/>
      <c r="E1608" s="1"/>
      <c r="F1608" s="1"/>
      <c r="G1608" s="1"/>
      <c r="H1608" s="1"/>
      <c r="I1608" s="1"/>
      <c r="J1608" s="1"/>
      <c r="K1608" s="1"/>
      <c r="L1608" s="1"/>
      <c r="M1608" s="1"/>
      <c r="N1608" s="1"/>
      <c r="O1608" s="1"/>
      <c r="P1608" s="1"/>
      <c r="Q1608" s="1"/>
      <c r="R1608" s="1"/>
      <c r="S1608" s="1"/>
      <c r="T1608" s="1"/>
      <c r="U1608" s="1"/>
      <c r="V1608" s="1"/>
      <c r="W1608" s="1"/>
      <c r="X1608" s="1"/>
      <c r="Y1608" s="1"/>
    </row>
    <row r="1609" spans="1:25">
      <c r="A1609" s="1"/>
      <c r="B1609" s="72"/>
      <c r="C1609" s="124"/>
      <c r="D1609" s="124"/>
      <c r="E1609" s="1"/>
      <c r="F1609" s="1"/>
      <c r="G1609" s="1"/>
      <c r="H1609" s="1"/>
      <c r="I1609" s="1"/>
      <c r="J1609" s="1"/>
      <c r="K1609" s="1"/>
      <c r="L1609" s="1"/>
      <c r="M1609" s="1"/>
      <c r="N1609" s="1"/>
      <c r="O1609" s="1"/>
      <c r="P1609" s="1"/>
      <c r="Q1609" s="1"/>
      <c r="R1609" s="1"/>
      <c r="S1609" s="1"/>
      <c r="T1609" s="1"/>
      <c r="U1609" s="1"/>
      <c r="V1609" s="1"/>
      <c r="W1609" s="1"/>
      <c r="X1609" s="1"/>
      <c r="Y1609" s="1"/>
    </row>
    <row r="1610" spans="1:25">
      <c r="A1610" s="1"/>
      <c r="B1610" s="72"/>
      <c r="C1610" s="124"/>
      <c r="D1610" s="124"/>
      <c r="E1610" s="1"/>
      <c r="F1610" s="1"/>
      <c r="G1610" s="1"/>
      <c r="H1610" s="1"/>
      <c r="I1610" s="1"/>
      <c r="J1610" s="1"/>
      <c r="K1610" s="1"/>
      <c r="L1610" s="1"/>
      <c r="M1610" s="1"/>
      <c r="N1610" s="1"/>
      <c r="O1610" s="1"/>
      <c r="P1610" s="1"/>
      <c r="Q1610" s="1"/>
      <c r="R1610" s="1"/>
      <c r="S1610" s="1"/>
      <c r="T1610" s="1"/>
      <c r="U1610" s="1"/>
      <c r="V1610" s="1"/>
      <c r="W1610" s="1"/>
      <c r="X1610" s="1"/>
      <c r="Y1610" s="1"/>
    </row>
    <row r="1611" spans="1:25">
      <c r="A1611" s="1"/>
      <c r="B1611" s="72"/>
      <c r="C1611" s="124"/>
      <c r="D1611" s="124"/>
      <c r="E1611" s="1"/>
      <c r="F1611" s="1"/>
      <c r="G1611" s="1"/>
      <c r="H1611" s="1"/>
      <c r="I1611" s="1"/>
      <c r="J1611" s="1"/>
      <c r="K1611" s="1"/>
      <c r="L1611" s="1"/>
      <c r="M1611" s="1"/>
      <c r="N1611" s="1"/>
      <c r="O1611" s="1"/>
      <c r="P1611" s="1"/>
      <c r="Q1611" s="1"/>
      <c r="R1611" s="1"/>
      <c r="S1611" s="1"/>
      <c r="T1611" s="1"/>
      <c r="U1611" s="1"/>
      <c r="V1611" s="1"/>
      <c r="W1611" s="1"/>
      <c r="X1611" s="1"/>
      <c r="Y1611" s="1"/>
    </row>
    <row r="1612" spans="1:25">
      <c r="A1612" s="1"/>
      <c r="B1612" s="72"/>
      <c r="C1612" s="124"/>
      <c r="D1612" s="124"/>
      <c r="E1612" s="1"/>
      <c r="F1612" s="1"/>
      <c r="G1612" s="1"/>
      <c r="H1612" s="1"/>
      <c r="I1612" s="1"/>
      <c r="J1612" s="1"/>
      <c r="K1612" s="1"/>
      <c r="L1612" s="1"/>
      <c r="M1612" s="1"/>
      <c r="N1612" s="1"/>
      <c r="O1612" s="1"/>
      <c r="P1612" s="1"/>
      <c r="Q1612" s="1"/>
      <c r="R1612" s="1"/>
      <c r="S1612" s="1"/>
      <c r="T1612" s="1"/>
      <c r="U1612" s="1"/>
      <c r="V1612" s="1"/>
      <c r="W1612" s="1"/>
      <c r="X1612" s="1"/>
      <c r="Y1612" s="1"/>
    </row>
    <row r="1613" spans="1:25">
      <c r="A1613" s="1"/>
      <c r="B1613" s="72"/>
      <c r="C1613" s="124"/>
      <c r="D1613" s="124"/>
      <c r="E1613" s="1"/>
      <c r="F1613" s="1"/>
      <c r="G1613" s="1"/>
      <c r="H1613" s="1"/>
      <c r="I1613" s="1"/>
      <c r="J1613" s="1"/>
      <c r="K1613" s="1"/>
      <c r="L1613" s="1"/>
      <c r="M1613" s="1"/>
      <c r="N1613" s="1"/>
      <c r="O1613" s="1"/>
      <c r="P1613" s="1"/>
      <c r="Q1613" s="1"/>
      <c r="R1613" s="1"/>
      <c r="S1613" s="1"/>
      <c r="T1613" s="1"/>
      <c r="U1613" s="1"/>
      <c r="V1613" s="1"/>
      <c r="W1613" s="1"/>
      <c r="X1613" s="1"/>
      <c r="Y1613" s="1"/>
    </row>
    <row r="1614" spans="1:25">
      <c r="A1614" s="1"/>
      <c r="B1614" s="72"/>
      <c r="C1614" s="124"/>
      <c r="D1614" s="124"/>
      <c r="E1614" s="1"/>
      <c r="F1614" s="1"/>
      <c r="G1614" s="1"/>
      <c r="H1614" s="1"/>
      <c r="I1614" s="1"/>
      <c r="J1614" s="1"/>
      <c r="K1614" s="1"/>
      <c r="L1614" s="1"/>
      <c r="M1614" s="1"/>
      <c r="N1614" s="1"/>
      <c r="O1614" s="1"/>
      <c r="P1614" s="1"/>
      <c r="Q1614" s="1"/>
      <c r="R1614" s="1"/>
      <c r="S1614" s="1"/>
      <c r="T1614" s="1"/>
      <c r="U1614" s="1"/>
      <c r="V1614" s="1"/>
      <c r="W1614" s="1"/>
      <c r="X1614" s="1"/>
      <c r="Y1614" s="1"/>
    </row>
    <row r="1615" spans="1:25">
      <c r="A1615" s="1"/>
      <c r="B1615" s="72"/>
      <c r="C1615" s="124"/>
      <c r="D1615" s="124"/>
      <c r="E1615" s="1"/>
      <c r="F1615" s="1"/>
      <c r="G1615" s="1"/>
      <c r="H1615" s="1"/>
      <c r="I1615" s="1"/>
      <c r="J1615" s="1"/>
      <c r="K1615" s="1"/>
      <c r="L1615" s="1"/>
      <c r="M1615" s="1"/>
      <c r="N1615" s="1"/>
      <c r="O1615" s="1"/>
      <c r="P1615" s="1"/>
      <c r="Q1615" s="1"/>
      <c r="R1615" s="1"/>
      <c r="S1615" s="1"/>
      <c r="T1615" s="1"/>
      <c r="U1615" s="1"/>
      <c r="V1615" s="1"/>
      <c r="W1615" s="1"/>
      <c r="X1615" s="1"/>
      <c r="Y1615" s="1"/>
    </row>
    <row r="1616" spans="1:25">
      <c r="A1616" s="1"/>
      <c r="B1616" s="72"/>
      <c r="C1616" s="124"/>
      <c r="D1616" s="124"/>
      <c r="E1616" s="1"/>
      <c r="F1616" s="1"/>
      <c r="G1616" s="1"/>
      <c r="H1616" s="1"/>
      <c r="I1616" s="1"/>
      <c r="J1616" s="1"/>
      <c r="K1616" s="1"/>
      <c r="L1616" s="1"/>
      <c r="M1616" s="1"/>
      <c r="N1616" s="1"/>
      <c r="O1616" s="1"/>
      <c r="P1616" s="1"/>
      <c r="Q1616" s="1"/>
      <c r="R1616" s="1"/>
      <c r="S1616" s="1"/>
      <c r="T1616" s="1"/>
      <c r="U1616" s="1"/>
      <c r="V1616" s="1"/>
      <c r="W1616" s="1"/>
      <c r="X1616" s="1"/>
      <c r="Y1616" s="1"/>
    </row>
    <row r="1617" spans="1:25">
      <c r="A1617" s="1"/>
      <c r="B1617" s="72"/>
      <c r="C1617" s="124"/>
      <c r="D1617" s="124"/>
      <c r="E1617" s="1"/>
      <c r="F1617" s="1"/>
      <c r="G1617" s="1"/>
      <c r="H1617" s="1"/>
      <c r="I1617" s="1"/>
      <c r="J1617" s="1"/>
      <c r="K1617" s="1"/>
      <c r="L1617" s="1"/>
      <c r="M1617" s="1"/>
      <c r="N1617" s="1"/>
      <c r="O1617" s="1"/>
      <c r="P1617" s="1"/>
      <c r="Q1617" s="1"/>
      <c r="R1617" s="1"/>
      <c r="S1617" s="1"/>
      <c r="T1617" s="1"/>
      <c r="U1617" s="1"/>
      <c r="V1617" s="1"/>
      <c r="W1617" s="1"/>
      <c r="X1617" s="1"/>
      <c r="Y1617" s="1"/>
    </row>
    <row r="1618" spans="1:25">
      <c r="A1618" s="1"/>
      <c r="B1618" s="72"/>
      <c r="C1618" s="124"/>
      <c r="D1618" s="124"/>
      <c r="E1618" s="1"/>
      <c r="F1618" s="1"/>
      <c r="G1618" s="1"/>
      <c r="H1618" s="1"/>
      <c r="I1618" s="1"/>
      <c r="J1618" s="1"/>
      <c r="K1618" s="1"/>
      <c r="L1618" s="1"/>
      <c r="M1618" s="1"/>
      <c r="N1618" s="1"/>
      <c r="O1618" s="1"/>
      <c r="P1618" s="1"/>
      <c r="Q1618" s="1"/>
      <c r="R1618" s="1"/>
      <c r="S1618" s="1"/>
      <c r="T1618" s="1"/>
      <c r="U1618" s="1"/>
      <c r="V1618" s="1"/>
      <c r="W1618" s="1"/>
      <c r="X1618" s="1"/>
      <c r="Y1618" s="1"/>
    </row>
    <row r="1619" spans="1:25">
      <c r="A1619" s="1"/>
      <c r="B1619" s="72"/>
      <c r="C1619" s="124"/>
      <c r="D1619" s="124"/>
      <c r="E1619" s="1"/>
      <c r="F1619" s="1"/>
      <c r="G1619" s="1"/>
      <c r="H1619" s="1"/>
      <c r="I1619" s="1"/>
      <c r="J1619" s="1"/>
      <c r="K1619" s="1"/>
      <c r="L1619" s="1"/>
      <c r="M1619" s="1"/>
      <c r="N1619" s="1"/>
      <c r="O1619" s="1"/>
      <c r="P1619" s="1"/>
      <c r="Q1619" s="1"/>
      <c r="R1619" s="1"/>
      <c r="S1619" s="1"/>
      <c r="T1619" s="1"/>
      <c r="U1619" s="1"/>
      <c r="V1619" s="1"/>
      <c r="W1619" s="1"/>
      <c r="X1619" s="1"/>
      <c r="Y1619" s="1"/>
    </row>
    <row r="1620" spans="1:25">
      <c r="A1620" s="1"/>
      <c r="B1620" s="72"/>
      <c r="C1620" s="124"/>
      <c r="D1620" s="124"/>
      <c r="E1620" s="1"/>
      <c r="F1620" s="1"/>
      <c r="G1620" s="1"/>
      <c r="H1620" s="1"/>
      <c r="I1620" s="1"/>
      <c r="J1620" s="1"/>
      <c r="K1620" s="1"/>
      <c r="L1620" s="1"/>
      <c r="M1620" s="1"/>
      <c r="N1620" s="1"/>
      <c r="O1620" s="1"/>
      <c r="P1620" s="1"/>
      <c r="Q1620" s="1"/>
      <c r="R1620" s="1"/>
      <c r="S1620" s="1"/>
      <c r="T1620" s="1"/>
      <c r="U1620" s="1"/>
      <c r="V1620" s="1"/>
      <c r="W1620" s="1"/>
      <c r="X1620" s="1"/>
      <c r="Y1620" s="1"/>
    </row>
    <row r="1621" spans="1:25">
      <c r="A1621" s="1"/>
      <c r="B1621" s="72"/>
      <c r="C1621" s="124"/>
      <c r="D1621" s="124"/>
      <c r="E1621" s="1"/>
      <c r="F1621" s="1"/>
      <c r="G1621" s="1"/>
      <c r="H1621" s="1"/>
      <c r="I1621" s="1"/>
      <c r="J1621" s="1"/>
      <c r="K1621" s="1"/>
      <c r="L1621" s="1"/>
      <c r="M1621" s="1"/>
      <c r="N1621" s="1"/>
      <c r="O1621" s="1"/>
      <c r="P1621" s="1"/>
      <c r="Q1621" s="1"/>
      <c r="R1621" s="1"/>
      <c r="S1621" s="1"/>
      <c r="T1621" s="1"/>
      <c r="U1621" s="1"/>
      <c r="V1621" s="1"/>
      <c r="W1621" s="1"/>
      <c r="X1621" s="1"/>
      <c r="Y1621" s="1"/>
    </row>
    <row r="1622" spans="1:25">
      <c r="A1622" s="1"/>
      <c r="B1622" s="72"/>
      <c r="C1622" s="124"/>
      <c r="D1622" s="124"/>
      <c r="E1622" s="1"/>
      <c r="F1622" s="1"/>
      <c r="G1622" s="1"/>
      <c r="H1622" s="1"/>
      <c r="I1622" s="1"/>
      <c r="J1622" s="1"/>
      <c r="K1622" s="1"/>
      <c r="L1622" s="1"/>
      <c r="M1622" s="1"/>
      <c r="N1622" s="1"/>
      <c r="O1622" s="1"/>
      <c r="P1622" s="1"/>
      <c r="Q1622" s="1"/>
      <c r="R1622" s="1"/>
      <c r="S1622" s="1"/>
      <c r="T1622" s="1"/>
      <c r="U1622" s="1"/>
      <c r="V1622" s="1"/>
      <c r="W1622" s="1"/>
      <c r="X1622" s="1"/>
      <c r="Y1622" s="1"/>
    </row>
    <row r="1623" spans="1:25">
      <c r="A1623" s="1"/>
      <c r="B1623" s="72"/>
      <c r="C1623" s="124"/>
      <c r="D1623" s="124"/>
      <c r="E1623" s="1"/>
      <c r="F1623" s="1"/>
      <c r="G1623" s="1"/>
      <c r="H1623" s="1"/>
      <c r="I1623" s="1"/>
      <c r="J1623" s="1"/>
      <c r="K1623" s="1"/>
      <c r="L1623" s="1"/>
      <c r="M1623" s="1"/>
      <c r="N1623" s="1"/>
      <c r="O1623" s="1"/>
      <c r="P1623" s="1"/>
      <c r="Q1623" s="1"/>
      <c r="R1623" s="1"/>
      <c r="S1623" s="1"/>
      <c r="T1623" s="1"/>
      <c r="U1623" s="1"/>
      <c r="V1623" s="1"/>
      <c r="W1623" s="1"/>
      <c r="X1623" s="1"/>
      <c r="Y1623" s="1"/>
    </row>
    <row r="1624" spans="1:25">
      <c r="A1624" s="1"/>
      <c r="B1624" s="72"/>
      <c r="C1624" s="124"/>
      <c r="D1624" s="124"/>
      <c r="E1624" s="1"/>
      <c r="F1624" s="1"/>
      <c r="G1624" s="1"/>
      <c r="H1624" s="1"/>
      <c r="I1624" s="1"/>
      <c r="J1624" s="1"/>
      <c r="K1624" s="1"/>
      <c r="L1624" s="1"/>
      <c r="M1624" s="1"/>
      <c r="N1624" s="1"/>
      <c r="O1624" s="1"/>
      <c r="P1624" s="1"/>
      <c r="Q1624" s="1"/>
      <c r="R1624" s="1"/>
      <c r="S1624" s="1"/>
      <c r="T1624" s="1"/>
      <c r="U1624" s="1"/>
      <c r="V1624" s="1"/>
      <c r="W1624" s="1"/>
      <c r="X1624" s="1"/>
      <c r="Y1624" s="1"/>
    </row>
    <row r="1625" spans="1:25">
      <c r="A1625" s="1"/>
      <c r="B1625" s="72"/>
      <c r="C1625" s="124"/>
      <c r="D1625" s="124"/>
      <c r="E1625" s="1"/>
      <c r="F1625" s="1"/>
      <c r="G1625" s="1"/>
      <c r="H1625" s="1"/>
      <c r="I1625" s="1"/>
      <c r="J1625" s="1"/>
      <c r="K1625" s="1"/>
      <c r="L1625" s="1"/>
      <c r="M1625" s="1"/>
      <c r="N1625" s="1"/>
      <c r="O1625" s="1"/>
      <c r="P1625" s="1"/>
      <c r="Q1625" s="1"/>
      <c r="R1625" s="1"/>
      <c r="S1625" s="1"/>
      <c r="T1625" s="1"/>
      <c r="U1625" s="1"/>
      <c r="V1625" s="1"/>
      <c r="W1625" s="1"/>
      <c r="X1625" s="1"/>
      <c r="Y1625" s="1"/>
    </row>
    <row r="1626" spans="1:25">
      <c r="A1626" s="1"/>
      <c r="B1626" s="72"/>
      <c r="C1626" s="124"/>
      <c r="D1626" s="124"/>
      <c r="E1626" s="1"/>
      <c r="F1626" s="1"/>
      <c r="G1626" s="1"/>
      <c r="H1626" s="1"/>
      <c r="I1626" s="1"/>
      <c r="J1626" s="1"/>
      <c r="K1626" s="1"/>
      <c r="L1626" s="1"/>
      <c r="M1626" s="1"/>
      <c r="N1626" s="1"/>
      <c r="O1626" s="1"/>
      <c r="P1626" s="1"/>
      <c r="Q1626" s="1"/>
      <c r="R1626" s="1"/>
      <c r="S1626" s="1"/>
      <c r="T1626" s="1"/>
      <c r="U1626" s="1"/>
      <c r="V1626" s="1"/>
      <c r="W1626" s="1"/>
      <c r="X1626" s="1"/>
      <c r="Y1626" s="1"/>
    </row>
    <row r="1627" spans="1:25">
      <c r="A1627" s="1"/>
      <c r="B1627" s="72"/>
      <c r="C1627" s="124"/>
      <c r="D1627" s="124"/>
      <c r="E1627" s="1"/>
      <c r="F1627" s="1"/>
      <c r="G1627" s="1"/>
      <c r="H1627" s="1"/>
      <c r="I1627" s="1"/>
      <c r="J1627" s="1"/>
      <c r="K1627" s="1"/>
      <c r="L1627" s="1"/>
      <c r="M1627" s="1"/>
      <c r="N1627" s="1"/>
      <c r="O1627" s="1"/>
      <c r="P1627" s="1"/>
      <c r="Q1627" s="1"/>
      <c r="R1627" s="1"/>
      <c r="S1627" s="1"/>
      <c r="T1627" s="1"/>
      <c r="U1627" s="1"/>
      <c r="V1627" s="1"/>
      <c r="W1627" s="1"/>
      <c r="X1627" s="1"/>
      <c r="Y1627" s="1"/>
    </row>
    <row r="1628" spans="1:25">
      <c r="A1628" s="1"/>
      <c r="B1628" s="72"/>
      <c r="C1628" s="124"/>
      <c r="D1628" s="124"/>
      <c r="E1628" s="1"/>
      <c r="F1628" s="1"/>
      <c r="G1628" s="1"/>
      <c r="H1628" s="1"/>
      <c r="I1628" s="1"/>
      <c r="J1628" s="1"/>
      <c r="K1628" s="1"/>
      <c r="L1628" s="1"/>
      <c r="M1628" s="1"/>
      <c r="N1628" s="1"/>
      <c r="O1628" s="1"/>
      <c r="P1628" s="1"/>
      <c r="Q1628" s="1"/>
      <c r="R1628" s="1"/>
      <c r="S1628" s="1"/>
      <c r="T1628" s="1"/>
      <c r="U1628" s="1"/>
      <c r="V1628" s="1"/>
      <c r="W1628" s="1"/>
      <c r="X1628" s="1"/>
      <c r="Y1628" s="1"/>
    </row>
    <row r="1629" spans="1:25">
      <c r="A1629" s="1"/>
      <c r="B1629" s="72"/>
      <c r="C1629" s="124"/>
      <c r="D1629" s="124"/>
      <c r="E1629" s="1"/>
      <c r="F1629" s="1"/>
      <c r="G1629" s="1"/>
      <c r="H1629" s="1"/>
      <c r="I1629" s="1"/>
      <c r="J1629" s="1"/>
      <c r="K1629" s="1"/>
      <c r="L1629" s="1"/>
      <c r="M1629" s="1"/>
      <c r="N1629" s="1"/>
      <c r="O1629" s="1"/>
      <c r="P1629" s="1"/>
      <c r="Q1629" s="1"/>
      <c r="R1629" s="1"/>
      <c r="S1629" s="1"/>
      <c r="T1629" s="1"/>
      <c r="U1629" s="1"/>
      <c r="V1629" s="1"/>
      <c r="W1629" s="1"/>
      <c r="X1629" s="1"/>
      <c r="Y1629" s="1"/>
    </row>
    <row r="1630" spans="1:25">
      <c r="A1630" s="1"/>
      <c r="B1630" s="72"/>
      <c r="C1630" s="124"/>
      <c r="D1630" s="124"/>
      <c r="E1630" s="1"/>
      <c r="F1630" s="1"/>
      <c r="G1630" s="1"/>
      <c r="H1630" s="1"/>
      <c r="I1630" s="1"/>
      <c r="J1630" s="1"/>
      <c r="K1630" s="1"/>
      <c r="L1630" s="1"/>
      <c r="M1630" s="1"/>
      <c r="N1630" s="1"/>
      <c r="O1630" s="1"/>
      <c r="P1630" s="1"/>
      <c r="Q1630" s="1"/>
      <c r="R1630" s="1"/>
      <c r="S1630" s="1"/>
      <c r="T1630" s="1"/>
      <c r="U1630" s="1"/>
      <c r="V1630" s="1"/>
      <c r="W1630" s="1"/>
      <c r="X1630" s="1"/>
      <c r="Y1630" s="1"/>
    </row>
    <row r="1631" spans="1:25">
      <c r="A1631" s="1"/>
      <c r="B1631" s="72"/>
      <c r="C1631" s="124"/>
      <c r="D1631" s="124"/>
      <c r="E1631" s="1"/>
      <c r="F1631" s="1"/>
      <c r="G1631" s="1"/>
      <c r="H1631" s="1"/>
      <c r="I1631" s="1"/>
      <c r="J1631" s="1"/>
      <c r="K1631" s="1"/>
      <c r="L1631" s="1"/>
      <c r="M1631" s="1"/>
      <c r="N1631" s="1"/>
      <c r="O1631" s="1"/>
      <c r="P1631" s="1"/>
      <c r="Q1631" s="1"/>
      <c r="R1631" s="1"/>
      <c r="S1631" s="1"/>
      <c r="T1631" s="1"/>
      <c r="U1631" s="1"/>
      <c r="V1631" s="1"/>
      <c r="W1631" s="1"/>
      <c r="X1631" s="1"/>
      <c r="Y1631" s="1"/>
    </row>
    <row r="1632" spans="1:25">
      <c r="A1632" s="1"/>
      <c r="B1632" s="72"/>
      <c r="C1632" s="124"/>
      <c r="D1632" s="124"/>
      <c r="E1632" s="1"/>
      <c r="F1632" s="1"/>
      <c r="G1632" s="1"/>
      <c r="H1632" s="1"/>
      <c r="I1632" s="1"/>
      <c r="J1632" s="1"/>
      <c r="K1632" s="1"/>
      <c r="L1632" s="1"/>
      <c r="M1632" s="1"/>
      <c r="N1632" s="1"/>
      <c r="O1632" s="1"/>
      <c r="P1632" s="1"/>
      <c r="Q1632" s="1"/>
      <c r="R1632" s="1"/>
      <c r="S1632" s="1"/>
      <c r="T1632" s="1"/>
      <c r="U1632" s="1"/>
      <c r="V1632" s="1"/>
      <c r="W1632" s="1"/>
      <c r="X1632" s="1"/>
      <c r="Y1632" s="1"/>
    </row>
    <row r="1633" spans="1:25">
      <c r="A1633" s="1"/>
      <c r="B1633" s="72"/>
      <c r="C1633" s="124"/>
      <c r="D1633" s="124"/>
      <c r="E1633" s="1"/>
      <c r="F1633" s="1"/>
      <c r="G1633" s="1"/>
      <c r="H1633" s="1"/>
      <c r="I1633" s="1"/>
      <c r="J1633" s="1"/>
      <c r="K1633" s="1"/>
      <c r="L1633" s="1"/>
      <c r="M1633" s="1"/>
      <c r="N1633" s="1"/>
      <c r="O1633" s="1"/>
      <c r="P1633" s="1"/>
      <c r="Q1633" s="1"/>
      <c r="R1633" s="1"/>
      <c r="S1633" s="1"/>
      <c r="T1633" s="1"/>
      <c r="U1633" s="1"/>
      <c r="V1633" s="1"/>
      <c r="W1633" s="1"/>
      <c r="X1633" s="1"/>
      <c r="Y1633" s="1"/>
    </row>
    <row r="1634" spans="1:25">
      <c r="A1634" s="1"/>
      <c r="B1634" s="72"/>
      <c r="C1634" s="124"/>
      <c r="D1634" s="124"/>
      <c r="E1634" s="1"/>
      <c r="F1634" s="1"/>
      <c r="G1634" s="1"/>
      <c r="H1634" s="1"/>
      <c r="I1634" s="1"/>
      <c r="J1634" s="1"/>
      <c r="K1634" s="1"/>
      <c r="L1634" s="1"/>
      <c r="M1634" s="1"/>
      <c r="N1634" s="1"/>
      <c r="O1634" s="1"/>
      <c r="P1634" s="1"/>
      <c r="Q1634" s="1"/>
      <c r="R1634" s="1"/>
      <c r="S1634" s="1"/>
      <c r="T1634" s="1"/>
      <c r="U1634" s="1"/>
      <c r="V1634" s="1"/>
      <c r="W1634" s="1"/>
      <c r="X1634" s="1"/>
      <c r="Y1634" s="1"/>
    </row>
    <row r="1635" spans="1:25">
      <c r="A1635" s="1"/>
      <c r="B1635" s="72"/>
      <c r="C1635" s="124"/>
      <c r="D1635" s="124"/>
      <c r="E1635" s="1"/>
      <c r="F1635" s="1"/>
      <c r="G1635" s="1"/>
      <c r="H1635" s="1"/>
      <c r="I1635" s="1"/>
      <c r="J1635" s="1"/>
      <c r="K1635" s="1"/>
      <c r="L1635" s="1"/>
      <c r="M1635" s="1"/>
      <c r="N1635" s="1"/>
      <c r="O1635" s="1"/>
      <c r="P1635" s="1"/>
      <c r="Q1635" s="1"/>
      <c r="R1635" s="1"/>
      <c r="S1635" s="1"/>
      <c r="T1635" s="1"/>
      <c r="U1635" s="1"/>
      <c r="V1635" s="1"/>
      <c r="W1635" s="1"/>
      <c r="X1635" s="1"/>
      <c r="Y1635" s="1"/>
    </row>
    <row r="1636" spans="1:25">
      <c r="A1636" s="1"/>
      <c r="B1636" s="72"/>
      <c r="C1636" s="124"/>
      <c r="D1636" s="124"/>
      <c r="E1636" s="1"/>
      <c r="F1636" s="1"/>
      <c r="G1636" s="1"/>
      <c r="H1636" s="1"/>
      <c r="I1636" s="1"/>
      <c r="J1636" s="1"/>
      <c r="K1636" s="1"/>
      <c r="L1636" s="1"/>
      <c r="M1636" s="1"/>
      <c r="N1636" s="1"/>
      <c r="O1636" s="1"/>
      <c r="P1636" s="1"/>
      <c r="Q1636" s="1"/>
      <c r="R1636" s="1"/>
      <c r="S1636" s="1"/>
      <c r="T1636" s="1"/>
      <c r="U1636" s="1"/>
      <c r="V1636" s="1"/>
      <c r="W1636" s="1"/>
      <c r="X1636" s="1"/>
      <c r="Y1636" s="1"/>
    </row>
    <row r="1637" spans="1:25">
      <c r="A1637" s="1"/>
      <c r="B1637" s="72"/>
      <c r="C1637" s="124"/>
      <c r="D1637" s="124"/>
      <c r="E1637" s="1"/>
      <c r="F1637" s="1"/>
      <c r="G1637" s="1"/>
      <c r="H1637" s="1"/>
      <c r="I1637" s="1"/>
      <c r="J1637" s="1"/>
      <c r="K1637" s="1"/>
      <c r="L1637" s="1"/>
      <c r="M1637" s="1"/>
      <c r="N1637" s="1"/>
      <c r="O1637" s="1"/>
      <c r="P1637" s="1"/>
      <c r="Q1637" s="1"/>
      <c r="R1637" s="1"/>
      <c r="S1637" s="1"/>
      <c r="T1637" s="1"/>
      <c r="U1637" s="1"/>
      <c r="V1637" s="1"/>
      <c r="W1637" s="1"/>
      <c r="X1637" s="1"/>
      <c r="Y1637" s="1"/>
    </row>
    <row r="1638" spans="1:25">
      <c r="A1638" s="1"/>
      <c r="B1638" s="72"/>
      <c r="C1638" s="124"/>
      <c r="D1638" s="124"/>
      <c r="E1638" s="1"/>
      <c r="F1638" s="1"/>
      <c r="G1638" s="1"/>
      <c r="H1638" s="1"/>
      <c r="I1638" s="1"/>
      <c r="J1638" s="1"/>
      <c r="K1638" s="1"/>
      <c r="L1638" s="1"/>
      <c r="M1638" s="1"/>
      <c r="N1638" s="1"/>
      <c r="O1638" s="1"/>
      <c r="P1638" s="1"/>
      <c r="Q1638" s="1"/>
      <c r="R1638" s="1"/>
      <c r="S1638" s="1"/>
      <c r="T1638" s="1"/>
      <c r="U1638" s="1"/>
      <c r="V1638" s="1"/>
      <c r="W1638" s="1"/>
      <c r="X1638" s="1"/>
      <c r="Y1638" s="1"/>
    </row>
    <row r="1639" spans="1:25">
      <c r="A1639" s="1"/>
      <c r="B1639" s="72"/>
      <c r="C1639" s="124"/>
      <c r="D1639" s="124"/>
      <c r="E1639" s="1"/>
      <c r="F1639" s="1"/>
      <c r="G1639" s="1"/>
      <c r="H1639" s="1"/>
      <c r="I1639" s="1"/>
      <c r="J1639" s="1"/>
      <c r="K1639" s="1"/>
      <c r="L1639" s="1"/>
      <c r="M1639" s="1"/>
      <c r="N1639" s="1"/>
      <c r="O1639" s="1"/>
      <c r="P1639" s="1"/>
      <c r="Q1639" s="1"/>
      <c r="R1639" s="1"/>
      <c r="S1639" s="1"/>
      <c r="T1639" s="1"/>
      <c r="U1639" s="1"/>
      <c r="V1639" s="1"/>
      <c r="W1639" s="1"/>
      <c r="X1639" s="1"/>
      <c r="Y1639" s="1"/>
    </row>
    <row r="1640" spans="1:25">
      <c r="A1640" s="1"/>
      <c r="B1640" s="72"/>
      <c r="C1640" s="124"/>
      <c r="D1640" s="124"/>
      <c r="E1640" s="1"/>
      <c r="F1640" s="1"/>
      <c r="G1640" s="1"/>
      <c r="H1640" s="1"/>
      <c r="I1640" s="1"/>
      <c r="J1640" s="1"/>
      <c r="K1640" s="1"/>
      <c r="L1640" s="1"/>
      <c r="M1640" s="1"/>
      <c r="N1640" s="1"/>
      <c r="O1640" s="1"/>
      <c r="P1640" s="1"/>
      <c r="Q1640" s="1"/>
      <c r="R1640" s="1"/>
      <c r="S1640" s="1"/>
      <c r="T1640" s="1"/>
      <c r="U1640" s="1"/>
      <c r="V1640" s="1"/>
      <c r="W1640" s="1"/>
      <c r="X1640" s="1"/>
      <c r="Y1640" s="1"/>
    </row>
    <row r="1641" spans="1:25">
      <c r="A1641" s="1"/>
      <c r="B1641" s="72"/>
      <c r="C1641" s="124"/>
      <c r="D1641" s="124"/>
      <c r="E1641" s="1"/>
      <c r="F1641" s="1"/>
      <c r="G1641" s="1"/>
      <c r="H1641" s="1"/>
      <c r="I1641" s="1"/>
      <c r="J1641" s="1"/>
      <c r="K1641" s="1"/>
      <c r="L1641" s="1"/>
      <c r="M1641" s="1"/>
      <c r="N1641" s="1"/>
      <c r="O1641" s="1"/>
      <c r="P1641" s="1"/>
      <c r="Q1641" s="1"/>
      <c r="R1641" s="1"/>
      <c r="S1641" s="1"/>
      <c r="T1641" s="1"/>
      <c r="U1641" s="1"/>
      <c r="V1641" s="1"/>
      <c r="W1641" s="1"/>
      <c r="X1641" s="1"/>
      <c r="Y1641" s="1"/>
    </row>
    <row r="1642" spans="1:25">
      <c r="A1642" s="1"/>
      <c r="B1642" s="72"/>
      <c r="C1642" s="124"/>
      <c r="D1642" s="124"/>
      <c r="E1642" s="1"/>
      <c r="F1642" s="1"/>
      <c r="G1642" s="1"/>
      <c r="H1642" s="1"/>
      <c r="I1642" s="1"/>
      <c r="J1642" s="1"/>
      <c r="K1642" s="1"/>
      <c r="L1642" s="1"/>
      <c r="M1642" s="1"/>
      <c r="N1642" s="1"/>
      <c r="O1642" s="1"/>
      <c r="P1642" s="1"/>
      <c r="Q1642" s="1"/>
      <c r="R1642" s="1"/>
      <c r="S1642" s="1"/>
      <c r="T1642" s="1"/>
      <c r="U1642" s="1"/>
      <c r="V1642" s="1"/>
      <c r="W1642" s="1"/>
      <c r="X1642" s="1"/>
      <c r="Y1642" s="1"/>
    </row>
    <row r="1643" spans="1:25">
      <c r="A1643" s="1"/>
      <c r="B1643" s="72"/>
      <c r="C1643" s="124"/>
      <c r="D1643" s="124"/>
      <c r="E1643" s="1"/>
      <c r="F1643" s="1"/>
      <c r="G1643" s="1"/>
      <c r="H1643" s="1"/>
      <c r="I1643" s="1"/>
      <c r="J1643" s="1"/>
      <c r="K1643" s="1"/>
      <c r="L1643" s="1"/>
      <c r="M1643" s="1"/>
      <c r="N1643" s="1"/>
      <c r="O1643" s="1"/>
      <c r="P1643" s="1"/>
      <c r="Q1643" s="1"/>
      <c r="R1643" s="1"/>
      <c r="S1643" s="1"/>
      <c r="T1643" s="1"/>
      <c r="U1643" s="1"/>
      <c r="V1643" s="1"/>
      <c r="W1643" s="1"/>
      <c r="X1643" s="1"/>
      <c r="Y1643" s="1"/>
    </row>
    <row r="1644" spans="1:25">
      <c r="A1644" s="1"/>
      <c r="B1644" s="72"/>
      <c r="C1644" s="124"/>
      <c r="D1644" s="124"/>
      <c r="E1644" s="1"/>
      <c r="F1644" s="1"/>
      <c r="G1644" s="1"/>
      <c r="H1644" s="1"/>
      <c r="I1644" s="1"/>
      <c r="J1644" s="1"/>
      <c r="K1644" s="1"/>
      <c r="L1644" s="1"/>
      <c r="M1644" s="1"/>
      <c r="N1644" s="1"/>
      <c r="O1644" s="1"/>
      <c r="P1644" s="1"/>
      <c r="Q1644" s="1"/>
      <c r="R1644" s="1"/>
      <c r="S1644" s="1"/>
      <c r="T1644" s="1"/>
      <c r="U1644" s="1"/>
      <c r="V1644" s="1"/>
      <c r="W1644" s="1"/>
      <c r="X1644" s="1"/>
      <c r="Y1644" s="1"/>
    </row>
    <row r="1645" spans="1:25">
      <c r="A1645" s="1"/>
      <c r="B1645" s="72"/>
      <c r="C1645" s="124"/>
      <c r="D1645" s="124"/>
      <c r="E1645" s="1"/>
      <c r="F1645" s="1"/>
      <c r="G1645" s="1"/>
      <c r="H1645" s="1"/>
      <c r="I1645" s="1"/>
      <c r="J1645" s="1"/>
      <c r="K1645" s="1"/>
      <c r="L1645" s="1"/>
      <c r="M1645" s="1"/>
      <c r="N1645" s="1"/>
      <c r="O1645" s="1"/>
      <c r="P1645" s="1"/>
      <c r="Q1645" s="1"/>
      <c r="R1645" s="1"/>
      <c r="S1645" s="1"/>
      <c r="T1645" s="1"/>
      <c r="U1645" s="1"/>
      <c r="V1645" s="1"/>
      <c r="W1645" s="1"/>
      <c r="X1645" s="1"/>
      <c r="Y1645" s="1"/>
    </row>
    <row r="1646" spans="1:25">
      <c r="A1646" s="1"/>
      <c r="B1646" s="72"/>
      <c r="C1646" s="124"/>
      <c r="D1646" s="124"/>
      <c r="E1646" s="1"/>
      <c r="F1646" s="1"/>
      <c r="G1646" s="1"/>
      <c r="H1646" s="1"/>
      <c r="I1646" s="1"/>
      <c r="J1646" s="1"/>
      <c r="K1646" s="1"/>
      <c r="L1646" s="1"/>
      <c r="M1646" s="1"/>
      <c r="N1646" s="1"/>
      <c r="O1646" s="1"/>
      <c r="P1646" s="1"/>
      <c r="Q1646" s="1"/>
      <c r="R1646" s="1"/>
      <c r="S1646" s="1"/>
      <c r="T1646" s="1"/>
      <c r="U1646" s="1"/>
      <c r="V1646" s="1"/>
      <c r="W1646" s="1"/>
      <c r="X1646" s="1"/>
      <c r="Y1646" s="1"/>
    </row>
    <row r="1647" spans="1:25">
      <c r="A1647" s="1"/>
      <c r="B1647" s="72"/>
      <c r="C1647" s="124"/>
      <c r="D1647" s="124"/>
      <c r="E1647" s="1"/>
      <c r="F1647" s="1"/>
      <c r="G1647" s="1"/>
      <c r="H1647" s="1"/>
      <c r="I1647" s="1"/>
      <c r="J1647" s="1"/>
      <c r="K1647" s="1"/>
      <c r="L1647" s="1"/>
      <c r="M1647" s="1"/>
      <c r="N1647" s="1"/>
      <c r="O1647" s="1"/>
      <c r="P1647" s="1"/>
      <c r="Q1647" s="1"/>
      <c r="R1647" s="1"/>
      <c r="S1647" s="1"/>
      <c r="T1647" s="1"/>
      <c r="U1647" s="1"/>
      <c r="V1647" s="1"/>
      <c r="W1647" s="1"/>
      <c r="X1647" s="1"/>
      <c r="Y1647" s="1"/>
    </row>
    <row r="1648" spans="1:25">
      <c r="A1648" s="1"/>
      <c r="B1648" s="72"/>
      <c r="C1648" s="124"/>
      <c r="D1648" s="124"/>
      <c r="E1648" s="1"/>
      <c r="F1648" s="1"/>
      <c r="G1648" s="1"/>
      <c r="H1648" s="1"/>
      <c r="I1648" s="1"/>
      <c r="J1648" s="1"/>
      <c r="K1648" s="1"/>
      <c r="L1648" s="1"/>
      <c r="M1648" s="1"/>
      <c r="N1648" s="1"/>
      <c r="O1648" s="1"/>
      <c r="P1648" s="1"/>
      <c r="Q1648" s="1"/>
      <c r="R1648" s="1"/>
      <c r="S1648" s="1"/>
      <c r="T1648" s="1"/>
      <c r="U1648" s="1"/>
      <c r="V1648" s="1"/>
      <c r="W1648" s="1"/>
      <c r="X1648" s="1"/>
      <c r="Y1648" s="1"/>
    </row>
    <row r="1649" spans="1:25">
      <c r="A1649" s="1"/>
      <c r="B1649" s="72"/>
      <c r="C1649" s="124"/>
      <c r="D1649" s="124"/>
      <c r="E1649" s="1"/>
      <c r="F1649" s="1"/>
      <c r="G1649" s="1"/>
      <c r="H1649" s="1"/>
      <c r="I1649" s="1"/>
      <c r="J1649" s="1"/>
      <c r="K1649" s="1"/>
      <c r="L1649" s="1"/>
      <c r="M1649" s="1"/>
      <c r="N1649" s="1"/>
      <c r="O1649" s="1"/>
      <c r="P1649" s="1"/>
      <c r="Q1649" s="1"/>
      <c r="R1649" s="1"/>
      <c r="S1649" s="1"/>
      <c r="T1649" s="1"/>
      <c r="U1649" s="1"/>
      <c r="V1649" s="1"/>
      <c r="W1649" s="1"/>
      <c r="X1649" s="1"/>
      <c r="Y1649" s="1"/>
    </row>
    <row r="1650" spans="1:25">
      <c r="A1650" s="1"/>
      <c r="B1650" s="72"/>
      <c r="C1650" s="124"/>
      <c r="D1650" s="124"/>
      <c r="E1650" s="1"/>
      <c r="F1650" s="1"/>
      <c r="G1650" s="1"/>
      <c r="H1650" s="1"/>
      <c r="I1650" s="1"/>
      <c r="J1650" s="1"/>
      <c r="K1650" s="1"/>
      <c r="L1650" s="1"/>
      <c r="M1650" s="1"/>
      <c r="N1650" s="1"/>
      <c r="O1650" s="1"/>
      <c r="P1650" s="1"/>
      <c r="Q1650" s="1"/>
      <c r="R1650" s="1"/>
      <c r="S1650" s="1"/>
      <c r="T1650" s="1"/>
      <c r="U1650" s="1"/>
      <c r="V1650" s="1"/>
      <c r="W1650" s="1"/>
      <c r="X1650" s="1"/>
      <c r="Y1650" s="1"/>
    </row>
    <row r="1651" spans="1:25">
      <c r="A1651" s="1"/>
      <c r="B1651" s="72"/>
      <c r="C1651" s="124"/>
      <c r="D1651" s="124"/>
      <c r="E1651" s="1"/>
      <c r="F1651" s="1"/>
      <c r="G1651" s="1"/>
      <c r="H1651" s="1"/>
      <c r="I1651" s="1"/>
      <c r="J1651" s="1"/>
      <c r="K1651" s="1"/>
      <c r="L1651" s="1"/>
      <c r="M1651" s="1"/>
      <c r="N1651" s="1"/>
      <c r="O1651" s="1"/>
      <c r="P1651" s="1"/>
      <c r="Q1651" s="1"/>
      <c r="R1651" s="1"/>
      <c r="S1651" s="1"/>
      <c r="T1651" s="1"/>
      <c r="U1651" s="1"/>
      <c r="V1651" s="1"/>
      <c r="W1651" s="1"/>
      <c r="X1651" s="1"/>
      <c r="Y1651" s="1"/>
    </row>
    <row r="1652" spans="1:25">
      <c r="A1652" s="1"/>
      <c r="B1652" s="72"/>
      <c r="C1652" s="124"/>
      <c r="D1652" s="124"/>
      <c r="E1652" s="1"/>
      <c r="F1652" s="1"/>
      <c r="G1652" s="1"/>
      <c r="H1652" s="1"/>
      <c r="I1652" s="1"/>
      <c r="J1652" s="1"/>
      <c r="K1652" s="1"/>
      <c r="L1652" s="1"/>
      <c r="M1652" s="1"/>
      <c r="N1652" s="1"/>
      <c r="O1652" s="1"/>
      <c r="P1652" s="1"/>
      <c r="Q1652" s="1"/>
      <c r="R1652" s="1"/>
      <c r="S1652" s="1"/>
      <c r="T1652" s="1"/>
      <c r="U1652" s="1"/>
      <c r="V1652" s="1"/>
      <c r="W1652" s="1"/>
      <c r="X1652" s="1"/>
      <c r="Y1652" s="1"/>
    </row>
    <row r="1653" spans="1:25">
      <c r="A1653" s="1"/>
      <c r="B1653" s="72"/>
      <c r="C1653" s="124"/>
      <c r="D1653" s="124"/>
      <c r="E1653" s="1"/>
      <c r="F1653" s="1"/>
      <c r="G1653" s="1"/>
      <c r="H1653" s="1"/>
      <c r="I1653" s="1"/>
      <c r="J1653" s="1"/>
      <c r="K1653" s="1"/>
      <c r="L1653" s="1"/>
      <c r="M1653" s="1"/>
      <c r="N1653" s="1"/>
      <c r="O1653" s="1"/>
      <c r="P1653" s="1"/>
      <c r="Q1653" s="1"/>
      <c r="R1653" s="1"/>
      <c r="S1653" s="1"/>
      <c r="T1653" s="1"/>
      <c r="U1653" s="1"/>
      <c r="V1653" s="1"/>
      <c r="W1653" s="1"/>
      <c r="X1653" s="1"/>
      <c r="Y1653" s="1"/>
    </row>
    <row r="1654" spans="1:25">
      <c r="A1654" s="1"/>
      <c r="B1654" s="72"/>
      <c r="C1654" s="124"/>
      <c r="D1654" s="124"/>
      <c r="E1654" s="1"/>
      <c r="F1654" s="1"/>
      <c r="G1654" s="1"/>
      <c r="H1654" s="1"/>
      <c r="I1654" s="1"/>
      <c r="J1654" s="1"/>
      <c r="K1654" s="1"/>
      <c r="L1654" s="1"/>
      <c r="M1654" s="1"/>
      <c r="N1654" s="1"/>
      <c r="O1654" s="1"/>
      <c r="P1654" s="1"/>
      <c r="Q1654" s="1"/>
      <c r="R1654" s="1"/>
      <c r="S1654" s="1"/>
      <c r="T1654" s="1"/>
      <c r="U1654" s="1"/>
      <c r="V1654" s="1"/>
      <c r="W1654" s="1"/>
      <c r="X1654" s="1"/>
      <c r="Y1654" s="1"/>
    </row>
    <row r="1655" spans="1:25">
      <c r="A1655" s="1"/>
      <c r="B1655" s="72"/>
      <c r="C1655" s="124"/>
      <c r="D1655" s="124"/>
      <c r="E1655" s="1"/>
      <c r="F1655" s="1"/>
      <c r="G1655" s="1"/>
      <c r="H1655" s="1"/>
      <c r="I1655" s="1"/>
      <c r="J1655" s="1"/>
      <c r="K1655" s="1"/>
      <c r="L1655" s="1"/>
      <c r="M1655" s="1"/>
      <c r="N1655" s="1"/>
      <c r="O1655" s="1"/>
      <c r="P1655" s="1"/>
      <c r="Q1655" s="1"/>
      <c r="R1655" s="1"/>
      <c r="S1655" s="1"/>
      <c r="T1655" s="1"/>
      <c r="U1655" s="1"/>
      <c r="V1655" s="1"/>
      <c r="W1655" s="1"/>
      <c r="X1655" s="1"/>
      <c r="Y1655" s="1"/>
    </row>
    <row r="1656" spans="1:25">
      <c r="A1656" s="1"/>
      <c r="B1656" s="72"/>
      <c r="C1656" s="124"/>
      <c r="D1656" s="124"/>
      <c r="E1656" s="1"/>
      <c r="F1656" s="1"/>
      <c r="G1656" s="1"/>
      <c r="H1656" s="1"/>
      <c r="I1656" s="1"/>
      <c r="J1656" s="1"/>
      <c r="K1656" s="1"/>
      <c r="L1656" s="1"/>
      <c r="M1656" s="1"/>
      <c r="N1656" s="1"/>
      <c r="O1656" s="1"/>
      <c r="P1656" s="1"/>
      <c r="Q1656" s="1"/>
      <c r="R1656" s="1"/>
      <c r="S1656" s="1"/>
      <c r="T1656" s="1"/>
      <c r="U1656" s="1"/>
      <c r="V1656" s="1"/>
      <c r="W1656" s="1"/>
      <c r="X1656" s="1"/>
      <c r="Y1656" s="1"/>
    </row>
    <row r="1657" spans="1:25">
      <c r="A1657" s="1"/>
      <c r="B1657" s="72"/>
      <c r="C1657" s="124"/>
      <c r="D1657" s="124"/>
      <c r="E1657" s="1"/>
      <c r="F1657" s="1"/>
      <c r="G1657" s="1"/>
      <c r="H1657" s="1"/>
      <c r="I1657" s="1"/>
      <c r="J1657" s="1"/>
      <c r="K1657" s="1"/>
      <c r="L1657" s="1"/>
      <c r="M1657" s="1"/>
      <c r="N1657" s="1"/>
      <c r="O1657" s="1"/>
      <c r="P1657" s="1"/>
      <c r="Q1657" s="1"/>
      <c r="R1657" s="1"/>
      <c r="S1657" s="1"/>
      <c r="T1657" s="1"/>
      <c r="U1657" s="1"/>
      <c r="V1657" s="1"/>
      <c r="W1657" s="1"/>
      <c r="X1657" s="1"/>
      <c r="Y1657" s="1"/>
    </row>
    <row r="1658" spans="1:25">
      <c r="A1658" s="1"/>
      <c r="B1658" s="72"/>
      <c r="C1658" s="124"/>
      <c r="D1658" s="124"/>
      <c r="E1658" s="1"/>
      <c r="F1658" s="1"/>
      <c r="G1658" s="1"/>
      <c r="H1658" s="1"/>
      <c r="I1658" s="1"/>
      <c r="J1658" s="1"/>
      <c r="K1658" s="1"/>
      <c r="L1658" s="1"/>
      <c r="M1658" s="1"/>
      <c r="N1658" s="1"/>
      <c r="O1658" s="1"/>
      <c r="P1658" s="1"/>
      <c r="Q1658" s="1"/>
      <c r="R1658" s="1"/>
      <c r="S1658" s="1"/>
      <c r="T1658" s="1"/>
      <c r="U1658" s="1"/>
      <c r="V1658" s="1"/>
      <c r="W1658" s="1"/>
      <c r="X1658" s="1"/>
      <c r="Y1658" s="1"/>
    </row>
    <row r="1659" spans="1:25">
      <c r="A1659" s="1"/>
      <c r="B1659" s="72"/>
      <c r="C1659" s="124"/>
      <c r="D1659" s="124"/>
      <c r="E1659" s="1"/>
      <c r="F1659" s="1"/>
      <c r="G1659" s="1"/>
      <c r="H1659" s="1"/>
      <c r="I1659" s="1"/>
      <c r="J1659" s="1"/>
      <c r="K1659" s="1"/>
      <c r="L1659" s="1"/>
      <c r="M1659" s="1"/>
      <c r="N1659" s="1"/>
      <c r="O1659" s="1"/>
      <c r="P1659" s="1"/>
      <c r="Q1659" s="1"/>
      <c r="R1659" s="1"/>
      <c r="S1659" s="1"/>
      <c r="T1659" s="1"/>
      <c r="U1659" s="1"/>
      <c r="V1659" s="1"/>
      <c r="W1659" s="1"/>
      <c r="X1659" s="1"/>
      <c r="Y1659" s="1"/>
    </row>
    <row r="1660" spans="1:25">
      <c r="A1660" s="1"/>
      <c r="B1660" s="72"/>
      <c r="C1660" s="124"/>
      <c r="D1660" s="124"/>
      <c r="E1660" s="1"/>
      <c r="F1660" s="1"/>
      <c r="G1660" s="1"/>
      <c r="H1660" s="1"/>
      <c r="I1660" s="1"/>
      <c r="J1660" s="1"/>
      <c r="K1660" s="1"/>
      <c r="L1660" s="1"/>
      <c r="M1660" s="1"/>
      <c r="N1660" s="1"/>
      <c r="O1660" s="1"/>
      <c r="P1660" s="1"/>
      <c r="Q1660" s="1"/>
      <c r="R1660" s="1"/>
      <c r="S1660" s="1"/>
      <c r="T1660" s="1"/>
      <c r="U1660" s="1"/>
      <c r="V1660" s="1"/>
      <c r="W1660" s="1"/>
      <c r="X1660" s="1"/>
      <c r="Y1660" s="1"/>
    </row>
    <row r="1661" spans="1:25">
      <c r="A1661" s="1"/>
      <c r="B1661" s="72"/>
      <c r="C1661" s="124"/>
      <c r="D1661" s="124"/>
      <c r="E1661" s="1"/>
      <c r="F1661" s="1"/>
      <c r="G1661" s="1"/>
      <c r="H1661" s="1"/>
      <c r="I1661" s="1"/>
      <c r="J1661" s="1"/>
      <c r="K1661" s="1"/>
      <c r="L1661" s="1"/>
      <c r="M1661" s="1"/>
      <c r="N1661" s="1"/>
      <c r="O1661" s="1"/>
      <c r="P1661" s="1"/>
      <c r="Q1661" s="1"/>
      <c r="R1661" s="1"/>
      <c r="S1661" s="1"/>
      <c r="T1661" s="1"/>
      <c r="U1661" s="1"/>
      <c r="V1661" s="1"/>
      <c r="W1661" s="1"/>
      <c r="X1661" s="1"/>
      <c r="Y1661" s="1"/>
    </row>
    <row r="1662" spans="1:25">
      <c r="A1662" s="1"/>
      <c r="B1662" s="72"/>
      <c r="C1662" s="124"/>
      <c r="D1662" s="124"/>
      <c r="E1662" s="1"/>
      <c r="F1662" s="1"/>
      <c r="G1662" s="1"/>
      <c r="H1662" s="1"/>
      <c r="I1662" s="1"/>
      <c r="J1662" s="1"/>
      <c r="K1662" s="1"/>
      <c r="L1662" s="1"/>
      <c r="M1662" s="1"/>
      <c r="N1662" s="1"/>
      <c r="O1662" s="1"/>
      <c r="P1662" s="1"/>
      <c r="Q1662" s="1"/>
      <c r="R1662" s="1"/>
      <c r="S1662" s="1"/>
      <c r="T1662" s="1"/>
      <c r="U1662" s="1"/>
      <c r="V1662" s="1"/>
      <c r="W1662" s="1"/>
      <c r="X1662" s="1"/>
      <c r="Y1662" s="1"/>
    </row>
    <row r="1663" spans="1:25">
      <c r="A1663" s="1"/>
      <c r="B1663" s="72"/>
      <c r="C1663" s="124"/>
      <c r="D1663" s="124"/>
      <c r="E1663" s="1"/>
      <c r="F1663" s="1"/>
      <c r="G1663" s="1"/>
      <c r="H1663" s="1"/>
      <c r="I1663" s="1"/>
      <c r="J1663" s="1"/>
      <c r="K1663" s="1"/>
      <c r="L1663" s="1"/>
      <c r="M1663" s="1"/>
      <c r="N1663" s="1"/>
      <c r="O1663" s="1"/>
      <c r="P1663" s="1"/>
      <c r="Q1663" s="1"/>
      <c r="R1663" s="1"/>
      <c r="S1663" s="1"/>
      <c r="T1663" s="1"/>
      <c r="U1663" s="1"/>
      <c r="V1663" s="1"/>
      <c r="W1663" s="1"/>
      <c r="X1663" s="1"/>
      <c r="Y1663" s="1"/>
    </row>
    <row r="1664" spans="1:25">
      <c r="A1664" s="1"/>
      <c r="B1664" s="72"/>
      <c r="C1664" s="124"/>
      <c r="D1664" s="124"/>
      <c r="E1664" s="1"/>
      <c r="F1664" s="1"/>
      <c r="G1664" s="1"/>
      <c r="H1664" s="1"/>
      <c r="I1664" s="1"/>
      <c r="J1664" s="1"/>
      <c r="K1664" s="1"/>
      <c r="L1664" s="1"/>
      <c r="M1664" s="1"/>
      <c r="N1664" s="1"/>
      <c r="O1664" s="1"/>
      <c r="P1664" s="1"/>
      <c r="Q1664" s="1"/>
      <c r="R1664" s="1"/>
      <c r="S1664" s="1"/>
      <c r="T1664" s="1"/>
      <c r="U1664" s="1"/>
      <c r="V1664" s="1"/>
      <c r="W1664" s="1"/>
      <c r="X1664" s="1"/>
      <c r="Y1664" s="1"/>
    </row>
    <row r="1665" spans="1:25">
      <c r="A1665" s="1"/>
      <c r="B1665" s="72"/>
      <c r="C1665" s="124"/>
      <c r="D1665" s="124"/>
      <c r="E1665" s="1"/>
      <c r="F1665" s="1"/>
      <c r="G1665" s="1"/>
      <c r="H1665" s="1"/>
      <c r="I1665" s="1"/>
      <c r="J1665" s="1"/>
      <c r="K1665" s="1"/>
      <c r="L1665" s="1"/>
      <c r="M1665" s="1"/>
      <c r="N1665" s="1"/>
      <c r="O1665" s="1"/>
      <c r="P1665" s="1"/>
      <c r="Q1665" s="1"/>
      <c r="R1665" s="1"/>
      <c r="S1665" s="1"/>
      <c r="T1665" s="1"/>
      <c r="U1665" s="1"/>
      <c r="V1665" s="1"/>
      <c r="W1665" s="1"/>
      <c r="X1665" s="1"/>
      <c r="Y1665" s="1"/>
    </row>
    <row r="1666" spans="1:25">
      <c r="A1666" s="1"/>
      <c r="B1666" s="72"/>
      <c r="C1666" s="124"/>
      <c r="D1666" s="124"/>
      <c r="E1666" s="1"/>
      <c r="F1666" s="1"/>
      <c r="G1666" s="1"/>
      <c r="H1666" s="1"/>
      <c r="I1666" s="1"/>
      <c r="J1666" s="1"/>
      <c r="K1666" s="1"/>
      <c r="L1666" s="1"/>
      <c r="M1666" s="1"/>
      <c r="N1666" s="1"/>
      <c r="O1666" s="1"/>
      <c r="P1666" s="1"/>
      <c r="Q1666" s="1"/>
      <c r="R1666" s="1"/>
      <c r="S1666" s="1"/>
      <c r="T1666" s="1"/>
      <c r="U1666" s="1"/>
      <c r="V1666" s="1"/>
      <c r="W1666" s="1"/>
      <c r="X1666" s="1"/>
      <c r="Y1666" s="1"/>
    </row>
    <row r="1667" spans="1:25">
      <c r="A1667" s="1"/>
      <c r="B1667" s="72"/>
      <c r="C1667" s="124"/>
      <c r="D1667" s="124"/>
      <c r="E1667" s="1"/>
      <c r="F1667" s="1"/>
      <c r="G1667" s="1"/>
      <c r="H1667" s="1"/>
      <c r="I1667" s="1"/>
      <c r="J1667" s="1"/>
      <c r="K1667" s="1"/>
      <c r="L1667" s="1"/>
      <c r="M1667" s="1"/>
      <c r="N1667" s="1"/>
      <c r="O1667" s="1"/>
      <c r="P1667" s="1"/>
      <c r="Q1667" s="1"/>
      <c r="R1667" s="1"/>
      <c r="S1667" s="1"/>
      <c r="T1667" s="1"/>
      <c r="U1667" s="1"/>
      <c r="V1667" s="1"/>
      <c r="W1667" s="1"/>
      <c r="X1667" s="1"/>
      <c r="Y1667" s="1"/>
    </row>
    <row r="1668" spans="1:25">
      <c r="A1668" s="1"/>
      <c r="B1668" s="72"/>
      <c r="C1668" s="124"/>
      <c r="D1668" s="124"/>
      <c r="E1668" s="1"/>
      <c r="F1668" s="1"/>
      <c r="G1668" s="1"/>
      <c r="H1668" s="1"/>
      <c r="I1668" s="1"/>
      <c r="J1668" s="1"/>
      <c r="K1668" s="1"/>
      <c r="L1668" s="1"/>
      <c r="M1668" s="1"/>
      <c r="N1668" s="1"/>
      <c r="O1668" s="1"/>
      <c r="P1668" s="1"/>
      <c r="Q1668" s="1"/>
      <c r="R1668" s="1"/>
      <c r="S1668" s="1"/>
      <c r="T1668" s="1"/>
      <c r="U1668" s="1"/>
      <c r="V1668" s="1"/>
      <c r="W1668" s="1"/>
      <c r="X1668" s="1"/>
      <c r="Y1668" s="1"/>
    </row>
    <row r="1669" spans="1:25">
      <c r="A1669" s="1"/>
      <c r="B1669" s="72"/>
      <c r="C1669" s="124"/>
      <c r="D1669" s="124"/>
      <c r="E1669" s="1"/>
      <c r="F1669" s="1"/>
      <c r="G1669" s="1"/>
      <c r="H1669" s="1"/>
      <c r="I1669" s="1"/>
      <c r="J1669" s="1"/>
      <c r="K1669" s="1"/>
      <c r="L1669" s="1"/>
      <c r="M1669" s="1"/>
      <c r="N1669" s="1"/>
      <c r="O1669" s="1"/>
      <c r="P1669" s="1"/>
      <c r="Q1669" s="1"/>
      <c r="R1669" s="1"/>
      <c r="S1669" s="1"/>
      <c r="T1669" s="1"/>
      <c r="U1669" s="1"/>
      <c r="V1669" s="1"/>
      <c r="W1669" s="1"/>
      <c r="X1669" s="1"/>
      <c r="Y1669" s="1"/>
    </row>
    <row r="1670" spans="1:25">
      <c r="A1670" s="1"/>
      <c r="B1670" s="72"/>
      <c r="C1670" s="124"/>
      <c r="D1670" s="124"/>
      <c r="E1670" s="1"/>
      <c r="F1670" s="1"/>
      <c r="G1670" s="1"/>
      <c r="H1670" s="1"/>
      <c r="I1670" s="1"/>
      <c r="J1670" s="1"/>
      <c r="K1670" s="1"/>
      <c r="L1670" s="1"/>
      <c r="M1670" s="1"/>
      <c r="N1670" s="1"/>
      <c r="O1670" s="1"/>
      <c r="P1670" s="1"/>
      <c r="Q1670" s="1"/>
      <c r="R1670" s="1"/>
      <c r="S1670" s="1"/>
      <c r="T1670" s="1"/>
      <c r="U1670" s="1"/>
      <c r="V1670" s="1"/>
      <c r="W1670" s="1"/>
      <c r="X1670" s="1"/>
      <c r="Y1670" s="1"/>
    </row>
    <row r="1671" spans="1:25">
      <c r="A1671" s="1"/>
      <c r="B1671" s="72"/>
      <c r="C1671" s="124"/>
      <c r="D1671" s="124"/>
      <c r="E1671" s="1"/>
      <c r="F1671" s="1"/>
      <c r="G1671" s="1"/>
      <c r="H1671" s="1"/>
      <c r="I1671" s="1"/>
      <c r="J1671" s="1"/>
      <c r="K1671" s="1"/>
      <c r="L1671" s="1"/>
      <c r="M1671" s="1"/>
      <c r="N1671" s="1"/>
      <c r="O1671" s="1"/>
      <c r="P1671" s="1"/>
      <c r="Q1671" s="1"/>
      <c r="R1671" s="1"/>
      <c r="S1671" s="1"/>
      <c r="T1671" s="1"/>
      <c r="U1671" s="1"/>
      <c r="V1671" s="1"/>
      <c r="W1671" s="1"/>
      <c r="X1671" s="1"/>
      <c r="Y1671" s="1"/>
    </row>
    <row r="1672" spans="1:25">
      <c r="A1672" s="1"/>
      <c r="B1672" s="72"/>
      <c r="C1672" s="124"/>
      <c r="D1672" s="124"/>
      <c r="E1672" s="1"/>
      <c r="F1672" s="1"/>
      <c r="G1672" s="1"/>
      <c r="H1672" s="1"/>
      <c r="I1672" s="1"/>
      <c r="J1672" s="1"/>
      <c r="K1672" s="1"/>
      <c r="L1672" s="1"/>
      <c r="M1672" s="1"/>
      <c r="N1672" s="1"/>
      <c r="O1672" s="1"/>
      <c r="P1672" s="1"/>
      <c r="Q1672" s="1"/>
      <c r="R1672" s="1"/>
      <c r="S1672" s="1"/>
      <c r="T1672" s="1"/>
      <c r="U1672" s="1"/>
      <c r="V1672" s="1"/>
      <c r="W1672" s="1"/>
      <c r="X1672" s="1"/>
      <c r="Y1672" s="1"/>
    </row>
    <row r="1673" spans="1:25">
      <c r="A1673" s="1"/>
      <c r="B1673" s="72"/>
      <c r="C1673" s="124"/>
      <c r="D1673" s="124"/>
      <c r="E1673" s="1"/>
      <c r="F1673" s="1"/>
      <c r="G1673" s="1"/>
      <c r="H1673" s="1"/>
      <c r="I1673" s="1"/>
      <c r="J1673" s="1"/>
      <c r="K1673" s="1"/>
      <c r="L1673" s="1"/>
      <c r="M1673" s="1"/>
      <c r="N1673" s="1"/>
      <c r="O1673" s="1"/>
      <c r="P1673" s="1"/>
      <c r="Q1673" s="1"/>
      <c r="R1673" s="1"/>
      <c r="S1673" s="1"/>
      <c r="T1673" s="1"/>
      <c r="U1673" s="1"/>
      <c r="V1673" s="1"/>
      <c r="W1673" s="1"/>
      <c r="X1673" s="1"/>
      <c r="Y1673" s="1"/>
    </row>
    <row r="1674" spans="1:25">
      <c r="A1674" s="1"/>
      <c r="B1674" s="72"/>
      <c r="C1674" s="124"/>
      <c r="D1674" s="124"/>
      <c r="E1674" s="1"/>
      <c r="F1674" s="1"/>
      <c r="G1674" s="1"/>
      <c r="H1674" s="1"/>
      <c r="I1674" s="1"/>
      <c r="J1674" s="1"/>
      <c r="K1674" s="1"/>
      <c r="L1674" s="1"/>
      <c r="M1674" s="1"/>
      <c r="N1674" s="1"/>
      <c r="O1674" s="1"/>
      <c r="P1674" s="1"/>
      <c r="Q1674" s="1"/>
      <c r="R1674" s="1"/>
      <c r="S1674" s="1"/>
      <c r="T1674" s="1"/>
      <c r="U1674" s="1"/>
      <c r="V1674" s="1"/>
      <c r="W1674" s="1"/>
      <c r="X1674" s="1"/>
      <c r="Y1674" s="1"/>
    </row>
    <row r="1675" spans="1:25">
      <c r="A1675" s="1"/>
      <c r="B1675" s="72"/>
      <c r="C1675" s="124"/>
      <c r="D1675" s="124"/>
      <c r="E1675" s="1"/>
      <c r="F1675" s="1"/>
      <c r="G1675" s="1"/>
      <c r="H1675" s="1"/>
      <c r="I1675" s="1"/>
      <c r="J1675" s="1"/>
      <c r="K1675" s="1"/>
      <c r="L1675" s="1"/>
      <c r="M1675" s="1"/>
      <c r="N1675" s="1"/>
      <c r="O1675" s="1"/>
      <c r="P1675" s="1"/>
      <c r="Q1675" s="1"/>
      <c r="R1675" s="1"/>
      <c r="S1675" s="1"/>
      <c r="T1675" s="1"/>
      <c r="U1675" s="1"/>
      <c r="V1675" s="1"/>
      <c r="W1675" s="1"/>
      <c r="X1675" s="1"/>
      <c r="Y1675" s="1"/>
    </row>
    <row r="1676" spans="1:25">
      <c r="A1676" s="1"/>
      <c r="B1676" s="72"/>
      <c r="C1676" s="124"/>
      <c r="D1676" s="124"/>
      <c r="E1676" s="1"/>
      <c r="F1676" s="1"/>
      <c r="G1676" s="1"/>
      <c r="H1676" s="1"/>
      <c r="I1676" s="1"/>
      <c r="J1676" s="1"/>
      <c r="K1676" s="1"/>
      <c r="L1676" s="1"/>
      <c r="M1676" s="1"/>
      <c r="N1676" s="1"/>
      <c r="O1676" s="1"/>
      <c r="P1676" s="1"/>
      <c r="Q1676" s="1"/>
      <c r="R1676" s="1"/>
      <c r="S1676" s="1"/>
      <c r="T1676" s="1"/>
      <c r="U1676" s="1"/>
      <c r="V1676" s="1"/>
      <c r="W1676" s="1"/>
      <c r="X1676" s="1"/>
      <c r="Y1676" s="1"/>
    </row>
    <row r="1677" spans="1:25">
      <c r="A1677" s="1"/>
      <c r="B1677" s="72"/>
      <c r="C1677" s="124"/>
      <c r="D1677" s="124"/>
      <c r="E1677" s="1"/>
      <c r="F1677" s="1"/>
      <c r="G1677" s="1"/>
      <c r="H1677" s="1"/>
      <c r="I1677" s="1"/>
      <c r="J1677" s="1"/>
      <c r="K1677" s="1"/>
      <c r="L1677" s="1"/>
      <c r="M1677" s="1"/>
      <c r="N1677" s="1"/>
      <c r="O1677" s="1"/>
      <c r="P1677" s="1"/>
      <c r="Q1677" s="1"/>
      <c r="R1677" s="1"/>
      <c r="S1677" s="1"/>
      <c r="T1677" s="1"/>
      <c r="U1677" s="1"/>
      <c r="V1677" s="1"/>
      <c r="W1677" s="1"/>
      <c r="X1677" s="1"/>
      <c r="Y1677" s="1"/>
    </row>
    <row r="1678" spans="1:25">
      <c r="A1678" s="1"/>
      <c r="B1678" s="72"/>
      <c r="C1678" s="124"/>
      <c r="D1678" s="124"/>
      <c r="E1678" s="1"/>
      <c r="F1678" s="1"/>
      <c r="G1678" s="1"/>
      <c r="H1678" s="1"/>
      <c r="I1678" s="1"/>
      <c r="J1678" s="1"/>
      <c r="K1678" s="1"/>
      <c r="L1678" s="1"/>
      <c r="M1678" s="1"/>
      <c r="N1678" s="1"/>
      <c r="O1678" s="1"/>
      <c r="P1678" s="1"/>
      <c r="Q1678" s="1"/>
      <c r="R1678" s="1"/>
      <c r="S1678" s="1"/>
      <c r="T1678" s="1"/>
      <c r="U1678" s="1"/>
      <c r="V1678" s="1"/>
      <c r="W1678" s="1"/>
      <c r="X1678" s="1"/>
      <c r="Y1678" s="1"/>
    </row>
    <row r="1679" spans="1:25">
      <c r="A1679" s="1"/>
      <c r="B1679" s="72"/>
      <c r="C1679" s="124"/>
      <c r="D1679" s="124"/>
      <c r="E1679" s="1"/>
      <c r="F1679" s="1"/>
      <c r="G1679" s="1"/>
      <c r="H1679" s="1"/>
      <c r="I1679" s="1"/>
      <c r="J1679" s="1"/>
      <c r="K1679" s="1"/>
      <c r="L1679" s="1"/>
      <c r="M1679" s="1"/>
      <c r="N1679" s="1"/>
      <c r="O1679" s="1"/>
      <c r="P1679" s="1"/>
      <c r="Q1679" s="1"/>
      <c r="R1679" s="1"/>
      <c r="S1679" s="1"/>
      <c r="T1679" s="1"/>
      <c r="U1679" s="1"/>
      <c r="V1679" s="1"/>
      <c r="W1679" s="1"/>
      <c r="X1679" s="1"/>
      <c r="Y1679" s="1"/>
    </row>
    <row r="1680" spans="1:25">
      <c r="A1680" s="1"/>
      <c r="B1680" s="72"/>
      <c r="C1680" s="124"/>
      <c r="D1680" s="124"/>
      <c r="E1680" s="1"/>
      <c r="F1680" s="1"/>
      <c r="G1680" s="1"/>
      <c r="H1680" s="1"/>
      <c r="I1680" s="1"/>
      <c r="J1680" s="1"/>
      <c r="K1680" s="1"/>
      <c r="L1680" s="1"/>
      <c r="M1680" s="1"/>
      <c r="N1680" s="1"/>
      <c r="O1680" s="1"/>
      <c r="P1680" s="1"/>
      <c r="Q1680" s="1"/>
      <c r="R1680" s="1"/>
      <c r="S1680" s="1"/>
      <c r="T1680" s="1"/>
      <c r="U1680" s="1"/>
      <c r="V1680" s="1"/>
      <c r="W1680" s="1"/>
      <c r="X1680" s="1"/>
      <c r="Y1680" s="1"/>
    </row>
    <row r="1681" spans="1:25">
      <c r="A1681" s="1"/>
      <c r="B1681" s="72"/>
      <c r="C1681" s="124"/>
      <c r="D1681" s="124"/>
      <c r="E1681" s="1"/>
      <c r="F1681" s="1"/>
      <c r="G1681" s="1"/>
      <c r="H1681" s="1"/>
      <c r="I1681" s="1"/>
      <c r="J1681" s="1"/>
      <c r="K1681" s="1"/>
      <c r="L1681" s="1"/>
      <c r="M1681" s="1"/>
      <c r="N1681" s="1"/>
      <c r="O1681" s="1"/>
      <c r="P1681" s="1"/>
      <c r="Q1681" s="1"/>
      <c r="R1681" s="1"/>
      <c r="S1681" s="1"/>
      <c r="T1681" s="1"/>
      <c r="U1681" s="1"/>
      <c r="V1681" s="1"/>
      <c r="W1681" s="1"/>
      <c r="X1681" s="1"/>
      <c r="Y1681" s="1"/>
    </row>
    <row r="1682" spans="1:25">
      <c r="A1682" s="1"/>
      <c r="B1682" s="72"/>
      <c r="C1682" s="124"/>
      <c r="D1682" s="124"/>
      <c r="E1682" s="1"/>
      <c r="F1682" s="1"/>
      <c r="G1682" s="1"/>
      <c r="H1682" s="1"/>
      <c r="I1682" s="1"/>
      <c r="J1682" s="1"/>
      <c r="K1682" s="1"/>
      <c r="L1682" s="1"/>
      <c r="M1682" s="1"/>
      <c r="N1682" s="1"/>
      <c r="O1682" s="1"/>
      <c r="P1682" s="1"/>
      <c r="Q1682" s="1"/>
      <c r="R1682" s="1"/>
      <c r="S1682" s="1"/>
      <c r="T1682" s="1"/>
      <c r="U1682" s="1"/>
      <c r="V1682" s="1"/>
      <c r="W1682" s="1"/>
      <c r="X1682" s="1"/>
      <c r="Y1682" s="1"/>
    </row>
    <row r="1683" spans="1:25">
      <c r="A1683" s="1"/>
      <c r="B1683" s="72"/>
      <c r="C1683" s="124"/>
      <c r="D1683" s="124"/>
      <c r="E1683" s="1"/>
      <c r="F1683" s="1"/>
      <c r="G1683" s="1"/>
      <c r="H1683" s="1"/>
      <c r="I1683" s="1"/>
      <c r="J1683" s="1"/>
      <c r="K1683" s="1"/>
      <c r="L1683" s="1"/>
      <c r="M1683" s="1"/>
      <c r="N1683" s="1"/>
      <c r="O1683" s="1"/>
      <c r="P1683" s="1"/>
      <c r="Q1683" s="1"/>
      <c r="R1683" s="1"/>
      <c r="S1683" s="1"/>
      <c r="T1683" s="1"/>
      <c r="U1683" s="1"/>
      <c r="V1683" s="1"/>
      <c r="W1683" s="1"/>
      <c r="X1683" s="1"/>
      <c r="Y1683" s="1"/>
    </row>
    <row r="1684" spans="1:25">
      <c r="A1684" s="1"/>
      <c r="B1684" s="72"/>
      <c r="C1684" s="124"/>
      <c r="D1684" s="124"/>
      <c r="E1684" s="1"/>
      <c r="F1684" s="1"/>
      <c r="G1684" s="1"/>
      <c r="H1684" s="1"/>
      <c r="I1684" s="1"/>
      <c r="J1684" s="1"/>
      <c r="K1684" s="1"/>
      <c r="L1684" s="1"/>
      <c r="M1684" s="1"/>
      <c r="N1684" s="1"/>
      <c r="O1684" s="1"/>
      <c r="P1684" s="1"/>
      <c r="Q1684" s="1"/>
      <c r="R1684" s="1"/>
      <c r="S1684" s="1"/>
      <c r="T1684" s="1"/>
      <c r="U1684" s="1"/>
      <c r="V1684" s="1"/>
      <c r="W1684" s="1"/>
      <c r="X1684" s="1"/>
      <c r="Y1684" s="1"/>
    </row>
    <row r="1685" spans="1:25">
      <c r="A1685" s="1"/>
      <c r="B1685" s="72"/>
      <c r="C1685" s="124"/>
      <c r="D1685" s="124"/>
      <c r="E1685" s="1"/>
      <c r="F1685" s="1"/>
      <c r="G1685" s="1"/>
      <c r="H1685" s="1"/>
      <c r="I1685" s="1"/>
      <c r="J1685" s="1"/>
      <c r="K1685" s="1"/>
      <c r="L1685" s="1"/>
      <c r="M1685" s="1"/>
      <c r="N1685" s="1"/>
      <c r="O1685" s="1"/>
      <c r="P1685" s="1"/>
      <c r="Q1685" s="1"/>
      <c r="R1685" s="1"/>
      <c r="S1685" s="1"/>
      <c r="T1685" s="1"/>
      <c r="U1685" s="1"/>
      <c r="V1685" s="1"/>
      <c r="W1685" s="1"/>
      <c r="X1685" s="1"/>
      <c r="Y1685" s="1"/>
    </row>
    <row r="1686" spans="1:25">
      <c r="A1686" s="1"/>
      <c r="B1686" s="72"/>
      <c r="C1686" s="124"/>
      <c r="D1686" s="124"/>
      <c r="E1686" s="1"/>
      <c r="F1686" s="1"/>
      <c r="G1686" s="1"/>
      <c r="H1686" s="1"/>
      <c r="I1686" s="1"/>
      <c r="J1686" s="1"/>
      <c r="K1686" s="1"/>
      <c r="L1686" s="1"/>
      <c r="M1686" s="1"/>
      <c r="N1686" s="1"/>
      <c r="O1686" s="1"/>
      <c r="P1686" s="1"/>
      <c r="Q1686" s="1"/>
      <c r="R1686" s="1"/>
      <c r="S1686" s="1"/>
      <c r="T1686" s="1"/>
      <c r="U1686" s="1"/>
      <c r="V1686" s="1"/>
      <c r="W1686" s="1"/>
      <c r="X1686" s="1"/>
      <c r="Y1686" s="1"/>
    </row>
    <row r="1687" spans="1:25">
      <c r="A1687" s="1"/>
      <c r="B1687" s="72"/>
      <c r="C1687" s="124"/>
      <c r="D1687" s="124"/>
      <c r="E1687" s="1"/>
      <c r="F1687" s="1"/>
      <c r="G1687" s="1"/>
      <c r="H1687" s="1"/>
      <c r="I1687" s="1"/>
      <c r="J1687" s="1"/>
      <c r="K1687" s="1"/>
      <c r="L1687" s="1"/>
      <c r="M1687" s="1"/>
      <c r="N1687" s="1"/>
      <c r="O1687" s="1"/>
      <c r="P1687" s="1"/>
      <c r="Q1687" s="1"/>
      <c r="R1687" s="1"/>
      <c r="S1687" s="1"/>
      <c r="T1687" s="1"/>
      <c r="U1687" s="1"/>
      <c r="V1687" s="1"/>
      <c r="W1687" s="1"/>
      <c r="X1687" s="1"/>
      <c r="Y1687" s="1"/>
    </row>
    <row r="1688" spans="1:25">
      <c r="A1688" s="1"/>
      <c r="B1688" s="72"/>
      <c r="C1688" s="124"/>
      <c r="D1688" s="124"/>
      <c r="E1688" s="1"/>
      <c r="F1688" s="1"/>
      <c r="G1688" s="1"/>
      <c r="H1688" s="1"/>
      <c r="I1688" s="1"/>
      <c r="J1688" s="1"/>
      <c r="K1688" s="1"/>
      <c r="L1688" s="1"/>
      <c r="M1688" s="1"/>
      <c r="N1688" s="1"/>
      <c r="O1688" s="1"/>
      <c r="P1688" s="1"/>
      <c r="Q1688" s="1"/>
      <c r="R1688" s="1"/>
      <c r="S1688" s="1"/>
      <c r="T1688" s="1"/>
      <c r="U1688" s="1"/>
      <c r="V1688" s="1"/>
      <c r="W1688" s="1"/>
      <c r="X1688" s="1"/>
      <c r="Y1688" s="1"/>
    </row>
    <row r="1689" spans="1:25">
      <c r="A1689" s="1"/>
      <c r="B1689" s="72"/>
      <c r="C1689" s="124"/>
      <c r="D1689" s="124"/>
      <c r="E1689" s="1"/>
      <c r="F1689" s="1"/>
      <c r="G1689" s="1"/>
      <c r="H1689" s="1"/>
      <c r="I1689" s="1"/>
      <c r="J1689" s="1"/>
      <c r="K1689" s="1"/>
      <c r="L1689" s="1"/>
      <c r="M1689" s="1"/>
      <c r="N1689" s="1"/>
      <c r="O1689" s="1"/>
      <c r="P1689" s="1"/>
      <c r="Q1689" s="1"/>
      <c r="R1689" s="1"/>
      <c r="S1689" s="1"/>
      <c r="T1689" s="1"/>
      <c r="U1689" s="1"/>
      <c r="V1689" s="1"/>
      <c r="W1689" s="1"/>
      <c r="X1689" s="1"/>
      <c r="Y1689" s="1"/>
    </row>
    <row r="1690" spans="1:25">
      <c r="A1690" s="1"/>
      <c r="B1690" s="72"/>
      <c r="C1690" s="124"/>
      <c r="D1690" s="124"/>
      <c r="E1690" s="1"/>
      <c r="F1690" s="1"/>
      <c r="G1690" s="1"/>
      <c r="H1690" s="1"/>
      <c r="I1690" s="1"/>
      <c r="J1690" s="1"/>
      <c r="K1690" s="1"/>
      <c r="L1690" s="1"/>
      <c r="M1690" s="1"/>
      <c r="N1690" s="1"/>
      <c r="O1690" s="1"/>
      <c r="P1690" s="1"/>
      <c r="Q1690" s="1"/>
      <c r="R1690" s="1"/>
      <c r="S1690" s="1"/>
      <c r="T1690" s="1"/>
      <c r="U1690" s="1"/>
      <c r="V1690" s="1"/>
      <c r="W1690" s="1"/>
      <c r="X1690" s="1"/>
      <c r="Y1690" s="1"/>
    </row>
    <row r="1691" spans="1:25">
      <c r="A1691" s="1"/>
      <c r="B1691" s="72"/>
      <c r="C1691" s="124"/>
      <c r="D1691" s="124"/>
      <c r="E1691" s="1"/>
      <c r="F1691" s="1"/>
      <c r="G1691" s="1"/>
      <c r="H1691" s="1"/>
      <c r="I1691" s="1"/>
      <c r="J1691" s="1"/>
      <c r="K1691" s="1"/>
      <c r="L1691" s="1"/>
      <c r="M1691" s="1"/>
      <c r="N1691" s="1"/>
      <c r="O1691" s="1"/>
      <c r="P1691" s="1"/>
      <c r="Q1691" s="1"/>
      <c r="R1691" s="1"/>
      <c r="S1691" s="1"/>
      <c r="T1691" s="1"/>
      <c r="U1691" s="1"/>
      <c r="V1691" s="1"/>
      <c r="W1691" s="1"/>
      <c r="X1691" s="1"/>
      <c r="Y1691" s="1"/>
    </row>
    <row r="1692" spans="1:25">
      <c r="A1692" s="1"/>
      <c r="B1692" s="72"/>
      <c r="C1692" s="124"/>
      <c r="D1692" s="124"/>
      <c r="E1692" s="1"/>
      <c r="F1692" s="1"/>
      <c r="G1692" s="1"/>
      <c r="H1692" s="1"/>
      <c r="I1692" s="1"/>
      <c r="J1692" s="1"/>
      <c r="K1692" s="1"/>
      <c r="L1692" s="1"/>
      <c r="M1692" s="1"/>
      <c r="N1692" s="1"/>
      <c r="O1692" s="1"/>
      <c r="P1692" s="1"/>
      <c r="Q1692" s="1"/>
      <c r="R1692" s="1"/>
      <c r="S1692" s="1"/>
      <c r="T1692" s="1"/>
      <c r="U1692" s="1"/>
      <c r="V1692" s="1"/>
      <c r="W1692" s="1"/>
      <c r="X1692" s="1"/>
      <c r="Y1692" s="1"/>
    </row>
    <row r="1693" spans="1:25">
      <c r="A1693" s="1"/>
      <c r="B1693" s="72"/>
      <c r="C1693" s="124"/>
      <c r="D1693" s="124"/>
      <c r="E1693" s="1"/>
      <c r="F1693" s="1"/>
      <c r="G1693" s="1"/>
      <c r="H1693" s="1"/>
      <c r="I1693" s="1"/>
      <c r="J1693" s="1"/>
      <c r="K1693" s="1"/>
      <c r="L1693" s="1"/>
      <c r="M1693" s="1"/>
      <c r="N1693" s="1"/>
      <c r="O1693" s="1"/>
      <c r="P1693" s="1"/>
      <c r="Q1693" s="1"/>
      <c r="R1693" s="1"/>
      <c r="S1693" s="1"/>
      <c r="T1693" s="1"/>
      <c r="U1693" s="1"/>
      <c r="V1693" s="1"/>
      <c r="W1693" s="1"/>
      <c r="X1693" s="1"/>
      <c r="Y1693" s="1"/>
    </row>
    <row r="1694" spans="1:25">
      <c r="A1694" s="1"/>
      <c r="B1694" s="72"/>
      <c r="C1694" s="124"/>
      <c r="D1694" s="124"/>
      <c r="E1694" s="1"/>
      <c r="F1694" s="1"/>
      <c r="G1694" s="1"/>
      <c r="H1694" s="1"/>
      <c r="I1694" s="1"/>
      <c r="J1694" s="1"/>
      <c r="K1694" s="1"/>
      <c r="L1694" s="1"/>
      <c r="M1694" s="1"/>
      <c r="N1694" s="1"/>
      <c r="O1694" s="1"/>
      <c r="P1694" s="1"/>
      <c r="Q1694" s="1"/>
      <c r="R1694" s="1"/>
      <c r="S1694" s="1"/>
      <c r="T1694" s="1"/>
      <c r="U1694" s="1"/>
      <c r="V1694" s="1"/>
      <c r="W1694" s="1"/>
      <c r="X1694" s="1"/>
      <c r="Y1694" s="1"/>
    </row>
    <row r="1695" spans="1:25">
      <c r="A1695" s="1"/>
      <c r="B1695" s="72"/>
      <c r="C1695" s="124"/>
      <c r="D1695" s="124"/>
      <c r="E1695" s="1"/>
      <c r="F1695" s="1"/>
      <c r="G1695" s="1"/>
      <c r="H1695" s="1"/>
      <c r="I1695" s="1"/>
      <c r="J1695" s="1"/>
      <c r="K1695" s="1"/>
      <c r="L1695" s="1"/>
      <c r="M1695" s="1"/>
      <c r="N1695" s="1"/>
      <c r="O1695" s="1"/>
      <c r="P1695" s="1"/>
      <c r="Q1695" s="1"/>
      <c r="R1695" s="1"/>
      <c r="S1695" s="1"/>
      <c r="T1695" s="1"/>
      <c r="U1695" s="1"/>
      <c r="V1695" s="1"/>
      <c r="W1695" s="1"/>
      <c r="X1695" s="1"/>
      <c r="Y1695" s="1"/>
    </row>
    <row r="1696" spans="1:25">
      <c r="A1696" s="1"/>
      <c r="B1696" s="72"/>
      <c r="C1696" s="124"/>
      <c r="D1696" s="124"/>
      <c r="E1696" s="1"/>
      <c r="F1696" s="1"/>
      <c r="G1696" s="1"/>
      <c r="H1696" s="1"/>
      <c r="I1696" s="1"/>
      <c r="J1696" s="1"/>
      <c r="K1696" s="1"/>
      <c r="L1696" s="1"/>
      <c r="M1696" s="1"/>
      <c r="N1696" s="1"/>
      <c r="O1696" s="1"/>
      <c r="P1696" s="1"/>
      <c r="Q1696" s="1"/>
      <c r="R1696" s="1"/>
      <c r="S1696" s="1"/>
      <c r="T1696" s="1"/>
      <c r="U1696" s="1"/>
      <c r="V1696" s="1"/>
      <c r="W1696" s="1"/>
      <c r="X1696" s="1"/>
      <c r="Y1696" s="1"/>
    </row>
    <row r="1697" spans="1:25">
      <c r="A1697" s="1"/>
      <c r="B1697" s="72"/>
      <c r="C1697" s="124"/>
      <c r="D1697" s="124"/>
      <c r="E1697" s="1"/>
      <c r="F1697" s="1"/>
      <c r="G1697" s="1"/>
      <c r="H1697" s="1"/>
      <c r="I1697" s="1"/>
      <c r="J1697" s="1"/>
      <c r="K1697" s="1"/>
      <c r="L1697" s="1"/>
      <c r="M1697" s="1"/>
      <c r="N1697" s="1"/>
      <c r="O1697" s="1"/>
      <c r="P1697" s="1"/>
      <c r="Q1697" s="1"/>
      <c r="R1697" s="1"/>
      <c r="S1697" s="1"/>
      <c r="T1697" s="1"/>
      <c r="U1697" s="1"/>
      <c r="V1697" s="1"/>
      <c r="W1697" s="1"/>
      <c r="X1697" s="1"/>
      <c r="Y1697" s="1"/>
    </row>
    <row r="1698" spans="1:25">
      <c r="A1698" s="1"/>
      <c r="B1698" s="72"/>
      <c r="C1698" s="124"/>
      <c r="D1698" s="124"/>
      <c r="E1698" s="1"/>
      <c r="F1698" s="1"/>
      <c r="G1698" s="1"/>
      <c r="H1698" s="1"/>
      <c r="I1698" s="1"/>
      <c r="J1698" s="1"/>
      <c r="K1698" s="1"/>
      <c r="L1698" s="1"/>
      <c r="M1698" s="1"/>
      <c r="N1698" s="1"/>
      <c r="O1698" s="1"/>
      <c r="P1698" s="1"/>
      <c r="Q1698" s="1"/>
      <c r="R1698" s="1"/>
      <c r="S1698" s="1"/>
      <c r="T1698" s="1"/>
      <c r="U1698" s="1"/>
      <c r="V1698" s="1"/>
      <c r="W1698" s="1"/>
      <c r="X1698" s="1"/>
      <c r="Y1698" s="1"/>
    </row>
    <row r="1699" spans="1:25">
      <c r="A1699" s="1"/>
      <c r="B1699" s="72"/>
      <c r="C1699" s="124"/>
      <c r="D1699" s="124"/>
      <c r="E1699" s="1"/>
      <c r="F1699" s="1"/>
      <c r="G1699" s="1"/>
      <c r="H1699" s="1"/>
      <c r="I1699" s="1"/>
      <c r="J1699" s="1"/>
      <c r="K1699" s="1"/>
      <c r="L1699" s="1"/>
      <c r="M1699" s="1"/>
      <c r="N1699" s="1"/>
      <c r="O1699" s="1"/>
      <c r="P1699" s="1"/>
      <c r="Q1699" s="1"/>
      <c r="R1699" s="1"/>
      <c r="S1699" s="1"/>
      <c r="T1699" s="1"/>
      <c r="U1699" s="1"/>
      <c r="V1699" s="1"/>
      <c r="W1699" s="1"/>
      <c r="X1699" s="1"/>
      <c r="Y1699" s="1"/>
    </row>
    <row r="1700" spans="1:25">
      <c r="A1700" s="1"/>
      <c r="B1700" s="72"/>
      <c r="C1700" s="124"/>
      <c r="D1700" s="124"/>
      <c r="E1700" s="1"/>
      <c r="F1700" s="1"/>
      <c r="G1700" s="1"/>
      <c r="H1700" s="1"/>
      <c r="I1700" s="1"/>
      <c r="J1700" s="1"/>
      <c r="K1700" s="1"/>
      <c r="L1700" s="1"/>
      <c r="M1700" s="1"/>
      <c r="N1700" s="1"/>
      <c r="O1700" s="1"/>
      <c r="P1700" s="1"/>
      <c r="Q1700" s="1"/>
      <c r="R1700" s="1"/>
      <c r="S1700" s="1"/>
      <c r="T1700" s="1"/>
      <c r="U1700" s="1"/>
      <c r="V1700" s="1"/>
      <c r="W1700" s="1"/>
      <c r="X1700" s="1"/>
      <c r="Y1700" s="1"/>
    </row>
    <row r="1701" spans="1:25">
      <c r="A1701" s="1"/>
      <c r="B1701" s="72"/>
      <c r="C1701" s="124"/>
      <c r="D1701" s="124"/>
      <c r="E1701" s="1"/>
      <c r="F1701" s="1"/>
      <c r="G1701" s="1"/>
      <c r="H1701" s="1"/>
      <c r="I1701" s="1"/>
      <c r="J1701" s="1"/>
      <c r="K1701" s="1"/>
      <c r="L1701" s="1"/>
      <c r="M1701" s="1"/>
      <c r="N1701" s="1"/>
      <c r="O1701" s="1"/>
      <c r="P1701" s="1"/>
      <c r="Q1701" s="1"/>
      <c r="R1701" s="1"/>
      <c r="S1701" s="1"/>
      <c r="T1701" s="1"/>
      <c r="U1701" s="1"/>
      <c r="V1701" s="1"/>
      <c r="W1701" s="1"/>
      <c r="X1701" s="1"/>
      <c r="Y1701" s="1"/>
    </row>
    <row r="1702" spans="1:25">
      <c r="A1702" s="1"/>
      <c r="B1702" s="72"/>
      <c r="C1702" s="124"/>
      <c r="D1702" s="124"/>
      <c r="E1702" s="1"/>
      <c r="F1702" s="1"/>
      <c r="G1702" s="1"/>
      <c r="H1702" s="1"/>
      <c r="I1702" s="1"/>
      <c r="J1702" s="1"/>
      <c r="K1702" s="1"/>
      <c r="L1702" s="1"/>
      <c r="M1702" s="1"/>
      <c r="N1702" s="1"/>
      <c r="O1702" s="1"/>
      <c r="P1702" s="1"/>
      <c r="Q1702" s="1"/>
      <c r="R1702" s="1"/>
      <c r="S1702" s="1"/>
      <c r="T1702" s="1"/>
      <c r="U1702" s="1"/>
      <c r="V1702" s="1"/>
      <c r="W1702" s="1"/>
      <c r="X1702" s="1"/>
      <c r="Y1702" s="1"/>
    </row>
    <row r="1703" spans="1:25">
      <c r="A1703" s="1"/>
      <c r="B1703" s="72"/>
      <c r="C1703" s="124"/>
      <c r="D1703" s="124"/>
      <c r="E1703" s="1"/>
      <c r="F1703" s="1"/>
      <c r="G1703" s="1"/>
      <c r="H1703" s="1"/>
      <c r="I1703" s="1"/>
      <c r="J1703" s="1"/>
      <c r="K1703" s="1"/>
      <c r="L1703" s="1"/>
      <c r="M1703" s="1"/>
      <c r="N1703" s="1"/>
      <c r="O1703" s="1"/>
      <c r="P1703" s="1"/>
      <c r="Q1703" s="1"/>
      <c r="R1703" s="1"/>
      <c r="S1703" s="1"/>
      <c r="T1703" s="1"/>
      <c r="U1703" s="1"/>
      <c r="V1703" s="1"/>
      <c r="W1703" s="1"/>
      <c r="X1703" s="1"/>
      <c r="Y1703" s="1"/>
    </row>
    <row r="1704" spans="1:25">
      <c r="A1704" s="1"/>
      <c r="B1704" s="72"/>
      <c r="C1704" s="124"/>
      <c r="D1704" s="124"/>
      <c r="E1704" s="1"/>
      <c r="F1704" s="1"/>
      <c r="G1704" s="1"/>
      <c r="H1704" s="1"/>
      <c r="I1704" s="1"/>
      <c r="J1704" s="1"/>
      <c r="K1704" s="1"/>
      <c r="L1704" s="1"/>
      <c r="M1704" s="1"/>
      <c r="N1704" s="1"/>
      <c r="O1704" s="1"/>
      <c r="P1704" s="1"/>
      <c r="Q1704" s="1"/>
      <c r="R1704" s="1"/>
      <c r="S1704" s="1"/>
      <c r="T1704" s="1"/>
      <c r="U1704" s="1"/>
      <c r="V1704" s="1"/>
      <c r="W1704" s="1"/>
      <c r="X1704" s="1"/>
      <c r="Y1704" s="1"/>
    </row>
    <row r="1705" spans="1:25">
      <c r="A1705" s="1"/>
      <c r="B1705" s="72"/>
      <c r="C1705" s="124"/>
      <c r="D1705" s="124"/>
      <c r="E1705" s="1"/>
      <c r="F1705" s="1"/>
      <c r="G1705" s="1"/>
      <c r="H1705" s="1"/>
      <c r="I1705" s="1"/>
      <c r="J1705" s="1"/>
      <c r="K1705" s="1"/>
      <c r="L1705" s="1"/>
      <c r="M1705" s="1"/>
      <c r="N1705" s="1"/>
      <c r="O1705" s="1"/>
      <c r="P1705" s="1"/>
      <c r="Q1705" s="1"/>
      <c r="R1705" s="1"/>
      <c r="S1705" s="1"/>
      <c r="T1705" s="1"/>
      <c r="U1705" s="1"/>
      <c r="V1705" s="1"/>
      <c r="W1705" s="1"/>
      <c r="X1705" s="1"/>
      <c r="Y1705" s="1"/>
    </row>
    <row r="1706" spans="1:25">
      <c r="A1706" s="1"/>
      <c r="B1706" s="72"/>
      <c r="C1706" s="124"/>
      <c r="D1706" s="124"/>
      <c r="E1706" s="1"/>
      <c r="F1706" s="1"/>
      <c r="G1706" s="1"/>
      <c r="H1706" s="1"/>
      <c r="I1706" s="1"/>
      <c r="J1706" s="1"/>
      <c r="K1706" s="1"/>
      <c r="L1706" s="1"/>
      <c r="M1706" s="1"/>
      <c r="N1706" s="1"/>
      <c r="O1706" s="1"/>
      <c r="P1706" s="1"/>
      <c r="Q1706" s="1"/>
      <c r="R1706" s="1"/>
      <c r="S1706" s="1"/>
      <c r="T1706" s="1"/>
      <c r="U1706" s="1"/>
      <c r="V1706" s="1"/>
      <c r="W1706" s="1"/>
      <c r="X1706" s="1"/>
      <c r="Y1706" s="1"/>
    </row>
    <row r="1707" spans="1:25">
      <c r="A1707" s="1"/>
      <c r="B1707" s="72"/>
      <c r="C1707" s="124"/>
      <c r="D1707" s="124"/>
      <c r="E1707" s="1"/>
      <c r="F1707" s="1"/>
      <c r="G1707" s="1"/>
      <c r="H1707" s="1"/>
      <c r="I1707" s="1"/>
      <c r="J1707" s="1"/>
      <c r="K1707" s="1"/>
      <c r="L1707" s="1"/>
      <c r="M1707" s="1"/>
      <c r="N1707" s="1"/>
      <c r="O1707" s="1"/>
      <c r="P1707" s="1"/>
      <c r="Q1707" s="1"/>
      <c r="R1707" s="1"/>
      <c r="S1707" s="1"/>
      <c r="T1707" s="1"/>
      <c r="U1707" s="1"/>
      <c r="V1707" s="1"/>
      <c r="W1707" s="1"/>
      <c r="X1707" s="1"/>
      <c r="Y1707" s="1"/>
    </row>
    <row r="1708" spans="1:25">
      <c r="A1708" s="1"/>
      <c r="B1708" s="72"/>
      <c r="C1708" s="124"/>
      <c r="D1708" s="124"/>
      <c r="E1708" s="1"/>
      <c r="F1708" s="1"/>
      <c r="G1708" s="1"/>
      <c r="H1708" s="1"/>
      <c r="I1708" s="1"/>
      <c r="J1708" s="1"/>
      <c r="K1708" s="1"/>
      <c r="L1708" s="1"/>
      <c r="M1708" s="1"/>
      <c r="N1708" s="1"/>
      <c r="O1708" s="1"/>
      <c r="P1708" s="1"/>
      <c r="Q1708" s="1"/>
      <c r="R1708" s="1"/>
      <c r="S1708" s="1"/>
      <c r="T1708" s="1"/>
      <c r="U1708" s="1"/>
      <c r="V1708" s="1"/>
      <c r="W1708" s="1"/>
      <c r="X1708" s="1"/>
      <c r="Y1708" s="1"/>
    </row>
    <row r="1709" spans="1:25">
      <c r="A1709" s="1"/>
      <c r="B1709" s="72"/>
      <c r="C1709" s="124"/>
      <c r="D1709" s="124"/>
      <c r="E1709" s="1"/>
      <c r="F1709" s="1"/>
      <c r="G1709" s="1"/>
      <c r="H1709" s="1"/>
      <c r="I1709" s="1"/>
      <c r="J1709" s="1"/>
      <c r="K1709" s="1"/>
      <c r="L1709" s="1"/>
      <c r="M1709" s="1"/>
      <c r="N1709" s="1"/>
      <c r="O1709" s="1"/>
      <c r="P1709" s="1"/>
      <c r="Q1709" s="1"/>
      <c r="R1709" s="1"/>
      <c r="S1709" s="1"/>
      <c r="T1709" s="1"/>
      <c r="U1709" s="1"/>
      <c r="V1709" s="1"/>
      <c r="W1709" s="1"/>
      <c r="X1709" s="1"/>
      <c r="Y1709" s="1"/>
    </row>
    <row r="1710" spans="1:25">
      <c r="A1710" s="1"/>
      <c r="B1710" s="72"/>
      <c r="C1710" s="124"/>
      <c r="D1710" s="124"/>
      <c r="E1710" s="1"/>
      <c r="F1710" s="1"/>
      <c r="G1710" s="1"/>
      <c r="H1710" s="1"/>
      <c r="I1710" s="1"/>
      <c r="J1710" s="1"/>
      <c r="K1710" s="1"/>
      <c r="L1710" s="1"/>
      <c r="M1710" s="1"/>
      <c r="N1710" s="1"/>
      <c r="O1710" s="1"/>
      <c r="P1710" s="1"/>
      <c r="Q1710" s="1"/>
      <c r="R1710" s="1"/>
      <c r="S1710" s="1"/>
      <c r="T1710" s="1"/>
      <c r="U1710" s="1"/>
      <c r="V1710" s="1"/>
      <c r="W1710" s="1"/>
      <c r="X1710" s="1"/>
      <c r="Y1710" s="1"/>
    </row>
    <row r="1711" spans="1:25">
      <c r="A1711" s="1"/>
      <c r="B1711" s="72"/>
      <c r="C1711" s="124"/>
      <c r="D1711" s="124"/>
      <c r="E1711" s="1"/>
      <c r="F1711" s="1"/>
      <c r="G1711" s="1"/>
      <c r="H1711" s="1"/>
      <c r="I1711" s="1"/>
      <c r="J1711" s="1"/>
      <c r="K1711" s="1"/>
      <c r="L1711" s="1"/>
      <c r="M1711" s="1"/>
      <c r="N1711" s="1"/>
      <c r="O1711" s="1"/>
      <c r="P1711" s="1"/>
      <c r="Q1711" s="1"/>
      <c r="R1711" s="1"/>
      <c r="S1711" s="1"/>
      <c r="T1711" s="1"/>
      <c r="U1711" s="1"/>
      <c r="V1711" s="1"/>
      <c r="W1711" s="1"/>
      <c r="X1711" s="1"/>
      <c r="Y1711" s="1"/>
    </row>
    <row r="1712" spans="1:25">
      <c r="A1712" s="1"/>
      <c r="B1712" s="72"/>
      <c r="C1712" s="124"/>
      <c r="D1712" s="124"/>
      <c r="E1712" s="1"/>
      <c r="F1712" s="1"/>
      <c r="G1712" s="1"/>
      <c r="H1712" s="1"/>
      <c r="I1712" s="1"/>
      <c r="J1712" s="1"/>
      <c r="K1712" s="1"/>
      <c r="L1712" s="1"/>
      <c r="M1712" s="1"/>
      <c r="N1712" s="1"/>
      <c r="O1712" s="1"/>
      <c r="P1712" s="1"/>
      <c r="Q1712" s="1"/>
      <c r="R1712" s="1"/>
      <c r="S1712" s="1"/>
      <c r="T1712" s="1"/>
      <c r="U1712" s="1"/>
      <c r="V1712" s="1"/>
      <c r="W1712" s="1"/>
      <c r="X1712" s="1"/>
      <c r="Y1712" s="1"/>
    </row>
    <row r="1713" spans="1:25">
      <c r="A1713" s="1"/>
      <c r="B1713" s="72"/>
      <c r="C1713" s="124"/>
      <c r="D1713" s="124"/>
      <c r="E1713" s="1"/>
      <c r="F1713" s="1"/>
      <c r="G1713" s="1"/>
      <c r="H1713" s="1"/>
      <c r="I1713" s="1"/>
      <c r="J1713" s="1"/>
      <c r="K1713" s="1"/>
      <c r="L1713" s="1"/>
      <c r="M1713" s="1"/>
      <c r="N1713" s="1"/>
      <c r="O1713" s="1"/>
      <c r="P1713" s="1"/>
      <c r="Q1713" s="1"/>
      <c r="R1713" s="1"/>
      <c r="S1713" s="1"/>
      <c r="T1713" s="1"/>
      <c r="U1713" s="1"/>
      <c r="V1713" s="1"/>
      <c r="W1713" s="1"/>
      <c r="X1713" s="1"/>
      <c r="Y1713" s="1"/>
    </row>
    <row r="1714" spans="1:25">
      <c r="A1714" s="1"/>
      <c r="B1714" s="72"/>
      <c r="C1714" s="124"/>
      <c r="D1714" s="124"/>
      <c r="E1714" s="1"/>
      <c r="F1714" s="1"/>
      <c r="G1714" s="1"/>
      <c r="H1714" s="1"/>
      <c r="I1714" s="1"/>
      <c r="J1714" s="1"/>
      <c r="K1714" s="1"/>
      <c r="L1714" s="1"/>
      <c r="M1714" s="1"/>
      <c r="N1714" s="1"/>
      <c r="O1714" s="1"/>
      <c r="P1714" s="1"/>
      <c r="Q1714" s="1"/>
      <c r="R1714" s="1"/>
      <c r="S1714" s="1"/>
      <c r="T1714" s="1"/>
      <c r="U1714" s="1"/>
      <c r="V1714" s="1"/>
      <c r="W1714" s="1"/>
      <c r="X1714" s="1"/>
      <c r="Y1714" s="1"/>
    </row>
    <row r="1715" spans="1:25">
      <c r="A1715" s="1"/>
      <c r="B1715" s="72"/>
      <c r="C1715" s="124"/>
      <c r="D1715" s="124"/>
      <c r="E1715" s="1"/>
      <c r="F1715" s="1"/>
      <c r="G1715" s="1"/>
      <c r="H1715" s="1"/>
      <c r="I1715" s="1"/>
      <c r="J1715" s="1"/>
      <c r="K1715" s="1"/>
      <c r="L1715" s="1"/>
      <c r="M1715" s="1"/>
      <c r="N1715" s="1"/>
      <c r="O1715" s="1"/>
      <c r="P1715" s="1"/>
      <c r="Q1715" s="1"/>
      <c r="R1715" s="1"/>
      <c r="S1715" s="1"/>
      <c r="T1715" s="1"/>
      <c r="U1715" s="1"/>
      <c r="V1715" s="1"/>
      <c r="W1715" s="1"/>
      <c r="X1715" s="1"/>
      <c r="Y1715" s="1"/>
    </row>
    <row r="1716" spans="1:25">
      <c r="A1716" s="1"/>
      <c r="B1716" s="72"/>
      <c r="C1716" s="124"/>
      <c r="D1716" s="124"/>
      <c r="E1716" s="1"/>
      <c r="F1716" s="1"/>
      <c r="G1716" s="1"/>
      <c r="H1716" s="1"/>
      <c r="I1716" s="1"/>
      <c r="J1716" s="1"/>
      <c r="K1716" s="1"/>
      <c r="L1716" s="1"/>
      <c r="M1716" s="1"/>
      <c r="N1716" s="1"/>
      <c r="O1716" s="1"/>
      <c r="P1716" s="1"/>
      <c r="Q1716" s="1"/>
      <c r="R1716" s="1"/>
      <c r="S1716" s="1"/>
      <c r="T1716" s="1"/>
      <c r="U1716" s="1"/>
      <c r="V1716" s="1"/>
      <c r="W1716" s="1"/>
      <c r="X1716" s="1"/>
      <c r="Y1716" s="1"/>
    </row>
    <row r="1717" spans="1:25">
      <c r="A1717" s="1"/>
      <c r="B1717" s="72"/>
      <c r="C1717" s="124"/>
      <c r="D1717" s="124"/>
      <c r="E1717" s="1"/>
      <c r="F1717" s="1"/>
      <c r="G1717" s="1"/>
      <c r="H1717" s="1"/>
      <c r="I1717" s="1"/>
      <c r="J1717" s="1"/>
      <c r="K1717" s="1"/>
      <c r="L1717" s="1"/>
      <c r="M1717" s="1"/>
      <c r="N1717" s="1"/>
      <c r="O1717" s="1"/>
      <c r="P1717" s="1"/>
      <c r="Q1717" s="1"/>
      <c r="R1717" s="1"/>
      <c r="S1717" s="1"/>
      <c r="T1717" s="1"/>
      <c r="U1717" s="1"/>
      <c r="V1717" s="1"/>
      <c r="W1717" s="1"/>
      <c r="X1717" s="1"/>
      <c r="Y1717" s="1"/>
    </row>
    <row r="1718" spans="1:25">
      <c r="A1718" s="1"/>
      <c r="B1718" s="72"/>
      <c r="C1718" s="124"/>
      <c r="D1718" s="124"/>
      <c r="E1718" s="1"/>
      <c r="F1718" s="1"/>
      <c r="G1718" s="1"/>
      <c r="H1718" s="1"/>
      <c r="I1718" s="1"/>
      <c r="J1718" s="1"/>
      <c r="K1718" s="1"/>
      <c r="L1718" s="1"/>
      <c r="M1718" s="1"/>
      <c r="N1718" s="1"/>
      <c r="O1718" s="1"/>
      <c r="P1718" s="1"/>
      <c r="Q1718" s="1"/>
      <c r="R1718" s="1"/>
      <c r="S1718" s="1"/>
      <c r="T1718" s="1"/>
      <c r="U1718" s="1"/>
      <c r="V1718" s="1"/>
      <c r="W1718" s="1"/>
      <c r="X1718" s="1"/>
      <c r="Y1718" s="1"/>
    </row>
    <row r="1719" spans="1:25">
      <c r="A1719" s="1"/>
      <c r="B1719" s="72"/>
      <c r="C1719" s="124"/>
      <c r="D1719" s="124"/>
      <c r="E1719" s="1"/>
      <c r="F1719" s="1"/>
      <c r="G1719" s="1"/>
      <c r="H1719" s="1"/>
      <c r="I1719" s="1"/>
      <c r="J1719" s="1"/>
      <c r="K1719" s="1"/>
      <c r="L1719" s="1"/>
      <c r="M1719" s="1"/>
      <c r="N1719" s="1"/>
      <c r="O1719" s="1"/>
      <c r="P1719" s="1"/>
      <c r="Q1719" s="1"/>
      <c r="R1719" s="1"/>
      <c r="S1719" s="1"/>
      <c r="T1719" s="1"/>
      <c r="U1719" s="1"/>
      <c r="V1719" s="1"/>
      <c r="W1719" s="1"/>
      <c r="X1719" s="1"/>
      <c r="Y1719" s="1"/>
    </row>
    <row r="1720" spans="1:25">
      <c r="A1720" s="1"/>
      <c r="B1720" s="72"/>
      <c r="C1720" s="124"/>
      <c r="D1720" s="124"/>
      <c r="E1720" s="1"/>
      <c r="F1720" s="1"/>
      <c r="G1720" s="1"/>
      <c r="H1720" s="1"/>
      <c r="I1720" s="1"/>
      <c r="J1720" s="1"/>
      <c r="K1720" s="1"/>
      <c r="L1720" s="1"/>
      <c r="M1720" s="1"/>
      <c r="N1720" s="1"/>
      <c r="O1720" s="1"/>
      <c r="P1720" s="1"/>
      <c r="Q1720" s="1"/>
      <c r="R1720" s="1"/>
      <c r="S1720" s="1"/>
      <c r="T1720" s="1"/>
      <c r="U1720" s="1"/>
      <c r="V1720" s="1"/>
      <c r="W1720" s="1"/>
      <c r="X1720" s="1"/>
      <c r="Y1720" s="1"/>
    </row>
    <row r="1721" spans="1:25">
      <c r="A1721" s="1"/>
      <c r="B1721" s="72"/>
      <c r="C1721" s="124"/>
      <c r="D1721" s="124"/>
      <c r="E1721" s="1"/>
      <c r="F1721" s="1"/>
      <c r="G1721" s="1"/>
      <c r="H1721" s="1"/>
      <c r="I1721" s="1"/>
      <c r="J1721" s="1"/>
      <c r="K1721" s="1"/>
      <c r="L1721" s="1"/>
      <c r="M1721" s="1"/>
      <c r="N1721" s="1"/>
      <c r="O1721" s="1"/>
      <c r="P1721" s="1"/>
      <c r="Q1721" s="1"/>
      <c r="R1721" s="1"/>
      <c r="S1721" s="1"/>
      <c r="T1721" s="1"/>
      <c r="U1721" s="1"/>
      <c r="V1721" s="1"/>
      <c r="W1721" s="1"/>
      <c r="X1721" s="1"/>
      <c r="Y1721" s="1"/>
    </row>
    <row r="1722" spans="1:25">
      <c r="A1722" s="1"/>
      <c r="B1722" s="72"/>
      <c r="C1722" s="124"/>
      <c r="D1722" s="124"/>
      <c r="E1722" s="1"/>
      <c r="F1722" s="1"/>
      <c r="G1722" s="1"/>
      <c r="H1722" s="1"/>
      <c r="I1722" s="1"/>
      <c r="J1722" s="1"/>
      <c r="K1722" s="1"/>
      <c r="L1722" s="1"/>
      <c r="M1722" s="1"/>
      <c r="N1722" s="1"/>
      <c r="O1722" s="1"/>
      <c r="P1722" s="1"/>
      <c r="Q1722" s="1"/>
      <c r="R1722" s="1"/>
      <c r="S1722" s="1"/>
      <c r="T1722" s="1"/>
      <c r="U1722" s="1"/>
      <c r="V1722" s="1"/>
      <c r="W1722" s="1"/>
      <c r="X1722" s="1"/>
      <c r="Y1722" s="1"/>
    </row>
    <row r="1723" spans="1:25">
      <c r="A1723" s="1"/>
      <c r="B1723" s="72"/>
      <c r="C1723" s="124"/>
      <c r="D1723" s="124"/>
      <c r="E1723" s="1"/>
      <c r="F1723" s="1"/>
      <c r="G1723" s="1"/>
      <c r="H1723" s="1"/>
      <c r="I1723" s="1"/>
      <c r="J1723" s="1"/>
      <c r="K1723" s="1"/>
      <c r="L1723" s="1"/>
      <c r="M1723" s="1"/>
      <c r="N1723" s="1"/>
      <c r="O1723" s="1"/>
      <c r="P1723" s="1"/>
      <c r="Q1723" s="1"/>
      <c r="R1723" s="1"/>
      <c r="S1723" s="1"/>
      <c r="T1723" s="1"/>
      <c r="U1723" s="1"/>
      <c r="V1723" s="1"/>
      <c r="W1723" s="1"/>
      <c r="X1723" s="1"/>
      <c r="Y1723" s="1"/>
    </row>
    <row r="1724" spans="1:25">
      <c r="A1724" s="1"/>
      <c r="B1724" s="72"/>
      <c r="C1724" s="124"/>
      <c r="D1724" s="124"/>
      <c r="E1724" s="1"/>
      <c r="F1724" s="1"/>
      <c r="G1724" s="1"/>
      <c r="H1724" s="1"/>
      <c r="I1724" s="1"/>
      <c r="J1724" s="1"/>
      <c r="K1724" s="1"/>
      <c r="L1724" s="1"/>
      <c r="M1724" s="1"/>
      <c r="N1724" s="1"/>
      <c r="O1724" s="1"/>
      <c r="P1724" s="1"/>
      <c r="Q1724" s="1"/>
      <c r="R1724" s="1"/>
      <c r="S1724" s="1"/>
      <c r="T1724" s="1"/>
      <c r="U1724" s="1"/>
      <c r="V1724" s="1"/>
      <c r="W1724" s="1"/>
      <c r="X1724" s="1"/>
      <c r="Y1724" s="1"/>
    </row>
    <row r="1725" spans="1:25">
      <c r="A1725" s="1"/>
      <c r="B1725" s="72"/>
      <c r="C1725" s="124"/>
      <c r="D1725" s="124"/>
      <c r="E1725" s="1"/>
      <c r="F1725" s="1"/>
      <c r="G1725" s="1"/>
      <c r="H1725" s="1"/>
      <c r="I1725" s="1"/>
      <c r="J1725" s="1"/>
      <c r="K1725" s="1"/>
      <c r="L1725" s="1"/>
      <c r="M1725" s="1"/>
      <c r="N1725" s="1"/>
      <c r="O1725" s="1"/>
      <c r="P1725" s="1"/>
      <c r="Q1725" s="1"/>
      <c r="R1725" s="1"/>
      <c r="S1725" s="1"/>
      <c r="T1725" s="1"/>
      <c r="U1725" s="1"/>
      <c r="V1725" s="1"/>
      <c r="W1725" s="1"/>
      <c r="X1725" s="1"/>
      <c r="Y1725" s="1"/>
    </row>
    <row r="1726" spans="1:25">
      <c r="A1726" s="1"/>
      <c r="B1726" s="72"/>
      <c r="C1726" s="124"/>
      <c r="D1726" s="124"/>
      <c r="E1726" s="1"/>
      <c r="F1726" s="1"/>
      <c r="G1726" s="1"/>
      <c r="H1726" s="1"/>
      <c r="I1726" s="1"/>
      <c r="J1726" s="1"/>
      <c r="K1726" s="1"/>
      <c r="L1726" s="1"/>
      <c r="M1726" s="1"/>
      <c r="N1726" s="1"/>
      <c r="O1726" s="1"/>
      <c r="P1726" s="1"/>
      <c r="Q1726" s="1"/>
      <c r="R1726" s="1"/>
      <c r="S1726" s="1"/>
      <c r="T1726" s="1"/>
      <c r="U1726" s="1"/>
      <c r="V1726" s="1"/>
      <c r="W1726" s="1"/>
      <c r="X1726" s="1"/>
      <c r="Y1726" s="1"/>
    </row>
    <row r="1727" spans="1:25">
      <c r="A1727" s="1"/>
      <c r="B1727" s="72"/>
      <c r="C1727" s="124"/>
      <c r="D1727" s="124"/>
      <c r="E1727" s="1"/>
      <c r="F1727" s="1"/>
      <c r="G1727" s="1"/>
      <c r="H1727" s="1"/>
      <c r="I1727" s="1"/>
      <c r="J1727" s="1"/>
      <c r="K1727" s="1"/>
      <c r="L1727" s="1"/>
      <c r="M1727" s="1"/>
      <c r="N1727" s="1"/>
      <c r="O1727" s="1"/>
      <c r="P1727" s="1"/>
      <c r="Q1727" s="1"/>
      <c r="R1727" s="1"/>
      <c r="S1727" s="1"/>
      <c r="T1727" s="1"/>
      <c r="U1727" s="1"/>
      <c r="V1727" s="1"/>
      <c r="W1727" s="1"/>
      <c r="X1727" s="1"/>
      <c r="Y1727" s="1"/>
    </row>
    <row r="1728" spans="1:25">
      <c r="A1728" s="1"/>
      <c r="B1728" s="72"/>
      <c r="C1728" s="124"/>
      <c r="D1728" s="124"/>
      <c r="E1728" s="1"/>
      <c r="F1728" s="1"/>
      <c r="G1728" s="1"/>
      <c r="H1728" s="1"/>
      <c r="I1728" s="1"/>
      <c r="J1728" s="1"/>
      <c r="K1728" s="1"/>
      <c r="L1728" s="1"/>
      <c r="M1728" s="1"/>
      <c r="N1728" s="1"/>
      <c r="O1728" s="1"/>
      <c r="P1728" s="1"/>
      <c r="Q1728" s="1"/>
      <c r="R1728" s="1"/>
      <c r="S1728" s="1"/>
      <c r="T1728" s="1"/>
      <c r="U1728" s="1"/>
      <c r="V1728" s="1"/>
      <c r="W1728" s="1"/>
      <c r="X1728" s="1"/>
      <c r="Y1728" s="1"/>
    </row>
    <row r="1729" spans="1:25">
      <c r="A1729" s="1"/>
      <c r="B1729" s="72"/>
      <c r="C1729" s="124"/>
      <c r="D1729" s="124"/>
      <c r="E1729" s="1"/>
      <c r="F1729" s="1"/>
      <c r="G1729" s="1"/>
      <c r="H1729" s="1"/>
      <c r="I1729" s="1"/>
      <c r="J1729" s="1"/>
      <c r="K1729" s="1"/>
      <c r="L1729" s="1"/>
      <c r="M1729" s="1"/>
      <c r="N1729" s="1"/>
      <c r="O1729" s="1"/>
      <c r="P1729" s="1"/>
      <c r="Q1729" s="1"/>
      <c r="R1729" s="1"/>
      <c r="S1729" s="1"/>
      <c r="T1729" s="1"/>
      <c r="U1729" s="1"/>
      <c r="V1729" s="1"/>
      <c r="W1729" s="1"/>
      <c r="X1729" s="1"/>
      <c r="Y1729" s="1"/>
    </row>
    <row r="1730" spans="1:25">
      <c r="A1730" s="1"/>
      <c r="B1730" s="72"/>
      <c r="C1730" s="124"/>
      <c r="D1730" s="124"/>
      <c r="E1730" s="1"/>
      <c r="F1730" s="1"/>
      <c r="G1730" s="1"/>
      <c r="H1730" s="1"/>
      <c r="I1730" s="1"/>
      <c r="J1730" s="1"/>
      <c r="K1730" s="1"/>
      <c r="L1730" s="1"/>
      <c r="M1730" s="1"/>
      <c r="N1730" s="1"/>
      <c r="O1730" s="1"/>
      <c r="P1730" s="1"/>
      <c r="Q1730" s="1"/>
      <c r="R1730" s="1"/>
      <c r="S1730" s="1"/>
      <c r="T1730" s="1"/>
      <c r="U1730" s="1"/>
      <c r="V1730" s="1"/>
      <c r="W1730" s="1"/>
      <c r="X1730" s="1"/>
      <c r="Y1730" s="1"/>
    </row>
    <row r="1731" spans="1:25">
      <c r="A1731" s="1"/>
      <c r="B1731" s="72"/>
      <c r="C1731" s="124"/>
      <c r="D1731" s="124"/>
      <c r="E1731" s="1"/>
      <c r="F1731" s="1"/>
      <c r="G1731" s="1"/>
      <c r="H1731" s="1"/>
      <c r="I1731" s="1"/>
      <c r="J1731" s="1"/>
      <c r="K1731" s="1"/>
      <c r="L1731" s="1"/>
      <c r="M1731" s="1"/>
      <c r="N1731" s="1"/>
      <c r="O1731" s="1"/>
      <c r="P1731" s="1"/>
      <c r="Q1731" s="1"/>
      <c r="R1731" s="1"/>
      <c r="S1731" s="1"/>
      <c r="T1731" s="1"/>
      <c r="U1731" s="1"/>
      <c r="V1731" s="1"/>
      <c r="W1731" s="1"/>
      <c r="X1731" s="1"/>
      <c r="Y1731" s="1"/>
    </row>
    <row r="1732" spans="1:25">
      <c r="A1732" s="1"/>
      <c r="B1732" s="72"/>
      <c r="C1732" s="124"/>
      <c r="D1732" s="124"/>
      <c r="E1732" s="1"/>
      <c r="F1732" s="1"/>
      <c r="G1732" s="1"/>
      <c r="H1732" s="1"/>
      <c r="I1732" s="1"/>
      <c r="J1732" s="1"/>
      <c r="K1732" s="1"/>
      <c r="L1732" s="1"/>
      <c r="M1732" s="1"/>
      <c r="N1732" s="1"/>
      <c r="O1732" s="1"/>
      <c r="P1732" s="1"/>
      <c r="Q1732" s="1"/>
      <c r="R1732" s="1"/>
      <c r="S1732" s="1"/>
      <c r="T1732" s="1"/>
      <c r="U1732" s="1"/>
      <c r="V1732" s="1"/>
      <c r="W1732" s="1"/>
      <c r="X1732" s="1"/>
      <c r="Y1732" s="1"/>
    </row>
    <row r="1733" spans="1:25">
      <c r="A1733" s="1"/>
      <c r="B1733" s="72"/>
      <c r="C1733" s="124"/>
      <c r="D1733" s="124"/>
      <c r="E1733" s="1"/>
      <c r="F1733" s="1"/>
      <c r="G1733" s="1"/>
      <c r="H1733" s="1"/>
      <c r="I1733" s="1"/>
      <c r="J1733" s="1"/>
      <c r="K1733" s="1"/>
      <c r="L1733" s="1"/>
      <c r="M1733" s="1"/>
      <c r="N1733" s="1"/>
      <c r="O1733" s="1"/>
      <c r="P1733" s="1"/>
      <c r="Q1733" s="1"/>
      <c r="R1733" s="1"/>
      <c r="S1733" s="1"/>
      <c r="T1733" s="1"/>
      <c r="U1733" s="1"/>
      <c r="V1733" s="1"/>
      <c r="W1733" s="1"/>
      <c r="X1733" s="1"/>
      <c r="Y1733" s="1"/>
    </row>
  </sheetData>
  <phoneticPr fontId="0" type="noConversion"/>
  <printOptions horizontalCentered="1" verticalCentered="1"/>
  <pageMargins left="0.78740157480314998" right="0.78740157480314998" top="0.98425196850393704" bottom="0.98425196850393704" header="0.511811023622047" footer="0.511811023622047"/>
  <pageSetup scale="63" orientation="portrait"/>
  <headerFooter alignWithMargins="0">
    <oddFooter>&amp;C&amp;D&amp;T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33:F38"/>
  <sheetViews>
    <sheetView zoomScaleNormal="100" workbookViewId="0">
      <selection activeCell="O21" sqref="O21"/>
    </sheetView>
  </sheetViews>
  <sheetFormatPr baseColWidth="10" defaultColWidth="8.7109375" defaultRowHeight="16"/>
  <sheetData>
    <row r="33" spans="1:6" ht="23">
      <c r="A33" s="46"/>
      <c r="F33" s="47" t="s">
        <v>184</v>
      </c>
    </row>
    <row r="34" spans="1:6" ht="23">
      <c r="F34" s="50" t="s">
        <v>501</v>
      </c>
    </row>
    <row r="36" spans="1:6" ht="18">
      <c r="A36" s="49" t="s">
        <v>481</v>
      </c>
    </row>
    <row r="37" spans="1:6" ht="18">
      <c r="A37" s="49" t="s">
        <v>314</v>
      </c>
    </row>
    <row r="38" spans="1:6" ht="18">
      <c r="A38" s="49" t="s">
        <v>326</v>
      </c>
    </row>
  </sheetData>
  <phoneticPr fontId="0" type="noConversion"/>
  <pageMargins left="0.75" right="0.75" top="1" bottom="1" header="0.5" footer="0.5"/>
  <pageSetup scale="69" orientation="portrait" verticalDpi="96"/>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Y1733"/>
  <sheetViews>
    <sheetView topLeftCell="A106" zoomScale="125" zoomScaleNormal="125" workbookViewId="0">
      <selection activeCell="A113" sqref="A113:G113"/>
    </sheetView>
  </sheetViews>
  <sheetFormatPr baseColWidth="10" defaultColWidth="8.85546875" defaultRowHeight="13"/>
  <cols>
    <col min="1" max="1" width="5.28515625" style="2" customWidth="1"/>
    <col min="2" max="2" width="7.140625" style="73" customWidth="1"/>
    <col min="3" max="3" width="6" style="125" customWidth="1"/>
    <col min="4" max="5" width="5.28515625" style="2" customWidth="1"/>
    <col min="6" max="6" width="6" style="2" customWidth="1"/>
    <col min="7" max="91" width="5.28515625" style="2" customWidth="1"/>
    <col min="92" max="16384" width="8.85546875" style="2"/>
  </cols>
  <sheetData>
    <row r="1" spans="1:25" ht="9.75" customHeight="1">
      <c r="A1" s="1"/>
      <c r="B1" s="72"/>
      <c r="C1" s="124"/>
      <c r="D1" s="1"/>
      <c r="E1" s="1"/>
      <c r="F1" s="1"/>
      <c r="G1" s="1"/>
      <c r="H1" s="1"/>
      <c r="I1" s="1"/>
      <c r="J1" s="1"/>
      <c r="K1" s="1"/>
      <c r="L1" s="1"/>
      <c r="M1" s="1"/>
      <c r="N1" s="1"/>
      <c r="O1" s="1"/>
      <c r="P1" s="1"/>
      <c r="Q1" s="1"/>
      <c r="R1" s="1"/>
      <c r="S1" s="1"/>
      <c r="T1" s="1"/>
      <c r="U1" s="1"/>
      <c r="V1" s="1"/>
      <c r="W1" s="1"/>
      <c r="X1" s="1"/>
      <c r="Y1" s="1"/>
    </row>
    <row r="2" spans="1:25" ht="9.75" customHeight="1">
      <c r="A2" s="1"/>
      <c r="B2" s="72" t="s">
        <v>369</v>
      </c>
      <c r="C2" s="124"/>
      <c r="D2" s="1"/>
      <c r="E2" s="72" t="s">
        <v>370</v>
      </c>
      <c r="F2" s="1"/>
      <c r="G2" s="1"/>
      <c r="H2" s="1"/>
      <c r="I2" s="1"/>
      <c r="J2" s="1"/>
      <c r="K2" s="1"/>
      <c r="L2" s="1"/>
      <c r="M2" s="1"/>
      <c r="N2" s="1"/>
      <c r="O2" s="1"/>
      <c r="P2" s="1"/>
      <c r="Q2" s="1"/>
      <c r="R2" s="1"/>
      <c r="S2" s="1"/>
      <c r="T2" s="1"/>
      <c r="U2" s="1"/>
      <c r="V2" s="1"/>
      <c r="W2" s="1"/>
      <c r="X2" s="1"/>
      <c r="Y2" s="1"/>
    </row>
    <row r="3" spans="1:25" ht="9.75" customHeight="1">
      <c r="A3" s="1"/>
      <c r="B3" s="124" t="s">
        <v>316</v>
      </c>
      <c r="C3" s="124" t="s">
        <v>315</v>
      </c>
      <c r="D3" s="1"/>
      <c r="E3" s="124" t="s">
        <v>316</v>
      </c>
      <c r="F3" s="124" t="s">
        <v>315</v>
      </c>
      <c r="G3" s="1"/>
      <c r="H3" s="1"/>
      <c r="I3" s="1"/>
      <c r="J3" s="1"/>
      <c r="K3" s="1"/>
      <c r="L3" s="1"/>
      <c r="M3" s="1"/>
      <c r="N3" s="1"/>
      <c r="O3" s="1"/>
      <c r="P3" s="1"/>
      <c r="Q3" s="1"/>
      <c r="R3" s="1"/>
      <c r="S3" s="1"/>
      <c r="T3" s="1"/>
      <c r="U3" s="1"/>
      <c r="V3" s="1"/>
      <c r="W3" s="1"/>
      <c r="X3" s="1"/>
      <c r="Y3" s="1"/>
    </row>
    <row r="4" spans="1:25" ht="9.75" customHeight="1">
      <c r="A4" s="1">
        <v>1913</v>
      </c>
      <c r="B4" s="72">
        <f>(1-'Table A1'!D6/100)*'Table A0'!G6/0.99</f>
        <v>16447.576606649847</v>
      </c>
      <c r="C4" s="72">
        <f>'Table A4'!D6</f>
        <v>356466.75031878252</v>
      </c>
      <c r="D4" s="1"/>
      <c r="E4" s="72">
        <f>(1-'Table A3'!D6/100)*'Table A0'!J6/0.99</f>
        <v>16447.576606649847</v>
      </c>
      <c r="F4" s="72">
        <f>'Table A6'!D6</f>
        <v>356466.75031878246</v>
      </c>
      <c r="G4" s="1"/>
      <c r="H4" s="1"/>
      <c r="I4" s="1"/>
      <c r="J4" s="1"/>
      <c r="K4" s="1"/>
      <c r="L4" s="1"/>
      <c r="M4" s="1"/>
      <c r="N4" s="1"/>
      <c r="O4" s="1"/>
      <c r="P4" s="1"/>
      <c r="Q4" s="1"/>
      <c r="R4" s="1"/>
      <c r="S4" s="1"/>
      <c r="T4" s="1"/>
      <c r="U4" s="1"/>
      <c r="V4" s="1"/>
      <c r="W4" s="1"/>
      <c r="X4" s="1"/>
      <c r="Y4" s="1"/>
    </row>
    <row r="5" spans="1:25" ht="9.75" customHeight="1">
      <c r="A5" s="1">
        <v>1914</v>
      </c>
      <c r="B5" s="72">
        <f>(1-'Table A1'!D7/100)*'Table A0'!G7/0.99</f>
        <v>16030.250827367838</v>
      </c>
      <c r="C5" s="72">
        <f>'Table A4'!D7</f>
        <v>352099.62935979076</v>
      </c>
      <c r="D5" s="192">
        <f t="shared" ref="D5:D68" si="0">B5/B4-1</f>
        <v>-2.5373086215830898E-2</v>
      </c>
      <c r="E5" s="72">
        <f>(1-'Table A3'!D7/100)*'Table A0'!J7/0.99</f>
        <v>16030.250827367838</v>
      </c>
      <c r="F5" s="72">
        <f>'Table A6'!D7</f>
        <v>352099.62935979076</v>
      </c>
      <c r="G5" s="192">
        <f t="shared" ref="G5:G68" si="1">E5/E4-1</f>
        <v>-2.5373086215830898E-2</v>
      </c>
      <c r="H5" s="1"/>
      <c r="I5" s="1"/>
      <c r="J5" s="1"/>
      <c r="K5" s="1"/>
      <c r="L5" s="1"/>
      <c r="M5" s="1"/>
      <c r="N5" s="1"/>
      <c r="O5" s="1"/>
      <c r="P5" s="1"/>
      <c r="Q5" s="1"/>
      <c r="R5" s="1"/>
      <c r="S5" s="1"/>
      <c r="T5" s="1"/>
      <c r="U5" s="1"/>
      <c r="V5" s="1"/>
      <c r="W5" s="1"/>
      <c r="X5" s="1"/>
      <c r="Y5" s="1"/>
    </row>
    <row r="6" spans="1:25" ht="9.75" customHeight="1">
      <c r="A6" s="1">
        <v>1915</v>
      </c>
      <c r="B6" s="72">
        <f>(1-'Table A1'!D8/100)*'Table A0'!G8/0.99</f>
        <v>16299.890093396669</v>
      </c>
      <c r="C6" s="72">
        <f>'Table A4'!D8</f>
        <v>344142.20638296072</v>
      </c>
      <c r="D6" s="192">
        <f t="shared" si="0"/>
        <v>1.682065171235414E-2</v>
      </c>
      <c r="E6" s="72">
        <f>(1-'Table A3'!D8/100)*'Table A0'!J8/0.99</f>
        <v>16299.890663882014</v>
      </c>
      <c r="F6" s="72">
        <f>'Table A6'!D8</f>
        <v>344142.14990491164</v>
      </c>
      <c r="G6" s="192">
        <f t="shared" si="1"/>
        <v>1.6820687300402648E-2</v>
      </c>
      <c r="H6" s="1"/>
      <c r="I6" s="1"/>
      <c r="J6" s="1"/>
      <c r="K6" s="1"/>
      <c r="L6" s="1"/>
      <c r="M6" s="1"/>
      <c r="N6" s="1"/>
      <c r="O6" s="1"/>
      <c r="P6" s="1"/>
      <c r="Q6" s="1"/>
      <c r="R6" s="1"/>
      <c r="S6" s="1"/>
      <c r="T6" s="1"/>
      <c r="U6" s="1"/>
      <c r="V6" s="1"/>
      <c r="W6" s="1"/>
      <c r="X6" s="1"/>
      <c r="Y6" s="1"/>
    </row>
    <row r="7" spans="1:25" ht="9.75" customHeight="1">
      <c r="A7" s="1">
        <v>1916</v>
      </c>
      <c r="B7" s="72">
        <f>(1-'Table A1'!D9/100)*'Table A0'!G9/0.99</f>
        <v>17518.555423895043</v>
      </c>
      <c r="C7" s="72">
        <f>'Table A4'!D9</f>
        <v>395593.3914534314</v>
      </c>
      <c r="D7" s="192">
        <f t="shared" si="0"/>
        <v>7.476524832471565E-2</v>
      </c>
      <c r="E7" s="72">
        <f>(1-'Table A3'!D9/100)*'Table A0'!J9/0.99</f>
        <v>17637.747339962873</v>
      </c>
      <c r="F7" s="72">
        <f>'Table A6'!D9</f>
        <v>417889.95859761845</v>
      </c>
      <c r="G7" s="192">
        <f t="shared" si="1"/>
        <v>8.2077647247373209E-2</v>
      </c>
      <c r="H7" s="1"/>
      <c r="I7" s="1"/>
      <c r="J7" s="1"/>
      <c r="K7" s="1"/>
      <c r="L7" s="1"/>
      <c r="M7" s="1"/>
      <c r="N7" s="1"/>
      <c r="O7" s="1"/>
      <c r="P7" s="1"/>
      <c r="Q7" s="1"/>
      <c r="R7" s="1"/>
      <c r="S7" s="1"/>
      <c r="T7" s="1"/>
      <c r="U7" s="1"/>
      <c r="V7" s="1"/>
      <c r="W7" s="1"/>
      <c r="X7" s="1"/>
      <c r="Y7" s="1"/>
    </row>
    <row r="8" spans="1:25" ht="9.75" customHeight="1">
      <c r="A8" s="1">
        <v>1917</v>
      </c>
      <c r="B8" s="72">
        <f>('Table A4'!I10*0.9+'Table A4'!J10*0.05+'Table A4'!K10*0.04)/0.99</f>
        <v>18055.211205638741</v>
      </c>
      <c r="C8" s="72">
        <f>'Table A4'!D10</f>
        <v>381775.34196455107</v>
      </c>
      <c r="D8" s="192">
        <f t="shared" si="0"/>
        <v>3.0633563599182789E-2</v>
      </c>
      <c r="E8" s="72">
        <f>(1-'Table A3'!D10/100)*'Table A0'!J10/0.99</f>
        <v>18182.852364990609</v>
      </c>
      <c r="F8" s="72">
        <f>'Table A6'!D10</f>
        <v>388130.0227953617</v>
      </c>
      <c r="G8" s="192">
        <f t="shared" si="1"/>
        <v>3.0905592109977675E-2</v>
      </c>
      <c r="H8" s="1"/>
      <c r="I8" s="1"/>
      <c r="J8" s="1"/>
      <c r="K8" s="1"/>
      <c r="L8" s="1"/>
      <c r="M8" s="1"/>
      <c r="N8" s="1"/>
      <c r="O8" s="1"/>
      <c r="P8" s="1"/>
      <c r="Q8" s="1"/>
      <c r="R8" s="1"/>
      <c r="S8" s="1"/>
      <c r="T8" s="1"/>
      <c r="U8" s="1"/>
      <c r="V8" s="1"/>
      <c r="W8" s="1"/>
      <c r="X8" s="1"/>
      <c r="Y8" s="1"/>
    </row>
    <row r="9" spans="1:25" ht="9.75" customHeight="1">
      <c r="A9" s="1">
        <v>1918</v>
      </c>
      <c r="B9" s="72">
        <f>('Table A4'!I11*0.9+'Table A4'!J11*0.05+'Table A4'!K11*0.04)/0.99</f>
        <v>17444.390054236323</v>
      </c>
      <c r="C9" s="72">
        <f>'Table A4'!D11</f>
        <v>326097.07966648566</v>
      </c>
      <c r="D9" s="192">
        <f t="shared" si="0"/>
        <v>-3.3830739748514027E-2</v>
      </c>
      <c r="E9" s="72">
        <f>(1-'Table A3'!D11/100)*'Table A0'!J11/0.99</f>
        <v>17556.831268042082</v>
      </c>
      <c r="F9" s="72">
        <f>'Table A6'!D11</f>
        <v>330123.05459506629</v>
      </c>
      <c r="G9" s="192">
        <f t="shared" si="1"/>
        <v>-3.4429201996595049E-2</v>
      </c>
      <c r="H9" s="1"/>
      <c r="I9" s="1"/>
      <c r="J9" s="1"/>
      <c r="K9" s="1"/>
      <c r="L9" s="1"/>
      <c r="M9" s="1"/>
      <c r="N9" s="1"/>
      <c r="O9" s="1"/>
      <c r="P9" s="1"/>
      <c r="Q9" s="1"/>
      <c r="R9" s="1"/>
      <c r="S9" s="1"/>
      <c r="T9" s="1"/>
      <c r="U9" s="1"/>
      <c r="V9" s="1"/>
      <c r="W9" s="1"/>
      <c r="X9" s="1"/>
      <c r="Y9" s="1"/>
    </row>
    <row r="10" spans="1:25" ht="9.75" customHeight="1">
      <c r="A10" s="1">
        <v>1919</v>
      </c>
      <c r="B10" s="72">
        <f>('Table A4'!I12*0.9+'Table A4'!J12*0.05+'Table A4'!K12*0.04)/0.99</f>
        <v>17088.305612034448</v>
      </c>
      <c r="C10" s="72">
        <f>'Table A4'!D12</f>
        <v>319062.77633069822</v>
      </c>
      <c r="D10" s="192">
        <f t="shared" si="0"/>
        <v>-2.0412547592364771E-2</v>
      </c>
      <c r="E10" s="72">
        <f>(1-'Table A3'!D12/100)*'Table A0'!J12/0.99</f>
        <v>17320.982109434739</v>
      </c>
      <c r="F10" s="72">
        <f>'Table A6'!D12</f>
        <v>336656.19109084661</v>
      </c>
      <c r="G10" s="192">
        <f t="shared" si="1"/>
        <v>-1.343346957128011E-2</v>
      </c>
      <c r="H10" s="1"/>
      <c r="I10" s="1"/>
      <c r="J10" s="1"/>
      <c r="K10" s="1"/>
      <c r="L10" s="1"/>
      <c r="M10" s="1"/>
      <c r="N10" s="1"/>
      <c r="O10" s="1"/>
      <c r="P10" s="1"/>
      <c r="Q10" s="1"/>
      <c r="R10" s="1"/>
      <c r="S10" s="1"/>
      <c r="T10" s="1"/>
      <c r="U10" s="1"/>
      <c r="V10" s="1"/>
      <c r="W10" s="1"/>
      <c r="X10" s="1"/>
      <c r="Y10" s="1"/>
    </row>
    <row r="11" spans="1:25" ht="9.75" customHeight="1">
      <c r="A11" s="1">
        <v>1920</v>
      </c>
      <c r="B11" s="72">
        <f>('Table A4'!I13*0.9+'Table A4'!J13*0.05+'Table A4'!K13*0.04)/0.99</f>
        <v>15494.313432839108</v>
      </c>
      <c r="C11" s="72">
        <f>'Table A4'!D13</f>
        <v>259282.34331192411</v>
      </c>
      <c r="D11" s="192">
        <f t="shared" si="0"/>
        <v>-9.3279709257585552E-2</v>
      </c>
      <c r="E11" s="72">
        <f>(1-'Table A3'!D13/100)*'Table A0'!J13/0.99</f>
        <v>15740.236032202483</v>
      </c>
      <c r="F11" s="72">
        <f>'Table A6'!D13</f>
        <v>271328.07145651808</v>
      </c>
      <c r="G11" s="192">
        <f t="shared" si="1"/>
        <v>-9.1261919632791733E-2</v>
      </c>
      <c r="H11" s="1"/>
      <c r="I11" s="1"/>
      <c r="J11" s="1"/>
      <c r="K11" s="1"/>
      <c r="L11" s="1"/>
      <c r="M11" s="1"/>
      <c r="N11" s="1"/>
      <c r="O11" s="1"/>
      <c r="P11" s="1"/>
      <c r="Q11" s="1"/>
      <c r="R11" s="1"/>
      <c r="S11" s="1"/>
      <c r="T11" s="1"/>
      <c r="U11" s="1"/>
      <c r="V11" s="1"/>
      <c r="W11" s="1"/>
      <c r="X11" s="1"/>
      <c r="Y11" s="1"/>
    </row>
    <row r="12" spans="1:25" ht="9.75" customHeight="1">
      <c r="A12" s="1">
        <v>1921</v>
      </c>
      <c r="B12" s="72">
        <f>('Table A4'!I14*0.9+'Table A4'!J14*0.05+'Table A4'!K14*0.04)/0.99</f>
        <v>13507.972553219361</v>
      </c>
      <c r="C12" s="72">
        <f>'Table A4'!D14</f>
        <v>244794.75558099223</v>
      </c>
      <c r="D12" s="192">
        <f t="shared" si="0"/>
        <v>-0.12819805719237853</v>
      </c>
      <c r="E12" s="72">
        <f>(1-'Table A3'!D14/100)*'Table A0'!J14/0.99</f>
        <v>13617.055459117963</v>
      </c>
      <c r="F12" s="72">
        <f>'Table A6'!D14</f>
        <v>249890.63084206762</v>
      </c>
      <c r="G12" s="192">
        <f t="shared" si="1"/>
        <v>-0.13488873792875589</v>
      </c>
      <c r="H12" s="1"/>
      <c r="I12" s="1"/>
      <c r="J12" s="1"/>
      <c r="K12" s="1"/>
      <c r="L12" s="1"/>
      <c r="M12" s="1"/>
      <c r="N12" s="1"/>
      <c r="O12" s="1"/>
      <c r="P12" s="1"/>
      <c r="Q12" s="1"/>
      <c r="R12" s="1"/>
      <c r="S12" s="1"/>
      <c r="T12" s="1"/>
      <c r="U12" s="1"/>
      <c r="V12" s="1"/>
      <c r="W12" s="1"/>
      <c r="X12" s="1"/>
      <c r="Y12" s="1"/>
    </row>
    <row r="13" spans="1:25" ht="9.75" customHeight="1">
      <c r="A13" s="1">
        <v>1922</v>
      </c>
      <c r="B13" s="72">
        <f>('Table A4'!I15*0.9+'Table A4'!J15*0.05+'Table A4'!K15*0.04)/0.99</f>
        <v>15104.004195455909</v>
      </c>
      <c r="C13" s="72">
        <f>'Table A4'!D15</f>
        <v>291034.78657494555</v>
      </c>
      <c r="D13" s="192">
        <f t="shared" si="0"/>
        <v>0.11815478865895135</v>
      </c>
      <c r="E13" s="72">
        <f>(1-'Table A3'!D15/100)*'Table A0'!J15/0.99</f>
        <v>15290.569623158488</v>
      </c>
      <c r="F13" s="72">
        <f>'Table A6'!D15</f>
        <v>311315.72613611026</v>
      </c>
      <c r="G13" s="192">
        <f t="shared" si="1"/>
        <v>0.12289838791248675</v>
      </c>
      <c r="H13" s="1"/>
      <c r="I13" s="1"/>
      <c r="J13" s="1"/>
      <c r="K13" s="1"/>
      <c r="L13" s="1"/>
      <c r="M13" s="1"/>
      <c r="N13" s="1"/>
      <c r="O13" s="1"/>
      <c r="P13" s="1"/>
      <c r="Q13" s="1"/>
      <c r="R13" s="1"/>
      <c r="S13" s="1"/>
      <c r="T13" s="1"/>
      <c r="U13" s="1"/>
      <c r="V13" s="1"/>
      <c r="W13" s="1"/>
      <c r="X13" s="1"/>
      <c r="Y13" s="1"/>
    </row>
    <row r="14" spans="1:25" ht="9.75" customHeight="1">
      <c r="A14" s="1">
        <v>1923</v>
      </c>
      <c r="B14" s="72">
        <f>('Table A4'!I16*0.9+'Table A4'!J16*0.05+'Table A4'!K16*0.04)/0.99</f>
        <v>17061.918643657606</v>
      </c>
      <c r="C14" s="72">
        <f>'Table A4'!D16</f>
        <v>297871.47619102494</v>
      </c>
      <c r="D14" s="192">
        <f t="shared" si="0"/>
        <v>0.12962883370958944</v>
      </c>
      <c r="E14" s="72">
        <f>(1-'Table A3'!D16/100)*'Table A0'!J16/0.99</f>
        <v>17309.846001333826</v>
      </c>
      <c r="F14" s="72">
        <f>'Table A6'!D16</f>
        <v>317768.34668880078</v>
      </c>
      <c r="G14" s="192">
        <f t="shared" si="1"/>
        <v>0.13206024549386464</v>
      </c>
      <c r="H14" s="1"/>
      <c r="I14" s="1"/>
      <c r="J14" s="1"/>
      <c r="K14" s="1"/>
      <c r="L14" s="1"/>
      <c r="M14" s="1"/>
      <c r="N14" s="1"/>
      <c r="O14" s="1"/>
      <c r="P14" s="1"/>
      <c r="Q14" s="1"/>
      <c r="R14" s="1"/>
      <c r="S14" s="1"/>
      <c r="T14" s="1"/>
      <c r="U14" s="1"/>
      <c r="V14" s="1"/>
      <c r="W14" s="1"/>
      <c r="X14" s="1"/>
      <c r="Y14" s="1"/>
    </row>
    <row r="15" spans="1:25" ht="9.75" customHeight="1">
      <c r="A15" s="1">
        <v>1924</v>
      </c>
      <c r="B15" s="72">
        <f>('Table A4'!I17*0.9+'Table A4'!J17*0.05+'Table A4'!K17*0.04)/0.99</f>
        <v>16594.649648270493</v>
      </c>
      <c r="C15" s="72">
        <f>'Table A4'!D17</f>
        <v>320310.802896754</v>
      </c>
      <c r="D15" s="192">
        <f t="shared" si="0"/>
        <v>-2.7386661790279376E-2</v>
      </c>
      <c r="E15" s="72">
        <f>(1-'Table A3'!D17/100)*'Table A0'!J17/0.99</f>
        <v>16864.895239770449</v>
      </c>
      <c r="F15" s="72">
        <f>'Table A6'!D17</f>
        <v>352277.65843072254</v>
      </c>
      <c r="G15" s="192">
        <f t="shared" si="1"/>
        <v>-2.5705067597313724E-2</v>
      </c>
      <c r="H15" s="1"/>
      <c r="I15" s="1"/>
      <c r="J15" s="1"/>
      <c r="K15" s="1"/>
      <c r="L15" s="1"/>
      <c r="M15" s="1"/>
      <c r="N15" s="1"/>
      <c r="O15" s="1"/>
      <c r="P15" s="1"/>
      <c r="Q15" s="1"/>
      <c r="R15" s="1"/>
      <c r="S15" s="1"/>
      <c r="T15" s="1"/>
      <c r="U15" s="1"/>
      <c r="V15" s="1"/>
      <c r="W15" s="1"/>
      <c r="X15" s="1"/>
      <c r="Y15" s="1"/>
    </row>
    <row r="16" spans="1:25" ht="9.75" customHeight="1">
      <c r="A16" s="1">
        <v>1925</v>
      </c>
      <c r="B16" s="72">
        <f>('Table A4'!I18*0.9+'Table A4'!J18*0.05+'Table A4'!K18*0.04)/0.99</f>
        <v>16500.688263958004</v>
      </c>
      <c r="C16" s="72">
        <f>'Table A4'!D18</f>
        <v>348984.99323646305</v>
      </c>
      <c r="D16" s="192">
        <f t="shared" si="0"/>
        <v>-5.6621493254774835E-3</v>
      </c>
      <c r="E16" s="72">
        <f>(1-'Table A3'!D18/100)*'Table A0'!J18/0.99</f>
        <v>16911.780612505292</v>
      </c>
      <c r="F16" s="72">
        <f>'Table A6'!D18</f>
        <v>424982.52671665908</v>
      </c>
      <c r="G16" s="192">
        <f t="shared" si="1"/>
        <v>2.7800571582727862E-3</v>
      </c>
      <c r="H16" s="1"/>
      <c r="I16" s="1"/>
      <c r="J16" s="1"/>
      <c r="K16" s="1"/>
      <c r="L16" s="1"/>
      <c r="M16" s="1"/>
      <c r="N16" s="1"/>
      <c r="O16" s="1"/>
      <c r="P16" s="1"/>
      <c r="Q16" s="1"/>
      <c r="R16" s="1"/>
      <c r="S16" s="1"/>
      <c r="T16" s="1"/>
      <c r="U16" s="1"/>
      <c r="V16" s="1"/>
      <c r="W16" s="1"/>
      <c r="X16" s="1"/>
      <c r="Y16" s="1"/>
    </row>
    <row r="17" spans="1:25" ht="9.75" customHeight="1">
      <c r="A17" s="1">
        <v>1926</v>
      </c>
      <c r="B17" s="72">
        <f>('Table A4'!I19*0.9+'Table A4'!J19*0.05+'Table A4'!K19*0.04)/0.99</f>
        <v>16598.187664582692</v>
      </c>
      <c r="C17" s="72">
        <f>'Table A4'!D19</f>
        <v>360987.96137260745</v>
      </c>
      <c r="D17" s="192">
        <f t="shared" si="0"/>
        <v>5.9088081093958689E-3</v>
      </c>
      <c r="E17" s="72">
        <f>(1-'Table A3'!D19/100)*'Table A0'!J19/0.99</f>
        <v>16973.072624268218</v>
      </c>
      <c r="F17" s="72">
        <f>'Table A6'!D19</f>
        <v>417698.38311730773</v>
      </c>
      <c r="G17" s="192">
        <f t="shared" si="1"/>
        <v>3.6242198954261617E-3</v>
      </c>
      <c r="H17" s="1"/>
      <c r="I17" s="1"/>
      <c r="J17" s="1"/>
      <c r="K17" s="1"/>
      <c r="L17" s="1"/>
      <c r="M17" s="1"/>
      <c r="N17" s="1"/>
      <c r="O17" s="1"/>
      <c r="P17" s="1"/>
      <c r="Q17" s="1"/>
      <c r="R17" s="1"/>
      <c r="S17" s="1"/>
      <c r="T17" s="1"/>
      <c r="U17" s="1"/>
      <c r="V17" s="1"/>
      <c r="W17" s="1"/>
      <c r="X17" s="1"/>
      <c r="Y17" s="1"/>
    </row>
    <row r="18" spans="1:25" ht="9.75" customHeight="1">
      <c r="A18" s="1">
        <v>1927</v>
      </c>
      <c r="B18" s="72">
        <f>('Table A4'!I20*0.9+'Table A4'!J20*0.05+'Table A4'!K20*0.04)/0.99</f>
        <v>16584.245543827888</v>
      </c>
      <c r="C18" s="72">
        <f>'Table A4'!D20</f>
        <v>377119.12621785584</v>
      </c>
      <c r="D18" s="192">
        <f t="shared" si="0"/>
        <v>-8.3997849864980711E-4</v>
      </c>
      <c r="E18" s="72">
        <f>(1-'Table A3'!D20/100)*'Table A0'!J20/0.99</f>
        <v>17016.276774643993</v>
      </c>
      <c r="F18" s="72">
        <f>'Table A6'!D20</f>
        <v>448484.03887766646</v>
      </c>
      <c r="G18" s="192">
        <f t="shared" si="1"/>
        <v>2.5454525136481276E-3</v>
      </c>
      <c r="H18" s="1"/>
      <c r="I18" s="1"/>
      <c r="J18" s="1"/>
      <c r="K18" s="1"/>
      <c r="L18" s="1"/>
      <c r="M18" s="1"/>
      <c r="N18" s="1"/>
      <c r="O18" s="1"/>
      <c r="P18" s="1"/>
      <c r="Q18" s="1"/>
      <c r="R18" s="1"/>
      <c r="S18" s="1"/>
      <c r="T18" s="1"/>
      <c r="U18" s="1"/>
      <c r="V18" s="1"/>
      <c r="W18" s="1"/>
      <c r="X18" s="1"/>
      <c r="Y18" s="1"/>
    </row>
    <row r="19" spans="1:25" ht="9.75" customHeight="1">
      <c r="A19" s="1">
        <v>1928</v>
      </c>
      <c r="B19" s="72">
        <f>('Table A4'!I21*0.9+'Table A4'!J21*0.05+'Table A4'!K21*0.04)/0.99</f>
        <v>16740.402766275678</v>
      </c>
      <c r="C19" s="72">
        <f>'Table A4'!D21</f>
        <v>403985.50848931901</v>
      </c>
      <c r="D19" s="192">
        <f t="shared" si="0"/>
        <v>9.4159979744092848E-3</v>
      </c>
      <c r="E19" s="72">
        <f>(1-'Table A3'!D21/100)*'Table A0'!J21/0.99</f>
        <v>17251.798537313945</v>
      </c>
      <c r="F19" s="72">
        <f>'Table A6'!D21</f>
        <v>537580.3038101634</v>
      </c>
      <c r="G19" s="192">
        <f t="shared" si="1"/>
        <v>1.3840969196087904E-2</v>
      </c>
      <c r="H19" s="1"/>
      <c r="I19" s="1"/>
      <c r="J19" s="1"/>
      <c r="K19" s="1"/>
      <c r="L19" s="1"/>
      <c r="M19" s="1"/>
      <c r="N19" s="1"/>
      <c r="O19" s="1"/>
      <c r="P19" s="1"/>
      <c r="Q19" s="1"/>
      <c r="R19" s="1"/>
      <c r="S19" s="1"/>
      <c r="T19" s="1"/>
      <c r="U19" s="1"/>
      <c r="V19" s="1"/>
      <c r="W19" s="1"/>
      <c r="X19" s="1"/>
      <c r="Y19" s="1"/>
    </row>
    <row r="20" spans="1:25" ht="9.75" customHeight="1">
      <c r="A20" s="1">
        <v>1929</v>
      </c>
      <c r="B20" s="72">
        <f>('Table A4'!I22*0.9+'Table A4'!J22*0.05+'Table A4'!K22*0.04)/0.99</f>
        <v>17709.420905598527</v>
      </c>
      <c r="C20" s="72">
        <f>'Table A4'!D22</f>
        <v>395808.31083956663</v>
      </c>
      <c r="D20" s="192">
        <f t="shared" si="0"/>
        <v>5.7884995531587879E-2</v>
      </c>
      <c r="E20" s="72">
        <f>(1-'Table A3'!D22/100)*'Table A0'!J22/0.99</f>
        <v>18160.226167027329</v>
      </c>
      <c r="F20" s="72">
        <f>'Table A6'!D22</f>
        <v>517564.72837546666</v>
      </c>
      <c r="G20" s="192">
        <f t="shared" si="1"/>
        <v>5.2656981111189216E-2</v>
      </c>
      <c r="H20" s="1"/>
      <c r="I20" s="1"/>
      <c r="J20" s="1"/>
      <c r="K20" s="1"/>
      <c r="L20" s="1"/>
      <c r="M20" s="1"/>
      <c r="N20" s="1"/>
      <c r="O20" s="1"/>
      <c r="P20" s="1"/>
      <c r="Q20" s="1"/>
      <c r="R20" s="1"/>
      <c r="S20" s="1"/>
      <c r="T20" s="1"/>
      <c r="U20" s="1"/>
      <c r="V20" s="1"/>
      <c r="W20" s="1"/>
      <c r="X20" s="1"/>
      <c r="Y20" s="1"/>
    </row>
    <row r="21" spans="1:25" ht="9.75" customHeight="1">
      <c r="A21" s="1">
        <v>1930</v>
      </c>
      <c r="B21" s="72">
        <f>('Table A4'!I23*0.9+'Table A4'!J23*0.05+'Table A4'!K23*0.04)/0.99</f>
        <v>16443.618907750784</v>
      </c>
      <c r="C21" s="72">
        <f>'Table A4'!D23</f>
        <v>319884.03615849384</v>
      </c>
      <c r="D21" s="192">
        <f t="shared" si="0"/>
        <v>-7.1476193637002639E-2</v>
      </c>
      <c r="E21" s="72">
        <f>(1-'Table A3'!D23/100)*'Table A0'!J23/0.99</f>
        <v>16711.643499399455</v>
      </c>
      <c r="F21" s="72">
        <f>'Table A6'!D23</f>
        <v>344240.36733402911</v>
      </c>
      <c r="G21" s="192">
        <f t="shared" si="1"/>
        <v>-7.9766774615285252E-2</v>
      </c>
      <c r="H21" s="1"/>
      <c r="I21" s="1"/>
      <c r="J21" s="1"/>
      <c r="K21" s="1"/>
      <c r="L21" s="1"/>
      <c r="M21" s="1"/>
      <c r="N21" s="1"/>
      <c r="O21" s="1"/>
      <c r="P21" s="1"/>
      <c r="Q21" s="1"/>
      <c r="R21" s="1"/>
      <c r="S21" s="1"/>
      <c r="T21" s="1"/>
      <c r="U21" s="1"/>
      <c r="V21" s="1"/>
      <c r="W21" s="1"/>
      <c r="X21" s="1"/>
      <c r="Y21" s="1"/>
    </row>
    <row r="22" spans="1:25" ht="9.75" customHeight="1">
      <c r="A22" s="1">
        <v>1931</v>
      </c>
      <c r="B22" s="72">
        <f>('Table A4'!I24*0.9+'Table A4'!J24*0.05+'Table A4'!K24*0.04)/0.99</f>
        <v>15125.251667002896</v>
      </c>
      <c r="C22" s="72">
        <f>'Table A4'!D24</f>
        <v>269873.08557624463</v>
      </c>
      <c r="D22" s="192">
        <f t="shared" si="0"/>
        <v>-8.0175005766307872E-2</v>
      </c>
      <c r="E22" s="72">
        <f>(1-'Table A3'!D24/100)*'Table A0'!J24/0.99</f>
        <v>15249.635912511159</v>
      </c>
      <c r="F22" s="72">
        <f>'Table A6'!D24</f>
        <v>276897.19177833095</v>
      </c>
      <c r="G22" s="192">
        <f t="shared" si="1"/>
        <v>-8.7484369023359876E-2</v>
      </c>
      <c r="H22" s="1"/>
      <c r="I22" s="1"/>
      <c r="J22" s="1"/>
      <c r="K22" s="1"/>
      <c r="L22" s="1"/>
      <c r="M22" s="1"/>
      <c r="N22" s="1"/>
      <c r="O22" s="1"/>
      <c r="P22" s="1"/>
      <c r="Q22" s="1"/>
      <c r="R22" s="1"/>
      <c r="S22" s="1"/>
      <c r="T22" s="1"/>
      <c r="U22" s="1"/>
      <c r="V22" s="1"/>
      <c r="W22" s="1"/>
      <c r="X22" s="1"/>
      <c r="Y22" s="1"/>
    </row>
    <row r="23" spans="1:25" ht="9.75" customHeight="1">
      <c r="A23" s="1">
        <v>1932</v>
      </c>
      <c r="B23" s="72">
        <f>('Table A4'!I25*0.9+'Table A4'!J25*0.05+'Table A4'!K25*0.04)/0.99</f>
        <v>12691.140279426096</v>
      </c>
      <c r="C23" s="72">
        <f>'Table A4'!D25</f>
        <v>230089.30924202624</v>
      </c>
      <c r="D23" s="192">
        <f t="shared" si="0"/>
        <v>-0.16093030656058671</v>
      </c>
      <c r="E23" s="72">
        <f>(1-'Table A3'!D25/100)*'Table A0'!J25/0.99</f>
        <v>12724.66631299761</v>
      </c>
      <c r="F23" s="72">
        <f>'Table A6'!D25</f>
        <v>232064.34619341418</v>
      </c>
      <c r="G23" s="192">
        <f t="shared" si="1"/>
        <v>-0.16557573006985726</v>
      </c>
      <c r="H23" s="1"/>
      <c r="I23" s="1"/>
      <c r="J23" s="1"/>
      <c r="K23" s="1"/>
      <c r="L23" s="1"/>
      <c r="M23" s="1"/>
      <c r="N23" s="1"/>
      <c r="O23" s="1"/>
      <c r="P23" s="1"/>
      <c r="Q23" s="1"/>
      <c r="R23" s="1"/>
      <c r="S23" s="1"/>
      <c r="T23" s="1"/>
      <c r="U23" s="1"/>
      <c r="V23" s="1"/>
      <c r="W23" s="1"/>
      <c r="X23" s="1"/>
      <c r="Y23" s="1"/>
    </row>
    <row r="24" spans="1:25" ht="9.75" customHeight="1">
      <c r="A24" s="1">
        <v>1933</v>
      </c>
      <c r="B24" s="72">
        <f>('Table A4'!I26*0.9+'Table A4'!J26*0.05+'Table A4'!K26*0.04)/0.99</f>
        <v>12321.885764011433</v>
      </c>
      <c r="C24" s="72">
        <f>'Table A4'!D26</f>
        <v>228405.7965286999</v>
      </c>
      <c r="D24" s="192">
        <f t="shared" si="0"/>
        <v>-2.9095456143784837E-2</v>
      </c>
      <c r="E24" s="72">
        <f>(1-'Table A3'!D26/100)*'Table A0'!J26/0.99</f>
        <v>12427.106426717321</v>
      </c>
      <c r="F24" s="72">
        <f>'Table A6'!D26</f>
        <v>242405.98091994214</v>
      </c>
      <c r="G24" s="192">
        <f t="shared" si="1"/>
        <v>-2.338449425399447E-2</v>
      </c>
      <c r="H24" s="1"/>
      <c r="I24" s="1"/>
      <c r="J24" s="1"/>
      <c r="K24" s="1"/>
      <c r="L24" s="1"/>
      <c r="M24" s="1"/>
      <c r="N24" s="1"/>
      <c r="O24" s="1"/>
      <c r="P24" s="1"/>
      <c r="Q24" s="1"/>
      <c r="R24" s="1"/>
      <c r="S24" s="1"/>
      <c r="T24" s="1"/>
      <c r="U24" s="1"/>
      <c r="V24" s="1"/>
      <c r="W24" s="1"/>
      <c r="X24" s="1"/>
      <c r="Y24" s="1"/>
    </row>
    <row r="25" spans="1:25" ht="9.75" customHeight="1">
      <c r="A25" s="1">
        <v>1934</v>
      </c>
      <c r="B25" s="72">
        <f>('Table A4'!I27*0.9+'Table A4'!J27*0.05+'Table A4'!K27*0.04)/0.99</f>
        <v>13524.389756162567</v>
      </c>
      <c r="C25" s="72">
        <f>'Table A4'!D27</f>
        <v>252534.00832064584</v>
      </c>
      <c r="D25" s="192">
        <f t="shared" si="0"/>
        <v>9.7590905741334666E-2</v>
      </c>
      <c r="E25" s="72">
        <f>(1-'Table A3'!D27/100)*'Table A0'!J27/0.99</f>
        <v>13578.348981760035</v>
      </c>
      <c r="F25" s="72">
        <f>'Table A6'!D27</f>
        <v>263647.92007291742</v>
      </c>
      <c r="G25" s="192">
        <f t="shared" si="1"/>
        <v>9.2639631102509279E-2</v>
      </c>
      <c r="H25" s="1"/>
      <c r="I25" s="1"/>
      <c r="J25" s="1"/>
      <c r="K25" s="1"/>
      <c r="L25" s="1"/>
      <c r="M25" s="1"/>
      <c r="N25" s="1"/>
      <c r="O25" s="1"/>
      <c r="P25" s="1"/>
      <c r="Q25" s="1"/>
      <c r="R25" s="1"/>
      <c r="S25" s="1"/>
      <c r="T25" s="1"/>
      <c r="U25" s="1"/>
      <c r="V25" s="1"/>
      <c r="W25" s="1"/>
      <c r="X25" s="1"/>
      <c r="Y25" s="1"/>
    </row>
    <row r="26" spans="1:25" ht="9.75" customHeight="1">
      <c r="A26" s="1">
        <v>1935</v>
      </c>
      <c r="B26" s="72">
        <f>('Table A4'!I28*0.9+'Table A4'!J28*0.05+'Table A4'!K28*0.04)/0.99</f>
        <v>14686.18593196943</v>
      </c>
      <c r="C26" s="72">
        <f>'Table A4'!D28</f>
        <v>269314.38507206511</v>
      </c>
      <c r="D26" s="192">
        <f t="shared" si="0"/>
        <v>8.5903778044955859E-2</v>
      </c>
      <c r="E26" s="72">
        <f>(1-'Table A3'!D28/100)*'Table A0'!J28/0.99</f>
        <v>14801.726726575429</v>
      </c>
      <c r="F26" s="72">
        <f>'Table A6'!D28</f>
        <v>293277.1758013803</v>
      </c>
      <c r="G26" s="192">
        <f t="shared" si="1"/>
        <v>9.009768024512943E-2</v>
      </c>
      <c r="H26" s="1"/>
      <c r="I26" s="1"/>
      <c r="J26" s="1"/>
      <c r="K26" s="1"/>
      <c r="L26" s="1"/>
      <c r="M26" s="1"/>
      <c r="N26" s="1"/>
      <c r="O26" s="1"/>
      <c r="P26" s="1"/>
      <c r="Q26" s="1"/>
      <c r="R26" s="1"/>
      <c r="S26" s="1"/>
      <c r="T26" s="1"/>
      <c r="U26" s="1"/>
      <c r="V26" s="1"/>
      <c r="W26" s="1"/>
      <c r="X26" s="1"/>
      <c r="Y26" s="1"/>
    </row>
    <row r="27" spans="1:25" ht="9.75" customHeight="1">
      <c r="A27" s="1">
        <v>1936</v>
      </c>
      <c r="B27" s="72">
        <f>('Table A4'!I29*0.9+'Table A4'!J29*0.05+'Table A4'!K29*0.04)/0.99</f>
        <v>15739.306033353088</v>
      </c>
      <c r="C27" s="72">
        <f>'Table A4'!D29</f>
        <v>333674.91788233584</v>
      </c>
      <c r="D27" s="192">
        <f t="shared" si="0"/>
        <v>7.170820975997505E-2</v>
      </c>
      <c r="E27" s="72">
        <f>(1-'Table A3'!D29/100)*'Table A0'!J29/0.99</f>
        <v>15988.299765921451</v>
      </c>
      <c r="F27" s="72">
        <f>'Table A6'!D29</f>
        <v>378262.577131973</v>
      </c>
      <c r="G27" s="192">
        <f t="shared" si="1"/>
        <v>8.0164501160233881E-2</v>
      </c>
      <c r="H27" s="1"/>
      <c r="I27" s="1"/>
      <c r="J27" s="1"/>
      <c r="K27" s="1"/>
      <c r="L27" s="1"/>
      <c r="M27" s="1"/>
      <c r="N27" s="1"/>
      <c r="O27" s="1"/>
      <c r="P27" s="1"/>
      <c r="Q27" s="1"/>
      <c r="R27" s="1"/>
      <c r="S27" s="1"/>
      <c r="T27" s="1"/>
      <c r="U27" s="1"/>
      <c r="V27" s="1"/>
      <c r="W27" s="1"/>
      <c r="X27" s="1"/>
      <c r="Y27" s="1"/>
    </row>
    <row r="28" spans="1:25" ht="9.75" customHeight="1">
      <c r="A28" s="1">
        <v>1937</v>
      </c>
      <c r="B28" s="72">
        <f>('Table A4'!I30*0.9+'Table A4'!J30*0.05+'Table A4'!K30*0.04)/0.99</f>
        <v>16741.093808885031</v>
      </c>
      <c r="C28" s="72">
        <f>'Table A4'!D30</f>
        <v>326326.38916643412</v>
      </c>
      <c r="D28" s="192">
        <f t="shared" si="0"/>
        <v>6.3648789432587449E-2</v>
      </c>
      <c r="E28" s="72">
        <f>(1-'Table A3'!D30/100)*'Table A0'!J30/0.99</f>
        <v>16803.246699112929</v>
      </c>
      <c r="F28" s="72">
        <f>'Table A6'!D30</f>
        <v>344333.98240501364</v>
      </c>
      <c r="G28" s="192">
        <f t="shared" si="1"/>
        <v>5.0971456948068594E-2</v>
      </c>
      <c r="H28" s="1"/>
      <c r="I28" s="1"/>
      <c r="J28" s="1"/>
      <c r="K28" s="1"/>
      <c r="L28" s="1"/>
      <c r="M28" s="1"/>
      <c r="N28" s="1"/>
      <c r="O28" s="1"/>
      <c r="P28" s="1"/>
      <c r="Q28" s="1"/>
      <c r="R28" s="1"/>
      <c r="S28" s="1"/>
      <c r="T28" s="1"/>
      <c r="U28" s="1"/>
      <c r="V28" s="1"/>
      <c r="W28" s="1"/>
      <c r="X28" s="1"/>
      <c r="Y28" s="1"/>
    </row>
    <row r="29" spans="1:25" ht="9.75" customHeight="1">
      <c r="A29" s="1">
        <v>1938</v>
      </c>
      <c r="B29" s="72">
        <f>('Table A4'!I31*0.9+'Table A4'!J31*0.05+'Table A4'!K31*0.04)/0.99</f>
        <v>15709.639672014413</v>
      </c>
      <c r="C29" s="72">
        <f>'Table A4'!D31</f>
        <v>268649.82927191682</v>
      </c>
      <c r="D29" s="192">
        <f t="shared" si="0"/>
        <v>-6.1612111409541925E-2</v>
      </c>
      <c r="E29" s="72">
        <f>(1-'Table A3'!D31/100)*'Table A0'!J31/0.99</f>
        <v>15787.617372584868</v>
      </c>
      <c r="F29" s="72">
        <f>'Table A6'!D31</f>
        <v>292296.45364337682</v>
      </c>
      <c r="G29" s="192">
        <f t="shared" si="1"/>
        <v>-6.0442445719830928E-2</v>
      </c>
      <c r="H29" s="1"/>
      <c r="I29" s="1"/>
      <c r="J29" s="1"/>
      <c r="K29" s="1"/>
      <c r="L29" s="1"/>
      <c r="M29" s="1"/>
      <c r="N29" s="1"/>
      <c r="O29" s="1"/>
      <c r="P29" s="1"/>
      <c r="Q29" s="1"/>
      <c r="R29" s="1"/>
      <c r="S29" s="1"/>
      <c r="T29" s="1"/>
      <c r="U29" s="1"/>
      <c r="V29" s="1"/>
      <c r="W29" s="1"/>
      <c r="X29" s="1"/>
      <c r="Y29" s="1"/>
    </row>
    <row r="30" spans="1:25" ht="9.75" customHeight="1">
      <c r="A30" s="1">
        <v>1939</v>
      </c>
      <c r="B30" s="72">
        <f>('Table A4'!I32*0.9+'Table A4'!J32*0.05+'Table A4'!K32*0.04)/0.99</f>
        <v>16611.276801285981</v>
      </c>
      <c r="C30" s="72">
        <f>'Table A4'!D32</f>
        <v>299196.41257870966</v>
      </c>
      <c r="D30" s="192">
        <f t="shared" si="0"/>
        <v>5.7393877141419747E-2</v>
      </c>
      <c r="E30" s="72">
        <f>(1-'Table A3'!D32/100)*'Table A0'!J32/0.99</f>
        <v>16688.688129717033</v>
      </c>
      <c r="F30" s="72">
        <f>'Table A6'!D32</f>
        <v>318817.95517261251</v>
      </c>
      <c r="G30" s="192">
        <f t="shared" si="1"/>
        <v>5.7074524664935788E-2</v>
      </c>
      <c r="H30" s="1"/>
      <c r="I30" s="1"/>
      <c r="J30" s="1"/>
      <c r="K30" s="1"/>
      <c r="L30" s="1"/>
      <c r="M30" s="1"/>
      <c r="N30" s="1"/>
      <c r="O30" s="1"/>
      <c r="P30" s="1"/>
      <c r="Q30" s="1"/>
      <c r="R30" s="1"/>
      <c r="S30" s="1"/>
      <c r="T30" s="1"/>
      <c r="U30" s="1"/>
      <c r="V30" s="1"/>
      <c r="W30" s="1"/>
      <c r="X30" s="1"/>
      <c r="Y30" s="1"/>
    </row>
    <row r="31" spans="1:25" ht="9.75" customHeight="1">
      <c r="A31" s="1">
        <v>1940</v>
      </c>
      <c r="B31" s="72">
        <f>('Table A4'!I33*0.9+'Table A4'!J33*0.05+'Table A4'!K33*0.04)/0.99</f>
        <v>17328.961608440706</v>
      </c>
      <c r="C31" s="72">
        <f>'Table A4'!D33</f>
        <v>320327.41596829955</v>
      </c>
      <c r="D31" s="192">
        <f t="shared" si="0"/>
        <v>4.3204674495531004E-2</v>
      </c>
      <c r="E31" s="72">
        <f>(1-'Table A3'!D33/100)*'Table A0'!J33/0.99</f>
        <v>17390.324269056589</v>
      </c>
      <c r="F31" s="72">
        <f>'Table A6'!D33</f>
        <v>339663.44850574591</v>
      </c>
      <c r="G31" s="192">
        <f t="shared" si="1"/>
        <v>4.204261796289277E-2</v>
      </c>
      <c r="H31" s="1"/>
      <c r="I31" s="1"/>
      <c r="J31" s="1"/>
      <c r="K31" s="1"/>
      <c r="L31" s="1"/>
      <c r="M31" s="1"/>
      <c r="N31" s="1"/>
      <c r="O31" s="1"/>
      <c r="P31" s="1"/>
      <c r="Q31" s="1"/>
      <c r="R31" s="1"/>
      <c r="S31" s="1"/>
      <c r="T31" s="1"/>
      <c r="U31" s="1"/>
      <c r="V31" s="1"/>
      <c r="W31" s="1"/>
      <c r="X31" s="1"/>
      <c r="Y31" s="1"/>
    </row>
    <row r="32" spans="1:25" ht="9.75" customHeight="1">
      <c r="A32" s="1">
        <v>1941</v>
      </c>
      <c r="B32" s="72">
        <f>('Table A4'!I34*0.9+'Table A4'!J34*0.05+'Table A4'!K34*0.04)/0.99</f>
        <v>20428.58041972966</v>
      </c>
      <c r="C32" s="72">
        <f>'Table A4'!D34</f>
        <v>357122.66929013311</v>
      </c>
      <c r="D32" s="192">
        <f t="shared" si="0"/>
        <v>0.17886927568580746</v>
      </c>
      <c r="E32" s="72">
        <f>(1-'Table A3'!D34/100)*'Table A0'!J34/0.99</f>
        <v>20499.472620754917</v>
      </c>
      <c r="F32" s="72">
        <f>'Table A6'!D34</f>
        <v>380409.66341081087</v>
      </c>
      <c r="G32" s="192">
        <f t="shared" si="1"/>
        <v>0.17878610562947239</v>
      </c>
      <c r="H32" s="1"/>
      <c r="I32" s="1"/>
      <c r="J32" s="1"/>
      <c r="K32" s="1"/>
      <c r="L32" s="1"/>
      <c r="M32" s="1"/>
      <c r="N32" s="1"/>
      <c r="O32" s="1"/>
      <c r="P32" s="1"/>
      <c r="Q32" s="1"/>
      <c r="R32" s="1"/>
      <c r="S32" s="1"/>
      <c r="T32" s="1"/>
      <c r="U32" s="1"/>
      <c r="V32" s="1"/>
      <c r="W32" s="1"/>
      <c r="X32" s="1"/>
      <c r="Y32" s="1"/>
    </row>
    <row r="33" spans="1:25" ht="9.75" customHeight="1">
      <c r="A33" s="1">
        <v>1942</v>
      </c>
      <c r="B33" s="72">
        <f>('Table A4'!I35*0.9+'Table A4'!J35*0.05+'Table A4'!K35*0.04)/0.99</f>
        <v>24330.148540345337</v>
      </c>
      <c r="C33" s="72">
        <f>'Table A4'!D35</f>
        <v>356912.51999285986</v>
      </c>
      <c r="D33" s="192">
        <f t="shared" si="0"/>
        <v>0.19098576800018829</v>
      </c>
      <c r="E33" s="72">
        <f>(1-'Table A3'!D35/100)*'Table A0'!J35/0.99</f>
        <v>24366.504564792554</v>
      </c>
      <c r="F33" s="72">
        <f>'Table A6'!D35</f>
        <v>374185.77787559043</v>
      </c>
      <c r="G33" s="192">
        <f t="shared" si="1"/>
        <v>0.18864055751963194</v>
      </c>
      <c r="H33" s="1"/>
      <c r="I33" s="1"/>
      <c r="J33" s="1"/>
      <c r="K33" s="1"/>
      <c r="L33" s="1"/>
      <c r="M33" s="1"/>
      <c r="N33" s="1"/>
      <c r="O33" s="1"/>
      <c r="P33" s="1"/>
      <c r="Q33" s="1"/>
      <c r="R33" s="1"/>
      <c r="S33" s="1"/>
      <c r="T33" s="1"/>
      <c r="U33" s="1"/>
      <c r="V33" s="1"/>
      <c r="W33" s="1"/>
      <c r="X33" s="1"/>
      <c r="Y33" s="1"/>
    </row>
    <row r="34" spans="1:25" ht="9.75" customHeight="1">
      <c r="A34" s="1">
        <v>1943</v>
      </c>
      <c r="B34" s="72">
        <f>('Table A4'!I36*0.9+'Table A4'!J36*0.05+'Table A4'!K36*0.04)/0.99</f>
        <v>28580.901211903325</v>
      </c>
      <c r="C34" s="72">
        <f>'Table A4'!D36</f>
        <v>367122.02978474821</v>
      </c>
      <c r="D34" s="192">
        <f t="shared" si="0"/>
        <v>0.17471133250621951</v>
      </c>
      <c r="E34" s="72">
        <f>(1-'Table A3'!D36/100)*'Table A0'!J36/0.99</f>
        <v>28721.363071082946</v>
      </c>
      <c r="F34" s="72">
        <f>'Table A6'!D36</f>
        <v>399141.67242212489</v>
      </c>
      <c r="G34" s="192">
        <f t="shared" si="1"/>
        <v>0.17872315229746882</v>
      </c>
      <c r="H34" s="1"/>
      <c r="I34" s="1"/>
      <c r="J34" s="1"/>
      <c r="K34" s="1"/>
      <c r="L34" s="1"/>
      <c r="M34" s="1"/>
      <c r="N34" s="1"/>
      <c r="O34" s="1"/>
      <c r="P34" s="1"/>
      <c r="Q34" s="1"/>
      <c r="R34" s="1"/>
      <c r="S34" s="1"/>
      <c r="T34" s="1"/>
      <c r="U34" s="1"/>
      <c r="V34" s="1"/>
      <c r="W34" s="1"/>
      <c r="X34" s="1"/>
      <c r="Y34" s="1"/>
    </row>
    <row r="35" spans="1:25" ht="9.75" customHeight="1">
      <c r="A35" s="1">
        <v>1944</v>
      </c>
      <c r="B35" s="72">
        <f>('Table A4'!I37*0.9+'Table A4'!J37*0.05+'Table A4'!K37*0.04)/0.99</f>
        <v>28542.645862015714</v>
      </c>
      <c r="C35" s="72">
        <f>'Table A4'!D37</f>
        <v>332874.00312305847</v>
      </c>
      <c r="D35" s="192">
        <f t="shared" si="0"/>
        <v>-1.3384934787038505E-3</v>
      </c>
      <c r="E35" s="72">
        <f>(1-'Table A3'!D37/100)*'Table A0'!J37/0.99</f>
        <v>28719.243930456276</v>
      </c>
      <c r="F35" s="72">
        <f>'Table A6'!D37</f>
        <v>361523.31355950725</v>
      </c>
      <c r="G35" s="192">
        <f t="shared" si="1"/>
        <v>-7.3782731739635565E-5</v>
      </c>
      <c r="H35" s="1"/>
      <c r="I35" s="1"/>
      <c r="J35" s="1"/>
      <c r="K35" s="1"/>
      <c r="L35" s="1"/>
      <c r="M35" s="1"/>
      <c r="N35" s="1"/>
      <c r="O35" s="1"/>
      <c r="P35" s="1"/>
      <c r="Q35" s="1"/>
      <c r="R35" s="1"/>
      <c r="S35" s="1"/>
      <c r="T35" s="1"/>
      <c r="U35" s="1"/>
      <c r="V35" s="1"/>
      <c r="W35" s="1"/>
      <c r="X35" s="1"/>
      <c r="Y35" s="1"/>
    </row>
    <row r="36" spans="1:25" ht="9.75" customHeight="1">
      <c r="A36" s="1">
        <v>1945</v>
      </c>
      <c r="B36" s="72">
        <f>('Table A4'!I38*0.9+'Table A4'!J38*0.05+'Table A4'!K38*0.04)/0.99</f>
        <v>27772.160887202404</v>
      </c>
      <c r="C36" s="72">
        <f>'Table A4'!D38</f>
        <v>342292.09103398281</v>
      </c>
      <c r="D36" s="192">
        <f t="shared" si="0"/>
        <v>-2.6994167903637289E-2</v>
      </c>
      <c r="E36" s="72">
        <f>(1-'Table A3'!D38/100)*'Table A0'!J38/0.99</f>
        <v>28252.829641109613</v>
      </c>
      <c r="F36" s="72">
        <f>'Table A6'!D38</f>
        <v>400152.72794282</v>
      </c>
      <c r="G36" s="192">
        <f t="shared" si="1"/>
        <v>-1.6240479396884111E-2</v>
      </c>
      <c r="H36" s="1"/>
      <c r="I36" s="1"/>
      <c r="J36" s="1"/>
      <c r="K36" s="1"/>
      <c r="L36" s="1"/>
      <c r="M36" s="1"/>
      <c r="N36" s="1"/>
      <c r="O36" s="1"/>
      <c r="P36" s="1"/>
      <c r="Q36" s="1"/>
      <c r="R36" s="1"/>
      <c r="S36" s="1"/>
      <c r="T36" s="1"/>
      <c r="U36" s="1"/>
      <c r="V36" s="1"/>
      <c r="W36" s="1"/>
      <c r="X36" s="1"/>
      <c r="Y36" s="1"/>
    </row>
    <row r="37" spans="1:25" ht="9.75" customHeight="1">
      <c r="A37" s="1">
        <v>1946</v>
      </c>
      <c r="B37" s="72">
        <f>('Table A4'!I39*0.9+'Table A4'!J39*0.05+'Table A4'!K39*0.04)/0.99</f>
        <v>27733.217242736442</v>
      </c>
      <c r="C37" s="72">
        <f>'Table A4'!D39</f>
        <v>365998.06026444712</v>
      </c>
      <c r="D37" s="192">
        <f t="shared" si="0"/>
        <v>-1.40225474798783E-3</v>
      </c>
      <c r="E37" s="72">
        <f>(1-'Table A3'!D39/100)*'Table A0'!J39/0.99</f>
        <v>28509.542095064076</v>
      </c>
      <c r="F37" s="72">
        <f>'Table A6'!D39</f>
        <v>432108.76955128508</v>
      </c>
      <c r="G37" s="192">
        <f t="shared" si="1"/>
        <v>9.0862563932687657E-3</v>
      </c>
      <c r="H37" s="1"/>
      <c r="I37" s="1"/>
      <c r="J37" s="1"/>
      <c r="K37" s="1"/>
      <c r="L37" s="1"/>
      <c r="M37" s="1"/>
      <c r="N37" s="1"/>
      <c r="O37" s="1"/>
      <c r="P37" s="1"/>
      <c r="Q37" s="1"/>
      <c r="R37" s="1"/>
      <c r="S37" s="1"/>
      <c r="T37" s="1"/>
      <c r="U37" s="1"/>
      <c r="V37" s="1"/>
      <c r="W37" s="1"/>
      <c r="X37" s="1"/>
      <c r="Y37" s="1"/>
    </row>
    <row r="38" spans="1:25" ht="9.75" customHeight="1">
      <c r="A38" s="1">
        <v>1947</v>
      </c>
      <c r="B38" s="72">
        <f>('Table A4'!I40*0.9+'Table A4'!J40*0.05+'Table A4'!K40*0.04)/0.99</f>
        <v>27028.224048648644</v>
      </c>
      <c r="C38" s="72">
        <f>'Table A4'!D40</f>
        <v>329157.47384312912</v>
      </c>
      <c r="D38" s="192">
        <f t="shared" si="0"/>
        <v>-2.5420534080748958E-2</v>
      </c>
      <c r="E38" s="72">
        <f>(1-'Table A3'!D40/100)*'Table A0'!J40/0.99</f>
        <v>27492.287599106206</v>
      </c>
      <c r="F38" s="72">
        <f>'Table A6'!D40</f>
        <v>369567.04158359376</v>
      </c>
      <c r="G38" s="192">
        <f t="shared" si="1"/>
        <v>-3.5681193775960018E-2</v>
      </c>
      <c r="H38" s="1"/>
      <c r="I38" s="1"/>
      <c r="J38" s="1"/>
      <c r="K38" s="1"/>
      <c r="L38" s="1"/>
      <c r="M38" s="1"/>
      <c r="N38" s="1"/>
      <c r="O38" s="1"/>
      <c r="P38" s="1"/>
      <c r="Q38" s="1"/>
      <c r="R38" s="1"/>
      <c r="S38" s="1"/>
      <c r="T38" s="1"/>
      <c r="U38" s="1"/>
      <c r="V38" s="1"/>
      <c r="W38" s="1"/>
      <c r="X38" s="1"/>
      <c r="Y38" s="1"/>
    </row>
    <row r="39" spans="1:25" ht="9.75" customHeight="1">
      <c r="A39" s="1">
        <v>1948</v>
      </c>
      <c r="B39" s="72">
        <f>('Table A4'!I41*0.9+'Table A4'!J41*0.05+'Table A4'!K41*0.04)/0.99</f>
        <v>27414.422957716204</v>
      </c>
      <c r="C39" s="72">
        <f>'Table A4'!D41</f>
        <v>344716.60157337028</v>
      </c>
      <c r="D39" s="192">
        <f t="shared" si="0"/>
        <v>1.4288726790647965E-2</v>
      </c>
      <c r="E39" s="72">
        <f>(1-'Table A3'!D41/100)*'Table A0'!J41/0.99</f>
        <v>27823.195044885568</v>
      </c>
      <c r="F39" s="72">
        <f>'Table A6'!D41</f>
        <v>384266.13107827969</v>
      </c>
      <c r="G39" s="192">
        <f t="shared" si="1"/>
        <v>1.2036373640661235E-2</v>
      </c>
      <c r="H39" s="1"/>
      <c r="I39" s="1"/>
      <c r="J39" s="1"/>
      <c r="K39" s="1"/>
      <c r="L39" s="1"/>
      <c r="M39" s="1"/>
      <c r="N39" s="1"/>
      <c r="O39" s="1"/>
      <c r="P39" s="1"/>
      <c r="Q39" s="1"/>
      <c r="R39" s="1"/>
      <c r="S39" s="1"/>
      <c r="T39" s="1"/>
      <c r="U39" s="1"/>
      <c r="V39" s="1"/>
      <c r="W39" s="1"/>
      <c r="X39" s="1"/>
      <c r="Y39" s="1"/>
    </row>
    <row r="40" spans="1:25" ht="9.75" customHeight="1">
      <c r="A40" s="1">
        <v>1949</v>
      </c>
      <c r="B40" s="72">
        <f>('Table A4'!I42*0.9+'Table A4'!J42*0.05+'Table A4'!K42*0.04)/0.99</f>
        <v>27171.100961142598</v>
      </c>
      <c r="C40" s="72">
        <f>'Table A4'!D42</f>
        <v>330633.85914062487</v>
      </c>
      <c r="D40" s="192">
        <f t="shared" si="0"/>
        <v>-8.8756928040726324E-3</v>
      </c>
      <c r="E40" s="72">
        <f>(1-'Table A3'!D42/100)*'Table A0'!J42/0.99</f>
        <v>27445.529511368379</v>
      </c>
      <c r="F40" s="72">
        <f>'Table A6'!D42</f>
        <v>360964.2343511933</v>
      </c>
      <c r="G40" s="192">
        <f t="shared" si="1"/>
        <v>-1.3573765806116911E-2</v>
      </c>
      <c r="H40" s="1"/>
      <c r="I40" s="1"/>
      <c r="J40" s="1"/>
      <c r="K40" s="1"/>
      <c r="L40" s="1"/>
      <c r="M40" s="1"/>
      <c r="N40" s="1"/>
      <c r="O40" s="1"/>
      <c r="P40" s="1"/>
      <c r="Q40" s="1"/>
      <c r="R40" s="1"/>
      <c r="S40" s="1"/>
      <c r="T40" s="1"/>
      <c r="U40" s="1"/>
      <c r="V40" s="1"/>
      <c r="W40" s="1"/>
      <c r="X40" s="1"/>
      <c r="Y40" s="1"/>
    </row>
    <row r="41" spans="1:25" ht="9.75" customHeight="1">
      <c r="A41" s="1">
        <v>1950</v>
      </c>
      <c r="B41" s="72">
        <f>('Table A4'!I43*0.9+'Table A4'!J43*0.05+'Table A4'!K43*0.04)/0.99</f>
        <v>29196.706154913045</v>
      </c>
      <c r="C41" s="72">
        <f>'Table A4'!D43</f>
        <v>370442.20661628962</v>
      </c>
      <c r="D41" s="192">
        <f t="shared" si="0"/>
        <v>7.4549985908457073E-2</v>
      </c>
      <c r="E41" s="72">
        <f>(1-'Table A3'!D43/100)*'Table A0'!J43/0.99</f>
        <v>29624.308560836369</v>
      </c>
      <c r="F41" s="72">
        <f>'Table A6'!D43</f>
        <v>431257.35012640984</v>
      </c>
      <c r="G41" s="192">
        <f t="shared" si="1"/>
        <v>7.9385571648945774E-2</v>
      </c>
      <c r="H41" s="1"/>
      <c r="I41" s="1"/>
      <c r="J41" s="1"/>
      <c r="K41" s="1"/>
      <c r="L41" s="1"/>
      <c r="M41" s="1"/>
      <c r="N41" s="1"/>
      <c r="O41" s="1"/>
      <c r="P41" s="1"/>
      <c r="Q41" s="1"/>
      <c r="R41" s="1"/>
      <c r="S41" s="1"/>
      <c r="T41" s="1"/>
      <c r="U41" s="1"/>
      <c r="V41" s="1"/>
      <c r="W41" s="1"/>
      <c r="X41" s="1"/>
      <c r="Y41" s="1"/>
    </row>
    <row r="42" spans="1:25" ht="9.75" customHeight="1">
      <c r="A42" s="1">
        <v>1951</v>
      </c>
      <c r="B42" s="72">
        <f>('Table A4'!I44*0.9+'Table A4'!J44*0.05+'Table A4'!K44*0.04)/0.99</f>
        <v>30366.640924702271</v>
      </c>
      <c r="C42" s="72">
        <f>'Table A4'!D44</f>
        <v>353382.40042851184</v>
      </c>
      <c r="D42" s="192">
        <f t="shared" si="0"/>
        <v>4.0070779340030338E-2</v>
      </c>
      <c r="E42" s="72">
        <f>(1-'Table A3'!D44/100)*'Table A0'!J44/0.99</f>
        <v>30795.158435260164</v>
      </c>
      <c r="F42" s="72">
        <f>'Table A6'!D44</f>
        <v>407373.44955860602</v>
      </c>
      <c r="G42" s="192">
        <f t="shared" si="1"/>
        <v>3.9523281092598062E-2</v>
      </c>
      <c r="H42" s="1"/>
      <c r="I42" s="1"/>
      <c r="J42" s="1"/>
      <c r="K42" s="1"/>
      <c r="L42" s="1"/>
      <c r="M42" s="1"/>
      <c r="N42" s="1"/>
      <c r="O42" s="1"/>
      <c r="P42" s="1"/>
      <c r="Q42" s="1"/>
      <c r="R42" s="1"/>
      <c r="S42" s="1"/>
      <c r="T42" s="1"/>
      <c r="U42" s="1"/>
      <c r="V42" s="1"/>
      <c r="W42" s="1"/>
      <c r="X42" s="1"/>
      <c r="Y42" s="1"/>
    </row>
    <row r="43" spans="1:25" ht="9.75" customHeight="1">
      <c r="A43" s="1">
        <v>1952</v>
      </c>
      <c r="B43" s="72">
        <f>('Table A4'!I45*0.9+'Table A4'!J45*0.05+'Table A4'!K45*0.04)/0.99</f>
        <v>31602.028291256844</v>
      </c>
      <c r="C43" s="72">
        <f>'Table A4'!D45</f>
        <v>338312.50169073895</v>
      </c>
      <c r="D43" s="192">
        <f t="shared" si="0"/>
        <v>4.0682384647609426E-2</v>
      </c>
      <c r="E43" s="72">
        <f>(1-'Table A3'!D45/100)*'Table A0'!J45/0.99</f>
        <v>31944.314728892779</v>
      </c>
      <c r="F43" s="72">
        <f>'Table A6'!D45</f>
        <v>382539.42190735176</v>
      </c>
      <c r="G43" s="192">
        <f t="shared" si="1"/>
        <v>3.7316135133659278E-2</v>
      </c>
      <c r="H43" s="1"/>
      <c r="I43" s="1"/>
      <c r="J43" s="1"/>
      <c r="K43" s="1"/>
      <c r="L43" s="1"/>
      <c r="M43" s="1"/>
      <c r="N43" s="1"/>
      <c r="O43" s="1"/>
      <c r="P43" s="1"/>
      <c r="Q43" s="1"/>
      <c r="R43" s="1"/>
      <c r="S43" s="1"/>
      <c r="T43" s="1"/>
      <c r="U43" s="1"/>
      <c r="V43" s="1"/>
      <c r="W43" s="1"/>
      <c r="X43" s="1"/>
      <c r="Y43" s="1"/>
    </row>
    <row r="44" spans="1:25" ht="9.75" customHeight="1">
      <c r="A44" s="1">
        <v>1953</v>
      </c>
      <c r="B44" s="72">
        <f>('Table A4'!I46*0.9+'Table A4'!J46*0.05+'Table A4'!K46*0.04)/0.99</f>
        <v>33257.612842783354</v>
      </c>
      <c r="C44" s="72">
        <f>'Table A4'!D46</f>
        <v>328859.21458489739</v>
      </c>
      <c r="D44" s="192">
        <f t="shared" si="0"/>
        <v>5.2388553553208261E-2</v>
      </c>
      <c r="E44" s="72">
        <f>(1-'Table A3'!D46/100)*'Table A0'!J46/0.99</f>
        <v>33530.359891986409</v>
      </c>
      <c r="F44" s="72">
        <f>'Table A6'!D46</f>
        <v>364817.43406547577</v>
      </c>
      <c r="G44" s="192">
        <f t="shared" si="1"/>
        <v>4.9650311066435027E-2</v>
      </c>
      <c r="H44" s="1"/>
      <c r="I44" s="1"/>
      <c r="J44" s="1"/>
      <c r="K44" s="1"/>
      <c r="L44" s="1"/>
      <c r="M44" s="1"/>
      <c r="N44" s="1"/>
      <c r="O44" s="1"/>
      <c r="P44" s="1"/>
      <c r="Q44" s="1"/>
      <c r="R44" s="1"/>
      <c r="S44" s="1"/>
      <c r="T44" s="1"/>
      <c r="U44" s="1"/>
      <c r="V44" s="1"/>
      <c r="W44" s="1"/>
      <c r="X44" s="1"/>
      <c r="Y44" s="1"/>
    </row>
    <row r="45" spans="1:25" ht="9.75" customHeight="1">
      <c r="A45" s="1">
        <v>1954</v>
      </c>
      <c r="B45" s="72">
        <f>('Table A4'!I47*0.9+'Table A4'!J47*0.05+'Table A4'!K47*0.04)/0.99</f>
        <v>32742.301835360278</v>
      </c>
      <c r="C45" s="72">
        <f>'Table A4'!D47</f>
        <v>335936.45523766044</v>
      </c>
      <c r="D45" s="192">
        <f t="shared" si="0"/>
        <v>-1.5494527820113624E-2</v>
      </c>
      <c r="E45" s="72">
        <f>(1-'Table A3'!D47/100)*'Table A0'!J47/0.99</f>
        <v>33159.67951132579</v>
      </c>
      <c r="F45" s="72">
        <f>'Table A6'!D47</f>
        <v>396379.57673369191</v>
      </c>
      <c r="G45" s="192">
        <f t="shared" si="1"/>
        <v>-1.1055067164644661E-2</v>
      </c>
      <c r="H45" s="1"/>
      <c r="I45" s="1"/>
      <c r="J45" s="1"/>
      <c r="K45" s="1"/>
      <c r="L45" s="1"/>
      <c r="M45" s="1"/>
      <c r="N45" s="1"/>
      <c r="O45" s="1"/>
      <c r="P45" s="1"/>
      <c r="Q45" s="1"/>
      <c r="R45" s="1"/>
      <c r="S45" s="1"/>
      <c r="T45" s="1"/>
      <c r="U45" s="1"/>
      <c r="V45" s="1"/>
      <c r="W45" s="1"/>
      <c r="X45" s="1"/>
      <c r="Y45" s="1"/>
    </row>
    <row r="46" spans="1:25" ht="9.75" customHeight="1">
      <c r="A46" s="1">
        <v>1955</v>
      </c>
      <c r="B46" s="72">
        <f>('Table A4'!I48*0.9+'Table A4'!J48*0.05+'Table A4'!K48*0.04)/0.99</f>
        <v>35073.614754510723</v>
      </c>
      <c r="C46" s="72">
        <f>'Table A4'!D48</f>
        <v>350997.82293588179</v>
      </c>
      <c r="D46" s="192">
        <f t="shared" si="0"/>
        <v>7.1201863902944362E-2</v>
      </c>
      <c r="E46" s="72">
        <f>(1-'Table A3'!D48/100)*'Table A0'!J48/0.99</f>
        <v>35637.111901740493</v>
      </c>
      <c r="F46" s="72">
        <f>'Table A6'!D48</f>
        <v>438618.87944326288</v>
      </c>
      <c r="G46" s="192">
        <f t="shared" si="1"/>
        <v>7.4712193450739761E-2</v>
      </c>
      <c r="H46" s="1"/>
      <c r="I46" s="1"/>
      <c r="J46" s="1"/>
      <c r="K46" s="1"/>
      <c r="L46" s="1"/>
      <c r="M46" s="1"/>
      <c r="N46" s="1"/>
      <c r="O46" s="1"/>
      <c r="P46" s="1"/>
      <c r="Q46" s="1"/>
      <c r="R46" s="1"/>
      <c r="S46" s="1"/>
      <c r="T46" s="1"/>
      <c r="U46" s="1"/>
      <c r="V46" s="1"/>
      <c r="W46" s="1"/>
      <c r="X46" s="1"/>
      <c r="Y46" s="1"/>
    </row>
    <row r="47" spans="1:25" ht="9.75" customHeight="1">
      <c r="A47" s="1">
        <v>1956</v>
      </c>
      <c r="B47" s="72">
        <f>('Table A4'!I49*0.9+'Table A4'!J49*0.05+'Table A4'!K49*0.04)/0.99</f>
        <v>36933.998864703739</v>
      </c>
      <c r="C47" s="72">
        <f>'Table A4'!D49</f>
        <v>365472.5728935129</v>
      </c>
      <c r="D47" s="192">
        <f t="shared" si="0"/>
        <v>5.3042269045102008E-2</v>
      </c>
      <c r="E47" s="72">
        <f>(1-'Table A3'!D49/100)*'Table A0'!J49/0.99</f>
        <v>37483.186990684168</v>
      </c>
      <c r="F47" s="72">
        <f>'Table A6'!D49</f>
        <v>443336.647366972</v>
      </c>
      <c r="G47" s="192">
        <f t="shared" si="1"/>
        <v>5.1802039795865618E-2</v>
      </c>
      <c r="H47" s="1"/>
      <c r="I47" s="1"/>
      <c r="J47" s="1"/>
      <c r="K47" s="1"/>
      <c r="L47" s="1"/>
      <c r="M47" s="1"/>
      <c r="N47" s="1"/>
      <c r="O47" s="1"/>
      <c r="P47" s="1"/>
      <c r="Q47" s="1"/>
      <c r="R47" s="1"/>
      <c r="S47" s="1"/>
      <c r="T47" s="1"/>
      <c r="U47" s="1"/>
      <c r="V47" s="1"/>
      <c r="W47" s="1"/>
      <c r="X47" s="1"/>
      <c r="Y47" s="1"/>
    </row>
    <row r="48" spans="1:25" ht="9.75" customHeight="1">
      <c r="A48" s="1">
        <v>1957</v>
      </c>
      <c r="B48" s="72">
        <f>('Table A4'!I50*0.9+'Table A4'!J50*0.05+'Table A4'!K50*0.04)/0.99</f>
        <v>37145.632620944663</v>
      </c>
      <c r="C48" s="72">
        <f>'Table A4'!D50</f>
        <v>362896.36274741188</v>
      </c>
      <c r="D48" s="192">
        <f t="shared" si="0"/>
        <v>5.7300526004828711E-3</v>
      </c>
      <c r="E48" s="72">
        <f>(1-'Table A3'!D50/100)*'Table A0'!J50/0.99</f>
        <v>37556.6647720486</v>
      </c>
      <c r="F48" s="72">
        <f>'Table A6'!D50</f>
        <v>420525.46922214405</v>
      </c>
      <c r="G48" s="192">
        <f t="shared" si="1"/>
        <v>1.9602863914078839E-3</v>
      </c>
      <c r="H48" s="1"/>
      <c r="I48" s="1"/>
      <c r="J48" s="1"/>
      <c r="K48" s="1"/>
      <c r="L48" s="1"/>
      <c r="M48" s="1"/>
      <c r="N48" s="1"/>
      <c r="O48" s="1"/>
      <c r="P48" s="1"/>
      <c r="Q48" s="1"/>
      <c r="R48" s="1"/>
      <c r="S48" s="1"/>
      <c r="T48" s="1"/>
      <c r="U48" s="1"/>
      <c r="V48" s="1"/>
      <c r="W48" s="1"/>
      <c r="X48" s="1"/>
      <c r="Y48" s="1"/>
    </row>
    <row r="49" spans="1:25" ht="9.75" customHeight="1">
      <c r="A49" s="1">
        <v>1958</v>
      </c>
      <c r="B49" s="72">
        <f>('Table A4'!I51*0.9+'Table A4'!J51*0.05+'Table A4'!K51*0.04)/0.99</f>
        <v>36066.377404483392</v>
      </c>
      <c r="C49" s="72">
        <f>'Table A4'!D51</f>
        <v>345970.61422835436</v>
      </c>
      <c r="D49" s="192">
        <f t="shared" si="0"/>
        <v>-2.9054700117093435E-2</v>
      </c>
      <c r="E49" s="72">
        <f>(1-'Table A3'!D51/100)*'Table A0'!J51/0.99</f>
        <v>36593.212713293033</v>
      </c>
      <c r="F49" s="72">
        <f>'Table A6'!D51</f>
        <v>411748.39749540488</v>
      </c>
      <c r="G49" s="192">
        <f t="shared" si="1"/>
        <v>-2.565329122283011E-2</v>
      </c>
      <c r="H49" s="1"/>
      <c r="I49" s="1"/>
      <c r="J49" s="1"/>
      <c r="K49" s="1"/>
      <c r="L49" s="1"/>
      <c r="M49" s="1"/>
      <c r="N49" s="1"/>
      <c r="O49" s="1"/>
      <c r="P49" s="1"/>
      <c r="Q49" s="1"/>
      <c r="R49" s="1"/>
      <c r="S49" s="1"/>
      <c r="T49" s="1"/>
      <c r="U49" s="1"/>
      <c r="V49" s="1"/>
      <c r="W49" s="1"/>
      <c r="X49" s="1"/>
      <c r="Y49" s="1"/>
    </row>
    <row r="50" spans="1:25" ht="9.75" customHeight="1">
      <c r="A50" s="1">
        <v>1959</v>
      </c>
      <c r="B50" s="72">
        <f>('Table A4'!I52*0.9+'Table A4'!J52*0.05+'Table A4'!K52*0.04)/0.99</f>
        <v>38270.844149357807</v>
      </c>
      <c r="C50" s="72">
        <f>'Table A4'!D52</f>
        <v>363213.15635086276</v>
      </c>
      <c r="D50" s="192">
        <f t="shared" si="0"/>
        <v>6.1122488686661924E-2</v>
      </c>
      <c r="E50" s="72">
        <f>(1-'Table A3'!D52/100)*'Table A0'!J52/0.99</f>
        <v>38993.0678903281</v>
      </c>
      <c r="F50" s="72">
        <f>'Table A6'!D52</f>
        <v>460003.36900235125</v>
      </c>
      <c r="G50" s="192">
        <f t="shared" si="1"/>
        <v>6.558197542910138E-2</v>
      </c>
      <c r="H50" s="1"/>
      <c r="I50" s="1"/>
      <c r="J50" s="1"/>
      <c r="K50" s="1"/>
      <c r="L50" s="1"/>
      <c r="M50" s="1"/>
      <c r="N50" s="1"/>
      <c r="O50" s="1"/>
      <c r="P50" s="1"/>
      <c r="Q50" s="1"/>
      <c r="R50" s="1"/>
      <c r="S50" s="1"/>
      <c r="T50" s="1"/>
      <c r="U50" s="1"/>
      <c r="V50" s="1"/>
      <c r="W50" s="1"/>
      <c r="X50" s="1"/>
      <c r="Y50" s="1"/>
    </row>
    <row r="51" spans="1:25" ht="9.75" customHeight="1">
      <c r="A51" s="1">
        <v>1960</v>
      </c>
      <c r="B51" s="72">
        <f>('Table A4'!I53*0.9+'Table A4'!J53*0.05+'Table A4'!K53*0.04)/0.99</f>
        <v>38869.499779038408</v>
      </c>
      <c r="C51" s="72">
        <f>'Table A4'!D53</f>
        <v>350890.81942245888</v>
      </c>
      <c r="D51" s="192">
        <f t="shared" si="0"/>
        <v>1.5642603213669837E-2</v>
      </c>
      <c r="E51" s="72">
        <f>(1-'Table A3'!D53/100)*'Table A0'!J53/0.99</f>
        <v>39419.647300304969</v>
      </c>
      <c r="F51" s="72">
        <f>'Table A6'!D53</f>
        <v>435282.80810056417</v>
      </c>
      <c r="G51" s="192">
        <f t="shared" si="1"/>
        <v>1.0939878113121582E-2</v>
      </c>
      <c r="H51" s="1"/>
      <c r="I51" s="1"/>
      <c r="J51" s="1"/>
      <c r="K51" s="1"/>
      <c r="L51" s="1"/>
      <c r="M51" s="1"/>
      <c r="N51" s="1"/>
      <c r="O51" s="1"/>
      <c r="P51" s="1"/>
      <c r="Q51" s="1"/>
      <c r="R51" s="1"/>
      <c r="S51" s="1"/>
      <c r="T51" s="1"/>
      <c r="U51" s="1"/>
      <c r="V51" s="1"/>
      <c r="W51" s="1"/>
      <c r="X51" s="1"/>
      <c r="Y51" s="1"/>
    </row>
    <row r="52" spans="1:25" ht="9.75" customHeight="1">
      <c r="A52" s="1">
        <v>1961</v>
      </c>
      <c r="B52" s="72">
        <f>('Table A4'!I54*0.9+'Table A4'!J54*0.05+'Table A4'!K54*0.04)/0.99</f>
        <v>39332.223972151114</v>
      </c>
      <c r="C52" s="72">
        <f>'Table A4'!D54</f>
        <v>354187.76941862103</v>
      </c>
      <c r="D52" s="192">
        <f t="shared" si="0"/>
        <v>1.1904557448466191E-2</v>
      </c>
      <c r="E52" s="72">
        <f>(1-'Table A3'!D54/100)*'Table A0'!J54/0.99</f>
        <v>40097.852749474936</v>
      </c>
      <c r="F52" s="72">
        <f>'Table A6'!D54</f>
        <v>472699.07182521257</v>
      </c>
      <c r="G52" s="192">
        <f t="shared" si="1"/>
        <v>1.7204756907216678E-2</v>
      </c>
      <c r="H52" s="1"/>
      <c r="I52" s="1"/>
      <c r="J52" s="1"/>
      <c r="K52" s="1"/>
      <c r="L52" s="1"/>
      <c r="M52" s="1"/>
      <c r="N52" s="1"/>
      <c r="O52" s="1"/>
      <c r="P52" s="1"/>
      <c r="Q52" s="1"/>
      <c r="R52" s="1"/>
      <c r="S52" s="1"/>
      <c r="T52" s="1"/>
      <c r="U52" s="1"/>
      <c r="V52" s="1"/>
      <c r="W52" s="1"/>
      <c r="X52" s="1"/>
      <c r="Y52" s="1"/>
    </row>
    <row r="53" spans="1:25" ht="9.75" customHeight="1">
      <c r="A53" s="1">
        <v>1962</v>
      </c>
      <c r="B53" s="72">
        <f>('Table A4'!I55*0.9+'Table A4'!J55*0.05+'Table A4'!K55*0.04)/0.99</f>
        <v>40796.495603961121</v>
      </c>
      <c r="C53" s="72">
        <f>'Table A4'!D55</f>
        <v>364302.83375859522</v>
      </c>
      <c r="D53" s="192">
        <f t="shared" si="0"/>
        <v>3.7228294866996858E-2</v>
      </c>
      <c r="E53" s="72">
        <f>(1-'Table A3'!D55/100)*'Table A0'!J55/0.99</f>
        <v>41335.988164398404</v>
      </c>
      <c r="F53" s="72">
        <f>'Table A6'!D55</f>
        <v>452166.45299810619</v>
      </c>
      <c r="G53" s="192">
        <f t="shared" si="1"/>
        <v>3.0877848314201373E-2</v>
      </c>
      <c r="H53" s="1"/>
      <c r="I53" s="1"/>
      <c r="J53" s="1"/>
      <c r="K53" s="1"/>
      <c r="L53" s="1"/>
      <c r="M53" s="1"/>
      <c r="N53" s="1"/>
      <c r="O53" s="1"/>
      <c r="P53" s="1"/>
      <c r="Q53" s="1"/>
      <c r="R53" s="1"/>
      <c r="S53" s="1"/>
      <c r="T53" s="1"/>
      <c r="U53" s="1"/>
      <c r="V53" s="1"/>
      <c r="W53" s="1"/>
      <c r="X53" s="1"/>
      <c r="Y53" s="1"/>
    </row>
    <row r="54" spans="1:25" ht="9.75" customHeight="1">
      <c r="A54" s="1">
        <v>1963</v>
      </c>
      <c r="B54" s="72">
        <f>('Table A4'!I56*0.9+'Table A4'!J56*0.05+'Table A4'!K56*0.04)/0.99</f>
        <v>41870.130037722491</v>
      </c>
      <c r="C54" s="72">
        <f>'Table A4'!D56</f>
        <v>368490.14021606237</v>
      </c>
      <c r="D54" s="192">
        <f t="shared" si="0"/>
        <v>2.6316829861659174E-2</v>
      </c>
      <c r="E54" s="72">
        <f>(1-'Table A3'!D56/100)*'Table A0'!J56/0.99</f>
        <v>42484.257858095472</v>
      </c>
      <c r="F54" s="72">
        <f>'Table A6'!D56</f>
        <v>462995.6344174454</v>
      </c>
      <c r="G54" s="192">
        <f t="shared" si="1"/>
        <v>2.7778934160960445E-2</v>
      </c>
      <c r="H54" s="1"/>
      <c r="I54" s="1"/>
      <c r="J54" s="1"/>
      <c r="K54" s="1"/>
      <c r="L54" s="1"/>
      <c r="M54" s="1"/>
      <c r="N54" s="1"/>
      <c r="O54" s="1"/>
      <c r="P54" s="1"/>
      <c r="Q54" s="1"/>
      <c r="R54" s="1"/>
      <c r="S54" s="1"/>
      <c r="T54" s="1"/>
      <c r="U54" s="1"/>
      <c r="V54" s="1"/>
      <c r="W54" s="1"/>
      <c r="X54" s="1"/>
      <c r="Y54" s="1"/>
    </row>
    <row r="55" spans="1:25" ht="9.75" customHeight="1">
      <c r="A55" s="1">
        <v>1964</v>
      </c>
      <c r="B55" s="72">
        <f>('Table A4'!I57*0.9+'Table A4'!J57*0.05+'Table A4'!K57*0.04)/0.99</f>
        <v>43956.500267044008</v>
      </c>
      <c r="C55" s="72">
        <f>'Table A4'!D57</f>
        <v>379475.27080550382</v>
      </c>
      <c r="D55" s="192">
        <f t="shared" si="0"/>
        <v>4.9829561729132887E-2</v>
      </c>
      <c r="E55" s="72">
        <f>(1-'Table A3'!D57/100)*'Table A0'!J57/0.99</f>
        <v>44478.723564395717</v>
      </c>
      <c r="F55" s="72">
        <f>'Table A6'!D57</f>
        <v>515450.80070727703</v>
      </c>
      <c r="G55" s="192">
        <f t="shared" si="1"/>
        <v>4.6945993806978947E-2</v>
      </c>
      <c r="H55" s="1"/>
      <c r="I55" s="1"/>
      <c r="J55" s="1"/>
      <c r="K55" s="1"/>
      <c r="L55" s="1"/>
      <c r="M55" s="1"/>
      <c r="N55" s="1"/>
      <c r="O55" s="1"/>
      <c r="P55" s="1"/>
      <c r="Q55" s="1"/>
      <c r="R55" s="1"/>
      <c r="S55" s="1"/>
      <c r="T55" s="1"/>
      <c r="U55" s="1"/>
      <c r="V55" s="1"/>
      <c r="W55" s="1"/>
      <c r="X55" s="1"/>
      <c r="Y55" s="1"/>
    </row>
    <row r="56" spans="1:25" ht="9.75" customHeight="1">
      <c r="A56" s="1">
        <v>1965</v>
      </c>
      <c r="B56" s="72">
        <f>('Table A4'!I58*0.9+'Table A4'!J58*0.05+'Table A4'!K58*0.04)/0.99</f>
        <v>45736.248372058442</v>
      </c>
      <c r="C56" s="72">
        <f>'Table A4'!D58</f>
        <v>397212.59689365269</v>
      </c>
      <c r="D56" s="192">
        <f t="shared" si="0"/>
        <v>4.0488849071289357E-2</v>
      </c>
      <c r="E56" s="72">
        <f>(1-'Table A3'!D58/100)*'Table A0'!J58/0.99</f>
        <v>46434.427786489745</v>
      </c>
      <c r="F56" s="72">
        <f>'Table A6'!D58</f>
        <v>561904.26066265628</v>
      </c>
      <c r="G56" s="192">
        <f t="shared" si="1"/>
        <v>4.3969432244668205E-2</v>
      </c>
      <c r="H56" s="1"/>
      <c r="I56" s="1"/>
      <c r="J56" s="1"/>
      <c r="K56" s="1"/>
      <c r="L56" s="1"/>
      <c r="M56" s="1"/>
      <c r="N56" s="1"/>
      <c r="O56" s="1"/>
      <c r="P56" s="1"/>
      <c r="Q56" s="1"/>
      <c r="R56" s="1"/>
      <c r="S56" s="1"/>
      <c r="T56" s="1"/>
      <c r="U56" s="1"/>
      <c r="V56" s="1"/>
      <c r="W56" s="1"/>
      <c r="X56" s="1"/>
      <c r="Y56" s="1"/>
    </row>
    <row r="57" spans="1:25" ht="9.75" customHeight="1">
      <c r="A57" s="1">
        <v>1966</v>
      </c>
      <c r="B57" s="72">
        <f>('Table A4'!I59*0.9+'Table A4'!J59*0.05+'Table A4'!K59*0.04)/0.99</f>
        <v>47602.9298464811</v>
      </c>
      <c r="C57" s="72">
        <f>'Table A4'!D59</f>
        <v>430381.72527566826</v>
      </c>
      <c r="D57" s="192">
        <f t="shared" si="0"/>
        <v>4.0814048831409266E-2</v>
      </c>
      <c r="E57" s="72">
        <f>(1-'Table A3'!D59/100)*'Table A0'!J59/0.99</f>
        <v>48657.796741385202</v>
      </c>
      <c r="F57" s="72">
        <f>'Table A6'!D59</f>
        <v>545678.73460493574</v>
      </c>
      <c r="G57" s="192">
        <f t="shared" si="1"/>
        <v>4.7881907043600069E-2</v>
      </c>
      <c r="H57" s="1"/>
      <c r="I57" s="1"/>
      <c r="J57" s="1"/>
      <c r="K57" s="1"/>
      <c r="L57" s="1"/>
      <c r="M57" s="1"/>
      <c r="N57" s="1"/>
      <c r="O57" s="1"/>
      <c r="P57" s="1"/>
      <c r="Q57" s="1"/>
      <c r="R57" s="1"/>
      <c r="S57" s="1"/>
      <c r="T57" s="1"/>
      <c r="U57" s="1"/>
      <c r="V57" s="1"/>
      <c r="W57" s="1"/>
      <c r="X57" s="1"/>
      <c r="Y57" s="1"/>
    </row>
    <row r="58" spans="1:25" ht="9.75" customHeight="1">
      <c r="A58" s="1">
        <v>1967</v>
      </c>
      <c r="B58" s="72">
        <f>('Table A4'!I60*0.9+'Table A4'!J60*0.05+'Table A4'!K60*0.04)/0.99</f>
        <v>48728.469628144601</v>
      </c>
      <c r="C58" s="72">
        <f>'Table A4'!D60</f>
        <v>443843.26529126766</v>
      </c>
      <c r="D58" s="192">
        <f t="shared" si="0"/>
        <v>2.3644338390375497E-2</v>
      </c>
      <c r="E58" s="72">
        <f>(1-'Table A3'!D60/100)*'Table A0'!J60/0.99</f>
        <v>50100.19504546075</v>
      </c>
      <c r="F58" s="72">
        <f>'Table A6'!D60</f>
        <v>596637.63045490871</v>
      </c>
      <c r="G58" s="192">
        <f t="shared" si="1"/>
        <v>2.9643724144392536E-2</v>
      </c>
      <c r="H58" s="1"/>
      <c r="I58" s="1"/>
      <c r="J58" s="1"/>
      <c r="K58" s="1"/>
      <c r="L58" s="1"/>
      <c r="M58" s="1"/>
      <c r="N58" s="1"/>
      <c r="O58" s="1"/>
      <c r="P58" s="1"/>
      <c r="Q58" s="1"/>
      <c r="R58" s="1"/>
      <c r="S58" s="1"/>
      <c r="T58" s="1"/>
      <c r="U58" s="1"/>
      <c r="V58" s="1"/>
      <c r="W58" s="1"/>
      <c r="X58" s="1"/>
      <c r="Y58" s="1"/>
    </row>
    <row r="59" spans="1:25" ht="9.75" customHeight="1">
      <c r="A59" s="1">
        <v>1968</v>
      </c>
      <c r="B59" s="72">
        <f>('Table A4'!I61*0.9+'Table A4'!J61*0.05+'Table A4'!K61*0.04)/0.99</f>
        <v>50365.788083603133</v>
      </c>
      <c r="C59" s="72">
        <f>'Table A4'!D61</f>
        <v>454396.52576178749</v>
      </c>
      <c r="D59" s="192">
        <f t="shared" si="0"/>
        <v>3.3600859373446257E-2</v>
      </c>
      <c r="E59" s="72">
        <f>(1-'Table A3'!D61/100)*'Table A0'!J61/0.99</f>
        <v>52019.994247162205</v>
      </c>
      <c r="F59" s="72">
        <f>'Table A6'!D61</f>
        <v>650385.56350246526</v>
      </c>
      <c r="G59" s="192">
        <f t="shared" si="1"/>
        <v>3.8319196161999747E-2</v>
      </c>
      <c r="H59" s="1"/>
      <c r="I59" s="1"/>
      <c r="J59" s="1"/>
      <c r="K59" s="1"/>
      <c r="L59" s="1"/>
      <c r="M59" s="1"/>
      <c r="N59" s="1"/>
      <c r="O59" s="1"/>
      <c r="P59" s="1"/>
      <c r="Q59" s="1"/>
      <c r="R59" s="1"/>
      <c r="S59" s="1"/>
      <c r="T59" s="1"/>
      <c r="U59" s="1"/>
      <c r="V59" s="1"/>
      <c r="W59" s="1"/>
      <c r="X59" s="1"/>
      <c r="Y59" s="1"/>
    </row>
    <row r="60" spans="1:25" ht="9.75" customHeight="1">
      <c r="A60" s="1">
        <v>1969</v>
      </c>
      <c r="B60" s="72">
        <f>('Table A4'!I62*0.9+'Table A4'!J62*0.05+'Table A4'!K62*0.04)/0.99</f>
        <v>51288.453678433892</v>
      </c>
      <c r="C60" s="72">
        <f>'Table A4'!D62</f>
        <v>442572.03389250627</v>
      </c>
      <c r="D60" s="192">
        <f t="shared" si="0"/>
        <v>1.831929232000129E-2</v>
      </c>
      <c r="E60" s="72">
        <f>(1-'Table A3'!D62/100)*'Table A0'!J62/0.99</f>
        <v>52473.061051336394</v>
      </c>
      <c r="F60" s="72">
        <f>'Table A6'!D62</f>
        <v>599834.89428465394</v>
      </c>
      <c r="G60" s="192">
        <f t="shared" si="1"/>
        <v>8.7094743229216842E-3</v>
      </c>
      <c r="H60" s="1"/>
      <c r="I60" s="1"/>
      <c r="J60" s="1"/>
      <c r="K60" s="1"/>
      <c r="L60" s="1"/>
      <c r="M60" s="1"/>
      <c r="N60" s="1"/>
      <c r="O60" s="1"/>
      <c r="P60" s="1"/>
      <c r="Q60" s="1"/>
      <c r="R60" s="1"/>
      <c r="S60" s="1"/>
      <c r="T60" s="1"/>
      <c r="U60" s="1"/>
      <c r="V60" s="1"/>
      <c r="W60" s="1"/>
      <c r="X60" s="1"/>
      <c r="Y60" s="1"/>
    </row>
    <row r="61" spans="1:25" ht="9.75" customHeight="1">
      <c r="A61" s="1">
        <v>1970</v>
      </c>
      <c r="B61" s="72">
        <f>('Table A4'!I63*0.9+'Table A4'!J63*0.05+'Table A4'!K63*0.04)/0.99</f>
        <v>51689.294344178394</v>
      </c>
      <c r="C61" s="72">
        <f>'Table A4'!D63</f>
        <v>433143.37567558739</v>
      </c>
      <c r="D61" s="192">
        <f t="shared" si="0"/>
        <v>7.8154172527344912E-3</v>
      </c>
      <c r="E61" s="72">
        <f>(1-'Table A3'!D63/100)*'Table A0'!J63/0.99</f>
        <v>52455.84612030608</v>
      </c>
      <c r="F61" s="72">
        <f>'Table A6'!D63</f>
        <v>515192.33316619368</v>
      </c>
      <c r="G61" s="192">
        <f t="shared" si="1"/>
        <v>-3.2807178932203751E-4</v>
      </c>
      <c r="H61" s="1"/>
      <c r="I61" s="1"/>
      <c r="J61" s="1"/>
      <c r="K61" s="1"/>
      <c r="L61" s="1"/>
      <c r="M61" s="1"/>
      <c r="N61" s="1"/>
      <c r="O61" s="1"/>
      <c r="P61" s="1"/>
      <c r="Q61" s="1"/>
      <c r="R61" s="1"/>
      <c r="S61" s="1"/>
      <c r="T61" s="1"/>
      <c r="U61" s="1"/>
      <c r="V61" s="1"/>
      <c r="W61" s="1"/>
      <c r="X61" s="1"/>
      <c r="Y61" s="1"/>
    </row>
    <row r="62" spans="1:25" ht="9.75" customHeight="1">
      <c r="A62" s="1">
        <v>1971</v>
      </c>
      <c r="B62" s="72">
        <f>('Table A4'!I64*0.9+'Table A4'!J64*0.05+'Table A4'!K64*0.04)/0.99</f>
        <v>51558.454464255781</v>
      </c>
      <c r="C62" s="72">
        <f>'Table A4'!D64</f>
        <v>430980.44291613722</v>
      </c>
      <c r="D62" s="192">
        <f t="shared" si="0"/>
        <v>-2.5312761875099232E-3</v>
      </c>
      <c r="E62" s="72">
        <f>(1-'Table A3'!D64/100)*'Table A0'!J64/0.99</f>
        <v>52605.497047391706</v>
      </c>
      <c r="F62" s="72">
        <f>'Table A6'!D64</f>
        <v>540278.69648799708</v>
      </c>
      <c r="G62" s="192">
        <f t="shared" si="1"/>
        <v>2.8528932074112223E-3</v>
      </c>
      <c r="H62" s="1"/>
      <c r="I62" s="1"/>
      <c r="J62" s="1"/>
      <c r="K62" s="1"/>
      <c r="L62" s="1"/>
      <c r="M62" s="1"/>
      <c r="N62" s="1"/>
      <c r="O62" s="1"/>
      <c r="P62" s="1"/>
      <c r="Q62" s="1"/>
      <c r="R62" s="1"/>
      <c r="S62" s="1"/>
      <c r="T62" s="1"/>
      <c r="U62" s="1"/>
      <c r="V62" s="1"/>
      <c r="W62" s="1"/>
      <c r="X62" s="1"/>
      <c r="Y62" s="1"/>
    </row>
    <row r="63" spans="1:25" ht="9.75" customHeight="1">
      <c r="A63" s="1">
        <v>1972</v>
      </c>
      <c r="B63" s="72">
        <f>('Table A4'!I65*0.9+'Table A4'!J65*0.05+'Table A4'!K65*0.04)/0.99</f>
        <v>53715.100967988757</v>
      </c>
      <c r="C63" s="72">
        <f>'Table A4'!D65</f>
        <v>447010.3184454295</v>
      </c>
      <c r="D63" s="192">
        <f t="shared" si="0"/>
        <v>4.182915345587257E-2</v>
      </c>
      <c r="E63" s="72">
        <f>(1-'Table A3'!D65/100)*'Table A0'!J65/0.99</f>
        <v>55024.45020498844</v>
      </c>
      <c r="F63" s="72">
        <f>'Table A6'!D65</f>
        <v>581001.76222416142</v>
      </c>
      <c r="G63" s="192">
        <f t="shared" si="1"/>
        <v>4.5982897099470899E-2</v>
      </c>
      <c r="H63" s="1"/>
      <c r="I63" s="1"/>
      <c r="J63" s="1"/>
      <c r="K63" s="1"/>
      <c r="L63" s="1"/>
      <c r="M63" s="1"/>
      <c r="N63" s="1"/>
      <c r="O63" s="1"/>
      <c r="P63" s="1"/>
      <c r="Q63" s="1"/>
      <c r="R63" s="1"/>
      <c r="S63" s="1"/>
      <c r="T63" s="1"/>
      <c r="U63" s="1"/>
      <c r="V63" s="1"/>
      <c r="W63" s="1"/>
      <c r="X63" s="1"/>
      <c r="Y63" s="1"/>
    </row>
    <row r="64" spans="1:25" ht="9.75" customHeight="1">
      <c r="A64" s="1">
        <v>1973</v>
      </c>
      <c r="B64" s="72">
        <f>('Table A4'!I66*0.9+'Table A4'!J66*0.05+'Table A4'!K66*0.04)/0.99</f>
        <v>54838.327724837116</v>
      </c>
      <c r="C64" s="72">
        <f>'Table A4'!D66</f>
        <v>455583.82404771872</v>
      </c>
      <c r="D64" s="192">
        <f t="shared" si="0"/>
        <v>2.0910819054733576E-2</v>
      </c>
      <c r="E64" s="72">
        <f>(1-'Table A3'!D66/100)*'Table A0'!J66/0.99</f>
        <v>56183.107765154498</v>
      </c>
      <c r="F64" s="72">
        <f>'Table A6'!D66</f>
        <v>561032.21906436316</v>
      </c>
      <c r="G64" s="192">
        <f t="shared" si="1"/>
        <v>2.105714015950344E-2</v>
      </c>
      <c r="H64" s="1"/>
      <c r="I64" s="1"/>
      <c r="J64" s="1"/>
      <c r="K64" s="1"/>
      <c r="L64" s="1"/>
      <c r="M64" s="1"/>
      <c r="N64" s="1"/>
      <c r="O64" s="1"/>
      <c r="P64" s="1"/>
      <c r="Q64" s="1"/>
      <c r="R64" s="1"/>
      <c r="S64" s="1"/>
      <c r="T64" s="1"/>
      <c r="U64" s="1"/>
      <c r="V64" s="1"/>
      <c r="W64" s="1"/>
      <c r="X64" s="1"/>
      <c r="Y64" s="1"/>
    </row>
    <row r="65" spans="1:25" ht="9.75" customHeight="1">
      <c r="A65" s="1">
        <v>1974</v>
      </c>
      <c r="B65" s="72">
        <f>('Table A4'!I67*0.9+'Table A4'!J67*0.05+'Table A4'!K67*0.04)/0.99</f>
        <v>52975.793141872527</v>
      </c>
      <c r="C65" s="72">
        <f>'Table A4'!D67</f>
        <v>463722.66597799212</v>
      </c>
      <c r="D65" s="192">
        <f t="shared" si="0"/>
        <v>-3.3964102485222525E-2</v>
      </c>
      <c r="E65" s="72">
        <f>(1-'Table A3'!D67/100)*'Table A0'!J67/0.99</f>
        <v>53966.978600869406</v>
      </c>
      <c r="F65" s="72">
        <f>'Table A6'!D67</f>
        <v>536311.47788426501</v>
      </c>
      <c r="G65" s="192">
        <f t="shared" si="1"/>
        <v>-3.9444759331372592E-2</v>
      </c>
      <c r="H65" s="1"/>
      <c r="I65" s="1"/>
      <c r="J65" s="1"/>
      <c r="K65" s="1"/>
      <c r="L65" s="1"/>
      <c r="M65" s="1"/>
      <c r="N65" s="1"/>
      <c r="O65" s="1"/>
      <c r="P65" s="1"/>
      <c r="Q65" s="1"/>
      <c r="R65" s="1"/>
      <c r="S65" s="1"/>
      <c r="T65" s="1"/>
      <c r="U65" s="1"/>
      <c r="V65" s="1"/>
      <c r="W65" s="1"/>
      <c r="X65" s="1"/>
      <c r="Y65" s="1"/>
    </row>
    <row r="66" spans="1:25" ht="9.75" customHeight="1">
      <c r="A66" s="1">
        <v>1975</v>
      </c>
      <c r="B66" s="72">
        <f>('Table A4'!I68*0.9+'Table A4'!J68*0.05+'Table A4'!K68*0.04)/0.99</f>
        <v>50246.664772908029</v>
      </c>
      <c r="C66" s="72">
        <f>'Table A4'!D68</f>
        <v>432903.85190502368</v>
      </c>
      <c r="D66" s="192">
        <f t="shared" si="0"/>
        <v>-5.1516517396081651E-2</v>
      </c>
      <c r="E66" s="72">
        <f>(1-'Table A3'!D68/100)*'Table A0'!J68/0.99</f>
        <v>51230.369952163404</v>
      </c>
      <c r="F66" s="72">
        <f>'Table A6'!D68</f>
        <v>493819.81212032802</v>
      </c>
      <c r="G66" s="192">
        <f t="shared" si="1"/>
        <v>-5.0708946834794877E-2</v>
      </c>
      <c r="H66" s="1"/>
      <c r="I66" s="1"/>
      <c r="J66" s="1"/>
      <c r="K66" s="1"/>
      <c r="L66" s="1"/>
      <c r="M66" s="1"/>
      <c r="N66" s="1"/>
      <c r="O66" s="1"/>
      <c r="P66" s="1"/>
      <c r="Q66" s="1"/>
      <c r="R66" s="1"/>
      <c r="S66" s="1"/>
      <c r="T66" s="1"/>
      <c r="U66" s="1"/>
      <c r="V66" s="1"/>
      <c r="W66" s="1"/>
      <c r="X66" s="1"/>
      <c r="Y66" s="1"/>
    </row>
    <row r="67" spans="1:25" ht="9.75" customHeight="1">
      <c r="A67" s="1">
        <v>1976</v>
      </c>
      <c r="B67" s="72">
        <f>('Table A4'!I69*0.9+'Table A4'!J69*0.05+'Table A4'!K69*0.04)/0.99</f>
        <v>51519.962426730235</v>
      </c>
      <c r="C67" s="72">
        <f>'Table A4'!D69</f>
        <v>436850.58018743637</v>
      </c>
      <c r="D67" s="192">
        <f t="shared" si="0"/>
        <v>2.5340938738460217E-2</v>
      </c>
      <c r="E67" s="72">
        <f>(1-'Table A3'!D69/100)*'Table A0'!J69/0.99</f>
        <v>52754.55434465508</v>
      </c>
      <c r="F67" s="72">
        <f>'Table A6'!D69</f>
        <v>507770.48563153885</v>
      </c>
      <c r="G67" s="192">
        <f t="shared" si="1"/>
        <v>2.9751578876258122E-2</v>
      </c>
      <c r="H67" s="1"/>
      <c r="I67" s="1"/>
      <c r="J67" s="1"/>
      <c r="K67" s="1"/>
      <c r="L67" s="1"/>
      <c r="M67" s="1"/>
      <c r="N67" s="1"/>
      <c r="O67" s="1"/>
      <c r="P67" s="1"/>
      <c r="Q67" s="1"/>
      <c r="R67" s="1"/>
      <c r="S67" s="1"/>
      <c r="T67" s="1"/>
      <c r="U67" s="1"/>
      <c r="V67" s="1"/>
      <c r="W67" s="1"/>
      <c r="X67" s="1"/>
      <c r="Y67" s="1"/>
    </row>
    <row r="68" spans="1:25" ht="9.75" customHeight="1">
      <c r="A68" s="1">
        <v>1977</v>
      </c>
      <c r="B68" s="72">
        <f>('Table A4'!I70*0.9+'Table A4'!J70*0.05+'Table A4'!K70*0.04)/0.99</f>
        <v>52024.882632136963</v>
      </c>
      <c r="C68" s="72">
        <f>'Table A4'!D70</f>
        <v>441740.87230391294</v>
      </c>
      <c r="D68" s="192">
        <f t="shared" si="0"/>
        <v>9.8004769728783359E-3</v>
      </c>
      <c r="E68" s="72">
        <f>(1-'Table A3'!D70/100)*'Table A0'!J70/0.99</f>
        <v>53231.597216693815</v>
      </c>
      <c r="F68" s="72">
        <f>'Table A6'!D70</f>
        <v>522800.5957351175</v>
      </c>
      <c r="G68" s="192">
        <f t="shared" si="1"/>
        <v>9.0426860384815733E-3</v>
      </c>
      <c r="H68" s="1"/>
      <c r="I68" s="1"/>
      <c r="J68" s="1"/>
      <c r="K68" s="1"/>
      <c r="L68" s="1"/>
      <c r="M68" s="1"/>
      <c r="N68" s="1"/>
      <c r="O68" s="1"/>
      <c r="P68" s="1"/>
      <c r="Q68" s="1"/>
      <c r="R68" s="1"/>
      <c r="S68" s="1"/>
      <c r="T68" s="1"/>
      <c r="U68" s="1"/>
      <c r="V68" s="1"/>
      <c r="W68" s="1"/>
      <c r="X68" s="1"/>
      <c r="Y68" s="1"/>
    </row>
    <row r="69" spans="1:25" ht="9.75" customHeight="1">
      <c r="A69" s="1">
        <v>1978</v>
      </c>
      <c r="B69" s="72">
        <f>('Table A4'!I71*0.9+'Table A4'!J71*0.05+'Table A4'!K71*0.04)/0.99</f>
        <v>52967.585373741742</v>
      </c>
      <c r="C69" s="72">
        <f>'Table A4'!D71</f>
        <v>453047.26825926325</v>
      </c>
      <c r="D69" s="192">
        <f t="shared" ref="D69:D99" si="2">B69/B68-1</f>
        <v>1.8120228127577631E-2</v>
      </c>
      <c r="E69" s="72">
        <f>(1-'Table A3'!D71/100)*'Table A0'!J71/0.99</f>
        <v>54290.899503767512</v>
      </c>
      <c r="F69" s="72">
        <f>'Table A6'!D71</f>
        <v>528363.8538581538</v>
      </c>
      <c r="G69" s="192">
        <f t="shared" ref="G69:G98" si="3">E69/E68-1</f>
        <v>1.9899877938313937E-2</v>
      </c>
      <c r="H69" s="1"/>
      <c r="I69" s="1"/>
      <c r="J69" s="1"/>
      <c r="K69" s="1"/>
      <c r="L69" s="1"/>
      <c r="M69" s="1"/>
      <c r="N69" s="1"/>
      <c r="O69" s="1"/>
      <c r="P69" s="1"/>
      <c r="Q69" s="1"/>
      <c r="R69" s="1"/>
      <c r="S69" s="1"/>
      <c r="T69" s="1"/>
      <c r="U69" s="1"/>
      <c r="V69" s="1"/>
      <c r="W69" s="1"/>
      <c r="X69" s="1"/>
      <c r="Y69" s="1"/>
    </row>
    <row r="70" spans="1:25" ht="9.75" customHeight="1">
      <c r="A70" s="1">
        <v>1979</v>
      </c>
      <c r="B70" s="72">
        <f>('Table A4'!I72*0.9+'Table A4'!J72*0.05+'Table A4'!K72*0.04)/0.99</f>
        <v>52868.96890660558</v>
      </c>
      <c r="C70" s="72">
        <f>'Table A4'!D72</f>
        <v>457137.74930917862</v>
      </c>
      <c r="D70" s="192">
        <f t="shared" si="2"/>
        <v>-1.8618267463075266E-3</v>
      </c>
      <c r="E70" s="72">
        <f>(1-'Table A3'!D72/100)*'Table A0'!J72/0.99</f>
        <v>54289.440793164627</v>
      </c>
      <c r="F70" s="72">
        <f>'Table A6'!D72</f>
        <v>594378.30183241516</v>
      </c>
      <c r="G70" s="192">
        <f t="shared" si="3"/>
        <v>-2.6868418394609961E-5</v>
      </c>
      <c r="H70" s="1"/>
      <c r="I70" s="1"/>
      <c r="J70" s="1"/>
      <c r="K70" s="1"/>
      <c r="L70" s="1"/>
      <c r="M70" s="1"/>
      <c r="N70" s="1"/>
      <c r="O70" s="1"/>
      <c r="P70" s="1"/>
      <c r="Q70" s="1"/>
      <c r="R70" s="1"/>
      <c r="S70" s="1"/>
      <c r="T70" s="1"/>
      <c r="U70" s="1"/>
      <c r="V70" s="1"/>
      <c r="W70" s="1"/>
      <c r="X70" s="1"/>
      <c r="Y70" s="1"/>
    </row>
    <row r="71" spans="1:25" ht="9.75" customHeight="1">
      <c r="A71" s="1">
        <v>1980</v>
      </c>
      <c r="B71" s="72">
        <f>('Table A4'!I73*0.9+'Table A4'!J73*0.05+'Table A4'!K73*0.04)/0.99</f>
        <v>51371.746224393013</v>
      </c>
      <c r="C71" s="72">
        <f>'Table A4'!D73</f>
        <v>452882.49696164863</v>
      </c>
      <c r="D71" s="192">
        <f t="shared" si="2"/>
        <v>-2.8319498435035673E-2</v>
      </c>
      <c r="E71" s="72">
        <f>(1-'Table A3'!D73/100)*'Table A0'!J73/0.99</f>
        <v>52629.756375733858</v>
      </c>
      <c r="F71" s="72">
        <f>'Table A6'!D73</f>
        <v>580280.01600257703</v>
      </c>
      <c r="G71" s="192">
        <f t="shared" si="3"/>
        <v>-3.0571035420201564E-2</v>
      </c>
      <c r="H71" s="1"/>
      <c r="I71" s="1"/>
      <c r="J71" s="1"/>
      <c r="K71" s="1"/>
      <c r="L71" s="1"/>
      <c r="M71" s="1"/>
      <c r="N71" s="1"/>
      <c r="O71" s="1"/>
      <c r="P71" s="1"/>
      <c r="Q71" s="1"/>
      <c r="R71" s="1"/>
      <c r="S71" s="1"/>
      <c r="T71" s="1"/>
      <c r="U71" s="1"/>
      <c r="V71" s="1"/>
      <c r="W71" s="1"/>
      <c r="X71" s="1"/>
      <c r="Y71" s="1"/>
    </row>
    <row r="72" spans="1:25" ht="9.75" customHeight="1">
      <c r="A72" s="1">
        <v>1981</v>
      </c>
      <c r="B72" s="72">
        <f>('Table A4'!I74*0.9+'Table A4'!J74*0.05+'Table A4'!K74*0.04)/0.99</f>
        <v>51011.661628547372</v>
      </c>
      <c r="C72" s="72">
        <f>'Table A4'!D74</f>
        <v>440700.14182314189</v>
      </c>
      <c r="D72" s="192">
        <f t="shared" si="2"/>
        <v>-7.0093898360547024E-3</v>
      </c>
      <c r="E72" s="72">
        <f>(1-'Table A3'!D74/100)*'Table A0'!J74/0.99</f>
        <v>52045.528663798839</v>
      </c>
      <c r="F72" s="72">
        <f>'Table A6'!D74</f>
        <v>573583.98868729849</v>
      </c>
      <c r="G72" s="192">
        <f t="shared" si="3"/>
        <v>-1.1100710931741808E-2</v>
      </c>
      <c r="H72" s="1"/>
      <c r="I72" s="1"/>
      <c r="J72" s="1"/>
      <c r="K72" s="1"/>
      <c r="L72" s="1"/>
      <c r="M72" s="1"/>
      <c r="N72" s="1"/>
      <c r="O72" s="1"/>
      <c r="P72" s="1"/>
      <c r="Q72" s="1"/>
      <c r="R72" s="1"/>
      <c r="S72" s="1"/>
      <c r="T72" s="1"/>
      <c r="U72" s="1"/>
      <c r="V72" s="1"/>
      <c r="W72" s="1"/>
      <c r="X72" s="1"/>
      <c r="Y72" s="1"/>
    </row>
    <row r="73" spans="1:25" ht="9.75" customHeight="1">
      <c r="A73" s="1">
        <v>1982</v>
      </c>
      <c r="B73" s="72">
        <f>('Table A4'!I75*0.9+'Table A4'!J75*0.05+'Table A4'!K75*0.04)/0.99</f>
        <v>49791.83204673919</v>
      </c>
      <c r="C73" s="72">
        <f>'Table A4'!D75</f>
        <v>451449.19102730899</v>
      </c>
      <c r="D73" s="192">
        <f t="shared" si="2"/>
        <v>-2.3912759217502799E-2</v>
      </c>
      <c r="E73" s="72">
        <f>(1-'Table A3'!D75/100)*'Table A0'!J75/0.99</f>
        <v>50685.434110257775</v>
      </c>
      <c r="F73" s="72">
        <f>'Table A6'!D75</f>
        <v>607278.29123190255</v>
      </c>
      <c r="G73" s="192">
        <f t="shared" si="3"/>
        <v>-2.6132783900168155E-2</v>
      </c>
      <c r="H73" s="1"/>
      <c r="I73" s="1"/>
      <c r="J73" s="1"/>
      <c r="K73" s="1"/>
      <c r="L73" s="1"/>
      <c r="M73" s="1"/>
      <c r="N73" s="1"/>
      <c r="O73" s="1"/>
      <c r="P73" s="1"/>
      <c r="Q73" s="1"/>
      <c r="R73" s="1"/>
      <c r="S73" s="1"/>
      <c r="T73" s="1"/>
      <c r="U73" s="1"/>
      <c r="V73" s="1"/>
      <c r="W73" s="1"/>
      <c r="X73" s="1"/>
      <c r="Y73" s="1"/>
    </row>
    <row r="74" spans="1:25" ht="9.75" customHeight="1">
      <c r="A74" s="1">
        <v>1983</v>
      </c>
      <c r="B74" s="72">
        <f>('Table A4'!I76*0.9+'Table A4'!J76*0.05+'Table A4'!K76*0.04)/0.99</f>
        <v>49190.424873048083</v>
      </c>
      <c r="C74" s="72">
        <f>'Table A4'!D76</f>
        <v>457799.95098783821</v>
      </c>
      <c r="D74" s="192">
        <f t="shared" si="2"/>
        <v>-1.2078430316172506E-2</v>
      </c>
      <c r="E74" s="72">
        <f>(1-'Table A3'!D76/100)*'Table A0'!J76/0.99</f>
        <v>50526.97397979485</v>
      </c>
      <c r="F74" s="72">
        <f>'Table A6'!D76</f>
        <v>653528.96504707739</v>
      </c>
      <c r="G74" s="192">
        <f t="shared" si="3"/>
        <v>-3.1263445454214889E-3</v>
      </c>
      <c r="H74" s="1"/>
      <c r="I74" s="1"/>
      <c r="J74" s="1"/>
      <c r="K74" s="1"/>
      <c r="L74" s="1"/>
      <c r="M74" s="1"/>
      <c r="N74" s="1"/>
      <c r="O74" s="1"/>
      <c r="P74" s="1"/>
      <c r="Q74" s="1"/>
      <c r="R74" s="1"/>
      <c r="S74" s="1"/>
      <c r="T74" s="1"/>
      <c r="U74" s="1"/>
      <c r="V74" s="1"/>
      <c r="W74" s="1"/>
      <c r="X74" s="1"/>
      <c r="Y74" s="1"/>
    </row>
    <row r="75" spans="1:25" ht="9.75" customHeight="1">
      <c r="A75" s="1">
        <v>1984</v>
      </c>
      <c r="B75" s="72">
        <f>('Table A4'!I77*0.9+'Table A4'!J77*0.05+'Table A4'!K77*0.04)/0.99</f>
        <v>50682.589759518349</v>
      </c>
      <c r="C75" s="72">
        <f>'Table A4'!D77</f>
        <v>489367.44423885451</v>
      </c>
      <c r="D75" s="192">
        <f t="shared" si="2"/>
        <v>3.0334458186146662E-2</v>
      </c>
      <c r="E75" s="72">
        <f>(1-'Table A3'!D77/100)*'Table A0'!J77/0.99</f>
        <v>52036.720575792293</v>
      </c>
      <c r="F75" s="72">
        <f>'Table A6'!D77</f>
        <v>701787.12854894192</v>
      </c>
      <c r="G75" s="192">
        <f t="shared" si="3"/>
        <v>2.9880012141656698E-2</v>
      </c>
      <c r="H75" s="1"/>
      <c r="I75" s="1"/>
      <c r="J75" s="1"/>
      <c r="K75" s="1"/>
      <c r="L75" s="1"/>
      <c r="M75" s="1"/>
      <c r="N75" s="1"/>
      <c r="O75" s="1"/>
      <c r="P75" s="1"/>
      <c r="Q75" s="1"/>
      <c r="R75" s="1"/>
      <c r="S75" s="1"/>
      <c r="T75" s="1"/>
      <c r="U75" s="1"/>
      <c r="V75" s="1"/>
      <c r="W75" s="1"/>
      <c r="X75" s="1"/>
      <c r="Y75" s="1"/>
    </row>
    <row r="76" spans="1:25" ht="9.75" customHeight="1">
      <c r="A76" s="1">
        <v>1985</v>
      </c>
      <c r="B76" s="72">
        <f>('Table A4'!I78*0.9+'Table A4'!J78*0.05+'Table A4'!K78*0.04)/0.99</f>
        <v>51462.267549019329</v>
      </c>
      <c r="C76" s="72">
        <f>'Table A4'!D78</f>
        <v>509701.55981825932</v>
      </c>
      <c r="D76" s="192">
        <f t="shared" si="2"/>
        <v>1.5383542814217721E-2</v>
      </c>
      <c r="E76" s="72">
        <f>(1-'Table A3'!D78/100)*'Table A0'!J78/0.99</f>
        <v>53062.717928294551</v>
      </c>
      <c r="F76" s="72">
        <f>'Table A6'!D78</f>
        <v>762073.9356101962</v>
      </c>
      <c r="G76" s="192">
        <f t="shared" si="3"/>
        <v>1.9716795008399401E-2</v>
      </c>
      <c r="H76" s="1"/>
      <c r="I76" s="1"/>
      <c r="J76" s="1"/>
      <c r="K76" s="1"/>
      <c r="L76" s="1"/>
      <c r="M76" s="1"/>
      <c r="N76" s="1"/>
      <c r="O76" s="1"/>
      <c r="P76" s="1"/>
      <c r="Q76" s="1"/>
      <c r="R76" s="1"/>
      <c r="S76" s="1"/>
      <c r="T76" s="1"/>
      <c r="U76" s="1"/>
      <c r="V76" s="1"/>
      <c r="W76" s="1"/>
      <c r="X76" s="1"/>
      <c r="Y76" s="1"/>
    </row>
    <row r="77" spans="1:25" ht="9.75" customHeight="1">
      <c r="A77" s="1">
        <v>1986</v>
      </c>
      <c r="B77" s="72">
        <f>('Table A4'!I79*0.9+'Table A4'!J79*0.05+'Table A4'!K79*0.04)/0.99</f>
        <v>52131.282413481938</v>
      </c>
      <c r="C77" s="72">
        <f>'Table A4'!D79</f>
        <v>518498.08849243913</v>
      </c>
      <c r="D77" s="192">
        <f t="shared" si="2"/>
        <v>1.3000104665527035E-2</v>
      </c>
      <c r="E77" s="72">
        <f>(1-'Table A3'!D79/100)*'Table A0'!J79/0.99</f>
        <v>54745.35754404348</v>
      </c>
      <c r="F77" s="72">
        <f>'Table A6'!D79</f>
        <v>1025976.4377830437</v>
      </c>
      <c r="G77" s="192">
        <f t="shared" si="3"/>
        <v>3.171039255890995E-2</v>
      </c>
      <c r="H77" s="1"/>
      <c r="I77" s="1"/>
      <c r="J77" s="1"/>
      <c r="K77" s="1"/>
      <c r="L77" s="1"/>
      <c r="M77" s="1"/>
      <c r="N77" s="1"/>
      <c r="O77" s="1"/>
      <c r="P77" s="1"/>
      <c r="Q77" s="1"/>
      <c r="R77" s="1"/>
      <c r="S77" s="1"/>
      <c r="T77" s="1"/>
      <c r="U77" s="1"/>
      <c r="V77" s="1"/>
      <c r="W77" s="1"/>
      <c r="X77" s="1"/>
      <c r="Y77" s="1"/>
    </row>
    <row r="78" spans="1:25" ht="9.75" customHeight="1">
      <c r="A78" s="1">
        <v>1987</v>
      </c>
      <c r="B78" s="72">
        <f>('Table A4'!I80*0.9+'Table A4'!J80*0.05+'Table A4'!K80*0.04)/0.99</f>
        <v>52643.762328006953</v>
      </c>
      <c r="C78" s="72">
        <f>'Table A4'!D80</f>
        <v>627499.03674805677</v>
      </c>
      <c r="D78" s="192">
        <f t="shared" si="2"/>
        <v>9.8305641219460504E-3</v>
      </c>
      <c r="E78" s="72">
        <f>(1-'Table A3'!D80/100)*'Table A0'!J80/0.99</f>
        <v>54178.234737778432</v>
      </c>
      <c r="F78" s="72">
        <f>'Table A6'!D80</f>
        <v>777615.81437985809</v>
      </c>
      <c r="G78" s="192">
        <f t="shared" si="3"/>
        <v>-1.0359285822707176E-2</v>
      </c>
      <c r="H78" s="1"/>
      <c r="I78" s="1"/>
      <c r="J78" s="1"/>
      <c r="K78" s="1"/>
      <c r="L78" s="1"/>
      <c r="M78" s="1"/>
      <c r="N78" s="1"/>
      <c r="O78" s="1"/>
      <c r="P78" s="1"/>
      <c r="Q78" s="1"/>
      <c r="R78" s="1"/>
      <c r="S78" s="1"/>
      <c r="T78" s="1"/>
      <c r="U78" s="1"/>
      <c r="V78" s="1"/>
      <c r="W78" s="1"/>
      <c r="X78" s="1"/>
      <c r="Y78" s="1"/>
    </row>
    <row r="79" spans="1:25" ht="9.75" customHeight="1">
      <c r="A79" s="1">
        <v>1988</v>
      </c>
      <c r="B79" s="72">
        <f>('Table A4'!I81*0.9+'Table A4'!J81*0.05+'Table A4'!K81*0.04)/0.99</f>
        <v>53756.000313128439</v>
      </c>
      <c r="C79" s="72">
        <f>'Table A4'!D81</f>
        <v>806875.37661601405</v>
      </c>
      <c r="D79" s="192">
        <f t="shared" si="2"/>
        <v>2.1127631003868608E-2</v>
      </c>
      <c r="E79" s="72">
        <f>(1-'Table A3'!D81/100)*'Table A0'!J81/0.99</f>
        <v>55069.165163014528</v>
      </c>
      <c r="F79" s="72">
        <f>'Table A6'!D81</f>
        <v>999534.44711154432</v>
      </c>
      <c r="G79" s="192">
        <f t="shared" si="3"/>
        <v>1.6444434366460703E-2</v>
      </c>
      <c r="H79" s="1"/>
      <c r="I79" s="1"/>
      <c r="J79" s="1"/>
      <c r="K79" s="1"/>
      <c r="L79" s="1"/>
      <c r="M79" s="1"/>
      <c r="N79" s="1"/>
      <c r="O79" s="1"/>
      <c r="P79" s="1"/>
      <c r="Q79" s="1"/>
      <c r="R79" s="1"/>
      <c r="S79" s="1"/>
      <c r="T79" s="1"/>
      <c r="U79" s="1"/>
      <c r="V79" s="1"/>
      <c r="W79" s="1"/>
      <c r="X79" s="1"/>
      <c r="Y79" s="1"/>
    </row>
    <row r="80" spans="1:25" ht="9.75" customHeight="1">
      <c r="A80" s="1">
        <v>1989</v>
      </c>
      <c r="B80" s="72">
        <f>('Table A4'!I82*0.9+'Table A4'!J82*0.05+'Table A4'!K82*0.04)/0.99</f>
        <v>53931.137790640794</v>
      </c>
      <c r="C80" s="72">
        <f>'Table A4'!D82</f>
        <v>770525.50560798985</v>
      </c>
      <c r="D80" s="192">
        <f t="shared" si="2"/>
        <v>3.2580079710577969E-3</v>
      </c>
      <c r="E80" s="72">
        <f>(1-'Table A3'!D82/100)*'Table A0'!J82/0.99</f>
        <v>55247.019481112322</v>
      </c>
      <c r="F80" s="72">
        <f>'Table A6'!D82</f>
        <v>926554.29152200767</v>
      </c>
      <c r="G80" s="192">
        <f t="shared" si="3"/>
        <v>3.2296534289435463E-3</v>
      </c>
      <c r="H80" s="1"/>
      <c r="I80" s="1"/>
      <c r="J80" s="1"/>
      <c r="K80" s="1"/>
      <c r="L80" s="1"/>
      <c r="M80" s="1"/>
      <c r="N80" s="1"/>
      <c r="O80" s="1"/>
      <c r="P80" s="1"/>
      <c r="Q80" s="1"/>
      <c r="R80" s="1"/>
      <c r="S80" s="1"/>
      <c r="T80" s="1"/>
      <c r="U80" s="1"/>
      <c r="V80" s="1"/>
      <c r="W80" s="1"/>
      <c r="X80" s="1"/>
      <c r="Y80" s="1"/>
    </row>
    <row r="81" spans="1:25" ht="9.75" customHeight="1">
      <c r="A81" s="1">
        <v>1990</v>
      </c>
      <c r="B81" s="72">
        <f>('Table A4'!I83*0.9+'Table A4'!J83*0.05+'Table A4'!K83*0.04)/0.99</f>
        <v>53324.981537220941</v>
      </c>
      <c r="C81" s="72">
        <f>'Table A4'!D83</f>
        <v>787562.18363478896</v>
      </c>
      <c r="D81" s="192">
        <f t="shared" si="2"/>
        <v>-1.1239448642321181E-2</v>
      </c>
      <c r="E81" s="72">
        <f>(1-'Table A3'!D83/100)*'Table A0'!J83/0.99</f>
        <v>54324.417980749109</v>
      </c>
      <c r="F81" s="72">
        <f>'Table A6'!D83</f>
        <v>899570.09488338919</v>
      </c>
      <c r="G81" s="192">
        <f t="shared" si="3"/>
        <v>-1.6699570565587352E-2</v>
      </c>
      <c r="H81" s="1"/>
      <c r="I81" s="1"/>
      <c r="J81" s="1"/>
      <c r="K81" s="1"/>
      <c r="L81" s="1"/>
      <c r="M81" s="1"/>
      <c r="N81" s="1"/>
      <c r="O81" s="1"/>
      <c r="P81" s="1"/>
      <c r="Q81" s="1"/>
      <c r="R81" s="1"/>
      <c r="S81" s="1"/>
      <c r="T81" s="1"/>
      <c r="U81" s="1"/>
      <c r="V81" s="1"/>
      <c r="W81" s="1"/>
      <c r="X81" s="1"/>
      <c r="Y81" s="1"/>
    </row>
    <row r="82" spans="1:25" ht="9.75" customHeight="1">
      <c r="A82" s="1">
        <v>1991</v>
      </c>
      <c r="B82" s="72">
        <f>('Table A4'!I84*0.9+'Table A4'!J84*0.05+'Table A4'!K84*0.04)/0.99</f>
        <v>52283.846914572299</v>
      </c>
      <c r="C82" s="72">
        <f>'Table A4'!D84</f>
        <v>717040.91991194</v>
      </c>
      <c r="D82" s="192">
        <f t="shared" si="2"/>
        <v>-1.952433161035283E-2</v>
      </c>
      <c r="E82" s="72">
        <f>(1-'Table A3'!D84/100)*'Table A0'!J84/0.99</f>
        <v>53104.726967004994</v>
      </c>
      <c r="F82" s="72">
        <f>'Table A6'!D84</f>
        <v>810741.28180710669</v>
      </c>
      <c r="G82" s="192">
        <f t="shared" si="3"/>
        <v>-2.245198492833067E-2</v>
      </c>
      <c r="H82" s="1"/>
      <c r="I82" s="1"/>
      <c r="J82" s="1"/>
      <c r="K82" s="1"/>
      <c r="L82" s="1"/>
      <c r="M82" s="1"/>
      <c r="N82" s="1"/>
      <c r="O82" s="1"/>
      <c r="P82" s="1"/>
      <c r="Q82" s="1"/>
      <c r="R82" s="1"/>
      <c r="S82" s="1"/>
      <c r="T82" s="1"/>
      <c r="U82" s="1"/>
      <c r="V82" s="1"/>
      <c r="W82" s="1"/>
      <c r="X82" s="1"/>
      <c r="Y82" s="1"/>
    </row>
    <row r="83" spans="1:25" ht="9.75" customHeight="1">
      <c r="A83" s="1">
        <v>1992</v>
      </c>
      <c r="B83" s="72">
        <f>('Table A4'!I85*0.9+'Table A4'!J85*0.05+'Table A4'!K85*0.04)/0.99</f>
        <v>51933.934035794358</v>
      </c>
      <c r="C83" s="72">
        <f>'Table A4'!D85</f>
        <v>801032.7957779374</v>
      </c>
      <c r="D83" s="192">
        <f t="shared" si="2"/>
        <v>-6.6925618413210541E-3</v>
      </c>
      <c r="E83" s="72">
        <f>(1-'Table A3'!D85/100)*'Table A0'!J85/0.99</f>
        <v>52888.472869602956</v>
      </c>
      <c r="F83" s="72">
        <f>'Table A6'!D85</f>
        <v>900230.7762745074</v>
      </c>
      <c r="G83" s="192">
        <f t="shared" si="3"/>
        <v>-4.0722193626265835E-3</v>
      </c>
      <c r="H83" s="1"/>
      <c r="I83" s="1"/>
      <c r="J83" s="1"/>
      <c r="K83" s="1"/>
      <c r="L83" s="1"/>
      <c r="M83" s="1"/>
      <c r="N83" s="1"/>
      <c r="O83" s="1"/>
      <c r="P83" s="1"/>
      <c r="Q83" s="1"/>
      <c r="R83" s="1"/>
      <c r="S83" s="1"/>
      <c r="T83" s="1"/>
      <c r="U83" s="1"/>
      <c r="V83" s="1"/>
      <c r="W83" s="1"/>
      <c r="X83" s="1"/>
      <c r="Y83" s="1"/>
    </row>
    <row r="84" spans="1:25" ht="9.75" customHeight="1">
      <c r="A84" s="1">
        <v>1993</v>
      </c>
      <c r="B84" s="72">
        <f>('Table A4'!I86*0.9+'Table A4'!J86*0.05+'Table A4'!K86*0.04)/0.99</f>
        <v>51557.935536779012</v>
      </c>
      <c r="C84" s="72">
        <f>'Table A4'!D86</f>
        <v>750673.05967146356</v>
      </c>
      <c r="D84" s="192">
        <f t="shared" si="2"/>
        <v>-7.2399387028180273E-3</v>
      </c>
      <c r="E84" s="72">
        <f>(1-'Table A3'!D86/100)*'Table A0'!J86/0.99</f>
        <v>52686.056465078327</v>
      </c>
      <c r="F84" s="72">
        <f>'Table A6'!D86</f>
        <v>865856.56780413201</v>
      </c>
      <c r="G84" s="192">
        <f t="shared" si="3"/>
        <v>-3.8272310305440538E-3</v>
      </c>
      <c r="H84" s="1"/>
      <c r="I84" s="1"/>
      <c r="J84" s="1"/>
      <c r="K84" s="1"/>
      <c r="L84" s="1"/>
      <c r="M84" s="1"/>
      <c r="N84" s="1"/>
      <c r="O84" s="1"/>
      <c r="P84" s="1"/>
      <c r="Q84" s="1"/>
      <c r="R84" s="1"/>
      <c r="S84" s="1"/>
      <c r="T84" s="1"/>
      <c r="U84" s="1"/>
      <c r="V84" s="1"/>
      <c r="W84" s="1"/>
      <c r="X84" s="1"/>
      <c r="Y84" s="1"/>
    </row>
    <row r="85" spans="1:25" ht="9.75" customHeight="1">
      <c r="A85" s="1">
        <v>1994</v>
      </c>
      <c r="B85" s="72">
        <f>('Table A4'!I87*0.9+'Table A4'!J87*0.05+'Table A4'!K87*0.04)/0.99</f>
        <v>52447.791042632947</v>
      </c>
      <c r="C85" s="72">
        <f>'Table A4'!D87</f>
        <v>765738.23991926736</v>
      </c>
      <c r="D85" s="192">
        <f t="shared" si="2"/>
        <v>1.7259331596377603E-2</v>
      </c>
      <c r="E85" s="72">
        <f>(1-'Table A3'!D87/100)*'Table A0'!J87/0.99</f>
        <v>53504.226617934044</v>
      </c>
      <c r="F85" s="72">
        <f>'Table A6'!D87</f>
        <v>878944.44518523163</v>
      </c>
      <c r="G85" s="192">
        <f t="shared" si="3"/>
        <v>1.5529159093507383E-2</v>
      </c>
      <c r="H85" s="1"/>
      <c r="I85" s="1"/>
      <c r="J85" s="1"/>
      <c r="K85" s="1"/>
      <c r="L85" s="1"/>
      <c r="M85" s="1"/>
      <c r="N85" s="1"/>
      <c r="O85" s="1"/>
      <c r="P85" s="1"/>
      <c r="Q85" s="1"/>
      <c r="R85" s="1"/>
      <c r="S85" s="1"/>
      <c r="T85" s="1"/>
      <c r="U85" s="1"/>
      <c r="V85" s="1"/>
      <c r="W85" s="1"/>
      <c r="X85" s="1"/>
      <c r="Y85" s="1"/>
    </row>
    <row r="86" spans="1:25" ht="9.75" customHeight="1">
      <c r="A86" s="1">
        <v>1995</v>
      </c>
      <c r="B86" s="72">
        <f>('Table A4'!I88*0.9+'Table A4'!J88*0.05+'Table A4'!K88*0.04)/0.99</f>
        <v>53534.801379804529</v>
      </c>
      <c r="C86" s="72">
        <f>'Table A4'!D88</f>
        <v>829143.08115382527</v>
      </c>
      <c r="D86" s="192">
        <f t="shared" si="2"/>
        <v>2.072556947704407E-2</v>
      </c>
      <c r="E86" s="72">
        <f>(1-'Table A3'!D88/100)*'Table A0'!J88/0.99</f>
        <v>54647.354861618973</v>
      </c>
      <c r="F86" s="72">
        <f>'Table A6'!D88</f>
        <v>972291.75131808093</v>
      </c>
      <c r="G86" s="192">
        <f t="shared" si="3"/>
        <v>2.1365195162016626E-2</v>
      </c>
      <c r="H86" s="1"/>
      <c r="I86" s="1"/>
      <c r="J86" s="1"/>
      <c r="K86" s="1"/>
      <c r="L86" s="1"/>
      <c r="M86" s="1"/>
      <c r="N86" s="1"/>
      <c r="O86" s="1"/>
      <c r="P86" s="1"/>
      <c r="Q86" s="1"/>
      <c r="R86" s="1"/>
      <c r="S86" s="1"/>
      <c r="T86" s="1"/>
      <c r="U86" s="1"/>
      <c r="V86" s="1"/>
      <c r="W86" s="1"/>
      <c r="X86" s="1"/>
      <c r="Y86" s="1"/>
    </row>
    <row r="87" spans="1:25" ht="9.75" customHeight="1">
      <c r="A87" s="1">
        <v>1996</v>
      </c>
      <c r="B87" s="72">
        <f>('Table A4'!I89*0.9+'Table A4'!J89*0.05+'Table A4'!K89*0.04)/0.99</f>
        <v>54409.98776087509</v>
      </c>
      <c r="C87" s="72">
        <f>'Table A4'!D89</f>
        <v>884689.18348321551</v>
      </c>
      <c r="D87" s="192">
        <f t="shared" si="2"/>
        <v>1.6347989691070763E-2</v>
      </c>
      <c r="E87" s="72">
        <f>(1-'Table A3'!D89/100)*'Table A0'!J89/0.99</f>
        <v>55831.699472194625</v>
      </c>
      <c r="F87" s="72">
        <f>'Table A6'!D89</f>
        <v>1107086.4491755029</v>
      </c>
      <c r="G87" s="192">
        <f t="shared" si="3"/>
        <v>2.1672496565930954E-2</v>
      </c>
      <c r="H87" s="1"/>
      <c r="I87" s="1"/>
      <c r="J87" s="1"/>
      <c r="K87" s="1"/>
      <c r="L87" s="1"/>
      <c r="M87" s="1"/>
      <c r="N87" s="1"/>
      <c r="O87" s="1"/>
      <c r="P87" s="1"/>
      <c r="Q87" s="1"/>
      <c r="R87" s="1"/>
      <c r="S87" s="1"/>
      <c r="T87" s="1"/>
      <c r="U87" s="1"/>
      <c r="V87" s="1"/>
      <c r="W87" s="1"/>
      <c r="X87" s="1"/>
      <c r="Y87" s="1"/>
    </row>
    <row r="88" spans="1:25" ht="9.75" customHeight="1">
      <c r="A88" s="1">
        <v>1997</v>
      </c>
      <c r="B88" s="72">
        <f>('Table A4'!I90*0.9+'Table A4'!J90*0.05+'Table A4'!K90*0.04)/0.99</f>
        <v>56126.799027433211</v>
      </c>
      <c r="C88" s="72">
        <f>'Table A4'!D90</f>
        <v>963003.74162535497</v>
      </c>
      <c r="D88" s="192">
        <f t="shared" si="2"/>
        <v>3.1553237506747545E-2</v>
      </c>
      <c r="E88" s="72">
        <f>(1-'Table A3'!D90/100)*'Table A0'!J90/0.99</f>
        <v>58119.735439631513</v>
      </c>
      <c r="F88" s="72">
        <f>'Table A6'!D90</f>
        <v>1264324.8930969229</v>
      </c>
      <c r="G88" s="192">
        <f t="shared" si="3"/>
        <v>4.0980947903553888E-2</v>
      </c>
      <c r="H88" s="1"/>
      <c r="I88" s="1"/>
      <c r="J88" s="1"/>
      <c r="K88" s="1"/>
      <c r="L88" s="1"/>
      <c r="M88" s="1"/>
      <c r="N88" s="1"/>
      <c r="O88" s="1"/>
      <c r="P88" s="1"/>
      <c r="Q88" s="1"/>
      <c r="R88" s="1"/>
      <c r="S88" s="1"/>
      <c r="T88" s="1"/>
      <c r="U88" s="1"/>
      <c r="V88" s="1"/>
      <c r="W88" s="1"/>
      <c r="X88" s="1"/>
      <c r="Y88" s="1"/>
    </row>
    <row r="89" spans="1:25" ht="9.75" customHeight="1">
      <c r="A89" s="1">
        <v>1998</v>
      </c>
      <c r="B89" s="72">
        <f>('Table A4'!I91*0.9+'Table A4'!J91*0.05+'Table A4'!K91*0.04)/0.99</f>
        <v>58494.804861058226</v>
      </c>
      <c r="C89" s="72">
        <f>'Table A4'!D91</f>
        <v>1045585.1416541617</v>
      </c>
      <c r="D89" s="192">
        <f t="shared" si="2"/>
        <v>4.2190288323187719E-2</v>
      </c>
      <c r="E89" s="72">
        <f>(1-'Table A3'!D91/100)*'Table A0'!J91/0.99</f>
        <v>60849.387716733996</v>
      </c>
      <c r="F89" s="72">
        <f>'Table A6'!D91</f>
        <v>1421146.6551434256</v>
      </c>
      <c r="G89" s="192">
        <f t="shared" si="3"/>
        <v>4.6966013462634404E-2</v>
      </c>
      <c r="H89" s="1"/>
      <c r="I89" s="1"/>
      <c r="J89" s="1"/>
      <c r="K89" s="1"/>
      <c r="L89" s="1"/>
      <c r="M89" s="1"/>
      <c r="N89" s="1"/>
      <c r="O89" s="1"/>
      <c r="P89" s="1"/>
      <c r="Q89" s="1"/>
      <c r="R89" s="1"/>
      <c r="S89" s="1"/>
      <c r="T89" s="1"/>
      <c r="U89" s="1"/>
      <c r="V89" s="1"/>
      <c r="W89" s="1"/>
      <c r="X89" s="1"/>
      <c r="Y89" s="1"/>
    </row>
    <row r="90" spans="1:25" ht="9.75" customHeight="1">
      <c r="A90" s="1">
        <v>1999</v>
      </c>
      <c r="B90" s="72">
        <f>('Table A4'!I92*0.9+'Table A4'!J92*0.05+'Table A4'!K92*0.04)/0.99</f>
        <v>60379.359550551468</v>
      </c>
      <c r="C90" s="72">
        <f>'Table A4'!D92</f>
        <v>1127839.526435561</v>
      </c>
      <c r="D90" s="192">
        <f t="shared" si="2"/>
        <v>3.2217471174911916E-2</v>
      </c>
      <c r="E90" s="72">
        <f>(1-'Table A3'!D92/100)*'Table A0'!J92/0.99</f>
        <v>62977.424934806026</v>
      </c>
      <c r="F90" s="72">
        <f>'Table A6'!D92</f>
        <v>1562980.0269389658</v>
      </c>
      <c r="G90" s="192">
        <f t="shared" si="3"/>
        <v>3.4972204288701514E-2</v>
      </c>
      <c r="H90" s="1"/>
      <c r="I90" s="1"/>
      <c r="J90" s="1"/>
      <c r="K90" s="1"/>
      <c r="L90" s="1"/>
      <c r="M90" s="1"/>
      <c r="N90" s="1"/>
      <c r="O90" s="1"/>
      <c r="P90" s="1"/>
      <c r="Q90" s="1"/>
      <c r="R90" s="1"/>
      <c r="S90" s="1"/>
      <c r="T90" s="1"/>
      <c r="U90" s="1"/>
      <c r="V90" s="1"/>
      <c r="W90" s="1"/>
      <c r="X90" s="1"/>
      <c r="Y90" s="1"/>
    </row>
    <row r="91" spans="1:25" ht="9.75" customHeight="1">
      <c r="A91" s="1">
        <v>2000</v>
      </c>
      <c r="B91" s="72">
        <f>('Table A4'!I93*0.9+'Table A4'!J93*0.05+'Table A4'!K93*0.04)/0.99</f>
        <v>60892.114536788373</v>
      </c>
      <c r="C91" s="72">
        <f>'Table A4'!D93</f>
        <v>1190706.0472278511</v>
      </c>
      <c r="D91" s="192">
        <f t="shared" si="2"/>
        <v>8.4922230055721748E-3</v>
      </c>
      <c r="E91" s="72">
        <f>(1-'Table A3'!D93/100)*'Table A0'!J93/0.99</f>
        <v>63385.045367182065</v>
      </c>
      <c r="F91" s="72">
        <f>'Table A6'!D93</f>
        <v>1720802.3365915136</v>
      </c>
      <c r="G91" s="192">
        <f t="shared" si="3"/>
        <v>6.4724849070600943E-3</v>
      </c>
      <c r="H91" s="1"/>
      <c r="I91" s="1"/>
      <c r="J91" s="1"/>
      <c r="K91" s="1"/>
      <c r="L91" s="1"/>
      <c r="M91" s="1"/>
      <c r="N91" s="1"/>
      <c r="O91" s="1"/>
      <c r="P91" s="1"/>
      <c r="Q91" s="1"/>
      <c r="R91" s="1"/>
      <c r="S91" s="1"/>
      <c r="T91" s="1"/>
      <c r="U91" s="1"/>
      <c r="V91" s="1"/>
      <c r="W91" s="1"/>
      <c r="X91" s="1"/>
      <c r="Y91" s="1"/>
    </row>
    <row r="92" spans="1:25" ht="9.75" customHeight="1">
      <c r="A92" s="1">
        <v>2001</v>
      </c>
      <c r="B92" s="72">
        <f>('Table A4'!I94*0.9+'Table A4'!J94*0.05+'Table A4'!K94*0.04)/0.99</f>
        <v>60262.205848930389</v>
      </c>
      <c r="C92" s="72">
        <f>'Table A4'!D94</f>
        <v>1083585.3696048281</v>
      </c>
      <c r="D92" s="192">
        <f t="shared" si="2"/>
        <v>-1.0344667657705031E-2</v>
      </c>
      <c r="E92" s="72">
        <f>(1-'Table A3'!D94/100)*'Table A0'!J94/0.99</f>
        <v>61472.452850867317</v>
      </c>
      <c r="F92" s="72">
        <f>'Table A6'!D94</f>
        <v>1355866.7278471196</v>
      </c>
      <c r="G92" s="192">
        <f t="shared" si="3"/>
        <v>-3.0174191802424755E-2</v>
      </c>
      <c r="H92" s="1"/>
      <c r="I92" s="1"/>
      <c r="J92" s="1"/>
      <c r="K92" s="1"/>
      <c r="L92" s="1"/>
      <c r="M92" s="1"/>
      <c r="N92" s="1"/>
      <c r="O92" s="1"/>
      <c r="P92" s="1"/>
      <c r="Q92" s="1"/>
      <c r="R92" s="1"/>
      <c r="S92" s="1"/>
      <c r="T92" s="1"/>
      <c r="U92" s="1"/>
      <c r="V92" s="1"/>
      <c r="W92" s="1"/>
      <c r="X92" s="1"/>
      <c r="Y92" s="1"/>
    </row>
    <row r="93" spans="1:25" ht="9.75" customHeight="1">
      <c r="A93" s="1">
        <v>2002</v>
      </c>
      <c r="B93" s="72">
        <f>('Table A4'!I95*0.9+'Table A4'!J95*0.05+'Table A4'!K95*0.04)/0.99</f>
        <v>58225.81717704043</v>
      </c>
      <c r="C93" s="72">
        <f>'Table A4'!D95</f>
        <v>1016361.7719236247</v>
      </c>
      <c r="D93" s="192">
        <f t="shared" si="2"/>
        <v>-3.3792136268541606E-2</v>
      </c>
      <c r="E93" s="72">
        <f>(1-'Table A3'!D95/100)*'Table A0'!J95/0.99</f>
        <v>59271.753512418771</v>
      </c>
      <c r="F93" s="72">
        <f>'Table A6'!D95</f>
        <v>1190379.433159407</v>
      </c>
      <c r="G93" s="192">
        <f t="shared" si="3"/>
        <v>-3.5799764551244784E-2</v>
      </c>
      <c r="H93" s="1"/>
      <c r="I93" s="1"/>
      <c r="J93" s="1"/>
      <c r="K93" s="1"/>
      <c r="L93" s="1"/>
      <c r="M93" s="1"/>
      <c r="N93" s="1"/>
      <c r="O93" s="1"/>
      <c r="P93" s="1"/>
      <c r="Q93" s="1"/>
      <c r="R93" s="1"/>
      <c r="S93" s="1"/>
      <c r="T93" s="1"/>
      <c r="U93" s="1"/>
      <c r="V93" s="1"/>
      <c r="W93" s="1"/>
      <c r="X93" s="1"/>
      <c r="Y93" s="1"/>
    </row>
    <row r="94" spans="1:25" ht="9.75" customHeight="1">
      <c r="A94" s="1">
        <v>2003</v>
      </c>
      <c r="B94" s="72">
        <f>('Table A4'!I96*0.9+'Table A4'!J96*0.05+'Table A4'!K96*0.04)/0.99</f>
        <v>57275.155171262981</v>
      </c>
      <c r="C94" s="72">
        <f>'Table A4'!D96</f>
        <v>1017467.9412495447</v>
      </c>
      <c r="D94" s="192">
        <f t="shared" si="2"/>
        <v>-1.6327156094467221E-2</v>
      </c>
      <c r="E94" s="72">
        <f>(1-'Table A3'!D96/100)*'Table A0'!J96/0.99</f>
        <v>58459.720755525312</v>
      </c>
      <c r="F94" s="72">
        <f>'Table A6'!D96</f>
        <v>1230035.8491958715</v>
      </c>
      <c r="G94" s="192">
        <f t="shared" si="3"/>
        <v>-1.370016422279996E-2</v>
      </c>
      <c r="H94" s="1"/>
      <c r="I94" s="1"/>
      <c r="J94" s="1"/>
      <c r="K94" s="1"/>
      <c r="L94" s="1"/>
      <c r="M94" s="1"/>
      <c r="N94" s="1"/>
      <c r="O94" s="1"/>
      <c r="P94" s="1"/>
      <c r="Q94" s="1"/>
      <c r="R94" s="1"/>
      <c r="S94" s="1"/>
      <c r="T94" s="1"/>
      <c r="U94" s="1"/>
      <c r="V94" s="1"/>
      <c r="W94" s="1"/>
      <c r="X94" s="1"/>
      <c r="Y94" s="1"/>
    </row>
    <row r="95" spans="1:25" ht="9.75" customHeight="1">
      <c r="A95" s="1">
        <v>2004</v>
      </c>
      <c r="B95" s="72">
        <f>('Table A4'!I97*0.9+'Table A4'!J97*0.05+'Table A4'!K97*0.04)/0.99</f>
        <v>58047.242821340398</v>
      </c>
      <c r="C95" s="72">
        <f>'Table A4'!D97</f>
        <v>1122162.2795172485</v>
      </c>
      <c r="D95" s="192">
        <f t="shared" si="2"/>
        <v>1.3480324021274859E-2</v>
      </c>
      <c r="E95" s="72">
        <f>(1-'Table A3'!D97/100)*'Table A0'!J97/0.99</f>
        <v>59791.805149310545</v>
      </c>
      <c r="F95" s="72">
        <f>'Table A6'!D97</f>
        <v>1457072.3539112837</v>
      </c>
      <c r="G95" s="192">
        <f t="shared" si="3"/>
        <v>2.2786362585547115E-2</v>
      </c>
      <c r="H95" s="1"/>
      <c r="I95" s="1"/>
      <c r="J95" s="1"/>
      <c r="K95" s="1"/>
      <c r="L95" s="1"/>
      <c r="M95" s="1"/>
      <c r="N95" s="1"/>
      <c r="O95" s="1"/>
      <c r="P95" s="1"/>
      <c r="Q95" s="1"/>
      <c r="R95" s="1"/>
      <c r="S95" s="1"/>
      <c r="T95" s="1"/>
      <c r="U95" s="1"/>
      <c r="V95" s="1"/>
      <c r="W95" s="1"/>
      <c r="X95" s="1"/>
      <c r="Y95" s="1"/>
    </row>
    <row r="96" spans="1:25" ht="9.75" customHeight="1">
      <c r="A96" s="1">
        <v>2005</v>
      </c>
      <c r="B96" s="72">
        <f>('Table A4'!I98*0.9+'Table A4'!J98*0.05+'Table A4'!K98*0.04)/0.99</f>
        <v>58361.768421308843</v>
      </c>
      <c r="C96" s="72">
        <f>'Table A4'!D98</f>
        <v>1240995.9829232499</v>
      </c>
      <c r="D96" s="192">
        <f t="shared" si="2"/>
        <v>5.4184416809683889E-3</v>
      </c>
      <c r="E96" s="72">
        <f>(1-'Table A3'!D98/100)*'Table A0'!J98/0.99</f>
        <v>60733.394478372822</v>
      </c>
      <c r="F96" s="72">
        <f>'Table A6'!D98</f>
        <v>1687570.747725704</v>
      </c>
      <c r="G96" s="192">
        <f t="shared" si="3"/>
        <v>1.5747798995380036E-2</v>
      </c>
      <c r="H96" s="1"/>
      <c r="I96" s="1"/>
      <c r="J96" s="1"/>
      <c r="K96" s="1"/>
      <c r="L96" s="1"/>
      <c r="M96" s="1"/>
      <c r="N96" s="1"/>
      <c r="O96" s="1"/>
      <c r="P96" s="1"/>
      <c r="Q96" s="1"/>
      <c r="R96" s="1"/>
      <c r="S96" s="1"/>
      <c r="T96" s="1"/>
      <c r="U96" s="1"/>
      <c r="V96" s="1"/>
      <c r="W96" s="1"/>
      <c r="X96" s="1"/>
      <c r="Y96" s="1"/>
    </row>
    <row r="97" spans="1:25" ht="9.75" customHeight="1">
      <c r="A97" s="1">
        <f t="shared" ref="A97:A102" si="4">A96+1</f>
        <v>2006</v>
      </c>
      <c r="B97" s="72">
        <f>('Table A4'!I99*0.9+'Table A4'!J99*0.05+'Table A4'!K99*0.04)/0.99</f>
        <v>59165.717834233794</v>
      </c>
      <c r="C97" s="72">
        <f>'Table A4'!D99</f>
        <v>1290915.3676239538</v>
      </c>
      <c r="D97" s="192">
        <f t="shared" si="2"/>
        <v>1.3775275058858893E-2</v>
      </c>
      <c r="E97" s="72">
        <f>(1-'Table A3'!D99/100)*'Table A0'!J99/0.99</f>
        <v>61606.581373738278</v>
      </c>
      <c r="F97" s="72">
        <f>'Table A6'!D99</f>
        <v>1803628.7192115535</v>
      </c>
      <c r="G97" s="192">
        <f t="shared" si="3"/>
        <v>1.437737677706119E-2</v>
      </c>
      <c r="H97" s="1"/>
      <c r="I97" s="1"/>
      <c r="J97" s="1"/>
      <c r="K97" s="1"/>
      <c r="L97" s="1"/>
      <c r="M97" s="1"/>
      <c r="N97" s="1"/>
      <c r="O97" s="1"/>
      <c r="P97" s="1"/>
      <c r="Q97" s="1"/>
      <c r="R97" s="1"/>
      <c r="S97" s="1"/>
      <c r="T97" s="1"/>
      <c r="U97" s="1"/>
      <c r="V97" s="1"/>
      <c r="W97" s="1"/>
      <c r="X97" s="1"/>
      <c r="Y97" s="1"/>
    </row>
    <row r="98" spans="1:25" ht="9.75" customHeight="1">
      <c r="A98" s="1">
        <f t="shared" si="4"/>
        <v>2007</v>
      </c>
      <c r="B98" s="72">
        <f>('Table A4'!I100*0.9+'Table A4'!J100*0.05+'Table A4'!K100*0.04)/0.99</f>
        <v>60643.340338253241</v>
      </c>
      <c r="C98" s="72">
        <f>'Table A4'!D100</f>
        <v>1347197.2296785663</v>
      </c>
      <c r="D98" s="192">
        <f t="shared" si="2"/>
        <v>2.4974301979388436E-2</v>
      </c>
      <c r="E98" s="72">
        <f>(1-'Table A3'!D100/100)*'Table A0'!J100/0.99</f>
        <v>63317.85085274031</v>
      </c>
      <c r="F98" s="72">
        <f>'Table A6'!D100</f>
        <v>1925928.9306849104</v>
      </c>
      <c r="G98" s="192">
        <f t="shared" si="3"/>
        <v>2.777738093630866E-2</v>
      </c>
      <c r="H98" s="1"/>
      <c r="I98" s="1"/>
      <c r="J98" s="1"/>
      <c r="K98" s="1"/>
      <c r="L98" s="1"/>
      <c r="M98" s="1"/>
      <c r="N98" s="1"/>
      <c r="O98" s="1"/>
      <c r="P98" s="1"/>
      <c r="Q98" s="1"/>
      <c r="R98" s="1"/>
      <c r="S98" s="1"/>
      <c r="T98" s="1"/>
      <c r="U98" s="1"/>
      <c r="V98" s="1"/>
      <c r="W98" s="1"/>
      <c r="X98" s="1"/>
      <c r="Y98" s="1"/>
    </row>
    <row r="99" spans="1:25" ht="9.75" customHeight="1">
      <c r="A99" s="1">
        <f t="shared" si="4"/>
        <v>2008</v>
      </c>
      <c r="B99" s="72">
        <f>('Table A4'!I101*0.9+'Table A4'!J101*0.05+'Table A4'!K101*0.04)/0.99</f>
        <v>57781.71856039932</v>
      </c>
      <c r="C99" s="72">
        <f>'Table A4'!D101</f>
        <v>1246519.4663100282</v>
      </c>
      <c r="D99" s="192">
        <f t="shared" si="2"/>
        <v>-4.7187733424519762E-2</v>
      </c>
      <c r="E99" s="72">
        <f>(1-'Table A3'!D101/100)*'Table A0'!J101/0.99</f>
        <v>58954.214034911129</v>
      </c>
      <c r="F99" s="72">
        <f>'Table A6'!D101</f>
        <v>1546419.4316587346</v>
      </c>
      <c r="G99" s="192">
        <f t="shared" ref="G99:G107" si="5">E99/E98-1</f>
        <v>-6.8916376015000669E-2</v>
      </c>
      <c r="H99" s="1"/>
      <c r="I99" s="1"/>
      <c r="J99" s="1"/>
      <c r="K99" s="1"/>
      <c r="L99" s="1"/>
      <c r="M99" s="1"/>
      <c r="N99" s="1"/>
      <c r="O99" s="1"/>
      <c r="P99" s="1"/>
      <c r="Q99" s="1"/>
      <c r="R99" s="1"/>
      <c r="S99" s="1"/>
      <c r="T99" s="1"/>
      <c r="U99" s="1"/>
      <c r="V99" s="1"/>
      <c r="W99" s="1"/>
      <c r="X99" s="1"/>
      <c r="Y99" s="1"/>
    </row>
    <row r="100" spans="1:25" ht="9.75" customHeight="1">
      <c r="A100" s="1">
        <f t="shared" si="4"/>
        <v>2009</v>
      </c>
      <c r="B100" s="72">
        <f>('Table A4'!I102*0.9+'Table A4'!J102*0.05+'Table A4'!K102*0.04)/0.99</f>
        <v>55217.367088398474</v>
      </c>
      <c r="C100" s="72">
        <f>'Table A4'!D102</f>
        <v>1094274.865893021</v>
      </c>
      <c r="D100" s="192">
        <f t="shared" ref="D100:D107" si="6">B100/B99-1</f>
        <v>-4.4379979271823244E-2</v>
      </c>
      <c r="E100" s="72">
        <f>(1-'Table A3'!D102/100)*'Table A0'!J102/0.99</f>
        <v>55961.841263838964</v>
      </c>
      <c r="F100" s="72">
        <f>'Table A6'!D102</f>
        <v>1225965.5791220223</v>
      </c>
      <c r="G100" s="192">
        <f t="shared" si="5"/>
        <v>-5.0757572127077433E-2</v>
      </c>
      <c r="H100" s="1"/>
      <c r="I100" s="1"/>
      <c r="J100" s="1"/>
      <c r="K100" s="1"/>
      <c r="L100" s="1"/>
      <c r="M100" s="1"/>
      <c r="N100" s="1"/>
      <c r="O100" s="1"/>
      <c r="P100" s="1"/>
      <c r="Q100" s="1"/>
      <c r="R100" s="1"/>
      <c r="S100" s="1"/>
      <c r="T100" s="1"/>
      <c r="U100" s="1"/>
      <c r="V100" s="1"/>
      <c r="W100" s="1"/>
      <c r="X100" s="1"/>
      <c r="Y100" s="1"/>
    </row>
    <row r="101" spans="1:25" ht="9.75" customHeight="1">
      <c r="A101" s="1">
        <f t="shared" si="4"/>
        <v>2010</v>
      </c>
      <c r="B101" s="72">
        <f>('Table A4'!I103*0.9+'Table A4'!J103*0.05+'Table A4'!K103*0.04)/0.99</f>
        <v>54988.937912739428</v>
      </c>
      <c r="C101" s="72">
        <f>'Table A4'!D103</f>
        <v>1150850.8109850679</v>
      </c>
      <c r="D101" s="192">
        <f t="shared" si="6"/>
        <v>-4.1369081451013701E-3</v>
      </c>
      <c r="E101" s="72">
        <f>(1-'Table A3'!D103/100)*'Table A0'!J103/0.99</f>
        <v>55913.078783800745</v>
      </c>
      <c r="F101" s="72">
        <f>'Table A6'!D103</f>
        <v>1372019.7524786401</v>
      </c>
      <c r="G101" s="192">
        <f t="shared" si="5"/>
        <v>-8.7135231681034764E-4</v>
      </c>
      <c r="H101" s="1"/>
      <c r="I101" s="1"/>
      <c r="J101" s="1"/>
      <c r="K101" s="1"/>
      <c r="L101" s="1"/>
      <c r="M101" s="1"/>
      <c r="N101" s="1"/>
      <c r="O101" s="1"/>
      <c r="P101" s="1"/>
      <c r="Q101" s="1"/>
      <c r="R101" s="1"/>
      <c r="S101" s="1"/>
      <c r="T101" s="1"/>
      <c r="U101" s="1"/>
      <c r="V101" s="1"/>
      <c r="W101" s="1"/>
      <c r="X101" s="1"/>
      <c r="Y101" s="1"/>
    </row>
    <row r="102" spans="1:25" ht="9.75" customHeight="1">
      <c r="A102" s="1">
        <f t="shared" si="4"/>
        <v>2011</v>
      </c>
      <c r="B102" s="72">
        <f>('Table A4'!I104*0.9+'Table A4'!J104*0.05+'Table A4'!K104*0.04)/0.99</f>
        <v>54580.194845483478</v>
      </c>
      <c r="C102" s="72">
        <f>'Table A4'!D104</f>
        <v>1143565.2899233024</v>
      </c>
      <c r="D102" s="192">
        <f t="shared" si="6"/>
        <v>-7.433187160380772E-3</v>
      </c>
      <c r="E102" s="72">
        <f>(1-'Table A3'!D104/100)*'Table A0'!J104/0.99</f>
        <v>55640.751654484207</v>
      </c>
      <c r="F102" s="72">
        <f>'Table A6'!D104</f>
        <v>1346859.6185308506</v>
      </c>
      <c r="G102" s="192">
        <f t="shared" si="5"/>
        <v>-4.8705443384641223E-3</v>
      </c>
      <c r="H102" s="1"/>
      <c r="I102" s="1"/>
      <c r="J102" s="1"/>
      <c r="K102" s="1"/>
      <c r="L102" s="1"/>
      <c r="M102" s="1"/>
      <c r="N102" s="1"/>
      <c r="O102" s="1"/>
      <c r="P102" s="1"/>
      <c r="Q102" s="1"/>
      <c r="R102" s="1"/>
      <c r="S102" s="1"/>
      <c r="T102" s="1"/>
      <c r="U102" s="1"/>
      <c r="V102" s="1"/>
      <c r="W102" s="1"/>
      <c r="X102" s="1"/>
      <c r="Y102" s="1"/>
    </row>
    <row r="103" spans="1:25" ht="9.75" customHeight="1">
      <c r="A103" s="1">
        <f t="shared" ref="A103:A113" si="7">A102+1</f>
        <v>2012</v>
      </c>
      <c r="B103" s="72">
        <f>('Table A4'!I105*0.9+'Table A4'!J105*0.05+'Table A4'!K105*0.04)/0.99</f>
        <v>55251.602642001999</v>
      </c>
      <c r="C103" s="72">
        <f>'Table A4'!D105</f>
        <v>1272659.7964488256</v>
      </c>
      <c r="D103" s="192">
        <f t="shared" si="6"/>
        <v>1.2301308165338698E-2</v>
      </c>
      <c r="E103" s="72">
        <f>(1-'Table A3'!D105/100)*'Table A0'!J105/0.99</f>
        <v>56397.442853217013</v>
      </c>
      <c r="F103" s="72">
        <f>'Table A6'!D105</f>
        <v>1651591.7913216006</v>
      </c>
      <c r="G103" s="192">
        <f t="shared" si="5"/>
        <v>1.3599586206737069E-2</v>
      </c>
      <c r="H103" s="1"/>
      <c r="I103" s="1"/>
      <c r="J103" s="1"/>
      <c r="K103" s="1"/>
      <c r="L103" s="1"/>
      <c r="M103" s="1"/>
      <c r="N103" s="1"/>
      <c r="O103" s="1"/>
      <c r="P103" s="1"/>
      <c r="Q103" s="1"/>
      <c r="R103" s="1"/>
      <c r="S103" s="1"/>
      <c r="T103" s="1"/>
      <c r="U103" s="1"/>
      <c r="V103" s="1"/>
      <c r="W103" s="1"/>
      <c r="X103" s="1"/>
      <c r="Y103" s="1"/>
    </row>
    <row r="104" spans="1:25" ht="9.75" customHeight="1">
      <c r="A104" s="1">
        <f t="shared" si="7"/>
        <v>2013</v>
      </c>
      <c r="B104" s="72">
        <f>('Table A4'!I106*0.9+'Table A4'!J106*0.05+'Table A4'!K106*0.04)/0.99</f>
        <v>55506.494183627641</v>
      </c>
      <c r="C104" s="72">
        <f>'Table A4'!D106</f>
        <v>1159586.6237217253</v>
      </c>
      <c r="D104" s="192">
        <f t="shared" si="6"/>
        <v>4.6132877498086255E-3</v>
      </c>
      <c r="E104" s="72">
        <f>(1-'Table A3'!D106/100)*'Table A0'!J106/0.99</f>
        <v>56782.061251556886</v>
      </c>
      <c r="F104" s="72">
        <f>'Table A6'!D106</f>
        <v>1405883.0640106266</v>
      </c>
      <c r="G104" s="192">
        <f t="shared" si="5"/>
        <v>6.8197843533597258E-3</v>
      </c>
      <c r="H104" s="1"/>
      <c r="I104" s="1"/>
      <c r="J104" s="1"/>
      <c r="K104" s="1"/>
      <c r="L104" s="1"/>
      <c r="M104" s="1"/>
      <c r="N104" s="1"/>
      <c r="O104" s="1"/>
      <c r="P104" s="1"/>
      <c r="Q104" s="1"/>
      <c r="R104" s="1"/>
      <c r="S104" s="1"/>
      <c r="T104" s="1"/>
      <c r="U104" s="1"/>
      <c r="V104" s="1"/>
      <c r="W104" s="1"/>
      <c r="X104" s="1"/>
      <c r="Y104" s="1"/>
    </row>
    <row r="105" spans="1:25" ht="9.75" customHeight="1">
      <c r="A105" s="1">
        <f t="shared" si="7"/>
        <v>2014</v>
      </c>
      <c r="B105" s="72">
        <f>('Table A4'!I107*0.9+'Table A4'!J107*0.05+'Table A4'!K107*0.04)/0.99</f>
        <v>56794.692456878074</v>
      </c>
      <c r="C105" s="72">
        <f>'Table A4'!D107</f>
        <v>1217728.5626975959</v>
      </c>
      <c r="D105" s="192">
        <f t="shared" si="6"/>
        <v>2.3208064068841905E-2</v>
      </c>
      <c r="E105" s="72">
        <f>(1-'Table A3'!D107/100)*'Table A0'!J107/0.99</f>
        <v>58307.490578263787</v>
      </c>
      <c r="F105" s="72">
        <f>'Table A6'!D107</f>
        <v>1582861.143312684</v>
      </c>
      <c r="G105" s="192">
        <f t="shared" si="5"/>
        <v>2.6864634588535274E-2</v>
      </c>
      <c r="H105" s="1"/>
      <c r="I105" s="1"/>
      <c r="J105" s="1"/>
      <c r="K105" s="1"/>
      <c r="L105" s="1"/>
      <c r="M105" s="1"/>
      <c r="N105" s="1"/>
      <c r="O105" s="1"/>
      <c r="P105" s="1"/>
      <c r="Q105" s="1"/>
      <c r="R105" s="1"/>
      <c r="S105" s="1"/>
      <c r="T105" s="1"/>
      <c r="U105" s="1"/>
      <c r="V105" s="1"/>
      <c r="W105" s="1"/>
      <c r="X105" s="1"/>
      <c r="Y105" s="1"/>
    </row>
    <row r="106" spans="1:25" ht="9.75" customHeight="1">
      <c r="A106" s="1">
        <f t="shared" si="7"/>
        <v>2015</v>
      </c>
      <c r="B106" s="72">
        <f>('Table A4'!I108*0.9+'Table A4'!J108*0.05+'Table A4'!K108*0.04)/0.99</f>
        <v>58488.449652025629</v>
      </c>
      <c r="C106" s="72">
        <f>'Table A4'!D108</f>
        <v>1275049.7723631493</v>
      </c>
      <c r="D106" s="192">
        <f t="shared" si="6"/>
        <v>2.9822455618252697E-2</v>
      </c>
      <c r="E106" s="72">
        <f>(1-'Table A3'!D108/100)*'Table A0'!J108/0.99</f>
        <v>60019.424825649039</v>
      </c>
      <c r="F106" s="72">
        <f>'Table A6'!D108</f>
        <v>1635707.2859994329</v>
      </c>
      <c r="G106" s="192">
        <f t="shared" si="5"/>
        <v>2.9360451468707804E-2</v>
      </c>
      <c r="H106" s="1"/>
      <c r="I106" s="1"/>
      <c r="J106" s="1"/>
      <c r="K106" s="1"/>
      <c r="L106" s="1"/>
      <c r="M106" s="1"/>
      <c r="N106" s="1"/>
      <c r="O106" s="1"/>
      <c r="P106" s="1"/>
      <c r="Q106" s="1"/>
      <c r="R106" s="1"/>
      <c r="S106" s="1"/>
      <c r="T106" s="1"/>
      <c r="U106" s="1"/>
      <c r="V106" s="1"/>
      <c r="W106" s="1"/>
      <c r="X106" s="1"/>
      <c r="Y106" s="1"/>
    </row>
    <row r="107" spans="1:25" ht="9.75" customHeight="1">
      <c r="A107" s="1">
        <f t="shared" si="7"/>
        <v>2016</v>
      </c>
      <c r="B107" s="72">
        <f>('Table A4'!I109*0.9+'Table A4'!J109*0.05+'Table A4'!K109*0.04)/0.99</f>
        <v>57742.155904986241</v>
      </c>
      <c r="C107" s="72">
        <f>'Table A4'!D109</f>
        <v>1230293.2517566266</v>
      </c>
      <c r="D107" s="192">
        <f t="shared" si="6"/>
        <v>-1.2759677363298749E-2</v>
      </c>
      <c r="E107" s="72">
        <f>(1-'Table A3'!D109/100)*'Table A0'!J109/0.99</f>
        <v>59250.659983815778</v>
      </c>
      <c r="F107" s="72">
        <f>'Table A6'!D109</f>
        <v>1535003.9230082133</v>
      </c>
      <c r="G107" s="192">
        <f t="shared" si="5"/>
        <v>-1.2808600616657895E-2</v>
      </c>
      <c r="H107" s="1"/>
      <c r="I107" s="1"/>
      <c r="J107" s="1"/>
      <c r="K107" s="1"/>
      <c r="L107" s="1"/>
      <c r="M107" s="1"/>
      <c r="N107" s="1"/>
      <c r="O107" s="1"/>
      <c r="P107" s="1"/>
      <c r="Q107" s="1"/>
      <c r="R107" s="1"/>
      <c r="S107" s="1"/>
      <c r="T107" s="1"/>
      <c r="U107" s="1"/>
      <c r="V107" s="1"/>
      <c r="W107" s="1"/>
      <c r="X107" s="1"/>
      <c r="Y107" s="1"/>
    </row>
    <row r="108" spans="1:25" ht="9.75" customHeight="1">
      <c r="A108" s="1">
        <f t="shared" si="7"/>
        <v>2017</v>
      </c>
      <c r="B108" s="72">
        <f>('Table A4'!I110*0.9+'Table A4'!J110*0.05+'Table A4'!K110*0.04)/0.99</f>
        <v>59163.340322603588</v>
      </c>
      <c r="C108" s="72">
        <f>'Table A4'!D110</f>
        <v>1300822.0145500239</v>
      </c>
      <c r="D108" s="192">
        <f>B108/B107-1</f>
        <v>2.4612597076490994E-2</v>
      </c>
      <c r="E108" s="72">
        <f>(1-'Table A3'!D110/100)*'Table A0'!J110/0.99</f>
        <v>61041.556140896013</v>
      </c>
      <c r="F108" s="72">
        <f>'Table A6'!D110</f>
        <v>1705163.4258622846</v>
      </c>
      <c r="G108" s="192">
        <f>E108/E107-1</f>
        <v>3.0225758794407032E-2</v>
      </c>
      <c r="H108" s="1"/>
      <c r="I108" s="1"/>
      <c r="J108" s="1"/>
      <c r="K108" s="1"/>
      <c r="L108" s="1"/>
      <c r="M108" s="1"/>
      <c r="N108" s="1"/>
      <c r="O108" s="1"/>
      <c r="P108" s="1"/>
      <c r="Q108" s="1"/>
      <c r="R108" s="1"/>
      <c r="S108" s="1"/>
      <c r="T108" s="1"/>
      <c r="U108" s="1"/>
      <c r="V108" s="1"/>
      <c r="W108" s="1"/>
      <c r="X108" s="1"/>
      <c r="Y108" s="1"/>
    </row>
    <row r="109" spans="1:25" ht="9.75" customHeight="1">
      <c r="A109" s="1">
        <f t="shared" si="7"/>
        <v>2018</v>
      </c>
      <c r="B109" s="72">
        <f>('Table A4'!I111*0.9+'Table A4'!J111*0.05+'Table A4'!K111*0.04)/0.99</f>
        <v>59900.002617533981</v>
      </c>
      <c r="C109" s="72">
        <f>'Table A4'!D111</f>
        <v>1332818.1588923591</v>
      </c>
      <c r="D109" s="192">
        <f>B109/B108-1</f>
        <v>1.2451330349394496E-2</v>
      </c>
      <c r="E109" s="72">
        <f>(1-'Table A3'!D111/100)*'Table A0'!J111/0.99</f>
        <v>62094.257869974237</v>
      </c>
      <c r="F109" s="72">
        <f>'Table A6'!D111</f>
        <v>1730125.9963123412</v>
      </c>
      <c r="G109" s="192">
        <f>E109/E108-1</f>
        <v>1.7245656821860411E-2</v>
      </c>
      <c r="H109" s="1"/>
      <c r="I109" s="1"/>
      <c r="J109" s="1"/>
      <c r="K109" s="1"/>
      <c r="L109" s="1"/>
      <c r="M109" s="1"/>
      <c r="N109" s="1"/>
      <c r="O109" s="1"/>
      <c r="P109" s="1"/>
      <c r="Q109" s="1"/>
      <c r="R109" s="1"/>
      <c r="S109" s="1"/>
      <c r="T109" s="1"/>
      <c r="U109" s="1"/>
      <c r="V109" s="1"/>
      <c r="W109" s="1"/>
      <c r="X109" s="1"/>
      <c r="Y109" s="1"/>
    </row>
    <row r="110" spans="1:25" ht="9.75" customHeight="1">
      <c r="A110" s="1">
        <f t="shared" si="7"/>
        <v>2019</v>
      </c>
      <c r="B110" s="72">
        <f>('Table A4'!I112*0.9+'Table A4'!J112*0.05+'Table A4'!K112*0.04)/0.99</f>
        <v>60883.807911693599</v>
      </c>
      <c r="C110" s="72">
        <f>'Table A4'!D112</f>
        <v>1286272.6686876169</v>
      </c>
      <c r="D110" s="192">
        <f t="shared" ref="D110:D112" si="8">B110/B109-1</f>
        <v>1.642412773236912E-2</v>
      </c>
      <c r="E110" s="72">
        <f>(1-'Table A3'!D112/100)*'Table A0'!J112/0.99</f>
        <v>62737.935502326553</v>
      </c>
      <c r="F110" s="72">
        <f>'Table A6'!D112</f>
        <v>1665297.2958931148</v>
      </c>
      <c r="G110" s="192">
        <f t="shared" ref="G110:G112" si="9">E110/E109-1</f>
        <v>1.0366137778797135E-2</v>
      </c>
      <c r="H110" s="1"/>
      <c r="I110" s="1"/>
      <c r="J110" s="1"/>
      <c r="K110" s="1"/>
      <c r="L110" s="1"/>
      <c r="M110" s="1"/>
      <c r="N110" s="1"/>
      <c r="O110" s="1"/>
      <c r="P110" s="1"/>
      <c r="Q110" s="1"/>
      <c r="R110" s="1"/>
      <c r="S110" s="1"/>
      <c r="T110" s="1"/>
      <c r="U110" s="1"/>
      <c r="V110" s="1"/>
      <c r="W110" s="1"/>
      <c r="X110" s="1"/>
      <c r="Y110" s="1"/>
    </row>
    <row r="111" spans="1:25" ht="9.75" customHeight="1">
      <c r="A111" s="1">
        <f t="shared" si="7"/>
        <v>2020</v>
      </c>
      <c r="B111" s="72">
        <f>('Table A4'!I113*0.9+'Table A4'!J113*0.05+'Table A4'!K113*0.04)/0.99</f>
        <v>58610.232073357271</v>
      </c>
      <c r="C111" s="72">
        <f>'Table A4'!D113</f>
        <v>1378524.5830737932</v>
      </c>
      <c r="D111" s="192">
        <f t="shared" si="8"/>
        <v>-3.7342865308851003E-2</v>
      </c>
      <c r="E111" s="72">
        <f>(1-'Table A3'!D113/100)*'Table A0'!J113/0.99</f>
        <v>61026.953493644163</v>
      </c>
      <c r="F111" s="72">
        <f>'Table A6'!D113</f>
        <v>1862136.412960693</v>
      </c>
      <c r="G111" s="192">
        <f t="shared" si="9"/>
        <v>-2.7271888929449095E-2</v>
      </c>
      <c r="H111" s="1"/>
      <c r="I111" s="1"/>
      <c r="J111" s="1"/>
      <c r="K111" s="1"/>
      <c r="L111" s="1"/>
      <c r="M111" s="1"/>
      <c r="N111" s="1"/>
      <c r="O111" s="1"/>
      <c r="P111" s="1"/>
      <c r="Q111" s="1"/>
      <c r="R111" s="1"/>
      <c r="S111" s="1"/>
      <c r="T111" s="1"/>
      <c r="U111" s="1"/>
      <c r="V111" s="1"/>
      <c r="W111" s="1"/>
      <c r="X111" s="1"/>
      <c r="Y111" s="1"/>
    </row>
    <row r="112" spans="1:25" ht="9.75" customHeight="1">
      <c r="A112" s="1">
        <f t="shared" si="7"/>
        <v>2021</v>
      </c>
      <c r="B112" s="72">
        <f>('Table A4'!I114*0.9+'Table A4'!J114*0.05+'Table A4'!K114*0.04)/0.99</f>
        <v>61489.24146895107</v>
      </c>
      <c r="C112" s="72">
        <f>'Table A4'!D114</f>
        <v>1600079.1821981161</v>
      </c>
      <c r="D112" s="192">
        <f t="shared" si="8"/>
        <v>4.9121276161991689E-2</v>
      </c>
      <c r="E112" s="72">
        <f>(1-'Table A3'!D114/100)*'Table A0'!J114/0.99</f>
        <v>65310.262870286249</v>
      </c>
      <c r="F112" s="72">
        <f>'Table A6'!D114</f>
        <v>2468286.1094822115</v>
      </c>
      <c r="G112" s="192">
        <f t="shared" si="9"/>
        <v>7.0187173559109084E-2</v>
      </c>
      <c r="H112" s="1"/>
      <c r="I112" s="1"/>
      <c r="J112" s="1"/>
      <c r="K112" s="1"/>
      <c r="L112" s="1"/>
      <c r="M112" s="1"/>
      <c r="N112" s="1"/>
      <c r="O112" s="1"/>
      <c r="P112" s="1"/>
      <c r="Q112" s="1"/>
      <c r="R112" s="1"/>
      <c r="S112" s="1"/>
      <c r="T112" s="1"/>
      <c r="U112" s="1"/>
      <c r="V112" s="1"/>
      <c r="W112" s="1"/>
      <c r="X112" s="1"/>
      <c r="Y112" s="1"/>
    </row>
    <row r="113" spans="1:25" ht="9.75" customHeight="1">
      <c r="A113" s="1">
        <f t="shared" si="7"/>
        <v>2022</v>
      </c>
      <c r="B113" s="72">
        <f>('Table A4'!I115*0.9+'Table A4'!J115*0.05+'Table A4'!K115*0.04)/0.99</f>
        <v>60673.282992621753</v>
      </c>
      <c r="C113" s="72">
        <f>'Table A4'!D115</f>
        <v>1468585.8133961181</v>
      </c>
      <c r="D113" s="192">
        <f t="shared" ref="D113" si="10">B113/B112-1</f>
        <v>-1.3269938884208465E-2</v>
      </c>
      <c r="E113" s="72">
        <f>(1-'Table A3'!D115/100)*'Table A0'!J115/0.99</f>
        <v>63379.395576034505</v>
      </c>
      <c r="F113" s="72">
        <f>'Table A6'!D115</f>
        <v>1933809.9038108331</v>
      </c>
      <c r="G113" s="192">
        <f t="shared" ref="G113" si="11">E113/E112-1</f>
        <v>-2.9564531046011422E-2</v>
      </c>
      <c r="H113" s="1"/>
      <c r="I113" s="1"/>
      <c r="J113" s="1"/>
      <c r="K113" s="1"/>
      <c r="L113" s="1"/>
      <c r="M113" s="1"/>
      <c r="N113" s="1"/>
      <c r="O113" s="1"/>
      <c r="P113" s="1"/>
      <c r="Q113" s="1"/>
      <c r="R113" s="1"/>
      <c r="S113" s="1"/>
      <c r="T113" s="1"/>
      <c r="U113" s="1"/>
      <c r="V113" s="1"/>
      <c r="W113" s="1"/>
      <c r="X113" s="1"/>
      <c r="Y113" s="1"/>
    </row>
    <row r="114" spans="1:25" ht="9.75" customHeight="1">
      <c r="A114" s="1"/>
      <c r="B114" s="72"/>
      <c r="C114" s="124"/>
      <c r="D114" s="1"/>
      <c r="E114" s="1"/>
      <c r="F114" s="1"/>
      <c r="G114" s="1"/>
      <c r="H114" s="1"/>
      <c r="I114" s="1"/>
      <c r="J114" s="1"/>
      <c r="K114" s="1"/>
      <c r="L114" s="1"/>
      <c r="M114" s="1"/>
      <c r="N114" s="1"/>
      <c r="O114" s="1"/>
      <c r="P114" s="1"/>
      <c r="Q114" s="1"/>
      <c r="R114" s="1"/>
      <c r="S114" s="1"/>
      <c r="T114" s="1"/>
      <c r="U114" s="1"/>
      <c r="V114" s="1"/>
      <c r="W114" s="1"/>
      <c r="X114" s="1"/>
      <c r="Y114" s="1"/>
    </row>
    <row r="115" spans="1:25" ht="9.75" customHeight="1">
      <c r="A115" s="1"/>
      <c r="B115" s="72"/>
      <c r="C115" s="124"/>
      <c r="D115" s="1"/>
      <c r="E115" s="1"/>
      <c r="F115" s="1"/>
      <c r="G115" s="1"/>
      <c r="H115" s="1"/>
      <c r="I115" s="1"/>
      <c r="J115" s="1"/>
      <c r="K115" s="1"/>
      <c r="L115" s="1"/>
      <c r="M115" s="1"/>
      <c r="N115" s="1"/>
      <c r="O115" s="1"/>
      <c r="P115" s="1"/>
      <c r="Q115" s="1"/>
      <c r="R115" s="1"/>
      <c r="S115" s="1"/>
      <c r="T115" s="1"/>
      <c r="U115" s="1"/>
      <c r="V115" s="1"/>
      <c r="W115" s="1"/>
      <c r="X115" s="1"/>
      <c r="Y115" s="1"/>
    </row>
    <row r="116" spans="1:25" ht="9.75" customHeight="1">
      <c r="A116" s="1"/>
      <c r="B116" s="72"/>
      <c r="C116" s="124"/>
      <c r="D116" s="1"/>
      <c r="E116" s="1"/>
      <c r="F116" s="1"/>
      <c r="G116" s="1"/>
      <c r="H116" s="1"/>
      <c r="I116" s="1"/>
      <c r="J116" s="1"/>
      <c r="K116" s="1"/>
      <c r="L116" s="1"/>
      <c r="M116" s="1"/>
      <c r="N116" s="1"/>
      <c r="O116" s="1"/>
      <c r="P116" s="1"/>
      <c r="Q116" s="1"/>
      <c r="R116" s="1"/>
      <c r="S116" s="1"/>
      <c r="T116" s="1"/>
      <c r="U116" s="1"/>
      <c r="V116" s="1"/>
      <c r="W116" s="1"/>
      <c r="X116" s="1"/>
      <c r="Y116" s="1"/>
    </row>
    <row r="117" spans="1:25" ht="9.75" customHeight="1">
      <c r="A117" s="1"/>
      <c r="B117" s="72"/>
      <c r="C117" s="124"/>
      <c r="D117" s="1"/>
      <c r="E117" s="1"/>
      <c r="F117" s="1"/>
      <c r="G117" s="1"/>
      <c r="H117" s="1"/>
      <c r="I117" s="1"/>
      <c r="J117" s="1"/>
      <c r="K117" s="1"/>
      <c r="L117" s="1"/>
      <c r="M117" s="1"/>
      <c r="N117" s="1"/>
      <c r="O117" s="1"/>
      <c r="P117" s="1"/>
      <c r="Q117" s="1"/>
      <c r="R117" s="1"/>
      <c r="S117" s="1"/>
      <c r="T117" s="1"/>
      <c r="U117" s="1"/>
      <c r="V117" s="1"/>
      <c r="W117" s="1"/>
      <c r="X117" s="1"/>
      <c r="Y117" s="1"/>
    </row>
    <row r="118" spans="1:25" ht="9.75" customHeight="1">
      <c r="A118" s="1"/>
      <c r="B118" s="72"/>
      <c r="C118" s="124"/>
      <c r="D118" s="1"/>
      <c r="E118" s="1"/>
      <c r="F118" s="1"/>
      <c r="G118" s="1"/>
      <c r="H118" s="1"/>
      <c r="I118" s="1"/>
      <c r="J118" s="1"/>
      <c r="K118" s="1"/>
      <c r="L118" s="1"/>
      <c r="M118" s="1"/>
      <c r="N118" s="1"/>
      <c r="O118" s="1"/>
      <c r="P118" s="1"/>
      <c r="Q118" s="1"/>
      <c r="R118" s="1"/>
      <c r="S118" s="1"/>
      <c r="T118" s="1"/>
      <c r="U118" s="1"/>
      <c r="V118" s="1"/>
      <c r="W118" s="1"/>
      <c r="X118" s="1"/>
      <c r="Y118" s="1"/>
    </row>
    <row r="119" spans="1:25" ht="9.75" customHeight="1">
      <c r="A119" s="1"/>
      <c r="B119" s="72"/>
      <c r="C119" s="124"/>
      <c r="D119" s="1"/>
      <c r="E119" s="1"/>
      <c r="F119" s="1"/>
      <c r="G119" s="1"/>
      <c r="H119" s="1"/>
      <c r="I119" s="1"/>
      <c r="J119" s="1"/>
      <c r="K119" s="1"/>
      <c r="L119" s="1"/>
      <c r="M119" s="1"/>
      <c r="N119" s="1"/>
      <c r="O119" s="1"/>
      <c r="P119" s="1"/>
      <c r="Q119" s="1"/>
      <c r="R119" s="1"/>
      <c r="S119" s="1"/>
      <c r="T119" s="1"/>
      <c r="U119" s="1"/>
      <c r="V119" s="1"/>
      <c r="W119" s="1"/>
      <c r="X119" s="1"/>
      <c r="Y119" s="1"/>
    </row>
    <row r="120" spans="1:25" ht="9.75" customHeight="1">
      <c r="A120" s="1"/>
      <c r="B120" s="72"/>
      <c r="C120" s="124"/>
      <c r="D120" s="1"/>
      <c r="E120" s="1"/>
      <c r="F120" s="1"/>
      <c r="G120" s="1"/>
      <c r="H120" s="1"/>
      <c r="I120" s="1"/>
      <c r="J120" s="1"/>
      <c r="K120" s="1"/>
      <c r="L120" s="1"/>
      <c r="M120" s="1"/>
      <c r="N120" s="1"/>
      <c r="O120" s="1"/>
      <c r="P120" s="1"/>
      <c r="Q120" s="1"/>
      <c r="R120" s="1"/>
      <c r="S120" s="1"/>
      <c r="T120" s="1"/>
      <c r="U120" s="1"/>
      <c r="V120" s="1"/>
      <c r="W120" s="1"/>
      <c r="X120" s="1"/>
      <c r="Y120" s="1"/>
    </row>
    <row r="121" spans="1:25" ht="9.75" customHeight="1">
      <c r="A121" s="1"/>
      <c r="B121" s="72"/>
      <c r="C121" s="124"/>
      <c r="D121" s="1"/>
      <c r="E121" s="1"/>
      <c r="F121" s="1"/>
      <c r="G121" s="1"/>
      <c r="H121" s="1"/>
      <c r="I121" s="1"/>
      <c r="J121" s="1"/>
      <c r="K121" s="1"/>
      <c r="L121" s="1"/>
      <c r="M121" s="1"/>
      <c r="N121" s="1"/>
      <c r="O121" s="1"/>
      <c r="P121" s="1"/>
      <c r="Q121" s="1"/>
      <c r="R121" s="1"/>
      <c r="S121" s="1"/>
      <c r="T121" s="1"/>
      <c r="U121" s="1"/>
      <c r="V121" s="1"/>
      <c r="W121" s="1"/>
      <c r="X121" s="1"/>
      <c r="Y121" s="1"/>
    </row>
    <row r="122" spans="1:25" ht="9.75" customHeight="1">
      <c r="A122" s="1"/>
      <c r="B122" s="72"/>
      <c r="C122" s="124"/>
      <c r="D122" s="1"/>
      <c r="E122" s="1"/>
      <c r="F122" s="1"/>
      <c r="G122" s="1"/>
      <c r="H122" s="1"/>
      <c r="I122" s="1"/>
      <c r="J122" s="1"/>
      <c r="K122" s="1"/>
      <c r="L122" s="1"/>
      <c r="M122" s="1"/>
      <c r="N122" s="1"/>
      <c r="O122" s="1"/>
      <c r="P122" s="1"/>
      <c r="Q122" s="1"/>
      <c r="R122" s="1"/>
      <c r="S122" s="1"/>
      <c r="T122" s="1"/>
      <c r="U122" s="1"/>
      <c r="V122" s="1"/>
      <c r="W122" s="1"/>
      <c r="X122" s="1"/>
      <c r="Y122" s="1"/>
    </row>
    <row r="123" spans="1:25" ht="9.75" customHeight="1">
      <c r="A123" s="1"/>
      <c r="B123" s="72"/>
      <c r="C123" s="124"/>
      <c r="D123" s="1"/>
      <c r="E123" s="1"/>
      <c r="F123" s="1"/>
      <c r="G123" s="1"/>
      <c r="H123" s="1"/>
      <c r="I123" s="1"/>
      <c r="J123" s="1"/>
      <c r="K123" s="1"/>
      <c r="L123" s="1"/>
      <c r="M123" s="1"/>
      <c r="N123" s="1"/>
      <c r="O123" s="1"/>
      <c r="P123" s="1"/>
      <c r="Q123" s="1"/>
      <c r="R123" s="1"/>
      <c r="S123" s="1"/>
      <c r="T123" s="1"/>
      <c r="U123" s="1"/>
      <c r="V123" s="1"/>
      <c r="W123" s="1"/>
      <c r="X123" s="1"/>
      <c r="Y123" s="1"/>
    </row>
    <row r="124" spans="1:25" ht="9.75" customHeight="1">
      <c r="A124" s="1"/>
      <c r="B124" s="72"/>
      <c r="C124" s="124"/>
      <c r="D124" s="1"/>
      <c r="E124" s="1"/>
      <c r="F124" s="1"/>
      <c r="G124" s="1"/>
      <c r="H124" s="1"/>
      <c r="I124" s="1"/>
      <c r="J124" s="1"/>
      <c r="K124" s="1"/>
      <c r="L124" s="1"/>
      <c r="M124" s="1"/>
      <c r="N124" s="1"/>
      <c r="O124" s="1"/>
      <c r="P124" s="1"/>
      <c r="Q124" s="1"/>
      <c r="R124" s="1"/>
      <c r="S124" s="1"/>
      <c r="T124" s="1"/>
      <c r="U124" s="1"/>
      <c r="V124" s="1"/>
      <c r="W124" s="1"/>
      <c r="X124" s="1"/>
      <c r="Y124" s="1"/>
    </row>
    <row r="125" spans="1:25" ht="9.75" customHeight="1">
      <c r="A125" s="1"/>
      <c r="B125" s="72"/>
      <c r="C125" s="124"/>
      <c r="D125" s="1"/>
      <c r="E125" s="1"/>
      <c r="F125" s="1"/>
      <c r="G125" s="1"/>
      <c r="H125" s="1"/>
      <c r="I125" s="1"/>
      <c r="J125" s="1"/>
      <c r="K125" s="1"/>
      <c r="L125" s="1"/>
      <c r="M125" s="1"/>
      <c r="N125" s="1"/>
      <c r="O125" s="1"/>
      <c r="P125" s="1"/>
      <c r="Q125" s="1"/>
      <c r="R125" s="1"/>
      <c r="S125" s="1"/>
      <c r="T125" s="1"/>
      <c r="U125" s="1"/>
      <c r="V125" s="1"/>
      <c r="W125" s="1"/>
      <c r="X125" s="1"/>
      <c r="Y125" s="1"/>
    </row>
    <row r="126" spans="1:25" ht="9.75" customHeight="1">
      <c r="A126" s="1"/>
      <c r="B126" s="72"/>
      <c r="C126" s="124"/>
      <c r="D126" s="1"/>
      <c r="E126" s="1"/>
      <c r="F126" s="1"/>
      <c r="G126" s="1"/>
      <c r="H126" s="1"/>
      <c r="I126" s="1"/>
      <c r="J126" s="1"/>
      <c r="K126" s="1"/>
      <c r="L126" s="1"/>
      <c r="M126" s="1"/>
      <c r="N126" s="1"/>
      <c r="O126" s="1"/>
      <c r="P126" s="1"/>
      <c r="Q126" s="1"/>
      <c r="R126" s="1"/>
      <c r="S126" s="1"/>
      <c r="T126" s="1"/>
      <c r="U126" s="1"/>
      <c r="V126" s="1"/>
      <c r="W126" s="1"/>
      <c r="X126" s="1"/>
      <c r="Y126" s="1"/>
    </row>
    <row r="127" spans="1:25" ht="9.75" customHeight="1">
      <c r="A127" s="1"/>
      <c r="B127" s="72"/>
      <c r="C127" s="124"/>
      <c r="D127" s="1"/>
      <c r="E127" s="1"/>
      <c r="F127" s="1"/>
      <c r="G127" s="1"/>
      <c r="H127" s="1"/>
      <c r="I127" s="1"/>
      <c r="J127" s="1"/>
      <c r="K127" s="1"/>
      <c r="L127" s="1"/>
      <c r="M127" s="1"/>
      <c r="N127" s="1"/>
      <c r="O127" s="1"/>
      <c r="P127" s="1"/>
      <c r="Q127" s="1"/>
      <c r="R127" s="1"/>
      <c r="S127" s="1"/>
      <c r="T127" s="1"/>
      <c r="U127" s="1"/>
      <c r="V127" s="1"/>
      <c r="W127" s="1"/>
      <c r="X127" s="1"/>
      <c r="Y127" s="1"/>
    </row>
    <row r="128" spans="1:25" ht="9.75" customHeight="1">
      <c r="A128" s="1"/>
      <c r="B128" s="72"/>
      <c r="C128" s="124"/>
      <c r="D128" s="1"/>
      <c r="E128" s="1"/>
      <c r="F128" s="1"/>
      <c r="G128" s="1"/>
      <c r="H128" s="1"/>
      <c r="I128" s="1"/>
      <c r="J128" s="1"/>
      <c r="K128" s="1"/>
      <c r="L128" s="1"/>
      <c r="M128" s="1"/>
      <c r="N128" s="1"/>
      <c r="O128" s="1"/>
      <c r="P128" s="1"/>
      <c r="Q128" s="1"/>
      <c r="R128" s="1"/>
      <c r="S128" s="1"/>
      <c r="T128" s="1"/>
      <c r="U128" s="1"/>
      <c r="V128" s="1"/>
      <c r="W128" s="1"/>
      <c r="X128" s="1"/>
      <c r="Y128" s="1"/>
    </row>
    <row r="129" spans="1:25" ht="9.75" customHeight="1">
      <c r="A129" s="1"/>
      <c r="B129" s="72"/>
      <c r="C129" s="124"/>
      <c r="D129" s="1"/>
      <c r="E129" s="1"/>
      <c r="F129" s="1"/>
      <c r="G129" s="1"/>
      <c r="H129" s="1"/>
      <c r="I129" s="1"/>
      <c r="J129" s="1"/>
      <c r="K129" s="1"/>
      <c r="L129" s="1"/>
      <c r="M129" s="1"/>
      <c r="N129" s="1"/>
      <c r="O129" s="1"/>
      <c r="P129" s="1"/>
      <c r="Q129" s="1"/>
      <c r="R129" s="1"/>
      <c r="S129" s="1"/>
      <c r="T129" s="1"/>
      <c r="U129" s="1"/>
      <c r="V129" s="1"/>
      <c r="W129" s="1"/>
      <c r="X129" s="1"/>
      <c r="Y129" s="1"/>
    </row>
    <row r="130" spans="1:25" ht="9.75" customHeight="1">
      <c r="A130" s="1"/>
      <c r="B130" s="72"/>
      <c r="C130" s="124"/>
      <c r="D130" s="1"/>
      <c r="E130" s="1"/>
      <c r="F130" s="1"/>
      <c r="G130" s="1"/>
      <c r="H130" s="1"/>
      <c r="I130" s="1"/>
      <c r="J130" s="1"/>
      <c r="K130" s="1"/>
      <c r="L130" s="1"/>
      <c r="M130" s="1"/>
      <c r="N130" s="1"/>
      <c r="O130" s="1"/>
      <c r="P130" s="1"/>
      <c r="Q130" s="1"/>
      <c r="R130" s="1"/>
      <c r="S130" s="1"/>
      <c r="T130" s="1"/>
      <c r="U130" s="1"/>
      <c r="V130" s="1"/>
      <c r="W130" s="1"/>
      <c r="X130" s="1"/>
      <c r="Y130" s="1"/>
    </row>
    <row r="131" spans="1:25" ht="9.75" customHeight="1">
      <c r="A131" s="1"/>
      <c r="B131" s="72"/>
      <c r="C131" s="124"/>
      <c r="D131" s="1"/>
      <c r="E131" s="1"/>
      <c r="F131" s="1"/>
      <c r="G131" s="1"/>
      <c r="H131" s="1"/>
      <c r="I131" s="1"/>
      <c r="J131" s="1"/>
      <c r="K131" s="1"/>
      <c r="L131" s="1"/>
      <c r="M131" s="1"/>
      <c r="N131" s="1"/>
      <c r="O131" s="1"/>
      <c r="P131" s="1"/>
      <c r="Q131" s="1"/>
      <c r="R131" s="1"/>
      <c r="S131" s="1"/>
      <c r="T131" s="1"/>
      <c r="U131" s="1"/>
      <c r="V131" s="1"/>
      <c r="W131" s="1"/>
      <c r="X131" s="1"/>
      <c r="Y131" s="1"/>
    </row>
    <row r="132" spans="1:25" ht="9.75" customHeight="1">
      <c r="A132" s="1"/>
      <c r="B132" s="72"/>
      <c r="C132" s="124"/>
      <c r="D132" s="1"/>
      <c r="E132" s="1"/>
      <c r="F132" s="1"/>
      <c r="G132" s="1"/>
      <c r="H132" s="1"/>
      <c r="I132" s="1"/>
      <c r="J132" s="1"/>
      <c r="K132" s="1"/>
      <c r="L132" s="1"/>
      <c r="M132" s="1"/>
      <c r="N132" s="1"/>
      <c r="O132" s="1"/>
      <c r="P132" s="1"/>
      <c r="Q132" s="1"/>
      <c r="R132" s="1"/>
      <c r="S132" s="1"/>
      <c r="T132" s="1"/>
      <c r="U132" s="1"/>
      <c r="V132" s="1"/>
      <c r="W132" s="1"/>
      <c r="X132" s="1"/>
      <c r="Y132" s="1"/>
    </row>
    <row r="133" spans="1:25" ht="9.75" customHeight="1">
      <c r="A133" s="1"/>
      <c r="B133" s="72"/>
      <c r="C133" s="124"/>
      <c r="D133" s="1"/>
      <c r="E133" s="1"/>
      <c r="F133" s="1"/>
      <c r="G133" s="1"/>
      <c r="H133" s="1"/>
      <c r="I133" s="1"/>
      <c r="J133" s="1"/>
      <c r="K133" s="1"/>
      <c r="L133" s="1"/>
      <c r="M133" s="1"/>
      <c r="N133" s="1"/>
      <c r="O133" s="1"/>
      <c r="P133" s="1"/>
      <c r="Q133" s="1"/>
      <c r="R133" s="1"/>
      <c r="S133" s="1"/>
      <c r="T133" s="1"/>
      <c r="U133" s="1"/>
      <c r="V133" s="1"/>
      <c r="W133" s="1"/>
      <c r="X133" s="1"/>
      <c r="Y133" s="1"/>
    </row>
    <row r="134" spans="1:25" ht="9.75" customHeight="1">
      <c r="A134" s="1"/>
      <c r="B134" s="72"/>
      <c r="C134" s="124"/>
      <c r="D134" s="1"/>
      <c r="E134" s="1"/>
      <c r="F134" s="1"/>
      <c r="G134" s="1"/>
      <c r="H134" s="1"/>
      <c r="I134" s="1"/>
      <c r="J134" s="1"/>
      <c r="K134" s="1"/>
      <c r="L134" s="1"/>
      <c r="M134" s="1"/>
      <c r="N134" s="1"/>
      <c r="O134" s="1"/>
      <c r="P134" s="1"/>
      <c r="Q134" s="1"/>
      <c r="R134" s="1"/>
      <c r="S134" s="1"/>
      <c r="T134" s="1"/>
      <c r="U134" s="1"/>
      <c r="V134" s="1"/>
      <c r="W134" s="1"/>
      <c r="X134" s="1"/>
      <c r="Y134" s="1"/>
    </row>
    <row r="135" spans="1:25" ht="9.75" customHeight="1">
      <c r="A135" s="1"/>
      <c r="B135" s="72"/>
      <c r="C135" s="124"/>
      <c r="D135" s="1"/>
      <c r="E135" s="1"/>
      <c r="F135" s="1"/>
      <c r="G135" s="1"/>
      <c r="H135" s="1"/>
      <c r="I135" s="1"/>
      <c r="J135" s="1"/>
      <c r="K135" s="1"/>
      <c r="L135" s="1"/>
      <c r="M135" s="1"/>
      <c r="N135" s="1"/>
      <c r="O135" s="1"/>
      <c r="P135" s="1"/>
      <c r="Q135" s="1"/>
      <c r="R135" s="1"/>
      <c r="S135" s="1"/>
      <c r="T135" s="1"/>
      <c r="U135" s="1"/>
      <c r="V135" s="1"/>
      <c r="W135" s="1"/>
      <c r="X135" s="1"/>
      <c r="Y135" s="1"/>
    </row>
    <row r="136" spans="1:25" ht="9.75" customHeight="1">
      <c r="A136" s="1"/>
      <c r="B136" s="72"/>
      <c r="C136" s="124"/>
      <c r="D136" s="1"/>
      <c r="E136" s="1"/>
      <c r="F136" s="1"/>
      <c r="G136" s="1"/>
      <c r="H136" s="1"/>
      <c r="I136" s="1"/>
      <c r="J136" s="1"/>
      <c r="K136" s="1"/>
      <c r="L136" s="1"/>
      <c r="M136" s="1"/>
      <c r="N136" s="1"/>
      <c r="O136" s="1"/>
      <c r="P136" s="1"/>
      <c r="Q136" s="1"/>
      <c r="R136" s="1"/>
      <c r="S136" s="1"/>
      <c r="T136" s="1"/>
      <c r="U136" s="1"/>
      <c r="V136" s="1"/>
      <c r="W136" s="1"/>
      <c r="X136" s="1"/>
      <c r="Y136" s="1"/>
    </row>
    <row r="137" spans="1:25" ht="9.75" customHeight="1">
      <c r="A137" s="1"/>
      <c r="B137" s="72"/>
      <c r="C137" s="124"/>
      <c r="D137" s="1"/>
      <c r="E137" s="1"/>
      <c r="F137" s="1"/>
      <c r="G137" s="1"/>
      <c r="H137" s="1"/>
      <c r="I137" s="1"/>
      <c r="J137" s="1"/>
      <c r="K137" s="1"/>
      <c r="L137" s="1"/>
      <c r="M137" s="1"/>
      <c r="N137" s="1"/>
      <c r="O137" s="1"/>
      <c r="P137" s="1"/>
      <c r="Q137" s="1"/>
      <c r="R137" s="1"/>
      <c r="S137" s="1"/>
      <c r="T137" s="1"/>
      <c r="U137" s="1"/>
      <c r="V137" s="1"/>
      <c r="W137" s="1"/>
      <c r="X137" s="1"/>
      <c r="Y137" s="1"/>
    </row>
    <row r="138" spans="1:25" ht="9.75" customHeight="1">
      <c r="A138" s="1"/>
      <c r="B138" s="72"/>
      <c r="C138" s="124"/>
      <c r="D138" s="1"/>
      <c r="E138" s="1"/>
      <c r="F138" s="1"/>
      <c r="G138" s="1"/>
      <c r="H138" s="1"/>
      <c r="I138" s="1"/>
      <c r="J138" s="1"/>
      <c r="K138" s="1"/>
      <c r="L138" s="1"/>
      <c r="M138" s="1"/>
      <c r="N138" s="1"/>
      <c r="O138" s="1"/>
      <c r="P138" s="1"/>
      <c r="Q138" s="1"/>
      <c r="R138" s="1"/>
      <c r="S138" s="1"/>
      <c r="T138" s="1"/>
      <c r="U138" s="1"/>
      <c r="V138" s="1"/>
      <c r="W138" s="1"/>
      <c r="X138" s="1"/>
      <c r="Y138" s="1"/>
    </row>
    <row r="139" spans="1:25" ht="9.75" customHeight="1">
      <c r="A139" s="1"/>
      <c r="B139" s="72"/>
      <c r="C139" s="124"/>
      <c r="D139" s="1"/>
      <c r="E139" s="1"/>
      <c r="F139" s="1"/>
      <c r="G139" s="1"/>
      <c r="H139" s="1"/>
      <c r="I139" s="1"/>
      <c r="J139" s="1"/>
      <c r="K139" s="1"/>
      <c r="L139" s="1"/>
      <c r="M139" s="1"/>
      <c r="N139" s="1"/>
      <c r="O139" s="1"/>
      <c r="P139" s="1"/>
      <c r="Q139" s="1"/>
      <c r="R139" s="1"/>
      <c r="S139" s="1"/>
      <c r="T139" s="1"/>
      <c r="U139" s="1"/>
      <c r="V139" s="1"/>
      <c r="W139" s="1"/>
      <c r="X139" s="1"/>
      <c r="Y139" s="1"/>
    </row>
    <row r="140" spans="1:25" ht="9.75" customHeight="1">
      <c r="A140" s="1"/>
      <c r="B140" s="72"/>
      <c r="C140" s="124"/>
      <c r="D140" s="1"/>
      <c r="E140" s="1"/>
      <c r="F140" s="1"/>
      <c r="G140" s="1"/>
      <c r="H140" s="1"/>
      <c r="I140" s="1"/>
      <c r="J140" s="1"/>
      <c r="K140" s="1"/>
      <c r="L140" s="1"/>
      <c r="M140" s="1"/>
      <c r="N140" s="1"/>
      <c r="O140" s="1"/>
      <c r="P140" s="1"/>
      <c r="Q140" s="1"/>
      <c r="R140" s="1"/>
      <c r="S140" s="1"/>
      <c r="T140" s="1"/>
      <c r="U140" s="1"/>
      <c r="V140" s="1"/>
      <c r="W140" s="1"/>
      <c r="X140" s="1"/>
      <c r="Y140" s="1"/>
    </row>
    <row r="141" spans="1:25" ht="9.75" customHeight="1">
      <c r="A141" s="1"/>
      <c r="B141" s="72"/>
      <c r="C141" s="124"/>
      <c r="D141" s="1"/>
      <c r="E141" s="1"/>
      <c r="F141" s="1"/>
      <c r="G141" s="1"/>
      <c r="H141" s="1"/>
      <c r="I141" s="1"/>
      <c r="J141" s="1"/>
      <c r="K141" s="1"/>
      <c r="L141" s="1"/>
      <c r="M141" s="1"/>
      <c r="N141" s="1"/>
      <c r="O141" s="1"/>
      <c r="P141" s="1"/>
      <c r="Q141" s="1"/>
      <c r="R141" s="1"/>
      <c r="S141" s="1"/>
      <c r="T141" s="1"/>
      <c r="U141" s="1"/>
      <c r="V141" s="1"/>
      <c r="W141" s="1"/>
      <c r="X141" s="1"/>
      <c r="Y141" s="1"/>
    </row>
    <row r="142" spans="1:25" ht="9.75" customHeight="1">
      <c r="A142" s="1"/>
      <c r="B142" s="72"/>
      <c r="C142" s="124"/>
      <c r="D142" s="1"/>
      <c r="E142" s="1"/>
      <c r="F142" s="1"/>
      <c r="G142" s="1"/>
      <c r="H142" s="1"/>
      <c r="I142" s="1"/>
      <c r="J142" s="1"/>
      <c r="K142" s="1"/>
      <c r="L142" s="1"/>
      <c r="M142" s="1"/>
      <c r="N142" s="1"/>
      <c r="O142" s="1"/>
      <c r="P142" s="1"/>
      <c r="Q142" s="1"/>
      <c r="R142" s="1"/>
      <c r="S142" s="1"/>
      <c r="T142" s="1"/>
      <c r="U142" s="1"/>
      <c r="V142" s="1"/>
      <c r="W142" s="1"/>
      <c r="X142" s="1"/>
      <c r="Y142" s="1"/>
    </row>
    <row r="143" spans="1:25" ht="9.75" customHeight="1">
      <c r="A143" s="1"/>
      <c r="B143" s="72"/>
      <c r="C143" s="124"/>
      <c r="D143" s="1"/>
      <c r="E143" s="1"/>
      <c r="F143" s="1"/>
      <c r="G143" s="1"/>
      <c r="H143" s="1"/>
      <c r="I143" s="1"/>
      <c r="J143" s="1"/>
      <c r="K143" s="1"/>
      <c r="L143" s="1"/>
      <c r="M143" s="1"/>
      <c r="N143" s="1"/>
      <c r="O143" s="1"/>
      <c r="P143" s="1"/>
      <c r="Q143" s="1"/>
      <c r="R143" s="1"/>
      <c r="S143" s="1"/>
      <c r="T143" s="1"/>
      <c r="U143" s="1"/>
      <c r="V143" s="1"/>
      <c r="W143" s="1"/>
      <c r="X143" s="1"/>
      <c r="Y143" s="1"/>
    </row>
    <row r="144" spans="1:25" ht="9.75" customHeight="1">
      <c r="A144" s="1"/>
      <c r="B144" s="72"/>
      <c r="C144" s="124"/>
      <c r="D144" s="1"/>
      <c r="E144" s="1"/>
      <c r="F144" s="1"/>
      <c r="G144" s="1"/>
      <c r="H144" s="1"/>
      <c r="I144" s="1"/>
      <c r="J144" s="1"/>
      <c r="K144" s="1"/>
      <c r="L144" s="1"/>
      <c r="M144" s="1"/>
      <c r="N144" s="1"/>
      <c r="O144" s="1"/>
      <c r="P144" s="1"/>
      <c r="Q144" s="1"/>
      <c r="R144" s="1"/>
      <c r="S144" s="1"/>
      <c r="T144" s="1"/>
      <c r="U144" s="1"/>
      <c r="V144" s="1"/>
      <c r="W144" s="1"/>
      <c r="X144" s="1"/>
      <c r="Y144" s="1"/>
    </row>
    <row r="145" spans="1:25" ht="9.75" customHeight="1">
      <c r="A145" s="1"/>
      <c r="B145" s="72"/>
      <c r="C145" s="124"/>
      <c r="D145" s="1"/>
      <c r="E145" s="1"/>
      <c r="F145" s="1"/>
      <c r="G145" s="1"/>
      <c r="H145" s="1"/>
      <c r="I145" s="1"/>
      <c r="J145" s="1"/>
      <c r="K145" s="1"/>
      <c r="L145" s="1"/>
      <c r="M145" s="1"/>
      <c r="N145" s="1"/>
      <c r="O145" s="1"/>
      <c r="P145" s="1"/>
      <c r="Q145" s="1"/>
      <c r="R145" s="1"/>
      <c r="S145" s="1"/>
      <c r="T145" s="1"/>
      <c r="U145" s="1"/>
      <c r="V145" s="1"/>
      <c r="W145" s="1"/>
      <c r="X145" s="1"/>
      <c r="Y145" s="1"/>
    </row>
    <row r="146" spans="1:25" ht="9.75" customHeight="1">
      <c r="A146" s="1"/>
      <c r="B146" s="72"/>
      <c r="C146" s="124"/>
      <c r="D146" s="1"/>
      <c r="E146" s="1"/>
      <c r="F146" s="1"/>
      <c r="G146" s="1"/>
      <c r="H146" s="1"/>
      <c r="I146" s="1"/>
      <c r="J146" s="1"/>
      <c r="K146" s="1"/>
      <c r="L146" s="1"/>
      <c r="M146" s="1"/>
      <c r="N146" s="1"/>
      <c r="O146" s="1"/>
      <c r="P146" s="1"/>
      <c r="Q146" s="1"/>
      <c r="R146" s="1"/>
      <c r="S146" s="1"/>
      <c r="T146" s="1"/>
      <c r="U146" s="1"/>
      <c r="V146" s="1"/>
      <c r="W146" s="1"/>
      <c r="X146" s="1"/>
      <c r="Y146" s="1"/>
    </row>
    <row r="147" spans="1:25" ht="9.75" customHeight="1">
      <c r="A147" s="1"/>
      <c r="B147" s="72"/>
      <c r="C147" s="124"/>
      <c r="D147" s="1"/>
      <c r="E147" s="1"/>
      <c r="F147" s="1"/>
      <c r="G147" s="1"/>
      <c r="H147" s="1"/>
      <c r="I147" s="1"/>
      <c r="J147" s="1"/>
      <c r="K147" s="1"/>
      <c r="L147" s="1"/>
      <c r="M147" s="1"/>
      <c r="N147" s="1"/>
      <c r="O147" s="1"/>
      <c r="P147" s="1"/>
      <c r="Q147" s="1"/>
      <c r="R147" s="1"/>
      <c r="S147" s="1"/>
      <c r="T147" s="1"/>
      <c r="U147" s="1"/>
      <c r="V147" s="1"/>
      <c r="W147" s="1"/>
      <c r="X147" s="1"/>
      <c r="Y147" s="1"/>
    </row>
    <row r="148" spans="1:25" ht="9.75" customHeight="1">
      <c r="A148" s="1"/>
      <c r="B148" s="72"/>
      <c r="C148" s="124"/>
      <c r="D148" s="1"/>
      <c r="E148" s="1"/>
      <c r="F148" s="1"/>
      <c r="G148" s="1"/>
      <c r="H148" s="1"/>
      <c r="I148" s="1"/>
      <c r="J148" s="1"/>
      <c r="K148" s="1"/>
      <c r="L148" s="1"/>
      <c r="M148" s="1"/>
      <c r="N148" s="1"/>
      <c r="O148" s="1"/>
      <c r="P148" s="1"/>
      <c r="Q148" s="1"/>
      <c r="R148" s="1"/>
      <c r="S148" s="1"/>
      <c r="T148" s="1"/>
      <c r="U148" s="1"/>
      <c r="V148" s="1"/>
      <c r="W148" s="1"/>
      <c r="X148" s="1"/>
      <c r="Y148" s="1"/>
    </row>
    <row r="149" spans="1:25" ht="9.75" customHeight="1">
      <c r="A149" s="1"/>
      <c r="B149" s="72"/>
      <c r="C149" s="124"/>
      <c r="D149" s="1"/>
      <c r="E149" s="1"/>
      <c r="F149" s="1"/>
      <c r="G149" s="1"/>
      <c r="H149" s="1"/>
      <c r="I149" s="1"/>
      <c r="J149" s="1"/>
      <c r="K149" s="1"/>
      <c r="L149" s="1"/>
      <c r="M149" s="1"/>
      <c r="N149" s="1"/>
      <c r="O149" s="1"/>
      <c r="P149" s="1"/>
      <c r="Q149" s="1"/>
      <c r="R149" s="1"/>
      <c r="S149" s="1"/>
      <c r="T149" s="1"/>
      <c r="U149" s="1"/>
      <c r="V149" s="1"/>
      <c r="W149" s="1"/>
      <c r="X149" s="1"/>
      <c r="Y149" s="1"/>
    </row>
    <row r="150" spans="1:25" ht="9.75" customHeight="1">
      <c r="A150" s="1"/>
      <c r="B150" s="72"/>
      <c r="C150" s="124"/>
      <c r="D150" s="1"/>
      <c r="E150" s="1"/>
      <c r="F150" s="1"/>
      <c r="G150" s="1"/>
      <c r="H150" s="1"/>
      <c r="I150" s="1"/>
      <c r="J150" s="1"/>
      <c r="K150" s="1"/>
      <c r="L150" s="1"/>
      <c r="M150" s="1"/>
      <c r="N150" s="1"/>
      <c r="O150" s="1"/>
      <c r="P150" s="1"/>
      <c r="Q150" s="1"/>
      <c r="R150" s="1"/>
      <c r="S150" s="1"/>
      <c r="T150" s="1"/>
      <c r="U150" s="1"/>
      <c r="V150" s="1"/>
      <c r="W150" s="1"/>
      <c r="X150" s="1"/>
      <c r="Y150" s="1"/>
    </row>
    <row r="151" spans="1:25" ht="9.75" customHeight="1">
      <c r="A151" s="1"/>
      <c r="B151" s="72"/>
      <c r="C151" s="124"/>
      <c r="D151" s="1"/>
      <c r="E151" s="1"/>
      <c r="F151" s="1"/>
      <c r="G151" s="1"/>
      <c r="H151" s="1"/>
      <c r="I151" s="1"/>
      <c r="J151" s="1"/>
      <c r="K151" s="1"/>
      <c r="L151" s="1"/>
      <c r="M151" s="1"/>
      <c r="N151" s="1"/>
      <c r="O151" s="1"/>
      <c r="P151" s="1"/>
      <c r="Q151" s="1"/>
      <c r="R151" s="1"/>
      <c r="S151" s="1"/>
      <c r="T151" s="1"/>
      <c r="U151" s="1"/>
      <c r="V151" s="1"/>
      <c r="W151" s="1"/>
      <c r="X151" s="1"/>
      <c r="Y151" s="1"/>
    </row>
    <row r="152" spans="1:25" ht="9.75" customHeight="1">
      <c r="A152" s="1"/>
      <c r="B152" s="72"/>
      <c r="C152" s="124"/>
      <c r="D152" s="1"/>
      <c r="E152" s="1"/>
      <c r="F152" s="1"/>
      <c r="G152" s="1"/>
      <c r="H152" s="1"/>
      <c r="I152" s="1"/>
      <c r="J152" s="1"/>
      <c r="K152" s="1"/>
      <c r="L152" s="1"/>
      <c r="M152" s="1"/>
      <c r="N152" s="1"/>
      <c r="O152" s="1"/>
      <c r="P152" s="1"/>
      <c r="Q152" s="1"/>
      <c r="R152" s="1"/>
      <c r="S152" s="1"/>
      <c r="T152" s="1"/>
      <c r="U152" s="1"/>
      <c r="V152" s="1"/>
      <c r="W152" s="1"/>
      <c r="X152" s="1"/>
      <c r="Y152" s="1"/>
    </row>
    <row r="153" spans="1:25" ht="9.75" customHeight="1">
      <c r="A153" s="1"/>
      <c r="B153" s="72"/>
      <c r="C153" s="124"/>
      <c r="D153" s="1"/>
      <c r="E153" s="1"/>
      <c r="F153" s="1"/>
      <c r="G153" s="1"/>
      <c r="H153" s="1"/>
      <c r="I153" s="1"/>
      <c r="J153" s="1"/>
      <c r="K153" s="1"/>
      <c r="L153" s="1"/>
      <c r="M153" s="1"/>
      <c r="N153" s="1"/>
      <c r="O153" s="1"/>
      <c r="P153" s="1"/>
      <c r="Q153" s="1"/>
      <c r="R153" s="1"/>
      <c r="S153" s="1"/>
      <c r="T153" s="1"/>
      <c r="U153" s="1"/>
      <c r="V153" s="1"/>
      <c r="W153" s="1"/>
      <c r="X153" s="1"/>
      <c r="Y153" s="1"/>
    </row>
    <row r="154" spans="1:25" ht="9.75" customHeight="1">
      <c r="A154" s="1"/>
      <c r="B154" s="72"/>
      <c r="C154" s="124"/>
      <c r="D154" s="1"/>
      <c r="E154" s="1"/>
      <c r="F154" s="1"/>
      <c r="G154" s="1"/>
      <c r="H154" s="1"/>
      <c r="I154" s="1"/>
      <c r="J154" s="1"/>
      <c r="K154" s="1"/>
      <c r="L154" s="1"/>
      <c r="M154" s="1"/>
      <c r="N154" s="1"/>
      <c r="O154" s="1"/>
      <c r="P154" s="1"/>
      <c r="Q154" s="1"/>
      <c r="R154" s="1"/>
      <c r="S154" s="1"/>
      <c r="T154" s="1"/>
      <c r="U154" s="1"/>
      <c r="V154" s="1"/>
      <c r="W154" s="1"/>
      <c r="X154" s="1"/>
      <c r="Y154" s="1"/>
    </row>
    <row r="155" spans="1:25" ht="9.75" customHeight="1">
      <c r="A155" s="1"/>
      <c r="B155" s="72"/>
      <c r="C155" s="124"/>
      <c r="D155" s="1"/>
      <c r="E155" s="1"/>
      <c r="F155" s="1"/>
      <c r="G155" s="1"/>
      <c r="H155" s="1"/>
      <c r="I155" s="1"/>
      <c r="J155" s="1"/>
      <c r="K155" s="1"/>
      <c r="L155" s="1"/>
      <c r="M155" s="1"/>
      <c r="N155" s="1"/>
      <c r="O155" s="1"/>
      <c r="P155" s="1"/>
      <c r="Q155" s="1"/>
      <c r="R155" s="1"/>
      <c r="S155" s="1"/>
      <c r="T155" s="1"/>
      <c r="U155" s="1"/>
      <c r="V155" s="1"/>
      <c r="W155" s="1"/>
      <c r="X155" s="1"/>
      <c r="Y155" s="1"/>
    </row>
    <row r="156" spans="1:25" ht="9.75" customHeight="1">
      <c r="A156" s="1"/>
      <c r="B156" s="72"/>
      <c r="C156" s="124"/>
      <c r="D156" s="1"/>
      <c r="E156" s="1"/>
      <c r="F156" s="1"/>
      <c r="G156" s="1"/>
      <c r="H156" s="1"/>
      <c r="I156" s="1"/>
      <c r="J156" s="1"/>
      <c r="K156" s="1"/>
      <c r="L156" s="1"/>
      <c r="M156" s="1"/>
      <c r="N156" s="1"/>
      <c r="O156" s="1"/>
      <c r="P156" s="1"/>
      <c r="Q156" s="1"/>
      <c r="R156" s="1"/>
      <c r="S156" s="1"/>
      <c r="T156" s="1"/>
      <c r="U156" s="1"/>
      <c r="V156" s="1"/>
      <c r="W156" s="1"/>
      <c r="X156" s="1"/>
      <c r="Y156" s="1"/>
    </row>
    <row r="157" spans="1:25" ht="9.75" customHeight="1">
      <c r="A157" s="1"/>
      <c r="B157" s="72"/>
      <c r="C157" s="124"/>
      <c r="D157" s="1"/>
      <c r="E157" s="1"/>
      <c r="F157" s="1"/>
      <c r="G157" s="1"/>
      <c r="H157" s="1"/>
      <c r="I157" s="1"/>
      <c r="J157" s="1"/>
      <c r="K157" s="1"/>
      <c r="L157" s="1"/>
      <c r="M157" s="1"/>
      <c r="N157" s="1"/>
      <c r="O157" s="1"/>
      <c r="P157" s="1"/>
      <c r="Q157" s="1"/>
      <c r="R157" s="1"/>
      <c r="S157" s="1"/>
      <c r="T157" s="1"/>
      <c r="U157" s="1"/>
      <c r="V157" s="1"/>
      <c r="W157" s="1"/>
      <c r="X157" s="1"/>
      <c r="Y157" s="1"/>
    </row>
    <row r="158" spans="1:25" ht="9.75" customHeight="1">
      <c r="A158" s="1"/>
      <c r="B158" s="72"/>
      <c r="C158" s="124"/>
      <c r="D158" s="1"/>
      <c r="E158" s="1"/>
      <c r="F158" s="1"/>
      <c r="G158" s="1"/>
      <c r="H158" s="1"/>
      <c r="I158" s="1"/>
      <c r="J158" s="1"/>
      <c r="K158" s="1"/>
      <c r="L158" s="1"/>
      <c r="M158" s="1"/>
      <c r="N158" s="1"/>
      <c r="O158" s="1"/>
      <c r="P158" s="1"/>
      <c r="Q158" s="1"/>
      <c r="R158" s="1"/>
      <c r="S158" s="1"/>
      <c r="T158" s="1"/>
      <c r="U158" s="1"/>
      <c r="V158" s="1"/>
      <c r="W158" s="1"/>
      <c r="X158" s="1"/>
      <c r="Y158" s="1"/>
    </row>
    <row r="159" spans="1:25" ht="9.75" customHeight="1">
      <c r="A159" s="1"/>
      <c r="B159" s="72"/>
      <c r="C159" s="124"/>
      <c r="D159" s="1"/>
      <c r="E159" s="1"/>
      <c r="F159" s="1"/>
      <c r="G159" s="1"/>
      <c r="H159" s="1"/>
      <c r="I159" s="1"/>
      <c r="J159" s="1"/>
      <c r="K159" s="1"/>
      <c r="L159" s="1"/>
      <c r="M159" s="1"/>
      <c r="N159" s="1"/>
      <c r="O159" s="1"/>
      <c r="P159" s="1"/>
      <c r="Q159" s="1"/>
      <c r="R159" s="1"/>
      <c r="S159" s="1"/>
      <c r="T159" s="1"/>
      <c r="U159" s="1"/>
      <c r="V159" s="1"/>
      <c r="W159" s="1"/>
      <c r="X159" s="1"/>
      <c r="Y159" s="1"/>
    </row>
    <row r="160" spans="1:25" ht="9.75" customHeight="1">
      <c r="A160" s="1"/>
      <c r="B160" s="72"/>
      <c r="C160" s="124"/>
      <c r="D160" s="1"/>
      <c r="E160" s="1"/>
      <c r="F160" s="1"/>
      <c r="G160" s="1"/>
      <c r="H160" s="1"/>
      <c r="I160" s="1"/>
      <c r="J160" s="1"/>
      <c r="K160" s="1"/>
      <c r="L160" s="1"/>
      <c r="M160" s="1"/>
      <c r="N160" s="1"/>
      <c r="O160" s="1"/>
      <c r="P160" s="1"/>
      <c r="Q160" s="1"/>
      <c r="R160" s="1"/>
      <c r="S160" s="1"/>
      <c r="T160" s="1"/>
      <c r="U160" s="1"/>
      <c r="V160" s="1"/>
      <c r="W160" s="1"/>
      <c r="X160" s="1"/>
      <c r="Y160" s="1"/>
    </row>
    <row r="161" spans="1:25" ht="9.75" customHeight="1">
      <c r="A161" s="1"/>
      <c r="B161" s="72"/>
      <c r="C161" s="124"/>
      <c r="D161" s="1"/>
      <c r="E161" s="1"/>
      <c r="F161" s="1"/>
      <c r="G161" s="1"/>
      <c r="H161" s="1"/>
      <c r="I161" s="1"/>
      <c r="J161" s="1"/>
      <c r="K161" s="1"/>
      <c r="L161" s="1"/>
      <c r="M161" s="1"/>
      <c r="N161" s="1"/>
      <c r="O161" s="1"/>
      <c r="P161" s="1"/>
      <c r="Q161" s="1"/>
      <c r="R161" s="1"/>
      <c r="S161" s="1"/>
      <c r="T161" s="1"/>
      <c r="U161" s="1"/>
      <c r="V161" s="1"/>
      <c r="W161" s="1"/>
      <c r="X161" s="1"/>
      <c r="Y161" s="1"/>
    </row>
    <row r="162" spans="1:25" ht="9.75" customHeight="1">
      <c r="A162" s="1"/>
      <c r="B162" s="72"/>
      <c r="C162" s="124"/>
      <c r="D162" s="1"/>
      <c r="E162" s="1"/>
      <c r="F162" s="1"/>
      <c r="G162" s="1"/>
      <c r="H162" s="1"/>
      <c r="I162" s="1"/>
      <c r="J162" s="1"/>
      <c r="K162" s="1"/>
      <c r="L162" s="1"/>
      <c r="M162" s="1"/>
      <c r="N162" s="1"/>
      <c r="O162" s="1"/>
      <c r="P162" s="1"/>
      <c r="Q162" s="1"/>
      <c r="R162" s="1"/>
      <c r="S162" s="1"/>
      <c r="T162" s="1"/>
      <c r="U162" s="1"/>
      <c r="V162" s="1"/>
      <c r="W162" s="1"/>
      <c r="X162" s="1"/>
      <c r="Y162" s="1"/>
    </row>
    <row r="163" spans="1:25" ht="9.75" customHeight="1">
      <c r="A163" s="1"/>
      <c r="B163" s="72"/>
      <c r="C163" s="124"/>
      <c r="D163" s="1"/>
      <c r="E163" s="1"/>
      <c r="F163" s="1"/>
      <c r="G163" s="1"/>
      <c r="H163" s="1"/>
      <c r="I163" s="1"/>
      <c r="J163" s="1"/>
      <c r="K163" s="1"/>
      <c r="L163" s="1"/>
      <c r="M163" s="1"/>
      <c r="N163" s="1"/>
      <c r="O163" s="1"/>
      <c r="P163" s="1"/>
      <c r="Q163" s="1"/>
      <c r="R163" s="1"/>
      <c r="S163" s="1"/>
      <c r="T163" s="1"/>
      <c r="U163" s="1"/>
      <c r="V163" s="1"/>
      <c r="W163" s="1"/>
      <c r="X163" s="1"/>
      <c r="Y163" s="1"/>
    </row>
    <row r="164" spans="1:25" ht="9.75" customHeight="1">
      <c r="A164" s="1"/>
      <c r="B164" s="72"/>
      <c r="C164" s="124"/>
      <c r="D164" s="1"/>
      <c r="E164" s="1"/>
      <c r="F164" s="1"/>
      <c r="G164" s="1"/>
      <c r="H164" s="1"/>
      <c r="I164" s="1"/>
      <c r="J164" s="1"/>
      <c r="K164" s="1"/>
      <c r="L164" s="1"/>
      <c r="M164" s="1"/>
      <c r="N164" s="1"/>
      <c r="O164" s="1"/>
      <c r="P164" s="1"/>
      <c r="Q164" s="1"/>
      <c r="R164" s="1"/>
      <c r="S164" s="1"/>
      <c r="T164" s="1"/>
      <c r="U164" s="1"/>
      <c r="V164" s="1"/>
      <c r="W164" s="1"/>
      <c r="X164" s="1"/>
      <c r="Y164" s="1"/>
    </row>
    <row r="165" spans="1:25" ht="9.75" customHeight="1">
      <c r="A165" s="1"/>
      <c r="B165" s="72"/>
      <c r="C165" s="124"/>
      <c r="D165" s="1"/>
      <c r="E165" s="1"/>
      <c r="F165" s="1"/>
      <c r="G165" s="1"/>
      <c r="H165" s="1"/>
      <c r="I165" s="1"/>
      <c r="J165" s="1"/>
      <c r="K165" s="1"/>
      <c r="L165" s="1"/>
      <c r="M165" s="1"/>
      <c r="N165" s="1"/>
      <c r="O165" s="1"/>
      <c r="P165" s="1"/>
      <c r="Q165" s="1"/>
      <c r="R165" s="1"/>
      <c r="S165" s="1"/>
      <c r="T165" s="1"/>
      <c r="U165" s="1"/>
      <c r="V165" s="1"/>
      <c r="W165" s="1"/>
      <c r="X165" s="1"/>
      <c r="Y165" s="1"/>
    </row>
    <row r="166" spans="1:25" ht="9.75" customHeight="1">
      <c r="A166" s="1"/>
      <c r="B166" s="72"/>
      <c r="C166" s="124"/>
      <c r="D166" s="1"/>
      <c r="E166" s="1"/>
      <c r="F166" s="1"/>
      <c r="G166" s="1"/>
      <c r="H166" s="1"/>
      <c r="I166" s="1"/>
      <c r="J166" s="1"/>
      <c r="K166" s="1"/>
      <c r="L166" s="1"/>
      <c r="M166" s="1"/>
      <c r="N166" s="1"/>
      <c r="O166" s="1"/>
      <c r="P166" s="1"/>
      <c r="Q166" s="1"/>
      <c r="R166" s="1"/>
      <c r="S166" s="1"/>
      <c r="T166" s="1"/>
      <c r="U166" s="1"/>
      <c r="V166" s="1"/>
      <c r="W166" s="1"/>
      <c r="X166" s="1"/>
      <c r="Y166" s="1"/>
    </row>
    <row r="167" spans="1:25" ht="9.75" customHeight="1">
      <c r="A167" s="1"/>
      <c r="B167" s="72"/>
      <c r="C167" s="124"/>
      <c r="D167" s="1"/>
      <c r="E167" s="1"/>
      <c r="F167" s="1"/>
      <c r="G167" s="1"/>
      <c r="H167" s="1"/>
      <c r="I167" s="1"/>
      <c r="J167" s="1"/>
      <c r="K167" s="1"/>
      <c r="L167" s="1"/>
      <c r="M167" s="1"/>
      <c r="N167" s="1"/>
      <c r="O167" s="1"/>
      <c r="P167" s="1"/>
      <c r="Q167" s="1"/>
      <c r="R167" s="1"/>
      <c r="S167" s="1"/>
      <c r="T167" s="1"/>
      <c r="U167" s="1"/>
      <c r="V167" s="1"/>
      <c r="W167" s="1"/>
      <c r="X167" s="1"/>
      <c r="Y167" s="1"/>
    </row>
    <row r="168" spans="1:25" ht="9.75" customHeight="1">
      <c r="A168" s="1"/>
      <c r="B168" s="72"/>
      <c r="C168" s="124"/>
      <c r="D168" s="1"/>
      <c r="E168" s="1"/>
      <c r="F168" s="1"/>
      <c r="G168" s="1"/>
      <c r="H168" s="1"/>
      <c r="I168" s="1"/>
      <c r="J168" s="1"/>
      <c r="K168" s="1"/>
      <c r="L168" s="1"/>
      <c r="M168" s="1"/>
      <c r="N168" s="1"/>
      <c r="O168" s="1"/>
      <c r="P168" s="1"/>
      <c r="Q168" s="1"/>
      <c r="R168" s="1"/>
      <c r="S168" s="1"/>
      <c r="T168" s="1"/>
      <c r="U168" s="1"/>
      <c r="V168" s="1"/>
      <c r="W168" s="1"/>
      <c r="X168" s="1"/>
      <c r="Y168" s="1"/>
    </row>
    <row r="169" spans="1:25" ht="9.75" customHeight="1">
      <c r="A169" s="1"/>
      <c r="B169" s="72"/>
      <c r="C169" s="124"/>
      <c r="D169" s="1"/>
      <c r="E169" s="1"/>
      <c r="F169" s="1"/>
      <c r="G169" s="1"/>
      <c r="H169" s="1"/>
      <c r="I169" s="1"/>
      <c r="J169" s="1"/>
      <c r="K169" s="1"/>
      <c r="L169" s="1"/>
      <c r="M169" s="1"/>
      <c r="N169" s="1"/>
      <c r="O169" s="1"/>
      <c r="P169" s="1"/>
      <c r="Q169" s="1"/>
      <c r="R169" s="1"/>
      <c r="S169" s="1"/>
      <c r="T169" s="1"/>
      <c r="U169" s="1"/>
      <c r="V169" s="1"/>
      <c r="W169" s="1"/>
      <c r="X169" s="1"/>
      <c r="Y169" s="1"/>
    </row>
    <row r="170" spans="1:25" ht="9.75" customHeight="1">
      <c r="A170" s="1"/>
      <c r="B170" s="72"/>
      <c r="C170" s="124"/>
      <c r="D170" s="1"/>
      <c r="E170" s="1"/>
      <c r="F170" s="1"/>
      <c r="G170" s="1"/>
      <c r="H170" s="1"/>
      <c r="I170" s="1"/>
      <c r="J170" s="1"/>
      <c r="K170" s="1"/>
      <c r="L170" s="1"/>
      <c r="M170" s="1"/>
      <c r="N170" s="1"/>
      <c r="O170" s="1"/>
      <c r="P170" s="1"/>
      <c r="Q170" s="1"/>
      <c r="R170" s="1"/>
      <c r="S170" s="1"/>
      <c r="T170" s="1"/>
      <c r="U170" s="1"/>
      <c r="V170" s="1"/>
      <c r="W170" s="1"/>
      <c r="X170" s="1"/>
      <c r="Y170" s="1"/>
    </row>
    <row r="171" spans="1:25" ht="9.75" customHeight="1">
      <c r="A171" s="1"/>
      <c r="B171" s="72"/>
      <c r="C171" s="124"/>
      <c r="D171" s="1"/>
      <c r="E171" s="1"/>
      <c r="F171" s="1"/>
      <c r="G171" s="1"/>
      <c r="H171" s="1"/>
      <c r="I171" s="1"/>
      <c r="J171" s="1"/>
      <c r="K171" s="1"/>
      <c r="L171" s="1"/>
      <c r="M171" s="1"/>
      <c r="N171" s="1"/>
      <c r="O171" s="1"/>
      <c r="P171" s="1"/>
      <c r="Q171" s="1"/>
      <c r="R171" s="1"/>
      <c r="S171" s="1"/>
      <c r="T171" s="1"/>
      <c r="U171" s="1"/>
      <c r="V171" s="1"/>
      <c r="W171" s="1"/>
      <c r="X171" s="1"/>
      <c r="Y171" s="1"/>
    </row>
    <row r="172" spans="1:25" ht="9.75" customHeight="1">
      <c r="A172" s="1"/>
      <c r="B172" s="72"/>
      <c r="C172" s="124"/>
      <c r="D172" s="1"/>
      <c r="E172" s="1"/>
      <c r="F172" s="1"/>
      <c r="G172" s="1"/>
      <c r="H172" s="1"/>
      <c r="I172" s="1"/>
      <c r="J172" s="1"/>
      <c r="K172" s="1"/>
      <c r="L172" s="1"/>
      <c r="M172" s="1"/>
      <c r="N172" s="1"/>
      <c r="O172" s="1"/>
      <c r="P172" s="1"/>
      <c r="Q172" s="1"/>
      <c r="R172" s="1"/>
      <c r="S172" s="1"/>
      <c r="T172" s="1"/>
      <c r="U172" s="1"/>
      <c r="V172" s="1"/>
      <c r="W172" s="1"/>
      <c r="X172" s="1"/>
      <c r="Y172" s="1"/>
    </row>
    <row r="173" spans="1:25" ht="9.75" customHeight="1">
      <c r="A173" s="1"/>
      <c r="B173" s="72"/>
      <c r="C173" s="124"/>
      <c r="D173" s="1"/>
      <c r="E173" s="1"/>
      <c r="F173" s="1"/>
      <c r="G173" s="1"/>
      <c r="H173" s="1"/>
      <c r="I173" s="1"/>
      <c r="J173" s="1"/>
      <c r="K173" s="1"/>
      <c r="L173" s="1"/>
      <c r="M173" s="1"/>
      <c r="N173" s="1"/>
      <c r="O173" s="1"/>
      <c r="P173" s="1"/>
      <c r="Q173" s="1"/>
      <c r="R173" s="1"/>
      <c r="S173" s="1"/>
      <c r="T173" s="1"/>
      <c r="U173" s="1"/>
      <c r="V173" s="1"/>
      <c r="W173" s="1"/>
      <c r="X173" s="1"/>
      <c r="Y173" s="1"/>
    </row>
    <row r="174" spans="1:25" ht="9.75" customHeight="1">
      <c r="A174" s="1"/>
      <c r="B174" s="72"/>
      <c r="C174" s="124"/>
      <c r="D174" s="1"/>
      <c r="E174" s="1"/>
      <c r="F174" s="1"/>
      <c r="G174" s="1"/>
      <c r="H174" s="1"/>
      <c r="I174" s="1"/>
      <c r="J174" s="1"/>
      <c r="K174" s="1"/>
      <c r="L174" s="1"/>
      <c r="M174" s="1"/>
      <c r="N174" s="1"/>
      <c r="O174" s="1"/>
      <c r="P174" s="1"/>
      <c r="Q174" s="1"/>
      <c r="R174" s="1"/>
      <c r="S174" s="1"/>
      <c r="T174" s="1"/>
      <c r="U174" s="1"/>
      <c r="V174" s="1"/>
      <c r="W174" s="1"/>
      <c r="X174" s="1"/>
      <c r="Y174" s="1"/>
    </row>
    <row r="175" spans="1:25" ht="9.75" customHeight="1">
      <c r="A175" s="1"/>
      <c r="B175" s="72"/>
      <c r="C175" s="124"/>
      <c r="D175" s="1"/>
      <c r="E175" s="1"/>
      <c r="F175" s="1"/>
      <c r="G175" s="1"/>
      <c r="H175" s="1"/>
      <c r="I175" s="1"/>
      <c r="J175" s="1"/>
      <c r="K175" s="1"/>
      <c r="L175" s="1"/>
      <c r="M175" s="1"/>
      <c r="N175" s="1"/>
      <c r="O175" s="1"/>
      <c r="P175" s="1"/>
      <c r="Q175" s="1"/>
      <c r="R175" s="1"/>
      <c r="S175" s="1"/>
      <c r="T175" s="1"/>
      <c r="U175" s="1"/>
      <c r="V175" s="1"/>
      <c r="W175" s="1"/>
      <c r="X175" s="1"/>
      <c r="Y175" s="1"/>
    </row>
    <row r="176" spans="1:25" ht="9.75" customHeight="1">
      <c r="A176" s="1"/>
      <c r="B176" s="72"/>
      <c r="C176" s="124"/>
      <c r="D176" s="1"/>
      <c r="E176" s="1"/>
      <c r="F176" s="1"/>
      <c r="G176" s="1"/>
      <c r="H176" s="1"/>
      <c r="I176" s="1"/>
      <c r="J176" s="1"/>
      <c r="K176" s="1"/>
      <c r="L176" s="1"/>
      <c r="M176" s="1"/>
      <c r="N176" s="1"/>
      <c r="O176" s="1"/>
      <c r="P176" s="1"/>
      <c r="Q176" s="1"/>
      <c r="R176" s="1"/>
      <c r="S176" s="1"/>
      <c r="T176" s="1"/>
      <c r="U176" s="1"/>
      <c r="V176" s="1"/>
      <c r="W176" s="1"/>
      <c r="X176" s="1"/>
      <c r="Y176" s="1"/>
    </row>
    <row r="177" spans="1:25" ht="9.75" customHeight="1">
      <c r="A177" s="1"/>
      <c r="B177" s="72"/>
      <c r="C177" s="124"/>
      <c r="D177" s="1"/>
      <c r="E177" s="1"/>
      <c r="F177" s="1"/>
      <c r="G177" s="1"/>
      <c r="H177" s="1"/>
      <c r="I177" s="1"/>
      <c r="J177" s="1"/>
      <c r="K177" s="1"/>
      <c r="L177" s="1"/>
      <c r="M177" s="1"/>
      <c r="N177" s="1"/>
      <c r="O177" s="1"/>
      <c r="P177" s="1"/>
      <c r="Q177" s="1"/>
      <c r="R177" s="1"/>
      <c r="S177" s="1"/>
      <c r="T177" s="1"/>
      <c r="U177" s="1"/>
      <c r="V177" s="1"/>
      <c r="W177" s="1"/>
      <c r="X177" s="1"/>
      <c r="Y177" s="1"/>
    </row>
    <row r="178" spans="1:25" ht="9.75" customHeight="1">
      <c r="A178" s="1"/>
      <c r="B178" s="72"/>
      <c r="C178" s="124"/>
      <c r="D178" s="1"/>
      <c r="E178" s="1"/>
      <c r="F178" s="1"/>
      <c r="G178" s="1"/>
      <c r="H178" s="1"/>
      <c r="I178" s="1"/>
      <c r="J178" s="1"/>
      <c r="K178" s="1"/>
      <c r="L178" s="1"/>
      <c r="M178" s="1"/>
      <c r="N178" s="1"/>
      <c r="O178" s="1"/>
      <c r="P178" s="1"/>
      <c r="Q178" s="1"/>
      <c r="R178" s="1"/>
      <c r="S178" s="1"/>
      <c r="T178" s="1"/>
      <c r="U178" s="1"/>
      <c r="V178" s="1"/>
      <c r="W178" s="1"/>
      <c r="X178" s="1"/>
      <c r="Y178" s="1"/>
    </row>
    <row r="179" spans="1:25" ht="9.75" customHeight="1">
      <c r="A179" s="1"/>
      <c r="B179" s="72"/>
      <c r="C179" s="124"/>
      <c r="D179" s="1"/>
      <c r="E179" s="1"/>
      <c r="F179" s="1"/>
      <c r="G179" s="1"/>
      <c r="H179" s="1"/>
      <c r="I179" s="1"/>
      <c r="J179" s="1"/>
      <c r="K179" s="1"/>
      <c r="L179" s="1"/>
      <c r="M179" s="1"/>
      <c r="N179" s="1"/>
      <c r="O179" s="1"/>
      <c r="P179" s="1"/>
      <c r="Q179" s="1"/>
      <c r="R179" s="1"/>
      <c r="S179" s="1"/>
      <c r="T179" s="1"/>
      <c r="U179" s="1"/>
      <c r="V179" s="1"/>
      <c r="W179" s="1"/>
      <c r="X179" s="1"/>
      <c r="Y179" s="1"/>
    </row>
    <row r="180" spans="1:25" ht="9.75" customHeight="1">
      <c r="A180" s="1"/>
      <c r="B180" s="72"/>
      <c r="C180" s="124"/>
      <c r="D180" s="1"/>
      <c r="E180" s="1"/>
      <c r="F180" s="1"/>
      <c r="G180" s="1"/>
      <c r="H180" s="1"/>
      <c r="I180" s="1"/>
      <c r="J180" s="1"/>
      <c r="K180" s="1"/>
      <c r="L180" s="1"/>
      <c r="M180" s="1"/>
      <c r="N180" s="1"/>
      <c r="O180" s="1"/>
      <c r="P180" s="1"/>
      <c r="Q180" s="1"/>
      <c r="R180" s="1"/>
      <c r="S180" s="1"/>
      <c r="T180" s="1"/>
      <c r="U180" s="1"/>
      <c r="V180" s="1"/>
      <c r="W180" s="1"/>
      <c r="X180" s="1"/>
      <c r="Y180" s="1"/>
    </row>
    <row r="181" spans="1:25" ht="9.75" customHeight="1">
      <c r="A181" s="1"/>
      <c r="B181" s="72"/>
      <c r="C181" s="124"/>
      <c r="D181" s="1"/>
      <c r="E181" s="1"/>
      <c r="F181" s="1"/>
      <c r="G181" s="1"/>
      <c r="H181" s="1"/>
      <c r="I181" s="1"/>
      <c r="J181" s="1"/>
      <c r="K181" s="1"/>
      <c r="L181" s="1"/>
      <c r="M181" s="1"/>
      <c r="N181" s="1"/>
      <c r="O181" s="1"/>
      <c r="P181" s="1"/>
      <c r="Q181" s="1"/>
      <c r="R181" s="1"/>
      <c r="S181" s="1"/>
      <c r="T181" s="1"/>
      <c r="U181" s="1"/>
      <c r="V181" s="1"/>
      <c r="W181" s="1"/>
      <c r="X181" s="1"/>
      <c r="Y181" s="1"/>
    </row>
    <row r="182" spans="1:25" ht="9.75" customHeight="1">
      <c r="A182" s="1"/>
      <c r="B182" s="72"/>
      <c r="C182" s="124"/>
      <c r="D182" s="1"/>
      <c r="E182" s="1"/>
      <c r="F182" s="1"/>
      <c r="G182" s="1"/>
      <c r="H182" s="1"/>
      <c r="I182" s="1"/>
      <c r="J182" s="1"/>
      <c r="K182" s="1"/>
      <c r="L182" s="1"/>
      <c r="M182" s="1"/>
      <c r="N182" s="1"/>
      <c r="O182" s="1"/>
      <c r="P182" s="1"/>
      <c r="Q182" s="1"/>
      <c r="R182" s="1"/>
      <c r="S182" s="1"/>
      <c r="T182" s="1"/>
      <c r="U182" s="1"/>
      <c r="V182" s="1"/>
      <c r="W182" s="1"/>
      <c r="X182" s="1"/>
      <c r="Y182" s="1"/>
    </row>
    <row r="183" spans="1:25" ht="9.75" customHeight="1">
      <c r="A183" s="1"/>
      <c r="B183" s="72"/>
      <c r="C183" s="124"/>
      <c r="D183" s="1"/>
      <c r="E183" s="1"/>
      <c r="F183" s="1"/>
      <c r="G183" s="1"/>
      <c r="H183" s="1"/>
      <c r="I183" s="1"/>
      <c r="J183" s="1"/>
      <c r="K183" s="1"/>
      <c r="L183" s="1"/>
      <c r="M183" s="1"/>
      <c r="N183" s="1"/>
      <c r="O183" s="1"/>
      <c r="P183" s="1"/>
      <c r="Q183" s="1"/>
      <c r="R183" s="1"/>
      <c r="S183" s="1"/>
      <c r="T183" s="1"/>
      <c r="U183" s="1"/>
      <c r="V183" s="1"/>
      <c r="W183" s="1"/>
      <c r="X183" s="1"/>
      <c r="Y183" s="1"/>
    </row>
    <row r="184" spans="1:25" ht="9.75" customHeight="1">
      <c r="A184" s="1"/>
      <c r="B184" s="72"/>
      <c r="C184" s="124"/>
      <c r="D184" s="1"/>
      <c r="E184" s="1"/>
      <c r="F184" s="1"/>
      <c r="G184" s="1"/>
      <c r="H184" s="1"/>
      <c r="I184" s="1"/>
      <c r="J184" s="1"/>
      <c r="K184" s="1"/>
      <c r="L184" s="1"/>
      <c r="M184" s="1"/>
      <c r="N184" s="1"/>
      <c r="O184" s="1"/>
      <c r="P184" s="1"/>
      <c r="Q184" s="1"/>
      <c r="R184" s="1"/>
      <c r="S184" s="1"/>
      <c r="T184" s="1"/>
      <c r="U184" s="1"/>
      <c r="V184" s="1"/>
      <c r="W184" s="1"/>
      <c r="X184" s="1"/>
      <c r="Y184" s="1"/>
    </row>
    <row r="185" spans="1:25" ht="9.75" customHeight="1">
      <c r="A185" s="1"/>
      <c r="B185" s="72"/>
      <c r="C185" s="124"/>
      <c r="D185" s="1"/>
      <c r="E185" s="1"/>
      <c r="F185" s="1"/>
      <c r="G185" s="1"/>
      <c r="H185" s="1"/>
      <c r="I185" s="1"/>
      <c r="J185" s="1"/>
      <c r="K185" s="1"/>
      <c r="L185" s="1"/>
      <c r="M185" s="1"/>
      <c r="N185" s="1"/>
      <c r="O185" s="1"/>
      <c r="P185" s="1"/>
      <c r="Q185" s="1"/>
      <c r="R185" s="1"/>
      <c r="S185" s="1"/>
      <c r="T185" s="1"/>
      <c r="U185" s="1"/>
      <c r="V185" s="1"/>
      <c r="W185" s="1"/>
      <c r="X185" s="1"/>
      <c r="Y185" s="1"/>
    </row>
    <row r="186" spans="1:25" ht="9.75" customHeight="1">
      <c r="A186" s="1"/>
      <c r="B186" s="72"/>
      <c r="C186" s="124"/>
      <c r="D186" s="1"/>
      <c r="E186" s="1"/>
      <c r="F186" s="1"/>
      <c r="G186" s="1"/>
      <c r="H186" s="1"/>
      <c r="I186" s="1"/>
      <c r="J186" s="1"/>
      <c r="K186" s="1"/>
      <c r="L186" s="1"/>
      <c r="M186" s="1"/>
      <c r="N186" s="1"/>
      <c r="O186" s="1"/>
      <c r="P186" s="1"/>
      <c r="Q186" s="1"/>
      <c r="R186" s="1"/>
      <c r="S186" s="1"/>
      <c r="T186" s="1"/>
      <c r="U186" s="1"/>
      <c r="V186" s="1"/>
      <c r="W186" s="1"/>
      <c r="X186" s="1"/>
      <c r="Y186" s="1"/>
    </row>
    <row r="187" spans="1:25" ht="9.75" customHeight="1">
      <c r="A187" s="1"/>
      <c r="B187" s="72"/>
      <c r="C187" s="124"/>
      <c r="D187" s="1"/>
      <c r="E187" s="1"/>
      <c r="F187" s="1"/>
      <c r="G187" s="1"/>
      <c r="H187" s="1"/>
      <c r="I187" s="1"/>
      <c r="J187" s="1"/>
      <c r="K187" s="1"/>
      <c r="L187" s="1"/>
      <c r="M187" s="1"/>
      <c r="N187" s="1"/>
      <c r="O187" s="1"/>
      <c r="P187" s="1"/>
      <c r="Q187" s="1"/>
      <c r="R187" s="1"/>
      <c r="S187" s="1"/>
      <c r="T187" s="1"/>
      <c r="U187" s="1"/>
      <c r="V187" s="1"/>
      <c r="W187" s="1"/>
      <c r="X187" s="1"/>
      <c r="Y187" s="1"/>
    </row>
    <row r="188" spans="1:25" ht="9.75" customHeight="1">
      <c r="A188" s="1"/>
      <c r="B188" s="72"/>
      <c r="C188" s="124"/>
      <c r="D188" s="1"/>
      <c r="E188" s="1"/>
      <c r="F188" s="1"/>
      <c r="G188" s="1"/>
      <c r="H188" s="1"/>
      <c r="I188" s="1"/>
      <c r="J188" s="1"/>
      <c r="K188" s="1"/>
      <c r="L188" s="1"/>
      <c r="M188" s="1"/>
      <c r="N188" s="1"/>
      <c r="O188" s="1"/>
      <c r="P188" s="1"/>
      <c r="Q188" s="1"/>
      <c r="R188" s="1"/>
      <c r="S188" s="1"/>
      <c r="T188" s="1"/>
      <c r="U188" s="1"/>
      <c r="V188" s="1"/>
      <c r="W188" s="1"/>
      <c r="X188" s="1"/>
      <c r="Y188" s="1"/>
    </row>
    <row r="189" spans="1:25" ht="9.75" customHeight="1">
      <c r="A189" s="1"/>
      <c r="B189" s="72"/>
      <c r="C189" s="124"/>
      <c r="D189" s="1"/>
      <c r="E189" s="1"/>
      <c r="F189" s="1"/>
      <c r="G189" s="1"/>
      <c r="H189" s="1"/>
      <c r="I189" s="1"/>
      <c r="J189" s="1"/>
      <c r="K189" s="1"/>
      <c r="L189" s="1"/>
      <c r="M189" s="1"/>
      <c r="N189" s="1"/>
      <c r="O189" s="1"/>
      <c r="P189" s="1"/>
      <c r="Q189" s="1"/>
      <c r="R189" s="1"/>
      <c r="S189" s="1"/>
      <c r="T189" s="1"/>
      <c r="U189" s="1"/>
      <c r="V189" s="1"/>
      <c r="W189" s="1"/>
      <c r="X189" s="1"/>
      <c r="Y189" s="1"/>
    </row>
    <row r="190" spans="1:25" ht="9.75" customHeight="1">
      <c r="A190" s="1"/>
      <c r="B190" s="72"/>
      <c r="C190" s="124"/>
      <c r="D190" s="1"/>
      <c r="E190" s="1"/>
      <c r="F190" s="1"/>
      <c r="G190" s="1"/>
      <c r="H190" s="1"/>
      <c r="I190" s="1"/>
      <c r="J190" s="1"/>
      <c r="K190" s="1"/>
      <c r="L190" s="1"/>
      <c r="M190" s="1"/>
      <c r="N190" s="1"/>
      <c r="O190" s="1"/>
      <c r="P190" s="1"/>
      <c r="Q190" s="1"/>
      <c r="R190" s="1"/>
      <c r="S190" s="1"/>
      <c r="T190" s="1"/>
      <c r="U190" s="1"/>
      <c r="V190" s="1"/>
      <c r="W190" s="1"/>
      <c r="X190" s="1"/>
      <c r="Y190" s="1"/>
    </row>
    <row r="191" spans="1:25" ht="9.75" customHeight="1">
      <c r="A191" s="1"/>
      <c r="B191" s="72"/>
      <c r="C191" s="124"/>
      <c r="D191" s="1"/>
      <c r="E191" s="1"/>
      <c r="F191" s="1"/>
      <c r="G191" s="1"/>
      <c r="H191" s="1"/>
      <c r="I191" s="1"/>
      <c r="J191" s="1"/>
      <c r="K191" s="1"/>
      <c r="L191" s="1"/>
      <c r="M191" s="1"/>
      <c r="N191" s="1"/>
      <c r="O191" s="1"/>
      <c r="P191" s="1"/>
      <c r="Q191" s="1"/>
      <c r="R191" s="1"/>
      <c r="S191" s="1"/>
      <c r="T191" s="1"/>
      <c r="U191" s="1"/>
      <c r="V191" s="1"/>
      <c r="W191" s="1"/>
      <c r="X191" s="1"/>
      <c r="Y191" s="1"/>
    </row>
    <row r="192" spans="1:25" ht="9.75" customHeight="1">
      <c r="A192" s="1"/>
      <c r="B192" s="72"/>
      <c r="C192" s="124"/>
      <c r="D192" s="1"/>
      <c r="E192" s="1"/>
      <c r="F192" s="1"/>
      <c r="G192" s="1"/>
      <c r="H192" s="1"/>
      <c r="I192" s="1"/>
      <c r="J192" s="1"/>
      <c r="K192" s="1"/>
      <c r="L192" s="1"/>
      <c r="M192" s="1"/>
      <c r="N192" s="1"/>
      <c r="O192" s="1"/>
      <c r="P192" s="1"/>
      <c r="Q192" s="1"/>
      <c r="R192" s="1"/>
      <c r="S192" s="1"/>
      <c r="T192" s="1"/>
      <c r="U192" s="1"/>
      <c r="V192" s="1"/>
      <c r="W192" s="1"/>
      <c r="X192" s="1"/>
      <c r="Y192" s="1"/>
    </row>
    <row r="193" spans="1:25" ht="9.75" customHeight="1">
      <c r="A193" s="1"/>
      <c r="B193" s="72"/>
      <c r="C193" s="124"/>
      <c r="D193" s="1"/>
      <c r="E193" s="1"/>
      <c r="F193" s="1"/>
      <c r="G193" s="1"/>
      <c r="H193" s="1"/>
      <c r="I193" s="1"/>
      <c r="J193" s="1"/>
      <c r="K193" s="1"/>
      <c r="L193" s="1"/>
      <c r="M193" s="1"/>
      <c r="N193" s="1"/>
      <c r="O193" s="1"/>
      <c r="P193" s="1"/>
      <c r="Q193" s="1"/>
      <c r="R193" s="1"/>
      <c r="S193" s="1"/>
      <c r="T193" s="1"/>
      <c r="U193" s="1"/>
      <c r="V193" s="1"/>
      <c r="W193" s="1"/>
      <c r="X193" s="1"/>
      <c r="Y193" s="1"/>
    </row>
    <row r="194" spans="1:25" ht="9.75" customHeight="1">
      <c r="A194" s="1"/>
      <c r="B194" s="72"/>
      <c r="C194" s="124"/>
      <c r="D194" s="1"/>
      <c r="E194" s="1"/>
      <c r="F194" s="1"/>
      <c r="G194" s="1"/>
      <c r="H194" s="1"/>
      <c r="I194" s="1"/>
      <c r="J194" s="1"/>
      <c r="K194" s="1"/>
      <c r="L194" s="1"/>
      <c r="M194" s="1"/>
      <c r="N194" s="1"/>
      <c r="O194" s="1"/>
      <c r="P194" s="1"/>
      <c r="Q194" s="1"/>
      <c r="R194" s="1"/>
      <c r="S194" s="1"/>
      <c r="T194" s="1"/>
      <c r="U194" s="1"/>
      <c r="V194" s="1"/>
      <c r="W194" s="1"/>
      <c r="X194" s="1"/>
      <c r="Y194" s="1"/>
    </row>
    <row r="195" spans="1:25" ht="9.75" customHeight="1">
      <c r="A195" s="1"/>
      <c r="B195" s="72"/>
      <c r="C195" s="124"/>
      <c r="D195" s="1"/>
      <c r="E195" s="1"/>
      <c r="F195" s="1"/>
      <c r="G195" s="1"/>
      <c r="H195" s="1"/>
      <c r="I195" s="1"/>
      <c r="J195" s="1"/>
      <c r="K195" s="1"/>
      <c r="L195" s="1"/>
      <c r="M195" s="1"/>
      <c r="N195" s="1"/>
      <c r="O195" s="1"/>
      <c r="P195" s="1"/>
      <c r="Q195" s="1"/>
      <c r="R195" s="1"/>
      <c r="S195" s="1"/>
      <c r="T195" s="1"/>
      <c r="U195" s="1"/>
      <c r="V195" s="1"/>
      <c r="W195" s="1"/>
      <c r="X195" s="1"/>
      <c r="Y195" s="1"/>
    </row>
    <row r="196" spans="1:25" ht="9.75" customHeight="1">
      <c r="A196" s="1"/>
      <c r="B196" s="72"/>
      <c r="C196" s="124"/>
      <c r="D196" s="1"/>
      <c r="E196" s="1"/>
      <c r="F196" s="1"/>
      <c r="G196" s="1"/>
      <c r="H196" s="1"/>
      <c r="I196" s="1"/>
      <c r="J196" s="1"/>
      <c r="K196" s="1"/>
      <c r="L196" s="1"/>
      <c r="M196" s="1"/>
      <c r="N196" s="1"/>
      <c r="O196" s="1"/>
      <c r="P196" s="1"/>
      <c r="Q196" s="1"/>
      <c r="R196" s="1"/>
      <c r="S196" s="1"/>
      <c r="T196" s="1"/>
      <c r="U196" s="1"/>
      <c r="V196" s="1"/>
      <c r="W196" s="1"/>
      <c r="X196" s="1"/>
      <c r="Y196" s="1"/>
    </row>
    <row r="197" spans="1:25" ht="9.75" customHeight="1">
      <c r="A197" s="1"/>
      <c r="B197" s="72"/>
      <c r="C197" s="124"/>
      <c r="D197" s="1"/>
      <c r="E197" s="1"/>
      <c r="F197" s="1"/>
      <c r="G197" s="1"/>
      <c r="H197" s="1"/>
      <c r="I197" s="1"/>
      <c r="J197" s="1"/>
      <c r="K197" s="1"/>
      <c r="L197" s="1"/>
      <c r="M197" s="1"/>
      <c r="N197" s="1"/>
      <c r="O197" s="1"/>
      <c r="P197" s="1"/>
      <c r="Q197" s="1"/>
      <c r="R197" s="1"/>
      <c r="S197" s="1"/>
      <c r="T197" s="1"/>
      <c r="U197" s="1"/>
      <c r="V197" s="1"/>
      <c r="W197" s="1"/>
      <c r="X197" s="1"/>
      <c r="Y197" s="1"/>
    </row>
    <row r="198" spans="1:25" ht="9.75" customHeight="1">
      <c r="A198" s="1"/>
      <c r="B198" s="72"/>
      <c r="C198" s="124"/>
      <c r="D198" s="1"/>
      <c r="E198" s="1"/>
      <c r="F198" s="1"/>
      <c r="G198" s="1"/>
      <c r="H198" s="1"/>
      <c r="I198" s="1"/>
      <c r="J198" s="1"/>
      <c r="K198" s="1"/>
      <c r="L198" s="1"/>
      <c r="M198" s="1"/>
      <c r="N198" s="1"/>
      <c r="O198" s="1"/>
      <c r="P198" s="1"/>
      <c r="Q198" s="1"/>
      <c r="R198" s="1"/>
      <c r="S198" s="1"/>
      <c r="T198" s="1"/>
      <c r="U198" s="1"/>
      <c r="V198" s="1"/>
      <c r="W198" s="1"/>
      <c r="X198" s="1"/>
      <c r="Y198" s="1"/>
    </row>
    <row r="199" spans="1:25" ht="9.75" customHeight="1">
      <c r="A199" s="1"/>
      <c r="B199" s="72"/>
      <c r="C199" s="124"/>
      <c r="D199" s="1"/>
      <c r="E199" s="1"/>
      <c r="F199" s="1"/>
      <c r="G199" s="1"/>
      <c r="H199" s="1"/>
      <c r="I199" s="1"/>
      <c r="J199" s="1"/>
      <c r="K199" s="1"/>
      <c r="L199" s="1"/>
      <c r="M199" s="1"/>
      <c r="N199" s="1"/>
      <c r="O199" s="1"/>
      <c r="P199" s="1"/>
      <c r="Q199" s="1"/>
      <c r="R199" s="1"/>
      <c r="S199" s="1"/>
      <c r="T199" s="1"/>
      <c r="U199" s="1"/>
      <c r="V199" s="1"/>
      <c r="W199" s="1"/>
      <c r="X199" s="1"/>
      <c r="Y199" s="1"/>
    </row>
    <row r="200" spans="1:25" ht="9.75" customHeight="1">
      <c r="A200" s="1"/>
      <c r="B200" s="72"/>
      <c r="C200" s="124"/>
      <c r="D200" s="1"/>
      <c r="E200" s="1"/>
      <c r="F200" s="1"/>
      <c r="G200" s="1"/>
      <c r="H200" s="1"/>
      <c r="I200" s="1"/>
      <c r="J200" s="1"/>
      <c r="K200" s="1"/>
      <c r="L200" s="1"/>
      <c r="M200" s="1"/>
      <c r="N200" s="1"/>
      <c r="O200" s="1"/>
      <c r="P200" s="1"/>
      <c r="Q200" s="1"/>
      <c r="R200" s="1"/>
      <c r="S200" s="1"/>
      <c r="T200" s="1"/>
      <c r="U200" s="1"/>
      <c r="V200" s="1"/>
      <c r="W200" s="1"/>
      <c r="X200" s="1"/>
      <c r="Y200" s="1"/>
    </row>
    <row r="201" spans="1:25" ht="9.75" customHeight="1">
      <c r="A201" s="1"/>
      <c r="B201" s="72"/>
      <c r="C201" s="124"/>
      <c r="D201" s="1"/>
      <c r="E201" s="1"/>
      <c r="F201" s="1"/>
      <c r="G201" s="1"/>
      <c r="H201" s="1"/>
      <c r="I201" s="1"/>
      <c r="J201" s="1"/>
      <c r="K201" s="1"/>
      <c r="L201" s="1"/>
      <c r="M201" s="1"/>
      <c r="N201" s="1"/>
      <c r="O201" s="1"/>
      <c r="P201" s="1"/>
      <c r="Q201" s="1"/>
      <c r="R201" s="1"/>
      <c r="S201" s="1"/>
      <c r="T201" s="1"/>
      <c r="U201" s="1"/>
      <c r="V201" s="1"/>
      <c r="W201" s="1"/>
      <c r="X201" s="1"/>
      <c r="Y201" s="1"/>
    </row>
    <row r="202" spans="1:25" ht="9.75" customHeight="1">
      <c r="A202" s="1"/>
      <c r="B202" s="72"/>
      <c r="C202" s="124"/>
      <c r="D202" s="1"/>
      <c r="E202" s="1"/>
      <c r="F202" s="1"/>
      <c r="G202" s="1"/>
      <c r="H202" s="1"/>
      <c r="I202" s="1"/>
      <c r="J202" s="1"/>
      <c r="K202" s="1"/>
      <c r="L202" s="1"/>
      <c r="M202" s="1"/>
      <c r="N202" s="1"/>
      <c r="O202" s="1"/>
      <c r="P202" s="1"/>
      <c r="Q202" s="1"/>
      <c r="R202" s="1"/>
      <c r="S202" s="1"/>
      <c r="T202" s="1"/>
      <c r="U202" s="1"/>
      <c r="V202" s="1"/>
      <c r="W202" s="1"/>
      <c r="X202" s="1"/>
      <c r="Y202" s="1"/>
    </row>
    <row r="203" spans="1:25" ht="9.75" customHeight="1">
      <c r="A203" s="1"/>
      <c r="B203" s="72"/>
      <c r="C203" s="124"/>
      <c r="D203" s="1"/>
      <c r="E203" s="1"/>
      <c r="F203" s="1"/>
      <c r="G203" s="1"/>
      <c r="H203" s="1"/>
      <c r="I203" s="1"/>
      <c r="J203" s="1"/>
      <c r="K203" s="1"/>
      <c r="L203" s="1"/>
      <c r="M203" s="1"/>
      <c r="N203" s="1"/>
      <c r="O203" s="1"/>
      <c r="P203" s="1"/>
      <c r="Q203" s="1"/>
      <c r="R203" s="1"/>
      <c r="S203" s="1"/>
      <c r="T203" s="1"/>
      <c r="U203" s="1"/>
      <c r="V203" s="1"/>
      <c r="W203" s="1"/>
      <c r="X203" s="1"/>
      <c r="Y203" s="1"/>
    </row>
    <row r="204" spans="1:25" ht="9.75" customHeight="1">
      <c r="A204" s="1"/>
      <c r="B204" s="72"/>
      <c r="C204" s="124"/>
      <c r="D204" s="1"/>
      <c r="E204" s="1"/>
      <c r="F204" s="1"/>
      <c r="G204" s="1"/>
      <c r="H204" s="1"/>
      <c r="I204" s="1"/>
      <c r="J204" s="1"/>
      <c r="K204" s="1"/>
      <c r="L204" s="1"/>
      <c r="M204" s="1"/>
      <c r="N204" s="1"/>
      <c r="O204" s="1"/>
      <c r="P204" s="1"/>
      <c r="Q204" s="1"/>
      <c r="R204" s="1"/>
      <c r="S204" s="1"/>
      <c r="T204" s="1"/>
      <c r="U204" s="1"/>
      <c r="V204" s="1"/>
      <c r="W204" s="1"/>
      <c r="X204" s="1"/>
      <c r="Y204" s="1"/>
    </row>
    <row r="205" spans="1:25" ht="9.75" customHeight="1">
      <c r="A205" s="1"/>
      <c r="B205" s="72"/>
      <c r="C205" s="124"/>
      <c r="D205" s="1"/>
      <c r="E205" s="1"/>
      <c r="F205" s="1"/>
      <c r="G205" s="1"/>
      <c r="H205" s="1"/>
      <c r="I205" s="1"/>
      <c r="J205" s="1"/>
      <c r="K205" s="1"/>
      <c r="L205" s="1"/>
      <c r="M205" s="1"/>
      <c r="N205" s="1"/>
      <c r="O205" s="1"/>
      <c r="P205" s="1"/>
      <c r="Q205" s="1"/>
      <c r="R205" s="1"/>
      <c r="S205" s="1"/>
      <c r="T205" s="1"/>
      <c r="U205" s="1"/>
      <c r="V205" s="1"/>
      <c r="W205" s="1"/>
      <c r="X205" s="1"/>
      <c r="Y205" s="1"/>
    </row>
    <row r="206" spans="1:25" ht="9.75" customHeight="1">
      <c r="A206" s="1"/>
      <c r="B206" s="72"/>
      <c r="C206" s="124"/>
      <c r="D206" s="1"/>
      <c r="E206" s="1"/>
      <c r="F206" s="1"/>
      <c r="G206" s="1"/>
      <c r="H206" s="1"/>
      <c r="I206" s="1"/>
      <c r="J206" s="1"/>
      <c r="K206" s="1"/>
      <c r="L206" s="1"/>
      <c r="M206" s="1"/>
      <c r="N206" s="1"/>
      <c r="O206" s="1"/>
      <c r="P206" s="1"/>
      <c r="Q206" s="1"/>
      <c r="R206" s="1"/>
      <c r="S206" s="1"/>
      <c r="T206" s="1"/>
      <c r="U206" s="1"/>
      <c r="V206" s="1"/>
      <c r="W206" s="1"/>
      <c r="X206" s="1"/>
      <c r="Y206" s="1"/>
    </row>
    <row r="207" spans="1:25" ht="9.75" customHeight="1">
      <c r="A207" s="1"/>
      <c r="B207" s="72"/>
      <c r="C207" s="124"/>
      <c r="D207" s="1"/>
      <c r="E207" s="1"/>
      <c r="F207" s="1"/>
      <c r="G207" s="1"/>
      <c r="H207" s="1"/>
      <c r="I207" s="1"/>
      <c r="J207" s="1"/>
      <c r="K207" s="1"/>
      <c r="L207" s="1"/>
      <c r="M207" s="1"/>
      <c r="N207" s="1"/>
      <c r="O207" s="1"/>
      <c r="P207" s="1"/>
      <c r="Q207" s="1"/>
      <c r="R207" s="1"/>
      <c r="S207" s="1"/>
      <c r="T207" s="1"/>
      <c r="U207" s="1"/>
      <c r="V207" s="1"/>
      <c r="W207" s="1"/>
      <c r="X207" s="1"/>
      <c r="Y207" s="1"/>
    </row>
    <row r="208" spans="1:25" ht="9.75" customHeight="1">
      <c r="A208" s="1"/>
      <c r="B208" s="72"/>
      <c r="C208" s="124"/>
      <c r="D208" s="1"/>
      <c r="E208" s="1"/>
      <c r="F208" s="1"/>
      <c r="G208" s="1"/>
      <c r="H208" s="1"/>
      <c r="I208" s="1"/>
      <c r="J208" s="1"/>
      <c r="K208" s="1"/>
      <c r="L208" s="1"/>
      <c r="M208" s="1"/>
      <c r="N208" s="1"/>
      <c r="O208" s="1"/>
      <c r="P208" s="1"/>
      <c r="Q208" s="1"/>
      <c r="R208" s="1"/>
      <c r="S208" s="1"/>
      <c r="T208" s="1"/>
      <c r="U208" s="1"/>
      <c r="V208" s="1"/>
      <c r="W208" s="1"/>
      <c r="X208" s="1"/>
      <c r="Y208" s="1"/>
    </row>
    <row r="209" spans="1:25" ht="9.75" customHeight="1">
      <c r="A209" s="1"/>
      <c r="B209" s="72"/>
      <c r="C209" s="124"/>
      <c r="D209" s="1"/>
      <c r="E209" s="1"/>
      <c r="F209" s="1"/>
      <c r="G209" s="1"/>
      <c r="H209" s="1"/>
      <c r="I209" s="1"/>
      <c r="J209" s="1"/>
      <c r="K209" s="1"/>
      <c r="L209" s="1"/>
      <c r="M209" s="1"/>
      <c r="N209" s="1"/>
      <c r="O209" s="1"/>
      <c r="P209" s="1"/>
      <c r="Q209" s="1"/>
      <c r="R209" s="1"/>
      <c r="S209" s="1"/>
      <c r="T209" s="1"/>
      <c r="U209" s="1"/>
      <c r="V209" s="1"/>
      <c r="W209" s="1"/>
      <c r="X209" s="1"/>
      <c r="Y209" s="1"/>
    </row>
    <row r="210" spans="1:25" ht="9.75" customHeight="1">
      <c r="A210" s="1"/>
      <c r="B210" s="72"/>
      <c r="C210" s="124"/>
      <c r="D210" s="1"/>
      <c r="E210" s="1"/>
      <c r="F210" s="1"/>
      <c r="G210" s="1"/>
      <c r="H210" s="1"/>
      <c r="I210" s="1"/>
      <c r="J210" s="1"/>
      <c r="K210" s="1"/>
      <c r="L210" s="1"/>
      <c r="M210" s="1"/>
      <c r="N210" s="1"/>
      <c r="O210" s="1"/>
      <c r="P210" s="1"/>
      <c r="Q210" s="1"/>
      <c r="R210" s="1"/>
      <c r="S210" s="1"/>
      <c r="T210" s="1"/>
      <c r="U210" s="1"/>
      <c r="V210" s="1"/>
      <c r="W210" s="1"/>
      <c r="X210" s="1"/>
      <c r="Y210" s="1"/>
    </row>
    <row r="211" spans="1:25" ht="9.75" customHeight="1">
      <c r="A211" s="1"/>
      <c r="B211" s="72"/>
      <c r="C211" s="124"/>
      <c r="D211" s="1"/>
      <c r="E211" s="1"/>
      <c r="F211" s="1"/>
      <c r="G211" s="1"/>
      <c r="H211" s="1"/>
      <c r="I211" s="1"/>
      <c r="J211" s="1"/>
      <c r="K211" s="1"/>
      <c r="L211" s="1"/>
      <c r="M211" s="1"/>
      <c r="N211" s="1"/>
      <c r="O211" s="1"/>
      <c r="P211" s="1"/>
      <c r="Q211" s="1"/>
      <c r="R211" s="1"/>
      <c r="S211" s="1"/>
      <c r="T211" s="1"/>
      <c r="U211" s="1"/>
      <c r="V211" s="1"/>
      <c r="W211" s="1"/>
      <c r="X211" s="1"/>
      <c r="Y211" s="1"/>
    </row>
    <row r="212" spans="1:25" ht="9.75" customHeight="1">
      <c r="A212" s="1"/>
      <c r="B212" s="72"/>
      <c r="C212" s="124"/>
      <c r="D212" s="1"/>
      <c r="E212" s="1"/>
      <c r="F212" s="1"/>
      <c r="G212" s="1"/>
      <c r="H212" s="1"/>
      <c r="I212" s="1"/>
      <c r="J212" s="1"/>
      <c r="K212" s="1"/>
      <c r="L212" s="1"/>
      <c r="M212" s="1"/>
      <c r="N212" s="1"/>
      <c r="O212" s="1"/>
      <c r="P212" s="1"/>
      <c r="Q212" s="1"/>
      <c r="R212" s="1"/>
      <c r="S212" s="1"/>
      <c r="T212" s="1"/>
      <c r="U212" s="1"/>
      <c r="V212" s="1"/>
      <c r="W212" s="1"/>
      <c r="X212" s="1"/>
      <c r="Y212" s="1"/>
    </row>
    <row r="213" spans="1:25" ht="9.75" customHeight="1">
      <c r="A213" s="1"/>
      <c r="B213" s="72"/>
      <c r="C213" s="124"/>
      <c r="D213" s="1"/>
      <c r="E213" s="1"/>
      <c r="F213" s="1"/>
      <c r="G213" s="1"/>
      <c r="H213" s="1"/>
      <c r="I213" s="1"/>
      <c r="J213" s="1"/>
      <c r="K213" s="1"/>
      <c r="L213" s="1"/>
      <c r="M213" s="1"/>
      <c r="N213" s="1"/>
      <c r="O213" s="1"/>
      <c r="P213" s="1"/>
      <c r="Q213" s="1"/>
      <c r="R213" s="1"/>
      <c r="S213" s="1"/>
      <c r="T213" s="1"/>
      <c r="U213" s="1"/>
      <c r="V213" s="1"/>
      <c r="W213" s="1"/>
      <c r="X213" s="1"/>
      <c r="Y213" s="1"/>
    </row>
    <row r="214" spans="1:25" ht="9.75" customHeight="1">
      <c r="A214" s="1"/>
      <c r="B214" s="72"/>
      <c r="C214" s="124"/>
      <c r="D214" s="1"/>
      <c r="E214" s="1"/>
      <c r="F214" s="1"/>
      <c r="G214" s="1"/>
      <c r="H214" s="1"/>
      <c r="I214" s="1"/>
      <c r="J214" s="1"/>
      <c r="K214" s="1"/>
      <c r="L214" s="1"/>
      <c r="M214" s="1"/>
      <c r="N214" s="1"/>
      <c r="O214" s="1"/>
      <c r="P214" s="1"/>
      <c r="Q214" s="1"/>
      <c r="R214" s="1"/>
      <c r="S214" s="1"/>
      <c r="T214" s="1"/>
      <c r="U214" s="1"/>
      <c r="V214" s="1"/>
      <c r="W214" s="1"/>
      <c r="X214" s="1"/>
      <c r="Y214" s="1"/>
    </row>
    <row r="215" spans="1:25" ht="9.75" customHeight="1">
      <c r="A215" s="1"/>
      <c r="B215" s="72"/>
      <c r="C215" s="124"/>
      <c r="D215" s="1"/>
      <c r="E215" s="1"/>
      <c r="F215" s="1"/>
      <c r="G215" s="1"/>
      <c r="H215" s="1"/>
      <c r="I215" s="1"/>
      <c r="J215" s="1"/>
      <c r="K215" s="1"/>
      <c r="L215" s="1"/>
      <c r="M215" s="1"/>
      <c r="N215" s="1"/>
      <c r="O215" s="1"/>
      <c r="P215" s="1"/>
      <c r="Q215" s="1"/>
      <c r="R215" s="1"/>
      <c r="S215" s="1"/>
      <c r="T215" s="1"/>
      <c r="U215" s="1"/>
      <c r="V215" s="1"/>
      <c r="W215" s="1"/>
      <c r="X215" s="1"/>
      <c r="Y215" s="1"/>
    </row>
    <row r="216" spans="1:25" ht="9.75" customHeight="1">
      <c r="A216" s="1"/>
      <c r="B216" s="72"/>
      <c r="C216" s="124"/>
      <c r="D216" s="1"/>
      <c r="E216" s="1"/>
      <c r="F216" s="1"/>
      <c r="G216" s="1"/>
      <c r="H216" s="1"/>
      <c r="I216" s="1"/>
      <c r="J216" s="1"/>
      <c r="K216" s="1"/>
      <c r="L216" s="1"/>
      <c r="M216" s="1"/>
      <c r="N216" s="1"/>
      <c r="O216" s="1"/>
      <c r="P216" s="1"/>
      <c r="Q216" s="1"/>
      <c r="R216" s="1"/>
      <c r="S216" s="1"/>
      <c r="T216" s="1"/>
      <c r="U216" s="1"/>
      <c r="V216" s="1"/>
      <c r="W216" s="1"/>
      <c r="X216" s="1"/>
      <c r="Y216" s="1"/>
    </row>
    <row r="217" spans="1:25" ht="9.75" customHeight="1">
      <c r="A217" s="1"/>
      <c r="B217" s="72"/>
      <c r="C217" s="124"/>
      <c r="D217" s="1"/>
      <c r="E217" s="1"/>
      <c r="F217" s="1"/>
      <c r="G217" s="1"/>
      <c r="H217" s="1"/>
      <c r="I217" s="1"/>
      <c r="J217" s="1"/>
      <c r="K217" s="1"/>
      <c r="L217" s="1"/>
      <c r="M217" s="1"/>
      <c r="N217" s="1"/>
      <c r="O217" s="1"/>
      <c r="P217" s="1"/>
      <c r="Q217" s="1"/>
      <c r="R217" s="1"/>
      <c r="S217" s="1"/>
      <c r="T217" s="1"/>
      <c r="U217" s="1"/>
      <c r="V217" s="1"/>
      <c r="W217" s="1"/>
      <c r="X217" s="1"/>
      <c r="Y217" s="1"/>
    </row>
    <row r="218" spans="1:25" ht="9.75" customHeight="1">
      <c r="A218" s="1"/>
      <c r="B218" s="72"/>
      <c r="C218" s="124"/>
      <c r="D218" s="1"/>
      <c r="E218" s="1"/>
      <c r="F218" s="1"/>
      <c r="G218" s="1"/>
      <c r="H218" s="1"/>
      <c r="I218" s="1"/>
      <c r="J218" s="1"/>
      <c r="K218" s="1"/>
      <c r="L218" s="1"/>
      <c r="M218" s="1"/>
      <c r="N218" s="1"/>
      <c r="O218" s="1"/>
      <c r="P218" s="1"/>
      <c r="Q218" s="1"/>
      <c r="R218" s="1"/>
      <c r="S218" s="1"/>
      <c r="T218" s="1"/>
      <c r="U218" s="1"/>
      <c r="V218" s="1"/>
      <c r="W218" s="1"/>
      <c r="X218" s="1"/>
      <c r="Y218" s="1"/>
    </row>
    <row r="219" spans="1:25" ht="9.75" customHeight="1">
      <c r="A219" s="1"/>
      <c r="B219" s="72"/>
      <c r="C219" s="124"/>
      <c r="D219" s="1"/>
      <c r="E219" s="1"/>
      <c r="F219" s="1"/>
      <c r="G219" s="1"/>
      <c r="H219" s="1"/>
      <c r="I219" s="1"/>
      <c r="J219" s="1"/>
      <c r="K219" s="1"/>
      <c r="L219" s="1"/>
      <c r="M219" s="1"/>
      <c r="N219" s="1"/>
      <c r="O219" s="1"/>
      <c r="P219" s="1"/>
      <c r="Q219" s="1"/>
      <c r="R219" s="1"/>
      <c r="S219" s="1"/>
      <c r="T219" s="1"/>
      <c r="U219" s="1"/>
      <c r="V219" s="1"/>
      <c r="W219" s="1"/>
      <c r="X219" s="1"/>
      <c r="Y219" s="1"/>
    </row>
    <row r="220" spans="1:25" ht="9.75" customHeight="1">
      <c r="A220" s="1"/>
      <c r="B220" s="72"/>
      <c r="C220" s="124"/>
      <c r="D220" s="1"/>
      <c r="E220" s="1"/>
      <c r="F220" s="1"/>
      <c r="G220" s="1"/>
      <c r="H220" s="1"/>
      <c r="I220" s="1"/>
      <c r="J220" s="1"/>
      <c r="K220" s="1"/>
      <c r="L220" s="1"/>
      <c r="M220" s="1"/>
      <c r="N220" s="1"/>
      <c r="O220" s="1"/>
      <c r="P220" s="1"/>
      <c r="Q220" s="1"/>
      <c r="R220" s="1"/>
      <c r="S220" s="1"/>
      <c r="T220" s="1"/>
      <c r="U220" s="1"/>
      <c r="V220" s="1"/>
      <c r="W220" s="1"/>
      <c r="X220" s="1"/>
      <c r="Y220" s="1"/>
    </row>
    <row r="221" spans="1:25" ht="9.75" customHeight="1">
      <c r="A221" s="1"/>
      <c r="B221" s="72"/>
      <c r="C221" s="124"/>
      <c r="D221" s="1"/>
      <c r="E221" s="1"/>
      <c r="F221" s="1"/>
      <c r="G221" s="1"/>
      <c r="H221" s="1"/>
      <c r="I221" s="1"/>
      <c r="J221" s="1"/>
      <c r="K221" s="1"/>
      <c r="L221" s="1"/>
      <c r="M221" s="1"/>
      <c r="N221" s="1"/>
      <c r="O221" s="1"/>
      <c r="P221" s="1"/>
      <c r="Q221" s="1"/>
      <c r="R221" s="1"/>
      <c r="S221" s="1"/>
      <c r="T221" s="1"/>
      <c r="U221" s="1"/>
      <c r="V221" s="1"/>
      <c r="W221" s="1"/>
      <c r="X221" s="1"/>
      <c r="Y221" s="1"/>
    </row>
    <row r="222" spans="1:25" ht="9.75" customHeight="1">
      <c r="A222" s="1"/>
      <c r="B222" s="72"/>
      <c r="C222" s="124"/>
      <c r="D222" s="1"/>
      <c r="E222" s="1"/>
      <c r="F222" s="1"/>
      <c r="G222" s="1"/>
      <c r="H222" s="1"/>
      <c r="I222" s="1"/>
      <c r="J222" s="1"/>
      <c r="K222" s="1"/>
      <c r="L222" s="1"/>
      <c r="M222" s="1"/>
      <c r="N222" s="1"/>
      <c r="O222" s="1"/>
      <c r="P222" s="1"/>
      <c r="Q222" s="1"/>
      <c r="R222" s="1"/>
      <c r="S222" s="1"/>
      <c r="T222" s="1"/>
      <c r="U222" s="1"/>
      <c r="V222" s="1"/>
      <c r="W222" s="1"/>
      <c r="X222" s="1"/>
      <c r="Y222" s="1"/>
    </row>
    <row r="223" spans="1:25" ht="9.75" customHeight="1">
      <c r="A223" s="1"/>
      <c r="B223" s="72"/>
      <c r="C223" s="124"/>
      <c r="D223" s="1"/>
      <c r="E223" s="1"/>
      <c r="F223" s="1"/>
      <c r="G223" s="1"/>
      <c r="H223" s="1"/>
      <c r="I223" s="1"/>
      <c r="J223" s="1"/>
      <c r="K223" s="1"/>
      <c r="L223" s="1"/>
      <c r="M223" s="1"/>
      <c r="N223" s="1"/>
      <c r="O223" s="1"/>
      <c r="P223" s="1"/>
      <c r="Q223" s="1"/>
      <c r="R223" s="1"/>
      <c r="S223" s="1"/>
      <c r="T223" s="1"/>
      <c r="U223" s="1"/>
      <c r="V223" s="1"/>
      <c r="W223" s="1"/>
      <c r="X223" s="1"/>
      <c r="Y223" s="1"/>
    </row>
    <row r="224" spans="1:25" ht="9.75" customHeight="1">
      <c r="A224" s="1"/>
      <c r="B224" s="72"/>
      <c r="C224" s="124"/>
      <c r="D224" s="1"/>
      <c r="E224" s="1"/>
      <c r="F224" s="1"/>
      <c r="G224" s="1"/>
      <c r="H224" s="1"/>
      <c r="I224" s="1"/>
      <c r="J224" s="1"/>
      <c r="K224" s="1"/>
      <c r="L224" s="1"/>
      <c r="M224" s="1"/>
      <c r="N224" s="1"/>
      <c r="O224" s="1"/>
      <c r="P224" s="1"/>
      <c r="Q224" s="1"/>
      <c r="R224" s="1"/>
      <c r="S224" s="1"/>
      <c r="T224" s="1"/>
      <c r="U224" s="1"/>
      <c r="V224" s="1"/>
      <c r="W224" s="1"/>
      <c r="X224" s="1"/>
      <c r="Y224" s="1"/>
    </row>
    <row r="225" spans="1:25" ht="9.75" customHeight="1">
      <c r="A225" s="1"/>
      <c r="B225" s="72"/>
      <c r="C225" s="124"/>
      <c r="D225" s="1"/>
      <c r="E225" s="1"/>
      <c r="F225" s="1"/>
      <c r="G225" s="1"/>
      <c r="H225" s="1"/>
      <c r="I225" s="1"/>
      <c r="J225" s="1"/>
      <c r="K225" s="1"/>
      <c r="L225" s="1"/>
      <c r="M225" s="1"/>
      <c r="N225" s="1"/>
      <c r="O225" s="1"/>
      <c r="P225" s="1"/>
      <c r="Q225" s="1"/>
      <c r="R225" s="1"/>
      <c r="S225" s="1"/>
      <c r="T225" s="1"/>
      <c r="U225" s="1"/>
      <c r="V225" s="1"/>
      <c r="W225" s="1"/>
      <c r="X225" s="1"/>
      <c r="Y225" s="1"/>
    </row>
    <row r="226" spans="1:25" ht="9.75" customHeight="1">
      <c r="A226" s="1"/>
      <c r="B226" s="72"/>
      <c r="C226" s="124"/>
      <c r="D226" s="1"/>
      <c r="E226" s="1"/>
      <c r="F226" s="1"/>
      <c r="G226" s="1"/>
      <c r="H226" s="1"/>
      <c r="I226" s="1"/>
      <c r="J226" s="1"/>
      <c r="K226" s="1"/>
      <c r="L226" s="1"/>
      <c r="M226" s="1"/>
      <c r="N226" s="1"/>
      <c r="O226" s="1"/>
      <c r="P226" s="1"/>
      <c r="Q226" s="1"/>
      <c r="R226" s="1"/>
      <c r="S226" s="1"/>
      <c r="T226" s="1"/>
      <c r="U226" s="1"/>
      <c r="V226" s="1"/>
      <c r="W226" s="1"/>
      <c r="X226" s="1"/>
      <c r="Y226" s="1"/>
    </row>
    <row r="227" spans="1:25" ht="9.75" customHeight="1">
      <c r="A227" s="1"/>
      <c r="B227" s="72"/>
      <c r="C227" s="124"/>
      <c r="D227" s="1"/>
      <c r="E227" s="1"/>
      <c r="F227" s="1"/>
      <c r="G227" s="1"/>
      <c r="H227" s="1"/>
      <c r="I227" s="1"/>
      <c r="J227" s="1"/>
      <c r="K227" s="1"/>
      <c r="L227" s="1"/>
      <c r="M227" s="1"/>
      <c r="N227" s="1"/>
      <c r="O227" s="1"/>
      <c r="P227" s="1"/>
      <c r="Q227" s="1"/>
      <c r="R227" s="1"/>
      <c r="S227" s="1"/>
      <c r="T227" s="1"/>
      <c r="U227" s="1"/>
      <c r="V227" s="1"/>
      <c r="W227" s="1"/>
      <c r="X227" s="1"/>
      <c r="Y227" s="1"/>
    </row>
    <row r="228" spans="1:25" ht="9.75" customHeight="1">
      <c r="A228" s="1"/>
      <c r="B228" s="72"/>
      <c r="C228" s="124"/>
      <c r="D228" s="1"/>
      <c r="E228" s="1"/>
      <c r="F228" s="1"/>
      <c r="G228" s="1"/>
      <c r="H228" s="1"/>
      <c r="I228" s="1"/>
      <c r="J228" s="1"/>
      <c r="K228" s="1"/>
      <c r="L228" s="1"/>
      <c r="M228" s="1"/>
      <c r="N228" s="1"/>
      <c r="O228" s="1"/>
      <c r="P228" s="1"/>
      <c r="Q228" s="1"/>
      <c r="R228" s="1"/>
      <c r="S228" s="1"/>
      <c r="T228" s="1"/>
      <c r="U228" s="1"/>
      <c r="V228" s="1"/>
      <c r="W228" s="1"/>
      <c r="X228" s="1"/>
      <c r="Y228" s="1"/>
    </row>
    <row r="229" spans="1:25" ht="9.75" customHeight="1">
      <c r="A229" s="1"/>
      <c r="B229" s="72"/>
      <c r="C229" s="124"/>
      <c r="D229" s="1"/>
      <c r="E229" s="1"/>
      <c r="F229" s="1"/>
      <c r="G229" s="1"/>
      <c r="H229" s="1"/>
      <c r="I229" s="1"/>
      <c r="J229" s="1"/>
      <c r="K229" s="1"/>
      <c r="L229" s="1"/>
      <c r="M229" s="1"/>
      <c r="N229" s="1"/>
      <c r="O229" s="1"/>
      <c r="P229" s="1"/>
      <c r="Q229" s="1"/>
      <c r="R229" s="1"/>
      <c r="S229" s="1"/>
      <c r="T229" s="1"/>
      <c r="U229" s="1"/>
      <c r="V229" s="1"/>
      <c r="W229" s="1"/>
      <c r="X229" s="1"/>
      <c r="Y229" s="1"/>
    </row>
    <row r="230" spans="1:25" ht="9.75" customHeight="1">
      <c r="A230" s="1"/>
      <c r="B230" s="72"/>
      <c r="C230" s="124"/>
      <c r="D230" s="1"/>
      <c r="E230" s="1"/>
      <c r="F230" s="1"/>
      <c r="G230" s="1"/>
      <c r="H230" s="1"/>
      <c r="I230" s="1"/>
      <c r="J230" s="1"/>
      <c r="K230" s="1"/>
      <c r="L230" s="1"/>
      <c r="M230" s="1"/>
      <c r="N230" s="1"/>
      <c r="O230" s="1"/>
      <c r="P230" s="1"/>
      <c r="Q230" s="1"/>
      <c r="R230" s="1"/>
      <c r="S230" s="1"/>
      <c r="T230" s="1"/>
      <c r="U230" s="1"/>
      <c r="V230" s="1"/>
      <c r="W230" s="1"/>
      <c r="X230" s="1"/>
      <c r="Y230" s="1"/>
    </row>
    <row r="231" spans="1:25" ht="9.75" customHeight="1">
      <c r="A231" s="1"/>
      <c r="B231" s="72"/>
      <c r="C231" s="124"/>
      <c r="D231" s="1"/>
      <c r="E231" s="1"/>
      <c r="F231" s="1"/>
      <c r="G231" s="1"/>
      <c r="H231" s="1"/>
      <c r="I231" s="1"/>
      <c r="J231" s="1"/>
      <c r="K231" s="1"/>
      <c r="L231" s="1"/>
      <c r="M231" s="1"/>
      <c r="N231" s="1"/>
      <c r="O231" s="1"/>
      <c r="P231" s="1"/>
      <c r="Q231" s="1"/>
      <c r="R231" s="1"/>
      <c r="S231" s="1"/>
      <c r="T231" s="1"/>
      <c r="U231" s="1"/>
      <c r="V231" s="1"/>
      <c r="W231" s="1"/>
      <c r="X231" s="1"/>
      <c r="Y231" s="1"/>
    </row>
    <row r="232" spans="1:25" ht="9.75" customHeight="1">
      <c r="A232" s="1"/>
      <c r="B232" s="72"/>
      <c r="C232" s="124"/>
      <c r="D232" s="1"/>
      <c r="E232" s="1"/>
      <c r="F232" s="1"/>
      <c r="G232" s="1"/>
      <c r="H232" s="1"/>
      <c r="I232" s="1"/>
      <c r="J232" s="1"/>
      <c r="K232" s="1"/>
      <c r="L232" s="1"/>
      <c r="M232" s="1"/>
      <c r="N232" s="1"/>
      <c r="O232" s="1"/>
      <c r="P232" s="1"/>
      <c r="Q232" s="1"/>
      <c r="R232" s="1"/>
      <c r="S232" s="1"/>
      <c r="T232" s="1"/>
      <c r="U232" s="1"/>
      <c r="V232" s="1"/>
      <c r="W232" s="1"/>
      <c r="X232" s="1"/>
      <c r="Y232" s="1"/>
    </row>
    <row r="233" spans="1:25" ht="9.75" customHeight="1">
      <c r="A233" s="1"/>
      <c r="B233" s="72"/>
      <c r="C233" s="124"/>
      <c r="D233" s="1"/>
      <c r="E233" s="1"/>
      <c r="F233" s="1"/>
      <c r="G233" s="1"/>
      <c r="H233" s="1"/>
      <c r="I233" s="1"/>
      <c r="J233" s="1"/>
      <c r="K233" s="1"/>
      <c r="L233" s="1"/>
      <c r="M233" s="1"/>
      <c r="N233" s="1"/>
      <c r="O233" s="1"/>
      <c r="P233" s="1"/>
      <c r="Q233" s="1"/>
      <c r="R233" s="1"/>
      <c r="S233" s="1"/>
      <c r="T233" s="1"/>
      <c r="U233" s="1"/>
      <c r="V233" s="1"/>
      <c r="W233" s="1"/>
      <c r="X233" s="1"/>
      <c r="Y233" s="1"/>
    </row>
    <row r="234" spans="1:25" ht="9.75" customHeight="1">
      <c r="A234" s="1"/>
      <c r="B234" s="72"/>
      <c r="C234" s="124"/>
      <c r="D234" s="1"/>
      <c r="E234" s="1"/>
      <c r="F234" s="1"/>
      <c r="G234" s="1"/>
      <c r="H234" s="1"/>
      <c r="I234" s="1"/>
      <c r="J234" s="1"/>
      <c r="K234" s="1"/>
      <c r="L234" s="1"/>
      <c r="M234" s="1"/>
      <c r="N234" s="1"/>
      <c r="O234" s="1"/>
      <c r="P234" s="1"/>
      <c r="Q234" s="1"/>
      <c r="R234" s="1"/>
      <c r="S234" s="1"/>
      <c r="T234" s="1"/>
      <c r="U234" s="1"/>
      <c r="V234" s="1"/>
      <c r="W234" s="1"/>
      <c r="X234" s="1"/>
      <c r="Y234" s="1"/>
    </row>
    <row r="235" spans="1:25" ht="9.75" customHeight="1">
      <c r="A235" s="1"/>
      <c r="B235" s="72"/>
      <c r="C235" s="124"/>
      <c r="D235" s="1"/>
      <c r="E235" s="1"/>
      <c r="F235" s="1"/>
      <c r="G235" s="1"/>
      <c r="H235" s="1"/>
      <c r="I235" s="1"/>
      <c r="J235" s="1"/>
      <c r="K235" s="1"/>
      <c r="L235" s="1"/>
      <c r="M235" s="1"/>
      <c r="N235" s="1"/>
      <c r="O235" s="1"/>
      <c r="P235" s="1"/>
      <c r="Q235" s="1"/>
      <c r="R235" s="1"/>
      <c r="S235" s="1"/>
      <c r="T235" s="1"/>
      <c r="U235" s="1"/>
      <c r="V235" s="1"/>
      <c r="W235" s="1"/>
      <c r="X235" s="1"/>
      <c r="Y235" s="1"/>
    </row>
    <row r="236" spans="1:25" ht="9.75" customHeight="1">
      <c r="A236" s="1"/>
      <c r="B236" s="72"/>
      <c r="C236" s="124"/>
      <c r="D236" s="1"/>
      <c r="E236" s="1"/>
      <c r="F236" s="1"/>
      <c r="G236" s="1"/>
      <c r="H236" s="1"/>
      <c r="I236" s="1"/>
      <c r="J236" s="1"/>
      <c r="K236" s="1"/>
      <c r="L236" s="1"/>
      <c r="M236" s="1"/>
      <c r="N236" s="1"/>
      <c r="O236" s="1"/>
      <c r="P236" s="1"/>
      <c r="Q236" s="1"/>
      <c r="R236" s="1"/>
      <c r="S236" s="1"/>
      <c r="T236" s="1"/>
      <c r="U236" s="1"/>
      <c r="V236" s="1"/>
      <c r="W236" s="1"/>
      <c r="X236" s="1"/>
      <c r="Y236" s="1"/>
    </row>
    <row r="237" spans="1:25" ht="9.75" customHeight="1">
      <c r="A237" s="1"/>
      <c r="B237" s="72"/>
      <c r="C237" s="124"/>
      <c r="D237" s="1"/>
      <c r="E237" s="1"/>
      <c r="F237" s="1"/>
      <c r="G237" s="1"/>
      <c r="H237" s="1"/>
      <c r="I237" s="1"/>
      <c r="J237" s="1"/>
      <c r="K237" s="1"/>
      <c r="L237" s="1"/>
      <c r="M237" s="1"/>
      <c r="N237" s="1"/>
      <c r="O237" s="1"/>
      <c r="P237" s="1"/>
      <c r="Q237" s="1"/>
      <c r="R237" s="1"/>
      <c r="S237" s="1"/>
      <c r="T237" s="1"/>
      <c r="U237" s="1"/>
      <c r="V237" s="1"/>
      <c r="W237" s="1"/>
      <c r="X237" s="1"/>
      <c r="Y237" s="1"/>
    </row>
    <row r="238" spans="1:25" ht="9.75" customHeight="1">
      <c r="A238" s="1"/>
      <c r="B238" s="72"/>
      <c r="C238" s="124"/>
      <c r="D238" s="1"/>
      <c r="E238" s="1"/>
      <c r="F238" s="1"/>
      <c r="G238" s="1"/>
      <c r="H238" s="1"/>
      <c r="I238" s="1"/>
      <c r="J238" s="1"/>
      <c r="K238" s="1"/>
      <c r="L238" s="1"/>
      <c r="M238" s="1"/>
      <c r="N238" s="1"/>
      <c r="O238" s="1"/>
      <c r="P238" s="1"/>
      <c r="Q238" s="1"/>
      <c r="R238" s="1"/>
      <c r="S238" s="1"/>
      <c r="T238" s="1"/>
      <c r="U238" s="1"/>
      <c r="V238" s="1"/>
      <c r="W238" s="1"/>
      <c r="X238" s="1"/>
      <c r="Y238" s="1"/>
    </row>
    <row r="239" spans="1:25" ht="9.75" customHeight="1">
      <c r="A239" s="1"/>
      <c r="B239" s="72"/>
      <c r="C239" s="124"/>
      <c r="D239" s="1"/>
      <c r="E239" s="1"/>
      <c r="F239" s="1"/>
      <c r="G239" s="1"/>
      <c r="H239" s="1"/>
      <c r="I239" s="1"/>
      <c r="J239" s="1"/>
      <c r="K239" s="1"/>
      <c r="L239" s="1"/>
      <c r="M239" s="1"/>
      <c r="N239" s="1"/>
      <c r="O239" s="1"/>
      <c r="P239" s="1"/>
      <c r="Q239" s="1"/>
      <c r="R239" s="1"/>
      <c r="S239" s="1"/>
      <c r="T239" s="1"/>
      <c r="U239" s="1"/>
      <c r="V239" s="1"/>
      <c r="W239" s="1"/>
      <c r="X239" s="1"/>
      <c r="Y239" s="1"/>
    </row>
    <row r="240" spans="1:25" ht="9.75" customHeight="1">
      <c r="A240" s="1"/>
      <c r="B240" s="72"/>
      <c r="C240" s="124"/>
      <c r="D240" s="1"/>
      <c r="E240" s="1"/>
      <c r="F240" s="1"/>
      <c r="G240" s="1"/>
      <c r="H240" s="1"/>
      <c r="I240" s="1"/>
      <c r="J240" s="1"/>
      <c r="K240" s="1"/>
      <c r="L240" s="1"/>
      <c r="M240" s="1"/>
      <c r="N240" s="1"/>
      <c r="O240" s="1"/>
      <c r="P240" s="1"/>
      <c r="Q240" s="1"/>
      <c r="R240" s="1"/>
      <c r="S240" s="1"/>
      <c r="T240" s="1"/>
      <c r="U240" s="1"/>
      <c r="V240" s="1"/>
      <c r="W240" s="1"/>
      <c r="X240" s="1"/>
      <c r="Y240" s="1"/>
    </row>
    <row r="241" spans="1:25" ht="9.75" customHeight="1">
      <c r="A241" s="1"/>
      <c r="B241" s="72"/>
      <c r="C241" s="124"/>
      <c r="D241" s="1"/>
      <c r="E241" s="1"/>
      <c r="F241" s="1"/>
      <c r="G241" s="1"/>
      <c r="H241" s="1"/>
      <c r="I241" s="1"/>
      <c r="J241" s="1"/>
      <c r="K241" s="1"/>
      <c r="L241" s="1"/>
      <c r="M241" s="1"/>
      <c r="N241" s="1"/>
      <c r="O241" s="1"/>
      <c r="P241" s="1"/>
      <c r="Q241" s="1"/>
      <c r="R241" s="1"/>
      <c r="S241" s="1"/>
      <c r="T241" s="1"/>
      <c r="U241" s="1"/>
      <c r="V241" s="1"/>
      <c r="W241" s="1"/>
      <c r="X241" s="1"/>
      <c r="Y241" s="1"/>
    </row>
    <row r="242" spans="1:25" ht="9.75" customHeight="1">
      <c r="A242" s="1"/>
      <c r="B242" s="72"/>
      <c r="C242" s="124"/>
      <c r="D242" s="1"/>
      <c r="E242" s="1"/>
      <c r="F242" s="1"/>
      <c r="G242" s="1"/>
      <c r="H242" s="1"/>
      <c r="I242" s="1"/>
      <c r="J242" s="1"/>
      <c r="K242" s="1"/>
      <c r="L242" s="1"/>
      <c r="M242" s="1"/>
      <c r="N242" s="1"/>
      <c r="O242" s="1"/>
      <c r="P242" s="1"/>
      <c r="Q242" s="1"/>
      <c r="R242" s="1"/>
      <c r="S242" s="1"/>
      <c r="T242" s="1"/>
      <c r="U242" s="1"/>
      <c r="V242" s="1"/>
      <c r="W242" s="1"/>
      <c r="X242" s="1"/>
      <c r="Y242" s="1"/>
    </row>
    <row r="243" spans="1:25" ht="9.75" customHeight="1">
      <c r="A243" s="1"/>
      <c r="B243" s="72"/>
      <c r="C243" s="124"/>
      <c r="D243" s="1"/>
      <c r="E243" s="1"/>
      <c r="F243" s="1"/>
      <c r="G243" s="1"/>
      <c r="H243" s="1"/>
      <c r="I243" s="1"/>
      <c r="J243" s="1"/>
      <c r="K243" s="1"/>
      <c r="L243" s="1"/>
      <c r="M243" s="1"/>
      <c r="N243" s="1"/>
      <c r="O243" s="1"/>
      <c r="P243" s="1"/>
      <c r="Q243" s="1"/>
      <c r="R243" s="1"/>
      <c r="S243" s="1"/>
      <c r="T243" s="1"/>
      <c r="U243" s="1"/>
      <c r="V243" s="1"/>
      <c r="W243" s="1"/>
      <c r="X243" s="1"/>
      <c r="Y243" s="1"/>
    </row>
    <row r="244" spans="1:25" ht="9.75" customHeight="1">
      <c r="A244" s="1"/>
      <c r="B244" s="72"/>
      <c r="C244" s="124"/>
      <c r="D244" s="1"/>
      <c r="E244" s="1"/>
      <c r="F244" s="1"/>
      <c r="G244" s="1"/>
      <c r="H244" s="1"/>
      <c r="I244" s="1"/>
      <c r="J244" s="1"/>
      <c r="K244" s="1"/>
      <c r="L244" s="1"/>
      <c r="M244" s="1"/>
      <c r="N244" s="1"/>
      <c r="O244" s="1"/>
      <c r="P244" s="1"/>
      <c r="Q244" s="1"/>
      <c r="R244" s="1"/>
      <c r="S244" s="1"/>
      <c r="T244" s="1"/>
      <c r="U244" s="1"/>
      <c r="V244" s="1"/>
      <c r="W244" s="1"/>
      <c r="X244" s="1"/>
      <c r="Y244" s="1"/>
    </row>
    <row r="245" spans="1:25" ht="9.75" customHeight="1">
      <c r="A245" s="1"/>
      <c r="B245" s="72"/>
      <c r="C245" s="124"/>
      <c r="D245" s="1"/>
      <c r="E245" s="1"/>
      <c r="F245" s="1"/>
      <c r="G245" s="1"/>
      <c r="H245" s="1"/>
      <c r="I245" s="1"/>
      <c r="J245" s="1"/>
      <c r="K245" s="1"/>
      <c r="L245" s="1"/>
      <c r="M245" s="1"/>
      <c r="N245" s="1"/>
      <c r="O245" s="1"/>
      <c r="P245" s="1"/>
      <c r="Q245" s="1"/>
      <c r="R245" s="1"/>
      <c r="S245" s="1"/>
      <c r="T245" s="1"/>
      <c r="U245" s="1"/>
      <c r="V245" s="1"/>
      <c r="W245" s="1"/>
      <c r="X245" s="1"/>
      <c r="Y245" s="1"/>
    </row>
    <row r="246" spans="1:25" ht="9.75" customHeight="1">
      <c r="A246" s="1"/>
      <c r="B246" s="72"/>
      <c r="C246" s="124"/>
      <c r="D246" s="1"/>
      <c r="E246" s="1"/>
      <c r="F246" s="1"/>
      <c r="G246" s="1"/>
      <c r="H246" s="1"/>
      <c r="I246" s="1"/>
      <c r="J246" s="1"/>
      <c r="K246" s="1"/>
      <c r="L246" s="1"/>
      <c r="M246" s="1"/>
      <c r="N246" s="1"/>
      <c r="O246" s="1"/>
      <c r="P246" s="1"/>
      <c r="Q246" s="1"/>
      <c r="R246" s="1"/>
      <c r="S246" s="1"/>
      <c r="T246" s="1"/>
      <c r="U246" s="1"/>
      <c r="V246" s="1"/>
      <c r="W246" s="1"/>
      <c r="X246" s="1"/>
      <c r="Y246" s="1"/>
    </row>
    <row r="247" spans="1:25" ht="9.75" customHeight="1">
      <c r="A247" s="1"/>
      <c r="B247" s="72"/>
      <c r="C247" s="124"/>
      <c r="D247" s="1"/>
      <c r="E247" s="1"/>
      <c r="F247" s="1"/>
      <c r="G247" s="1"/>
      <c r="H247" s="1"/>
      <c r="I247" s="1"/>
      <c r="J247" s="1"/>
      <c r="K247" s="1"/>
      <c r="L247" s="1"/>
      <c r="M247" s="1"/>
      <c r="N247" s="1"/>
      <c r="O247" s="1"/>
      <c r="P247" s="1"/>
      <c r="Q247" s="1"/>
      <c r="R247" s="1"/>
      <c r="S247" s="1"/>
      <c r="T247" s="1"/>
      <c r="U247" s="1"/>
      <c r="V247" s="1"/>
      <c r="W247" s="1"/>
      <c r="X247" s="1"/>
      <c r="Y247" s="1"/>
    </row>
    <row r="248" spans="1:25" ht="9.75" customHeight="1">
      <c r="A248" s="1"/>
      <c r="B248" s="72"/>
      <c r="C248" s="124"/>
      <c r="D248" s="1"/>
      <c r="E248" s="1"/>
      <c r="F248" s="1"/>
      <c r="G248" s="1"/>
      <c r="H248" s="1"/>
      <c r="I248" s="1"/>
      <c r="J248" s="1"/>
      <c r="K248" s="1"/>
      <c r="L248" s="1"/>
      <c r="M248" s="1"/>
      <c r="N248" s="1"/>
      <c r="O248" s="1"/>
      <c r="P248" s="1"/>
      <c r="Q248" s="1"/>
      <c r="R248" s="1"/>
      <c r="S248" s="1"/>
      <c r="T248" s="1"/>
      <c r="U248" s="1"/>
      <c r="V248" s="1"/>
      <c r="W248" s="1"/>
      <c r="X248" s="1"/>
      <c r="Y248" s="1"/>
    </row>
    <row r="249" spans="1:25" ht="9.75" customHeight="1">
      <c r="A249" s="1"/>
      <c r="B249" s="72"/>
      <c r="C249" s="124"/>
      <c r="D249" s="1"/>
      <c r="E249" s="1"/>
      <c r="F249" s="1"/>
      <c r="G249" s="1"/>
      <c r="H249" s="1"/>
      <c r="I249" s="1"/>
      <c r="J249" s="1"/>
      <c r="K249" s="1"/>
      <c r="L249" s="1"/>
      <c r="M249" s="1"/>
      <c r="N249" s="1"/>
      <c r="O249" s="1"/>
      <c r="P249" s="1"/>
      <c r="Q249" s="1"/>
      <c r="R249" s="1"/>
      <c r="S249" s="1"/>
      <c r="T249" s="1"/>
      <c r="U249" s="1"/>
      <c r="V249" s="1"/>
      <c r="W249" s="1"/>
      <c r="X249" s="1"/>
      <c r="Y249" s="1"/>
    </row>
    <row r="250" spans="1:25" ht="9.75" customHeight="1">
      <c r="A250" s="1"/>
      <c r="B250" s="72"/>
      <c r="C250" s="124"/>
      <c r="D250" s="1"/>
      <c r="E250" s="1"/>
      <c r="F250" s="1"/>
      <c r="G250" s="1"/>
      <c r="H250" s="1"/>
      <c r="I250" s="1"/>
      <c r="J250" s="1"/>
      <c r="K250" s="1"/>
      <c r="L250" s="1"/>
      <c r="M250" s="1"/>
      <c r="N250" s="1"/>
      <c r="O250" s="1"/>
      <c r="P250" s="1"/>
      <c r="Q250" s="1"/>
      <c r="R250" s="1"/>
      <c r="S250" s="1"/>
      <c r="T250" s="1"/>
      <c r="U250" s="1"/>
      <c r="V250" s="1"/>
      <c r="W250" s="1"/>
      <c r="X250" s="1"/>
      <c r="Y250" s="1"/>
    </row>
    <row r="251" spans="1:25" ht="9.75" customHeight="1">
      <c r="A251" s="1"/>
      <c r="B251" s="72"/>
      <c r="C251" s="124"/>
      <c r="D251" s="1"/>
      <c r="E251" s="1"/>
      <c r="F251" s="1"/>
      <c r="G251" s="1"/>
      <c r="H251" s="1"/>
      <c r="I251" s="1"/>
      <c r="J251" s="1"/>
      <c r="K251" s="1"/>
      <c r="L251" s="1"/>
      <c r="M251" s="1"/>
      <c r="N251" s="1"/>
      <c r="O251" s="1"/>
      <c r="P251" s="1"/>
      <c r="Q251" s="1"/>
      <c r="R251" s="1"/>
      <c r="S251" s="1"/>
      <c r="T251" s="1"/>
      <c r="U251" s="1"/>
      <c r="V251" s="1"/>
      <c r="W251" s="1"/>
      <c r="X251" s="1"/>
      <c r="Y251" s="1"/>
    </row>
    <row r="252" spans="1:25" ht="9.75" customHeight="1">
      <c r="A252" s="1"/>
      <c r="B252" s="72"/>
      <c r="C252" s="124"/>
      <c r="D252" s="1"/>
      <c r="E252" s="1"/>
      <c r="F252" s="1"/>
      <c r="G252" s="1"/>
      <c r="H252" s="1"/>
      <c r="I252" s="1"/>
      <c r="J252" s="1"/>
      <c r="K252" s="1"/>
      <c r="L252" s="1"/>
      <c r="M252" s="1"/>
      <c r="N252" s="1"/>
      <c r="O252" s="1"/>
      <c r="P252" s="1"/>
      <c r="Q252" s="1"/>
      <c r="R252" s="1"/>
      <c r="S252" s="1"/>
      <c r="T252" s="1"/>
      <c r="U252" s="1"/>
      <c r="V252" s="1"/>
      <c r="W252" s="1"/>
      <c r="X252" s="1"/>
      <c r="Y252" s="1"/>
    </row>
    <row r="253" spans="1:25" ht="9.75" customHeight="1">
      <c r="A253" s="1"/>
      <c r="B253" s="72"/>
      <c r="C253" s="124"/>
      <c r="D253" s="1"/>
      <c r="E253" s="1"/>
      <c r="F253" s="1"/>
      <c r="G253" s="1"/>
      <c r="H253" s="1"/>
      <c r="I253" s="1"/>
      <c r="J253" s="1"/>
      <c r="K253" s="1"/>
      <c r="L253" s="1"/>
      <c r="M253" s="1"/>
      <c r="N253" s="1"/>
      <c r="O253" s="1"/>
      <c r="P253" s="1"/>
      <c r="Q253" s="1"/>
      <c r="R253" s="1"/>
      <c r="S253" s="1"/>
      <c r="T253" s="1"/>
      <c r="U253" s="1"/>
      <c r="V253" s="1"/>
      <c r="W253" s="1"/>
      <c r="X253" s="1"/>
      <c r="Y253" s="1"/>
    </row>
    <row r="254" spans="1:25" ht="9.75" customHeight="1">
      <c r="A254" s="1"/>
      <c r="B254" s="72"/>
      <c r="C254" s="124"/>
      <c r="D254" s="1"/>
      <c r="E254" s="1"/>
      <c r="F254" s="1"/>
      <c r="G254" s="1"/>
      <c r="H254" s="1"/>
      <c r="I254" s="1"/>
      <c r="J254" s="1"/>
      <c r="K254" s="1"/>
      <c r="L254" s="1"/>
      <c r="M254" s="1"/>
      <c r="N254" s="1"/>
      <c r="O254" s="1"/>
      <c r="P254" s="1"/>
      <c r="Q254" s="1"/>
      <c r="R254" s="1"/>
      <c r="S254" s="1"/>
      <c r="T254" s="1"/>
      <c r="U254" s="1"/>
      <c r="V254" s="1"/>
      <c r="W254" s="1"/>
      <c r="X254" s="1"/>
      <c r="Y254" s="1"/>
    </row>
    <row r="255" spans="1:25" ht="9.75" customHeight="1">
      <c r="A255" s="1"/>
      <c r="B255" s="72"/>
      <c r="C255" s="124"/>
      <c r="D255" s="1"/>
      <c r="E255" s="1"/>
      <c r="F255" s="1"/>
      <c r="G255" s="1"/>
      <c r="H255" s="1"/>
      <c r="I255" s="1"/>
      <c r="J255" s="1"/>
      <c r="K255" s="1"/>
      <c r="L255" s="1"/>
      <c r="M255" s="1"/>
      <c r="N255" s="1"/>
      <c r="O255" s="1"/>
      <c r="P255" s="1"/>
      <c r="Q255" s="1"/>
      <c r="R255" s="1"/>
      <c r="S255" s="1"/>
      <c r="T255" s="1"/>
      <c r="U255" s="1"/>
      <c r="V255" s="1"/>
      <c r="W255" s="1"/>
      <c r="X255" s="1"/>
      <c r="Y255" s="1"/>
    </row>
    <row r="256" spans="1:25" ht="9.75" customHeight="1">
      <c r="A256" s="1"/>
      <c r="B256" s="72"/>
      <c r="C256" s="124"/>
      <c r="D256" s="1"/>
      <c r="E256" s="1"/>
      <c r="F256" s="1"/>
      <c r="G256" s="1"/>
      <c r="H256" s="1"/>
      <c r="I256" s="1"/>
      <c r="J256" s="1"/>
      <c r="K256" s="1"/>
      <c r="L256" s="1"/>
      <c r="M256" s="1"/>
      <c r="N256" s="1"/>
      <c r="O256" s="1"/>
      <c r="P256" s="1"/>
      <c r="Q256" s="1"/>
      <c r="R256" s="1"/>
      <c r="S256" s="1"/>
      <c r="T256" s="1"/>
      <c r="U256" s="1"/>
      <c r="V256" s="1"/>
      <c r="W256" s="1"/>
      <c r="X256" s="1"/>
      <c r="Y256" s="1"/>
    </row>
    <row r="257" spans="1:25" ht="9.75" customHeight="1">
      <c r="A257" s="1"/>
      <c r="B257" s="72"/>
      <c r="C257" s="124"/>
      <c r="D257" s="1"/>
      <c r="E257" s="1"/>
      <c r="F257" s="1"/>
      <c r="G257" s="1"/>
      <c r="H257" s="1"/>
      <c r="I257" s="1"/>
      <c r="J257" s="1"/>
      <c r="K257" s="1"/>
      <c r="L257" s="1"/>
      <c r="M257" s="1"/>
      <c r="N257" s="1"/>
      <c r="O257" s="1"/>
      <c r="P257" s="1"/>
      <c r="Q257" s="1"/>
      <c r="R257" s="1"/>
      <c r="S257" s="1"/>
      <c r="T257" s="1"/>
      <c r="U257" s="1"/>
      <c r="V257" s="1"/>
      <c r="W257" s="1"/>
      <c r="X257" s="1"/>
      <c r="Y257" s="1"/>
    </row>
    <row r="258" spans="1:25" ht="9.75" customHeight="1">
      <c r="A258" s="1"/>
      <c r="B258" s="72"/>
      <c r="C258" s="124"/>
      <c r="D258" s="1"/>
      <c r="E258" s="1"/>
      <c r="F258" s="1"/>
      <c r="G258" s="1"/>
      <c r="H258" s="1"/>
      <c r="I258" s="1"/>
      <c r="J258" s="1"/>
      <c r="K258" s="1"/>
      <c r="L258" s="1"/>
      <c r="M258" s="1"/>
      <c r="N258" s="1"/>
      <c r="O258" s="1"/>
      <c r="P258" s="1"/>
      <c r="Q258" s="1"/>
      <c r="R258" s="1"/>
      <c r="S258" s="1"/>
      <c r="T258" s="1"/>
      <c r="U258" s="1"/>
      <c r="V258" s="1"/>
      <c r="W258" s="1"/>
      <c r="X258" s="1"/>
      <c r="Y258" s="1"/>
    </row>
    <row r="259" spans="1:25" ht="9.75" customHeight="1">
      <c r="A259" s="1"/>
      <c r="B259" s="72"/>
      <c r="C259" s="124"/>
      <c r="D259" s="1"/>
      <c r="E259" s="1"/>
      <c r="F259" s="1"/>
      <c r="G259" s="1"/>
      <c r="H259" s="1"/>
      <c r="I259" s="1"/>
      <c r="J259" s="1"/>
      <c r="K259" s="1"/>
      <c r="L259" s="1"/>
      <c r="M259" s="1"/>
      <c r="N259" s="1"/>
      <c r="O259" s="1"/>
      <c r="P259" s="1"/>
      <c r="Q259" s="1"/>
      <c r="R259" s="1"/>
      <c r="S259" s="1"/>
      <c r="T259" s="1"/>
      <c r="U259" s="1"/>
      <c r="V259" s="1"/>
      <c r="W259" s="1"/>
      <c r="X259" s="1"/>
      <c r="Y259" s="1"/>
    </row>
    <row r="260" spans="1:25" ht="9.75" customHeight="1">
      <c r="A260" s="1"/>
      <c r="B260" s="72"/>
      <c r="C260" s="124"/>
      <c r="D260" s="1"/>
      <c r="E260" s="1"/>
      <c r="F260" s="1"/>
      <c r="G260" s="1"/>
      <c r="H260" s="1"/>
      <c r="I260" s="1"/>
      <c r="J260" s="1"/>
      <c r="K260" s="1"/>
      <c r="L260" s="1"/>
      <c r="M260" s="1"/>
      <c r="N260" s="1"/>
      <c r="O260" s="1"/>
      <c r="P260" s="1"/>
      <c r="Q260" s="1"/>
      <c r="R260" s="1"/>
      <c r="S260" s="1"/>
      <c r="T260" s="1"/>
      <c r="U260" s="1"/>
      <c r="V260" s="1"/>
      <c r="W260" s="1"/>
      <c r="X260" s="1"/>
      <c r="Y260" s="1"/>
    </row>
    <row r="261" spans="1:25" ht="9.75" customHeight="1">
      <c r="A261" s="1"/>
      <c r="B261" s="72"/>
      <c r="C261" s="124"/>
      <c r="D261" s="1"/>
      <c r="E261" s="1"/>
      <c r="F261" s="1"/>
      <c r="G261" s="1"/>
      <c r="H261" s="1"/>
      <c r="I261" s="1"/>
      <c r="J261" s="1"/>
      <c r="K261" s="1"/>
      <c r="L261" s="1"/>
      <c r="M261" s="1"/>
      <c r="N261" s="1"/>
      <c r="O261" s="1"/>
      <c r="P261" s="1"/>
      <c r="Q261" s="1"/>
      <c r="R261" s="1"/>
      <c r="S261" s="1"/>
      <c r="T261" s="1"/>
      <c r="U261" s="1"/>
      <c r="V261" s="1"/>
      <c r="W261" s="1"/>
      <c r="X261" s="1"/>
      <c r="Y261" s="1"/>
    </row>
    <row r="262" spans="1:25" ht="9.75" customHeight="1">
      <c r="A262" s="1"/>
      <c r="B262" s="72"/>
      <c r="C262" s="124"/>
      <c r="D262" s="1"/>
      <c r="E262" s="1"/>
      <c r="F262" s="1"/>
      <c r="G262" s="1"/>
      <c r="H262" s="1"/>
      <c r="I262" s="1"/>
      <c r="J262" s="1"/>
      <c r="K262" s="1"/>
      <c r="L262" s="1"/>
      <c r="M262" s="1"/>
      <c r="N262" s="1"/>
      <c r="O262" s="1"/>
      <c r="P262" s="1"/>
      <c r="Q262" s="1"/>
      <c r="R262" s="1"/>
      <c r="S262" s="1"/>
      <c r="T262" s="1"/>
      <c r="U262" s="1"/>
      <c r="V262" s="1"/>
      <c r="W262" s="1"/>
      <c r="X262" s="1"/>
      <c r="Y262" s="1"/>
    </row>
    <row r="263" spans="1:25" ht="9.75" customHeight="1">
      <c r="A263" s="1"/>
      <c r="B263" s="72"/>
      <c r="C263" s="124"/>
      <c r="D263" s="1"/>
      <c r="E263" s="1"/>
      <c r="F263" s="1"/>
      <c r="G263" s="1"/>
      <c r="H263" s="1"/>
      <c r="I263" s="1"/>
      <c r="J263" s="1"/>
      <c r="K263" s="1"/>
      <c r="L263" s="1"/>
      <c r="M263" s="1"/>
      <c r="N263" s="1"/>
      <c r="O263" s="1"/>
      <c r="P263" s="1"/>
      <c r="Q263" s="1"/>
      <c r="R263" s="1"/>
      <c r="S263" s="1"/>
      <c r="T263" s="1"/>
      <c r="U263" s="1"/>
      <c r="V263" s="1"/>
      <c r="W263" s="1"/>
      <c r="X263" s="1"/>
      <c r="Y263" s="1"/>
    </row>
    <row r="264" spans="1:25" ht="9.75" customHeight="1">
      <c r="A264" s="1"/>
      <c r="B264" s="72"/>
      <c r="C264" s="124"/>
      <c r="D264" s="1"/>
      <c r="E264" s="1"/>
      <c r="F264" s="1"/>
      <c r="G264" s="1"/>
      <c r="H264" s="1"/>
      <c r="I264" s="1"/>
      <c r="J264" s="1"/>
      <c r="K264" s="1"/>
      <c r="L264" s="1"/>
      <c r="M264" s="1"/>
      <c r="N264" s="1"/>
      <c r="O264" s="1"/>
      <c r="P264" s="1"/>
      <c r="Q264" s="1"/>
      <c r="R264" s="1"/>
      <c r="S264" s="1"/>
      <c r="T264" s="1"/>
      <c r="U264" s="1"/>
      <c r="V264" s="1"/>
      <c r="W264" s="1"/>
      <c r="X264" s="1"/>
      <c r="Y264" s="1"/>
    </row>
    <row r="265" spans="1:25" ht="9.75" customHeight="1">
      <c r="A265" s="1"/>
      <c r="B265" s="72"/>
      <c r="C265" s="124"/>
      <c r="D265" s="1"/>
      <c r="E265" s="1"/>
      <c r="F265" s="1"/>
      <c r="G265" s="1"/>
      <c r="H265" s="1"/>
      <c r="I265" s="1"/>
      <c r="J265" s="1"/>
      <c r="K265" s="1"/>
      <c r="L265" s="1"/>
      <c r="M265" s="1"/>
      <c r="N265" s="1"/>
      <c r="O265" s="1"/>
      <c r="P265" s="1"/>
      <c r="Q265" s="1"/>
      <c r="R265" s="1"/>
      <c r="S265" s="1"/>
      <c r="T265" s="1"/>
      <c r="U265" s="1"/>
      <c r="V265" s="1"/>
      <c r="W265" s="1"/>
      <c r="X265" s="1"/>
      <c r="Y265" s="1"/>
    </row>
    <row r="266" spans="1:25" ht="9.75" customHeight="1">
      <c r="A266" s="1"/>
      <c r="B266" s="72"/>
      <c r="C266" s="124"/>
      <c r="D266" s="1"/>
      <c r="E266" s="1"/>
      <c r="F266" s="1"/>
      <c r="G266" s="1"/>
      <c r="H266" s="1"/>
      <c r="I266" s="1"/>
      <c r="J266" s="1"/>
      <c r="K266" s="1"/>
      <c r="L266" s="1"/>
      <c r="M266" s="1"/>
      <c r="N266" s="1"/>
      <c r="O266" s="1"/>
      <c r="P266" s="1"/>
      <c r="Q266" s="1"/>
      <c r="R266" s="1"/>
      <c r="S266" s="1"/>
      <c r="T266" s="1"/>
      <c r="U266" s="1"/>
      <c r="V266" s="1"/>
      <c r="W266" s="1"/>
      <c r="X266" s="1"/>
      <c r="Y266" s="1"/>
    </row>
    <row r="267" spans="1:25" ht="9.75" customHeight="1">
      <c r="A267" s="1"/>
      <c r="B267" s="72"/>
      <c r="C267" s="124"/>
      <c r="D267" s="1"/>
      <c r="E267" s="1"/>
      <c r="F267" s="1"/>
      <c r="G267" s="1"/>
      <c r="H267" s="1"/>
      <c r="I267" s="1"/>
      <c r="J267" s="1"/>
      <c r="K267" s="1"/>
      <c r="L267" s="1"/>
      <c r="M267" s="1"/>
      <c r="N267" s="1"/>
      <c r="O267" s="1"/>
      <c r="P267" s="1"/>
      <c r="Q267" s="1"/>
      <c r="R267" s="1"/>
      <c r="S267" s="1"/>
      <c r="T267" s="1"/>
      <c r="U267" s="1"/>
      <c r="V267" s="1"/>
      <c r="W267" s="1"/>
      <c r="X267" s="1"/>
      <c r="Y267" s="1"/>
    </row>
    <row r="268" spans="1:25" ht="9.75" customHeight="1">
      <c r="A268" s="1"/>
      <c r="B268" s="72"/>
      <c r="C268" s="124"/>
      <c r="D268" s="1"/>
      <c r="E268" s="1"/>
      <c r="F268" s="1"/>
      <c r="G268" s="1"/>
      <c r="H268" s="1"/>
      <c r="I268" s="1"/>
      <c r="J268" s="1"/>
      <c r="K268" s="1"/>
      <c r="L268" s="1"/>
      <c r="M268" s="1"/>
      <c r="N268" s="1"/>
      <c r="O268" s="1"/>
      <c r="P268" s="1"/>
      <c r="Q268" s="1"/>
      <c r="R268" s="1"/>
      <c r="S268" s="1"/>
      <c r="T268" s="1"/>
      <c r="U268" s="1"/>
      <c r="V268" s="1"/>
      <c r="W268" s="1"/>
      <c r="X268" s="1"/>
      <c r="Y268" s="1"/>
    </row>
    <row r="269" spans="1:25" ht="9.75" customHeight="1">
      <c r="A269" s="1"/>
      <c r="B269" s="72"/>
      <c r="C269" s="124"/>
      <c r="D269" s="1"/>
      <c r="E269" s="1"/>
      <c r="F269" s="1"/>
      <c r="G269" s="1"/>
      <c r="H269" s="1"/>
      <c r="I269" s="1"/>
      <c r="J269" s="1"/>
      <c r="K269" s="1"/>
      <c r="L269" s="1"/>
      <c r="M269" s="1"/>
      <c r="N269" s="1"/>
      <c r="O269" s="1"/>
      <c r="P269" s="1"/>
      <c r="Q269" s="1"/>
      <c r="R269" s="1"/>
      <c r="S269" s="1"/>
      <c r="T269" s="1"/>
      <c r="U269" s="1"/>
      <c r="V269" s="1"/>
      <c r="W269" s="1"/>
      <c r="X269" s="1"/>
      <c r="Y269" s="1"/>
    </row>
    <row r="270" spans="1:25" ht="9.75" customHeight="1">
      <c r="A270" s="1"/>
      <c r="B270" s="72"/>
      <c r="C270" s="124"/>
      <c r="D270" s="1"/>
      <c r="E270" s="1"/>
      <c r="F270" s="1"/>
      <c r="G270" s="1"/>
      <c r="H270" s="1"/>
      <c r="I270" s="1"/>
      <c r="J270" s="1"/>
      <c r="K270" s="1"/>
      <c r="L270" s="1"/>
      <c r="M270" s="1"/>
      <c r="N270" s="1"/>
      <c r="O270" s="1"/>
      <c r="P270" s="1"/>
      <c r="Q270" s="1"/>
      <c r="R270" s="1"/>
      <c r="S270" s="1"/>
      <c r="T270" s="1"/>
      <c r="U270" s="1"/>
      <c r="V270" s="1"/>
      <c r="W270" s="1"/>
      <c r="X270" s="1"/>
      <c r="Y270" s="1"/>
    </row>
    <row r="271" spans="1:25" ht="9.75" customHeight="1">
      <c r="A271" s="1"/>
      <c r="B271" s="72"/>
      <c r="C271" s="124"/>
      <c r="D271" s="1"/>
      <c r="E271" s="1"/>
      <c r="F271" s="1"/>
      <c r="G271" s="1"/>
      <c r="H271" s="1"/>
      <c r="I271" s="1"/>
      <c r="J271" s="1"/>
      <c r="K271" s="1"/>
      <c r="L271" s="1"/>
      <c r="M271" s="1"/>
      <c r="N271" s="1"/>
      <c r="O271" s="1"/>
      <c r="P271" s="1"/>
      <c r="Q271" s="1"/>
      <c r="R271" s="1"/>
      <c r="S271" s="1"/>
      <c r="T271" s="1"/>
      <c r="U271" s="1"/>
      <c r="V271" s="1"/>
      <c r="W271" s="1"/>
      <c r="X271" s="1"/>
      <c r="Y271" s="1"/>
    </row>
    <row r="272" spans="1:25" ht="9.75" customHeight="1">
      <c r="A272" s="1"/>
      <c r="B272" s="72"/>
      <c r="C272" s="124"/>
      <c r="D272" s="1"/>
      <c r="E272" s="1"/>
      <c r="F272" s="1"/>
      <c r="G272" s="1"/>
      <c r="H272" s="1"/>
      <c r="I272" s="1"/>
      <c r="J272" s="1"/>
      <c r="K272" s="1"/>
      <c r="L272" s="1"/>
      <c r="M272" s="1"/>
      <c r="N272" s="1"/>
      <c r="O272" s="1"/>
      <c r="P272" s="1"/>
      <c r="Q272" s="1"/>
      <c r="R272" s="1"/>
      <c r="S272" s="1"/>
      <c r="T272" s="1"/>
      <c r="U272" s="1"/>
      <c r="V272" s="1"/>
      <c r="W272" s="1"/>
      <c r="X272" s="1"/>
      <c r="Y272" s="1"/>
    </row>
    <row r="273" spans="1:25" ht="9.75" customHeight="1">
      <c r="A273" s="1"/>
      <c r="B273" s="72"/>
      <c r="C273" s="124"/>
      <c r="D273" s="1"/>
      <c r="E273" s="1"/>
      <c r="F273" s="1"/>
      <c r="G273" s="1"/>
      <c r="H273" s="1"/>
      <c r="I273" s="1"/>
      <c r="J273" s="1"/>
      <c r="K273" s="1"/>
      <c r="L273" s="1"/>
      <c r="M273" s="1"/>
      <c r="N273" s="1"/>
      <c r="O273" s="1"/>
      <c r="P273" s="1"/>
      <c r="Q273" s="1"/>
      <c r="R273" s="1"/>
      <c r="S273" s="1"/>
      <c r="T273" s="1"/>
      <c r="U273" s="1"/>
      <c r="V273" s="1"/>
      <c r="W273" s="1"/>
      <c r="X273" s="1"/>
      <c r="Y273" s="1"/>
    </row>
    <row r="274" spans="1:25" ht="9.75" customHeight="1">
      <c r="A274" s="1"/>
      <c r="B274" s="72"/>
      <c r="C274" s="124"/>
      <c r="D274" s="1"/>
      <c r="E274" s="1"/>
      <c r="F274" s="1"/>
      <c r="G274" s="1"/>
      <c r="H274" s="1"/>
      <c r="I274" s="1"/>
      <c r="J274" s="1"/>
      <c r="K274" s="1"/>
      <c r="L274" s="1"/>
      <c r="M274" s="1"/>
      <c r="N274" s="1"/>
      <c r="O274" s="1"/>
      <c r="P274" s="1"/>
      <c r="Q274" s="1"/>
      <c r="R274" s="1"/>
      <c r="S274" s="1"/>
      <c r="T274" s="1"/>
      <c r="U274" s="1"/>
      <c r="V274" s="1"/>
      <c r="W274" s="1"/>
      <c r="X274" s="1"/>
      <c r="Y274" s="1"/>
    </row>
    <row r="275" spans="1:25" ht="9.75" customHeight="1">
      <c r="A275" s="1"/>
      <c r="B275" s="72"/>
      <c r="C275" s="124"/>
      <c r="D275" s="1"/>
      <c r="E275" s="1"/>
      <c r="F275" s="1"/>
      <c r="G275" s="1"/>
      <c r="H275" s="1"/>
      <c r="I275" s="1"/>
      <c r="J275" s="1"/>
      <c r="K275" s="1"/>
      <c r="L275" s="1"/>
      <c r="M275" s="1"/>
      <c r="N275" s="1"/>
      <c r="O275" s="1"/>
      <c r="P275" s="1"/>
      <c r="Q275" s="1"/>
      <c r="R275" s="1"/>
      <c r="S275" s="1"/>
      <c r="T275" s="1"/>
      <c r="U275" s="1"/>
      <c r="V275" s="1"/>
      <c r="W275" s="1"/>
      <c r="X275" s="1"/>
      <c r="Y275" s="1"/>
    </row>
    <row r="276" spans="1:25" ht="9.75" customHeight="1">
      <c r="A276" s="1"/>
      <c r="B276" s="72"/>
      <c r="C276" s="124"/>
      <c r="D276" s="1"/>
      <c r="E276" s="1"/>
      <c r="F276" s="1"/>
      <c r="G276" s="1"/>
      <c r="H276" s="1"/>
      <c r="I276" s="1"/>
      <c r="J276" s="1"/>
      <c r="K276" s="1"/>
      <c r="L276" s="1"/>
      <c r="M276" s="1"/>
      <c r="N276" s="1"/>
      <c r="O276" s="1"/>
      <c r="P276" s="1"/>
      <c r="Q276" s="1"/>
      <c r="R276" s="1"/>
      <c r="S276" s="1"/>
      <c r="T276" s="1"/>
      <c r="U276" s="1"/>
      <c r="V276" s="1"/>
      <c r="W276" s="1"/>
      <c r="X276" s="1"/>
      <c r="Y276" s="1"/>
    </row>
    <row r="277" spans="1:25" ht="9.75" customHeight="1">
      <c r="A277" s="1"/>
      <c r="B277" s="72"/>
      <c r="C277" s="124"/>
      <c r="D277" s="1"/>
      <c r="E277" s="1"/>
      <c r="F277" s="1"/>
      <c r="G277" s="1"/>
      <c r="H277" s="1"/>
      <c r="I277" s="1"/>
      <c r="J277" s="1"/>
      <c r="K277" s="1"/>
      <c r="L277" s="1"/>
      <c r="M277" s="1"/>
      <c r="N277" s="1"/>
      <c r="O277" s="1"/>
      <c r="P277" s="1"/>
      <c r="Q277" s="1"/>
      <c r="R277" s="1"/>
      <c r="S277" s="1"/>
      <c r="T277" s="1"/>
      <c r="U277" s="1"/>
      <c r="V277" s="1"/>
      <c r="W277" s="1"/>
      <c r="X277" s="1"/>
      <c r="Y277" s="1"/>
    </row>
    <row r="278" spans="1:25" ht="9.75" customHeight="1">
      <c r="A278" s="1"/>
      <c r="B278" s="72"/>
      <c r="C278" s="124"/>
      <c r="D278" s="1"/>
      <c r="E278" s="1"/>
      <c r="F278" s="1"/>
      <c r="G278" s="1"/>
      <c r="H278" s="1"/>
      <c r="I278" s="1"/>
      <c r="J278" s="1"/>
      <c r="K278" s="1"/>
      <c r="L278" s="1"/>
      <c r="M278" s="1"/>
      <c r="N278" s="1"/>
      <c r="O278" s="1"/>
      <c r="P278" s="1"/>
      <c r="Q278" s="1"/>
      <c r="R278" s="1"/>
      <c r="S278" s="1"/>
      <c r="T278" s="1"/>
      <c r="U278" s="1"/>
      <c r="V278" s="1"/>
      <c r="W278" s="1"/>
      <c r="X278" s="1"/>
      <c r="Y278" s="1"/>
    </row>
    <row r="279" spans="1:25" ht="9.75" customHeight="1">
      <c r="A279" s="1"/>
      <c r="B279" s="72"/>
      <c r="C279" s="124"/>
      <c r="D279" s="1"/>
      <c r="E279" s="1"/>
      <c r="F279" s="1"/>
      <c r="G279" s="1"/>
      <c r="H279" s="1"/>
      <c r="I279" s="1"/>
      <c r="J279" s="1"/>
      <c r="K279" s="1"/>
      <c r="L279" s="1"/>
      <c r="M279" s="1"/>
      <c r="N279" s="1"/>
      <c r="O279" s="1"/>
      <c r="P279" s="1"/>
      <c r="Q279" s="1"/>
      <c r="R279" s="1"/>
      <c r="S279" s="1"/>
      <c r="T279" s="1"/>
      <c r="U279" s="1"/>
      <c r="V279" s="1"/>
      <c r="W279" s="1"/>
      <c r="X279" s="1"/>
      <c r="Y279" s="1"/>
    </row>
    <row r="280" spans="1:25" ht="9.75" customHeight="1">
      <c r="A280" s="1"/>
      <c r="B280" s="72"/>
      <c r="C280" s="124"/>
      <c r="D280" s="1"/>
      <c r="E280" s="1"/>
      <c r="F280" s="1"/>
      <c r="G280" s="1"/>
      <c r="H280" s="1"/>
      <c r="I280" s="1"/>
      <c r="J280" s="1"/>
      <c r="K280" s="1"/>
      <c r="L280" s="1"/>
      <c r="M280" s="1"/>
      <c r="N280" s="1"/>
      <c r="O280" s="1"/>
      <c r="P280" s="1"/>
      <c r="Q280" s="1"/>
      <c r="R280" s="1"/>
      <c r="S280" s="1"/>
      <c r="T280" s="1"/>
      <c r="U280" s="1"/>
      <c r="V280" s="1"/>
      <c r="W280" s="1"/>
      <c r="X280" s="1"/>
      <c r="Y280" s="1"/>
    </row>
    <row r="281" spans="1:25" ht="9.75" customHeight="1">
      <c r="A281" s="1"/>
      <c r="B281" s="72"/>
      <c r="C281" s="124"/>
      <c r="D281" s="1"/>
      <c r="E281" s="1"/>
      <c r="F281" s="1"/>
      <c r="G281" s="1"/>
      <c r="H281" s="1"/>
      <c r="I281" s="1"/>
      <c r="J281" s="1"/>
      <c r="K281" s="1"/>
      <c r="L281" s="1"/>
      <c r="M281" s="1"/>
      <c r="N281" s="1"/>
      <c r="O281" s="1"/>
      <c r="P281" s="1"/>
      <c r="Q281" s="1"/>
      <c r="R281" s="1"/>
      <c r="S281" s="1"/>
      <c r="T281" s="1"/>
      <c r="U281" s="1"/>
      <c r="V281" s="1"/>
      <c r="W281" s="1"/>
      <c r="X281" s="1"/>
      <c r="Y281" s="1"/>
    </row>
    <row r="282" spans="1:25" ht="9.75" customHeight="1">
      <c r="A282" s="1"/>
      <c r="B282" s="72"/>
      <c r="C282" s="124"/>
      <c r="D282" s="1"/>
      <c r="E282" s="1"/>
      <c r="F282" s="1"/>
      <c r="G282" s="1"/>
      <c r="H282" s="1"/>
      <c r="I282" s="1"/>
      <c r="J282" s="1"/>
      <c r="K282" s="1"/>
      <c r="L282" s="1"/>
      <c r="M282" s="1"/>
      <c r="N282" s="1"/>
      <c r="O282" s="1"/>
      <c r="P282" s="1"/>
      <c r="Q282" s="1"/>
      <c r="R282" s="1"/>
      <c r="S282" s="1"/>
      <c r="T282" s="1"/>
      <c r="U282" s="1"/>
      <c r="V282" s="1"/>
      <c r="W282" s="1"/>
      <c r="X282" s="1"/>
      <c r="Y282" s="1"/>
    </row>
    <row r="283" spans="1:25" ht="9.75" customHeight="1">
      <c r="A283" s="1"/>
      <c r="B283" s="72"/>
      <c r="C283" s="124"/>
      <c r="D283" s="1"/>
      <c r="E283" s="1"/>
      <c r="F283" s="1"/>
      <c r="G283" s="1"/>
      <c r="H283" s="1"/>
      <c r="I283" s="1"/>
      <c r="J283" s="1"/>
      <c r="K283" s="1"/>
      <c r="L283" s="1"/>
      <c r="M283" s="1"/>
      <c r="N283" s="1"/>
      <c r="O283" s="1"/>
      <c r="P283" s="1"/>
      <c r="Q283" s="1"/>
      <c r="R283" s="1"/>
      <c r="S283" s="1"/>
      <c r="T283" s="1"/>
      <c r="U283" s="1"/>
      <c r="V283" s="1"/>
      <c r="W283" s="1"/>
      <c r="X283" s="1"/>
      <c r="Y283" s="1"/>
    </row>
    <row r="284" spans="1:25" ht="9.75" customHeight="1">
      <c r="A284" s="1"/>
      <c r="B284" s="72"/>
      <c r="C284" s="124"/>
      <c r="D284" s="1"/>
      <c r="E284" s="1"/>
      <c r="F284" s="1"/>
      <c r="G284" s="1"/>
      <c r="H284" s="1"/>
      <c r="I284" s="1"/>
      <c r="J284" s="1"/>
      <c r="K284" s="1"/>
      <c r="L284" s="1"/>
      <c r="M284" s="1"/>
      <c r="N284" s="1"/>
      <c r="O284" s="1"/>
      <c r="P284" s="1"/>
      <c r="Q284" s="1"/>
      <c r="R284" s="1"/>
      <c r="S284" s="1"/>
      <c r="T284" s="1"/>
      <c r="U284" s="1"/>
      <c r="V284" s="1"/>
      <c r="W284" s="1"/>
      <c r="X284" s="1"/>
      <c r="Y284" s="1"/>
    </row>
    <row r="285" spans="1:25" ht="9.75" customHeight="1">
      <c r="A285" s="1"/>
      <c r="B285" s="72"/>
      <c r="C285" s="124"/>
      <c r="D285" s="1"/>
      <c r="E285" s="1"/>
      <c r="F285" s="1"/>
      <c r="G285" s="1"/>
      <c r="H285" s="1"/>
      <c r="I285" s="1"/>
      <c r="J285" s="1"/>
      <c r="K285" s="1"/>
      <c r="L285" s="1"/>
      <c r="M285" s="1"/>
      <c r="N285" s="1"/>
      <c r="O285" s="1"/>
      <c r="P285" s="1"/>
      <c r="Q285" s="1"/>
      <c r="R285" s="1"/>
      <c r="S285" s="1"/>
      <c r="T285" s="1"/>
      <c r="U285" s="1"/>
      <c r="V285" s="1"/>
      <c r="W285" s="1"/>
      <c r="X285" s="1"/>
      <c r="Y285" s="1"/>
    </row>
    <row r="286" spans="1:25" ht="9.75" customHeight="1">
      <c r="A286" s="1"/>
      <c r="B286" s="72"/>
      <c r="C286" s="124"/>
      <c r="D286" s="1"/>
      <c r="E286" s="1"/>
      <c r="F286" s="1"/>
      <c r="G286" s="1"/>
      <c r="H286" s="1"/>
      <c r="I286" s="1"/>
      <c r="J286" s="1"/>
      <c r="K286" s="1"/>
      <c r="L286" s="1"/>
      <c r="M286" s="1"/>
      <c r="N286" s="1"/>
      <c r="O286" s="1"/>
      <c r="P286" s="1"/>
      <c r="Q286" s="1"/>
      <c r="R286" s="1"/>
      <c r="S286" s="1"/>
      <c r="T286" s="1"/>
      <c r="U286" s="1"/>
      <c r="V286" s="1"/>
      <c r="W286" s="1"/>
      <c r="X286" s="1"/>
      <c r="Y286" s="1"/>
    </row>
    <row r="287" spans="1:25" ht="9.75" customHeight="1">
      <c r="A287" s="1"/>
      <c r="B287" s="72"/>
      <c r="C287" s="124"/>
      <c r="D287" s="1"/>
      <c r="E287" s="1"/>
      <c r="F287" s="1"/>
      <c r="G287" s="1"/>
      <c r="H287" s="1"/>
      <c r="I287" s="1"/>
      <c r="J287" s="1"/>
      <c r="K287" s="1"/>
      <c r="L287" s="1"/>
      <c r="M287" s="1"/>
      <c r="N287" s="1"/>
      <c r="O287" s="1"/>
      <c r="P287" s="1"/>
      <c r="Q287" s="1"/>
      <c r="R287" s="1"/>
      <c r="S287" s="1"/>
      <c r="T287" s="1"/>
      <c r="U287" s="1"/>
      <c r="V287" s="1"/>
      <c r="W287" s="1"/>
      <c r="X287" s="1"/>
      <c r="Y287" s="1"/>
    </row>
    <row r="288" spans="1:25" ht="9.75" customHeight="1">
      <c r="A288" s="1"/>
      <c r="B288" s="72"/>
      <c r="C288" s="124"/>
      <c r="D288" s="1"/>
      <c r="E288" s="1"/>
      <c r="F288" s="1"/>
      <c r="G288" s="1"/>
      <c r="H288" s="1"/>
      <c r="I288" s="1"/>
      <c r="J288" s="1"/>
      <c r="K288" s="1"/>
      <c r="L288" s="1"/>
      <c r="M288" s="1"/>
      <c r="N288" s="1"/>
      <c r="O288" s="1"/>
      <c r="P288" s="1"/>
      <c r="Q288" s="1"/>
      <c r="R288" s="1"/>
      <c r="S288" s="1"/>
      <c r="T288" s="1"/>
      <c r="U288" s="1"/>
      <c r="V288" s="1"/>
      <c r="W288" s="1"/>
      <c r="X288" s="1"/>
      <c r="Y288" s="1"/>
    </row>
    <row r="289" spans="1:25" ht="9.75" customHeight="1">
      <c r="A289" s="1"/>
      <c r="B289" s="72"/>
      <c r="C289" s="124"/>
      <c r="D289" s="1"/>
      <c r="E289" s="1"/>
      <c r="F289" s="1"/>
      <c r="G289" s="1"/>
      <c r="H289" s="1"/>
      <c r="I289" s="1"/>
      <c r="J289" s="1"/>
      <c r="K289" s="1"/>
      <c r="L289" s="1"/>
      <c r="M289" s="1"/>
      <c r="N289" s="1"/>
      <c r="O289" s="1"/>
      <c r="P289" s="1"/>
      <c r="Q289" s="1"/>
      <c r="R289" s="1"/>
      <c r="S289" s="1"/>
      <c r="T289" s="1"/>
      <c r="U289" s="1"/>
      <c r="V289" s="1"/>
      <c r="W289" s="1"/>
      <c r="X289" s="1"/>
      <c r="Y289" s="1"/>
    </row>
    <row r="290" spans="1:25" ht="9.75" customHeight="1">
      <c r="A290" s="1"/>
      <c r="B290" s="72"/>
      <c r="C290" s="124"/>
      <c r="D290" s="1"/>
      <c r="E290" s="1"/>
      <c r="F290" s="1"/>
      <c r="G290" s="1"/>
      <c r="H290" s="1"/>
      <c r="I290" s="1"/>
      <c r="J290" s="1"/>
      <c r="K290" s="1"/>
      <c r="L290" s="1"/>
      <c r="M290" s="1"/>
      <c r="N290" s="1"/>
      <c r="O290" s="1"/>
      <c r="P290" s="1"/>
      <c r="Q290" s="1"/>
      <c r="R290" s="1"/>
      <c r="S290" s="1"/>
      <c r="T290" s="1"/>
      <c r="U290" s="1"/>
      <c r="V290" s="1"/>
      <c r="W290" s="1"/>
      <c r="X290" s="1"/>
      <c r="Y290" s="1"/>
    </row>
    <row r="291" spans="1:25" ht="9.75" customHeight="1">
      <c r="A291" s="1"/>
      <c r="B291" s="72"/>
      <c r="C291" s="124"/>
      <c r="D291" s="1"/>
      <c r="E291" s="1"/>
      <c r="F291" s="1"/>
      <c r="G291" s="1"/>
      <c r="H291" s="1"/>
      <c r="I291" s="1"/>
      <c r="J291" s="1"/>
      <c r="K291" s="1"/>
      <c r="L291" s="1"/>
      <c r="M291" s="1"/>
      <c r="N291" s="1"/>
      <c r="O291" s="1"/>
      <c r="P291" s="1"/>
      <c r="Q291" s="1"/>
      <c r="R291" s="1"/>
      <c r="S291" s="1"/>
      <c r="T291" s="1"/>
      <c r="U291" s="1"/>
      <c r="V291" s="1"/>
      <c r="W291" s="1"/>
      <c r="X291" s="1"/>
      <c r="Y291" s="1"/>
    </row>
    <row r="292" spans="1:25" ht="9.75" customHeight="1">
      <c r="A292" s="1"/>
      <c r="B292" s="72"/>
      <c r="C292" s="124"/>
      <c r="D292" s="1"/>
      <c r="E292" s="1"/>
      <c r="F292" s="1"/>
      <c r="G292" s="1"/>
      <c r="H292" s="1"/>
      <c r="I292" s="1"/>
      <c r="J292" s="1"/>
      <c r="K292" s="1"/>
      <c r="L292" s="1"/>
      <c r="M292" s="1"/>
      <c r="N292" s="1"/>
      <c r="O292" s="1"/>
      <c r="P292" s="1"/>
      <c r="Q292" s="1"/>
      <c r="R292" s="1"/>
      <c r="S292" s="1"/>
      <c r="T292" s="1"/>
      <c r="U292" s="1"/>
      <c r="V292" s="1"/>
      <c r="W292" s="1"/>
      <c r="X292" s="1"/>
      <c r="Y292" s="1"/>
    </row>
    <row r="293" spans="1:25" ht="9.75" customHeight="1">
      <c r="A293" s="1"/>
      <c r="B293" s="72"/>
      <c r="C293" s="124"/>
      <c r="D293" s="1"/>
      <c r="E293" s="1"/>
      <c r="F293" s="1"/>
      <c r="G293" s="1"/>
      <c r="H293" s="1"/>
      <c r="I293" s="1"/>
      <c r="J293" s="1"/>
      <c r="K293" s="1"/>
      <c r="L293" s="1"/>
      <c r="M293" s="1"/>
      <c r="N293" s="1"/>
      <c r="O293" s="1"/>
      <c r="P293" s="1"/>
      <c r="Q293" s="1"/>
      <c r="R293" s="1"/>
      <c r="S293" s="1"/>
      <c r="T293" s="1"/>
      <c r="U293" s="1"/>
      <c r="V293" s="1"/>
      <c r="W293" s="1"/>
      <c r="X293" s="1"/>
      <c r="Y293" s="1"/>
    </row>
    <row r="294" spans="1:25" ht="9.75" customHeight="1">
      <c r="A294" s="1"/>
      <c r="B294" s="72"/>
      <c r="C294" s="124"/>
      <c r="D294" s="1"/>
      <c r="E294" s="1"/>
      <c r="F294" s="1"/>
      <c r="G294" s="1"/>
      <c r="H294" s="1"/>
      <c r="I294" s="1"/>
      <c r="J294" s="1"/>
      <c r="K294" s="1"/>
      <c r="L294" s="1"/>
      <c r="M294" s="1"/>
      <c r="N294" s="1"/>
      <c r="O294" s="1"/>
      <c r="P294" s="1"/>
      <c r="Q294" s="1"/>
      <c r="R294" s="1"/>
      <c r="S294" s="1"/>
      <c r="T294" s="1"/>
      <c r="U294" s="1"/>
      <c r="V294" s="1"/>
      <c r="W294" s="1"/>
      <c r="X294" s="1"/>
      <c r="Y294" s="1"/>
    </row>
    <row r="295" spans="1:25" ht="9.75" customHeight="1">
      <c r="A295" s="1"/>
      <c r="B295" s="72"/>
      <c r="C295" s="124"/>
      <c r="D295" s="1"/>
      <c r="E295" s="1"/>
      <c r="F295" s="1"/>
      <c r="G295" s="1"/>
      <c r="H295" s="1"/>
      <c r="I295" s="1"/>
      <c r="J295" s="1"/>
      <c r="K295" s="1"/>
      <c r="L295" s="1"/>
      <c r="M295" s="1"/>
      <c r="N295" s="1"/>
      <c r="O295" s="1"/>
      <c r="P295" s="1"/>
      <c r="Q295" s="1"/>
      <c r="R295" s="1"/>
      <c r="S295" s="1"/>
      <c r="T295" s="1"/>
      <c r="U295" s="1"/>
      <c r="V295" s="1"/>
      <c r="W295" s="1"/>
      <c r="X295" s="1"/>
      <c r="Y295" s="1"/>
    </row>
    <row r="296" spans="1:25" ht="9.75" customHeight="1">
      <c r="A296" s="1"/>
      <c r="B296" s="72"/>
      <c r="C296" s="124"/>
      <c r="D296" s="1"/>
      <c r="E296" s="1"/>
      <c r="F296" s="1"/>
      <c r="G296" s="1"/>
      <c r="H296" s="1"/>
      <c r="I296" s="1"/>
      <c r="J296" s="1"/>
      <c r="K296" s="1"/>
      <c r="L296" s="1"/>
      <c r="M296" s="1"/>
      <c r="N296" s="1"/>
      <c r="O296" s="1"/>
      <c r="P296" s="1"/>
      <c r="Q296" s="1"/>
      <c r="R296" s="1"/>
      <c r="S296" s="1"/>
      <c r="T296" s="1"/>
      <c r="U296" s="1"/>
      <c r="V296" s="1"/>
      <c r="W296" s="1"/>
      <c r="X296" s="1"/>
      <c r="Y296" s="1"/>
    </row>
    <row r="297" spans="1:25" ht="9.75" customHeight="1">
      <c r="A297" s="1"/>
      <c r="B297" s="72"/>
      <c r="C297" s="124"/>
      <c r="D297" s="1"/>
      <c r="E297" s="1"/>
      <c r="F297" s="1"/>
      <c r="G297" s="1"/>
      <c r="H297" s="1"/>
      <c r="I297" s="1"/>
      <c r="J297" s="1"/>
      <c r="K297" s="1"/>
      <c r="L297" s="1"/>
      <c r="M297" s="1"/>
      <c r="N297" s="1"/>
      <c r="O297" s="1"/>
      <c r="P297" s="1"/>
      <c r="Q297" s="1"/>
      <c r="R297" s="1"/>
      <c r="S297" s="1"/>
      <c r="T297" s="1"/>
      <c r="U297" s="1"/>
      <c r="V297" s="1"/>
      <c r="W297" s="1"/>
      <c r="X297" s="1"/>
      <c r="Y297" s="1"/>
    </row>
    <row r="298" spans="1:25" ht="9.75" customHeight="1">
      <c r="A298" s="1"/>
      <c r="B298" s="72"/>
      <c r="C298" s="124"/>
      <c r="D298" s="1"/>
      <c r="E298" s="1"/>
      <c r="F298" s="1"/>
      <c r="G298" s="1"/>
      <c r="H298" s="1"/>
      <c r="I298" s="1"/>
      <c r="J298" s="1"/>
      <c r="K298" s="1"/>
      <c r="L298" s="1"/>
      <c r="M298" s="1"/>
      <c r="N298" s="1"/>
      <c r="O298" s="1"/>
      <c r="P298" s="1"/>
      <c r="Q298" s="1"/>
      <c r="R298" s="1"/>
      <c r="S298" s="1"/>
      <c r="T298" s="1"/>
      <c r="U298" s="1"/>
      <c r="V298" s="1"/>
      <c r="W298" s="1"/>
      <c r="X298" s="1"/>
      <c r="Y298" s="1"/>
    </row>
    <row r="299" spans="1:25" ht="9.75" customHeight="1">
      <c r="A299" s="1"/>
      <c r="B299" s="72"/>
      <c r="C299" s="124"/>
      <c r="D299" s="1"/>
      <c r="E299" s="1"/>
      <c r="F299" s="1"/>
      <c r="G299" s="1"/>
      <c r="H299" s="1"/>
      <c r="I299" s="1"/>
      <c r="J299" s="1"/>
      <c r="K299" s="1"/>
      <c r="L299" s="1"/>
      <c r="M299" s="1"/>
      <c r="N299" s="1"/>
      <c r="O299" s="1"/>
      <c r="P299" s="1"/>
      <c r="Q299" s="1"/>
      <c r="R299" s="1"/>
      <c r="S299" s="1"/>
      <c r="T299" s="1"/>
      <c r="U299" s="1"/>
      <c r="V299" s="1"/>
      <c r="W299" s="1"/>
      <c r="X299" s="1"/>
      <c r="Y299" s="1"/>
    </row>
    <row r="300" spans="1:25" ht="9.75" customHeight="1">
      <c r="A300" s="1"/>
      <c r="B300" s="72"/>
      <c r="C300" s="124"/>
      <c r="D300" s="1"/>
      <c r="E300" s="1"/>
      <c r="F300" s="1"/>
      <c r="G300" s="1"/>
      <c r="H300" s="1"/>
      <c r="I300" s="1"/>
      <c r="J300" s="1"/>
      <c r="K300" s="1"/>
      <c r="L300" s="1"/>
      <c r="M300" s="1"/>
      <c r="N300" s="1"/>
      <c r="O300" s="1"/>
      <c r="P300" s="1"/>
      <c r="Q300" s="1"/>
      <c r="R300" s="1"/>
      <c r="S300" s="1"/>
      <c r="T300" s="1"/>
      <c r="U300" s="1"/>
      <c r="V300" s="1"/>
      <c r="W300" s="1"/>
      <c r="X300" s="1"/>
      <c r="Y300" s="1"/>
    </row>
    <row r="301" spans="1:25" ht="9.75" customHeight="1">
      <c r="A301" s="1"/>
      <c r="B301" s="72"/>
      <c r="C301" s="124"/>
      <c r="D301" s="1"/>
      <c r="E301" s="1"/>
      <c r="F301" s="1"/>
      <c r="G301" s="1"/>
      <c r="H301" s="1"/>
      <c r="I301" s="1"/>
      <c r="J301" s="1"/>
      <c r="K301" s="1"/>
      <c r="L301" s="1"/>
      <c r="M301" s="1"/>
      <c r="N301" s="1"/>
      <c r="O301" s="1"/>
      <c r="P301" s="1"/>
      <c r="Q301" s="1"/>
      <c r="R301" s="1"/>
      <c r="S301" s="1"/>
      <c r="T301" s="1"/>
      <c r="U301" s="1"/>
      <c r="V301" s="1"/>
      <c r="W301" s="1"/>
      <c r="X301" s="1"/>
      <c r="Y301" s="1"/>
    </row>
    <row r="302" spans="1:25" ht="9.75" customHeight="1">
      <c r="A302" s="1"/>
      <c r="B302" s="72"/>
      <c r="C302" s="124"/>
      <c r="D302" s="1"/>
      <c r="E302" s="1"/>
      <c r="F302" s="1"/>
      <c r="G302" s="1"/>
      <c r="H302" s="1"/>
      <c r="I302" s="1"/>
      <c r="J302" s="1"/>
      <c r="K302" s="1"/>
      <c r="L302" s="1"/>
      <c r="M302" s="1"/>
      <c r="N302" s="1"/>
      <c r="O302" s="1"/>
      <c r="P302" s="1"/>
      <c r="Q302" s="1"/>
      <c r="R302" s="1"/>
      <c r="S302" s="1"/>
      <c r="T302" s="1"/>
      <c r="U302" s="1"/>
      <c r="V302" s="1"/>
      <c r="W302" s="1"/>
      <c r="X302" s="1"/>
      <c r="Y302" s="1"/>
    </row>
    <row r="303" spans="1:25" ht="9.75" customHeight="1">
      <c r="A303" s="1"/>
      <c r="B303" s="72"/>
      <c r="C303" s="124"/>
      <c r="D303" s="1"/>
      <c r="E303" s="1"/>
      <c r="F303" s="1"/>
      <c r="G303" s="1"/>
      <c r="H303" s="1"/>
      <c r="I303" s="1"/>
      <c r="J303" s="1"/>
      <c r="K303" s="1"/>
      <c r="L303" s="1"/>
      <c r="M303" s="1"/>
      <c r="N303" s="1"/>
      <c r="O303" s="1"/>
      <c r="P303" s="1"/>
      <c r="Q303" s="1"/>
      <c r="R303" s="1"/>
      <c r="S303" s="1"/>
      <c r="T303" s="1"/>
      <c r="U303" s="1"/>
      <c r="V303" s="1"/>
      <c r="W303" s="1"/>
      <c r="X303" s="1"/>
      <c r="Y303" s="1"/>
    </row>
    <row r="304" spans="1:25" ht="9.75" customHeight="1">
      <c r="A304" s="1"/>
      <c r="B304" s="72"/>
      <c r="C304" s="124"/>
      <c r="D304" s="1"/>
      <c r="E304" s="1"/>
      <c r="F304" s="1"/>
      <c r="G304" s="1"/>
      <c r="H304" s="1"/>
      <c r="I304" s="1"/>
      <c r="J304" s="1"/>
      <c r="K304" s="1"/>
      <c r="L304" s="1"/>
      <c r="M304" s="1"/>
      <c r="N304" s="1"/>
      <c r="O304" s="1"/>
      <c r="P304" s="1"/>
      <c r="Q304" s="1"/>
      <c r="R304" s="1"/>
      <c r="S304" s="1"/>
      <c r="T304" s="1"/>
      <c r="U304" s="1"/>
      <c r="V304" s="1"/>
      <c r="W304" s="1"/>
      <c r="X304" s="1"/>
      <c r="Y304" s="1"/>
    </row>
    <row r="305" spans="1:25" ht="9.75" customHeight="1">
      <c r="A305" s="1"/>
      <c r="B305" s="72"/>
      <c r="C305" s="124"/>
      <c r="D305" s="1"/>
      <c r="E305" s="1"/>
      <c r="F305" s="1"/>
      <c r="G305" s="1"/>
      <c r="H305" s="1"/>
      <c r="I305" s="1"/>
      <c r="J305" s="1"/>
      <c r="K305" s="1"/>
      <c r="L305" s="1"/>
      <c r="M305" s="1"/>
      <c r="N305" s="1"/>
      <c r="O305" s="1"/>
      <c r="P305" s="1"/>
      <c r="Q305" s="1"/>
      <c r="R305" s="1"/>
      <c r="S305" s="1"/>
      <c r="T305" s="1"/>
      <c r="U305" s="1"/>
      <c r="V305" s="1"/>
      <c r="W305" s="1"/>
      <c r="X305" s="1"/>
      <c r="Y305" s="1"/>
    </row>
    <row r="306" spans="1:25" ht="9.75" customHeight="1">
      <c r="A306" s="1"/>
      <c r="B306" s="72"/>
      <c r="C306" s="124"/>
      <c r="D306" s="1"/>
      <c r="E306" s="1"/>
      <c r="F306" s="1"/>
      <c r="G306" s="1"/>
      <c r="H306" s="1"/>
      <c r="I306" s="1"/>
      <c r="J306" s="1"/>
      <c r="K306" s="1"/>
      <c r="L306" s="1"/>
      <c r="M306" s="1"/>
      <c r="N306" s="1"/>
      <c r="O306" s="1"/>
      <c r="P306" s="1"/>
      <c r="Q306" s="1"/>
      <c r="R306" s="1"/>
      <c r="S306" s="1"/>
      <c r="T306" s="1"/>
      <c r="U306" s="1"/>
      <c r="V306" s="1"/>
      <c r="W306" s="1"/>
      <c r="X306" s="1"/>
      <c r="Y306" s="1"/>
    </row>
    <row r="307" spans="1:25" ht="9.75" customHeight="1">
      <c r="A307" s="1"/>
      <c r="B307" s="72"/>
      <c r="C307" s="124"/>
      <c r="D307" s="1"/>
      <c r="E307" s="1"/>
      <c r="F307" s="1"/>
      <c r="G307" s="1"/>
      <c r="H307" s="1"/>
      <c r="I307" s="1"/>
      <c r="J307" s="1"/>
      <c r="K307" s="1"/>
      <c r="L307" s="1"/>
      <c r="M307" s="1"/>
      <c r="N307" s="1"/>
      <c r="O307" s="1"/>
      <c r="P307" s="1"/>
      <c r="Q307" s="1"/>
      <c r="R307" s="1"/>
      <c r="S307" s="1"/>
      <c r="T307" s="1"/>
      <c r="U307" s="1"/>
      <c r="V307" s="1"/>
      <c r="W307" s="1"/>
      <c r="X307" s="1"/>
      <c r="Y307" s="1"/>
    </row>
    <row r="308" spans="1:25" ht="9.75" customHeight="1">
      <c r="A308" s="1"/>
      <c r="B308" s="72"/>
      <c r="C308" s="124"/>
      <c r="D308" s="1"/>
      <c r="E308" s="1"/>
      <c r="F308" s="1"/>
      <c r="G308" s="1"/>
      <c r="H308" s="1"/>
      <c r="I308" s="1"/>
      <c r="J308" s="1"/>
      <c r="K308" s="1"/>
      <c r="L308" s="1"/>
      <c r="M308" s="1"/>
      <c r="N308" s="1"/>
      <c r="O308" s="1"/>
      <c r="P308" s="1"/>
      <c r="Q308" s="1"/>
      <c r="R308" s="1"/>
      <c r="S308" s="1"/>
      <c r="T308" s="1"/>
      <c r="U308" s="1"/>
      <c r="V308" s="1"/>
      <c r="W308" s="1"/>
      <c r="X308" s="1"/>
      <c r="Y308" s="1"/>
    </row>
    <row r="309" spans="1:25" ht="9.75" customHeight="1">
      <c r="A309" s="1"/>
      <c r="B309" s="72"/>
      <c r="C309" s="124"/>
      <c r="D309" s="1"/>
      <c r="E309" s="1"/>
      <c r="F309" s="1"/>
      <c r="G309" s="1"/>
      <c r="H309" s="1"/>
      <c r="I309" s="1"/>
      <c r="J309" s="1"/>
      <c r="K309" s="1"/>
      <c r="L309" s="1"/>
      <c r="M309" s="1"/>
      <c r="N309" s="1"/>
      <c r="O309" s="1"/>
      <c r="P309" s="1"/>
      <c r="Q309" s="1"/>
      <c r="R309" s="1"/>
      <c r="S309" s="1"/>
      <c r="T309" s="1"/>
      <c r="U309" s="1"/>
      <c r="V309" s="1"/>
      <c r="W309" s="1"/>
      <c r="X309" s="1"/>
      <c r="Y309" s="1"/>
    </row>
    <row r="310" spans="1:25" ht="9.75" customHeight="1">
      <c r="A310" s="1"/>
      <c r="B310" s="72"/>
      <c r="C310" s="124"/>
      <c r="D310" s="1"/>
      <c r="E310" s="1"/>
      <c r="F310" s="1"/>
      <c r="G310" s="1"/>
      <c r="H310" s="1"/>
      <c r="I310" s="1"/>
      <c r="J310" s="1"/>
      <c r="K310" s="1"/>
      <c r="L310" s="1"/>
      <c r="M310" s="1"/>
      <c r="N310" s="1"/>
      <c r="O310" s="1"/>
      <c r="P310" s="1"/>
      <c r="Q310" s="1"/>
      <c r="R310" s="1"/>
      <c r="S310" s="1"/>
      <c r="T310" s="1"/>
      <c r="U310" s="1"/>
      <c r="V310" s="1"/>
      <c r="W310" s="1"/>
      <c r="X310" s="1"/>
      <c r="Y310" s="1"/>
    </row>
    <row r="311" spans="1:25" ht="9.75" customHeight="1">
      <c r="A311" s="1"/>
      <c r="B311" s="72"/>
      <c r="C311" s="124"/>
      <c r="D311" s="1"/>
      <c r="E311" s="1"/>
      <c r="F311" s="1"/>
      <c r="G311" s="1"/>
      <c r="H311" s="1"/>
      <c r="I311" s="1"/>
      <c r="J311" s="1"/>
      <c r="K311" s="1"/>
      <c r="L311" s="1"/>
      <c r="M311" s="1"/>
      <c r="N311" s="1"/>
      <c r="O311" s="1"/>
      <c r="P311" s="1"/>
      <c r="Q311" s="1"/>
      <c r="R311" s="1"/>
      <c r="S311" s="1"/>
      <c r="T311" s="1"/>
      <c r="U311" s="1"/>
      <c r="V311" s="1"/>
      <c r="W311" s="1"/>
      <c r="X311" s="1"/>
      <c r="Y311" s="1"/>
    </row>
    <row r="312" spans="1:25" ht="9.75" customHeight="1">
      <c r="A312" s="1"/>
      <c r="B312" s="72"/>
      <c r="C312" s="124"/>
      <c r="D312" s="1"/>
      <c r="E312" s="1"/>
      <c r="F312" s="1"/>
      <c r="G312" s="1"/>
      <c r="H312" s="1"/>
      <c r="I312" s="1"/>
      <c r="J312" s="1"/>
      <c r="K312" s="1"/>
      <c r="L312" s="1"/>
      <c r="M312" s="1"/>
      <c r="N312" s="1"/>
      <c r="O312" s="1"/>
      <c r="P312" s="1"/>
      <c r="Q312" s="1"/>
      <c r="R312" s="1"/>
      <c r="S312" s="1"/>
      <c r="T312" s="1"/>
      <c r="U312" s="1"/>
      <c r="V312" s="1"/>
      <c r="W312" s="1"/>
      <c r="X312" s="1"/>
      <c r="Y312" s="1"/>
    </row>
    <row r="313" spans="1:25" ht="9.75" customHeight="1">
      <c r="A313" s="1"/>
      <c r="B313" s="72"/>
      <c r="C313" s="124"/>
      <c r="D313" s="1"/>
      <c r="E313" s="1"/>
      <c r="F313" s="1"/>
      <c r="G313" s="1"/>
      <c r="H313" s="1"/>
      <c r="I313" s="1"/>
      <c r="J313" s="1"/>
      <c r="K313" s="1"/>
      <c r="L313" s="1"/>
      <c r="M313" s="1"/>
      <c r="N313" s="1"/>
      <c r="O313" s="1"/>
      <c r="P313" s="1"/>
      <c r="Q313" s="1"/>
      <c r="R313" s="1"/>
      <c r="S313" s="1"/>
      <c r="T313" s="1"/>
      <c r="U313" s="1"/>
      <c r="V313" s="1"/>
      <c r="W313" s="1"/>
      <c r="X313" s="1"/>
      <c r="Y313" s="1"/>
    </row>
    <row r="314" spans="1:25" ht="9.75" customHeight="1">
      <c r="A314" s="1"/>
      <c r="B314" s="72"/>
      <c r="C314" s="124"/>
      <c r="D314" s="1"/>
      <c r="E314" s="1"/>
      <c r="F314" s="1"/>
      <c r="G314" s="1"/>
      <c r="H314" s="1"/>
      <c r="I314" s="1"/>
      <c r="J314" s="1"/>
      <c r="K314" s="1"/>
      <c r="L314" s="1"/>
      <c r="M314" s="1"/>
      <c r="N314" s="1"/>
      <c r="O314" s="1"/>
      <c r="P314" s="1"/>
      <c r="Q314" s="1"/>
      <c r="R314" s="1"/>
      <c r="S314" s="1"/>
      <c r="T314" s="1"/>
      <c r="U314" s="1"/>
      <c r="V314" s="1"/>
      <c r="W314" s="1"/>
      <c r="X314" s="1"/>
      <c r="Y314" s="1"/>
    </row>
    <row r="315" spans="1:25" ht="9.75" customHeight="1">
      <c r="A315" s="1"/>
      <c r="B315" s="72"/>
      <c r="C315" s="124"/>
      <c r="D315" s="1"/>
      <c r="E315" s="1"/>
      <c r="F315" s="1"/>
      <c r="G315" s="1"/>
      <c r="H315" s="1"/>
      <c r="I315" s="1"/>
      <c r="J315" s="1"/>
      <c r="K315" s="1"/>
      <c r="L315" s="1"/>
      <c r="M315" s="1"/>
      <c r="N315" s="1"/>
      <c r="O315" s="1"/>
      <c r="P315" s="1"/>
      <c r="Q315" s="1"/>
      <c r="R315" s="1"/>
      <c r="S315" s="1"/>
      <c r="T315" s="1"/>
      <c r="U315" s="1"/>
      <c r="V315" s="1"/>
      <c r="W315" s="1"/>
      <c r="X315" s="1"/>
      <c r="Y315" s="1"/>
    </row>
    <row r="316" spans="1:25" ht="9.75" customHeight="1">
      <c r="A316" s="1"/>
      <c r="B316" s="72"/>
      <c r="C316" s="124"/>
      <c r="D316" s="1"/>
      <c r="E316" s="1"/>
      <c r="F316" s="1"/>
      <c r="G316" s="1"/>
      <c r="H316" s="1"/>
      <c r="I316" s="1"/>
      <c r="J316" s="1"/>
      <c r="K316" s="1"/>
      <c r="L316" s="1"/>
      <c r="M316" s="1"/>
      <c r="N316" s="1"/>
      <c r="O316" s="1"/>
      <c r="P316" s="1"/>
      <c r="Q316" s="1"/>
      <c r="R316" s="1"/>
      <c r="S316" s="1"/>
      <c r="T316" s="1"/>
      <c r="U316" s="1"/>
      <c r="V316" s="1"/>
      <c r="W316" s="1"/>
      <c r="X316" s="1"/>
      <c r="Y316" s="1"/>
    </row>
    <row r="317" spans="1:25" ht="9.75" customHeight="1">
      <c r="A317" s="1"/>
      <c r="B317" s="72"/>
      <c r="C317" s="124"/>
      <c r="D317" s="1"/>
      <c r="E317" s="1"/>
      <c r="F317" s="1"/>
      <c r="G317" s="1"/>
      <c r="H317" s="1"/>
      <c r="I317" s="1"/>
      <c r="J317" s="1"/>
      <c r="K317" s="1"/>
      <c r="L317" s="1"/>
      <c r="M317" s="1"/>
      <c r="N317" s="1"/>
      <c r="O317" s="1"/>
      <c r="P317" s="1"/>
      <c r="Q317" s="1"/>
      <c r="R317" s="1"/>
      <c r="S317" s="1"/>
      <c r="T317" s="1"/>
      <c r="U317" s="1"/>
      <c r="V317" s="1"/>
      <c r="W317" s="1"/>
      <c r="X317" s="1"/>
      <c r="Y317" s="1"/>
    </row>
    <row r="318" spans="1:25" ht="9.75" customHeight="1">
      <c r="A318" s="1"/>
      <c r="B318" s="72"/>
      <c r="C318" s="124"/>
      <c r="D318" s="1"/>
      <c r="E318" s="1"/>
      <c r="F318" s="1"/>
      <c r="G318" s="1"/>
      <c r="H318" s="1"/>
      <c r="I318" s="1"/>
      <c r="J318" s="1"/>
      <c r="K318" s="1"/>
      <c r="L318" s="1"/>
      <c r="M318" s="1"/>
      <c r="N318" s="1"/>
      <c r="O318" s="1"/>
      <c r="P318" s="1"/>
      <c r="Q318" s="1"/>
      <c r="R318" s="1"/>
      <c r="S318" s="1"/>
      <c r="T318" s="1"/>
      <c r="U318" s="1"/>
      <c r="V318" s="1"/>
      <c r="W318" s="1"/>
      <c r="X318" s="1"/>
      <c r="Y318" s="1"/>
    </row>
    <row r="319" spans="1:25" ht="9.75" customHeight="1">
      <c r="A319" s="1"/>
      <c r="B319" s="72"/>
      <c r="C319" s="124"/>
      <c r="D319" s="1"/>
      <c r="E319" s="1"/>
      <c r="F319" s="1"/>
      <c r="G319" s="1"/>
      <c r="H319" s="1"/>
      <c r="I319" s="1"/>
      <c r="J319" s="1"/>
      <c r="K319" s="1"/>
      <c r="L319" s="1"/>
      <c r="M319" s="1"/>
      <c r="N319" s="1"/>
      <c r="O319" s="1"/>
      <c r="P319" s="1"/>
      <c r="Q319" s="1"/>
      <c r="R319" s="1"/>
      <c r="S319" s="1"/>
      <c r="T319" s="1"/>
      <c r="U319" s="1"/>
      <c r="V319" s="1"/>
      <c r="W319" s="1"/>
      <c r="X319" s="1"/>
      <c r="Y319" s="1"/>
    </row>
    <row r="320" spans="1:25" ht="9.75" customHeight="1">
      <c r="A320" s="1"/>
      <c r="B320" s="72"/>
      <c r="C320" s="124"/>
      <c r="D320" s="1"/>
      <c r="E320" s="1"/>
      <c r="F320" s="1"/>
      <c r="G320" s="1"/>
      <c r="H320" s="1"/>
      <c r="I320" s="1"/>
      <c r="J320" s="1"/>
      <c r="K320" s="1"/>
      <c r="L320" s="1"/>
      <c r="M320" s="1"/>
      <c r="N320" s="1"/>
      <c r="O320" s="1"/>
      <c r="P320" s="1"/>
      <c r="Q320" s="1"/>
      <c r="R320" s="1"/>
      <c r="S320" s="1"/>
      <c r="T320" s="1"/>
      <c r="U320" s="1"/>
      <c r="V320" s="1"/>
      <c r="W320" s="1"/>
      <c r="X320" s="1"/>
      <c r="Y320" s="1"/>
    </row>
    <row r="321" spans="1:25" ht="9.75" customHeight="1">
      <c r="A321" s="1"/>
      <c r="B321" s="72"/>
      <c r="C321" s="124"/>
      <c r="D321" s="1"/>
      <c r="E321" s="1"/>
      <c r="F321" s="1"/>
      <c r="G321" s="1"/>
      <c r="H321" s="1"/>
      <c r="I321" s="1"/>
      <c r="J321" s="1"/>
      <c r="K321" s="1"/>
      <c r="L321" s="1"/>
      <c r="M321" s="1"/>
      <c r="N321" s="1"/>
      <c r="O321" s="1"/>
      <c r="P321" s="1"/>
      <c r="Q321" s="1"/>
      <c r="R321" s="1"/>
      <c r="S321" s="1"/>
      <c r="T321" s="1"/>
      <c r="U321" s="1"/>
      <c r="V321" s="1"/>
      <c r="W321" s="1"/>
      <c r="X321" s="1"/>
      <c r="Y321" s="1"/>
    </row>
    <row r="322" spans="1:25" ht="9.75" customHeight="1">
      <c r="A322" s="1"/>
      <c r="B322" s="72"/>
      <c r="C322" s="124"/>
      <c r="D322" s="1"/>
      <c r="E322" s="1"/>
      <c r="F322" s="1"/>
      <c r="G322" s="1"/>
      <c r="H322" s="1"/>
      <c r="I322" s="1"/>
      <c r="J322" s="1"/>
      <c r="K322" s="1"/>
      <c r="L322" s="1"/>
      <c r="M322" s="1"/>
      <c r="N322" s="1"/>
      <c r="O322" s="1"/>
      <c r="P322" s="1"/>
      <c r="Q322" s="1"/>
      <c r="R322" s="1"/>
      <c r="S322" s="1"/>
      <c r="T322" s="1"/>
      <c r="U322" s="1"/>
      <c r="V322" s="1"/>
      <c r="W322" s="1"/>
      <c r="X322" s="1"/>
      <c r="Y322" s="1"/>
    </row>
    <row r="323" spans="1:25" ht="9.75" customHeight="1">
      <c r="A323" s="1"/>
      <c r="B323" s="72"/>
      <c r="C323" s="124"/>
      <c r="D323" s="1"/>
      <c r="E323" s="1"/>
      <c r="F323" s="1"/>
      <c r="G323" s="1"/>
      <c r="H323" s="1"/>
      <c r="I323" s="1"/>
      <c r="J323" s="1"/>
      <c r="K323" s="1"/>
      <c r="L323" s="1"/>
      <c r="M323" s="1"/>
      <c r="N323" s="1"/>
      <c r="O323" s="1"/>
      <c r="P323" s="1"/>
      <c r="Q323" s="1"/>
      <c r="R323" s="1"/>
      <c r="S323" s="1"/>
      <c r="T323" s="1"/>
      <c r="U323" s="1"/>
      <c r="V323" s="1"/>
      <c r="W323" s="1"/>
      <c r="X323" s="1"/>
      <c r="Y323" s="1"/>
    </row>
    <row r="324" spans="1:25" ht="9.75" customHeight="1">
      <c r="A324" s="1"/>
      <c r="B324" s="72"/>
      <c r="C324" s="124"/>
      <c r="D324" s="1"/>
      <c r="E324" s="1"/>
      <c r="F324" s="1"/>
      <c r="G324" s="1"/>
      <c r="H324" s="1"/>
      <c r="I324" s="1"/>
      <c r="J324" s="1"/>
      <c r="K324" s="1"/>
      <c r="L324" s="1"/>
      <c r="M324" s="1"/>
      <c r="N324" s="1"/>
      <c r="O324" s="1"/>
      <c r="P324" s="1"/>
      <c r="Q324" s="1"/>
      <c r="R324" s="1"/>
      <c r="S324" s="1"/>
      <c r="T324" s="1"/>
      <c r="U324" s="1"/>
      <c r="V324" s="1"/>
      <c r="W324" s="1"/>
      <c r="X324" s="1"/>
      <c r="Y324" s="1"/>
    </row>
    <row r="325" spans="1:25" ht="9.75" customHeight="1">
      <c r="A325" s="1"/>
      <c r="B325" s="72"/>
      <c r="C325" s="124"/>
      <c r="D325" s="1"/>
      <c r="E325" s="1"/>
      <c r="F325" s="1"/>
      <c r="G325" s="1"/>
      <c r="H325" s="1"/>
      <c r="I325" s="1"/>
      <c r="J325" s="1"/>
      <c r="K325" s="1"/>
      <c r="L325" s="1"/>
      <c r="M325" s="1"/>
      <c r="N325" s="1"/>
      <c r="O325" s="1"/>
      <c r="P325" s="1"/>
      <c r="Q325" s="1"/>
      <c r="R325" s="1"/>
      <c r="S325" s="1"/>
      <c r="T325" s="1"/>
      <c r="U325" s="1"/>
      <c r="V325" s="1"/>
      <c r="W325" s="1"/>
      <c r="X325" s="1"/>
      <c r="Y325" s="1"/>
    </row>
    <row r="326" spans="1:25" ht="9.75" customHeight="1">
      <c r="A326" s="1"/>
      <c r="B326" s="72"/>
      <c r="C326" s="124"/>
      <c r="D326" s="1"/>
      <c r="E326" s="1"/>
      <c r="F326" s="1"/>
      <c r="G326" s="1"/>
      <c r="H326" s="1"/>
      <c r="I326" s="1"/>
      <c r="J326" s="1"/>
      <c r="K326" s="1"/>
      <c r="L326" s="1"/>
      <c r="M326" s="1"/>
      <c r="N326" s="1"/>
      <c r="O326" s="1"/>
      <c r="P326" s="1"/>
      <c r="Q326" s="1"/>
      <c r="R326" s="1"/>
      <c r="S326" s="1"/>
      <c r="T326" s="1"/>
      <c r="U326" s="1"/>
      <c r="V326" s="1"/>
      <c r="W326" s="1"/>
      <c r="X326" s="1"/>
      <c r="Y326" s="1"/>
    </row>
    <row r="327" spans="1:25" ht="9.75" customHeight="1">
      <c r="A327" s="1"/>
      <c r="B327" s="72"/>
      <c r="C327" s="124"/>
      <c r="D327" s="1"/>
      <c r="E327" s="1"/>
      <c r="F327" s="1"/>
      <c r="G327" s="1"/>
      <c r="H327" s="1"/>
      <c r="I327" s="1"/>
      <c r="J327" s="1"/>
      <c r="K327" s="1"/>
      <c r="L327" s="1"/>
      <c r="M327" s="1"/>
      <c r="N327" s="1"/>
      <c r="O327" s="1"/>
      <c r="P327" s="1"/>
      <c r="Q327" s="1"/>
      <c r="R327" s="1"/>
      <c r="S327" s="1"/>
      <c r="T327" s="1"/>
      <c r="U327" s="1"/>
      <c r="V327" s="1"/>
      <c r="W327" s="1"/>
      <c r="X327" s="1"/>
      <c r="Y327" s="1"/>
    </row>
    <row r="328" spans="1:25" ht="9.75" customHeight="1">
      <c r="A328" s="1"/>
      <c r="B328" s="72"/>
      <c r="C328" s="124"/>
      <c r="D328" s="1"/>
      <c r="E328" s="1"/>
      <c r="F328" s="1"/>
      <c r="G328" s="1"/>
      <c r="H328" s="1"/>
      <c r="I328" s="1"/>
      <c r="J328" s="1"/>
      <c r="K328" s="1"/>
      <c r="L328" s="1"/>
      <c r="M328" s="1"/>
      <c r="N328" s="1"/>
      <c r="O328" s="1"/>
      <c r="P328" s="1"/>
      <c r="Q328" s="1"/>
      <c r="R328" s="1"/>
      <c r="S328" s="1"/>
      <c r="T328" s="1"/>
      <c r="U328" s="1"/>
      <c r="V328" s="1"/>
      <c r="W328" s="1"/>
      <c r="X328" s="1"/>
      <c r="Y328" s="1"/>
    </row>
    <row r="329" spans="1:25" ht="9.75" customHeight="1">
      <c r="A329" s="1"/>
      <c r="B329" s="72"/>
      <c r="C329" s="124"/>
      <c r="D329" s="1"/>
      <c r="E329" s="1"/>
      <c r="F329" s="1"/>
      <c r="G329" s="1"/>
      <c r="H329" s="1"/>
      <c r="I329" s="1"/>
      <c r="J329" s="1"/>
      <c r="K329" s="1"/>
      <c r="L329" s="1"/>
      <c r="M329" s="1"/>
      <c r="N329" s="1"/>
      <c r="O329" s="1"/>
      <c r="P329" s="1"/>
      <c r="Q329" s="1"/>
      <c r="R329" s="1"/>
      <c r="S329" s="1"/>
      <c r="T329" s="1"/>
      <c r="U329" s="1"/>
      <c r="V329" s="1"/>
      <c r="W329" s="1"/>
      <c r="X329" s="1"/>
      <c r="Y329" s="1"/>
    </row>
    <row r="330" spans="1:25" ht="9.75" customHeight="1">
      <c r="A330" s="1"/>
      <c r="B330" s="72"/>
      <c r="C330" s="124"/>
      <c r="D330" s="1"/>
      <c r="E330" s="1"/>
      <c r="F330" s="1"/>
      <c r="G330" s="1"/>
      <c r="H330" s="1"/>
      <c r="I330" s="1"/>
      <c r="J330" s="1"/>
      <c r="K330" s="1"/>
      <c r="L330" s="1"/>
      <c r="M330" s="1"/>
      <c r="N330" s="1"/>
      <c r="O330" s="1"/>
      <c r="P330" s="1"/>
      <c r="Q330" s="1"/>
      <c r="R330" s="1"/>
      <c r="S330" s="1"/>
      <c r="T330" s="1"/>
      <c r="U330" s="1"/>
      <c r="V330" s="1"/>
      <c r="W330" s="1"/>
      <c r="X330" s="1"/>
      <c r="Y330" s="1"/>
    </row>
    <row r="331" spans="1:25" ht="9.75" customHeight="1">
      <c r="A331" s="1"/>
      <c r="B331" s="72"/>
      <c r="C331" s="124"/>
      <c r="D331" s="1"/>
      <c r="E331" s="1"/>
      <c r="F331" s="1"/>
      <c r="G331" s="1"/>
      <c r="H331" s="1"/>
      <c r="I331" s="1"/>
      <c r="J331" s="1"/>
      <c r="K331" s="1"/>
      <c r="L331" s="1"/>
      <c r="M331" s="1"/>
      <c r="N331" s="1"/>
      <c r="O331" s="1"/>
      <c r="P331" s="1"/>
      <c r="Q331" s="1"/>
      <c r="R331" s="1"/>
      <c r="S331" s="1"/>
      <c r="T331" s="1"/>
      <c r="U331" s="1"/>
      <c r="V331" s="1"/>
      <c r="W331" s="1"/>
      <c r="X331" s="1"/>
      <c r="Y331" s="1"/>
    </row>
    <row r="332" spans="1:25" ht="9.75" customHeight="1">
      <c r="A332" s="1"/>
      <c r="B332" s="72"/>
      <c r="C332" s="124"/>
      <c r="D332" s="1"/>
      <c r="E332" s="1"/>
      <c r="F332" s="1"/>
      <c r="G332" s="1"/>
      <c r="H332" s="1"/>
      <c r="I332" s="1"/>
      <c r="J332" s="1"/>
      <c r="K332" s="1"/>
      <c r="L332" s="1"/>
      <c r="M332" s="1"/>
      <c r="N332" s="1"/>
      <c r="O332" s="1"/>
      <c r="P332" s="1"/>
      <c r="Q332" s="1"/>
      <c r="R332" s="1"/>
      <c r="S332" s="1"/>
      <c r="T332" s="1"/>
      <c r="U332" s="1"/>
      <c r="V332" s="1"/>
      <c r="W332" s="1"/>
      <c r="X332" s="1"/>
      <c r="Y332" s="1"/>
    </row>
    <row r="333" spans="1:25" ht="9.75" customHeight="1">
      <c r="A333" s="1"/>
      <c r="B333" s="72"/>
      <c r="C333" s="124"/>
      <c r="D333" s="1"/>
      <c r="E333" s="1"/>
      <c r="F333" s="1"/>
      <c r="G333" s="1"/>
      <c r="H333" s="1"/>
      <c r="I333" s="1"/>
      <c r="J333" s="1"/>
      <c r="K333" s="1"/>
      <c r="L333" s="1"/>
      <c r="M333" s="1"/>
      <c r="N333" s="1"/>
      <c r="O333" s="1"/>
      <c r="P333" s="1"/>
      <c r="Q333" s="1"/>
      <c r="R333" s="1"/>
      <c r="S333" s="1"/>
      <c r="T333" s="1"/>
      <c r="U333" s="1"/>
      <c r="V333" s="1"/>
      <c r="W333" s="1"/>
      <c r="X333" s="1"/>
      <c r="Y333" s="1"/>
    </row>
    <row r="334" spans="1:25" ht="9.75" customHeight="1">
      <c r="A334" s="1"/>
      <c r="B334" s="72"/>
      <c r="C334" s="124"/>
      <c r="D334" s="1"/>
      <c r="E334" s="1"/>
      <c r="F334" s="1"/>
      <c r="G334" s="1"/>
      <c r="H334" s="1"/>
      <c r="I334" s="1"/>
      <c r="J334" s="1"/>
      <c r="K334" s="1"/>
      <c r="L334" s="1"/>
      <c r="M334" s="1"/>
      <c r="N334" s="1"/>
      <c r="O334" s="1"/>
      <c r="P334" s="1"/>
      <c r="Q334" s="1"/>
      <c r="R334" s="1"/>
      <c r="S334" s="1"/>
      <c r="T334" s="1"/>
      <c r="U334" s="1"/>
      <c r="V334" s="1"/>
      <c r="W334" s="1"/>
      <c r="X334" s="1"/>
      <c r="Y334" s="1"/>
    </row>
    <row r="335" spans="1:25" ht="9.75" customHeight="1">
      <c r="A335" s="1"/>
      <c r="B335" s="72"/>
      <c r="C335" s="124"/>
      <c r="D335" s="1"/>
      <c r="E335" s="1"/>
      <c r="F335" s="1"/>
      <c r="G335" s="1"/>
      <c r="H335" s="1"/>
      <c r="I335" s="1"/>
      <c r="J335" s="1"/>
      <c r="K335" s="1"/>
      <c r="L335" s="1"/>
      <c r="M335" s="1"/>
      <c r="N335" s="1"/>
      <c r="O335" s="1"/>
      <c r="P335" s="1"/>
      <c r="Q335" s="1"/>
      <c r="R335" s="1"/>
      <c r="S335" s="1"/>
      <c r="T335" s="1"/>
      <c r="U335" s="1"/>
      <c r="V335" s="1"/>
      <c r="W335" s="1"/>
      <c r="X335" s="1"/>
      <c r="Y335" s="1"/>
    </row>
    <row r="336" spans="1:25" ht="9.75" customHeight="1">
      <c r="A336" s="1"/>
      <c r="B336" s="72"/>
      <c r="C336" s="124"/>
      <c r="D336" s="1"/>
      <c r="E336" s="1"/>
      <c r="F336" s="1"/>
      <c r="G336" s="1"/>
      <c r="H336" s="1"/>
      <c r="I336" s="1"/>
      <c r="J336" s="1"/>
      <c r="K336" s="1"/>
      <c r="L336" s="1"/>
      <c r="M336" s="1"/>
      <c r="N336" s="1"/>
      <c r="O336" s="1"/>
      <c r="P336" s="1"/>
      <c r="Q336" s="1"/>
      <c r="R336" s="1"/>
      <c r="S336" s="1"/>
      <c r="T336" s="1"/>
      <c r="U336" s="1"/>
      <c r="V336" s="1"/>
      <c r="W336" s="1"/>
      <c r="X336" s="1"/>
      <c r="Y336" s="1"/>
    </row>
    <row r="337" spans="1:25" ht="9.75" customHeight="1">
      <c r="A337" s="1"/>
      <c r="B337" s="72"/>
      <c r="C337" s="124"/>
      <c r="D337" s="1"/>
      <c r="E337" s="1"/>
      <c r="F337" s="1"/>
      <c r="G337" s="1"/>
      <c r="H337" s="1"/>
      <c r="I337" s="1"/>
      <c r="J337" s="1"/>
      <c r="K337" s="1"/>
      <c r="L337" s="1"/>
      <c r="M337" s="1"/>
      <c r="N337" s="1"/>
      <c r="O337" s="1"/>
      <c r="P337" s="1"/>
      <c r="Q337" s="1"/>
      <c r="R337" s="1"/>
      <c r="S337" s="1"/>
      <c r="T337" s="1"/>
      <c r="U337" s="1"/>
      <c r="V337" s="1"/>
      <c r="W337" s="1"/>
      <c r="X337" s="1"/>
      <c r="Y337" s="1"/>
    </row>
    <row r="338" spans="1:25" ht="9.75" customHeight="1">
      <c r="A338" s="1"/>
      <c r="B338" s="72"/>
      <c r="C338" s="124"/>
      <c r="D338" s="1"/>
      <c r="E338" s="1"/>
      <c r="F338" s="1"/>
      <c r="G338" s="1"/>
      <c r="H338" s="1"/>
      <c r="I338" s="1"/>
      <c r="J338" s="1"/>
      <c r="K338" s="1"/>
      <c r="L338" s="1"/>
      <c r="M338" s="1"/>
      <c r="N338" s="1"/>
      <c r="O338" s="1"/>
      <c r="P338" s="1"/>
      <c r="Q338" s="1"/>
      <c r="R338" s="1"/>
      <c r="S338" s="1"/>
      <c r="T338" s="1"/>
      <c r="U338" s="1"/>
      <c r="V338" s="1"/>
      <c r="W338" s="1"/>
      <c r="X338" s="1"/>
      <c r="Y338" s="1"/>
    </row>
    <row r="339" spans="1:25" ht="9.75" customHeight="1">
      <c r="A339" s="1"/>
      <c r="B339" s="72"/>
      <c r="C339" s="124"/>
      <c r="D339" s="1"/>
      <c r="E339" s="1"/>
      <c r="F339" s="1"/>
      <c r="G339" s="1"/>
      <c r="H339" s="1"/>
      <c r="I339" s="1"/>
      <c r="J339" s="1"/>
      <c r="K339" s="1"/>
      <c r="L339" s="1"/>
      <c r="M339" s="1"/>
      <c r="N339" s="1"/>
      <c r="O339" s="1"/>
      <c r="P339" s="1"/>
      <c r="Q339" s="1"/>
      <c r="R339" s="1"/>
      <c r="S339" s="1"/>
      <c r="T339" s="1"/>
      <c r="U339" s="1"/>
      <c r="V339" s="1"/>
      <c r="W339" s="1"/>
      <c r="X339" s="1"/>
      <c r="Y339" s="1"/>
    </row>
    <row r="340" spans="1:25" ht="9.75" customHeight="1">
      <c r="A340" s="1"/>
      <c r="B340" s="72"/>
      <c r="C340" s="124"/>
      <c r="D340" s="1"/>
      <c r="E340" s="1"/>
      <c r="F340" s="1"/>
      <c r="G340" s="1"/>
      <c r="H340" s="1"/>
      <c r="I340" s="1"/>
      <c r="J340" s="1"/>
      <c r="K340" s="1"/>
      <c r="L340" s="1"/>
      <c r="M340" s="1"/>
      <c r="N340" s="1"/>
      <c r="O340" s="1"/>
      <c r="P340" s="1"/>
      <c r="Q340" s="1"/>
      <c r="R340" s="1"/>
      <c r="S340" s="1"/>
      <c r="T340" s="1"/>
      <c r="U340" s="1"/>
      <c r="V340" s="1"/>
      <c r="W340" s="1"/>
      <c r="X340" s="1"/>
      <c r="Y340" s="1"/>
    </row>
    <row r="341" spans="1:25" ht="9.75" customHeight="1">
      <c r="A341" s="1"/>
      <c r="B341" s="72"/>
      <c r="C341" s="124"/>
      <c r="D341" s="1"/>
      <c r="E341" s="1"/>
      <c r="F341" s="1"/>
      <c r="G341" s="1"/>
      <c r="H341" s="1"/>
      <c r="I341" s="1"/>
      <c r="J341" s="1"/>
      <c r="K341" s="1"/>
      <c r="L341" s="1"/>
      <c r="M341" s="1"/>
      <c r="N341" s="1"/>
      <c r="O341" s="1"/>
      <c r="P341" s="1"/>
      <c r="Q341" s="1"/>
      <c r="R341" s="1"/>
      <c r="S341" s="1"/>
      <c r="T341" s="1"/>
      <c r="U341" s="1"/>
      <c r="V341" s="1"/>
      <c r="W341" s="1"/>
      <c r="X341" s="1"/>
      <c r="Y341" s="1"/>
    </row>
    <row r="342" spans="1:25" ht="9.75" customHeight="1">
      <c r="A342" s="1"/>
      <c r="B342" s="72"/>
      <c r="C342" s="124"/>
      <c r="D342" s="1"/>
      <c r="E342" s="1"/>
      <c r="F342" s="1"/>
      <c r="G342" s="1"/>
      <c r="H342" s="1"/>
      <c r="I342" s="1"/>
      <c r="J342" s="1"/>
      <c r="K342" s="1"/>
      <c r="L342" s="1"/>
      <c r="M342" s="1"/>
      <c r="N342" s="1"/>
      <c r="O342" s="1"/>
      <c r="P342" s="1"/>
      <c r="Q342" s="1"/>
      <c r="R342" s="1"/>
      <c r="S342" s="1"/>
      <c r="T342" s="1"/>
      <c r="U342" s="1"/>
      <c r="V342" s="1"/>
      <c r="W342" s="1"/>
      <c r="X342" s="1"/>
      <c r="Y342" s="1"/>
    </row>
    <row r="343" spans="1:25" ht="9.75" customHeight="1">
      <c r="A343" s="1"/>
      <c r="B343" s="72"/>
      <c r="C343" s="124"/>
      <c r="D343" s="1"/>
      <c r="E343" s="1"/>
      <c r="F343" s="1"/>
      <c r="G343" s="1"/>
      <c r="H343" s="1"/>
      <c r="I343" s="1"/>
      <c r="J343" s="1"/>
      <c r="K343" s="1"/>
      <c r="L343" s="1"/>
      <c r="M343" s="1"/>
      <c r="N343" s="1"/>
      <c r="O343" s="1"/>
      <c r="P343" s="1"/>
      <c r="Q343" s="1"/>
      <c r="R343" s="1"/>
      <c r="S343" s="1"/>
      <c r="T343" s="1"/>
      <c r="U343" s="1"/>
      <c r="V343" s="1"/>
      <c r="W343" s="1"/>
      <c r="X343" s="1"/>
      <c r="Y343" s="1"/>
    </row>
    <row r="344" spans="1:25" ht="9.75" customHeight="1">
      <c r="A344" s="1"/>
      <c r="B344" s="72"/>
      <c r="C344" s="124"/>
      <c r="D344" s="1"/>
      <c r="E344" s="1"/>
      <c r="F344" s="1"/>
      <c r="G344" s="1"/>
      <c r="H344" s="1"/>
      <c r="I344" s="1"/>
      <c r="J344" s="1"/>
      <c r="K344" s="1"/>
      <c r="L344" s="1"/>
      <c r="M344" s="1"/>
      <c r="N344" s="1"/>
      <c r="O344" s="1"/>
      <c r="P344" s="1"/>
      <c r="Q344" s="1"/>
      <c r="R344" s="1"/>
      <c r="S344" s="1"/>
      <c r="T344" s="1"/>
      <c r="U344" s="1"/>
      <c r="V344" s="1"/>
      <c r="W344" s="1"/>
      <c r="X344" s="1"/>
      <c r="Y344" s="1"/>
    </row>
    <row r="345" spans="1:25" ht="9.75" customHeight="1">
      <c r="A345" s="1"/>
      <c r="B345" s="72"/>
      <c r="C345" s="124"/>
      <c r="D345" s="1"/>
      <c r="E345" s="1"/>
      <c r="F345" s="1"/>
      <c r="G345" s="1"/>
      <c r="H345" s="1"/>
      <c r="I345" s="1"/>
      <c r="J345" s="1"/>
      <c r="K345" s="1"/>
      <c r="L345" s="1"/>
      <c r="M345" s="1"/>
      <c r="N345" s="1"/>
      <c r="O345" s="1"/>
      <c r="P345" s="1"/>
      <c r="Q345" s="1"/>
      <c r="R345" s="1"/>
      <c r="S345" s="1"/>
      <c r="T345" s="1"/>
      <c r="U345" s="1"/>
      <c r="V345" s="1"/>
      <c r="W345" s="1"/>
      <c r="X345" s="1"/>
      <c r="Y345" s="1"/>
    </row>
    <row r="346" spans="1:25" ht="9.75" customHeight="1">
      <c r="A346" s="1"/>
      <c r="B346" s="72"/>
      <c r="C346" s="124"/>
      <c r="D346" s="1"/>
      <c r="E346" s="1"/>
      <c r="F346" s="1"/>
      <c r="G346" s="1"/>
      <c r="H346" s="1"/>
      <c r="I346" s="1"/>
      <c r="J346" s="1"/>
      <c r="K346" s="1"/>
      <c r="L346" s="1"/>
      <c r="M346" s="1"/>
      <c r="N346" s="1"/>
      <c r="O346" s="1"/>
      <c r="P346" s="1"/>
      <c r="Q346" s="1"/>
      <c r="R346" s="1"/>
      <c r="S346" s="1"/>
      <c r="T346" s="1"/>
      <c r="U346" s="1"/>
      <c r="V346" s="1"/>
      <c r="W346" s="1"/>
      <c r="X346" s="1"/>
      <c r="Y346" s="1"/>
    </row>
    <row r="347" spans="1:25" ht="9.75" customHeight="1">
      <c r="A347" s="1"/>
      <c r="B347" s="72"/>
      <c r="C347" s="124"/>
      <c r="D347" s="1"/>
      <c r="E347" s="1"/>
      <c r="F347" s="1"/>
      <c r="G347" s="1"/>
      <c r="H347" s="1"/>
      <c r="I347" s="1"/>
      <c r="J347" s="1"/>
      <c r="K347" s="1"/>
      <c r="L347" s="1"/>
      <c r="M347" s="1"/>
      <c r="N347" s="1"/>
      <c r="O347" s="1"/>
      <c r="P347" s="1"/>
      <c r="Q347" s="1"/>
      <c r="R347" s="1"/>
      <c r="S347" s="1"/>
      <c r="T347" s="1"/>
      <c r="U347" s="1"/>
      <c r="V347" s="1"/>
      <c r="W347" s="1"/>
      <c r="X347" s="1"/>
      <c r="Y347" s="1"/>
    </row>
    <row r="348" spans="1:25" ht="9.75" customHeight="1">
      <c r="A348" s="1"/>
      <c r="B348" s="72"/>
      <c r="C348" s="124"/>
      <c r="D348" s="1"/>
      <c r="E348" s="1"/>
      <c r="F348" s="1"/>
      <c r="G348" s="1"/>
      <c r="H348" s="1"/>
      <c r="I348" s="1"/>
      <c r="J348" s="1"/>
      <c r="K348" s="1"/>
      <c r="L348" s="1"/>
      <c r="M348" s="1"/>
      <c r="N348" s="1"/>
      <c r="O348" s="1"/>
      <c r="P348" s="1"/>
      <c r="Q348" s="1"/>
      <c r="R348" s="1"/>
      <c r="S348" s="1"/>
      <c r="T348" s="1"/>
      <c r="U348" s="1"/>
      <c r="V348" s="1"/>
      <c r="W348" s="1"/>
      <c r="X348" s="1"/>
      <c r="Y348" s="1"/>
    </row>
    <row r="349" spans="1:25" ht="9.75" customHeight="1">
      <c r="A349" s="1"/>
      <c r="B349" s="72"/>
      <c r="C349" s="124"/>
      <c r="D349" s="1"/>
      <c r="E349" s="1"/>
      <c r="F349" s="1"/>
      <c r="G349" s="1"/>
      <c r="H349" s="1"/>
      <c r="I349" s="1"/>
      <c r="J349" s="1"/>
      <c r="K349" s="1"/>
      <c r="L349" s="1"/>
      <c r="M349" s="1"/>
      <c r="N349" s="1"/>
      <c r="O349" s="1"/>
      <c r="P349" s="1"/>
      <c r="Q349" s="1"/>
      <c r="R349" s="1"/>
      <c r="S349" s="1"/>
      <c r="T349" s="1"/>
      <c r="U349" s="1"/>
      <c r="V349" s="1"/>
      <c r="W349" s="1"/>
      <c r="X349" s="1"/>
      <c r="Y349" s="1"/>
    </row>
    <row r="350" spans="1:25" ht="9.75" customHeight="1">
      <c r="A350" s="1"/>
      <c r="B350" s="72"/>
      <c r="C350" s="124"/>
      <c r="D350" s="1"/>
      <c r="E350" s="1"/>
      <c r="F350" s="1"/>
      <c r="G350" s="1"/>
      <c r="H350" s="1"/>
      <c r="I350" s="1"/>
      <c r="J350" s="1"/>
      <c r="K350" s="1"/>
      <c r="L350" s="1"/>
      <c r="M350" s="1"/>
      <c r="N350" s="1"/>
      <c r="O350" s="1"/>
      <c r="P350" s="1"/>
      <c r="Q350" s="1"/>
      <c r="R350" s="1"/>
      <c r="S350" s="1"/>
      <c r="T350" s="1"/>
      <c r="U350" s="1"/>
      <c r="V350" s="1"/>
      <c r="W350" s="1"/>
      <c r="X350" s="1"/>
      <c r="Y350" s="1"/>
    </row>
    <row r="351" spans="1:25" ht="9.75" customHeight="1">
      <c r="A351" s="1"/>
      <c r="B351" s="72"/>
      <c r="C351" s="124"/>
      <c r="D351" s="1"/>
      <c r="E351" s="1"/>
      <c r="F351" s="1"/>
      <c r="G351" s="1"/>
      <c r="H351" s="1"/>
      <c r="I351" s="1"/>
      <c r="J351" s="1"/>
      <c r="K351" s="1"/>
      <c r="L351" s="1"/>
      <c r="M351" s="1"/>
      <c r="N351" s="1"/>
      <c r="O351" s="1"/>
      <c r="P351" s="1"/>
      <c r="Q351" s="1"/>
      <c r="R351" s="1"/>
      <c r="S351" s="1"/>
      <c r="T351" s="1"/>
      <c r="U351" s="1"/>
      <c r="V351" s="1"/>
      <c r="W351" s="1"/>
      <c r="X351" s="1"/>
      <c r="Y351" s="1"/>
    </row>
    <row r="352" spans="1:25" ht="9.75" customHeight="1">
      <c r="A352" s="1"/>
      <c r="B352" s="72"/>
      <c r="C352" s="124"/>
      <c r="D352" s="1"/>
      <c r="E352" s="1"/>
      <c r="F352" s="1"/>
      <c r="G352" s="1"/>
      <c r="H352" s="1"/>
      <c r="I352" s="1"/>
      <c r="J352" s="1"/>
      <c r="K352" s="1"/>
      <c r="L352" s="1"/>
      <c r="M352" s="1"/>
      <c r="N352" s="1"/>
      <c r="O352" s="1"/>
      <c r="P352" s="1"/>
      <c r="Q352" s="1"/>
      <c r="R352" s="1"/>
      <c r="S352" s="1"/>
      <c r="T352" s="1"/>
      <c r="U352" s="1"/>
      <c r="V352" s="1"/>
      <c r="W352" s="1"/>
      <c r="X352" s="1"/>
      <c r="Y352" s="1"/>
    </row>
    <row r="353" spans="1:25" ht="9.75" customHeight="1">
      <c r="A353" s="1"/>
      <c r="B353" s="72"/>
      <c r="C353" s="124"/>
      <c r="D353" s="1"/>
      <c r="E353" s="1"/>
      <c r="F353" s="1"/>
      <c r="G353" s="1"/>
      <c r="H353" s="1"/>
      <c r="I353" s="1"/>
      <c r="J353" s="1"/>
      <c r="K353" s="1"/>
      <c r="L353" s="1"/>
      <c r="M353" s="1"/>
      <c r="N353" s="1"/>
      <c r="O353" s="1"/>
      <c r="P353" s="1"/>
      <c r="Q353" s="1"/>
      <c r="R353" s="1"/>
      <c r="S353" s="1"/>
      <c r="T353" s="1"/>
      <c r="U353" s="1"/>
      <c r="V353" s="1"/>
      <c r="W353" s="1"/>
      <c r="X353" s="1"/>
      <c r="Y353" s="1"/>
    </row>
    <row r="354" spans="1:25" ht="9.75" customHeight="1">
      <c r="A354" s="1"/>
      <c r="B354" s="72"/>
      <c r="C354" s="124"/>
      <c r="D354" s="1"/>
      <c r="E354" s="1"/>
      <c r="F354" s="1"/>
      <c r="G354" s="1"/>
      <c r="H354" s="1"/>
      <c r="I354" s="1"/>
      <c r="J354" s="1"/>
      <c r="K354" s="1"/>
      <c r="L354" s="1"/>
      <c r="M354" s="1"/>
      <c r="N354" s="1"/>
      <c r="O354" s="1"/>
      <c r="P354" s="1"/>
      <c r="Q354" s="1"/>
      <c r="R354" s="1"/>
      <c r="S354" s="1"/>
      <c r="T354" s="1"/>
      <c r="U354" s="1"/>
      <c r="V354" s="1"/>
      <c r="W354" s="1"/>
      <c r="X354" s="1"/>
      <c r="Y354" s="1"/>
    </row>
    <row r="355" spans="1:25" ht="9.75" customHeight="1">
      <c r="A355" s="1"/>
      <c r="B355" s="72"/>
      <c r="C355" s="124"/>
      <c r="D355" s="1"/>
      <c r="E355" s="1"/>
      <c r="F355" s="1"/>
      <c r="G355" s="1"/>
      <c r="H355" s="1"/>
      <c r="I355" s="1"/>
      <c r="J355" s="1"/>
      <c r="K355" s="1"/>
      <c r="L355" s="1"/>
      <c r="M355" s="1"/>
      <c r="N355" s="1"/>
      <c r="O355" s="1"/>
      <c r="P355" s="1"/>
      <c r="Q355" s="1"/>
      <c r="R355" s="1"/>
      <c r="S355" s="1"/>
      <c r="T355" s="1"/>
      <c r="U355" s="1"/>
      <c r="V355" s="1"/>
      <c r="W355" s="1"/>
      <c r="X355" s="1"/>
      <c r="Y355" s="1"/>
    </row>
    <row r="356" spans="1:25" ht="9.75" customHeight="1">
      <c r="A356" s="1"/>
      <c r="B356" s="72"/>
      <c r="C356" s="124"/>
      <c r="D356" s="1"/>
      <c r="E356" s="1"/>
      <c r="F356" s="1"/>
      <c r="G356" s="1"/>
      <c r="H356" s="1"/>
      <c r="I356" s="1"/>
      <c r="J356" s="1"/>
      <c r="K356" s="1"/>
      <c r="L356" s="1"/>
      <c r="M356" s="1"/>
      <c r="N356" s="1"/>
      <c r="O356" s="1"/>
      <c r="P356" s="1"/>
      <c r="Q356" s="1"/>
      <c r="R356" s="1"/>
      <c r="S356" s="1"/>
      <c r="T356" s="1"/>
      <c r="U356" s="1"/>
      <c r="V356" s="1"/>
      <c r="W356" s="1"/>
      <c r="X356" s="1"/>
      <c r="Y356" s="1"/>
    </row>
    <row r="357" spans="1:25" ht="9.75" customHeight="1">
      <c r="A357" s="1"/>
      <c r="B357" s="72"/>
      <c r="C357" s="124"/>
      <c r="D357" s="1"/>
      <c r="E357" s="1"/>
      <c r="F357" s="1"/>
      <c r="G357" s="1"/>
      <c r="H357" s="1"/>
      <c r="I357" s="1"/>
      <c r="J357" s="1"/>
      <c r="K357" s="1"/>
      <c r="L357" s="1"/>
      <c r="M357" s="1"/>
      <c r="N357" s="1"/>
      <c r="O357" s="1"/>
      <c r="P357" s="1"/>
      <c r="Q357" s="1"/>
      <c r="R357" s="1"/>
      <c r="S357" s="1"/>
      <c r="T357" s="1"/>
      <c r="U357" s="1"/>
      <c r="V357" s="1"/>
      <c r="W357" s="1"/>
      <c r="X357" s="1"/>
      <c r="Y357" s="1"/>
    </row>
    <row r="358" spans="1:25" ht="9.75" customHeight="1">
      <c r="A358" s="1"/>
      <c r="B358" s="72"/>
      <c r="C358" s="124"/>
      <c r="D358" s="1"/>
      <c r="E358" s="1"/>
      <c r="F358" s="1"/>
      <c r="G358" s="1"/>
      <c r="H358" s="1"/>
      <c r="I358" s="1"/>
      <c r="J358" s="1"/>
      <c r="K358" s="1"/>
      <c r="L358" s="1"/>
      <c r="M358" s="1"/>
      <c r="N358" s="1"/>
      <c r="O358" s="1"/>
      <c r="P358" s="1"/>
      <c r="Q358" s="1"/>
      <c r="R358" s="1"/>
      <c r="S358" s="1"/>
      <c r="T358" s="1"/>
      <c r="U358" s="1"/>
      <c r="V358" s="1"/>
      <c r="W358" s="1"/>
      <c r="X358" s="1"/>
      <c r="Y358" s="1"/>
    </row>
    <row r="359" spans="1:25" ht="9.75" customHeight="1">
      <c r="A359" s="1"/>
      <c r="B359" s="72"/>
      <c r="C359" s="124"/>
      <c r="D359" s="1"/>
      <c r="E359" s="1"/>
      <c r="F359" s="1"/>
      <c r="G359" s="1"/>
      <c r="H359" s="1"/>
      <c r="I359" s="1"/>
      <c r="J359" s="1"/>
      <c r="K359" s="1"/>
      <c r="L359" s="1"/>
      <c r="M359" s="1"/>
      <c r="N359" s="1"/>
      <c r="O359" s="1"/>
      <c r="P359" s="1"/>
      <c r="Q359" s="1"/>
      <c r="R359" s="1"/>
      <c r="S359" s="1"/>
      <c r="T359" s="1"/>
      <c r="U359" s="1"/>
      <c r="V359" s="1"/>
      <c r="W359" s="1"/>
      <c r="X359" s="1"/>
      <c r="Y359" s="1"/>
    </row>
    <row r="360" spans="1:25" ht="9.75" customHeight="1">
      <c r="A360" s="1"/>
      <c r="B360" s="72"/>
      <c r="C360" s="124"/>
      <c r="D360" s="1"/>
      <c r="E360" s="1"/>
      <c r="F360" s="1"/>
      <c r="G360" s="1"/>
      <c r="H360" s="1"/>
      <c r="I360" s="1"/>
      <c r="J360" s="1"/>
      <c r="K360" s="1"/>
      <c r="L360" s="1"/>
      <c r="M360" s="1"/>
      <c r="N360" s="1"/>
      <c r="O360" s="1"/>
      <c r="P360" s="1"/>
      <c r="Q360" s="1"/>
      <c r="R360" s="1"/>
      <c r="S360" s="1"/>
      <c r="T360" s="1"/>
      <c r="U360" s="1"/>
      <c r="V360" s="1"/>
      <c r="W360" s="1"/>
      <c r="X360" s="1"/>
      <c r="Y360" s="1"/>
    </row>
    <row r="361" spans="1:25" ht="9.75" customHeight="1">
      <c r="A361" s="1"/>
      <c r="B361" s="72"/>
      <c r="C361" s="124"/>
      <c r="D361" s="1"/>
      <c r="E361" s="1"/>
      <c r="F361" s="1"/>
      <c r="G361" s="1"/>
      <c r="H361" s="1"/>
      <c r="I361" s="1"/>
      <c r="J361" s="1"/>
      <c r="K361" s="1"/>
      <c r="L361" s="1"/>
      <c r="M361" s="1"/>
      <c r="N361" s="1"/>
      <c r="O361" s="1"/>
      <c r="P361" s="1"/>
      <c r="Q361" s="1"/>
      <c r="R361" s="1"/>
      <c r="S361" s="1"/>
      <c r="T361" s="1"/>
      <c r="U361" s="1"/>
      <c r="V361" s="1"/>
      <c r="W361" s="1"/>
      <c r="X361" s="1"/>
      <c r="Y361" s="1"/>
    </row>
    <row r="362" spans="1:25" ht="9.75" customHeight="1">
      <c r="A362" s="1"/>
      <c r="B362" s="72"/>
      <c r="C362" s="124"/>
      <c r="D362" s="1"/>
      <c r="E362" s="1"/>
      <c r="F362" s="1"/>
      <c r="G362" s="1"/>
      <c r="H362" s="1"/>
      <c r="I362" s="1"/>
      <c r="J362" s="1"/>
      <c r="K362" s="1"/>
      <c r="L362" s="1"/>
      <c r="M362" s="1"/>
      <c r="N362" s="1"/>
      <c r="O362" s="1"/>
      <c r="P362" s="1"/>
      <c r="Q362" s="1"/>
      <c r="R362" s="1"/>
      <c r="S362" s="1"/>
      <c r="T362" s="1"/>
      <c r="U362" s="1"/>
      <c r="V362" s="1"/>
      <c r="W362" s="1"/>
      <c r="X362" s="1"/>
      <c r="Y362" s="1"/>
    </row>
    <row r="363" spans="1:25" ht="9.75" customHeight="1">
      <c r="A363" s="1"/>
      <c r="B363" s="72"/>
      <c r="C363" s="124"/>
      <c r="D363" s="1"/>
      <c r="E363" s="1"/>
      <c r="F363" s="1"/>
      <c r="G363" s="1"/>
      <c r="H363" s="1"/>
      <c r="I363" s="1"/>
      <c r="J363" s="1"/>
      <c r="K363" s="1"/>
      <c r="L363" s="1"/>
      <c r="M363" s="1"/>
      <c r="N363" s="1"/>
      <c r="O363" s="1"/>
      <c r="P363" s="1"/>
      <c r="Q363" s="1"/>
      <c r="R363" s="1"/>
      <c r="S363" s="1"/>
      <c r="T363" s="1"/>
      <c r="U363" s="1"/>
      <c r="V363" s="1"/>
      <c r="W363" s="1"/>
      <c r="X363" s="1"/>
      <c r="Y363" s="1"/>
    </row>
    <row r="364" spans="1:25" ht="9.75" customHeight="1">
      <c r="A364" s="1"/>
      <c r="B364" s="72"/>
      <c r="C364" s="124"/>
      <c r="D364" s="1"/>
      <c r="E364" s="1"/>
      <c r="F364" s="1"/>
      <c r="G364" s="1"/>
      <c r="H364" s="1"/>
      <c r="I364" s="1"/>
      <c r="J364" s="1"/>
      <c r="K364" s="1"/>
      <c r="L364" s="1"/>
      <c r="M364" s="1"/>
      <c r="N364" s="1"/>
      <c r="O364" s="1"/>
      <c r="P364" s="1"/>
      <c r="Q364" s="1"/>
      <c r="R364" s="1"/>
      <c r="S364" s="1"/>
      <c r="T364" s="1"/>
      <c r="U364" s="1"/>
      <c r="V364" s="1"/>
      <c r="W364" s="1"/>
      <c r="X364" s="1"/>
      <c r="Y364" s="1"/>
    </row>
    <row r="365" spans="1:25" ht="9.75" customHeight="1">
      <c r="A365" s="1"/>
      <c r="B365" s="72"/>
      <c r="C365" s="124"/>
      <c r="D365" s="1"/>
      <c r="E365" s="1"/>
      <c r="F365" s="1"/>
      <c r="G365" s="1"/>
      <c r="H365" s="1"/>
      <c r="I365" s="1"/>
      <c r="J365" s="1"/>
      <c r="K365" s="1"/>
      <c r="L365" s="1"/>
      <c r="M365" s="1"/>
      <c r="N365" s="1"/>
      <c r="O365" s="1"/>
      <c r="P365" s="1"/>
      <c r="Q365" s="1"/>
      <c r="R365" s="1"/>
      <c r="S365" s="1"/>
      <c r="T365" s="1"/>
      <c r="U365" s="1"/>
      <c r="V365" s="1"/>
      <c r="W365" s="1"/>
      <c r="X365" s="1"/>
      <c r="Y365" s="1"/>
    </row>
    <row r="366" spans="1:25" ht="9.75" customHeight="1">
      <c r="A366" s="1"/>
      <c r="B366" s="72"/>
      <c r="C366" s="124"/>
      <c r="D366" s="1"/>
      <c r="E366" s="1"/>
      <c r="F366" s="1"/>
      <c r="G366" s="1"/>
      <c r="H366" s="1"/>
      <c r="I366" s="1"/>
      <c r="J366" s="1"/>
      <c r="K366" s="1"/>
      <c r="L366" s="1"/>
      <c r="M366" s="1"/>
      <c r="N366" s="1"/>
      <c r="O366" s="1"/>
      <c r="P366" s="1"/>
      <c r="Q366" s="1"/>
      <c r="R366" s="1"/>
      <c r="S366" s="1"/>
      <c r="T366" s="1"/>
      <c r="U366" s="1"/>
      <c r="V366" s="1"/>
      <c r="W366" s="1"/>
      <c r="X366" s="1"/>
      <c r="Y366" s="1"/>
    </row>
    <row r="367" spans="1:25" ht="9.75" customHeight="1">
      <c r="A367" s="1"/>
      <c r="B367" s="72"/>
      <c r="C367" s="124"/>
      <c r="D367" s="1"/>
      <c r="E367" s="1"/>
      <c r="F367" s="1"/>
      <c r="G367" s="1"/>
      <c r="H367" s="1"/>
      <c r="I367" s="1"/>
      <c r="J367" s="1"/>
      <c r="K367" s="1"/>
      <c r="L367" s="1"/>
      <c r="M367" s="1"/>
      <c r="N367" s="1"/>
      <c r="O367" s="1"/>
      <c r="P367" s="1"/>
      <c r="Q367" s="1"/>
      <c r="R367" s="1"/>
      <c r="S367" s="1"/>
      <c r="T367" s="1"/>
      <c r="U367" s="1"/>
      <c r="V367" s="1"/>
      <c r="W367" s="1"/>
      <c r="X367" s="1"/>
      <c r="Y367" s="1"/>
    </row>
    <row r="368" spans="1:25" ht="9.75" customHeight="1">
      <c r="A368" s="1"/>
      <c r="B368" s="72"/>
      <c r="C368" s="124"/>
      <c r="D368" s="1"/>
      <c r="E368" s="1"/>
      <c r="F368" s="1"/>
      <c r="G368" s="1"/>
      <c r="H368" s="1"/>
      <c r="I368" s="1"/>
      <c r="J368" s="1"/>
      <c r="K368" s="1"/>
      <c r="L368" s="1"/>
      <c r="M368" s="1"/>
      <c r="N368" s="1"/>
      <c r="O368" s="1"/>
      <c r="P368" s="1"/>
      <c r="Q368" s="1"/>
      <c r="R368" s="1"/>
      <c r="S368" s="1"/>
      <c r="T368" s="1"/>
      <c r="U368" s="1"/>
      <c r="V368" s="1"/>
      <c r="W368" s="1"/>
      <c r="X368" s="1"/>
      <c r="Y368" s="1"/>
    </row>
    <row r="369" spans="1:25" ht="9.75" customHeight="1">
      <c r="A369" s="1"/>
      <c r="B369" s="72"/>
      <c r="C369" s="124"/>
      <c r="D369" s="1"/>
      <c r="E369" s="1"/>
      <c r="F369" s="1"/>
      <c r="G369" s="1"/>
      <c r="H369" s="1"/>
      <c r="I369" s="1"/>
      <c r="J369" s="1"/>
      <c r="K369" s="1"/>
      <c r="L369" s="1"/>
      <c r="M369" s="1"/>
      <c r="N369" s="1"/>
      <c r="O369" s="1"/>
      <c r="P369" s="1"/>
      <c r="Q369" s="1"/>
      <c r="R369" s="1"/>
      <c r="S369" s="1"/>
      <c r="T369" s="1"/>
      <c r="U369" s="1"/>
      <c r="V369" s="1"/>
      <c r="W369" s="1"/>
      <c r="X369" s="1"/>
      <c r="Y369" s="1"/>
    </row>
    <row r="370" spans="1:25" ht="9.75" customHeight="1">
      <c r="A370" s="1"/>
      <c r="B370" s="72"/>
      <c r="C370" s="124"/>
      <c r="D370" s="1"/>
      <c r="E370" s="1"/>
      <c r="F370" s="1"/>
      <c r="G370" s="1"/>
      <c r="H370" s="1"/>
      <c r="I370" s="1"/>
      <c r="J370" s="1"/>
      <c r="K370" s="1"/>
      <c r="L370" s="1"/>
      <c r="M370" s="1"/>
      <c r="N370" s="1"/>
      <c r="O370" s="1"/>
      <c r="P370" s="1"/>
      <c r="Q370" s="1"/>
      <c r="R370" s="1"/>
      <c r="S370" s="1"/>
      <c r="T370" s="1"/>
      <c r="U370" s="1"/>
      <c r="V370" s="1"/>
      <c r="W370" s="1"/>
      <c r="X370" s="1"/>
      <c r="Y370" s="1"/>
    </row>
    <row r="371" spans="1:25" ht="9.75" customHeight="1">
      <c r="A371" s="1"/>
      <c r="B371" s="72"/>
      <c r="C371" s="124"/>
      <c r="D371" s="1"/>
      <c r="E371" s="1"/>
      <c r="F371" s="1"/>
      <c r="G371" s="1"/>
      <c r="H371" s="1"/>
      <c r="I371" s="1"/>
      <c r="J371" s="1"/>
      <c r="K371" s="1"/>
      <c r="L371" s="1"/>
      <c r="M371" s="1"/>
      <c r="N371" s="1"/>
      <c r="O371" s="1"/>
      <c r="P371" s="1"/>
      <c r="Q371" s="1"/>
      <c r="R371" s="1"/>
      <c r="S371" s="1"/>
      <c r="T371" s="1"/>
      <c r="U371" s="1"/>
      <c r="V371" s="1"/>
      <c r="W371" s="1"/>
      <c r="X371" s="1"/>
      <c r="Y371" s="1"/>
    </row>
    <row r="372" spans="1:25" ht="9.75" customHeight="1">
      <c r="A372" s="1"/>
      <c r="B372" s="72"/>
      <c r="C372" s="124"/>
      <c r="D372" s="1"/>
      <c r="E372" s="1"/>
      <c r="F372" s="1"/>
      <c r="G372" s="1"/>
      <c r="H372" s="1"/>
      <c r="I372" s="1"/>
      <c r="J372" s="1"/>
      <c r="K372" s="1"/>
      <c r="L372" s="1"/>
      <c r="M372" s="1"/>
      <c r="N372" s="1"/>
      <c r="O372" s="1"/>
      <c r="P372" s="1"/>
      <c r="Q372" s="1"/>
      <c r="R372" s="1"/>
      <c r="S372" s="1"/>
      <c r="T372" s="1"/>
      <c r="U372" s="1"/>
      <c r="V372" s="1"/>
      <c r="W372" s="1"/>
      <c r="X372" s="1"/>
      <c r="Y372" s="1"/>
    </row>
    <row r="373" spans="1:25" ht="9.75" customHeight="1">
      <c r="A373" s="1"/>
      <c r="B373" s="72"/>
      <c r="C373" s="124"/>
      <c r="D373" s="1"/>
      <c r="E373" s="1"/>
      <c r="F373" s="1"/>
      <c r="G373" s="1"/>
      <c r="H373" s="1"/>
      <c r="I373" s="1"/>
      <c r="J373" s="1"/>
      <c r="K373" s="1"/>
      <c r="L373" s="1"/>
      <c r="M373" s="1"/>
      <c r="N373" s="1"/>
      <c r="O373" s="1"/>
      <c r="P373" s="1"/>
      <c r="Q373" s="1"/>
      <c r="R373" s="1"/>
      <c r="S373" s="1"/>
      <c r="T373" s="1"/>
      <c r="U373" s="1"/>
      <c r="V373" s="1"/>
      <c r="W373" s="1"/>
      <c r="X373" s="1"/>
      <c r="Y373" s="1"/>
    </row>
    <row r="374" spans="1:25" ht="9.75" customHeight="1">
      <c r="A374" s="1"/>
      <c r="B374" s="72"/>
      <c r="C374" s="124"/>
      <c r="D374" s="1"/>
      <c r="E374" s="1"/>
      <c r="F374" s="1"/>
      <c r="G374" s="1"/>
      <c r="H374" s="1"/>
      <c r="I374" s="1"/>
      <c r="J374" s="1"/>
      <c r="K374" s="1"/>
      <c r="L374" s="1"/>
      <c r="M374" s="1"/>
      <c r="N374" s="1"/>
      <c r="O374" s="1"/>
      <c r="P374" s="1"/>
      <c r="Q374" s="1"/>
      <c r="R374" s="1"/>
      <c r="S374" s="1"/>
      <c r="T374" s="1"/>
      <c r="U374" s="1"/>
      <c r="V374" s="1"/>
      <c r="W374" s="1"/>
      <c r="X374" s="1"/>
      <c r="Y374" s="1"/>
    </row>
    <row r="375" spans="1:25" ht="9.75" customHeight="1">
      <c r="A375" s="1"/>
      <c r="B375" s="72"/>
      <c r="C375" s="124"/>
      <c r="D375" s="1"/>
      <c r="E375" s="1"/>
      <c r="F375" s="1"/>
      <c r="G375" s="1"/>
      <c r="H375" s="1"/>
      <c r="I375" s="1"/>
      <c r="J375" s="1"/>
      <c r="K375" s="1"/>
      <c r="L375" s="1"/>
      <c r="M375" s="1"/>
      <c r="N375" s="1"/>
      <c r="O375" s="1"/>
      <c r="P375" s="1"/>
      <c r="Q375" s="1"/>
      <c r="R375" s="1"/>
      <c r="S375" s="1"/>
      <c r="T375" s="1"/>
      <c r="U375" s="1"/>
      <c r="V375" s="1"/>
      <c r="W375" s="1"/>
      <c r="X375" s="1"/>
      <c r="Y375" s="1"/>
    </row>
    <row r="376" spans="1:25" ht="9.75" customHeight="1">
      <c r="A376" s="1"/>
      <c r="B376" s="72"/>
      <c r="C376" s="124"/>
      <c r="D376" s="1"/>
      <c r="E376" s="1"/>
      <c r="F376" s="1"/>
      <c r="G376" s="1"/>
      <c r="H376" s="1"/>
      <c r="I376" s="1"/>
      <c r="J376" s="1"/>
      <c r="K376" s="1"/>
      <c r="L376" s="1"/>
      <c r="M376" s="1"/>
      <c r="N376" s="1"/>
      <c r="O376" s="1"/>
      <c r="P376" s="1"/>
      <c r="Q376" s="1"/>
      <c r="R376" s="1"/>
      <c r="S376" s="1"/>
      <c r="T376" s="1"/>
      <c r="U376" s="1"/>
      <c r="V376" s="1"/>
      <c r="W376" s="1"/>
      <c r="X376" s="1"/>
      <c r="Y376" s="1"/>
    </row>
    <row r="377" spans="1:25" ht="9.75" customHeight="1">
      <c r="A377" s="1"/>
      <c r="B377" s="72"/>
      <c r="C377" s="124"/>
      <c r="D377" s="1"/>
      <c r="E377" s="1"/>
      <c r="F377" s="1"/>
      <c r="G377" s="1"/>
      <c r="H377" s="1"/>
      <c r="I377" s="1"/>
      <c r="J377" s="1"/>
      <c r="K377" s="1"/>
      <c r="L377" s="1"/>
      <c r="M377" s="1"/>
      <c r="N377" s="1"/>
      <c r="O377" s="1"/>
      <c r="P377" s="1"/>
      <c r="Q377" s="1"/>
      <c r="R377" s="1"/>
      <c r="S377" s="1"/>
      <c r="T377" s="1"/>
      <c r="U377" s="1"/>
      <c r="V377" s="1"/>
      <c r="W377" s="1"/>
      <c r="X377" s="1"/>
      <c r="Y377" s="1"/>
    </row>
    <row r="378" spans="1:25" ht="9.75" customHeight="1">
      <c r="A378" s="1"/>
      <c r="B378" s="72"/>
      <c r="C378" s="124"/>
      <c r="D378" s="1"/>
      <c r="E378" s="1"/>
      <c r="F378" s="1"/>
      <c r="G378" s="1"/>
      <c r="H378" s="1"/>
      <c r="I378" s="1"/>
      <c r="J378" s="1"/>
      <c r="K378" s="1"/>
      <c r="L378" s="1"/>
      <c r="M378" s="1"/>
      <c r="N378" s="1"/>
      <c r="O378" s="1"/>
      <c r="P378" s="1"/>
      <c r="Q378" s="1"/>
      <c r="R378" s="1"/>
      <c r="S378" s="1"/>
      <c r="T378" s="1"/>
      <c r="U378" s="1"/>
      <c r="V378" s="1"/>
      <c r="W378" s="1"/>
      <c r="X378" s="1"/>
      <c r="Y378" s="1"/>
    </row>
    <row r="379" spans="1:25" ht="9.75" customHeight="1">
      <c r="A379" s="1"/>
      <c r="B379" s="72"/>
      <c r="C379" s="124"/>
      <c r="D379" s="1"/>
      <c r="E379" s="1"/>
      <c r="F379" s="1"/>
      <c r="G379" s="1"/>
      <c r="H379" s="1"/>
      <c r="I379" s="1"/>
      <c r="J379" s="1"/>
      <c r="K379" s="1"/>
      <c r="L379" s="1"/>
      <c r="M379" s="1"/>
      <c r="N379" s="1"/>
      <c r="O379" s="1"/>
      <c r="P379" s="1"/>
      <c r="Q379" s="1"/>
      <c r="R379" s="1"/>
      <c r="S379" s="1"/>
      <c r="T379" s="1"/>
      <c r="U379" s="1"/>
      <c r="V379" s="1"/>
      <c r="W379" s="1"/>
      <c r="X379" s="1"/>
      <c r="Y379" s="1"/>
    </row>
    <row r="380" spans="1:25" ht="9.75" customHeight="1">
      <c r="A380" s="1"/>
      <c r="B380" s="72"/>
      <c r="C380" s="124"/>
      <c r="D380" s="1"/>
      <c r="E380" s="1"/>
      <c r="F380" s="1"/>
      <c r="G380" s="1"/>
      <c r="H380" s="1"/>
      <c r="I380" s="1"/>
      <c r="J380" s="1"/>
      <c r="K380" s="1"/>
      <c r="L380" s="1"/>
      <c r="M380" s="1"/>
      <c r="N380" s="1"/>
      <c r="O380" s="1"/>
      <c r="P380" s="1"/>
      <c r="Q380" s="1"/>
      <c r="R380" s="1"/>
      <c r="S380" s="1"/>
      <c r="T380" s="1"/>
      <c r="U380" s="1"/>
      <c r="V380" s="1"/>
      <c r="W380" s="1"/>
      <c r="X380" s="1"/>
      <c r="Y380" s="1"/>
    </row>
    <row r="381" spans="1:25" ht="9.75" customHeight="1">
      <c r="A381" s="1"/>
      <c r="B381" s="72"/>
      <c r="C381" s="124"/>
      <c r="D381" s="1"/>
      <c r="E381" s="1"/>
      <c r="F381" s="1"/>
      <c r="G381" s="1"/>
      <c r="H381" s="1"/>
      <c r="I381" s="1"/>
      <c r="J381" s="1"/>
      <c r="K381" s="1"/>
      <c r="L381" s="1"/>
      <c r="M381" s="1"/>
      <c r="N381" s="1"/>
      <c r="O381" s="1"/>
      <c r="P381" s="1"/>
      <c r="Q381" s="1"/>
      <c r="R381" s="1"/>
      <c r="S381" s="1"/>
      <c r="T381" s="1"/>
      <c r="U381" s="1"/>
      <c r="V381" s="1"/>
      <c r="W381" s="1"/>
      <c r="X381" s="1"/>
      <c r="Y381" s="1"/>
    </row>
    <row r="382" spans="1:25" ht="9.75" customHeight="1">
      <c r="A382" s="1"/>
      <c r="B382" s="72"/>
      <c r="C382" s="124"/>
      <c r="D382" s="1"/>
      <c r="E382" s="1"/>
      <c r="F382" s="1"/>
      <c r="G382" s="1"/>
      <c r="H382" s="1"/>
      <c r="I382" s="1"/>
      <c r="J382" s="1"/>
      <c r="K382" s="1"/>
      <c r="L382" s="1"/>
      <c r="M382" s="1"/>
      <c r="N382" s="1"/>
      <c r="O382" s="1"/>
      <c r="P382" s="1"/>
      <c r="Q382" s="1"/>
      <c r="R382" s="1"/>
      <c r="S382" s="1"/>
      <c r="T382" s="1"/>
      <c r="U382" s="1"/>
      <c r="V382" s="1"/>
      <c r="W382" s="1"/>
      <c r="X382" s="1"/>
      <c r="Y382" s="1"/>
    </row>
    <row r="383" spans="1:25" ht="9.75" customHeight="1">
      <c r="A383" s="1"/>
      <c r="B383" s="72"/>
      <c r="C383" s="124"/>
      <c r="D383" s="1"/>
      <c r="E383" s="1"/>
      <c r="F383" s="1"/>
      <c r="G383" s="1"/>
      <c r="H383" s="1"/>
      <c r="I383" s="1"/>
      <c r="J383" s="1"/>
      <c r="K383" s="1"/>
      <c r="L383" s="1"/>
      <c r="M383" s="1"/>
      <c r="N383" s="1"/>
      <c r="O383" s="1"/>
      <c r="P383" s="1"/>
      <c r="Q383" s="1"/>
      <c r="R383" s="1"/>
      <c r="S383" s="1"/>
      <c r="T383" s="1"/>
      <c r="U383" s="1"/>
      <c r="V383" s="1"/>
      <c r="W383" s="1"/>
      <c r="X383" s="1"/>
      <c r="Y383" s="1"/>
    </row>
    <row r="384" spans="1:25" ht="9.75" customHeight="1">
      <c r="A384" s="1"/>
      <c r="B384" s="72"/>
      <c r="C384" s="124"/>
      <c r="D384" s="1"/>
      <c r="E384" s="1"/>
      <c r="F384" s="1"/>
      <c r="G384" s="1"/>
      <c r="H384" s="1"/>
      <c r="I384" s="1"/>
      <c r="J384" s="1"/>
      <c r="K384" s="1"/>
      <c r="L384" s="1"/>
      <c r="M384" s="1"/>
      <c r="N384" s="1"/>
      <c r="O384" s="1"/>
      <c r="P384" s="1"/>
      <c r="Q384" s="1"/>
      <c r="R384" s="1"/>
      <c r="S384" s="1"/>
      <c r="T384" s="1"/>
      <c r="U384" s="1"/>
      <c r="V384" s="1"/>
      <c r="W384" s="1"/>
      <c r="X384" s="1"/>
      <c r="Y384" s="1"/>
    </row>
    <row r="385" spans="1:25" ht="9.75" customHeight="1">
      <c r="A385" s="1"/>
      <c r="B385" s="72"/>
      <c r="C385" s="124"/>
      <c r="D385" s="1"/>
      <c r="E385" s="1"/>
      <c r="F385" s="1"/>
      <c r="G385" s="1"/>
      <c r="H385" s="1"/>
      <c r="I385" s="1"/>
      <c r="J385" s="1"/>
      <c r="K385" s="1"/>
      <c r="L385" s="1"/>
      <c r="M385" s="1"/>
      <c r="N385" s="1"/>
      <c r="O385" s="1"/>
      <c r="P385" s="1"/>
      <c r="Q385" s="1"/>
      <c r="R385" s="1"/>
      <c r="S385" s="1"/>
      <c r="T385" s="1"/>
      <c r="U385" s="1"/>
      <c r="V385" s="1"/>
      <c r="W385" s="1"/>
      <c r="X385" s="1"/>
      <c r="Y385" s="1"/>
    </row>
    <row r="386" spans="1:25" ht="9.75" customHeight="1">
      <c r="A386" s="1"/>
      <c r="B386" s="72"/>
      <c r="C386" s="124"/>
      <c r="D386" s="1"/>
      <c r="E386" s="1"/>
      <c r="F386" s="1"/>
      <c r="G386" s="1"/>
      <c r="H386" s="1"/>
      <c r="I386" s="1"/>
      <c r="J386" s="1"/>
      <c r="K386" s="1"/>
      <c r="L386" s="1"/>
      <c r="M386" s="1"/>
      <c r="N386" s="1"/>
      <c r="O386" s="1"/>
      <c r="P386" s="1"/>
      <c r="Q386" s="1"/>
      <c r="R386" s="1"/>
      <c r="S386" s="1"/>
      <c r="T386" s="1"/>
      <c r="U386" s="1"/>
      <c r="V386" s="1"/>
      <c r="W386" s="1"/>
      <c r="X386" s="1"/>
      <c r="Y386" s="1"/>
    </row>
    <row r="387" spans="1:25" ht="9.75" customHeight="1">
      <c r="A387" s="1"/>
      <c r="B387" s="72"/>
      <c r="C387" s="124"/>
      <c r="D387" s="1"/>
      <c r="E387" s="1"/>
      <c r="F387" s="1"/>
      <c r="G387" s="1"/>
      <c r="H387" s="1"/>
      <c r="I387" s="1"/>
      <c r="J387" s="1"/>
      <c r="K387" s="1"/>
      <c r="L387" s="1"/>
      <c r="M387" s="1"/>
      <c r="N387" s="1"/>
      <c r="O387" s="1"/>
      <c r="P387" s="1"/>
      <c r="Q387" s="1"/>
      <c r="R387" s="1"/>
      <c r="S387" s="1"/>
      <c r="T387" s="1"/>
      <c r="U387" s="1"/>
      <c r="V387" s="1"/>
      <c r="W387" s="1"/>
      <c r="X387" s="1"/>
      <c r="Y387" s="1"/>
    </row>
    <row r="388" spans="1:25" ht="9.75" customHeight="1">
      <c r="A388" s="1"/>
      <c r="B388" s="72"/>
      <c r="C388" s="124"/>
      <c r="D388" s="1"/>
      <c r="E388" s="1"/>
      <c r="F388" s="1"/>
      <c r="G388" s="1"/>
      <c r="H388" s="1"/>
      <c r="I388" s="1"/>
      <c r="J388" s="1"/>
      <c r="K388" s="1"/>
      <c r="L388" s="1"/>
      <c r="M388" s="1"/>
      <c r="N388" s="1"/>
      <c r="O388" s="1"/>
      <c r="P388" s="1"/>
      <c r="Q388" s="1"/>
      <c r="R388" s="1"/>
      <c r="S388" s="1"/>
      <c r="T388" s="1"/>
      <c r="U388" s="1"/>
      <c r="V388" s="1"/>
      <c r="W388" s="1"/>
      <c r="X388" s="1"/>
      <c r="Y388" s="1"/>
    </row>
    <row r="389" spans="1:25" ht="9.75" customHeight="1">
      <c r="A389" s="1"/>
      <c r="B389" s="72"/>
      <c r="C389" s="124"/>
      <c r="D389" s="1"/>
      <c r="E389" s="1"/>
      <c r="F389" s="1"/>
      <c r="G389" s="1"/>
      <c r="H389" s="1"/>
      <c r="I389" s="1"/>
      <c r="J389" s="1"/>
      <c r="K389" s="1"/>
      <c r="L389" s="1"/>
      <c r="M389" s="1"/>
      <c r="N389" s="1"/>
      <c r="O389" s="1"/>
      <c r="P389" s="1"/>
      <c r="Q389" s="1"/>
      <c r="R389" s="1"/>
      <c r="S389" s="1"/>
      <c r="T389" s="1"/>
      <c r="U389" s="1"/>
      <c r="V389" s="1"/>
      <c r="W389" s="1"/>
      <c r="X389" s="1"/>
      <c r="Y389" s="1"/>
    </row>
    <row r="390" spans="1:25" ht="9.75" customHeight="1">
      <c r="A390" s="1"/>
      <c r="B390" s="72"/>
      <c r="C390" s="124"/>
      <c r="D390" s="1"/>
      <c r="E390" s="1"/>
      <c r="F390" s="1"/>
      <c r="G390" s="1"/>
      <c r="H390" s="1"/>
      <c r="I390" s="1"/>
      <c r="J390" s="1"/>
      <c r="K390" s="1"/>
      <c r="L390" s="1"/>
      <c r="M390" s="1"/>
      <c r="N390" s="1"/>
      <c r="O390" s="1"/>
      <c r="P390" s="1"/>
      <c r="Q390" s="1"/>
      <c r="R390" s="1"/>
      <c r="S390" s="1"/>
      <c r="T390" s="1"/>
      <c r="U390" s="1"/>
      <c r="V390" s="1"/>
      <c r="W390" s="1"/>
      <c r="X390" s="1"/>
      <c r="Y390" s="1"/>
    </row>
    <row r="391" spans="1:25" ht="9.75" customHeight="1">
      <c r="A391" s="1"/>
      <c r="B391" s="72"/>
      <c r="C391" s="124"/>
      <c r="D391" s="1"/>
      <c r="E391" s="1"/>
      <c r="F391" s="1"/>
      <c r="G391" s="1"/>
      <c r="H391" s="1"/>
      <c r="I391" s="1"/>
      <c r="J391" s="1"/>
      <c r="K391" s="1"/>
      <c r="L391" s="1"/>
      <c r="M391" s="1"/>
      <c r="N391" s="1"/>
      <c r="O391" s="1"/>
      <c r="P391" s="1"/>
      <c r="Q391" s="1"/>
      <c r="R391" s="1"/>
      <c r="S391" s="1"/>
      <c r="T391" s="1"/>
      <c r="U391" s="1"/>
      <c r="V391" s="1"/>
      <c r="W391" s="1"/>
      <c r="X391" s="1"/>
      <c r="Y391" s="1"/>
    </row>
    <row r="392" spans="1:25" ht="9.75" customHeight="1">
      <c r="A392" s="1"/>
      <c r="B392" s="72"/>
      <c r="C392" s="124"/>
      <c r="D392" s="1"/>
      <c r="E392" s="1"/>
      <c r="F392" s="1"/>
      <c r="G392" s="1"/>
      <c r="H392" s="1"/>
      <c r="I392" s="1"/>
      <c r="J392" s="1"/>
      <c r="K392" s="1"/>
      <c r="L392" s="1"/>
      <c r="M392" s="1"/>
      <c r="N392" s="1"/>
      <c r="O392" s="1"/>
      <c r="P392" s="1"/>
      <c r="Q392" s="1"/>
      <c r="R392" s="1"/>
      <c r="S392" s="1"/>
      <c r="T392" s="1"/>
      <c r="U392" s="1"/>
      <c r="V392" s="1"/>
      <c r="W392" s="1"/>
      <c r="X392" s="1"/>
      <c r="Y392" s="1"/>
    </row>
    <row r="393" spans="1:25" ht="9.75" customHeight="1">
      <c r="A393" s="1"/>
      <c r="B393" s="72"/>
      <c r="C393" s="124"/>
      <c r="D393" s="1"/>
      <c r="E393" s="1"/>
      <c r="F393" s="1"/>
      <c r="G393" s="1"/>
      <c r="H393" s="1"/>
      <c r="I393" s="1"/>
      <c r="J393" s="1"/>
      <c r="K393" s="1"/>
      <c r="L393" s="1"/>
      <c r="M393" s="1"/>
      <c r="N393" s="1"/>
      <c r="O393" s="1"/>
      <c r="P393" s="1"/>
      <c r="Q393" s="1"/>
      <c r="R393" s="1"/>
      <c r="S393" s="1"/>
      <c r="T393" s="1"/>
      <c r="U393" s="1"/>
      <c r="V393" s="1"/>
      <c r="W393" s="1"/>
      <c r="X393" s="1"/>
      <c r="Y393" s="1"/>
    </row>
    <row r="394" spans="1:25" ht="9.75" customHeight="1">
      <c r="A394" s="1"/>
      <c r="B394" s="72"/>
      <c r="C394" s="124"/>
      <c r="D394" s="1"/>
      <c r="E394" s="1"/>
      <c r="F394" s="1"/>
      <c r="G394" s="1"/>
      <c r="H394" s="1"/>
      <c r="I394" s="1"/>
      <c r="J394" s="1"/>
      <c r="K394" s="1"/>
      <c r="L394" s="1"/>
      <c r="M394" s="1"/>
      <c r="N394" s="1"/>
      <c r="O394" s="1"/>
      <c r="P394" s="1"/>
      <c r="Q394" s="1"/>
      <c r="R394" s="1"/>
      <c r="S394" s="1"/>
      <c r="T394" s="1"/>
      <c r="U394" s="1"/>
      <c r="V394" s="1"/>
      <c r="W394" s="1"/>
      <c r="X394" s="1"/>
      <c r="Y394" s="1"/>
    </row>
    <row r="395" spans="1:25" ht="9.75" customHeight="1">
      <c r="A395" s="1"/>
      <c r="B395" s="72"/>
      <c r="C395" s="124"/>
      <c r="D395" s="1"/>
      <c r="E395" s="1"/>
      <c r="F395" s="1"/>
      <c r="G395" s="1"/>
      <c r="H395" s="1"/>
      <c r="I395" s="1"/>
      <c r="J395" s="1"/>
      <c r="K395" s="1"/>
      <c r="L395" s="1"/>
      <c r="M395" s="1"/>
      <c r="N395" s="1"/>
      <c r="O395" s="1"/>
      <c r="P395" s="1"/>
      <c r="Q395" s="1"/>
      <c r="R395" s="1"/>
      <c r="S395" s="1"/>
      <c r="T395" s="1"/>
      <c r="U395" s="1"/>
      <c r="V395" s="1"/>
      <c r="W395" s="1"/>
      <c r="X395" s="1"/>
      <c r="Y395" s="1"/>
    </row>
    <row r="396" spans="1:25" ht="9.75" customHeight="1">
      <c r="A396" s="1"/>
      <c r="B396" s="72"/>
      <c r="C396" s="124"/>
      <c r="D396" s="1"/>
      <c r="E396" s="1"/>
      <c r="F396" s="1"/>
      <c r="G396" s="1"/>
      <c r="H396" s="1"/>
      <c r="I396" s="1"/>
      <c r="J396" s="1"/>
      <c r="K396" s="1"/>
      <c r="L396" s="1"/>
      <c r="M396" s="1"/>
      <c r="N396" s="1"/>
      <c r="O396" s="1"/>
      <c r="P396" s="1"/>
      <c r="Q396" s="1"/>
      <c r="R396" s="1"/>
      <c r="S396" s="1"/>
      <c r="T396" s="1"/>
      <c r="U396" s="1"/>
      <c r="V396" s="1"/>
      <c r="W396" s="1"/>
      <c r="X396" s="1"/>
      <c r="Y396" s="1"/>
    </row>
    <row r="397" spans="1:25" ht="9.75" customHeight="1">
      <c r="A397" s="1"/>
      <c r="B397" s="72"/>
      <c r="C397" s="124"/>
      <c r="D397" s="1"/>
      <c r="E397" s="1"/>
      <c r="F397" s="1"/>
      <c r="G397" s="1"/>
      <c r="H397" s="1"/>
      <c r="I397" s="1"/>
      <c r="J397" s="1"/>
      <c r="K397" s="1"/>
      <c r="L397" s="1"/>
      <c r="M397" s="1"/>
      <c r="N397" s="1"/>
      <c r="O397" s="1"/>
      <c r="P397" s="1"/>
      <c r="Q397" s="1"/>
      <c r="R397" s="1"/>
      <c r="S397" s="1"/>
      <c r="T397" s="1"/>
      <c r="U397" s="1"/>
      <c r="V397" s="1"/>
      <c r="W397" s="1"/>
      <c r="X397" s="1"/>
      <c r="Y397" s="1"/>
    </row>
    <row r="398" spans="1:25" ht="9.75" customHeight="1">
      <c r="A398" s="1"/>
      <c r="B398" s="72"/>
      <c r="C398" s="124"/>
      <c r="D398" s="1"/>
      <c r="E398" s="1"/>
      <c r="F398" s="1"/>
      <c r="G398" s="1"/>
      <c r="H398" s="1"/>
      <c r="I398" s="1"/>
      <c r="J398" s="1"/>
      <c r="K398" s="1"/>
      <c r="L398" s="1"/>
      <c r="M398" s="1"/>
      <c r="N398" s="1"/>
      <c r="O398" s="1"/>
      <c r="P398" s="1"/>
      <c r="Q398" s="1"/>
      <c r="R398" s="1"/>
      <c r="S398" s="1"/>
      <c r="T398" s="1"/>
      <c r="U398" s="1"/>
      <c r="V398" s="1"/>
      <c r="W398" s="1"/>
      <c r="X398" s="1"/>
      <c r="Y398" s="1"/>
    </row>
    <row r="399" spans="1:25" ht="9.75" customHeight="1">
      <c r="A399" s="1"/>
      <c r="B399" s="72"/>
      <c r="C399" s="124"/>
      <c r="D399" s="1"/>
      <c r="E399" s="1"/>
      <c r="F399" s="1"/>
      <c r="G399" s="1"/>
      <c r="H399" s="1"/>
      <c r="I399" s="1"/>
      <c r="J399" s="1"/>
      <c r="K399" s="1"/>
      <c r="L399" s="1"/>
      <c r="M399" s="1"/>
      <c r="N399" s="1"/>
      <c r="O399" s="1"/>
      <c r="P399" s="1"/>
      <c r="Q399" s="1"/>
      <c r="R399" s="1"/>
      <c r="S399" s="1"/>
      <c r="T399" s="1"/>
      <c r="U399" s="1"/>
      <c r="V399" s="1"/>
      <c r="W399" s="1"/>
      <c r="X399" s="1"/>
      <c r="Y399" s="1"/>
    </row>
    <row r="400" spans="1:25" ht="9.75" customHeight="1">
      <c r="A400" s="1"/>
      <c r="B400" s="72"/>
      <c r="C400" s="124"/>
      <c r="D400" s="1"/>
      <c r="E400" s="1"/>
      <c r="F400" s="1"/>
      <c r="G400" s="1"/>
      <c r="H400" s="1"/>
      <c r="I400" s="1"/>
      <c r="J400" s="1"/>
      <c r="K400" s="1"/>
      <c r="L400" s="1"/>
      <c r="M400" s="1"/>
      <c r="N400" s="1"/>
      <c r="O400" s="1"/>
      <c r="P400" s="1"/>
      <c r="Q400" s="1"/>
      <c r="R400" s="1"/>
      <c r="S400" s="1"/>
      <c r="T400" s="1"/>
      <c r="U400" s="1"/>
      <c r="V400" s="1"/>
      <c r="W400" s="1"/>
      <c r="X400" s="1"/>
      <c r="Y400" s="1"/>
    </row>
    <row r="401" spans="1:25" ht="9.75" customHeight="1">
      <c r="A401" s="1"/>
      <c r="B401" s="72"/>
      <c r="C401" s="124"/>
      <c r="D401" s="1"/>
      <c r="E401" s="1"/>
      <c r="F401" s="1"/>
      <c r="G401" s="1"/>
      <c r="H401" s="1"/>
      <c r="I401" s="1"/>
      <c r="J401" s="1"/>
      <c r="K401" s="1"/>
      <c r="L401" s="1"/>
      <c r="M401" s="1"/>
      <c r="N401" s="1"/>
      <c r="O401" s="1"/>
      <c r="P401" s="1"/>
      <c r="Q401" s="1"/>
      <c r="R401" s="1"/>
      <c r="S401" s="1"/>
      <c r="T401" s="1"/>
      <c r="U401" s="1"/>
      <c r="V401" s="1"/>
      <c r="W401" s="1"/>
      <c r="X401" s="1"/>
      <c r="Y401" s="1"/>
    </row>
    <row r="402" spans="1:25" ht="9.75" customHeight="1">
      <c r="A402" s="1"/>
      <c r="B402" s="72"/>
      <c r="C402" s="124"/>
      <c r="D402" s="1"/>
      <c r="E402" s="1"/>
      <c r="F402" s="1"/>
      <c r="G402" s="1"/>
      <c r="H402" s="1"/>
      <c r="I402" s="1"/>
      <c r="J402" s="1"/>
      <c r="K402" s="1"/>
      <c r="L402" s="1"/>
      <c r="M402" s="1"/>
      <c r="N402" s="1"/>
      <c r="O402" s="1"/>
      <c r="P402" s="1"/>
      <c r="Q402" s="1"/>
      <c r="R402" s="1"/>
      <c r="S402" s="1"/>
      <c r="T402" s="1"/>
      <c r="U402" s="1"/>
      <c r="V402" s="1"/>
      <c r="W402" s="1"/>
      <c r="X402" s="1"/>
      <c r="Y402" s="1"/>
    </row>
    <row r="403" spans="1:25" ht="9.75" customHeight="1">
      <c r="A403" s="1"/>
      <c r="B403" s="72"/>
      <c r="C403" s="124"/>
      <c r="D403" s="1"/>
      <c r="E403" s="1"/>
      <c r="F403" s="1"/>
      <c r="G403" s="1"/>
      <c r="H403" s="1"/>
      <c r="I403" s="1"/>
      <c r="J403" s="1"/>
      <c r="K403" s="1"/>
      <c r="L403" s="1"/>
      <c r="M403" s="1"/>
      <c r="N403" s="1"/>
      <c r="O403" s="1"/>
      <c r="P403" s="1"/>
      <c r="Q403" s="1"/>
      <c r="R403" s="1"/>
      <c r="S403" s="1"/>
      <c r="T403" s="1"/>
      <c r="U403" s="1"/>
      <c r="V403" s="1"/>
      <c r="W403" s="1"/>
      <c r="X403" s="1"/>
      <c r="Y403" s="1"/>
    </row>
    <row r="404" spans="1:25" ht="9.75" customHeight="1">
      <c r="A404" s="1"/>
      <c r="B404" s="72"/>
      <c r="C404" s="124"/>
      <c r="D404" s="1"/>
      <c r="E404" s="1"/>
      <c r="F404" s="1"/>
      <c r="G404" s="1"/>
      <c r="H404" s="1"/>
      <c r="I404" s="1"/>
      <c r="J404" s="1"/>
      <c r="K404" s="1"/>
      <c r="L404" s="1"/>
      <c r="M404" s="1"/>
      <c r="N404" s="1"/>
      <c r="O404" s="1"/>
      <c r="P404" s="1"/>
      <c r="Q404" s="1"/>
      <c r="R404" s="1"/>
      <c r="S404" s="1"/>
      <c r="T404" s="1"/>
      <c r="U404" s="1"/>
      <c r="V404" s="1"/>
      <c r="W404" s="1"/>
      <c r="X404" s="1"/>
      <c r="Y404" s="1"/>
    </row>
    <row r="405" spans="1:25" ht="9.75" customHeight="1">
      <c r="A405" s="1"/>
      <c r="B405" s="72"/>
      <c r="C405" s="124"/>
      <c r="D405" s="1"/>
      <c r="E405" s="1"/>
      <c r="F405" s="1"/>
      <c r="G405" s="1"/>
      <c r="H405" s="1"/>
      <c r="I405" s="1"/>
      <c r="J405" s="1"/>
      <c r="K405" s="1"/>
      <c r="L405" s="1"/>
      <c r="M405" s="1"/>
      <c r="N405" s="1"/>
      <c r="O405" s="1"/>
      <c r="P405" s="1"/>
      <c r="Q405" s="1"/>
      <c r="R405" s="1"/>
      <c r="S405" s="1"/>
      <c r="T405" s="1"/>
      <c r="U405" s="1"/>
      <c r="V405" s="1"/>
      <c r="W405" s="1"/>
      <c r="X405" s="1"/>
      <c r="Y405" s="1"/>
    </row>
    <row r="406" spans="1:25" ht="9.75" customHeight="1">
      <c r="A406" s="1"/>
      <c r="B406" s="72"/>
      <c r="C406" s="124"/>
      <c r="D406" s="1"/>
      <c r="E406" s="1"/>
      <c r="F406" s="1"/>
      <c r="G406" s="1"/>
      <c r="H406" s="1"/>
      <c r="I406" s="1"/>
      <c r="J406" s="1"/>
      <c r="K406" s="1"/>
      <c r="L406" s="1"/>
      <c r="M406" s="1"/>
      <c r="N406" s="1"/>
      <c r="O406" s="1"/>
      <c r="P406" s="1"/>
      <c r="Q406" s="1"/>
      <c r="R406" s="1"/>
      <c r="S406" s="1"/>
      <c r="T406" s="1"/>
      <c r="U406" s="1"/>
      <c r="V406" s="1"/>
      <c r="W406" s="1"/>
      <c r="X406" s="1"/>
      <c r="Y406" s="1"/>
    </row>
    <row r="407" spans="1:25" ht="9.75" customHeight="1">
      <c r="A407" s="1"/>
      <c r="B407" s="72"/>
      <c r="C407" s="124"/>
      <c r="D407" s="1"/>
      <c r="E407" s="1"/>
      <c r="F407" s="1"/>
      <c r="G407" s="1"/>
      <c r="H407" s="1"/>
      <c r="I407" s="1"/>
      <c r="J407" s="1"/>
      <c r="K407" s="1"/>
      <c r="L407" s="1"/>
      <c r="M407" s="1"/>
      <c r="N407" s="1"/>
      <c r="O407" s="1"/>
      <c r="P407" s="1"/>
      <c r="Q407" s="1"/>
      <c r="R407" s="1"/>
      <c r="S407" s="1"/>
      <c r="T407" s="1"/>
      <c r="U407" s="1"/>
      <c r="V407" s="1"/>
      <c r="W407" s="1"/>
      <c r="X407" s="1"/>
      <c r="Y407" s="1"/>
    </row>
    <row r="408" spans="1:25" ht="9.75" customHeight="1">
      <c r="A408" s="1"/>
      <c r="B408" s="72"/>
      <c r="C408" s="124"/>
      <c r="D408" s="1"/>
      <c r="E408" s="1"/>
      <c r="F408" s="1"/>
      <c r="G408" s="1"/>
      <c r="H408" s="1"/>
      <c r="I408" s="1"/>
      <c r="J408" s="1"/>
      <c r="K408" s="1"/>
      <c r="L408" s="1"/>
      <c r="M408" s="1"/>
      <c r="N408" s="1"/>
      <c r="O408" s="1"/>
      <c r="P408" s="1"/>
      <c r="Q408" s="1"/>
      <c r="R408" s="1"/>
      <c r="S408" s="1"/>
      <c r="T408" s="1"/>
      <c r="U408" s="1"/>
      <c r="V408" s="1"/>
      <c r="W408" s="1"/>
      <c r="X408" s="1"/>
      <c r="Y408" s="1"/>
    </row>
    <row r="409" spans="1:25" ht="9.75" customHeight="1">
      <c r="A409" s="1"/>
      <c r="B409" s="72"/>
      <c r="C409" s="124"/>
      <c r="D409" s="1"/>
      <c r="E409" s="1"/>
      <c r="F409" s="1"/>
      <c r="G409" s="1"/>
      <c r="H409" s="1"/>
      <c r="I409" s="1"/>
      <c r="J409" s="1"/>
      <c r="K409" s="1"/>
      <c r="L409" s="1"/>
      <c r="M409" s="1"/>
      <c r="N409" s="1"/>
      <c r="O409" s="1"/>
      <c r="P409" s="1"/>
      <c r="Q409" s="1"/>
      <c r="R409" s="1"/>
      <c r="S409" s="1"/>
      <c r="T409" s="1"/>
      <c r="U409" s="1"/>
      <c r="V409" s="1"/>
      <c r="W409" s="1"/>
      <c r="X409" s="1"/>
      <c r="Y409" s="1"/>
    </row>
    <row r="410" spans="1:25" ht="9.75" customHeight="1">
      <c r="A410" s="1"/>
      <c r="B410" s="72"/>
      <c r="C410" s="124"/>
      <c r="D410" s="1"/>
      <c r="E410" s="1"/>
      <c r="F410" s="1"/>
      <c r="G410" s="1"/>
      <c r="H410" s="1"/>
      <c r="I410" s="1"/>
      <c r="J410" s="1"/>
      <c r="K410" s="1"/>
      <c r="L410" s="1"/>
      <c r="M410" s="1"/>
      <c r="N410" s="1"/>
      <c r="O410" s="1"/>
      <c r="P410" s="1"/>
      <c r="Q410" s="1"/>
      <c r="R410" s="1"/>
      <c r="S410" s="1"/>
      <c r="T410" s="1"/>
      <c r="U410" s="1"/>
      <c r="V410" s="1"/>
      <c r="W410" s="1"/>
      <c r="X410" s="1"/>
      <c r="Y410" s="1"/>
    </row>
    <row r="411" spans="1:25" ht="9.75" customHeight="1">
      <c r="A411" s="1"/>
      <c r="B411" s="72"/>
      <c r="C411" s="124"/>
      <c r="D411" s="1"/>
      <c r="E411" s="1"/>
      <c r="F411" s="1"/>
      <c r="G411" s="1"/>
      <c r="H411" s="1"/>
      <c r="I411" s="1"/>
      <c r="J411" s="1"/>
      <c r="K411" s="1"/>
      <c r="L411" s="1"/>
      <c r="M411" s="1"/>
      <c r="N411" s="1"/>
      <c r="O411" s="1"/>
      <c r="P411" s="1"/>
      <c r="Q411" s="1"/>
      <c r="R411" s="1"/>
      <c r="S411" s="1"/>
      <c r="T411" s="1"/>
      <c r="U411" s="1"/>
      <c r="V411" s="1"/>
      <c r="W411" s="1"/>
      <c r="X411" s="1"/>
      <c r="Y411" s="1"/>
    </row>
    <row r="412" spans="1:25" ht="9.75" customHeight="1">
      <c r="A412" s="1"/>
      <c r="B412" s="72"/>
      <c r="C412" s="124"/>
      <c r="D412" s="1"/>
      <c r="E412" s="1"/>
      <c r="F412" s="1"/>
      <c r="G412" s="1"/>
      <c r="H412" s="1"/>
      <c r="I412" s="1"/>
      <c r="J412" s="1"/>
      <c r="K412" s="1"/>
      <c r="L412" s="1"/>
      <c r="M412" s="1"/>
      <c r="N412" s="1"/>
      <c r="O412" s="1"/>
      <c r="P412" s="1"/>
      <c r="Q412" s="1"/>
      <c r="R412" s="1"/>
      <c r="S412" s="1"/>
      <c r="T412" s="1"/>
      <c r="U412" s="1"/>
      <c r="V412" s="1"/>
      <c r="W412" s="1"/>
      <c r="X412" s="1"/>
      <c r="Y412" s="1"/>
    </row>
    <row r="413" spans="1:25" ht="9.75" customHeight="1">
      <c r="A413" s="1"/>
      <c r="B413" s="72"/>
      <c r="C413" s="124"/>
      <c r="D413" s="1"/>
      <c r="E413" s="1"/>
      <c r="F413" s="1"/>
      <c r="G413" s="1"/>
      <c r="H413" s="1"/>
      <c r="I413" s="1"/>
      <c r="J413" s="1"/>
      <c r="K413" s="1"/>
      <c r="L413" s="1"/>
      <c r="M413" s="1"/>
      <c r="N413" s="1"/>
      <c r="O413" s="1"/>
      <c r="P413" s="1"/>
      <c r="Q413" s="1"/>
      <c r="R413" s="1"/>
      <c r="S413" s="1"/>
      <c r="T413" s="1"/>
      <c r="U413" s="1"/>
      <c r="V413" s="1"/>
      <c r="W413" s="1"/>
      <c r="X413" s="1"/>
      <c r="Y413" s="1"/>
    </row>
    <row r="414" spans="1:25" ht="9.75" customHeight="1">
      <c r="A414" s="1"/>
      <c r="B414" s="72"/>
      <c r="C414" s="124"/>
      <c r="D414" s="1"/>
      <c r="E414" s="1"/>
      <c r="F414" s="1"/>
      <c r="G414" s="1"/>
      <c r="H414" s="1"/>
      <c r="I414" s="1"/>
      <c r="J414" s="1"/>
      <c r="K414" s="1"/>
      <c r="L414" s="1"/>
      <c r="M414" s="1"/>
      <c r="N414" s="1"/>
      <c r="O414" s="1"/>
      <c r="P414" s="1"/>
      <c r="Q414" s="1"/>
      <c r="R414" s="1"/>
      <c r="S414" s="1"/>
      <c r="T414" s="1"/>
      <c r="U414" s="1"/>
      <c r="V414" s="1"/>
      <c r="W414" s="1"/>
      <c r="X414" s="1"/>
      <c r="Y414" s="1"/>
    </row>
    <row r="415" spans="1:25" ht="9.75" customHeight="1">
      <c r="A415" s="1"/>
      <c r="B415" s="72"/>
      <c r="C415" s="124"/>
      <c r="D415" s="1"/>
      <c r="E415" s="1"/>
      <c r="F415" s="1"/>
      <c r="G415" s="1"/>
      <c r="H415" s="1"/>
      <c r="I415" s="1"/>
      <c r="J415" s="1"/>
      <c r="K415" s="1"/>
      <c r="L415" s="1"/>
      <c r="M415" s="1"/>
      <c r="N415" s="1"/>
      <c r="O415" s="1"/>
      <c r="P415" s="1"/>
      <c r="Q415" s="1"/>
      <c r="R415" s="1"/>
      <c r="S415" s="1"/>
      <c r="T415" s="1"/>
      <c r="U415" s="1"/>
      <c r="V415" s="1"/>
      <c r="W415" s="1"/>
      <c r="X415" s="1"/>
      <c r="Y415" s="1"/>
    </row>
    <row r="416" spans="1:25" ht="9.75" customHeight="1">
      <c r="A416" s="1"/>
      <c r="B416" s="72"/>
      <c r="C416" s="124"/>
      <c r="D416" s="1"/>
      <c r="E416" s="1"/>
      <c r="F416" s="1"/>
      <c r="G416" s="1"/>
      <c r="H416" s="1"/>
      <c r="I416" s="1"/>
      <c r="J416" s="1"/>
      <c r="K416" s="1"/>
      <c r="L416" s="1"/>
      <c r="M416" s="1"/>
      <c r="N416" s="1"/>
      <c r="O416" s="1"/>
      <c r="P416" s="1"/>
      <c r="Q416" s="1"/>
      <c r="R416" s="1"/>
      <c r="S416" s="1"/>
      <c r="T416" s="1"/>
      <c r="U416" s="1"/>
      <c r="V416" s="1"/>
      <c r="W416" s="1"/>
      <c r="X416" s="1"/>
      <c r="Y416" s="1"/>
    </row>
    <row r="417" spans="1:25" ht="9.75" customHeight="1">
      <c r="A417" s="1"/>
      <c r="B417" s="72"/>
      <c r="C417" s="124"/>
      <c r="D417" s="1"/>
      <c r="E417" s="1"/>
      <c r="F417" s="1"/>
      <c r="G417" s="1"/>
      <c r="H417" s="1"/>
      <c r="I417" s="1"/>
      <c r="J417" s="1"/>
      <c r="K417" s="1"/>
      <c r="L417" s="1"/>
      <c r="M417" s="1"/>
      <c r="N417" s="1"/>
      <c r="O417" s="1"/>
      <c r="P417" s="1"/>
      <c r="Q417" s="1"/>
      <c r="R417" s="1"/>
      <c r="S417" s="1"/>
      <c r="T417" s="1"/>
      <c r="U417" s="1"/>
      <c r="V417" s="1"/>
      <c r="W417" s="1"/>
      <c r="X417" s="1"/>
      <c r="Y417" s="1"/>
    </row>
    <row r="418" spans="1:25" ht="9.75" customHeight="1">
      <c r="A418" s="1"/>
      <c r="B418" s="72"/>
      <c r="C418" s="124"/>
      <c r="D418" s="1"/>
      <c r="E418" s="1"/>
      <c r="F418" s="1"/>
      <c r="G418" s="1"/>
      <c r="H418" s="1"/>
      <c r="I418" s="1"/>
      <c r="J418" s="1"/>
      <c r="K418" s="1"/>
      <c r="L418" s="1"/>
      <c r="M418" s="1"/>
      <c r="N418" s="1"/>
      <c r="O418" s="1"/>
      <c r="P418" s="1"/>
      <c r="Q418" s="1"/>
      <c r="R418" s="1"/>
      <c r="S418" s="1"/>
      <c r="T418" s="1"/>
      <c r="U418" s="1"/>
      <c r="V418" s="1"/>
      <c r="W418" s="1"/>
      <c r="X418" s="1"/>
      <c r="Y418" s="1"/>
    </row>
    <row r="419" spans="1:25" ht="9.75" customHeight="1">
      <c r="A419" s="1"/>
      <c r="B419" s="72"/>
      <c r="C419" s="124"/>
      <c r="D419" s="1"/>
      <c r="E419" s="1"/>
      <c r="F419" s="1"/>
      <c r="G419" s="1"/>
      <c r="H419" s="1"/>
      <c r="I419" s="1"/>
      <c r="J419" s="1"/>
      <c r="K419" s="1"/>
      <c r="L419" s="1"/>
      <c r="M419" s="1"/>
      <c r="N419" s="1"/>
      <c r="O419" s="1"/>
      <c r="P419" s="1"/>
      <c r="Q419" s="1"/>
      <c r="R419" s="1"/>
      <c r="S419" s="1"/>
      <c r="T419" s="1"/>
      <c r="U419" s="1"/>
      <c r="V419" s="1"/>
      <c r="W419" s="1"/>
      <c r="X419" s="1"/>
      <c r="Y419" s="1"/>
    </row>
    <row r="420" spans="1:25" ht="9.75" customHeight="1">
      <c r="A420" s="1"/>
      <c r="B420" s="72"/>
      <c r="C420" s="124"/>
      <c r="D420" s="1"/>
      <c r="E420" s="1"/>
      <c r="F420" s="1"/>
      <c r="G420" s="1"/>
      <c r="H420" s="1"/>
      <c r="I420" s="1"/>
      <c r="J420" s="1"/>
      <c r="K420" s="1"/>
      <c r="L420" s="1"/>
      <c r="M420" s="1"/>
      <c r="N420" s="1"/>
      <c r="O420" s="1"/>
      <c r="P420" s="1"/>
      <c r="Q420" s="1"/>
      <c r="R420" s="1"/>
      <c r="S420" s="1"/>
      <c r="T420" s="1"/>
      <c r="U420" s="1"/>
      <c r="V420" s="1"/>
      <c r="W420" s="1"/>
      <c r="X420" s="1"/>
      <c r="Y420" s="1"/>
    </row>
    <row r="421" spans="1:25" ht="9.75" customHeight="1">
      <c r="A421" s="1"/>
      <c r="B421" s="72"/>
      <c r="C421" s="124"/>
      <c r="D421" s="1"/>
      <c r="E421" s="1"/>
      <c r="F421" s="1"/>
      <c r="G421" s="1"/>
      <c r="H421" s="1"/>
      <c r="I421" s="1"/>
      <c r="J421" s="1"/>
      <c r="K421" s="1"/>
      <c r="L421" s="1"/>
      <c r="M421" s="1"/>
      <c r="N421" s="1"/>
      <c r="O421" s="1"/>
      <c r="P421" s="1"/>
      <c r="Q421" s="1"/>
      <c r="R421" s="1"/>
      <c r="S421" s="1"/>
      <c r="T421" s="1"/>
      <c r="U421" s="1"/>
      <c r="V421" s="1"/>
      <c r="W421" s="1"/>
      <c r="X421" s="1"/>
      <c r="Y421" s="1"/>
    </row>
    <row r="422" spans="1:25" ht="9.75" customHeight="1">
      <c r="A422" s="1"/>
      <c r="B422" s="72"/>
      <c r="C422" s="124"/>
      <c r="D422" s="1"/>
      <c r="E422" s="1"/>
      <c r="F422" s="1"/>
      <c r="G422" s="1"/>
      <c r="H422" s="1"/>
      <c r="I422" s="1"/>
      <c r="J422" s="1"/>
      <c r="K422" s="1"/>
      <c r="L422" s="1"/>
      <c r="M422" s="1"/>
      <c r="N422" s="1"/>
      <c r="O422" s="1"/>
      <c r="P422" s="1"/>
      <c r="Q422" s="1"/>
      <c r="R422" s="1"/>
      <c r="S422" s="1"/>
      <c r="T422" s="1"/>
      <c r="U422" s="1"/>
      <c r="V422" s="1"/>
      <c r="W422" s="1"/>
      <c r="X422" s="1"/>
      <c r="Y422" s="1"/>
    </row>
    <row r="423" spans="1:25" ht="9.75" customHeight="1">
      <c r="A423" s="1"/>
      <c r="B423" s="72"/>
      <c r="C423" s="124"/>
      <c r="D423" s="1"/>
      <c r="E423" s="1"/>
      <c r="F423" s="1"/>
      <c r="G423" s="1"/>
      <c r="H423" s="1"/>
      <c r="I423" s="1"/>
      <c r="J423" s="1"/>
      <c r="K423" s="1"/>
      <c r="L423" s="1"/>
      <c r="M423" s="1"/>
      <c r="N423" s="1"/>
      <c r="O423" s="1"/>
      <c r="P423" s="1"/>
      <c r="Q423" s="1"/>
      <c r="R423" s="1"/>
      <c r="S423" s="1"/>
      <c r="T423" s="1"/>
      <c r="U423" s="1"/>
      <c r="V423" s="1"/>
      <c r="W423" s="1"/>
      <c r="X423" s="1"/>
      <c r="Y423" s="1"/>
    </row>
    <row r="424" spans="1:25" ht="9.75" customHeight="1">
      <c r="A424" s="1"/>
      <c r="B424" s="72"/>
      <c r="C424" s="124"/>
      <c r="D424" s="1"/>
      <c r="E424" s="1"/>
      <c r="F424" s="1"/>
      <c r="G424" s="1"/>
      <c r="H424" s="1"/>
      <c r="I424" s="1"/>
      <c r="J424" s="1"/>
      <c r="K424" s="1"/>
      <c r="L424" s="1"/>
      <c r="M424" s="1"/>
      <c r="N424" s="1"/>
      <c r="O424" s="1"/>
      <c r="P424" s="1"/>
      <c r="Q424" s="1"/>
      <c r="R424" s="1"/>
      <c r="S424" s="1"/>
      <c r="T424" s="1"/>
      <c r="U424" s="1"/>
      <c r="V424" s="1"/>
      <c r="W424" s="1"/>
      <c r="X424" s="1"/>
      <c r="Y424" s="1"/>
    </row>
    <row r="425" spans="1:25" ht="9.75" customHeight="1">
      <c r="A425" s="1"/>
      <c r="B425" s="72"/>
      <c r="C425" s="124"/>
      <c r="D425" s="1"/>
      <c r="E425" s="1"/>
      <c r="F425" s="1"/>
      <c r="G425" s="1"/>
      <c r="H425" s="1"/>
      <c r="I425" s="1"/>
      <c r="J425" s="1"/>
      <c r="K425" s="1"/>
      <c r="L425" s="1"/>
      <c r="M425" s="1"/>
      <c r="N425" s="1"/>
      <c r="O425" s="1"/>
      <c r="P425" s="1"/>
      <c r="Q425" s="1"/>
      <c r="R425" s="1"/>
      <c r="S425" s="1"/>
      <c r="T425" s="1"/>
      <c r="U425" s="1"/>
      <c r="V425" s="1"/>
      <c r="W425" s="1"/>
      <c r="X425" s="1"/>
      <c r="Y425" s="1"/>
    </row>
    <row r="426" spans="1:25" ht="9.75" customHeight="1">
      <c r="A426" s="1"/>
      <c r="B426" s="72"/>
      <c r="C426" s="124"/>
      <c r="D426" s="1"/>
      <c r="E426" s="1"/>
      <c r="F426" s="1"/>
      <c r="G426" s="1"/>
      <c r="H426" s="1"/>
      <c r="I426" s="1"/>
      <c r="J426" s="1"/>
      <c r="K426" s="1"/>
      <c r="L426" s="1"/>
      <c r="M426" s="1"/>
      <c r="N426" s="1"/>
      <c r="O426" s="1"/>
      <c r="P426" s="1"/>
      <c r="Q426" s="1"/>
      <c r="R426" s="1"/>
      <c r="S426" s="1"/>
      <c r="T426" s="1"/>
      <c r="U426" s="1"/>
      <c r="V426" s="1"/>
      <c r="W426" s="1"/>
      <c r="X426" s="1"/>
      <c r="Y426" s="1"/>
    </row>
    <row r="427" spans="1:25" ht="9.75" customHeight="1">
      <c r="A427" s="1"/>
      <c r="B427" s="72"/>
      <c r="C427" s="124"/>
      <c r="D427" s="1"/>
      <c r="E427" s="1"/>
      <c r="F427" s="1"/>
      <c r="G427" s="1"/>
      <c r="H427" s="1"/>
      <c r="I427" s="1"/>
      <c r="J427" s="1"/>
      <c r="K427" s="1"/>
      <c r="L427" s="1"/>
      <c r="M427" s="1"/>
      <c r="N427" s="1"/>
      <c r="O427" s="1"/>
      <c r="P427" s="1"/>
      <c r="Q427" s="1"/>
      <c r="R427" s="1"/>
      <c r="S427" s="1"/>
      <c r="T427" s="1"/>
      <c r="U427" s="1"/>
      <c r="V427" s="1"/>
      <c r="W427" s="1"/>
      <c r="X427" s="1"/>
      <c r="Y427" s="1"/>
    </row>
    <row r="428" spans="1:25" ht="9.75" customHeight="1">
      <c r="A428" s="1"/>
      <c r="B428" s="72"/>
      <c r="C428" s="124"/>
      <c r="D428" s="1"/>
      <c r="E428" s="1"/>
      <c r="F428" s="1"/>
      <c r="G428" s="1"/>
      <c r="H428" s="1"/>
      <c r="I428" s="1"/>
      <c r="J428" s="1"/>
      <c r="K428" s="1"/>
      <c r="L428" s="1"/>
      <c r="M428" s="1"/>
      <c r="N428" s="1"/>
      <c r="O428" s="1"/>
      <c r="P428" s="1"/>
      <c r="Q428" s="1"/>
      <c r="R428" s="1"/>
      <c r="S428" s="1"/>
      <c r="T428" s="1"/>
      <c r="U428" s="1"/>
      <c r="V428" s="1"/>
      <c r="W428" s="1"/>
      <c r="X428" s="1"/>
      <c r="Y428" s="1"/>
    </row>
    <row r="429" spans="1:25" ht="9.75" customHeight="1">
      <c r="A429" s="1"/>
      <c r="B429" s="72"/>
      <c r="C429" s="124"/>
      <c r="D429" s="1"/>
      <c r="E429" s="1"/>
      <c r="F429" s="1"/>
      <c r="G429" s="1"/>
      <c r="H429" s="1"/>
      <c r="I429" s="1"/>
      <c r="J429" s="1"/>
      <c r="K429" s="1"/>
      <c r="L429" s="1"/>
      <c r="M429" s="1"/>
      <c r="N429" s="1"/>
      <c r="O429" s="1"/>
      <c r="P429" s="1"/>
      <c r="Q429" s="1"/>
      <c r="R429" s="1"/>
      <c r="S429" s="1"/>
      <c r="T429" s="1"/>
      <c r="U429" s="1"/>
      <c r="V429" s="1"/>
      <c r="W429" s="1"/>
      <c r="X429" s="1"/>
      <c r="Y429" s="1"/>
    </row>
    <row r="430" spans="1:25" ht="9.75" customHeight="1">
      <c r="A430" s="1"/>
      <c r="B430" s="72"/>
      <c r="C430" s="124"/>
      <c r="D430" s="1"/>
      <c r="E430" s="1"/>
      <c r="F430" s="1"/>
      <c r="G430" s="1"/>
      <c r="H430" s="1"/>
      <c r="I430" s="1"/>
      <c r="J430" s="1"/>
      <c r="K430" s="1"/>
      <c r="L430" s="1"/>
      <c r="M430" s="1"/>
      <c r="N430" s="1"/>
      <c r="O430" s="1"/>
      <c r="P430" s="1"/>
      <c r="Q430" s="1"/>
      <c r="R430" s="1"/>
      <c r="S430" s="1"/>
      <c r="T430" s="1"/>
      <c r="U430" s="1"/>
      <c r="V430" s="1"/>
      <c r="W430" s="1"/>
      <c r="X430" s="1"/>
      <c r="Y430" s="1"/>
    </row>
    <row r="431" spans="1:25" ht="9.75" customHeight="1">
      <c r="A431" s="1"/>
      <c r="B431" s="72"/>
      <c r="C431" s="124"/>
      <c r="D431" s="1"/>
      <c r="E431" s="1"/>
      <c r="F431" s="1"/>
      <c r="G431" s="1"/>
      <c r="H431" s="1"/>
      <c r="I431" s="1"/>
      <c r="J431" s="1"/>
      <c r="K431" s="1"/>
      <c r="L431" s="1"/>
      <c r="M431" s="1"/>
      <c r="N431" s="1"/>
      <c r="O431" s="1"/>
      <c r="P431" s="1"/>
      <c r="Q431" s="1"/>
      <c r="R431" s="1"/>
      <c r="S431" s="1"/>
      <c r="T431" s="1"/>
      <c r="U431" s="1"/>
      <c r="V431" s="1"/>
      <c r="W431" s="1"/>
      <c r="X431" s="1"/>
      <c r="Y431" s="1"/>
    </row>
    <row r="432" spans="1:25" ht="9.75" customHeight="1">
      <c r="A432" s="1"/>
      <c r="B432" s="72"/>
      <c r="C432" s="124"/>
      <c r="D432" s="1"/>
      <c r="E432" s="1"/>
      <c r="F432" s="1"/>
      <c r="G432" s="1"/>
      <c r="H432" s="1"/>
      <c r="I432" s="1"/>
      <c r="J432" s="1"/>
      <c r="K432" s="1"/>
      <c r="L432" s="1"/>
      <c r="M432" s="1"/>
      <c r="N432" s="1"/>
      <c r="O432" s="1"/>
      <c r="P432" s="1"/>
      <c r="Q432" s="1"/>
      <c r="R432" s="1"/>
      <c r="S432" s="1"/>
      <c r="T432" s="1"/>
      <c r="U432" s="1"/>
      <c r="V432" s="1"/>
      <c r="W432" s="1"/>
      <c r="X432" s="1"/>
      <c r="Y432" s="1"/>
    </row>
    <row r="433" spans="1:25" ht="9.75" customHeight="1">
      <c r="A433" s="1"/>
      <c r="B433" s="72"/>
      <c r="C433" s="124"/>
      <c r="D433" s="1"/>
      <c r="E433" s="1"/>
      <c r="F433" s="1"/>
      <c r="G433" s="1"/>
      <c r="H433" s="1"/>
      <c r="I433" s="1"/>
      <c r="J433" s="1"/>
      <c r="K433" s="1"/>
      <c r="L433" s="1"/>
      <c r="M433" s="1"/>
      <c r="N433" s="1"/>
      <c r="O433" s="1"/>
      <c r="P433" s="1"/>
      <c r="Q433" s="1"/>
      <c r="R433" s="1"/>
      <c r="S433" s="1"/>
      <c r="T433" s="1"/>
      <c r="U433" s="1"/>
      <c r="V433" s="1"/>
      <c r="W433" s="1"/>
      <c r="X433" s="1"/>
      <c r="Y433" s="1"/>
    </row>
    <row r="434" spans="1:25" ht="9.75" customHeight="1">
      <c r="A434" s="1"/>
      <c r="B434" s="72"/>
      <c r="C434" s="124"/>
      <c r="D434" s="1"/>
      <c r="E434" s="1"/>
      <c r="F434" s="1"/>
      <c r="G434" s="1"/>
      <c r="H434" s="1"/>
      <c r="I434" s="1"/>
      <c r="J434" s="1"/>
      <c r="K434" s="1"/>
      <c r="L434" s="1"/>
      <c r="M434" s="1"/>
      <c r="N434" s="1"/>
      <c r="O434" s="1"/>
      <c r="P434" s="1"/>
      <c r="Q434" s="1"/>
      <c r="R434" s="1"/>
      <c r="S434" s="1"/>
      <c r="T434" s="1"/>
      <c r="U434" s="1"/>
      <c r="V434" s="1"/>
      <c r="W434" s="1"/>
      <c r="X434" s="1"/>
      <c r="Y434" s="1"/>
    </row>
    <row r="435" spans="1:25" ht="9.75" customHeight="1">
      <c r="A435" s="1"/>
      <c r="B435" s="72"/>
      <c r="C435" s="124"/>
      <c r="D435" s="1"/>
      <c r="E435" s="1"/>
      <c r="F435" s="1"/>
      <c r="G435" s="1"/>
      <c r="H435" s="1"/>
      <c r="I435" s="1"/>
      <c r="J435" s="1"/>
      <c r="K435" s="1"/>
      <c r="L435" s="1"/>
      <c r="M435" s="1"/>
      <c r="N435" s="1"/>
      <c r="O435" s="1"/>
      <c r="P435" s="1"/>
      <c r="Q435" s="1"/>
      <c r="R435" s="1"/>
      <c r="S435" s="1"/>
      <c r="T435" s="1"/>
      <c r="U435" s="1"/>
      <c r="V435" s="1"/>
      <c r="W435" s="1"/>
      <c r="X435" s="1"/>
      <c r="Y435" s="1"/>
    </row>
    <row r="436" spans="1:25" ht="9.75" customHeight="1">
      <c r="A436" s="1"/>
      <c r="B436" s="72"/>
      <c r="C436" s="124"/>
      <c r="D436" s="1"/>
      <c r="E436" s="1"/>
      <c r="F436" s="1"/>
      <c r="G436" s="1"/>
      <c r="H436" s="1"/>
      <c r="I436" s="1"/>
      <c r="J436" s="1"/>
      <c r="K436" s="1"/>
      <c r="L436" s="1"/>
      <c r="M436" s="1"/>
      <c r="N436" s="1"/>
      <c r="O436" s="1"/>
      <c r="P436" s="1"/>
      <c r="Q436" s="1"/>
      <c r="R436" s="1"/>
      <c r="S436" s="1"/>
      <c r="T436" s="1"/>
      <c r="U436" s="1"/>
      <c r="V436" s="1"/>
      <c r="W436" s="1"/>
      <c r="X436" s="1"/>
      <c r="Y436" s="1"/>
    </row>
    <row r="437" spans="1:25" ht="9.75" customHeight="1">
      <c r="A437" s="1"/>
      <c r="B437" s="72"/>
      <c r="C437" s="124"/>
      <c r="D437" s="1"/>
      <c r="E437" s="1"/>
      <c r="F437" s="1"/>
      <c r="G437" s="1"/>
      <c r="H437" s="1"/>
      <c r="I437" s="1"/>
      <c r="J437" s="1"/>
      <c r="K437" s="1"/>
      <c r="L437" s="1"/>
      <c r="M437" s="1"/>
      <c r="N437" s="1"/>
      <c r="O437" s="1"/>
      <c r="P437" s="1"/>
      <c r="Q437" s="1"/>
      <c r="R437" s="1"/>
      <c r="S437" s="1"/>
      <c r="T437" s="1"/>
      <c r="U437" s="1"/>
      <c r="V437" s="1"/>
      <c r="W437" s="1"/>
      <c r="X437" s="1"/>
      <c r="Y437" s="1"/>
    </row>
    <row r="438" spans="1:25" ht="9.75" customHeight="1">
      <c r="A438" s="1"/>
      <c r="B438" s="72"/>
      <c r="C438" s="124"/>
      <c r="D438" s="1"/>
      <c r="E438" s="1"/>
      <c r="F438" s="1"/>
      <c r="G438" s="1"/>
      <c r="H438" s="1"/>
      <c r="I438" s="1"/>
      <c r="J438" s="1"/>
      <c r="K438" s="1"/>
      <c r="L438" s="1"/>
      <c r="M438" s="1"/>
      <c r="N438" s="1"/>
      <c r="O438" s="1"/>
      <c r="P438" s="1"/>
      <c r="Q438" s="1"/>
      <c r="R438" s="1"/>
      <c r="S438" s="1"/>
      <c r="T438" s="1"/>
      <c r="U438" s="1"/>
      <c r="V438" s="1"/>
      <c r="W438" s="1"/>
      <c r="X438" s="1"/>
      <c r="Y438" s="1"/>
    </row>
    <row r="439" spans="1:25" ht="9.75" customHeight="1">
      <c r="A439" s="1"/>
      <c r="B439" s="72"/>
      <c r="C439" s="124"/>
      <c r="D439" s="1"/>
      <c r="E439" s="1"/>
      <c r="F439" s="1"/>
      <c r="G439" s="1"/>
      <c r="H439" s="1"/>
      <c r="I439" s="1"/>
      <c r="J439" s="1"/>
      <c r="K439" s="1"/>
      <c r="L439" s="1"/>
      <c r="M439" s="1"/>
      <c r="N439" s="1"/>
      <c r="O439" s="1"/>
      <c r="P439" s="1"/>
      <c r="Q439" s="1"/>
      <c r="R439" s="1"/>
      <c r="S439" s="1"/>
      <c r="T439" s="1"/>
      <c r="U439" s="1"/>
      <c r="V439" s="1"/>
      <c r="W439" s="1"/>
      <c r="X439" s="1"/>
      <c r="Y439" s="1"/>
    </row>
    <row r="440" spans="1:25" ht="9.75" customHeight="1">
      <c r="A440" s="1"/>
      <c r="B440" s="72"/>
      <c r="C440" s="124"/>
      <c r="D440" s="1"/>
      <c r="E440" s="1"/>
      <c r="F440" s="1"/>
      <c r="G440" s="1"/>
      <c r="H440" s="1"/>
      <c r="I440" s="1"/>
      <c r="J440" s="1"/>
      <c r="K440" s="1"/>
      <c r="L440" s="1"/>
      <c r="M440" s="1"/>
      <c r="N440" s="1"/>
      <c r="O440" s="1"/>
      <c r="P440" s="1"/>
      <c r="Q440" s="1"/>
      <c r="R440" s="1"/>
      <c r="S440" s="1"/>
      <c r="T440" s="1"/>
      <c r="U440" s="1"/>
      <c r="V440" s="1"/>
      <c r="W440" s="1"/>
      <c r="X440" s="1"/>
      <c r="Y440" s="1"/>
    </row>
    <row r="441" spans="1:25" ht="9.75" customHeight="1">
      <c r="A441" s="1"/>
      <c r="B441" s="72"/>
      <c r="C441" s="124"/>
      <c r="D441" s="1"/>
      <c r="E441" s="1"/>
      <c r="F441" s="1"/>
      <c r="G441" s="1"/>
      <c r="H441" s="1"/>
      <c r="I441" s="1"/>
      <c r="J441" s="1"/>
      <c r="K441" s="1"/>
      <c r="L441" s="1"/>
      <c r="M441" s="1"/>
      <c r="N441" s="1"/>
      <c r="O441" s="1"/>
      <c r="P441" s="1"/>
      <c r="Q441" s="1"/>
      <c r="R441" s="1"/>
      <c r="S441" s="1"/>
      <c r="T441" s="1"/>
      <c r="U441" s="1"/>
      <c r="V441" s="1"/>
      <c r="W441" s="1"/>
      <c r="X441" s="1"/>
      <c r="Y441" s="1"/>
    </row>
    <row r="442" spans="1:25" ht="9.75" customHeight="1">
      <c r="A442" s="1"/>
      <c r="B442" s="72"/>
      <c r="C442" s="124"/>
      <c r="D442" s="1"/>
      <c r="E442" s="1"/>
      <c r="F442" s="1"/>
      <c r="G442" s="1"/>
      <c r="H442" s="1"/>
      <c r="I442" s="1"/>
      <c r="J442" s="1"/>
      <c r="K442" s="1"/>
      <c r="L442" s="1"/>
      <c r="M442" s="1"/>
      <c r="N442" s="1"/>
      <c r="O442" s="1"/>
      <c r="P442" s="1"/>
      <c r="Q442" s="1"/>
      <c r="R442" s="1"/>
      <c r="S442" s="1"/>
      <c r="T442" s="1"/>
      <c r="U442" s="1"/>
      <c r="V442" s="1"/>
      <c r="W442" s="1"/>
      <c r="X442" s="1"/>
      <c r="Y442" s="1"/>
    </row>
    <row r="443" spans="1:25" ht="9.75" customHeight="1">
      <c r="A443" s="1"/>
      <c r="B443" s="72"/>
      <c r="C443" s="124"/>
      <c r="D443" s="1"/>
      <c r="E443" s="1"/>
      <c r="F443" s="1"/>
      <c r="G443" s="1"/>
      <c r="H443" s="1"/>
      <c r="I443" s="1"/>
      <c r="J443" s="1"/>
      <c r="K443" s="1"/>
      <c r="L443" s="1"/>
      <c r="M443" s="1"/>
      <c r="N443" s="1"/>
      <c r="O443" s="1"/>
      <c r="P443" s="1"/>
      <c r="Q443" s="1"/>
      <c r="R443" s="1"/>
      <c r="S443" s="1"/>
      <c r="T443" s="1"/>
      <c r="U443" s="1"/>
      <c r="V443" s="1"/>
      <c r="W443" s="1"/>
      <c r="X443" s="1"/>
      <c r="Y443" s="1"/>
    </row>
    <row r="444" spans="1:25" ht="9.75" customHeight="1">
      <c r="A444" s="1"/>
      <c r="B444" s="72"/>
      <c r="C444" s="124"/>
      <c r="D444" s="1"/>
      <c r="E444" s="1"/>
      <c r="F444" s="1"/>
      <c r="G444" s="1"/>
      <c r="H444" s="1"/>
      <c r="I444" s="1"/>
      <c r="J444" s="1"/>
      <c r="K444" s="1"/>
      <c r="L444" s="1"/>
      <c r="M444" s="1"/>
      <c r="N444" s="1"/>
      <c r="O444" s="1"/>
      <c r="P444" s="1"/>
      <c r="Q444" s="1"/>
      <c r="R444" s="1"/>
      <c r="S444" s="1"/>
      <c r="T444" s="1"/>
      <c r="U444" s="1"/>
      <c r="V444" s="1"/>
      <c r="W444" s="1"/>
      <c r="X444" s="1"/>
      <c r="Y444" s="1"/>
    </row>
    <row r="445" spans="1:25" ht="9.75" customHeight="1">
      <c r="A445" s="1"/>
      <c r="B445" s="72"/>
      <c r="C445" s="124"/>
      <c r="D445" s="1"/>
      <c r="E445" s="1"/>
      <c r="F445" s="1"/>
      <c r="G445" s="1"/>
      <c r="H445" s="1"/>
      <c r="I445" s="1"/>
      <c r="J445" s="1"/>
      <c r="K445" s="1"/>
      <c r="L445" s="1"/>
      <c r="M445" s="1"/>
      <c r="N445" s="1"/>
      <c r="O445" s="1"/>
      <c r="P445" s="1"/>
      <c r="Q445" s="1"/>
      <c r="R445" s="1"/>
      <c r="S445" s="1"/>
      <c r="T445" s="1"/>
      <c r="U445" s="1"/>
      <c r="V445" s="1"/>
      <c r="W445" s="1"/>
      <c r="X445" s="1"/>
      <c r="Y445" s="1"/>
    </row>
    <row r="446" spans="1:25" ht="9.75" customHeight="1">
      <c r="A446" s="1"/>
      <c r="B446" s="72"/>
      <c r="C446" s="124"/>
      <c r="D446" s="1"/>
      <c r="E446" s="1"/>
      <c r="F446" s="1"/>
      <c r="G446" s="1"/>
      <c r="H446" s="1"/>
      <c r="I446" s="1"/>
      <c r="J446" s="1"/>
      <c r="K446" s="1"/>
      <c r="L446" s="1"/>
      <c r="M446" s="1"/>
      <c r="N446" s="1"/>
      <c r="O446" s="1"/>
      <c r="P446" s="1"/>
      <c r="Q446" s="1"/>
      <c r="R446" s="1"/>
      <c r="S446" s="1"/>
      <c r="T446" s="1"/>
      <c r="U446" s="1"/>
      <c r="V446" s="1"/>
      <c r="W446" s="1"/>
      <c r="X446" s="1"/>
      <c r="Y446" s="1"/>
    </row>
    <row r="447" spans="1:25" ht="9.75" customHeight="1">
      <c r="A447" s="1"/>
      <c r="B447" s="72"/>
      <c r="C447" s="124"/>
      <c r="D447" s="1"/>
      <c r="E447" s="1"/>
      <c r="F447" s="1"/>
      <c r="G447" s="1"/>
      <c r="H447" s="1"/>
      <c r="I447" s="1"/>
      <c r="J447" s="1"/>
      <c r="K447" s="1"/>
      <c r="L447" s="1"/>
      <c r="M447" s="1"/>
      <c r="N447" s="1"/>
      <c r="O447" s="1"/>
      <c r="P447" s="1"/>
      <c r="Q447" s="1"/>
      <c r="R447" s="1"/>
      <c r="S447" s="1"/>
      <c r="T447" s="1"/>
      <c r="U447" s="1"/>
      <c r="V447" s="1"/>
      <c r="W447" s="1"/>
      <c r="X447" s="1"/>
      <c r="Y447" s="1"/>
    </row>
    <row r="448" spans="1:25" ht="9.75" customHeight="1">
      <c r="A448" s="1"/>
      <c r="B448" s="72"/>
      <c r="C448" s="124"/>
      <c r="D448" s="1"/>
      <c r="E448" s="1"/>
      <c r="F448" s="1"/>
      <c r="G448" s="1"/>
      <c r="H448" s="1"/>
      <c r="I448" s="1"/>
      <c r="J448" s="1"/>
      <c r="K448" s="1"/>
      <c r="L448" s="1"/>
      <c r="M448" s="1"/>
      <c r="N448" s="1"/>
      <c r="O448" s="1"/>
      <c r="P448" s="1"/>
      <c r="Q448" s="1"/>
      <c r="R448" s="1"/>
      <c r="S448" s="1"/>
      <c r="T448" s="1"/>
      <c r="U448" s="1"/>
      <c r="V448" s="1"/>
      <c r="W448" s="1"/>
      <c r="X448" s="1"/>
      <c r="Y448" s="1"/>
    </row>
    <row r="449" spans="1:25" ht="9.75" customHeight="1">
      <c r="A449" s="1"/>
      <c r="B449" s="72"/>
      <c r="C449" s="124"/>
      <c r="D449" s="1"/>
      <c r="E449" s="1"/>
      <c r="F449" s="1"/>
      <c r="G449" s="1"/>
      <c r="H449" s="1"/>
      <c r="I449" s="1"/>
      <c r="J449" s="1"/>
      <c r="K449" s="1"/>
      <c r="L449" s="1"/>
      <c r="M449" s="1"/>
      <c r="N449" s="1"/>
      <c r="O449" s="1"/>
      <c r="P449" s="1"/>
      <c r="Q449" s="1"/>
      <c r="R449" s="1"/>
      <c r="S449" s="1"/>
      <c r="T449" s="1"/>
      <c r="U449" s="1"/>
      <c r="V449" s="1"/>
      <c r="W449" s="1"/>
      <c r="X449" s="1"/>
      <c r="Y449" s="1"/>
    </row>
    <row r="450" spans="1:25" ht="9.75" customHeight="1">
      <c r="A450" s="1"/>
      <c r="B450" s="72"/>
      <c r="C450" s="124"/>
      <c r="D450" s="1"/>
      <c r="E450" s="1"/>
      <c r="F450" s="1"/>
      <c r="G450" s="1"/>
      <c r="H450" s="1"/>
      <c r="I450" s="1"/>
      <c r="J450" s="1"/>
      <c r="K450" s="1"/>
      <c r="L450" s="1"/>
      <c r="M450" s="1"/>
      <c r="N450" s="1"/>
      <c r="O450" s="1"/>
      <c r="P450" s="1"/>
      <c r="Q450" s="1"/>
      <c r="R450" s="1"/>
      <c r="S450" s="1"/>
      <c r="T450" s="1"/>
      <c r="U450" s="1"/>
      <c r="V450" s="1"/>
      <c r="W450" s="1"/>
      <c r="X450" s="1"/>
      <c r="Y450" s="1"/>
    </row>
    <row r="451" spans="1:25" ht="9.75" customHeight="1">
      <c r="A451" s="1"/>
      <c r="B451" s="72"/>
      <c r="C451" s="124"/>
      <c r="D451" s="1"/>
      <c r="E451" s="1"/>
      <c r="F451" s="1"/>
      <c r="G451" s="1"/>
      <c r="H451" s="1"/>
      <c r="I451" s="1"/>
      <c r="J451" s="1"/>
      <c r="K451" s="1"/>
      <c r="L451" s="1"/>
      <c r="M451" s="1"/>
      <c r="N451" s="1"/>
      <c r="O451" s="1"/>
      <c r="P451" s="1"/>
      <c r="Q451" s="1"/>
      <c r="R451" s="1"/>
      <c r="S451" s="1"/>
      <c r="T451" s="1"/>
      <c r="U451" s="1"/>
      <c r="V451" s="1"/>
      <c r="W451" s="1"/>
      <c r="X451" s="1"/>
      <c r="Y451" s="1"/>
    </row>
    <row r="452" spans="1:25" ht="9.75" customHeight="1">
      <c r="A452" s="1"/>
      <c r="B452" s="72"/>
      <c r="C452" s="124"/>
      <c r="D452" s="1"/>
      <c r="E452" s="1"/>
      <c r="F452" s="1"/>
      <c r="G452" s="1"/>
      <c r="H452" s="1"/>
      <c r="I452" s="1"/>
      <c r="J452" s="1"/>
      <c r="K452" s="1"/>
      <c r="L452" s="1"/>
      <c r="M452" s="1"/>
      <c r="N452" s="1"/>
      <c r="O452" s="1"/>
      <c r="P452" s="1"/>
      <c r="Q452" s="1"/>
      <c r="R452" s="1"/>
      <c r="S452" s="1"/>
      <c r="T452" s="1"/>
      <c r="U452" s="1"/>
      <c r="V452" s="1"/>
      <c r="W452" s="1"/>
      <c r="X452" s="1"/>
      <c r="Y452" s="1"/>
    </row>
    <row r="453" spans="1:25" ht="9.75" customHeight="1">
      <c r="A453" s="1"/>
      <c r="B453" s="72"/>
      <c r="C453" s="124"/>
      <c r="D453" s="1"/>
      <c r="E453" s="1"/>
      <c r="F453" s="1"/>
      <c r="G453" s="1"/>
      <c r="H453" s="1"/>
      <c r="I453" s="1"/>
      <c r="J453" s="1"/>
      <c r="K453" s="1"/>
      <c r="L453" s="1"/>
      <c r="M453" s="1"/>
      <c r="N453" s="1"/>
      <c r="O453" s="1"/>
      <c r="P453" s="1"/>
      <c r="Q453" s="1"/>
      <c r="R453" s="1"/>
      <c r="S453" s="1"/>
      <c r="T453" s="1"/>
      <c r="U453" s="1"/>
      <c r="V453" s="1"/>
      <c r="W453" s="1"/>
      <c r="X453" s="1"/>
      <c r="Y453" s="1"/>
    </row>
    <row r="454" spans="1:25" ht="9.75" customHeight="1">
      <c r="A454" s="1"/>
      <c r="B454" s="72"/>
      <c r="C454" s="124"/>
      <c r="D454" s="1"/>
      <c r="E454" s="1"/>
      <c r="F454" s="1"/>
      <c r="G454" s="1"/>
      <c r="H454" s="1"/>
      <c r="I454" s="1"/>
      <c r="J454" s="1"/>
      <c r="K454" s="1"/>
      <c r="L454" s="1"/>
      <c r="M454" s="1"/>
      <c r="N454" s="1"/>
      <c r="O454" s="1"/>
      <c r="P454" s="1"/>
      <c r="Q454" s="1"/>
      <c r="R454" s="1"/>
      <c r="S454" s="1"/>
      <c r="T454" s="1"/>
      <c r="U454" s="1"/>
      <c r="V454" s="1"/>
      <c r="W454" s="1"/>
      <c r="X454" s="1"/>
      <c r="Y454" s="1"/>
    </row>
    <row r="455" spans="1:25" ht="9.75" customHeight="1">
      <c r="A455" s="1"/>
      <c r="B455" s="72"/>
      <c r="C455" s="124"/>
      <c r="D455" s="1"/>
      <c r="E455" s="1"/>
      <c r="F455" s="1"/>
      <c r="G455" s="1"/>
      <c r="H455" s="1"/>
      <c r="I455" s="1"/>
      <c r="J455" s="1"/>
      <c r="K455" s="1"/>
      <c r="L455" s="1"/>
      <c r="M455" s="1"/>
      <c r="N455" s="1"/>
      <c r="O455" s="1"/>
      <c r="P455" s="1"/>
      <c r="Q455" s="1"/>
      <c r="R455" s="1"/>
      <c r="S455" s="1"/>
      <c r="T455" s="1"/>
      <c r="U455" s="1"/>
      <c r="V455" s="1"/>
      <c r="W455" s="1"/>
      <c r="X455" s="1"/>
      <c r="Y455" s="1"/>
    </row>
    <row r="456" spans="1:25" ht="9.75" customHeight="1">
      <c r="A456" s="1"/>
      <c r="B456" s="72"/>
      <c r="C456" s="124"/>
      <c r="D456" s="1"/>
      <c r="E456" s="1"/>
      <c r="F456" s="1"/>
      <c r="G456" s="1"/>
      <c r="H456" s="1"/>
      <c r="I456" s="1"/>
      <c r="J456" s="1"/>
      <c r="K456" s="1"/>
      <c r="L456" s="1"/>
      <c r="M456" s="1"/>
      <c r="N456" s="1"/>
      <c r="O456" s="1"/>
      <c r="P456" s="1"/>
      <c r="Q456" s="1"/>
      <c r="R456" s="1"/>
      <c r="S456" s="1"/>
      <c r="T456" s="1"/>
      <c r="U456" s="1"/>
      <c r="V456" s="1"/>
      <c r="W456" s="1"/>
      <c r="X456" s="1"/>
      <c r="Y456" s="1"/>
    </row>
    <row r="457" spans="1:25" ht="9.75" customHeight="1">
      <c r="A457" s="1"/>
      <c r="B457" s="72"/>
      <c r="C457" s="124"/>
      <c r="D457" s="1"/>
      <c r="E457" s="1"/>
      <c r="F457" s="1"/>
      <c r="G457" s="1"/>
      <c r="H457" s="1"/>
      <c r="I457" s="1"/>
      <c r="J457" s="1"/>
      <c r="K457" s="1"/>
      <c r="L457" s="1"/>
      <c r="M457" s="1"/>
      <c r="N457" s="1"/>
      <c r="O457" s="1"/>
      <c r="P457" s="1"/>
      <c r="Q457" s="1"/>
      <c r="R457" s="1"/>
      <c r="S457" s="1"/>
      <c r="T457" s="1"/>
      <c r="U457" s="1"/>
      <c r="V457" s="1"/>
      <c r="W457" s="1"/>
      <c r="X457" s="1"/>
      <c r="Y457" s="1"/>
    </row>
    <row r="458" spans="1:25" ht="9.75" customHeight="1">
      <c r="A458" s="1"/>
      <c r="B458" s="72"/>
      <c r="C458" s="124"/>
      <c r="D458" s="1"/>
      <c r="E458" s="1"/>
      <c r="F458" s="1"/>
      <c r="G458" s="1"/>
      <c r="H458" s="1"/>
      <c r="I458" s="1"/>
      <c r="J458" s="1"/>
      <c r="K458" s="1"/>
      <c r="L458" s="1"/>
      <c r="M458" s="1"/>
      <c r="N458" s="1"/>
      <c r="O458" s="1"/>
      <c r="P458" s="1"/>
      <c r="Q458" s="1"/>
      <c r="R458" s="1"/>
      <c r="S458" s="1"/>
      <c r="T458" s="1"/>
      <c r="U458" s="1"/>
      <c r="V458" s="1"/>
      <c r="W458" s="1"/>
      <c r="X458" s="1"/>
      <c r="Y458" s="1"/>
    </row>
    <row r="459" spans="1:25" ht="9.75" customHeight="1">
      <c r="A459" s="1"/>
      <c r="B459" s="72"/>
      <c r="C459" s="124"/>
      <c r="D459" s="1"/>
      <c r="E459" s="1"/>
      <c r="F459" s="1"/>
      <c r="G459" s="1"/>
      <c r="H459" s="1"/>
      <c r="I459" s="1"/>
      <c r="J459" s="1"/>
      <c r="K459" s="1"/>
      <c r="L459" s="1"/>
      <c r="M459" s="1"/>
      <c r="N459" s="1"/>
      <c r="O459" s="1"/>
      <c r="P459" s="1"/>
      <c r="Q459" s="1"/>
      <c r="R459" s="1"/>
      <c r="S459" s="1"/>
      <c r="T459" s="1"/>
      <c r="U459" s="1"/>
      <c r="V459" s="1"/>
      <c r="W459" s="1"/>
      <c r="X459" s="1"/>
      <c r="Y459" s="1"/>
    </row>
    <row r="460" spans="1:25" ht="9.75" customHeight="1">
      <c r="A460" s="1"/>
      <c r="B460" s="72"/>
      <c r="C460" s="124"/>
      <c r="D460" s="1"/>
      <c r="E460" s="1"/>
      <c r="F460" s="1"/>
      <c r="G460" s="1"/>
      <c r="H460" s="1"/>
      <c r="I460" s="1"/>
      <c r="J460" s="1"/>
      <c r="K460" s="1"/>
      <c r="L460" s="1"/>
      <c r="M460" s="1"/>
      <c r="N460" s="1"/>
      <c r="O460" s="1"/>
      <c r="P460" s="1"/>
      <c r="Q460" s="1"/>
      <c r="R460" s="1"/>
      <c r="S460" s="1"/>
      <c r="T460" s="1"/>
      <c r="U460" s="1"/>
      <c r="V460" s="1"/>
      <c r="W460" s="1"/>
      <c r="X460" s="1"/>
      <c r="Y460" s="1"/>
    </row>
    <row r="461" spans="1:25" ht="9.75" customHeight="1">
      <c r="A461" s="1"/>
      <c r="B461" s="72"/>
      <c r="C461" s="124"/>
      <c r="D461" s="1"/>
      <c r="E461" s="1"/>
      <c r="F461" s="1"/>
      <c r="G461" s="1"/>
      <c r="H461" s="1"/>
      <c r="I461" s="1"/>
      <c r="J461" s="1"/>
      <c r="K461" s="1"/>
      <c r="L461" s="1"/>
      <c r="M461" s="1"/>
      <c r="N461" s="1"/>
      <c r="O461" s="1"/>
      <c r="P461" s="1"/>
      <c r="Q461" s="1"/>
      <c r="R461" s="1"/>
      <c r="S461" s="1"/>
      <c r="T461" s="1"/>
      <c r="U461" s="1"/>
      <c r="V461" s="1"/>
      <c r="W461" s="1"/>
      <c r="X461" s="1"/>
      <c r="Y461" s="1"/>
    </row>
    <row r="462" spans="1:25" ht="9.75" customHeight="1">
      <c r="A462" s="1"/>
      <c r="B462" s="72"/>
      <c r="C462" s="124"/>
      <c r="D462" s="1"/>
      <c r="E462" s="1"/>
      <c r="F462" s="1"/>
      <c r="G462" s="1"/>
      <c r="H462" s="1"/>
      <c r="I462" s="1"/>
      <c r="J462" s="1"/>
      <c r="K462" s="1"/>
      <c r="L462" s="1"/>
      <c r="M462" s="1"/>
      <c r="N462" s="1"/>
      <c r="O462" s="1"/>
      <c r="P462" s="1"/>
      <c r="Q462" s="1"/>
      <c r="R462" s="1"/>
      <c r="S462" s="1"/>
      <c r="T462" s="1"/>
      <c r="U462" s="1"/>
      <c r="V462" s="1"/>
      <c r="W462" s="1"/>
      <c r="X462" s="1"/>
      <c r="Y462" s="1"/>
    </row>
    <row r="463" spans="1:25" ht="9.75" customHeight="1">
      <c r="A463" s="1"/>
      <c r="B463" s="72"/>
      <c r="C463" s="124"/>
      <c r="D463" s="1"/>
      <c r="E463" s="1"/>
      <c r="F463" s="1"/>
      <c r="G463" s="1"/>
      <c r="H463" s="1"/>
      <c r="I463" s="1"/>
      <c r="J463" s="1"/>
      <c r="K463" s="1"/>
      <c r="L463" s="1"/>
      <c r="M463" s="1"/>
      <c r="N463" s="1"/>
      <c r="O463" s="1"/>
      <c r="P463" s="1"/>
      <c r="Q463" s="1"/>
      <c r="R463" s="1"/>
      <c r="S463" s="1"/>
      <c r="T463" s="1"/>
      <c r="U463" s="1"/>
      <c r="V463" s="1"/>
      <c r="W463" s="1"/>
      <c r="X463" s="1"/>
      <c r="Y463" s="1"/>
    </row>
    <row r="464" spans="1:25" ht="9.75" customHeight="1">
      <c r="A464" s="1"/>
      <c r="B464" s="72"/>
      <c r="C464" s="124"/>
      <c r="D464" s="1"/>
      <c r="E464" s="1"/>
      <c r="F464" s="1"/>
      <c r="G464" s="1"/>
      <c r="H464" s="1"/>
      <c r="I464" s="1"/>
      <c r="J464" s="1"/>
      <c r="K464" s="1"/>
      <c r="L464" s="1"/>
      <c r="M464" s="1"/>
      <c r="N464" s="1"/>
      <c r="O464" s="1"/>
      <c r="P464" s="1"/>
      <c r="Q464" s="1"/>
      <c r="R464" s="1"/>
      <c r="S464" s="1"/>
      <c r="T464" s="1"/>
      <c r="U464" s="1"/>
      <c r="V464" s="1"/>
      <c r="W464" s="1"/>
      <c r="X464" s="1"/>
      <c r="Y464" s="1"/>
    </row>
    <row r="465" spans="1:25" ht="9.75" customHeight="1">
      <c r="A465" s="1"/>
      <c r="B465" s="72"/>
      <c r="C465" s="124"/>
      <c r="D465" s="1"/>
      <c r="E465" s="1"/>
      <c r="F465" s="1"/>
      <c r="G465" s="1"/>
      <c r="H465" s="1"/>
      <c r="I465" s="1"/>
      <c r="J465" s="1"/>
      <c r="K465" s="1"/>
      <c r="L465" s="1"/>
      <c r="M465" s="1"/>
      <c r="N465" s="1"/>
      <c r="O465" s="1"/>
      <c r="P465" s="1"/>
      <c r="Q465" s="1"/>
      <c r="R465" s="1"/>
      <c r="S465" s="1"/>
      <c r="T465" s="1"/>
      <c r="U465" s="1"/>
      <c r="V465" s="1"/>
      <c r="W465" s="1"/>
      <c r="X465" s="1"/>
      <c r="Y465" s="1"/>
    </row>
    <row r="466" spans="1:25" ht="9.75" customHeight="1">
      <c r="A466" s="1"/>
      <c r="B466" s="72"/>
      <c r="C466" s="124"/>
      <c r="D466" s="1"/>
      <c r="E466" s="1"/>
      <c r="F466" s="1"/>
      <c r="G466" s="1"/>
      <c r="H466" s="1"/>
      <c r="I466" s="1"/>
      <c r="J466" s="1"/>
      <c r="K466" s="1"/>
      <c r="L466" s="1"/>
      <c r="M466" s="1"/>
      <c r="N466" s="1"/>
      <c r="O466" s="1"/>
      <c r="P466" s="1"/>
      <c r="Q466" s="1"/>
      <c r="R466" s="1"/>
      <c r="S466" s="1"/>
      <c r="T466" s="1"/>
      <c r="U466" s="1"/>
      <c r="V466" s="1"/>
      <c r="W466" s="1"/>
      <c r="X466" s="1"/>
      <c r="Y466" s="1"/>
    </row>
    <row r="467" spans="1:25" ht="9.75" customHeight="1">
      <c r="A467" s="1"/>
      <c r="B467" s="72"/>
      <c r="C467" s="124"/>
      <c r="D467" s="1"/>
      <c r="E467" s="1"/>
      <c r="F467" s="1"/>
      <c r="G467" s="1"/>
      <c r="H467" s="1"/>
      <c r="I467" s="1"/>
      <c r="J467" s="1"/>
      <c r="K467" s="1"/>
      <c r="L467" s="1"/>
      <c r="M467" s="1"/>
      <c r="N467" s="1"/>
      <c r="O467" s="1"/>
      <c r="P467" s="1"/>
      <c r="Q467" s="1"/>
      <c r="R467" s="1"/>
      <c r="S467" s="1"/>
      <c r="T467" s="1"/>
      <c r="U467" s="1"/>
      <c r="V467" s="1"/>
      <c r="W467" s="1"/>
      <c r="X467" s="1"/>
      <c r="Y467" s="1"/>
    </row>
    <row r="468" spans="1:25" ht="9.75" customHeight="1">
      <c r="A468" s="1"/>
      <c r="B468" s="72"/>
      <c r="C468" s="124"/>
      <c r="D468" s="1"/>
      <c r="E468" s="1"/>
      <c r="F468" s="1"/>
      <c r="G468" s="1"/>
      <c r="H468" s="1"/>
      <c r="I468" s="1"/>
      <c r="J468" s="1"/>
      <c r="K468" s="1"/>
      <c r="L468" s="1"/>
      <c r="M468" s="1"/>
      <c r="N468" s="1"/>
      <c r="O468" s="1"/>
      <c r="P468" s="1"/>
      <c r="Q468" s="1"/>
      <c r="R468" s="1"/>
      <c r="S468" s="1"/>
      <c r="T468" s="1"/>
      <c r="U468" s="1"/>
      <c r="V468" s="1"/>
      <c r="W468" s="1"/>
      <c r="X468" s="1"/>
      <c r="Y468" s="1"/>
    </row>
    <row r="469" spans="1:25" ht="9.75" customHeight="1">
      <c r="A469" s="1"/>
      <c r="B469" s="72"/>
      <c r="C469" s="124"/>
      <c r="D469" s="1"/>
      <c r="E469" s="1"/>
      <c r="F469" s="1"/>
      <c r="G469" s="1"/>
      <c r="H469" s="1"/>
      <c r="I469" s="1"/>
      <c r="J469" s="1"/>
      <c r="K469" s="1"/>
      <c r="L469" s="1"/>
      <c r="M469" s="1"/>
      <c r="N469" s="1"/>
      <c r="O469" s="1"/>
      <c r="P469" s="1"/>
      <c r="Q469" s="1"/>
      <c r="R469" s="1"/>
      <c r="S469" s="1"/>
      <c r="T469" s="1"/>
      <c r="U469" s="1"/>
      <c r="V469" s="1"/>
      <c r="W469" s="1"/>
      <c r="X469" s="1"/>
      <c r="Y469" s="1"/>
    </row>
    <row r="470" spans="1:25" ht="9.75" customHeight="1">
      <c r="A470" s="1"/>
      <c r="B470" s="72"/>
      <c r="C470" s="124"/>
      <c r="D470" s="1"/>
      <c r="E470" s="1"/>
      <c r="F470" s="1"/>
      <c r="G470" s="1"/>
      <c r="H470" s="1"/>
      <c r="I470" s="1"/>
      <c r="J470" s="1"/>
      <c r="K470" s="1"/>
      <c r="L470" s="1"/>
      <c r="M470" s="1"/>
      <c r="N470" s="1"/>
      <c r="O470" s="1"/>
      <c r="P470" s="1"/>
      <c r="Q470" s="1"/>
      <c r="R470" s="1"/>
      <c r="S470" s="1"/>
      <c r="T470" s="1"/>
      <c r="U470" s="1"/>
      <c r="V470" s="1"/>
      <c r="W470" s="1"/>
      <c r="X470" s="1"/>
      <c r="Y470" s="1"/>
    </row>
    <row r="471" spans="1:25" ht="9.75" customHeight="1">
      <c r="A471" s="1"/>
      <c r="B471" s="72"/>
      <c r="C471" s="124"/>
      <c r="D471" s="1"/>
      <c r="E471" s="1"/>
      <c r="F471" s="1"/>
      <c r="G471" s="1"/>
      <c r="H471" s="1"/>
      <c r="I471" s="1"/>
      <c r="J471" s="1"/>
      <c r="K471" s="1"/>
      <c r="L471" s="1"/>
      <c r="M471" s="1"/>
      <c r="N471" s="1"/>
      <c r="O471" s="1"/>
      <c r="P471" s="1"/>
      <c r="Q471" s="1"/>
      <c r="R471" s="1"/>
      <c r="S471" s="1"/>
      <c r="T471" s="1"/>
      <c r="U471" s="1"/>
      <c r="V471" s="1"/>
      <c r="W471" s="1"/>
      <c r="X471" s="1"/>
      <c r="Y471" s="1"/>
    </row>
    <row r="472" spans="1:25" ht="9.75" customHeight="1">
      <c r="A472" s="1"/>
      <c r="B472" s="72"/>
      <c r="C472" s="124"/>
      <c r="D472" s="1"/>
      <c r="E472" s="1"/>
      <c r="F472" s="1"/>
      <c r="G472" s="1"/>
      <c r="H472" s="1"/>
      <c r="I472" s="1"/>
      <c r="J472" s="1"/>
      <c r="K472" s="1"/>
      <c r="L472" s="1"/>
      <c r="M472" s="1"/>
      <c r="N472" s="1"/>
      <c r="O472" s="1"/>
      <c r="P472" s="1"/>
      <c r="Q472" s="1"/>
      <c r="R472" s="1"/>
      <c r="S472" s="1"/>
      <c r="T472" s="1"/>
      <c r="U472" s="1"/>
      <c r="V472" s="1"/>
      <c r="W472" s="1"/>
      <c r="X472" s="1"/>
      <c r="Y472" s="1"/>
    </row>
    <row r="473" spans="1:25" ht="9.75" customHeight="1">
      <c r="A473" s="1"/>
      <c r="B473" s="72"/>
      <c r="C473" s="124"/>
      <c r="D473" s="1"/>
      <c r="E473" s="1"/>
      <c r="F473" s="1"/>
      <c r="G473" s="1"/>
      <c r="H473" s="1"/>
      <c r="I473" s="1"/>
      <c r="J473" s="1"/>
      <c r="K473" s="1"/>
      <c r="L473" s="1"/>
      <c r="M473" s="1"/>
      <c r="N473" s="1"/>
      <c r="O473" s="1"/>
      <c r="P473" s="1"/>
      <c r="Q473" s="1"/>
      <c r="R473" s="1"/>
      <c r="S473" s="1"/>
      <c r="T473" s="1"/>
      <c r="U473" s="1"/>
      <c r="V473" s="1"/>
      <c r="W473" s="1"/>
      <c r="X473" s="1"/>
      <c r="Y473" s="1"/>
    </row>
    <row r="474" spans="1:25" ht="9.75" customHeight="1">
      <c r="A474" s="1"/>
      <c r="B474" s="72"/>
      <c r="C474" s="124"/>
      <c r="D474" s="1"/>
      <c r="E474" s="1"/>
      <c r="F474" s="1"/>
      <c r="G474" s="1"/>
      <c r="H474" s="1"/>
      <c r="I474" s="1"/>
      <c r="J474" s="1"/>
      <c r="K474" s="1"/>
      <c r="L474" s="1"/>
      <c r="M474" s="1"/>
      <c r="N474" s="1"/>
      <c r="O474" s="1"/>
      <c r="P474" s="1"/>
      <c r="Q474" s="1"/>
      <c r="R474" s="1"/>
      <c r="S474" s="1"/>
      <c r="T474" s="1"/>
      <c r="U474" s="1"/>
      <c r="V474" s="1"/>
      <c r="W474" s="1"/>
      <c r="X474" s="1"/>
      <c r="Y474" s="1"/>
    </row>
    <row r="475" spans="1:25" ht="9.75" customHeight="1">
      <c r="A475" s="1"/>
      <c r="B475" s="72"/>
      <c r="C475" s="124"/>
      <c r="D475" s="1"/>
      <c r="E475" s="1"/>
      <c r="F475" s="1"/>
      <c r="G475" s="1"/>
      <c r="H475" s="1"/>
      <c r="I475" s="1"/>
      <c r="J475" s="1"/>
      <c r="K475" s="1"/>
      <c r="L475" s="1"/>
      <c r="M475" s="1"/>
      <c r="N475" s="1"/>
      <c r="O475" s="1"/>
      <c r="P475" s="1"/>
      <c r="Q475" s="1"/>
      <c r="R475" s="1"/>
      <c r="S475" s="1"/>
      <c r="T475" s="1"/>
      <c r="U475" s="1"/>
      <c r="V475" s="1"/>
      <c r="W475" s="1"/>
      <c r="X475" s="1"/>
      <c r="Y475" s="1"/>
    </row>
    <row r="476" spans="1:25" ht="9.75" customHeight="1">
      <c r="A476" s="1"/>
      <c r="B476" s="72"/>
      <c r="C476" s="124"/>
      <c r="D476" s="1"/>
      <c r="E476" s="1"/>
      <c r="F476" s="1"/>
      <c r="G476" s="1"/>
      <c r="H476" s="1"/>
      <c r="I476" s="1"/>
      <c r="J476" s="1"/>
      <c r="K476" s="1"/>
      <c r="L476" s="1"/>
      <c r="M476" s="1"/>
      <c r="N476" s="1"/>
      <c r="O476" s="1"/>
      <c r="P476" s="1"/>
      <c r="Q476" s="1"/>
      <c r="R476" s="1"/>
      <c r="S476" s="1"/>
      <c r="T476" s="1"/>
      <c r="U476" s="1"/>
      <c r="V476" s="1"/>
      <c r="W476" s="1"/>
      <c r="X476" s="1"/>
      <c r="Y476" s="1"/>
    </row>
    <row r="477" spans="1:25" ht="9.75" customHeight="1">
      <c r="A477" s="1"/>
      <c r="B477" s="72"/>
      <c r="C477" s="124"/>
      <c r="D477" s="1"/>
      <c r="E477" s="1"/>
      <c r="F477" s="1"/>
      <c r="G477" s="1"/>
      <c r="H477" s="1"/>
      <c r="I477" s="1"/>
      <c r="J477" s="1"/>
      <c r="K477" s="1"/>
      <c r="L477" s="1"/>
      <c r="M477" s="1"/>
      <c r="N477" s="1"/>
      <c r="O477" s="1"/>
      <c r="P477" s="1"/>
      <c r="Q477" s="1"/>
      <c r="R477" s="1"/>
      <c r="S477" s="1"/>
      <c r="T477" s="1"/>
      <c r="U477" s="1"/>
      <c r="V477" s="1"/>
      <c r="W477" s="1"/>
      <c r="X477" s="1"/>
      <c r="Y477" s="1"/>
    </row>
    <row r="478" spans="1:25" ht="9.75" customHeight="1">
      <c r="A478" s="1"/>
      <c r="B478" s="72"/>
      <c r="C478" s="124"/>
      <c r="D478" s="1"/>
      <c r="E478" s="1"/>
      <c r="F478" s="1"/>
      <c r="G478" s="1"/>
      <c r="H478" s="1"/>
      <c r="I478" s="1"/>
      <c r="J478" s="1"/>
      <c r="K478" s="1"/>
      <c r="L478" s="1"/>
      <c r="M478" s="1"/>
      <c r="N478" s="1"/>
      <c r="O478" s="1"/>
      <c r="P478" s="1"/>
      <c r="Q478" s="1"/>
      <c r="R478" s="1"/>
      <c r="S478" s="1"/>
      <c r="T478" s="1"/>
      <c r="U478" s="1"/>
      <c r="V478" s="1"/>
      <c r="W478" s="1"/>
      <c r="X478" s="1"/>
      <c r="Y478" s="1"/>
    </row>
    <row r="479" spans="1:25" ht="9.75" customHeight="1">
      <c r="A479" s="1"/>
      <c r="B479" s="72"/>
      <c r="C479" s="124"/>
      <c r="D479" s="1"/>
      <c r="E479" s="1"/>
      <c r="F479" s="1"/>
      <c r="G479" s="1"/>
      <c r="H479" s="1"/>
      <c r="I479" s="1"/>
      <c r="J479" s="1"/>
      <c r="K479" s="1"/>
      <c r="L479" s="1"/>
      <c r="M479" s="1"/>
      <c r="N479" s="1"/>
      <c r="O479" s="1"/>
      <c r="P479" s="1"/>
      <c r="Q479" s="1"/>
      <c r="R479" s="1"/>
      <c r="S479" s="1"/>
      <c r="T479" s="1"/>
      <c r="U479" s="1"/>
      <c r="V479" s="1"/>
      <c r="W479" s="1"/>
      <c r="X479" s="1"/>
      <c r="Y479" s="1"/>
    </row>
    <row r="480" spans="1:25" ht="9.75" customHeight="1">
      <c r="A480" s="1"/>
      <c r="B480" s="72"/>
      <c r="C480" s="124"/>
      <c r="D480" s="1"/>
      <c r="E480" s="1"/>
      <c r="F480" s="1"/>
      <c r="G480" s="1"/>
      <c r="H480" s="1"/>
      <c r="I480" s="1"/>
      <c r="J480" s="1"/>
      <c r="K480" s="1"/>
      <c r="L480" s="1"/>
      <c r="M480" s="1"/>
      <c r="N480" s="1"/>
      <c r="O480" s="1"/>
      <c r="P480" s="1"/>
      <c r="Q480" s="1"/>
      <c r="R480" s="1"/>
      <c r="S480" s="1"/>
      <c r="T480" s="1"/>
      <c r="U480" s="1"/>
      <c r="V480" s="1"/>
      <c r="W480" s="1"/>
      <c r="X480" s="1"/>
      <c r="Y480" s="1"/>
    </row>
    <row r="481" spans="1:25" ht="9.75" customHeight="1">
      <c r="A481" s="1"/>
      <c r="B481" s="72"/>
      <c r="C481" s="124"/>
      <c r="D481" s="1"/>
      <c r="E481" s="1"/>
      <c r="F481" s="1"/>
      <c r="G481" s="1"/>
      <c r="H481" s="1"/>
      <c r="I481" s="1"/>
      <c r="J481" s="1"/>
      <c r="K481" s="1"/>
      <c r="L481" s="1"/>
      <c r="M481" s="1"/>
      <c r="N481" s="1"/>
      <c r="O481" s="1"/>
      <c r="P481" s="1"/>
      <c r="Q481" s="1"/>
      <c r="R481" s="1"/>
      <c r="S481" s="1"/>
      <c r="T481" s="1"/>
      <c r="U481" s="1"/>
      <c r="V481" s="1"/>
      <c r="W481" s="1"/>
      <c r="X481" s="1"/>
      <c r="Y481" s="1"/>
    </row>
    <row r="482" spans="1:25" ht="9.75" customHeight="1">
      <c r="A482" s="1"/>
      <c r="B482" s="72"/>
      <c r="C482" s="124"/>
      <c r="D482" s="1"/>
      <c r="E482" s="1"/>
      <c r="F482" s="1"/>
      <c r="G482" s="1"/>
      <c r="H482" s="1"/>
      <c r="I482" s="1"/>
      <c r="J482" s="1"/>
      <c r="K482" s="1"/>
      <c r="L482" s="1"/>
      <c r="M482" s="1"/>
      <c r="N482" s="1"/>
      <c r="O482" s="1"/>
      <c r="P482" s="1"/>
      <c r="Q482" s="1"/>
      <c r="R482" s="1"/>
      <c r="S482" s="1"/>
      <c r="T482" s="1"/>
      <c r="U482" s="1"/>
      <c r="V482" s="1"/>
      <c r="W482" s="1"/>
      <c r="X482" s="1"/>
      <c r="Y482" s="1"/>
    </row>
    <row r="483" spans="1:25" ht="9.75" customHeight="1">
      <c r="A483" s="1"/>
      <c r="B483" s="72"/>
      <c r="C483" s="124"/>
      <c r="D483" s="1"/>
      <c r="E483" s="1"/>
      <c r="F483" s="1"/>
      <c r="G483" s="1"/>
      <c r="H483" s="1"/>
      <c r="I483" s="1"/>
      <c r="J483" s="1"/>
      <c r="K483" s="1"/>
      <c r="L483" s="1"/>
      <c r="M483" s="1"/>
      <c r="N483" s="1"/>
      <c r="O483" s="1"/>
      <c r="P483" s="1"/>
      <c r="Q483" s="1"/>
      <c r="R483" s="1"/>
      <c r="S483" s="1"/>
      <c r="T483" s="1"/>
      <c r="U483" s="1"/>
      <c r="V483" s="1"/>
      <c r="W483" s="1"/>
      <c r="X483" s="1"/>
      <c r="Y483" s="1"/>
    </row>
    <row r="484" spans="1:25" ht="9.75" customHeight="1">
      <c r="A484" s="1"/>
      <c r="B484" s="72"/>
      <c r="C484" s="124"/>
      <c r="D484" s="1"/>
      <c r="E484" s="1"/>
      <c r="F484" s="1"/>
      <c r="G484" s="1"/>
      <c r="H484" s="1"/>
      <c r="I484" s="1"/>
      <c r="J484" s="1"/>
      <c r="K484" s="1"/>
      <c r="L484" s="1"/>
      <c r="M484" s="1"/>
      <c r="N484" s="1"/>
      <c r="O484" s="1"/>
      <c r="P484" s="1"/>
      <c r="Q484" s="1"/>
      <c r="R484" s="1"/>
      <c r="S484" s="1"/>
      <c r="T484" s="1"/>
      <c r="U484" s="1"/>
      <c r="V484" s="1"/>
      <c r="W484" s="1"/>
      <c r="X484" s="1"/>
      <c r="Y484" s="1"/>
    </row>
    <row r="485" spans="1:25" ht="9.75" customHeight="1">
      <c r="A485" s="1"/>
      <c r="B485" s="72"/>
      <c r="C485" s="124"/>
      <c r="D485" s="1"/>
      <c r="E485" s="1"/>
      <c r="F485" s="1"/>
      <c r="G485" s="1"/>
      <c r="H485" s="1"/>
      <c r="I485" s="1"/>
      <c r="J485" s="1"/>
      <c r="K485" s="1"/>
      <c r="L485" s="1"/>
      <c r="M485" s="1"/>
      <c r="N485" s="1"/>
      <c r="O485" s="1"/>
      <c r="P485" s="1"/>
      <c r="Q485" s="1"/>
      <c r="R485" s="1"/>
      <c r="S485" s="1"/>
      <c r="T485" s="1"/>
      <c r="U485" s="1"/>
      <c r="V485" s="1"/>
      <c r="W485" s="1"/>
      <c r="X485" s="1"/>
      <c r="Y485" s="1"/>
    </row>
    <row r="486" spans="1:25" ht="9.75" customHeight="1">
      <c r="A486" s="1"/>
      <c r="B486" s="72"/>
      <c r="C486" s="124"/>
      <c r="D486" s="1"/>
      <c r="E486" s="1"/>
      <c r="F486" s="1"/>
      <c r="G486" s="1"/>
      <c r="H486" s="1"/>
      <c r="I486" s="1"/>
      <c r="J486" s="1"/>
      <c r="K486" s="1"/>
      <c r="L486" s="1"/>
      <c r="M486" s="1"/>
      <c r="N486" s="1"/>
      <c r="O486" s="1"/>
      <c r="P486" s="1"/>
      <c r="Q486" s="1"/>
      <c r="R486" s="1"/>
      <c r="S486" s="1"/>
      <c r="T486" s="1"/>
      <c r="U486" s="1"/>
      <c r="V486" s="1"/>
      <c r="W486" s="1"/>
      <c r="X486" s="1"/>
      <c r="Y486" s="1"/>
    </row>
    <row r="487" spans="1:25" ht="9.75" customHeight="1">
      <c r="A487" s="1"/>
      <c r="B487" s="72"/>
      <c r="C487" s="124"/>
      <c r="D487" s="1"/>
      <c r="E487" s="1"/>
      <c r="F487" s="1"/>
      <c r="G487" s="1"/>
      <c r="H487" s="1"/>
      <c r="I487" s="1"/>
      <c r="J487" s="1"/>
      <c r="K487" s="1"/>
      <c r="L487" s="1"/>
      <c r="M487" s="1"/>
      <c r="N487" s="1"/>
      <c r="O487" s="1"/>
      <c r="P487" s="1"/>
      <c r="Q487" s="1"/>
      <c r="R487" s="1"/>
      <c r="S487" s="1"/>
      <c r="T487" s="1"/>
      <c r="U487" s="1"/>
      <c r="V487" s="1"/>
      <c r="W487" s="1"/>
      <c r="X487" s="1"/>
      <c r="Y487" s="1"/>
    </row>
    <row r="488" spans="1:25" ht="9.75" customHeight="1">
      <c r="A488" s="1"/>
      <c r="B488" s="72"/>
      <c r="C488" s="124"/>
      <c r="D488" s="1"/>
      <c r="E488" s="1"/>
      <c r="F488" s="1"/>
      <c r="G488" s="1"/>
      <c r="H488" s="1"/>
      <c r="I488" s="1"/>
      <c r="J488" s="1"/>
      <c r="K488" s="1"/>
      <c r="L488" s="1"/>
      <c r="M488" s="1"/>
      <c r="N488" s="1"/>
      <c r="O488" s="1"/>
      <c r="P488" s="1"/>
      <c r="Q488" s="1"/>
      <c r="R488" s="1"/>
      <c r="S488" s="1"/>
      <c r="T488" s="1"/>
      <c r="U488" s="1"/>
      <c r="V488" s="1"/>
      <c r="W488" s="1"/>
      <c r="X488" s="1"/>
      <c r="Y488" s="1"/>
    </row>
    <row r="489" spans="1:25" ht="9.75" customHeight="1">
      <c r="A489" s="1"/>
      <c r="B489" s="72"/>
      <c r="C489" s="124"/>
      <c r="D489" s="1"/>
      <c r="E489" s="1"/>
      <c r="F489" s="1"/>
      <c r="G489" s="1"/>
      <c r="H489" s="1"/>
      <c r="I489" s="1"/>
      <c r="J489" s="1"/>
      <c r="K489" s="1"/>
      <c r="L489" s="1"/>
      <c r="M489" s="1"/>
      <c r="N489" s="1"/>
      <c r="O489" s="1"/>
      <c r="P489" s="1"/>
      <c r="Q489" s="1"/>
      <c r="R489" s="1"/>
      <c r="S489" s="1"/>
      <c r="T489" s="1"/>
      <c r="U489" s="1"/>
      <c r="V489" s="1"/>
      <c r="W489" s="1"/>
      <c r="X489" s="1"/>
      <c r="Y489" s="1"/>
    </row>
    <row r="490" spans="1:25" ht="9.75" customHeight="1">
      <c r="A490" s="1"/>
      <c r="B490" s="72"/>
      <c r="C490" s="124"/>
      <c r="D490" s="1"/>
      <c r="E490" s="1"/>
      <c r="F490" s="1"/>
      <c r="G490" s="1"/>
      <c r="H490" s="1"/>
      <c r="I490" s="1"/>
      <c r="J490" s="1"/>
      <c r="K490" s="1"/>
      <c r="L490" s="1"/>
      <c r="M490" s="1"/>
      <c r="N490" s="1"/>
      <c r="O490" s="1"/>
      <c r="P490" s="1"/>
      <c r="Q490" s="1"/>
      <c r="R490" s="1"/>
      <c r="S490" s="1"/>
      <c r="T490" s="1"/>
      <c r="U490" s="1"/>
      <c r="V490" s="1"/>
      <c r="W490" s="1"/>
      <c r="X490" s="1"/>
      <c r="Y490" s="1"/>
    </row>
    <row r="491" spans="1:25" ht="9.75" customHeight="1">
      <c r="A491" s="1"/>
      <c r="B491" s="72"/>
      <c r="C491" s="124"/>
      <c r="D491" s="1"/>
      <c r="E491" s="1"/>
      <c r="F491" s="1"/>
      <c r="G491" s="1"/>
      <c r="H491" s="1"/>
      <c r="I491" s="1"/>
      <c r="J491" s="1"/>
      <c r="K491" s="1"/>
      <c r="L491" s="1"/>
      <c r="M491" s="1"/>
      <c r="N491" s="1"/>
      <c r="O491" s="1"/>
      <c r="P491" s="1"/>
      <c r="Q491" s="1"/>
      <c r="R491" s="1"/>
      <c r="S491" s="1"/>
      <c r="T491" s="1"/>
      <c r="U491" s="1"/>
      <c r="V491" s="1"/>
      <c r="W491" s="1"/>
      <c r="X491" s="1"/>
      <c r="Y491" s="1"/>
    </row>
    <row r="492" spans="1:25" ht="9.75" customHeight="1">
      <c r="A492" s="1"/>
      <c r="B492" s="72"/>
      <c r="C492" s="124"/>
      <c r="D492" s="1"/>
      <c r="E492" s="1"/>
      <c r="F492" s="1"/>
      <c r="G492" s="1"/>
      <c r="H492" s="1"/>
      <c r="I492" s="1"/>
      <c r="J492" s="1"/>
      <c r="K492" s="1"/>
      <c r="L492" s="1"/>
      <c r="M492" s="1"/>
      <c r="N492" s="1"/>
      <c r="O492" s="1"/>
      <c r="P492" s="1"/>
      <c r="Q492" s="1"/>
      <c r="R492" s="1"/>
      <c r="S492" s="1"/>
      <c r="T492" s="1"/>
      <c r="U492" s="1"/>
      <c r="V492" s="1"/>
      <c r="W492" s="1"/>
      <c r="X492" s="1"/>
      <c r="Y492" s="1"/>
    </row>
    <row r="493" spans="1:25" ht="9.75" customHeight="1">
      <c r="A493" s="1"/>
      <c r="B493" s="72"/>
      <c r="C493" s="124"/>
      <c r="D493" s="1"/>
      <c r="E493" s="1"/>
      <c r="F493" s="1"/>
      <c r="G493" s="1"/>
      <c r="H493" s="1"/>
      <c r="I493" s="1"/>
      <c r="J493" s="1"/>
      <c r="K493" s="1"/>
      <c r="L493" s="1"/>
      <c r="M493" s="1"/>
      <c r="N493" s="1"/>
      <c r="O493" s="1"/>
      <c r="P493" s="1"/>
      <c r="Q493" s="1"/>
      <c r="R493" s="1"/>
      <c r="S493" s="1"/>
      <c r="T493" s="1"/>
      <c r="U493" s="1"/>
      <c r="V493" s="1"/>
      <c r="W493" s="1"/>
      <c r="X493" s="1"/>
      <c r="Y493" s="1"/>
    </row>
    <row r="494" spans="1:25" ht="9.75" customHeight="1">
      <c r="A494" s="1"/>
      <c r="B494" s="72"/>
      <c r="C494" s="124"/>
      <c r="D494" s="1"/>
      <c r="E494" s="1"/>
      <c r="F494" s="1"/>
      <c r="G494" s="1"/>
      <c r="H494" s="1"/>
      <c r="I494" s="1"/>
      <c r="J494" s="1"/>
      <c r="K494" s="1"/>
      <c r="L494" s="1"/>
      <c r="M494" s="1"/>
      <c r="N494" s="1"/>
      <c r="O494" s="1"/>
      <c r="P494" s="1"/>
      <c r="Q494" s="1"/>
      <c r="R494" s="1"/>
      <c r="S494" s="1"/>
      <c r="T494" s="1"/>
      <c r="U494" s="1"/>
      <c r="V494" s="1"/>
      <c r="W494" s="1"/>
      <c r="X494" s="1"/>
      <c r="Y494" s="1"/>
    </row>
    <row r="495" spans="1:25" ht="9.75" customHeight="1">
      <c r="A495" s="1"/>
      <c r="B495" s="72"/>
      <c r="C495" s="124"/>
      <c r="D495" s="1"/>
      <c r="E495" s="1"/>
      <c r="F495" s="1"/>
      <c r="G495" s="1"/>
      <c r="H495" s="1"/>
      <c r="I495" s="1"/>
      <c r="J495" s="1"/>
      <c r="K495" s="1"/>
      <c r="L495" s="1"/>
      <c r="M495" s="1"/>
      <c r="N495" s="1"/>
      <c r="O495" s="1"/>
      <c r="P495" s="1"/>
      <c r="Q495" s="1"/>
      <c r="R495" s="1"/>
      <c r="S495" s="1"/>
      <c r="T495" s="1"/>
      <c r="U495" s="1"/>
      <c r="V495" s="1"/>
      <c r="W495" s="1"/>
      <c r="X495" s="1"/>
      <c r="Y495" s="1"/>
    </row>
    <row r="496" spans="1:25" ht="9.75" customHeight="1">
      <c r="A496" s="1"/>
      <c r="B496" s="72"/>
      <c r="C496" s="124"/>
      <c r="D496" s="1"/>
      <c r="E496" s="1"/>
      <c r="F496" s="1"/>
      <c r="G496" s="1"/>
      <c r="H496" s="1"/>
      <c r="I496" s="1"/>
      <c r="J496" s="1"/>
      <c r="K496" s="1"/>
      <c r="L496" s="1"/>
      <c r="M496" s="1"/>
      <c r="N496" s="1"/>
      <c r="O496" s="1"/>
      <c r="P496" s="1"/>
      <c r="Q496" s="1"/>
      <c r="R496" s="1"/>
      <c r="S496" s="1"/>
      <c r="T496" s="1"/>
      <c r="U496" s="1"/>
      <c r="V496" s="1"/>
      <c r="W496" s="1"/>
      <c r="X496" s="1"/>
      <c r="Y496" s="1"/>
    </row>
    <row r="497" spans="1:25" ht="9.75" customHeight="1">
      <c r="A497" s="1"/>
      <c r="B497" s="72"/>
      <c r="C497" s="124"/>
      <c r="D497" s="1"/>
      <c r="E497" s="1"/>
      <c r="F497" s="1"/>
      <c r="G497" s="1"/>
      <c r="H497" s="1"/>
      <c r="I497" s="1"/>
      <c r="J497" s="1"/>
      <c r="K497" s="1"/>
      <c r="L497" s="1"/>
      <c r="M497" s="1"/>
      <c r="N497" s="1"/>
      <c r="O497" s="1"/>
      <c r="P497" s="1"/>
      <c r="Q497" s="1"/>
      <c r="R497" s="1"/>
      <c r="S497" s="1"/>
      <c r="T497" s="1"/>
      <c r="U497" s="1"/>
      <c r="V497" s="1"/>
      <c r="W497" s="1"/>
      <c r="X497" s="1"/>
      <c r="Y497" s="1"/>
    </row>
    <row r="498" spans="1:25" ht="9.75" customHeight="1">
      <c r="A498" s="1"/>
      <c r="B498" s="72"/>
      <c r="C498" s="124"/>
      <c r="D498" s="1"/>
      <c r="E498" s="1"/>
      <c r="F498" s="1"/>
      <c r="G498" s="1"/>
      <c r="H498" s="1"/>
      <c r="I498" s="1"/>
      <c r="J498" s="1"/>
      <c r="K498" s="1"/>
      <c r="L498" s="1"/>
      <c r="M498" s="1"/>
      <c r="N498" s="1"/>
      <c r="O498" s="1"/>
      <c r="P498" s="1"/>
      <c r="Q498" s="1"/>
      <c r="R498" s="1"/>
      <c r="S498" s="1"/>
      <c r="T498" s="1"/>
      <c r="U498" s="1"/>
      <c r="V498" s="1"/>
      <c r="W498" s="1"/>
      <c r="X498" s="1"/>
      <c r="Y498" s="1"/>
    </row>
    <row r="499" spans="1:25" ht="9.75" customHeight="1">
      <c r="A499" s="1"/>
      <c r="B499" s="72"/>
      <c r="C499" s="124"/>
      <c r="D499" s="1"/>
      <c r="E499" s="1"/>
      <c r="F499" s="1"/>
      <c r="G499" s="1"/>
      <c r="H499" s="1"/>
      <c r="I499" s="1"/>
      <c r="J499" s="1"/>
      <c r="K499" s="1"/>
      <c r="L499" s="1"/>
      <c r="M499" s="1"/>
      <c r="N499" s="1"/>
      <c r="O499" s="1"/>
      <c r="P499" s="1"/>
      <c r="Q499" s="1"/>
      <c r="R499" s="1"/>
      <c r="S499" s="1"/>
      <c r="T499" s="1"/>
      <c r="U499" s="1"/>
      <c r="V499" s="1"/>
      <c r="W499" s="1"/>
      <c r="X499" s="1"/>
      <c r="Y499" s="1"/>
    </row>
    <row r="500" spans="1:25" ht="9.75" customHeight="1">
      <c r="A500" s="1"/>
      <c r="B500" s="72"/>
      <c r="C500" s="124"/>
      <c r="D500" s="1"/>
      <c r="E500" s="1"/>
      <c r="F500" s="1"/>
      <c r="G500" s="1"/>
      <c r="H500" s="1"/>
      <c r="I500" s="1"/>
      <c r="J500" s="1"/>
      <c r="K500" s="1"/>
      <c r="L500" s="1"/>
      <c r="M500" s="1"/>
      <c r="N500" s="1"/>
      <c r="O500" s="1"/>
      <c r="P500" s="1"/>
      <c r="Q500" s="1"/>
      <c r="R500" s="1"/>
      <c r="S500" s="1"/>
      <c r="T500" s="1"/>
      <c r="U500" s="1"/>
      <c r="V500" s="1"/>
      <c r="W500" s="1"/>
      <c r="X500" s="1"/>
      <c r="Y500" s="1"/>
    </row>
    <row r="501" spans="1:25" ht="9.75" customHeight="1">
      <c r="A501" s="1"/>
      <c r="B501" s="72"/>
      <c r="C501" s="124"/>
      <c r="D501" s="1"/>
      <c r="E501" s="1"/>
      <c r="F501" s="1"/>
      <c r="G501" s="1"/>
      <c r="H501" s="1"/>
      <c r="I501" s="1"/>
      <c r="J501" s="1"/>
      <c r="K501" s="1"/>
      <c r="L501" s="1"/>
      <c r="M501" s="1"/>
      <c r="N501" s="1"/>
      <c r="O501" s="1"/>
      <c r="P501" s="1"/>
      <c r="Q501" s="1"/>
      <c r="R501" s="1"/>
      <c r="S501" s="1"/>
      <c r="T501" s="1"/>
      <c r="U501" s="1"/>
      <c r="V501" s="1"/>
      <c r="W501" s="1"/>
      <c r="X501" s="1"/>
      <c r="Y501" s="1"/>
    </row>
    <row r="502" spans="1:25" ht="9.75" customHeight="1">
      <c r="A502" s="1"/>
      <c r="B502" s="72"/>
      <c r="C502" s="124"/>
      <c r="D502" s="1"/>
      <c r="E502" s="1"/>
      <c r="F502" s="1"/>
      <c r="G502" s="1"/>
      <c r="H502" s="1"/>
      <c r="I502" s="1"/>
      <c r="J502" s="1"/>
      <c r="K502" s="1"/>
      <c r="L502" s="1"/>
      <c r="M502" s="1"/>
      <c r="N502" s="1"/>
      <c r="O502" s="1"/>
      <c r="P502" s="1"/>
      <c r="Q502" s="1"/>
      <c r="R502" s="1"/>
      <c r="S502" s="1"/>
      <c r="T502" s="1"/>
      <c r="U502" s="1"/>
      <c r="V502" s="1"/>
      <c r="W502" s="1"/>
      <c r="X502" s="1"/>
      <c r="Y502" s="1"/>
    </row>
    <row r="503" spans="1:25" ht="9.75" customHeight="1">
      <c r="A503" s="1"/>
      <c r="B503" s="72"/>
      <c r="C503" s="124"/>
      <c r="D503" s="1"/>
      <c r="E503" s="1"/>
      <c r="F503" s="1"/>
      <c r="G503" s="1"/>
      <c r="H503" s="1"/>
      <c r="I503" s="1"/>
      <c r="J503" s="1"/>
      <c r="K503" s="1"/>
      <c r="L503" s="1"/>
      <c r="M503" s="1"/>
      <c r="N503" s="1"/>
      <c r="O503" s="1"/>
      <c r="P503" s="1"/>
      <c r="Q503" s="1"/>
      <c r="R503" s="1"/>
      <c r="S503" s="1"/>
      <c r="T503" s="1"/>
      <c r="U503" s="1"/>
      <c r="V503" s="1"/>
      <c r="W503" s="1"/>
      <c r="X503" s="1"/>
      <c r="Y503" s="1"/>
    </row>
    <row r="504" spans="1:25" ht="9.75" customHeight="1">
      <c r="A504" s="1"/>
      <c r="B504" s="72"/>
      <c r="C504" s="124"/>
      <c r="D504" s="1"/>
      <c r="E504" s="1"/>
      <c r="F504" s="1"/>
      <c r="G504" s="1"/>
      <c r="H504" s="1"/>
      <c r="I504" s="1"/>
      <c r="J504" s="1"/>
      <c r="K504" s="1"/>
      <c r="L504" s="1"/>
      <c r="M504" s="1"/>
      <c r="N504" s="1"/>
      <c r="O504" s="1"/>
      <c r="P504" s="1"/>
      <c r="Q504" s="1"/>
      <c r="R504" s="1"/>
      <c r="S504" s="1"/>
      <c r="T504" s="1"/>
      <c r="U504" s="1"/>
      <c r="V504" s="1"/>
      <c r="W504" s="1"/>
      <c r="X504" s="1"/>
      <c r="Y504" s="1"/>
    </row>
    <row r="505" spans="1:25" ht="9.75" customHeight="1">
      <c r="A505" s="1"/>
      <c r="B505" s="72"/>
      <c r="C505" s="124"/>
      <c r="D505" s="1"/>
      <c r="E505" s="1"/>
      <c r="F505" s="1"/>
      <c r="G505" s="1"/>
      <c r="H505" s="1"/>
      <c r="I505" s="1"/>
      <c r="J505" s="1"/>
      <c r="K505" s="1"/>
      <c r="L505" s="1"/>
      <c r="M505" s="1"/>
      <c r="N505" s="1"/>
      <c r="O505" s="1"/>
      <c r="P505" s="1"/>
      <c r="Q505" s="1"/>
      <c r="R505" s="1"/>
      <c r="S505" s="1"/>
      <c r="T505" s="1"/>
      <c r="U505" s="1"/>
      <c r="V505" s="1"/>
      <c r="W505" s="1"/>
      <c r="X505" s="1"/>
      <c r="Y505" s="1"/>
    </row>
    <row r="506" spans="1:25" ht="9.75" customHeight="1">
      <c r="A506" s="1"/>
      <c r="B506" s="72"/>
      <c r="C506" s="124"/>
      <c r="D506" s="1"/>
      <c r="E506" s="1"/>
      <c r="F506" s="1"/>
      <c r="G506" s="1"/>
      <c r="H506" s="1"/>
      <c r="I506" s="1"/>
      <c r="J506" s="1"/>
      <c r="K506" s="1"/>
      <c r="L506" s="1"/>
      <c r="M506" s="1"/>
      <c r="N506" s="1"/>
      <c r="O506" s="1"/>
      <c r="P506" s="1"/>
      <c r="Q506" s="1"/>
      <c r="R506" s="1"/>
      <c r="S506" s="1"/>
      <c r="T506" s="1"/>
      <c r="U506" s="1"/>
      <c r="V506" s="1"/>
      <c r="W506" s="1"/>
      <c r="X506" s="1"/>
      <c r="Y506" s="1"/>
    </row>
    <row r="507" spans="1:25" ht="9.75" customHeight="1">
      <c r="A507" s="1"/>
      <c r="B507" s="72"/>
      <c r="C507" s="124"/>
      <c r="D507" s="1"/>
      <c r="E507" s="1"/>
      <c r="F507" s="1"/>
      <c r="G507" s="1"/>
      <c r="H507" s="1"/>
      <c r="I507" s="1"/>
      <c r="J507" s="1"/>
      <c r="K507" s="1"/>
      <c r="L507" s="1"/>
      <c r="M507" s="1"/>
      <c r="N507" s="1"/>
      <c r="O507" s="1"/>
      <c r="P507" s="1"/>
      <c r="Q507" s="1"/>
      <c r="R507" s="1"/>
      <c r="S507" s="1"/>
      <c r="T507" s="1"/>
      <c r="U507" s="1"/>
      <c r="V507" s="1"/>
      <c r="W507" s="1"/>
      <c r="X507" s="1"/>
      <c r="Y507" s="1"/>
    </row>
    <row r="508" spans="1:25" ht="9.75" customHeight="1">
      <c r="A508" s="1"/>
      <c r="B508" s="72"/>
      <c r="C508" s="124"/>
      <c r="D508" s="1"/>
      <c r="E508" s="1"/>
      <c r="F508" s="1"/>
      <c r="G508" s="1"/>
      <c r="H508" s="1"/>
      <c r="I508" s="1"/>
      <c r="J508" s="1"/>
      <c r="K508" s="1"/>
      <c r="L508" s="1"/>
      <c r="M508" s="1"/>
      <c r="N508" s="1"/>
      <c r="O508" s="1"/>
      <c r="P508" s="1"/>
      <c r="Q508" s="1"/>
      <c r="R508" s="1"/>
      <c r="S508" s="1"/>
      <c r="T508" s="1"/>
      <c r="U508" s="1"/>
      <c r="V508" s="1"/>
      <c r="W508" s="1"/>
      <c r="X508" s="1"/>
      <c r="Y508" s="1"/>
    </row>
    <row r="509" spans="1:25" ht="9.75" customHeight="1">
      <c r="A509" s="1"/>
      <c r="B509" s="72"/>
      <c r="C509" s="124"/>
      <c r="D509" s="1"/>
      <c r="E509" s="1"/>
      <c r="F509" s="1"/>
      <c r="G509" s="1"/>
      <c r="H509" s="1"/>
      <c r="I509" s="1"/>
      <c r="J509" s="1"/>
      <c r="K509" s="1"/>
      <c r="L509" s="1"/>
      <c r="M509" s="1"/>
      <c r="N509" s="1"/>
      <c r="O509" s="1"/>
      <c r="P509" s="1"/>
      <c r="Q509" s="1"/>
      <c r="R509" s="1"/>
      <c r="S509" s="1"/>
      <c r="T509" s="1"/>
      <c r="U509" s="1"/>
      <c r="V509" s="1"/>
      <c r="W509" s="1"/>
      <c r="X509" s="1"/>
      <c r="Y509" s="1"/>
    </row>
    <row r="510" spans="1:25" ht="9.75" customHeight="1">
      <c r="A510" s="1"/>
      <c r="B510" s="72"/>
      <c r="C510" s="124"/>
      <c r="D510" s="1"/>
      <c r="E510" s="1"/>
      <c r="F510" s="1"/>
      <c r="G510" s="1"/>
      <c r="H510" s="1"/>
      <c r="I510" s="1"/>
      <c r="J510" s="1"/>
      <c r="K510" s="1"/>
      <c r="L510" s="1"/>
      <c r="M510" s="1"/>
      <c r="N510" s="1"/>
      <c r="O510" s="1"/>
      <c r="P510" s="1"/>
      <c r="Q510" s="1"/>
      <c r="R510" s="1"/>
      <c r="S510" s="1"/>
      <c r="T510" s="1"/>
      <c r="U510" s="1"/>
      <c r="V510" s="1"/>
      <c r="W510" s="1"/>
      <c r="X510" s="1"/>
      <c r="Y510" s="1"/>
    </row>
    <row r="511" spans="1:25" ht="9.75" customHeight="1">
      <c r="A511" s="1"/>
      <c r="B511" s="72"/>
      <c r="C511" s="124"/>
      <c r="D511" s="1"/>
      <c r="E511" s="1"/>
      <c r="F511" s="1"/>
      <c r="G511" s="1"/>
      <c r="H511" s="1"/>
      <c r="I511" s="1"/>
      <c r="J511" s="1"/>
      <c r="K511" s="1"/>
      <c r="L511" s="1"/>
      <c r="M511" s="1"/>
      <c r="N511" s="1"/>
      <c r="O511" s="1"/>
      <c r="P511" s="1"/>
      <c r="Q511" s="1"/>
      <c r="R511" s="1"/>
      <c r="S511" s="1"/>
      <c r="T511" s="1"/>
      <c r="U511" s="1"/>
      <c r="V511" s="1"/>
      <c r="W511" s="1"/>
      <c r="X511" s="1"/>
      <c r="Y511" s="1"/>
    </row>
    <row r="512" spans="1:25" ht="9.75" customHeight="1">
      <c r="A512" s="1"/>
      <c r="B512" s="72"/>
      <c r="C512" s="124"/>
      <c r="D512" s="1"/>
      <c r="E512" s="1"/>
      <c r="F512" s="1"/>
      <c r="G512" s="1"/>
      <c r="H512" s="1"/>
      <c r="I512" s="1"/>
      <c r="J512" s="1"/>
      <c r="K512" s="1"/>
      <c r="L512" s="1"/>
      <c r="M512" s="1"/>
      <c r="N512" s="1"/>
      <c r="O512" s="1"/>
      <c r="P512" s="1"/>
      <c r="Q512" s="1"/>
      <c r="R512" s="1"/>
      <c r="S512" s="1"/>
      <c r="T512" s="1"/>
      <c r="U512" s="1"/>
      <c r="V512" s="1"/>
      <c r="W512" s="1"/>
      <c r="X512" s="1"/>
      <c r="Y512" s="1"/>
    </row>
    <row r="513" spans="1:25" ht="9.75" customHeight="1">
      <c r="A513" s="1"/>
      <c r="B513" s="72"/>
      <c r="C513" s="124"/>
      <c r="D513" s="1"/>
      <c r="E513" s="1"/>
      <c r="F513" s="1"/>
      <c r="G513" s="1"/>
      <c r="H513" s="1"/>
      <c r="I513" s="1"/>
      <c r="J513" s="1"/>
      <c r="K513" s="1"/>
      <c r="L513" s="1"/>
      <c r="M513" s="1"/>
      <c r="N513" s="1"/>
      <c r="O513" s="1"/>
      <c r="P513" s="1"/>
      <c r="Q513" s="1"/>
      <c r="R513" s="1"/>
      <c r="S513" s="1"/>
      <c r="T513" s="1"/>
      <c r="U513" s="1"/>
      <c r="V513" s="1"/>
      <c r="W513" s="1"/>
      <c r="X513" s="1"/>
      <c r="Y513" s="1"/>
    </row>
    <row r="514" spans="1:25" ht="9.75" customHeight="1">
      <c r="A514" s="1"/>
      <c r="B514" s="72"/>
      <c r="C514" s="124"/>
      <c r="D514" s="1"/>
      <c r="E514" s="1"/>
      <c r="F514" s="1"/>
      <c r="G514" s="1"/>
      <c r="H514" s="1"/>
      <c r="I514" s="1"/>
      <c r="J514" s="1"/>
      <c r="K514" s="1"/>
      <c r="L514" s="1"/>
      <c r="M514" s="1"/>
      <c r="N514" s="1"/>
      <c r="O514" s="1"/>
      <c r="P514" s="1"/>
      <c r="Q514" s="1"/>
      <c r="R514" s="1"/>
      <c r="S514" s="1"/>
      <c r="T514" s="1"/>
      <c r="U514" s="1"/>
      <c r="V514" s="1"/>
      <c r="W514" s="1"/>
      <c r="X514" s="1"/>
      <c r="Y514" s="1"/>
    </row>
    <row r="515" spans="1:25" ht="9.75" customHeight="1">
      <c r="A515" s="1"/>
      <c r="B515" s="72"/>
      <c r="C515" s="124"/>
      <c r="D515" s="1"/>
      <c r="E515" s="1"/>
      <c r="F515" s="1"/>
      <c r="G515" s="1"/>
      <c r="H515" s="1"/>
      <c r="I515" s="1"/>
      <c r="J515" s="1"/>
      <c r="K515" s="1"/>
      <c r="L515" s="1"/>
      <c r="M515" s="1"/>
      <c r="N515" s="1"/>
      <c r="O515" s="1"/>
      <c r="P515" s="1"/>
      <c r="Q515" s="1"/>
      <c r="R515" s="1"/>
      <c r="S515" s="1"/>
      <c r="T515" s="1"/>
      <c r="U515" s="1"/>
      <c r="V515" s="1"/>
      <c r="W515" s="1"/>
      <c r="X515" s="1"/>
      <c r="Y515" s="1"/>
    </row>
    <row r="516" spans="1:25" ht="9.75" customHeight="1">
      <c r="A516" s="1"/>
      <c r="B516" s="72"/>
      <c r="C516" s="124"/>
      <c r="D516" s="1"/>
      <c r="E516" s="1"/>
      <c r="F516" s="1"/>
      <c r="G516" s="1"/>
      <c r="H516" s="1"/>
      <c r="I516" s="1"/>
      <c r="J516" s="1"/>
      <c r="K516" s="1"/>
      <c r="L516" s="1"/>
      <c r="M516" s="1"/>
      <c r="N516" s="1"/>
      <c r="O516" s="1"/>
      <c r="P516" s="1"/>
      <c r="Q516" s="1"/>
      <c r="R516" s="1"/>
      <c r="S516" s="1"/>
      <c r="T516" s="1"/>
      <c r="U516" s="1"/>
      <c r="V516" s="1"/>
      <c r="W516" s="1"/>
      <c r="X516" s="1"/>
      <c r="Y516" s="1"/>
    </row>
    <row r="517" spans="1:25" ht="9.75" customHeight="1">
      <c r="A517" s="1"/>
      <c r="B517" s="72"/>
      <c r="C517" s="124"/>
      <c r="D517" s="1"/>
      <c r="E517" s="1"/>
      <c r="F517" s="1"/>
      <c r="G517" s="1"/>
      <c r="H517" s="1"/>
      <c r="I517" s="1"/>
      <c r="J517" s="1"/>
      <c r="K517" s="1"/>
      <c r="L517" s="1"/>
      <c r="M517" s="1"/>
      <c r="N517" s="1"/>
      <c r="O517" s="1"/>
      <c r="P517" s="1"/>
      <c r="Q517" s="1"/>
      <c r="R517" s="1"/>
      <c r="S517" s="1"/>
      <c r="T517" s="1"/>
      <c r="U517" s="1"/>
      <c r="V517" s="1"/>
      <c r="W517" s="1"/>
      <c r="X517" s="1"/>
      <c r="Y517" s="1"/>
    </row>
    <row r="518" spans="1:25" ht="9.75" customHeight="1">
      <c r="A518" s="1"/>
      <c r="B518" s="72"/>
      <c r="C518" s="124"/>
      <c r="D518" s="1"/>
      <c r="E518" s="1"/>
      <c r="F518" s="1"/>
      <c r="G518" s="1"/>
      <c r="H518" s="1"/>
      <c r="I518" s="1"/>
      <c r="J518" s="1"/>
      <c r="K518" s="1"/>
      <c r="L518" s="1"/>
      <c r="M518" s="1"/>
      <c r="N518" s="1"/>
      <c r="O518" s="1"/>
      <c r="P518" s="1"/>
      <c r="Q518" s="1"/>
      <c r="R518" s="1"/>
      <c r="S518" s="1"/>
      <c r="T518" s="1"/>
      <c r="U518" s="1"/>
      <c r="V518" s="1"/>
      <c r="W518" s="1"/>
      <c r="X518" s="1"/>
      <c r="Y518" s="1"/>
    </row>
    <row r="519" spans="1:25" ht="9.75" customHeight="1">
      <c r="A519" s="1"/>
      <c r="B519" s="72"/>
      <c r="C519" s="124"/>
      <c r="D519" s="1"/>
      <c r="E519" s="1"/>
      <c r="F519" s="1"/>
      <c r="G519" s="1"/>
      <c r="H519" s="1"/>
      <c r="I519" s="1"/>
      <c r="J519" s="1"/>
      <c r="K519" s="1"/>
      <c r="L519" s="1"/>
      <c r="M519" s="1"/>
      <c r="N519" s="1"/>
      <c r="O519" s="1"/>
      <c r="P519" s="1"/>
      <c r="Q519" s="1"/>
      <c r="R519" s="1"/>
      <c r="S519" s="1"/>
      <c r="T519" s="1"/>
      <c r="U519" s="1"/>
      <c r="V519" s="1"/>
      <c r="W519" s="1"/>
      <c r="X519" s="1"/>
      <c r="Y519" s="1"/>
    </row>
    <row r="520" spans="1:25" ht="9.75" customHeight="1">
      <c r="A520" s="1"/>
      <c r="B520" s="72"/>
      <c r="C520" s="124"/>
      <c r="D520" s="1"/>
      <c r="E520" s="1"/>
      <c r="F520" s="1"/>
      <c r="G520" s="1"/>
      <c r="H520" s="1"/>
      <c r="I520" s="1"/>
      <c r="J520" s="1"/>
      <c r="K520" s="1"/>
      <c r="L520" s="1"/>
      <c r="M520" s="1"/>
      <c r="N520" s="1"/>
      <c r="O520" s="1"/>
      <c r="P520" s="1"/>
      <c r="Q520" s="1"/>
      <c r="R520" s="1"/>
      <c r="S520" s="1"/>
      <c r="T520" s="1"/>
      <c r="U520" s="1"/>
      <c r="V520" s="1"/>
      <c r="W520" s="1"/>
      <c r="X520" s="1"/>
      <c r="Y520" s="1"/>
    </row>
    <row r="521" spans="1:25" ht="9.75" customHeight="1">
      <c r="A521" s="1"/>
      <c r="B521" s="72"/>
      <c r="C521" s="124"/>
      <c r="D521" s="1"/>
      <c r="E521" s="1"/>
      <c r="F521" s="1"/>
      <c r="G521" s="1"/>
      <c r="H521" s="1"/>
      <c r="I521" s="1"/>
      <c r="J521" s="1"/>
      <c r="K521" s="1"/>
      <c r="L521" s="1"/>
      <c r="M521" s="1"/>
      <c r="N521" s="1"/>
      <c r="O521" s="1"/>
      <c r="P521" s="1"/>
      <c r="Q521" s="1"/>
      <c r="R521" s="1"/>
      <c r="S521" s="1"/>
      <c r="T521" s="1"/>
      <c r="U521" s="1"/>
      <c r="V521" s="1"/>
      <c r="W521" s="1"/>
      <c r="X521" s="1"/>
      <c r="Y521" s="1"/>
    </row>
    <row r="522" spans="1:25" ht="9.75" customHeight="1">
      <c r="A522" s="1"/>
      <c r="B522" s="72"/>
      <c r="C522" s="124"/>
      <c r="D522" s="1"/>
      <c r="E522" s="1"/>
      <c r="F522" s="1"/>
      <c r="G522" s="1"/>
      <c r="H522" s="1"/>
      <c r="I522" s="1"/>
      <c r="J522" s="1"/>
      <c r="K522" s="1"/>
      <c r="L522" s="1"/>
      <c r="M522" s="1"/>
      <c r="N522" s="1"/>
      <c r="O522" s="1"/>
      <c r="P522" s="1"/>
      <c r="Q522" s="1"/>
      <c r="R522" s="1"/>
      <c r="S522" s="1"/>
      <c r="T522" s="1"/>
      <c r="U522" s="1"/>
      <c r="V522" s="1"/>
      <c r="W522" s="1"/>
      <c r="X522" s="1"/>
      <c r="Y522" s="1"/>
    </row>
    <row r="523" spans="1:25" ht="9.75" customHeight="1">
      <c r="A523" s="1"/>
      <c r="B523" s="72"/>
      <c r="C523" s="124"/>
      <c r="D523" s="1"/>
      <c r="E523" s="1"/>
      <c r="F523" s="1"/>
      <c r="G523" s="1"/>
      <c r="H523" s="1"/>
      <c r="I523" s="1"/>
      <c r="J523" s="1"/>
      <c r="K523" s="1"/>
      <c r="L523" s="1"/>
      <c r="M523" s="1"/>
      <c r="N523" s="1"/>
      <c r="O523" s="1"/>
      <c r="P523" s="1"/>
      <c r="Q523" s="1"/>
      <c r="R523" s="1"/>
      <c r="S523" s="1"/>
      <c r="T523" s="1"/>
      <c r="U523" s="1"/>
      <c r="V523" s="1"/>
      <c r="W523" s="1"/>
      <c r="X523" s="1"/>
      <c r="Y523" s="1"/>
    </row>
    <row r="524" spans="1:25" ht="9.75" customHeight="1">
      <c r="A524" s="1"/>
      <c r="B524" s="72"/>
      <c r="C524" s="124"/>
      <c r="D524" s="1"/>
      <c r="E524" s="1"/>
      <c r="F524" s="1"/>
      <c r="G524" s="1"/>
      <c r="H524" s="1"/>
      <c r="I524" s="1"/>
      <c r="J524" s="1"/>
      <c r="K524" s="1"/>
      <c r="L524" s="1"/>
      <c r="M524" s="1"/>
      <c r="N524" s="1"/>
      <c r="O524" s="1"/>
      <c r="P524" s="1"/>
      <c r="Q524" s="1"/>
      <c r="R524" s="1"/>
      <c r="S524" s="1"/>
      <c r="T524" s="1"/>
      <c r="U524" s="1"/>
      <c r="V524" s="1"/>
      <c r="W524" s="1"/>
      <c r="X524" s="1"/>
      <c r="Y524" s="1"/>
    </row>
    <row r="525" spans="1:25" ht="9.75" customHeight="1">
      <c r="A525" s="1"/>
      <c r="B525" s="72"/>
      <c r="C525" s="124"/>
      <c r="D525" s="1"/>
      <c r="E525" s="1"/>
      <c r="F525" s="1"/>
      <c r="G525" s="1"/>
      <c r="H525" s="1"/>
      <c r="I525" s="1"/>
      <c r="J525" s="1"/>
      <c r="K525" s="1"/>
      <c r="L525" s="1"/>
      <c r="M525" s="1"/>
      <c r="N525" s="1"/>
      <c r="O525" s="1"/>
      <c r="P525" s="1"/>
      <c r="Q525" s="1"/>
      <c r="R525" s="1"/>
      <c r="S525" s="1"/>
      <c r="T525" s="1"/>
      <c r="U525" s="1"/>
      <c r="V525" s="1"/>
      <c r="W525" s="1"/>
      <c r="X525" s="1"/>
      <c r="Y525" s="1"/>
    </row>
    <row r="526" spans="1:25" ht="9.75" customHeight="1">
      <c r="A526" s="1"/>
      <c r="B526" s="72"/>
      <c r="C526" s="124"/>
      <c r="D526" s="1"/>
      <c r="E526" s="1"/>
      <c r="F526" s="1"/>
      <c r="G526" s="1"/>
      <c r="H526" s="1"/>
      <c r="I526" s="1"/>
      <c r="J526" s="1"/>
      <c r="K526" s="1"/>
      <c r="L526" s="1"/>
      <c r="M526" s="1"/>
      <c r="N526" s="1"/>
      <c r="O526" s="1"/>
      <c r="P526" s="1"/>
      <c r="Q526" s="1"/>
      <c r="R526" s="1"/>
      <c r="S526" s="1"/>
      <c r="T526" s="1"/>
      <c r="U526" s="1"/>
      <c r="V526" s="1"/>
      <c r="W526" s="1"/>
      <c r="X526" s="1"/>
      <c r="Y526" s="1"/>
    </row>
    <row r="527" spans="1:25" ht="9.75" customHeight="1">
      <c r="A527" s="1"/>
      <c r="B527" s="72"/>
      <c r="C527" s="124"/>
      <c r="D527" s="1"/>
      <c r="E527" s="1"/>
      <c r="F527" s="1"/>
      <c r="G527" s="1"/>
      <c r="H527" s="1"/>
      <c r="I527" s="1"/>
      <c r="J527" s="1"/>
      <c r="K527" s="1"/>
      <c r="L527" s="1"/>
      <c r="M527" s="1"/>
      <c r="N527" s="1"/>
      <c r="O527" s="1"/>
      <c r="P527" s="1"/>
      <c r="Q527" s="1"/>
      <c r="R527" s="1"/>
      <c r="S527" s="1"/>
      <c r="T527" s="1"/>
      <c r="U527" s="1"/>
      <c r="V527" s="1"/>
      <c r="W527" s="1"/>
      <c r="X527" s="1"/>
      <c r="Y527" s="1"/>
    </row>
    <row r="528" spans="1:25" ht="9.75" customHeight="1">
      <c r="A528" s="1"/>
      <c r="B528" s="72"/>
      <c r="C528" s="124"/>
      <c r="D528" s="1"/>
      <c r="E528" s="1"/>
      <c r="F528" s="1"/>
      <c r="G528" s="1"/>
      <c r="H528" s="1"/>
      <c r="I528" s="1"/>
      <c r="J528" s="1"/>
      <c r="K528" s="1"/>
      <c r="L528" s="1"/>
      <c r="M528" s="1"/>
      <c r="N528" s="1"/>
      <c r="O528" s="1"/>
      <c r="P528" s="1"/>
      <c r="Q528" s="1"/>
      <c r="R528" s="1"/>
      <c r="S528" s="1"/>
      <c r="T528" s="1"/>
      <c r="U528" s="1"/>
      <c r="V528" s="1"/>
      <c r="W528" s="1"/>
      <c r="X528" s="1"/>
      <c r="Y528" s="1"/>
    </row>
    <row r="529" spans="1:25" ht="9.75" customHeight="1">
      <c r="A529" s="1"/>
      <c r="B529" s="72"/>
      <c r="C529" s="124"/>
      <c r="D529" s="1"/>
      <c r="E529" s="1"/>
      <c r="F529" s="1"/>
      <c r="G529" s="1"/>
      <c r="H529" s="1"/>
      <c r="I529" s="1"/>
      <c r="J529" s="1"/>
      <c r="K529" s="1"/>
      <c r="L529" s="1"/>
      <c r="M529" s="1"/>
      <c r="N529" s="1"/>
      <c r="O529" s="1"/>
      <c r="P529" s="1"/>
      <c r="Q529" s="1"/>
      <c r="R529" s="1"/>
      <c r="S529" s="1"/>
      <c r="T529" s="1"/>
      <c r="U529" s="1"/>
      <c r="V529" s="1"/>
      <c r="W529" s="1"/>
      <c r="X529" s="1"/>
      <c r="Y529" s="1"/>
    </row>
    <row r="530" spans="1:25" ht="9.75" customHeight="1">
      <c r="A530" s="1"/>
      <c r="B530" s="72"/>
      <c r="C530" s="124"/>
      <c r="D530" s="1"/>
      <c r="E530" s="1"/>
      <c r="F530" s="1"/>
      <c r="G530" s="1"/>
      <c r="H530" s="1"/>
      <c r="I530" s="1"/>
      <c r="J530" s="1"/>
      <c r="K530" s="1"/>
      <c r="L530" s="1"/>
      <c r="M530" s="1"/>
      <c r="N530" s="1"/>
      <c r="O530" s="1"/>
      <c r="P530" s="1"/>
      <c r="Q530" s="1"/>
      <c r="R530" s="1"/>
      <c r="S530" s="1"/>
      <c r="T530" s="1"/>
      <c r="U530" s="1"/>
      <c r="V530" s="1"/>
      <c r="W530" s="1"/>
      <c r="X530" s="1"/>
      <c r="Y530" s="1"/>
    </row>
    <row r="531" spans="1:25" ht="9.75" customHeight="1">
      <c r="A531" s="1"/>
      <c r="B531" s="72"/>
      <c r="C531" s="124"/>
      <c r="D531" s="1"/>
      <c r="E531" s="1"/>
      <c r="F531" s="1"/>
      <c r="G531" s="1"/>
      <c r="H531" s="1"/>
      <c r="I531" s="1"/>
      <c r="J531" s="1"/>
      <c r="K531" s="1"/>
      <c r="L531" s="1"/>
      <c r="M531" s="1"/>
      <c r="N531" s="1"/>
      <c r="O531" s="1"/>
      <c r="P531" s="1"/>
      <c r="Q531" s="1"/>
      <c r="R531" s="1"/>
      <c r="S531" s="1"/>
      <c r="T531" s="1"/>
      <c r="U531" s="1"/>
      <c r="V531" s="1"/>
      <c r="W531" s="1"/>
      <c r="X531" s="1"/>
      <c r="Y531" s="1"/>
    </row>
    <row r="532" spans="1:25" ht="9.75" customHeight="1">
      <c r="A532" s="1"/>
      <c r="B532" s="72"/>
      <c r="C532" s="124"/>
      <c r="D532" s="1"/>
      <c r="E532" s="1"/>
      <c r="F532" s="1"/>
      <c r="G532" s="1"/>
      <c r="H532" s="1"/>
      <c r="I532" s="1"/>
      <c r="J532" s="1"/>
      <c r="K532" s="1"/>
      <c r="L532" s="1"/>
      <c r="M532" s="1"/>
      <c r="N532" s="1"/>
      <c r="O532" s="1"/>
      <c r="P532" s="1"/>
      <c r="Q532" s="1"/>
      <c r="R532" s="1"/>
      <c r="S532" s="1"/>
      <c r="T532" s="1"/>
      <c r="U532" s="1"/>
      <c r="V532" s="1"/>
      <c r="W532" s="1"/>
      <c r="X532" s="1"/>
      <c r="Y532" s="1"/>
    </row>
    <row r="533" spans="1:25" ht="9.75" customHeight="1">
      <c r="A533" s="1"/>
      <c r="B533" s="72"/>
      <c r="C533" s="124"/>
      <c r="D533" s="1"/>
      <c r="E533" s="1"/>
      <c r="F533" s="1"/>
      <c r="G533" s="1"/>
      <c r="H533" s="1"/>
      <c r="I533" s="1"/>
      <c r="J533" s="1"/>
      <c r="K533" s="1"/>
      <c r="L533" s="1"/>
      <c r="M533" s="1"/>
      <c r="N533" s="1"/>
      <c r="O533" s="1"/>
      <c r="P533" s="1"/>
      <c r="Q533" s="1"/>
      <c r="R533" s="1"/>
      <c r="S533" s="1"/>
      <c r="T533" s="1"/>
      <c r="U533" s="1"/>
      <c r="V533" s="1"/>
      <c r="W533" s="1"/>
      <c r="X533" s="1"/>
      <c r="Y533" s="1"/>
    </row>
    <row r="534" spans="1:25" ht="9.75" customHeight="1">
      <c r="A534" s="1"/>
      <c r="B534" s="72"/>
      <c r="C534" s="124"/>
      <c r="D534" s="1"/>
      <c r="E534" s="1"/>
      <c r="F534" s="1"/>
      <c r="G534" s="1"/>
      <c r="H534" s="1"/>
      <c r="I534" s="1"/>
      <c r="J534" s="1"/>
      <c r="K534" s="1"/>
      <c r="L534" s="1"/>
      <c r="M534" s="1"/>
      <c r="N534" s="1"/>
      <c r="O534" s="1"/>
      <c r="P534" s="1"/>
      <c r="Q534" s="1"/>
      <c r="R534" s="1"/>
      <c r="S534" s="1"/>
      <c r="T534" s="1"/>
      <c r="U534" s="1"/>
      <c r="V534" s="1"/>
      <c r="W534" s="1"/>
      <c r="X534" s="1"/>
      <c r="Y534" s="1"/>
    </row>
    <row r="535" spans="1:25" ht="9.75" customHeight="1">
      <c r="A535" s="1"/>
      <c r="B535" s="72"/>
      <c r="C535" s="124"/>
      <c r="D535" s="1"/>
      <c r="E535" s="1"/>
      <c r="F535" s="1"/>
      <c r="G535" s="1"/>
      <c r="H535" s="1"/>
      <c r="I535" s="1"/>
      <c r="J535" s="1"/>
      <c r="K535" s="1"/>
      <c r="L535" s="1"/>
      <c r="M535" s="1"/>
      <c r="N535" s="1"/>
      <c r="O535" s="1"/>
      <c r="P535" s="1"/>
      <c r="Q535" s="1"/>
      <c r="R535" s="1"/>
      <c r="S535" s="1"/>
      <c r="T535" s="1"/>
      <c r="U535" s="1"/>
      <c r="V535" s="1"/>
      <c r="W535" s="1"/>
      <c r="X535" s="1"/>
      <c r="Y535" s="1"/>
    </row>
    <row r="536" spans="1:25" ht="9.75" customHeight="1">
      <c r="A536" s="1"/>
      <c r="B536" s="72"/>
      <c r="C536" s="124"/>
      <c r="D536" s="1"/>
      <c r="E536" s="1"/>
      <c r="F536" s="1"/>
      <c r="G536" s="1"/>
      <c r="H536" s="1"/>
      <c r="I536" s="1"/>
      <c r="J536" s="1"/>
      <c r="K536" s="1"/>
      <c r="L536" s="1"/>
      <c r="M536" s="1"/>
      <c r="N536" s="1"/>
      <c r="O536" s="1"/>
      <c r="P536" s="1"/>
      <c r="Q536" s="1"/>
      <c r="R536" s="1"/>
      <c r="S536" s="1"/>
      <c r="T536" s="1"/>
      <c r="U536" s="1"/>
      <c r="V536" s="1"/>
      <c r="W536" s="1"/>
      <c r="X536" s="1"/>
      <c r="Y536" s="1"/>
    </row>
    <row r="537" spans="1:25" ht="9.75" customHeight="1">
      <c r="A537" s="1"/>
      <c r="B537" s="72"/>
      <c r="C537" s="124"/>
      <c r="D537" s="1"/>
      <c r="E537" s="1"/>
      <c r="F537" s="1"/>
      <c r="G537" s="1"/>
      <c r="H537" s="1"/>
      <c r="I537" s="1"/>
      <c r="J537" s="1"/>
      <c r="K537" s="1"/>
      <c r="L537" s="1"/>
      <c r="M537" s="1"/>
      <c r="N537" s="1"/>
      <c r="O537" s="1"/>
      <c r="P537" s="1"/>
      <c r="Q537" s="1"/>
      <c r="R537" s="1"/>
      <c r="S537" s="1"/>
      <c r="T537" s="1"/>
      <c r="U537" s="1"/>
      <c r="V537" s="1"/>
      <c r="W537" s="1"/>
      <c r="X537" s="1"/>
      <c r="Y537" s="1"/>
    </row>
    <row r="538" spans="1:25" ht="9.75" customHeight="1">
      <c r="A538" s="1"/>
      <c r="B538" s="72"/>
      <c r="C538" s="124"/>
      <c r="D538" s="1"/>
      <c r="E538" s="1"/>
      <c r="F538" s="1"/>
      <c r="G538" s="1"/>
      <c r="H538" s="1"/>
      <c r="I538" s="1"/>
      <c r="J538" s="1"/>
      <c r="K538" s="1"/>
      <c r="L538" s="1"/>
      <c r="M538" s="1"/>
      <c r="N538" s="1"/>
      <c r="O538" s="1"/>
      <c r="P538" s="1"/>
      <c r="Q538" s="1"/>
      <c r="R538" s="1"/>
      <c r="S538" s="1"/>
      <c r="T538" s="1"/>
      <c r="U538" s="1"/>
      <c r="V538" s="1"/>
      <c r="W538" s="1"/>
      <c r="X538" s="1"/>
      <c r="Y538" s="1"/>
    </row>
    <row r="539" spans="1:25" ht="9.75" customHeight="1">
      <c r="A539" s="1"/>
      <c r="B539" s="72"/>
      <c r="C539" s="124"/>
      <c r="D539" s="1"/>
      <c r="E539" s="1"/>
      <c r="F539" s="1"/>
      <c r="G539" s="1"/>
      <c r="H539" s="1"/>
      <c r="I539" s="1"/>
      <c r="J539" s="1"/>
      <c r="K539" s="1"/>
      <c r="L539" s="1"/>
      <c r="M539" s="1"/>
      <c r="N539" s="1"/>
      <c r="O539" s="1"/>
      <c r="P539" s="1"/>
      <c r="Q539" s="1"/>
      <c r="R539" s="1"/>
      <c r="S539" s="1"/>
      <c r="T539" s="1"/>
      <c r="U539" s="1"/>
      <c r="V539" s="1"/>
      <c r="W539" s="1"/>
      <c r="X539" s="1"/>
      <c r="Y539" s="1"/>
    </row>
    <row r="540" spans="1:25" ht="9.75" customHeight="1">
      <c r="A540" s="1"/>
      <c r="B540" s="72"/>
      <c r="C540" s="124"/>
      <c r="D540" s="1"/>
      <c r="E540" s="1"/>
      <c r="F540" s="1"/>
      <c r="G540" s="1"/>
      <c r="H540" s="1"/>
      <c r="I540" s="1"/>
      <c r="J540" s="1"/>
      <c r="K540" s="1"/>
      <c r="L540" s="1"/>
      <c r="M540" s="1"/>
      <c r="N540" s="1"/>
      <c r="O540" s="1"/>
      <c r="P540" s="1"/>
      <c r="Q540" s="1"/>
      <c r="R540" s="1"/>
      <c r="S540" s="1"/>
      <c r="T540" s="1"/>
      <c r="U540" s="1"/>
      <c r="V540" s="1"/>
      <c r="W540" s="1"/>
      <c r="X540" s="1"/>
      <c r="Y540" s="1"/>
    </row>
    <row r="541" spans="1:25" ht="9.75" customHeight="1">
      <c r="A541" s="1"/>
      <c r="B541" s="72"/>
      <c r="C541" s="124"/>
      <c r="D541" s="1"/>
      <c r="E541" s="1"/>
      <c r="F541" s="1"/>
      <c r="G541" s="1"/>
      <c r="H541" s="1"/>
      <c r="I541" s="1"/>
      <c r="J541" s="1"/>
      <c r="K541" s="1"/>
      <c r="L541" s="1"/>
      <c r="M541" s="1"/>
      <c r="N541" s="1"/>
      <c r="O541" s="1"/>
      <c r="P541" s="1"/>
      <c r="Q541" s="1"/>
      <c r="R541" s="1"/>
      <c r="S541" s="1"/>
      <c r="T541" s="1"/>
      <c r="U541" s="1"/>
      <c r="V541" s="1"/>
      <c r="W541" s="1"/>
      <c r="X541" s="1"/>
      <c r="Y541" s="1"/>
    </row>
    <row r="542" spans="1:25" ht="9.75" customHeight="1">
      <c r="A542" s="1"/>
      <c r="B542" s="72"/>
      <c r="C542" s="124"/>
      <c r="D542" s="1"/>
      <c r="E542" s="1"/>
      <c r="F542" s="1"/>
      <c r="G542" s="1"/>
      <c r="H542" s="1"/>
      <c r="I542" s="1"/>
      <c r="J542" s="1"/>
      <c r="K542" s="1"/>
      <c r="L542" s="1"/>
      <c r="M542" s="1"/>
      <c r="N542" s="1"/>
      <c r="O542" s="1"/>
      <c r="P542" s="1"/>
      <c r="Q542" s="1"/>
      <c r="R542" s="1"/>
      <c r="S542" s="1"/>
      <c r="T542" s="1"/>
      <c r="U542" s="1"/>
      <c r="V542" s="1"/>
      <c r="W542" s="1"/>
      <c r="X542" s="1"/>
      <c r="Y542" s="1"/>
    </row>
    <row r="543" spans="1:25" ht="9.75" customHeight="1">
      <c r="A543" s="1"/>
      <c r="B543" s="72"/>
      <c r="C543" s="124"/>
      <c r="D543" s="1"/>
      <c r="E543" s="1"/>
      <c r="F543" s="1"/>
      <c r="G543" s="1"/>
      <c r="H543" s="1"/>
      <c r="I543" s="1"/>
      <c r="J543" s="1"/>
      <c r="K543" s="1"/>
      <c r="L543" s="1"/>
      <c r="M543" s="1"/>
      <c r="N543" s="1"/>
      <c r="O543" s="1"/>
      <c r="P543" s="1"/>
      <c r="Q543" s="1"/>
      <c r="R543" s="1"/>
      <c r="S543" s="1"/>
      <c r="T543" s="1"/>
      <c r="U543" s="1"/>
      <c r="V543" s="1"/>
      <c r="W543" s="1"/>
      <c r="X543" s="1"/>
      <c r="Y543" s="1"/>
    </row>
    <row r="544" spans="1:25" ht="9.75" customHeight="1">
      <c r="A544" s="1"/>
      <c r="B544" s="72"/>
      <c r="C544" s="124"/>
      <c r="D544" s="1"/>
      <c r="E544" s="1"/>
      <c r="F544" s="1"/>
      <c r="G544" s="1"/>
      <c r="H544" s="1"/>
      <c r="I544" s="1"/>
      <c r="J544" s="1"/>
      <c r="K544" s="1"/>
      <c r="L544" s="1"/>
      <c r="M544" s="1"/>
      <c r="N544" s="1"/>
      <c r="O544" s="1"/>
      <c r="P544" s="1"/>
      <c r="Q544" s="1"/>
      <c r="R544" s="1"/>
      <c r="S544" s="1"/>
      <c r="T544" s="1"/>
      <c r="U544" s="1"/>
      <c r="V544" s="1"/>
      <c r="W544" s="1"/>
      <c r="X544" s="1"/>
      <c r="Y544" s="1"/>
    </row>
    <row r="545" spans="1:25" ht="9.75" customHeight="1">
      <c r="A545" s="1"/>
      <c r="B545" s="72"/>
      <c r="C545" s="124"/>
      <c r="D545" s="1"/>
      <c r="E545" s="1"/>
      <c r="F545" s="1"/>
      <c r="G545" s="1"/>
      <c r="H545" s="1"/>
      <c r="I545" s="1"/>
      <c r="J545" s="1"/>
      <c r="K545" s="1"/>
      <c r="L545" s="1"/>
      <c r="M545" s="1"/>
      <c r="N545" s="1"/>
      <c r="O545" s="1"/>
      <c r="P545" s="1"/>
      <c r="Q545" s="1"/>
      <c r="R545" s="1"/>
      <c r="S545" s="1"/>
      <c r="T545" s="1"/>
      <c r="U545" s="1"/>
      <c r="V545" s="1"/>
      <c r="W545" s="1"/>
      <c r="X545" s="1"/>
      <c r="Y545" s="1"/>
    </row>
    <row r="546" spans="1:25" ht="9.75" customHeight="1">
      <c r="A546" s="1"/>
      <c r="B546" s="72"/>
      <c r="C546" s="124"/>
      <c r="D546" s="1"/>
      <c r="E546" s="1"/>
      <c r="F546" s="1"/>
      <c r="G546" s="1"/>
      <c r="H546" s="1"/>
      <c r="I546" s="1"/>
      <c r="J546" s="1"/>
      <c r="K546" s="1"/>
      <c r="L546" s="1"/>
      <c r="M546" s="1"/>
      <c r="N546" s="1"/>
      <c r="O546" s="1"/>
      <c r="P546" s="1"/>
      <c r="Q546" s="1"/>
      <c r="R546" s="1"/>
      <c r="S546" s="1"/>
      <c r="T546" s="1"/>
      <c r="U546" s="1"/>
      <c r="V546" s="1"/>
      <c r="W546" s="1"/>
      <c r="X546" s="1"/>
      <c r="Y546" s="1"/>
    </row>
    <row r="547" spans="1:25" ht="9.75" customHeight="1">
      <c r="A547" s="1"/>
      <c r="B547" s="72"/>
      <c r="C547" s="124"/>
      <c r="D547" s="1"/>
      <c r="E547" s="1"/>
      <c r="F547" s="1"/>
      <c r="G547" s="1"/>
      <c r="H547" s="1"/>
      <c r="I547" s="1"/>
      <c r="J547" s="1"/>
      <c r="K547" s="1"/>
      <c r="L547" s="1"/>
      <c r="M547" s="1"/>
      <c r="N547" s="1"/>
      <c r="O547" s="1"/>
      <c r="P547" s="1"/>
      <c r="Q547" s="1"/>
      <c r="R547" s="1"/>
      <c r="S547" s="1"/>
      <c r="T547" s="1"/>
      <c r="U547" s="1"/>
      <c r="V547" s="1"/>
      <c r="W547" s="1"/>
      <c r="X547" s="1"/>
      <c r="Y547" s="1"/>
    </row>
    <row r="548" spans="1:25" ht="9.75" customHeight="1">
      <c r="A548" s="1"/>
      <c r="B548" s="72"/>
      <c r="C548" s="124"/>
      <c r="D548" s="1"/>
      <c r="E548" s="1"/>
      <c r="F548" s="1"/>
      <c r="G548" s="1"/>
      <c r="H548" s="1"/>
      <c r="I548" s="1"/>
      <c r="J548" s="1"/>
      <c r="K548" s="1"/>
      <c r="L548" s="1"/>
      <c r="M548" s="1"/>
      <c r="N548" s="1"/>
      <c r="O548" s="1"/>
      <c r="P548" s="1"/>
      <c r="Q548" s="1"/>
      <c r="R548" s="1"/>
      <c r="S548" s="1"/>
      <c r="T548" s="1"/>
      <c r="U548" s="1"/>
      <c r="V548" s="1"/>
      <c r="W548" s="1"/>
      <c r="X548" s="1"/>
      <c r="Y548" s="1"/>
    </row>
    <row r="549" spans="1:25" ht="9.75" customHeight="1">
      <c r="A549" s="1"/>
      <c r="B549" s="72"/>
      <c r="C549" s="124"/>
      <c r="D549" s="1"/>
      <c r="E549" s="1"/>
      <c r="F549" s="1"/>
      <c r="G549" s="1"/>
      <c r="H549" s="1"/>
      <c r="I549" s="1"/>
      <c r="J549" s="1"/>
      <c r="K549" s="1"/>
      <c r="L549" s="1"/>
      <c r="M549" s="1"/>
      <c r="N549" s="1"/>
      <c r="O549" s="1"/>
      <c r="P549" s="1"/>
      <c r="Q549" s="1"/>
      <c r="R549" s="1"/>
      <c r="S549" s="1"/>
      <c r="T549" s="1"/>
      <c r="U549" s="1"/>
      <c r="V549" s="1"/>
      <c r="W549" s="1"/>
      <c r="X549" s="1"/>
      <c r="Y549" s="1"/>
    </row>
    <row r="550" spans="1:25" ht="9.75" customHeight="1">
      <c r="A550" s="1"/>
      <c r="B550" s="72"/>
      <c r="C550" s="124"/>
      <c r="D550" s="1"/>
      <c r="E550" s="1"/>
      <c r="F550" s="1"/>
      <c r="G550" s="1"/>
      <c r="H550" s="1"/>
      <c r="I550" s="1"/>
      <c r="J550" s="1"/>
      <c r="K550" s="1"/>
      <c r="L550" s="1"/>
      <c r="M550" s="1"/>
      <c r="N550" s="1"/>
      <c r="O550" s="1"/>
      <c r="P550" s="1"/>
      <c r="Q550" s="1"/>
      <c r="R550" s="1"/>
      <c r="S550" s="1"/>
      <c r="T550" s="1"/>
      <c r="U550" s="1"/>
      <c r="V550" s="1"/>
      <c r="W550" s="1"/>
      <c r="X550" s="1"/>
      <c r="Y550" s="1"/>
    </row>
    <row r="551" spans="1:25" ht="9.75" customHeight="1">
      <c r="A551" s="1"/>
      <c r="B551" s="72"/>
      <c r="C551" s="124"/>
      <c r="D551" s="1"/>
      <c r="E551" s="1"/>
      <c r="F551" s="1"/>
      <c r="G551" s="1"/>
      <c r="H551" s="1"/>
      <c r="I551" s="1"/>
      <c r="J551" s="1"/>
      <c r="K551" s="1"/>
      <c r="L551" s="1"/>
      <c r="M551" s="1"/>
      <c r="N551" s="1"/>
      <c r="O551" s="1"/>
      <c r="P551" s="1"/>
      <c r="Q551" s="1"/>
      <c r="R551" s="1"/>
      <c r="S551" s="1"/>
      <c r="T551" s="1"/>
      <c r="U551" s="1"/>
      <c r="V551" s="1"/>
      <c r="W551" s="1"/>
      <c r="X551" s="1"/>
      <c r="Y551" s="1"/>
    </row>
    <row r="552" spans="1:25" ht="9.75" customHeight="1">
      <c r="A552" s="1"/>
      <c r="B552" s="72"/>
      <c r="C552" s="124"/>
      <c r="D552" s="1"/>
      <c r="E552" s="1"/>
      <c r="F552" s="1"/>
      <c r="G552" s="1"/>
      <c r="H552" s="1"/>
      <c r="I552" s="1"/>
      <c r="J552" s="1"/>
      <c r="K552" s="1"/>
      <c r="L552" s="1"/>
      <c r="M552" s="1"/>
      <c r="N552" s="1"/>
      <c r="O552" s="1"/>
      <c r="P552" s="1"/>
      <c r="Q552" s="1"/>
      <c r="R552" s="1"/>
      <c r="S552" s="1"/>
      <c r="T552" s="1"/>
      <c r="U552" s="1"/>
      <c r="V552" s="1"/>
      <c r="W552" s="1"/>
      <c r="X552" s="1"/>
      <c r="Y552" s="1"/>
    </row>
    <row r="553" spans="1:25" ht="9.75" customHeight="1">
      <c r="A553" s="1"/>
      <c r="B553" s="72"/>
      <c r="C553" s="124"/>
      <c r="D553" s="1"/>
      <c r="E553" s="1"/>
      <c r="F553" s="1"/>
      <c r="G553" s="1"/>
      <c r="H553" s="1"/>
      <c r="I553" s="1"/>
      <c r="J553" s="1"/>
      <c r="K553" s="1"/>
      <c r="L553" s="1"/>
      <c r="M553" s="1"/>
      <c r="N553" s="1"/>
      <c r="O553" s="1"/>
      <c r="P553" s="1"/>
      <c r="Q553" s="1"/>
      <c r="R553" s="1"/>
      <c r="S553" s="1"/>
      <c r="T553" s="1"/>
      <c r="U553" s="1"/>
      <c r="V553" s="1"/>
      <c r="W553" s="1"/>
      <c r="X553" s="1"/>
      <c r="Y553" s="1"/>
    </row>
    <row r="554" spans="1:25" ht="9.75" customHeight="1">
      <c r="A554" s="1"/>
      <c r="B554" s="72"/>
      <c r="C554" s="124"/>
      <c r="D554" s="1"/>
      <c r="E554" s="1"/>
      <c r="F554" s="1"/>
      <c r="G554" s="1"/>
      <c r="H554" s="1"/>
      <c r="I554" s="1"/>
      <c r="J554" s="1"/>
      <c r="K554" s="1"/>
      <c r="L554" s="1"/>
      <c r="M554" s="1"/>
      <c r="N554" s="1"/>
      <c r="O554" s="1"/>
      <c r="P554" s="1"/>
      <c r="Q554" s="1"/>
      <c r="R554" s="1"/>
      <c r="S554" s="1"/>
      <c r="T554" s="1"/>
      <c r="U554" s="1"/>
      <c r="V554" s="1"/>
      <c r="W554" s="1"/>
      <c r="X554" s="1"/>
      <c r="Y554" s="1"/>
    </row>
    <row r="555" spans="1:25" ht="9.75" customHeight="1">
      <c r="A555" s="1"/>
      <c r="B555" s="72"/>
      <c r="C555" s="124"/>
      <c r="D555" s="1"/>
      <c r="E555" s="1"/>
      <c r="F555" s="1"/>
      <c r="G555" s="1"/>
      <c r="H555" s="1"/>
      <c r="I555" s="1"/>
      <c r="J555" s="1"/>
      <c r="K555" s="1"/>
      <c r="L555" s="1"/>
      <c r="M555" s="1"/>
      <c r="N555" s="1"/>
      <c r="O555" s="1"/>
      <c r="P555" s="1"/>
      <c r="Q555" s="1"/>
      <c r="R555" s="1"/>
      <c r="S555" s="1"/>
      <c r="T555" s="1"/>
      <c r="U555" s="1"/>
      <c r="V555" s="1"/>
      <c r="W555" s="1"/>
      <c r="X555" s="1"/>
      <c r="Y555" s="1"/>
    </row>
    <row r="556" spans="1:25" ht="9.75" customHeight="1">
      <c r="A556" s="1"/>
      <c r="B556" s="72"/>
      <c r="C556" s="124"/>
      <c r="D556" s="1"/>
      <c r="E556" s="1"/>
      <c r="F556" s="1"/>
      <c r="G556" s="1"/>
      <c r="H556" s="1"/>
      <c r="I556" s="1"/>
      <c r="J556" s="1"/>
      <c r="K556" s="1"/>
      <c r="L556" s="1"/>
      <c r="M556" s="1"/>
      <c r="N556" s="1"/>
      <c r="O556" s="1"/>
      <c r="P556" s="1"/>
      <c r="Q556" s="1"/>
      <c r="R556" s="1"/>
      <c r="S556" s="1"/>
      <c r="T556" s="1"/>
      <c r="U556" s="1"/>
      <c r="V556" s="1"/>
      <c r="W556" s="1"/>
      <c r="X556" s="1"/>
      <c r="Y556" s="1"/>
    </row>
    <row r="557" spans="1:25" ht="9.75" customHeight="1">
      <c r="A557" s="1"/>
      <c r="B557" s="72"/>
      <c r="C557" s="124"/>
      <c r="D557" s="1"/>
      <c r="E557" s="1"/>
      <c r="F557" s="1"/>
      <c r="G557" s="1"/>
      <c r="H557" s="1"/>
      <c r="I557" s="1"/>
      <c r="J557" s="1"/>
      <c r="K557" s="1"/>
      <c r="L557" s="1"/>
      <c r="M557" s="1"/>
      <c r="N557" s="1"/>
      <c r="O557" s="1"/>
      <c r="P557" s="1"/>
      <c r="Q557" s="1"/>
      <c r="R557" s="1"/>
      <c r="S557" s="1"/>
      <c r="T557" s="1"/>
      <c r="U557" s="1"/>
      <c r="V557" s="1"/>
      <c r="W557" s="1"/>
      <c r="X557" s="1"/>
      <c r="Y557" s="1"/>
    </row>
    <row r="558" spans="1:25" ht="9.75" customHeight="1">
      <c r="A558" s="1"/>
      <c r="B558" s="72"/>
      <c r="C558" s="124"/>
      <c r="D558" s="1"/>
      <c r="E558" s="1"/>
      <c r="F558" s="1"/>
      <c r="G558" s="1"/>
      <c r="H558" s="1"/>
      <c r="I558" s="1"/>
      <c r="J558" s="1"/>
      <c r="K558" s="1"/>
      <c r="L558" s="1"/>
      <c r="M558" s="1"/>
      <c r="N558" s="1"/>
      <c r="O558" s="1"/>
      <c r="P558" s="1"/>
      <c r="Q558" s="1"/>
      <c r="R558" s="1"/>
      <c r="S558" s="1"/>
      <c r="T558" s="1"/>
      <c r="U558" s="1"/>
      <c r="V558" s="1"/>
      <c r="W558" s="1"/>
      <c r="X558" s="1"/>
      <c r="Y558" s="1"/>
    </row>
    <row r="559" spans="1:25" ht="9.75" customHeight="1">
      <c r="A559" s="1"/>
      <c r="B559" s="72"/>
      <c r="C559" s="124"/>
      <c r="D559" s="1"/>
      <c r="E559" s="1"/>
      <c r="F559" s="1"/>
      <c r="G559" s="1"/>
      <c r="H559" s="1"/>
      <c r="I559" s="1"/>
      <c r="J559" s="1"/>
      <c r="K559" s="1"/>
      <c r="L559" s="1"/>
      <c r="M559" s="1"/>
      <c r="N559" s="1"/>
      <c r="O559" s="1"/>
      <c r="P559" s="1"/>
      <c r="Q559" s="1"/>
      <c r="R559" s="1"/>
      <c r="S559" s="1"/>
      <c r="T559" s="1"/>
      <c r="U559" s="1"/>
      <c r="V559" s="1"/>
      <c r="W559" s="1"/>
      <c r="X559" s="1"/>
      <c r="Y559" s="1"/>
    </row>
    <row r="560" spans="1:25" ht="9.75" customHeight="1">
      <c r="A560" s="1"/>
      <c r="B560" s="72"/>
      <c r="C560" s="124"/>
      <c r="D560" s="1"/>
      <c r="E560" s="1"/>
      <c r="F560" s="1"/>
      <c r="G560" s="1"/>
      <c r="H560" s="1"/>
      <c r="I560" s="1"/>
      <c r="J560" s="1"/>
      <c r="K560" s="1"/>
      <c r="L560" s="1"/>
      <c r="M560" s="1"/>
      <c r="N560" s="1"/>
      <c r="O560" s="1"/>
      <c r="P560" s="1"/>
      <c r="Q560" s="1"/>
      <c r="R560" s="1"/>
      <c r="S560" s="1"/>
      <c r="T560" s="1"/>
      <c r="U560" s="1"/>
      <c r="V560" s="1"/>
      <c r="W560" s="1"/>
      <c r="X560" s="1"/>
      <c r="Y560" s="1"/>
    </row>
    <row r="561" spans="1:25" ht="9.75" customHeight="1">
      <c r="A561" s="1"/>
      <c r="B561" s="72"/>
      <c r="C561" s="124"/>
      <c r="D561" s="1"/>
      <c r="E561" s="1"/>
      <c r="F561" s="1"/>
      <c r="G561" s="1"/>
      <c r="H561" s="1"/>
      <c r="I561" s="1"/>
      <c r="J561" s="1"/>
      <c r="K561" s="1"/>
      <c r="L561" s="1"/>
      <c r="M561" s="1"/>
      <c r="N561" s="1"/>
      <c r="O561" s="1"/>
      <c r="P561" s="1"/>
      <c r="Q561" s="1"/>
      <c r="R561" s="1"/>
      <c r="S561" s="1"/>
      <c r="T561" s="1"/>
      <c r="U561" s="1"/>
      <c r="V561" s="1"/>
      <c r="W561" s="1"/>
      <c r="X561" s="1"/>
      <c r="Y561" s="1"/>
    </row>
    <row r="562" spans="1:25" ht="9.75" customHeight="1">
      <c r="A562" s="1"/>
      <c r="B562" s="72"/>
      <c r="C562" s="124"/>
      <c r="D562" s="1"/>
      <c r="E562" s="1"/>
      <c r="F562" s="1"/>
      <c r="G562" s="1"/>
      <c r="H562" s="1"/>
      <c r="I562" s="1"/>
      <c r="J562" s="1"/>
      <c r="K562" s="1"/>
      <c r="L562" s="1"/>
      <c r="M562" s="1"/>
      <c r="N562" s="1"/>
      <c r="O562" s="1"/>
      <c r="P562" s="1"/>
      <c r="Q562" s="1"/>
      <c r="R562" s="1"/>
      <c r="S562" s="1"/>
      <c r="T562" s="1"/>
      <c r="U562" s="1"/>
      <c r="V562" s="1"/>
      <c r="W562" s="1"/>
      <c r="X562" s="1"/>
      <c r="Y562" s="1"/>
    </row>
    <row r="563" spans="1:25" ht="9.75" customHeight="1">
      <c r="A563" s="1"/>
      <c r="B563" s="72"/>
      <c r="C563" s="124"/>
      <c r="D563" s="1"/>
      <c r="E563" s="1"/>
      <c r="F563" s="1"/>
      <c r="G563" s="1"/>
      <c r="H563" s="1"/>
      <c r="I563" s="1"/>
      <c r="J563" s="1"/>
      <c r="K563" s="1"/>
      <c r="L563" s="1"/>
      <c r="M563" s="1"/>
      <c r="N563" s="1"/>
      <c r="O563" s="1"/>
      <c r="P563" s="1"/>
      <c r="Q563" s="1"/>
      <c r="R563" s="1"/>
      <c r="S563" s="1"/>
      <c r="T563" s="1"/>
      <c r="U563" s="1"/>
      <c r="V563" s="1"/>
      <c r="W563" s="1"/>
      <c r="X563" s="1"/>
      <c r="Y563" s="1"/>
    </row>
    <row r="564" spans="1:25" ht="9.75" customHeight="1">
      <c r="A564" s="1"/>
      <c r="B564" s="72"/>
      <c r="C564" s="124"/>
      <c r="D564" s="1"/>
      <c r="E564" s="1"/>
      <c r="F564" s="1"/>
      <c r="G564" s="1"/>
      <c r="H564" s="1"/>
      <c r="I564" s="1"/>
      <c r="J564" s="1"/>
      <c r="K564" s="1"/>
      <c r="L564" s="1"/>
      <c r="M564" s="1"/>
      <c r="N564" s="1"/>
      <c r="O564" s="1"/>
      <c r="P564" s="1"/>
      <c r="Q564" s="1"/>
      <c r="R564" s="1"/>
      <c r="S564" s="1"/>
      <c r="T564" s="1"/>
      <c r="U564" s="1"/>
      <c r="V564" s="1"/>
      <c r="W564" s="1"/>
      <c r="X564" s="1"/>
      <c r="Y564" s="1"/>
    </row>
    <row r="565" spans="1:25" ht="9.75" customHeight="1">
      <c r="A565" s="1"/>
      <c r="B565" s="72"/>
      <c r="C565" s="124"/>
      <c r="D565" s="1"/>
      <c r="E565" s="1"/>
      <c r="F565" s="1"/>
      <c r="G565" s="1"/>
      <c r="H565" s="1"/>
      <c r="I565" s="1"/>
      <c r="J565" s="1"/>
      <c r="K565" s="1"/>
      <c r="L565" s="1"/>
      <c r="M565" s="1"/>
      <c r="N565" s="1"/>
      <c r="O565" s="1"/>
      <c r="P565" s="1"/>
      <c r="Q565" s="1"/>
      <c r="R565" s="1"/>
      <c r="S565" s="1"/>
      <c r="T565" s="1"/>
      <c r="U565" s="1"/>
      <c r="V565" s="1"/>
      <c r="W565" s="1"/>
      <c r="X565" s="1"/>
      <c r="Y565" s="1"/>
    </row>
    <row r="566" spans="1:25" ht="9.75" customHeight="1">
      <c r="A566" s="1"/>
      <c r="B566" s="72"/>
      <c r="C566" s="124"/>
      <c r="D566" s="1"/>
      <c r="E566" s="1"/>
      <c r="F566" s="1"/>
      <c r="G566" s="1"/>
      <c r="H566" s="1"/>
      <c r="I566" s="1"/>
      <c r="J566" s="1"/>
      <c r="K566" s="1"/>
      <c r="L566" s="1"/>
      <c r="M566" s="1"/>
      <c r="N566" s="1"/>
      <c r="O566" s="1"/>
      <c r="P566" s="1"/>
      <c r="Q566" s="1"/>
      <c r="R566" s="1"/>
      <c r="S566" s="1"/>
      <c r="T566" s="1"/>
      <c r="U566" s="1"/>
      <c r="V566" s="1"/>
      <c r="W566" s="1"/>
      <c r="X566" s="1"/>
      <c r="Y566" s="1"/>
    </row>
    <row r="567" spans="1:25" ht="9.75" customHeight="1">
      <c r="A567" s="1"/>
      <c r="B567" s="72"/>
      <c r="C567" s="124"/>
      <c r="D567" s="1"/>
      <c r="E567" s="1"/>
      <c r="F567" s="1"/>
      <c r="G567" s="1"/>
      <c r="H567" s="1"/>
      <c r="I567" s="1"/>
      <c r="J567" s="1"/>
      <c r="K567" s="1"/>
      <c r="L567" s="1"/>
      <c r="M567" s="1"/>
      <c r="N567" s="1"/>
      <c r="O567" s="1"/>
      <c r="P567" s="1"/>
      <c r="Q567" s="1"/>
      <c r="R567" s="1"/>
      <c r="S567" s="1"/>
      <c r="T567" s="1"/>
      <c r="U567" s="1"/>
      <c r="V567" s="1"/>
      <c r="W567" s="1"/>
      <c r="X567" s="1"/>
      <c r="Y567" s="1"/>
    </row>
    <row r="568" spans="1:25" ht="9.75" customHeight="1">
      <c r="A568" s="1"/>
      <c r="B568" s="72"/>
      <c r="C568" s="124"/>
      <c r="D568" s="1"/>
      <c r="E568" s="1"/>
      <c r="F568" s="1"/>
      <c r="G568" s="1"/>
      <c r="H568" s="1"/>
      <c r="I568" s="1"/>
      <c r="J568" s="1"/>
      <c r="K568" s="1"/>
      <c r="L568" s="1"/>
      <c r="M568" s="1"/>
      <c r="N568" s="1"/>
      <c r="O568" s="1"/>
      <c r="P568" s="1"/>
      <c r="Q568" s="1"/>
      <c r="R568" s="1"/>
      <c r="S568" s="1"/>
      <c r="T568" s="1"/>
      <c r="U568" s="1"/>
      <c r="V568" s="1"/>
      <c r="W568" s="1"/>
      <c r="X568" s="1"/>
      <c r="Y568" s="1"/>
    </row>
    <row r="569" spans="1:25" ht="9.75" customHeight="1">
      <c r="A569" s="1"/>
      <c r="B569" s="72"/>
      <c r="C569" s="124"/>
      <c r="D569" s="1"/>
      <c r="E569" s="1"/>
      <c r="F569" s="1"/>
      <c r="G569" s="1"/>
      <c r="H569" s="1"/>
      <c r="I569" s="1"/>
      <c r="J569" s="1"/>
      <c r="K569" s="1"/>
      <c r="L569" s="1"/>
      <c r="M569" s="1"/>
      <c r="N569" s="1"/>
      <c r="O569" s="1"/>
      <c r="P569" s="1"/>
      <c r="Q569" s="1"/>
      <c r="R569" s="1"/>
      <c r="S569" s="1"/>
      <c r="T569" s="1"/>
      <c r="U569" s="1"/>
      <c r="V569" s="1"/>
      <c r="W569" s="1"/>
      <c r="X569" s="1"/>
      <c r="Y569" s="1"/>
    </row>
    <row r="570" spans="1:25" ht="9.75" customHeight="1">
      <c r="A570" s="1"/>
      <c r="B570" s="72"/>
      <c r="C570" s="124"/>
      <c r="D570" s="1"/>
      <c r="E570" s="1"/>
      <c r="F570" s="1"/>
      <c r="G570" s="1"/>
      <c r="H570" s="1"/>
      <c r="I570" s="1"/>
      <c r="J570" s="1"/>
      <c r="K570" s="1"/>
      <c r="L570" s="1"/>
      <c r="M570" s="1"/>
      <c r="N570" s="1"/>
      <c r="O570" s="1"/>
      <c r="P570" s="1"/>
      <c r="Q570" s="1"/>
      <c r="R570" s="1"/>
      <c r="S570" s="1"/>
      <c r="T570" s="1"/>
      <c r="U570" s="1"/>
      <c r="V570" s="1"/>
      <c r="W570" s="1"/>
      <c r="X570" s="1"/>
      <c r="Y570" s="1"/>
    </row>
    <row r="571" spans="1:25" ht="9.75" customHeight="1">
      <c r="A571" s="1"/>
      <c r="B571" s="72"/>
      <c r="C571" s="124"/>
      <c r="D571" s="1"/>
      <c r="E571" s="1"/>
      <c r="F571" s="1"/>
      <c r="G571" s="1"/>
      <c r="H571" s="1"/>
      <c r="I571" s="1"/>
      <c r="J571" s="1"/>
      <c r="K571" s="1"/>
      <c r="L571" s="1"/>
      <c r="M571" s="1"/>
      <c r="N571" s="1"/>
      <c r="O571" s="1"/>
      <c r="P571" s="1"/>
      <c r="Q571" s="1"/>
      <c r="R571" s="1"/>
      <c r="S571" s="1"/>
      <c r="T571" s="1"/>
      <c r="U571" s="1"/>
      <c r="V571" s="1"/>
      <c r="W571" s="1"/>
      <c r="X571" s="1"/>
      <c r="Y571" s="1"/>
    </row>
    <row r="572" spans="1:25" ht="9.75" customHeight="1">
      <c r="A572" s="1"/>
      <c r="B572" s="72"/>
      <c r="C572" s="124"/>
      <c r="D572" s="1"/>
      <c r="E572" s="1"/>
      <c r="F572" s="1"/>
      <c r="G572" s="1"/>
      <c r="H572" s="1"/>
      <c r="I572" s="1"/>
      <c r="J572" s="1"/>
      <c r="K572" s="1"/>
      <c r="L572" s="1"/>
      <c r="M572" s="1"/>
      <c r="N572" s="1"/>
      <c r="O572" s="1"/>
      <c r="P572" s="1"/>
      <c r="Q572" s="1"/>
      <c r="R572" s="1"/>
      <c r="S572" s="1"/>
      <c r="T572" s="1"/>
      <c r="U572" s="1"/>
      <c r="V572" s="1"/>
      <c r="W572" s="1"/>
      <c r="X572" s="1"/>
      <c r="Y572" s="1"/>
    </row>
    <row r="573" spans="1:25" ht="9.75" customHeight="1">
      <c r="A573" s="1"/>
      <c r="B573" s="72"/>
      <c r="C573" s="124"/>
      <c r="D573" s="1"/>
      <c r="E573" s="1"/>
      <c r="F573" s="1"/>
      <c r="G573" s="1"/>
      <c r="H573" s="1"/>
      <c r="I573" s="1"/>
      <c r="J573" s="1"/>
      <c r="K573" s="1"/>
      <c r="L573" s="1"/>
      <c r="M573" s="1"/>
      <c r="N573" s="1"/>
      <c r="O573" s="1"/>
      <c r="P573" s="1"/>
      <c r="Q573" s="1"/>
      <c r="R573" s="1"/>
      <c r="S573" s="1"/>
      <c r="T573" s="1"/>
      <c r="U573" s="1"/>
      <c r="V573" s="1"/>
      <c r="W573" s="1"/>
      <c r="X573" s="1"/>
      <c r="Y573" s="1"/>
    </row>
    <row r="574" spans="1:25" ht="9.75" customHeight="1">
      <c r="A574" s="1"/>
      <c r="B574" s="72"/>
      <c r="C574" s="124"/>
      <c r="D574" s="1"/>
      <c r="E574" s="1"/>
      <c r="F574" s="1"/>
      <c r="G574" s="1"/>
      <c r="H574" s="1"/>
      <c r="I574" s="1"/>
      <c r="J574" s="1"/>
      <c r="K574" s="1"/>
      <c r="L574" s="1"/>
      <c r="M574" s="1"/>
      <c r="N574" s="1"/>
      <c r="O574" s="1"/>
      <c r="P574" s="1"/>
      <c r="Q574" s="1"/>
      <c r="R574" s="1"/>
      <c r="S574" s="1"/>
      <c r="T574" s="1"/>
      <c r="U574" s="1"/>
      <c r="V574" s="1"/>
      <c r="W574" s="1"/>
      <c r="X574" s="1"/>
      <c r="Y574" s="1"/>
    </row>
    <row r="575" spans="1:25" ht="9.75" customHeight="1">
      <c r="A575" s="1"/>
      <c r="B575" s="72"/>
      <c r="C575" s="124"/>
      <c r="D575" s="1"/>
      <c r="E575" s="1"/>
      <c r="F575" s="1"/>
      <c r="G575" s="1"/>
      <c r="H575" s="1"/>
      <c r="I575" s="1"/>
      <c r="J575" s="1"/>
      <c r="K575" s="1"/>
      <c r="L575" s="1"/>
      <c r="M575" s="1"/>
      <c r="N575" s="1"/>
      <c r="O575" s="1"/>
      <c r="P575" s="1"/>
      <c r="Q575" s="1"/>
      <c r="R575" s="1"/>
      <c r="S575" s="1"/>
      <c r="T575" s="1"/>
      <c r="U575" s="1"/>
      <c r="V575" s="1"/>
      <c r="W575" s="1"/>
      <c r="X575" s="1"/>
      <c r="Y575" s="1"/>
    </row>
    <row r="576" spans="1:25" ht="9.75" customHeight="1">
      <c r="A576" s="1"/>
      <c r="B576" s="72"/>
      <c r="C576" s="124"/>
      <c r="D576" s="1"/>
      <c r="E576" s="1"/>
      <c r="F576" s="1"/>
      <c r="G576" s="1"/>
      <c r="H576" s="1"/>
      <c r="I576" s="1"/>
      <c r="J576" s="1"/>
      <c r="K576" s="1"/>
      <c r="L576" s="1"/>
      <c r="M576" s="1"/>
      <c r="N576" s="1"/>
      <c r="O576" s="1"/>
      <c r="P576" s="1"/>
      <c r="Q576" s="1"/>
      <c r="R576" s="1"/>
      <c r="S576" s="1"/>
      <c r="T576" s="1"/>
      <c r="U576" s="1"/>
      <c r="V576" s="1"/>
      <c r="W576" s="1"/>
      <c r="X576" s="1"/>
      <c r="Y576" s="1"/>
    </row>
    <row r="577" spans="1:25" ht="9.75" customHeight="1">
      <c r="A577" s="1"/>
      <c r="B577" s="72"/>
      <c r="C577" s="124"/>
      <c r="D577" s="1"/>
      <c r="E577" s="1"/>
      <c r="F577" s="1"/>
      <c r="G577" s="1"/>
      <c r="H577" s="1"/>
      <c r="I577" s="1"/>
      <c r="J577" s="1"/>
      <c r="K577" s="1"/>
      <c r="L577" s="1"/>
      <c r="M577" s="1"/>
      <c r="N577" s="1"/>
      <c r="O577" s="1"/>
      <c r="P577" s="1"/>
      <c r="Q577" s="1"/>
      <c r="R577" s="1"/>
      <c r="S577" s="1"/>
      <c r="T577" s="1"/>
      <c r="U577" s="1"/>
      <c r="V577" s="1"/>
      <c r="W577" s="1"/>
      <c r="X577" s="1"/>
      <c r="Y577" s="1"/>
    </row>
    <row r="578" spans="1:25" ht="9.75" customHeight="1">
      <c r="A578" s="1"/>
      <c r="B578" s="72"/>
      <c r="C578" s="124"/>
      <c r="D578" s="1"/>
      <c r="E578" s="1"/>
      <c r="F578" s="1"/>
      <c r="G578" s="1"/>
      <c r="H578" s="1"/>
      <c r="I578" s="1"/>
      <c r="J578" s="1"/>
      <c r="K578" s="1"/>
      <c r="L578" s="1"/>
      <c r="M578" s="1"/>
      <c r="N578" s="1"/>
      <c r="O578" s="1"/>
      <c r="P578" s="1"/>
      <c r="Q578" s="1"/>
      <c r="R578" s="1"/>
      <c r="S578" s="1"/>
      <c r="T578" s="1"/>
      <c r="U578" s="1"/>
      <c r="V578" s="1"/>
      <c r="W578" s="1"/>
      <c r="X578" s="1"/>
      <c r="Y578" s="1"/>
    </row>
    <row r="579" spans="1:25" ht="9.75" customHeight="1">
      <c r="A579" s="1"/>
      <c r="B579" s="72"/>
      <c r="C579" s="124"/>
      <c r="D579" s="1"/>
      <c r="E579" s="1"/>
      <c r="F579" s="1"/>
      <c r="G579" s="1"/>
      <c r="H579" s="1"/>
      <c r="I579" s="1"/>
      <c r="J579" s="1"/>
      <c r="K579" s="1"/>
      <c r="L579" s="1"/>
      <c r="M579" s="1"/>
      <c r="N579" s="1"/>
      <c r="O579" s="1"/>
      <c r="P579" s="1"/>
      <c r="Q579" s="1"/>
      <c r="R579" s="1"/>
      <c r="S579" s="1"/>
      <c r="T579" s="1"/>
      <c r="U579" s="1"/>
      <c r="V579" s="1"/>
      <c r="W579" s="1"/>
      <c r="X579" s="1"/>
      <c r="Y579" s="1"/>
    </row>
    <row r="580" spans="1:25" ht="9.75" customHeight="1">
      <c r="A580" s="1"/>
      <c r="B580" s="72"/>
      <c r="C580" s="124"/>
      <c r="D580" s="1"/>
      <c r="E580" s="1"/>
      <c r="F580" s="1"/>
      <c r="G580" s="1"/>
      <c r="H580" s="1"/>
      <c r="I580" s="1"/>
      <c r="J580" s="1"/>
      <c r="K580" s="1"/>
      <c r="L580" s="1"/>
      <c r="M580" s="1"/>
      <c r="N580" s="1"/>
      <c r="O580" s="1"/>
      <c r="P580" s="1"/>
      <c r="Q580" s="1"/>
      <c r="R580" s="1"/>
      <c r="S580" s="1"/>
      <c r="T580" s="1"/>
      <c r="U580" s="1"/>
      <c r="V580" s="1"/>
      <c r="W580" s="1"/>
      <c r="X580" s="1"/>
      <c r="Y580" s="1"/>
    </row>
    <row r="581" spans="1:25" ht="9.75" customHeight="1">
      <c r="A581" s="1"/>
      <c r="B581" s="72"/>
      <c r="C581" s="124"/>
      <c r="D581" s="1"/>
      <c r="E581" s="1"/>
      <c r="F581" s="1"/>
      <c r="G581" s="1"/>
      <c r="H581" s="1"/>
      <c r="I581" s="1"/>
      <c r="J581" s="1"/>
      <c r="K581" s="1"/>
      <c r="L581" s="1"/>
      <c r="M581" s="1"/>
      <c r="N581" s="1"/>
      <c r="O581" s="1"/>
      <c r="P581" s="1"/>
      <c r="Q581" s="1"/>
      <c r="R581" s="1"/>
      <c r="S581" s="1"/>
      <c r="T581" s="1"/>
      <c r="U581" s="1"/>
      <c r="V581" s="1"/>
      <c r="W581" s="1"/>
      <c r="X581" s="1"/>
      <c r="Y581" s="1"/>
    </row>
    <row r="582" spans="1:25" ht="9.75" customHeight="1">
      <c r="A582" s="1"/>
      <c r="B582" s="72"/>
      <c r="C582" s="124"/>
      <c r="D582" s="1"/>
      <c r="E582" s="1"/>
      <c r="F582" s="1"/>
      <c r="G582" s="1"/>
      <c r="H582" s="1"/>
      <c r="I582" s="1"/>
      <c r="J582" s="1"/>
      <c r="K582" s="1"/>
      <c r="L582" s="1"/>
      <c r="M582" s="1"/>
      <c r="N582" s="1"/>
      <c r="O582" s="1"/>
      <c r="P582" s="1"/>
      <c r="Q582" s="1"/>
      <c r="R582" s="1"/>
      <c r="S582" s="1"/>
      <c r="T582" s="1"/>
      <c r="U582" s="1"/>
      <c r="V582" s="1"/>
      <c r="W582" s="1"/>
      <c r="X582" s="1"/>
      <c r="Y582" s="1"/>
    </row>
    <row r="583" spans="1:25" ht="9.75" customHeight="1">
      <c r="A583" s="1"/>
      <c r="B583" s="72"/>
      <c r="C583" s="124"/>
      <c r="D583" s="1"/>
      <c r="E583" s="1"/>
      <c r="F583" s="1"/>
      <c r="G583" s="1"/>
      <c r="H583" s="1"/>
      <c r="I583" s="1"/>
      <c r="J583" s="1"/>
      <c r="K583" s="1"/>
      <c r="L583" s="1"/>
      <c r="M583" s="1"/>
      <c r="N583" s="1"/>
      <c r="O583" s="1"/>
      <c r="P583" s="1"/>
      <c r="Q583" s="1"/>
      <c r="R583" s="1"/>
      <c r="S583" s="1"/>
      <c r="T583" s="1"/>
      <c r="U583" s="1"/>
      <c r="V583" s="1"/>
      <c r="W583" s="1"/>
      <c r="X583" s="1"/>
      <c r="Y583" s="1"/>
    </row>
    <row r="584" spans="1:25" ht="9.75" customHeight="1">
      <c r="A584" s="1"/>
      <c r="B584" s="72"/>
      <c r="C584" s="124"/>
      <c r="D584" s="1"/>
      <c r="E584" s="1"/>
      <c r="F584" s="1"/>
      <c r="G584" s="1"/>
      <c r="H584" s="1"/>
      <c r="I584" s="1"/>
      <c r="J584" s="1"/>
      <c r="K584" s="1"/>
      <c r="L584" s="1"/>
      <c r="M584" s="1"/>
      <c r="N584" s="1"/>
      <c r="O584" s="1"/>
      <c r="P584" s="1"/>
      <c r="Q584" s="1"/>
      <c r="R584" s="1"/>
      <c r="S584" s="1"/>
      <c r="T584" s="1"/>
      <c r="U584" s="1"/>
      <c r="V584" s="1"/>
      <c r="W584" s="1"/>
      <c r="X584" s="1"/>
      <c r="Y584" s="1"/>
    </row>
    <row r="585" spans="1:25" ht="9.75" customHeight="1">
      <c r="A585" s="1"/>
      <c r="B585" s="72"/>
      <c r="C585" s="124"/>
      <c r="D585" s="1"/>
      <c r="E585" s="1"/>
      <c r="F585" s="1"/>
      <c r="G585" s="1"/>
      <c r="H585" s="1"/>
      <c r="I585" s="1"/>
      <c r="J585" s="1"/>
      <c r="K585" s="1"/>
      <c r="L585" s="1"/>
      <c r="M585" s="1"/>
      <c r="N585" s="1"/>
      <c r="O585" s="1"/>
      <c r="P585" s="1"/>
      <c r="Q585" s="1"/>
      <c r="R585" s="1"/>
      <c r="S585" s="1"/>
      <c r="T585" s="1"/>
      <c r="U585" s="1"/>
      <c r="V585" s="1"/>
      <c r="W585" s="1"/>
      <c r="X585" s="1"/>
      <c r="Y585" s="1"/>
    </row>
    <row r="586" spans="1:25" ht="9.75" customHeight="1">
      <c r="A586" s="1"/>
      <c r="B586" s="72"/>
      <c r="C586" s="124"/>
      <c r="D586" s="1"/>
      <c r="E586" s="1"/>
      <c r="F586" s="1"/>
      <c r="G586" s="1"/>
      <c r="H586" s="1"/>
      <c r="I586" s="1"/>
      <c r="J586" s="1"/>
      <c r="K586" s="1"/>
      <c r="L586" s="1"/>
      <c r="M586" s="1"/>
      <c r="N586" s="1"/>
      <c r="O586" s="1"/>
      <c r="P586" s="1"/>
      <c r="Q586" s="1"/>
      <c r="R586" s="1"/>
      <c r="S586" s="1"/>
      <c r="T586" s="1"/>
      <c r="U586" s="1"/>
      <c r="V586" s="1"/>
      <c r="W586" s="1"/>
      <c r="X586" s="1"/>
      <c r="Y586" s="1"/>
    </row>
    <row r="587" spans="1:25" ht="9.75" customHeight="1">
      <c r="A587" s="1"/>
      <c r="B587" s="72"/>
      <c r="C587" s="124"/>
      <c r="D587" s="1"/>
      <c r="E587" s="1"/>
      <c r="F587" s="1"/>
      <c r="G587" s="1"/>
      <c r="H587" s="1"/>
      <c r="I587" s="1"/>
      <c r="J587" s="1"/>
      <c r="K587" s="1"/>
      <c r="L587" s="1"/>
      <c r="M587" s="1"/>
      <c r="N587" s="1"/>
      <c r="O587" s="1"/>
      <c r="P587" s="1"/>
      <c r="Q587" s="1"/>
      <c r="R587" s="1"/>
      <c r="S587" s="1"/>
      <c r="T587" s="1"/>
      <c r="U587" s="1"/>
      <c r="V587" s="1"/>
      <c r="W587" s="1"/>
      <c r="X587" s="1"/>
      <c r="Y587" s="1"/>
    </row>
    <row r="588" spans="1:25" ht="9.75" customHeight="1">
      <c r="A588" s="1"/>
      <c r="B588" s="72"/>
      <c r="C588" s="124"/>
      <c r="D588" s="1"/>
      <c r="E588" s="1"/>
      <c r="F588" s="1"/>
      <c r="G588" s="1"/>
      <c r="H588" s="1"/>
      <c r="I588" s="1"/>
      <c r="J588" s="1"/>
      <c r="K588" s="1"/>
      <c r="L588" s="1"/>
      <c r="M588" s="1"/>
      <c r="N588" s="1"/>
      <c r="O588" s="1"/>
      <c r="P588" s="1"/>
      <c r="Q588" s="1"/>
      <c r="R588" s="1"/>
      <c r="S588" s="1"/>
      <c r="T588" s="1"/>
      <c r="U588" s="1"/>
      <c r="V588" s="1"/>
      <c r="W588" s="1"/>
      <c r="X588" s="1"/>
      <c r="Y588" s="1"/>
    </row>
    <row r="589" spans="1:25" ht="9.75" customHeight="1">
      <c r="A589" s="1"/>
      <c r="B589" s="72"/>
      <c r="C589" s="124"/>
      <c r="D589" s="1"/>
      <c r="E589" s="1"/>
      <c r="F589" s="1"/>
      <c r="G589" s="1"/>
      <c r="H589" s="1"/>
      <c r="I589" s="1"/>
      <c r="J589" s="1"/>
      <c r="K589" s="1"/>
      <c r="L589" s="1"/>
      <c r="M589" s="1"/>
      <c r="N589" s="1"/>
      <c r="O589" s="1"/>
      <c r="P589" s="1"/>
      <c r="Q589" s="1"/>
      <c r="R589" s="1"/>
      <c r="S589" s="1"/>
      <c r="T589" s="1"/>
      <c r="U589" s="1"/>
      <c r="V589" s="1"/>
      <c r="W589" s="1"/>
      <c r="X589" s="1"/>
      <c r="Y589" s="1"/>
    </row>
    <row r="590" spans="1:25" ht="9.75" customHeight="1">
      <c r="A590" s="1"/>
      <c r="B590" s="72"/>
      <c r="C590" s="124"/>
      <c r="D590" s="1"/>
      <c r="E590" s="1"/>
      <c r="F590" s="1"/>
      <c r="G590" s="1"/>
      <c r="H590" s="1"/>
      <c r="I590" s="1"/>
      <c r="J590" s="1"/>
      <c r="K590" s="1"/>
      <c r="L590" s="1"/>
      <c r="M590" s="1"/>
      <c r="N590" s="1"/>
      <c r="O590" s="1"/>
      <c r="P590" s="1"/>
      <c r="Q590" s="1"/>
      <c r="R590" s="1"/>
      <c r="S590" s="1"/>
      <c r="T590" s="1"/>
      <c r="U590" s="1"/>
      <c r="V590" s="1"/>
      <c r="W590" s="1"/>
      <c r="X590" s="1"/>
      <c r="Y590" s="1"/>
    </row>
    <row r="591" spans="1:25" ht="9.75" customHeight="1">
      <c r="A591" s="1"/>
      <c r="B591" s="72"/>
      <c r="C591" s="124"/>
      <c r="D591" s="1"/>
      <c r="E591" s="1"/>
      <c r="F591" s="1"/>
      <c r="G591" s="1"/>
      <c r="H591" s="1"/>
      <c r="I591" s="1"/>
      <c r="J591" s="1"/>
      <c r="K591" s="1"/>
      <c r="L591" s="1"/>
      <c r="M591" s="1"/>
      <c r="N591" s="1"/>
      <c r="O591" s="1"/>
      <c r="P591" s="1"/>
      <c r="Q591" s="1"/>
      <c r="R591" s="1"/>
      <c r="S591" s="1"/>
      <c r="T591" s="1"/>
      <c r="U591" s="1"/>
      <c r="V591" s="1"/>
      <c r="W591" s="1"/>
      <c r="X591" s="1"/>
      <c r="Y591" s="1"/>
    </row>
    <row r="592" spans="1:25" ht="9.75" customHeight="1">
      <c r="A592" s="1"/>
      <c r="B592" s="72"/>
      <c r="C592" s="124"/>
      <c r="D592" s="1"/>
      <c r="E592" s="1"/>
      <c r="F592" s="1"/>
      <c r="G592" s="1"/>
      <c r="H592" s="1"/>
      <c r="I592" s="1"/>
      <c r="J592" s="1"/>
      <c r="K592" s="1"/>
      <c r="L592" s="1"/>
      <c r="M592" s="1"/>
      <c r="N592" s="1"/>
      <c r="O592" s="1"/>
      <c r="P592" s="1"/>
      <c r="Q592" s="1"/>
      <c r="R592" s="1"/>
      <c r="S592" s="1"/>
      <c r="T592" s="1"/>
      <c r="U592" s="1"/>
      <c r="V592" s="1"/>
      <c r="W592" s="1"/>
      <c r="X592" s="1"/>
      <c r="Y592" s="1"/>
    </row>
    <row r="593" spans="1:25" ht="9.75" customHeight="1">
      <c r="A593" s="1"/>
      <c r="B593" s="72"/>
      <c r="C593" s="124"/>
      <c r="D593" s="1"/>
      <c r="E593" s="1"/>
      <c r="F593" s="1"/>
      <c r="G593" s="1"/>
      <c r="H593" s="1"/>
      <c r="I593" s="1"/>
      <c r="J593" s="1"/>
      <c r="K593" s="1"/>
      <c r="L593" s="1"/>
      <c r="M593" s="1"/>
      <c r="N593" s="1"/>
      <c r="O593" s="1"/>
      <c r="P593" s="1"/>
      <c r="Q593" s="1"/>
      <c r="R593" s="1"/>
      <c r="S593" s="1"/>
      <c r="T593" s="1"/>
      <c r="U593" s="1"/>
      <c r="V593" s="1"/>
      <c r="W593" s="1"/>
      <c r="X593" s="1"/>
      <c r="Y593" s="1"/>
    </row>
    <row r="594" spans="1:25" ht="9.75" customHeight="1">
      <c r="A594" s="1"/>
      <c r="B594" s="72"/>
      <c r="C594" s="124"/>
      <c r="D594" s="1"/>
      <c r="E594" s="1"/>
      <c r="F594" s="1"/>
      <c r="G594" s="1"/>
      <c r="H594" s="1"/>
      <c r="I594" s="1"/>
      <c r="J594" s="1"/>
      <c r="K594" s="1"/>
      <c r="L594" s="1"/>
      <c r="M594" s="1"/>
      <c r="N594" s="1"/>
      <c r="O594" s="1"/>
      <c r="P594" s="1"/>
      <c r="Q594" s="1"/>
      <c r="R594" s="1"/>
      <c r="S594" s="1"/>
      <c r="T594" s="1"/>
      <c r="U594" s="1"/>
      <c r="V594" s="1"/>
      <c r="W594" s="1"/>
      <c r="X594" s="1"/>
      <c r="Y594" s="1"/>
    </row>
    <row r="595" spans="1:25" ht="9.75" customHeight="1">
      <c r="A595" s="1"/>
      <c r="B595" s="72"/>
      <c r="C595" s="124"/>
      <c r="D595" s="1"/>
      <c r="E595" s="1"/>
      <c r="F595" s="1"/>
      <c r="G595" s="1"/>
      <c r="H595" s="1"/>
      <c r="I595" s="1"/>
      <c r="J595" s="1"/>
      <c r="K595" s="1"/>
      <c r="L595" s="1"/>
      <c r="M595" s="1"/>
      <c r="N595" s="1"/>
      <c r="O595" s="1"/>
      <c r="P595" s="1"/>
      <c r="Q595" s="1"/>
      <c r="R595" s="1"/>
      <c r="S595" s="1"/>
      <c r="T595" s="1"/>
      <c r="U595" s="1"/>
      <c r="V595" s="1"/>
      <c r="W595" s="1"/>
      <c r="X595" s="1"/>
      <c r="Y595" s="1"/>
    </row>
    <row r="596" spans="1:25" ht="9.75" customHeight="1">
      <c r="A596" s="1"/>
      <c r="B596" s="72"/>
      <c r="C596" s="124"/>
      <c r="D596" s="1"/>
      <c r="E596" s="1"/>
      <c r="F596" s="1"/>
      <c r="G596" s="1"/>
      <c r="H596" s="1"/>
      <c r="I596" s="1"/>
      <c r="J596" s="1"/>
      <c r="K596" s="1"/>
      <c r="L596" s="1"/>
      <c r="M596" s="1"/>
      <c r="N596" s="1"/>
      <c r="O596" s="1"/>
      <c r="P596" s="1"/>
      <c r="Q596" s="1"/>
      <c r="R596" s="1"/>
      <c r="S596" s="1"/>
      <c r="T596" s="1"/>
      <c r="U596" s="1"/>
      <c r="V596" s="1"/>
      <c r="W596" s="1"/>
      <c r="X596" s="1"/>
      <c r="Y596" s="1"/>
    </row>
    <row r="597" spans="1:25" ht="9.75" customHeight="1">
      <c r="A597" s="1"/>
      <c r="B597" s="72"/>
      <c r="C597" s="124"/>
      <c r="D597" s="1"/>
      <c r="E597" s="1"/>
      <c r="F597" s="1"/>
      <c r="G597" s="1"/>
      <c r="H597" s="1"/>
      <c r="I597" s="1"/>
      <c r="J597" s="1"/>
      <c r="K597" s="1"/>
      <c r="L597" s="1"/>
      <c r="M597" s="1"/>
      <c r="N597" s="1"/>
      <c r="O597" s="1"/>
      <c r="P597" s="1"/>
      <c r="Q597" s="1"/>
      <c r="R597" s="1"/>
      <c r="S597" s="1"/>
      <c r="T597" s="1"/>
      <c r="U597" s="1"/>
      <c r="V597" s="1"/>
      <c r="W597" s="1"/>
      <c r="X597" s="1"/>
      <c r="Y597" s="1"/>
    </row>
    <row r="598" spans="1:25" ht="9.75" customHeight="1">
      <c r="A598" s="1"/>
      <c r="B598" s="72"/>
      <c r="C598" s="124"/>
      <c r="D598" s="1"/>
      <c r="E598" s="1"/>
      <c r="F598" s="1"/>
      <c r="G598" s="1"/>
      <c r="H598" s="1"/>
      <c r="I598" s="1"/>
      <c r="J598" s="1"/>
      <c r="K598" s="1"/>
      <c r="L598" s="1"/>
      <c r="M598" s="1"/>
      <c r="N598" s="1"/>
      <c r="O598" s="1"/>
      <c r="P598" s="1"/>
      <c r="Q598" s="1"/>
      <c r="R598" s="1"/>
      <c r="S598" s="1"/>
      <c r="T598" s="1"/>
      <c r="U598" s="1"/>
      <c r="V598" s="1"/>
      <c r="W598" s="1"/>
      <c r="X598" s="1"/>
      <c r="Y598" s="1"/>
    </row>
    <row r="599" spans="1:25" ht="9.75" customHeight="1">
      <c r="A599" s="1"/>
      <c r="B599" s="72"/>
      <c r="C599" s="124"/>
      <c r="D599" s="1"/>
      <c r="E599" s="1"/>
      <c r="F599" s="1"/>
      <c r="G599" s="1"/>
      <c r="H599" s="1"/>
      <c r="I599" s="1"/>
      <c r="J599" s="1"/>
      <c r="K599" s="1"/>
      <c r="L599" s="1"/>
      <c r="M599" s="1"/>
      <c r="N599" s="1"/>
      <c r="O599" s="1"/>
      <c r="P599" s="1"/>
      <c r="Q599" s="1"/>
      <c r="R599" s="1"/>
      <c r="S599" s="1"/>
      <c r="T599" s="1"/>
      <c r="U599" s="1"/>
      <c r="V599" s="1"/>
      <c r="W599" s="1"/>
      <c r="X599" s="1"/>
      <c r="Y599" s="1"/>
    </row>
    <row r="600" spans="1:25" ht="9.75" customHeight="1">
      <c r="A600" s="1"/>
      <c r="B600" s="72"/>
      <c r="C600" s="124"/>
      <c r="D600" s="1"/>
      <c r="E600" s="1"/>
      <c r="F600" s="1"/>
      <c r="G600" s="1"/>
      <c r="H600" s="1"/>
      <c r="I600" s="1"/>
      <c r="J600" s="1"/>
      <c r="K600" s="1"/>
      <c r="L600" s="1"/>
      <c r="M600" s="1"/>
      <c r="N600" s="1"/>
      <c r="O600" s="1"/>
      <c r="P600" s="1"/>
      <c r="Q600" s="1"/>
      <c r="R600" s="1"/>
      <c r="S600" s="1"/>
      <c r="T600" s="1"/>
      <c r="U600" s="1"/>
      <c r="V600" s="1"/>
      <c r="W600" s="1"/>
      <c r="X600" s="1"/>
      <c r="Y600" s="1"/>
    </row>
    <row r="601" spans="1:25" ht="9.75" customHeight="1">
      <c r="A601" s="1"/>
      <c r="B601" s="72"/>
      <c r="C601" s="124"/>
      <c r="D601" s="1"/>
      <c r="E601" s="1"/>
      <c r="F601" s="1"/>
      <c r="G601" s="1"/>
      <c r="H601" s="1"/>
      <c r="I601" s="1"/>
      <c r="J601" s="1"/>
      <c r="K601" s="1"/>
      <c r="L601" s="1"/>
      <c r="M601" s="1"/>
      <c r="N601" s="1"/>
      <c r="O601" s="1"/>
      <c r="P601" s="1"/>
      <c r="Q601" s="1"/>
      <c r="R601" s="1"/>
      <c r="S601" s="1"/>
      <c r="T601" s="1"/>
      <c r="U601" s="1"/>
      <c r="V601" s="1"/>
      <c r="W601" s="1"/>
      <c r="X601" s="1"/>
      <c r="Y601" s="1"/>
    </row>
    <row r="602" spans="1:25" ht="9.75" customHeight="1">
      <c r="A602" s="1"/>
      <c r="B602" s="72"/>
      <c r="C602" s="124"/>
      <c r="D602" s="1"/>
      <c r="E602" s="1"/>
      <c r="F602" s="1"/>
      <c r="G602" s="1"/>
      <c r="H602" s="1"/>
      <c r="I602" s="1"/>
      <c r="J602" s="1"/>
      <c r="K602" s="1"/>
      <c r="L602" s="1"/>
      <c r="M602" s="1"/>
      <c r="N602" s="1"/>
      <c r="O602" s="1"/>
      <c r="P602" s="1"/>
      <c r="Q602" s="1"/>
      <c r="R602" s="1"/>
      <c r="S602" s="1"/>
      <c r="T602" s="1"/>
      <c r="U602" s="1"/>
      <c r="V602" s="1"/>
      <c r="W602" s="1"/>
      <c r="X602" s="1"/>
      <c r="Y602" s="1"/>
    </row>
    <row r="603" spans="1:25" ht="9.75" customHeight="1">
      <c r="A603" s="1"/>
      <c r="B603" s="72"/>
      <c r="C603" s="124"/>
      <c r="D603" s="1"/>
      <c r="E603" s="1"/>
      <c r="F603" s="1"/>
      <c r="G603" s="1"/>
      <c r="H603" s="1"/>
      <c r="I603" s="1"/>
      <c r="J603" s="1"/>
      <c r="K603" s="1"/>
      <c r="L603" s="1"/>
      <c r="M603" s="1"/>
      <c r="N603" s="1"/>
      <c r="O603" s="1"/>
      <c r="P603" s="1"/>
      <c r="Q603" s="1"/>
      <c r="R603" s="1"/>
      <c r="S603" s="1"/>
      <c r="T603" s="1"/>
      <c r="U603" s="1"/>
      <c r="V603" s="1"/>
      <c r="W603" s="1"/>
      <c r="X603" s="1"/>
      <c r="Y603" s="1"/>
    </row>
    <row r="604" spans="1:25" ht="9.75" customHeight="1">
      <c r="A604" s="1"/>
      <c r="B604" s="72"/>
      <c r="C604" s="124"/>
      <c r="D604" s="1"/>
      <c r="E604" s="1"/>
      <c r="F604" s="1"/>
      <c r="G604" s="1"/>
      <c r="H604" s="1"/>
      <c r="I604" s="1"/>
      <c r="J604" s="1"/>
      <c r="K604" s="1"/>
      <c r="L604" s="1"/>
      <c r="M604" s="1"/>
      <c r="N604" s="1"/>
      <c r="O604" s="1"/>
      <c r="P604" s="1"/>
      <c r="Q604" s="1"/>
      <c r="R604" s="1"/>
      <c r="S604" s="1"/>
      <c r="T604" s="1"/>
      <c r="U604" s="1"/>
      <c r="V604" s="1"/>
      <c r="W604" s="1"/>
      <c r="X604" s="1"/>
      <c r="Y604" s="1"/>
    </row>
    <row r="605" spans="1:25" ht="9.75" customHeight="1">
      <c r="A605" s="1"/>
      <c r="B605" s="72"/>
      <c r="C605" s="124"/>
      <c r="D605" s="1"/>
      <c r="E605" s="1"/>
      <c r="F605" s="1"/>
      <c r="G605" s="1"/>
      <c r="H605" s="1"/>
      <c r="I605" s="1"/>
      <c r="J605" s="1"/>
      <c r="K605" s="1"/>
      <c r="L605" s="1"/>
      <c r="M605" s="1"/>
      <c r="N605" s="1"/>
      <c r="O605" s="1"/>
      <c r="P605" s="1"/>
      <c r="Q605" s="1"/>
      <c r="R605" s="1"/>
      <c r="S605" s="1"/>
      <c r="T605" s="1"/>
      <c r="U605" s="1"/>
      <c r="V605" s="1"/>
      <c r="W605" s="1"/>
      <c r="X605" s="1"/>
      <c r="Y605" s="1"/>
    </row>
    <row r="606" spans="1:25" ht="9.75" customHeight="1">
      <c r="A606" s="1"/>
      <c r="B606" s="72"/>
      <c r="C606" s="124"/>
      <c r="D606" s="1"/>
      <c r="E606" s="1"/>
      <c r="F606" s="1"/>
      <c r="G606" s="1"/>
      <c r="H606" s="1"/>
      <c r="I606" s="1"/>
      <c r="J606" s="1"/>
      <c r="K606" s="1"/>
      <c r="L606" s="1"/>
      <c r="M606" s="1"/>
      <c r="N606" s="1"/>
      <c r="O606" s="1"/>
      <c r="P606" s="1"/>
      <c r="Q606" s="1"/>
      <c r="R606" s="1"/>
      <c r="S606" s="1"/>
      <c r="T606" s="1"/>
      <c r="U606" s="1"/>
      <c r="V606" s="1"/>
      <c r="W606" s="1"/>
      <c r="X606" s="1"/>
      <c r="Y606" s="1"/>
    </row>
    <row r="607" spans="1:25" ht="9.75" customHeight="1">
      <c r="A607" s="1"/>
      <c r="B607" s="72"/>
      <c r="C607" s="124"/>
      <c r="D607" s="1"/>
      <c r="E607" s="1"/>
      <c r="F607" s="1"/>
      <c r="G607" s="1"/>
      <c r="H607" s="1"/>
      <c r="I607" s="1"/>
      <c r="J607" s="1"/>
      <c r="K607" s="1"/>
      <c r="L607" s="1"/>
      <c r="M607" s="1"/>
      <c r="N607" s="1"/>
      <c r="O607" s="1"/>
      <c r="P607" s="1"/>
      <c r="Q607" s="1"/>
      <c r="R607" s="1"/>
      <c r="S607" s="1"/>
      <c r="T607" s="1"/>
      <c r="U607" s="1"/>
      <c r="V607" s="1"/>
      <c r="W607" s="1"/>
      <c r="X607" s="1"/>
      <c r="Y607" s="1"/>
    </row>
    <row r="608" spans="1:25" ht="9.75" customHeight="1">
      <c r="A608" s="1"/>
      <c r="B608" s="72"/>
      <c r="C608" s="124"/>
      <c r="D608" s="1"/>
      <c r="E608" s="1"/>
      <c r="F608" s="1"/>
      <c r="G608" s="1"/>
      <c r="H608" s="1"/>
      <c r="I608" s="1"/>
      <c r="J608" s="1"/>
      <c r="K608" s="1"/>
      <c r="L608" s="1"/>
      <c r="M608" s="1"/>
      <c r="N608" s="1"/>
      <c r="O608" s="1"/>
      <c r="P608" s="1"/>
      <c r="Q608" s="1"/>
      <c r="R608" s="1"/>
      <c r="S608" s="1"/>
      <c r="T608" s="1"/>
      <c r="U608" s="1"/>
      <c r="V608" s="1"/>
      <c r="W608" s="1"/>
      <c r="X608" s="1"/>
      <c r="Y608" s="1"/>
    </row>
    <row r="609" spans="1:25" ht="9.75" customHeight="1">
      <c r="A609" s="1"/>
      <c r="B609" s="72"/>
      <c r="C609" s="124"/>
      <c r="D609" s="1"/>
      <c r="E609" s="1"/>
      <c r="F609" s="1"/>
      <c r="G609" s="1"/>
      <c r="H609" s="1"/>
      <c r="I609" s="1"/>
      <c r="J609" s="1"/>
      <c r="K609" s="1"/>
      <c r="L609" s="1"/>
      <c r="M609" s="1"/>
      <c r="N609" s="1"/>
      <c r="O609" s="1"/>
      <c r="P609" s="1"/>
      <c r="Q609" s="1"/>
      <c r="R609" s="1"/>
      <c r="S609" s="1"/>
      <c r="T609" s="1"/>
      <c r="U609" s="1"/>
      <c r="V609" s="1"/>
      <c r="W609" s="1"/>
      <c r="X609" s="1"/>
      <c r="Y609" s="1"/>
    </row>
    <row r="610" spans="1:25" ht="9.75" customHeight="1">
      <c r="A610" s="1"/>
      <c r="B610" s="72"/>
      <c r="C610" s="124"/>
      <c r="D610" s="1"/>
      <c r="E610" s="1"/>
      <c r="F610" s="1"/>
      <c r="G610" s="1"/>
      <c r="H610" s="1"/>
      <c r="I610" s="1"/>
      <c r="J610" s="1"/>
      <c r="K610" s="1"/>
      <c r="L610" s="1"/>
      <c r="M610" s="1"/>
      <c r="N610" s="1"/>
      <c r="O610" s="1"/>
      <c r="P610" s="1"/>
      <c r="Q610" s="1"/>
      <c r="R610" s="1"/>
      <c r="S610" s="1"/>
      <c r="T610" s="1"/>
      <c r="U610" s="1"/>
      <c r="V610" s="1"/>
      <c r="W610" s="1"/>
      <c r="X610" s="1"/>
      <c r="Y610" s="1"/>
    </row>
    <row r="611" spans="1:25" ht="9.75" customHeight="1">
      <c r="A611" s="1"/>
      <c r="B611" s="72"/>
      <c r="C611" s="124"/>
      <c r="D611" s="1"/>
      <c r="E611" s="1"/>
      <c r="F611" s="1"/>
      <c r="G611" s="1"/>
      <c r="H611" s="1"/>
      <c r="I611" s="1"/>
      <c r="J611" s="1"/>
      <c r="K611" s="1"/>
      <c r="L611" s="1"/>
      <c r="M611" s="1"/>
      <c r="N611" s="1"/>
      <c r="O611" s="1"/>
      <c r="P611" s="1"/>
      <c r="Q611" s="1"/>
      <c r="R611" s="1"/>
      <c r="S611" s="1"/>
      <c r="T611" s="1"/>
      <c r="U611" s="1"/>
      <c r="V611" s="1"/>
      <c r="W611" s="1"/>
      <c r="X611" s="1"/>
      <c r="Y611" s="1"/>
    </row>
    <row r="612" spans="1:25" ht="9.75" customHeight="1">
      <c r="A612" s="1"/>
      <c r="B612" s="72"/>
      <c r="C612" s="124"/>
      <c r="D612" s="1"/>
      <c r="E612" s="1"/>
      <c r="F612" s="1"/>
      <c r="G612" s="1"/>
      <c r="H612" s="1"/>
      <c r="I612" s="1"/>
      <c r="J612" s="1"/>
      <c r="K612" s="1"/>
      <c r="L612" s="1"/>
      <c r="M612" s="1"/>
      <c r="N612" s="1"/>
      <c r="O612" s="1"/>
      <c r="P612" s="1"/>
      <c r="Q612" s="1"/>
      <c r="R612" s="1"/>
      <c r="S612" s="1"/>
      <c r="T612" s="1"/>
      <c r="U612" s="1"/>
      <c r="V612" s="1"/>
      <c r="W612" s="1"/>
      <c r="X612" s="1"/>
      <c r="Y612" s="1"/>
    </row>
    <row r="613" spans="1:25" ht="9.75" customHeight="1">
      <c r="A613" s="1"/>
      <c r="B613" s="72"/>
      <c r="C613" s="124"/>
      <c r="D613" s="1"/>
      <c r="E613" s="1"/>
      <c r="F613" s="1"/>
      <c r="G613" s="1"/>
      <c r="H613" s="1"/>
      <c r="I613" s="1"/>
      <c r="J613" s="1"/>
      <c r="K613" s="1"/>
      <c r="L613" s="1"/>
      <c r="M613" s="1"/>
      <c r="N613" s="1"/>
      <c r="O613" s="1"/>
      <c r="P613" s="1"/>
      <c r="Q613" s="1"/>
      <c r="R613" s="1"/>
      <c r="S613" s="1"/>
      <c r="T613" s="1"/>
      <c r="U613" s="1"/>
      <c r="V613" s="1"/>
      <c r="W613" s="1"/>
      <c r="X613" s="1"/>
      <c r="Y613" s="1"/>
    </row>
    <row r="614" spans="1:25" ht="9.75" customHeight="1">
      <c r="A614" s="1"/>
      <c r="B614" s="72"/>
      <c r="C614" s="124"/>
      <c r="D614" s="1"/>
      <c r="E614" s="1"/>
      <c r="F614" s="1"/>
      <c r="G614" s="1"/>
      <c r="H614" s="1"/>
      <c r="I614" s="1"/>
      <c r="J614" s="1"/>
      <c r="K614" s="1"/>
      <c r="L614" s="1"/>
      <c r="M614" s="1"/>
      <c r="N614" s="1"/>
      <c r="O614" s="1"/>
      <c r="P614" s="1"/>
      <c r="Q614" s="1"/>
      <c r="R614" s="1"/>
      <c r="S614" s="1"/>
      <c r="T614" s="1"/>
      <c r="U614" s="1"/>
      <c r="V614" s="1"/>
      <c r="W614" s="1"/>
      <c r="X614" s="1"/>
      <c r="Y614" s="1"/>
    </row>
    <row r="615" spans="1:25" ht="9.75" customHeight="1">
      <c r="A615" s="1"/>
      <c r="B615" s="72"/>
      <c r="C615" s="124"/>
      <c r="D615" s="1"/>
      <c r="E615" s="1"/>
      <c r="F615" s="1"/>
      <c r="G615" s="1"/>
      <c r="H615" s="1"/>
      <c r="I615" s="1"/>
      <c r="J615" s="1"/>
      <c r="K615" s="1"/>
      <c r="L615" s="1"/>
      <c r="M615" s="1"/>
      <c r="N615" s="1"/>
      <c r="O615" s="1"/>
      <c r="P615" s="1"/>
      <c r="Q615" s="1"/>
      <c r="R615" s="1"/>
      <c r="S615" s="1"/>
      <c r="T615" s="1"/>
      <c r="U615" s="1"/>
      <c r="V615" s="1"/>
      <c r="W615" s="1"/>
      <c r="X615" s="1"/>
      <c r="Y615" s="1"/>
    </row>
    <row r="616" spans="1:25" ht="9.75" customHeight="1">
      <c r="A616" s="1"/>
      <c r="B616" s="72"/>
      <c r="C616" s="124"/>
      <c r="D616" s="1"/>
      <c r="E616" s="1"/>
      <c r="F616" s="1"/>
      <c r="G616" s="1"/>
      <c r="H616" s="1"/>
      <c r="I616" s="1"/>
      <c r="J616" s="1"/>
      <c r="K616" s="1"/>
      <c r="L616" s="1"/>
      <c r="M616" s="1"/>
      <c r="N616" s="1"/>
      <c r="O616" s="1"/>
      <c r="P616" s="1"/>
      <c r="Q616" s="1"/>
      <c r="R616" s="1"/>
      <c r="S616" s="1"/>
      <c r="T616" s="1"/>
      <c r="U616" s="1"/>
      <c r="V616" s="1"/>
      <c r="W616" s="1"/>
      <c r="X616" s="1"/>
      <c r="Y616" s="1"/>
    </row>
    <row r="617" spans="1:25" ht="9.75" customHeight="1">
      <c r="A617" s="1"/>
      <c r="B617" s="72"/>
      <c r="C617" s="124"/>
      <c r="D617" s="1"/>
      <c r="E617" s="1"/>
      <c r="F617" s="1"/>
      <c r="G617" s="1"/>
      <c r="H617" s="1"/>
      <c r="I617" s="1"/>
      <c r="J617" s="1"/>
      <c r="K617" s="1"/>
      <c r="L617" s="1"/>
      <c r="M617" s="1"/>
      <c r="N617" s="1"/>
      <c r="O617" s="1"/>
      <c r="P617" s="1"/>
      <c r="Q617" s="1"/>
      <c r="R617" s="1"/>
      <c r="S617" s="1"/>
      <c r="T617" s="1"/>
      <c r="U617" s="1"/>
      <c r="V617" s="1"/>
      <c r="W617" s="1"/>
      <c r="X617" s="1"/>
      <c r="Y617" s="1"/>
    </row>
    <row r="618" spans="1:25" ht="9.75" customHeight="1">
      <c r="A618" s="1"/>
      <c r="B618" s="72"/>
      <c r="C618" s="124"/>
      <c r="D618" s="1"/>
      <c r="E618" s="1"/>
      <c r="F618" s="1"/>
      <c r="G618" s="1"/>
      <c r="H618" s="1"/>
      <c r="I618" s="1"/>
      <c r="J618" s="1"/>
      <c r="K618" s="1"/>
      <c r="L618" s="1"/>
      <c r="M618" s="1"/>
      <c r="N618" s="1"/>
      <c r="O618" s="1"/>
      <c r="P618" s="1"/>
      <c r="Q618" s="1"/>
      <c r="R618" s="1"/>
      <c r="S618" s="1"/>
      <c r="T618" s="1"/>
      <c r="U618" s="1"/>
      <c r="V618" s="1"/>
      <c r="W618" s="1"/>
      <c r="X618" s="1"/>
      <c r="Y618" s="1"/>
    </row>
    <row r="619" spans="1:25" ht="9.75" customHeight="1">
      <c r="A619" s="1"/>
      <c r="B619" s="72"/>
      <c r="C619" s="124"/>
      <c r="D619" s="1"/>
      <c r="E619" s="1"/>
      <c r="F619" s="1"/>
      <c r="G619" s="1"/>
      <c r="H619" s="1"/>
      <c r="I619" s="1"/>
      <c r="J619" s="1"/>
      <c r="K619" s="1"/>
      <c r="L619" s="1"/>
      <c r="M619" s="1"/>
      <c r="N619" s="1"/>
      <c r="O619" s="1"/>
      <c r="P619" s="1"/>
      <c r="Q619" s="1"/>
      <c r="R619" s="1"/>
      <c r="S619" s="1"/>
      <c r="T619" s="1"/>
      <c r="U619" s="1"/>
      <c r="V619" s="1"/>
      <c r="W619" s="1"/>
      <c r="X619" s="1"/>
      <c r="Y619" s="1"/>
    </row>
    <row r="620" spans="1:25" ht="9.75" customHeight="1">
      <c r="A620" s="1"/>
      <c r="B620" s="72"/>
      <c r="C620" s="124"/>
      <c r="D620" s="1"/>
      <c r="E620" s="1"/>
      <c r="F620" s="1"/>
      <c r="G620" s="1"/>
      <c r="H620" s="1"/>
      <c r="I620" s="1"/>
      <c r="J620" s="1"/>
      <c r="K620" s="1"/>
      <c r="L620" s="1"/>
      <c r="M620" s="1"/>
      <c r="N620" s="1"/>
      <c r="O620" s="1"/>
      <c r="P620" s="1"/>
      <c r="Q620" s="1"/>
      <c r="R620" s="1"/>
      <c r="S620" s="1"/>
      <c r="T620" s="1"/>
      <c r="U620" s="1"/>
      <c r="V620" s="1"/>
      <c r="W620" s="1"/>
      <c r="X620" s="1"/>
      <c r="Y620" s="1"/>
    </row>
    <row r="621" spans="1:25" ht="9.75" customHeight="1">
      <c r="A621" s="1"/>
      <c r="B621" s="72"/>
      <c r="C621" s="124"/>
      <c r="D621" s="1"/>
      <c r="E621" s="1"/>
      <c r="F621" s="1"/>
      <c r="G621" s="1"/>
      <c r="H621" s="1"/>
      <c r="I621" s="1"/>
      <c r="J621" s="1"/>
      <c r="K621" s="1"/>
      <c r="L621" s="1"/>
      <c r="M621" s="1"/>
      <c r="N621" s="1"/>
      <c r="O621" s="1"/>
      <c r="P621" s="1"/>
      <c r="Q621" s="1"/>
      <c r="R621" s="1"/>
      <c r="S621" s="1"/>
      <c r="T621" s="1"/>
      <c r="U621" s="1"/>
      <c r="V621" s="1"/>
      <c r="W621" s="1"/>
      <c r="X621" s="1"/>
      <c r="Y621" s="1"/>
    </row>
    <row r="622" spans="1:25" ht="9.75" customHeight="1">
      <c r="A622" s="1"/>
      <c r="B622" s="72"/>
      <c r="C622" s="124"/>
      <c r="D622" s="1"/>
      <c r="E622" s="1"/>
      <c r="F622" s="1"/>
      <c r="G622" s="1"/>
      <c r="H622" s="1"/>
      <c r="I622" s="1"/>
      <c r="J622" s="1"/>
      <c r="K622" s="1"/>
      <c r="L622" s="1"/>
      <c r="M622" s="1"/>
      <c r="N622" s="1"/>
      <c r="O622" s="1"/>
      <c r="P622" s="1"/>
      <c r="Q622" s="1"/>
      <c r="R622" s="1"/>
      <c r="S622" s="1"/>
      <c r="T622" s="1"/>
      <c r="U622" s="1"/>
      <c r="V622" s="1"/>
      <c r="W622" s="1"/>
      <c r="X622" s="1"/>
      <c r="Y622" s="1"/>
    </row>
    <row r="623" spans="1:25" ht="9.75" customHeight="1">
      <c r="A623" s="1"/>
      <c r="B623" s="72"/>
      <c r="C623" s="124"/>
      <c r="D623" s="1"/>
      <c r="E623" s="1"/>
      <c r="F623" s="1"/>
      <c r="G623" s="1"/>
      <c r="H623" s="1"/>
      <c r="I623" s="1"/>
      <c r="J623" s="1"/>
      <c r="K623" s="1"/>
      <c r="L623" s="1"/>
      <c r="M623" s="1"/>
      <c r="N623" s="1"/>
      <c r="O623" s="1"/>
      <c r="P623" s="1"/>
      <c r="Q623" s="1"/>
      <c r="R623" s="1"/>
      <c r="S623" s="1"/>
      <c r="T623" s="1"/>
      <c r="U623" s="1"/>
      <c r="V623" s="1"/>
      <c r="W623" s="1"/>
      <c r="X623" s="1"/>
      <c r="Y623" s="1"/>
    </row>
    <row r="624" spans="1:25" ht="9.75" customHeight="1">
      <c r="A624" s="1"/>
      <c r="B624" s="72"/>
      <c r="C624" s="124"/>
      <c r="D624" s="1"/>
      <c r="E624" s="1"/>
      <c r="F624" s="1"/>
      <c r="G624" s="1"/>
      <c r="H624" s="1"/>
      <c r="I624" s="1"/>
      <c r="J624" s="1"/>
      <c r="K624" s="1"/>
      <c r="L624" s="1"/>
      <c r="M624" s="1"/>
      <c r="N624" s="1"/>
      <c r="O624" s="1"/>
      <c r="P624" s="1"/>
      <c r="Q624" s="1"/>
      <c r="R624" s="1"/>
      <c r="S624" s="1"/>
      <c r="T624" s="1"/>
      <c r="U624" s="1"/>
      <c r="V624" s="1"/>
      <c r="W624" s="1"/>
      <c r="X624" s="1"/>
      <c r="Y624" s="1"/>
    </row>
    <row r="625" spans="1:25" ht="9.75" customHeight="1">
      <c r="A625" s="1"/>
      <c r="B625" s="72"/>
      <c r="C625" s="124"/>
      <c r="D625" s="1"/>
      <c r="E625" s="1"/>
      <c r="F625" s="1"/>
      <c r="G625" s="1"/>
      <c r="H625" s="1"/>
      <c r="I625" s="1"/>
      <c r="J625" s="1"/>
      <c r="K625" s="1"/>
      <c r="L625" s="1"/>
      <c r="M625" s="1"/>
      <c r="N625" s="1"/>
      <c r="O625" s="1"/>
      <c r="P625" s="1"/>
      <c r="Q625" s="1"/>
      <c r="R625" s="1"/>
      <c r="S625" s="1"/>
      <c r="T625" s="1"/>
      <c r="U625" s="1"/>
      <c r="V625" s="1"/>
      <c r="W625" s="1"/>
      <c r="X625" s="1"/>
      <c r="Y625" s="1"/>
    </row>
    <row r="626" spans="1:25" ht="9.75" customHeight="1">
      <c r="A626" s="1"/>
      <c r="B626" s="72"/>
      <c r="C626" s="124"/>
      <c r="D626" s="1"/>
      <c r="E626" s="1"/>
      <c r="F626" s="1"/>
      <c r="G626" s="1"/>
      <c r="H626" s="1"/>
      <c r="I626" s="1"/>
      <c r="J626" s="1"/>
      <c r="K626" s="1"/>
      <c r="L626" s="1"/>
      <c r="M626" s="1"/>
      <c r="N626" s="1"/>
      <c r="O626" s="1"/>
      <c r="P626" s="1"/>
      <c r="Q626" s="1"/>
      <c r="R626" s="1"/>
      <c r="S626" s="1"/>
      <c r="T626" s="1"/>
      <c r="U626" s="1"/>
      <c r="V626" s="1"/>
      <c r="W626" s="1"/>
      <c r="X626" s="1"/>
      <c r="Y626" s="1"/>
    </row>
    <row r="627" spans="1:25" ht="9.75" customHeight="1">
      <c r="A627" s="1"/>
      <c r="B627" s="72"/>
      <c r="C627" s="124"/>
      <c r="D627" s="1"/>
      <c r="E627" s="1"/>
      <c r="F627" s="1"/>
      <c r="G627" s="1"/>
      <c r="H627" s="1"/>
      <c r="I627" s="1"/>
      <c r="J627" s="1"/>
      <c r="K627" s="1"/>
      <c r="L627" s="1"/>
      <c r="M627" s="1"/>
      <c r="N627" s="1"/>
      <c r="O627" s="1"/>
      <c r="P627" s="1"/>
      <c r="Q627" s="1"/>
      <c r="R627" s="1"/>
      <c r="S627" s="1"/>
      <c r="T627" s="1"/>
      <c r="U627" s="1"/>
      <c r="V627" s="1"/>
      <c r="W627" s="1"/>
      <c r="X627" s="1"/>
      <c r="Y627" s="1"/>
    </row>
    <row r="628" spans="1:25" ht="9.75" customHeight="1">
      <c r="A628" s="1"/>
      <c r="B628" s="72"/>
      <c r="C628" s="124"/>
      <c r="D628" s="1"/>
      <c r="E628" s="1"/>
      <c r="F628" s="1"/>
      <c r="G628" s="1"/>
      <c r="H628" s="1"/>
      <c r="I628" s="1"/>
      <c r="J628" s="1"/>
      <c r="K628" s="1"/>
      <c r="L628" s="1"/>
      <c r="M628" s="1"/>
      <c r="N628" s="1"/>
      <c r="O628" s="1"/>
      <c r="P628" s="1"/>
      <c r="Q628" s="1"/>
      <c r="R628" s="1"/>
      <c r="S628" s="1"/>
      <c r="T628" s="1"/>
      <c r="U628" s="1"/>
      <c r="V628" s="1"/>
      <c r="W628" s="1"/>
      <c r="X628" s="1"/>
      <c r="Y628" s="1"/>
    </row>
    <row r="629" spans="1:25" ht="9.75" customHeight="1">
      <c r="A629" s="1"/>
      <c r="B629" s="72"/>
      <c r="C629" s="124"/>
      <c r="D629" s="1"/>
      <c r="E629" s="1"/>
      <c r="F629" s="1"/>
      <c r="G629" s="1"/>
      <c r="H629" s="1"/>
      <c r="I629" s="1"/>
      <c r="J629" s="1"/>
      <c r="K629" s="1"/>
      <c r="L629" s="1"/>
      <c r="M629" s="1"/>
      <c r="N629" s="1"/>
      <c r="O629" s="1"/>
      <c r="P629" s="1"/>
      <c r="Q629" s="1"/>
      <c r="R629" s="1"/>
      <c r="S629" s="1"/>
      <c r="T629" s="1"/>
      <c r="U629" s="1"/>
      <c r="V629" s="1"/>
      <c r="W629" s="1"/>
      <c r="X629" s="1"/>
      <c r="Y629" s="1"/>
    </row>
    <row r="630" spans="1:25" ht="9.75" customHeight="1">
      <c r="A630" s="1"/>
      <c r="B630" s="72"/>
      <c r="C630" s="124"/>
      <c r="D630" s="1"/>
      <c r="E630" s="1"/>
      <c r="F630" s="1"/>
      <c r="G630" s="1"/>
      <c r="H630" s="1"/>
      <c r="I630" s="1"/>
      <c r="J630" s="1"/>
      <c r="K630" s="1"/>
      <c r="L630" s="1"/>
      <c r="M630" s="1"/>
      <c r="N630" s="1"/>
      <c r="O630" s="1"/>
      <c r="P630" s="1"/>
      <c r="Q630" s="1"/>
      <c r="R630" s="1"/>
      <c r="S630" s="1"/>
      <c r="T630" s="1"/>
      <c r="U630" s="1"/>
      <c r="V630" s="1"/>
      <c r="W630" s="1"/>
      <c r="X630" s="1"/>
      <c r="Y630" s="1"/>
    </row>
    <row r="631" spans="1:25" ht="9.75" customHeight="1">
      <c r="A631" s="1"/>
      <c r="B631" s="72"/>
      <c r="C631" s="124"/>
      <c r="D631" s="1"/>
      <c r="E631" s="1"/>
      <c r="F631" s="1"/>
      <c r="G631" s="1"/>
      <c r="H631" s="1"/>
      <c r="I631" s="1"/>
      <c r="J631" s="1"/>
      <c r="K631" s="1"/>
      <c r="L631" s="1"/>
      <c r="M631" s="1"/>
      <c r="N631" s="1"/>
      <c r="O631" s="1"/>
      <c r="P631" s="1"/>
      <c r="Q631" s="1"/>
      <c r="R631" s="1"/>
      <c r="S631" s="1"/>
      <c r="T631" s="1"/>
      <c r="U631" s="1"/>
      <c r="V631" s="1"/>
      <c r="W631" s="1"/>
      <c r="X631" s="1"/>
      <c r="Y631" s="1"/>
    </row>
    <row r="632" spans="1:25" ht="9.75" customHeight="1">
      <c r="A632" s="1"/>
      <c r="B632" s="72"/>
      <c r="C632" s="124"/>
      <c r="D632" s="1"/>
      <c r="E632" s="1"/>
      <c r="F632" s="1"/>
      <c r="G632" s="1"/>
      <c r="H632" s="1"/>
      <c r="I632" s="1"/>
      <c r="J632" s="1"/>
      <c r="K632" s="1"/>
      <c r="L632" s="1"/>
      <c r="M632" s="1"/>
      <c r="N632" s="1"/>
      <c r="O632" s="1"/>
      <c r="P632" s="1"/>
      <c r="Q632" s="1"/>
      <c r="R632" s="1"/>
      <c r="S632" s="1"/>
      <c r="T632" s="1"/>
      <c r="U632" s="1"/>
      <c r="V632" s="1"/>
      <c r="W632" s="1"/>
      <c r="X632" s="1"/>
      <c r="Y632" s="1"/>
    </row>
    <row r="633" spans="1:25" ht="9.75" customHeight="1">
      <c r="A633" s="1"/>
      <c r="B633" s="72"/>
      <c r="C633" s="124"/>
      <c r="D633" s="1"/>
      <c r="E633" s="1"/>
      <c r="F633" s="1"/>
      <c r="G633" s="1"/>
      <c r="H633" s="1"/>
      <c r="I633" s="1"/>
      <c r="J633" s="1"/>
      <c r="K633" s="1"/>
      <c r="L633" s="1"/>
      <c r="M633" s="1"/>
      <c r="N633" s="1"/>
      <c r="O633" s="1"/>
      <c r="P633" s="1"/>
      <c r="Q633" s="1"/>
      <c r="R633" s="1"/>
      <c r="S633" s="1"/>
      <c r="T633" s="1"/>
      <c r="U633" s="1"/>
      <c r="V633" s="1"/>
      <c r="W633" s="1"/>
      <c r="X633" s="1"/>
      <c r="Y633" s="1"/>
    </row>
    <row r="634" spans="1:25" ht="9.75" customHeight="1">
      <c r="A634" s="1"/>
      <c r="B634" s="72"/>
      <c r="C634" s="124"/>
      <c r="D634" s="1"/>
      <c r="E634" s="1"/>
      <c r="F634" s="1"/>
      <c r="G634" s="1"/>
      <c r="H634" s="1"/>
      <c r="I634" s="1"/>
      <c r="J634" s="1"/>
      <c r="K634" s="1"/>
      <c r="L634" s="1"/>
      <c r="M634" s="1"/>
      <c r="N634" s="1"/>
      <c r="O634" s="1"/>
      <c r="P634" s="1"/>
      <c r="Q634" s="1"/>
      <c r="R634" s="1"/>
      <c r="S634" s="1"/>
      <c r="T634" s="1"/>
      <c r="U634" s="1"/>
      <c r="V634" s="1"/>
      <c r="W634" s="1"/>
      <c r="X634" s="1"/>
      <c r="Y634" s="1"/>
    </row>
    <row r="635" spans="1:25" ht="9.75" customHeight="1">
      <c r="A635" s="1"/>
      <c r="B635" s="72"/>
      <c r="C635" s="124"/>
      <c r="D635" s="1"/>
      <c r="E635" s="1"/>
      <c r="F635" s="1"/>
      <c r="G635" s="1"/>
      <c r="H635" s="1"/>
      <c r="I635" s="1"/>
      <c r="J635" s="1"/>
      <c r="K635" s="1"/>
      <c r="L635" s="1"/>
      <c r="M635" s="1"/>
      <c r="N635" s="1"/>
      <c r="O635" s="1"/>
      <c r="P635" s="1"/>
      <c r="Q635" s="1"/>
      <c r="R635" s="1"/>
      <c r="S635" s="1"/>
      <c r="T635" s="1"/>
      <c r="U635" s="1"/>
      <c r="V635" s="1"/>
      <c r="W635" s="1"/>
      <c r="X635" s="1"/>
      <c r="Y635" s="1"/>
    </row>
    <row r="636" spans="1:25" ht="9.75" customHeight="1">
      <c r="A636" s="1"/>
      <c r="B636" s="72"/>
      <c r="C636" s="124"/>
      <c r="D636" s="1"/>
      <c r="E636" s="1"/>
      <c r="F636" s="1"/>
      <c r="G636" s="1"/>
      <c r="H636" s="1"/>
      <c r="I636" s="1"/>
      <c r="J636" s="1"/>
      <c r="K636" s="1"/>
      <c r="L636" s="1"/>
      <c r="M636" s="1"/>
      <c r="N636" s="1"/>
      <c r="O636" s="1"/>
      <c r="P636" s="1"/>
      <c r="Q636" s="1"/>
      <c r="R636" s="1"/>
      <c r="S636" s="1"/>
      <c r="T636" s="1"/>
      <c r="U636" s="1"/>
      <c r="V636" s="1"/>
      <c r="W636" s="1"/>
      <c r="X636" s="1"/>
      <c r="Y636" s="1"/>
    </row>
    <row r="637" spans="1:25" ht="9.75" customHeight="1">
      <c r="A637" s="1"/>
      <c r="B637" s="72"/>
      <c r="C637" s="124"/>
      <c r="D637" s="1"/>
      <c r="E637" s="1"/>
      <c r="F637" s="1"/>
      <c r="G637" s="1"/>
      <c r="H637" s="1"/>
      <c r="I637" s="1"/>
      <c r="J637" s="1"/>
      <c r="K637" s="1"/>
      <c r="L637" s="1"/>
      <c r="M637" s="1"/>
      <c r="N637" s="1"/>
      <c r="O637" s="1"/>
      <c r="P637" s="1"/>
      <c r="Q637" s="1"/>
      <c r="R637" s="1"/>
      <c r="S637" s="1"/>
      <c r="T637" s="1"/>
      <c r="U637" s="1"/>
      <c r="V637" s="1"/>
      <c r="W637" s="1"/>
      <c r="X637" s="1"/>
      <c r="Y637" s="1"/>
    </row>
    <row r="638" spans="1:25" ht="9.75" customHeight="1">
      <c r="A638" s="1"/>
      <c r="B638" s="72"/>
      <c r="C638" s="124"/>
      <c r="D638" s="1"/>
      <c r="E638" s="1"/>
      <c r="F638" s="1"/>
      <c r="G638" s="1"/>
      <c r="H638" s="1"/>
      <c r="I638" s="1"/>
      <c r="J638" s="1"/>
      <c r="K638" s="1"/>
      <c r="L638" s="1"/>
      <c r="M638" s="1"/>
      <c r="N638" s="1"/>
      <c r="O638" s="1"/>
      <c r="P638" s="1"/>
      <c r="Q638" s="1"/>
      <c r="R638" s="1"/>
      <c r="S638" s="1"/>
      <c r="T638" s="1"/>
      <c r="U638" s="1"/>
      <c r="V638" s="1"/>
      <c r="W638" s="1"/>
      <c r="X638" s="1"/>
      <c r="Y638" s="1"/>
    </row>
    <row r="639" spans="1:25" ht="9.75" customHeight="1">
      <c r="A639" s="1"/>
      <c r="B639" s="72"/>
      <c r="C639" s="124"/>
      <c r="D639" s="1"/>
      <c r="E639" s="1"/>
      <c r="F639" s="1"/>
      <c r="G639" s="1"/>
      <c r="H639" s="1"/>
      <c r="I639" s="1"/>
      <c r="J639" s="1"/>
      <c r="K639" s="1"/>
      <c r="L639" s="1"/>
      <c r="M639" s="1"/>
      <c r="N639" s="1"/>
      <c r="O639" s="1"/>
      <c r="P639" s="1"/>
      <c r="Q639" s="1"/>
      <c r="R639" s="1"/>
      <c r="S639" s="1"/>
      <c r="T639" s="1"/>
      <c r="U639" s="1"/>
      <c r="V639" s="1"/>
      <c r="W639" s="1"/>
      <c r="X639" s="1"/>
      <c r="Y639" s="1"/>
    </row>
    <row r="640" spans="1:25" ht="9.75" customHeight="1">
      <c r="A640" s="1"/>
      <c r="B640" s="72"/>
      <c r="C640" s="124"/>
      <c r="D640" s="1"/>
      <c r="E640" s="1"/>
      <c r="F640" s="1"/>
      <c r="G640" s="1"/>
      <c r="H640" s="1"/>
      <c r="I640" s="1"/>
      <c r="J640" s="1"/>
      <c r="K640" s="1"/>
      <c r="L640" s="1"/>
      <c r="M640" s="1"/>
      <c r="N640" s="1"/>
      <c r="O640" s="1"/>
      <c r="P640" s="1"/>
      <c r="Q640" s="1"/>
      <c r="R640" s="1"/>
      <c r="S640" s="1"/>
      <c r="T640" s="1"/>
      <c r="U640" s="1"/>
      <c r="V640" s="1"/>
      <c r="W640" s="1"/>
      <c r="X640" s="1"/>
      <c r="Y640" s="1"/>
    </row>
    <row r="641" spans="1:25" ht="9.75" customHeight="1">
      <c r="A641" s="1"/>
      <c r="B641" s="72"/>
      <c r="C641" s="124"/>
      <c r="D641" s="1"/>
      <c r="E641" s="1"/>
      <c r="F641" s="1"/>
      <c r="G641" s="1"/>
      <c r="H641" s="1"/>
      <c r="I641" s="1"/>
      <c r="J641" s="1"/>
      <c r="K641" s="1"/>
      <c r="L641" s="1"/>
      <c r="M641" s="1"/>
      <c r="N641" s="1"/>
      <c r="O641" s="1"/>
      <c r="P641" s="1"/>
      <c r="Q641" s="1"/>
      <c r="R641" s="1"/>
      <c r="S641" s="1"/>
      <c r="T641" s="1"/>
      <c r="U641" s="1"/>
      <c r="V641" s="1"/>
      <c r="W641" s="1"/>
      <c r="X641" s="1"/>
      <c r="Y641" s="1"/>
    </row>
    <row r="642" spans="1:25" ht="9.75" customHeight="1">
      <c r="A642" s="1"/>
      <c r="B642" s="72"/>
      <c r="C642" s="124"/>
      <c r="D642" s="1"/>
      <c r="E642" s="1"/>
      <c r="F642" s="1"/>
      <c r="G642" s="1"/>
      <c r="H642" s="1"/>
      <c r="I642" s="1"/>
      <c r="J642" s="1"/>
      <c r="K642" s="1"/>
      <c r="L642" s="1"/>
      <c r="M642" s="1"/>
      <c r="N642" s="1"/>
      <c r="O642" s="1"/>
      <c r="P642" s="1"/>
      <c r="Q642" s="1"/>
      <c r="R642" s="1"/>
      <c r="S642" s="1"/>
      <c r="T642" s="1"/>
      <c r="U642" s="1"/>
      <c r="V642" s="1"/>
      <c r="W642" s="1"/>
      <c r="X642" s="1"/>
      <c r="Y642" s="1"/>
    </row>
    <row r="643" spans="1:25" ht="9.75" customHeight="1">
      <c r="A643" s="1"/>
      <c r="B643" s="72"/>
      <c r="C643" s="124"/>
      <c r="D643" s="1"/>
      <c r="E643" s="1"/>
      <c r="F643" s="1"/>
      <c r="G643" s="1"/>
      <c r="H643" s="1"/>
      <c r="I643" s="1"/>
      <c r="J643" s="1"/>
      <c r="K643" s="1"/>
      <c r="L643" s="1"/>
      <c r="M643" s="1"/>
      <c r="N643" s="1"/>
      <c r="O643" s="1"/>
      <c r="P643" s="1"/>
      <c r="Q643" s="1"/>
      <c r="R643" s="1"/>
      <c r="S643" s="1"/>
      <c r="T643" s="1"/>
      <c r="U643" s="1"/>
      <c r="V643" s="1"/>
      <c r="W643" s="1"/>
      <c r="X643" s="1"/>
      <c r="Y643" s="1"/>
    </row>
    <row r="644" spans="1:25" ht="9.75" customHeight="1">
      <c r="A644" s="1"/>
      <c r="B644" s="72"/>
      <c r="C644" s="124"/>
      <c r="D644" s="1"/>
      <c r="E644" s="1"/>
      <c r="F644" s="1"/>
      <c r="G644" s="1"/>
      <c r="H644" s="1"/>
      <c r="I644" s="1"/>
      <c r="J644" s="1"/>
      <c r="K644" s="1"/>
      <c r="L644" s="1"/>
      <c r="M644" s="1"/>
      <c r="N644" s="1"/>
      <c r="O644" s="1"/>
      <c r="P644" s="1"/>
      <c r="Q644" s="1"/>
      <c r="R644" s="1"/>
      <c r="S644" s="1"/>
      <c r="T644" s="1"/>
      <c r="U644" s="1"/>
      <c r="V644" s="1"/>
      <c r="W644" s="1"/>
      <c r="X644" s="1"/>
      <c r="Y644" s="1"/>
    </row>
    <row r="645" spans="1:25" ht="9.75" customHeight="1">
      <c r="A645" s="1"/>
      <c r="B645" s="72"/>
      <c r="C645" s="124"/>
      <c r="D645" s="1"/>
      <c r="E645" s="1"/>
      <c r="F645" s="1"/>
      <c r="G645" s="1"/>
      <c r="H645" s="1"/>
      <c r="I645" s="1"/>
      <c r="J645" s="1"/>
      <c r="K645" s="1"/>
      <c r="L645" s="1"/>
      <c r="M645" s="1"/>
      <c r="N645" s="1"/>
      <c r="O645" s="1"/>
      <c r="P645" s="1"/>
      <c r="Q645" s="1"/>
      <c r="R645" s="1"/>
      <c r="S645" s="1"/>
      <c r="T645" s="1"/>
      <c r="U645" s="1"/>
      <c r="V645" s="1"/>
      <c r="W645" s="1"/>
      <c r="X645" s="1"/>
      <c r="Y645" s="1"/>
    </row>
    <row r="646" spans="1:25" ht="9.75" customHeight="1">
      <c r="A646" s="1"/>
      <c r="B646" s="72"/>
      <c r="C646" s="124"/>
      <c r="D646" s="1"/>
      <c r="E646" s="1"/>
      <c r="F646" s="1"/>
      <c r="G646" s="1"/>
      <c r="H646" s="1"/>
      <c r="I646" s="1"/>
      <c r="J646" s="1"/>
      <c r="K646" s="1"/>
      <c r="L646" s="1"/>
      <c r="M646" s="1"/>
      <c r="N646" s="1"/>
      <c r="O646" s="1"/>
      <c r="P646" s="1"/>
      <c r="Q646" s="1"/>
      <c r="R646" s="1"/>
      <c r="S646" s="1"/>
      <c r="T646" s="1"/>
      <c r="U646" s="1"/>
      <c r="V646" s="1"/>
      <c r="W646" s="1"/>
      <c r="X646" s="1"/>
      <c r="Y646" s="1"/>
    </row>
    <row r="647" spans="1:25" ht="9.75" customHeight="1">
      <c r="A647" s="1"/>
      <c r="B647" s="72"/>
      <c r="C647" s="124"/>
      <c r="D647" s="1"/>
      <c r="E647" s="1"/>
      <c r="F647" s="1"/>
      <c r="G647" s="1"/>
      <c r="H647" s="1"/>
      <c r="I647" s="1"/>
      <c r="J647" s="1"/>
      <c r="K647" s="1"/>
      <c r="L647" s="1"/>
      <c r="M647" s="1"/>
      <c r="N647" s="1"/>
      <c r="O647" s="1"/>
      <c r="P647" s="1"/>
      <c r="Q647" s="1"/>
      <c r="R647" s="1"/>
      <c r="S647" s="1"/>
      <c r="T647" s="1"/>
      <c r="U647" s="1"/>
      <c r="V647" s="1"/>
      <c r="W647" s="1"/>
      <c r="X647" s="1"/>
      <c r="Y647" s="1"/>
    </row>
    <row r="648" spans="1:25" ht="9.75" customHeight="1">
      <c r="A648" s="1"/>
      <c r="B648" s="72"/>
      <c r="C648" s="124"/>
      <c r="D648" s="1"/>
      <c r="E648" s="1"/>
      <c r="F648" s="1"/>
      <c r="G648" s="1"/>
      <c r="H648" s="1"/>
      <c r="I648" s="1"/>
      <c r="J648" s="1"/>
      <c r="K648" s="1"/>
      <c r="L648" s="1"/>
      <c r="M648" s="1"/>
      <c r="N648" s="1"/>
      <c r="O648" s="1"/>
      <c r="P648" s="1"/>
      <c r="Q648" s="1"/>
      <c r="R648" s="1"/>
      <c r="S648" s="1"/>
      <c r="T648" s="1"/>
      <c r="U648" s="1"/>
      <c r="V648" s="1"/>
      <c r="W648" s="1"/>
      <c r="X648" s="1"/>
      <c r="Y648" s="1"/>
    </row>
    <row r="649" spans="1:25" ht="9.75" customHeight="1">
      <c r="A649" s="1"/>
      <c r="B649" s="72"/>
      <c r="C649" s="124"/>
      <c r="D649" s="1"/>
      <c r="E649" s="1"/>
      <c r="F649" s="1"/>
      <c r="G649" s="1"/>
      <c r="H649" s="1"/>
      <c r="I649" s="1"/>
      <c r="J649" s="1"/>
      <c r="K649" s="1"/>
      <c r="L649" s="1"/>
      <c r="M649" s="1"/>
      <c r="N649" s="1"/>
      <c r="O649" s="1"/>
      <c r="P649" s="1"/>
      <c r="Q649" s="1"/>
      <c r="R649" s="1"/>
      <c r="S649" s="1"/>
      <c r="T649" s="1"/>
      <c r="U649" s="1"/>
      <c r="V649" s="1"/>
      <c r="W649" s="1"/>
      <c r="X649" s="1"/>
      <c r="Y649" s="1"/>
    </row>
    <row r="650" spans="1:25" ht="9.75" customHeight="1">
      <c r="A650" s="1"/>
      <c r="B650" s="72"/>
      <c r="C650" s="124"/>
      <c r="D650" s="1"/>
      <c r="E650" s="1"/>
      <c r="F650" s="1"/>
      <c r="G650" s="1"/>
      <c r="H650" s="1"/>
      <c r="I650" s="1"/>
      <c r="J650" s="1"/>
      <c r="K650" s="1"/>
      <c r="L650" s="1"/>
      <c r="M650" s="1"/>
      <c r="N650" s="1"/>
      <c r="O650" s="1"/>
      <c r="P650" s="1"/>
      <c r="Q650" s="1"/>
      <c r="R650" s="1"/>
      <c r="S650" s="1"/>
      <c r="T650" s="1"/>
      <c r="U650" s="1"/>
      <c r="V650" s="1"/>
      <c r="W650" s="1"/>
      <c r="X650" s="1"/>
      <c r="Y650" s="1"/>
    </row>
    <row r="651" spans="1:25" ht="9.75" customHeight="1">
      <c r="A651" s="1"/>
      <c r="B651" s="72"/>
      <c r="C651" s="124"/>
      <c r="D651" s="1"/>
      <c r="E651" s="1"/>
      <c r="F651" s="1"/>
      <c r="G651" s="1"/>
      <c r="H651" s="1"/>
      <c r="I651" s="1"/>
      <c r="J651" s="1"/>
      <c r="K651" s="1"/>
      <c r="L651" s="1"/>
      <c r="M651" s="1"/>
      <c r="N651" s="1"/>
      <c r="O651" s="1"/>
      <c r="P651" s="1"/>
      <c r="Q651" s="1"/>
      <c r="R651" s="1"/>
      <c r="S651" s="1"/>
      <c r="T651" s="1"/>
      <c r="U651" s="1"/>
      <c r="V651" s="1"/>
      <c r="W651" s="1"/>
      <c r="X651" s="1"/>
      <c r="Y651" s="1"/>
    </row>
    <row r="652" spans="1:25" ht="9.75" customHeight="1">
      <c r="A652" s="1"/>
      <c r="B652" s="72"/>
      <c r="C652" s="124"/>
      <c r="D652" s="1"/>
      <c r="E652" s="1"/>
      <c r="F652" s="1"/>
      <c r="G652" s="1"/>
      <c r="H652" s="1"/>
      <c r="I652" s="1"/>
      <c r="J652" s="1"/>
      <c r="K652" s="1"/>
      <c r="L652" s="1"/>
      <c r="M652" s="1"/>
      <c r="N652" s="1"/>
      <c r="O652" s="1"/>
      <c r="P652" s="1"/>
      <c r="Q652" s="1"/>
      <c r="R652" s="1"/>
      <c r="S652" s="1"/>
      <c r="T652" s="1"/>
      <c r="U652" s="1"/>
      <c r="V652" s="1"/>
      <c r="W652" s="1"/>
      <c r="X652" s="1"/>
      <c r="Y652" s="1"/>
    </row>
    <row r="653" spans="1:25" ht="9.75" customHeight="1">
      <c r="A653" s="1"/>
      <c r="B653" s="72"/>
      <c r="C653" s="124"/>
      <c r="D653" s="1"/>
      <c r="E653" s="1"/>
      <c r="F653" s="1"/>
      <c r="G653" s="1"/>
      <c r="H653" s="1"/>
      <c r="I653" s="1"/>
      <c r="J653" s="1"/>
      <c r="K653" s="1"/>
      <c r="L653" s="1"/>
      <c r="M653" s="1"/>
      <c r="N653" s="1"/>
      <c r="O653" s="1"/>
      <c r="P653" s="1"/>
      <c r="Q653" s="1"/>
      <c r="R653" s="1"/>
      <c r="S653" s="1"/>
      <c r="T653" s="1"/>
      <c r="U653" s="1"/>
      <c r="V653" s="1"/>
      <c r="W653" s="1"/>
      <c r="X653" s="1"/>
      <c r="Y653" s="1"/>
    </row>
    <row r="654" spans="1:25" ht="9.75" customHeight="1">
      <c r="A654" s="1"/>
      <c r="B654" s="72"/>
      <c r="C654" s="124"/>
      <c r="D654" s="1"/>
      <c r="E654" s="1"/>
      <c r="F654" s="1"/>
      <c r="G654" s="1"/>
      <c r="H654" s="1"/>
      <c r="I654" s="1"/>
      <c r="J654" s="1"/>
      <c r="K654" s="1"/>
      <c r="L654" s="1"/>
      <c r="M654" s="1"/>
      <c r="N654" s="1"/>
      <c r="O654" s="1"/>
      <c r="P654" s="1"/>
      <c r="Q654" s="1"/>
      <c r="R654" s="1"/>
      <c r="S654" s="1"/>
      <c r="T654" s="1"/>
      <c r="U654" s="1"/>
      <c r="V654" s="1"/>
      <c r="W654" s="1"/>
      <c r="X654" s="1"/>
      <c r="Y654" s="1"/>
    </row>
    <row r="655" spans="1:25" ht="9.75" customHeight="1">
      <c r="A655" s="1"/>
      <c r="B655" s="72"/>
      <c r="C655" s="124"/>
      <c r="D655" s="1"/>
      <c r="E655" s="1"/>
      <c r="F655" s="1"/>
      <c r="G655" s="1"/>
      <c r="H655" s="1"/>
      <c r="I655" s="1"/>
      <c r="J655" s="1"/>
      <c r="K655" s="1"/>
      <c r="L655" s="1"/>
      <c r="M655" s="1"/>
      <c r="N655" s="1"/>
      <c r="O655" s="1"/>
      <c r="P655" s="1"/>
      <c r="Q655" s="1"/>
      <c r="R655" s="1"/>
      <c r="S655" s="1"/>
      <c r="T655" s="1"/>
      <c r="U655" s="1"/>
      <c r="V655" s="1"/>
      <c r="W655" s="1"/>
      <c r="X655" s="1"/>
      <c r="Y655" s="1"/>
    </row>
    <row r="656" spans="1:25" ht="9.75" customHeight="1">
      <c r="A656" s="1"/>
      <c r="B656" s="72"/>
      <c r="C656" s="124"/>
      <c r="D656" s="1"/>
      <c r="E656" s="1"/>
      <c r="F656" s="1"/>
      <c r="G656" s="1"/>
      <c r="H656" s="1"/>
      <c r="I656" s="1"/>
      <c r="J656" s="1"/>
      <c r="K656" s="1"/>
      <c r="L656" s="1"/>
      <c r="M656" s="1"/>
      <c r="N656" s="1"/>
      <c r="O656" s="1"/>
      <c r="P656" s="1"/>
      <c r="Q656" s="1"/>
      <c r="R656" s="1"/>
      <c r="S656" s="1"/>
      <c r="T656" s="1"/>
      <c r="U656" s="1"/>
      <c r="V656" s="1"/>
      <c r="W656" s="1"/>
      <c r="X656" s="1"/>
      <c r="Y656" s="1"/>
    </row>
    <row r="657" spans="1:25" ht="9.75" customHeight="1">
      <c r="A657" s="1"/>
      <c r="B657" s="72"/>
      <c r="C657" s="124"/>
      <c r="D657" s="1"/>
      <c r="E657" s="1"/>
      <c r="F657" s="1"/>
      <c r="G657" s="1"/>
      <c r="H657" s="1"/>
      <c r="I657" s="1"/>
      <c r="J657" s="1"/>
      <c r="K657" s="1"/>
      <c r="L657" s="1"/>
      <c r="M657" s="1"/>
      <c r="N657" s="1"/>
      <c r="O657" s="1"/>
      <c r="P657" s="1"/>
      <c r="Q657" s="1"/>
      <c r="R657" s="1"/>
      <c r="S657" s="1"/>
      <c r="T657" s="1"/>
      <c r="U657" s="1"/>
      <c r="V657" s="1"/>
      <c r="W657" s="1"/>
      <c r="X657" s="1"/>
      <c r="Y657" s="1"/>
    </row>
    <row r="658" spans="1:25" ht="9.75" customHeight="1">
      <c r="A658" s="1"/>
      <c r="B658" s="72"/>
      <c r="C658" s="124"/>
      <c r="D658" s="1"/>
      <c r="E658" s="1"/>
      <c r="F658" s="1"/>
      <c r="G658" s="1"/>
      <c r="H658" s="1"/>
      <c r="I658" s="1"/>
      <c r="J658" s="1"/>
      <c r="K658" s="1"/>
      <c r="L658" s="1"/>
      <c r="M658" s="1"/>
      <c r="N658" s="1"/>
      <c r="O658" s="1"/>
      <c r="P658" s="1"/>
      <c r="Q658" s="1"/>
      <c r="R658" s="1"/>
      <c r="S658" s="1"/>
      <c r="T658" s="1"/>
      <c r="U658" s="1"/>
      <c r="V658" s="1"/>
      <c r="W658" s="1"/>
      <c r="X658" s="1"/>
      <c r="Y658" s="1"/>
    </row>
    <row r="659" spans="1:25" ht="9.75" customHeight="1">
      <c r="A659" s="1"/>
      <c r="B659" s="72"/>
      <c r="C659" s="124"/>
      <c r="D659" s="1"/>
      <c r="E659" s="1"/>
      <c r="F659" s="1"/>
      <c r="G659" s="1"/>
      <c r="H659" s="1"/>
      <c r="I659" s="1"/>
      <c r="J659" s="1"/>
      <c r="K659" s="1"/>
      <c r="L659" s="1"/>
      <c r="M659" s="1"/>
      <c r="N659" s="1"/>
      <c r="O659" s="1"/>
      <c r="P659" s="1"/>
      <c r="Q659" s="1"/>
      <c r="R659" s="1"/>
      <c r="S659" s="1"/>
      <c r="T659" s="1"/>
      <c r="U659" s="1"/>
      <c r="V659" s="1"/>
      <c r="W659" s="1"/>
      <c r="X659" s="1"/>
      <c r="Y659" s="1"/>
    </row>
    <row r="660" spans="1:25" ht="9.75" customHeight="1">
      <c r="A660" s="1"/>
      <c r="B660" s="72"/>
      <c r="C660" s="124"/>
      <c r="D660" s="1"/>
      <c r="E660" s="1"/>
      <c r="F660" s="1"/>
      <c r="G660" s="1"/>
      <c r="H660" s="1"/>
      <c r="I660" s="1"/>
      <c r="J660" s="1"/>
      <c r="K660" s="1"/>
      <c r="L660" s="1"/>
      <c r="M660" s="1"/>
      <c r="N660" s="1"/>
      <c r="O660" s="1"/>
      <c r="P660" s="1"/>
      <c r="Q660" s="1"/>
      <c r="R660" s="1"/>
      <c r="S660" s="1"/>
      <c r="T660" s="1"/>
      <c r="U660" s="1"/>
      <c r="V660" s="1"/>
      <c r="W660" s="1"/>
      <c r="X660" s="1"/>
      <c r="Y660" s="1"/>
    </row>
    <row r="661" spans="1:25" ht="9.75" customHeight="1">
      <c r="A661" s="1"/>
      <c r="B661" s="72"/>
      <c r="C661" s="124"/>
      <c r="D661" s="1"/>
      <c r="E661" s="1"/>
      <c r="F661" s="1"/>
      <c r="G661" s="1"/>
      <c r="H661" s="1"/>
      <c r="I661" s="1"/>
      <c r="J661" s="1"/>
      <c r="K661" s="1"/>
      <c r="L661" s="1"/>
      <c r="M661" s="1"/>
      <c r="N661" s="1"/>
      <c r="O661" s="1"/>
      <c r="P661" s="1"/>
      <c r="Q661" s="1"/>
      <c r="R661" s="1"/>
      <c r="S661" s="1"/>
      <c r="T661" s="1"/>
      <c r="U661" s="1"/>
      <c r="V661" s="1"/>
      <c r="W661" s="1"/>
      <c r="X661" s="1"/>
      <c r="Y661" s="1"/>
    </row>
    <row r="662" spans="1:25" ht="9.75" customHeight="1">
      <c r="A662" s="1"/>
      <c r="B662" s="72"/>
      <c r="C662" s="124"/>
      <c r="D662" s="1"/>
      <c r="E662" s="1"/>
      <c r="F662" s="1"/>
      <c r="G662" s="1"/>
      <c r="H662" s="1"/>
      <c r="I662" s="1"/>
      <c r="J662" s="1"/>
      <c r="K662" s="1"/>
      <c r="L662" s="1"/>
      <c r="M662" s="1"/>
      <c r="N662" s="1"/>
      <c r="O662" s="1"/>
      <c r="P662" s="1"/>
      <c r="Q662" s="1"/>
      <c r="R662" s="1"/>
      <c r="S662" s="1"/>
      <c r="T662" s="1"/>
      <c r="U662" s="1"/>
      <c r="V662" s="1"/>
      <c r="W662" s="1"/>
      <c r="X662" s="1"/>
      <c r="Y662" s="1"/>
    </row>
    <row r="663" spans="1:25" ht="9.75" customHeight="1">
      <c r="A663" s="1"/>
      <c r="B663" s="72"/>
      <c r="C663" s="124"/>
      <c r="D663" s="1"/>
      <c r="E663" s="1"/>
      <c r="F663" s="1"/>
      <c r="G663" s="1"/>
      <c r="H663" s="1"/>
      <c r="I663" s="1"/>
      <c r="J663" s="1"/>
      <c r="K663" s="1"/>
      <c r="L663" s="1"/>
      <c r="M663" s="1"/>
      <c r="N663" s="1"/>
      <c r="O663" s="1"/>
      <c r="P663" s="1"/>
      <c r="Q663" s="1"/>
      <c r="R663" s="1"/>
      <c r="S663" s="1"/>
      <c r="T663" s="1"/>
      <c r="U663" s="1"/>
      <c r="V663" s="1"/>
      <c r="W663" s="1"/>
      <c r="X663" s="1"/>
      <c r="Y663" s="1"/>
    </row>
    <row r="664" spans="1:25" ht="9.75" customHeight="1">
      <c r="A664" s="1"/>
      <c r="B664" s="72"/>
      <c r="C664" s="124"/>
      <c r="D664" s="1"/>
      <c r="E664" s="1"/>
      <c r="F664" s="1"/>
      <c r="G664" s="1"/>
      <c r="H664" s="1"/>
      <c r="I664" s="1"/>
      <c r="J664" s="1"/>
      <c r="K664" s="1"/>
      <c r="L664" s="1"/>
      <c r="M664" s="1"/>
      <c r="N664" s="1"/>
      <c r="O664" s="1"/>
      <c r="P664" s="1"/>
      <c r="Q664" s="1"/>
      <c r="R664" s="1"/>
      <c r="S664" s="1"/>
      <c r="T664" s="1"/>
      <c r="U664" s="1"/>
      <c r="V664" s="1"/>
      <c r="W664" s="1"/>
      <c r="X664" s="1"/>
      <c r="Y664" s="1"/>
    </row>
    <row r="665" spans="1:25" ht="9.75" customHeight="1">
      <c r="A665" s="1"/>
      <c r="B665" s="72"/>
      <c r="C665" s="124"/>
      <c r="D665" s="1"/>
      <c r="E665" s="1"/>
      <c r="F665" s="1"/>
      <c r="G665" s="1"/>
      <c r="H665" s="1"/>
      <c r="I665" s="1"/>
      <c r="J665" s="1"/>
      <c r="K665" s="1"/>
      <c r="L665" s="1"/>
      <c r="M665" s="1"/>
      <c r="N665" s="1"/>
      <c r="O665" s="1"/>
      <c r="P665" s="1"/>
      <c r="Q665" s="1"/>
      <c r="R665" s="1"/>
      <c r="S665" s="1"/>
      <c r="T665" s="1"/>
      <c r="U665" s="1"/>
      <c r="V665" s="1"/>
      <c r="W665" s="1"/>
      <c r="X665" s="1"/>
      <c r="Y665" s="1"/>
    </row>
    <row r="666" spans="1:25" ht="9.75" customHeight="1">
      <c r="A666" s="1"/>
      <c r="B666" s="72"/>
      <c r="C666" s="124"/>
      <c r="D666" s="1"/>
      <c r="E666" s="1"/>
      <c r="F666" s="1"/>
      <c r="G666" s="1"/>
      <c r="H666" s="1"/>
      <c r="I666" s="1"/>
      <c r="J666" s="1"/>
      <c r="K666" s="1"/>
      <c r="L666" s="1"/>
      <c r="M666" s="1"/>
      <c r="N666" s="1"/>
      <c r="O666" s="1"/>
      <c r="P666" s="1"/>
      <c r="Q666" s="1"/>
      <c r="R666" s="1"/>
      <c r="S666" s="1"/>
      <c r="T666" s="1"/>
      <c r="U666" s="1"/>
      <c r="V666" s="1"/>
      <c r="W666" s="1"/>
      <c r="X666" s="1"/>
      <c r="Y666" s="1"/>
    </row>
    <row r="667" spans="1:25" ht="9.75" customHeight="1">
      <c r="A667" s="1"/>
      <c r="B667" s="72"/>
      <c r="C667" s="124"/>
      <c r="D667" s="1"/>
      <c r="E667" s="1"/>
      <c r="F667" s="1"/>
      <c r="G667" s="1"/>
      <c r="H667" s="1"/>
      <c r="I667" s="1"/>
      <c r="J667" s="1"/>
      <c r="K667" s="1"/>
      <c r="L667" s="1"/>
      <c r="M667" s="1"/>
      <c r="N667" s="1"/>
      <c r="O667" s="1"/>
      <c r="P667" s="1"/>
      <c r="Q667" s="1"/>
      <c r="R667" s="1"/>
      <c r="S667" s="1"/>
      <c r="T667" s="1"/>
      <c r="U667" s="1"/>
      <c r="V667" s="1"/>
      <c r="W667" s="1"/>
      <c r="X667" s="1"/>
      <c r="Y667" s="1"/>
    </row>
    <row r="668" spans="1:25" ht="9.75" customHeight="1">
      <c r="A668" s="1"/>
      <c r="B668" s="72"/>
      <c r="C668" s="124"/>
      <c r="D668" s="1"/>
      <c r="E668" s="1"/>
      <c r="F668" s="1"/>
      <c r="G668" s="1"/>
      <c r="H668" s="1"/>
      <c r="I668" s="1"/>
      <c r="J668" s="1"/>
      <c r="K668" s="1"/>
      <c r="L668" s="1"/>
      <c r="M668" s="1"/>
      <c r="N668" s="1"/>
      <c r="O668" s="1"/>
      <c r="P668" s="1"/>
      <c r="Q668" s="1"/>
      <c r="R668" s="1"/>
      <c r="S668" s="1"/>
      <c r="T668" s="1"/>
      <c r="U668" s="1"/>
      <c r="V668" s="1"/>
      <c r="W668" s="1"/>
      <c r="X668" s="1"/>
      <c r="Y668" s="1"/>
    </row>
    <row r="669" spans="1:25" ht="9.75" customHeight="1">
      <c r="A669" s="1"/>
      <c r="B669" s="72"/>
      <c r="C669" s="124"/>
      <c r="D669" s="1"/>
      <c r="E669" s="1"/>
      <c r="F669" s="1"/>
      <c r="G669" s="1"/>
      <c r="H669" s="1"/>
      <c r="I669" s="1"/>
      <c r="J669" s="1"/>
      <c r="K669" s="1"/>
      <c r="L669" s="1"/>
      <c r="M669" s="1"/>
      <c r="N669" s="1"/>
      <c r="O669" s="1"/>
      <c r="P669" s="1"/>
      <c r="Q669" s="1"/>
      <c r="R669" s="1"/>
      <c r="S669" s="1"/>
      <c r="T669" s="1"/>
      <c r="U669" s="1"/>
      <c r="V669" s="1"/>
      <c r="W669" s="1"/>
      <c r="X669" s="1"/>
      <c r="Y669" s="1"/>
    </row>
    <row r="670" spans="1:25" ht="9.75" customHeight="1">
      <c r="A670" s="1"/>
      <c r="B670" s="72"/>
      <c r="C670" s="124"/>
      <c r="D670" s="1"/>
      <c r="E670" s="1"/>
      <c r="F670" s="1"/>
      <c r="G670" s="1"/>
      <c r="H670" s="1"/>
      <c r="I670" s="1"/>
      <c r="J670" s="1"/>
      <c r="K670" s="1"/>
      <c r="L670" s="1"/>
      <c r="M670" s="1"/>
      <c r="N670" s="1"/>
      <c r="O670" s="1"/>
      <c r="P670" s="1"/>
      <c r="Q670" s="1"/>
      <c r="R670" s="1"/>
      <c r="S670" s="1"/>
      <c r="T670" s="1"/>
      <c r="U670" s="1"/>
      <c r="V670" s="1"/>
      <c r="W670" s="1"/>
      <c r="X670" s="1"/>
      <c r="Y670" s="1"/>
    </row>
    <row r="671" spans="1:25" ht="9.75" customHeight="1">
      <c r="A671" s="1"/>
      <c r="B671" s="72"/>
      <c r="C671" s="124"/>
      <c r="D671" s="1"/>
      <c r="E671" s="1"/>
      <c r="F671" s="1"/>
      <c r="G671" s="1"/>
      <c r="H671" s="1"/>
      <c r="I671" s="1"/>
      <c r="J671" s="1"/>
      <c r="K671" s="1"/>
      <c r="L671" s="1"/>
      <c r="M671" s="1"/>
      <c r="N671" s="1"/>
      <c r="O671" s="1"/>
      <c r="P671" s="1"/>
      <c r="Q671" s="1"/>
      <c r="R671" s="1"/>
      <c r="S671" s="1"/>
      <c r="T671" s="1"/>
      <c r="U671" s="1"/>
      <c r="V671" s="1"/>
      <c r="W671" s="1"/>
      <c r="X671" s="1"/>
      <c r="Y671" s="1"/>
    </row>
    <row r="672" spans="1:25" ht="9.75" customHeight="1">
      <c r="A672" s="1"/>
      <c r="B672" s="72"/>
      <c r="C672" s="124"/>
      <c r="D672" s="1"/>
      <c r="E672" s="1"/>
      <c r="F672" s="1"/>
      <c r="G672" s="1"/>
      <c r="H672" s="1"/>
      <c r="I672" s="1"/>
      <c r="J672" s="1"/>
      <c r="K672" s="1"/>
      <c r="L672" s="1"/>
      <c r="M672" s="1"/>
      <c r="N672" s="1"/>
      <c r="O672" s="1"/>
      <c r="P672" s="1"/>
      <c r="Q672" s="1"/>
      <c r="R672" s="1"/>
      <c r="S672" s="1"/>
      <c r="T672" s="1"/>
      <c r="U672" s="1"/>
      <c r="V672" s="1"/>
      <c r="W672" s="1"/>
      <c r="X672" s="1"/>
      <c r="Y672" s="1"/>
    </row>
    <row r="673" spans="1:25" ht="9.75" customHeight="1">
      <c r="A673" s="1"/>
      <c r="B673" s="72"/>
      <c r="C673" s="124"/>
      <c r="D673" s="1"/>
      <c r="E673" s="1"/>
      <c r="F673" s="1"/>
      <c r="G673" s="1"/>
      <c r="H673" s="1"/>
      <c r="I673" s="1"/>
      <c r="J673" s="1"/>
      <c r="K673" s="1"/>
      <c r="L673" s="1"/>
      <c r="M673" s="1"/>
      <c r="N673" s="1"/>
      <c r="O673" s="1"/>
      <c r="P673" s="1"/>
      <c r="Q673" s="1"/>
      <c r="R673" s="1"/>
      <c r="S673" s="1"/>
      <c r="T673" s="1"/>
      <c r="U673" s="1"/>
      <c r="V673" s="1"/>
      <c r="W673" s="1"/>
      <c r="X673" s="1"/>
      <c r="Y673" s="1"/>
    </row>
    <row r="674" spans="1:25" ht="9.75" customHeight="1">
      <c r="A674" s="1"/>
      <c r="B674" s="72"/>
      <c r="C674" s="124"/>
      <c r="D674" s="1"/>
      <c r="E674" s="1"/>
      <c r="F674" s="1"/>
      <c r="G674" s="1"/>
      <c r="H674" s="1"/>
      <c r="I674" s="1"/>
      <c r="J674" s="1"/>
      <c r="K674" s="1"/>
      <c r="L674" s="1"/>
      <c r="M674" s="1"/>
      <c r="N674" s="1"/>
      <c r="O674" s="1"/>
      <c r="P674" s="1"/>
      <c r="Q674" s="1"/>
      <c r="R674" s="1"/>
      <c r="S674" s="1"/>
      <c r="T674" s="1"/>
      <c r="U674" s="1"/>
      <c r="V674" s="1"/>
      <c r="W674" s="1"/>
      <c r="X674" s="1"/>
      <c r="Y674" s="1"/>
    </row>
    <row r="675" spans="1:25" ht="9.75" customHeight="1">
      <c r="A675" s="1"/>
      <c r="B675" s="72"/>
      <c r="C675" s="124"/>
      <c r="D675" s="1"/>
      <c r="E675" s="1"/>
      <c r="F675" s="1"/>
      <c r="G675" s="1"/>
      <c r="H675" s="1"/>
      <c r="I675" s="1"/>
      <c r="J675" s="1"/>
      <c r="K675" s="1"/>
      <c r="L675" s="1"/>
      <c r="M675" s="1"/>
      <c r="N675" s="1"/>
      <c r="O675" s="1"/>
      <c r="P675" s="1"/>
      <c r="Q675" s="1"/>
      <c r="R675" s="1"/>
      <c r="S675" s="1"/>
      <c r="T675" s="1"/>
      <c r="U675" s="1"/>
      <c r="V675" s="1"/>
      <c r="W675" s="1"/>
      <c r="X675" s="1"/>
      <c r="Y675" s="1"/>
    </row>
    <row r="676" spans="1:25" ht="9.75" customHeight="1">
      <c r="A676" s="1"/>
      <c r="B676" s="72"/>
      <c r="C676" s="124"/>
      <c r="D676" s="1"/>
      <c r="E676" s="1"/>
      <c r="F676" s="1"/>
      <c r="G676" s="1"/>
      <c r="H676" s="1"/>
      <c r="I676" s="1"/>
      <c r="J676" s="1"/>
      <c r="K676" s="1"/>
      <c r="L676" s="1"/>
      <c r="M676" s="1"/>
      <c r="N676" s="1"/>
      <c r="O676" s="1"/>
      <c r="P676" s="1"/>
      <c r="Q676" s="1"/>
      <c r="R676" s="1"/>
      <c r="S676" s="1"/>
      <c r="T676" s="1"/>
      <c r="U676" s="1"/>
      <c r="V676" s="1"/>
      <c r="W676" s="1"/>
      <c r="X676" s="1"/>
      <c r="Y676" s="1"/>
    </row>
    <row r="677" spans="1:25" ht="9.75" customHeight="1">
      <c r="A677" s="1"/>
      <c r="B677" s="72"/>
      <c r="C677" s="124"/>
      <c r="D677" s="1"/>
      <c r="E677" s="1"/>
      <c r="F677" s="1"/>
      <c r="G677" s="1"/>
      <c r="H677" s="1"/>
      <c r="I677" s="1"/>
      <c r="J677" s="1"/>
      <c r="K677" s="1"/>
      <c r="L677" s="1"/>
      <c r="M677" s="1"/>
      <c r="N677" s="1"/>
      <c r="O677" s="1"/>
      <c r="P677" s="1"/>
      <c r="Q677" s="1"/>
      <c r="R677" s="1"/>
      <c r="S677" s="1"/>
      <c r="T677" s="1"/>
      <c r="U677" s="1"/>
      <c r="V677" s="1"/>
      <c r="W677" s="1"/>
      <c r="X677" s="1"/>
      <c r="Y677" s="1"/>
    </row>
    <row r="678" spans="1:25" ht="9.75" customHeight="1">
      <c r="A678" s="1"/>
      <c r="B678" s="72"/>
      <c r="C678" s="124"/>
      <c r="D678" s="1"/>
      <c r="E678" s="1"/>
      <c r="F678" s="1"/>
      <c r="G678" s="1"/>
      <c r="H678" s="1"/>
      <c r="I678" s="1"/>
      <c r="J678" s="1"/>
      <c r="K678" s="1"/>
      <c r="L678" s="1"/>
      <c r="M678" s="1"/>
      <c r="N678" s="1"/>
      <c r="O678" s="1"/>
      <c r="P678" s="1"/>
      <c r="Q678" s="1"/>
      <c r="R678" s="1"/>
      <c r="S678" s="1"/>
      <c r="T678" s="1"/>
      <c r="U678" s="1"/>
      <c r="V678" s="1"/>
      <c r="W678" s="1"/>
      <c r="X678" s="1"/>
      <c r="Y678" s="1"/>
    </row>
    <row r="679" spans="1:25" ht="9.75" customHeight="1">
      <c r="A679" s="1"/>
      <c r="B679" s="72"/>
      <c r="C679" s="124"/>
      <c r="D679" s="1"/>
      <c r="E679" s="1"/>
      <c r="F679" s="1"/>
      <c r="G679" s="1"/>
      <c r="H679" s="1"/>
      <c r="I679" s="1"/>
      <c r="J679" s="1"/>
      <c r="K679" s="1"/>
      <c r="L679" s="1"/>
      <c r="M679" s="1"/>
      <c r="N679" s="1"/>
      <c r="O679" s="1"/>
      <c r="P679" s="1"/>
      <c r="Q679" s="1"/>
      <c r="R679" s="1"/>
      <c r="S679" s="1"/>
      <c r="T679" s="1"/>
      <c r="U679" s="1"/>
      <c r="V679" s="1"/>
      <c r="W679" s="1"/>
      <c r="X679" s="1"/>
      <c r="Y679" s="1"/>
    </row>
    <row r="680" spans="1:25" ht="9.75" customHeight="1">
      <c r="A680" s="1"/>
      <c r="B680" s="72"/>
      <c r="C680" s="124"/>
      <c r="D680" s="1"/>
      <c r="E680" s="1"/>
      <c r="F680" s="1"/>
      <c r="G680" s="1"/>
      <c r="H680" s="1"/>
      <c r="I680" s="1"/>
      <c r="J680" s="1"/>
      <c r="K680" s="1"/>
      <c r="L680" s="1"/>
      <c r="M680" s="1"/>
      <c r="N680" s="1"/>
      <c r="O680" s="1"/>
      <c r="P680" s="1"/>
      <c r="Q680" s="1"/>
      <c r="R680" s="1"/>
      <c r="S680" s="1"/>
      <c r="T680" s="1"/>
      <c r="U680" s="1"/>
      <c r="V680" s="1"/>
      <c r="W680" s="1"/>
      <c r="X680" s="1"/>
      <c r="Y680" s="1"/>
    </row>
    <row r="681" spans="1:25" ht="9.75" customHeight="1">
      <c r="A681" s="1"/>
      <c r="B681" s="72"/>
      <c r="C681" s="124"/>
      <c r="D681" s="1"/>
      <c r="E681" s="1"/>
      <c r="F681" s="1"/>
      <c r="G681" s="1"/>
      <c r="H681" s="1"/>
      <c r="I681" s="1"/>
      <c r="J681" s="1"/>
      <c r="K681" s="1"/>
      <c r="L681" s="1"/>
      <c r="M681" s="1"/>
      <c r="N681" s="1"/>
      <c r="O681" s="1"/>
      <c r="P681" s="1"/>
      <c r="Q681" s="1"/>
      <c r="R681" s="1"/>
      <c r="S681" s="1"/>
      <c r="T681" s="1"/>
      <c r="U681" s="1"/>
      <c r="V681" s="1"/>
      <c r="W681" s="1"/>
      <c r="X681" s="1"/>
      <c r="Y681" s="1"/>
    </row>
    <row r="682" spans="1:25" ht="9.75" customHeight="1">
      <c r="A682" s="1"/>
      <c r="B682" s="72"/>
      <c r="C682" s="124"/>
      <c r="D682" s="1"/>
      <c r="E682" s="1"/>
      <c r="F682" s="1"/>
      <c r="G682" s="1"/>
      <c r="H682" s="1"/>
      <c r="I682" s="1"/>
      <c r="J682" s="1"/>
      <c r="K682" s="1"/>
      <c r="L682" s="1"/>
      <c r="M682" s="1"/>
      <c r="N682" s="1"/>
      <c r="O682" s="1"/>
      <c r="P682" s="1"/>
      <c r="Q682" s="1"/>
      <c r="R682" s="1"/>
      <c r="S682" s="1"/>
      <c r="T682" s="1"/>
      <c r="U682" s="1"/>
      <c r="V682" s="1"/>
      <c r="W682" s="1"/>
      <c r="X682" s="1"/>
      <c r="Y682" s="1"/>
    </row>
    <row r="683" spans="1:25" ht="9.75" customHeight="1">
      <c r="A683" s="1"/>
      <c r="B683" s="72"/>
      <c r="C683" s="124"/>
      <c r="D683" s="1"/>
      <c r="E683" s="1"/>
      <c r="F683" s="1"/>
      <c r="G683" s="1"/>
      <c r="H683" s="1"/>
      <c r="I683" s="1"/>
      <c r="J683" s="1"/>
      <c r="K683" s="1"/>
      <c r="L683" s="1"/>
      <c r="M683" s="1"/>
      <c r="N683" s="1"/>
      <c r="O683" s="1"/>
      <c r="P683" s="1"/>
      <c r="Q683" s="1"/>
      <c r="R683" s="1"/>
      <c r="S683" s="1"/>
      <c r="T683" s="1"/>
      <c r="U683" s="1"/>
      <c r="V683" s="1"/>
      <c r="W683" s="1"/>
      <c r="X683" s="1"/>
      <c r="Y683" s="1"/>
    </row>
    <row r="684" spans="1:25" ht="9.75" customHeight="1">
      <c r="A684" s="1"/>
      <c r="B684" s="72"/>
      <c r="C684" s="124"/>
      <c r="D684" s="1"/>
      <c r="E684" s="1"/>
      <c r="F684" s="1"/>
      <c r="G684" s="1"/>
      <c r="H684" s="1"/>
      <c r="I684" s="1"/>
      <c r="J684" s="1"/>
      <c r="K684" s="1"/>
      <c r="L684" s="1"/>
      <c r="M684" s="1"/>
      <c r="N684" s="1"/>
      <c r="O684" s="1"/>
      <c r="P684" s="1"/>
      <c r="Q684" s="1"/>
      <c r="R684" s="1"/>
      <c r="S684" s="1"/>
      <c r="T684" s="1"/>
      <c r="U684" s="1"/>
      <c r="V684" s="1"/>
      <c r="W684" s="1"/>
      <c r="X684" s="1"/>
      <c r="Y684" s="1"/>
    </row>
    <row r="685" spans="1:25" ht="9.75" customHeight="1">
      <c r="A685" s="1"/>
      <c r="B685" s="72"/>
      <c r="C685" s="124"/>
      <c r="D685" s="1"/>
      <c r="E685" s="1"/>
      <c r="F685" s="1"/>
      <c r="G685" s="1"/>
      <c r="H685" s="1"/>
      <c r="I685" s="1"/>
      <c r="J685" s="1"/>
      <c r="K685" s="1"/>
      <c r="L685" s="1"/>
      <c r="M685" s="1"/>
      <c r="N685" s="1"/>
      <c r="O685" s="1"/>
      <c r="P685" s="1"/>
      <c r="Q685" s="1"/>
      <c r="R685" s="1"/>
      <c r="S685" s="1"/>
      <c r="T685" s="1"/>
      <c r="U685" s="1"/>
      <c r="V685" s="1"/>
      <c r="W685" s="1"/>
      <c r="X685" s="1"/>
      <c r="Y685" s="1"/>
    </row>
    <row r="686" spans="1:25" ht="9.75" customHeight="1">
      <c r="A686" s="1"/>
      <c r="B686" s="72"/>
      <c r="C686" s="124"/>
      <c r="D686" s="1"/>
      <c r="E686" s="1"/>
      <c r="F686" s="1"/>
      <c r="G686" s="1"/>
      <c r="H686" s="1"/>
      <c r="I686" s="1"/>
      <c r="J686" s="1"/>
      <c r="K686" s="1"/>
      <c r="L686" s="1"/>
      <c r="M686" s="1"/>
      <c r="N686" s="1"/>
      <c r="O686" s="1"/>
      <c r="P686" s="1"/>
      <c r="Q686" s="1"/>
      <c r="R686" s="1"/>
      <c r="S686" s="1"/>
      <c r="T686" s="1"/>
      <c r="U686" s="1"/>
      <c r="V686" s="1"/>
      <c r="W686" s="1"/>
      <c r="X686" s="1"/>
      <c r="Y686" s="1"/>
    </row>
    <row r="687" spans="1:25" ht="9.75" customHeight="1">
      <c r="A687" s="1"/>
      <c r="B687" s="72"/>
      <c r="C687" s="124"/>
      <c r="D687" s="1"/>
      <c r="E687" s="1"/>
      <c r="F687" s="1"/>
      <c r="G687" s="1"/>
      <c r="H687" s="1"/>
      <c r="I687" s="1"/>
      <c r="J687" s="1"/>
      <c r="K687" s="1"/>
      <c r="L687" s="1"/>
      <c r="M687" s="1"/>
      <c r="N687" s="1"/>
      <c r="O687" s="1"/>
      <c r="P687" s="1"/>
      <c r="Q687" s="1"/>
      <c r="R687" s="1"/>
      <c r="S687" s="1"/>
      <c r="T687" s="1"/>
      <c r="U687" s="1"/>
      <c r="V687" s="1"/>
      <c r="W687" s="1"/>
      <c r="X687" s="1"/>
      <c r="Y687" s="1"/>
    </row>
    <row r="688" spans="1:25" ht="9.75" customHeight="1">
      <c r="A688" s="1"/>
      <c r="B688" s="72"/>
      <c r="C688" s="124"/>
      <c r="D688" s="1"/>
      <c r="E688" s="1"/>
      <c r="F688" s="1"/>
      <c r="G688" s="1"/>
      <c r="H688" s="1"/>
      <c r="I688" s="1"/>
      <c r="J688" s="1"/>
      <c r="K688" s="1"/>
      <c r="L688" s="1"/>
      <c r="M688" s="1"/>
      <c r="N688" s="1"/>
      <c r="O688" s="1"/>
      <c r="P688" s="1"/>
      <c r="Q688" s="1"/>
      <c r="R688" s="1"/>
      <c r="S688" s="1"/>
      <c r="T688" s="1"/>
      <c r="U688" s="1"/>
      <c r="V688" s="1"/>
      <c r="W688" s="1"/>
      <c r="X688" s="1"/>
      <c r="Y688" s="1"/>
    </row>
    <row r="689" spans="1:25" ht="9.75" customHeight="1">
      <c r="A689" s="1"/>
      <c r="B689" s="72"/>
      <c r="C689" s="124"/>
      <c r="D689" s="1"/>
      <c r="E689" s="1"/>
      <c r="F689" s="1"/>
      <c r="G689" s="1"/>
      <c r="H689" s="1"/>
      <c r="I689" s="1"/>
      <c r="J689" s="1"/>
      <c r="K689" s="1"/>
      <c r="L689" s="1"/>
      <c r="M689" s="1"/>
      <c r="N689" s="1"/>
      <c r="O689" s="1"/>
      <c r="P689" s="1"/>
      <c r="Q689" s="1"/>
      <c r="R689" s="1"/>
      <c r="S689" s="1"/>
      <c r="T689" s="1"/>
      <c r="U689" s="1"/>
      <c r="V689" s="1"/>
      <c r="W689" s="1"/>
      <c r="X689" s="1"/>
      <c r="Y689" s="1"/>
    </row>
    <row r="690" spans="1:25" ht="9.75" customHeight="1">
      <c r="A690" s="1"/>
      <c r="B690" s="72"/>
      <c r="C690" s="124"/>
      <c r="D690" s="1"/>
      <c r="E690" s="1"/>
      <c r="F690" s="1"/>
      <c r="G690" s="1"/>
      <c r="H690" s="1"/>
      <c r="I690" s="1"/>
      <c r="J690" s="1"/>
      <c r="K690" s="1"/>
      <c r="L690" s="1"/>
      <c r="M690" s="1"/>
      <c r="N690" s="1"/>
      <c r="O690" s="1"/>
      <c r="P690" s="1"/>
      <c r="Q690" s="1"/>
      <c r="R690" s="1"/>
      <c r="S690" s="1"/>
      <c r="T690" s="1"/>
      <c r="U690" s="1"/>
      <c r="V690" s="1"/>
      <c r="W690" s="1"/>
      <c r="X690" s="1"/>
      <c r="Y690" s="1"/>
    </row>
    <row r="691" spans="1:25" ht="9.75" customHeight="1">
      <c r="A691" s="1"/>
      <c r="B691" s="72"/>
      <c r="C691" s="124"/>
      <c r="D691" s="1"/>
      <c r="E691" s="1"/>
      <c r="F691" s="1"/>
      <c r="G691" s="1"/>
      <c r="H691" s="1"/>
      <c r="I691" s="1"/>
      <c r="J691" s="1"/>
      <c r="K691" s="1"/>
      <c r="L691" s="1"/>
      <c r="M691" s="1"/>
      <c r="N691" s="1"/>
      <c r="O691" s="1"/>
      <c r="P691" s="1"/>
      <c r="Q691" s="1"/>
      <c r="R691" s="1"/>
      <c r="S691" s="1"/>
      <c r="T691" s="1"/>
      <c r="U691" s="1"/>
      <c r="V691" s="1"/>
      <c r="W691" s="1"/>
      <c r="X691" s="1"/>
      <c r="Y691" s="1"/>
    </row>
    <row r="692" spans="1:25" ht="9.75" customHeight="1">
      <c r="A692" s="1"/>
      <c r="B692" s="72"/>
      <c r="C692" s="124"/>
      <c r="D692" s="1"/>
      <c r="E692" s="1"/>
      <c r="F692" s="1"/>
      <c r="G692" s="1"/>
      <c r="H692" s="1"/>
      <c r="I692" s="1"/>
      <c r="J692" s="1"/>
      <c r="K692" s="1"/>
      <c r="L692" s="1"/>
      <c r="M692" s="1"/>
      <c r="N692" s="1"/>
      <c r="O692" s="1"/>
      <c r="P692" s="1"/>
      <c r="Q692" s="1"/>
      <c r="R692" s="1"/>
      <c r="S692" s="1"/>
      <c r="T692" s="1"/>
      <c r="U692" s="1"/>
      <c r="V692" s="1"/>
      <c r="W692" s="1"/>
      <c r="X692" s="1"/>
      <c r="Y692" s="1"/>
    </row>
    <row r="693" spans="1:25" ht="9.75" customHeight="1">
      <c r="A693" s="1"/>
      <c r="B693" s="72"/>
      <c r="C693" s="124"/>
      <c r="D693" s="1"/>
      <c r="E693" s="1"/>
      <c r="F693" s="1"/>
      <c r="G693" s="1"/>
      <c r="H693" s="1"/>
      <c r="I693" s="1"/>
      <c r="J693" s="1"/>
      <c r="K693" s="1"/>
      <c r="L693" s="1"/>
      <c r="M693" s="1"/>
      <c r="N693" s="1"/>
      <c r="O693" s="1"/>
      <c r="P693" s="1"/>
      <c r="Q693" s="1"/>
      <c r="R693" s="1"/>
      <c r="S693" s="1"/>
      <c r="T693" s="1"/>
      <c r="U693" s="1"/>
      <c r="V693" s="1"/>
      <c r="W693" s="1"/>
      <c r="X693" s="1"/>
      <c r="Y693" s="1"/>
    </row>
    <row r="694" spans="1:25" ht="9.75" customHeight="1">
      <c r="A694" s="1"/>
      <c r="B694" s="72"/>
      <c r="C694" s="124"/>
      <c r="D694" s="1"/>
      <c r="E694" s="1"/>
      <c r="F694" s="1"/>
      <c r="G694" s="1"/>
      <c r="H694" s="1"/>
      <c r="I694" s="1"/>
      <c r="J694" s="1"/>
      <c r="K694" s="1"/>
      <c r="L694" s="1"/>
      <c r="M694" s="1"/>
      <c r="N694" s="1"/>
      <c r="O694" s="1"/>
      <c r="P694" s="1"/>
      <c r="Q694" s="1"/>
      <c r="R694" s="1"/>
      <c r="S694" s="1"/>
      <c r="T694" s="1"/>
      <c r="U694" s="1"/>
      <c r="V694" s="1"/>
      <c r="W694" s="1"/>
      <c r="X694" s="1"/>
      <c r="Y694" s="1"/>
    </row>
    <row r="695" spans="1:25" ht="9.75" customHeight="1">
      <c r="A695" s="1"/>
      <c r="B695" s="72"/>
      <c r="C695" s="124"/>
      <c r="D695" s="1"/>
      <c r="E695" s="1"/>
      <c r="F695" s="1"/>
      <c r="G695" s="1"/>
      <c r="H695" s="1"/>
      <c r="I695" s="1"/>
      <c r="J695" s="1"/>
      <c r="K695" s="1"/>
      <c r="L695" s="1"/>
      <c r="M695" s="1"/>
      <c r="N695" s="1"/>
      <c r="O695" s="1"/>
      <c r="P695" s="1"/>
      <c r="Q695" s="1"/>
      <c r="R695" s="1"/>
      <c r="S695" s="1"/>
      <c r="T695" s="1"/>
      <c r="U695" s="1"/>
      <c r="V695" s="1"/>
      <c r="W695" s="1"/>
      <c r="X695" s="1"/>
      <c r="Y695" s="1"/>
    </row>
    <row r="696" spans="1:25" ht="9.75" customHeight="1">
      <c r="A696" s="1"/>
      <c r="B696" s="72"/>
      <c r="C696" s="124"/>
      <c r="D696" s="1"/>
      <c r="E696" s="1"/>
      <c r="F696" s="1"/>
      <c r="G696" s="1"/>
      <c r="H696" s="1"/>
      <c r="I696" s="1"/>
      <c r="J696" s="1"/>
      <c r="K696" s="1"/>
      <c r="L696" s="1"/>
      <c r="M696" s="1"/>
      <c r="N696" s="1"/>
      <c r="O696" s="1"/>
      <c r="P696" s="1"/>
      <c r="Q696" s="1"/>
      <c r="R696" s="1"/>
      <c r="S696" s="1"/>
      <c r="T696" s="1"/>
      <c r="U696" s="1"/>
      <c r="V696" s="1"/>
      <c r="W696" s="1"/>
      <c r="X696" s="1"/>
      <c r="Y696" s="1"/>
    </row>
    <row r="697" spans="1:25" ht="9.75" customHeight="1">
      <c r="A697" s="1"/>
      <c r="B697" s="72"/>
      <c r="C697" s="124"/>
      <c r="D697" s="1"/>
      <c r="E697" s="1"/>
      <c r="F697" s="1"/>
      <c r="G697" s="1"/>
      <c r="H697" s="1"/>
      <c r="I697" s="1"/>
      <c r="J697" s="1"/>
      <c r="K697" s="1"/>
      <c r="L697" s="1"/>
      <c r="M697" s="1"/>
      <c r="N697" s="1"/>
      <c r="O697" s="1"/>
      <c r="P697" s="1"/>
      <c r="Q697" s="1"/>
      <c r="R697" s="1"/>
      <c r="S697" s="1"/>
      <c r="T697" s="1"/>
      <c r="U697" s="1"/>
      <c r="V697" s="1"/>
      <c r="W697" s="1"/>
      <c r="X697" s="1"/>
      <c r="Y697" s="1"/>
    </row>
    <row r="698" spans="1:25" ht="9.75" customHeight="1">
      <c r="A698" s="1"/>
      <c r="B698" s="72"/>
      <c r="C698" s="124"/>
      <c r="D698" s="1"/>
      <c r="E698" s="1"/>
      <c r="F698" s="1"/>
      <c r="G698" s="1"/>
      <c r="H698" s="1"/>
      <c r="I698" s="1"/>
      <c r="J698" s="1"/>
      <c r="K698" s="1"/>
      <c r="L698" s="1"/>
      <c r="M698" s="1"/>
      <c r="N698" s="1"/>
      <c r="O698" s="1"/>
      <c r="P698" s="1"/>
      <c r="Q698" s="1"/>
      <c r="R698" s="1"/>
      <c r="S698" s="1"/>
      <c r="T698" s="1"/>
      <c r="U698" s="1"/>
      <c r="V698" s="1"/>
      <c r="W698" s="1"/>
      <c r="X698" s="1"/>
      <c r="Y698" s="1"/>
    </row>
    <row r="699" spans="1:25" ht="9.75" customHeight="1">
      <c r="A699" s="1"/>
      <c r="B699" s="72"/>
      <c r="C699" s="124"/>
      <c r="D699" s="1"/>
      <c r="E699" s="1"/>
      <c r="F699" s="1"/>
      <c r="G699" s="1"/>
      <c r="H699" s="1"/>
      <c r="I699" s="1"/>
      <c r="J699" s="1"/>
      <c r="K699" s="1"/>
      <c r="L699" s="1"/>
      <c r="M699" s="1"/>
      <c r="N699" s="1"/>
      <c r="O699" s="1"/>
      <c r="P699" s="1"/>
      <c r="Q699" s="1"/>
      <c r="R699" s="1"/>
      <c r="S699" s="1"/>
      <c r="T699" s="1"/>
      <c r="U699" s="1"/>
      <c r="V699" s="1"/>
      <c r="W699" s="1"/>
      <c r="X699" s="1"/>
      <c r="Y699" s="1"/>
    </row>
    <row r="700" spans="1:25" ht="9.75" customHeight="1">
      <c r="A700" s="1"/>
      <c r="B700" s="72"/>
      <c r="C700" s="124"/>
      <c r="D700" s="1"/>
      <c r="E700" s="1"/>
      <c r="F700" s="1"/>
      <c r="G700" s="1"/>
      <c r="H700" s="1"/>
      <c r="I700" s="1"/>
      <c r="J700" s="1"/>
      <c r="K700" s="1"/>
      <c r="L700" s="1"/>
      <c r="M700" s="1"/>
      <c r="N700" s="1"/>
      <c r="O700" s="1"/>
      <c r="P700" s="1"/>
      <c r="Q700" s="1"/>
      <c r="R700" s="1"/>
      <c r="S700" s="1"/>
      <c r="T700" s="1"/>
      <c r="U700" s="1"/>
      <c r="V700" s="1"/>
      <c r="W700" s="1"/>
      <c r="X700" s="1"/>
      <c r="Y700" s="1"/>
    </row>
    <row r="701" spans="1:25" ht="9.75" customHeight="1">
      <c r="A701" s="1"/>
      <c r="B701" s="72"/>
      <c r="C701" s="124"/>
      <c r="D701" s="1"/>
      <c r="E701" s="1"/>
      <c r="F701" s="1"/>
      <c r="G701" s="1"/>
      <c r="H701" s="1"/>
      <c r="I701" s="1"/>
      <c r="J701" s="1"/>
      <c r="K701" s="1"/>
      <c r="L701" s="1"/>
      <c r="M701" s="1"/>
      <c r="N701" s="1"/>
      <c r="O701" s="1"/>
      <c r="P701" s="1"/>
      <c r="Q701" s="1"/>
      <c r="R701" s="1"/>
      <c r="S701" s="1"/>
      <c r="T701" s="1"/>
      <c r="U701" s="1"/>
      <c r="V701" s="1"/>
      <c r="W701" s="1"/>
      <c r="X701" s="1"/>
      <c r="Y701" s="1"/>
    </row>
    <row r="702" spans="1:25" ht="9.75" customHeight="1">
      <c r="A702" s="1"/>
      <c r="B702" s="72"/>
      <c r="C702" s="124"/>
      <c r="D702" s="1"/>
      <c r="E702" s="1"/>
      <c r="F702" s="1"/>
      <c r="G702" s="1"/>
      <c r="H702" s="1"/>
      <c r="I702" s="1"/>
      <c r="J702" s="1"/>
      <c r="K702" s="1"/>
      <c r="L702" s="1"/>
      <c r="M702" s="1"/>
      <c r="N702" s="1"/>
      <c r="O702" s="1"/>
      <c r="P702" s="1"/>
      <c r="Q702" s="1"/>
      <c r="R702" s="1"/>
      <c r="S702" s="1"/>
      <c r="T702" s="1"/>
      <c r="U702" s="1"/>
      <c r="V702" s="1"/>
      <c r="W702" s="1"/>
      <c r="X702" s="1"/>
      <c r="Y702" s="1"/>
    </row>
    <row r="703" spans="1:25" ht="9.75" customHeight="1">
      <c r="A703" s="1"/>
      <c r="B703" s="72"/>
      <c r="C703" s="124"/>
      <c r="D703" s="1"/>
      <c r="E703" s="1"/>
      <c r="F703" s="1"/>
      <c r="G703" s="1"/>
      <c r="H703" s="1"/>
      <c r="I703" s="1"/>
      <c r="J703" s="1"/>
      <c r="K703" s="1"/>
      <c r="L703" s="1"/>
      <c r="M703" s="1"/>
      <c r="N703" s="1"/>
      <c r="O703" s="1"/>
      <c r="P703" s="1"/>
      <c r="Q703" s="1"/>
      <c r="R703" s="1"/>
      <c r="S703" s="1"/>
      <c r="T703" s="1"/>
      <c r="U703" s="1"/>
      <c r="V703" s="1"/>
      <c r="W703" s="1"/>
      <c r="X703" s="1"/>
      <c r="Y703" s="1"/>
    </row>
    <row r="704" spans="1:25" ht="9.75" customHeight="1">
      <c r="A704" s="1"/>
      <c r="B704" s="72"/>
      <c r="C704" s="124"/>
      <c r="D704" s="1"/>
      <c r="E704" s="1"/>
      <c r="F704" s="1"/>
      <c r="G704" s="1"/>
      <c r="H704" s="1"/>
      <c r="I704" s="1"/>
      <c r="J704" s="1"/>
      <c r="K704" s="1"/>
      <c r="L704" s="1"/>
      <c r="M704" s="1"/>
      <c r="N704" s="1"/>
      <c r="O704" s="1"/>
      <c r="P704" s="1"/>
      <c r="Q704" s="1"/>
      <c r="R704" s="1"/>
      <c r="S704" s="1"/>
      <c r="T704" s="1"/>
      <c r="U704" s="1"/>
      <c r="V704" s="1"/>
      <c r="W704" s="1"/>
      <c r="X704" s="1"/>
      <c r="Y704" s="1"/>
    </row>
    <row r="705" spans="1:25" ht="9.75" customHeight="1">
      <c r="A705" s="1"/>
      <c r="B705" s="72"/>
      <c r="C705" s="124"/>
      <c r="D705" s="1"/>
      <c r="E705" s="1"/>
      <c r="F705" s="1"/>
      <c r="G705" s="1"/>
      <c r="H705" s="1"/>
      <c r="I705" s="1"/>
      <c r="J705" s="1"/>
      <c r="K705" s="1"/>
      <c r="L705" s="1"/>
      <c r="M705" s="1"/>
      <c r="N705" s="1"/>
      <c r="O705" s="1"/>
      <c r="P705" s="1"/>
      <c r="Q705" s="1"/>
      <c r="R705" s="1"/>
      <c r="S705" s="1"/>
      <c r="T705" s="1"/>
      <c r="U705" s="1"/>
      <c r="V705" s="1"/>
      <c r="W705" s="1"/>
      <c r="X705" s="1"/>
      <c r="Y705" s="1"/>
    </row>
    <row r="706" spans="1:25" ht="9.75" customHeight="1">
      <c r="A706" s="1"/>
      <c r="B706" s="72"/>
      <c r="C706" s="124"/>
      <c r="D706" s="1"/>
      <c r="E706" s="1"/>
      <c r="F706" s="1"/>
      <c r="G706" s="1"/>
      <c r="H706" s="1"/>
      <c r="I706" s="1"/>
      <c r="J706" s="1"/>
      <c r="K706" s="1"/>
      <c r="L706" s="1"/>
      <c r="M706" s="1"/>
      <c r="N706" s="1"/>
      <c r="O706" s="1"/>
      <c r="P706" s="1"/>
      <c r="Q706" s="1"/>
      <c r="R706" s="1"/>
      <c r="S706" s="1"/>
      <c r="T706" s="1"/>
      <c r="U706" s="1"/>
      <c r="V706" s="1"/>
      <c r="W706" s="1"/>
      <c r="X706" s="1"/>
      <c r="Y706" s="1"/>
    </row>
    <row r="707" spans="1:25" ht="9.75" customHeight="1">
      <c r="A707" s="1"/>
      <c r="B707" s="72"/>
      <c r="C707" s="124"/>
      <c r="D707" s="1"/>
      <c r="E707" s="1"/>
      <c r="F707" s="1"/>
      <c r="G707" s="1"/>
      <c r="H707" s="1"/>
      <c r="I707" s="1"/>
      <c r="J707" s="1"/>
      <c r="K707" s="1"/>
      <c r="L707" s="1"/>
      <c r="M707" s="1"/>
      <c r="N707" s="1"/>
      <c r="O707" s="1"/>
      <c r="P707" s="1"/>
      <c r="Q707" s="1"/>
      <c r="R707" s="1"/>
      <c r="S707" s="1"/>
      <c r="T707" s="1"/>
      <c r="U707" s="1"/>
      <c r="V707" s="1"/>
      <c r="W707" s="1"/>
      <c r="X707" s="1"/>
      <c r="Y707" s="1"/>
    </row>
    <row r="708" spans="1:25" ht="9.75" customHeight="1">
      <c r="A708" s="1"/>
      <c r="B708" s="72"/>
      <c r="C708" s="124"/>
      <c r="D708" s="1"/>
      <c r="E708" s="1"/>
      <c r="F708" s="1"/>
      <c r="G708" s="1"/>
      <c r="H708" s="1"/>
      <c r="I708" s="1"/>
      <c r="J708" s="1"/>
      <c r="K708" s="1"/>
      <c r="L708" s="1"/>
      <c r="M708" s="1"/>
      <c r="N708" s="1"/>
      <c r="O708" s="1"/>
      <c r="P708" s="1"/>
      <c r="Q708" s="1"/>
      <c r="R708" s="1"/>
      <c r="S708" s="1"/>
      <c r="T708" s="1"/>
      <c r="U708" s="1"/>
      <c r="V708" s="1"/>
      <c r="W708" s="1"/>
      <c r="X708" s="1"/>
      <c r="Y708" s="1"/>
    </row>
    <row r="709" spans="1:25" ht="9.75" customHeight="1">
      <c r="A709" s="1"/>
      <c r="B709" s="72"/>
      <c r="C709" s="124"/>
      <c r="D709" s="1"/>
      <c r="E709" s="1"/>
      <c r="F709" s="1"/>
      <c r="G709" s="1"/>
      <c r="H709" s="1"/>
      <c r="I709" s="1"/>
      <c r="J709" s="1"/>
      <c r="K709" s="1"/>
      <c r="L709" s="1"/>
      <c r="M709" s="1"/>
      <c r="N709" s="1"/>
      <c r="O709" s="1"/>
      <c r="P709" s="1"/>
      <c r="Q709" s="1"/>
      <c r="R709" s="1"/>
      <c r="S709" s="1"/>
      <c r="T709" s="1"/>
      <c r="U709" s="1"/>
      <c r="V709" s="1"/>
      <c r="W709" s="1"/>
      <c r="X709" s="1"/>
      <c r="Y709" s="1"/>
    </row>
    <row r="710" spans="1:25" ht="9.75" customHeight="1">
      <c r="A710" s="1"/>
      <c r="B710" s="72"/>
      <c r="C710" s="124"/>
      <c r="D710" s="1"/>
      <c r="E710" s="1"/>
      <c r="F710" s="1"/>
      <c r="G710" s="1"/>
      <c r="H710" s="1"/>
      <c r="I710" s="1"/>
      <c r="J710" s="1"/>
      <c r="K710" s="1"/>
      <c r="L710" s="1"/>
      <c r="M710" s="1"/>
      <c r="N710" s="1"/>
      <c r="O710" s="1"/>
      <c r="P710" s="1"/>
      <c r="Q710" s="1"/>
      <c r="R710" s="1"/>
      <c r="S710" s="1"/>
      <c r="T710" s="1"/>
      <c r="U710" s="1"/>
      <c r="V710" s="1"/>
      <c r="W710" s="1"/>
      <c r="X710" s="1"/>
      <c r="Y710" s="1"/>
    </row>
    <row r="711" spans="1:25" ht="9.75" customHeight="1">
      <c r="A711" s="1"/>
      <c r="B711" s="72"/>
      <c r="C711" s="124"/>
      <c r="D711" s="1"/>
      <c r="E711" s="1"/>
      <c r="F711" s="1"/>
      <c r="G711" s="1"/>
      <c r="H711" s="1"/>
      <c r="I711" s="1"/>
      <c r="J711" s="1"/>
      <c r="K711" s="1"/>
      <c r="L711" s="1"/>
      <c r="M711" s="1"/>
      <c r="N711" s="1"/>
      <c r="O711" s="1"/>
      <c r="P711" s="1"/>
      <c r="Q711" s="1"/>
      <c r="R711" s="1"/>
      <c r="S711" s="1"/>
      <c r="T711" s="1"/>
      <c r="U711" s="1"/>
      <c r="V711" s="1"/>
      <c r="W711" s="1"/>
      <c r="X711" s="1"/>
      <c r="Y711" s="1"/>
    </row>
    <row r="712" spans="1:25" ht="9.75" customHeight="1">
      <c r="A712" s="1"/>
      <c r="B712" s="72"/>
      <c r="C712" s="124"/>
      <c r="D712" s="1"/>
      <c r="E712" s="1"/>
      <c r="F712" s="1"/>
      <c r="G712" s="1"/>
      <c r="H712" s="1"/>
      <c r="I712" s="1"/>
      <c r="J712" s="1"/>
      <c r="K712" s="1"/>
      <c r="L712" s="1"/>
      <c r="M712" s="1"/>
      <c r="N712" s="1"/>
      <c r="O712" s="1"/>
      <c r="P712" s="1"/>
      <c r="Q712" s="1"/>
      <c r="R712" s="1"/>
      <c r="S712" s="1"/>
      <c r="T712" s="1"/>
      <c r="U712" s="1"/>
      <c r="V712" s="1"/>
      <c r="W712" s="1"/>
      <c r="X712" s="1"/>
      <c r="Y712" s="1"/>
    </row>
    <row r="713" spans="1:25" ht="9.75" customHeight="1">
      <c r="A713" s="1"/>
      <c r="B713" s="72"/>
      <c r="C713" s="124"/>
      <c r="D713" s="1"/>
      <c r="E713" s="1"/>
      <c r="F713" s="1"/>
      <c r="G713" s="1"/>
      <c r="H713" s="1"/>
      <c r="I713" s="1"/>
      <c r="J713" s="1"/>
      <c r="K713" s="1"/>
      <c r="L713" s="1"/>
      <c r="M713" s="1"/>
      <c r="N713" s="1"/>
      <c r="O713" s="1"/>
      <c r="P713" s="1"/>
      <c r="Q713" s="1"/>
      <c r="R713" s="1"/>
      <c r="S713" s="1"/>
      <c r="T713" s="1"/>
      <c r="U713" s="1"/>
      <c r="V713" s="1"/>
      <c r="W713" s="1"/>
      <c r="X713" s="1"/>
      <c r="Y713" s="1"/>
    </row>
    <row r="714" spans="1:25" ht="9.75" customHeight="1">
      <c r="A714" s="1"/>
      <c r="B714" s="72"/>
      <c r="C714" s="124"/>
      <c r="D714" s="1"/>
      <c r="E714" s="1"/>
      <c r="F714" s="1"/>
      <c r="G714" s="1"/>
      <c r="H714" s="1"/>
      <c r="I714" s="1"/>
      <c r="J714" s="1"/>
      <c r="K714" s="1"/>
      <c r="L714" s="1"/>
      <c r="M714" s="1"/>
      <c r="N714" s="1"/>
      <c r="O714" s="1"/>
      <c r="P714" s="1"/>
      <c r="Q714" s="1"/>
      <c r="R714" s="1"/>
      <c r="S714" s="1"/>
      <c r="T714" s="1"/>
      <c r="U714" s="1"/>
      <c r="V714" s="1"/>
      <c r="W714" s="1"/>
      <c r="X714" s="1"/>
      <c r="Y714" s="1"/>
    </row>
    <row r="715" spans="1:25" ht="9.75" customHeight="1">
      <c r="A715" s="1"/>
      <c r="B715" s="72"/>
      <c r="C715" s="124"/>
      <c r="D715" s="1"/>
      <c r="E715" s="1"/>
      <c r="F715" s="1"/>
      <c r="G715" s="1"/>
      <c r="H715" s="1"/>
      <c r="I715" s="1"/>
      <c r="J715" s="1"/>
      <c r="K715" s="1"/>
      <c r="L715" s="1"/>
      <c r="M715" s="1"/>
      <c r="N715" s="1"/>
      <c r="O715" s="1"/>
      <c r="P715" s="1"/>
      <c r="Q715" s="1"/>
      <c r="R715" s="1"/>
      <c r="S715" s="1"/>
      <c r="T715" s="1"/>
      <c r="U715" s="1"/>
      <c r="V715" s="1"/>
      <c r="W715" s="1"/>
      <c r="X715" s="1"/>
      <c r="Y715" s="1"/>
    </row>
    <row r="716" spans="1:25" ht="9.75" customHeight="1">
      <c r="A716" s="1"/>
      <c r="B716" s="72"/>
      <c r="C716" s="124"/>
      <c r="D716" s="1"/>
      <c r="E716" s="1"/>
      <c r="F716" s="1"/>
      <c r="G716" s="1"/>
      <c r="H716" s="1"/>
      <c r="I716" s="1"/>
      <c r="J716" s="1"/>
      <c r="K716" s="1"/>
      <c r="L716" s="1"/>
      <c r="M716" s="1"/>
      <c r="N716" s="1"/>
      <c r="O716" s="1"/>
      <c r="P716" s="1"/>
      <c r="Q716" s="1"/>
      <c r="R716" s="1"/>
      <c r="S716" s="1"/>
      <c r="T716" s="1"/>
      <c r="U716" s="1"/>
      <c r="V716" s="1"/>
      <c r="W716" s="1"/>
      <c r="X716" s="1"/>
      <c r="Y716" s="1"/>
    </row>
    <row r="717" spans="1:25" ht="9.75" customHeight="1">
      <c r="A717" s="1"/>
      <c r="B717" s="72"/>
      <c r="C717" s="124"/>
      <c r="D717" s="1"/>
      <c r="E717" s="1"/>
      <c r="F717" s="1"/>
      <c r="G717" s="1"/>
      <c r="H717" s="1"/>
      <c r="I717" s="1"/>
      <c r="J717" s="1"/>
      <c r="K717" s="1"/>
      <c r="L717" s="1"/>
      <c r="M717" s="1"/>
      <c r="N717" s="1"/>
      <c r="O717" s="1"/>
      <c r="P717" s="1"/>
      <c r="Q717" s="1"/>
      <c r="R717" s="1"/>
      <c r="S717" s="1"/>
      <c r="T717" s="1"/>
      <c r="U717" s="1"/>
      <c r="V717" s="1"/>
      <c r="W717" s="1"/>
      <c r="X717" s="1"/>
      <c r="Y717" s="1"/>
    </row>
    <row r="718" spans="1:25" ht="9.75" customHeight="1">
      <c r="A718" s="1"/>
      <c r="B718" s="72"/>
      <c r="C718" s="124"/>
      <c r="D718" s="1"/>
      <c r="E718" s="1"/>
      <c r="F718" s="1"/>
      <c r="G718" s="1"/>
      <c r="H718" s="1"/>
      <c r="I718" s="1"/>
      <c r="J718" s="1"/>
      <c r="K718" s="1"/>
      <c r="L718" s="1"/>
      <c r="M718" s="1"/>
      <c r="N718" s="1"/>
      <c r="O718" s="1"/>
      <c r="P718" s="1"/>
      <c r="Q718" s="1"/>
      <c r="R718" s="1"/>
      <c r="S718" s="1"/>
      <c r="T718" s="1"/>
      <c r="U718" s="1"/>
      <c r="V718" s="1"/>
      <c r="W718" s="1"/>
      <c r="X718" s="1"/>
      <c r="Y718" s="1"/>
    </row>
    <row r="719" spans="1:25" ht="9.75" customHeight="1">
      <c r="A719" s="1"/>
      <c r="B719" s="72"/>
      <c r="C719" s="124"/>
      <c r="D719" s="1"/>
      <c r="E719" s="1"/>
      <c r="F719" s="1"/>
      <c r="G719" s="1"/>
      <c r="H719" s="1"/>
      <c r="I719" s="1"/>
      <c r="J719" s="1"/>
      <c r="K719" s="1"/>
      <c r="L719" s="1"/>
      <c r="M719" s="1"/>
      <c r="N719" s="1"/>
      <c r="O719" s="1"/>
      <c r="P719" s="1"/>
      <c r="Q719" s="1"/>
      <c r="R719" s="1"/>
      <c r="S719" s="1"/>
      <c r="T719" s="1"/>
      <c r="U719" s="1"/>
      <c r="V719" s="1"/>
      <c r="W719" s="1"/>
      <c r="X719" s="1"/>
      <c r="Y719" s="1"/>
    </row>
    <row r="720" spans="1:25" ht="9.75" customHeight="1">
      <c r="A720" s="1"/>
      <c r="B720" s="72"/>
      <c r="C720" s="124"/>
      <c r="D720" s="1"/>
      <c r="E720" s="1"/>
      <c r="F720" s="1"/>
      <c r="G720" s="1"/>
      <c r="H720" s="1"/>
      <c r="I720" s="1"/>
      <c r="J720" s="1"/>
      <c r="K720" s="1"/>
      <c r="L720" s="1"/>
      <c r="M720" s="1"/>
      <c r="N720" s="1"/>
      <c r="O720" s="1"/>
      <c r="P720" s="1"/>
      <c r="Q720" s="1"/>
      <c r="R720" s="1"/>
      <c r="S720" s="1"/>
      <c r="T720" s="1"/>
      <c r="U720" s="1"/>
      <c r="V720" s="1"/>
      <c r="W720" s="1"/>
      <c r="X720" s="1"/>
      <c r="Y720" s="1"/>
    </row>
    <row r="721" spans="1:25" ht="9.75" customHeight="1">
      <c r="A721" s="1"/>
      <c r="B721" s="72"/>
      <c r="C721" s="124"/>
      <c r="D721" s="1"/>
      <c r="E721" s="1"/>
      <c r="F721" s="1"/>
      <c r="G721" s="1"/>
      <c r="H721" s="1"/>
      <c r="I721" s="1"/>
      <c r="J721" s="1"/>
      <c r="K721" s="1"/>
      <c r="L721" s="1"/>
      <c r="M721" s="1"/>
      <c r="N721" s="1"/>
      <c r="O721" s="1"/>
      <c r="P721" s="1"/>
      <c r="Q721" s="1"/>
      <c r="R721" s="1"/>
      <c r="S721" s="1"/>
      <c r="T721" s="1"/>
      <c r="U721" s="1"/>
      <c r="V721" s="1"/>
      <c r="W721" s="1"/>
      <c r="X721" s="1"/>
      <c r="Y721" s="1"/>
    </row>
    <row r="722" spans="1:25" ht="9.75" customHeight="1">
      <c r="A722" s="1"/>
      <c r="B722" s="72"/>
      <c r="C722" s="124"/>
      <c r="D722" s="1"/>
      <c r="E722" s="1"/>
      <c r="F722" s="1"/>
      <c r="G722" s="1"/>
      <c r="H722" s="1"/>
      <c r="I722" s="1"/>
      <c r="J722" s="1"/>
      <c r="K722" s="1"/>
      <c r="L722" s="1"/>
      <c r="M722" s="1"/>
      <c r="N722" s="1"/>
      <c r="O722" s="1"/>
      <c r="P722" s="1"/>
      <c r="Q722" s="1"/>
      <c r="R722" s="1"/>
      <c r="S722" s="1"/>
      <c r="T722" s="1"/>
      <c r="U722" s="1"/>
      <c r="V722" s="1"/>
      <c r="W722" s="1"/>
      <c r="X722" s="1"/>
      <c r="Y722" s="1"/>
    </row>
    <row r="723" spans="1:25" ht="9.75" customHeight="1">
      <c r="A723" s="1"/>
      <c r="B723" s="72"/>
      <c r="C723" s="124"/>
      <c r="D723" s="1"/>
      <c r="E723" s="1"/>
      <c r="F723" s="1"/>
      <c r="G723" s="1"/>
      <c r="H723" s="1"/>
      <c r="I723" s="1"/>
      <c r="J723" s="1"/>
      <c r="K723" s="1"/>
      <c r="L723" s="1"/>
      <c r="M723" s="1"/>
      <c r="N723" s="1"/>
      <c r="O723" s="1"/>
      <c r="P723" s="1"/>
      <c r="Q723" s="1"/>
      <c r="R723" s="1"/>
      <c r="S723" s="1"/>
      <c r="T723" s="1"/>
      <c r="U723" s="1"/>
      <c r="V723" s="1"/>
      <c r="W723" s="1"/>
      <c r="X723" s="1"/>
      <c r="Y723" s="1"/>
    </row>
    <row r="724" spans="1:25" ht="9.75" customHeight="1">
      <c r="A724" s="1"/>
      <c r="B724" s="72"/>
      <c r="C724" s="124"/>
      <c r="D724" s="1"/>
      <c r="E724" s="1"/>
      <c r="F724" s="1"/>
      <c r="G724" s="1"/>
      <c r="H724" s="1"/>
      <c r="I724" s="1"/>
      <c r="J724" s="1"/>
      <c r="K724" s="1"/>
      <c r="L724" s="1"/>
      <c r="M724" s="1"/>
      <c r="N724" s="1"/>
      <c r="O724" s="1"/>
      <c r="P724" s="1"/>
      <c r="Q724" s="1"/>
      <c r="R724" s="1"/>
      <c r="S724" s="1"/>
      <c r="T724" s="1"/>
      <c r="U724" s="1"/>
      <c r="V724" s="1"/>
      <c r="W724" s="1"/>
      <c r="X724" s="1"/>
      <c r="Y724" s="1"/>
    </row>
    <row r="725" spans="1:25" ht="9.75" customHeight="1">
      <c r="A725" s="1"/>
      <c r="B725" s="72"/>
      <c r="C725" s="124"/>
      <c r="D725" s="1"/>
      <c r="E725" s="1"/>
      <c r="F725" s="1"/>
      <c r="G725" s="1"/>
      <c r="H725" s="1"/>
      <c r="I725" s="1"/>
      <c r="J725" s="1"/>
      <c r="K725" s="1"/>
      <c r="L725" s="1"/>
      <c r="M725" s="1"/>
      <c r="N725" s="1"/>
      <c r="O725" s="1"/>
      <c r="P725" s="1"/>
      <c r="Q725" s="1"/>
      <c r="R725" s="1"/>
      <c r="S725" s="1"/>
      <c r="T725" s="1"/>
      <c r="U725" s="1"/>
      <c r="V725" s="1"/>
      <c r="W725" s="1"/>
      <c r="X725" s="1"/>
      <c r="Y725" s="1"/>
    </row>
    <row r="726" spans="1:25" ht="9.75" customHeight="1">
      <c r="A726" s="1"/>
      <c r="B726" s="72"/>
      <c r="C726" s="124"/>
      <c r="D726" s="1"/>
      <c r="E726" s="1"/>
      <c r="F726" s="1"/>
      <c r="G726" s="1"/>
      <c r="H726" s="1"/>
      <c r="I726" s="1"/>
      <c r="J726" s="1"/>
      <c r="K726" s="1"/>
      <c r="L726" s="1"/>
      <c r="M726" s="1"/>
      <c r="N726" s="1"/>
      <c r="O726" s="1"/>
      <c r="P726" s="1"/>
      <c r="Q726" s="1"/>
      <c r="R726" s="1"/>
      <c r="S726" s="1"/>
      <c r="T726" s="1"/>
      <c r="U726" s="1"/>
      <c r="V726" s="1"/>
      <c r="W726" s="1"/>
      <c r="X726" s="1"/>
      <c r="Y726" s="1"/>
    </row>
    <row r="727" spans="1:25" ht="9.75" customHeight="1">
      <c r="A727" s="1"/>
      <c r="B727" s="72"/>
      <c r="C727" s="124"/>
      <c r="D727" s="1"/>
      <c r="E727" s="1"/>
      <c r="F727" s="1"/>
      <c r="G727" s="1"/>
      <c r="H727" s="1"/>
      <c r="I727" s="1"/>
      <c r="J727" s="1"/>
      <c r="K727" s="1"/>
      <c r="L727" s="1"/>
      <c r="M727" s="1"/>
      <c r="N727" s="1"/>
      <c r="O727" s="1"/>
      <c r="P727" s="1"/>
      <c r="Q727" s="1"/>
      <c r="R727" s="1"/>
      <c r="S727" s="1"/>
      <c r="T727" s="1"/>
      <c r="U727" s="1"/>
      <c r="V727" s="1"/>
      <c r="W727" s="1"/>
      <c r="X727" s="1"/>
      <c r="Y727" s="1"/>
    </row>
    <row r="728" spans="1:25" ht="9.75" customHeight="1">
      <c r="A728" s="1"/>
      <c r="B728" s="72"/>
      <c r="C728" s="124"/>
      <c r="D728" s="1"/>
      <c r="E728" s="1"/>
      <c r="F728" s="1"/>
      <c r="G728" s="1"/>
      <c r="H728" s="1"/>
      <c r="I728" s="1"/>
      <c r="J728" s="1"/>
      <c r="K728" s="1"/>
      <c r="L728" s="1"/>
      <c r="M728" s="1"/>
      <c r="N728" s="1"/>
      <c r="O728" s="1"/>
      <c r="P728" s="1"/>
      <c r="Q728" s="1"/>
      <c r="R728" s="1"/>
      <c r="S728" s="1"/>
      <c r="T728" s="1"/>
      <c r="U728" s="1"/>
      <c r="V728" s="1"/>
      <c r="W728" s="1"/>
      <c r="X728" s="1"/>
      <c r="Y728" s="1"/>
    </row>
    <row r="729" spans="1:25" ht="9.75" customHeight="1">
      <c r="A729" s="1"/>
      <c r="B729" s="72"/>
      <c r="C729" s="124"/>
      <c r="D729" s="1"/>
      <c r="E729" s="1"/>
      <c r="F729" s="1"/>
      <c r="G729" s="1"/>
      <c r="H729" s="1"/>
      <c r="I729" s="1"/>
      <c r="J729" s="1"/>
      <c r="K729" s="1"/>
      <c r="L729" s="1"/>
      <c r="M729" s="1"/>
      <c r="N729" s="1"/>
      <c r="O729" s="1"/>
      <c r="P729" s="1"/>
      <c r="Q729" s="1"/>
      <c r="R729" s="1"/>
      <c r="S729" s="1"/>
      <c r="T729" s="1"/>
      <c r="U729" s="1"/>
      <c r="V729" s="1"/>
      <c r="W729" s="1"/>
      <c r="X729" s="1"/>
      <c r="Y729" s="1"/>
    </row>
    <row r="730" spans="1:25" ht="9.75" customHeight="1">
      <c r="A730" s="1"/>
      <c r="B730" s="72"/>
      <c r="C730" s="124"/>
      <c r="D730" s="1"/>
      <c r="E730" s="1"/>
      <c r="F730" s="1"/>
      <c r="G730" s="1"/>
      <c r="H730" s="1"/>
      <c r="I730" s="1"/>
      <c r="J730" s="1"/>
      <c r="K730" s="1"/>
      <c r="L730" s="1"/>
      <c r="M730" s="1"/>
      <c r="N730" s="1"/>
      <c r="O730" s="1"/>
      <c r="P730" s="1"/>
      <c r="Q730" s="1"/>
      <c r="R730" s="1"/>
      <c r="S730" s="1"/>
      <c r="T730" s="1"/>
      <c r="U730" s="1"/>
      <c r="V730" s="1"/>
      <c r="W730" s="1"/>
      <c r="X730" s="1"/>
      <c r="Y730" s="1"/>
    </row>
    <row r="731" spans="1:25" ht="9.75" customHeight="1">
      <c r="A731" s="1"/>
      <c r="B731" s="72"/>
      <c r="C731" s="124"/>
      <c r="D731" s="1"/>
      <c r="E731" s="1"/>
      <c r="F731" s="1"/>
      <c r="G731" s="1"/>
      <c r="H731" s="1"/>
      <c r="I731" s="1"/>
      <c r="J731" s="1"/>
      <c r="K731" s="1"/>
      <c r="L731" s="1"/>
      <c r="M731" s="1"/>
      <c r="N731" s="1"/>
      <c r="O731" s="1"/>
      <c r="P731" s="1"/>
      <c r="Q731" s="1"/>
      <c r="R731" s="1"/>
      <c r="S731" s="1"/>
      <c r="T731" s="1"/>
      <c r="U731" s="1"/>
      <c r="V731" s="1"/>
      <c r="W731" s="1"/>
      <c r="X731" s="1"/>
      <c r="Y731" s="1"/>
    </row>
    <row r="732" spans="1:25" ht="9.75" customHeight="1">
      <c r="A732" s="1"/>
      <c r="B732" s="72"/>
      <c r="C732" s="124"/>
      <c r="D732" s="1"/>
      <c r="E732" s="1"/>
      <c r="F732" s="1"/>
      <c r="G732" s="1"/>
      <c r="H732" s="1"/>
      <c r="I732" s="1"/>
      <c r="J732" s="1"/>
      <c r="K732" s="1"/>
      <c r="L732" s="1"/>
      <c r="M732" s="1"/>
      <c r="N732" s="1"/>
      <c r="O732" s="1"/>
      <c r="P732" s="1"/>
      <c r="Q732" s="1"/>
      <c r="R732" s="1"/>
      <c r="S732" s="1"/>
      <c r="T732" s="1"/>
      <c r="U732" s="1"/>
      <c r="V732" s="1"/>
      <c r="W732" s="1"/>
      <c r="X732" s="1"/>
      <c r="Y732" s="1"/>
    </row>
    <row r="733" spans="1:25" ht="9.75" customHeight="1">
      <c r="A733" s="1"/>
      <c r="B733" s="72"/>
      <c r="C733" s="124"/>
      <c r="D733" s="1"/>
      <c r="E733" s="1"/>
      <c r="F733" s="1"/>
      <c r="G733" s="1"/>
      <c r="H733" s="1"/>
      <c r="I733" s="1"/>
      <c r="J733" s="1"/>
      <c r="K733" s="1"/>
      <c r="L733" s="1"/>
      <c r="M733" s="1"/>
      <c r="N733" s="1"/>
      <c r="O733" s="1"/>
      <c r="P733" s="1"/>
      <c r="Q733" s="1"/>
      <c r="R733" s="1"/>
      <c r="S733" s="1"/>
      <c r="T733" s="1"/>
      <c r="U733" s="1"/>
      <c r="V733" s="1"/>
      <c r="W733" s="1"/>
      <c r="X733" s="1"/>
      <c r="Y733" s="1"/>
    </row>
    <row r="734" spans="1:25" ht="9.75" customHeight="1">
      <c r="A734" s="1"/>
      <c r="B734" s="72"/>
      <c r="C734" s="124"/>
      <c r="D734" s="1"/>
      <c r="E734" s="1"/>
      <c r="F734" s="1"/>
      <c r="G734" s="1"/>
      <c r="H734" s="1"/>
      <c r="I734" s="1"/>
      <c r="J734" s="1"/>
      <c r="K734" s="1"/>
      <c r="L734" s="1"/>
      <c r="M734" s="1"/>
      <c r="N734" s="1"/>
      <c r="O734" s="1"/>
      <c r="P734" s="1"/>
      <c r="Q734" s="1"/>
      <c r="R734" s="1"/>
      <c r="S734" s="1"/>
      <c r="T734" s="1"/>
      <c r="U734" s="1"/>
      <c r="V734" s="1"/>
      <c r="W734" s="1"/>
      <c r="X734" s="1"/>
      <c r="Y734" s="1"/>
    </row>
    <row r="735" spans="1:25" ht="9.75" customHeight="1">
      <c r="A735" s="1"/>
      <c r="B735" s="72"/>
      <c r="C735" s="124"/>
      <c r="D735" s="1"/>
      <c r="E735" s="1"/>
      <c r="F735" s="1"/>
      <c r="G735" s="1"/>
      <c r="H735" s="1"/>
      <c r="I735" s="1"/>
      <c r="J735" s="1"/>
      <c r="K735" s="1"/>
      <c r="L735" s="1"/>
      <c r="M735" s="1"/>
      <c r="N735" s="1"/>
      <c r="O735" s="1"/>
      <c r="P735" s="1"/>
      <c r="Q735" s="1"/>
      <c r="R735" s="1"/>
      <c r="S735" s="1"/>
      <c r="T735" s="1"/>
      <c r="U735" s="1"/>
      <c r="V735" s="1"/>
      <c r="W735" s="1"/>
      <c r="X735" s="1"/>
      <c r="Y735" s="1"/>
    </row>
    <row r="736" spans="1:25" ht="9.75" customHeight="1">
      <c r="A736" s="1"/>
      <c r="B736" s="72"/>
      <c r="C736" s="124"/>
      <c r="D736" s="1"/>
      <c r="E736" s="1"/>
      <c r="F736" s="1"/>
      <c r="G736" s="1"/>
      <c r="H736" s="1"/>
      <c r="I736" s="1"/>
      <c r="J736" s="1"/>
      <c r="K736" s="1"/>
      <c r="L736" s="1"/>
      <c r="M736" s="1"/>
      <c r="N736" s="1"/>
      <c r="O736" s="1"/>
      <c r="P736" s="1"/>
      <c r="Q736" s="1"/>
      <c r="R736" s="1"/>
      <c r="S736" s="1"/>
      <c r="T736" s="1"/>
      <c r="U736" s="1"/>
      <c r="V736" s="1"/>
      <c r="W736" s="1"/>
      <c r="X736" s="1"/>
      <c r="Y736" s="1"/>
    </row>
    <row r="737" spans="1:25" ht="9.75" customHeight="1">
      <c r="A737" s="1"/>
      <c r="B737" s="72"/>
      <c r="C737" s="124"/>
      <c r="D737" s="1"/>
      <c r="E737" s="1"/>
      <c r="F737" s="1"/>
      <c r="G737" s="1"/>
      <c r="H737" s="1"/>
      <c r="I737" s="1"/>
      <c r="J737" s="1"/>
      <c r="K737" s="1"/>
      <c r="L737" s="1"/>
      <c r="M737" s="1"/>
      <c r="N737" s="1"/>
      <c r="O737" s="1"/>
      <c r="P737" s="1"/>
      <c r="Q737" s="1"/>
      <c r="R737" s="1"/>
      <c r="S737" s="1"/>
      <c r="T737" s="1"/>
      <c r="U737" s="1"/>
      <c r="V737" s="1"/>
      <c r="W737" s="1"/>
      <c r="X737" s="1"/>
      <c r="Y737" s="1"/>
    </row>
    <row r="738" spans="1:25" ht="9.75" customHeight="1">
      <c r="A738" s="1"/>
      <c r="B738" s="72"/>
      <c r="C738" s="124"/>
      <c r="D738" s="1"/>
      <c r="E738" s="1"/>
      <c r="F738" s="1"/>
      <c r="G738" s="1"/>
      <c r="H738" s="1"/>
      <c r="I738" s="1"/>
      <c r="J738" s="1"/>
      <c r="K738" s="1"/>
      <c r="L738" s="1"/>
      <c r="M738" s="1"/>
      <c r="N738" s="1"/>
      <c r="O738" s="1"/>
      <c r="P738" s="1"/>
      <c r="Q738" s="1"/>
      <c r="R738" s="1"/>
      <c r="S738" s="1"/>
      <c r="T738" s="1"/>
      <c r="U738" s="1"/>
      <c r="V738" s="1"/>
      <c r="W738" s="1"/>
      <c r="X738" s="1"/>
      <c r="Y738" s="1"/>
    </row>
    <row r="739" spans="1:25" ht="9.75" customHeight="1">
      <c r="A739" s="1"/>
      <c r="B739" s="72"/>
      <c r="C739" s="124"/>
      <c r="D739" s="1"/>
      <c r="E739" s="1"/>
      <c r="F739" s="1"/>
      <c r="G739" s="1"/>
      <c r="H739" s="1"/>
      <c r="I739" s="1"/>
      <c r="J739" s="1"/>
      <c r="K739" s="1"/>
      <c r="L739" s="1"/>
      <c r="M739" s="1"/>
      <c r="N739" s="1"/>
      <c r="O739" s="1"/>
      <c r="P739" s="1"/>
      <c r="Q739" s="1"/>
      <c r="R739" s="1"/>
      <c r="S739" s="1"/>
      <c r="T739" s="1"/>
      <c r="U739" s="1"/>
      <c r="V739" s="1"/>
      <c r="W739" s="1"/>
      <c r="X739" s="1"/>
      <c r="Y739" s="1"/>
    </row>
    <row r="740" spans="1:25" ht="9.75" customHeight="1">
      <c r="A740" s="1"/>
      <c r="B740" s="72"/>
      <c r="C740" s="124"/>
      <c r="D740" s="1"/>
      <c r="E740" s="1"/>
      <c r="F740" s="1"/>
      <c r="G740" s="1"/>
      <c r="H740" s="1"/>
      <c r="I740" s="1"/>
      <c r="J740" s="1"/>
      <c r="K740" s="1"/>
      <c r="L740" s="1"/>
      <c r="M740" s="1"/>
      <c r="N740" s="1"/>
      <c r="O740" s="1"/>
      <c r="P740" s="1"/>
      <c r="Q740" s="1"/>
      <c r="R740" s="1"/>
      <c r="S740" s="1"/>
      <c r="T740" s="1"/>
      <c r="U740" s="1"/>
      <c r="V740" s="1"/>
      <c r="W740" s="1"/>
      <c r="X740" s="1"/>
      <c r="Y740" s="1"/>
    </row>
    <row r="741" spans="1:25" ht="9.75" customHeight="1">
      <c r="A741" s="1"/>
      <c r="B741" s="72"/>
      <c r="C741" s="124"/>
      <c r="D741" s="1"/>
      <c r="E741" s="1"/>
      <c r="F741" s="1"/>
      <c r="G741" s="1"/>
      <c r="H741" s="1"/>
      <c r="I741" s="1"/>
      <c r="J741" s="1"/>
      <c r="K741" s="1"/>
      <c r="L741" s="1"/>
      <c r="M741" s="1"/>
      <c r="N741" s="1"/>
      <c r="O741" s="1"/>
      <c r="P741" s="1"/>
      <c r="Q741" s="1"/>
      <c r="R741" s="1"/>
      <c r="S741" s="1"/>
      <c r="T741" s="1"/>
      <c r="U741" s="1"/>
      <c r="V741" s="1"/>
      <c r="W741" s="1"/>
      <c r="X741" s="1"/>
      <c r="Y741" s="1"/>
    </row>
    <row r="742" spans="1:25" ht="9.75" customHeight="1">
      <c r="A742" s="1"/>
      <c r="B742" s="72"/>
      <c r="C742" s="124"/>
      <c r="D742" s="1"/>
      <c r="E742" s="1"/>
      <c r="F742" s="1"/>
      <c r="G742" s="1"/>
      <c r="H742" s="1"/>
      <c r="I742" s="1"/>
      <c r="J742" s="1"/>
      <c r="K742" s="1"/>
      <c r="L742" s="1"/>
      <c r="M742" s="1"/>
      <c r="N742" s="1"/>
      <c r="O742" s="1"/>
      <c r="P742" s="1"/>
      <c r="Q742" s="1"/>
      <c r="R742" s="1"/>
      <c r="S742" s="1"/>
      <c r="T742" s="1"/>
      <c r="U742" s="1"/>
      <c r="V742" s="1"/>
      <c r="W742" s="1"/>
      <c r="X742" s="1"/>
      <c r="Y742" s="1"/>
    </row>
    <row r="743" spans="1:25" ht="9.75" customHeight="1">
      <c r="A743" s="1"/>
      <c r="B743" s="72"/>
      <c r="C743" s="124"/>
      <c r="D743" s="1"/>
      <c r="E743" s="1"/>
      <c r="F743" s="1"/>
      <c r="G743" s="1"/>
      <c r="H743" s="1"/>
      <c r="I743" s="1"/>
      <c r="J743" s="1"/>
      <c r="K743" s="1"/>
      <c r="L743" s="1"/>
      <c r="M743" s="1"/>
      <c r="N743" s="1"/>
      <c r="O743" s="1"/>
      <c r="P743" s="1"/>
      <c r="Q743" s="1"/>
      <c r="R743" s="1"/>
      <c r="S743" s="1"/>
      <c r="T743" s="1"/>
      <c r="U743" s="1"/>
      <c r="V743" s="1"/>
      <c r="W743" s="1"/>
      <c r="X743" s="1"/>
      <c r="Y743" s="1"/>
    </row>
    <row r="744" spans="1:25" ht="9.75" customHeight="1">
      <c r="A744" s="1"/>
      <c r="B744" s="72"/>
      <c r="C744" s="124"/>
      <c r="D744" s="1"/>
      <c r="E744" s="1"/>
      <c r="F744" s="1"/>
      <c r="G744" s="1"/>
      <c r="H744" s="1"/>
      <c r="I744" s="1"/>
      <c r="J744" s="1"/>
      <c r="K744" s="1"/>
      <c r="L744" s="1"/>
      <c r="M744" s="1"/>
      <c r="N744" s="1"/>
      <c r="O744" s="1"/>
      <c r="P744" s="1"/>
      <c r="Q744" s="1"/>
      <c r="R744" s="1"/>
      <c r="S744" s="1"/>
      <c r="T744" s="1"/>
      <c r="U744" s="1"/>
      <c r="V744" s="1"/>
      <c r="W744" s="1"/>
      <c r="X744" s="1"/>
      <c r="Y744" s="1"/>
    </row>
    <row r="745" spans="1:25" ht="9.75" customHeight="1">
      <c r="A745" s="1"/>
      <c r="B745" s="72"/>
      <c r="C745" s="124"/>
      <c r="D745" s="1"/>
      <c r="E745" s="1"/>
      <c r="F745" s="1"/>
      <c r="G745" s="1"/>
      <c r="H745" s="1"/>
      <c r="I745" s="1"/>
      <c r="J745" s="1"/>
      <c r="K745" s="1"/>
      <c r="L745" s="1"/>
      <c r="M745" s="1"/>
      <c r="N745" s="1"/>
      <c r="O745" s="1"/>
      <c r="P745" s="1"/>
      <c r="Q745" s="1"/>
      <c r="R745" s="1"/>
      <c r="S745" s="1"/>
      <c r="T745" s="1"/>
      <c r="U745" s="1"/>
      <c r="V745" s="1"/>
      <c r="W745" s="1"/>
      <c r="X745" s="1"/>
      <c r="Y745" s="1"/>
    </row>
    <row r="746" spans="1:25" ht="9.75" customHeight="1">
      <c r="A746" s="1"/>
      <c r="B746" s="72"/>
      <c r="C746" s="124"/>
      <c r="D746" s="1"/>
      <c r="E746" s="1"/>
      <c r="F746" s="1"/>
      <c r="G746" s="1"/>
      <c r="H746" s="1"/>
      <c r="I746" s="1"/>
      <c r="J746" s="1"/>
      <c r="K746" s="1"/>
      <c r="L746" s="1"/>
      <c r="M746" s="1"/>
      <c r="N746" s="1"/>
      <c r="O746" s="1"/>
      <c r="P746" s="1"/>
      <c r="Q746" s="1"/>
      <c r="R746" s="1"/>
      <c r="S746" s="1"/>
      <c r="T746" s="1"/>
      <c r="U746" s="1"/>
      <c r="V746" s="1"/>
      <c r="W746" s="1"/>
      <c r="X746" s="1"/>
      <c r="Y746" s="1"/>
    </row>
    <row r="747" spans="1:25" ht="9.75" customHeight="1">
      <c r="A747" s="1"/>
      <c r="B747" s="72"/>
      <c r="C747" s="124"/>
      <c r="D747" s="1"/>
      <c r="E747" s="1"/>
      <c r="F747" s="1"/>
      <c r="G747" s="1"/>
      <c r="H747" s="1"/>
      <c r="I747" s="1"/>
      <c r="J747" s="1"/>
      <c r="K747" s="1"/>
      <c r="L747" s="1"/>
      <c r="M747" s="1"/>
      <c r="N747" s="1"/>
      <c r="O747" s="1"/>
      <c r="P747" s="1"/>
      <c r="Q747" s="1"/>
      <c r="R747" s="1"/>
      <c r="S747" s="1"/>
      <c r="T747" s="1"/>
      <c r="U747" s="1"/>
      <c r="V747" s="1"/>
      <c r="W747" s="1"/>
      <c r="X747" s="1"/>
      <c r="Y747" s="1"/>
    </row>
    <row r="748" spans="1:25" ht="9.75" customHeight="1">
      <c r="A748" s="1"/>
      <c r="B748" s="72"/>
      <c r="C748" s="124"/>
      <c r="D748" s="1"/>
      <c r="E748" s="1"/>
      <c r="F748" s="1"/>
      <c r="G748" s="1"/>
      <c r="H748" s="1"/>
      <c r="I748" s="1"/>
      <c r="J748" s="1"/>
      <c r="K748" s="1"/>
      <c r="L748" s="1"/>
      <c r="M748" s="1"/>
      <c r="N748" s="1"/>
      <c r="O748" s="1"/>
      <c r="P748" s="1"/>
      <c r="Q748" s="1"/>
      <c r="R748" s="1"/>
      <c r="S748" s="1"/>
      <c r="T748" s="1"/>
      <c r="U748" s="1"/>
      <c r="V748" s="1"/>
      <c r="W748" s="1"/>
      <c r="X748" s="1"/>
      <c r="Y748" s="1"/>
    </row>
    <row r="749" spans="1:25" ht="9.75" customHeight="1">
      <c r="A749" s="1"/>
      <c r="B749" s="72"/>
      <c r="C749" s="124"/>
      <c r="D749" s="1"/>
      <c r="E749" s="1"/>
      <c r="F749" s="1"/>
      <c r="G749" s="1"/>
      <c r="H749" s="1"/>
      <c r="I749" s="1"/>
      <c r="J749" s="1"/>
      <c r="K749" s="1"/>
      <c r="L749" s="1"/>
      <c r="M749" s="1"/>
      <c r="N749" s="1"/>
      <c r="O749" s="1"/>
      <c r="P749" s="1"/>
      <c r="Q749" s="1"/>
      <c r="R749" s="1"/>
      <c r="S749" s="1"/>
      <c r="T749" s="1"/>
      <c r="U749" s="1"/>
      <c r="V749" s="1"/>
      <c r="W749" s="1"/>
      <c r="X749" s="1"/>
      <c r="Y749" s="1"/>
    </row>
    <row r="750" spans="1:25" ht="9.75" customHeight="1">
      <c r="A750" s="1"/>
      <c r="B750" s="72"/>
      <c r="C750" s="124"/>
      <c r="D750" s="1"/>
      <c r="E750" s="1"/>
      <c r="F750" s="1"/>
      <c r="G750" s="1"/>
      <c r="H750" s="1"/>
      <c r="I750" s="1"/>
      <c r="J750" s="1"/>
      <c r="K750" s="1"/>
      <c r="L750" s="1"/>
      <c r="M750" s="1"/>
      <c r="N750" s="1"/>
      <c r="O750" s="1"/>
      <c r="P750" s="1"/>
      <c r="Q750" s="1"/>
      <c r="R750" s="1"/>
      <c r="S750" s="1"/>
      <c r="T750" s="1"/>
      <c r="U750" s="1"/>
      <c r="V750" s="1"/>
      <c r="W750" s="1"/>
      <c r="X750" s="1"/>
      <c r="Y750" s="1"/>
    </row>
    <row r="751" spans="1:25" ht="9.75" customHeight="1">
      <c r="A751" s="1"/>
      <c r="B751" s="72"/>
      <c r="C751" s="124"/>
      <c r="D751" s="1"/>
      <c r="E751" s="1"/>
      <c r="F751" s="1"/>
      <c r="G751" s="1"/>
      <c r="H751" s="1"/>
      <c r="I751" s="1"/>
      <c r="J751" s="1"/>
      <c r="K751" s="1"/>
      <c r="L751" s="1"/>
      <c r="M751" s="1"/>
      <c r="N751" s="1"/>
      <c r="O751" s="1"/>
      <c r="P751" s="1"/>
      <c r="Q751" s="1"/>
      <c r="R751" s="1"/>
      <c r="S751" s="1"/>
      <c r="T751" s="1"/>
      <c r="U751" s="1"/>
      <c r="V751" s="1"/>
      <c r="W751" s="1"/>
      <c r="X751" s="1"/>
      <c r="Y751" s="1"/>
    </row>
    <row r="752" spans="1:25" ht="9.75" customHeight="1">
      <c r="A752" s="1"/>
      <c r="B752" s="72"/>
      <c r="C752" s="124"/>
      <c r="D752" s="1"/>
      <c r="E752" s="1"/>
      <c r="F752" s="1"/>
      <c r="G752" s="1"/>
      <c r="H752" s="1"/>
      <c r="I752" s="1"/>
      <c r="J752" s="1"/>
      <c r="K752" s="1"/>
      <c r="L752" s="1"/>
      <c r="M752" s="1"/>
      <c r="N752" s="1"/>
      <c r="O752" s="1"/>
      <c r="P752" s="1"/>
      <c r="Q752" s="1"/>
      <c r="R752" s="1"/>
      <c r="S752" s="1"/>
      <c r="T752" s="1"/>
      <c r="U752" s="1"/>
      <c r="V752" s="1"/>
      <c r="W752" s="1"/>
      <c r="X752" s="1"/>
      <c r="Y752" s="1"/>
    </row>
    <row r="753" spans="1:25" ht="9.75" customHeight="1">
      <c r="A753" s="1"/>
      <c r="B753" s="72"/>
      <c r="C753" s="124"/>
      <c r="D753" s="1"/>
      <c r="E753" s="1"/>
      <c r="F753" s="1"/>
      <c r="G753" s="1"/>
      <c r="H753" s="1"/>
      <c r="I753" s="1"/>
      <c r="J753" s="1"/>
      <c r="K753" s="1"/>
      <c r="L753" s="1"/>
      <c r="M753" s="1"/>
      <c r="N753" s="1"/>
      <c r="O753" s="1"/>
      <c r="P753" s="1"/>
      <c r="Q753" s="1"/>
      <c r="R753" s="1"/>
      <c r="S753" s="1"/>
      <c r="T753" s="1"/>
      <c r="U753" s="1"/>
      <c r="V753" s="1"/>
      <c r="W753" s="1"/>
      <c r="X753" s="1"/>
      <c r="Y753" s="1"/>
    </row>
    <row r="754" spans="1:25" ht="9.75" customHeight="1">
      <c r="A754" s="1"/>
      <c r="B754" s="72"/>
      <c r="C754" s="124"/>
      <c r="D754" s="1"/>
      <c r="E754" s="1"/>
      <c r="F754" s="1"/>
      <c r="G754" s="1"/>
      <c r="H754" s="1"/>
      <c r="I754" s="1"/>
      <c r="J754" s="1"/>
      <c r="K754" s="1"/>
      <c r="L754" s="1"/>
      <c r="M754" s="1"/>
      <c r="N754" s="1"/>
      <c r="O754" s="1"/>
      <c r="P754" s="1"/>
      <c r="Q754" s="1"/>
      <c r="R754" s="1"/>
      <c r="S754" s="1"/>
      <c r="T754" s="1"/>
      <c r="U754" s="1"/>
      <c r="V754" s="1"/>
      <c r="W754" s="1"/>
      <c r="X754" s="1"/>
      <c r="Y754" s="1"/>
    </row>
    <row r="755" spans="1:25" ht="9.75" customHeight="1">
      <c r="A755" s="1"/>
      <c r="B755" s="72"/>
      <c r="C755" s="124"/>
      <c r="D755" s="1"/>
      <c r="E755" s="1"/>
      <c r="F755" s="1"/>
      <c r="G755" s="1"/>
      <c r="H755" s="1"/>
      <c r="I755" s="1"/>
      <c r="J755" s="1"/>
      <c r="K755" s="1"/>
      <c r="L755" s="1"/>
      <c r="M755" s="1"/>
      <c r="N755" s="1"/>
      <c r="O755" s="1"/>
      <c r="P755" s="1"/>
      <c r="Q755" s="1"/>
      <c r="R755" s="1"/>
      <c r="S755" s="1"/>
      <c r="T755" s="1"/>
      <c r="U755" s="1"/>
      <c r="V755" s="1"/>
      <c r="W755" s="1"/>
      <c r="X755" s="1"/>
      <c r="Y755" s="1"/>
    </row>
    <row r="756" spans="1:25" ht="9.75" customHeight="1">
      <c r="A756" s="1"/>
      <c r="B756" s="72"/>
      <c r="C756" s="124"/>
      <c r="D756" s="1"/>
      <c r="E756" s="1"/>
      <c r="F756" s="1"/>
      <c r="G756" s="1"/>
      <c r="H756" s="1"/>
      <c r="I756" s="1"/>
      <c r="J756" s="1"/>
      <c r="K756" s="1"/>
      <c r="L756" s="1"/>
      <c r="M756" s="1"/>
      <c r="N756" s="1"/>
      <c r="O756" s="1"/>
      <c r="P756" s="1"/>
      <c r="Q756" s="1"/>
      <c r="R756" s="1"/>
      <c r="S756" s="1"/>
      <c r="T756" s="1"/>
      <c r="U756" s="1"/>
      <c r="V756" s="1"/>
      <c r="W756" s="1"/>
      <c r="X756" s="1"/>
      <c r="Y756" s="1"/>
    </row>
    <row r="757" spans="1:25" ht="9.75" customHeight="1">
      <c r="A757" s="1"/>
      <c r="B757" s="72"/>
      <c r="C757" s="124"/>
      <c r="D757" s="1"/>
      <c r="E757" s="1"/>
      <c r="F757" s="1"/>
      <c r="G757" s="1"/>
      <c r="H757" s="1"/>
      <c r="I757" s="1"/>
      <c r="J757" s="1"/>
      <c r="K757" s="1"/>
      <c r="L757" s="1"/>
      <c r="M757" s="1"/>
      <c r="N757" s="1"/>
      <c r="O757" s="1"/>
      <c r="P757" s="1"/>
      <c r="Q757" s="1"/>
      <c r="R757" s="1"/>
      <c r="S757" s="1"/>
      <c r="T757" s="1"/>
      <c r="U757" s="1"/>
      <c r="V757" s="1"/>
      <c r="W757" s="1"/>
      <c r="X757" s="1"/>
      <c r="Y757" s="1"/>
    </row>
    <row r="758" spans="1:25" ht="9.75" customHeight="1">
      <c r="A758" s="1"/>
      <c r="B758" s="72"/>
      <c r="C758" s="124"/>
      <c r="D758" s="1"/>
      <c r="E758" s="1"/>
      <c r="F758" s="1"/>
      <c r="G758" s="1"/>
      <c r="H758" s="1"/>
      <c r="I758" s="1"/>
      <c r="J758" s="1"/>
      <c r="K758" s="1"/>
      <c r="L758" s="1"/>
      <c r="M758" s="1"/>
      <c r="N758" s="1"/>
      <c r="O758" s="1"/>
      <c r="P758" s="1"/>
      <c r="Q758" s="1"/>
      <c r="R758" s="1"/>
      <c r="S758" s="1"/>
      <c r="T758" s="1"/>
      <c r="U758" s="1"/>
      <c r="V758" s="1"/>
      <c r="W758" s="1"/>
      <c r="X758" s="1"/>
      <c r="Y758" s="1"/>
    </row>
    <row r="759" spans="1:25" ht="9.75" customHeight="1">
      <c r="A759" s="1"/>
      <c r="B759" s="72"/>
      <c r="C759" s="124"/>
      <c r="D759" s="1"/>
      <c r="E759" s="1"/>
      <c r="F759" s="1"/>
      <c r="G759" s="1"/>
      <c r="H759" s="1"/>
      <c r="I759" s="1"/>
      <c r="J759" s="1"/>
      <c r="K759" s="1"/>
      <c r="L759" s="1"/>
      <c r="M759" s="1"/>
      <c r="N759" s="1"/>
      <c r="O759" s="1"/>
      <c r="P759" s="1"/>
      <c r="Q759" s="1"/>
      <c r="R759" s="1"/>
      <c r="S759" s="1"/>
      <c r="T759" s="1"/>
      <c r="U759" s="1"/>
      <c r="V759" s="1"/>
      <c r="W759" s="1"/>
      <c r="X759" s="1"/>
      <c r="Y759" s="1"/>
    </row>
    <row r="760" spans="1:25" ht="9.75" customHeight="1">
      <c r="A760" s="1"/>
      <c r="B760" s="72"/>
      <c r="C760" s="124"/>
      <c r="D760" s="1"/>
      <c r="E760" s="1"/>
      <c r="F760" s="1"/>
      <c r="G760" s="1"/>
      <c r="H760" s="1"/>
      <c r="I760" s="1"/>
      <c r="J760" s="1"/>
      <c r="K760" s="1"/>
      <c r="L760" s="1"/>
      <c r="M760" s="1"/>
      <c r="N760" s="1"/>
      <c r="O760" s="1"/>
      <c r="P760" s="1"/>
      <c r="Q760" s="1"/>
      <c r="R760" s="1"/>
      <c r="S760" s="1"/>
      <c r="T760" s="1"/>
      <c r="U760" s="1"/>
      <c r="V760" s="1"/>
      <c r="W760" s="1"/>
      <c r="X760" s="1"/>
      <c r="Y760" s="1"/>
    </row>
    <row r="761" spans="1:25" ht="9.75" customHeight="1">
      <c r="A761" s="1"/>
      <c r="B761" s="72"/>
      <c r="C761" s="124"/>
      <c r="D761" s="1"/>
      <c r="E761" s="1"/>
      <c r="F761" s="1"/>
      <c r="G761" s="1"/>
      <c r="H761" s="1"/>
      <c r="I761" s="1"/>
      <c r="J761" s="1"/>
      <c r="K761" s="1"/>
      <c r="L761" s="1"/>
      <c r="M761" s="1"/>
      <c r="N761" s="1"/>
      <c r="O761" s="1"/>
      <c r="P761" s="1"/>
      <c r="Q761" s="1"/>
      <c r="R761" s="1"/>
      <c r="S761" s="1"/>
      <c r="T761" s="1"/>
      <c r="U761" s="1"/>
      <c r="V761" s="1"/>
      <c r="W761" s="1"/>
      <c r="X761" s="1"/>
      <c r="Y761" s="1"/>
    </row>
    <row r="762" spans="1:25" ht="9.75" customHeight="1">
      <c r="A762" s="1"/>
      <c r="B762" s="72"/>
      <c r="C762" s="124"/>
      <c r="D762" s="1"/>
      <c r="E762" s="1"/>
      <c r="F762" s="1"/>
      <c r="G762" s="1"/>
      <c r="H762" s="1"/>
      <c r="I762" s="1"/>
      <c r="J762" s="1"/>
      <c r="K762" s="1"/>
      <c r="L762" s="1"/>
      <c r="M762" s="1"/>
      <c r="N762" s="1"/>
      <c r="O762" s="1"/>
      <c r="P762" s="1"/>
      <c r="Q762" s="1"/>
      <c r="R762" s="1"/>
      <c r="S762" s="1"/>
      <c r="T762" s="1"/>
      <c r="U762" s="1"/>
      <c r="V762" s="1"/>
      <c r="W762" s="1"/>
      <c r="X762" s="1"/>
      <c r="Y762" s="1"/>
    </row>
    <row r="763" spans="1:25" ht="9.75" customHeight="1">
      <c r="A763" s="1"/>
      <c r="B763" s="72"/>
      <c r="C763" s="124"/>
      <c r="D763" s="1"/>
      <c r="E763" s="1"/>
      <c r="F763" s="1"/>
      <c r="G763" s="1"/>
      <c r="H763" s="1"/>
      <c r="I763" s="1"/>
      <c r="J763" s="1"/>
      <c r="K763" s="1"/>
      <c r="L763" s="1"/>
      <c r="M763" s="1"/>
      <c r="N763" s="1"/>
      <c r="O763" s="1"/>
      <c r="P763" s="1"/>
      <c r="Q763" s="1"/>
      <c r="R763" s="1"/>
      <c r="S763" s="1"/>
      <c r="T763" s="1"/>
      <c r="U763" s="1"/>
      <c r="V763" s="1"/>
      <c r="W763" s="1"/>
      <c r="X763" s="1"/>
      <c r="Y763" s="1"/>
    </row>
    <row r="764" spans="1:25" ht="9.75" customHeight="1">
      <c r="A764" s="1"/>
      <c r="B764" s="72"/>
      <c r="C764" s="124"/>
      <c r="D764" s="1"/>
      <c r="E764" s="1"/>
      <c r="F764" s="1"/>
      <c r="G764" s="1"/>
      <c r="H764" s="1"/>
      <c r="I764" s="1"/>
      <c r="J764" s="1"/>
      <c r="K764" s="1"/>
      <c r="L764" s="1"/>
      <c r="M764" s="1"/>
      <c r="N764" s="1"/>
      <c r="O764" s="1"/>
      <c r="P764" s="1"/>
      <c r="Q764" s="1"/>
      <c r="R764" s="1"/>
      <c r="S764" s="1"/>
      <c r="T764" s="1"/>
      <c r="U764" s="1"/>
      <c r="V764" s="1"/>
      <c r="W764" s="1"/>
      <c r="X764" s="1"/>
      <c r="Y764" s="1"/>
    </row>
    <row r="765" spans="1:25" ht="9.75" customHeight="1">
      <c r="A765" s="1"/>
      <c r="B765" s="72"/>
      <c r="C765" s="124"/>
      <c r="D765" s="1"/>
      <c r="E765" s="1"/>
      <c r="F765" s="1"/>
      <c r="G765" s="1"/>
      <c r="H765" s="1"/>
      <c r="I765" s="1"/>
      <c r="J765" s="1"/>
      <c r="K765" s="1"/>
      <c r="L765" s="1"/>
      <c r="M765" s="1"/>
      <c r="N765" s="1"/>
      <c r="O765" s="1"/>
      <c r="P765" s="1"/>
      <c r="Q765" s="1"/>
      <c r="R765" s="1"/>
      <c r="S765" s="1"/>
      <c r="T765" s="1"/>
      <c r="U765" s="1"/>
      <c r="V765" s="1"/>
      <c r="W765" s="1"/>
      <c r="X765" s="1"/>
      <c r="Y765" s="1"/>
    </row>
    <row r="766" spans="1:25" ht="9.75" customHeight="1">
      <c r="A766" s="1"/>
      <c r="B766" s="72"/>
      <c r="C766" s="124"/>
      <c r="D766" s="1"/>
      <c r="E766" s="1"/>
      <c r="F766" s="1"/>
      <c r="G766" s="1"/>
      <c r="H766" s="1"/>
      <c r="I766" s="1"/>
      <c r="J766" s="1"/>
      <c r="K766" s="1"/>
      <c r="L766" s="1"/>
      <c r="M766" s="1"/>
      <c r="N766" s="1"/>
      <c r="O766" s="1"/>
      <c r="P766" s="1"/>
      <c r="Q766" s="1"/>
      <c r="R766" s="1"/>
      <c r="S766" s="1"/>
      <c r="T766" s="1"/>
      <c r="U766" s="1"/>
      <c r="V766" s="1"/>
      <c r="W766" s="1"/>
      <c r="X766" s="1"/>
      <c r="Y766" s="1"/>
    </row>
    <row r="767" spans="1:25" ht="9.75" customHeight="1">
      <c r="A767" s="1"/>
      <c r="B767" s="72"/>
      <c r="C767" s="124"/>
      <c r="D767" s="1"/>
      <c r="E767" s="1"/>
      <c r="F767" s="1"/>
      <c r="G767" s="1"/>
      <c r="H767" s="1"/>
      <c r="I767" s="1"/>
      <c r="J767" s="1"/>
      <c r="K767" s="1"/>
      <c r="L767" s="1"/>
      <c r="M767" s="1"/>
      <c r="N767" s="1"/>
      <c r="O767" s="1"/>
      <c r="P767" s="1"/>
      <c r="Q767" s="1"/>
      <c r="R767" s="1"/>
      <c r="S767" s="1"/>
      <c r="T767" s="1"/>
      <c r="U767" s="1"/>
      <c r="V767" s="1"/>
      <c r="W767" s="1"/>
      <c r="X767" s="1"/>
      <c r="Y767" s="1"/>
    </row>
    <row r="768" spans="1:25" ht="9.75" customHeight="1">
      <c r="A768" s="1"/>
      <c r="B768" s="72"/>
      <c r="C768" s="124"/>
      <c r="D768" s="1"/>
      <c r="E768" s="1"/>
      <c r="F768" s="1"/>
      <c r="G768" s="1"/>
      <c r="H768" s="1"/>
      <c r="I768" s="1"/>
      <c r="J768" s="1"/>
      <c r="K768" s="1"/>
      <c r="L768" s="1"/>
      <c r="M768" s="1"/>
      <c r="N768" s="1"/>
      <c r="O768" s="1"/>
      <c r="P768" s="1"/>
      <c r="Q768" s="1"/>
      <c r="R768" s="1"/>
      <c r="S768" s="1"/>
      <c r="T768" s="1"/>
      <c r="U768" s="1"/>
      <c r="V768" s="1"/>
      <c r="W768" s="1"/>
      <c r="X768" s="1"/>
      <c r="Y768" s="1"/>
    </row>
    <row r="769" spans="1:25" ht="9.75" customHeight="1">
      <c r="A769" s="1"/>
      <c r="B769" s="72"/>
      <c r="C769" s="124"/>
      <c r="D769" s="1"/>
      <c r="E769" s="1"/>
      <c r="F769" s="1"/>
      <c r="G769" s="1"/>
      <c r="H769" s="1"/>
      <c r="I769" s="1"/>
      <c r="J769" s="1"/>
      <c r="K769" s="1"/>
      <c r="L769" s="1"/>
      <c r="M769" s="1"/>
      <c r="N769" s="1"/>
      <c r="O769" s="1"/>
      <c r="P769" s="1"/>
      <c r="Q769" s="1"/>
      <c r="R769" s="1"/>
      <c r="S769" s="1"/>
      <c r="T769" s="1"/>
      <c r="U769" s="1"/>
      <c r="V769" s="1"/>
      <c r="W769" s="1"/>
      <c r="X769" s="1"/>
      <c r="Y769" s="1"/>
    </row>
    <row r="770" spans="1:25" ht="9.75" customHeight="1">
      <c r="A770" s="1"/>
      <c r="B770" s="72"/>
      <c r="C770" s="124"/>
      <c r="D770" s="1"/>
      <c r="E770" s="1"/>
      <c r="F770" s="1"/>
      <c r="G770" s="1"/>
      <c r="H770" s="1"/>
      <c r="I770" s="1"/>
      <c r="J770" s="1"/>
      <c r="K770" s="1"/>
      <c r="L770" s="1"/>
      <c r="M770" s="1"/>
      <c r="N770" s="1"/>
      <c r="O770" s="1"/>
      <c r="P770" s="1"/>
      <c r="Q770" s="1"/>
      <c r="R770" s="1"/>
      <c r="S770" s="1"/>
      <c r="T770" s="1"/>
      <c r="U770" s="1"/>
      <c r="V770" s="1"/>
      <c r="W770" s="1"/>
      <c r="X770" s="1"/>
      <c r="Y770" s="1"/>
    </row>
    <row r="771" spans="1:25" ht="9.75" customHeight="1">
      <c r="A771" s="1"/>
      <c r="B771" s="72"/>
      <c r="C771" s="124"/>
      <c r="D771" s="1"/>
      <c r="E771" s="1"/>
      <c r="F771" s="1"/>
      <c r="G771" s="1"/>
      <c r="H771" s="1"/>
      <c r="I771" s="1"/>
      <c r="J771" s="1"/>
      <c r="K771" s="1"/>
      <c r="L771" s="1"/>
      <c r="M771" s="1"/>
      <c r="N771" s="1"/>
      <c r="O771" s="1"/>
      <c r="P771" s="1"/>
      <c r="Q771" s="1"/>
      <c r="R771" s="1"/>
      <c r="S771" s="1"/>
      <c r="T771" s="1"/>
      <c r="U771" s="1"/>
      <c r="V771" s="1"/>
      <c r="W771" s="1"/>
      <c r="X771" s="1"/>
      <c r="Y771" s="1"/>
    </row>
    <row r="772" spans="1:25" ht="9.75" customHeight="1">
      <c r="A772" s="1"/>
      <c r="B772" s="72"/>
      <c r="C772" s="124"/>
      <c r="D772" s="1"/>
      <c r="E772" s="1"/>
      <c r="F772" s="1"/>
      <c r="G772" s="1"/>
      <c r="H772" s="1"/>
      <c r="I772" s="1"/>
      <c r="J772" s="1"/>
      <c r="K772" s="1"/>
      <c r="L772" s="1"/>
      <c r="M772" s="1"/>
      <c r="N772" s="1"/>
      <c r="O772" s="1"/>
      <c r="P772" s="1"/>
      <c r="Q772" s="1"/>
      <c r="R772" s="1"/>
      <c r="S772" s="1"/>
      <c r="T772" s="1"/>
      <c r="U772" s="1"/>
      <c r="V772" s="1"/>
      <c r="W772" s="1"/>
      <c r="X772" s="1"/>
      <c r="Y772" s="1"/>
    </row>
    <row r="773" spans="1:25" ht="9.75" customHeight="1">
      <c r="A773" s="1"/>
      <c r="B773" s="72"/>
      <c r="C773" s="124"/>
      <c r="D773" s="1"/>
      <c r="E773" s="1"/>
      <c r="F773" s="1"/>
      <c r="G773" s="1"/>
      <c r="H773" s="1"/>
      <c r="I773" s="1"/>
      <c r="J773" s="1"/>
      <c r="K773" s="1"/>
      <c r="L773" s="1"/>
      <c r="M773" s="1"/>
      <c r="N773" s="1"/>
      <c r="O773" s="1"/>
      <c r="P773" s="1"/>
      <c r="Q773" s="1"/>
      <c r="R773" s="1"/>
      <c r="S773" s="1"/>
      <c r="T773" s="1"/>
      <c r="U773" s="1"/>
      <c r="V773" s="1"/>
      <c r="W773" s="1"/>
      <c r="X773" s="1"/>
      <c r="Y773" s="1"/>
    </row>
    <row r="774" spans="1:25" ht="9.75" customHeight="1">
      <c r="A774" s="1"/>
      <c r="B774" s="72"/>
      <c r="C774" s="124"/>
      <c r="D774" s="1"/>
      <c r="E774" s="1"/>
      <c r="F774" s="1"/>
      <c r="G774" s="1"/>
      <c r="H774" s="1"/>
      <c r="I774" s="1"/>
      <c r="J774" s="1"/>
      <c r="K774" s="1"/>
      <c r="L774" s="1"/>
      <c r="M774" s="1"/>
      <c r="N774" s="1"/>
      <c r="O774" s="1"/>
      <c r="P774" s="1"/>
      <c r="Q774" s="1"/>
      <c r="R774" s="1"/>
      <c r="S774" s="1"/>
      <c r="T774" s="1"/>
      <c r="U774" s="1"/>
      <c r="V774" s="1"/>
      <c r="W774" s="1"/>
      <c r="X774" s="1"/>
      <c r="Y774" s="1"/>
    </row>
    <row r="775" spans="1:25" ht="9.75" customHeight="1">
      <c r="A775" s="1"/>
      <c r="B775" s="72"/>
      <c r="C775" s="124"/>
      <c r="D775" s="1"/>
      <c r="E775" s="1"/>
      <c r="F775" s="1"/>
      <c r="G775" s="1"/>
      <c r="H775" s="1"/>
      <c r="I775" s="1"/>
      <c r="J775" s="1"/>
      <c r="K775" s="1"/>
      <c r="L775" s="1"/>
      <c r="M775" s="1"/>
      <c r="N775" s="1"/>
      <c r="O775" s="1"/>
      <c r="P775" s="1"/>
      <c r="Q775" s="1"/>
      <c r="R775" s="1"/>
      <c r="S775" s="1"/>
      <c r="T775" s="1"/>
      <c r="U775" s="1"/>
      <c r="V775" s="1"/>
      <c r="W775" s="1"/>
      <c r="X775" s="1"/>
      <c r="Y775" s="1"/>
    </row>
    <row r="776" spans="1:25" ht="9.75" customHeight="1">
      <c r="A776" s="1"/>
      <c r="B776" s="72"/>
      <c r="C776" s="124"/>
      <c r="D776" s="1"/>
      <c r="E776" s="1"/>
      <c r="F776" s="1"/>
      <c r="G776" s="1"/>
      <c r="H776" s="1"/>
      <c r="I776" s="1"/>
      <c r="J776" s="1"/>
      <c r="K776" s="1"/>
      <c r="L776" s="1"/>
      <c r="M776" s="1"/>
      <c r="N776" s="1"/>
      <c r="O776" s="1"/>
      <c r="P776" s="1"/>
      <c r="Q776" s="1"/>
      <c r="R776" s="1"/>
      <c r="S776" s="1"/>
      <c r="T776" s="1"/>
      <c r="U776" s="1"/>
      <c r="V776" s="1"/>
      <c r="W776" s="1"/>
      <c r="X776" s="1"/>
      <c r="Y776" s="1"/>
    </row>
    <row r="777" spans="1:25" ht="9.75" customHeight="1">
      <c r="A777" s="1"/>
      <c r="B777" s="72"/>
      <c r="C777" s="124"/>
      <c r="D777" s="1"/>
      <c r="E777" s="1"/>
      <c r="F777" s="1"/>
      <c r="G777" s="1"/>
      <c r="H777" s="1"/>
      <c r="I777" s="1"/>
      <c r="J777" s="1"/>
      <c r="K777" s="1"/>
      <c r="L777" s="1"/>
      <c r="M777" s="1"/>
      <c r="N777" s="1"/>
      <c r="O777" s="1"/>
      <c r="P777" s="1"/>
      <c r="Q777" s="1"/>
      <c r="R777" s="1"/>
      <c r="S777" s="1"/>
      <c r="T777" s="1"/>
      <c r="U777" s="1"/>
      <c r="V777" s="1"/>
      <c r="W777" s="1"/>
      <c r="X777" s="1"/>
      <c r="Y777" s="1"/>
    </row>
    <row r="778" spans="1:25" ht="9.75" customHeight="1">
      <c r="A778" s="1"/>
      <c r="B778" s="72"/>
      <c r="C778" s="124"/>
      <c r="D778" s="1"/>
      <c r="E778" s="1"/>
      <c r="F778" s="1"/>
      <c r="G778" s="1"/>
      <c r="H778" s="1"/>
      <c r="I778" s="1"/>
      <c r="J778" s="1"/>
      <c r="K778" s="1"/>
      <c r="L778" s="1"/>
      <c r="M778" s="1"/>
      <c r="N778" s="1"/>
      <c r="O778" s="1"/>
      <c r="P778" s="1"/>
      <c r="Q778" s="1"/>
      <c r="R778" s="1"/>
      <c r="S778" s="1"/>
      <c r="T778" s="1"/>
      <c r="U778" s="1"/>
      <c r="V778" s="1"/>
      <c r="W778" s="1"/>
      <c r="X778" s="1"/>
      <c r="Y778" s="1"/>
    </row>
    <row r="779" spans="1:25" ht="9.75" customHeight="1">
      <c r="A779" s="1"/>
      <c r="B779" s="72"/>
      <c r="C779" s="124"/>
      <c r="D779" s="1"/>
      <c r="E779" s="1"/>
      <c r="F779" s="1"/>
      <c r="G779" s="1"/>
      <c r="H779" s="1"/>
      <c r="I779" s="1"/>
      <c r="J779" s="1"/>
      <c r="K779" s="1"/>
      <c r="L779" s="1"/>
      <c r="M779" s="1"/>
      <c r="N779" s="1"/>
      <c r="O779" s="1"/>
      <c r="P779" s="1"/>
      <c r="Q779" s="1"/>
      <c r="R779" s="1"/>
      <c r="S779" s="1"/>
      <c r="T779" s="1"/>
      <c r="U779" s="1"/>
      <c r="V779" s="1"/>
      <c r="W779" s="1"/>
      <c r="X779" s="1"/>
      <c r="Y779" s="1"/>
    </row>
    <row r="780" spans="1:25" ht="9.75" customHeight="1">
      <c r="A780" s="1"/>
      <c r="B780" s="72"/>
      <c r="C780" s="124"/>
      <c r="D780" s="1"/>
      <c r="E780" s="1"/>
      <c r="F780" s="1"/>
      <c r="G780" s="1"/>
      <c r="H780" s="1"/>
      <c r="I780" s="1"/>
      <c r="J780" s="1"/>
      <c r="K780" s="1"/>
      <c r="L780" s="1"/>
      <c r="M780" s="1"/>
      <c r="N780" s="1"/>
      <c r="O780" s="1"/>
      <c r="P780" s="1"/>
      <c r="Q780" s="1"/>
      <c r="R780" s="1"/>
      <c r="S780" s="1"/>
      <c r="T780" s="1"/>
      <c r="U780" s="1"/>
      <c r="V780" s="1"/>
      <c r="W780" s="1"/>
      <c r="X780" s="1"/>
      <c r="Y780" s="1"/>
    </row>
    <row r="781" spans="1:25" ht="9.75" customHeight="1">
      <c r="A781" s="1"/>
      <c r="B781" s="72"/>
      <c r="C781" s="124"/>
      <c r="D781" s="1"/>
      <c r="E781" s="1"/>
      <c r="F781" s="1"/>
      <c r="G781" s="1"/>
      <c r="H781" s="1"/>
      <c r="I781" s="1"/>
      <c r="J781" s="1"/>
      <c r="K781" s="1"/>
      <c r="L781" s="1"/>
      <c r="M781" s="1"/>
      <c r="N781" s="1"/>
      <c r="O781" s="1"/>
      <c r="P781" s="1"/>
      <c r="Q781" s="1"/>
      <c r="R781" s="1"/>
      <c r="S781" s="1"/>
      <c r="T781" s="1"/>
      <c r="U781" s="1"/>
      <c r="V781" s="1"/>
      <c r="W781" s="1"/>
      <c r="X781" s="1"/>
      <c r="Y781" s="1"/>
    </row>
    <row r="782" spans="1:25" ht="9.75" customHeight="1">
      <c r="A782" s="1"/>
      <c r="B782" s="72"/>
      <c r="C782" s="124"/>
      <c r="D782" s="1"/>
      <c r="E782" s="1"/>
      <c r="F782" s="1"/>
      <c r="G782" s="1"/>
      <c r="H782" s="1"/>
      <c r="I782" s="1"/>
      <c r="J782" s="1"/>
      <c r="K782" s="1"/>
      <c r="L782" s="1"/>
      <c r="M782" s="1"/>
      <c r="N782" s="1"/>
      <c r="O782" s="1"/>
      <c r="P782" s="1"/>
      <c r="Q782" s="1"/>
      <c r="R782" s="1"/>
      <c r="S782" s="1"/>
      <c r="T782" s="1"/>
      <c r="U782" s="1"/>
      <c r="V782" s="1"/>
      <c r="W782" s="1"/>
      <c r="X782" s="1"/>
      <c r="Y782" s="1"/>
    </row>
    <row r="783" spans="1:25" ht="9.75" customHeight="1">
      <c r="A783" s="1"/>
      <c r="B783" s="72"/>
      <c r="C783" s="124"/>
      <c r="D783" s="1"/>
      <c r="E783" s="1"/>
      <c r="F783" s="1"/>
      <c r="G783" s="1"/>
      <c r="H783" s="1"/>
      <c r="I783" s="1"/>
      <c r="J783" s="1"/>
      <c r="K783" s="1"/>
      <c r="L783" s="1"/>
      <c r="M783" s="1"/>
      <c r="N783" s="1"/>
      <c r="O783" s="1"/>
      <c r="P783" s="1"/>
      <c r="Q783" s="1"/>
      <c r="R783" s="1"/>
      <c r="S783" s="1"/>
      <c r="T783" s="1"/>
      <c r="U783" s="1"/>
      <c r="V783" s="1"/>
      <c r="W783" s="1"/>
      <c r="X783" s="1"/>
      <c r="Y783" s="1"/>
    </row>
    <row r="784" spans="1:25" ht="9.75" customHeight="1">
      <c r="A784" s="1"/>
      <c r="B784" s="72"/>
      <c r="C784" s="124"/>
      <c r="D784" s="1"/>
      <c r="E784" s="1"/>
      <c r="F784" s="1"/>
      <c r="G784" s="1"/>
      <c r="H784" s="1"/>
      <c r="I784" s="1"/>
      <c r="J784" s="1"/>
      <c r="K784" s="1"/>
      <c r="L784" s="1"/>
      <c r="M784" s="1"/>
      <c r="N784" s="1"/>
      <c r="O784" s="1"/>
      <c r="P784" s="1"/>
      <c r="Q784" s="1"/>
      <c r="R784" s="1"/>
      <c r="S784" s="1"/>
      <c r="T784" s="1"/>
      <c r="U784" s="1"/>
      <c r="V784" s="1"/>
      <c r="W784" s="1"/>
      <c r="X784" s="1"/>
      <c r="Y784" s="1"/>
    </row>
    <row r="785" spans="1:25" ht="9.75" customHeight="1">
      <c r="A785" s="1"/>
      <c r="B785" s="72"/>
      <c r="C785" s="124"/>
      <c r="D785" s="1"/>
      <c r="E785" s="1"/>
      <c r="F785" s="1"/>
      <c r="G785" s="1"/>
      <c r="H785" s="1"/>
      <c r="I785" s="1"/>
      <c r="J785" s="1"/>
      <c r="K785" s="1"/>
      <c r="L785" s="1"/>
      <c r="M785" s="1"/>
      <c r="N785" s="1"/>
      <c r="O785" s="1"/>
      <c r="P785" s="1"/>
      <c r="Q785" s="1"/>
      <c r="R785" s="1"/>
      <c r="S785" s="1"/>
      <c r="T785" s="1"/>
      <c r="U785" s="1"/>
      <c r="V785" s="1"/>
      <c r="W785" s="1"/>
      <c r="X785" s="1"/>
      <c r="Y785" s="1"/>
    </row>
    <row r="786" spans="1:25" ht="9.75" customHeight="1">
      <c r="A786" s="1"/>
      <c r="B786" s="72"/>
      <c r="C786" s="124"/>
      <c r="D786" s="1"/>
      <c r="E786" s="1"/>
      <c r="F786" s="1"/>
      <c r="G786" s="1"/>
      <c r="H786" s="1"/>
      <c r="I786" s="1"/>
      <c r="J786" s="1"/>
      <c r="K786" s="1"/>
      <c r="L786" s="1"/>
      <c r="M786" s="1"/>
      <c r="N786" s="1"/>
      <c r="O786" s="1"/>
      <c r="P786" s="1"/>
      <c r="Q786" s="1"/>
      <c r="R786" s="1"/>
      <c r="S786" s="1"/>
      <c r="T786" s="1"/>
      <c r="U786" s="1"/>
      <c r="V786" s="1"/>
      <c r="W786" s="1"/>
      <c r="X786" s="1"/>
      <c r="Y786" s="1"/>
    </row>
    <row r="787" spans="1:25" ht="9.75" customHeight="1">
      <c r="A787" s="1"/>
      <c r="B787" s="72"/>
      <c r="C787" s="124"/>
      <c r="D787" s="1"/>
      <c r="E787" s="1"/>
      <c r="F787" s="1"/>
      <c r="G787" s="1"/>
      <c r="H787" s="1"/>
      <c r="I787" s="1"/>
      <c r="J787" s="1"/>
      <c r="K787" s="1"/>
      <c r="L787" s="1"/>
      <c r="M787" s="1"/>
      <c r="N787" s="1"/>
      <c r="O787" s="1"/>
      <c r="P787" s="1"/>
      <c r="Q787" s="1"/>
      <c r="R787" s="1"/>
      <c r="S787" s="1"/>
      <c r="T787" s="1"/>
      <c r="U787" s="1"/>
      <c r="V787" s="1"/>
      <c r="W787" s="1"/>
      <c r="X787" s="1"/>
      <c r="Y787" s="1"/>
    </row>
    <row r="788" spans="1:25" ht="9.75" customHeight="1">
      <c r="A788" s="1"/>
      <c r="B788" s="72"/>
      <c r="C788" s="124"/>
      <c r="D788" s="1"/>
      <c r="E788" s="1"/>
      <c r="F788" s="1"/>
      <c r="G788" s="1"/>
      <c r="H788" s="1"/>
      <c r="I788" s="1"/>
      <c r="J788" s="1"/>
      <c r="K788" s="1"/>
      <c r="L788" s="1"/>
      <c r="M788" s="1"/>
      <c r="N788" s="1"/>
      <c r="O788" s="1"/>
      <c r="P788" s="1"/>
      <c r="Q788" s="1"/>
      <c r="R788" s="1"/>
      <c r="S788" s="1"/>
      <c r="T788" s="1"/>
      <c r="U788" s="1"/>
      <c r="V788" s="1"/>
      <c r="W788" s="1"/>
      <c r="X788" s="1"/>
      <c r="Y788" s="1"/>
    </row>
    <row r="789" spans="1:25" ht="9.75" customHeight="1">
      <c r="A789" s="1"/>
      <c r="B789" s="72"/>
      <c r="C789" s="124"/>
      <c r="D789" s="1"/>
      <c r="E789" s="1"/>
      <c r="F789" s="1"/>
      <c r="G789" s="1"/>
      <c r="H789" s="1"/>
      <c r="I789" s="1"/>
      <c r="J789" s="1"/>
      <c r="K789" s="1"/>
      <c r="L789" s="1"/>
      <c r="M789" s="1"/>
      <c r="N789" s="1"/>
      <c r="O789" s="1"/>
      <c r="P789" s="1"/>
      <c r="Q789" s="1"/>
      <c r="R789" s="1"/>
      <c r="S789" s="1"/>
      <c r="T789" s="1"/>
      <c r="U789" s="1"/>
      <c r="V789" s="1"/>
      <c r="W789" s="1"/>
      <c r="X789" s="1"/>
      <c r="Y789" s="1"/>
    </row>
    <row r="790" spans="1:25" ht="9.75" customHeight="1">
      <c r="A790" s="1"/>
      <c r="B790" s="72"/>
      <c r="C790" s="124"/>
      <c r="D790" s="1"/>
      <c r="E790" s="1"/>
      <c r="F790" s="1"/>
      <c r="G790" s="1"/>
      <c r="H790" s="1"/>
      <c r="I790" s="1"/>
      <c r="J790" s="1"/>
      <c r="K790" s="1"/>
      <c r="L790" s="1"/>
      <c r="M790" s="1"/>
      <c r="N790" s="1"/>
      <c r="O790" s="1"/>
      <c r="P790" s="1"/>
      <c r="Q790" s="1"/>
      <c r="R790" s="1"/>
      <c r="S790" s="1"/>
      <c r="T790" s="1"/>
      <c r="U790" s="1"/>
      <c r="V790" s="1"/>
      <c r="W790" s="1"/>
      <c r="X790" s="1"/>
      <c r="Y790" s="1"/>
    </row>
    <row r="791" spans="1:25" ht="9.75" customHeight="1">
      <c r="A791" s="1"/>
      <c r="B791" s="72"/>
      <c r="C791" s="124"/>
      <c r="D791" s="1"/>
      <c r="E791" s="1"/>
      <c r="F791" s="1"/>
      <c r="G791" s="1"/>
      <c r="H791" s="1"/>
      <c r="I791" s="1"/>
      <c r="J791" s="1"/>
      <c r="K791" s="1"/>
      <c r="L791" s="1"/>
      <c r="M791" s="1"/>
      <c r="N791" s="1"/>
      <c r="O791" s="1"/>
      <c r="P791" s="1"/>
      <c r="Q791" s="1"/>
      <c r="R791" s="1"/>
      <c r="S791" s="1"/>
      <c r="T791" s="1"/>
      <c r="U791" s="1"/>
      <c r="V791" s="1"/>
      <c r="W791" s="1"/>
      <c r="X791" s="1"/>
      <c r="Y791" s="1"/>
    </row>
    <row r="792" spans="1:25" ht="9.75" customHeight="1">
      <c r="A792" s="1"/>
      <c r="B792" s="72"/>
      <c r="C792" s="124"/>
      <c r="D792" s="1"/>
      <c r="E792" s="1"/>
      <c r="F792" s="1"/>
      <c r="G792" s="1"/>
      <c r="H792" s="1"/>
      <c r="I792" s="1"/>
      <c r="J792" s="1"/>
      <c r="K792" s="1"/>
      <c r="L792" s="1"/>
      <c r="M792" s="1"/>
      <c r="N792" s="1"/>
      <c r="O792" s="1"/>
      <c r="P792" s="1"/>
      <c r="Q792" s="1"/>
      <c r="R792" s="1"/>
      <c r="S792" s="1"/>
      <c r="T792" s="1"/>
      <c r="U792" s="1"/>
      <c r="V792" s="1"/>
      <c r="W792" s="1"/>
      <c r="X792" s="1"/>
      <c r="Y792" s="1"/>
    </row>
    <row r="793" spans="1:25" ht="9.75" customHeight="1">
      <c r="A793" s="1"/>
      <c r="B793" s="72"/>
      <c r="C793" s="124"/>
      <c r="D793" s="1"/>
      <c r="E793" s="1"/>
      <c r="F793" s="1"/>
      <c r="G793" s="1"/>
      <c r="H793" s="1"/>
      <c r="I793" s="1"/>
      <c r="J793" s="1"/>
      <c r="K793" s="1"/>
      <c r="L793" s="1"/>
      <c r="M793" s="1"/>
      <c r="N793" s="1"/>
      <c r="O793" s="1"/>
      <c r="P793" s="1"/>
      <c r="Q793" s="1"/>
      <c r="R793" s="1"/>
      <c r="S793" s="1"/>
      <c r="T793" s="1"/>
      <c r="U793" s="1"/>
      <c r="V793" s="1"/>
      <c r="W793" s="1"/>
      <c r="X793" s="1"/>
      <c r="Y793" s="1"/>
    </row>
    <row r="794" spans="1:25" ht="9.75" customHeight="1">
      <c r="A794" s="1"/>
      <c r="B794" s="72"/>
      <c r="C794" s="124"/>
      <c r="D794" s="1"/>
      <c r="E794" s="1"/>
      <c r="F794" s="1"/>
      <c r="G794" s="1"/>
      <c r="H794" s="1"/>
      <c r="I794" s="1"/>
      <c r="J794" s="1"/>
      <c r="K794" s="1"/>
      <c r="L794" s="1"/>
      <c r="M794" s="1"/>
      <c r="N794" s="1"/>
      <c r="O794" s="1"/>
      <c r="P794" s="1"/>
      <c r="Q794" s="1"/>
      <c r="R794" s="1"/>
      <c r="S794" s="1"/>
      <c r="T794" s="1"/>
      <c r="U794" s="1"/>
      <c r="V794" s="1"/>
      <c r="W794" s="1"/>
      <c r="X794" s="1"/>
      <c r="Y794" s="1"/>
    </row>
    <row r="795" spans="1:25" ht="9.75" customHeight="1">
      <c r="A795" s="1"/>
      <c r="B795" s="72"/>
      <c r="C795" s="124"/>
      <c r="D795" s="1"/>
      <c r="E795" s="1"/>
      <c r="F795" s="1"/>
      <c r="G795" s="1"/>
      <c r="H795" s="1"/>
      <c r="I795" s="1"/>
      <c r="J795" s="1"/>
      <c r="K795" s="1"/>
      <c r="L795" s="1"/>
      <c r="M795" s="1"/>
      <c r="N795" s="1"/>
      <c r="O795" s="1"/>
      <c r="P795" s="1"/>
      <c r="Q795" s="1"/>
      <c r="R795" s="1"/>
      <c r="S795" s="1"/>
      <c r="T795" s="1"/>
      <c r="U795" s="1"/>
      <c r="V795" s="1"/>
      <c r="W795" s="1"/>
      <c r="X795" s="1"/>
      <c r="Y795" s="1"/>
    </row>
    <row r="796" spans="1:25" ht="9.75" customHeight="1">
      <c r="A796" s="1"/>
      <c r="B796" s="72"/>
      <c r="C796" s="124"/>
      <c r="D796" s="1"/>
      <c r="E796" s="1"/>
      <c r="F796" s="1"/>
      <c r="G796" s="1"/>
      <c r="H796" s="1"/>
      <c r="I796" s="1"/>
      <c r="J796" s="1"/>
      <c r="K796" s="1"/>
      <c r="L796" s="1"/>
      <c r="M796" s="1"/>
      <c r="N796" s="1"/>
      <c r="O796" s="1"/>
      <c r="P796" s="1"/>
      <c r="Q796" s="1"/>
      <c r="R796" s="1"/>
      <c r="S796" s="1"/>
      <c r="T796" s="1"/>
      <c r="U796" s="1"/>
      <c r="V796" s="1"/>
      <c r="W796" s="1"/>
      <c r="X796" s="1"/>
      <c r="Y796" s="1"/>
    </row>
    <row r="797" spans="1:25" ht="9.75" customHeight="1">
      <c r="A797" s="1"/>
      <c r="B797" s="72"/>
      <c r="C797" s="124"/>
      <c r="D797" s="1"/>
      <c r="E797" s="1"/>
      <c r="F797" s="1"/>
      <c r="G797" s="1"/>
      <c r="H797" s="1"/>
      <c r="I797" s="1"/>
      <c r="J797" s="1"/>
      <c r="K797" s="1"/>
      <c r="L797" s="1"/>
      <c r="M797" s="1"/>
      <c r="N797" s="1"/>
      <c r="O797" s="1"/>
      <c r="P797" s="1"/>
      <c r="Q797" s="1"/>
      <c r="R797" s="1"/>
      <c r="S797" s="1"/>
      <c r="T797" s="1"/>
      <c r="U797" s="1"/>
      <c r="V797" s="1"/>
      <c r="W797" s="1"/>
      <c r="X797" s="1"/>
      <c r="Y797" s="1"/>
    </row>
    <row r="798" spans="1:25" ht="9.75" customHeight="1">
      <c r="A798" s="1"/>
      <c r="B798" s="72"/>
      <c r="C798" s="124"/>
      <c r="D798" s="1"/>
      <c r="E798" s="1"/>
      <c r="F798" s="1"/>
      <c r="G798" s="1"/>
      <c r="H798" s="1"/>
      <c r="I798" s="1"/>
      <c r="J798" s="1"/>
      <c r="K798" s="1"/>
      <c r="L798" s="1"/>
      <c r="M798" s="1"/>
      <c r="N798" s="1"/>
      <c r="O798" s="1"/>
      <c r="P798" s="1"/>
      <c r="Q798" s="1"/>
      <c r="R798" s="1"/>
      <c r="S798" s="1"/>
      <c r="T798" s="1"/>
      <c r="U798" s="1"/>
      <c r="V798" s="1"/>
      <c r="W798" s="1"/>
      <c r="X798" s="1"/>
      <c r="Y798" s="1"/>
    </row>
    <row r="799" spans="1:25" ht="9.75" customHeight="1">
      <c r="A799" s="1"/>
      <c r="B799" s="72"/>
      <c r="C799" s="124"/>
      <c r="D799" s="1"/>
      <c r="E799" s="1"/>
      <c r="F799" s="1"/>
      <c r="G799" s="1"/>
      <c r="H799" s="1"/>
      <c r="I799" s="1"/>
      <c r="J799" s="1"/>
      <c r="K799" s="1"/>
      <c r="L799" s="1"/>
      <c r="M799" s="1"/>
      <c r="N799" s="1"/>
      <c r="O799" s="1"/>
      <c r="P799" s="1"/>
      <c r="Q799" s="1"/>
      <c r="R799" s="1"/>
      <c r="S799" s="1"/>
      <c r="T799" s="1"/>
      <c r="U799" s="1"/>
      <c r="V799" s="1"/>
      <c r="W799" s="1"/>
      <c r="X799" s="1"/>
      <c r="Y799" s="1"/>
    </row>
    <row r="800" spans="1:25" ht="9.75" customHeight="1">
      <c r="A800" s="1"/>
      <c r="B800" s="72"/>
      <c r="C800" s="124"/>
      <c r="D800" s="1"/>
      <c r="E800" s="1"/>
      <c r="F800" s="1"/>
      <c r="G800" s="1"/>
      <c r="H800" s="1"/>
      <c r="I800" s="1"/>
      <c r="J800" s="1"/>
      <c r="K800" s="1"/>
      <c r="L800" s="1"/>
      <c r="M800" s="1"/>
      <c r="N800" s="1"/>
      <c r="O800" s="1"/>
      <c r="P800" s="1"/>
      <c r="Q800" s="1"/>
      <c r="R800" s="1"/>
      <c r="S800" s="1"/>
      <c r="T800" s="1"/>
      <c r="U800" s="1"/>
      <c r="V800" s="1"/>
      <c r="W800" s="1"/>
      <c r="X800" s="1"/>
      <c r="Y800" s="1"/>
    </row>
    <row r="801" spans="1:25" ht="9.75" customHeight="1">
      <c r="A801" s="1"/>
      <c r="B801" s="72"/>
      <c r="C801" s="124"/>
      <c r="D801" s="1"/>
      <c r="E801" s="1"/>
      <c r="F801" s="1"/>
      <c r="G801" s="1"/>
      <c r="H801" s="1"/>
      <c r="I801" s="1"/>
      <c r="J801" s="1"/>
      <c r="K801" s="1"/>
      <c r="L801" s="1"/>
      <c r="M801" s="1"/>
      <c r="N801" s="1"/>
      <c r="O801" s="1"/>
      <c r="P801" s="1"/>
      <c r="Q801" s="1"/>
      <c r="R801" s="1"/>
      <c r="S801" s="1"/>
      <c r="T801" s="1"/>
      <c r="U801" s="1"/>
      <c r="V801" s="1"/>
      <c r="W801" s="1"/>
      <c r="X801" s="1"/>
      <c r="Y801" s="1"/>
    </row>
    <row r="802" spans="1:25" ht="9.75" customHeight="1">
      <c r="A802" s="1"/>
      <c r="B802" s="72"/>
      <c r="C802" s="124"/>
      <c r="D802" s="1"/>
      <c r="E802" s="1"/>
      <c r="F802" s="1"/>
      <c r="G802" s="1"/>
      <c r="H802" s="1"/>
      <c r="I802" s="1"/>
      <c r="J802" s="1"/>
      <c r="K802" s="1"/>
      <c r="L802" s="1"/>
      <c r="M802" s="1"/>
      <c r="N802" s="1"/>
      <c r="O802" s="1"/>
      <c r="P802" s="1"/>
      <c r="Q802" s="1"/>
      <c r="R802" s="1"/>
      <c r="S802" s="1"/>
      <c r="T802" s="1"/>
      <c r="U802" s="1"/>
      <c r="V802" s="1"/>
      <c r="W802" s="1"/>
      <c r="X802" s="1"/>
      <c r="Y802" s="1"/>
    </row>
    <row r="803" spans="1:25" ht="9.75" customHeight="1">
      <c r="A803" s="1"/>
      <c r="B803" s="72"/>
      <c r="C803" s="124"/>
      <c r="D803" s="1"/>
      <c r="E803" s="1"/>
      <c r="F803" s="1"/>
      <c r="G803" s="1"/>
      <c r="H803" s="1"/>
      <c r="I803" s="1"/>
      <c r="J803" s="1"/>
      <c r="K803" s="1"/>
      <c r="L803" s="1"/>
      <c r="M803" s="1"/>
      <c r="N803" s="1"/>
      <c r="O803" s="1"/>
      <c r="P803" s="1"/>
      <c r="Q803" s="1"/>
      <c r="R803" s="1"/>
      <c r="S803" s="1"/>
      <c r="T803" s="1"/>
      <c r="U803" s="1"/>
      <c r="V803" s="1"/>
      <c r="W803" s="1"/>
      <c r="X803" s="1"/>
      <c r="Y803" s="1"/>
    </row>
    <row r="804" spans="1:25" ht="9.75" customHeight="1">
      <c r="A804" s="1"/>
      <c r="B804" s="72"/>
      <c r="C804" s="124"/>
      <c r="D804" s="1"/>
      <c r="E804" s="1"/>
      <c r="F804" s="1"/>
      <c r="G804" s="1"/>
      <c r="H804" s="1"/>
      <c r="I804" s="1"/>
      <c r="J804" s="1"/>
      <c r="K804" s="1"/>
      <c r="L804" s="1"/>
      <c r="M804" s="1"/>
      <c r="N804" s="1"/>
      <c r="O804" s="1"/>
      <c r="P804" s="1"/>
      <c r="Q804" s="1"/>
      <c r="R804" s="1"/>
      <c r="S804" s="1"/>
      <c r="T804" s="1"/>
      <c r="U804" s="1"/>
      <c r="V804" s="1"/>
      <c r="W804" s="1"/>
      <c r="X804" s="1"/>
      <c r="Y804" s="1"/>
    </row>
    <row r="805" spans="1:25" ht="9.75" customHeight="1">
      <c r="A805" s="1"/>
      <c r="B805" s="72"/>
      <c r="C805" s="124"/>
      <c r="D805" s="1"/>
      <c r="E805" s="1"/>
      <c r="F805" s="1"/>
      <c r="G805" s="1"/>
      <c r="H805" s="1"/>
      <c r="I805" s="1"/>
      <c r="J805" s="1"/>
      <c r="K805" s="1"/>
      <c r="L805" s="1"/>
      <c r="M805" s="1"/>
      <c r="N805" s="1"/>
      <c r="O805" s="1"/>
      <c r="P805" s="1"/>
      <c r="Q805" s="1"/>
      <c r="R805" s="1"/>
      <c r="S805" s="1"/>
      <c r="T805" s="1"/>
      <c r="U805" s="1"/>
      <c r="V805" s="1"/>
      <c r="W805" s="1"/>
      <c r="X805" s="1"/>
      <c r="Y805" s="1"/>
    </row>
    <row r="806" spans="1:25" ht="9.75" customHeight="1">
      <c r="A806" s="1"/>
      <c r="B806" s="72"/>
      <c r="C806" s="124"/>
      <c r="D806" s="1"/>
      <c r="E806" s="1"/>
      <c r="F806" s="1"/>
      <c r="G806" s="1"/>
      <c r="H806" s="1"/>
      <c r="I806" s="1"/>
      <c r="J806" s="1"/>
      <c r="K806" s="1"/>
      <c r="L806" s="1"/>
      <c r="M806" s="1"/>
      <c r="N806" s="1"/>
      <c r="O806" s="1"/>
      <c r="P806" s="1"/>
      <c r="Q806" s="1"/>
      <c r="R806" s="1"/>
      <c r="S806" s="1"/>
      <c r="T806" s="1"/>
      <c r="U806" s="1"/>
      <c r="V806" s="1"/>
      <c r="W806" s="1"/>
      <c r="X806" s="1"/>
      <c r="Y806" s="1"/>
    </row>
    <row r="807" spans="1:25" ht="9.75" customHeight="1">
      <c r="A807" s="1"/>
      <c r="B807" s="72"/>
      <c r="C807" s="124"/>
      <c r="D807" s="1"/>
      <c r="E807" s="1"/>
      <c r="F807" s="1"/>
      <c r="G807" s="1"/>
      <c r="H807" s="1"/>
      <c r="I807" s="1"/>
      <c r="J807" s="1"/>
      <c r="K807" s="1"/>
      <c r="L807" s="1"/>
      <c r="M807" s="1"/>
      <c r="N807" s="1"/>
      <c r="O807" s="1"/>
      <c r="P807" s="1"/>
      <c r="Q807" s="1"/>
      <c r="R807" s="1"/>
      <c r="S807" s="1"/>
      <c r="T807" s="1"/>
      <c r="U807" s="1"/>
      <c r="V807" s="1"/>
      <c r="W807" s="1"/>
      <c r="X807" s="1"/>
      <c r="Y807" s="1"/>
    </row>
    <row r="808" spans="1:25" ht="9.75" customHeight="1">
      <c r="A808" s="1"/>
      <c r="B808" s="72"/>
      <c r="C808" s="124"/>
      <c r="D808" s="1"/>
      <c r="E808" s="1"/>
      <c r="F808" s="1"/>
      <c r="G808" s="1"/>
      <c r="H808" s="1"/>
      <c r="I808" s="1"/>
      <c r="J808" s="1"/>
      <c r="K808" s="1"/>
      <c r="L808" s="1"/>
      <c r="M808" s="1"/>
      <c r="N808" s="1"/>
      <c r="O808" s="1"/>
      <c r="P808" s="1"/>
      <c r="Q808" s="1"/>
      <c r="R808" s="1"/>
      <c r="S808" s="1"/>
      <c r="T808" s="1"/>
      <c r="U808" s="1"/>
      <c r="V808" s="1"/>
      <c r="W808" s="1"/>
      <c r="X808" s="1"/>
      <c r="Y808" s="1"/>
    </row>
    <row r="809" spans="1:25" ht="9.75" customHeight="1">
      <c r="A809" s="1"/>
      <c r="B809" s="72"/>
      <c r="C809" s="124"/>
      <c r="D809" s="1"/>
      <c r="E809" s="1"/>
      <c r="F809" s="1"/>
      <c r="G809" s="1"/>
      <c r="H809" s="1"/>
      <c r="I809" s="1"/>
      <c r="J809" s="1"/>
      <c r="K809" s="1"/>
      <c r="L809" s="1"/>
      <c r="M809" s="1"/>
      <c r="N809" s="1"/>
      <c r="O809" s="1"/>
      <c r="P809" s="1"/>
      <c r="Q809" s="1"/>
      <c r="R809" s="1"/>
      <c r="S809" s="1"/>
      <c r="T809" s="1"/>
      <c r="U809" s="1"/>
      <c r="V809" s="1"/>
      <c r="W809" s="1"/>
      <c r="X809" s="1"/>
      <c r="Y809" s="1"/>
    </row>
    <row r="810" spans="1:25" ht="9.75" customHeight="1">
      <c r="A810" s="1"/>
      <c r="B810" s="72"/>
      <c r="C810" s="124"/>
      <c r="D810" s="1"/>
      <c r="E810" s="1"/>
      <c r="F810" s="1"/>
      <c r="G810" s="1"/>
      <c r="H810" s="1"/>
      <c r="I810" s="1"/>
      <c r="J810" s="1"/>
      <c r="K810" s="1"/>
      <c r="L810" s="1"/>
      <c r="M810" s="1"/>
      <c r="N810" s="1"/>
      <c r="O810" s="1"/>
      <c r="P810" s="1"/>
      <c r="Q810" s="1"/>
      <c r="R810" s="1"/>
      <c r="S810" s="1"/>
      <c r="T810" s="1"/>
      <c r="U810" s="1"/>
      <c r="V810" s="1"/>
      <c r="W810" s="1"/>
      <c r="X810" s="1"/>
      <c r="Y810" s="1"/>
    </row>
    <row r="811" spans="1:25" ht="9.75" customHeight="1">
      <c r="A811" s="1"/>
      <c r="B811" s="72"/>
      <c r="C811" s="124"/>
      <c r="D811" s="1"/>
      <c r="E811" s="1"/>
      <c r="F811" s="1"/>
      <c r="G811" s="1"/>
      <c r="H811" s="1"/>
      <c r="I811" s="1"/>
      <c r="J811" s="1"/>
      <c r="K811" s="1"/>
      <c r="L811" s="1"/>
      <c r="M811" s="1"/>
      <c r="N811" s="1"/>
      <c r="O811" s="1"/>
      <c r="P811" s="1"/>
      <c r="Q811" s="1"/>
      <c r="R811" s="1"/>
      <c r="S811" s="1"/>
      <c r="T811" s="1"/>
      <c r="U811" s="1"/>
      <c r="V811" s="1"/>
      <c r="W811" s="1"/>
      <c r="X811" s="1"/>
      <c r="Y811" s="1"/>
    </row>
    <row r="812" spans="1:25" ht="9.75" customHeight="1">
      <c r="A812" s="1"/>
      <c r="B812" s="72"/>
      <c r="C812" s="124"/>
      <c r="D812" s="1"/>
      <c r="E812" s="1"/>
      <c r="F812" s="1"/>
      <c r="G812" s="1"/>
      <c r="H812" s="1"/>
      <c r="I812" s="1"/>
      <c r="J812" s="1"/>
      <c r="K812" s="1"/>
      <c r="L812" s="1"/>
      <c r="M812" s="1"/>
      <c r="N812" s="1"/>
      <c r="O812" s="1"/>
      <c r="P812" s="1"/>
      <c r="Q812" s="1"/>
      <c r="R812" s="1"/>
      <c r="S812" s="1"/>
      <c r="T812" s="1"/>
      <c r="U812" s="1"/>
      <c r="V812" s="1"/>
      <c r="W812" s="1"/>
      <c r="X812" s="1"/>
      <c r="Y812" s="1"/>
    </row>
    <row r="813" spans="1:25" ht="9.75" customHeight="1">
      <c r="A813" s="1"/>
      <c r="B813" s="72"/>
      <c r="C813" s="124"/>
      <c r="D813" s="1"/>
      <c r="E813" s="1"/>
      <c r="F813" s="1"/>
      <c r="G813" s="1"/>
      <c r="H813" s="1"/>
      <c r="I813" s="1"/>
      <c r="J813" s="1"/>
      <c r="K813" s="1"/>
      <c r="L813" s="1"/>
      <c r="M813" s="1"/>
      <c r="N813" s="1"/>
      <c r="O813" s="1"/>
      <c r="P813" s="1"/>
      <c r="Q813" s="1"/>
      <c r="R813" s="1"/>
      <c r="S813" s="1"/>
      <c r="T813" s="1"/>
      <c r="U813" s="1"/>
      <c r="V813" s="1"/>
      <c r="W813" s="1"/>
      <c r="X813" s="1"/>
      <c r="Y813" s="1"/>
    </row>
    <row r="814" spans="1:25" ht="9.75" customHeight="1">
      <c r="A814" s="1"/>
      <c r="B814" s="72"/>
      <c r="C814" s="124"/>
      <c r="D814" s="1"/>
      <c r="E814" s="1"/>
      <c r="F814" s="1"/>
      <c r="G814" s="1"/>
      <c r="H814" s="1"/>
      <c r="I814" s="1"/>
      <c r="J814" s="1"/>
      <c r="K814" s="1"/>
      <c r="L814" s="1"/>
      <c r="M814" s="1"/>
      <c r="N814" s="1"/>
      <c r="O814" s="1"/>
      <c r="P814" s="1"/>
      <c r="Q814" s="1"/>
      <c r="R814" s="1"/>
      <c r="S814" s="1"/>
      <c r="T814" s="1"/>
      <c r="U814" s="1"/>
      <c r="V814" s="1"/>
      <c r="W814" s="1"/>
      <c r="X814" s="1"/>
      <c r="Y814" s="1"/>
    </row>
    <row r="815" spans="1:25" ht="9.75" customHeight="1">
      <c r="A815" s="1"/>
      <c r="B815" s="72"/>
      <c r="C815" s="124"/>
      <c r="D815" s="1"/>
      <c r="E815" s="1"/>
      <c r="F815" s="1"/>
      <c r="G815" s="1"/>
      <c r="H815" s="1"/>
      <c r="I815" s="1"/>
      <c r="J815" s="1"/>
      <c r="K815" s="1"/>
      <c r="L815" s="1"/>
      <c r="M815" s="1"/>
      <c r="N815" s="1"/>
      <c r="O815" s="1"/>
      <c r="P815" s="1"/>
      <c r="Q815" s="1"/>
      <c r="R815" s="1"/>
      <c r="S815" s="1"/>
      <c r="T815" s="1"/>
      <c r="U815" s="1"/>
      <c r="V815" s="1"/>
      <c r="W815" s="1"/>
      <c r="X815" s="1"/>
      <c r="Y815" s="1"/>
    </row>
    <row r="816" spans="1:25" ht="9.75" customHeight="1">
      <c r="A816" s="1"/>
      <c r="B816" s="72"/>
      <c r="C816" s="124"/>
      <c r="D816" s="1"/>
      <c r="E816" s="1"/>
      <c r="F816" s="1"/>
      <c r="G816" s="1"/>
      <c r="H816" s="1"/>
      <c r="I816" s="1"/>
      <c r="J816" s="1"/>
      <c r="K816" s="1"/>
      <c r="L816" s="1"/>
      <c r="M816" s="1"/>
      <c r="N816" s="1"/>
      <c r="O816" s="1"/>
      <c r="P816" s="1"/>
      <c r="Q816" s="1"/>
      <c r="R816" s="1"/>
      <c r="S816" s="1"/>
      <c r="T816" s="1"/>
      <c r="U816" s="1"/>
      <c r="V816" s="1"/>
      <c r="W816" s="1"/>
      <c r="X816" s="1"/>
      <c r="Y816" s="1"/>
    </row>
    <row r="817" spans="1:25" ht="9.75" customHeight="1">
      <c r="A817" s="1"/>
      <c r="B817" s="72"/>
      <c r="C817" s="124"/>
      <c r="D817" s="1"/>
      <c r="E817" s="1"/>
      <c r="F817" s="1"/>
      <c r="G817" s="1"/>
      <c r="H817" s="1"/>
      <c r="I817" s="1"/>
      <c r="J817" s="1"/>
      <c r="K817" s="1"/>
      <c r="L817" s="1"/>
      <c r="M817" s="1"/>
      <c r="N817" s="1"/>
      <c r="O817" s="1"/>
      <c r="P817" s="1"/>
      <c r="Q817" s="1"/>
      <c r="R817" s="1"/>
      <c r="S817" s="1"/>
      <c r="T817" s="1"/>
      <c r="U817" s="1"/>
      <c r="V817" s="1"/>
      <c r="W817" s="1"/>
      <c r="X817" s="1"/>
      <c r="Y817" s="1"/>
    </row>
    <row r="818" spans="1:25" ht="9.75" customHeight="1">
      <c r="A818" s="1"/>
      <c r="B818" s="72"/>
      <c r="C818" s="124"/>
      <c r="D818" s="1"/>
      <c r="E818" s="1"/>
      <c r="F818" s="1"/>
      <c r="G818" s="1"/>
      <c r="H818" s="1"/>
      <c r="I818" s="1"/>
      <c r="J818" s="1"/>
      <c r="K818" s="1"/>
      <c r="L818" s="1"/>
      <c r="M818" s="1"/>
      <c r="N818" s="1"/>
      <c r="O818" s="1"/>
      <c r="P818" s="1"/>
      <c r="Q818" s="1"/>
      <c r="R818" s="1"/>
      <c r="S818" s="1"/>
      <c r="T818" s="1"/>
      <c r="U818" s="1"/>
      <c r="V818" s="1"/>
      <c r="W818" s="1"/>
      <c r="X818" s="1"/>
      <c r="Y818" s="1"/>
    </row>
    <row r="819" spans="1:25" ht="9.75" customHeight="1">
      <c r="A819" s="1"/>
      <c r="B819" s="72"/>
      <c r="C819" s="124"/>
      <c r="D819" s="1"/>
      <c r="E819" s="1"/>
      <c r="F819" s="1"/>
      <c r="G819" s="1"/>
      <c r="H819" s="1"/>
      <c r="I819" s="1"/>
      <c r="J819" s="1"/>
      <c r="K819" s="1"/>
      <c r="L819" s="1"/>
      <c r="M819" s="1"/>
      <c r="N819" s="1"/>
      <c r="O819" s="1"/>
      <c r="P819" s="1"/>
      <c r="Q819" s="1"/>
      <c r="R819" s="1"/>
      <c r="S819" s="1"/>
      <c r="T819" s="1"/>
      <c r="U819" s="1"/>
      <c r="V819" s="1"/>
      <c r="W819" s="1"/>
      <c r="X819" s="1"/>
      <c r="Y819" s="1"/>
    </row>
    <row r="820" spans="1:25" ht="9.75" customHeight="1">
      <c r="A820" s="1"/>
      <c r="B820" s="72"/>
      <c r="C820" s="124"/>
      <c r="D820" s="1"/>
      <c r="E820" s="1"/>
      <c r="F820" s="1"/>
      <c r="G820" s="1"/>
      <c r="H820" s="1"/>
      <c r="I820" s="1"/>
      <c r="J820" s="1"/>
      <c r="K820" s="1"/>
      <c r="L820" s="1"/>
      <c r="M820" s="1"/>
      <c r="N820" s="1"/>
      <c r="O820" s="1"/>
      <c r="P820" s="1"/>
      <c r="Q820" s="1"/>
      <c r="R820" s="1"/>
      <c r="S820" s="1"/>
      <c r="T820" s="1"/>
      <c r="U820" s="1"/>
      <c r="V820" s="1"/>
      <c r="W820" s="1"/>
      <c r="X820" s="1"/>
      <c r="Y820" s="1"/>
    </row>
    <row r="821" spans="1:25" ht="9.75" customHeight="1">
      <c r="A821" s="1"/>
      <c r="B821" s="72"/>
      <c r="C821" s="124"/>
      <c r="D821" s="1"/>
      <c r="E821" s="1"/>
      <c r="F821" s="1"/>
      <c r="G821" s="1"/>
      <c r="H821" s="1"/>
      <c r="I821" s="1"/>
      <c r="J821" s="1"/>
      <c r="K821" s="1"/>
      <c r="L821" s="1"/>
      <c r="M821" s="1"/>
      <c r="N821" s="1"/>
      <c r="O821" s="1"/>
      <c r="P821" s="1"/>
      <c r="Q821" s="1"/>
      <c r="R821" s="1"/>
      <c r="S821" s="1"/>
      <c r="T821" s="1"/>
      <c r="U821" s="1"/>
      <c r="V821" s="1"/>
      <c r="W821" s="1"/>
      <c r="X821" s="1"/>
      <c r="Y821" s="1"/>
    </row>
    <row r="822" spans="1:25" ht="9.75" customHeight="1">
      <c r="A822" s="1"/>
      <c r="B822" s="72"/>
      <c r="C822" s="124"/>
      <c r="D822" s="1"/>
      <c r="E822" s="1"/>
      <c r="F822" s="1"/>
      <c r="G822" s="1"/>
      <c r="H822" s="1"/>
      <c r="I822" s="1"/>
      <c r="J822" s="1"/>
      <c r="K822" s="1"/>
      <c r="L822" s="1"/>
      <c r="M822" s="1"/>
      <c r="N822" s="1"/>
      <c r="O822" s="1"/>
      <c r="P822" s="1"/>
      <c r="Q822" s="1"/>
      <c r="R822" s="1"/>
      <c r="S822" s="1"/>
      <c r="T822" s="1"/>
      <c r="U822" s="1"/>
      <c r="V822" s="1"/>
      <c r="W822" s="1"/>
      <c r="X822" s="1"/>
      <c r="Y822" s="1"/>
    </row>
    <row r="823" spans="1:25" ht="9.75" customHeight="1">
      <c r="A823" s="1"/>
      <c r="B823" s="72"/>
      <c r="C823" s="124"/>
      <c r="D823" s="1"/>
      <c r="E823" s="1"/>
      <c r="F823" s="1"/>
      <c r="G823" s="1"/>
      <c r="H823" s="1"/>
      <c r="I823" s="1"/>
      <c r="J823" s="1"/>
      <c r="K823" s="1"/>
      <c r="L823" s="1"/>
      <c r="M823" s="1"/>
      <c r="N823" s="1"/>
      <c r="O823" s="1"/>
      <c r="P823" s="1"/>
      <c r="Q823" s="1"/>
      <c r="R823" s="1"/>
      <c r="S823" s="1"/>
      <c r="T823" s="1"/>
      <c r="U823" s="1"/>
      <c r="V823" s="1"/>
      <c r="W823" s="1"/>
      <c r="X823" s="1"/>
      <c r="Y823" s="1"/>
    </row>
    <row r="824" spans="1:25" ht="9.75" customHeight="1">
      <c r="A824" s="1"/>
      <c r="B824" s="72"/>
      <c r="C824" s="124"/>
      <c r="D824" s="1"/>
      <c r="E824" s="1"/>
      <c r="F824" s="1"/>
      <c r="G824" s="1"/>
      <c r="H824" s="1"/>
      <c r="I824" s="1"/>
      <c r="J824" s="1"/>
      <c r="K824" s="1"/>
      <c r="L824" s="1"/>
      <c r="M824" s="1"/>
      <c r="N824" s="1"/>
      <c r="O824" s="1"/>
      <c r="P824" s="1"/>
      <c r="Q824" s="1"/>
      <c r="R824" s="1"/>
      <c r="S824" s="1"/>
      <c r="T824" s="1"/>
      <c r="U824" s="1"/>
      <c r="V824" s="1"/>
      <c r="W824" s="1"/>
      <c r="X824" s="1"/>
      <c r="Y824" s="1"/>
    </row>
    <row r="825" spans="1:25" ht="9.75" customHeight="1">
      <c r="A825" s="1"/>
      <c r="B825" s="72"/>
      <c r="C825" s="124"/>
      <c r="D825" s="1"/>
      <c r="E825" s="1"/>
      <c r="F825" s="1"/>
      <c r="G825" s="1"/>
      <c r="H825" s="1"/>
      <c r="I825" s="1"/>
      <c r="J825" s="1"/>
      <c r="K825" s="1"/>
      <c r="L825" s="1"/>
      <c r="M825" s="1"/>
      <c r="N825" s="1"/>
      <c r="O825" s="1"/>
      <c r="P825" s="1"/>
      <c r="Q825" s="1"/>
      <c r="R825" s="1"/>
      <c r="S825" s="1"/>
      <c r="T825" s="1"/>
      <c r="U825" s="1"/>
      <c r="V825" s="1"/>
      <c r="W825" s="1"/>
      <c r="X825" s="1"/>
      <c r="Y825" s="1"/>
    </row>
    <row r="826" spans="1:25" ht="9.75" customHeight="1">
      <c r="A826" s="1"/>
      <c r="B826" s="72"/>
      <c r="C826" s="124"/>
      <c r="D826" s="1"/>
      <c r="E826" s="1"/>
      <c r="F826" s="1"/>
      <c r="G826" s="1"/>
      <c r="H826" s="1"/>
      <c r="I826" s="1"/>
      <c r="J826" s="1"/>
      <c r="K826" s="1"/>
      <c r="L826" s="1"/>
      <c r="M826" s="1"/>
      <c r="N826" s="1"/>
      <c r="O826" s="1"/>
      <c r="P826" s="1"/>
      <c r="Q826" s="1"/>
      <c r="R826" s="1"/>
      <c r="S826" s="1"/>
      <c r="T826" s="1"/>
      <c r="U826" s="1"/>
      <c r="V826" s="1"/>
      <c r="W826" s="1"/>
      <c r="X826" s="1"/>
      <c r="Y826" s="1"/>
    </row>
    <row r="827" spans="1:25" ht="9.75" customHeight="1">
      <c r="A827" s="1"/>
      <c r="B827" s="72"/>
      <c r="C827" s="124"/>
      <c r="D827" s="1"/>
      <c r="E827" s="1"/>
      <c r="F827" s="1"/>
      <c r="G827" s="1"/>
      <c r="H827" s="1"/>
      <c r="I827" s="1"/>
      <c r="J827" s="1"/>
      <c r="K827" s="1"/>
      <c r="L827" s="1"/>
      <c r="M827" s="1"/>
      <c r="N827" s="1"/>
      <c r="O827" s="1"/>
      <c r="P827" s="1"/>
      <c r="Q827" s="1"/>
      <c r="R827" s="1"/>
      <c r="S827" s="1"/>
      <c r="T827" s="1"/>
      <c r="U827" s="1"/>
      <c r="V827" s="1"/>
      <c r="W827" s="1"/>
      <c r="X827" s="1"/>
      <c r="Y827" s="1"/>
    </row>
    <row r="828" spans="1:25" ht="9.75" customHeight="1">
      <c r="A828" s="1"/>
      <c r="B828" s="72"/>
      <c r="C828" s="124"/>
      <c r="D828" s="1"/>
      <c r="E828" s="1"/>
      <c r="F828" s="1"/>
      <c r="G828" s="1"/>
      <c r="H828" s="1"/>
      <c r="I828" s="1"/>
      <c r="J828" s="1"/>
      <c r="K828" s="1"/>
      <c r="L828" s="1"/>
      <c r="M828" s="1"/>
      <c r="N828" s="1"/>
      <c r="O828" s="1"/>
      <c r="P828" s="1"/>
      <c r="Q828" s="1"/>
      <c r="R828" s="1"/>
      <c r="S828" s="1"/>
      <c r="T828" s="1"/>
      <c r="U828" s="1"/>
      <c r="V828" s="1"/>
      <c r="W828" s="1"/>
      <c r="X828" s="1"/>
      <c r="Y828" s="1"/>
    </row>
    <row r="829" spans="1:25" ht="9.75" customHeight="1">
      <c r="A829" s="1"/>
      <c r="B829" s="72"/>
      <c r="C829" s="124"/>
      <c r="D829" s="1"/>
      <c r="E829" s="1"/>
      <c r="F829" s="1"/>
      <c r="G829" s="1"/>
      <c r="H829" s="1"/>
      <c r="I829" s="1"/>
      <c r="J829" s="1"/>
      <c r="K829" s="1"/>
      <c r="L829" s="1"/>
      <c r="M829" s="1"/>
      <c r="N829" s="1"/>
      <c r="O829" s="1"/>
      <c r="P829" s="1"/>
      <c r="Q829" s="1"/>
      <c r="R829" s="1"/>
      <c r="S829" s="1"/>
      <c r="T829" s="1"/>
      <c r="U829" s="1"/>
      <c r="V829" s="1"/>
      <c r="W829" s="1"/>
      <c r="X829" s="1"/>
      <c r="Y829" s="1"/>
    </row>
    <row r="830" spans="1:25" ht="9.75" customHeight="1">
      <c r="A830" s="1"/>
      <c r="B830" s="72"/>
      <c r="C830" s="124"/>
      <c r="D830" s="1"/>
      <c r="E830" s="1"/>
      <c r="F830" s="1"/>
      <c r="G830" s="1"/>
      <c r="H830" s="1"/>
      <c r="I830" s="1"/>
      <c r="J830" s="1"/>
      <c r="K830" s="1"/>
      <c r="L830" s="1"/>
      <c r="M830" s="1"/>
      <c r="N830" s="1"/>
      <c r="O830" s="1"/>
      <c r="P830" s="1"/>
      <c r="Q830" s="1"/>
      <c r="R830" s="1"/>
      <c r="S830" s="1"/>
      <c r="T830" s="1"/>
      <c r="U830" s="1"/>
      <c r="V830" s="1"/>
      <c r="W830" s="1"/>
      <c r="X830" s="1"/>
      <c r="Y830" s="1"/>
    </row>
    <row r="831" spans="1:25" ht="9.75" customHeight="1">
      <c r="A831" s="1"/>
      <c r="B831" s="72"/>
      <c r="C831" s="124"/>
      <c r="D831" s="1"/>
      <c r="E831" s="1"/>
      <c r="F831" s="1"/>
      <c r="G831" s="1"/>
      <c r="H831" s="1"/>
      <c r="I831" s="1"/>
      <c r="J831" s="1"/>
      <c r="K831" s="1"/>
      <c r="L831" s="1"/>
      <c r="M831" s="1"/>
      <c r="N831" s="1"/>
      <c r="O831" s="1"/>
      <c r="P831" s="1"/>
      <c r="Q831" s="1"/>
      <c r="R831" s="1"/>
      <c r="S831" s="1"/>
      <c r="T831" s="1"/>
      <c r="U831" s="1"/>
      <c r="V831" s="1"/>
      <c r="W831" s="1"/>
      <c r="X831" s="1"/>
      <c r="Y831" s="1"/>
    </row>
    <row r="832" spans="1:25" ht="9.75" customHeight="1">
      <c r="A832" s="1"/>
      <c r="B832" s="72"/>
      <c r="C832" s="124"/>
      <c r="D832" s="1"/>
      <c r="E832" s="1"/>
      <c r="F832" s="1"/>
      <c r="G832" s="1"/>
      <c r="H832" s="1"/>
      <c r="I832" s="1"/>
      <c r="J832" s="1"/>
      <c r="K832" s="1"/>
      <c r="L832" s="1"/>
      <c r="M832" s="1"/>
      <c r="N832" s="1"/>
      <c r="O832" s="1"/>
      <c r="P832" s="1"/>
      <c r="Q832" s="1"/>
      <c r="R832" s="1"/>
      <c r="S832" s="1"/>
      <c r="T832" s="1"/>
      <c r="U832" s="1"/>
      <c r="V832" s="1"/>
      <c r="W832" s="1"/>
      <c r="X832" s="1"/>
      <c r="Y832" s="1"/>
    </row>
    <row r="833" spans="1:25" ht="9.75" customHeight="1">
      <c r="A833" s="1"/>
      <c r="B833" s="72"/>
      <c r="C833" s="124"/>
      <c r="D833" s="1"/>
      <c r="E833" s="1"/>
      <c r="F833" s="1"/>
      <c r="G833" s="1"/>
      <c r="H833" s="1"/>
      <c r="I833" s="1"/>
      <c r="J833" s="1"/>
      <c r="K833" s="1"/>
      <c r="L833" s="1"/>
      <c r="M833" s="1"/>
      <c r="N833" s="1"/>
      <c r="O833" s="1"/>
      <c r="P833" s="1"/>
      <c r="Q833" s="1"/>
      <c r="R833" s="1"/>
      <c r="S833" s="1"/>
      <c r="T833" s="1"/>
      <c r="U833" s="1"/>
      <c r="V833" s="1"/>
      <c r="W833" s="1"/>
      <c r="X833" s="1"/>
      <c r="Y833" s="1"/>
    </row>
    <row r="834" spans="1:25" ht="9.75" customHeight="1">
      <c r="A834" s="1"/>
      <c r="B834" s="72"/>
      <c r="C834" s="124"/>
      <c r="D834" s="1"/>
      <c r="E834" s="1"/>
      <c r="F834" s="1"/>
      <c r="G834" s="1"/>
      <c r="H834" s="1"/>
      <c r="I834" s="1"/>
      <c r="J834" s="1"/>
      <c r="K834" s="1"/>
      <c r="L834" s="1"/>
      <c r="M834" s="1"/>
      <c r="N834" s="1"/>
      <c r="O834" s="1"/>
      <c r="P834" s="1"/>
      <c r="Q834" s="1"/>
      <c r="R834" s="1"/>
      <c r="S834" s="1"/>
      <c r="T834" s="1"/>
      <c r="U834" s="1"/>
      <c r="V834" s="1"/>
      <c r="W834" s="1"/>
      <c r="X834" s="1"/>
      <c r="Y834" s="1"/>
    </row>
    <row r="835" spans="1:25" ht="9.75" customHeight="1">
      <c r="A835" s="1"/>
      <c r="B835" s="72"/>
      <c r="C835" s="124"/>
      <c r="D835" s="1"/>
      <c r="E835" s="1"/>
      <c r="F835" s="1"/>
      <c r="G835" s="1"/>
      <c r="H835" s="1"/>
      <c r="I835" s="1"/>
      <c r="J835" s="1"/>
      <c r="K835" s="1"/>
      <c r="L835" s="1"/>
      <c r="M835" s="1"/>
      <c r="N835" s="1"/>
      <c r="O835" s="1"/>
      <c r="P835" s="1"/>
      <c r="Q835" s="1"/>
      <c r="R835" s="1"/>
      <c r="S835" s="1"/>
      <c r="T835" s="1"/>
      <c r="U835" s="1"/>
      <c r="V835" s="1"/>
      <c r="W835" s="1"/>
      <c r="X835" s="1"/>
      <c r="Y835" s="1"/>
    </row>
    <row r="836" spans="1:25" ht="9.75" customHeight="1">
      <c r="A836" s="1"/>
      <c r="B836" s="72"/>
      <c r="C836" s="124"/>
      <c r="D836" s="1"/>
      <c r="E836" s="1"/>
      <c r="F836" s="1"/>
      <c r="G836" s="1"/>
      <c r="H836" s="1"/>
      <c r="I836" s="1"/>
      <c r="J836" s="1"/>
      <c r="K836" s="1"/>
      <c r="L836" s="1"/>
      <c r="M836" s="1"/>
      <c r="N836" s="1"/>
      <c r="O836" s="1"/>
      <c r="P836" s="1"/>
      <c r="Q836" s="1"/>
      <c r="R836" s="1"/>
      <c r="S836" s="1"/>
      <c r="T836" s="1"/>
      <c r="U836" s="1"/>
      <c r="V836" s="1"/>
      <c r="W836" s="1"/>
      <c r="X836" s="1"/>
      <c r="Y836" s="1"/>
    </row>
    <row r="837" spans="1:25" ht="9.75" customHeight="1">
      <c r="A837" s="1"/>
      <c r="B837" s="72"/>
      <c r="C837" s="124"/>
      <c r="D837" s="1"/>
      <c r="E837" s="1"/>
      <c r="F837" s="1"/>
      <c r="G837" s="1"/>
      <c r="H837" s="1"/>
      <c r="I837" s="1"/>
      <c r="J837" s="1"/>
      <c r="K837" s="1"/>
      <c r="L837" s="1"/>
      <c r="M837" s="1"/>
      <c r="N837" s="1"/>
      <c r="O837" s="1"/>
      <c r="P837" s="1"/>
      <c r="Q837" s="1"/>
      <c r="R837" s="1"/>
      <c r="S837" s="1"/>
      <c r="T837" s="1"/>
      <c r="U837" s="1"/>
      <c r="V837" s="1"/>
      <c r="W837" s="1"/>
      <c r="X837" s="1"/>
      <c r="Y837" s="1"/>
    </row>
    <row r="838" spans="1:25" ht="9.75" customHeight="1">
      <c r="A838" s="1"/>
      <c r="B838" s="72"/>
      <c r="C838" s="124"/>
      <c r="D838" s="1"/>
      <c r="E838" s="1"/>
      <c r="F838" s="1"/>
      <c r="G838" s="1"/>
      <c r="H838" s="1"/>
      <c r="I838" s="1"/>
      <c r="J838" s="1"/>
      <c r="K838" s="1"/>
      <c r="L838" s="1"/>
      <c r="M838" s="1"/>
      <c r="N838" s="1"/>
      <c r="O838" s="1"/>
      <c r="P838" s="1"/>
      <c r="Q838" s="1"/>
      <c r="R838" s="1"/>
      <c r="S838" s="1"/>
      <c r="T838" s="1"/>
      <c r="U838" s="1"/>
      <c r="V838" s="1"/>
      <c r="W838" s="1"/>
      <c r="X838" s="1"/>
      <c r="Y838" s="1"/>
    </row>
    <row r="839" spans="1:25" ht="9.75" customHeight="1">
      <c r="A839" s="1"/>
      <c r="B839" s="72"/>
      <c r="C839" s="124"/>
      <c r="D839" s="1"/>
      <c r="E839" s="1"/>
      <c r="F839" s="1"/>
      <c r="G839" s="1"/>
      <c r="H839" s="1"/>
      <c r="I839" s="1"/>
      <c r="J839" s="1"/>
      <c r="K839" s="1"/>
      <c r="L839" s="1"/>
      <c r="M839" s="1"/>
      <c r="N839" s="1"/>
      <c r="O839" s="1"/>
      <c r="P839" s="1"/>
      <c r="Q839" s="1"/>
      <c r="R839" s="1"/>
      <c r="S839" s="1"/>
      <c r="T839" s="1"/>
      <c r="U839" s="1"/>
      <c r="V839" s="1"/>
      <c r="W839" s="1"/>
      <c r="X839" s="1"/>
      <c r="Y839" s="1"/>
    </row>
    <row r="840" spans="1:25" ht="9.75" customHeight="1">
      <c r="A840" s="1"/>
      <c r="B840" s="72"/>
      <c r="C840" s="124"/>
      <c r="D840" s="1"/>
      <c r="E840" s="1"/>
      <c r="F840" s="1"/>
      <c r="G840" s="1"/>
      <c r="H840" s="1"/>
      <c r="I840" s="1"/>
      <c r="J840" s="1"/>
      <c r="K840" s="1"/>
      <c r="L840" s="1"/>
      <c r="M840" s="1"/>
      <c r="N840" s="1"/>
      <c r="O840" s="1"/>
      <c r="P840" s="1"/>
      <c r="Q840" s="1"/>
      <c r="R840" s="1"/>
      <c r="S840" s="1"/>
      <c r="T840" s="1"/>
      <c r="U840" s="1"/>
      <c r="V840" s="1"/>
      <c r="W840" s="1"/>
      <c r="X840" s="1"/>
      <c r="Y840" s="1"/>
    </row>
    <row r="841" spans="1:25" ht="9.75" customHeight="1">
      <c r="A841" s="1"/>
      <c r="B841" s="72"/>
      <c r="C841" s="124"/>
      <c r="D841" s="1"/>
      <c r="E841" s="1"/>
      <c r="F841" s="1"/>
      <c r="G841" s="1"/>
      <c r="H841" s="1"/>
      <c r="I841" s="1"/>
      <c r="J841" s="1"/>
      <c r="K841" s="1"/>
      <c r="L841" s="1"/>
      <c r="M841" s="1"/>
      <c r="N841" s="1"/>
      <c r="O841" s="1"/>
      <c r="P841" s="1"/>
      <c r="Q841" s="1"/>
      <c r="R841" s="1"/>
      <c r="S841" s="1"/>
      <c r="T841" s="1"/>
      <c r="U841" s="1"/>
      <c r="V841" s="1"/>
      <c r="W841" s="1"/>
      <c r="X841" s="1"/>
      <c r="Y841" s="1"/>
    </row>
    <row r="842" spans="1:25" ht="9.75" customHeight="1">
      <c r="A842" s="1"/>
      <c r="B842" s="72"/>
      <c r="C842" s="124"/>
      <c r="D842" s="1"/>
      <c r="E842" s="1"/>
      <c r="F842" s="1"/>
      <c r="G842" s="1"/>
      <c r="H842" s="1"/>
      <c r="I842" s="1"/>
      <c r="J842" s="1"/>
      <c r="K842" s="1"/>
      <c r="L842" s="1"/>
      <c r="M842" s="1"/>
      <c r="N842" s="1"/>
      <c r="O842" s="1"/>
      <c r="P842" s="1"/>
      <c r="Q842" s="1"/>
      <c r="R842" s="1"/>
      <c r="S842" s="1"/>
      <c r="T842" s="1"/>
      <c r="U842" s="1"/>
      <c r="V842" s="1"/>
      <c r="W842" s="1"/>
      <c r="X842" s="1"/>
      <c r="Y842" s="1"/>
    </row>
    <row r="843" spans="1:25" ht="9.75" customHeight="1">
      <c r="A843" s="1"/>
      <c r="B843" s="72"/>
      <c r="C843" s="124"/>
      <c r="D843" s="1"/>
      <c r="E843" s="1"/>
      <c r="F843" s="1"/>
      <c r="G843" s="1"/>
      <c r="H843" s="1"/>
      <c r="I843" s="1"/>
      <c r="J843" s="1"/>
      <c r="K843" s="1"/>
      <c r="L843" s="1"/>
      <c r="M843" s="1"/>
      <c r="N843" s="1"/>
      <c r="O843" s="1"/>
      <c r="P843" s="1"/>
      <c r="Q843" s="1"/>
      <c r="R843" s="1"/>
      <c r="S843" s="1"/>
      <c r="T843" s="1"/>
      <c r="U843" s="1"/>
      <c r="V843" s="1"/>
      <c r="W843" s="1"/>
      <c r="X843" s="1"/>
      <c r="Y843" s="1"/>
    </row>
    <row r="844" spans="1:25" ht="9.75" customHeight="1">
      <c r="A844" s="1"/>
      <c r="B844" s="72"/>
      <c r="C844" s="124"/>
      <c r="D844" s="1"/>
      <c r="E844" s="1"/>
      <c r="F844" s="1"/>
      <c r="G844" s="1"/>
      <c r="H844" s="1"/>
      <c r="I844" s="1"/>
      <c r="J844" s="1"/>
      <c r="K844" s="1"/>
      <c r="L844" s="1"/>
      <c r="M844" s="1"/>
      <c r="N844" s="1"/>
      <c r="O844" s="1"/>
      <c r="P844" s="1"/>
      <c r="Q844" s="1"/>
      <c r="R844" s="1"/>
      <c r="S844" s="1"/>
      <c r="T844" s="1"/>
      <c r="U844" s="1"/>
      <c r="V844" s="1"/>
      <c r="W844" s="1"/>
      <c r="X844" s="1"/>
      <c r="Y844" s="1"/>
    </row>
    <row r="845" spans="1:25" ht="9.75" customHeight="1">
      <c r="A845" s="1"/>
      <c r="B845" s="72"/>
      <c r="C845" s="124"/>
      <c r="D845" s="1"/>
      <c r="E845" s="1"/>
      <c r="F845" s="1"/>
      <c r="G845" s="1"/>
      <c r="H845" s="1"/>
      <c r="I845" s="1"/>
      <c r="J845" s="1"/>
      <c r="K845" s="1"/>
      <c r="L845" s="1"/>
      <c r="M845" s="1"/>
      <c r="N845" s="1"/>
      <c r="O845" s="1"/>
      <c r="P845" s="1"/>
      <c r="Q845" s="1"/>
      <c r="R845" s="1"/>
      <c r="S845" s="1"/>
      <c r="T845" s="1"/>
      <c r="U845" s="1"/>
      <c r="V845" s="1"/>
      <c r="W845" s="1"/>
      <c r="X845" s="1"/>
      <c r="Y845" s="1"/>
    </row>
    <row r="846" spans="1:25" ht="9.75" customHeight="1">
      <c r="A846" s="1"/>
      <c r="B846" s="72"/>
      <c r="C846" s="124"/>
      <c r="D846" s="1"/>
      <c r="E846" s="1"/>
      <c r="F846" s="1"/>
      <c r="G846" s="1"/>
      <c r="H846" s="1"/>
      <c r="I846" s="1"/>
      <c r="J846" s="1"/>
      <c r="K846" s="1"/>
      <c r="L846" s="1"/>
      <c r="M846" s="1"/>
      <c r="N846" s="1"/>
      <c r="O846" s="1"/>
      <c r="P846" s="1"/>
      <c r="Q846" s="1"/>
      <c r="R846" s="1"/>
      <c r="S846" s="1"/>
      <c r="T846" s="1"/>
      <c r="U846" s="1"/>
      <c r="V846" s="1"/>
      <c r="W846" s="1"/>
      <c r="X846" s="1"/>
      <c r="Y846" s="1"/>
    </row>
    <row r="847" spans="1:25" ht="9.75" customHeight="1">
      <c r="A847" s="1"/>
      <c r="B847" s="72"/>
      <c r="C847" s="124"/>
      <c r="D847" s="1"/>
      <c r="E847" s="1"/>
      <c r="F847" s="1"/>
      <c r="G847" s="1"/>
      <c r="H847" s="1"/>
      <c r="I847" s="1"/>
      <c r="J847" s="1"/>
      <c r="K847" s="1"/>
      <c r="L847" s="1"/>
      <c r="M847" s="1"/>
      <c r="N847" s="1"/>
      <c r="O847" s="1"/>
      <c r="P847" s="1"/>
      <c r="Q847" s="1"/>
      <c r="R847" s="1"/>
      <c r="S847" s="1"/>
      <c r="T847" s="1"/>
      <c r="U847" s="1"/>
      <c r="V847" s="1"/>
      <c r="W847" s="1"/>
      <c r="X847" s="1"/>
      <c r="Y847" s="1"/>
    </row>
    <row r="848" spans="1:25" ht="9.75" customHeight="1">
      <c r="A848" s="1"/>
      <c r="B848" s="72"/>
      <c r="C848" s="124"/>
      <c r="D848" s="1"/>
      <c r="E848" s="1"/>
      <c r="F848" s="1"/>
      <c r="G848" s="1"/>
      <c r="H848" s="1"/>
      <c r="I848" s="1"/>
      <c r="J848" s="1"/>
      <c r="K848" s="1"/>
      <c r="L848" s="1"/>
      <c r="M848" s="1"/>
      <c r="N848" s="1"/>
      <c r="O848" s="1"/>
      <c r="P848" s="1"/>
      <c r="Q848" s="1"/>
      <c r="R848" s="1"/>
      <c r="S848" s="1"/>
      <c r="T848" s="1"/>
      <c r="U848" s="1"/>
      <c r="V848" s="1"/>
      <c r="W848" s="1"/>
      <c r="X848" s="1"/>
      <c r="Y848" s="1"/>
    </row>
    <row r="849" spans="1:25" ht="9.75" customHeight="1">
      <c r="A849" s="1"/>
      <c r="B849" s="72"/>
      <c r="C849" s="124"/>
      <c r="D849" s="1"/>
      <c r="E849" s="1"/>
      <c r="F849" s="1"/>
      <c r="G849" s="1"/>
      <c r="H849" s="1"/>
      <c r="I849" s="1"/>
      <c r="J849" s="1"/>
      <c r="K849" s="1"/>
      <c r="L849" s="1"/>
      <c r="M849" s="1"/>
      <c r="N849" s="1"/>
      <c r="O849" s="1"/>
      <c r="P849" s="1"/>
      <c r="Q849" s="1"/>
      <c r="R849" s="1"/>
      <c r="S849" s="1"/>
      <c r="T849" s="1"/>
      <c r="U849" s="1"/>
      <c r="V849" s="1"/>
      <c r="W849" s="1"/>
      <c r="X849" s="1"/>
      <c r="Y849" s="1"/>
    </row>
    <row r="850" spans="1:25" ht="9.75" customHeight="1">
      <c r="A850" s="1"/>
      <c r="B850" s="72"/>
      <c r="C850" s="124"/>
      <c r="D850" s="1"/>
      <c r="E850" s="1"/>
      <c r="F850" s="1"/>
      <c r="G850" s="1"/>
      <c r="H850" s="1"/>
      <c r="I850" s="1"/>
      <c r="J850" s="1"/>
      <c r="K850" s="1"/>
      <c r="L850" s="1"/>
      <c r="M850" s="1"/>
      <c r="N850" s="1"/>
      <c r="O850" s="1"/>
      <c r="P850" s="1"/>
      <c r="Q850" s="1"/>
      <c r="R850" s="1"/>
      <c r="S850" s="1"/>
      <c r="T850" s="1"/>
      <c r="U850" s="1"/>
      <c r="V850" s="1"/>
      <c r="W850" s="1"/>
      <c r="X850" s="1"/>
      <c r="Y850" s="1"/>
    </row>
    <row r="851" spans="1:25" ht="9.75" customHeight="1">
      <c r="A851" s="1"/>
      <c r="B851" s="72"/>
      <c r="C851" s="124"/>
      <c r="D851" s="1"/>
      <c r="E851" s="1"/>
      <c r="F851" s="1"/>
      <c r="G851" s="1"/>
      <c r="H851" s="1"/>
      <c r="I851" s="1"/>
      <c r="J851" s="1"/>
      <c r="K851" s="1"/>
      <c r="L851" s="1"/>
      <c r="M851" s="1"/>
      <c r="N851" s="1"/>
      <c r="O851" s="1"/>
      <c r="P851" s="1"/>
      <c r="Q851" s="1"/>
      <c r="R851" s="1"/>
      <c r="S851" s="1"/>
      <c r="T851" s="1"/>
      <c r="U851" s="1"/>
      <c r="V851" s="1"/>
      <c r="W851" s="1"/>
      <c r="X851" s="1"/>
      <c r="Y851" s="1"/>
    </row>
    <row r="852" spans="1:25" ht="9.75" customHeight="1">
      <c r="A852" s="1"/>
      <c r="B852" s="72"/>
      <c r="C852" s="124"/>
      <c r="D852" s="1"/>
      <c r="E852" s="1"/>
      <c r="F852" s="1"/>
      <c r="G852" s="1"/>
      <c r="H852" s="1"/>
      <c r="I852" s="1"/>
      <c r="J852" s="1"/>
      <c r="K852" s="1"/>
      <c r="L852" s="1"/>
      <c r="M852" s="1"/>
      <c r="N852" s="1"/>
      <c r="O852" s="1"/>
      <c r="P852" s="1"/>
      <c r="Q852" s="1"/>
      <c r="R852" s="1"/>
      <c r="S852" s="1"/>
      <c r="T852" s="1"/>
      <c r="U852" s="1"/>
      <c r="V852" s="1"/>
      <c r="W852" s="1"/>
      <c r="X852" s="1"/>
      <c r="Y852" s="1"/>
    </row>
    <row r="853" spans="1:25" ht="9.75" customHeight="1">
      <c r="A853" s="1"/>
      <c r="B853" s="72"/>
      <c r="C853" s="124"/>
      <c r="D853" s="1"/>
      <c r="E853" s="1"/>
      <c r="F853" s="1"/>
      <c r="G853" s="1"/>
      <c r="H853" s="1"/>
      <c r="I853" s="1"/>
      <c r="J853" s="1"/>
      <c r="K853" s="1"/>
      <c r="L853" s="1"/>
      <c r="M853" s="1"/>
      <c r="N853" s="1"/>
      <c r="O853" s="1"/>
      <c r="P853" s="1"/>
      <c r="Q853" s="1"/>
      <c r="R853" s="1"/>
      <c r="S853" s="1"/>
      <c r="T853" s="1"/>
      <c r="U853" s="1"/>
      <c r="V853" s="1"/>
      <c r="W853" s="1"/>
      <c r="X853" s="1"/>
      <c r="Y853" s="1"/>
    </row>
    <row r="854" spans="1:25" ht="9.75" customHeight="1">
      <c r="A854" s="1"/>
      <c r="B854" s="72"/>
      <c r="C854" s="124"/>
      <c r="D854" s="1"/>
      <c r="E854" s="1"/>
      <c r="F854" s="1"/>
      <c r="G854" s="1"/>
      <c r="H854" s="1"/>
      <c r="I854" s="1"/>
      <c r="J854" s="1"/>
      <c r="K854" s="1"/>
      <c r="L854" s="1"/>
      <c r="M854" s="1"/>
      <c r="N854" s="1"/>
      <c r="O854" s="1"/>
      <c r="P854" s="1"/>
      <c r="Q854" s="1"/>
      <c r="R854" s="1"/>
      <c r="S854" s="1"/>
      <c r="T854" s="1"/>
      <c r="U854" s="1"/>
      <c r="V854" s="1"/>
      <c r="W854" s="1"/>
      <c r="X854" s="1"/>
      <c r="Y854" s="1"/>
    </row>
    <row r="855" spans="1:25" ht="9.75" customHeight="1">
      <c r="A855" s="1"/>
      <c r="B855" s="72"/>
      <c r="C855" s="124"/>
      <c r="D855" s="1"/>
      <c r="E855" s="1"/>
      <c r="F855" s="1"/>
      <c r="G855" s="1"/>
      <c r="H855" s="1"/>
      <c r="I855" s="1"/>
      <c r="J855" s="1"/>
      <c r="K855" s="1"/>
      <c r="L855" s="1"/>
      <c r="M855" s="1"/>
      <c r="N855" s="1"/>
      <c r="O855" s="1"/>
      <c r="P855" s="1"/>
      <c r="Q855" s="1"/>
      <c r="R855" s="1"/>
      <c r="S855" s="1"/>
      <c r="T855" s="1"/>
      <c r="U855" s="1"/>
      <c r="V855" s="1"/>
      <c r="W855" s="1"/>
      <c r="X855" s="1"/>
      <c r="Y855" s="1"/>
    </row>
    <row r="856" spans="1:25" ht="9.75" customHeight="1">
      <c r="A856" s="1"/>
      <c r="B856" s="72"/>
      <c r="C856" s="124"/>
      <c r="D856" s="1"/>
      <c r="E856" s="1"/>
      <c r="F856" s="1"/>
      <c r="G856" s="1"/>
      <c r="H856" s="1"/>
      <c r="I856" s="1"/>
      <c r="J856" s="1"/>
      <c r="K856" s="1"/>
      <c r="L856" s="1"/>
      <c r="M856" s="1"/>
      <c r="N856" s="1"/>
      <c r="O856" s="1"/>
      <c r="P856" s="1"/>
      <c r="Q856" s="1"/>
      <c r="R856" s="1"/>
      <c r="S856" s="1"/>
      <c r="T856" s="1"/>
      <c r="U856" s="1"/>
      <c r="V856" s="1"/>
      <c r="W856" s="1"/>
      <c r="X856" s="1"/>
      <c r="Y856" s="1"/>
    </row>
    <row r="857" spans="1:25" ht="9.75" customHeight="1">
      <c r="A857" s="1"/>
      <c r="B857" s="72"/>
      <c r="C857" s="124"/>
      <c r="D857" s="1"/>
      <c r="E857" s="1"/>
      <c r="F857" s="1"/>
      <c r="G857" s="1"/>
      <c r="H857" s="1"/>
      <c r="I857" s="1"/>
      <c r="J857" s="1"/>
      <c r="K857" s="1"/>
      <c r="L857" s="1"/>
      <c r="M857" s="1"/>
      <c r="N857" s="1"/>
      <c r="O857" s="1"/>
      <c r="P857" s="1"/>
      <c r="Q857" s="1"/>
      <c r="R857" s="1"/>
      <c r="S857" s="1"/>
      <c r="T857" s="1"/>
      <c r="U857" s="1"/>
      <c r="V857" s="1"/>
      <c r="W857" s="1"/>
      <c r="X857" s="1"/>
      <c r="Y857" s="1"/>
    </row>
    <row r="858" spans="1:25" ht="9.75" customHeight="1">
      <c r="A858" s="1"/>
      <c r="B858" s="72"/>
      <c r="C858" s="124"/>
      <c r="D858" s="1"/>
      <c r="E858" s="1"/>
      <c r="F858" s="1"/>
      <c r="G858" s="1"/>
      <c r="H858" s="1"/>
      <c r="I858" s="1"/>
      <c r="J858" s="1"/>
      <c r="K858" s="1"/>
      <c r="L858" s="1"/>
      <c r="M858" s="1"/>
      <c r="N858" s="1"/>
      <c r="O858" s="1"/>
      <c r="P858" s="1"/>
      <c r="Q858" s="1"/>
      <c r="R858" s="1"/>
      <c r="S858" s="1"/>
      <c r="T858" s="1"/>
      <c r="U858" s="1"/>
      <c r="V858" s="1"/>
      <c r="W858" s="1"/>
      <c r="X858" s="1"/>
      <c r="Y858" s="1"/>
    </row>
    <row r="859" spans="1:25" ht="9.75" customHeight="1">
      <c r="A859" s="1"/>
      <c r="B859" s="72"/>
      <c r="C859" s="124"/>
      <c r="D859" s="1"/>
      <c r="E859" s="1"/>
      <c r="F859" s="1"/>
      <c r="G859" s="1"/>
      <c r="H859" s="1"/>
      <c r="I859" s="1"/>
      <c r="J859" s="1"/>
      <c r="K859" s="1"/>
      <c r="L859" s="1"/>
      <c r="M859" s="1"/>
      <c r="N859" s="1"/>
      <c r="O859" s="1"/>
      <c r="P859" s="1"/>
      <c r="Q859" s="1"/>
      <c r="R859" s="1"/>
      <c r="S859" s="1"/>
      <c r="T859" s="1"/>
      <c r="U859" s="1"/>
      <c r="V859" s="1"/>
      <c r="W859" s="1"/>
      <c r="X859" s="1"/>
      <c r="Y859" s="1"/>
    </row>
    <row r="860" spans="1:25" ht="9.75" customHeight="1">
      <c r="A860" s="1"/>
      <c r="B860" s="72"/>
      <c r="C860" s="124"/>
      <c r="D860" s="1"/>
      <c r="E860" s="1"/>
      <c r="F860" s="1"/>
      <c r="G860" s="1"/>
      <c r="H860" s="1"/>
      <c r="I860" s="1"/>
      <c r="J860" s="1"/>
      <c r="K860" s="1"/>
      <c r="L860" s="1"/>
      <c r="M860" s="1"/>
      <c r="N860" s="1"/>
      <c r="O860" s="1"/>
      <c r="P860" s="1"/>
      <c r="Q860" s="1"/>
      <c r="R860" s="1"/>
      <c r="S860" s="1"/>
      <c r="T860" s="1"/>
      <c r="U860" s="1"/>
      <c r="V860" s="1"/>
      <c r="W860" s="1"/>
      <c r="X860" s="1"/>
      <c r="Y860" s="1"/>
    </row>
    <row r="861" spans="1:25" ht="9.75" customHeight="1">
      <c r="A861" s="1"/>
      <c r="B861" s="72"/>
      <c r="C861" s="124"/>
      <c r="D861" s="1"/>
      <c r="E861" s="1"/>
      <c r="F861" s="1"/>
      <c r="G861" s="1"/>
      <c r="H861" s="1"/>
      <c r="I861" s="1"/>
      <c r="J861" s="1"/>
      <c r="K861" s="1"/>
      <c r="L861" s="1"/>
      <c r="M861" s="1"/>
      <c r="N861" s="1"/>
      <c r="O861" s="1"/>
      <c r="P861" s="1"/>
      <c r="Q861" s="1"/>
      <c r="R861" s="1"/>
      <c r="S861" s="1"/>
      <c r="T861" s="1"/>
      <c r="U861" s="1"/>
      <c r="V861" s="1"/>
      <c r="W861" s="1"/>
      <c r="X861" s="1"/>
      <c r="Y861" s="1"/>
    </row>
    <row r="862" spans="1:25" ht="9.75" customHeight="1">
      <c r="A862" s="1"/>
      <c r="B862" s="72"/>
      <c r="C862" s="124"/>
      <c r="D862" s="1"/>
      <c r="E862" s="1"/>
      <c r="F862" s="1"/>
      <c r="G862" s="1"/>
      <c r="H862" s="1"/>
      <c r="I862" s="1"/>
      <c r="J862" s="1"/>
      <c r="K862" s="1"/>
      <c r="L862" s="1"/>
      <c r="M862" s="1"/>
      <c r="N862" s="1"/>
      <c r="O862" s="1"/>
      <c r="P862" s="1"/>
      <c r="Q862" s="1"/>
      <c r="R862" s="1"/>
      <c r="S862" s="1"/>
      <c r="T862" s="1"/>
      <c r="U862" s="1"/>
      <c r="V862" s="1"/>
      <c r="W862" s="1"/>
      <c r="X862" s="1"/>
      <c r="Y862" s="1"/>
    </row>
    <row r="863" spans="1:25" ht="9.75" customHeight="1">
      <c r="A863" s="1"/>
      <c r="B863" s="72"/>
      <c r="C863" s="124"/>
      <c r="D863" s="1"/>
      <c r="E863" s="1"/>
      <c r="F863" s="1"/>
      <c r="G863" s="1"/>
      <c r="H863" s="1"/>
      <c r="I863" s="1"/>
      <c r="J863" s="1"/>
      <c r="K863" s="1"/>
      <c r="L863" s="1"/>
      <c r="M863" s="1"/>
      <c r="N863" s="1"/>
      <c r="O863" s="1"/>
      <c r="P863" s="1"/>
      <c r="Q863" s="1"/>
      <c r="R863" s="1"/>
      <c r="S863" s="1"/>
      <c r="T863" s="1"/>
      <c r="U863" s="1"/>
      <c r="V863" s="1"/>
      <c r="W863" s="1"/>
      <c r="X863" s="1"/>
      <c r="Y863" s="1"/>
    </row>
    <row r="864" spans="1:25" ht="9.75" customHeight="1">
      <c r="A864" s="1"/>
      <c r="B864" s="72"/>
      <c r="C864" s="124"/>
      <c r="D864" s="1"/>
      <c r="E864" s="1"/>
      <c r="F864" s="1"/>
      <c r="G864" s="1"/>
      <c r="H864" s="1"/>
      <c r="I864" s="1"/>
      <c r="J864" s="1"/>
      <c r="K864" s="1"/>
      <c r="L864" s="1"/>
      <c r="M864" s="1"/>
      <c r="N864" s="1"/>
      <c r="O864" s="1"/>
      <c r="P864" s="1"/>
      <c r="Q864" s="1"/>
      <c r="R864" s="1"/>
      <c r="S864" s="1"/>
      <c r="T864" s="1"/>
      <c r="U864" s="1"/>
      <c r="V864" s="1"/>
      <c r="W864" s="1"/>
      <c r="X864" s="1"/>
      <c r="Y864" s="1"/>
    </row>
    <row r="865" spans="1:25" ht="9.75" customHeight="1">
      <c r="A865" s="1"/>
      <c r="B865" s="72"/>
      <c r="C865" s="124"/>
      <c r="D865" s="1"/>
      <c r="E865" s="1"/>
      <c r="F865" s="1"/>
      <c r="G865" s="1"/>
      <c r="H865" s="1"/>
      <c r="I865" s="1"/>
      <c r="J865" s="1"/>
      <c r="K865" s="1"/>
      <c r="L865" s="1"/>
      <c r="M865" s="1"/>
      <c r="N865" s="1"/>
      <c r="O865" s="1"/>
      <c r="P865" s="1"/>
      <c r="Q865" s="1"/>
      <c r="R865" s="1"/>
      <c r="S865" s="1"/>
      <c r="T865" s="1"/>
      <c r="U865" s="1"/>
      <c r="V865" s="1"/>
      <c r="W865" s="1"/>
      <c r="X865" s="1"/>
      <c r="Y865" s="1"/>
    </row>
    <row r="866" spans="1:25" ht="9.75" customHeight="1">
      <c r="A866" s="1"/>
      <c r="B866" s="72"/>
      <c r="C866" s="124"/>
      <c r="D866" s="1"/>
      <c r="E866" s="1"/>
      <c r="F866" s="1"/>
      <c r="G866" s="1"/>
      <c r="H866" s="1"/>
      <c r="I866" s="1"/>
      <c r="J866" s="1"/>
      <c r="K866" s="1"/>
      <c r="L866" s="1"/>
      <c r="M866" s="1"/>
      <c r="N866" s="1"/>
      <c r="O866" s="1"/>
      <c r="P866" s="1"/>
      <c r="Q866" s="1"/>
      <c r="R866" s="1"/>
      <c r="S866" s="1"/>
      <c r="T866" s="1"/>
      <c r="U866" s="1"/>
      <c r="V866" s="1"/>
      <c r="W866" s="1"/>
      <c r="X866" s="1"/>
      <c r="Y866" s="1"/>
    </row>
    <row r="867" spans="1:25" ht="9.75" customHeight="1">
      <c r="A867" s="1"/>
      <c r="B867" s="72"/>
      <c r="C867" s="124"/>
      <c r="D867" s="1"/>
      <c r="E867" s="1"/>
      <c r="F867" s="1"/>
      <c r="G867" s="1"/>
      <c r="H867" s="1"/>
      <c r="I867" s="1"/>
      <c r="J867" s="1"/>
      <c r="K867" s="1"/>
      <c r="L867" s="1"/>
      <c r="M867" s="1"/>
      <c r="N867" s="1"/>
      <c r="O867" s="1"/>
      <c r="P867" s="1"/>
      <c r="Q867" s="1"/>
      <c r="R867" s="1"/>
      <c r="S867" s="1"/>
      <c r="T867" s="1"/>
      <c r="U867" s="1"/>
      <c r="V867" s="1"/>
      <c r="W867" s="1"/>
      <c r="X867" s="1"/>
      <c r="Y867" s="1"/>
    </row>
    <row r="868" spans="1:25" ht="9.75" customHeight="1">
      <c r="A868" s="1"/>
      <c r="B868" s="72"/>
      <c r="C868" s="124"/>
      <c r="D868" s="1"/>
      <c r="E868" s="1"/>
      <c r="F868" s="1"/>
      <c r="G868" s="1"/>
      <c r="H868" s="1"/>
      <c r="I868" s="1"/>
      <c r="J868" s="1"/>
      <c r="K868" s="1"/>
      <c r="L868" s="1"/>
      <c r="M868" s="1"/>
      <c r="N868" s="1"/>
      <c r="O868" s="1"/>
      <c r="P868" s="1"/>
      <c r="Q868" s="1"/>
      <c r="R868" s="1"/>
      <c r="S868" s="1"/>
      <c r="T868" s="1"/>
      <c r="U868" s="1"/>
      <c r="V868" s="1"/>
      <c r="W868" s="1"/>
      <c r="X868" s="1"/>
      <c r="Y868" s="1"/>
    </row>
    <row r="869" spans="1:25" ht="9.75" customHeight="1">
      <c r="A869" s="1"/>
      <c r="B869" s="72"/>
      <c r="C869" s="124"/>
      <c r="D869" s="1"/>
      <c r="E869" s="1"/>
      <c r="F869" s="1"/>
      <c r="G869" s="1"/>
      <c r="H869" s="1"/>
      <c r="I869" s="1"/>
      <c r="J869" s="1"/>
      <c r="K869" s="1"/>
      <c r="L869" s="1"/>
      <c r="M869" s="1"/>
      <c r="N869" s="1"/>
      <c r="O869" s="1"/>
      <c r="P869" s="1"/>
      <c r="Q869" s="1"/>
      <c r="R869" s="1"/>
      <c r="S869" s="1"/>
      <c r="T869" s="1"/>
      <c r="U869" s="1"/>
      <c r="V869" s="1"/>
      <c r="W869" s="1"/>
      <c r="X869" s="1"/>
      <c r="Y869" s="1"/>
    </row>
    <row r="870" spans="1:25" ht="9.75" customHeight="1">
      <c r="A870" s="1"/>
      <c r="B870" s="72"/>
      <c r="C870" s="124"/>
      <c r="D870" s="1"/>
      <c r="E870" s="1"/>
      <c r="F870" s="1"/>
      <c r="G870" s="1"/>
      <c r="H870" s="1"/>
      <c r="I870" s="1"/>
      <c r="J870" s="1"/>
      <c r="K870" s="1"/>
      <c r="L870" s="1"/>
      <c r="M870" s="1"/>
      <c r="N870" s="1"/>
      <c r="O870" s="1"/>
      <c r="P870" s="1"/>
      <c r="Q870" s="1"/>
      <c r="R870" s="1"/>
      <c r="S870" s="1"/>
      <c r="T870" s="1"/>
      <c r="U870" s="1"/>
      <c r="V870" s="1"/>
      <c r="W870" s="1"/>
      <c r="X870" s="1"/>
      <c r="Y870" s="1"/>
    </row>
    <row r="871" spans="1:25" ht="9.75" customHeight="1">
      <c r="A871" s="1"/>
      <c r="B871" s="72"/>
      <c r="C871" s="124"/>
      <c r="D871" s="1"/>
      <c r="E871" s="1"/>
      <c r="F871" s="1"/>
      <c r="G871" s="1"/>
      <c r="H871" s="1"/>
      <c r="I871" s="1"/>
      <c r="J871" s="1"/>
      <c r="K871" s="1"/>
      <c r="L871" s="1"/>
      <c r="M871" s="1"/>
      <c r="N871" s="1"/>
      <c r="O871" s="1"/>
      <c r="P871" s="1"/>
      <c r="Q871" s="1"/>
      <c r="R871" s="1"/>
      <c r="S871" s="1"/>
      <c r="T871" s="1"/>
      <c r="U871" s="1"/>
      <c r="V871" s="1"/>
      <c r="W871" s="1"/>
      <c r="X871" s="1"/>
      <c r="Y871" s="1"/>
    </row>
    <row r="872" spans="1:25" ht="9.75" customHeight="1">
      <c r="A872" s="1"/>
      <c r="B872" s="72"/>
      <c r="C872" s="124"/>
      <c r="D872" s="1"/>
      <c r="E872" s="1"/>
      <c r="F872" s="1"/>
      <c r="G872" s="1"/>
      <c r="H872" s="1"/>
      <c r="I872" s="1"/>
      <c r="J872" s="1"/>
      <c r="K872" s="1"/>
      <c r="L872" s="1"/>
      <c r="M872" s="1"/>
      <c r="N872" s="1"/>
      <c r="O872" s="1"/>
      <c r="P872" s="1"/>
      <c r="Q872" s="1"/>
      <c r="R872" s="1"/>
      <c r="S872" s="1"/>
      <c r="T872" s="1"/>
      <c r="U872" s="1"/>
      <c r="V872" s="1"/>
      <c r="W872" s="1"/>
      <c r="X872" s="1"/>
      <c r="Y872" s="1"/>
    </row>
    <row r="873" spans="1:25" ht="9.75" customHeight="1">
      <c r="A873" s="1"/>
      <c r="B873" s="72"/>
      <c r="C873" s="124"/>
      <c r="D873" s="1"/>
      <c r="E873" s="1"/>
      <c r="F873" s="1"/>
      <c r="G873" s="1"/>
      <c r="H873" s="1"/>
      <c r="I873" s="1"/>
      <c r="J873" s="1"/>
      <c r="K873" s="1"/>
      <c r="L873" s="1"/>
      <c r="M873" s="1"/>
      <c r="N873" s="1"/>
      <c r="O873" s="1"/>
      <c r="P873" s="1"/>
      <c r="Q873" s="1"/>
      <c r="R873" s="1"/>
      <c r="S873" s="1"/>
      <c r="T873" s="1"/>
      <c r="U873" s="1"/>
      <c r="V873" s="1"/>
      <c r="W873" s="1"/>
      <c r="X873" s="1"/>
      <c r="Y873" s="1"/>
    </row>
    <row r="874" spans="1:25" ht="9.75" customHeight="1">
      <c r="A874" s="1"/>
      <c r="B874" s="72"/>
      <c r="C874" s="124"/>
      <c r="D874" s="1"/>
      <c r="E874" s="1"/>
      <c r="F874" s="1"/>
      <c r="G874" s="1"/>
      <c r="H874" s="1"/>
      <c r="I874" s="1"/>
      <c r="J874" s="1"/>
      <c r="K874" s="1"/>
      <c r="L874" s="1"/>
      <c r="M874" s="1"/>
      <c r="N874" s="1"/>
      <c r="O874" s="1"/>
      <c r="P874" s="1"/>
      <c r="Q874" s="1"/>
      <c r="R874" s="1"/>
      <c r="S874" s="1"/>
      <c r="T874" s="1"/>
      <c r="U874" s="1"/>
      <c r="V874" s="1"/>
      <c r="W874" s="1"/>
      <c r="X874" s="1"/>
      <c r="Y874" s="1"/>
    </row>
    <row r="875" spans="1:25" ht="9.75" customHeight="1">
      <c r="A875" s="1"/>
      <c r="B875" s="72"/>
      <c r="C875" s="124"/>
      <c r="D875" s="1"/>
      <c r="E875" s="1"/>
      <c r="F875" s="1"/>
      <c r="G875" s="1"/>
      <c r="H875" s="1"/>
      <c r="I875" s="1"/>
      <c r="J875" s="1"/>
      <c r="K875" s="1"/>
      <c r="L875" s="1"/>
      <c r="M875" s="1"/>
      <c r="N875" s="1"/>
      <c r="O875" s="1"/>
      <c r="P875" s="1"/>
      <c r="Q875" s="1"/>
      <c r="R875" s="1"/>
      <c r="S875" s="1"/>
      <c r="T875" s="1"/>
      <c r="U875" s="1"/>
      <c r="V875" s="1"/>
      <c r="W875" s="1"/>
      <c r="X875" s="1"/>
      <c r="Y875" s="1"/>
    </row>
    <row r="876" spans="1:25" ht="9.75" customHeight="1">
      <c r="A876" s="1"/>
      <c r="B876" s="72"/>
      <c r="C876" s="124"/>
      <c r="D876" s="1"/>
      <c r="E876" s="1"/>
      <c r="F876" s="1"/>
      <c r="G876" s="1"/>
      <c r="H876" s="1"/>
      <c r="I876" s="1"/>
      <c r="J876" s="1"/>
      <c r="K876" s="1"/>
      <c r="L876" s="1"/>
      <c r="M876" s="1"/>
      <c r="N876" s="1"/>
      <c r="O876" s="1"/>
      <c r="P876" s="1"/>
      <c r="Q876" s="1"/>
      <c r="R876" s="1"/>
      <c r="S876" s="1"/>
      <c r="T876" s="1"/>
      <c r="U876" s="1"/>
      <c r="V876" s="1"/>
      <c r="W876" s="1"/>
      <c r="X876" s="1"/>
      <c r="Y876" s="1"/>
    </row>
    <row r="877" spans="1:25" ht="9.75" customHeight="1">
      <c r="A877" s="1"/>
      <c r="B877" s="72"/>
      <c r="C877" s="124"/>
      <c r="D877" s="1"/>
      <c r="E877" s="1"/>
      <c r="F877" s="1"/>
      <c r="G877" s="1"/>
      <c r="H877" s="1"/>
      <c r="I877" s="1"/>
      <c r="J877" s="1"/>
      <c r="K877" s="1"/>
      <c r="L877" s="1"/>
      <c r="M877" s="1"/>
      <c r="N877" s="1"/>
      <c r="O877" s="1"/>
      <c r="P877" s="1"/>
      <c r="Q877" s="1"/>
      <c r="R877" s="1"/>
      <c r="S877" s="1"/>
      <c r="T877" s="1"/>
      <c r="U877" s="1"/>
      <c r="V877" s="1"/>
      <c r="W877" s="1"/>
      <c r="X877" s="1"/>
      <c r="Y877" s="1"/>
    </row>
    <row r="878" spans="1:25" ht="9.75" customHeight="1">
      <c r="A878" s="1"/>
      <c r="B878" s="72"/>
      <c r="C878" s="124"/>
      <c r="D878" s="1"/>
      <c r="E878" s="1"/>
      <c r="F878" s="1"/>
      <c r="G878" s="1"/>
      <c r="H878" s="1"/>
      <c r="I878" s="1"/>
      <c r="J878" s="1"/>
      <c r="K878" s="1"/>
      <c r="L878" s="1"/>
      <c r="M878" s="1"/>
      <c r="N878" s="1"/>
      <c r="O878" s="1"/>
      <c r="P878" s="1"/>
      <c r="Q878" s="1"/>
      <c r="R878" s="1"/>
      <c r="S878" s="1"/>
      <c r="T878" s="1"/>
      <c r="U878" s="1"/>
      <c r="V878" s="1"/>
      <c r="W878" s="1"/>
      <c r="X878" s="1"/>
      <c r="Y878" s="1"/>
    </row>
    <row r="879" spans="1:25" ht="9.75" customHeight="1">
      <c r="A879" s="1"/>
      <c r="B879" s="72"/>
      <c r="C879" s="124"/>
      <c r="D879" s="1"/>
      <c r="E879" s="1"/>
      <c r="F879" s="1"/>
      <c r="G879" s="1"/>
      <c r="H879" s="1"/>
      <c r="I879" s="1"/>
      <c r="J879" s="1"/>
      <c r="K879" s="1"/>
      <c r="L879" s="1"/>
      <c r="M879" s="1"/>
      <c r="N879" s="1"/>
      <c r="O879" s="1"/>
      <c r="P879" s="1"/>
      <c r="Q879" s="1"/>
      <c r="R879" s="1"/>
      <c r="S879" s="1"/>
      <c r="T879" s="1"/>
      <c r="U879" s="1"/>
      <c r="V879" s="1"/>
      <c r="W879" s="1"/>
      <c r="X879" s="1"/>
      <c r="Y879" s="1"/>
    </row>
    <row r="880" spans="1:25" ht="9.75" customHeight="1">
      <c r="A880" s="1"/>
      <c r="B880" s="72"/>
      <c r="C880" s="124"/>
      <c r="D880" s="1"/>
      <c r="E880" s="1"/>
      <c r="F880" s="1"/>
      <c r="G880" s="1"/>
      <c r="H880" s="1"/>
      <c r="I880" s="1"/>
      <c r="J880" s="1"/>
      <c r="K880" s="1"/>
      <c r="L880" s="1"/>
      <c r="M880" s="1"/>
      <c r="N880" s="1"/>
      <c r="O880" s="1"/>
      <c r="P880" s="1"/>
      <c r="Q880" s="1"/>
      <c r="R880" s="1"/>
      <c r="S880" s="1"/>
      <c r="T880" s="1"/>
      <c r="U880" s="1"/>
      <c r="V880" s="1"/>
      <c r="W880" s="1"/>
      <c r="X880" s="1"/>
      <c r="Y880" s="1"/>
    </row>
    <row r="881" spans="1:25" ht="9.75" customHeight="1">
      <c r="A881" s="1"/>
      <c r="B881" s="72"/>
      <c r="C881" s="124"/>
      <c r="D881" s="1"/>
      <c r="E881" s="1"/>
      <c r="F881" s="1"/>
      <c r="G881" s="1"/>
      <c r="H881" s="1"/>
      <c r="I881" s="1"/>
      <c r="J881" s="1"/>
      <c r="K881" s="1"/>
      <c r="L881" s="1"/>
      <c r="M881" s="1"/>
      <c r="N881" s="1"/>
      <c r="O881" s="1"/>
      <c r="P881" s="1"/>
      <c r="Q881" s="1"/>
      <c r="R881" s="1"/>
      <c r="S881" s="1"/>
      <c r="T881" s="1"/>
      <c r="U881" s="1"/>
      <c r="V881" s="1"/>
      <c r="W881" s="1"/>
      <c r="X881" s="1"/>
      <c r="Y881" s="1"/>
    </row>
    <row r="882" spans="1:25" ht="9.75" customHeight="1">
      <c r="A882" s="1"/>
      <c r="B882" s="72"/>
      <c r="C882" s="124"/>
      <c r="D882" s="1"/>
      <c r="E882" s="1"/>
      <c r="F882" s="1"/>
      <c r="G882" s="1"/>
      <c r="H882" s="1"/>
      <c r="I882" s="1"/>
      <c r="J882" s="1"/>
      <c r="K882" s="1"/>
      <c r="L882" s="1"/>
      <c r="M882" s="1"/>
      <c r="N882" s="1"/>
      <c r="O882" s="1"/>
      <c r="P882" s="1"/>
      <c r="Q882" s="1"/>
      <c r="R882" s="1"/>
      <c r="S882" s="1"/>
      <c r="T882" s="1"/>
      <c r="U882" s="1"/>
      <c r="V882" s="1"/>
      <c r="W882" s="1"/>
      <c r="X882" s="1"/>
      <c r="Y882" s="1"/>
    </row>
    <row r="883" spans="1:25" ht="9.75" customHeight="1">
      <c r="A883" s="1"/>
      <c r="B883" s="72"/>
      <c r="C883" s="124"/>
      <c r="D883" s="1"/>
      <c r="E883" s="1"/>
      <c r="F883" s="1"/>
      <c r="G883" s="1"/>
      <c r="H883" s="1"/>
      <c r="I883" s="1"/>
      <c r="J883" s="1"/>
      <c r="K883" s="1"/>
      <c r="L883" s="1"/>
      <c r="M883" s="1"/>
      <c r="N883" s="1"/>
      <c r="O883" s="1"/>
      <c r="P883" s="1"/>
      <c r="Q883" s="1"/>
      <c r="R883" s="1"/>
      <c r="S883" s="1"/>
      <c r="T883" s="1"/>
      <c r="U883" s="1"/>
      <c r="V883" s="1"/>
      <c r="W883" s="1"/>
      <c r="X883" s="1"/>
      <c r="Y883" s="1"/>
    </row>
    <row r="884" spans="1:25" ht="9.75" customHeight="1">
      <c r="A884" s="1"/>
      <c r="B884" s="72"/>
      <c r="C884" s="124"/>
      <c r="D884" s="1"/>
      <c r="E884" s="1"/>
      <c r="F884" s="1"/>
      <c r="G884" s="1"/>
      <c r="H884" s="1"/>
      <c r="I884" s="1"/>
      <c r="J884" s="1"/>
      <c r="K884" s="1"/>
      <c r="L884" s="1"/>
      <c r="M884" s="1"/>
      <c r="N884" s="1"/>
      <c r="O884" s="1"/>
      <c r="P884" s="1"/>
      <c r="Q884" s="1"/>
      <c r="R884" s="1"/>
      <c r="S884" s="1"/>
      <c r="T884" s="1"/>
      <c r="U884" s="1"/>
      <c r="V884" s="1"/>
      <c r="W884" s="1"/>
      <c r="X884" s="1"/>
      <c r="Y884" s="1"/>
    </row>
    <row r="885" spans="1:25" ht="9.75" customHeight="1">
      <c r="A885" s="1"/>
      <c r="B885" s="72"/>
      <c r="C885" s="124"/>
      <c r="D885" s="1"/>
      <c r="E885" s="1"/>
      <c r="F885" s="1"/>
      <c r="G885" s="1"/>
      <c r="H885" s="1"/>
      <c r="I885" s="1"/>
      <c r="J885" s="1"/>
      <c r="K885" s="1"/>
      <c r="L885" s="1"/>
      <c r="M885" s="1"/>
      <c r="N885" s="1"/>
      <c r="O885" s="1"/>
      <c r="P885" s="1"/>
      <c r="Q885" s="1"/>
      <c r="R885" s="1"/>
      <c r="S885" s="1"/>
      <c r="T885" s="1"/>
      <c r="U885" s="1"/>
      <c r="V885" s="1"/>
      <c r="W885" s="1"/>
      <c r="X885" s="1"/>
      <c r="Y885" s="1"/>
    </row>
    <row r="886" spans="1:25" ht="9.75" customHeight="1">
      <c r="A886" s="1"/>
      <c r="B886" s="72"/>
      <c r="C886" s="124"/>
      <c r="D886" s="1"/>
      <c r="E886" s="1"/>
      <c r="F886" s="1"/>
      <c r="G886" s="1"/>
      <c r="H886" s="1"/>
      <c r="I886" s="1"/>
      <c r="J886" s="1"/>
      <c r="K886" s="1"/>
      <c r="L886" s="1"/>
      <c r="M886" s="1"/>
      <c r="N886" s="1"/>
      <c r="O886" s="1"/>
      <c r="P886" s="1"/>
      <c r="Q886" s="1"/>
      <c r="R886" s="1"/>
      <c r="S886" s="1"/>
      <c r="T886" s="1"/>
      <c r="U886" s="1"/>
      <c r="V886" s="1"/>
      <c r="W886" s="1"/>
      <c r="X886" s="1"/>
      <c r="Y886" s="1"/>
    </row>
    <row r="887" spans="1:25" ht="9.75" customHeight="1">
      <c r="A887" s="1"/>
      <c r="B887" s="72"/>
      <c r="C887" s="124"/>
      <c r="D887" s="1"/>
      <c r="E887" s="1"/>
      <c r="F887" s="1"/>
      <c r="G887" s="1"/>
      <c r="H887" s="1"/>
      <c r="I887" s="1"/>
      <c r="J887" s="1"/>
      <c r="K887" s="1"/>
      <c r="L887" s="1"/>
      <c r="M887" s="1"/>
      <c r="N887" s="1"/>
      <c r="O887" s="1"/>
      <c r="P887" s="1"/>
      <c r="Q887" s="1"/>
      <c r="R887" s="1"/>
      <c r="S887" s="1"/>
      <c r="T887" s="1"/>
      <c r="U887" s="1"/>
      <c r="V887" s="1"/>
      <c r="W887" s="1"/>
      <c r="X887" s="1"/>
      <c r="Y887" s="1"/>
    </row>
    <row r="888" spans="1:25" ht="9.75" customHeight="1">
      <c r="A888" s="1"/>
      <c r="B888" s="72"/>
      <c r="C888" s="124"/>
      <c r="D888" s="1"/>
      <c r="E888" s="1"/>
      <c r="F888" s="1"/>
      <c r="G888" s="1"/>
      <c r="H888" s="1"/>
      <c r="I888" s="1"/>
      <c r="J888" s="1"/>
      <c r="K888" s="1"/>
      <c r="L888" s="1"/>
      <c r="M888" s="1"/>
      <c r="N888" s="1"/>
      <c r="O888" s="1"/>
      <c r="P888" s="1"/>
      <c r="Q888" s="1"/>
      <c r="R888" s="1"/>
      <c r="S888" s="1"/>
      <c r="T888" s="1"/>
      <c r="U888" s="1"/>
      <c r="V888" s="1"/>
      <c r="W888" s="1"/>
      <c r="X888" s="1"/>
      <c r="Y888" s="1"/>
    </row>
    <row r="889" spans="1:25" ht="9.75" customHeight="1">
      <c r="A889" s="1"/>
      <c r="B889" s="72"/>
      <c r="C889" s="124"/>
      <c r="D889" s="1"/>
      <c r="E889" s="1"/>
      <c r="F889" s="1"/>
      <c r="G889" s="1"/>
      <c r="H889" s="1"/>
      <c r="I889" s="1"/>
      <c r="J889" s="1"/>
      <c r="K889" s="1"/>
      <c r="L889" s="1"/>
      <c r="M889" s="1"/>
      <c r="N889" s="1"/>
      <c r="O889" s="1"/>
      <c r="P889" s="1"/>
      <c r="Q889" s="1"/>
      <c r="R889" s="1"/>
      <c r="S889" s="1"/>
      <c r="T889" s="1"/>
      <c r="U889" s="1"/>
      <c r="V889" s="1"/>
      <c r="W889" s="1"/>
      <c r="X889" s="1"/>
      <c r="Y889" s="1"/>
    </row>
    <row r="890" spans="1:25" ht="9.75" customHeight="1">
      <c r="A890" s="1"/>
      <c r="B890" s="72"/>
      <c r="C890" s="124"/>
      <c r="D890" s="1"/>
      <c r="E890" s="1"/>
      <c r="F890" s="1"/>
      <c r="G890" s="1"/>
      <c r="H890" s="1"/>
      <c r="I890" s="1"/>
      <c r="J890" s="1"/>
      <c r="K890" s="1"/>
      <c r="L890" s="1"/>
      <c r="M890" s="1"/>
      <c r="N890" s="1"/>
      <c r="O890" s="1"/>
      <c r="P890" s="1"/>
      <c r="Q890" s="1"/>
      <c r="R890" s="1"/>
      <c r="S890" s="1"/>
      <c r="T890" s="1"/>
      <c r="U890" s="1"/>
      <c r="V890" s="1"/>
      <c r="W890" s="1"/>
      <c r="X890" s="1"/>
      <c r="Y890" s="1"/>
    </row>
    <row r="891" spans="1:25" ht="9.75" customHeight="1">
      <c r="A891" s="1"/>
      <c r="B891" s="72"/>
      <c r="C891" s="124"/>
      <c r="D891" s="1"/>
      <c r="E891" s="1"/>
      <c r="F891" s="1"/>
      <c r="G891" s="1"/>
      <c r="H891" s="1"/>
      <c r="I891" s="1"/>
      <c r="J891" s="1"/>
      <c r="K891" s="1"/>
      <c r="L891" s="1"/>
      <c r="M891" s="1"/>
      <c r="N891" s="1"/>
      <c r="O891" s="1"/>
      <c r="P891" s="1"/>
      <c r="Q891" s="1"/>
      <c r="R891" s="1"/>
      <c r="S891" s="1"/>
      <c r="T891" s="1"/>
      <c r="U891" s="1"/>
      <c r="V891" s="1"/>
      <c r="W891" s="1"/>
      <c r="X891" s="1"/>
      <c r="Y891" s="1"/>
    </row>
    <row r="892" spans="1:25" ht="9.75" customHeight="1">
      <c r="A892" s="1"/>
      <c r="B892" s="72"/>
      <c r="C892" s="124"/>
      <c r="D892" s="1"/>
      <c r="E892" s="1"/>
      <c r="F892" s="1"/>
      <c r="G892" s="1"/>
      <c r="H892" s="1"/>
      <c r="I892" s="1"/>
      <c r="J892" s="1"/>
      <c r="K892" s="1"/>
      <c r="L892" s="1"/>
      <c r="M892" s="1"/>
      <c r="N892" s="1"/>
      <c r="O892" s="1"/>
      <c r="P892" s="1"/>
      <c r="Q892" s="1"/>
      <c r="R892" s="1"/>
      <c r="S892" s="1"/>
      <c r="T892" s="1"/>
      <c r="U892" s="1"/>
      <c r="V892" s="1"/>
      <c r="W892" s="1"/>
      <c r="X892" s="1"/>
      <c r="Y892" s="1"/>
    </row>
    <row r="893" spans="1:25" ht="9.75" customHeight="1">
      <c r="A893" s="1"/>
      <c r="B893" s="72"/>
      <c r="C893" s="124"/>
      <c r="D893" s="1"/>
      <c r="E893" s="1"/>
      <c r="F893" s="1"/>
      <c r="G893" s="1"/>
      <c r="H893" s="1"/>
      <c r="I893" s="1"/>
      <c r="J893" s="1"/>
      <c r="K893" s="1"/>
      <c r="L893" s="1"/>
      <c r="M893" s="1"/>
      <c r="N893" s="1"/>
      <c r="O893" s="1"/>
      <c r="P893" s="1"/>
      <c r="Q893" s="1"/>
      <c r="R893" s="1"/>
      <c r="S893" s="1"/>
      <c r="T893" s="1"/>
      <c r="U893" s="1"/>
      <c r="V893" s="1"/>
      <c r="W893" s="1"/>
      <c r="X893" s="1"/>
      <c r="Y893" s="1"/>
    </row>
    <row r="894" spans="1:25" ht="9.75" customHeight="1">
      <c r="A894" s="1"/>
      <c r="B894" s="72"/>
      <c r="C894" s="124"/>
      <c r="D894" s="1"/>
      <c r="E894" s="1"/>
      <c r="F894" s="1"/>
      <c r="G894" s="1"/>
      <c r="H894" s="1"/>
      <c r="I894" s="1"/>
      <c r="J894" s="1"/>
      <c r="K894" s="1"/>
      <c r="L894" s="1"/>
      <c r="M894" s="1"/>
      <c r="N894" s="1"/>
      <c r="O894" s="1"/>
      <c r="P894" s="1"/>
      <c r="Q894" s="1"/>
      <c r="R894" s="1"/>
      <c r="S894" s="1"/>
      <c r="T894" s="1"/>
      <c r="U894" s="1"/>
      <c r="V894" s="1"/>
      <c r="W894" s="1"/>
      <c r="X894" s="1"/>
      <c r="Y894" s="1"/>
    </row>
    <row r="895" spans="1:25" ht="9.75" customHeight="1">
      <c r="A895" s="1"/>
      <c r="B895" s="72"/>
      <c r="C895" s="124"/>
      <c r="D895" s="1"/>
      <c r="E895" s="1"/>
      <c r="F895" s="1"/>
      <c r="G895" s="1"/>
      <c r="H895" s="1"/>
      <c r="I895" s="1"/>
      <c r="J895" s="1"/>
      <c r="K895" s="1"/>
      <c r="L895" s="1"/>
      <c r="M895" s="1"/>
      <c r="N895" s="1"/>
      <c r="O895" s="1"/>
      <c r="P895" s="1"/>
      <c r="Q895" s="1"/>
      <c r="R895" s="1"/>
      <c r="S895" s="1"/>
      <c r="T895" s="1"/>
      <c r="U895" s="1"/>
      <c r="V895" s="1"/>
      <c r="W895" s="1"/>
      <c r="X895" s="1"/>
      <c r="Y895" s="1"/>
    </row>
    <row r="896" spans="1:25" ht="9.75" customHeight="1">
      <c r="A896" s="1"/>
      <c r="B896" s="72"/>
      <c r="C896" s="124"/>
      <c r="D896" s="1"/>
      <c r="E896" s="1"/>
      <c r="F896" s="1"/>
      <c r="G896" s="1"/>
      <c r="H896" s="1"/>
      <c r="I896" s="1"/>
      <c r="J896" s="1"/>
      <c r="K896" s="1"/>
      <c r="L896" s="1"/>
      <c r="M896" s="1"/>
      <c r="N896" s="1"/>
      <c r="O896" s="1"/>
      <c r="P896" s="1"/>
      <c r="Q896" s="1"/>
      <c r="R896" s="1"/>
      <c r="S896" s="1"/>
      <c r="T896" s="1"/>
      <c r="U896" s="1"/>
      <c r="V896" s="1"/>
      <c r="W896" s="1"/>
      <c r="X896" s="1"/>
      <c r="Y896" s="1"/>
    </row>
    <row r="897" spans="1:25" ht="9.75" customHeight="1">
      <c r="A897" s="1"/>
      <c r="B897" s="72"/>
      <c r="C897" s="124"/>
      <c r="D897" s="1"/>
      <c r="E897" s="1"/>
      <c r="F897" s="1"/>
      <c r="G897" s="1"/>
      <c r="H897" s="1"/>
      <c r="I897" s="1"/>
      <c r="J897" s="1"/>
      <c r="K897" s="1"/>
      <c r="L897" s="1"/>
      <c r="M897" s="1"/>
      <c r="N897" s="1"/>
      <c r="O897" s="1"/>
      <c r="P897" s="1"/>
      <c r="Q897" s="1"/>
      <c r="R897" s="1"/>
      <c r="S897" s="1"/>
      <c r="T897" s="1"/>
      <c r="U897" s="1"/>
      <c r="V897" s="1"/>
      <c r="W897" s="1"/>
      <c r="X897" s="1"/>
      <c r="Y897" s="1"/>
    </row>
    <row r="898" spans="1:25" ht="9.75" customHeight="1">
      <c r="A898" s="1"/>
      <c r="B898" s="72"/>
      <c r="C898" s="124"/>
      <c r="D898" s="1"/>
      <c r="E898" s="1"/>
      <c r="F898" s="1"/>
      <c r="G898" s="1"/>
      <c r="H898" s="1"/>
      <c r="I898" s="1"/>
      <c r="J898" s="1"/>
      <c r="K898" s="1"/>
      <c r="L898" s="1"/>
      <c r="M898" s="1"/>
      <c r="N898" s="1"/>
      <c r="O898" s="1"/>
      <c r="P898" s="1"/>
      <c r="Q898" s="1"/>
      <c r="R898" s="1"/>
      <c r="S898" s="1"/>
      <c r="T898" s="1"/>
      <c r="U898" s="1"/>
      <c r="V898" s="1"/>
      <c r="W898" s="1"/>
      <c r="X898" s="1"/>
      <c r="Y898" s="1"/>
    </row>
    <row r="899" spans="1:25" ht="9.75" customHeight="1">
      <c r="A899" s="1"/>
      <c r="B899" s="72"/>
      <c r="C899" s="124"/>
      <c r="D899" s="1"/>
      <c r="E899" s="1"/>
      <c r="F899" s="1"/>
      <c r="G899" s="1"/>
      <c r="H899" s="1"/>
      <c r="I899" s="1"/>
      <c r="J899" s="1"/>
      <c r="K899" s="1"/>
      <c r="L899" s="1"/>
      <c r="M899" s="1"/>
      <c r="N899" s="1"/>
      <c r="O899" s="1"/>
      <c r="P899" s="1"/>
      <c r="Q899" s="1"/>
      <c r="R899" s="1"/>
      <c r="S899" s="1"/>
      <c r="T899" s="1"/>
      <c r="U899" s="1"/>
      <c r="V899" s="1"/>
      <c r="W899" s="1"/>
      <c r="X899" s="1"/>
      <c r="Y899" s="1"/>
    </row>
    <row r="900" spans="1:25" ht="9.75" customHeight="1">
      <c r="A900" s="1"/>
      <c r="B900" s="72"/>
      <c r="C900" s="124"/>
      <c r="D900" s="1"/>
      <c r="E900" s="1"/>
      <c r="F900" s="1"/>
      <c r="G900" s="1"/>
      <c r="H900" s="1"/>
      <c r="I900" s="1"/>
      <c r="J900" s="1"/>
      <c r="K900" s="1"/>
      <c r="L900" s="1"/>
      <c r="M900" s="1"/>
      <c r="N900" s="1"/>
      <c r="O900" s="1"/>
      <c r="P900" s="1"/>
      <c r="Q900" s="1"/>
      <c r="R900" s="1"/>
      <c r="S900" s="1"/>
      <c r="T900" s="1"/>
      <c r="U900" s="1"/>
      <c r="V900" s="1"/>
      <c r="W900" s="1"/>
      <c r="X900" s="1"/>
      <c r="Y900" s="1"/>
    </row>
    <row r="901" spans="1:25" ht="9.75" customHeight="1">
      <c r="A901" s="1"/>
      <c r="B901" s="72"/>
      <c r="C901" s="124"/>
      <c r="D901" s="1"/>
      <c r="E901" s="1"/>
      <c r="F901" s="1"/>
      <c r="G901" s="1"/>
      <c r="H901" s="1"/>
      <c r="I901" s="1"/>
      <c r="J901" s="1"/>
      <c r="K901" s="1"/>
      <c r="L901" s="1"/>
      <c r="M901" s="1"/>
      <c r="N901" s="1"/>
      <c r="O901" s="1"/>
      <c r="P901" s="1"/>
      <c r="Q901" s="1"/>
      <c r="R901" s="1"/>
      <c r="S901" s="1"/>
      <c r="T901" s="1"/>
      <c r="U901" s="1"/>
      <c r="V901" s="1"/>
      <c r="W901" s="1"/>
      <c r="X901" s="1"/>
      <c r="Y901" s="1"/>
    </row>
    <row r="902" spans="1:25" ht="9.75" customHeight="1">
      <c r="A902" s="1"/>
      <c r="B902" s="72"/>
      <c r="C902" s="124"/>
      <c r="D902" s="1"/>
      <c r="E902" s="1"/>
      <c r="F902" s="1"/>
      <c r="G902" s="1"/>
      <c r="H902" s="1"/>
      <c r="I902" s="1"/>
      <c r="J902" s="1"/>
      <c r="K902" s="1"/>
      <c r="L902" s="1"/>
      <c r="M902" s="1"/>
      <c r="N902" s="1"/>
      <c r="O902" s="1"/>
      <c r="P902" s="1"/>
      <c r="Q902" s="1"/>
      <c r="R902" s="1"/>
      <c r="S902" s="1"/>
      <c r="T902" s="1"/>
      <c r="U902" s="1"/>
      <c r="V902" s="1"/>
      <c r="W902" s="1"/>
      <c r="X902" s="1"/>
      <c r="Y902" s="1"/>
    </row>
    <row r="903" spans="1:25" ht="9.75" customHeight="1">
      <c r="A903" s="1"/>
      <c r="B903" s="72"/>
      <c r="C903" s="124"/>
      <c r="D903" s="1"/>
      <c r="E903" s="1"/>
      <c r="F903" s="1"/>
      <c r="G903" s="1"/>
      <c r="H903" s="1"/>
      <c r="I903" s="1"/>
      <c r="J903" s="1"/>
      <c r="K903" s="1"/>
      <c r="L903" s="1"/>
      <c r="M903" s="1"/>
      <c r="N903" s="1"/>
      <c r="O903" s="1"/>
      <c r="P903" s="1"/>
      <c r="Q903" s="1"/>
      <c r="R903" s="1"/>
      <c r="S903" s="1"/>
      <c r="T903" s="1"/>
      <c r="U903" s="1"/>
      <c r="V903" s="1"/>
      <c r="W903" s="1"/>
      <c r="X903" s="1"/>
      <c r="Y903" s="1"/>
    </row>
    <row r="904" spans="1:25" ht="9.75" customHeight="1">
      <c r="A904" s="1"/>
      <c r="B904" s="72"/>
      <c r="C904" s="124"/>
      <c r="D904" s="1"/>
      <c r="E904" s="1"/>
      <c r="F904" s="1"/>
      <c r="G904" s="1"/>
      <c r="H904" s="1"/>
      <c r="I904" s="1"/>
      <c r="J904" s="1"/>
      <c r="K904" s="1"/>
      <c r="L904" s="1"/>
      <c r="M904" s="1"/>
      <c r="N904" s="1"/>
      <c r="O904" s="1"/>
      <c r="P904" s="1"/>
      <c r="Q904" s="1"/>
      <c r="R904" s="1"/>
      <c r="S904" s="1"/>
      <c r="T904" s="1"/>
      <c r="U904" s="1"/>
      <c r="V904" s="1"/>
      <c r="W904" s="1"/>
      <c r="X904" s="1"/>
      <c r="Y904" s="1"/>
    </row>
    <row r="905" spans="1:25" ht="9.75" customHeight="1">
      <c r="A905" s="1"/>
      <c r="B905" s="72"/>
      <c r="C905" s="124"/>
      <c r="D905" s="1"/>
      <c r="E905" s="1"/>
      <c r="F905" s="1"/>
      <c r="G905" s="1"/>
      <c r="H905" s="1"/>
      <c r="I905" s="1"/>
      <c r="J905" s="1"/>
      <c r="K905" s="1"/>
      <c r="L905" s="1"/>
      <c r="M905" s="1"/>
      <c r="N905" s="1"/>
      <c r="O905" s="1"/>
      <c r="P905" s="1"/>
      <c r="Q905" s="1"/>
      <c r="R905" s="1"/>
      <c r="S905" s="1"/>
      <c r="T905" s="1"/>
      <c r="U905" s="1"/>
      <c r="V905" s="1"/>
      <c r="W905" s="1"/>
      <c r="X905" s="1"/>
      <c r="Y905" s="1"/>
    </row>
    <row r="906" spans="1:25" ht="9.75" customHeight="1">
      <c r="A906" s="1"/>
      <c r="B906" s="72"/>
      <c r="C906" s="124"/>
      <c r="D906" s="1"/>
      <c r="E906" s="1"/>
      <c r="F906" s="1"/>
      <c r="G906" s="1"/>
      <c r="H906" s="1"/>
      <c r="I906" s="1"/>
      <c r="J906" s="1"/>
      <c r="K906" s="1"/>
      <c r="L906" s="1"/>
      <c r="M906" s="1"/>
      <c r="N906" s="1"/>
      <c r="O906" s="1"/>
      <c r="P906" s="1"/>
      <c r="Q906" s="1"/>
      <c r="R906" s="1"/>
      <c r="S906" s="1"/>
      <c r="T906" s="1"/>
      <c r="U906" s="1"/>
      <c r="V906" s="1"/>
      <c r="W906" s="1"/>
      <c r="X906" s="1"/>
      <c r="Y906" s="1"/>
    </row>
    <row r="907" spans="1:25" ht="9.75" customHeight="1">
      <c r="A907" s="1"/>
      <c r="B907" s="72"/>
      <c r="C907" s="124"/>
      <c r="D907" s="1"/>
      <c r="E907" s="1"/>
      <c r="F907" s="1"/>
      <c r="G907" s="1"/>
      <c r="H907" s="1"/>
      <c r="I907" s="1"/>
      <c r="J907" s="1"/>
      <c r="K907" s="1"/>
      <c r="L907" s="1"/>
      <c r="M907" s="1"/>
      <c r="N907" s="1"/>
      <c r="O907" s="1"/>
      <c r="P907" s="1"/>
      <c r="Q907" s="1"/>
      <c r="R907" s="1"/>
      <c r="S907" s="1"/>
      <c r="T907" s="1"/>
      <c r="U907" s="1"/>
      <c r="V907" s="1"/>
      <c r="W907" s="1"/>
      <c r="X907" s="1"/>
      <c r="Y907" s="1"/>
    </row>
    <row r="908" spans="1:25" ht="9.75" customHeight="1">
      <c r="A908" s="1"/>
      <c r="B908" s="72"/>
      <c r="C908" s="124"/>
      <c r="D908" s="1"/>
      <c r="E908" s="1"/>
      <c r="F908" s="1"/>
      <c r="G908" s="1"/>
      <c r="H908" s="1"/>
      <c r="I908" s="1"/>
      <c r="J908" s="1"/>
      <c r="K908" s="1"/>
      <c r="L908" s="1"/>
      <c r="M908" s="1"/>
      <c r="N908" s="1"/>
      <c r="O908" s="1"/>
      <c r="P908" s="1"/>
      <c r="Q908" s="1"/>
      <c r="R908" s="1"/>
      <c r="S908" s="1"/>
      <c r="T908" s="1"/>
      <c r="U908" s="1"/>
      <c r="V908" s="1"/>
      <c r="W908" s="1"/>
      <c r="X908" s="1"/>
      <c r="Y908" s="1"/>
    </row>
    <row r="909" spans="1:25" ht="9.75" customHeight="1">
      <c r="A909" s="1"/>
      <c r="B909" s="72"/>
      <c r="C909" s="124"/>
      <c r="D909" s="1"/>
      <c r="E909" s="1"/>
      <c r="F909" s="1"/>
      <c r="G909" s="1"/>
      <c r="H909" s="1"/>
      <c r="I909" s="1"/>
      <c r="J909" s="1"/>
      <c r="K909" s="1"/>
      <c r="L909" s="1"/>
      <c r="M909" s="1"/>
      <c r="N909" s="1"/>
      <c r="O909" s="1"/>
      <c r="P909" s="1"/>
      <c r="Q909" s="1"/>
      <c r="R909" s="1"/>
      <c r="S909" s="1"/>
      <c r="T909" s="1"/>
      <c r="U909" s="1"/>
      <c r="V909" s="1"/>
      <c r="W909" s="1"/>
      <c r="X909" s="1"/>
      <c r="Y909" s="1"/>
    </row>
    <row r="910" spans="1:25" ht="9.75" customHeight="1">
      <c r="A910" s="1"/>
      <c r="B910" s="72"/>
      <c r="C910" s="124"/>
      <c r="D910" s="1"/>
      <c r="E910" s="1"/>
      <c r="F910" s="1"/>
      <c r="G910" s="1"/>
      <c r="H910" s="1"/>
      <c r="I910" s="1"/>
      <c r="J910" s="1"/>
      <c r="K910" s="1"/>
      <c r="L910" s="1"/>
      <c r="M910" s="1"/>
      <c r="N910" s="1"/>
      <c r="O910" s="1"/>
      <c r="P910" s="1"/>
      <c r="Q910" s="1"/>
      <c r="R910" s="1"/>
      <c r="S910" s="1"/>
      <c r="T910" s="1"/>
      <c r="U910" s="1"/>
      <c r="V910" s="1"/>
      <c r="W910" s="1"/>
      <c r="X910" s="1"/>
      <c r="Y910" s="1"/>
    </row>
    <row r="911" spans="1:25" ht="9.75" customHeight="1">
      <c r="A911" s="1"/>
      <c r="B911" s="72"/>
      <c r="C911" s="124"/>
      <c r="D911" s="1"/>
      <c r="E911" s="1"/>
      <c r="F911" s="1"/>
      <c r="G911" s="1"/>
      <c r="H911" s="1"/>
      <c r="I911" s="1"/>
      <c r="J911" s="1"/>
      <c r="K911" s="1"/>
      <c r="L911" s="1"/>
      <c r="M911" s="1"/>
      <c r="N911" s="1"/>
      <c r="O911" s="1"/>
      <c r="P911" s="1"/>
      <c r="Q911" s="1"/>
      <c r="R911" s="1"/>
      <c r="S911" s="1"/>
      <c r="T911" s="1"/>
      <c r="U911" s="1"/>
      <c r="V911" s="1"/>
      <c r="W911" s="1"/>
      <c r="X911" s="1"/>
      <c r="Y911" s="1"/>
    </row>
    <row r="912" spans="1:25" ht="9.75" customHeight="1">
      <c r="A912" s="1"/>
      <c r="B912" s="72"/>
      <c r="C912" s="124"/>
      <c r="D912" s="1"/>
      <c r="E912" s="1"/>
      <c r="F912" s="1"/>
      <c r="G912" s="1"/>
      <c r="H912" s="1"/>
      <c r="I912" s="1"/>
      <c r="J912" s="1"/>
      <c r="K912" s="1"/>
      <c r="L912" s="1"/>
      <c r="M912" s="1"/>
      <c r="N912" s="1"/>
      <c r="O912" s="1"/>
      <c r="P912" s="1"/>
      <c r="Q912" s="1"/>
      <c r="R912" s="1"/>
      <c r="S912" s="1"/>
      <c r="T912" s="1"/>
      <c r="U912" s="1"/>
      <c r="V912" s="1"/>
      <c r="W912" s="1"/>
      <c r="X912" s="1"/>
      <c r="Y912" s="1"/>
    </row>
    <row r="913" spans="1:25" ht="9.75" customHeight="1">
      <c r="A913" s="1"/>
      <c r="B913" s="72"/>
      <c r="C913" s="124"/>
      <c r="D913" s="1"/>
      <c r="E913" s="1"/>
      <c r="F913" s="1"/>
      <c r="G913" s="1"/>
      <c r="H913" s="1"/>
      <c r="I913" s="1"/>
      <c r="J913" s="1"/>
      <c r="K913" s="1"/>
      <c r="L913" s="1"/>
      <c r="M913" s="1"/>
      <c r="N913" s="1"/>
      <c r="O913" s="1"/>
      <c r="P913" s="1"/>
      <c r="Q913" s="1"/>
      <c r="R913" s="1"/>
      <c r="S913" s="1"/>
      <c r="T913" s="1"/>
      <c r="U913" s="1"/>
      <c r="V913" s="1"/>
      <c r="W913" s="1"/>
      <c r="X913" s="1"/>
      <c r="Y913" s="1"/>
    </row>
    <row r="914" spans="1:25" ht="9.75" customHeight="1">
      <c r="A914" s="1"/>
      <c r="B914" s="72"/>
      <c r="C914" s="124"/>
      <c r="D914" s="1"/>
      <c r="E914" s="1"/>
      <c r="F914" s="1"/>
      <c r="G914" s="1"/>
      <c r="H914" s="1"/>
      <c r="I914" s="1"/>
      <c r="J914" s="1"/>
      <c r="K914" s="1"/>
      <c r="L914" s="1"/>
      <c r="M914" s="1"/>
      <c r="N914" s="1"/>
      <c r="O914" s="1"/>
      <c r="P914" s="1"/>
      <c r="Q914" s="1"/>
      <c r="R914" s="1"/>
      <c r="S914" s="1"/>
      <c r="T914" s="1"/>
      <c r="U914" s="1"/>
      <c r="V914" s="1"/>
      <c r="W914" s="1"/>
      <c r="X914" s="1"/>
      <c r="Y914" s="1"/>
    </row>
    <row r="915" spans="1:25" ht="9.75" customHeight="1">
      <c r="A915" s="1"/>
      <c r="B915" s="72"/>
      <c r="C915" s="124"/>
      <c r="D915" s="1"/>
      <c r="E915" s="1"/>
      <c r="F915" s="1"/>
      <c r="G915" s="1"/>
      <c r="H915" s="1"/>
      <c r="I915" s="1"/>
      <c r="J915" s="1"/>
      <c r="K915" s="1"/>
      <c r="L915" s="1"/>
      <c r="M915" s="1"/>
      <c r="N915" s="1"/>
      <c r="O915" s="1"/>
      <c r="P915" s="1"/>
      <c r="Q915" s="1"/>
      <c r="R915" s="1"/>
      <c r="S915" s="1"/>
      <c r="T915" s="1"/>
      <c r="U915" s="1"/>
      <c r="V915" s="1"/>
      <c r="W915" s="1"/>
      <c r="X915" s="1"/>
      <c r="Y915" s="1"/>
    </row>
    <row r="916" spans="1:25" ht="9.75" customHeight="1">
      <c r="A916" s="1"/>
      <c r="B916" s="72"/>
      <c r="C916" s="124"/>
      <c r="D916" s="1"/>
      <c r="E916" s="1"/>
      <c r="F916" s="1"/>
      <c r="G916" s="1"/>
      <c r="H916" s="1"/>
      <c r="I916" s="1"/>
      <c r="J916" s="1"/>
      <c r="K916" s="1"/>
      <c r="L916" s="1"/>
      <c r="M916" s="1"/>
      <c r="N916" s="1"/>
      <c r="O916" s="1"/>
      <c r="P916" s="1"/>
      <c r="Q916" s="1"/>
      <c r="R916" s="1"/>
      <c r="S916" s="1"/>
      <c r="T916" s="1"/>
      <c r="U916" s="1"/>
      <c r="V916" s="1"/>
      <c r="W916" s="1"/>
      <c r="X916" s="1"/>
      <c r="Y916" s="1"/>
    </row>
    <row r="917" spans="1:25" ht="9.75" customHeight="1">
      <c r="A917" s="1"/>
      <c r="B917" s="72"/>
      <c r="C917" s="124"/>
      <c r="D917" s="1"/>
      <c r="E917" s="1"/>
      <c r="F917" s="1"/>
      <c r="G917" s="1"/>
      <c r="H917" s="1"/>
      <c r="I917" s="1"/>
      <c r="J917" s="1"/>
      <c r="K917" s="1"/>
      <c r="L917" s="1"/>
      <c r="M917" s="1"/>
      <c r="N917" s="1"/>
      <c r="O917" s="1"/>
      <c r="P917" s="1"/>
      <c r="Q917" s="1"/>
      <c r="R917" s="1"/>
      <c r="S917" s="1"/>
      <c r="T917" s="1"/>
      <c r="U917" s="1"/>
      <c r="V917" s="1"/>
      <c r="W917" s="1"/>
      <c r="X917" s="1"/>
      <c r="Y917" s="1"/>
    </row>
    <row r="918" spans="1:25" ht="9.75" customHeight="1">
      <c r="A918" s="1"/>
      <c r="B918" s="72"/>
      <c r="C918" s="124"/>
      <c r="D918" s="1"/>
      <c r="E918" s="1"/>
      <c r="F918" s="1"/>
      <c r="G918" s="1"/>
      <c r="H918" s="1"/>
      <c r="I918" s="1"/>
      <c r="J918" s="1"/>
      <c r="K918" s="1"/>
      <c r="L918" s="1"/>
      <c r="M918" s="1"/>
      <c r="N918" s="1"/>
      <c r="O918" s="1"/>
      <c r="P918" s="1"/>
      <c r="Q918" s="1"/>
      <c r="R918" s="1"/>
      <c r="S918" s="1"/>
      <c r="T918" s="1"/>
      <c r="U918" s="1"/>
      <c r="V918" s="1"/>
      <c r="W918" s="1"/>
      <c r="X918" s="1"/>
      <c r="Y918" s="1"/>
    </row>
    <row r="919" spans="1:25" ht="9.75" customHeight="1">
      <c r="A919" s="1"/>
      <c r="B919" s="72"/>
      <c r="C919" s="124"/>
      <c r="D919" s="1"/>
      <c r="E919" s="1"/>
      <c r="F919" s="1"/>
      <c r="G919" s="1"/>
      <c r="H919" s="1"/>
      <c r="I919" s="1"/>
      <c r="J919" s="1"/>
      <c r="K919" s="1"/>
      <c r="L919" s="1"/>
      <c r="M919" s="1"/>
      <c r="N919" s="1"/>
      <c r="O919" s="1"/>
      <c r="P919" s="1"/>
      <c r="Q919" s="1"/>
      <c r="R919" s="1"/>
      <c r="S919" s="1"/>
      <c r="T919" s="1"/>
      <c r="U919" s="1"/>
      <c r="V919" s="1"/>
      <c r="W919" s="1"/>
      <c r="X919" s="1"/>
      <c r="Y919" s="1"/>
    </row>
    <row r="920" spans="1:25" ht="9.75" customHeight="1">
      <c r="A920" s="1"/>
      <c r="B920" s="72"/>
      <c r="C920" s="124"/>
      <c r="D920" s="1"/>
      <c r="E920" s="1"/>
      <c r="F920" s="1"/>
      <c r="G920" s="1"/>
      <c r="H920" s="1"/>
      <c r="I920" s="1"/>
      <c r="J920" s="1"/>
      <c r="K920" s="1"/>
      <c r="L920" s="1"/>
      <c r="M920" s="1"/>
      <c r="N920" s="1"/>
      <c r="O920" s="1"/>
      <c r="P920" s="1"/>
      <c r="Q920" s="1"/>
      <c r="R920" s="1"/>
      <c r="S920" s="1"/>
      <c r="T920" s="1"/>
      <c r="U920" s="1"/>
      <c r="V920" s="1"/>
      <c r="W920" s="1"/>
      <c r="X920" s="1"/>
      <c r="Y920" s="1"/>
    </row>
    <row r="921" spans="1:25" ht="9.75" customHeight="1">
      <c r="A921" s="1"/>
      <c r="B921" s="72"/>
      <c r="C921" s="124"/>
      <c r="D921" s="1"/>
      <c r="E921" s="1"/>
      <c r="F921" s="1"/>
      <c r="G921" s="1"/>
      <c r="H921" s="1"/>
      <c r="I921" s="1"/>
      <c r="J921" s="1"/>
      <c r="K921" s="1"/>
      <c r="L921" s="1"/>
      <c r="M921" s="1"/>
      <c r="N921" s="1"/>
      <c r="O921" s="1"/>
      <c r="P921" s="1"/>
      <c r="Q921" s="1"/>
      <c r="R921" s="1"/>
      <c r="S921" s="1"/>
      <c r="T921" s="1"/>
      <c r="U921" s="1"/>
      <c r="V921" s="1"/>
      <c r="W921" s="1"/>
      <c r="X921" s="1"/>
      <c r="Y921" s="1"/>
    </row>
    <row r="922" spans="1:25" ht="9.75" customHeight="1">
      <c r="A922" s="1"/>
      <c r="B922" s="72"/>
      <c r="C922" s="124"/>
      <c r="D922" s="1"/>
      <c r="E922" s="1"/>
      <c r="F922" s="1"/>
      <c r="G922" s="1"/>
      <c r="H922" s="1"/>
      <c r="I922" s="1"/>
      <c r="J922" s="1"/>
      <c r="K922" s="1"/>
      <c r="L922" s="1"/>
      <c r="M922" s="1"/>
      <c r="N922" s="1"/>
      <c r="O922" s="1"/>
      <c r="P922" s="1"/>
      <c r="Q922" s="1"/>
      <c r="R922" s="1"/>
      <c r="S922" s="1"/>
      <c r="T922" s="1"/>
      <c r="U922" s="1"/>
      <c r="V922" s="1"/>
      <c r="W922" s="1"/>
      <c r="X922" s="1"/>
      <c r="Y922" s="1"/>
    </row>
    <row r="923" spans="1:25" ht="9.75" customHeight="1">
      <c r="A923" s="1"/>
      <c r="B923" s="72"/>
      <c r="C923" s="124"/>
      <c r="D923" s="1"/>
      <c r="E923" s="1"/>
      <c r="F923" s="1"/>
      <c r="G923" s="1"/>
      <c r="H923" s="1"/>
      <c r="I923" s="1"/>
      <c r="J923" s="1"/>
      <c r="K923" s="1"/>
      <c r="L923" s="1"/>
      <c r="M923" s="1"/>
      <c r="N923" s="1"/>
      <c r="O923" s="1"/>
      <c r="P923" s="1"/>
      <c r="Q923" s="1"/>
      <c r="R923" s="1"/>
      <c r="S923" s="1"/>
      <c r="T923" s="1"/>
      <c r="U923" s="1"/>
      <c r="V923" s="1"/>
      <c r="W923" s="1"/>
      <c r="X923" s="1"/>
      <c r="Y923" s="1"/>
    </row>
    <row r="924" spans="1:25" ht="9.75" customHeight="1">
      <c r="A924" s="1"/>
      <c r="B924" s="72"/>
      <c r="C924" s="124"/>
      <c r="D924" s="1"/>
      <c r="E924" s="1"/>
      <c r="F924" s="1"/>
      <c r="G924" s="1"/>
      <c r="H924" s="1"/>
      <c r="I924" s="1"/>
      <c r="J924" s="1"/>
      <c r="K924" s="1"/>
      <c r="L924" s="1"/>
      <c r="M924" s="1"/>
      <c r="N924" s="1"/>
      <c r="O924" s="1"/>
      <c r="P924" s="1"/>
      <c r="Q924" s="1"/>
      <c r="R924" s="1"/>
      <c r="S924" s="1"/>
      <c r="T924" s="1"/>
      <c r="U924" s="1"/>
      <c r="V924" s="1"/>
      <c r="W924" s="1"/>
      <c r="X924" s="1"/>
      <c r="Y924" s="1"/>
    </row>
    <row r="925" spans="1:25" ht="9.75" customHeight="1">
      <c r="A925" s="1"/>
      <c r="B925" s="72"/>
      <c r="C925" s="124"/>
      <c r="D925" s="1"/>
      <c r="E925" s="1"/>
      <c r="F925" s="1"/>
      <c r="G925" s="1"/>
      <c r="H925" s="1"/>
      <c r="I925" s="1"/>
      <c r="J925" s="1"/>
      <c r="K925" s="1"/>
      <c r="L925" s="1"/>
      <c r="M925" s="1"/>
      <c r="N925" s="1"/>
      <c r="O925" s="1"/>
      <c r="P925" s="1"/>
      <c r="Q925" s="1"/>
      <c r="R925" s="1"/>
      <c r="S925" s="1"/>
      <c r="T925" s="1"/>
      <c r="U925" s="1"/>
      <c r="V925" s="1"/>
      <c r="W925" s="1"/>
      <c r="X925" s="1"/>
      <c r="Y925" s="1"/>
    </row>
    <row r="926" spans="1:25" ht="9.75" customHeight="1">
      <c r="A926" s="1"/>
      <c r="B926" s="72"/>
      <c r="C926" s="124"/>
      <c r="D926" s="1"/>
      <c r="E926" s="1"/>
      <c r="F926" s="1"/>
      <c r="G926" s="1"/>
      <c r="H926" s="1"/>
      <c r="I926" s="1"/>
      <c r="J926" s="1"/>
      <c r="K926" s="1"/>
      <c r="L926" s="1"/>
      <c r="M926" s="1"/>
      <c r="N926" s="1"/>
      <c r="O926" s="1"/>
      <c r="P926" s="1"/>
      <c r="Q926" s="1"/>
      <c r="R926" s="1"/>
      <c r="S926" s="1"/>
      <c r="T926" s="1"/>
      <c r="U926" s="1"/>
      <c r="V926" s="1"/>
      <c r="W926" s="1"/>
      <c r="X926" s="1"/>
      <c r="Y926" s="1"/>
    </row>
    <row r="927" spans="1:25" ht="9.75" customHeight="1">
      <c r="A927" s="1"/>
      <c r="B927" s="72"/>
      <c r="C927" s="124"/>
      <c r="D927" s="1"/>
      <c r="E927" s="1"/>
      <c r="F927" s="1"/>
      <c r="G927" s="1"/>
      <c r="H927" s="1"/>
      <c r="I927" s="1"/>
      <c r="J927" s="1"/>
      <c r="K927" s="1"/>
      <c r="L927" s="1"/>
      <c r="M927" s="1"/>
      <c r="N927" s="1"/>
      <c r="O927" s="1"/>
      <c r="P927" s="1"/>
      <c r="Q927" s="1"/>
      <c r="R927" s="1"/>
      <c r="S927" s="1"/>
      <c r="T927" s="1"/>
      <c r="U927" s="1"/>
      <c r="V927" s="1"/>
      <c r="W927" s="1"/>
      <c r="X927" s="1"/>
      <c r="Y927" s="1"/>
    </row>
    <row r="928" spans="1:25" ht="9.75" customHeight="1">
      <c r="A928" s="1"/>
      <c r="B928" s="72"/>
      <c r="C928" s="124"/>
      <c r="D928" s="1"/>
      <c r="E928" s="1"/>
      <c r="F928" s="1"/>
      <c r="G928" s="1"/>
      <c r="H928" s="1"/>
      <c r="I928" s="1"/>
      <c r="J928" s="1"/>
      <c r="K928" s="1"/>
      <c r="L928" s="1"/>
      <c r="M928" s="1"/>
      <c r="N928" s="1"/>
      <c r="O928" s="1"/>
      <c r="P928" s="1"/>
      <c r="Q928" s="1"/>
      <c r="R928" s="1"/>
      <c r="S928" s="1"/>
      <c r="T928" s="1"/>
      <c r="U928" s="1"/>
      <c r="V928" s="1"/>
      <c r="W928" s="1"/>
      <c r="X928" s="1"/>
      <c r="Y928" s="1"/>
    </row>
    <row r="929" spans="1:25" ht="9.75" customHeight="1">
      <c r="A929" s="1"/>
      <c r="B929" s="72"/>
      <c r="C929" s="124"/>
      <c r="D929" s="1"/>
      <c r="E929" s="1"/>
      <c r="F929" s="1"/>
      <c r="G929" s="1"/>
      <c r="H929" s="1"/>
      <c r="I929" s="1"/>
      <c r="J929" s="1"/>
      <c r="K929" s="1"/>
      <c r="L929" s="1"/>
      <c r="M929" s="1"/>
      <c r="N929" s="1"/>
      <c r="O929" s="1"/>
      <c r="P929" s="1"/>
      <c r="Q929" s="1"/>
      <c r="R929" s="1"/>
      <c r="S929" s="1"/>
      <c r="T929" s="1"/>
      <c r="U929" s="1"/>
      <c r="V929" s="1"/>
      <c r="W929" s="1"/>
      <c r="X929" s="1"/>
      <c r="Y929" s="1"/>
    </row>
    <row r="930" spans="1:25" ht="9.75" customHeight="1">
      <c r="A930" s="1"/>
      <c r="B930" s="72"/>
      <c r="C930" s="124"/>
      <c r="D930" s="1"/>
      <c r="E930" s="1"/>
      <c r="F930" s="1"/>
      <c r="G930" s="1"/>
      <c r="H930" s="1"/>
      <c r="I930" s="1"/>
      <c r="J930" s="1"/>
      <c r="K930" s="1"/>
      <c r="L930" s="1"/>
      <c r="M930" s="1"/>
      <c r="N930" s="1"/>
      <c r="O930" s="1"/>
      <c r="P930" s="1"/>
      <c r="Q930" s="1"/>
      <c r="R930" s="1"/>
      <c r="S930" s="1"/>
      <c r="T930" s="1"/>
      <c r="U930" s="1"/>
      <c r="V930" s="1"/>
      <c r="W930" s="1"/>
      <c r="X930" s="1"/>
      <c r="Y930" s="1"/>
    </row>
    <row r="931" spans="1:25" ht="9.75" customHeight="1">
      <c r="A931" s="1"/>
      <c r="B931" s="72"/>
      <c r="C931" s="124"/>
      <c r="D931" s="1"/>
      <c r="E931" s="1"/>
      <c r="F931" s="1"/>
      <c r="G931" s="1"/>
      <c r="H931" s="1"/>
      <c r="I931" s="1"/>
      <c r="J931" s="1"/>
      <c r="K931" s="1"/>
      <c r="L931" s="1"/>
      <c r="M931" s="1"/>
      <c r="N931" s="1"/>
      <c r="O931" s="1"/>
      <c r="P931" s="1"/>
      <c r="Q931" s="1"/>
      <c r="R931" s="1"/>
      <c r="S931" s="1"/>
      <c r="T931" s="1"/>
      <c r="U931" s="1"/>
      <c r="V931" s="1"/>
      <c r="W931" s="1"/>
      <c r="X931" s="1"/>
      <c r="Y931" s="1"/>
    </row>
    <row r="932" spans="1:25" ht="9.75" customHeight="1">
      <c r="A932" s="1"/>
      <c r="B932" s="72"/>
      <c r="C932" s="124"/>
      <c r="D932" s="1"/>
      <c r="E932" s="1"/>
      <c r="F932" s="1"/>
      <c r="G932" s="1"/>
      <c r="H932" s="1"/>
      <c r="I932" s="1"/>
      <c r="J932" s="1"/>
      <c r="K932" s="1"/>
      <c r="L932" s="1"/>
      <c r="M932" s="1"/>
      <c r="N932" s="1"/>
      <c r="O932" s="1"/>
      <c r="P932" s="1"/>
      <c r="Q932" s="1"/>
      <c r="R932" s="1"/>
      <c r="S932" s="1"/>
      <c r="T932" s="1"/>
      <c r="U932" s="1"/>
      <c r="V932" s="1"/>
      <c r="W932" s="1"/>
      <c r="X932" s="1"/>
      <c r="Y932" s="1"/>
    </row>
    <row r="933" spans="1:25" ht="9.75" customHeight="1">
      <c r="A933" s="1"/>
      <c r="B933" s="72"/>
      <c r="C933" s="124"/>
      <c r="D933" s="1"/>
      <c r="E933" s="1"/>
      <c r="F933" s="1"/>
      <c r="G933" s="1"/>
      <c r="H933" s="1"/>
      <c r="I933" s="1"/>
      <c r="J933" s="1"/>
      <c r="K933" s="1"/>
      <c r="L933" s="1"/>
      <c r="M933" s="1"/>
      <c r="N933" s="1"/>
      <c r="O933" s="1"/>
      <c r="P933" s="1"/>
      <c r="Q933" s="1"/>
      <c r="R933" s="1"/>
      <c r="S933" s="1"/>
      <c r="T933" s="1"/>
      <c r="U933" s="1"/>
      <c r="V933" s="1"/>
      <c r="W933" s="1"/>
      <c r="X933" s="1"/>
      <c r="Y933" s="1"/>
    </row>
    <row r="934" spans="1:25" ht="9.75" customHeight="1">
      <c r="A934" s="1"/>
      <c r="B934" s="72"/>
      <c r="C934" s="124"/>
      <c r="D934" s="1"/>
      <c r="E934" s="1"/>
      <c r="F934" s="1"/>
      <c r="G934" s="1"/>
      <c r="H934" s="1"/>
      <c r="I934" s="1"/>
      <c r="J934" s="1"/>
      <c r="K934" s="1"/>
      <c r="L934" s="1"/>
      <c r="M934" s="1"/>
      <c r="N934" s="1"/>
      <c r="O934" s="1"/>
      <c r="P934" s="1"/>
      <c r="Q934" s="1"/>
      <c r="R934" s="1"/>
      <c r="S934" s="1"/>
      <c r="T934" s="1"/>
      <c r="U934" s="1"/>
      <c r="V934" s="1"/>
      <c r="W934" s="1"/>
      <c r="X934" s="1"/>
      <c r="Y934" s="1"/>
    </row>
    <row r="935" spans="1:25" ht="9.75" customHeight="1">
      <c r="A935" s="1"/>
      <c r="B935" s="72"/>
      <c r="C935" s="124"/>
      <c r="D935" s="1"/>
      <c r="E935" s="1"/>
      <c r="F935" s="1"/>
      <c r="G935" s="1"/>
      <c r="H935" s="1"/>
      <c r="I935" s="1"/>
      <c r="J935" s="1"/>
      <c r="K935" s="1"/>
      <c r="L935" s="1"/>
      <c r="M935" s="1"/>
      <c r="N935" s="1"/>
      <c r="O935" s="1"/>
      <c r="P935" s="1"/>
      <c r="Q935" s="1"/>
      <c r="R935" s="1"/>
      <c r="S935" s="1"/>
      <c r="T935" s="1"/>
      <c r="U935" s="1"/>
      <c r="V935" s="1"/>
      <c r="W935" s="1"/>
      <c r="X935" s="1"/>
      <c r="Y935" s="1"/>
    </row>
    <row r="936" spans="1:25" ht="9.75" customHeight="1">
      <c r="A936" s="1"/>
      <c r="B936" s="72"/>
      <c r="C936" s="124"/>
      <c r="D936" s="1"/>
      <c r="E936" s="1"/>
      <c r="F936" s="1"/>
      <c r="G936" s="1"/>
      <c r="H936" s="1"/>
      <c r="I936" s="1"/>
      <c r="J936" s="1"/>
      <c r="K936" s="1"/>
      <c r="L936" s="1"/>
      <c r="M936" s="1"/>
      <c r="N936" s="1"/>
      <c r="O936" s="1"/>
      <c r="P936" s="1"/>
      <c r="Q936" s="1"/>
      <c r="R936" s="1"/>
      <c r="S936" s="1"/>
      <c r="T936" s="1"/>
      <c r="U936" s="1"/>
      <c r="V936" s="1"/>
      <c r="W936" s="1"/>
      <c r="X936" s="1"/>
      <c r="Y936" s="1"/>
    </row>
    <row r="937" spans="1:25" ht="9.75" customHeight="1">
      <c r="A937" s="1"/>
      <c r="B937" s="72"/>
      <c r="C937" s="124"/>
      <c r="D937" s="1"/>
      <c r="E937" s="1"/>
      <c r="F937" s="1"/>
      <c r="G937" s="1"/>
      <c r="H937" s="1"/>
      <c r="I937" s="1"/>
      <c r="J937" s="1"/>
      <c r="K937" s="1"/>
      <c r="L937" s="1"/>
      <c r="M937" s="1"/>
      <c r="N937" s="1"/>
      <c r="O937" s="1"/>
      <c r="P937" s="1"/>
      <c r="Q937" s="1"/>
      <c r="R937" s="1"/>
      <c r="S937" s="1"/>
      <c r="T937" s="1"/>
      <c r="U937" s="1"/>
      <c r="V937" s="1"/>
      <c r="W937" s="1"/>
      <c r="X937" s="1"/>
      <c r="Y937" s="1"/>
    </row>
    <row r="938" spans="1:25" ht="9.75" customHeight="1">
      <c r="A938" s="1"/>
      <c r="B938" s="72"/>
      <c r="C938" s="124"/>
      <c r="D938" s="1"/>
      <c r="E938" s="1"/>
      <c r="F938" s="1"/>
      <c r="G938" s="1"/>
      <c r="H938" s="1"/>
      <c r="I938" s="1"/>
      <c r="J938" s="1"/>
      <c r="K938" s="1"/>
      <c r="L938" s="1"/>
      <c r="M938" s="1"/>
      <c r="N938" s="1"/>
      <c r="O938" s="1"/>
      <c r="P938" s="1"/>
      <c r="Q938" s="1"/>
      <c r="R938" s="1"/>
      <c r="S938" s="1"/>
      <c r="T938" s="1"/>
      <c r="U938" s="1"/>
      <c r="V938" s="1"/>
      <c r="W938" s="1"/>
      <c r="X938" s="1"/>
      <c r="Y938" s="1"/>
    </row>
    <row r="939" spans="1:25" ht="9.75" customHeight="1">
      <c r="A939" s="1"/>
      <c r="B939" s="72"/>
      <c r="C939" s="124"/>
      <c r="D939" s="1"/>
      <c r="E939" s="1"/>
      <c r="F939" s="1"/>
      <c r="G939" s="1"/>
      <c r="H939" s="1"/>
      <c r="I939" s="1"/>
      <c r="J939" s="1"/>
      <c r="K939" s="1"/>
      <c r="L939" s="1"/>
      <c r="M939" s="1"/>
      <c r="N939" s="1"/>
      <c r="O939" s="1"/>
      <c r="P939" s="1"/>
      <c r="Q939" s="1"/>
      <c r="R939" s="1"/>
      <c r="S939" s="1"/>
      <c r="T939" s="1"/>
      <c r="U939" s="1"/>
      <c r="V939" s="1"/>
      <c r="W939" s="1"/>
      <c r="X939" s="1"/>
      <c r="Y939" s="1"/>
    </row>
    <row r="940" spans="1:25" ht="9.75" customHeight="1">
      <c r="A940" s="1"/>
      <c r="B940" s="72"/>
      <c r="C940" s="124"/>
      <c r="D940" s="1"/>
      <c r="E940" s="1"/>
      <c r="F940" s="1"/>
      <c r="G940" s="1"/>
      <c r="H940" s="1"/>
      <c r="I940" s="1"/>
      <c r="J940" s="1"/>
      <c r="K940" s="1"/>
      <c r="L940" s="1"/>
      <c r="M940" s="1"/>
      <c r="N940" s="1"/>
      <c r="O940" s="1"/>
      <c r="P940" s="1"/>
      <c r="Q940" s="1"/>
      <c r="R940" s="1"/>
      <c r="S940" s="1"/>
      <c r="T940" s="1"/>
      <c r="U940" s="1"/>
      <c r="V940" s="1"/>
      <c r="W940" s="1"/>
      <c r="X940" s="1"/>
      <c r="Y940" s="1"/>
    </row>
    <row r="941" spans="1:25" ht="9.75" customHeight="1">
      <c r="A941" s="1"/>
      <c r="B941" s="72"/>
      <c r="C941" s="124"/>
      <c r="D941" s="1"/>
      <c r="E941" s="1"/>
      <c r="F941" s="1"/>
      <c r="G941" s="1"/>
      <c r="H941" s="1"/>
      <c r="I941" s="1"/>
      <c r="J941" s="1"/>
      <c r="K941" s="1"/>
      <c r="L941" s="1"/>
      <c r="M941" s="1"/>
      <c r="N941" s="1"/>
      <c r="O941" s="1"/>
      <c r="P941" s="1"/>
      <c r="Q941" s="1"/>
      <c r="R941" s="1"/>
      <c r="S941" s="1"/>
      <c r="T941" s="1"/>
      <c r="U941" s="1"/>
      <c r="V941" s="1"/>
      <c r="W941" s="1"/>
      <c r="X941" s="1"/>
      <c r="Y941" s="1"/>
    </row>
    <row r="942" spans="1:25" ht="9.75" customHeight="1">
      <c r="A942" s="1"/>
      <c r="B942" s="72"/>
      <c r="C942" s="124"/>
      <c r="D942" s="1"/>
      <c r="E942" s="1"/>
      <c r="F942" s="1"/>
      <c r="G942" s="1"/>
      <c r="H942" s="1"/>
      <c r="I942" s="1"/>
      <c r="J942" s="1"/>
      <c r="K942" s="1"/>
      <c r="L942" s="1"/>
      <c r="M942" s="1"/>
      <c r="N942" s="1"/>
      <c r="O942" s="1"/>
      <c r="P942" s="1"/>
      <c r="Q942" s="1"/>
      <c r="R942" s="1"/>
      <c r="S942" s="1"/>
      <c r="T942" s="1"/>
      <c r="U942" s="1"/>
      <c r="V942" s="1"/>
      <c r="W942" s="1"/>
      <c r="X942" s="1"/>
      <c r="Y942" s="1"/>
    </row>
    <row r="943" spans="1:25" ht="9.75" customHeight="1">
      <c r="A943" s="1"/>
      <c r="B943" s="72"/>
      <c r="C943" s="124"/>
      <c r="D943" s="1"/>
      <c r="E943" s="1"/>
      <c r="F943" s="1"/>
      <c r="G943" s="1"/>
      <c r="H943" s="1"/>
      <c r="I943" s="1"/>
      <c r="J943" s="1"/>
      <c r="K943" s="1"/>
      <c r="L943" s="1"/>
      <c r="M943" s="1"/>
      <c r="N943" s="1"/>
      <c r="O943" s="1"/>
      <c r="P943" s="1"/>
      <c r="Q943" s="1"/>
      <c r="R943" s="1"/>
      <c r="S943" s="1"/>
      <c r="T943" s="1"/>
      <c r="U943" s="1"/>
      <c r="V943" s="1"/>
      <c r="W943" s="1"/>
      <c r="X943" s="1"/>
      <c r="Y943" s="1"/>
    </row>
    <row r="944" spans="1:25" ht="9.75" customHeight="1">
      <c r="A944" s="1"/>
      <c r="B944" s="72"/>
      <c r="C944" s="124"/>
      <c r="D944" s="1"/>
      <c r="E944" s="1"/>
      <c r="F944" s="1"/>
      <c r="G944" s="1"/>
      <c r="H944" s="1"/>
      <c r="I944" s="1"/>
      <c r="J944" s="1"/>
      <c r="K944" s="1"/>
      <c r="L944" s="1"/>
      <c r="M944" s="1"/>
      <c r="N944" s="1"/>
      <c r="O944" s="1"/>
      <c r="P944" s="1"/>
      <c r="Q944" s="1"/>
      <c r="R944" s="1"/>
      <c r="S944" s="1"/>
      <c r="T944" s="1"/>
      <c r="U944" s="1"/>
      <c r="V944" s="1"/>
      <c r="W944" s="1"/>
      <c r="X944" s="1"/>
      <c r="Y944" s="1"/>
    </row>
    <row r="945" spans="1:25" ht="9.75" customHeight="1">
      <c r="A945" s="1"/>
      <c r="B945" s="72"/>
      <c r="C945" s="124"/>
      <c r="D945" s="1"/>
      <c r="E945" s="1"/>
      <c r="F945" s="1"/>
      <c r="G945" s="1"/>
      <c r="H945" s="1"/>
      <c r="I945" s="1"/>
      <c r="J945" s="1"/>
      <c r="K945" s="1"/>
      <c r="L945" s="1"/>
      <c r="M945" s="1"/>
      <c r="N945" s="1"/>
      <c r="O945" s="1"/>
      <c r="P945" s="1"/>
      <c r="Q945" s="1"/>
      <c r="R945" s="1"/>
      <c r="S945" s="1"/>
      <c r="T945" s="1"/>
      <c r="U945" s="1"/>
      <c r="V945" s="1"/>
      <c r="W945" s="1"/>
      <c r="X945" s="1"/>
      <c r="Y945" s="1"/>
    </row>
    <row r="946" spans="1:25" ht="9.75" customHeight="1">
      <c r="A946" s="1"/>
      <c r="B946" s="72"/>
      <c r="C946" s="124"/>
      <c r="D946" s="1"/>
      <c r="E946" s="1"/>
      <c r="F946" s="1"/>
      <c r="G946" s="1"/>
      <c r="H946" s="1"/>
      <c r="I946" s="1"/>
      <c r="J946" s="1"/>
      <c r="K946" s="1"/>
      <c r="L946" s="1"/>
      <c r="M946" s="1"/>
      <c r="N946" s="1"/>
      <c r="O946" s="1"/>
      <c r="P946" s="1"/>
      <c r="Q946" s="1"/>
      <c r="R946" s="1"/>
      <c r="S946" s="1"/>
      <c r="T946" s="1"/>
      <c r="U946" s="1"/>
      <c r="V946" s="1"/>
      <c r="W946" s="1"/>
      <c r="X946" s="1"/>
      <c r="Y946" s="1"/>
    </row>
    <row r="947" spans="1:25" ht="9.75" customHeight="1">
      <c r="A947" s="1"/>
      <c r="B947" s="72"/>
      <c r="C947" s="124"/>
      <c r="D947" s="1"/>
      <c r="E947" s="1"/>
      <c r="F947" s="1"/>
      <c r="G947" s="1"/>
      <c r="H947" s="1"/>
      <c r="I947" s="1"/>
      <c r="J947" s="1"/>
      <c r="K947" s="1"/>
      <c r="L947" s="1"/>
      <c r="M947" s="1"/>
      <c r="N947" s="1"/>
      <c r="O947" s="1"/>
      <c r="P947" s="1"/>
      <c r="Q947" s="1"/>
      <c r="R947" s="1"/>
      <c r="S947" s="1"/>
      <c r="T947" s="1"/>
      <c r="U947" s="1"/>
      <c r="V947" s="1"/>
      <c r="W947" s="1"/>
      <c r="X947" s="1"/>
      <c r="Y947" s="1"/>
    </row>
    <row r="948" spans="1:25" ht="9.75" customHeight="1">
      <c r="A948" s="1"/>
      <c r="B948" s="72"/>
      <c r="C948" s="124"/>
      <c r="D948" s="1"/>
      <c r="E948" s="1"/>
      <c r="F948" s="1"/>
      <c r="G948" s="1"/>
      <c r="H948" s="1"/>
      <c r="I948" s="1"/>
      <c r="J948" s="1"/>
      <c r="K948" s="1"/>
      <c r="L948" s="1"/>
      <c r="M948" s="1"/>
      <c r="N948" s="1"/>
      <c r="O948" s="1"/>
      <c r="P948" s="1"/>
      <c r="Q948" s="1"/>
      <c r="R948" s="1"/>
      <c r="S948" s="1"/>
      <c r="T948" s="1"/>
      <c r="U948" s="1"/>
      <c r="V948" s="1"/>
      <c r="W948" s="1"/>
      <c r="X948" s="1"/>
      <c r="Y948" s="1"/>
    </row>
    <row r="949" spans="1:25" ht="9.75" customHeight="1">
      <c r="A949" s="1"/>
      <c r="B949" s="72"/>
      <c r="C949" s="124"/>
      <c r="D949" s="1"/>
      <c r="E949" s="1"/>
      <c r="F949" s="1"/>
      <c r="G949" s="1"/>
      <c r="H949" s="1"/>
      <c r="I949" s="1"/>
      <c r="J949" s="1"/>
      <c r="K949" s="1"/>
      <c r="L949" s="1"/>
      <c r="M949" s="1"/>
      <c r="N949" s="1"/>
      <c r="O949" s="1"/>
      <c r="P949" s="1"/>
      <c r="Q949" s="1"/>
      <c r="R949" s="1"/>
      <c r="S949" s="1"/>
      <c r="T949" s="1"/>
      <c r="U949" s="1"/>
      <c r="V949" s="1"/>
      <c r="W949" s="1"/>
      <c r="X949" s="1"/>
      <c r="Y949" s="1"/>
    </row>
    <row r="950" spans="1:25" ht="9.75" customHeight="1">
      <c r="A950" s="1"/>
      <c r="B950" s="72"/>
      <c r="C950" s="124"/>
      <c r="D950" s="1"/>
      <c r="E950" s="1"/>
      <c r="F950" s="1"/>
      <c r="G950" s="1"/>
      <c r="H950" s="1"/>
      <c r="I950" s="1"/>
      <c r="J950" s="1"/>
      <c r="K950" s="1"/>
      <c r="L950" s="1"/>
      <c r="M950" s="1"/>
      <c r="N950" s="1"/>
      <c r="O950" s="1"/>
      <c r="P950" s="1"/>
      <c r="Q950" s="1"/>
      <c r="R950" s="1"/>
      <c r="S950" s="1"/>
      <c r="T950" s="1"/>
      <c r="U950" s="1"/>
      <c r="V950" s="1"/>
      <c r="W950" s="1"/>
      <c r="X950" s="1"/>
      <c r="Y950" s="1"/>
    </row>
    <row r="951" spans="1:25" ht="9.75" customHeight="1">
      <c r="A951" s="1"/>
      <c r="B951" s="72"/>
      <c r="C951" s="124"/>
      <c r="D951" s="1"/>
      <c r="E951" s="1"/>
      <c r="F951" s="1"/>
      <c r="G951" s="1"/>
      <c r="H951" s="1"/>
      <c r="I951" s="1"/>
      <c r="J951" s="1"/>
      <c r="K951" s="1"/>
      <c r="L951" s="1"/>
      <c r="M951" s="1"/>
      <c r="N951" s="1"/>
      <c r="O951" s="1"/>
      <c r="P951" s="1"/>
      <c r="Q951" s="1"/>
      <c r="R951" s="1"/>
      <c r="S951" s="1"/>
      <c r="T951" s="1"/>
      <c r="U951" s="1"/>
      <c r="V951" s="1"/>
      <c r="W951" s="1"/>
      <c r="X951" s="1"/>
      <c r="Y951" s="1"/>
    </row>
    <row r="952" spans="1:25" ht="9.75" customHeight="1">
      <c r="A952" s="1"/>
      <c r="B952" s="72"/>
      <c r="C952" s="124"/>
      <c r="D952" s="1"/>
      <c r="E952" s="1"/>
      <c r="F952" s="1"/>
      <c r="G952" s="1"/>
      <c r="H952" s="1"/>
      <c r="I952" s="1"/>
      <c r="J952" s="1"/>
      <c r="K952" s="1"/>
      <c r="L952" s="1"/>
      <c r="M952" s="1"/>
      <c r="N952" s="1"/>
      <c r="O952" s="1"/>
      <c r="P952" s="1"/>
      <c r="Q952" s="1"/>
      <c r="R952" s="1"/>
      <c r="S952" s="1"/>
      <c r="T952" s="1"/>
      <c r="U952" s="1"/>
      <c r="V952" s="1"/>
      <c r="W952" s="1"/>
      <c r="X952" s="1"/>
      <c r="Y952" s="1"/>
    </row>
    <row r="953" spans="1:25" ht="9.75" customHeight="1">
      <c r="A953" s="1"/>
      <c r="B953" s="72"/>
      <c r="C953" s="124"/>
      <c r="D953" s="1"/>
      <c r="E953" s="1"/>
      <c r="F953" s="1"/>
      <c r="G953" s="1"/>
      <c r="H953" s="1"/>
      <c r="I953" s="1"/>
      <c r="J953" s="1"/>
      <c r="K953" s="1"/>
      <c r="L953" s="1"/>
      <c r="M953" s="1"/>
      <c r="N953" s="1"/>
      <c r="O953" s="1"/>
      <c r="P953" s="1"/>
      <c r="Q953" s="1"/>
      <c r="R953" s="1"/>
      <c r="S953" s="1"/>
      <c r="T953" s="1"/>
      <c r="U953" s="1"/>
      <c r="V953" s="1"/>
      <c r="W953" s="1"/>
      <c r="X953" s="1"/>
      <c r="Y953" s="1"/>
    </row>
    <row r="954" spans="1:25" ht="9.75" customHeight="1">
      <c r="A954" s="1"/>
      <c r="B954" s="72"/>
      <c r="C954" s="124"/>
      <c r="D954" s="1"/>
      <c r="E954" s="1"/>
      <c r="F954" s="1"/>
      <c r="G954" s="1"/>
      <c r="H954" s="1"/>
      <c r="I954" s="1"/>
      <c r="J954" s="1"/>
      <c r="K954" s="1"/>
      <c r="L954" s="1"/>
      <c r="M954" s="1"/>
      <c r="N954" s="1"/>
      <c r="O954" s="1"/>
      <c r="P954" s="1"/>
      <c r="Q954" s="1"/>
      <c r="R954" s="1"/>
      <c r="S954" s="1"/>
      <c r="T954" s="1"/>
      <c r="U954" s="1"/>
      <c r="V954" s="1"/>
      <c r="W954" s="1"/>
      <c r="X954" s="1"/>
      <c r="Y954" s="1"/>
    </row>
    <row r="955" spans="1:25" ht="9.75" customHeight="1">
      <c r="A955" s="1"/>
      <c r="B955" s="72"/>
      <c r="C955" s="124"/>
      <c r="D955" s="1"/>
      <c r="E955" s="1"/>
      <c r="F955" s="1"/>
      <c r="G955" s="1"/>
      <c r="H955" s="1"/>
      <c r="I955" s="1"/>
      <c r="J955" s="1"/>
      <c r="K955" s="1"/>
      <c r="L955" s="1"/>
      <c r="M955" s="1"/>
      <c r="N955" s="1"/>
      <c r="O955" s="1"/>
      <c r="P955" s="1"/>
      <c r="Q955" s="1"/>
      <c r="R955" s="1"/>
      <c r="S955" s="1"/>
      <c r="T955" s="1"/>
      <c r="U955" s="1"/>
      <c r="V955" s="1"/>
      <c r="W955" s="1"/>
      <c r="X955" s="1"/>
      <c r="Y955" s="1"/>
    </row>
    <row r="956" spans="1:25" ht="9.75" customHeight="1">
      <c r="A956" s="1"/>
      <c r="B956" s="72"/>
      <c r="C956" s="124"/>
      <c r="D956" s="1"/>
      <c r="E956" s="1"/>
      <c r="F956" s="1"/>
      <c r="G956" s="1"/>
      <c r="H956" s="1"/>
      <c r="I956" s="1"/>
      <c r="J956" s="1"/>
      <c r="K956" s="1"/>
      <c r="L956" s="1"/>
      <c r="M956" s="1"/>
      <c r="N956" s="1"/>
      <c r="O956" s="1"/>
      <c r="P956" s="1"/>
      <c r="Q956" s="1"/>
      <c r="R956" s="1"/>
      <c r="S956" s="1"/>
      <c r="T956" s="1"/>
      <c r="U956" s="1"/>
      <c r="V956" s="1"/>
      <c r="W956" s="1"/>
      <c r="X956" s="1"/>
      <c r="Y956" s="1"/>
    </row>
    <row r="957" spans="1:25" ht="9.75" customHeight="1">
      <c r="A957" s="1"/>
      <c r="B957" s="72"/>
      <c r="C957" s="124"/>
      <c r="D957" s="1"/>
      <c r="E957" s="1"/>
      <c r="F957" s="1"/>
      <c r="G957" s="1"/>
      <c r="H957" s="1"/>
      <c r="I957" s="1"/>
      <c r="J957" s="1"/>
      <c r="K957" s="1"/>
      <c r="L957" s="1"/>
      <c r="M957" s="1"/>
      <c r="N957" s="1"/>
      <c r="O957" s="1"/>
      <c r="P957" s="1"/>
      <c r="Q957" s="1"/>
      <c r="R957" s="1"/>
      <c r="S957" s="1"/>
      <c r="T957" s="1"/>
      <c r="U957" s="1"/>
      <c r="V957" s="1"/>
      <c r="W957" s="1"/>
      <c r="X957" s="1"/>
      <c r="Y957" s="1"/>
    </row>
    <row r="958" spans="1:25" ht="9.75" customHeight="1">
      <c r="A958" s="1"/>
      <c r="B958" s="72"/>
      <c r="C958" s="124"/>
      <c r="D958" s="1"/>
      <c r="E958" s="1"/>
      <c r="F958" s="1"/>
      <c r="G958" s="1"/>
      <c r="H958" s="1"/>
      <c r="I958" s="1"/>
      <c r="J958" s="1"/>
      <c r="K958" s="1"/>
      <c r="L958" s="1"/>
      <c r="M958" s="1"/>
      <c r="N958" s="1"/>
      <c r="O958" s="1"/>
      <c r="P958" s="1"/>
      <c r="Q958" s="1"/>
      <c r="R958" s="1"/>
      <c r="S958" s="1"/>
      <c r="T958" s="1"/>
      <c r="U958" s="1"/>
      <c r="V958" s="1"/>
      <c r="W958" s="1"/>
      <c r="X958" s="1"/>
      <c r="Y958" s="1"/>
    </row>
    <row r="959" spans="1:25" ht="9.75" customHeight="1">
      <c r="A959" s="1"/>
      <c r="B959" s="72"/>
      <c r="C959" s="124"/>
      <c r="D959" s="1"/>
      <c r="E959" s="1"/>
      <c r="F959" s="1"/>
      <c r="G959" s="1"/>
      <c r="H959" s="1"/>
      <c r="I959" s="1"/>
      <c r="J959" s="1"/>
      <c r="K959" s="1"/>
      <c r="L959" s="1"/>
      <c r="M959" s="1"/>
      <c r="N959" s="1"/>
      <c r="O959" s="1"/>
      <c r="P959" s="1"/>
      <c r="Q959" s="1"/>
      <c r="R959" s="1"/>
      <c r="S959" s="1"/>
      <c r="T959" s="1"/>
      <c r="U959" s="1"/>
      <c r="V959" s="1"/>
      <c r="W959" s="1"/>
      <c r="X959" s="1"/>
      <c r="Y959" s="1"/>
    </row>
    <row r="960" spans="1:25" ht="9.75" customHeight="1">
      <c r="A960" s="1"/>
      <c r="B960" s="72"/>
      <c r="C960" s="124"/>
      <c r="D960" s="1"/>
      <c r="E960" s="1"/>
      <c r="F960" s="1"/>
      <c r="G960" s="1"/>
      <c r="H960" s="1"/>
      <c r="I960" s="1"/>
      <c r="J960" s="1"/>
      <c r="K960" s="1"/>
      <c r="L960" s="1"/>
      <c r="M960" s="1"/>
      <c r="N960" s="1"/>
      <c r="O960" s="1"/>
      <c r="P960" s="1"/>
      <c r="Q960" s="1"/>
      <c r="R960" s="1"/>
      <c r="S960" s="1"/>
      <c r="T960" s="1"/>
      <c r="U960" s="1"/>
      <c r="V960" s="1"/>
      <c r="W960" s="1"/>
      <c r="X960" s="1"/>
      <c r="Y960" s="1"/>
    </row>
    <row r="961" spans="1:25" ht="9.75" customHeight="1">
      <c r="A961" s="1"/>
      <c r="B961" s="72"/>
      <c r="C961" s="124"/>
      <c r="D961" s="1"/>
      <c r="E961" s="1"/>
      <c r="F961" s="1"/>
      <c r="G961" s="1"/>
      <c r="H961" s="1"/>
      <c r="I961" s="1"/>
      <c r="J961" s="1"/>
      <c r="K961" s="1"/>
      <c r="L961" s="1"/>
      <c r="M961" s="1"/>
      <c r="N961" s="1"/>
      <c r="O961" s="1"/>
      <c r="P961" s="1"/>
      <c r="Q961" s="1"/>
      <c r="R961" s="1"/>
      <c r="S961" s="1"/>
      <c r="T961" s="1"/>
      <c r="U961" s="1"/>
      <c r="V961" s="1"/>
      <c r="W961" s="1"/>
      <c r="X961" s="1"/>
      <c r="Y961" s="1"/>
    </row>
    <row r="962" spans="1:25" ht="9.75" customHeight="1">
      <c r="A962" s="1"/>
      <c r="B962" s="72"/>
      <c r="C962" s="124"/>
      <c r="D962" s="1"/>
      <c r="E962" s="1"/>
      <c r="F962" s="1"/>
      <c r="G962" s="1"/>
      <c r="H962" s="1"/>
      <c r="I962" s="1"/>
      <c r="J962" s="1"/>
      <c r="K962" s="1"/>
      <c r="L962" s="1"/>
      <c r="M962" s="1"/>
      <c r="N962" s="1"/>
      <c r="O962" s="1"/>
      <c r="P962" s="1"/>
      <c r="Q962" s="1"/>
      <c r="R962" s="1"/>
      <c r="S962" s="1"/>
      <c r="T962" s="1"/>
      <c r="U962" s="1"/>
      <c r="V962" s="1"/>
      <c r="W962" s="1"/>
      <c r="X962" s="1"/>
      <c r="Y962" s="1"/>
    </row>
    <row r="963" spans="1:25" ht="9.75" customHeight="1">
      <c r="A963" s="1"/>
      <c r="B963" s="72"/>
      <c r="C963" s="124"/>
      <c r="D963" s="1"/>
      <c r="E963" s="1"/>
      <c r="F963" s="1"/>
      <c r="G963" s="1"/>
      <c r="H963" s="1"/>
      <c r="I963" s="1"/>
      <c r="J963" s="1"/>
      <c r="K963" s="1"/>
      <c r="L963" s="1"/>
      <c r="M963" s="1"/>
      <c r="N963" s="1"/>
      <c r="O963" s="1"/>
      <c r="P963" s="1"/>
      <c r="Q963" s="1"/>
      <c r="R963" s="1"/>
      <c r="S963" s="1"/>
      <c r="T963" s="1"/>
      <c r="U963" s="1"/>
      <c r="V963" s="1"/>
      <c r="W963" s="1"/>
      <c r="X963" s="1"/>
      <c r="Y963" s="1"/>
    </row>
    <row r="964" spans="1:25" ht="9.75" customHeight="1">
      <c r="A964" s="1"/>
      <c r="B964" s="72"/>
      <c r="C964" s="124"/>
      <c r="D964" s="1"/>
      <c r="E964" s="1"/>
      <c r="F964" s="1"/>
      <c r="G964" s="1"/>
      <c r="H964" s="1"/>
      <c r="I964" s="1"/>
      <c r="J964" s="1"/>
      <c r="K964" s="1"/>
      <c r="L964" s="1"/>
      <c r="M964" s="1"/>
      <c r="N964" s="1"/>
      <c r="O964" s="1"/>
      <c r="P964" s="1"/>
      <c r="Q964" s="1"/>
      <c r="R964" s="1"/>
      <c r="S964" s="1"/>
      <c r="T964" s="1"/>
      <c r="U964" s="1"/>
      <c r="V964" s="1"/>
      <c r="W964" s="1"/>
      <c r="X964" s="1"/>
      <c r="Y964" s="1"/>
    </row>
    <row r="965" spans="1:25" ht="9.75" customHeight="1">
      <c r="A965" s="1"/>
      <c r="B965" s="72"/>
      <c r="C965" s="124"/>
      <c r="D965" s="1"/>
      <c r="E965" s="1"/>
      <c r="F965" s="1"/>
      <c r="G965" s="1"/>
      <c r="H965" s="1"/>
      <c r="I965" s="1"/>
      <c r="J965" s="1"/>
      <c r="K965" s="1"/>
      <c r="L965" s="1"/>
      <c r="M965" s="1"/>
      <c r="N965" s="1"/>
      <c r="O965" s="1"/>
      <c r="P965" s="1"/>
      <c r="Q965" s="1"/>
      <c r="R965" s="1"/>
      <c r="S965" s="1"/>
      <c r="T965" s="1"/>
      <c r="U965" s="1"/>
      <c r="V965" s="1"/>
      <c r="W965" s="1"/>
      <c r="X965" s="1"/>
      <c r="Y965" s="1"/>
    </row>
    <row r="966" spans="1:25" ht="9.75" customHeight="1">
      <c r="A966" s="1"/>
      <c r="B966" s="72"/>
      <c r="C966" s="124"/>
      <c r="D966" s="1"/>
      <c r="E966" s="1"/>
      <c r="F966" s="1"/>
      <c r="G966" s="1"/>
      <c r="H966" s="1"/>
      <c r="I966" s="1"/>
      <c r="J966" s="1"/>
      <c r="K966" s="1"/>
      <c r="L966" s="1"/>
      <c r="M966" s="1"/>
      <c r="N966" s="1"/>
      <c r="O966" s="1"/>
      <c r="P966" s="1"/>
      <c r="Q966" s="1"/>
      <c r="R966" s="1"/>
      <c r="S966" s="1"/>
      <c r="T966" s="1"/>
      <c r="U966" s="1"/>
      <c r="V966" s="1"/>
      <c r="W966" s="1"/>
      <c r="X966" s="1"/>
      <c r="Y966" s="1"/>
    </row>
    <row r="967" spans="1:25" ht="9.75" customHeight="1">
      <c r="A967" s="1"/>
      <c r="B967" s="72"/>
      <c r="C967" s="124"/>
      <c r="D967" s="1"/>
      <c r="E967" s="1"/>
      <c r="F967" s="1"/>
      <c r="G967" s="1"/>
      <c r="H967" s="1"/>
      <c r="I967" s="1"/>
      <c r="J967" s="1"/>
      <c r="K967" s="1"/>
      <c r="L967" s="1"/>
      <c r="M967" s="1"/>
      <c r="N967" s="1"/>
      <c r="O967" s="1"/>
      <c r="P967" s="1"/>
      <c r="Q967" s="1"/>
      <c r="R967" s="1"/>
      <c r="S967" s="1"/>
      <c r="T967" s="1"/>
      <c r="U967" s="1"/>
      <c r="V967" s="1"/>
      <c r="W967" s="1"/>
      <c r="X967" s="1"/>
      <c r="Y967" s="1"/>
    </row>
    <row r="968" spans="1:25" ht="9.75" customHeight="1">
      <c r="A968" s="1"/>
      <c r="B968" s="72"/>
      <c r="C968" s="124"/>
      <c r="D968" s="1"/>
      <c r="E968" s="1"/>
      <c r="F968" s="1"/>
      <c r="G968" s="1"/>
      <c r="H968" s="1"/>
      <c r="I968" s="1"/>
      <c r="J968" s="1"/>
      <c r="K968" s="1"/>
      <c r="L968" s="1"/>
      <c r="M968" s="1"/>
      <c r="N968" s="1"/>
      <c r="O968" s="1"/>
      <c r="P968" s="1"/>
      <c r="Q968" s="1"/>
      <c r="R968" s="1"/>
      <c r="S968" s="1"/>
      <c r="T968" s="1"/>
      <c r="U968" s="1"/>
      <c r="V968" s="1"/>
      <c r="W968" s="1"/>
      <c r="X968" s="1"/>
      <c r="Y968" s="1"/>
    </row>
    <row r="969" spans="1:25" ht="9.75" customHeight="1">
      <c r="A969" s="1"/>
      <c r="B969" s="72"/>
      <c r="C969" s="124"/>
      <c r="D969" s="1"/>
      <c r="E969" s="1"/>
      <c r="F969" s="1"/>
      <c r="G969" s="1"/>
      <c r="H969" s="1"/>
      <c r="I969" s="1"/>
      <c r="J969" s="1"/>
      <c r="K969" s="1"/>
      <c r="L969" s="1"/>
      <c r="M969" s="1"/>
      <c r="N969" s="1"/>
      <c r="O969" s="1"/>
      <c r="P969" s="1"/>
      <c r="Q969" s="1"/>
      <c r="R969" s="1"/>
      <c r="S969" s="1"/>
      <c r="T969" s="1"/>
      <c r="U969" s="1"/>
      <c r="V969" s="1"/>
      <c r="W969" s="1"/>
      <c r="X969" s="1"/>
      <c r="Y969" s="1"/>
    </row>
    <row r="970" spans="1:25" ht="9.75" customHeight="1">
      <c r="A970" s="1"/>
      <c r="B970" s="72"/>
      <c r="C970" s="124"/>
      <c r="D970" s="1"/>
      <c r="E970" s="1"/>
      <c r="F970" s="1"/>
      <c r="G970" s="1"/>
      <c r="H970" s="1"/>
      <c r="I970" s="1"/>
      <c r="J970" s="1"/>
      <c r="K970" s="1"/>
      <c r="L970" s="1"/>
      <c r="M970" s="1"/>
      <c r="N970" s="1"/>
      <c r="O970" s="1"/>
      <c r="P970" s="1"/>
      <c r="Q970" s="1"/>
      <c r="R970" s="1"/>
      <c r="S970" s="1"/>
      <c r="T970" s="1"/>
      <c r="U970" s="1"/>
      <c r="V970" s="1"/>
      <c r="W970" s="1"/>
      <c r="X970" s="1"/>
      <c r="Y970" s="1"/>
    </row>
    <row r="971" spans="1:25" ht="9.75" customHeight="1">
      <c r="A971" s="1"/>
      <c r="B971" s="72"/>
      <c r="C971" s="124"/>
      <c r="D971" s="1"/>
      <c r="E971" s="1"/>
      <c r="F971" s="1"/>
      <c r="G971" s="1"/>
      <c r="H971" s="1"/>
      <c r="I971" s="1"/>
      <c r="J971" s="1"/>
      <c r="K971" s="1"/>
      <c r="L971" s="1"/>
      <c r="M971" s="1"/>
      <c r="N971" s="1"/>
      <c r="O971" s="1"/>
      <c r="P971" s="1"/>
      <c r="Q971" s="1"/>
      <c r="R971" s="1"/>
      <c r="S971" s="1"/>
      <c r="T971" s="1"/>
      <c r="U971" s="1"/>
      <c r="V971" s="1"/>
      <c r="W971" s="1"/>
      <c r="X971" s="1"/>
      <c r="Y971" s="1"/>
    </row>
    <row r="972" spans="1:25" ht="9.75" customHeight="1">
      <c r="A972" s="1"/>
      <c r="B972" s="72"/>
      <c r="C972" s="124"/>
      <c r="D972" s="1"/>
      <c r="E972" s="1"/>
      <c r="F972" s="1"/>
      <c r="G972" s="1"/>
      <c r="H972" s="1"/>
      <c r="I972" s="1"/>
      <c r="J972" s="1"/>
      <c r="K972" s="1"/>
      <c r="L972" s="1"/>
      <c r="M972" s="1"/>
      <c r="N972" s="1"/>
      <c r="O972" s="1"/>
      <c r="P972" s="1"/>
      <c r="Q972" s="1"/>
      <c r="R972" s="1"/>
      <c r="S972" s="1"/>
      <c r="T972" s="1"/>
      <c r="U972" s="1"/>
      <c r="V972" s="1"/>
      <c r="W972" s="1"/>
      <c r="X972" s="1"/>
      <c r="Y972" s="1"/>
    </row>
    <row r="973" spans="1:25" ht="9.75" customHeight="1">
      <c r="A973" s="1"/>
      <c r="B973" s="72"/>
      <c r="C973" s="124"/>
      <c r="D973" s="1"/>
      <c r="E973" s="1"/>
      <c r="F973" s="1"/>
      <c r="G973" s="1"/>
      <c r="H973" s="1"/>
      <c r="I973" s="1"/>
      <c r="J973" s="1"/>
      <c r="K973" s="1"/>
      <c r="L973" s="1"/>
      <c r="M973" s="1"/>
      <c r="N973" s="1"/>
      <c r="O973" s="1"/>
      <c r="P973" s="1"/>
      <c r="Q973" s="1"/>
      <c r="R973" s="1"/>
      <c r="S973" s="1"/>
      <c r="T973" s="1"/>
      <c r="U973" s="1"/>
      <c r="V973" s="1"/>
      <c r="W973" s="1"/>
      <c r="X973" s="1"/>
      <c r="Y973" s="1"/>
    </row>
    <row r="974" spans="1:25" ht="9.75" customHeight="1">
      <c r="A974" s="1"/>
      <c r="B974" s="72"/>
      <c r="C974" s="124"/>
      <c r="D974" s="1"/>
      <c r="E974" s="1"/>
      <c r="F974" s="1"/>
      <c r="G974" s="1"/>
      <c r="H974" s="1"/>
      <c r="I974" s="1"/>
      <c r="J974" s="1"/>
      <c r="K974" s="1"/>
      <c r="L974" s="1"/>
      <c r="M974" s="1"/>
      <c r="N974" s="1"/>
      <c r="O974" s="1"/>
      <c r="P974" s="1"/>
      <c r="Q974" s="1"/>
      <c r="R974" s="1"/>
      <c r="S974" s="1"/>
      <c r="T974" s="1"/>
      <c r="U974" s="1"/>
      <c r="V974" s="1"/>
      <c r="W974" s="1"/>
      <c r="X974" s="1"/>
      <c r="Y974" s="1"/>
    </row>
    <row r="975" spans="1:25" ht="9.75" customHeight="1">
      <c r="A975" s="1"/>
      <c r="B975" s="72"/>
      <c r="C975" s="124"/>
      <c r="D975" s="1"/>
      <c r="E975" s="1"/>
      <c r="F975" s="1"/>
      <c r="G975" s="1"/>
      <c r="H975" s="1"/>
      <c r="I975" s="1"/>
      <c r="J975" s="1"/>
      <c r="K975" s="1"/>
      <c r="L975" s="1"/>
      <c r="M975" s="1"/>
      <c r="N975" s="1"/>
      <c r="O975" s="1"/>
      <c r="P975" s="1"/>
      <c r="Q975" s="1"/>
      <c r="R975" s="1"/>
      <c r="S975" s="1"/>
      <c r="T975" s="1"/>
      <c r="U975" s="1"/>
      <c r="V975" s="1"/>
      <c r="W975" s="1"/>
      <c r="X975" s="1"/>
      <c r="Y975" s="1"/>
    </row>
    <row r="976" spans="1:25" ht="9.75" customHeight="1">
      <c r="A976" s="1"/>
      <c r="B976" s="72"/>
      <c r="C976" s="124"/>
      <c r="D976" s="1"/>
      <c r="E976" s="1"/>
      <c r="F976" s="1"/>
      <c r="G976" s="1"/>
      <c r="H976" s="1"/>
      <c r="I976" s="1"/>
      <c r="J976" s="1"/>
      <c r="K976" s="1"/>
      <c r="L976" s="1"/>
      <c r="M976" s="1"/>
      <c r="N976" s="1"/>
      <c r="O976" s="1"/>
      <c r="P976" s="1"/>
      <c r="Q976" s="1"/>
      <c r="R976" s="1"/>
      <c r="S976" s="1"/>
      <c r="T976" s="1"/>
      <c r="U976" s="1"/>
      <c r="V976" s="1"/>
      <c r="W976" s="1"/>
      <c r="X976" s="1"/>
      <c r="Y976" s="1"/>
    </row>
    <row r="977" spans="1:25" ht="9.75" customHeight="1">
      <c r="A977" s="1"/>
      <c r="B977" s="72"/>
      <c r="C977" s="124"/>
      <c r="D977" s="1"/>
      <c r="E977" s="1"/>
      <c r="F977" s="1"/>
      <c r="G977" s="1"/>
      <c r="H977" s="1"/>
      <c r="I977" s="1"/>
      <c r="J977" s="1"/>
      <c r="K977" s="1"/>
      <c r="L977" s="1"/>
      <c r="M977" s="1"/>
      <c r="N977" s="1"/>
      <c r="O977" s="1"/>
      <c r="P977" s="1"/>
      <c r="Q977" s="1"/>
      <c r="R977" s="1"/>
      <c r="S977" s="1"/>
      <c r="T977" s="1"/>
      <c r="U977" s="1"/>
      <c r="V977" s="1"/>
      <c r="W977" s="1"/>
      <c r="X977" s="1"/>
      <c r="Y977" s="1"/>
    </row>
    <row r="978" spans="1:25" ht="9.75" customHeight="1">
      <c r="A978" s="1"/>
      <c r="B978" s="72"/>
      <c r="C978" s="124"/>
      <c r="D978" s="1"/>
      <c r="E978" s="1"/>
      <c r="F978" s="1"/>
      <c r="G978" s="1"/>
      <c r="H978" s="1"/>
      <c r="I978" s="1"/>
      <c r="J978" s="1"/>
      <c r="K978" s="1"/>
      <c r="L978" s="1"/>
      <c r="M978" s="1"/>
      <c r="N978" s="1"/>
      <c r="O978" s="1"/>
      <c r="P978" s="1"/>
      <c r="Q978" s="1"/>
      <c r="R978" s="1"/>
      <c r="S978" s="1"/>
      <c r="T978" s="1"/>
      <c r="U978" s="1"/>
      <c r="V978" s="1"/>
      <c r="W978" s="1"/>
      <c r="X978" s="1"/>
      <c r="Y978" s="1"/>
    </row>
    <row r="979" spans="1:25" ht="9.75" customHeight="1">
      <c r="A979" s="1"/>
      <c r="B979" s="72"/>
      <c r="C979" s="124"/>
      <c r="D979" s="1"/>
      <c r="E979" s="1"/>
      <c r="F979" s="1"/>
      <c r="G979" s="1"/>
      <c r="H979" s="1"/>
      <c r="I979" s="1"/>
      <c r="J979" s="1"/>
      <c r="K979" s="1"/>
      <c r="L979" s="1"/>
      <c r="M979" s="1"/>
      <c r="N979" s="1"/>
      <c r="O979" s="1"/>
      <c r="P979" s="1"/>
      <c r="Q979" s="1"/>
      <c r="R979" s="1"/>
      <c r="S979" s="1"/>
      <c r="T979" s="1"/>
      <c r="U979" s="1"/>
      <c r="V979" s="1"/>
      <c r="W979" s="1"/>
      <c r="X979" s="1"/>
      <c r="Y979" s="1"/>
    </row>
    <row r="980" spans="1:25" ht="9.75" customHeight="1">
      <c r="A980" s="1"/>
      <c r="B980" s="72"/>
      <c r="C980" s="124"/>
      <c r="D980" s="1"/>
      <c r="E980" s="1"/>
      <c r="F980" s="1"/>
      <c r="G980" s="1"/>
      <c r="H980" s="1"/>
      <c r="I980" s="1"/>
      <c r="J980" s="1"/>
      <c r="K980" s="1"/>
      <c r="L980" s="1"/>
      <c r="M980" s="1"/>
      <c r="N980" s="1"/>
      <c r="O980" s="1"/>
      <c r="P980" s="1"/>
      <c r="Q980" s="1"/>
      <c r="R980" s="1"/>
      <c r="S980" s="1"/>
      <c r="T980" s="1"/>
      <c r="U980" s="1"/>
      <c r="V980" s="1"/>
      <c r="W980" s="1"/>
      <c r="X980" s="1"/>
      <c r="Y980" s="1"/>
    </row>
    <row r="981" spans="1:25" ht="9.75" customHeight="1">
      <c r="A981" s="1"/>
      <c r="B981" s="72"/>
      <c r="C981" s="124"/>
      <c r="D981" s="1"/>
      <c r="E981" s="1"/>
      <c r="F981" s="1"/>
      <c r="G981" s="1"/>
      <c r="H981" s="1"/>
      <c r="I981" s="1"/>
      <c r="J981" s="1"/>
      <c r="K981" s="1"/>
      <c r="L981" s="1"/>
      <c r="M981" s="1"/>
      <c r="N981" s="1"/>
      <c r="O981" s="1"/>
      <c r="P981" s="1"/>
      <c r="Q981" s="1"/>
      <c r="R981" s="1"/>
      <c r="S981" s="1"/>
      <c r="T981" s="1"/>
      <c r="U981" s="1"/>
      <c r="V981" s="1"/>
      <c r="W981" s="1"/>
      <c r="X981" s="1"/>
      <c r="Y981" s="1"/>
    </row>
    <row r="982" spans="1:25" ht="9.75" customHeight="1">
      <c r="A982" s="1"/>
      <c r="B982" s="72"/>
      <c r="C982" s="124"/>
      <c r="D982" s="1"/>
      <c r="E982" s="1"/>
      <c r="F982" s="1"/>
      <c r="G982" s="1"/>
      <c r="H982" s="1"/>
      <c r="I982" s="1"/>
      <c r="J982" s="1"/>
      <c r="K982" s="1"/>
      <c r="L982" s="1"/>
      <c r="M982" s="1"/>
      <c r="N982" s="1"/>
      <c r="O982" s="1"/>
      <c r="P982" s="1"/>
      <c r="Q982" s="1"/>
      <c r="R982" s="1"/>
      <c r="S982" s="1"/>
      <c r="T982" s="1"/>
      <c r="U982" s="1"/>
      <c r="V982" s="1"/>
      <c r="W982" s="1"/>
      <c r="X982" s="1"/>
      <c r="Y982" s="1"/>
    </row>
    <row r="983" spans="1:25" ht="9.75" customHeight="1">
      <c r="A983" s="1"/>
      <c r="B983" s="72"/>
      <c r="C983" s="124"/>
      <c r="D983" s="1"/>
      <c r="E983" s="1"/>
      <c r="F983" s="1"/>
      <c r="G983" s="1"/>
      <c r="H983" s="1"/>
      <c r="I983" s="1"/>
      <c r="J983" s="1"/>
      <c r="K983" s="1"/>
      <c r="L983" s="1"/>
      <c r="M983" s="1"/>
      <c r="N983" s="1"/>
      <c r="O983" s="1"/>
      <c r="P983" s="1"/>
      <c r="Q983" s="1"/>
      <c r="R983" s="1"/>
      <c r="S983" s="1"/>
      <c r="T983" s="1"/>
      <c r="U983" s="1"/>
      <c r="V983" s="1"/>
      <c r="W983" s="1"/>
      <c r="X983" s="1"/>
      <c r="Y983" s="1"/>
    </row>
    <row r="984" spans="1:25" ht="9.75" customHeight="1">
      <c r="A984" s="1"/>
      <c r="B984" s="72"/>
      <c r="C984" s="124"/>
      <c r="D984" s="1"/>
      <c r="E984" s="1"/>
      <c r="F984" s="1"/>
      <c r="G984" s="1"/>
      <c r="H984" s="1"/>
      <c r="I984" s="1"/>
      <c r="J984" s="1"/>
      <c r="K984" s="1"/>
      <c r="L984" s="1"/>
      <c r="M984" s="1"/>
      <c r="N984" s="1"/>
      <c r="O984" s="1"/>
      <c r="P984" s="1"/>
      <c r="Q984" s="1"/>
      <c r="R984" s="1"/>
      <c r="S984" s="1"/>
      <c r="T984" s="1"/>
      <c r="U984" s="1"/>
      <c r="V984" s="1"/>
      <c r="W984" s="1"/>
      <c r="X984" s="1"/>
      <c r="Y984" s="1"/>
    </row>
    <row r="985" spans="1:25" ht="9.75" customHeight="1">
      <c r="A985" s="1"/>
      <c r="B985" s="72"/>
      <c r="C985" s="124"/>
      <c r="D985" s="1"/>
      <c r="E985" s="1"/>
      <c r="F985" s="1"/>
      <c r="G985" s="1"/>
      <c r="H985" s="1"/>
      <c r="I985" s="1"/>
      <c r="J985" s="1"/>
      <c r="K985" s="1"/>
      <c r="L985" s="1"/>
      <c r="M985" s="1"/>
      <c r="N985" s="1"/>
      <c r="O985" s="1"/>
      <c r="P985" s="1"/>
      <c r="Q985" s="1"/>
      <c r="R985" s="1"/>
      <c r="S985" s="1"/>
      <c r="T985" s="1"/>
      <c r="U985" s="1"/>
      <c r="V985" s="1"/>
      <c r="W985" s="1"/>
      <c r="X985" s="1"/>
      <c r="Y985" s="1"/>
    </row>
    <row r="986" spans="1:25" ht="9.75" customHeight="1">
      <c r="A986" s="1"/>
      <c r="B986" s="72"/>
      <c r="C986" s="124"/>
      <c r="D986" s="1"/>
      <c r="E986" s="1"/>
      <c r="F986" s="1"/>
      <c r="G986" s="1"/>
      <c r="H986" s="1"/>
      <c r="I986" s="1"/>
      <c r="J986" s="1"/>
      <c r="K986" s="1"/>
      <c r="L986" s="1"/>
      <c r="M986" s="1"/>
      <c r="N986" s="1"/>
      <c r="O986" s="1"/>
      <c r="P986" s="1"/>
      <c r="Q986" s="1"/>
      <c r="R986" s="1"/>
      <c r="S986" s="1"/>
      <c r="T986" s="1"/>
      <c r="U986" s="1"/>
      <c r="V986" s="1"/>
      <c r="W986" s="1"/>
      <c r="X986" s="1"/>
      <c r="Y986" s="1"/>
    </row>
    <row r="987" spans="1:25" ht="9.75" customHeight="1">
      <c r="A987" s="1"/>
      <c r="B987" s="72"/>
      <c r="C987" s="124"/>
      <c r="D987" s="1"/>
      <c r="E987" s="1"/>
      <c r="F987" s="1"/>
      <c r="G987" s="1"/>
      <c r="H987" s="1"/>
      <c r="I987" s="1"/>
      <c r="J987" s="1"/>
      <c r="K987" s="1"/>
      <c r="L987" s="1"/>
      <c r="M987" s="1"/>
      <c r="N987" s="1"/>
      <c r="O987" s="1"/>
      <c r="P987" s="1"/>
      <c r="Q987" s="1"/>
      <c r="R987" s="1"/>
      <c r="S987" s="1"/>
      <c r="T987" s="1"/>
      <c r="U987" s="1"/>
      <c r="V987" s="1"/>
      <c r="W987" s="1"/>
      <c r="X987" s="1"/>
      <c r="Y987" s="1"/>
    </row>
    <row r="988" spans="1:25" ht="9.75" customHeight="1">
      <c r="A988" s="1"/>
      <c r="B988" s="72"/>
      <c r="C988" s="124"/>
      <c r="D988" s="1"/>
      <c r="E988" s="1"/>
      <c r="F988" s="1"/>
      <c r="G988" s="1"/>
      <c r="H988" s="1"/>
      <c r="I988" s="1"/>
      <c r="J988" s="1"/>
      <c r="K988" s="1"/>
      <c r="L988" s="1"/>
      <c r="M988" s="1"/>
      <c r="N988" s="1"/>
      <c r="O988" s="1"/>
      <c r="P988" s="1"/>
      <c r="Q988" s="1"/>
      <c r="R988" s="1"/>
      <c r="S988" s="1"/>
      <c r="T988" s="1"/>
      <c r="U988" s="1"/>
      <c r="V988" s="1"/>
      <c r="W988" s="1"/>
      <c r="X988" s="1"/>
      <c r="Y988" s="1"/>
    </row>
    <row r="989" spans="1:25" ht="9.75" customHeight="1">
      <c r="A989" s="1"/>
      <c r="B989" s="72"/>
      <c r="C989" s="124"/>
      <c r="D989" s="1"/>
      <c r="E989" s="1"/>
      <c r="F989" s="1"/>
      <c r="G989" s="1"/>
      <c r="H989" s="1"/>
      <c r="I989" s="1"/>
      <c r="J989" s="1"/>
      <c r="K989" s="1"/>
      <c r="L989" s="1"/>
      <c r="M989" s="1"/>
      <c r="N989" s="1"/>
      <c r="O989" s="1"/>
      <c r="P989" s="1"/>
      <c r="Q989" s="1"/>
      <c r="R989" s="1"/>
      <c r="S989" s="1"/>
      <c r="T989" s="1"/>
      <c r="U989" s="1"/>
      <c r="V989" s="1"/>
      <c r="W989" s="1"/>
      <c r="X989" s="1"/>
      <c r="Y989" s="1"/>
    </row>
    <row r="990" spans="1:25" ht="9.75" customHeight="1">
      <c r="A990" s="1"/>
      <c r="B990" s="72"/>
      <c r="C990" s="124"/>
      <c r="D990" s="1"/>
      <c r="E990" s="1"/>
      <c r="F990" s="1"/>
      <c r="G990" s="1"/>
      <c r="H990" s="1"/>
      <c r="I990" s="1"/>
      <c r="J990" s="1"/>
      <c r="K990" s="1"/>
      <c r="L990" s="1"/>
      <c r="M990" s="1"/>
      <c r="N990" s="1"/>
      <c r="O990" s="1"/>
      <c r="P990" s="1"/>
      <c r="Q990" s="1"/>
      <c r="R990" s="1"/>
      <c r="S990" s="1"/>
      <c r="T990" s="1"/>
      <c r="U990" s="1"/>
      <c r="V990" s="1"/>
      <c r="W990" s="1"/>
      <c r="X990" s="1"/>
      <c r="Y990" s="1"/>
    </row>
    <row r="991" spans="1:25" ht="9.75" customHeight="1">
      <c r="A991" s="1"/>
      <c r="B991" s="72"/>
      <c r="C991" s="124"/>
      <c r="D991" s="1"/>
      <c r="E991" s="1"/>
      <c r="F991" s="1"/>
      <c r="G991" s="1"/>
      <c r="H991" s="1"/>
      <c r="I991" s="1"/>
      <c r="J991" s="1"/>
      <c r="K991" s="1"/>
      <c r="L991" s="1"/>
      <c r="M991" s="1"/>
      <c r="N991" s="1"/>
      <c r="O991" s="1"/>
      <c r="P991" s="1"/>
      <c r="Q991" s="1"/>
      <c r="R991" s="1"/>
      <c r="S991" s="1"/>
      <c r="T991" s="1"/>
      <c r="U991" s="1"/>
      <c r="V991" s="1"/>
      <c r="W991" s="1"/>
      <c r="X991" s="1"/>
      <c r="Y991" s="1"/>
    </row>
    <row r="992" spans="1:25" ht="9.75" customHeight="1">
      <c r="A992" s="1"/>
      <c r="B992" s="72"/>
      <c r="C992" s="124"/>
      <c r="D992" s="1"/>
      <c r="E992" s="1"/>
      <c r="F992" s="1"/>
      <c r="G992" s="1"/>
      <c r="H992" s="1"/>
      <c r="I992" s="1"/>
      <c r="J992" s="1"/>
      <c r="K992" s="1"/>
      <c r="L992" s="1"/>
      <c r="M992" s="1"/>
      <c r="N992" s="1"/>
      <c r="O992" s="1"/>
      <c r="P992" s="1"/>
      <c r="Q992" s="1"/>
      <c r="R992" s="1"/>
      <c r="S992" s="1"/>
      <c r="T992" s="1"/>
      <c r="U992" s="1"/>
      <c r="V992" s="1"/>
      <c r="W992" s="1"/>
      <c r="X992" s="1"/>
      <c r="Y992" s="1"/>
    </row>
    <row r="993" spans="1:25" ht="9.75" customHeight="1">
      <c r="A993" s="1"/>
      <c r="B993" s="72"/>
      <c r="C993" s="124"/>
      <c r="D993" s="1"/>
      <c r="E993" s="1"/>
      <c r="F993" s="1"/>
      <c r="G993" s="1"/>
      <c r="H993" s="1"/>
      <c r="I993" s="1"/>
      <c r="J993" s="1"/>
      <c r="K993" s="1"/>
      <c r="L993" s="1"/>
      <c r="M993" s="1"/>
      <c r="N993" s="1"/>
      <c r="O993" s="1"/>
      <c r="P993" s="1"/>
      <c r="Q993" s="1"/>
      <c r="R993" s="1"/>
      <c r="S993" s="1"/>
      <c r="T993" s="1"/>
      <c r="U993" s="1"/>
      <c r="V993" s="1"/>
      <c r="W993" s="1"/>
      <c r="X993" s="1"/>
      <c r="Y993" s="1"/>
    </row>
    <row r="994" spans="1:25" ht="9.75" customHeight="1">
      <c r="A994" s="1"/>
      <c r="B994" s="72"/>
      <c r="C994" s="124"/>
      <c r="D994" s="1"/>
      <c r="E994" s="1"/>
      <c r="F994" s="1"/>
      <c r="G994" s="1"/>
      <c r="H994" s="1"/>
      <c r="I994" s="1"/>
      <c r="J994" s="1"/>
      <c r="K994" s="1"/>
      <c r="L994" s="1"/>
      <c r="M994" s="1"/>
      <c r="N994" s="1"/>
      <c r="O994" s="1"/>
      <c r="P994" s="1"/>
      <c r="Q994" s="1"/>
      <c r="R994" s="1"/>
      <c r="S994" s="1"/>
      <c r="T994" s="1"/>
      <c r="U994" s="1"/>
      <c r="V994" s="1"/>
      <c r="W994" s="1"/>
      <c r="X994" s="1"/>
      <c r="Y994" s="1"/>
    </row>
    <row r="995" spans="1:25" ht="9.75" customHeight="1">
      <c r="A995" s="1"/>
      <c r="B995" s="72"/>
      <c r="C995" s="124"/>
      <c r="D995" s="1"/>
      <c r="E995" s="1"/>
      <c r="F995" s="1"/>
      <c r="G995" s="1"/>
      <c r="H995" s="1"/>
      <c r="I995" s="1"/>
      <c r="J995" s="1"/>
      <c r="K995" s="1"/>
      <c r="L995" s="1"/>
      <c r="M995" s="1"/>
      <c r="N995" s="1"/>
      <c r="O995" s="1"/>
      <c r="P995" s="1"/>
      <c r="Q995" s="1"/>
      <c r="R995" s="1"/>
      <c r="S995" s="1"/>
      <c r="T995" s="1"/>
      <c r="U995" s="1"/>
      <c r="V995" s="1"/>
      <c r="W995" s="1"/>
      <c r="X995" s="1"/>
      <c r="Y995" s="1"/>
    </row>
    <row r="996" spans="1:25" ht="9.75" customHeight="1">
      <c r="A996" s="1"/>
      <c r="B996" s="72"/>
      <c r="C996" s="124"/>
      <c r="D996" s="1"/>
      <c r="E996" s="1"/>
      <c r="F996" s="1"/>
      <c r="G996" s="1"/>
      <c r="H996" s="1"/>
      <c r="I996" s="1"/>
      <c r="J996" s="1"/>
      <c r="K996" s="1"/>
      <c r="L996" s="1"/>
      <c r="M996" s="1"/>
      <c r="N996" s="1"/>
      <c r="O996" s="1"/>
      <c r="P996" s="1"/>
      <c r="Q996" s="1"/>
      <c r="R996" s="1"/>
      <c r="S996" s="1"/>
      <c r="T996" s="1"/>
      <c r="U996" s="1"/>
      <c r="V996" s="1"/>
      <c r="W996" s="1"/>
      <c r="X996" s="1"/>
      <c r="Y996" s="1"/>
    </row>
    <row r="997" spans="1:25" ht="9.75" customHeight="1">
      <c r="A997" s="1"/>
      <c r="B997" s="72"/>
      <c r="C997" s="124"/>
      <c r="D997" s="1"/>
      <c r="E997" s="1"/>
      <c r="F997" s="1"/>
      <c r="G997" s="1"/>
      <c r="H997" s="1"/>
      <c r="I997" s="1"/>
      <c r="J997" s="1"/>
      <c r="K997" s="1"/>
      <c r="L997" s="1"/>
      <c r="M997" s="1"/>
      <c r="N997" s="1"/>
      <c r="O997" s="1"/>
      <c r="P997" s="1"/>
      <c r="Q997" s="1"/>
      <c r="R997" s="1"/>
      <c r="S997" s="1"/>
      <c r="T997" s="1"/>
      <c r="U997" s="1"/>
      <c r="V997" s="1"/>
      <c r="W997" s="1"/>
      <c r="X997" s="1"/>
      <c r="Y997" s="1"/>
    </row>
    <row r="998" spans="1:25" ht="9.75" customHeight="1">
      <c r="A998" s="1"/>
      <c r="B998" s="72"/>
      <c r="C998" s="124"/>
      <c r="D998" s="1"/>
      <c r="E998" s="1"/>
      <c r="F998" s="1"/>
      <c r="G998" s="1"/>
      <c r="H998" s="1"/>
      <c r="I998" s="1"/>
      <c r="J998" s="1"/>
      <c r="K998" s="1"/>
      <c r="L998" s="1"/>
      <c r="M998" s="1"/>
      <c r="N998" s="1"/>
      <c r="O998" s="1"/>
      <c r="P998" s="1"/>
      <c r="Q998" s="1"/>
      <c r="R998" s="1"/>
      <c r="S998" s="1"/>
      <c r="T998" s="1"/>
      <c r="U998" s="1"/>
      <c r="V998" s="1"/>
      <c r="W998" s="1"/>
      <c r="X998" s="1"/>
      <c r="Y998" s="1"/>
    </row>
    <row r="999" spans="1:25" ht="9.75" customHeight="1">
      <c r="A999" s="1"/>
      <c r="B999" s="72"/>
      <c r="C999" s="124"/>
      <c r="D999" s="1"/>
      <c r="E999" s="1"/>
      <c r="F999" s="1"/>
      <c r="G999" s="1"/>
      <c r="H999" s="1"/>
      <c r="I999" s="1"/>
      <c r="J999" s="1"/>
      <c r="K999" s="1"/>
      <c r="L999" s="1"/>
      <c r="M999" s="1"/>
      <c r="N999" s="1"/>
      <c r="O999" s="1"/>
      <c r="P999" s="1"/>
      <c r="Q999" s="1"/>
      <c r="R999" s="1"/>
      <c r="S999" s="1"/>
      <c r="T999" s="1"/>
      <c r="U999" s="1"/>
      <c r="V999" s="1"/>
      <c r="W999" s="1"/>
      <c r="X999" s="1"/>
      <c r="Y999" s="1"/>
    </row>
    <row r="1000" spans="1:25" ht="9.75" customHeight="1">
      <c r="A1000" s="1"/>
      <c r="B1000" s="72"/>
      <c r="C1000" s="124"/>
      <c r="D1000" s="1"/>
      <c r="E1000" s="1"/>
      <c r="F1000" s="1"/>
      <c r="G1000" s="1"/>
      <c r="H1000" s="1"/>
      <c r="I1000" s="1"/>
      <c r="J1000" s="1"/>
      <c r="K1000" s="1"/>
      <c r="L1000" s="1"/>
      <c r="M1000" s="1"/>
      <c r="N1000" s="1"/>
      <c r="O1000" s="1"/>
      <c r="P1000" s="1"/>
      <c r="Q1000" s="1"/>
      <c r="R1000" s="1"/>
      <c r="S1000" s="1"/>
      <c r="T1000" s="1"/>
      <c r="U1000" s="1"/>
      <c r="V1000" s="1"/>
      <c r="W1000" s="1"/>
      <c r="X1000" s="1"/>
      <c r="Y1000" s="1"/>
    </row>
    <row r="1001" spans="1:25" ht="9.75" customHeight="1">
      <c r="A1001" s="1"/>
      <c r="B1001" s="72"/>
      <c r="C1001" s="124"/>
      <c r="D1001" s="1"/>
      <c r="E1001" s="1"/>
      <c r="F1001" s="1"/>
      <c r="G1001" s="1"/>
      <c r="H1001" s="1"/>
      <c r="I1001" s="1"/>
      <c r="J1001" s="1"/>
      <c r="K1001" s="1"/>
      <c r="L1001" s="1"/>
      <c r="M1001" s="1"/>
      <c r="N1001" s="1"/>
      <c r="O1001" s="1"/>
      <c r="P1001" s="1"/>
      <c r="Q1001" s="1"/>
      <c r="R1001" s="1"/>
      <c r="S1001" s="1"/>
      <c r="T1001" s="1"/>
      <c r="U1001" s="1"/>
      <c r="V1001" s="1"/>
      <c r="W1001" s="1"/>
      <c r="X1001" s="1"/>
      <c r="Y1001" s="1"/>
    </row>
    <row r="1002" spans="1:25" ht="9.75" customHeight="1">
      <c r="A1002" s="1"/>
      <c r="B1002" s="72"/>
      <c r="C1002" s="124"/>
      <c r="D1002" s="1"/>
      <c r="E1002" s="1"/>
      <c r="F1002" s="1"/>
      <c r="G1002" s="1"/>
      <c r="H1002" s="1"/>
      <c r="I1002" s="1"/>
      <c r="J1002" s="1"/>
      <c r="K1002" s="1"/>
      <c r="L1002" s="1"/>
      <c r="M1002" s="1"/>
      <c r="N1002" s="1"/>
      <c r="O1002" s="1"/>
      <c r="P1002" s="1"/>
      <c r="Q1002" s="1"/>
      <c r="R1002" s="1"/>
      <c r="S1002" s="1"/>
      <c r="T1002" s="1"/>
      <c r="U1002" s="1"/>
      <c r="V1002" s="1"/>
      <c r="W1002" s="1"/>
      <c r="X1002" s="1"/>
      <c r="Y1002" s="1"/>
    </row>
    <row r="1003" spans="1:25" ht="9.75" customHeight="1">
      <c r="A1003" s="1"/>
      <c r="B1003" s="72"/>
      <c r="C1003" s="124"/>
      <c r="D1003" s="1"/>
      <c r="E1003" s="1"/>
      <c r="F1003" s="1"/>
      <c r="G1003" s="1"/>
      <c r="H1003" s="1"/>
      <c r="I1003" s="1"/>
      <c r="J1003" s="1"/>
      <c r="K1003" s="1"/>
      <c r="L1003" s="1"/>
      <c r="M1003" s="1"/>
      <c r="N1003" s="1"/>
      <c r="O1003" s="1"/>
      <c r="P1003" s="1"/>
      <c r="Q1003" s="1"/>
      <c r="R1003" s="1"/>
      <c r="S1003" s="1"/>
      <c r="T1003" s="1"/>
      <c r="U1003" s="1"/>
      <c r="V1003" s="1"/>
      <c r="W1003" s="1"/>
      <c r="X1003" s="1"/>
      <c r="Y1003" s="1"/>
    </row>
    <row r="1004" spans="1:25" ht="9.75" customHeight="1">
      <c r="A1004" s="1"/>
      <c r="B1004" s="72"/>
      <c r="C1004" s="124"/>
      <c r="D1004" s="1"/>
      <c r="E1004" s="1"/>
      <c r="F1004" s="1"/>
      <c r="G1004" s="1"/>
      <c r="H1004" s="1"/>
      <c r="I1004" s="1"/>
      <c r="J1004" s="1"/>
      <c r="K1004" s="1"/>
      <c r="L1004" s="1"/>
      <c r="M1004" s="1"/>
      <c r="N1004" s="1"/>
      <c r="O1004" s="1"/>
      <c r="P1004" s="1"/>
      <c r="Q1004" s="1"/>
      <c r="R1004" s="1"/>
      <c r="S1004" s="1"/>
      <c r="T1004" s="1"/>
      <c r="U1004" s="1"/>
      <c r="V1004" s="1"/>
      <c r="W1004" s="1"/>
      <c r="X1004" s="1"/>
      <c r="Y1004" s="1"/>
    </row>
    <row r="1005" spans="1:25" ht="9.75" customHeight="1">
      <c r="A1005" s="1"/>
      <c r="B1005" s="72"/>
      <c r="C1005" s="124"/>
      <c r="D1005" s="1"/>
      <c r="E1005" s="1"/>
      <c r="F1005" s="1"/>
      <c r="G1005" s="1"/>
      <c r="H1005" s="1"/>
      <c r="I1005" s="1"/>
      <c r="J1005" s="1"/>
      <c r="K1005" s="1"/>
      <c r="L1005" s="1"/>
      <c r="M1005" s="1"/>
      <c r="N1005" s="1"/>
      <c r="O1005" s="1"/>
      <c r="P1005" s="1"/>
      <c r="Q1005" s="1"/>
      <c r="R1005" s="1"/>
      <c r="S1005" s="1"/>
      <c r="T1005" s="1"/>
      <c r="U1005" s="1"/>
      <c r="V1005" s="1"/>
      <c r="W1005" s="1"/>
      <c r="X1005" s="1"/>
      <c r="Y1005" s="1"/>
    </row>
    <row r="1006" spans="1:25" ht="9.75" customHeight="1">
      <c r="A1006" s="1"/>
      <c r="B1006" s="72"/>
      <c r="C1006" s="124"/>
      <c r="D1006" s="1"/>
      <c r="E1006" s="1"/>
      <c r="F1006" s="1"/>
      <c r="G1006" s="1"/>
      <c r="H1006" s="1"/>
      <c r="I1006" s="1"/>
      <c r="J1006" s="1"/>
      <c r="K1006" s="1"/>
      <c r="L1006" s="1"/>
      <c r="M1006" s="1"/>
      <c r="N1006" s="1"/>
      <c r="O1006" s="1"/>
      <c r="P1006" s="1"/>
      <c r="Q1006" s="1"/>
      <c r="R1006" s="1"/>
      <c r="S1006" s="1"/>
      <c r="T1006" s="1"/>
      <c r="U1006" s="1"/>
      <c r="V1006" s="1"/>
      <c r="W1006" s="1"/>
      <c r="X1006" s="1"/>
      <c r="Y1006" s="1"/>
    </row>
    <row r="1007" spans="1:25" ht="9.75" customHeight="1">
      <c r="A1007" s="1"/>
      <c r="B1007" s="72"/>
      <c r="C1007" s="124"/>
      <c r="D1007" s="1"/>
      <c r="E1007" s="1"/>
      <c r="F1007" s="1"/>
      <c r="G1007" s="1"/>
      <c r="H1007" s="1"/>
      <c r="I1007" s="1"/>
      <c r="J1007" s="1"/>
      <c r="K1007" s="1"/>
      <c r="L1007" s="1"/>
      <c r="M1007" s="1"/>
      <c r="N1007" s="1"/>
      <c r="O1007" s="1"/>
      <c r="P1007" s="1"/>
      <c r="Q1007" s="1"/>
      <c r="R1007" s="1"/>
      <c r="S1007" s="1"/>
      <c r="T1007" s="1"/>
      <c r="U1007" s="1"/>
      <c r="V1007" s="1"/>
      <c r="W1007" s="1"/>
      <c r="X1007" s="1"/>
      <c r="Y1007" s="1"/>
    </row>
    <row r="1008" spans="1:25" ht="9.75" customHeight="1">
      <c r="A1008" s="1"/>
      <c r="B1008" s="72"/>
      <c r="C1008" s="124"/>
      <c r="D1008" s="1"/>
      <c r="E1008" s="1"/>
      <c r="F1008" s="1"/>
      <c r="G1008" s="1"/>
      <c r="H1008" s="1"/>
      <c r="I1008" s="1"/>
      <c r="J1008" s="1"/>
      <c r="K1008" s="1"/>
      <c r="L1008" s="1"/>
      <c r="M1008" s="1"/>
      <c r="N1008" s="1"/>
      <c r="O1008" s="1"/>
      <c r="P1008" s="1"/>
      <c r="Q1008" s="1"/>
      <c r="R1008" s="1"/>
      <c r="S1008" s="1"/>
      <c r="T1008" s="1"/>
      <c r="U1008" s="1"/>
      <c r="V1008" s="1"/>
      <c r="W1008" s="1"/>
      <c r="X1008" s="1"/>
      <c r="Y1008" s="1"/>
    </row>
    <row r="1009" spans="1:25" ht="9.75" customHeight="1">
      <c r="A1009" s="1"/>
      <c r="B1009" s="72"/>
      <c r="C1009" s="124"/>
      <c r="D1009" s="1"/>
      <c r="E1009" s="1"/>
      <c r="F1009" s="1"/>
      <c r="G1009" s="1"/>
      <c r="H1009" s="1"/>
      <c r="I1009" s="1"/>
      <c r="J1009" s="1"/>
      <c r="K1009" s="1"/>
      <c r="L1009" s="1"/>
      <c r="M1009" s="1"/>
      <c r="N1009" s="1"/>
      <c r="O1009" s="1"/>
      <c r="P1009" s="1"/>
      <c r="Q1009" s="1"/>
      <c r="R1009" s="1"/>
      <c r="S1009" s="1"/>
      <c r="T1009" s="1"/>
      <c r="U1009" s="1"/>
      <c r="V1009" s="1"/>
      <c r="W1009" s="1"/>
      <c r="X1009" s="1"/>
      <c r="Y1009" s="1"/>
    </row>
    <row r="1010" spans="1:25" ht="9.75" customHeight="1">
      <c r="A1010" s="1"/>
      <c r="B1010" s="72"/>
      <c r="C1010" s="124"/>
      <c r="D1010" s="1"/>
      <c r="E1010" s="1"/>
      <c r="F1010" s="1"/>
      <c r="G1010" s="1"/>
      <c r="H1010" s="1"/>
      <c r="I1010" s="1"/>
      <c r="J1010" s="1"/>
      <c r="K1010" s="1"/>
      <c r="L1010" s="1"/>
      <c r="M1010" s="1"/>
      <c r="N1010" s="1"/>
      <c r="O1010" s="1"/>
      <c r="P1010" s="1"/>
      <c r="Q1010" s="1"/>
      <c r="R1010" s="1"/>
      <c r="S1010" s="1"/>
      <c r="T1010" s="1"/>
      <c r="U1010" s="1"/>
      <c r="V1010" s="1"/>
      <c r="W1010" s="1"/>
      <c r="X1010" s="1"/>
      <c r="Y1010" s="1"/>
    </row>
    <row r="1011" spans="1:25" ht="9.75" customHeight="1">
      <c r="A1011" s="1"/>
      <c r="B1011" s="72"/>
      <c r="C1011" s="124"/>
      <c r="D1011" s="1"/>
      <c r="E1011" s="1"/>
      <c r="F1011" s="1"/>
      <c r="G1011" s="1"/>
      <c r="H1011" s="1"/>
      <c r="I1011" s="1"/>
      <c r="J1011" s="1"/>
      <c r="K1011" s="1"/>
      <c r="L1011" s="1"/>
      <c r="M1011" s="1"/>
      <c r="N1011" s="1"/>
      <c r="O1011" s="1"/>
      <c r="P1011" s="1"/>
      <c r="Q1011" s="1"/>
      <c r="R1011" s="1"/>
      <c r="S1011" s="1"/>
      <c r="T1011" s="1"/>
      <c r="U1011" s="1"/>
      <c r="V1011" s="1"/>
      <c r="W1011" s="1"/>
      <c r="X1011" s="1"/>
      <c r="Y1011" s="1"/>
    </row>
    <row r="1012" spans="1:25" ht="9.75" customHeight="1">
      <c r="A1012" s="1"/>
      <c r="B1012" s="72"/>
      <c r="C1012" s="124"/>
      <c r="D1012" s="1"/>
      <c r="E1012" s="1"/>
      <c r="F1012" s="1"/>
      <c r="G1012" s="1"/>
      <c r="H1012" s="1"/>
      <c r="I1012" s="1"/>
      <c r="J1012" s="1"/>
      <c r="K1012" s="1"/>
      <c r="L1012" s="1"/>
      <c r="M1012" s="1"/>
      <c r="N1012" s="1"/>
      <c r="O1012" s="1"/>
      <c r="P1012" s="1"/>
      <c r="Q1012" s="1"/>
      <c r="R1012" s="1"/>
      <c r="S1012" s="1"/>
      <c r="T1012" s="1"/>
      <c r="U1012" s="1"/>
      <c r="V1012" s="1"/>
      <c r="W1012" s="1"/>
      <c r="X1012" s="1"/>
      <c r="Y1012" s="1"/>
    </row>
    <row r="1013" spans="1:25" ht="9.75" customHeight="1">
      <c r="A1013" s="1"/>
      <c r="B1013" s="72"/>
      <c r="C1013" s="124"/>
      <c r="D1013" s="1"/>
      <c r="E1013" s="1"/>
      <c r="F1013" s="1"/>
      <c r="G1013" s="1"/>
      <c r="H1013" s="1"/>
      <c r="I1013" s="1"/>
      <c r="J1013" s="1"/>
      <c r="K1013" s="1"/>
      <c r="L1013" s="1"/>
      <c r="M1013" s="1"/>
      <c r="N1013" s="1"/>
      <c r="O1013" s="1"/>
      <c r="P1013" s="1"/>
      <c r="Q1013" s="1"/>
      <c r="R1013" s="1"/>
      <c r="S1013" s="1"/>
      <c r="T1013" s="1"/>
      <c r="U1013" s="1"/>
      <c r="V1013" s="1"/>
      <c r="W1013" s="1"/>
      <c r="X1013" s="1"/>
      <c r="Y1013" s="1"/>
    </row>
    <row r="1014" spans="1:25" ht="9.75" customHeight="1">
      <c r="A1014" s="1"/>
      <c r="B1014" s="72"/>
      <c r="C1014" s="124"/>
      <c r="D1014" s="1"/>
      <c r="E1014" s="1"/>
      <c r="F1014" s="1"/>
      <c r="G1014" s="1"/>
      <c r="H1014" s="1"/>
      <c r="I1014" s="1"/>
      <c r="J1014" s="1"/>
      <c r="K1014" s="1"/>
      <c r="L1014" s="1"/>
      <c r="M1014" s="1"/>
      <c r="N1014" s="1"/>
      <c r="O1014" s="1"/>
      <c r="P1014" s="1"/>
      <c r="Q1014" s="1"/>
      <c r="R1014" s="1"/>
      <c r="S1014" s="1"/>
      <c r="T1014" s="1"/>
      <c r="U1014" s="1"/>
      <c r="V1014" s="1"/>
      <c r="W1014" s="1"/>
      <c r="X1014" s="1"/>
      <c r="Y1014" s="1"/>
    </row>
    <row r="1015" spans="1:25" ht="9.75" customHeight="1">
      <c r="A1015" s="1"/>
      <c r="B1015" s="72"/>
      <c r="C1015" s="124"/>
      <c r="D1015" s="1"/>
      <c r="E1015" s="1"/>
      <c r="F1015" s="1"/>
      <c r="G1015" s="1"/>
      <c r="H1015" s="1"/>
      <c r="I1015" s="1"/>
      <c r="J1015" s="1"/>
      <c r="K1015" s="1"/>
      <c r="L1015" s="1"/>
      <c r="M1015" s="1"/>
      <c r="N1015" s="1"/>
      <c r="O1015" s="1"/>
      <c r="P1015" s="1"/>
      <c r="Q1015" s="1"/>
      <c r="R1015" s="1"/>
      <c r="S1015" s="1"/>
      <c r="T1015" s="1"/>
      <c r="U1015" s="1"/>
      <c r="V1015" s="1"/>
      <c r="W1015" s="1"/>
      <c r="X1015" s="1"/>
      <c r="Y1015" s="1"/>
    </row>
    <row r="1016" spans="1:25" ht="9.75" customHeight="1">
      <c r="A1016" s="1"/>
      <c r="B1016" s="72"/>
      <c r="C1016" s="124"/>
      <c r="D1016" s="1"/>
      <c r="E1016" s="1"/>
      <c r="F1016" s="1"/>
      <c r="G1016" s="1"/>
      <c r="H1016" s="1"/>
      <c r="I1016" s="1"/>
      <c r="J1016" s="1"/>
      <c r="K1016" s="1"/>
      <c r="L1016" s="1"/>
      <c r="M1016" s="1"/>
      <c r="N1016" s="1"/>
      <c r="O1016" s="1"/>
      <c r="P1016" s="1"/>
      <c r="Q1016" s="1"/>
      <c r="R1016" s="1"/>
      <c r="S1016" s="1"/>
      <c r="T1016" s="1"/>
      <c r="U1016" s="1"/>
      <c r="V1016" s="1"/>
      <c r="W1016" s="1"/>
      <c r="X1016" s="1"/>
      <c r="Y1016" s="1"/>
    </row>
    <row r="1017" spans="1:25" ht="9.75" customHeight="1">
      <c r="A1017" s="1"/>
      <c r="B1017" s="72"/>
      <c r="C1017" s="124"/>
      <c r="D1017" s="1"/>
      <c r="E1017" s="1"/>
      <c r="F1017" s="1"/>
      <c r="G1017" s="1"/>
      <c r="H1017" s="1"/>
      <c r="I1017" s="1"/>
      <c r="J1017" s="1"/>
      <c r="K1017" s="1"/>
      <c r="L1017" s="1"/>
      <c r="M1017" s="1"/>
      <c r="N1017" s="1"/>
      <c r="O1017" s="1"/>
      <c r="P1017" s="1"/>
      <c r="Q1017" s="1"/>
      <c r="R1017" s="1"/>
      <c r="S1017" s="1"/>
      <c r="T1017" s="1"/>
      <c r="U1017" s="1"/>
      <c r="V1017" s="1"/>
      <c r="W1017" s="1"/>
      <c r="X1017" s="1"/>
      <c r="Y1017" s="1"/>
    </row>
    <row r="1018" spans="1:25" ht="9.75" customHeight="1">
      <c r="A1018" s="1"/>
      <c r="B1018" s="72"/>
      <c r="C1018" s="124"/>
      <c r="D1018" s="1"/>
      <c r="E1018" s="1"/>
      <c r="F1018" s="1"/>
      <c r="G1018" s="1"/>
      <c r="H1018" s="1"/>
      <c r="I1018" s="1"/>
      <c r="J1018" s="1"/>
      <c r="K1018" s="1"/>
      <c r="L1018" s="1"/>
      <c r="M1018" s="1"/>
      <c r="N1018" s="1"/>
      <c r="O1018" s="1"/>
      <c r="P1018" s="1"/>
      <c r="Q1018" s="1"/>
      <c r="R1018" s="1"/>
      <c r="S1018" s="1"/>
      <c r="T1018" s="1"/>
      <c r="U1018" s="1"/>
      <c r="V1018" s="1"/>
      <c r="W1018" s="1"/>
      <c r="X1018" s="1"/>
      <c r="Y1018" s="1"/>
    </row>
    <row r="1019" spans="1:25" ht="9.75" customHeight="1">
      <c r="A1019" s="1"/>
      <c r="B1019" s="72"/>
      <c r="C1019" s="124"/>
      <c r="D1019" s="1"/>
      <c r="E1019" s="1"/>
      <c r="F1019" s="1"/>
      <c r="G1019" s="1"/>
      <c r="H1019" s="1"/>
      <c r="I1019" s="1"/>
      <c r="J1019" s="1"/>
      <c r="K1019" s="1"/>
      <c r="L1019" s="1"/>
      <c r="M1019" s="1"/>
      <c r="N1019" s="1"/>
      <c r="O1019" s="1"/>
      <c r="P1019" s="1"/>
      <c r="Q1019" s="1"/>
      <c r="R1019" s="1"/>
      <c r="S1019" s="1"/>
      <c r="T1019" s="1"/>
      <c r="U1019" s="1"/>
      <c r="V1019" s="1"/>
      <c r="W1019" s="1"/>
      <c r="X1019" s="1"/>
      <c r="Y1019" s="1"/>
    </row>
    <row r="1020" spans="1:25" ht="9.75" customHeight="1">
      <c r="A1020" s="1"/>
      <c r="B1020" s="72"/>
      <c r="C1020" s="124"/>
      <c r="D1020" s="1"/>
      <c r="E1020" s="1"/>
      <c r="F1020" s="1"/>
      <c r="G1020" s="1"/>
      <c r="H1020" s="1"/>
      <c r="I1020" s="1"/>
      <c r="J1020" s="1"/>
      <c r="K1020" s="1"/>
      <c r="L1020" s="1"/>
      <c r="M1020" s="1"/>
      <c r="N1020" s="1"/>
      <c r="O1020" s="1"/>
      <c r="P1020" s="1"/>
      <c r="Q1020" s="1"/>
      <c r="R1020" s="1"/>
      <c r="S1020" s="1"/>
      <c r="T1020" s="1"/>
      <c r="U1020" s="1"/>
      <c r="V1020" s="1"/>
      <c r="W1020" s="1"/>
      <c r="X1020" s="1"/>
      <c r="Y1020" s="1"/>
    </row>
    <row r="1021" spans="1:25" ht="9.75" customHeight="1">
      <c r="A1021" s="1"/>
      <c r="B1021" s="72"/>
      <c r="C1021" s="124"/>
      <c r="D1021" s="1"/>
      <c r="E1021" s="1"/>
      <c r="F1021" s="1"/>
      <c r="G1021" s="1"/>
      <c r="H1021" s="1"/>
      <c r="I1021" s="1"/>
      <c r="J1021" s="1"/>
      <c r="K1021" s="1"/>
      <c r="L1021" s="1"/>
      <c r="M1021" s="1"/>
      <c r="N1021" s="1"/>
      <c r="O1021" s="1"/>
      <c r="P1021" s="1"/>
      <c r="Q1021" s="1"/>
      <c r="R1021" s="1"/>
      <c r="S1021" s="1"/>
      <c r="T1021" s="1"/>
      <c r="U1021" s="1"/>
      <c r="V1021" s="1"/>
      <c r="W1021" s="1"/>
      <c r="X1021" s="1"/>
      <c r="Y1021" s="1"/>
    </row>
    <row r="1022" spans="1:25" ht="9.75" customHeight="1">
      <c r="A1022" s="1"/>
      <c r="B1022" s="72"/>
      <c r="C1022" s="124"/>
      <c r="D1022" s="1"/>
      <c r="E1022" s="1"/>
      <c r="F1022" s="1"/>
      <c r="G1022" s="1"/>
      <c r="H1022" s="1"/>
      <c r="I1022" s="1"/>
      <c r="J1022" s="1"/>
      <c r="K1022" s="1"/>
      <c r="L1022" s="1"/>
      <c r="M1022" s="1"/>
      <c r="N1022" s="1"/>
      <c r="O1022" s="1"/>
      <c r="P1022" s="1"/>
      <c r="Q1022" s="1"/>
      <c r="R1022" s="1"/>
      <c r="S1022" s="1"/>
      <c r="T1022" s="1"/>
      <c r="U1022" s="1"/>
      <c r="V1022" s="1"/>
      <c r="W1022" s="1"/>
      <c r="X1022" s="1"/>
      <c r="Y1022" s="1"/>
    </row>
    <row r="1023" spans="1:25" ht="9.75" customHeight="1">
      <c r="A1023" s="1"/>
      <c r="B1023" s="72"/>
      <c r="C1023" s="124"/>
      <c r="D1023" s="1"/>
      <c r="E1023" s="1"/>
      <c r="F1023" s="1"/>
      <c r="G1023" s="1"/>
      <c r="H1023" s="1"/>
      <c r="I1023" s="1"/>
      <c r="J1023" s="1"/>
      <c r="K1023" s="1"/>
      <c r="L1023" s="1"/>
      <c r="M1023" s="1"/>
      <c r="N1023" s="1"/>
      <c r="O1023" s="1"/>
      <c r="P1023" s="1"/>
      <c r="Q1023" s="1"/>
      <c r="R1023" s="1"/>
      <c r="S1023" s="1"/>
      <c r="T1023" s="1"/>
      <c r="U1023" s="1"/>
      <c r="V1023" s="1"/>
      <c r="W1023" s="1"/>
      <c r="X1023" s="1"/>
      <c r="Y1023" s="1"/>
    </row>
    <row r="1024" spans="1:25" ht="9.75" customHeight="1">
      <c r="A1024" s="1"/>
      <c r="B1024" s="72"/>
      <c r="C1024" s="124"/>
      <c r="D1024" s="1"/>
      <c r="E1024" s="1"/>
      <c r="F1024" s="1"/>
      <c r="G1024" s="1"/>
      <c r="H1024" s="1"/>
      <c r="I1024" s="1"/>
      <c r="J1024" s="1"/>
      <c r="K1024" s="1"/>
      <c r="L1024" s="1"/>
      <c r="M1024" s="1"/>
      <c r="N1024" s="1"/>
      <c r="O1024" s="1"/>
      <c r="P1024" s="1"/>
      <c r="Q1024" s="1"/>
      <c r="R1024" s="1"/>
      <c r="S1024" s="1"/>
      <c r="T1024" s="1"/>
      <c r="U1024" s="1"/>
      <c r="V1024" s="1"/>
      <c r="W1024" s="1"/>
      <c r="X1024" s="1"/>
      <c r="Y1024" s="1"/>
    </row>
    <row r="1025" spans="1:25" ht="9.75" customHeight="1">
      <c r="A1025" s="1"/>
      <c r="B1025" s="72"/>
      <c r="C1025" s="124"/>
      <c r="D1025" s="1"/>
      <c r="E1025" s="1"/>
      <c r="F1025" s="1"/>
      <c r="G1025" s="1"/>
      <c r="H1025" s="1"/>
      <c r="I1025" s="1"/>
      <c r="J1025" s="1"/>
      <c r="K1025" s="1"/>
      <c r="L1025" s="1"/>
      <c r="M1025" s="1"/>
      <c r="N1025" s="1"/>
      <c r="O1025" s="1"/>
      <c r="P1025" s="1"/>
      <c r="Q1025" s="1"/>
      <c r="R1025" s="1"/>
      <c r="S1025" s="1"/>
      <c r="T1025" s="1"/>
      <c r="U1025" s="1"/>
      <c r="V1025" s="1"/>
      <c r="W1025" s="1"/>
      <c r="X1025" s="1"/>
      <c r="Y1025" s="1"/>
    </row>
    <row r="1026" spans="1:25" ht="9.75" customHeight="1">
      <c r="A1026" s="1"/>
      <c r="B1026" s="72"/>
      <c r="C1026" s="124"/>
      <c r="D1026" s="1"/>
      <c r="E1026" s="1"/>
      <c r="F1026" s="1"/>
      <c r="G1026" s="1"/>
      <c r="H1026" s="1"/>
      <c r="I1026" s="1"/>
      <c r="J1026" s="1"/>
      <c r="K1026" s="1"/>
      <c r="L1026" s="1"/>
      <c r="M1026" s="1"/>
      <c r="N1026" s="1"/>
      <c r="O1026" s="1"/>
      <c r="P1026" s="1"/>
      <c r="Q1026" s="1"/>
      <c r="R1026" s="1"/>
      <c r="S1026" s="1"/>
      <c r="T1026" s="1"/>
      <c r="U1026" s="1"/>
      <c r="V1026" s="1"/>
      <c r="W1026" s="1"/>
      <c r="X1026" s="1"/>
      <c r="Y1026" s="1"/>
    </row>
    <row r="1027" spans="1:25" ht="9.75" customHeight="1">
      <c r="A1027" s="1"/>
      <c r="B1027" s="72"/>
      <c r="C1027" s="124"/>
      <c r="D1027" s="1"/>
      <c r="E1027" s="1"/>
      <c r="F1027" s="1"/>
      <c r="G1027" s="1"/>
      <c r="H1027" s="1"/>
      <c r="I1027" s="1"/>
      <c r="J1027" s="1"/>
      <c r="K1027" s="1"/>
      <c r="L1027" s="1"/>
      <c r="M1027" s="1"/>
      <c r="N1027" s="1"/>
      <c r="O1027" s="1"/>
      <c r="P1027" s="1"/>
      <c r="Q1027" s="1"/>
      <c r="R1027" s="1"/>
      <c r="S1027" s="1"/>
      <c r="T1027" s="1"/>
      <c r="U1027" s="1"/>
      <c r="V1027" s="1"/>
      <c r="W1027" s="1"/>
      <c r="X1027" s="1"/>
      <c r="Y1027" s="1"/>
    </row>
    <row r="1028" spans="1:25" ht="9.75" customHeight="1">
      <c r="A1028" s="1"/>
      <c r="B1028" s="72"/>
      <c r="C1028" s="124"/>
      <c r="D1028" s="1"/>
      <c r="E1028" s="1"/>
      <c r="F1028" s="1"/>
      <c r="G1028" s="1"/>
      <c r="H1028" s="1"/>
      <c r="I1028" s="1"/>
      <c r="J1028" s="1"/>
      <c r="K1028" s="1"/>
      <c r="L1028" s="1"/>
      <c r="M1028" s="1"/>
      <c r="N1028" s="1"/>
      <c r="O1028" s="1"/>
      <c r="P1028" s="1"/>
      <c r="Q1028" s="1"/>
      <c r="R1028" s="1"/>
      <c r="S1028" s="1"/>
      <c r="T1028" s="1"/>
      <c r="U1028" s="1"/>
      <c r="V1028" s="1"/>
      <c r="W1028" s="1"/>
      <c r="X1028" s="1"/>
      <c r="Y1028" s="1"/>
    </row>
    <row r="1029" spans="1:25" ht="9.75" customHeight="1">
      <c r="A1029" s="1"/>
      <c r="B1029" s="72"/>
      <c r="C1029" s="124"/>
      <c r="D1029" s="1"/>
      <c r="E1029" s="1"/>
      <c r="F1029" s="1"/>
      <c r="G1029" s="1"/>
      <c r="H1029" s="1"/>
      <c r="I1029" s="1"/>
      <c r="J1029" s="1"/>
      <c r="K1029" s="1"/>
      <c r="L1029" s="1"/>
      <c r="M1029" s="1"/>
      <c r="N1029" s="1"/>
      <c r="O1029" s="1"/>
      <c r="P1029" s="1"/>
      <c r="Q1029" s="1"/>
      <c r="R1029" s="1"/>
      <c r="S1029" s="1"/>
      <c r="T1029" s="1"/>
      <c r="U1029" s="1"/>
      <c r="V1029" s="1"/>
      <c r="W1029" s="1"/>
      <c r="X1029" s="1"/>
      <c r="Y1029" s="1"/>
    </row>
    <row r="1030" spans="1:25" ht="9.75" customHeight="1">
      <c r="A1030" s="1"/>
      <c r="B1030" s="72"/>
      <c r="C1030" s="124"/>
      <c r="D1030" s="1"/>
      <c r="E1030" s="1"/>
      <c r="F1030" s="1"/>
      <c r="G1030" s="1"/>
      <c r="H1030" s="1"/>
      <c r="I1030" s="1"/>
      <c r="J1030" s="1"/>
      <c r="K1030" s="1"/>
      <c r="L1030" s="1"/>
      <c r="M1030" s="1"/>
      <c r="N1030" s="1"/>
      <c r="O1030" s="1"/>
      <c r="P1030" s="1"/>
      <c r="Q1030" s="1"/>
      <c r="R1030" s="1"/>
      <c r="S1030" s="1"/>
      <c r="T1030" s="1"/>
      <c r="U1030" s="1"/>
      <c r="V1030" s="1"/>
      <c r="W1030" s="1"/>
      <c r="X1030" s="1"/>
      <c r="Y1030" s="1"/>
    </row>
    <row r="1031" spans="1:25" ht="9.75" customHeight="1">
      <c r="A1031" s="1"/>
      <c r="B1031" s="72"/>
      <c r="C1031" s="124"/>
      <c r="D1031" s="1"/>
      <c r="E1031" s="1"/>
      <c r="F1031" s="1"/>
      <c r="G1031" s="1"/>
      <c r="H1031" s="1"/>
      <c r="I1031" s="1"/>
      <c r="J1031" s="1"/>
      <c r="K1031" s="1"/>
      <c r="L1031" s="1"/>
      <c r="M1031" s="1"/>
      <c r="N1031" s="1"/>
      <c r="O1031" s="1"/>
      <c r="P1031" s="1"/>
      <c r="Q1031" s="1"/>
      <c r="R1031" s="1"/>
      <c r="S1031" s="1"/>
      <c r="T1031" s="1"/>
      <c r="U1031" s="1"/>
      <c r="V1031" s="1"/>
      <c r="W1031" s="1"/>
      <c r="X1031" s="1"/>
      <c r="Y1031" s="1"/>
    </row>
    <row r="1032" spans="1:25" ht="9.75" customHeight="1">
      <c r="A1032" s="1"/>
      <c r="B1032" s="72"/>
      <c r="C1032" s="124"/>
      <c r="D1032" s="1"/>
      <c r="E1032" s="1"/>
      <c r="F1032" s="1"/>
      <c r="G1032" s="1"/>
      <c r="H1032" s="1"/>
      <c r="I1032" s="1"/>
      <c r="J1032" s="1"/>
      <c r="K1032" s="1"/>
      <c r="L1032" s="1"/>
      <c r="M1032" s="1"/>
      <c r="N1032" s="1"/>
      <c r="O1032" s="1"/>
      <c r="P1032" s="1"/>
      <c r="Q1032" s="1"/>
      <c r="R1032" s="1"/>
      <c r="S1032" s="1"/>
      <c r="T1032" s="1"/>
      <c r="U1032" s="1"/>
      <c r="V1032" s="1"/>
      <c r="W1032" s="1"/>
      <c r="X1032" s="1"/>
      <c r="Y1032" s="1"/>
    </row>
    <row r="1033" spans="1:25" ht="9.75" customHeight="1">
      <c r="A1033" s="1"/>
      <c r="B1033" s="72"/>
      <c r="C1033" s="124"/>
      <c r="D1033" s="1"/>
      <c r="E1033" s="1"/>
      <c r="F1033" s="1"/>
      <c r="G1033" s="1"/>
      <c r="H1033" s="1"/>
      <c r="I1033" s="1"/>
      <c r="J1033" s="1"/>
      <c r="K1033" s="1"/>
      <c r="L1033" s="1"/>
      <c r="M1033" s="1"/>
      <c r="N1033" s="1"/>
      <c r="O1033" s="1"/>
      <c r="P1033" s="1"/>
      <c r="Q1033" s="1"/>
      <c r="R1033" s="1"/>
      <c r="S1033" s="1"/>
      <c r="T1033" s="1"/>
      <c r="U1033" s="1"/>
      <c r="V1033" s="1"/>
      <c r="W1033" s="1"/>
      <c r="X1033" s="1"/>
      <c r="Y1033" s="1"/>
    </row>
    <row r="1034" spans="1:25" ht="9.75" customHeight="1">
      <c r="A1034" s="1"/>
      <c r="B1034" s="72"/>
      <c r="C1034" s="124"/>
      <c r="D1034" s="1"/>
      <c r="E1034" s="1"/>
      <c r="F1034" s="1"/>
      <c r="G1034" s="1"/>
      <c r="H1034" s="1"/>
      <c r="I1034" s="1"/>
      <c r="J1034" s="1"/>
      <c r="K1034" s="1"/>
      <c r="L1034" s="1"/>
      <c r="M1034" s="1"/>
      <c r="N1034" s="1"/>
      <c r="O1034" s="1"/>
      <c r="P1034" s="1"/>
      <c r="Q1034" s="1"/>
      <c r="R1034" s="1"/>
      <c r="S1034" s="1"/>
      <c r="T1034" s="1"/>
      <c r="U1034" s="1"/>
      <c r="V1034" s="1"/>
      <c r="W1034" s="1"/>
      <c r="X1034" s="1"/>
      <c r="Y1034" s="1"/>
    </row>
    <row r="1035" spans="1:25" ht="9.75" customHeight="1">
      <c r="A1035" s="1"/>
      <c r="B1035" s="72"/>
      <c r="C1035" s="124"/>
      <c r="D1035" s="1"/>
      <c r="E1035" s="1"/>
      <c r="F1035" s="1"/>
      <c r="G1035" s="1"/>
      <c r="H1035" s="1"/>
      <c r="I1035" s="1"/>
      <c r="J1035" s="1"/>
      <c r="K1035" s="1"/>
      <c r="L1035" s="1"/>
      <c r="M1035" s="1"/>
      <c r="N1035" s="1"/>
      <c r="O1035" s="1"/>
      <c r="P1035" s="1"/>
      <c r="Q1035" s="1"/>
      <c r="R1035" s="1"/>
      <c r="S1035" s="1"/>
      <c r="T1035" s="1"/>
      <c r="U1035" s="1"/>
      <c r="V1035" s="1"/>
      <c r="W1035" s="1"/>
      <c r="X1035" s="1"/>
      <c r="Y1035" s="1"/>
    </row>
    <row r="1036" spans="1:25" ht="9.75" customHeight="1">
      <c r="A1036" s="1"/>
      <c r="B1036" s="72"/>
      <c r="C1036" s="124"/>
      <c r="D1036" s="1"/>
      <c r="E1036" s="1"/>
      <c r="F1036" s="1"/>
      <c r="G1036" s="1"/>
      <c r="H1036" s="1"/>
      <c r="I1036" s="1"/>
      <c r="J1036" s="1"/>
      <c r="K1036" s="1"/>
      <c r="L1036" s="1"/>
      <c r="M1036" s="1"/>
      <c r="N1036" s="1"/>
      <c r="O1036" s="1"/>
      <c r="P1036" s="1"/>
      <c r="Q1036" s="1"/>
      <c r="R1036" s="1"/>
      <c r="S1036" s="1"/>
      <c r="T1036" s="1"/>
      <c r="U1036" s="1"/>
      <c r="V1036" s="1"/>
      <c r="W1036" s="1"/>
      <c r="X1036" s="1"/>
      <c r="Y1036" s="1"/>
    </row>
    <row r="1037" spans="1:25" ht="9.75" customHeight="1">
      <c r="A1037" s="1"/>
      <c r="B1037" s="72"/>
      <c r="C1037" s="124"/>
      <c r="D1037" s="1"/>
      <c r="E1037" s="1"/>
      <c r="F1037" s="1"/>
      <c r="G1037" s="1"/>
      <c r="H1037" s="1"/>
      <c r="I1037" s="1"/>
      <c r="J1037" s="1"/>
      <c r="K1037" s="1"/>
      <c r="L1037" s="1"/>
      <c r="M1037" s="1"/>
      <c r="N1037" s="1"/>
      <c r="O1037" s="1"/>
      <c r="P1037" s="1"/>
      <c r="Q1037" s="1"/>
      <c r="R1037" s="1"/>
      <c r="S1037" s="1"/>
      <c r="T1037" s="1"/>
      <c r="U1037" s="1"/>
      <c r="V1037" s="1"/>
      <c r="W1037" s="1"/>
      <c r="X1037" s="1"/>
      <c r="Y1037" s="1"/>
    </row>
    <row r="1038" spans="1:25" ht="9.75" customHeight="1">
      <c r="A1038" s="1"/>
      <c r="B1038" s="72"/>
      <c r="C1038" s="124"/>
      <c r="D1038" s="1"/>
      <c r="E1038" s="1"/>
      <c r="F1038" s="1"/>
      <c r="G1038" s="1"/>
      <c r="H1038" s="1"/>
      <c r="I1038" s="1"/>
      <c r="J1038" s="1"/>
      <c r="K1038" s="1"/>
      <c r="L1038" s="1"/>
      <c r="M1038" s="1"/>
      <c r="N1038" s="1"/>
      <c r="O1038" s="1"/>
      <c r="P1038" s="1"/>
      <c r="Q1038" s="1"/>
      <c r="R1038" s="1"/>
      <c r="S1038" s="1"/>
      <c r="T1038" s="1"/>
      <c r="U1038" s="1"/>
      <c r="V1038" s="1"/>
      <c r="W1038" s="1"/>
      <c r="X1038" s="1"/>
      <c r="Y1038" s="1"/>
    </row>
    <row r="1039" spans="1:25" ht="9.75" customHeight="1">
      <c r="A1039" s="1"/>
      <c r="B1039" s="72"/>
      <c r="C1039" s="124"/>
      <c r="D1039" s="1"/>
      <c r="E1039" s="1"/>
      <c r="F1039" s="1"/>
      <c r="G1039" s="1"/>
      <c r="H1039" s="1"/>
      <c r="I1039" s="1"/>
      <c r="J1039" s="1"/>
      <c r="K1039" s="1"/>
      <c r="L1039" s="1"/>
      <c r="M1039" s="1"/>
      <c r="N1039" s="1"/>
      <c r="O1039" s="1"/>
      <c r="P1039" s="1"/>
      <c r="Q1039" s="1"/>
      <c r="R1039" s="1"/>
      <c r="S1039" s="1"/>
      <c r="T1039" s="1"/>
      <c r="U1039" s="1"/>
      <c r="V1039" s="1"/>
      <c r="W1039" s="1"/>
      <c r="X1039" s="1"/>
      <c r="Y1039" s="1"/>
    </row>
    <row r="1040" spans="1:25" ht="9.75" customHeight="1">
      <c r="A1040" s="1"/>
      <c r="B1040" s="72"/>
      <c r="C1040" s="124"/>
      <c r="D1040" s="1"/>
      <c r="E1040" s="1"/>
      <c r="F1040" s="1"/>
      <c r="G1040" s="1"/>
      <c r="H1040" s="1"/>
      <c r="I1040" s="1"/>
      <c r="J1040" s="1"/>
      <c r="K1040" s="1"/>
      <c r="L1040" s="1"/>
      <c r="M1040" s="1"/>
      <c r="N1040" s="1"/>
      <c r="O1040" s="1"/>
      <c r="P1040" s="1"/>
      <c r="Q1040" s="1"/>
      <c r="R1040" s="1"/>
      <c r="S1040" s="1"/>
      <c r="T1040" s="1"/>
      <c r="U1040" s="1"/>
      <c r="V1040" s="1"/>
      <c r="W1040" s="1"/>
      <c r="X1040" s="1"/>
      <c r="Y1040" s="1"/>
    </row>
    <row r="1041" spans="1:25" ht="9.75" customHeight="1">
      <c r="A1041" s="1"/>
      <c r="B1041" s="72"/>
      <c r="C1041" s="124"/>
      <c r="D1041" s="1"/>
      <c r="E1041" s="1"/>
      <c r="F1041" s="1"/>
      <c r="G1041" s="1"/>
      <c r="H1041" s="1"/>
      <c r="I1041" s="1"/>
      <c r="J1041" s="1"/>
      <c r="K1041" s="1"/>
      <c r="L1041" s="1"/>
      <c r="M1041" s="1"/>
      <c r="N1041" s="1"/>
      <c r="O1041" s="1"/>
      <c r="P1041" s="1"/>
      <c r="Q1041" s="1"/>
      <c r="R1041" s="1"/>
      <c r="S1041" s="1"/>
      <c r="T1041" s="1"/>
      <c r="U1041" s="1"/>
      <c r="V1041" s="1"/>
      <c r="W1041" s="1"/>
      <c r="X1041" s="1"/>
      <c r="Y1041" s="1"/>
    </row>
    <row r="1042" spans="1:25" ht="9.75" customHeight="1">
      <c r="A1042" s="1"/>
      <c r="B1042" s="72"/>
      <c r="C1042" s="124"/>
      <c r="D1042" s="1"/>
      <c r="E1042" s="1"/>
      <c r="F1042" s="1"/>
      <c r="G1042" s="1"/>
      <c r="H1042" s="1"/>
      <c r="I1042" s="1"/>
      <c r="J1042" s="1"/>
      <c r="K1042" s="1"/>
      <c r="L1042" s="1"/>
      <c r="M1042" s="1"/>
      <c r="N1042" s="1"/>
      <c r="O1042" s="1"/>
      <c r="P1042" s="1"/>
      <c r="Q1042" s="1"/>
      <c r="R1042" s="1"/>
      <c r="S1042" s="1"/>
      <c r="T1042" s="1"/>
      <c r="U1042" s="1"/>
      <c r="V1042" s="1"/>
      <c r="W1042" s="1"/>
      <c r="X1042" s="1"/>
      <c r="Y1042" s="1"/>
    </row>
    <row r="1043" spans="1:25" ht="9.75" customHeight="1">
      <c r="A1043" s="1"/>
      <c r="B1043" s="72"/>
      <c r="C1043" s="124"/>
      <c r="D1043" s="1"/>
      <c r="E1043" s="1"/>
      <c r="F1043" s="1"/>
      <c r="G1043" s="1"/>
      <c r="H1043" s="1"/>
      <c r="I1043" s="1"/>
      <c r="J1043" s="1"/>
      <c r="K1043" s="1"/>
      <c r="L1043" s="1"/>
      <c r="M1043" s="1"/>
      <c r="N1043" s="1"/>
      <c r="O1043" s="1"/>
      <c r="P1043" s="1"/>
      <c r="Q1043" s="1"/>
      <c r="R1043" s="1"/>
      <c r="S1043" s="1"/>
      <c r="T1043" s="1"/>
      <c r="U1043" s="1"/>
      <c r="V1043" s="1"/>
      <c r="W1043" s="1"/>
      <c r="X1043" s="1"/>
      <c r="Y1043" s="1"/>
    </row>
    <row r="1044" spans="1:25" ht="9.75" customHeight="1">
      <c r="A1044" s="1"/>
      <c r="B1044" s="72"/>
      <c r="C1044" s="124"/>
      <c r="D1044" s="1"/>
      <c r="E1044" s="1"/>
      <c r="F1044" s="1"/>
      <c r="G1044" s="1"/>
      <c r="H1044" s="1"/>
      <c r="I1044" s="1"/>
      <c r="J1044" s="1"/>
      <c r="K1044" s="1"/>
      <c r="L1044" s="1"/>
      <c r="M1044" s="1"/>
      <c r="N1044" s="1"/>
      <c r="O1044" s="1"/>
      <c r="P1044" s="1"/>
      <c r="Q1044" s="1"/>
      <c r="R1044" s="1"/>
      <c r="S1044" s="1"/>
      <c r="T1044" s="1"/>
      <c r="U1044" s="1"/>
      <c r="V1044" s="1"/>
      <c r="W1044" s="1"/>
      <c r="X1044" s="1"/>
      <c r="Y1044" s="1"/>
    </row>
    <row r="1045" spans="1:25" ht="9.75" customHeight="1">
      <c r="A1045" s="1"/>
      <c r="B1045" s="72"/>
      <c r="C1045" s="124"/>
      <c r="D1045" s="1"/>
      <c r="E1045" s="1"/>
      <c r="F1045" s="1"/>
      <c r="G1045" s="1"/>
      <c r="H1045" s="1"/>
      <c r="I1045" s="1"/>
      <c r="J1045" s="1"/>
      <c r="K1045" s="1"/>
      <c r="L1045" s="1"/>
      <c r="M1045" s="1"/>
      <c r="N1045" s="1"/>
      <c r="O1045" s="1"/>
      <c r="P1045" s="1"/>
      <c r="Q1045" s="1"/>
      <c r="R1045" s="1"/>
      <c r="S1045" s="1"/>
      <c r="T1045" s="1"/>
      <c r="U1045" s="1"/>
      <c r="V1045" s="1"/>
      <c r="W1045" s="1"/>
      <c r="X1045" s="1"/>
      <c r="Y1045" s="1"/>
    </row>
    <row r="1046" spans="1:25" ht="9.75" customHeight="1">
      <c r="A1046" s="1"/>
      <c r="B1046" s="72"/>
      <c r="C1046" s="124"/>
      <c r="D1046" s="1"/>
      <c r="E1046" s="1"/>
      <c r="F1046" s="1"/>
      <c r="G1046" s="1"/>
      <c r="H1046" s="1"/>
      <c r="I1046" s="1"/>
      <c r="J1046" s="1"/>
      <c r="K1046" s="1"/>
      <c r="L1046" s="1"/>
      <c r="M1046" s="1"/>
      <c r="N1046" s="1"/>
      <c r="O1046" s="1"/>
      <c r="P1046" s="1"/>
      <c r="Q1046" s="1"/>
      <c r="R1046" s="1"/>
      <c r="S1046" s="1"/>
      <c r="T1046" s="1"/>
      <c r="U1046" s="1"/>
      <c r="V1046" s="1"/>
      <c r="W1046" s="1"/>
      <c r="X1046" s="1"/>
      <c r="Y1046" s="1"/>
    </row>
    <row r="1047" spans="1:25" ht="9.75" customHeight="1">
      <c r="A1047" s="1"/>
      <c r="B1047" s="72"/>
      <c r="C1047" s="124"/>
      <c r="D1047" s="1"/>
      <c r="E1047" s="1"/>
      <c r="F1047" s="1"/>
      <c r="G1047" s="1"/>
      <c r="H1047" s="1"/>
      <c r="I1047" s="1"/>
      <c r="J1047" s="1"/>
      <c r="K1047" s="1"/>
      <c r="L1047" s="1"/>
      <c r="M1047" s="1"/>
      <c r="N1047" s="1"/>
      <c r="O1047" s="1"/>
      <c r="P1047" s="1"/>
      <c r="Q1047" s="1"/>
      <c r="R1047" s="1"/>
      <c r="S1047" s="1"/>
      <c r="T1047" s="1"/>
      <c r="U1047" s="1"/>
      <c r="V1047" s="1"/>
      <c r="W1047" s="1"/>
      <c r="X1047" s="1"/>
      <c r="Y1047" s="1"/>
    </row>
    <row r="1048" spans="1:25" ht="9.75" customHeight="1">
      <c r="A1048" s="1"/>
      <c r="B1048" s="72"/>
      <c r="C1048" s="124"/>
      <c r="D1048" s="1"/>
      <c r="E1048" s="1"/>
      <c r="F1048" s="1"/>
      <c r="G1048" s="1"/>
      <c r="H1048" s="1"/>
      <c r="I1048" s="1"/>
      <c r="J1048" s="1"/>
      <c r="K1048" s="1"/>
      <c r="L1048" s="1"/>
      <c r="M1048" s="1"/>
      <c r="N1048" s="1"/>
      <c r="O1048" s="1"/>
      <c r="P1048" s="1"/>
      <c r="Q1048" s="1"/>
      <c r="R1048" s="1"/>
      <c r="S1048" s="1"/>
      <c r="T1048" s="1"/>
      <c r="U1048" s="1"/>
      <c r="V1048" s="1"/>
      <c r="W1048" s="1"/>
      <c r="X1048" s="1"/>
      <c r="Y1048" s="1"/>
    </row>
    <row r="1049" spans="1:25" ht="9.75" customHeight="1">
      <c r="A1049" s="1"/>
      <c r="B1049" s="72"/>
      <c r="C1049" s="124"/>
      <c r="D1049" s="1"/>
      <c r="E1049" s="1"/>
      <c r="F1049" s="1"/>
      <c r="G1049" s="1"/>
      <c r="H1049" s="1"/>
      <c r="I1049" s="1"/>
      <c r="J1049" s="1"/>
      <c r="K1049" s="1"/>
      <c r="L1049" s="1"/>
      <c r="M1049" s="1"/>
      <c r="N1049" s="1"/>
      <c r="O1049" s="1"/>
      <c r="P1049" s="1"/>
      <c r="Q1049" s="1"/>
      <c r="R1049" s="1"/>
      <c r="S1049" s="1"/>
      <c r="T1049" s="1"/>
      <c r="U1049" s="1"/>
      <c r="V1049" s="1"/>
      <c r="W1049" s="1"/>
      <c r="X1049" s="1"/>
      <c r="Y1049" s="1"/>
    </row>
    <row r="1050" spans="1:25" ht="9.75" customHeight="1">
      <c r="A1050" s="1"/>
      <c r="B1050" s="72"/>
      <c r="C1050" s="124"/>
      <c r="D1050" s="1"/>
      <c r="E1050" s="1"/>
      <c r="F1050" s="1"/>
      <c r="G1050" s="1"/>
      <c r="H1050" s="1"/>
      <c r="I1050" s="1"/>
      <c r="J1050" s="1"/>
      <c r="K1050" s="1"/>
      <c r="L1050" s="1"/>
      <c r="M1050" s="1"/>
      <c r="N1050" s="1"/>
      <c r="O1050" s="1"/>
      <c r="P1050" s="1"/>
      <c r="Q1050" s="1"/>
      <c r="R1050" s="1"/>
      <c r="S1050" s="1"/>
      <c r="T1050" s="1"/>
      <c r="U1050" s="1"/>
      <c r="V1050" s="1"/>
      <c r="W1050" s="1"/>
      <c r="X1050" s="1"/>
      <c r="Y1050" s="1"/>
    </row>
    <row r="1051" spans="1:25" ht="9.75" customHeight="1">
      <c r="A1051" s="1"/>
      <c r="B1051" s="72"/>
      <c r="C1051" s="124"/>
      <c r="D1051" s="1"/>
      <c r="E1051" s="1"/>
      <c r="F1051" s="1"/>
      <c r="G1051" s="1"/>
      <c r="H1051" s="1"/>
      <c r="I1051" s="1"/>
      <c r="J1051" s="1"/>
      <c r="K1051" s="1"/>
      <c r="L1051" s="1"/>
      <c r="M1051" s="1"/>
      <c r="N1051" s="1"/>
      <c r="O1051" s="1"/>
      <c r="P1051" s="1"/>
      <c r="Q1051" s="1"/>
      <c r="R1051" s="1"/>
      <c r="S1051" s="1"/>
      <c r="T1051" s="1"/>
      <c r="U1051" s="1"/>
      <c r="V1051" s="1"/>
      <c r="W1051" s="1"/>
      <c r="X1051" s="1"/>
      <c r="Y1051" s="1"/>
    </row>
    <row r="1052" spans="1:25" ht="9.75" customHeight="1">
      <c r="A1052" s="1"/>
      <c r="B1052" s="72"/>
      <c r="C1052" s="124"/>
      <c r="D1052" s="1"/>
      <c r="E1052" s="1"/>
      <c r="F1052" s="1"/>
      <c r="G1052" s="1"/>
      <c r="H1052" s="1"/>
      <c r="I1052" s="1"/>
      <c r="J1052" s="1"/>
      <c r="K1052" s="1"/>
      <c r="L1052" s="1"/>
      <c r="M1052" s="1"/>
      <c r="N1052" s="1"/>
      <c r="O1052" s="1"/>
      <c r="P1052" s="1"/>
      <c r="Q1052" s="1"/>
      <c r="R1052" s="1"/>
      <c r="S1052" s="1"/>
      <c r="T1052" s="1"/>
      <c r="U1052" s="1"/>
      <c r="V1052" s="1"/>
      <c r="W1052" s="1"/>
      <c r="X1052" s="1"/>
      <c r="Y1052" s="1"/>
    </row>
    <row r="1053" spans="1:25" ht="9.75" customHeight="1">
      <c r="A1053" s="1"/>
      <c r="B1053" s="72"/>
      <c r="C1053" s="124"/>
      <c r="D1053" s="1"/>
      <c r="E1053" s="1"/>
      <c r="F1053" s="1"/>
      <c r="G1053" s="1"/>
      <c r="H1053" s="1"/>
      <c r="I1053" s="1"/>
      <c r="J1053" s="1"/>
      <c r="K1053" s="1"/>
      <c r="L1053" s="1"/>
      <c r="M1053" s="1"/>
      <c r="N1053" s="1"/>
      <c r="O1053" s="1"/>
      <c r="P1053" s="1"/>
      <c r="Q1053" s="1"/>
      <c r="R1053" s="1"/>
      <c r="S1053" s="1"/>
      <c r="T1053" s="1"/>
      <c r="U1053" s="1"/>
      <c r="V1053" s="1"/>
      <c r="W1053" s="1"/>
      <c r="X1053" s="1"/>
      <c r="Y1053" s="1"/>
    </row>
    <row r="1054" spans="1:25" ht="9.75" customHeight="1">
      <c r="A1054" s="1"/>
      <c r="B1054" s="72"/>
      <c r="C1054" s="124"/>
      <c r="D1054" s="1"/>
      <c r="E1054" s="1"/>
      <c r="F1054" s="1"/>
      <c r="G1054" s="1"/>
      <c r="H1054" s="1"/>
      <c r="I1054" s="1"/>
      <c r="J1054" s="1"/>
      <c r="K1054" s="1"/>
      <c r="L1054" s="1"/>
      <c r="M1054" s="1"/>
      <c r="N1054" s="1"/>
      <c r="O1054" s="1"/>
      <c r="P1054" s="1"/>
      <c r="Q1054" s="1"/>
      <c r="R1054" s="1"/>
      <c r="S1054" s="1"/>
      <c r="T1054" s="1"/>
      <c r="U1054" s="1"/>
      <c r="V1054" s="1"/>
      <c r="W1054" s="1"/>
      <c r="X1054" s="1"/>
      <c r="Y1054" s="1"/>
    </row>
    <row r="1055" spans="1:25" ht="9.75" customHeight="1">
      <c r="A1055" s="1"/>
      <c r="B1055" s="72"/>
      <c r="C1055" s="124"/>
      <c r="D1055" s="1"/>
      <c r="E1055" s="1"/>
      <c r="F1055" s="1"/>
      <c r="G1055" s="1"/>
      <c r="H1055" s="1"/>
      <c r="I1055" s="1"/>
      <c r="J1055" s="1"/>
      <c r="K1055" s="1"/>
      <c r="L1055" s="1"/>
      <c r="M1055" s="1"/>
      <c r="N1055" s="1"/>
      <c r="O1055" s="1"/>
      <c r="P1055" s="1"/>
      <c r="Q1055" s="1"/>
      <c r="R1055" s="1"/>
      <c r="S1055" s="1"/>
      <c r="T1055" s="1"/>
      <c r="U1055" s="1"/>
      <c r="V1055" s="1"/>
      <c r="W1055" s="1"/>
      <c r="X1055" s="1"/>
      <c r="Y1055" s="1"/>
    </row>
    <row r="1056" spans="1:25" ht="9.75" customHeight="1">
      <c r="A1056" s="1"/>
      <c r="B1056" s="72"/>
      <c r="C1056" s="124"/>
      <c r="D1056" s="1"/>
      <c r="E1056" s="1"/>
      <c r="F1056" s="1"/>
      <c r="G1056" s="1"/>
      <c r="H1056" s="1"/>
      <c r="I1056" s="1"/>
      <c r="J1056" s="1"/>
      <c r="K1056" s="1"/>
      <c r="L1056" s="1"/>
      <c r="M1056" s="1"/>
      <c r="N1056" s="1"/>
      <c r="O1056" s="1"/>
      <c r="P1056" s="1"/>
      <c r="Q1056" s="1"/>
      <c r="R1056" s="1"/>
      <c r="S1056" s="1"/>
      <c r="T1056" s="1"/>
      <c r="U1056" s="1"/>
      <c r="V1056" s="1"/>
      <c r="W1056" s="1"/>
      <c r="X1056" s="1"/>
      <c r="Y1056" s="1"/>
    </row>
    <row r="1057" spans="1:25" ht="9.75" customHeight="1">
      <c r="A1057" s="1"/>
      <c r="B1057" s="72"/>
      <c r="C1057" s="124"/>
      <c r="D1057" s="1"/>
      <c r="E1057" s="1"/>
      <c r="F1057" s="1"/>
      <c r="G1057" s="1"/>
      <c r="H1057" s="1"/>
      <c r="I1057" s="1"/>
      <c r="J1057" s="1"/>
      <c r="K1057" s="1"/>
      <c r="L1057" s="1"/>
      <c r="M1057" s="1"/>
      <c r="N1057" s="1"/>
      <c r="O1057" s="1"/>
      <c r="P1057" s="1"/>
      <c r="Q1057" s="1"/>
      <c r="R1057" s="1"/>
      <c r="S1057" s="1"/>
      <c r="T1057" s="1"/>
      <c r="U1057" s="1"/>
      <c r="V1057" s="1"/>
      <c r="W1057" s="1"/>
      <c r="X1057" s="1"/>
      <c r="Y1057" s="1"/>
    </row>
    <row r="1058" spans="1:25" ht="9.75" customHeight="1">
      <c r="A1058" s="1"/>
      <c r="B1058" s="72"/>
      <c r="C1058" s="124"/>
      <c r="D1058" s="1"/>
      <c r="E1058" s="1"/>
      <c r="F1058" s="1"/>
      <c r="G1058" s="1"/>
      <c r="H1058" s="1"/>
      <c r="I1058" s="1"/>
      <c r="J1058" s="1"/>
      <c r="K1058" s="1"/>
      <c r="L1058" s="1"/>
      <c r="M1058" s="1"/>
      <c r="N1058" s="1"/>
      <c r="O1058" s="1"/>
      <c r="P1058" s="1"/>
      <c r="Q1058" s="1"/>
      <c r="R1058" s="1"/>
      <c r="S1058" s="1"/>
      <c r="T1058" s="1"/>
      <c r="U1058" s="1"/>
      <c r="V1058" s="1"/>
      <c r="W1058" s="1"/>
      <c r="X1058" s="1"/>
      <c r="Y1058" s="1"/>
    </row>
    <row r="1059" spans="1:25" ht="9.75" customHeight="1">
      <c r="A1059" s="1"/>
      <c r="B1059" s="72"/>
      <c r="C1059" s="124"/>
      <c r="D1059" s="1"/>
      <c r="E1059" s="1"/>
      <c r="F1059" s="1"/>
      <c r="G1059" s="1"/>
      <c r="H1059" s="1"/>
      <c r="I1059" s="1"/>
      <c r="J1059" s="1"/>
      <c r="K1059" s="1"/>
      <c r="L1059" s="1"/>
      <c r="M1059" s="1"/>
      <c r="N1059" s="1"/>
      <c r="O1059" s="1"/>
      <c r="P1059" s="1"/>
      <c r="Q1059" s="1"/>
      <c r="R1059" s="1"/>
      <c r="S1059" s="1"/>
      <c r="T1059" s="1"/>
      <c r="U1059" s="1"/>
      <c r="V1059" s="1"/>
      <c r="W1059" s="1"/>
      <c r="X1059" s="1"/>
      <c r="Y1059" s="1"/>
    </row>
    <row r="1060" spans="1:25" ht="9.75" customHeight="1">
      <c r="A1060" s="1"/>
      <c r="B1060" s="72"/>
      <c r="C1060" s="124"/>
      <c r="D1060" s="1"/>
      <c r="E1060" s="1"/>
      <c r="F1060" s="1"/>
      <c r="G1060" s="1"/>
      <c r="H1060" s="1"/>
      <c r="I1060" s="1"/>
      <c r="J1060" s="1"/>
      <c r="K1060" s="1"/>
      <c r="L1060" s="1"/>
      <c r="M1060" s="1"/>
      <c r="N1060" s="1"/>
      <c r="O1060" s="1"/>
      <c r="P1060" s="1"/>
      <c r="Q1060" s="1"/>
      <c r="R1060" s="1"/>
      <c r="S1060" s="1"/>
      <c r="T1060" s="1"/>
      <c r="U1060" s="1"/>
      <c r="V1060" s="1"/>
      <c r="W1060" s="1"/>
      <c r="X1060" s="1"/>
      <c r="Y1060" s="1"/>
    </row>
    <row r="1061" spans="1:25" ht="9.75" customHeight="1">
      <c r="A1061" s="1"/>
      <c r="B1061" s="72"/>
      <c r="C1061" s="124"/>
      <c r="D1061" s="1"/>
      <c r="E1061" s="1"/>
      <c r="F1061" s="1"/>
      <c r="G1061" s="1"/>
      <c r="H1061" s="1"/>
      <c r="I1061" s="1"/>
      <c r="J1061" s="1"/>
      <c r="K1061" s="1"/>
      <c r="L1061" s="1"/>
      <c r="M1061" s="1"/>
      <c r="N1061" s="1"/>
      <c r="O1061" s="1"/>
      <c r="P1061" s="1"/>
      <c r="Q1061" s="1"/>
      <c r="R1061" s="1"/>
      <c r="S1061" s="1"/>
      <c r="T1061" s="1"/>
      <c r="U1061" s="1"/>
      <c r="V1061" s="1"/>
      <c r="W1061" s="1"/>
      <c r="X1061" s="1"/>
      <c r="Y1061" s="1"/>
    </row>
    <row r="1062" spans="1:25" ht="9.75" customHeight="1">
      <c r="A1062" s="1"/>
      <c r="B1062" s="72"/>
      <c r="C1062" s="124"/>
      <c r="D1062" s="1"/>
      <c r="E1062" s="1"/>
      <c r="F1062" s="1"/>
      <c r="G1062" s="1"/>
      <c r="H1062" s="1"/>
      <c r="I1062" s="1"/>
      <c r="J1062" s="1"/>
      <c r="K1062" s="1"/>
      <c r="L1062" s="1"/>
      <c r="M1062" s="1"/>
      <c r="N1062" s="1"/>
      <c r="O1062" s="1"/>
      <c r="P1062" s="1"/>
      <c r="Q1062" s="1"/>
      <c r="R1062" s="1"/>
      <c r="S1062" s="1"/>
      <c r="T1062" s="1"/>
      <c r="U1062" s="1"/>
      <c r="V1062" s="1"/>
      <c r="W1062" s="1"/>
      <c r="X1062" s="1"/>
      <c r="Y1062" s="1"/>
    </row>
    <row r="1063" spans="1:25" ht="9.75" customHeight="1">
      <c r="A1063" s="1"/>
      <c r="B1063" s="72"/>
      <c r="C1063" s="124"/>
      <c r="D1063" s="1"/>
      <c r="E1063" s="1"/>
      <c r="F1063" s="1"/>
      <c r="G1063" s="1"/>
      <c r="H1063" s="1"/>
      <c r="I1063" s="1"/>
      <c r="J1063" s="1"/>
      <c r="K1063" s="1"/>
      <c r="L1063" s="1"/>
      <c r="M1063" s="1"/>
      <c r="N1063" s="1"/>
      <c r="O1063" s="1"/>
      <c r="P1063" s="1"/>
      <c r="Q1063" s="1"/>
      <c r="R1063" s="1"/>
      <c r="S1063" s="1"/>
      <c r="T1063" s="1"/>
      <c r="U1063" s="1"/>
      <c r="V1063" s="1"/>
      <c r="W1063" s="1"/>
      <c r="X1063" s="1"/>
      <c r="Y1063" s="1"/>
    </row>
    <row r="1064" spans="1:25" ht="9.75" customHeight="1">
      <c r="A1064" s="1"/>
      <c r="B1064" s="72"/>
      <c r="C1064" s="124"/>
      <c r="D1064" s="1"/>
      <c r="E1064" s="1"/>
      <c r="F1064" s="1"/>
      <c r="G1064" s="1"/>
      <c r="H1064" s="1"/>
      <c r="I1064" s="1"/>
      <c r="J1064" s="1"/>
      <c r="K1064" s="1"/>
      <c r="L1064" s="1"/>
      <c r="M1064" s="1"/>
      <c r="N1064" s="1"/>
      <c r="O1064" s="1"/>
      <c r="P1064" s="1"/>
      <c r="Q1064" s="1"/>
      <c r="R1064" s="1"/>
      <c r="S1064" s="1"/>
      <c r="T1064" s="1"/>
      <c r="U1064" s="1"/>
      <c r="V1064" s="1"/>
      <c r="W1064" s="1"/>
      <c r="X1064" s="1"/>
      <c r="Y1064" s="1"/>
    </row>
    <row r="1065" spans="1:25" ht="9.75" customHeight="1">
      <c r="A1065" s="1"/>
      <c r="B1065" s="72"/>
      <c r="C1065" s="124"/>
      <c r="D1065" s="1"/>
      <c r="E1065" s="1"/>
      <c r="F1065" s="1"/>
      <c r="G1065" s="1"/>
      <c r="H1065" s="1"/>
      <c r="I1065" s="1"/>
      <c r="J1065" s="1"/>
      <c r="K1065" s="1"/>
      <c r="L1065" s="1"/>
      <c r="M1065" s="1"/>
      <c r="N1065" s="1"/>
      <c r="O1065" s="1"/>
      <c r="P1065" s="1"/>
      <c r="Q1065" s="1"/>
      <c r="R1065" s="1"/>
      <c r="S1065" s="1"/>
      <c r="T1065" s="1"/>
      <c r="U1065" s="1"/>
      <c r="V1065" s="1"/>
      <c r="W1065" s="1"/>
      <c r="X1065" s="1"/>
      <c r="Y1065" s="1"/>
    </row>
    <row r="1066" spans="1:25" ht="9.75" customHeight="1">
      <c r="A1066" s="1"/>
      <c r="B1066" s="72"/>
      <c r="C1066" s="124"/>
      <c r="D1066" s="1"/>
      <c r="E1066" s="1"/>
      <c r="F1066" s="1"/>
      <c r="G1066" s="1"/>
      <c r="H1066" s="1"/>
      <c r="I1066" s="1"/>
      <c r="J1066" s="1"/>
      <c r="K1066" s="1"/>
      <c r="L1066" s="1"/>
      <c r="M1066" s="1"/>
      <c r="N1066" s="1"/>
      <c r="O1066" s="1"/>
      <c r="P1066" s="1"/>
      <c r="Q1066" s="1"/>
      <c r="R1066" s="1"/>
      <c r="S1066" s="1"/>
      <c r="T1066" s="1"/>
      <c r="U1066" s="1"/>
      <c r="V1066" s="1"/>
      <c r="W1066" s="1"/>
      <c r="X1066" s="1"/>
      <c r="Y1066" s="1"/>
    </row>
    <row r="1067" spans="1:25" ht="9.75" customHeight="1">
      <c r="A1067" s="1"/>
      <c r="B1067" s="72"/>
      <c r="C1067" s="124"/>
      <c r="D1067" s="1"/>
      <c r="E1067" s="1"/>
      <c r="F1067" s="1"/>
      <c r="G1067" s="1"/>
      <c r="H1067" s="1"/>
      <c r="I1067" s="1"/>
      <c r="J1067" s="1"/>
      <c r="K1067" s="1"/>
      <c r="L1067" s="1"/>
      <c r="M1067" s="1"/>
      <c r="N1067" s="1"/>
      <c r="O1067" s="1"/>
      <c r="P1067" s="1"/>
      <c r="Q1067" s="1"/>
      <c r="R1067" s="1"/>
      <c r="S1067" s="1"/>
      <c r="T1067" s="1"/>
      <c r="U1067" s="1"/>
      <c r="V1067" s="1"/>
      <c r="W1067" s="1"/>
      <c r="X1067" s="1"/>
      <c r="Y1067" s="1"/>
    </row>
    <row r="1068" spans="1:25" ht="9.75" customHeight="1">
      <c r="A1068" s="1"/>
      <c r="B1068" s="72"/>
      <c r="C1068" s="124"/>
      <c r="D1068" s="1"/>
      <c r="E1068" s="1"/>
      <c r="F1068" s="1"/>
      <c r="G1068" s="1"/>
      <c r="H1068" s="1"/>
      <c r="I1068" s="1"/>
      <c r="J1068" s="1"/>
      <c r="K1068" s="1"/>
      <c r="L1068" s="1"/>
      <c r="M1068" s="1"/>
      <c r="N1068" s="1"/>
      <c r="O1068" s="1"/>
      <c r="P1068" s="1"/>
      <c r="Q1068" s="1"/>
      <c r="R1068" s="1"/>
      <c r="S1068" s="1"/>
      <c r="T1068" s="1"/>
      <c r="U1068" s="1"/>
      <c r="V1068" s="1"/>
      <c r="W1068" s="1"/>
      <c r="X1068" s="1"/>
      <c r="Y1068" s="1"/>
    </row>
    <row r="1069" spans="1:25" ht="9.75" customHeight="1">
      <c r="A1069" s="1"/>
      <c r="B1069" s="72"/>
      <c r="C1069" s="124"/>
      <c r="D1069" s="1"/>
      <c r="E1069" s="1"/>
      <c r="F1069" s="1"/>
      <c r="G1069" s="1"/>
      <c r="H1069" s="1"/>
      <c r="I1069" s="1"/>
      <c r="J1069" s="1"/>
      <c r="K1069" s="1"/>
      <c r="L1069" s="1"/>
      <c r="M1069" s="1"/>
      <c r="N1069" s="1"/>
      <c r="O1069" s="1"/>
      <c r="P1069" s="1"/>
      <c r="Q1069" s="1"/>
      <c r="R1069" s="1"/>
      <c r="S1069" s="1"/>
      <c r="T1069" s="1"/>
      <c r="U1069" s="1"/>
      <c r="V1069" s="1"/>
      <c r="W1069" s="1"/>
      <c r="X1069" s="1"/>
      <c r="Y1069" s="1"/>
    </row>
    <row r="1070" spans="1:25" ht="9.75" customHeight="1">
      <c r="A1070" s="1"/>
      <c r="B1070" s="72"/>
      <c r="C1070" s="124"/>
      <c r="D1070" s="1"/>
      <c r="E1070" s="1"/>
      <c r="F1070" s="1"/>
      <c r="G1070" s="1"/>
      <c r="H1070" s="1"/>
      <c r="I1070" s="1"/>
      <c r="J1070" s="1"/>
      <c r="K1070" s="1"/>
      <c r="L1070" s="1"/>
      <c r="M1070" s="1"/>
      <c r="N1070" s="1"/>
      <c r="O1070" s="1"/>
      <c r="P1070" s="1"/>
      <c r="Q1070" s="1"/>
      <c r="R1070" s="1"/>
      <c r="S1070" s="1"/>
      <c r="T1070" s="1"/>
      <c r="U1070" s="1"/>
      <c r="V1070" s="1"/>
      <c r="W1070" s="1"/>
      <c r="X1070" s="1"/>
      <c r="Y1070" s="1"/>
    </row>
    <row r="1071" spans="1:25" ht="9.75" customHeight="1">
      <c r="A1071" s="1"/>
      <c r="B1071" s="72"/>
      <c r="C1071" s="124"/>
      <c r="D1071" s="1"/>
      <c r="E1071" s="1"/>
      <c r="F1071" s="1"/>
      <c r="G1071" s="1"/>
      <c r="H1071" s="1"/>
      <c r="I1071" s="1"/>
      <c r="J1071" s="1"/>
      <c r="K1071" s="1"/>
      <c r="L1071" s="1"/>
      <c r="M1071" s="1"/>
      <c r="N1071" s="1"/>
      <c r="O1071" s="1"/>
      <c r="P1071" s="1"/>
      <c r="Q1071" s="1"/>
      <c r="R1071" s="1"/>
      <c r="S1071" s="1"/>
      <c r="T1071" s="1"/>
      <c r="U1071" s="1"/>
      <c r="V1071" s="1"/>
      <c r="W1071" s="1"/>
      <c r="X1071" s="1"/>
      <c r="Y1071" s="1"/>
    </row>
    <row r="1072" spans="1:25" ht="9.75" customHeight="1">
      <c r="A1072" s="1"/>
      <c r="B1072" s="72"/>
      <c r="C1072" s="124"/>
      <c r="D1072" s="1"/>
      <c r="E1072" s="1"/>
      <c r="F1072" s="1"/>
      <c r="G1072" s="1"/>
      <c r="H1072" s="1"/>
      <c r="I1072" s="1"/>
      <c r="J1072" s="1"/>
      <c r="K1072" s="1"/>
      <c r="L1072" s="1"/>
      <c r="M1072" s="1"/>
      <c r="N1072" s="1"/>
      <c r="O1072" s="1"/>
      <c r="P1072" s="1"/>
      <c r="Q1072" s="1"/>
      <c r="R1072" s="1"/>
      <c r="S1072" s="1"/>
      <c r="T1072" s="1"/>
      <c r="U1072" s="1"/>
      <c r="V1072" s="1"/>
      <c r="W1072" s="1"/>
      <c r="X1072" s="1"/>
      <c r="Y1072" s="1"/>
    </row>
    <row r="1073" spans="1:25" ht="9.75" customHeight="1">
      <c r="A1073" s="1"/>
      <c r="B1073" s="72"/>
      <c r="C1073" s="124"/>
      <c r="D1073" s="1"/>
      <c r="E1073" s="1"/>
      <c r="F1073" s="1"/>
      <c r="G1073" s="1"/>
      <c r="H1073" s="1"/>
      <c r="I1073" s="1"/>
      <c r="J1073" s="1"/>
      <c r="K1073" s="1"/>
      <c r="L1073" s="1"/>
      <c r="M1073" s="1"/>
      <c r="N1073" s="1"/>
      <c r="O1073" s="1"/>
      <c r="P1073" s="1"/>
      <c r="Q1073" s="1"/>
      <c r="R1073" s="1"/>
      <c r="S1073" s="1"/>
      <c r="T1073" s="1"/>
      <c r="U1073" s="1"/>
      <c r="V1073" s="1"/>
      <c r="W1073" s="1"/>
      <c r="X1073" s="1"/>
      <c r="Y1073" s="1"/>
    </row>
    <row r="1074" spans="1:25" ht="9.75" customHeight="1">
      <c r="A1074" s="1"/>
      <c r="B1074" s="72"/>
      <c r="C1074" s="124"/>
      <c r="D1074" s="1"/>
      <c r="E1074" s="1"/>
      <c r="F1074" s="1"/>
      <c r="G1074" s="1"/>
      <c r="H1074" s="1"/>
      <c r="I1074" s="1"/>
      <c r="J1074" s="1"/>
      <c r="K1074" s="1"/>
      <c r="L1074" s="1"/>
      <c r="M1074" s="1"/>
      <c r="N1074" s="1"/>
      <c r="O1074" s="1"/>
      <c r="P1074" s="1"/>
      <c r="Q1074" s="1"/>
      <c r="R1074" s="1"/>
      <c r="S1074" s="1"/>
      <c r="T1074" s="1"/>
      <c r="U1074" s="1"/>
      <c r="V1074" s="1"/>
      <c r="W1074" s="1"/>
      <c r="X1074" s="1"/>
      <c r="Y1074" s="1"/>
    </row>
    <row r="1075" spans="1:25" ht="9.75" customHeight="1">
      <c r="A1075" s="1"/>
      <c r="B1075" s="72"/>
      <c r="C1075" s="124"/>
      <c r="D1075" s="1"/>
      <c r="E1075" s="1"/>
      <c r="F1075" s="1"/>
      <c r="G1075" s="1"/>
      <c r="H1075" s="1"/>
      <c r="I1075" s="1"/>
      <c r="J1075" s="1"/>
      <c r="K1075" s="1"/>
      <c r="L1075" s="1"/>
      <c r="M1075" s="1"/>
      <c r="N1075" s="1"/>
      <c r="O1075" s="1"/>
      <c r="P1075" s="1"/>
      <c r="Q1075" s="1"/>
      <c r="R1075" s="1"/>
      <c r="S1075" s="1"/>
      <c r="T1075" s="1"/>
      <c r="U1075" s="1"/>
      <c r="V1075" s="1"/>
      <c r="W1075" s="1"/>
      <c r="X1075" s="1"/>
      <c r="Y1075" s="1"/>
    </row>
    <row r="1076" spans="1:25" ht="9.75" customHeight="1">
      <c r="A1076" s="1"/>
      <c r="B1076" s="72"/>
      <c r="C1076" s="124"/>
      <c r="D1076" s="1"/>
      <c r="E1076" s="1"/>
      <c r="F1076" s="1"/>
      <c r="G1076" s="1"/>
      <c r="H1076" s="1"/>
      <c r="I1076" s="1"/>
      <c r="J1076" s="1"/>
      <c r="K1076" s="1"/>
      <c r="L1076" s="1"/>
      <c r="M1076" s="1"/>
      <c r="N1076" s="1"/>
      <c r="O1076" s="1"/>
      <c r="P1076" s="1"/>
      <c r="Q1076" s="1"/>
      <c r="R1076" s="1"/>
      <c r="S1076" s="1"/>
      <c r="T1076" s="1"/>
      <c r="U1076" s="1"/>
      <c r="V1076" s="1"/>
      <c r="W1076" s="1"/>
      <c r="X1076" s="1"/>
      <c r="Y1076" s="1"/>
    </row>
    <row r="1077" spans="1:25" ht="9.75" customHeight="1">
      <c r="A1077" s="1"/>
      <c r="B1077" s="72"/>
      <c r="C1077" s="124"/>
      <c r="D1077" s="1"/>
      <c r="E1077" s="1"/>
      <c r="F1077" s="1"/>
      <c r="G1077" s="1"/>
      <c r="H1077" s="1"/>
      <c r="I1077" s="1"/>
      <c r="J1077" s="1"/>
      <c r="K1077" s="1"/>
      <c r="L1077" s="1"/>
      <c r="M1077" s="1"/>
      <c r="N1077" s="1"/>
      <c r="O1077" s="1"/>
      <c r="P1077" s="1"/>
      <c r="Q1077" s="1"/>
      <c r="R1077" s="1"/>
      <c r="S1077" s="1"/>
      <c r="T1077" s="1"/>
      <c r="U1077" s="1"/>
      <c r="V1077" s="1"/>
      <c r="W1077" s="1"/>
      <c r="X1077" s="1"/>
      <c r="Y1077" s="1"/>
    </row>
    <row r="1078" spans="1:25" ht="9.75" customHeight="1">
      <c r="A1078" s="1"/>
      <c r="B1078" s="72"/>
      <c r="C1078" s="124"/>
      <c r="D1078" s="1"/>
      <c r="E1078" s="1"/>
      <c r="F1078" s="1"/>
      <c r="G1078" s="1"/>
      <c r="H1078" s="1"/>
      <c r="I1078" s="1"/>
      <c r="J1078" s="1"/>
      <c r="K1078" s="1"/>
      <c r="L1078" s="1"/>
      <c r="M1078" s="1"/>
      <c r="N1078" s="1"/>
      <c r="O1078" s="1"/>
      <c r="P1078" s="1"/>
      <c r="Q1078" s="1"/>
      <c r="R1078" s="1"/>
      <c r="S1078" s="1"/>
      <c r="T1078" s="1"/>
      <c r="U1078" s="1"/>
      <c r="V1078" s="1"/>
      <c r="W1078" s="1"/>
      <c r="X1078" s="1"/>
      <c r="Y1078" s="1"/>
    </row>
    <row r="1079" spans="1:25" ht="9.75" customHeight="1">
      <c r="A1079" s="1"/>
      <c r="B1079" s="72"/>
      <c r="C1079" s="124"/>
      <c r="D1079" s="1"/>
      <c r="E1079" s="1"/>
      <c r="F1079" s="1"/>
      <c r="G1079" s="1"/>
      <c r="H1079" s="1"/>
      <c r="I1079" s="1"/>
      <c r="J1079" s="1"/>
      <c r="K1079" s="1"/>
      <c r="L1079" s="1"/>
      <c r="M1079" s="1"/>
      <c r="N1079" s="1"/>
      <c r="O1079" s="1"/>
      <c r="P1079" s="1"/>
      <c r="Q1079" s="1"/>
      <c r="R1079" s="1"/>
      <c r="S1079" s="1"/>
      <c r="T1079" s="1"/>
      <c r="U1079" s="1"/>
      <c r="V1079" s="1"/>
      <c r="W1079" s="1"/>
      <c r="X1079" s="1"/>
      <c r="Y1079" s="1"/>
    </row>
    <row r="1080" spans="1:25" ht="9.75" customHeight="1">
      <c r="A1080" s="1"/>
      <c r="B1080" s="72"/>
      <c r="C1080" s="124"/>
      <c r="D1080" s="1"/>
      <c r="E1080" s="1"/>
      <c r="F1080" s="1"/>
      <c r="G1080" s="1"/>
      <c r="H1080" s="1"/>
      <c r="I1080" s="1"/>
      <c r="J1080" s="1"/>
      <c r="K1080" s="1"/>
      <c r="L1080" s="1"/>
      <c r="M1080" s="1"/>
      <c r="N1080" s="1"/>
      <c r="O1080" s="1"/>
      <c r="P1080" s="1"/>
      <c r="Q1080" s="1"/>
      <c r="R1080" s="1"/>
      <c r="S1080" s="1"/>
      <c r="T1080" s="1"/>
      <c r="U1080" s="1"/>
      <c r="V1080" s="1"/>
      <c r="W1080" s="1"/>
      <c r="X1080" s="1"/>
      <c r="Y1080" s="1"/>
    </row>
    <row r="1081" spans="1:25" ht="9.75" customHeight="1">
      <c r="A1081" s="1"/>
      <c r="B1081" s="72"/>
      <c r="C1081" s="124"/>
      <c r="D1081" s="1"/>
      <c r="E1081" s="1"/>
      <c r="F1081" s="1"/>
      <c r="G1081" s="1"/>
      <c r="H1081" s="1"/>
      <c r="I1081" s="1"/>
      <c r="J1081" s="1"/>
      <c r="K1081" s="1"/>
      <c r="L1081" s="1"/>
      <c r="M1081" s="1"/>
      <c r="N1081" s="1"/>
      <c r="O1081" s="1"/>
      <c r="P1081" s="1"/>
      <c r="Q1081" s="1"/>
      <c r="R1081" s="1"/>
      <c r="S1081" s="1"/>
      <c r="T1081" s="1"/>
      <c r="U1081" s="1"/>
      <c r="V1081" s="1"/>
      <c r="W1081" s="1"/>
      <c r="X1081" s="1"/>
      <c r="Y1081" s="1"/>
    </row>
    <row r="1082" spans="1:25" ht="9.75" customHeight="1">
      <c r="A1082" s="1"/>
      <c r="B1082" s="72"/>
      <c r="C1082" s="124"/>
      <c r="D1082" s="1"/>
      <c r="E1082" s="1"/>
      <c r="F1082" s="1"/>
      <c r="G1082" s="1"/>
      <c r="H1082" s="1"/>
      <c r="I1082" s="1"/>
      <c r="J1082" s="1"/>
      <c r="K1082" s="1"/>
      <c r="L1082" s="1"/>
      <c r="M1082" s="1"/>
      <c r="N1082" s="1"/>
      <c r="O1082" s="1"/>
      <c r="P1082" s="1"/>
      <c r="Q1082" s="1"/>
      <c r="R1082" s="1"/>
      <c r="S1082" s="1"/>
      <c r="T1082" s="1"/>
      <c r="U1082" s="1"/>
      <c r="V1082" s="1"/>
      <c r="W1082" s="1"/>
      <c r="X1082" s="1"/>
      <c r="Y1082" s="1"/>
    </row>
    <row r="1083" spans="1:25" ht="9.75" customHeight="1">
      <c r="A1083" s="1"/>
      <c r="B1083" s="72"/>
      <c r="C1083" s="124"/>
      <c r="D1083" s="1"/>
      <c r="E1083" s="1"/>
      <c r="F1083" s="1"/>
      <c r="G1083" s="1"/>
      <c r="H1083" s="1"/>
      <c r="I1083" s="1"/>
      <c r="J1083" s="1"/>
      <c r="K1083" s="1"/>
      <c r="L1083" s="1"/>
      <c r="M1083" s="1"/>
      <c r="N1083" s="1"/>
      <c r="O1083" s="1"/>
      <c r="P1083" s="1"/>
      <c r="Q1083" s="1"/>
      <c r="R1083" s="1"/>
      <c r="S1083" s="1"/>
      <c r="T1083" s="1"/>
      <c r="U1083" s="1"/>
      <c r="V1083" s="1"/>
      <c r="W1083" s="1"/>
      <c r="X1083" s="1"/>
      <c r="Y1083" s="1"/>
    </row>
    <row r="1084" spans="1:25" ht="9.75" customHeight="1">
      <c r="A1084" s="1"/>
      <c r="B1084" s="72"/>
      <c r="C1084" s="124"/>
      <c r="D1084" s="1"/>
      <c r="E1084" s="1"/>
      <c r="F1084" s="1"/>
      <c r="G1084" s="1"/>
      <c r="H1084" s="1"/>
      <c r="I1084" s="1"/>
      <c r="J1084" s="1"/>
      <c r="K1084" s="1"/>
      <c r="L1084" s="1"/>
      <c r="M1084" s="1"/>
      <c r="N1084" s="1"/>
      <c r="O1084" s="1"/>
      <c r="P1084" s="1"/>
      <c r="Q1084" s="1"/>
      <c r="R1084" s="1"/>
      <c r="S1084" s="1"/>
      <c r="T1084" s="1"/>
      <c r="U1084" s="1"/>
      <c r="V1084" s="1"/>
      <c r="W1084" s="1"/>
      <c r="X1084" s="1"/>
      <c r="Y1084" s="1"/>
    </row>
    <row r="1085" spans="1:25" ht="9.75" customHeight="1">
      <c r="A1085" s="1"/>
      <c r="B1085" s="72"/>
      <c r="C1085" s="124"/>
      <c r="D1085" s="1"/>
      <c r="E1085" s="1"/>
      <c r="F1085" s="1"/>
      <c r="G1085" s="1"/>
      <c r="H1085" s="1"/>
      <c r="I1085" s="1"/>
      <c r="J1085" s="1"/>
      <c r="K1085" s="1"/>
      <c r="L1085" s="1"/>
      <c r="M1085" s="1"/>
      <c r="N1085" s="1"/>
      <c r="O1085" s="1"/>
      <c r="P1085" s="1"/>
      <c r="Q1085" s="1"/>
      <c r="R1085" s="1"/>
      <c r="S1085" s="1"/>
      <c r="T1085" s="1"/>
      <c r="U1085" s="1"/>
      <c r="V1085" s="1"/>
      <c r="W1085" s="1"/>
      <c r="X1085" s="1"/>
      <c r="Y1085" s="1"/>
    </row>
    <row r="1086" spans="1:25" ht="9.75" customHeight="1">
      <c r="A1086" s="1"/>
      <c r="B1086" s="72"/>
      <c r="C1086" s="124"/>
      <c r="D1086" s="1"/>
      <c r="E1086" s="1"/>
      <c r="F1086" s="1"/>
      <c r="G1086" s="1"/>
      <c r="H1086" s="1"/>
      <c r="I1086" s="1"/>
      <c r="J1086" s="1"/>
      <c r="K1086" s="1"/>
      <c r="L1086" s="1"/>
      <c r="M1086" s="1"/>
      <c r="N1086" s="1"/>
      <c r="O1086" s="1"/>
      <c r="P1086" s="1"/>
      <c r="Q1086" s="1"/>
      <c r="R1086" s="1"/>
      <c r="S1086" s="1"/>
      <c r="T1086" s="1"/>
      <c r="U1086" s="1"/>
      <c r="V1086" s="1"/>
      <c r="W1086" s="1"/>
      <c r="X1086" s="1"/>
      <c r="Y1086" s="1"/>
    </row>
    <row r="1087" spans="1:25" ht="9.75" customHeight="1">
      <c r="A1087" s="1"/>
      <c r="B1087" s="72"/>
      <c r="C1087" s="124"/>
      <c r="D1087" s="1"/>
      <c r="E1087" s="1"/>
      <c r="F1087" s="1"/>
      <c r="G1087" s="1"/>
      <c r="H1087" s="1"/>
      <c r="I1087" s="1"/>
      <c r="J1087" s="1"/>
      <c r="K1087" s="1"/>
      <c r="L1087" s="1"/>
      <c r="M1087" s="1"/>
      <c r="N1087" s="1"/>
      <c r="O1087" s="1"/>
      <c r="P1087" s="1"/>
      <c r="Q1087" s="1"/>
      <c r="R1087" s="1"/>
      <c r="S1087" s="1"/>
      <c r="T1087" s="1"/>
      <c r="U1087" s="1"/>
      <c r="V1087" s="1"/>
      <c r="W1087" s="1"/>
      <c r="X1087" s="1"/>
      <c r="Y1087" s="1"/>
    </row>
    <row r="1088" spans="1:25" ht="9.75" customHeight="1">
      <c r="A1088" s="1"/>
      <c r="B1088" s="72"/>
      <c r="C1088" s="124"/>
      <c r="D1088" s="1"/>
      <c r="E1088" s="1"/>
      <c r="F1088" s="1"/>
      <c r="G1088" s="1"/>
      <c r="H1088" s="1"/>
      <c r="I1088" s="1"/>
      <c r="J1088" s="1"/>
      <c r="K1088" s="1"/>
      <c r="L1088" s="1"/>
      <c r="M1088" s="1"/>
      <c r="N1088" s="1"/>
      <c r="O1088" s="1"/>
      <c r="P1088" s="1"/>
      <c r="Q1088" s="1"/>
      <c r="R1088" s="1"/>
      <c r="S1088" s="1"/>
      <c r="T1088" s="1"/>
      <c r="U1088" s="1"/>
      <c r="V1088" s="1"/>
      <c r="W1088" s="1"/>
      <c r="X1088" s="1"/>
      <c r="Y1088" s="1"/>
    </row>
    <row r="1089" spans="1:25" ht="9.75" customHeight="1">
      <c r="A1089" s="1"/>
      <c r="B1089" s="72"/>
      <c r="C1089" s="124"/>
      <c r="D1089" s="1"/>
      <c r="E1089" s="1"/>
      <c r="F1089" s="1"/>
      <c r="G1089" s="1"/>
      <c r="H1089" s="1"/>
      <c r="I1089" s="1"/>
      <c r="J1089" s="1"/>
      <c r="K1089" s="1"/>
      <c r="L1089" s="1"/>
      <c r="M1089" s="1"/>
      <c r="N1089" s="1"/>
      <c r="O1089" s="1"/>
      <c r="P1089" s="1"/>
      <c r="Q1089" s="1"/>
      <c r="R1089" s="1"/>
      <c r="S1089" s="1"/>
      <c r="T1089" s="1"/>
      <c r="U1089" s="1"/>
      <c r="V1089" s="1"/>
      <c r="W1089" s="1"/>
      <c r="X1089" s="1"/>
      <c r="Y1089" s="1"/>
    </row>
    <row r="1090" spans="1:25" ht="9.75" customHeight="1">
      <c r="A1090" s="1"/>
      <c r="B1090" s="72"/>
      <c r="C1090" s="124"/>
      <c r="D1090" s="1"/>
      <c r="E1090" s="1"/>
      <c r="F1090" s="1"/>
      <c r="G1090" s="1"/>
      <c r="H1090" s="1"/>
      <c r="I1090" s="1"/>
      <c r="J1090" s="1"/>
      <c r="K1090" s="1"/>
      <c r="L1090" s="1"/>
      <c r="M1090" s="1"/>
      <c r="N1090" s="1"/>
      <c r="O1090" s="1"/>
      <c r="P1090" s="1"/>
      <c r="Q1090" s="1"/>
      <c r="R1090" s="1"/>
      <c r="S1090" s="1"/>
      <c r="T1090" s="1"/>
      <c r="U1090" s="1"/>
      <c r="V1090" s="1"/>
      <c r="W1090" s="1"/>
      <c r="X1090" s="1"/>
      <c r="Y1090" s="1"/>
    </row>
    <row r="1091" spans="1:25" ht="9.75" customHeight="1">
      <c r="A1091" s="1"/>
      <c r="B1091" s="72"/>
      <c r="C1091" s="124"/>
      <c r="D1091" s="1"/>
      <c r="E1091" s="1"/>
      <c r="F1091" s="1"/>
      <c r="G1091" s="1"/>
      <c r="H1091" s="1"/>
      <c r="I1091" s="1"/>
      <c r="J1091" s="1"/>
      <c r="K1091" s="1"/>
      <c r="L1091" s="1"/>
      <c r="M1091" s="1"/>
      <c r="N1091" s="1"/>
      <c r="O1091" s="1"/>
      <c r="P1091" s="1"/>
      <c r="Q1091" s="1"/>
      <c r="R1091" s="1"/>
      <c r="S1091" s="1"/>
      <c r="T1091" s="1"/>
      <c r="U1091" s="1"/>
      <c r="V1091" s="1"/>
      <c r="W1091" s="1"/>
      <c r="X1091" s="1"/>
      <c r="Y1091" s="1"/>
    </row>
    <row r="1092" spans="1:25" ht="9.75" customHeight="1">
      <c r="A1092" s="1"/>
      <c r="B1092" s="72"/>
      <c r="C1092" s="124"/>
      <c r="D1092" s="1"/>
      <c r="E1092" s="1"/>
      <c r="F1092" s="1"/>
      <c r="G1092" s="1"/>
      <c r="H1092" s="1"/>
      <c r="I1092" s="1"/>
      <c r="J1092" s="1"/>
      <c r="K1092" s="1"/>
      <c r="L1092" s="1"/>
      <c r="M1092" s="1"/>
      <c r="N1092" s="1"/>
      <c r="O1092" s="1"/>
      <c r="P1092" s="1"/>
      <c r="Q1092" s="1"/>
      <c r="R1092" s="1"/>
      <c r="S1092" s="1"/>
      <c r="T1092" s="1"/>
      <c r="U1092" s="1"/>
      <c r="V1092" s="1"/>
      <c r="W1092" s="1"/>
      <c r="X1092" s="1"/>
      <c r="Y1092" s="1"/>
    </row>
    <row r="1093" spans="1:25" ht="9.75" customHeight="1">
      <c r="A1093" s="1"/>
      <c r="B1093" s="72"/>
      <c r="C1093" s="124"/>
      <c r="D1093" s="1"/>
      <c r="E1093" s="1"/>
      <c r="F1093" s="1"/>
      <c r="G1093" s="1"/>
      <c r="H1093" s="1"/>
      <c r="I1093" s="1"/>
      <c r="J1093" s="1"/>
      <c r="K1093" s="1"/>
      <c r="L1093" s="1"/>
      <c r="M1093" s="1"/>
      <c r="N1093" s="1"/>
      <c r="O1093" s="1"/>
      <c r="P1093" s="1"/>
      <c r="Q1093" s="1"/>
      <c r="R1093" s="1"/>
      <c r="S1093" s="1"/>
      <c r="T1093" s="1"/>
      <c r="U1093" s="1"/>
      <c r="V1093" s="1"/>
      <c r="W1093" s="1"/>
      <c r="X1093" s="1"/>
      <c r="Y1093" s="1"/>
    </row>
    <row r="1094" spans="1:25" ht="9.75" customHeight="1">
      <c r="A1094" s="1"/>
      <c r="B1094" s="72"/>
      <c r="C1094" s="124"/>
      <c r="D1094" s="1"/>
      <c r="E1094" s="1"/>
      <c r="F1094" s="1"/>
      <c r="G1094" s="1"/>
      <c r="H1094" s="1"/>
      <c r="I1094" s="1"/>
      <c r="J1094" s="1"/>
      <c r="K1094" s="1"/>
      <c r="L1094" s="1"/>
      <c r="M1094" s="1"/>
      <c r="N1094" s="1"/>
      <c r="O1094" s="1"/>
      <c r="P1094" s="1"/>
      <c r="Q1094" s="1"/>
      <c r="R1094" s="1"/>
      <c r="S1094" s="1"/>
      <c r="T1094" s="1"/>
      <c r="U1094" s="1"/>
      <c r="V1094" s="1"/>
      <c r="W1094" s="1"/>
      <c r="X1094" s="1"/>
      <c r="Y1094" s="1"/>
    </row>
    <row r="1095" spans="1:25" ht="9.75" customHeight="1">
      <c r="A1095" s="1"/>
      <c r="B1095" s="72"/>
      <c r="C1095" s="124"/>
      <c r="D1095" s="1"/>
      <c r="E1095" s="1"/>
      <c r="F1095" s="1"/>
      <c r="G1095" s="1"/>
      <c r="H1095" s="1"/>
      <c r="I1095" s="1"/>
      <c r="J1095" s="1"/>
      <c r="K1095" s="1"/>
      <c r="L1095" s="1"/>
      <c r="M1095" s="1"/>
      <c r="N1095" s="1"/>
      <c r="O1095" s="1"/>
      <c r="P1095" s="1"/>
      <c r="Q1095" s="1"/>
      <c r="R1095" s="1"/>
      <c r="S1095" s="1"/>
      <c r="T1095" s="1"/>
      <c r="U1095" s="1"/>
      <c r="V1095" s="1"/>
      <c r="W1095" s="1"/>
      <c r="X1095" s="1"/>
      <c r="Y1095" s="1"/>
    </row>
    <row r="1096" spans="1:25" ht="9.75" customHeight="1">
      <c r="A1096" s="1"/>
      <c r="B1096" s="72"/>
      <c r="C1096" s="124"/>
      <c r="D1096" s="1"/>
      <c r="E1096" s="1"/>
      <c r="F1096" s="1"/>
      <c r="G1096" s="1"/>
      <c r="H1096" s="1"/>
      <c r="I1096" s="1"/>
      <c r="J1096" s="1"/>
      <c r="K1096" s="1"/>
      <c r="L1096" s="1"/>
      <c r="M1096" s="1"/>
      <c r="N1096" s="1"/>
      <c r="O1096" s="1"/>
      <c r="P1096" s="1"/>
      <c r="Q1096" s="1"/>
      <c r="R1096" s="1"/>
      <c r="S1096" s="1"/>
      <c r="T1096" s="1"/>
      <c r="U1096" s="1"/>
      <c r="V1096" s="1"/>
      <c r="W1096" s="1"/>
      <c r="X1096" s="1"/>
      <c r="Y1096" s="1"/>
    </row>
    <row r="1097" spans="1:25" ht="9.75" customHeight="1">
      <c r="A1097" s="1"/>
      <c r="B1097" s="72"/>
      <c r="C1097" s="124"/>
      <c r="D1097" s="1"/>
      <c r="E1097" s="1"/>
      <c r="F1097" s="1"/>
      <c r="G1097" s="1"/>
      <c r="H1097" s="1"/>
      <c r="I1097" s="1"/>
      <c r="J1097" s="1"/>
      <c r="K1097" s="1"/>
      <c r="L1097" s="1"/>
      <c r="M1097" s="1"/>
      <c r="N1097" s="1"/>
      <c r="O1097" s="1"/>
      <c r="P1097" s="1"/>
      <c r="Q1097" s="1"/>
      <c r="R1097" s="1"/>
      <c r="S1097" s="1"/>
      <c r="T1097" s="1"/>
      <c r="U1097" s="1"/>
      <c r="V1097" s="1"/>
      <c r="W1097" s="1"/>
      <c r="X1097" s="1"/>
      <c r="Y1097" s="1"/>
    </row>
    <row r="1098" spans="1:25" ht="9.75" customHeight="1">
      <c r="A1098" s="1"/>
      <c r="B1098" s="72"/>
      <c r="C1098" s="124"/>
      <c r="D1098" s="1"/>
      <c r="E1098" s="1"/>
      <c r="F1098" s="1"/>
      <c r="G1098" s="1"/>
      <c r="H1098" s="1"/>
      <c r="I1098" s="1"/>
      <c r="J1098" s="1"/>
      <c r="K1098" s="1"/>
      <c r="L1098" s="1"/>
      <c r="M1098" s="1"/>
      <c r="N1098" s="1"/>
      <c r="O1098" s="1"/>
      <c r="P1098" s="1"/>
      <c r="Q1098" s="1"/>
      <c r="R1098" s="1"/>
      <c r="S1098" s="1"/>
      <c r="T1098" s="1"/>
      <c r="U1098" s="1"/>
      <c r="V1098" s="1"/>
      <c r="W1098" s="1"/>
      <c r="X1098" s="1"/>
      <c r="Y1098" s="1"/>
    </row>
    <row r="1099" spans="1:25" ht="9.75" customHeight="1">
      <c r="A1099" s="1"/>
      <c r="B1099" s="72"/>
      <c r="C1099" s="124"/>
      <c r="D1099" s="1"/>
      <c r="E1099" s="1"/>
      <c r="F1099" s="1"/>
      <c r="G1099" s="1"/>
      <c r="H1099" s="1"/>
      <c r="I1099" s="1"/>
      <c r="J1099" s="1"/>
      <c r="K1099" s="1"/>
      <c r="L1099" s="1"/>
      <c r="M1099" s="1"/>
      <c r="N1099" s="1"/>
      <c r="O1099" s="1"/>
      <c r="P1099" s="1"/>
      <c r="Q1099" s="1"/>
      <c r="R1099" s="1"/>
      <c r="S1099" s="1"/>
      <c r="T1099" s="1"/>
      <c r="U1099" s="1"/>
      <c r="V1099" s="1"/>
      <c r="W1099" s="1"/>
      <c r="X1099" s="1"/>
      <c r="Y1099" s="1"/>
    </row>
    <row r="1100" spans="1:25" ht="9.75" customHeight="1">
      <c r="A1100" s="1"/>
      <c r="B1100" s="72"/>
      <c r="C1100" s="124"/>
      <c r="D1100" s="1"/>
      <c r="E1100" s="1"/>
      <c r="F1100" s="1"/>
      <c r="G1100" s="1"/>
      <c r="H1100" s="1"/>
      <c r="I1100" s="1"/>
      <c r="J1100" s="1"/>
      <c r="K1100" s="1"/>
      <c r="L1100" s="1"/>
      <c r="M1100" s="1"/>
      <c r="N1100" s="1"/>
      <c r="O1100" s="1"/>
      <c r="P1100" s="1"/>
      <c r="Q1100" s="1"/>
      <c r="R1100" s="1"/>
      <c r="S1100" s="1"/>
      <c r="T1100" s="1"/>
      <c r="U1100" s="1"/>
      <c r="V1100" s="1"/>
      <c r="W1100" s="1"/>
      <c r="X1100" s="1"/>
      <c r="Y1100" s="1"/>
    </row>
    <row r="1101" spans="1:25" ht="9.75" customHeight="1">
      <c r="A1101" s="1"/>
      <c r="B1101" s="72"/>
      <c r="C1101" s="124"/>
      <c r="D1101" s="1"/>
      <c r="E1101" s="1"/>
      <c r="F1101" s="1"/>
      <c r="G1101" s="1"/>
      <c r="H1101" s="1"/>
      <c r="I1101" s="1"/>
      <c r="J1101" s="1"/>
      <c r="K1101" s="1"/>
      <c r="L1101" s="1"/>
      <c r="M1101" s="1"/>
      <c r="N1101" s="1"/>
      <c r="O1101" s="1"/>
      <c r="P1101" s="1"/>
      <c r="Q1101" s="1"/>
      <c r="R1101" s="1"/>
      <c r="S1101" s="1"/>
      <c r="T1101" s="1"/>
      <c r="U1101" s="1"/>
      <c r="V1101" s="1"/>
      <c r="W1101" s="1"/>
      <c r="X1101" s="1"/>
      <c r="Y1101" s="1"/>
    </row>
    <row r="1102" spans="1:25" ht="9.75" customHeight="1">
      <c r="A1102" s="1"/>
      <c r="B1102" s="72"/>
      <c r="C1102" s="124"/>
      <c r="D1102" s="1"/>
      <c r="E1102" s="1"/>
      <c r="F1102" s="1"/>
      <c r="G1102" s="1"/>
      <c r="H1102" s="1"/>
      <c r="I1102" s="1"/>
      <c r="J1102" s="1"/>
      <c r="K1102" s="1"/>
      <c r="L1102" s="1"/>
      <c r="M1102" s="1"/>
      <c r="N1102" s="1"/>
      <c r="O1102" s="1"/>
      <c r="P1102" s="1"/>
      <c r="Q1102" s="1"/>
      <c r="R1102" s="1"/>
      <c r="S1102" s="1"/>
      <c r="T1102" s="1"/>
      <c r="U1102" s="1"/>
      <c r="V1102" s="1"/>
      <c r="W1102" s="1"/>
      <c r="X1102" s="1"/>
      <c r="Y1102" s="1"/>
    </row>
    <row r="1103" spans="1:25" ht="9.75" customHeight="1">
      <c r="A1103" s="1"/>
      <c r="B1103" s="72"/>
      <c r="C1103" s="124"/>
      <c r="D1103" s="1"/>
      <c r="E1103" s="1"/>
      <c r="F1103" s="1"/>
      <c r="G1103" s="1"/>
      <c r="H1103" s="1"/>
      <c r="I1103" s="1"/>
      <c r="J1103" s="1"/>
      <c r="K1103" s="1"/>
      <c r="L1103" s="1"/>
      <c r="M1103" s="1"/>
      <c r="N1103" s="1"/>
      <c r="O1103" s="1"/>
      <c r="P1103" s="1"/>
      <c r="Q1103" s="1"/>
      <c r="R1103" s="1"/>
      <c r="S1103" s="1"/>
      <c r="T1103" s="1"/>
      <c r="U1103" s="1"/>
      <c r="V1103" s="1"/>
      <c r="W1103" s="1"/>
      <c r="X1103" s="1"/>
      <c r="Y1103" s="1"/>
    </row>
    <row r="1104" spans="1:25" ht="9.75" customHeight="1">
      <c r="A1104" s="1"/>
      <c r="B1104" s="72"/>
      <c r="C1104" s="124"/>
      <c r="D1104" s="1"/>
      <c r="E1104" s="1"/>
      <c r="F1104" s="1"/>
      <c r="G1104" s="1"/>
      <c r="H1104" s="1"/>
      <c r="I1104" s="1"/>
      <c r="J1104" s="1"/>
      <c r="K1104" s="1"/>
      <c r="L1104" s="1"/>
      <c r="M1104" s="1"/>
      <c r="N1104" s="1"/>
      <c r="O1104" s="1"/>
      <c r="P1104" s="1"/>
      <c r="Q1104" s="1"/>
      <c r="R1104" s="1"/>
      <c r="S1104" s="1"/>
      <c r="T1104" s="1"/>
      <c r="U1104" s="1"/>
      <c r="V1104" s="1"/>
      <c r="W1104" s="1"/>
      <c r="X1104" s="1"/>
      <c r="Y1104" s="1"/>
    </row>
    <row r="1105" spans="1:25" ht="9.75" customHeight="1">
      <c r="A1105" s="1"/>
      <c r="B1105" s="72"/>
      <c r="C1105" s="124"/>
      <c r="D1105" s="1"/>
      <c r="E1105" s="1"/>
      <c r="F1105" s="1"/>
      <c r="G1105" s="1"/>
      <c r="H1105" s="1"/>
      <c r="I1105" s="1"/>
      <c r="J1105" s="1"/>
      <c r="K1105" s="1"/>
      <c r="L1105" s="1"/>
      <c r="M1105" s="1"/>
      <c r="N1105" s="1"/>
      <c r="O1105" s="1"/>
      <c r="P1105" s="1"/>
      <c r="Q1105" s="1"/>
      <c r="R1105" s="1"/>
      <c r="S1105" s="1"/>
      <c r="T1105" s="1"/>
      <c r="U1105" s="1"/>
      <c r="V1105" s="1"/>
      <c r="W1105" s="1"/>
      <c r="X1105" s="1"/>
      <c r="Y1105" s="1"/>
    </row>
    <row r="1106" spans="1:25" ht="9.75" customHeight="1">
      <c r="A1106" s="1"/>
      <c r="B1106" s="72"/>
      <c r="C1106" s="124"/>
      <c r="D1106" s="1"/>
      <c r="E1106" s="1"/>
      <c r="F1106" s="1"/>
      <c r="G1106" s="1"/>
      <c r="H1106" s="1"/>
      <c r="I1106" s="1"/>
      <c r="J1106" s="1"/>
      <c r="K1106" s="1"/>
      <c r="L1106" s="1"/>
      <c r="M1106" s="1"/>
      <c r="N1106" s="1"/>
      <c r="O1106" s="1"/>
      <c r="P1106" s="1"/>
      <c r="Q1106" s="1"/>
      <c r="R1106" s="1"/>
      <c r="S1106" s="1"/>
      <c r="T1106" s="1"/>
      <c r="U1106" s="1"/>
      <c r="V1106" s="1"/>
      <c r="W1106" s="1"/>
      <c r="X1106" s="1"/>
      <c r="Y1106" s="1"/>
    </row>
    <row r="1107" spans="1:25" ht="9.75" customHeight="1">
      <c r="A1107" s="1"/>
      <c r="B1107" s="72"/>
      <c r="C1107" s="124"/>
      <c r="D1107" s="1"/>
      <c r="E1107" s="1"/>
      <c r="F1107" s="1"/>
      <c r="G1107" s="1"/>
      <c r="H1107" s="1"/>
      <c r="I1107" s="1"/>
      <c r="J1107" s="1"/>
      <c r="K1107" s="1"/>
      <c r="L1107" s="1"/>
      <c r="M1107" s="1"/>
      <c r="N1107" s="1"/>
      <c r="O1107" s="1"/>
      <c r="P1107" s="1"/>
      <c r="Q1107" s="1"/>
      <c r="R1107" s="1"/>
      <c r="S1107" s="1"/>
      <c r="T1107" s="1"/>
      <c r="U1107" s="1"/>
      <c r="V1107" s="1"/>
      <c r="W1107" s="1"/>
      <c r="X1107" s="1"/>
      <c r="Y1107" s="1"/>
    </row>
    <row r="1108" spans="1:25" ht="9.75" customHeight="1">
      <c r="A1108" s="1"/>
      <c r="B1108" s="72"/>
      <c r="C1108" s="124"/>
      <c r="D1108" s="1"/>
      <c r="E1108" s="1"/>
      <c r="F1108" s="1"/>
      <c r="G1108" s="1"/>
      <c r="H1108" s="1"/>
      <c r="I1108" s="1"/>
      <c r="J1108" s="1"/>
      <c r="K1108" s="1"/>
      <c r="L1108" s="1"/>
      <c r="M1108" s="1"/>
      <c r="N1108" s="1"/>
      <c r="O1108" s="1"/>
      <c r="P1108" s="1"/>
      <c r="Q1108" s="1"/>
      <c r="R1108" s="1"/>
      <c r="S1108" s="1"/>
      <c r="T1108" s="1"/>
      <c r="U1108" s="1"/>
      <c r="V1108" s="1"/>
      <c r="W1108" s="1"/>
      <c r="X1108" s="1"/>
      <c r="Y1108" s="1"/>
    </row>
    <row r="1109" spans="1:25" ht="9.75" customHeight="1">
      <c r="A1109" s="1"/>
      <c r="B1109" s="72"/>
      <c r="C1109" s="124"/>
      <c r="D1109" s="1"/>
      <c r="E1109" s="1"/>
      <c r="F1109" s="1"/>
      <c r="G1109" s="1"/>
      <c r="H1109" s="1"/>
      <c r="I1109" s="1"/>
      <c r="J1109" s="1"/>
      <c r="K1109" s="1"/>
      <c r="L1109" s="1"/>
      <c r="M1109" s="1"/>
      <c r="N1109" s="1"/>
      <c r="O1109" s="1"/>
      <c r="P1109" s="1"/>
      <c r="Q1109" s="1"/>
      <c r="R1109" s="1"/>
      <c r="S1109" s="1"/>
      <c r="T1109" s="1"/>
      <c r="U1109" s="1"/>
      <c r="V1109" s="1"/>
      <c r="W1109" s="1"/>
      <c r="X1109" s="1"/>
      <c r="Y1109" s="1"/>
    </row>
    <row r="1110" spans="1:25" ht="9.75" customHeight="1">
      <c r="A1110" s="1"/>
      <c r="B1110" s="72"/>
      <c r="C1110" s="124"/>
      <c r="D1110" s="1"/>
      <c r="E1110" s="1"/>
      <c r="F1110" s="1"/>
      <c r="G1110" s="1"/>
      <c r="H1110" s="1"/>
      <c r="I1110" s="1"/>
      <c r="J1110" s="1"/>
      <c r="K1110" s="1"/>
      <c r="L1110" s="1"/>
      <c r="M1110" s="1"/>
      <c r="N1110" s="1"/>
      <c r="O1110" s="1"/>
      <c r="P1110" s="1"/>
      <c r="Q1110" s="1"/>
      <c r="R1110" s="1"/>
      <c r="S1110" s="1"/>
      <c r="T1110" s="1"/>
      <c r="U1110" s="1"/>
      <c r="V1110" s="1"/>
      <c r="W1110" s="1"/>
      <c r="X1110" s="1"/>
      <c r="Y1110" s="1"/>
    </row>
    <row r="1111" spans="1:25" ht="9.75" customHeight="1">
      <c r="A1111" s="1"/>
      <c r="B1111" s="72"/>
      <c r="C1111" s="124"/>
      <c r="D1111" s="1"/>
      <c r="E1111" s="1"/>
      <c r="F1111" s="1"/>
      <c r="G1111" s="1"/>
      <c r="H1111" s="1"/>
      <c r="I1111" s="1"/>
      <c r="J1111" s="1"/>
      <c r="K1111" s="1"/>
      <c r="L1111" s="1"/>
      <c r="M1111" s="1"/>
      <c r="N1111" s="1"/>
      <c r="O1111" s="1"/>
      <c r="P1111" s="1"/>
      <c r="Q1111" s="1"/>
      <c r="R1111" s="1"/>
      <c r="S1111" s="1"/>
      <c r="T1111" s="1"/>
      <c r="U1111" s="1"/>
      <c r="V1111" s="1"/>
      <c r="W1111" s="1"/>
      <c r="X1111" s="1"/>
      <c r="Y1111" s="1"/>
    </row>
    <row r="1112" spans="1:25" ht="9.75" customHeight="1">
      <c r="A1112" s="1"/>
      <c r="B1112" s="72"/>
      <c r="C1112" s="124"/>
      <c r="D1112" s="1"/>
      <c r="E1112" s="1"/>
      <c r="F1112" s="1"/>
      <c r="G1112" s="1"/>
      <c r="H1112" s="1"/>
      <c r="I1112" s="1"/>
      <c r="J1112" s="1"/>
      <c r="K1112" s="1"/>
      <c r="L1112" s="1"/>
      <c r="M1112" s="1"/>
      <c r="N1112" s="1"/>
      <c r="O1112" s="1"/>
      <c r="P1112" s="1"/>
      <c r="Q1112" s="1"/>
      <c r="R1112" s="1"/>
      <c r="S1112" s="1"/>
      <c r="T1112" s="1"/>
      <c r="U1112" s="1"/>
      <c r="V1112" s="1"/>
      <c r="W1112" s="1"/>
      <c r="X1112" s="1"/>
      <c r="Y1112" s="1"/>
    </row>
    <row r="1113" spans="1:25" ht="9.75" customHeight="1">
      <c r="A1113" s="1"/>
      <c r="B1113" s="72"/>
      <c r="C1113" s="124"/>
      <c r="D1113" s="1"/>
      <c r="E1113" s="1"/>
      <c r="F1113" s="1"/>
      <c r="G1113" s="1"/>
      <c r="H1113" s="1"/>
      <c r="I1113" s="1"/>
      <c r="J1113" s="1"/>
      <c r="K1113" s="1"/>
      <c r="L1113" s="1"/>
      <c r="M1113" s="1"/>
      <c r="N1113" s="1"/>
      <c r="O1113" s="1"/>
      <c r="P1113" s="1"/>
      <c r="Q1113" s="1"/>
      <c r="R1113" s="1"/>
      <c r="S1113" s="1"/>
      <c r="T1113" s="1"/>
      <c r="U1113" s="1"/>
      <c r="V1113" s="1"/>
      <c r="W1113" s="1"/>
      <c r="X1113" s="1"/>
      <c r="Y1113" s="1"/>
    </row>
    <row r="1114" spans="1:25" ht="9.75" customHeight="1">
      <c r="A1114" s="1"/>
      <c r="B1114" s="72"/>
      <c r="C1114" s="124"/>
      <c r="D1114" s="1"/>
      <c r="E1114" s="1"/>
      <c r="F1114" s="1"/>
      <c r="G1114" s="1"/>
      <c r="H1114" s="1"/>
      <c r="I1114" s="1"/>
      <c r="J1114" s="1"/>
      <c r="K1114" s="1"/>
      <c r="L1114" s="1"/>
      <c r="M1114" s="1"/>
      <c r="N1114" s="1"/>
      <c r="O1114" s="1"/>
      <c r="P1114" s="1"/>
      <c r="Q1114" s="1"/>
      <c r="R1114" s="1"/>
      <c r="S1114" s="1"/>
      <c r="T1114" s="1"/>
      <c r="U1114" s="1"/>
      <c r="V1114" s="1"/>
      <c r="W1114" s="1"/>
      <c r="X1114" s="1"/>
      <c r="Y1114" s="1"/>
    </row>
    <row r="1115" spans="1:25" ht="9.75" customHeight="1">
      <c r="A1115" s="1"/>
      <c r="B1115" s="72"/>
      <c r="C1115" s="124"/>
      <c r="D1115" s="1"/>
      <c r="E1115" s="1"/>
      <c r="F1115" s="1"/>
      <c r="G1115" s="1"/>
      <c r="H1115" s="1"/>
      <c r="I1115" s="1"/>
      <c r="J1115" s="1"/>
      <c r="K1115" s="1"/>
      <c r="L1115" s="1"/>
      <c r="M1115" s="1"/>
      <c r="N1115" s="1"/>
      <c r="O1115" s="1"/>
      <c r="P1115" s="1"/>
      <c r="Q1115" s="1"/>
      <c r="R1115" s="1"/>
      <c r="S1115" s="1"/>
      <c r="T1115" s="1"/>
      <c r="U1115" s="1"/>
      <c r="V1115" s="1"/>
      <c r="W1115" s="1"/>
      <c r="X1115" s="1"/>
      <c r="Y1115" s="1"/>
    </row>
    <row r="1116" spans="1:25" ht="9.75" customHeight="1">
      <c r="A1116" s="1"/>
      <c r="B1116" s="72"/>
      <c r="C1116" s="124"/>
      <c r="D1116" s="1"/>
      <c r="E1116" s="1"/>
      <c r="F1116" s="1"/>
      <c r="G1116" s="1"/>
      <c r="H1116" s="1"/>
      <c r="I1116" s="1"/>
      <c r="J1116" s="1"/>
      <c r="K1116" s="1"/>
      <c r="L1116" s="1"/>
      <c r="M1116" s="1"/>
      <c r="N1116" s="1"/>
      <c r="O1116" s="1"/>
      <c r="P1116" s="1"/>
      <c r="Q1116" s="1"/>
      <c r="R1116" s="1"/>
      <c r="S1116" s="1"/>
      <c r="T1116" s="1"/>
      <c r="U1116" s="1"/>
      <c r="V1116" s="1"/>
      <c r="W1116" s="1"/>
      <c r="X1116" s="1"/>
      <c r="Y1116" s="1"/>
    </row>
    <row r="1117" spans="1:25" ht="9.75" customHeight="1">
      <c r="A1117" s="1"/>
      <c r="B1117" s="72"/>
      <c r="C1117" s="124"/>
      <c r="D1117" s="1"/>
      <c r="E1117" s="1"/>
      <c r="F1117" s="1"/>
      <c r="G1117" s="1"/>
      <c r="H1117" s="1"/>
      <c r="I1117" s="1"/>
      <c r="J1117" s="1"/>
      <c r="K1117" s="1"/>
      <c r="L1117" s="1"/>
      <c r="M1117" s="1"/>
      <c r="N1117" s="1"/>
      <c r="O1117" s="1"/>
      <c r="P1117" s="1"/>
      <c r="Q1117" s="1"/>
      <c r="R1117" s="1"/>
      <c r="S1117" s="1"/>
      <c r="T1117" s="1"/>
      <c r="U1117" s="1"/>
      <c r="V1117" s="1"/>
      <c r="W1117" s="1"/>
      <c r="X1117" s="1"/>
      <c r="Y1117" s="1"/>
    </row>
    <row r="1118" spans="1:25" ht="9.75" customHeight="1">
      <c r="A1118" s="1"/>
      <c r="B1118" s="72"/>
      <c r="C1118" s="124"/>
      <c r="D1118" s="1"/>
      <c r="E1118" s="1"/>
      <c r="F1118" s="1"/>
      <c r="G1118" s="1"/>
      <c r="H1118" s="1"/>
      <c r="I1118" s="1"/>
      <c r="J1118" s="1"/>
      <c r="K1118" s="1"/>
      <c r="L1118" s="1"/>
      <c r="M1118" s="1"/>
      <c r="N1118" s="1"/>
      <c r="O1118" s="1"/>
      <c r="P1118" s="1"/>
      <c r="Q1118" s="1"/>
      <c r="R1118" s="1"/>
      <c r="S1118" s="1"/>
      <c r="T1118" s="1"/>
      <c r="U1118" s="1"/>
      <c r="V1118" s="1"/>
      <c r="W1118" s="1"/>
      <c r="X1118" s="1"/>
      <c r="Y1118" s="1"/>
    </row>
    <row r="1119" spans="1:25" ht="9.75" customHeight="1">
      <c r="A1119" s="1"/>
      <c r="B1119" s="72"/>
      <c r="C1119" s="124"/>
      <c r="D1119" s="1"/>
      <c r="E1119" s="1"/>
      <c r="F1119" s="1"/>
      <c r="G1119" s="1"/>
      <c r="H1119" s="1"/>
      <c r="I1119" s="1"/>
      <c r="J1119" s="1"/>
      <c r="K1119" s="1"/>
      <c r="L1119" s="1"/>
      <c r="M1119" s="1"/>
      <c r="N1119" s="1"/>
      <c r="O1119" s="1"/>
      <c r="P1119" s="1"/>
      <c r="Q1119" s="1"/>
      <c r="R1119" s="1"/>
      <c r="S1119" s="1"/>
      <c r="T1119" s="1"/>
      <c r="U1119" s="1"/>
      <c r="V1119" s="1"/>
      <c r="W1119" s="1"/>
      <c r="X1119" s="1"/>
      <c r="Y1119" s="1"/>
    </row>
    <row r="1120" spans="1:25" ht="9.75" customHeight="1">
      <c r="A1120" s="1"/>
      <c r="B1120" s="72"/>
      <c r="C1120" s="124"/>
      <c r="D1120" s="1"/>
      <c r="E1120" s="1"/>
      <c r="F1120" s="1"/>
      <c r="G1120" s="1"/>
      <c r="H1120" s="1"/>
      <c r="I1120" s="1"/>
      <c r="J1120" s="1"/>
      <c r="K1120" s="1"/>
      <c r="L1120" s="1"/>
      <c r="M1120" s="1"/>
      <c r="N1120" s="1"/>
      <c r="O1120" s="1"/>
      <c r="P1120" s="1"/>
      <c r="Q1120" s="1"/>
      <c r="R1120" s="1"/>
      <c r="S1120" s="1"/>
      <c r="T1120" s="1"/>
      <c r="U1120" s="1"/>
      <c r="V1120" s="1"/>
      <c r="W1120" s="1"/>
      <c r="X1120" s="1"/>
      <c r="Y1120" s="1"/>
    </row>
    <row r="1121" spans="1:25" ht="9.75" customHeight="1">
      <c r="A1121" s="1"/>
      <c r="B1121" s="72"/>
      <c r="C1121" s="124"/>
      <c r="D1121" s="1"/>
      <c r="E1121" s="1"/>
      <c r="F1121" s="1"/>
      <c r="G1121" s="1"/>
      <c r="H1121" s="1"/>
      <c r="I1121" s="1"/>
      <c r="J1121" s="1"/>
      <c r="K1121" s="1"/>
      <c r="L1121" s="1"/>
      <c r="M1121" s="1"/>
      <c r="N1121" s="1"/>
      <c r="O1121" s="1"/>
      <c r="P1121" s="1"/>
      <c r="Q1121" s="1"/>
      <c r="R1121" s="1"/>
      <c r="S1121" s="1"/>
      <c r="T1121" s="1"/>
      <c r="U1121" s="1"/>
      <c r="V1121" s="1"/>
      <c r="W1121" s="1"/>
      <c r="X1121" s="1"/>
      <c r="Y1121" s="1"/>
    </row>
    <row r="1122" spans="1:25" ht="9.75" customHeight="1">
      <c r="A1122" s="1"/>
      <c r="B1122" s="72"/>
      <c r="C1122" s="124"/>
      <c r="D1122" s="1"/>
      <c r="E1122" s="1"/>
      <c r="F1122" s="1"/>
      <c r="G1122" s="1"/>
      <c r="H1122" s="1"/>
      <c r="I1122" s="1"/>
      <c r="J1122" s="1"/>
      <c r="K1122" s="1"/>
      <c r="L1122" s="1"/>
      <c r="M1122" s="1"/>
      <c r="N1122" s="1"/>
      <c r="O1122" s="1"/>
      <c r="P1122" s="1"/>
      <c r="Q1122" s="1"/>
      <c r="R1122" s="1"/>
      <c r="S1122" s="1"/>
      <c r="T1122" s="1"/>
      <c r="U1122" s="1"/>
      <c r="V1122" s="1"/>
      <c r="W1122" s="1"/>
      <c r="X1122" s="1"/>
      <c r="Y1122" s="1"/>
    </row>
    <row r="1123" spans="1:25" ht="9.75" customHeight="1">
      <c r="A1123" s="1"/>
      <c r="B1123" s="72"/>
      <c r="C1123" s="124"/>
      <c r="D1123" s="1"/>
      <c r="E1123" s="1"/>
      <c r="F1123" s="1"/>
      <c r="G1123" s="1"/>
      <c r="H1123" s="1"/>
      <c r="I1123" s="1"/>
      <c r="J1123" s="1"/>
      <c r="K1123" s="1"/>
      <c r="L1123" s="1"/>
      <c r="M1123" s="1"/>
      <c r="N1123" s="1"/>
      <c r="O1123" s="1"/>
      <c r="P1123" s="1"/>
      <c r="Q1123" s="1"/>
      <c r="R1123" s="1"/>
      <c r="S1123" s="1"/>
      <c r="T1123" s="1"/>
      <c r="U1123" s="1"/>
      <c r="V1123" s="1"/>
      <c r="W1123" s="1"/>
      <c r="X1123" s="1"/>
      <c r="Y1123" s="1"/>
    </row>
    <row r="1124" spans="1:25" ht="9.75" customHeight="1">
      <c r="A1124" s="1"/>
      <c r="B1124" s="72"/>
      <c r="C1124" s="124"/>
      <c r="D1124" s="1"/>
      <c r="E1124" s="1"/>
      <c r="F1124" s="1"/>
      <c r="G1124" s="1"/>
      <c r="H1124" s="1"/>
      <c r="I1124" s="1"/>
      <c r="J1124" s="1"/>
      <c r="K1124" s="1"/>
      <c r="L1124" s="1"/>
      <c r="M1124" s="1"/>
      <c r="N1124" s="1"/>
      <c r="O1124" s="1"/>
      <c r="P1124" s="1"/>
      <c r="Q1124" s="1"/>
      <c r="R1124" s="1"/>
      <c r="S1124" s="1"/>
      <c r="T1124" s="1"/>
      <c r="U1124" s="1"/>
      <c r="V1124" s="1"/>
      <c r="W1124" s="1"/>
      <c r="X1124" s="1"/>
      <c r="Y1124" s="1"/>
    </row>
    <row r="1125" spans="1:25" ht="9.75" customHeight="1">
      <c r="A1125" s="1"/>
      <c r="B1125" s="72"/>
      <c r="C1125" s="124"/>
      <c r="D1125" s="1"/>
      <c r="E1125" s="1"/>
      <c r="F1125" s="1"/>
      <c r="G1125" s="1"/>
      <c r="H1125" s="1"/>
      <c r="I1125" s="1"/>
      <c r="J1125" s="1"/>
      <c r="K1125" s="1"/>
      <c r="L1125" s="1"/>
      <c r="M1125" s="1"/>
      <c r="N1125" s="1"/>
      <c r="O1125" s="1"/>
      <c r="P1125" s="1"/>
      <c r="Q1125" s="1"/>
      <c r="R1125" s="1"/>
      <c r="S1125" s="1"/>
      <c r="T1125" s="1"/>
      <c r="U1125" s="1"/>
      <c r="V1125" s="1"/>
      <c r="W1125" s="1"/>
      <c r="X1125" s="1"/>
      <c r="Y1125" s="1"/>
    </row>
    <row r="1126" spans="1:25" ht="9.75" customHeight="1">
      <c r="A1126" s="1"/>
      <c r="B1126" s="72"/>
      <c r="C1126" s="124"/>
      <c r="D1126" s="1"/>
      <c r="E1126" s="1"/>
      <c r="F1126" s="1"/>
      <c r="G1126" s="1"/>
      <c r="H1126" s="1"/>
      <c r="I1126" s="1"/>
      <c r="J1126" s="1"/>
      <c r="K1126" s="1"/>
      <c r="L1126" s="1"/>
      <c r="M1126" s="1"/>
      <c r="N1126" s="1"/>
      <c r="O1126" s="1"/>
      <c r="P1126" s="1"/>
      <c r="Q1126" s="1"/>
      <c r="R1126" s="1"/>
      <c r="S1126" s="1"/>
      <c r="T1126" s="1"/>
      <c r="U1126" s="1"/>
      <c r="V1126" s="1"/>
      <c r="W1126" s="1"/>
      <c r="X1126" s="1"/>
      <c r="Y1126" s="1"/>
    </row>
    <row r="1127" spans="1:25" ht="9.75" customHeight="1">
      <c r="A1127" s="1"/>
      <c r="B1127" s="72"/>
      <c r="C1127" s="124"/>
      <c r="D1127" s="1"/>
      <c r="E1127" s="1"/>
      <c r="F1127" s="1"/>
      <c r="G1127" s="1"/>
      <c r="H1127" s="1"/>
      <c r="I1127" s="1"/>
      <c r="J1127" s="1"/>
      <c r="K1127" s="1"/>
      <c r="L1127" s="1"/>
      <c r="M1127" s="1"/>
      <c r="N1127" s="1"/>
      <c r="O1127" s="1"/>
      <c r="P1127" s="1"/>
      <c r="Q1127" s="1"/>
      <c r="R1127" s="1"/>
      <c r="S1127" s="1"/>
      <c r="T1127" s="1"/>
      <c r="U1127" s="1"/>
      <c r="V1127" s="1"/>
      <c r="W1127" s="1"/>
      <c r="X1127" s="1"/>
      <c r="Y1127" s="1"/>
    </row>
    <row r="1128" spans="1:25" ht="9.75" customHeight="1">
      <c r="A1128" s="1"/>
      <c r="B1128" s="72"/>
      <c r="C1128" s="124"/>
      <c r="D1128" s="1"/>
      <c r="E1128" s="1"/>
      <c r="F1128" s="1"/>
      <c r="G1128" s="1"/>
      <c r="H1128" s="1"/>
      <c r="I1128" s="1"/>
      <c r="J1128" s="1"/>
      <c r="K1128" s="1"/>
      <c r="L1128" s="1"/>
      <c r="M1128" s="1"/>
      <c r="N1128" s="1"/>
      <c r="O1128" s="1"/>
      <c r="P1128" s="1"/>
      <c r="Q1128" s="1"/>
      <c r="R1128" s="1"/>
      <c r="S1128" s="1"/>
      <c r="T1128" s="1"/>
      <c r="U1128" s="1"/>
      <c r="V1128" s="1"/>
      <c r="W1128" s="1"/>
      <c r="X1128" s="1"/>
      <c r="Y1128" s="1"/>
    </row>
    <row r="1129" spans="1:25" ht="9.75" customHeight="1">
      <c r="A1129" s="1"/>
      <c r="B1129" s="72"/>
      <c r="C1129" s="124"/>
      <c r="D1129" s="1"/>
      <c r="E1129" s="1"/>
      <c r="F1129" s="1"/>
      <c r="G1129" s="1"/>
      <c r="H1129" s="1"/>
      <c r="I1129" s="1"/>
      <c r="J1129" s="1"/>
      <c r="K1129" s="1"/>
      <c r="L1129" s="1"/>
      <c r="M1129" s="1"/>
      <c r="N1129" s="1"/>
      <c r="O1129" s="1"/>
      <c r="P1129" s="1"/>
      <c r="Q1129" s="1"/>
      <c r="R1129" s="1"/>
      <c r="S1129" s="1"/>
      <c r="T1129" s="1"/>
      <c r="U1129" s="1"/>
      <c r="V1129" s="1"/>
      <c r="W1129" s="1"/>
      <c r="X1129" s="1"/>
      <c r="Y1129" s="1"/>
    </row>
    <row r="1130" spans="1:25" ht="9.75" customHeight="1">
      <c r="A1130" s="1"/>
      <c r="B1130" s="72"/>
      <c r="C1130" s="124"/>
      <c r="D1130" s="1"/>
      <c r="E1130" s="1"/>
      <c r="F1130" s="1"/>
      <c r="G1130" s="1"/>
      <c r="H1130" s="1"/>
      <c r="I1130" s="1"/>
      <c r="J1130" s="1"/>
      <c r="K1130" s="1"/>
      <c r="L1130" s="1"/>
      <c r="M1130" s="1"/>
      <c r="N1130" s="1"/>
      <c r="O1130" s="1"/>
      <c r="P1130" s="1"/>
      <c r="Q1130" s="1"/>
      <c r="R1130" s="1"/>
      <c r="S1130" s="1"/>
      <c r="T1130" s="1"/>
      <c r="U1130" s="1"/>
      <c r="V1130" s="1"/>
      <c r="W1130" s="1"/>
      <c r="X1130" s="1"/>
      <c r="Y1130" s="1"/>
    </row>
    <row r="1131" spans="1:25" ht="9.75" customHeight="1">
      <c r="A1131" s="1"/>
      <c r="B1131" s="72"/>
      <c r="C1131" s="124"/>
      <c r="D1131" s="1"/>
      <c r="E1131" s="1"/>
      <c r="F1131" s="1"/>
      <c r="G1131" s="1"/>
      <c r="H1131" s="1"/>
      <c r="I1131" s="1"/>
      <c r="J1131" s="1"/>
      <c r="K1131" s="1"/>
      <c r="L1131" s="1"/>
      <c r="M1131" s="1"/>
      <c r="N1131" s="1"/>
      <c r="O1131" s="1"/>
      <c r="P1131" s="1"/>
      <c r="Q1131" s="1"/>
      <c r="R1131" s="1"/>
      <c r="S1131" s="1"/>
      <c r="T1131" s="1"/>
      <c r="U1131" s="1"/>
      <c r="V1131" s="1"/>
      <c r="W1131" s="1"/>
      <c r="X1131" s="1"/>
      <c r="Y1131" s="1"/>
    </row>
    <row r="1132" spans="1:25" ht="9.75" customHeight="1">
      <c r="A1132" s="1"/>
      <c r="B1132" s="72"/>
      <c r="C1132" s="124"/>
      <c r="D1132" s="1"/>
      <c r="E1132" s="1"/>
      <c r="F1132" s="1"/>
      <c r="G1132" s="1"/>
      <c r="H1132" s="1"/>
      <c r="I1132" s="1"/>
      <c r="J1132" s="1"/>
      <c r="K1132" s="1"/>
      <c r="L1132" s="1"/>
      <c r="M1132" s="1"/>
      <c r="N1132" s="1"/>
      <c r="O1132" s="1"/>
      <c r="P1132" s="1"/>
      <c r="Q1132" s="1"/>
      <c r="R1132" s="1"/>
      <c r="S1132" s="1"/>
      <c r="T1132" s="1"/>
      <c r="U1132" s="1"/>
      <c r="V1132" s="1"/>
      <c r="W1132" s="1"/>
      <c r="X1132" s="1"/>
      <c r="Y1132" s="1"/>
    </row>
    <row r="1133" spans="1:25" ht="9.75" customHeight="1">
      <c r="A1133" s="1"/>
      <c r="B1133" s="72"/>
      <c r="C1133" s="124"/>
      <c r="D1133" s="1"/>
      <c r="E1133" s="1"/>
      <c r="F1133" s="1"/>
      <c r="G1133" s="1"/>
      <c r="H1133" s="1"/>
      <c r="I1133" s="1"/>
      <c r="J1133" s="1"/>
      <c r="K1133" s="1"/>
      <c r="L1133" s="1"/>
      <c r="M1133" s="1"/>
      <c r="N1133" s="1"/>
      <c r="O1133" s="1"/>
      <c r="P1133" s="1"/>
      <c r="Q1133" s="1"/>
      <c r="R1133" s="1"/>
      <c r="S1133" s="1"/>
      <c r="T1133" s="1"/>
      <c r="U1133" s="1"/>
      <c r="V1133" s="1"/>
      <c r="W1133" s="1"/>
      <c r="X1133" s="1"/>
      <c r="Y1133" s="1"/>
    </row>
    <row r="1134" spans="1:25" ht="9.75" customHeight="1">
      <c r="A1134" s="1"/>
      <c r="B1134" s="72"/>
      <c r="C1134" s="124"/>
      <c r="D1134" s="1"/>
      <c r="E1134" s="1"/>
      <c r="F1134" s="1"/>
      <c r="G1134" s="1"/>
      <c r="H1134" s="1"/>
      <c r="I1134" s="1"/>
      <c r="J1134" s="1"/>
      <c r="K1134" s="1"/>
      <c r="L1134" s="1"/>
      <c r="M1134" s="1"/>
      <c r="N1134" s="1"/>
      <c r="O1134" s="1"/>
      <c r="P1134" s="1"/>
      <c r="Q1134" s="1"/>
      <c r="R1134" s="1"/>
      <c r="S1134" s="1"/>
      <c r="T1134" s="1"/>
      <c r="U1134" s="1"/>
      <c r="V1134" s="1"/>
      <c r="W1134" s="1"/>
      <c r="X1134" s="1"/>
      <c r="Y1134" s="1"/>
    </row>
    <row r="1135" spans="1:25" ht="9.75" customHeight="1">
      <c r="A1135" s="1"/>
      <c r="B1135" s="72"/>
      <c r="C1135" s="124"/>
      <c r="D1135" s="1"/>
      <c r="E1135" s="1"/>
      <c r="F1135" s="1"/>
      <c r="G1135" s="1"/>
      <c r="H1135" s="1"/>
      <c r="I1135" s="1"/>
      <c r="J1135" s="1"/>
      <c r="K1135" s="1"/>
      <c r="L1135" s="1"/>
      <c r="M1135" s="1"/>
      <c r="N1135" s="1"/>
      <c r="O1135" s="1"/>
      <c r="P1135" s="1"/>
      <c r="Q1135" s="1"/>
      <c r="R1135" s="1"/>
      <c r="S1135" s="1"/>
      <c r="T1135" s="1"/>
      <c r="U1135" s="1"/>
      <c r="V1135" s="1"/>
      <c r="W1135" s="1"/>
      <c r="X1135" s="1"/>
      <c r="Y1135" s="1"/>
    </row>
    <row r="1136" spans="1:25" ht="9.75" customHeight="1">
      <c r="A1136" s="1"/>
      <c r="B1136" s="72"/>
      <c r="C1136" s="124"/>
      <c r="D1136" s="1"/>
      <c r="E1136" s="1"/>
      <c r="F1136" s="1"/>
      <c r="G1136" s="1"/>
      <c r="H1136" s="1"/>
      <c r="I1136" s="1"/>
      <c r="J1136" s="1"/>
      <c r="K1136" s="1"/>
      <c r="L1136" s="1"/>
      <c r="M1136" s="1"/>
      <c r="N1136" s="1"/>
      <c r="O1136" s="1"/>
      <c r="P1136" s="1"/>
      <c r="Q1136" s="1"/>
      <c r="R1136" s="1"/>
      <c r="S1136" s="1"/>
      <c r="T1136" s="1"/>
      <c r="U1136" s="1"/>
      <c r="V1136" s="1"/>
      <c r="W1136" s="1"/>
      <c r="X1136" s="1"/>
      <c r="Y1136" s="1"/>
    </row>
    <row r="1137" spans="1:25" ht="9.75" customHeight="1">
      <c r="A1137" s="1"/>
      <c r="B1137" s="72"/>
      <c r="C1137" s="124"/>
      <c r="D1137" s="1"/>
      <c r="E1137" s="1"/>
      <c r="F1137" s="1"/>
      <c r="G1137" s="1"/>
      <c r="H1137" s="1"/>
      <c r="I1137" s="1"/>
      <c r="J1137" s="1"/>
      <c r="K1137" s="1"/>
      <c r="L1137" s="1"/>
      <c r="M1137" s="1"/>
      <c r="N1137" s="1"/>
      <c r="O1137" s="1"/>
      <c r="P1137" s="1"/>
      <c r="Q1137" s="1"/>
      <c r="R1137" s="1"/>
      <c r="S1137" s="1"/>
      <c r="T1137" s="1"/>
      <c r="U1137" s="1"/>
      <c r="V1137" s="1"/>
      <c r="W1137" s="1"/>
      <c r="X1137" s="1"/>
      <c r="Y1137" s="1"/>
    </row>
    <row r="1138" spans="1:25" ht="9.75" customHeight="1">
      <c r="A1138" s="1"/>
      <c r="B1138" s="72"/>
      <c r="C1138" s="124"/>
      <c r="D1138" s="1"/>
      <c r="E1138" s="1"/>
      <c r="F1138" s="1"/>
      <c r="G1138" s="1"/>
      <c r="H1138" s="1"/>
      <c r="I1138" s="1"/>
      <c r="J1138" s="1"/>
      <c r="K1138" s="1"/>
      <c r="L1138" s="1"/>
      <c r="M1138" s="1"/>
      <c r="N1138" s="1"/>
      <c r="O1138" s="1"/>
      <c r="P1138" s="1"/>
      <c r="Q1138" s="1"/>
      <c r="R1138" s="1"/>
      <c r="S1138" s="1"/>
      <c r="T1138" s="1"/>
      <c r="U1138" s="1"/>
      <c r="V1138" s="1"/>
      <c r="W1138" s="1"/>
      <c r="X1138" s="1"/>
      <c r="Y1138" s="1"/>
    </row>
    <row r="1139" spans="1:25" ht="9.75" customHeight="1">
      <c r="A1139" s="1"/>
      <c r="B1139" s="72"/>
      <c r="C1139" s="124"/>
      <c r="D1139" s="1"/>
      <c r="E1139" s="1"/>
      <c r="F1139" s="1"/>
      <c r="G1139" s="1"/>
      <c r="H1139" s="1"/>
      <c r="I1139" s="1"/>
      <c r="J1139" s="1"/>
      <c r="K1139" s="1"/>
      <c r="L1139" s="1"/>
      <c r="M1139" s="1"/>
      <c r="N1139" s="1"/>
      <c r="O1139" s="1"/>
      <c r="P1139" s="1"/>
      <c r="Q1139" s="1"/>
      <c r="R1139" s="1"/>
      <c r="S1139" s="1"/>
      <c r="T1139" s="1"/>
      <c r="U1139" s="1"/>
      <c r="V1139" s="1"/>
      <c r="W1139" s="1"/>
      <c r="X1139" s="1"/>
      <c r="Y1139" s="1"/>
    </row>
    <row r="1140" spans="1:25" ht="9.75" customHeight="1">
      <c r="A1140" s="1"/>
      <c r="B1140" s="72"/>
      <c r="C1140" s="124"/>
      <c r="D1140" s="1"/>
      <c r="E1140" s="1"/>
      <c r="F1140" s="1"/>
      <c r="G1140" s="1"/>
      <c r="H1140" s="1"/>
      <c r="I1140" s="1"/>
      <c r="J1140" s="1"/>
      <c r="K1140" s="1"/>
      <c r="L1140" s="1"/>
      <c r="M1140" s="1"/>
      <c r="N1140" s="1"/>
      <c r="O1140" s="1"/>
      <c r="P1140" s="1"/>
      <c r="Q1140" s="1"/>
      <c r="R1140" s="1"/>
      <c r="S1140" s="1"/>
      <c r="T1140" s="1"/>
      <c r="U1140" s="1"/>
      <c r="V1140" s="1"/>
      <c r="W1140" s="1"/>
      <c r="X1140" s="1"/>
      <c r="Y1140" s="1"/>
    </row>
    <row r="1141" spans="1:25" ht="9.75" customHeight="1">
      <c r="A1141" s="1"/>
      <c r="B1141" s="72"/>
      <c r="C1141" s="124"/>
      <c r="D1141" s="1"/>
      <c r="E1141" s="1"/>
      <c r="F1141" s="1"/>
      <c r="G1141" s="1"/>
      <c r="H1141" s="1"/>
      <c r="I1141" s="1"/>
      <c r="J1141" s="1"/>
      <c r="K1141" s="1"/>
      <c r="L1141" s="1"/>
      <c r="M1141" s="1"/>
      <c r="N1141" s="1"/>
      <c r="O1141" s="1"/>
      <c r="P1141" s="1"/>
      <c r="Q1141" s="1"/>
      <c r="R1141" s="1"/>
      <c r="S1141" s="1"/>
      <c r="T1141" s="1"/>
      <c r="U1141" s="1"/>
      <c r="V1141" s="1"/>
      <c r="W1141" s="1"/>
      <c r="X1141" s="1"/>
      <c r="Y1141" s="1"/>
    </row>
    <row r="1142" spans="1:25" ht="9.75" customHeight="1">
      <c r="A1142" s="1"/>
      <c r="B1142" s="72"/>
      <c r="C1142" s="124"/>
      <c r="D1142" s="1"/>
      <c r="E1142" s="1"/>
      <c r="F1142" s="1"/>
      <c r="G1142" s="1"/>
      <c r="H1142" s="1"/>
      <c r="I1142" s="1"/>
      <c r="J1142" s="1"/>
      <c r="K1142" s="1"/>
      <c r="L1142" s="1"/>
      <c r="M1142" s="1"/>
      <c r="N1142" s="1"/>
      <c r="O1142" s="1"/>
      <c r="P1142" s="1"/>
      <c r="Q1142" s="1"/>
      <c r="R1142" s="1"/>
      <c r="S1142" s="1"/>
      <c r="T1142" s="1"/>
      <c r="U1142" s="1"/>
      <c r="V1142" s="1"/>
      <c r="W1142" s="1"/>
      <c r="X1142" s="1"/>
      <c r="Y1142" s="1"/>
    </row>
    <row r="1143" spans="1:25" ht="9.75" customHeight="1">
      <c r="A1143" s="1"/>
      <c r="B1143" s="72"/>
      <c r="C1143" s="124"/>
      <c r="D1143" s="1"/>
      <c r="E1143" s="1"/>
      <c r="F1143" s="1"/>
      <c r="G1143" s="1"/>
      <c r="H1143" s="1"/>
      <c r="I1143" s="1"/>
      <c r="J1143" s="1"/>
      <c r="K1143" s="1"/>
      <c r="L1143" s="1"/>
      <c r="M1143" s="1"/>
      <c r="N1143" s="1"/>
      <c r="O1143" s="1"/>
      <c r="P1143" s="1"/>
      <c r="Q1143" s="1"/>
      <c r="R1143" s="1"/>
      <c r="S1143" s="1"/>
      <c r="T1143" s="1"/>
      <c r="U1143" s="1"/>
      <c r="V1143" s="1"/>
      <c r="W1143" s="1"/>
      <c r="X1143" s="1"/>
      <c r="Y1143" s="1"/>
    </row>
    <row r="1144" spans="1:25" ht="9.75" customHeight="1">
      <c r="A1144" s="1"/>
      <c r="B1144" s="72"/>
      <c r="C1144" s="124"/>
      <c r="D1144" s="1"/>
      <c r="E1144" s="1"/>
      <c r="F1144" s="1"/>
      <c r="G1144" s="1"/>
      <c r="H1144" s="1"/>
      <c r="I1144" s="1"/>
      <c r="J1144" s="1"/>
      <c r="K1144" s="1"/>
      <c r="L1144" s="1"/>
      <c r="M1144" s="1"/>
      <c r="N1144" s="1"/>
      <c r="O1144" s="1"/>
      <c r="P1144" s="1"/>
      <c r="Q1144" s="1"/>
      <c r="R1144" s="1"/>
      <c r="S1144" s="1"/>
      <c r="T1144" s="1"/>
      <c r="U1144" s="1"/>
      <c r="V1144" s="1"/>
      <c r="W1144" s="1"/>
      <c r="X1144" s="1"/>
      <c r="Y1144" s="1"/>
    </row>
    <row r="1145" spans="1:25" ht="9.75" customHeight="1">
      <c r="A1145" s="1"/>
      <c r="B1145" s="72"/>
      <c r="C1145" s="124"/>
      <c r="D1145" s="1"/>
      <c r="E1145" s="1"/>
      <c r="F1145" s="1"/>
      <c r="G1145" s="1"/>
      <c r="H1145" s="1"/>
      <c r="I1145" s="1"/>
      <c r="J1145" s="1"/>
      <c r="K1145" s="1"/>
      <c r="L1145" s="1"/>
      <c r="M1145" s="1"/>
      <c r="N1145" s="1"/>
      <c r="O1145" s="1"/>
      <c r="P1145" s="1"/>
      <c r="Q1145" s="1"/>
      <c r="R1145" s="1"/>
      <c r="S1145" s="1"/>
      <c r="T1145" s="1"/>
      <c r="U1145" s="1"/>
      <c r="V1145" s="1"/>
      <c r="W1145" s="1"/>
      <c r="X1145" s="1"/>
      <c r="Y1145" s="1"/>
    </row>
    <row r="1146" spans="1:25" ht="9.75" customHeight="1">
      <c r="A1146" s="1"/>
      <c r="B1146" s="72"/>
      <c r="C1146" s="124"/>
      <c r="D1146" s="1"/>
      <c r="E1146" s="1"/>
      <c r="F1146" s="1"/>
      <c r="G1146" s="1"/>
      <c r="H1146" s="1"/>
      <c r="I1146" s="1"/>
      <c r="J1146" s="1"/>
      <c r="K1146" s="1"/>
      <c r="L1146" s="1"/>
      <c r="M1146" s="1"/>
      <c r="N1146" s="1"/>
      <c r="O1146" s="1"/>
      <c r="P1146" s="1"/>
      <c r="Q1146" s="1"/>
      <c r="R1146" s="1"/>
      <c r="S1146" s="1"/>
      <c r="T1146" s="1"/>
      <c r="U1146" s="1"/>
      <c r="V1146" s="1"/>
      <c r="W1146" s="1"/>
      <c r="X1146" s="1"/>
      <c r="Y1146" s="1"/>
    </row>
    <row r="1147" spans="1:25" ht="9.75" customHeight="1">
      <c r="A1147" s="1"/>
      <c r="B1147" s="72"/>
      <c r="C1147" s="124"/>
      <c r="D1147" s="1"/>
      <c r="E1147" s="1"/>
      <c r="F1147" s="1"/>
      <c r="G1147" s="1"/>
      <c r="H1147" s="1"/>
      <c r="I1147" s="1"/>
      <c r="J1147" s="1"/>
      <c r="K1147" s="1"/>
      <c r="L1147" s="1"/>
      <c r="M1147" s="1"/>
      <c r="N1147" s="1"/>
      <c r="O1147" s="1"/>
      <c r="P1147" s="1"/>
      <c r="Q1147" s="1"/>
      <c r="R1147" s="1"/>
      <c r="S1147" s="1"/>
      <c r="T1147" s="1"/>
      <c r="U1147" s="1"/>
      <c r="V1147" s="1"/>
      <c r="W1147" s="1"/>
      <c r="X1147" s="1"/>
      <c r="Y1147" s="1"/>
    </row>
    <row r="1148" spans="1:25" ht="9.75" customHeight="1">
      <c r="A1148" s="1"/>
      <c r="B1148" s="72"/>
      <c r="C1148" s="124"/>
      <c r="D1148" s="1"/>
      <c r="E1148" s="1"/>
      <c r="F1148" s="1"/>
      <c r="G1148" s="1"/>
      <c r="H1148" s="1"/>
      <c r="I1148" s="1"/>
      <c r="J1148" s="1"/>
      <c r="K1148" s="1"/>
      <c r="L1148" s="1"/>
      <c r="M1148" s="1"/>
      <c r="N1148" s="1"/>
      <c r="O1148" s="1"/>
      <c r="P1148" s="1"/>
      <c r="Q1148" s="1"/>
      <c r="R1148" s="1"/>
      <c r="S1148" s="1"/>
      <c r="T1148" s="1"/>
      <c r="U1148" s="1"/>
      <c r="V1148" s="1"/>
      <c r="W1148" s="1"/>
      <c r="X1148" s="1"/>
      <c r="Y1148" s="1"/>
    </row>
    <row r="1149" spans="1:25" ht="9.75" customHeight="1">
      <c r="A1149" s="1"/>
      <c r="B1149" s="72"/>
      <c r="C1149" s="124"/>
      <c r="D1149" s="1"/>
      <c r="E1149" s="1"/>
      <c r="F1149" s="1"/>
      <c r="G1149" s="1"/>
      <c r="H1149" s="1"/>
      <c r="I1149" s="1"/>
      <c r="J1149" s="1"/>
      <c r="K1149" s="1"/>
      <c r="L1149" s="1"/>
      <c r="M1149" s="1"/>
      <c r="N1149" s="1"/>
      <c r="O1149" s="1"/>
      <c r="P1149" s="1"/>
      <c r="Q1149" s="1"/>
      <c r="R1149" s="1"/>
      <c r="S1149" s="1"/>
      <c r="T1149" s="1"/>
      <c r="U1149" s="1"/>
      <c r="V1149" s="1"/>
      <c r="W1149" s="1"/>
      <c r="X1149" s="1"/>
      <c r="Y1149" s="1"/>
    </row>
    <row r="1150" spans="1:25" ht="9.75" customHeight="1">
      <c r="A1150" s="1"/>
      <c r="B1150" s="72"/>
      <c r="C1150" s="124"/>
      <c r="D1150" s="1"/>
      <c r="E1150" s="1"/>
      <c r="F1150" s="1"/>
      <c r="G1150" s="1"/>
      <c r="H1150" s="1"/>
      <c r="I1150" s="1"/>
      <c r="J1150" s="1"/>
      <c r="K1150" s="1"/>
      <c r="L1150" s="1"/>
      <c r="M1150" s="1"/>
      <c r="N1150" s="1"/>
      <c r="O1150" s="1"/>
      <c r="P1150" s="1"/>
      <c r="Q1150" s="1"/>
      <c r="R1150" s="1"/>
      <c r="S1150" s="1"/>
      <c r="T1150" s="1"/>
      <c r="U1150" s="1"/>
      <c r="V1150" s="1"/>
      <c r="W1150" s="1"/>
      <c r="X1150" s="1"/>
      <c r="Y1150" s="1"/>
    </row>
    <row r="1151" spans="1:25" ht="9.75" customHeight="1">
      <c r="A1151" s="1"/>
      <c r="B1151" s="72"/>
      <c r="C1151" s="124"/>
      <c r="D1151" s="1"/>
      <c r="E1151" s="1"/>
      <c r="F1151" s="1"/>
      <c r="G1151" s="1"/>
      <c r="H1151" s="1"/>
      <c r="I1151" s="1"/>
      <c r="J1151" s="1"/>
      <c r="K1151" s="1"/>
      <c r="L1151" s="1"/>
      <c r="M1151" s="1"/>
      <c r="N1151" s="1"/>
      <c r="O1151" s="1"/>
      <c r="P1151" s="1"/>
      <c r="Q1151" s="1"/>
      <c r="R1151" s="1"/>
      <c r="S1151" s="1"/>
      <c r="T1151" s="1"/>
      <c r="U1151" s="1"/>
      <c r="V1151" s="1"/>
      <c r="W1151" s="1"/>
      <c r="X1151" s="1"/>
      <c r="Y1151" s="1"/>
    </row>
    <row r="1152" spans="1:25" ht="9.75" customHeight="1">
      <c r="A1152" s="1"/>
      <c r="B1152" s="72"/>
      <c r="C1152" s="124"/>
      <c r="D1152" s="1"/>
      <c r="E1152" s="1"/>
      <c r="F1152" s="1"/>
      <c r="G1152" s="1"/>
      <c r="H1152" s="1"/>
      <c r="I1152" s="1"/>
      <c r="J1152" s="1"/>
      <c r="K1152" s="1"/>
      <c r="L1152" s="1"/>
      <c r="M1152" s="1"/>
      <c r="N1152" s="1"/>
      <c r="O1152" s="1"/>
      <c r="P1152" s="1"/>
      <c r="Q1152" s="1"/>
      <c r="R1152" s="1"/>
      <c r="S1152" s="1"/>
      <c r="T1152" s="1"/>
      <c r="U1152" s="1"/>
      <c r="V1152" s="1"/>
      <c r="W1152" s="1"/>
      <c r="X1152" s="1"/>
      <c r="Y1152" s="1"/>
    </row>
    <row r="1153" spans="1:25" ht="9.75" customHeight="1">
      <c r="A1153" s="1"/>
      <c r="B1153" s="72"/>
      <c r="C1153" s="124"/>
      <c r="D1153" s="1"/>
      <c r="E1153" s="1"/>
      <c r="F1153" s="1"/>
      <c r="G1153" s="1"/>
      <c r="H1153" s="1"/>
      <c r="I1153" s="1"/>
      <c r="J1153" s="1"/>
      <c r="K1153" s="1"/>
      <c r="L1153" s="1"/>
      <c r="M1153" s="1"/>
      <c r="N1153" s="1"/>
      <c r="O1153" s="1"/>
      <c r="P1153" s="1"/>
      <c r="Q1153" s="1"/>
      <c r="R1153" s="1"/>
      <c r="S1153" s="1"/>
      <c r="T1153" s="1"/>
      <c r="U1153" s="1"/>
      <c r="V1153" s="1"/>
      <c r="W1153" s="1"/>
      <c r="X1153" s="1"/>
      <c r="Y1153" s="1"/>
    </row>
    <row r="1154" spans="1:25" ht="9.75" customHeight="1">
      <c r="A1154" s="1"/>
      <c r="B1154" s="72"/>
      <c r="C1154" s="124"/>
      <c r="D1154" s="1"/>
      <c r="E1154" s="1"/>
      <c r="F1154" s="1"/>
      <c r="G1154" s="1"/>
      <c r="H1154" s="1"/>
      <c r="I1154" s="1"/>
      <c r="J1154" s="1"/>
      <c r="K1154" s="1"/>
      <c r="L1154" s="1"/>
      <c r="M1154" s="1"/>
      <c r="N1154" s="1"/>
      <c r="O1154" s="1"/>
      <c r="P1154" s="1"/>
      <c r="Q1154" s="1"/>
      <c r="R1154" s="1"/>
      <c r="S1154" s="1"/>
      <c r="T1154" s="1"/>
      <c r="U1154" s="1"/>
      <c r="V1154" s="1"/>
      <c r="W1154" s="1"/>
      <c r="X1154" s="1"/>
      <c r="Y1154" s="1"/>
    </row>
    <row r="1155" spans="1:25" ht="9.75" customHeight="1">
      <c r="A1155" s="1"/>
      <c r="B1155" s="72"/>
      <c r="C1155" s="124"/>
      <c r="D1155" s="1"/>
      <c r="E1155" s="1"/>
      <c r="F1155" s="1"/>
      <c r="G1155" s="1"/>
      <c r="H1155" s="1"/>
      <c r="I1155" s="1"/>
      <c r="J1155" s="1"/>
      <c r="K1155" s="1"/>
      <c r="L1155" s="1"/>
      <c r="M1155" s="1"/>
      <c r="N1155" s="1"/>
      <c r="O1155" s="1"/>
      <c r="P1155" s="1"/>
      <c r="Q1155" s="1"/>
      <c r="R1155" s="1"/>
      <c r="S1155" s="1"/>
      <c r="T1155" s="1"/>
      <c r="U1155" s="1"/>
      <c r="V1155" s="1"/>
      <c r="W1155" s="1"/>
      <c r="X1155" s="1"/>
      <c r="Y1155" s="1"/>
    </row>
    <row r="1156" spans="1:25" ht="9.75" customHeight="1">
      <c r="A1156" s="1"/>
      <c r="B1156" s="72"/>
      <c r="C1156" s="124"/>
      <c r="D1156" s="1"/>
      <c r="E1156" s="1"/>
      <c r="F1156" s="1"/>
      <c r="G1156" s="1"/>
      <c r="H1156" s="1"/>
      <c r="I1156" s="1"/>
      <c r="J1156" s="1"/>
      <c r="K1156" s="1"/>
      <c r="L1156" s="1"/>
      <c r="M1156" s="1"/>
      <c r="N1156" s="1"/>
      <c r="O1156" s="1"/>
      <c r="P1156" s="1"/>
      <c r="Q1156" s="1"/>
      <c r="R1156" s="1"/>
      <c r="S1156" s="1"/>
      <c r="T1156" s="1"/>
      <c r="U1156" s="1"/>
      <c r="V1156" s="1"/>
      <c r="W1156" s="1"/>
      <c r="X1156" s="1"/>
      <c r="Y1156" s="1"/>
    </row>
    <row r="1157" spans="1:25" ht="9.75" customHeight="1">
      <c r="A1157" s="1"/>
      <c r="B1157" s="72"/>
      <c r="C1157" s="124"/>
      <c r="D1157" s="1"/>
      <c r="E1157" s="1"/>
      <c r="F1157" s="1"/>
      <c r="G1157" s="1"/>
      <c r="H1157" s="1"/>
      <c r="I1157" s="1"/>
      <c r="J1157" s="1"/>
      <c r="K1157" s="1"/>
      <c r="L1157" s="1"/>
      <c r="M1157" s="1"/>
      <c r="N1157" s="1"/>
      <c r="O1157" s="1"/>
      <c r="P1157" s="1"/>
      <c r="Q1157" s="1"/>
      <c r="R1157" s="1"/>
      <c r="S1157" s="1"/>
      <c r="T1157" s="1"/>
      <c r="U1157" s="1"/>
      <c r="V1157" s="1"/>
      <c r="W1157" s="1"/>
      <c r="X1157" s="1"/>
      <c r="Y1157" s="1"/>
    </row>
    <row r="1158" spans="1:25" ht="9.75" customHeight="1">
      <c r="A1158" s="1"/>
      <c r="B1158" s="72"/>
      <c r="C1158" s="124"/>
      <c r="D1158" s="1"/>
      <c r="E1158" s="1"/>
      <c r="F1158" s="1"/>
      <c r="G1158" s="1"/>
      <c r="H1158" s="1"/>
      <c r="I1158" s="1"/>
      <c r="J1158" s="1"/>
      <c r="K1158" s="1"/>
      <c r="L1158" s="1"/>
      <c r="M1158" s="1"/>
      <c r="N1158" s="1"/>
      <c r="O1158" s="1"/>
      <c r="P1158" s="1"/>
      <c r="Q1158" s="1"/>
      <c r="R1158" s="1"/>
      <c r="S1158" s="1"/>
      <c r="T1158" s="1"/>
      <c r="U1158" s="1"/>
      <c r="V1158" s="1"/>
      <c r="W1158" s="1"/>
      <c r="X1158" s="1"/>
      <c r="Y1158" s="1"/>
    </row>
    <row r="1159" spans="1:25" ht="9.75" customHeight="1">
      <c r="A1159" s="1"/>
      <c r="B1159" s="72"/>
      <c r="C1159" s="124"/>
      <c r="D1159" s="1"/>
      <c r="E1159" s="1"/>
      <c r="F1159" s="1"/>
      <c r="G1159" s="1"/>
      <c r="H1159" s="1"/>
      <c r="I1159" s="1"/>
      <c r="J1159" s="1"/>
      <c r="K1159" s="1"/>
      <c r="L1159" s="1"/>
      <c r="M1159" s="1"/>
      <c r="N1159" s="1"/>
      <c r="O1159" s="1"/>
      <c r="P1159" s="1"/>
      <c r="Q1159" s="1"/>
      <c r="R1159" s="1"/>
      <c r="S1159" s="1"/>
      <c r="T1159" s="1"/>
      <c r="U1159" s="1"/>
      <c r="V1159" s="1"/>
      <c r="W1159" s="1"/>
      <c r="X1159" s="1"/>
      <c r="Y1159" s="1"/>
    </row>
    <row r="1160" spans="1:25" ht="9.75" customHeight="1">
      <c r="A1160" s="1"/>
      <c r="B1160" s="72"/>
      <c r="C1160" s="124"/>
      <c r="D1160" s="1"/>
      <c r="E1160" s="1"/>
      <c r="F1160" s="1"/>
      <c r="G1160" s="1"/>
      <c r="H1160" s="1"/>
      <c r="I1160" s="1"/>
      <c r="J1160" s="1"/>
      <c r="K1160" s="1"/>
      <c r="L1160" s="1"/>
      <c r="M1160" s="1"/>
      <c r="N1160" s="1"/>
      <c r="O1160" s="1"/>
      <c r="P1160" s="1"/>
      <c r="Q1160" s="1"/>
      <c r="R1160" s="1"/>
      <c r="S1160" s="1"/>
      <c r="T1160" s="1"/>
      <c r="U1160" s="1"/>
      <c r="V1160" s="1"/>
      <c r="W1160" s="1"/>
      <c r="X1160" s="1"/>
      <c r="Y1160" s="1"/>
    </row>
    <row r="1161" spans="1:25" ht="9.75" customHeight="1">
      <c r="A1161" s="1"/>
      <c r="B1161" s="72"/>
      <c r="C1161" s="124"/>
      <c r="D1161" s="1"/>
      <c r="E1161" s="1"/>
      <c r="F1161" s="1"/>
      <c r="G1161" s="1"/>
      <c r="H1161" s="1"/>
      <c r="I1161" s="1"/>
      <c r="J1161" s="1"/>
      <c r="K1161" s="1"/>
      <c r="L1161" s="1"/>
      <c r="M1161" s="1"/>
      <c r="N1161" s="1"/>
      <c r="O1161" s="1"/>
      <c r="P1161" s="1"/>
      <c r="Q1161" s="1"/>
      <c r="R1161" s="1"/>
      <c r="S1161" s="1"/>
      <c r="T1161" s="1"/>
      <c r="U1161" s="1"/>
      <c r="V1161" s="1"/>
      <c r="W1161" s="1"/>
      <c r="X1161" s="1"/>
      <c r="Y1161" s="1"/>
    </row>
    <row r="1162" spans="1:25" ht="9.75" customHeight="1">
      <c r="A1162" s="1"/>
      <c r="B1162" s="72"/>
      <c r="C1162" s="124"/>
      <c r="D1162" s="1"/>
      <c r="E1162" s="1"/>
      <c r="F1162" s="1"/>
      <c r="G1162" s="1"/>
      <c r="H1162" s="1"/>
      <c r="I1162" s="1"/>
      <c r="J1162" s="1"/>
      <c r="K1162" s="1"/>
      <c r="L1162" s="1"/>
      <c r="M1162" s="1"/>
      <c r="N1162" s="1"/>
      <c r="O1162" s="1"/>
      <c r="P1162" s="1"/>
      <c r="Q1162" s="1"/>
      <c r="R1162" s="1"/>
      <c r="S1162" s="1"/>
      <c r="T1162" s="1"/>
      <c r="U1162" s="1"/>
      <c r="V1162" s="1"/>
      <c r="W1162" s="1"/>
      <c r="X1162" s="1"/>
      <c r="Y1162" s="1"/>
    </row>
    <row r="1163" spans="1:25" ht="9.75" customHeight="1">
      <c r="A1163" s="1"/>
      <c r="B1163" s="72"/>
      <c r="C1163" s="124"/>
      <c r="D1163" s="1"/>
      <c r="E1163" s="1"/>
      <c r="F1163" s="1"/>
      <c r="G1163" s="1"/>
      <c r="H1163" s="1"/>
      <c r="I1163" s="1"/>
      <c r="J1163" s="1"/>
      <c r="K1163" s="1"/>
      <c r="L1163" s="1"/>
      <c r="M1163" s="1"/>
      <c r="N1163" s="1"/>
      <c r="O1163" s="1"/>
      <c r="P1163" s="1"/>
      <c r="Q1163" s="1"/>
      <c r="R1163" s="1"/>
      <c r="S1163" s="1"/>
      <c r="T1163" s="1"/>
      <c r="U1163" s="1"/>
      <c r="V1163" s="1"/>
      <c r="W1163" s="1"/>
      <c r="X1163" s="1"/>
      <c r="Y1163" s="1"/>
    </row>
    <row r="1164" spans="1:25" ht="9.75" customHeight="1">
      <c r="A1164" s="1"/>
      <c r="B1164" s="72"/>
      <c r="C1164" s="124"/>
      <c r="D1164" s="1"/>
      <c r="E1164" s="1"/>
      <c r="F1164" s="1"/>
      <c r="G1164" s="1"/>
      <c r="H1164" s="1"/>
      <c r="I1164" s="1"/>
      <c r="J1164" s="1"/>
      <c r="K1164" s="1"/>
      <c r="L1164" s="1"/>
      <c r="M1164" s="1"/>
      <c r="N1164" s="1"/>
      <c r="O1164" s="1"/>
      <c r="P1164" s="1"/>
      <c r="Q1164" s="1"/>
      <c r="R1164" s="1"/>
      <c r="S1164" s="1"/>
      <c r="T1164" s="1"/>
      <c r="U1164" s="1"/>
      <c r="V1164" s="1"/>
      <c r="W1164" s="1"/>
      <c r="X1164" s="1"/>
      <c r="Y1164" s="1"/>
    </row>
    <row r="1165" spans="1:25" ht="9.75" customHeight="1">
      <c r="A1165" s="1"/>
      <c r="B1165" s="72"/>
      <c r="C1165" s="124"/>
      <c r="D1165" s="1"/>
      <c r="E1165" s="1"/>
      <c r="F1165" s="1"/>
      <c r="G1165" s="1"/>
      <c r="H1165" s="1"/>
      <c r="I1165" s="1"/>
      <c r="J1165" s="1"/>
      <c r="K1165" s="1"/>
      <c r="L1165" s="1"/>
      <c r="M1165" s="1"/>
      <c r="N1165" s="1"/>
      <c r="O1165" s="1"/>
      <c r="P1165" s="1"/>
      <c r="Q1165" s="1"/>
      <c r="R1165" s="1"/>
      <c r="S1165" s="1"/>
      <c r="T1165" s="1"/>
      <c r="U1165" s="1"/>
      <c r="V1165" s="1"/>
      <c r="W1165" s="1"/>
      <c r="X1165" s="1"/>
      <c r="Y1165" s="1"/>
    </row>
    <row r="1166" spans="1:25" ht="9.75" customHeight="1">
      <c r="A1166" s="1"/>
      <c r="B1166" s="72"/>
      <c r="C1166" s="124"/>
      <c r="D1166" s="1"/>
      <c r="E1166" s="1"/>
      <c r="F1166" s="1"/>
      <c r="G1166" s="1"/>
      <c r="H1166" s="1"/>
      <c r="I1166" s="1"/>
      <c r="J1166" s="1"/>
      <c r="K1166" s="1"/>
      <c r="L1166" s="1"/>
      <c r="M1166" s="1"/>
      <c r="N1166" s="1"/>
      <c r="O1166" s="1"/>
      <c r="P1166" s="1"/>
      <c r="Q1166" s="1"/>
      <c r="R1166" s="1"/>
      <c r="S1166" s="1"/>
      <c r="T1166" s="1"/>
      <c r="U1166" s="1"/>
      <c r="V1166" s="1"/>
      <c r="W1166" s="1"/>
      <c r="X1166" s="1"/>
      <c r="Y1166" s="1"/>
    </row>
    <row r="1167" spans="1:25" ht="9.75" customHeight="1">
      <c r="A1167" s="1"/>
      <c r="B1167" s="72"/>
      <c r="C1167" s="124"/>
      <c r="D1167" s="1"/>
      <c r="E1167" s="1"/>
      <c r="F1167" s="1"/>
      <c r="G1167" s="1"/>
      <c r="H1167" s="1"/>
      <c r="I1167" s="1"/>
      <c r="J1167" s="1"/>
      <c r="K1167" s="1"/>
      <c r="L1167" s="1"/>
      <c r="M1167" s="1"/>
      <c r="N1167" s="1"/>
      <c r="O1167" s="1"/>
      <c r="P1167" s="1"/>
      <c r="Q1167" s="1"/>
      <c r="R1167" s="1"/>
      <c r="S1167" s="1"/>
      <c r="T1167" s="1"/>
      <c r="U1167" s="1"/>
      <c r="V1167" s="1"/>
      <c r="W1167" s="1"/>
      <c r="X1167" s="1"/>
      <c r="Y1167" s="1"/>
    </row>
    <row r="1168" spans="1:25" ht="9.75" customHeight="1">
      <c r="A1168" s="1"/>
      <c r="B1168" s="72"/>
      <c r="C1168" s="124"/>
      <c r="D1168" s="1"/>
      <c r="E1168" s="1"/>
      <c r="F1168" s="1"/>
      <c r="G1168" s="1"/>
      <c r="H1168" s="1"/>
      <c r="I1168" s="1"/>
      <c r="J1168" s="1"/>
      <c r="K1168" s="1"/>
      <c r="L1168" s="1"/>
      <c r="M1168" s="1"/>
      <c r="N1168" s="1"/>
      <c r="O1168" s="1"/>
      <c r="P1168" s="1"/>
      <c r="Q1168" s="1"/>
      <c r="R1168" s="1"/>
      <c r="S1168" s="1"/>
      <c r="T1168" s="1"/>
      <c r="U1168" s="1"/>
      <c r="V1168" s="1"/>
      <c r="W1168" s="1"/>
      <c r="X1168" s="1"/>
      <c r="Y1168" s="1"/>
    </row>
    <row r="1169" spans="1:25" ht="9.75" customHeight="1">
      <c r="A1169" s="1"/>
      <c r="B1169" s="72"/>
      <c r="C1169" s="124"/>
      <c r="D1169" s="1"/>
      <c r="E1169" s="1"/>
      <c r="F1169" s="1"/>
      <c r="G1169" s="1"/>
      <c r="H1169" s="1"/>
      <c r="I1169" s="1"/>
      <c r="J1169" s="1"/>
      <c r="K1169" s="1"/>
      <c r="L1169" s="1"/>
      <c r="M1169" s="1"/>
      <c r="N1169" s="1"/>
      <c r="O1169" s="1"/>
      <c r="P1169" s="1"/>
      <c r="Q1169" s="1"/>
      <c r="R1169" s="1"/>
      <c r="S1169" s="1"/>
      <c r="T1169" s="1"/>
      <c r="U1169" s="1"/>
      <c r="V1169" s="1"/>
      <c r="W1169" s="1"/>
      <c r="X1169" s="1"/>
      <c r="Y1169" s="1"/>
    </row>
    <row r="1170" spans="1:25" ht="9.75" customHeight="1">
      <c r="A1170" s="1"/>
      <c r="B1170" s="72"/>
      <c r="C1170" s="124"/>
      <c r="D1170" s="1"/>
      <c r="E1170" s="1"/>
      <c r="F1170" s="1"/>
      <c r="G1170" s="1"/>
      <c r="H1170" s="1"/>
      <c r="I1170" s="1"/>
      <c r="J1170" s="1"/>
      <c r="K1170" s="1"/>
      <c r="L1170" s="1"/>
      <c r="M1170" s="1"/>
      <c r="N1170" s="1"/>
      <c r="O1170" s="1"/>
      <c r="P1170" s="1"/>
      <c r="Q1170" s="1"/>
      <c r="R1170" s="1"/>
      <c r="S1170" s="1"/>
      <c r="T1170" s="1"/>
      <c r="U1170" s="1"/>
      <c r="V1170" s="1"/>
      <c r="W1170" s="1"/>
      <c r="X1170" s="1"/>
      <c r="Y1170" s="1"/>
    </row>
    <row r="1171" spans="1:25" ht="9.75" customHeight="1">
      <c r="A1171" s="1"/>
      <c r="B1171" s="72"/>
      <c r="C1171" s="124"/>
      <c r="D1171" s="1"/>
      <c r="E1171" s="1"/>
      <c r="F1171" s="1"/>
      <c r="G1171" s="1"/>
      <c r="H1171" s="1"/>
      <c r="I1171" s="1"/>
      <c r="J1171" s="1"/>
      <c r="K1171" s="1"/>
      <c r="L1171" s="1"/>
      <c r="M1171" s="1"/>
      <c r="N1171" s="1"/>
      <c r="O1171" s="1"/>
      <c r="P1171" s="1"/>
      <c r="Q1171" s="1"/>
      <c r="R1171" s="1"/>
      <c r="S1171" s="1"/>
      <c r="T1171" s="1"/>
      <c r="U1171" s="1"/>
      <c r="V1171" s="1"/>
      <c r="W1171" s="1"/>
      <c r="X1171" s="1"/>
      <c r="Y1171" s="1"/>
    </row>
    <row r="1172" spans="1:25" ht="9.75" customHeight="1">
      <c r="A1172" s="1"/>
      <c r="B1172" s="72"/>
      <c r="C1172" s="124"/>
      <c r="D1172" s="1"/>
      <c r="E1172" s="1"/>
      <c r="F1172" s="1"/>
      <c r="G1172" s="1"/>
      <c r="H1172" s="1"/>
      <c r="I1172" s="1"/>
      <c r="J1172" s="1"/>
      <c r="K1172" s="1"/>
      <c r="L1172" s="1"/>
      <c r="M1172" s="1"/>
      <c r="N1172" s="1"/>
      <c r="O1172" s="1"/>
      <c r="P1172" s="1"/>
      <c r="Q1172" s="1"/>
      <c r="R1172" s="1"/>
      <c r="S1172" s="1"/>
      <c r="T1172" s="1"/>
      <c r="U1172" s="1"/>
      <c r="V1172" s="1"/>
      <c r="W1172" s="1"/>
      <c r="X1172" s="1"/>
      <c r="Y1172" s="1"/>
    </row>
    <row r="1173" spans="1:25" ht="9.75" customHeight="1">
      <c r="A1173" s="1"/>
      <c r="B1173" s="72"/>
      <c r="C1173" s="124"/>
      <c r="D1173" s="1"/>
      <c r="E1173" s="1"/>
      <c r="F1173" s="1"/>
      <c r="G1173" s="1"/>
      <c r="H1173" s="1"/>
      <c r="I1173" s="1"/>
      <c r="J1173" s="1"/>
      <c r="K1173" s="1"/>
      <c r="L1173" s="1"/>
      <c r="M1173" s="1"/>
      <c r="N1173" s="1"/>
      <c r="O1173" s="1"/>
      <c r="P1173" s="1"/>
      <c r="Q1173" s="1"/>
      <c r="R1173" s="1"/>
      <c r="S1173" s="1"/>
      <c r="T1173" s="1"/>
      <c r="U1173" s="1"/>
      <c r="V1173" s="1"/>
      <c r="W1173" s="1"/>
      <c r="X1173" s="1"/>
      <c r="Y1173" s="1"/>
    </row>
    <row r="1174" spans="1:25" ht="9.75" customHeight="1">
      <c r="A1174" s="1"/>
      <c r="B1174" s="72"/>
      <c r="C1174" s="124"/>
      <c r="D1174" s="1"/>
      <c r="E1174" s="1"/>
      <c r="F1174" s="1"/>
      <c r="G1174" s="1"/>
      <c r="H1174" s="1"/>
      <c r="I1174" s="1"/>
      <c r="J1174" s="1"/>
      <c r="K1174" s="1"/>
      <c r="L1174" s="1"/>
      <c r="M1174" s="1"/>
      <c r="N1174" s="1"/>
      <c r="O1174" s="1"/>
      <c r="P1174" s="1"/>
      <c r="Q1174" s="1"/>
      <c r="R1174" s="1"/>
      <c r="S1174" s="1"/>
      <c r="T1174" s="1"/>
      <c r="U1174" s="1"/>
      <c r="V1174" s="1"/>
      <c r="W1174" s="1"/>
      <c r="X1174" s="1"/>
      <c r="Y1174" s="1"/>
    </row>
    <row r="1175" spans="1:25" ht="9.75" customHeight="1">
      <c r="A1175" s="1"/>
      <c r="B1175" s="72"/>
      <c r="C1175" s="124"/>
      <c r="D1175" s="1"/>
      <c r="E1175" s="1"/>
      <c r="F1175" s="1"/>
      <c r="G1175" s="1"/>
      <c r="H1175" s="1"/>
      <c r="I1175" s="1"/>
      <c r="J1175" s="1"/>
      <c r="K1175" s="1"/>
      <c r="L1175" s="1"/>
      <c r="M1175" s="1"/>
      <c r="N1175" s="1"/>
      <c r="O1175" s="1"/>
      <c r="P1175" s="1"/>
      <c r="Q1175" s="1"/>
      <c r="R1175" s="1"/>
      <c r="S1175" s="1"/>
      <c r="T1175" s="1"/>
      <c r="U1175" s="1"/>
      <c r="V1175" s="1"/>
      <c r="W1175" s="1"/>
      <c r="X1175" s="1"/>
      <c r="Y1175" s="1"/>
    </row>
    <row r="1176" spans="1:25" ht="9.75" customHeight="1">
      <c r="A1176" s="1"/>
      <c r="B1176" s="72"/>
      <c r="C1176" s="124"/>
      <c r="D1176" s="1"/>
      <c r="E1176" s="1"/>
      <c r="F1176" s="1"/>
      <c r="G1176" s="1"/>
      <c r="H1176" s="1"/>
      <c r="I1176" s="1"/>
      <c r="J1176" s="1"/>
      <c r="K1176" s="1"/>
      <c r="L1176" s="1"/>
      <c r="M1176" s="1"/>
      <c r="N1176" s="1"/>
      <c r="O1176" s="1"/>
      <c r="P1176" s="1"/>
      <c r="Q1176" s="1"/>
      <c r="R1176" s="1"/>
      <c r="S1176" s="1"/>
      <c r="T1176" s="1"/>
      <c r="U1176" s="1"/>
      <c r="V1176" s="1"/>
      <c r="W1176" s="1"/>
      <c r="X1176" s="1"/>
      <c r="Y1176" s="1"/>
    </row>
    <row r="1177" spans="1:25" ht="9.75" customHeight="1">
      <c r="A1177" s="1"/>
      <c r="B1177" s="72"/>
      <c r="C1177" s="124"/>
      <c r="D1177" s="1"/>
      <c r="E1177" s="1"/>
      <c r="F1177" s="1"/>
      <c r="G1177" s="1"/>
      <c r="H1177" s="1"/>
      <c r="I1177" s="1"/>
      <c r="J1177" s="1"/>
      <c r="K1177" s="1"/>
      <c r="L1177" s="1"/>
      <c r="M1177" s="1"/>
      <c r="N1177" s="1"/>
      <c r="O1177" s="1"/>
      <c r="P1177" s="1"/>
      <c r="Q1177" s="1"/>
      <c r="R1177" s="1"/>
      <c r="S1177" s="1"/>
      <c r="T1177" s="1"/>
      <c r="U1177" s="1"/>
      <c r="V1177" s="1"/>
      <c r="W1177" s="1"/>
      <c r="X1177" s="1"/>
      <c r="Y1177" s="1"/>
    </row>
    <row r="1178" spans="1:25" ht="9.75" customHeight="1">
      <c r="A1178" s="1"/>
      <c r="B1178" s="72"/>
      <c r="C1178" s="124"/>
      <c r="D1178" s="1"/>
      <c r="E1178" s="1"/>
      <c r="F1178" s="1"/>
      <c r="G1178" s="1"/>
      <c r="H1178" s="1"/>
      <c r="I1178" s="1"/>
      <c r="J1178" s="1"/>
      <c r="K1178" s="1"/>
      <c r="L1178" s="1"/>
      <c r="M1178" s="1"/>
      <c r="N1178" s="1"/>
      <c r="O1178" s="1"/>
      <c r="P1178" s="1"/>
      <c r="Q1178" s="1"/>
      <c r="R1178" s="1"/>
      <c r="S1178" s="1"/>
      <c r="T1178" s="1"/>
      <c r="U1178" s="1"/>
      <c r="V1178" s="1"/>
      <c r="W1178" s="1"/>
      <c r="X1178" s="1"/>
      <c r="Y1178" s="1"/>
    </row>
    <row r="1179" spans="1:25" ht="9.75" customHeight="1">
      <c r="A1179" s="1"/>
      <c r="B1179" s="72"/>
      <c r="C1179" s="124"/>
      <c r="D1179" s="1"/>
      <c r="E1179" s="1"/>
      <c r="F1179" s="1"/>
      <c r="G1179" s="1"/>
      <c r="H1179" s="1"/>
      <c r="I1179" s="1"/>
      <c r="J1179" s="1"/>
      <c r="K1179" s="1"/>
      <c r="L1179" s="1"/>
      <c r="M1179" s="1"/>
      <c r="N1179" s="1"/>
      <c r="O1179" s="1"/>
      <c r="P1179" s="1"/>
      <c r="Q1179" s="1"/>
      <c r="R1179" s="1"/>
      <c r="S1179" s="1"/>
      <c r="T1179" s="1"/>
      <c r="U1179" s="1"/>
      <c r="V1179" s="1"/>
      <c r="W1179" s="1"/>
      <c r="X1179" s="1"/>
      <c r="Y1179" s="1"/>
    </row>
    <row r="1180" spans="1:25" ht="9.75" customHeight="1">
      <c r="A1180" s="1"/>
      <c r="B1180" s="72"/>
      <c r="C1180" s="124"/>
      <c r="D1180" s="1"/>
      <c r="E1180" s="1"/>
      <c r="F1180" s="1"/>
      <c r="G1180" s="1"/>
      <c r="H1180" s="1"/>
      <c r="I1180" s="1"/>
      <c r="J1180" s="1"/>
      <c r="K1180" s="1"/>
      <c r="L1180" s="1"/>
      <c r="M1180" s="1"/>
      <c r="N1180" s="1"/>
      <c r="O1180" s="1"/>
      <c r="P1180" s="1"/>
      <c r="Q1180" s="1"/>
      <c r="R1180" s="1"/>
      <c r="S1180" s="1"/>
      <c r="T1180" s="1"/>
      <c r="U1180" s="1"/>
      <c r="V1180" s="1"/>
      <c r="W1180" s="1"/>
      <c r="X1180" s="1"/>
      <c r="Y1180" s="1"/>
    </row>
    <row r="1181" spans="1:25" ht="9.75" customHeight="1">
      <c r="A1181" s="1"/>
      <c r="B1181" s="72"/>
      <c r="C1181" s="124"/>
      <c r="D1181" s="1"/>
      <c r="E1181" s="1"/>
      <c r="F1181" s="1"/>
      <c r="G1181" s="1"/>
      <c r="H1181" s="1"/>
      <c r="I1181" s="1"/>
      <c r="J1181" s="1"/>
      <c r="K1181" s="1"/>
      <c r="L1181" s="1"/>
      <c r="M1181" s="1"/>
      <c r="N1181" s="1"/>
      <c r="O1181" s="1"/>
      <c r="P1181" s="1"/>
      <c r="Q1181" s="1"/>
      <c r="R1181" s="1"/>
      <c r="S1181" s="1"/>
      <c r="T1181" s="1"/>
      <c r="U1181" s="1"/>
      <c r="V1181" s="1"/>
      <c r="W1181" s="1"/>
      <c r="X1181" s="1"/>
      <c r="Y1181" s="1"/>
    </row>
    <row r="1182" spans="1:25" ht="9.75" customHeight="1">
      <c r="A1182" s="1"/>
      <c r="B1182" s="72"/>
      <c r="C1182" s="124"/>
      <c r="D1182" s="1"/>
      <c r="E1182" s="1"/>
      <c r="F1182" s="1"/>
      <c r="G1182" s="1"/>
      <c r="H1182" s="1"/>
      <c r="I1182" s="1"/>
      <c r="J1182" s="1"/>
      <c r="K1182" s="1"/>
      <c r="L1182" s="1"/>
      <c r="M1182" s="1"/>
      <c r="N1182" s="1"/>
      <c r="O1182" s="1"/>
      <c r="P1182" s="1"/>
      <c r="Q1182" s="1"/>
      <c r="R1182" s="1"/>
      <c r="S1182" s="1"/>
      <c r="T1182" s="1"/>
      <c r="U1182" s="1"/>
      <c r="V1182" s="1"/>
      <c r="W1182" s="1"/>
      <c r="X1182" s="1"/>
      <c r="Y1182" s="1"/>
    </row>
    <row r="1183" spans="1:25" ht="9.75" customHeight="1">
      <c r="A1183" s="1"/>
      <c r="B1183" s="72"/>
      <c r="C1183" s="124"/>
      <c r="D1183" s="1"/>
      <c r="E1183" s="1"/>
      <c r="F1183" s="1"/>
      <c r="G1183" s="1"/>
      <c r="H1183" s="1"/>
      <c r="I1183" s="1"/>
      <c r="J1183" s="1"/>
      <c r="K1183" s="1"/>
      <c r="L1183" s="1"/>
      <c r="M1183" s="1"/>
      <c r="N1183" s="1"/>
      <c r="O1183" s="1"/>
      <c r="P1183" s="1"/>
      <c r="Q1183" s="1"/>
      <c r="R1183" s="1"/>
      <c r="S1183" s="1"/>
      <c r="T1183" s="1"/>
      <c r="U1183" s="1"/>
      <c r="V1183" s="1"/>
      <c r="W1183" s="1"/>
      <c r="X1183" s="1"/>
      <c r="Y1183" s="1"/>
    </row>
    <row r="1184" spans="1:25" ht="9.75" customHeight="1">
      <c r="A1184" s="1"/>
      <c r="B1184" s="72"/>
      <c r="C1184" s="124"/>
      <c r="D1184" s="1"/>
      <c r="E1184" s="1"/>
      <c r="F1184" s="1"/>
      <c r="G1184" s="1"/>
      <c r="H1184" s="1"/>
      <c r="I1184" s="1"/>
      <c r="J1184" s="1"/>
      <c r="K1184" s="1"/>
      <c r="L1184" s="1"/>
      <c r="M1184" s="1"/>
      <c r="N1184" s="1"/>
      <c r="O1184" s="1"/>
      <c r="P1184" s="1"/>
      <c r="Q1184" s="1"/>
      <c r="R1184" s="1"/>
      <c r="S1184" s="1"/>
      <c r="T1184" s="1"/>
      <c r="U1184" s="1"/>
      <c r="V1184" s="1"/>
      <c r="W1184" s="1"/>
      <c r="X1184" s="1"/>
      <c r="Y1184" s="1"/>
    </row>
    <row r="1185" spans="1:25" ht="9.75" customHeight="1">
      <c r="A1185" s="1"/>
      <c r="B1185" s="72"/>
      <c r="C1185" s="124"/>
      <c r="D1185" s="1"/>
      <c r="E1185" s="1"/>
      <c r="F1185" s="1"/>
      <c r="G1185" s="1"/>
      <c r="H1185" s="1"/>
      <c r="I1185" s="1"/>
      <c r="J1185" s="1"/>
      <c r="K1185" s="1"/>
      <c r="L1185" s="1"/>
      <c r="M1185" s="1"/>
      <c r="N1185" s="1"/>
      <c r="O1185" s="1"/>
      <c r="P1185" s="1"/>
      <c r="Q1185" s="1"/>
      <c r="R1185" s="1"/>
      <c r="S1185" s="1"/>
      <c r="T1185" s="1"/>
      <c r="U1185" s="1"/>
      <c r="V1185" s="1"/>
      <c r="W1185" s="1"/>
      <c r="X1185" s="1"/>
      <c r="Y1185" s="1"/>
    </row>
    <row r="1186" spans="1:25" ht="9.75" customHeight="1">
      <c r="A1186" s="1"/>
      <c r="B1186" s="72"/>
      <c r="C1186" s="124"/>
      <c r="D1186" s="1"/>
      <c r="E1186" s="1"/>
      <c r="F1186" s="1"/>
      <c r="G1186" s="1"/>
      <c r="H1186" s="1"/>
      <c r="I1186" s="1"/>
      <c r="J1186" s="1"/>
      <c r="K1186" s="1"/>
      <c r="L1186" s="1"/>
      <c r="M1186" s="1"/>
      <c r="N1186" s="1"/>
      <c r="O1186" s="1"/>
      <c r="P1186" s="1"/>
      <c r="Q1186" s="1"/>
      <c r="R1186" s="1"/>
      <c r="S1186" s="1"/>
      <c r="T1186" s="1"/>
      <c r="U1186" s="1"/>
      <c r="V1186" s="1"/>
      <c r="W1186" s="1"/>
      <c r="X1186" s="1"/>
      <c r="Y1186" s="1"/>
    </row>
    <row r="1187" spans="1:25" ht="9.75" customHeight="1">
      <c r="A1187" s="1"/>
      <c r="B1187" s="72"/>
      <c r="C1187" s="124"/>
      <c r="D1187" s="1"/>
      <c r="E1187" s="1"/>
      <c r="F1187" s="1"/>
      <c r="G1187" s="1"/>
      <c r="H1187" s="1"/>
      <c r="I1187" s="1"/>
      <c r="J1187" s="1"/>
      <c r="K1187" s="1"/>
      <c r="L1187" s="1"/>
      <c r="M1187" s="1"/>
      <c r="N1187" s="1"/>
      <c r="O1187" s="1"/>
      <c r="P1187" s="1"/>
      <c r="Q1187" s="1"/>
      <c r="R1187" s="1"/>
      <c r="S1187" s="1"/>
      <c r="T1187" s="1"/>
      <c r="U1187" s="1"/>
      <c r="V1187" s="1"/>
      <c r="W1187" s="1"/>
      <c r="X1187" s="1"/>
      <c r="Y1187" s="1"/>
    </row>
    <row r="1188" spans="1:25" ht="9.75" customHeight="1">
      <c r="A1188" s="1"/>
      <c r="B1188" s="72"/>
      <c r="C1188" s="124"/>
      <c r="D1188" s="1"/>
      <c r="E1188" s="1"/>
      <c r="F1188" s="1"/>
      <c r="G1188" s="1"/>
      <c r="H1188" s="1"/>
      <c r="I1188" s="1"/>
      <c r="J1188" s="1"/>
      <c r="K1188" s="1"/>
      <c r="L1188" s="1"/>
      <c r="M1188" s="1"/>
      <c r="N1188" s="1"/>
      <c r="O1188" s="1"/>
      <c r="P1188" s="1"/>
      <c r="Q1188" s="1"/>
      <c r="R1188" s="1"/>
      <c r="S1188" s="1"/>
      <c r="T1188" s="1"/>
      <c r="U1188" s="1"/>
      <c r="V1188" s="1"/>
      <c r="W1188" s="1"/>
      <c r="X1188" s="1"/>
      <c r="Y1188" s="1"/>
    </row>
    <row r="1189" spans="1:25" ht="9.75" customHeight="1">
      <c r="A1189" s="1"/>
      <c r="B1189" s="72"/>
      <c r="C1189" s="124"/>
      <c r="D1189" s="1"/>
      <c r="E1189" s="1"/>
      <c r="F1189" s="1"/>
      <c r="G1189" s="1"/>
      <c r="H1189" s="1"/>
      <c r="I1189" s="1"/>
      <c r="J1189" s="1"/>
      <c r="K1189" s="1"/>
      <c r="L1189" s="1"/>
      <c r="M1189" s="1"/>
      <c r="N1189" s="1"/>
      <c r="O1189" s="1"/>
      <c r="P1189" s="1"/>
      <c r="Q1189" s="1"/>
      <c r="R1189" s="1"/>
      <c r="S1189" s="1"/>
      <c r="T1189" s="1"/>
      <c r="U1189" s="1"/>
      <c r="V1189" s="1"/>
      <c r="W1189" s="1"/>
      <c r="X1189" s="1"/>
      <c r="Y1189" s="1"/>
    </row>
    <row r="1190" spans="1:25" ht="9.75" customHeight="1">
      <c r="A1190" s="1"/>
      <c r="B1190" s="72"/>
      <c r="C1190" s="124"/>
      <c r="D1190" s="1"/>
      <c r="E1190" s="1"/>
      <c r="F1190" s="1"/>
      <c r="G1190" s="1"/>
      <c r="H1190" s="1"/>
      <c r="I1190" s="1"/>
      <c r="J1190" s="1"/>
      <c r="K1190" s="1"/>
      <c r="L1190" s="1"/>
      <c r="M1190" s="1"/>
      <c r="N1190" s="1"/>
      <c r="O1190" s="1"/>
      <c r="P1190" s="1"/>
      <c r="Q1190" s="1"/>
      <c r="R1190" s="1"/>
      <c r="S1190" s="1"/>
      <c r="T1190" s="1"/>
      <c r="U1190" s="1"/>
      <c r="V1190" s="1"/>
      <c r="W1190" s="1"/>
      <c r="X1190" s="1"/>
      <c r="Y1190" s="1"/>
    </row>
    <row r="1191" spans="1:25" ht="9.75" customHeight="1">
      <c r="A1191" s="1"/>
      <c r="B1191" s="72"/>
      <c r="C1191" s="124"/>
      <c r="D1191" s="1"/>
      <c r="E1191" s="1"/>
      <c r="F1191" s="1"/>
      <c r="G1191" s="1"/>
      <c r="H1191" s="1"/>
      <c r="I1191" s="1"/>
      <c r="J1191" s="1"/>
      <c r="K1191" s="1"/>
      <c r="L1191" s="1"/>
      <c r="M1191" s="1"/>
      <c r="N1191" s="1"/>
      <c r="O1191" s="1"/>
      <c r="P1191" s="1"/>
      <c r="Q1191" s="1"/>
      <c r="R1191" s="1"/>
      <c r="S1191" s="1"/>
      <c r="T1191" s="1"/>
      <c r="U1191" s="1"/>
      <c r="V1191" s="1"/>
      <c r="W1191" s="1"/>
      <c r="X1191" s="1"/>
      <c r="Y1191" s="1"/>
    </row>
    <row r="1192" spans="1:25" ht="9.75" customHeight="1">
      <c r="A1192" s="1"/>
      <c r="B1192" s="72"/>
      <c r="C1192" s="124"/>
      <c r="D1192" s="1"/>
      <c r="E1192" s="1"/>
      <c r="F1192" s="1"/>
      <c r="G1192" s="1"/>
      <c r="H1192" s="1"/>
      <c r="I1192" s="1"/>
      <c r="J1192" s="1"/>
      <c r="K1192" s="1"/>
      <c r="L1192" s="1"/>
      <c r="M1192" s="1"/>
      <c r="N1192" s="1"/>
      <c r="O1192" s="1"/>
      <c r="P1192" s="1"/>
      <c r="Q1192" s="1"/>
      <c r="R1192" s="1"/>
      <c r="S1192" s="1"/>
      <c r="T1192" s="1"/>
      <c r="U1192" s="1"/>
      <c r="V1192" s="1"/>
      <c r="W1192" s="1"/>
      <c r="X1192" s="1"/>
      <c r="Y1192" s="1"/>
    </row>
    <row r="1193" spans="1:25" ht="9.75" customHeight="1">
      <c r="A1193" s="1"/>
      <c r="B1193" s="72"/>
      <c r="C1193" s="124"/>
      <c r="D1193" s="1"/>
      <c r="E1193" s="1"/>
      <c r="F1193" s="1"/>
      <c r="G1193" s="1"/>
      <c r="H1193" s="1"/>
      <c r="I1193" s="1"/>
      <c r="J1193" s="1"/>
      <c r="K1193" s="1"/>
      <c r="L1193" s="1"/>
      <c r="M1193" s="1"/>
      <c r="N1193" s="1"/>
      <c r="O1193" s="1"/>
      <c r="P1193" s="1"/>
      <c r="Q1193" s="1"/>
      <c r="R1193" s="1"/>
      <c r="S1193" s="1"/>
      <c r="T1193" s="1"/>
      <c r="U1193" s="1"/>
      <c r="V1193" s="1"/>
      <c r="W1193" s="1"/>
      <c r="X1193" s="1"/>
      <c r="Y1193" s="1"/>
    </row>
    <row r="1194" spans="1:25" ht="9.75" customHeight="1">
      <c r="A1194" s="1"/>
      <c r="B1194" s="72"/>
      <c r="C1194" s="124"/>
      <c r="D1194" s="1"/>
      <c r="E1194" s="1"/>
      <c r="F1194" s="1"/>
      <c r="G1194" s="1"/>
      <c r="H1194" s="1"/>
      <c r="I1194" s="1"/>
      <c r="J1194" s="1"/>
      <c r="K1194" s="1"/>
      <c r="L1194" s="1"/>
      <c r="M1194" s="1"/>
      <c r="N1194" s="1"/>
      <c r="O1194" s="1"/>
      <c r="P1194" s="1"/>
      <c r="Q1194" s="1"/>
      <c r="R1194" s="1"/>
      <c r="S1194" s="1"/>
      <c r="T1194" s="1"/>
      <c r="U1194" s="1"/>
      <c r="V1194" s="1"/>
      <c r="W1194" s="1"/>
      <c r="X1194" s="1"/>
      <c r="Y1194" s="1"/>
    </row>
    <row r="1195" spans="1:25" ht="9.75" customHeight="1">
      <c r="A1195" s="1"/>
      <c r="B1195" s="72"/>
      <c r="C1195" s="124"/>
      <c r="D1195" s="1"/>
      <c r="E1195" s="1"/>
      <c r="F1195" s="1"/>
      <c r="G1195" s="1"/>
      <c r="H1195" s="1"/>
      <c r="I1195" s="1"/>
      <c r="J1195" s="1"/>
      <c r="K1195" s="1"/>
      <c r="L1195" s="1"/>
      <c r="M1195" s="1"/>
      <c r="N1195" s="1"/>
      <c r="O1195" s="1"/>
      <c r="P1195" s="1"/>
      <c r="Q1195" s="1"/>
      <c r="R1195" s="1"/>
      <c r="S1195" s="1"/>
      <c r="T1195" s="1"/>
      <c r="U1195" s="1"/>
      <c r="V1195" s="1"/>
      <c r="W1195" s="1"/>
      <c r="X1195" s="1"/>
      <c r="Y1195" s="1"/>
    </row>
    <row r="1196" spans="1:25" ht="9.75" customHeight="1">
      <c r="A1196" s="1"/>
      <c r="B1196" s="72"/>
      <c r="C1196" s="124"/>
      <c r="D1196" s="1"/>
      <c r="E1196" s="1"/>
      <c r="F1196" s="1"/>
      <c r="G1196" s="1"/>
      <c r="H1196" s="1"/>
      <c r="I1196" s="1"/>
      <c r="J1196" s="1"/>
      <c r="K1196" s="1"/>
      <c r="L1196" s="1"/>
      <c r="M1196" s="1"/>
      <c r="N1196" s="1"/>
      <c r="O1196" s="1"/>
      <c r="P1196" s="1"/>
      <c r="Q1196" s="1"/>
      <c r="R1196" s="1"/>
      <c r="S1196" s="1"/>
      <c r="T1196" s="1"/>
      <c r="U1196" s="1"/>
      <c r="V1196" s="1"/>
      <c r="W1196" s="1"/>
      <c r="X1196" s="1"/>
      <c r="Y1196" s="1"/>
    </row>
    <row r="1197" spans="1:25" ht="9.75" customHeight="1">
      <c r="A1197" s="1"/>
      <c r="B1197" s="72"/>
      <c r="C1197" s="124"/>
      <c r="D1197" s="1"/>
      <c r="E1197" s="1"/>
      <c r="F1197" s="1"/>
      <c r="G1197" s="1"/>
      <c r="H1197" s="1"/>
      <c r="I1197" s="1"/>
      <c r="J1197" s="1"/>
      <c r="K1197" s="1"/>
      <c r="L1197" s="1"/>
      <c r="M1197" s="1"/>
      <c r="N1197" s="1"/>
      <c r="O1197" s="1"/>
      <c r="P1197" s="1"/>
      <c r="Q1197" s="1"/>
      <c r="R1197" s="1"/>
      <c r="S1197" s="1"/>
      <c r="T1197" s="1"/>
      <c r="U1197" s="1"/>
      <c r="V1197" s="1"/>
      <c r="W1197" s="1"/>
      <c r="X1197" s="1"/>
      <c r="Y1197" s="1"/>
    </row>
    <row r="1198" spans="1:25" ht="9.75" customHeight="1">
      <c r="A1198" s="1"/>
      <c r="B1198" s="72"/>
      <c r="C1198" s="124"/>
      <c r="D1198" s="1"/>
      <c r="E1198" s="1"/>
      <c r="F1198" s="1"/>
      <c r="G1198" s="1"/>
      <c r="H1198" s="1"/>
      <c r="I1198" s="1"/>
      <c r="J1198" s="1"/>
      <c r="K1198" s="1"/>
      <c r="L1198" s="1"/>
      <c r="M1198" s="1"/>
      <c r="N1198" s="1"/>
      <c r="O1198" s="1"/>
      <c r="P1198" s="1"/>
      <c r="Q1198" s="1"/>
      <c r="R1198" s="1"/>
      <c r="S1198" s="1"/>
      <c r="T1198" s="1"/>
      <c r="U1198" s="1"/>
      <c r="V1198" s="1"/>
      <c r="W1198" s="1"/>
      <c r="X1198" s="1"/>
      <c r="Y1198" s="1"/>
    </row>
    <row r="1199" spans="1:25" ht="9.75" customHeight="1">
      <c r="A1199" s="1"/>
      <c r="B1199" s="72"/>
      <c r="C1199" s="124"/>
      <c r="D1199" s="1"/>
      <c r="E1199" s="1"/>
      <c r="F1199" s="1"/>
      <c r="G1199" s="1"/>
      <c r="H1199" s="1"/>
      <c r="I1199" s="1"/>
      <c r="J1199" s="1"/>
      <c r="K1199" s="1"/>
      <c r="L1199" s="1"/>
      <c r="M1199" s="1"/>
      <c r="N1199" s="1"/>
      <c r="O1199" s="1"/>
      <c r="P1199" s="1"/>
      <c r="Q1199" s="1"/>
      <c r="R1199" s="1"/>
      <c r="S1199" s="1"/>
      <c r="T1199" s="1"/>
      <c r="U1199" s="1"/>
      <c r="V1199" s="1"/>
      <c r="W1199" s="1"/>
      <c r="X1199" s="1"/>
      <c r="Y1199" s="1"/>
    </row>
    <row r="1200" spans="1:25" ht="9.75" customHeight="1">
      <c r="A1200" s="1"/>
      <c r="B1200" s="72"/>
      <c r="C1200" s="124"/>
      <c r="D1200" s="1"/>
      <c r="E1200" s="1"/>
      <c r="F1200" s="1"/>
      <c r="G1200" s="1"/>
      <c r="H1200" s="1"/>
      <c r="I1200" s="1"/>
      <c r="J1200" s="1"/>
      <c r="K1200" s="1"/>
      <c r="L1200" s="1"/>
      <c r="M1200" s="1"/>
      <c r="N1200" s="1"/>
      <c r="O1200" s="1"/>
      <c r="P1200" s="1"/>
      <c r="Q1200" s="1"/>
      <c r="R1200" s="1"/>
      <c r="S1200" s="1"/>
      <c r="T1200" s="1"/>
      <c r="U1200" s="1"/>
      <c r="V1200" s="1"/>
      <c r="W1200" s="1"/>
      <c r="X1200" s="1"/>
      <c r="Y1200" s="1"/>
    </row>
    <row r="1201" spans="1:25" ht="9.75" customHeight="1">
      <c r="A1201" s="1"/>
      <c r="B1201" s="72"/>
      <c r="C1201" s="124"/>
      <c r="D1201" s="1"/>
      <c r="E1201" s="1"/>
      <c r="F1201" s="1"/>
      <c r="G1201" s="1"/>
      <c r="H1201" s="1"/>
      <c r="I1201" s="1"/>
      <c r="J1201" s="1"/>
      <c r="K1201" s="1"/>
      <c r="L1201" s="1"/>
      <c r="M1201" s="1"/>
      <c r="N1201" s="1"/>
      <c r="O1201" s="1"/>
      <c r="P1201" s="1"/>
      <c r="Q1201" s="1"/>
      <c r="R1201" s="1"/>
      <c r="S1201" s="1"/>
      <c r="T1201" s="1"/>
      <c r="U1201" s="1"/>
      <c r="V1201" s="1"/>
      <c r="W1201" s="1"/>
      <c r="X1201" s="1"/>
      <c r="Y1201" s="1"/>
    </row>
    <row r="1202" spans="1:25" ht="9.75" customHeight="1">
      <c r="A1202" s="1"/>
      <c r="B1202" s="72"/>
      <c r="C1202" s="124"/>
      <c r="D1202" s="1"/>
      <c r="E1202" s="1"/>
      <c r="F1202" s="1"/>
      <c r="G1202" s="1"/>
      <c r="H1202" s="1"/>
      <c r="I1202" s="1"/>
      <c r="J1202" s="1"/>
      <c r="K1202" s="1"/>
      <c r="L1202" s="1"/>
      <c r="M1202" s="1"/>
      <c r="N1202" s="1"/>
      <c r="O1202" s="1"/>
      <c r="P1202" s="1"/>
      <c r="Q1202" s="1"/>
      <c r="R1202" s="1"/>
      <c r="S1202" s="1"/>
      <c r="T1202" s="1"/>
      <c r="U1202" s="1"/>
      <c r="V1202" s="1"/>
      <c r="W1202" s="1"/>
      <c r="X1202" s="1"/>
      <c r="Y1202" s="1"/>
    </row>
    <row r="1203" spans="1:25" ht="9.75" customHeight="1">
      <c r="A1203" s="1"/>
      <c r="B1203" s="72"/>
      <c r="C1203" s="124"/>
      <c r="D1203" s="1"/>
      <c r="E1203" s="1"/>
      <c r="F1203" s="1"/>
      <c r="G1203" s="1"/>
      <c r="H1203" s="1"/>
      <c r="I1203" s="1"/>
      <c r="J1203" s="1"/>
      <c r="K1203" s="1"/>
      <c r="L1203" s="1"/>
      <c r="M1203" s="1"/>
      <c r="N1203" s="1"/>
      <c r="O1203" s="1"/>
      <c r="P1203" s="1"/>
      <c r="Q1203" s="1"/>
      <c r="R1203" s="1"/>
      <c r="S1203" s="1"/>
      <c r="T1203" s="1"/>
      <c r="U1203" s="1"/>
      <c r="V1203" s="1"/>
      <c r="W1203" s="1"/>
      <c r="X1203" s="1"/>
      <c r="Y1203" s="1"/>
    </row>
    <row r="1204" spans="1:25" ht="9.75" customHeight="1">
      <c r="A1204" s="1"/>
      <c r="B1204" s="72"/>
      <c r="C1204" s="124"/>
      <c r="D1204" s="1"/>
      <c r="E1204" s="1"/>
      <c r="F1204" s="1"/>
      <c r="G1204" s="1"/>
      <c r="H1204" s="1"/>
      <c r="I1204" s="1"/>
      <c r="J1204" s="1"/>
      <c r="K1204" s="1"/>
      <c r="L1204" s="1"/>
      <c r="M1204" s="1"/>
      <c r="N1204" s="1"/>
      <c r="O1204" s="1"/>
      <c r="P1204" s="1"/>
      <c r="Q1204" s="1"/>
      <c r="R1204" s="1"/>
      <c r="S1204" s="1"/>
      <c r="T1204" s="1"/>
      <c r="U1204" s="1"/>
      <c r="V1204" s="1"/>
      <c r="W1204" s="1"/>
      <c r="X1204" s="1"/>
      <c r="Y1204" s="1"/>
    </row>
    <row r="1205" spans="1:25" ht="9.75" customHeight="1">
      <c r="A1205" s="1"/>
      <c r="B1205" s="72"/>
      <c r="C1205" s="124"/>
      <c r="D1205" s="1"/>
      <c r="E1205" s="1"/>
      <c r="F1205" s="1"/>
      <c r="G1205" s="1"/>
      <c r="H1205" s="1"/>
      <c r="I1205" s="1"/>
      <c r="J1205" s="1"/>
      <c r="K1205" s="1"/>
      <c r="L1205" s="1"/>
      <c r="M1205" s="1"/>
      <c r="N1205" s="1"/>
      <c r="O1205" s="1"/>
      <c r="P1205" s="1"/>
      <c r="Q1205" s="1"/>
      <c r="R1205" s="1"/>
      <c r="S1205" s="1"/>
      <c r="T1205" s="1"/>
      <c r="U1205" s="1"/>
      <c r="V1205" s="1"/>
      <c r="W1205" s="1"/>
      <c r="X1205" s="1"/>
      <c r="Y1205" s="1"/>
    </row>
    <row r="1206" spans="1:25" ht="9.75" customHeight="1">
      <c r="A1206" s="1"/>
      <c r="B1206" s="72"/>
      <c r="C1206" s="124"/>
      <c r="D1206" s="1"/>
      <c r="E1206" s="1"/>
      <c r="F1206" s="1"/>
      <c r="G1206" s="1"/>
      <c r="H1206" s="1"/>
      <c r="I1206" s="1"/>
      <c r="J1206" s="1"/>
      <c r="K1206" s="1"/>
      <c r="L1206" s="1"/>
      <c r="M1206" s="1"/>
      <c r="N1206" s="1"/>
      <c r="O1206" s="1"/>
      <c r="P1206" s="1"/>
      <c r="Q1206" s="1"/>
      <c r="R1206" s="1"/>
      <c r="S1206" s="1"/>
      <c r="T1206" s="1"/>
      <c r="U1206" s="1"/>
      <c r="V1206" s="1"/>
      <c r="W1206" s="1"/>
      <c r="X1206" s="1"/>
      <c r="Y1206" s="1"/>
    </row>
    <row r="1207" spans="1:25" ht="9.75" customHeight="1">
      <c r="A1207" s="1"/>
      <c r="B1207" s="72"/>
      <c r="C1207" s="124"/>
      <c r="D1207" s="1"/>
      <c r="E1207" s="1"/>
      <c r="F1207" s="1"/>
      <c r="G1207" s="1"/>
      <c r="H1207" s="1"/>
      <c r="I1207" s="1"/>
      <c r="J1207" s="1"/>
      <c r="K1207" s="1"/>
      <c r="L1207" s="1"/>
      <c r="M1207" s="1"/>
      <c r="N1207" s="1"/>
      <c r="O1207" s="1"/>
      <c r="P1207" s="1"/>
      <c r="Q1207" s="1"/>
      <c r="R1207" s="1"/>
      <c r="S1207" s="1"/>
      <c r="T1207" s="1"/>
      <c r="U1207" s="1"/>
      <c r="V1207" s="1"/>
      <c r="W1207" s="1"/>
      <c r="X1207" s="1"/>
      <c r="Y1207" s="1"/>
    </row>
    <row r="1208" spans="1:25" ht="9.75" customHeight="1">
      <c r="A1208" s="1"/>
      <c r="B1208" s="72"/>
      <c r="C1208" s="124"/>
      <c r="D1208" s="1"/>
      <c r="E1208" s="1"/>
      <c r="F1208" s="1"/>
      <c r="G1208" s="1"/>
      <c r="H1208" s="1"/>
      <c r="I1208" s="1"/>
      <c r="J1208" s="1"/>
      <c r="K1208" s="1"/>
      <c r="L1208" s="1"/>
      <c r="M1208" s="1"/>
      <c r="N1208" s="1"/>
      <c r="O1208" s="1"/>
      <c r="P1208" s="1"/>
      <c r="Q1208" s="1"/>
      <c r="R1208" s="1"/>
      <c r="S1208" s="1"/>
      <c r="T1208" s="1"/>
      <c r="U1208" s="1"/>
      <c r="V1208" s="1"/>
      <c r="W1208" s="1"/>
      <c r="X1208" s="1"/>
      <c r="Y1208" s="1"/>
    </row>
    <row r="1209" spans="1:25" ht="9.75" customHeight="1">
      <c r="A1209" s="1"/>
      <c r="B1209" s="72"/>
      <c r="C1209" s="124"/>
      <c r="D1209" s="1"/>
      <c r="E1209" s="1"/>
      <c r="F1209" s="1"/>
      <c r="G1209" s="1"/>
      <c r="H1209" s="1"/>
      <c r="I1209" s="1"/>
      <c r="J1209" s="1"/>
      <c r="K1209" s="1"/>
      <c r="L1209" s="1"/>
      <c r="M1209" s="1"/>
      <c r="N1209" s="1"/>
      <c r="O1209" s="1"/>
      <c r="P1209" s="1"/>
      <c r="Q1209" s="1"/>
      <c r="R1209" s="1"/>
      <c r="S1209" s="1"/>
      <c r="T1209" s="1"/>
      <c r="U1209" s="1"/>
      <c r="V1209" s="1"/>
      <c r="W1209" s="1"/>
      <c r="X1209" s="1"/>
      <c r="Y1209" s="1"/>
    </row>
    <row r="1210" spans="1:25" ht="9.75" customHeight="1">
      <c r="A1210" s="1"/>
      <c r="B1210" s="72"/>
      <c r="C1210" s="124"/>
      <c r="D1210" s="1"/>
      <c r="E1210" s="1"/>
      <c r="F1210" s="1"/>
      <c r="G1210" s="1"/>
      <c r="H1210" s="1"/>
      <c r="I1210" s="1"/>
      <c r="J1210" s="1"/>
      <c r="K1210" s="1"/>
      <c r="L1210" s="1"/>
      <c r="M1210" s="1"/>
      <c r="N1210" s="1"/>
      <c r="O1210" s="1"/>
      <c r="P1210" s="1"/>
      <c r="Q1210" s="1"/>
      <c r="R1210" s="1"/>
      <c r="S1210" s="1"/>
      <c r="T1210" s="1"/>
      <c r="U1210" s="1"/>
      <c r="V1210" s="1"/>
      <c r="W1210" s="1"/>
      <c r="X1210" s="1"/>
      <c r="Y1210" s="1"/>
    </row>
    <row r="1211" spans="1:25" ht="9.75" customHeight="1">
      <c r="A1211" s="1"/>
      <c r="B1211" s="72"/>
      <c r="C1211" s="124"/>
      <c r="D1211" s="1"/>
      <c r="E1211" s="1"/>
      <c r="F1211" s="1"/>
      <c r="G1211" s="1"/>
      <c r="H1211" s="1"/>
      <c r="I1211" s="1"/>
      <c r="J1211" s="1"/>
      <c r="K1211" s="1"/>
      <c r="L1211" s="1"/>
      <c r="M1211" s="1"/>
      <c r="N1211" s="1"/>
      <c r="O1211" s="1"/>
      <c r="P1211" s="1"/>
      <c r="Q1211" s="1"/>
      <c r="R1211" s="1"/>
      <c r="S1211" s="1"/>
      <c r="T1211" s="1"/>
      <c r="U1211" s="1"/>
      <c r="V1211" s="1"/>
      <c r="W1211" s="1"/>
      <c r="X1211" s="1"/>
      <c r="Y1211" s="1"/>
    </row>
    <row r="1212" spans="1:25" ht="9.75" customHeight="1">
      <c r="A1212" s="1"/>
      <c r="B1212" s="72"/>
      <c r="C1212" s="124"/>
      <c r="D1212" s="1"/>
      <c r="E1212" s="1"/>
      <c r="F1212" s="1"/>
      <c r="G1212" s="1"/>
      <c r="H1212" s="1"/>
      <c r="I1212" s="1"/>
      <c r="J1212" s="1"/>
      <c r="K1212" s="1"/>
      <c r="L1212" s="1"/>
      <c r="M1212" s="1"/>
      <c r="N1212" s="1"/>
      <c r="O1212" s="1"/>
      <c r="P1212" s="1"/>
      <c r="Q1212" s="1"/>
      <c r="R1212" s="1"/>
      <c r="S1212" s="1"/>
      <c r="T1212" s="1"/>
      <c r="U1212" s="1"/>
      <c r="V1212" s="1"/>
      <c r="W1212" s="1"/>
      <c r="X1212" s="1"/>
      <c r="Y1212" s="1"/>
    </row>
    <row r="1213" spans="1:25" ht="9.75" customHeight="1">
      <c r="A1213" s="1"/>
      <c r="B1213" s="72"/>
      <c r="C1213" s="124"/>
      <c r="D1213" s="1"/>
      <c r="E1213" s="1"/>
      <c r="F1213" s="1"/>
      <c r="G1213" s="1"/>
      <c r="H1213" s="1"/>
      <c r="I1213" s="1"/>
      <c r="J1213" s="1"/>
      <c r="K1213" s="1"/>
      <c r="L1213" s="1"/>
      <c r="M1213" s="1"/>
      <c r="N1213" s="1"/>
      <c r="O1213" s="1"/>
      <c r="P1213" s="1"/>
      <c r="Q1213" s="1"/>
      <c r="R1213" s="1"/>
      <c r="S1213" s="1"/>
      <c r="T1213" s="1"/>
      <c r="U1213" s="1"/>
      <c r="V1213" s="1"/>
      <c r="W1213" s="1"/>
      <c r="X1213" s="1"/>
      <c r="Y1213" s="1"/>
    </row>
    <row r="1214" spans="1:25" ht="9.75" customHeight="1">
      <c r="A1214" s="1"/>
      <c r="B1214" s="72"/>
      <c r="C1214" s="124"/>
      <c r="D1214" s="1"/>
      <c r="E1214" s="1"/>
      <c r="F1214" s="1"/>
      <c r="G1214" s="1"/>
      <c r="H1214" s="1"/>
      <c r="I1214" s="1"/>
      <c r="J1214" s="1"/>
      <c r="K1214" s="1"/>
      <c r="L1214" s="1"/>
      <c r="M1214" s="1"/>
      <c r="N1214" s="1"/>
      <c r="O1214" s="1"/>
      <c r="P1214" s="1"/>
      <c r="Q1214" s="1"/>
      <c r="R1214" s="1"/>
      <c r="S1214" s="1"/>
      <c r="T1214" s="1"/>
      <c r="U1214" s="1"/>
      <c r="V1214" s="1"/>
      <c r="W1214" s="1"/>
      <c r="X1214" s="1"/>
      <c r="Y1214" s="1"/>
    </row>
    <row r="1215" spans="1:25" ht="9.75" customHeight="1">
      <c r="A1215" s="1"/>
      <c r="B1215" s="72"/>
      <c r="C1215" s="124"/>
      <c r="D1215" s="1"/>
      <c r="E1215" s="1"/>
      <c r="F1215" s="1"/>
      <c r="G1215" s="1"/>
      <c r="H1215" s="1"/>
      <c r="I1215" s="1"/>
      <c r="J1215" s="1"/>
      <c r="K1215" s="1"/>
      <c r="L1215" s="1"/>
      <c r="M1215" s="1"/>
      <c r="N1215" s="1"/>
      <c r="O1215" s="1"/>
      <c r="P1215" s="1"/>
      <c r="Q1215" s="1"/>
      <c r="R1215" s="1"/>
      <c r="S1215" s="1"/>
      <c r="T1215" s="1"/>
      <c r="U1215" s="1"/>
      <c r="V1215" s="1"/>
      <c r="W1215" s="1"/>
      <c r="X1215" s="1"/>
      <c r="Y1215" s="1"/>
    </row>
    <row r="1216" spans="1:25" ht="9.75" customHeight="1">
      <c r="A1216" s="1"/>
      <c r="B1216" s="72"/>
      <c r="C1216" s="124"/>
      <c r="D1216" s="1"/>
      <c r="E1216" s="1"/>
      <c r="F1216" s="1"/>
      <c r="G1216" s="1"/>
      <c r="H1216" s="1"/>
      <c r="I1216" s="1"/>
      <c r="J1216" s="1"/>
      <c r="K1216" s="1"/>
      <c r="L1216" s="1"/>
      <c r="M1216" s="1"/>
      <c r="N1216" s="1"/>
      <c r="O1216" s="1"/>
      <c r="P1216" s="1"/>
      <c r="Q1216" s="1"/>
      <c r="R1216" s="1"/>
      <c r="S1216" s="1"/>
      <c r="T1216" s="1"/>
      <c r="U1216" s="1"/>
      <c r="V1216" s="1"/>
      <c r="W1216" s="1"/>
      <c r="X1216" s="1"/>
      <c r="Y1216" s="1"/>
    </row>
    <row r="1217" spans="1:25" ht="9.75" customHeight="1">
      <c r="A1217" s="1"/>
      <c r="B1217" s="72"/>
      <c r="C1217" s="124"/>
      <c r="D1217" s="1"/>
      <c r="E1217" s="1"/>
      <c r="F1217" s="1"/>
      <c r="G1217" s="1"/>
      <c r="H1217" s="1"/>
      <c r="I1217" s="1"/>
      <c r="J1217" s="1"/>
      <c r="K1217" s="1"/>
      <c r="L1217" s="1"/>
      <c r="M1217" s="1"/>
      <c r="N1217" s="1"/>
      <c r="O1217" s="1"/>
      <c r="P1217" s="1"/>
      <c r="Q1217" s="1"/>
      <c r="R1217" s="1"/>
      <c r="S1217" s="1"/>
      <c r="T1217" s="1"/>
      <c r="U1217" s="1"/>
      <c r="V1217" s="1"/>
      <c r="W1217" s="1"/>
      <c r="X1217" s="1"/>
      <c r="Y1217" s="1"/>
    </row>
    <row r="1218" spans="1:25" ht="9.75" customHeight="1">
      <c r="A1218" s="1"/>
      <c r="B1218" s="72"/>
      <c r="C1218" s="124"/>
      <c r="D1218" s="1"/>
      <c r="E1218" s="1"/>
      <c r="F1218" s="1"/>
      <c r="G1218" s="1"/>
      <c r="H1218" s="1"/>
      <c r="I1218" s="1"/>
      <c r="J1218" s="1"/>
      <c r="K1218" s="1"/>
      <c r="L1218" s="1"/>
      <c r="M1218" s="1"/>
      <c r="N1218" s="1"/>
      <c r="O1218" s="1"/>
      <c r="P1218" s="1"/>
      <c r="Q1218" s="1"/>
      <c r="R1218" s="1"/>
      <c r="S1218" s="1"/>
      <c r="T1218" s="1"/>
      <c r="U1218" s="1"/>
      <c r="V1218" s="1"/>
      <c r="W1218" s="1"/>
      <c r="X1218" s="1"/>
      <c r="Y1218" s="1"/>
    </row>
    <row r="1219" spans="1:25" ht="9.75" customHeight="1">
      <c r="A1219" s="1"/>
      <c r="B1219" s="72"/>
      <c r="C1219" s="124"/>
      <c r="D1219" s="1"/>
      <c r="E1219" s="1"/>
      <c r="F1219" s="1"/>
      <c r="G1219" s="1"/>
      <c r="H1219" s="1"/>
      <c r="I1219" s="1"/>
      <c r="J1219" s="1"/>
      <c r="K1219" s="1"/>
      <c r="L1219" s="1"/>
      <c r="M1219" s="1"/>
      <c r="N1219" s="1"/>
      <c r="O1219" s="1"/>
      <c r="P1219" s="1"/>
      <c r="Q1219" s="1"/>
      <c r="R1219" s="1"/>
      <c r="S1219" s="1"/>
      <c r="T1219" s="1"/>
      <c r="U1219" s="1"/>
      <c r="V1219" s="1"/>
      <c r="W1219" s="1"/>
      <c r="X1219" s="1"/>
      <c r="Y1219" s="1"/>
    </row>
    <row r="1220" spans="1:25" ht="9.75" customHeight="1">
      <c r="A1220" s="1"/>
      <c r="B1220" s="72"/>
      <c r="C1220" s="124"/>
      <c r="D1220" s="1"/>
      <c r="E1220" s="1"/>
      <c r="F1220" s="1"/>
      <c r="G1220" s="1"/>
      <c r="H1220" s="1"/>
      <c r="I1220" s="1"/>
      <c r="J1220" s="1"/>
      <c r="K1220" s="1"/>
      <c r="L1220" s="1"/>
      <c r="M1220" s="1"/>
      <c r="N1220" s="1"/>
      <c r="O1220" s="1"/>
      <c r="P1220" s="1"/>
      <c r="Q1220" s="1"/>
      <c r="R1220" s="1"/>
      <c r="S1220" s="1"/>
      <c r="T1220" s="1"/>
      <c r="U1220" s="1"/>
      <c r="V1220" s="1"/>
      <c r="W1220" s="1"/>
      <c r="X1220" s="1"/>
      <c r="Y1220" s="1"/>
    </row>
    <row r="1221" spans="1:25" ht="9.75" customHeight="1">
      <c r="A1221" s="1"/>
      <c r="B1221" s="72"/>
      <c r="C1221" s="124"/>
      <c r="D1221" s="1"/>
      <c r="E1221" s="1"/>
      <c r="F1221" s="1"/>
      <c r="G1221" s="1"/>
      <c r="H1221" s="1"/>
      <c r="I1221" s="1"/>
      <c r="J1221" s="1"/>
      <c r="K1221" s="1"/>
      <c r="L1221" s="1"/>
      <c r="M1221" s="1"/>
      <c r="N1221" s="1"/>
      <c r="O1221" s="1"/>
      <c r="P1221" s="1"/>
      <c r="Q1221" s="1"/>
      <c r="R1221" s="1"/>
      <c r="S1221" s="1"/>
      <c r="T1221" s="1"/>
      <c r="U1221" s="1"/>
      <c r="V1221" s="1"/>
      <c r="W1221" s="1"/>
      <c r="X1221" s="1"/>
      <c r="Y1221" s="1"/>
    </row>
    <row r="1222" spans="1:25" ht="9.75" customHeight="1">
      <c r="A1222" s="1"/>
      <c r="B1222" s="72"/>
      <c r="C1222" s="124"/>
      <c r="D1222" s="1"/>
      <c r="E1222" s="1"/>
      <c r="F1222" s="1"/>
      <c r="G1222" s="1"/>
      <c r="H1222" s="1"/>
      <c r="I1222" s="1"/>
      <c r="J1222" s="1"/>
      <c r="K1222" s="1"/>
      <c r="L1222" s="1"/>
      <c r="M1222" s="1"/>
      <c r="N1222" s="1"/>
      <c r="O1222" s="1"/>
      <c r="P1222" s="1"/>
      <c r="Q1222" s="1"/>
      <c r="R1222" s="1"/>
      <c r="S1222" s="1"/>
      <c r="T1222" s="1"/>
      <c r="U1222" s="1"/>
      <c r="V1222" s="1"/>
      <c r="W1222" s="1"/>
      <c r="X1222" s="1"/>
      <c r="Y1222" s="1"/>
    </row>
    <row r="1223" spans="1:25" ht="9.75" customHeight="1">
      <c r="A1223" s="1"/>
      <c r="B1223" s="72"/>
      <c r="C1223" s="124"/>
      <c r="D1223" s="1"/>
      <c r="E1223" s="1"/>
      <c r="F1223" s="1"/>
      <c r="G1223" s="1"/>
      <c r="H1223" s="1"/>
      <c r="I1223" s="1"/>
      <c r="J1223" s="1"/>
      <c r="K1223" s="1"/>
      <c r="L1223" s="1"/>
      <c r="M1223" s="1"/>
      <c r="N1223" s="1"/>
      <c r="O1223" s="1"/>
      <c r="P1223" s="1"/>
      <c r="Q1223" s="1"/>
      <c r="R1223" s="1"/>
      <c r="S1223" s="1"/>
      <c r="T1223" s="1"/>
      <c r="U1223" s="1"/>
      <c r="V1223" s="1"/>
      <c r="W1223" s="1"/>
      <c r="X1223" s="1"/>
      <c r="Y1223" s="1"/>
    </row>
    <row r="1224" spans="1:25" ht="9.75" customHeight="1">
      <c r="A1224" s="1"/>
      <c r="B1224" s="72"/>
      <c r="C1224" s="124"/>
      <c r="D1224" s="1"/>
      <c r="E1224" s="1"/>
      <c r="F1224" s="1"/>
      <c r="G1224" s="1"/>
      <c r="H1224" s="1"/>
      <c r="I1224" s="1"/>
      <c r="J1224" s="1"/>
      <c r="K1224" s="1"/>
      <c r="L1224" s="1"/>
      <c r="M1224" s="1"/>
      <c r="N1224" s="1"/>
      <c r="O1224" s="1"/>
      <c r="P1224" s="1"/>
      <c r="Q1224" s="1"/>
      <c r="R1224" s="1"/>
      <c r="S1224" s="1"/>
      <c r="T1224" s="1"/>
      <c r="U1224" s="1"/>
      <c r="V1224" s="1"/>
      <c r="W1224" s="1"/>
      <c r="X1224" s="1"/>
      <c r="Y1224" s="1"/>
    </row>
    <row r="1225" spans="1:25" ht="9.75" customHeight="1">
      <c r="A1225" s="1"/>
      <c r="B1225" s="72"/>
      <c r="C1225" s="124"/>
      <c r="D1225" s="1"/>
      <c r="E1225" s="1"/>
      <c r="F1225" s="1"/>
      <c r="G1225" s="1"/>
      <c r="H1225" s="1"/>
      <c r="I1225" s="1"/>
      <c r="J1225" s="1"/>
      <c r="K1225" s="1"/>
      <c r="L1225" s="1"/>
      <c r="M1225" s="1"/>
      <c r="N1225" s="1"/>
      <c r="O1225" s="1"/>
      <c r="P1225" s="1"/>
      <c r="Q1225" s="1"/>
      <c r="R1225" s="1"/>
      <c r="S1225" s="1"/>
      <c r="T1225" s="1"/>
      <c r="U1225" s="1"/>
      <c r="V1225" s="1"/>
      <c r="W1225" s="1"/>
      <c r="X1225" s="1"/>
      <c r="Y1225" s="1"/>
    </row>
    <row r="1226" spans="1:25" ht="9.75" customHeight="1">
      <c r="A1226" s="1"/>
      <c r="B1226" s="72"/>
      <c r="C1226" s="124"/>
      <c r="D1226" s="1"/>
      <c r="E1226" s="1"/>
      <c r="F1226" s="1"/>
      <c r="G1226" s="1"/>
      <c r="H1226" s="1"/>
      <c r="I1226" s="1"/>
      <c r="J1226" s="1"/>
      <c r="K1226" s="1"/>
      <c r="L1226" s="1"/>
      <c r="M1226" s="1"/>
      <c r="N1226" s="1"/>
      <c r="O1226" s="1"/>
      <c r="P1226" s="1"/>
      <c r="Q1226" s="1"/>
      <c r="R1226" s="1"/>
      <c r="S1226" s="1"/>
      <c r="T1226" s="1"/>
      <c r="U1226" s="1"/>
      <c r="V1226" s="1"/>
      <c r="W1226" s="1"/>
      <c r="X1226" s="1"/>
      <c r="Y1226" s="1"/>
    </row>
    <row r="1227" spans="1:25" ht="9.75" customHeight="1">
      <c r="A1227" s="1"/>
      <c r="B1227" s="72"/>
      <c r="C1227" s="124"/>
      <c r="D1227" s="1"/>
      <c r="E1227" s="1"/>
      <c r="F1227" s="1"/>
      <c r="G1227" s="1"/>
      <c r="H1227" s="1"/>
      <c r="I1227" s="1"/>
      <c r="J1227" s="1"/>
      <c r="K1227" s="1"/>
      <c r="L1227" s="1"/>
      <c r="M1227" s="1"/>
      <c r="N1227" s="1"/>
      <c r="O1227" s="1"/>
      <c r="P1227" s="1"/>
      <c r="Q1227" s="1"/>
      <c r="R1227" s="1"/>
      <c r="S1227" s="1"/>
      <c r="T1227" s="1"/>
      <c r="U1227" s="1"/>
      <c r="V1227" s="1"/>
      <c r="W1227" s="1"/>
      <c r="X1227" s="1"/>
      <c r="Y1227" s="1"/>
    </row>
    <row r="1228" spans="1:25" ht="9.75" customHeight="1">
      <c r="A1228" s="1"/>
      <c r="B1228" s="72"/>
      <c r="C1228" s="124"/>
      <c r="D1228" s="1"/>
      <c r="E1228" s="1"/>
      <c r="F1228" s="1"/>
      <c r="G1228" s="1"/>
      <c r="H1228" s="1"/>
      <c r="I1228" s="1"/>
      <c r="J1228" s="1"/>
      <c r="K1228" s="1"/>
      <c r="L1228" s="1"/>
      <c r="M1228" s="1"/>
      <c r="N1228" s="1"/>
      <c r="O1228" s="1"/>
      <c r="P1228" s="1"/>
      <c r="Q1228" s="1"/>
      <c r="R1228" s="1"/>
      <c r="S1228" s="1"/>
      <c r="T1228" s="1"/>
      <c r="U1228" s="1"/>
      <c r="V1228" s="1"/>
      <c r="W1228" s="1"/>
      <c r="X1228" s="1"/>
      <c r="Y1228" s="1"/>
    </row>
    <row r="1229" spans="1:25" ht="9.75" customHeight="1">
      <c r="A1229" s="1"/>
      <c r="B1229" s="72"/>
      <c r="C1229" s="124"/>
      <c r="D1229" s="1"/>
      <c r="E1229" s="1"/>
      <c r="F1229" s="1"/>
      <c r="G1229" s="1"/>
      <c r="H1229" s="1"/>
      <c r="I1229" s="1"/>
      <c r="J1229" s="1"/>
      <c r="K1229" s="1"/>
      <c r="L1229" s="1"/>
      <c r="M1229" s="1"/>
      <c r="N1229" s="1"/>
      <c r="O1229" s="1"/>
      <c r="P1229" s="1"/>
      <c r="Q1229" s="1"/>
      <c r="R1229" s="1"/>
      <c r="S1229" s="1"/>
      <c r="T1229" s="1"/>
      <c r="U1229" s="1"/>
      <c r="V1229" s="1"/>
      <c r="W1229" s="1"/>
      <c r="X1229" s="1"/>
      <c r="Y1229" s="1"/>
    </row>
    <row r="1230" spans="1:25" ht="9.75" customHeight="1">
      <c r="A1230" s="1"/>
      <c r="B1230" s="72"/>
      <c r="C1230" s="124"/>
      <c r="D1230" s="1"/>
      <c r="E1230" s="1"/>
      <c r="F1230" s="1"/>
      <c r="G1230" s="1"/>
      <c r="H1230" s="1"/>
      <c r="I1230" s="1"/>
      <c r="J1230" s="1"/>
      <c r="K1230" s="1"/>
      <c r="L1230" s="1"/>
      <c r="M1230" s="1"/>
      <c r="N1230" s="1"/>
      <c r="O1230" s="1"/>
      <c r="P1230" s="1"/>
      <c r="Q1230" s="1"/>
      <c r="R1230" s="1"/>
      <c r="S1230" s="1"/>
      <c r="T1230" s="1"/>
      <c r="U1230" s="1"/>
      <c r="V1230" s="1"/>
      <c r="W1230" s="1"/>
      <c r="X1230" s="1"/>
      <c r="Y1230" s="1"/>
    </row>
    <row r="1231" spans="1:25" ht="9.75" customHeight="1">
      <c r="A1231" s="1"/>
      <c r="B1231" s="72"/>
      <c r="C1231" s="124"/>
      <c r="D1231" s="1"/>
      <c r="E1231" s="1"/>
      <c r="F1231" s="1"/>
      <c r="G1231" s="1"/>
      <c r="H1231" s="1"/>
      <c r="I1231" s="1"/>
      <c r="J1231" s="1"/>
      <c r="K1231" s="1"/>
      <c r="L1231" s="1"/>
      <c r="M1231" s="1"/>
      <c r="N1231" s="1"/>
      <c r="O1231" s="1"/>
      <c r="P1231" s="1"/>
      <c r="Q1231" s="1"/>
      <c r="R1231" s="1"/>
      <c r="S1231" s="1"/>
      <c r="T1231" s="1"/>
      <c r="U1231" s="1"/>
      <c r="V1231" s="1"/>
      <c r="W1231" s="1"/>
      <c r="X1231" s="1"/>
      <c r="Y1231" s="1"/>
    </row>
    <row r="1232" spans="1:25" ht="9.75" customHeight="1">
      <c r="A1232" s="1"/>
      <c r="B1232" s="72"/>
      <c r="C1232" s="124"/>
      <c r="D1232" s="1"/>
      <c r="E1232" s="1"/>
      <c r="F1232" s="1"/>
      <c r="G1232" s="1"/>
      <c r="H1232" s="1"/>
      <c r="I1232" s="1"/>
      <c r="J1232" s="1"/>
      <c r="K1232" s="1"/>
      <c r="L1232" s="1"/>
      <c r="M1232" s="1"/>
      <c r="N1232" s="1"/>
      <c r="O1232" s="1"/>
      <c r="P1232" s="1"/>
      <c r="Q1232" s="1"/>
      <c r="R1232" s="1"/>
      <c r="S1232" s="1"/>
      <c r="T1232" s="1"/>
      <c r="U1232" s="1"/>
      <c r="V1232" s="1"/>
      <c r="W1232" s="1"/>
      <c r="X1232" s="1"/>
      <c r="Y1232" s="1"/>
    </row>
    <row r="1233" spans="1:25" ht="9.75" customHeight="1">
      <c r="A1233" s="1"/>
      <c r="B1233" s="72"/>
      <c r="C1233" s="124"/>
      <c r="D1233" s="1"/>
      <c r="E1233" s="1"/>
      <c r="F1233" s="1"/>
      <c r="G1233" s="1"/>
      <c r="H1233" s="1"/>
      <c r="I1233" s="1"/>
      <c r="J1233" s="1"/>
      <c r="K1233" s="1"/>
      <c r="L1233" s="1"/>
      <c r="M1233" s="1"/>
      <c r="N1233" s="1"/>
      <c r="O1233" s="1"/>
      <c r="P1233" s="1"/>
      <c r="Q1233" s="1"/>
      <c r="R1233" s="1"/>
      <c r="S1233" s="1"/>
      <c r="T1233" s="1"/>
      <c r="U1233" s="1"/>
      <c r="V1233" s="1"/>
      <c r="W1233" s="1"/>
      <c r="X1233" s="1"/>
      <c r="Y1233" s="1"/>
    </row>
    <row r="1234" spans="1:25" ht="9.75" customHeight="1">
      <c r="A1234" s="1"/>
      <c r="B1234" s="72"/>
      <c r="C1234" s="124"/>
      <c r="D1234" s="1"/>
      <c r="E1234" s="1"/>
      <c r="F1234" s="1"/>
      <c r="G1234" s="1"/>
      <c r="H1234" s="1"/>
      <c r="I1234" s="1"/>
      <c r="J1234" s="1"/>
      <c r="K1234" s="1"/>
      <c r="L1234" s="1"/>
      <c r="M1234" s="1"/>
      <c r="N1234" s="1"/>
      <c r="O1234" s="1"/>
      <c r="P1234" s="1"/>
      <c r="Q1234" s="1"/>
      <c r="R1234" s="1"/>
      <c r="S1234" s="1"/>
      <c r="T1234" s="1"/>
      <c r="U1234" s="1"/>
      <c r="V1234" s="1"/>
      <c r="W1234" s="1"/>
      <c r="X1234" s="1"/>
      <c r="Y1234" s="1"/>
    </row>
    <row r="1235" spans="1:25" ht="9.75" customHeight="1">
      <c r="A1235" s="1"/>
      <c r="B1235" s="72"/>
      <c r="C1235" s="124"/>
      <c r="D1235" s="1"/>
      <c r="E1235" s="1"/>
      <c r="F1235" s="1"/>
      <c r="G1235" s="1"/>
      <c r="H1235" s="1"/>
      <c r="I1235" s="1"/>
      <c r="J1235" s="1"/>
      <c r="K1235" s="1"/>
      <c r="L1235" s="1"/>
      <c r="M1235" s="1"/>
      <c r="N1235" s="1"/>
      <c r="O1235" s="1"/>
      <c r="P1235" s="1"/>
      <c r="Q1235" s="1"/>
      <c r="R1235" s="1"/>
      <c r="S1235" s="1"/>
      <c r="T1235" s="1"/>
      <c r="U1235" s="1"/>
      <c r="V1235" s="1"/>
      <c r="W1235" s="1"/>
      <c r="X1235" s="1"/>
      <c r="Y1235" s="1"/>
    </row>
    <row r="1236" spans="1:25" ht="9.75" customHeight="1">
      <c r="A1236" s="1"/>
      <c r="B1236" s="72"/>
      <c r="C1236" s="124"/>
      <c r="D1236" s="1"/>
      <c r="E1236" s="1"/>
      <c r="F1236" s="1"/>
      <c r="G1236" s="1"/>
      <c r="H1236" s="1"/>
      <c r="I1236" s="1"/>
      <c r="J1236" s="1"/>
      <c r="K1236" s="1"/>
      <c r="L1236" s="1"/>
      <c r="M1236" s="1"/>
      <c r="N1236" s="1"/>
      <c r="O1236" s="1"/>
      <c r="P1236" s="1"/>
      <c r="Q1236" s="1"/>
      <c r="R1236" s="1"/>
      <c r="S1236" s="1"/>
      <c r="T1236" s="1"/>
      <c r="U1236" s="1"/>
      <c r="V1236" s="1"/>
      <c r="W1236" s="1"/>
      <c r="X1236" s="1"/>
      <c r="Y1236" s="1"/>
    </row>
    <row r="1237" spans="1:25" ht="9.75" customHeight="1">
      <c r="A1237" s="1"/>
      <c r="B1237" s="72"/>
      <c r="C1237" s="124"/>
      <c r="D1237" s="1"/>
      <c r="E1237" s="1"/>
      <c r="F1237" s="1"/>
      <c r="G1237" s="1"/>
      <c r="H1237" s="1"/>
      <c r="I1237" s="1"/>
      <c r="J1237" s="1"/>
      <c r="K1237" s="1"/>
      <c r="L1237" s="1"/>
      <c r="M1237" s="1"/>
      <c r="N1237" s="1"/>
      <c r="O1237" s="1"/>
      <c r="P1237" s="1"/>
      <c r="Q1237" s="1"/>
      <c r="R1237" s="1"/>
      <c r="S1237" s="1"/>
      <c r="T1237" s="1"/>
      <c r="U1237" s="1"/>
      <c r="V1237" s="1"/>
      <c r="W1237" s="1"/>
      <c r="X1237" s="1"/>
      <c r="Y1237" s="1"/>
    </row>
    <row r="1238" spans="1:25" ht="9.75" customHeight="1">
      <c r="A1238" s="1"/>
      <c r="B1238" s="72"/>
      <c r="C1238" s="124"/>
      <c r="D1238" s="1"/>
      <c r="E1238" s="1"/>
      <c r="F1238" s="1"/>
      <c r="G1238" s="1"/>
      <c r="H1238" s="1"/>
      <c r="I1238" s="1"/>
      <c r="J1238" s="1"/>
      <c r="K1238" s="1"/>
      <c r="L1238" s="1"/>
      <c r="M1238" s="1"/>
      <c r="N1238" s="1"/>
      <c r="O1238" s="1"/>
      <c r="P1238" s="1"/>
      <c r="Q1238" s="1"/>
      <c r="R1238" s="1"/>
      <c r="S1238" s="1"/>
      <c r="T1238" s="1"/>
      <c r="U1238" s="1"/>
      <c r="V1238" s="1"/>
      <c r="W1238" s="1"/>
      <c r="X1238" s="1"/>
      <c r="Y1238" s="1"/>
    </row>
    <row r="1239" spans="1:25" ht="9.75" customHeight="1">
      <c r="A1239" s="1"/>
      <c r="B1239" s="72"/>
      <c r="C1239" s="124"/>
      <c r="D1239" s="1"/>
      <c r="E1239" s="1"/>
      <c r="F1239" s="1"/>
      <c r="G1239" s="1"/>
      <c r="H1239" s="1"/>
      <c r="I1239" s="1"/>
      <c r="J1239" s="1"/>
      <c r="K1239" s="1"/>
      <c r="L1239" s="1"/>
      <c r="M1239" s="1"/>
      <c r="N1239" s="1"/>
      <c r="O1239" s="1"/>
      <c r="P1239" s="1"/>
      <c r="Q1239" s="1"/>
      <c r="R1239" s="1"/>
      <c r="S1239" s="1"/>
      <c r="T1239" s="1"/>
      <c r="U1239" s="1"/>
      <c r="V1239" s="1"/>
      <c r="W1239" s="1"/>
      <c r="X1239" s="1"/>
      <c r="Y1239" s="1"/>
    </row>
    <row r="1240" spans="1:25" ht="9.75" customHeight="1">
      <c r="A1240" s="1"/>
      <c r="B1240" s="72"/>
      <c r="C1240" s="124"/>
      <c r="D1240" s="1"/>
      <c r="E1240" s="1"/>
      <c r="F1240" s="1"/>
      <c r="G1240" s="1"/>
      <c r="H1240" s="1"/>
      <c r="I1240" s="1"/>
      <c r="J1240" s="1"/>
      <c r="K1240" s="1"/>
      <c r="L1240" s="1"/>
      <c r="M1240" s="1"/>
      <c r="N1240" s="1"/>
      <c r="O1240" s="1"/>
      <c r="P1240" s="1"/>
      <c r="Q1240" s="1"/>
      <c r="R1240" s="1"/>
      <c r="S1240" s="1"/>
      <c r="T1240" s="1"/>
      <c r="U1240" s="1"/>
      <c r="V1240" s="1"/>
      <c r="W1240" s="1"/>
      <c r="X1240" s="1"/>
      <c r="Y1240" s="1"/>
    </row>
    <row r="1241" spans="1:25" ht="9.75" customHeight="1">
      <c r="A1241" s="1"/>
      <c r="B1241" s="72"/>
      <c r="C1241" s="124"/>
      <c r="D1241" s="1"/>
      <c r="E1241" s="1"/>
      <c r="F1241" s="1"/>
      <c r="G1241" s="1"/>
      <c r="H1241" s="1"/>
      <c r="I1241" s="1"/>
      <c r="J1241" s="1"/>
      <c r="K1241" s="1"/>
      <c r="L1241" s="1"/>
      <c r="M1241" s="1"/>
      <c r="N1241" s="1"/>
      <c r="O1241" s="1"/>
      <c r="P1241" s="1"/>
      <c r="Q1241" s="1"/>
      <c r="R1241" s="1"/>
      <c r="S1241" s="1"/>
      <c r="T1241" s="1"/>
      <c r="U1241" s="1"/>
      <c r="V1241" s="1"/>
      <c r="W1241" s="1"/>
      <c r="X1241" s="1"/>
      <c r="Y1241" s="1"/>
    </row>
    <row r="1242" spans="1:25" ht="9.75" customHeight="1">
      <c r="A1242" s="1"/>
      <c r="B1242" s="72"/>
      <c r="C1242" s="124"/>
      <c r="D1242" s="1"/>
      <c r="E1242" s="1"/>
      <c r="F1242" s="1"/>
      <c r="G1242" s="1"/>
      <c r="H1242" s="1"/>
      <c r="I1242" s="1"/>
      <c r="J1242" s="1"/>
      <c r="K1242" s="1"/>
      <c r="L1242" s="1"/>
      <c r="M1242" s="1"/>
      <c r="N1242" s="1"/>
      <c r="O1242" s="1"/>
      <c r="P1242" s="1"/>
      <c r="Q1242" s="1"/>
      <c r="R1242" s="1"/>
      <c r="S1242" s="1"/>
      <c r="T1242" s="1"/>
      <c r="U1242" s="1"/>
      <c r="V1242" s="1"/>
      <c r="W1242" s="1"/>
      <c r="X1242" s="1"/>
      <c r="Y1242" s="1"/>
    </row>
    <row r="1243" spans="1:25" ht="9.75" customHeight="1">
      <c r="A1243" s="1"/>
      <c r="B1243" s="72"/>
      <c r="C1243" s="124"/>
      <c r="D1243" s="1"/>
      <c r="E1243" s="1"/>
      <c r="F1243" s="1"/>
      <c r="G1243" s="1"/>
      <c r="H1243" s="1"/>
      <c r="I1243" s="1"/>
      <c r="J1243" s="1"/>
      <c r="K1243" s="1"/>
      <c r="L1243" s="1"/>
      <c r="M1243" s="1"/>
      <c r="N1243" s="1"/>
      <c r="O1243" s="1"/>
      <c r="P1243" s="1"/>
      <c r="Q1243" s="1"/>
      <c r="R1243" s="1"/>
      <c r="S1243" s="1"/>
      <c r="T1243" s="1"/>
      <c r="U1243" s="1"/>
      <c r="V1243" s="1"/>
      <c r="W1243" s="1"/>
      <c r="X1243" s="1"/>
      <c r="Y1243" s="1"/>
    </row>
    <row r="1244" spans="1:25" ht="9.75" customHeight="1">
      <c r="A1244" s="1"/>
      <c r="B1244" s="72"/>
      <c r="C1244" s="124"/>
      <c r="D1244" s="1"/>
      <c r="E1244" s="1"/>
      <c r="F1244" s="1"/>
      <c r="G1244" s="1"/>
      <c r="H1244" s="1"/>
      <c r="I1244" s="1"/>
      <c r="J1244" s="1"/>
      <c r="K1244" s="1"/>
      <c r="L1244" s="1"/>
      <c r="M1244" s="1"/>
      <c r="N1244" s="1"/>
      <c r="O1244" s="1"/>
      <c r="P1244" s="1"/>
      <c r="Q1244" s="1"/>
      <c r="R1244" s="1"/>
      <c r="S1244" s="1"/>
      <c r="T1244" s="1"/>
      <c r="U1244" s="1"/>
      <c r="V1244" s="1"/>
      <c r="W1244" s="1"/>
      <c r="X1244" s="1"/>
      <c r="Y1244" s="1"/>
    </row>
    <row r="1245" spans="1:25" ht="9.75" customHeight="1">
      <c r="A1245" s="1"/>
      <c r="B1245" s="72"/>
      <c r="C1245" s="124"/>
      <c r="D1245" s="1"/>
      <c r="E1245" s="1"/>
      <c r="F1245" s="1"/>
      <c r="G1245" s="1"/>
      <c r="H1245" s="1"/>
      <c r="I1245" s="1"/>
      <c r="J1245" s="1"/>
      <c r="K1245" s="1"/>
      <c r="L1245" s="1"/>
      <c r="M1245" s="1"/>
      <c r="N1245" s="1"/>
      <c r="O1245" s="1"/>
      <c r="P1245" s="1"/>
      <c r="Q1245" s="1"/>
      <c r="R1245" s="1"/>
      <c r="S1245" s="1"/>
      <c r="T1245" s="1"/>
      <c r="U1245" s="1"/>
      <c r="V1245" s="1"/>
      <c r="W1245" s="1"/>
      <c r="X1245" s="1"/>
      <c r="Y1245" s="1"/>
    </row>
    <row r="1246" spans="1:25" ht="9.75" customHeight="1">
      <c r="A1246" s="1"/>
      <c r="B1246" s="72"/>
      <c r="C1246" s="124"/>
      <c r="D1246" s="1"/>
      <c r="E1246" s="1"/>
      <c r="F1246" s="1"/>
      <c r="G1246" s="1"/>
      <c r="H1246" s="1"/>
      <c r="I1246" s="1"/>
      <c r="J1246" s="1"/>
      <c r="K1246" s="1"/>
      <c r="L1246" s="1"/>
      <c r="M1246" s="1"/>
      <c r="N1246" s="1"/>
      <c r="O1246" s="1"/>
      <c r="P1246" s="1"/>
      <c r="Q1246" s="1"/>
      <c r="R1246" s="1"/>
      <c r="S1246" s="1"/>
      <c r="T1246" s="1"/>
      <c r="U1246" s="1"/>
      <c r="V1246" s="1"/>
      <c r="W1246" s="1"/>
      <c r="X1246" s="1"/>
      <c r="Y1246" s="1"/>
    </row>
    <row r="1247" spans="1:25" ht="9.75" customHeight="1">
      <c r="A1247" s="1"/>
      <c r="B1247" s="72"/>
      <c r="C1247" s="124"/>
      <c r="D1247" s="1"/>
      <c r="E1247" s="1"/>
      <c r="F1247" s="1"/>
      <c r="G1247" s="1"/>
      <c r="H1247" s="1"/>
      <c r="I1247" s="1"/>
      <c r="J1247" s="1"/>
      <c r="K1247" s="1"/>
      <c r="L1247" s="1"/>
      <c r="M1247" s="1"/>
      <c r="N1247" s="1"/>
      <c r="O1247" s="1"/>
      <c r="P1247" s="1"/>
      <c r="Q1247" s="1"/>
      <c r="R1247" s="1"/>
      <c r="S1247" s="1"/>
      <c r="T1247" s="1"/>
      <c r="U1247" s="1"/>
      <c r="V1247" s="1"/>
      <c r="W1247" s="1"/>
      <c r="X1247" s="1"/>
      <c r="Y1247" s="1"/>
    </row>
    <row r="1248" spans="1:25" ht="9.75" customHeight="1">
      <c r="A1248" s="1"/>
      <c r="B1248" s="72"/>
      <c r="C1248" s="124"/>
      <c r="D1248" s="1"/>
      <c r="E1248" s="1"/>
      <c r="F1248" s="1"/>
      <c r="G1248" s="1"/>
      <c r="H1248" s="1"/>
      <c r="I1248" s="1"/>
      <c r="J1248" s="1"/>
      <c r="K1248" s="1"/>
      <c r="L1248" s="1"/>
      <c r="M1248" s="1"/>
      <c r="N1248" s="1"/>
      <c r="O1248" s="1"/>
      <c r="P1248" s="1"/>
      <c r="Q1248" s="1"/>
      <c r="R1248" s="1"/>
      <c r="S1248" s="1"/>
      <c r="T1248" s="1"/>
      <c r="U1248" s="1"/>
      <c r="V1248" s="1"/>
      <c r="W1248" s="1"/>
      <c r="X1248" s="1"/>
      <c r="Y1248" s="1"/>
    </row>
    <row r="1249" spans="1:25" ht="9.75" customHeight="1">
      <c r="A1249" s="1"/>
      <c r="B1249" s="72"/>
      <c r="C1249" s="124"/>
      <c r="D1249" s="1"/>
      <c r="E1249" s="1"/>
      <c r="F1249" s="1"/>
      <c r="G1249" s="1"/>
      <c r="H1249" s="1"/>
      <c r="I1249" s="1"/>
      <c r="J1249" s="1"/>
      <c r="K1249" s="1"/>
      <c r="L1249" s="1"/>
      <c r="M1249" s="1"/>
      <c r="N1249" s="1"/>
      <c r="O1249" s="1"/>
      <c r="P1249" s="1"/>
      <c r="Q1249" s="1"/>
      <c r="R1249" s="1"/>
      <c r="S1249" s="1"/>
      <c r="T1249" s="1"/>
      <c r="U1249" s="1"/>
      <c r="V1249" s="1"/>
      <c r="W1249" s="1"/>
      <c r="X1249" s="1"/>
      <c r="Y1249" s="1"/>
    </row>
    <row r="1250" spans="1:25" ht="9.75" customHeight="1">
      <c r="A1250" s="1"/>
      <c r="B1250" s="72"/>
      <c r="C1250" s="124"/>
      <c r="D1250" s="1"/>
      <c r="E1250" s="1"/>
      <c r="F1250" s="1"/>
      <c r="G1250" s="1"/>
      <c r="H1250" s="1"/>
      <c r="I1250" s="1"/>
      <c r="J1250" s="1"/>
      <c r="K1250" s="1"/>
      <c r="L1250" s="1"/>
      <c r="M1250" s="1"/>
      <c r="N1250" s="1"/>
      <c r="O1250" s="1"/>
      <c r="P1250" s="1"/>
      <c r="Q1250" s="1"/>
      <c r="R1250" s="1"/>
      <c r="S1250" s="1"/>
      <c r="T1250" s="1"/>
      <c r="U1250" s="1"/>
      <c r="V1250" s="1"/>
      <c r="W1250" s="1"/>
      <c r="X1250" s="1"/>
      <c r="Y1250" s="1"/>
    </row>
    <row r="1251" spans="1:25" ht="9.75" customHeight="1">
      <c r="A1251" s="1"/>
      <c r="B1251" s="72"/>
      <c r="C1251" s="124"/>
      <c r="D1251" s="1"/>
      <c r="E1251" s="1"/>
      <c r="F1251" s="1"/>
      <c r="G1251" s="1"/>
      <c r="H1251" s="1"/>
      <c r="I1251" s="1"/>
      <c r="J1251" s="1"/>
      <c r="K1251" s="1"/>
      <c r="L1251" s="1"/>
      <c r="M1251" s="1"/>
      <c r="N1251" s="1"/>
      <c r="O1251" s="1"/>
      <c r="P1251" s="1"/>
      <c r="Q1251" s="1"/>
      <c r="R1251" s="1"/>
      <c r="S1251" s="1"/>
      <c r="T1251" s="1"/>
      <c r="U1251" s="1"/>
      <c r="V1251" s="1"/>
      <c r="W1251" s="1"/>
      <c r="X1251" s="1"/>
      <c r="Y1251" s="1"/>
    </row>
    <row r="1252" spans="1:25" ht="9.75" customHeight="1">
      <c r="A1252" s="1"/>
      <c r="B1252" s="72"/>
      <c r="C1252" s="124"/>
      <c r="D1252" s="1"/>
      <c r="E1252" s="1"/>
      <c r="F1252" s="1"/>
      <c r="G1252" s="1"/>
      <c r="H1252" s="1"/>
      <c r="I1252" s="1"/>
      <c r="J1252" s="1"/>
      <c r="K1252" s="1"/>
      <c r="L1252" s="1"/>
      <c r="M1252" s="1"/>
      <c r="N1252" s="1"/>
      <c r="O1252" s="1"/>
      <c r="P1252" s="1"/>
      <c r="Q1252" s="1"/>
      <c r="R1252" s="1"/>
      <c r="S1252" s="1"/>
      <c r="T1252" s="1"/>
      <c r="U1252" s="1"/>
      <c r="V1252" s="1"/>
      <c r="W1252" s="1"/>
      <c r="X1252" s="1"/>
      <c r="Y1252" s="1"/>
    </row>
    <row r="1253" spans="1:25" ht="9.75" customHeight="1">
      <c r="A1253" s="1"/>
      <c r="B1253" s="72"/>
      <c r="C1253" s="124"/>
      <c r="D1253" s="1"/>
      <c r="E1253" s="1"/>
      <c r="F1253" s="1"/>
      <c r="G1253" s="1"/>
      <c r="H1253" s="1"/>
      <c r="I1253" s="1"/>
      <c r="J1253" s="1"/>
      <c r="K1253" s="1"/>
      <c r="L1253" s="1"/>
      <c r="M1253" s="1"/>
      <c r="N1253" s="1"/>
      <c r="O1253" s="1"/>
      <c r="P1253" s="1"/>
      <c r="Q1253" s="1"/>
      <c r="R1253" s="1"/>
      <c r="S1253" s="1"/>
      <c r="T1253" s="1"/>
      <c r="U1253" s="1"/>
      <c r="V1253" s="1"/>
      <c r="W1253" s="1"/>
      <c r="X1253" s="1"/>
      <c r="Y1253" s="1"/>
    </row>
    <row r="1254" spans="1:25" ht="9.75" customHeight="1">
      <c r="A1254" s="1"/>
      <c r="B1254" s="72"/>
      <c r="C1254" s="124"/>
      <c r="D1254" s="1"/>
      <c r="E1254" s="1"/>
      <c r="F1254" s="1"/>
      <c r="G1254" s="1"/>
      <c r="H1254" s="1"/>
      <c r="I1254" s="1"/>
      <c r="J1254" s="1"/>
      <c r="K1254" s="1"/>
      <c r="L1254" s="1"/>
      <c r="M1254" s="1"/>
      <c r="N1254" s="1"/>
      <c r="O1254" s="1"/>
      <c r="P1254" s="1"/>
      <c r="Q1254" s="1"/>
      <c r="R1254" s="1"/>
      <c r="S1254" s="1"/>
      <c r="T1254" s="1"/>
      <c r="U1254" s="1"/>
      <c r="V1254" s="1"/>
      <c r="W1254" s="1"/>
      <c r="X1254" s="1"/>
      <c r="Y1254" s="1"/>
    </row>
    <row r="1255" spans="1:25" ht="9.75" customHeight="1">
      <c r="A1255" s="1"/>
      <c r="B1255" s="72"/>
      <c r="C1255" s="124"/>
      <c r="D1255" s="1"/>
      <c r="E1255" s="1"/>
      <c r="F1255" s="1"/>
      <c r="G1255" s="1"/>
      <c r="H1255" s="1"/>
      <c r="I1255" s="1"/>
      <c r="J1255" s="1"/>
      <c r="K1255" s="1"/>
      <c r="L1255" s="1"/>
      <c r="M1255" s="1"/>
      <c r="N1255" s="1"/>
      <c r="O1255" s="1"/>
      <c r="P1255" s="1"/>
      <c r="Q1255" s="1"/>
      <c r="R1255" s="1"/>
      <c r="S1255" s="1"/>
      <c r="T1255" s="1"/>
      <c r="U1255" s="1"/>
      <c r="V1255" s="1"/>
      <c r="W1255" s="1"/>
      <c r="X1255" s="1"/>
      <c r="Y1255" s="1"/>
    </row>
    <row r="1256" spans="1:25" ht="9.75" customHeight="1">
      <c r="A1256" s="1"/>
      <c r="B1256" s="72"/>
      <c r="C1256" s="124"/>
      <c r="D1256" s="1"/>
      <c r="E1256" s="1"/>
      <c r="F1256" s="1"/>
      <c r="G1256" s="1"/>
      <c r="H1256" s="1"/>
      <c r="I1256" s="1"/>
      <c r="J1256" s="1"/>
      <c r="K1256" s="1"/>
      <c r="L1256" s="1"/>
      <c r="M1256" s="1"/>
      <c r="N1256" s="1"/>
      <c r="O1256" s="1"/>
      <c r="P1256" s="1"/>
      <c r="Q1256" s="1"/>
      <c r="R1256" s="1"/>
      <c r="S1256" s="1"/>
      <c r="T1256" s="1"/>
      <c r="U1256" s="1"/>
      <c r="V1256" s="1"/>
      <c r="W1256" s="1"/>
      <c r="X1256" s="1"/>
      <c r="Y1256" s="1"/>
    </row>
    <row r="1257" spans="1:25" ht="9.75" customHeight="1">
      <c r="A1257" s="1"/>
      <c r="B1257" s="72"/>
      <c r="C1257" s="124"/>
      <c r="D1257" s="1"/>
      <c r="E1257" s="1"/>
      <c r="F1257" s="1"/>
      <c r="G1257" s="1"/>
      <c r="H1257" s="1"/>
      <c r="I1257" s="1"/>
      <c r="J1257" s="1"/>
      <c r="K1257" s="1"/>
      <c r="L1257" s="1"/>
      <c r="M1257" s="1"/>
      <c r="N1257" s="1"/>
      <c r="O1257" s="1"/>
      <c r="P1257" s="1"/>
      <c r="Q1257" s="1"/>
      <c r="R1257" s="1"/>
      <c r="S1257" s="1"/>
      <c r="T1257" s="1"/>
      <c r="U1257" s="1"/>
      <c r="V1257" s="1"/>
      <c r="W1257" s="1"/>
      <c r="X1257" s="1"/>
      <c r="Y1257" s="1"/>
    </row>
    <row r="1258" spans="1:25" ht="9.75" customHeight="1">
      <c r="A1258" s="1"/>
      <c r="B1258" s="72"/>
      <c r="C1258" s="124"/>
      <c r="D1258" s="1"/>
      <c r="E1258" s="1"/>
      <c r="F1258" s="1"/>
      <c r="G1258" s="1"/>
      <c r="H1258" s="1"/>
      <c r="I1258" s="1"/>
      <c r="J1258" s="1"/>
      <c r="K1258" s="1"/>
      <c r="L1258" s="1"/>
      <c r="M1258" s="1"/>
      <c r="N1258" s="1"/>
      <c r="O1258" s="1"/>
      <c r="P1258" s="1"/>
      <c r="Q1258" s="1"/>
      <c r="R1258" s="1"/>
      <c r="S1258" s="1"/>
      <c r="T1258" s="1"/>
      <c r="U1258" s="1"/>
      <c r="V1258" s="1"/>
      <c r="W1258" s="1"/>
      <c r="X1258" s="1"/>
      <c r="Y1258" s="1"/>
    </row>
    <row r="1259" spans="1:25" ht="9.75" customHeight="1">
      <c r="A1259" s="1"/>
      <c r="B1259" s="72"/>
      <c r="C1259" s="124"/>
      <c r="D1259" s="1"/>
      <c r="E1259" s="1"/>
      <c r="F1259" s="1"/>
      <c r="G1259" s="1"/>
      <c r="H1259" s="1"/>
      <c r="I1259" s="1"/>
      <c r="J1259" s="1"/>
      <c r="K1259" s="1"/>
      <c r="L1259" s="1"/>
      <c r="M1259" s="1"/>
      <c r="N1259" s="1"/>
      <c r="O1259" s="1"/>
      <c r="P1259" s="1"/>
      <c r="Q1259" s="1"/>
      <c r="R1259" s="1"/>
      <c r="S1259" s="1"/>
      <c r="T1259" s="1"/>
      <c r="U1259" s="1"/>
      <c r="V1259" s="1"/>
      <c r="W1259" s="1"/>
      <c r="X1259" s="1"/>
      <c r="Y1259" s="1"/>
    </row>
    <row r="1260" spans="1:25" ht="9.75" customHeight="1">
      <c r="A1260" s="1"/>
      <c r="B1260" s="72"/>
      <c r="C1260" s="124"/>
      <c r="D1260" s="1"/>
      <c r="E1260" s="1"/>
      <c r="F1260" s="1"/>
      <c r="G1260" s="1"/>
      <c r="H1260" s="1"/>
      <c r="I1260" s="1"/>
      <c r="J1260" s="1"/>
      <c r="K1260" s="1"/>
      <c r="L1260" s="1"/>
      <c r="M1260" s="1"/>
      <c r="N1260" s="1"/>
      <c r="O1260" s="1"/>
      <c r="P1260" s="1"/>
      <c r="Q1260" s="1"/>
      <c r="R1260" s="1"/>
      <c r="S1260" s="1"/>
      <c r="T1260" s="1"/>
      <c r="U1260" s="1"/>
      <c r="V1260" s="1"/>
      <c r="W1260" s="1"/>
      <c r="X1260" s="1"/>
      <c r="Y1260" s="1"/>
    </row>
    <row r="1261" spans="1:25" ht="9.75" customHeight="1">
      <c r="A1261" s="1"/>
      <c r="B1261" s="72"/>
      <c r="C1261" s="124"/>
      <c r="D1261" s="1"/>
      <c r="E1261" s="1"/>
      <c r="F1261" s="1"/>
      <c r="G1261" s="1"/>
      <c r="H1261" s="1"/>
      <c r="I1261" s="1"/>
      <c r="J1261" s="1"/>
      <c r="K1261" s="1"/>
      <c r="L1261" s="1"/>
      <c r="M1261" s="1"/>
      <c r="N1261" s="1"/>
      <c r="O1261" s="1"/>
      <c r="P1261" s="1"/>
      <c r="Q1261" s="1"/>
      <c r="R1261" s="1"/>
      <c r="S1261" s="1"/>
      <c r="T1261" s="1"/>
      <c r="U1261" s="1"/>
      <c r="V1261" s="1"/>
      <c r="W1261" s="1"/>
      <c r="X1261" s="1"/>
      <c r="Y1261" s="1"/>
    </row>
    <row r="1262" spans="1:25" ht="9.75" customHeight="1">
      <c r="A1262" s="1"/>
      <c r="B1262" s="72"/>
      <c r="C1262" s="124"/>
      <c r="D1262" s="1"/>
      <c r="E1262" s="1"/>
      <c r="F1262" s="1"/>
      <c r="G1262" s="1"/>
      <c r="H1262" s="1"/>
      <c r="I1262" s="1"/>
      <c r="J1262" s="1"/>
      <c r="K1262" s="1"/>
      <c r="L1262" s="1"/>
      <c r="M1262" s="1"/>
      <c r="N1262" s="1"/>
      <c r="O1262" s="1"/>
      <c r="P1262" s="1"/>
      <c r="Q1262" s="1"/>
      <c r="R1262" s="1"/>
      <c r="S1262" s="1"/>
      <c r="T1262" s="1"/>
      <c r="U1262" s="1"/>
      <c r="V1262" s="1"/>
      <c r="W1262" s="1"/>
      <c r="X1262" s="1"/>
      <c r="Y1262" s="1"/>
    </row>
    <row r="1263" spans="1:25" ht="9.75" customHeight="1">
      <c r="A1263" s="1"/>
      <c r="B1263" s="72"/>
      <c r="C1263" s="124"/>
      <c r="D1263" s="1"/>
      <c r="E1263" s="1"/>
      <c r="F1263" s="1"/>
      <c r="G1263" s="1"/>
      <c r="H1263" s="1"/>
      <c r="I1263" s="1"/>
      <c r="J1263" s="1"/>
      <c r="K1263" s="1"/>
      <c r="L1263" s="1"/>
      <c r="M1263" s="1"/>
      <c r="N1263" s="1"/>
      <c r="O1263" s="1"/>
      <c r="P1263" s="1"/>
      <c r="Q1263" s="1"/>
      <c r="R1263" s="1"/>
      <c r="S1263" s="1"/>
      <c r="T1263" s="1"/>
      <c r="U1263" s="1"/>
      <c r="V1263" s="1"/>
      <c r="W1263" s="1"/>
      <c r="X1263" s="1"/>
      <c r="Y1263" s="1"/>
    </row>
    <row r="1264" spans="1:25" ht="9.75" customHeight="1">
      <c r="A1264" s="1"/>
      <c r="B1264" s="72"/>
      <c r="C1264" s="124"/>
      <c r="D1264" s="1"/>
      <c r="E1264" s="1"/>
      <c r="F1264" s="1"/>
      <c r="G1264" s="1"/>
      <c r="H1264" s="1"/>
      <c r="I1264" s="1"/>
      <c r="J1264" s="1"/>
      <c r="K1264" s="1"/>
      <c r="L1264" s="1"/>
      <c r="M1264" s="1"/>
      <c r="N1264" s="1"/>
      <c r="O1264" s="1"/>
      <c r="P1264" s="1"/>
      <c r="Q1264" s="1"/>
      <c r="R1264" s="1"/>
      <c r="S1264" s="1"/>
      <c r="T1264" s="1"/>
      <c r="U1264" s="1"/>
      <c r="V1264" s="1"/>
      <c r="W1264" s="1"/>
      <c r="X1264" s="1"/>
      <c r="Y1264" s="1"/>
    </row>
    <row r="1265" spans="1:25" ht="9.75" customHeight="1">
      <c r="A1265" s="1"/>
      <c r="B1265" s="72"/>
      <c r="C1265" s="124"/>
      <c r="D1265" s="1"/>
      <c r="E1265" s="1"/>
      <c r="F1265" s="1"/>
      <c r="G1265" s="1"/>
      <c r="H1265" s="1"/>
      <c r="I1265" s="1"/>
      <c r="J1265" s="1"/>
      <c r="K1265" s="1"/>
      <c r="L1265" s="1"/>
      <c r="M1265" s="1"/>
      <c r="N1265" s="1"/>
      <c r="O1265" s="1"/>
      <c r="P1265" s="1"/>
      <c r="Q1265" s="1"/>
      <c r="R1265" s="1"/>
      <c r="S1265" s="1"/>
      <c r="T1265" s="1"/>
      <c r="U1265" s="1"/>
      <c r="V1265" s="1"/>
      <c r="W1265" s="1"/>
      <c r="X1265" s="1"/>
      <c r="Y1265" s="1"/>
    </row>
    <row r="1266" spans="1:25" ht="9.75" customHeight="1">
      <c r="A1266" s="1"/>
      <c r="B1266" s="72"/>
      <c r="C1266" s="124"/>
      <c r="D1266" s="1"/>
      <c r="E1266" s="1"/>
      <c r="F1266" s="1"/>
      <c r="G1266" s="1"/>
      <c r="H1266" s="1"/>
      <c r="I1266" s="1"/>
      <c r="J1266" s="1"/>
      <c r="K1266" s="1"/>
      <c r="L1266" s="1"/>
      <c r="M1266" s="1"/>
      <c r="N1266" s="1"/>
      <c r="O1266" s="1"/>
      <c r="P1266" s="1"/>
      <c r="Q1266" s="1"/>
      <c r="R1266" s="1"/>
      <c r="S1266" s="1"/>
      <c r="T1266" s="1"/>
      <c r="U1266" s="1"/>
      <c r="V1266" s="1"/>
      <c r="W1266" s="1"/>
      <c r="X1266" s="1"/>
      <c r="Y1266" s="1"/>
    </row>
    <row r="1267" spans="1:25" ht="9.75" customHeight="1">
      <c r="A1267" s="1"/>
      <c r="B1267" s="72"/>
      <c r="C1267" s="124"/>
      <c r="D1267" s="1"/>
      <c r="E1267" s="1"/>
      <c r="F1267" s="1"/>
      <c r="G1267" s="1"/>
      <c r="H1267" s="1"/>
      <c r="I1267" s="1"/>
      <c r="J1267" s="1"/>
      <c r="K1267" s="1"/>
      <c r="L1267" s="1"/>
      <c r="M1267" s="1"/>
      <c r="N1267" s="1"/>
      <c r="O1267" s="1"/>
      <c r="P1267" s="1"/>
      <c r="Q1267" s="1"/>
      <c r="R1267" s="1"/>
      <c r="S1267" s="1"/>
      <c r="T1267" s="1"/>
      <c r="U1267" s="1"/>
      <c r="V1267" s="1"/>
      <c r="W1267" s="1"/>
      <c r="X1267" s="1"/>
      <c r="Y1267" s="1"/>
    </row>
    <row r="1268" spans="1:25" ht="9.75" customHeight="1">
      <c r="A1268" s="1"/>
      <c r="B1268" s="72"/>
      <c r="C1268" s="124"/>
      <c r="D1268" s="1"/>
      <c r="E1268" s="1"/>
      <c r="F1268" s="1"/>
      <c r="G1268" s="1"/>
      <c r="H1268" s="1"/>
      <c r="I1268" s="1"/>
      <c r="J1268" s="1"/>
      <c r="K1268" s="1"/>
      <c r="L1268" s="1"/>
      <c r="M1268" s="1"/>
      <c r="N1268" s="1"/>
      <c r="O1268" s="1"/>
      <c r="P1268" s="1"/>
      <c r="Q1268" s="1"/>
      <c r="R1268" s="1"/>
      <c r="S1268" s="1"/>
      <c r="T1268" s="1"/>
      <c r="U1268" s="1"/>
      <c r="V1268" s="1"/>
      <c r="W1268" s="1"/>
      <c r="X1268" s="1"/>
      <c r="Y1268" s="1"/>
    </row>
    <row r="1269" spans="1:25" ht="9.75" customHeight="1">
      <c r="A1269" s="1"/>
      <c r="B1269" s="72"/>
      <c r="C1269" s="124"/>
      <c r="D1269" s="1"/>
      <c r="E1269" s="1"/>
      <c r="F1269" s="1"/>
      <c r="G1269" s="1"/>
      <c r="H1269" s="1"/>
      <c r="I1269" s="1"/>
      <c r="J1269" s="1"/>
      <c r="K1269" s="1"/>
      <c r="L1269" s="1"/>
      <c r="M1269" s="1"/>
      <c r="N1269" s="1"/>
      <c r="O1269" s="1"/>
      <c r="P1269" s="1"/>
      <c r="Q1269" s="1"/>
      <c r="R1269" s="1"/>
      <c r="S1269" s="1"/>
      <c r="T1269" s="1"/>
      <c r="U1269" s="1"/>
      <c r="V1269" s="1"/>
      <c r="W1269" s="1"/>
      <c r="X1269" s="1"/>
      <c r="Y1269" s="1"/>
    </row>
    <row r="1270" spans="1:25" ht="9.75" customHeight="1">
      <c r="A1270" s="1"/>
      <c r="B1270" s="72"/>
      <c r="C1270" s="124"/>
      <c r="D1270" s="1"/>
      <c r="E1270" s="1"/>
      <c r="F1270" s="1"/>
      <c r="G1270" s="1"/>
      <c r="H1270" s="1"/>
      <c r="I1270" s="1"/>
      <c r="J1270" s="1"/>
      <c r="K1270" s="1"/>
      <c r="L1270" s="1"/>
      <c r="M1270" s="1"/>
      <c r="N1270" s="1"/>
      <c r="O1270" s="1"/>
      <c r="P1270" s="1"/>
      <c r="Q1270" s="1"/>
      <c r="R1270" s="1"/>
      <c r="S1270" s="1"/>
      <c r="T1270" s="1"/>
      <c r="U1270" s="1"/>
      <c r="V1270" s="1"/>
      <c r="W1270" s="1"/>
      <c r="X1270" s="1"/>
      <c r="Y1270" s="1"/>
    </row>
    <row r="1271" spans="1:25" ht="9.75" customHeight="1">
      <c r="A1271" s="1"/>
      <c r="B1271" s="72"/>
      <c r="C1271" s="124"/>
      <c r="D1271" s="1"/>
      <c r="E1271" s="1"/>
      <c r="F1271" s="1"/>
      <c r="G1271" s="1"/>
      <c r="H1271" s="1"/>
      <c r="I1271" s="1"/>
      <c r="J1271" s="1"/>
      <c r="K1271" s="1"/>
      <c r="L1271" s="1"/>
      <c r="M1271" s="1"/>
      <c r="N1271" s="1"/>
      <c r="O1271" s="1"/>
      <c r="P1271" s="1"/>
      <c r="Q1271" s="1"/>
      <c r="R1271" s="1"/>
      <c r="S1271" s="1"/>
      <c r="T1271" s="1"/>
      <c r="U1271" s="1"/>
      <c r="V1271" s="1"/>
      <c r="W1271" s="1"/>
      <c r="X1271" s="1"/>
      <c r="Y1271" s="1"/>
    </row>
    <row r="1272" spans="1:25" ht="9.75" customHeight="1">
      <c r="A1272" s="1"/>
      <c r="B1272" s="72"/>
      <c r="C1272" s="124"/>
      <c r="D1272" s="1"/>
      <c r="E1272" s="1"/>
      <c r="F1272" s="1"/>
      <c r="G1272" s="1"/>
      <c r="H1272" s="1"/>
      <c r="I1272" s="1"/>
      <c r="J1272" s="1"/>
      <c r="K1272" s="1"/>
      <c r="L1272" s="1"/>
      <c r="M1272" s="1"/>
      <c r="N1272" s="1"/>
      <c r="O1272" s="1"/>
      <c r="P1272" s="1"/>
      <c r="Q1272" s="1"/>
      <c r="R1272" s="1"/>
      <c r="S1272" s="1"/>
      <c r="T1272" s="1"/>
      <c r="U1272" s="1"/>
      <c r="V1272" s="1"/>
      <c r="W1272" s="1"/>
      <c r="X1272" s="1"/>
      <c r="Y1272" s="1"/>
    </row>
    <row r="1273" spans="1:25" ht="9.75" customHeight="1">
      <c r="A1273" s="1"/>
      <c r="B1273" s="72"/>
      <c r="C1273" s="124"/>
      <c r="D1273" s="1"/>
      <c r="E1273" s="1"/>
      <c r="F1273" s="1"/>
      <c r="G1273" s="1"/>
      <c r="H1273" s="1"/>
      <c r="I1273" s="1"/>
      <c r="J1273" s="1"/>
      <c r="K1273" s="1"/>
      <c r="L1273" s="1"/>
      <c r="M1273" s="1"/>
      <c r="N1273" s="1"/>
      <c r="O1273" s="1"/>
      <c r="P1273" s="1"/>
      <c r="Q1273" s="1"/>
      <c r="R1273" s="1"/>
      <c r="S1273" s="1"/>
      <c r="T1273" s="1"/>
      <c r="U1273" s="1"/>
      <c r="V1273" s="1"/>
      <c r="W1273" s="1"/>
      <c r="X1273" s="1"/>
      <c r="Y1273" s="1"/>
    </row>
    <row r="1274" spans="1:25" ht="9.75" customHeight="1">
      <c r="A1274" s="1"/>
      <c r="B1274" s="72"/>
      <c r="C1274" s="124"/>
      <c r="D1274" s="1"/>
      <c r="E1274" s="1"/>
      <c r="F1274" s="1"/>
      <c r="G1274" s="1"/>
      <c r="H1274" s="1"/>
      <c r="I1274" s="1"/>
      <c r="J1274" s="1"/>
      <c r="K1274" s="1"/>
      <c r="L1274" s="1"/>
      <c r="M1274" s="1"/>
      <c r="N1274" s="1"/>
      <c r="O1274" s="1"/>
      <c r="P1274" s="1"/>
      <c r="Q1274" s="1"/>
      <c r="R1274" s="1"/>
      <c r="S1274" s="1"/>
      <c r="T1274" s="1"/>
      <c r="U1274" s="1"/>
      <c r="V1274" s="1"/>
      <c r="W1274" s="1"/>
      <c r="X1274" s="1"/>
      <c r="Y1274" s="1"/>
    </row>
    <row r="1275" spans="1:25" ht="9.75" customHeight="1">
      <c r="A1275" s="1"/>
      <c r="B1275" s="72"/>
      <c r="C1275" s="124"/>
      <c r="D1275" s="1"/>
      <c r="E1275" s="1"/>
      <c r="F1275" s="1"/>
      <c r="G1275" s="1"/>
      <c r="H1275" s="1"/>
      <c r="I1275" s="1"/>
      <c r="J1275" s="1"/>
      <c r="K1275" s="1"/>
      <c r="L1275" s="1"/>
      <c r="M1275" s="1"/>
      <c r="N1275" s="1"/>
      <c r="O1275" s="1"/>
      <c r="P1275" s="1"/>
      <c r="Q1275" s="1"/>
      <c r="R1275" s="1"/>
      <c r="S1275" s="1"/>
      <c r="T1275" s="1"/>
      <c r="U1275" s="1"/>
      <c r="V1275" s="1"/>
      <c r="W1275" s="1"/>
      <c r="X1275" s="1"/>
      <c r="Y1275" s="1"/>
    </row>
    <row r="1276" spans="1:25" ht="9.75" customHeight="1">
      <c r="A1276" s="1"/>
      <c r="B1276" s="72"/>
      <c r="C1276" s="124"/>
      <c r="D1276" s="1"/>
      <c r="E1276" s="1"/>
      <c r="F1276" s="1"/>
      <c r="G1276" s="1"/>
      <c r="H1276" s="1"/>
      <c r="I1276" s="1"/>
      <c r="J1276" s="1"/>
      <c r="K1276" s="1"/>
      <c r="L1276" s="1"/>
      <c r="M1276" s="1"/>
      <c r="N1276" s="1"/>
      <c r="O1276" s="1"/>
      <c r="P1276" s="1"/>
      <c r="Q1276" s="1"/>
      <c r="R1276" s="1"/>
      <c r="S1276" s="1"/>
      <c r="T1276" s="1"/>
      <c r="U1276" s="1"/>
      <c r="V1276" s="1"/>
      <c r="W1276" s="1"/>
      <c r="X1276" s="1"/>
      <c r="Y1276" s="1"/>
    </row>
    <row r="1277" spans="1:25" ht="9.75" customHeight="1">
      <c r="A1277" s="1"/>
      <c r="B1277" s="72"/>
      <c r="C1277" s="124"/>
      <c r="D1277" s="1"/>
      <c r="E1277" s="1"/>
      <c r="F1277" s="1"/>
      <c r="G1277" s="1"/>
      <c r="H1277" s="1"/>
      <c r="I1277" s="1"/>
      <c r="J1277" s="1"/>
      <c r="K1277" s="1"/>
      <c r="L1277" s="1"/>
      <c r="M1277" s="1"/>
      <c r="N1277" s="1"/>
      <c r="O1277" s="1"/>
      <c r="P1277" s="1"/>
      <c r="Q1277" s="1"/>
      <c r="R1277" s="1"/>
      <c r="S1277" s="1"/>
      <c r="T1277" s="1"/>
      <c r="U1277" s="1"/>
      <c r="V1277" s="1"/>
      <c r="W1277" s="1"/>
      <c r="X1277" s="1"/>
      <c r="Y1277" s="1"/>
    </row>
    <row r="1278" spans="1:25" ht="9.75" customHeight="1">
      <c r="A1278" s="1"/>
      <c r="B1278" s="72"/>
      <c r="C1278" s="124"/>
      <c r="D1278" s="1"/>
      <c r="E1278" s="1"/>
      <c r="F1278" s="1"/>
      <c r="G1278" s="1"/>
      <c r="H1278" s="1"/>
      <c r="I1278" s="1"/>
      <c r="J1278" s="1"/>
      <c r="K1278" s="1"/>
      <c r="L1278" s="1"/>
      <c r="M1278" s="1"/>
      <c r="N1278" s="1"/>
      <c r="O1278" s="1"/>
      <c r="P1278" s="1"/>
      <c r="Q1278" s="1"/>
      <c r="R1278" s="1"/>
      <c r="S1278" s="1"/>
      <c r="T1278" s="1"/>
      <c r="U1278" s="1"/>
      <c r="V1278" s="1"/>
      <c r="W1278" s="1"/>
      <c r="X1278" s="1"/>
      <c r="Y1278" s="1"/>
    </row>
    <row r="1279" spans="1:25" ht="9.75" customHeight="1">
      <c r="A1279" s="1"/>
      <c r="B1279" s="72"/>
      <c r="C1279" s="124"/>
      <c r="D1279" s="1"/>
      <c r="E1279" s="1"/>
      <c r="F1279" s="1"/>
      <c r="G1279" s="1"/>
      <c r="H1279" s="1"/>
      <c r="I1279" s="1"/>
      <c r="J1279" s="1"/>
      <c r="K1279" s="1"/>
      <c r="L1279" s="1"/>
      <c r="M1279" s="1"/>
      <c r="N1279" s="1"/>
      <c r="O1279" s="1"/>
      <c r="P1279" s="1"/>
      <c r="Q1279" s="1"/>
      <c r="R1279" s="1"/>
      <c r="S1279" s="1"/>
      <c r="T1279" s="1"/>
      <c r="U1279" s="1"/>
      <c r="V1279" s="1"/>
      <c r="W1279" s="1"/>
      <c r="X1279" s="1"/>
      <c r="Y1279" s="1"/>
    </row>
    <row r="1280" spans="1:25" ht="9.75" customHeight="1">
      <c r="A1280" s="1"/>
      <c r="B1280" s="72"/>
      <c r="C1280" s="124"/>
      <c r="D1280" s="1"/>
      <c r="E1280" s="1"/>
      <c r="F1280" s="1"/>
      <c r="G1280" s="1"/>
      <c r="H1280" s="1"/>
      <c r="I1280" s="1"/>
      <c r="J1280" s="1"/>
      <c r="K1280" s="1"/>
      <c r="L1280" s="1"/>
      <c r="M1280" s="1"/>
      <c r="N1280" s="1"/>
      <c r="O1280" s="1"/>
      <c r="P1280" s="1"/>
      <c r="Q1280" s="1"/>
      <c r="R1280" s="1"/>
      <c r="S1280" s="1"/>
      <c r="T1280" s="1"/>
      <c r="U1280" s="1"/>
      <c r="V1280" s="1"/>
      <c r="W1280" s="1"/>
      <c r="X1280" s="1"/>
      <c r="Y1280" s="1"/>
    </row>
    <row r="1281" spans="1:25" ht="9.75" customHeight="1">
      <c r="A1281" s="1"/>
      <c r="B1281" s="72"/>
      <c r="C1281" s="124"/>
      <c r="D1281" s="1"/>
      <c r="E1281" s="1"/>
      <c r="F1281" s="1"/>
      <c r="G1281" s="1"/>
      <c r="H1281" s="1"/>
      <c r="I1281" s="1"/>
      <c r="J1281" s="1"/>
      <c r="K1281" s="1"/>
      <c r="L1281" s="1"/>
      <c r="M1281" s="1"/>
      <c r="N1281" s="1"/>
      <c r="O1281" s="1"/>
      <c r="P1281" s="1"/>
      <c r="Q1281" s="1"/>
      <c r="R1281" s="1"/>
      <c r="S1281" s="1"/>
      <c r="T1281" s="1"/>
      <c r="U1281" s="1"/>
      <c r="V1281" s="1"/>
      <c r="W1281" s="1"/>
      <c r="X1281" s="1"/>
      <c r="Y1281" s="1"/>
    </row>
    <row r="1282" spans="1:25" ht="9.75" customHeight="1">
      <c r="A1282" s="1"/>
      <c r="B1282" s="72"/>
      <c r="C1282" s="124"/>
      <c r="D1282" s="1"/>
      <c r="E1282" s="1"/>
      <c r="F1282" s="1"/>
      <c r="G1282" s="1"/>
      <c r="H1282" s="1"/>
      <c r="I1282" s="1"/>
      <c r="J1282" s="1"/>
      <c r="K1282" s="1"/>
      <c r="L1282" s="1"/>
      <c r="M1282" s="1"/>
      <c r="N1282" s="1"/>
      <c r="O1282" s="1"/>
      <c r="P1282" s="1"/>
      <c r="Q1282" s="1"/>
      <c r="R1282" s="1"/>
      <c r="S1282" s="1"/>
      <c r="T1282" s="1"/>
      <c r="U1282" s="1"/>
      <c r="V1282" s="1"/>
      <c r="W1282" s="1"/>
      <c r="X1282" s="1"/>
      <c r="Y1282" s="1"/>
    </row>
    <row r="1283" spans="1:25" ht="9.75" customHeight="1">
      <c r="A1283" s="1"/>
      <c r="B1283" s="72"/>
      <c r="C1283" s="124"/>
      <c r="D1283" s="1"/>
      <c r="E1283" s="1"/>
      <c r="F1283" s="1"/>
      <c r="G1283" s="1"/>
      <c r="H1283" s="1"/>
      <c r="I1283" s="1"/>
      <c r="J1283" s="1"/>
      <c r="K1283" s="1"/>
      <c r="L1283" s="1"/>
      <c r="M1283" s="1"/>
      <c r="N1283" s="1"/>
      <c r="O1283" s="1"/>
      <c r="P1283" s="1"/>
      <c r="Q1283" s="1"/>
      <c r="R1283" s="1"/>
      <c r="S1283" s="1"/>
      <c r="T1283" s="1"/>
      <c r="U1283" s="1"/>
      <c r="V1283" s="1"/>
      <c r="W1283" s="1"/>
      <c r="X1283" s="1"/>
      <c r="Y1283" s="1"/>
    </row>
    <row r="1284" spans="1:25" ht="9.75" customHeight="1">
      <c r="A1284" s="1"/>
      <c r="B1284" s="72"/>
      <c r="C1284" s="124"/>
      <c r="D1284" s="1"/>
      <c r="E1284" s="1"/>
      <c r="F1284" s="1"/>
      <c r="G1284" s="1"/>
      <c r="H1284" s="1"/>
      <c r="I1284" s="1"/>
      <c r="J1284" s="1"/>
      <c r="K1284" s="1"/>
      <c r="L1284" s="1"/>
      <c r="M1284" s="1"/>
      <c r="N1284" s="1"/>
      <c r="O1284" s="1"/>
      <c r="P1284" s="1"/>
      <c r="Q1284" s="1"/>
      <c r="R1284" s="1"/>
      <c r="S1284" s="1"/>
      <c r="T1284" s="1"/>
      <c r="U1284" s="1"/>
      <c r="V1284" s="1"/>
      <c r="W1284" s="1"/>
      <c r="X1284" s="1"/>
      <c r="Y1284" s="1"/>
    </row>
    <row r="1285" spans="1:25" ht="9.75" customHeight="1">
      <c r="A1285" s="1"/>
      <c r="B1285" s="72"/>
      <c r="C1285" s="124"/>
      <c r="D1285" s="1"/>
      <c r="E1285" s="1"/>
      <c r="F1285" s="1"/>
      <c r="G1285" s="1"/>
      <c r="H1285" s="1"/>
      <c r="I1285" s="1"/>
      <c r="J1285" s="1"/>
      <c r="K1285" s="1"/>
      <c r="L1285" s="1"/>
      <c r="M1285" s="1"/>
      <c r="N1285" s="1"/>
      <c r="O1285" s="1"/>
      <c r="P1285" s="1"/>
      <c r="Q1285" s="1"/>
      <c r="R1285" s="1"/>
      <c r="S1285" s="1"/>
      <c r="T1285" s="1"/>
      <c r="U1285" s="1"/>
      <c r="V1285" s="1"/>
      <c r="W1285" s="1"/>
      <c r="X1285" s="1"/>
      <c r="Y1285" s="1"/>
    </row>
    <row r="1286" spans="1:25" ht="9.75" customHeight="1">
      <c r="A1286" s="1"/>
      <c r="B1286" s="72"/>
      <c r="C1286" s="124"/>
      <c r="D1286" s="1"/>
      <c r="E1286" s="1"/>
      <c r="F1286" s="1"/>
      <c r="G1286" s="1"/>
      <c r="H1286" s="1"/>
      <c r="I1286" s="1"/>
      <c r="J1286" s="1"/>
      <c r="K1286" s="1"/>
      <c r="L1286" s="1"/>
      <c r="M1286" s="1"/>
      <c r="N1286" s="1"/>
      <c r="O1286" s="1"/>
      <c r="P1286" s="1"/>
      <c r="Q1286" s="1"/>
      <c r="R1286" s="1"/>
      <c r="S1286" s="1"/>
      <c r="T1286" s="1"/>
      <c r="U1286" s="1"/>
      <c r="V1286" s="1"/>
      <c r="W1286" s="1"/>
      <c r="X1286" s="1"/>
      <c r="Y1286" s="1"/>
    </row>
    <row r="1287" spans="1:25" ht="9.75" customHeight="1">
      <c r="A1287" s="1"/>
      <c r="B1287" s="72"/>
      <c r="C1287" s="124"/>
      <c r="D1287" s="1"/>
      <c r="E1287" s="1"/>
      <c r="F1287" s="1"/>
      <c r="G1287" s="1"/>
      <c r="H1287" s="1"/>
      <c r="I1287" s="1"/>
      <c r="J1287" s="1"/>
      <c r="K1287" s="1"/>
      <c r="L1287" s="1"/>
      <c r="M1287" s="1"/>
      <c r="N1287" s="1"/>
      <c r="O1287" s="1"/>
      <c r="P1287" s="1"/>
      <c r="Q1287" s="1"/>
      <c r="R1287" s="1"/>
      <c r="S1287" s="1"/>
      <c r="T1287" s="1"/>
      <c r="U1287" s="1"/>
      <c r="V1287" s="1"/>
      <c r="W1287" s="1"/>
      <c r="X1287" s="1"/>
      <c r="Y1287" s="1"/>
    </row>
    <row r="1288" spans="1:25" ht="9.75" customHeight="1">
      <c r="A1288" s="1"/>
      <c r="B1288" s="72"/>
      <c r="C1288" s="124"/>
      <c r="D1288" s="1"/>
      <c r="E1288" s="1"/>
      <c r="F1288" s="1"/>
      <c r="G1288" s="1"/>
      <c r="H1288" s="1"/>
      <c r="I1288" s="1"/>
      <c r="J1288" s="1"/>
      <c r="K1288" s="1"/>
      <c r="L1288" s="1"/>
      <c r="M1288" s="1"/>
      <c r="N1288" s="1"/>
      <c r="O1288" s="1"/>
      <c r="P1288" s="1"/>
      <c r="Q1288" s="1"/>
      <c r="R1288" s="1"/>
      <c r="S1288" s="1"/>
      <c r="T1288" s="1"/>
      <c r="U1288" s="1"/>
      <c r="V1288" s="1"/>
      <c r="W1288" s="1"/>
      <c r="X1288" s="1"/>
      <c r="Y1288" s="1"/>
    </row>
    <row r="1289" spans="1:25" ht="9.75" customHeight="1">
      <c r="A1289" s="1"/>
      <c r="B1289" s="72"/>
      <c r="C1289" s="124"/>
      <c r="D1289" s="1"/>
      <c r="E1289" s="1"/>
      <c r="F1289" s="1"/>
      <c r="G1289" s="1"/>
      <c r="H1289" s="1"/>
      <c r="I1289" s="1"/>
      <c r="J1289" s="1"/>
      <c r="K1289" s="1"/>
      <c r="L1289" s="1"/>
      <c r="M1289" s="1"/>
      <c r="N1289" s="1"/>
      <c r="O1289" s="1"/>
      <c r="P1289" s="1"/>
      <c r="Q1289" s="1"/>
      <c r="R1289" s="1"/>
      <c r="S1289" s="1"/>
      <c r="T1289" s="1"/>
      <c r="U1289" s="1"/>
      <c r="V1289" s="1"/>
      <c r="W1289" s="1"/>
      <c r="X1289" s="1"/>
      <c r="Y1289" s="1"/>
    </row>
    <row r="1290" spans="1:25" ht="9.75" customHeight="1">
      <c r="A1290" s="1"/>
      <c r="B1290" s="72"/>
      <c r="C1290" s="124"/>
      <c r="D1290" s="1"/>
      <c r="E1290" s="1"/>
      <c r="F1290" s="1"/>
      <c r="G1290" s="1"/>
      <c r="H1290" s="1"/>
      <c r="I1290" s="1"/>
      <c r="J1290" s="1"/>
      <c r="K1290" s="1"/>
      <c r="L1290" s="1"/>
      <c r="M1290" s="1"/>
      <c r="N1290" s="1"/>
      <c r="O1290" s="1"/>
      <c r="P1290" s="1"/>
      <c r="Q1290" s="1"/>
      <c r="R1290" s="1"/>
      <c r="S1290" s="1"/>
      <c r="T1290" s="1"/>
      <c r="U1290" s="1"/>
      <c r="V1290" s="1"/>
      <c r="W1290" s="1"/>
      <c r="X1290" s="1"/>
      <c r="Y1290" s="1"/>
    </row>
    <row r="1291" spans="1:25" ht="9.75" customHeight="1">
      <c r="A1291" s="1"/>
      <c r="B1291" s="72"/>
      <c r="C1291" s="124"/>
      <c r="D1291" s="1"/>
      <c r="E1291" s="1"/>
      <c r="F1291" s="1"/>
      <c r="G1291" s="1"/>
      <c r="H1291" s="1"/>
      <c r="I1291" s="1"/>
      <c r="J1291" s="1"/>
      <c r="K1291" s="1"/>
      <c r="L1291" s="1"/>
      <c r="M1291" s="1"/>
      <c r="N1291" s="1"/>
      <c r="O1291" s="1"/>
      <c r="P1291" s="1"/>
      <c r="Q1291" s="1"/>
      <c r="R1291" s="1"/>
      <c r="S1291" s="1"/>
      <c r="T1291" s="1"/>
      <c r="U1291" s="1"/>
      <c r="V1291" s="1"/>
      <c r="W1291" s="1"/>
      <c r="X1291" s="1"/>
      <c r="Y1291" s="1"/>
    </row>
    <row r="1292" spans="1:25" ht="9.75" customHeight="1">
      <c r="A1292" s="1"/>
      <c r="B1292" s="72"/>
      <c r="C1292" s="124"/>
      <c r="D1292" s="1"/>
      <c r="E1292" s="1"/>
      <c r="F1292" s="1"/>
      <c r="G1292" s="1"/>
      <c r="H1292" s="1"/>
      <c r="I1292" s="1"/>
      <c r="J1292" s="1"/>
      <c r="K1292" s="1"/>
      <c r="L1292" s="1"/>
      <c r="M1292" s="1"/>
      <c r="N1292" s="1"/>
      <c r="O1292" s="1"/>
      <c r="P1292" s="1"/>
      <c r="Q1292" s="1"/>
      <c r="R1292" s="1"/>
      <c r="S1292" s="1"/>
      <c r="T1292" s="1"/>
      <c r="U1292" s="1"/>
      <c r="V1292" s="1"/>
      <c r="W1292" s="1"/>
      <c r="X1292" s="1"/>
      <c r="Y1292" s="1"/>
    </row>
    <row r="1293" spans="1:25" ht="9.75" customHeight="1">
      <c r="A1293" s="1"/>
      <c r="B1293" s="72"/>
      <c r="C1293" s="124"/>
      <c r="D1293" s="1"/>
      <c r="E1293" s="1"/>
      <c r="F1293" s="1"/>
      <c r="G1293" s="1"/>
      <c r="H1293" s="1"/>
      <c r="I1293" s="1"/>
      <c r="J1293" s="1"/>
      <c r="K1293" s="1"/>
      <c r="L1293" s="1"/>
      <c r="M1293" s="1"/>
      <c r="N1293" s="1"/>
      <c r="O1293" s="1"/>
      <c r="P1293" s="1"/>
      <c r="Q1293" s="1"/>
      <c r="R1293" s="1"/>
      <c r="S1293" s="1"/>
      <c r="T1293" s="1"/>
      <c r="U1293" s="1"/>
      <c r="V1293" s="1"/>
      <c r="W1293" s="1"/>
      <c r="X1293" s="1"/>
      <c r="Y1293" s="1"/>
    </row>
    <row r="1294" spans="1:25" ht="9.75" customHeight="1">
      <c r="A1294" s="1"/>
      <c r="B1294" s="72"/>
      <c r="C1294" s="124"/>
      <c r="D1294" s="1"/>
      <c r="E1294" s="1"/>
      <c r="F1294" s="1"/>
      <c r="G1294" s="1"/>
      <c r="H1294" s="1"/>
      <c r="I1294" s="1"/>
      <c r="J1294" s="1"/>
      <c r="K1294" s="1"/>
      <c r="L1294" s="1"/>
      <c r="M1294" s="1"/>
      <c r="N1294" s="1"/>
      <c r="O1294" s="1"/>
      <c r="P1294" s="1"/>
      <c r="Q1294" s="1"/>
      <c r="R1294" s="1"/>
      <c r="S1294" s="1"/>
      <c r="T1294" s="1"/>
      <c r="U1294" s="1"/>
      <c r="V1294" s="1"/>
      <c r="W1294" s="1"/>
      <c r="X1294" s="1"/>
      <c r="Y1294" s="1"/>
    </row>
    <row r="1295" spans="1:25" ht="9.75" customHeight="1">
      <c r="A1295" s="1"/>
      <c r="B1295" s="72"/>
      <c r="C1295" s="124"/>
      <c r="D1295" s="1"/>
      <c r="E1295" s="1"/>
      <c r="F1295" s="1"/>
      <c r="G1295" s="1"/>
      <c r="H1295" s="1"/>
      <c r="I1295" s="1"/>
      <c r="J1295" s="1"/>
      <c r="K1295" s="1"/>
      <c r="L1295" s="1"/>
      <c r="M1295" s="1"/>
      <c r="N1295" s="1"/>
      <c r="O1295" s="1"/>
      <c r="P1295" s="1"/>
      <c r="Q1295" s="1"/>
      <c r="R1295" s="1"/>
      <c r="S1295" s="1"/>
      <c r="T1295" s="1"/>
      <c r="U1295" s="1"/>
      <c r="V1295" s="1"/>
      <c r="W1295" s="1"/>
      <c r="X1295" s="1"/>
      <c r="Y1295" s="1"/>
    </row>
    <row r="1296" spans="1:25" ht="9.75" customHeight="1">
      <c r="A1296" s="1"/>
      <c r="B1296" s="72"/>
      <c r="C1296" s="124"/>
      <c r="D1296" s="1"/>
      <c r="E1296" s="1"/>
      <c r="F1296" s="1"/>
      <c r="G1296" s="1"/>
      <c r="H1296" s="1"/>
      <c r="I1296" s="1"/>
      <c r="J1296" s="1"/>
      <c r="K1296" s="1"/>
      <c r="L1296" s="1"/>
      <c r="M1296" s="1"/>
      <c r="N1296" s="1"/>
      <c r="O1296" s="1"/>
      <c r="P1296" s="1"/>
      <c r="Q1296" s="1"/>
      <c r="R1296" s="1"/>
      <c r="S1296" s="1"/>
      <c r="T1296" s="1"/>
      <c r="U1296" s="1"/>
      <c r="V1296" s="1"/>
      <c r="W1296" s="1"/>
      <c r="X1296" s="1"/>
      <c r="Y1296" s="1"/>
    </row>
    <row r="1297" spans="1:25" ht="9.75" customHeight="1">
      <c r="A1297" s="1"/>
      <c r="B1297" s="72"/>
      <c r="C1297" s="124"/>
      <c r="D1297" s="1"/>
      <c r="E1297" s="1"/>
      <c r="F1297" s="1"/>
      <c r="G1297" s="1"/>
      <c r="H1297" s="1"/>
      <c r="I1297" s="1"/>
      <c r="J1297" s="1"/>
      <c r="K1297" s="1"/>
      <c r="L1297" s="1"/>
      <c r="M1297" s="1"/>
      <c r="N1297" s="1"/>
      <c r="O1297" s="1"/>
      <c r="P1297" s="1"/>
      <c r="Q1297" s="1"/>
      <c r="R1297" s="1"/>
      <c r="S1297" s="1"/>
      <c r="T1297" s="1"/>
      <c r="U1297" s="1"/>
      <c r="V1297" s="1"/>
      <c r="W1297" s="1"/>
      <c r="X1297" s="1"/>
      <c r="Y1297" s="1"/>
    </row>
    <row r="1298" spans="1:25" ht="9.75" customHeight="1">
      <c r="A1298" s="1"/>
      <c r="B1298" s="72"/>
      <c r="C1298" s="124"/>
      <c r="D1298" s="1"/>
      <c r="E1298" s="1"/>
      <c r="F1298" s="1"/>
      <c r="G1298" s="1"/>
      <c r="H1298" s="1"/>
      <c r="I1298" s="1"/>
      <c r="J1298" s="1"/>
      <c r="K1298" s="1"/>
      <c r="L1298" s="1"/>
      <c r="M1298" s="1"/>
      <c r="N1298" s="1"/>
      <c r="O1298" s="1"/>
      <c r="P1298" s="1"/>
      <c r="Q1298" s="1"/>
      <c r="R1298" s="1"/>
      <c r="S1298" s="1"/>
      <c r="T1298" s="1"/>
      <c r="U1298" s="1"/>
      <c r="V1298" s="1"/>
      <c r="W1298" s="1"/>
      <c r="X1298" s="1"/>
      <c r="Y1298" s="1"/>
    </row>
    <row r="1299" spans="1:25" ht="9.75" customHeight="1">
      <c r="A1299" s="1"/>
      <c r="B1299" s="72"/>
      <c r="C1299" s="124"/>
      <c r="D1299" s="1"/>
      <c r="E1299" s="1"/>
      <c r="F1299" s="1"/>
      <c r="G1299" s="1"/>
      <c r="H1299" s="1"/>
      <c r="I1299" s="1"/>
      <c r="J1299" s="1"/>
      <c r="K1299" s="1"/>
      <c r="L1299" s="1"/>
      <c r="M1299" s="1"/>
      <c r="N1299" s="1"/>
      <c r="O1299" s="1"/>
      <c r="P1299" s="1"/>
      <c r="Q1299" s="1"/>
      <c r="R1299" s="1"/>
      <c r="S1299" s="1"/>
      <c r="T1299" s="1"/>
      <c r="U1299" s="1"/>
      <c r="V1299" s="1"/>
      <c r="W1299" s="1"/>
      <c r="X1299" s="1"/>
      <c r="Y1299" s="1"/>
    </row>
    <row r="1300" spans="1:25" ht="9.75" customHeight="1">
      <c r="A1300" s="1"/>
      <c r="B1300" s="72"/>
      <c r="C1300" s="124"/>
      <c r="D1300" s="1"/>
      <c r="E1300" s="1"/>
      <c r="F1300" s="1"/>
      <c r="G1300" s="1"/>
      <c r="H1300" s="1"/>
      <c r="I1300" s="1"/>
      <c r="J1300" s="1"/>
      <c r="K1300" s="1"/>
      <c r="L1300" s="1"/>
      <c r="M1300" s="1"/>
      <c r="N1300" s="1"/>
      <c r="O1300" s="1"/>
      <c r="P1300" s="1"/>
      <c r="Q1300" s="1"/>
      <c r="R1300" s="1"/>
      <c r="S1300" s="1"/>
      <c r="T1300" s="1"/>
      <c r="U1300" s="1"/>
      <c r="V1300" s="1"/>
      <c r="W1300" s="1"/>
      <c r="X1300" s="1"/>
      <c r="Y1300" s="1"/>
    </row>
    <row r="1301" spans="1:25" ht="9.75" customHeight="1">
      <c r="A1301" s="1"/>
      <c r="B1301" s="72"/>
      <c r="C1301" s="124"/>
      <c r="D1301" s="1"/>
      <c r="E1301" s="1"/>
      <c r="F1301" s="1"/>
      <c r="G1301" s="1"/>
      <c r="H1301" s="1"/>
      <c r="I1301" s="1"/>
      <c r="J1301" s="1"/>
      <c r="K1301" s="1"/>
      <c r="L1301" s="1"/>
      <c r="M1301" s="1"/>
      <c r="N1301" s="1"/>
      <c r="O1301" s="1"/>
      <c r="P1301" s="1"/>
      <c r="Q1301" s="1"/>
      <c r="R1301" s="1"/>
      <c r="S1301" s="1"/>
      <c r="T1301" s="1"/>
      <c r="U1301" s="1"/>
      <c r="V1301" s="1"/>
      <c r="W1301" s="1"/>
      <c r="X1301" s="1"/>
      <c r="Y1301" s="1"/>
    </row>
    <row r="1302" spans="1:25" ht="9.75" customHeight="1">
      <c r="A1302" s="1"/>
      <c r="B1302" s="72"/>
      <c r="C1302" s="124"/>
      <c r="D1302" s="1"/>
      <c r="E1302" s="1"/>
      <c r="F1302" s="1"/>
      <c r="G1302" s="1"/>
      <c r="H1302" s="1"/>
      <c r="I1302" s="1"/>
      <c r="J1302" s="1"/>
      <c r="K1302" s="1"/>
      <c r="L1302" s="1"/>
      <c r="M1302" s="1"/>
      <c r="N1302" s="1"/>
      <c r="O1302" s="1"/>
      <c r="P1302" s="1"/>
      <c r="Q1302" s="1"/>
      <c r="R1302" s="1"/>
      <c r="S1302" s="1"/>
      <c r="T1302" s="1"/>
      <c r="U1302" s="1"/>
      <c r="V1302" s="1"/>
      <c r="W1302" s="1"/>
      <c r="X1302" s="1"/>
      <c r="Y1302" s="1"/>
    </row>
    <row r="1303" spans="1:25" ht="9.75" customHeight="1">
      <c r="A1303" s="1"/>
      <c r="B1303" s="72"/>
      <c r="C1303" s="124"/>
      <c r="D1303" s="1"/>
      <c r="E1303" s="1"/>
      <c r="F1303" s="1"/>
      <c r="G1303" s="1"/>
      <c r="H1303" s="1"/>
      <c r="I1303" s="1"/>
      <c r="J1303" s="1"/>
      <c r="K1303" s="1"/>
      <c r="L1303" s="1"/>
      <c r="M1303" s="1"/>
      <c r="N1303" s="1"/>
      <c r="O1303" s="1"/>
      <c r="P1303" s="1"/>
      <c r="Q1303" s="1"/>
      <c r="R1303" s="1"/>
      <c r="S1303" s="1"/>
      <c r="T1303" s="1"/>
      <c r="U1303" s="1"/>
      <c r="V1303" s="1"/>
      <c r="W1303" s="1"/>
      <c r="X1303" s="1"/>
      <c r="Y1303" s="1"/>
    </row>
    <row r="1304" spans="1:25" ht="9.75" customHeight="1">
      <c r="A1304" s="1"/>
      <c r="B1304" s="72"/>
      <c r="C1304" s="124"/>
      <c r="D1304" s="1"/>
      <c r="E1304" s="1"/>
      <c r="F1304" s="1"/>
      <c r="G1304" s="1"/>
      <c r="H1304" s="1"/>
      <c r="I1304" s="1"/>
      <c r="J1304" s="1"/>
      <c r="K1304" s="1"/>
      <c r="L1304" s="1"/>
      <c r="M1304" s="1"/>
      <c r="N1304" s="1"/>
      <c r="O1304" s="1"/>
      <c r="P1304" s="1"/>
      <c r="Q1304" s="1"/>
      <c r="R1304" s="1"/>
      <c r="S1304" s="1"/>
      <c r="T1304" s="1"/>
      <c r="U1304" s="1"/>
      <c r="V1304" s="1"/>
      <c r="W1304" s="1"/>
      <c r="X1304" s="1"/>
      <c r="Y1304" s="1"/>
    </row>
    <row r="1305" spans="1:25" ht="9.75" customHeight="1">
      <c r="A1305" s="1"/>
      <c r="B1305" s="72"/>
      <c r="C1305" s="124"/>
      <c r="D1305" s="1"/>
      <c r="E1305" s="1"/>
      <c r="F1305" s="1"/>
      <c r="G1305" s="1"/>
      <c r="H1305" s="1"/>
      <c r="I1305" s="1"/>
      <c r="J1305" s="1"/>
      <c r="K1305" s="1"/>
      <c r="L1305" s="1"/>
      <c r="M1305" s="1"/>
      <c r="N1305" s="1"/>
      <c r="O1305" s="1"/>
      <c r="P1305" s="1"/>
      <c r="Q1305" s="1"/>
      <c r="R1305" s="1"/>
      <c r="S1305" s="1"/>
      <c r="T1305" s="1"/>
      <c r="U1305" s="1"/>
      <c r="V1305" s="1"/>
      <c r="W1305" s="1"/>
      <c r="X1305" s="1"/>
      <c r="Y1305" s="1"/>
    </row>
    <row r="1306" spans="1:25" ht="9.75" customHeight="1">
      <c r="A1306" s="1"/>
      <c r="B1306" s="72"/>
      <c r="C1306" s="124"/>
      <c r="D1306" s="1"/>
      <c r="E1306" s="1"/>
      <c r="F1306" s="1"/>
      <c r="G1306" s="1"/>
      <c r="H1306" s="1"/>
      <c r="I1306" s="1"/>
      <c r="J1306" s="1"/>
      <c r="K1306" s="1"/>
      <c r="L1306" s="1"/>
      <c r="M1306" s="1"/>
      <c r="N1306" s="1"/>
      <c r="O1306" s="1"/>
      <c r="P1306" s="1"/>
      <c r="Q1306" s="1"/>
      <c r="R1306" s="1"/>
      <c r="S1306" s="1"/>
      <c r="T1306" s="1"/>
      <c r="U1306" s="1"/>
      <c r="V1306" s="1"/>
      <c r="W1306" s="1"/>
      <c r="X1306" s="1"/>
      <c r="Y1306" s="1"/>
    </row>
    <row r="1307" spans="1:25" ht="9.75" customHeight="1">
      <c r="A1307" s="1"/>
      <c r="B1307" s="72"/>
      <c r="C1307" s="124"/>
      <c r="D1307" s="1"/>
      <c r="E1307" s="1"/>
      <c r="F1307" s="1"/>
      <c r="G1307" s="1"/>
      <c r="H1307" s="1"/>
      <c r="I1307" s="1"/>
      <c r="J1307" s="1"/>
      <c r="K1307" s="1"/>
      <c r="L1307" s="1"/>
      <c r="M1307" s="1"/>
      <c r="N1307" s="1"/>
      <c r="O1307" s="1"/>
      <c r="P1307" s="1"/>
      <c r="Q1307" s="1"/>
      <c r="R1307" s="1"/>
      <c r="S1307" s="1"/>
      <c r="T1307" s="1"/>
      <c r="U1307" s="1"/>
      <c r="V1307" s="1"/>
      <c r="W1307" s="1"/>
      <c r="X1307" s="1"/>
      <c r="Y1307" s="1"/>
    </row>
    <row r="1308" spans="1:25" ht="9.75" customHeight="1">
      <c r="A1308" s="1"/>
      <c r="B1308" s="72"/>
      <c r="C1308" s="124"/>
      <c r="D1308" s="1"/>
      <c r="E1308" s="1"/>
      <c r="F1308" s="1"/>
      <c r="G1308" s="1"/>
      <c r="H1308" s="1"/>
      <c r="I1308" s="1"/>
      <c r="J1308" s="1"/>
      <c r="K1308" s="1"/>
      <c r="L1308" s="1"/>
      <c r="M1308" s="1"/>
      <c r="N1308" s="1"/>
      <c r="O1308" s="1"/>
      <c r="P1308" s="1"/>
      <c r="Q1308" s="1"/>
      <c r="R1308" s="1"/>
      <c r="S1308" s="1"/>
      <c r="T1308" s="1"/>
      <c r="U1308" s="1"/>
      <c r="V1308" s="1"/>
      <c r="W1308" s="1"/>
      <c r="X1308" s="1"/>
      <c r="Y1308" s="1"/>
    </row>
    <row r="1309" spans="1:25" ht="9.75" customHeight="1">
      <c r="A1309" s="1"/>
      <c r="B1309" s="72"/>
      <c r="C1309" s="124"/>
      <c r="D1309" s="1"/>
      <c r="E1309" s="1"/>
      <c r="F1309" s="1"/>
      <c r="G1309" s="1"/>
      <c r="H1309" s="1"/>
      <c r="I1309" s="1"/>
      <c r="J1309" s="1"/>
      <c r="K1309" s="1"/>
      <c r="L1309" s="1"/>
      <c r="M1309" s="1"/>
      <c r="N1309" s="1"/>
      <c r="O1309" s="1"/>
      <c r="P1309" s="1"/>
      <c r="Q1309" s="1"/>
      <c r="R1309" s="1"/>
      <c r="S1309" s="1"/>
      <c r="T1309" s="1"/>
      <c r="U1309" s="1"/>
      <c r="V1309" s="1"/>
      <c r="W1309" s="1"/>
      <c r="X1309" s="1"/>
      <c r="Y1309" s="1"/>
    </row>
    <row r="1310" spans="1:25" ht="9.75" customHeight="1">
      <c r="A1310" s="1"/>
      <c r="B1310" s="72"/>
      <c r="C1310" s="124"/>
      <c r="D1310" s="1"/>
      <c r="E1310" s="1"/>
      <c r="F1310" s="1"/>
      <c r="G1310" s="1"/>
      <c r="H1310" s="1"/>
      <c r="I1310" s="1"/>
      <c r="J1310" s="1"/>
      <c r="K1310" s="1"/>
      <c r="L1310" s="1"/>
      <c r="M1310" s="1"/>
      <c r="N1310" s="1"/>
      <c r="O1310" s="1"/>
      <c r="P1310" s="1"/>
      <c r="Q1310" s="1"/>
      <c r="R1310" s="1"/>
      <c r="S1310" s="1"/>
      <c r="T1310" s="1"/>
      <c r="U1310" s="1"/>
      <c r="V1310" s="1"/>
      <c r="W1310" s="1"/>
      <c r="X1310" s="1"/>
      <c r="Y1310" s="1"/>
    </row>
    <row r="1311" spans="1:25" ht="9.75" customHeight="1">
      <c r="A1311" s="1"/>
      <c r="B1311" s="72"/>
      <c r="C1311" s="124"/>
      <c r="D1311" s="1"/>
      <c r="E1311" s="1"/>
      <c r="F1311" s="1"/>
      <c r="G1311" s="1"/>
      <c r="H1311" s="1"/>
      <c r="I1311" s="1"/>
      <c r="J1311" s="1"/>
      <c r="K1311" s="1"/>
      <c r="L1311" s="1"/>
      <c r="M1311" s="1"/>
      <c r="N1311" s="1"/>
      <c r="O1311" s="1"/>
      <c r="P1311" s="1"/>
      <c r="Q1311" s="1"/>
      <c r="R1311" s="1"/>
      <c r="S1311" s="1"/>
      <c r="T1311" s="1"/>
      <c r="U1311" s="1"/>
      <c r="V1311" s="1"/>
      <c r="W1311" s="1"/>
      <c r="X1311" s="1"/>
      <c r="Y1311" s="1"/>
    </row>
    <row r="1312" spans="1:25" ht="9.75" customHeight="1">
      <c r="A1312" s="1"/>
      <c r="B1312" s="72"/>
      <c r="C1312" s="124"/>
      <c r="D1312" s="1"/>
      <c r="E1312" s="1"/>
      <c r="F1312" s="1"/>
      <c r="G1312" s="1"/>
      <c r="H1312" s="1"/>
      <c r="I1312" s="1"/>
      <c r="J1312" s="1"/>
      <c r="K1312" s="1"/>
      <c r="L1312" s="1"/>
      <c r="M1312" s="1"/>
      <c r="N1312" s="1"/>
      <c r="O1312" s="1"/>
      <c r="P1312" s="1"/>
      <c r="Q1312" s="1"/>
      <c r="R1312" s="1"/>
      <c r="S1312" s="1"/>
      <c r="T1312" s="1"/>
      <c r="U1312" s="1"/>
      <c r="V1312" s="1"/>
      <c r="W1312" s="1"/>
      <c r="X1312" s="1"/>
      <c r="Y1312" s="1"/>
    </row>
    <row r="1313" spans="1:25" ht="9.75" customHeight="1">
      <c r="A1313" s="1"/>
      <c r="B1313" s="72"/>
      <c r="C1313" s="124"/>
      <c r="D1313" s="1"/>
      <c r="E1313" s="1"/>
      <c r="F1313" s="1"/>
      <c r="G1313" s="1"/>
      <c r="H1313" s="1"/>
      <c r="I1313" s="1"/>
      <c r="J1313" s="1"/>
      <c r="K1313" s="1"/>
      <c r="L1313" s="1"/>
      <c r="M1313" s="1"/>
      <c r="N1313" s="1"/>
      <c r="O1313" s="1"/>
      <c r="P1313" s="1"/>
      <c r="Q1313" s="1"/>
      <c r="R1313" s="1"/>
      <c r="S1313" s="1"/>
      <c r="T1313" s="1"/>
      <c r="U1313" s="1"/>
      <c r="V1313" s="1"/>
      <c r="W1313" s="1"/>
      <c r="X1313" s="1"/>
      <c r="Y1313" s="1"/>
    </row>
    <row r="1314" spans="1:25" ht="9.75" customHeight="1">
      <c r="A1314" s="1"/>
      <c r="B1314" s="72"/>
      <c r="C1314" s="124"/>
      <c r="D1314" s="1"/>
      <c r="E1314" s="1"/>
      <c r="F1314" s="1"/>
      <c r="G1314" s="1"/>
      <c r="H1314" s="1"/>
      <c r="I1314" s="1"/>
      <c r="J1314" s="1"/>
      <c r="K1314" s="1"/>
      <c r="L1314" s="1"/>
      <c r="M1314" s="1"/>
      <c r="N1314" s="1"/>
      <c r="O1314" s="1"/>
      <c r="P1314" s="1"/>
      <c r="Q1314" s="1"/>
      <c r="R1314" s="1"/>
      <c r="S1314" s="1"/>
      <c r="T1314" s="1"/>
      <c r="U1314" s="1"/>
      <c r="V1314" s="1"/>
      <c r="W1314" s="1"/>
      <c r="X1314" s="1"/>
      <c r="Y1314" s="1"/>
    </row>
    <row r="1315" spans="1:25" ht="9.75" customHeight="1">
      <c r="A1315" s="1"/>
      <c r="B1315" s="72"/>
      <c r="C1315" s="124"/>
      <c r="D1315" s="1"/>
      <c r="E1315" s="1"/>
      <c r="F1315" s="1"/>
      <c r="G1315" s="1"/>
      <c r="H1315" s="1"/>
      <c r="I1315" s="1"/>
      <c r="J1315" s="1"/>
      <c r="K1315" s="1"/>
      <c r="L1315" s="1"/>
      <c r="M1315" s="1"/>
      <c r="N1315" s="1"/>
      <c r="O1315" s="1"/>
      <c r="P1315" s="1"/>
      <c r="Q1315" s="1"/>
      <c r="R1315" s="1"/>
      <c r="S1315" s="1"/>
      <c r="T1315" s="1"/>
      <c r="U1315" s="1"/>
      <c r="V1315" s="1"/>
      <c r="W1315" s="1"/>
      <c r="X1315" s="1"/>
      <c r="Y1315" s="1"/>
    </row>
    <row r="1316" spans="1:25" ht="9.75" customHeight="1">
      <c r="A1316" s="1"/>
      <c r="B1316" s="72"/>
      <c r="C1316" s="124"/>
      <c r="D1316" s="1"/>
      <c r="E1316" s="1"/>
      <c r="F1316" s="1"/>
      <c r="G1316" s="1"/>
      <c r="H1316" s="1"/>
      <c r="I1316" s="1"/>
      <c r="J1316" s="1"/>
      <c r="K1316" s="1"/>
      <c r="L1316" s="1"/>
      <c r="M1316" s="1"/>
      <c r="N1316" s="1"/>
      <c r="O1316" s="1"/>
      <c r="P1316" s="1"/>
      <c r="Q1316" s="1"/>
      <c r="R1316" s="1"/>
      <c r="S1316" s="1"/>
      <c r="T1316" s="1"/>
      <c r="U1316" s="1"/>
      <c r="V1316" s="1"/>
      <c r="W1316" s="1"/>
      <c r="X1316" s="1"/>
      <c r="Y1316" s="1"/>
    </row>
    <row r="1317" spans="1:25" ht="9.75" customHeight="1">
      <c r="A1317" s="1"/>
      <c r="B1317" s="72"/>
      <c r="C1317" s="124"/>
      <c r="D1317" s="1"/>
      <c r="E1317" s="1"/>
      <c r="F1317" s="1"/>
      <c r="G1317" s="1"/>
      <c r="H1317" s="1"/>
      <c r="I1317" s="1"/>
      <c r="J1317" s="1"/>
      <c r="K1317" s="1"/>
      <c r="L1317" s="1"/>
      <c r="M1317" s="1"/>
      <c r="N1317" s="1"/>
      <c r="O1317" s="1"/>
      <c r="P1317" s="1"/>
      <c r="Q1317" s="1"/>
      <c r="R1317" s="1"/>
      <c r="S1317" s="1"/>
      <c r="T1317" s="1"/>
      <c r="U1317" s="1"/>
      <c r="V1317" s="1"/>
      <c r="W1317" s="1"/>
      <c r="X1317" s="1"/>
      <c r="Y1317" s="1"/>
    </row>
    <row r="1318" spans="1:25" ht="9.75" customHeight="1">
      <c r="A1318" s="1"/>
      <c r="B1318" s="72"/>
      <c r="C1318" s="124"/>
      <c r="D1318" s="1"/>
      <c r="E1318" s="1"/>
      <c r="F1318" s="1"/>
      <c r="G1318" s="1"/>
      <c r="H1318" s="1"/>
      <c r="I1318" s="1"/>
      <c r="J1318" s="1"/>
      <c r="K1318" s="1"/>
      <c r="L1318" s="1"/>
      <c r="M1318" s="1"/>
      <c r="N1318" s="1"/>
      <c r="O1318" s="1"/>
      <c r="P1318" s="1"/>
      <c r="Q1318" s="1"/>
      <c r="R1318" s="1"/>
      <c r="S1318" s="1"/>
      <c r="T1318" s="1"/>
      <c r="U1318" s="1"/>
      <c r="V1318" s="1"/>
      <c r="W1318" s="1"/>
      <c r="X1318" s="1"/>
      <c r="Y1318" s="1"/>
    </row>
    <row r="1319" spans="1:25" ht="9.75" customHeight="1">
      <c r="A1319" s="1"/>
      <c r="B1319" s="72"/>
      <c r="C1319" s="124"/>
      <c r="D1319" s="1"/>
      <c r="E1319" s="1"/>
      <c r="F1319" s="1"/>
      <c r="G1319" s="1"/>
      <c r="H1319" s="1"/>
      <c r="I1319" s="1"/>
      <c r="J1319" s="1"/>
      <c r="K1319" s="1"/>
      <c r="L1319" s="1"/>
      <c r="M1319" s="1"/>
      <c r="N1319" s="1"/>
      <c r="O1319" s="1"/>
      <c r="P1319" s="1"/>
      <c r="Q1319" s="1"/>
      <c r="R1319" s="1"/>
      <c r="S1319" s="1"/>
      <c r="T1319" s="1"/>
      <c r="U1319" s="1"/>
      <c r="V1319" s="1"/>
      <c r="W1319" s="1"/>
      <c r="X1319" s="1"/>
      <c r="Y1319" s="1"/>
    </row>
    <row r="1320" spans="1:25" ht="9.75" customHeight="1">
      <c r="A1320" s="1"/>
      <c r="B1320" s="72"/>
      <c r="C1320" s="124"/>
      <c r="D1320" s="1"/>
      <c r="E1320" s="1"/>
      <c r="F1320" s="1"/>
      <c r="G1320" s="1"/>
      <c r="H1320" s="1"/>
      <c r="I1320" s="1"/>
      <c r="J1320" s="1"/>
      <c r="K1320" s="1"/>
      <c r="L1320" s="1"/>
      <c r="M1320" s="1"/>
      <c r="N1320" s="1"/>
      <c r="O1320" s="1"/>
      <c r="P1320" s="1"/>
      <c r="Q1320" s="1"/>
      <c r="R1320" s="1"/>
      <c r="S1320" s="1"/>
      <c r="T1320" s="1"/>
      <c r="U1320" s="1"/>
      <c r="V1320" s="1"/>
      <c r="W1320" s="1"/>
      <c r="X1320" s="1"/>
      <c r="Y1320" s="1"/>
    </row>
    <row r="1321" spans="1:25" ht="9.75" customHeight="1">
      <c r="A1321" s="1"/>
      <c r="B1321" s="72"/>
      <c r="C1321" s="124"/>
      <c r="D1321" s="1"/>
      <c r="E1321" s="1"/>
      <c r="F1321" s="1"/>
      <c r="G1321" s="1"/>
      <c r="H1321" s="1"/>
      <c r="I1321" s="1"/>
      <c r="J1321" s="1"/>
      <c r="K1321" s="1"/>
      <c r="L1321" s="1"/>
      <c r="M1321" s="1"/>
      <c r="N1321" s="1"/>
      <c r="O1321" s="1"/>
      <c r="P1321" s="1"/>
      <c r="Q1321" s="1"/>
      <c r="R1321" s="1"/>
      <c r="S1321" s="1"/>
      <c r="T1321" s="1"/>
      <c r="U1321" s="1"/>
      <c r="V1321" s="1"/>
      <c r="W1321" s="1"/>
      <c r="X1321" s="1"/>
      <c r="Y1321" s="1"/>
    </row>
    <row r="1322" spans="1:25" ht="9.75" customHeight="1">
      <c r="A1322" s="1"/>
      <c r="B1322" s="72"/>
      <c r="C1322" s="124"/>
      <c r="D1322" s="1"/>
      <c r="E1322" s="1"/>
      <c r="F1322" s="1"/>
      <c r="G1322" s="1"/>
      <c r="H1322" s="1"/>
      <c r="I1322" s="1"/>
      <c r="J1322" s="1"/>
      <c r="K1322" s="1"/>
      <c r="L1322" s="1"/>
      <c r="M1322" s="1"/>
      <c r="N1322" s="1"/>
      <c r="O1322" s="1"/>
      <c r="P1322" s="1"/>
      <c r="Q1322" s="1"/>
      <c r="R1322" s="1"/>
      <c r="S1322" s="1"/>
      <c r="T1322" s="1"/>
      <c r="U1322" s="1"/>
      <c r="V1322" s="1"/>
      <c r="W1322" s="1"/>
      <c r="X1322" s="1"/>
      <c r="Y1322" s="1"/>
    </row>
    <row r="1323" spans="1:25" ht="9.75" customHeight="1">
      <c r="A1323" s="1"/>
      <c r="B1323" s="72"/>
      <c r="C1323" s="124"/>
      <c r="D1323" s="1"/>
      <c r="E1323" s="1"/>
      <c r="F1323" s="1"/>
      <c r="G1323" s="1"/>
      <c r="H1323" s="1"/>
      <c r="I1323" s="1"/>
      <c r="J1323" s="1"/>
      <c r="K1323" s="1"/>
      <c r="L1323" s="1"/>
      <c r="M1323" s="1"/>
      <c r="N1323" s="1"/>
      <c r="O1323" s="1"/>
      <c r="P1323" s="1"/>
      <c r="Q1323" s="1"/>
      <c r="R1323" s="1"/>
      <c r="S1323" s="1"/>
      <c r="T1323" s="1"/>
      <c r="U1323" s="1"/>
      <c r="V1323" s="1"/>
      <c r="W1323" s="1"/>
      <c r="X1323" s="1"/>
      <c r="Y1323" s="1"/>
    </row>
    <row r="1324" spans="1:25" ht="9.75" customHeight="1">
      <c r="A1324" s="1"/>
      <c r="B1324" s="72"/>
      <c r="C1324" s="124"/>
      <c r="D1324" s="1"/>
      <c r="E1324" s="1"/>
      <c r="F1324" s="1"/>
      <c r="G1324" s="1"/>
      <c r="H1324" s="1"/>
      <c r="I1324" s="1"/>
      <c r="J1324" s="1"/>
      <c r="K1324" s="1"/>
      <c r="L1324" s="1"/>
      <c r="M1324" s="1"/>
      <c r="N1324" s="1"/>
      <c r="O1324" s="1"/>
      <c r="P1324" s="1"/>
      <c r="Q1324" s="1"/>
      <c r="R1324" s="1"/>
      <c r="S1324" s="1"/>
      <c r="T1324" s="1"/>
      <c r="U1324" s="1"/>
      <c r="V1324" s="1"/>
      <c r="W1324" s="1"/>
      <c r="X1324" s="1"/>
      <c r="Y1324" s="1"/>
    </row>
    <row r="1325" spans="1:25" ht="9.75" customHeight="1">
      <c r="A1325" s="1"/>
      <c r="B1325" s="72"/>
      <c r="C1325" s="124"/>
      <c r="D1325" s="1"/>
      <c r="E1325" s="1"/>
      <c r="F1325" s="1"/>
      <c r="G1325" s="1"/>
      <c r="H1325" s="1"/>
      <c r="I1325" s="1"/>
      <c r="J1325" s="1"/>
      <c r="K1325" s="1"/>
      <c r="L1325" s="1"/>
      <c r="M1325" s="1"/>
      <c r="N1325" s="1"/>
      <c r="O1325" s="1"/>
      <c r="P1325" s="1"/>
      <c r="Q1325" s="1"/>
      <c r="R1325" s="1"/>
      <c r="S1325" s="1"/>
      <c r="T1325" s="1"/>
      <c r="U1325" s="1"/>
      <c r="V1325" s="1"/>
      <c r="W1325" s="1"/>
      <c r="X1325" s="1"/>
      <c r="Y1325" s="1"/>
    </row>
    <row r="1326" spans="1:25" ht="9.75" customHeight="1">
      <c r="A1326" s="1"/>
      <c r="B1326" s="72"/>
      <c r="C1326" s="124"/>
      <c r="D1326" s="1"/>
      <c r="E1326" s="1"/>
      <c r="F1326" s="1"/>
      <c r="G1326" s="1"/>
      <c r="H1326" s="1"/>
      <c r="I1326" s="1"/>
      <c r="J1326" s="1"/>
      <c r="K1326" s="1"/>
      <c r="L1326" s="1"/>
      <c r="M1326" s="1"/>
      <c r="N1326" s="1"/>
      <c r="O1326" s="1"/>
      <c r="P1326" s="1"/>
      <c r="Q1326" s="1"/>
      <c r="R1326" s="1"/>
      <c r="S1326" s="1"/>
      <c r="T1326" s="1"/>
      <c r="U1326" s="1"/>
      <c r="V1326" s="1"/>
      <c r="W1326" s="1"/>
      <c r="X1326" s="1"/>
      <c r="Y1326" s="1"/>
    </row>
    <row r="1327" spans="1:25" ht="9.75" customHeight="1">
      <c r="A1327" s="1"/>
      <c r="B1327" s="72"/>
      <c r="C1327" s="124"/>
      <c r="D1327" s="1"/>
      <c r="E1327" s="1"/>
      <c r="F1327" s="1"/>
      <c r="G1327" s="1"/>
      <c r="H1327" s="1"/>
      <c r="I1327" s="1"/>
      <c r="J1327" s="1"/>
      <c r="K1327" s="1"/>
      <c r="L1327" s="1"/>
      <c r="M1327" s="1"/>
      <c r="N1327" s="1"/>
      <c r="O1327" s="1"/>
      <c r="P1327" s="1"/>
      <c r="Q1327" s="1"/>
      <c r="R1327" s="1"/>
      <c r="S1327" s="1"/>
      <c r="T1327" s="1"/>
      <c r="U1327" s="1"/>
      <c r="V1327" s="1"/>
      <c r="W1327" s="1"/>
      <c r="X1327" s="1"/>
      <c r="Y1327" s="1"/>
    </row>
    <row r="1328" spans="1:25" ht="9.75" customHeight="1">
      <c r="A1328" s="1"/>
      <c r="B1328" s="72"/>
      <c r="C1328" s="124"/>
      <c r="D1328" s="1"/>
      <c r="E1328" s="1"/>
      <c r="F1328" s="1"/>
      <c r="G1328" s="1"/>
      <c r="H1328" s="1"/>
      <c r="I1328" s="1"/>
      <c r="J1328" s="1"/>
      <c r="K1328" s="1"/>
      <c r="L1328" s="1"/>
      <c r="M1328" s="1"/>
      <c r="N1328" s="1"/>
      <c r="O1328" s="1"/>
      <c r="P1328" s="1"/>
      <c r="Q1328" s="1"/>
      <c r="R1328" s="1"/>
      <c r="S1328" s="1"/>
      <c r="T1328" s="1"/>
      <c r="U1328" s="1"/>
      <c r="V1328" s="1"/>
      <c r="W1328" s="1"/>
      <c r="X1328" s="1"/>
      <c r="Y1328" s="1"/>
    </row>
    <row r="1329" spans="1:25" ht="9.75" customHeight="1">
      <c r="A1329" s="1"/>
      <c r="B1329" s="72"/>
      <c r="C1329" s="124"/>
      <c r="D1329" s="1"/>
      <c r="E1329" s="1"/>
      <c r="F1329" s="1"/>
      <c r="G1329" s="1"/>
      <c r="H1329" s="1"/>
      <c r="I1329" s="1"/>
      <c r="J1329" s="1"/>
      <c r="K1329" s="1"/>
      <c r="L1329" s="1"/>
      <c r="M1329" s="1"/>
      <c r="N1329" s="1"/>
      <c r="O1329" s="1"/>
      <c r="P1329" s="1"/>
      <c r="Q1329" s="1"/>
      <c r="R1329" s="1"/>
      <c r="S1329" s="1"/>
      <c r="T1329" s="1"/>
      <c r="U1329" s="1"/>
      <c r="V1329" s="1"/>
      <c r="W1329" s="1"/>
      <c r="X1329" s="1"/>
      <c r="Y1329" s="1"/>
    </row>
    <row r="1330" spans="1:25" ht="9.75" customHeight="1">
      <c r="A1330" s="1"/>
      <c r="B1330" s="72"/>
      <c r="C1330" s="124"/>
      <c r="D1330" s="1"/>
      <c r="E1330" s="1"/>
      <c r="F1330" s="1"/>
      <c r="G1330" s="1"/>
      <c r="H1330" s="1"/>
      <c r="I1330" s="1"/>
      <c r="J1330" s="1"/>
      <c r="K1330" s="1"/>
      <c r="L1330" s="1"/>
      <c r="M1330" s="1"/>
      <c r="N1330" s="1"/>
      <c r="O1330" s="1"/>
      <c r="P1330" s="1"/>
      <c r="Q1330" s="1"/>
      <c r="R1330" s="1"/>
      <c r="S1330" s="1"/>
      <c r="T1330" s="1"/>
      <c r="U1330" s="1"/>
      <c r="V1330" s="1"/>
      <c r="W1330" s="1"/>
      <c r="X1330" s="1"/>
      <c r="Y1330" s="1"/>
    </row>
    <row r="1331" spans="1:25" ht="9.75" customHeight="1">
      <c r="A1331" s="1"/>
      <c r="B1331" s="72"/>
      <c r="C1331" s="124"/>
      <c r="D1331" s="1"/>
      <c r="E1331" s="1"/>
      <c r="F1331" s="1"/>
      <c r="G1331" s="1"/>
      <c r="H1331" s="1"/>
      <c r="I1331" s="1"/>
      <c r="J1331" s="1"/>
      <c r="K1331" s="1"/>
      <c r="L1331" s="1"/>
      <c r="M1331" s="1"/>
      <c r="N1331" s="1"/>
      <c r="O1331" s="1"/>
      <c r="P1331" s="1"/>
      <c r="Q1331" s="1"/>
      <c r="R1331" s="1"/>
      <c r="S1331" s="1"/>
      <c r="T1331" s="1"/>
      <c r="U1331" s="1"/>
      <c r="V1331" s="1"/>
      <c r="W1331" s="1"/>
      <c r="X1331" s="1"/>
      <c r="Y1331" s="1"/>
    </row>
    <row r="1332" spans="1:25" ht="9.75" customHeight="1">
      <c r="A1332" s="1"/>
      <c r="B1332" s="72"/>
      <c r="C1332" s="124"/>
      <c r="D1332" s="1"/>
      <c r="E1332" s="1"/>
      <c r="F1332" s="1"/>
      <c r="G1332" s="1"/>
      <c r="H1332" s="1"/>
      <c r="I1332" s="1"/>
      <c r="J1332" s="1"/>
      <c r="K1332" s="1"/>
      <c r="L1332" s="1"/>
      <c r="M1332" s="1"/>
      <c r="N1332" s="1"/>
      <c r="O1332" s="1"/>
      <c r="P1332" s="1"/>
      <c r="Q1332" s="1"/>
      <c r="R1332" s="1"/>
      <c r="S1332" s="1"/>
      <c r="T1332" s="1"/>
      <c r="U1332" s="1"/>
      <c r="V1332" s="1"/>
      <c r="W1332" s="1"/>
      <c r="X1332" s="1"/>
      <c r="Y1332" s="1"/>
    </row>
    <row r="1333" spans="1:25" ht="9.75" customHeight="1">
      <c r="A1333" s="1"/>
      <c r="B1333" s="72"/>
      <c r="C1333" s="124"/>
      <c r="D1333" s="1"/>
      <c r="E1333" s="1"/>
      <c r="F1333" s="1"/>
      <c r="G1333" s="1"/>
      <c r="H1333" s="1"/>
      <c r="I1333" s="1"/>
      <c r="J1333" s="1"/>
      <c r="K1333" s="1"/>
      <c r="L1333" s="1"/>
      <c r="M1333" s="1"/>
      <c r="N1333" s="1"/>
      <c r="O1333" s="1"/>
      <c r="P1333" s="1"/>
      <c r="Q1333" s="1"/>
      <c r="R1333" s="1"/>
      <c r="S1333" s="1"/>
      <c r="T1333" s="1"/>
      <c r="U1333" s="1"/>
      <c r="V1333" s="1"/>
      <c r="W1333" s="1"/>
      <c r="X1333" s="1"/>
      <c r="Y1333" s="1"/>
    </row>
    <row r="1334" spans="1:25" ht="9.75" customHeight="1">
      <c r="A1334" s="1"/>
      <c r="B1334" s="72"/>
      <c r="C1334" s="124"/>
      <c r="D1334" s="1"/>
      <c r="E1334" s="1"/>
      <c r="F1334" s="1"/>
      <c r="G1334" s="1"/>
      <c r="H1334" s="1"/>
      <c r="I1334" s="1"/>
      <c r="J1334" s="1"/>
      <c r="K1334" s="1"/>
      <c r="L1334" s="1"/>
      <c r="M1334" s="1"/>
      <c r="N1334" s="1"/>
      <c r="O1334" s="1"/>
      <c r="P1334" s="1"/>
      <c r="Q1334" s="1"/>
      <c r="R1334" s="1"/>
      <c r="S1334" s="1"/>
      <c r="T1334" s="1"/>
      <c r="U1334" s="1"/>
      <c r="V1334" s="1"/>
      <c r="W1334" s="1"/>
      <c r="X1334" s="1"/>
      <c r="Y1334" s="1"/>
    </row>
    <row r="1335" spans="1:25" ht="9.75" customHeight="1">
      <c r="A1335" s="1"/>
      <c r="B1335" s="72"/>
      <c r="C1335" s="124"/>
      <c r="D1335" s="1"/>
      <c r="E1335" s="1"/>
      <c r="F1335" s="1"/>
      <c r="G1335" s="1"/>
      <c r="H1335" s="1"/>
      <c r="I1335" s="1"/>
      <c r="J1335" s="1"/>
      <c r="K1335" s="1"/>
      <c r="L1335" s="1"/>
      <c r="M1335" s="1"/>
      <c r="N1335" s="1"/>
      <c r="O1335" s="1"/>
      <c r="P1335" s="1"/>
      <c r="Q1335" s="1"/>
      <c r="R1335" s="1"/>
      <c r="S1335" s="1"/>
      <c r="T1335" s="1"/>
      <c r="U1335" s="1"/>
      <c r="V1335" s="1"/>
      <c r="W1335" s="1"/>
      <c r="X1335" s="1"/>
      <c r="Y1335" s="1"/>
    </row>
    <row r="1336" spans="1:25" ht="9.75" customHeight="1">
      <c r="A1336" s="1"/>
      <c r="B1336" s="72"/>
      <c r="C1336" s="124"/>
      <c r="D1336" s="1"/>
      <c r="E1336" s="1"/>
      <c r="F1336" s="1"/>
      <c r="G1336" s="1"/>
      <c r="H1336" s="1"/>
      <c r="I1336" s="1"/>
      <c r="J1336" s="1"/>
      <c r="K1336" s="1"/>
      <c r="L1336" s="1"/>
      <c r="M1336" s="1"/>
      <c r="N1336" s="1"/>
      <c r="O1336" s="1"/>
      <c r="P1336" s="1"/>
      <c r="Q1336" s="1"/>
      <c r="R1336" s="1"/>
      <c r="S1336" s="1"/>
      <c r="T1336" s="1"/>
      <c r="U1336" s="1"/>
      <c r="V1336" s="1"/>
      <c r="W1336" s="1"/>
      <c r="X1336" s="1"/>
      <c r="Y1336" s="1"/>
    </row>
    <row r="1337" spans="1:25" ht="9.75" customHeight="1">
      <c r="A1337" s="1"/>
      <c r="B1337" s="72"/>
      <c r="C1337" s="124"/>
      <c r="D1337" s="1"/>
      <c r="E1337" s="1"/>
      <c r="F1337" s="1"/>
      <c r="G1337" s="1"/>
      <c r="H1337" s="1"/>
      <c r="I1337" s="1"/>
      <c r="J1337" s="1"/>
      <c r="K1337" s="1"/>
      <c r="L1337" s="1"/>
      <c r="M1337" s="1"/>
      <c r="N1337" s="1"/>
      <c r="O1337" s="1"/>
      <c r="P1337" s="1"/>
      <c r="Q1337" s="1"/>
      <c r="R1337" s="1"/>
      <c r="S1337" s="1"/>
      <c r="T1337" s="1"/>
      <c r="U1337" s="1"/>
      <c r="V1337" s="1"/>
      <c r="W1337" s="1"/>
      <c r="X1337" s="1"/>
      <c r="Y1337" s="1"/>
    </row>
    <row r="1338" spans="1:25" ht="9.75" customHeight="1">
      <c r="A1338" s="1"/>
      <c r="B1338" s="72"/>
      <c r="C1338" s="124"/>
      <c r="D1338" s="1"/>
      <c r="E1338" s="1"/>
      <c r="F1338" s="1"/>
      <c r="G1338" s="1"/>
      <c r="H1338" s="1"/>
      <c r="I1338" s="1"/>
      <c r="J1338" s="1"/>
      <c r="K1338" s="1"/>
      <c r="L1338" s="1"/>
      <c r="M1338" s="1"/>
      <c r="N1338" s="1"/>
      <c r="O1338" s="1"/>
      <c r="P1338" s="1"/>
      <c r="Q1338" s="1"/>
      <c r="R1338" s="1"/>
      <c r="S1338" s="1"/>
      <c r="T1338" s="1"/>
      <c r="U1338" s="1"/>
      <c r="V1338" s="1"/>
      <c r="W1338" s="1"/>
      <c r="X1338" s="1"/>
      <c r="Y1338" s="1"/>
    </row>
    <row r="1339" spans="1:25" ht="9.75" customHeight="1">
      <c r="A1339" s="1"/>
      <c r="B1339" s="72"/>
      <c r="C1339" s="124"/>
      <c r="D1339" s="1"/>
      <c r="E1339" s="1"/>
      <c r="F1339" s="1"/>
      <c r="G1339" s="1"/>
      <c r="H1339" s="1"/>
      <c r="I1339" s="1"/>
      <c r="J1339" s="1"/>
      <c r="K1339" s="1"/>
      <c r="L1339" s="1"/>
      <c r="M1339" s="1"/>
      <c r="N1339" s="1"/>
      <c r="O1339" s="1"/>
      <c r="P1339" s="1"/>
      <c r="Q1339" s="1"/>
      <c r="R1339" s="1"/>
      <c r="S1339" s="1"/>
      <c r="T1339" s="1"/>
      <c r="U1339" s="1"/>
      <c r="V1339" s="1"/>
      <c r="W1339" s="1"/>
      <c r="X1339" s="1"/>
      <c r="Y1339" s="1"/>
    </row>
    <row r="1340" spans="1:25" ht="9.75" customHeight="1">
      <c r="A1340" s="1"/>
      <c r="B1340" s="72"/>
      <c r="C1340" s="124"/>
      <c r="D1340" s="1"/>
      <c r="E1340" s="1"/>
      <c r="F1340" s="1"/>
      <c r="G1340" s="1"/>
      <c r="H1340" s="1"/>
      <c r="I1340" s="1"/>
      <c r="J1340" s="1"/>
      <c r="K1340" s="1"/>
      <c r="L1340" s="1"/>
      <c r="M1340" s="1"/>
      <c r="N1340" s="1"/>
      <c r="O1340" s="1"/>
      <c r="P1340" s="1"/>
      <c r="Q1340" s="1"/>
      <c r="R1340" s="1"/>
      <c r="S1340" s="1"/>
      <c r="T1340" s="1"/>
      <c r="U1340" s="1"/>
      <c r="V1340" s="1"/>
      <c r="W1340" s="1"/>
      <c r="X1340" s="1"/>
      <c r="Y1340" s="1"/>
    </row>
    <row r="1341" spans="1:25" ht="9.75" customHeight="1">
      <c r="A1341" s="1"/>
      <c r="B1341" s="72"/>
      <c r="C1341" s="124"/>
      <c r="D1341" s="1"/>
      <c r="E1341" s="1"/>
      <c r="F1341" s="1"/>
      <c r="G1341" s="1"/>
      <c r="H1341" s="1"/>
      <c r="I1341" s="1"/>
      <c r="J1341" s="1"/>
      <c r="K1341" s="1"/>
      <c r="L1341" s="1"/>
      <c r="M1341" s="1"/>
      <c r="N1341" s="1"/>
      <c r="O1341" s="1"/>
      <c r="P1341" s="1"/>
      <c r="Q1341" s="1"/>
      <c r="R1341" s="1"/>
      <c r="S1341" s="1"/>
      <c r="T1341" s="1"/>
      <c r="U1341" s="1"/>
      <c r="V1341" s="1"/>
      <c r="W1341" s="1"/>
      <c r="X1341" s="1"/>
      <c r="Y1341" s="1"/>
    </row>
    <row r="1342" spans="1:25" ht="9.75" customHeight="1">
      <c r="A1342" s="1"/>
      <c r="B1342" s="72"/>
      <c r="C1342" s="124"/>
      <c r="D1342" s="1"/>
      <c r="E1342" s="1"/>
      <c r="F1342" s="1"/>
      <c r="G1342" s="1"/>
      <c r="H1342" s="1"/>
      <c r="I1342" s="1"/>
      <c r="J1342" s="1"/>
      <c r="K1342" s="1"/>
      <c r="L1342" s="1"/>
      <c r="M1342" s="1"/>
      <c r="N1342" s="1"/>
      <c r="O1342" s="1"/>
      <c r="P1342" s="1"/>
      <c r="Q1342" s="1"/>
      <c r="R1342" s="1"/>
      <c r="S1342" s="1"/>
      <c r="T1342" s="1"/>
      <c r="U1342" s="1"/>
      <c r="V1342" s="1"/>
      <c r="W1342" s="1"/>
      <c r="X1342" s="1"/>
      <c r="Y1342" s="1"/>
    </row>
    <row r="1343" spans="1:25" ht="9.75" customHeight="1">
      <c r="A1343" s="1"/>
      <c r="B1343" s="72"/>
      <c r="C1343" s="124"/>
      <c r="D1343" s="1"/>
      <c r="E1343" s="1"/>
      <c r="F1343" s="1"/>
      <c r="G1343" s="1"/>
      <c r="H1343" s="1"/>
      <c r="I1343" s="1"/>
      <c r="J1343" s="1"/>
      <c r="K1343" s="1"/>
      <c r="L1343" s="1"/>
      <c r="M1343" s="1"/>
      <c r="N1343" s="1"/>
      <c r="O1343" s="1"/>
      <c r="P1343" s="1"/>
      <c r="Q1343" s="1"/>
      <c r="R1343" s="1"/>
      <c r="S1343" s="1"/>
      <c r="T1343" s="1"/>
      <c r="U1343" s="1"/>
      <c r="V1343" s="1"/>
      <c r="W1343" s="1"/>
      <c r="X1343" s="1"/>
      <c r="Y1343" s="1"/>
    </row>
    <row r="1344" spans="1:25" ht="9.75" customHeight="1">
      <c r="A1344" s="1"/>
      <c r="B1344" s="72"/>
      <c r="C1344" s="124"/>
      <c r="D1344" s="1"/>
      <c r="E1344" s="1"/>
      <c r="F1344" s="1"/>
      <c r="G1344" s="1"/>
      <c r="H1344" s="1"/>
      <c r="I1344" s="1"/>
      <c r="J1344" s="1"/>
      <c r="K1344" s="1"/>
      <c r="L1344" s="1"/>
      <c r="M1344" s="1"/>
      <c r="N1344" s="1"/>
      <c r="O1344" s="1"/>
      <c r="P1344" s="1"/>
      <c r="Q1344" s="1"/>
      <c r="R1344" s="1"/>
      <c r="S1344" s="1"/>
      <c r="T1344" s="1"/>
      <c r="U1344" s="1"/>
      <c r="V1344" s="1"/>
      <c r="W1344" s="1"/>
      <c r="X1344" s="1"/>
      <c r="Y1344" s="1"/>
    </row>
    <row r="1345" spans="1:25" ht="9.75" customHeight="1">
      <c r="A1345" s="1"/>
      <c r="B1345" s="72"/>
      <c r="C1345" s="124"/>
      <c r="D1345" s="1"/>
      <c r="E1345" s="1"/>
      <c r="F1345" s="1"/>
      <c r="G1345" s="1"/>
      <c r="H1345" s="1"/>
      <c r="I1345" s="1"/>
      <c r="J1345" s="1"/>
      <c r="K1345" s="1"/>
      <c r="L1345" s="1"/>
      <c r="M1345" s="1"/>
      <c r="N1345" s="1"/>
      <c r="O1345" s="1"/>
      <c r="P1345" s="1"/>
      <c r="Q1345" s="1"/>
      <c r="R1345" s="1"/>
      <c r="S1345" s="1"/>
      <c r="T1345" s="1"/>
      <c r="U1345" s="1"/>
      <c r="V1345" s="1"/>
      <c r="W1345" s="1"/>
      <c r="X1345" s="1"/>
      <c r="Y1345" s="1"/>
    </row>
    <row r="1346" spans="1:25" ht="9.75" customHeight="1">
      <c r="A1346" s="1"/>
      <c r="B1346" s="72"/>
      <c r="C1346" s="124"/>
      <c r="D1346" s="1"/>
      <c r="E1346" s="1"/>
      <c r="F1346" s="1"/>
      <c r="G1346" s="1"/>
      <c r="H1346" s="1"/>
      <c r="I1346" s="1"/>
      <c r="J1346" s="1"/>
      <c r="K1346" s="1"/>
      <c r="L1346" s="1"/>
      <c r="M1346" s="1"/>
      <c r="N1346" s="1"/>
      <c r="O1346" s="1"/>
      <c r="P1346" s="1"/>
      <c r="Q1346" s="1"/>
      <c r="R1346" s="1"/>
      <c r="S1346" s="1"/>
      <c r="T1346" s="1"/>
      <c r="U1346" s="1"/>
      <c r="V1346" s="1"/>
      <c r="W1346" s="1"/>
      <c r="X1346" s="1"/>
      <c r="Y1346" s="1"/>
    </row>
    <row r="1347" spans="1:25" ht="9.75" customHeight="1">
      <c r="A1347" s="1"/>
      <c r="B1347" s="72"/>
      <c r="C1347" s="124"/>
      <c r="D1347" s="1"/>
      <c r="E1347" s="1"/>
      <c r="F1347" s="1"/>
      <c r="G1347" s="1"/>
      <c r="H1347" s="1"/>
      <c r="I1347" s="1"/>
      <c r="J1347" s="1"/>
      <c r="K1347" s="1"/>
      <c r="L1347" s="1"/>
      <c r="M1347" s="1"/>
      <c r="N1347" s="1"/>
      <c r="O1347" s="1"/>
      <c r="P1347" s="1"/>
      <c r="Q1347" s="1"/>
      <c r="R1347" s="1"/>
      <c r="S1347" s="1"/>
      <c r="T1347" s="1"/>
      <c r="U1347" s="1"/>
      <c r="V1347" s="1"/>
      <c r="W1347" s="1"/>
      <c r="X1347" s="1"/>
      <c r="Y1347" s="1"/>
    </row>
    <row r="1348" spans="1:25" ht="9.75" customHeight="1">
      <c r="A1348" s="1"/>
      <c r="B1348" s="72"/>
      <c r="C1348" s="124"/>
      <c r="D1348" s="1"/>
      <c r="E1348" s="1"/>
      <c r="F1348" s="1"/>
      <c r="G1348" s="1"/>
      <c r="H1348" s="1"/>
      <c r="I1348" s="1"/>
      <c r="J1348" s="1"/>
      <c r="K1348" s="1"/>
      <c r="L1348" s="1"/>
      <c r="M1348" s="1"/>
      <c r="N1348" s="1"/>
      <c r="O1348" s="1"/>
      <c r="P1348" s="1"/>
      <c r="Q1348" s="1"/>
      <c r="R1348" s="1"/>
      <c r="S1348" s="1"/>
      <c r="T1348" s="1"/>
      <c r="U1348" s="1"/>
      <c r="V1348" s="1"/>
      <c r="W1348" s="1"/>
      <c r="X1348" s="1"/>
      <c r="Y1348" s="1"/>
    </row>
    <row r="1349" spans="1:25" ht="9.75" customHeight="1">
      <c r="A1349" s="1"/>
      <c r="B1349" s="72"/>
      <c r="C1349" s="124"/>
      <c r="D1349" s="1"/>
      <c r="E1349" s="1"/>
      <c r="F1349" s="1"/>
      <c r="G1349" s="1"/>
      <c r="H1349" s="1"/>
      <c r="I1349" s="1"/>
      <c r="J1349" s="1"/>
      <c r="K1349" s="1"/>
      <c r="L1349" s="1"/>
      <c r="M1349" s="1"/>
      <c r="N1349" s="1"/>
      <c r="O1349" s="1"/>
      <c r="P1349" s="1"/>
      <c r="Q1349" s="1"/>
      <c r="R1349" s="1"/>
      <c r="S1349" s="1"/>
      <c r="T1349" s="1"/>
      <c r="U1349" s="1"/>
      <c r="V1349" s="1"/>
      <c r="W1349" s="1"/>
      <c r="X1349" s="1"/>
      <c r="Y1349" s="1"/>
    </row>
    <row r="1350" spans="1:25" ht="9.75" customHeight="1">
      <c r="A1350" s="1"/>
      <c r="B1350" s="72"/>
      <c r="C1350" s="124"/>
      <c r="D1350" s="1"/>
      <c r="E1350" s="1"/>
      <c r="F1350" s="1"/>
      <c r="G1350" s="1"/>
      <c r="H1350" s="1"/>
      <c r="I1350" s="1"/>
      <c r="J1350" s="1"/>
      <c r="K1350" s="1"/>
      <c r="L1350" s="1"/>
      <c r="M1350" s="1"/>
      <c r="N1350" s="1"/>
      <c r="O1350" s="1"/>
      <c r="P1350" s="1"/>
      <c r="Q1350" s="1"/>
      <c r="R1350" s="1"/>
      <c r="S1350" s="1"/>
      <c r="T1350" s="1"/>
      <c r="U1350" s="1"/>
      <c r="V1350" s="1"/>
      <c r="W1350" s="1"/>
      <c r="X1350" s="1"/>
      <c r="Y1350" s="1"/>
    </row>
    <row r="1351" spans="1:25" ht="9.75" customHeight="1">
      <c r="A1351" s="1"/>
      <c r="B1351" s="72"/>
      <c r="C1351" s="124"/>
      <c r="D1351" s="1"/>
      <c r="E1351" s="1"/>
      <c r="F1351" s="1"/>
      <c r="G1351" s="1"/>
      <c r="H1351" s="1"/>
      <c r="I1351" s="1"/>
      <c r="J1351" s="1"/>
      <c r="K1351" s="1"/>
      <c r="L1351" s="1"/>
      <c r="M1351" s="1"/>
      <c r="N1351" s="1"/>
      <c r="O1351" s="1"/>
      <c r="P1351" s="1"/>
      <c r="Q1351" s="1"/>
      <c r="R1351" s="1"/>
      <c r="S1351" s="1"/>
      <c r="T1351" s="1"/>
      <c r="U1351" s="1"/>
      <c r="V1351" s="1"/>
      <c r="W1351" s="1"/>
      <c r="X1351" s="1"/>
      <c r="Y1351" s="1"/>
    </row>
    <row r="1352" spans="1:25" ht="9.75" customHeight="1">
      <c r="A1352" s="1"/>
      <c r="B1352" s="72"/>
      <c r="C1352" s="124"/>
      <c r="D1352" s="1"/>
      <c r="E1352" s="1"/>
      <c r="F1352" s="1"/>
      <c r="G1352" s="1"/>
      <c r="H1352" s="1"/>
      <c r="I1352" s="1"/>
      <c r="J1352" s="1"/>
      <c r="K1352" s="1"/>
      <c r="L1352" s="1"/>
      <c r="M1352" s="1"/>
      <c r="N1352" s="1"/>
      <c r="O1352" s="1"/>
      <c r="P1352" s="1"/>
      <c r="Q1352" s="1"/>
      <c r="R1352" s="1"/>
      <c r="S1352" s="1"/>
      <c r="T1352" s="1"/>
      <c r="U1352" s="1"/>
      <c r="V1352" s="1"/>
      <c r="W1352" s="1"/>
      <c r="X1352" s="1"/>
      <c r="Y1352" s="1"/>
    </row>
    <row r="1353" spans="1:25" ht="9.75" customHeight="1">
      <c r="A1353" s="1"/>
      <c r="B1353" s="72"/>
      <c r="C1353" s="124"/>
      <c r="D1353" s="1"/>
      <c r="E1353" s="1"/>
      <c r="F1353" s="1"/>
      <c r="G1353" s="1"/>
      <c r="H1353" s="1"/>
      <c r="I1353" s="1"/>
      <c r="J1353" s="1"/>
      <c r="K1353" s="1"/>
      <c r="L1353" s="1"/>
      <c r="M1353" s="1"/>
      <c r="N1353" s="1"/>
      <c r="O1353" s="1"/>
      <c r="P1353" s="1"/>
      <c r="Q1353" s="1"/>
      <c r="R1353" s="1"/>
      <c r="S1353" s="1"/>
      <c r="T1353" s="1"/>
      <c r="U1353" s="1"/>
      <c r="V1353" s="1"/>
      <c r="W1353" s="1"/>
      <c r="X1353" s="1"/>
      <c r="Y1353" s="1"/>
    </row>
    <row r="1354" spans="1:25" ht="9.75" customHeight="1">
      <c r="A1354" s="1"/>
      <c r="B1354" s="72"/>
      <c r="C1354" s="124"/>
      <c r="D1354" s="1"/>
      <c r="E1354" s="1"/>
      <c r="F1354" s="1"/>
      <c r="G1354" s="1"/>
      <c r="H1354" s="1"/>
      <c r="I1354" s="1"/>
      <c r="J1354" s="1"/>
      <c r="K1354" s="1"/>
      <c r="L1354" s="1"/>
      <c r="M1354" s="1"/>
      <c r="N1354" s="1"/>
      <c r="O1354" s="1"/>
      <c r="P1354" s="1"/>
      <c r="Q1354" s="1"/>
      <c r="R1354" s="1"/>
      <c r="S1354" s="1"/>
      <c r="T1354" s="1"/>
      <c r="U1354" s="1"/>
      <c r="V1354" s="1"/>
      <c r="W1354" s="1"/>
      <c r="X1354" s="1"/>
      <c r="Y1354" s="1"/>
    </row>
    <row r="1355" spans="1:25" ht="9.75" customHeight="1">
      <c r="A1355" s="1"/>
      <c r="B1355" s="72"/>
      <c r="C1355" s="124"/>
      <c r="D1355" s="1"/>
      <c r="E1355" s="1"/>
      <c r="F1355" s="1"/>
      <c r="G1355" s="1"/>
      <c r="H1355" s="1"/>
      <c r="I1355" s="1"/>
      <c r="J1355" s="1"/>
      <c r="K1355" s="1"/>
      <c r="L1355" s="1"/>
      <c r="M1355" s="1"/>
      <c r="N1355" s="1"/>
      <c r="O1355" s="1"/>
      <c r="P1355" s="1"/>
      <c r="Q1355" s="1"/>
      <c r="R1355" s="1"/>
      <c r="S1355" s="1"/>
      <c r="T1355" s="1"/>
      <c r="U1355" s="1"/>
      <c r="V1355" s="1"/>
      <c r="W1355" s="1"/>
      <c r="X1355" s="1"/>
      <c r="Y1355" s="1"/>
    </row>
    <row r="1356" spans="1:25" ht="9.75" customHeight="1">
      <c r="A1356" s="1"/>
      <c r="B1356" s="72"/>
      <c r="C1356" s="124"/>
      <c r="D1356" s="1"/>
      <c r="E1356" s="1"/>
      <c r="F1356" s="1"/>
      <c r="G1356" s="1"/>
      <c r="H1356" s="1"/>
      <c r="I1356" s="1"/>
      <c r="J1356" s="1"/>
      <c r="K1356" s="1"/>
      <c r="L1356" s="1"/>
      <c r="M1356" s="1"/>
      <c r="N1356" s="1"/>
      <c r="O1356" s="1"/>
      <c r="P1356" s="1"/>
      <c r="Q1356" s="1"/>
      <c r="R1356" s="1"/>
      <c r="S1356" s="1"/>
      <c r="T1356" s="1"/>
      <c r="U1356" s="1"/>
      <c r="V1356" s="1"/>
      <c r="W1356" s="1"/>
      <c r="X1356" s="1"/>
      <c r="Y1356" s="1"/>
    </row>
    <row r="1357" spans="1:25" ht="9.75" customHeight="1">
      <c r="A1357" s="1"/>
      <c r="B1357" s="72"/>
      <c r="C1357" s="124"/>
      <c r="D1357" s="1"/>
      <c r="E1357" s="1"/>
      <c r="F1357" s="1"/>
      <c r="G1357" s="1"/>
      <c r="H1357" s="1"/>
      <c r="I1357" s="1"/>
      <c r="J1357" s="1"/>
      <c r="K1357" s="1"/>
      <c r="L1357" s="1"/>
      <c r="M1357" s="1"/>
      <c r="N1357" s="1"/>
      <c r="O1357" s="1"/>
      <c r="P1357" s="1"/>
      <c r="Q1357" s="1"/>
      <c r="R1357" s="1"/>
      <c r="S1357" s="1"/>
      <c r="T1357" s="1"/>
      <c r="U1357" s="1"/>
      <c r="V1357" s="1"/>
      <c r="W1357" s="1"/>
      <c r="X1357" s="1"/>
      <c r="Y1357" s="1"/>
    </row>
    <row r="1358" spans="1:25" ht="9.75" customHeight="1">
      <c r="A1358" s="1"/>
      <c r="B1358" s="72"/>
      <c r="C1358" s="124"/>
      <c r="D1358" s="1"/>
      <c r="E1358" s="1"/>
      <c r="F1358" s="1"/>
      <c r="G1358" s="1"/>
      <c r="H1358" s="1"/>
      <c r="I1358" s="1"/>
      <c r="J1358" s="1"/>
      <c r="K1358" s="1"/>
      <c r="L1358" s="1"/>
      <c r="M1358" s="1"/>
      <c r="N1358" s="1"/>
      <c r="O1358" s="1"/>
      <c r="P1358" s="1"/>
      <c r="Q1358" s="1"/>
      <c r="R1358" s="1"/>
      <c r="S1358" s="1"/>
      <c r="T1358" s="1"/>
      <c r="U1358" s="1"/>
      <c r="V1358" s="1"/>
      <c r="W1358" s="1"/>
      <c r="X1358" s="1"/>
      <c r="Y1358" s="1"/>
    </row>
    <row r="1359" spans="1:25" ht="9.75" customHeight="1">
      <c r="A1359" s="1"/>
      <c r="B1359" s="72"/>
      <c r="C1359" s="124"/>
      <c r="D1359" s="1"/>
      <c r="E1359" s="1"/>
      <c r="F1359" s="1"/>
      <c r="G1359" s="1"/>
      <c r="H1359" s="1"/>
      <c r="I1359" s="1"/>
      <c r="J1359" s="1"/>
      <c r="K1359" s="1"/>
      <c r="L1359" s="1"/>
      <c r="M1359" s="1"/>
      <c r="N1359" s="1"/>
      <c r="O1359" s="1"/>
      <c r="P1359" s="1"/>
      <c r="Q1359" s="1"/>
      <c r="R1359" s="1"/>
      <c r="S1359" s="1"/>
      <c r="T1359" s="1"/>
      <c r="U1359" s="1"/>
      <c r="V1359" s="1"/>
      <c r="W1359" s="1"/>
      <c r="X1359" s="1"/>
      <c r="Y1359" s="1"/>
    </row>
    <row r="1360" spans="1:25" ht="9.75" customHeight="1">
      <c r="A1360" s="1"/>
      <c r="B1360" s="72"/>
      <c r="C1360" s="124"/>
      <c r="D1360" s="1"/>
      <c r="E1360" s="1"/>
      <c r="F1360" s="1"/>
      <c r="G1360" s="1"/>
      <c r="H1360" s="1"/>
      <c r="I1360" s="1"/>
      <c r="J1360" s="1"/>
      <c r="K1360" s="1"/>
      <c r="L1360" s="1"/>
      <c r="M1360" s="1"/>
      <c r="N1360" s="1"/>
      <c r="O1360" s="1"/>
      <c r="P1360" s="1"/>
      <c r="Q1360" s="1"/>
      <c r="R1360" s="1"/>
      <c r="S1360" s="1"/>
      <c r="T1360" s="1"/>
      <c r="U1360" s="1"/>
      <c r="V1360" s="1"/>
      <c r="W1360" s="1"/>
      <c r="X1360" s="1"/>
      <c r="Y1360" s="1"/>
    </row>
    <row r="1361" spans="1:25" ht="9.75" customHeight="1">
      <c r="A1361" s="1"/>
      <c r="B1361" s="72"/>
      <c r="C1361" s="124"/>
      <c r="D1361" s="1"/>
      <c r="E1361" s="1"/>
      <c r="F1361" s="1"/>
      <c r="G1361" s="1"/>
      <c r="H1361" s="1"/>
      <c r="I1361" s="1"/>
      <c r="J1361" s="1"/>
      <c r="K1361" s="1"/>
      <c r="L1361" s="1"/>
      <c r="M1361" s="1"/>
      <c r="N1361" s="1"/>
      <c r="O1361" s="1"/>
      <c r="P1361" s="1"/>
      <c r="Q1361" s="1"/>
      <c r="R1361" s="1"/>
      <c r="S1361" s="1"/>
      <c r="T1361" s="1"/>
      <c r="U1361" s="1"/>
      <c r="V1361" s="1"/>
      <c r="W1361" s="1"/>
      <c r="X1361" s="1"/>
      <c r="Y1361" s="1"/>
    </row>
    <row r="1362" spans="1:25" ht="9.75" customHeight="1">
      <c r="A1362" s="1"/>
      <c r="B1362" s="72"/>
      <c r="C1362" s="124"/>
      <c r="D1362" s="1"/>
      <c r="E1362" s="1"/>
      <c r="F1362" s="1"/>
      <c r="G1362" s="1"/>
      <c r="H1362" s="1"/>
      <c r="I1362" s="1"/>
      <c r="J1362" s="1"/>
      <c r="K1362" s="1"/>
      <c r="L1362" s="1"/>
      <c r="M1362" s="1"/>
      <c r="N1362" s="1"/>
      <c r="O1362" s="1"/>
      <c r="P1362" s="1"/>
      <c r="Q1362" s="1"/>
      <c r="R1362" s="1"/>
      <c r="S1362" s="1"/>
      <c r="T1362" s="1"/>
      <c r="U1362" s="1"/>
      <c r="V1362" s="1"/>
      <c r="W1362" s="1"/>
      <c r="X1362" s="1"/>
      <c r="Y1362" s="1"/>
    </row>
    <row r="1363" spans="1:25" ht="9.75" customHeight="1">
      <c r="A1363" s="1"/>
      <c r="B1363" s="72"/>
      <c r="C1363" s="124"/>
      <c r="D1363" s="1"/>
      <c r="E1363" s="1"/>
      <c r="F1363" s="1"/>
      <c r="G1363" s="1"/>
      <c r="H1363" s="1"/>
      <c r="I1363" s="1"/>
      <c r="J1363" s="1"/>
      <c r="K1363" s="1"/>
      <c r="L1363" s="1"/>
      <c r="M1363" s="1"/>
      <c r="N1363" s="1"/>
      <c r="O1363" s="1"/>
      <c r="P1363" s="1"/>
      <c r="Q1363" s="1"/>
      <c r="R1363" s="1"/>
      <c r="S1363" s="1"/>
      <c r="T1363" s="1"/>
      <c r="U1363" s="1"/>
      <c r="V1363" s="1"/>
      <c r="W1363" s="1"/>
      <c r="X1363" s="1"/>
      <c r="Y1363" s="1"/>
    </row>
    <row r="1364" spans="1:25" ht="9.75" customHeight="1">
      <c r="A1364" s="1"/>
      <c r="B1364" s="72"/>
      <c r="C1364" s="124"/>
      <c r="D1364" s="1"/>
      <c r="E1364" s="1"/>
      <c r="F1364" s="1"/>
      <c r="G1364" s="1"/>
      <c r="H1364" s="1"/>
      <c r="I1364" s="1"/>
      <c r="J1364" s="1"/>
      <c r="K1364" s="1"/>
      <c r="L1364" s="1"/>
      <c r="M1364" s="1"/>
      <c r="N1364" s="1"/>
      <c r="O1364" s="1"/>
      <c r="P1364" s="1"/>
      <c r="Q1364" s="1"/>
      <c r="R1364" s="1"/>
      <c r="S1364" s="1"/>
      <c r="T1364" s="1"/>
      <c r="U1364" s="1"/>
      <c r="V1364" s="1"/>
      <c r="W1364" s="1"/>
      <c r="X1364" s="1"/>
      <c r="Y1364" s="1"/>
    </row>
    <row r="1365" spans="1:25" ht="9.75" customHeight="1">
      <c r="A1365" s="1"/>
      <c r="B1365" s="72"/>
      <c r="C1365" s="124"/>
      <c r="D1365" s="1"/>
      <c r="E1365" s="1"/>
      <c r="F1365" s="1"/>
      <c r="G1365" s="1"/>
      <c r="H1365" s="1"/>
      <c r="I1365" s="1"/>
      <c r="J1365" s="1"/>
      <c r="K1365" s="1"/>
      <c r="L1365" s="1"/>
      <c r="M1365" s="1"/>
      <c r="N1365" s="1"/>
      <c r="O1365" s="1"/>
      <c r="P1365" s="1"/>
      <c r="Q1365" s="1"/>
      <c r="R1365" s="1"/>
      <c r="S1365" s="1"/>
      <c r="T1365" s="1"/>
      <c r="U1365" s="1"/>
      <c r="V1365" s="1"/>
      <c r="W1365" s="1"/>
      <c r="X1365" s="1"/>
      <c r="Y1365" s="1"/>
    </row>
    <row r="1366" spans="1:25" ht="9.75" customHeight="1">
      <c r="A1366" s="1"/>
      <c r="B1366" s="72"/>
      <c r="C1366" s="124"/>
      <c r="D1366" s="1"/>
      <c r="E1366" s="1"/>
      <c r="F1366" s="1"/>
      <c r="G1366" s="1"/>
      <c r="H1366" s="1"/>
      <c r="I1366" s="1"/>
      <c r="J1366" s="1"/>
      <c r="K1366" s="1"/>
      <c r="L1366" s="1"/>
      <c r="M1366" s="1"/>
      <c r="N1366" s="1"/>
      <c r="O1366" s="1"/>
      <c r="P1366" s="1"/>
      <c r="Q1366" s="1"/>
      <c r="R1366" s="1"/>
      <c r="S1366" s="1"/>
      <c r="T1366" s="1"/>
      <c r="U1366" s="1"/>
      <c r="V1366" s="1"/>
      <c r="W1366" s="1"/>
      <c r="X1366" s="1"/>
      <c r="Y1366" s="1"/>
    </row>
    <row r="1367" spans="1:25" ht="9.75" customHeight="1">
      <c r="A1367" s="1"/>
      <c r="B1367" s="72"/>
      <c r="C1367" s="124"/>
      <c r="D1367" s="1"/>
      <c r="E1367" s="1"/>
      <c r="F1367" s="1"/>
      <c r="G1367" s="1"/>
      <c r="H1367" s="1"/>
      <c r="I1367" s="1"/>
      <c r="J1367" s="1"/>
      <c r="K1367" s="1"/>
      <c r="L1367" s="1"/>
      <c r="M1367" s="1"/>
      <c r="N1367" s="1"/>
      <c r="O1367" s="1"/>
      <c r="P1367" s="1"/>
      <c r="Q1367" s="1"/>
      <c r="R1367" s="1"/>
      <c r="S1367" s="1"/>
      <c r="T1367" s="1"/>
      <c r="U1367" s="1"/>
      <c r="V1367" s="1"/>
      <c r="W1367" s="1"/>
      <c r="X1367" s="1"/>
      <c r="Y1367" s="1"/>
    </row>
    <row r="1368" spans="1:25" ht="9.75" customHeight="1">
      <c r="A1368" s="1"/>
      <c r="B1368" s="72"/>
      <c r="C1368" s="124"/>
      <c r="D1368" s="1"/>
      <c r="E1368" s="1"/>
      <c r="F1368" s="1"/>
      <c r="G1368" s="1"/>
      <c r="H1368" s="1"/>
      <c r="I1368" s="1"/>
      <c r="J1368" s="1"/>
      <c r="K1368" s="1"/>
      <c r="L1368" s="1"/>
      <c r="M1368" s="1"/>
      <c r="N1368" s="1"/>
      <c r="O1368" s="1"/>
      <c r="P1368" s="1"/>
      <c r="Q1368" s="1"/>
      <c r="R1368" s="1"/>
      <c r="S1368" s="1"/>
      <c r="T1368" s="1"/>
      <c r="U1368" s="1"/>
      <c r="V1368" s="1"/>
      <c r="W1368" s="1"/>
      <c r="X1368" s="1"/>
      <c r="Y1368" s="1"/>
    </row>
    <row r="1369" spans="1:25" ht="9.75" customHeight="1">
      <c r="A1369" s="1"/>
      <c r="B1369" s="72"/>
      <c r="C1369" s="124"/>
      <c r="D1369" s="1"/>
      <c r="E1369" s="1"/>
      <c r="F1369" s="1"/>
      <c r="G1369" s="1"/>
      <c r="H1369" s="1"/>
      <c r="I1369" s="1"/>
      <c r="J1369" s="1"/>
      <c r="K1369" s="1"/>
      <c r="L1369" s="1"/>
      <c r="M1369" s="1"/>
      <c r="N1369" s="1"/>
      <c r="O1369" s="1"/>
      <c r="P1369" s="1"/>
      <c r="Q1369" s="1"/>
      <c r="R1369" s="1"/>
      <c r="S1369" s="1"/>
      <c r="T1369" s="1"/>
      <c r="U1369" s="1"/>
      <c r="V1369" s="1"/>
      <c r="W1369" s="1"/>
      <c r="X1369" s="1"/>
      <c r="Y1369" s="1"/>
    </row>
    <row r="1370" spans="1:25" ht="9.75" customHeight="1">
      <c r="A1370" s="1"/>
      <c r="B1370" s="72"/>
      <c r="C1370" s="124"/>
      <c r="D1370" s="1"/>
      <c r="E1370" s="1"/>
      <c r="F1370" s="1"/>
      <c r="G1370" s="1"/>
      <c r="H1370" s="1"/>
      <c r="I1370" s="1"/>
      <c r="J1370" s="1"/>
      <c r="K1370" s="1"/>
      <c r="L1370" s="1"/>
      <c r="M1370" s="1"/>
      <c r="N1370" s="1"/>
      <c r="O1370" s="1"/>
      <c r="P1370" s="1"/>
      <c r="Q1370" s="1"/>
      <c r="R1370" s="1"/>
      <c r="S1370" s="1"/>
      <c r="T1370" s="1"/>
      <c r="U1370" s="1"/>
      <c r="V1370" s="1"/>
      <c r="W1370" s="1"/>
      <c r="X1370" s="1"/>
      <c r="Y1370" s="1"/>
    </row>
    <row r="1371" spans="1:25" ht="9.75" customHeight="1">
      <c r="A1371" s="1"/>
      <c r="B1371" s="72"/>
      <c r="C1371" s="124"/>
      <c r="D1371" s="1"/>
      <c r="E1371" s="1"/>
      <c r="F1371" s="1"/>
      <c r="G1371" s="1"/>
      <c r="H1371" s="1"/>
      <c r="I1371" s="1"/>
      <c r="J1371" s="1"/>
      <c r="K1371" s="1"/>
      <c r="L1371" s="1"/>
      <c r="M1371" s="1"/>
      <c r="N1371" s="1"/>
      <c r="O1371" s="1"/>
      <c r="P1371" s="1"/>
      <c r="Q1371" s="1"/>
      <c r="R1371" s="1"/>
      <c r="S1371" s="1"/>
      <c r="T1371" s="1"/>
      <c r="U1371" s="1"/>
      <c r="V1371" s="1"/>
      <c r="W1371" s="1"/>
      <c r="X1371" s="1"/>
      <c r="Y1371" s="1"/>
    </row>
    <row r="1372" spans="1:25" ht="9.75" customHeight="1">
      <c r="A1372" s="1"/>
      <c r="B1372" s="72"/>
      <c r="C1372" s="124"/>
      <c r="D1372" s="1"/>
      <c r="E1372" s="1"/>
      <c r="F1372" s="1"/>
      <c r="G1372" s="1"/>
      <c r="H1372" s="1"/>
      <c r="I1372" s="1"/>
      <c r="J1372" s="1"/>
      <c r="K1372" s="1"/>
      <c r="L1372" s="1"/>
      <c r="M1372" s="1"/>
      <c r="N1372" s="1"/>
      <c r="O1372" s="1"/>
      <c r="P1372" s="1"/>
      <c r="Q1372" s="1"/>
      <c r="R1372" s="1"/>
      <c r="S1372" s="1"/>
      <c r="T1372" s="1"/>
      <c r="U1372" s="1"/>
      <c r="V1372" s="1"/>
      <c r="W1372" s="1"/>
      <c r="X1372" s="1"/>
      <c r="Y1372" s="1"/>
    </row>
    <row r="1373" spans="1:25" ht="9.75" customHeight="1">
      <c r="A1373" s="1"/>
      <c r="B1373" s="72"/>
      <c r="C1373" s="124"/>
      <c r="D1373" s="1"/>
      <c r="E1373" s="1"/>
      <c r="F1373" s="1"/>
      <c r="G1373" s="1"/>
      <c r="H1373" s="1"/>
      <c r="I1373" s="1"/>
      <c r="J1373" s="1"/>
      <c r="K1373" s="1"/>
      <c r="L1373" s="1"/>
      <c r="M1373" s="1"/>
      <c r="N1373" s="1"/>
      <c r="O1373" s="1"/>
      <c r="P1373" s="1"/>
      <c r="Q1373" s="1"/>
      <c r="R1373" s="1"/>
      <c r="S1373" s="1"/>
      <c r="T1373" s="1"/>
      <c r="U1373" s="1"/>
      <c r="V1373" s="1"/>
      <c r="W1373" s="1"/>
      <c r="X1373" s="1"/>
      <c r="Y1373" s="1"/>
    </row>
    <row r="1374" spans="1:25" ht="9.75" customHeight="1">
      <c r="A1374" s="1"/>
      <c r="B1374" s="72"/>
      <c r="C1374" s="124"/>
      <c r="D1374" s="1"/>
      <c r="E1374" s="1"/>
      <c r="F1374" s="1"/>
      <c r="G1374" s="1"/>
      <c r="H1374" s="1"/>
      <c r="I1374" s="1"/>
      <c r="J1374" s="1"/>
      <c r="K1374" s="1"/>
      <c r="L1374" s="1"/>
      <c r="M1374" s="1"/>
      <c r="N1374" s="1"/>
      <c r="O1374" s="1"/>
      <c r="P1374" s="1"/>
      <c r="Q1374" s="1"/>
      <c r="R1374" s="1"/>
      <c r="S1374" s="1"/>
      <c r="T1374" s="1"/>
      <c r="U1374" s="1"/>
      <c r="V1374" s="1"/>
      <c r="W1374" s="1"/>
      <c r="X1374" s="1"/>
      <c r="Y1374" s="1"/>
    </row>
    <row r="1375" spans="1:25" ht="9.75" customHeight="1">
      <c r="A1375" s="1"/>
      <c r="B1375" s="72"/>
      <c r="C1375" s="124"/>
      <c r="D1375" s="1"/>
      <c r="E1375" s="1"/>
      <c r="F1375" s="1"/>
      <c r="G1375" s="1"/>
      <c r="H1375" s="1"/>
      <c r="I1375" s="1"/>
      <c r="J1375" s="1"/>
      <c r="K1375" s="1"/>
      <c r="L1375" s="1"/>
      <c r="M1375" s="1"/>
      <c r="N1375" s="1"/>
      <c r="O1375" s="1"/>
      <c r="P1375" s="1"/>
      <c r="Q1375" s="1"/>
      <c r="R1375" s="1"/>
      <c r="S1375" s="1"/>
      <c r="T1375" s="1"/>
      <c r="U1375" s="1"/>
      <c r="V1375" s="1"/>
      <c r="W1375" s="1"/>
      <c r="X1375" s="1"/>
      <c r="Y1375" s="1"/>
    </row>
    <row r="1376" spans="1:25" ht="9.75" customHeight="1">
      <c r="A1376" s="1"/>
      <c r="B1376" s="72"/>
      <c r="C1376" s="124"/>
      <c r="D1376" s="1"/>
      <c r="E1376" s="1"/>
      <c r="F1376" s="1"/>
      <c r="G1376" s="1"/>
      <c r="H1376" s="1"/>
      <c r="I1376" s="1"/>
      <c r="J1376" s="1"/>
      <c r="K1376" s="1"/>
      <c r="L1376" s="1"/>
      <c r="M1376" s="1"/>
      <c r="N1376" s="1"/>
      <c r="O1376" s="1"/>
      <c r="P1376" s="1"/>
      <c r="Q1376" s="1"/>
      <c r="R1376" s="1"/>
      <c r="S1376" s="1"/>
      <c r="T1376" s="1"/>
      <c r="U1376" s="1"/>
      <c r="V1376" s="1"/>
      <c r="W1376" s="1"/>
      <c r="X1376" s="1"/>
      <c r="Y1376" s="1"/>
    </row>
    <row r="1377" spans="1:25" ht="9.75" customHeight="1">
      <c r="A1377" s="1"/>
      <c r="B1377" s="72"/>
      <c r="C1377" s="124"/>
      <c r="D1377" s="1"/>
      <c r="E1377" s="1"/>
      <c r="F1377" s="1"/>
      <c r="G1377" s="1"/>
      <c r="H1377" s="1"/>
      <c r="I1377" s="1"/>
      <c r="J1377" s="1"/>
      <c r="K1377" s="1"/>
      <c r="L1377" s="1"/>
      <c r="M1377" s="1"/>
      <c r="N1377" s="1"/>
      <c r="O1377" s="1"/>
      <c r="P1377" s="1"/>
      <c r="Q1377" s="1"/>
      <c r="R1377" s="1"/>
      <c r="S1377" s="1"/>
      <c r="T1377" s="1"/>
      <c r="U1377" s="1"/>
      <c r="V1377" s="1"/>
      <c r="W1377" s="1"/>
      <c r="X1377" s="1"/>
      <c r="Y1377" s="1"/>
    </row>
    <row r="1378" spans="1:25" ht="9.75" customHeight="1">
      <c r="A1378" s="1"/>
      <c r="B1378" s="72"/>
      <c r="C1378" s="124"/>
      <c r="D1378" s="1"/>
      <c r="E1378" s="1"/>
      <c r="F1378" s="1"/>
      <c r="G1378" s="1"/>
      <c r="H1378" s="1"/>
      <c r="I1378" s="1"/>
      <c r="J1378" s="1"/>
      <c r="K1378" s="1"/>
      <c r="L1378" s="1"/>
      <c r="M1378" s="1"/>
      <c r="N1378" s="1"/>
      <c r="O1378" s="1"/>
      <c r="P1378" s="1"/>
      <c r="Q1378" s="1"/>
      <c r="R1378" s="1"/>
      <c r="S1378" s="1"/>
      <c r="T1378" s="1"/>
      <c r="U1378" s="1"/>
      <c r="V1378" s="1"/>
      <c r="W1378" s="1"/>
      <c r="X1378" s="1"/>
      <c r="Y1378" s="1"/>
    </row>
    <row r="1379" spans="1:25" ht="9.75" customHeight="1">
      <c r="A1379" s="1"/>
      <c r="B1379" s="72"/>
      <c r="C1379" s="124"/>
      <c r="D1379" s="1"/>
      <c r="E1379" s="1"/>
      <c r="F1379" s="1"/>
      <c r="G1379" s="1"/>
      <c r="H1379" s="1"/>
      <c r="I1379" s="1"/>
      <c r="J1379" s="1"/>
      <c r="K1379" s="1"/>
      <c r="L1379" s="1"/>
      <c r="M1379" s="1"/>
      <c r="N1379" s="1"/>
      <c r="O1379" s="1"/>
      <c r="P1379" s="1"/>
      <c r="Q1379" s="1"/>
      <c r="R1379" s="1"/>
      <c r="S1379" s="1"/>
      <c r="T1379" s="1"/>
      <c r="U1379" s="1"/>
      <c r="V1379" s="1"/>
      <c r="W1379" s="1"/>
      <c r="X1379" s="1"/>
      <c r="Y1379" s="1"/>
    </row>
    <row r="1380" spans="1:25" ht="9.75" customHeight="1">
      <c r="A1380" s="1"/>
      <c r="B1380" s="72"/>
      <c r="C1380" s="124"/>
      <c r="D1380" s="1"/>
      <c r="E1380" s="1"/>
      <c r="F1380" s="1"/>
      <c r="G1380" s="1"/>
      <c r="H1380" s="1"/>
      <c r="I1380" s="1"/>
      <c r="J1380" s="1"/>
      <c r="K1380" s="1"/>
      <c r="L1380" s="1"/>
      <c r="M1380" s="1"/>
      <c r="N1380" s="1"/>
      <c r="O1380" s="1"/>
      <c r="P1380" s="1"/>
      <c r="Q1380" s="1"/>
      <c r="R1380" s="1"/>
      <c r="S1380" s="1"/>
      <c r="T1380" s="1"/>
      <c r="U1380" s="1"/>
      <c r="V1380" s="1"/>
      <c r="W1380" s="1"/>
      <c r="X1380" s="1"/>
      <c r="Y1380" s="1"/>
    </row>
    <row r="1381" spans="1:25" ht="9.75" customHeight="1">
      <c r="A1381" s="1"/>
      <c r="B1381" s="72"/>
      <c r="C1381" s="124"/>
      <c r="D1381" s="1"/>
      <c r="E1381" s="1"/>
      <c r="F1381" s="1"/>
      <c r="G1381" s="1"/>
      <c r="H1381" s="1"/>
      <c r="I1381" s="1"/>
      <c r="J1381" s="1"/>
      <c r="K1381" s="1"/>
      <c r="L1381" s="1"/>
      <c r="M1381" s="1"/>
      <c r="N1381" s="1"/>
      <c r="O1381" s="1"/>
      <c r="P1381" s="1"/>
      <c r="Q1381" s="1"/>
      <c r="R1381" s="1"/>
      <c r="S1381" s="1"/>
      <c r="T1381" s="1"/>
      <c r="U1381" s="1"/>
      <c r="V1381" s="1"/>
      <c r="W1381" s="1"/>
      <c r="X1381" s="1"/>
      <c r="Y1381" s="1"/>
    </row>
    <row r="1382" spans="1:25" ht="9.75" customHeight="1">
      <c r="A1382" s="1"/>
      <c r="B1382" s="72"/>
      <c r="C1382" s="124"/>
      <c r="D1382" s="1"/>
      <c r="E1382" s="1"/>
      <c r="F1382" s="1"/>
      <c r="G1382" s="1"/>
      <c r="H1382" s="1"/>
      <c r="I1382" s="1"/>
      <c r="J1382" s="1"/>
      <c r="K1382" s="1"/>
      <c r="L1382" s="1"/>
      <c r="M1382" s="1"/>
      <c r="N1382" s="1"/>
      <c r="O1382" s="1"/>
      <c r="P1382" s="1"/>
      <c r="Q1382" s="1"/>
      <c r="R1382" s="1"/>
      <c r="S1382" s="1"/>
      <c r="T1382" s="1"/>
      <c r="U1382" s="1"/>
      <c r="V1382" s="1"/>
      <c r="W1382" s="1"/>
      <c r="X1382" s="1"/>
      <c r="Y1382" s="1"/>
    </row>
    <row r="1383" spans="1:25" ht="9.75" customHeight="1">
      <c r="A1383" s="1"/>
      <c r="B1383" s="72"/>
      <c r="C1383" s="124"/>
      <c r="D1383" s="1"/>
      <c r="E1383" s="1"/>
      <c r="F1383" s="1"/>
      <c r="G1383" s="1"/>
      <c r="H1383" s="1"/>
      <c r="I1383" s="1"/>
      <c r="J1383" s="1"/>
      <c r="K1383" s="1"/>
      <c r="L1383" s="1"/>
      <c r="M1383" s="1"/>
      <c r="N1383" s="1"/>
      <c r="O1383" s="1"/>
      <c r="P1383" s="1"/>
      <c r="Q1383" s="1"/>
      <c r="R1383" s="1"/>
      <c r="S1383" s="1"/>
      <c r="T1383" s="1"/>
      <c r="U1383" s="1"/>
      <c r="V1383" s="1"/>
      <c r="W1383" s="1"/>
      <c r="X1383" s="1"/>
      <c r="Y1383" s="1"/>
    </row>
    <row r="1384" spans="1:25" ht="9.75" customHeight="1">
      <c r="A1384" s="1"/>
      <c r="B1384" s="72"/>
      <c r="C1384" s="124"/>
      <c r="D1384" s="1"/>
      <c r="E1384" s="1"/>
      <c r="F1384" s="1"/>
      <c r="G1384" s="1"/>
      <c r="H1384" s="1"/>
      <c r="I1384" s="1"/>
      <c r="J1384" s="1"/>
      <c r="K1384" s="1"/>
      <c r="L1384" s="1"/>
      <c r="M1384" s="1"/>
      <c r="N1384" s="1"/>
      <c r="O1384" s="1"/>
      <c r="P1384" s="1"/>
      <c r="Q1384" s="1"/>
      <c r="R1384" s="1"/>
      <c r="S1384" s="1"/>
      <c r="T1384" s="1"/>
      <c r="U1384" s="1"/>
      <c r="V1384" s="1"/>
      <c r="W1384" s="1"/>
      <c r="X1384" s="1"/>
      <c r="Y1384" s="1"/>
    </row>
    <row r="1385" spans="1:25" ht="9.75" customHeight="1">
      <c r="A1385" s="1"/>
      <c r="B1385" s="72"/>
      <c r="C1385" s="124"/>
      <c r="D1385" s="1"/>
      <c r="E1385" s="1"/>
      <c r="F1385" s="1"/>
      <c r="G1385" s="1"/>
      <c r="H1385" s="1"/>
      <c r="I1385" s="1"/>
      <c r="J1385" s="1"/>
      <c r="K1385" s="1"/>
      <c r="L1385" s="1"/>
      <c r="M1385" s="1"/>
      <c r="N1385" s="1"/>
      <c r="O1385" s="1"/>
      <c r="P1385" s="1"/>
      <c r="Q1385" s="1"/>
      <c r="R1385" s="1"/>
      <c r="S1385" s="1"/>
      <c r="T1385" s="1"/>
      <c r="U1385" s="1"/>
      <c r="V1385" s="1"/>
      <c r="W1385" s="1"/>
      <c r="X1385" s="1"/>
      <c r="Y1385" s="1"/>
    </row>
    <row r="1386" spans="1:25" ht="9.75" customHeight="1">
      <c r="A1386" s="1"/>
      <c r="B1386" s="72"/>
      <c r="C1386" s="124"/>
      <c r="D1386" s="1"/>
      <c r="E1386" s="1"/>
      <c r="F1386" s="1"/>
      <c r="G1386" s="1"/>
      <c r="H1386" s="1"/>
      <c r="I1386" s="1"/>
      <c r="J1386" s="1"/>
      <c r="K1386" s="1"/>
      <c r="L1386" s="1"/>
      <c r="M1386" s="1"/>
      <c r="N1386" s="1"/>
      <c r="O1386" s="1"/>
      <c r="P1386" s="1"/>
      <c r="Q1386" s="1"/>
      <c r="R1386" s="1"/>
      <c r="S1386" s="1"/>
      <c r="T1386" s="1"/>
      <c r="U1386" s="1"/>
      <c r="V1386" s="1"/>
      <c r="W1386" s="1"/>
      <c r="X1386" s="1"/>
      <c r="Y1386" s="1"/>
    </row>
    <row r="1387" spans="1:25" ht="9.75" customHeight="1">
      <c r="A1387" s="1"/>
      <c r="B1387" s="72"/>
      <c r="C1387" s="124"/>
      <c r="D1387" s="1"/>
      <c r="E1387" s="1"/>
      <c r="F1387" s="1"/>
      <c r="G1387" s="1"/>
      <c r="H1387" s="1"/>
      <c r="I1387" s="1"/>
      <c r="J1387" s="1"/>
      <c r="K1387" s="1"/>
      <c r="L1387" s="1"/>
      <c r="M1387" s="1"/>
      <c r="N1387" s="1"/>
      <c r="O1387" s="1"/>
      <c r="P1387" s="1"/>
      <c r="Q1387" s="1"/>
      <c r="R1387" s="1"/>
      <c r="S1387" s="1"/>
      <c r="T1387" s="1"/>
      <c r="U1387" s="1"/>
      <c r="V1387" s="1"/>
      <c r="W1387" s="1"/>
      <c r="X1387" s="1"/>
      <c r="Y1387" s="1"/>
    </row>
    <row r="1388" spans="1:25" ht="9.75" customHeight="1">
      <c r="A1388" s="1"/>
      <c r="B1388" s="72"/>
      <c r="C1388" s="124"/>
      <c r="D1388" s="1"/>
      <c r="E1388" s="1"/>
      <c r="F1388" s="1"/>
      <c r="G1388" s="1"/>
      <c r="H1388" s="1"/>
      <c r="I1388" s="1"/>
      <c r="J1388" s="1"/>
      <c r="K1388" s="1"/>
      <c r="L1388" s="1"/>
      <c r="M1388" s="1"/>
      <c r="N1388" s="1"/>
      <c r="O1388" s="1"/>
      <c r="P1388" s="1"/>
      <c r="Q1388" s="1"/>
      <c r="R1388" s="1"/>
      <c r="S1388" s="1"/>
      <c r="T1388" s="1"/>
      <c r="U1388" s="1"/>
      <c r="V1388" s="1"/>
      <c r="W1388" s="1"/>
      <c r="X1388" s="1"/>
      <c r="Y1388" s="1"/>
    </row>
    <row r="1389" spans="1:25" ht="9.75" customHeight="1">
      <c r="A1389" s="1"/>
      <c r="B1389" s="72"/>
      <c r="C1389" s="124"/>
      <c r="D1389" s="1"/>
      <c r="E1389" s="1"/>
      <c r="F1389" s="1"/>
      <c r="G1389" s="1"/>
      <c r="H1389" s="1"/>
      <c r="I1389" s="1"/>
      <c r="J1389" s="1"/>
      <c r="K1389" s="1"/>
      <c r="L1389" s="1"/>
      <c r="M1389" s="1"/>
      <c r="N1389" s="1"/>
      <c r="O1389" s="1"/>
      <c r="P1389" s="1"/>
      <c r="Q1389" s="1"/>
      <c r="R1389" s="1"/>
      <c r="S1389" s="1"/>
      <c r="T1389" s="1"/>
      <c r="U1389" s="1"/>
      <c r="V1389" s="1"/>
      <c r="W1389" s="1"/>
      <c r="X1389" s="1"/>
      <c r="Y1389" s="1"/>
    </row>
    <row r="1390" spans="1:25" ht="9.75" customHeight="1">
      <c r="A1390" s="1"/>
      <c r="B1390" s="72"/>
      <c r="C1390" s="124"/>
      <c r="D1390" s="1"/>
      <c r="E1390" s="1"/>
      <c r="F1390" s="1"/>
      <c r="G1390" s="1"/>
      <c r="H1390" s="1"/>
      <c r="I1390" s="1"/>
      <c r="J1390" s="1"/>
      <c r="K1390" s="1"/>
      <c r="L1390" s="1"/>
      <c r="M1390" s="1"/>
      <c r="N1390" s="1"/>
      <c r="O1390" s="1"/>
      <c r="P1390" s="1"/>
      <c r="Q1390" s="1"/>
      <c r="R1390" s="1"/>
      <c r="S1390" s="1"/>
      <c r="T1390" s="1"/>
      <c r="U1390" s="1"/>
      <c r="V1390" s="1"/>
      <c r="W1390" s="1"/>
      <c r="X1390" s="1"/>
      <c r="Y1390" s="1"/>
    </row>
    <row r="1391" spans="1:25" ht="9.75" customHeight="1">
      <c r="A1391" s="1"/>
      <c r="B1391" s="72"/>
      <c r="C1391" s="124"/>
      <c r="D1391" s="1"/>
      <c r="E1391" s="1"/>
      <c r="F1391" s="1"/>
      <c r="G1391" s="1"/>
      <c r="H1391" s="1"/>
      <c r="I1391" s="1"/>
      <c r="J1391" s="1"/>
      <c r="K1391" s="1"/>
      <c r="L1391" s="1"/>
      <c r="M1391" s="1"/>
      <c r="N1391" s="1"/>
      <c r="O1391" s="1"/>
      <c r="P1391" s="1"/>
      <c r="Q1391" s="1"/>
      <c r="R1391" s="1"/>
      <c r="S1391" s="1"/>
      <c r="T1391" s="1"/>
      <c r="U1391" s="1"/>
      <c r="V1391" s="1"/>
      <c r="W1391" s="1"/>
      <c r="X1391" s="1"/>
      <c r="Y1391" s="1"/>
    </row>
    <row r="1392" spans="1:25" ht="9.75" customHeight="1">
      <c r="A1392" s="1"/>
      <c r="B1392" s="72"/>
      <c r="C1392" s="124"/>
      <c r="D1392" s="1"/>
      <c r="E1392" s="1"/>
      <c r="F1392" s="1"/>
      <c r="G1392" s="1"/>
      <c r="H1392" s="1"/>
      <c r="I1392" s="1"/>
      <c r="J1392" s="1"/>
      <c r="K1392" s="1"/>
      <c r="L1392" s="1"/>
      <c r="M1392" s="1"/>
      <c r="N1392" s="1"/>
      <c r="O1392" s="1"/>
      <c r="P1392" s="1"/>
      <c r="Q1392" s="1"/>
      <c r="R1392" s="1"/>
      <c r="S1392" s="1"/>
      <c r="T1392" s="1"/>
      <c r="U1392" s="1"/>
      <c r="V1392" s="1"/>
      <c r="W1392" s="1"/>
      <c r="X1392" s="1"/>
      <c r="Y1392" s="1"/>
    </row>
    <row r="1393" spans="1:25" ht="9.75" customHeight="1">
      <c r="A1393" s="1"/>
      <c r="B1393" s="72"/>
      <c r="C1393" s="124"/>
      <c r="D1393" s="1"/>
      <c r="E1393" s="1"/>
      <c r="F1393" s="1"/>
      <c r="G1393" s="1"/>
      <c r="H1393" s="1"/>
      <c r="I1393" s="1"/>
      <c r="J1393" s="1"/>
      <c r="K1393" s="1"/>
      <c r="L1393" s="1"/>
      <c r="M1393" s="1"/>
      <c r="N1393" s="1"/>
      <c r="O1393" s="1"/>
      <c r="P1393" s="1"/>
      <c r="Q1393" s="1"/>
      <c r="R1393" s="1"/>
      <c r="S1393" s="1"/>
      <c r="T1393" s="1"/>
      <c r="U1393" s="1"/>
      <c r="V1393" s="1"/>
      <c r="W1393" s="1"/>
      <c r="X1393" s="1"/>
      <c r="Y1393" s="1"/>
    </row>
    <row r="1394" spans="1:25" ht="9.75" customHeight="1">
      <c r="A1394" s="1"/>
      <c r="B1394" s="72"/>
      <c r="C1394" s="124"/>
      <c r="D1394" s="1"/>
      <c r="E1394" s="1"/>
      <c r="F1394" s="1"/>
      <c r="G1394" s="1"/>
      <c r="H1394" s="1"/>
      <c r="I1394" s="1"/>
      <c r="J1394" s="1"/>
      <c r="K1394" s="1"/>
      <c r="L1394" s="1"/>
      <c r="M1394" s="1"/>
      <c r="N1394" s="1"/>
      <c r="O1394" s="1"/>
      <c r="P1394" s="1"/>
      <c r="Q1394" s="1"/>
      <c r="R1394" s="1"/>
      <c r="S1394" s="1"/>
      <c r="T1394" s="1"/>
      <c r="U1394" s="1"/>
      <c r="V1394" s="1"/>
      <c r="W1394" s="1"/>
      <c r="X1394" s="1"/>
      <c r="Y1394" s="1"/>
    </row>
    <row r="1395" spans="1:25" ht="9.75" customHeight="1">
      <c r="A1395" s="1"/>
      <c r="B1395" s="72"/>
      <c r="C1395" s="124"/>
      <c r="D1395" s="1"/>
      <c r="E1395" s="1"/>
      <c r="F1395" s="1"/>
      <c r="G1395" s="1"/>
      <c r="H1395" s="1"/>
      <c r="I1395" s="1"/>
      <c r="J1395" s="1"/>
      <c r="K1395" s="1"/>
      <c r="L1395" s="1"/>
      <c r="M1395" s="1"/>
      <c r="N1395" s="1"/>
      <c r="O1395" s="1"/>
      <c r="P1395" s="1"/>
      <c r="Q1395" s="1"/>
      <c r="R1395" s="1"/>
      <c r="S1395" s="1"/>
      <c r="T1395" s="1"/>
      <c r="U1395" s="1"/>
      <c r="V1395" s="1"/>
      <c r="W1395" s="1"/>
      <c r="X1395" s="1"/>
      <c r="Y1395" s="1"/>
    </row>
    <row r="1396" spans="1:25" ht="9.75" customHeight="1">
      <c r="A1396" s="1"/>
      <c r="B1396" s="72"/>
      <c r="C1396" s="124"/>
      <c r="D1396" s="1"/>
      <c r="E1396" s="1"/>
      <c r="F1396" s="1"/>
      <c r="G1396" s="1"/>
      <c r="H1396" s="1"/>
      <c r="I1396" s="1"/>
      <c r="J1396" s="1"/>
      <c r="K1396" s="1"/>
      <c r="L1396" s="1"/>
      <c r="M1396" s="1"/>
      <c r="N1396" s="1"/>
      <c r="O1396" s="1"/>
      <c r="P1396" s="1"/>
      <c r="Q1396" s="1"/>
      <c r="R1396" s="1"/>
      <c r="S1396" s="1"/>
      <c r="T1396" s="1"/>
      <c r="U1396" s="1"/>
      <c r="V1396" s="1"/>
      <c r="W1396" s="1"/>
      <c r="X1396" s="1"/>
      <c r="Y1396" s="1"/>
    </row>
    <row r="1397" spans="1:25" ht="9.75" customHeight="1">
      <c r="A1397" s="1"/>
      <c r="B1397" s="72"/>
      <c r="C1397" s="124"/>
      <c r="D1397" s="1"/>
      <c r="E1397" s="1"/>
      <c r="F1397" s="1"/>
      <c r="G1397" s="1"/>
      <c r="H1397" s="1"/>
      <c r="I1397" s="1"/>
      <c r="J1397" s="1"/>
      <c r="K1397" s="1"/>
      <c r="L1397" s="1"/>
      <c r="M1397" s="1"/>
      <c r="N1397" s="1"/>
      <c r="O1397" s="1"/>
      <c r="P1397" s="1"/>
      <c r="Q1397" s="1"/>
      <c r="R1397" s="1"/>
      <c r="S1397" s="1"/>
      <c r="T1397" s="1"/>
      <c r="U1397" s="1"/>
      <c r="V1397" s="1"/>
      <c r="W1397" s="1"/>
      <c r="X1397" s="1"/>
      <c r="Y1397" s="1"/>
    </row>
    <row r="1398" spans="1:25" ht="9.75" customHeight="1">
      <c r="A1398" s="1"/>
      <c r="B1398" s="72"/>
      <c r="C1398" s="124"/>
      <c r="D1398" s="1"/>
      <c r="E1398" s="1"/>
      <c r="F1398" s="1"/>
      <c r="G1398" s="1"/>
      <c r="H1398" s="1"/>
      <c r="I1398" s="1"/>
      <c r="J1398" s="1"/>
      <c r="K1398" s="1"/>
      <c r="L1398" s="1"/>
      <c r="M1398" s="1"/>
      <c r="N1398" s="1"/>
      <c r="O1398" s="1"/>
      <c r="P1398" s="1"/>
      <c r="Q1398" s="1"/>
      <c r="R1398" s="1"/>
      <c r="S1398" s="1"/>
      <c r="T1398" s="1"/>
      <c r="U1398" s="1"/>
      <c r="V1398" s="1"/>
      <c r="W1398" s="1"/>
      <c r="X1398" s="1"/>
      <c r="Y1398" s="1"/>
    </row>
    <row r="1399" spans="1:25" ht="9.75" customHeight="1">
      <c r="A1399" s="1"/>
      <c r="B1399" s="72"/>
      <c r="C1399" s="124"/>
      <c r="D1399" s="1"/>
      <c r="E1399" s="1"/>
      <c r="F1399" s="1"/>
      <c r="G1399" s="1"/>
      <c r="H1399" s="1"/>
      <c r="I1399" s="1"/>
      <c r="J1399" s="1"/>
      <c r="K1399" s="1"/>
      <c r="L1399" s="1"/>
      <c r="M1399" s="1"/>
      <c r="N1399" s="1"/>
      <c r="O1399" s="1"/>
      <c r="P1399" s="1"/>
      <c r="Q1399" s="1"/>
      <c r="R1399" s="1"/>
      <c r="S1399" s="1"/>
      <c r="T1399" s="1"/>
      <c r="U1399" s="1"/>
      <c r="V1399" s="1"/>
      <c r="W1399" s="1"/>
      <c r="X1399" s="1"/>
      <c r="Y1399" s="1"/>
    </row>
    <row r="1400" spans="1:25" ht="9.75" customHeight="1">
      <c r="A1400" s="1"/>
      <c r="B1400" s="72"/>
      <c r="C1400" s="124"/>
      <c r="D1400" s="1"/>
      <c r="E1400" s="1"/>
      <c r="F1400" s="1"/>
      <c r="G1400" s="1"/>
      <c r="H1400" s="1"/>
      <c r="I1400" s="1"/>
      <c r="J1400" s="1"/>
      <c r="K1400" s="1"/>
      <c r="L1400" s="1"/>
      <c r="M1400" s="1"/>
      <c r="N1400" s="1"/>
      <c r="O1400" s="1"/>
      <c r="P1400" s="1"/>
      <c r="Q1400" s="1"/>
      <c r="R1400" s="1"/>
      <c r="S1400" s="1"/>
      <c r="T1400" s="1"/>
      <c r="U1400" s="1"/>
      <c r="V1400" s="1"/>
      <c r="W1400" s="1"/>
      <c r="X1400" s="1"/>
      <c r="Y1400" s="1"/>
    </row>
    <row r="1401" spans="1:25" ht="9.75" customHeight="1">
      <c r="A1401" s="1"/>
      <c r="B1401" s="72"/>
      <c r="C1401" s="124"/>
      <c r="D1401" s="1"/>
      <c r="E1401" s="1"/>
      <c r="F1401" s="1"/>
      <c r="G1401" s="1"/>
      <c r="H1401" s="1"/>
      <c r="I1401" s="1"/>
      <c r="J1401" s="1"/>
      <c r="K1401" s="1"/>
      <c r="L1401" s="1"/>
      <c r="M1401" s="1"/>
      <c r="N1401" s="1"/>
      <c r="O1401" s="1"/>
      <c r="P1401" s="1"/>
      <c r="Q1401" s="1"/>
      <c r="R1401" s="1"/>
      <c r="S1401" s="1"/>
      <c r="T1401" s="1"/>
      <c r="U1401" s="1"/>
      <c r="V1401" s="1"/>
      <c r="W1401" s="1"/>
      <c r="X1401" s="1"/>
      <c r="Y1401" s="1"/>
    </row>
    <row r="1402" spans="1:25">
      <c r="A1402" s="1"/>
      <c r="B1402" s="72"/>
      <c r="C1402" s="124"/>
      <c r="D1402" s="1"/>
      <c r="E1402" s="1"/>
      <c r="F1402" s="1"/>
      <c r="G1402" s="1"/>
      <c r="H1402" s="1"/>
      <c r="I1402" s="1"/>
      <c r="J1402" s="1"/>
      <c r="K1402" s="1"/>
      <c r="L1402" s="1"/>
      <c r="M1402" s="1"/>
      <c r="N1402" s="1"/>
      <c r="O1402" s="1"/>
      <c r="P1402" s="1"/>
      <c r="Q1402" s="1"/>
      <c r="R1402" s="1"/>
      <c r="S1402" s="1"/>
      <c r="T1402" s="1"/>
      <c r="U1402" s="1"/>
      <c r="V1402" s="1"/>
      <c r="W1402" s="1"/>
      <c r="X1402" s="1"/>
      <c r="Y1402" s="1"/>
    </row>
    <row r="1403" spans="1:25">
      <c r="A1403" s="1"/>
      <c r="B1403" s="72"/>
      <c r="C1403" s="124"/>
      <c r="D1403" s="1"/>
      <c r="E1403" s="1"/>
      <c r="F1403" s="1"/>
      <c r="G1403" s="1"/>
      <c r="H1403" s="1"/>
      <c r="I1403" s="1"/>
      <c r="J1403" s="1"/>
      <c r="K1403" s="1"/>
      <c r="L1403" s="1"/>
      <c r="M1403" s="1"/>
      <c r="N1403" s="1"/>
      <c r="O1403" s="1"/>
      <c r="P1403" s="1"/>
      <c r="Q1403" s="1"/>
      <c r="R1403" s="1"/>
      <c r="S1403" s="1"/>
      <c r="T1403" s="1"/>
      <c r="U1403" s="1"/>
      <c r="V1403" s="1"/>
      <c r="W1403" s="1"/>
      <c r="X1403" s="1"/>
      <c r="Y1403" s="1"/>
    </row>
    <row r="1404" spans="1:25">
      <c r="A1404" s="1"/>
      <c r="B1404" s="72"/>
      <c r="C1404" s="124"/>
      <c r="D1404" s="1"/>
      <c r="E1404" s="1"/>
      <c r="F1404" s="1"/>
      <c r="G1404" s="1"/>
      <c r="H1404" s="1"/>
      <c r="I1404" s="1"/>
      <c r="J1404" s="1"/>
      <c r="K1404" s="1"/>
      <c r="L1404" s="1"/>
      <c r="M1404" s="1"/>
      <c r="N1404" s="1"/>
      <c r="O1404" s="1"/>
      <c r="P1404" s="1"/>
      <c r="Q1404" s="1"/>
      <c r="R1404" s="1"/>
      <c r="S1404" s="1"/>
      <c r="T1404" s="1"/>
      <c r="U1404" s="1"/>
      <c r="V1404" s="1"/>
      <c r="W1404" s="1"/>
      <c r="X1404" s="1"/>
      <c r="Y1404" s="1"/>
    </row>
    <row r="1405" spans="1:25">
      <c r="A1405" s="1"/>
      <c r="B1405" s="72"/>
      <c r="C1405" s="124"/>
      <c r="D1405" s="1"/>
      <c r="E1405" s="1"/>
      <c r="F1405" s="1"/>
      <c r="G1405" s="1"/>
      <c r="H1405" s="1"/>
      <c r="I1405" s="1"/>
      <c r="J1405" s="1"/>
      <c r="K1405" s="1"/>
      <c r="L1405" s="1"/>
      <c r="M1405" s="1"/>
      <c r="N1405" s="1"/>
      <c r="O1405" s="1"/>
      <c r="P1405" s="1"/>
      <c r="Q1405" s="1"/>
      <c r="R1405" s="1"/>
      <c r="S1405" s="1"/>
      <c r="T1405" s="1"/>
      <c r="U1405" s="1"/>
      <c r="V1405" s="1"/>
      <c r="W1405" s="1"/>
      <c r="X1405" s="1"/>
      <c r="Y1405" s="1"/>
    </row>
    <row r="1406" spans="1:25">
      <c r="A1406" s="1"/>
      <c r="B1406" s="72"/>
      <c r="C1406" s="124"/>
      <c r="D1406" s="1"/>
      <c r="E1406" s="1"/>
      <c r="F1406" s="1"/>
      <c r="G1406" s="1"/>
      <c r="H1406" s="1"/>
      <c r="I1406" s="1"/>
      <c r="J1406" s="1"/>
      <c r="K1406" s="1"/>
      <c r="L1406" s="1"/>
      <c r="M1406" s="1"/>
      <c r="N1406" s="1"/>
      <c r="O1406" s="1"/>
      <c r="P1406" s="1"/>
      <c r="Q1406" s="1"/>
      <c r="R1406" s="1"/>
      <c r="S1406" s="1"/>
      <c r="T1406" s="1"/>
      <c r="U1406" s="1"/>
      <c r="V1406" s="1"/>
      <c r="W1406" s="1"/>
      <c r="X1406" s="1"/>
      <c r="Y1406" s="1"/>
    </row>
    <row r="1407" spans="1:25">
      <c r="A1407" s="1"/>
      <c r="B1407" s="72"/>
      <c r="C1407" s="124"/>
      <c r="D1407" s="1"/>
      <c r="E1407" s="1"/>
      <c r="F1407" s="1"/>
      <c r="G1407" s="1"/>
      <c r="H1407" s="1"/>
      <c r="I1407" s="1"/>
      <c r="J1407" s="1"/>
      <c r="K1407" s="1"/>
      <c r="L1407" s="1"/>
      <c r="M1407" s="1"/>
      <c r="N1407" s="1"/>
      <c r="O1407" s="1"/>
      <c r="P1407" s="1"/>
      <c r="Q1407" s="1"/>
      <c r="R1407" s="1"/>
      <c r="S1407" s="1"/>
      <c r="T1407" s="1"/>
      <c r="U1407" s="1"/>
      <c r="V1407" s="1"/>
      <c r="W1407" s="1"/>
      <c r="X1407" s="1"/>
      <c r="Y1407" s="1"/>
    </row>
    <row r="1408" spans="1:25">
      <c r="A1408" s="1"/>
      <c r="B1408" s="72"/>
      <c r="C1408" s="124"/>
      <c r="D1408" s="1"/>
      <c r="E1408" s="1"/>
      <c r="F1408" s="1"/>
      <c r="G1408" s="1"/>
      <c r="H1408" s="1"/>
      <c r="I1408" s="1"/>
      <c r="J1408" s="1"/>
      <c r="K1408" s="1"/>
      <c r="L1408" s="1"/>
      <c r="M1408" s="1"/>
      <c r="N1408" s="1"/>
      <c r="O1408" s="1"/>
      <c r="P1408" s="1"/>
      <c r="Q1408" s="1"/>
      <c r="R1408" s="1"/>
      <c r="S1408" s="1"/>
      <c r="T1408" s="1"/>
      <c r="U1408" s="1"/>
      <c r="V1408" s="1"/>
      <c r="W1408" s="1"/>
      <c r="X1408" s="1"/>
      <c r="Y1408" s="1"/>
    </row>
    <row r="1409" spans="1:25">
      <c r="A1409" s="1"/>
      <c r="B1409" s="72"/>
      <c r="C1409" s="124"/>
      <c r="D1409" s="1"/>
      <c r="E1409" s="1"/>
      <c r="F1409" s="1"/>
      <c r="G1409" s="1"/>
      <c r="H1409" s="1"/>
      <c r="I1409" s="1"/>
      <c r="J1409" s="1"/>
      <c r="K1409" s="1"/>
      <c r="L1409" s="1"/>
      <c r="M1409" s="1"/>
      <c r="N1409" s="1"/>
      <c r="O1409" s="1"/>
      <c r="P1409" s="1"/>
      <c r="Q1409" s="1"/>
      <c r="R1409" s="1"/>
      <c r="S1409" s="1"/>
      <c r="T1409" s="1"/>
      <c r="U1409" s="1"/>
      <c r="V1409" s="1"/>
      <c r="W1409" s="1"/>
      <c r="X1409" s="1"/>
      <c r="Y1409" s="1"/>
    </row>
    <row r="1410" spans="1:25">
      <c r="A1410" s="1"/>
      <c r="B1410" s="72"/>
      <c r="C1410" s="124"/>
      <c r="D1410" s="1"/>
      <c r="E1410" s="1"/>
      <c r="F1410" s="1"/>
      <c r="G1410" s="1"/>
      <c r="H1410" s="1"/>
      <c r="I1410" s="1"/>
      <c r="J1410" s="1"/>
      <c r="K1410" s="1"/>
      <c r="L1410" s="1"/>
      <c r="M1410" s="1"/>
      <c r="N1410" s="1"/>
      <c r="O1410" s="1"/>
      <c r="P1410" s="1"/>
      <c r="Q1410" s="1"/>
      <c r="R1410" s="1"/>
      <c r="S1410" s="1"/>
      <c r="T1410" s="1"/>
      <c r="U1410" s="1"/>
      <c r="V1410" s="1"/>
      <c r="W1410" s="1"/>
      <c r="X1410" s="1"/>
      <c r="Y1410" s="1"/>
    </row>
    <row r="1411" spans="1:25">
      <c r="A1411" s="1"/>
      <c r="B1411" s="72"/>
      <c r="C1411" s="124"/>
      <c r="D1411" s="1"/>
      <c r="E1411" s="1"/>
      <c r="F1411" s="1"/>
      <c r="G1411" s="1"/>
      <c r="H1411" s="1"/>
      <c r="I1411" s="1"/>
      <c r="J1411" s="1"/>
      <c r="K1411" s="1"/>
      <c r="L1411" s="1"/>
      <c r="M1411" s="1"/>
      <c r="N1411" s="1"/>
      <c r="O1411" s="1"/>
      <c r="P1411" s="1"/>
      <c r="Q1411" s="1"/>
      <c r="R1411" s="1"/>
      <c r="S1411" s="1"/>
      <c r="T1411" s="1"/>
      <c r="U1411" s="1"/>
      <c r="V1411" s="1"/>
      <c r="W1411" s="1"/>
      <c r="X1411" s="1"/>
      <c r="Y1411" s="1"/>
    </row>
    <row r="1412" spans="1:25">
      <c r="A1412" s="1"/>
      <c r="B1412" s="72"/>
      <c r="C1412" s="124"/>
      <c r="D1412" s="1"/>
      <c r="E1412" s="1"/>
      <c r="F1412" s="1"/>
      <c r="G1412" s="1"/>
      <c r="H1412" s="1"/>
      <c r="I1412" s="1"/>
      <c r="J1412" s="1"/>
      <c r="K1412" s="1"/>
      <c r="L1412" s="1"/>
      <c r="M1412" s="1"/>
      <c r="N1412" s="1"/>
      <c r="O1412" s="1"/>
      <c r="P1412" s="1"/>
      <c r="Q1412" s="1"/>
      <c r="R1412" s="1"/>
      <c r="S1412" s="1"/>
      <c r="T1412" s="1"/>
      <c r="U1412" s="1"/>
      <c r="V1412" s="1"/>
      <c r="W1412" s="1"/>
      <c r="X1412" s="1"/>
      <c r="Y1412" s="1"/>
    </row>
    <row r="1413" spans="1:25">
      <c r="A1413" s="1"/>
      <c r="B1413" s="72"/>
      <c r="C1413" s="124"/>
      <c r="D1413" s="1"/>
      <c r="E1413" s="1"/>
      <c r="F1413" s="1"/>
      <c r="G1413" s="1"/>
      <c r="H1413" s="1"/>
      <c r="I1413" s="1"/>
      <c r="J1413" s="1"/>
      <c r="K1413" s="1"/>
      <c r="L1413" s="1"/>
      <c r="M1413" s="1"/>
      <c r="N1413" s="1"/>
      <c r="O1413" s="1"/>
      <c r="P1413" s="1"/>
      <c r="Q1413" s="1"/>
      <c r="R1413" s="1"/>
      <c r="S1413" s="1"/>
      <c r="T1413" s="1"/>
      <c r="U1413" s="1"/>
      <c r="V1413" s="1"/>
      <c r="W1413" s="1"/>
      <c r="X1413" s="1"/>
      <c r="Y1413" s="1"/>
    </row>
    <row r="1414" spans="1:25">
      <c r="A1414" s="1"/>
      <c r="B1414" s="72"/>
      <c r="C1414" s="124"/>
      <c r="D1414" s="1"/>
      <c r="E1414" s="1"/>
      <c r="F1414" s="1"/>
      <c r="G1414" s="1"/>
      <c r="H1414" s="1"/>
      <c r="I1414" s="1"/>
      <c r="J1414" s="1"/>
      <c r="K1414" s="1"/>
      <c r="L1414" s="1"/>
      <c r="M1414" s="1"/>
      <c r="N1414" s="1"/>
      <c r="O1414" s="1"/>
      <c r="P1414" s="1"/>
      <c r="Q1414" s="1"/>
      <c r="R1414" s="1"/>
      <c r="S1414" s="1"/>
      <c r="T1414" s="1"/>
      <c r="U1414" s="1"/>
      <c r="V1414" s="1"/>
      <c r="W1414" s="1"/>
      <c r="X1414" s="1"/>
      <c r="Y1414" s="1"/>
    </row>
    <row r="1415" spans="1:25">
      <c r="A1415" s="1"/>
      <c r="B1415" s="72"/>
      <c r="C1415" s="124"/>
      <c r="D1415" s="1"/>
      <c r="E1415" s="1"/>
      <c r="F1415" s="1"/>
      <c r="G1415" s="1"/>
      <c r="H1415" s="1"/>
      <c r="I1415" s="1"/>
      <c r="J1415" s="1"/>
      <c r="K1415" s="1"/>
      <c r="L1415" s="1"/>
      <c r="M1415" s="1"/>
      <c r="N1415" s="1"/>
      <c r="O1415" s="1"/>
      <c r="P1415" s="1"/>
      <c r="Q1415" s="1"/>
      <c r="R1415" s="1"/>
      <c r="S1415" s="1"/>
      <c r="T1415" s="1"/>
      <c r="U1415" s="1"/>
      <c r="V1415" s="1"/>
      <c r="W1415" s="1"/>
      <c r="X1415" s="1"/>
      <c r="Y1415" s="1"/>
    </row>
    <row r="1416" spans="1:25">
      <c r="A1416" s="1"/>
      <c r="B1416" s="72"/>
      <c r="C1416" s="124"/>
      <c r="D1416" s="1"/>
      <c r="E1416" s="1"/>
      <c r="F1416" s="1"/>
      <c r="G1416" s="1"/>
      <c r="H1416" s="1"/>
      <c r="I1416" s="1"/>
      <c r="J1416" s="1"/>
      <c r="K1416" s="1"/>
      <c r="L1416" s="1"/>
      <c r="M1416" s="1"/>
      <c r="N1416" s="1"/>
      <c r="O1416" s="1"/>
      <c r="P1416" s="1"/>
      <c r="Q1416" s="1"/>
      <c r="R1416" s="1"/>
      <c r="S1416" s="1"/>
      <c r="T1416" s="1"/>
      <c r="U1416" s="1"/>
      <c r="V1416" s="1"/>
      <c r="W1416" s="1"/>
      <c r="X1416" s="1"/>
      <c r="Y1416" s="1"/>
    </row>
    <row r="1417" spans="1:25">
      <c r="A1417" s="1"/>
      <c r="B1417" s="72"/>
      <c r="C1417" s="124"/>
      <c r="D1417" s="1"/>
      <c r="E1417" s="1"/>
      <c r="F1417" s="1"/>
      <c r="G1417" s="1"/>
      <c r="H1417" s="1"/>
      <c r="I1417" s="1"/>
      <c r="J1417" s="1"/>
      <c r="K1417" s="1"/>
      <c r="L1417" s="1"/>
      <c r="M1417" s="1"/>
      <c r="N1417" s="1"/>
      <c r="O1417" s="1"/>
      <c r="P1417" s="1"/>
      <c r="Q1417" s="1"/>
      <c r="R1417" s="1"/>
      <c r="S1417" s="1"/>
      <c r="T1417" s="1"/>
      <c r="U1417" s="1"/>
      <c r="V1417" s="1"/>
      <c r="W1417" s="1"/>
      <c r="X1417" s="1"/>
      <c r="Y1417" s="1"/>
    </row>
    <row r="1418" spans="1:25">
      <c r="A1418" s="1"/>
      <c r="B1418" s="72"/>
      <c r="C1418" s="124"/>
      <c r="D1418" s="1"/>
      <c r="E1418" s="1"/>
      <c r="F1418" s="1"/>
      <c r="G1418" s="1"/>
      <c r="H1418" s="1"/>
      <c r="I1418" s="1"/>
      <c r="J1418" s="1"/>
      <c r="K1418" s="1"/>
      <c r="L1418" s="1"/>
      <c r="M1418" s="1"/>
      <c r="N1418" s="1"/>
      <c r="O1418" s="1"/>
      <c r="P1418" s="1"/>
      <c r="Q1418" s="1"/>
      <c r="R1418" s="1"/>
      <c r="S1418" s="1"/>
      <c r="T1418" s="1"/>
      <c r="U1418" s="1"/>
      <c r="V1418" s="1"/>
      <c r="W1418" s="1"/>
      <c r="X1418" s="1"/>
      <c r="Y1418" s="1"/>
    </row>
    <row r="1419" spans="1:25">
      <c r="A1419" s="1"/>
      <c r="B1419" s="72"/>
      <c r="C1419" s="124"/>
      <c r="D1419" s="1"/>
      <c r="E1419" s="1"/>
      <c r="F1419" s="1"/>
      <c r="G1419" s="1"/>
      <c r="H1419" s="1"/>
      <c r="I1419" s="1"/>
      <c r="J1419" s="1"/>
      <c r="K1419" s="1"/>
      <c r="L1419" s="1"/>
      <c r="M1419" s="1"/>
      <c r="N1419" s="1"/>
      <c r="O1419" s="1"/>
      <c r="P1419" s="1"/>
      <c r="Q1419" s="1"/>
      <c r="R1419" s="1"/>
      <c r="S1419" s="1"/>
      <c r="T1419" s="1"/>
      <c r="U1419" s="1"/>
      <c r="V1419" s="1"/>
      <c r="W1419" s="1"/>
      <c r="X1419" s="1"/>
      <c r="Y1419" s="1"/>
    </row>
    <row r="1420" spans="1:25">
      <c r="A1420" s="1"/>
      <c r="B1420" s="72"/>
      <c r="C1420" s="124"/>
      <c r="D1420" s="1"/>
      <c r="E1420" s="1"/>
      <c r="F1420" s="1"/>
      <c r="G1420" s="1"/>
      <c r="H1420" s="1"/>
      <c r="I1420" s="1"/>
      <c r="J1420" s="1"/>
      <c r="K1420" s="1"/>
      <c r="L1420" s="1"/>
      <c r="M1420" s="1"/>
      <c r="N1420" s="1"/>
      <c r="O1420" s="1"/>
      <c r="P1420" s="1"/>
      <c r="Q1420" s="1"/>
      <c r="R1420" s="1"/>
      <c r="S1420" s="1"/>
      <c r="T1420" s="1"/>
      <c r="U1420" s="1"/>
      <c r="V1420" s="1"/>
      <c r="W1420" s="1"/>
      <c r="X1420" s="1"/>
      <c r="Y1420" s="1"/>
    </row>
    <row r="1421" spans="1:25">
      <c r="A1421" s="1"/>
      <c r="B1421" s="72"/>
      <c r="C1421" s="124"/>
      <c r="D1421" s="1"/>
      <c r="E1421" s="1"/>
      <c r="F1421" s="1"/>
      <c r="G1421" s="1"/>
      <c r="H1421" s="1"/>
      <c r="I1421" s="1"/>
      <c r="J1421" s="1"/>
      <c r="K1421" s="1"/>
      <c r="L1421" s="1"/>
      <c r="M1421" s="1"/>
      <c r="N1421" s="1"/>
      <c r="O1421" s="1"/>
      <c r="P1421" s="1"/>
      <c r="Q1421" s="1"/>
      <c r="R1421" s="1"/>
      <c r="S1421" s="1"/>
      <c r="T1421" s="1"/>
      <c r="U1421" s="1"/>
      <c r="V1421" s="1"/>
      <c r="W1421" s="1"/>
      <c r="X1421" s="1"/>
      <c r="Y1421" s="1"/>
    </row>
    <row r="1422" spans="1:25">
      <c r="A1422" s="1"/>
      <c r="B1422" s="72"/>
      <c r="C1422" s="124"/>
      <c r="D1422" s="1"/>
      <c r="E1422" s="1"/>
      <c r="F1422" s="1"/>
      <c r="G1422" s="1"/>
      <c r="H1422" s="1"/>
      <c r="I1422" s="1"/>
      <c r="J1422" s="1"/>
      <c r="K1422" s="1"/>
      <c r="L1422" s="1"/>
      <c r="M1422" s="1"/>
      <c r="N1422" s="1"/>
      <c r="O1422" s="1"/>
      <c r="P1422" s="1"/>
      <c r="Q1422" s="1"/>
      <c r="R1422" s="1"/>
      <c r="S1422" s="1"/>
      <c r="T1422" s="1"/>
      <c r="U1422" s="1"/>
      <c r="V1422" s="1"/>
      <c r="W1422" s="1"/>
      <c r="X1422" s="1"/>
      <c r="Y1422" s="1"/>
    </row>
    <row r="1423" spans="1:25">
      <c r="A1423" s="1"/>
      <c r="B1423" s="72"/>
      <c r="C1423" s="124"/>
      <c r="D1423" s="1"/>
      <c r="E1423" s="1"/>
      <c r="F1423" s="1"/>
      <c r="G1423" s="1"/>
      <c r="H1423" s="1"/>
      <c r="I1423" s="1"/>
      <c r="J1423" s="1"/>
      <c r="K1423" s="1"/>
      <c r="L1423" s="1"/>
      <c r="M1423" s="1"/>
      <c r="N1423" s="1"/>
      <c r="O1423" s="1"/>
      <c r="P1423" s="1"/>
      <c r="Q1423" s="1"/>
      <c r="R1423" s="1"/>
      <c r="S1423" s="1"/>
      <c r="T1423" s="1"/>
      <c r="U1423" s="1"/>
      <c r="V1423" s="1"/>
      <c r="W1423" s="1"/>
      <c r="X1423" s="1"/>
      <c r="Y1423" s="1"/>
    </row>
    <row r="1424" spans="1:25">
      <c r="A1424" s="1"/>
      <c r="B1424" s="72"/>
      <c r="C1424" s="124"/>
      <c r="D1424" s="1"/>
      <c r="E1424" s="1"/>
      <c r="F1424" s="1"/>
      <c r="G1424" s="1"/>
      <c r="H1424" s="1"/>
      <c r="I1424" s="1"/>
      <c r="J1424" s="1"/>
      <c r="K1424" s="1"/>
      <c r="L1424" s="1"/>
      <c r="M1424" s="1"/>
      <c r="N1424" s="1"/>
      <c r="O1424" s="1"/>
      <c r="P1424" s="1"/>
      <c r="Q1424" s="1"/>
      <c r="R1424" s="1"/>
      <c r="S1424" s="1"/>
      <c r="T1424" s="1"/>
      <c r="U1424" s="1"/>
      <c r="V1424" s="1"/>
      <c r="W1424" s="1"/>
      <c r="X1424" s="1"/>
      <c r="Y1424" s="1"/>
    </row>
    <row r="1425" spans="1:25">
      <c r="A1425" s="1"/>
      <c r="B1425" s="72"/>
      <c r="C1425" s="124"/>
      <c r="D1425" s="1"/>
      <c r="E1425" s="1"/>
      <c r="F1425" s="1"/>
      <c r="G1425" s="1"/>
      <c r="H1425" s="1"/>
      <c r="I1425" s="1"/>
      <c r="J1425" s="1"/>
      <c r="K1425" s="1"/>
      <c r="L1425" s="1"/>
      <c r="M1425" s="1"/>
      <c r="N1425" s="1"/>
      <c r="O1425" s="1"/>
      <c r="P1425" s="1"/>
      <c r="Q1425" s="1"/>
      <c r="R1425" s="1"/>
      <c r="S1425" s="1"/>
      <c r="T1425" s="1"/>
      <c r="U1425" s="1"/>
      <c r="V1425" s="1"/>
      <c r="W1425" s="1"/>
      <c r="X1425" s="1"/>
      <c r="Y1425" s="1"/>
    </row>
    <row r="1426" spans="1:25">
      <c r="A1426" s="1"/>
      <c r="B1426" s="72"/>
      <c r="C1426" s="124"/>
      <c r="D1426" s="1"/>
      <c r="E1426" s="1"/>
      <c r="F1426" s="1"/>
      <c r="G1426" s="1"/>
      <c r="H1426" s="1"/>
      <c r="I1426" s="1"/>
      <c r="J1426" s="1"/>
      <c r="K1426" s="1"/>
      <c r="L1426" s="1"/>
      <c r="M1426" s="1"/>
      <c r="N1426" s="1"/>
      <c r="O1426" s="1"/>
      <c r="P1426" s="1"/>
      <c r="Q1426" s="1"/>
      <c r="R1426" s="1"/>
      <c r="S1426" s="1"/>
      <c r="T1426" s="1"/>
      <c r="U1426" s="1"/>
      <c r="V1426" s="1"/>
      <c r="W1426" s="1"/>
      <c r="X1426" s="1"/>
      <c r="Y1426" s="1"/>
    </row>
    <row r="1427" spans="1:25">
      <c r="A1427" s="1"/>
      <c r="B1427" s="72"/>
      <c r="C1427" s="124"/>
      <c r="D1427" s="1"/>
      <c r="E1427" s="1"/>
      <c r="F1427" s="1"/>
      <c r="G1427" s="1"/>
      <c r="H1427" s="1"/>
      <c r="I1427" s="1"/>
      <c r="J1427" s="1"/>
      <c r="K1427" s="1"/>
      <c r="L1427" s="1"/>
      <c r="M1427" s="1"/>
      <c r="N1427" s="1"/>
      <c r="O1427" s="1"/>
      <c r="P1427" s="1"/>
      <c r="Q1427" s="1"/>
      <c r="R1427" s="1"/>
      <c r="S1427" s="1"/>
      <c r="T1427" s="1"/>
      <c r="U1427" s="1"/>
      <c r="V1427" s="1"/>
      <c r="W1427" s="1"/>
      <c r="X1427" s="1"/>
      <c r="Y1427" s="1"/>
    </row>
    <row r="1428" spans="1:25">
      <c r="A1428" s="1"/>
      <c r="B1428" s="72"/>
      <c r="C1428" s="124"/>
      <c r="D1428" s="1"/>
      <c r="E1428" s="1"/>
      <c r="F1428" s="1"/>
      <c r="G1428" s="1"/>
      <c r="H1428" s="1"/>
      <c r="I1428" s="1"/>
      <c r="J1428" s="1"/>
      <c r="K1428" s="1"/>
      <c r="L1428" s="1"/>
      <c r="M1428" s="1"/>
      <c r="N1428" s="1"/>
      <c r="O1428" s="1"/>
      <c r="P1428" s="1"/>
      <c r="Q1428" s="1"/>
      <c r="R1428" s="1"/>
      <c r="S1428" s="1"/>
      <c r="T1428" s="1"/>
      <c r="U1428" s="1"/>
      <c r="V1428" s="1"/>
      <c r="W1428" s="1"/>
      <c r="X1428" s="1"/>
      <c r="Y1428" s="1"/>
    </row>
    <row r="1429" spans="1:25">
      <c r="A1429" s="1"/>
      <c r="B1429" s="72"/>
      <c r="C1429" s="124"/>
      <c r="D1429" s="1"/>
      <c r="E1429" s="1"/>
      <c r="F1429" s="1"/>
      <c r="G1429" s="1"/>
      <c r="H1429" s="1"/>
      <c r="I1429" s="1"/>
      <c r="J1429" s="1"/>
      <c r="K1429" s="1"/>
      <c r="L1429" s="1"/>
      <c r="M1429" s="1"/>
      <c r="N1429" s="1"/>
      <c r="O1429" s="1"/>
      <c r="P1429" s="1"/>
      <c r="Q1429" s="1"/>
      <c r="R1429" s="1"/>
      <c r="S1429" s="1"/>
      <c r="T1429" s="1"/>
      <c r="U1429" s="1"/>
      <c r="V1429" s="1"/>
      <c r="W1429" s="1"/>
      <c r="X1429" s="1"/>
      <c r="Y1429" s="1"/>
    </row>
    <row r="1430" spans="1:25">
      <c r="A1430" s="1"/>
      <c r="B1430" s="72"/>
      <c r="C1430" s="124"/>
      <c r="D1430" s="1"/>
      <c r="E1430" s="1"/>
      <c r="F1430" s="1"/>
      <c r="G1430" s="1"/>
      <c r="H1430" s="1"/>
      <c r="I1430" s="1"/>
      <c r="J1430" s="1"/>
      <c r="K1430" s="1"/>
      <c r="L1430" s="1"/>
      <c r="M1430" s="1"/>
      <c r="N1430" s="1"/>
      <c r="O1430" s="1"/>
      <c r="P1430" s="1"/>
      <c r="Q1430" s="1"/>
      <c r="R1430" s="1"/>
      <c r="S1430" s="1"/>
      <c r="T1430" s="1"/>
      <c r="U1430" s="1"/>
      <c r="V1430" s="1"/>
      <c r="W1430" s="1"/>
      <c r="X1430" s="1"/>
      <c r="Y1430" s="1"/>
    </row>
    <row r="1431" spans="1:25">
      <c r="A1431" s="1"/>
      <c r="B1431" s="72"/>
      <c r="C1431" s="124"/>
      <c r="D1431" s="1"/>
      <c r="E1431" s="1"/>
      <c r="F1431" s="1"/>
      <c r="G1431" s="1"/>
      <c r="H1431" s="1"/>
      <c r="I1431" s="1"/>
      <c r="J1431" s="1"/>
      <c r="K1431" s="1"/>
      <c r="L1431" s="1"/>
      <c r="M1431" s="1"/>
      <c r="N1431" s="1"/>
      <c r="O1431" s="1"/>
      <c r="P1431" s="1"/>
      <c r="Q1431" s="1"/>
      <c r="R1431" s="1"/>
      <c r="S1431" s="1"/>
      <c r="T1431" s="1"/>
      <c r="U1431" s="1"/>
      <c r="V1431" s="1"/>
      <c r="W1431" s="1"/>
      <c r="X1431" s="1"/>
      <c r="Y1431" s="1"/>
    </row>
    <row r="1432" spans="1:25">
      <c r="A1432" s="1"/>
      <c r="B1432" s="72"/>
      <c r="C1432" s="124"/>
      <c r="D1432" s="1"/>
      <c r="E1432" s="1"/>
      <c r="F1432" s="1"/>
      <c r="G1432" s="1"/>
      <c r="H1432" s="1"/>
      <c r="I1432" s="1"/>
      <c r="J1432" s="1"/>
      <c r="K1432" s="1"/>
      <c r="L1432" s="1"/>
      <c r="M1432" s="1"/>
      <c r="N1432" s="1"/>
      <c r="O1432" s="1"/>
      <c r="P1432" s="1"/>
      <c r="Q1432" s="1"/>
      <c r="R1432" s="1"/>
      <c r="S1432" s="1"/>
      <c r="T1432" s="1"/>
      <c r="U1432" s="1"/>
      <c r="V1432" s="1"/>
      <c r="W1432" s="1"/>
      <c r="X1432" s="1"/>
      <c r="Y1432" s="1"/>
    </row>
    <row r="1433" spans="1:25">
      <c r="A1433" s="1"/>
      <c r="B1433" s="72"/>
      <c r="C1433" s="124"/>
      <c r="D1433" s="1"/>
      <c r="E1433" s="1"/>
      <c r="F1433" s="1"/>
      <c r="G1433" s="1"/>
      <c r="H1433" s="1"/>
      <c r="I1433" s="1"/>
      <c r="J1433" s="1"/>
      <c r="K1433" s="1"/>
      <c r="L1433" s="1"/>
      <c r="M1433" s="1"/>
      <c r="N1433" s="1"/>
      <c r="O1433" s="1"/>
      <c r="P1433" s="1"/>
      <c r="Q1433" s="1"/>
      <c r="R1433" s="1"/>
      <c r="S1433" s="1"/>
      <c r="T1433" s="1"/>
      <c r="U1433" s="1"/>
      <c r="V1433" s="1"/>
      <c r="W1433" s="1"/>
      <c r="X1433" s="1"/>
      <c r="Y1433" s="1"/>
    </row>
    <row r="1434" spans="1:25">
      <c r="A1434" s="1"/>
      <c r="B1434" s="72"/>
      <c r="C1434" s="124"/>
      <c r="D1434" s="1"/>
      <c r="E1434" s="1"/>
      <c r="F1434" s="1"/>
      <c r="G1434" s="1"/>
      <c r="H1434" s="1"/>
      <c r="I1434" s="1"/>
      <c r="J1434" s="1"/>
      <c r="K1434" s="1"/>
      <c r="L1434" s="1"/>
      <c r="M1434" s="1"/>
      <c r="N1434" s="1"/>
      <c r="O1434" s="1"/>
      <c r="P1434" s="1"/>
      <c r="Q1434" s="1"/>
      <c r="R1434" s="1"/>
      <c r="S1434" s="1"/>
      <c r="T1434" s="1"/>
      <c r="U1434" s="1"/>
      <c r="V1434" s="1"/>
      <c r="W1434" s="1"/>
      <c r="X1434" s="1"/>
      <c r="Y1434" s="1"/>
    </row>
    <row r="1435" spans="1:25">
      <c r="A1435" s="1"/>
      <c r="B1435" s="72"/>
      <c r="C1435" s="124"/>
      <c r="D1435" s="1"/>
      <c r="E1435" s="1"/>
      <c r="F1435" s="1"/>
      <c r="G1435" s="1"/>
      <c r="H1435" s="1"/>
      <c r="I1435" s="1"/>
      <c r="J1435" s="1"/>
      <c r="K1435" s="1"/>
      <c r="L1435" s="1"/>
      <c r="M1435" s="1"/>
      <c r="N1435" s="1"/>
      <c r="O1435" s="1"/>
      <c r="P1435" s="1"/>
      <c r="Q1435" s="1"/>
      <c r="R1435" s="1"/>
      <c r="S1435" s="1"/>
      <c r="T1435" s="1"/>
      <c r="U1435" s="1"/>
      <c r="V1435" s="1"/>
      <c r="W1435" s="1"/>
      <c r="X1435" s="1"/>
      <c r="Y1435" s="1"/>
    </row>
    <row r="1436" spans="1:25">
      <c r="A1436" s="1"/>
      <c r="B1436" s="72"/>
      <c r="C1436" s="124"/>
      <c r="D1436" s="1"/>
      <c r="E1436" s="1"/>
      <c r="F1436" s="1"/>
      <c r="G1436" s="1"/>
      <c r="H1436" s="1"/>
      <c r="I1436" s="1"/>
      <c r="J1436" s="1"/>
      <c r="K1436" s="1"/>
      <c r="L1436" s="1"/>
      <c r="M1436" s="1"/>
      <c r="N1436" s="1"/>
      <c r="O1436" s="1"/>
      <c r="P1436" s="1"/>
      <c r="Q1436" s="1"/>
      <c r="R1436" s="1"/>
      <c r="S1436" s="1"/>
      <c r="T1436" s="1"/>
      <c r="U1436" s="1"/>
      <c r="V1436" s="1"/>
      <c r="W1436" s="1"/>
      <c r="X1436" s="1"/>
      <c r="Y1436" s="1"/>
    </row>
    <row r="1437" spans="1:25">
      <c r="A1437" s="1"/>
      <c r="B1437" s="72"/>
      <c r="C1437" s="124"/>
      <c r="D1437" s="1"/>
      <c r="E1437" s="1"/>
      <c r="F1437" s="1"/>
      <c r="G1437" s="1"/>
      <c r="H1437" s="1"/>
      <c r="I1437" s="1"/>
      <c r="J1437" s="1"/>
      <c r="K1437" s="1"/>
      <c r="L1437" s="1"/>
      <c r="M1437" s="1"/>
      <c r="N1437" s="1"/>
      <c r="O1437" s="1"/>
      <c r="P1437" s="1"/>
      <c r="Q1437" s="1"/>
      <c r="R1437" s="1"/>
      <c r="S1437" s="1"/>
      <c r="T1437" s="1"/>
      <c r="U1437" s="1"/>
      <c r="V1437" s="1"/>
      <c r="W1437" s="1"/>
      <c r="X1437" s="1"/>
      <c r="Y1437" s="1"/>
    </row>
    <row r="1438" spans="1:25">
      <c r="A1438" s="1"/>
      <c r="B1438" s="72"/>
      <c r="C1438" s="124"/>
      <c r="D1438" s="1"/>
      <c r="E1438" s="1"/>
      <c r="F1438" s="1"/>
      <c r="G1438" s="1"/>
      <c r="H1438" s="1"/>
      <c r="I1438" s="1"/>
      <c r="J1438" s="1"/>
      <c r="K1438" s="1"/>
      <c r="L1438" s="1"/>
      <c r="M1438" s="1"/>
      <c r="N1438" s="1"/>
      <c r="O1438" s="1"/>
      <c r="P1438" s="1"/>
      <c r="Q1438" s="1"/>
      <c r="R1438" s="1"/>
      <c r="S1438" s="1"/>
      <c r="T1438" s="1"/>
      <c r="U1438" s="1"/>
      <c r="V1438" s="1"/>
      <c r="W1438" s="1"/>
      <c r="X1438" s="1"/>
      <c r="Y1438" s="1"/>
    </row>
    <row r="1439" spans="1:25">
      <c r="A1439" s="1"/>
      <c r="B1439" s="72"/>
      <c r="C1439" s="124"/>
      <c r="D1439" s="1"/>
      <c r="E1439" s="1"/>
      <c r="F1439" s="1"/>
      <c r="G1439" s="1"/>
      <c r="H1439" s="1"/>
      <c r="I1439" s="1"/>
      <c r="J1439" s="1"/>
      <c r="K1439" s="1"/>
      <c r="L1439" s="1"/>
      <c r="M1439" s="1"/>
      <c r="N1439" s="1"/>
      <c r="O1439" s="1"/>
      <c r="P1439" s="1"/>
      <c r="Q1439" s="1"/>
      <c r="R1439" s="1"/>
      <c r="S1439" s="1"/>
      <c r="T1439" s="1"/>
      <c r="U1439" s="1"/>
      <c r="V1439" s="1"/>
      <c r="W1439" s="1"/>
      <c r="X1439" s="1"/>
      <c r="Y1439" s="1"/>
    </row>
    <row r="1440" spans="1:25">
      <c r="A1440" s="1"/>
      <c r="B1440" s="72"/>
      <c r="C1440" s="124"/>
      <c r="D1440" s="1"/>
      <c r="E1440" s="1"/>
      <c r="F1440" s="1"/>
      <c r="G1440" s="1"/>
      <c r="H1440" s="1"/>
      <c r="I1440" s="1"/>
      <c r="J1440" s="1"/>
      <c r="K1440" s="1"/>
      <c r="L1440" s="1"/>
      <c r="M1440" s="1"/>
      <c r="N1440" s="1"/>
      <c r="O1440" s="1"/>
      <c r="P1440" s="1"/>
      <c r="Q1440" s="1"/>
      <c r="R1440" s="1"/>
      <c r="S1440" s="1"/>
      <c r="T1440" s="1"/>
      <c r="U1440" s="1"/>
      <c r="V1440" s="1"/>
      <c r="W1440" s="1"/>
      <c r="X1440" s="1"/>
      <c r="Y1440" s="1"/>
    </row>
    <row r="1441" spans="1:25">
      <c r="A1441" s="1"/>
      <c r="B1441" s="72"/>
      <c r="C1441" s="124"/>
      <c r="D1441" s="1"/>
      <c r="E1441" s="1"/>
      <c r="F1441" s="1"/>
      <c r="G1441" s="1"/>
      <c r="H1441" s="1"/>
      <c r="I1441" s="1"/>
      <c r="J1441" s="1"/>
      <c r="K1441" s="1"/>
      <c r="L1441" s="1"/>
      <c r="M1441" s="1"/>
      <c r="N1441" s="1"/>
      <c r="O1441" s="1"/>
      <c r="P1441" s="1"/>
      <c r="Q1441" s="1"/>
      <c r="R1441" s="1"/>
      <c r="S1441" s="1"/>
      <c r="T1441" s="1"/>
      <c r="U1441" s="1"/>
      <c r="V1441" s="1"/>
      <c r="W1441" s="1"/>
      <c r="X1441" s="1"/>
      <c r="Y1441" s="1"/>
    </row>
    <row r="1442" spans="1:25">
      <c r="A1442" s="1"/>
      <c r="B1442" s="72"/>
      <c r="C1442" s="124"/>
      <c r="D1442" s="1"/>
      <c r="E1442" s="1"/>
      <c r="F1442" s="1"/>
      <c r="G1442" s="1"/>
      <c r="H1442" s="1"/>
      <c r="I1442" s="1"/>
      <c r="J1442" s="1"/>
      <c r="K1442" s="1"/>
      <c r="L1442" s="1"/>
      <c r="M1442" s="1"/>
      <c r="N1442" s="1"/>
      <c r="O1442" s="1"/>
      <c r="P1442" s="1"/>
      <c r="Q1442" s="1"/>
      <c r="R1442" s="1"/>
      <c r="S1442" s="1"/>
      <c r="T1442" s="1"/>
      <c r="U1442" s="1"/>
      <c r="V1442" s="1"/>
      <c r="W1442" s="1"/>
      <c r="X1442" s="1"/>
      <c r="Y1442" s="1"/>
    </row>
    <row r="1443" spans="1:25">
      <c r="A1443" s="1"/>
      <c r="B1443" s="72"/>
      <c r="C1443" s="124"/>
      <c r="D1443" s="1"/>
      <c r="E1443" s="1"/>
      <c r="F1443" s="1"/>
      <c r="G1443" s="1"/>
      <c r="H1443" s="1"/>
      <c r="I1443" s="1"/>
      <c r="J1443" s="1"/>
      <c r="K1443" s="1"/>
      <c r="L1443" s="1"/>
      <c r="M1443" s="1"/>
      <c r="N1443" s="1"/>
      <c r="O1443" s="1"/>
      <c r="P1443" s="1"/>
      <c r="Q1443" s="1"/>
      <c r="R1443" s="1"/>
      <c r="S1443" s="1"/>
      <c r="T1443" s="1"/>
      <c r="U1443" s="1"/>
      <c r="V1443" s="1"/>
      <c r="W1443" s="1"/>
      <c r="X1443" s="1"/>
      <c r="Y1443" s="1"/>
    </row>
    <row r="1444" spans="1:25">
      <c r="A1444" s="1"/>
      <c r="B1444" s="72"/>
      <c r="C1444" s="124"/>
      <c r="D1444" s="1"/>
      <c r="E1444" s="1"/>
      <c r="F1444" s="1"/>
      <c r="G1444" s="1"/>
      <c r="H1444" s="1"/>
      <c r="I1444" s="1"/>
      <c r="J1444" s="1"/>
      <c r="K1444" s="1"/>
      <c r="L1444" s="1"/>
      <c r="M1444" s="1"/>
      <c r="N1444" s="1"/>
      <c r="O1444" s="1"/>
      <c r="P1444" s="1"/>
      <c r="Q1444" s="1"/>
      <c r="R1444" s="1"/>
      <c r="S1444" s="1"/>
      <c r="T1444" s="1"/>
      <c r="U1444" s="1"/>
      <c r="V1444" s="1"/>
      <c r="W1444" s="1"/>
      <c r="X1444" s="1"/>
      <c r="Y1444" s="1"/>
    </row>
    <row r="1445" spans="1:25">
      <c r="A1445" s="1"/>
      <c r="B1445" s="72"/>
      <c r="C1445" s="124"/>
      <c r="D1445" s="1"/>
      <c r="E1445" s="1"/>
      <c r="F1445" s="1"/>
      <c r="G1445" s="1"/>
      <c r="H1445" s="1"/>
      <c r="I1445" s="1"/>
      <c r="J1445" s="1"/>
      <c r="K1445" s="1"/>
      <c r="L1445" s="1"/>
      <c r="M1445" s="1"/>
      <c r="N1445" s="1"/>
      <c r="O1445" s="1"/>
      <c r="P1445" s="1"/>
      <c r="Q1445" s="1"/>
      <c r="R1445" s="1"/>
      <c r="S1445" s="1"/>
      <c r="T1445" s="1"/>
      <c r="U1445" s="1"/>
      <c r="V1445" s="1"/>
      <c r="W1445" s="1"/>
      <c r="X1445" s="1"/>
      <c r="Y1445" s="1"/>
    </row>
    <row r="1446" spans="1:25">
      <c r="A1446" s="1"/>
      <c r="B1446" s="72"/>
      <c r="C1446" s="124"/>
      <c r="D1446" s="1"/>
      <c r="E1446" s="1"/>
      <c r="F1446" s="1"/>
      <c r="G1446" s="1"/>
      <c r="H1446" s="1"/>
      <c r="I1446" s="1"/>
      <c r="J1446" s="1"/>
      <c r="K1446" s="1"/>
      <c r="L1446" s="1"/>
      <c r="M1446" s="1"/>
      <c r="N1446" s="1"/>
      <c r="O1446" s="1"/>
      <c r="P1446" s="1"/>
      <c r="Q1446" s="1"/>
      <c r="R1446" s="1"/>
      <c r="S1446" s="1"/>
      <c r="T1446" s="1"/>
      <c r="U1446" s="1"/>
      <c r="V1446" s="1"/>
      <c r="W1446" s="1"/>
      <c r="X1446" s="1"/>
      <c r="Y1446" s="1"/>
    </row>
    <row r="1447" spans="1:25">
      <c r="A1447" s="1"/>
      <c r="B1447" s="72"/>
      <c r="C1447" s="124"/>
      <c r="D1447" s="1"/>
      <c r="E1447" s="1"/>
      <c r="F1447" s="1"/>
      <c r="G1447" s="1"/>
      <c r="H1447" s="1"/>
      <c r="I1447" s="1"/>
      <c r="J1447" s="1"/>
      <c r="K1447" s="1"/>
      <c r="L1447" s="1"/>
      <c r="M1447" s="1"/>
      <c r="N1447" s="1"/>
      <c r="O1447" s="1"/>
      <c r="P1447" s="1"/>
      <c r="Q1447" s="1"/>
      <c r="R1447" s="1"/>
      <c r="S1447" s="1"/>
      <c r="T1447" s="1"/>
      <c r="U1447" s="1"/>
      <c r="V1447" s="1"/>
      <c r="W1447" s="1"/>
      <c r="X1447" s="1"/>
      <c r="Y1447" s="1"/>
    </row>
    <row r="1448" spans="1:25">
      <c r="A1448" s="1"/>
      <c r="B1448" s="72"/>
      <c r="C1448" s="124"/>
      <c r="D1448" s="1"/>
      <c r="E1448" s="1"/>
      <c r="F1448" s="1"/>
      <c r="G1448" s="1"/>
      <c r="H1448" s="1"/>
      <c r="I1448" s="1"/>
      <c r="J1448" s="1"/>
      <c r="K1448" s="1"/>
      <c r="L1448" s="1"/>
      <c r="M1448" s="1"/>
      <c r="N1448" s="1"/>
      <c r="O1448" s="1"/>
      <c r="P1448" s="1"/>
      <c r="Q1448" s="1"/>
      <c r="R1448" s="1"/>
      <c r="S1448" s="1"/>
      <c r="T1448" s="1"/>
      <c r="U1448" s="1"/>
      <c r="V1448" s="1"/>
      <c r="W1448" s="1"/>
      <c r="X1448" s="1"/>
      <c r="Y1448" s="1"/>
    </row>
    <row r="1449" spans="1:25">
      <c r="A1449" s="1"/>
      <c r="B1449" s="72"/>
      <c r="C1449" s="124"/>
      <c r="D1449" s="1"/>
      <c r="E1449" s="1"/>
      <c r="F1449" s="1"/>
      <c r="G1449" s="1"/>
      <c r="H1449" s="1"/>
      <c r="I1449" s="1"/>
      <c r="J1449" s="1"/>
      <c r="K1449" s="1"/>
      <c r="L1449" s="1"/>
      <c r="M1449" s="1"/>
      <c r="N1449" s="1"/>
      <c r="O1449" s="1"/>
      <c r="P1449" s="1"/>
      <c r="Q1449" s="1"/>
      <c r="R1449" s="1"/>
      <c r="S1449" s="1"/>
      <c r="T1449" s="1"/>
      <c r="U1449" s="1"/>
      <c r="V1449" s="1"/>
      <c r="W1449" s="1"/>
      <c r="X1449" s="1"/>
      <c r="Y1449" s="1"/>
    </row>
    <row r="1450" spans="1:25">
      <c r="A1450" s="1"/>
      <c r="B1450" s="72"/>
      <c r="C1450" s="124"/>
      <c r="D1450" s="1"/>
      <c r="E1450" s="1"/>
      <c r="F1450" s="1"/>
      <c r="G1450" s="1"/>
      <c r="H1450" s="1"/>
      <c r="I1450" s="1"/>
      <c r="J1450" s="1"/>
      <c r="K1450" s="1"/>
      <c r="L1450" s="1"/>
      <c r="M1450" s="1"/>
      <c r="N1450" s="1"/>
      <c r="O1450" s="1"/>
      <c r="P1450" s="1"/>
      <c r="Q1450" s="1"/>
      <c r="R1450" s="1"/>
      <c r="S1450" s="1"/>
      <c r="T1450" s="1"/>
      <c r="U1450" s="1"/>
      <c r="V1450" s="1"/>
      <c r="W1450" s="1"/>
      <c r="X1450" s="1"/>
      <c r="Y1450" s="1"/>
    </row>
    <row r="1451" spans="1:25">
      <c r="A1451" s="1"/>
      <c r="B1451" s="72"/>
      <c r="C1451" s="124"/>
      <c r="D1451" s="1"/>
      <c r="E1451" s="1"/>
      <c r="F1451" s="1"/>
      <c r="G1451" s="1"/>
      <c r="H1451" s="1"/>
      <c r="I1451" s="1"/>
      <c r="J1451" s="1"/>
      <c r="K1451" s="1"/>
      <c r="L1451" s="1"/>
      <c r="M1451" s="1"/>
      <c r="N1451" s="1"/>
      <c r="O1451" s="1"/>
      <c r="P1451" s="1"/>
      <c r="Q1451" s="1"/>
      <c r="R1451" s="1"/>
      <c r="S1451" s="1"/>
      <c r="T1451" s="1"/>
      <c r="U1451" s="1"/>
      <c r="V1451" s="1"/>
      <c r="W1451" s="1"/>
      <c r="X1451" s="1"/>
      <c r="Y1451" s="1"/>
    </row>
    <row r="1452" spans="1:25">
      <c r="A1452" s="1"/>
      <c r="B1452" s="72"/>
      <c r="C1452" s="124"/>
      <c r="D1452" s="1"/>
      <c r="E1452" s="1"/>
      <c r="F1452" s="1"/>
      <c r="G1452" s="1"/>
      <c r="H1452" s="1"/>
      <c r="I1452" s="1"/>
      <c r="J1452" s="1"/>
      <c r="K1452" s="1"/>
      <c r="L1452" s="1"/>
      <c r="M1452" s="1"/>
      <c r="N1452" s="1"/>
      <c r="O1452" s="1"/>
      <c r="P1452" s="1"/>
      <c r="Q1452" s="1"/>
      <c r="R1452" s="1"/>
      <c r="S1452" s="1"/>
      <c r="T1452" s="1"/>
      <c r="U1452" s="1"/>
      <c r="V1452" s="1"/>
      <c r="W1452" s="1"/>
      <c r="X1452" s="1"/>
      <c r="Y1452" s="1"/>
    </row>
    <row r="1453" spans="1:25">
      <c r="A1453" s="1"/>
      <c r="B1453" s="72"/>
      <c r="C1453" s="124"/>
      <c r="D1453" s="1"/>
      <c r="E1453" s="1"/>
      <c r="F1453" s="1"/>
      <c r="G1453" s="1"/>
      <c r="H1453" s="1"/>
      <c r="I1453" s="1"/>
      <c r="J1453" s="1"/>
      <c r="K1453" s="1"/>
      <c r="L1453" s="1"/>
      <c r="M1453" s="1"/>
      <c r="N1453" s="1"/>
      <c r="O1453" s="1"/>
      <c r="P1453" s="1"/>
      <c r="Q1453" s="1"/>
      <c r="R1453" s="1"/>
      <c r="S1453" s="1"/>
      <c r="T1453" s="1"/>
      <c r="U1453" s="1"/>
      <c r="V1453" s="1"/>
      <c r="W1453" s="1"/>
      <c r="X1453" s="1"/>
      <c r="Y1453" s="1"/>
    </row>
    <row r="1454" spans="1:25">
      <c r="A1454" s="1"/>
      <c r="B1454" s="72"/>
      <c r="C1454" s="124"/>
      <c r="D1454" s="1"/>
      <c r="E1454" s="1"/>
      <c r="F1454" s="1"/>
      <c r="G1454" s="1"/>
      <c r="H1454" s="1"/>
      <c r="I1454" s="1"/>
      <c r="J1454" s="1"/>
      <c r="K1454" s="1"/>
      <c r="L1454" s="1"/>
      <c r="M1454" s="1"/>
      <c r="N1454" s="1"/>
      <c r="O1454" s="1"/>
      <c r="P1454" s="1"/>
      <c r="Q1454" s="1"/>
      <c r="R1454" s="1"/>
      <c r="S1454" s="1"/>
      <c r="T1454" s="1"/>
      <c r="U1454" s="1"/>
      <c r="V1454" s="1"/>
      <c r="W1454" s="1"/>
      <c r="X1454" s="1"/>
      <c r="Y1454" s="1"/>
    </row>
    <row r="1455" spans="1:25">
      <c r="A1455" s="1"/>
      <c r="B1455" s="72"/>
      <c r="C1455" s="124"/>
      <c r="D1455" s="1"/>
      <c r="E1455" s="1"/>
      <c r="F1455" s="1"/>
      <c r="G1455" s="1"/>
      <c r="H1455" s="1"/>
      <c r="I1455" s="1"/>
      <c r="J1455" s="1"/>
      <c r="K1455" s="1"/>
      <c r="L1455" s="1"/>
      <c r="M1455" s="1"/>
      <c r="N1455" s="1"/>
      <c r="O1455" s="1"/>
      <c r="P1455" s="1"/>
      <c r="Q1455" s="1"/>
      <c r="R1455" s="1"/>
      <c r="S1455" s="1"/>
      <c r="T1455" s="1"/>
      <c r="U1455" s="1"/>
      <c r="V1455" s="1"/>
      <c r="W1455" s="1"/>
      <c r="X1455" s="1"/>
      <c r="Y1455" s="1"/>
    </row>
    <row r="1456" spans="1:25">
      <c r="A1456" s="1"/>
      <c r="B1456" s="72"/>
      <c r="C1456" s="124"/>
      <c r="D1456" s="1"/>
      <c r="E1456" s="1"/>
      <c r="F1456" s="1"/>
      <c r="G1456" s="1"/>
      <c r="H1456" s="1"/>
      <c r="I1456" s="1"/>
      <c r="J1456" s="1"/>
      <c r="K1456" s="1"/>
      <c r="L1456" s="1"/>
      <c r="M1456" s="1"/>
      <c r="N1456" s="1"/>
      <c r="O1456" s="1"/>
      <c r="P1456" s="1"/>
      <c r="Q1456" s="1"/>
      <c r="R1456" s="1"/>
      <c r="S1456" s="1"/>
      <c r="T1456" s="1"/>
      <c r="U1456" s="1"/>
      <c r="V1456" s="1"/>
      <c r="W1456" s="1"/>
      <c r="X1456" s="1"/>
      <c r="Y1456" s="1"/>
    </row>
    <row r="1457" spans="1:25">
      <c r="A1457" s="1"/>
      <c r="B1457" s="72"/>
      <c r="C1457" s="124"/>
      <c r="D1457" s="1"/>
      <c r="E1457" s="1"/>
      <c r="F1457" s="1"/>
      <c r="G1457" s="1"/>
      <c r="H1457" s="1"/>
      <c r="I1457" s="1"/>
      <c r="J1457" s="1"/>
      <c r="K1457" s="1"/>
      <c r="L1457" s="1"/>
      <c r="M1457" s="1"/>
      <c r="N1457" s="1"/>
      <c r="O1457" s="1"/>
      <c r="P1457" s="1"/>
      <c r="Q1457" s="1"/>
      <c r="R1457" s="1"/>
      <c r="S1457" s="1"/>
      <c r="T1457" s="1"/>
      <c r="U1457" s="1"/>
      <c r="V1457" s="1"/>
      <c r="W1457" s="1"/>
      <c r="X1457" s="1"/>
      <c r="Y1457" s="1"/>
    </row>
    <row r="1458" spans="1:25">
      <c r="A1458" s="1"/>
      <c r="B1458" s="72"/>
      <c r="C1458" s="124"/>
      <c r="D1458" s="1"/>
      <c r="E1458" s="1"/>
      <c r="F1458" s="1"/>
      <c r="G1458" s="1"/>
      <c r="H1458" s="1"/>
      <c r="I1458" s="1"/>
      <c r="J1458" s="1"/>
      <c r="K1458" s="1"/>
      <c r="L1458" s="1"/>
      <c r="M1458" s="1"/>
      <c r="N1458" s="1"/>
      <c r="O1458" s="1"/>
      <c r="P1458" s="1"/>
      <c r="Q1458" s="1"/>
      <c r="R1458" s="1"/>
      <c r="S1458" s="1"/>
      <c r="T1458" s="1"/>
      <c r="U1458" s="1"/>
      <c r="V1458" s="1"/>
      <c r="W1458" s="1"/>
      <c r="X1458" s="1"/>
      <c r="Y1458" s="1"/>
    </row>
    <row r="1459" spans="1:25">
      <c r="A1459" s="1"/>
      <c r="B1459" s="72"/>
      <c r="C1459" s="124"/>
      <c r="D1459" s="1"/>
      <c r="E1459" s="1"/>
      <c r="F1459" s="1"/>
      <c r="G1459" s="1"/>
      <c r="H1459" s="1"/>
      <c r="I1459" s="1"/>
      <c r="J1459" s="1"/>
      <c r="K1459" s="1"/>
      <c r="L1459" s="1"/>
      <c r="M1459" s="1"/>
      <c r="N1459" s="1"/>
      <c r="O1459" s="1"/>
      <c r="P1459" s="1"/>
      <c r="Q1459" s="1"/>
      <c r="R1459" s="1"/>
      <c r="S1459" s="1"/>
      <c r="T1459" s="1"/>
      <c r="U1459" s="1"/>
      <c r="V1459" s="1"/>
      <c r="W1459" s="1"/>
      <c r="X1459" s="1"/>
      <c r="Y1459" s="1"/>
    </row>
    <row r="1460" spans="1:25">
      <c r="A1460" s="1"/>
      <c r="B1460" s="72"/>
      <c r="C1460" s="124"/>
      <c r="D1460" s="1"/>
      <c r="E1460" s="1"/>
      <c r="F1460" s="1"/>
      <c r="G1460" s="1"/>
      <c r="H1460" s="1"/>
      <c r="I1460" s="1"/>
      <c r="J1460" s="1"/>
      <c r="K1460" s="1"/>
      <c r="L1460" s="1"/>
      <c r="M1460" s="1"/>
      <c r="N1460" s="1"/>
      <c r="O1460" s="1"/>
      <c r="P1460" s="1"/>
      <c r="Q1460" s="1"/>
      <c r="R1460" s="1"/>
      <c r="S1460" s="1"/>
      <c r="T1460" s="1"/>
      <c r="U1460" s="1"/>
      <c r="V1460" s="1"/>
      <c r="W1460" s="1"/>
      <c r="X1460" s="1"/>
      <c r="Y1460" s="1"/>
    </row>
    <row r="1461" spans="1:25">
      <c r="A1461" s="1"/>
      <c r="B1461" s="72"/>
      <c r="C1461" s="124"/>
      <c r="D1461" s="1"/>
      <c r="E1461" s="1"/>
      <c r="F1461" s="1"/>
      <c r="G1461" s="1"/>
      <c r="H1461" s="1"/>
      <c r="I1461" s="1"/>
      <c r="J1461" s="1"/>
      <c r="K1461" s="1"/>
      <c r="L1461" s="1"/>
      <c r="M1461" s="1"/>
      <c r="N1461" s="1"/>
      <c r="O1461" s="1"/>
      <c r="P1461" s="1"/>
      <c r="Q1461" s="1"/>
      <c r="R1461" s="1"/>
      <c r="S1461" s="1"/>
      <c r="T1461" s="1"/>
      <c r="U1461" s="1"/>
      <c r="V1461" s="1"/>
      <c r="W1461" s="1"/>
      <c r="X1461" s="1"/>
      <c r="Y1461" s="1"/>
    </row>
    <row r="1462" spans="1:25">
      <c r="A1462" s="1"/>
      <c r="B1462" s="72"/>
      <c r="C1462" s="124"/>
      <c r="D1462" s="1"/>
      <c r="E1462" s="1"/>
      <c r="F1462" s="1"/>
      <c r="G1462" s="1"/>
      <c r="H1462" s="1"/>
      <c r="I1462" s="1"/>
      <c r="J1462" s="1"/>
      <c r="K1462" s="1"/>
      <c r="L1462" s="1"/>
      <c r="M1462" s="1"/>
      <c r="N1462" s="1"/>
      <c r="O1462" s="1"/>
      <c r="P1462" s="1"/>
      <c r="Q1462" s="1"/>
      <c r="R1462" s="1"/>
      <c r="S1462" s="1"/>
      <c r="T1462" s="1"/>
      <c r="U1462" s="1"/>
      <c r="V1462" s="1"/>
      <c r="W1462" s="1"/>
      <c r="X1462" s="1"/>
      <c r="Y1462" s="1"/>
    </row>
    <row r="1463" spans="1:25">
      <c r="A1463" s="1"/>
      <c r="B1463" s="72"/>
      <c r="C1463" s="124"/>
      <c r="D1463" s="1"/>
      <c r="E1463" s="1"/>
      <c r="F1463" s="1"/>
      <c r="G1463" s="1"/>
      <c r="H1463" s="1"/>
      <c r="I1463" s="1"/>
      <c r="J1463" s="1"/>
      <c r="K1463" s="1"/>
      <c r="L1463" s="1"/>
      <c r="M1463" s="1"/>
      <c r="N1463" s="1"/>
      <c r="O1463" s="1"/>
      <c r="P1463" s="1"/>
      <c r="Q1463" s="1"/>
      <c r="R1463" s="1"/>
      <c r="S1463" s="1"/>
      <c r="T1463" s="1"/>
      <c r="U1463" s="1"/>
      <c r="V1463" s="1"/>
      <c r="W1463" s="1"/>
      <c r="X1463" s="1"/>
      <c r="Y1463" s="1"/>
    </row>
    <row r="1464" spans="1:25">
      <c r="A1464" s="1"/>
      <c r="B1464" s="72"/>
      <c r="C1464" s="124"/>
      <c r="D1464" s="1"/>
      <c r="E1464" s="1"/>
      <c r="F1464" s="1"/>
      <c r="G1464" s="1"/>
      <c r="H1464" s="1"/>
      <c r="I1464" s="1"/>
      <c r="J1464" s="1"/>
      <c r="K1464" s="1"/>
      <c r="L1464" s="1"/>
      <c r="M1464" s="1"/>
      <c r="N1464" s="1"/>
      <c r="O1464" s="1"/>
      <c r="P1464" s="1"/>
      <c r="Q1464" s="1"/>
      <c r="R1464" s="1"/>
      <c r="S1464" s="1"/>
      <c r="T1464" s="1"/>
      <c r="U1464" s="1"/>
      <c r="V1464" s="1"/>
      <c r="W1464" s="1"/>
      <c r="X1464" s="1"/>
      <c r="Y1464" s="1"/>
    </row>
    <row r="1465" spans="1:25">
      <c r="A1465" s="1"/>
      <c r="B1465" s="72"/>
      <c r="C1465" s="124"/>
      <c r="D1465" s="1"/>
      <c r="E1465" s="1"/>
      <c r="F1465" s="1"/>
      <c r="G1465" s="1"/>
      <c r="H1465" s="1"/>
      <c r="I1465" s="1"/>
      <c r="J1465" s="1"/>
      <c r="K1465" s="1"/>
      <c r="L1465" s="1"/>
      <c r="M1465" s="1"/>
      <c r="N1465" s="1"/>
      <c r="O1465" s="1"/>
      <c r="P1465" s="1"/>
      <c r="Q1465" s="1"/>
      <c r="R1465" s="1"/>
      <c r="S1465" s="1"/>
      <c r="T1465" s="1"/>
      <c r="U1465" s="1"/>
      <c r="V1465" s="1"/>
      <c r="W1465" s="1"/>
      <c r="X1465" s="1"/>
      <c r="Y1465" s="1"/>
    </row>
    <row r="1466" spans="1:25">
      <c r="A1466" s="1"/>
      <c r="B1466" s="72"/>
      <c r="C1466" s="124"/>
      <c r="D1466" s="1"/>
      <c r="E1466" s="1"/>
      <c r="F1466" s="1"/>
      <c r="G1466" s="1"/>
      <c r="H1466" s="1"/>
      <c r="I1466" s="1"/>
      <c r="J1466" s="1"/>
      <c r="K1466" s="1"/>
      <c r="L1466" s="1"/>
      <c r="M1466" s="1"/>
      <c r="N1466" s="1"/>
      <c r="O1466" s="1"/>
      <c r="P1466" s="1"/>
      <c r="Q1466" s="1"/>
      <c r="R1466" s="1"/>
      <c r="S1466" s="1"/>
      <c r="T1466" s="1"/>
      <c r="U1466" s="1"/>
      <c r="V1466" s="1"/>
      <c r="W1466" s="1"/>
      <c r="X1466" s="1"/>
      <c r="Y1466" s="1"/>
    </row>
    <row r="1467" spans="1:25">
      <c r="A1467" s="1"/>
      <c r="B1467" s="72"/>
      <c r="C1467" s="124"/>
      <c r="D1467" s="1"/>
      <c r="E1467" s="1"/>
      <c r="F1467" s="1"/>
      <c r="G1467" s="1"/>
      <c r="H1467" s="1"/>
      <c r="I1467" s="1"/>
      <c r="J1467" s="1"/>
      <c r="K1467" s="1"/>
      <c r="L1467" s="1"/>
      <c r="M1467" s="1"/>
      <c r="N1467" s="1"/>
      <c r="O1467" s="1"/>
      <c r="P1467" s="1"/>
      <c r="Q1467" s="1"/>
      <c r="R1467" s="1"/>
      <c r="S1467" s="1"/>
      <c r="T1467" s="1"/>
      <c r="U1467" s="1"/>
      <c r="V1467" s="1"/>
      <c r="W1467" s="1"/>
      <c r="X1467" s="1"/>
      <c r="Y1467" s="1"/>
    </row>
    <row r="1468" spans="1:25">
      <c r="A1468" s="1"/>
      <c r="B1468" s="72"/>
      <c r="C1468" s="124"/>
      <c r="D1468" s="1"/>
      <c r="E1468" s="1"/>
      <c r="F1468" s="1"/>
      <c r="G1468" s="1"/>
      <c r="H1468" s="1"/>
      <c r="I1468" s="1"/>
      <c r="J1468" s="1"/>
      <c r="K1468" s="1"/>
      <c r="L1468" s="1"/>
      <c r="M1468" s="1"/>
      <c r="N1468" s="1"/>
      <c r="O1468" s="1"/>
      <c r="P1468" s="1"/>
      <c r="Q1468" s="1"/>
      <c r="R1468" s="1"/>
      <c r="S1468" s="1"/>
      <c r="T1468" s="1"/>
      <c r="U1468" s="1"/>
      <c r="V1468" s="1"/>
      <c r="W1468" s="1"/>
      <c r="X1468" s="1"/>
      <c r="Y1468" s="1"/>
    </row>
    <row r="1469" spans="1:25">
      <c r="A1469" s="1"/>
      <c r="B1469" s="72"/>
      <c r="C1469" s="124"/>
      <c r="D1469" s="1"/>
      <c r="E1469" s="1"/>
      <c r="F1469" s="1"/>
      <c r="G1469" s="1"/>
      <c r="H1469" s="1"/>
      <c r="I1469" s="1"/>
      <c r="J1469" s="1"/>
      <c r="K1469" s="1"/>
      <c r="L1469" s="1"/>
      <c r="M1469" s="1"/>
      <c r="N1469" s="1"/>
      <c r="O1469" s="1"/>
      <c r="P1469" s="1"/>
      <c r="Q1469" s="1"/>
      <c r="R1469" s="1"/>
      <c r="S1469" s="1"/>
      <c r="T1469" s="1"/>
      <c r="U1469" s="1"/>
      <c r="V1469" s="1"/>
      <c r="W1469" s="1"/>
      <c r="X1469" s="1"/>
      <c r="Y1469" s="1"/>
    </row>
    <row r="1470" spans="1:25">
      <c r="A1470" s="1"/>
      <c r="B1470" s="72"/>
      <c r="C1470" s="124"/>
      <c r="D1470" s="1"/>
      <c r="E1470" s="1"/>
      <c r="F1470" s="1"/>
      <c r="G1470" s="1"/>
      <c r="H1470" s="1"/>
      <c r="I1470" s="1"/>
      <c r="J1470" s="1"/>
      <c r="K1470" s="1"/>
      <c r="L1470" s="1"/>
      <c r="M1470" s="1"/>
      <c r="N1470" s="1"/>
      <c r="O1470" s="1"/>
      <c r="P1470" s="1"/>
      <c r="Q1470" s="1"/>
      <c r="R1470" s="1"/>
      <c r="S1470" s="1"/>
      <c r="T1470" s="1"/>
      <c r="U1470" s="1"/>
      <c r="V1470" s="1"/>
      <c r="W1470" s="1"/>
      <c r="X1470" s="1"/>
      <c r="Y1470" s="1"/>
    </row>
    <row r="1471" spans="1:25">
      <c r="A1471" s="1"/>
      <c r="B1471" s="72"/>
      <c r="C1471" s="124"/>
      <c r="D1471" s="1"/>
      <c r="E1471" s="1"/>
      <c r="F1471" s="1"/>
      <c r="G1471" s="1"/>
      <c r="H1471" s="1"/>
      <c r="I1471" s="1"/>
      <c r="J1471" s="1"/>
      <c r="K1471" s="1"/>
      <c r="L1471" s="1"/>
      <c r="M1471" s="1"/>
      <c r="N1471" s="1"/>
      <c r="O1471" s="1"/>
      <c r="P1471" s="1"/>
      <c r="Q1471" s="1"/>
      <c r="R1471" s="1"/>
      <c r="S1471" s="1"/>
      <c r="T1471" s="1"/>
      <c r="U1471" s="1"/>
      <c r="V1471" s="1"/>
      <c r="W1471" s="1"/>
      <c r="X1471" s="1"/>
      <c r="Y1471" s="1"/>
    </row>
    <row r="1472" spans="1:25">
      <c r="A1472" s="1"/>
      <c r="B1472" s="72"/>
      <c r="C1472" s="124"/>
      <c r="D1472" s="1"/>
      <c r="E1472" s="1"/>
      <c r="F1472" s="1"/>
      <c r="G1472" s="1"/>
      <c r="H1472" s="1"/>
      <c r="I1472" s="1"/>
      <c r="J1472" s="1"/>
      <c r="K1472" s="1"/>
      <c r="L1472" s="1"/>
      <c r="M1472" s="1"/>
      <c r="N1472" s="1"/>
      <c r="O1472" s="1"/>
      <c r="P1472" s="1"/>
      <c r="Q1472" s="1"/>
      <c r="R1472" s="1"/>
      <c r="S1472" s="1"/>
      <c r="T1472" s="1"/>
      <c r="U1472" s="1"/>
      <c r="V1472" s="1"/>
      <c r="W1472" s="1"/>
      <c r="X1472" s="1"/>
      <c r="Y1472" s="1"/>
    </row>
    <row r="1473" spans="1:25">
      <c r="A1473" s="1"/>
      <c r="B1473" s="72"/>
      <c r="C1473" s="124"/>
      <c r="D1473" s="1"/>
      <c r="E1473" s="1"/>
      <c r="F1473" s="1"/>
      <c r="G1473" s="1"/>
      <c r="H1473" s="1"/>
      <c r="I1473" s="1"/>
      <c r="J1473" s="1"/>
      <c r="K1473" s="1"/>
      <c r="L1473" s="1"/>
      <c r="M1473" s="1"/>
      <c r="N1473" s="1"/>
      <c r="O1473" s="1"/>
      <c r="P1473" s="1"/>
      <c r="Q1473" s="1"/>
      <c r="R1473" s="1"/>
      <c r="S1473" s="1"/>
      <c r="T1473" s="1"/>
      <c r="U1473" s="1"/>
      <c r="V1473" s="1"/>
      <c r="W1473" s="1"/>
      <c r="X1473" s="1"/>
      <c r="Y1473" s="1"/>
    </row>
    <row r="1474" spans="1:25">
      <c r="A1474" s="1"/>
      <c r="B1474" s="72"/>
      <c r="C1474" s="124"/>
      <c r="D1474" s="1"/>
      <c r="E1474" s="1"/>
      <c r="F1474" s="1"/>
      <c r="G1474" s="1"/>
      <c r="H1474" s="1"/>
      <c r="I1474" s="1"/>
      <c r="J1474" s="1"/>
      <c r="K1474" s="1"/>
      <c r="L1474" s="1"/>
      <c r="M1474" s="1"/>
      <c r="N1474" s="1"/>
      <c r="O1474" s="1"/>
      <c r="P1474" s="1"/>
      <c r="Q1474" s="1"/>
      <c r="R1474" s="1"/>
      <c r="S1474" s="1"/>
      <c r="T1474" s="1"/>
      <c r="U1474" s="1"/>
      <c r="V1474" s="1"/>
      <c r="W1474" s="1"/>
      <c r="X1474" s="1"/>
      <c r="Y1474" s="1"/>
    </row>
    <row r="1475" spans="1:25">
      <c r="A1475" s="1"/>
      <c r="B1475" s="72"/>
      <c r="C1475" s="124"/>
      <c r="D1475" s="1"/>
      <c r="E1475" s="1"/>
      <c r="F1475" s="1"/>
      <c r="G1475" s="1"/>
      <c r="H1475" s="1"/>
      <c r="I1475" s="1"/>
      <c r="J1475" s="1"/>
      <c r="K1475" s="1"/>
      <c r="L1475" s="1"/>
      <c r="M1475" s="1"/>
      <c r="N1475" s="1"/>
      <c r="O1475" s="1"/>
      <c r="P1475" s="1"/>
      <c r="Q1475" s="1"/>
      <c r="R1475" s="1"/>
      <c r="S1475" s="1"/>
      <c r="T1475" s="1"/>
      <c r="U1475" s="1"/>
      <c r="V1475" s="1"/>
      <c r="W1475" s="1"/>
      <c r="X1475" s="1"/>
      <c r="Y1475" s="1"/>
    </row>
    <row r="1476" spans="1:25">
      <c r="A1476" s="1"/>
      <c r="B1476" s="72"/>
      <c r="C1476" s="124"/>
      <c r="D1476" s="1"/>
      <c r="E1476" s="1"/>
      <c r="F1476" s="1"/>
      <c r="G1476" s="1"/>
      <c r="H1476" s="1"/>
      <c r="I1476" s="1"/>
      <c r="J1476" s="1"/>
      <c r="K1476" s="1"/>
      <c r="L1476" s="1"/>
      <c r="M1476" s="1"/>
      <c r="N1476" s="1"/>
      <c r="O1476" s="1"/>
      <c r="P1476" s="1"/>
      <c r="Q1476" s="1"/>
      <c r="R1476" s="1"/>
      <c r="S1476" s="1"/>
      <c r="T1476" s="1"/>
      <c r="U1476" s="1"/>
      <c r="V1476" s="1"/>
      <c r="W1476" s="1"/>
      <c r="X1476" s="1"/>
      <c r="Y1476" s="1"/>
    </row>
    <row r="1477" spans="1:25">
      <c r="A1477" s="1"/>
      <c r="B1477" s="72"/>
      <c r="C1477" s="124"/>
      <c r="D1477" s="1"/>
      <c r="E1477" s="1"/>
      <c r="F1477" s="1"/>
      <c r="G1477" s="1"/>
      <c r="H1477" s="1"/>
      <c r="I1477" s="1"/>
      <c r="J1477" s="1"/>
      <c r="K1477" s="1"/>
      <c r="L1477" s="1"/>
      <c r="M1477" s="1"/>
      <c r="N1477" s="1"/>
      <c r="O1477" s="1"/>
      <c r="P1477" s="1"/>
      <c r="Q1477" s="1"/>
      <c r="R1477" s="1"/>
      <c r="S1477" s="1"/>
      <c r="T1477" s="1"/>
      <c r="U1477" s="1"/>
      <c r="V1477" s="1"/>
      <c r="W1477" s="1"/>
      <c r="X1477" s="1"/>
      <c r="Y1477" s="1"/>
    </row>
    <row r="1478" spans="1:25">
      <c r="A1478" s="1"/>
      <c r="B1478" s="72"/>
      <c r="C1478" s="124"/>
      <c r="D1478" s="1"/>
      <c r="E1478" s="1"/>
      <c r="F1478" s="1"/>
      <c r="G1478" s="1"/>
      <c r="H1478" s="1"/>
      <c r="I1478" s="1"/>
      <c r="J1478" s="1"/>
      <c r="K1478" s="1"/>
      <c r="L1478" s="1"/>
      <c r="M1478" s="1"/>
      <c r="N1478" s="1"/>
      <c r="O1478" s="1"/>
      <c r="P1478" s="1"/>
      <c r="Q1478" s="1"/>
      <c r="R1478" s="1"/>
      <c r="S1478" s="1"/>
      <c r="T1478" s="1"/>
      <c r="U1478" s="1"/>
      <c r="V1478" s="1"/>
      <c r="W1478" s="1"/>
      <c r="X1478" s="1"/>
      <c r="Y1478" s="1"/>
    </row>
    <row r="1479" spans="1:25">
      <c r="A1479" s="1"/>
      <c r="B1479" s="72"/>
      <c r="C1479" s="124"/>
      <c r="D1479" s="1"/>
      <c r="E1479" s="1"/>
      <c r="F1479" s="1"/>
      <c r="G1479" s="1"/>
      <c r="H1479" s="1"/>
      <c r="I1479" s="1"/>
      <c r="J1479" s="1"/>
      <c r="K1479" s="1"/>
      <c r="L1479" s="1"/>
      <c r="M1479" s="1"/>
      <c r="N1479" s="1"/>
      <c r="O1479" s="1"/>
      <c r="P1479" s="1"/>
      <c r="Q1479" s="1"/>
      <c r="R1479" s="1"/>
      <c r="S1479" s="1"/>
      <c r="T1479" s="1"/>
      <c r="U1479" s="1"/>
      <c r="V1479" s="1"/>
      <c r="W1479" s="1"/>
      <c r="X1479" s="1"/>
      <c r="Y1479" s="1"/>
    </row>
    <row r="1480" spans="1:25">
      <c r="A1480" s="1"/>
      <c r="B1480" s="72"/>
      <c r="C1480" s="124"/>
      <c r="D1480" s="1"/>
      <c r="E1480" s="1"/>
      <c r="F1480" s="1"/>
      <c r="G1480" s="1"/>
      <c r="H1480" s="1"/>
      <c r="I1480" s="1"/>
      <c r="J1480" s="1"/>
      <c r="K1480" s="1"/>
      <c r="L1480" s="1"/>
      <c r="M1480" s="1"/>
      <c r="N1480" s="1"/>
      <c r="O1480" s="1"/>
      <c r="P1480" s="1"/>
      <c r="Q1480" s="1"/>
      <c r="R1480" s="1"/>
      <c r="S1480" s="1"/>
      <c r="T1480" s="1"/>
      <c r="U1480" s="1"/>
      <c r="V1480" s="1"/>
      <c r="W1480" s="1"/>
      <c r="X1480" s="1"/>
      <c r="Y1480" s="1"/>
    </row>
    <row r="1481" spans="1:25">
      <c r="A1481" s="1"/>
      <c r="B1481" s="72"/>
      <c r="C1481" s="124"/>
      <c r="D1481" s="1"/>
      <c r="E1481" s="1"/>
      <c r="F1481" s="1"/>
      <c r="G1481" s="1"/>
      <c r="H1481" s="1"/>
      <c r="I1481" s="1"/>
      <c r="J1481" s="1"/>
      <c r="K1481" s="1"/>
      <c r="L1481" s="1"/>
      <c r="M1481" s="1"/>
      <c r="N1481" s="1"/>
      <c r="O1481" s="1"/>
      <c r="P1481" s="1"/>
      <c r="Q1481" s="1"/>
      <c r="R1481" s="1"/>
      <c r="S1481" s="1"/>
      <c r="T1481" s="1"/>
      <c r="U1481" s="1"/>
      <c r="V1481" s="1"/>
      <c r="W1481" s="1"/>
      <c r="X1481" s="1"/>
      <c r="Y1481" s="1"/>
    </row>
    <row r="1482" spans="1:25">
      <c r="A1482" s="1"/>
      <c r="B1482" s="72"/>
      <c r="C1482" s="124"/>
      <c r="D1482" s="1"/>
      <c r="E1482" s="1"/>
      <c r="F1482" s="1"/>
      <c r="G1482" s="1"/>
      <c r="H1482" s="1"/>
      <c r="I1482" s="1"/>
      <c r="J1482" s="1"/>
      <c r="K1482" s="1"/>
      <c r="L1482" s="1"/>
      <c r="M1482" s="1"/>
      <c r="N1482" s="1"/>
      <c r="O1482" s="1"/>
      <c r="P1482" s="1"/>
      <c r="Q1482" s="1"/>
      <c r="R1482" s="1"/>
      <c r="S1482" s="1"/>
      <c r="T1482" s="1"/>
      <c r="U1482" s="1"/>
      <c r="V1482" s="1"/>
      <c r="W1482" s="1"/>
      <c r="X1482" s="1"/>
      <c r="Y1482" s="1"/>
    </row>
    <row r="1483" spans="1:25">
      <c r="A1483" s="1"/>
      <c r="B1483" s="72"/>
      <c r="C1483" s="124"/>
      <c r="D1483" s="1"/>
      <c r="E1483" s="1"/>
      <c r="F1483" s="1"/>
      <c r="G1483" s="1"/>
      <c r="H1483" s="1"/>
      <c r="I1483" s="1"/>
      <c r="J1483" s="1"/>
      <c r="K1483" s="1"/>
      <c r="L1483" s="1"/>
      <c r="M1483" s="1"/>
      <c r="N1483" s="1"/>
      <c r="O1483" s="1"/>
      <c r="P1483" s="1"/>
      <c r="Q1483" s="1"/>
      <c r="R1483" s="1"/>
      <c r="S1483" s="1"/>
      <c r="T1483" s="1"/>
      <c r="U1483" s="1"/>
      <c r="V1483" s="1"/>
      <c r="W1483" s="1"/>
      <c r="X1483" s="1"/>
      <c r="Y1483" s="1"/>
    </row>
    <row r="1484" spans="1:25">
      <c r="A1484" s="1"/>
      <c r="B1484" s="72"/>
      <c r="C1484" s="124"/>
      <c r="D1484" s="1"/>
      <c r="E1484" s="1"/>
      <c r="F1484" s="1"/>
      <c r="G1484" s="1"/>
      <c r="H1484" s="1"/>
      <c r="I1484" s="1"/>
      <c r="J1484" s="1"/>
      <c r="K1484" s="1"/>
      <c r="L1484" s="1"/>
      <c r="M1484" s="1"/>
      <c r="N1484" s="1"/>
      <c r="O1484" s="1"/>
      <c r="P1484" s="1"/>
      <c r="Q1484" s="1"/>
      <c r="R1484" s="1"/>
      <c r="S1484" s="1"/>
      <c r="T1484" s="1"/>
      <c r="U1484" s="1"/>
      <c r="V1484" s="1"/>
      <c r="W1484" s="1"/>
      <c r="X1484" s="1"/>
      <c r="Y1484" s="1"/>
    </row>
    <row r="1485" spans="1:25">
      <c r="A1485" s="1"/>
      <c r="B1485" s="72"/>
      <c r="C1485" s="124"/>
      <c r="D1485" s="1"/>
      <c r="E1485" s="1"/>
      <c r="F1485" s="1"/>
      <c r="G1485" s="1"/>
      <c r="H1485" s="1"/>
      <c r="I1485" s="1"/>
      <c r="J1485" s="1"/>
      <c r="K1485" s="1"/>
      <c r="L1485" s="1"/>
      <c r="M1485" s="1"/>
      <c r="N1485" s="1"/>
      <c r="O1485" s="1"/>
      <c r="P1485" s="1"/>
      <c r="Q1485" s="1"/>
      <c r="R1485" s="1"/>
      <c r="S1485" s="1"/>
      <c r="T1485" s="1"/>
      <c r="U1485" s="1"/>
      <c r="V1485" s="1"/>
      <c r="W1485" s="1"/>
      <c r="X1485" s="1"/>
      <c r="Y1485" s="1"/>
    </row>
    <row r="1486" spans="1:25">
      <c r="A1486" s="1"/>
      <c r="B1486" s="72"/>
      <c r="C1486" s="124"/>
      <c r="D1486" s="1"/>
      <c r="E1486" s="1"/>
      <c r="F1486" s="1"/>
      <c r="G1486" s="1"/>
      <c r="H1486" s="1"/>
      <c r="I1486" s="1"/>
      <c r="J1486" s="1"/>
      <c r="K1486" s="1"/>
      <c r="L1486" s="1"/>
      <c r="M1486" s="1"/>
      <c r="N1486" s="1"/>
      <c r="O1486" s="1"/>
      <c r="P1486" s="1"/>
      <c r="Q1486" s="1"/>
      <c r="R1486" s="1"/>
      <c r="S1486" s="1"/>
      <c r="T1486" s="1"/>
      <c r="U1486" s="1"/>
      <c r="V1486" s="1"/>
      <c r="W1486" s="1"/>
      <c r="X1486" s="1"/>
      <c r="Y1486" s="1"/>
    </row>
    <row r="1487" spans="1:25">
      <c r="A1487" s="1"/>
      <c r="B1487" s="72"/>
      <c r="C1487" s="124"/>
      <c r="D1487" s="1"/>
      <c r="E1487" s="1"/>
      <c r="F1487" s="1"/>
      <c r="G1487" s="1"/>
      <c r="H1487" s="1"/>
      <c r="I1487" s="1"/>
      <c r="J1487" s="1"/>
      <c r="K1487" s="1"/>
      <c r="L1487" s="1"/>
      <c r="M1487" s="1"/>
      <c r="N1487" s="1"/>
      <c r="O1487" s="1"/>
      <c r="P1487" s="1"/>
      <c r="Q1487" s="1"/>
      <c r="R1487" s="1"/>
      <c r="S1487" s="1"/>
      <c r="T1487" s="1"/>
      <c r="U1487" s="1"/>
      <c r="V1487" s="1"/>
      <c r="W1487" s="1"/>
      <c r="X1487" s="1"/>
      <c r="Y1487" s="1"/>
    </row>
    <row r="1488" spans="1:25">
      <c r="A1488" s="1"/>
      <c r="B1488" s="72"/>
      <c r="C1488" s="124"/>
      <c r="D1488" s="1"/>
      <c r="E1488" s="1"/>
      <c r="F1488" s="1"/>
      <c r="G1488" s="1"/>
      <c r="H1488" s="1"/>
      <c r="I1488" s="1"/>
      <c r="J1488" s="1"/>
      <c r="K1488" s="1"/>
      <c r="L1488" s="1"/>
      <c r="M1488" s="1"/>
      <c r="N1488" s="1"/>
      <c r="O1488" s="1"/>
      <c r="P1488" s="1"/>
      <c r="Q1488" s="1"/>
      <c r="R1488" s="1"/>
      <c r="S1488" s="1"/>
      <c r="T1488" s="1"/>
      <c r="U1488" s="1"/>
      <c r="V1488" s="1"/>
      <c r="W1488" s="1"/>
      <c r="X1488" s="1"/>
      <c r="Y1488" s="1"/>
    </row>
    <row r="1489" spans="1:25">
      <c r="A1489" s="1"/>
      <c r="B1489" s="72"/>
      <c r="C1489" s="124"/>
      <c r="D1489" s="1"/>
      <c r="E1489" s="1"/>
      <c r="F1489" s="1"/>
      <c r="G1489" s="1"/>
      <c r="H1489" s="1"/>
      <c r="I1489" s="1"/>
      <c r="J1489" s="1"/>
      <c r="K1489" s="1"/>
      <c r="L1489" s="1"/>
      <c r="M1489" s="1"/>
      <c r="N1489" s="1"/>
      <c r="O1489" s="1"/>
      <c r="P1489" s="1"/>
      <c r="Q1489" s="1"/>
      <c r="R1489" s="1"/>
      <c r="S1489" s="1"/>
      <c r="T1489" s="1"/>
      <c r="U1489" s="1"/>
      <c r="V1489" s="1"/>
      <c r="W1489" s="1"/>
      <c r="X1489" s="1"/>
      <c r="Y1489" s="1"/>
    </row>
    <row r="1490" spans="1:25">
      <c r="A1490" s="1"/>
      <c r="B1490" s="72"/>
      <c r="C1490" s="124"/>
      <c r="D1490" s="1"/>
      <c r="E1490" s="1"/>
      <c r="F1490" s="1"/>
      <c r="G1490" s="1"/>
      <c r="H1490" s="1"/>
      <c r="I1490" s="1"/>
      <c r="J1490" s="1"/>
      <c r="K1490" s="1"/>
      <c r="L1490" s="1"/>
      <c r="M1490" s="1"/>
      <c r="N1490" s="1"/>
      <c r="O1490" s="1"/>
      <c r="P1490" s="1"/>
      <c r="Q1490" s="1"/>
      <c r="R1490" s="1"/>
      <c r="S1490" s="1"/>
      <c r="T1490" s="1"/>
      <c r="U1490" s="1"/>
      <c r="V1490" s="1"/>
      <c r="W1490" s="1"/>
      <c r="X1490" s="1"/>
      <c r="Y1490" s="1"/>
    </row>
    <row r="1491" spans="1:25">
      <c r="A1491" s="1"/>
      <c r="B1491" s="72"/>
      <c r="C1491" s="124"/>
      <c r="D1491" s="1"/>
      <c r="E1491" s="1"/>
      <c r="F1491" s="1"/>
      <c r="G1491" s="1"/>
      <c r="H1491" s="1"/>
      <c r="I1491" s="1"/>
      <c r="J1491" s="1"/>
      <c r="K1491" s="1"/>
      <c r="L1491" s="1"/>
      <c r="M1491" s="1"/>
      <c r="N1491" s="1"/>
      <c r="O1491" s="1"/>
      <c r="P1491" s="1"/>
      <c r="Q1491" s="1"/>
      <c r="R1491" s="1"/>
      <c r="S1491" s="1"/>
      <c r="T1491" s="1"/>
      <c r="U1491" s="1"/>
      <c r="V1491" s="1"/>
      <c r="W1491" s="1"/>
      <c r="X1491" s="1"/>
      <c r="Y1491" s="1"/>
    </row>
    <row r="1492" spans="1:25">
      <c r="A1492" s="1"/>
      <c r="B1492" s="72"/>
      <c r="C1492" s="124"/>
      <c r="D1492" s="1"/>
      <c r="E1492" s="1"/>
      <c r="F1492" s="1"/>
      <c r="G1492" s="1"/>
      <c r="H1492" s="1"/>
      <c r="I1492" s="1"/>
      <c r="J1492" s="1"/>
      <c r="K1492" s="1"/>
      <c r="L1492" s="1"/>
      <c r="M1492" s="1"/>
      <c r="N1492" s="1"/>
      <c r="O1492" s="1"/>
      <c r="P1492" s="1"/>
      <c r="Q1492" s="1"/>
      <c r="R1492" s="1"/>
      <c r="S1492" s="1"/>
      <c r="T1492" s="1"/>
      <c r="U1492" s="1"/>
      <c r="V1492" s="1"/>
      <c r="W1492" s="1"/>
      <c r="X1492" s="1"/>
      <c r="Y1492" s="1"/>
    </row>
    <row r="1493" spans="1:25">
      <c r="A1493" s="1"/>
      <c r="B1493" s="72"/>
      <c r="C1493" s="124"/>
      <c r="D1493" s="1"/>
      <c r="E1493" s="1"/>
      <c r="F1493" s="1"/>
      <c r="G1493" s="1"/>
      <c r="H1493" s="1"/>
      <c r="I1493" s="1"/>
      <c r="J1493" s="1"/>
      <c r="K1493" s="1"/>
      <c r="L1493" s="1"/>
      <c r="M1493" s="1"/>
      <c r="N1493" s="1"/>
      <c r="O1493" s="1"/>
      <c r="P1493" s="1"/>
      <c r="Q1493" s="1"/>
      <c r="R1493" s="1"/>
      <c r="S1493" s="1"/>
      <c r="T1493" s="1"/>
      <c r="U1493" s="1"/>
      <c r="V1493" s="1"/>
      <c r="W1493" s="1"/>
      <c r="X1493" s="1"/>
      <c r="Y1493" s="1"/>
    </row>
    <row r="1494" spans="1:25">
      <c r="A1494" s="1"/>
      <c r="B1494" s="72"/>
      <c r="C1494" s="124"/>
      <c r="D1494" s="1"/>
      <c r="E1494" s="1"/>
      <c r="F1494" s="1"/>
      <c r="G1494" s="1"/>
      <c r="H1494" s="1"/>
      <c r="I1494" s="1"/>
      <c r="J1494" s="1"/>
      <c r="K1494" s="1"/>
      <c r="L1494" s="1"/>
      <c r="M1494" s="1"/>
      <c r="N1494" s="1"/>
      <c r="O1494" s="1"/>
      <c r="P1494" s="1"/>
      <c r="Q1494" s="1"/>
      <c r="R1494" s="1"/>
      <c r="S1494" s="1"/>
      <c r="T1494" s="1"/>
      <c r="U1494" s="1"/>
      <c r="V1494" s="1"/>
      <c r="W1494" s="1"/>
      <c r="X1494" s="1"/>
      <c r="Y1494" s="1"/>
    </row>
    <row r="1495" spans="1:25">
      <c r="A1495" s="1"/>
      <c r="B1495" s="72"/>
      <c r="C1495" s="124"/>
      <c r="D1495" s="1"/>
      <c r="E1495" s="1"/>
      <c r="F1495" s="1"/>
      <c r="G1495" s="1"/>
      <c r="H1495" s="1"/>
      <c r="I1495" s="1"/>
      <c r="J1495" s="1"/>
      <c r="K1495" s="1"/>
      <c r="L1495" s="1"/>
      <c r="M1495" s="1"/>
      <c r="N1495" s="1"/>
      <c r="O1495" s="1"/>
      <c r="P1495" s="1"/>
      <c r="Q1495" s="1"/>
      <c r="R1495" s="1"/>
      <c r="S1495" s="1"/>
      <c r="T1495" s="1"/>
      <c r="U1495" s="1"/>
      <c r="V1495" s="1"/>
      <c r="W1495" s="1"/>
      <c r="X1495" s="1"/>
      <c r="Y1495" s="1"/>
    </row>
    <row r="1496" spans="1:25">
      <c r="A1496" s="1"/>
      <c r="B1496" s="72"/>
      <c r="C1496" s="124"/>
      <c r="D1496" s="1"/>
      <c r="E1496" s="1"/>
      <c r="F1496" s="1"/>
      <c r="G1496" s="1"/>
      <c r="H1496" s="1"/>
      <c r="I1496" s="1"/>
      <c r="J1496" s="1"/>
      <c r="K1496" s="1"/>
      <c r="L1496" s="1"/>
      <c r="M1496" s="1"/>
      <c r="N1496" s="1"/>
      <c r="O1496" s="1"/>
      <c r="P1496" s="1"/>
      <c r="Q1496" s="1"/>
      <c r="R1496" s="1"/>
      <c r="S1496" s="1"/>
      <c r="T1496" s="1"/>
      <c r="U1496" s="1"/>
      <c r="V1496" s="1"/>
      <c r="W1496" s="1"/>
      <c r="X1496" s="1"/>
      <c r="Y1496" s="1"/>
    </row>
    <row r="1497" spans="1:25">
      <c r="A1497" s="1"/>
      <c r="B1497" s="72"/>
      <c r="C1497" s="124"/>
      <c r="D1497" s="1"/>
      <c r="E1497" s="1"/>
      <c r="F1497" s="1"/>
      <c r="G1497" s="1"/>
      <c r="H1497" s="1"/>
      <c r="I1497" s="1"/>
      <c r="J1497" s="1"/>
      <c r="K1497" s="1"/>
      <c r="L1497" s="1"/>
      <c r="M1497" s="1"/>
      <c r="N1497" s="1"/>
      <c r="O1497" s="1"/>
      <c r="P1497" s="1"/>
      <c r="Q1497" s="1"/>
      <c r="R1497" s="1"/>
      <c r="S1497" s="1"/>
      <c r="T1497" s="1"/>
      <c r="U1497" s="1"/>
      <c r="V1497" s="1"/>
      <c r="W1497" s="1"/>
      <c r="X1497" s="1"/>
      <c r="Y1497" s="1"/>
    </row>
    <row r="1498" spans="1:25">
      <c r="A1498" s="1"/>
      <c r="B1498" s="72"/>
      <c r="C1498" s="124"/>
      <c r="D1498" s="1"/>
      <c r="E1498" s="1"/>
      <c r="F1498" s="1"/>
      <c r="G1498" s="1"/>
      <c r="H1498" s="1"/>
      <c r="I1498" s="1"/>
      <c r="J1498" s="1"/>
      <c r="K1498" s="1"/>
      <c r="L1498" s="1"/>
      <c r="M1498" s="1"/>
      <c r="N1498" s="1"/>
      <c r="O1498" s="1"/>
      <c r="P1498" s="1"/>
      <c r="Q1498" s="1"/>
      <c r="R1498" s="1"/>
      <c r="S1498" s="1"/>
      <c r="T1498" s="1"/>
      <c r="U1498" s="1"/>
      <c r="V1498" s="1"/>
      <c r="W1498" s="1"/>
      <c r="X1498" s="1"/>
      <c r="Y1498" s="1"/>
    </row>
    <row r="1499" spans="1:25">
      <c r="A1499" s="1"/>
      <c r="B1499" s="72"/>
      <c r="C1499" s="124"/>
      <c r="D1499" s="1"/>
      <c r="E1499" s="1"/>
      <c r="F1499" s="1"/>
      <c r="G1499" s="1"/>
      <c r="H1499" s="1"/>
      <c r="I1499" s="1"/>
      <c r="J1499" s="1"/>
      <c r="K1499" s="1"/>
      <c r="L1499" s="1"/>
      <c r="M1499" s="1"/>
      <c r="N1499" s="1"/>
      <c r="O1499" s="1"/>
      <c r="P1499" s="1"/>
      <c r="Q1499" s="1"/>
      <c r="R1499" s="1"/>
      <c r="S1499" s="1"/>
      <c r="T1499" s="1"/>
      <c r="U1499" s="1"/>
      <c r="V1499" s="1"/>
      <c r="W1499" s="1"/>
      <c r="X1499" s="1"/>
      <c r="Y1499" s="1"/>
    </row>
    <row r="1500" spans="1:25">
      <c r="A1500" s="1"/>
      <c r="B1500" s="72"/>
      <c r="C1500" s="124"/>
      <c r="D1500" s="1"/>
      <c r="E1500" s="1"/>
      <c r="F1500" s="1"/>
      <c r="G1500" s="1"/>
      <c r="H1500" s="1"/>
      <c r="I1500" s="1"/>
      <c r="J1500" s="1"/>
      <c r="K1500" s="1"/>
      <c r="L1500" s="1"/>
      <c r="M1500" s="1"/>
      <c r="N1500" s="1"/>
      <c r="O1500" s="1"/>
      <c r="P1500" s="1"/>
      <c r="Q1500" s="1"/>
      <c r="R1500" s="1"/>
      <c r="S1500" s="1"/>
      <c r="T1500" s="1"/>
      <c r="U1500" s="1"/>
      <c r="V1500" s="1"/>
      <c r="W1500" s="1"/>
      <c r="X1500" s="1"/>
      <c r="Y1500" s="1"/>
    </row>
    <row r="1501" spans="1:25">
      <c r="A1501" s="1"/>
      <c r="B1501" s="72"/>
      <c r="C1501" s="124"/>
      <c r="D1501" s="1"/>
      <c r="E1501" s="1"/>
      <c r="F1501" s="1"/>
      <c r="G1501" s="1"/>
      <c r="H1501" s="1"/>
      <c r="I1501" s="1"/>
      <c r="J1501" s="1"/>
      <c r="K1501" s="1"/>
      <c r="L1501" s="1"/>
      <c r="M1501" s="1"/>
      <c r="N1501" s="1"/>
      <c r="O1501" s="1"/>
      <c r="P1501" s="1"/>
      <c r="Q1501" s="1"/>
      <c r="R1501" s="1"/>
      <c r="S1501" s="1"/>
      <c r="T1501" s="1"/>
      <c r="U1501" s="1"/>
      <c r="V1501" s="1"/>
      <c r="W1501" s="1"/>
      <c r="X1501" s="1"/>
      <c r="Y1501" s="1"/>
    </row>
    <row r="1502" spans="1:25">
      <c r="A1502" s="1"/>
      <c r="B1502" s="72"/>
      <c r="C1502" s="124"/>
      <c r="D1502" s="1"/>
      <c r="E1502" s="1"/>
      <c r="F1502" s="1"/>
      <c r="G1502" s="1"/>
      <c r="H1502" s="1"/>
      <c r="I1502" s="1"/>
      <c r="J1502" s="1"/>
      <c r="K1502" s="1"/>
      <c r="L1502" s="1"/>
      <c r="M1502" s="1"/>
      <c r="N1502" s="1"/>
      <c r="O1502" s="1"/>
      <c r="P1502" s="1"/>
      <c r="Q1502" s="1"/>
      <c r="R1502" s="1"/>
      <c r="S1502" s="1"/>
      <c r="T1502" s="1"/>
      <c r="U1502" s="1"/>
      <c r="V1502" s="1"/>
      <c r="W1502" s="1"/>
      <c r="X1502" s="1"/>
      <c r="Y1502" s="1"/>
    </row>
    <row r="1503" spans="1:25">
      <c r="A1503" s="1"/>
      <c r="B1503" s="72"/>
      <c r="C1503" s="124"/>
      <c r="D1503" s="1"/>
      <c r="E1503" s="1"/>
      <c r="F1503" s="1"/>
      <c r="G1503" s="1"/>
      <c r="H1503" s="1"/>
      <c r="I1503" s="1"/>
      <c r="J1503" s="1"/>
      <c r="K1503" s="1"/>
      <c r="L1503" s="1"/>
      <c r="M1503" s="1"/>
      <c r="N1503" s="1"/>
      <c r="O1503" s="1"/>
      <c r="P1503" s="1"/>
      <c r="Q1503" s="1"/>
      <c r="R1503" s="1"/>
      <c r="S1503" s="1"/>
      <c r="T1503" s="1"/>
      <c r="U1503" s="1"/>
      <c r="V1503" s="1"/>
      <c r="W1503" s="1"/>
      <c r="X1503" s="1"/>
      <c r="Y1503" s="1"/>
    </row>
    <row r="1504" spans="1:25">
      <c r="A1504" s="1"/>
      <c r="B1504" s="72"/>
      <c r="C1504" s="124"/>
      <c r="D1504" s="1"/>
      <c r="E1504" s="1"/>
      <c r="F1504" s="1"/>
      <c r="G1504" s="1"/>
      <c r="H1504" s="1"/>
      <c r="I1504" s="1"/>
      <c r="J1504" s="1"/>
      <c r="K1504" s="1"/>
      <c r="L1504" s="1"/>
      <c r="M1504" s="1"/>
      <c r="N1504" s="1"/>
      <c r="O1504" s="1"/>
      <c r="P1504" s="1"/>
      <c r="Q1504" s="1"/>
      <c r="R1504" s="1"/>
      <c r="S1504" s="1"/>
      <c r="T1504" s="1"/>
      <c r="U1504" s="1"/>
      <c r="V1504" s="1"/>
      <c r="W1504" s="1"/>
      <c r="X1504" s="1"/>
      <c r="Y1504" s="1"/>
    </row>
    <row r="1505" spans="1:25">
      <c r="A1505" s="1"/>
      <c r="B1505" s="72"/>
      <c r="C1505" s="124"/>
      <c r="D1505" s="1"/>
      <c r="E1505" s="1"/>
      <c r="F1505" s="1"/>
      <c r="G1505" s="1"/>
      <c r="H1505" s="1"/>
      <c r="I1505" s="1"/>
      <c r="J1505" s="1"/>
      <c r="K1505" s="1"/>
      <c r="L1505" s="1"/>
      <c r="M1505" s="1"/>
      <c r="N1505" s="1"/>
      <c r="O1505" s="1"/>
      <c r="P1505" s="1"/>
      <c r="Q1505" s="1"/>
      <c r="R1505" s="1"/>
      <c r="S1505" s="1"/>
      <c r="T1505" s="1"/>
      <c r="U1505" s="1"/>
      <c r="V1505" s="1"/>
      <c r="W1505" s="1"/>
      <c r="X1505" s="1"/>
      <c r="Y1505" s="1"/>
    </row>
    <row r="1506" spans="1:25">
      <c r="A1506" s="1"/>
      <c r="B1506" s="72"/>
      <c r="C1506" s="124"/>
      <c r="D1506" s="1"/>
      <c r="E1506" s="1"/>
      <c r="F1506" s="1"/>
      <c r="G1506" s="1"/>
      <c r="H1506" s="1"/>
      <c r="I1506" s="1"/>
      <c r="J1506" s="1"/>
      <c r="K1506" s="1"/>
      <c r="L1506" s="1"/>
      <c r="M1506" s="1"/>
      <c r="N1506" s="1"/>
      <c r="O1506" s="1"/>
      <c r="P1506" s="1"/>
      <c r="Q1506" s="1"/>
      <c r="R1506" s="1"/>
      <c r="S1506" s="1"/>
      <c r="T1506" s="1"/>
      <c r="U1506" s="1"/>
      <c r="V1506" s="1"/>
      <c r="W1506" s="1"/>
      <c r="X1506" s="1"/>
      <c r="Y1506" s="1"/>
    </row>
    <row r="1507" spans="1:25">
      <c r="A1507" s="1"/>
      <c r="B1507" s="72"/>
      <c r="C1507" s="124"/>
      <c r="D1507" s="1"/>
      <c r="E1507" s="1"/>
      <c r="F1507" s="1"/>
      <c r="G1507" s="1"/>
      <c r="H1507" s="1"/>
      <c r="I1507" s="1"/>
      <c r="J1507" s="1"/>
      <c r="K1507" s="1"/>
      <c r="L1507" s="1"/>
      <c r="M1507" s="1"/>
      <c r="N1507" s="1"/>
      <c r="O1507" s="1"/>
      <c r="P1507" s="1"/>
      <c r="Q1507" s="1"/>
      <c r="R1507" s="1"/>
      <c r="S1507" s="1"/>
      <c r="T1507" s="1"/>
      <c r="U1507" s="1"/>
      <c r="V1507" s="1"/>
      <c r="W1507" s="1"/>
      <c r="X1507" s="1"/>
      <c r="Y1507" s="1"/>
    </row>
    <row r="1508" spans="1:25">
      <c r="A1508" s="1"/>
      <c r="B1508" s="72"/>
      <c r="C1508" s="124"/>
      <c r="D1508" s="1"/>
      <c r="E1508" s="1"/>
      <c r="F1508" s="1"/>
      <c r="G1508" s="1"/>
      <c r="H1508" s="1"/>
      <c r="I1508" s="1"/>
      <c r="J1508" s="1"/>
      <c r="K1508" s="1"/>
      <c r="L1508" s="1"/>
      <c r="M1508" s="1"/>
      <c r="N1508" s="1"/>
      <c r="O1508" s="1"/>
      <c r="P1508" s="1"/>
      <c r="Q1508" s="1"/>
      <c r="R1508" s="1"/>
      <c r="S1508" s="1"/>
      <c r="T1508" s="1"/>
      <c r="U1508" s="1"/>
      <c r="V1508" s="1"/>
      <c r="W1508" s="1"/>
      <c r="X1508" s="1"/>
      <c r="Y1508" s="1"/>
    </row>
    <row r="1509" spans="1:25">
      <c r="A1509" s="1"/>
      <c r="B1509" s="72"/>
      <c r="C1509" s="124"/>
      <c r="D1509" s="1"/>
      <c r="E1509" s="1"/>
      <c r="F1509" s="1"/>
      <c r="G1509" s="1"/>
      <c r="H1509" s="1"/>
      <c r="I1509" s="1"/>
      <c r="J1509" s="1"/>
      <c r="K1509" s="1"/>
      <c r="L1509" s="1"/>
      <c r="M1509" s="1"/>
      <c r="N1509" s="1"/>
      <c r="O1509" s="1"/>
      <c r="P1509" s="1"/>
      <c r="Q1509" s="1"/>
      <c r="R1509" s="1"/>
      <c r="S1509" s="1"/>
      <c r="T1509" s="1"/>
      <c r="U1509" s="1"/>
      <c r="V1509" s="1"/>
      <c r="W1509" s="1"/>
      <c r="X1509" s="1"/>
      <c r="Y1509" s="1"/>
    </row>
    <row r="1510" spans="1:25">
      <c r="A1510" s="1"/>
      <c r="B1510" s="72"/>
      <c r="C1510" s="124"/>
      <c r="D1510" s="1"/>
      <c r="E1510" s="1"/>
      <c r="F1510" s="1"/>
      <c r="G1510" s="1"/>
      <c r="H1510" s="1"/>
      <c r="I1510" s="1"/>
      <c r="J1510" s="1"/>
      <c r="K1510" s="1"/>
      <c r="L1510" s="1"/>
      <c r="M1510" s="1"/>
      <c r="N1510" s="1"/>
      <c r="O1510" s="1"/>
      <c r="P1510" s="1"/>
      <c r="Q1510" s="1"/>
      <c r="R1510" s="1"/>
      <c r="S1510" s="1"/>
      <c r="T1510" s="1"/>
      <c r="U1510" s="1"/>
      <c r="V1510" s="1"/>
      <c r="W1510" s="1"/>
      <c r="X1510" s="1"/>
      <c r="Y1510" s="1"/>
    </row>
    <row r="1511" spans="1:25">
      <c r="A1511" s="1"/>
      <c r="B1511" s="72"/>
      <c r="C1511" s="124"/>
      <c r="D1511" s="1"/>
      <c r="E1511" s="1"/>
      <c r="F1511" s="1"/>
      <c r="G1511" s="1"/>
      <c r="H1511" s="1"/>
      <c r="I1511" s="1"/>
      <c r="J1511" s="1"/>
      <c r="K1511" s="1"/>
      <c r="L1511" s="1"/>
      <c r="M1511" s="1"/>
      <c r="N1511" s="1"/>
      <c r="O1511" s="1"/>
      <c r="P1511" s="1"/>
      <c r="Q1511" s="1"/>
      <c r="R1511" s="1"/>
      <c r="S1511" s="1"/>
      <c r="T1511" s="1"/>
      <c r="U1511" s="1"/>
      <c r="V1511" s="1"/>
      <c r="W1511" s="1"/>
      <c r="X1511" s="1"/>
      <c r="Y1511" s="1"/>
    </row>
    <row r="1512" spans="1:25">
      <c r="A1512" s="1"/>
      <c r="B1512" s="72"/>
      <c r="C1512" s="124"/>
      <c r="D1512" s="1"/>
      <c r="E1512" s="1"/>
      <c r="F1512" s="1"/>
      <c r="G1512" s="1"/>
      <c r="H1512" s="1"/>
      <c r="I1512" s="1"/>
      <c r="J1512" s="1"/>
      <c r="K1512" s="1"/>
      <c r="L1512" s="1"/>
      <c r="M1512" s="1"/>
      <c r="N1512" s="1"/>
      <c r="O1512" s="1"/>
      <c r="P1512" s="1"/>
      <c r="Q1512" s="1"/>
      <c r="R1512" s="1"/>
      <c r="S1512" s="1"/>
      <c r="T1512" s="1"/>
      <c r="U1512" s="1"/>
      <c r="V1512" s="1"/>
      <c r="W1512" s="1"/>
      <c r="X1512" s="1"/>
      <c r="Y1512" s="1"/>
    </row>
    <row r="1513" spans="1:25">
      <c r="A1513" s="1"/>
      <c r="B1513" s="72"/>
      <c r="C1513" s="124"/>
      <c r="D1513" s="1"/>
      <c r="E1513" s="1"/>
      <c r="F1513" s="1"/>
      <c r="G1513" s="1"/>
      <c r="H1513" s="1"/>
      <c r="I1513" s="1"/>
      <c r="J1513" s="1"/>
      <c r="K1513" s="1"/>
      <c r="L1513" s="1"/>
      <c r="M1513" s="1"/>
      <c r="N1513" s="1"/>
      <c r="O1513" s="1"/>
      <c r="P1513" s="1"/>
      <c r="Q1513" s="1"/>
      <c r="R1513" s="1"/>
      <c r="S1513" s="1"/>
      <c r="T1513" s="1"/>
      <c r="U1513" s="1"/>
      <c r="V1513" s="1"/>
      <c r="W1513" s="1"/>
      <c r="X1513" s="1"/>
      <c r="Y1513" s="1"/>
    </row>
    <row r="1514" spans="1:25">
      <c r="A1514" s="1"/>
      <c r="B1514" s="72"/>
      <c r="C1514" s="124"/>
      <c r="D1514" s="1"/>
      <c r="E1514" s="1"/>
      <c r="F1514" s="1"/>
      <c r="G1514" s="1"/>
      <c r="H1514" s="1"/>
      <c r="I1514" s="1"/>
      <c r="J1514" s="1"/>
      <c r="K1514" s="1"/>
      <c r="L1514" s="1"/>
      <c r="M1514" s="1"/>
      <c r="N1514" s="1"/>
      <c r="O1514" s="1"/>
      <c r="P1514" s="1"/>
      <c r="Q1514" s="1"/>
      <c r="R1514" s="1"/>
      <c r="S1514" s="1"/>
      <c r="T1514" s="1"/>
      <c r="U1514" s="1"/>
      <c r="V1514" s="1"/>
      <c r="W1514" s="1"/>
      <c r="X1514" s="1"/>
      <c r="Y1514" s="1"/>
    </row>
    <row r="1515" spans="1:25">
      <c r="A1515" s="1"/>
      <c r="B1515" s="72"/>
      <c r="C1515" s="124"/>
      <c r="D1515" s="1"/>
      <c r="E1515" s="1"/>
      <c r="F1515" s="1"/>
      <c r="G1515" s="1"/>
      <c r="H1515" s="1"/>
      <c r="I1515" s="1"/>
      <c r="J1515" s="1"/>
      <c r="K1515" s="1"/>
      <c r="L1515" s="1"/>
      <c r="M1515" s="1"/>
      <c r="N1515" s="1"/>
      <c r="O1515" s="1"/>
      <c r="P1515" s="1"/>
      <c r="Q1515" s="1"/>
      <c r="R1515" s="1"/>
      <c r="S1515" s="1"/>
      <c r="T1515" s="1"/>
      <c r="U1515" s="1"/>
      <c r="V1515" s="1"/>
      <c r="W1515" s="1"/>
      <c r="X1515" s="1"/>
      <c r="Y1515" s="1"/>
    </row>
    <row r="1516" spans="1:25">
      <c r="A1516" s="1"/>
      <c r="B1516" s="72"/>
      <c r="C1516" s="124"/>
      <c r="D1516" s="1"/>
      <c r="E1516" s="1"/>
      <c r="F1516" s="1"/>
      <c r="G1516" s="1"/>
      <c r="H1516" s="1"/>
      <c r="I1516" s="1"/>
      <c r="J1516" s="1"/>
      <c r="K1516" s="1"/>
      <c r="L1516" s="1"/>
      <c r="M1516" s="1"/>
      <c r="N1516" s="1"/>
      <c r="O1516" s="1"/>
      <c r="P1516" s="1"/>
      <c r="Q1516" s="1"/>
      <c r="R1516" s="1"/>
      <c r="S1516" s="1"/>
      <c r="T1516" s="1"/>
      <c r="U1516" s="1"/>
      <c r="V1516" s="1"/>
      <c r="W1516" s="1"/>
      <c r="X1516" s="1"/>
      <c r="Y1516" s="1"/>
    </row>
    <row r="1517" spans="1:25">
      <c r="A1517" s="1"/>
      <c r="B1517" s="72"/>
      <c r="C1517" s="124"/>
      <c r="D1517" s="1"/>
      <c r="E1517" s="1"/>
      <c r="F1517" s="1"/>
      <c r="G1517" s="1"/>
      <c r="H1517" s="1"/>
      <c r="I1517" s="1"/>
      <c r="J1517" s="1"/>
      <c r="K1517" s="1"/>
      <c r="L1517" s="1"/>
      <c r="M1517" s="1"/>
      <c r="N1517" s="1"/>
      <c r="O1517" s="1"/>
      <c r="P1517" s="1"/>
      <c r="Q1517" s="1"/>
      <c r="R1517" s="1"/>
      <c r="S1517" s="1"/>
      <c r="T1517" s="1"/>
      <c r="U1517" s="1"/>
      <c r="V1517" s="1"/>
      <c r="W1517" s="1"/>
      <c r="X1517" s="1"/>
      <c r="Y1517" s="1"/>
    </row>
    <row r="1518" spans="1:25">
      <c r="A1518" s="1"/>
      <c r="B1518" s="72"/>
      <c r="C1518" s="124"/>
      <c r="D1518" s="1"/>
      <c r="E1518" s="1"/>
      <c r="F1518" s="1"/>
      <c r="G1518" s="1"/>
      <c r="H1518" s="1"/>
      <c r="I1518" s="1"/>
      <c r="J1518" s="1"/>
      <c r="K1518" s="1"/>
      <c r="L1518" s="1"/>
      <c r="M1518" s="1"/>
      <c r="N1518" s="1"/>
      <c r="O1518" s="1"/>
      <c r="P1518" s="1"/>
      <c r="Q1518" s="1"/>
      <c r="R1518" s="1"/>
      <c r="S1518" s="1"/>
      <c r="T1518" s="1"/>
      <c r="U1518" s="1"/>
      <c r="V1518" s="1"/>
      <c r="W1518" s="1"/>
      <c r="X1518" s="1"/>
      <c r="Y1518" s="1"/>
    </row>
    <row r="1519" spans="1:25">
      <c r="A1519" s="1"/>
      <c r="B1519" s="72"/>
      <c r="C1519" s="124"/>
      <c r="D1519" s="1"/>
      <c r="E1519" s="1"/>
      <c r="F1519" s="1"/>
      <c r="G1519" s="1"/>
      <c r="H1519" s="1"/>
      <c r="I1519" s="1"/>
      <c r="J1519" s="1"/>
      <c r="K1519" s="1"/>
      <c r="L1519" s="1"/>
      <c r="M1519" s="1"/>
      <c r="N1519" s="1"/>
      <c r="O1519" s="1"/>
      <c r="P1519" s="1"/>
      <c r="Q1519" s="1"/>
      <c r="R1519" s="1"/>
      <c r="S1519" s="1"/>
      <c r="T1519" s="1"/>
      <c r="U1519" s="1"/>
      <c r="V1519" s="1"/>
      <c r="W1519" s="1"/>
      <c r="X1519" s="1"/>
      <c r="Y1519" s="1"/>
    </row>
    <row r="1520" spans="1:25">
      <c r="A1520" s="1"/>
      <c r="B1520" s="72"/>
      <c r="C1520" s="124"/>
      <c r="D1520" s="1"/>
      <c r="E1520" s="1"/>
      <c r="F1520" s="1"/>
      <c r="G1520" s="1"/>
      <c r="H1520" s="1"/>
      <c r="I1520" s="1"/>
      <c r="J1520" s="1"/>
      <c r="K1520" s="1"/>
      <c r="L1520" s="1"/>
      <c r="M1520" s="1"/>
      <c r="N1520" s="1"/>
      <c r="O1520" s="1"/>
      <c r="P1520" s="1"/>
      <c r="Q1520" s="1"/>
      <c r="R1520" s="1"/>
      <c r="S1520" s="1"/>
      <c r="T1520" s="1"/>
      <c r="U1520" s="1"/>
      <c r="V1520" s="1"/>
      <c r="W1520" s="1"/>
      <c r="X1520" s="1"/>
      <c r="Y1520" s="1"/>
    </row>
    <row r="1521" spans="1:25">
      <c r="A1521" s="1"/>
      <c r="B1521" s="72"/>
      <c r="C1521" s="124"/>
      <c r="D1521" s="1"/>
      <c r="E1521" s="1"/>
      <c r="F1521" s="1"/>
      <c r="G1521" s="1"/>
      <c r="H1521" s="1"/>
      <c r="I1521" s="1"/>
      <c r="J1521" s="1"/>
      <c r="K1521" s="1"/>
      <c r="L1521" s="1"/>
      <c r="M1521" s="1"/>
      <c r="N1521" s="1"/>
      <c r="O1521" s="1"/>
      <c r="P1521" s="1"/>
      <c r="Q1521" s="1"/>
      <c r="R1521" s="1"/>
      <c r="S1521" s="1"/>
      <c r="T1521" s="1"/>
      <c r="U1521" s="1"/>
      <c r="V1521" s="1"/>
      <c r="W1521" s="1"/>
      <c r="X1521" s="1"/>
      <c r="Y1521" s="1"/>
    </row>
    <row r="1522" spans="1:25">
      <c r="A1522" s="1"/>
      <c r="B1522" s="72"/>
      <c r="C1522" s="124"/>
      <c r="D1522" s="1"/>
      <c r="E1522" s="1"/>
      <c r="F1522" s="1"/>
      <c r="G1522" s="1"/>
      <c r="H1522" s="1"/>
      <c r="I1522" s="1"/>
      <c r="J1522" s="1"/>
      <c r="K1522" s="1"/>
      <c r="L1522" s="1"/>
      <c r="M1522" s="1"/>
      <c r="N1522" s="1"/>
      <c r="O1522" s="1"/>
      <c r="P1522" s="1"/>
      <c r="Q1522" s="1"/>
      <c r="R1522" s="1"/>
      <c r="S1522" s="1"/>
      <c r="T1522" s="1"/>
      <c r="U1522" s="1"/>
      <c r="V1522" s="1"/>
      <c r="W1522" s="1"/>
      <c r="X1522" s="1"/>
      <c r="Y1522" s="1"/>
    </row>
    <row r="1523" spans="1:25">
      <c r="A1523" s="1"/>
      <c r="B1523" s="72"/>
      <c r="C1523" s="124"/>
      <c r="D1523" s="1"/>
      <c r="E1523" s="1"/>
      <c r="F1523" s="1"/>
      <c r="G1523" s="1"/>
      <c r="H1523" s="1"/>
      <c r="I1523" s="1"/>
      <c r="J1523" s="1"/>
      <c r="K1523" s="1"/>
      <c r="L1523" s="1"/>
      <c r="M1523" s="1"/>
      <c r="N1523" s="1"/>
      <c r="O1523" s="1"/>
      <c r="P1523" s="1"/>
      <c r="Q1523" s="1"/>
      <c r="R1523" s="1"/>
      <c r="S1523" s="1"/>
      <c r="T1523" s="1"/>
      <c r="U1523" s="1"/>
      <c r="V1523" s="1"/>
      <c r="W1523" s="1"/>
      <c r="X1523" s="1"/>
      <c r="Y1523" s="1"/>
    </row>
    <row r="1524" spans="1:25">
      <c r="A1524" s="1"/>
      <c r="B1524" s="72"/>
      <c r="C1524" s="124"/>
      <c r="D1524" s="1"/>
      <c r="E1524" s="1"/>
      <c r="F1524" s="1"/>
      <c r="G1524" s="1"/>
      <c r="H1524" s="1"/>
      <c r="I1524" s="1"/>
      <c r="J1524" s="1"/>
      <c r="K1524" s="1"/>
      <c r="L1524" s="1"/>
      <c r="M1524" s="1"/>
      <c r="N1524" s="1"/>
      <c r="O1524" s="1"/>
      <c r="P1524" s="1"/>
      <c r="Q1524" s="1"/>
      <c r="R1524" s="1"/>
      <c r="S1524" s="1"/>
      <c r="T1524" s="1"/>
      <c r="U1524" s="1"/>
      <c r="V1524" s="1"/>
      <c r="W1524" s="1"/>
      <c r="X1524" s="1"/>
      <c r="Y1524" s="1"/>
    </row>
    <row r="1525" spans="1:25">
      <c r="A1525" s="1"/>
      <c r="B1525" s="72"/>
      <c r="C1525" s="124"/>
      <c r="D1525" s="1"/>
      <c r="E1525" s="1"/>
      <c r="F1525" s="1"/>
      <c r="G1525" s="1"/>
      <c r="H1525" s="1"/>
      <c r="I1525" s="1"/>
      <c r="J1525" s="1"/>
      <c r="K1525" s="1"/>
      <c r="L1525" s="1"/>
      <c r="M1525" s="1"/>
      <c r="N1525" s="1"/>
      <c r="O1525" s="1"/>
      <c r="P1525" s="1"/>
      <c r="Q1525" s="1"/>
      <c r="R1525" s="1"/>
      <c r="S1525" s="1"/>
      <c r="T1525" s="1"/>
      <c r="U1525" s="1"/>
      <c r="V1525" s="1"/>
      <c r="W1525" s="1"/>
      <c r="X1525" s="1"/>
      <c r="Y1525" s="1"/>
    </row>
    <row r="1526" spans="1:25">
      <c r="A1526" s="1"/>
      <c r="B1526" s="72"/>
      <c r="C1526" s="124"/>
      <c r="D1526" s="1"/>
      <c r="E1526" s="1"/>
      <c r="F1526" s="1"/>
      <c r="G1526" s="1"/>
      <c r="H1526" s="1"/>
      <c r="I1526" s="1"/>
      <c r="J1526" s="1"/>
      <c r="K1526" s="1"/>
      <c r="L1526" s="1"/>
      <c r="M1526" s="1"/>
      <c r="N1526" s="1"/>
      <c r="O1526" s="1"/>
      <c r="P1526" s="1"/>
      <c r="Q1526" s="1"/>
      <c r="R1526" s="1"/>
      <c r="S1526" s="1"/>
      <c r="T1526" s="1"/>
      <c r="U1526" s="1"/>
      <c r="V1526" s="1"/>
      <c r="W1526" s="1"/>
      <c r="X1526" s="1"/>
      <c r="Y1526" s="1"/>
    </row>
    <row r="1527" spans="1:25">
      <c r="A1527" s="1"/>
      <c r="B1527" s="72"/>
      <c r="C1527" s="124"/>
      <c r="D1527" s="1"/>
      <c r="E1527" s="1"/>
      <c r="F1527" s="1"/>
      <c r="G1527" s="1"/>
      <c r="H1527" s="1"/>
      <c r="I1527" s="1"/>
      <c r="J1527" s="1"/>
      <c r="K1527" s="1"/>
      <c r="L1527" s="1"/>
      <c r="M1527" s="1"/>
      <c r="N1527" s="1"/>
      <c r="O1527" s="1"/>
      <c r="P1527" s="1"/>
      <c r="Q1527" s="1"/>
      <c r="R1527" s="1"/>
      <c r="S1527" s="1"/>
      <c r="T1527" s="1"/>
      <c r="U1527" s="1"/>
      <c r="V1527" s="1"/>
      <c r="W1527" s="1"/>
      <c r="X1527" s="1"/>
      <c r="Y1527" s="1"/>
    </row>
    <row r="1528" spans="1:25">
      <c r="A1528" s="1"/>
      <c r="B1528" s="72"/>
      <c r="C1528" s="124"/>
      <c r="D1528" s="1"/>
      <c r="E1528" s="1"/>
      <c r="F1528" s="1"/>
      <c r="G1528" s="1"/>
      <c r="H1528" s="1"/>
      <c r="I1528" s="1"/>
      <c r="J1528" s="1"/>
      <c r="K1528" s="1"/>
      <c r="L1528" s="1"/>
      <c r="M1528" s="1"/>
      <c r="N1528" s="1"/>
      <c r="O1528" s="1"/>
      <c r="P1528" s="1"/>
      <c r="Q1528" s="1"/>
      <c r="R1528" s="1"/>
      <c r="S1528" s="1"/>
      <c r="T1528" s="1"/>
      <c r="U1528" s="1"/>
      <c r="V1528" s="1"/>
      <c r="W1528" s="1"/>
      <c r="X1528" s="1"/>
      <c r="Y1528" s="1"/>
    </row>
    <row r="1529" spans="1:25">
      <c r="A1529" s="1"/>
      <c r="B1529" s="72"/>
      <c r="C1529" s="124"/>
      <c r="D1529" s="1"/>
      <c r="E1529" s="1"/>
      <c r="F1529" s="1"/>
      <c r="G1529" s="1"/>
      <c r="H1529" s="1"/>
      <c r="I1529" s="1"/>
      <c r="J1529" s="1"/>
      <c r="K1529" s="1"/>
      <c r="L1529" s="1"/>
      <c r="M1529" s="1"/>
      <c r="N1529" s="1"/>
      <c r="O1529" s="1"/>
      <c r="P1529" s="1"/>
      <c r="Q1529" s="1"/>
      <c r="R1529" s="1"/>
      <c r="S1529" s="1"/>
      <c r="T1529" s="1"/>
      <c r="U1529" s="1"/>
      <c r="V1529" s="1"/>
      <c r="W1529" s="1"/>
      <c r="X1529" s="1"/>
      <c r="Y1529" s="1"/>
    </row>
    <row r="1530" spans="1:25">
      <c r="A1530" s="1"/>
      <c r="B1530" s="72"/>
      <c r="C1530" s="124"/>
      <c r="D1530" s="1"/>
      <c r="E1530" s="1"/>
      <c r="F1530" s="1"/>
      <c r="G1530" s="1"/>
      <c r="H1530" s="1"/>
      <c r="I1530" s="1"/>
      <c r="J1530" s="1"/>
      <c r="K1530" s="1"/>
      <c r="L1530" s="1"/>
      <c r="M1530" s="1"/>
      <c r="N1530" s="1"/>
      <c r="O1530" s="1"/>
      <c r="P1530" s="1"/>
      <c r="Q1530" s="1"/>
      <c r="R1530" s="1"/>
      <c r="S1530" s="1"/>
      <c r="T1530" s="1"/>
      <c r="U1530" s="1"/>
      <c r="V1530" s="1"/>
      <c r="W1530" s="1"/>
      <c r="X1530" s="1"/>
      <c r="Y1530" s="1"/>
    </row>
    <row r="1531" spans="1:25">
      <c r="A1531" s="1"/>
      <c r="B1531" s="72"/>
      <c r="C1531" s="124"/>
      <c r="D1531" s="1"/>
      <c r="E1531" s="1"/>
      <c r="F1531" s="1"/>
      <c r="G1531" s="1"/>
      <c r="H1531" s="1"/>
      <c r="I1531" s="1"/>
      <c r="J1531" s="1"/>
      <c r="K1531" s="1"/>
      <c r="L1531" s="1"/>
      <c r="M1531" s="1"/>
      <c r="N1531" s="1"/>
      <c r="O1531" s="1"/>
      <c r="P1531" s="1"/>
      <c r="Q1531" s="1"/>
      <c r="R1531" s="1"/>
      <c r="S1531" s="1"/>
      <c r="T1531" s="1"/>
      <c r="U1531" s="1"/>
      <c r="V1531" s="1"/>
      <c r="W1531" s="1"/>
      <c r="X1531" s="1"/>
      <c r="Y1531" s="1"/>
    </row>
    <row r="1532" spans="1:25">
      <c r="A1532" s="1"/>
      <c r="B1532" s="72"/>
      <c r="C1532" s="124"/>
      <c r="D1532" s="1"/>
      <c r="E1532" s="1"/>
      <c r="F1532" s="1"/>
      <c r="G1532" s="1"/>
      <c r="H1532" s="1"/>
      <c r="I1532" s="1"/>
      <c r="J1532" s="1"/>
      <c r="K1532" s="1"/>
      <c r="L1532" s="1"/>
      <c r="M1532" s="1"/>
      <c r="N1532" s="1"/>
      <c r="O1532" s="1"/>
      <c r="P1532" s="1"/>
      <c r="Q1532" s="1"/>
      <c r="R1532" s="1"/>
      <c r="S1532" s="1"/>
      <c r="T1532" s="1"/>
      <c r="U1532" s="1"/>
      <c r="V1532" s="1"/>
      <c r="W1532" s="1"/>
      <c r="X1532" s="1"/>
      <c r="Y1532" s="1"/>
    </row>
    <row r="1533" spans="1:25">
      <c r="A1533" s="1"/>
      <c r="B1533" s="72"/>
      <c r="C1533" s="124"/>
      <c r="D1533" s="1"/>
      <c r="E1533" s="1"/>
      <c r="F1533" s="1"/>
      <c r="G1533" s="1"/>
      <c r="H1533" s="1"/>
      <c r="I1533" s="1"/>
      <c r="J1533" s="1"/>
      <c r="K1533" s="1"/>
      <c r="L1533" s="1"/>
      <c r="M1533" s="1"/>
      <c r="N1533" s="1"/>
      <c r="O1533" s="1"/>
      <c r="P1533" s="1"/>
      <c r="Q1533" s="1"/>
      <c r="R1533" s="1"/>
      <c r="S1533" s="1"/>
      <c r="T1533" s="1"/>
      <c r="U1533" s="1"/>
      <c r="V1533" s="1"/>
      <c r="W1533" s="1"/>
      <c r="X1533" s="1"/>
      <c r="Y1533" s="1"/>
    </row>
    <row r="1534" spans="1:25">
      <c r="A1534" s="1"/>
      <c r="B1534" s="72"/>
      <c r="C1534" s="124"/>
      <c r="D1534" s="1"/>
      <c r="E1534" s="1"/>
      <c r="F1534" s="1"/>
      <c r="G1534" s="1"/>
      <c r="H1534" s="1"/>
      <c r="I1534" s="1"/>
      <c r="J1534" s="1"/>
      <c r="K1534" s="1"/>
      <c r="L1534" s="1"/>
      <c r="M1534" s="1"/>
      <c r="N1534" s="1"/>
      <c r="O1534" s="1"/>
      <c r="P1534" s="1"/>
      <c r="Q1534" s="1"/>
      <c r="R1534" s="1"/>
      <c r="S1534" s="1"/>
      <c r="T1534" s="1"/>
      <c r="U1534" s="1"/>
      <c r="V1534" s="1"/>
      <c r="W1534" s="1"/>
      <c r="X1534" s="1"/>
      <c r="Y1534" s="1"/>
    </row>
    <row r="1535" spans="1:25">
      <c r="A1535" s="1"/>
      <c r="B1535" s="72"/>
      <c r="C1535" s="124"/>
      <c r="D1535" s="1"/>
      <c r="E1535" s="1"/>
      <c r="F1535" s="1"/>
      <c r="G1535" s="1"/>
      <c r="H1535" s="1"/>
      <c r="I1535" s="1"/>
      <c r="J1535" s="1"/>
      <c r="K1535" s="1"/>
      <c r="L1535" s="1"/>
      <c r="M1535" s="1"/>
      <c r="N1535" s="1"/>
      <c r="O1535" s="1"/>
      <c r="P1535" s="1"/>
      <c r="Q1535" s="1"/>
      <c r="R1535" s="1"/>
      <c r="S1535" s="1"/>
      <c r="T1535" s="1"/>
      <c r="U1535" s="1"/>
      <c r="V1535" s="1"/>
      <c r="W1535" s="1"/>
      <c r="X1535" s="1"/>
      <c r="Y1535" s="1"/>
    </row>
    <row r="1536" spans="1:25">
      <c r="A1536" s="1"/>
      <c r="B1536" s="72"/>
      <c r="C1536" s="124"/>
      <c r="D1536" s="1"/>
      <c r="E1536" s="1"/>
      <c r="F1536" s="1"/>
      <c r="G1536" s="1"/>
      <c r="H1536" s="1"/>
      <c r="I1536" s="1"/>
      <c r="J1536" s="1"/>
      <c r="K1536" s="1"/>
      <c r="L1536" s="1"/>
      <c r="M1536" s="1"/>
      <c r="N1536" s="1"/>
      <c r="O1536" s="1"/>
      <c r="P1536" s="1"/>
      <c r="Q1536" s="1"/>
      <c r="R1536" s="1"/>
      <c r="S1536" s="1"/>
      <c r="T1536" s="1"/>
      <c r="U1536" s="1"/>
      <c r="V1536" s="1"/>
      <c r="W1536" s="1"/>
      <c r="X1536" s="1"/>
      <c r="Y1536" s="1"/>
    </row>
    <row r="1537" spans="1:25">
      <c r="A1537" s="1"/>
      <c r="B1537" s="72"/>
      <c r="C1537" s="124"/>
      <c r="D1537" s="1"/>
      <c r="E1537" s="1"/>
      <c r="F1537" s="1"/>
      <c r="G1537" s="1"/>
      <c r="H1537" s="1"/>
      <c r="I1537" s="1"/>
      <c r="J1537" s="1"/>
      <c r="K1537" s="1"/>
      <c r="L1537" s="1"/>
      <c r="M1537" s="1"/>
      <c r="N1537" s="1"/>
      <c r="O1537" s="1"/>
      <c r="P1537" s="1"/>
      <c r="Q1537" s="1"/>
      <c r="R1537" s="1"/>
      <c r="S1537" s="1"/>
      <c r="T1537" s="1"/>
      <c r="U1537" s="1"/>
      <c r="V1537" s="1"/>
      <c r="W1537" s="1"/>
      <c r="X1537" s="1"/>
      <c r="Y1537" s="1"/>
    </row>
    <row r="1538" spans="1:25">
      <c r="A1538" s="1"/>
      <c r="B1538" s="72"/>
      <c r="C1538" s="124"/>
      <c r="D1538" s="1"/>
      <c r="E1538" s="1"/>
      <c r="F1538" s="1"/>
      <c r="G1538" s="1"/>
      <c r="H1538" s="1"/>
      <c r="I1538" s="1"/>
      <c r="J1538" s="1"/>
      <c r="K1538" s="1"/>
      <c r="L1538" s="1"/>
      <c r="M1538" s="1"/>
      <c r="N1538" s="1"/>
      <c r="O1538" s="1"/>
      <c r="P1538" s="1"/>
      <c r="Q1538" s="1"/>
      <c r="R1538" s="1"/>
      <c r="S1538" s="1"/>
      <c r="T1538" s="1"/>
      <c r="U1538" s="1"/>
      <c r="V1538" s="1"/>
      <c r="W1538" s="1"/>
      <c r="X1538" s="1"/>
      <c r="Y1538" s="1"/>
    </row>
    <row r="1539" spans="1:25">
      <c r="A1539" s="1"/>
      <c r="B1539" s="72"/>
      <c r="C1539" s="124"/>
      <c r="D1539" s="1"/>
      <c r="E1539" s="1"/>
      <c r="F1539" s="1"/>
      <c r="G1539" s="1"/>
      <c r="H1539" s="1"/>
      <c r="I1539" s="1"/>
      <c r="J1539" s="1"/>
      <c r="K1539" s="1"/>
      <c r="L1539" s="1"/>
      <c r="M1539" s="1"/>
      <c r="N1539" s="1"/>
      <c r="O1539" s="1"/>
      <c r="P1539" s="1"/>
      <c r="Q1539" s="1"/>
      <c r="R1539" s="1"/>
      <c r="S1539" s="1"/>
      <c r="T1539" s="1"/>
      <c r="U1539" s="1"/>
      <c r="V1539" s="1"/>
      <c r="W1539" s="1"/>
      <c r="X1539" s="1"/>
      <c r="Y1539" s="1"/>
    </row>
    <row r="1540" spans="1:25">
      <c r="A1540" s="1"/>
      <c r="B1540" s="72"/>
      <c r="C1540" s="124"/>
      <c r="D1540" s="1"/>
      <c r="E1540" s="1"/>
      <c r="F1540" s="1"/>
      <c r="G1540" s="1"/>
      <c r="H1540" s="1"/>
      <c r="I1540" s="1"/>
      <c r="J1540" s="1"/>
      <c r="K1540" s="1"/>
      <c r="L1540" s="1"/>
      <c r="M1540" s="1"/>
      <c r="N1540" s="1"/>
      <c r="O1540" s="1"/>
      <c r="P1540" s="1"/>
      <c r="Q1540" s="1"/>
      <c r="R1540" s="1"/>
      <c r="S1540" s="1"/>
      <c r="T1540" s="1"/>
      <c r="U1540" s="1"/>
      <c r="V1540" s="1"/>
      <c r="W1540" s="1"/>
      <c r="X1540" s="1"/>
      <c r="Y1540" s="1"/>
    </row>
    <row r="1541" spans="1:25">
      <c r="A1541" s="1"/>
      <c r="B1541" s="72"/>
      <c r="C1541" s="124"/>
      <c r="D1541" s="1"/>
      <c r="E1541" s="1"/>
      <c r="F1541" s="1"/>
      <c r="G1541" s="1"/>
      <c r="H1541" s="1"/>
      <c r="I1541" s="1"/>
      <c r="J1541" s="1"/>
      <c r="K1541" s="1"/>
      <c r="L1541" s="1"/>
      <c r="M1541" s="1"/>
      <c r="N1541" s="1"/>
      <c r="O1541" s="1"/>
      <c r="P1541" s="1"/>
      <c r="Q1541" s="1"/>
      <c r="R1541" s="1"/>
      <c r="S1541" s="1"/>
      <c r="T1541" s="1"/>
      <c r="U1541" s="1"/>
      <c r="V1541" s="1"/>
      <c r="W1541" s="1"/>
      <c r="X1541" s="1"/>
      <c r="Y1541" s="1"/>
    </row>
    <row r="1542" spans="1:25">
      <c r="A1542" s="1"/>
      <c r="B1542" s="72"/>
      <c r="C1542" s="124"/>
      <c r="D1542" s="1"/>
      <c r="E1542" s="1"/>
      <c r="F1542" s="1"/>
      <c r="G1542" s="1"/>
      <c r="H1542" s="1"/>
      <c r="I1542" s="1"/>
      <c r="J1542" s="1"/>
      <c r="K1542" s="1"/>
      <c r="L1542" s="1"/>
      <c r="M1542" s="1"/>
      <c r="N1542" s="1"/>
      <c r="O1542" s="1"/>
      <c r="P1542" s="1"/>
      <c r="Q1542" s="1"/>
      <c r="R1542" s="1"/>
      <c r="S1542" s="1"/>
      <c r="T1542" s="1"/>
      <c r="U1542" s="1"/>
      <c r="V1542" s="1"/>
      <c r="W1542" s="1"/>
      <c r="X1542" s="1"/>
      <c r="Y1542" s="1"/>
    </row>
    <row r="1543" spans="1:25">
      <c r="A1543" s="1"/>
      <c r="B1543" s="72"/>
      <c r="C1543" s="124"/>
      <c r="D1543" s="1"/>
      <c r="E1543" s="1"/>
      <c r="F1543" s="1"/>
      <c r="G1543" s="1"/>
      <c r="H1543" s="1"/>
      <c r="I1543" s="1"/>
      <c r="J1543" s="1"/>
      <c r="K1543" s="1"/>
      <c r="L1543" s="1"/>
      <c r="M1543" s="1"/>
      <c r="N1543" s="1"/>
      <c r="O1543" s="1"/>
      <c r="P1543" s="1"/>
      <c r="Q1543" s="1"/>
      <c r="R1543" s="1"/>
      <c r="S1543" s="1"/>
      <c r="T1543" s="1"/>
      <c r="U1543" s="1"/>
      <c r="V1543" s="1"/>
      <c r="W1543" s="1"/>
      <c r="X1543" s="1"/>
      <c r="Y1543" s="1"/>
    </row>
    <row r="1544" spans="1:25">
      <c r="A1544" s="1"/>
      <c r="B1544" s="72"/>
      <c r="C1544" s="124"/>
      <c r="D1544" s="1"/>
      <c r="E1544" s="1"/>
      <c r="F1544" s="1"/>
      <c r="G1544" s="1"/>
      <c r="H1544" s="1"/>
      <c r="I1544" s="1"/>
      <c r="J1544" s="1"/>
      <c r="K1544" s="1"/>
      <c r="L1544" s="1"/>
      <c r="M1544" s="1"/>
      <c r="N1544" s="1"/>
      <c r="O1544" s="1"/>
      <c r="P1544" s="1"/>
      <c r="Q1544" s="1"/>
      <c r="R1544" s="1"/>
      <c r="S1544" s="1"/>
      <c r="T1544" s="1"/>
      <c r="U1544" s="1"/>
      <c r="V1544" s="1"/>
      <c r="W1544" s="1"/>
      <c r="X1544" s="1"/>
      <c r="Y1544" s="1"/>
    </row>
    <row r="1545" spans="1:25">
      <c r="A1545" s="1"/>
      <c r="B1545" s="72"/>
      <c r="C1545" s="124"/>
      <c r="D1545" s="1"/>
      <c r="E1545" s="1"/>
      <c r="F1545" s="1"/>
      <c r="G1545" s="1"/>
      <c r="H1545" s="1"/>
      <c r="I1545" s="1"/>
      <c r="J1545" s="1"/>
      <c r="K1545" s="1"/>
      <c r="L1545" s="1"/>
      <c r="M1545" s="1"/>
      <c r="N1545" s="1"/>
      <c r="O1545" s="1"/>
      <c r="P1545" s="1"/>
      <c r="Q1545" s="1"/>
      <c r="R1545" s="1"/>
      <c r="S1545" s="1"/>
      <c r="T1545" s="1"/>
      <c r="U1545" s="1"/>
      <c r="V1545" s="1"/>
      <c r="W1545" s="1"/>
      <c r="X1545" s="1"/>
      <c r="Y1545" s="1"/>
    </row>
    <row r="1546" spans="1:25">
      <c r="A1546" s="1"/>
      <c r="B1546" s="72"/>
      <c r="C1546" s="124"/>
      <c r="D1546" s="1"/>
      <c r="E1546" s="1"/>
      <c r="F1546" s="1"/>
      <c r="G1546" s="1"/>
      <c r="H1546" s="1"/>
      <c r="I1546" s="1"/>
      <c r="J1546" s="1"/>
      <c r="K1546" s="1"/>
      <c r="L1546" s="1"/>
      <c r="M1546" s="1"/>
      <c r="N1546" s="1"/>
      <c r="O1546" s="1"/>
      <c r="P1546" s="1"/>
      <c r="Q1546" s="1"/>
      <c r="R1546" s="1"/>
      <c r="S1546" s="1"/>
      <c r="T1546" s="1"/>
      <c r="U1546" s="1"/>
      <c r="V1546" s="1"/>
      <c r="W1546" s="1"/>
      <c r="X1546" s="1"/>
      <c r="Y1546" s="1"/>
    </row>
    <row r="1547" spans="1:25">
      <c r="A1547" s="1"/>
      <c r="B1547" s="72"/>
      <c r="C1547" s="124"/>
      <c r="D1547" s="1"/>
      <c r="E1547" s="1"/>
      <c r="F1547" s="1"/>
      <c r="G1547" s="1"/>
      <c r="H1547" s="1"/>
      <c r="I1547" s="1"/>
      <c r="J1547" s="1"/>
      <c r="K1547" s="1"/>
      <c r="L1547" s="1"/>
      <c r="M1547" s="1"/>
      <c r="N1547" s="1"/>
      <c r="O1547" s="1"/>
      <c r="P1547" s="1"/>
      <c r="Q1547" s="1"/>
      <c r="R1547" s="1"/>
      <c r="S1547" s="1"/>
      <c r="T1547" s="1"/>
      <c r="U1547" s="1"/>
      <c r="V1547" s="1"/>
      <c r="W1547" s="1"/>
      <c r="X1547" s="1"/>
      <c r="Y1547" s="1"/>
    </row>
    <row r="1548" spans="1:25">
      <c r="A1548" s="1"/>
      <c r="B1548" s="72"/>
      <c r="C1548" s="124"/>
      <c r="D1548" s="1"/>
      <c r="E1548" s="1"/>
      <c r="F1548" s="1"/>
      <c r="G1548" s="1"/>
      <c r="H1548" s="1"/>
      <c r="I1548" s="1"/>
      <c r="J1548" s="1"/>
      <c r="K1548" s="1"/>
      <c r="L1548" s="1"/>
      <c r="M1548" s="1"/>
      <c r="N1548" s="1"/>
      <c r="O1548" s="1"/>
      <c r="P1548" s="1"/>
      <c r="Q1548" s="1"/>
      <c r="R1548" s="1"/>
      <c r="S1548" s="1"/>
      <c r="T1548" s="1"/>
      <c r="U1548" s="1"/>
      <c r="V1548" s="1"/>
      <c r="W1548" s="1"/>
      <c r="X1548" s="1"/>
      <c r="Y1548" s="1"/>
    </row>
    <row r="1549" spans="1:25">
      <c r="A1549" s="1"/>
      <c r="B1549" s="72"/>
      <c r="C1549" s="124"/>
      <c r="D1549" s="1"/>
      <c r="E1549" s="1"/>
      <c r="F1549" s="1"/>
      <c r="G1549" s="1"/>
      <c r="H1549" s="1"/>
      <c r="I1549" s="1"/>
      <c r="J1549" s="1"/>
      <c r="K1549" s="1"/>
      <c r="L1549" s="1"/>
      <c r="M1549" s="1"/>
      <c r="N1549" s="1"/>
      <c r="O1549" s="1"/>
      <c r="P1549" s="1"/>
      <c r="Q1549" s="1"/>
      <c r="R1549" s="1"/>
      <c r="S1549" s="1"/>
      <c r="T1549" s="1"/>
      <c r="U1549" s="1"/>
      <c r="V1549" s="1"/>
      <c r="W1549" s="1"/>
      <c r="X1549" s="1"/>
      <c r="Y1549" s="1"/>
    </row>
    <row r="1550" spans="1:25">
      <c r="A1550" s="1"/>
      <c r="B1550" s="72"/>
      <c r="C1550" s="124"/>
      <c r="D1550" s="1"/>
      <c r="E1550" s="1"/>
      <c r="F1550" s="1"/>
      <c r="G1550" s="1"/>
      <c r="H1550" s="1"/>
      <c r="I1550" s="1"/>
      <c r="J1550" s="1"/>
      <c r="K1550" s="1"/>
      <c r="L1550" s="1"/>
      <c r="M1550" s="1"/>
      <c r="N1550" s="1"/>
      <c r="O1550" s="1"/>
      <c r="P1550" s="1"/>
      <c r="Q1550" s="1"/>
      <c r="R1550" s="1"/>
      <c r="S1550" s="1"/>
      <c r="T1550" s="1"/>
      <c r="U1550" s="1"/>
      <c r="V1550" s="1"/>
      <c r="W1550" s="1"/>
      <c r="X1550" s="1"/>
      <c r="Y1550" s="1"/>
    </row>
    <row r="1551" spans="1:25">
      <c r="A1551" s="1"/>
      <c r="B1551" s="72"/>
      <c r="C1551" s="124"/>
      <c r="D1551" s="1"/>
      <c r="E1551" s="1"/>
      <c r="F1551" s="1"/>
      <c r="G1551" s="1"/>
      <c r="H1551" s="1"/>
      <c r="I1551" s="1"/>
      <c r="J1551" s="1"/>
      <c r="K1551" s="1"/>
      <c r="L1551" s="1"/>
      <c r="M1551" s="1"/>
      <c r="N1551" s="1"/>
      <c r="O1551" s="1"/>
      <c r="P1551" s="1"/>
      <c r="Q1551" s="1"/>
      <c r="R1551" s="1"/>
      <c r="S1551" s="1"/>
      <c r="T1551" s="1"/>
      <c r="U1551" s="1"/>
      <c r="V1551" s="1"/>
      <c r="W1551" s="1"/>
      <c r="X1551" s="1"/>
      <c r="Y1551" s="1"/>
    </row>
    <row r="1552" spans="1:25">
      <c r="A1552" s="1"/>
      <c r="B1552" s="72"/>
      <c r="C1552" s="124"/>
      <c r="D1552" s="1"/>
      <c r="E1552" s="1"/>
      <c r="F1552" s="1"/>
      <c r="G1552" s="1"/>
      <c r="H1552" s="1"/>
      <c r="I1552" s="1"/>
      <c r="J1552" s="1"/>
      <c r="K1552" s="1"/>
      <c r="L1552" s="1"/>
      <c r="M1552" s="1"/>
      <c r="N1552" s="1"/>
      <c r="O1552" s="1"/>
      <c r="P1552" s="1"/>
      <c r="Q1552" s="1"/>
      <c r="R1552" s="1"/>
      <c r="S1552" s="1"/>
      <c r="T1552" s="1"/>
      <c r="U1552" s="1"/>
      <c r="V1552" s="1"/>
      <c r="W1552" s="1"/>
      <c r="X1552" s="1"/>
      <c r="Y1552" s="1"/>
    </row>
    <row r="1553" spans="1:25">
      <c r="A1553" s="1"/>
      <c r="B1553" s="72"/>
      <c r="C1553" s="124"/>
      <c r="D1553" s="1"/>
      <c r="E1553" s="1"/>
      <c r="F1553" s="1"/>
      <c r="G1553" s="1"/>
      <c r="H1553" s="1"/>
      <c r="I1553" s="1"/>
      <c r="J1553" s="1"/>
      <c r="K1553" s="1"/>
      <c r="L1553" s="1"/>
      <c r="M1553" s="1"/>
      <c r="N1553" s="1"/>
      <c r="O1553" s="1"/>
      <c r="P1553" s="1"/>
      <c r="Q1553" s="1"/>
      <c r="R1553" s="1"/>
      <c r="S1553" s="1"/>
      <c r="T1553" s="1"/>
      <c r="U1553" s="1"/>
      <c r="V1553" s="1"/>
      <c r="W1553" s="1"/>
      <c r="X1553" s="1"/>
      <c r="Y1553" s="1"/>
    </row>
    <row r="1554" spans="1:25">
      <c r="A1554" s="1"/>
      <c r="B1554" s="72"/>
      <c r="C1554" s="124"/>
      <c r="D1554" s="1"/>
      <c r="E1554" s="1"/>
      <c r="F1554" s="1"/>
      <c r="G1554" s="1"/>
      <c r="H1554" s="1"/>
      <c r="I1554" s="1"/>
      <c r="J1554" s="1"/>
      <c r="K1554" s="1"/>
      <c r="L1554" s="1"/>
      <c r="M1554" s="1"/>
      <c r="N1554" s="1"/>
      <c r="O1554" s="1"/>
      <c r="P1554" s="1"/>
      <c r="Q1554" s="1"/>
      <c r="R1554" s="1"/>
      <c r="S1554" s="1"/>
      <c r="T1554" s="1"/>
      <c r="U1554" s="1"/>
      <c r="V1554" s="1"/>
      <c r="W1554" s="1"/>
      <c r="X1554" s="1"/>
      <c r="Y1554" s="1"/>
    </row>
    <row r="1555" spans="1:25">
      <c r="A1555" s="1"/>
      <c r="B1555" s="72"/>
      <c r="C1555" s="124"/>
      <c r="D1555" s="1"/>
      <c r="E1555" s="1"/>
      <c r="F1555" s="1"/>
      <c r="G1555" s="1"/>
      <c r="H1555" s="1"/>
      <c r="I1555" s="1"/>
      <c r="J1555" s="1"/>
      <c r="K1555" s="1"/>
      <c r="L1555" s="1"/>
      <c r="M1555" s="1"/>
      <c r="N1555" s="1"/>
      <c r="O1555" s="1"/>
      <c r="P1555" s="1"/>
      <c r="Q1555" s="1"/>
      <c r="R1555" s="1"/>
      <c r="S1555" s="1"/>
      <c r="T1555" s="1"/>
      <c r="U1555" s="1"/>
      <c r="V1555" s="1"/>
      <c r="W1555" s="1"/>
      <c r="X1555" s="1"/>
      <c r="Y1555" s="1"/>
    </row>
    <row r="1556" spans="1:25">
      <c r="A1556" s="1"/>
      <c r="B1556" s="72"/>
      <c r="C1556" s="124"/>
      <c r="D1556" s="1"/>
      <c r="E1556" s="1"/>
      <c r="F1556" s="1"/>
      <c r="G1556" s="1"/>
      <c r="H1556" s="1"/>
      <c r="I1556" s="1"/>
      <c r="J1556" s="1"/>
      <c r="K1556" s="1"/>
      <c r="L1556" s="1"/>
      <c r="M1556" s="1"/>
      <c r="N1556" s="1"/>
      <c r="O1556" s="1"/>
      <c r="P1556" s="1"/>
      <c r="Q1556" s="1"/>
      <c r="R1556" s="1"/>
      <c r="S1556" s="1"/>
      <c r="T1556" s="1"/>
      <c r="U1556" s="1"/>
      <c r="V1556" s="1"/>
      <c r="W1556" s="1"/>
      <c r="X1556" s="1"/>
      <c r="Y1556" s="1"/>
    </row>
    <row r="1557" spans="1:25">
      <c r="A1557" s="1"/>
      <c r="B1557" s="72"/>
      <c r="C1557" s="124"/>
      <c r="D1557" s="1"/>
      <c r="E1557" s="1"/>
      <c r="F1557" s="1"/>
      <c r="G1557" s="1"/>
      <c r="H1557" s="1"/>
      <c r="I1557" s="1"/>
      <c r="J1557" s="1"/>
      <c r="K1557" s="1"/>
      <c r="L1557" s="1"/>
      <c r="M1557" s="1"/>
      <c r="N1557" s="1"/>
      <c r="O1557" s="1"/>
      <c r="P1557" s="1"/>
      <c r="Q1557" s="1"/>
      <c r="R1557" s="1"/>
      <c r="S1557" s="1"/>
      <c r="T1557" s="1"/>
      <c r="U1557" s="1"/>
      <c r="V1557" s="1"/>
      <c r="W1557" s="1"/>
      <c r="X1557" s="1"/>
      <c r="Y1557" s="1"/>
    </row>
    <row r="1558" spans="1:25">
      <c r="A1558" s="1"/>
      <c r="B1558" s="72"/>
      <c r="C1558" s="124"/>
      <c r="D1558" s="1"/>
      <c r="E1558" s="1"/>
      <c r="F1558" s="1"/>
      <c r="G1558" s="1"/>
      <c r="H1558" s="1"/>
      <c r="I1558" s="1"/>
      <c r="J1558" s="1"/>
      <c r="K1558" s="1"/>
      <c r="L1558" s="1"/>
      <c r="M1558" s="1"/>
      <c r="N1558" s="1"/>
      <c r="O1558" s="1"/>
      <c r="P1558" s="1"/>
      <c r="Q1558" s="1"/>
      <c r="R1558" s="1"/>
      <c r="S1558" s="1"/>
      <c r="T1558" s="1"/>
      <c r="U1558" s="1"/>
      <c r="V1558" s="1"/>
      <c r="W1558" s="1"/>
      <c r="X1558" s="1"/>
      <c r="Y1558" s="1"/>
    </row>
    <row r="1559" spans="1:25">
      <c r="A1559" s="1"/>
      <c r="B1559" s="72"/>
      <c r="C1559" s="124"/>
      <c r="D1559" s="1"/>
      <c r="E1559" s="1"/>
      <c r="F1559" s="1"/>
      <c r="G1559" s="1"/>
      <c r="H1559" s="1"/>
      <c r="I1559" s="1"/>
      <c r="J1559" s="1"/>
      <c r="K1559" s="1"/>
      <c r="L1559" s="1"/>
      <c r="M1559" s="1"/>
      <c r="N1559" s="1"/>
      <c r="O1559" s="1"/>
      <c r="P1559" s="1"/>
      <c r="Q1559" s="1"/>
      <c r="R1559" s="1"/>
      <c r="S1559" s="1"/>
      <c r="T1559" s="1"/>
      <c r="U1559" s="1"/>
      <c r="V1559" s="1"/>
      <c r="W1559" s="1"/>
      <c r="X1559" s="1"/>
      <c r="Y1559" s="1"/>
    </row>
    <row r="1560" spans="1:25">
      <c r="A1560" s="1"/>
      <c r="B1560" s="72"/>
      <c r="C1560" s="124"/>
      <c r="D1560" s="1"/>
      <c r="E1560" s="1"/>
      <c r="F1560" s="1"/>
      <c r="G1560" s="1"/>
      <c r="H1560" s="1"/>
      <c r="I1560" s="1"/>
      <c r="J1560" s="1"/>
      <c r="K1560" s="1"/>
      <c r="L1560" s="1"/>
      <c r="M1560" s="1"/>
      <c r="N1560" s="1"/>
      <c r="O1560" s="1"/>
      <c r="P1560" s="1"/>
      <c r="Q1560" s="1"/>
      <c r="R1560" s="1"/>
      <c r="S1560" s="1"/>
      <c r="T1560" s="1"/>
      <c r="U1560" s="1"/>
      <c r="V1560" s="1"/>
      <c r="W1560" s="1"/>
      <c r="X1560" s="1"/>
      <c r="Y1560" s="1"/>
    </row>
    <row r="1561" spans="1:25">
      <c r="A1561" s="1"/>
      <c r="B1561" s="72"/>
      <c r="C1561" s="124"/>
      <c r="D1561" s="1"/>
      <c r="E1561" s="1"/>
      <c r="F1561" s="1"/>
      <c r="G1561" s="1"/>
      <c r="H1561" s="1"/>
      <c r="I1561" s="1"/>
      <c r="J1561" s="1"/>
      <c r="K1561" s="1"/>
      <c r="L1561" s="1"/>
      <c r="M1561" s="1"/>
      <c r="N1561" s="1"/>
      <c r="O1561" s="1"/>
      <c r="P1561" s="1"/>
      <c r="Q1561" s="1"/>
      <c r="R1561" s="1"/>
      <c r="S1561" s="1"/>
      <c r="T1561" s="1"/>
      <c r="U1561" s="1"/>
      <c r="V1561" s="1"/>
      <c r="W1561" s="1"/>
      <c r="X1561" s="1"/>
      <c r="Y1561" s="1"/>
    </row>
    <row r="1562" spans="1:25">
      <c r="A1562" s="1"/>
      <c r="B1562" s="72"/>
      <c r="C1562" s="124"/>
      <c r="D1562" s="1"/>
      <c r="E1562" s="1"/>
      <c r="F1562" s="1"/>
      <c r="G1562" s="1"/>
      <c r="H1562" s="1"/>
      <c r="I1562" s="1"/>
      <c r="J1562" s="1"/>
      <c r="K1562" s="1"/>
      <c r="L1562" s="1"/>
      <c r="M1562" s="1"/>
      <c r="N1562" s="1"/>
      <c r="O1562" s="1"/>
      <c r="P1562" s="1"/>
      <c r="Q1562" s="1"/>
      <c r="R1562" s="1"/>
      <c r="S1562" s="1"/>
      <c r="T1562" s="1"/>
      <c r="U1562" s="1"/>
      <c r="V1562" s="1"/>
      <c r="W1562" s="1"/>
      <c r="X1562" s="1"/>
      <c r="Y1562" s="1"/>
    </row>
    <row r="1563" spans="1:25">
      <c r="A1563" s="1"/>
      <c r="B1563" s="72"/>
      <c r="C1563" s="124"/>
      <c r="D1563" s="1"/>
      <c r="E1563" s="1"/>
      <c r="F1563" s="1"/>
      <c r="G1563" s="1"/>
      <c r="H1563" s="1"/>
      <c r="I1563" s="1"/>
      <c r="J1563" s="1"/>
      <c r="K1563" s="1"/>
      <c r="L1563" s="1"/>
      <c r="M1563" s="1"/>
      <c r="N1563" s="1"/>
      <c r="O1563" s="1"/>
      <c r="P1563" s="1"/>
      <c r="Q1563" s="1"/>
      <c r="R1563" s="1"/>
      <c r="S1563" s="1"/>
      <c r="T1563" s="1"/>
      <c r="U1563" s="1"/>
      <c r="V1563" s="1"/>
      <c r="W1563" s="1"/>
      <c r="X1563" s="1"/>
      <c r="Y1563" s="1"/>
    </row>
    <row r="1564" spans="1:25">
      <c r="A1564" s="1"/>
      <c r="B1564" s="72"/>
      <c r="C1564" s="124"/>
      <c r="D1564" s="1"/>
      <c r="E1564" s="1"/>
      <c r="F1564" s="1"/>
      <c r="G1564" s="1"/>
      <c r="H1564" s="1"/>
      <c r="I1564" s="1"/>
      <c r="J1564" s="1"/>
      <c r="K1564" s="1"/>
      <c r="L1564" s="1"/>
      <c r="M1564" s="1"/>
      <c r="N1564" s="1"/>
      <c r="O1564" s="1"/>
      <c r="P1564" s="1"/>
      <c r="Q1564" s="1"/>
      <c r="R1564" s="1"/>
      <c r="S1564" s="1"/>
      <c r="T1564" s="1"/>
      <c r="U1564" s="1"/>
      <c r="V1564" s="1"/>
      <c r="W1564" s="1"/>
      <c r="X1564" s="1"/>
      <c r="Y1564" s="1"/>
    </row>
    <row r="1565" spans="1:25">
      <c r="A1565" s="1"/>
      <c r="B1565" s="72"/>
      <c r="C1565" s="124"/>
      <c r="D1565" s="1"/>
      <c r="E1565" s="1"/>
      <c r="F1565" s="1"/>
      <c r="G1565" s="1"/>
      <c r="H1565" s="1"/>
      <c r="I1565" s="1"/>
      <c r="J1565" s="1"/>
      <c r="K1565" s="1"/>
      <c r="L1565" s="1"/>
      <c r="M1565" s="1"/>
      <c r="N1565" s="1"/>
      <c r="O1565" s="1"/>
      <c r="P1565" s="1"/>
      <c r="Q1565" s="1"/>
      <c r="R1565" s="1"/>
      <c r="S1565" s="1"/>
      <c r="T1565" s="1"/>
      <c r="U1565" s="1"/>
      <c r="V1565" s="1"/>
      <c r="W1565" s="1"/>
      <c r="X1565" s="1"/>
      <c r="Y1565" s="1"/>
    </row>
    <row r="1566" spans="1:25">
      <c r="A1566" s="1"/>
      <c r="B1566" s="72"/>
      <c r="C1566" s="124"/>
      <c r="D1566" s="1"/>
      <c r="E1566" s="1"/>
      <c r="F1566" s="1"/>
      <c r="G1566" s="1"/>
      <c r="H1566" s="1"/>
      <c r="I1566" s="1"/>
      <c r="J1566" s="1"/>
      <c r="K1566" s="1"/>
      <c r="L1566" s="1"/>
      <c r="M1566" s="1"/>
      <c r="N1566" s="1"/>
      <c r="O1566" s="1"/>
      <c r="P1566" s="1"/>
      <c r="Q1566" s="1"/>
      <c r="R1566" s="1"/>
      <c r="S1566" s="1"/>
      <c r="T1566" s="1"/>
      <c r="U1566" s="1"/>
      <c r="V1566" s="1"/>
      <c r="W1566" s="1"/>
      <c r="X1566" s="1"/>
      <c r="Y1566" s="1"/>
    </row>
    <row r="1567" spans="1:25">
      <c r="A1567" s="1"/>
      <c r="B1567" s="72"/>
      <c r="C1567" s="124"/>
      <c r="D1567" s="1"/>
      <c r="E1567" s="1"/>
      <c r="F1567" s="1"/>
      <c r="G1567" s="1"/>
      <c r="H1567" s="1"/>
      <c r="I1567" s="1"/>
      <c r="J1567" s="1"/>
      <c r="K1567" s="1"/>
      <c r="L1567" s="1"/>
      <c r="M1567" s="1"/>
      <c r="N1567" s="1"/>
      <c r="O1567" s="1"/>
      <c r="P1567" s="1"/>
      <c r="Q1567" s="1"/>
      <c r="R1567" s="1"/>
      <c r="S1567" s="1"/>
      <c r="T1567" s="1"/>
      <c r="U1567" s="1"/>
      <c r="V1567" s="1"/>
      <c r="W1567" s="1"/>
      <c r="X1567" s="1"/>
      <c r="Y1567" s="1"/>
    </row>
    <row r="1568" spans="1:25">
      <c r="A1568" s="1"/>
      <c r="B1568" s="72"/>
      <c r="C1568" s="124"/>
      <c r="D1568" s="1"/>
      <c r="E1568" s="1"/>
      <c r="F1568" s="1"/>
      <c r="G1568" s="1"/>
      <c r="H1568" s="1"/>
      <c r="I1568" s="1"/>
      <c r="J1568" s="1"/>
      <c r="K1568" s="1"/>
      <c r="L1568" s="1"/>
      <c r="M1568" s="1"/>
      <c r="N1568" s="1"/>
      <c r="O1568" s="1"/>
      <c r="P1568" s="1"/>
      <c r="Q1568" s="1"/>
      <c r="R1568" s="1"/>
      <c r="S1568" s="1"/>
      <c r="T1568" s="1"/>
      <c r="U1568" s="1"/>
      <c r="V1568" s="1"/>
      <c r="W1568" s="1"/>
      <c r="X1568" s="1"/>
      <c r="Y1568" s="1"/>
    </row>
    <row r="1569" spans="1:25">
      <c r="A1569" s="1"/>
      <c r="B1569" s="72"/>
      <c r="C1569" s="124"/>
      <c r="D1569" s="1"/>
      <c r="E1569" s="1"/>
      <c r="F1569" s="1"/>
      <c r="G1569" s="1"/>
      <c r="H1569" s="1"/>
      <c r="I1569" s="1"/>
      <c r="J1569" s="1"/>
      <c r="K1569" s="1"/>
      <c r="L1569" s="1"/>
      <c r="M1569" s="1"/>
      <c r="N1569" s="1"/>
      <c r="O1569" s="1"/>
      <c r="P1569" s="1"/>
      <c r="Q1569" s="1"/>
      <c r="R1569" s="1"/>
      <c r="S1569" s="1"/>
      <c r="T1569" s="1"/>
      <c r="U1569" s="1"/>
      <c r="V1569" s="1"/>
      <c r="W1569" s="1"/>
      <c r="X1569" s="1"/>
      <c r="Y1569" s="1"/>
    </row>
    <row r="1570" spans="1:25">
      <c r="A1570" s="1"/>
      <c r="B1570" s="72"/>
      <c r="C1570" s="124"/>
      <c r="D1570" s="1"/>
      <c r="E1570" s="1"/>
      <c r="F1570" s="1"/>
      <c r="G1570" s="1"/>
      <c r="H1570" s="1"/>
      <c r="I1570" s="1"/>
      <c r="J1570" s="1"/>
      <c r="K1570" s="1"/>
      <c r="L1570" s="1"/>
      <c r="M1570" s="1"/>
      <c r="N1570" s="1"/>
      <c r="O1570" s="1"/>
      <c r="P1570" s="1"/>
      <c r="Q1570" s="1"/>
      <c r="R1570" s="1"/>
      <c r="S1570" s="1"/>
      <c r="T1570" s="1"/>
      <c r="U1570" s="1"/>
      <c r="V1570" s="1"/>
      <c r="W1570" s="1"/>
      <c r="X1570" s="1"/>
      <c r="Y1570" s="1"/>
    </row>
    <row r="1571" spans="1:25">
      <c r="A1571" s="1"/>
      <c r="B1571" s="72"/>
      <c r="C1571" s="124"/>
      <c r="D1571" s="1"/>
      <c r="E1571" s="1"/>
      <c r="F1571" s="1"/>
      <c r="G1571" s="1"/>
      <c r="H1571" s="1"/>
      <c r="I1571" s="1"/>
      <c r="J1571" s="1"/>
      <c r="K1571" s="1"/>
      <c r="L1571" s="1"/>
      <c r="M1571" s="1"/>
      <c r="N1571" s="1"/>
      <c r="O1571" s="1"/>
      <c r="P1571" s="1"/>
      <c r="Q1571" s="1"/>
      <c r="R1571" s="1"/>
      <c r="S1571" s="1"/>
      <c r="T1571" s="1"/>
      <c r="U1571" s="1"/>
      <c r="V1571" s="1"/>
      <c r="W1571" s="1"/>
      <c r="X1571" s="1"/>
      <c r="Y1571" s="1"/>
    </row>
    <row r="1572" spans="1:25">
      <c r="A1572" s="1"/>
      <c r="B1572" s="72"/>
      <c r="C1572" s="124"/>
      <c r="D1572" s="1"/>
      <c r="E1572" s="1"/>
      <c r="F1572" s="1"/>
      <c r="G1572" s="1"/>
      <c r="H1572" s="1"/>
      <c r="I1572" s="1"/>
      <c r="J1572" s="1"/>
      <c r="K1572" s="1"/>
      <c r="L1572" s="1"/>
      <c r="M1572" s="1"/>
      <c r="N1572" s="1"/>
      <c r="O1572" s="1"/>
      <c r="P1572" s="1"/>
      <c r="Q1572" s="1"/>
      <c r="R1572" s="1"/>
      <c r="S1572" s="1"/>
      <c r="T1572" s="1"/>
      <c r="U1572" s="1"/>
      <c r="V1572" s="1"/>
      <c r="W1572" s="1"/>
      <c r="X1572" s="1"/>
      <c r="Y1572" s="1"/>
    </row>
    <row r="1573" spans="1:25">
      <c r="A1573" s="1"/>
      <c r="B1573" s="72"/>
      <c r="C1573" s="124"/>
      <c r="D1573" s="1"/>
      <c r="E1573" s="1"/>
      <c r="F1573" s="1"/>
      <c r="G1573" s="1"/>
      <c r="H1573" s="1"/>
      <c r="I1573" s="1"/>
      <c r="J1573" s="1"/>
      <c r="K1573" s="1"/>
      <c r="L1573" s="1"/>
      <c r="M1573" s="1"/>
      <c r="N1573" s="1"/>
      <c r="O1573" s="1"/>
      <c r="P1573" s="1"/>
      <c r="Q1573" s="1"/>
      <c r="R1573" s="1"/>
      <c r="S1573" s="1"/>
      <c r="T1573" s="1"/>
      <c r="U1573" s="1"/>
      <c r="V1573" s="1"/>
      <c r="W1573" s="1"/>
      <c r="X1573" s="1"/>
      <c r="Y1573" s="1"/>
    </row>
    <row r="1574" spans="1:25">
      <c r="A1574" s="1"/>
      <c r="B1574" s="72"/>
      <c r="C1574" s="124"/>
      <c r="D1574" s="1"/>
      <c r="E1574" s="1"/>
      <c r="F1574" s="1"/>
      <c r="G1574" s="1"/>
      <c r="H1574" s="1"/>
      <c r="I1574" s="1"/>
      <c r="J1574" s="1"/>
      <c r="K1574" s="1"/>
      <c r="L1574" s="1"/>
      <c r="M1574" s="1"/>
      <c r="N1574" s="1"/>
      <c r="O1574" s="1"/>
      <c r="P1574" s="1"/>
      <c r="Q1574" s="1"/>
      <c r="R1574" s="1"/>
      <c r="S1574" s="1"/>
      <c r="T1574" s="1"/>
      <c r="U1574" s="1"/>
      <c r="V1574" s="1"/>
      <c r="W1574" s="1"/>
      <c r="X1574" s="1"/>
      <c r="Y1574" s="1"/>
    </row>
    <row r="1575" spans="1:25">
      <c r="A1575" s="1"/>
      <c r="B1575" s="72"/>
      <c r="C1575" s="124"/>
      <c r="D1575" s="1"/>
      <c r="E1575" s="1"/>
      <c r="F1575" s="1"/>
      <c r="G1575" s="1"/>
      <c r="H1575" s="1"/>
      <c r="I1575" s="1"/>
      <c r="J1575" s="1"/>
      <c r="K1575" s="1"/>
      <c r="L1575" s="1"/>
      <c r="M1575" s="1"/>
      <c r="N1575" s="1"/>
      <c r="O1575" s="1"/>
      <c r="P1575" s="1"/>
      <c r="Q1575" s="1"/>
      <c r="R1575" s="1"/>
      <c r="S1575" s="1"/>
      <c r="T1575" s="1"/>
      <c r="U1575" s="1"/>
      <c r="V1575" s="1"/>
      <c r="W1575" s="1"/>
      <c r="X1575" s="1"/>
      <c r="Y1575" s="1"/>
    </row>
    <row r="1576" spans="1:25">
      <c r="A1576" s="1"/>
      <c r="B1576" s="72"/>
      <c r="C1576" s="124"/>
      <c r="D1576" s="1"/>
      <c r="E1576" s="1"/>
      <c r="F1576" s="1"/>
      <c r="G1576" s="1"/>
      <c r="H1576" s="1"/>
      <c r="I1576" s="1"/>
      <c r="J1576" s="1"/>
      <c r="K1576" s="1"/>
      <c r="L1576" s="1"/>
      <c r="M1576" s="1"/>
      <c r="N1576" s="1"/>
      <c r="O1576" s="1"/>
      <c r="P1576" s="1"/>
      <c r="Q1576" s="1"/>
      <c r="R1576" s="1"/>
      <c r="S1576" s="1"/>
      <c r="T1576" s="1"/>
      <c r="U1576" s="1"/>
      <c r="V1576" s="1"/>
      <c r="W1576" s="1"/>
      <c r="X1576" s="1"/>
      <c r="Y1576" s="1"/>
    </row>
    <row r="1577" spans="1:25">
      <c r="A1577" s="1"/>
      <c r="B1577" s="72"/>
      <c r="C1577" s="124"/>
      <c r="D1577" s="1"/>
      <c r="E1577" s="1"/>
      <c r="F1577" s="1"/>
      <c r="G1577" s="1"/>
      <c r="H1577" s="1"/>
      <c r="I1577" s="1"/>
      <c r="J1577" s="1"/>
      <c r="K1577" s="1"/>
      <c r="L1577" s="1"/>
      <c r="M1577" s="1"/>
      <c r="N1577" s="1"/>
      <c r="O1577" s="1"/>
      <c r="P1577" s="1"/>
      <c r="Q1577" s="1"/>
      <c r="R1577" s="1"/>
      <c r="S1577" s="1"/>
      <c r="T1577" s="1"/>
      <c r="U1577" s="1"/>
      <c r="V1577" s="1"/>
      <c r="W1577" s="1"/>
      <c r="X1577" s="1"/>
      <c r="Y1577" s="1"/>
    </row>
    <row r="1578" spans="1:25">
      <c r="A1578" s="1"/>
      <c r="B1578" s="72"/>
      <c r="C1578" s="124"/>
      <c r="D1578" s="1"/>
      <c r="E1578" s="1"/>
      <c r="F1578" s="1"/>
      <c r="G1578" s="1"/>
      <c r="H1578" s="1"/>
      <c r="I1578" s="1"/>
      <c r="J1578" s="1"/>
      <c r="K1578" s="1"/>
      <c r="L1578" s="1"/>
      <c r="M1578" s="1"/>
      <c r="N1578" s="1"/>
      <c r="O1578" s="1"/>
      <c r="P1578" s="1"/>
      <c r="Q1578" s="1"/>
      <c r="R1578" s="1"/>
      <c r="S1578" s="1"/>
      <c r="T1578" s="1"/>
      <c r="U1578" s="1"/>
      <c r="V1578" s="1"/>
      <c r="W1578" s="1"/>
      <c r="X1578" s="1"/>
      <c r="Y1578" s="1"/>
    </row>
    <row r="1579" spans="1:25">
      <c r="A1579" s="1"/>
      <c r="B1579" s="72"/>
      <c r="C1579" s="124"/>
      <c r="D1579" s="1"/>
      <c r="E1579" s="1"/>
      <c r="F1579" s="1"/>
      <c r="G1579" s="1"/>
      <c r="H1579" s="1"/>
      <c r="I1579" s="1"/>
      <c r="J1579" s="1"/>
      <c r="K1579" s="1"/>
      <c r="L1579" s="1"/>
      <c r="M1579" s="1"/>
      <c r="N1579" s="1"/>
      <c r="O1579" s="1"/>
      <c r="P1579" s="1"/>
      <c r="Q1579" s="1"/>
      <c r="R1579" s="1"/>
      <c r="S1579" s="1"/>
      <c r="T1579" s="1"/>
      <c r="U1579" s="1"/>
      <c r="V1579" s="1"/>
      <c r="W1579" s="1"/>
      <c r="X1579" s="1"/>
      <c r="Y1579" s="1"/>
    </row>
    <row r="1580" spans="1:25">
      <c r="A1580" s="1"/>
      <c r="B1580" s="72"/>
      <c r="C1580" s="124"/>
      <c r="D1580" s="1"/>
      <c r="E1580" s="1"/>
      <c r="F1580" s="1"/>
      <c r="G1580" s="1"/>
      <c r="H1580" s="1"/>
      <c r="I1580" s="1"/>
      <c r="J1580" s="1"/>
      <c r="K1580" s="1"/>
      <c r="L1580" s="1"/>
      <c r="M1580" s="1"/>
      <c r="N1580" s="1"/>
      <c r="O1580" s="1"/>
      <c r="P1580" s="1"/>
      <c r="Q1580" s="1"/>
      <c r="R1580" s="1"/>
      <c r="S1580" s="1"/>
      <c r="T1580" s="1"/>
      <c r="U1580" s="1"/>
      <c r="V1580" s="1"/>
      <c r="W1580" s="1"/>
      <c r="X1580" s="1"/>
      <c r="Y1580" s="1"/>
    </row>
    <row r="1581" spans="1:25">
      <c r="A1581" s="1"/>
      <c r="B1581" s="72"/>
      <c r="C1581" s="124"/>
      <c r="D1581" s="1"/>
      <c r="E1581" s="1"/>
      <c r="F1581" s="1"/>
      <c r="G1581" s="1"/>
      <c r="H1581" s="1"/>
      <c r="I1581" s="1"/>
      <c r="J1581" s="1"/>
      <c r="K1581" s="1"/>
      <c r="L1581" s="1"/>
      <c r="M1581" s="1"/>
      <c r="N1581" s="1"/>
      <c r="O1581" s="1"/>
      <c r="P1581" s="1"/>
      <c r="Q1581" s="1"/>
      <c r="R1581" s="1"/>
      <c r="S1581" s="1"/>
      <c r="T1581" s="1"/>
      <c r="U1581" s="1"/>
      <c r="V1581" s="1"/>
      <c r="W1581" s="1"/>
      <c r="X1581" s="1"/>
      <c r="Y1581" s="1"/>
    </row>
    <row r="1582" spans="1:25">
      <c r="A1582" s="1"/>
      <c r="B1582" s="72"/>
      <c r="C1582" s="124"/>
      <c r="D1582" s="1"/>
      <c r="E1582" s="1"/>
      <c r="F1582" s="1"/>
      <c r="G1582" s="1"/>
      <c r="H1582" s="1"/>
      <c r="I1582" s="1"/>
      <c r="J1582" s="1"/>
      <c r="K1582" s="1"/>
      <c r="L1582" s="1"/>
      <c r="M1582" s="1"/>
      <c r="N1582" s="1"/>
      <c r="O1582" s="1"/>
      <c r="P1582" s="1"/>
      <c r="Q1582" s="1"/>
      <c r="R1582" s="1"/>
      <c r="S1582" s="1"/>
      <c r="T1582" s="1"/>
      <c r="U1582" s="1"/>
      <c r="V1582" s="1"/>
      <c r="W1582" s="1"/>
      <c r="X1582" s="1"/>
      <c r="Y1582" s="1"/>
    </row>
    <row r="1583" spans="1:25">
      <c r="A1583" s="1"/>
      <c r="B1583" s="72"/>
      <c r="C1583" s="124"/>
      <c r="D1583" s="1"/>
      <c r="E1583" s="1"/>
      <c r="F1583" s="1"/>
      <c r="G1583" s="1"/>
      <c r="H1583" s="1"/>
      <c r="I1583" s="1"/>
      <c r="J1583" s="1"/>
      <c r="K1583" s="1"/>
      <c r="L1583" s="1"/>
      <c r="M1583" s="1"/>
      <c r="N1583" s="1"/>
      <c r="O1583" s="1"/>
      <c r="P1583" s="1"/>
      <c r="Q1583" s="1"/>
      <c r="R1583" s="1"/>
      <c r="S1583" s="1"/>
      <c r="T1583" s="1"/>
      <c r="U1583" s="1"/>
      <c r="V1583" s="1"/>
      <c r="W1583" s="1"/>
      <c r="X1583" s="1"/>
      <c r="Y1583" s="1"/>
    </row>
    <row r="1584" spans="1:25">
      <c r="A1584" s="1"/>
      <c r="B1584" s="72"/>
      <c r="C1584" s="124"/>
      <c r="D1584" s="1"/>
      <c r="E1584" s="1"/>
      <c r="F1584" s="1"/>
      <c r="G1584" s="1"/>
      <c r="H1584" s="1"/>
      <c r="I1584" s="1"/>
      <c r="J1584" s="1"/>
      <c r="K1584" s="1"/>
      <c r="L1584" s="1"/>
      <c r="M1584" s="1"/>
      <c r="N1584" s="1"/>
      <c r="O1584" s="1"/>
      <c r="P1584" s="1"/>
      <c r="Q1584" s="1"/>
      <c r="R1584" s="1"/>
      <c r="S1584" s="1"/>
      <c r="T1584" s="1"/>
      <c r="U1584" s="1"/>
      <c r="V1584" s="1"/>
      <c r="W1584" s="1"/>
      <c r="X1584" s="1"/>
      <c r="Y1584" s="1"/>
    </row>
    <row r="1585" spans="1:25">
      <c r="A1585" s="1"/>
      <c r="B1585" s="72"/>
      <c r="C1585" s="124"/>
      <c r="D1585" s="1"/>
      <c r="E1585" s="1"/>
      <c r="F1585" s="1"/>
      <c r="G1585" s="1"/>
      <c r="H1585" s="1"/>
      <c r="I1585" s="1"/>
      <c r="J1585" s="1"/>
      <c r="K1585" s="1"/>
      <c r="L1585" s="1"/>
      <c r="M1585" s="1"/>
      <c r="N1585" s="1"/>
      <c r="O1585" s="1"/>
      <c r="P1585" s="1"/>
      <c r="Q1585" s="1"/>
      <c r="R1585" s="1"/>
      <c r="S1585" s="1"/>
      <c r="T1585" s="1"/>
      <c r="U1585" s="1"/>
      <c r="V1585" s="1"/>
      <c r="W1585" s="1"/>
      <c r="X1585" s="1"/>
      <c r="Y1585" s="1"/>
    </row>
    <row r="1586" spans="1:25">
      <c r="A1586" s="1"/>
      <c r="B1586" s="72"/>
      <c r="C1586" s="124"/>
      <c r="D1586" s="1"/>
      <c r="E1586" s="1"/>
      <c r="F1586" s="1"/>
      <c r="G1586" s="1"/>
      <c r="H1586" s="1"/>
      <c r="I1586" s="1"/>
      <c r="J1586" s="1"/>
      <c r="K1586" s="1"/>
      <c r="L1586" s="1"/>
      <c r="M1586" s="1"/>
      <c r="N1586" s="1"/>
      <c r="O1586" s="1"/>
      <c r="P1586" s="1"/>
      <c r="Q1586" s="1"/>
      <c r="R1586" s="1"/>
      <c r="S1586" s="1"/>
      <c r="T1586" s="1"/>
      <c r="U1586" s="1"/>
      <c r="V1586" s="1"/>
      <c r="W1586" s="1"/>
      <c r="X1586" s="1"/>
      <c r="Y1586" s="1"/>
    </row>
    <row r="1587" spans="1:25">
      <c r="A1587" s="1"/>
      <c r="B1587" s="72"/>
      <c r="C1587" s="124"/>
      <c r="D1587" s="1"/>
      <c r="E1587" s="1"/>
      <c r="F1587" s="1"/>
      <c r="G1587" s="1"/>
      <c r="H1587" s="1"/>
      <c r="I1587" s="1"/>
      <c r="J1587" s="1"/>
      <c r="K1587" s="1"/>
      <c r="L1587" s="1"/>
      <c r="M1587" s="1"/>
      <c r="N1587" s="1"/>
      <c r="O1587" s="1"/>
      <c r="P1587" s="1"/>
      <c r="Q1587" s="1"/>
      <c r="R1587" s="1"/>
      <c r="S1587" s="1"/>
      <c r="T1587" s="1"/>
      <c r="U1587" s="1"/>
      <c r="V1587" s="1"/>
      <c r="W1587" s="1"/>
      <c r="X1587" s="1"/>
      <c r="Y1587" s="1"/>
    </row>
    <row r="1588" spans="1:25">
      <c r="A1588" s="1"/>
      <c r="B1588" s="72"/>
      <c r="C1588" s="124"/>
      <c r="D1588" s="1"/>
      <c r="E1588" s="1"/>
      <c r="F1588" s="1"/>
      <c r="G1588" s="1"/>
      <c r="H1588" s="1"/>
      <c r="I1588" s="1"/>
      <c r="J1588" s="1"/>
      <c r="K1588" s="1"/>
      <c r="L1588" s="1"/>
      <c r="M1588" s="1"/>
      <c r="N1588" s="1"/>
      <c r="O1588" s="1"/>
      <c r="P1588" s="1"/>
      <c r="Q1588" s="1"/>
      <c r="R1588" s="1"/>
      <c r="S1588" s="1"/>
      <c r="T1588" s="1"/>
      <c r="U1588" s="1"/>
      <c r="V1588" s="1"/>
      <c r="W1588" s="1"/>
      <c r="X1588" s="1"/>
      <c r="Y1588" s="1"/>
    </row>
    <row r="1589" spans="1:25">
      <c r="A1589" s="1"/>
      <c r="B1589" s="72"/>
      <c r="C1589" s="124"/>
      <c r="D1589" s="1"/>
      <c r="E1589" s="1"/>
      <c r="F1589" s="1"/>
      <c r="G1589" s="1"/>
      <c r="H1589" s="1"/>
      <c r="I1589" s="1"/>
      <c r="J1589" s="1"/>
      <c r="K1589" s="1"/>
      <c r="L1589" s="1"/>
      <c r="M1589" s="1"/>
      <c r="N1589" s="1"/>
      <c r="O1589" s="1"/>
      <c r="P1589" s="1"/>
      <c r="Q1589" s="1"/>
      <c r="R1589" s="1"/>
      <c r="S1589" s="1"/>
      <c r="T1589" s="1"/>
      <c r="U1589" s="1"/>
      <c r="V1589" s="1"/>
      <c r="W1589" s="1"/>
      <c r="X1589" s="1"/>
      <c r="Y1589" s="1"/>
    </row>
    <row r="1590" spans="1:25">
      <c r="A1590" s="1"/>
      <c r="B1590" s="72"/>
      <c r="C1590" s="124"/>
      <c r="D1590" s="1"/>
      <c r="E1590" s="1"/>
      <c r="F1590" s="1"/>
      <c r="G1590" s="1"/>
      <c r="H1590" s="1"/>
      <c r="I1590" s="1"/>
      <c r="J1590" s="1"/>
      <c r="K1590" s="1"/>
      <c r="L1590" s="1"/>
      <c r="M1590" s="1"/>
      <c r="N1590" s="1"/>
      <c r="O1590" s="1"/>
      <c r="P1590" s="1"/>
      <c r="Q1590" s="1"/>
      <c r="R1590" s="1"/>
      <c r="S1590" s="1"/>
      <c r="T1590" s="1"/>
      <c r="U1590" s="1"/>
      <c r="V1590" s="1"/>
      <c r="W1590" s="1"/>
      <c r="X1590" s="1"/>
      <c r="Y1590" s="1"/>
    </row>
    <row r="1591" spans="1:25">
      <c r="A1591" s="1"/>
      <c r="B1591" s="72"/>
      <c r="C1591" s="124"/>
      <c r="D1591" s="1"/>
      <c r="E1591" s="1"/>
      <c r="F1591" s="1"/>
      <c r="G1591" s="1"/>
      <c r="H1591" s="1"/>
      <c r="I1591" s="1"/>
      <c r="J1591" s="1"/>
      <c r="K1591" s="1"/>
      <c r="L1591" s="1"/>
      <c r="M1591" s="1"/>
      <c r="N1591" s="1"/>
      <c r="O1591" s="1"/>
      <c r="P1591" s="1"/>
      <c r="Q1591" s="1"/>
      <c r="R1591" s="1"/>
      <c r="S1591" s="1"/>
      <c r="T1591" s="1"/>
      <c r="U1591" s="1"/>
      <c r="V1591" s="1"/>
      <c r="W1591" s="1"/>
      <c r="X1591" s="1"/>
      <c r="Y1591" s="1"/>
    </row>
    <row r="1592" spans="1:25">
      <c r="A1592" s="1"/>
      <c r="B1592" s="72"/>
      <c r="C1592" s="124"/>
      <c r="D1592" s="1"/>
      <c r="E1592" s="1"/>
      <c r="F1592" s="1"/>
      <c r="G1592" s="1"/>
      <c r="H1592" s="1"/>
      <c r="I1592" s="1"/>
      <c r="J1592" s="1"/>
      <c r="K1592" s="1"/>
      <c r="L1592" s="1"/>
      <c r="M1592" s="1"/>
      <c r="N1592" s="1"/>
      <c r="O1592" s="1"/>
      <c r="P1592" s="1"/>
      <c r="Q1592" s="1"/>
      <c r="R1592" s="1"/>
      <c r="S1592" s="1"/>
      <c r="T1592" s="1"/>
      <c r="U1592" s="1"/>
      <c r="V1592" s="1"/>
      <c r="W1592" s="1"/>
      <c r="X1592" s="1"/>
      <c r="Y1592" s="1"/>
    </row>
    <row r="1593" spans="1:25">
      <c r="A1593" s="1"/>
      <c r="B1593" s="72"/>
      <c r="C1593" s="124"/>
      <c r="D1593" s="1"/>
      <c r="E1593" s="1"/>
      <c r="F1593" s="1"/>
      <c r="G1593" s="1"/>
      <c r="H1593" s="1"/>
      <c r="I1593" s="1"/>
      <c r="J1593" s="1"/>
      <c r="K1593" s="1"/>
      <c r="L1593" s="1"/>
      <c r="M1593" s="1"/>
      <c r="N1593" s="1"/>
      <c r="O1593" s="1"/>
      <c r="P1593" s="1"/>
      <c r="Q1593" s="1"/>
      <c r="R1593" s="1"/>
      <c r="S1593" s="1"/>
      <c r="T1593" s="1"/>
      <c r="U1593" s="1"/>
      <c r="V1593" s="1"/>
      <c r="W1593" s="1"/>
      <c r="X1593" s="1"/>
      <c r="Y1593" s="1"/>
    </row>
    <row r="1594" spans="1:25">
      <c r="A1594" s="1"/>
      <c r="B1594" s="72"/>
      <c r="C1594" s="124"/>
      <c r="D1594" s="1"/>
      <c r="E1594" s="1"/>
      <c r="F1594" s="1"/>
      <c r="G1594" s="1"/>
      <c r="H1594" s="1"/>
      <c r="I1594" s="1"/>
      <c r="J1594" s="1"/>
      <c r="K1594" s="1"/>
      <c r="L1594" s="1"/>
      <c r="M1594" s="1"/>
      <c r="N1594" s="1"/>
      <c r="O1594" s="1"/>
      <c r="P1594" s="1"/>
      <c r="Q1594" s="1"/>
      <c r="R1594" s="1"/>
      <c r="S1594" s="1"/>
      <c r="T1594" s="1"/>
      <c r="U1594" s="1"/>
      <c r="V1594" s="1"/>
      <c r="W1594" s="1"/>
      <c r="X1594" s="1"/>
      <c r="Y1594" s="1"/>
    </row>
    <row r="1595" spans="1:25">
      <c r="A1595" s="1"/>
      <c r="B1595" s="72"/>
      <c r="C1595" s="124"/>
      <c r="D1595" s="1"/>
      <c r="E1595" s="1"/>
      <c r="F1595" s="1"/>
      <c r="G1595" s="1"/>
      <c r="H1595" s="1"/>
      <c r="I1595" s="1"/>
      <c r="J1595" s="1"/>
      <c r="K1595" s="1"/>
      <c r="L1595" s="1"/>
      <c r="M1595" s="1"/>
      <c r="N1595" s="1"/>
      <c r="O1595" s="1"/>
      <c r="P1595" s="1"/>
      <c r="Q1595" s="1"/>
      <c r="R1595" s="1"/>
      <c r="S1595" s="1"/>
      <c r="T1595" s="1"/>
      <c r="U1595" s="1"/>
      <c r="V1595" s="1"/>
      <c r="W1595" s="1"/>
      <c r="X1595" s="1"/>
      <c r="Y1595" s="1"/>
    </row>
    <row r="1596" spans="1:25">
      <c r="A1596" s="1"/>
      <c r="B1596" s="72"/>
      <c r="C1596" s="124"/>
      <c r="D1596" s="1"/>
      <c r="E1596" s="1"/>
      <c r="F1596" s="1"/>
      <c r="G1596" s="1"/>
      <c r="H1596" s="1"/>
      <c r="I1596" s="1"/>
      <c r="J1596" s="1"/>
      <c r="K1596" s="1"/>
      <c r="L1596" s="1"/>
      <c r="M1596" s="1"/>
      <c r="N1596" s="1"/>
      <c r="O1596" s="1"/>
      <c r="P1596" s="1"/>
      <c r="Q1596" s="1"/>
      <c r="R1596" s="1"/>
      <c r="S1596" s="1"/>
      <c r="T1596" s="1"/>
      <c r="U1596" s="1"/>
      <c r="V1596" s="1"/>
      <c r="W1596" s="1"/>
      <c r="X1596" s="1"/>
      <c r="Y1596" s="1"/>
    </row>
    <row r="1597" spans="1:25">
      <c r="A1597" s="1"/>
      <c r="B1597" s="72"/>
      <c r="C1597" s="124"/>
      <c r="D1597" s="1"/>
      <c r="E1597" s="1"/>
      <c r="F1597" s="1"/>
      <c r="G1597" s="1"/>
      <c r="H1597" s="1"/>
      <c r="I1597" s="1"/>
      <c r="J1597" s="1"/>
      <c r="K1597" s="1"/>
      <c r="L1597" s="1"/>
      <c r="M1597" s="1"/>
      <c r="N1597" s="1"/>
      <c r="O1597" s="1"/>
      <c r="P1597" s="1"/>
      <c r="Q1597" s="1"/>
      <c r="R1597" s="1"/>
      <c r="S1597" s="1"/>
      <c r="T1597" s="1"/>
      <c r="U1597" s="1"/>
      <c r="V1597" s="1"/>
      <c r="W1597" s="1"/>
      <c r="X1597" s="1"/>
      <c r="Y1597" s="1"/>
    </row>
    <row r="1598" spans="1:25">
      <c r="A1598" s="1"/>
      <c r="B1598" s="72"/>
      <c r="C1598" s="124"/>
      <c r="D1598" s="1"/>
      <c r="E1598" s="1"/>
      <c r="F1598" s="1"/>
      <c r="G1598" s="1"/>
      <c r="H1598" s="1"/>
      <c r="I1598" s="1"/>
      <c r="J1598" s="1"/>
      <c r="K1598" s="1"/>
      <c r="L1598" s="1"/>
      <c r="M1598" s="1"/>
      <c r="N1598" s="1"/>
      <c r="O1598" s="1"/>
      <c r="P1598" s="1"/>
      <c r="Q1598" s="1"/>
      <c r="R1598" s="1"/>
      <c r="S1598" s="1"/>
      <c r="T1598" s="1"/>
      <c r="U1598" s="1"/>
      <c r="V1598" s="1"/>
      <c r="W1598" s="1"/>
      <c r="X1598" s="1"/>
      <c r="Y1598" s="1"/>
    </row>
    <row r="1599" spans="1:25">
      <c r="A1599" s="1"/>
      <c r="B1599" s="72"/>
      <c r="C1599" s="124"/>
      <c r="D1599" s="1"/>
      <c r="E1599" s="1"/>
      <c r="F1599" s="1"/>
      <c r="G1599" s="1"/>
      <c r="H1599" s="1"/>
      <c r="I1599" s="1"/>
      <c r="J1599" s="1"/>
      <c r="K1599" s="1"/>
      <c r="L1599" s="1"/>
      <c r="M1599" s="1"/>
      <c r="N1599" s="1"/>
      <c r="O1599" s="1"/>
      <c r="P1599" s="1"/>
      <c r="Q1599" s="1"/>
      <c r="R1599" s="1"/>
      <c r="S1599" s="1"/>
      <c r="T1599" s="1"/>
      <c r="U1599" s="1"/>
      <c r="V1599" s="1"/>
      <c r="W1599" s="1"/>
      <c r="X1599" s="1"/>
      <c r="Y1599" s="1"/>
    </row>
    <row r="1600" spans="1:25">
      <c r="A1600" s="1"/>
      <c r="B1600" s="72"/>
      <c r="C1600" s="124"/>
      <c r="D1600" s="1"/>
      <c r="E1600" s="1"/>
      <c r="F1600" s="1"/>
      <c r="G1600" s="1"/>
      <c r="H1600" s="1"/>
      <c r="I1600" s="1"/>
      <c r="J1600" s="1"/>
      <c r="K1600" s="1"/>
      <c r="L1600" s="1"/>
      <c r="M1600" s="1"/>
      <c r="N1600" s="1"/>
      <c r="O1600" s="1"/>
      <c r="P1600" s="1"/>
      <c r="Q1600" s="1"/>
      <c r="R1600" s="1"/>
      <c r="S1600" s="1"/>
      <c r="T1600" s="1"/>
      <c r="U1600" s="1"/>
      <c r="V1600" s="1"/>
      <c r="W1600" s="1"/>
      <c r="X1600" s="1"/>
      <c r="Y1600" s="1"/>
    </row>
    <row r="1601" spans="1:25">
      <c r="A1601" s="1"/>
      <c r="B1601" s="72"/>
      <c r="C1601" s="124"/>
      <c r="D1601" s="1"/>
      <c r="E1601" s="1"/>
      <c r="F1601" s="1"/>
      <c r="G1601" s="1"/>
      <c r="H1601" s="1"/>
      <c r="I1601" s="1"/>
      <c r="J1601" s="1"/>
      <c r="K1601" s="1"/>
      <c r="L1601" s="1"/>
      <c r="M1601" s="1"/>
      <c r="N1601" s="1"/>
      <c r="O1601" s="1"/>
      <c r="P1601" s="1"/>
      <c r="Q1601" s="1"/>
      <c r="R1601" s="1"/>
      <c r="S1601" s="1"/>
      <c r="T1601" s="1"/>
      <c r="U1601" s="1"/>
      <c r="V1601" s="1"/>
      <c r="W1601" s="1"/>
      <c r="X1601" s="1"/>
      <c r="Y1601" s="1"/>
    </row>
    <row r="1602" spans="1:25">
      <c r="A1602" s="1"/>
      <c r="B1602" s="72"/>
      <c r="C1602" s="124"/>
      <c r="D1602" s="1"/>
      <c r="E1602" s="1"/>
      <c r="F1602" s="1"/>
      <c r="G1602" s="1"/>
      <c r="H1602" s="1"/>
      <c r="I1602" s="1"/>
      <c r="J1602" s="1"/>
      <c r="K1602" s="1"/>
      <c r="L1602" s="1"/>
      <c r="M1602" s="1"/>
      <c r="N1602" s="1"/>
      <c r="O1602" s="1"/>
      <c r="P1602" s="1"/>
      <c r="Q1602" s="1"/>
      <c r="R1602" s="1"/>
      <c r="S1602" s="1"/>
      <c r="T1602" s="1"/>
      <c r="U1602" s="1"/>
      <c r="V1602" s="1"/>
      <c r="W1602" s="1"/>
      <c r="X1602" s="1"/>
      <c r="Y1602" s="1"/>
    </row>
    <row r="1603" spans="1:25">
      <c r="A1603" s="1"/>
      <c r="B1603" s="72"/>
      <c r="C1603" s="124"/>
      <c r="D1603" s="1"/>
      <c r="E1603" s="1"/>
      <c r="F1603" s="1"/>
      <c r="G1603" s="1"/>
      <c r="H1603" s="1"/>
      <c r="I1603" s="1"/>
      <c r="J1603" s="1"/>
      <c r="K1603" s="1"/>
      <c r="L1603" s="1"/>
      <c r="M1603" s="1"/>
      <c r="N1603" s="1"/>
      <c r="O1603" s="1"/>
      <c r="P1603" s="1"/>
      <c r="Q1603" s="1"/>
      <c r="R1603" s="1"/>
      <c r="S1603" s="1"/>
      <c r="T1603" s="1"/>
      <c r="U1603" s="1"/>
      <c r="V1603" s="1"/>
      <c r="W1603" s="1"/>
      <c r="X1603" s="1"/>
      <c r="Y1603" s="1"/>
    </row>
    <row r="1604" spans="1:25">
      <c r="A1604" s="1"/>
      <c r="B1604" s="72"/>
      <c r="C1604" s="124"/>
      <c r="D1604" s="1"/>
      <c r="E1604" s="1"/>
      <c r="F1604" s="1"/>
      <c r="G1604" s="1"/>
      <c r="H1604" s="1"/>
      <c r="I1604" s="1"/>
      <c r="J1604" s="1"/>
      <c r="K1604" s="1"/>
      <c r="L1604" s="1"/>
      <c r="M1604" s="1"/>
      <c r="N1604" s="1"/>
      <c r="O1604" s="1"/>
      <c r="P1604" s="1"/>
      <c r="Q1604" s="1"/>
      <c r="R1604" s="1"/>
      <c r="S1604" s="1"/>
      <c r="T1604" s="1"/>
      <c r="U1604" s="1"/>
      <c r="V1604" s="1"/>
      <c r="W1604" s="1"/>
      <c r="X1604" s="1"/>
      <c r="Y1604" s="1"/>
    </row>
    <row r="1605" spans="1:25">
      <c r="A1605" s="1"/>
      <c r="B1605" s="72"/>
      <c r="C1605" s="124"/>
      <c r="D1605" s="1"/>
      <c r="E1605" s="1"/>
      <c r="F1605" s="1"/>
      <c r="G1605" s="1"/>
      <c r="H1605" s="1"/>
      <c r="I1605" s="1"/>
      <c r="J1605" s="1"/>
      <c r="K1605" s="1"/>
      <c r="L1605" s="1"/>
      <c r="M1605" s="1"/>
      <c r="N1605" s="1"/>
      <c r="O1605" s="1"/>
      <c r="P1605" s="1"/>
      <c r="Q1605" s="1"/>
      <c r="R1605" s="1"/>
      <c r="S1605" s="1"/>
      <c r="T1605" s="1"/>
      <c r="U1605" s="1"/>
      <c r="V1605" s="1"/>
      <c r="W1605" s="1"/>
      <c r="X1605" s="1"/>
      <c r="Y1605" s="1"/>
    </row>
    <row r="1606" spans="1:25">
      <c r="A1606" s="1"/>
      <c r="B1606" s="72"/>
      <c r="C1606" s="124"/>
      <c r="D1606" s="1"/>
      <c r="E1606" s="1"/>
      <c r="F1606" s="1"/>
      <c r="G1606" s="1"/>
      <c r="H1606" s="1"/>
      <c r="I1606" s="1"/>
      <c r="J1606" s="1"/>
      <c r="K1606" s="1"/>
      <c r="L1606" s="1"/>
      <c r="M1606" s="1"/>
      <c r="N1606" s="1"/>
      <c r="O1606" s="1"/>
      <c r="P1606" s="1"/>
      <c r="Q1606" s="1"/>
      <c r="R1606" s="1"/>
      <c r="S1606" s="1"/>
      <c r="T1606" s="1"/>
      <c r="U1606" s="1"/>
      <c r="V1606" s="1"/>
      <c r="W1606" s="1"/>
      <c r="X1606" s="1"/>
      <c r="Y1606" s="1"/>
    </row>
    <row r="1607" spans="1:25">
      <c r="A1607" s="1"/>
      <c r="B1607" s="72"/>
      <c r="C1607" s="124"/>
      <c r="D1607" s="1"/>
      <c r="E1607" s="1"/>
      <c r="F1607" s="1"/>
      <c r="G1607" s="1"/>
      <c r="H1607" s="1"/>
      <c r="I1607" s="1"/>
      <c r="J1607" s="1"/>
      <c r="K1607" s="1"/>
      <c r="L1607" s="1"/>
      <c r="M1607" s="1"/>
      <c r="N1607" s="1"/>
      <c r="O1607" s="1"/>
      <c r="P1607" s="1"/>
      <c r="Q1607" s="1"/>
      <c r="R1607" s="1"/>
      <c r="S1607" s="1"/>
      <c r="T1607" s="1"/>
      <c r="U1607" s="1"/>
      <c r="V1607" s="1"/>
      <c r="W1607" s="1"/>
      <c r="X1607" s="1"/>
      <c r="Y1607" s="1"/>
    </row>
    <row r="1608" spans="1:25">
      <c r="A1608" s="1"/>
      <c r="B1608" s="72"/>
      <c r="C1608" s="124"/>
      <c r="D1608" s="1"/>
      <c r="E1608" s="1"/>
      <c r="F1608" s="1"/>
      <c r="G1608" s="1"/>
      <c r="H1608" s="1"/>
      <c r="I1608" s="1"/>
      <c r="J1608" s="1"/>
      <c r="K1608" s="1"/>
      <c r="L1608" s="1"/>
      <c r="M1608" s="1"/>
      <c r="N1608" s="1"/>
      <c r="O1608" s="1"/>
      <c r="P1608" s="1"/>
      <c r="Q1608" s="1"/>
      <c r="R1608" s="1"/>
      <c r="S1608" s="1"/>
      <c r="T1608" s="1"/>
      <c r="U1608" s="1"/>
      <c r="V1608" s="1"/>
      <c r="W1608" s="1"/>
      <c r="X1608" s="1"/>
      <c r="Y1608" s="1"/>
    </row>
    <row r="1609" spans="1:25">
      <c r="A1609" s="1"/>
      <c r="B1609" s="72"/>
      <c r="C1609" s="124"/>
      <c r="D1609" s="1"/>
      <c r="E1609" s="1"/>
      <c r="F1609" s="1"/>
      <c r="G1609" s="1"/>
      <c r="H1609" s="1"/>
      <c r="I1609" s="1"/>
      <c r="J1609" s="1"/>
      <c r="K1609" s="1"/>
      <c r="L1609" s="1"/>
      <c r="M1609" s="1"/>
      <c r="N1609" s="1"/>
      <c r="O1609" s="1"/>
      <c r="P1609" s="1"/>
      <c r="Q1609" s="1"/>
      <c r="R1609" s="1"/>
      <c r="S1609" s="1"/>
      <c r="T1609" s="1"/>
      <c r="U1609" s="1"/>
      <c r="V1609" s="1"/>
      <c r="W1609" s="1"/>
      <c r="X1609" s="1"/>
      <c r="Y1609" s="1"/>
    </row>
    <row r="1610" spans="1:25">
      <c r="A1610" s="1"/>
      <c r="B1610" s="72"/>
      <c r="C1610" s="124"/>
      <c r="D1610" s="1"/>
      <c r="E1610" s="1"/>
      <c r="F1610" s="1"/>
      <c r="G1610" s="1"/>
      <c r="H1610" s="1"/>
      <c r="I1610" s="1"/>
      <c r="J1610" s="1"/>
      <c r="K1610" s="1"/>
      <c r="L1610" s="1"/>
      <c r="M1610" s="1"/>
      <c r="N1610" s="1"/>
      <c r="O1610" s="1"/>
      <c r="P1610" s="1"/>
      <c r="Q1610" s="1"/>
      <c r="R1610" s="1"/>
      <c r="S1610" s="1"/>
      <c r="T1610" s="1"/>
      <c r="U1610" s="1"/>
      <c r="V1610" s="1"/>
      <c r="W1610" s="1"/>
      <c r="X1610" s="1"/>
      <c r="Y1610" s="1"/>
    </row>
    <row r="1611" spans="1:25">
      <c r="A1611" s="1"/>
      <c r="B1611" s="72"/>
      <c r="C1611" s="124"/>
      <c r="D1611" s="1"/>
      <c r="E1611" s="1"/>
      <c r="F1611" s="1"/>
      <c r="G1611" s="1"/>
      <c r="H1611" s="1"/>
      <c r="I1611" s="1"/>
      <c r="J1611" s="1"/>
      <c r="K1611" s="1"/>
      <c r="L1611" s="1"/>
      <c r="M1611" s="1"/>
      <c r="N1611" s="1"/>
      <c r="O1611" s="1"/>
      <c r="P1611" s="1"/>
      <c r="Q1611" s="1"/>
      <c r="R1611" s="1"/>
      <c r="S1611" s="1"/>
      <c r="T1611" s="1"/>
      <c r="U1611" s="1"/>
      <c r="V1611" s="1"/>
      <c r="W1611" s="1"/>
      <c r="X1611" s="1"/>
      <c r="Y1611" s="1"/>
    </row>
    <row r="1612" spans="1:25">
      <c r="A1612" s="1"/>
      <c r="B1612" s="72"/>
      <c r="C1612" s="124"/>
      <c r="D1612" s="1"/>
      <c r="E1612" s="1"/>
      <c r="F1612" s="1"/>
      <c r="G1612" s="1"/>
      <c r="H1612" s="1"/>
      <c r="I1612" s="1"/>
      <c r="J1612" s="1"/>
      <c r="K1612" s="1"/>
      <c r="L1612" s="1"/>
      <c r="M1612" s="1"/>
      <c r="N1612" s="1"/>
      <c r="O1612" s="1"/>
      <c r="P1612" s="1"/>
      <c r="Q1612" s="1"/>
      <c r="R1612" s="1"/>
      <c r="S1612" s="1"/>
      <c r="T1612" s="1"/>
      <c r="U1612" s="1"/>
      <c r="V1612" s="1"/>
      <c r="W1612" s="1"/>
      <c r="X1612" s="1"/>
      <c r="Y1612" s="1"/>
    </row>
    <row r="1613" spans="1:25">
      <c r="A1613" s="1"/>
      <c r="B1613" s="72"/>
      <c r="C1613" s="124"/>
      <c r="D1613" s="1"/>
      <c r="E1613" s="1"/>
      <c r="F1613" s="1"/>
      <c r="G1613" s="1"/>
      <c r="H1613" s="1"/>
      <c r="I1613" s="1"/>
      <c r="J1613" s="1"/>
      <c r="K1613" s="1"/>
      <c r="L1613" s="1"/>
      <c r="M1613" s="1"/>
      <c r="N1613" s="1"/>
      <c r="O1613" s="1"/>
      <c r="P1613" s="1"/>
      <c r="Q1613" s="1"/>
      <c r="R1613" s="1"/>
      <c r="S1613" s="1"/>
      <c r="T1613" s="1"/>
      <c r="U1613" s="1"/>
      <c r="V1613" s="1"/>
      <c r="W1613" s="1"/>
      <c r="X1613" s="1"/>
      <c r="Y1613" s="1"/>
    </row>
    <row r="1614" spans="1:25">
      <c r="A1614" s="1"/>
      <c r="B1614" s="72"/>
      <c r="C1614" s="124"/>
      <c r="D1614" s="1"/>
      <c r="E1614" s="1"/>
      <c r="F1614" s="1"/>
      <c r="G1614" s="1"/>
      <c r="H1614" s="1"/>
      <c r="I1614" s="1"/>
      <c r="J1614" s="1"/>
      <c r="K1614" s="1"/>
      <c r="L1614" s="1"/>
      <c r="M1614" s="1"/>
      <c r="N1614" s="1"/>
      <c r="O1614" s="1"/>
      <c r="P1614" s="1"/>
      <c r="Q1614" s="1"/>
      <c r="R1614" s="1"/>
      <c r="S1614" s="1"/>
      <c r="T1614" s="1"/>
      <c r="U1614" s="1"/>
      <c r="V1614" s="1"/>
      <c r="W1614" s="1"/>
      <c r="X1614" s="1"/>
      <c r="Y1614" s="1"/>
    </row>
    <row r="1615" spans="1:25">
      <c r="A1615" s="1"/>
      <c r="B1615" s="72"/>
      <c r="C1615" s="124"/>
      <c r="D1615" s="1"/>
      <c r="E1615" s="1"/>
      <c r="F1615" s="1"/>
      <c r="G1615" s="1"/>
      <c r="H1615" s="1"/>
      <c r="I1615" s="1"/>
      <c r="J1615" s="1"/>
      <c r="K1615" s="1"/>
      <c r="L1615" s="1"/>
      <c r="M1615" s="1"/>
      <c r="N1615" s="1"/>
      <c r="O1615" s="1"/>
      <c r="P1615" s="1"/>
      <c r="Q1615" s="1"/>
      <c r="R1615" s="1"/>
      <c r="S1615" s="1"/>
      <c r="T1615" s="1"/>
      <c r="U1615" s="1"/>
      <c r="V1615" s="1"/>
      <c r="W1615" s="1"/>
      <c r="X1615" s="1"/>
      <c r="Y1615" s="1"/>
    </row>
    <row r="1616" spans="1:25">
      <c r="A1616" s="1"/>
      <c r="B1616" s="72"/>
      <c r="C1616" s="124"/>
      <c r="D1616" s="1"/>
      <c r="E1616" s="1"/>
      <c r="F1616" s="1"/>
      <c r="G1616" s="1"/>
      <c r="H1616" s="1"/>
      <c r="I1616" s="1"/>
      <c r="J1616" s="1"/>
      <c r="K1616" s="1"/>
      <c r="L1616" s="1"/>
      <c r="M1616" s="1"/>
      <c r="N1616" s="1"/>
      <c r="O1616" s="1"/>
      <c r="P1616" s="1"/>
      <c r="Q1616" s="1"/>
      <c r="R1616" s="1"/>
      <c r="S1616" s="1"/>
      <c r="T1616" s="1"/>
      <c r="U1616" s="1"/>
      <c r="V1616" s="1"/>
      <c r="W1616" s="1"/>
      <c r="X1616" s="1"/>
      <c r="Y1616" s="1"/>
    </row>
    <row r="1617" spans="1:25">
      <c r="A1617" s="1"/>
      <c r="B1617" s="72"/>
      <c r="C1617" s="124"/>
      <c r="D1617" s="1"/>
      <c r="E1617" s="1"/>
      <c r="F1617" s="1"/>
      <c r="G1617" s="1"/>
      <c r="H1617" s="1"/>
      <c r="I1617" s="1"/>
      <c r="J1617" s="1"/>
      <c r="K1617" s="1"/>
      <c r="L1617" s="1"/>
      <c r="M1617" s="1"/>
      <c r="N1617" s="1"/>
      <c r="O1617" s="1"/>
      <c r="P1617" s="1"/>
      <c r="Q1617" s="1"/>
      <c r="R1617" s="1"/>
      <c r="S1617" s="1"/>
      <c r="T1617" s="1"/>
      <c r="U1617" s="1"/>
      <c r="V1617" s="1"/>
      <c r="W1617" s="1"/>
      <c r="X1617" s="1"/>
      <c r="Y1617" s="1"/>
    </row>
    <row r="1618" spans="1:25">
      <c r="A1618" s="1"/>
      <c r="B1618" s="72"/>
      <c r="C1618" s="124"/>
      <c r="D1618" s="1"/>
      <c r="E1618" s="1"/>
      <c r="F1618" s="1"/>
      <c r="G1618" s="1"/>
      <c r="H1618" s="1"/>
      <c r="I1618" s="1"/>
      <c r="J1618" s="1"/>
      <c r="K1618" s="1"/>
      <c r="L1618" s="1"/>
      <c r="M1618" s="1"/>
      <c r="N1618" s="1"/>
      <c r="O1618" s="1"/>
      <c r="P1618" s="1"/>
      <c r="Q1618" s="1"/>
      <c r="R1618" s="1"/>
      <c r="S1618" s="1"/>
      <c r="T1618" s="1"/>
      <c r="U1618" s="1"/>
      <c r="V1618" s="1"/>
      <c r="W1618" s="1"/>
      <c r="X1618" s="1"/>
      <c r="Y1618" s="1"/>
    </row>
    <row r="1619" spans="1:25">
      <c r="A1619" s="1"/>
      <c r="B1619" s="72"/>
      <c r="C1619" s="124"/>
      <c r="D1619" s="1"/>
      <c r="E1619" s="1"/>
      <c r="F1619" s="1"/>
      <c r="G1619" s="1"/>
      <c r="H1619" s="1"/>
      <c r="I1619" s="1"/>
      <c r="J1619" s="1"/>
      <c r="K1619" s="1"/>
      <c r="L1619" s="1"/>
      <c r="M1619" s="1"/>
      <c r="N1619" s="1"/>
      <c r="O1619" s="1"/>
      <c r="P1619" s="1"/>
      <c r="Q1619" s="1"/>
      <c r="R1619" s="1"/>
      <c r="S1619" s="1"/>
      <c r="T1619" s="1"/>
      <c r="U1619" s="1"/>
      <c r="V1619" s="1"/>
      <c r="W1619" s="1"/>
      <c r="X1619" s="1"/>
      <c r="Y1619" s="1"/>
    </row>
    <row r="1620" spans="1:25">
      <c r="A1620" s="1"/>
      <c r="B1620" s="72"/>
      <c r="C1620" s="124"/>
      <c r="D1620" s="1"/>
      <c r="E1620" s="1"/>
      <c r="F1620" s="1"/>
      <c r="G1620" s="1"/>
      <c r="H1620" s="1"/>
      <c r="I1620" s="1"/>
      <c r="J1620" s="1"/>
      <c r="K1620" s="1"/>
      <c r="L1620" s="1"/>
      <c r="M1620" s="1"/>
      <c r="N1620" s="1"/>
      <c r="O1620" s="1"/>
      <c r="P1620" s="1"/>
      <c r="Q1620" s="1"/>
      <c r="R1620" s="1"/>
      <c r="S1620" s="1"/>
      <c r="T1620" s="1"/>
      <c r="U1620" s="1"/>
      <c r="V1620" s="1"/>
      <c r="W1620" s="1"/>
      <c r="X1620" s="1"/>
      <c r="Y1620" s="1"/>
    </row>
    <row r="1621" spans="1:25">
      <c r="A1621" s="1"/>
      <c r="B1621" s="72"/>
      <c r="C1621" s="124"/>
      <c r="D1621" s="1"/>
      <c r="E1621" s="1"/>
      <c r="F1621" s="1"/>
      <c r="G1621" s="1"/>
      <c r="H1621" s="1"/>
      <c r="I1621" s="1"/>
      <c r="J1621" s="1"/>
      <c r="K1621" s="1"/>
      <c r="L1621" s="1"/>
      <c r="M1621" s="1"/>
      <c r="N1621" s="1"/>
      <c r="O1621" s="1"/>
      <c r="P1621" s="1"/>
      <c r="Q1621" s="1"/>
      <c r="R1621" s="1"/>
      <c r="S1621" s="1"/>
      <c r="T1621" s="1"/>
      <c r="U1621" s="1"/>
      <c r="V1621" s="1"/>
      <c r="W1621" s="1"/>
      <c r="X1621" s="1"/>
      <c r="Y1621" s="1"/>
    </row>
    <row r="1622" spans="1:25">
      <c r="A1622" s="1"/>
      <c r="B1622" s="72"/>
      <c r="C1622" s="124"/>
      <c r="D1622" s="1"/>
      <c r="E1622" s="1"/>
      <c r="F1622" s="1"/>
      <c r="G1622" s="1"/>
      <c r="H1622" s="1"/>
      <c r="I1622" s="1"/>
      <c r="J1622" s="1"/>
      <c r="K1622" s="1"/>
      <c r="L1622" s="1"/>
      <c r="M1622" s="1"/>
      <c r="N1622" s="1"/>
      <c r="O1622" s="1"/>
      <c r="P1622" s="1"/>
      <c r="Q1622" s="1"/>
      <c r="R1622" s="1"/>
      <c r="S1622" s="1"/>
      <c r="T1622" s="1"/>
      <c r="U1622" s="1"/>
      <c r="V1622" s="1"/>
      <c r="W1622" s="1"/>
      <c r="X1622" s="1"/>
      <c r="Y1622" s="1"/>
    </row>
    <row r="1623" spans="1:25">
      <c r="A1623" s="1"/>
      <c r="B1623" s="72"/>
      <c r="C1623" s="124"/>
      <c r="D1623" s="1"/>
      <c r="E1623" s="1"/>
      <c r="F1623" s="1"/>
      <c r="G1623" s="1"/>
      <c r="H1623" s="1"/>
      <c r="I1623" s="1"/>
      <c r="J1623" s="1"/>
      <c r="K1623" s="1"/>
      <c r="L1623" s="1"/>
      <c r="M1623" s="1"/>
      <c r="N1623" s="1"/>
      <c r="O1623" s="1"/>
      <c r="P1623" s="1"/>
      <c r="Q1623" s="1"/>
      <c r="R1623" s="1"/>
      <c r="S1623" s="1"/>
      <c r="T1623" s="1"/>
      <c r="U1623" s="1"/>
      <c r="V1623" s="1"/>
      <c r="W1623" s="1"/>
      <c r="X1623" s="1"/>
      <c r="Y1623" s="1"/>
    </row>
    <row r="1624" spans="1:25">
      <c r="A1624" s="1"/>
      <c r="B1624" s="72"/>
      <c r="C1624" s="124"/>
      <c r="D1624" s="1"/>
      <c r="E1624" s="1"/>
      <c r="F1624" s="1"/>
      <c r="G1624" s="1"/>
      <c r="H1624" s="1"/>
      <c r="I1624" s="1"/>
      <c r="J1624" s="1"/>
      <c r="K1624" s="1"/>
      <c r="L1624" s="1"/>
      <c r="M1624" s="1"/>
      <c r="N1624" s="1"/>
      <c r="O1624" s="1"/>
      <c r="P1624" s="1"/>
      <c r="Q1624" s="1"/>
      <c r="R1624" s="1"/>
      <c r="S1624" s="1"/>
      <c r="T1624" s="1"/>
      <c r="U1624" s="1"/>
      <c r="V1624" s="1"/>
      <c r="W1624" s="1"/>
      <c r="X1624" s="1"/>
      <c r="Y1624" s="1"/>
    </row>
    <row r="1625" spans="1:25">
      <c r="A1625" s="1"/>
      <c r="B1625" s="72"/>
      <c r="C1625" s="124"/>
      <c r="D1625" s="1"/>
      <c r="E1625" s="1"/>
      <c r="F1625" s="1"/>
      <c r="G1625" s="1"/>
      <c r="H1625" s="1"/>
      <c r="I1625" s="1"/>
      <c r="J1625" s="1"/>
      <c r="K1625" s="1"/>
      <c r="L1625" s="1"/>
      <c r="M1625" s="1"/>
      <c r="N1625" s="1"/>
      <c r="O1625" s="1"/>
      <c r="P1625" s="1"/>
      <c r="Q1625" s="1"/>
      <c r="R1625" s="1"/>
      <c r="S1625" s="1"/>
      <c r="T1625" s="1"/>
      <c r="U1625" s="1"/>
      <c r="V1625" s="1"/>
      <c r="W1625" s="1"/>
      <c r="X1625" s="1"/>
      <c r="Y1625" s="1"/>
    </row>
    <row r="1626" spans="1:25">
      <c r="A1626" s="1"/>
      <c r="B1626" s="72"/>
      <c r="C1626" s="124"/>
      <c r="D1626" s="1"/>
      <c r="E1626" s="1"/>
      <c r="F1626" s="1"/>
      <c r="G1626" s="1"/>
      <c r="H1626" s="1"/>
      <c r="I1626" s="1"/>
      <c r="J1626" s="1"/>
      <c r="K1626" s="1"/>
      <c r="L1626" s="1"/>
      <c r="M1626" s="1"/>
      <c r="N1626" s="1"/>
      <c r="O1626" s="1"/>
      <c r="P1626" s="1"/>
      <c r="Q1626" s="1"/>
      <c r="R1626" s="1"/>
      <c r="S1626" s="1"/>
      <c r="T1626" s="1"/>
      <c r="U1626" s="1"/>
      <c r="V1626" s="1"/>
      <c r="W1626" s="1"/>
      <c r="X1626" s="1"/>
      <c r="Y1626" s="1"/>
    </row>
    <row r="1627" spans="1:25">
      <c r="A1627" s="1"/>
      <c r="B1627" s="72"/>
      <c r="C1627" s="124"/>
      <c r="D1627" s="1"/>
      <c r="E1627" s="1"/>
      <c r="F1627" s="1"/>
      <c r="G1627" s="1"/>
      <c r="H1627" s="1"/>
      <c r="I1627" s="1"/>
      <c r="J1627" s="1"/>
      <c r="K1627" s="1"/>
      <c r="L1627" s="1"/>
      <c r="M1627" s="1"/>
      <c r="N1627" s="1"/>
      <c r="O1627" s="1"/>
      <c r="P1627" s="1"/>
      <c r="Q1627" s="1"/>
      <c r="R1627" s="1"/>
      <c r="S1627" s="1"/>
      <c r="T1627" s="1"/>
      <c r="U1627" s="1"/>
      <c r="V1627" s="1"/>
      <c r="W1627" s="1"/>
      <c r="X1627" s="1"/>
      <c r="Y1627" s="1"/>
    </row>
    <row r="1628" spans="1:25">
      <c r="A1628" s="1"/>
      <c r="B1628" s="72"/>
      <c r="C1628" s="124"/>
      <c r="D1628" s="1"/>
      <c r="E1628" s="1"/>
      <c r="F1628" s="1"/>
      <c r="G1628" s="1"/>
      <c r="H1628" s="1"/>
      <c r="I1628" s="1"/>
      <c r="J1628" s="1"/>
      <c r="K1628" s="1"/>
      <c r="L1628" s="1"/>
      <c r="M1628" s="1"/>
      <c r="N1628" s="1"/>
      <c r="O1628" s="1"/>
      <c r="P1628" s="1"/>
      <c r="Q1628" s="1"/>
      <c r="R1628" s="1"/>
      <c r="S1628" s="1"/>
      <c r="T1628" s="1"/>
      <c r="U1628" s="1"/>
      <c r="V1628" s="1"/>
      <c r="W1628" s="1"/>
      <c r="X1628" s="1"/>
      <c r="Y1628" s="1"/>
    </row>
    <row r="1629" spans="1:25">
      <c r="A1629" s="1"/>
      <c r="B1629" s="72"/>
      <c r="C1629" s="124"/>
      <c r="D1629" s="1"/>
      <c r="E1629" s="1"/>
      <c r="F1629" s="1"/>
      <c r="G1629" s="1"/>
      <c r="H1629" s="1"/>
      <c r="I1629" s="1"/>
      <c r="J1629" s="1"/>
      <c r="K1629" s="1"/>
      <c r="L1629" s="1"/>
      <c r="M1629" s="1"/>
      <c r="N1629" s="1"/>
      <c r="O1629" s="1"/>
      <c r="P1629" s="1"/>
      <c r="Q1629" s="1"/>
      <c r="R1629" s="1"/>
      <c r="S1629" s="1"/>
      <c r="T1629" s="1"/>
      <c r="U1629" s="1"/>
      <c r="V1629" s="1"/>
      <c r="W1629" s="1"/>
      <c r="X1629" s="1"/>
      <c r="Y1629" s="1"/>
    </row>
    <row r="1630" spans="1:25">
      <c r="A1630" s="1"/>
      <c r="B1630" s="72"/>
      <c r="C1630" s="124"/>
      <c r="D1630" s="1"/>
      <c r="E1630" s="1"/>
      <c r="F1630" s="1"/>
      <c r="G1630" s="1"/>
      <c r="H1630" s="1"/>
      <c r="I1630" s="1"/>
      <c r="J1630" s="1"/>
      <c r="K1630" s="1"/>
      <c r="L1630" s="1"/>
      <c r="M1630" s="1"/>
      <c r="N1630" s="1"/>
      <c r="O1630" s="1"/>
      <c r="P1630" s="1"/>
      <c r="Q1630" s="1"/>
      <c r="R1630" s="1"/>
      <c r="S1630" s="1"/>
      <c r="T1630" s="1"/>
      <c r="U1630" s="1"/>
      <c r="V1630" s="1"/>
      <c r="W1630" s="1"/>
      <c r="X1630" s="1"/>
      <c r="Y1630" s="1"/>
    </row>
    <row r="1631" spans="1:25">
      <c r="A1631" s="1"/>
      <c r="B1631" s="72"/>
      <c r="C1631" s="124"/>
      <c r="D1631" s="1"/>
      <c r="E1631" s="1"/>
      <c r="F1631" s="1"/>
      <c r="G1631" s="1"/>
      <c r="H1631" s="1"/>
      <c r="I1631" s="1"/>
      <c r="J1631" s="1"/>
      <c r="K1631" s="1"/>
      <c r="L1631" s="1"/>
      <c r="M1631" s="1"/>
      <c r="N1631" s="1"/>
      <c r="O1631" s="1"/>
      <c r="P1631" s="1"/>
      <c r="Q1631" s="1"/>
      <c r="R1631" s="1"/>
      <c r="S1631" s="1"/>
      <c r="T1631" s="1"/>
      <c r="U1631" s="1"/>
      <c r="V1631" s="1"/>
      <c r="W1631" s="1"/>
      <c r="X1631" s="1"/>
      <c r="Y1631" s="1"/>
    </row>
    <row r="1632" spans="1:25">
      <c r="A1632" s="1"/>
      <c r="B1632" s="72"/>
      <c r="C1632" s="124"/>
      <c r="D1632" s="1"/>
      <c r="E1632" s="1"/>
      <c r="F1632" s="1"/>
      <c r="G1632" s="1"/>
      <c r="H1632" s="1"/>
      <c r="I1632" s="1"/>
      <c r="J1632" s="1"/>
      <c r="K1632" s="1"/>
      <c r="L1632" s="1"/>
      <c r="M1632" s="1"/>
      <c r="N1632" s="1"/>
      <c r="O1632" s="1"/>
      <c r="P1632" s="1"/>
      <c r="Q1632" s="1"/>
      <c r="R1632" s="1"/>
      <c r="S1632" s="1"/>
      <c r="T1632" s="1"/>
      <c r="U1632" s="1"/>
      <c r="V1632" s="1"/>
      <c r="W1632" s="1"/>
      <c r="X1632" s="1"/>
      <c r="Y1632" s="1"/>
    </row>
    <row r="1633" spans="1:25">
      <c r="A1633" s="1"/>
      <c r="B1633" s="72"/>
      <c r="C1633" s="124"/>
      <c r="D1633" s="1"/>
      <c r="E1633" s="1"/>
      <c r="F1633" s="1"/>
      <c r="G1633" s="1"/>
      <c r="H1633" s="1"/>
      <c r="I1633" s="1"/>
      <c r="J1633" s="1"/>
      <c r="K1633" s="1"/>
      <c r="L1633" s="1"/>
      <c r="M1633" s="1"/>
      <c r="N1633" s="1"/>
      <c r="O1633" s="1"/>
      <c r="P1633" s="1"/>
      <c r="Q1633" s="1"/>
      <c r="R1633" s="1"/>
      <c r="S1633" s="1"/>
      <c r="T1633" s="1"/>
      <c r="U1633" s="1"/>
      <c r="V1633" s="1"/>
      <c r="W1633" s="1"/>
      <c r="X1633" s="1"/>
      <c r="Y1633" s="1"/>
    </row>
    <row r="1634" spans="1:25">
      <c r="A1634" s="1"/>
      <c r="B1634" s="72"/>
      <c r="C1634" s="124"/>
      <c r="D1634" s="1"/>
      <c r="E1634" s="1"/>
      <c r="F1634" s="1"/>
      <c r="G1634" s="1"/>
      <c r="H1634" s="1"/>
      <c r="I1634" s="1"/>
      <c r="J1634" s="1"/>
      <c r="K1634" s="1"/>
      <c r="L1634" s="1"/>
      <c r="M1634" s="1"/>
      <c r="N1634" s="1"/>
      <c r="O1634" s="1"/>
      <c r="P1634" s="1"/>
      <c r="Q1634" s="1"/>
      <c r="R1634" s="1"/>
      <c r="S1634" s="1"/>
      <c r="T1634" s="1"/>
      <c r="U1634" s="1"/>
      <c r="V1634" s="1"/>
      <c r="W1634" s="1"/>
      <c r="X1634" s="1"/>
      <c r="Y1634" s="1"/>
    </row>
    <row r="1635" spans="1:25">
      <c r="A1635" s="1"/>
      <c r="B1635" s="72"/>
      <c r="C1635" s="124"/>
      <c r="D1635" s="1"/>
      <c r="E1635" s="1"/>
      <c r="F1635" s="1"/>
      <c r="G1635" s="1"/>
      <c r="H1635" s="1"/>
      <c r="I1635" s="1"/>
      <c r="J1635" s="1"/>
      <c r="K1635" s="1"/>
      <c r="L1635" s="1"/>
      <c r="M1635" s="1"/>
      <c r="N1635" s="1"/>
      <c r="O1635" s="1"/>
      <c r="P1635" s="1"/>
      <c r="Q1635" s="1"/>
      <c r="R1635" s="1"/>
      <c r="S1635" s="1"/>
      <c r="T1635" s="1"/>
      <c r="U1635" s="1"/>
      <c r="V1635" s="1"/>
      <c r="W1635" s="1"/>
      <c r="X1635" s="1"/>
      <c r="Y1635" s="1"/>
    </row>
    <row r="1636" spans="1:25">
      <c r="A1636" s="1"/>
      <c r="B1636" s="72"/>
      <c r="C1636" s="124"/>
      <c r="D1636" s="1"/>
      <c r="E1636" s="1"/>
      <c r="F1636" s="1"/>
      <c r="G1636" s="1"/>
      <c r="H1636" s="1"/>
      <c r="I1636" s="1"/>
      <c r="J1636" s="1"/>
      <c r="K1636" s="1"/>
      <c r="L1636" s="1"/>
      <c r="M1636" s="1"/>
      <c r="N1636" s="1"/>
      <c r="O1636" s="1"/>
      <c r="P1636" s="1"/>
      <c r="Q1636" s="1"/>
      <c r="R1636" s="1"/>
      <c r="S1636" s="1"/>
      <c r="T1636" s="1"/>
      <c r="U1636" s="1"/>
      <c r="V1636" s="1"/>
      <c r="W1636" s="1"/>
      <c r="X1636" s="1"/>
      <c r="Y1636" s="1"/>
    </row>
    <row r="1637" spans="1:25">
      <c r="A1637" s="1"/>
      <c r="B1637" s="72"/>
      <c r="C1637" s="124"/>
      <c r="D1637" s="1"/>
      <c r="E1637" s="1"/>
      <c r="F1637" s="1"/>
      <c r="G1637" s="1"/>
      <c r="H1637" s="1"/>
      <c r="I1637" s="1"/>
      <c r="J1637" s="1"/>
      <c r="K1637" s="1"/>
      <c r="L1637" s="1"/>
      <c r="M1637" s="1"/>
      <c r="N1637" s="1"/>
      <c r="O1637" s="1"/>
      <c r="P1637" s="1"/>
      <c r="Q1637" s="1"/>
      <c r="R1637" s="1"/>
      <c r="S1637" s="1"/>
      <c r="T1637" s="1"/>
      <c r="U1637" s="1"/>
      <c r="V1637" s="1"/>
      <c r="W1637" s="1"/>
      <c r="X1637" s="1"/>
      <c r="Y1637" s="1"/>
    </row>
    <row r="1638" spans="1:25">
      <c r="A1638" s="1"/>
      <c r="B1638" s="72"/>
      <c r="C1638" s="124"/>
      <c r="D1638" s="1"/>
      <c r="E1638" s="1"/>
      <c r="F1638" s="1"/>
      <c r="G1638" s="1"/>
      <c r="H1638" s="1"/>
      <c r="I1638" s="1"/>
      <c r="J1638" s="1"/>
      <c r="K1638" s="1"/>
      <c r="L1638" s="1"/>
      <c r="M1638" s="1"/>
      <c r="N1638" s="1"/>
      <c r="O1638" s="1"/>
      <c r="P1638" s="1"/>
      <c r="Q1638" s="1"/>
      <c r="R1638" s="1"/>
      <c r="S1638" s="1"/>
      <c r="T1638" s="1"/>
      <c r="U1638" s="1"/>
      <c r="V1638" s="1"/>
      <c r="W1638" s="1"/>
      <c r="X1638" s="1"/>
      <c r="Y1638" s="1"/>
    </row>
    <row r="1639" spans="1:25">
      <c r="A1639" s="1"/>
      <c r="B1639" s="72"/>
      <c r="C1639" s="124"/>
      <c r="D1639" s="1"/>
      <c r="E1639" s="1"/>
      <c r="F1639" s="1"/>
      <c r="G1639" s="1"/>
      <c r="H1639" s="1"/>
      <c r="I1639" s="1"/>
      <c r="J1639" s="1"/>
      <c r="K1639" s="1"/>
      <c r="L1639" s="1"/>
      <c r="M1639" s="1"/>
      <c r="N1639" s="1"/>
      <c r="O1639" s="1"/>
      <c r="P1639" s="1"/>
      <c r="Q1639" s="1"/>
      <c r="R1639" s="1"/>
      <c r="S1639" s="1"/>
      <c r="T1639" s="1"/>
      <c r="U1639" s="1"/>
      <c r="V1639" s="1"/>
      <c r="W1639" s="1"/>
      <c r="X1639" s="1"/>
      <c r="Y1639" s="1"/>
    </row>
    <row r="1640" spans="1:25">
      <c r="A1640" s="1"/>
      <c r="B1640" s="72"/>
      <c r="C1640" s="124"/>
      <c r="D1640" s="1"/>
      <c r="E1640" s="1"/>
      <c r="F1640" s="1"/>
      <c r="G1640" s="1"/>
      <c r="H1640" s="1"/>
      <c r="I1640" s="1"/>
      <c r="J1640" s="1"/>
      <c r="K1640" s="1"/>
      <c r="L1640" s="1"/>
      <c r="M1640" s="1"/>
      <c r="N1640" s="1"/>
      <c r="O1640" s="1"/>
      <c r="P1640" s="1"/>
      <c r="Q1640" s="1"/>
      <c r="R1640" s="1"/>
      <c r="S1640" s="1"/>
      <c r="T1640" s="1"/>
      <c r="U1640" s="1"/>
      <c r="V1640" s="1"/>
      <c r="W1640" s="1"/>
      <c r="X1640" s="1"/>
      <c r="Y1640" s="1"/>
    </row>
    <row r="1641" spans="1:25">
      <c r="A1641" s="1"/>
      <c r="B1641" s="72"/>
      <c r="C1641" s="124"/>
      <c r="D1641" s="1"/>
      <c r="E1641" s="1"/>
      <c r="F1641" s="1"/>
      <c r="G1641" s="1"/>
      <c r="H1641" s="1"/>
      <c r="I1641" s="1"/>
      <c r="J1641" s="1"/>
      <c r="K1641" s="1"/>
      <c r="L1641" s="1"/>
      <c r="M1641" s="1"/>
      <c r="N1641" s="1"/>
      <c r="O1641" s="1"/>
      <c r="P1641" s="1"/>
      <c r="Q1641" s="1"/>
      <c r="R1641" s="1"/>
      <c r="S1641" s="1"/>
      <c r="T1641" s="1"/>
      <c r="U1641" s="1"/>
      <c r="V1641" s="1"/>
      <c r="W1641" s="1"/>
      <c r="X1641" s="1"/>
      <c r="Y1641" s="1"/>
    </row>
    <row r="1642" spans="1:25">
      <c r="A1642" s="1"/>
      <c r="B1642" s="72"/>
      <c r="C1642" s="124"/>
      <c r="D1642" s="1"/>
      <c r="E1642" s="1"/>
      <c r="F1642" s="1"/>
      <c r="G1642" s="1"/>
      <c r="H1642" s="1"/>
      <c r="I1642" s="1"/>
      <c r="J1642" s="1"/>
      <c r="K1642" s="1"/>
      <c r="L1642" s="1"/>
      <c r="M1642" s="1"/>
      <c r="N1642" s="1"/>
      <c r="O1642" s="1"/>
      <c r="P1642" s="1"/>
      <c r="Q1642" s="1"/>
      <c r="R1642" s="1"/>
      <c r="S1642" s="1"/>
      <c r="T1642" s="1"/>
      <c r="U1642" s="1"/>
      <c r="V1642" s="1"/>
      <c r="W1642" s="1"/>
      <c r="X1642" s="1"/>
      <c r="Y1642" s="1"/>
    </row>
    <row r="1643" spans="1:25">
      <c r="A1643" s="1"/>
      <c r="B1643" s="72"/>
      <c r="C1643" s="124"/>
      <c r="D1643" s="1"/>
      <c r="E1643" s="1"/>
      <c r="F1643" s="1"/>
      <c r="G1643" s="1"/>
      <c r="H1643" s="1"/>
      <c r="I1643" s="1"/>
      <c r="J1643" s="1"/>
      <c r="K1643" s="1"/>
      <c r="L1643" s="1"/>
      <c r="M1643" s="1"/>
      <c r="N1643" s="1"/>
      <c r="O1643" s="1"/>
      <c r="P1643" s="1"/>
      <c r="Q1643" s="1"/>
      <c r="R1643" s="1"/>
      <c r="S1643" s="1"/>
      <c r="T1643" s="1"/>
      <c r="U1643" s="1"/>
      <c r="V1643" s="1"/>
      <c r="W1643" s="1"/>
      <c r="X1643" s="1"/>
      <c r="Y1643" s="1"/>
    </row>
    <row r="1644" spans="1:25">
      <c r="A1644" s="1"/>
      <c r="B1644" s="72"/>
      <c r="C1644" s="124"/>
      <c r="D1644" s="1"/>
      <c r="E1644" s="1"/>
      <c r="F1644" s="1"/>
      <c r="G1644" s="1"/>
      <c r="H1644" s="1"/>
      <c r="I1644" s="1"/>
      <c r="J1644" s="1"/>
      <c r="K1644" s="1"/>
      <c r="L1644" s="1"/>
      <c r="M1644" s="1"/>
      <c r="N1644" s="1"/>
      <c r="O1644" s="1"/>
      <c r="P1644" s="1"/>
      <c r="Q1644" s="1"/>
      <c r="R1644" s="1"/>
      <c r="S1644" s="1"/>
      <c r="T1644" s="1"/>
      <c r="U1644" s="1"/>
      <c r="V1644" s="1"/>
      <c r="W1644" s="1"/>
      <c r="X1644" s="1"/>
      <c r="Y1644" s="1"/>
    </row>
    <row r="1645" spans="1:25">
      <c r="A1645" s="1"/>
      <c r="B1645" s="72"/>
      <c r="C1645" s="124"/>
      <c r="D1645" s="1"/>
      <c r="E1645" s="1"/>
      <c r="F1645" s="1"/>
      <c r="G1645" s="1"/>
      <c r="H1645" s="1"/>
      <c r="I1645" s="1"/>
      <c r="J1645" s="1"/>
      <c r="K1645" s="1"/>
      <c r="L1645" s="1"/>
      <c r="M1645" s="1"/>
      <c r="N1645" s="1"/>
      <c r="O1645" s="1"/>
      <c r="P1645" s="1"/>
      <c r="Q1645" s="1"/>
      <c r="R1645" s="1"/>
      <c r="S1645" s="1"/>
      <c r="T1645" s="1"/>
      <c r="U1645" s="1"/>
      <c r="V1645" s="1"/>
      <c r="W1645" s="1"/>
      <c r="X1645" s="1"/>
      <c r="Y1645" s="1"/>
    </row>
    <row r="1646" spans="1:25">
      <c r="A1646" s="1"/>
      <c r="B1646" s="72"/>
      <c r="C1646" s="124"/>
      <c r="D1646" s="1"/>
      <c r="E1646" s="1"/>
      <c r="F1646" s="1"/>
      <c r="G1646" s="1"/>
      <c r="H1646" s="1"/>
      <c r="I1646" s="1"/>
      <c r="J1646" s="1"/>
      <c r="K1646" s="1"/>
      <c r="L1646" s="1"/>
      <c r="M1646" s="1"/>
      <c r="N1646" s="1"/>
      <c r="O1646" s="1"/>
      <c r="P1646" s="1"/>
      <c r="Q1646" s="1"/>
      <c r="R1646" s="1"/>
      <c r="S1646" s="1"/>
      <c r="T1646" s="1"/>
      <c r="U1646" s="1"/>
      <c r="V1646" s="1"/>
      <c r="W1646" s="1"/>
      <c r="X1646" s="1"/>
      <c r="Y1646" s="1"/>
    </row>
    <row r="1647" spans="1:25">
      <c r="A1647" s="1"/>
      <c r="B1647" s="72"/>
      <c r="C1647" s="124"/>
      <c r="D1647" s="1"/>
      <c r="E1647" s="1"/>
      <c r="F1647" s="1"/>
      <c r="G1647" s="1"/>
      <c r="H1647" s="1"/>
      <c r="I1647" s="1"/>
      <c r="J1647" s="1"/>
      <c r="K1647" s="1"/>
      <c r="L1647" s="1"/>
      <c r="M1647" s="1"/>
      <c r="N1647" s="1"/>
      <c r="O1647" s="1"/>
      <c r="P1647" s="1"/>
      <c r="Q1647" s="1"/>
      <c r="R1647" s="1"/>
      <c r="S1647" s="1"/>
      <c r="T1647" s="1"/>
      <c r="U1647" s="1"/>
      <c r="V1647" s="1"/>
      <c r="W1647" s="1"/>
      <c r="X1647" s="1"/>
      <c r="Y1647" s="1"/>
    </row>
    <row r="1648" spans="1:25">
      <c r="A1648" s="1"/>
      <c r="B1648" s="72"/>
      <c r="C1648" s="124"/>
      <c r="D1648" s="1"/>
      <c r="E1648" s="1"/>
      <c r="F1648" s="1"/>
      <c r="G1648" s="1"/>
      <c r="H1648" s="1"/>
      <c r="I1648" s="1"/>
      <c r="J1648" s="1"/>
      <c r="K1648" s="1"/>
      <c r="L1648" s="1"/>
      <c r="M1648" s="1"/>
      <c r="N1648" s="1"/>
      <c r="O1648" s="1"/>
      <c r="P1648" s="1"/>
      <c r="Q1648" s="1"/>
      <c r="R1648" s="1"/>
      <c r="S1648" s="1"/>
      <c r="T1648" s="1"/>
      <c r="U1648" s="1"/>
      <c r="V1648" s="1"/>
      <c r="W1648" s="1"/>
      <c r="X1648" s="1"/>
      <c r="Y1648" s="1"/>
    </row>
    <row r="1649" spans="1:25">
      <c r="A1649" s="1"/>
      <c r="B1649" s="72"/>
      <c r="C1649" s="124"/>
      <c r="D1649" s="1"/>
      <c r="E1649" s="1"/>
      <c r="F1649" s="1"/>
      <c r="G1649" s="1"/>
      <c r="H1649" s="1"/>
      <c r="I1649" s="1"/>
      <c r="J1649" s="1"/>
      <c r="K1649" s="1"/>
      <c r="L1649" s="1"/>
      <c r="M1649" s="1"/>
      <c r="N1649" s="1"/>
      <c r="O1649" s="1"/>
      <c r="P1649" s="1"/>
      <c r="Q1649" s="1"/>
      <c r="R1649" s="1"/>
      <c r="S1649" s="1"/>
      <c r="T1649" s="1"/>
      <c r="U1649" s="1"/>
      <c r="V1649" s="1"/>
      <c r="W1649" s="1"/>
      <c r="X1649" s="1"/>
      <c r="Y1649" s="1"/>
    </row>
    <row r="1650" spans="1:25">
      <c r="A1650" s="1"/>
      <c r="B1650" s="72"/>
      <c r="C1650" s="124"/>
      <c r="D1650" s="1"/>
      <c r="E1650" s="1"/>
      <c r="F1650" s="1"/>
      <c r="G1650" s="1"/>
      <c r="H1650" s="1"/>
      <c r="I1650" s="1"/>
      <c r="J1650" s="1"/>
      <c r="K1650" s="1"/>
      <c r="L1650" s="1"/>
      <c r="M1650" s="1"/>
      <c r="N1650" s="1"/>
      <c r="O1650" s="1"/>
      <c r="P1650" s="1"/>
      <c r="Q1650" s="1"/>
      <c r="R1650" s="1"/>
      <c r="S1650" s="1"/>
      <c r="T1650" s="1"/>
      <c r="U1650" s="1"/>
      <c r="V1650" s="1"/>
      <c r="W1650" s="1"/>
      <c r="X1650" s="1"/>
      <c r="Y1650" s="1"/>
    </row>
    <row r="1651" spans="1:25">
      <c r="A1651" s="1"/>
      <c r="B1651" s="72"/>
      <c r="C1651" s="124"/>
      <c r="D1651" s="1"/>
      <c r="E1651" s="1"/>
      <c r="F1651" s="1"/>
      <c r="G1651" s="1"/>
      <c r="H1651" s="1"/>
      <c r="I1651" s="1"/>
      <c r="J1651" s="1"/>
      <c r="K1651" s="1"/>
      <c r="L1651" s="1"/>
      <c r="M1651" s="1"/>
      <c r="N1651" s="1"/>
      <c r="O1651" s="1"/>
      <c r="P1651" s="1"/>
      <c r="Q1651" s="1"/>
      <c r="R1651" s="1"/>
      <c r="S1651" s="1"/>
      <c r="T1651" s="1"/>
      <c r="U1651" s="1"/>
      <c r="V1651" s="1"/>
      <c r="W1651" s="1"/>
      <c r="X1651" s="1"/>
      <c r="Y1651" s="1"/>
    </row>
    <row r="1652" spans="1:25">
      <c r="A1652" s="1"/>
      <c r="B1652" s="72"/>
      <c r="C1652" s="124"/>
      <c r="D1652" s="1"/>
      <c r="E1652" s="1"/>
      <c r="F1652" s="1"/>
      <c r="G1652" s="1"/>
      <c r="H1652" s="1"/>
      <c r="I1652" s="1"/>
      <c r="J1652" s="1"/>
      <c r="K1652" s="1"/>
      <c r="L1652" s="1"/>
      <c r="M1652" s="1"/>
      <c r="N1652" s="1"/>
      <c r="O1652" s="1"/>
      <c r="P1652" s="1"/>
      <c r="Q1652" s="1"/>
      <c r="R1652" s="1"/>
      <c r="S1652" s="1"/>
      <c r="T1652" s="1"/>
      <c r="U1652" s="1"/>
      <c r="V1652" s="1"/>
      <c r="W1652" s="1"/>
      <c r="X1652" s="1"/>
      <c r="Y1652" s="1"/>
    </row>
    <row r="1653" spans="1:25">
      <c r="A1653" s="1"/>
      <c r="B1653" s="72"/>
      <c r="C1653" s="124"/>
      <c r="D1653" s="1"/>
      <c r="E1653" s="1"/>
      <c r="F1653" s="1"/>
      <c r="G1653" s="1"/>
      <c r="H1653" s="1"/>
      <c r="I1653" s="1"/>
      <c r="J1653" s="1"/>
      <c r="K1653" s="1"/>
      <c r="L1653" s="1"/>
      <c r="M1653" s="1"/>
      <c r="N1653" s="1"/>
      <c r="O1653" s="1"/>
      <c r="P1653" s="1"/>
      <c r="Q1653" s="1"/>
      <c r="R1653" s="1"/>
      <c r="S1653" s="1"/>
      <c r="T1653" s="1"/>
      <c r="U1653" s="1"/>
      <c r="V1653" s="1"/>
      <c r="W1653" s="1"/>
      <c r="X1653" s="1"/>
      <c r="Y1653" s="1"/>
    </row>
    <row r="1654" spans="1:25">
      <c r="A1654" s="1"/>
      <c r="B1654" s="72"/>
      <c r="C1654" s="124"/>
      <c r="D1654" s="1"/>
      <c r="E1654" s="1"/>
      <c r="F1654" s="1"/>
      <c r="G1654" s="1"/>
      <c r="H1654" s="1"/>
      <c r="I1654" s="1"/>
      <c r="J1654" s="1"/>
      <c r="K1654" s="1"/>
      <c r="L1654" s="1"/>
      <c r="M1654" s="1"/>
      <c r="N1654" s="1"/>
      <c r="O1654" s="1"/>
      <c r="P1654" s="1"/>
      <c r="Q1654" s="1"/>
      <c r="R1654" s="1"/>
      <c r="S1654" s="1"/>
      <c r="T1654" s="1"/>
      <c r="U1654" s="1"/>
      <c r="V1654" s="1"/>
      <c r="W1654" s="1"/>
      <c r="X1654" s="1"/>
      <c r="Y1654" s="1"/>
    </row>
    <row r="1655" spans="1:25">
      <c r="A1655" s="1"/>
      <c r="B1655" s="72"/>
      <c r="C1655" s="124"/>
      <c r="D1655" s="1"/>
      <c r="E1655" s="1"/>
      <c r="F1655" s="1"/>
      <c r="G1655" s="1"/>
      <c r="H1655" s="1"/>
      <c r="I1655" s="1"/>
      <c r="J1655" s="1"/>
      <c r="K1655" s="1"/>
      <c r="L1655" s="1"/>
      <c r="M1655" s="1"/>
      <c r="N1655" s="1"/>
      <c r="O1655" s="1"/>
      <c r="P1655" s="1"/>
      <c r="Q1655" s="1"/>
      <c r="R1655" s="1"/>
      <c r="S1655" s="1"/>
      <c r="T1655" s="1"/>
      <c r="U1655" s="1"/>
      <c r="V1655" s="1"/>
      <c r="W1655" s="1"/>
      <c r="X1655" s="1"/>
      <c r="Y1655" s="1"/>
    </row>
    <row r="1656" spans="1:25">
      <c r="A1656" s="1"/>
      <c r="B1656" s="72"/>
      <c r="C1656" s="124"/>
      <c r="D1656" s="1"/>
      <c r="E1656" s="1"/>
      <c r="F1656" s="1"/>
      <c r="G1656" s="1"/>
      <c r="H1656" s="1"/>
      <c r="I1656" s="1"/>
      <c r="J1656" s="1"/>
      <c r="K1656" s="1"/>
      <c r="L1656" s="1"/>
      <c r="M1656" s="1"/>
      <c r="N1656" s="1"/>
      <c r="O1656" s="1"/>
      <c r="P1656" s="1"/>
      <c r="Q1656" s="1"/>
      <c r="R1656" s="1"/>
      <c r="S1656" s="1"/>
      <c r="T1656" s="1"/>
      <c r="U1656" s="1"/>
      <c r="V1656" s="1"/>
      <c r="W1656" s="1"/>
      <c r="X1656" s="1"/>
      <c r="Y1656" s="1"/>
    </row>
    <row r="1657" spans="1:25">
      <c r="A1657" s="1"/>
      <c r="B1657" s="72"/>
      <c r="C1657" s="124"/>
      <c r="D1657" s="1"/>
      <c r="E1657" s="1"/>
      <c r="F1657" s="1"/>
      <c r="G1657" s="1"/>
      <c r="H1657" s="1"/>
      <c r="I1657" s="1"/>
      <c r="J1657" s="1"/>
      <c r="K1657" s="1"/>
      <c r="L1657" s="1"/>
      <c r="M1657" s="1"/>
      <c r="N1657" s="1"/>
      <c r="O1657" s="1"/>
      <c r="P1657" s="1"/>
      <c r="Q1657" s="1"/>
      <c r="R1657" s="1"/>
      <c r="S1657" s="1"/>
      <c r="T1657" s="1"/>
      <c r="U1657" s="1"/>
      <c r="V1657" s="1"/>
      <c r="W1657" s="1"/>
      <c r="X1657" s="1"/>
      <c r="Y1657" s="1"/>
    </row>
    <row r="1658" spans="1:25">
      <c r="A1658" s="1"/>
      <c r="B1658" s="72"/>
      <c r="C1658" s="124"/>
      <c r="D1658" s="1"/>
      <c r="E1658" s="1"/>
      <c r="F1658" s="1"/>
      <c r="G1658" s="1"/>
      <c r="H1658" s="1"/>
      <c r="I1658" s="1"/>
      <c r="J1658" s="1"/>
      <c r="K1658" s="1"/>
      <c r="L1658" s="1"/>
      <c r="M1658" s="1"/>
      <c r="N1658" s="1"/>
      <c r="O1658" s="1"/>
      <c r="P1658" s="1"/>
      <c r="Q1658" s="1"/>
      <c r="R1658" s="1"/>
      <c r="S1658" s="1"/>
      <c r="T1658" s="1"/>
      <c r="U1658" s="1"/>
      <c r="V1658" s="1"/>
      <c r="W1658" s="1"/>
      <c r="X1658" s="1"/>
      <c r="Y1658" s="1"/>
    </row>
    <row r="1659" spans="1:25">
      <c r="A1659" s="1"/>
      <c r="B1659" s="72"/>
      <c r="C1659" s="124"/>
      <c r="D1659" s="1"/>
      <c r="E1659" s="1"/>
      <c r="F1659" s="1"/>
      <c r="G1659" s="1"/>
      <c r="H1659" s="1"/>
      <c r="I1659" s="1"/>
      <c r="J1659" s="1"/>
      <c r="K1659" s="1"/>
      <c r="L1659" s="1"/>
      <c r="M1659" s="1"/>
      <c r="N1659" s="1"/>
      <c r="O1659" s="1"/>
      <c r="P1659" s="1"/>
      <c r="Q1659" s="1"/>
      <c r="R1659" s="1"/>
      <c r="S1659" s="1"/>
      <c r="T1659" s="1"/>
      <c r="U1659" s="1"/>
      <c r="V1659" s="1"/>
      <c r="W1659" s="1"/>
      <c r="X1659" s="1"/>
      <c r="Y1659" s="1"/>
    </row>
    <row r="1660" spans="1:25">
      <c r="A1660" s="1"/>
      <c r="B1660" s="72"/>
      <c r="C1660" s="124"/>
      <c r="D1660" s="1"/>
      <c r="E1660" s="1"/>
      <c r="F1660" s="1"/>
      <c r="G1660" s="1"/>
      <c r="H1660" s="1"/>
      <c r="I1660" s="1"/>
      <c r="J1660" s="1"/>
      <c r="K1660" s="1"/>
      <c r="L1660" s="1"/>
      <c r="M1660" s="1"/>
      <c r="N1660" s="1"/>
      <c r="O1660" s="1"/>
      <c r="P1660" s="1"/>
      <c r="Q1660" s="1"/>
      <c r="R1660" s="1"/>
      <c r="S1660" s="1"/>
      <c r="T1660" s="1"/>
      <c r="U1660" s="1"/>
      <c r="V1660" s="1"/>
      <c r="W1660" s="1"/>
      <c r="X1660" s="1"/>
      <c r="Y1660" s="1"/>
    </row>
    <row r="1661" spans="1:25">
      <c r="A1661" s="1"/>
      <c r="B1661" s="72"/>
      <c r="C1661" s="124"/>
      <c r="D1661" s="1"/>
      <c r="E1661" s="1"/>
      <c r="F1661" s="1"/>
      <c r="G1661" s="1"/>
      <c r="H1661" s="1"/>
      <c r="I1661" s="1"/>
      <c r="J1661" s="1"/>
      <c r="K1661" s="1"/>
      <c r="L1661" s="1"/>
      <c r="M1661" s="1"/>
      <c r="N1661" s="1"/>
      <c r="O1661" s="1"/>
      <c r="P1661" s="1"/>
      <c r="Q1661" s="1"/>
      <c r="R1661" s="1"/>
      <c r="S1661" s="1"/>
      <c r="T1661" s="1"/>
      <c r="U1661" s="1"/>
      <c r="V1661" s="1"/>
      <c r="W1661" s="1"/>
      <c r="X1661" s="1"/>
      <c r="Y1661" s="1"/>
    </row>
    <row r="1662" spans="1:25">
      <c r="A1662" s="1"/>
      <c r="B1662" s="72"/>
      <c r="C1662" s="124"/>
      <c r="D1662" s="1"/>
      <c r="E1662" s="1"/>
      <c r="F1662" s="1"/>
      <c r="G1662" s="1"/>
      <c r="H1662" s="1"/>
      <c r="I1662" s="1"/>
      <c r="J1662" s="1"/>
      <c r="K1662" s="1"/>
      <c r="L1662" s="1"/>
      <c r="M1662" s="1"/>
      <c r="N1662" s="1"/>
      <c r="O1662" s="1"/>
      <c r="P1662" s="1"/>
      <c r="Q1662" s="1"/>
      <c r="R1662" s="1"/>
      <c r="S1662" s="1"/>
      <c r="T1662" s="1"/>
      <c r="U1662" s="1"/>
      <c r="V1662" s="1"/>
      <c r="W1662" s="1"/>
      <c r="X1662" s="1"/>
      <c r="Y1662" s="1"/>
    </row>
    <row r="1663" spans="1:25">
      <c r="A1663" s="1"/>
      <c r="B1663" s="72"/>
      <c r="C1663" s="124"/>
      <c r="D1663" s="1"/>
      <c r="E1663" s="1"/>
      <c r="F1663" s="1"/>
      <c r="G1663" s="1"/>
      <c r="H1663" s="1"/>
      <c r="I1663" s="1"/>
      <c r="J1663" s="1"/>
      <c r="K1663" s="1"/>
      <c r="L1663" s="1"/>
      <c r="M1663" s="1"/>
      <c r="N1663" s="1"/>
      <c r="O1663" s="1"/>
      <c r="P1663" s="1"/>
      <c r="Q1663" s="1"/>
      <c r="R1663" s="1"/>
      <c r="S1663" s="1"/>
      <c r="T1663" s="1"/>
      <c r="U1663" s="1"/>
      <c r="V1663" s="1"/>
      <c r="W1663" s="1"/>
      <c r="X1663" s="1"/>
      <c r="Y1663" s="1"/>
    </row>
    <row r="1664" spans="1:25">
      <c r="A1664" s="1"/>
      <c r="B1664" s="72"/>
      <c r="C1664" s="124"/>
      <c r="D1664" s="1"/>
      <c r="E1664" s="1"/>
      <c r="F1664" s="1"/>
      <c r="G1664" s="1"/>
      <c r="H1664" s="1"/>
      <c r="I1664" s="1"/>
      <c r="J1664" s="1"/>
      <c r="K1664" s="1"/>
      <c r="L1664" s="1"/>
      <c r="M1664" s="1"/>
      <c r="N1664" s="1"/>
      <c r="O1664" s="1"/>
      <c r="P1664" s="1"/>
      <c r="Q1664" s="1"/>
      <c r="R1664" s="1"/>
      <c r="S1664" s="1"/>
      <c r="T1664" s="1"/>
      <c r="U1664" s="1"/>
      <c r="V1664" s="1"/>
      <c r="W1664" s="1"/>
      <c r="X1664" s="1"/>
      <c r="Y1664" s="1"/>
    </row>
    <row r="1665" spans="1:25">
      <c r="A1665" s="1"/>
      <c r="B1665" s="72"/>
      <c r="C1665" s="124"/>
      <c r="D1665" s="1"/>
      <c r="E1665" s="1"/>
      <c r="F1665" s="1"/>
      <c r="G1665" s="1"/>
      <c r="H1665" s="1"/>
      <c r="I1665" s="1"/>
      <c r="J1665" s="1"/>
      <c r="K1665" s="1"/>
      <c r="L1665" s="1"/>
      <c r="M1665" s="1"/>
      <c r="N1665" s="1"/>
      <c r="O1665" s="1"/>
      <c r="P1665" s="1"/>
      <c r="Q1665" s="1"/>
      <c r="R1665" s="1"/>
      <c r="S1665" s="1"/>
      <c r="T1665" s="1"/>
      <c r="U1665" s="1"/>
      <c r="V1665" s="1"/>
      <c r="W1665" s="1"/>
      <c r="X1665" s="1"/>
      <c r="Y1665" s="1"/>
    </row>
    <row r="1666" spans="1:25">
      <c r="A1666" s="1"/>
      <c r="B1666" s="72"/>
      <c r="C1666" s="124"/>
      <c r="D1666" s="1"/>
      <c r="E1666" s="1"/>
      <c r="F1666" s="1"/>
      <c r="G1666" s="1"/>
      <c r="H1666" s="1"/>
      <c r="I1666" s="1"/>
      <c r="J1666" s="1"/>
      <c r="K1666" s="1"/>
      <c r="L1666" s="1"/>
      <c r="M1666" s="1"/>
      <c r="N1666" s="1"/>
      <c r="O1666" s="1"/>
      <c r="P1666" s="1"/>
      <c r="Q1666" s="1"/>
      <c r="R1666" s="1"/>
      <c r="S1666" s="1"/>
      <c r="T1666" s="1"/>
      <c r="U1666" s="1"/>
      <c r="V1666" s="1"/>
      <c r="W1666" s="1"/>
      <c r="X1666" s="1"/>
      <c r="Y1666" s="1"/>
    </row>
    <row r="1667" spans="1:25">
      <c r="A1667" s="1"/>
      <c r="B1667" s="72"/>
      <c r="C1667" s="124"/>
      <c r="D1667" s="1"/>
      <c r="E1667" s="1"/>
      <c r="F1667" s="1"/>
      <c r="G1667" s="1"/>
      <c r="H1667" s="1"/>
      <c r="I1667" s="1"/>
      <c r="J1667" s="1"/>
      <c r="K1667" s="1"/>
      <c r="L1667" s="1"/>
      <c r="M1667" s="1"/>
      <c r="N1667" s="1"/>
      <c r="O1667" s="1"/>
      <c r="P1667" s="1"/>
      <c r="Q1667" s="1"/>
      <c r="R1667" s="1"/>
      <c r="S1667" s="1"/>
      <c r="T1667" s="1"/>
      <c r="U1667" s="1"/>
      <c r="V1667" s="1"/>
      <c r="W1667" s="1"/>
      <c r="X1667" s="1"/>
      <c r="Y1667" s="1"/>
    </row>
    <row r="1668" spans="1:25">
      <c r="A1668" s="1"/>
      <c r="B1668" s="72"/>
      <c r="C1668" s="124"/>
      <c r="D1668" s="1"/>
      <c r="E1668" s="1"/>
      <c r="F1668" s="1"/>
      <c r="G1668" s="1"/>
      <c r="H1668" s="1"/>
      <c r="I1668" s="1"/>
      <c r="J1668" s="1"/>
      <c r="K1668" s="1"/>
      <c r="L1668" s="1"/>
      <c r="M1668" s="1"/>
      <c r="N1668" s="1"/>
      <c r="O1668" s="1"/>
      <c r="P1668" s="1"/>
      <c r="Q1668" s="1"/>
      <c r="R1668" s="1"/>
      <c r="S1668" s="1"/>
      <c r="T1668" s="1"/>
      <c r="U1668" s="1"/>
      <c r="V1668" s="1"/>
      <c r="W1668" s="1"/>
      <c r="X1668" s="1"/>
      <c r="Y1668" s="1"/>
    </row>
    <row r="1669" spans="1:25">
      <c r="A1669" s="1"/>
      <c r="B1669" s="72"/>
      <c r="C1669" s="124"/>
      <c r="D1669" s="1"/>
      <c r="E1669" s="1"/>
      <c r="F1669" s="1"/>
      <c r="G1669" s="1"/>
      <c r="H1669" s="1"/>
      <c r="I1669" s="1"/>
      <c r="J1669" s="1"/>
      <c r="K1669" s="1"/>
      <c r="L1669" s="1"/>
      <c r="M1669" s="1"/>
      <c r="N1669" s="1"/>
      <c r="O1669" s="1"/>
      <c r="P1669" s="1"/>
      <c r="Q1669" s="1"/>
      <c r="R1669" s="1"/>
      <c r="S1669" s="1"/>
      <c r="T1669" s="1"/>
      <c r="U1669" s="1"/>
      <c r="V1669" s="1"/>
      <c r="W1669" s="1"/>
      <c r="X1669" s="1"/>
      <c r="Y1669" s="1"/>
    </row>
    <row r="1670" spans="1:25">
      <c r="A1670" s="1"/>
      <c r="B1670" s="72"/>
      <c r="C1670" s="124"/>
      <c r="D1670" s="1"/>
      <c r="E1670" s="1"/>
      <c r="F1670" s="1"/>
      <c r="G1670" s="1"/>
      <c r="H1670" s="1"/>
      <c r="I1670" s="1"/>
      <c r="J1670" s="1"/>
      <c r="K1670" s="1"/>
      <c r="L1670" s="1"/>
      <c r="M1670" s="1"/>
      <c r="N1670" s="1"/>
      <c r="O1670" s="1"/>
      <c r="P1670" s="1"/>
      <c r="Q1670" s="1"/>
      <c r="R1670" s="1"/>
      <c r="S1670" s="1"/>
      <c r="T1670" s="1"/>
      <c r="U1670" s="1"/>
      <c r="V1670" s="1"/>
      <c r="W1670" s="1"/>
      <c r="X1670" s="1"/>
      <c r="Y1670" s="1"/>
    </row>
    <row r="1671" spans="1:25">
      <c r="A1671" s="1"/>
      <c r="B1671" s="72"/>
      <c r="C1671" s="124"/>
      <c r="D1671" s="1"/>
      <c r="E1671" s="1"/>
      <c r="F1671" s="1"/>
      <c r="G1671" s="1"/>
      <c r="H1671" s="1"/>
      <c r="I1671" s="1"/>
      <c r="J1671" s="1"/>
      <c r="K1671" s="1"/>
      <c r="L1671" s="1"/>
      <c r="M1671" s="1"/>
      <c r="N1671" s="1"/>
      <c r="O1671" s="1"/>
      <c r="P1671" s="1"/>
      <c r="Q1671" s="1"/>
      <c r="R1671" s="1"/>
      <c r="S1671" s="1"/>
      <c r="T1671" s="1"/>
      <c r="U1671" s="1"/>
      <c r="V1671" s="1"/>
      <c r="W1671" s="1"/>
      <c r="X1671" s="1"/>
      <c r="Y1671" s="1"/>
    </row>
    <row r="1672" spans="1:25">
      <c r="A1672" s="1"/>
      <c r="B1672" s="72"/>
      <c r="C1672" s="124"/>
      <c r="D1672" s="1"/>
      <c r="E1672" s="1"/>
      <c r="F1672" s="1"/>
      <c r="G1672" s="1"/>
      <c r="H1672" s="1"/>
      <c r="I1672" s="1"/>
      <c r="J1672" s="1"/>
      <c r="K1672" s="1"/>
      <c r="L1672" s="1"/>
      <c r="M1672" s="1"/>
      <c r="N1672" s="1"/>
      <c r="O1672" s="1"/>
      <c r="P1672" s="1"/>
      <c r="Q1672" s="1"/>
      <c r="R1672" s="1"/>
      <c r="S1672" s="1"/>
      <c r="T1672" s="1"/>
      <c r="U1672" s="1"/>
      <c r="V1672" s="1"/>
      <c r="W1672" s="1"/>
      <c r="X1672" s="1"/>
      <c r="Y1672" s="1"/>
    </row>
    <row r="1673" spans="1:25">
      <c r="A1673" s="1"/>
      <c r="B1673" s="72"/>
      <c r="C1673" s="124"/>
      <c r="D1673" s="1"/>
      <c r="E1673" s="1"/>
      <c r="F1673" s="1"/>
      <c r="G1673" s="1"/>
      <c r="H1673" s="1"/>
      <c r="I1673" s="1"/>
      <c r="J1673" s="1"/>
      <c r="K1673" s="1"/>
      <c r="L1673" s="1"/>
      <c r="M1673" s="1"/>
      <c r="N1673" s="1"/>
      <c r="O1673" s="1"/>
      <c r="P1673" s="1"/>
      <c r="Q1673" s="1"/>
      <c r="R1673" s="1"/>
      <c r="S1673" s="1"/>
      <c r="T1673" s="1"/>
      <c r="U1673" s="1"/>
      <c r="V1673" s="1"/>
      <c r="W1673" s="1"/>
      <c r="X1673" s="1"/>
      <c r="Y1673" s="1"/>
    </row>
    <row r="1674" spans="1:25">
      <c r="A1674" s="1"/>
      <c r="B1674" s="72"/>
      <c r="C1674" s="124"/>
      <c r="D1674" s="1"/>
      <c r="E1674" s="1"/>
      <c r="F1674" s="1"/>
      <c r="G1674" s="1"/>
      <c r="H1674" s="1"/>
      <c r="I1674" s="1"/>
      <c r="J1674" s="1"/>
      <c r="K1674" s="1"/>
      <c r="L1674" s="1"/>
      <c r="M1674" s="1"/>
      <c r="N1674" s="1"/>
      <c r="O1674" s="1"/>
      <c r="P1674" s="1"/>
      <c r="Q1674" s="1"/>
      <c r="R1674" s="1"/>
      <c r="S1674" s="1"/>
      <c r="T1674" s="1"/>
      <c r="U1674" s="1"/>
      <c r="V1674" s="1"/>
      <c r="W1674" s="1"/>
      <c r="X1674" s="1"/>
      <c r="Y1674" s="1"/>
    </row>
    <row r="1675" spans="1:25">
      <c r="A1675" s="1"/>
      <c r="B1675" s="72"/>
      <c r="C1675" s="124"/>
      <c r="D1675" s="1"/>
      <c r="E1675" s="1"/>
      <c r="F1675" s="1"/>
      <c r="G1675" s="1"/>
      <c r="H1675" s="1"/>
      <c r="I1675" s="1"/>
      <c r="J1675" s="1"/>
      <c r="K1675" s="1"/>
      <c r="L1675" s="1"/>
      <c r="M1675" s="1"/>
      <c r="N1675" s="1"/>
      <c r="O1675" s="1"/>
      <c r="P1675" s="1"/>
      <c r="Q1675" s="1"/>
      <c r="R1675" s="1"/>
      <c r="S1675" s="1"/>
      <c r="T1675" s="1"/>
      <c r="U1675" s="1"/>
      <c r="V1675" s="1"/>
      <c r="W1675" s="1"/>
      <c r="X1675" s="1"/>
      <c r="Y1675" s="1"/>
    </row>
    <row r="1676" spans="1:25">
      <c r="A1676" s="1"/>
      <c r="B1676" s="72"/>
      <c r="C1676" s="124"/>
      <c r="D1676" s="1"/>
      <c r="E1676" s="1"/>
      <c r="F1676" s="1"/>
      <c r="G1676" s="1"/>
      <c r="H1676" s="1"/>
      <c r="I1676" s="1"/>
      <c r="J1676" s="1"/>
      <c r="K1676" s="1"/>
      <c r="L1676" s="1"/>
      <c r="M1676" s="1"/>
      <c r="N1676" s="1"/>
      <c r="O1676" s="1"/>
      <c r="P1676" s="1"/>
      <c r="Q1676" s="1"/>
      <c r="R1676" s="1"/>
      <c r="S1676" s="1"/>
      <c r="T1676" s="1"/>
      <c r="U1676" s="1"/>
      <c r="V1676" s="1"/>
      <c r="W1676" s="1"/>
      <c r="X1676" s="1"/>
      <c r="Y1676" s="1"/>
    </row>
    <row r="1677" spans="1:25">
      <c r="A1677" s="1"/>
      <c r="B1677" s="72"/>
      <c r="C1677" s="124"/>
      <c r="D1677" s="1"/>
      <c r="E1677" s="1"/>
      <c r="F1677" s="1"/>
      <c r="G1677" s="1"/>
      <c r="H1677" s="1"/>
      <c r="I1677" s="1"/>
      <c r="J1677" s="1"/>
      <c r="K1677" s="1"/>
      <c r="L1677" s="1"/>
      <c r="M1677" s="1"/>
      <c r="N1677" s="1"/>
      <c r="O1677" s="1"/>
      <c r="P1677" s="1"/>
      <c r="Q1677" s="1"/>
      <c r="R1677" s="1"/>
      <c r="S1677" s="1"/>
      <c r="T1677" s="1"/>
      <c r="U1677" s="1"/>
      <c r="V1677" s="1"/>
      <c r="W1677" s="1"/>
      <c r="X1677" s="1"/>
      <c r="Y1677" s="1"/>
    </row>
    <row r="1678" spans="1:25">
      <c r="A1678" s="1"/>
      <c r="B1678" s="72"/>
      <c r="C1678" s="124"/>
      <c r="D1678" s="1"/>
      <c r="E1678" s="1"/>
      <c r="F1678" s="1"/>
      <c r="G1678" s="1"/>
      <c r="H1678" s="1"/>
      <c r="I1678" s="1"/>
      <c r="J1678" s="1"/>
      <c r="K1678" s="1"/>
      <c r="L1678" s="1"/>
      <c r="M1678" s="1"/>
      <c r="N1678" s="1"/>
      <c r="O1678" s="1"/>
      <c r="P1678" s="1"/>
      <c r="Q1678" s="1"/>
      <c r="R1678" s="1"/>
      <c r="S1678" s="1"/>
      <c r="T1678" s="1"/>
      <c r="U1678" s="1"/>
      <c r="V1678" s="1"/>
      <c r="W1678" s="1"/>
      <c r="X1678" s="1"/>
      <c r="Y1678" s="1"/>
    </row>
    <row r="1679" spans="1:25">
      <c r="A1679" s="1"/>
      <c r="B1679" s="72"/>
      <c r="C1679" s="124"/>
      <c r="D1679" s="1"/>
      <c r="E1679" s="1"/>
      <c r="F1679" s="1"/>
      <c r="G1679" s="1"/>
      <c r="H1679" s="1"/>
      <c r="I1679" s="1"/>
      <c r="J1679" s="1"/>
      <c r="K1679" s="1"/>
      <c r="L1679" s="1"/>
      <c r="M1679" s="1"/>
      <c r="N1679" s="1"/>
      <c r="O1679" s="1"/>
      <c r="P1679" s="1"/>
      <c r="Q1679" s="1"/>
      <c r="R1679" s="1"/>
      <c r="S1679" s="1"/>
      <c r="T1679" s="1"/>
      <c r="U1679" s="1"/>
      <c r="V1679" s="1"/>
      <c r="W1679" s="1"/>
      <c r="X1679" s="1"/>
      <c r="Y1679" s="1"/>
    </row>
    <row r="1680" spans="1:25">
      <c r="A1680" s="1"/>
      <c r="B1680" s="72"/>
      <c r="C1680" s="124"/>
      <c r="D1680" s="1"/>
      <c r="E1680" s="1"/>
      <c r="F1680" s="1"/>
      <c r="G1680" s="1"/>
      <c r="H1680" s="1"/>
      <c r="I1680" s="1"/>
      <c r="J1680" s="1"/>
      <c r="K1680" s="1"/>
      <c r="L1680" s="1"/>
      <c r="M1680" s="1"/>
      <c r="N1680" s="1"/>
      <c r="O1680" s="1"/>
      <c r="P1680" s="1"/>
      <c r="Q1680" s="1"/>
      <c r="R1680" s="1"/>
      <c r="S1680" s="1"/>
      <c r="T1680" s="1"/>
      <c r="U1680" s="1"/>
      <c r="V1680" s="1"/>
      <c r="W1680" s="1"/>
      <c r="X1680" s="1"/>
      <c r="Y1680" s="1"/>
    </row>
    <row r="1681" spans="1:25">
      <c r="A1681" s="1"/>
      <c r="B1681" s="72"/>
      <c r="C1681" s="124"/>
      <c r="D1681" s="1"/>
      <c r="E1681" s="1"/>
      <c r="F1681" s="1"/>
      <c r="G1681" s="1"/>
      <c r="H1681" s="1"/>
      <c r="I1681" s="1"/>
      <c r="J1681" s="1"/>
      <c r="K1681" s="1"/>
      <c r="L1681" s="1"/>
      <c r="M1681" s="1"/>
      <c r="N1681" s="1"/>
      <c r="O1681" s="1"/>
      <c r="P1681" s="1"/>
      <c r="Q1681" s="1"/>
      <c r="R1681" s="1"/>
      <c r="S1681" s="1"/>
      <c r="T1681" s="1"/>
      <c r="U1681" s="1"/>
      <c r="V1681" s="1"/>
      <c r="W1681" s="1"/>
      <c r="X1681" s="1"/>
      <c r="Y1681" s="1"/>
    </row>
    <row r="1682" spans="1:25">
      <c r="A1682" s="1"/>
      <c r="B1682" s="72"/>
      <c r="C1682" s="124"/>
      <c r="D1682" s="1"/>
      <c r="E1682" s="1"/>
      <c r="F1682" s="1"/>
      <c r="G1682" s="1"/>
      <c r="H1682" s="1"/>
      <c r="I1682" s="1"/>
      <c r="J1682" s="1"/>
      <c r="K1682" s="1"/>
      <c r="L1682" s="1"/>
      <c r="M1682" s="1"/>
      <c r="N1682" s="1"/>
      <c r="O1682" s="1"/>
      <c r="P1682" s="1"/>
      <c r="Q1682" s="1"/>
      <c r="R1682" s="1"/>
      <c r="S1682" s="1"/>
      <c r="T1682" s="1"/>
      <c r="U1682" s="1"/>
      <c r="V1682" s="1"/>
      <c r="W1682" s="1"/>
      <c r="X1682" s="1"/>
      <c r="Y1682" s="1"/>
    </row>
    <row r="1683" spans="1:25">
      <c r="A1683" s="1"/>
      <c r="B1683" s="72"/>
      <c r="C1683" s="124"/>
      <c r="D1683" s="1"/>
      <c r="E1683" s="1"/>
      <c r="F1683" s="1"/>
      <c r="G1683" s="1"/>
      <c r="H1683" s="1"/>
      <c r="I1683" s="1"/>
      <c r="J1683" s="1"/>
      <c r="K1683" s="1"/>
      <c r="L1683" s="1"/>
      <c r="M1683" s="1"/>
      <c r="N1683" s="1"/>
      <c r="O1683" s="1"/>
      <c r="P1683" s="1"/>
      <c r="Q1683" s="1"/>
      <c r="R1683" s="1"/>
      <c r="S1683" s="1"/>
      <c r="T1683" s="1"/>
      <c r="U1683" s="1"/>
      <c r="V1683" s="1"/>
      <c r="W1683" s="1"/>
      <c r="X1683" s="1"/>
      <c r="Y1683" s="1"/>
    </row>
    <row r="1684" spans="1:25">
      <c r="A1684" s="1"/>
      <c r="B1684" s="72"/>
      <c r="C1684" s="124"/>
      <c r="D1684" s="1"/>
      <c r="E1684" s="1"/>
      <c r="F1684" s="1"/>
      <c r="G1684" s="1"/>
      <c r="H1684" s="1"/>
      <c r="I1684" s="1"/>
      <c r="J1684" s="1"/>
      <c r="K1684" s="1"/>
      <c r="L1684" s="1"/>
      <c r="M1684" s="1"/>
      <c r="N1684" s="1"/>
      <c r="O1684" s="1"/>
      <c r="P1684" s="1"/>
      <c r="Q1684" s="1"/>
      <c r="R1684" s="1"/>
      <c r="S1684" s="1"/>
      <c r="T1684" s="1"/>
      <c r="U1684" s="1"/>
      <c r="V1684" s="1"/>
      <c r="W1684" s="1"/>
      <c r="X1684" s="1"/>
      <c r="Y1684" s="1"/>
    </row>
    <row r="1685" spans="1:25">
      <c r="A1685" s="1"/>
      <c r="B1685" s="72"/>
      <c r="C1685" s="124"/>
      <c r="D1685" s="1"/>
      <c r="E1685" s="1"/>
      <c r="F1685" s="1"/>
      <c r="G1685" s="1"/>
      <c r="H1685" s="1"/>
      <c r="I1685" s="1"/>
      <c r="J1685" s="1"/>
      <c r="K1685" s="1"/>
      <c r="L1685" s="1"/>
      <c r="M1685" s="1"/>
      <c r="N1685" s="1"/>
      <c r="O1685" s="1"/>
      <c r="P1685" s="1"/>
      <c r="Q1685" s="1"/>
      <c r="R1685" s="1"/>
      <c r="S1685" s="1"/>
      <c r="T1685" s="1"/>
      <c r="U1685" s="1"/>
      <c r="V1685" s="1"/>
      <c r="W1685" s="1"/>
      <c r="X1685" s="1"/>
      <c r="Y1685" s="1"/>
    </row>
    <row r="1686" spans="1:25">
      <c r="A1686" s="1"/>
      <c r="B1686" s="72"/>
      <c r="C1686" s="124"/>
      <c r="D1686" s="1"/>
      <c r="E1686" s="1"/>
      <c r="F1686" s="1"/>
      <c r="G1686" s="1"/>
      <c r="H1686" s="1"/>
      <c r="I1686" s="1"/>
      <c r="J1686" s="1"/>
      <c r="K1686" s="1"/>
      <c r="L1686" s="1"/>
      <c r="M1686" s="1"/>
      <c r="N1686" s="1"/>
      <c r="O1686" s="1"/>
      <c r="P1686" s="1"/>
      <c r="Q1686" s="1"/>
      <c r="R1686" s="1"/>
      <c r="S1686" s="1"/>
      <c r="T1686" s="1"/>
      <c r="U1686" s="1"/>
      <c r="V1686" s="1"/>
      <c r="W1686" s="1"/>
      <c r="X1686" s="1"/>
      <c r="Y1686" s="1"/>
    </row>
    <row r="1687" spans="1:25">
      <c r="A1687" s="1"/>
      <c r="B1687" s="72"/>
      <c r="C1687" s="124"/>
      <c r="D1687" s="1"/>
      <c r="E1687" s="1"/>
      <c r="F1687" s="1"/>
      <c r="G1687" s="1"/>
      <c r="H1687" s="1"/>
      <c r="I1687" s="1"/>
      <c r="J1687" s="1"/>
      <c r="K1687" s="1"/>
      <c r="L1687" s="1"/>
      <c r="M1687" s="1"/>
      <c r="N1687" s="1"/>
      <c r="O1687" s="1"/>
      <c r="P1687" s="1"/>
      <c r="Q1687" s="1"/>
      <c r="R1687" s="1"/>
      <c r="S1687" s="1"/>
      <c r="T1687" s="1"/>
      <c r="U1687" s="1"/>
      <c r="V1687" s="1"/>
      <c r="W1687" s="1"/>
      <c r="X1687" s="1"/>
      <c r="Y1687" s="1"/>
    </row>
    <row r="1688" spans="1:25">
      <c r="A1688" s="1"/>
      <c r="B1688" s="72"/>
      <c r="C1688" s="124"/>
      <c r="D1688" s="1"/>
      <c r="E1688" s="1"/>
      <c r="F1688" s="1"/>
      <c r="G1688" s="1"/>
      <c r="H1688" s="1"/>
      <c r="I1688" s="1"/>
      <c r="J1688" s="1"/>
      <c r="K1688" s="1"/>
      <c r="L1688" s="1"/>
      <c r="M1688" s="1"/>
      <c r="N1688" s="1"/>
      <c r="O1688" s="1"/>
      <c r="P1688" s="1"/>
      <c r="Q1688" s="1"/>
      <c r="R1688" s="1"/>
      <c r="S1688" s="1"/>
      <c r="T1688" s="1"/>
      <c r="U1688" s="1"/>
      <c r="V1688" s="1"/>
      <c r="W1688" s="1"/>
      <c r="X1688" s="1"/>
      <c r="Y1688" s="1"/>
    </row>
    <row r="1689" spans="1:25">
      <c r="A1689" s="1"/>
      <c r="B1689" s="72"/>
      <c r="C1689" s="124"/>
      <c r="D1689" s="1"/>
      <c r="E1689" s="1"/>
      <c r="F1689" s="1"/>
      <c r="G1689" s="1"/>
      <c r="H1689" s="1"/>
      <c r="I1689" s="1"/>
      <c r="J1689" s="1"/>
      <c r="K1689" s="1"/>
      <c r="L1689" s="1"/>
      <c r="M1689" s="1"/>
      <c r="N1689" s="1"/>
      <c r="O1689" s="1"/>
      <c r="P1689" s="1"/>
      <c r="Q1689" s="1"/>
      <c r="R1689" s="1"/>
      <c r="S1689" s="1"/>
      <c r="T1689" s="1"/>
      <c r="U1689" s="1"/>
      <c r="V1689" s="1"/>
      <c r="W1689" s="1"/>
      <c r="X1689" s="1"/>
      <c r="Y1689" s="1"/>
    </row>
    <row r="1690" spans="1:25">
      <c r="A1690" s="1"/>
      <c r="B1690" s="72"/>
      <c r="C1690" s="124"/>
      <c r="D1690" s="1"/>
      <c r="E1690" s="1"/>
      <c r="F1690" s="1"/>
      <c r="G1690" s="1"/>
      <c r="H1690" s="1"/>
      <c r="I1690" s="1"/>
      <c r="J1690" s="1"/>
      <c r="K1690" s="1"/>
      <c r="L1690" s="1"/>
      <c r="M1690" s="1"/>
      <c r="N1690" s="1"/>
      <c r="O1690" s="1"/>
      <c r="P1690" s="1"/>
      <c r="Q1690" s="1"/>
      <c r="R1690" s="1"/>
      <c r="S1690" s="1"/>
      <c r="T1690" s="1"/>
      <c r="U1690" s="1"/>
      <c r="V1690" s="1"/>
      <c r="W1690" s="1"/>
      <c r="X1690" s="1"/>
      <c r="Y1690" s="1"/>
    </row>
    <row r="1691" spans="1:25">
      <c r="A1691" s="1"/>
      <c r="B1691" s="72"/>
      <c r="C1691" s="124"/>
      <c r="D1691" s="1"/>
      <c r="E1691" s="1"/>
      <c r="F1691" s="1"/>
      <c r="G1691" s="1"/>
      <c r="H1691" s="1"/>
      <c r="I1691" s="1"/>
      <c r="J1691" s="1"/>
      <c r="K1691" s="1"/>
      <c r="L1691" s="1"/>
      <c r="M1691" s="1"/>
      <c r="N1691" s="1"/>
      <c r="O1691" s="1"/>
      <c r="P1691" s="1"/>
      <c r="Q1691" s="1"/>
      <c r="R1691" s="1"/>
      <c r="S1691" s="1"/>
      <c r="T1691" s="1"/>
      <c r="U1691" s="1"/>
      <c r="V1691" s="1"/>
      <c r="W1691" s="1"/>
      <c r="X1691" s="1"/>
      <c r="Y1691" s="1"/>
    </row>
    <row r="1692" spans="1:25">
      <c r="A1692" s="1"/>
      <c r="B1692" s="72"/>
      <c r="C1692" s="124"/>
      <c r="D1692" s="1"/>
      <c r="E1692" s="1"/>
      <c r="F1692" s="1"/>
      <c r="G1692" s="1"/>
      <c r="H1692" s="1"/>
      <c r="I1692" s="1"/>
      <c r="J1692" s="1"/>
      <c r="K1692" s="1"/>
      <c r="L1692" s="1"/>
      <c r="M1692" s="1"/>
      <c r="N1692" s="1"/>
      <c r="O1692" s="1"/>
      <c r="P1692" s="1"/>
      <c r="Q1692" s="1"/>
      <c r="R1692" s="1"/>
      <c r="S1692" s="1"/>
      <c r="T1692" s="1"/>
      <c r="U1692" s="1"/>
      <c r="V1692" s="1"/>
      <c r="W1692" s="1"/>
      <c r="X1692" s="1"/>
      <c r="Y1692" s="1"/>
    </row>
    <row r="1693" spans="1:25">
      <c r="A1693" s="1"/>
      <c r="B1693" s="72"/>
      <c r="C1693" s="124"/>
      <c r="D1693" s="1"/>
      <c r="E1693" s="1"/>
      <c r="F1693" s="1"/>
      <c r="G1693" s="1"/>
      <c r="H1693" s="1"/>
      <c r="I1693" s="1"/>
      <c r="J1693" s="1"/>
      <c r="K1693" s="1"/>
      <c r="L1693" s="1"/>
      <c r="M1693" s="1"/>
      <c r="N1693" s="1"/>
      <c r="O1693" s="1"/>
      <c r="P1693" s="1"/>
      <c r="Q1693" s="1"/>
      <c r="R1693" s="1"/>
      <c r="S1693" s="1"/>
      <c r="T1693" s="1"/>
      <c r="U1693" s="1"/>
      <c r="V1693" s="1"/>
      <c r="W1693" s="1"/>
      <c r="X1693" s="1"/>
      <c r="Y1693" s="1"/>
    </row>
    <row r="1694" spans="1:25">
      <c r="A1694" s="1"/>
      <c r="B1694" s="72"/>
      <c r="C1694" s="124"/>
      <c r="D1694" s="1"/>
      <c r="E1694" s="1"/>
      <c r="F1694" s="1"/>
      <c r="G1694" s="1"/>
      <c r="H1694" s="1"/>
      <c r="I1694" s="1"/>
      <c r="J1694" s="1"/>
      <c r="K1694" s="1"/>
      <c r="L1694" s="1"/>
      <c r="M1694" s="1"/>
      <c r="N1694" s="1"/>
      <c r="O1694" s="1"/>
      <c r="P1694" s="1"/>
      <c r="Q1694" s="1"/>
      <c r="R1694" s="1"/>
      <c r="S1694" s="1"/>
      <c r="T1694" s="1"/>
      <c r="U1694" s="1"/>
      <c r="V1694" s="1"/>
      <c r="W1694" s="1"/>
      <c r="X1694" s="1"/>
      <c r="Y1694" s="1"/>
    </row>
    <row r="1695" spans="1:25">
      <c r="A1695" s="1"/>
      <c r="B1695" s="72"/>
      <c r="C1695" s="124"/>
      <c r="D1695" s="1"/>
      <c r="E1695" s="1"/>
      <c r="F1695" s="1"/>
      <c r="G1695" s="1"/>
      <c r="H1695" s="1"/>
      <c r="I1695" s="1"/>
      <c r="J1695" s="1"/>
      <c r="K1695" s="1"/>
      <c r="L1695" s="1"/>
      <c r="M1695" s="1"/>
      <c r="N1695" s="1"/>
      <c r="O1695" s="1"/>
      <c r="P1695" s="1"/>
      <c r="Q1695" s="1"/>
      <c r="R1695" s="1"/>
      <c r="S1695" s="1"/>
      <c r="T1695" s="1"/>
      <c r="U1695" s="1"/>
      <c r="V1695" s="1"/>
      <c r="W1695" s="1"/>
      <c r="X1695" s="1"/>
      <c r="Y1695" s="1"/>
    </row>
    <row r="1696" spans="1:25">
      <c r="A1696" s="1"/>
      <c r="B1696" s="72"/>
      <c r="C1696" s="124"/>
      <c r="D1696" s="1"/>
      <c r="E1696" s="1"/>
      <c r="F1696" s="1"/>
      <c r="G1696" s="1"/>
      <c r="H1696" s="1"/>
      <c r="I1696" s="1"/>
      <c r="J1696" s="1"/>
      <c r="K1696" s="1"/>
      <c r="L1696" s="1"/>
      <c r="M1696" s="1"/>
      <c r="N1696" s="1"/>
      <c r="O1696" s="1"/>
      <c r="P1696" s="1"/>
      <c r="Q1696" s="1"/>
      <c r="R1696" s="1"/>
      <c r="S1696" s="1"/>
      <c r="T1696" s="1"/>
      <c r="U1696" s="1"/>
      <c r="V1696" s="1"/>
      <c r="W1696" s="1"/>
      <c r="X1696" s="1"/>
      <c r="Y1696" s="1"/>
    </row>
    <row r="1697" spans="1:25">
      <c r="A1697" s="1"/>
      <c r="B1697" s="72"/>
      <c r="C1697" s="124"/>
      <c r="D1697" s="1"/>
      <c r="E1697" s="1"/>
      <c r="F1697" s="1"/>
      <c r="G1697" s="1"/>
      <c r="H1697" s="1"/>
      <c r="I1697" s="1"/>
      <c r="J1697" s="1"/>
      <c r="K1697" s="1"/>
      <c r="L1697" s="1"/>
      <c r="M1697" s="1"/>
      <c r="N1697" s="1"/>
      <c r="O1697" s="1"/>
      <c r="P1697" s="1"/>
      <c r="Q1697" s="1"/>
      <c r="R1697" s="1"/>
      <c r="S1697" s="1"/>
      <c r="T1697" s="1"/>
      <c r="U1697" s="1"/>
      <c r="V1697" s="1"/>
      <c r="W1697" s="1"/>
      <c r="X1697" s="1"/>
      <c r="Y1697" s="1"/>
    </row>
    <row r="1698" spans="1:25">
      <c r="A1698" s="1"/>
      <c r="B1698" s="72"/>
      <c r="C1698" s="124"/>
      <c r="D1698" s="1"/>
      <c r="E1698" s="1"/>
      <c r="F1698" s="1"/>
      <c r="G1698" s="1"/>
      <c r="H1698" s="1"/>
      <c r="I1698" s="1"/>
      <c r="J1698" s="1"/>
      <c r="K1698" s="1"/>
      <c r="L1698" s="1"/>
      <c r="M1698" s="1"/>
      <c r="N1698" s="1"/>
      <c r="O1698" s="1"/>
      <c r="P1698" s="1"/>
      <c r="Q1698" s="1"/>
      <c r="R1698" s="1"/>
      <c r="S1698" s="1"/>
      <c r="T1698" s="1"/>
      <c r="U1698" s="1"/>
      <c r="V1698" s="1"/>
      <c r="W1698" s="1"/>
      <c r="X1698" s="1"/>
      <c r="Y1698" s="1"/>
    </row>
    <row r="1699" spans="1:25">
      <c r="A1699" s="1"/>
      <c r="B1699" s="72"/>
      <c r="C1699" s="124"/>
      <c r="D1699" s="1"/>
      <c r="E1699" s="1"/>
      <c r="F1699" s="1"/>
      <c r="G1699" s="1"/>
      <c r="H1699" s="1"/>
      <c r="I1699" s="1"/>
      <c r="J1699" s="1"/>
      <c r="K1699" s="1"/>
      <c r="L1699" s="1"/>
      <c r="M1699" s="1"/>
      <c r="N1699" s="1"/>
      <c r="O1699" s="1"/>
      <c r="P1699" s="1"/>
      <c r="Q1699" s="1"/>
      <c r="R1699" s="1"/>
      <c r="S1699" s="1"/>
      <c r="T1699" s="1"/>
      <c r="U1699" s="1"/>
      <c r="V1699" s="1"/>
      <c r="W1699" s="1"/>
      <c r="X1699" s="1"/>
      <c r="Y1699" s="1"/>
    </row>
    <row r="1700" spans="1:25">
      <c r="A1700" s="1"/>
      <c r="B1700" s="72"/>
      <c r="C1700" s="124"/>
      <c r="D1700" s="1"/>
      <c r="E1700" s="1"/>
      <c r="F1700" s="1"/>
      <c r="G1700" s="1"/>
      <c r="H1700" s="1"/>
      <c r="I1700" s="1"/>
      <c r="J1700" s="1"/>
      <c r="K1700" s="1"/>
      <c r="L1700" s="1"/>
      <c r="M1700" s="1"/>
      <c r="N1700" s="1"/>
      <c r="O1700" s="1"/>
      <c r="P1700" s="1"/>
      <c r="Q1700" s="1"/>
      <c r="R1700" s="1"/>
      <c r="S1700" s="1"/>
      <c r="T1700" s="1"/>
      <c r="U1700" s="1"/>
      <c r="V1700" s="1"/>
      <c r="W1700" s="1"/>
      <c r="X1700" s="1"/>
      <c r="Y1700" s="1"/>
    </row>
    <row r="1701" spans="1:25">
      <c r="A1701" s="1"/>
      <c r="B1701" s="72"/>
      <c r="C1701" s="124"/>
      <c r="D1701" s="1"/>
      <c r="E1701" s="1"/>
      <c r="F1701" s="1"/>
      <c r="G1701" s="1"/>
      <c r="H1701" s="1"/>
      <c r="I1701" s="1"/>
      <c r="J1701" s="1"/>
      <c r="K1701" s="1"/>
      <c r="L1701" s="1"/>
      <c r="M1701" s="1"/>
      <c r="N1701" s="1"/>
      <c r="O1701" s="1"/>
      <c r="P1701" s="1"/>
      <c r="Q1701" s="1"/>
      <c r="R1701" s="1"/>
      <c r="S1701" s="1"/>
      <c r="T1701" s="1"/>
      <c r="U1701" s="1"/>
      <c r="V1701" s="1"/>
      <c r="W1701" s="1"/>
      <c r="X1701" s="1"/>
      <c r="Y1701" s="1"/>
    </row>
    <row r="1702" spans="1:25">
      <c r="A1702" s="1"/>
      <c r="B1702" s="72"/>
      <c r="C1702" s="124"/>
      <c r="D1702" s="1"/>
      <c r="E1702" s="1"/>
      <c r="F1702" s="1"/>
      <c r="G1702" s="1"/>
      <c r="H1702" s="1"/>
      <c r="I1702" s="1"/>
      <c r="J1702" s="1"/>
      <c r="K1702" s="1"/>
      <c r="L1702" s="1"/>
      <c r="M1702" s="1"/>
      <c r="N1702" s="1"/>
      <c r="O1702" s="1"/>
      <c r="P1702" s="1"/>
      <c r="Q1702" s="1"/>
      <c r="R1702" s="1"/>
      <c r="S1702" s="1"/>
      <c r="T1702" s="1"/>
      <c r="U1702" s="1"/>
      <c r="V1702" s="1"/>
      <c r="W1702" s="1"/>
      <c r="X1702" s="1"/>
      <c r="Y1702" s="1"/>
    </row>
    <row r="1703" spans="1:25">
      <c r="A1703" s="1"/>
      <c r="B1703" s="72"/>
      <c r="C1703" s="124"/>
      <c r="D1703" s="1"/>
      <c r="E1703" s="1"/>
      <c r="F1703" s="1"/>
      <c r="G1703" s="1"/>
      <c r="H1703" s="1"/>
      <c r="I1703" s="1"/>
      <c r="J1703" s="1"/>
      <c r="K1703" s="1"/>
      <c r="L1703" s="1"/>
      <c r="M1703" s="1"/>
      <c r="N1703" s="1"/>
      <c r="O1703" s="1"/>
      <c r="P1703" s="1"/>
      <c r="Q1703" s="1"/>
      <c r="R1703" s="1"/>
      <c r="S1703" s="1"/>
      <c r="T1703" s="1"/>
      <c r="U1703" s="1"/>
      <c r="V1703" s="1"/>
      <c r="W1703" s="1"/>
      <c r="X1703" s="1"/>
      <c r="Y1703" s="1"/>
    </row>
    <row r="1704" spans="1:25">
      <c r="A1704" s="1"/>
      <c r="B1704" s="72"/>
      <c r="C1704" s="124"/>
      <c r="D1704" s="1"/>
      <c r="E1704" s="1"/>
      <c r="F1704" s="1"/>
      <c r="G1704" s="1"/>
      <c r="H1704" s="1"/>
      <c r="I1704" s="1"/>
      <c r="J1704" s="1"/>
      <c r="K1704" s="1"/>
      <c r="L1704" s="1"/>
      <c r="M1704" s="1"/>
      <c r="N1704" s="1"/>
      <c r="O1704" s="1"/>
      <c r="P1704" s="1"/>
      <c r="Q1704" s="1"/>
      <c r="R1704" s="1"/>
      <c r="S1704" s="1"/>
      <c r="T1704" s="1"/>
      <c r="U1704" s="1"/>
      <c r="V1704" s="1"/>
      <c r="W1704" s="1"/>
      <c r="X1704" s="1"/>
      <c r="Y1704" s="1"/>
    </row>
    <row r="1705" spans="1:25">
      <c r="A1705" s="1"/>
      <c r="B1705" s="72"/>
      <c r="C1705" s="124"/>
      <c r="D1705" s="1"/>
      <c r="E1705" s="1"/>
      <c r="F1705" s="1"/>
      <c r="G1705" s="1"/>
      <c r="H1705" s="1"/>
      <c r="I1705" s="1"/>
      <c r="J1705" s="1"/>
      <c r="K1705" s="1"/>
      <c r="L1705" s="1"/>
      <c r="M1705" s="1"/>
      <c r="N1705" s="1"/>
      <c r="O1705" s="1"/>
      <c r="P1705" s="1"/>
      <c r="Q1705" s="1"/>
      <c r="R1705" s="1"/>
      <c r="S1705" s="1"/>
      <c r="T1705" s="1"/>
      <c r="U1705" s="1"/>
      <c r="V1705" s="1"/>
      <c r="W1705" s="1"/>
      <c r="X1705" s="1"/>
      <c r="Y1705" s="1"/>
    </row>
    <row r="1706" spans="1:25">
      <c r="A1706" s="1"/>
      <c r="B1706" s="72"/>
      <c r="C1706" s="124"/>
      <c r="D1706" s="1"/>
      <c r="E1706" s="1"/>
      <c r="F1706" s="1"/>
      <c r="G1706" s="1"/>
      <c r="H1706" s="1"/>
      <c r="I1706" s="1"/>
      <c r="J1706" s="1"/>
      <c r="K1706" s="1"/>
      <c r="L1706" s="1"/>
      <c r="M1706" s="1"/>
      <c r="N1706" s="1"/>
      <c r="O1706" s="1"/>
      <c r="P1706" s="1"/>
      <c r="Q1706" s="1"/>
      <c r="R1706" s="1"/>
      <c r="S1706" s="1"/>
      <c r="T1706" s="1"/>
      <c r="U1706" s="1"/>
      <c r="V1706" s="1"/>
      <c r="W1706" s="1"/>
      <c r="X1706" s="1"/>
      <c r="Y1706" s="1"/>
    </row>
    <row r="1707" spans="1:25">
      <c r="A1707" s="1"/>
      <c r="B1707" s="72"/>
      <c r="C1707" s="124"/>
      <c r="D1707" s="1"/>
      <c r="E1707" s="1"/>
      <c r="F1707" s="1"/>
      <c r="G1707" s="1"/>
      <c r="H1707" s="1"/>
      <c r="I1707" s="1"/>
      <c r="J1707" s="1"/>
      <c r="K1707" s="1"/>
      <c r="L1707" s="1"/>
      <c r="M1707" s="1"/>
      <c r="N1707" s="1"/>
      <c r="O1707" s="1"/>
      <c r="P1707" s="1"/>
      <c r="Q1707" s="1"/>
      <c r="R1707" s="1"/>
      <c r="S1707" s="1"/>
      <c r="T1707" s="1"/>
      <c r="U1707" s="1"/>
      <c r="V1707" s="1"/>
      <c r="W1707" s="1"/>
      <c r="X1707" s="1"/>
      <c r="Y1707" s="1"/>
    </row>
    <row r="1708" spans="1:25">
      <c r="A1708" s="1"/>
      <c r="B1708" s="72"/>
      <c r="C1708" s="124"/>
      <c r="D1708" s="1"/>
      <c r="E1708" s="1"/>
      <c r="F1708" s="1"/>
      <c r="G1708" s="1"/>
      <c r="H1708" s="1"/>
      <c r="I1708" s="1"/>
      <c r="J1708" s="1"/>
      <c r="K1708" s="1"/>
      <c r="L1708" s="1"/>
      <c r="M1708" s="1"/>
      <c r="N1708" s="1"/>
      <c r="O1708" s="1"/>
      <c r="P1708" s="1"/>
      <c r="Q1708" s="1"/>
      <c r="R1708" s="1"/>
      <c r="S1708" s="1"/>
      <c r="T1708" s="1"/>
      <c r="U1708" s="1"/>
      <c r="V1708" s="1"/>
      <c r="W1708" s="1"/>
      <c r="X1708" s="1"/>
      <c r="Y1708" s="1"/>
    </row>
    <row r="1709" spans="1:25">
      <c r="A1709" s="1"/>
      <c r="B1709" s="72"/>
      <c r="C1709" s="124"/>
      <c r="D1709" s="1"/>
      <c r="E1709" s="1"/>
      <c r="F1709" s="1"/>
      <c r="G1709" s="1"/>
      <c r="H1709" s="1"/>
      <c r="I1709" s="1"/>
      <c r="J1709" s="1"/>
      <c r="K1709" s="1"/>
      <c r="L1709" s="1"/>
      <c r="M1709" s="1"/>
      <c r="N1709" s="1"/>
      <c r="O1709" s="1"/>
      <c r="P1709" s="1"/>
      <c r="Q1709" s="1"/>
      <c r="R1709" s="1"/>
      <c r="S1709" s="1"/>
      <c r="T1709" s="1"/>
      <c r="U1709" s="1"/>
      <c r="V1709" s="1"/>
      <c r="W1709" s="1"/>
      <c r="X1709" s="1"/>
      <c r="Y1709" s="1"/>
    </row>
    <row r="1710" spans="1:25">
      <c r="A1710" s="1"/>
      <c r="B1710" s="72"/>
      <c r="C1710" s="124"/>
      <c r="D1710" s="1"/>
      <c r="E1710" s="1"/>
      <c r="F1710" s="1"/>
      <c r="G1710" s="1"/>
      <c r="H1710" s="1"/>
      <c r="I1710" s="1"/>
      <c r="J1710" s="1"/>
      <c r="K1710" s="1"/>
      <c r="L1710" s="1"/>
      <c r="M1710" s="1"/>
      <c r="N1710" s="1"/>
      <c r="O1710" s="1"/>
      <c r="P1710" s="1"/>
      <c r="Q1710" s="1"/>
      <c r="R1710" s="1"/>
      <c r="S1710" s="1"/>
      <c r="T1710" s="1"/>
      <c r="U1710" s="1"/>
      <c r="V1710" s="1"/>
      <c r="W1710" s="1"/>
      <c r="X1710" s="1"/>
      <c r="Y1710" s="1"/>
    </row>
    <row r="1711" spans="1:25">
      <c r="A1711" s="1"/>
      <c r="B1711" s="72"/>
      <c r="C1711" s="124"/>
      <c r="D1711" s="1"/>
      <c r="E1711" s="1"/>
      <c r="F1711" s="1"/>
      <c r="G1711" s="1"/>
      <c r="H1711" s="1"/>
      <c r="I1711" s="1"/>
      <c r="J1711" s="1"/>
      <c r="K1711" s="1"/>
      <c r="L1711" s="1"/>
      <c r="M1711" s="1"/>
      <c r="N1711" s="1"/>
      <c r="O1711" s="1"/>
      <c r="P1711" s="1"/>
      <c r="Q1711" s="1"/>
      <c r="R1711" s="1"/>
      <c r="S1711" s="1"/>
      <c r="T1711" s="1"/>
      <c r="U1711" s="1"/>
      <c r="V1711" s="1"/>
      <c r="W1711" s="1"/>
      <c r="X1711" s="1"/>
      <c r="Y1711" s="1"/>
    </row>
    <row r="1712" spans="1:25">
      <c r="A1712" s="1"/>
      <c r="B1712" s="72"/>
      <c r="C1712" s="124"/>
      <c r="D1712" s="1"/>
      <c r="E1712" s="1"/>
      <c r="F1712" s="1"/>
      <c r="G1712" s="1"/>
      <c r="H1712" s="1"/>
      <c r="I1712" s="1"/>
      <c r="J1712" s="1"/>
      <c r="K1712" s="1"/>
      <c r="L1712" s="1"/>
      <c r="M1712" s="1"/>
      <c r="N1712" s="1"/>
      <c r="O1712" s="1"/>
      <c r="P1712" s="1"/>
      <c r="Q1712" s="1"/>
      <c r="R1712" s="1"/>
      <c r="S1712" s="1"/>
      <c r="T1712" s="1"/>
      <c r="U1712" s="1"/>
      <c r="V1712" s="1"/>
      <c r="W1712" s="1"/>
      <c r="X1712" s="1"/>
      <c r="Y1712" s="1"/>
    </row>
    <row r="1713" spans="1:25">
      <c r="A1713" s="1"/>
      <c r="B1713" s="72"/>
      <c r="C1713" s="124"/>
      <c r="D1713" s="1"/>
      <c r="E1713" s="1"/>
      <c r="F1713" s="1"/>
      <c r="G1713" s="1"/>
      <c r="H1713" s="1"/>
      <c r="I1713" s="1"/>
      <c r="J1713" s="1"/>
      <c r="K1713" s="1"/>
      <c r="L1713" s="1"/>
      <c r="M1713" s="1"/>
      <c r="N1713" s="1"/>
      <c r="O1713" s="1"/>
      <c r="P1713" s="1"/>
      <c r="Q1713" s="1"/>
      <c r="R1713" s="1"/>
      <c r="S1713" s="1"/>
      <c r="T1713" s="1"/>
      <c r="U1713" s="1"/>
      <c r="V1713" s="1"/>
      <c r="W1713" s="1"/>
      <c r="X1713" s="1"/>
      <c r="Y1713" s="1"/>
    </row>
    <row r="1714" spans="1:25">
      <c r="A1714" s="1"/>
      <c r="B1714" s="72"/>
      <c r="C1714" s="124"/>
      <c r="D1714" s="1"/>
      <c r="E1714" s="1"/>
      <c r="F1714" s="1"/>
      <c r="G1714" s="1"/>
      <c r="H1714" s="1"/>
      <c r="I1714" s="1"/>
      <c r="J1714" s="1"/>
      <c r="K1714" s="1"/>
      <c r="L1714" s="1"/>
      <c r="M1714" s="1"/>
      <c r="N1714" s="1"/>
      <c r="O1714" s="1"/>
      <c r="P1714" s="1"/>
      <c r="Q1714" s="1"/>
      <c r="R1714" s="1"/>
      <c r="S1714" s="1"/>
      <c r="T1714" s="1"/>
      <c r="U1714" s="1"/>
      <c r="V1714" s="1"/>
      <c r="W1714" s="1"/>
      <c r="X1714" s="1"/>
      <c r="Y1714" s="1"/>
    </row>
    <row r="1715" spans="1:25">
      <c r="A1715" s="1"/>
      <c r="B1715" s="72"/>
      <c r="C1715" s="124"/>
      <c r="D1715" s="1"/>
      <c r="E1715" s="1"/>
      <c r="F1715" s="1"/>
      <c r="G1715" s="1"/>
      <c r="H1715" s="1"/>
      <c r="I1715" s="1"/>
      <c r="J1715" s="1"/>
      <c r="K1715" s="1"/>
      <c r="L1715" s="1"/>
      <c r="M1715" s="1"/>
      <c r="N1715" s="1"/>
      <c r="O1715" s="1"/>
      <c r="P1715" s="1"/>
      <c r="Q1715" s="1"/>
      <c r="R1715" s="1"/>
      <c r="S1715" s="1"/>
      <c r="T1715" s="1"/>
      <c r="U1715" s="1"/>
      <c r="V1715" s="1"/>
      <c r="W1715" s="1"/>
      <c r="X1715" s="1"/>
      <c r="Y1715" s="1"/>
    </row>
    <row r="1716" spans="1:25">
      <c r="A1716" s="1"/>
      <c r="B1716" s="72"/>
      <c r="C1716" s="124"/>
      <c r="D1716" s="1"/>
      <c r="E1716" s="1"/>
      <c r="F1716" s="1"/>
      <c r="G1716" s="1"/>
      <c r="H1716" s="1"/>
      <c r="I1716" s="1"/>
      <c r="J1716" s="1"/>
      <c r="K1716" s="1"/>
      <c r="L1716" s="1"/>
      <c r="M1716" s="1"/>
      <c r="N1716" s="1"/>
      <c r="O1716" s="1"/>
      <c r="P1716" s="1"/>
      <c r="Q1716" s="1"/>
      <c r="R1716" s="1"/>
      <c r="S1716" s="1"/>
      <c r="T1716" s="1"/>
      <c r="U1716" s="1"/>
      <c r="V1716" s="1"/>
      <c r="W1716" s="1"/>
      <c r="X1716" s="1"/>
      <c r="Y1716" s="1"/>
    </row>
    <row r="1717" spans="1:25">
      <c r="A1717" s="1"/>
      <c r="B1717" s="72"/>
      <c r="C1717" s="124"/>
      <c r="D1717" s="1"/>
      <c r="E1717" s="1"/>
      <c r="F1717" s="1"/>
      <c r="G1717" s="1"/>
      <c r="H1717" s="1"/>
      <c r="I1717" s="1"/>
      <c r="J1717" s="1"/>
      <c r="K1717" s="1"/>
      <c r="L1717" s="1"/>
      <c r="M1717" s="1"/>
      <c r="N1717" s="1"/>
      <c r="O1717" s="1"/>
      <c r="P1717" s="1"/>
      <c r="Q1717" s="1"/>
      <c r="R1717" s="1"/>
      <c r="S1717" s="1"/>
      <c r="T1717" s="1"/>
      <c r="U1717" s="1"/>
      <c r="V1717" s="1"/>
      <c r="W1717" s="1"/>
      <c r="X1717" s="1"/>
      <c r="Y1717" s="1"/>
    </row>
    <row r="1718" spans="1:25">
      <c r="A1718" s="1"/>
      <c r="B1718" s="72"/>
      <c r="C1718" s="124"/>
      <c r="D1718" s="1"/>
      <c r="E1718" s="1"/>
      <c r="F1718" s="1"/>
      <c r="G1718" s="1"/>
      <c r="H1718" s="1"/>
      <c r="I1718" s="1"/>
      <c r="J1718" s="1"/>
      <c r="K1718" s="1"/>
      <c r="L1718" s="1"/>
      <c r="M1718" s="1"/>
      <c r="N1718" s="1"/>
      <c r="O1718" s="1"/>
      <c r="P1718" s="1"/>
      <c r="Q1718" s="1"/>
      <c r="R1718" s="1"/>
      <c r="S1718" s="1"/>
      <c r="T1718" s="1"/>
      <c r="U1718" s="1"/>
      <c r="V1718" s="1"/>
      <c r="W1718" s="1"/>
      <c r="X1718" s="1"/>
      <c r="Y1718" s="1"/>
    </row>
    <row r="1719" spans="1:25">
      <c r="A1719" s="1"/>
      <c r="B1719" s="72"/>
      <c r="C1719" s="124"/>
      <c r="D1719" s="1"/>
      <c r="E1719" s="1"/>
      <c r="F1719" s="1"/>
      <c r="G1719" s="1"/>
      <c r="H1719" s="1"/>
      <c r="I1719" s="1"/>
      <c r="J1719" s="1"/>
      <c r="K1719" s="1"/>
      <c r="L1719" s="1"/>
      <c r="M1719" s="1"/>
      <c r="N1719" s="1"/>
      <c r="O1719" s="1"/>
      <c r="P1719" s="1"/>
      <c r="Q1719" s="1"/>
      <c r="R1719" s="1"/>
      <c r="S1719" s="1"/>
      <c r="T1719" s="1"/>
      <c r="U1719" s="1"/>
      <c r="V1719" s="1"/>
      <c r="W1719" s="1"/>
      <c r="X1719" s="1"/>
      <c r="Y1719" s="1"/>
    </row>
    <row r="1720" spans="1:25">
      <c r="A1720" s="1"/>
      <c r="B1720" s="72"/>
      <c r="C1720" s="124"/>
      <c r="D1720" s="1"/>
      <c r="E1720" s="1"/>
      <c r="F1720" s="1"/>
      <c r="G1720" s="1"/>
      <c r="H1720" s="1"/>
      <c r="I1720" s="1"/>
      <c r="J1720" s="1"/>
      <c r="K1720" s="1"/>
      <c r="L1720" s="1"/>
      <c r="M1720" s="1"/>
      <c r="N1720" s="1"/>
      <c r="O1720" s="1"/>
      <c r="P1720" s="1"/>
      <c r="Q1720" s="1"/>
      <c r="R1720" s="1"/>
      <c r="S1720" s="1"/>
      <c r="T1720" s="1"/>
      <c r="U1720" s="1"/>
      <c r="V1720" s="1"/>
      <c r="W1720" s="1"/>
      <c r="X1720" s="1"/>
      <c r="Y1720" s="1"/>
    </row>
    <row r="1721" spans="1:25">
      <c r="A1721" s="1"/>
      <c r="B1721" s="72"/>
      <c r="C1721" s="124"/>
      <c r="D1721" s="1"/>
      <c r="E1721" s="1"/>
      <c r="F1721" s="1"/>
      <c r="G1721" s="1"/>
      <c r="H1721" s="1"/>
      <c r="I1721" s="1"/>
      <c r="J1721" s="1"/>
      <c r="K1721" s="1"/>
      <c r="L1721" s="1"/>
      <c r="M1721" s="1"/>
      <c r="N1721" s="1"/>
      <c r="O1721" s="1"/>
      <c r="P1721" s="1"/>
      <c r="Q1721" s="1"/>
      <c r="R1721" s="1"/>
      <c r="S1721" s="1"/>
      <c r="T1721" s="1"/>
      <c r="U1721" s="1"/>
      <c r="V1721" s="1"/>
      <c r="W1721" s="1"/>
      <c r="X1721" s="1"/>
      <c r="Y1721" s="1"/>
    </row>
    <row r="1722" spans="1:25">
      <c r="A1722" s="1"/>
      <c r="B1722" s="72"/>
      <c r="C1722" s="124"/>
      <c r="D1722" s="1"/>
      <c r="E1722" s="1"/>
      <c r="F1722" s="1"/>
      <c r="G1722" s="1"/>
      <c r="H1722" s="1"/>
      <c r="I1722" s="1"/>
      <c r="J1722" s="1"/>
      <c r="K1722" s="1"/>
      <c r="L1722" s="1"/>
      <c r="M1722" s="1"/>
      <c r="N1722" s="1"/>
      <c r="O1722" s="1"/>
      <c r="P1722" s="1"/>
      <c r="Q1722" s="1"/>
      <c r="R1722" s="1"/>
      <c r="S1722" s="1"/>
      <c r="T1722" s="1"/>
      <c r="U1722" s="1"/>
      <c r="V1722" s="1"/>
      <c r="W1722" s="1"/>
      <c r="X1722" s="1"/>
      <c r="Y1722" s="1"/>
    </row>
    <row r="1723" spans="1:25">
      <c r="A1723" s="1"/>
      <c r="B1723" s="72"/>
      <c r="C1723" s="124"/>
      <c r="D1723" s="1"/>
      <c r="E1723" s="1"/>
      <c r="F1723" s="1"/>
      <c r="G1723" s="1"/>
      <c r="H1723" s="1"/>
      <c r="I1723" s="1"/>
      <c r="J1723" s="1"/>
      <c r="K1723" s="1"/>
      <c r="L1723" s="1"/>
      <c r="M1723" s="1"/>
      <c r="N1723" s="1"/>
      <c r="O1723" s="1"/>
      <c r="P1723" s="1"/>
      <c r="Q1723" s="1"/>
      <c r="R1723" s="1"/>
      <c r="S1723" s="1"/>
      <c r="T1723" s="1"/>
      <c r="U1723" s="1"/>
      <c r="V1723" s="1"/>
      <c r="W1723" s="1"/>
      <c r="X1723" s="1"/>
      <c r="Y1723" s="1"/>
    </row>
    <row r="1724" spans="1:25">
      <c r="A1724" s="1"/>
      <c r="B1724" s="72"/>
      <c r="C1724" s="124"/>
      <c r="D1724" s="1"/>
      <c r="E1724" s="1"/>
      <c r="F1724" s="1"/>
      <c r="G1724" s="1"/>
      <c r="H1724" s="1"/>
      <c r="I1724" s="1"/>
      <c r="J1724" s="1"/>
      <c r="K1724" s="1"/>
      <c r="L1724" s="1"/>
      <c r="M1724" s="1"/>
      <c r="N1724" s="1"/>
      <c r="O1724" s="1"/>
      <c r="P1724" s="1"/>
      <c r="Q1724" s="1"/>
      <c r="R1724" s="1"/>
      <c r="S1724" s="1"/>
      <c r="T1724" s="1"/>
      <c r="U1724" s="1"/>
      <c r="V1724" s="1"/>
      <c r="W1724" s="1"/>
      <c r="X1724" s="1"/>
      <c r="Y1724" s="1"/>
    </row>
    <row r="1725" spans="1:25">
      <c r="A1725" s="1"/>
      <c r="B1725" s="72"/>
      <c r="C1725" s="124"/>
      <c r="D1725" s="1"/>
      <c r="E1725" s="1"/>
      <c r="F1725" s="1"/>
      <c r="G1725" s="1"/>
      <c r="H1725" s="1"/>
      <c r="I1725" s="1"/>
      <c r="J1725" s="1"/>
      <c r="K1725" s="1"/>
      <c r="L1725" s="1"/>
      <c r="M1725" s="1"/>
      <c r="N1725" s="1"/>
      <c r="O1725" s="1"/>
      <c r="P1725" s="1"/>
      <c r="Q1725" s="1"/>
      <c r="R1725" s="1"/>
      <c r="S1725" s="1"/>
      <c r="T1725" s="1"/>
      <c r="U1725" s="1"/>
      <c r="V1725" s="1"/>
      <c r="W1725" s="1"/>
      <c r="X1725" s="1"/>
      <c r="Y1725" s="1"/>
    </row>
    <row r="1726" spans="1:25">
      <c r="A1726" s="1"/>
      <c r="B1726" s="72"/>
      <c r="C1726" s="124"/>
      <c r="D1726" s="1"/>
      <c r="E1726" s="1"/>
      <c r="F1726" s="1"/>
      <c r="G1726" s="1"/>
      <c r="H1726" s="1"/>
      <c r="I1726" s="1"/>
      <c r="J1726" s="1"/>
      <c r="K1726" s="1"/>
      <c r="L1726" s="1"/>
      <c r="M1726" s="1"/>
      <c r="N1726" s="1"/>
      <c r="O1726" s="1"/>
      <c r="P1726" s="1"/>
      <c r="Q1726" s="1"/>
      <c r="R1726" s="1"/>
      <c r="S1726" s="1"/>
      <c r="T1726" s="1"/>
      <c r="U1726" s="1"/>
      <c r="V1726" s="1"/>
      <c r="W1726" s="1"/>
      <c r="X1726" s="1"/>
      <c r="Y1726" s="1"/>
    </row>
    <row r="1727" spans="1:25">
      <c r="A1727" s="1"/>
      <c r="B1727" s="72"/>
      <c r="C1727" s="124"/>
      <c r="D1727" s="1"/>
      <c r="E1727" s="1"/>
      <c r="F1727" s="1"/>
      <c r="G1727" s="1"/>
      <c r="H1727" s="1"/>
      <c r="I1727" s="1"/>
      <c r="J1727" s="1"/>
      <c r="K1727" s="1"/>
      <c r="L1727" s="1"/>
      <c r="M1727" s="1"/>
      <c r="N1727" s="1"/>
      <c r="O1727" s="1"/>
      <c r="P1727" s="1"/>
      <c r="Q1727" s="1"/>
      <c r="R1727" s="1"/>
      <c r="S1727" s="1"/>
      <c r="T1727" s="1"/>
      <c r="U1727" s="1"/>
      <c r="V1727" s="1"/>
      <c r="W1727" s="1"/>
      <c r="X1727" s="1"/>
      <c r="Y1727" s="1"/>
    </row>
    <row r="1728" spans="1:25">
      <c r="A1728" s="1"/>
      <c r="B1728" s="72"/>
      <c r="C1728" s="124"/>
      <c r="D1728" s="1"/>
      <c r="E1728" s="1"/>
      <c r="F1728" s="1"/>
      <c r="G1728" s="1"/>
      <c r="H1728" s="1"/>
      <c r="I1728" s="1"/>
      <c r="J1728" s="1"/>
      <c r="K1728" s="1"/>
      <c r="L1728" s="1"/>
      <c r="M1728" s="1"/>
      <c r="N1728" s="1"/>
      <c r="O1728" s="1"/>
      <c r="P1728" s="1"/>
      <c r="Q1728" s="1"/>
      <c r="R1728" s="1"/>
      <c r="S1728" s="1"/>
      <c r="T1728" s="1"/>
      <c r="U1728" s="1"/>
      <c r="V1728" s="1"/>
      <c r="W1728" s="1"/>
      <c r="X1728" s="1"/>
      <c r="Y1728" s="1"/>
    </row>
    <row r="1729" spans="1:25">
      <c r="A1729" s="1"/>
      <c r="B1729" s="72"/>
      <c r="C1729" s="124"/>
      <c r="D1729" s="1"/>
      <c r="E1729" s="1"/>
      <c r="F1729" s="1"/>
      <c r="G1729" s="1"/>
      <c r="H1729" s="1"/>
      <c r="I1729" s="1"/>
      <c r="J1729" s="1"/>
      <c r="K1729" s="1"/>
      <c r="L1729" s="1"/>
      <c r="M1729" s="1"/>
      <c r="N1729" s="1"/>
      <c r="O1729" s="1"/>
      <c r="P1729" s="1"/>
      <c r="Q1729" s="1"/>
      <c r="R1729" s="1"/>
      <c r="S1729" s="1"/>
      <c r="T1729" s="1"/>
      <c r="U1729" s="1"/>
      <c r="V1729" s="1"/>
      <c r="W1729" s="1"/>
      <c r="X1729" s="1"/>
      <c r="Y1729" s="1"/>
    </row>
    <row r="1730" spans="1:25">
      <c r="A1730" s="1"/>
      <c r="B1730" s="72"/>
      <c r="C1730" s="124"/>
      <c r="D1730" s="1"/>
      <c r="E1730" s="1"/>
      <c r="F1730" s="1"/>
      <c r="G1730" s="1"/>
      <c r="H1730" s="1"/>
      <c r="I1730" s="1"/>
      <c r="J1730" s="1"/>
      <c r="K1730" s="1"/>
      <c r="L1730" s="1"/>
      <c r="M1730" s="1"/>
      <c r="N1730" s="1"/>
      <c r="O1730" s="1"/>
      <c r="P1730" s="1"/>
      <c r="Q1730" s="1"/>
      <c r="R1730" s="1"/>
      <c r="S1730" s="1"/>
      <c r="T1730" s="1"/>
      <c r="U1730" s="1"/>
      <c r="V1730" s="1"/>
      <c r="W1730" s="1"/>
      <c r="X1730" s="1"/>
      <c r="Y1730" s="1"/>
    </row>
    <row r="1731" spans="1:25">
      <c r="A1731" s="1"/>
      <c r="B1731" s="72"/>
      <c r="C1731" s="124"/>
      <c r="D1731" s="1"/>
      <c r="E1731" s="1"/>
      <c r="F1731" s="1"/>
      <c r="G1731" s="1"/>
      <c r="H1731" s="1"/>
      <c r="I1731" s="1"/>
      <c r="J1731" s="1"/>
      <c r="K1731" s="1"/>
      <c r="L1731" s="1"/>
      <c r="M1731" s="1"/>
      <c r="N1731" s="1"/>
      <c r="O1731" s="1"/>
      <c r="P1731" s="1"/>
      <c r="Q1731" s="1"/>
      <c r="R1731" s="1"/>
      <c r="S1731" s="1"/>
      <c r="T1731" s="1"/>
      <c r="U1731" s="1"/>
      <c r="V1731" s="1"/>
      <c r="W1731" s="1"/>
      <c r="X1731" s="1"/>
      <c r="Y1731" s="1"/>
    </row>
    <row r="1732" spans="1:25">
      <c r="A1732" s="1"/>
      <c r="B1732" s="72"/>
      <c r="C1732" s="124"/>
      <c r="D1732" s="1"/>
      <c r="E1732" s="1"/>
      <c r="F1732" s="1"/>
      <c r="G1732" s="1"/>
      <c r="H1732" s="1"/>
      <c r="I1732" s="1"/>
      <c r="J1732" s="1"/>
      <c r="K1732" s="1"/>
      <c r="L1732" s="1"/>
      <c r="M1732" s="1"/>
      <c r="N1732" s="1"/>
      <c r="O1732" s="1"/>
      <c r="P1732" s="1"/>
      <c r="Q1732" s="1"/>
      <c r="R1732" s="1"/>
      <c r="S1732" s="1"/>
      <c r="T1732" s="1"/>
      <c r="U1732" s="1"/>
      <c r="V1732" s="1"/>
      <c r="W1732" s="1"/>
      <c r="X1732" s="1"/>
      <c r="Y1732" s="1"/>
    </row>
    <row r="1733" spans="1:25">
      <c r="A1733" s="1"/>
      <c r="B1733" s="72"/>
      <c r="C1733" s="124"/>
      <c r="D1733" s="1"/>
      <c r="E1733" s="1"/>
      <c r="F1733" s="1"/>
      <c r="G1733" s="1"/>
      <c r="H1733" s="1"/>
      <c r="I1733" s="1"/>
      <c r="J1733" s="1"/>
      <c r="K1733" s="1"/>
      <c r="L1733" s="1"/>
      <c r="M1733" s="1"/>
      <c r="N1733" s="1"/>
      <c r="O1733" s="1"/>
      <c r="P1733" s="1"/>
      <c r="Q1733" s="1"/>
      <c r="R1733" s="1"/>
      <c r="S1733" s="1"/>
      <c r="T1733" s="1"/>
      <c r="U1733" s="1"/>
      <c r="V1733" s="1"/>
      <c r="W1733" s="1"/>
      <c r="X1733" s="1"/>
      <c r="Y1733" s="1"/>
    </row>
  </sheetData>
  <phoneticPr fontId="0" type="noConversion"/>
  <printOptions horizontalCentered="1" verticalCentered="1"/>
  <pageMargins left="0.78740157480314998" right="0.78740157480314998" top="0.98425196850393704" bottom="0.98425196850393704" header="0.511811023622047" footer="0.511811023622047"/>
  <pageSetup scale="61" orientation="portrait"/>
  <headerFooter alignWithMargins="0">
    <oddFooter>&amp;C&amp;D&amp;T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39:F78"/>
  <sheetViews>
    <sheetView topLeftCell="A2" zoomScaleNormal="100" workbookViewId="0">
      <selection activeCell="O14" sqref="O14"/>
    </sheetView>
  </sheetViews>
  <sheetFormatPr baseColWidth="10" defaultColWidth="8.7109375" defaultRowHeight="16"/>
  <sheetData>
    <row r="39" spans="1:6" ht="23">
      <c r="A39" s="46"/>
      <c r="F39" s="47" t="s">
        <v>152</v>
      </c>
    </row>
    <row r="40" spans="1:6" ht="20">
      <c r="F40" s="48" t="s">
        <v>433</v>
      </c>
    </row>
    <row r="42" spans="1:6" ht="18">
      <c r="A42" s="49" t="s">
        <v>153</v>
      </c>
    </row>
    <row r="43" spans="1:6" ht="18">
      <c r="A43" s="49" t="s">
        <v>328</v>
      </c>
    </row>
    <row r="44" spans="1:6" ht="18">
      <c r="A44" s="49" t="s">
        <v>22</v>
      </c>
    </row>
    <row r="45" spans="1:6" ht="18">
      <c r="A45" s="49" t="s">
        <v>310</v>
      </c>
    </row>
    <row r="46" spans="1:6" ht="18">
      <c r="A46" s="49"/>
    </row>
    <row r="47" spans="1:6">
      <c r="A47" s="126" t="s">
        <v>154</v>
      </c>
    </row>
    <row r="48" spans="1:6">
      <c r="A48" s="126" t="s">
        <v>327</v>
      </c>
    </row>
    <row r="49" spans="1:1">
      <c r="A49" s="126"/>
    </row>
    <row r="50" spans="1:1">
      <c r="A50" s="126" t="s">
        <v>21</v>
      </c>
    </row>
    <row r="51" spans="1:1">
      <c r="A51" s="11" t="s">
        <v>23</v>
      </c>
    </row>
    <row r="52" spans="1:1">
      <c r="A52" s="11" t="s">
        <v>24</v>
      </c>
    </row>
    <row r="53" spans="1:1">
      <c r="A53" s="11" t="s">
        <v>317</v>
      </c>
    </row>
    <row r="54" spans="1:1">
      <c r="A54" s="11"/>
    </row>
    <row r="55" spans="1:1">
      <c r="A55" s="11" t="s">
        <v>27</v>
      </c>
    </row>
    <row r="56" spans="1:1">
      <c r="A56" s="11" t="s">
        <v>30</v>
      </c>
    </row>
    <row r="57" spans="1:1">
      <c r="A57" s="11" t="s">
        <v>31</v>
      </c>
    </row>
    <row r="58" spans="1:1">
      <c r="A58" s="11" t="s">
        <v>25</v>
      </c>
    </row>
    <row r="59" spans="1:1">
      <c r="A59" s="11" t="s">
        <v>26</v>
      </c>
    </row>
    <row r="60" spans="1:1">
      <c r="A60" s="11"/>
    </row>
    <row r="61" spans="1:1">
      <c r="A61" s="126" t="s">
        <v>321</v>
      </c>
    </row>
    <row r="62" spans="1:1">
      <c r="A62" s="11" t="s">
        <v>19</v>
      </c>
    </row>
    <row r="63" spans="1:1">
      <c r="A63" s="11" t="s">
        <v>318</v>
      </c>
    </row>
    <row r="64" spans="1:1">
      <c r="A64" s="11" t="s">
        <v>322</v>
      </c>
    </row>
    <row r="65" spans="1:1">
      <c r="A65" s="11" t="s">
        <v>32</v>
      </c>
    </row>
    <row r="66" spans="1:1">
      <c r="A66" s="11" t="s">
        <v>20</v>
      </c>
    </row>
    <row r="67" spans="1:1">
      <c r="A67" s="11" t="s">
        <v>33</v>
      </c>
    </row>
    <row r="68" spans="1:1">
      <c r="A68" s="11" t="s">
        <v>34</v>
      </c>
    </row>
    <row r="69" spans="1:1">
      <c r="A69" s="11" t="s">
        <v>319</v>
      </c>
    </row>
    <row r="70" spans="1:1">
      <c r="A70" s="11"/>
    </row>
    <row r="71" spans="1:1">
      <c r="A71" s="11" t="s">
        <v>28</v>
      </c>
    </row>
    <row r="72" spans="1:1">
      <c r="A72" s="11" t="s">
        <v>29</v>
      </c>
    </row>
    <row r="73" spans="1:1">
      <c r="A73" s="11" t="s">
        <v>320</v>
      </c>
    </row>
    <row r="74" spans="1:1">
      <c r="A74" s="11"/>
    </row>
    <row r="75" spans="1:1">
      <c r="A75" s="11" t="s">
        <v>229</v>
      </c>
    </row>
    <row r="76" spans="1:1">
      <c r="A76" s="11"/>
    </row>
    <row r="77" spans="1:1">
      <c r="A77" s="11"/>
    </row>
    <row r="78" spans="1:1">
      <c r="A78" s="11"/>
    </row>
  </sheetData>
  <phoneticPr fontId="0" type="noConversion"/>
  <pageMargins left="0.75" right="0.75" top="1" bottom="1" header="0.5" footer="0.5"/>
  <pageSetup scale="55" orientation="portrait" verticalDpi="96"/>
  <headerFooter alignWithMargins="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39:F78"/>
  <sheetViews>
    <sheetView zoomScaleNormal="100" workbookViewId="0">
      <selection activeCell="P17" sqref="P17"/>
    </sheetView>
  </sheetViews>
  <sheetFormatPr baseColWidth="10" defaultColWidth="8.7109375" defaultRowHeight="16"/>
  <sheetData>
    <row r="39" spans="1:6" ht="23">
      <c r="A39" s="46"/>
      <c r="F39" s="47" t="s">
        <v>371</v>
      </c>
    </row>
    <row r="40" spans="1:6" ht="20">
      <c r="F40" s="48" t="s">
        <v>432</v>
      </c>
    </row>
    <row r="42" spans="1:6" ht="18">
      <c r="A42" s="49" t="s">
        <v>372</v>
      </c>
    </row>
    <row r="43" spans="1:6" ht="18">
      <c r="A43" s="49" t="s">
        <v>373</v>
      </c>
    </row>
    <row r="44" spans="1:6" ht="18">
      <c r="A44" s="49" t="s">
        <v>22</v>
      </c>
    </row>
    <row r="45" spans="1:6" ht="18">
      <c r="A45" s="49" t="s">
        <v>310</v>
      </c>
    </row>
    <row r="46" spans="1:6" ht="18">
      <c r="A46" s="49"/>
    </row>
    <row r="47" spans="1:6">
      <c r="A47" s="126" t="s">
        <v>154</v>
      </c>
    </row>
    <row r="48" spans="1:6">
      <c r="A48" s="126" t="s">
        <v>327</v>
      </c>
    </row>
    <row r="49" spans="1:1">
      <c r="A49" s="126"/>
    </row>
    <row r="50" spans="1:1">
      <c r="A50" s="126" t="s">
        <v>21</v>
      </c>
    </row>
    <row r="51" spans="1:1">
      <c r="A51" s="11" t="s">
        <v>1</v>
      </c>
    </row>
    <row r="52" spans="1:1">
      <c r="A52" s="11" t="s">
        <v>24</v>
      </c>
    </row>
    <row r="53" spans="1:1">
      <c r="A53" s="11" t="s">
        <v>317</v>
      </c>
    </row>
    <row r="54" spans="1:1">
      <c r="A54" s="11"/>
    </row>
    <row r="55" spans="1:1">
      <c r="A55" s="11" t="s">
        <v>27</v>
      </c>
    </row>
    <row r="56" spans="1:1">
      <c r="A56" s="11" t="s">
        <v>30</v>
      </c>
    </row>
    <row r="57" spans="1:1">
      <c r="A57" s="11" t="s">
        <v>31</v>
      </c>
    </row>
    <row r="58" spans="1:1">
      <c r="A58" s="11" t="s">
        <v>25</v>
      </c>
    </row>
    <row r="59" spans="1:1">
      <c r="A59" s="11" t="s">
        <v>26</v>
      </c>
    </row>
    <row r="60" spans="1:1">
      <c r="A60" s="11"/>
    </row>
    <row r="61" spans="1:1">
      <c r="A61" s="126" t="s">
        <v>321</v>
      </c>
    </row>
    <row r="62" spans="1:1">
      <c r="A62" s="11" t="s">
        <v>19</v>
      </c>
    </row>
    <row r="63" spans="1:1">
      <c r="A63" s="11" t="s">
        <v>318</v>
      </c>
    </row>
    <row r="64" spans="1:1">
      <c r="A64" s="11" t="s">
        <v>322</v>
      </c>
    </row>
    <row r="65" spans="1:1">
      <c r="A65" s="11" t="s">
        <v>32</v>
      </c>
    </row>
    <row r="66" spans="1:1">
      <c r="A66" s="11" t="s">
        <v>20</v>
      </c>
    </row>
    <row r="67" spans="1:1">
      <c r="A67" s="11" t="s">
        <v>33</v>
      </c>
    </row>
    <row r="68" spans="1:1">
      <c r="A68" s="11" t="s">
        <v>34</v>
      </c>
    </row>
    <row r="69" spans="1:1">
      <c r="A69" s="11" t="s">
        <v>319</v>
      </c>
    </row>
    <row r="70" spans="1:1">
      <c r="A70" s="11"/>
    </row>
    <row r="71" spans="1:1">
      <c r="A71" s="11" t="s">
        <v>28</v>
      </c>
    </row>
    <row r="72" spans="1:1">
      <c r="A72" s="11" t="s">
        <v>29</v>
      </c>
    </row>
    <row r="73" spans="1:1">
      <c r="A73" s="11" t="s">
        <v>320</v>
      </c>
    </row>
    <row r="74" spans="1:1">
      <c r="A74" s="11"/>
    </row>
    <row r="75" spans="1:1">
      <c r="A75" s="11" t="s">
        <v>229</v>
      </c>
    </row>
    <row r="76" spans="1:1">
      <c r="A76" s="11"/>
    </row>
    <row r="77" spans="1:1">
      <c r="A77" s="11"/>
    </row>
    <row r="78" spans="1:1">
      <c r="A78" s="11"/>
    </row>
  </sheetData>
  <pageMargins left="0.75" right="0.75" top="1" bottom="1" header="0.5" footer="0.5"/>
  <pageSetup scale="55" orientation="portrait" verticalDpi="96"/>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21"/>
  <sheetViews>
    <sheetView workbookViewId="0">
      <selection activeCell="C28" sqref="C28"/>
    </sheetView>
  </sheetViews>
  <sheetFormatPr baseColWidth="10" defaultColWidth="8.7109375" defaultRowHeight="16"/>
  <cols>
    <col min="1" max="1" width="11.85546875" customWidth="1"/>
    <col min="2" max="2" width="12" customWidth="1"/>
    <col min="3" max="3" width="9.7109375" style="13" customWidth="1"/>
    <col min="4" max="4" width="11.28515625" style="13" customWidth="1"/>
    <col min="5" max="5" width="9.5703125" style="13" customWidth="1"/>
    <col min="6" max="6" width="10.28515625" style="13" customWidth="1"/>
  </cols>
  <sheetData>
    <row r="1" spans="1:6">
      <c r="A1" s="61"/>
      <c r="B1" s="61"/>
      <c r="C1" s="62"/>
      <c r="D1" s="62"/>
      <c r="E1" s="62"/>
      <c r="F1" s="62"/>
    </row>
    <row r="2" spans="1:6">
      <c r="A2" s="221" t="s">
        <v>206</v>
      </c>
      <c r="B2" s="225"/>
      <c r="C2" s="225"/>
      <c r="D2" s="225"/>
      <c r="E2" s="225"/>
      <c r="F2" s="226"/>
    </row>
    <row r="3" spans="1:6">
      <c r="A3" s="63"/>
      <c r="B3" s="63"/>
      <c r="C3" s="64"/>
      <c r="D3" s="64"/>
      <c r="E3" s="64"/>
      <c r="F3" s="64"/>
    </row>
    <row r="4" spans="1:6" ht="29">
      <c r="A4" s="38" t="s">
        <v>207</v>
      </c>
      <c r="B4" s="38" t="s">
        <v>93</v>
      </c>
      <c r="C4" s="38" t="s">
        <v>208</v>
      </c>
      <c r="D4" s="38" t="s">
        <v>209</v>
      </c>
      <c r="E4" s="38" t="s">
        <v>210</v>
      </c>
      <c r="F4" s="38" t="s">
        <v>211</v>
      </c>
    </row>
    <row r="5" spans="1:6">
      <c r="A5" s="39" t="s">
        <v>49</v>
      </c>
      <c r="B5" s="39" t="s">
        <v>50</v>
      </c>
      <c r="C5" s="39" t="s">
        <v>51</v>
      </c>
      <c r="D5" s="39" t="s">
        <v>53</v>
      </c>
      <c r="E5" s="39" t="s">
        <v>54</v>
      </c>
      <c r="F5" s="39" t="s">
        <v>56</v>
      </c>
    </row>
    <row r="6" spans="1:6" ht="19.5" customHeight="1">
      <c r="A6" s="128" t="s">
        <v>78</v>
      </c>
      <c r="B6" s="129">
        <f>397900*0.5</f>
        <v>198950</v>
      </c>
      <c r="C6" s="130">
        <v>0.30525395903626079</v>
      </c>
      <c r="D6" s="130">
        <v>0.18965073017149756</v>
      </c>
      <c r="E6" s="130">
        <v>0.30265953252424393</v>
      </c>
      <c r="F6" s="130">
        <v>0.20243577826799777</v>
      </c>
    </row>
    <row r="7" spans="1:6">
      <c r="A7" s="62" t="s">
        <v>79</v>
      </c>
      <c r="B7" s="129">
        <f>397900*0.4</f>
        <v>159160</v>
      </c>
      <c r="C7" s="130">
        <v>0.22127796933902991</v>
      </c>
      <c r="D7" s="130">
        <v>0.14009004775069112</v>
      </c>
      <c r="E7" s="130">
        <v>0.35761454134204573</v>
      </c>
      <c r="F7" s="130">
        <v>0.27891646644885648</v>
      </c>
    </row>
    <row r="8" spans="1:6">
      <c r="A8" s="62" t="s">
        <v>83</v>
      </c>
      <c r="B8" s="129">
        <f>397900*0.09</f>
        <v>35811</v>
      </c>
      <c r="C8" s="130">
        <v>0.16157522548937478</v>
      </c>
      <c r="D8" s="130">
        <v>8.0313088157270118E-2</v>
      </c>
      <c r="E8" s="130">
        <v>0.397461718466393</v>
      </c>
      <c r="F8" s="130">
        <v>0.45244129457429277</v>
      </c>
    </row>
    <row r="9" spans="1:6">
      <c r="A9" s="62" t="s">
        <v>212</v>
      </c>
      <c r="B9" s="129">
        <f>397900*0.009</f>
        <v>3581.1</v>
      </c>
      <c r="C9" s="130">
        <v>0.12020775739297984</v>
      </c>
      <c r="D9" s="130">
        <v>5.0554298958420611E-2</v>
      </c>
      <c r="E9" s="130">
        <v>0.4264231660662926</v>
      </c>
      <c r="F9" s="130">
        <v>0.65413755549970687</v>
      </c>
    </row>
    <row r="10" spans="1:6">
      <c r="A10" s="62" t="s">
        <v>213</v>
      </c>
      <c r="B10" s="129">
        <f>397900*0.001</f>
        <v>397.90000000000003</v>
      </c>
      <c r="C10" s="130">
        <v>8.0422216637346056E-2</v>
      </c>
      <c r="D10" s="130">
        <v>3.1414928373963306E-2</v>
      </c>
      <c r="E10" s="130">
        <v>0.33174164362905251</v>
      </c>
      <c r="F10" s="130">
        <v>0.94621764262377472</v>
      </c>
    </row>
    <row r="11" spans="1:6" ht="9" customHeight="1">
      <c r="A11" s="63"/>
      <c r="B11" s="63"/>
      <c r="C11" s="64"/>
      <c r="D11" s="64"/>
      <c r="E11" s="64"/>
      <c r="F11" s="64"/>
    </row>
    <row r="12" spans="1:6">
      <c r="A12" s="36" t="s">
        <v>223</v>
      </c>
      <c r="D12" s="36"/>
    </row>
    <row r="13" spans="1:6">
      <c r="A13" s="36" t="s">
        <v>214</v>
      </c>
      <c r="D13" s="36"/>
    </row>
    <row r="14" spans="1:6">
      <c r="A14" s="36" t="s">
        <v>215</v>
      </c>
    </row>
    <row r="15" spans="1:6">
      <c r="A15" s="36" t="s">
        <v>216</v>
      </c>
    </row>
    <row r="16" spans="1:6">
      <c r="A16" s="36" t="s">
        <v>217</v>
      </c>
    </row>
    <row r="17" spans="1:4">
      <c r="A17" s="36" t="s">
        <v>218</v>
      </c>
    </row>
    <row r="18" spans="1:4">
      <c r="A18" s="36" t="s">
        <v>219</v>
      </c>
    </row>
    <row r="19" spans="1:4">
      <c r="A19" s="36" t="s">
        <v>220</v>
      </c>
      <c r="B19" s="37"/>
    </row>
    <row r="20" spans="1:4">
      <c r="A20" s="36" t="s">
        <v>221</v>
      </c>
      <c r="D20" s="37"/>
    </row>
    <row r="21" spans="1:4">
      <c r="A21" s="36" t="s">
        <v>222</v>
      </c>
    </row>
  </sheetData>
  <mergeCells count="1">
    <mergeCell ref="A2:F2"/>
  </mergeCells>
  <phoneticPr fontId="0" type="noConversion"/>
  <pageMargins left="0.75" right="0.75" top="1" bottom="1" header="0.5" footer="0.5"/>
  <pageSetup orientation="portrait" verticalDpi="1200"/>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T1739"/>
  <sheetViews>
    <sheetView topLeftCell="A96" zoomScale="120" zoomScaleNormal="120" workbookViewId="0">
      <selection activeCell="A113" sqref="A113:D113"/>
    </sheetView>
  </sheetViews>
  <sheetFormatPr baseColWidth="10" defaultColWidth="8.85546875" defaultRowHeight="13"/>
  <cols>
    <col min="1" max="3" width="5.28515625" style="2" customWidth="1"/>
    <col min="4" max="4" width="5.7109375" style="2" customWidth="1"/>
    <col min="5" max="86" width="5.28515625" style="2" customWidth="1"/>
    <col min="87" max="16384" width="8.85546875" style="2"/>
  </cols>
  <sheetData>
    <row r="1" spans="1:20" ht="9.75" customHeight="1">
      <c r="A1" s="1"/>
      <c r="B1" s="1"/>
      <c r="C1" s="1"/>
      <c r="D1" s="1"/>
      <c r="E1" s="1"/>
      <c r="F1" s="1"/>
      <c r="G1" s="1"/>
      <c r="H1" s="1"/>
      <c r="I1" s="1"/>
      <c r="J1" s="1"/>
      <c r="K1" s="1"/>
      <c r="L1" s="1"/>
      <c r="M1" s="1"/>
      <c r="N1" s="1"/>
      <c r="O1" s="1"/>
      <c r="P1" s="1"/>
      <c r="Q1" s="1"/>
      <c r="R1" s="1"/>
      <c r="S1" s="1"/>
      <c r="T1" s="1"/>
    </row>
    <row r="2" spans="1:20" ht="9.75" customHeight="1">
      <c r="A2" s="1"/>
      <c r="B2" s="1"/>
      <c r="C2" s="1"/>
      <c r="D2" s="1"/>
      <c r="E2" s="1"/>
      <c r="F2" s="1"/>
      <c r="G2" s="1"/>
      <c r="H2" s="1"/>
      <c r="I2" s="1"/>
      <c r="J2" s="1"/>
      <c r="K2" s="1"/>
      <c r="L2" s="1"/>
      <c r="M2" s="1"/>
      <c r="N2" s="1"/>
      <c r="O2" s="1"/>
      <c r="P2" s="1"/>
      <c r="Q2" s="1"/>
      <c r="R2" s="1"/>
      <c r="S2" s="1"/>
      <c r="T2" s="1"/>
    </row>
    <row r="3" spans="1:20" ht="9.75" customHeight="1">
      <c r="A3" s="1"/>
      <c r="B3" s="1" t="s">
        <v>250</v>
      </c>
      <c r="C3" s="1" t="s">
        <v>251</v>
      </c>
      <c r="D3" s="1" t="s">
        <v>252</v>
      </c>
      <c r="E3" s="1"/>
      <c r="F3" s="1"/>
      <c r="G3" s="1"/>
      <c r="H3" s="1"/>
      <c r="I3" s="1"/>
      <c r="J3" s="1"/>
      <c r="K3" s="1"/>
      <c r="L3" s="1"/>
      <c r="M3" s="1"/>
      <c r="N3" s="1"/>
      <c r="O3" s="1"/>
      <c r="P3" s="1"/>
      <c r="Q3" s="1"/>
      <c r="R3" s="1"/>
      <c r="S3" s="1"/>
      <c r="T3" s="1"/>
    </row>
    <row r="4" spans="1:20" ht="9.75" customHeight="1">
      <c r="A4" s="1">
        <v>1913</v>
      </c>
      <c r="B4" s="1">
        <f>0.01*'Table A1'!D6</f>
        <v>0.17960041861867687</v>
      </c>
      <c r="C4" s="1">
        <f>0.01*'Table A2'!D6</f>
        <v>0.17960041861867684</v>
      </c>
      <c r="D4" s="1">
        <f>0.01*'Table A3'!D6</f>
        <v>0.17960041861867684</v>
      </c>
      <c r="E4" s="1"/>
      <c r="F4" s="1"/>
      <c r="G4" s="1"/>
      <c r="H4" s="1"/>
      <c r="I4" s="1"/>
      <c r="J4" s="1"/>
      <c r="K4" s="1"/>
      <c r="L4" s="1"/>
      <c r="M4" s="1"/>
      <c r="N4" s="1"/>
      <c r="O4" s="1"/>
      <c r="P4" s="1"/>
      <c r="Q4" s="1"/>
      <c r="R4" s="1"/>
      <c r="S4" s="1"/>
      <c r="T4" s="1"/>
    </row>
    <row r="5" spans="1:20" ht="9.75" customHeight="1">
      <c r="A5" s="1">
        <v>1914</v>
      </c>
      <c r="B5" s="1">
        <f>0.01*'Table A1'!D7</f>
        <v>0.1815794105921632</v>
      </c>
      <c r="C5" s="1">
        <f>0.01*'Table A2'!D7</f>
        <v>0.1815794105921632</v>
      </c>
      <c r="D5" s="1">
        <f>0.01*'Table A3'!D7</f>
        <v>0.1815794105921632</v>
      </c>
      <c r="E5" s="1"/>
      <c r="F5" s="1"/>
      <c r="G5" s="1"/>
      <c r="H5" s="1"/>
      <c r="I5" s="1"/>
      <c r="J5" s="1"/>
      <c r="K5" s="1"/>
      <c r="L5" s="1"/>
      <c r="M5" s="1"/>
      <c r="N5" s="1"/>
      <c r="O5" s="1"/>
      <c r="P5" s="1"/>
      <c r="Q5" s="1"/>
      <c r="R5" s="1"/>
      <c r="S5" s="1"/>
      <c r="T5" s="1"/>
    </row>
    <row r="6" spans="1:20" ht="9.75" customHeight="1">
      <c r="A6" s="1">
        <v>1915</v>
      </c>
      <c r="B6" s="1">
        <f>0.01*'Table A1'!D8</f>
        <v>0.17577725000000002</v>
      </c>
      <c r="C6" s="1">
        <f>0.01*'Table A2'!D8</f>
        <v>0.1757772211527503</v>
      </c>
      <c r="D6" s="1">
        <f>0.01*'Table A3'!D8</f>
        <v>0.1757772211527503</v>
      </c>
      <c r="E6" s="1"/>
      <c r="F6" s="1"/>
      <c r="G6" s="1"/>
      <c r="H6" s="1"/>
      <c r="I6" s="1"/>
      <c r="J6" s="1"/>
      <c r="K6" s="1"/>
      <c r="L6" s="1"/>
      <c r="M6" s="1"/>
      <c r="N6" s="1"/>
      <c r="O6" s="1"/>
      <c r="P6" s="1"/>
      <c r="Q6" s="1"/>
      <c r="R6" s="1"/>
      <c r="S6" s="1"/>
      <c r="T6" s="1"/>
    </row>
    <row r="7" spans="1:20" ht="9.75" customHeight="1">
      <c r="A7" s="1">
        <v>1916</v>
      </c>
      <c r="B7" s="1">
        <f>0.01*'Table A1'!D9</f>
        <v>0.18573066775406247</v>
      </c>
      <c r="C7" s="1">
        <f>0.01*'Table A2'!D9</f>
        <v>0.18889374566570749</v>
      </c>
      <c r="D7" s="1">
        <f>0.01*'Table A3'!D9</f>
        <v>0.19310755788605957</v>
      </c>
      <c r="E7" s="1"/>
      <c r="F7" s="1"/>
      <c r="G7" s="1"/>
      <c r="H7" s="1"/>
      <c r="I7" s="1"/>
      <c r="J7" s="1"/>
      <c r="K7" s="1"/>
      <c r="L7" s="1"/>
      <c r="M7" s="1"/>
      <c r="N7" s="1"/>
      <c r="O7" s="1"/>
      <c r="P7" s="1"/>
      <c r="Q7" s="1"/>
      <c r="R7" s="1"/>
      <c r="S7" s="1"/>
      <c r="T7" s="1"/>
    </row>
    <row r="8" spans="1:20" ht="9.75" customHeight="1">
      <c r="A8" s="1">
        <v>1917</v>
      </c>
      <c r="B8" s="1">
        <f>0.01*'Table A1'!D10</f>
        <v>0.17599487458195232</v>
      </c>
      <c r="C8" s="1">
        <f>0.01*'Table A2'!D10</f>
        <v>0.1771949595194828</v>
      </c>
      <c r="D8" s="1">
        <f>0.01*'Table A3'!D10</f>
        <v>0.17737148100278474</v>
      </c>
      <c r="E8" s="1"/>
      <c r="F8" s="1"/>
      <c r="G8" s="1"/>
      <c r="H8" s="1"/>
      <c r="I8" s="1"/>
      <c r="J8" s="1"/>
      <c r="K8" s="1"/>
      <c r="L8" s="1"/>
      <c r="M8" s="1"/>
      <c r="N8" s="1"/>
      <c r="O8" s="1"/>
      <c r="P8" s="1"/>
      <c r="Q8" s="1"/>
      <c r="R8" s="1"/>
      <c r="S8" s="1"/>
      <c r="T8" s="1"/>
    </row>
    <row r="9" spans="1:20" ht="9.75" customHeight="1">
      <c r="A9" s="1">
        <v>1918</v>
      </c>
      <c r="B9" s="1">
        <f>0.01*'Table A1'!D11</f>
        <v>0.15883220435548376</v>
      </c>
      <c r="C9" s="1">
        <f>0.01*'Table A2'!D11</f>
        <v>0.15986705670687723</v>
      </c>
      <c r="D9" s="1">
        <f>0.01*'Table A3'!D11</f>
        <v>0.15961472661607251</v>
      </c>
      <c r="E9" s="1"/>
      <c r="F9" s="1"/>
      <c r="G9" s="1"/>
      <c r="H9" s="1"/>
      <c r="I9" s="1"/>
      <c r="J9" s="1"/>
      <c r="K9" s="1"/>
      <c r="L9" s="1"/>
      <c r="M9" s="1"/>
      <c r="N9" s="1"/>
      <c r="O9" s="1"/>
      <c r="P9" s="1"/>
      <c r="Q9" s="1"/>
      <c r="R9" s="1"/>
      <c r="S9" s="1"/>
      <c r="T9" s="1"/>
    </row>
    <row r="10" spans="1:20" ht="9.75" customHeight="1">
      <c r="A10" s="1">
        <v>1919</v>
      </c>
      <c r="B10" s="1">
        <f>0.01*'Table A1'!D12</f>
        <v>0.15867414854522685</v>
      </c>
      <c r="C10" s="1">
        <f>0.01*'Table A2'!D12</f>
        <v>0.16154283363586541</v>
      </c>
      <c r="D10" s="1">
        <f>0.01*'Table A3'!D12</f>
        <v>0.16410778328022629</v>
      </c>
      <c r="E10" s="1"/>
      <c r="F10" s="1"/>
      <c r="G10" s="1"/>
      <c r="H10" s="1"/>
      <c r="I10" s="1"/>
      <c r="J10" s="1"/>
      <c r="K10" s="1"/>
      <c r="L10" s="1"/>
      <c r="M10" s="1"/>
      <c r="N10" s="1"/>
      <c r="O10" s="1"/>
      <c r="P10" s="1"/>
      <c r="Q10" s="1"/>
      <c r="R10" s="1"/>
      <c r="S10" s="1"/>
      <c r="T10" s="1"/>
    </row>
    <row r="11" spans="1:20" ht="9.75" customHeight="1">
      <c r="A11" s="1">
        <v>1920</v>
      </c>
      <c r="B11" s="1">
        <f>0.01*'Table A1'!D13</f>
        <v>0.14459042055439386</v>
      </c>
      <c r="C11" s="1">
        <f>0.01*'Table A2'!D13</f>
        <v>0.14677641724981247</v>
      </c>
      <c r="D11" s="1">
        <f>0.01*'Table A3'!D13</f>
        <v>0.14829819366320032</v>
      </c>
      <c r="E11" s="1"/>
      <c r="F11" s="1"/>
      <c r="G11" s="1"/>
      <c r="H11" s="1"/>
      <c r="I11" s="1"/>
      <c r="J11" s="1"/>
      <c r="K11" s="1"/>
      <c r="L11" s="1"/>
      <c r="M11" s="1"/>
      <c r="N11" s="1"/>
      <c r="O11" s="1"/>
      <c r="P11" s="1"/>
      <c r="Q11" s="1"/>
      <c r="R11" s="1"/>
      <c r="S11" s="1"/>
      <c r="T11" s="1"/>
    </row>
    <row r="12" spans="1:20" ht="9.75" customHeight="1">
      <c r="A12" s="1">
        <v>1921</v>
      </c>
      <c r="B12" s="1">
        <f>0.01*'Table A1'!D14</f>
        <v>0.15472929986471554</v>
      </c>
      <c r="C12" s="1">
        <f>0.01*'Table A2'!D14</f>
        <v>0.15617163349565791</v>
      </c>
      <c r="D12" s="1">
        <f>0.01*'Table A3'!D14</f>
        <v>0.15637915884632855</v>
      </c>
      <c r="E12" s="1"/>
      <c r="F12" s="1"/>
      <c r="G12" s="1"/>
      <c r="H12" s="1"/>
      <c r="I12" s="1"/>
      <c r="J12" s="1"/>
      <c r="K12" s="1"/>
      <c r="L12" s="1"/>
      <c r="M12" s="1"/>
      <c r="N12" s="1"/>
      <c r="O12" s="1"/>
      <c r="P12" s="1"/>
      <c r="Q12" s="1"/>
      <c r="R12" s="1"/>
      <c r="S12" s="1"/>
      <c r="T12" s="1"/>
    </row>
    <row r="13" spans="1:20" ht="9.75" customHeight="1">
      <c r="A13" s="1">
        <v>1922</v>
      </c>
      <c r="B13" s="1">
        <f>0.01*'Table A1'!D15</f>
        <v>0.16292319490434096</v>
      </c>
      <c r="C13" s="1">
        <f>0.01*'Table A2'!D15</f>
        <v>0.16648551726860947</v>
      </c>
      <c r="D13" s="1">
        <f>0.01*'Table A3'!D15</f>
        <v>0.17057628417064824</v>
      </c>
      <c r="E13" s="1"/>
      <c r="F13" s="1"/>
      <c r="G13" s="1"/>
      <c r="H13" s="1"/>
      <c r="I13" s="1"/>
      <c r="J13" s="1"/>
      <c r="K13" s="1"/>
      <c r="L13" s="1"/>
      <c r="M13" s="1"/>
      <c r="N13" s="1"/>
      <c r="O13" s="1"/>
      <c r="P13" s="1"/>
      <c r="Q13" s="1"/>
      <c r="R13" s="1"/>
      <c r="S13" s="1"/>
      <c r="T13" s="1"/>
    </row>
    <row r="14" spans="1:20" ht="9.75" customHeight="1">
      <c r="A14" s="1">
        <v>1923</v>
      </c>
      <c r="B14" s="1">
        <f>0.01*'Table A1'!D16</f>
        <v>0.14991004682031273</v>
      </c>
      <c r="C14" s="1">
        <f>0.01*'Table A2'!D16</f>
        <v>0.15284841614401537</v>
      </c>
      <c r="D14" s="1">
        <f>0.01*'Table A3'!D16</f>
        <v>0.15642493090768797</v>
      </c>
      <c r="E14" s="1"/>
      <c r="F14" s="1"/>
      <c r="G14" s="1"/>
      <c r="H14" s="1"/>
      <c r="I14" s="1"/>
      <c r="J14" s="1"/>
      <c r="K14" s="1"/>
      <c r="L14" s="1"/>
      <c r="M14" s="1"/>
      <c r="N14" s="1"/>
      <c r="O14" s="1"/>
      <c r="P14" s="1"/>
      <c r="Q14" s="1"/>
      <c r="R14" s="1"/>
      <c r="S14" s="1"/>
      <c r="T14" s="1"/>
    </row>
    <row r="15" spans="1:20" ht="9.75" customHeight="1">
      <c r="A15" s="1">
        <v>1924</v>
      </c>
      <c r="B15" s="1">
        <f>0.01*'Table A1'!D17</f>
        <v>0.16315906869089505</v>
      </c>
      <c r="C15" s="1">
        <f>0.01*'Table A2'!D17</f>
        <v>0.16804630840540569</v>
      </c>
      <c r="D15" s="1">
        <f>0.01*'Table A3'!D17</f>
        <v>0.17423080267847396</v>
      </c>
      <c r="E15" s="1"/>
      <c r="F15" s="1"/>
      <c r="G15" s="1"/>
      <c r="H15" s="1"/>
      <c r="I15" s="1"/>
      <c r="J15" s="1"/>
      <c r="K15" s="1"/>
      <c r="L15" s="1"/>
      <c r="M15" s="1"/>
      <c r="N15" s="1"/>
      <c r="O15" s="1"/>
      <c r="P15" s="1"/>
      <c r="Q15" s="1"/>
      <c r="R15" s="1"/>
      <c r="S15" s="1"/>
      <c r="T15" s="1"/>
    </row>
    <row r="16" spans="1:20" ht="9.75" customHeight="1">
      <c r="A16" s="1">
        <v>1925</v>
      </c>
      <c r="B16" s="1">
        <f>0.01*'Table A1'!D18</f>
        <v>0.17602806588875772</v>
      </c>
      <c r="C16" s="1">
        <f>0.01*'Table A2'!D18</f>
        <v>0.18619295545598177</v>
      </c>
      <c r="D16" s="1">
        <f>0.01*'Table A3'!D18</f>
        <v>0.20244504854676584</v>
      </c>
      <c r="E16" s="1"/>
      <c r="F16" s="1"/>
      <c r="G16" s="1"/>
      <c r="H16" s="1"/>
      <c r="I16" s="1"/>
      <c r="J16" s="1"/>
      <c r="K16" s="1"/>
      <c r="L16" s="1"/>
      <c r="M16" s="1"/>
      <c r="N16" s="1"/>
      <c r="O16" s="1"/>
      <c r="P16" s="1"/>
      <c r="Q16" s="1"/>
      <c r="R16" s="1"/>
      <c r="S16" s="1"/>
      <c r="T16" s="1"/>
    </row>
    <row r="17" spans="1:20" ht="9.75" customHeight="1">
      <c r="A17" s="1">
        <v>1926</v>
      </c>
      <c r="B17" s="1">
        <f>0.01*'Table A1'!D19</f>
        <v>0.18011497014310468</v>
      </c>
      <c r="C17" s="1">
        <f>0.01*'Table A2'!D19</f>
        <v>0.18700619184333572</v>
      </c>
      <c r="D17" s="1">
        <f>0.01*'Table A3'!D19</f>
        <v>0.19909051389797591</v>
      </c>
      <c r="E17" s="1"/>
      <c r="F17" s="1"/>
      <c r="G17" s="1"/>
      <c r="H17" s="1"/>
      <c r="I17" s="1"/>
      <c r="J17" s="1"/>
      <c r="K17" s="1"/>
      <c r="L17" s="1"/>
      <c r="M17" s="1"/>
      <c r="N17" s="1"/>
      <c r="O17" s="1"/>
      <c r="P17" s="1"/>
      <c r="Q17" s="1"/>
      <c r="R17" s="1"/>
      <c r="S17" s="1"/>
      <c r="T17" s="1"/>
    </row>
    <row r="18" spans="1:20" ht="9.75" customHeight="1">
      <c r="A18" s="1">
        <v>1927</v>
      </c>
      <c r="B18" s="1">
        <f>0.01*'Table A1'!D20</f>
        <v>0.1867888575023515</v>
      </c>
      <c r="C18" s="1">
        <f>0.01*'Table A2'!D20</f>
        <v>0.1949471810002813</v>
      </c>
      <c r="D18" s="1">
        <f>0.01*'Table A3'!D20</f>
        <v>0.21025033880744509</v>
      </c>
      <c r="E18" s="1"/>
      <c r="F18" s="1"/>
      <c r="G18" s="1"/>
      <c r="H18" s="1"/>
      <c r="I18" s="1"/>
      <c r="J18" s="1"/>
      <c r="K18" s="1"/>
      <c r="L18" s="1"/>
      <c r="M18" s="1"/>
      <c r="N18" s="1"/>
      <c r="O18" s="1"/>
      <c r="P18" s="1"/>
      <c r="Q18" s="1"/>
      <c r="R18" s="1"/>
      <c r="S18" s="1"/>
      <c r="T18" s="1"/>
    </row>
    <row r="19" spans="1:20" ht="9.75" customHeight="1">
      <c r="A19" s="1">
        <v>1928</v>
      </c>
      <c r="B19" s="1">
        <f>0.01*'Table A1'!D21</f>
        <v>0.1959871796250888</v>
      </c>
      <c r="C19" s="1">
        <f>0.01*'Table A2'!D21</f>
        <v>0.21091164267741028</v>
      </c>
      <c r="D19" s="1">
        <f>0.01*'Table A3'!D21</f>
        <v>0.23940249505397071</v>
      </c>
      <c r="E19" s="1"/>
      <c r="F19" s="1"/>
      <c r="G19" s="1"/>
      <c r="H19" s="1"/>
      <c r="I19" s="1"/>
      <c r="J19" s="1"/>
      <c r="K19" s="1"/>
      <c r="L19" s="1"/>
      <c r="M19" s="1"/>
      <c r="N19" s="1"/>
      <c r="O19" s="1"/>
      <c r="P19" s="1"/>
      <c r="Q19" s="1"/>
      <c r="R19" s="1"/>
      <c r="S19" s="1"/>
      <c r="T19" s="1"/>
    </row>
    <row r="20" spans="1:20" ht="9.75" customHeight="1">
      <c r="A20" s="1">
        <v>1929</v>
      </c>
      <c r="B20" s="1">
        <f>0.01*'Table A1'!D22</f>
        <v>0.18417904285315917</v>
      </c>
      <c r="C20" s="1">
        <f>0.01*'Table A2'!D22</f>
        <v>0.19755574736048817</v>
      </c>
      <c r="D20" s="1">
        <f>0.01*'Table A3'!D22</f>
        <v>0.22352883584556574</v>
      </c>
      <c r="E20" s="1"/>
      <c r="F20" s="1"/>
      <c r="G20" s="1"/>
      <c r="H20" s="1"/>
      <c r="I20" s="1"/>
      <c r="J20" s="1"/>
      <c r="K20" s="1"/>
      <c r="L20" s="1"/>
      <c r="M20" s="1"/>
      <c r="N20" s="1"/>
      <c r="O20" s="1"/>
      <c r="P20" s="1"/>
      <c r="Q20" s="1"/>
      <c r="R20" s="1"/>
      <c r="S20" s="1"/>
      <c r="T20" s="1"/>
    </row>
    <row r="21" spans="1:20" ht="9.75" customHeight="1">
      <c r="A21" s="1">
        <v>1930</v>
      </c>
      <c r="B21" s="1">
        <f>0.01*'Table A1'!D23</f>
        <v>0.16422818416449542</v>
      </c>
      <c r="C21" s="1">
        <f>0.01*'Table A2'!D23</f>
        <v>0.16715336087223567</v>
      </c>
      <c r="D21" s="1">
        <f>0.01*'Table A3'!D23</f>
        <v>0.17223273140378864</v>
      </c>
      <c r="E21" s="1"/>
      <c r="F21" s="1"/>
      <c r="G21" s="1"/>
      <c r="H21" s="1"/>
      <c r="I21" s="1"/>
      <c r="J21" s="1"/>
      <c r="K21" s="1"/>
      <c r="L21" s="1"/>
      <c r="M21" s="1"/>
      <c r="N21" s="1"/>
      <c r="O21" s="1"/>
      <c r="P21" s="1"/>
      <c r="Q21" s="1"/>
      <c r="R21" s="1"/>
      <c r="S21" s="1"/>
      <c r="T21" s="1"/>
    </row>
    <row r="22" spans="1:20" ht="9.75" customHeight="1">
      <c r="A22" s="1">
        <v>1931</v>
      </c>
      <c r="B22" s="1">
        <f>0.01*'Table A1'!D24</f>
        <v>0.15270594044223251</v>
      </c>
      <c r="C22" s="1">
        <f>0.01*'Table A2'!D24</f>
        <v>0.15394874651702928</v>
      </c>
      <c r="D22" s="1">
        <f>0.01*'Table A3'!D24</f>
        <v>0.15498458756689251</v>
      </c>
      <c r="E22" s="1"/>
      <c r="F22" s="1"/>
      <c r="G22" s="1"/>
      <c r="H22" s="1"/>
      <c r="I22" s="1"/>
      <c r="J22" s="1"/>
      <c r="K22" s="1"/>
      <c r="L22" s="1"/>
      <c r="M22" s="1"/>
      <c r="N22" s="1"/>
      <c r="O22" s="1"/>
      <c r="P22" s="1"/>
      <c r="Q22" s="1"/>
      <c r="R22" s="1"/>
      <c r="S22" s="1"/>
      <c r="T22" s="1"/>
    </row>
    <row r="23" spans="1:20" ht="9.75" customHeight="1">
      <c r="A23" s="1">
        <v>1932</v>
      </c>
      <c r="B23" s="1">
        <f>0.01*'Table A1'!D25</f>
        <v>0.15478467631887072</v>
      </c>
      <c r="C23" s="1">
        <f>0.01*'Table A2'!D25</f>
        <v>0.15562770096061632</v>
      </c>
      <c r="D23" s="1">
        <f>0.01*'Table A3'!D25</f>
        <v>0.15555930046295793</v>
      </c>
      <c r="E23" s="1"/>
      <c r="F23" s="1"/>
      <c r="G23" s="1"/>
      <c r="H23" s="1"/>
      <c r="I23" s="1"/>
      <c r="J23" s="1"/>
      <c r="K23" s="1"/>
      <c r="L23" s="1"/>
      <c r="M23" s="1"/>
      <c r="N23" s="1"/>
      <c r="O23" s="1"/>
      <c r="P23" s="1"/>
      <c r="Q23" s="1"/>
      <c r="R23" s="1"/>
      <c r="S23" s="1"/>
      <c r="T23" s="1"/>
    </row>
    <row r="24" spans="1:20" ht="9.75" customHeight="1">
      <c r="A24" s="1">
        <v>1933</v>
      </c>
      <c r="B24" s="1">
        <f>0.01*'Table A1'!D26</f>
        <v>0.15770913177787016</v>
      </c>
      <c r="C24" s="1">
        <f>0.01*'Table A2'!D26</f>
        <v>0.160924641754773</v>
      </c>
      <c r="D24" s="1">
        <f>0.01*'Table A3'!D26</f>
        <v>0.16460087350020167</v>
      </c>
      <c r="E24" s="1"/>
      <c r="F24" s="1"/>
      <c r="G24" s="1"/>
      <c r="H24" s="1"/>
      <c r="I24" s="1"/>
      <c r="J24" s="1"/>
      <c r="K24" s="1"/>
      <c r="L24" s="1"/>
      <c r="M24" s="1"/>
      <c r="N24" s="1"/>
      <c r="O24" s="1"/>
      <c r="P24" s="1"/>
      <c r="Q24" s="1"/>
      <c r="R24" s="1"/>
      <c r="S24" s="1"/>
      <c r="T24" s="1"/>
    </row>
    <row r="25" spans="1:20" ht="9.75" customHeight="1">
      <c r="A25" s="1">
        <v>1934</v>
      </c>
      <c r="B25" s="1">
        <f>0.01*'Table A1'!D27</f>
        <v>0.15868185076417599</v>
      </c>
      <c r="C25" s="1">
        <f>0.01*'Table A2'!D27</f>
        <v>0.16001074812598323</v>
      </c>
      <c r="D25" s="1">
        <f>0.01*'Table A3'!D27</f>
        <v>0.16396989069448942</v>
      </c>
      <c r="E25" s="1"/>
      <c r="F25" s="1"/>
      <c r="G25" s="1"/>
      <c r="H25" s="1"/>
      <c r="I25" s="1"/>
      <c r="J25" s="1"/>
      <c r="K25" s="1"/>
      <c r="L25" s="1"/>
      <c r="M25" s="1"/>
      <c r="N25" s="1"/>
      <c r="O25" s="1"/>
      <c r="P25" s="1"/>
      <c r="Q25" s="1"/>
      <c r="R25" s="1"/>
      <c r="S25" s="1"/>
      <c r="T25" s="1"/>
    </row>
    <row r="26" spans="1:20" ht="9.75" customHeight="1">
      <c r="A26" s="1">
        <v>1935</v>
      </c>
      <c r="B26" s="1">
        <f>0.01*'Table A1'!D28</f>
        <v>0.15628311990462226</v>
      </c>
      <c r="C26" s="1">
        <f>0.01*'Table A2'!D28</f>
        <v>0.1596768275504705</v>
      </c>
      <c r="D26" s="1">
        <f>0.01*'Table A3'!D28</f>
        <v>0.16676285163429341</v>
      </c>
      <c r="E26" s="1"/>
      <c r="F26" s="1"/>
      <c r="G26" s="1"/>
      <c r="H26" s="1"/>
      <c r="I26" s="1"/>
      <c r="J26" s="1"/>
      <c r="K26" s="1"/>
      <c r="L26" s="1"/>
      <c r="M26" s="1"/>
      <c r="N26" s="1"/>
      <c r="O26" s="1"/>
      <c r="P26" s="1"/>
      <c r="Q26" s="1"/>
      <c r="R26" s="1"/>
      <c r="S26" s="1"/>
      <c r="T26" s="1"/>
    </row>
    <row r="27" spans="1:20" ht="9.75" customHeight="1">
      <c r="A27" s="1">
        <v>1936</v>
      </c>
      <c r="B27" s="1">
        <f>0.01*'Table A1'!D29</f>
        <v>0.17637342175901782</v>
      </c>
      <c r="C27" s="1">
        <f>0.01*'Table A2'!D29</f>
        <v>0.18163690434639354</v>
      </c>
      <c r="D27" s="1">
        <f>0.01*'Table A3'!D29</f>
        <v>0.1928824418021155</v>
      </c>
      <c r="E27" s="1"/>
      <c r="F27" s="1"/>
      <c r="G27" s="1"/>
      <c r="H27" s="1"/>
      <c r="I27" s="1"/>
      <c r="J27" s="1"/>
      <c r="K27" s="1"/>
      <c r="L27" s="1"/>
      <c r="M27" s="1"/>
      <c r="N27" s="1"/>
      <c r="O27" s="1"/>
      <c r="P27" s="1"/>
      <c r="Q27" s="1"/>
      <c r="R27" s="1"/>
      <c r="S27" s="1"/>
      <c r="T27" s="1"/>
    </row>
    <row r="28" spans="1:20" ht="9.75" customHeight="1">
      <c r="A28" s="1">
        <v>1937</v>
      </c>
      <c r="B28" s="1">
        <f>0.01*'Table A1'!D30</f>
        <v>0.16450434286791296</v>
      </c>
      <c r="C28" s="1">
        <f>0.01*'Table A2'!D30</f>
        <v>0.16668356532238626</v>
      </c>
      <c r="D28" s="1">
        <f>0.01*'Table A3'!D30</f>
        <v>0.17149341603070714</v>
      </c>
      <c r="E28" s="1"/>
      <c r="F28" s="1"/>
      <c r="G28" s="1"/>
      <c r="H28" s="1"/>
      <c r="I28" s="1"/>
      <c r="J28" s="1"/>
      <c r="K28" s="1"/>
      <c r="L28" s="1"/>
      <c r="M28" s="1"/>
      <c r="N28" s="1"/>
      <c r="O28" s="1"/>
      <c r="P28" s="1"/>
      <c r="Q28" s="1"/>
      <c r="R28" s="1"/>
      <c r="S28" s="1"/>
      <c r="T28" s="1"/>
    </row>
    <row r="29" spans="1:20" ht="9.75" customHeight="1">
      <c r="A29" s="1">
        <v>1938</v>
      </c>
      <c r="B29" s="1">
        <f>0.01*'Table A1'!D31</f>
        <v>0.1472938302542493</v>
      </c>
      <c r="C29" s="1">
        <f>0.01*'Table A2'!D31</f>
        <v>0.15021531373925681</v>
      </c>
      <c r="D29" s="1">
        <f>0.01*'Table A3'!D31</f>
        <v>0.15754923180145183</v>
      </c>
      <c r="E29" s="1"/>
      <c r="F29" s="1"/>
      <c r="G29" s="1"/>
      <c r="H29" s="1"/>
      <c r="I29" s="1"/>
      <c r="J29" s="1"/>
      <c r="K29" s="1"/>
      <c r="L29" s="1"/>
      <c r="M29" s="1"/>
      <c r="N29" s="1"/>
      <c r="O29" s="1"/>
      <c r="P29" s="1"/>
      <c r="Q29" s="1"/>
      <c r="R29" s="1"/>
      <c r="S29" s="1"/>
      <c r="T29" s="1"/>
    </row>
    <row r="30" spans="1:20" ht="9.75" customHeight="1">
      <c r="A30" s="1">
        <v>1939</v>
      </c>
      <c r="B30" s="1">
        <f>0.01*'Table A1'!D32</f>
        <v>0.15393035953166023</v>
      </c>
      <c r="C30" s="1">
        <f>0.01*'Table A2'!D32</f>
        <v>0.15639193731154669</v>
      </c>
      <c r="D30" s="1">
        <f>0.01*'Table A3'!D32</f>
        <v>0.16175457419534936</v>
      </c>
      <c r="E30" s="1"/>
      <c r="F30" s="1"/>
      <c r="G30" s="1"/>
      <c r="H30" s="1"/>
      <c r="I30" s="1"/>
      <c r="J30" s="1"/>
      <c r="K30" s="1"/>
      <c r="L30" s="1"/>
      <c r="M30" s="1"/>
      <c r="N30" s="1"/>
      <c r="O30" s="1"/>
      <c r="P30" s="1"/>
      <c r="Q30" s="1"/>
      <c r="R30" s="1"/>
      <c r="S30" s="1"/>
      <c r="T30" s="1"/>
    </row>
    <row r="31" spans="1:20" ht="9.75" customHeight="1">
      <c r="A31" s="1">
        <v>1940</v>
      </c>
      <c r="B31" s="1">
        <f>0.01*'Table A1'!D33</f>
        <v>0.15733988074633878</v>
      </c>
      <c r="C31" s="1">
        <f>0.01*'Table A2'!D33</f>
        <v>0.15952586818017742</v>
      </c>
      <c r="D31" s="1">
        <f>0.01*'Table A3'!D33</f>
        <v>0.16478073729414297</v>
      </c>
      <c r="E31" s="1"/>
      <c r="F31" s="1"/>
      <c r="G31" s="1"/>
      <c r="H31" s="1"/>
      <c r="I31" s="1"/>
      <c r="J31" s="1"/>
      <c r="K31" s="1"/>
      <c r="L31" s="1"/>
      <c r="M31" s="1"/>
      <c r="N31" s="1"/>
      <c r="O31" s="1"/>
      <c r="P31" s="1"/>
      <c r="Q31" s="1"/>
      <c r="R31" s="1"/>
      <c r="S31" s="1"/>
      <c r="T31" s="1"/>
    </row>
    <row r="32" spans="1:20" ht="9.75" customHeight="1">
      <c r="A32" s="1">
        <v>1941</v>
      </c>
      <c r="B32" s="1">
        <f>0.01*'Table A1'!D34</f>
        <v>0.15007978377996722</v>
      </c>
      <c r="C32" s="1">
        <f>0.01*'Table A2'!D34</f>
        <v>0.15229235442857444</v>
      </c>
      <c r="D32" s="1">
        <f>0.01*'Table A3'!D34</f>
        <v>0.15785567024243194</v>
      </c>
      <c r="E32" s="1"/>
      <c r="F32" s="1"/>
      <c r="G32" s="1"/>
      <c r="H32" s="1"/>
      <c r="I32" s="1"/>
      <c r="J32" s="1"/>
      <c r="K32" s="1"/>
      <c r="L32" s="1"/>
      <c r="M32" s="1"/>
      <c r="N32" s="1"/>
      <c r="O32" s="1"/>
      <c r="P32" s="1"/>
      <c r="Q32" s="1"/>
      <c r="R32" s="1"/>
      <c r="S32" s="1"/>
      <c r="T32" s="1"/>
    </row>
    <row r="33" spans="1:20" ht="9.75" customHeight="1">
      <c r="A33" s="1">
        <v>1942</v>
      </c>
      <c r="B33" s="1">
        <f>0.01*'Table A1'!D35</f>
        <v>0.12905441063638765</v>
      </c>
      <c r="C33" s="1">
        <f>0.01*'Table A2'!D35</f>
        <v>0.13058792446021689</v>
      </c>
      <c r="D33" s="1">
        <f>0.01*'Table A3'!D35</f>
        <v>0.13428668320893028</v>
      </c>
      <c r="E33" s="1"/>
      <c r="F33" s="1"/>
      <c r="G33" s="1"/>
      <c r="H33" s="1"/>
      <c r="I33" s="1"/>
      <c r="J33" s="1"/>
      <c r="K33" s="1"/>
      <c r="L33" s="1"/>
      <c r="M33" s="1"/>
      <c r="N33" s="1"/>
      <c r="O33" s="1"/>
      <c r="P33" s="1"/>
      <c r="Q33" s="1"/>
      <c r="R33" s="1"/>
      <c r="S33" s="1"/>
      <c r="T33" s="1"/>
    </row>
    <row r="34" spans="1:20" ht="9.75" customHeight="1">
      <c r="A34" s="1">
        <v>1943</v>
      </c>
      <c r="B34" s="1">
        <f>0.01*'Table A1'!D36</f>
        <v>0.11484653721380797</v>
      </c>
      <c r="C34" s="1">
        <f>0.01*'Table A2'!D36</f>
        <v>0.11782071941477495</v>
      </c>
      <c r="D34" s="1">
        <f>0.01*'Table A3'!D36</f>
        <v>0.12309474270890665</v>
      </c>
      <c r="E34" s="1"/>
      <c r="F34" s="1"/>
      <c r="G34" s="1"/>
      <c r="H34" s="1"/>
      <c r="I34" s="1"/>
      <c r="J34" s="1"/>
      <c r="K34" s="1"/>
      <c r="L34" s="1"/>
      <c r="M34" s="1"/>
      <c r="N34" s="1"/>
      <c r="O34" s="1"/>
      <c r="P34" s="1"/>
      <c r="Q34" s="1"/>
      <c r="R34" s="1"/>
      <c r="S34" s="1"/>
      <c r="T34" s="1"/>
    </row>
    <row r="35" spans="1:20" ht="9.75" customHeight="1">
      <c r="A35" s="1">
        <v>1944</v>
      </c>
      <c r="B35" s="1">
        <f>0.01*'Table A1'!D37</f>
        <v>0.10538670000257931</v>
      </c>
      <c r="C35" s="1">
        <f>0.01*'Table A2'!D37</f>
        <v>0.10806195806441325</v>
      </c>
      <c r="D35" s="1">
        <f>0.01*'Table A3'!D37</f>
        <v>0.11280934337188071</v>
      </c>
      <c r="E35" s="1"/>
      <c r="F35" s="1"/>
      <c r="G35" s="1"/>
      <c r="H35" s="1"/>
      <c r="I35" s="1"/>
      <c r="J35" s="1"/>
      <c r="K35" s="1"/>
      <c r="L35" s="1"/>
      <c r="M35" s="1"/>
      <c r="N35" s="1"/>
      <c r="O35" s="1"/>
      <c r="P35" s="1"/>
      <c r="Q35" s="1"/>
      <c r="R35" s="1"/>
      <c r="S35" s="1"/>
      <c r="T35" s="1"/>
    </row>
    <row r="36" spans="1:20" ht="9.75" customHeight="1">
      <c r="A36" s="1">
        <v>1945</v>
      </c>
      <c r="B36" s="1">
        <f>0.01*'Table A1'!D38</f>
        <v>0.11071193948809939</v>
      </c>
      <c r="C36" s="1">
        <f>0.01*'Table A2'!D38</f>
        <v>0.11610649729298242</v>
      </c>
      <c r="D36" s="1">
        <f>0.01*'Table A3'!D38</f>
        <v>0.12515791093689743</v>
      </c>
      <c r="E36" s="1"/>
      <c r="F36" s="1"/>
      <c r="G36" s="1"/>
      <c r="H36" s="1"/>
      <c r="I36" s="1"/>
      <c r="J36" s="1"/>
      <c r="K36" s="1"/>
      <c r="L36" s="1"/>
      <c r="M36" s="1"/>
      <c r="N36" s="1"/>
      <c r="O36" s="1"/>
      <c r="P36" s="1"/>
      <c r="Q36" s="1"/>
      <c r="R36" s="1"/>
      <c r="S36" s="1"/>
      <c r="T36" s="1"/>
    </row>
    <row r="37" spans="1:20" ht="9.75" customHeight="1">
      <c r="A37" s="1">
        <v>1946</v>
      </c>
      <c r="B37" s="1">
        <f>0.01*'Table A1'!D39</f>
        <v>0.11762425770547628</v>
      </c>
      <c r="C37" s="1">
        <f>0.01*'Table A2'!D39</f>
        <v>0.1223474568676558</v>
      </c>
      <c r="D37" s="1">
        <f>0.01*'Table A3'!D39</f>
        <v>0.1327705253334413</v>
      </c>
      <c r="E37" s="1"/>
      <c r="F37" s="1"/>
      <c r="G37" s="1"/>
      <c r="H37" s="1"/>
      <c r="I37" s="1"/>
      <c r="J37" s="1"/>
      <c r="K37" s="1"/>
      <c r="L37" s="1"/>
      <c r="M37" s="1"/>
      <c r="N37" s="1"/>
      <c r="O37" s="1"/>
      <c r="P37" s="1"/>
      <c r="Q37" s="1"/>
      <c r="R37" s="1"/>
      <c r="S37" s="1"/>
      <c r="T37" s="1"/>
    </row>
    <row r="38" spans="1:20" ht="9.75" customHeight="1">
      <c r="A38" s="1">
        <v>1947</v>
      </c>
      <c r="B38" s="1">
        <f>0.01*'Table A1'!D40</f>
        <v>0.10953835923874256</v>
      </c>
      <c r="C38" s="1">
        <f>0.01*'Table A2'!D40</f>
        <v>0.11253937148418819</v>
      </c>
      <c r="D38" s="1">
        <f>0.01*'Table A3'!D40</f>
        <v>0.11955055203166751</v>
      </c>
      <c r="E38" s="1"/>
      <c r="F38" s="1"/>
      <c r="G38" s="1"/>
      <c r="H38" s="1"/>
      <c r="I38" s="1"/>
      <c r="J38" s="1"/>
      <c r="K38" s="1"/>
      <c r="L38" s="1"/>
      <c r="M38" s="1"/>
      <c r="N38" s="1"/>
      <c r="O38" s="1"/>
      <c r="P38" s="1"/>
      <c r="Q38" s="1"/>
      <c r="R38" s="1"/>
      <c r="S38" s="1"/>
      <c r="T38" s="1"/>
    </row>
    <row r="39" spans="1:20" ht="9.75" customHeight="1">
      <c r="A39" s="1">
        <v>1948</v>
      </c>
      <c r="B39" s="1">
        <f>0.01*'Table A1'!D41</f>
        <v>0.11269872474143945</v>
      </c>
      <c r="C39" s="1">
        <f>0.01*'Table A2'!D41</f>
        <v>0.11574134122992029</v>
      </c>
      <c r="D39" s="1">
        <f>0.01*'Table A3'!D41</f>
        <v>0.12242600017043001</v>
      </c>
      <c r="E39" s="1"/>
      <c r="F39" s="1"/>
      <c r="G39" s="1"/>
      <c r="H39" s="1"/>
      <c r="I39" s="1"/>
      <c r="J39" s="1"/>
      <c r="K39" s="1"/>
      <c r="L39" s="1"/>
      <c r="M39" s="1"/>
      <c r="N39" s="1"/>
      <c r="O39" s="1"/>
      <c r="P39" s="1"/>
      <c r="Q39" s="1"/>
      <c r="R39" s="1"/>
      <c r="S39" s="1"/>
      <c r="T39" s="1"/>
    </row>
    <row r="40" spans="1:20" ht="9.75" customHeight="1">
      <c r="A40" s="1">
        <v>1949</v>
      </c>
      <c r="B40" s="1">
        <f>0.01*'Table A1'!D42</f>
        <v>0.10946064706587993</v>
      </c>
      <c r="C40" s="1">
        <f>0.01*'Table A2'!D42</f>
        <v>0.11192658949013407</v>
      </c>
      <c r="D40" s="1">
        <f>0.01*'Table A3'!D42</f>
        <v>0.11726960080682737</v>
      </c>
      <c r="E40" s="1"/>
      <c r="F40" s="1"/>
      <c r="G40" s="1"/>
      <c r="H40" s="1"/>
      <c r="I40" s="1"/>
      <c r="J40" s="1"/>
      <c r="K40" s="1"/>
      <c r="L40" s="1"/>
      <c r="M40" s="1"/>
      <c r="N40" s="1"/>
      <c r="O40" s="1"/>
      <c r="P40" s="1"/>
      <c r="Q40" s="1"/>
      <c r="R40" s="1"/>
      <c r="S40" s="1"/>
      <c r="T40" s="1"/>
    </row>
    <row r="41" spans="1:20" ht="9.75" customHeight="1">
      <c r="A41" s="1">
        <v>1950</v>
      </c>
      <c r="B41" s="1">
        <f>0.01*'Table A1'!D43</f>
        <v>0.11360065498282972</v>
      </c>
      <c r="C41" s="1">
        <f>0.01*'Table A2'!D43</f>
        <v>0.11913518019239615</v>
      </c>
      <c r="D41" s="1">
        <f>0.01*'Table A3'!D43</f>
        <v>0.12819535039978586</v>
      </c>
      <c r="E41" s="1"/>
      <c r="F41" s="1"/>
      <c r="G41" s="1"/>
      <c r="H41" s="1"/>
      <c r="I41" s="1"/>
      <c r="J41" s="1"/>
      <c r="K41" s="1"/>
      <c r="L41" s="1"/>
      <c r="M41" s="1"/>
      <c r="N41" s="1"/>
      <c r="O41" s="1"/>
      <c r="P41" s="1"/>
      <c r="Q41" s="1"/>
      <c r="R41" s="1"/>
      <c r="S41" s="1"/>
      <c r="T41" s="1"/>
    </row>
    <row r="42" spans="1:20" ht="9.75" customHeight="1">
      <c r="A42" s="1">
        <v>1951</v>
      </c>
      <c r="B42" s="1">
        <f>0.01*'Table A1'!D44</f>
        <v>0.10518335555718981</v>
      </c>
      <c r="C42" s="1">
        <f>0.01*'Table A2'!D44</f>
        <v>0.10978715248937217</v>
      </c>
      <c r="D42" s="1">
        <f>0.01*'Table A3'!D44</f>
        <v>0.11787105144922104</v>
      </c>
      <c r="E42" s="1"/>
      <c r="F42" s="1"/>
      <c r="G42" s="1"/>
      <c r="H42" s="1"/>
      <c r="I42" s="1"/>
      <c r="J42" s="1"/>
      <c r="K42" s="1"/>
      <c r="L42" s="1"/>
      <c r="M42" s="1"/>
      <c r="N42" s="1"/>
      <c r="O42" s="1"/>
      <c r="P42" s="1"/>
      <c r="Q42" s="1"/>
      <c r="R42" s="1"/>
      <c r="S42" s="1"/>
      <c r="T42" s="1"/>
    </row>
    <row r="43" spans="1:20" ht="9.75" customHeight="1">
      <c r="A43" s="1">
        <v>1952</v>
      </c>
      <c r="B43" s="1">
        <f>0.01*'Table A1'!D45</f>
        <v>9.7583202165547417E-2</v>
      </c>
      <c r="C43" s="1">
        <f>0.01*'Table A2'!D45</f>
        <v>0.1013276417274024</v>
      </c>
      <c r="D43" s="1">
        <f>0.01*'Table A3'!D45</f>
        <v>0.1079087598547829</v>
      </c>
      <c r="E43" s="1"/>
      <c r="F43" s="1"/>
      <c r="G43" s="1"/>
      <c r="H43" s="1"/>
      <c r="I43" s="1"/>
      <c r="J43" s="1"/>
      <c r="K43" s="1"/>
      <c r="L43" s="1"/>
      <c r="M43" s="1"/>
      <c r="N43" s="1"/>
      <c r="O43" s="1"/>
      <c r="P43" s="1"/>
      <c r="Q43" s="1"/>
      <c r="R43" s="1"/>
      <c r="S43" s="1"/>
      <c r="T43" s="1"/>
    </row>
    <row r="44" spans="1:20" ht="9.75" customHeight="1">
      <c r="A44" s="1">
        <v>1953</v>
      </c>
      <c r="B44" s="1">
        <f>0.01*'Table A1'!D46</f>
        <v>9.081089770218638E-2</v>
      </c>
      <c r="C44" s="1">
        <f>0.01*'Table A2'!D46</f>
        <v>9.3735142511489331E-2</v>
      </c>
      <c r="D44" s="1">
        <f>0.01*'Table A3'!D46</f>
        <v>9.9018850353359431E-2</v>
      </c>
      <c r="E44" s="1"/>
      <c r="F44" s="1"/>
      <c r="G44" s="1"/>
      <c r="H44" s="1"/>
      <c r="I44" s="1"/>
      <c r="J44" s="1"/>
      <c r="K44" s="1"/>
      <c r="L44" s="1"/>
      <c r="M44" s="1"/>
      <c r="N44" s="1"/>
      <c r="O44" s="1"/>
      <c r="P44" s="1"/>
      <c r="Q44" s="1"/>
      <c r="R44" s="1"/>
      <c r="S44" s="1"/>
      <c r="T44" s="1"/>
    </row>
    <row r="45" spans="1:20" ht="9.75" customHeight="1">
      <c r="A45" s="1">
        <v>1954</v>
      </c>
      <c r="B45" s="1">
        <f>0.01*'Table A1'!D47</f>
        <v>9.3904559145803049E-2</v>
      </c>
      <c r="C45" s="1">
        <f>0.01*'Table A2'!D47</f>
        <v>9.9151678274066304E-2</v>
      </c>
      <c r="D45" s="1">
        <f>0.01*'Table A3'!D47</f>
        <v>0.10773561804160744</v>
      </c>
      <c r="E45" s="1"/>
      <c r="F45" s="1"/>
      <c r="G45" s="1"/>
      <c r="H45" s="1"/>
      <c r="I45" s="1"/>
      <c r="J45" s="1"/>
      <c r="K45" s="1"/>
      <c r="L45" s="1"/>
      <c r="M45" s="1"/>
      <c r="N45" s="1"/>
      <c r="O45" s="1"/>
      <c r="P45" s="1"/>
      <c r="Q45" s="1"/>
      <c r="R45" s="1"/>
      <c r="S45" s="1"/>
      <c r="T45" s="1"/>
    </row>
    <row r="46" spans="1:20" ht="9.75" customHeight="1">
      <c r="A46" s="1">
        <v>1955</v>
      </c>
      <c r="B46" s="1">
        <f>0.01*'Table A1'!D48</f>
        <v>9.1805282675712654E-2</v>
      </c>
      <c r="C46" s="1">
        <f>0.01*'Table A2'!D48</f>
        <v>9.9238198902372815E-2</v>
      </c>
      <c r="D46" s="1">
        <f>0.01*'Table A3'!D48</f>
        <v>0.11057545520131828</v>
      </c>
      <c r="E46" s="1"/>
      <c r="F46" s="1"/>
      <c r="G46" s="1"/>
      <c r="H46" s="1"/>
      <c r="I46" s="1"/>
      <c r="J46" s="1"/>
      <c r="K46" s="1"/>
      <c r="L46" s="1"/>
      <c r="M46" s="1"/>
      <c r="N46" s="1"/>
      <c r="O46" s="1"/>
      <c r="P46" s="1"/>
      <c r="Q46" s="1"/>
      <c r="R46" s="1"/>
      <c r="S46" s="1"/>
      <c r="T46" s="1"/>
    </row>
    <row r="47" spans="1:20" ht="9.75" customHeight="1">
      <c r="A47" s="1">
        <v>1956</v>
      </c>
      <c r="B47" s="1">
        <f>0.01*'Table A1'!D49</f>
        <v>9.0869757576587148E-2</v>
      </c>
      <c r="C47" s="1">
        <f>0.01*'Table A2'!D49</f>
        <v>9.6831669721870656E-2</v>
      </c>
      <c r="D47" s="1">
        <f>0.01*'Table A3'!D49</f>
        <v>0.10672081713296967</v>
      </c>
      <c r="E47" s="1"/>
      <c r="F47" s="1"/>
      <c r="G47" s="1"/>
      <c r="H47" s="1"/>
      <c r="I47" s="1"/>
      <c r="J47" s="1"/>
      <c r="K47" s="1"/>
      <c r="L47" s="1"/>
      <c r="M47" s="1"/>
      <c r="N47" s="1"/>
      <c r="O47" s="1"/>
      <c r="P47" s="1"/>
      <c r="Q47" s="1"/>
      <c r="R47" s="1"/>
      <c r="S47" s="1"/>
      <c r="T47" s="1"/>
    </row>
    <row r="48" spans="1:20" ht="9.75" customHeight="1">
      <c r="A48" s="1">
        <v>1957</v>
      </c>
      <c r="B48" s="1">
        <f>0.01*'Table A1'!D50</f>
        <v>8.9818851566021526E-2</v>
      </c>
      <c r="C48" s="1">
        <f>0.01*'Table A2'!D50</f>
        <v>9.417666913272188E-2</v>
      </c>
      <c r="D48" s="1">
        <f>0.01*'Table A3'!D50</f>
        <v>0.10160969512973962</v>
      </c>
      <c r="E48" s="1"/>
      <c r="F48" s="1"/>
      <c r="G48" s="1"/>
      <c r="H48" s="1"/>
      <c r="I48" s="1"/>
      <c r="J48" s="1"/>
      <c r="K48" s="1"/>
      <c r="L48" s="1"/>
      <c r="M48" s="1"/>
      <c r="N48" s="1"/>
      <c r="O48" s="1"/>
      <c r="P48" s="1"/>
      <c r="Q48" s="1"/>
      <c r="R48" s="1"/>
      <c r="S48" s="1"/>
      <c r="T48" s="1"/>
    </row>
    <row r="49" spans="1:20" ht="9.75" customHeight="1">
      <c r="A49" s="1">
        <v>1958</v>
      </c>
      <c r="B49" s="1">
        <f>0.01*'Table A1'!D51</f>
        <v>8.8335735001955892E-2</v>
      </c>
      <c r="C49" s="1">
        <f>0.01*'Table A2'!D51</f>
        <v>9.3502204205012929E-2</v>
      </c>
      <c r="D49" s="1">
        <f>0.01*'Table A3'!D51</f>
        <v>0.10205745453581454</v>
      </c>
      <c r="E49" s="1"/>
      <c r="F49" s="1"/>
      <c r="G49" s="1"/>
      <c r="H49" s="1"/>
      <c r="I49" s="1"/>
      <c r="J49" s="1"/>
      <c r="K49" s="1"/>
      <c r="L49" s="1"/>
      <c r="M49" s="1"/>
      <c r="N49" s="1"/>
      <c r="O49" s="1"/>
      <c r="P49" s="1"/>
      <c r="Q49" s="1"/>
      <c r="R49" s="1"/>
      <c r="S49" s="1"/>
      <c r="T49" s="1"/>
    </row>
    <row r="50" spans="1:20" ht="9.75" customHeight="1">
      <c r="A50" s="1">
        <v>1959</v>
      </c>
      <c r="B50" s="1">
        <f>0.01*'Table A1'!D52</f>
        <v>8.7478520785266911E-2</v>
      </c>
      <c r="C50" s="1">
        <f>0.01*'Table A2'!D52</f>
        <v>9.4931982856731878E-2</v>
      </c>
      <c r="D50" s="1">
        <f>0.01*'Table A3'!D52</f>
        <v>0.1064744460659322</v>
      </c>
      <c r="E50" s="1"/>
      <c r="F50" s="1"/>
      <c r="G50" s="1"/>
      <c r="H50" s="1"/>
      <c r="I50" s="1"/>
      <c r="J50" s="1"/>
      <c r="K50" s="1"/>
      <c r="L50" s="1"/>
      <c r="M50" s="1"/>
      <c r="N50" s="1"/>
      <c r="O50" s="1"/>
      <c r="P50" s="1"/>
      <c r="Q50" s="1"/>
      <c r="R50" s="1"/>
      <c r="S50" s="1"/>
      <c r="T50" s="1"/>
    </row>
    <row r="51" spans="1:20" ht="9.75" customHeight="1">
      <c r="A51" s="1">
        <v>1960</v>
      </c>
      <c r="B51" s="1">
        <f>0.01*'Table A1'!D53</f>
        <v>8.3565900921357628E-2</v>
      </c>
      <c r="C51" s="1">
        <f>0.01*'Table A2'!D53</f>
        <v>9.0105832408147998E-2</v>
      </c>
      <c r="D51" s="1">
        <f>0.01*'Table A3'!D53</f>
        <v>0.10034579956956322</v>
      </c>
      <c r="E51" s="1"/>
      <c r="F51" s="1"/>
      <c r="G51" s="1"/>
      <c r="H51" s="1"/>
      <c r="I51" s="1"/>
      <c r="J51" s="1"/>
      <c r="K51" s="1"/>
      <c r="L51" s="1"/>
      <c r="M51" s="1"/>
      <c r="N51" s="1"/>
      <c r="O51" s="1"/>
      <c r="P51" s="1"/>
      <c r="Q51" s="1"/>
      <c r="R51" s="1"/>
      <c r="S51" s="1"/>
      <c r="T51" s="1"/>
    </row>
    <row r="52" spans="1:20" ht="9.75" customHeight="1">
      <c r="A52" s="1">
        <v>1961</v>
      </c>
      <c r="B52" s="1">
        <f>0.01*'Table A1'!D54</f>
        <v>8.3376005383909949E-2</v>
      </c>
      <c r="C52" s="1">
        <f>0.01*'Table A2'!D54</f>
        <v>9.2444206572269622E-2</v>
      </c>
      <c r="D52" s="1">
        <f>0.01*'Table A3'!D54</f>
        <v>0.10640656153200087</v>
      </c>
      <c r="E52" s="1"/>
      <c r="F52" s="1"/>
      <c r="G52" s="1"/>
      <c r="H52" s="1"/>
      <c r="I52" s="1"/>
      <c r="J52" s="1"/>
      <c r="K52" s="1"/>
      <c r="L52" s="1"/>
      <c r="M52" s="1"/>
      <c r="N52" s="1"/>
      <c r="O52" s="1"/>
      <c r="P52" s="1"/>
      <c r="Q52" s="1"/>
      <c r="R52" s="1"/>
      <c r="S52" s="1"/>
      <c r="T52" s="1"/>
    </row>
    <row r="53" spans="1:20" ht="9.75" customHeight="1">
      <c r="A53" s="1">
        <v>1962</v>
      </c>
      <c r="B53" s="1">
        <f>0.01*'Table A1'!D55</f>
        <v>8.2736755670745551E-2</v>
      </c>
      <c r="C53" s="1">
        <f>0.01*'Table A2'!D55</f>
        <v>8.9177964232870735E-2</v>
      </c>
      <c r="D53" s="1">
        <f>0.01*'Table A3'!D55</f>
        <v>9.9499062481040373E-2</v>
      </c>
      <c r="E53" s="1"/>
      <c r="F53" s="1"/>
      <c r="G53" s="1"/>
      <c r="H53" s="1"/>
      <c r="I53" s="1"/>
      <c r="J53" s="1"/>
      <c r="K53" s="1"/>
      <c r="L53" s="1"/>
      <c r="M53" s="1"/>
      <c r="N53" s="1"/>
      <c r="O53" s="1"/>
      <c r="P53" s="1"/>
      <c r="Q53" s="1"/>
      <c r="R53" s="1"/>
      <c r="S53" s="1"/>
      <c r="T53" s="1"/>
    </row>
    <row r="54" spans="1:20" ht="9.75" customHeight="1">
      <c r="A54" s="1">
        <v>1963</v>
      </c>
      <c r="B54" s="1">
        <f>0.01*'Table A1'!D56</f>
        <v>8.1639366576136144E-2</v>
      </c>
      <c r="C54" s="1">
        <f>0.01*'Table A2'!D56</f>
        <v>8.8607620182328192E-2</v>
      </c>
      <c r="D54" s="1">
        <f>0.01*'Table A3'!D56</f>
        <v>9.91651029594353E-2</v>
      </c>
      <c r="E54" s="1"/>
      <c r="F54" s="1"/>
      <c r="G54" s="1"/>
      <c r="H54" s="1"/>
      <c r="I54" s="1"/>
      <c r="J54" s="1"/>
      <c r="K54" s="1"/>
      <c r="L54" s="1"/>
      <c r="M54" s="1"/>
      <c r="N54" s="1"/>
      <c r="O54" s="1"/>
      <c r="P54" s="1"/>
      <c r="Q54" s="1"/>
      <c r="R54" s="1"/>
      <c r="S54" s="1"/>
      <c r="T54" s="1"/>
    </row>
    <row r="55" spans="1:20" ht="9.75" customHeight="1">
      <c r="A55" s="1">
        <v>1964</v>
      </c>
      <c r="B55" s="1">
        <f>0.01*'Table A1'!D57</f>
        <v>8.0207510462667719E-2</v>
      </c>
      <c r="C55" s="1">
        <f>0.01*'Table A2'!D57</f>
        <v>9.1037087301424735E-2</v>
      </c>
      <c r="D55" s="1">
        <f>0.01*'Table A3'!D57</f>
        <v>0.10479103530661327</v>
      </c>
      <c r="E55" s="1"/>
      <c r="F55" s="1"/>
      <c r="G55" s="1"/>
      <c r="H55" s="1"/>
      <c r="I55" s="1"/>
      <c r="J55" s="1"/>
      <c r="K55" s="1"/>
      <c r="L55" s="1"/>
      <c r="M55" s="1"/>
      <c r="N55" s="1"/>
      <c r="O55" s="1"/>
      <c r="P55" s="1"/>
      <c r="Q55" s="1"/>
      <c r="R55" s="1"/>
      <c r="S55" s="1"/>
      <c r="T55" s="1"/>
    </row>
    <row r="56" spans="1:20" ht="9.75" customHeight="1">
      <c r="A56" s="1">
        <v>1965</v>
      </c>
      <c r="B56" s="1">
        <f>0.01*'Table A1'!D58</f>
        <v>8.0650646944014873E-2</v>
      </c>
      <c r="C56" s="1">
        <f>0.01*'Table A2'!D58</f>
        <v>9.3038000414193717E-2</v>
      </c>
      <c r="D56" s="1">
        <f>0.01*'Table A3'!D58</f>
        <v>0.10891912753229198</v>
      </c>
      <c r="E56" s="1"/>
      <c r="F56" s="1"/>
      <c r="G56" s="1"/>
      <c r="H56" s="1"/>
      <c r="I56" s="1"/>
      <c r="J56" s="1"/>
      <c r="K56" s="1"/>
      <c r="L56" s="1"/>
      <c r="M56" s="1"/>
      <c r="N56" s="1"/>
      <c r="O56" s="1"/>
      <c r="P56" s="1"/>
      <c r="Q56" s="1"/>
      <c r="R56" s="1"/>
      <c r="S56" s="1"/>
      <c r="T56" s="1"/>
    </row>
    <row r="57" spans="1:20" ht="9.75" customHeight="1">
      <c r="A57" s="1">
        <v>1966</v>
      </c>
      <c r="B57" s="1">
        <f>0.01*'Table A1'!D59</f>
        <v>8.3681843007293186E-2</v>
      </c>
      <c r="C57" s="1">
        <f>0.01*'Table A2'!D59</f>
        <v>9.4211121977307091E-2</v>
      </c>
      <c r="D57" s="1">
        <f>0.01*'Table A3'!D59</f>
        <v>0.10175256812339699</v>
      </c>
      <c r="E57" s="1"/>
      <c r="F57" s="1"/>
      <c r="G57" s="1"/>
      <c r="H57" s="1"/>
      <c r="I57" s="1"/>
      <c r="J57" s="1"/>
      <c r="K57" s="1"/>
      <c r="L57" s="1"/>
      <c r="M57" s="1"/>
      <c r="N57" s="1"/>
      <c r="O57" s="1"/>
      <c r="P57" s="1"/>
      <c r="Q57" s="1"/>
      <c r="R57" s="1"/>
      <c r="S57" s="1"/>
      <c r="T57" s="1"/>
    </row>
    <row r="58" spans="1:20" ht="9.75" customHeight="1">
      <c r="A58" s="1">
        <v>1967</v>
      </c>
      <c r="B58" s="1">
        <f>0.01*'Table A1'!D60</f>
        <v>8.4253319526665718E-2</v>
      </c>
      <c r="C58" s="1">
        <f>0.01*'Table A2'!D60</f>
        <v>9.83155222315856E-2</v>
      </c>
      <c r="D58" s="1">
        <f>0.01*'Table A3'!D60</f>
        <v>0.10737541914934186</v>
      </c>
      <c r="E58" s="1"/>
      <c r="F58" s="1"/>
      <c r="G58" s="1"/>
      <c r="H58" s="1"/>
      <c r="I58" s="1"/>
      <c r="J58" s="1"/>
      <c r="K58" s="1"/>
      <c r="L58" s="1"/>
      <c r="M58" s="1"/>
      <c r="N58" s="1"/>
      <c r="O58" s="1"/>
      <c r="P58" s="1"/>
      <c r="Q58" s="1"/>
      <c r="R58" s="1"/>
      <c r="S58" s="1"/>
      <c r="T58" s="1"/>
    </row>
    <row r="59" spans="1:20" ht="9.75" customHeight="1">
      <c r="A59" s="1">
        <v>1968</v>
      </c>
      <c r="B59" s="1">
        <f>0.01*'Table A1'!D61</f>
        <v>8.3519414859066651E-2</v>
      </c>
      <c r="C59" s="1">
        <f>0.01*'Table A2'!D61</f>
        <v>0.10071040556088344</v>
      </c>
      <c r="D59" s="1">
        <f>0.01*'Table A3'!D61</f>
        <v>0.11212838574441929</v>
      </c>
      <c r="E59" s="1"/>
      <c r="F59" s="1"/>
      <c r="G59" s="1"/>
      <c r="H59" s="1"/>
      <c r="I59" s="1"/>
      <c r="J59" s="1"/>
      <c r="K59" s="1"/>
      <c r="L59" s="1"/>
      <c r="M59" s="1"/>
      <c r="N59" s="1"/>
      <c r="O59" s="1"/>
      <c r="P59" s="1"/>
      <c r="Q59" s="1"/>
      <c r="R59" s="1"/>
      <c r="S59" s="1"/>
      <c r="T59" s="1"/>
    </row>
    <row r="60" spans="1:20" ht="9.75" customHeight="1">
      <c r="A60" s="1">
        <v>1969</v>
      </c>
      <c r="B60" s="1">
        <f>0.01*'Table A1'!D62</f>
        <v>8.0174220214230291E-2</v>
      </c>
      <c r="C60" s="1">
        <f>0.01*'Table A2'!D62</f>
        <v>9.4004230313392875E-2</v>
      </c>
      <c r="D60" s="1">
        <f>0.01*'Table A3'!D62</f>
        <v>0.10351497284479398</v>
      </c>
      <c r="E60" s="1"/>
      <c r="F60" s="1"/>
      <c r="G60" s="1"/>
      <c r="H60" s="1"/>
      <c r="I60" s="1"/>
      <c r="J60" s="1"/>
      <c r="K60" s="1"/>
      <c r="L60" s="1"/>
      <c r="M60" s="1"/>
      <c r="N60" s="1"/>
      <c r="O60" s="1"/>
      <c r="P60" s="1"/>
      <c r="Q60" s="1"/>
      <c r="R60" s="1"/>
      <c r="S60" s="1"/>
      <c r="T60" s="1"/>
    </row>
    <row r="61" spans="1:20" ht="9.75" customHeight="1">
      <c r="A61" s="1">
        <v>1970</v>
      </c>
      <c r="B61" s="1">
        <f>0.01*'Table A1'!D63</f>
        <v>7.8038458864426299E-2</v>
      </c>
      <c r="C61" s="1">
        <f>0.01*'Table A2'!D63</f>
        <v>8.437896345332592E-2</v>
      </c>
      <c r="D61" s="1">
        <f>0.01*'Table A3'!D63</f>
        <v>9.0252864935986624E-2</v>
      </c>
      <c r="E61" s="1"/>
      <c r="F61" s="1"/>
      <c r="G61" s="1"/>
      <c r="H61" s="1"/>
      <c r="I61" s="1"/>
      <c r="J61" s="1"/>
      <c r="K61" s="1"/>
      <c r="L61" s="1"/>
      <c r="M61" s="1"/>
      <c r="N61" s="1"/>
      <c r="O61" s="1"/>
      <c r="P61" s="1"/>
      <c r="Q61" s="1"/>
      <c r="R61" s="1"/>
      <c r="S61" s="1"/>
      <c r="T61" s="1"/>
    </row>
    <row r="62" spans="1:20" ht="9.75" customHeight="1">
      <c r="A62" s="1">
        <v>1971</v>
      </c>
      <c r="B62" s="1">
        <f>0.01*'Table A1'!D64</f>
        <v>7.7860816660916821E-2</v>
      </c>
      <c r="C62" s="1">
        <f>0.01*'Table A2'!D64</f>
        <v>8.6532162950564581E-2</v>
      </c>
      <c r="D62" s="1">
        <f>0.01*'Table A3'!D64</f>
        <v>9.3990561168937559E-2</v>
      </c>
      <c r="E62" s="1"/>
      <c r="F62" s="1"/>
      <c r="G62" s="1"/>
      <c r="H62" s="1"/>
      <c r="I62" s="1"/>
      <c r="J62" s="1"/>
      <c r="K62" s="1"/>
      <c r="L62" s="1"/>
      <c r="M62" s="1"/>
      <c r="N62" s="1"/>
      <c r="O62" s="1"/>
      <c r="P62" s="1"/>
      <c r="Q62" s="1"/>
      <c r="R62" s="1"/>
      <c r="S62" s="1"/>
      <c r="T62" s="1"/>
    </row>
    <row r="63" spans="1:20" ht="9.75" customHeight="1">
      <c r="A63" s="1">
        <v>1972</v>
      </c>
      <c r="B63" s="1">
        <f>0.01*'Table A1'!D65</f>
        <v>7.7541268798518803E-2</v>
      </c>
      <c r="C63" s="1">
        <f>0.01*'Table A2'!D65</f>
        <v>8.7008334911934548E-2</v>
      </c>
      <c r="D63" s="1">
        <f>0.01*'Table A3'!D65</f>
        <v>9.6377083451862661E-2</v>
      </c>
      <c r="E63" s="1"/>
      <c r="F63" s="1"/>
      <c r="G63" s="1"/>
      <c r="H63" s="1"/>
      <c r="I63" s="1"/>
      <c r="J63" s="1"/>
      <c r="K63" s="1"/>
      <c r="L63" s="1"/>
      <c r="M63" s="1"/>
      <c r="N63" s="1"/>
      <c r="O63" s="1"/>
      <c r="P63" s="1"/>
      <c r="Q63" s="1"/>
      <c r="R63" s="1"/>
      <c r="S63" s="1"/>
      <c r="T63" s="1"/>
    </row>
    <row r="64" spans="1:20" ht="9.75" customHeight="1">
      <c r="A64" s="1">
        <v>1973</v>
      </c>
      <c r="B64" s="1">
        <f>0.01*'Table A1'!D66</f>
        <v>7.7419961675539467E-2</v>
      </c>
      <c r="C64" s="1">
        <f>0.01*'Table A2'!D66</f>
        <v>8.3408372023335953E-2</v>
      </c>
      <c r="D64" s="1">
        <f>0.01*'Table A3'!D66</f>
        <v>9.1624623453135767E-2</v>
      </c>
      <c r="E64" s="1"/>
      <c r="F64" s="1"/>
      <c r="G64" s="1"/>
      <c r="H64" s="1"/>
      <c r="I64" s="1"/>
      <c r="J64" s="1"/>
      <c r="K64" s="1"/>
      <c r="L64" s="1"/>
      <c r="M64" s="1"/>
      <c r="N64" s="1"/>
      <c r="O64" s="1"/>
      <c r="P64" s="1"/>
      <c r="Q64" s="1"/>
      <c r="R64" s="1"/>
      <c r="S64" s="1"/>
      <c r="T64" s="1"/>
    </row>
    <row r="65" spans="1:20" ht="9.75" customHeight="1">
      <c r="A65" s="1">
        <v>1974</v>
      </c>
      <c r="B65" s="1">
        <f>0.01*'Table A1'!D67</f>
        <v>8.1236189170857828E-2</v>
      </c>
      <c r="C65" s="1">
        <f>0.01*'Table A2'!D67</f>
        <v>8.5290385295910306E-2</v>
      </c>
      <c r="D65" s="1">
        <f>0.01*'Table A3'!D67</f>
        <v>9.1224292172255347E-2</v>
      </c>
      <c r="E65" s="1"/>
      <c r="F65" s="1"/>
      <c r="G65" s="1"/>
      <c r="H65" s="1"/>
      <c r="I65" s="1"/>
      <c r="J65" s="1"/>
      <c r="K65" s="1"/>
      <c r="L65" s="1"/>
      <c r="M65" s="1"/>
      <c r="N65" s="1"/>
      <c r="O65" s="1"/>
      <c r="P65" s="1"/>
      <c r="Q65" s="1"/>
      <c r="R65" s="1"/>
      <c r="S65" s="1"/>
      <c r="T65" s="1"/>
    </row>
    <row r="66" spans="1:20" ht="9.75" customHeight="1">
      <c r="A66" s="1">
        <v>1975</v>
      </c>
      <c r="B66" s="1">
        <f>0.01*'Table A1'!D68</f>
        <v>8.0058801501615692E-2</v>
      </c>
      <c r="C66" s="1">
        <f>0.01*'Table A2'!D68</f>
        <v>8.3664366142884583E-2</v>
      </c>
      <c r="D66" s="1">
        <f>0.01*'Table A3'!D68</f>
        <v>8.8726726034525638E-2</v>
      </c>
      <c r="E66" s="1"/>
      <c r="F66" s="1"/>
      <c r="G66" s="1"/>
      <c r="H66" s="1"/>
      <c r="I66" s="1"/>
      <c r="J66" s="1"/>
      <c r="K66" s="1"/>
      <c r="L66" s="1"/>
      <c r="M66" s="1"/>
      <c r="N66" s="1"/>
      <c r="O66" s="1"/>
      <c r="P66" s="1"/>
      <c r="Q66" s="1"/>
      <c r="R66" s="1"/>
      <c r="S66" s="1"/>
      <c r="T66" s="1"/>
    </row>
    <row r="67" spans="1:20" ht="9.75" customHeight="1">
      <c r="A67" s="1">
        <v>1976</v>
      </c>
      <c r="B67" s="1">
        <f>0.01*'Table A1'!D69</f>
        <v>7.8891961987813494E-2</v>
      </c>
      <c r="C67" s="1">
        <f>0.01*'Table A2'!D69</f>
        <v>8.3258655587151509E-2</v>
      </c>
      <c r="D67" s="1">
        <f>0.01*'Table A3'!D69</f>
        <v>8.8608851388069065E-2</v>
      </c>
      <c r="E67" s="1"/>
      <c r="F67" s="1"/>
      <c r="G67" s="1"/>
      <c r="H67" s="1"/>
      <c r="I67" s="1"/>
      <c r="J67" s="1"/>
      <c r="K67" s="1"/>
      <c r="L67" s="1"/>
      <c r="M67" s="1"/>
      <c r="N67" s="1"/>
      <c r="O67" s="1"/>
      <c r="P67" s="1"/>
      <c r="Q67" s="1"/>
      <c r="R67" s="1"/>
      <c r="S67" s="1"/>
      <c r="T67" s="1"/>
    </row>
    <row r="68" spans="1:20" ht="9.75" customHeight="1">
      <c r="A68" s="1">
        <v>1977</v>
      </c>
      <c r="B68" s="1">
        <f>0.01*'Table A1'!D70</f>
        <v>7.8992263574060792E-2</v>
      </c>
      <c r="C68" s="1">
        <f>0.01*'Table A2'!D70</f>
        <v>8.3637714427930984E-2</v>
      </c>
      <c r="D68" s="1">
        <f>0.01*'Table A3'!D70</f>
        <v>9.0251178846532942E-2</v>
      </c>
      <c r="E68" s="1"/>
      <c r="F68" s="1"/>
      <c r="G68" s="1"/>
      <c r="H68" s="1"/>
      <c r="I68" s="1"/>
      <c r="J68" s="1"/>
      <c r="K68" s="1"/>
      <c r="L68" s="1"/>
      <c r="M68" s="1"/>
      <c r="N68" s="1"/>
      <c r="O68" s="1"/>
      <c r="P68" s="1"/>
      <c r="Q68" s="1"/>
      <c r="R68" s="1"/>
      <c r="S68" s="1"/>
      <c r="T68" s="1"/>
    </row>
    <row r="69" spans="1:20" ht="9.75" customHeight="1">
      <c r="A69" s="1">
        <v>1978</v>
      </c>
      <c r="B69" s="1">
        <f>0.01*'Table A1'!D71</f>
        <v>7.9526089866496272E-2</v>
      </c>
      <c r="C69" s="1">
        <f>0.01*'Table A2'!D71</f>
        <v>8.3597660274637844E-2</v>
      </c>
      <c r="D69" s="1">
        <f>0.01*'Table A3'!D71</f>
        <v>8.950521311798669E-2</v>
      </c>
      <c r="E69" s="1"/>
      <c r="F69" s="1"/>
      <c r="G69" s="1"/>
      <c r="H69" s="1"/>
      <c r="I69" s="1"/>
      <c r="J69" s="1"/>
      <c r="K69" s="1"/>
      <c r="L69" s="1"/>
      <c r="M69" s="1"/>
      <c r="N69" s="1"/>
      <c r="O69" s="1"/>
      <c r="P69" s="1"/>
      <c r="Q69" s="1"/>
      <c r="R69" s="1"/>
      <c r="S69" s="1"/>
      <c r="T69" s="1"/>
    </row>
    <row r="70" spans="1:20" ht="9.75" customHeight="1">
      <c r="A70" s="1">
        <v>1979</v>
      </c>
      <c r="B70" s="1">
        <f>0.01*'Table A1'!D72</f>
        <v>8.0324098037332953E-2</v>
      </c>
      <c r="C70" s="1">
        <f>0.01*'Table A2'!D72</f>
        <v>8.9960423031537951E-2</v>
      </c>
      <c r="D70" s="1">
        <f>0.01*'Table A3'!D72</f>
        <v>9.957698470951884E-2</v>
      </c>
      <c r="E70" s="1"/>
      <c r="F70" s="1"/>
      <c r="G70" s="1"/>
      <c r="H70" s="1"/>
      <c r="I70" s="1"/>
      <c r="J70" s="1"/>
      <c r="K70" s="1"/>
      <c r="L70" s="1"/>
      <c r="M70" s="1"/>
      <c r="N70" s="1"/>
      <c r="O70" s="1"/>
      <c r="P70" s="1"/>
      <c r="Q70" s="1"/>
      <c r="R70" s="1"/>
      <c r="S70" s="1"/>
      <c r="T70" s="1"/>
    </row>
    <row r="71" spans="1:20" ht="9.75" customHeight="1">
      <c r="A71" s="1">
        <v>1980</v>
      </c>
      <c r="B71" s="1">
        <f>0.01*'Table A1'!D73</f>
        <v>8.1767146253680534E-2</v>
      </c>
      <c r="C71" s="1">
        <f>0.01*'Table A2'!D73</f>
        <v>9.1534435937670189E-2</v>
      </c>
      <c r="D71" s="1">
        <f>0.01*'Table A3'!D73</f>
        <v>0.10021024087968501</v>
      </c>
      <c r="E71" s="1"/>
      <c r="F71" s="1"/>
      <c r="G71" s="1"/>
      <c r="H71" s="1"/>
      <c r="I71" s="1"/>
      <c r="J71" s="1"/>
      <c r="K71" s="1"/>
      <c r="L71" s="1"/>
      <c r="M71" s="1"/>
      <c r="N71" s="1"/>
      <c r="O71" s="1"/>
      <c r="P71" s="1"/>
      <c r="Q71" s="1"/>
      <c r="R71" s="1"/>
      <c r="S71" s="1"/>
      <c r="T71" s="1"/>
    </row>
    <row r="72" spans="1:20" ht="9.75" customHeight="1">
      <c r="A72" s="1">
        <v>1981</v>
      </c>
      <c r="B72" s="1">
        <f>0.01*'Table A1'!D74</f>
        <v>8.0260755469279785E-2</v>
      </c>
      <c r="C72" s="1">
        <f>0.01*'Table A2'!D74</f>
        <v>8.9310266913414246E-2</v>
      </c>
      <c r="D72" s="1">
        <f>0.01*'Table A3'!D74</f>
        <v>0.1001702480787313</v>
      </c>
      <c r="E72" s="1"/>
      <c r="F72" s="1"/>
      <c r="G72" s="1"/>
      <c r="H72" s="1"/>
      <c r="I72" s="1"/>
      <c r="J72" s="1"/>
      <c r="K72" s="1"/>
      <c r="L72" s="1"/>
      <c r="M72" s="1"/>
      <c r="N72" s="1"/>
      <c r="O72" s="1"/>
      <c r="P72" s="1"/>
      <c r="Q72" s="1"/>
      <c r="R72" s="1"/>
      <c r="S72" s="1"/>
      <c r="T72" s="1"/>
    </row>
    <row r="73" spans="1:20" ht="9.75" customHeight="1">
      <c r="A73" s="1">
        <v>1982</v>
      </c>
      <c r="B73" s="1">
        <f>0.01*'Table A1'!D75</f>
        <v>8.389938071695989E-2</v>
      </c>
      <c r="C73" s="1">
        <f>0.01*'Table A2'!D75</f>
        <v>9.7572076572603694E-2</v>
      </c>
      <c r="D73" s="1">
        <f>0.01*'Table A3'!D75</f>
        <v>0.10795796977766425</v>
      </c>
      <c r="E73" s="1"/>
      <c r="F73" s="1"/>
      <c r="G73" s="1"/>
      <c r="H73" s="1"/>
      <c r="I73" s="1"/>
      <c r="J73" s="1"/>
      <c r="K73" s="1"/>
      <c r="L73" s="1"/>
      <c r="M73" s="1"/>
      <c r="N73" s="1"/>
      <c r="O73" s="1"/>
      <c r="P73" s="1"/>
      <c r="Q73" s="1"/>
      <c r="R73" s="1"/>
      <c r="S73" s="1"/>
      <c r="T73" s="1"/>
    </row>
    <row r="74" spans="1:20" ht="9.75" customHeight="1">
      <c r="A74" s="1">
        <v>1983</v>
      </c>
      <c r="B74" s="1">
        <f>0.01*'Table A1'!D76</f>
        <v>8.5929026489475133E-2</v>
      </c>
      <c r="C74" s="1">
        <f>0.01*'Table A2'!D76</f>
        <v>0.10282245251280001</v>
      </c>
      <c r="D74" s="1">
        <f>0.01*'Table A3'!D76</f>
        <v>0.11555228099865923</v>
      </c>
      <c r="E74" s="1"/>
      <c r="F74" s="1"/>
      <c r="G74" s="1"/>
      <c r="H74" s="1"/>
      <c r="I74" s="1"/>
      <c r="J74" s="1"/>
      <c r="K74" s="1"/>
      <c r="L74" s="1"/>
      <c r="M74" s="1"/>
      <c r="N74" s="1"/>
      <c r="O74" s="1"/>
      <c r="P74" s="1"/>
      <c r="Q74" s="1"/>
      <c r="R74" s="1"/>
      <c r="S74" s="1"/>
      <c r="T74" s="1"/>
    </row>
    <row r="75" spans="1:20" ht="9.75" customHeight="1">
      <c r="A75" s="1">
        <v>1984</v>
      </c>
      <c r="B75" s="1">
        <f>0.01*'Table A1'!D77</f>
        <v>8.8863707222620991E-2</v>
      </c>
      <c r="C75" s="1">
        <f>0.01*'Table A2'!D77</f>
        <v>0.10629430295039832</v>
      </c>
      <c r="D75" s="1">
        <f>0.01*'Table A3'!D77</f>
        <v>0.11989346962037795</v>
      </c>
      <c r="E75" s="1"/>
      <c r="F75" s="1"/>
      <c r="G75" s="1"/>
      <c r="H75" s="1"/>
      <c r="I75" s="1"/>
      <c r="J75" s="1"/>
      <c r="K75" s="1"/>
      <c r="L75" s="1"/>
      <c r="M75" s="1"/>
      <c r="N75" s="1"/>
      <c r="O75" s="1"/>
      <c r="P75" s="1"/>
      <c r="Q75" s="1"/>
      <c r="R75" s="1"/>
      <c r="S75" s="1"/>
      <c r="T75" s="1"/>
    </row>
    <row r="76" spans="1:20" ht="9.75" customHeight="1">
      <c r="A76" s="1">
        <v>1985</v>
      </c>
      <c r="B76" s="1">
        <f>0.01*'Table A1'!D78</f>
        <v>9.0945605795137038E-2</v>
      </c>
      <c r="C76" s="1">
        <f>0.01*'Table A2'!D78</f>
        <v>0.11093374495182488</v>
      </c>
      <c r="D76" s="1">
        <f>0.01*'Table A3'!D78</f>
        <v>0.12668962279555532</v>
      </c>
      <c r="E76" s="1"/>
      <c r="F76" s="1"/>
      <c r="G76" s="1"/>
      <c r="H76" s="1"/>
      <c r="I76" s="1"/>
      <c r="J76" s="1"/>
      <c r="K76" s="1"/>
      <c r="L76" s="1"/>
      <c r="M76" s="1"/>
      <c r="N76" s="1"/>
      <c r="O76" s="1"/>
      <c r="P76" s="1"/>
      <c r="Q76" s="1"/>
      <c r="R76" s="1"/>
      <c r="S76" s="1"/>
      <c r="T76" s="1"/>
    </row>
    <row r="77" spans="1:20" ht="9.75" customHeight="1">
      <c r="A77" s="1">
        <v>1986</v>
      </c>
      <c r="B77" s="1">
        <f>0.01*'Table A1'!D79</f>
        <v>9.1292990690663975E-2</v>
      </c>
      <c r="C77" s="1">
        <f>0.01*'Table A2'!D79</f>
        <v>0.1314262208412354</v>
      </c>
      <c r="D77" s="1">
        <f>0.01*'Table A3'!D79</f>
        <v>0.15917057878495416</v>
      </c>
      <c r="E77" s="1"/>
      <c r="F77" s="1"/>
      <c r="G77" s="1"/>
      <c r="H77" s="1"/>
      <c r="I77" s="1"/>
      <c r="J77" s="1"/>
      <c r="K77" s="1"/>
      <c r="L77" s="1"/>
      <c r="M77" s="1"/>
      <c r="N77" s="1"/>
      <c r="O77" s="1"/>
      <c r="P77" s="1"/>
      <c r="Q77" s="1"/>
      <c r="R77" s="1"/>
      <c r="S77" s="1"/>
      <c r="T77" s="1"/>
    </row>
    <row r="78" spans="1:20" ht="9.75" customHeight="1">
      <c r="A78" s="1">
        <v>1987</v>
      </c>
      <c r="B78" s="1">
        <f>0.01*'Table A1'!D80</f>
        <v>0.10746260633305883</v>
      </c>
      <c r="C78" s="1">
        <f>0.01*'Table A2'!D80</f>
        <v>0.11750102422462874</v>
      </c>
      <c r="D78" s="1">
        <f>0.01*'Table A3'!D80</f>
        <v>0.12662152082703312</v>
      </c>
      <c r="E78" s="1"/>
      <c r="F78" s="1"/>
      <c r="G78" s="1"/>
      <c r="H78" s="1"/>
      <c r="I78" s="1"/>
      <c r="J78" s="1"/>
      <c r="K78" s="1"/>
      <c r="L78" s="1"/>
      <c r="M78" s="1"/>
      <c r="N78" s="1"/>
      <c r="O78" s="1"/>
      <c r="P78" s="1"/>
      <c r="Q78" s="1"/>
      <c r="R78" s="1"/>
      <c r="S78" s="1"/>
      <c r="T78" s="1"/>
    </row>
    <row r="79" spans="1:20" ht="9.75" customHeight="1">
      <c r="A79" s="1">
        <v>1988</v>
      </c>
      <c r="B79" s="1">
        <f>0.01*'Table A1'!D81</f>
        <v>0.13165480795439366</v>
      </c>
      <c r="C79" s="1">
        <f>0.01*'Table A2'!D81</f>
        <v>0.14653249100073071</v>
      </c>
      <c r="D79" s="1">
        <f>0.01*'Table A3'!D81</f>
        <v>0.15493338921325048</v>
      </c>
      <c r="E79" s="1"/>
      <c r="F79" s="1"/>
      <c r="G79" s="1"/>
      <c r="H79" s="1"/>
      <c r="I79" s="1"/>
      <c r="J79" s="1"/>
      <c r="K79" s="1"/>
      <c r="L79" s="1"/>
      <c r="M79" s="1"/>
      <c r="N79" s="1"/>
      <c r="O79" s="1"/>
      <c r="P79" s="1"/>
      <c r="Q79" s="1"/>
      <c r="R79" s="1"/>
      <c r="S79" s="1"/>
      <c r="T79" s="1"/>
    </row>
    <row r="80" spans="1:20" ht="9.75" customHeight="1">
      <c r="A80" s="1">
        <v>1989</v>
      </c>
      <c r="B80" s="1">
        <f>0.01*'Table A1'!D82</f>
        <v>0.12611494478689436</v>
      </c>
      <c r="C80" s="1">
        <f>0.01*'Table A2'!D82</f>
        <v>0.1381328299421444</v>
      </c>
      <c r="D80" s="1">
        <f>0.01*'Table A3'!D82</f>
        <v>0.14486443962630341</v>
      </c>
      <c r="E80" s="1"/>
      <c r="F80" s="1"/>
      <c r="G80" s="1"/>
      <c r="H80" s="1"/>
      <c r="I80" s="1"/>
      <c r="J80" s="1"/>
      <c r="K80" s="1"/>
      <c r="L80" s="1"/>
      <c r="M80" s="1"/>
      <c r="N80" s="1"/>
      <c r="O80" s="1"/>
      <c r="P80" s="1"/>
      <c r="Q80" s="1"/>
      <c r="R80" s="1"/>
      <c r="S80" s="1"/>
      <c r="T80" s="1"/>
    </row>
    <row r="81" spans="1:20" ht="9.75" customHeight="1">
      <c r="A81" s="1">
        <v>1990</v>
      </c>
      <c r="B81" s="1">
        <f>0.01*'Table A1'!D83</f>
        <v>0.12981647252493073</v>
      </c>
      <c r="C81" s="1">
        <f>0.01*'Table A2'!D83</f>
        <v>0.13809777272165719</v>
      </c>
      <c r="D81" s="1">
        <f>0.01*'Table A3'!D83</f>
        <v>0.14329641264701637</v>
      </c>
      <c r="E81" s="1"/>
      <c r="F81" s="1"/>
      <c r="G81" s="1"/>
      <c r="H81" s="1"/>
      <c r="I81" s="1"/>
      <c r="J81" s="1"/>
      <c r="K81" s="1"/>
      <c r="L81" s="1"/>
      <c r="M81" s="1"/>
      <c r="N81" s="1"/>
      <c r="O81" s="1"/>
      <c r="P81" s="1"/>
      <c r="Q81" s="1"/>
      <c r="R81" s="1"/>
      <c r="S81" s="1"/>
      <c r="T81" s="1"/>
    </row>
    <row r="82" spans="1:20" ht="9.75" customHeight="1">
      <c r="A82" s="1">
        <v>1991</v>
      </c>
      <c r="B82" s="1">
        <f>0.01*'Table A1'!D84</f>
        <v>0.12167379448376485</v>
      </c>
      <c r="C82" s="1">
        <f>0.01*'Table A2'!D84</f>
        <v>0.1271712014755865</v>
      </c>
      <c r="D82" s="1">
        <f>0.01*'Table A3'!D84</f>
        <v>0.1336069026115955</v>
      </c>
      <c r="E82" s="1"/>
      <c r="F82" s="1"/>
      <c r="G82" s="1"/>
      <c r="H82" s="1"/>
      <c r="I82" s="1"/>
      <c r="J82" s="1"/>
      <c r="K82" s="1"/>
      <c r="L82" s="1"/>
      <c r="M82" s="1"/>
      <c r="N82" s="1"/>
      <c r="O82" s="1"/>
      <c r="P82" s="1"/>
      <c r="Q82" s="1"/>
      <c r="R82" s="1"/>
      <c r="S82" s="1"/>
      <c r="T82" s="1"/>
    </row>
    <row r="83" spans="1:20" ht="9.75" customHeight="1">
      <c r="A83" s="1">
        <v>1992</v>
      </c>
      <c r="B83" s="1">
        <f>0.01*'Table A1'!D85</f>
        <v>0.13479744861469997</v>
      </c>
      <c r="C83" s="1">
        <f>0.01*'Table A2'!D85</f>
        <v>0.14224378100303567</v>
      </c>
      <c r="D83" s="1">
        <f>0.01*'Table A3'!D85</f>
        <v>0.14670843575107489</v>
      </c>
      <c r="E83" s="1"/>
      <c r="F83" s="1"/>
      <c r="G83" s="1"/>
      <c r="H83" s="1"/>
      <c r="I83" s="1"/>
      <c r="J83" s="1"/>
      <c r="K83" s="1"/>
      <c r="L83" s="1"/>
      <c r="M83" s="1"/>
      <c r="N83" s="1"/>
      <c r="O83" s="1"/>
      <c r="P83" s="1"/>
      <c r="Q83" s="1"/>
      <c r="R83" s="1"/>
      <c r="S83" s="1"/>
      <c r="T83" s="1"/>
    </row>
    <row r="84" spans="1:20" ht="9.75" customHeight="1">
      <c r="A84" s="1">
        <v>1993</v>
      </c>
      <c r="B84" s="1">
        <f>0.01*'Table A1'!D86</f>
        <v>0.1282125992017894</v>
      </c>
      <c r="C84" s="1">
        <f>0.01*'Table A2'!D86</f>
        <v>0.13684379989648174</v>
      </c>
      <c r="D84" s="1">
        <f>0.01*'Table A3'!D86</f>
        <v>0.14236902926573161</v>
      </c>
      <c r="E84" s="1"/>
      <c r="F84" s="1"/>
      <c r="G84" s="1"/>
      <c r="H84" s="1"/>
      <c r="I84" s="1"/>
      <c r="J84" s="1"/>
      <c r="K84" s="1"/>
      <c r="L84" s="1"/>
      <c r="M84" s="1"/>
      <c r="N84" s="1"/>
      <c r="O84" s="1"/>
      <c r="P84" s="1"/>
      <c r="Q84" s="1"/>
      <c r="R84" s="1"/>
      <c r="S84" s="1"/>
      <c r="T84" s="1"/>
    </row>
    <row r="85" spans="1:20" ht="9.75" customHeight="1">
      <c r="A85" s="1">
        <v>1994</v>
      </c>
      <c r="B85" s="1">
        <f>0.01*'Table A1'!D87</f>
        <v>0.12852119853413257</v>
      </c>
      <c r="C85" s="1">
        <f>0.01*'Table A2'!D87</f>
        <v>0.1364511900969064</v>
      </c>
      <c r="D85" s="1">
        <f>0.01*'Table A3'!D87</f>
        <v>0.14231929403424462</v>
      </c>
      <c r="E85" s="1"/>
      <c r="F85" s="1"/>
      <c r="G85" s="1"/>
      <c r="H85" s="1"/>
      <c r="I85" s="1"/>
      <c r="J85" s="1"/>
      <c r="K85" s="1"/>
      <c r="L85" s="1"/>
      <c r="M85" s="1"/>
      <c r="N85" s="1"/>
      <c r="O85" s="1"/>
      <c r="P85" s="1"/>
      <c r="Q85" s="1"/>
      <c r="R85" s="1"/>
      <c r="S85" s="1"/>
      <c r="T85" s="1"/>
    </row>
    <row r="86" spans="1:20" ht="9.75" customHeight="1">
      <c r="A86" s="1">
        <v>1995</v>
      </c>
      <c r="B86" s="1">
        <f>0.01*'Table A1'!D88</f>
        <v>0.13528000000000001</v>
      </c>
      <c r="C86" s="1">
        <f>0.01*'Table A2'!D88</f>
        <v>0.14617000000000002</v>
      </c>
      <c r="D86" s="1">
        <f>0.01*'Table A3'!D88</f>
        <v>0.15234</v>
      </c>
      <c r="E86" s="1"/>
      <c r="F86" s="1"/>
      <c r="G86" s="1"/>
      <c r="H86" s="1"/>
      <c r="I86" s="1"/>
      <c r="J86" s="1"/>
      <c r="K86" s="1"/>
      <c r="L86" s="1"/>
      <c r="M86" s="1"/>
      <c r="N86" s="1"/>
      <c r="O86" s="1"/>
      <c r="P86" s="1"/>
      <c r="Q86" s="1"/>
      <c r="R86" s="1"/>
      <c r="S86" s="1"/>
      <c r="T86" s="1"/>
    </row>
    <row r="87" spans="1:20" ht="9.75" customHeight="1">
      <c r="A87" s="1">
        <v>1996</v>
      </c>
      <c r="B87" s="1">
        <f>0.01*'Table A1'!D89</f>
        <v>0.14107</v>
      </c>
      <c r="C87" s="1">
        <f>0.01*'Table A2'!D89</f>
        <v>0.15836</v>
      </c>
      <c r="D87" s="1">
        <f>0.01*'Table A3'!D89</f>
        <v>0.16687000000000002</v>
      </c>
      <c r="E87" s="1"/>
      <c r="F87" s="1"/>
      <c r="G87" s="1"/>
      <c r="H87" s="1"/>
      <c r="I87" s="1"/>
      <c r="J87" s="1"/>
      <c r="K87" s="1"/>
      <c r="L87" s="1"/>
      <c r="M87" s="1"/>
      <c r="N87" s="1"/>
      <c r="O87" s="1"/>
      <c r="P87" s="1"/>
      <c r="Q87" s="1"/>
      <c r="R87" s="1"/>
      <c r="S87" s="1"/>
      <c r="T87" s="1"/>
    </row>
    <row r="88" spans="1:20" ht="9.75" customHeight="1">
      <c r="A88" s="1">
        <v>1997</v>
      </c>
      <c r="B88" s="1">
        <f>0.01*'Table A1'!D90</f>
        <v>0.14771000000000001</v>
      </c>
      <c r="C88" s="1">
        <f>0.01*'Table A2'!D90</f>
        <v>0.16985</v>
      </c>
      <c r="D88" s="1">
        <f>0.01*'Table A3'!D90</f>
        <v>0.18015</v>
      </c>
      <c r="E88" s="1"/>
      <c r="F88" s="1"/>
      <c r="G88" s="1"/>
      <c r="H88" s="1"/>
      <c r="I88" s="1"/>
      <c r="J88" s="1"/>
      <c r="K88" s="1"/>
      <c r="L88" s="1"/>
      <c r="M88" s="1"/>
      <c r="N88" s="1"/>
      <c r="O88" s="1"/>
      <c r="P88" s="1"/>
      <c r="Q88" s="1"/>
      <c r="R88" s="1"/>
      <c r="S88" s="1"/>
      <c r="T88" s="1"/>
    </row>
    <row r="89" spans="1:20" ht="9.75" customHeight="1">
      <c r="A89" s="1">
        <v>1998</v>
      </c>
      <c r="B89" s="1">
        <f>0.01*'Table A1'!D91</f>
        <v>0.15294000000000002</v>
      </c>
      <c r="C89" s="1">
        <f>0.01*'Table A2'!D91</f>
        <v>0.17693999999999999</v>
      </c>
      <c r="D89" s="1">
        <f>0.01*'Table A3'!D91</f>
        <v>0.19088000000000002</v>
      </c>
      <c r="E89" s="1"/>
      <c r="F89" s="1"/>
      <c r="G89" s="1"/>
      <c r="H89" s="1"/>
      <c r="I89" s="1"/>
      <c r="J89" s="1"/>
      <c r="K89" s="1"/>
      <c r="L89" s="1"/>
      <c r="M89" s="1"/>
      <c r="N89" s="1"/>
      <c r="O89" s="1"/>
      <c r="P89" s="1"/>
      <c r="Q89" s="1"/>
      <c r="R89" s="1"/>
      <c r="S89" s="1"/>
      <c r="T89" s="1"/>
    </row>
    <row r="90" spans="1:20" ht="9.75" customHeight="1">
      <c r="A90" s="1">
        <f t="shared" ref="A90:A95" si="0">A89+1</f>
        <v>1999</v>
      </c>
      <c r="B90" s="1">
        <f>0.01*'Table A1'!D92</f>
        <v>0.15873000000000001</v>
      </c>
      <c r="C90" s="1">
        <f>0.01*'Table A2'!D92</f>
        <v>0.18365999999999999</v>
      </c>
      <c r="D90" s="1">
        <f>0.01*'Table A3'!D92</f>
        <v>0.20044000000000001</v>
      </c>
      <c r="E90" s="1"/>
      <c r="F90" s="1"/>
      <c r="G90" s="1"/>
      <c r="H90" s="1"/>
      <c r="I90" s="1"/>
      <c r="J90" s="1"/>
      <c r="K90" s="1"/>
      <c r="L90" s="1"/>
      <c r="M90" s="1"/>
      <c r="N90" s="1"/>
      <c r="O90" s="1"/>
      <c r="P90" s="1"/>
      <c r="Q90" s="1"/>
      <c r="R90" s="1"/>
      <c r="S90" s="1"/>
      <c r="T90" s="1"/>
    </row>
    <row r="91" spans="1:20" ht="9.75" customHeight="1">
      <c r="A91" s="1">
        <f t="shared" si="0"/>
        <v>2000</v>
      </c>
      <c r="B91" s="1">
        <f>0.01*'Table A1'!D93</f>
        <v>0.16494</v>
      </c>
      <c r="C91" s="1">
        <f>0.01*'Table A2'!D93</f>
        <v>0.19295000000000001</v>
      </c>
      <c r="D91" s="1">
        <f>0.01*'Table A3'!D93</f>
        <v>0.21521000000000001</v>
      </c>
      <c r="E91" s="1"/>
      <c r="F91" s="1"/>
      <c r="G91" s="1"/>
      <c r="H91" s="1"/>
      <c r="I91" s="1"/>
      <c r="J91" s="1"/>
      <c r="K91" s="1"/>
      <c r="L91" s="1"/>
      <c r="M91" s="1"/>
      <c r="N91" s="1"/>
      <c r="O91" s="1"/>
      <c r="P91" s="1"/>
      <c r="Q91" s="1"/>
      <c r="R91" s="1"/>
      <c r="S91" s="1"/>
      <c r="T91" s="1"/>
    </row>
    <row r="92" spans="1:20" ht="9.75" customHeight="1">
      <c r="A92" s="1">
        <f t="shared" si="0"/>
        <v>2001</v>
      </c>
      <c r="B92" s="1">
        <f>0.01*'Table A1'!D94</f>
        <v>0.15371000000000001</v>
      </c>
      <c r="C92" s="1">
        <f>0.01*'Table A2'!D94</f>
        <v>0.16760000000000003</v>
      </c>
      <c r="D92" s="1">
        <f>0.01*'Table A3'!D94</f>
        <v>0.1822</v>
      </c>
      <c r="E92" s="1"/>
      <c r="F92" s="1"/>
      <c r="G92" s="1"/>
      <c r="H92" s="1"/>
      <c r="I92" s="1"/>
      <c r="J92" s="1"/>
      <c r="K92" s="1"/>
      <c r="L92" s="1"/>
      <c r="M92" s="1"/>
      <c r="N92" s="1"/>
      <c r="O92" s="1"/>
      <c r="P92" s="1"/>
      <c r="Q92" s="1"/>
      <c r="R92" s="1"/>
      <c r="S92" s="1"/>
      <c r="T92" s="1"/>
    </row>
    <row r="93" spans="1:20" ht="9.75" customHeight="1">
      <c r="A93" s="1">
        <f t="shared" si="0"/>
        <v>2002</v>
      </c>
      <c r="B93" s="1">
        <f>0.01*'Table A1'!D95</f>
        <v>0.14989000000000002</v>
      </c>
      <c r="C93" s="1">
        <f>0.01*'Table A2'!D95</f>
        <v>0.15912999999999999</v>
      </c>
      <c r="D93" s="1">
        <f>0.01*'Table A3'!D95</f>
        <v>0.16864999999999999</v>
      </c>
      <c r="E93" s="1"/>
      <c r="F93" s="1"/>
      <c r="G93" s="1"/>
      <c r="H93" s="1"/>
      <c r="I93" s="1"/>
      <c r="J93" s="1"/>
      <c r="K93" s="1"/>
      <c r="L93" s="1"/>
      <c r="M93" s="1"/>
      <c r="N93" s="1"/>
      <c r="O93" s="1"/>
      <c r="P93" s="1"/>
      <c r="Q93" s="1"/>
      <c r="R93" s="1"/>
      <c r="S93" s="1"/>
      <c r="T93" s="1"/>
    </row>
    <row r="94" spans="1:20" ht="9.75" customHeight="1">
      <c r="A94" s="1">
        <f t="shared" si="0"/>
        <v>2003</v>
      </c>
      <c r="B94" s="1">
        <f>0.01*'Table A1'!D96</f>
        <v>0.15214</v>
      </c>
      <c r="C94" s="1">
        <f>0.01*'Table A2'!D96</f>
        <v>0.16390999999999997</v>
      </c>
      <c r="D94" s="1">
        <f>0.01*'Table A3'!D96</f>
        <v>0.17527999999999999</v>
      </c>
      <c r="E94" s="1"/>
      <c r="F94" s="1"/>
      <c r="G94" s="1"/>
      <c r="H94" s="1"/>
      <c r="I94" s="1"/>
      <c r="J94" s="1"/>
      <c r="K94" s="1"/>
      <c r="L94" s="1"/>
      <c r="M94" s="1"/>
      <c r="N94" s="1"/>
      <c r="O94" s="1"/>
      <c r="P94" s="1"/>
      <c r="Q94" s="1"/>
      <c r="R94" s="1"/>
      <c r="S94" s="1"/>
      <c r="T94" s="1"/>
    </row>
    <row r="95" spans="1:20" ht="9.75" customHeight="1">
      <c r="A95" s="1">
        <f t="shared" si="0"/>
        <v>2004</v>
      </c>
      <c r="B95" s="1">
        <f>0.01*'Table A1'!D97</f>
        <v>0.16336999999999999</v>
      </c>
      <c r="C95" s="1">
        <f>0.01*'Table A2'!D97</f>
        <v>0.18118999999999999</v>
      </c>
      <c r="D95" s="1">
        <f>0.01*'Table A3'!D97</f>
        <v>0.19753000000000001</v>
      </c>
      <c r="E95" s="1"/>
      <c r="F95" s="1"/>
      <c r="G95" s="1"/>
      <c r="H95" s="1"/>
      <c r="I95" s="1"/>
      <c r="J95" s="1"/>
      <c r="K95" s="1"/>
      <c r="L95" s="1"/>
      <c r="M95" s="1"/>
      <c r="N95" s="1"/>
      <c r="O95" s="1"/>
      <c r="P95" s="1"/>
      <c r="Q95" s="1"/>
      <c r="R95" s="1"/>
      <c r="S95" s="1"/>
      <c r="T95" s="1"/>
    </row>
    <row r="96" spans="1:20" ht="9.75" customHeight="1">
      <c r="A96" s="1">
        <f t="shared" ref="A96:A113" si="1">A95+1</f>
        <v>2005</v>
      </c>
      <c r="B96" s="1">
        <f>0.01*'Table A1'!D98</f>
        <v>0.17681000000000002</v>
      </c>
      <c r="C96" s="1">
        <f>0.01*'Table A2'!D98</f>
        <v>0.20036999999999999</v>
      </c>
      <c r="D96" s="1">
        <f>0.01*'Table A3'!D98</f>
        <v>0.21916000000000002</v>
      </c>
      <c r="E96" s="1"/>
      <c r="F96" s="1"/>
      <c r="G96" s="1"/>
      <c r="H96" s="1"/>
      <c r="I96" s="1"/>
      <c r="J96" s="1"/>
      <c r="K96" s="1"/>
      <c r="L96" s="1"/>
      <c r="M96" s="1"/>
      <c r="N96" s="1"/>
      <c r="O96" s="1"/>
      <c r="P96" s="1"/>
      <c r="Q96" s="1"/>
      <c r="R96" s="1"/>
      <c r="S96" s="1"/>
      <c r="T96" s="1"/>
    </row>
    <row r="97" spans="1:20" ht="9.75" customHeight="1">
      <c r="A97" s="1">
        <f t="shared" si="1"/>
        <v>2006</v>
      </c>
      <c r="B97" s="1">
        <f>0.01*'Table A1'!D99</f>
        <v>0.18059</v>
      </c>
      <c r="C97" s="1">
        <f>0.01*'Table A2'!D99</f>
        <v>0.20864000000000002</v>
      </c>
      <c r="D97" s="1">
        <f>0.01*'Table A3'!D99</f>
        <v>0.22823000000000002</v>
      </c>
      <c r="E97" s="1"/>
      <c r="F97" s="1"/>
      <c r="G97" s="1"/>
      <c r="H97" s="1"/>
      <c r="I97" s="1"/>
      <c r="J97" s="1"/>
      <c r="K97" s="1"/>
      <c r="L97" s="1"/>
      <c r="M97" s="1"/>
      <c r="N97" s="1"/>
      <c r="O97" s="1"/>
      <c r="P97" s="1"/>
      <c r="Q97" s="1"/>
      <c r="R97" s="1"/>
      <c r="S97" s="1"/>
      <c r="T97" s="1"/>
    </row>
    <row r="98" spans="1:20" ht="9.75" customHeight="1">
      <c r="A98" s="1">
        <f t="shared" si="1"/>
        <v>2007</v>
      </c>
      <c r="B98" s="1">
        <f>0.01*'Table A1'!D100</f>
        <v>0.18327000000000002</v>
      </c>
      <c r="C98" s="1">
        <f>0.01*'Table A2'!D100</f>
        <v>0.21513000000000002</v>
      </c>
      <c r="D98" s="1">
        <f>0.01*'Table A3'!D100</f>
        <v>0.23503000000000002</v>
      </c>
      <c r="E98" s="1"/>
      <c r="F98" s="1"/>
      <c r="G98" s="1"/>
      <c r="H98" s="1"/>
      <c r="I98" s="1"/>
      <c r="J98" s="1"/>
      <c r="K98" s="1"/>
      <c r="L98" s="1"/>
      <c r="M98" s="1"/>
      <c r="N98" s="1"/>
      <c r="O98" s="1"/>
      <c r="P98" s="1"/>
      <c r="Q98" s="1"/>
      <c r="R98" s="1"/>
      <c r="S98" s="1"/>
      <c r="T98" s="1"/>
    </row>
    <row r="99" spans="1:20" ht="9.75" customHeight="1">
      <c r="A99" s="1">
        <f t="shared" si="1"/>
        <v>2008</v>
      </c>
      <c r="B99" s="1">
        <f>0.01*'Table A1'!D101</f>
        <v>0.17892</v>
      </c>
      <c r="C99" s="1">
        <f>0.01*'Table A2'!D101</f>
        <v>0.19574000000000003</v>
      </c>
      <c r="D99" s="1">
        <f>0.01*'Table A3'!D101</f>
        <v>0.20946000000000001</v>
      </c>
      <c r="E99" s="1"/>
      <c r="F99" s="1"/>
      <c r="G99" s="1"/>
      <c r="H99" s="1"/>
      <c r="I99" s="1"/>
      <c r="J99" s="1"/>
      <c r="K99" s="1"/>
      <c r="L99" s="1"/>
      <c r="M99" s="1"/>
      <c r="N99" s="1"/>
      <c r="O99" s="1"/>
      <c r="P99" s="1"/>
      <c r="Q99" s="1"/>
      <c r="R99" s="1"/>
      <c r="S99" s="1"/>
      <c r="T99" s="1"/>
    </row>
    <row r="100" spans="1:20" ht="9.75" customHeight="1">
      <c r="A100" s="1">
        <f t="shared" si="1"/>
        <v>2009</v>
      </c>
      <c r="B100" s="1">
        <f>0.01*'Table A1'!D102</f>
        <v>0.16678999999999999</v>
      </c>
      <c r="C100" s="1">
        <f>0.01*'Table A2'!D102</f>
        <v>0.17478000000000002</v>
      </c>
      <c r="D100" s="1">
        <f>0.01*'Table A3'!D102</f>
        <v>0.18118999999999999</v>
      </c>
      <c r="E100" s="1"/>
      <c r="F100" s="1"/>
      <c r="G100" s="1"/>
      <c r="H100" s="1"/>
      <c r="I100" s="1"/>
      <c r="J100" s="1"/>
      <c r="K100" s="1"/>
      <c r="L100" s="1"/>
      <c r="M100" s="1"/>
      <c r="N100" s="1"/>
      <c r="O100" s="1"/>
      <c r="P100" s="1"/>
      <c r="Q100" s="1"/>
      <c r="R100" s="1"/>
      <c r="S100" s="1"/>
      <c r="T100" s="1"/>
    </row>
    <row r="101" spans="1:20" ht="9.75" customHeight="1">
      <c r="A101" s="1">
        <f t="shared" si="1"/>
        <v>2010</v>
      </c>
      <c r="B101" s="1">
        <f>0.01*'Table A1'!D103</f>
        <v>0.17451</v>
      </c>
      <c r="C101" s="1">
        <f>0.01*'Table A2'!D103</f>
        <v>0.18827000000000002</v>
      </c>
      <c r="D101" s="1">
        <f>0.01*'Table A3'!D103</f>
        <v>0.19863</v>
      </c>
      <c r="E101" s="1"/>
      <c r="F101" s="1"/>
      <c r="G101" s="1"/>
      <c r="H101" s="1"/>
      <c r="I101" s="1"/>
      <c r="J101" s="1"/>
      <c r="K101" s="1"/>
      <c r="L101" s="1"/>
      <c r="M101" s="1"/>
      <c r="N101" s="1"/>
      <c r="O101" s="1"/>
      <c r="P101" s="1"/>
      <c r="Q101" s="1"/>
      <c r="R101" s="1"/>
      <c r="S101" s="1"/>
      <c r="T101" s="1"/>
    </row>
    <row r="102" spans="1:20" ht="9.75" customHeight="1">
      <c r="A102" s="1">
        <f t="shared" si="1"/>
        <v>2011</v>
      </c>
      <c r="B102" s="1">
        <f>0.01*'Table A1'!D104</f>
        <v>0.17466999999999999</v>
      </c>
      <c r="C102" s="1">
        <f>0.01*'Table A2'!D104</f>
        <v>0.18846000000000002</v>
      </c>
      <c r="D102" s="1">
        <f>0.01*'Table A3'!D104</f>
        <v>0.19646999999999998</v>
      </c>
      <c r="E102" s="1"/>
      <c r="F102" s="1"/>
      <c r="G102" s="1"/>
      <c r="H102" s="1"/>
      <c r="I102" s="1"/>
      <c r="J102" s="1"/>
      <c r="K102" s="1"/>
      <c r="L102" s="1"/>
      <c r="M102" s="1"/>
      <c r="N102" s="1"/>
      <c r="O102" s="1"/>
      <c r="P102" s="1"/>
      <c r="Q102" s="1"/>
      <c r="R102" s="1"/>
      <c r="S102" s="1"/>
      <c r="T102" s="1"/>
    </row>
    <row r="103" spans="1:20" ht="9.75" customHeight="1">
      <c r="A103" s="1">
        <f t="shared" si="1"/>
        <v>2012</v>
      </c>
      <c r="B103" s="1">
        <f>0.01*'Table A1'!D105</f>
        <v>0.18875</v>
      </c>
      <c r="C103" s="1">
        <f>0.01*'Table A2'!D105</f>
        <v>0.2122</v>
      </c>
      <c r="D103" s="1">
        <f>0.01*'Table A3'!D105</f>
        <v>0.22828000000000001</v>
      </c>
      <c r="E103" s="1"/>
      <c r="F103" s="1"/>
      <c r="G103" s="1"/>
      <c r="H103" s="1"/>
      <c r="I103" s="1"/>
      <c r="J103" s="1"/>
      <c r="K103" s="1"/>
      <c r="L103" s="1"/>
      <c r="M103" s="1"/>
      <c r="N103" s="1"/>
      <c r="O103" s="1"/>
      <c r="P103" s="1"/>
      <c r="Q103" s="1"/>
      <c r="R103" s="1"/>
      <c r="S103" s="1"/>
      <c r="T103" s="1"/>
    </row>
    <row r="104" spans="1:20" ht="9.75" customHeight="1">
      <c r="A104" s="1">
        <f t="shared" si="1"/>
        <v>2013</v>
      </c>
      <c r="B104" s="1">
        <f>0.01*'Table A1'!D106</f>
        <v>0.17425000000000002</v>
      </c>
      <c r="C104" s="1">
        <f>0.01*'Table A2'!D106</f>
        <v>0.18914999999999998</v>
      </c>
      <c r="D104" s="1">
        <f>0.01*'Table A3'!D106</f>
        <v>0.20006000000000002</v>
      </c>
      <c r="E104" s="1"/>
      <c r="F104" s="1"/>
      <c r="G104" s="1"/>
      <c r="H104" s="1"/>
      <c r="I104" s="1"/>
      <c r="J104" s="1"/>
      <c r="K104" s="1"/>
      <c r="L104" s="1"/>
      <c r="M104" s="1"/>
      <c r="N104" s="1"/>
      <c r="O104" s="1"/>
      <c r="P104" s="1"/>
      <c r="Q104" s="1"/>
      <c r="R104" s="1"/>
      <c r="S104" s="1"/>
      <c r="T104" s="1"/>
    </row>
    <row r="105" spans="1:20" ht="9.75" customHeight="1">
      <c r="A105" s="1">
        <f t="shared" si="1"/>
        <v>2014</v>
      </c>
      <c r="B105" s="1">
        <f>0.01*'Table A1'!D107</f>
        <v>0.17802000000000001</v>
      </c>
      <c r="C105" s="1">
        <f>0.01*'Table A2'!D107</f>
        <v>0.19872000000000001</v>
      </c>
      <c r="D105" s="1">
        <f>0.01*'Table A3'!D107</f>
        <v>0.2152</v>
      </c>
      <c r="E105" s="1"/>
      <c r="F105" s="1"/>
      <c r="G105" s="1"/>
      <c r="H105" s="1"/>
      <c r="I105" s="1"/>
      <c r="J105" s="1"/>
      <c r="K105" s="1"/>
      <c r="L105" s="1"/>
      <c r="M105" s="1"/>
      <c r="N105" s="1"/>
      <c r="O105" s="1"/>
      <c r="P105" s="1"/>
      <c r="Q105" s="1"/>
      <c r="R105" s="1"/>
      <c r="S105" s="1"/>
      <c r="T105" s="1"/>
    </row>
    <row r="106" spans="1:20" ht="9.75" customHeight="1">
      <c r="A106" s="1">
        <f t="shared" si="1"/>
        <v>2015</v>
      </c>
      <c r="B106" s="1">
        <f>0.01*'Table A1'!D108</f>
        <v>0.18047999999999997</v>
      </c>
      <c r="C106" s="1">
        <f>0.01*'Table A2'!D108</f>
        <v>0.19815000000000002</v>
      </c>
      <c r="D106" s="1">
        <f>0.01*'Table A3'!D108</f>
        <v>0.21586</v>
      </c>
      <c r="E106" s="1"/>
      <c r="F106" s="1"/>
      <c r="G106" s="1"/>
      <c r="H106" s="1"/>
      <c r="I106" s="1"/>
      <c r="J106" s="1"/>
      <c r="K106" s="1"/>
      <c r="L106" s="1"/>
      <c r="M106" s="1"/>
      <c r="N106" s="1"/>
      <c r="O106" s="1"/>
      <c r="P106" s="1"/>
      <c r="Q106" s="1"/>
      <c r="R106" s="1"/>
      <c r="S106" s="1"/>
      <c r="T106" s="1"/>
    </row>
    <row r="107" spans="1:20" ht="9.75" customHeight="1">
      <c r="A107" s="1">
        <f t="shared" si="1"/>
        <v>2016</v>
      </c>
      <c r="B107" s="1">
        <f>0.01*'Table A1'!D109</f>
        <v>0.17725000000000002</v>
      </c>
      <c r="C107" s="1">
        <f>0.01*'Table A2'!D109</f>
        <v>0.19216999999999998</v>
      </c>
      <c r="D107" s="1">
        <f>0.01*'Table A3'!D109</f>
        <v>0.20741000000000001</v>
      </c>
      <c r="E107" s="1"/>
      <c r="F107" s="1"/>
      <c r="G107" s="1"/>
      <c r="H107" s="1"/>
      <c r="I107" s="1"/>
      <c r="J107" s="1"/>
      <c r="K107" s="1"/>
      <c r="L107" s="1"/>
      <c r="M107" s="1"/>
      <c r="N107" s="1"/>
      <c r="O107" s="1"/>
      <c r="P107" s="1"/>
      <c r="Q107" s="1"/>
      <c r="R107" s="1"/>
      <c r="S107" s="1"/>
      <c r="T107" s="1"/>
    </row>
    <row r="108" spans="1:20" ht="9.75" customHeight="1">
      <c r="A108" s="1">
        <f t="shared" si="1"/>
        <v>2017</v>
      </c>
      <c r="B108" s="1">
        <f>0.01*'Table A1'!D110</f>
        <v>0.18172999999999997</v>
      </c>
      <c r="C108" s="1">
        <f>0.01*'Table A2'!D110</f>
        <v>0.20213999999999999</v>
      </c>
      <c r="D108" s="1">
        <f>0.01*'Table A3'!D110</f>
        <v>0.22007000000000002</v>
      </c>
      <c r="E108" s="1"/>
      <c r="F108" s="1"/>
      <c r="G108" s="1"/>
      <c r="H108" s="1"/>
      <c r="I108" s="1"/>
      <c r="J108" s="1"/>
      <c r="K108" s="1"/>
      <c r="L108" s="1"/>
      <c r="M108" s="1"/>
      <c r="N108" s="1"/>
      <c r="O108" s="1"/>
      <c r="P108" s="1"/>
      <c r="Q108" s="1"/>
      <c r="R108" s="1"/>
      <c r="S108" s="1"/>
      <c r="T108" s="1"/>
    </row>
    <row r="109" spans="1:20" ht="9.75" customHeight="1">
      <c r="A109" s="1">
        <f t="shared" si="1"/>
        <v>2018</v>
      </c>
      <c r="B109" s="1">
        <f>0.01*'Table A1'!D111</f>
        <v>0.18351000000000001</v>
      </c>
      <c r="C109" s="1">
        <f>0.01*'Table A2'!D111</f>
        <v>0.20482</v>
      </c>
      <c r="D109" s="1">
        <f>0.01*'Table A3'!D111</f>
        <v>0.21963000000000002</v>
      </c>
      <c r="E109" s="1"/>
      <c r="F109" s="1"/>
      <c r="G109" s="1"/>
      <c r="H109" s="1"/>
      <c r="I109" s="1"/>
      <c r="J109" s="1"/>
      <c r="K109" s="1"/>
      <c r="L109" s="1"/>
      <c r="M109" s="1"/>
      <c r="N109" s="1"/>
      <c r="O109" s="1"/>
      <c r="P109" s="1"/>
      <c r="Q109" s="1"/>
      <c r="R109" s="1"/>
      <c r="S109" s="1"/>
      <c r="T109" s="1"/>
    </row>
    <row r="110" spans="1:20" ht="9.75" customHeight="1">
      <c r="A110" s="1">
        <f t="shared" si="1"/>
        <v>2019</v>
      </c>
      <c r="B110" s="1">
        <f>0.01*'Table A1'!D112</f>
        <v>0.17587</v>
      </c>
      <c r="C110" s="1">
        <f>0.01*'Table A2'!D112</f>
        <v>0.19431000000000001</v>
      </c>
      <c r="D110" s="1">
        <f>0.01*'Table A3'!D112</f>
        <v>0.21143000000000001</v>
      </c>
      <c r="E110" s="1"/>
      <c r="F110" s="1"/>
      <c r="G110" s="1"/>
      <c r="H110" s="1"/>
      <c r="I110" s="1"/>
      <c r="J110" s="1"/>
      <c r="K110" s="1"/>
      <c r="L110" s="1"/>
      <c r="M110" s="1"/>
      <c r="N110" s="1"/>
      <c r="O110" s="1"/>
      <c r="P110" s="1"/>
      <c r="Q110" s="1"/>
      <c r="R110" s="1"/>
      <c r="S110" s="1"/>
      <c r="T110" s="1"/>
    </row>
    <row r="111" spans="1:20" ht="9.75" customHeight="1">
      <c r="A111" s="1">
        <f t="shared" si="1"/>
        <v>2020</v>
      </c>
      <c r="B111" s="1">
        <f>0.01*'Table A1'!D113</f>
        <v>0.19197</v>
      </c>
      <c r="C111" s="1">
        <f>0.01*'Table A2'!D113</f>
        <v>0.21440000000000001</v>
      </c>
      <c r="D111" s="1">
        <f>0.01*'Table A3'!D113</f>
        <v>0.2356</v>
      </c>
      <c r="E111" s="1"/>
      <c r="F111" s="1"/>
      <c r="G111" s="1"/>
      <c r="H111" s="1"/>
      <c r="I111" s="1"/>
      <c r="J111" s="1"/>
      <c r="K111" s="1"/>
      <c r="L111" s="1"/>
      <c r="M111" s="1"/>
      <c r="N111" s="1"/>
      <c r="O111" s="1"/>
      <c r="P111" s="1"/>
      <c r="Q111" s="1"/>
      <c r="R111" s="1"/>
      <c r="S111" s="1"/>
      <c r="T111" s="1"/>
    </row>
    <row r="112" spans="1:20" ht="9.75" customHeight="1">
      <c r="A112" s="1">
        <f t="shared" si="1"/>
        <v>2021</v>
      </c>
      <c r="B112" s="1">
        <f>0.01*'Table A1'!D114</f>
        <v>0.20813999999999999</v>
      </c>
      <c r="C112" s="1">
        <f>0.01*'Table A2'!D114</f>
        <v>0.24146999999999999</v>
      </c>
      <c r="D112" s="1">
        <f>0.01*'Table A3'!D114</f>
        <v>0.27628000000000003</v>
      </c>
      <c r="E112" s="1"/>
      <c r="F112" s="1"/>
      <c r="G112" s="1"/>
      <c r="H112" s="1"/>
      <c r="I112" s="1"/>
      <c r="J112" s="1"/>
      <c r="K112" s="1"/>
      <c r="L112" s="1"/>
      <c r="M112" s="1"/>
      <c r="N112" s="1"/>
      <c r="O112" s="1"/>
      <c r="P112" s="1"/>
      <c r="Q112" s="1"/>
      <c r="R112" s="1"/>
      <c r="S112" s="1"/>
      <c r="T112" s="1"/>
    </row>
    <row r="113" spans="1:20" ht="9.75" customHeight="1">
      <c r="A113" s="1">
        <f t="shared" si="1"/>
        <v>2022</v>
      </c>
      <c r="B113" s="1">
        <f>0.01*'Table A1'!D115</f>
        <v>0.19646000000000002</v>
      </c>
      <c r="C113" s="1">
        <f>0.01*'Table A2'!D115</f>
        <v>0.21300999999999998</v>
      </c>
      <c r="D113" s="1">
        <f>0.01*'Table A3'!D115</f>
        <v>0.23559000000000002</v>
      </c>
      <c r="E113" s="1"/>
      <c r="F113" s="1"/>
      <c r="G113" s="1"/>
      <c r="H113" s="1"/>
      <c r="I113" s="1"/>
      <c r="J113" s="1"/>
      <c r="K113" s="1"/>
      <c r="L113" s="1"/>
      <c r="M113" s="1"/>
      <c r="N113" s="1"/>
      <c r="O113" s="1"/>
      <c r="P113" s="1"/>
      <c r="Q113" s="1"/>
      <c r="R113" s="1"/>
      <c r="S113" s="1"/>
      <c r="T113" s="1"/>
    </row>
    <row r="114" spans="1:20" ht="9.75" customHeight="1">
      <c r="A114" s="1"/>
      <c r="B114" s="1"/>
      <c r="C114" s="1"/>
      <c r="D114" s="1"/>
      <c r="E114" s="1"/>
      <c r="F114" s="1"/>
      <c r="G114" s="1"/>
      <c r="H114" s="1"/>
      <c r="I114" s="1"/>
      <c r="J114" s="1"/>
      <c r="K114" s="1"/>
      <c r="L114" s="1"/>
      <c r="M114" s="1"/>
      <c r="N114" s="1"/>
      <c r="O114" s="1"/>
      <c r="P114" s="1"/>
      <c r="Q114" s="1"/>
      <c r="R114" s="1"/>
      <c r="S114" s="1"/>
      <c r="T114" s="1"/>
    </row>
    <row r="115" spans="1:20" ht="9.75" customHeight="1">
      <c r="A115" s="1"/>
      <c r="B115" s="1"/>
      <c r="C115" s="1"/>
      <c r="D115" s="1"/>
      <c r="E115" s="1"/>
      <c r="F115" s="1"/>
      <c r="G115" s="1"/>
      <c r="H115" s="1"/>
      <c r="I115" s="1"/>
      <c r="J115" s="1"/>
      <c r="K115" s="1"/>
      <c r="L115" s="1"/>
      <c r="M115" s="1"/>
      <c r="N115" s="1"/>
      <c r="O115" s="1"/>
      <c r="P115" s="1"/>
      <c r="Q115" s="1"/>
      <c r="R115" s="1"/>
      <c r="S115" s="1"/>
      <c r="T115" s="1"/>
    </row>
    <row r="116" spans="1:20" ht="9.75" customHeight="1">
      <c r="A116" s="1"/>
      <c r="B116" s="1"/>
      <c r="C116" s="1"/>
      <c r="D116" s="1"/>
      <c r="E116" s="1"/>
      <c r="F116" s="1"/>
      <c r="G116" s="1"/>
      <c r="H116" s="1"/>
      <c r="I116" s="1"/>
      <c r="J116" s="1"/>
      <c r="K116" s="1"/>
      <c r="L116" s="1"/>
      <c r="M116" s="1"/>
      <c r="N116" s="1"/>
      <c r="O116" s="1"/>
      <c r="P116" s="1"/>
      <c r="Q116" s="1"/>
      <c r="R116" s="1"/>
      <c r="S116" s="1"/>
      <c r="T116" s="1"/>
    </row>
    <row r="117" spans="1:20" ht="9.75" customHeight="1">
      <c r="A117" s="1"/>
      <c r="B117" s="1"/>
      <c r="C117" s="1"/>
      <c r="D117" s="1"/>
      <c r="E117" s="1"/>
      <c r="F117" s="1"/>
      <c r="G117" s="1"/>
      <c r="H117" s="1"/>
      <c r="I117" s="1"/>
      <c r="J117" s="1"/>
      <c r="K117" s="1"/>
      <c r="L117" s="1"/>
      <c r="M117" s="1"/>
      <c r="N117" s="1"/>
      <c r="O117" s="1"/>
      <c r="P117" s="1"/>
      <c r="Q117" s="1"/>
      <c r="R117" s="1"/>
      <c r="S117" s="1"/>
      <c r="T117" s="1"/>
    </row>
    <row r="118" spans="1:20" ht="9.75" customHeight="1">
      <c r="A118" s="1"/>
      <c r="B118" s="1"/>
      <c r="C118" s="1"/>
      <c r="D118" s="1"/>
      <c r="E118" s="1"/>
      <c r="F118" s="1"/>
      <c r="G118" s="1"/>
      <c r="H118" s="1"/>
      <c r="I118" s="1"/>
      <c r="J118" s="1"/>
      <c r="K118" s="1"/>
      <c r="L118" s="1"/>
      <c r="M118" s="1"/>
      <c r="N118" s="1"/>
      <c r="O118" s="1"/>
      <c r="P118" s="1"/>
      <c r="Q118" s="1"/>
      <c r="R118" s="1"/>
      <c r="S118" s="1"/>
      <c r="T118" s="1"/>
    </row>
    <row r="119" spans="1:20" ht="9.75" customHeight="1">
      <c r="A119" s="1"/>
      <c r="B119" s="1"/>
      <c r="C119" s="1"/>
      <c r="D119" s="1"/>
      <c r="E119" s="1"/>
      <c r="F119" s="1"/>
      <c r="G119" s="1"/>
      <c r="H119" s="1"/>
      <c r="I119" s="1"/>
      <c r="J119" s="1"/>
      <c r="K119" s="1"/>
      <c r="L119" s="1"/>
      <c r="M119" s="1"/>
      <c r="N119" s="1"/>
      <c r="O119" s="1"/>
      <c r="P119" s="1"/>
      <c r="Q119" s="1"/>
      <c r="R119" s="1"/>
      <c r="S119" s="1"/>
      <c r="T119" s="1"/>
    </row>
    <row r="120" spans="1:20" ht="9.75" customHeight="1">
      <c r="A120" s="1"/>
      <c r="B120" s="1"/>
      <c r="C120" s="1"/>
      <c r="D120" s="1"/>
      <c r="E120" s="1"/>
      <c r="F120" s="1"/>
      <c r="G120" s="1"/>
      <c r="H120" s="1"/>
      <c r="I120" s="1"/>
      <c r="J120" s="1"/>
      <c r="K120" s="1"/>
      <c r="L120" s="1"/>
      <c r="M120" s="1"/>
      <c r="N120" s="1"/>
      <c r="O120" s="1"/>
      <c r="P120" s="1"/>
      <c r="Q120" s="1"/>
      <c r="R120" s="1"/>
      <c r="S120" s="1"/>
      <c r="T120" s="1"/>
    </row>
    <row r="121" spans="1:20" ht="9.75" customHeight="1">
      <c r="A121" s="1"/>
      <c r="B121" s="1"/>
      <c r="C121" s="1"/>
      <c r="D121" s="1"/>
      <c r="E121" s="1"/>
      <c r="F121" s="1"/>
      <c r="G121" s="1"/>
      <c r="H121" s="1"/>
      <c r="I121" s="1"/>
      <c r="J121" s="1"/>
      <c r="K121" s="1"/>
      <c r="L121" s="1"/>
      <c r="M121" s="1"/>
      <c r="N121" s="1"/>
      <c r="O121" s="1"/>
      <c r="P121" s="1"/>
      <c r="Q121" s="1"/>
      <c r="R121" s="1"/>
      <c r="S121" s="1"/>
      <c r="T121" s="1"/>
    </row>
    <row r="122" spans="1:20" ht="9.75" customHeight="1">
      <c r="A122" s="1"/>
      <c r="B122" s="1"/>
      <c r="C122" s="1"/>
      <c r="D122" s="1"/>
      <c r="E122" s="1"/>
      <c r="F122" s="1"/>
      <c r="G122" s="1"/>
      <c r="H122" s="1"/>
      <c r="I122" s="1"/>
      <c r="J122" s="1"/>
      <c r="K122" s="1"/>
      <c r="L122" s="1"/>
      <c r="M122" s="1"/>
      <c r="N122" s="1"/>
      <c r="O122" s="1"/>
      <c r="P122" s="1"/>
      <c r="Q122" s="1"/>
      <c r="R122" s="1"/>
      <c r="S122" s="1"/>
      <c r="T122" s="1"/>
    </row>
    <row r="123" spans="1:20" ht="9.75" customHeight="1">
      <c r="A123" s="1"/>
      <c r="B123" s="1"/>
      <c r="C123" s="1"/>
      <c r="D123" s="1"/>
      <c r="E123" s="1"/>
      <c r="F123" s="1"/>
      <c r="G123" s="1"/>
      <c r="H123" s="1"/>
      <c r="I123" s="1"/>
      <c r="J123" s="1"/>
      <c r="K123" s="1"/>
      <c r="L123" s="1"/>
      <c r="M123" s="1"/>
      <c r="N123" s="1"/>
      <c r="O123" s="1"/>
      <c r="P123" s="1"/>
      <c r="Q123" s="1"/>
      <c r="R123" s="1"/>
      <c r="S123" s="1"/>
      <c r="T123" s="1"/>
    </row>
    <row r="124" spans="1:20" ht="9.75" customHeight="1">
      <c r="A124" s="1"/>
      <c r="B124" s="1"/>
      <c r="C124" s="1"/>
      <c r="D124" s="1"/>
      <c r="E124" s="1"/>
      <c r="F124" s="1"/>
      <c r="G124" s="1"/>
      <c r="H124" s="1"/>
      <c r="I124" s="1"/>
      <c r="J124" s="1"/>
      <c r="K124" s="1"/>
      <c r="L124" s="1"/>
      <c r="M124" s="1"/>
      <c r="N124" s="1"/>
      <c r="O124" s="1"/>
      <c r="P124" s="1"/>
      <c r="Q124" s="1"/>
      <c r="R124" s="1"/>
      <c r="S124" s="1"/>
      <c r="T124" s="1"/>
    </row>
    <row r="125" spans="1:20" ht="9.75" customHeight="1">
      <c r="A125" s="1"/>
      <c r="B125" s="1"/>
      <c r="C125" s="1"/>
      <c r="D125" s="1"/>
      <c r="E125" s="1"/>
      <c r="F125" s="1"/>
      <c r="G125" s="1"/>
      <c r="H125" s="1"/>
      <c r="I125" s="1"/>
      <c r="J125" s="1"/>
      <c r="K125" s="1"/>
      <c r="L125" s="1"/>
      <c r="M125" s="1"/>
      <c r="N125" s="1"/>
      <c r="O125" s="1"/>
      <c r="P125" s="1"/>
      <c r="Q125" s="1"/>
      <c r="R125" s="1"/>
      <c r="S125" s="1"/>
      <c r="T125" s="1"/>
    </row>
    <row r="126" spans="1:20" ht="9.75" customHeight="1">
      <c r="A126" s="1"/>
      <c r="B126" s="1"/>
      <c r="C126" s="1"/>
      <c r="D126" s="1"/>
      <c r="E126" s="1"/>
      <c r="F126" s="1"/>
      <c r="G126" s="1"/>
      <c r="H126" s="1"/>
      <c r="I126" s="1"/>
      <c r="J126" s="1"/>
      <c r="K126" s="1"/>
      <c r="L126" s="1"/>
      <c r="M126" s="1"/>
      <c r="N126" s="1"/>
      <c r="O126" s="1"/>
      <c r="P126" s="1"/>
      <c r="Q126" s="1"/>
      <c r="R126" s="1"/>
      <c r="S126" s="1"/>
      <c r="T126" s="1"/>
    </row>
    <row r="127" spans="1:20" ht="9.75" customHeight="1">
      <c r="A127" s="1"/>
      <c r="B127" s="1"/>
      <c r="C127" s="1"/>
      <c r="D127" s="1"/>
      <c r="E127" s="1"/>
      <c r="F127" s="1"/>
      <c r="G127" s="1"/>
      <c r="H127" s="1"/>
      <c r="I127" s="1"/>
      <c r="J127" s="1"/>
      <c r="K127" s="1"/>
      <c r="L127" s="1"/>
      <c r="M127" s="1"/>
      <c r="N127" s="1"/>
      <c r="O127" s="1"/>
      <c r="P127" s="1"/>
      <c r="Q127" s="1"/>
      <c r="R127" s="1"/>
      <c r="S127" s="1"/>
      <c r="T127" s="1"/>
    </row>
    <row r="128" spans="1:20" ht="9.75" customHeight="1">
      <c r="A128" s="1"/>
      <c r="B128" s="1"/>
      <c r="C128" s="1"/>
      <c r="D128" s="1"/>
      <c r="E128" s="1"/>
      <c r="F128" s="1"/>
      <c r="G128" s="1"/>
      <c r="H128" s="1"/>
      <c r="I128" s="1"/>
      <c r="J128" s="1"/>
      <c r="K128" s="1"/>
      <c r="L128" s="1"/>
      <c r="M128" s="1"/>
      <c r="N128" s="1"/>
      <c r="O128" s="1"/>
      <c r="P128" s="1"/>
      <c r="Q128" s="1"/>
      <c r="R128" s="1"/>
      <c r="S128" s="1"/>
      <c r="T128" s="1"/>
    </row>
    <row r="129" spans="1:20" ht="9.75" customHeight="1">
      <c r="A129" s="1"/>
      <c r="B129" s="1"/>
      <c r="C129" s="1"/>
      <c r="D129" s="1"/>
      <c r="E129" s="1"/>
      <c r="F129" s="1"/>
      <c r="G129" s="1"/>
      <c r="H129" s="1"/>
      <c r="I129" s="1"/>
      <c r="J129" s="1"/>
      <c r="K129" s="1"/>
      <c r="L129" s="1"/>
      <c r="M129" s="1"/>
      <c r="N129" s="1"/>
      <c r="O129" s="1"/>
      <c r="P129" s="1"/>
      <c r="Q129" s="1"/>
      <c r="R129" s="1"/>
      <c r="S129" s="1"/>
      <c r="T129" s="1"/>
    </row>
    <row r="130" spans="1:20" ht="9.75" customHeight="1">
      <c r="A130" s="1"/>
      <c r="B130" s="1"/>
      <c r="C130" s="1"/>
      <c r="D130" s="1"/>
      <c r="E130" s="1"/>
      <c r="F130" s="1"/>
      <c r="G130" s="1"/>
      <c r="H130" s="1"/>
      <c r="I130" s="1"/>
      <c r="J130" s="1"/>
      <c r="K130" s="1"/>
      <c r="L130" s="1"/>
      <c r="M130" s="1"/>
      <c r="N130" s="1"/>
      <c r="O130" s="1"/>
      <c r="P130" s="1"/>
      <c r="Q130" s="1"/>
      <c r="R130" s="1"/>
      <c r="S130" s="1"/>
      <c r="T130" s="1"/>
    </row>
    <row r="131" spans="1:20" ht="9.75" customHeight="1">
      <c r="A131" s="1"/>
      <c r="B131" s="1"/>
      <c r="C131" s="1"/>
      <c r="D131" s="1"/>
      <c r="E131" s="1"/>
      <c r="F131" s="1"/>
      <c r="G131" s="1"/>
      <c r="H131" s="1"/>
      <c r="I131" s="1"/>
      <c r="J131" s="1"/>
      <c r="K131" s="1"/>
      <c r="L131" s="1"/>
      <c r="M131" s="1"/>
      <c r="N131" s="1"/>
      <c r="O131" s="1"/>
      <c r="P131" s="1"/>
      <c r="Q131" s="1"/>
      <c r="R131" s="1"/>
      <c r="S131" s="1"/>
      <c r="T131" s="1"/>
    </row>
    <row r="132" spans="1:20" ht="9.75" customHeight="1">
      <c r="A132" s="1"/>
      <c r="B132" s="1"/>
      <c r="C132" s="1"/>
      <c r="D132" s="1"/>
      <c r="E132" s="1"/>
      <c r="F132" s="1"/>
      <c r="G132" s="1"/>
      <c r="H132" s="1"/>
      <c r="I132" s="1"/>
      <c r="J132" s="1"/>
      <c r="K132" s="1"/>
      <c r="L132" s="1"/>
      <c r="M132" s="1"/>
      <c r="N132" s="1"/>
      <c r="O132" s="1"/>
      <c r="P132" s="1"/>
      <c r="Q132" s="1"/>
      <c r="R132" s="1"/>
      <c r="S132" s="1"/>
      <c r="T132" s="1"/>
    </row>
    <row r="133" spans="1:20" ht="9.75" customHeight="1">
      <c r="A133" s="1"/>
      <c r="B133" s="1"/>
      <c r="C133" s="1"/>
      <c r="D133" s="1"/>
      <c r="E133" s="1"/>
      <c r="F133" s="1"/>
      <c r="G133" s="1"/>
      <c r="H133" s="1"/>
      <c r="I133" s="1"/>
      <c r="J133" s="1"/>
      <c r="K133" s="1"/>
      <c r="L133" s="1"/>
      <c r="M133" s="1"/>
      <c r="N133" s="1"/>
      <c r="O133" s="1"/>
      <c r="P133" s="1"/>
      <c r="Q133" s="1"/>
      <c r="R133" s="1"/>
      <c r="S133" s="1"/>
      <c r="T133" s="1"/>
    </row>
    <row r="134" spans="1:20" ht="9.75" customHeight="1">
      <c r="A134" s="1"/>
      <c r="B134" s="1"/>
      <c r="C134" s="1"/>
      <c r="D134" s="1"/>
      <c r="E134" s="1"/>
      <c r="F134" s="1"/>
      <c r="G134" s="1"/>
      <c r="H134" s="1"/>
      <c r="I134" s="1"/>
      <c r="J134" s="1"/>
      <c r="K134" s="1"/>
      <c r="L134" s="1"/>
      <c r="M134" s="1"/>
      <c r="N134" s="1"/>
      <c r="O134" s="1"/>
      <c r="P134" s="1"/>
      <c r="Q134" s="1"/>
      <c r="R134" s="1"/>
      <c r="S134" s="1"/>
      <c r="T134" s="1"/>
    </row>
    <row r="135" spans="1:20" ht="9.75" customHeight="1">
      <c r="A135" s="1"/>
      <c r="B135" s="1"/>
      <c r="C135" s="1"/>
      <c r="D135" s="1"/>
      <c r="E135" s="1"/>
      <c r="F135" s="1"/>
      <c r="G135" s="1"/>
      <c r="H135" s="1"/>
      <c r="I135" s="1"/>
      <c r="J135" s="1"/>
      <c r="K135" s="1"/>
      <c r="L135" s="1"/>
      <c r="M135" s="1"/>
      <c r="N135" s="1"/>
      <c r="O135" s="1"/>
      <c r="P135" s="1"/>
      <c r="Q135" s="1"/>
      <c r="R135" s="1"/>
      <c r="S135" s="1"/>
      <c r="T135" s="1"/>
    </row>
    <row r="136" spans="1:20" ht="9.75" customHeight="1">
      <c r="A136" s="1"/>
      <c r="B136" s="1"/>
      <c r="C136" s="1"/>
      <c r="D136" s="1"/>
      <c r="E136" s="1"/>
      <c r="F136" s="1"/>
      <c r="G136" s="1"/>
      <c r="H136" s="1"/>
      <c r="I136" s="1"/>
      <c r="J136" s="1"/>
      <c r="K136" s="1"/>
      <c r="L136" s="1"/>
      <c r="M136" s="1"/>
      <c r="N136" s="1"/>
      <c r="O136" s="1"/>
      <c r="P136" s="1"/>
      <c r="Q136" s="1"/>
      <c r="R136" s="1"/>
      <c r="S136" s="1"/>
      <c r="T136" s="1"/>
    </row>
    <row r="137" spans="1:20" ht="9.75" customHeight="1">
      <c r="A137" s="1"/>
      <c r="B137" s="1"/>
      <c r="C137" s="1"/>
      <c r="D137" s="1"/>
      <c r="E137" s="1"/>
      <c r="F137" s="1"/>
      <c r="G137" s="1"/>
      <c r="H137" s="1"/>
      <c r="I137" s="1"/>
      <c r="J137" s="1"/>
      <c r="K137" s="1"/>
      <c r="L137" s="1"/>
      <c r="M137" s="1"/>
      <c r="N137" s="1"/>
      <c r="O137" s="1"/>
      <c r="P137" s="1"/>
      <c r="Q137" s="1"/>
      <c r="R137" s="1"/>
      <c r="S137" s="1"/>
      <c r="T137" s="1"/>
    </row>
    <row r="138" spans="1:20" ht="9.75" customHeight="1">
      <c r="A138" s="1"/>
      <c r="B138" s="1"/>
      <c r="C138" s="1"/>
      <c r="D138" s="1"/>
      <c r="E138" s="1"/>
      <c r="F138" s="1"/>
      <c r="G138" s="1"/>
      <c r="H138" s="1"/>
      <c r="I138" s="1"/>
      <c r="J138" s="1"/>
      <c r="K138" s="1"/>
      <c r="L138" s="1"/>
      <c r="M138" s="1"/>
      <c r="N138" s="1"/>
      <c r="O138" s="1"/>
      <c r="P138" s="1"/>
      <c r="Q138" s="1"/>
      <c r="R138" s="1"/>
      <c r="S138" s="1"/>
      <c r="T138" s="1"/>
    </row>
    <row r="139" spans="1:20" ht="9.75" customHeight="1">
      <c r="A139" s="1"/>
      <c r="B139" s="1"/>
      <c r="C139" s="1"/>
      <c r="D139" s="1"/>
      <c r="E139" s="1"/>
      <c r="F139" s="1"/>
      <c r="G139" s="1"/>
      <c r="H139" s="1"/>
      <c r="I139" s="1"/>
      <c r="J139" s="1"/>
      <c r="K139" s="1"/>
      <c r="L139" s="1"/>
      <c r="M139" s="1"/>
      <c r="N139" s="1"/>
      <c r="O139" s="1"/>
      <c r="P139" s="1"/>
      <c r="Q139" s="1"/>
      <c r="R139" s="1"/>
      <c r="S139" s="1"/>
      <c r="T139" s="1"/>
    </row>
    <row r="140" spans="1:20" ht="9.75" customHeight="1">
      <c r="A140" s="1"/>
      <c r="B140" s="1"/>
      <c r="C140" s="1"/>
      <c r="D140" s="1"/>
      <c r="E140" s="1"/>
      <c r="F140" s="1"/>
      <c r="G140" s="1"/>
      <c r="H140" s="1"/>
      <c r="I140" s="1"/>
      <c r="J140" s="1"/>
      <c r="K140" s="1"/>
      <c r="L140" s="1"/>
      <c r="M140" s="1"/>
      <c r="N140" s="1"/>
      <c r="O140" s="1"/>
      <c r="P140" s="1"/>
      <c r="Q140" s="1"/>
      <c r="R140" s="1"/>
      <c r="S140" s="1"/>
      <c r="T140" s="1"/>
    </row>
    <row r="141" spans="1:20" ht="9.75" customHeight="1">
      <c r="A141" s="1"/>
      <c r="B141" s="1"/>
      <c r="C141" s="1"/>
      <c r="D141" s="1"/>
      <c r="E141" s="1"/>
      <c r="F141" s="1"/>
      <c r="G141" s="1"/>
      <c r="H141" s="1"/>
      <c r="I141" s="1"/>
      <c r="J141" s="1"/>
      <c r="K141" s="1"/>
      <c r="L141" s="1"/>
      <c r="M141" s="1"/>
      <c r="N141" s="1"/>
      <c r="O141" s="1"/>
      <c r="P141" s="1"/>
      <c r="Q141" s="1"/>
      <c r="R141" s="1"/>
      <c r="S141" s="1"/>
      <c r="T141" s="1"/>
    </row>
    <row r="142" spans="1:20" ht="9.75" customHeight="1">
      <c r="A142" s="1"/>
      <c r="B142" s="1"/>
      <c r="C142" s="1"/>
      <c r="D142" s="1"/>
      <c r="E142" s="1"/>
      <c r="F142" s="1"/>
      <c r="G142" s="1"/>
      <c r="H142" s="1"/>
      <c r="I142" s="1"/>
      <c r="J142" s="1"/>
      <c r="K142" s="1"/>
      <c r="L142" s="1"/>
      <c r="M142" s="1"/>
      <c r="N142" s="1"/>
      <c r="O142" s="1"/>
      <c r="P142" s="1"/>
      <c r="Q142" s="1"/>
      <c r="R142" s="1"/>
      <c r="S142" s="1"/>
      <c r="T142" s="1"/>
    </row>
    <row r="143" spans="1:20" ht="9.75" customHeight="1">
      <c r="A143" s="1"/>
      <c r="B143" s="1"/>
      <c r="C143" s="1"/>
      <c r="D143" s="1"/>
      <c r="E143" s="1"/>
      <c r="F143" s="1"/>
      <c r="G143" s="1"/>
      <c r="H143" s="1"/>
      <c r="I143" s="1"/>
      <c r="J143" s="1"/>
      <c r="K143" s="1"/>
      <c r="L143" s="1"/>
      <c r="M143" s="1"/>
      <c r="N143" s="1"/>
      <c r="O143" s="1"/>
      <c r="P143" s="1"/>
      <c r="Q143" s="1"/>
      <c r="R143" s="1"/>
      <c r="S143" s="1"/>
      <c r="T143" s="1"/>
    </row>
    <row r="144" spans="1:20" ht="9.75" customHeight="1">
      <c r="A144" s="1"/>
      <c r="B144" s="1"/>
      <c r="C144" s="1"/>
      <c r="D144" s="1"/>
      <c r="E144" s="1"/>
      <c r="F144" s="1"/>
      <c r="G144" s="1"/>
      <c r="H144" s="1"/>
      <c r="I144" s="1"/>
      <c r="J144" s="1"/>
      <c r="K144" s="1"/>
      <c r="L144" s="1"/>
      <c r="M144" s="1"/>
      <c r="N144" s="1"/>
      <c r="O144" s="1"/>
      <c r="P144" s="1"/>
      <c r="Q144" s="1"/>
      <c r="R144" s="1"/>
      <c r="S144" s="1"/>
      <c r="T144" s="1"/>
    </row>
    <row r="145" spans="1:20" ht="9.75" customHeight="1">
      <c r="A145" s="1"/>
      <c r="B145" s="1"/>
      <c r="C145" s="1"/>
      <c r="D145" s="1"/>
      <c r="E145" s="1"/>
      <c r="F145" s="1"/>
      <c r="G145" s="1"/>
      <c r="H145" s="1"/>
      <c r="I145" s="1"/>
      <c r="J145" s="1"/>
      <c r="K145" s="1"/>
      <c r="L145" s="1"/>
      <c r="M145" s="1"/>
      <c r="N145" s="1"/>
      <c r="O145" s="1"/>
      <c r="P145" s="1"/>
      <c r="Q145" s="1"/>
      <c r="R145" s="1"/>
      <c r="S145" s="1"/>
      <c r="T145" s="1"/>
    </row>
    <row r="146" spans="1:20" ht="9.75" customHeight="1">
      <c r="A146" s="1"/>
      <c r="B146" s="1"/>
      <c r="C146" s="1"/>
      <c r="D146" s="1"/>
      <c r="E146" s="1"/>
      <c r="F146" s="1"/>
      <c r="G146" s="1"/>
      <c r="H146" s="1"/>
      <c r="I146" s="1"/>
      <c r="J146" s="1"/>
      <c r="K146" s="1"/>
      <c r="L146" s="1"/>
      <c r="M146" s="1"/>
      <c r="N146" s="1"/>
      <c r="O146" s="1"/>
      <c r="P146" s="1"/>
      <c r="Q146" s="1"/>
      <c r="R146" s="1"/>
      <c r="S146" s="1"/>
      <c r="T146" s="1"/>
    </row>
    <row r="147" spans="1:20" ht="9.75" customHeight="1">
      <c r="A147" s="1"/>
      <c r="B147" s="1"/>
      <c r="C147" s="1"/>
      <c r="D147" s="1"/>
      <c r="E147" s="1"/>
      <c r="F147" s="1"/>
      <c r="G147" s="1"/>
      <c r="H147" s="1"/>
      <c r="I147" s="1"/>
      <c r="J147" s="1"/>
      <c r="K147" s="1"/>
      <c r="L147" s="1"/>
      <c r="M147" s="1"/>
      <c r="N147" s="1"/>
      <c r="O147" s="1"/>
      <c r="P147" s="1"/>
      <c r="Q147" s="1"/>
      <c r="R147" s="1"/>
      <c r="S147" s="1"/>
      <c r="T147" s="1"/>
    </row>
    <row r="148" spans="1:20" ht="9.75" customHeight="1">
      <c r="A148" s="1"/>
      <c r="B148" s="1"/>
      <c r="C148" s="1"/>
      <c r="D148" s="1"/>
      <c r="E148" s="1"/>
      <c r="F148" s="1"/>
      <c r="G148" s="1"/>
      <c r="H148" s="1"/>
      <c r="I148" s="1"/>
      <c r="J148" s="1"/>
      <c r="K148" s="1"/>
      <c r="L148" s="1"/>
      <c r="M148" s="1"/>
      <c r="N148" s="1"/>
      <c r="O148" s="1"/>
      <c r="P148" s="1"/>
      <c r="Q148" s="1"/>
      <c r="R148" s="1"/>
      <c r="S148" s="1"/>
      <c r="T148" s="1"/>
    </row>
    <row r="149" spans="1:20" ht="9.75" customHeight="1">
      <c r="A149" s="1"/>
      <c r="B149" s="1"/>
      <c r="C149" s="1"/>
      <c r="D149" s="1"/>
      <c r="E149" s="1"/>
      <c r="F149" s="1"/>
      <c r="G149" s="1"/>
      <c r="H149" s="1"/>
      <c r="I149" s="1"/>
      <c r="J149" s="1"/>
      <c r="K149" s="1"/>
      <c r="L149" s="1"/>
      <c r="M149" s="1"/>
      <c r="N149" s="1"/>
      <c r="O149" s="1"/>
      <c r="P149" s="1"/>
      <c r="Q149" s="1"/>
      <c r="R149" s="1"/>
      <c r="S149" s="1"/>
      <c r="T149" s="1"/>
    </row>
    <row r="150" spans="1:20" ht="9.75" customHeight="1">
      <c r="A150" s="1"/>
      <c r="B150" s="1"/>
      <c r="C150" s="1"/>
      <c r="D150" s="1"/>
      <c r="E150" s="1"/>
      <c r="F150" s="1"/>
      <c r="G150" s="1"/>
      <c r="H150" s="1"/>
      <c r="I150" s="1"/>
      <c r="J150" s="1"/>
      <c r="K150" s="1"/>
      <c r="L150" s="1"/>
      <c r="M150" s="1"/>
      <c r="N150" s="1"/>
      <c r="O150" s="1"/>
      <c r="P150" s="1"/>
      <c r="Q150" s="1"/>
      <c r="R150" s="1"/>
      <c r="S150" s="1"/>
      <c r="T150" s="1"/>
    </row>
    <row r="151" spans="1:20" ht="9.75" customHeight="1">
      <c r="A151" s="1"/>
      <c r="B151" s="1"/>
      <c r="C151" s="1"/>
      <c r="D151" s="1"/>
      <c r="E151" s="1"/>
      <c r="F151" s="1"/>
      <c r="G151" s="1"/>
      <c r="H151" s="1"/>
      <c r="I151" s="1"/>
      <c r="J151" s="1"/>
      <c r="K151" s="1"/>
      <c r="L151" s="1"/>
      <c r="M151" s="1"/>
      <c r="N151" s="1"/>
      <c r="O151" s="1"/>
      <c r="P151" s="1"/>
      <c r="Q151" s="1"/>
      <c r="R151" s="1"/>
      <c r="S151" s="1"/>
      <c r="T151" s="1"/>
    </row>
    <row r="152" spans="1:20" ht="9.75" customHeight="1">
      <c r="A152" s="1"/>
      <c r="B152" s="1"/>
      <c r="C152" s="1"/>
      <c r="D152" s="1"/>
      <c r="E152" s="1"/>
      <c r="F152" s="1"/>
      <c r="G152" s="1"/>
      <c r="H152" s="1"/>
      <c r="I152" s="1"/>
      <c r="J152" s="1"/>
      <c r="K152" s="1"/>
      <c r="L152" s="1"/>
      <c r="M152" s="1"/>
      <c r="N152" s="1"/>
      <c r="O152" s="1"/>
      <c r="P152" s="1"/>
      <c r="Q152" s="1"/>
      <c r="R152" s="1"/>
      <c r="S152" s="1"/>
      <c r="T152" s="1"/>
    </row>
    <row r="153" spans="1:20" ht="9.75" customHeight="1">
      <c r="A153" s="1"/>
      <c r="B153" s="1"/>
      <c r="C153" s="1"/>
      <c r="D153" s="1"/>
      <c r="E153" s="1"/>
      <c r="F153" s="1"/>
      <c r="G153" s="1"/>
      <c r="H153" s="1"/>
      <c r="I153" s="1"/>
      <c r="J153" s="1"/>
      <c r="K153" s="1"/>
      <c r="L153" s="1"/>
      <c r="M153" s="1"/>
      <c r="N153" s="1"/>
      <c r="O153" s="1"/>
      <c r="P153" s="1"/>
      <c r="Q153" s="1"/>
      <c r="R153" s="1"/>
      <c r="S153" s="1"/>
      <c r="T153" s="1"/>
    </row>
    <row r="154" spans="1:20" ht="9.75" customHeight="1">
      <c r="A154" s="1"/>
      <c r="B154" s="1"/>
      <c r="C154" s="1"/>
      <c r="D154" s="1"/>
      <c r="E154" s="1"/>
      <c r="F154" s="1"/>
      <c r="G154" s="1"/>
      <c r="H154" s="1"/>
      <c r="I154" s="1"/>
      <c r="J154" s="1"/>
      <c r="K154" s="1"/>
      <c r="L154" s="1"/>
      <c r="M154" s="1"/>
      <c r="N154" s="1"/>
      <c r="O154" s="1"/>
      <c r="P154" s="1"/>
      <c r="Q154" s="1"/>
      <c r="R154" s="1"/>
      <c r="S154" s="1"/>
      <c r="T154" s="1"/>
    </row>
    <row r="155" spans="1:20" ht="9.75" customHeight="1">
      <c r="A155" s="1"/>
      <c r="B155" s="1"/>
      <c r="C155" s="1"/>
      <c r="D155" s="1"/>
      <c r="E155" s="1"/>
      <c r="F155" s="1"/>
      <c r="G155" s="1"/>
      <c r="H155" s="1"/>
      <c r="I155" s="1"/>
      <c r="J155" s="1"/>
      <c r="K155" s="1"/>
      <c r="L155" s="1"/>
      <c r="M155" s="1"/>
      <c r="N155" s="1"/>
      <c r="O155" s="1"/>
      <c r="P155" s="1"/>
      <c r="Q155" s="1"/>
      <c r="R155" s="1"/>
      <c r="S155" s="1"/>
      <c r="T155" s="1"/>
    </row>
    <row r="156" spans="1:20" ht="9.75" customHeight="1">
      <c r="A156" s="1"/>
      <c r="B156" s="1"/>
      <c r="C156" s="1"/>
      <c r="D156" s="1"/>
      <c r="E156" s="1"/>
      <c r="F156" s="1"/>
      <c r="G156" s="1"/>
      <c r="H156" s="1"/>
      <c r="I156" s="1"/>
      <c r="J156" s="1"/>
      <c r="K156" s="1"/>
      <c r="L156" s="1"/>
      <c r="M156" s="1"/>
      <c r="N156" s="1"/>
      <c r="O156" s="1"/>
      <c r="P156" s="1"/>
      <c r="Q156" s="1"/>
      <c r="R156" s="1"/>
      <c r="S156" s="1"/>
      <c r="T156" s="1"/>
    </row>
    <row r="157" spans="1:20" ht="9.75" customHeight="1">
      <c r="A157" s="1"/>
      <c r="B157" s="1"/>
      <c r="C157" s="1"/>
      <c r="D157" s="1"/>
      <c r="E157" s="1"/>
      <c r="F157" s="1"/>
      <c r="G157" s="1"/>
      <c r="H157" s="1"/>
      <c r="I157" s="1"/>
      <c r="J157" s="1"/>
      <c r="K157" s="1"/>
      <c r="L157" s="1"/>
      <c r="M157" s="1"/>
      <c r="N157" s="1"/>
      <c r="O157" s="1"/>
      <c r="P157" s="1"/>
      <c r="Q157" s="1"/>
      <c r="R157" s="1"/>
      <c r="S157" s="1"/>
      <c r="T157" s="1"/>
    </row>
    <row r="158" spans="1:20" ht="9.75" customHeight="1">
      <c r="A158" s="1"/>
      <c r="B158" s="1"/>
      <c r="C158" s="1"/>
      <c r="D158" s="1"/>
      <c r="E158" s="1"/>
      <c r="F158" s="1"/>
      <c r="G158" s="1"/>
      <c r="H158" s="1"/>
      <c r="I158" s="1"/>
      <c r="J158" s="1"/>
      <c r="K158" s="1"/>
      <c r="L158" s="1"/>
      <c r="M158" s="1"/>
      <c r="N158" s="1"/>
      <c r="O158" s="1"/>
      <c r="P158" s="1"/>
      <c r="Q158" s="1"/>
      <c r="R158" s="1"/>
      <c r="S158" s="1"/>
      <c r="T158" s="1"/>
    </row>
    <row r="159" spans="1:20" ht="9.75" customHeight="1">
      <c r="A159" s="1"/>
      <c r="B159" s="1"/>
      <c r="C159" s="1"/>
      <c r="D159" s="1"/>
      <c r="E159" s="1"/>
      <c r="F159" s="1"/>
      <c r="G159" s="1"/>
      <c r="H159" s="1"/>
      <c r="I159" s="1"/>
      <c r="J159" s="1"/>
      <c r="K159" s="1"/>
      <c r="L159" s="1"/>
      <c r="M159" s="1"/>
      <c r="N159" s="1"/>
      <c r="O159" s="1"/>
      <c r="P159" s="1"/>
      <c r="Q159" s="1"/>
      <c r="R159" s="1"/>
      <c r="S159" s="1"/>
      <c r="T159" s="1"/>
    </row>
    <row r="160" spans="1:20" ht="9.75" customHeight="1">
      <c r="A160" s="1"/>
      <c r="B160" s="1"/>
      <c r="C160" s="1"/>
      <c r="D160" s="1"/>
      <c r="E160" s="1"/>
      <c r="F160" s="1"/>
      <c r="G160" s="1"/>
      <c r="H160" s="1"/>
      <c r="I160" s="1"/>
      <c r="J160" s="1"/>
      <c r="K160" s="1"/>
      <c r="L160" s="1"/>
      <c r="M160" s="1"/>
      <c r="N160" s="1"/>
      <c r="O160" s="1"/>
      <c r="P160" s="1"/>
      <c r="Q160" s="1"/>
      <c r="R160" s="1"/>
      <c r="S160" s="1"/>
      <c r="T160" s="1"/>
    </row>
    <row r="161" spans="1:20" ht="9.75" customHeight="1">
      <c r="A161" s="1"/>
      <c r="B161" s="1"/>
      <c r="C161" s="1"/>
      <c r="D161" s="1"/>
      <c r="E161" s="1"/>
      <c r="F161" s="1"/>
      <c r="G161" s="1"/>
      <c r="H161" s="1"/>
      <c r="I161" s="1"/>
      <c r="J161" s="1"/>
      <c r="K161" s="1"/>
      <c r="L161" s="1"/>
      <c r="M161" s="1"/>
      <c r="N161" s="1"/>
      <c r="O161" s="1"/>
      <c r="P161" s="1"/>
      <c r="Q161" s="1"/>
      <c r="R161" s="1"/>
      <c r="S161" s="1"/>
      <c r="T161" s="1"/>
    </row>
    <row r="162" spans="1:20" ht="9.75" customHeight="1">
      <c r="A162" s="1"/>
      <c r="B162" s="1"/>
      <c r="C162" s="1"/>
      <c r="D162" s="1"/>
      <c r="E162" s="1"/>
      <c r="F162" s="1"/>
      <c r="G162" s="1"/>
      <c r="H162" s="1"/>
      <c r="I162" s="1"/>
      <c r="J162" s="1"/>
      <c r="K162" s="1"/>
      <c r="L162" s="1"/>
      <c r="M162" s="1"/>
      <c r="N162" s="1"/>
      <c r="O162" s="1"/>
      <c r="P162" s="1"/>
      <c r="Q162" s="1"/>
      <c r="R162" s="1"/>
      <c r="S162" s="1"/>
      <c r="T162" s="1"/>
    </row>
    <row r="163" spans="1:20" ht="9.75" customHeight="1">
      <c r="A163" s="1"/>
      <c r="B163" s="1"/>
      <c r="C163" s="1"/>
      <c r="D163" s="1"/>
      <c r="E163" s="1"/>
      <c r="F163" s="1"/>
      <c r="G163" s="1"/>
      <c r="H163" s="1"/>
      <c r="I163" s="1"/>
      <c r="J163" s="1"/>
      <c r="K163" s="1"/>
      <c r="L163" s="1"/>
      <c r="M163" s="1"/>
      <c r="N163" s="1"/>
      <c r="O163" s="1"/>
      <c r="P163" s="1"/>
      <c r="Q163" s="1"/>
      <c r="R163" s="1"/>
      <c r="S163" s="1"/>
      <c r="T163" s="1"/>
    </row>
    <row r="164" spans="1:20" ht="9.75" customHeight="1">
      <c r="A164" s="1"/>
      <c r="B164" s="1"/>
      <c r="C164" s="1"/>
      <c r="D164" s="1"/>
      <c r="E164" s="1"/>
      <c r="F164" s="1"/>
      <c r="G164" s="1"/>
      <c r="H164" s="1"/>
      <c r="I164" s="1"/>
      <c r="J164" s="1"/>
      <c r="K164" s="1"/>
      <c r="L164" s="1"/>
      <c r="M164" s="1"/>
      <c r="N164" s="1"/>
      <c r="O164" s="1"/>
      <c r="P164" s="1"/>
      <c r="Q164" s="1"/>
      <c r="R164" s="1"/>
      <c r="S164" s="1"/>
      <c r="T164" s="1"/>
    </row>
    <row r="165" spans="1:20" ht="9.75" customHeight="1">
      <c r="A165" s="1"/>
      <c r="B165" s="1"/>
      <c r="C165" s="1"/>
      <c r="D165" s="1"/>
      <c r="E165" s="1"/>
      <c r="F165" s="1"/>
      <c r="G165" s="1"/>
      <c r="H165" s="1"/>
      <c r="I165" s="1"/>
      <c r="J165" s="1"/>
      <c r="K165" s="1"/>
      <c r="L165" s="1"/>
      <c r="M165" s="1"/>
      <c r="N165" s="1"/>
      <c r="O165" s="1"/>
      <c r="P165" s="1"/>
      <c r="Q165" s="1"/>
      <c r="R165" s="1"/>
      <c r="S165" s="1"/>
      <c r="T165" s="1"/>
    </row>
    <row r="166" spans="1:20" ht="9.75" customHeight="1">
      <c r="A166" s="1"/>
      <c r="B166" s="1"/>
      <c r="C166" s="1"/>
      <c r="D166" s="1"/>
      <c r="E166" s="1"/>
      <c r="F166" s="1"/>
      <c r="G166" s="1"/>
      <c r="H166" s="1"/>
      <c r="I166" s="1"/>
      <c r="J166" s="1"/>
      <c r="K166" s="1"/>
      <c r="L166" s="1"/>
      <c r="M166" s="1"/>
      <c r="N166" s="1"/>
      <c r="O166" s="1"/>
      <c r="P166" s="1"/>
      <c r="Q166" s="1"/>
      <c r="R166" s="1"/>
      <c r="S166" s="1"/>
      <c r="T166" s="1"/>
    </row>
    <row r="167" spans="1:20" ht="9.75" customHeight="1">
      <c r="A167" s="1"/>
      <c r="B167" s="1"/>
      <c r="C167" s="1"/>
      <c r="D167" s="1"/>
      <c r="E167" s="1"/>
      <c r="F167" s="1"/>
      <c r="G167" s="1"/>
      <c r="H167" s="1"/>
      <c r="I167" s="1"/>
      <c r="J167" s="1"/>
      <c r="K167" s="1"/>
      <c r="L167" s="1"/>
      <c r="M167" s="1"/>
      <c r="N167" s="1"/>
      <c r="O167" s="1"/>
      <c r="P167" s="1"/>
      <c r="Q167" s="1"/>
      <c r="R167" s="1"/>
      <c r="S167" s="1"/>
      <c r="T167" s="1"/>
    </row>
    <row r="168" spans="1:20" ht="9.75" customHeight="1">
      <c r="A168" s="1"/>
      <c r="B168" s="1"/>
      <c r="C168" s="1"/>
      <c r="D168" s="1"/>
      <c r="E168" s="1"/>
      <c r="F168" s="1"/>
      <c r="G168" s="1"/>
      <c r="H168" s="1"/>
      <c r="I168" s="1"/>
      <c r="J168" s="1"/>
      <c r="K168" s="1"/>
      <c r="L168" s="1"/>
      <c r="M168" s="1"/>
      <c r="N168" s="1"/>
      <c r="O168" s="1"/>
      <c r="P168" s="1"/>
      <c r="Q168" s="1"/>
      <c r="R168" s="1"/>
      <c r="S168" s="1"/>
      <c r="T168" s="1"/>
    </row>
    <row r="169" spans="1:20" ht="9.75" customHeight="1">
      <c r="A169" s="1"/>
      <c r="B169" s="1"/>
      <c r="C169" s="1"/>
      <c r="D169" s="1"/>
      <c r="E169" s="1"/>
      <c r="F169" s="1"/>
      <c r="G169" s="1"/>
      <c r="H169" s="1"/>
      <c r="I169" s="1"/>
      <c r="J169" s="1"/>
      <c r="K169" s="1"/>
      <c r="L169" s="1"/>
      <c r="M169" s="1"/>
      <c r="N169" s="1"/>
      <c r="O169" s="1"/>
      <c r="P169" s="1"/>
      <c r="Q169" s="1"/>
      <c r="R169" s="1"/>
      <c r="S169" s="1"/>
      <c r="T169" s="1"/>
    </row>
    <row r="170" spans="1:20" ht="9.75" customHeight="1">
      <c r="A170" s="1"/>
      <c r="B170" s="1"/>
      <c r="C170" s="1"/>
      <c r="D170" s="1"/>
      <c r="E170" s="1"/>
      <c r="F170" s="1"/>
      <c r="G170" s="1"/>
      <c r="H170" s="1"/>
      <c r="I170" s="1"/>
      <c r="J170" s="1"/>
      <c r="K170" s="1"/>
      <c r="L170" s="1"/>
      <c r="M170" s="1"/>
      <c r="N170" s="1"/>
      <c r="O170" s="1"/>
      <c r="P170" s="1"/>
      <c r="Q170" s="1"/>
      <c r="R170" s="1"/>
      <c r="S170" s="1"/>
      <c r="T170" s="1"/>
    </row>
    <row r="171" spans="1:20" ht="9.75" customHeight="1">
      <c r="A171" s="1"/>
      <c r="B171" s="1"/>
      <c r="C171" s="1"/>
      <c r="D171" s="1"/>
      <c r="E171" s="1"/>
      <c r="F171" s="1"/>
      <c r="G171" s="1"/>
      <c r="H171" s="1"/>
      <c r="I171" s="1"/>
      <c r="J171" s="1"/>
      <c r="K171" s="1"/>
      <c r="L171" s="1"/>
      <c r="M171" s="1"/>
      <c r="N171" s="1"/>
      <c r="O171" s="1"/>
      <c r="P171" s="1"/>
      <c r="Q171" s="1"/>
      <c r="R171" s="1"/>
      <c r="S171" s="1"/>
      <c r="T171" s="1"/>
    </row>
    <row r="172" spans="1:20" ht="9.75" customHeight="1">
      <c r="A172" s="1"/>
      <c r="B172" s="1"/>
      <c r="C172" s="1"/>
      <c r="D172" s="1"/>
      <c r="E172" s="1"/>
      <c r="F172" s="1"/>
      <c r="G172" s="1"/>
      <c r="H172" s="1"/>
      <c r="I172" s="1"/>
      <c r="J172" s="1"/>
      <c r="K172" s="1"/>
      <c r="L172" s="1"/>
      <c r="M172" s="1"/>
      <c r="N172" s="1"/>
      <c r="O172" s="1"/>
      <c r="P172" s="1"/>
      <c r="Q172" s="1"/>
      <c r="R172" s="1"/>
      <c r="S172" s="1"/>
      <c r="T172" s="1"/>
    </row>
    <row r="173" spans="1:20" ht="9.75" customHeight="1">
      <c r="A173" s="1"/>
      <c r="B173" s="1"/>
      <c r="C173" s="1"/>
      <c r="D173" s="1"/>
      <c r="E173" s="1"/>
      <c r="F173" s="1"/>
      <c r="G173" s="1"/>
      <c r="H173" s="1"/>
      <c r="I173" s="1"/>
      <c r="J173" s="1"/>
      <c r="K173" s="1"/>
      <c r="L173" s="1"/>
      <c r="M173" s="1"/>
      <c r="N173" s="1"/>
      <c r="O173" s="1"/>
      <c r="P173" s="1"/>
      <c r="Q173" s="1"/>
      <c r="R173" s="1"/>
      <c r="S173" s="1"/>
      <c r="T173" s="1"/>
    </row>
    <row r="174" spans="1:20" ht="9.75" customHeight="1">
      <c r="A174" s="1"/>
      <c r="B174" s="1"/>
      <c r="C174" s="1"/>
      <c r="D174" s="1"/>
      <c r="E174" s="1"/>
      <c r="F174" s="1"/>
      <c r="G174" s="1"/>
      <c r="H174" s="1"/>
      <c r="I174" s="1"/>
      <c r="J174" s="1"/>
      <c r="K174" s="1"/>
      <c r="L174" s="1"/>
      <c r="M174" s="1"/>
      <c r="N174" s="1"/>
      <c r="O174" s="1"/>
      <c r="P174" s="1"/>
      <c r="Q174" s="1"/>
      <c r="R174" s="1"/>
      <c r="S174" s="1"/>
      <c r="T174" s="1"/>
    </row>
    <row r="175" spans="1:20" ht="9.75" customHeight="1">
      <c r="A175" s="1"/>
      <c r="B175" s="1"/>
      <c r="C175" s="1"/>
      <c r="D175" s="1"/>
      <c r="E175" s="1"/>
      <c r="F175" s="1"/>
      <c r="G175" s="1"/>
      <c r="H175" s="1"/>
      <c r="I175" s="1"/>
      <c r="J175" s="1"/>
      <c r="K175" s="1"/>
      <c r="L175" s="1"/>
      <c r="M175" s="1"/>
      <c r="N175" s="1"/>
      <c r="O175" s="1"/>
      <c r="P175" s="1"/>
      <c r="Q175" s="1"/>
      <c r="R175" s="1"/>
      <c r="S175" s="1"/>
      <c r="T175" s="1"/>
    </row>
    <row r="176" spans="1:20" ht="9.75" customHeight="1">
      <c r="A176" s="1"/>
      <c r="B176" s="1"/>
      <c r="C176" s="1"/>
      <c r="D176" s="1"/>
      <c r="E176" s="1"/>
      <c r="F176" s="1"/>
      <c r="G176" s="1"/>
      <c r="H176" s="1"/>
      <c r="I176" s="1"/>
      <c r="J176" s="1"/>
      <c r="K176" s="1"/>
      <c r="L176" s="1"/>
      <c r="M176" s="1"/>
      <c r="N176" s="1"/>
      <c r="O176" s="1"/>
      <c r="P176" s="1"/>
      <c r="Q176" s="1"/>
      <c r="R176" s="1"/>
      <c r="S176" s="1"/>
      <c r="T176" s="1"/>
    </row>
    <row r="177" spans="1:20" ht="9.75" customHeight="1">
      <c r="A177" s="1"/>
      <c r="B177" s="1"/>
      <c r="C177" s="1"/>
      <c r="D177" s="1"/>
      <c r="E177" s="1"/>
      <c r="F177" s="1"/>
      <c r="G177" s="1"/>
      <c r="H177" s="1"/>
      <c r="I177" s="1"/>
      <c r="J177" s="1"/>
      <c r="K177" s="1"/>
      <c r="L177" s="1"/>
      <c r="M177" s="1"/>
      <c r="N177" s="1"/>
      <c r="O177" s="1"/>
      <c r="P177" s="1"/>
      <c r="Q177" s="1"/>
      <c r="R177" s="1"/>
      <c r="S177" s="1"/>
      <c r="T177" s="1"/>
    </row>
    <row r="178" spans="1:20" ht="9.75" customHeight="1">
      <c r="A178" s="1"/>
      <c r="B178" s="1"/>
      <c r="C178" s="1"/>
      <c r="D178" s="1"/>
      <c r="E178" s="1"/>
      <c r="F178" s="1"/>
      <c r="G178" s="1"/>
      <c r="H178" s="1"/>
      <c r="I178" s="1"/>
      <c r="J178" s="1"/>
      <c r="K178" s="1"/>
      <c r="L178" s="1"/>
      <c r="M178" s="1"/>
      <c r="N178" s="1"/>
      <c r="O178" s="1"/>
      <c r="P178" s="1"/>
      <c r="Q178" s="1"/>
      <c r="R178" s="1"/>
      <c r="S178" s="1"/>
      <c r="T178" s="1"/>
    </row>
    <row r="179" spans="1:20" ht="9.75" customHeight="1">
      <c r="A179" s="1"/>
      <c r="B179" s="1"/>
      <c r="C179" s="1"/>
      <c r="D179" s="1"/>
      <c r="E179" s="1"/>
      <c r="F179" s="1"/>
      <c r="G179" s="1"/>
      <c r="H179" s="1"/>
      <c r="I179" s="1"/>
      <c r="J179" s="1"/>
      <c r="K179" s="1"/>
      <c r="L179" s="1"/>
      <c r="M179" s="1"/>
      <c r="N179" s="1"/>
      <c r="O179" s="1"/>
      <c r="P179" s="1"/>
      <c r="Q179" s="1"/>
      <c r="R179" s="1"/>
      <c r="S179" s="1"/>
      <c r="T179" s="1"/>
    </row>
    <row r="180" spans="1:20" ht="9.75" customHeight="1">
      <c r="A180" s="1"/>
      <c r="B180" s="1"/>
      <c r="C180" s="1"/>
      <c r="D180" s="1"/>
      <c r="E180" s="1"/>
      <c r="F180" s="1"/>
      <c r="G180" s="1"/>
      <c r="H180" s="1"/>
      <c r="I180" s="1"/>
      <c r="J180" s="1"/>
      <c r="K180" s="1"/>
      <c r="L180" s="1"/>
      <c r="M180" s="1"/>
      <c r="N180" s="1"/>
      <c r="O180" s="1"/>
      <c r="P180" s="1"/>
      <c r="Q180" s="1"/>
      <c r="R180" s="1"/>
      <c r="S180" s="1"/>
      <c r="T180" s="1"/>
    </row>
    <row r="181" spans="1:20" ht="9.75" customHeight="1">
      <c r="A181" s="1"/>
      <c r="B181" s="1"/>
      <c r="C181" s="1"/>
      <c r="D181" s="1"/>
      <c r="E181" s="1"/>
      <c r="F181" s="1"/>
      <c r="G181" s="1"/>
      <c r="H181" s="1"/>
      <c r="I181" s="1"/>
      <c r="J181" s="1"/>
      <c r="K181" s="1"/>
      <c r="L181" s="1"/>
      <c r="M181" s="1"/>
      <c r="N181" s="1"/>
      <c r="O181" s="1"/>
      <c r="P181" s="1"/>
      <c r="Q181" s="1"/>
      <c r="R181" s="1"/>
      <c r="S181" s="1"/>
      <c r="T181" s="1"/>
    </row>
    <row r="182" spans="1:20" ht="9.75" customHeight="1">
      <c r="A182" s="1"/>
      <c r="B182" s="1"/>
      <c r="C182" s="1"/>
      <c r="D182" s="1"/>
      <c r="E182" s="1"/>
      <c r="F182" s="1"/>
      <c r="G182" s="1"/>
      <c r="H182" s="1"/>
      <c r="I182" s="1"/>
      <c r="J182" s="1"/>
      <c r="K182" s="1"/>
      <c r="L182" s="1"/>
      <c r="M182" s="1"/>
      <c r="N182" s="1"/>
      <c r="O182" s="1"/>
      <c r="P182" s="1"/>
      <c r="Q182" s="1"/>
      <c r="R182" s="1"/>
      <c r="S182" s="1"/>
      <c r="T182" s="1"/>
    </row>
    <row r="183" spans="1:20" ht="9.75" customHeight="1">
      <c r="A183" s="1"/>
      <c r="B183" s="1"/>
      <c r="C183" s="1"/>
      <c r="D183" s="1"/>
      <c r="E183" s="1"/>
      <c r="F183" s="1"/>
      <c r="G183" s="1"/>
      <c r="H183" s="1"/>
      <c r="I183" s="1"/>
      <c r="J183" s="1"/>
      <c r="K183" s="1"/>
      <c r="L183" s="1"/>
      <c r="M183" s="1"/>
      <c r="N183" s="1"/>
      <c r="O183" s="1"/>
      <c r="P183" s="1"/>
      <c r="Q183" s="1"/>
      <c r="R183" s="1"/>
      <c r="S183" s="1"/>
      <c r="T183" s="1"/>
    </row>
    <row r="184" spans="1:20" ht="9.75" customHeight="1">
      <c r="A184" s="1"/>
      <c r="B184" s="1"/>
      <c r="C184" s="1"/>
      <c r="D184" s="1"/>
      <c r="E184" s="1"/>
      <c r="F184" s="1"/>
      <c r="G184" s="1"/>
      <c r="H184" s="1"/>
      <c r="I184" s="1"/>
      <c r="J184" s="1"/>
      <c r="K184" s="1"/>
      <c r="L184" s="1"/>
      <c r="M184" s="1"/>
      <c r="N184" s="1"/>
      <c r="O184" s="1"/>
      <c r="P184" s="1"/>
      <c r="Q184" s="1"/>
      <c r="R184" s="1"/>
      <c r="S184" s="1"/>
      <c r="T184" s="1"/>
    </row>
    <row r="185" spans="1:20" ht="9.75" customHeight="1">
      <c r="A185" s="1"/>
      <c r="B185" s="1"/>
      <c r="C185" s="1"/>
      <c r="D185" s="1"/>
      <c r="E185" s="1"/>
      <c r="F185" s="1"/>
      <c r="G185" s="1"/>
      <c r="H185" s="1"/>
      <c r="I185" s="1"/>
      <c r="J185" s="1"/>
      <c r="K185" s="1"/>
      <c r="L185" s="1"/>
      <c r="M185" s="1"/>
      <c r="N185" s="1"/>
      <c r="O185" s="1"/>
      <c r="P185" s="1"/>
      <c r="Q185" s="1"/>
      <c r="R185" s="1"/>
      <c r="S185" s="1"/>
      <c r="T185" s="1"/>
    </row>
    <row r="186" spans="1:20" ht="9.75" customHeight="1">
      <c r="A186" s="1"/>
      <c r="B186" s="1"/>
      <c r="C186" s="1"/>
      <c r="D186" s="1"/>
      <c r="E186" s="1"/>
      <c r="F186" s="1"/>
      <c r="G186" s="1"/>
      <c r="H186" s="1"/>
      <c r="I186" s="1"/>
      <c r="J186" s="1"/>
      <c r="K186" s="1"/>
      <c r="L186" s="1"/>
      <c r="M186" s="1"/>
      <c r="N186" s="1"/>
      <c r="O186" s="1"/>
      <c r="P186" s="1"/>
      <c r="Q186" s="1"/>
      <c r="R186" s="1"/>
      <c r="S186" s="1"/>
      <c r="T186" s="1"/>
    </row>
    <row r="187" spans="1:20" ht="9.75" customHeight="1">
      <c r="A187" s="1"/>
      <c r="B187" s="1"/>
      <c r="C187" s="1"/>
      <c r="D187" s="1"/>
      <c r="E187" s="1"/>
      <c r="F187" s="1"/>
      <c r="G187" s="1"/>
      <c r="H187" s="1"/>
      <c r="I187" s="1"/>
      <c r="J187" s="1"/>
      <c r="K187" s="1"/>
      <c r="L187" s="1"/>
      <c r="M187" s="1"/>
      <c r="N187" s="1"/>
      <c r="O187" s="1"/>
      <c r="P187" s="1"/>
      <c r="Q187" s="1"/>
      <c r="R187" s="1"/>
      <c r="S187" s="1"/>
      <c r="T187" s="1"/>
    </row>
    <row r="188" spans="1:20" ht="9.75" customHeight="1">
      <c r="A188" s="1"/>
      <c r="B188" s="1"/>
      <c r="C188" s="1"/>
      <c r="D188" s="1"/>
      <c r="E188" s="1"/>
      <c r="F188" s="1"/>
      <c r="G188" s="1"/>
      <c r="H188" s="1"/>
      <c r="I188" s="1"/>
      <c r="J188" s="1"/>
      <c r="K188" s="1"/>
      <c r="L188" s="1"/>
      <c r="M188" s="1"/>
      <c r="N188" s="1"/>
      <c r="O188" s="1"/>
      <c r="P188" s="1"/>
      <c r="Q188" s="1"/>
      <c r="R188" s="1"/>
      <c r="S188" s="1"/>
      <c r="T188" s="1"/>
    </row>
    <row r="189" spans="1:20" ht="9.75" customHeight="1">
      <c r="A189" s="1"/>
      <c r="B189" s="1"/>
      <c r="C189" s="1"/>
      <c r="D189" s="1"/>
      <c r="E189" s="1"/>
      <c r="F189" s="1"/>
      <c r="G189" s="1"/>
      <c r="H189" s="1"/>
      <c r="I189" s="1"/>
      <c r="J189" s="1"/>
      <c r="K189" s="1"/>
      <c r="L189" s="1"/>
      <c r="M189" s="1"/>
      <c r="N189" s="1"/>
      <c r="O189" s="1"/>
      <c r="P189" s="1"/>
      <c r="Q189" s="1"/>
      <c r="R189" s="1"/>
      <c r="S189" s="1"/>
      <c r="T189" s="1"/>
    </row>
    <row r="190" spans="1:20" ht="9.75" customHeight="1">
      <c r="A190" s="1"/>
      <c r="B190" s="1"/>
      <c r="C190" s="1"/>
      <c r="D190" s="1"/>
      <c r="E190" s="1"/>
      <c r="F190" s="1"/>
      <c r="G190" s="1"/>
      <c r="H190" s="1"/>
      <c r="I190" s="1"/>
      <c r="J190" s="1"/>
      <c r="K190" s="1"/>
      <c r="L190" s="1"/>
      <c r="M190" s="1"/>
      <c r="N190" s="1"/>
      <c r="O190" s="1"/>
      <c r="P190" s="1"/>
      <c r="Q190" s="1"/>
      <c r="R190" s="1"/>
      <c r="S190" s="1"/>
      <c r="T190" s="1"/>
    </row>
    <row r="191" spans="1:20" ht="9.75" customHeight="1">
      <c r="A191" s="1"/>
      <c r="B191" s="1"/>
      <c r="C191" s="1"/>
      <c r="D191" s="1"/>
      <c r="E191" s="1"/>
      <c r="F191" s="1"/>
      <c r="G191" s="1"/>
      <c r="H191" s="1"/>
      <c r="I191" s="1"/>
      <c r="J191" s="1"/>
      <c r="K191" s="1"/>
      <c r="L191" s="1"/>
      <c r="M191" s="1"/>
      <c r="N191" s="1"/>
      <c r="O191" s="1"/>
      <c r="P191" s="1"/>
      <c r="Q191" s="1"/>
      <c r="R191" s="1"/>
      <c r="S191" s="1"/>
      <c r="T191" s="1"/>
    </row>
    <row r="192" spans="1:20" ht="9.75" customHeight="1">
      <c r="A192" s="1"/>
      <c r="B192" s="1"/>
      <c r="C192" s="1"/>
      <c r="D192" s="1"/>
      <c r="E192" s="1"/>
      <c r="F192" s="1"/>
      <c r="G192" s="1"/>
      <c r="H192" s="1"/>
      <c r="I192" s="1"/>
      <c r="J192" s="1"/>
      <c r="K192" s="1"/>
      <c r="L192" s="1"/>
      <c r="M192" s="1"/>
      <c r="N192" s="1"/>
      <c r="O192" s="1"/>
      <c r="P192" s="1"/>
      <c r="Q192" s="1"/>
      <c r="R192" s="1"/>
      <c r="S192" s="1"/>
      <c r="T192" s="1"/>
    </row>
    <row r="193" spans="1:20" ht="9.75" customHeight="1">
      <c r="A193" s="1"/>
      <c r="B193" s="1"/>
      <c r="C193" s="1"/>
      <c r="D193" s="1"/>
      <c r="E193" s="1"/>
      <c r="F193" s="1"/>
      <c r="G193" s="1"/>
      <c r="H193" s="1"/>
      <c r="I193" s="1"/>
      <c r="J193" s="1"/>
      <c r="K193" s="1"/>
      <c r="L193" s="1"/>
      <c r="M193" s="1"/>
      <c r="N193" s="1"/>
      <c r="O193" s="1"/>
      <c r="P193" s="1"/>
      <c r="Q193" s="1"/>
      <c r="R193" s="1"/>
      <c r="S193" s="1"/>
      <c r="T193" s="1"/>
    </row>
    <row r="194" spans="1:20" ht="9.75" customHeight="1">
      <c r="A194" s="1"/>
      <c r="B194" s="1"/>
      <c r="C194" s="1"/>
      <c r="D194" s="1"/>
      <c r="E194" s="1"/>
      <c r="F194" s="1"/>
      <c r="G194" s="1"/>
      <c r="H194" s="1"/>
      <c r="I194" s="1"/>
      <c r="J194" s="1"/>
      <c r="K194" s="1"/>
      <c r="L194" s="1"/>
      <c r="M194" s="1"/>
      <c r="N194" s="1"/>
      <c r="O194" s="1"/>
      <c r="P194" s="1"/>
      <c r="Q194" s="1"/>
      <c r="R194" s="1"/>
      <c r="S194" s="1"/>
      <c r="T194" s="1"/>
    </row>
    <row r="195" spans="1:20" ht="9.75" customHeight="1">
      <c r="A195" s="1"/>
      <c r="B195" s="1"/>
      <c r="C195" s="1"/>
      <c r="D195" s="1"/>
      <c r="E195" s="1"/>
      <c r="F195" s="1"/>
      <c r="G195" s="1"/>
      <c r="H195" s="1"/>
      <c r="I195" s="1"/>
      <c r="J195" s="1"/>
      <c r="K195" s="1"/>
      <c r="L195" s="1"/>
      <c r="M195" s="1"/>
      <c r="N195" s="1"/>
      <c r="O195" s="1"/>
      <c r="P195" s="1"/>
      <c r="Q195" s="1"/>
      <c r="R195" s="1"/>
      <c r="S195" s="1"/>
      <c r="T195" s="1"/>
    </row>
    <row r="196" spans="1:20" ht="9.75" customHeight="1">
      <c r="A196" s="1"/>
      <c r="B196" s="1"/>
      <c r="C196" s="1"/>
      <c r="D196" s="1"/>
      <c r="E196" s="1"/>
      <c r="F196" s="1"/>
      <c r="G196" s="1"/>
      <c r="H196" s="1"/>
      <c r="I196" s="1"/>
      <c r="J196" s="1"/>
      <c r="K196" s="1"/>
      <c r="L196" s="1"/>
      <c r="M196" s="1"/>
      <c r="N196" s="1"/>
      <c r="O196" s="1"/>
      <c r="P196" s="1"/>
      <c r="Q196" s="1"/>
      <c r="R196" s="1"/>
      <c r="S196" s="1"/>
      <c r="T196" s="1"/>
    </row>
    <row r="197" spans="1:20" ht="9.75" customHeight="1">
      <c r="A197" s="1"/>
      <c r="B197" s="1"/>
      <c r="C197" s="1"/>
      <c r="D197" s="1"/>
      <c r="E197" s="1"/>
      <c r="F197" s="1"/>
      <c r="G197" s="1"/>
      <c r="H197" s="1"/>
      <c r="I197" s="1"/>
      <c r="J197" s="1"/>
      <c r="K197" s="1"/>
      <c r="L197" s="1"/>
      <c r="M197" s="1"/>
      <c r="N197" s="1"/>
      <c r="O197" s="1"/>
      <c r="P197" s="1"/>
      <c r="Q197" s="1"/>
      <c r="R197" s="1"/>
      <c r="S197" s="1"/>
      <c r="T197" s="1"/>
    </row>
    <row r="198" spans="1:20" ht="9.75" customHeight="1">
      <c r="A198" s="1"/>
      <c r="B198" s="1"/>
      <c r="C198" s="1"/>
      <c r="D198" s="1"/>
      <c r="E198" s="1"/>
      <c r="F198" s="1"/>
      <c r="G198" s="1"/>
      <c r="H198" s="1"/>
      <c r="I198" s="1"/>
      <c r="J198" s="1"/>
      <c r="K198" s="1"/>
      <c r="L198" s="1"/>
      <c r="M198" s="1"/>
      <c r="N198" s="1"/>
      <c r="O198" s="1"/>
      <c r="P198" s="1"/>
      <c r="Q198" s="1"/>
      <c r="R198" s="1"/>
      <c r="S198" s="1"/>
      <c r="T198" s="1"/>
    </row>
    <row r="199" spans="1:20" ht="9.75" customHeight="1">
      <c r="A199" s="1"/>
      <c r="B199" s="1"/>
      <c r="C199" s="1"/>
      <c r="D199" s="1"/>
      <c r="E199" s="1"/>
      <c r="F199" s="1"/>
      <c r="G199" s="1"/>
      <c r="H199" s="1"/>
      <c r="I199" s="1"/>
      <c r="J199" s="1"/>
      <c r="K199" s="1"/>
      <c r="L199" s="1"/>
      <c r="M199" s="1"/>
      <c r="N199" s="1"/>
      <c r="O199" s="1"/>
      <c r="P199" s="1"/>
      <c r="Q199" s="1"/>
      <c r="R199" s="1"/>
      <c r="S199" s="1"/>
      <c r="T199" s="1"/>
    </row>
    <row r="200" spans="1:20" ht="9.75" customHeight="1">
      <c r="A200" s="1"/>
      <c r="B200" s="1"/>
      <c r="C200" s="1"/>
      <c r="D200" s="1"/>
      <c r="E200" s="1"/>
      <c r="F200" s="1"/>
      <c r="G200" s="1"/>
      <c r="H200" s="1"/>
      <c r="I200" s="1"/>
      <c r="J200" s="1"/>
      <c r="K200" s="1"/>
      <c r="L200" s="1"/>
      <c r="M200" s="1"/>
      <c r="N200" s="1"/>
      <c r="O200" s="1"/>
      <c r="P200" s="1"/>
      <c r="Q200" s="1"/>
      <c r="R200" s="1"/>
      <c r="S200" s="1"/>
      <c r="T200" s="1"/>
    </row>
    <row r="201" spans="1:20" ht="9.75" customHeight="1">
      <c r="A201" s="1"/>
      <c r="B201" s="1"/>
      <c r="C201" s="1"/>
      <c r="D201" s="1"/>
      <c r="E201" s="1"/>
      <c r="F201" s="1"/>
      <c r="G201" s="1"/>
      <c r="H201" s="1"/>
      <c r="I201" s="1"/>
      <c r="J201" s="1"/>
      <c r="K201" s="1"/>
      <c r="L201" s="1"/>
      <c r="M201" s="1"/>
      <c r="N201" s="1"/>
      <c r="O201" s="1"/>
      <c r="P201" s="1"/>
      <c r="Q201" s="1"/>
      <c r="R201" s="1"/>
      <c r="S201" s="1"/>
      <c r="T201" s="1"/>
    </row>
    <row r="202" spans="1:20" ht="9.75" customHeight="1">
      <c r="A202" s="1"/>
      <c r="B202" s="1"/>
      <c r="C202" s="1"/>
      <c r="D202" s="1"/>
      <c r="E202" s="1"/>
      <c r="F202" s="1"/>
      <c r="G202" s="1"/>
      <c r="H202" s="1"/>
      <c r="I202" s="1"/>
      <c r="J202" s="1"/>
      <c r="K202" s="1"/>
      <c r="L202" s="1"/>
      <c r="M202" s="1"/>
      <c r="N202" s="1"/>
      <c r="O202" s="1"/>
      <c r="P202" s="1"/>
      <c r="Q202" s="1"/>
      <c r="R202" s="1"/>
      <c r="S202" s="1"/>
      <c r="T202" s="1"/>
    </row>
    <row r="203" spans="1:20" ht="9.75" customHeight="1">
      <c r="A203" s="1"/>
      <c r="B203" s="1"/>
      <c r="C203" s="1"/>
      <c r="D203" s="1"/>
      <c r="E203" s="1"/>
      <c r="F203" s="1"/>
      <c r="G203" s="1"/>
      <c r="H203" s="1"/>
      <c r="I203" s="1"/>
      <c r="J203" s="1"/>
      <c r="K203" s="1"/>
      <c r="L203" s="1"/>
      <c r="M203" s="1"/>
      <c r="N203" s="1"/>
      <c r="O203" s="1"/>
      <c r="P203" s="1"/>
      <c r="Q203" s="1"/>
      <c r="R203" s="1"/>
      <c r="S203" s="1"/>
      <c r="T203" s="1"/>
    </row>
    <row r="204" spans="1:20" ht="9.75" customHeight="1">
      <c r="A204" s="1"/>
      <c r="B204" s="1"/>
      <c r="C204" s="1"/>
      <c r="D204" s="1"/>
      <c r="E204" s="1"/>
      <c r="F204" s="1"/>
      <c r="G204" s="1"/>
      <c r="H204" s="1"/>
      <c r="I204" s="1"/>
      <c r="J204" s="1"/>
      <c r="K204" s="1"/>
      <c r="L204" s="1"/>
      <c r="M204" s="1"/>
      <c r="N204" s="1"/>
      <c r="O204" s="1"/>
      <c r="P204" s="1"/>
      <c r="Q204" s="1"/>
      <c r="R204" s="1"/>
      <c r="S204" s="1"/>
      <c r="T204" s="1"/>
    </row>
    <row r="205" spans="1:20" ht="9.75" customHeight="1">
      <c r="A205" s="1"/>
      <c r="B205" s="1"/>
      <c r="C205" s="1"/>
      <c r="D205" s="1"/>
      <c r="E205" s="1"/>
      <c r="F205" s="1"/>
      <c r="G205" s="1"/>
      <c r="H205" s="1"/>
      <c r="I205" s="1"/>
      <c r="J205" s="1"/>
      <c r="K205" s="1"/>
      <c r="L205" s="1"/>
      <c r="M205" s="1"/>
      <c r="N205" s="1"/>
      <c r="O205" s="1"/>
      <c r="P205" s="1"/>
      <c r="Q205" s="1"/>
      <c r="R205" s="1"/>
      <c r="S205" s="1"/>
      <c r="T205" s="1"/>
    </row>
    <row r="206" spans="1:20" ht="9.75" customHeight="1">
      <c r="A206" s="1"/>
      <c r="B206" s="1"/>
      <c r="C206" s="1"/>
      <c r="D206" s="1"/>
      <c r="E206" s="1"/>
      <c r="F206" s="1"/>
      <c r="G206" s="1"/>
      <c r="H206" s="1"/>
      <c r="I206" s="1"/>
      <c r="J206" s="1"/>
      <c r="K206" s="1"/>
      <c r="L206" s="1"/>
      <c r="M206" s="1"/>
      <c r="N206" s="1"/>
      <c r="O206" s="1"/>
      <c r="P206" s="1"/>
      <c r="Q206" s="1"/>
      <c r="R206" s="1"/>
      <c r="S206" s="1"/>
      <c r="T206" s="1"/>
    </row>
    <row r="207" spans="1:20" ht="9.75" customHeight="1">
      <c r="A207" s="1"/>
      <c r="B207" s="1"/>
      <c r="C207" s="1"/>
      <c r="D207" s="1"/>
      <c r="E207" s="1"/>
      <c r="F207" s="1"/>
      <c r="G207" s="1"/>
      <c r="H207" s="1"/>
      <c r="I207" s="1"/>
      <c r="J207" s="1"/>
      <c r="K207" s="1"/>
      <c r="L207" s="1"/>
      <c r="M207" s="1"/>
      <c r="N207" s="1"/>
      <c r="O207" s="1"/>
      <c r="P207" s="1"/>
      <c r="Q207" s="1"/>
      <c r="R207" s="1"/>
      <c r="S207" s="1"/>
      <c r="T207" s="1"/>
    </row>
    <row r="208" spans="1:20" ht="9.75" customHeight="1">
      <c r="A208" s="1"/>
      <c r="B208" s="1"/>
      <c r="C208" s="1"/>
      <c r="D208" s="1"/>
      <c r="E208" s="1"/>
      <c r="F208" s="1"/>
      <c r="G208" s="1"/>
      <c r="H208" s="1"/>
      <c r="I208" s="1"/>
      <c r="J208" s="1"/>
      <c r="K208" s="1"/>
      <c r="L208" s="1"/>
      <c r="M208" s="1"/>
      <c r="N208" s="1"/>
      <c r="O208" s="1"/>
      <c r="P208" s="1"/>
      <c r="Q208" s="1"/>
      <c r="R208" s="1"/>
      <c r="S208" s="1"/>
      <c r="T208" s="1"/>
    </row>
    <row r="209" spans="1:20" ht="9.75" customHeight="1">
      <c r="A209" s="1"/>
      <c r="B209" s="1"/>
      <c r="C209" s="1"/>
      <c r="D209" s="1"/>
      <c r="E209" s="1"/>
      <c r="F209" s="1"/>
      <c r="G209" s="1"/>
      <c r="H209" s="1"/>
      <c r="I209" s="1"/>
      <c r="J209" s="1"/>
      <c r="K209" s="1"/>
      <c r="L209" s="1"/>
      <c r="M209" s="1"/>
      <c r="N209" s="1"/>
      <c r="O209" s="1"/>
      <c r="P209" s="1"/>
      <c r="Q209" s="1"/>
      <c r="R209" s="1"/>
      <c r="S209" s="1"/>
      <c r="T209" s="1"/>
    </row>
    <row r="210" spans="1:20" ht="9.75" customHeight="1">
      <c r="A210" s="1"/>
      <c r="B210" s="1"/>
      <c r="C210" s="1"/>
      <c r="D210" s="1"/>
      <c r="E210" s="1"/>
      <c r="F210" s="1"/>
      <c r="G210" s="1"/>
      <c r="H210" s="1"/>
      <c r="I210" s="1"/>
      <c r="J210" s="1"/>
      <c r="K210" s="1"/>
      <c r="L210" s="1"/>
      <c r="M210" s="1"/>
      <c r="N210" s="1"/>
      <c r="O210" s="1"/>
      <c r="P210" s="1"/>
      <c r="Q210" s="1"/>
      <c r="R210" s="1"/>
      <c r="S210" s="1"/>
      <c r="T210" s="1"/>
    </row>
    <row r="211" spans="1:20" ht="9.75" customHeight="1">
      <c r="A211" s="1"/>
      <c r="B211" s="1"/>
      <c r="C211" s="1"/>
      <c r="D211" s="1"/>
      <c r="E211" s="1"/>
      <c r="F211" s="1"/>
      <c r="G211" s="1"/>
      <c r="H211" s="1"/>
      <c r="I211" s="1"/>
      <c r="J211" s="1"/>
      <c r="K211" s="1"/>
      <c r="L211" s="1"/>
      <c r="M211" s="1"/>
      <c r="N211" s="1"/>
      <c r="O211" s="1"/>
      <c r="P211" s="1"/>
      <c r="Q211" s="1"/>
      <c r="R211" s="1"/>
      <c r="S211" s="1"/>
      <c r="T211" s="1"/>
    </row>
    <row r="212" spans="1:20" ht="9.75" customHeight="1">
      <c r="A212" s="1"/>
      <c r="B212" s="1"/>
      <c r="C212" s="1"/>
      <c r="D212" s="1"/>
      <c r="E212" s="1"/>
      <c r="F212" s="1"/>
      <c r="G212" s="1"/>
      <c r="H212" s="1"/>
      <c r="I212" s="1"/>
      <c r="J212" s="1"/>
      <c r="K212" s="1"/>
      <c r="L212" s="1"/>
      <c r="M212" s="1"/>
      <c r="N212" s="1"/>
      <c r="O212" s="1"/>
      <c r="P212" s="1"/>
      <c r="Q212" s="1"/>
      <c r="R212" s="1"/>
      <c r="S212" s="1"/>
      <c r="T212" s="1"/>
    </row>
    <row r="213" spans="1:20" ht="9.75" customHeight="1">
      <c r="A213" s="1"/>
      <c r="B213" s="1"/>
      <c r="C213" s="1"/>
      <c r="D213" s="1"/>
      <c r="E213" s="1"/>
      <c r="F213" s="1"/>
      <c r="G213" s="1"/>
      <c r="H213" s="1"/>
      <c r="I213" s="1"/>
      <c r="J213" s="1"/>
      <c r="K213" s="1"/>
      <c r="L213" s="1"/>
      <c r="M213" s="1"/>
      <c r="N213" s="1"/>
      <c r="O213" s="1"/>
      <c r="P213" s="1"/>
      <c r="Q213" s="1"/>
      <c r="R213" s="1"/>
      <c r="S213" s="1"/>
      <c r="T213" s="1"/>
    </row>
    <row r="214" spans="1:20" ht="9.75" customHeight="1">
      <c r="A214" s="1"/>
      <c r="B214" s="1"/>
      <c r="C214" s="1"/>
      <c r="D214" s="1"/>
      <c r="E214" s="1"/>
      <c r="F214" s="1"/>
      <c r="G214" s="1"/>
      <c r="H214" s="1"/>
      <c r="I214" s="1"/>
      <c r="J214" s="1"/>
      <c r="K214" s="1"/>
      <c r="L214" s="1"/>
      <c r="M214" s="1"/>
      <c r="N214" s="1"/>
      <c r="O214" s="1"/>
      <c r="P214" s="1"/>
      <c r="Q214" s="1"/>
      <c r="R214" s="1"/>
      <c r="S214" s="1"/>
      <c r="T214" s="1"/>
    </row>
    <row r="215" spans="1:20" ht="9.75" customHeight="1">
      <c r="A215" s="1"/>
      <c r="B215" s="1"/>
      <c r="C215" s="1"/>
      <c r="D215" s="1"/>
      <c r="E215" s="1"/>
      <c r="F215" s="1"/>
      <c r="G215" s="1"/>
      <c r="H215" s="1"/>
      <c r="I215" s="1"/>
      <c r="J215" s="1"/>
      <c r="K215" s="1"/>
      <c r="L215" s="1"/>
      <c r="M215" s="1"/>
      <c r="N215" s="1"/>
      <c r="O215" s="1"/>
      <c r="P215" s="1"/>
      <c r="Q215" s="1"/>
      <c r="R215" s="1"/>
      <c r="S215" s="1"/>
      <c r="T215" s="1"/>
    </row>
    <row r="216" spans="1:20" ht="9.75" customHeight="1">
      <c r="A216" s="1"/>
      <c r="B216" s="1"/>
      <c r="C216" s="1"/>
      <c r="D216" s="1"/>
      <c r="E216" s="1"/>
      <c r="F216" s="1"/>
      <c r="G216" s="1"/>
      <c r="H216" s="1"/>
      <c r="I216" s="1"/>
      <c r="J216" s="1"/>
      <c r="K216" s="1"/>
      <c r="L216" s="1"/>
      <c r="M216" s="1"/>
      <c r="N216" s="1"/>
      <c r="O216" s="1"/>
      <c r="P216" s="1"/>
      <c r="Q216" s="1"/>
      <c r="R216" s="1"/>
      <c r="S216" s="1"/>
      <c r="T216" s="1"/>
    </row>
    <row r="217" spans="1:20" ht="9.75" customHeight="1">
      <c r="A217" s="1"/>
      <c r="B217" s="1"/>
      <c r="C217" s="1"/>
      <c r="D217" s="1"/>
      <c r="E217" s="1"/>
      <c r="F217" s="1"/>
      <c r="G217" s="1"/>
      <c r="H217" s="1"/>
      <c r="I217" s="1"/>
      <c r="J217" s="1"/>
      <c r="K217" s="1"/>
      <c r="L217" s="1"/>
      <c r="M217" s="1"/>
      <c r="N217" s="1"/>
      <c r="O217" s="1"/>
      <c r="P217" s="1"/>
      <c r="Q217" s="1"/>
      <c r="R217" s="1"/>
      <c r="S217" s="1"/>
      <c r="T217" s="1"/>
    </row>
    <row r="218" spans="1:20" ht="9.75" customHeight="1">
      <c r="A218" s="1"/>
      <c r="B218" s="1"/>
      <c r="C218" s="1"/>
      <c r="D218" s="1"/>
      <c r="E218" s="1"/>
      <c r="F218" s="1"/>
      <c r="G218" s="1"/>
      <c r="H218" s="1"/>
      <c r="I218" s="1"/>
      <c r="J218" s="1"/>
      <c r="K218" s="1"/>
      <c r="L218" s="1"/>
      <c r="M218" s="1"/>
      <c r="N218" s="1"/>
      <c r="O218" s="1"/>
      <c r="P218" s="1"/>
      <c r="Q218" s="1"/>
      <c r="R218" s="1"/>
      <c r="S218" s="1"/>
      <c r="T218" s="1"/>
    </row>
    <row r="219" spans="1:20" ht="9.75" customHeight="1">
      <c r="A219" s="1"/>
      <c r="B219" s="1"/>
      <c r="C219" s="1"/>
      <c r="D219" s="1"/>
      <c r="E219" s="1"/>
      <c r="F219" s="1"/>
      <c r="G219" s="1"/>
      <c r="H219" s="1"/>
      <c r="I219" s="1"/>
      <c r="J219" s="1"/>
      <c r="K219" s="1"/>
      <c r="L219" s="1"/>
      <c r="M219" s="1"/>
      <c r="N219" s="1"/>
      <c r="O219" s="1"/>
      <c r="P219" s="1"/>
      <c r="Q219" s="1"/>
      <c r="R219" s="1"/>
      <c r="S219" s="1"/>
      <c r="T219" s="1"/>
    </row>
    <row r="220" spans="1:20" ht="9.75" customHeight="1">
      <c r="A220" s="1"/>
      <c r="B220" s="1"/>
      <c r="C220" s="1"/>
      <c r="D220" s="1"/>
      <c r="E220" s="1"/>
      <c r="F220" s="1"/>
      <c r="G220" s="1"/>
      <c r="H220" s="1"/>
      <c r="I220" s="1"/>
      <c r="J220" s="1"/>
      <c r="K220" s="1"/>
      <c r="L220" s="1"/>
      <c r="M220" s="1"/>
      <c r="N220" s="1"/>
      <c r="O220" s="1"/>
      <c r="P220" s="1"/>
      <c r="Q220" s="1"/>
      <c r="R220" s="1"/>
      <c r="S220" s="1"/>
      <c r="T220" s="1"/>
    </row>
    <row r="221" spans="1:20" ht="9.75" customHeight="1">
      <c r="A221" s="1"/>
      <c r="B221" s="1"/>
      <c r="C221" s="1"/>
      <c r="D221" s="1"/>
      <c r="E221" s="1"/>
      <c r="F221" s="1"/>
      <c r="G221" s="1"/>
      <c r="H221" s="1"/>
      <c r="I221" s="1"/>
      <c r="J221" s="1"/>
      <c r="K221" s="1"/>
      <c r="L221" s="1"/>
      <c r="M221" s="1"/>
      <c r="N221" s="1"/>
      <c r="O221" s="1"/>
      <c r="P221" s="1"/>
      <c r="Q221" s="1"/>
      <c r="R221" s="1"/>
      <c r="S221" s="1"/>
      <c r="T221" s="1"/>
    </row>
    <row r="222" spans="1:20" ht="9.75" customHeight="1">
      <c r="A222" s="1"/>
      <c r="B222" s="1"/>
      <c r="C222" s="1"/>
      <c r="D222" s="1"/>
      <c r="E222" s="1"/>
      <c r="F222" s="1"/>
      <c r="G222" s="1"/>
      <c r="H222" s="1"/>
      <c r="I222" s="1"/>
      <c r="J222" s="1"/>
      <c r="K222" s="1"/>
      <c r="L222" s="1"/>
      <c r="M222" s="1"/>
      <c r="N222" s="1"/>
      <c r="O222" s="1"/>
      <c r="P222" s="1"/>
      <c r="Q222" s="1"/>
      <c r="R222" s="1"/>
      <c r="S222" s="1"/>
      <c r="T222" s="1"/>
    </row>
    <row r="223" spans="1:20" ht="9.75" customHeight="1">
      <c r="A223" s="1"/>
      <c r="B223" s="1"/>
      <c r="C223" s="1"/>
      <c r="D223" s="1"/>
      <c r="E223" s="1"/>
      <c r="F223" s="1"/>
      <c r="G223" s="1"/>
      <c r="H223" s="1"/>
      <c r="I223" s="1"/>
      <c r="J223" s="1"/>
      <c r="K223" s="1"/>
      <c r="L223" s="1"/>
      <c r="M223" s="1"/>
      <c r="N223" s="1"/>
      <c r="O223" s="1"/>
      <c r="P223" s="1"/>
      <c r="Q223" s="1"/>
      <c r="R223" s="1"/>
      <c r="S223" s="1"/>
      <c r="T223" s="1"/>
    </row>
    <row r="224" spans="1:20" ht="9.75" customHeight="1">
      <c r="A224" s="1"/>
      <c r="B224" s="1"/>
      <c r="C224" s="1"/>
      <c r="D224" s="1"/>
      <c r="E224" s="1"/>
      <c r="F224" s="1"/>
      <c r="G224" s="1"/>
      <c r="H224" s="1"/>
      <c r="I224" s="1"/>
      <c r="J224" s="1"/>
      <c r="K224" s="1"/>
      <c r="L224" s="1"/>
      <c r="M224" s="1"/>
      <c r="N224" s="1"/>
      <c r="O224" s="1"/>
      <c r="P224" s="1"/>
      <c r="Q224" s="1"/>
      <c r="R224" s="1"/>
      <c r="S224" s="1"/>
      <c r="T224" s="1"/>
    </row>
    <row r="225" spans="1:20" ht="9.75" customHeight="1">
      <c r="A225" s="1"/>
      <c r="B225" s="1"/>
      <c r="C225" s="1"/>
      <c r="D225" s="1"/>
      <c r="E225" s="1"/>
      <c r="F225" s="1"/>
      <c r="G225" s="1"/>
      <c r="H225" s="1"/>
      <c r="I225" s="1"/>
      <c r="J225" s="1"/>
      <c r="K225" s="1"/>
      <c r="L225" s="1"/>
      <c r="M225" s="1"/>
      <c r="N225" s="1"/>
      <c r="O225" s="1"/>
      <c r="P225" s="1"/>
      <c r="Q225" s="1"/>
      <c r="R225" s="1"/>
      <c r="S225" s="1"/>
      <c r="T225" s="1"/>
    </row>
    <row r="226" spans="1:20" ht="9.75" customHeight="1">
      <c r="A226" s="1"/>
      <c r="B226" s="1"/>
      <c r="C226" s="1"/>
      <c r="D226" s="1"/>
      <c r="E226" s="1"/>
      <c r="F226" s="1"/>
      <c r="G226" s="1"/>
      <c r="H226" s="1"/>
      <c r="I226" s="1"/>
      <c r="J226" s="1"/>
      <c r="K226" s="1"/>
      <c r="L226" s="1"/>
      <c r="M226" s="1"/>
      <c r="N226" s="1"/>
      <c r="O226" s="1"/>
      <c r="P226" s="1"/>
      <c r="Q226" s="1"/>
      <c r="R226" s="1"/>
      <c r="S226" s="1"/>
      <c r="T226" s="1"/>
    </row>
    <row r="227" spans="1:20" ht="9.75" customHeight="1">
      <c r="A227" s="1"/>
      <c r="B227" s="1"/>
      <c r="C227" s="1"/>
      <c r="D227" s="1"/>
      <c r="E227" s="1"/>
      <c r="F227" s="1"/>
      <c r="G227" s="1"/>
      <c r="H227" s="1"/>
      <c r="I227" s="1"/>
      <c r="J227" s="1"/>
      <c r="K227" s="1"/>
      <c r="L227" s="1"/>
      <c r="M227" s="1"/>
      <c r="N227" s="1"/>
      <c r="O227" s="1"/>
      <c r="P227" s="1"/>
      <c r="Q227" s="1"/>
      <c r="R227" s="1"/>
      <c r="S227" s="1"/>
      <c r="T227" s="1"/>
    </row>
    <row r="228" spans="1:20" ht="9.75" customHeight="1">
      <c r="A228" s="1"/>
      <c r="B228" s="1"/>
      <c r="C228" s="1"/>
      <c r="D228" s="1"/>
      <c r="E228" s="1"/>
      <c r="F228" s="1"/>
      <c r="G228" s="1"/>
      <c r="H228" s="1"/>
      <c r="I228" s="1"/>
      <c r="J228" s="1"/>
      <c r="K228" s="1"/>
      <c r="L228" s="1"/>
      <c r="M228" s="1"/>
      <c r="N228" s="1"/>
      <c r="O228" s="1"/>
      <c r="P228" s="1"/>
      <c r="Q228" s="1"/>
      <c r="R228" s="1"/>
      <c r="S228" s="1"/>
      <c r="T228" s="1"/>
    </row>
    <row r="229" spans="1:20" ht="9.75" customHeight="1">
      <c r="A229" s="1"/>
      <c r="B229" s="1"/>
      <c r="C229" s="1"/>
      <c r="D229" s="1"/>
      <c r="E229" s="1"/>
      <c r="F229" s="1"/>
      <c r="G229" s="1"/>
      <c r="H229" s="1"/>
      <c r="I229" s="1"/>
      <c r="J229" s="1"/>
      <c r="K229" s="1"/>
      <c r="L229" s="1"/>
      <c r="M229" s="1"/>
      <c r="N229" s="1"/>
      <c r="O229" s="1"/>
      <c r="P229" s="1"/>
      <c r="Q229" s="1"/>
      <c r="R229" s="1"/>
      <c r="S229" s="1"/>
      <c r="T229" s="1"/>
    </row>
    <row r="230" spans="1:20" ht="9.75" customHeight="1">
      <c r="A230" s="1"/>
      <c r="B230" s="1"/>
      <c r="C230" s="1"/>
      <c r="D230" s="1"/>
      <c r="E230" s="1"/>
      <c r="F230" s="1"/>
      <c r="G230" s="1"/>
      <c r="H230" s="1"/>
      <c r="I230" s="1"/>
      <c r="J230" s="1"/>
      <c r="K230" s="1"/>
      <c r="L230" s="1"/>
      <c r="M230" s="1"/>
      <c r="N230" s="1"/>
      <c r="O230" s="1"/>
      <c r="P230" s="1"/>
      <c r="Q230" s="1"/>
      <c r="R230" s="1"/>
      <c r="S230" s="1"/>
      <c r="T230" s="1"/>
    </row>
    <row r="231" spans="1:20" ht="9.75" customHeight="1">
      <c r="A231" s="1"/>
      <c r="B231" s="1"/>
      <c r="C231" s="1"/>
      <c r="D231" s="1"/>
      <c r="E231" s="1"/>
      <c r="F231" s="1"/>
      <c r="G231" s="1"/>
      <c r="H231" s="1"/>
      <c r="I231" s="1"/>
      <c r="J231" s="1"/>
      <c r="K231" s="1"/>
      <c r="L231" s="1"/>
      <c r="M231" s="1"/>
      <c r="N231" s="1"/>
      <c r="O231" s="1"/>
      <c r="P231" s="1"/>
      <c r="Q231" s="1"/>
      <c r="R231" s="1"/>
      <c r="S231" s="1"/>
      <c r="T231" s="1"/>
    </row>
    <row r="232" spans="1:20" ht="9.75" customHeight="1">
      <c r="A232" s="1"/>
      <c r="B232" s="1"/>
      <c r="C232" s="1"/>
      <c r="D232" s="1"/>
      <c r="E232" s="1"/>
      <c r="F232" s="1"/>
      <c r="G232" s="1"/>
      <c r="H232" s="1"/>
      <c r="I232" s="1"/>
      <c r="J232" s="1"/>
      <c r="K232" s="1"/>
      <c r="L232" s="1"/>
      <c r="M232" s="1"/>
      <c r="N232" s="1"/>
      <c r="O232" s="1"/>
      <c r="P232" s="1"/>
      <c r="Q232" s="1"/>
      <c r="R232" s="1"/>
      <c r="S232" s="1"/>
      <c r="T232" s="1"/>
    </row>
    <row r="233" spans="1:20" ht="9.75" customHeight="1">
      <c r="A233" s="1"/>
      <c r="B233" s="1"/>
      <c r="C233" s="1"/>
      <c r="D233" s="1"/>
      <c r="E233" s="1"/>
      <c r="F233" s="1"/>
      <c r="G233" s="1"/>
      <c r="H233" s="1"/>
      <c r="I233" s="1"/>
      <c r="J233" s="1"/>
      <c r="K233" s="1"/>
      <c r="L233" s="1"/>
      <c r="M233" s="1"/>
      <c r="N233" s="1"/>
      <c r="O233" s="1"/>
      <c r="P233" s="1"/>
      <c r="Q233" s="1"/>
      <c r="R233" s="1"/>
      <c r="S233" s="1"/>
      <c r="T233" s="1"/>
    </row>
    <row r="234" spans="1:20" ht="9.75" customHeight="1">
      <c r="A234" s="1"/>
      <c r="B234" s="1"/>
      <c r="C234" s="1"/>
      <c r="D234" s="1"/>
      <c r="E234" s="1"/>
      <c r="F234" s="1"/>
      <c r="G234" s="1"/>
      <c r="H234" s="1"/>
      <c r="I234" s="1"/>
      <c r="J234" s="1"/>
      <c r="K234" s="1"/>
      <c r="L234" s="1"/>
      <c r="M234" s="1"/>
      <c r="N234" s="1"/>
      <c r="O234" s="1"/>
      <c r="P234" s="1"/>
      <c r="Q234" s="1"/>
      <c r="R234" s="1"/>
      <c r="S234" s="1"/>
      <c r="T234" s="1"/>
    </row>
    <row r="235" spans="1:20" ht="9.75" customHeight="1">
      <c r="A235" s="1"/>
      <c r="B235" s="1"/>
      <c r="C235" s="1"/>
      <c r="D235" s="1"/>
      <c r="E235" s="1"/>
      <c r="F235" s="1"/>
      <c r="G235" s="1"/>
      <c r="H235" s="1"/>
      <c r="I235" s="1"/>
      <c r="J235" s="1"/>
      <c r="K235" s="1"/>
      <c r="L235" s="1"/>
      <c r="M235" s="1"/>
      <c r="N235" s="1"/>
      <c r="O235" s="1"/>
      <c r="P235" s="1"/>
      <c r="Q235" s="1"/>
      <c r="R235" s="1"/>
      <c r="S235" s="1"/>
      <c r="T235" s="1"/>
    </row>
    <row r="236" spans="1:20" ht="9.75" customHeight="1">
      <c r="A236" s="1"/>
      <c r="B236" s="1"/>
      <c r="C236" s="1"/>
      <c r="D236" s="1"/>
      <c r="E236" s="1"/>
      <c r="F236" s="1"/>
      <c r="G236" s="1"/>
      <c r="H236" s="1"/>
      <c r="I236" s="1"/>
      <c r="J236" s="1"/>
      <c r="K236" s="1"/>
      <c r="L236" s="1"/>
      <c r="M236" s="1"/>
      <c r="N236" s="1"/>
      <c r="O236" s="1"/>
      <c r="P236" s="1"/>
      <c r="Q236" s="1"/>
      <c r="R236" s="1"/>
      <c r="S236" s="1"/>
      <c r="T236" s="1"/>
    </row>
    <row r="237" spans="1:20" ht="9.75" customHeight="1">
      <c r="A237" s="1"/>
      <c r="B237" s="1"/>
      <c r="C237" s="1"/>
      <c r="D237" s="1"/>
      <c r="E237" s="1"/>
      <c r="F237" s="1"/>
      <c r="G237" s="1"/>
      <c r="H237" s="1"/>
      <c r="I237" s="1"/>
      <c r="J237" s="1"/>
      <c r="K237" s="1"/>
      <c r="L237" s="1"/>
      <c r="M237" s="1"/>
      <c r="N237" s="1"/>
      <c r="O237" s="1"/>
      <c r="P237" s="1"/>
      <c r="Q237" s="1"/>
      <c r="R237" s="1"/>
      <c r="S237" s="1"/>
      <c r="T237" s="1"/>
    </row>
    <row r="238" spans="1:20" ht="9.75" customHeight="1">
      <c r="A238" s="1"/>
      <c r="B238" s="1"/>
      <c r="C238" s="1"/>
      <c r="D238" s="1"/>
      <c r="E238" s="1"/>
      <c r="F238" s="1"/>
      <c r="G238" s="1"/>
      <c r="H238" s="1"/>
      <c r="I238" s="1"/>
      <c r="J238" s="1"/>
      <c r="K238" s="1"/>
      <c r="L238" s="1"/>
      <c r="M238" s="1"/>
      <c r="N238" s="1"/>
      <c r="O238" s="1"/>
      <c r="P238" s="1"/>
      <c r="Q238" s="1"/>
      <c r="R238" s="1"/>
      <c r="S238" s="1"/>
      <c r="T238" s="1"/>
    </row>
    <row r="239" spans="1:20" ht="9.75" customHeight="1">
      <c r="A239" s="1"/>
      <c r="B239" s="1"/>
      <c r="C239" s="1"/>
      <c r="D239" s="1"/>
      <c r="E239" s="1"/>
      <c r="F239" s="1"/>
      <c r="G239" s="1"/>
      <c r="H239" s="1"/>
      <c r="I239" s="1"/>
      <c r="J239" s="1"/>
      <c r="K239" s="1"/>
      <c r="L239" s="1"/>
      <c r="M239" s="1"/>
      <c r="N239" s="1"/>
      <c r="O239" s="1"/>
      <c r="P239" s="1"/>
      <c r="Q239" s="1"/>
      <c r="R239" s="1"/>
      <c r="S239" s="1"/>
      <c r="T239" s="1"/>
    </row>
    <row r="240" spans="1:20" ht="9.75" customHeight="1">
      <c r="A240" s="1"/>
      <c r="B240" s="1"/>
      <c r="C240" s="1"/>
      <c r="D240" s="1"/>
      <c r="E240" s="1"/>
      <c r="F240" s="1"/>
      <c r="G240" s="1"/>
      <c r="H240" s="1"/>
      <c r="I240" s="1"/>
      <c r="J240" s="1"/>
      <c r="K240" s="1"/>
      <c r="L240" s="1"/>
      <c r="M240" s="1"/>
      <c r="N240" s="1"/>
      <c r="O240" s="1"/>
      <c r="P240" s="1"/>
      <c r="Q240" s="1"/>
      <c r="R240" s="1"/>
      <c r="S240" s="1"/>
      <c r="T240" s="1"/>
    </row>
    <row r="241" spans="1:20" ht="9.75" customHeight="1">
      <c r="A241" s="1"/>
      <c r="B241" s="1"/>
      <c r="C241" s="1"/>
      <c r="D241" s="1"/>
      <c r="E241" s="1"/>
      <c r="F241" s="1"/>
      <c r="G241" s="1"/>
      <c r="H241" s="1"/>
      <c r="I241" s="1"/>
      <c r="J241" s="1"/>
      <c r="K241" s="1"/>
      <c r="L241" s="1"/>
      <c r="M241" s="1"/>
      <c r="N241" s="1"/>
      <c r="O241" s="1"/>
      <c r="P241" s="1"/>
      <c r="Q241" s="1"/>
      <c r="R241" s="1"/>
      <c r="S241" s="1"/>
      <c r="T241" s="1"/>
    </row>
    <row r="242" spans="1:20" ht="9.75" customHeight="1">
      <c r="A242" s="1"/>
      <c r="B242" s="1"/>
      <c r="C242" s="1"/>
      <c r="D242" s="1"/>
      <c r="E242" s="1"/>
      <c r="F242" s="1"/>
      <c r="G242" s="1"/>
      <c r="H242" s="1"/>
      <c r="I242" s="1"/>
      <c r="J242" s="1"/>
      <c r="K242" s="1"/>
      <c r="L242" s="1"/>
      <c r="M242" s="1"/>
      <c r="N242" s="1"/>
      <c r="O242" s="1"/>
      <c r="P242" s="1"/>
      <c r="Q242" s="1"/>
      <c r="R242" s="1"/>
      <c r="S242" s="1"/>
      <c r="T242" s="1"/>
    </row>
    <row r="243" spans="1:20" ht="9.75" customHeight="1">
      <c r="A243" s="1"/>
      <c r="B243" s="1"/>
      <c r="C243" s="1"/>
      <c r="D243" s="1"/>
      <c r="E243" s="1"/>
      <c r="F243" s="1"/>
      <c r="G243" s="1"/>
      <c r="H243" s="1"/>
      <c r="I243" s="1"/>
      <c r="J243" s="1"/>
      <c r="K243" s="1"/>
      <c r="L243" s="1"/>
      <c r="M243" s="1"/>
      <c r="N243" s="1"/>
      <c r="O243" s="1"/>
      <c r="P243" s="1"/>
      <c r="Q243" s="1"/>
      <c r="R243" s="1"/>
      <c r="S243" s="1"/>
      <c r="T243" s="1"/>
    </row>
    <row r="244" spans="1:20" ht="9.75" customHeight="1">
      <c r="A244" s="1"/>
      <c r="B244" s="1"/>
      <c r="C244" s="1"/>
      <c r="D244" s="1"/>
      <c r="E244" s="1"/>
      <c r="F244" s="1"/>
      <c r="G244" s="1"/>
      <c r="H244" s="1"/>
      <c r="I244" s="1"/>
      <c r="J244" s="1"/>
      <c r="K244" s="1"/>
      <c r="L244" s="1"/>
      <c r="M244" s="1"/>
      <c r="N244" s="1"/>
      <c r="O244" s="1"/>
      <c r="P244" s="1"/>
      <c r="Q244" s="1"/>
      <c r="R244" s="1"/>
      <c r="S244" s="1"/>
      <c r="T244" s="1"/>
    </row>
    <row r="245" spans="1:20" ht="9.75" customHeight="1">
      <c r="A245" s="1"/>
      <c r="B245" s="1"/>
      <c r="C245" s="1"/>
      <c r="D245" s="1"/>
      <c r="E245" s="1"/>
      <c r="F245" s="1"/>
      <c r="G245" s="1"/>
      <c r="H245" s="1"/>
      <c r="I245" s="1"/>
      <c r="J245" s="1"/>
      <c r="K245" s="1"/>
      <c r="L245" s="1"/>
      <c r="M245" s="1"/>
      <c r="N245" s="1"/>
      <c r="O245" s="1"/>
      <c r="P245" s="1"/>
      <c r="Q245" s="1"/>
      <c r="R245" s="1"/>
      <c r="S245" s="1"/>
      <c r="T245" s="1"/>
    </row>
    <row r="246" spans="1:20" ht="9.75" customHeight="1">
      <c r="A246" s="1"/>
      <c r="B246" s="1"/>
      <c r="C246" s="1"/>
      <c r="D246" s="1"/>
      <c r="E246" s="1"/>
      <c r="F246" s="1"/>
      <c r="G246" s="1"/>
      <c r="H246" s="1"/>
      <c r="I246" s="1"/>
      <c r="J246" s="1"/>
      <c r="K246" s="1"/>
      <c r="L246" s="1"/>
      <c r="M246" s="1"/>
      <c r="N246" s="1"/>
      <c r="O246" s="1"/>
      <c r="P246" s="1"/>
      <c r="Q246" s="1"/>
      <c r="R246" s="1"/>
      <c r="S246" s="1"/>
      <c r="T246" s="1"/>
    </row>
    <row r="247" spans="1:20" ht="9.75" customHeight="1">
      <c r="A247" s="1"/>
      <c r="B247" s="1"/>
      <c r="C247" s="1"/>
      <c r="D247" s="1"/>
      <c r="E247" s="1"/>
      <c r="F247" s="1"/>
      <c r="G247" s="1"/>
      <c r="H247" s="1"/>
      <c r="I247" s="1"/>
      <c r="J247" s="1"/>
      <c r="K247" s="1"/>
      <c r="L247" s="1"/>
      <c r="M247" s="1"/>
      <c r="N247" s="1"/>
      <c r="O247" s="1"/>
      <c r="P247" s="1"/>
      <c r="Q247" s="1"/>
      <c r="R247" s="1"/>
      <c r="S247" s="1"/>
      <c r="T247" s="1"/>
    </row>
    <row r="248" spans="1:20" ht="9.75" customHeight="1">
      <c r="A248" s="1"/>
      <c r="B248" s="1"/>
      <c r="C248" s="1"/>
      <c r="D248" s="1"/>
      <c r="E248" s="1"/>
      <c r="F248" s="1"/>
      <c r="G248" s="1"/>
      <c r="H248" s="1"/>
      <c r="I248" s="1"/>
      <c r="J248" s="1"/>
      <c r="K248" s="1"/>
      <c r="L248" s="1"/>
      <c r="M248" s="1"/>
      <c r="N248" s="1"/>
      <c r="O248" s="1"/>
      <c r="P248" s="1"/>
      <c r="Q248" s="1"/>
      <c r="R248" s="1"/>
      <c r="S248" s="1"/>
      <c r="T248" s="1"/>
    </row>
    <row r="249" spans="1:20" ht="9.75" customHeight="1">
      <c r="A249" s="1"/>
      <c r="B249" s="1"/>
      <c r="C249" s="1"/>
      <c r="D249" s="1"/>
      <c r="E249" s="1"/>
      <c r="F249" s="1"/>
      <c r="G249" s="1"/>
      <c r="H249" s="1"/>
      <c r="I249" s="1"/>
      <c r="J249" s="1"/>
      <c r="K249" s="1"/>
      <c r="L249" s="1"/>
      <c r="M249" s="1"/>
      <c r="N249" s="1"/>
      <c r="O249" s="1"/>
      <c r="P249" s="1"/>
      <c r="Q249" s="1"/>
      <c r="R249" s="1"/>
      <c r="S249" s="1"/>
      <c r="T249" s="1"/>
    </row>
    <row r="250" spans="1:20" ht="9.75" customHeight="1">
      <c r="A250" s="1"/>
      <c r="B250" s="1"/>
      <c r="C250" s="1"/>
      <c r="D250" s="1"/>
      <c r="E250" s="1"/>
      <c r="F250" s="1"/>
      <c r="G250" s="1"/>
      <c r="H250" s="1"/>
      <c r="I250" s="1"/>
      <c r="J250" s="1"/>
      <c r="K250" s="1"/>
      <c r="L250" s="1"/>
      <c r="M250" s="1"/>
      <c r="N250" s="1"/>
      <c r="O250" s="1"/>
      <c r="P250" s="1"/>
      <c r="Q250" s="1"/>
      <c r="R250" s="1"/>
      <c r="S250" s="1"/>
      <c r="T250" s="1"/>
    </row>
    <row r="251" spans="1:20" ht="9.75" customHeight="1">
      <c r="A251" s="1"/>
      <c r="B251" s="1"/>
      <c r="C251" s="1"/>
      <c r="D251" s="1"/>
      <c r="E251" s="1"/>
      <c r="F251" s="1"/>
      <c r="G251" s="1"/>
      <c r="H251" s="1"/>
      <c r="I251" s="1"/>
      <c r="J251" s="1"/>
      <c r="K251" s="1"/>
      <c r="L251" s="1"/>
      <c r="M251" s="1"/>
      <c r="N251" s="1"/>
      <c r="O251" s="1"/>
      <c r="P251" s="1"/>
      <c r="Q251" s="1"/>
      <c r="R251" s="1"/>
      <c r="S251" s="1"/>
      <c r="T251" s="1"/>
    </row>
    <row r="252" spans="1:20" ht="9.75" customHeight="1">
      <c r="A252" s="1"/>
      <c r="B252" s="1"/>
      <c r="C252" s="1"/>
      <c r="D252" s="1"/>
      <c r="E252" s="1"/>
      <c r="F252" s="1"/>
      <c r="G252" s="1"/>
      <c r="H252" s="1"/>
      <c r="I252" s="1"/>
      <c r="J252" s="1"/>
      <c r="K252" s="1"/>
      <c r="L252" s="1"/>
      <c r="M252" s="1"/>
      <c r="N252" s="1"/>
      <c r="O252" s="1"/>
      <c r="P252" s="1"/>
      <c r="Q252" s="1"/>
      <c r="R252" s="1"/>
      <c r="S252" s="1"/>
      <c r="T252" s="1"/>
    </row>
    <row r="253" spans="1:20" ht="9.75" customHeight="1">
      <c r="A253" s="1"/>
      <c r="B253" s="1"/>
      <c r="C253" s="1"/>
      <c r="D253" s="1"/>
      <c r="E253" s="1"/>
      <c r="F253" s="1"/>
      <c r="G253" s="1"/>
      <c r="H253" s="1"/>
      <c r="I253" s="1"/>
      <c r="J253" s="1"/>
      <c r="K253" s="1"/>
      <c r="L253" s="1"/>
      <c r="M253" s="1"/>
      <c r="N253" s="1"/>
      <c r="O253" s="1"/>
      <c r="P253" s="1"/>
      <c r="Q253" s="1"/>
      <c r="R253" s="1"/>
      <c r="S253" s="1"/>
      <c r="T253" s="1"/>
    </row>
    <row r="254" spans="1:20" ht="9.75" customHeight="1">
      <c r="A254" s="1"/>
      <c r="B254" s="1"/>
      <c r="C254" s="1"/>
      <c r="D254" s="1"/>
      <c r="E254" s="1"/>
      <c r="F254" s="1"/>
      <c r="G254" s="1"/>
      <c r="H254" s="1"/>
      <c r="I254" s="1"/>
      <c r="J254" s="1"/>
      <c r="K254" s="1"/>
      <c r="L254" s="1"/>
      <c r="M254" s="1"/>
      <c r="N254" s="1"/>
      <c r="O254" s="1"/>
      <c r="P254" s="1"/>
      <c r="Q254" s="1"/>
      <c r="R254" s="1"/>
      <c r="S254" s="1"/>
      <c r="T254" s="1"/>
    </row>
    <row r="255" spans="1:20" ht="9.75" customHeight="1">
      <c r="A255" s="1"/>
      <c r="B255" s="1"/>
      <c r="C255" s="1"/>
      <c r="D255" s="1"/>
      <c r="E255" s="1"/>
      <c r="F255" s="1"/>
      <c r="G255" s="1"/>
      <c r="H255" s="1"/>
      <c r="I255" s="1"/>
      <c r="J255" s="1"/>
      <c r="K255" s="1"/>
      <c r="L255" s="1"/>
      <c r="M255" s="1"/>
      <c r="N255" s="1"/>
      <c r="O255" s="1"/>
      <c r="P255" s="1"/>
      <c r="Q255" s="1"/>
      <c r="R255" s="1"/>
      <c r="S255" s="1"/>
      <c r="T255" s="1"/>
    </row>
    <row r="256" spans="1:20" ht="9.75" customHeight="1">
      <c r="A256" s="1"/>
      <c r="B256" s="1"/>
      <c r="C256" s="1"/>
      <c r="D256" s="1"/>
      <c r="E256" s="1"/>
      <c r="F256" s="1"/>
      <c r="G256" s="1"/>
      <c r="H256" s="1"/>
      <c r="I256" s="1"/>
      <c r="J256" s="1"/>
      <c r="K256" s="1"/>
      <c r="L256" s="1"/>
      <c r="M256" s="1"/>
      <c r="N256" s="1"/>
      <c r="O256" s="1"/>
      <c r="P256" s="1"/>
      <c r="Q256" s="1"/>
      <c r="R256" s="1"/>
      <c r="S256" s="1"/>
      <c r="T256" s="1"/>
    </row>
    <row r="257" spans="1:20" ht="9.75" customHeight="1">
      <c r="A257" s="1"/>
      <c r="B257" s="1"/>
      <c r="C257" s="1"/>
      <c r="D257" s="1"/>
      <c r="E257" s="1"/>
      <c r="F257" s="1"/>
      <c r="G257" s="1"/>
      <c r="H257" s="1"/>
      <c r="I257" s="1"/>
      <c r="J257" s="1"/>
      <c r="K257" s="1"/>
      <c r="L257" s="1"/>
      <c r="M257" s="1"/>
      <c r="N257" s="1"/>
      <c r="O257" s="1"/>
      <c r="P257" s="1"/>
      <c r="Q257" s="1"/>
      <c r="R257" s="1"/>
      <c r="S257" s="1"/>
      <c r="T257" s="1"/>
    </row>
    <row r="258" spans="1:20" ht="9.75" customHeight="1">
      <c r="A258" s="1"/>
      <c r="B258" s="1"/>
      <c r="C258" s="1"/>
      <c r="D258" s="1"/>
      <c r="E258" s="1"/>
      <c r="F258" s="1"/>
      <c r="G258" s="1"/>
      <c r="H258" s="1"/>
      <c r="I258" s="1"/>
      <c r="J258" s="1"/>
      <c r="K258" s="1"/>
      <c r="L258" s="1"/>
      <c r="M258" s="1"/>
      <c r="N258" s="1"/>
      <c r="O258" s="1"/>
      <c r="P258" s="1"/>
      <c r="Q258" s="1"/>
      <c r="R258" s="1"/>
      <c r="S258" s="1"/>
      <c r="T258" s="1"/>
    </row>
    <row r="259" spans="1:20" ht="9.75" customHeight="1">
      <c r="A259" s="1"/>
      <c r="B259" s="1"/>
      <c r="C259" s="1"/>
      <c r="D259" s="1"/>
      <c r="E259" s="1"/>
      <c r="F259" s="1"/>
      <c r="G259" s="1"/>
      <c r="H259" s="1"/>
      <c r="I259" s="1"/>
      <c r="J259" s="1"/>
      <c r="K259" s="1"/>
      <c r="L259" s="1"/>
      <c r="M259" s="1"/>
      <c r="N259" s="1"/>
      <c r="O259" s="1"/>
      <c r="P259" s="1"/>
      <c r="Q259" s="1"/>
      <c r="R259" s="1"/>
      <c r="S259" s="1"/>
      <c r="T259" s="1"/>
    </row>
    <row r="260" spans="1:20" ht="9.75" customHeight="1">
      <c r="A260" s="1"/>
      <c r="B260" s="1"/>
      <c r="C260" s="1"/>
      <c r="D260" s="1"/>
      <c r="E260" s="1"/>
      <c r="F260" s="1"/>
      <c r="G260" s="1"/>
      <c r="H260" s="1"/>
      <c r="I260" s="1"/>
      <c r="J260" s="1"/>
      <c r="K260" s="1"/>
      <c r="L260" s="1"/>
      <c r="M260" s="1"/>
      <c r="N260" s="1"/>
      <c r="O260" s="1"/>
      <c r="P260" s="1"/>
      <c r="Q260" s="1"/>
      <c r="R260" s="1"/>
      <c r="S260" s="1"/>
      <c r="T260" s="1"/>
    </row>
    <row r="261" spans="1:20" ht="9.75" customHeight="1">
      <c r="A261" s="1"/>
      <c r="B261" s="1"/>
      <c r="C261" s="1"/>
      <c r="D261" s="1"/>
      <c r="E261" s="1"/>
      <c r="F261" s="1"/>
      <c r="G261" s="1"/>
      <c r="H261" s="1"/>
      <c r="I261" s="1"/>
      <c r="J261" s="1"/>
      <c r="K261" s="1"/>
      <c r="L261" s="1"/>
      <c r="M261" s="1"/>
      <c r="N261" s="1"/>
      <c r="O261" s="1"/>
      <c r="P261" s="1"/>
      <c r="Q261" s="1"/>
      <c r="R261" s="1"/>
      <c r="S261" s="1"/>
      <c r="T261" s="1"/>
    </row>
    <row r="262" spans="1:20" ht="9.75" customHeight="1">
      <c r="A262" s="1"/>
      <c r="B262" s="1"/>
      <c r="C262" s="1"/>
      <c r="D262" s="1"/>
      <c r="E262" s="1"/>
      <c r="F262" s="1"/>
      <c r="G262" s="1"/>
      <c r="H262" s="1"/>
      <c r="I262" s="1"/>
      <c r="J262" s="1"/>
      <c r="K262" s="1"/>
      <c r="L262" s="1"/>
      <c r="M262" s="1"/>
      <c r="N262" s="1"/>
      <c r="O262" s="1"/>
      <c r="P262" s="1"/>
      <c r="Q262" s="1"/>
      <c r="R262" s="1"/>
      <c r="S262" s="1"/>
      <c r="T262" s="1"/>
    </row>
    <row r="263" spans="1:20" ht="9.75" customHeight="1">
      <c r="A263" s="1"/>
      <c r="B263" s="1"/>
      <c r="C263" s="1"/>
      <c r="D263" s="1"/>
      <c r="E263" s="1"/>
      <c r="F263" s="1"/>
      <c r="G263" s="1"/>
      <c r="H263" s="1"/>
      <c r="I263" s="1"/>
      <c r="J263" s="1"/>
      <c r="K263" s="1"/>
      <c r="L263" s="1"/>
      <c r="M263" s="1"/>
      <c r="N263" s="1"/>
      <c r="O263" s="1"/>
      <c r="P263" s="1"/>
      <c r="Q263" s="1"/>
      <c r="R263" s="1"/>
      <c r="S263" s="1"/>
      <c r="T263" s="1"/>
    </row>
    <row r="264" spans="1:20" ht="9.75" customHeight="1">
      <c r="A264" s="1"/>
      <c r="B264" s="1"/>
      <c r="C264" s="1"/>
      <c r="D264" s="1"/>
      <c r="E264" s="1"/>
      <c r="F264" s="1"/>
      <c r="G264" s="1"/>
      <c r="H264" s="1"/>
      <c r="I264" s="1"/>
      <c r="J264" s="1"/>
      <c r="K264" s="1"/>
      <c r="L264" s="1"/>
      <c r="M264" s="1"/>
      <c r="N264" s="1"/>
      <c r="O264" s="1"/>
      <c r="P264" s="1"/>
      <c r="Q264" s="1"/>
      <c r="R264" s="1"/>
      <c r="S264" s="1"/>
      <c r="T264" s="1"/>
    </row>
    <row r="265" spans="1:20" ht="9.75" customHeight="1">
      <c r="A265" s="1"/>
      <c r="B265" s="1"/>
      <c r="C265" s="1"/>
      <c r="D265" s="1"/>
      <c r="E265" s="1"/>
      <c r="F265" s="1"/>
      <c r="G265" s="1"/>
      <c r="H265" s="1"/>
      <c r="I265" s="1"/>
      <c r="J265" s="1"/>
      <c r="K265" s="1"/>
      <c r="L265" s="1"/>
      <c r="M265" s="1"/>
      <c r="N265" s="1"/>
      <c r="O265" s="1"/>
      <c r="P265" s="1"/>
      <c r="Q265" s="1"/>
      <c r="R265" s="1"/>
      <c r="S265" s="1"/>
      <c r="T265" s="1"/>
    </row>
    <row r="266" spans="1:20" ht="9.75" customHeight="1">
      <c r="A266" s="1"/>
      <c r="B266" s="1"/>
      <c r="C266" s="1"/>
      <c r="D266" s="1"/>
      <c r="E266" s="1"/>
      <c r="F266" s="1"/>
      <c r="G266" s="1"/>
      <c r="H266" s="1"/>
      <c r="I266" s="1"/>
      <c r="J266" s="1"/>
      <c r="K266" s="1"/>
      <c r="L266" s="1"/>
      <c r="M266" s="1"/>
      <c r="N266" s="1"/>
      <c r="O266" s="1"/>
      <c r="P266" s="1"/>
      <c r="Q266" s="1"/>
      <c r="R266" s="1"/>
      <c r="S266" s="1"/>
      <c r="T266" s="1"/>
    </row>
    <row r="267" spans="1:20" ht="9.75" customHeight="1">
      <c r="A267" s="1"/>
      <c r="B267" s="1"/>
      <c r="C267" s="1"/>
      <c r="D267" s="1"/>
      <c r="E267" s="1"/>
      <c r="F267" s="1"/>
      <c r="G267" s="1"/>
      <c r="H267" s="1"/>
      <c r="I267" s="1"/>
      <c r="J267" s="1"/>
      <c r="K267" s="1"/>
      <c r="L267" s="1"/>
      <c r="M267" s="1"/>
      <c r="N267" s="1"/>
      <c r="O267" s="1"/>
      <c r="P267" s="1"/>
      <c r="Q267" s="1"/>
      <c r="R267" s="1"/>
      <c r="S267" s="1"/>
      <c r="T267" s="1"/>
    </row>
    <row r="268" spans="1:20" ht="9.75" customHeight="1">
      <c r="A268" s="1"/>
      <c r="B268" s="1"/>
      <c r="C268" s="1"/>
      <c r="D268" s="1"/>
      <c r="E268" s="1"/>
      <c r="F268" s="1"/>
      <c r="G268" s="1"/>
      <c r="H268" s="1"/>
      <c r="I268" s="1"/>
      <c r="J268" s="1"/>
      <c r="K268" s="1"/>
      <c r="L268" s="1"/>
      <c r="M268" s="1"/>
      <c r="N268" s="1"/>
      <c r="O268" s="1"/>
      <c r="P268" s="1"/>
      <c r="Q268" s="1"/>
      <c r="R268" s="1"/>
      <c r="S268" s="1"/>
      <c r="T268" s="1"/>
    </row>
    <row r="269" spans="1:20" ht="9.75" customHeight="1">
      <c r="A269" s="1"/>
      <c r="B269" s="1"/>
      <c r="C269" s="1"/>
      <c r="D269" s="1"/>
      <c r="E269" s="1"/>
      <c r="F269" s="1"/>
      <c r="G269" s="1"/>
      <c r="H269" s="1"/>
      <c r="I269" s="1"/>
      <c r="J269" s="1"/>
      <c r="K269" s="1"/>
      <c r="L269" s="1"/>
      <c r="M269" s="1"/>
      <c r="N269" s="1"/>
      <c r="O269" s="1"/>
      <c r="P269" s="1"/>
      <c r="Q269" s="1"/>
      <c r="R269" s="1"/>
      <c r="S269" s="1"/>
      <c r="T269" s="1"/>
    </row>
    <row r="270" spans="1:20" ht="9.75" customHeight="1">
      <c r="A270" s="1"/>
      <c r="B270" s="1"/>
      <c r="C270" s="1"/>
      <c r="D270" s="1"/>
      <c r="E270" s="1"/>
      <c r="F270" s="1"/>
      <c r="G270" s="1"/>
      <c r="H270" s="1"/>
      <c r="I270" s="1"/>
      <c r="J270" s="1"/>
      <c r="K270" s="1"/>
      <c r="L270" s="1"/>
      <c r="M270" s="1"/>
      <c r="N270" s="1"/>
      <c r="O270" s="1"/>
      <c r="P270" s="1"/>
      <c r="Q270" s="1"/>
      <c r="R270" s="1"/>
      <c r="S270" s="1"/>
      <c r="T270" s="1"/>
    </row>
    <row r="271" spans="1:20" ht="9.75" customHeight="1">
      <c r="A271" s="1"/>
      <c r="B271" s="1"/>
      <c r="C271" s="1"/>
      <c r="D271" s="1"/>
      <c r="E271" s="1"/>
      <c r="F271" s="1"/>
      <c r="G271" s="1"/>
      <c r="H271" s="1"/>
      <c r="I271" s="1"/>
      <c r="J271" s="1"/>
      <c r="K271" s="1"/>
      <c r="L271" s="1"/>
      <c r="M271" s="1"/>
      <c r="N271" s="1"/>
      <c r="O271" s="1"/>
      <c r="P271" s="1"/>
      <c r="Q271" s="1"/>
      <c r="R271" s="1"/>
      <c r="S271" s="1"/>
      <c r="T271" s="1"/>
    </row>
    <row r="272" spans="1:20" ht="9.75" customHeight="1">
      <c r="A272" s="1"/>
      <c r="B272" s="1"/>
      <c r="C272" s="1"/>
      <c r="D272" s="1"/>
      <c r="E272" s="1"/>
      <c r="F272" s="1"/>
      <c r="G272" s="1"/>
      <c r="H272" s="1"/>
      <c r="I272" s="1"/>
      <c r="J272" s="1"/>
      <c r="K272" s="1"/>
      <c r="L272" s="1"/>
      <c r="M272" s="1"/>
      <c r="N272" s="1"/>
      <c r="O272" s="1"/>
      <c r="P272" s="1"/>
      <c r="Q272" s="1"/>
      <c r="R272" s="1"/>
      <c r="S272" s="1"/>
      <c r="T272" s="1"/>
    </row>
    <row r="273" spans="1:20" ht="9.75" customHeight="1">
      <c r="A273" s="1"/>
      <c r="B273" s="1"/>
      <c r="C273" s="1"/>
      <c r="D273" s="1"/>
      <c r="E273" s="1"/>
      <c r="F273" s="1"/>
      <c r="G273" s="1"/>
      <c r="H273" s="1"/>
      <c r="I273" s="1"/>
      <c r="J273" s="1"/>
      <c r="K273" s="1"/>
      <c r="L273" s="1"/>
      <c r="M273" s="1"/>
      <c r="N273" s="1"/>
      <c r="O273" s="1"/>
      <c r="P273" s="1"/>
      <c r="Q273" s="1"/>
      <c r="R273" s="1"/>
      <c r="S273" s="1"/>
      <c r="T273" s="1"/>
    </row>
    <row r="274" spans="1:20" ht="9.75" customHeight="1">
      <c r="A274" s="1"/>
      <c r="B274" s="1"/>
      <c r="C274" s="1"/>
      <c r="D274" s="1"/>
      <c r="E274" s="1"/>
      <c r="F274" s="1"/>
      <c r="G274" s="1"/>
      <c r="H274" s="1"/>
      <c r="I274" s="1"/>
      <c r="J274" s="1"/>
      <c r="K274" s="1"/>
      <c r="L274" s="1"/>
      <c r="M274" s="1"/>
      <c r="N274" s="1"/>
      <c r="O274" s="1"/>
      <c r="P274" s="1"/>
      <c r="Q274" s="1"/>
      <c r="R274" s="1"/>
      <c r="S274" s="1"/>
      <c r="T274" s="1"/>
    </row>
    <row r="275" spans="1:20" ht="9.75" customHeight="1">
      <c r="A275" s="1"/>
      <c r="B275" s="1"/>
      <c r="C275" s="1"/>
      <c r="D275" s="1"/>
      <c r="E275" s="1"/>
      <c r="F275" s="1"/>
      <c r="G275" s="1"/>
      <c r="H275" s="1"/>
      <c r="I275" s="1"/>
      <c r="J275" s="1"/>
      <c r="K275" s="1"/>
      <c r="L275" s="1"/>
      <c r="M275" s="1"/>
      <c r="N275" s="1"/>
      <c r="O275" s="1"/>
      <c r="P275" s="1"/>
      <c r="Q275" s="1"/>
      <c r="R275" s="1"/>
      <c r="S275" s="1"/>
      <c r="T275" s="1"/>
    </row>
    <row r="276" spans="1:20" ht="9.75" customHeight="1">
      <c r="A276" s="1"/>
      <c r="B276" s="1"/>
      <c r="C276" s="1"/>
      <c r="D276" s="1"/>
      <c r="E276" s="1"/>
      <c r="F276" s="1"/>
      <c r="G276" s="1"/>
      <c r="H276" s="1"/>
      <c r="I276" s="1"/>
      <c r="J276" s="1"/>
      <c r="K276" s="1"/>
      <c r="L276" s="1"/>
      <c r="M276" s="1"/>
      <c r="N276" s="1"/>
      <c r="O276" s="1"/>
      <c r="P276" s="1"/>
      <c r="Q276" s="1"/>
      <c r="R276" s="1"/>
      <c r="S276" s="1"/>
      <c r="T276" s="1"/>
    </row>
    <row r="277" spans="1:20" ht="9.75" customHeight="1">
      <c r="A277" s="1"/>
      <c r="B277" s="1"/>
      <c r="C277" s="1"/>
      <c r="D277" s="1"/>
      <c r="E277" s="1"/>
      <c r="F277" s="1"/>
      <c r="G277" s="1"/>
      <c r="H277" s="1"/>
      <c r="I277" s="1"/>
      <c r="J277" s="1"/>
      <c r="K277" s="1"/>
      <c r="L277" s="1"/>
      <c r="M277" s="1"/>
      <c r="N277" s="1"/>
      <c r="O277" s="1"/>
      <c r="P277" s="1"/>
      <c r="Q277" s="1"/>
      <c r="R277" s="1"/>
      <c r="S277" s="1"/>
      <c r="T277" s="1"/>
    </row>
    <row r="278" spans="1:20" ht="9.75" customHeight="1">
      <c r="A278" s="1"/>
      <c r="B278" s="1"/>
      <c r="C278" s="1"/>
      <c r="D278" s="1"/>
      <c r="E278" s="1"/>
      <c r="F278" s="1"/>
      <c r="G278" s="1"/>
      <c r="H278" s="1"/>
      <c r="I278" s="1"/>
      <c r="J278" s="1"/>
      <c r="K278" s="1"/>
      <c r="L278" s="1"/>
      <c r="M278" s="1"/>
      <c r="N278" s="1"/>
      <c r="O278" s="1"/>
      <c r="P278" s="1"/>
      <c r="Q278" s="1"/>
      <c r="R278" s="1"/>
      <c r="S278" s="1"/>
      <c r="T278" s="1"/>
    </row>
    <row r="279" spans="1:20" ht="9.75" customHeight="1">
      <c r="A279" s="1"/>
      <c r="B279" s="1"/>
      <c r="C279" s="1"/>
      <c r="D279" s="1"/>
      <c r="E279" s="1"/>
      <c r="F279" s="1"/>
      <c r="G279" s="1"/>
      <c r="H279" s="1"/>
      <c r="I279" s="1"/>
      <c r="J279" s="1"/>
      <c r="K279" s="1"/>
      <c r="L279" s="1"/>
      <c r="M279" s="1"/>
      <c r="N279" s="1"/>
      <c r="O279" s="1"/>
      <c r="P279" s="1"/>
      <c r="Q279" s="1"/>
      <c r="R279" s="1"/>
      <c r="S279" s="1"/>
      <c r="T279" s="1"/>
    </row>
    <row r="280" spans="1:20" ht="9.75" customHeight="1">
      <c r="A280" s="1"/>
      <c r="B280" s="1"/>
      <c r="C280" s="1"/>
      <c r="D280" s="1"/>
      <c r="E280" s="1"/>
      <c r="F280" s="1"/>
      <c r="G280" s="1"/>
      <c r="H280" s="1"/>
      <c r="I280" s="1"/>
      <c r="J280" s="1"/>
      <c r="K280" s="1"/>
      <c r="L280" s="1"/>
      <c r="M280" s="1"/>
      <c r="N280" s="1"/>
      <c r="O280" s="1"/>
      <c r="P280" s="1"/>
      <c r="Q280" s="1"/>
      <c r="R280" s="1"/>
      <c r="S280" s="1"/>
      <c r="T280" s="1"/>
    </row>
    <row r="281" spans="1:20" ht="9.75" customHeight="1">
      <c r="A281" s="1"/>
      <c r="B281" s="1"/>
      <c r="C281" s="1"/>
      <c r="D281" s="1"/>
      <c r="E281" s="1"/>
      <c r="F281" s="1"/>
      <c r="G281" s="1"/>
      <c r="H281" s="1"/>
      <c r="I281" s="1"/>
      <c r="J281" s="1"/>
      <c r="K281" s="1"/>
      <c r="L281" s="1"/>
      <c r="M281" s="1"/>
      <c r="N281" s="1"/>
      <c r="O281" s="1"/>
      <c r="P281" s="1"/>
      <c r="Q281" s="1"/>
      <c r="R281" s="1"/>
      <c r="S281" s="1"/>
      <c r="T281" s="1"/>
    </row>
    <row r="282" spans="1:20" ht="9.75" customHeight="1">
      <c r="A282" s="1"/>
      <c r="B282" s="1"/>
      <c r="C282" s="1"/>
      <c r="D282" s="1"/>
      <c r="E282" s="1"/>
      <c r="F282" s="1"/>
      <c r="G282" s="1"/>
      <c r="H282" s="1"/>
      <c r="I282" s="1"/>
      <c r="J282" s="1"/>
      <c r="K282" s="1"/>
      <c r="L282" s="1"/>
      <c r="M282" s="1"/>
      <c r="N282" s="1"/>
      <c r="O282" s="1"/>
      <c r="P282" s="1"/>
      <c r="Q282" s="1"/>
      <c r="R282" s="1"/>
      <c r="S282" s="1"/>
      <c r="T282" s="1"/>
    </row>
    <row r="283" spans="1:20" ht="9.75" customHeight="1">
      <c r="A283" s="1"/>
      <c r="B283" s="1"/>
      <c r="C283" s="1"/>
      <c r="D283" s="1"/>
      <c r="E283" s="1"/>
      <c r="F283" s="1"/>
      <c r="G283" s="1"/>
      <c r="H283" s="1"/>
      <c r="I283" s="1"/>
      <c r="J283" s="1"/>
      <c r="K283" s="1"/>
      <c r="L283" s="1"/>
      <c r="M283" s="1"/>
      <c r="N283" s="1"/>
      <c r="O283" s="1"/>
      <c r="P283" s="1"/>
      <c r="Q283" s="1"/>
      <c r="R283" s="1"/>
      <c r="S283" s="1"/>
      <c r="T283" s="1"/>
    </row>
    <row r="284" spans="1:20" ht="9.75" customHeight="1">
      <c r="A284" s="1"/>
      <c r="B284" s="1"/>
      <c r="C284" s="1"/>
      <c r="D284" s="1"/>
      <c r="E284" s="1"/>
      <c r="F284" s="1"/>
      <c r="G284" s="1"/>
      <c r="H284" s="1"/>
      <c r="I284" s="1"/>
      <c r="J284" s="1"/>
      <c r="K284" s="1"/>
      <c r="L284" s="1"/>
      <c r="M284" s="1"/>
      <c r="N284" s="1"/>
      <c r="O284" s="1"/>
      <c r="P284" s="1"/>
      <c r="Q284" s="1"/>
      <c r="R284" s="1"/>
      <c r="S284" s="1"/>
      <c r="T284" s="1"/>
    </row>
    <row r="285" spans="1:20" ht="9.75" customHeight="1">
      <c r="A285" s="1"/>
      <c r="B285" s="1"/>
      <c r="C285" s="1"/>
      <c r="D285" s="1"/>
      <c r="E285" s="1"/>
      <c r="F285" s="1"/>
      <c r="G285" s="1"/>
      <c r="H285" s="1"/>
      <c r="I285" s="1"/>
      <c r="J285" s="1"/>
      <c r="K285" s="1"/>
      <c r="L285" s="1"/>
      <c r="M285" s="1"/>
      <c r="N285" s="1"/>
      <c r="O285" s="1"/>
      <c r="P285" s="1"/>
      <c r="Q285" s="1"/>
      <c r="R285" s="1"/>
      <c r="S285" s="1"/>
      <c r="T285" s="1"/>
    </row>
    <row r="286" spans="1:20" ht="9.75" customHeight="1">
      <c r="A286" s="1"/>
      <c r="B286" s="1"/>
      <c r="C286" s="1"/>
      <c r="D286" s="1"/>
      <c r="E286" s="1"/>
      <c r="F286" s="1"/>
      <c r="G286" s="1"/>
      <c r="H286" s="1"/>
      <c r="I286" s="1"/>
      <c r="J286" s="1"/>
      <c r="K286" s="1"/>
      <c r="L286" s="1"/>
      <c r="M286" s="1"/>
      <c r="N286" s="1"/>
      <c r="O286" s="1"/>
      <c r="P286" s="1"/>
      <c r="Q286" s="1"/>
      <c r="R286" s="1"/>
      <c r="S286" s="1"/>
      <c r="T286" s="1"/>
    </row>
    <row r="287" spans="1:20" ht="9.75" customHeight="1">
      <c r="A287" s="1"/>
      <c r="B287" s="1"/>
      <c r="C287" s="1"/>
      <c r="D287" s="1"/>
      <c r="E287" s="1"/>
      <c r="F287" s="1"/>
      <c r="G287" s="1"/>
      <c r="H287" s="1"/>
      <c r="I287" s="1"/>
      <c r="J287" s="1"/>
      <c r="K287" s="1"/>
      <c r="L287" s="1"/>
      <c r="M287" s="1"/>
      <c r="N287" s="1"/>
      <c r="O287" s="1"/>
      <c r="P287" s="1"/>
      <c r="Q287" s="1"/>
      <c r="R287" s="1"/>
      <c r="S287" s="1"/>
      <c r="T287" s="1"/>
    </row>
    <row r="288" spans="1:20" ht="9.75" customHeight="1">
      <c r="A288" s="1"/>
      <c r="B288" s="1"/>
      <c r="C288" s="1"/>
      <c r="D288" s="1"/>
      <c r="E288" s="1"/>
      <c r="F288" s="1"/>
      <c r="G288" s="1"/>
      <c r="H288" s="1"/>
      <c r="I288" s="1"/>
      <c r="J288" s="1"/>
      <c r="K288" s="1"/>
      <c r="L288" s="1"/>
      <c r="M288" s="1"/>
      <c r="N288" s="1"/>
      <c r="O288" s="1"/>
      <c r="P288" s="1"/>
      <c r="Q288" s="1"/>
      <c r="R288" s="1"/>
      <c r="S288" s="1"/>
      <c r="T288" s="1"/>
    </row>
    <row r="289" spans="1:20" ht="9.75" customHeight="1">
      <c r="A289" s="1"/>
      <c r="B289" s="1"/>
      <c r="C289" s="1"/>
      <c r="D289" s="1"/>
      <c r="E289" s="1"/>
      <c r="F289" s="1"/>
      <c r="G289" s="1"/>
      <c r="H289" s="1"/>
      <c r="I289" s="1"/>
      <c r="J289" s="1"/>
      <c r="K289" s="1"/>
      <c r="L289" s="1"/>
      <c r="M289" s="1"/>
      <c r="N289" s="1"/>
      <c r="O289" s="1"/>
      <c r="P289" s="1"/>
      <c r="Q289" s="1"/>
      <c r="R289" s="1"/>
      <c r="S289" s="1"/>
      <c r="T289" s="1"/>
    </row>
    <row r="290" spans="1:20" ht="9.75" customHeight="1">
      <c r="A290" s="1"/>
      <c r="B290" s="1"/>
      <c r="C290" s="1"/>
      <c r="D290" s="1"/>
      <c r="E290" s="1"/>
      <c r="F290" s="1"/>
      <c r="G290" s="1"/>
      <c r="H290" s="1"/>
      <c r="I290" s="1"/>
      <c r="J290" s="1"/>
      <c r="K290" s="1"/>
      <c r="L290" s="1"/>
      <c r="M290" s="1"/>
      <c r="N290" s="1"/>
      <c r="O290" s="1"/>
      <c r="P290" s="1"/>
      <c r="Q290" s="1"/>
      <c r="R290" s="1"/>
      <c r="S290" s="1"/>
      <c r="T290" s="1"/>
    </row>
    <row r="291" spans="1:20" ht="9.75" customHeight="1">
      <c r="A291" s="1"/>
      <c r="B291" s="1"/>
      <c r="C291" s="1"/>
      <c r="D291" s="1"/>
      <c r="E291" s="1"/>
      <c r="F291" s="1"/>
      <c r="G291" s="1"/>
      <c r="H291" s="1"/>
      <c r="I291" s="1"/>
      <c r="J291" s="1"/>
      <c r="K291" s="1"/>
      <c r="L291" s="1"/>
      <c r="M291" s="1"/>
      <c r="N291" s="1"/>
      <c r="O291" s="1"/>
      <c r="P291" s="1"/>
      <c r="Q291" s="1"/>
      <c r="R291" s="1"/>
      <c r="S291" s="1"/>
      <c r="T291" s="1"/>
    </row>
    <row r="292" spans="1:20" ht="9.75" customHeight="1">
      <c r="A292" s="1"/>
      <c r="B292" s="1"/>
      <c r="C292" s="1"/>
      <c r="D292" s="1"/>
      <c r="E292" s="1"/>
      <c r="F292" s="1"/>
      <c r="G292" s="1"/>
      <c r="H292" s="1"/>
      <c r="I292" s="1"/>
      <c r="J292" s="1"/>
      <c r="K292" s="1"/>
      <c r="L292" s="1"/>
      <c r="M292" s="1"/>
      <c r="N292" s="1"/>
      <c r="O292" s="1"/>
      <c r="P292" s="1"/>
      <c r="Q292" s="1"/>
      <c r="R292" s="1"/>
      <c r="S292" s="1"/>
      <c r="T292" s="1"/>
    </row>
    <row r="293" spans="1:20" ht="9.75" customHeight="1">
      <c r="A293" s="1"/>
      <c r="B293" s="1"/>
      <c r="C293" s="1"/>
      <c r="D293" s="1"/>
      <c r="E293" s="1"/>
      <c r="F293" s="1"/>
      <c r="G293" s="1"/>
      <c r="H293" s="1"/>
      <c r="I293" s="1"/>
      <c r="J293" s="1"/>
      <c r="K293" s="1"/>
      <c r="L293" s="1"/>
      <c r="M293" s="1"/>
      <c r="N293" s="1"/>
      <c r="O293" s="1"/>
      <c r="P293" s="1"/>
      <c r="Q293" s="1"/>
      <c r="R293" s="1"/>
      <c r="S293" s="1"/>
      <c r="T293" s="1"/>
    </row>
    <row r="294" spans="1:20" ht="9.75" customHeight="1">
      <c r="A294" s="1"/>
      <c r="B294" s="1"/>
      <c r="C294" s="1"/>
      <c r="D294" s="1"/>
      <c r="E294" s="1"/>
      <c r="F294" s="1"/>
      <c r="G294" s="1"/>
      <c r="H294" s="1"/>
      <c r="I294" s="1"/>
      <c r="J294" s="1"/>
      <c r="K294" s="1"/>
      <c r="L294" s="1"/>
      <c r="M294" s="1"/>
      <c r="N294" s="1"/>
      <c r="O294" s="1"/>
      <c r="P294" s="1"/>
      <c r="Q294" s="1"/>
      <c r="R294" s="1"/>
      <c r="S294" s="1"/>
      <c r="T294" s="1"/>
    </row>
    <row r="295" spans="1:20" ht="9.75" customHeight="1">
      <c r="A295" s="1"/>
      <c r="B295" s="1"/>
      <c r="C295" s="1"/>
      <c r="D295" s="1"/>
      <c r="E295" s="1"/>
      <c r="F295" s="1"/>
      <c r="G295" s="1"/>
      <c r="H295" s="1"/>
      <c r="I295" s="1"/>
      <c r="J295" s="1"/>
      <c r="K295" s="1"/>
      <c r="L295" s="1"/>
      <c r="M295" s="1"/>
      <c r="N295" s="1"/>
      <c r="O295" s="1"/>
      <c r="P295" s="1"/>
      <c r="Q295" s="1"/>
      <c r="R295" s="1"/>
      <c r="S295" s="1"/>
      <c r="T295" s="1"/>
    </row>
    <row r="296" spans="1:20" ht="9.75" customHeight="1">
      <c r="A296" s="1"/>
      <c r="B296" s="1"/>
      <c r="C296" s="1"/>
      <c r="D296" s="1"/>
      <c r="E296" s="1"/>
      <c r="F296" s="1"/>
      <c r="G296" s="1"/>
      <c r="H296" s="1"/>
      <c r="I296" s="1"/>
      <c r="J296" s="1"/>
      <c r="K296" s="1"/>
      <c r="L296" s="1"/>
      <c r="M296" s="1"/>
      <c r="N296" s="1"/>
      <c r="O296" s="1"/>
      <c r="P296" s="1"/>
      <c r="Q296" s="1"/>
      <c r="R296" s="1"/>
      <c r="S296" s="1"/>
      <c r="T296" s="1"/>
    </row>
    <row r="297" spans="1:20" ht="9.75" customHeight="1">
      <c r="A297" s="1"/>
      <c r="B297" s="1"/>
      <c r="C297" s="1"/>
      <c r="D297" s="1"/>
      <c r="E297" s="1"/>
      <c r="F297" s="1"/>
      <c r="G297" s="1"/>
      <c r="H297" s="1"/>
      <c r="I297" s="1"/>
      <c r="J297" s="1"/>
      <c r="K297" s="1"/>
      <c r="L297" s="1"/>
      <c r="M297" s="1"/>
      <c r="N297" s="1"/>
      <c r="O297" s="1"/>
      <c r="P297" s="1"/>
      <c r="Q297" s="1"/>
      <c r="R297" s="1"/>
      <c r="S297" s="1"/>
      <c r="T297" s="1"/>
    </row>
    <row r="298" spans="1:20" ht="9.75" customHeight="1">
      <c r="A298" s="1"/>
      <c r="B298" s="1"/>
      <c r="C298" s="1"/>
      <c r="D298" s="1"/>
      <c r="E298" s="1"/>
      <c r="F298" s="1"/>
      <c r="G298" s="1"/>
      <c r="H298" s="1"/>
      <c r="I298" s="1"/>
      <c r="J298" s="1"/>
      <c r="K298" s="1"/>
      <c r="L298" s="1"/>
      <c r="M298" s="1"/>
      <c r="N298" s="1"/>
      <c r="O298" s="1"/>
      <c r="P298" s="1"/>
      <c r="Q298" s="1"/>
      <c r="R298" s="1"/>
      <c r="S298" s="1"/>
      <c r="T298" s="1"/>
    </row>
    <row r="299" spans="1:20" ht="9.75" customHeight="1">
      <c r="A299" s="1"/>
      <c r="B299" s="1"/>
      <c r="C299" s="1"/>
      <c r="D299" s="1"/>
      <c r="E299" s="1"/>
      <c r="F299" s="1"/>
      <c r="G299" s="1"/>
      <c r="H299" s="1"/>
      <c r="I299" s="1"/>
      <c r="J299" s="1"/>
      <c r="K299" s="1"/>
      <c r="L299" s="1"/>
      <c r="M299" s="1"/>
      <c r="N299" s="1"/>
      <c r="O299" s="1"/>
      <c r="P299" s="1"/>
      <c r="Q299" s="1"/>
      <c r="R299" s="1"/>
      <c r="S299" s="1"/>
      <c r="T299" s="1"/>
    </row>
    <row r="300" spans="1:20" ht="9.75" customHeight="1">
      <c r="A300" s="1"/>
      <c r="B300" s="1"/>
      <c r="C300" s="1"/>
      <c r="D300" s="1"/>
      <c r="E300" s="1"/>
      <c r="F300" s="1"/>
      <c r="G300" s="1"/>
      <c r="H300" s="1"/>
      <c r="I300" s="1"/>
      <c r="J300" s="1"/>
      <c r="K300" s="1"/>
      <c r="L300" s="1"/>
      <c r="M300" s="1"/>
      <c r="N300" s="1"/>
      <c r="O300" s="1"/>
      <c r="P300" s="1"/>
      <c r="Q300" s="1"/>
      <c r="R300" s="1"/>
      <c r="S300" s="1"/>
      <c r="T300" s="1"/>
    </row>
    <row r="301" spans="1:20" ht="9.75" customHeight="1">
      <c r="A301" s="1"/>
      <c r="B301" s="1"/>
      <c r="C301" s="1"/>
      <c r="D301" s="1"/>
      <c r="E301" s="1"/>
      <c r="F301" s="1"/>
      <c r="G301" s="1"/>
      <c r="H301" s="1"/>
      <c r="I301" s="1"/>
      <c r="J301" s="1"/>
      <c r="K301" s="1"/>
      <c r="L301" s="1"/>
      <c r="M301" s="1"/>
      <c r="N301" s="1"/>
      <c r="O301" s="1"/>
      <c r="P301" s="1"/>
      <c r="Q301" s="1"/>
      <c r="R301" s="1"/>
      <c r="S301" s="1"/>
      <c r="T301" s="1"/>
    </row>
    <row r="302" spans="1:20" ht="9.75" customHeight="1">
      <c r="A302" s="1"/>
      <c r="B302" s="1"/>
      <c r="C302" s="1"/>
      <c r="D302" s="1"/>
      <c r="E302" s="1"/>
      <c r="F302" s="1"/>
      <c r="G302" s="1"/>
      <c r="H302" s="1"/>
      <c r="I302" s="1"/>
      <c r="J302" s="1"/>
      <c r="K302" s="1"/>
      <c r="L302" s="1"/>
      <c r="M302" s="1"/>
      <c r="N302" s="1"/>
      <c r="O302" s="1"/>
      <c r="P302" s="1"/>
      <c r="Q302" s="1"/>
      <c r="R302" s="1"/>
      <c r="S302" s="1"/>
      <c r="T302" s="1"/>
    </row>
    <row r="303" spans="1:20" ht="9.75" customHeight="1">
      <c r="A303" s="1"/>
      <c r="B303" s="1"/>
      <c r="C303" s="1"/>
      <c r="D303" s="1"/>
      <c r="E303" s="1"/>
      <c r="F303" s="1"/>
      <c r="G303" s="1"/>
      <c r="H303" s="1"/>
      <c r="I303" s="1"/>
      <c r="J303" s="1"/>
      <c r="K303" s="1"/>
      <c r="L303" s="1"/>
      <c r="M303" s="1"/>
      <c r="N303" s="1"/>
      <c r="O303" s="1"/>
      <c r="P303" s="1"/>
      <c r="Q303" s="1"/>
      <c r="R303" s="1"/>
      <c r="S303" s="1"/>
      <c r="T303" s="1"/>
    </row>
    <row r="304" spans="1:20" ht="9.75" customHeight="1">
      <c r="A304" s="1"/>
      <c r="B304" s="1"/>
      <c r="C304" s="1"/>
      <c r="D304" s="1"/>
      <c r="E304" s="1"/>
      <c r="F304" s="1"/>
      <c r="G304" s="1"/>
      <c r="H304" s="1"/>
      <c r="I304" s="1"/>
      <c r="J304" s="1"/>
      <c r="K304" s="1"/>
      <c r="L304" s="1"/>
      <c r="M304" s="1"/>
      <c r="N304" s="1"/>
      <c r="O304" s="1"/>
      <c r="P304" s="1"/>
      <c r="Q304" s="1"/>
      <c r="R304" s="1"/>
      <c r="S304" s="1"/>
      <c r="T304" s="1"/>
    </row>
    <row r="305" spans="1:20" ht="9.75" customHeight="1">
      <c r="A305" s="1"/>
      <c r="B305" s="1"/>
      <c r="C305" s="1"/>
      <c r="D305" s="1"/>
      <c r="E305" s="1"/>
      <c r="F305" s="1"/>
      <c r="G305" s="1"/>
      <c r="H305" s="1"/>
      <c r="I305" s="1"/>
      <c r="J305" s="1"/>
      <c r="K305" s="1"/>
      <c r="L305" s="1"/>
      <c r="M305" s="1"/>
      <c r="N305" s="1"/>
      <c r="O305" s="1"/>
      <c r="P305" s="1"/>
      <c r="Q305" s="1"/>
      <c r="R305" s="1"/>
      <c r="S305" s="1"/>
      <c r="T305" s="1"/>
    </row>
    <row r="306" spans="1:20" ht="9.75" customHeight="1">
      <c r="A306" s="1"/>
      <c r="B306" s="1"/>
      <c r="C306" s="1"/>
      <c r="D306" s="1"/>
      <c r="E306" s="1"/>
      <c r="F306" s="1"/>
      <c r="G306" s="1"/>
      <c r="H306" s="1"/>
      <c r="I306" s="1"/>
      <c r="J306" s="1"/>
      <c r="K306" s="1"/>
      <c r="L306" s="1"/>
      <c r="M306" s="1"/>
      <c r="N306" s="1"/>
      <c r="O306" s="1"/>
      <c r="P306" s="1"/>
      <c r="Q306" s="1"/>
      <c r="R306" s="1"/>
      <c r="S306" s="1"/>
      <c r="T306" s="1"/>
    </row>
    <row r="307" spans="1:20" ht="9.75" customHeight="1">
      <c r="A307" s="1"/>
      <c r="B307" s="1"/>
      <c r="C307" s="1"/>
      <c r="D307" s="1"/>
      <c r="E307" s="1"/>
      <c r="F307" s="1"/>
      <c r="G307" s="1"/>
      <c r="H307" s="1"/>
      <c r="I307" s="1"/>
      <c r="J307" s="1"/>
      <c r="K307" s="1"/>
      <c r="L307" s="1"/>
      <c r="M307" s="1"/>
      <c r="N307" s="1"/>
      <c r="O307" s="1"/>
      <c r="P307" s="1"/>
      <c r="Q307" s="1"/>
      <c r="R307" s="1"/>
      <c r="S307" s="1"/>
      <c r="T307" s="1"/>
    </row>
    <row r="308" spans="1:20" ht="9.75" customHeight="1">
      <c r="A308" s="1"/>
      <c r="B308" s="1"/>
      <c r="C308" s="1"/>
      <c r="D308" s="1"/>
      <c r="E308" s="1"/>
      <c r="F308" s="1"/>
      <c r="G308" s="1"/>
      <c r="H308" s="1"/>
      <c r="I308" s="1"/>
      <c r="J308" s="1"/>
      <c r="K308" s="1"/>
      <c r="L308" s="1"/>
      <c r="M308" s="1"/>
      <c r="N308" s="1"/>
      <c r="O308" s="1"/>
      <c r="P308" s="1"/>
      <c r="Q308" s="1"/>
      <c r="R308" s="1"/>
      <c r="S308" s="1"/>
      <c r="T308" s="1"/>
    </row>
    <row r="309" spans="1:20" ht="9.75" customHeight="1">
      <c r="A309" s="1"/>
      <c r="B309" s="1"/>
      <c r="C309" s="1"/>
      <c r="D309" s="1"/>
      <c r="E309" s="1"/>
      <c r="F309" s="1"/>
      <c r="G309" s="1"/>
      <c r="H309" s="1"/>
      <c r="I309" s="1"/>
      <c r="J309" s="1"/>
      <c r="K309" s="1"/>
      <c r="L309" s="1"/>
      <c r="M309" s="1"/>
      <c r="N309" s="1"/>
      <c r="O309" s="1"/>
      <c r="P309" s="1"/>
      <c r="Q309" s="1"/>
      <c r="R309" s="1"/>
      <c r="S309" s="1"/>
      <c r="T309" s="1"/>
    </row>
    <row r="310" spans="1:20" ht="9.75" customHeight="1">
      <c r="A310" s="1"/>
      <c r="B310" s="1"/>
      <c r="C310" s="1"/>
      <c r="D310" s="1"/>
      <c r="E310" s="1"/>
      <c r="F310" s="1"/>
      <c r="G310" s="1"/>
      <c r="H310" s="1"/>
      <c r="I310" s="1"/>
      <c r="J310" s="1"/>
      <c r="K310" s="1"/>
      <c r="L310" s="1"/>
      <c r="M310" s="1"/>
      <c r="N310" s="1"/>
      <c r="O310" s="1"/>
      <c r="P310" s="1"/>
      <c r="Q310" s="1"/>
      <c r="R310" s="1"/>
      <c r="S310" s="1"/>
      <c r="T310" s="1"/>
    </row>
    <row r="311" spans="1:20" ht="9.75" customHeight="1">
      <c r="A311" s="1"/>
      <c r="B311" s="1"/>
      <c r="C311" s="1"/>
      <c r="D311" s="1"/>
      <c r="E311" s="1"/>
      <c r="F311" s="1"/>
      <c r="G311" s="1"/>
      <c r="H311" s="1"/>
      <c r="I311" s="1"/>
      <c r="J311" s="1"/>
      <c r="K311" s="1"/>
      <c r="L311" s="1"/>
      <c r="M311" s="1"/>
      <c r="N311" s="1"/>
      <c r="O311" s="1"/>
      <c r="P311" s="1"/>
      <c r="Q311" s="1"/>
      <c r="R311" s="1"/>
      <c r="S311" s="1"/>
      <c r="T311" s="1"/>
    </row>
    <row r="312" spans="1:20" ht="9.75" customHeight="1">
      <c r="A312" s="1"/>
      <c r="B312" s="1"/>
      <c r="C312" s="1"/>
      <c r="D312" s="1"/>
      <c r="E312" s="1"/>
      <c r="F312" s="1"/>
      <c r="G312" s="1"/>
      <c r="H312" s="1"/>
      <c r="I312" s="1"/>
      <c r="J312" s="1"/>
      <c r="K312" s="1"/>
      <c r="L312" s="1"/>
      <c r="M312" s="1"/>
      <c r="N312" s="1"/>
      <c r="O312" s="1"/>
      <c r="P312" s="1"/>
      <c r="Q312" s="1"/>
      <c r="R312" s="1"/>
      <c r="S312" s="1"/>
      <c r="T312" s="1"/>
    </row>
    <row r="313" spans="1:20" ht="9.75" customHeight="1">
      <c r="A313" s="1"/>
      <c r="B313" s="1"/>
      <c r="C313" s="1"/>
      <c r="D313" s="1"/>
      <c r="E313" s="1"/>
      <c r="F313" s="1"/>
      <c r="G313" s="1"/>
      <c r="H313" s="1"/>
      <c r="I313" s="1"/>
      <c r="J313" s="1"/>
      <c r="K313" s="1"/>
      <c r="L313" s="1"/>
      <c r="M313" s="1"/>
      <c r="N313" s="1"/>
      <c r="O313" s="1"/>
      <c r="P313" s="1"/>
      <c r="Q313" s="1"/>
      <c r="R313" s="1"/>
      <c r="S313" s="1"/>
      <c r="T313" s="1"/>
    </row>
    <row r="314" spans="1:20" ht="9.75" customHeight="1">
      <c r="A314" s="1"/>
      <c r="B314" s="1"/>
      <c r="C314" s="1"/>
      <c r="D314" s="1"/>
      <c r="E314" s="1"/>
      <c r="F314" s="1"/>
      <c r="G314" s="1"/>
      <c r="H314" s="1"/>
      <c r="I314" s="1"/>
      <c r="J314" s="1"/>
      <c r="K314" s="1"/>
      <c r="L314" s="1"/>
      <c r="M314" s="1"/>
      <c r="N314" s="1"/>
      <c r="O314" s="1"/>
      <c r="P314" s="1"/>
      <c r="Q314" s="1"/>
      <c r="R314" s="1"/>
      <c r="S314" s="1"/>
      <c r="T314" s="1"/>
    </row>
    <row r="315" spans="1:20" ht="9.75" customHeight="1">
      <c r="A315" s="1"/>
      <c r="B315" s="1"/>
      <c r="C315" s="1"/>
      <c r="D315" s="1"/>
      <c r="E315" s="1"/>
      <c r="F315" s="1"/>
      <c r="G315" s="1"/>
      <c r="H315" s="1"/>
      <c r="I315" s="1"/>
      <c r="J315" s="1"/>
      <c r="K315" s="1"/>
      <c r="L315" s="1"/>
      <c r="M315" s="1"/>
      <c r="N315" s="1"/>
      <c r="O315" s="1"/>
      <c r="P315" s="1"/>
      <c r="Q315" s="1"/>
      <c r="R315" s="1"/>
      <c r="S315" s="1"/>
      <c r="T315" s="1"/>
    </row>
    <row r="316" spans="1:20" ht="9.75" customHeight="1">
      <c r="A316" s="1"/>
      <c r="B316" s="1"/>
      <c r="C316" s="1"/>
      <c r="D316" s="1"/>
      <c r="E316" s="1"/>
      <c r="F316" s="1"/>
      <c r="G316" s="1"/>
      <c r="H316" s="1"/>
      <c r="I316" s="1"/>
      <c r="J316" s="1"/>
      <c r="K316" s="1"/>
      <c r="L316" s="1"/>
      <c r="M316" s="1"/>
      <c r="N316" s="1"/>
      <c r="O316" s="1"/>
      <c r="P316" s="1"/>
      <c r="Q316" s="1"/>
      <c r="R316" s="1"/>
      <c r="S316" s="1"/>
      <c r="T316" s="1"/>
    </row>
    <row r="317" spans="1:20" ht="9.75" customHeight="1">
      <c r="A317" s="1"/>
      <c r="B317" s="1"/>
      <c r="C317" s="1"/>
      <c r="D317" s="1"/>
      <c r="E317" s="1"/>
      <c r="F317" s="1"/>
      <c r="G317" s="1"/>
      <c r="H317" s="1"/>
      <c r="I317" s="1"/>
      <c r="J317" s="1"/>
      <c r="K317" s="1"/>
      <c r="L317" s="1"/>
      <c r="M317" s="1"/>
      <c r="N317" s="1"/>
      <c r="O317" s="1"/>
      <c r="P317" s="1"/>
      <c r="Q317" s="1"/>
      <c r="R317" s="1"/>
      <c r="S317" s="1"/>
      <c r="T317" s="1"/>
    </row>
    <row r="318" spans="1:20" ht="9.75" customHeight="1">
      <c r="A318" s="1"/>
      <c r="B318" s="1"/>
      <c r="C318" s="1"/>
      <c r="D318" s="1"/>
      <c r="E318" s="1"/>
      <c r="F318" s="1"/>
      <c r="G318" s="1"/>
      <c r="H318" s="1"/>
      <c r="I318" s="1"/>
      <c r="J318" s="1"/>
      <c r="K318" s="1"/>
      <c r="L318" s="1"/>
      <c r="M318" s="1"/>
      <c r="N318" s="1"/>
      <c r="O318" s="1"/>
      <c r="P318" s="1"/>
      <c r="Q318" s="1"/>
      <c r="R318" s="1"/>
      <c r="S318" s="1"/>
      <c r="T318" s="1"/>
    </row>
    <row r="319" spans="1:20" ht="9.75" customHeight="1">
      <c r="A319" s="1"/>
      <c r="B319" s="1"/>
      <c r="C319" s="1"/>
      <c r="D319" s="1"/>
      <c r="E319" s="1"/>
      <c r="F319" s="1"/>
      <c r="G319" s="1"/>
      <c r="H319" s="1"/>
      <c r="I319" s="1"/>
      <c r="J319" s="1"/>
      <c r="K319" s="1"/>
      <c r="L319" s="1"/>
      <c r="M319" s="1"/>
      <c r="N319" s="1"/>
      <c r="O319" s="1"/>
      <c r="P319" s="1"/>
      <c r="Q319" s="1"/>
      <c r="R319" s="1"/>
      <c r="S319" s="1"/>
      <c r="T319" s="1"/>
    </row>
    <row r="320" spans="1:20" ht="9.75" customHeight="1">
      <c r="A320" s="1"/>
      <c r="B320" s="1"/>
      <c r="C320" s="1"/>
      <c r="D320" s="1"/>
      <c r="E320" s="1"/>
      <c r="F320" s="1"/>
      <c r="G320" s="1"/>
      <c r="H320" s="1"/>
      <c r="I320" s="1"/>
      <c r="J320" s="1"/>
      <c r="K320" s="1"/>
      <c r="L320" s="1"/>
      <c r="M320" s="1"/>
      <c r="N320" s="1"/>
      <c r="O320" s="1"/>
      <c r="P320" s="1"/>
      <c r="Q320" s="1"/>
      <c r="R320" s="1"/>
      <c r="S320" s="1"/>
      <c r="T320" s="1"/>
    </row>
    <row r="321" spans="1:20" ht="9.75" customHeight="1">
      <c r="A321" s="1"/>
      <c r="B321" s="1"/>
      <c r="C321" s="1"/>
      <c r="D321" s="1"/>
      <c r="E321" s="1"/>
      <c r="F321" s="1"/>
      <c r="G321" s="1"/>
      <c r="H321" s="1"/>
      <c r="I321" s="1"/>
      <c r="J321" s="1"/>
      <c r="K321" s="1"/>
      <c r="L321" s="1"/>
      <c r="M321" s="1"/>
      <c r="N321" s="1"/>
      <c r="O321" s="1"/>
      <c r="P321" s="1"/>
      <c r="Q321" s="1"/>
      <c r="R321" s="1"/>
      <c r="S321" s="1"/>
      <c r="T321" s="1"/>
    </row>
    <row r="322" spans="1:20" ht="9.75" customHeight="1">
      <c r="A322" s="1"/>
      <c r="B322" s="1"/>
      <c r="C322" s="1"/>
      <c r="D322" s="1"/>
      <c r="E322" s="1"/>
      <c r="F322" s="1"/>
      <c r="G322" s="1"/>
      <c r="H322" s="1"/>
      <c r="I322" s="1"/>
      <c r="J322" s="1"/>
      <c r="K322" s="1"/>
      <c r="L322" s="1"/>
      <c r="M322" s="1"/>
      <c r="N322" s="1"/>
      <c r="O322" s="1"/>
      <c r="P322" s="1"/>
      <c r="Q322" s="1"/>
      <c r="R322" s="1"/>
      <c r="S322" s="1"/>
      <c r="T322" s="1"/>
    </row>
    <row r="323" spans="1:20" ht="9.75" customHeight="1">
      <c r="A323" s="1"/>
      <c r="B323" s="1"/>
      <c r="C323" s="1"/>
      <c r="D323" s="1"/>
      <c r="E323" s="1"/>
      <c r="F323" s="1"/>
      <c r="G323" s="1"/>
      <c r="H323" s="1"/>
      <c r="I323" s="1"/>
      <c r="J323" s="1"/>
      <c r="K323" s="1"/>
      <c r="L323" s="1"/>
      <c r="M323" s="1"/>
      <c r="N323" s="1"/>
      <c r="O323" s="1"/>
      <c r="P323" s="1"/>
      <c r="Q323" s="1"/>
      <c r="R323" s="1"/>
      <c r="S323" s="1"/>
      <c r="T323" s="1"/>
    </row>
    <row r="324" spans="1:20" ht="9.75" customHeight="1">
      <c r="A324" s="1"/>
      <c r="B324" s="1"/>
      <c r="C324" s="1"/>
      <c r="D324" s="1"/>
      <c r="E324" s="1"/>
      <c r="F324" s="1"/>
      <c r="G324" s="1"/>
      <c r="H324" s="1"/>
      <c r="I324" s="1"/>
      <c r="J324" s="1"/>
      <c r="K324" s="1"/>
      <c r="L324" s="1"/>
      <c r="M324" s="1"/>
      <c r="N324" s="1"/>
      <c r="O324" s="1"/>
      <c r="P324" s="1"/>
      <c r="Q324" s="1"/>
      <c r="R324" s="1"/>
      <c r="S324" s="1"/>
      <c r="T324" s="1"/>
    </row>
    <row r="325" spans="1:20" ht="9.75" customHeight="1">
      <c r="A325" s="1"/>
      <c r="B325" s="1"/>
      <c r="C325" s="1"/>
      <c r="D325" s="1"/>
      <c r="E325" s="1"/>
      <c r="F325" s="1"/>
      <c r="G325" s="1"/>
      <c r="H325" s="1"/>
      <c r="I325" s="1"/>
      <c r="J325" s="1"/>
      <c r="K325" s="1"/>
      <c r="L325" s="1"/>
      <c r="M325" s="1"/>
      <c r="N325" s="1"/>
      <c r="O325" s="1"/>
      <c r="P325" s="1"/>
      <c r="Q325" s="1"/>
      <c r="R325" s="1"/>
      <c r="S325" s="1"/>
      <c r="T325" s="1"/>
    </row>
    <row r="326" spans="1:20" ht="9.75" customHeight="1">
      <c r="A326" s="1"/>
      <c r="B326" s="1"/>
      <c r="C326" s="1"/>
      <c r="D326" s="1"/>
      <c r="E326" s="1"/>
      <c r="F326" s="1"/>
      <c r="G326" s="1"/>
      <c r="H326" s="1"/>
      <c r="I326" s="1"/>
      <c r="J326" s="1"/>
      <c r="K326" s="1"/>
      <c r="L326" s="1"/>
      <c r="M326" s="1"/>
      <c r="N326" s="1"/>
      <c r="O326" s="1"/>
      <c r="P326" s="1"/>
      <c r="Q326" s="1"/>
      <c r="R326" s="1"/>
      <c r="S326" s="1"/>
      <c r="T326" s="1"/>
    </row>
    <row r="327" spans="1:20" ht="9.75" customHeight="1">
      <c r="A327" s="1"/>
      <c r="B327" s="1"/>
      <c r="C327" s="1"/>
      <c r="D327" s="1"/>
      <c r="E327" s="1"/>
      <c r="F327" s="1"/>
      <c r="G327" s="1"/>
      <c r="H327" s="1"/>
      <c r="I327" s="1"/>
      <c r="J327" s="1"/>
      <c r="K327" s="1"/>
      <c r="L327" s="1"/>
      <c r="M327" s="1"/>
      <c r="N327" s="1"/>
      <c r="O327" s="1"/>
      <c r="P327" s="1"/>
      <c r="Q327" s="1"/>
      <c r="R327" s="1"/>
      <c r="S327" s="1"/>
      <c r="T327" s="1"/>
    </row>
    <row r="328" spans="1:20" ht="9.75" customHeight="1">
      <c r="A328" s="1"/>
      <c r="B328" s="1"/>
      <c r="C328" s="1"/>
      <c r="D328" s="1"/>
      <c r="E328" s="1"/>
      <c r="F328" s="1"/>
      <c r="G328" s="1"/>
      <c r="H328" s="1"/>
      <c r="I328" s="1"/>
      <c r="J328" s="1"/>
      <c r="K328" s="1"/>
      <c r="L328" s="1"/>
      <c r="M328" s="1"/>
      <c r="N328" s="1"/>
      <c r="O328" s="1"/>
      <c r="P328" s="1"/>
      <c r="Q328" s="1"/>
      <c r="R328" s="1"/>
      <c r="S328" s="1"/>
      <c r="T328" s="1"/>
    </row>
    <row r="329" spans="1:20" ht="9.75" customHeight="1">
      <c r="A329" s="1"/>
      <c r="B329" s="1"/>
      <c r="C329" s="1"/>
      <c r="D329" s="1"/>
      <c r="E329" s="1"/>
      <c r="F329" s="1"/>
      <c r="G329" s="1"/>
      <c r="H329" s="1"/>
      <c r="I329" s="1"/>
      <c r="J329" s="1"/>
      <c r="K329" s="1"/>
      <c r="L329" s="1"/>
      <c r="M329" s="1"/>
      <c r="N329" s="1"/>
      <c r="O329" s="1"/>
      <c r="P329" s="1"/>
      <c r="Q329" s="1"/>
      <c r="R329" s="1"/>
      <c r="S329" s="1"/>
      <c r="T329" s="1"/>
    </row>
    <row r="330" spans="1:20" ht="9.75" customHeight="1">
      <c r="A330" s="1"/>
      <c r="B330" s="1"/>
      <c r="C330" s="1"/>
      <c r="D330" s="1"/>
      <c r="E330" s="1"/>
      <c r="F330" s="1"/>
      <c r="G330" s="1"/>
      <c r="H330" s="1"/>
      <c r="I330" s="1"/>
      <c r="J330" s="1"/>
      <c r="K330" s="1"/>
      <c r="L330" s="1"/>
      <c r="M330" s="1"/>
      <c r="N330" s="1"/>
      <c r="O330" s="1"/>
      <c r="P330" s="1"/>
      <c r="Q330" s="1"/>
      <c r="R330" s="1"/>
      <c r="S330" s="1"/>
      <c r="T330" s="1"/>
    </row>
    <row r="331" spans="1:20" ht="9.75" customHeight="1">
      <c r="A331" s="1"/>
      <c r="B331" s="1"/>
      <c r="C331" s="1"/>
      <c r="D331" s="1"/>
      <c r="E331" s="1"/>
      <c r="F331" s="1"/>
      <c r="G331" s="1"/>
      <c r="H331" s="1"/>
      <c r="I331" s="1"/>
      <c r="J331" s="1"/>
      <c r="K331" s="1"/>
      <c r="L331" s="1"/>
      <c r="M331" s="1"/>
      <c r="N331" s="1"/>
      <c r="O331" s="1"/>
      <c r="P331" s="1"/>
      <c r="Q331" s="1"/>
      <c r="R331" s="1"/>
      <c r="S331" s="1"/>
      <c r="T331" s="1"/>
    </row>
    <row r="332" spans="1:20" ht="9.75" customHeight="1">
      <c r="A332" s="1"/>
      <c r="B332" s="1"/>
      <c r="C332" s="1"/>
      <c r="D332" s="1"/>
      <c r="E332" s="1"/>
      <c r="F332" s="1"/>
      <c r="G332" s="1"/>
      <c r="H332" s="1"/>
      <c r="I332" s="1"/>
      <c r="J332" s="1"/>
      <c r="K332" s="1"/>
      <c r="L332" s="1"/>
      <c r="M332" s="1"/>
      <c r="N332" s="1"/>
      <c r="O332" s="1"/>
      <c r="P332" s="1"/>
      <c r="Q332" s="1"/>
      <c r="R332" s="1"/>
      <c r="S332" s="1"/>
      <c r="T332" s="1"/>
    </row>
    <row r="333" spans="1:20" ht="9.75" customHeight="1">
      <c r="A333" s="1"/>
      <c r="B333" s="1"/>
      <c r="C333" s="1"/>
      <c r="D333" s="1"/>
      <c r="E333" s="1"/>
      <c r="F333" s="1"/>
      <c r="G333" s="1"/>
      <c r="H333" s="1"/>
      <c r="I333" s="1"/>
      <c r="J333" s="1"/>
      <c r="K333" s="1"/>
      <c r="L333" s="1"/>
      <c r="M333" s="1"/>
      <c r="N333" s="1"/>
      <c r="O333" s="1"/>
      <c r="P333" s="1"/>
      <c r="Q333" s="1"/>
      <c r="R333" s="1"/>
      <c r="S333" s="1"/>
      <c r="T333" s="1"/>
    </row>
    <row r="334" spans="1:20" ht="9.75" customHeight="1">
      <c r="A334" s="1"/>
      <c r="B334" s="1"/>
      <c r="C334" s="1"/>
      <c r="D334" s="1"/>
      <c r="E334" s="1"/>
      <c r="F334" s="1"/>
      <c r="G334" s="1"/>
      <c r="H334" s="1"/>
      <c r="I334" s="1"/>
      <c r="J334" s="1"/>
      <c r="K334" s="1"/>
      <c r="L334" s="1"/>
      <c r="M334" s="1"/>
      <c r="N334" s="1"/>
      <c r="O334" s="1"/>
      <c r="P334" s="1"/>
      <c r="Q334" s="1"/>
      <c r="R334" s="1"/>
      <c r="S334" s="1"/>
      <c r="T334" s="1"/>
    </row>
    <row r="335" spans="1:20" ht="9.75" customHeight="1">
      <c r="A335" s="1"/>
      <c r="B335" s="1"/>
      <c r="C335" s="1"/>
      <c r="D335" s="1"/>
      <c r="E335" s="1"/>
      <c r="F335" s="1"/>
      <c r="G335" s="1"/>
      <c r="H335" s="1"/>
      <c r="I335" s="1"/>
      <c r="J335" s="1"/>
      <c r="K335" s="1"/>
      <c r="L335" s="1"/>
      <c r="M335" s="1"/>
      <c r="N335" s="1"/>
      <c r="O335" s="1"/>
      <c r="P335" s="1"/>
      <c r="Q335" s="1"/>
      <c r="R335" s="1"/>
      <c r="S335" s="1"/>
      <c r="T335" s="1"/>
    </row>
    <row r="336" spans="1:20" ht="9.75" customHeight="1">
      <c r="A336" s="1"/>
      <c r="B336" s="1"/>
      <c r="C336" s="1"/>
      <c r="D336" s="1"/>
      <c r="E336" s="1"/>
      <c r="F336" s="1"/>
      <c r="G336" s="1"/>
      <c r="H336" s="1"/>
      <c r="I336" s="1"/>
      <c r="J336" s="1"/>
      <c r="K336" s="1"/>
      <c r="L336" s="1"/>
      <c r="M336" s="1"/>
      <c r="N336" s="1"/>
      <c r="O336" s="1"/>
      <c r="P336" s="1"/>
      <c r="Q336" s="1"/>
      <c r="R336" s="1"/>
      <c r="S336" s="1"/>
      <c r="T336" s="1"/>
    </row>
    <row r="337" spans="1:20" ht="9.75" customHeight="1">
      <c r="A337" s="1"/>
      <c r="B337" s="1"/>
      <c r="C337" s="1"/>
      <c r="D337" s="1"/>
      <c r="E337" s="1"/>
      <c r="F337" s="1"/>
      <c r="G337" s="1"/>
      <c r="H337" s="1"/>
      <c r="I337" s="1"/>
      <c r="J337" s="1"/>
      <c r="K337" s="1"/>
      <c r="L337" s="1"/>
      <c r="M337" s="1"/>
      <c r="N337" s="1"/>
      <c r="O337" s="1"/>
      <c r="P337" s="1"/>
      <c r="Q337" s="1"/>
      <c r="R337" s="1"/>
      <c r="S337" s="1"/>
      <c r="T337" s="1"/>
    </row>
    <row r="338" spans="1:20" ht="9.75" customHeight="1">
      <c r="A338" s="1"/>
      <c r="B338" s="1"/>
      <c r="C338" s="1"/>
      <c r="D338" s="1"/>
      <c r="E338" s="1"/>
      <c r="F338" s="1"/>
      <c r="G338" s="1"/>
      <c r="H338" s="1"/>
      <c r="I338" s="1"/>
      <c r="J338" s="1"/>
      <c r="K338" s="1"/>
      <c r="L338" s="1"/>
      <c r="M338" s="1"/>
      <c r="N338" s="1"/>
      <c r="O338" s="1"/>
      <c r="P338" s="1"/>
      <c r="Q338" s="1"/>
      <c r="R338" s="1"/>
      <c r="S338" s="1"/>
      <c r="T338" s="1"/>
    </row>
    <row r="339" spans="1:20" ht="9.75" customHeight="1">
      <c r="A339" s="1"/>
      <c r="B339" s="1"/>
      <c r="C339" s="1"/>
      <c r="D339" s="1"/>
      <c r="E339" s="1"/>
      <c r="F339" s="1"/>
      <c r="G339" s="1"/>
      <c r="H339" s="1"/>
      <c r="I339" s="1"/>
      <c r="J339" s="1"/>
      <c r="K339" s="1"/>
      <c r="L339" s="1"/>
      <c r="M339" s="1"/>
      <c r="N339" s="1"/>
      <c r="O339" s="1"/>
      <c r="P339" s="1"/>
      <c r="Q339" s="1"/>
      <c r="R339" s="1"/>
      <c r="S339" s="1"/>
      <c r="T339" s="1"/>
    </row>
    <row r="340" spans="1:20" ht="9.75" customHeight="1">
      <c r="A340" s="1"/>
      <c r="B340" s="1"/>
      <c r="C340" s="1"/>
      <c r="D340" s="1"/>
      <c r="E340" s="1"/>
      <c r="F340" s="1"/>
      <c r="G340" s="1"/>
      <c r="H340" s="1"/>
      <c r="I340" s="1"/>
      <c r="J340" s="1"/>
      <c r="K340" s="1"/>
      <c r="L340" s="1"/>
      <c r="M340" s="1"/>
      <c r="N340" s="1"/>
      <c r="O340" s="1"/>
      <c r="P340" s="1"/>
      <c r="Q340" s="1"/>
      <c r="R340" s="1"/>
      <c r="S340" s="1"/>
      <c r="T340" s="1"/>
    </row>
    <row r="341" spans="1:20" ht="9.75" customHeight="1">
      <c r="A341" s="1"/>
      <c r="B341" s="1"/>
      <c r="C341" s="1"/>
      <c r="D341" s="1"/>
      <c r="E341" s="1"/>
      <c r="F341" s="1"/>
      <c r="G341" s="1"/>
      <c r="H341" s="1"/>
      <c r="I341" s="1"/>
      <c r="J341" s="1"/>
      <c r="K341" s="1"/>
      <c r="L341" s="1"/>
      <c r="M341" s="1"/>
      <c r="N341" s="1"/>
      <c r="O341" s="1"/>
      <c r="P341" s="1"/>
      <c r="Q341" s="1"/>
      <c r="R341" s="1"/>
      <c r="S341" s="1"/>
      <c r="T341" s="1"/>
    </row>
    <row r="342" spans="1:20" ht="9.75" customHeight="1">
      <c r="A342" s="1"/>
      <c r="B342" s="1"/>
      <c r="C342" s="1"/>
      <c r="D342" s="1"/>
      <c r="E342" s="1"/>
      <c r="F342" s="1"/>
      <c r="G342" s="1"/>
      <c r="H342" s="1"/>
      <c r="I342" s="1"/>
      <c r="J342" s="1"/>
      <c r="K342" s="1"/>
      <c r="L342" s="1"/>
      <c r="M342" s="1"/>
      <c r="N342" s="1"/>
      <c r="O342" s="1"/>
      <c r="P342" s="1"/>
      <c r="Q342" s="1"/>
      <c r="R342" s="1"/>
      <c r="S342" s="1"/>
      <c r="T342" s="1"/>
    </row>
    <row r="343" spans="1:20" ht="9.75" customHeight="1">
      <c r="A343" s="1"/>
      <c r="B343" s="1"/>
      <c r="C343" s="1"/>
      <c r="D343" s="1"/>
      <c r="E343" s="1"/>
      <c r="F343" s="1"/>
      <c r="G343" s="1"/>
      <c r="H343" s="1"/>
      <c r="I343" s="1"/>
      <c r="J343" s="1"/>
      <c r="K343" s="1"/>
      <c r="L343" s="1"/>
      <c r="M343" s="1"/>
      <c r="N343" s="1"/>
      <c r="O343" s="1"/>
      <c r="P343" s="1"/>
      <c r="Q343" s="1"/>
      <c r="R343" s="1"/>
      <c r="S343" s="1"/>
      <c r="T343" s="1"/>
    </row>
    <row r="344" spans="1:20" ht="9.75" customHeight="1">
      <c r="A344" s="1"/>
      <c r="B344" s="1"/>
      <c r="C344" s="1"/>
      <c r="D344" s="1"/>
      <c r="E344" s="1"/>
      <c r="F344" s="1"/>
      <c r="G344" s="1"/>
      <c r="H344" s="1"/>
      <c r="I344" s="1"/>
      <c r="J344" s="1"/>
      <c r="K344" s="1"/>
      <c r="L344" s="1"/>
      <c r="M344" s="1"/>
      <c r="N344" s="1"/>
      <c r="O344" s="1"/>
      <c r="P344" s="1"/>
      <c r="Q344" s="1"/>
      <c r="R344" s="1"/>
      <c r="S344" s="1"/>
      <c r="T344" s="1"/>
    </row>
    <row r="345" spans="1:20" ht="9.75" customHeight="1">
      <c r="A345" s="1"/>
      <c r="B345" s="1"/>
      <c r="C345" s="1"/>
      <c r="D345" s="1"/>
      <c r="E345" s="1"/>
      <c r="F345" s="1"/>
      <c r="G345" s="1"/>
      <c r="H345" s="1"/>
      <c r="I345" s="1"/>
      <c r="J345" s="1"/>
      <c r="K345" s="1"/>
      <c r="L345" s="1"/>
      <c r="M345" s="1"/>
      <c r="N345" s="1"/>
      <c r="O345" s="1"/>
      <c r="P345" s="1"/>
      <c r="Q345" s="1"/>
      <c r="R345" s="1"/>
      <c r="S345" s="1"/>
      <c r="T345" s="1"/>
    </row>
    <row r="346" spans="1:20" ht="9.75" customHeight="1">
      <c r="A346" s="1"/>
      <c r="B346" s="1"/>
      <c r="C346" s="1"/>
      <c r="D346" s="1"/>
      <c r="E346" s="1"/>
      <c r="F346" s="1"/>
      <c r="G346" s="1"/>
      <c r="H346" s="1"/>
      <c r="I346" s="1"/>
      <c r="J346" s="1"/>
      <c r="K346" s="1"/>
      <c r="L346" s="1"/>
      <c r="M346" s="1"/>
      <c r="N346" s="1"/>
      <c r="O346" s="1"/>
      <c r="P346" s="1"/>
      <c r="Q346" s="1"/>
      <c r="R346" s="1"/>
      <c r="S346" s="1"/>
      <c r="T346" s="1"/>
    </row>
    <row r="347" spans="1:20" ht="9.75" customHeight="1">
      <c r="A347" s="1"/>
      <c r="B347" s="1"/>
      <c r="C347" s="1"/>
      <c r="D347" s="1"/>
      <c r="E347" s="1"/>
      <c r="F347" s="1"/>
      <c r="G347" s="1"/>
      <c r="H347" s="1"/>
      <c r="I347" s="1"/>
      <c r="J347" s="1"/>
      <c r="K347" s="1"/>
      <c r="L347" s="1"/>
      <c r="M347" s="1"/>
      <c r="N347" s="1"/>
      <c r="O347" s="1"/>
      <c r="P347" s="1"/>
      <c r="Q347" s="1"/>
      <c r="R347" s="1"/>
      <c r="S347" s="1"/>
      <c r="T347" s="1"/>
    </row>
    <row r="348" spans="1:20" ht="9.75" customHeight="1">
      <c r="A348" s="1"/>
      <c r="B348" s="1"/>
      <c r="C348" s="1"/>
      <c r="D348" s="1"/>
      <c r="E348" s="1"/>
      <c r="F348" s="1"/>
      <c r="G348" s="1"/>
      <c r="H348" s="1"/>
      <c r="I348" s="1"/>
      <c r="J348" s="1"/>
      <c r="K348" s="1"/>
      <c r="L348" s="1"/>
      <c r="M348" s="1"/>
      <c r="N348" s="1"/>
      <c r="O348" s="1"/>
      <c r="P348" s="1"/>
      <c r="Q348" s="1"/>
      <c r="R348" s="1"/>
      <c r="S348" s="1"/>
      <c r="T348" s="1"/>
    </row>
    <row r="349" spans="1:20" ht="9.75" customHeight="1">
      <c r="A349" s="1"/>
      <c r="B349" s="1"/>
      <c r="C349" s="1"/>
      <c r="D349" s="1"/>
      <c r="E349" s="1"/>
      <c r="F349" s="1"/>
      <c r="G349" s="1"/>
      <c r="H349" s="1"/>
      <c r="I349" s="1"/>
      <c r="J349" s="1"/>
      <c r="K349" s="1"/>
      <c r="L349" s="1"/>
      <c r="M349" s="1"/>
      <c r="N349" s="1"/>
      <c r="O349" s="1"/>
      <c r="P349" s="1"/>
      <c r="Q349" s="1"/>
      <c r="R349" s="1"/>
      <c r="S349" s="1"/>
      <c r="T349" s="1"/>
    </row>
    <row r="350" spans="1:20" ht="9.75" customHeight="1">
      <c r="A350" s="1"/>
      <c r="B350" s="1"/>
      <c r="C350" s="1"/>
      <c r="D350" s="1"/>
      <c r="E350" s="1"/>
      <c r="F350" s="1"/>
      <c r="G350" s="1"/>
      <c r="H350" s="1"/>
      <c r="I350" s="1"/>
      <c r="J350" s="1"/>
      <c r="K350" s="1"/>
      <c r="L350" s="1"/>
      <c r="M350" s="1"/>
      <c r="N350" s="1"/>
      <c r="O350" s="1"/>
      <c r="P350" s="1"/>
      <c r="Q350" s="1"/>
      <c r="R350" s="1"/>
      <c r="S350" s="1"/>
      <c r="T350" s="1"/>
    </row>
    <row r="351" spans="1:20" ht="9.75" customHeight="1">
      <c r="A351" s="1"/>
      <c r="B351" s="1"/>
      <c r="C351" s="1"/>
      <c r="D351" s="1"/>
      <c r="E351" s="1"/>
      <c r="F351" s="1"/>
      <c r="G351" s="1"/>
      <c r="H351" s="1"/>
      <c r="I351" s="1"/>
      <c r="J351" s="1"/>
      <c r="K351" s="1"/>
      <c r="L351" s="1"/>
      <c r="M351" s="1"/>
      <c r="N351" s="1"/>
      <c r="O351" s="1"/>
      <c r="P351" s="1"/>
      <c r="Q351" s="1"/>
      <c r="R351" s="1"/>
      <c r="S351" s="1"/>
      <c r="T351" s="1"/>
    </row>
    <row r="352" spans="1:20" ht="9.75" customHeight="1">
      <c r="A352" s="1"/>
      <c r="B352" s="1"/>
      <c r="C352" s="1"/>
      <c r="D352" s="1"/>
      <c r="E352" s="1"/>
      <c r="F352" s="1"/>
      <c r="G352" s="1"/>
      <c r="H352" s="1"/>
      <c r="I352" s="1"/>
      <c r="J352" s="1"/>
      <c r="K352" s="1"/>
      <c r="L352" s="1"/>
      <c r="M352" s="1"/>
      <c r="N352" s="1"/>
      <c r="O352" s="1"/>
      <c r="P352" s="1"/>
      <c r="Q352" s="1"/>
      <c r="R352" s="1"/>
      <c r="S352" s="1"/>
      <c r="T352" s="1"/>
    </row>
    <row r="353" spans="1:20" ht="9.75" customHeight="1">
      <c r="A353" s="1"/>
      <c r="B353" s="1"/>
      <c r="C353" s="1"/>
      <c r="D353" s="1"/>
      <c r="E353" s="1"/>
      <c r="F353" s="1"/>
      <c r="G353" s="1"/>
      <c r="H353" s="1"/>
      <c r="I353" s="1"/>
      <c r="J353" s="1"/>
      <c r="K353" s="1"/>
      <c r="L353" s="1"/>
      <c r="M353" s="1"/>
      <c r="N353" s="1"/>
      <c r="O353" s="1"/>
      <c r="P353" s="1"/>
      <c r="Q353" s="1"/>
      <c r="R353" s="1"/>
      <c r="S353" s="1"/>
      <c r="T353" s="1"/>
    </row>
    <row r="354" spans="1:20" ht="9.75" customHeight="1">
      <c r="A354" s="1"/>
      <c r="B354" s="1"/>
      <c r="C354" s="1"/>
      <c r="D354" s="1"/>
      <c r="E354" s="1"/>
      <c r="F354" s="1"/>
      <c r="G354" s="1"/>
      <c r="H354" s="1"/>
      <c r="I354" s="1"/>
      <c r="J354" s="1"/>
      <c r="K354" s="1"/>
      <c r="L354" s="1"/>
      <c r="M354" s="1"/>
      <c r="N354" s="1"/>
      <c r="O354" s="1"/>
      <c r="P354" s="1"/>
      <c r="Q354" s="1"/>
      <c r="R354" s="1"/>
      <c r="S354" s="1"/>
      <c r="T354" s="1"/>
    </row>
    <row r="355" spans="1:20" ht="9.75" customHeight="1">
      <c r="A355" s="1"/>
      <c r="B355" s="1"/>
      <c r="C355" s="1"/>
      <c r="D355" s="1"/>
      <c r="E355" s="1"/>
      <c r="F355" s="1"/>
      <c r="G355" s="1"/>
      <c r="H355" s="1"/>
      <c r="I355" s="1"/>
      <c r="J355" s="1"/>
      <c r="K355" s="1"/>
      <c r="L355" s="1"/>
      <c r="M355" s="1"/>
      <c r="N355" s="1"/>
      <c r="O355" s="1"/>
      <c r="P355" s="1"/>
      <c r="Q355" s="1"/>
      <c r="R355" s="1"/>
      <c r="S355" s="1"/>
      <c r="T355" s="1"/>
    </row>
    <row r="356" spans="1:20" ht="9.75" customHeight="1">
      <c r="A356" s="1"/>
      <c r="B356" s="1"/>
      <c r="C356" s="1"/>
      <c r="D356" s="1"/>
      <c r="E356" s="1"/>
      <c r="F356" s="1"/>
      <c r="G356" s="1"/>
      <c r="H356" s="1"/>
      <c r="I356" s="1"/>
      <c r="J356" s="1"/>
      <c r="K356" s="1"/>
      <c r="L356" s="1"/>
      <c r="M356" s="1"/>
      <c r="N356" s="1"/>
      <c r="O356" s="1"/>
      <c r="P356" s="1"/>
      <c r="Q356" s="1"/>
      <c r="R356" s="1"/>
      <c r="S356" s="1"/>
      <c r="T356" s="1"/>
    </row>
    <row r="357" spans="1:20" ht="9.75" customHeight="1">
      <c r="A357" s="1"/>
      <c r="B357" s="1"/>
      <c r="C357" s="1"/>
      <c r="D357" s="1"/>
      <c r="E357" s="1"/>
      <c r="F357" s="1"/>
      <c r="G357" s="1"/>
      <c r="H357" s="1"/>
      <c r="I357" s="1"/>
      <c r="J357" s="1"/>
      <c r="K357" s="1"/>
      <c r="L357" s="1"/>
      <c r="M357" s="1"/>
      <c r="N357" s="1"/>
      <c r="O357" s="1"/>
      <c r="P357" s="1"/>
      <c r="Q357" s="1"/>
      <c r="R357" s="1"/>
      <c r="S357" s="1"/>
      <c r="T357" s="1"/>
    </row>
    <row r="358" spans="1:20" ht="9.75" customHeight="1">
      <c r="A358" s="1"/>
      <c r="B358" s="1"/>
      <c r="C358" s="1"/>
      <c r="D358" s="1"/>
      <c r="E358" s="1"/>
      <c r="F358" s="1"/>
      <c r="G358" s="1"/>
      <c r="H358" s="1"/>
      <c r="I358" s="1"/>
      <c r="J358" s="1"/>
      <c r="K358" s="1"/>
      <c r="L358" s="1"/>
      <c r="M358" s="1"/>
      <c r="N358" s="1"/>
      <c r="O358" s="1"/>
      <c r="P358" s="1"/>
      <c r="Q358" s="1"/>
      <c r="R358" s="1"/>
      <c r="S358" s="1"/>
      <c r="T358" s="1"/>
    </row>
    <row r="359" spans="1:20" ht="9.75" customHeight="1">
      <c r="A359" s="1"/>
      <c r="B359" s="1"/>
      <c r="C359" s="1"/>
      <c r="D359" s="1"/>
      <c r="E359" s="1"/>
      <c r="F359" s="1"/>
      <c r="G359" s="1"/>
      <c r="H359" s="1"/>
      <c r="I359" s="1"/>
      <c r="J359" s="1"/>
      <c r="K359" s="1"/>
      <c r="L359" s="1"/>
      <c r="M359" s="1"/>
      <c r="N359" s="1"/>
      <c r="O359" s="1"/>
      <c r="P359" s="1"/>
      <c r="Q359" s="1"/>
      <c r="R359" s="1"/>
      <c r="S359" s="1"/>
      <c r="T359" s="1"/>
    </row>
    <row r="360" spans="1:20" ht="9.75" customHeight="1">
      <c r="A360" s="1"/>
      <c r="B360" s="1"/>
      <c r="C360" s="1"/>
      <c r="D360" s="1"/>
      <c r="E360" s="1"/>
      <c r="F360" s="1"/>
      <c r="G360" s="1"/>
      <c r="H360" s="1"/>
      <c r="I360" s="1"/>
      <c r="J360" s="1"/>
      <c r="K360" s="1"/>
      <c r="L360" s="1"/>
      <c r="M360" s="1"/>
      <c r="N360" s="1"/>
      <c r="O360" s="1"/>
      <c r="P360" s="1"/>
      <c r="Q360" s="1"/>
      <c r="R360" s="1"/>
      <c r="S360" s="1"/>
      <c r="T360" s="1"/>
    </row>
    <row r="361" spans="1:20" ht="9.75" customHeight="1">
      <c r="A361" s="1"/>
      <c r="B361" s="1"/>
      <c r="C361" s="1"/>
      <c r="D361" s="1"/>
      <c r="E361" s="1"/>
      <c r="F361" s="1"/>
      <c r="G361" s="1"/>
      <c r="H361" s="1"/>
      <c r="I361" s="1"/>
      <c r="J361" s="1"/>
      <c r="K361" s="1"/>
      <c r="L361" s="1"/>
      <c r="M361" s="1"/>
      <c r="N361" s="1"/>
      <c r="O361" s="1"/>
      <c r="P361" s="1"/>
      <c r="Q361" s="1"/>
      <c r="R361" s="1"/>
      <c r="S361" s="1"/>
      <c r="T361" s="1"/>
    </row>
    <row r="362" spans="1:20" ht="9.75" customHeight="1">
      <c r="A362" s="1"/>
      <c r="B362" s="1"/>
      <c r="C362" s="1"/>
      <c r="D362" s="1"/>
      <c r="E362" s="1"/>
      <c r="F362" s="1"/>
      <c r="G362" s="1"/>
      <c r="H362" s="1"/>
      <c r="I362" s="1"/>
      <c r="J362" s="1"/>
      <c r="K362" s="1"/>
      <c r="L362" s="1"/>
      <c r="M362" s="1"/>
      <c r="N362" s="1"/>
      <c r="O362" s="1"/>
      <c r="P362" s="1"/>
      <c r="Q362" s="1"/>
      <c r="R362" s="1"/>
      <c r="S362" s="1"/>
      <c r="T362" s="1"/>
    </row>
    <row r="363" spans="1:20" ht="9.75" customHeight="1">
      <c r="A363" s="1"/>
      <c r="B363" s="1"/>
      <c r="C363" s="1"/>
      <c r="D363" s="1"/>
      <c r="E363" s="1"/>
      <c r="F363" s="1"/>
      <c r="G363" s="1"/>
      <c r="H363" s="1"/>
      <c r="I363" s="1"/>
      <c r="J363" s="1"/>
      <c r="K363" s="1"/>
      <c r="L363" s="1"/>
      <c r="M363" s="1"/>
      <c r="N363" s="1"/>
      <c r="O363" s="1"/>
      <c r="P363" s="1"/>
      <c r="Q363" s="1"/>
      <c r="R363" s="1"/>
      <c r="S363" s="1"/>
      <c r="T363" s="1"/>
    </row>
    <row r="364" spans="1:20" ht="9.75" customHeight="1">
      <c r="A364" s="1"/>
      <c r="B364" s="1"/>
      <c r="C364" s="1"/>
      <c r="D364" s="1"/>
      <c r="E364" s="1"/>
      <c r="F364" s="1"/>
      <c r="G364" s="1"/>
      <c r="H364" s="1"/>
      <c r="I364" s="1"/>
      <c r="J364" s="1"/>
      <c r="K364" s="1"/>
      <c r="L364" s="1"/>
      <c r="M364" s="1"/>
      <c r="N364" s="1"/>
      <c r="O364" s="1"/>
      <c r="P364" s="1"/>
      <c r="Q364" s="1"/>
      <c r="R364" s="1"/>
      <c r="S364" s="1"/>
      <c r="T364" s="1"/>
    </row>
    <row r="365" spans="1:20" ht="9.75" customHeight="1">
      <c r="A365" s="1"/>
      <c r="B365" s="1"/>
      <c r="C365" s="1"/>
      <c r="D365" s="1"/>
      <c r="E365" s="1"/>
      <c r="F365" s="1"/>
      <c r="G365" s="1"/>
      <c r="H365" s="1"/>
      <c r="I365" s="1"/>
      <c r="J365" s="1"/>
      <c r="K365" s="1"/>
      <c r="L365" s="1"/>
      <c r="M365" s="1"/>
      <c r="N365" s="1"/>
      <c r="O365" s="1"/>
      <c r="P365" s="1"/>
      <c r="Q365" s="1"/>
      <c r="R365" s="1"/>
      <c r="S365" s="1"/>
      <c r="T365" s="1"/>
    </row>
    <row r="366" spans="1:20" ht="9.75" customHeight="1">
      <c r="A366" s="1"/>
      <c r="B366" s="1"/>
      <c r="C366" s="1"/>
      <c r="D366" s="1"/>
      <c r="E366" s="1"/>
      <c r="F366" s="1"/>
      <c r="G366" s="1"/>
      <c r="H366" s="1"/>
      <c r="I366" s="1"/>
      <c r="J366" s="1"/>
      <c r="K366" s="1"/>
      <c r="L366" s="1"/>
      <c r="M366" s="1"/>
      <c r="N366" s="1"/>
      <c r="O366" s="1"/>
      <c r="P366" s="1"/>
      <c r="Q366" s="1"/>
      <c r="R366" s="1"/>
      <c r="S366" s="1"/>
      <c r="T366" s="1"/>
    </row>
    <row r="367" spans="1:20" ht="9.75" customHeight="1">
      <c r="A367" s="1"/>
      <c r="B367" s="1"/>
      <c r="C367" s="1"/>
      <c r="D367" s="1"/>
      <c r="E367" s="1"/>
      <c r="F367" s="1"/>
      <c r="G367" s="1"/>
      <c r="H367" s="1"/>
      <c r="I367" s="1"/>
      <c r="J367" s="1"/>
      <c r="K367" s="1"/>
      <c r="L367" s="1"/>
      <c r="M367" s="1"/>
      <c r="N367" s="1"/>
      <c r="O367" s="1"/>
      <c r="P367" s="1"/>
      <c r="Q367" s="1"/>
      <c r="R367" s="1"/>
      <c r="S367" s="1"/>
      <c r="T367" s="1"/>
    </row>
    <row r="368" spans="1:20" ht="9.75" customHeight="1">
      <c r="A368" s="1"/>
      <c r="B368" s="1"/>
      <c r="C368" s="1"/>
      <c r="D368" s="1"/>
      <c r="E368" s="1"/>
      <c r="F368" s="1"/>
      <c r="G368" s="1"/>
      <c r="H368" s="1"/>
      <c r="I368" s="1"/>
      <c r="J368" s="1"/>
      <c r="K368" s="1"/>
      <c r="L368" s="1"/>
      <c r="M368" s="1"/>
      <c r="N368" s="1"/>
      <c r="O368" s="1"/>
      <c r="P368" s="1"/>
      <c r="Q368" s="1"/>
      <c r="R368" s="1"/>
      <c r="S368" s="1"/>
      <c r="T368" s="1"/>
    </row>
    <row r="369" spans="1:20" ht="9.75" customHeight="1">
      <c r="A369" s="1"/>
      <c r="B369" s="1"/>
      <c r="C369" s="1"/>
      <c r="D369" s="1"/>
      <c r="E369" s="1"/>
      <c r="F369" s="1"/>
      <c r="G369" s="1"/>
      <c r="H369" s="1"/>
      <c r="I369" s="1"/>
      <c r="J369" s="1"/>
      <c r="K369" s="1"/>
      <c r="L369" s="1"/>
      <c r="M369" s="1"/>
      <c r="N369" s="1"/>
      <c r="O369" s="1"/>
      <c r="P369" s="1"/>
      <c r="Q369" s="1"/>
      <c r="R369" s="1"/>
      <c r="S369" s="1"/>
      <c r="T369" s="1"/>
    </row>
    <row r="370" spans="1:20" ht="9.75" customHeight="1">
      <c r="A370" s="1"/>
      <c r="B370" s="1"/>
      <c r="C370" s="1"/>
      <c r="D370" s="1"/>
      <c r="E370" s="1"/>
      <c r="F370" s="1"/>
      <c r="G370" s="1"/>
      <c r="H370" s="1"/>
      <c r="I370" s="1"/>
      <c r="J370" s="1"/>
      <c r="K370" s="1"/>
      <c r="L370" s="1"/>
      <c r="M370" s="1"/>
      <c r="N370" s="1"/>
      <c r="O370" s="1"/>
      <c r="P370" s="1"/>
      <c r="Q370" s="1"/>
      <c r="R370" s="1"/>
      <c r="S370" s="1"/>
      <c r="T370" s="1"/>
    </row>
    <row r="371" spans="1:20" ht="9.75" customHeight="1">
      <c r="A371" s="1"/>
      <c r="B371" s="1"/>
      <c r="C371" s="1"/>
      <c r="D371" s="1"/>
      <c r="E371" s="1"/>
      <c r="F371" s="1"/>
      <c r="G371" s="1"/>
      <c r="H371" s="1"/>
      <c r="I371" s="1"/>
      <c r="J371" s="1"/>
      <c r="K371" s="1"/>
      <c r="L371" s="1"/>
      <c r="M371" s="1"/>
      <c r="N371" s="1"/>
      <c r="O371" s="1"/>
      <c r="P371" s="1"/>
      <c r="Q371" s="1"/>
      <c r="R371" s="1"/>
      <c r="S371" s="1"/>
      <c r="T371" s="1"/>
    </row>
    <row r="372" spans="1:20" ht="9.75" customHeight="1">
      <c r="A372" s="1"/>
      <c r="B372" s="1"/>
      <c r="C372" s="1"/>
      <c r="D372" s="1"/>
      <c r="E372" s="1"/>
      <c r="F372" s="1"/>
      <c r="G372" s="1"/>
      <c r="H372" s="1"/>
      <c r="I372" s="1"/>
      <c r="J372" s="1"/>
      <c r="K372" s="1"/>
      <c r="L372" s="1"/>
      <c r="M372" s="1"/>
      <c r="N372" s="1"/>
      <c r="O372" s="1"/>
      <c r="P372" s="1"/>
      <c r="Q372" s="1"/>
      <c r="R372" s="1"/>
      <c r="S372" s="1"/>
      <c r="T372" s="1"/>
    </row>
    <row r="373" spans="1:20" ht="9.75" customHeight="1">
      <c r="A373" s="1"/>
      <c r="B373" s="1"/>
      <c r="C373" s="1"/>
      <c r="D373" s="1"/>
      <c r="E373" s="1"/>
      <c r="F373" s="1"/>
      <c r="G373" s="1"/>
      <c r="H373" s="1"/>
      <c r="I373" s="1"/>
      <c r="J373" s="1"/>
      <c r="K373" s="1"/>
      <c r="L373" s="1"/>
      <c r="M373" s="1"/>
      <c r="N373" s="1"/>
      <c r="O373" s="1"/>
      <c r="P373" s="1"/>
      <c r="Q373" s="1"/>
      <c r="R373" s="1"/>
      <c r="S373" s="1"/>
      <c r="T373" s="1"/>
    </row>
    <row r="374" spans="1:20" ht="9.75" customHeight="1">
      <c r="A374" s="1"/>
      <c r="B374" s="1"/>
      <c r="C374" s="1"/>
      <c r="D374" s="1"/>
      <c r="E374" s="1"/>
      <c r="F374" s="1"/>
      <c r="G374" s="1"/>
      <c r="H374" s="1"/>
      <c r="I374" s="1"/>
      <c r="J374" s="1"/>
      <c r="K374" s="1"/>
      <c r="L374" s="1"/>
      <c r="M374" s="1"/>
      <c r="N374" s="1"/>
      <c r="O374" s="1"/>
      <c r="P374" s="1"/>
      <c r="Q374" s="1"/>
      <c r="R374" s="1"/>
      <c r="S374" s="1"/>
      <c r="T374" s="1"/>
    </row>
    <row r="375" spans="1:20" ht="9.75" customHeight="1">
      <c r="A375" s="1"/>
      <c r="B375" s="1"/>
      <c r="C375" s="1"/>
      <c r="D375" s="1"/>
      <c r="E375" s="1"/>
      <c r="F375" s="1"/>
      <c r="G375" s="1"/>
      <c r="H375" s="1"/>
      <c r="I375" s="1"/>
      <c r="J375" s="1"/>
      <c r="K375" s="1"/>
      <c r="L375" s="1"/>
      <c r="M375" s="1"/>
      <c r="N375" s="1"/>
      <c r="O375" s="1"/>
      <c r="P375" s="1"/>
      <c r="Q375" s="1"/>
      <c r="R375" s="1"/>
      <c r="S375" s="1"/>
      <c r="T375" s="1"/>
    </row>
    <row r="376" spans="1:20" ht="9.75" customHeight="1">
      <c r="A376" s="1"/>
      <c r="B376" s="1"/>
      <c r="C376" s="1"/>
      <c r="D376" s="1"/>
      <c r="E376" s="1"/>
      <c r="F376" s="1"/>
      <c r="G376" s="1"/>
      <c r="H376" s="1"/>
      <c r="I376" s="1"/>
      <c r="J376" s="1"/>
      <c r="K376" s="1"/>
      <c r="L376" s="1"/>
      <c r="M376" s="1"/>
      <c r="N376" s="1"/>
      <c r="O376" s="1"/>
      <c r="P376" s="1"/>
      <c r="Q376" s="1"/>
      <c r="R376" s="1"/>
      <c r="S376" s="1"/>
      <c r="T376" s="1"/>
    </row>
    <row r="377" spans="1:20" ht="9.75" customHeight="1">
      <c r="A377" s="1"/>
      <c r="B377" s="1"/>
      <c r="C377" s="1"/>
      <c r="D377" s="1"/>
      <c r="E377" s="1"/>
      <c r="F377" s="1"/>
      <c r="G377" s="1"/>
      <c r="H377" s="1"/>
      <c r="I377" s="1"/>
      <c r="J377" s="1"/>
      <c r="K377" s="1"/>
      <c r="L377" s="1"/>
      <c r="M377" s="1"/>
      <c r="N377" s="1"/>
      <c r="O377" s="1"/>
      <c r="P377" s="1"/>
      <c r="Q377" s="1"/>
      <c r="R377" s="1"/>
      <c r="S377" s="1"/>
      <c r="T377" s="1"/>
    </row>
    <row r="378" spans="1:20" ht="9.75" customHeight="1">
      <c r="A378" s="1"/>
      <c r="B378" s="1"/>
      <c r="C378" s="1"/>
      <c r="D378" s="1"/>
      <c r="E378" s="1"/>
      <c r="F378" s="1"/>
      <c r="G378" s="1"/>
      <c r="H378" s="1"/>
      <c r="I378" s="1"/>
      <c r="J378" s="1"/>
      <c r="K378" s="1"/>
      <c r="L378" s="1"/>
      <c r="M378" s="1"/>
      <c r="N378" s="1"/>
      <c r="O378" s="1"/>
      <c r="P378" s="1"/>
      <c r="Q378" s="1"/>
      <c r="R378" s="1"/>
      <c r="S378" s="1"/>
      <c r="T378" s="1"/>
    </row>
    <row r="379" spans="1:20" ht="9.75" customHeight="1">
      <c r="A379" s="1"/>
      <c r="B379" s="1"/>
      <c r="C379" s="1"/>
      <c r="D379" s="1"/>
      <c r="E379" s="1"/>
      <c r="F379" s="1"/>
      <c r="G379" s="1"/>
      <c r="H379" s="1"/>
      <c r="I379" s="1"/>
      <c r="J379" s="1"/>
      <c r="K379" s="1"/>
      <c r="L379" s="1"/>
      <c r="M379" s="1"/>
      <c r="N379" s="1"/>
      <c r="O379" s="1"/>
      <c r="P379" s="1"/>
      <c r="Q379" s="1"/>
      <c r="R379" s="1"/>
      <c r="S379" s="1"/>
      <c r="T379" s="1"/>
    </row>
    <row r="380" spans="1:20" ht="9.75" customHeight="1">
      <c r="A380" s="1"/>
      <c r="B380" s="1"/>
      <c r="C380" s="1"/>
      <c r="D380" s="1"/>
      <c r="E380" s="1"/>
      <c r="F380" s="1"/>
      <c r="G380" s="1"/>
      <c r="H380" s="1"/>
      <c r="I380" s="1"/>
      <c r="J380" s="1"/>
      <c r="K380" s="1"/>
      <c r="L380" s="1"/>
      <c r="M380" s="1"/>
      <c r="N380" s="1"/>
      <c r="O380" s="1"/>
      <c r="P380" s="1"/>
      <c r="Q380" s="1"/>
      <c r="R380" s="1"/>
      <c r="S380" s="1"/>
      <c r="T380" s="1"/>
    </row>
    <row r="381" spans="1:20" ht="9.75" customHeight="1">
      <c r="A381" s="1"/>
      <c r="B381" s="1"/>
      <c r="C381" s="1"/>
      <c r="D381" s="1"/>
      <c r="E381" s="1"/>
      <c r="F381" s="1"/>
      <c r="G381" s="1"/>
      <c r="H381" s="1"/>
      <c r="I381" s="1"/>
      <c r="J381" s="1"/>
      <c r="K381" s="1"/>
      <c r="L381" s="1"/>
      <c r="M381" s="1"/>
      <c r="N381" s="1"/>
      <c r="O381" s="1"/>
      <c r="P381" s="1"/>
      <c r="Q381" s="1"/>
      <c r="R381" s="1"/>
      <c r="S381" s="1"/>
      <c r="T381" s="1"/>
    </row>
    <row r="382" spans="1:20" ht="9.75" customHeight="1">
      <c r="A382" s="1"/>
      <c r="B382" s="1"/>
      <c r="C382" s="1"/>
      <c r="D382" s="1"/>
      <c r="E382" s="1"/>
      <c r="F382" s="1"/>
      <c r="G382" s="1"/>
      <c r="H382" s="1"/>
      <c r="I382" s="1"/>
      <c r="J382" s="1"/>
      <c r="K382" s="1"/>
      <c r="L382" s="1"/>
      <c r="M382" s="1"/>
      <c r="N382" s="1"/>
      <c r="O382" s="1"/>
      <c r="P382" s="1"/>
      <c r="Q382" s="1"/>
      <c r="R382" s="1"/>
      <c r="S382" s="1"/>
      <c r="T382" s="1"/>
    </row>
    <row r="383" spans="1:20" ht="9.75" customHeight="1">
      <c r="A383" s="1"/>
      <c r="B383" s="1"/>
      <c r="C383" s="1"/>
      <c r="D383" s="1"/>
      <c r="E383" s="1"/>
      <c r="F383" s="1"/>
      <c r="G383" s="1"/>
      <c r="H383" s="1"/>
      <c r="I383" s="1"/>
      <c r="J383" s="1"/>
      <c r="K383" s="1"/>
      <c r="L383" s="1"/>
      <c r="M383" s="1"/>
      <c r="N383" s="1"/>
      <c r="O383" s="1"/>
      <c r="P383" s="1"/>
      <c r="Q383" s="1"/>
      <c r="R383" s="1"/>
      <c r="S383" s="1"/>
      <c r="T383" s="1"/>
    </row>
    <row r="384" spans="1:20" ht="9.75" customHeight="1">
      <c r="A384" s="1"/>
      <c r="B384" s="1"/>
      <c r="C384" s="1"/>
      <c r="D384" s="1"/>
      <c r="E384" s="1"/>
      <c r="F384" s="1"/>
      <c r="G384" s="1"/>
      <c r="H384" s="1"/>
      <c r="I384" s="1"/>
      <c r="J384" s="1"/>
      <c r="K384" s="1"/>
      <c r="L384" s="1"/>
      <c r="M384" s="1"/>
      <c r="N384" s="1"/>
      <c r="O384" s="1"/>
      <c r="P384" s="1"/>
      <c r="Q384" s="1"/>
      <c r="R384" s="1"/>
      <c r="S384" s="1"/>
      <c r="T384" s="1"/>
    </row>
    <row r="385" spans="1:20" ht="9.75" customHeight="1">
      <c r="A385" s="1"/>
      <c r="B385" s="1"/>
      <c r="C385" s="1"/>
      <c r="D385" s="1"/>
      <c r="E385" s="1"/>
      <c r="F385" s="1"/>
      <c r="G385" s="1"/>
      <c r="H385" s="1"/>
      <c r="I385" s="1"/>
      <c r="J385" s="1"/>
      <c r="K385" s="1"/>
      <c r="L385" s="1"/>
      <c r="M385" s="1"/>
      <c r="N385" s="1"/>
      <c r="O385" s="1"/>
      <c r="P385" s="1"/>
      <c r="Q385" s="1"/>
      <c r="R385" s="1"/>
      <c r="S385" s="1"/>
      <c r="T385" s="1"/>
    </row>
    <row r="386" spans="1:20" ht="9.75" customHeight="1">
      <c r="A386" s="1"/>
      <c r="B386" s="1"/>
      <c r="C386" s="1"/>
      <c r="D386" s="1"/>
      <c r="E386" s="1"/>
      <c r="F386" s="1"/>
      <c r="G386" s="1"/>
      <c r="H386" s="1"/>
      <c r="I386" s="1"/>
      <c r="J386" s="1"/>
      <c r="K386" s="1"/>
      <c r="L386" s="1"/>
      <c r="M386" s="1"/>
      <c r="N386" s="1"/>
      <c r="O386" s="1"/>
      <c r="P386" s="1"/>
      <c r="Q386" s="1"/>
      <c r="R386" s="1"/>
      <c r="S386" s="1"/>
      <c r="T386" s="1"/>
    </row>
    <row r="387" spans="1:20" ht="9.75" customHeight="1">
      <c r="A387" s="1"/>
      <c r="B387" s="1"/>
      <c r="C387" s="1"/>
      <c r="D387" s="1"/>
      <c r="E387" s="1"/>
      <c r="F387" s="1"/>
      <c r="G387" s="1"/>
      <c r="H387" s="1"/>
      <c r="I387" s="1"/>
      <c r="J387" s="1"/>
      <c r="K387" s="1"/>
      <c r="L387" s="1"/>
      <c r="M387" s="1"/>
      <c r="N387" s="1"/>
      <c r="O387" s="1"/>
      <c r="P387" s="1"/>
      <c r="Q387" s="1"/>
      <c r="R387" s="1"/>
      <c r="S387" s="1"/>
      <c r="T387" s="1"/>
    </row>
    <row r="388" spans="1:20" ht="9.75" customHeight="1">
      <c r="A388" s="1"/>
      <c r="B388" s="1"/>
      <c r="C388" s="1"/>
      <c r="D388" s="1"/>
      <c r="E388" s="1"/>
      <c r="F388" s="1"/>
      <c r="G388" s="1"/>
      <c r="H388" s="1"/>
      <c r="I388" s="1"/>
      <c r="J388" s="1"/>
      <c r="K388" s="1"/>
      <c r="L388" s="1"/>
      <c r="M388" s="1"/>
      <c r="N388" s="1"/>
      <c r="O388" s="1"/>
      <c r="P388" s="1"/>
      <c r="Q388" s="1"/>
      <c r="R388" s="1"/>
      <c r="S388" s="1"/>
      <c r="T388" s="1"/>
    </row>
    <row r="389" spans="1:20" ht="9.75" customHeight="1">
      <c r="A389" s="1"/>
      <c r="B389" s="1"/>
      <c r="C389" s="1"/>
      <c r="D389" s="1"/>
      <c r="E389" s="1"/>
      <c r="F389" s="1"/>
      <c r="G389" s="1"/>
      <c r="H389" s="1"/>
      <c r="I389" s="1"/>
      <c r="J389" s="1"/>
      <c r="K389" s="1"/>
      <c r="L389" s="1"/>
      <c r="M389" s="1"/>
      <c r="N389" s="1"/>
      <c r="O389" s="1"/>
      <c r="P389" s="1"/>
      <c r="Q389" s="1"/>
      <c r="R389" s="1"/>
      <c r="S389" s="1"/>
      <c r="T389" s="1"/>
    </row>
    <row r="390" spans="1:20" ht="9.75" customHeight="1">
      <c r="A390" s="1"/>
      <c r="B390" s="1"/>
      <c r="C390" s="1"/>
      <c r="D390" s="1"/>
      <c r="E390" s="1"/>
      <c r="F390" s="1"/>
      <c r="G390" s="1"/>
      <c r="H390" s="1"/>
      <c r="I390" s="1"/>
      <c r="J390" s="1"/>
      <c r="K390" s="1"/>
      <c r="L390" s="1"/>
      <c r="M390" s="1"/>
      <c r="N390" s="1"/>
      <c r="O390" s="1"/>
      <c r="P390" s="1"/>
      <c r="Q390" s="1"/>
      <c r="R390" s="1"/>
      <c r="S390" s="1"/>
      <c r="T390" s="1"/>
    </row>
    <row r="391" spans="1:20" ht="9.75" customHeight="1">
      <c r="A391" s="1"/>
      <c r="B391" s="1"/>
      <c r="C391" s="1"/>
      <c r="D391" s="1"/>
      <c r="E391" s="1"/>
      <c r="F391" s="1"/>
      <c r="G391" s="1"/>
      <c r="H391" s="1"/>
      <c r="I391" s="1"/>
      <c r="J391" s="1"/>
      <c r="K391" s="1"/>
      <c r="L391" s="1"/>
      <c r="M391" s="1"/>
      <c r="N391" s="1"/>
      <c r="O391" s="1"/>
      <c r="P391" s="1"/>
      <c r="Q391" s="1"/>
      <c r="R391" s="1"/>
      <c r="S391" s="1"/>
      <c r="T391" s="1"/>
    </row>
    <row r="392" spans="1:20" ht="9.75" customHeight="1">
      <c r="A392" s="1"/>
      <c r="B392" s="1"/>
      <c r="C392" s="1"/>
      <c r="D392" s="1"/>
      <c r="E392" s="1"/>
      <c r="F392" s="1"/>
      <c r="G392" s="1"/>
      <c r="H392" s="1"/>
      <c r="I392" s="1"/>
      <c r="J392" s="1"/>
      <c r="K392" s="1"/>
      <c r="L392" s="1"/>
      <c r="M392" s="1"/>
      <c r="N392" s="1"/>
      <c r="O392" s="1"/>
      <c r="P392" s="1"/>
      <c r="Q392" s="1"/>
      <c r="R392" s="1"/>
      <c r="S392" s="1"/>
      <c r="T392" s="1"/>
    </row>
    <row r="393" spans="1:20" ht="9.75" customHeight="1">
      <c r="A393" s="1"/>
      <c r="B393" s="1"/>
      <c r="C393" s="1"/>
      <c r="D393" s="1"/>
      <c r="E393" s="1"/>
      <c r="F393" s="1"/>
      <c r="G393" s="1"/>
      <c r="H393" s="1"/>
      <c r="I393" s="1"/>
      <c r="J393" s="1"/>
      <c r="K393" s="1"/>
      <c r="L393" s="1"/>
      <c r="M393" s="1"/>
      <c r="N393" s="1"/>
      <c r="O393" s="1"/>
      <c r="P393" s="1"/>
      <c r="Q393" s="1"/>
      <c r="R393" s="1"/>
      <c r="S393" s="1"/>
      <c r="T393" s="1"/>
    </row>
    <row r="394" spans="1:20" ht="9.75" customHeight="1">
      <c r="A394" s="1"/>
      <c r="B394" s="1"/>
      <c r="C394" s="1"/>
      <c r="D394" s="1"/>
      <c r="E394" s="1"/>
      <c r="F394" s="1"/>
      <c r="G394" s="1"/>
      <c r="H394" s="1"/>
      <c r="I394" s="1"/>
      <c r="J394" s="1"/>
      <c r="K394" s="1"/>
      <c r="L394" s="1"/>
      <c r="M394" s="1"/>
      <c r="N394" s="1"/>
      <c r="O394" s="1"/>
      <c r="P394" s="1"/>
      <c r="Q394" s="1"/>
      <c r="R394" s="1"/>
      <c r="S394" s="1"/>
      <c r="T394" s="1"/>
    </row>
    <row r="395" spans="1:20" ht="9.75" customHeight="1">
      <c r="A395" s="1"/>
      <c r="B395" s="1"/>
      <c r="C395" s="1"/>
      <c r="D395" s="1"/>
      <c r="E395" s="1"/>
      <c r="F395" s="1"/>
      <c r="G395" s="1"/>
      <c r="H395" s="1"/>
      <c r="I395" s="1"/>
      <c r="J395" s="1"/>
      <c r="K395" s="1"/>
      <c r="L395" s="1"/>
      <c r="M395" s="1"/>
      <c r="N395" s="1"/>
      <c r="O395" s="1"/>
      <c r="P395" s="1"/>
      <c r="Q395" s="1"/>
      <c r="R395" s="1"/>
      <c r="S395" s="1"/>
      <c r="T395" s="1"/>
    </row>
    <row r="396" spans="1:20" ht="9.75" customHeight="1">
      <c r="A396" s="1"/>
      <c r="B396" s="1"/>
      <c r="C396" s="1"/>
      <c r="D396" s="1"/>
      <c r="E396" s="1"/>
      <c r="F396" s="1"/>
      <c r="G396" s="1"/>
      <c r="H396" s="1"/>
      <c r="I396" s="1"/>
      <c r="J396" s="1"/>
      <c r="K396" s="1"/>
      <c r="L396" s="1"/>
      <c r="M396" s="1"/>
      <c r="N396" s="1"/>
      <c r="O396" s="1"/>
      <c r="P396" s="1"/>
      <c r="Q396" s="1"/>
      <c r="R396" s="1"/>
      <c r="S396" s="1"/>
      <c r="T396" s="1"/>
    </row>
    <row r="397" spans="1:20" ht="9.75" customHeight="1">
      <c r="A397" s="1"/>
      <c r="B397" s="1"/>
      <c r="C397" s="1"/>
      <c r="D397" s="1"/>
      <c r="E397" s="1"/>
      <c r="F397" s="1"/>
      <c r="G397" s="1"/>
      <c r="H397" s="1"/>
      <c r="I397" s="1"/>
      <c r="J397" s="1"/>
      <c r="K397" s="1"/>
      <c r="L397" s="1"/>
      <c r="M397" s="1"/>
      <c r="N397" s="1"/>
      <c r="O397" s="1"/>
      <c r="P397" s="1"/>
      <c r="Q397" s="1"/>
      <c r="R397" s="1"/>
      <c r="S397" s="1"/>
      <c r="T397" s="1"/>
    </row>
    <row r="398" spans="1:20" ht="9.75" customHeight="1">
      <c r="A398" s="1"/>
      <c r="B398" s="1"/>
      <c r="C398" s="1"/>
      <c r="D398" s="1"/>
      <c r="E398" s="1"/>
      <c r="F398" s="1"/>
      <c r="G398" s="1"/>
      <c r="H398" s="1"/>
      <c r="I398" s="1"/>
      <c r="J398" s="1"/>
      <c r="K398" s="1"/>
      <c r="L398" s="1"/>
      <c r="M398" s="1"/>
      <c r="N398" s="1"/>
      <c r="O398" s="1"/>
      <c r="P398" s="1"/>
      <c r="Q398" s="1"/>
      <c r="R398" s="1"/>
      <c r="S398" s="1"/>
      <c r="T398" s="1"/>
    </row>
    <row r="399" spans="1:20" ht="9.75" customHeight="1">
      <c r="A399" s="1"/>
      <c r="B399" s="1"/>
      <c r="C399" s="1"/>
      <c r="D399" s="1"/>
      <c r="E399" s="1"/>
      <c r="F399" s="1"/>
      <c r="G399" s="1"/>
      <c r="H399" s="1"/>
      <c r="I399" s="1"/>
      <c r="J399" s="1"/>
      <c r="K399" s="1"/>
      <c r="L399" s="1"/>
      <c r="M399" s="1"/>
      <c r="N399" s="1"/>
      <c r="O399" s="1"/>
      <c r="P399" s="1"/>
      <c r="Q399" s="1"/>
      <c r="R399" s="1"/>
      <c r="S399" s="1"/>
      <c r="T399" s="1"/>
    </row>
    <row r="400" spans="1:20" ht="9.75" customHeight="1">
      <c r="A400" s="1"/>
      <c r="B400" s="1"/>
      <c r="C400" s="1"/>
      <c r="D400" s="1"/>
      <c r="E400" s="1"/>
      <c r="F400" s="1"/>
      <c r="G400" s="1"/>
      <c r="H400" s="1"/>
      <c r="I400" s="1"/>
      <c r="J400" s="1"/>
      <c r="K400" s="1"/>
      <c r="L400" s="1"/>
      <c r="M400" s="1"/>
      <c r="N400" s="1"/>
      <c r="O400" s="1"/>
      <c r="P400" s="1"/>
      <c r="Q400" s="1"/>
      <c r="R400" s="1"/>
      <c r="S400" s="1"/>
      <c r="T400" s="1"/>
    </row>
    <row r="401" spans="1:20" ht="9.75" customHeight="1">
      <c r="A401" s="1"/>
      <c r="B401" s="1"/>
      <c r="C401" s="1"/>
      <c r="D401" s="1"/>
      <c r="E401" s="1"/>
      <c r="F401" s="1"/>
      <c r="G401" s="1"/>
      <c r="H401" s="1"/>
      <c r="I401" s="1"/>
      <c r="J401" s="1"/>
      <c r="K401" s="1"/>
      <c r="L401" s="1"/>
      <c r="M401" s="1"/>
      <c r="N401" s="1"/>
      <c r="O401" s="1"/>
      <c r="P401" s="1"/>
      <c r="Q401" s="1"/>
      <c r="R401" s="1"/>
      <c r="S401" s="1"/>
      <c r="T401" s="1"/>
    </row>
    <row r="402" spans="1:20" ht="9.75" customHeight="1">
      <c r="A402" s="1"/>
      <c r="B402" s="1"/>
      <c r="C402" s="1"/>
      <c r="D402" s="1"/>
      <c r="E402" s="1"/>
      <c r="F402" s="1"/>
      <c r="G402" s="1"/>
      <c r="H402" s="1"/>
      <c r="I402" s="1"/>
      <c r="J402" s="1"/>
      <c r="K402" s="1"/>
      <c r="L402" s="1"/>
      <c r="M402" s="1"/>
      <c r="N402" s="1"/>
      <c r="O402" s="1"/>
      <c r="P402" s="1"/>
      <c r="Q402" s="1"/>
      <c r="R402" s="1"/>
      <c r="S402" s="1"/>
      <c r="T402" s="1"/>
    </row>
    <row r="403" spans="1:20" ht="9.75" customHeight="1">
      <c r="A403" s="1"/>
      <c r="B403" s="1"/>
      <c r="C403" s="1"/>
      <c r="D403" s="1"/>
      <c r="E403" s="1"/>
      <c r="F403" s="1"/>
      <c r="G403" s="1"/>
      <c r="H403" s="1"/>
      <c r="I403" s="1"/>
      <c r="J403" s="1"/>
      <c r="K403" s="1"/>
      <c r="L403" s="1"/>
      <c r="M403" s="1"/>
      <c r="N403" s="1"/>
      <c r="O403" s="1"/>
      <c r="P403" s="1"/>
      <c r="Q403" s="1"/>
      <c r="R403" s="1"/>
      <c r="S403" s="1"/>
      <c r="T403" s="1"/>
    </row>
    <row r="404" spans="1:20" ht="9.75" customHeight="1">
      <c r="A404" s="1"/>
      <c r="B404" s="1"/>
      <c r="C404" s="1"/>
      <c r="D404" s="1"/>
      <c r="E404" s="1"/>
      <c r="F404" s="1"/>
      <c r="G404" s="1"/>
      <c r="H404" s="1"/>
      <c r="I404" s="1"/>
      <c r="J404" s="1"/>
      <c r="K404" s="1"/>
      <c r="L404" s="1"/>
      <c r="M404" s="1"/>
      <c r="N404" s="1"/>
      <c r="O404" s="1"/>
      <c r="P404" s="1"/>
      <c r="Q404" s="1"/>
      <c r="R404" s="1"/>
      <c r="S404" s="1"/>
      <c r="T404" s="1"/>
    </row>
    <row r="405" spans="1:20" ht="9.75" customHeight="1">
      <c r="A405" s="1"/>
      <c r="B405" s="1"/>
      <c r="C405" s="1"/>
      <c r="D405" s="1"/>
      <c r="E405" s="1"/>
      <c r="F405" s="1"/>
      <c r="G405" s="1"/>
      <c r="H405" s="1"/>
      <c r="I405" s="1"/>
      <c r="J405" s="1"/>
      <c r="K405" s="1"/>
      <c r="L405" s="1"/>
      <c r="M405" s="1"/>
      <c r="N405" s="1"/>
      <c r="O405" s="1"/>
      <c r="P405" s="1"/>
      <c r="Q405" s="1"/>
      <c r="R405" s="1"/>
      <c r="S405" s="1"/>
      <c r="T405" s="1"/>
    </row>
    <row r="406" spans="1:20" ht="9.75" customHeight="1">
      <c r="A406" s="1"/>
      <c r="B406" s="1"/>
      <c r="C406" s="1"/>
      <c r="D406" s="1"/>
      <c r="E406" s="1"/>
      <c r="F406" s="1"/>
      <c r="G406" s="1"/>
      <c r="H406" s="1"/>
      <c r="I406" s="1"/>
      <c r="J406" s="1"/>
      <c r="K406" s="1"/>
      <c r="L406" s="1"/>
      <c r="M406" s="1"/>
      <c r="N406" s="1"/>
      <c r="O406" s="1"/>
      <c r="P406" s="1"/>
      <c r="Q406" s="1"/>
      <c r="R406" s="1"/>
      <c r="S406" s="1"/>
      <c r="T406" s="1"/>
    </row>
    <row r="407" spans="1:20" ht="9.75" customHeight="1">
      <c r="A407" s="1"/>
      <c r="B407" s="1"/>
      <c r="C407" s="1"/>
      <c r="D407" s="1"/>
      <c r="E407" s="1"/>
      <c r="F407" s="1"/>
      <c r="G407" s="1"/>
      <c r="H407" s="1"/>
      <c r="I407" s="1"/>
      <c r="J407" s="1"/>
      <c r="K407" s="1"/>
      <c r="L407" s="1"/>
      <c r="M407" s="1"/>
      <c r="N407" s="1"/>
      <c r="O407" s="1"/>
      <c r="P407" s="1"/>
      <c r="Q407" s="1"/>
      <c r="R407" s="1"/>
      <c r="S407" s="1"/>
      <c r="T407" s="1"/>
    </row>
    <row r="408" spans="1:20" ht="9.75" customHeight="1">
      <c r="A408" s="1"/>
      <c r="B408" s="1"/>
      <c r="C408" s="1"/>
      <c r="D408" s="1"/>
      <c r="E408" s="1"/>
      <c r="F408" s="1"/>
      <c r="G408" s="1"/>
      <c r="H408" s="1"/>
      <c r="I408" s="1"/>
      <c r="J408" s="1"/>
      <c r="K408" s="1"/>
      <c r="L408" s="1"/>
      <c r="M408" s="1"/>
      <c r="N408" s="1"/>
      <c r="O408" s="1"/>
      <c r="P408" s="1"/>
      <c r="Q408" s="1"/>
      <c r="R408" s="1"/>
      <c r="S408" s="1"/>
      <c r="T408" s="1"/>
    </row>
    <row r="409" spans="1:20" ht="9.75" customHeight="1">
      <c r="A409" s="1"/>
      <c r="B409" s="1"/>
      <c r="C409" s="1"/>
      <c r="D409" s="1"/>
      <c r="E409" s="1"/>
      <c r="F409" s="1"/>
      <c r="G409" s="1"/>
      <c r="H409" s="1"/>
      <c r="I409" s="1"/>
      <c r="J409" s="1"/>
      <c r="K409" s="1"/>
      <c r="L409" s="1"/>
      <c r="M409" s="1"/>
      <c r="N409" s="1"/>
      <c r="O409" s="1"/>
      <c r="P409" s="1"/>
      <c r="Q409" s="1"/>
      <c r="R409" s="1"/>
      <c r="S409" s="1"/>
      <c r="T409" s="1"/>
    </row>
    <row r="410" spans="1:20" ht="9.75" customHeight="1">
      <c r="A410" s="1"/>
      <c r="B410" s="1"/>
      <c r="C410" s="1"/>
      <c r="D410" s="1"/>
      <c r="E410" s="1"/>
      <c r="F410" s="1"/>
      <c r="G410" s="1"/>
      <c r="H410" s="1"/>
      <c r="I410" s="1"/>
      <c r="J410" s="1"/>
      <c r="K410" s="1"/>
      <c r="L410" s="1"/>
      <c r="M410" s="1"/>
      <c r="N410" s="1"/>
      <c r="O410" s="1"/>
      <c r="P410" s="1"/>
      <c r="Q410" s="1"/>
      <c r="R410" s="1"/>
      <c r="S410" s="1"/>
      <c r="T410" s="1"/>
    </row>
    <row r="411" spans="1:20" ht="9.75" customHeight="1">
      <c r="A411" s="1"/>
      <c r="B411" s="1"/>
      <c r="C411" s="1"/>
      <c r="D411" s="1"/>
      <c r="E411" s="1"/>
      <c r="F411" s="1"/>
      <c r="G411" s="1"/>
      <c r="H411" s="1"/>
      <c r="I411" s="1"/>
      <c r="J411" s="1"/>
      <c r="K411" s="1"/>
      <c r="L411" s="1"/>
      <c r="M411" s="1"/>
      <c r="N411" s="1"/>
      <c r="O411" s="1"/>
      <c r="P411" s="1"/>
      <c r="Q411" s="1"/>
      <c r="R411" s="1"/>
      <c r="S411" s="1"/>
      <c r="T411" s="1"/>
    </row>
    <row r="412" spans="1:20" ht="9.75" customHeight="1">
      <c r="A412" s="1"/>
      <c r="B412" s="1"/>
      <c r="C412" s="1"/>
      <c r="D412" s="1"/>
      <c r="E412" s="1"/>
      <c r="F412" s="1"/>
      <c r="G412" s="1"/>
      <c r="H412" s="1"/>
      <c r="I412" s="1"/>
      <c r="J412" s="1"/>
      <c r="K412" s="1"/>
      <c r="L412" s="1"/>
      <c r="M412" s="1"/>
      <c r="N412" s="1"/>
      <c r="O412" s="1"/>
      <c r="P412" s="1"/>
      <c r="Q412" s="1"/>
      <c r="R412" s="1"/>
      <c r="S412" s="1"/>
      <c r="T412" s="1"/>
    </row>
    <row r="413" spans="1:20" ht="9.75" customHeight="1">
      <c r="A413" s="1"/>
      <c r="B413" s="1"/>
      <c r="C413" s="1"/>
      <c r="D413" s="1"/>
      <c r="E413" s="1"/>
      <c r="F413" s="1"/>
      <c r="G413" s="1"/>
      <c r="H413" s="1"/>
      <c r="I413" s="1"/>
      <c r="J413" s="1"/>
      <c r="K413" s="1"/>
      <c r="L413" s="1"/>
      <c r="M413" s="1"/>
      <c r="N413" s="1"/>
      <c r="O413" s="1"/>
      <c r="P413" s="1"/>
      <c r="Q413" s="1"/>
      <c r="R413" s="1"/>
      <c r="S413" s="1"/>
      <c r="T413" s="1"/>
    </row>
    <row r="414" spans="1:20" ht="9.75" customHeight="1">
      <c r="A414" s="1"/>
      <c r="B414" s="1"/>
      <c r="C414" s="1"/>
      <c r="D414" s="1"/>
      <c r="E414" s="1"/>
      <c r="F414" s="1"/>
      <c r="G414" s="1"/>
      <c r="H414" s="1"/>
      <c r="I414" s="1"/>
      <c r="J414" s="1"/>
      <c r="K414" s="1"/>
      <c r="L414" s="1"/>
      <c r="M414" s="1"/>
      <c r="N414" s="1"/>
      <c r="O414" s="1"/>
      <c r="P414" s="1"/>
      <c r="Q414" s="1"/>
      <c r="R414" s="1"/>
      <c r="S414" s="1"/>
      <c r="T414" s="1"/>
    </row>
    <row r="415" spans="1:20" ht="9.75" customHeight="1">
      <c r="A415" s="1"/>
      <c r="B415" s="1"/>
      <c r="C415" s="1"/>
      <c r="D415" s="1"/>
      <c r="E415" s="1"/>
      <c r="F415" s="1"/>
      <c r="G415" s="1"/>
      <c r="H415" s="1"/>
      <c r="I415" s="1"/>
      <c r="J415" s="1"/>
      <c r="K415" s="1"/>
      <c r="L415" s="1"/>
      <c r="M415" s="1"/>
      <c r="N415" s="1"/>
      <c r="O415" s="1"/>
      <c r="P415" s="1"/>
      <c r="Q415" s="1"/>
      <c r="R415" s="1"/>
      <c r="S415" s="1"/>
      <c r="T415" s="1"/>
    </row>
    <row r="416" spans="1:20" ht="9.75" customHeight="1">
      <c r="A416" s="1"/>
      <c r="B416" s="1"/>
      <c r="C416" s="1"/>
      <c r="D416" s="1"/>
      <c r="E416" s="1"/>
      <c r="F416" s="1"/>
      <c r="G416" s="1"/>
      <c r="H416" s="1"/>
      <c r="I416" s="1"/>
      <c r="J416" s="1"/>
      <c r="K416" s="1"/>
      <c r="L416" s="1"/>
      <c r="M416" s="1"/>
      <c r="N416" s="1"/>
      <c r="O416" s="1"/>
      <c r="P416" s="1"/>
      <c r="Q416" s="1"/>
      <c r="R416" s="1"/>
      <c r="S416" s="1"/>
      <c r="T416" s="1"/>
    </row>
    <row r="417" spans="1:20" ht="9.75" customHeight="1">
      <c r="A417" s="1"/>
      <c r="B417" s="1"/>
      <c r="C417" s="1"/>
      <c r="D417" s="1"/>
      <c r="E417" s="1"/>
      <c r="F417" s="1"/>
      <c r="G417" s="1"/>
      <c r="H417" s="1"/>
      <c r="I417" s="1"/>
      <c r="J417" s="1"/>
      <c r="K417" s="1"/>
      <c r="L417" s="1"/>
      <c r="M417" s="1"/>
      <c r="N417" s="1"/>
      <c r="O417" s="1"/>
      <c r="P417" s="1"/>
      <c r="Q417" s="1"/>
      <c r="R417" s="1"/>
      <c r="S417" s="1"/>
      <c r="T417" s="1"/>
    </row>
    <row r="418" spans="1:20" ht="9.75" customHeight="1">
      <c r="A418" s="1"/>
      <c r="B418" s="1"/>
      <c r="C418" s="1"/>
      <c r="D418" s="1"/>
      <c r="E418" s="1"/>
      <c r="F418" s="1"/>
      <c r="G418" s="1"/>
      <c r="H418" s="1"/>
      <c r="I418" s="1"/>
      <c r="J418" s="1"/>
      <c r="K418" s="1"/>
      <c r="L418" s="1"/>
      <c r="M418" s="1"/>
      <c r="N418" s="1"/>
      <c r="O418" s="1"/>
      <c r="P418" s="1"/>
      <c r="Q418" s="1"/>
      <c r="R418" s="1"/>
      <c r="S418" s="1"/>
      <c r="T418" s="1"/>
    </row>
    <row r="419" spans="1:20" ht="9.75" customHeight="1">
      <c r="A419" s="1"/>
      <c r="B419" s="1"/>
      <c r="C419" s="1"/>
      <c r="D419" s="1"/>
      <c r="E419" s="1"/>
      <c r="F419" s="1"/>
      <c r="G419" s="1"/>
      <c r="H419" s="1"/>
      <c r="I419" s="1"/>
      <c r="J419" s="1"/>
      <c r="K419" s="1"/>
      <c r="L419" s="1"/>
      <c r="M419" s="1"/>
      <c r="N419" s="1"/>
      <c r="O419" s="1"/>
      <c r="P419" s="1"/>
      <c r="Q419" s="1"/>
      <c r="R419" s="1"/>
      <c r="S419" s="1"/>
      <c r="T419" s="1"/>
    </row>
    <row r="420" spans="1:20" ht="9.75" customHeight="1">
      <c r="A420" s="1"/>
      <c r="B420" s="1"/>
      <c r="C420" s="1"/>
      <c r="D420" s="1"/>
      <c r="E420" s="1"/>
      <c r="F420" s="1"/>
      <c r="G420" s="1"/>
      <c r="H420" s="1"/>
      <c r="I420" s="1"/>
      <c r="J420" s="1"/>
      <c r="K420" s="1"/>
      <c r="L420" s="1"/>
      <c r="M420" s="1"/>
      <c r="N420" s="1"/>
      <c r="O420" s="1"/>
      <c r="P420" s="1"/>
      <c r="Q420" s="1"/>
      <c r="R420" s="1"/>
      <c r="S420" s="1"/>
      <c r="T420" s="1"/>
    </row>
    <row r="421" spans="1:20" ht="9.75" customHeight="1">
      <c r="A421" s="1"/>
      <c r="B421" s="1"/>
      <c r="C421" s="1"/>
      <c r="D421" s="1"/>
      <c r="E421" s="1"/>
      <c r="F421" s="1"/>
      <c r="G421" s="1"/>
      <c r="H421" s="1"/>
      <c r="I421" s="1"/>
      <c r="J421" s="1"/>
      <c r="K421" s="1"/>
      <c r="L421" s="1"/>
      <c r="M421" s="1"/>
      <c r="N421" s="1"/>
      <c r="O421" s="1"/>
      <c r="P421" s="1"/>
      <c r="Q421" s="1"/>
      <c r="R421" s="1"/>
      <c r="S421" s="1"/>
      <c r="T421" s="1"/>
    </row>
    <row r="422" spans="1:20" ht="9.75" customHeight="1">
      <c r="A422" s="1"/>
      <c r="B422" s="1"/>
      <c r="C422" s="1"/>
      <c r="D422" s="1"/>
      <c r="E422" s="1"/>
      <c r="F422" s="1"/>
      <c r="G422" s="1"/>
      <c r="H422" s="1"/>
      <c r="I422" s="1"/>
      <c r="J422" s="1"/>
      <c r="K422" s="1"/>
      <c r="L422" s="1"/>
      <c r="M422" s="1"/>
      <c r="N422" s="1"/>
      <c r="O422" s="1"/>
      <c r="P422" s="1"/>
      <c r="Q422" s="1"/>
      <c r="R422" s="1"/>
      <c r="S422" s="1"/>
      <c r="T422" s="1"/>
    </row>
    <row r="423" spans="1:20" ht="9.75" customHeight="1">
      <c r="A423" s="1"/>
      <c r="B423" s="1"/>
      <c r="C423" s="1"/>
      <c r="D423" s="1"/>
      <c r="E423" s="1"/>
      <c r="F423" s="1"/>
      <c r="G423" s="1"/>
      <c r="H423" s="1"/>
      <c r="I423" s="1"/>
      <c r="J423" s="1"/>
      <c r="K423" s="1"/>
      <c r="L423" s="1"/>
      <c r="M423" s="1"/>
      <c r="N423" s="1"/>
      <c r="O423" s="1"/>
      <c r="P423" s="1"/>
      <c r="Q423" s="1"/>
      <c r="R423" s="1"/>
      <c r="S423" s="1"/>
      <c r="T423" s="1"/>
    </row>
    <row r="424" spans="1:20" ht="9.75" customHeight="1">
      <c r="A424" s="1"/>
      <c r="B424" s="1"/>
      <c r="C424" s="1"/>
      <c r="D424" s="1"/>
      <c r="E424" s="1"/>
      <c r="F424" s="1"/>
      <c r="G424" s="1"/>
      <c r="H424" s="1"/>
      <c r="I424" s="1"/>
      <c r="J424" s="1"/>
      <c r="K424" s="1"/>
      <c r="L424" s="1"/>
      <c r="M424" s="1"/>
      <c r="N424" s="1"/>
      <c r="O424" s="1"/>
      <c r="P424" s="1"/>
      <c r="Q424" s="1"/>
      <c r="R424" s="1"/>
      <c r="S424" s="1"/>
      <c r="T424" s="1"/>
    </row>
    <row r="425" spans="1:20" ht="9.75" customHeight="1">
      <c r="A425" s="1"/>
      <c r="B425" s="1"/>
      <c r="C425" s="1"/>
      <c r="D425" s="1"/>
      <c r="E425" s="1"/>
      <c r="F425" s="1"/>
      <c r="G425" s="1"/>
      <c r="H425" s="1"/>
      <c r="I425" s="1"/>
      <c r="J425" s="1"/>
      <c r="K425" s="1"/>
      <c r="L425" s="1"/>
      <c r="M425" s="1"/>
      <c r="N425" s="1"/>
      <c r="O425" s="1"/>
      <c r="P425" s="1"/>
      <c r="Q425" s="1"/>
      <c r="R425" s="1"/>
      <c r="S425" s="1"/>
      <c r="T425" s="1"/>
    </row>
    <row r="426" spans="1:20" ht="9.75" customHeight="1">
      <c r="A426" s="1"/>
      <c r="B426" s="1"/>
      <c r="C426" s="1"/>
      <c r="D426" s="1"/>
      <c r="E426" s="1"/>
      <c r="F426" s="1"/>
      <c r="G426" s="1"/>
      <c r="H426" s="1"/>
      <c r="I426" s="1"/>
      <c r="J426" s="1"/>
      <c r="K426" s="1"/>
      <c r="L426" s="1"/>
      <c r="M426" s="1"/>
      <c r="N426" s="1"/>
      <c r="O426" s="1"/>
      <c r="P426" s="1"/>
      <c r="Q426" s="1"/>
      <c r="R426" s="1"/>
      <c r="S426" s="1"/>
      <c r="T426" s="1"/>
    </row>
    <row r="427" spans="1:20" ht="9.75" customHeight="1">
      <c r="A427" s="1"/>
      <c r="B427" s="1"/>
      <c r="C427" s="1"/>
      <c r="D427" s="1"/>
      <c r="E427" s="1"/>
      <c r="F427" s="1"/>
      <c r="G427" s="1"/>
      <c r="H427" s="1"/>
      <c r="I427" s="1"/>
      <c r="J427" s="1"/>
      <c r="K427" s="1"/>
      <c r="L427" s="1"/>
      <c r="M427" s="1"/>
      <c r="N427" s="1"/>
      <c r="O427" s="1"/>
      <c r="P427" s="1"/>
      <c r="Q427" s="1"/>
      <c r="R427" s="1"/>
      <c r="S427" s="1"/>
      <c r="T427" s="1"/>
    </row>
    <row r="428" spans="1:20" ht="9.75" customHeight="1">
      <c r="A428" s="1"/>
      <c r="B428" s="1"/>
      <c r="C428" s="1"/>
      <c r="D428" s="1"/>
      <c r="E428" s="1"/>
      <c r="F428" s="1"/>
      <c r="G428" s="1"/>
      <c r="H428" s="1"/>
      <c r="I428" s="1"/>
      <c r="J428" s="1"/>
      <c r="K428" s="1"/>
      <c r="L428" s="1"/>
      <c r="M428" s="1"/>
      <c r="N428" s="1"/>
      <c r="O428" s="1"/>
      <c r="P428" s="1"/>
      <c r="Q428" s="1"/>
      <c r="R428" s="1"/>
      <c r="S428" s="1"/>
      <c r="T428" s="1"/>
    </row>
    <row r="429" spans="1:20" ht="9.75" customHeight="1">
      <c r="A429" s="1"/>
      <c r="B429" s="1"/>
      <c r="C429" s="1"/>
      <c r="D429" s="1"/>
      <c r="E429" s="1"/>
      <c r="F429" s="1"/>
      <c r="G429" s="1"/>
      <c r="H429" s="1"/>
      <c r="I429" s="1"/>
      <c r="J429" s="1"/>
      <c r="K429" s="1"/>
      <c r="L429" s="1"/>
      <c r="M429" s="1"/>
      <c r="N429" s="1"/>
      <c r="O429" s="1"/>
      <c r="P429" s="1"/>
      <c r="Q429" s="1"/>
      <c r="R429" s="1"/>
      <c r="S429" s="1"/>
      <c r="T429" s="1"/>
    </row>
    <row r="430" spans="1:20" ht="9.75" customHeight="1">
      <c r="A430" s="1"/>
      <c r="B430" s="1"/>
      <c r="C430" s="1"/>
      <c r="D430" s="1"/>
      <c r="E430" s="1"/>
      <c r="F430" s="1"/>
      <c r="G430" s="1"/>
      <c r="H430" s="1"/>
      <c r="I430" s="1"/>
      <c r="J430" s="1"/>
      <c r="K430" s="1"/>
      <c r="L430" s="1"/>
      <c r="M430" s="1"/>
      <c r="N430" s="1"/>
      <c r="O430" s="1"/>
      <c r="P430" s="1"/>
      <c r="Q430" s="1"/>
      <c r="R430" s="1"/>
      <c r="S430" s="1"/>
      <c r="T430" s="1"/>
    </row>
    <row r="431" spans="1:20" ht="9.75" customHeight="1">
      <c r="A431" s="1"/>
      <c r="B431" s="1"/>
      <c r="C431" s="1"/>
      <c r="D431" s="1"/>
      <c r="E431" s="1"/>
      <c r="F431" s="1"/>
      <c r="G431" s="1"/>
      <c r="H431" s="1"/>
      <c r="I431" s="1"/>
      <c r="J431" s="1"/>
      <c r="K431" s="1"/>
      <c r="L431" s="1"/>
      <c r="M431" s="1"/>
      <c r="N431" s="1"/>
      <c r="O431" s="1"/>
      <c r="P431" s="1"/>
      <c r="Q431" s="1"/>
      <c r="R431" s="1"/>
      <c r="S431" s="1"/>
      <c r="T431" s="1"/>
    </row>
    <row r="432" spans="1:20" ht="9.75" customHeight="1">
      <c r="A432" s="1"/>
      <c r="B432" s="1"/>
      <c r="C432" s="1"/>
      <c r="D432" s="1"/>
      <c r="E432" s="1"/>
      <c r="F432" s="1"/>
      <c r="G432" s="1"/>
      <c r="H432" s="1"/>
      <c r="I432" s="1"/>
      <c r="J432" s="1"/>
      <c r="K432" s="1"/>
      <c r="L432" s="1"/>
      <c r="M432" s="1"/>
      <c r="N432" s="1"/>
      <c r="O432" s="1"/>
      <c r="P432" s="1"/>
      <c r="Q432" s="1"/>
      <c r="R432" s="1"/>
      <c r="S432" s="1"/>
      <c r="T432" s="1"/>
    </row>
    <row r="433" spans="1:20" ht="9.75" customHeight="1">
      <c r="A433" s="1"/>
      <c r="B433" s="1"/>
      <c r="C433" s="1"/>
      <c r="D433" s="1"/>
      <c r="E433" s="1"/>
      <c r="F433" s="1"/>
      <c r="G433" s="1"/>
      <c r="H433" s="1"/>
      <c r="I433" s="1"/>
      <c r="J433" s="1"/>
      <c r="K433" s="1"/>
      <c r="L433" s="1"/>
      <c r="M433" s="1"/>
      <c r="N433" s="1"/>
      <c r="O433" s="1"/>
      <c r="P433" s="1"/>
      <c r="Q433" s="1"/>
      <c r="R433" s="1"/>
      <c r="S433" s="1"/>
      <c r="T433" s="1"/>
    </row>
    <row r="434" spans="1:20" ht="9.75" customHeight="1">
      <c r="A434" s="1"/>
      <c r="B434" s="1"/>
      <c r="C434" s="1"/>
      <c r="D434" s="1"/>
      <c r="E434" s="1"/>
      <c r="F434" s="1"/>
      <c r="G434" s="1"/>
      <c r="H434" s="1"/>
      <c r="I434" s="1"/>
      <c r="J434" s="1"/>
      <c r="K434" s="1"/>
      <c r="L434" s="1"/>
      <c r="M434" s="1"/>
      <c r="N434" s="1"/>
      <c r="O434" s="1"/>
      <c r="P434" s="1"/>
      <c r="Q434" s="1"/>
      <c r="R434" s="1"/>
      <c r="S434" s="1"/>
      <c r="T434" s="1"/>
    </row>
    <row r="435" spans="1:20" ht="9.75" customHeight="1">
      <c r="A435" s="1"/>
      <c r="B435" s="1"/>
      <c r="C435" s="1"/>
      <c r="D435" s="1"/>
      <c r="E435" s="1"/>
      <c r="F435" s="1"/>
      <c r="G435" s="1"/>
      <c r="H435" s="1"/>
      <c r="I435" s="1"/>
      <c r="J435" s="1"/>
      <c r="K435" s="1"/>
      <c r="L435" s="1"/>
      <c r="M435" s="1"/>
      <c r="N435" s="1"/>
      <c r="O435" s="1"/>
      <c r="P435" s="1"/>
      <c r="Q435" s="1"/>
      <c r="R435" s="1"/>
      <c r="S435" s="1"/>
      <c r="T435" s="1"/>
    </row>
    <row r="436" spans="1:20" ht="9.75" customHeight="1">
      <c r="A436" s="1"/>
      <c r="B436" s="1"/>
      <c r="C436" s="1"/>
      <c r="D436" s="1"/>
      <c r="E436" s="1"/>
      <c r="F436" s="1"/>
      <c r="G436" s="1"/>
      <c r="H436" s="1"/>
      <c r="I436" s="1"/>
      <c r="J436" s="1"/>
      <c r="K436" s="1"/>
      <c r="L436" s="1"/>
      <c r="M436" s="1"/>
      <c r="N436" s="1"/>
      <c r="O436" s="1"/>
      <c r="P436" s="1"/>
      <c r="Q436" s="1"/>
      <c r="R436" s="1"/>
      <c r="S436" s="1"/>
      <c r="T436" s="1"/>
    </row>
    <row r="437" spans="1:20" ht="9.75" customHeight="1">
      <c r="A437" s="1"/>
      <c r="B437" s="1"/>
      <c r="C437" s="1"/>
      <c r="D437" s="1"/>
      <c r="E437" s="1"/>
      <c r="F437" s="1"/>
      <c r="G437" s="1"/>
      <c r="H437" s="1"/>
      <c r="I437" s="1"/>
      <c r="J437" s="1"/>
      <c r="K437" s="1"/>
      <c r="L437" s="1"/>
      <c r="M437" s="1"/>
      <c r="N437" s="1"/>
      <c r="O437" s="1"/>
      <c r="P437" s="1"/>
      <c r="Q437" s="1"/>
      <c r="R437" s="1"/>
      <c r="S437" s="1"/>
      <c r="T437" s="1"/>
    </row>
    <row r="438" spans="1:20" ht="9.75" customHeight="1">
      <c r="A438" s="1"/>
      <c r="B438" s="1"/>
      <c r="C438" s="1"/>
      <c r="D438" s="1"/>
      <c r="E438" s="1"/>
      <c r="F438" s="1"/>
      <c r="G438" s="1"/>
      <c r="H438" s="1"/>
      <c r="I438" s="1"/>
      <c r="J438" s="1"/>
      <c r="K438" s="1"/>
      <c r="L438" s="1"/>
      <c r="M438" s="1"/>
      <c r="N438" s="1"/>
      <c r="O438" s="1"/>
      <c r="P438" s="1"/>
      <c r="Q438" s="1"/>
      <c r="R438" s="1"/>
      <c r="S438" s="1"/>
      <c r="T438" s="1"/>
    </row>
    <row r="439" spans="1:20" ht="9.75" customHeight="1">
      <c r="A439" s="1"/>
      <c r="B439" s="1"/>
      <c r="C439" s="1"/>
      <c r="D439" s="1"/>
      <c r="E439" s="1"/>
      <c r="F439" s="1"/>
      <c r="G439" s="1"/>
      <c r="H439" s="1"/>
      <c r="I439" s="1"/>
      <c r="J439" s="1"/>
      <c r="K439" s="1"/>
      <c r="L439" s="1"/>
      <c r="M439" s="1"/>
      <c r="N439" s="1"/>
      <c r="O439" s="1"/>
      <c r="P439" s="1"/>
      <c r="Q439" s="1"/>
      <c r="R439" s="1"/>
      <c r="S439" s="1"/>
      <c r="T439" s="1"/>
    </row>
    <row r="440" spans="1:20" ht="9.75" customHeight="1">
      <c r="A440" s="1"/>
      <c r="B440" s="1"/>
      <c r="C440" s="1"/>
      <c r="D440" s="1"/>
      <c r="E440" s="1"/>
      <c r="F440" s="1"/>
      <c r="G440" s="1"/>
      <c r="H440" s="1"/>
      <c r="I440" s="1"/>
      <c r="J440" s="1"/>
      <c r="K440" s="1"/>
      <c r="L440" s="1"/>
      <c r="M440" s="1"/>
      <c r="N440" s="1"/>
      <c r="O440" s="1"/>
      <c r="P440" s="1"/>
      <c r="Q440" s="1"/>
      <c r="R440" s="1"/>
      <c r="S440" s="1"/>
      <c r="T440" s="1"/>
    </row>
    <row r="441" spans="1:20" ht="9.75" customHeight="1">
      <c r="A441" s="1"/>
      <c r="B441" s="1"/>
      <c r="C441" s="1"/>
      <c r="D441" s="1"/>
      <c r="E441" s="1"/>
      <c r="F441" s="1"/>
      <c r="G441" s="1"/>
      <c r="H441" s="1"/>
      <c r="I441" s="1"/>
      <c r="J441" s="1"/>
      <c r="K441" s="1"/>
      <c r="L441" s="1"/>
      <c r="M441" s="1"/>
      <c r="N441" s="1"/>
      <c r="O441" s="1"/>
      <c r="P441" s="1"/>
      <c r="Q441" s="1"/>
      <c r="R441" s="1"/>
      <c r="S441" s="1"/>
      <c r="T441" s="1"/>
    </row>
    <row r="442" spans="1:20" ht="9.75" customHeight="1">
      <c r="A442" s="1"/>
      <c r="B442" s="1"/>
      <c r="C442" s="1"/>
      <c r="D442" s="1"/>
      <c r="E442" s="1"/>
      <c r="F442" s="1"/>
      <c r="G442" s="1"/>
      <c r="H442" s="1"/>
      <c r="I442" s="1"/>
      <c r="J442" s="1"/>
      <c r="K442" s="1"/>
      <c r="L442" s="1"/>
      <c r="M442" s="1"/>
      <c r="N442" s="1"/>
      <c r="O442" s="1"/>
      <c r="P442" s="1"/>
      <c r="Q442" s="1"/>
      <c r="R442" s="1"/>
      <c r="S442" s="1"/>
      <c r="T442" s="1"/>
    </row>
    <row r="443" spans="1:20" ht="9.75" customHeight="1">
      <c r="A443" s="1"/>
      <c r="B443" s="1"/>
      <c r="C443" s="1"/>
      <c r="D443" s="1"/>
      <c r="E443" s="1"/>
      <c r="F443" s="1"/>
      <c r="G443" s="1"/>
      <c r="H443" s="1"/>
      <c r="I443" s="1"/>
      <c r="J443" s="1"/>
      <c r="K443" s="1"/>
      <c r="L443" s="1"/>
      <c r="M443" s="1"/>
      <c r="N443" s="1"/>
      <c r="O443" s="1"/>
      <c r="P443" s="1"/>
      <c r="Q443" s="1"/>
      <c r="R443" s="1"/>
      <c r="S443" s="1"/>
      <c r="T443" s="1"/>
    </row>
    <row r="444" spans="1:20" ht="9.75" customHeight="1">
      <c r="A444" s="1"/>
      <c r="B444" s="1"/>
      <c r="C444" s="1"/>
      <c r="D444" s="1"/>
      <c r="E444" s="1"/>
      <c r="F444" s="1"/>
      <c r="G444" s="1"/>
      <c r="H444" s="1"/>
      <c r="I444" s="1"/>
      <c r="J444" s="1"/>
      <c r="K444" s="1"/>
      <c r="L444" s="1"/>
      <c r="M444" s="1"/>
      <c r="N444" s="1"/>
      <c r="O444" s="1"/>
      <c r="P444" s="1"/>
      <c r="Q444" s="1"/>
      <c r="R444" s="1"/>
      <c r="S444" s="1"/>
      <c r="T444" s="1"/>
    </row>
    <row r="445" spans="1:20" ht="9.75" customHeight="1">
      <c r="A445" s="1"/>
      <c r="B445" s="1"/>
      <c r="C445" s="1"/>
      <c r="D445" s="1"/>
      <c r="E445" s="1"/>
      <c r="F445" s="1"/>
      <c r="G445" s="1"/>
      <c r="H445" s="1"/>
      <c r="I445" s="1"/>
      <c r="J445" s="1"/>
      <c r="K445" s="1"/>
      <c r="L445" s="1"/>
      <c r="M445" s="1"/>
      <c r="N445" s="1"/>
      <c r="O445" s="1"/>
      <c r="P445" s="1"/>
      <c r="Q445" s="1"/>
      <c r="R445" s="1"/>
      <c r="S445" s="1"/>
      <c r="T445" s="1"/>
    </row>
    <row r="446" spans="1:20" ht="9.75" customHeight="1">
      <c r="A446" s="1"/>
      <c r="B446" s="1"/>
      <c r="C446" s="1"/>
      <c r="D446" s="1"/>
      <c r="E446" s="1"/>
      <c r="F446" s="1"/>
      <c r="G446" s="1"/>
      <c r="H446" s="1"/>
      <c r="I446" s="1"/>
      <c r="J446" s="1"/>
      <c r="K446" s="1"/>
      <c r="L446" s="1"/>
      <c r="M446" s="1"/>
      <c r="N446" s="1"/>
      <c r="O446" s="1"/>
      <c r="P446" s="1"/>
      <c r="Q446" s="1"/>
      <c r="R446" s="1"/>
      <c r="S446" s="1"/>
      <c r="T446" s="1"/>
    </row>
    <row r="447" spans="1:20" ht="9.75" customHeight="1">
      <c r="A447" s="1"/>
      <c r="B447" s="1"/>
      <c r="C447" s="1"/>
      <c r="D447" s="1"/>
      <c r="E447" s="1"/>
      <c r="F447" s="1"/>
      <c r="G447" s="1"/>
      <c r="H447" s="1"/>
      <c r="I447" s="1"/>
      <c r="J447" s="1"/>
      <c r="K447" s="1"/>
      <c r="L447" s="1"/>
      <c r="M447" s="1"/>
      <c r="N447" s="1"/>
      <c r="O447" s="1"/>
      <c r="P447" s="1"/>
      <c r="Q447" s="1"/>
      <c r="R447" s="1"/>
      <c r="S447" s="1"/>
      <c r="T447" s="1"/>
    </row>
    <row r="448" spans="1:20" ht="9.75" customHeight="1">
      <c r="A448" s="1"/>
      <c r="B448" s="1"/>
      <c r="C448" s="1"/>
      <c r="D448" s="1"/>
      <c r="E448" s="1"/>
      <c r="F448" s="1"/>
      <c r="G448" s="1"/>
      <c r="H448" s="1"/>
      <c r="I448" s="1"/>
      <c r="J448" s="1"/>
      <c r="K448" s="1"/>
      <c r="L448" s="1"/>
      <c r="M448" s="1"/>
      <c r="N448" s="1"/>
      <c r="O448" s="1"/>
      <c r="P448" s="1"/>
      <c r="Q448" s="1"/>
      <c r="R448" s="1"/>
      <c r="S448" s="1"/>
      <c r="T448" s="1"/>
    </row>
    <row r="449" spans="1:20" ht="9.75" customHeight="1">
      <c r="A449" s="1"/>
      <c r="B449" s="1"/>
      <c r="C449" s="1"/>
      <c r="D449" s="1"/>
      <c r="E449" s="1"/>
      <c r="F449" s="1"/>
      <c r="G449" s="1"/>
      <c r="H449" s="1"/>
      <c r="I449" s="1"/>
      <c r="J449" s="1"/>
      <c r="K449" s="1"/>
      <c r="L449" s="1"/>
      <c r="M449" s="1"/>
      <c r="N449" s="1"/>
      <c r="O449" s="1"/>
      <c r="P449" s="1"/>
      <c r="Q449" s="1"/>
      <c r="R449" s="1"/>
      <c r="S449" s="1"/>
      <c r="T449" s="1"/>
    </row>
    <row r="450" spans="1:20" ht="9.75" customHeight="1">
      <c r="A450" s="1"/>
      <c r="B450" s="1"/>
      <c r="C450" s="1"/>
      <c r="D450" s="1"/>
      <c r="E450" s="1"/>
      <c r="F450" s="1"/>
      <c r="G450" s="1"/>
      <c r="H450" s="1"/>
      <c r="I450" s="1"/>
      <c r="J450" s="1"/>
      <c r="K450" s="1"/>
      <c r="L450" s="1"/>
      <c r="M450" s="1"/>
      <c r="N450" s="1"/>
      <c r="O450" s="1"/>
      <c r="P450" s="1"/>
      <c r="Q450" s="1"/>
      <c r="R450" s="1"/>
      <c r="S450" s="1"/>
      <c r="T450" s="1"/>
    </row>
    <row r="451" spans="1:20" ht="9.75" customHeight="1">
      <c r="A451" s="1"/>
      <c r="B451" s="1"/>
      <c r="C451" s="1"/>
      <c r="D451" s="1"/>
      <c r="E451" s="1"/>
      <c r="F451" s="1"/>
      <c r="G451" s="1"/>
      <c r="H451" s="1"/>
      <c r="I451" s="1"/>
      <c r="J451" s="1"/>
      <c r="K451" s="1"/>
      <c r="L451" s="1"/>
      <c r="M451" s="1"/>
      <c r="N451" s="1"/>
      <c r="O451" s="1"/>
      <c r="P451" s="1"/>
      <c r="Q451" s="1"/>
      <c r="R451" s="1"/>
      <c r="S451" s="1"/>
      <c r="T451" s="1"/>
    </row>
    <row r="452" spans="1:20" ht="9.75" customHeight="1">
      <c r="A452" s="1"/>
      <c r="B452" s="1"/>
      <c r="C452" s="1"/>
      <c r="D452" s="1"/>
      <c r="E452" s="1"/>
      <c r="F452" s="1"/>
      <c r="G452" s="1"/>
      <c r="H452" s="1"/>
      <c r="I452" s="1"/>
      <c r="J452" s="1"/>
      <c r="K452" s="1"/>
      <c r="L452" s="1"/>
      <c r="M452" s="1"/>
      <c r="N452" s="1"/>
      <c r="O452" s="1"/>
      <c r="P452" s="1"/>
      <c r="Q452" s="1"/>
      <c r="R452" s="1"/>
      <c r="S452" s="1"/>
      <c r="T452" s="1"/>
    </row>
    <row r="453" spans="1:20" ht="9.75" customHeight="1">
      <c r="A453" s="1"/>
      <c r="B453" s="1"/>
      <c r="C453" s="1"/>
      <c r="D453" s="1"/>
      <c r="E453" s="1"/>
      <c r="F453" s="1"/>
      <c r="G453" s="1"/>
      <c r="H453" s="1"/>
      <c r="I453" s="1"/>
      <c r="J453" s="1"/>
      <c r="K453" s="1"/>
      <c r="L453" s="1"/>
      <c r="M453" s="1"/>
      <c r="N453" s="1"/>
      <c r="O453" s="1"/>
      <c r="P453" s="1"/>
      <c r="Q453" s="1"/>
      <c r="R453" s="1"/>
      <c r="S453" s="1"/>
      <c r="T453" s="1"/>
    </row>
    <row r="454" spans="1:20" ht="9.75" customHeight="1">
      <c r="A454" s="1"/>
      <c r="B454" s="1"/>
      <c r="C454" s="1"/>
      <c r="D454" s="1"/>
      <c r="E454" s="1"/>
      <c r="F454" s="1"/>
      <c r="G454" s="1"/>
      <c r="H454" s="1"/>
      <c r="I454" s="1"/>
      <c r="J454" s="1"/>
      <c r="K454" s="1"/>
      <c r="L454" s="1"/>
      <c r="M454" s="1"/>
      <c r="N454" s="1"/>
      <c r="O454" s="1"/>
      <c r="P454" s="1"/>
      <c r="Q454" s="1"/>
      <c r="R454" s="1"/>
      <c r="S454" s="1"/>
      <c r="T454" s="1"/>
    </row>
    <row r="455" spans="1:20" ht="9.75" customHeight="1">
      <c r="A455" s="1"/>
      <c r="B455" s="1"/>
      <c r="C455" s="1"/>
      <c r="D455" s="1"/>
      <c r="E455" s="1"/>
      <c r="F455" s="1"/>
      <c r="G455" s="1"/>
      <c r="H455" s="1"/>
      <c r="I455" s="1"/>
      <c r="J455" s="1"/>
      <c r="K455" s="1"/>
      <c r="L455" s="1"/>
      <c r="M455" s="1"/>
      <c r="N455" s="1"/>
      <c r="O455" s="1"/>
      <c r="P455" s="1"/>
      <c r="Q455" s="1"/>
      <c r="R455" s="1"/>
      <c r="S455" s="1"/>
      <c r="T455" s="1"/>
    </row>
    <row r="456" spans="1:20" ht="9.75" customHeight="1">
      <c r="A456" s="1"/>
      <c r="B456" s="1"/>
      <c r="C456" s="1"/>
      <c r="D456" s="1"/>
      <c r="E456" s="1"/>
      <c r="F456" s="1"/>
      <c r="G456" s="1"/>
      <c r="H456" s="1"/>
      <c r="I456" s="1"/>
      <c r="J456" s="1"/>
      <c r="K456" s="1"/>
      <c r="L456" s="1"/>
      <c r="M456" s="1"/>
      <c r="N456" s="1"/>
      <c r="O456" s="1"/>
      <c r="P456" s="1"/>
      <c r="Q456" s="1"/>
      <c r="R456" s="1"/>
      <c r="S456" s="1"/>
      <c r="T456" s="1"/>
    </row>
    <row r="457" spans="1:20" ht="9.75" customHeight="1">
      <c r="A457" s="1"/>
      <c r="B457" s="1"/>
      <c r="C457" s="1"/>
      <c r="D457" s="1"/>
      <c r="E457" s="1"/>
      <c r="F457" s="1"/>
      <c r="G457" s="1"/>
      <c r="H457" s="1"/>
      <c r="I457" s="1"/>
      <c r="J457" s="1"/>
      <c r="K457" s="1"/>
      <c r="L457" s="1"/>
      <c r="M457" s="1"/>
      <c r="N457" s="1"/>
      <c r="O457" s="1"/>
      <c r="P457" s="1"/>
      <c r="Q457" s="1"/>
      <c r="R457" s="1"/>
      <c r="S457" s="1"/>
      <c r="T457" s="1"/>
    </row>
    <row r="458" spans="1:20" ht="9.75" customHeight="1">
      <c r="A458" s="1"/>
      <c r="B458" s="1"/>
      <c r="C458" s="1"/>
      <c r="D458" s="1"/>
      <c r="E458" s="1"/>
      <c r="F458" s="1"/>
      <c r="G458" s="1"/>
      <c r="H458" s="1"/>
      <c r="I458" s="1"/>
      <c r="J458" s="1"/>
      <c r="K458" s="1"/>
      <c r="L458" s="1"/>
      <c r="M458" s="1"/>
      <c r="N458" s="1"/>
      <c r="O458" s="1"/>
      <c r="P458" s="1"/>
      <c r="Q458" s="1"/>
      <c r="R458" s="1"/>
      <c r="S458" s="1"/>
      <c r="T458" s="1"/>
    </row>
    <row r="459" spans="1:20" ht="9.75" customHeight="1">
      <c r="A459" s="1"/>
      <c r="B459" s="1"/>
      <c r="C459" s="1"/>
      <c r="D459" s="1"/>
      <c r="E459" s="1"/>
      <c r="F459" s="1"/>
      <c r="G459" s="1"/>
      <c r="H459" s="1"/>
      <c r="I459" s="1"/>
      <c r="J459" s="1"/>
      <c r="K459" s="1"/>
      <c r="L459" s="1"/>
      <c r="M459" s="1"/>
      <c r="N459" s="1"/>
      <c r="O459" s="1"/>
      <c r="P459" s="1"/>
      <c r="Q459" s="1"/>
      <c r="R459" s="1"/>
      <c r="S459" s="1"/>
      <c r="T459" s="1"/>
    </row>
    <row r="460" spans="1:20" ht="9.75" customHeight="1">
      <c r="A460" s="1"/>
      <c r="B460" s="1"/>
      <c r="C460" s="1"/>
      <c r="D460" s="1"/>
      <c r="E460" s="1"/>
      <c r="F460" s="1"/>
      <c r="G460" s="1"/>
      <c r="H460" s="1"/>
      <c r="I460" s="1"/>
      <c r="J460" s="1"/>
      <c r="K460" s="1"/>
      <c r="L460" s="1"/>
      <c r="M460" s="1"/>
      <c r="N460" s="1"/>
      <c r="O460" s="1"/>
      <c r="P460" s="1"/>
      <c r="Q460" s="1"/>
      <c r="R460" s="1"/>
      <c r="S460" s="1"/>
      <c r="T460" s="1"/>
    </row>
    <row r="461" spans="1:20" ht="9.75" customHeight="1">
      <c r="A461" s="1"/>
      <c r="B461" s="1"/>
      <c r="C461" s="1"/>
      <c r="D461" s="1"/>
      <c r="E461" s="1"/>
      <c r="F461" s="1"/>
      <c r="G461" s="1"/>
      <c r="H461" s="1"/>
      <c r="I461" s="1"/>
      <c r="J461" s="1"/>
      <c r="K461" s="1"/>
      <c r="L461" s="1"/>
      <c r="M461" s="1"/>
      <c r="N461" s="1"/>
      <c r="O461" s="1"/>
      <c r="P461" s="1"/>
      <c r="Q461" s="1"/>
      <c r="R461" s="1"/>
      <c r="S461" s="1"/>
      <c r="T461" s="1"/>
    </row>
    <row r="462" spans="1:20" ht="9.75" customHeight="1">
      <c r="A462" s="1"/>
      <c r="B462" s="1"/>
      <c r="C462" s="1"/>
      <c r="D462" s="1"/>
      <c r="E462" s="1"/>
      <c r="F462" s="1"/>
      <c r="G462" s="1"/>
      <c r="H462" s="1"/>
      <c r="I462" s="1"/>
      <c r="J462" s="1"/>
      <c r="K462" s="1"/>
      <c r="L462" s="1"/>
      <c r="M462" s="1"/>
      <c r="N462" s="1"/>
      <c r="O462" s="1"/>
      <c r="P462" s="1"/>
      <c r="Q462" s="1"/>
      <c r="R462" s="1"/>
      <c r="S462" s="1"/>
      <c r="T462" s="1"/>
    </row>
    <row r="463" spans="1:20" ht="9.75" customHeight="1">
      <c r="A463" s="1"/>
      <c r="B463" s="1"/>
      <c r="C463" s="1"/>
      <c r="D463" s="1"/>
      <c r="E463" s="1"/>
      <c r="F463" s="1"/>
      <c r="G463" s="1"/>
      <c r="H463" s="1"/>
      <c r="I463" s="1"/>
      <c r="J463" s="1"/>
      <c r="K463" s="1"/>
      <c r="L463" s="1"/>
      <c r="M463" s="1"/>
      <c r="N463" s="1"/>
      <c r="O463" s="1"/>
      <c r="P463" s="1"/>
      <c r="Q463" s="1"/>
      <c r="R463" s="1"/>
      <c r="S463" s="1"/>
      <c r="T463" s="1"/>
    </row>
    <row r="464" spans="1:20" ht="9.75" customHeight="1">
      <c r="A464" s="1"/>
      <c r="B464" s="1"/>
      <c r="C464" s="1"/>
      <c r="D464" s="1"/>
      <c r="E464" s="1"/>
      <c r="F464" s="1"/>
      <c r="G464" s="1"/>
      <c r="H464" s="1"/>
      <c r="I464" s="1"/>
      <c r="J464" s="1"/>
      <c r="K464" s="1"/>
      <c r="L464" s="1"/>
      <c r="M464" s="1"/>
      <c r="N464" s="1"/>
      <c r="O464" s="1"/>
      <c r="P464" s="1"/>
      <c r="Q464" s="1"/>
      <c r="R464" s="1"/>
      <c r="S464" s="1"/>
      <c r="T464" s="1"/>
    </row>
    <row r="465" spans="1:20" ht="9.75" customHeight="1">
      <c r="A465" s="1"/>
      <c r="B465" s="1"/>
      <c r="C465" s="1"/>
      <c r="D465" s="1"/>
      <c r="E465" s="1"/>
      <c r="F465" s="1"/>
      <c r="G465" s="1"/>
      <c r="H465" s="1"/>
      <c r="I465" s="1"/>
      <c r="J465" s="1"/>
      <c r="K465" s="1"/>
      <c r="L465" s="1"/>
      <c r="M465" s="1"/>
      <c r="N465" s="1"/>
      <c r="O465" s="1"/>
      <c r="P465" s="1"/>
      <c r="Q465" s="1"/>
      <c r="R465" s="1"/>
      <c r="S465" s="1"/>
      <c r="T465" s="1"/>
    </row>
    <row r="466" spans="1:20" ht="9.75" customHeight="1">
      <c r="A466" s="1"/>
      <c r="B466" s="1"/>
      <c r="C466" s="1"/>
      <c r="D466" s="1"/>
      <c r="E466" s="1"/>
      <c r="F466" s="1"/>
      <c r="G466" s="1"/>
      <c r="H466" s="1"/>
      <c r="I466" s="1"/>
      <c r="J466" s="1"/>
      <c r="K466" s="1"/>
      <c r="L466" s="1"/>
      <c r="M466" s="1"/>
      <c r="N466" s="1"/>
      <c r="O466" s="1"/>
      <c r="P466" s="1"/>
      <c r="Q466" s="1"/>
      <c r="R466" s="1"/>
      <c r="S466" s="1"/>
      <c r="T466" s="1"/>
    </row>
    <row r="467" spans="1:20" ht="9.75" customHeight="1">
      <c r="A467" s="1"/>
      <c r="B467" s="1"/>
      <c r="C467" s="1"/>
      <c r="D467" s="1"/>
      <c r="E467" s="1"/>
      <c r="F467" s="1"/>
      <c r="G467" s="1"/>
      <c r="H467" s="1"/>
      <c r="I467" s="1"/>
      <c r="J467" s="1"/>
      <c r="K467" s="1"/>
      <c r="L467" s="1"/>
      <c r="M467" s="1"/>
      <c r="N467" s="1"/>
      <c r="O467" s="1"/>
      <c r="P467" s="1"/>
      <c r="Q467" s="1"/>
      <c r="R467" s="1"/>
      <c r="S467" s="1"/>
      <c r="T467" s="1"/>
    </row>
    <row r="468" spans="1:20" ht="9.75" customHeight="1">
      <c r="A468" s="1"/>
      <c r="B468" s="1"/>
      <c r="C468" s="1"/>
      <c r="D468" s="1"/>
      <c r="E468" s="1"/>
      <c r="F468" s="1"/>
      <c r="G468" s="1"/>
      <c r="H468" s="1"/>
      <c r="I468" s="1"/>
      <c r="J468" s="1"/>
      <c r="K468" s="1"/>
      <c r="L468" s="1"/>
      <c r="M468" s="1"/>
      <c r="N468" s="1"/>
      <c r="O468" s="1"/>
      <c r="P468" s="1"/>
      <c r="Q468" s="1"/>
      <c r="R468" s="1"/>
      <c r="S468" s="1"/>
      <c r="T468" s="1"/>
    </row>
    <row r="469" spans="1:20" ht="9.75" customHeight="1">
      <c r="A469" s="1"/>
      <c r="B469" s="1"/>
      <c r="C469" s="1"/>
      <c r="D469" s="1"/>
      <c r="E469" s="1"/>
      <c r="F469" s="1"/>
      <c r="G469" s="1"/>
      <c r="H469" s="1"/>
      <c r="I469" s="1"/>
      <c r="J469" s="1"/>
      <c r="K469" s="1"/>
      <c r="L469" s="1"/>
      <c r="M469" s="1"/>
      <c r="N469" s="1"/>
      <c r="O469" s="1"/>
      <c r="P469" s="1"/>
      <c r="Q469" s="1"/>
      <c r="R469" s="1"/>
      <c r="S469" s="1"/>
      <c r="T469" s="1"/>
    </row>
    <row r="470" spans="1:20" ht="9.75" customHeight="1">
      <c r="A470" s="1"/>
      <c r="B470" s="1"/>
      <c r="C470" s="1"/>
      <c r="D470" s="1"/>
      <c r="E470" s="1"/>
      <c r="F470" s="1"/>
      <c r="G470" s="1"/>
      <c r="H470" s="1"/>
      <c r="I470" s="1"/>
      <c r="J470" s="1"/>
      <c r="K470" s="1"/>
      <c r="L470" s="1"/>
      <c r="M470" s="1"/>
      <c r="N470" s="1"/>
      <c r="O470" s="1"/>
      <c r="P470" s="1"/>
      <c r="Q470" s="1"/>
      <c r="R470" s="1"/>
      <c r="S470" s="1"/>
      <c r="T470" s="1"/>
    </row>
    <row r="471" spans="1:20" ht="9.75" customHeight="1">
      <c r="A471" s="1"/>
      <c r="B471" s="1"/>
      <c r="C471" s="1"/>
      <c r="D471" s="1"/>
      <c r="E471" s="1"/>
      <c r="F471" s="1"/>
      <c r="G471" s="1"/>
      <c r="H471" s="1"/>
      <c r="I471" s="1"/>
      <c r="J471" s="1"/>
      <c r="K471" s="1"/>
      <c r="L471" s="1"/>
      <c r="M471" s="1"/>
      <c r="N471" s="1"/>
      <c r="O471" s="1"/>
      <c r="P471" s="1"/>
      <c r="Q471" s="1"/>
      <c r="R471" s="1"/>
      <c r="S471" s="1"/>
      <c r="T471" s="1"/>
    </row>
    <row r="472" spans="1:20" ht="9.75" customHeight="1">
      <c r="A472" s="1"/>
      <c r="B472" s="1"/>
      <c r="C472" s="1"/>
      <c r="D472" s="1"/>
      <c r="E472" s="1"/>
      <c r="F472" s="1"/>
      <c r="G472" s="1"/>
      <c r="H472" s="1"/>
      <c r="I472" s="1"/>
      <c r="J472" s="1"/>
      <c r="K472" s="1"/>
      <c r="L472" s="1"/>
      <c r="M472" s="1"/>
      <c r="N472" s="1"/>
      <c r="O472" s="1"/>
      <c r="P472" s="1"/>
      <c r="Q472" s="1"/>
      <c r="R472" s="1"/>
      <c r="S472" s="1"/>
      <c r="T472" s="1"/>
    </row>
    <row r="473" spans="1:20" ht="9.75" customHeight="1">
      <c r="A473" s="1"/>
      <c r="B473" s="1"/>
      <c r="C473" s="1"/>
      <c r="D473" s="1"/>
      <c r="E473" s="1"/>
      <c r="F473" s="1"/>
      <c r="G473" s="1"/>
      <c r="H473" s="1"/>
      <c r="I473" s="1"/>
      <c r="J473" s="1"/>
      <c r="K473" s="1"/>
      <c r="L473" s="1"/>
      <c r="M473" s="1"/>
      <c r="N473" s="1"/>
      <c r="O473" s="1"/>
      <c r="P473" s="1"/>
      <c r="Q473" s="1"/>
      <c r="R473" s="1"/>
      <c r="S473" s="1"/>
      <c r="T473" s="1"/>
    </row>
    <row r="474" spans="1:20" ht="9.75" customHeight="1">
      <c r="A474" s="1"/>
      <c r="B474" s="1"/>
      <c r="C474" s="1"/>
      <c r="D474" s="1"/>
      <c r="E474" s="1"/>
      <c r="F474" s="1"/>
      <c r="G474" s="1"/>
      <c r="H474" s="1"/>
      <c r="I474" s="1"/>
      <c r="J474" s="1"/>
      <c r="K474" s="1"/>
      <c r="L474" s="1"/>
      <c r="M474" s="1"/>
      <c r="N474" s="1"/>
      <c r="O474" s="1"/>
      <c r="P474" s="1"/>
      <c r="Q474" s="1"/>
      <c r="R474" s="1"/>
      <c r="S474" s="1"/>
      <c r="T474" s="1"/>
    </row>
    <row r="475" spans="1:20" ht="9.75" customHeight="1">
      <c r="A475" s="1"/>
      <c r="B475" s="1"/>
      <c r="C475" s="1"/>
      <c r="D475" s="1"/>
      <c r="E475" s="1"/>
      <c r="F475" s="1"/>
      <c r="G475" s="1"/>
      <c r="H475" s="1"/>
      <c r="I475" s="1"/>
      <c r="J475" s="1"/>
      <c r="K475" s="1"/>
      <c r="L475" s="1"/>
      <c r="M475" s="1"/>
      <c r="N475" s="1"/>
      <c r="O475" s="1"/>
      <c r="P475" s="1"/>
      <c r="Q475" s="1"/>
      <c r="R475" s="1"/>
      <c r="S475" s="1"/>
      <c r="T475" s="1"/>
    </row>
    <row r="476" spans="1:20" ht="9.75" customHeight="1">
      <c r="A476" s="1"/>
      <c r="B476" s="1"/>
      <c r="C476" s="1"/>
      <c r="D476" s="1"/>
      <c r="E476" s="1"/>
      <c r="F476" s="1"/>
      <c r="G476" s="1"/>
      <c r="H476" s="1"/>
      <c r="I476" s="1"/>
      <c r="J476" s="1"/>
      <c r="K476" s="1"/>
      <c r="L476" s="1"/>
      <c r="M476" s="1"/>
      <c r="N476" s="1"/>
      <c r="O476" s="1"/>
      <c r="P476" s="1"/>
      <c r="Q476" s="1"/>
      <c r="R476" s="1"/>
      <c r="S476" s="1"/>
      <c r="T476" s="1"/>
    </row>
    <row r="477" spans="1:20" ht="9.75" customHeight="1">
      <c r="A477" s="1"/>
      <c r="B477" s="1"/>
      <c r="C477" s="1"/>
      <c r="D477" s="1"/>
      <c r="E477" s="1"/>
      <c r="F477" s="1"/>
      <c r="G477" s="1"/>
      <c r="H477" s="1"/>
      <c r="I477" s="1"/>
      <c r="J477" s="1"/>
      <c r="K477" s="1"/>
      <c r="L477" s="1"/>
      <c r="M477" s="1"/>
      <c r="N477" s="1"/>
      <c r="O477" s="1"/>
      <c r="P477" s="1"/>
      <c r="Q477" s="1"/>
      <c r="R477" s="1"/>
      <c r="S477" s="1"/>
      <c r="T477" s="1"/>
    </row>
    <row r="478" spans="1:20" ht="9.75" customHeight="1">
      <c r="A478" s="1"/>
      <c r="B478" s="1"/>
      <c r="C478" s="1"/>
      <c r="D478" s="1"/>
      <c r="E478" s="1"/>
      <c r="F478" s="1"/>
      <c r="G478" s="1"/>
      <c r="H478" s="1"/>
      <c r="I478" s="1"/>
      <c r="J478" s="1"/>
      <c r="K478" s="1"/>
      <c r="L478" s="1"/>
      <c r="M478" s="1"/>
      <c r="N478" s="1"/>
      <c r="O478" s="1"/>
      <c r="P478" s="1"/>
      <c r="Q478" s="1"/>
      <c r="R478" s="1"/>
      <c r="S478" s="1"/>
      <c r="T478" s="1"/>
    </row>
    <row r="479" spans="1:20" ht="9.75" customHeight="1">
      <c r="A479" s="1"/>
      <c r="B479" s="1"/>
      <c r="C479" s="1"/>
      <c r="D479" s="1"/>
      <c r="E479" s="1"/>
      <c r="F479" s="1"/>
      <c r="G479" s="1"/>
      <c r="H479" s="1"/>
      <c r="I479" s="1"/>
      <c r="J479" s="1"/>
      <c r="K479" s="1"/>
      <c r="L479" s="1"/>
      <c r="M479" s="1"/>
      <c r="N479" s="1"/>
      <c r="O479" s="1"/>
      <c r="P479" s="1"/>
      <c r="Q479" s="1"/>
      <c r="R479" s="1"/>
      <c r="S479" s="1"/>
      <c r="T479" s="1"/>
    </row>
    <row r="480" spans="1:20" ht="9.75" customHeight="1">
      <c r="A480" s="1"/>
      <c r="B480" s="1"/>
      <c r="C480" s="1"/>
      <c r="D480" s="1"/>
      <c r="E480" s="1"/>
      <c r="F480" s="1"/>
      <c r="G480" s="1"/>
      <c r="H480" s="1"/>
      <c r="I480" s="1"/>
      <c r="J480" s="1"/>
      <c r="K480" s="1"/>
      <c r="L480" s="1"/>
      <c r="M480" s="1"/>
      <c r="N480" s="1"/>
      <c r="O480" s="1"/>
      <c r="P480" s="1"/>
      <c r="Q480" s="1"/>
      <c r="R480" s="1"/>
      <c r="S480" s="1"/>
      <c r="T480" s="1"/>
    </row>
    <row r="481" spans="1:20" ht="9.75" customHeight="1">
      <c r="A481" s="1"/>
      <c r="B481" s="1"/>
      <c r="C481" s="1"/>
      <c r="D481" s="1"/>
      <c r="E481" s="1"/>
      <c r="F481" s="1"/>
      <c r="G481" s="1"/>
      <c r="H481" s="1"/>
      <c r="I481" s="1"/>
      <c r="J481" s="1"/>
      <c r="K481" s="1"/>
      <c r="L481" s="1"/>
      <c r="M481" s="1"/>
      <c r="N481" s="1"/>
      <c r="O481" s="1"/>
      <c r="P481" s="1"/>
      <c r="Q481" s="1"/>
      <c r="R481" s="1"/>
      <c r="S481" s="1"/>
      <c r="T481" s="1"/>
    </row>
    <row r="482" spans="1:20" ht="9.75" customHeight="1">
      <c r="A482" s="1"/>
      <c r="B482" s="1"/>
      <c r="C482" s="1"/>
      <c r="D482" s="1"/>
      <c r="E482" s="1"/>
      <c r="F482" s="1"/>
      <c r="G482" s="1"/>
      <c r="H482" s="1"/>
      <c r="I482" s="1"/>
      <c r="J482" s="1"/>
      <c r="K482" s="1"/>
      <c r="L482" s="1"/>
      <c r="M482" s="1"/>
      <c r="N482" s="1"/>
      <c r="O482" s="1"/>
      <c r="P482" s="1"/>
      <c r="Q482" s="1"/>
      <c r="R482" s="1"/>
      <c r="S482" s="1"/>
      <c r="T482" s="1"/>
    </row>
    <row r="483" spans="1:20" ht="9.75" customHeight="1">
      <c r="A483" s="1"/>
      <c r="B483" s="1"/>
      <c r="C483" s="1"/>
      <c r="D483" s="1"/>
      <c r="E483" s="1"/>
      <c r="F483" s="1"/>
      <c r="G483" s="1"/>
      <c r="H483" s="1"/>
      <c r="I483" s="1"/>
      <c r="J483" s="1"/>
      <c r="K483" s="1"/>
      <c r="L483" s="1"/>
      <c r="M483" s="1"/>
      <c r="N483" s="1"/>
      <c r="O483" s="1"/>
      <c r="P483" s="1"/>
      <c r="Q483" s="1"/>
      <c r="R483" s="1"/>
      <c r="S483" s="1"/>
      <c r="T483" s="1"/>
    </row>
    <row r="484" spans="1:20" ht="9.75" customHeight="1">
      <c r="A484" s="1"/>
      <c r="B484" s="1"/>
      <c r="C484" s="1"/>
      <c r="D484" s="1"/>
      <c r="E484" s="1"/>
      <c r="F484" s="1"/>
      <c r="G484" s="1"/>
      <c r="H484" s="1"/>
      <c r="I484" s="1"/>
      <c r="J484" s="1"/>
      <c r="K484" s="1"/>
      <c r="L484" s="1"/>
      <c r="M484" s="1"/>
      <c r="N484" s="1"/>
      <c r="O484" s="1"/>
      <c r="P484" s="1"/>
      <c r="Q484" s="1"/>
      <c r="R484" s="1"/>
      <c r="S484" s="1"/>
      <c r="T484" s="1"/>
    </row>
    <row r="485" spans="1:20" ht="9.75" customHeight="1">
      <c r="A485" s="1"/>
      <c r="B485" s="1"/>
      <c r="C485" s="1"/>
      <c r="D485" s="1"/>
      <c r="E485" s="1"/>
      <c r="F485" s="1"/>
      <c r="G485" s="1"/>
      <c r="H485" s="1"/>
      <c r="I485" s="1"/>
      <c r="J485" s="1"/>
      <c r="K485" s="1"/>
      <c r="L485" s="1"/>
      <c r="M485" s="1"/>
      <c r="N485" s="1"/>
      <c r="O485" s="1"/>
      <c r="P485" s="1"/>
      <c r="Q485" s="1"/>
      <c r="R485" s="1"/>
      <c r="S485" s="1"/>
      <c r="T485" s="1"/>
    </row>
    <row r="486" spans="1:20" ht="9.75" customHeight="1">
      <c r="A486" s="1"/>
      <c r="B486" s="1"/>
      <c r="C486" s="1"/>
      <c r="D486" s="1"/>
      <c r="E486" s="1"/>
      <c r="F486" s="1"/>
      <c r="G486" s="1"/>
      <c r="H486" s="1"/>
      <c r="I486" s="1"/>
      <c r="J486" s="1"/>
      <c r="K486" s="1"/>
      <c r="L486" s="1"/>
      <c r="M486" s="1"/>
      <c r="N486" s="1"/>
      <c r="O486" s="1"/>
      <c r="P486" s="1"/>
      <c r="Q486" s="1"/>
      <c r="R486" s="1"/>
      <c r="S486" s="1"/>
      <c r="T486" s="1"/>
    </row>
    <row r="487" spans="1:20" ht="9.75" customHeight="1">
      <c r="A487" s="1"/>
      <c r="B487" s="1"/>
      <c r="C487" s="1"/>
      <c r="D487" s="1"/>
      <c r="E487" s="1"/>
      <c r="F487" s="1"/>
      <c r="G487" s="1"/>
      <c r="H487" s="1"/>
      <c r="I487" s="1"/>
      <c r="J487" s="1"/>
      <c r="K487" s="1"/>
      <c r="L487" s="1"/>
      <c r="M487" s="1"/>
      <c r="N487" s="1"/>
      <c r="O487" s="1"/>
      <c r="P487" s="1"/>
      <c r="Q487" s="1"/>
      <c r="R487" s="1"/>
      <c r="S487" s="1"/>
      <c r="T487" s="1"/>
    </row>
    <row r="488" spans="1:20" ht="9.75" customHeight="1">
      <c r="A488" s="1"/>
      <c r="B488" s="1"/>
      <c r="C488" s="1"/>
      <c r="D488" s="1"/>
      <c r="E488" s="1"/>
      <c r="F488" s="1"/>
      <c r="G488" s="1"/>
      <c r="H488" s="1"/>
      <c r="I488" s="1"/>
      <c r="J488" s="1"/>
      <c r="K488" s="1"/>
      <c r="L488" s="1"/>
      <c r="M488" s="1"/>
      <c r="N488" s="1"/>
      <c r="O488" s="1"/>
      <c r="P488" s="1"/>
      <c r="Q488" s="1"/>
      <c r="R488" s="1"/>
      <c r="S488" s="1"/>
      <c r="T488" s="1"/>
    </row>
    <row r="489" spans="1:20" ht="9.75" customHeight="1">
      <c r="A489" s="1"/>
      <c r="B489" s="1"/>
      <c r="C489" s="1"/>
      <c r="D489" s="1"/>
      <c r="E489" s="1"/>
      <c r="F489" s="1"/>
      <c r="G489" s="1"/>
      <c r="H489" s="1"/>
      <c r="I489" s="1"/>
      <c r="J489" s="1"/>
      <c r="K489" s="1"/>
      <c r="L489" s="1"/>
      <c r="M489" s="1"/>
      <c r="N489" s="1"/>
      <c r="O489" s="1"/>
      <c r="P489" s="1"/>
      <c r="Q489" s="1"/>
      <c r="R489" s="1"/>
      <c r="S489" s="1"/>
      <c r="T489" s="1"/>
    </row>
    <row r="490" spans="1:20" ht="9.75" customHeight="1">
      <c r="A490" s="1"/>
      <c r="B490" s="1"/>
      <c r="C490" s="1"/>
      <c r="D490" s="1"/>
      <c r="E490" s="1"/>
      <c r="F490" s="1"/>
      <c r="G490" s="1"/>
      <c r="H490" s="1"/>
      <c r="I490" s="1"/>
      <c r="J490" s="1"/>
      <c r="K490" s="1"/>
      <c r="L490" s="1"/>
      <c r="M490" s="1"/>
      <c r="N490" s="1"/>
      <c r="O490" s="1"/>
      <c r="P490" s="1"/>
      <c r="Q490" s="1"/>
      <c r="R490" s="1"/>
      <c r="S490" s="1"/>
      <c r="T490" s="1"/>
    </row>
    <row r="491" spans="1:20" ht="9.75" customHeight="1">
      <c r="A491" s="1"/>
      <c r="B491" s="1"/>
      <c r="C491" s="1"/>
      <c r="D491" s="1"/>
      <c r="E491" s="1"/>
      <c r="F491" s="1"/>
      <c r="G491" s="1"/>
      <c r="H491" s="1"/>
      <c r="I491" s="1"/>
      <c r="J491" s="1"/>
      <c r="K491" s="1"/>
      <c r="L491" s="1"/>
      <c r="M491" s="1"/>
      <c r="N491" s="1"/>
      <c r="O491" s="1"/>
      <c r="P491" s="1"/>
      <c r="Q491" s="1"/>
      <c r="R491" s="1"/>
      <c r="S491" s="1"/>
      <c r="T491" s="1"/>
    </row>
    <row r="492" spans="1:20" ht="9.75" customHeight="1">
      <c r="A492" s="1"/>
      <c r="B492" s="1"/>
      <c r="C492" s="1"/>
      <c r="D492" s="1"/>
      <c r="E492" s="1"/>
      <c r="F492" s="1"/>
      <c r="G492" s="1"/>
      <c r="H492" s="1"/>
      <c r="I492" s="1"/>
      <c r="J492" s="1"/>
      <c r="K492" s="1"/>
      <c r="L492" s="1"/>
      <c r="M492" s="1"/>
      <c r="N492" s="1"/>
      <c r="O492" s="1"/>
      <c r="P492" s="1"/>
      <c r="Q492" s="1"/>
      <c r="R492" s="1"/>
      <c r="S492" s="1"/>
      <c r="T492" s="1"/>
    </row>
    <row r="493" spans="1:20" ht="9.75" customHeight="1">
      <c r="A493" s="1"/>
      <c r="B493" s="1"/>
      <c r="C493" s="1"/>
      <c r="D493" s="1"/>
      <c r="E493" s="1"/>
      <c r="F493" s="1"/>
      <c r="G493" s="1"/>
      <c r="H493" s="1"/>
      <c r="I493" s="1"/>
      <c r="J493" s="1"/>
      <c r="K493" s="1"/>
      <c r="L493" s="1"/>
      <c r="M493" s="1"/>
      <c r="N493" s="1"/>
      <c r="O493" s="1"/>
      <c r="P493" s="1"/>
      <c r="Q493" s="1"/>
      <c r="R493" s="1"/>
      <c r="S493" s="1"/>
      <c r="T493" s="1"/>
    </row>
    <row r="494" spans="1:20" ht="9.75" customHeight="1">
      <c r="A494" s="1"/>
      <c r="B494" s="1"/>
      <c r="C494" s="1"/>
      <c r="D494" s="1"/>
      <c r="E494" s="1"/>
      <c r="F494" s="1"/>
      <c r="G494" s="1"/>
      <c r="H494" s="1"/>
      <c r="I494" s="1"/>
      <c r="J494" s="1"/>
      <c r="K494" s="1"/>
      <c r="L494" s="1"/>
      <c r="M494" s="1"/>
      <c r="N494" s="1"/>
      <c r="O494" s="1"/>
      <c r="P494" s="1"/>
      <c r="Q494" s="1"/>
      <c r="R494" s="1"/>
      <c r="S494" s="1"/>
      <c r="T494" s="1"/>
    </row>
    <row r="495" spans="1:20" ht="9.75" customHeight="1">
      <c r="A495" s="1"/>
      <c r="B495" s="1"/>
      <c r="C495" s="1"/>
      <c r="D495" s="1"/>
      <c r="E495" s="1"/>
      <c r="F495" s="1"/>
      <c r="G495" s="1"/>
      <c r="H495" s="1"/>
      <c r="I495" s="1"/>
      <c r="J495" s="1"/>
      <c r="K495" s="1"/>
      <c r="L495" s="1"/>
      <c r="M495" s="1"/>
      <c r="N495" s="1"/>
      <c r="O495" s="1"/>
      <c r="P495" s="1"/>
      <c r="Q495" s="1"/>
      <c r="R495" s="1"/>
      <c r="S495" s="1"/>
      <c r="T495" s="1"/>
    </row>
    <row r="496" spans="1:20" ht="9.75" customHeight="1">
      <c r="A496" s="1"/>
      <c r="B496" s="1"/>
      <c r="C496" s="1"/>
      <c r="D496" s="1"/>
      <c r="E496" s="1"/>
      <c r="F496" s="1"/>
      <c r="G496" s="1"/>
      <c r="H496" s="1"/>
      <c r="I496" s="1"/>
      <c r="J496" s="1"/>
      <c r="K496" s="1"/>
      <c r="L496" s="1"/>
      <c r="M496" s="1"/>
      <c r="N496" s="1"/>
      <c r="O496" s="1"/>
      <c r="P496" s="1"/>
      <c r="Q496" s="1"/>
      <c r="R496" s="1"/>
      <c r="S496" s="1"/>
      <c r="T496" s="1"/>
    </row>
    <row r="497" spans="1:20" ht="9.75" customHeight="1">
      <c r="A497" s="1"/>
      <c r="B497" s="1"/>
      <c r="C497" s="1"/>
      <c r="D497" s="1"/>
      <c r="E497" s="1"/>
      <c r="F497" s="1"/>
      <c r="G497" s="1"/>
      <c r="H497" s="1"/>
      <c r="I497" s="1"/>
      <c r="J497" s="1"/>
      <c r="K497" s="1"/>
      <c r="L497" s="1"/>
      <c r="M497" s="1"/>
      <c r="N497" s="1"/>
      <c r="O497" s="1"/>
      <c r="P497" s="1"/>
      <c r="Q497" s="1"/>
      <c r="R497" s="1"/>
      <c r="S497" s="1"/>
      <c r="T497" s="1"/>
    </row>
    <row r="498" spans="1:20" ht="9.75" customHeight="1">
      <c r="A498" s="1"/>
      <c r="B498" s="1"/>
      <c r="C498" s="1"/>
      <c r="D498" s="1"/>
      <c r="E498" s="1"/>
      <c r="F498" s="1"/>
      <c r="G498" s="1"/>
      <c r="H498" s="1"/>
      <c r="I498" s="1"/>
      <c r="J498" s="1"/>
      <c r="K498" s="1"/>
      <c r="L498" s="1"/>
      <c r="M498" s="1"/>
      <c r="N498" s="1"/>
      <c r="O498" s="1"/>
      <c r="P498" s="1"/>
      <c r="Q498" s="1"/>
      <c r="R498" s="1"/>
      <c r="S498" s="1"/>
      <c r="T498" s="1"/>
    </row>
    <row r="499" spans="1:20" ht="9.75" customHeight="1">
      <c r="A499" s="1"/>
      <c r="B499" s="1"/>
      <c r="C499" s="1"/>
      <c r="D499" s="1"/>
      <c r="E499" s="1"/>
      <c r="F499" s="1"/>
      <c r="G499" s="1"/>
      <c r="H499" s="1"/>
      <c r="I499" s="1"/>
      <c r="J499" s="1"/>
      <c r="K499" s="1"/>
      <c r="L499" s="1"/>
      <c r="M499" s="1"/>
      <c r="N499" s="1"/>
      <c r="O499" s="1"/>
      <c r="P499" s="1"/>
      <c r="Q499" s="1"/>
      <c r="R499" s="1"/>
      <c r="S499" s="1"/>
      <c r="T499" s="1"/>
    </row>
    <row r="500" spans="1:20" ht="9.75" customHeight="1">
      <c r="A500" s="1"/>
      <c r="B500" s="1"/>
      <c r="C500" s="1"/>
      <c r="D500" s="1"/>
      <c r="E500" s="1"/>
      <c r="F500" s="1"/>
      <c r="G500" s="1"/>
      <c r="H500" s="1"/>
      <c r="I500" s="1"/>
      <c r="J500" s="1"/>
      <c r="K500" s="1"/>
      <c r="L500" s="1"/>
      <c r="M500" s="1"/>
      <c r="N500" s="1"/>
      <c r="O500" s="1"/>
      <c r="P500" s="1"/>
      <c r="Q500" s="1"/>
      <c r="R500" s="1"/>
      <c r="S500" s="1"/>
      <c r="T500" s="1"/>
    </row>
    <row r="501" spans="1:20" ht="9.75" customHeight="1">
      <c r="A501" s="1"/>
      <c r="B501" s="1"/>
      <c r="C501" s="1"/>
      <c r="D501" s="1"/>
      <c r="E501" s="1"/>
      <c r="F501" s="1"/>
      <c r="G501" s="1"/>
      <c r="H501" s="1"/>
      <c r="I501" s="1"/>
      <c r="J501" s="1"/>
      <c r="K501" s="1"/>
      <c r="L501" s="1"/>
      <c r="M501" s="1"/>
      <c r="N501" s="1"/>
      <c r="O501" s="1"/>
      <c r="P501" s="1"/>
      <c r="Q501" s="1"/>
      <c r="R501" s="1"/>
      <c r="S501" s="1"/>
      <c r="T501" s="1"/>
    </row>
    <row r="502" spans="1:20" ht="9.75" customHeight="1">
      <c r="A502" s="1"/>
      <c r="B502" s="1"/>
      <c r="C502" s="1"/>
      <c r="D502" s="1"/>
      <c r="E502" s="1"/>
      <c r="F502" s="1"/>
      <c r="G502" s="1"/>
      <c r="H502" s="1"/>
      <c r="I502" s="1"/>
      <c r="J502" s="1"/>
      <c r="K502" s="1"/>
      <c r="L502" s="1"/>
      <c r="M502" s="1"/>
      <c r="N502" s="1"/>
      <c r="O502" s="1"/>
      <c r="P502" s="1"/>
      <c r="Q502" s="1"/>
      <c r="R502" s="1"/>
      <c r="S502" s="1"/>
      <c r="T502" s="1"/>
    </row>
    <row r="503" spans="1:20" ht="9.75" customHeight="1">
      <c r="A503" s="1"/>
      <c r="B503" s="1"/>
      <c r="C503" s="1"/>
      <c r="D503" s="1"/>
      <c r="E503" s="1"/>
      <c r="F503" s="1"/>
      <c r="G503" s="1"/>
      <c r="H503" s="1"/>
      <c r="I503" s="1"/>
      <c r="J503" s="1"/>
      <c r="K503" s="1"/>
      <c r="L503" s="1"/>
      <c r="M503" s="1"/>
      <c r="N503" s="1"/>
      <c r="O503" s="1"/>
      <c r="P503" s="1"/>
      <c r="Q503" s="1"/>
      <c r="R503" s="1"/>
      <c r="S503" s="1"/>
      <c r="T503" s="1"/>
    </row>
    <row r="504" spans="1:20" ht="9.75" customHeight="1">
      <c r="A504" s="1"/>
      <c r="B504" s="1"/>
      <c r="C504" s="1"/>
      <c r="D504" s="1"/>
      <c r="E504" s="1"/>
      <c r="F504" s="1"/>
      <c r="G504" s="1"/>
      <c r="H504" s="1"/>
      <c r="I504" s="1"/>
      <c r="J504" s="1"/>
      <c r="K504" s="1"/>
      <c r="L504" s="1"/>
      <c r="M504" s="1"/>
      <c r="N504" s="1"/>
      <c r="O504" s="1"/>
      <c r="P504" s="1"/>
      <c r="Q504" s="1"/>
      <c r="R504" s="1"/>
      <c r="S504" s="1"/>
      <c r="T504" s="1"/>
    </row>
    <row r="505" spans="1:20" ht="9.75" customHeight="1">
      <c r="A505" s="1"/>
      <c r="B505" s="1"/>
      <c r="C505" s="1"/>
      <c r="D505" s="1"/>
      <c r="E505" s="1"/>
      <c r="F505" s="1"/>
      <c r="G505" s="1"/>
      <c r="H505" s="1"/>
      <c r="I505" s="1"/>
      <c r="J505" s="1"/>
      <c r="K505" s="1"/>
      <c r="L505" s="1"/>
      <c r="M505" s="1"/>
      <c r="N505" s="1"/>
      <c r="O505" s="1"/>
      <c r="P505" s="1"/>
      <c r="Q505" s="1"/>
      <c r="R505" s="1"/>
      <c r="S505" s="1"/>
      <c r="T505" s="1"/>
    </row>
    <row r="506" spans="1:20" ht="9.75" customHeight="1">
      <c r="A506" s="1"/>
      <c r="B506" s="1"/>
      <c r="C506" s="1"/>
      <c r="D506" s="1"/>
      <c r="E506" s="1"/>
      <c r="F506" s="1"/>
      <c r="G506" s="1"/>
      <c r="H506" s="1"/>
      <c r="I506" s="1"/>
      <c r="J506" s="1"/>
      <c r="K506" s="1"/>
      <c r="L506" s="1"/>
      <c r="M506" s="1"/>
      <c r="N506" s="1"/>
      <c r="O506" s="1"/>
      <c r="P506" s="1"/>
      <c r="Q506" s="1"/>
      <c r="R506" s="1"/>
      <c r="S506" s="1"/>
      <c r="T506" s="1"/>
    </row>
    <row r="507" spans="1:20" ht="9.75" customHeight="1">
      <c r="A507" s="1"/>
      <c r="B507" s="1"/>
      <c r="C507" s="1"/>
      <c r="D507" s="1"/>
      <c r="E507" s="1"/>
      <c r="F507" s="1"/>
      <c r="G507" s="1"/>
      <c r="H507" s="1"/>
      <c r="I507" s="1"/>
      <c r="J507" s="1"/>
      <c r="K507" s="1"/>
      <c r="L507" s="1"/>
      <c r="M507" s="1"/>
      <c r="N507" s="1"/>
      <c r="O507" s="1"/>
      <c r="P507" s="1"/>
      <c r="Q507" s="1"/>
      <c r="R507" s="1"/>
      <c r="S507" s="1"/>
      <c r="T507" s="1"/>
    </row>
    <row r="508" spans="1:20" ht="9.75" customHeight="1">
      <c r="A508" s="1"/>
      <c r="B508" s="1"/>
      <c r="C508" s="1"/>
      <c r="D508" s="1"/>
      <c r="E508" s="1"/>
      <c r="F508" s="1"/>
      <c r="G508" s="1"/>
      <c r="H508" s="1"/>
      <c r="I508" s="1"/>
      <c r="J508" s="1"/>
      <c r="K508" s="1"/>
      <c r="L508" s="1"/>
      <c r="M508" s="1"/>
      <c r="N508" s="1"/>
      <c r="O508" s="1"/>
      <c r="P508" s="1"/>
      <c r="Q508" s="1"/>
      <c r="R508" s="1"/>
      <c r="S508" s="1"/>
      <c r="T508" s="1"/>
    </row>
    <row r="509" spans="1:20" ht="9.75" customHeight="1">
      <c r="A509" s="1"/>
      <c r="B509" s="1"/>
      <c r="C509" s="1"/>
      <c r="D509" s="1"/>
      <c r="E509" s="1"/>
      <c r="F509" s="1"/>
      <c r="G509" s="1"/>
      <c r="H509" s="1"/>
      <c r="I509" s="1"/>
      <c r="J509" s="1"/>
      <c r="K509" s="1"/>
      <c r="L509" s="1"/>
      <c r="M509" s="1"/>
      <c r="N509" s="1"/>
      <c r="O509" s="1"/>
      <c r="P509" s="1"/>
      <c r="Q509" s="1"/>
      <c r="R509" s="1"/>
      <c r="S509" s="1"/>
      <c r="T509" s="1"/>
    </row>
    <row r="510" spans="1:20" ht="9.75" customHeight="1">
      <c r="A510" s="1"/>
      <c r="B510" s="1"/>
      <c r="C510" s="1"/>
      <c r="D510" s="1"/>
      <c r="E510" s="1"/>
      <c r="F510" s="1"/>
      <c r="G510" s="1"/>
      <c r="H510" s="1"/>
      <c r="I510" s="1"/>
      <c r="J510" s="1"/>
      <c r="K510" s="1"/>
      <c r="L510" s="1"/>
      <c r="M510" s="1"/>
      <c r="N510" s="1"/>
      <c r="O510" s="1"/>
      <c r="P510" s="1"/>
      <c r="Q510" s="1"/>
      <c r="R510" s="1"/>
      <c r="S510" s="1"/>
      <c r="T510" s="1"/>
    </row>
    <row r="511" spans="1:20" ht="9.75" customHeight="1">
      <c r="A511" s="1"/>
      <c r="B511" s="1"/>
      <c r="C511" s="1"/>
      <c r="D511" s="1"/>
      <c r="E511" s="1"/>
      <c r="F511" s="1"/>
      <c r="G511" s="1"/>
      <c r="H511" s="1"/>
      <c r="I511" s="1"/>
      <c r="J511" s="1"/>
      <c r="K511" s="1"/>
      <c r="L511" s="1"/>
      <c r="M511" s="1"/>
      <c r="N511" s="1"/>
      <c r="O511" s="1"/>
      <c r="P511" s="1"/>
      <c r="Q511" s="1"/>
      <c r="R511" s="1"/>
      <c r="S511" s="1"/>
      <c r="T511" s="1"/>
    </row>
    <row r="512" spans="1:20" ht="9.75" customHeight="1">
      <c r="A512" s="1"/>
      <c r="B512" s="1"/>
      <c r="C512" s="1"/>
      <c r="D512" s="1"/>
      <c r="E512" s="1"/>
      <c r="F512" s="1"/>
      <c r="G512" s="1"/>
      <c r="H512" s="1"/>
      <c r="I512" s="1"/>
      <c r="J512" s="1"/>
      <c r="K512" s="1"/>
      <c r="L512" s="1"/>
      <c r="M512" s="1"/>
      <c r="N512" s="1"/>
      <c r="O512" s="1"/>
      <c r="P512" s="1"/>
      <c r="Q512" s="1"/>
      <c r="R512" s="1"/>
      <c r="S512" s="1"/>
      <c r="T512" s="1"/>
    </row>
    <row r="513" spans="1:20" ht="9.75" customHeight="1">
      <c r="A513" s="1"/>
      <c r="B513" s="1"/>
      <c r="C513" s="1"/>
      <c r="D513" s="1"/>
      <c r="E513" s="1"/>
      <c r="F513" s="1"/>
      <c r="G513" s="1"/>
      <c r="H513" s="1"/>
      <c r="I513" s="1"/>
      <c r="J513" s="1"/>
      <c r="K513" s="1"/>
      <c r="L513" s="1"/>
      <c r="M513" s="1"/>
      <c r="N513" s="1"/>
      <c r="O513" s="1"/>
      <c r="P513" s="1"/>
      <c r="Q513" s="1"/>
      <c r="R513" s="1"/>
      <c r="S513" s="1"/>
      <c r="T513" s="1"/>
    </row>
    <row r="514" spans="1:20" ht="9.75" customHeight="1">
      <c r="A514" s="1"/>
      <c r="B514" s="1"/>
      <c r="C514" s="1"/>
      <c r="D514" s="1"/>
      <c r="E514" s="1"/>
      <c r="F514" s="1"/>
      <c r="G514" s="1"/>
      <c r="H514" s="1"/>
      <c r="I514" s="1"/>
      <c r="J514" s="1"/>
      <c r="K514" s="1"/>
      <c r="L514" s="1"/>
      <c r="M514" s="1"/>
      <c r="N514" s="1"/>
      <c r="O514" s="1"/>
      <c r="P514" s="1"/>
      <c r="Q514" s="1"/>
      <c r="R514" s="1"/>
      <c r="S514" s="1"/>
      <c r="T514" s="1"/>
    </row>
    <row r="515" spans="1:20" ht="9.75" customHeight="1">
      <c r="A515" s="1"/>
      <c r="B515" s="1"/>
      <c r="C515" s="1"/>
      <c r="D515" s="1"/>
      <c r="E515" s="1"/>
      <c r="F515" s="1"/>
      <c r="G515" s="1"/>
      <c r="H515" s="1"/>
      <c r="I515" s="1"/>
      <c r="J515" s="1"/>
      <c r="K515" s="1"/>
      <c r="L515" s="1"/>
      <c r="M515" s="1"/>
      <c r="N515" s="1"/>
      <c r="O515" s="1"/>
      <c r="P515" s="1"/>
      <c r="Q515" s="1"/>
      <c r="R515" s="1"/>
      <c r="S515" s="1"/>
      <c r="T515" s="1"/>
    </row>
    <row r="516" spans="1:20" ht="9.75" customHeight="1">
      <c r="A516" s="1"/>
      <c r="B516" s="1"/>
      <c r="C516" s="1"/>
      <c r="D516" s="1"/>
      <c r="E516" s="1"/>
      <c r="F516" s="1"/>
      <c r="G516" s="1"/>
      <c r="H516" s="1"/>
      <c r="I516" s="1"/>
      <c r="J516" s="1"/>
      <c r="K516" s="1"/>
      <c r="L516" s="1"/>
      <c r="M516" s="1"/>
      <c r="N516" s="1"/>
      <c r="O516" s="1"/>
      <c r="P516" s="1"/>
      <c r="Q516" s="1"/>
      <c r="R516" s="1"/>
      <c r="S516" s="1"/>
      <c r="T516" s="1"/>
    </row>
    <row r="517" spans="1:20" ht="9.75" customHeight="1">
      <c r="A517" s="1"/>
      <c r="B517" s="1"/>
      <c r="C517" s="1"/>
      <c r="D517" s="1"/>
      <c r="E517" s="1"/>
      <c r="F517" s="1"/>
      <c r="G517" s="1"/>
      <c r="H517" s="1"/>
      <c r="I517" s="1"/>
      <c r="J517" s="1"/>
      <c r="K517" s="1"/>
      <c r="L517" s="1"/>
      <c r="M517" s="1"/>
      <c r="N517" s="1"/>
      <c r="O517" s="1"/>
      <c r="P517" s="1"/>
      <c r="Q517" s="1"/>
      <c r="R517" s="1"/>
      <c r="S517" s="1"/>
      <c r="T517" s="1"/>
    </row>
    <row r="518" spans="1:20" ht="9.75" customHeight="1">
      <c r="A518" s="1"/>
      <c r="B518" s="1"/>
      <c r="C518" s="1"/>
      <c r="D518" s="1"/>
      <c r="E518" s="1"/>
      <c r="F518" s="1"/>
      <c r="G518" s="1"/>
      <c r="H518" s="1"/>
      <c r="I518" s="1"/>
      <c r="J518" s="1"/>
      <c r="K518" s="1"/>
      <c r="L518" s="1"/>
      <c r="M518" s="1"/>
      <c r="N518" s="1"/>
      <c r="O518" s="1"/>
      <c r="P518" s="1"/>
      <c r="Q518" s="1"/>
      <c r="R518" s="1"/>
      <c r="S518" s="1"/>
      <c r="T518" s="1"/>
    </row>
    <row r="519" spans="1:20" ht="9.75" customHeight="1">
      <c r="A519" s="1"/>
      <c r="B519" s="1"/>
      <c r="C519" s="1"/>
      <c r="D519" s="1"/>
      <c r="E519" s="1"/>
      <c r="F519" s="1"/>
      <c r="G519" s="1"/>
      <c r="H519" s="1"/>
      <c r="I519" s="1"/>
      <c r="J519" s="1"/>
      <c r="K519" s="1"/>
      <c r="L519" s="1"/>
      <c r="M519" s="1"/>
      <c r="N519" s="1"/>
      <c r="O519" s="1"/>
      <c r="P519" s="1"/>
      <c r="Q519" s="1"/>
      <c r="R519" s="1"/>
      <c r="S519" s="1"/>
      <c r="T519" s="1"/>
    </row>
    <row r="520" spans="1:20" ht="9.75" customHeight="1">
      <c r="A520" s="1"/>
      <c r="B520" s="1"/>
      <c r="C520" s="1"/>
      <c r="D520" s="1"/>
      <c r="E520" s="1"/>
      <c r="F520" s="1"/>
      <c r="G520" s="1"/>
      <c r="H520" s="1"/>
      <c r="I520" s="1"/>
      <c r="J520" s="1"/>
      <c r="K520" s="1"/>
      <c r="L520" s="1"/>
      <c r="M520" s="1"/>
      <c r="N520" s="1"/>
      <c r="O520" s="1"/>
      <c r="P520" s="1"/>
      <c r="Q520" s="1"/>
      <c r="R520" s="1"/>
      <c r="S520" s="1"/>
      <c r="T520" s="1"/>
    </row>
    <row r="521" spans="1:20" ht="9.75" customHeight="1">
      <c r="A521" s="1"/>
      <c r="B521" s="1"/>
      <c r="C521" s="1"/>
      <c r="D521" s="1"/>
      <c r="E521" s="1"/>
      <c r="F521" s="1"/>
      <c r="G521" s="1"/>
      <c r="H521" s="1"/>
      <c r="I521" s="1"/>
      <c r="J521" s="1"/>
      <c r="K521" s="1"/>
      <c r="L521" s="1"/>
      <c r="M521" s="1"/>
      <c r="N521" s="1"/>
      <c r="O521" s="1"/>
      <c r="P521" s="1"/>
      <c r="Q521" s="1"/>
      <c r="R521" s="1"/>
      <c r="S521" s="1"/>
      <c r="T521" s="1"/>
    </row>
    <row r="522" spans="1:20" ht="9.75" customHeight="1">
      <c r="A522" s="1"/>
      <c r="B522" s="1"/>
      <c r="C522" s="1"/>
      <c r="D522" s="1"/>
      <c r="E522" s="1"/>
      <c r="F522" s="1"/>
      <c r="G522" s="1"/>
      <c r="H522" s="1"/>
      <c r="I522" s="1"/>
      <c r="J522" s="1"/>
      <c r="K522" s="1"/>
      <c r="L522" s="1"/>
      <c r="M522" s="1"/>
      <c r="N522" s="1"/>
      <c r="O522" s="1"/>
      <c r="P522" s="1"/>
      <c r="Q522" s="1"/>
      <c r="R522" s="1"/>
      <c r="S522" s="1"/>
      <c r="T522" s="1"/>
    </row>
    <row r="523" spans="1:20" ht="9.75" customHeight="1">
      <c r="A523" s="1"/>
      <c r="B523" s="1"/>
      <c r="C523" s="1"/>
      <c r="D523" s="1"/>
      <c r="E523" s="1"/>
      <c r="F523" s="1"/>
      <c r="G523" s="1"/>
      <c r="H523" s="1"/>
      <c r="I523" s="1"/>
      <c r="J523" s="1"/>
      <c r="K523" s="1"/>
      <c r="L523" s="1"/>
      <c r="M523" s="1"/>
      <c r="N523" s="1"/>
      <c r="O523" s="1"/>
      <c r="P523" s="1"/>
      <c r="Q523" s="1"/>
      <c r="R523" s="1"/>
      <c r="S523" s="1"/>
      <c r="T523" s="1"/>
    </row>
    <row r="524" spans="1:20" ht="9.75" customHeight="1">
      <c r="A524" s="1"/>
      <c r="B524" s="1"/>
      <c r="C524" s="1"/>
      <c r="D524" s="1"/>
      <c r="E524" s="1"/>
      <c r="F524" s="1"/>
      <c r="G524" s="1"/>
      <c r="H524" s="1"/>
      <c r="I524" s="1"/>
      <c r="J524" s="1"/>
      <c r="K524" s="1"/>
      <c r="L524" s="1"/>
      <c r="M524" s="1"/>
      <c r="N524" s="1"/>
      <c r="O524" s="1"/>
      <c r="P524" s="1"/>
      <c r="Q524" s="1"/>
      <c r="R524" s="1"/>
      <c r="S524" s="1"/>
      <c r="T524" s="1"/>
    </row>
    <row r="525" spans="1:20" ht="9.75" customHeight="1">
      <c r="A525" s="1"/>
      <c r="B525" s="1"/>
      <c r="C525" s="1"/>
      <c r="D525" s="1"/>
      <c r="E525" s="1"/>
      <c r="F525" s="1"/>
      <c r="G525" s="1"/>
      <c r="H525" s="1"/>
      <c r="I525" s="1"/>
      <c r="J525" s="1"/>
      <c r="K525" s="1"/>
      <c r="L525" s="1"/>
      <c r="M525" s="1"/>
      <c r="N525" s="1"/>
      <c r="O525" s="1"/>
      <c r="P525" s="1"/>
      <c r="Q525" s="1"/>
      <c r="R525" s="1"/>
      <c r="S525" s="1"/>
      <c r="T525" s="1"/>
    </row>
    <row r="526" spans="1:20" ht="9.75" customHeight="1">
      <c r="A526" s="1"/>
      <c r="B526" s="1"/>
      <c r="C526" s="1"/>
      <c r="D526" s="1"/>
      <c r="E526" s="1"/>
      <c r="F526" s="1"/>
      <c r="G526" s="1"/>
      <c r="H526" s="1"/>
      <c r="I526" s="1"/>
      <c r="J526" s="1"/>
      <c r="K526" s="1"/>
      <c r="L526" s="1"/>
      <c r="M526" s="1"/>
      <c r="N526" s="1"/>
      <c r="O526" s="1"/>
      <c r="P526" s="1"/>
      <c r="Q526" s="1"/>
      <c r="R526" s="1"/>
      <c r="S526" s="1"/>
      <c r="T526" s="1"/>
    </row>
    <row r="527" spans="1:20" ht="9.75" customHeight="1">
      <c r="A527" s="1"/>
      <c r="B527" s="1"/>
      <c r="C527" s="1"/>
      <c r="D527" s="1"/>
      <c r="E527" s="1"/>
      <c r="F527" s="1"/>
      <c r="G527" s="1"/>
      <c r="H527" s="1"/>
      <c r="I527" s="1"/>
      <c r="J527" s="1"/>
      <c r="K527" s="1"/>
      <c r="L527" s="1"/>
      <c r="M527" s="1"/>
      <c r="N527" s="1"/>
      <c r="O527" s="1"/>
      <c r="P527" s="1"/>
      <c r="Q527" s="1"/>
      <c r="R527" s="1"/>
      <c r="S527" s="1"/>
      <c r="T527" s="1"/>
    </row>
    <row r="528" spans="1:20" ht="9.75" customHeight="1">
      <c r="A528" s="1"/>
      <c r="B528" s="1"/>
      <c r="C528" s="1"/>
      <c r="D528" s="1"/>
      <c r="E528" s="1"/>
      <c r="F528" s="1"/>
      <c r="G528" s="1"/>
      <c r="H528" s="1"/>
      <c r="I528" s="1"/>
      <c r="J528" s="1"/>
      <c r="K528" s="1"/>
      <c r="L528" s="1"/>
      <c r="M528" s="1"/>
      <c r="N528" s="1"/>
      <c r="O528" s="1"/>
      <c r="P528" s="1"/>
      <c r="Q528" s="1"/>
      <c r="R528" s="1"/>
      <c r="S528" s="1"/>
      <c r="T528" s="1"/>
    </row>
    <row r="529" spans="1:20" ht="9.75" customHeight="1">
      <c r="A529" s="1"/>
      <c r="B529" s="1"/>
      <c r="C529" s="1"/>
      <c r="D529" s="1"/>
      <c r="E529" s="1"/>
      <c r="F529" s="1"/>
      <c r="G529" s="1"/>
      <c r="H529" s="1"/>
      <c r="I529" s="1"/>
      <c r="J529" s="1"/>
      <c r="K529" s="1"/>
      <c r="L529" s="1"/>
      <c r="M529" s="1"/>
      <c r="N529" s="1"/>
      <c r="O529" s="1"/>
      <c r="P529" s="1"/>
      <c r="Q529" s="1"/>
      <c r="R529" s="1"/>
      <c r="S529" s="1"/>
      <c r="T529" s="1"/>
    </row>
    <row r="530" spans="1:20" ht="9.75" customHeight="1">
      <c r="A530" s="1"/>
      <c r="B530" s="1"/>
      <c r="C530" s="1"/>
      <c r="D530" s="1"/>
      <c r="E530" s="1"/>
      <c r="F530" s="1"/>
      <c r="G530" s="1"/>
      <c r="H530" s="1"/>
      <c r="I530" s="1"/>
      <c r="J530" s="1"/>
      <c r="K530" s="1"/>
      <c r="L530" s="1"/>
      <c r="M530" s="1"/>
      <c r="N530" s="1"/>
      <c r="O530" s="1"/>
      <c r="P530" s="1"/>
      <c r="Q530" s="1"/>
      <c r="R530" s="1"/>
      <c r="S530" s="1"/>
      <c r="T530" s="1"/>
    </row>
    <row r="531" spans="1:20" ht="9.75" customHeight="1">
      <c r="A531" s="1"/>
      <c r="B531" s="1"/>
      <c r="C531" s="1"/>
      <c r="D531" s="1"/>
      <c r="E531" s="1"/>
      <c r="F531" s="1"/>
      <c r="G531" s="1"/>
      <c r="H531" s="1"/>
      <c r="I531" s="1"/>
      <c r="J531" s="1"/>
      <c r="K531" s="1"/>
      <c r="L531" s="1"/>
      <c r="M531" s="1"/>
      <c r="N531" s="1"/>
      <c r="O531" s="1"/>
      <c r="P531" s="1"/>
      <c r="Q531" s="1"/>
      <c r="R531" s="1"/>
      <c r="S531" s="1"/>
      <c r="T531" s="1"/>
    </row>
    <row r="532" spans="1:20" ht="9.75" customHeight="1">
      <c r="A532" s="1"/>
      <c r="B532" s="1"/>
      <c r="C532" s="1"/>
      <c r="D532" s="1"/>
      <c r="E532" s="1"/>
      <c r="F532" s="1"/>
      <c r="G532" s="1"/>
      <c r="H532" s="1"/>
      <c r="I532" s="1"/>
      <c r="J532" s="1"/>
      <c r="K532" s="1"/>
      <c r="L532" s="1"/>
      <c r="M532" s="1"/>
      <c r="N532" s="1"/>
      <c r="O532" s="1"/>
      <c r="P532" s="1"/>
      <c r="Q532" s="1"/>
      <c r="R532" s="1"/>
      <c r="S532" s="1"/>
      <c r="T532" s="1"/>
    </row>
    <row r="533" spans="1:20" ht="9.75" customHeight="1">
      <c r="A533" s="1"/>
      <c r="B533" s="1"/>
      <c r="C533" s="1"/>
      <c r="D533" s="1"/>
      <c r="E533" s="1"/>
      <c r="F533" s="1"/>
      <c r="G533" s="1"/>
      <c r="H533" s="1"/>
      <c r="I533" s="1"/>
      <c r="J533" s="1"/>
      <c r="K533" s="1"/>
      <c r="L533" s="1"/>
      <c r="M533" s="1"/>
      <c r="N533" s="1"/>
      <c r="O533" s="1"/>
      <c r="P533" s="1"/>
      <c r="Q533" s="1"/>
      <c r="R533" s="1"/>
      <c r="S533" s="1"/>
      <c r="T533" s="1"/>
    </row>
    <row r="534" spans="1:20" ht="9.75" customHeight="1">
      <c r="A534" s="1"/>
      <c r="B534" s="1"/>
      <c r="C534" s="1"/>
      <c r="D534" s="1"/>
      <c r="E534" s="1"/>
      <c r="F534" s="1"/>
      <c r="G534" s="1"/>
      <c r="H534" s="1"/>
      <c r="I534" s="1"/>
      <c r="J534" s="1"/>
      <c r="K534" s="1"/>
      <c r="L534" s="1"/>
      <c r="M534" s="1"/>
      <c r="N534" s="1"/>
      <c r="O534" s="1"/>
      <c r="P534" s="1"/>
      <c r="Q534" s="1"/>
      <c r="R534" s="1"/>
      <c r="S534" s="1"/>
      <c r="T534" s="1"/>
    </row>
    <row r="535" spans="1:20" ht="9.75" customHeight="1">
      <c r="A535" s="1"/>
      <c r="B535" s="1"/>
      <c r="C535" s="1"/>
      <c r="D535" s="1"/>
      <c r="E535" s="1"/>
      <c r="F535" s="1"/>
      <c r="G535" s="1"/>
      <c r="H535" s="1"/>
      <c r="I535" s="1"/>
      <c r="J535" s="1"/>
      <c r="K535" s="1"/>
      <c r="L535" s="1"/>
      <c r="M535" s="1"/>
      <c r="N535" s="1"/>
      <c r="O535" s="1"/>
      <c r="P535" s="1"/>
      <c r="Q535" s="1"/>
      <c r="R535" s="1"/>
      <c r="S535" s="1"/>
      <c r="T535" s="1"/>
    </row>
    <row r="536" spans="1:20" ht="9.75" customHeight="1">
      <c r="A536" s="1"/>
      <c r="B536" s="1"/>
      <c r="C536" s="1"/>
      <c r="D536" s="1"/>
      <c r="E536" s="1"/>
      <c r="F536" s="1"/>
      <c r="G536" s="1"/>
      <c r="H536" s="1"/>
      <c r="I536" s="1"/>
      <c r="J536" s="1"/>
      <c r="K536" s="1"/>
      <c r="L536" s="1"/>
      <c r="M536" s="1"/>
      <c r="N536" s="1"/>
      <c r="O536" s="1"/>
      <c r="P536" s="1"/>
      <c r="Q536" s="1"/>
      <c r="R536" s="1"/>
      <c r="S536" s="1"/>
      <c r="T536" s="1"/>
    </row>
    <row r="537" spans="1:20" ht="9.75" customHeight="1">
      <c r="A537" s="1"/>
      <c r="B537" s="1"/>
      <c r="C537" s="1"/>
      <c r="D537" s="1"/>
      <c r="E537" s="1"/>
      <c r="F537" s="1"/>
      <c r="G537" s="1"/>
      <c r="H537" s="1"/>
      <c r="I537" s="1"/>
      <c r="J537" s="1"/>
      <c r="K537" s="1"/>
      <c r="L537" s="1"/>
      <c r="M537" s="1"/>
      <c r="N537" s="1"/>
      <c r="O537" s="1"/>
      <c r="P537" s="1"/>
      <c r="Q537" s="1"/>
      <c r="R537" s="1"/>
      <c r="S537" s="1"/>
      <c r="T537" s="1"/>
    </row>
    <row r="538" spans="1:20" ht="9.75" customHeight="1">
      <c r="A538" s="1"/>
      <c r="B538" s="1"/>
      <c r="C538" s="1"/>
      <c r="D538" s="1"/>
      <c r="E538" s="1"/>
      <c r="F538" s="1"/>
      <c r="G538" s="1"/>
      <c r="H538" s="1"/>
      <c r="I538" s="1"/>
      <c r="J538" s="1"/>
      <c r="K538" s="1"/>
      <c r="L538" s="1"/>
      <c r="M538" s="1"/>
      <c r="N538" s="1"/>
      <c r="O538" s="1"/>
      <c r="P538" s="1"/>
      <c r="Q538" s="1"/>
      <c r="R538" s="1"/>
      <c r="S538" s="1"/>
      <c r="T538" s="1"/>
    </row>
    <row r="539" spans="1:20" ht="9.75" customHeight="1">
      <c r="A539" s="1"/>
      <c r="B539" s="1"/>
      <c r="C539" s="1"/>
      <c r="D539" s="1"/>
      <c r="E539" s="1"/>
      <c r="F539" s="1"/>
      <c r="G539" s="1"/>
      <c r="H539" s="1"/>
      <c r="I539" s="1"/>
      <c r="J539" s="1"/>
      <c r="K539" s="1"/>
      <c r="L539" s="1"/>
      <c r="M539" s="1"/>
      <c r="N539" s="1"/>
      <c r="O539" s="1"/>
      <c r="P539" s="1"/>
      <c r="Q539" s="1"/>
      <c r="R539" s="1"/>
      <c r="S539" s="1"/>
      <c r="T539" s="1"/>
    </row>
    <row r="540" spans="1:20" ht="9.75" customHeight="1">
      <c r="A540" s="1"/>
      <c r="B540" s="1"/>
      <c r="C540" s="1"/>
      <c r="D540" s="1"/>
      <c r="E540" s="1"/>
      <c r="F540" s="1"/>
      <c r="G540" s="1"/>
      <c r="H540" s="1"/>
      <c r="I540" s="1"/>
      <c r="J540" s="1"/>
      <c r="K540" s="1"/>
      <c r="L540" s="1"/>
      <c r="M540" s="1"/>
      <c r="N540" s="1"/>
      <c r="O540" s="1"/>
      <c r="P540" s="1"/>
      <c r="Q540" s="1"/>
      <c r="R540" s="1"/>
      <c r="S540" s="1"/>
      <c r="T540" s="1"/>
    </row>
    <row r="541" spans="1:20" ht="9.75" customHeight="1">
      <c r="A541" s="1"/>
      <c r="B541" s="1"/>
      <c r="C541" s="1"/>
      <c r="D541" s="1"/>
      <c r="E541" s="1"/>
      <c r="F541" s="1"/>
      <c r="G541" s="1"/>
      <c r="H541" s="1"/>
      <c r="I541" s="1"/>
      <c r="J541" s="1"/>
      <c r="K541" s="1"/>
      <c r="L541" s="1"/>
      <c r="M541" s="1"/>
      <c r="N541" s="1"/>
      <c r="O541" s="1"/>
      <c r="P541" s="1"/>
      <c r="Q541" s="1"/>
      <c r="R541" s="1"/>
      <c r="S541" s="1"/>
      <c r="T541" s="1"/>
    </row>
    <row r="542" spans="1:20" ht="9.75" customHeight="1">
      <c r="A542" s="1"/>
      <c r="B542" s="1"/>
      <c r="C542" s="1"/>
      <c r="D542" s="1"/>
      <c r="E542" s="1"/>
      <c r="F542" s="1"/>
      <c r="G542" s="1"/>
      <c r="H542" s="1"/>
      <c r="I542" s="1"/>
      <c r="J542" s="1"/>
      <c r="K542" s="1"/>
      <c r="L542" s="1"/>
      <c r="M542" s="1"/>
      <c r="N542" s="1"/>
      <c r="O542" s="1"/>
      <c r="P542" s="1"/>
      <c r="Q542" s="1"/>
      <c r="R542" s="1"/>
      <c r="S542" s="1"/>
      <c r="T542" s="1"/>
    </row>
    <row r="543" spans="1:20" ht="9.75" customHeight="1">
      <c r="A543" s="1"/>
      <c r="B543" s="1"/>
      <c r="C543" s="1"/>
      <c r="D543" s="1"/>
      <c r="E543" s="1"/>
      <c r="F543" s="1"/>
      <c r="G543" s="1"/>
      <c r="H543" s="1"/>
      <c r="I543" s="1"/>
      <c r="J543" s="1"/>
      <c r="K543" s="1"/>
      <c r="L543" s="1"/>
      <c r="M543" s="1"/>
      <c r="N543" s="1"/>
      <c r="O543" s="1"/>
      <c r="P543" s="1"/>
      <c r="Q543" s="1"/>
      <c r="R543" s="1"/>
      <c r="S543" s="1"/>
      <c r="T543" s="1"/>
    </row>
    <row r="544" spans="1:20" ht="9.75" customHeight="1">
      <c r="A544" s="1"/>
      <c r="B544" s="1"/>
      <c r="C544" s="1"/>
      <c r="D544" s="1"/>
      <c r="E544" s="1"/>
      <c r="F544" s="1"/>
      <c r="G544" s="1"/>
      <c r="H544" s="1"/>
      <c r="I544" s="1"/>
      <c r="J544" s="1"/>
      <c r="K544" s="1"/>
      <c r="L544" s="1"/>
      <c r="M544" s="1"/>
      <c r="N544" s="1"/>
      <c r="O544" s="1"/>
      <c r="P544" s="1"/>
      <c r="Q544" s="1"/>
      <c r="R544" s="1"/>
      <c r="S544" s="1"/>
      <c r="T544" s="1"/>
    </row>
    <row r="545" spans="1:20" ht="9.75" customHeight="1">
      <c r="A545" s="1"/>
      <c r="B545" s="1"/>
      <c r="C545" s="1"/>
      <c r="D545" s="1"/>
      <c r="E545" s="1"/>
      <c r="F545" s="1"/>
      <c r="G545" s="1"/>
      <c r="H545" s="1"/>
      <c r="I545" s="1"/>
      <c r="J545" s="1"/>
      <c r="K545" s="1"/>
      <c r="L545" s="1"/>
      <c r="M545" s="1"/>
      <c r="N545" s="1"/>
      <c r="O545" s="1"/>
      <c r="P545" s="1"/>
      <c r="Q545" s="1"/>
      <c r="R545" s="1"/>
      <c r="S545" s="1"/>
      <c r="T545" s="1"/>
    </row>
    <row r="546" spans="1:20" ht="9.75" customHeight="1">
      <c r="A546" s="1"/>
      <c r="B546" s="1"/>
      <c r="C546" s="1"/>
      <c r="D546" s="1"/>
      <c r="E546" s="1"/>
      <c r="F546" s="1"/>
      <c r="G546" s="1"/>
      <c r="H546" s="1"/>
      <c r="I546" s="1"/>
      <c r="J546" s="1"/>
      <c r="K546" s="1"/>
      <c r="L546" s="1"/>
      <c r="M546" s="1"/>
      <c r="N546" s="1"/>
      <c r="O546" s="1"/>
      <c r="P546" s="1"/>
      <c r="Q546" s="1"/>
      <c r="R546" s="1"/>
      <c r="S546" s="1"/>
      <c r="T546" s="1"/>
    </row>
    <row r="547" spans="1:20" ht="9.75" customHeight="1">
      <c r="A547" s="1"/>
      <c r="B547" s="1"/>
      <c r="C547" s="1"/>
      <c r="D547" s="1"/>
      <c r="E547" s="1"/>
      <c r="F547" s="1"/>
      <c r="G547" s="1"/>
      <c r="H547" s="1"/>
      <c r="I547" s="1"/>
      <c r="J547" s="1"/>
      <c r="K547" s="1"/>
      <c r="L547" s="1"/>
      <c r="M547" s="1"/>
      <c r="N547" s="1"/>
      <c r="O547" s="1"/>
      <c r="P547" s="1"/>
      <c r="Q547" s="1"/>
      <c r="R547" s="1"/>
      <c r="S547" s="1"/>
      <c r="T547" s="1"/>
    </row>
    <row r="548" spans="1:20" ht="9.75" customHeight="1">
      <c r="A548" s="1"/>
      <c r="B548" s="1"/>
      <c r="C548" s="1"/>
      <c r="D548" s="1"/>
      <c r="E548" s="1"/>
      <c r="F548" s="1"/>
      <c r="G548" s="1"/>
      <c r="H548" s="1"/>
      <c r="I548" s="1"/>
      <c r="J548" s="1"/>
      <c r="K548" s="1"/>
      <c r="L548" s="1"/>
      <c r="M548" s="1"/>
      <c r="N548" s="1"/>
      <c r="O548" s="1"/>
      <c r="P548" s="1"/>
      <c r="Q548" s="1"/>
      <c r="R548" s="1"/>
      <c r="S548" s="1"/>
      <c r="T548" s="1"/>
    </row>
    <row r="549" spans="1:20" ht="9.75" customHeight="1">
      <c r="A549" s="1"/>
      <c r="B549" s="1"/>
      <c r="C549" s="1"/>
      <c r="D549" s="1"/>
      <c r="E549" s="1"/>
      <c r="F549" s="1"/>
      <c r="G549" s="1"/>
      <c r="H549" s="1"/>
      <c r="I549" s="1"/>
      <c r="J549" s="1"/>
      <c r="K549" s="1"/>
      <c r="L549" s="1"/>
      <c r="M549" s="1"/>
      <c r="N549" s="1"/>
      <c r="O549" s="1"/>
      <c r="P549" s="1"/>
      <c r="Q549" s="1"/>
      <c r="R549" s="1"/>
      <c r="S549" s="1"/>
      <c r="T549" s="1"/>
    </row>
    <row r="550" spans="1:20" ht="9.75" customHeight="1">
      <c r="A550" s="1"/>
      <c r="B550" s="1"/>
      <c r="C550" s="1"/>
      <c r="D550" s="1"/>
      <c r="E550" s="1"/>
      <c r="F550" s="1"/>
      <c r="G550" s="1"/>
      <c r="H550" s="1"/>
      <c r="I550" s="1"/>
      <c r="J550" s="1"/>
      <c r="K550" s="1"/>
      <c r="L550" s="1"/>
      <c r="M550" s="1"/>
      <c r="N550" s="1"/>
      <c r="O550" s="1"/>
      <c r="P550" s="1"/>
      <c r="Q550" s="1"/>
      <c r="R550" s="1"/>
      <c r="S550" s="1"/>
      <c r="T550" s="1"/>
    </row>
    <row r="551" spans="1:20" ht="9.75" customHeight="1">
      <c r="A551" s="1"/>
      <c r="B551" s="1"/>
      <c r="C551" s="1"/>
      <c r="D551" s="1"/>
      <c r="E551" s="1"/>
      <c r="F551" s="1"/>
      <c r="G551" s="1"/>
      <c r="H551" s="1"/>
      <c r="I551" s="1"/>
      <c r="J551" s="1"/>
      <c r="K551" s="1"/>
      <c r="L551" s="1"/>
      <c r="M551" s="1"/>
      <c r="N551" s="1"/>
      <c r="O551" s="1"/>
      <c r="P551" s="1"/>
      <c r="Q551" s="1"/>
      <c r="R551" s="1"/>
      <c r="S551" s="1"/>
      <c r="T551" s="1"/>
    </row>
    <row r="552" spans="1:20" ht="9.75" customHeight="1">
      <c r="A552" s="1"/>
      <c r="B552" s="1"/>
      <c r="C552" s="1"/>
      <c r="D552" s="1"/>
      <c r="E552" s="1"/>
      <c r="F552" s="1"/>
      <c r="G552" s="1"/>
      <c r="H552" s="1"/>
      <c r="I552" s="1"/>
      <c r="J552" s="1"/>
      <c r="K552" s="1"/>
      <c r="L552" s="1"/>
      <c r="M552" s="1"/>
      <c r="N552" s="1"/>
      <c r="O552" s="1"/>
      <c r="P552" s="1"/>
      <c r="Q552" s="1"/>
      <c r="R552" s="1"/>
      <c r="S552" s="1"/>
      <c r="T552" s="1"/>
    </row>
    <row r="553" spans="1:20" ht="9.75" customHeight="1">
      <c r="A553" s="1"/>
      <c r="B553" s="1"/>
      <c r="C553" s="1"/>
      <c r="D553" s="1"/>
      <c r="E553" s="1"/>
      <c r="F553" s="1"/>
      <c r="G553" s="1"/>
      <c r="H553" s="1"/>
      <c r="I553" s="1"/>
      <c r="J553" s="1"/>
      <c r="K553" s="1"/>
      <c r="L553" s="1"/>
      <c r="M553" s="1"/>
      <c r="N553" s="1"/>
      <c r="O553" s="1"/>
      <c r="P553" s="1"/>
      <c r="Q553" s="1"/>
      <c r="R553" s="1"/>
      <c r="S553" s="1"/>
      <c r="T553" s="1"/>
    </row>
    <row r="554" spans="1:20" ht="9.75" customHeight="1">
      <c r="A554" s="1"/>
      <c r="B554" s="1"/>
      <c r="C554" s="1"/>
      <c r="D554" s="1"/>
      <c r="E554" s="1"/>
      <c r="F554" s="1"/>
      <c r="G554" s="1"/>
      <c r="H554" s="1"/>
      <c r="I554" s="1"/>
      <c r="J554" s="1"/>
      <c r="K554" s="1"/>
      <c r="L554" s="1"/>
      <c r="M554" s="1"/>
      <c r="N554" s="1"/>
      <c r="O554" s="1"/>
      <c r="P554" s="1"/>
      <c r="Q554" s="1"/>
      <c r="R554" s="1"/>
      <c r="S554" s="1"/>
      <c r="T554" s="1"/>
    </row>
    <row r="555" spans="1:20" ht="9.75" customHeight="1">
      <c r="A555" s="1"/>
      <c r="B555" s="1"/>
      <c r="C555" s="1"/>
      <c r="D555" s="1"/>
      <c r="E555" s="1"/>
      <c r="F555" s="1"/>
      <c r="G555" s="1"/>
      <c r="H555" s="1"/>
      <c r="I555" s="1"/>
      <c r="J555" s="1"/>
      <c r="K555" s="1"/>
      <c r="L555" s="1"/>
      <c r="M555" s="1"/>
      <c r="N555" s="1"/>
      <c r="O555" s="1"/>
      <c r="P555" s="1"/>
      <c r="Q555" s="1"/>
      <c r="R555" s="1"/>
      <c r="S555" s="1"/>
      <c r="T555" s="1"/>
    </row>
    <row r="556" spans="1:20" ht="9.75" customHeight="1">
      <c r="A556" s="1"/>
      <c r="B556" s="1"/>
      <c r="C556" s="1"/>
      <c r="D556" s="1"/>
      <c r="E556" s="1"/>
      <c r="F556" s="1"/>
      <c r="G556" s="1"/>
      <c r="H556" s="1"/>
      <c r="I556" s="1"/>
      <c r="J556" s="1"/>
      <c r="K556" s="1"/>
      <c r="L556" s="1"/>
      <c r="M556" s="1"/>
      <c r="N556" s="1"/>
      <c r="O556" s="1"/>
      <c r="P556" s="1"/>
      <c r="Q556" s="1"/>
      <c r="R556" s="1"/>
      <c r="S556" s="1"/>
      <c r="T556" s="1"/>
    </row>
    <row r="557" spans="1:20" ht="9.75" customHeight="1">
      <c r="A557" s="1"/>
      <c r="B557" s="1"/>
      <c r="C557" s="1"/>
      <c r="D557" s="1"/>
      <c r="E557" s="1"/>
      <c r="F557" s="1"/>
      <c r="G557" s="1"/>
      <c r="H557" s="1"/>
      <c r="I557" s="1"/>
      <c r="J557" s="1"/>
      <c r="K557" s="1"/>
      <c r="L557" s="1"/>
      <c r="M557" s="1"/>
      <c r="N557" s="1"/>
      <c r="O557" s="1"/>
      <c r="P557" s="1"/>
      <c r="Q557" s="1"/>
      <c r="R557" s="1"/>
      <c r="S557" s="1"/>
      <c r="T557" s="1"/>
    </row>
    <row r="558" spans="1:20" ht="9.75" customHeight="1">
      <c r="A558" s="1"/>
      <c r="B558" s="1"/>
      <c r="C558" s="1"/>
      <c r="D558" s="1"/>
      <c r="E558" s="1"/>
      <c r="F558" s="1"/>
      <c r="G558" s="1"/>
      <c r="H558" s="1"/>
      <c r="I558" s="1"/>
      <c r="J558" s="1"/>
      <c r="K558" s="1"/>
      <c r="L558" s="1"/>
      <c r="M558" s="1"/>
      <c r="N558" s="1"/>
      <c r="O558" s="1"/>
      <c r="P558" s="1"/>
      <c r="Q558" s="1"/>
      <c r="R558" s="1"/>
      <c r="S558" s="1"/>
      <c r="T558" s="1"/>
    </row>
    <row r="559" spans="1:20" ht="9.75" customHeight="1">
      <c r="A559" s="1"/>
      <c r="B559" s="1"/>
      <c r="C559" s="1"/>
      <c r="D559" s="1"/>
      <c r="E559" s="1"/>
      <c r="F559" s="1"/>
      <c r="G559" s="1"/>
      <c r="H559" s="1"/>
      <c r="I559" s="1"/>
      <c r="J559" s="1"/>
      <c r="K559" s="1"/>
      <c r="L559" s="1"/>
      <c r="M559" s="1"/>
      <c r="N559" s="1"/>
      <c r="O559" s="1"/>
      <c r="P559" s="1"/>
      <c r="Q559" s="1"/>
      <c r="R559" s="1"/>
      <c r="S559" s="1"/>
      <c r="T559" s="1"/>
    </row>
    <row r="560" spans="1:20" ht="9.75" customHeight="1">
      <c r="A560" s="1"/>
      <c r="B560" s="1"/>
      <c r="C560" s="1"/>
      <c r="D560" s="1"/>
      <c r="E560" s="1"/>
      <c r="F560" s="1"/>
      <c r="G560" s="1"/>
      <c r="H560" s="1"/>
      <c r="I560" s="1"/>
      <c r="J560" s="1"/>
      <c r="K560" s="1"/>
      <c r="L560" s="1"/>
      <c r="M560" s="1"/>
      <c r="N560" s="1"/>
      <c r="O560" s="1"/>
      <c r="P560" s="1"/>
      <c r="Q560" s="1"/>
      <c r="R560" s="1"/>
      <c r="S560" s="1"/>
      <c r="T560" s="1"/>
    </row>
    <row r="561" spans="1:20" ht="9.75" customHeight="1">
      <c r="A561" s="1"/>
      <c r="B561" s="1"/>
      <c r="C561" s="1"/>
      <c r="D561" s="1"/>
      <c r="E561" s="1"/>
      <c r="F561" s="1"/>
      <c r="G561" s="1"/>
      <c r="H561" s="1"/>
      <c r="I561" s="1"/>
      <c r="J561" s="1"/>
      <c r="K561" s="1"/>
      <c r="L561" s="1"/>
      <c r="M561" s="1"/>
      <c r="N561" s="1"/>
      <c r="O561" s="1"/>
      <c r="P561" s="1"/>
      <c r="Q561" s="1"/>
      <c r="R561" s="1"/>
      <c r="S561" s="1"/>
      <c r="T561" s="1"/>
    </row>
    <row r="562" spans="1:20" ht="9.75" customHeight="1">
      <c r="A562" s="1"/>
      <c r="B562" s="1"/>
      <c r="C562" s="1"/>
      <c r="D562" s="1"/>
      <c r="E562" s="1"/>
      <c r="F562" s="1"/>
      <c r="G562" s="1"/>
      <c r="H562" s="1"/>
      <c r="I562" s="1"/>
      <c r="J562" s="1"/>
      <c r="K562" s="1"/>
      <c r="L562" s="1"/>
      <c r="M562" s="1"/>
      <c r="N562" s="1"/>
      <c r="O562" s="1"/>
      <c r="P562" s="1"/>
      <c r="Q562" s="1"/>
      <c r="R562" s="1"/>
      <c r="S562" s="1"/>
      <c r="T562" s="1"/>
    </row>
    <row r="563" spans="1:20" ht="9.75" customHeight="1">
      <c r="A563" s="1"/>
      <c r="B563" s="1"/>
      <c r="C563" s="1"/>
      <c r="D563" s="1"/>
      <c r="E563" s="1"/>
      <c r="F563" s="1"/>
      <c r="G563" s="1"/>
      <c r="H563" s="1"/>
      <c r="I563" s="1"/>
      <c r="J563" s="1"/>
      <c r="K563" s="1"/>
      <c r="L563" s="1"/>
      <c r="M563" s="1"/>
      <c r="N563" s="1"/>
      <c r="O563" s="1"/>
      <c r="P563" s="1"/>
      <c r="Q563" s="1"/>
      <c r="R563" s="1"/>
      <c r="S563" s="1"/>
      <c r="T563" s="1"/>
    </row>
    <row r="564" spans="1:20" ht="9.75" customHeight="1">
      <c r="A564" s="1"/>
      <c r="B564" s="1"/>
      <c r="C564" s="1"/>
      <c r="D564" s="1"/>
      <c r="E564" s="1"/>
      <c r="F564" s="1"/>
      <c r="G564" s="1"/>
      <c r="H564" s="1"/>
      <c r="I564" s="1"/>
      <c r="J564" s="1"/>
      <c r="K564" s="1"/>
      <c r="L564" s="1"/>
      <c r="M564" s="1"/>
      <c r="N564" s="1"/>
      <c r="O564" s="1"/>
      <c r="P564" s="1"/>
      <c r="Q564" s="1"/>
      <c r="R564" s="1"/>
      <c r="S564" s="1"/>
      <c r="T564" s="1"/>
    </row>
    <row r="565" spans="1:20" ht="9.75" customHeight="1">
      <c r="A565" s="1"/>
      <c r="B565" s="1"/>
      <c r="C565" s="1"/>
      <c r="D565" s="1"/>
      <c r="E565" s="1"/>
      <c r="F565" s="1"/>
      <c r="G565" s="1"/>
      <c r="H565" s="1"/>
      <c r="I565" s="1"/>
      <c r="J565" s="1"/>
      <c r="K565" s="1"/>
      <c r="L565" s="1"/>
      <c r="M565" s="1"/>
      <c r="N565" s="1"/>
      <c r="O565" s="1"/>
      <c r="P565" s="1"/>
      <c r="Q565" s="1"/>
      <c r="R565" s="1"/>
      <c r="S565" s="1"/>
      <c r="T565" s="1"/>
    </row>
    <row r="566" spans="1:20" ht="9.75" customHeight="1">
      <c r="A566" s="1"/>
      <c r="B566" s="1"/>
      <c r="C566" s="1"/>
      <c r="D566" s="1"/>
      <c r="E566" s="1"/>
      <c r="F566" s="1"/>
      <c r="G566" s="1"/>
      <c r="H566" s="1"/>
      <c r="I566" s="1"/>
      <c r="J566" s="1"/>
      <c r="K566" s="1"/>
      <c r="L566" s="1"/>
      <c r="M566" s="1"/>
      <c r="N566" s="1"/>
      <c r="O566" s="1"/>
      <c r="P566" s="1"/>
      <c r="Q566" s="1"/>
      <c r="R566" s="1"/>
      <c r="S566" s="1"/>
      <c r="T566" s="1"/>
    </row>
    <row r="567" spans="1:20" ht="9.75" customHeight="1">
      <c r="A567" s="1"/>
      <c r="B567" s="1"/>
      <c r="C567" s="1"/>
      <c r="D567" s="1"/>
      <c r="E567" s="1"/>
      <c r="F567" s="1"/>
      <c r="G567" s="1"/>
      <c r="H567" s="1"/>
      <c r="I567" s="1"/>
      <c r="J567" s="1"/>
      <c r="K567" s="1"/>
      <c r="L567" s="1"/>
      <c r="M567" s="1"/>
      <c r="N567" s="1"/>
      <c r="O567" s="1"/>
      <c r="P567" s="1"/>
      <c r="Q567" s="1"/>
      <c r="R567" s="1"/>
      <c r="S567" s="1"/>
      <c r="T567" s="1"/>
    </row>
    <row r="568" spans="1:20" ht="9.75" customHeight="1">
      <c r="A568" s="1"/>
      <c r="B568" s="1"/>
      <c r="C568" s="1"/>
      <c r="D568" s="1"/>
      <c r="E568" s="1"/>
      <c r="F568" s="1"/>
      <c r="G568" s="1"/>
      <c r="H568" s="1"/>
      <c r="I568" s="1"/>
      <c r="J568" s="1"/>
      <c r="K568" s="1"/>
      <c r="L568" s="1"/>
      <c r="M568" s="1"/>
      <c r="N568" s="1"/>
      <c r="O568" s="1"/>
      <c r="P568" s="1"/>
      <c r="Q568" s="1"/>
      <c r="R568" s="1"/>
      <c r="S568" s="1"/>
      <c r="T568" s="1"/>
    </row>
    <row r="569" spans="1:20" ht="9.75" customHeight="1">
      <c r="A569" s="1"/>
      <c r="B569" s="1"/>
      <c r="C569" s="1"/>
      <c r="D569" s="1"/>
      <c r="E569" s="1"/>
      <c r="F569" s="1"/>
      <c r="G569" s="1"/>
      <c r="H569" s="1"/>
      <c r="I569" s="1"/>
      <c r="J569" s="1"/>
      <c r="K569" s="1"/>
      <c r="L569" s="1"/>
      <c r="M569" s="1"/>
      <c r="N569" s="1"/>
      <c r="O569" s="1"/>
      <c r="P569" s="1"/>
      <c r="Q569" s="1"/>
      <c r="R569" s="1"/>
      <c r="S569" s="1"/>
      <c r="T569" s="1"/>
    </row>
    <row r="570" spans="1:20" ht="9.75" customHeight="1">
      <c r="A570" s="1"/>
      <c r="B570" s="1"/>
      <c r="C570" s="1"/>
      <c r="D570" s="1"/>
      <c r="E570" s="1"/>
      <c r="F570" s="1"/>
      <c r="G570" s="1"/>
      <c r="H570" s="1"/>
      <c r="I570" s="1"/>
      <c r="J570" s="1"/>
      <c r="K570" s="1"/>
      <c r="L570" s="1"/>
      <c r="M570" s="1"/>
      <c r="N570" s="1"/>
      <c r="O570" s="1"/>
      <c r="P570" s="1"/>
      <c r="Q570" s="1"/>
      <c r="R570" s="1"/>
      <c r="S570" s="1"/>
      <c r="T570" s="1"/>
    </row>
    <row r="571" spans="1:20" ht="9.75" customHeight="1">
      <c r="A571" s="1"/>
      <c r="B571" s="1"/>
      <c r="C571" s="1"/>
      <c r="D571" s="1"/>
      <c r="E571" s="1"/>
      <c r="F571" s="1"/>
      <c r="G571" s="1"/>
      <c r="H571" s="1"/>
      <c r="I571" s="1"/>
      <c r="J571" s="1"/>
      <c r="K571" s="1"/>
      <c r="L571" s="1"/>
      <c r="M571" s="1"/>
      <c r="N571" s="1"/>
      <c r="O571" s="1"/>
      <c r="P571" s="1"/>
      <c r="Q571" s="1"/>
      <c r="R571" s="1"/>
      <c r="S571" s="1"/>
      <c r="T571" s="1"/>
    </row>
    <row r="572" spans="1:20" ht="9.75" customHeight="1">
      <c r="A572" s="1"/>
      <c r="B572" s="1"/>
      <c r="C572" s="1"/>
      <c r="D572" s="1"/>
      <c r="E572" s="1"/>
      <c r="F572" s="1"/>
      <c r="G572" s="1"/>
      <c r="H572" s="1"/>
      <c r="I572" s="1"/>
      <c r="J572" s="1"/>
      <c r="K572" s="1"/>
      <c r="L572" s="1"/>
      <c r="M572" s="1"/>
      <c r="N572" s="1"/>
      <c r="O572" s="1"/>
      <c r="P572" s="1"/>
      <c r="Q572" s="1"/>
      <c r="R572" s="1"/>
      <c r="S572" s="1"/>
      <c r="T572" s="1"/>
    </row>
    <row r="573" spans="1:20" ht="9.75" customHeight="1">
      <c r="A573" s="1"/>
      <c r="B573" s="1"/>
      <c r="C573" s="1"/>
      <c r="D573" s="1"/>
      <c r="E573" s="1"/>
      <c r="F573" s="1"/>
      <c r="G573" s="1"/>
      <c r="H573" s="1"/>
      <c r="I573" s="1"/>
      <c r="J573" s="1"/>
      <c r="K573" s="1"/>
      <c r="L573" s="1"/>
      <c r="M573" s="1"/>
      <c r="N573" s="1"/>
      <c r="O573" s="1"/>
      <c r="P573" s="1"/>
      <c r="Q573" s="1"/>
      <c r="R573" s="1"/>
      <c r="S573" s="1"/>
      <c r="T573" s="1"/>
    </row>
    <row r="574" spans="1:20" ht="9.75" customHeight="1">
      <c r="A574" s="1"/>
      <c r="B574" s="1"/>
      <c r="C574" s="1"/>
      <c r="D574" s="1"/>
      <c r="E574" s="1"/>
      <c r="F574" s="1"/>
      <c r="G574" s="1"/>
      <c r="H574" s="1"/>
      <c r="I574" s="1"/>
      <c r="J574" s="1"/>
      <c r="K574" s="1"/>
      <c r="L574" s="1"/>
      <c r="M574" s="1"/>
      <c r="N574" s="1"/>
      <c r="O574" s="1"/>
      <c r="P574" s="1"/>
      <c r="Q574" s="1"/>
      <c r="R574" s="1"/>
      <c r="S574" s="1"/>
      <c r="T574" s="1"/>
    </row>
    <row r="575" spans="1:20" ht="9.75" customHeight="1">
      <c r="A575" s="1"/>
      <c r="B575" s="1"/>
      <c r="C575" s="1"/>
      <c r="D575" s="1"/>
      <c r="E575" s="1"/>
      <c r="F575" s="1"/>
      <c r="G575" s="1"/>
      <c r="H575" s="1"/>
      <c r="I575" s="1"/>
      <c r="J575" s="1"/>
      <c r="K575" s="1"/>
      <c r="L575" s="1"/>
      <c r="M575" s="1"/>
      <c r="N575" s="1"/>
      <c r="O575" s="1"/>
      <c r="P575" s="1"/>
      <c r="Q575" s="1"/>
      <c r="R575" s="1"/>
      <c r="S575" s="1"/>
      <c r="T575" s="1"/>
    </row>
    <row r="576" spans="1:20" ht="9.75" customHeight="1">
      <c r="A576" s="1"/>
      <c r="B576" s="1"/>
      <c r="C576" s="1"/>
      <c r="D576" s="1"/>
      <c r="E576" s="1"/>
      <c r="F576" s="1"/>
      <c r="G576" s="1"/>
      <c r="H576" s="1"/>
      <c r="I576" s="1"/>
      <c r="J576" s="1"/>
      <c r="K576" s="1"/>
      <c r="L576" s="1"/>
      <c r="M576" s="1"/>
      <c r="N576" s="1"/>
      <c r="O576" s="1"/>
      <c r="P576" s="1"/>
      <c r="Q576" s="1"/>
      <c r="R576" s="1"/>
      <c r="S576" s="1"/>
      <c r="T576" s="1"/>
    </row>
    <row r="577" spans="1:20" ht="9.75" customHeight="1">
      <c r="A577" s="1"/>
      <c r="B577" s="1"/>
      <c r="C577" s="1"/>
      <c r="D577" s="1"/>
      <c r="E577" s="1"/>
      <c r="F577" s="1"/>
      <c r="G577" s="1"/>
      <c r="H577" s="1"/>
      <c r="I577" s="1"/>
      <c r="J577" s="1"/>
      <c r="K577" s="1"/>
      <c r="L577" s="1"/>
      <c r="M577" s="1"/>
      <c r="N577" s="1"/>
      <c r="O577" s="1"/>
      <c r="P577" s="1"/>
      <c r="Q577" s="1"/>
      <c r="R577" s="1"/>
      <c r="S577" s="1"/>
      <c r="T577" s="1"/>
    </row>
    <row r="578" spans="1:20" ht="9.75" customHeight="1">
      <c r="A578" s="1"/>
      <c r="B578" s="1"/>
      <c r="C578" s="1"/>
      <c r="D578" s="1"/>
      <c r="E578" s="1"/>
      <c r="F578" s="1"/>
      <c r="G578" s="1"/>
      <c r="H578" s="1"/>
      <c r="I578" s="1"/>
      <c r="J578" s="1"/>
      <c r="K578" s="1"/>
      <c r="L578" s="1"/>
      <c r="M578" s="1"/>
      <c r="N578" s="1"/>
      <c r="O578" s="1"/>
      <c r="P578" s="1"/>
      <c r="Q578" s="1"/>
      <c r="R578" s="1"/>
      <c r="S578" s="1"/>
      <c r="T578" s="1"/>
    </row>
    <row r="579" spans="1:20" ht="9.75" customHeight="1">
      <c r="A579" s="1"/>
      <c r="B579" s="1"/>
      <c r="C579" s="1"/>
      <c r="D579" s="1"/>
      <c r="E579" s="1"/>
      <c r="F579" s="1"/>
      <c r="G579" s="1"/>
      <c r="H579" s="1"/>
      <c r="I579" s="1"/>
      <c r="J579" s="1"/>
      <c r="K579" s="1"/>
      <c r="L579" s="1"/>
      <c r="M579" s="1"/>
      <c r="N579" s="1"/>
      <c r="O579" s="1"/>
      <c r="P579" s="1"/>
      <c r="Q579" s="1"/>
      <c r="R579" s="1"/>
      <c r="S579" s="1"/>
      <c r="T579" s="1"/>
    </row>
    <row r="580" spans="1:20" ht="9.75" customHeight="1">
      <c r="A580" s="1"/>
      <c r="B580" s="1"/>
      <c r="C580" s="1"/>
      <c r="D580" s="1"/>
      <c r="E580" s="1"/>
      <c r="F580" s="1"/>
      <c r="G580" s="1"/>
      <c r="H580" s="1"/>
      <c r="I580" s="1"/>
      <c r="J580" s="1"/>
      <c r="K580" s="1"/>
      <c r="L580" s="1"/>
      <c r="M580" s="1"/>
      <c r="N580" s="1"/>
      <c r="O580" s="1"/>
      <c r="P580" s="1"/>
      <c r="Q580" s="1"/>
      <c r="R580" s="1"/>
      <c r="S580" s="1"/>
      <c r="T580" s="1"/>
    </row>
    <row r="581" spans="1:20" ht="9.75" customHeight="1">
      <c r="A581" s="1"/>
      <c r="B581" s="1"/>
      <c r="C581" s="1"/>
      <c r="D581" s="1"/>
      <c r="E581" s="1"/>
      <c r="F581" s="1"/>
      <c r="G581" s="1"/>
      <c r="H581" s="1"/>
      <c r="I581" s="1"/>
      <c r="J581" s="1"/>
      <c r="K581" s="1"/>
      <c r="L581" s="1"/>
      <c r="M581" s="1"/>
      <c r="N581" s="1"/>
      <c r="O581" s="1"/>
      <c r="P581" s="1"/>
      <c r="Q581" s="1"/>
      <c r="R581" s="1"/>
      <c r="S581" s="1"/>
      <c r="T581" s="1"/>
    </row>
    <row r="582" spans="1:20" ht="9.75" customHeight="1">
      <c r="A582" s="1"/>
      <c r="B582" s="1"/>
      <c r="C582" s="1"/>
      <c r="D582" s="1"/>
      <c r="E582" s="1"/>
      <c r="F582" s="1"/>
      <c r="G582" s="1"/>
      <c r="H582" s="1"/>
      <c r="I582" s="1"/>
      <c r="J582" s="1"/>
      <c r="K582" s="1"/>
      <c r="L582" s="1"/>
      <c r="M582" s="1"/>
      <c r="N582" s="1"/>
      <c r="O582" s="1"/>
      <c r="P582" s="1"/>
      <c r="Q582" s="1"/>
      <c r="R582" s="1"/>
      <c r="S582" s="1"/>
      <c r="T582" s="1"/>
    </row>
    <row r="583" spans="1:20" ht="9.75" customHeight="1">
      <c r="A583" s="1"/>
      <c r="B583" s="1"/>
      <c r="C583" s="1"/>
      <c r="D583" s="1"/>
      <c r="E583" s="1"/>
      <c r="F583" s="1"/>
      <c r="G583" s="1"/>
      <c r="H583" s="1"/>
      <c r="I583" s="1"/>
      <c r="J583" s="1"/>
      <c r="K583" s="1"/>
      <c r="L583" s="1"/>
      <c r="M583" s="1"/>
      <c r="N583" s="1"/>
      <c r="O583" s="1"/>
      <c r="P583" s="1"/>
      <c r="Q583" s="1"/>
      <c r="R583" s="1"/>
      <c r="S583" s="1"/>
      <c r="T583" s="1"/>
    </row>
    <row r="584" spans="1:20" ht="9.75" customHeight="1">
      <c r="A584" s="1"/>
      <c r="B584" s="1"/>
      <c r="C584" s="1"/>
      <c r="D584" s="1"/>
      <c r="E584" s="1"/>
      <c r="F584" s="1"/>
      <c r="G584" s="1"/>
      <c r="H584" s="1"/>
      <c r="I584" s="1"/>
      <c r="J584" s="1"/>
      <c r="K584" s="1"/>
      <c r="L584" s="1"/>
      <c r="M584" s="1"/>
      <c r="N584" s="1"/>
      <c r="O584" s="1"/>
      <c r="P584" s="1"/>
      <c r="Q584" s="1"/>
      <c r="R584" s="1"/>
      <c r="S584" s="1"/>
      <c r="T584" s="1"/>
    </row>
    <row r="585" spans="1:20" ht="9.75" customHeight="1">
      <c r="A585" s="1"/>
      <c r="B585" s="1"/>
      <c r="C585" s="1"/>
      <c r="D585" s="1"/>
      <c r="E585" s="1"/>
      <c r="F585" s="1"/>
      <c r="G585" s="1"/>
      <c r="H585" s="1"/>
      <c r="I585" s="1"/>
      <c r="J585" s="1"/>
      <c r="K585" s="1"/>
      <c r="L585" s="1"/>
      <c r="M585" s="1"/>
      <c r="N585" s="1"/>
      <c r="O585" s="1"/>
      <c r="P585" s="1"/>
      <c r="Q585" s="1"/>
      <c r="R585" s="1"/>
      <c r="S585" s="1"/>
      <c r="T585" s="1"/>
    </row>
    <row r="586" spans="1:20" ht="9.75" customHeight="1">
      <c r="A586" s="1"/>
      <c r="B586" s="1"/>
      <c r="C586" s="1"/>
      <c r="D586" s="1"/>
      <c r="E586" s="1"/>
      <c r="F586" s="1"/>
      <c r="G586" s="1"/>
      <c r="H586" s="1"/>
      <c r="I586" s="1"/>
      <c r="J586" s="1"/>
      <c r="K586" s="1"/>
      <c r="L586" s="1"/>
      <c r="M586" s="1"/>
      <c r="N586" s="1"/>
      <c r="O586" s="1"/>
      <c r="P586" s="1"/>
      <c r="Q586" s="1"/>
      <c r="R586" s="1"/>
      <c r="S586" s="1"/>
      <c r="T586" s="1"/>
    </row>
    <row r="587" spans="1:20" ht="9.75" customHeight="1">
      <c r="A587" s="1"/>
      <c r="B587" s="1"/>
      <c r="C587" s="1"/>
      <c r="D587" s="1"/>
      <c r="E587" s="1"/>
      <c r="F587" s="1"/>
      <c r="G587" s="1"/>
      <c r="H587" s="1"/>
      <c r="I587" s="1"/>
      <c r="J587" s="1"/>
      <c r="K587" s="1"/>
      <c r="L587" s="1"/>
      <c r="M587" s="1"/>
      <c r="N587" s="1"/>
      <c r="O587" s="1"/>
      <c r="P587" s="1"/>
      <c r="Q587" s="1"/>
      <c r="R587" s="1"/>
      <c r="S587" s="1"/>
      <c r="T587" s="1"/>
    </row>
    <row r="588" spans="1:20" ht="9.75" customHeight="1">
      <c r="A588" s="1"/>
      <c r="B588" s="1"/>
      <c r="C588" s="1"/>
      <c r="D588" s="1"/>
      <c r="E588" s="1"/>
      <c r="F588" s="1"/>
      <c r="G588" s="1"/>
      <c r="H588" s="1"/>
      <c r="I588" s="1"/>
      <c r="J588" s="1"/>
      <c r="K588" s="1"/>
      <c r="L588" s="1"/>
      <c r="M588" s="1"/>
      <c r="N588" s="1"/>
      <c r="O588" s="1"/>
      <c r="P588" s="1"/>
      <c r="Q588" s="1"/>
      <c r="R588" s="1"/>
      <c r="S588" s="1"/>
      <c r="T588" s="1"/>
    </row>
    <row r="589" spans="1:20" ht="9.75" customHeight="1">
      <c r="A589" s="1"/>
      <c r="B589" s="1"/>
      <c r="C589" s="1"/>
      <c r="D589" s="1"/>
      <c r="E589" s="1"/>
      <c r="F589" s="1"/>
      <c r="G589" s="1"/>
      <c r="H589" s="1"/>
      <c r="I589" s="1"/>
      <c r="J589" s="1"/>
      <c r="K589" s="1"/>
      <c r="L589" s="1"/>
      <c r="M589" s="1"/>
      <c r="N589" s="1"/>
      <c r="O589" s="1"/>
      <c r="P589" s="1"/>
      <c r="Q589" s="1"/>
      <c r="R589" s="1"/>
      <c r="S589" s="1"/>
      <c r="T589" s="1"/>
    </row>
    <row r="590" spans="1:20" ht="9.75" customHeight="1">
      <c r="A590" s="1"/>
      <c r="B590" s="1"/>
      <c r="C590" s="1"/>
      <c r="D590" s="1"/>
      <c r="E590" s="1"/>
      <c r="F590" s="1"/>
      <c r="G590" s="1"/>
      <c r="H590" s="1"/>
      <c r="I590" s="1"/>
      <c r="J590" s="1"/>
      <c r="K590" s="1"/>
      <c r="L590" s="1"/>
      <c r="M590" s="1"/>
      <c r="N590" s="1"/>
      <c r="O590" s="1"/>
      <c r="P590" s="1"/>
      <c r="Q590" s="1"/>
      <c r="R590" s="1"/>
      <c r="S590" s="1"/>
      <c r="T590" s="1"/>
    </row>
    <row r="591" spans="1:20" ht="9.75" customHeight="1">
      <c r="A591" s="1"/>
      <c r="B591" s="1"/>
      <c r="C591" s="1"/>
      <c r="D591" s="1"/>
      <c r="E591" s="1"/>
      <c r="F591" s="1"/>
      <c r="G591" s="1"/>
      <c r="H591" s="1"/>
      <c r="I591" s="1"/>
      <c r="J591" s="1"/>
      <c r="K591" s="1"/>
      <c r="L591" s="1"/>
      <c r="M591" s="1"/>
      <c r="N591" s="1"/>
      <c r="O591" s="1"/>
      <c r="P591" s="1"/>
      <c r="Q591" s="1"/>
      <c r="R591" s="1"/>
      <c r="S591" s="1"/>
      <c r="T591" s="1"/>
    </row>
    <row r="592" spans="1:20" ht="9.75" customHeight="1">
      <c r="A592" s="1"/>
      <c r="B592" s="1"/>
      <c r="C592" s="1"/>
      <c r="D592" s="1"/>
      <c r="E592" s="1"/>
      <c r="F592" s="1"/>
      <c r="G592" s="1"/>
      <c r="H592" s="1"/>
      <c r="I592" s="1"/>
      <c r="J592" s="1"/>
      <c r="K592" s="1"/>
      <c r="L592" s="1"/>
      <c r="M592" s="1"/>
      <c r="N592" s="1"/>
      <c r="O592" s="1"/>
      <c r="P592" s="1"/>
      <c r="Q592" s="1"/>
      <c r="R592" s="1"/>
      <c r="S592" s="1"/>
      <c r="T592" s="1"/>
    </row>
    <row r="593" spans="1:20" ht="9.75" customHeight="1">
      <c r="A593" s="1"/>
      <c r="B593" s="1"/>
      <c r="C593" s="1"/>
      <c r="D593" s="1"/>
      <c r="E593" s="1"/>
      <c r="F593" s="1"/>
      <c r="G593" s="1"/>
      <c r="H593" s="1"/>
      <c r="I593" s="1"/>
      <c r="J593" s="1"/>
      <c r="K593" s="1"/>
      <c r="L593" s="1"/>
      <c r="M593" s="1"/>
      <c r="N593" s="1"/>
      <c r="O593" s="1"/>
      <c r="P593" s="1"/>
      <c r="Q593" s="1"/>
      <c r="R593" s="1"/>
      <c r="S593" s="1"/>
      <c r="T593" s="1"/>
    </row>
    <row r="594" spans="1:20" ht="9.75" customHeight="1">
      <c r="A594" s="1"/>
      <c r="B594" s="1"/>
      <c r="C594" s="1"/>
      <c r="D594" s="1"/>
      <c r="E594" s="1"/>
      <c r="F594" s="1"/>
      <c r="G594" s="1"/>
      <c r="H594" s="1"/>
      <c r="I594" s="1"/>
      <c r="J594" s="1"/>
      <c r="K594" s="1"/>
      <c r="L594" s="1"/>
      <c r="M594" s="1"/>
      <c r="N594" s="1"/>
      <c r="O594" s="1"/>
      <c r="P594" s="1"/>
      <c r="Q594" s="1"/>
      <c r="R594" s="1"/>
      <c r="S594" s="1"/>
      <c r="T594" s="1"/>
    </row>
    <row r="595" spans="1:20" ht="9.75" customHeight="1">
      <c r="A595" s="1"/>
      <c r="B595" s="1"/>
      <c r="C595" s="1"/>
      <c r="D595" s="1"/>
      <c r="E595" s="1"/>
      <c r="F595" s="1"/>
      <c r="G595" s="1"/>
      <c r="H595" s="1"/>
      <c r="I595" s="1"/>
      <c r="J595" s="1"/>
      <c r="K595" s="1"/>
      <c r="L595" s="1"/>
      <c r="M595" s="1"/>
      <c r="N595" s="1"/>
      <c r="O595" s="1"/>
      <c r="P595" s="1"/>
      <c r="Q595" s="1"/>
      <c r="R595" s="1"/>
      <c r="S595" s="1"/>
      <c r="T595" s="1"/>
    </row>
    <row r="596" spans="1:20" ht="9.75" customHeight="1">
      <c r="A596" s="1"/>
      <c r="B596" s="1"/>
      <c r="C596" s="1"/>
      <c r="D596" s="1"/>
      <c r="E596" s="1"/>
      <c r="F596" s="1"/>
      <c r="G596" s="1"/>
      <c r="H596" s="1"/>
      <c r="I596" s="1"/>
      <c r="J596" s="1"/>
      <c r="K596" s="1"/>
      <c r="L596" s="1"/>
      <c r="M596" s="1"/>
      <c r="N596" s="1"/>
      <c r="O596" s="1"/>
      <c r="P596" s="1"/>
      <c r="Q596" s="1"/>
      <c r="R596" s="1"/>
      <c r="S596" s="1"/>
      <c r="T596" s="1"/>
    </row>
    <row r="597" spans="1:20" ht="9.75" customHeight="1">
      <c r="A597" s="1"/>
      <c r="B597" s="1"/>
      <c r="C597" s="1"/>
      <c r="D597" s="1"/>
      <c r="E597" s="1"/>
      <c r="F597" s="1"/>
      <c r="G597" s="1"/>
      <c r="H597" s="1"/>
      <c r="I597" s="1"/>
      <c r="J597" s="1"/>
      <c r="K597" s="1"/>
      <c r="L597" s="1"/>
      <c r="M597" s="1"/>
      <c r="N597" s="1"/>
      <c r="O597" s="1"/>
      <c r="P597" s="1"/>
      <c r="Q597" s="1"/>
      <c r="R597" s="1"/>
      <c r="S597" s="1"/>
      <c r="T597" s="1"/>
    </row>
    <row r="598" spans="1:20" ht="9.75" customHeight="1">
      <c r="A598" s="1"/>
      <c r="B598" s="1"/>
      <c r="C598" s="1"/>
      <c r="D598" s="1"/>
      <c r="E598" s="1"/>
      <c r="F598" s="1"/>
      <c r="G598" s="1"/>
      <c r="H598" s="1"/>
      <c r="I598" s="1"/>
      <c r="J598" s="1"/>
      <c r="K598" s="1"/>
      <c r="L598" s="1"/>
      <c r="M598" s="1"/>
      <c r="N598" s="1"/>
      <c r="O598" s="1"/>
      <c r="P598" s="1"/>
      <c r="Q598" s="1"/>
      <c r="R598" s="1"/>
      <c r="S598" s="1"/>
      <c r="T598" s="1"/>
    </row>
    <row r="599" spans="1:20" ht="9.75" customHeight="1">
      <c r="A599" s="1"/>
      <c r="B599" s="1"/>
      <c r="C599" s="1"/>
      <c r="D599" s="1"/>
      <c r="E599" s="1"/>
      <c r="F599" s="1"/>
      <c r="G599" s="1"/>
      <c r="H599" s="1"/>
      <c r="I599" s="1"/>
      <c r="J599" s="1"/>
      <c r="K599" s="1"/>
      <c r="L599" s="1"/>
      <c r="M599" s="1"/>
      <c r="N599" s="1"/>
      <c r="O599" s="1"/>
      <c r="P599" s="1"/>
      <c r="Q599" s="1"/>
      <c r="R599" s="1"/>
      <c r="S599" s="1"/>
      <c r="T599" s="1"/>
    </row>
    <row r="600" spans="1:20" ht="9.75" customHeight="1">
      <c r="A600" s="1"/>
      <c r="B600" s="1"/>
      <c r="C600" s="1"/>
      <c r="D600" s="1"/>
      <c r="E600" s="1"/>
      <c r="F600" s="1"/>
      <c r="G600" s="1"/>
      <c r="H600" s="1"/>
      <c r="I600" s="1"/>
      <c r="J600" s="1"/>
      <c r="K600" s="1"/>
      <c r="L600" s="1"/>
      <c r="M600" s="1"/>
      <c r="N600" s="1"/>
      <c r="O600" s="1"/>
      <c r="P600" s="1"/>
      <c r="Q600" s="1"/>
      <c r="R600" s="1"/>
      <c r="S600" s="1"/>
      <c r="T600" s="1"/>
    </row>
    <row r="601" spans="1:20" ht="9.75" customHeight="1">
      <c r="A601" s="1"/>
      <c r="B601" s="1"/>
      <c r="C601" s="1"/>
      <c r="D601" s="1"/>
      <c r="E601" s="1"/>
      <c r="F601" s="1"/>
      <c r="G601" s="1"/>
      <c r="H601" s="1"/>
      <c r="I601" s="1"/>
      <c r="J601" s="1"/>
      <c r="K601" s="1"/>
      <c r="L601" s="1"/>
      <c r="M601" s="1"/>
      <c r="N601" s="1"/>
      <c r="O601" s="1"/>
      <c r="P601" s="1"/>
      <c r="Q601" s="1"/>
      <c r="R601" s="1"/>
      <c r="S601" s="1"/>
      <c r="T601" s="1"/>
    </row>
    <row r="602" spans="1:20" ht="9.75" customHeight="1">
      <c r="A602" s="1"/>
      <c r="B602" s="1"/>
      <c r="C602" s="1"/>
      <c r="D602" s="1"/>
      <c r="E602" s="1"/>
      <c r="F602" s="1"/>
      <c r="G602" s="1"/>
      <c r="H602" s="1"/>
      <c r="I602" s="1"/>
      <c r="J602" s="1"/>
      <c r="K602" s="1"/>
      <c r="L602" s="1"/>
      <c r="M602" s="1"/>
      <c r="N602" s="1"/>
      <c r="O602" s="1"/>
      <c r="P602" s="1"/>
      <c r="Q602" s="1"/>
      <c r="R602" s="1"/>
      <c r="S602" s="1"/>
      <c r="T602" s="1"/>
    </row>
    <row r="603" spans="1:20" ht="9.75" customHeight="1">
      <c r="A603" s="1"/>
      <c r="B603" s="1"/>
      <c r="C603" s="1"/>
      <c r="D603" s="1"/>
      <c r="E603" s="1"/>
      <c r="F603" s="1"/>
      <c r="G603" s="1"/>
      <c r="H603" s="1"/>
      <c r="I603" s="1"/>
      <c r="J603" s="1"/>
      <c r="K603" s="1"/>
      <c r="L603" s="1"/>
      <c r="M603" s="1"/>
      <c r="N603" s="1"/>
      <c r="O603" s="1"/>
      <c r="P603" s="1"/>
      <c r="Q603" s="1"/>
      <c r="R603" s="1"/>
      <c r="S603" s="1"/>
      <c r="T603" s="1"/>
    </row>
    <row r="604" spans="1:20" ht="9.75" customHeight="1">
      <c r="A604" s="1"/>
      <c r="B604" s="1"/>
      <c r="C604" s="1"/>
      <c r="D604" s="1"/>
      <c r="E604" s="1"/>
      <c r="F604" s="1"/>
      <c r="G604" s="1"/>
      <c r="H604" s="1"/>
      <c r="I604" s="1"/>
      <c r="J604" s="1"/>
      <c r="K604" s="1"/>
      <c r="L604" s="1"/>
      <c r="M604" s="1"/>
      <c r="N604" s="1"/>
      <c r="O604" s="1"/>
      <c r="P604" s="1"/>
      <c r="Q604" s="1"/>
      <c r="R604" s="1"/>
      <c r="S604" s="1"/>
      <c r="T604" s="1"/>
    </row>
    <row r="605" spans="1:20" ht="9.75" customHeight="1">
      <c r="A605" s="1"/>
      <c r="B605" s="1"/>
      <c r="C605" s="1"/>
      <c r="D605" s="1"/>
      <c r="E605" s="1"/>
      <c r="F605" s="1"/>
      <c r="G605" s="1"/>
      <c r="H605" s="1"/>
      <c r="I605" s="1"/>
      <c r="J605" s="1"/>
      <c r="K605" s="1"/>
      <c r="L605" s="1"/>
      <c r="M605" s="1"/>
      <c r="N605" s="1"/>
      <c r="O605" s="1"/>
      <c r="P605" s="1"/>
      <c r="Q605" s="1"/>
      <c r="R605" s="1"/>
      <c r="S605" s="1"/>
      <c r="T605" s="1"/>
    </row>
    <row r="606" spans="1:20" ht="9.75" customHeight="1">
      <c r="A606" s="1"/>
      <c r="B606" s="1"/>
      <c r="C606" s="1"/>
      <c r="D606" s="1"/>
      <c r="E606" s="1"/>
      <c r="F606" s="1"/>
      <c r="G606" s="1"/>
      <c r="H606" s="1"/>
      <c r="I606" s="1"/>
      <c r="J606" s="1"/>
      <c r="K606" s="1"/>
      <c r="L606" s="1"/>
      <c r="M606" s="1"/>
      <c r="N606" s="1"/>
      <c r="O606" s="1"/>
      <c r="P606" s="1"/>
      <c r="Q606" s="1"/>
      <c r="R606" s="1"/>
      <c r="S606" s="1"/>
      <c r="T606" s="1"/>
    </row>
    <row r="607" spans="1:20" ht="9.75" customHeight="1">
      <c r="A607" s="1"/>
      <c r="B607" s="1"/>
      <c r="C607" s="1"/>
      <c r="D607" s="1"/>
      <c r="E607" s="1"/>
      <c r="F607" s="1"/>
      <c r="G607" s="1"/>
      <c r="H607" s="1"/>
      <c r="I607" s="1"/>
      <c r="J607" s="1"/>
      <c r="K607" s="1"/>
      <c r="L607" s="1"/>
      <c r="M607" s="1"/>
      <c r="N607" s="1"/>
      <c r="O607" s="1"/>
      <c r="P607" s="1"/>
      <c r="Q607" s="1"/>
      <c r="R607" s="1"/>
      <c r="S607" s="1"/>
      <c r="T607" s="1"/>
    </row>
    <row r="608" spans="1:20" ht="9.75" customHeight="1">
      <c r="A608" s="1"/>
      <c r="B608" s="1"/>
      <c r="C608" s="1"/>
      <c r="D608" s="1"/>
      <c r="E608" s="1"/>
      <c r="F608" s="1"/>
      <c r="G608" s="1"/>
      <c r="H608" s="1"/>
      <c r="I608" s="1"/>
      <c r="J608" s="1"/>
      <c r="K608" s="1"/>
      <c r="L608" s="1"/>
      <c r="M608" s="1"/>
      <c r="N608" s="1"/>
      <c r="O608" s="1"/>
      <c r="P608" s="1"/>
      <c r="Q608" s="1"/>
      <c r="R608" s="1"/>
      <c r="S608" s="1"/>
      <c r="T608" s="1"/>
    </row>
    <row r="609" spans="1:20" ht="9.75" customHeight="1">
      <c r="A609" s="1"/>
      <c r="B609" s="1"/>
      <c r="C609" s="1"/>
      <c r="D609" s="1"/>
      <c r="E609" s="1"/>
      <c r="F609" s="1"/>
      <c r="G609" s="1"/>
      <c r="H609" s="1"/>
      <c r="I609" s="1"/>
      <c r="J609" s="1"/>
      <c r="K609" s="1"/>
      <c r="L609" s="1"/>
      <c r="M609" s="1"/>
      <c r="N609" s="1"/>
      <c r="O609" s="1"/>
      <c r="P609" s="1"/>
      <c r="Q609" s="1"/>
      <c r="R609" s="1"/>
      <c r="S609" s="1"/>
      <c r="T609" s="1"/>
    </row>
    <row r="610" spans="1:20" ht="9.75" customHeight="1">
      <c r="A610" s="1"/>
      <c r="B610" s="1"/>
      <c r="C610" s="1"/>
      <c r="D610" s="1"/>
      <c r="E610" s="1"/>
      <c r="F610" s="1"/>
      <c r="G610" s="1"/>
      <c r="H610" s="1"/>
      <c r="I610" s="1"/>
      <c r="J610" s="1"/>
      <c r="K610" s="1"/>
      <c r="L610" s="1"/>
      <c r="M610" s="1"/>
      <c r="N610" s="1"/>
      <c r="O610" s="1"/>
      <c r="P610" s="1"/>
      <c r="Q610" s="1"/>
      <c r="R610" s="1"/>
      <c r="S610" s="1"/>
      <c r="T610" s="1"/>
    </row>
    <row r="611" spans="1:20" ht="9.75" customHeight="1">
      <c r="A611" s="1"/>
      <c r="B611" s="1"/>
      <c r="C611" s="1"/>
      <c r="D611" s="1"/>
      <c r="E611" s="1"/>
      <c r="F611" s="1"/>
      <c r="G611" s="1"/>
      <c r="H611" s="1"/>
      <c r="I611" s="1"/>
      <c r="J611" s="1"/>
      <c r="K611" s="1"/>
      <c r="L611" s="1"/>
      <c r="M611" s="1"/>
      <c r="N611" s="1"/>
      <c r="O611" s="1"/>
      <c r="P611" s="1"/>
      <c r="Q611" s="1"/>
      <c r="R611" s="1"/>
      <c r="S611" s="1"/>
      <c r="T611" s="1"/>
    </row>
    <row r="612" spans="1:20" ht="9.75" customHeight="1">
      <c r="A612" s="1"/>
      <c r="B612" s="1"/>
      <c r="C612" s="1"/>
      <c r="D612" s="1"/>
      <c r="E612" s="1"/>
      <c r="F612" s="1"/>
      <c r="G612" s="1"/>
      <c r="H612" s="1"/>
      <c r="I612" s="1"/>
      <c r="J612" s="1"/>
      <c r="K612" s="1"/>
      <c r="L612" s="1"/>
      <c r="M612" s="1"/>
      <c r="N612" s="1"/>
      <c r="O612" s="1"/>
      <c r="P612" s="1"/>
      <c r="Q612" s="1"/>
      <c r="R612" s="1"/>
      <c r="S612" s="1"/>
      <c r="T612" s="1"/>
    </row>
    <row r="613" spans="1:20" ht="9.75" customHeight="1">
      <c r="A613" s="1"/>
      <c r="B613" s="1"/>
      <c r="C613" s="1"/>
      <c r="D613" s="1"/>
      <c r="E613" s="1"/>
      <c r="F613" s="1"/>
      <c r="G613" s="1"/>
      <c r="H613" s="1"/>
      <c r="I613" s="1"/>
      <c r="J613" s="1"/>
      <c r="K613" s="1"/>
      <c r="L613" s="1"/>
      <c r="M613" s="1"/>
      <c r="N613" s="1"/>
      <c r="O613" s="1"/>
      <c r="P613" s="1"/>
      <c r="Q613" s="1"/>
      <c r="R613" s="1"/>
      <c r="S613" s="1"/>
      <c r="T613" s="1"/>
    </row>
    <row r="614" spans="1:20" ht="9.75" customHeight="1">
      <c r="A614" s="1"/>
      <c r="B614" s="1"/>
      <c r="C614" s="1"/>
      <c r="D614" s="1"/>
      <c r="E614" s="1"/>
      <c r="F614" s="1"/>
      <c r="G614" s="1"/>
      <c r="H614" s="1"/>
      <c r="I614" s="1"/>
      <c r="J614" s="1"/>
      <c r="K614" s="1"/>
      <c r="L614" s="1"/>
      <c r="M614" s="1"/>
      <c r="N614" s="1"/>
      <c r="O614" s="1"/>
      <c r="P614" s="1"/>
      <c r="Q614" s="1"/>
      <c r="R614" s="1"/>
      <c r="S614" s="1"/>
      <c r="T614" s="1"/>
    </row>
    <row r="615" spans="1:20" ht="9.75" customHeight="1">
      <c r="A615" s="1"/>
      <c r="B615" s="1"/>
      <c r="C615" s="1"/>
      <c r="D615" s="1"/>
      <c r="E615" s="1"/>
      <c r="F615" s="1"/>
      <c r="G615" s="1"/>
      <c r="H615" s="1"/>
      <c r="I615" s="1"/>
      <c r="J615" s="1"/>
      <c r="K615" s="1"/>
      <c r="L615" s="1"/>
      <c r="M615" s="1"/>
      <c r="N615" s="1"/>
      <c r="O615" s="1"/>
      <c r="P615" s="1"/>
      <c r="Q615" s="1"/>
      <c r="R615" s="1"/>
      <c r="S615" s="1"/>
      <c r="T615" s="1"/>
    </row>
    <row r="616" spans="1:20" ht="9.75" customHeight="1">
      <c r="A616" s="1"/>
      <c r="B616" s="1"/>
      <c r="C616" s="1"/>
      <c r="D616" s="1"/>
      <c r="E616" s="1"/>
      <c r="F616" s="1"/>
      <c r="G616" s="1"/>
      <c r="H616" s="1"/>
      <c r="I616" s="1"/>
      <c r="J616" s="1"/>
      <c r="K616" s="1"/>
      <c r="L616" s="1"/>
      <c r="M616" s="1"/>
      <c r="N616" s="1"/>
      <c r="O616" s="1"/>
      <c r="P616" s="1"/>
      <c r="Q616" s="1"/>
      <c r="R616" s="1"/>
      <c r="S616" s="1"/>
      <c r="T616" s="1"/>
    </row>
    <row r="617" spans="1:20" ht="9.75" customHeight="1">
      <c r="A617" s="1"/>
      <c r="B617" s="1"/>
      <c r="C617" s="1"/>
      <c r="D617" s="1"/>
      <c r="E617" s="1"/>
      <c r="F617" s="1"/>
      <c r="G617" s="1"/>
      <c r="H617" s="1"/>
      <c r="I617" s="1"/>
      <c r="J617" s="1"/>
      <c r="K617" s="1"/>
      <c r="L617" s="1"/>
      <c r="M617" s="1"/>
      <c r="N617" s="1"/>
      <c r="O617" s="1"/>
      <c r="P617" s="1"/>
      <c r="Q617" s="1"/>
      <c r="R617" s="1"/>
      <c r="S617" s="1"/>
      <c r="T617" s="1"/>
    </row>
    <row r="618" spans="1:20" ht="9.75" customHeight="1">
      <c r="A618" s="1"/>
      <c r="B618" s="1"/>
      <c r="C618" s="1"/>
      <c r="D618" s="1"/>
      <c r="E618" s="1"/>
      <c r="F618" s="1"/>
      <c r="G618" s="1"/>
      <c r="H618" s="1"/>
      <c r="I618" s="1"/>
      <c r="J618" s="1"/>
      <c r="K618" s="1"/>
      <c r="L618" s="1"/>
      <c r="M618" s="1"/>
      <c r="N618" s="1"/>
      <c r="O618" s="1"/>
      <c r="P618" s="1"/>
      <c r="Q618" s="1"/>
      <c r="R618" s="1"/>
      <c r="S618" s="1"/>
      <c r="T618" s="1"/>
    </row>
    <row r="619" spans="1:20" ht="9.75" customHeight="1">
      <c r="A619" s="1"/>
      <c r="B619" s="1"/>
      <c r="C619" s="1"/>
      <c r="D619" s="1"/>
      <c r="E619" s="1"/>
      <c r="F619" s="1"/>
      <c r="G619" s="1"/>
      <c r="H619" s="1"/>
      <c r="I619" s="1"/>
      <c r="J619" s="1"/>
      <c r="K619" s="1"/>
      <c r="L619" s="1"/>
      <c r="M619" s="1"/>
      <c r="N619" s="1"/>
      <c r="O619" s="1"/>
      <c r="P619" s="1"/>
      <c r="Q619" s="1"/>
      <c r="R619" s="1"/>
      <c r="S619" s="1"/>
      <c r="T619" s="1"/>
    </row>
    <row r="620" spans="1:20" ht="9.75" customHeight="1">
      <c r="A620" s="1"/>
      <c r="B620" s="1"/>
      <c r="C620" s="1"/>
      <c r="D620" s="1"/>
      <c r="E620" s="1"/>
      <c r="F620" s="1"/>
      <c r="G620" s="1"/>
      <c r="H620" s="1"/>
      <c r="I620" s="1"/>
      <c r="J620" s="1"/>
      <c r="K620" s="1"/>
      <c r="L620" s="1"/>
      <c r="M620" s="1"/>
      <c r="N620" s="1"/>
      <c r="O620" s="1"/>
      <c r="P620" s="1"/>
      <c r="Q620" s="1"/>
      <c r="R620" s="1"/>
      <c r="S620" s="1"/>
      <c r="T620" s="1"/>
    </row>
    <row r="621" spans="1:20" ht="9.75" customHeight="1">
      <c r="A621" s="1"/>
      <c r="B621" s="1"/>
      <c r="C621" s="1"/>
      <c r="D621" s="1"/>
      <c r="E621" s="1"/>
      <c r="F621" s="1"/>
      <c r="G621" s="1"/>
      <c r="H621" s="1"/>
      <c r="I621" s="1"/>
      <c r="J621" s="1"/>
      <c r="K621" s="1"/>
      <c r="L621" s="1"/>
      <c r="M621" s="1"/>
      <c r="N621" s="1"/>
      <c r="O621" s="1"/>
      <c r="P621" s="1"/>
      <c r="Q621" s="1"/>
      <c r="R621" s="1"/>
      <c r="S621" s="1"/>
      <c r="T621" s="1"/>
    </row>
    <row r="622" spans="1:20" ht="9.75" customHeight="1">
      <c r="A622" s="1"/>
      <c r="B622" s="1"/>
      <c r="C622" s="1"/>
      <c r="D622" s="1"/>
      <c r="E622" s="1"/>
      <c r="F622" s="1"/>
      <c r="G622" s="1"/>
      <c r="H622" s="1"/>
      <c r="I622" s="1"/>
      <c r="J622" s="1"/>
      <c r="K622" s="1"/>
      <c r="L622" s="1"/>
      <c r="M622" s="1"/>
      <c r="N622" s="1"/>
      <c r="O622" s="1"/>
      <c r="P622" s="1"/>
      <c r="Q622" s="1"/>
      <c r="R622" s="1"/>
      <c r="S622" s="1"/>
      <c r="T622" s="1"/>
    </row>
    <row r="623" spans="1:20" ht="9.75" customHeight="1">
      <c r="A623" s="1"/>
      <c r="B623" s="1"/>
      <c r="C623" s="1"/>
      <c r="D623" s="1"/>
      <c r="E623" s="1"/>
      <c r="F623" s="1"/>
      <c r="G623" s="1"/>
      <c r="H623" s="1"/>
      <c r="I623" s="1"/>
      <c r="J623" s="1"/>
      <c r="K623" s="1"/>
      <c r="L623" s="1"/>
      <c r="M623" s="1"/>
      <c r="N623" s="1"/>
      <c r="O623" s="1"/>
      <c r="P623" s="1"/>
      <c r="Q623" s="1"/>
      <c r="R623" s="1"/>
      <c r="S623" s="1"/>
      <c r="T623" s="1"/>
    </row>
    <row r="624" spans="1:20" ht="9.75" customHeight="1">
      <c r="A624" s="1"/>
      <c r="B624" s="1"/>
      <c r="C624" s="1"/>
      <c r="D624" s="1"/>
      <c r="E624" s="1"/>
      <c r="F624" s="1"/>
      <c r="G624" s="1"/>
      <c r="H624" s="1"/>
      <c r="I624" s="1"/>
      <c r="J624" s="1"/>
      <c r="K624" s="1"/>
      <c r="L624" s="1"/>
      <c r="M624" s="1"/>
      <c r="N624" s="1"/>
      <c r="O624" s="1"/>
      <c r="P624" s="1"/>
      <c r="Q624" s="1"/>
      <c r="R624" s="1"/>
      <c r="S624" s="1"/>
      <c r="T624" s="1"/>
    </row>
    <row r="625" spans="1:20" ht="9.75" customHeight="1">
      <c r="A625" s="1"/>
      <c r="B625" s="1"/>
      <c r="C625" s="1"/>
      <c r="D625" s="1"/>
      <c r="E625" s="1"/>
      <c r="F625" s="1"/>
      <c r="G625" s="1"/>
      <c r="H625" s="1"/>
      <c r="I625" s="1"/>
      <c r="J625" s="1"/>
      <c r="K625" s="1"/>
      <c r="L625" s="1"/>
      <c r="M625" s="1"/>
      <c r="N625" s="1"/>
      <c r="O625" s="1"/>
      <c r="P625" s="1"/>
      <c r="Q625" s="1"/>
      <c r="R625" s="1"/>
      <c r="S625" s="1"/>
      <c r="T625" s="1"/>
    </row>
    <row r="626" spans="1:20" ht="9.75" customHeight="1">
      <c r="A626" s="1"/>
      <c r="B626" s="1"/>
      <c r="C626" s="1"/>
      <c r="D626" s="1"/>
      <c r="E626" s="1"/>
      <c r="F626" s="1"/>
      <c r="G626" s="1"/>
      <c r="H626" s="1"/>
      <c r="I626" s="1"/>
      <c r="J626" s="1"/>
      <c r="K626" s="1"/>
      <c r="L626" s="1"/>
      <c r="M626" s="1"/>
      <c r="N626" s="1"/>
      <c r="O626" s="1"/>
      <c r="P626" s="1"/>
      <c r="Q626" s="1"/>
      <c r="R626" s="1"/>
      <c r="S626" s="1"/>
      <c r="T626" s="1"/>
    </row>
    <row r="627" spans="1:20" ht="9.75" customHeight="1">
      <c r="A627" s="1"/>
      <c r="B627" s="1"/>
      <c r="C627" s="1"/>
      <c r="D627" s="1"/>
      <c r="E627" s="1"/>
      <c r="F627" s="1"/>
      <c r="G627" s="1"/>
      <c r="H627" s="1"/>
      <c r="I627" s="1"/>
      <c r="J627" s="1"/>
      <c r="K627" s="1"/>
      <c r="L627" s="1"/>
      <c r="M627" s="1"/>
      <c r="N627" s="1"/>
      <c r="O627" s="1"/>
      <c r="P627" s="1"/>
      <c r="Q627" s="1"/>
      <c r="R627" s="1"/>
      <c r="S627" s="1"/>
      <c r="T627" s="1"/>
    </row>
    <row r="628" spans="1:20" ht="9.75" customHeight="1">
      <c r="A628" s="1"/>
      <c r="B628" s="1"/>
      <c r="C628" s="1"/>
      <c r="D628" s="1"/>
      <c r="E628" s="1"/>
      <c r="F628" s="1"/>
      <c r="G628" s="1"/>
      <c r="H628" s="1"/>
      <c r="I628" s="1"/>
      <c r="J628" s="1"/>
      <c r="K628" s="1"/>
      <c r="L628" s="1"/>
      <c r="M628" s="1"/>
      <c r="N628" s="1"/>
      <c r="O628" s="1"/>
      <c r="P628" s="1"/>
      <c r="Q628" s="1"/>
      <c r="R628" s="1"/>
      <c r="S628" s="1"/>
      <c r="T628" s="1"/>
    </row>
    <row r="629" spans="1:20" ht="9.75" customHeight="1">
      <c r="A629" s="1"/>
      <c r="B629" s="1"/>
      <c r="C629" s="1"/>
      <c r="D629" s="1"/>
      <c r="E629" s="1"/>
      <c r="F629" s="1"/>
      <c r="G629" s="1"/>
      <c r="H629" s="1"/>
      <c r="I629" s="1"/>
      <c r="J629" s="1"/>
      <c r="K629" s="1"/>
      <c r="L629" s="1"/>
      <c r="M629" s="1"/>
      <c r="N629" s="1"/>
      <c r="O629" s="1"/>
      <c r="P629" s="1"/>
      <c r="Q629" s="1"/>
      <c r="R629" s="1"/>
      <c r="S629" s="1"/>
      <c r="T629" s="1"/>
    </row>
    <row r="630" spans="1:20" ht="9.75" customHeight="1">
      <c r="A630" s="1"/>
      <c r="B630" s="1"/>
      <c r="C630" s="1"/>
      <c r="D630" s="1"/>
      <c r="E630" s="1"/>
      <c r="F630" s="1"/>
      <c r="G630" s="1"/>
      <c r="H630" s="1"/>
      <c r="I630" s="1"/>
      <c r="J630" s="1"/>
      <c r="K630" s="1"/>
      <c r="L630" s="1"/>
      <c r="M630" s="1"/>
      <c r="N630" s="1"/>
      <c r="O630" s="1"/>
      <c r="P630" s="1"/>
      <c r="Q630" s="1"/>
      <c r="R630" s="1"/>
      <c r="S630" s="1"/>
      <c r="T630" s="1"/>
    </row>
    <row r="631" spans="1:20" ht="9.75" customHeight="1">
      <c r="A631" s="1"/>
      <c r="B631" s="1"/>
      <c r="C631" s="1"/>
      <c r="D631" s="1"/>
      <c r="E631" s="1"/>
      <c r="F631" s="1"/>
      <c r="G631" s="1"/>
      <c r="H631" s="1"/>
      <c r="I631" s="1"/>
      <c r="J631" s="1"/>
      <c r="K631" s="1"/>
      <c r="L631" s="1"/>
      <c r="M631" s="1"/>
      <c r="N631" s="1"/>
      <c r="O631" s="1"/>
      <c r="P631" s="1"/>
      <c r="Q631" s="1"/>
      <c r="R631" s="1"/>
      <c r="S631" s="1"/>
      <c r="T631" s="1"/>
    </row>
    <row r="632" spans="1:20" ht="9.75" customHeight="1">
      <c r="A632" s="1"/>
      <c r="B632" s="1"/>
      <c r="C632" s="1"/>
      <c r="D632" s="1"/>
      <c r="E632" s="1"/>
      <c r="F632" s="1"/>
      <c r="G632" s="1"/>
      <c r="H632" s="1"/>
      <c r="I632" s="1"/>
      <c r="J632" s="1"/>
      <c r="K632" s="1"/>
      <c r="L632" s="1"/>
      <c r="M632" s="1"/>
      <c r="N632" s="1"/>
      <c r="O632" s="1"/>
      <c r="P632" s="1"/>
      <c r="Q632" s="1"/>
      <c r="R632" s="1"/>
      <c r="S632" s="1"/>
      <c r="T632" s="1"/>
    </row>
    <row r="633" spans="1:20" ht="9.75" customHeight="1">
      <c r="A633" s="1"/>
      <c r="B633" s="1"/>
      <c r="C633" s="1"/>
      <c r="D633" s="1"/>
      <c r="E633" s="1"/>
      <c r="F633" s="1"/>
      <c r="G633" s="1"/>
      <c r="H633" s="1"/>
      <c r="I633" s="1"/>
      <c r="J633" s="1"/>
      <c r="K633" s="1"/>
      <c r="L633" s="1"/>
      <c r="M633" s="1"/>
      <c r="N633" s="1"/>
      <c r="O633" s="1"/>
      <c r="P633" s="1"/>
      <c r="Q633" s="1"/>
      <c r="R633" s="1"/>
      <c r="S633" s="1"/>
      <c r="T633" s="1"/>
    </row>
    <row r="634" spans="1:20" ht="9.75" customHeight="1">
      <c r="A634" s="1"/>
      <c r="B634" s="1"/>
      <c r="C634" s="1"/>
      <c r="D634" s="1"/>
      <c r="E634" s="1"/>
      <c r="F634" s="1"/>
      <c r="G634" s="1"/>
      <c r="H634" s="1"/>
      <c r="I634" s="1"/>
      <c r="J634" s="1"/>
      <c r="K634" s="1"/>
      <c r="L634" s="1"/>
      <c r="M634" s="1"/>
      <c r="N634" s="1"/>
      <c r="O634" s="1"/>
      <c r="P634" s="1"/>
      <c r="Q634" s="1"/>
      <c r="R634" s="1"/>
      <c r="S634" s="1"/>
      <c r="T634" s="1"/>
    </row>
    <row r="635" spans="1:20" ht="9.75" customHeight="1">
      <c r="A635" s="1"/>
      <c r="B635" s="1"/>
      <c r="C635" s="1"/>
      <c r="D635" s="1"/>
      <c r="E635" s="1"/>
      <c r="F635" s="1"/>
      <c r="G635" s="1"/>
      <c r="H635" s="1"/>
      <c r="I635" s="1"/>
      <c r="J635" s="1"/>
      <c r="K635" s="1"/>
      <c r="L635" s="1"/>
      <c r="M635" s="1"/>
      <c r="N635" s="1"/>
      <c r="O635" s="1"/>
      <c r="P635" s="1"/>
      <c r="Q635" s="1"/>
      <c r="R635" s="1"/>
      <c r="S635" s="1"/>
      <c r="T635" s="1"/>
    </row>
    <row r="636" spans="1:20" ht="9.75" customHeight="1">
      <c r="A636" s="1"/>
      <c r="B636" s="1"/>
      <c r="C636" s="1"/>
      <c r="D636" s="1"/>
      <c r="E636" s="1"/>
      <c r="F636" s="1"/>
      <c r="G636" s="1"/>
      <c r="H636" s="1"/>
      <c r="I636" s="1"/>
      <c r="J636" s="1"/>
      <c r="K636" s="1"/>
      <c r="L636" s="1"/>
      <c r="M636" s="1"/>
      <c r="N636" s="1"/>
      <c r="O636" s="1"/>
      <c r="P636" s="1"/>
      <c r="Q636" s="1"/>
      <c r="R636" s="1"/>
      <c r="S636" s="1"/>
      <c r="T636" s="1"/>
    </row>
    <row r="637" spans="1:20" ht="9.75" customHeight="1">
      <c r="A637" s="1"/>
      <c r="B637" s="1"/>
      <c r="C637" s="1"/>
      <c r="D637" s="1"/>
      <c r="E637" s="1"/>
      <c r="F637" s="1"/>
      <c r="G637" s="1"/>
      <c r="H637" s="1"/>
      <c r="I637" s="1"/>
      <c r="J637" s="1"/>
      <c r="K637" s="1"/>
      <c r="L637" s="1"/>
      <c r="M637" s="1"/>
      <c r="N637" s="1"/>
      <c r="O637" s="1"/>
      <c r="P637" s="1"/>
      <c r="Q637" s="1"/>
      <c r="R637" s="1"/>
      <c r="S637" s="1"/>
      <c r="T637" s="1"/>
    </row>
    <row r="638" spans="1:20" ht="9.75" customHeight="1">
      <c r="A638" s="1"/>
      <c r="B638" s="1"/>
      <c r="C638" s="1"/>
      <c r="D638" s="1"/>
      <c r="E638" s="1"/>
      <c r="F638" s="1"/>
      <c r="G638" s="1"/>
      <c r="H638" s="1"/>
      <c r="I638" s="1"/>
      <c r="J638" s="1"/>
      <c r="K638" s="1"/>
      <c r="L638" s="1"/>
      <c r="M638" s="1"/>
      <c r="N638" s="1"/>
      <c r="O638" s="1"/>
      <c r="P638" s="1"/>
      <c r="Q638" s="1"/>
      <c r="R638" s="1"/>
      <c r="S638" s="1"/>
      <c r="T638" s="1"/>
    </row>
    <row r="639" spans="1:20" ht="9.75" customHeight="1">
      <c r="A639" s="1"/>
      <c r="B639" s="1"/>
      <c r="C639" s="1"/>
      <c r="D639" s="1"/>
      <c r="E639" s="1"/>
      <c r="F639" s="1"/>
      <c r="G639" s="1"/>
      <c r="H639" s="1"/>
      <c r="I639" s="1"/>
      <c r="J639" s="1"/>
      <c r="K639" s="1"/>
      <c r="L639" s="1"/>
      <c r="M639" s="1"/>
      <c r="N639" s="1"/>
      <c r="O639" s="1"/>
      <c r="P639" s="1"/>
      <c r="Q639" s="1"/>
      <c r="R639" s="1"/>
      <c r="S639" s="1"/>
      <c r="T639" s="1"/>
    </row>
    <row r="640" spans="1:20" ht="9.75" customHeight="1">
      <c r="A640" s="1"/>
      <c r="B640" s="1"/>
      <c r="C640" s="1"/>
      <c r="D640" s="1"/>
      <c r="E640" s="1"/>
      <c r="F640" s="1"/>
      <c r="G640" s="1"/>
      <c r="H640" s="1"/>
      <c r="I640" s="1"/>
      <c r="J640" s="1"/>
      <c r="K640" s="1"/>
      <c r="L640" s="1"/>
      <c r="M640" s="1"/>
      <c r="N640" s="1"/>
      <c r="O640" s="1"/>
      <c r="P640" s="1"/>
      <c r="Q640" s="1"/>
      <c r="R640" s="1"/>
      <c r="S640" s="1"/>
      <c r="T640" s="1"/>
    </row>
    <row r="641" spans="1:20" ht="9.75" customHeight="1">
      <c r="A641" s="1"/>
      <c r="B641" s="1"/>
      <c r="C641" s="1"/>
      <c r="D641" s="1"/>
      <c r="E641" s="1"/>
      <c r="F641" s="1"/>
      <c r="G641" s="1"/>
      <c r="H641" s="1"/>
      <c r="I641" s="1"/>
      <c r="J641" s="1"/>
      <c r="K641" s="1"/>
      <c r="L641" s="1"/>
      <c r="M641" s="1"/>
      <c r="N641" s="1"/>
      <c r="O641" s="1"/>
      <c r="P641" s="1"/>
      <c r="Q641" s="1"/>
      <c r="R641" s="1"/>
      <c r="S641" s="1"/>
      <c r="T641" s="1"/>
    </row>
    <row r="642" spans="1:20" ht="9.75" customHeight="1">
      <c r="A642" s="1"/>
      <c r="B642" s="1"/>
      <c r="C642" s="1"/>
      <c r="D642" s="1"/>
      <c r="E642" s="1"/>
      <c r="F642" s="1"/>
      <c r="G642" s="1"/>
      <c r="H642" s="1"/>
      <c r="I642" s="1"/>
      <c r="J642" s="1"/>
      <c r="K642" s="1"/>
      <c r="L642" s="1"/>
      <c r="M642" s="1"/>
      <c r="N642" s="1"/>
      <c r="O642" s="1"/>
      <c r="P642" s="1"/>
      <c r="Q642" s="1"/>
      <c r="R642" s="1"/>
      <c r="S642" s="1"/>
      <c r="T642" s="1"/>
    </row>
    <row r="643" spans="1:20" ht="9.75" customHeight="1">
      <c r="A643" s="1"/>
      <c r="B643" s="1"/>
      <c r="C643" s="1"/>
      <c r="D643" s="1"/>
      <c r="E643" s="1"/>
      <c r="F643" s="1"/>
      <c r="G643" s="1"/>
      <c r="H643" s="1"/>
      <c r="I643" s="1"/>
      <c r="J643" s="1"/>
      <c r="K643" s="1"/>
      <c r="L643" s="1"/>
      <c r="M643" s="1"/>
      <c r="N643" s="1"/>
      <c r="O643" s="1"/>
      <c r="P643" s="1"/>
      <c r="Q643" s="1"/>
      <c r="R643" s="1"/>
      <c r="S643" s="1"/>
      <c r="T643" s="1"/>
    </row>
    <row r="644" spans="1:20" ht="9.75" customHeight="1">
      <c r="A644" s="1"/>
      <c r="B644" s="1"/>
      <c r="C644" s="1"/>
      <c r="D644" s="1"/>
      <c r="E644" s="1"/>
      <c r="F644" s="1"/>
      <c r="G644" s="1"/>
      <c r="H644" s="1"/>
      <c r="I644" s="1"/>
      <c r="J644" s="1"/>
      <c r="K644" s="1"/>
      <c r="L644" s="1"/>
      <c r="M644" s="1"/>
      <c r="N644" s="1"/>
      <c r="O644" s="1"/>
      <c r="P644" s="1"/>
      <c r="Q644" s="1"/>
      <c r="R644" s="1"/>
      <c r="S644" s="1"/>
      <c r="T644" s="1"/>
    </row>
    <row r="645" spans="1:20" ht="9.75" customHeight="1">
      <c r="A645" s="1"/>
      <c r="B645" s="1"/>
      <c r="C645" s="1"/>
      <c r="D645" s="1"/>
      <c r="E645" s="1"/>
      <c r="F645" s="1"/>
      <c r="G645" s="1"/>
      <c r="H645" s="1"/>
      <c r="I645" s="1"/>
      <c r="J645" s="1"/>
      <c r="K645" s="1"/>
      <c r="L645" s="1"/>
      <c r="M645" s="1"/>
      <c r="N645" s="1"/>
      <c r="O645" s="1"/>
      <c r="P645" s="1"/>
      <c r="Q645" s="1"/>
      <c r="R645" s="1"/>
      <c r="S645" s="1"/>
      <c r="T645" s="1"/>
    </row>
    <row r="646" spans="1:20" ht="9.75" customHeight="1">
      <c r="A646" s="1"/>
      <c r="B646" s="1"/>
      <c r="C646" s="1"/>
      <c r="D646" s="1"/>
      <c r="E646" s="1"/>
      <c r="F646" s="1"/>
      <c r="G646" s="1"/>
      <c r="H646" s="1"/>
      <c r="I646" s="1"/>
      <c r="J646" s="1"/>
      <c r="K646" s="1"/>
      <c r="L646" s="1"/>
      <c r="M646" s="1"/>
      <c r="N646" s="1"/>
      <c r="O646" s="1"/>
      <c r="P646" s="1"/>
      <c r="Q646" s="1"/>
      <c r="R646" s="1"/>
      <c r="S646" s="1"/>
      <c r="T646" s="1"/>
    </row>
    <row r="647" spans="1:20" ht="9.75" customHeight="1">
      <c r="A647" s="1"/>
      <c r="B647" s="1"/>
      <c r="C647" s="1"/>
      <c r="D647" s="1"/>
      <c r="E647" s="1"/>
      <c r="F647" s="1"/>
      <c r="G647" s="1"/>
      <c r="H647" s="1"/>
      <c r="I647" s="1"/>
      <c r="J647" s="1"/>
      <c r="K647" s="1"/>
      <c r="L647" s="1"/>
      <c r="M647" s="1"/>
      <c r="N647" s="1"/>
      <c r="O647" s="1"/>
      <c r="P647" s="1"/>
      <c r="Q647" s="1"/>
      <c r="R647" s="1"/>
      <c r="S647" s="1"/>
      <c r="T647" s="1"/>
    </row>
    <row r="648" spans="1:20" ht="9.75" customHeight="1">
      <c r="A648" s="1"/>
      <c r="B648" s="1"/>
      <c r="C648" s="1"/>
      <c r="D648" s="1"/>
      <c r="E648" s="1"/>
      <c r="F648" s="1"/>
      <c r="G648" s="1"/>
      <c r="H648" s="1"/>
      <c r="I648" s="1"/>
      <c r="J648" s="1"/>
      <c r="K648" s="1"/>
      <c r="L648" s="1"/>
      <c r="M648" s="1"/>
      <c r="N648" s="1"/>
      <c r="O648" s="1"/>
      <c r="P648" s="1"/>
      <c r="Q648" s="1"/>
      <c r="R648" s="1"/>
      <c r="S648" s="1"/>
      <c r="T648" s="1"/>
    </row>
    <row r="649" spans="1:20" ht="9.75" customHeight="1">
      <c r="A649" s="1"/>
      <c r="B649" s="1"/>
      <c r="C649" s="1"/>
      <c r="D649" s="1"/>
      <c r="E649" s="1"/>
      <c r="F649" s="1"/>
      <c r="G649" s="1"/>
      <c r="H649" s="1"/>
      <c r="I649" s="1"/>
      <c r="J649" s="1"/>
      <c r="K649" s="1"/>
      <c r="L649" s="1"/>
      <c r="M649" s="1"/>
      <c r="N649" s="1"/>
      <c r="O649" s="1"/>
      <c r="P649" s="1"/>
      <c r="Q649" s="1"/>
      <c r="R649" s="1"/>
      <c r="S649" s="1"/>
      <c r="T649" s="1"/>
    </row>
    <row r="650" spans="1:20" ht="9.75" customHeight="1">
      <c r="A650" s="1"/>
      <c r="B650" s="1"/>
      <c r="C650" s="1"/>
      <c r="D650" s="1"/>
      <c r="E650" s="1"/>
      <c r="F650" s="1"/>
      <c r="G650" s="1"/>
      <c r="H650" s="1"/>
      <c r="I650" s="1"/>
      <c r="J650" s="1"/>
      <c r="K650" s="1"/>
      <c r="L650" s="1"/>
      <c r="M650" s="1"/>
      <c r="N650" s="1"/>
      <c r="O650" s="1"/>
      <c r="P650" s="1"/>
      <c r="Q650" s="1"/>
      <c r="R650" s="1"/>
      <c r="S650" s="1"/>
      <c r="T650" s="1"/>
    </row>
    <row r="651" spans="1:20" ht="9.75" customHeight="1">
      <c r="A651" s="1"/>
      <c r="B651" s="1"/>
      <c r="C651" s="1"/>
      <c r="D651" s="1"/>
      <c r="E651" s="1"/>
      <c r="F651" s="1"/>
      <c r="G651" s="1"/>
      <c r="H651" s="1"/>
      <c r="I651" s="1"/>
      <c r="J651" s="1"/>
      <c r="K651" s="1"/>
      <c r="L651" s="1"/>
      <c r="M651" s="1"/>
      <c r="N651" s="1"/>
      <c r="O651" s="1"/>
      <c r="P651" s="1"/>
      <c r="Q651" s="1"/>
      <c r="R651" s="1"/>
      <c r="S651" s="1"/>
      <c r="T651" s="1"/>
    </row>
    <row r="652" spans="1:20" ht="9.75" customHeight="1">
      <c r="A652" s="1"/>
      <c r="B652" s="1"/>
      <c r="C652" s="1"/>
      <c r="D652" s="1"/>
      <c r="E652" s="1"/>
      <c r="F652" s="1"/>
      <c r="G652" s="1"/>
      <c r="H652" s="1"/>
      <c r="I652" s="1"/>
      <c r="J652" s="1"/>
      <c r="K652" s="1"/>
      <c r="L652" s="1"/>
      <c r="M652" s="1"/>
      <c r="N652" s="1"/>
      <c r="O652" s="1"/>
      <c r="P652" s="1"/>
      <c r="Q652" s="1"/>
      <c r="R652" s="1"/>
      <c r="S652" s="1"/>
      <c r="T652" s="1"/>
    </row>
    <row r="653" spans="1:20" ht="9.75" customHeight="1">
      <c r="A653" s="1"/>
      <c r="B653" s="1"/>
      <c r="C653" s="1"/>
      <c r="D653" s="1"/>
      <c r="E653" s="1"/>
      <c r="F653" s="1"/>
      <c r="G653" s="1"/>
      <c r="H653" s="1"/>
      <c r="I653" s="1"/>
      <c r="J653" s="1"/>
      <c r="K653" s="1"/>
      <c r="L653" s="1"/>
      <c r="M653" s="1"/>
      <c r="N653" s="1"/>
      <c r="O653" s="1"/>
      <c r="P653" s="1"/>
      <c r="Q653" s="1"/>
      <c r="R653" s="1"/>
      <c r="S653" s="1"/>
      <c r="T653" s="1"/>
    </row>
    <row r="654" spans="1:20" ht="9.75" customHeight="1">
      <c r="A654" s="1"/>
      <c r="B654" s="1"/>
      <c r="C654" s="1"/>
      <c r="D654" s="1"/>
      <c r="E654" s="1"/>
      <c r="F654" s="1"/>
      <c r="G654" s="1"/>
      <c r="H654" s="1"/>
      <c r="I654" s="1"/>
      <c r="J654" s="1"/>
      <c r="K654" s="1"/>
      <c r="L654" s="1"/>
      <c r="M654" s="1"/>
      <c r="N654" s="1"/>
      <c r="O654" s="1"/>
      <c r="P654" s="1"/>
      <c r="Q654" s="1"/>
      <c r="R654" s="1"/>
      <c r="S654" s="1"/>
      <c r="T654" s="1"/>
    </row>
    <row r="655" spans="1:20" ht="9.75" customHeight="1">
      <c r="A655" s="1"/>
      <c r="B655" s="1"/>
      <c r="C655" s="1"/>
      <c r="D655" s="1"/>
      <c r="E655" s="1"/>
      <c r="F655" s="1"/>
      <c r="G655" s="1"/>
      <c r="H655" s="1"/>
      <c r="I655" s="1"/>
      <c r="J655" s="1"/>
      <c r="K655" s="1"/>
      <c r="L655" s="1"/>
      <c r="M655" s="1"/>
      <c r="N655" s="1"/>
      <c r="O655" s="1"/>
      <c r="P655" s="1"/>
      <c r="Q655" s="1"/>
      <c r="R655" s="1"/>
      <c r="S655" s="1"/>
      <c r="T655" s="1"/>
    </row>
    <row r="656" spans="1:20" ht="9.75" customHeight="1">
      <c r="A656" s="1"/>
      <c r="B656" s="1"/>
      <c r="C656" s="1"/>
      <c r="D656" s="1"/>
      <c r="E656" s="1"/>
      <c r="F656" s="1"/>
      <c r="G656" s="1"/>
      <c r="H656" s="1"/>
      <c r="I656" s="1"/>
      <c r="J656" s="1"/>
      <c r="K656" s="1"/>
      <c r="L656" s="1"/>
      <c r="M656" s="1"/>
      <c r="N656" s="1"/>
      <c r="O656" s="1"/>
      <c r="P656" s="1"/>
      <c r="Q656" s="1"/>
      <c r="R656" s="1"/>
      <c r="S656" s="1"/>
      <c r="T656" s="1"/>
    </row>
    <row r="657" spans="1:20" ht="9.75" customHeight="1">
      <c r="A657" s="1"/>
      <c r="B657" s="1"/>
      <c r="C657" s="1"/>
      <c r="D657" s="1"/>
      <c r="E657" s="1"/>
      <c r="F657" s="1"/>
      <c r="G657" s="1"/>
      <c r="H657" s="1"/>
      <c r="I657" s="1"/>
      <c r="J657" s="1"/>
      <c r="K657" s="1"/>
      <c r="L657" s="1"/>
      <c r="M657" s="1"/>
      <c r="N657" s="1"/>
      <c r="O657" s="1"/>
      <c r="P657" s="1"/>
      <c r="Q657" s="1"/>
      <c r="R657" s="1"/>
      <c r="S657" s="1"/>
      <c r="T657" s="1"/>
    </row>
    <row r="658" spans="1:20" ht="9.75" customHeight="1">
      <c r="A658" s="1"/>
      <c r="B658" s="1"/>
      <c r="C658" s="1"/>
      <c r="D658" s="1"/>
      <c r="E658" s="1"/>
      <c r="F658" s="1"/>
      <c r="G658" s="1"/>
      <c r="H658" s="1"/>
      <c r="I658" s="1"/>
      <c r="J658" s="1"/>
      <c r="K658" s="1"/>
      <c r="L658" s="1"/>
      <c r="M658" s="1"/>
      <c r="N658" s="1"/>
      <c r="O658" s="1"/>
      <c r="P658" s="1"/>
      <c r="Q658" s="1"/>
      <c r="R658" s="1"/>
      <c r="S658" s="1"/>
      <c r="T658" s="1"/>
    </row>
    <row r="659" spans="1:20" ht="9.75" customHeight="1">
      <c r="A659" s="1"/>
      <c r="B659" s="1"/>
      <c r="C659" s="1"/>
      <c r="D659" s="1"/>
      <c r="E659" s="1"/>
      <c r="F659" s="1"/>
      <c r="G659" s="1"/>
      <c r="H659" s="1"/>
      <c r="I659" s="1"/>
      <c r="J659" s="1"/>
      <c r="K659" s="1"/>
      <c r="L659" s="1"/>
      <c r="M659" s="1"/>
      <c r="N659" s="1"/>
      <c r="O659" s="1"/>
      <c r="P659" s="1"/>
      <c r="Q659" s="1"/>
      <c r="R659" s="1"/>
      <c r="S659" s="1"/>
      <c r="T659" s="1"/>
    </row>
    <row r="660" spans="1:20" ht="9.75" customHeight="1">
      <c r="A660" s="1"/>
      <c r="B660" s="1"/>
      <c r="C660" s="1"/>
      <c r="D660" s="1"/>
      <c r="E660" s="1"/>
      <c r="F660" s="1"/>
      <c r="G660" s="1"/>
      <c r="H660" s="1"/>
      <c r="I660" s="1"/>
      <c r="J660" s="1"/>
      <c r="K660" s="1"/>
      <c r="L660" s="1"/>
      <c r="M660" s="1"/>
      <c r="N660" s="1"/>
      <c r="O660" s="1"/>
      <c r="P660" s="1"/>
      <c r="Q660" s="1"/>
      <c r="R660" s="1"/>
      <c r="S660" s="1"/>
      <c r="T660" s="1"/>
    </row>
    <row r="661" spans="1:20" ht="9.75" customHeight="1">
      <c r="A661" s="1"/>
      <c r="B661" s="1"/>
      <c r="C661" s="1"/>
      <c r="D661" s="1"/>
      <c r="E661" s="1"/>
      <c r="F661" s="1"/>
      <c r="G661" s="1"/>
      <c r="H661" s="1"/>
      <c r="I661" s="1"/>
      <c r="J661" s="1"/>
      <c r="K661" s="1"/>
      <c r="L661" s="1"/>
      <c r="M661" s="1"/>
      <c r="N661" s="1"/>
      <c r="O661" s="1"/>
      <c r="P661" s="1"/>
      <c r="Q661" s="1"/>
      <c r="R661" s="1"/>
      <c r="S661" s="1"/>
      <c r="T661" s="1"/>
    </row>
    <row r="662" spans="1:20" ht="9.75" customHeight="1">
      <c r="A662" s="1"/>
      <c r="B662" s="1"/>
      <c r="C662" s="1"/>
      <c r="D662" s="1"/>
      <c r="E662" s="1"/>
      <c r="F662" s="1"/>
      <c r="G662" s="1"/>
      <c r="H662" s="1"/>
      <c r="I662" s="1"/>
      <c r="J662" s="1"/>
      <c r="K662" s="1"/>
      <c r="L662" s="1"/>
      <c r="M662" s="1"/>
      <c r="N662" s="1"/>
      <c r="O662" s="1"/>
      <c r="P662" s="1"/>
      <c r="Q662" s="1"/>
      <c r="R662" s="1"/>
      <c r="S662" s="1"/>
      <c r="T662" s="1"/>
    </row>
    <row r="663" spans="1:20" ht="9.75" customHeight="1">
      <c r="A663" s="1"/>
      <c r="B663" s="1"/>
      <c r="C663" s="1"/>
      <c r="D663" s="1"/>
      <c r="E663" s="1"/>
      <c r="F663" s="1"/>
      <c r="G663" s="1"/>
      <c r="H663" s="1"/>
      <c r="I663" s="1"/>
      <c r="J663" s="1"/>
      <c r="K663" s="1"/>
      <c r="L663" s="1"/>
      <c r="M663" s="1"/>
      <c r="N663" s="1"/>
      <c r="O663" s="1"/>
      <c r="P663" s="1"/>
      <c r="Q663" s="1"/>
      <c r="R663" s="1"/>
      <c r="S663" s="1"/>
      <c r="T663" s="1"/>
    </row>
    <row r="664" spans="1:20" ht="9.75" customHeight="1">
      <c r="A664" s="1"/>
      <c r="B664" s="1"/>
      <c r="C664" s="1"/>
      <c r="D664" s="1"/>
      <c r="E664" s="1"/>
      <c r="F664" s="1"/>
      <c r="G664" s="1"/>
      <c r="H664" s="1"/>
      <c r="I664" s="1"/>
      <c r="J664" s="1"/>
      <c r="K664" s="1"/>
      <c r="L664" s="1"/>
      <c r="M664" s="1"/>
      <c r="N664" s="1"/>
      <c r="O664" s="1"/>
      <c r="P664" s="1"/>
      <c r="Q664" s="1"/>
      <c r="R664" s="1"/>
      <c r="S664" s="1"/>
      <c r="T664" s="1"/>
    </row>
    <row r="665" spans="1:20" ht="9.75" customHeight="1">
      <c r="A665" s="1"/>
      <c r="B665" s="1"/>
      <c r="C665" s="1"/>
      <c r="D665" s="1"/>
      <c r="E665" s="1"/>
      <c r="F665" s="1"/>
      <c r="G665" s="1"/>
      <c r="H665" s="1"/>
      <c r="I665" s="1"/>
      <c r="J665" s="1"/>
      <c r="K665" s="1"/>
      <c r="L665" s="1"/>
      <c r="M665" s="1"/>
      <c r="N665" s="1"/>
      <c r="O665" s="1"/>
      <c r="P665" s="1"/>
      <c r="Q665" s="1"/>
      <c r="R665" s="1"/>
      <c r="S665" s="1"/>
      <c r="T665" s="1"/>
    </row>
    <row r="666" spans="1:20" ht="9.75" customHeight="1">
      <c r="A666" s="1"/>
      <c r="B666" s="1"/>
      <c r="C666" s="1"/>
      <c r="D666" s="1"/>
      <c r="E666" s="1"/>
      <c r="F666" s="1"/>
      <c r="G666" s="1"/>
      <c r="H666" s="1"/>
      <c r="I666" s="1"/>
      <c r="J666" s="1"/>
      <c r="K666" s="1"/>
      <c r="L666" s="1"/>
      <c r="M666" s="1"/>
      <c r="N666" s="1"/>
      <c r="O666" s="1"/>
      <c r="P666" s="1"/>
      <c r="Q666" s="1"/>
      <c r="R666" s="1"/>
      <c r="S666" s="1"/>
      <c r="T666" s="1"/>
    </row>
    <row r="667" spans="1:20" ht="9.75" customHeight="1">
      <c r="A667" s="1"/>
      <c r="B667" s="1"/>
      <c r="C667" s="1"/>
      <c r="D667" s="1"/>
      <c r="E667" s="1"/>
      <c r="F667" s="1"/>
      <c r="G667" s="1"/>
      <c r="H667" s="1"/>
      <c r="I667" s="1"/>
      <c r="J667" s="1"/>
      <c r="K667" s="1"/>
      <c r="L667" s="1"/>
      <c r="M667" s="1"/>
      <c r="N667" s="1"/>
      <c r="O667" s="1"/>
      <c r="P667" s="1"/>
      <c r="Q667" s="1"/>
      <c r="R667" s="1"/>
      <c r="S667" s="1"/>
      <c r="T667" s="1"/>
    </row>
    <row r="668" spans="1:20" ht="9.75" customHeight="1">
      <c r="A668" s="1"/>
      <c r="B668" s="1"/>
      <c r="C668" s="1"/>
      <c r="D668" s="1"/>
      <c r="E668" s="1"/>
      <c r="F668" s="1"/>
      <c r="G668" s="1"/>
      <c r="H668" s="1"/>
      <c r="I668" s="1"/>
      <c r="J668" s="1"/>
      <c r="K668" s="1"/>
      <c r="L668" s="1"/>
      <c r="M668" s="1"/>
      <c r="N668" s="1"/>
      <c r="O668" s="1"/>
      <c r="P668" s="1"/>
      <c r="Q668" s="1"/>
      <c r="R668" s="1"/>
      <c r="S668" s="1"/>
      <c r="T668" s="1"/>
    </row>
    <row r="669" spans="1:20" ht="9.75" customHeight="1">
      <c r="A669" s="1"/>
      <c r="B669" s="1"/>
      <c r="C669" s="1"/>
      <c r="D669" s="1"/>
      <c r="E669" s="1"/>
      <c r="F669" s="1"/>
      <c r="G669" s="1"/>
      <c r="H669" s="1"/>
      <c r="I669" s="1"/>
      <c r="J669" s="1"/>
      <c r="K669" s="1"/>
      <c r="L669" s="1"/>
      <c r="M669" s="1"/>
      <c r="N669" s="1"/>
      <c r="O669" s="1"/>
      <c r="P669" s="1"/>
      <c r="Q669" s="1"/>
      <c r="R669" s="1"/>
      <c r="S669" s="1"/>
      <c r="T669" s="1"/>
    </row>
    <row r="670" spans="1:20" ht="9.75" customHeight="1">
      <c r="A670" s="1"/>
      <c r="B670" s="1"/>
      <c r="C670" s="1"/>
      <c r="D670" s="1"/>
      <c r="E670" s="1"/>
      <c r="F670" s="1"/>
      <c r="G670" s="1"/>
      <c r="H670" s="1"/>
      <c r="I670" s="1"/>
      <c r="J670" s="1"/>
      <c r="K670" s="1"/>
      <c r="L670" s="1"/>
      <c r="M670" s="1"/>
      <c r="N670" s="1"/>
      <c r="O670" s="1"/>
      <c r="P670" s="1"/>
      <c r="Q670" s="1"/>
      <c r="R670" s="1"/>
      <c r="S670" s="1"/>
      <c r="T670" s="1"/>
    </row>
    <row r="671" spans="1:20" ht="9.75" customHeight="1">
      <c r="A671" s="1"/>
      <c r="B671" s="1"/>
      <c r="C671" s="1"/>
      <c r="D671" s="1"/>
      <c r="E671" s="1"/>
      <c r="F671" s="1"/>
      <c r="G671" s="1"/>
      <c r="H671" s="1"/>
      <c r="I671" s="1"/>
      <c r="J671" s="1"/>
      <c r="K671" s="1"/>
      <c r="L671" s="1"/>
      <c r="M671" s="1"/>
      <c r="N671" s="1"/>
      <c r="O671" s="1"/>
      <c r="P671" s="1"/>
      <c r="Q671" s="1"/>
      <c r="R671" s="1"/>
      <c r="S671" s="1"/>
      <c r="T671" s="1"/>
    </row>
    <row r="672" spans="1:20" ht="9.75" customHeight="1">
      <c r="A672" s="1"/>
      <c r="B672" s="1"/>
      <c r="C672" s="1"/>
      <c r="D672" s="1"/>
      <c r="E672" s="1"/>
      <c r="F672" s="1"/>
      <c r="G672" s="1"/>
      <c r="H672" s="1"/>
      <c r="I672" s="1"/>
      <c r="J672" s="1"/>
      <c r="K672" s="1"/>
      <c r="L672" s="1"/>
      <c r="M672" s="1"/>
      <c r="N672" s="1"/>
      <c r="O672" s="1"/>
      <c r="P672" s="1"/>
      <c r="Q672" s="1"/>
      <c r="R672" s="1"/>
      <c r="S672" s="1"/>
      <c r="T672" s="1"/>
    </row>
    <row r="673" spans="1:20" ht="9.75" customHeight="1">
      <c r="A673" s="1"/>
      <c r="B673" s="1"/>
      <c r="C673" s="1"/>
      <c r="D673" s="1"/>
      <c r="E673" s="1"/>
      <c r="F673" s="1"/>
      <c r="G673" s="1"/>
      <c r="H673" s="1"/>
      <c r="I673" s="1"/>
      <c r="J673" s="1"/>
      <c r="K673" s="1"/>
      <c r="L673" s="1"/>
      <c r="M673" s="1"/>
      <c r="N673" s="1"/>
      <c r="O673" s="1"/>
      <c r="P673" s="1"/>
      <c r="Q673" s="1"/>
      <c r="R673" s="1"/>
      <c r="S673" s="1"/>
      <c r="T673" s="1"/>
    </row>
    <row r="674" spans="1:20" ht="9.75" customHeight="1">
      <c r="A674" s="1"/>
      <c r="B674" s="1"/>
      <c r="C674" s="1"/>
      <c r="D674" s="1"/>
      <c r="E674" s="1"/>
      <c r="F674" s="1"/>
      <c r="G674" s="1"/>
      <c r="H674" s="1"/>
      <c r="I674" s="1"/>
      <c r="J674" s="1"/>
      <c r="K674" s="1"/>
      <c r="L674" s="1"/>
      <c r="M674" s="1"/>
      <c r="N674" s="1"/>
      <c r="O674" s="1"/>
      <c r="P674" s="1"/>
      <c r="Q674" s="1"/>
      <c r="R674" s="1"/>
      <c r="S674" s="1"/>
      <c r="T674" s="1"/>
    </row>
    <row r="675" spans="1:20" ht="9.75" customHeight="1">
      <c r="A675" s="1"/>
      <c r="B675" s="1"/>
      <c r="C675" s="1"/>
      <c r="D675" s="1"/>
      <c r="E675" s="1"/>
      <c r="F675" s="1"/>
      <c r="G675" s="1"/>
      <c r="H675" s="1"/>
      <c r="I675" s="1"/>
      <c r="J675" s="1"/>
      <c r="K675" s="1"/>
      <c r="L675" s="1"/>
      <c r="M675" s="1"/>
      <c r="N675" s="1"/>
      <c r="O675" s="1"/>
      <c r="P675" s="1"/>
      <c r="Q675" s="1"/>
      <c r="R675" s="1"/>
      <c r="S675" s="1"/>
      <c r="T675" s="1"/>
    </row>
    <row r="676" spans="1:20" ht="9.75" customHeight="1">
      <c r="A676" s="1"/>
      <c r="B676" s="1"/>
      <c r="C676" s="1"/>
      <c r="D676" s="1"/>
      <c r="E676" s="1"/>
      <c r="F676" s="1"/>
      <c r="G676" s="1"/>
      <c r="H676" s="1"/>
      <c r="I676" s="1"/>
      <c r="J676" s="1"/>
      <c r="K676" s="1"/>
      <c r="L676" s="1"/>
      <c r="M676" s="1"/>
      <c r="N676" s="1"/>
      <c r="O676" s="1"/>
      <c r="P676" s="1"/>
      <c r="Q676" s="1"/>
      <c r="R676" s="1"/>
      <c r="S676" s="1"/>
      <c r="T676" s="1"/>
    </row>
    <row r="677" spans="1:20" ht="9.75" customHeight="1">
      <c r="A677" s="1"/>
      <c r="B677" s="1"/>
      <c r="C677" s="1"/>
      <c r="D677" s="1"/>
      <c r="E677" s="1"/>
      <c r="F677" s="1"/>
      <c r="G677" s="1"/>
      <c r="H677" s="1"/>
      <c r="I677" s="1"/>
      <c r="J677" s="1"/>
      <c r="K677" s="1"/>
      <c r="L677" s="1"/>
      <c r="M677" s="1"/>
      <c r="N677" s="1"/>
      <c r="O677" s="1"/>
      <c r="P677" s="1"/>
      <c r="Q677" s="1"/>
      <c r="R677" s="1"/>
      <c r="S677" s="1"/>
      <c r="T677" s="1"/>
    </row>
    <row r="678" spans="1:20" ht="9.75" customHeight="1">
      <c r="A678" s="1"/>
      <c r="B678" s="1"/>
      <c r="C678" s="1"/>
      <c r="D678" s="1"/>
      <c r="E678" s="1"/>
      <c r="F678" s="1"/>
      <c r="G678" s="1"/>
      <c r="H678" s="1"/>
      <c r="I678" s="1"/>
      <c r="J678" s="1"/>
      <c r="K678" s="1"/>
      <c r="L678" s="1"/>
      <c r="M678" s="1"/>
      <c r="N678" s="1"/>
      <c r="O678" s="1"/>
      <c r="P678" s="1"/>
      <c r="Q678" s="1"/>
      <c r="R678" s="1"/>
      <c r="S678" s="1"/>
      <c r="T678" s="1"/>
    </row>
    <row r="679" spans="1:20" ht="9.75" customHeight="1">
      <c r="A679" s="1"/>
      <c r="B679" s="1"/>
      <c r="C679" s="1"/>
      <c r="D679" s="1"/>
      <c r="E679" s="1"/>
      <c r="F679" s="1"/>
      <c r="G679" s="1"/>
      <c r="H679" s="1"/>
      <c r="I679" s="1"/>
      <c r="J679" s="1"/>
      <c r="K679" s="1"/>
      <c r="L679" s="1"/>
      <c r="M679" s="1"/>
      <c r="N679" s="1"/>
      <c r="O679" s="1"/>
      <c r="P679" s="1"/>
      <c r="Q679" s="1"/>
      <c r="R679" s="1"/>
      <c r="S679" s="1"/>
      <c r="T679" s="1"/>
    </row>
    <row r="680" spans="1:20" ht="9.75" customHeight="1">
      <c r="A680" s="1"/>
      <c r="B680" s="1"/>
      <c r="C680" s="1"/>
      <c r="D680" s="1"/>
      <c r="E680" s="1"/>
      <c r="F680" s="1"/>
      <c r="G680" s="1"/>
      <c r="H680" s="1"/>
      <c r="I680" s="1"/>
      <c r="J680" s="1"/>
      <c r="K680" s="1"/>
      <c r="L680" s="1"/>
      <c r="M680" s="1"/>
      <c r="N680" s="1"/>
      <c r="O680" s="1"/>
      <c r="P680" s="1"/>
      <c r="Q680" s="1"/>
      <c r="R680" s="1"/>
      <c r="S680" s="1"/>
      <c r="T680" s="1"/>
    </row>
    <row r="681" spans="1:20" ht="9.75" customHeight="1">
      <c r="A681" s="1"/>
      <c r="B681" s="1"/>
      <c r="C681" s="1"/>
      <c r="D681" s="1"/>
      <c r="E681" s="1"/>
      <c r="F681" s="1"/>
      <c r="G681" s="1"/>
      <c r="H681" s="1"/>
      <c r="I681" s="1"/>
      <c r="J681" s="1"/>
      <c r="K681" s="1"/>
      <c r="L681" s="1"/>
      <c r="M681" s="1"/>
      <c r="N681" s="1"/>
      <c r="O681" s="1"/>
      <c r="P681" s="1"/>
      <c r="Q681" s="1"/>
      <c r="R681" s="1"/>
      <c r="S681" s="1"/>
      <c r="T681" s="1"/>
    </row>
    <row r="682" spans="1:20" ht="9.75" customHeight="1">
      <c r="A682" s="1"/>
      <c r="B682" s="1"/>
      <c r="C682" s="1"/>
      <c r="D682" s="1"/>
      <c r="E682" s="1"/>
      <c r="F682" s="1"/>
      <c r="G682" s="1"/>
      <c r="H682" s="1"/>
      <c r="I682" s="1"/>
      <c r="J682" s="1"/>
      <c r="K682" s="1"/>
      <c r="L682" s="1"/>
      <c r="M682" s="1"/>
      <c r="N682" s="1"/>
      <c r="O682" s="1"/>
      <c r="P682" s="1"/>
      <c r="Q682" s="1"/>
      <c r="R682" s="1"/>
      <c r="S682" s="1"/>
      <c r="T682" s="1"/>
    </row>
    <row r="683" spans="1:20" ht="9.75" customHeight="1">
      <c r="A683" s="1"/>
      <c r="B683" s="1"/>
      <c r="C683" s="1"/>
      <c r="D683" s="1"/>
      <c r="E683" s="1"/>
      <c r="F683" s="1"/>
      <c r="G683" s="1"/>
      <c r="H683" s="1"/>
      <c r="I683" s="1"/>
      <c r="J683" s="1"/>
      <c r="K683" s="1"/>
      <c r="L683" s="1"/>
      <c r="M683" s="1"/>
      <c r="N683" s="1"/>
      <c r="O683" s="1"/>
      <c r="P683" s="1"/>
      <c r="Q683" s="1"/>
      <c r="R683" s="1"/>
      <c r="S683" s="1"/>
      <c r="T683" s="1"/>
    </row>
    <row r="684" spans="1:20" ht="9.75" customHeight="1">
      <c r="A684" s="1"/>
      <c r="B684" s="1"/>
      <c r="C684" s="1"/>
      <c r="D684" s="1"/>
      <c r="E684" s="1"/>
      <c r="F684" s="1"/>
      <c r="G684" s="1"/>
      <c r="H684" s="1"/>
      <c r="I684" s="1"/>
      <c r="J684" s="1"/>
      <c r="K684" s="1"/>
      <c r="L684" s="1"/>
      <c r="M684" s="1"/>
      <c r="N684" s="1"/>
      <c r="O684" s="1"/>
      <c r="P684" s="1"/>
      <c r="Q684" s="1"/>
      <c r="R684" s="1"/>
      <c r="S684" s="1"/>
      <c r="T684" s="1"/>
    </row>
    <row r="685" spans="1:20" ht="9.75" customHeight="1">
      <c r="A685" s="1"/>
      <c r="B685" s="1"/>
      <c r="C685" s="1"/>
      <c r="D685" s="1"/>
      <c r="E685" s="1"/>
      <c r="F685" s="1"/>
      <c r="G685" s="1"/>
      <c r="H685" s="1"/>
      <c r="I685" s="1"/>
      <c r="J685" s="1"/>
      <c r="K685" s="1"/>
      <c r="L685" s="1"/>
      <c r="M685" s="1"/>
      <c r="N685" s="1"/>
      <c r="O685" s="1"/>
      <c r="P685" s="1"/>
      <c r="Q685" s="1"/>
      <c r="R685" s="1"/>
      <c r="S685" s="1"/>
      <c r="T685" s="1"/>
    </row>
    <row r="686" spans="1:20" ht="9.75" customHeight="1">
      <c r="A686" s="1"/>
      <c r="B686" s="1"/>
      <c r="C686" s="1"/>
      <c r="D686" s="1"/>
      <c r="E686" s="1"/>
      <c r="F686" s="1"/>
      <c r="G686" s="1"/>
      <c r="H686" s="1"/>
      <c r="I686" s="1"/>
      <c r="J686" s="1"/>
      <c r="K686" s="1"/>
      <c r="L686" s="1"/>
      <c r="M686" s="1"/>
      <c r="N686" s="1"/>
      <c r="O686" s="1"/>
      <c r="P686" s="1"/>
      <c r="Q686" s="1"/>
      <c r="R686" s="1"/>
      <c r="S686" s="1"/>
      <c r="T686" s="1"/>
    </row>
    <row r="687" spans="1:20" ht="9.75" customHeight="1">
      <c r="A687" s="1"/>
      <c r="B687" s="1"/>
      <c r="C687" s="1"/>
      <c r="D687" s="1"/>
      <c r="E687" s="1"/>
      <c r="F687" s="1"/>
      <c r="G687" s="1"/>
      <c r="H687" s="1"/>
      <c r="I687" s="1"/>
      <c r="J687" s="1"/>
      <c r="K687" s="1"/>
      <c r="L687" s="1"/>
      <c r="M687" s="1"/>
      <c r="N687" s="1"/>
      <c r="O687" s="1"/>
      <c r="P687" s="1"/>
      <c r="Q687" s="1"/>
      <c r="R687" s="1"/>
      <c r="S687" s="1"/>
      <c r="T687" s="1"/>
    </row>
    <row r="688" spans="1:20" ht="9.75" customHeight="1">
      <c r="A688" s="1"/>
      <c r="B688" s="1"/>
      <c r="C688" s="1"/>
      <c r="D688" s="1"/>
      <c r="E688" s="1"/>
      <c r="F688" s="1"/>
      <c r="G688" s="1"/>
      <c r="H688" s="1"/>
      <c r="I688" s="1"/>
      <c r="J688" s="1"/>
      <c r="K688" s="1"/>
      <c r="L688" s="1"/>
      <c r="M688" s="1"/>
      <c r="N688" s="1"/>
      <c r="O688" s="1"/>
      <c r="P688" s="1"/>
      <c r="Q688" s="1"/>
      <c r="R688" s="1"/>
      <c r="S688" s="1"/>
      <c r="T688" s="1"/>
    </row>
    <row r="689" spans="1:20" ht="9.75" customHeight="1">
      <c r="A689" s="1"/>
      <c r="B689" s="1"/>
      <c r="C689" s="1"/>
      <c r="D689" s="1"/>
      <c r="E689" s="1"/>
      <c r="F689" s="1"/>
      <c r="G689" s="1"/>
      <c r="H689" s="1"/>
      <c r="I689" s="1"/>
      <c r="J689" s="1"/>
      <c r="K689" s="1"/>
      <c r="L689" s="1"/>
      <c r="M689" s="1"/>
      <c r="N689" s="1"/>
      <c r="O689" s="1"/>
      <c r="P689" s="1"/>
      <c r="Q689" s="1"/>
      <c r="R689" s="1"/>
      <c r="S689" s="1"/>
      <c r="T689" s="1"/>
    </row>
    <row r="690" spans="1:20" ht="9.75" customHeight="1">
      <c r="A690" s="1"/>
      <c r="B690" s="1"/>
      <c r="C690" s="1"/>
      <c r="D690" s="1"/>
      <c r="E690" s="1"/>
      <c r="F690" s="1"/>
      <c r="G690" s="1"/>
      <c r="H690" s="1"/>
      <c r="I690" s="1"/>
      <c r="J690" s="1"/>
      <c r="K690" s="1"/>
      <c r="L690" s="1"/>
      <c r="M690" s="1"/>
      <c r="N690" s="1"/>
      <c r="O690" s="1"/>
      <c r="P690" s="1"/>
      <c r="Q690" s="1"/>
      <c r="R690" s="1"/>
      <c r="S690" s="1"/>
      <c r="T690" s="1"/>
    </row>
    <row r="691" spans="1:20" ht="9.75" customHeight="1">
      <c r="A691" s="1"/>
      <c r="B691" s="1"/>
      <c r="C691" s="1"/>
      <c r="D691" s="1"/>
      <c r="E691" s="1"/>
      <c r="F691" s="1"/>
      <c r="G691" s="1"/>
      <c r="H691" s="1"/>
      <c r="I691" s="1"/>
      <c r="J691" s="1"/>
      <c r="K691" s="1"/>
      <c r="L691" s="1"/>
      <c r="M691" s="1"/>
      <c r="N691" s="1"/>
      <c r="O691" s="1"/>
      <c r="P691" s="1"/>
      <c r="Q691" s="1"/>
      <c r="R691" s="1"/>
      <c r="S691" s="1"/>
      <c r="T691" s="1"/>
    </row>
    <row r="692" spans="1:20" ht="9.75" customHeight="1">
      <c r="A692" s="1"/>
      <c r="B692" s="1"/>
      <c r="C692" s="1"/>
      <c r="D692" s="1"/>
      <c r="E692" s="1"/>
      <c r="F692" s="1"/>
      <c r="G692" s="1"/>
      <c r="H692" s="1"/>
      <c r="I692" s="1"/>
      <c r="J692" s="1"/>
      <c r="K692" s="1"/>
      <c r="L692" s="1"/>
      <c r="M692" s="1"/>
      <c r="N692" s="1"/>
      <c r="O692" s="1"/>
      <c r="P692" s="1"/>
      <c r="Q692" s="1"/>
      <c r="R692" s="1"/>
      <c r="S692" s="1"/>
      <c r="T692" s="1"/>
    </row>
    <row r="693" spans="1:20" ht="9.75" customHeight="1">
      <c r="A693" s="1"/>
      <c r="B693" s="1"/>
      <c r="C693" s="1"/>
      <c r="D693" s="1"/>
      <c r="E693" s="1"/>
      <c r="F693" s="1"/>
      <c r="G693" s="1"/>
      <c r="H693" s="1"/>
      <c r="I693" s="1"/>
      <c r="J693" s="1"/>
      <c r="K693" s="1"/>
      <c r="L693" s="1"/>
      <c r="M693" s="1"/>
      <c r="N693" s="1"/>
      <c r="O693" s="1"/>
      <c r="P693" s="1"/>
      <c r="Q693" s="1"/>
      <c r="R693" s="1"/>
      <c r="S693" s="1"/>
      <c r="T693" s="1"/>
    </row>
    <row r="694" spans="1:20" ht="9.75" customHeight="1">
      <c r="A694" s="1"/>
      <c r="B694" s="1"/>
      <c r="C694" s="1"/>
      <c r="D694" s="1"/>
      <c r="E694" s="1"/>
      <c r="F694" s="1"/>
      <c r="G694" s="1"/>
      <c r="H694" s="1"/>
      <c r="I694" s="1"/>
      <c r="J694" s="1"/>
      <c r="K694" s="1"/>
      <c r="L694" s="1"/>
      <c r="M694" s="1"/>
      <c r="N694" s="1"/>
      <c r="O694" s="1"/>
      <c r="P694" s="1"/>
      <c r="Q694" s="1"/>
      <c r="R694" s="1"/>
      <c r="S694" s="1"/>
      <c r="T694" s="1"/>
    </row>
    <row r="695" spans="1:20" ht="9.75" customHeight="1">
      <c r="A695" s="1"/>
      <c r="B695" s="1"/>
      <c r="C695" s="1"/>
      <c r="D695" s="1"/>
      <c r="E695" s="1"/>
      <c r="F695" s="1"/>
      <c r="G695" s="1"/>
      <c r="H695" s="1"/>
      <c r="I695" s="1"/>
      <c r="J695" s="1"/>
      <c r="K695" s="1"/>
      <c r="L695" s="1"/>
      <c r="M695" s="1"/>
      <c r="N695" s="1"/>
      <c r="O695" s="1"/>
      <c r="P695" s="1"/>
      <c r="Q695" s="1"/>
      <c r="R695" s="1"/>
      <c r="S695" s="1"/>
      <c r="T695" s="1"/>
    </row>
    <row r="696" spans="1:20" ht="9.75" customHeight="1">
      <c r="A696" s="1"/>
      <c r="B696" s="1"/>
      <c r="C696" s="1"/>
      <c r="D696" s="1"/>
      <c r="E696" s="1"/>
      <c r="F696" s="1"/>
      <c r="G696" s="1"/>
      <c r="H696" s="1"/>
      <c r="I696" s="1"/>
      <c r="J696" s="1"/>
      <c r="K696" s="1"/>
      <c r="L696" s="1"/>
      <c r="M696" s="1"/>
      <c r="N696" s="1"/>
      <c r="O696" s="1"/>
      <c r="P696" s="1"/>
      <c r="Q696" s="1"/>
      <c r="R696" s="1"/>
      <c r="S696" s="1"/>
      <c r="T696" s="1"/>
    </row>
    <row r="697" spans="1:20" ht="9.75" customHeight="1">
      <c r="A697" s="1"/>
      <c r="B697" s="1"/>
      <c r="C697" s="1"/>
      <c r="D697" s="1"/>
      <c r="E697" s="1"/>
      <c r="F697" s="1"/>
      <c r="G697" s="1"/>
      <c r="H697" s="1"/>
      <c r="I697" s="1"/>
      <c r="J697" s="1"/>
      <c r="K697" s="1"/>
      <c r="L697" s="1"/>
      <c r="M697" s="1"/>
      <c r="N697" s="1"/>
      <c r="O697" s="1"/>
      <c r="P697" s="1"/>
      <c r="Q697" s="1"/>
      <c r="R697" s="1"/>
      <c r="S697" s="1"/>
      <c r="T697" s="1"/>
    </row>
    <row r="698" spans="1:20" ht="9.75" customHeight="1">
      <c r="A698" s="1"/>
      <c r="B698" s="1"/>
      <c r="C698" s="1"/>
      <c r="D698" s="1"/>
      <c r="E698" s="1"/>
      <c r="F698" s="1"/>
      <c r="G698" s="1"/>
      <c r="H698" s="1"/>
      <c r="I698" s="1"/>
      <c r="J698" s="1"/>
      <c r="K698" s="1"/>
      <c r="L698" s="1"/>
      <c r="M698" s="1"/>
      <c r="N698" s="1"/>
      <c r="O698" s="1"/>
      <c r="P698" s="1"/>
      <c r="Q698" s="1"/>
      <c r="R698" s="1"/>
      <c r="S698" s="1"/>
      <c r="T698" s="1"/>
    </row>
    <row r="699" spans="1:20" ht="9.75" customHeight="1">
      <c r="A699" s="1"/>
      <c r="B699" s="1"/>
      <c r="C699" s="1"/>
      <c r="D699" s="1"/>
      <c r="E699" s="1"/>
      <c r="F699" s="1"/>
      <c r="G699" s="1"/>
      <c r="H699" s="1"/>
      <c r="I699" s="1"/>
      <c r="J699" s="1"/>
      <c r="K699" s="1"/>
      <c r="L699" s="1"/>
      <c r="M699" s="1"/>
      <c r="N699" s="1"/>
      <c r="O699" s="1"/>
      <c r="P699" s="1"/>
      <c r="Q699" s="1"/>
      <c r="R699" s="1"/>
      <c r="S699" s="1"/>
      <c r="T699" s="1"/>
    </row>
    <row r="700" spans="1:20" ht="9.75" customHeight="1">
      <c r="A700" s="1"/>
      <c r="B700" s="1"/>
      <c r="C700" s="1"/>
      <c r="D700" s="1"/>
      <c r="E700" s="1"/>
      <c r="F700" s="1"/>
      <c r="G700" s="1"/>
      <c r="H700" s="1"/>
      <c r="I700" s="1"/>
      <c r="J700" s="1"/>
      <c r="K700" s="1"/>
      <c r="L700" s="1"/>
      <c r="M700" s="1"/>
      <c r="N700" s="1"/>
      <c r="O700" s="1"/>
      <c r="P700" s="1"/>
      <c r="Q700" s="1"/>
      <c r="R700" s="1"/>
      <c r="S700" s="1"/>
      <c r="T700" s="1"/>
    </row>
    <row r="701" spans="1:20" ht="9.75" customHeight="1">
      <c r="A701" s="1"/>
      <c r="B701" s="1"/>
      <c r="C701" s="1"/>
      <c r="D701" s="1"/>
      <c r="E701" s="1"/>
      <c r="F701" s="1"/>
      <c r="G701" s="1"/>
      <c r="H701" s="1"/>
      <c r="I701" s="1"/>
      <c r="J701" s="1"/>
      <c r="K701" s="1"/>
      <c r="L701" s="1"/>
      <c r="M701" s="1"/>
      <c r="N701" s="1"/>
      <c r="O701" s="1"/>
      <c r="P701" s="1"/>
      <c r="Q701" s="1"/>
      <c r="R701" s="1"/>
      <c r="S701" s="1"/>
      <c r="T701" s="1"/>
    </row>
    <row r="702" spans="1:20" ht="9.75" customHeight="1">
      <c r="A702" s="1"/>
      <c r="B702" s="1"/>
      <c r="C702" s="1"/>
      <c r="D702" s="1"/>
      <c r="E702" s="1"/>
      <c r="F702" s="1"/>
      <c r="G702" s="1"/>
      <c r="H702" s="1"/>
      <c r="I702" s="1"/>
      <c r="J702" s="1"/>
      <c r="K702" s="1"/>
      <c r="L702" s="1"/>
      <c r="M702" s="1"/>
      <c r="N702" s="1"/>
      <c r="O702" s="1"/>
      <c r="P702" s="1"/>
      <c r="Q702" s="1"/>
      <c r="R702" s="1"/>
      <c r="S702" s="1"/>
      <c r="T702" s="1"/>
    </row>
    <row r="703" spans="1:20" ht="9.75" customHeight="1">
      <c r="A703" s="1"/>
      <c r="B703" s="1"/>
      <c r="C703" s="1"/>
      <c r="D703" s="1"/>
      <c r="E703" s="1"/>
      <c r="F703" s="1"/>
      <c r="G703" s="1"/>
      <c r="H703" s="1"/>
      <c r="I703" s="1"/>
      <c r="J703" s="1"/>
      <c r="K703" s="1"/>
      <c r="L703" s="1"/>
      <c r="M703" s="1"/>
      <c r="N703" s="1"/>
      <c r="O703" s="1"/>
      <c r="P703" s="1"/>
      <c r="Q703" s="1"/>
      <c r="R703" s="1"/>
      <c r="S703" s="1"/>
      <c r="T703" s="1"/>
    </row>
    <row r="704" spans="1:20" ht="9.75" customHeight="1">
      <c r="A704" s="1"/>
      <c r="B704" s="1"/>
      <c r="C704" s="1"/>
      <c r="D704" s="1"/>
      <c r="E704" s="1"/>
      <c r="F704" s="1"/>
      <c r="G704" s="1"/>
      <c r="H704" s="1"/>
      <c r="I704" s="1"/>
      <c r="J704" s="1"/>
      <c r="K704" s="1"/>
      <c r="L704" s="1"/>
      <c r="M704" s="1"/>
      <c r="N704" s="1"/>
      <c r="O704" s="1"/>
      <c r="P704" s="1"/>
      <c r="Q704" s="1"/>
      <c r="R704" s="1"/>
      <c r="S704" s="1"/>
      <c r="T704" s="1"/>
    </row>
    <row r="705" spans="1:20" ht="9.75" customHeight="1">
      <c r="A705" s="1"/>
      <c r="B705" s="1"/>
      <c r="C705" s="1"/>
      <c r="D705" s="1"/>
      <c r="E705" s="1"/>
      <c r="F705" s="1"/>
      <c r="G705" s="1"/>
      <c r="H705" s="1"/>
      <c r="I705" s="1"/>
      <c r="J705" s="1"/>
      <c r="K705" s="1"/>
      <c r="L705" s="1"/>
      <c r="M705" s="1"/>
      <c r="N705" s="1"/>
      <c r="O705" s="1"/>
      <c r="P705" s="1"/>
      <c r="Q705" s="1"/>
      <c r="R705" s="1"/>
      <c r="S705" s="1"/>
      <c r="T705" s="1"/>
    </row>
    <row r="706" spans="1:20" ht="9.75" customHeight="1">
      <c r="A706" s="1"/>
      <c r="B706" s="1"/>
      <c r="C706" s="1"/>
      <c r="D706" s="1"/>
      <c r="E706" s="1"/>
      <c r="F706" s="1"/>
      <c r="G706" s="1"/>
      <c r="H706" s="1"/>
      <c r="I706" s="1"/>
      <c r="J706" s="1"/>
      <c r="K706" s="1"/>
      <c r="L706" s="1"/>
      <c r="M706" s="1"/>
      <c r="N706" s="1"/>
      <c r="O706" s="1"/>
      <c r="P706" s="1"/>
      <c r="Q706" s="1"/>
      <c r="R706" s="1"/>
      <c r="S706" s="1"/>
      <c r="T706" s="1"/>
    </row>
    <row r="707" spans="1:20" ht="9.75" customHeight="1">
      <c r="A707" s="1"/>
      <c r="B707" s="1"/>
      <c r="C707" s="1"/>
      <c r="D707" s="1"/>
      <c r="E707" s="1"/>
      <c r="F707" s="1"/>
      <c r="G707" s="1"/>
      <c r="H707" s="1"/>
      <c r="I707" s="1"/>
      <c r="J707" s="1"/>
      <c r="K707" s="1"/>
      <c r="L707" s="1"/>
      <c r="M707" s="1"/>
      <c r="N707" s="1"/>
      <c r="O707" s="1"/>
      <c r="P707" s="1"/>
      <c r="Q707" s="1"/>
      <c r="R707" s="1"/>
      <c r="S707" s="1"/>
      <c r="T707" s="1"/>
    </row>
    <row r="708" spans="1:20" ht="9.75" customHeight="1">
      <c r="A708" s="1"/>
      <c r="B708" s="1"/>
      <c r="C708" s="1"/>
      <c r="D708" s="1"/>
      <c r="E708" s="1"/>
      <c r="F708" s="1"/>
      <c r="G708" s="1"/>
      <c r="H708" s="1"/>
      <c r="I708" s="1"/>
      <c r="J708" s="1"/>
      <c r="K708" s="1"/>
      <c r="L708" s="1"/>
      <c r="M708" s="1"/>
      <c r="N708" s="1"/>
      <c r="O708" s="1"/>
      <c r="P708" s="1"/>
      <c r="Q708" s="1"/>
      <c r="R708" s="1"/>
      <c r="S708" s="1"/>
      <c r="T708" s="1"/>
    </row>
    <row r="709" spans="1:20" ht="9.75" customHeight="1">
      <c r="A709" s="1"/>
      <c r="B709" s="1"/>
      <c r="C709" s="1"/>
      <c r="D709" s="1"/>
      <c r="E709" s="1"/>
      <c r="F709" s="1"/>
      <c r="G709" s="1"/>
      <c r="H709" s="1"/>
      <c r="I709" s="1"/>
      <c r="J709" s="1"/>
      <c r="K709" s="1"/>
      <c r="L709" s="1"/>
      <c r="M709" s="1"/>
      <c r="N709" s="1"/>
      <c r="O709" s="1"/>
      <c r="P709" s="1"/>
      <c r="Q709" s="1"/>
      <c r="R709" s="1"/>
      <c r="S709" s="1"/>
      <c r="T709" s="1"/>
    </row>
    <row r="710" spans="1:20" ht="9.75" customHeight="1">
      <c r="A710" s="1"/>
      <c r="B710" s="1"/>
      <c r="C710" s="1"/>
      <c r="D710" s="1"/>
      <c r="E710" s="1"/>
      <c r="F710" s="1"/>
      <c r="G710" s="1"/>
      <c r="H710" s="1"/>
      <c r="I710" s="1"/>
      <c r="J710" s="1"/>
      <c r="K710" s="1"/>
      <c r="L710" s="1"/>
      <c r="M710" s="1"/>
      <c r="N710" s="1"/>
      <c r="O710" s="1"/>
      <c r="P710" s="1"/>
      <c r="Q710" s="1"/>
      <c r="R710" s="1"/>
      <c r="S710" s="1"/>
      <c r="T710" s="1"/>
    </row>
    <row r="711" spans="1:20" ht="9.75" customHeight="1">
      <c r="A711" s="1"/>
      <c r="B711" s="1"/>
      <c r="C711" s="1"/>
      <c r="D711" s="1"/>
      <c r="E711" s="1"/>
      <c r="F711" s="1"/>
      <c r="G711" s="1"/>
      <c r="H711" s="1"/>
      <c r="I711" s="1"/>
      <c r="J711" s="1"/>
      <c r="K711" s="1"/>
      <c r="L711" s="1"/>
      <c r="M711" s="1"/>
      <c r="N711" s="1"/>
      <c r="O711" s="1"/>
      <c r="P711" s="1"/>
      <c r="Q711" s="1"/>
      <c r="R711" s="1"/>
      <c r="S711" s="1"/>
      <c r="T711" s="1"/>
    </row>
    <row r="712" spans="1:20" ht="9.75" customHeight="1">
      <c r="A712" s="1"/>
      <c r="B712" s="1"/>
      <c r="C712" s="1"/>
      <c r="D712" s="1"/>
      <c r="E712" s="1"/>
      <c r="F712" s="1"/>
      <c r="G712" s="1"/>
      <c r="H712" s="1"/>
      <c r="I712" s="1"/>
      <c r="J712" s="1"/>
      <c r="K712" s="1"/>
      <c r="L712" s="1"/>
      <c r="M712" s="1"/>
      <c r="N712" s="1"/>
      <c r="O712" s="1"/>
      <c r="P712" s="1"/>
      <c r="Q712" s="1"/>
      <c r="R712" s="1"/>
      <c r="S712" s="1"/>
      <c r="T712" s="1"/>
    </row>
    <row r="713" spans="1:20" ht="9.75" customHeight="1">
      <c r="A713" s="1"/>
      <c r="B713" s="1"/>
      <c r="C713" s="1"/>
      <c r="D713" s="1"/>
      <c r="E713" s="1"/>
      <c r="F713" s="1"/>
      <c r="G713" s="1"/>
      <c r="H713" s="1"/>
      <c r="I713" s="1"/>
      <c r="J713" s="1"/>
      <c r="K713" s="1"/>
      <c r="L713" s="1"/>
      <c r="M713" s="1"/>
      <c r="N713" s="1"/>
      <c r="O713" s="1"/>
      <c r="P713" s="1"/>
      <c r="Q713" s="1"/>
      <c r="R713" s="1"/>
      <c r="S713" s="1"/>
      <c r="T713" s="1"/>
    </row>
    <row r="714" spans="1:20" ht="9.75" customHeight="1">
      <c r="A714" s="1"/>
      <c r="B714" s="1"/>
      <c r="C714" s="1"/>
      <c r="D714" s="1"/>
      <c r="E714" s="1"/>
      <c r="F714" s="1"/>
      <c r="G714" s="1"/>
      <c r="H714" s="1"/>
      <c r="I714" s="1"/>
      <c r="J714" s="1"/>
      <c r="K714" s="1"/>
      <c r="L714" s="1"/>
      <c r="M714" s="1"/>
      <c r="N714" s="1"/>
      <c r="O714" s="1"/>
      <c r="P714" s="1"/>
      <c r="Q714" s="1"/>
      <c r="R714" s="1"/>
      <c r="S714" s="1"/>
      <c r="T714" s="1"/>
    </row>
    <row r="715" spans="1:20" ht="9.75" customHeight="1">
      <c r="A715" s="1"/>
      <c r="B715" s="1"/>
      <c r="C715" s="1"/>
      <c r="D715" s="1"/>
      <c r="E715" s="1"/>
      <c r="F715" s="1"/>
      <c r="G715" s="1"/>
      <c r="H715" s="1"/>
      <c r="I715" s="1"/>
      <c r="J715" s="1"/>
      <c r="K715" s="1"/>
      <c r="L715" s="1"/>
      <c r="M715" s="1"/>
      <c r="N715" s="1"/>
      <c r="O715" s="1"/>
      <c r="P715" s="1"/>
      <c r="Q715" s="1"/>
      <c r="R715" s="1"/>
      <c r="S715" s="1"/>
      <c r="T715" s="1"/>
    </row>
    <row r="716" spans="1:20" ht="9.75" customHeight="1">
      <c r="A716" s="1"/>
      <c r="B716" s="1"/>
      <c r="C716" s="1"/>
      <c r="D716" s="1"/>
      <c r="E716" s="1"/>
      <c r="F716" s="1"/>
      <c r="G716" s="1"/>
      <c r="H716" s="1"/>
      <c r="I716" s="1"/>
      <c r="J716" s="1"/>
      <c r="K716" s="1"/>
      <c r="L716" s="1"/>
      <c r="M716" s="1"/>
      <c r="N716" s="1"/>
      <c r="O716" s="1"/>
      <c r="P716" s="1"/>
      <c r="Q716" s="1"/>
      <c r="R716" s="1"/>
      <c r="S716" s="1"/>
      <c r="T716" s="1"/>
    </row>
    <row r="717" spans="1:20" ht="9.75" customHeight="1">
      <c r="A717" s="1"/>
      <c r="B717" s="1"/>
      <c r="C717" s="1"/>
      <c r="D717" s="1"/>
      <c r="E717" s="1"/>
      <c r="F717" s="1"/>
      <c r="G717" s="1"/>
      <c r="H717" s="1"/>
      <c r="I717" s="1"/>
      <c r="J717" s="1"/>
      <c r="K717" s="1"/>
      <c r="L717" s="1"/>
      <c r="M717" s="1"/>
      <c r="N717" s="1"/>
      <c r="O717" s="1"/>
      <c r="P717" s="1"/>
      <c r="Q717" s="1"/>
      <c r="R717" s="1"/>
      <c r="S717" s="1"/>
      <c r="T717" s="1"/>
    </row>
    <row r="718" spans="1:20" ht="9.75" customHeight="1">
      <c r="A718" s="1"/>
      <c r="B718" s="1"/>
      <c r="C718" s="1"/>
      <c r="D718" s="1"/>
      <c r="E718" s="1"/>
      <c r="F718" s="1"/>
      <c r="G718" s="1"/>
      <c r="H718" s="1"/>
      <c r="I718" s="1"/>
      <c r="J718" s="1"/>
      <c r="K718" s="1"/>
      <c r="L718" s="1"/>
      <c r="M718" s="1"/>
      <c r="N718" s="1"/>
      <c r="O718" s="1"/>
      <c r="P718" s="1"/>
      <c r="Q718" s="1"/>
      <c r="R718" s="1"/>
      <c r="S718" s="1"/>
      <c r="T718" s="1"/>
    </row>
    <row r="719" spans="1:20" ht="9.75" customHeight="1">
      <c r="A719" s="1"/>
      <c r="B719" s="1"/>
      <c r="C719" s="1"/>
      <c r="D719" s="1"/>
      <c r="E719" s="1"/>
      <c r="F719" s="1"/>
      <c r="G719" s="1"/>
      <c r="H719" s="1"/>
      <c r="I719" s="1"/>
      <c r="J719" s="1"/>
      <c r="K719" s="1"/>
      <c r="L719" s="1"/>
      <c r="M719" s="1"/>
      <c r="N719" s="1"/>
      <c r="O719" s="1"/>
      <c r="P719" s="1"/>
      <c r="Q719" s="1"/>
      <c r="R719" s="1"/>
      <c r="S719" s="1"/>
      <c r="T719" s="1"/>
    </row>
    <row r="720" spans="1:20" ht="9.75" customHeight="1">
      <c r="A720" s="1"/>
      <c r="B720" s="1"/>
      <c r="C720" s="1"/>
      <c r="D720" s="1"/>
      <c r="E720" s="1"/>
      <c r="F720" s="1"/>
      <c r="G720" s="1"/>
      <c r="H720" s="1"/>
      <c r="I720" s="1"/>
      <c r="J720" s="1"/>
      <c r="K720" s="1"/>
      <c r="L720" s="1"/>
      <c r="M720" s="1"/>
      <c r="N720" s="1"/>
      <c r="O720" s="1"/>
      <c r="P720" s="1"/>
      <c r="Q720" s="1"/>
      <c r="R720" s="1"/>
      <c r="S720" s="1"/>
      <c r="T720" s="1"/>
    </row>
    <row r="721" spans="1:20" ht="9.75" customHeight="1">
      <c r="A721" s="1"/>
      <c r="B721" s="1"/>
      <c r="C721" s="1"/>
      <c r="D721" s="1"/>
      <c r="E721" s="1"/>
      <c r="F721" s="1"/>
      <c r="G721" s="1"/>
      <c r="H721" s="1"/>
      <c r="I721" s="1"/>
      <c r="J721" s="1"/>
      <c r="K721" s="1"/>
      <c r="L721" s="1"/>
      <c r="M721" s="1"/>
      <c r="N721" s="1"/>
      <c r="O721" s="1"/>
      <c r="P721" s="1"/>
      <c r="Q721" s="1"/>
      <c r="R721" s="1"/>
      <c r="S721" s="1"/>
      <c r="T721" s="1"/>
    </row>
    <row r="722" spans="1:20" ht="9.75" customHeight="1">
      <c r="A722" s="1"/>
      <c r="B722" s="1"/>
      <c r="C722" s="1"/>
      <c r="D722" s="1"/>
      <c r="E722" s="1"/>
      <c r="F722" s="1"/>
      <c r="G722" s="1"/>
      <c r="H722" s="1"/>
      <c r="I722" s="1"/>
      <c r="J722" s="1"/>
      <c r="K722" s="1"/>
      <c r="L722" s="1"/>
      <c r="M722" s="1"/>
      <c r="N722" s="1"/>
      <c r="O722" s="1"/>
      <c r="P722" s="1"/>
      <c r="Q722" s="1"/>
      <c r="R722" s="1"/>
      <c r="S722" s="1"/>
      <c r="T722" s="1"/>
    </row>
    <row r="723" spans="1:20" ht="9.75" customHeight="1">
      <c r="A723" s="1"/>
      <c r="B723" s="1"/>
      <c r="C723" s="1"/>
      <c r="D723" s="1"/>
      <c r="E723" s="1"/>
      <c r="F723" s="1"/>
      <c r="G723" s="1"/>
      <c r="H723" s="1"/>
      <c r="I723" s="1"/>
      <c r="J723" s="1"/>
      <c r="K723" s="1"/>
      <c r="L723" s="1"/>
      <c r="M723" s="1"/>
      <c r="N723" s="1"/>
      <c r="O723" s="1"/>
      <c r="P723" s="1"/>
      <c r="Q723" s="1"/>
      <c r="R723" s="1"/>
      <c r="S723" s="1"/>
      <c r="T723" s="1"/>
    </row>
    <row r="724" spans="1:20" ht="9.75" customHeight="1">
      <c r="A724" s="1"/>
      <c r="B724" s="1"/>
      <c r="C724" s="1"/>
      <c r="D724" s="1"/>
      <c r="E724" s="1"/>
      <c r="F724" s="1"/>
      <c r="G724" s="1"/>
      <c r="H724" s="1"/>
      <c r="I724" s="1"/>
      <c r="J724" s="1"/>
      <c r="K724" s="1"/>
      <c r="L724" s="1"/>
      <c r="M724" s="1"/>
      <c r="N724" s="1"/>
      <c r="O724" s="1"/>
      <c r="P724" s="1"/>
      <c r="Q724" s="1"/>
      <c r="R724" s="1"/>
      <c r="S724" s="1"/>
      <c r="T724" s="1"/>
    </row>
    <row r="725" spans="1:20" ht="9.75" customHeight="1">
      <c r="A725" s="1"/>
      <c r="B725" s="1"/>
      <c r="C725" s="1"/>
      <c r="D725" s="1"/>
      <c r="E725" s="1"/>
      <c r="F725" s="1"/>
      <c r="G725" s="1"/>
      <c r="H725" s="1"/>
      <c r="I725" s="1"/>
      <c r="J725" s="1"/>
      <c r="K725" s="1"/>
      <c r="L725" s="1"/>
      <c r="M725" s="1"/>
      <c r="N725" s="1"/>
      <c r="O725" s="1"/>
      <c r="P725" s="1"/>
      <c r="Q725" s="1"/>
      <c r="R725" s="1"/>
      <c r="S725" s="1"/>
      <c r="T725" s="1"/>
    </row>
    <row r="726" spans="1:20" ht="9.75" customHeight="1">
      <c r="A726" s="1"/>
      <c r="B726" s="1"/>
      <c r="C726" s="1"/>
      <c r="D726" s="1"/>
      <c r="E726" s="1"/>
      <c r="F726" s="1"/>
      <c r="G726" s="1"/>
      <c r="H726" s="1"/>
      <c r="I726" s="1"/>
      <c r="J726" s="1"/>
      <c r="K726" s="1"/>
      <c r="L726" s="1"/>
      <c r="M726" s="1"/>
      <c r="N726" s="1"/>
      <c r="O726" s="1"/>
      <c r="P726" s="1"/>
      <c r="Q726" s="1"/>
      <c r="R726" s="1"/>
      <c r="S726" s="1"/>
      <c r="T726" s="1"/>
    </row>
    <row r="727" spans="1:20" ht="9.75" customHeight="1">
      <c r="A727" s="1"/>
      <c r="B727" s="1"/>
      <c r="C727" s="1"/>
      <c r="D727" s="1"/>
      <c r="E727" s="1"/>
      <c r="F727" s="1"/>
      <c r="G727" s="1"/>
      <c r="H727" s="1"/>
      <c r="I727" s="1"/>
      <c r="J727" s="1"/>
      <c r="K727" s="1"/>
      <c r="L727" s="1"/>
      <c r="M727" s="1"/>
      <c r="N727" s="1"/>
      <c r="O727" s="1"/>
      <c r="P727" s="1"/>
      <c r="Q727" s="1"/>
      <c r="R727" s="1"/>
      <c r="S727" s="1"/>
      <c r="T727" s="1"/>
    </row>
    <row r="728" spans="1:20" ht="9.75" customHeight="1">
      <c r="A728" s="1"/>
      <c r="B728" s="1"/>
      <c r="C728" s="1"/>
      <c r="D728" s="1"/>
      <c r="E728" s="1"/>
      <c r="F728" s="1"/>
      <c r="G728" s="1"/>
      <c r="H728" s="1"/>
      <c r="I728" s="1"/>
      <c r="J728" s="1"/>
      <c r="K728" s="1"/>
      <c r="L728" s="1"/>
      <c r="M728" s="1"/>
      <c r="N728" s="1"/>
      <c r="O728" s="1"/>
      <c r="P728" s="1"/>
      <c r="Q728" s="1"/>
      <c r="R728" s="1"/>
      <c r="S728" s="1"/>
      <c r="T728" s="1"/>
    </row>
    <row r="729" spans="1:20" ht="9.75" customHeight="1">
      <c r="A729" s="1"/>
      <c r="B729" s="1"/>
      <c r="C729" s="1"/>
      <c r="D729" s="1"/>
      <c r="E729" s="1"/>
      <c r="F729" s="1"/>
      <c r="G729" s="1"/>
      <c r="H729" s="1"/>
      <c r="I729" s="1"/>
      <c r="J729" s="1"/>
      <c r="K729" s="1"/>
      <c r="L729" s="1"/>
      <c r="M729" s="1"/>
      <c r="N729" s="1"/>
      <c r="O729" s="1"/>
      <c r="P729" s="1"/>
      <c r="Q729" s="1"/>
      <c r="R729" s="1"/>
      <c r="S729" s="1"/>
      <c r="T729" s="1"/>
    </row>
    <row r="730" spans="1:20" ht="9.75" customHeight="1">
      <c r="A730" s="1"/>
      <c r="B730" s="1"/>
      <c r="C730" s="1"/>
      <c r="D730" s="1"/>
      <c r="E730" s="1"/>
      <c r="F730" s="1"/>
      <c r="G730" s="1"/>
      <c r="H730" s="1"/>
      <c r="I730" s="1"/>
      <c r="J730" s="1"/>
      <c r="K730" s="1"/>
      <c r="L730" s="1"/>
      <c r="M730" s="1"/>
      <c r="N730" s="1"/>
      <c r="O730" s="1"/>
      <c r="P730" s="1"/>
      <c r="Q730" s="1"/>
      <c r="R730" s="1"/>
      <c r="S730" s="1"/>
      <c r="T730" s="1"/>
    </row>
    <row r="731" spans="1:20" ht="9.75" customHeight="1">
      <c r="A731" s="1"/>
      <c r="B731" s="1"/>
      <c r="C731" s="1"/>
      <c r="D731" s="1"/>
      <c r="E731" s="1"/>
      <c r="F731" s="1"/>
      <c r="G731" s="1"/>
      <c r="H731" s="1"/>
      <c r="I731" s="1"/>
      <c r="J731" s="1"/>
      <c r="K731" s="1"/>
      <c r="L731" s="1"/>
      <c r="M731" s="1"/>
      <c r="N731" s="1"/>
      <c r="O731" s="1"/>
      <c r="P731" s="1"/>
      <c r="Q731" s="1"/>
      <c r="R731" s="1"/>
      <c r="S731" s="1"/>
      <c r="T731" s="1"/>
    </row>
    <row r="732" spans="1:20" ht="9.75" customHeight="1">
      <c r="A732" s="1"/>
      <c r="B732" s="1"/>
      <c r="C732" s="1"/>
      <c r="D732" s="1"/>
      <c r="E732" s="1"/>
      <c r="F732" s="1"/>
      <c r="G732" s="1"/>
      <c r="H732" s="1"/>
      <c r="I732" s="1"/>
      <c r="J732" s="1"/>
      <c r="K732" s="1"/>
      <c r="L732" s="1"/>
      <c r="M732" s="1"/>
      <c r="N732" s="1"/>
      <c r="O732" s="1"/>
      <c r="P732" s="1"/>
      <c r="Q732" s="1"/>
      <c r="R732" s="1"/>
      <c r="S732" s="1"/>
      <c r="T732" s="1"/>
    </row>
    <row r="733" spans="1:20" ht="9.75" customHeight="1">
      <c r="A733" s="1"/>
      <c r="B733" s="1"/>
      <c r="C733" s="1"/>
      <c r="D733" s="1"/>
      <c r="E733" s="1"/>
      <c r="F733" s="1"/>
      <c r="G733" s="1"/>
      <c r="H733" s="1"/>
      <c r="I733" s="1"/>
      <c r="J733" s="1"/>
      <c r="K733" s="1"/>
      <c r="L733" s="1"/>
      <c r="M733" s="1"/>
      <c r="N733" s="1"/>
      <c r="O733" s="1"/>
      <c r="P733" s="1"/>
      <c r="Q733" s="1"/>
      <c r="R733" s="1"/>
      <c r="S733" s="1"/>
      <c r="T733" s="1"/>
    </row>
    <row r="734" spans="1:20" ht="9.75" customHeight="1">
      <c r="A734" s="1"/>
      <c r="B734" s="1"/>
      <c r="C734" s="1"/>
      <c r="D734" s="1"/>
      <c r="E734" s="1"/>
      <c r="F734" s="1"/>
      <c r="G734" s="1"/>
      <c r="H734" s="1"/>
      <c r="I734" s="1"/>
      <c r="J734" s="1"/>
      <c r="K734" s="1"/>
      <c r="L734" s="1"/>
      <c r="M734" s="1"/>
      <c r="N734" s="1"/>
      <c r="O734" s="1"/>
      <c r="P734" s="1"/>
      <c r="Q734" s="1"/>
      <c r="R734" s="1"/>
      <c r="S734" s="1"/>
      <c r="T734" s="1"/>
    </row>
    <row r="735" spans="1:20" ht="9.75" customHeight="1">
      <c r="A735" s="1"/>
      <c r="B735" s="1"/>
      <c r="C735" s="1"/>
      <c r="D735" s="1"/>
      <c r="E735" s="1"/>
      <c r="F735" s="1"/>
      <c r="G735" s="1"/>
      <c r="H735" s="1"/>
      <c r="I735" s="1"/>
      <c r="J735" s="1"/>
      <c r="K735" s="1"/>
      <c r="L735" s="1"/>
      <c r="M735" s="1"/>
      <c r="N735" s="1"/>
      <c r="O735" s="1"/>
      <c r="P735" s="1"/>
      <c r="Q735" s="1"/>
      <c r="R735" s="1"/>
      <c r="S735" s="1"/>
      <c r="T735" s="1"/>
    </row>
    <row r="736" spans="1:20" ht="9.75" customHeight="1">
      <c r="A736" s="1"/>
      <c r="B736" s="1"/>
      <c r="C736" s="1"/>
      <c r="D736" s="1"/>
      <c r="E736" s="1"/>
      <c r="F736" s="1"/>
      <c r="G736" s="1"/>
      <c r="H736" s="1"/>
      <c r="I736" s="1"/>
      <c r="J736" s="1"/>
      <c r="K736" s="1"/>
      <c r="L736" s="1"/>
      <c r="M736" s="1"/>
      <c r="N736" s="1"/>
      <c r="O736" s="1"/>
      <c r="P736" s="1"/>
      <c r="Q736" s="1"/>
      <c r="R736" s="1"/>
      <c r="S736" s="1"/>
      <c r="T736" s="1"/>
    </row>
    <row r="737" spans="1:20" ht="9.75" customHeight="1">
      <c r="A737" s="1"/>
      <c r="B737" s="1"/>
      <c r="C737" s="1"/>
      <c r="D737" s="1"/>
      <c r="E737" s="1"/>
      <c r="F737" s="1"/>
      <c r="G737" s="1"/>
      <c r="H737" s="1"/>
      <c r="I737" s="1"/>
      <c r="J737" s="1"/>
      <c r="K737" s="1"/>
      <c r="L737" s="1"/>
      <c r="M737" s="1"/>
      <c r="N737" s="1"/>
      <c r="O737" s="1"/>
      <c r="P737" s="1"/>
      <c r="Q737" s="1"/>
      <c r="R737" s="1"/>
      <c r="S737" s="1"/>
      <c r="T737" s="1"/>
    </row>
    <row r="738" spans="1:20" ht="9.75" customHeight="1">
      <c r="A738" s="1"/>
      <c r="B738" s="1"/>
      <c r="C738" s="1"/>
      <c r="D738" s="1"/>
      <c r="E738" s="1"/>
      <c r="F738" s="1"/>
      <c r="G738" s="1"/>
      <c r="H738" s="1"/>
      <c r="I738" s="1"/>
      <c r="J738" s="1"/>
      <c r="K738" s="1"/>
      <c r="L738" s="1"/>
      <c r="M738" s="1"/>
      <c r="N738" s="1"/>
      <c r="O738" s="1"/>
      <c r="P738" s="1"/>
      <c r="Q738" s="1"/>
      <c r="R738" s="1"/>
      <c r="S738" s="1"/>
      <c r="T738" s="1"/>
    </row>
    <row r="739" spans="1:20" ht="9.75" customHeight="1">
      <c r="A739" s="1"/>
      <c r="B739" s="1"/>
      <c r="C739" s="1"/>
      <c r="D739" s="1"/>
      <c r="E739" s="1"/>
      <c r="F739" s="1"/>
      <c r="G739" s="1"/>
      <c r="H739" s="1"/>
      <c r="I739" s="1"/>
      <c r="J739" s="1"/>
      <c r="K739" s="1"/>
      <c r="L739" s="1"/>
      <c r="M739" s="1"/>
      <c r="N739" s="1"/>
      <c r="O739" s="1"/>
      <c r="P739" s="1"/>
      <c r="Q739" s="1"/>
      <c r="R739" s="1"/>
      <c r="S739" s="1"/>
      <c r="T739" s="1"/>
    </row>
    <row r="740" spans="1:20" ht="9.75" customHeight="1">
      <c r="A740" s="1"/>
      <c r="B740" s="1"/>
      <c r="C740" s="1"/>
      <c r="D740" s="1"/>
      <c r="E740" s="1"/>
      <c r="F740" s="1"/>
      <c r="G740" s="1"/>
      <c r="H740" s="1"/>
      <c r="I740" s="1"/>
      <c r="J740" s="1"/>
      <c r="K740" s="1"/>
      <c r="L740" s="1"/>
      <c r="M740" s="1"/>
      <c r="N740" s="1"/>
      <c r="O740" s="1"/>
      <c r="P740" s="1"/>
      <c r="Q740" s="1"/>
      <c r="R740" s="1"/>
      <c r="S740" s="1"/>
      <c r="T740" s="1"/>
    </row>
    <row r="741" spans="1:20" ht="9.75" customHeight="1">
      <c r="A741" s="1"/>
      <c r="B741" s="1"/>
      <c r="C741" s="1"/>
      <c r="D741" s="1"/>
      <c r="E741" s="1"/>
      <c r="F741" s="1"/>
      <c r="G741" s="1"/>
      <c r="H741" s="1"/>
      <c r="I741" s="1"/>
      <c r="J741" s="1"/>
      <c r="K741" s="1"/>
      <c r="L741" s="1"/>
      <c r="M741" s="1"/>
      <c r="N741" s="1"/>
      <c r="O741" s="1"/>
      <c r="P741" s="1"/>
      <c r="Q741" s="1"/>
      <c r="R741" s="1"/>
      <c r="S741" s="1"/>
      <c r="T741" s="1"/>
    </row>
    <row r="742" spans="1:20" ht="9.75" customHeight="1">
      <c r="A742" s="1"/>
      <c r="B742" s="1"/>
      <c r="C742" s="1"/>
      <c r="D742" s="1"/>
      <c r="E742" s="1"/>
      <c r="F742" s="1"/>
      <c r="G742" s="1"/>
      <c r="H742" s="1"/>
      <c r="I742" s="1"/>
      <c r="J742" s="1"/>
      <c r="K742" s="1"/>
      <c r="L742" s="1"/>
      <c r="M742" s="1"/>
      <c r="N742" s="1"/>
      <c r="O742" s="1"/>
      <c r="P742" s="1"/>
      <c r="Q742" s="1"/>
      <c r="R742" s="1"/>
      <c r="S742" s="1"/>
      <c r="T742" s="1"/>
    </row>
    <row r="743" spans="1:20" ht="9.75" customHeight="1">
      <c r="A743" s="1"/>
      <c r="B743" s="1"/>
      <c r="C743" s="1"/>
      <c r="D743" s="1"/>
      <c r="E743" s="1"/>
      <c r="F743" s="1"/>
      <c r="G743" s="1"/>
      <c r="H743" s="1"/>
      <c r="I743" s="1"/>
      <c r="J743" s="1"/>
      <c r="K743" s="1"/>
      <c r="L743" s="1"/>
      <c r="M743" s="1"/>
      <c r="N743" s="1"/>
      <c r="O743" s="1"/>
      <c r="P743" s="1"/>
      <c r="Q743" s="1"/>
      <c r="R743" s="1"/>
      <c r="S743" s="1"/>
      <c r="T743" s="1"/>
    </row>
    <row r="744" spans="1:20" ht="9.75" customHeight="1">
      <c r="A744" s="1"/>
      <c r="B744" s="1"/>
      <c r="C744" s="1"/>
      <c r="D744" s="1"/>
      <c r="E744" s="1"/>
      <c r="F744" s="1"/>
      <c r="G744" s="1"/>
      <c r="H744" s="1"/>
      <c r="I744" s="1"/>
      <c r="J744" s="1"/>
      <c r="K744" s="1"/>
      <c r="L744" s="1"/>
      <c r="M744" s="1"/>
      <c r="N744" s="1"/>
      <c r="O744" s="1"/>
      <c r="P744" s="1"/>
      <c r="Q744" s="1"/>
      <c r="R744" s="1"/>
      <c r="S744" s="1"/>
      <c r="T744" s="1"/>
    </row>
    <row r="745" spans="1:20" ht="9.75" customHeight="1">
      <c r="A745" s="1"/>
      <c r="B745" s="1"/>
      <c r="C745" s="1"/>
      <c r="D745" s="1"/>
      <c r="E745" s="1"/>
      <c r="F745" s="1"/>
      <c r="G745" s="1"/>
      <c r="H745" s="1"/>
      <c r="I745" s="1"/>
      <c r="J745" s="1"/>
      <c r="K745" s="1"/>
      <c r="L745" s="1"/>
      <c r="M745" s="1"/>
      <c r="N745" s="1"/>
      <c r="O745" s="1"/>
      <c r="P745" s="1"/>
      <c r="Q745" s="1"/>
      <c r="R745" s="1"/>
      <c r="S745" s="1"/>
      <c r="T745" s="1"/>
    </row>
    <row r="746" spans="1:20" ht="9.75" customHeight="1">
      <c r="A746" s="1"/>
      <c r="B746" s="1"/>
      <c r="C746" s="1"/>
      <c r="D746" s="1"/>
      <c r="E746" s="1"/>
      <c r="F746" s="1"/>
      <c r="G746" s="1"/>
      <c r="H746" s="1"/>
      <c r="I746" s="1"/>
      <c r="J746" s="1"/>
      <c r="K746" s="1"/>
      <c r="L746" s="1"/>
      <c r="M746" s="1"/>
      <c r="N746" s="1"/>
      <c r="O746" s="1"/>
      <c r="P746" s="1"/>
      <c r="Q746" s="1"/>
      <c r="R746" s="1"/>
      <c r="S746" s="1"/>
      <c r="T746" s="1"/>
    </row>
    <row r="747" spans="1:20" ht="9.75" customHeight="1">
      <c r="A747" s="1"/>
      <c r="B747" s="1"/>
      <c r="C747" s="1"/>
      <c r="D747" s="1"/>
      <c r="E747" s="1"/>
      <c r="F747" s="1"/>
      <c r="G747" s="1"/>
      <c r="H747" s="1"/>
      <c r="I747" s="1"/>
      <c r="J747" s="1"/>
      <c r="K747" s="1"/>
      <c r="L747" s="1"/>
      <c r="M747" s="1"/>
      <c r="N747" s="1"/>
      <c r="O747" s="1"/>
      <c r="P747" s="1"/>
      <c r="Q747" s="1"/>
      <c r="R747" s="1"/>
      <c r="S747" s="1"/>
      <c r="T747" s="1"/>
    </row>
    <row r="748" spans="1:20" ht="9.75" customHeight="1">
      <c r="A748" s="1"/>
      <c r="B748" s="1"/>
      <c r="C748" s="1"/>
      <c r="D748" s="1"/>
      <c r="E748" s="1"/>
      <c r="F748" s="1"/>
      <c r="G748" s="1"/>
      <c r="H748" s="1"/>
      <c r="I748" s="1"/>
      <c r="J748" s="1"/>
      <c r="K748" s="1"/>
      <c r="L748" s="1"/>
      <c r="M748" s="1"/>
      <c r="N748" s="1"/>
      <c r="O748" s="1"/>
      <c r="P748" s="1"/>
      <c r="Q748" s="1"/>
      <c r="R748" s="1"/>
      <c r="S748" s="1"/>
      <c r="T748" s="1"/>
    </row>
    <row r="749" spans="1:20" ht="9.75" customHeight="1">
      <c r="A749" s="1"/>
      <c r="B749" s="1"/>
      <c r="C749" s="1"/>
      <c r="D749" s="1"/>
      <c r="E749" s="1"/>
      <c r="F749" s="1"/>
      <c r="G749" s="1"/>
      <c r="H749" s="1"/>
      <c r="I749" s="1"/>
      <c r="J749" s="1"/>
      <c r="K749" s="1"/>
      <c r="L749" s="1"/>
      <c r="M749" s="1"/>
      <c r="N749" s="1"/>
      <c r="O749" s="1"/>
      <c r="P749" s="1"/>
      <c r="Q749" s="1"/>
      <c r="R749" s="1"/>
      <c r="S749" s="1"/>
      <c r="T749" s="1"/>
    </row>
    <row r="750" spans="1:20" ht="9.75" customHeight="1">
      <c r="A750" s="1"/>
      <c r="B750" s="1"/>
      <c r="C750" s="1"/>
      <c r="D750" s="1"/>
      <c r="E750" s="1"/>
      <c r="F750" s="1"/>
      <c r="G750" s="1"/>
      <c r="H750" s="1"/>
      <c r="I750" s="1"/>
      <c r="J750" s="1"/>
      <c r="K750" s="1"/>
      <c r="L750" s="1"/>
      <c r="M750" s="1"/>
      <c r="N750" s="1"/>
      <c r="O750" s="1"/>
      <c r="P750" s="1"/>
      <c r="Q750" s="1"/>
      <c r="R750" s="1"/>
      <c r="S750" s="1"/>
      <c r="T750" s="1"/>
    </row>
    <row r="751" spans="1:20" ht="9.75" customHeight="1">
      <c r="A751" s="1"/>
      <c r="B751" s="1"/>
      <c r="C751" s="1"/>
      <c r="D751" s="1"/>
      <c r="E751" s="1"/>
      <c r="F751" s="1"/>
      <c r="G751" s="1"/>
      <c r="H751" s="1"/>
      <c r="I751" s="1"/>
      <c r="J751" s="1"/>
      <c r="K751" s="1"/>
      <c r="L751" s="1"/>
      <c r="M751" s="1"/>
      <c r="N751" s="1"/>
      <c r="O751" s="1"/>
      <c r="P751" s="1"/>
      <c r="Q751" s="1"/>
      <c r="R751" s="1"/>
      <c r="S751" s="1"/>
      <c r="T751" s="1"/>
    </row>
    <row r="752" spans="1:20" ht="9.75" customHeight="1">
      <c r="A752" s="1"/>
      <c r="B752" s="1"/>
      <c r="C752" s="1"/>
      <c r="D752" s="1"/>
      <c r="E752" s="1"/>
      <c r="F752" s="1"/>
      <c r="G752" s="1"/>
      <c r="H752" s="1"/>
      <c r="I752" s="1"/>
      <c r="J752" s="1"/>
      <c r="K752" s="1"/>
      <c r="L752" s="1"/>
      <c r="M752" s="1"/>
      <c r="N752" s="1"/>
      <c r="O752" s="1"/>
      <c r="P752" s="1"/>
      <c r="Q752" s="1"/>
      <c r="R752" s="1"/>
      <c r="S752" s="1"/>
      <c r="T752" s="1"/>
    </row>
    <row r="753" spans="1:20" ht="9.75" customHeight="1">
      <c r="A753" s="1"/>
      <c r="B753" s="1"/>
      <c r="C753" s="1"/>
      <c r="D753" s="1"/>
      <c r="E753" s="1"/>
      <c r="F753" s="1"/>
      <c r="G753" s="1"/>
      <c r="H753" s="1"/>
      <c r="I753" s="1"/>
      <c r="J753" s="1"/>
      <c r="K753" s="1"/>
      <c r="L753" s="1"/>
      <c r="M753" s="1"/>
      <c r="N753" s="1"/>
      <c r="O753" s="1"/>
      <c r="P753" s="1"/>
      <c r="Q753" s="1"/>
      <c r="R753" s="1"/>
      <c r="S753" s="1"/>
      <c r="T753" s="1"/>
    </row>
    <row r="754" spans="1:20" ht="9.75" customHeight="1">
      <c r="A754" s="1"/>
      <c r="B754" s="1"/>
      <c r="C754" s="1"/>
      <c r="D754" s="1"/>
      <c r="E754" s="1"/>
      <c r="F754" s="1"/>
      <c r="G754" s="1"/>
      <c r="H754" s="1"/>
      <c r="I754" s="1"/>
      <c r="J754" s="1"/>
      <c r="K754" s="1"/>
      <c r="L754" s="1"/>
      <c r="M754" s="1"/>
      <c r="N754" s="1"/>
      <c r="O754" s="1"/>
      <c r="P754" s="1"/>
      <c r="Q754" s="1"/>
      <c r="R754" s="1"/>
      <c r="S754" s="1"/>
      <c r="T754" s="1"/>
    </row>
    <row r="755" spans="1:20" ht="9.75" customHeight="1">
      <c r="A755" s="1"/>
      <c r="B755" s="1"/>
      <c r="C755" s="1"/>
      <c r="D755" s="1"/>
      <c r="E755" s="1"/>
      <c r="F755" s="1"/>
      <c r="G755" s="1"/>
      <c r="H755" s="1"/>
      <c r="I755" s="1"/>
      <c r="J755" s="1"/>
      <c r="K755" s="1"/>
      <c r="L755" s="1"/>
      <c r="M755" s="1"/>
      <c r="N755" s="1"/>
      <c r="O755" s="1"/>
      <c r="P755" s="1"/>
      <c r="Q755" s="1"/>
      <c r="R755" s="1"/>
      <c r="S755" s="1"/>
      <c r="T755" s="1"/>
    </row>
    <row r="756" spans="1:20" ht="9.75" customHeight="1">
      <c r="A756" s="1"/>
      <c r="B756" s="1"/>
      <c r="C756" s="1"/>
      <c r="D756" s="1"/>
      <c r="E756" s="1"/>
      <c r="F756" s="1"/>
      <c r="G756" s="1"/>
      <c r="H756" s="1"/>
      <c r="I756" s="1"/>
      <c r="J756" s="1"/>
      <c r="K756" s="1"/>
      <c r="L756" s="1"/>
      <c r="M756" s="1"/>
      <c r="N756" s="1"/>
      <c r="O756" s="1"/>
      <c r="P756" s="1"/>
      <c r="Q756" s="1"/>
      <c r="R756" s="1"/>
      <c r="S756" s="1"/>
      <c r="T756" s="1"/>
    </row>
    <row r="757" spans="1:20" ht="9.75" customHeight="1">
      <c r="A757" s="1"/>
      <c r="B757" s="1"/>
      <c r="C757" s="1"/>
      <c r="D757" s="1"/>
      <c r="E757" s="1"/>
      <c r="F757" s="1"/>
      <c r="G757" s="1"/>
      <c r="H757" s="1"/>
      <c r="I757" s="1"/>
      <c r="J757" s="1"/>
      <c r="K757" s="1"/>
      <c r="L757" s="1"/>
      <c r="M757" s="1"/>
      <c r="N757" s="1"/>
      <c r="O757" s="1"/>
      <c r="P757" s="1"/>
      <c r="Q757" s="1"/>
      <c r="R757" s="1"/>
      <c r="S757" s="1"/>
      <c r="T757" s="1"/>
    </row>
    <row r="758" spans="1:20" ht="9.75" customHeight="1">
      <c r="A758" s="1"/>
      <c r="B758" s="1"/>
      <c r="C758" s="1"/>
      <c r="D758" s="1"/>
      <c r="E758" s="1"/>
      <c r="F758" s="1"/>
      <c r="G758" s="1"/>
      <c r="H758" s="1"/>
      <c r="I758" s="1"/>
      <c r="J758" s="1"/>
      <c r="K758" s="1"/>
      <c r="L758" s="1"/>
      <c r="M758" s="1"/>
      <c r="N758" s="1"/>
      <c r="O758" s="1"/>
      <c r="P758" s="1"/>
      <c r="Q758" s="1"/>
      <c r="R758" s="1"/>
      <c r="S758" s="1"/>
      <c r="T758" s="1"/>
    </row>
    <row r="759" spans="1:20" ht="9.75" customHeight="1">
      <c r="A759" s="1"/>
      <c r="B759" s="1"/>
      <c r="C759" s="1"/>
      <c r="D759" s="1"/>
      <c r="E759" s="1"/>
      <c r="F759" s="1"/>
      <c r="G759" s="1"/>
      <c r="H759" s="1"/>
      <c r="I759" s="1"/>
      <c r="J759" s="1"/>
      <c r="K759" s="1"/>
      <c r="L759" s="1"/>
      <c r="M759" s="1"/>
      <c r="N759" s="1"/>
      <c r="O759" s="1"/>
      <c r="P759" s="1"/>
      <c r="Q759" s="1"/>
      <c r="R759" s="1"/>
      <c r="S759" s="1"/>
      <c r="T759" s="1"/>
    </row>
    <row r="760" spans="1:20" ht="9.75" customHeight="1">
      <c r="A760" s="1"/>
      <c r="B760" s="1"/>
      <c r="C760" s="1"/>
      <c r="D760" s="1"/>
      <c r="E760" s="1"/>
      <c r="F760" s="1"/>
      <c r="G760" s="1"/>
      <c r="H760" s="1"/>
      <c r="I760" s="1"/>
      <c r="J760" s="1"/>
      <c r="K760" s="1"/>
      <c r="L760" s="1"/>
      <c r="M760" s="1"/>
      <c r="N760" s="1"/>
      <c r="O760" s="1"/>
      <c r="P760" s="1"/>
      <c r="Q760" s="1"/>
      <c r="R760" s="1"/>
      <c r="S760" s="1"/>
      <c r="T760" s="1"/>
    </row>
    <row r="761" spans="1:20" ht="9.75" customHeight="1">
      <c r="A761" s="1"/>
      <c r="B761" s="1"/>
      <c r="C761" s="1"/>
      <c r="D761" s="1"/>
      <c r="E761" s="1"/>
      <c r="F761" s="1"/>
      <c r="G761" s="1"/>
      <c r="H761" s="1"/>
      <c r="I761" s="1"/>
      <c r="J761" s="1"/>
      <c r="K761" s="1"/>
      <c r="L761" s="1"/>
      <c r="M761" s="1"/>
      <c r="N761" s="1"/>
      <c r="O761" s="1"/>
      <c r="P761" s="1"/>
      <c r="Q761" s="1"/>
      <c r="R761" s="1"/>
      <c r="S761" s="1"/>
      <c r="T761" s="1"/>
    </row>
    <row r="762" spans="1:20" ht="9.75" customHeight="1">
      <c r="A762" s="1"/>
      <c r="B762" s="1"/>
      <c r="C762" s="1"/>
      <c r="D762" s="1"/>
      <c r="E762" s="1"/>
      <c r="F762" s="1"/>
      <c r="G762" s="1"/>
      <c r="H762" s="1"/>
      <c r="I762" s="1"/>
      <c r="J762" s="1"/>
      <c r="K762" s="1"/>
      <c r="L762" s="1"/>
      <c r="M762" s="1"/>
      <c r="N762" s="1"/>
      <c r="O762" s="1"/>
      <c r="P762" s="1"/>
      <c r="Q762" s="1"/>
      <c r="R762" s="1"/>
      <c r="S762" s="1"/>
      <c r="T762" s="1"/>
    </row>
    <row r="763" spans="1:20" ht="9.75" customHeight="1">
      <c r="A763" s="1"/>
      <c r="B763" s="1"/>
      <c r="C763" s="1"/>
      <c r="D763" s="1"/>
      <c r="E763" s="1"/>
      <c r="F763" s="1"/>
      <c r="G763" s="1"/>
      <c r="H763" s="1"/>
      <c r="I763" s="1"/>
      <c r="J763" s="1"/>
      <c r="K763" s="1"/>
      <c r="L763" s="1"/>
      <c r="M763" s="1"/>
      <c r="N763" s="1"/>
      <c r="O763" s="1"/>
      <c r="P763" s="1"/>
      <c r="Q763" s="1"/>
      <c r="R763" s="1"/>
      <c r="S763" s="1"/>
      <c r="T763" s="1"/>
    </row>
    <row r="764" spans="1:20" ht="9.75" customHeight="1">
      <c r="A764" s="1"/>
      <c r="B764" s="1"/>
      <c r="C764" s="1"/>
      <c r="D764" s="1"/>
      <c r="E764" s="1"/>
      <c r="F764" s="1"/>
      <c r="G764" s="1"/>
      <c r="H764" s="1"/>
      <c r="I764" s="1"/>
      <c r="J764" s="1"/>
      <c r="K764" s="1"/>
      <c r="L764" s="1"/>
      <c r="M764" s="1"/>
      <c r="N764" s="1"/>
      <c r="O764" s="1"/>
      <c r="P764" s="1"/>
      <c r="Q764" s="1"/>
      <c r="R764" s="1"/>
      <c r="S764" s="1"/>
      <c r="T764" s="1"/>
    </row>
    <row r="765" spans="1:20" ht="9.75" customHeight="1">
      <c r="A765" s="1"/>
      <c r="B765" s="1"/>
      <c r="C765" s="1"/>
      <c r="D765" s="1"/>
      <c r="E765" s="1"/>
      <c r="F765" s="1"/>
      <c r="G765" s="1"/>
      <c r="H765" s="1"/>
      <c r="I765" s="1"/>
      <c r="J765" s="1"/>
      <c r="K765" s="1"/>
      <c r="L765" s="1"/>
      <c r="M765" s="1"/>
      <c r="N765" s="1"/>
      <c r="O765" s="1"/>
      <c r="P765" s="1"/>
      <c r="Q765" s="1"/>
      <c r="R765" s="1"/>
      <c r="S765" s="1"/>
      <c r="T765" s="1"/>
    </row>
    <row r="766" spans="1:20" ht="9.75" customHeight="1">
      <c r="A766" s="1"/>
      <c r="B766" s="1"/>
      <c r="C766" s="1"/>
      <c r="D766" s="1"/>
      <c r="E766" s="1"/>
      <c r="F766" s="1"/>
      <c r="G766" s="1"/>
      <c r="H766" s="1"/>
      <c r="I766" s="1"/>
      <c r="J766" s="1"/>
      <c r="K766" s="1"/>
      <c r="L766" s="1"/>
      <c r="M766" s="1"/>
      <c r="N766" s="1"/>
      <c r="O766" s="1"/>
      <c r="P766" s="1"/>
      <c r="Q766" s="1"/>
      <c r="R766" s="1"/>
      <c r="S766" s="1"/>
      <c r="T766" s="1"/>
    </row>
    <row r="767" spans="1:20" ht="9.75" customHeight="1">
      <c r="A767" s="1"/>
      <c r="B767" s="1"/>
      <c r="C767" s="1"/>
      <c r="D767" s="1"/>
      <c r="E767" s="1"/>
      <c r="F767" s="1"/>
      <c r="G767" s="1"/>
      <c r="H767" s="1"/>
      <c r="I767" s="1"/>
      <c r="J767" s="1"/>
      <c r="K767" s="1"/>
      <c r="L767" s="1"/>
      <c r="M767" s="1"/>
      <c r="N767" s="1"/>
      <c r="O767" s="1"/>
      <c r="P767" s="1"/>
      <c r="Q767" s="1"/>
      <c r="R767" s="1"/>
      <c r="S767" s="1"/>
      <c r="T767" s="1"/>
    </row>
    <row r="768" spans="1:20" ht="9.75" customHeight="1">
      <c r="A768" s="1"/>
      <c r="B768" s="1"/>
      <c r="C768" s="1"/>
      <c r="D768" s="1"/>
      <c r="E768" s="1"/>
      <c r="F768" s="1"/>
      <c r="G768" s="1"/>
      <c r="H768" s="1"/>
      <c r="I768" s="1"/>
      <c r="J768" s="1"/>
      <c r="K768" s="1"/>
      <c r="L768" s="1"/>
      <c r="M768" s="1"/>
      <c r="N768" s="1"/>
      <c r="O768" s="1"/>
      <c r="P768" s="1"/>
      <c r="Q768" s="1"/>
      <c r="R768" s="1"/>
      <c r="S768" s="1"/>
      <c r="T768" s="1"/>
    </row>
    <row r="769" spans="1:20" ht="9.75" customHeight="1">
      <c r="A769" s="1"/>
      <c r="B769" s="1"/>
      <c r="C769" s="1"/>
      <c r="D769" s="1"/>
      <c r="E769" s="1"/>
      <c r="F769" s="1"/>
      <c r="G769" s="1"/>
      <c r="H769" s="1"/>
      <c r="I769" s="1"/>
      <c r="J769" s="1"/>
      <c r="K769" s="1"/>
      <c r="L769" s="1"/>
      <c r="M769" s="1"/>
      <c r="N769" s="1"/>
      <c r="O769" s="1"/>
      <c r="P769" s="1"/>
      <c r="Q769" s="1"/>
      <c r="R769" s="1"/>
      <c r="S769" s="1"/>
      <c r="T769" s="1"/>
    </row>
    <row r="770" spans="1:20" ht="9.75" customHeight="1">
      <c r="A770" s="1"/>
      <c r="B770" s="1"/>
      <c r="C770" s="1"/>
      <c r="D770" s="1"/>
      <c r="E770" s="1"/>
      <c r="F770" s="1"/>
      <c r="G770" s="1"/>
      <c r="H770" s="1"/>
      <c r="I770" s="1"/>
      <c r="J770" s="1"/>
      <c r="K770" s="1"/>
      <c r="L770" s="1"/>
      <c r="M770" s="1"/>
      <c r="N770" s="1"/>
      <c r="O770" s="1"/>
      <c r="P770" s="1"/>
      <c r="Q770" s="1"/>
      <c r="R770" s="1"/>
      <c r="S770" s="1"/>
      <c r="T770" s="1"/>
    </row>
    <row r="771" spans="1:20" ht="9.75" customHeight="1">
      <c r="A771" s="1"/>
      <c r="B771" s="1"/>
      <c r="C771" s="1"/>
      <c r="D771" s="1"/>
      <c r="E771" s="1"/>
      <c r="F771" s="1"/>
      <c r="G771" s="1"/>
      <c r="H771" s="1"/>
      <c r="I771" s="1"/>
      <c r="J771" s="1"/>
      <c r="K771" s="1"/>
      <c r="L771" s="1"/>
      <c r="M771" s="1"/>
      <c r="N771" s="1"/>
      <c r="O771" s="1"/>
      <c r="P771" s="1"/>
      <c r="Q771" s="1"/>
      <c r="R771" s="1"/>
      <c r="S771" s="1"/>
      <c r="T771" s="1"/>
    </row>
    <row r="772" spans="1:20" ht="9.75" customHeight="1">
      <c r="A772" s="1"/>
      <c r="B772" s="1"/>
      <c r="C772" s="1"/>
      <c r="D772" s="1"/>
      <c r="E772" s="1"/>
      <c r="F772" s="1"/>
      <c r="G772" s="1"/>
      <c r="H772" s="1"/>
      <c r="I772" s="1"/>
      <c r="J772" s="1"/>
      <c r="K772" s="1"/>
      <c r="L772" s="1"/>
      <c r="M772" s="1"/>
      <c r="N772" s="1"/>
      <c r="O772" s="1"/>
      <c r="P772" s="1"/>
      <c r="Q772" s="1"/>
      <c r="R772" s="1"/>
      <c r="S772" s="1"/>
      <c r="T772" s="1"/>
    </row>
    <row r="773" spans="1:20" ht="9.75" customHeight="1">
      <c r="A773" s="1"/>
      <c r="B773" s="1"/>
      <c r="C773" s="1"/>
      <c r="D773" s="1"/>
      <c r="E773" s="1"/>
      <c r="F773" s="1"/>
      <c r="G773" s="1"/>
      <c r="H773" s="1"/>
      <c r="I773" s="1"/>
      <c r="J773" s="1"/>
      <c r="K773" s="1"/>
      <c r="L773" s="1"/>
      <c r="M773" s="1"/>
      <c r="N773" s="1"/>
      <c r="O773" s="1"/>
      <c r="P773" s="1"/>
      <c r="Q773" s="1"/>
      <c r="R773" s="1"/>
      <c r="S773" s="1"/>
      <c r="T773" s="1"/>
    </row>
    <row r="774" spans="1:20" ht="9.75" customHeight="1">
      <c r="A774" s="1"/>
      <c r="B774" s="1"/>
      <c r="C774" s="1"/>
      <c r="D774" s="1"/>
      <c r="E774" s="1"/>
      <c r="F774" s="1"/>
      <c r="G774" s="1"/>
      <c r="H774" s="1"/>
      <c r="I774" s="1"/>
      <c r="J774" s="1"/>
      <c r="K774" s="1"/>
      <c r="L774" s="1"/>
      <c r="M774" s="1"/>
      <c r="N774" s="1"/>
      <c r="O774" s="1"/>
      <c r="P774" s="1"/>
      <c r="Q774" s="1"/>
      <c r="R774" s="1"/>
      <c r="S774" s="1"/>
      <c r="T774" s="1"/>
    </row>
    <row r="775" spans="1:20" ht="9.75" customHeight="1">
      <c r="A775" s="1"/>
      <c r="B775" s="1"/>
      <c r="C775" s="1"/>
      <c r="D775" s="1"/>
      <c r="E775" s="1"/>
      <c r="F775" s="1"/>
      <c r="G775" s="1"/>
      <c r="H775" s="1"/>
      <c r="I775" s="1"/>
      <c r="J775" s="1"/>
      <c r="K775" s="1"/>
      <c r="L775" s="1"/>
      <c r="M775" s="1"/>
      <c r="N775" s="1"/>
      <c r="O775" s="1"/>
      <c r="P775" s="1"/>
      <c r="Q775" s="1"/>
      <c r="R775" s="1"/>
      <c r="S775" s="1"/>
      <c r="T775" s="1"/>
    </row>
    <row r="776" spans="1:20" ht="9.75" customHeight="1">
      <c r="A776" s="1"/>
      <c r="B776" s="1"/>
      <c r="C776" s="1"/>
      <c r="D776" s="1"/>
      <c r="E776" s="1"/>
      <c r="F776" s="1"/>
      <c r="G776" s="1"/>
      <c r="H776" s="1"/>
      <c r="I776" s="1"/>
      <c r="J776" s="1"/>
      <c r="K776" s="1"/>
      <c r="L776" s="1"/>
      <c r="M776" s="1"/>
      <c r="N776" s="1"/>
      <c r="O776" s="1"/>
      <c r="P776" s="1"/>
      <c r="Q776" s="1"/>
      <c r="R776" s="1"/>
      <c r="S776" s="1"/>
      <c r="T776" s="1"/>
    </row>
    <row r="777" spans="1:20" ht="9.75" customHeight="1">
      <c r="A777" s="1"/>
      <c r="B777" s="1"/>
      <c r="C777" s="1"/>
      <c r="D777" s="1"/>
      <c r="E777" s="1"/>
      <c r="F777" s="1"/>
      <c r="G777" s="1"/>
      <c r="H777" s="1"/>
      <c r="I777" s="1"/>
      <c r="J777" s="1"/>
      <c r="K777" s="1"/>
      <c r="L777" s="1"/>
      <c r="M777" s="1"/>
      <c r="N777" s="1"/>
      <c r="O777" s="1"/>
      <c r="P777" s="1"/>
      <c r="Q777" s="1"/>
      <c r="R777" s="1"/>
      <c r="S777" s="1"/>
      <c r="T777" s="1"/>
    </row>
    <row r="778" spans="1:20" ht="9.75" customHeight="1">
      <c r="A778" s="1"/>
      <c r="B778" s="1"/>
      <c r="C778" s="1"/>
      <c r="D778" s="1"/>
      <c r="E778" s="1"/>
      <c r="F778" s="1"/>
      <c r="G778" s="1"/>
      <c r="H778" s="1"/>
      <c r="I778" s="1"/>
      <c r="J778" s="1"/>
      <c r="K778" s="1"/>
      <c r="L778" s="1"/>
      <c r="M778" s="1"/>
      <c r="N778" s="1"/>
      <c r="O778" s="1"/>
      <c r="P778" s="1"/>
      <c r="Q778" s="1"/>
      <c r="R778" s="1"/>
      <c r="S778" s="1"/>
      <c r="T778" s="1"/>
    </row>
    <row r="779" spans="1:20" ht="9.75" customHeight="1">
      <c r="A779" s="1"/>
      <c r="B779" s="1"/>
      <c r="C779" s="1"/>
      <c r="D779" s="1"/>
      <c r="E779" s="1"/>
      <c r="F779" s="1"/>
      <c r="G779" s="1"/>
      <c r="H779" s="1"/>
      <c r="I779" s="1"/>
      <c r="J779" s="1"/>
      <c r="K779" s="1"/>
      <c r="L779" s="1"/>
      <c r="M779" s="1"/>
      <c r="N779" s="1"/>
      <c r="O779" s="1"/>
      <c r="P779" s="1"/>
      <c r="Q779" s="1"/>
      <c r="R779" s="1"/>
      <c r="S779" s="1"/>
      <c r="T779" s="1"/>
    </row>
    <row r="780" spans="1:20" ht="9.75" customHeight="1">
      <c r="A780" s="1"/>
      <c r="B780" s="1"/>
      <c r="C780" s="1"/>
      <c r="D780" s="1"/>
      <c r="E780" s="1"/>
      <c r="F780" s="1"/>
      <c r="G780" s="1"/>
      <c r="H780" s="1"/>
      <c r="I780" s="1"/>
      <c r="J780" s="1"/>
      <c r="K780" s="1"/>
      <c r="L780" s="1"/>
      <c r="M780" s="1"/>
      <c r="N780" s="1"/>
      <c r="O780" s="1"/>
      <c r="P780" s="1"/>
      <c r="Q780" s="1"/>
      <c r="R780" s="1"/>
      <c r="S780" s="1"/>
      <c r="T780" s="1"/>
    </row>
    <row r="781" spans="1:20" ht="9.75" customHeight="1">
      <c r="A781" s="1"/>
      <c r="B781" s="1"/>
      <c r="C781" s="1"/>
      <c r="D781" s="1"/>
      <c r="E781" s="1"/>
      <c r="F781" s="1"/>
      <c r="G781" s="1"/>
      <c r="H781" s="1"/>
      <c r="I781" s="1"/>
      <c r="J781" s="1"/>
      <c r="K781" s="1"/>
      <c r="L781" s="1"/>
      <c r="M781" s="1"/>
      <c r="N781" s="1"/>
      <c r="O781" s="1"/>
      <c r="P781" s="1"/>
      <c r="Q781" s="1"/>
      <c r="R781" s="1"/>
      <c r="S781" s="1"/>
      <c r="T781" s="1"/>
    </row>
    <row r="782" spans="1:20" ht="9.75" customHeight="1">
      <c r="A782" s="1"/>
      <c r="B782" s="1"/>
      <c r="C782" s="1"/>
      <c r="D782" s="1"/>
      <c r="E782" s="1"/>
      <c r="F782" s="1"/>
      <c r="G782" s="1"/>
      <c r="H782" s="1"/>
      <c r="I782" s="1"/>
      <c r="J782" s="1"/>
      <c r="K782" s="1"/>
      <c r="L782" s="1"/>
      <c r="M782" s="1"/>
      <c r="N782" s="1"/>
      <c r="O782" s="1"/>
      <c r="P782" s="1"/>
      <c r="Q782" s="1"/>
      <c r="R782" s="1"/>
      <c r="S782" s="1"/>
      <c r="T782" s="1"/>
    </row>
    <row r="783" spans="1:20" ht="9.75" customHeight="1">
      <c r="A783" s="1"/>
      <c r="B783" s="1"/>
      <c r="C783" s="1"/>
      <c r="D783" s="1"/>
      <c r="E783" s="1"/>
      <c r="F783" s="1"/>
      <c r="G783" s="1"/>
      <c r="H783" s="1"/>
      <c r="I783" s="1"/>
      <c r="J783" s="1"/>
      <c r="K783" s="1"/>
      <c r="L783" s="1"/>
      <c r="M783" s="1"/>
      <c r="N783" s="1"/>
      <c r="O783" s="1"/>
      <c r="P783" s="1"/>
      <c r="Q783" s="1"/>
      <c r="R783" s="1"/>
      <c r="S783" s="1"/>
      <c r="T783" s="1"/>
    </row>
    <row r="784" spans="1:20" ht="9.75" customHeight="1">
      <c r="A784" s="1"/>
      <c r="B784" s="1"/>
      <c r="C784" s="1"/>
      <c r="D784" s="1"/>
      <c r="E784" s="1"/>
      <c r="F784" s="1"/>
      <c r="G784" s="1"/>
      <c r="H784" s="1"/>
      <c r="I784" s="1"/>
      <c r="J784" s="1"/>
      <c r="K784" s="1"/>
      <c r="L784" s="1"/>
      <c r="M784" s="1"/>
      <c r="N784" s="1"/>
      <c r="O784" s="1"/>
      <c r="P784" s="1"/>
      <c r="Q784" s="1"/>
      <c r="R784" s="1"/>
      <c r="S784" s="1"/>
      <c r="T784" s="1"/>
    </row>
    <row r="785" spans="1:20" ht="9.75" customHeight="1">
      <c r="A785" s="1"/>
      <c r="B785" s="1"/>
      <c r="C785" s="1"/>
      <c r="D785" s="1"/>
      <c r="E785" s="1"/>
      <c r="F785" s="1"/>
      <c r="G785" s="1"/>
      <c r="H785" s="1"/>
      <c r="I785" s="1"/>
      <c r="J785" s="1"/>
      <c r="K785" s="1"/>
      <c r="L785" s="1"/>
      <c r="M785" s="1"/>
      <c r="N785" s="1"/>
      <c r="O785" s="1"/>
      <c r="P785" s="1"/>
      <c r="Q785" s="1"/>
      <c r="R785" s="1"/>
      <c r="S785" s="1"/>
      <c r="T785" s="1"/>
    </row>
    <row r="786" spans="1:20" ht="9.75" customHeight="1">
      <c r="A786" s="1"/>
      <c r="B786" s="1"/>
      <c r="C786" s="1"/>
      <c r="D786" s="1"/>
      <c r="E786" s="1"/>
      <c r="F786" s="1"/>
      <c r="G786" s="1"/>
      <c r="H786" s="1"/>
      <c r="I786" s="1"/>
      <c r="J786" s="1"/>
      <c r="K786" s="1"/>
      <c r="L786" s="1"/>
      <c r="M786" s="1"/>
      <c r="N786" s="1"/>
      <c r="O786" s="1"/>
      <c r="P786" s="1"/>
      <c r="Q786" s="1"/>
      <c r="R786" s="1"/>
      <c r="S786" s="1"/>
      <c r="T786" s="1"/>
    </row>
    <row r="787" spans="1:20" ht="9.75" customHeight="1">
      <c r="A787" s="1"/>
      <c r="B787" s="1"/>
      <c r="C787" s="1"/>
      <c r="D787" s="1"/>
      <c r="E787" s="1"/>
      <c r="F787" s="1"/>
      <c r="G787" s="1"/>
      <c r="H787" s="1"/>
      <c r="I787" s="1"/>
      <c r="J787" s="1"/>
      <c r="K787" s="1"/>
      <c r="L787" s="1"/>
      <c r="M787" s="1"/>
      <c r="N787" s="1"/>
      <c r="O787" s="1"/>
      <c r="P787" s="1"/>
      <c r="Q787" s="1"/>
      <c r="R787" s="1"/>
      <c r="S787" s="1"/>
      <c r="T787" s="1"/>
    </row>
    <row r="788" spans="1:20" ht="9.75" customHeight="1">
      <c r="A788" s="1"/>
      <c r="B788" s="1"/>
      <c r="C788" s="1"/>
      <c r="D788" s="1"/>
      <c r="E788" s="1"/>
      <c r="F788" s="1"/>
      <c r="G788" s="1"/>
      <c r="H788" s="1"/>
      <c r="I788" s="1"/>
      <c r="J788" s="1"/>
      <c r="K788" s="1"/>
      <c r="L788" s="1"/>
      <c r="M788" s="1"/>
      <c r="N788" s="1"/>
      <c r="O788" s="1"/>
      <c r="P788" s="1"/>
      <c r="Q788" s="1"/>
      <c r="R788" s="1"/>
      <c r="S788" s="1"/>
      <c r="T788" s="1"/>
    </row>
    <row r="789" spans="1:20" ht="9.75" customHeight="1">
      <c r="A789" s="1"/>
      <c r="B789" s="1"/>
      <c r="C789" s="1"/>
      <c r="D789" s="1"/>
      <c r="E789" s="1"/>
      <c r="F789" s="1"/>
      <c r="G789" s="1"/>
      <c r="H789" s="1"/>
      <c r="I789" s="1"/>
      <c r="J789" s="1"/>
      <c r="K789" s="1"/>
      <c r="L789" s="1"/>
      <c r="M789" s="1"/>
      <c r="N789" s="1"/>
      <c r="O789" s="1"/>
      <c r="P789" s="1"/>
      <c r="Q789" s="1"/>
      <c r="R789" s="1"/>
      <c r="S789" s="1"/>
      <c r="T789" s="1"/>
    </row>
    <row r="790" spans="1:20" ht="9.75" customHeight="1">
      <c r="A790" s="1"/>
      <c r="B790" s="1"/>
      <c r="C790" s="1"/>
      <c r="D790" s="1"/>
      <c r="E790" s="1"/>
      <c r="F790" s="1"/>
      <c r="G790" s="1"/>
      <c r="H790" s="1"/>
      <c r="I790" s="1"/>
      <c r="J790" s="1"/>
      <c r="K790" s="1"/>
      <c r="L790" s="1"/>
      <c r="M790" s="1"/>
      <c r="N790" s="1"/>
      <c r="O790" s="1"/>
      <c r="P790" s="1"/>
      <c r="Q790" s="1"/>
      <c r="R790" s="1"/>
      <c r="S790" s="1"/>
      <c r="T790" s="1"/>
    </row>
    <row r="791" spans="1:20" ht="9.75" customHeight="1">
      <c r="A791" s="1"/>
      <c r="B791" s="1"/>
      <c r="C791" s="1"/>
      <c r="D791" s="1"/>
      <c r="E791" s="1"/>
      <c r="F791" s="1"/>
      <c r="G791" s="1"/>
      <c r="H791" s="1"/>
      <c r="I791" s="1"/>
      <c r="J791" s="1"/>
      <c r="K791" s="1"/>
      <c r="L791" s="1"/>
      <c r="M791" s="1"/>
      <c r="N791" s="1"/>
      <c r="O791" s="1"/>
      <c r="P791" s="1"/>
      <c r="Q791" s="1"/>
      <c r="R791" s="1"/>
      <c r="S791" s="1"/>
      <c r="T791" s="1"/>
    </row>
    <row r="792" spans="1:20" ht="9.75" customHeight="1">
      <c r="A792" s="1"/>
      <c r="B792" s="1"/>
      <c r="C792" s="1"/>
      <c r="D792" s="1"/>
      <c r="E792" s="1"/>
      <c r="F792" s="1"/>
      <c r="G792" s="1"/>
      <c r="H792" s="1"/>
      <c r="I792" s="1"/>
      <c r="J792" s="1"/>
      <c r="K792" s="1"/>
      <c r="L792" s="1"/>
      <c r="M792" s="1"/>
      <c r="N792" s="1"/>
      <c r="O792" s="1"/>
      <c r="P792" s="1"/>
      <c r="Q792" s="1"/>
      <c r="R792" s="1"/>
      <c r="S792" s="1"/>
      <c r="T792" s="1"/>
    </row>
    <row r="793" spans="1:20" ht="9.75" customHeight="1">
      <c r="A793" s="1"/>
      <c r="B793" s="1"/>
      <c r="C793" s="1"/>
      <c r="D793" s="1"/>
      <c r="E793" s="1"/>
      <c r="F793" s="1"/>
      <c r="G793" s="1"/>
      <c r="H793" s="1"/>
      <c r="I793" s="1"/>
      <c r="J793" s="1"/>
      <c r="K793" s="1"/>
      <c r="L793" s="1"/>
      <c r="M793" s="1"/>
      <c r="N793" s="1"/>
      <c r="O793" s="1"/>
      <c r="P793" s="1"/>
      <c r="Q793" s="1"/>
      <c r="R793" s="1"/>
      <c r="S793" s="1"/>
      <c r="T793" s="1"/>
    </row>
    <row r="794" spans="1:20" ht="9.75" customHeight="1">
      <c r="A794" s="1"/>
      <c r="B794" s="1"/>
      <c r="C794" s="1"/>
      <c r="D794" s="1"/>
      <c r="E794" s="1"/>
      <c r="F794" s="1"/>
      <c r="G794" s="1"/>
      <c r="H794" s="1"/>
      <c r="I794" s="1"/>
      <c r="J794" s="1"/>
      <c r="K794" s="1"/>
      <c r="L794" s="1"/>
      <c r="M794" s="1"/>
      <c r="N794" s="1"/>
      <c r="O794" s="1"/>
      <c r="P794" s="1"/>
      <c r="Q794" s="1"/>
      <c r="R794" s="1"/>
      <c r="S794" s="1"/>
      <c r="T794" s="1"/>
    </row>
    <row r="795" spans="1:20" ht="9.75" customHeight="1">
      <c r="A795" s="1"/>
      <c r="B795" s="1"/>
      <c r="C795" s="1"/>
      <c r="D795" s="1"/>
      <c r="E795" s="1"/>
      <c r="F795" s="1"/>
      <c r="G795" s="1"/>
      <c r="H795" s="1"/>
      <c r="I795" s="1"/>
      <c r="J795" s="1"/>
      <c r="K795" s="1"/>
      <c r="L795" s="1"/>
      <c r="M795" s="1"/>
      <c r="N795" s="1"/>
      <c r="O795" s="1"/>
      <c r="P795" s="1"/>
      <c r="Q795" s="1"/>
      <c r="R795" s="1"/>
      <c r="S795" s="1"/>
      <c r="T795" s="1"/>
    </row>
    <row r="796" spans="1:20" ht="9.75" customHeight="1">
      <c r="A796" s="1"/>
      <c r="B796" s="1"/>
      <c r="C796" s="1"/>
      <c r="D796" s="1"/>
      <c r="E796" s="1"/>
      <c r="F796" s="1"/>
      <c r="G796" s="1"/>
      <c r="H796" s="1"/>
      <c r="I796" s="1"/>
      <c r="J796" s="1"/>
      <c r="K796" s="1"/>
      <c r="L796" s="1"/>
      <c r="M796" s="1"/>
      <c r="N796" s="1"/>
      <c r="O796" s="1"/>
      <c r="P796" s="1"/>
      <c r="Q796" s="1"/>
      <c r="R796" s="1"/>
      <c r="S796" s="1"/>
      <c r="T796" s="1"/>
    </row>
    <row r="797" spans="1:20" ht="9.75" customHeight="1">
      <c r="A797" s="1"/>
      <c r="B797" s="1"/>
      <c r="C797" s="1"/>
      <c r="D797" s="1"/>
      <c r="E797" s="1"/>
      <c r="F797" s="1"/>
      <c r="G797" s="1"/>
      <c r="H797" s="1"/>
      <c r="I797" s="1"/>
      <c r="J797" s="1"/>
      <c r="K797" s="1"/>
      <c r="L797" s="1"/>
      <c r="M797" s="1"/>
      <c r="N797" s="1"/>
      <c r="O797" s="1"/>
      <c r="P797" s="1"/>
      <c r="Q797" s="1"/>
      <c r="R797" s="1"/>
      <c r="S797" s="1"/>
      <c r="T797" s="1"/>
    </row>
    <row r="798" spans="1:20" ht="9.75" customHeight="1">
      <c r="A798" s="1"/>
      <c r="B798" s="1"/>
      <c r="C798" s="1"/>
      <c r="D798" s="1"/>
      <c r="E798" s="1"/>
      <c r="F798" s="1"/>
      <c r="G798" s="1"/>
      <c r="H798" s="1"/>
      <c r="I798" s="1"/>
      <c r="J798" s="1"/>
      <c r="K798" s="1"/>
      <c r="L798" s="1"/>
      <c r="M798" s="1"/>
      <c r="N798" s="1"/>
      <c r="O798" s="1"/>
      <c r="P798" s="1"/>
      <c r="Q798" s="1"/>
      <c r="R798" s="1"/>
      <c r="S798" s="1"/>
      <c r="T798" s="1"/>
    </row>
    <row r="799" spans="1:20" ht="9.75" customHeight="1">
      <c r="A799" s="1"/>
      <c r="B799" s="1"/>
      <c r="C799" s="1"/>
      <c r="D799" s="1"/>
      <c r="E799" s="1"/>
      <c r="F799" s="1"/>
      <c r="G799" s="1"/>
      <c r="H799" s="1"/>
      <c r="I799" s="1"/>
      <c r="J799" s="1"/>
      <c r="K799" s="1"/>
      <c r="L799" s="1"/>
      <c r="M799" s="1"/>
      <c r="N799" s="1"/>
      <c r="O799" s="1"/>
      <c r="P799" s="1"/>
      <c r="Q799" s="1"/>
      <c r="R799" s="1"/>
      <c r="S799" s="1"/>
      <c r="T799" s="1"/>
    </row>
    <row r="800" spans="1:20" ht="9.75" customHeight="1">
      <c r="A800" s="1"/>
      <c r="B800" s="1"/>
      <c r="C800" s="1"/>
      <c r="D800" s="1"/>
      <c r="E800" s="1"/>
      <c r="F800" s="1"/>
      <c r="G800" s="1"/>
      <c r="H800" s="1"/>
      <c r="I800" s="1"/>
      <c r="J800" s="1"/>
      <c r="K800" s="1"/>
      <c r="L800" s="1"/>
      <c r="M800" s="1"/>
      <c r="N800" s="1"/>
      <c r="O800" s="1"/>
      <c r="P800" s="1"/>
      <c r="Q800" s="1"/>
      <c r="R800" s="1"/>
      <c r="S800" s="1"/>
      <c r="T800" s="1"/>
    </row>
    <row r="801" spans="1:20" ht="9.75" customHeight="1">
      <c r="A801" s="1"/>
      <c r="B801" s="1"/>
      <c r="C801" s="1"/>
      <c r="D801" s="1"/>
      <c r="E801" s="1"/>
      <c r="F801" s="1"/>
      <c r="G801" s="1"/>
      <c r="H801" s="1"/>
      <c r="I801" s="1"/>
      <c r="J801" s="1"/>
      <c r="K801" s="1"/>
      <c r="L801" s="1"/>
      <c r="M801" s="1"/>
      <c r="N801" s="1"/>
      <c r="O801" s="1"/>
      <c r="P801" s="1"/>
      <c r="Q801" s="1"/>
      <c r="R801" s="1"/>
      <c r="S801" s="1"/>
      <c r="T801" s="1"/>
    </row>
    <row r="802" spans="1:20" ht="9.75" customHeight="1">
      <c r="A802" s="1"/>
      <c r="B802" s="1"/>
      <c r="C802" s="1"/>
      <c r="D802" s="1"/>
      <c r="E802" s="1"/>
      <c r="F802" s="1"/>
      <c r="G802" s="1"/>
      <c r="H802" s="1"/>
      <c r="I802" s="1"/>
      <c r="J802" s="1"/>
      <c r="K802" s="1"/>
      <c r="L802" s="1"/>
      <c r="M802" s="1"/>
      <c r="N802" s="1"/>
      <c r="O802" s="1"/>
      <c r="P802" s="1"/>
      <c r="Q802" s="1"/>
      <c r="R802" s="1"/>
      <c r="S802" s="1"/>
      <c r="T802" s="1"/>
    </row>
    <row r="803" spans="1:20" ht="9.75" customHeight="1">
      <c r="A803" s="1"/>
      <c r="B803" s="1"/>
      <c r="C803" s="1"/>
      <c r="D803" s="1"/>
      <c r="E803" s="1"/>
      <c r="F803" s="1"/>
      <c r="G803" s="1"/>
      <c r="H803" s="1"/>
      <c r="I803" s="1"/>
      <c r="J803" s="1"/>
      <c r="K803" s="1"/>
      <c r="L803" s="1"/>
      <c r="M803" s="1"/>
      <c r="N803" s="1"/>
      <c r="O803" s="1"/>
      <c r="P803" s="1"/>
      <c r="Q803" s="1"/>
      <c r="R803" s="1"/>
      <c r="S803" s="1"/>
      <c r="T803" s="1"/>
    </row>
    <row r="804" spans="1:20" ht="9.75" customHeight="1">
      <c r="A804" s="1"/>
      <c r="B804" s="1"/>
      <c r="C804" s="1"/>
      <c r="D804" s="1"/>
      <c r="E804" s="1"/>
      <c r="F804" s="1"/>
      <c r="G804" s="1"/>
      <c r="H804" s="1"/>
      <c r="I804" s="1"/>
      <c r="J804" s="1"/>
      <c r="K804" s="1"/>
      <c r="L804" s="1"/>
      <c r="M804" s="1"/>
      <c r="N804" s="1"/>
      <c r="O804" s="1"/>
      <c r="P804" s="1"/>
      <c r="Q804" s="1"/>
      <c r="R804" s="1"/>
      <c r="S804" s="1"/>
      <c r="T804" s="1"/>
    </row>
    <row r="805" spans="1:20" ht="9.75" customHeight="1">
      <c r="A805" s="1"/>
      <c r="B805" s="1"/>
      <c r="C805" s="1"/>
      <c r="D805" s="1"/>
      <c r="E805" s="1"/>
      <c r="F805" s="1"/>
      <c r="G805" s="1"/>
      <c r="H805" s="1"/>
      <c r="I805" s="1"/>
      <c r="J805" s="1"/>
      <c r="K805" s="1"/>
      <c r="L805" s="1"/>
      <c r="M805" s="1"/>
      <c r="N805" s="1"/>
      <c r="O805" s="1"/>
      <c r="P805" s="1"/>
      <c r="Q805" s="1"/>
      <c r="R805" s="1"/>
      <c r="S805" s="1"/>
      <c r="T805" s="1"/>
    </row>
    <row r="806" spans="1:20" ht="9.75" customHeight="1">
      <c r="A806" s="1"/>
      <c r="B806" s="1"/>
      <c r="C806" s="1"/>
      <c r="D806" s="1"/>
      <c r="E806" s="1"/>
      <c r="F806" s="1"/>
      <c r="G806" s="1"/>
      <c r="H806" s="1"/>
      <c r="I806" s="1"/>
      <c r="J806" s="1"/>
      <c r="K806" s="1"/>
      <c r="L806" s="1"/>
      <c r="M806" s="1"/>
      <c r="N806" s="1"/>
      <c r="O806" s="1"/>
      <c r="P806" s="1"/>
      <c r="Q806" s="1"/>
      <c r="R806" s="1"/>
      <c r="S806" s="1"/>
      <c r="T806" s="1"/>
    </row>
    <row r="807" spans="1:20" ht="9.75" customHeight="1">
      <c r="A807" s="1"/>
      <c r="B807" s="1"/>
      <c r="C807" s="1"/>
      <c r="D807" s="1"/>
      <c r="E807" s="1"/>
      <c r="F807" s="1"/>
      <c r="G807" s="1"/>
      <c r="H807" s="1"/>
      <c r="I807" s="1"/>
      <c r="J807" s="1"/>
      <c r="K807" s="1"/>
      <c r="L807" s="1"/>
      <c r="M807" s="1"/>
      <c r="N807" s="1"/>
      <c r="O807" s="1"/>
      <c r="P807" s="1"/>
      <c r="Q807" s="1"/>
      <c r="R807" s="1"/>
      <c r="S807" s="1"/>
      <c r="T807" s="1"/>
    </row>
    <row r="808" spans="1:20" ht="9.75" customHeight="1">
      <c r="A808" s="1"/>
      <c r="B808" s="1"/>
      <c r="C808" s="1"/>
      <c r="D808" s="1"/>
      <c r="E808" s="1"/>
      <c r="F808" s="1"/>
      <c r="G808" s="1"/>
      <c r="H808" s="1"/>
      <c r="I808" s="1"/>
      <c r="J808" s="1"/>
      <c r="K808" s="1"/>
      <c r="L808" s="1"/>
      <c r="M808" s="1"/>
      <c r="N808" s="1"/>
      <c r="O808" s="1"/>
      <c r="P808" s="1"/>
      <c r="Q808" s="1"/>
      <c r="R808" s="1"/>
      <c r="S808" s="1"/>
      <c r="T808" s="1"/>
    </row>
    <row r="809" spans="1:20" ht="9.75" customHeight="1">
      <c r="A809" s="1"/>
      <c r="B809" s="1"/>
      <c r="C809" s="1"/>
      <c r="D809" s="1"/>
      <c r="E809" s="1"/>
      <c r="F809" s="1"/>
      <c r="G809" s="1"/>
      <c r="H809" s="1"/>
      <c r="I809" s="1"/>
      <c r="J809" s="1"/>
      <c r="K809" s="1"/>
      <c r="L809" s="1"/>
      <c r="M809" s="1"/>
      <c r="N809" s="1"/>
      <c r="O809" s="1"/>
      <c r="P809" s="1"/>
      <c r="Q809" s="1"/>
      <c r="R809" s="1"/>
      <c r="S809" s="1"/>
      <c r="T809" s="1"/>
    </row>
    <row r="810" spans="1:20" ht="9.75" customHeight="1">
      <c r="A810" s="1"/>
      <c r="B810" s="1"/>
      <c r="C810" s="1"/>
      <c r="D810" s="1"/>
      <c r="E810" s="1"/>
      <c r="F810" s="1"/>
      <c r="G810" s="1"/>
      <c r="H810" s="1"/>
      <c r="I810" s="1"/>
      <c r="J810" s="1"/>
      <c r="K810" s="1"/>
      <c r="L810" s="1"/>
      <c r="M810" s="1"/>
      <c r="N810" s="1"/>
      <c r="O810" s="1"/>
      <c r="P810" s="1"/>
      <c r="Q810" s="1"/>
      <c r="R810" s="1"/>
      <c r="S810" s="1"/>
      <c r="T810" s="1"/>
    </row>
    <row r="811" spans="1:20" ht="9.75" customHeight="1">
      <c r="A811" s="1"/>
      <c r="B811" s="1"/>
      <c r="C811" s="1"/>
      <c r="D811" s="1"/>
      <c r="E811" s="1"/>
      <c r="F811" s="1"/>
      <c r="G811" s="1"/>
      <c r="H811" s="1"/>
      <c r="I811" s="1"/>
      <c r="J811" s="1"/>
      <c r="K811" s="1"/>
      <c r="L811" s="1"/>
      <c r="M811" s="1"/>
      <c r="N811" s="1"/>
      <c r="O811" s="1"/>
      <c r="P811" s="1"/>
      <c r="Q811" s="1"/>
      <c r="R811" s="1"/>
      <c r="S811" s="1"/>
      <c r="T811" s="1"/>
    </row>
    <row r="812" spans="1:20" ht="9.75" customHeight="1">
      <c r="A812" s="1"/>
      <c r="B812" s="1"/>
      <c r="C812" s="1"/>
      <c r="D812" s="1"/>
      <c r="E812" s="1"/>
      <c r="F812" s="1"/>
      <c r="G812" s="1"/>
      <c r="H812" s="1"/>
      <c r="I812" s="1"/>
      <c r="J812" s="1"/>
      <c r="K812" s="1"/>
      <c r="L812" s="1"/>
      <c r="M812" s="1"/>
      <c r="N812" s="1"/>
      <c r="O812" s="1"/>
      <c r="P812" s="1"/>
      <c r="Q812" s="1"/>
      <c r="R812" s="1"/>
      <c r="S812" s="1"/>
      <c r="T812" s="1"/>
    </row>
    <row r="813" spans="1:20" ht="9.75" customHeight="1">
      <c r="A813" s="1"/>
      <c r="B813" s="1"/>
      <c r="C813" s="1"/>
      <c r="D813" s="1"/>
      <c r="E813" s="1"/>
      <c r="F813" s="1"/>
      <c r="G813" s="1"/>
      <c r="H813" s="1"/>
      <c r="I813" s="1"/>
      <c r="J813" s="1"/>
      <c r="K813" s="1"/>
      <c r="L813" s="1"/>
      <c r="M813" s="1"/>
      <c r="N813" s="1"/>
      <c r="O813" s="1"/>
      <c r="P813" s="1"/>
      <c r="Q813" s="1"/>
      <c r="R813" s="1"/>
      <c r="S813" s="1"/>
      <c r="T813" s="1"/>
    </row>
    <row r="814" spans="1:20" ht="9.75" customHeight="1">
      <c r="A814" s="1"/>
      <c r="B814" s="1"/>
      <c r="C814" s="1"/>
      <c r="D814" s="1"/>
      <c r="E814" s="1"/>
      <c r="F814" s="1"/>
      <c r="G814" s="1"/>
      <c r="H814" s="1"/>
      <c r="I814" s="1"/>
      <c r="J814" s="1"/>
      <c r="K814" s="1"/>
      <c r="L814" s="1"/>
      <c r="M814" s="1"/>
      <c r="N814" s="1"/>
      <c r="O814" s="1"/>
      <c r="P814" s="1"/>
      <c r="Q814" s="1"/>
      <c r="R814" s="1"/>
      <c r="S814" s="1"/>
      <c r="T814" s="1"/>
    </row>
    <row r="815" spans="1:20" ht="9.75" customHeight="1">
      <c r="A815" s="1"/>
      <c r="B815" s="1"/>
      <c r="C815" s="1"/>
      <c r="D815" s="1"/>
      <c r="E815" s="1"/>
      <c r="F815" s="1"/>
      <c r="G815" s="1"/>
      <c r="H815" s="1"/>
      <c r="I815" s="1"/>
      <c r="J815" s="1"/>
      <c r="K815" s="1"/>
      <c r="L815" s="1"/>
      <c r="M815" s="1"/>
      <c r="N815" s="1"/>
      <c r="O815" s="1"/>
      <c r="P815" s="1"/>
      <c r="Q815" s="1"/>
      <c r="R815" s="1"/>
      <c r="S815" s="1"/>
      <c r="T815" s="1"/>
    </row>
    <row r="816" spans="1:20" ht="9.75" customHeight="1">
      <c r="A816" s="1"/>
      <c r="B816" s="1"/>
      <c r="C816" s="1"/>
      <c r="D816" s="1"/>
      <c r="E816" s="1"/>
      <c r="F816" s="1"/>
      <c r="G816" s="1"/>
      <c r="H816" s="1"/>
      <c r="I816" s="1"/>
      <c r="J816" s="1"/>
      <c r="K816" s="1"/>
      <c r="L816" s="1"/>
      <c r="M816" s="1"/>
      <c r="N816" s="1"/>
      <c r="O816" s="1"/>
      <c r="P816" s="1"/>
      <c r="Q816" s="1"/>
      <c r="R816" s="1"/>
      <c r="S816" s="1"/>
      <c r="T816" s="1"/>
    </row>
    <row r="817" spans="1:20" ht="9.75" customHeight="1">
      <c r="A817" s="1"/>
      <c r="B817" s="1"/>
      <c r="C817" s="1"/>
      <c r="D817" s="1"/>
      <c r="E817" s="1"/>
      <c r="F817" s="1"/>
      <c r="G817" s="1"/>
      <c r="H817" s="1"/>
      <c r="I817" s="1"/>
      <c r="J817" s="1"/>
      <c r="K817" s="1"/>
      <c r="L817" s="1"/>
      <c r="M817" s="1"/>
      <c r="N817" s="1"/>
      <c r="O817" s="1"/>
      <c r="P817" s="1"/>
      <c r="Q817" s="1"/>
      <c r="R817" s="1"/>
      <c r="S817" s="1"/>
      <c r="T817" s="1"/>
    </row>
    <row r="818" spans="1:20" ht="9.75" customHeight="1">
      <c r="A818" s="1"/>
      <c r="B818" s="1"/>
      <c r="C818" s="1"/>
      <c r="D818" s="1"/>
      <c r="E818" s="1"/>
      <c r="F818" s="1"/>
      <c r="G818" s="1"/>
      <c r="H818" s="1"/>
      <c r="I818" s="1"/>
      <c r="J818" s="1"/>
      <c r="K818" s="1"/>
      <c r="L818" s="1"/>
      <c r="M818" s="1"/>
      <c r="N818" s="1"/>
      <c r="O818" s="1"/>
      <c r="P818" s="1"/>
      <c r="Q818" s="1"/>
      <c r="R818" s="1"/>
      <c r="S818" s="1"/>
      <c r="T818" s="1"/>
    </row>
    <row r="819" spans="1:20" ht="9.75" customHeight="1">
      <c r="A819" s="1"/>
      <c r="B819" s="1"/>
      <c r="C819" s="1"/>
      <c r="D819" s="1"/>
      <c r="E819" s="1"/>
      <c r="F819" s="1"/>
      <c r="G819" s="1"/>
      <c r="H819" s="1"/>
      <c r="I819" s="1"/>
      <c r="J819" s="1"/>
      <c r="K819" s="1"/>
      <c r="L819" s="1"/>
      <c r="M819" s="1"/>
      <c r="N819" s="1"/>
      <c r="O819" s="1"/>
      <c r="P819" s="1"/>
      <c r="Q819" s="1"/>
      <c r="R819" s="1"/>
      <c r="S819" s="1"/>
      <c r="T819" s="1"/>
    </row>
    <row r="820" spans="1:20" ht="9.75" customHeight="1">
      <c r="A820" s="1"/>
      <c r="B820" s="1"/>
      <c r="C820" s="1"/>
      <c r="D820" s="1"/>
      <c r="E820" s="1"/>
      <c r="F820" s="1"/>
      <c r="G820" s="1"/>
      <c r="H820" s="1"/>
      <c r="I820" s="1"/>
      <c r="J820" s="1"/>
      <c r="K820" s="1"/>
      <c r="L820" s="1"/>
      <c r="M820" s="1"/>
      <c r="N820" s="1"/>
      <c r="O820" s="1"/>
      <c r="P820" s="1"/>
      <c r="Q820" s="1"/>
      <c r="R820" s="1"/>
      <c r="S820" s="1"/>
      <c r="T820" s="1"/>
    </row>
    <row r="821" spans="1:20" ht="9.75" customHeight="1">
      <c r="A821" s="1"/>
      <c r="B821" s="1"/>
      <c r="C821" s="1"/>
      <c r="D821" s="1"/>
      <c r="E821" s="1"/>
      <c r="F821" s="1"/>
      <c r="G821" s="1"/>
      <c r="H821" s="1"/>
      <c r="I821" s="1"/>
      <c r="J821" s="1"/>
      <c r="K821" s="1"/>
      <c r="L821" s="1"/>
      <c r="M821" s="1"/>
      <c r="N821" s="1"/>
      <c r="O821" s="1"/>
      <c r="P821" s="1"/>
      <c r="Q821" s="1"/>
      <c r="R821" s="1"/>
      <c r="S821" s="1"/>
      <c r="T821" s="1"/>
    </row>
    <row r="822" spans="1:20" ht="9.75" customHeight="1">
      <c r="A822" s="1"/>
      <c r="B822" s="1"/>
      <c r="C822" s="1"/>
      <c r="D822" s="1"/>
      <c r="E822" s="1"/>
      <c r="F822" s="1"/>
      <c r="G822" s="1"/>
      <c r="H822" s="1"/>
      <c r="I822" s="1"/>
      <c r="J822" s="1"/>
      <c r="K822" s="1"/>
      <c r="L822" s="1"/>
      <c r="M822" s="1"/>
      <c r="N822" s="1"/>
      <c r="O822" s="1"/>
      <c r="P822" s="1"/>
      <c r="Q822" s="1"/>
      <c r="R822" s="1"/>
      <c r="S822" s="1"/>
      <c r="T822" s="1"/>
    </row>
    <row r="823" spans="1:20" ht="9.75" customHeight="1">
      <c r="A823" s="1"/>
      <c r="B823" s="1"/>
      <c r="C823" s="1"/>
      <c r="D823" s="1"/>
      <c r="E823" s="1"/>
      <c r="F823" s="1"/>
      <c r="G823" s="1"/>
      <c r="H823" s="1"/>
      <c r="I823" s="1"/>
      <c r="J823" s="1"/>
      <c r="K823" s="1"/>
      <c r="L823" s="1"/>
      <c r="M823" s="1"/>
      <c r="N823" s="1"/>
      <c r="O823" s="1"/>
      <c r="P823" s="1"/>
      <c r="Q823" s="1"/>
      <c r="R823" s="1"/>
      <c r="S823" s="1"/>
      <c r="T823" s="1"/>
    </row>
    <row r="824" spans="1:20" ht="9.75" customHeight="1">
      <c r="A824" s="1"/>
      <c r="B824" s="1"/>
      <c r="C824" s="1"/>
      <c r="D824" s="1"/>
      <c r="E824" s="1"/>
      <c r="F824" s="1"/>
      <c r="G824" s="1"/>
      <c r="H824" s="1"/>
      <c r="I824" s="1"/>
      <c r="J824" s="1"/>
      <c r="K824" s="1"/>
      <c r="L824" s="1"/>
      <c r="M824" s="1"/>
      <c r="N824" s="1"/>
      <c r="O824" s="1"/>
      <c r="P824" s="1"/>
      <c r="Q824" s="1"/>
      <c r="R824" s="1"/>
      <c r="S824" s="1"/>
      <c r="T824" s="1"/>
    </row>
    <row r="825" spans="1:20" ht="9.75" customHeight="1">
      <c r="A825" s="1"/>
      <c r="B825" s="1"/>
      <c r="C825" s="1"/>
      <c r="D825" s="1"/>
      <c r="E825" s="1"/>
      <c r="F825" s="1"/>
      <c r="G825" s="1"/>
      <c r="H825" s="1"/>
      <c r="I825" s="1"/>
      <c r="J825" s="1"/>
      <c r="K825" s="1"/>
      <c r="L825" s="1"/>
      <c r="M825" s="1"/>
      <c r="N825" s="1"/>
      <c r="O825" s="1"/>
      <c r="P825" s="1"/>
      <c r="Q825" s="1"/>
      <c r="R825" s="1"/>
      <c r="S825" s="1"/>
      <c r="T825" s="1"/>
    </row>
    <row r="826" spans="1:20" ht="9.75" customHeight="1">
      <c r="A826" s="1"/>
      <c r="B826" s="1"/>
      <c r="C826" s="1"/>
      <c r="D826" s="1"/>
      <c r="E826" s="1"/>
      <c r="F826" s="1"/>
      <c r="G826" s="1"/>
      <c r="H826" s="1"/>
      <c r="I826" s="1"/>
      <c r="J826" s="1"/>
      <c r="K826" s="1"/>
      <c r="L826" s="1"/>
      <c r="M826" s="1"/>
      <c r="N826" s="1"/>
      <c r="O826" s="1"/>
      <c r="P826" s="1"/>
      <c r="Q826" s="1"/>
      <c r="R826" s="1"/>
      <c r="S826" s="1"/>
      <c r="T826" s="1"/>
    </row>
    <row r="827" spans="1:20" ht="9.75" customHeight="1">
      <c r="A827" s="1"/>
      <c r="B827" s="1"/>
      <c r="C827" s="1"/>
      <c r="D827" s="1"/>
      <c r="E827" s="1"/>
      <c r="F827" s="1"/>
      <c r="G827" s="1"/>
      <c r="H827" s="1"/>
      <c r="I827" s="1"/>
      <c r="J827" s="1"/>
      <c r="K827" s="1"/>
      <c r="L827" s="1"/>
      <c r="M827" s="1"/>
      <c r="N827" s="1"/>
      <c r="O827" s="1"/>
      <c r="P827" s="1"/>
      <c r="Q827" s="1"/>
      <c r="R827" s="1"/>
      <c r="S827" s="1"/>
      <c r="T827" s="1"/>
    </row>
    <row r="828" spans="1:20" ht="9.75" customHeight="1">
      <c r="A828" s="1"/>
      <c r="B828" s="1"/>
      <c r="C828" s="1"/>
      <c r="D828" s="1"/>
      <c r="E828" s="1"/>
      <c r="F828" s="1"/>
      <c r="G828" s="1"/>
      <c r="H828" s="1"/>
      <c r="I828" s="1"/>
      <c r="J828" s="1"/>
      <c r="K828" s="1"/>
      <c r="L828" s="1"/>
      <c r="M828" s="1"/>
      <c r="N828" s="1"/>
      <c r="O828" s="1"/>
      <c r="P828" s="1"/>
      <c r="Q828" s="1"/>
      <c r="R828" s="1"/>
      <c r="S828" s="1"/>
      <c r="T828" s="1"/>
    </row>
    <row r="829" spans="1:20" ht="9.75" customHeight="1">
      <c r="A829" s="1"/>
      <c r="B829" s="1"/>
      <c r="C829" s="1"/>
      <c r="D829" s="1"/>
      <c r="E829" s="1"/>
      <c r="F829" s="1"/>
      <c r="G829" s="1"/>
      <c r="H829" s="1"/>
      <c r="I829" s="1"/>
      <c r="J829" s="1"/>
      <c r="K829" s="1"/>
      <c r="L829" s="1"/>
      <c r="M829" s="1"/>
      <c r="N829" s="1"/>
      <c r="O829" s="1"/>
      <c r="P829" s="1"/>
      <c r="Q829" s="1"/>
      <c r="R829" s="1"/>
      <c r="S829" s="1"/>
      <c r="T829" s="1"/>
    </row>
    <row r="830" spans="1:20" ht="9.75" customHeight="1">
      <c r="A830" s="1"/>
      <c r="B830" s="1"/>
      <c r="C830" s="1"/>
      <c r="D830" s="1"/>
      <c r="E830" s="1"/>
      <c r="F830" s="1"/>
      <c r="G830" s="1"/>
      <c r="H830" s="1"/>
      <c r="I830" s="1"/>
      <c r="J830" s="1"/>
      <c r="K830" s="1"/>
      <c r="L830" s="1"/>
      <c r="M830" s="1"/>
      <c r="N830" s="1"/>
      <c r="O830" s="1"/>
      <c r="P830" s="1"/>
      <c r="Q830" s="1"/>
      <c r="R830" s="1"/>
      <c r="S830" s="1"/>
      <c r="T830" s="1"/>
    </row>
    <row r="831" spans="1:20" ht="9.75" customHeight="1">
      <c r="A831" s="1"/>
      <c r="B831" s="1"/>
      <c r="C831" s="1"/>
      <c r="D831" s="1"/>
      <c r="E831" s="1"/>
      <c r="F831" s="1"/>
      <c r="G831" s="1"/>
      <c r="H831" s="1"/>
      <c r="I831" s="1"/>
      <c r="J831" s="1"/>
      <c r="K831" s="1"/>
      <c r="L831" s="1"/>
      <c r="M831" s="1"/>
      <c r="N831" s="1"/>
      <c r="O831" s="1"/>
      <c r="P831" s="1"/>
      <c r="Q831" s="1"/>
      <c r="R831" s="1"/>
      <c r="S831" s="1"/>
      <c r="T831" s="1"/>
    </row>
    <row r="832" spans="1:20" ht="9.75" customHeight="1">
      <c r="A832" s="1"/>
      <c r="B832" s="1"/>
      <c r="C832" s="1"/>
      <c r="D832" s="1"/>
      <c r="E832" s="1"/>
      <c r="F832" s="1"/>
      <c r="G832" s="1"/>
      <c r="H832" s="1"/>
      <c r="I832" s="1"/>
      <c r="J832" s="1"/>
      <c r="K832" s="1"/>
      <c r="L832" s="1"/>
      <c r="M832" s="1"/>
      <c r="N832" s="1"/>
      <c r="O832" s="1"/>
      <c r="P832" s="1"/>
      <c r="Q832" s="1"/>
      <c r="R832" s="1"/>
      <c r="S832" s="1"/>
      <c r="T832" s="1"/>
    </row>
    <row r="833" spans="1:20" ht="9.75" customHeight="1">
      <c r="A833" s="1"/>
      <c r="B833" s="1"/>
      <c r="C833" s="1"/>
      <c r="D833" s="1"/>
      <c r="E833" s="1"/>
      <c r="F833" s="1"/>
      <c r="G833" s="1"/>
      <c r="H833" s="1"/>
      <c r="I833" s="1"/>
      <c r="J833" s="1"/>
      <c r="K833" s="1"/>
      <c r="L833" s="1"/>
      <c r="M833" s="1"/>
      <c r="N833" s="1"/>
      <c r="O833" s="1"/>
      <c r="P833" s="1"/>
      <c r="Q833" s="1"/>
      <c r="R833" s="1"/>
      <c r="S833" s="1"/>
      <c r="T833" s="1"/>
    </row>
    <row r="834" spans="1:20" ht="9.75" customHeight="1">
      <c r="A834" s="1"/>
      <c r="B834" s="1"/>
      <c r="C834" s="1"/>
      <c r="D834" s="1"/>
      <c r="E834" s="1"/>
      <c r="F834" s="1"/>
      <c r="G834" s="1"/>
      <c r="H834" s="1"/>
      <c r="I834" s="1"/>
      <c r="J834" s="1"/>
      <c r="K834" s="1"/>
      <c r="L834" s="1"/>
      <c r="M834" s="1"/>
      <c r="N834" s="1"/>
      <c r="O834" s="1"/>
      <c r="P834" s="1"/>
      <c r="Q834" s="1"/>
      <c r="R834" s="1"/>
      <c r="S834" s="1"/>
      <c r="T834" s="1"/>
    </row>
    <row r="835" spans="1:20" ht="9.75" customHeight="1">
      <c r="A835" s="1"/>
      <c r="B835" s="1"/>
      <c r="C835" s="1"/>
      <c r="D835" s="1"/>
      <c r="E835" s="1"/>
      <c r="F835" s="1"/>
      <c r="G835" s="1"/>
      <c r="H835" s="1"/>
      <c r="I835" s="1"/>
      <c r="J835" s="1"/>
      <c r="K835" s="1"/>
      <c r="L835" s="1"/>
      <c r="M835" s="1"/>
      <c r="N835" s="1"/>
      <c r="O835" s="1"/>
      <c r="P835" s="1"/>
      <c r="Q835" s="1"/>
      <c r="R835" s="1"/>
      <c r="S835" s="1"/>
      <c r="T835" s="1"/>
    </row>
    <row r="836" spans="1:20" ht="9.75" customHeight="1">
      <c r="A836" s="1"/>
      <c r="B836" s="1"/>
      <c r="C836" s="1"/>
      <c r="D836" s="1"/>
      <c r="E836" s="1"/>
      <c r="F836" s="1"/>
      <c r="G836" s="1"/>
      <c r="H836" s="1"/>
      <c r="I836" s="1"/>
      <c r="J836" s="1"/>
      <c r="K836" s="1"/>
      <c r="L836" s="1"/>
      <c r="M836" s="1"/>
      <c r="N836" s="1"/>
      <c r="O836" s="1"/>
      <c r="P836" s="1"/>
      <c r="Q836" s="1"/>
      <c r="R836" s="1"/>
      <c r="S836" s="1"/>
      <c r="T836" s="1"/>
    </row>
    <row r="837" spans="1:20" ht="9.75" customHeight="1">
      <c r="A837" s="1"/>
      <c r="B837" s="1"/>
      <c r="C837" s="1"/>
      <c r="D837" s="1"/>
      <c r="E837" s="1"/>
      <c r="F837" s="1"/>
      <c r="G837" s="1"/>
      <c r="H837" s="1"/>
      <c r="I837" s="1"/>
      <c r="J837" s="1"/>
      <c r="K837" s="1"/>
      <c r="L837" s="1"/>
      <c r="M837" s="1"/>
      <c r="N837" s="1"/>
      <c r="O837" s="1"/>
      <c r="P837" s="1"/>
      <c r="Q837" s="1"/>
      <c r="R837" s="1"/>
      <c r="S837" s="1"/>
      <c r="T837" s="1"/>
    </row>
    <row r="838" spans="1:20" ht="9.75" customHeight="1">
      <c r="A838" s="1"/>
      <c r="B838" s="1"/>
      <c r="C838" s="1"/>
      <c r="D838" s="1"/>
      <c r="E838" s="1"/>
      <c r="F838" s="1"/>
      <c r="G838" s="1"/>
      <c r="H838" s="1"/>
      <c r="I838" s="1"/>
      <c r="J838" s="1"/>
      <c r="K838" s="1"/>
      <c r="L838" s="1"/>
      <c r="M838" s="1"/>
      <c r="N838" s="1"/>
      <c r="O838" s="1"/>
      <c r="P838" s="1"/>
      <c r="Q838" s="1"/>
      <c r="R838" s="1"/>
      <c r="S838" s="1"/>
      <c r="T838" s="1"/>
    </row>
    <row r="839" spans="1:20" ht="9.75" customHeight="1">
      <c r="A839" s="1"/>
      <c r="B839" s="1"/>
      <c r="C839" s="1"/>
      <c r="D839" s="1"/>
      <c r="E839" s="1"/>
      <c r="F839" s="1"/>
      <c r="G839" s="1"/>
      <c r="H839" s="1"/>
      <c r="I839" s="1"/>
      <c r="J839" s="1"/>
      <c r="K839" s="1"/>
      <c r="L839" s="1"/>
      <c r="M839" s="1"/>
      <c r="N839" s="1"/>
      <c r="O839" s="1"/>
      <c r="P839" s="1"/>
      <c r="Q839" s="1"/>
      <c r="R839" s="1"/>
      <c r="S839" s="1"/>
      <c r="T839" s="1"/>
    </row>
    <row r="840" spans="1:20" ht="9.75" customHeight="1">
      <c r="A840" s="1"/>
      <c r="B840" s="1"/>
      <c r="C840" s="1"/>
      <c r="D840" s="1"/>
      <c r="E840" s="1"/>
      <c r="F840" s="1"/>
      <c r="G840" s="1"/>
      <c r="H840" s="1"/>
      <c r="I840" s="1"/>
      <c r="J840" s="1"/>
      <c r="K840" s="1"/>
      <c r="L840" s="1"/>
      <c r="M840" s="1"/>
      <c r="N840" s="1"/>
      <c r="O840" s="1"/>
      <c r="P840" s="1"/>
      <c r="Q840" s="1"/>
      <c r="R840" s="1"/>
      <c r="S840" s="1"/>
      <c r="T840" s="1"/>
    </row>
    <row r="841" spans="1:20" ht="9.75" customHeight="1">
      <c r="A841" s="1"/>
      <c r="B841" s="1"/>
      <c r="C841" s="1"/>
      <c r="D841" s="1"/>
      <c r="E841" s="1"/>
      <c r="F841" s="1"/>
      <c r="G841" s="1"/>
      <c r="H841" s="1"/>
      <c r="I841" s="1"/>
      <c r="J841" s="1"/>
      <c r="K841" s="1"/>
      <c r="L841" s="1"/>
      <c r="M841" s="1"/>
      <c r="N841" s="1"/>
      <c r="O841" s="1"/>
      <c r="P841" s="1"/>
      <c r="Q841" s="1"/>
      <c r="R841" s="1"/>
      <c r="S841" s="1"/>
      <c r="T841" s="1"/>
    </row>
    <row r="842" spans="1:20" ht="9.75" customHeight="1">
      <c r="A842" s="1"/>
      <c r="B842" s="1"/>
      <c r="C842" s="1"/>
      <c r="D842" s="1"/>
      <c r="E842" s="1"/>
      <c r="F842" s="1"/>
      <c r="G842" s="1"/>
      <c r="H842" s="1"/>
      <c r="I842" s="1"/>
      <c r="J842" s="1"/>
      <c r="K842" s="1"/>
      <c r="L842" s="1"/>
      <c r="M842" s="1"/>
      <c r="N842" s="1"/>
      <c r="O842" s="1"/>
      <c r="P842" s="1"/>
      <c r="Q842" s="1"/>
      <c r="R842" s="1"/>
      <c r="S842" s="1"/>
      <c r="T842" s="1"/>
    </row>
    <row r="843" spans="1:20" ht="9.75" customHeight="1">
      <c r="A843" s="1"/>
      <c r="B843" s="1"/>
      <c r="C843" s="1"/>
      <c r="D843" s="1"/>
      <c r="E843" s="1"/>
      <c r="F843" s="1"/>
      <c r="G843" s="1"/>
      <c r="H843" s="1"/>
      <c r="I843" s="1"/>
      <c r="J843" s="1"/>
      <c r="K843" s="1"/>
      <c r="L843" s="1"/>
      <c r="M843" s="1"/>
      <c r="N843" s="1"/>
      <c r="O843" s="1"/>
      <c r="P843" s="1"/>
      <c r="Q843" s="1"/>
      <c r="R843" s="1"/>
      <c r="S843" s="1"/>
      <c r="T843" s="1"/>
    </row>
    <row r="844" spans="1:20" ht="9.75" customHeight="1">
      <c r="A844" s="1"/>
      <c r="B844" s="1"/>
      <c r="C844" s="1"/>
      <c r="D844" s="1"/>
      <c r="E844" s="1"/>
      <c r="F844" s="1"/>
      <c r="G844" s="1"/>
      <c r="H844" s="1"/>
      <c r="I844" s="1"/>
      <c r="J844" s="1"/>
      <c r="K844" s="1"/>
      <c r="L844" s="1"/>
      <c r="M844" s="1"/>
      <c r="N844" s="1"/>
      <c r="O844" s="1"/>
      <c r="P844" s="1"/>
      <c r="Q844" s="1"/>
      <c r="R844" s="1"/>
      <c r="S844" s="1"/>
      <c r="T844" s="1"/>
    </row>
    <row r="845" spans="1:20" ht="9.75" customHeight="1">
      <c r="A845" s="1"/>
      <c r="B845" s="1"/>
      <c r="C845" s="1"/>
      <c r="D845" s="1"/>
      <c r="E845" s="1"/>
      <c r="F845" s="1"/>
      <c r="G845" s="1"/>
      <c r="H845" s="1"/>
      <c r="I845" s="1"/>
      <c r="J845" s="1"/>
      <c r="K845" s="1"/>
      <c r="L845" s="1"/>
      <c r="M845" s="1"/>
      <c r="N845" s="1"/>
      <c r="O845" s="1"/>
      <c r="P845" s="1"/>
      <c r="Q845" s="1"/>
      <c r="R845" s="1"/>
      <c r="S845" s="1"/>
      <c r="T845" s="1"/>
    </row>
    <row r="846" spans="1:20" ht="9.75" customHeight="1">
      <c r="A846" s="1"/>
      <c r="B846" s="1"/>
      <c r="C846" s="1"/>
      <c r="D846" s="1"/>
      <c r="E846" s="1"/>
      <c r="F846" s="1"/>
      <c r="G846" s="1"/>
      <c r="H846" s="1"/>
      <c r="I846" s="1"/>
      <c r="J846" s="1"/>
      <c r="K846" s="1"/>
      <c r="L846" s="1"/>
      <c r="M846" s="1"/>
      <c r="N846" s="1"/>
      <c r="O846" s="1"/>
      <c r="P846" s="1"/>
      <c r="Q846" s="1"/>
      <c r="R846" s="1"/>
      <c r="S846" s="1"/>
      <c r="T846" s="1"/>
    </row>
    <row r="847" spans="1:20" ht="9.75" customHeight="1">
      <c r="A847" s="1"/>
      <c r="B847" s="1"/>
      <c r="C847" s="1"/>
      <c r="D847" s="1"/>
      <c r="E847" s="1"/>
      <c r="F847" s="1"/>
      <c r="G847" s="1"/>
      <c r="H847" s="1"/>
      <c r="I847" s="1"/>
      <c r="J847" s="1"/>
      <c r="K847" s="1"/>
      <c r="L847" s="1"/>
      <c r="M847" s="1"/>
      <c r="N847" s="1"/>
      <c r="O847" s="1"/>
      <c r="P847" s="1"/>
      <c r="Q847" s="1"/>
      <c r="R847" s="1"/>
      <c r="S847" s="1"/>
      <c r="T847" s="1"/>
    </row>
    <row r="848" spans="1:20" ht="9.75" customHeight="1">
      <c r="A848" s="1"/>
      <c r="B848" s="1"/>
      <c r="C848" s="1"/>
      <c r="D848" s="1"/>
      <c r="E848" s="1"/>
      <c r="F848" s="1"/>
      <c r="G848" s="1"/>
      <c r="H848" s="1"/>
      <c r="I848" s="1"/>
      <c r="J848" s="1"/>
      <c r="K848" s="1"/>
      <c r="L848" s="1"/>
      <c r="M848" s="1"/>
      <c r="N848" s="1"/>
      <c r="O848" s="1"/>
      <c r="P848" s="1"/>
      <c r="Q848" s="1"/>
      <c r="R848" s="1"/>
      <c r="S848" s="1"/>
      <c r="T848" s="1"/>
    </row>
    <row r="849" spans="1:20" ht="9.75" customHeight="1">
      <c r="A849" s="1"/>
      <c r="B849" s="1"/>
      <c r="C849" s="1"/>
      <c r="D849" s="1"/>
      <c r="E849" s="1"/>
      <c r="F849" s="1"/>
      <c r="G849" s="1"/>
      <c r="H849" s="1"/>
      <c r="I849" s="1"/>
      <c r="J849" s="1"/>
      <c r="K849" s="1"/>
      <c r="L849" s="1"/>
      <c r="M849" s="1"/>
      <c r="N849" s="1"/>
      <c r="O849" s="1"/>
      <c r="P849" s="1"/>
      <c r="Q849" s="1"/>
      <c r="R849" s="1"/>
      <c r="S849" s="1"/>
      <c r="T849" s="1"/>
    </row>
    <row r="850" spans="1:20" ht="9.75" customHeight="1">
      <c r="A850" s="1"/>
      <c r="B850" s="1"/>
      <c r="C850" s="1"/>
      <c r="D850" s="1"/>
      <c r="E850" s="1"/>
      <c r="F850" s="1"/>
      <c r="G850" s="1"/>
      <c r="H850" s="1"/>
      <c r="I850" s="1"/>
      <c r="J850" s="1"/>
      <c r="K850" s="1"/>
      <c r="L850" s="1"/>
      <c r="M850" s="1"/>
      <c r="N850" s="1"/>
      <c r="O850" s="1"/>
      <c r="P850" s="1"/>
      <c r="Q850" s="1"/>
      <c r="R850" s="1"/>
      <c r="S850" s="1"/>
      <c r="T850" s="1"/>
    </row>
    <row r="851" spans="1:20" ht="9.75" customHeight="1">
      <c r="A851" s="1"/>
      <c r="B851" s="1"/>
      <c r="C851" s="1"/>
      <c r="D851" s="1"/>
      <c r="E851" s="1"/>
      <c r="F851" s="1"/>
      <c r="G851" s="1"/>
      <c r="H851" s="1"/>
      <c r="I851" s="1"/>
      <c r="J851" s="1"/>
      <c r="K851" s="1"/>
      <c r="L851" s="1"/>
      <c r="M851" s="1"/>
      <c r="N851" s="1"/>
      <c r="O851" s="1"/>
      <c r="P851" s="1"/>
      <c r="Q851" s="1"/>
      <c r="R851" s="1"/>
      <c r="S851" s="1"/>
      <c r="T851" s="1"/>
    </row>
    <row r="852" spans="1:20" ht="9.75" customHeight="1">
      <c r="A852" s="1"/>
      <c r="B852" s="1"/>
      <c r="C852" s="1"/>
      <c r="D852" s="1"/>
      <c r="E852" s="1"/>
      <c r="F852" s="1"/>
      <c r="G852" s="1"/>
      <c r="H852" s="1"/>
      <c r="I852" s="1"/>
      <c r="J852" s="1"/>
      <c r="K852" s="1"/>
      <c r="L852" s="1"/>
      <c r="M852" s="1"/>
      <c r="N852" s="1"/>
      <c r="O852" s="1"/>
      <c r="P852" s="1"/>
      <c r="Q852" s="1"/>
      <c r="R852" s="1"/>
      <c r="S852" s="1"/>
      <c r="T852" s="1"/>
    </row>
    <row r="853" spans="1:20" ht="9.75" customHeight="1">
      <c r="A853" s="1"/>
      <c r="B853" s="1"/>
      <c r="C853" s="1"/>
      <c r="D853" s="1"/>
      <c r="E853" s="1"/>
      <c r="F853" s="1"/>
      <c r="G853" s="1"/>
      <c r="H853" s="1"/>
      <c r="I853" s="1"/>
      <c r="J853" s="1"/>
      <c r="K853" s="1"/>
      <c r="L853" s="1"/>
      <c r="M853" s="1"/>
      <c r="N853" s="1"/>
      <c r="O853" s="1"/>
      <c r="P853" s="1"/>
      <c r="Q853" s="1"/>
      <c r="R853" s="1"/>
      <c r="S853" s="1"/>
      <c r="T853" s="1"/>
    </row>
    <row r="854" spans="1:20" ht="9.75" customHeight="1">
      <c r="A854" s="1"/>
      <c r="B854" s="1"/>
      <c r="C854" s="1"/>
      <c r="D854" s="1"/>
      <c r="E854" s="1"/>
      <c r="F854" s="1"/>
      <c r="G854" s="1"/>
      <c r="H854" s="1"/>
      <c r="I854" s="1"/>
      <c r="J854" s="1"/>
      <c r="K854" s="1"/>
      <c r="L854" s="1"/>
      <c r="M854" s="1"/>
      <c r="N854" s="1"/>
      <c r="O854" s="1"/>
      <c r="P854" s="1"/>
      <c r="Q854" s="1"/>
      <c r="R854" s="1"/>
      <c r="S854" s="1"/>
      <c r="T854" s="1"/>
    </row>
    <row r="855" spans="1:20" ht="9.75" customHeight="1">
      <c r="A855" s="1"/>
      <c r="B855" s="1"/>
      <c r="C855" s="1"/>
      <c r="D855" s="1"/>
      <c r="E855" s="1"/>
      <c r="F855" s="1"/>
      <c r="G855" s="1"/>
      <c r="H855" s="1"/>
      <c r="I855" s="1"/>
      <c r="J855" s="1"/>
      <c r="K855" s="1"/>
      <c r="L855" s="1"/>
      <c r="M855" s="1"/>
      <c r="N855" s="1"/>
      <c r="O855" s="1"/>
      <c r="P855" s="1"/>
      <c r="Q855" s="1"/>
      <c r="R855" s="1"/>
      <c r="S855" s="1"/>
      <c r="T855" s="1"/>
    </row>
    <row r="856" spans="1:20" ht="9.75" customHeight="1">
      <c r="A856" s="1"/>
      <c r="B856" s="1"/>
      <c r="C856" s="1"/>
      <c r="D856" s="1"/>
      <c r="E856" s="1"/>
      <c r="F856" s="1"/>
      <c r="G856" s="1"/>
      <c r="H856" s="1"/>
      <c r="I856" s="1"/>
      <c r="J856" s="1"/>
      <c r="K856" s="1"/>
      <c r="L856" s="1"/>
      <c r="M856" s="1"/>
      <c r="N856" s="1"/>
      <c r="O856" s="1"/>
      <c r="P856" s="1"/>
      <c r="Q856" s="1"/>
      <c r="R856" s="1"/>
      <c r="S856" s="1"/>
      <c r="T856" s="1"/>
    </row>
    <row r="857" spans="1:20" ht="9.75" customHeight="1">
      <c r="A857" s="1"/>
      <c r="B857" s="1"/>
      <c r="C857" s="1"/>
      <c r="D857" s="1"/>
      <c r="E857" s="1"/>
      <c r="F857" s="1"/>
      <c r="G857" s="1"/>
      <c r="H857" s="1"/>
      <c r="I857" s="1"/>
      <c r="J857" s="1"/>
      <c r="K857" s="1"/>
      <c r="L857" s="1"/>
      <c r="M857" s="1"/>
      <c r="N857" s="1"/>
      <c r="O857" s="1"/>
      <c r="P857" s="1"/>
      <c r="Q857" s="1"/>
      <c r="R857" s="1"/>
      <c r="S857" s="1"/>
      <c r="T857" s="1"/>
    </row>
    <row r="858" spans="1:20" ht="9.75" customHeight="1">
      <c r="A858" s="1"/>
      <c r="B858" s="1"/>
      <c r="C858" s="1"/>
      <c r="D858" s="1"/>
      <c r="E858" s="1"/>
      <c r="F858" s="1"/>
      <c r="G858" s="1"/>
      <c r="H858" s="1"/>
      <c r="I858" s="1"/>
      <c r="J858" s="1"/>
      <c r="K858" s="1"/>
      <c r="L858" s="1"/>
      <c r="M858" s="1"/>
      <c r="N858" s="1"/>
      <c r="O858" s="1"/>
      <c r="P858" s="1"/>
      <c r="Q858" s="1"/>
      <c r="R858" s="1"/>
      <c r="S858" s="1"/>
      <c r="T858" s="1"/>
    </row>
    <row r="859" spans="1:20" ht="9.75" customHeight="1">
      <c r="A859" s="1"/>
      <c r="B859" s="1"/>
      <c r="C859" s="1"/>
      <c r="D859" s="1"/>
      <c r="E859" s="1"/>
      <c r="F859" s="1"/>
      <c r="G859" s="1"/>
      <c r="H859" s="1"/>
      <c r="I859" s="1"/>
      <c r="J859" s="1"/>
      <c r="K859" s="1"/>
      <c r="L859" s="1"/>
      <c r="M859" s="1"/>
      <c r="N859" s="1"/>
      <c r="O859" s="1"/>
      <c r="P859" s="1"/>
      <c r="Q859" s="1"/>
      <c r="R859" s="1"/>
      <c r="S859" s="1"/>
      <c r="T859" s="1"/>
    </row>
    <row r="860" spans="1:20" ht="9.75" customHeight="1">
      <c r="A860" s="1"/>
      <c r="B860" s="1"/>
      <c r="C860" s="1"/>
      <c r="D860" s="1"/>
      <c r="E860" s="1"/>
      <c r="F860" s="1"/>
      <c r="G860" s="1"/>
      <c r="H860" s="1"/>
      <c r="I860" s="1"/>
      <c r="J860" s="1"/>
      <c r="K860" s="1"/>
      <c r="L860" s="1"/>
      <c r="M860" s="1"/>
      <c r="N860" s="1"/>
      <c r="O860" s="1"/>
      <c r="P860" s="1"/>
      <c r="Q860" s="1"/>
      <c r="R860" s="1"/>
      <c r="S860" s="1"/>
      <c r="T860" s="1"/>
    </row>
    <row r="861" spans="1:20" ht="9.75" customHeight="1">
      <c r="A861" s="1"/>
      <c r="B861" s="1"/>
      <c r="C861" s="1"/>
      <c r="D861" s="1"/>
      <c r="E861" s="1"/>
      <c r="F861" s="1"/>
      <c r="G861" s="1"/>
      <c r="H861" s="1"/>
      <c r="I861" s="1"/>
      <c r="J861" s="1"/>
      <c r="K861" s="1"/>
      <c r="L861" s="1"/>
      <c r="M861" s="1"/>
      <c r="N861" s="1"/>
      <c r="O861" s="1"/>
      <c r="P861" s="1"/>
      <c r="Q861" s="1"/>
      <c r="R861" s="1"/>
      <c r="S861" s="1"/>
      <c r="T861" s="1"/>
    </row>
    <row r="862" spans="1:20" ht="9.75" customHeight="1">
      <c r="A862" s="1"/>
      <c r="B862" s="1"/>
      <c r="C862" s="1"/>
      <c r="D862" s="1"/>
      <c r="E862" s="1"/>
      <c r="F862" s="1"/>
      <c r="G862" s="1"/>
      <c r="H862" s="1"/>
      <c r="I862" s="1"/>
      <c r="J862" s="1"/>
      <c r="K862" s="1"/>
      <c r="L862" s="1"/>
      <c r="M862" s="1"/>
      <c r="N862" s="1"/>
      <c r="O862" s="1"/>
      <c r="P862" s="1"/>
      <c r="Q862" s="1"/>
      <c r="R862" s="1"/>
      <c r="S862" s="1"/>
      <c r="T862" s="1"/>
    </row>
    <row r="863" spans="1:20" ht="9.75" customHeight="1">
      <c r="A863" s="1"/>
      <c r="B863" s="1"/>
      <c r="C863" s="1"/>
      <c r="D863" s="1"/>
      <c r="E863" s="1"/>
      <c r="F863" s="1"/>
      <c r="G863" s="1"/>
      <c r="H863" s="1"/>
      <c r="I863" s="1"/>
      <c r="J863" s="1"/>
      <c r="K863" s="1"/>
      <c r="L863" s="1"/>
      <c r="M863" s="1"/>
      <c r="N863" s="1"/>
      <c r="O863" s="1"/>
      <c r="P863" s="1"/>
      <c r="Q863" s="1"/>
      <c r="R863" s="1"/>
      <c r="S863" s="1"/>
      <c r="T863" s="1"/>
    </row>
    <row r="864" spans="1:20" ht="9.75" customHeight="1">
      <c r="A864" s="1"/>
      <c r="B864" s="1"/>
      <c r="C864" s="1"/>
      <c r="D864" s="1"/>
      <c r="E864" s="1"/>
      <c r="F864" s="1"/>
      <c r="G864" s="1"/>
      <c r="H864" s="1"/>
      <c r="I864" s="1"/>
      <c r="J864" s="1"/>
      <c r="K864" s="1"/>
      <c r="L864" s="1"/>
      <c r="M864" s="1"/>
      <c r="N864" s="1"/>
      <c r="O864" s="1"/>
      <c r="P864" s="1"/>
      <c r="Q864" s="1"/>
      <c r="R864" s="1"/>
      <c r="S864" s="1"/>
      <c r="T864" s="1"/>
    </row>
    <row r="865" spans="1:20" ht="9.75" customHeight="1">
      <c r="A865" s="1"/>
      <c r="B865" s="1"/>
      <c r="C865" s="1"/>
      <c r="D865" s="1"/>
      <c r="E865" s="1"/>
      <c r="F865" s="1"/>
      <c r="G865" s="1"/>
      <c r="H865" s="1"/>
      <c r="I865" s="1"/>
      <c r="J865" s="1"/>
      <c r="K865" s="1"/>
      <c r="L865" s="1"/>
      <c r="M865" s="1"/>
      <c r="N865" s="1"/>
      <c r="O865" s="1"/>
      <c r="P865" s="1"/>
      <c r="Q865" s="1"/>
      <c r="R865" s="1"/>
      <c r="S865" s="1"/>
      <c r="T865" s="1"/>
    </row>
    <row r="866" spans="1:20" ht="9.75" customHeight="1">
      <c r="A866" s="1"/>
      <c r="B866" s="1"/>
      <c r="C866" s="1"/>
      <c r="D866" s="1"/>
      <c r="E866" s="1"/>
      <c r="F866" s="1"/>
      <c r="G866" s="1"/>
      <c r="H866" s="1"/>
      <c r="I866" s="1"/>
      <c r="J866" s="1"/>
      <c r="K866" s="1"/>
      <c r="L866" s="1"/>
      <c r="M866" s="1"/>
      <c r="N866" s="1"/>
      <c r="O866" s="1"/>
      <c r="P866" s="1"/>
      <c r="Q866" s="1"/>
      <c r="R866" s="1"/>
      <c r="S866" s="1"/>
      <c r="T866" s="1"/>
    </row>
    <row r="867" spans="1:20" ht="9.75" customHeight="1">
      <c r="A867" s="1"/>
      <c r="B867" s="1"/>
      <c r="C867" s="1"/>
      <c r="D867" s="1"/>
      <c r="E867" s="1"/>
      <c r="F867" s="1"/>
      <c r="G867" s="1"/>
      <c r="H867" s="1"/>
      <c r="I867" s="1"/>
      <c r="J867" s="1"/>
      <c r="K867" s="1"/>
      <c r="L867" s="1"/>
      <c r="M867" s="1"/>
      <c r="N867" s="1"/>
      <c r="O867" s="1"/>
      <c r="P867" s="1"/>
      <c r="Q867" s="1"/>
      <c r="R867" s="1"/>
      <c r="S867" s="1"/>
      <c r="T867" s="1"/>
    </row>
    <row r="868" spans="1:20" ht="9.75" customHeight="1">
      <c r="A868" s="1"/>
      <c r="B868" s="1"/>
      <c r="C868" s="1"/>
      <c r="D868" s="1"/>
      <c r="E868" s="1"/>
      <c r="F868" s="1"/>
      <c r="G868" s="1"/>
      <c r="H868" s="1"/>
      <c r="I868" s="1"/>
      <c r="J868" s="1"/>
      <c r="K868" s="1"/>
      <c r="L868" s="1"/>
      <c r="M868" s="1"/>
      <c r="N868" s="1"/>
      <c r="O868" s="1"/>
      <c r="P868" s="1"/>
      <c r="Q868" s="1"/>
      <c r="R868" s="1"/>
      <c r="S868" s="1"/>
      <c r="T868" s="1"/>
    </row>
    <row r="869" spans="1:20" ht="9.75" customHeight="1">
      <c r="A869" s="1"/>
      <c r="B869" s="1"/>
      <c r="C869" s="1"/>
      <c r="D869" s="1"/>
      <c r="E869" s="1"/>
      <c r="F869" s="1"/>
      <c r="G869" s="1"/>
      <c r="H869" s="1"/>
      <c r="I869" s="1"/>
      <c r="J869" s="1"/>
      <c r="K869" s="1"/>
      <c r="L869" s="1"/>
      <c r="M869" s="1"/>
      <c r="N869" s="1"/>
      <c r="O869" s="1"/>
      <c r="P869" s="1"/>
      <c r="Q869" s="1"/>
      <c r="R869" s="1"/>
      <c r="S869" s="1"/>
      <c r="T869" s="1"/>
    </row>
    <row r="870" spans="1:20" ht="9.75" customHeight="1">
      <c r="A870" s="1"/>
      <c r="B870" s="1"/>
      <c r="C870" s="1"/>
      <c r="D870" s="1"/>
      <c r="E870" s="1"/>
      <c r="F870" s="1"/>
      <c r="G870" s="1"/>
      <c r="H870" s="1"/>
      <c r="I870" s="1"/>
      <c r="J870" s="1"/>
      <c r="K870" s="1"/>
      <c r="L870" s="1"/>
      <c r="M870" s="1"/>
      <c r="N870" s="1"/>
      <c r="O870" s="1"/>
      <c r="P870" s="1"/>
      <c r="Q870" s="1"/>
      <c r="R870" s="1"/>
      <c r="S870" s="1"/>
      <c r="T870" s="1"/>
    </row>
    <row r="871" spans="1:20" ht="9.75" customHeight="1">
      <c r="A871" s="1"/>
      <c r="B871" s="1"/>
      <c r="C871" s="1"/>
      <c r="D871" s="1"/>
      <c r="E871" s="1"/>
      <c r="F871" s="1"/>
      <c r="G871" s="1"/>
      <c r="H871" s="1"/>
      <c r="I871" s="1"/>
      <c r="J871" s="1"/>
      <c r="K871" s="1"/>
      <c r="L871" s="1"/>
      <c r="M871" s="1"/>
      <c r="N871" s="1"/>
      <c r="O871" s="1"/>
      <c r="P871" s="1"/>
      <c r="Q871" s="1"/>
      <c r="R871" s="1"/>
      <c r="S871" s="1"/>
      <c r="T871" s="1"/>
    </row>
    <row r="872" spans="1:20" ht="9.75" customHeight="1">
      <c r="A872" s="1"/>
      <c r="B872" s="1"/>
      <c r="C872" s="1"/>
      <c r="D872" s="1"/>
      <c r="E872" s="1"/>
      <c r="F872" s="1"/>
      <c r="G872" s="1"/>
      <c r="H872" s="1"/>
      <c r="I872" s="1"/>
      <c r="J872" s="1"/>
      <c r="K872" s="1"/>
      <c r="L872" s="1"/>
      <c r="M872" s="1"/>
      <c r="N872" s="1"/>
      <c r="O872" s="1"/>
      <c r="P872" s="1"/>
      <c r="Q872" s="1"/>
      <c r="R872" s="1"/>
      <c r="S872" s="1"/>
      <c r="T872" s="1"/>
    </row>
    <row r="873" spans="1:20" ht="9.75" customHeight="1">
      <c r="A873" s="1"/>
      <c r="B873" s="1"/>
      <c r="C873" s="1"/>
      <c r="D873" s="1"/>
      <c r="E873" s="1"/>
      <c r="F873" s="1"/>
      <c r="G873" s="1"/>
      <c r="H873" s="1"/>
      <c r="I873" s="1"/>
      <c r="J873" s="1"/>
      <c r="K873" s="1"/>
      <c r="L873" s="1"/>
      <c r="M873" s="1"/>
      <c r="N873" s="1"/>
      <c r="O873" s="1"/>
      <c r="P873" s="1"/>
      <c r="Q873" s="1"/>
      <c r="R873" s="1"/>
      <c r="S873" s="1"/>
      <c r="T873" s="1"/>
    </row>
    <row r="874" spans="1:20" ht="9.75" customHeight="1">
      <c r="A874" s="1"/>
      <c r="B874" s="1"/>
      <c r="C874" s="1"/>
      <c r="D874" s="1"/>
      <c r="E874" s="1"/>
      <c r="F874" s="1"/>
      <c r="G874" s="1"/>
      <c r="H874" s="1"/>
      <c r="I874" s="1"/>
      <c r="J874" s="1"/>
      <c r="K874" s="1"/>
      <c r="L874" s="1"/>
      <c r="M874" s="1"/>
      <c r="N874" s="1"/>
      <c r="O874" s="1"/>
      <c r="P874" s="1"/>
      <c r="Q874" s="1"/>
      <c r="R874" s="1"/>
      <c r="S874" s="1"/>
      <c r="T874" s="1"/>
    </row>
    <row r="875" spans="1:20" ht="9.75" customHeight="1">
      <c r="A875" s="1"/>
      <c r="B875" s="1"/>
      <c r="C875" s="1"/>
      <c r="D875" s="1"/>
      <c r="E875" s="1"/>
      <c r="F875" s="1"/>
      <c r="G875" s="1"/>
      <c r="H875" s="1"/>
      <c r="I875" s="1"/>
      <c r="J875" s="1"/>
      <c r="K875" s="1"/>
      <c r="L875" s="1"/>
      <c r="M875" s="1"/>
      <c r="N875" s="1"/>
      <c r="O875" s="1"/>
      <c r="P875" s="1"/>
      <c r="Q875" s="1"/>
      <c r="R875" s="1"/>
      <c r="S875" s="1"/>
      <c r="T875" s="1"/>
    </row>
    <row r="876" spans="1:20" ht="9.75" customHeight="1">
      <c r="A876" s="1"/>
      <c r="B876" s="1"/>
      <c r="C876" s="1"/>
      <c r="D876" s="1"/>
      <c r="E876" s="1"/>
      <c r="F876" s="1"/>
      <c r="G876" s="1"/>
      <c r="H876" s="1"/>
      <c r="I876" s="1"/>
      <c r="J876" s="1"/>
      <c r="K876" s="1"/>
      <c r="L876" s="1"/>
      <c r="M876" s="1"/>
      <c r="N876" s="1"/>
      <c r="O876" s="1"/>
      <c r="P876" s="1"/>
      <c r="Q876" s="1"/>
      <c r="R876" s="1"/>
      <c r="S876" s="1"/>
      <c r="T876" s="1"/>
    </row>
    <row r="877" spans="1:20" ht="9.75" customHeight="1">
      <c r="A877" s="1"/>
      <c r="B877" s="1"/>
      <c r="C877" s="1"/>
      <c r="D877" s="1"/>
      <c r="E877" s="1"/>
      <c r="F877" s="1"/>
      <c r="G877" s="1"/>
      <c r="H877" s="1"/>
      <c r="I877" s="1"/>
      <c r="J877" s="1"/>
      <c r="K877" s="1"/>
      <c r="L877" s="1"/>
      <c r="M877" s="1"/>
      <c r="N877" s="1"/>
      <c r="O877" s="1"/>
      <c r="P877" s="1"/>
      <c r="Q877" s="1"/>
      <c r="R877" s="1"/>
      <c r="S877" s="1"/>
      <c r="T877" s="1"/>
    </row>
    <row r="878" spans="1:20" ht="9.75" customHeight="1">
      <c r="A878" s="1"/>
      <c r="B878" s="1"/>
      <c r="C878" s="1"/>
      <c r="D878" s="1"/>
      <c r="E878" s="1"/>
      <c r="F878" s="1"/>
      <c r="G878" s="1"/>
      <c r="H878" s="1"/>
      <c r="I878" s="1"/>
      <c r="J878" s="1"/>
      <c r="K878" s="1"/>
      <c r="L878" s="1"/>
      <c r="M878" s="1"/>
      <c r="N878" s="1"/>
      <c r="O878" s="1"/>
      <c r="P878" s="1"/>
      <c r="Q878" s="1"/>
      <c r="R878" s="1"/>
      <c r="S878" s="1"/>
      <c r="T878" s="1"/>
    </row>
    <row r="879" spans="1:20" ht="9.75" customHeight="1">
      <c r="A879" s="1"/>
      <c r="B879" s="1"/>
      <c r="C879" s="1"/>
      <c r="D879" s="1"/>
      <c r="E879" s="1"/>
      <c r="F879" s="1"/>
      <c r="G879" s="1"/>
      <c r="H879" s="1"/>
      <c r="I879" s="1"/>
      <c r="J879" s="1"/>
      <c r="K879" s="1"/>
      <c r="L879" s="1"/>
      <c r="M879" s="1"/>
      <c r="N879" s="1"/>
      <c r="O879" s="1"/>
      <c r="P879" s="1"/>
      <c r="Q879" s="1"/>
      <c r="R879" s="1"/>
      <c r="S879" s="1"/>
      <c r="T879" s="1"/>
    </row>
    <row r="880" spans="1:20" ht="9.75" customHeight="1">
      <c r="A880" s="1"/>
      <c r="B880" s="1"/>
      <c r="C880" s="1"/>
      <c r="D880" s="1"/>
      <c r="E880" s="1"/>
      <c r="F880" s="1"/>
      <c r="G880" s="1"/>
      <c r="H880" s="1"/>
      <c r="I880" s="1"/>
      <c r="J880" s="1"/>
      <c r="K880" s="1"/>
      <c r="L880" s="1"/>
      <c r="M880" s="1"/>
      <c r="N880" s="1"/>
      <c r="O880" s="1"/>
      <c r="P880" s="1"/>
      <c r="Q880" s="1"/>
      <c r="R880" s="1"/>
      <c r="S880" s="1"/>
      <c r="T880" s="1"/>
    </row>
    <row r="881" spans="1:20" ht="9.75" customHeight="1">
      <c r="A881" s="1"/>
      <c r="B881" s="1"/>
      <c r="C881" s="1"/>
      <c r="D881" s="1"/>
      <c r="E881" s="1"/>
      <c r="F881" s="1"/>
      <c r="G881" s="1"/>
      <c r="H881" s="1"/>
      <c r="I881" s="1"/>
      <c r="J881" s="1"/>
      <c r="K881" s="1"/>
      <c r="L881" s="1"/>
      <c r="M881" s="1"/>
      <c r="N881" s="1"/>
      <c r="O881" s="1"/>
      <c r="P881" s="1"/>
      <c r="Q881" s="1"/>
      <c r="R881" s="1"/>
      <c r="S881" s="1"/>
      <c r="T881" s="1"/>
    </row>
    <row r="882" spans="1:20" ht="9.75" customHeight="1">
      <c r="A882" s="1"/>
      <c r="B882" s="1"/>
      <c r="C882" s="1"/>
      <c r="D882" s="1"/>
      <c r="E882" s="1"/>
      <c r="F882" s="1"/>
      <c r="G882" s="1"/>
      <c r="H882" s="1"/>
      <c r="I882" s="1"/>
      <c r="J882" s="1"/>
      <c r="K882" s="1"/>
      <c r="L882" s="1"/>
      <c r="M882" s="1"/>
      <c r="N882" s="1"/>
      <c r="O882" s="1"/>
      <c r="P882" s="1"/>
      <c r="Q882" s="1"/>
      <c r="R882" s="1"/>
      <c r="S882" s="1"/>
      <c r="T882" s="1"/>
    </row>
    <row r="883" spans="1:20" ht="9.75" customHeight="1">
      <c r="A883" s="1"/>
      <c r="B883" s="1"/>
      <c r="C883" s="1"/>
      <c r="D883" s="1"/>
      <c r="E883" s="1"/>
      <c r="F883" s="1"/>
      <c r="G883" s="1"/>
      <c r="H883" s="1"/>
      <c r="I883" s="1"/>
      <c r="J883" s="1"/>
      <c r="K883" s="1"/>
      <c r="L883" s="1"/>
      <c r="M883" s="1"/>
      <c r="N883" s="1"/>
      <c r="O883" s="1"/>
      <c r="P883" s="1"/>
      <c r="Q883" s="1"/>
      <c r="R883" s="1"/>
      <c r="S883" s="1"/>
      <c r="T883" s="1"/>
    </row>
    <row r="884" spans="1:20" ht="9.75" customHeight="1">
      <c r="A884" s="1"/>
      <c r="B884" s="1"/>
      <c r="C884" s="1"/>
      <c r="D884" s="1"/>
      <c r="E884" s="1"/>
      <c r="F884" s="1"/>
      <c r="G884" s="1"/>
      <c r="H884" s="1"/>
      <c r="I884" s="1"/>
      <c r="J884" s="1"/>
      <c r="K884" s="1"/>
      <c r="L884" s="1"/>
      <c r="M884" s="1"/>
      <c r="N884" s="1"/>
      <c r="O884" s="1"/>
      <c r="P884" s="1"/>
      <c r="Q884" s="1"/>
      <c r="R884" s="1"/>
      <c r="S884" s="1"/>
      <c r="T884" s="1"/>
    </row>
    <row r="885" spans="1:20" ht="9.75" customHeight="1">
      <c r="A885" s="1"/>
      <c r="B885" s="1"/>
      <c r="C885" s="1"/>
      <c r="D885" s="1"/>
      <c r="E885" s="1"/>
      <c r="F885" s="1"/>
      <c r="G885" s="1"/>
      <c r="H885" s="1"/>
      <c r="I885" s="1"/>
      <c r="J885" s="1"/>
      <c r="K885" s="1"/>
      <c r="L885" s="1"/>
      <c r="M885" s="1"/>
      <c r="N885" s="1"/>
      <c r="O885" s="1"/>
      <c r="P885" s="1"/>
      <c r="Q885" s="1"/>
      <c r="R885" s="1"/>
      <c r="S885" s="1"/>
      <c r="T885" s="1"/>
    </row>
    <row r="886" spans="1:20" ht="9.75" customHeight="1">
      <c r="A886" s="1"/>
      <c r="B886" s="1"/>
      <c r="C886" s="1"/>
      <c r="D886" s="1"/>
      <c r="E886" s="1"/>
      <c r="F886" s="1"/>
      <c r="G886" s="1"/>
      <c r="H886" s="1"/>
      <c r="I886" s="1"/>
      <c r="J886" s="1"/>
      <c r="K886" s="1"/>
      <c r="L886" s="1"/>
      <c r="M886" s="1"/>
      <c r="N886" s="1"/>
      <c r="O886" s="1"/>
      <c r="P886" s="1"/>
      <c r="Q886" s="1"/>
      <c r="R886" s="1"/>
      <c r="S886" s="1"/>
      <c r="T886" s="1"/>
    </row>
    <row r="887" spans="1:20" ht="9.75" customHeight="1">
      <c r="A887" s="1"/>
      <c r="B887" s="1"/>
      <c r="C887" s="1"/>
      <c r="D887" s="1"/>
      <c r="E887" s="1"/>
      <c r="F887" s="1"/>
      <c r="G887" s="1"/>
      <c r="H887" s="1"/>
      <c r="I887" s="1"/>
      <c r="J887" s="1"/>
      <c r="K887" s="1"/>
      <c r="L887" s="1"/>
      <c r="M887" s="1"/>
      <c r="N887" s="1"/>
      <c r="O887" s="1"/>
      <c r="P887" s="1"/>
      <c r="Q887" s="1"/>
      <c r="R887" s="1"/>
      <c r="S887" s="1"/>
      <c r="T887" s="1"/>
    </row>
    <row r="888" spans="1:20" ht="9.75" customHeight="1">
      <c r="A888" s="1"/>
      <c r="B888" s="1"/>
      <c r="C888" s="1"/>
      <c r="D888" s="1"/>
      <c r="E888" s="1"/>
      <c r="F888" s="1"/>
      <c r="G888" s="1"/>
      <c r="H888" s="1"/>
      <c r="I888" s="1"/>
      <c r="J888" s="1"/>
      <c r="K888" s="1"/>
      <c r="L888" s="1"/>
      <c r="M888" s="1"/>
      <c r="N888" s="1"/>
      <c r="O888" s="1"/>
      <c r="P888" s="1"/>
      <c r="Q888" s="1"/>
      <c r="R888" s="1"/>
      <c r="S888" s="1"/>
      <c r="T888" s="1"/>
    </row>
    <row r="889" spans="1:20" ht="9.75" customHeight="1">
      <c r="A889" s="1"/>
      <c r="B889" s="1"/>
      <c r="C889" s="1"/>
      <c r="D889" s="1"/>
      <c r="E889" s="1"/>
      <c r="F889" s="1"/>
      <c r="G889" s="1"/>
      <c r="H889" s="1"/>
      <c r="I889" s="1"/>
      <c r="J889" s="1"/>
      <c r="K889" s="1"/>
      <c r="L889" s="1"/>
      <c r="M889" s="1"/>
      <c r="N889" s="1"/>
      <c r="O889" s="1"/>
      <c r="P889" s="1"/>
      <c r="Q889" s="1"/>
      <c r="R889" s="1"/>
      <c r="S889" s="1"/>
      <c r="T889" s="1"/>
    </row>
    <row r="890" spans="1:20" ht="9.75" customHeight="1">
      <c r="A890" s="1"/>
      <c r="B890" s="1"/>
      <c r="C890" s="1"/>
      <c r="D890" s="1"/>
      <c r="E890" s="1"/>
      <c r="F890" s="1"/>
      <c r="G890" s="1"/>
      <c r="H890" s="1"/>
      <c r="I890" s="1"/>
      <c r="J890" s="1"/>
      <c r="K890" s="1"/>
      <c r="L890" s="1"/>
      <c r="M890" s="1"/>
      <c r="N890" s="1"/>
      <c r="O890" s="1"/>
      <c r="P890" s="1"/>
      <c r="Q890" s="1"/>
      <c r="R890" s="1"/>
      <c r="S890" s="1"/>
      <c r="T890" s="1"/>
    </row>
    <row r="891" spans="1:20" ht="9.75" customHeight="1">
      <c r="A891" s="1"/>
      <c r="B891" s="1"/>
      <c r="C891" s="1"/>
      <c r="D891" s="1"/>
      <c r="E891" s="1"/>
      <c r="F891" s="1"/>
      <c r="G891" s="1"/>
      <c r="H891" s="1"/>
      <c r="I891" s="1"/>
      <c r="J891" s="1"/>
      <c r="K891" s="1"/>
      <c r="L891" s="1"/>
      <c r="M891" s="1"/>
      <c r="N891" s="1"/>
      <c r="O891" s="1"/>
      <c r="P891" s="1"/>
      <c r="Q891" s="1"/>
      <c r="R891" s="1"/>
      <c r="S891" s="1"/>
      <c r="T891" s="1"/>
    </row>
    <row r="892" spans="1:20" ht="9.75" customHeight="1">
      <c r="A892" s="1"/>
      <c r="B892" s="1"/>
      <c r="C892" s="1"/>
      <c r="D892" s="1"/>
      <c r="E892" s="1"/>
      <c r="F892" s="1"/>
      <c r="G892" s="1"/>
      <c r="H892" s="1"/>
      <c r="I892" s="1"/>
      <c r="J892" s="1"/>
      <c r="K892" s="1"/>
      <c r="L892" s="1"/>
      <c r="M892" s="1"/>
      <c r="N892" s="1"/>
      <c r="O892" s="1"/>
      <c r="P892" s="1"/>
      <c r="Q892" s="1"/>
      <c r="R892" s="1"/>
      <c r="S892" s="1"/>
      <c r="T892" s="1"/>
    </row>
    <row r="893" spans="1:20" ht="9.75" customHeight="1">
      <c r="A893" s="1"/>
      <c r="B893" s="1"/>
      <c r="C893" s="1"/>
      <c r="D893" s="1"/>
      <c r="E893" s="1"/>
      <c r="F893" s="1"/>
      <c r="G893" s="1"/>
      <c r="H893" s="1"/>
      <c r="I893" s="1"/>
      <c r="J893" s="1"/>
      <c r="K893" s="1"/>
      <c r="L893" s="1"/>
      <c r="M893" s="1"/>
      <c r="N893" s="1"/>
      <c r="O893" s="1"/>
      <c r="P893" s="1"/>
      <c r="Q893" s="1"/>
      <c r="R893" s="1"/>
      <c r="S893" s="1"/>
      <c r="T893" s="1"/>
    </row>
    <row r="894" spans="1:20" ht="9.75" customHeight="1">
      <c r="A894" s="1"/>
      <c r="B894" s="1"/>
      <c r="C894" s="1"/>
      <c r="D894" s="1"/>
      <c r="E894" s="1"/>
      <c r="F894" s="1"/>
      <c r="G894" s="1"/>
      <c r="H894" s="1"/>
      <c r="I894" s="1"/>
      <c r="J894" s="1"/>
      <c r="K894" s="1"/>
      <c r="L894" s="1"/>
      <c r="M894" s="1"/>
      <c r="N894" s="1"/>
      <c r="O894" s="1"/>
      <c r="P894" s="1"/>
      <c r="Q894" s="1"/>
      <c r="R894" s="1"/>
      <c r="S894" s="1"/>
      <c r="T894" s="1"/>
    </row>
    <row r="895" spans="1:20" ht="9.75" customHeight="1">
      <c r="A895" s="1"/>
      <c r="B895" s="1"/>
      <c r="C895" s="1"/>
      <c r="D895" s="1"/>
      <c r="E895" s="1"/>
      <c r="F895" s="1"/>
      <c r="G895" s="1"/>
      <c r="H895" s="1"/>
      <c r="I895" s="1"/>
      <c r="J895" s="1"/>
      <c r="K895" s="1"/>
      <c r="L895" s="1"/>
      <c r="M895" s="1"/>
      <c r="N895" s="1"/>
      <c r="O895" s="1"/>
      <c r="P895" s="1"/>
      <c r="Q895" s="1"/>
      <c r="R895" s="1"/>
      <c r="S895" s="1"/>
      <c r="T895" s="1"/>
    </row>
    <row r="896" spans="1:20" ht="9.75" customHeight="1">
      <c r="A896" s="1"/>
      <c r="B896" s="1"/>
      <c r="C896" s="1"/>
      <c r="D896" s="1"/>
      <c r="E896" s="1"/>
      <c r="F896" s="1"/>
      <c r="G896" s="1"/>
      <c r="H896" s="1"/>
      <c r="I896" s="1"/>
      <c r="J896" s="1"/>
      <c r="K896" s="1"/>
      <c r="L896" s="1"/>
      <c r="M896" s="1"/>
      <c r="N896" s="1"/>
      <c r="O896" s="1"/>
      <c r="P896" s="1"/>
      <c r="Q896" s="1"/>
      <c r="R896" s="1"/>
      <c r="S896" s="1"/>
      <c r="T896" s="1"/>
    </row>
    <row r="897" spans="1:20" ht="9.75" customHeight="1">
      <c r="A897" s="1"/>
      <c r="B897" s="1"/>
      <c r="C897" s="1"/>
      <c r="D897" s="1"/>
      <c r="E897" s="1"/>
      <c r="F897" s="1"/>
      <c r="G897" s="1"/>
      <c r="H897" s="1"/>
      <c r="I897" s="1"/>
      <c r="J897" s="1"/>
      <c r="K897" s="1"/>
      <c r="L897" s="1"/>
      <c r="M897" s="1"/>
      <c r="N897" s="1"/>
      <c r="O897" s="1"/>
      <c r="P897" s="1"/>
      <c r="Q897" s="1"/>
      <c r="R897" s="1"/>
      <c r="S897" s="1"/>
      <c r="T897" s="1"/>
    </row>
    <row r="898" spans="1:20" ht="9.75" customHeight="1">
      <c r="A898" s="1"/>
      <c r="B898" s="1"/>
      <c r="C898" s="1"/>
      <c r="D898" s="1"/>
      <c r="E898" s="1"/>
      <c r="F898" s="1"/>
      <c r="G898" s="1"/>
      <c r="H898" s="1"/>
      <c r="I898" s="1"/>
      <c r="J898" s="1"/>
      <c r="K898" s="1"/>
      <c r="L898" s="1"/>
      <c r="M898" s="1"/>
      <c r="N898" s="1"/>
      <c r="O898" s="1"/>
      <c r="P898" s="1"/>
      <c r="Q898" s="1"/>
      <c r="R898" s="1"/>
      <c r="S898" s="1"/>
      <c r="T898" s="1"/>
    </row>
    <row r="899" spans="1:20" ht="9.75" customHeight="1">
      <c r="A899" s="1"/>
      <c r="B899" s="1"/>
      <c r="C899" s="1"/>
      <c r="D899" s="1"/>
      <c r="E899" s="1"/>
      <c r="F899" s="1"/>
      <c r="G899" s="1"/>
      <c r="H899" s="1"/>
      <c r="I899" s="1"/>
      <c r="J899" s="1"/>
      <c r="K899" s="1"/>
      <c r="L899" s="1"/>
      <c r="M899" s="1"/>
      <c r="N899" s="1"/>
      <c r="O899" s="1"/>
      <c r="P899" s="1"/>
      <c r="Q899" s="1"/>
      <c r="R899" s="1"/>
      <c r="S899" s="1"/>
      <c r="T899" s="1"/>
    </row>
    <row r="900" spans="1:20" ht="9.75" customHeight="1">
      <c r="A900" s="1"/>
      <c r="B900" s="1"/>
      <c r="C900" s="1"/>
      <c r="D900" s="1"/>
      <c r="E900" s="1"/>
      <c r="F900" s="1"/>
      <c r="G900" s="1"/>
      <c r="H900" s="1"/>
      <c r="I900" s="1"/>
      <c r="J900" s="1"/>
      <c r="K900" s="1"/>
      <c r="L900" s="1"/>
      <c r="M900" s="1"/>
      <c r="N900" s="1"/>
      <c r="O900" s="1"/>
      <c r="P900" s="1"/>
      <c r="Q900" s="1"/>
      <c r="R900" s="1"/>
      <c r="S900" s="1"/>
      <c r="T900" s="1"/>
    </row>
    <row r="901" spans="1:20" ht="9.75" customHeight="1">
      <c r="A901" s="1"/>
      <c r="B901" s="1"/>
      <c r="C901" s="1"/>
      <c r="D901" s="1"/>
      <c r="E901" s="1"/>
      <c r="F901" s="1"/>
      <c r="G901" s="1"/>
      <c r="H901" s="1"/>
      <c r="I901" s="1"/>
      <c r="J901" s="1"/>
      <c r="K901" s="1"/>
      <c r="L901" s="1"/>
      <c r="M901" s="1"/>
      <c r="N901" s="1"/>
      <c r="O901" s="1"/>
      <c r="P901" s="1"/>
      <c r="Q901" s="1"/>
      <c r="R901" s="1"/>
      <c r="S901" s="1"/>
      <c r="T901" s="1"/>
    </row>
    <row r="902" spans="1:20" ht="9.75" customHeight="1">
      <c r="A902" s="1"/>
      <c r="B902" s="1"/>
      <c r="C902" s="1"/>
      <c r="D902" s="1"/>
      <c r="E902" s="1"/>
      <c r="F902" s="1"/>
      <c r="G902" s="1"/>
      <c r="H902" s="1"/>
      <c r="I902" s="1"/>
      <c r="J902" s="1"/>
      <c r="K902" s="1"/>
      <c r="L902" s="1"/>
      <c r="M902" s="1"/>
      <c r="N902" s="1"/>
      <c r="O902" s="1"/>
      <c r="P902" s="1"/>
      <c r="Q902" s="1"/>
      <c r="R902" s="1"/>
      <c r="S902" s="1"/>
      <c r="T902" s="1"/>
    </row>
    <row r="903" spans="1:20" ht="9.75" customHeight="1">
      <c r="A903" s="1"/>
      <c r="B903" s="1"/>
      <c r="C903" s="1"/>
      <c r="D903" s="1"/>
      <c r="E903" s="1"/>
      <c r="F903" s="1"/>
      <c r="G903" s="1"/>
      <c r="H903" s="1"/>
      <c r="I903" s="1"/>
      <c r="J903" s="1"/>
      <c r="K903" s="1"/>
      <c r="L903" s="1"/>
      <c r="M903" s="1"/>
      <c r="N903" s="1"/>
      <c r="O903" s="1"/>
      <c r="P903" s="1"/>
      <c r="Q903" s="1"/>
      <c r="R903" s="1"/>
      <c r="S903" s="1"/>
      <c r="T903" s="1"/>
    </row>
    <row r="904" spans="1:20" ht="9.75" customHeight="1">
      <c r="A904" s="1"/>
      <c r="B904" s="1"/>
      <c r="C904" s="1"/>
      <c r="D904" s="1"/>
      <c r="E904" s="1"/>
      <c r="F904" s="1"/>
      <c r="G904" s="1"/>
      <c r="H904" s="1"/>
      <c r="I904" s="1"/>
      <c r="J904" s="1"/>
      <c r="K904" s="1"/>
      <c r="L904" s="1"/>
      <c r="M904" s="1"/>
      <c r="N904" s="1"/>
      <c r="O904" s="1"/>
      <c r="P904" s="1"/>
      <c r="Q904" s="1"/>
      <c r="R904" s="1"/>
      <c r="S904" s="1"/>
      <c r="T904" s="1"/>
    </row>
    <row r="905" spans="1:20" ht="9.75" customHeight="1">
      <c r="A905" s="1"/>
      <c r="B905" s="1"/>
      <c r="C905" s="1"/>
      <c r="D905" s="1"/>
      <c r="E905" s="1"/>
      <c r="F905" s="1"/>
      <c r="G905" s="1"/>
      <c r="H905" s="1"/>
      <c r="I905" s="1"/>
      <c r="J905" s="1"/>
      <c r="K905" s="1"/>
      <c r="L905" s="1"/>
      <c r="M905" s="1"/>
      <c r="N905" s="1"/>
      <c r="O905" s="1"/>
      <c r="P905" s="1"/>
      <c r="Q905" s="1"/>
      <c r="R905" s="1"/>
      <c r="S905" s="1"/>
      <c r="T905" s="1"/>
    </row>
    <row r="906" spans="1:20" ht="9.75" customHeight="1">
      <c r="A906" s="1"/>
      <c r="B906" s="1"/>
      <c r="C906" s="1"/>
      <c r="D906" s="1"/>
      <c r="E906" s="1"/>
      <c r="F906" s="1"/>
      <c r="G906" s="1"/>
      <c r="H906" s="1"/>
      <c r="I906" s="1"/>
      <c r="J906" s="1"/>
      <c r="K906" s="1"/>
      <c r="L906" s="1"/>
      <c r="M906" s="1"/>
      <c r="N906" s="1"/>
      <c r="O906" s="1"/>
      <c r="P906" s="1"/>
      <c r="Q906" s="1"/>
      <c r="R906" s="1"/>
      <c r="S906" s="1"/>
      <c r="T906" s="1"/>
    </row>
    <row r="907" spans="1:20" ht="9.75" customHeight="1">
      <c r="A907" s="1"/>
      <c r="B907" s="1"/>
      <c r="C907" s="1"/>
      <c r="D907" s="1"/>
      <c r="E907" s="1"/>
      <c r="F907" s="1"/>
      <c r="G907" s="1"/>
      <c r="H907" s="1"/>
      <c r="I907" s="1"/>
      <c r="J907" s="1"/>
      <c r="K907" s="1"/>
      <c r="L907" s="1"/>
      <c r="M907" s="1"/>
      <c r="N907" s="1"/>
      <c r="O907" s="1"/>
      <c r="P907" s="1"/>
      <c r="Q907" s="1"/>
      <c r="R907" s="1"/>
      <c r="S907" s="1"/>
      <c r="T907" s="1"/>
    </row>
    <row r="908" spans="1:20" ht="9.75" customHeight="1">
      <c r="A908" s="1"/>
      <c r="B908" s="1"/>
      <c r="C908" s="1"/>
      <c r="D908" s="1"/>
      <c r="E908" s="1"/>
      <c r="F908" s="1"/>
      <c r="G908" s="1"/>
      <c r="H908" s="1"/>
      <c r="I908" s="1"/>
      <c r="J908" s="1"/>
      <c r="K908" s="1"/>
      <c r="L908" s="1"/>
      <c r="M908" s="1"/>
      <c r="N908" s="1"/>
      <c r="O908" s="1"/>
      <c r="P908" s="1"/>
      <c r="Q908" s="1"/>
      <c r="R908" s="1"/>
      <c r="S908" s="1"/>
      <c r="T908" s="1"/>
    </row>
    <row r="909" spans="1:20" ht="9.75" customHeight="1">
      <c r="A909" s="1"/>
      <c r="B909" s="1"/>
      <c r="C909" s="1"/>
      <c r="D909" s="1"/>
      <c r="E909" s="1"/>
      <c r="F909" s="1"/>
      <c r="G909" s="1"/>
      <c r="H909" s="1"/>
      <c r="I909" s="1"/>
      <c r="J909" s="1"/>
      <c r="K909" s="1"/>
      <c r="L909" s="1"/>
      <c r="M909" s="1"/>
      <c r="N909" s="1"/>
      <c r="O909" s="1"/>
      <c r="P909" s="1"/>
      <c r="Q909" s="1"/>
      <c r="R909" s="1"/>
      <c r="S909" s="1"/>
      <c r="T909" s="1"/>
    </row>
    <row r="910" spans="1:20" ht="9.75" customHeight="1">
      <c r="A910" s="1"/>
      <c r="B910" s="1"/>
      <c r="C910" s="1"/>
      <c r="D910" s="1"/>
      <c r="E910" s="1"/>
      <c r="F910" s="1"/>
      <c r="G910" s="1"/>
      <c r="H910" s="1"/>
      <c r="I910" s="1"/>
      <c r="J910" s="1"/>
      <c r="K910" s="1"/>
      <c r="L910" s="1"/>
      <c r="M910" s="1"/>
      <c r="N910" s="1"/>
      <c r="O910" s="1"/>
      <c r="P910" s="1"/>
      <c r="Q910" s="1"/>
      <c r="R910" s="1"/>
      <c r="S910" s="1"/>
      <c r="T910" s="1"/>
    </row>
    <row r="911" spans="1:20" ht="9.75" customHeight="1">
      <c r="A911" s="1"/>
      <c r="B911" s="1"/>
      <c r="C911" s="1"/>
      <c r="D911" s="1"/>
      <c r="E911" s="1"/>
      <c r="F911" s="1"/>
      <c r="G911" s="1"/>
      <c r="H911" s="1"/>
      <c r="I911" s="1"/>
      <c r="J911" s="1"/>
      <c r="K911" s="1"/>
      <c r="L911" s="1"/>
      <c r="M911" s="1"/>
      <c r="N911" s="1"/>
      <c r="O911" s="1"/>
      <c r="P911" s="1"/>
      <c r="Q911" s="1"/>
      <c r="R911" s="1"/>
      <c r="S911" s="1"/>
      <c r="T911" s="1"/>
    </row>
    <row r="912" spans="1:20" ht="9.75" customHeight="1">
      <c r="A912" s="1"/>
      <c r="B912" s="1"/>
      <c r="C912" s="1"/>
      <c r="D912" s="1"/>
      <c r="E912" s="1"/>
      <c r="F912" s="1"/>
      <c r="G912" s="1"/>
      <c r="H912" s="1"/>
      <c r="I912" s="1"/>
      <c r="J912" s="1"/>
      <c r="K912" s="1"/>
      <c r="L912" s="1"/>
      <c r="M912" s="1"/>
      <c r="N912" s="1"/>
      <c r="O912" s="1"/>
      <c r="P912" s="1"/>
      <c r="Q912" s="1"/>
      <c r="R912" s="1"/>
      <c r="S912" s="1"/>
      <c r="T912" s="1"/>
    </row>
    <row r="913" spans="1:20" ht="9.75" customHeight="1">
      <c r="A913" s="1"/>
      <c r="B913" s="1"/>
      <c r="C913" s="1"/>
      <c r="D913" s="1"/>
      <c r="E913" s="1"/>
      <c r="F913" s="1"/>
      <c r="G913" s="1"/>
      <c r="H913" s="1"/>
      <c r="I913" s="1"/>
      <c r="J913" s="1"/>
      <c r="K913" s="1"/>
      <c r="L913" s="1"/>
      <c r="M913" s="1"/>
      <c r="N913" s="1"/>
      <c r="O913" s="1"/>
      <c r="P913" s="1"/>
      <c r="Q913" s="1"/>
      <c r="R913" s="1"/>
      <c r="S913" s="1"/>
      <c r="T913" s="1"/>
    </row>
    <row r="914" spans="1:20" ht="9.75" customHeight="1">
      <c r="A914" s="1"/>
      <c r="B914" s="1"/>
      <c r="C914" s="1"/>
      <c r="D914" s="1"/>
      <c r="E914" s="1"/>
      <c r="F914" s="1"/>
      <c r="G914" s="1"/>
      <c r="H914" s="1"/>
      <c r="I914" s="1"/>
      <c r="J914" s="1"/>
      <c r="K914" s="1"/>
      <c r="L914" s="1"/>
      <c r="M914" s="1"/>
      <c r="N914" s="1"/>
      <c r="O914" s="1"/>
      <c r="P914" s="1"/>
      <c r="Q914" s="1"/>
      <c r="R914" s="1"/>
      <c r="S914" s="1"/>
      <c r="T914" s="1"/>
    </row>
    <row r="915" spans="1:20" ht="9.75" customHeight="1">
      <c r="A915" s="1"/>
      <c r="B915" s="1"/>
      <c r="C915" s="1"/>
      <c r="D915" s="1"/>
      <c r="E915" s="1"/>
      <c r="F915" s="1"/>
      <c r="G915" s="1"/>
      <c r="H915" s="1"/>
      <c r="I915" s="1"/>
      <c r="J915" s="1"/>
      <c r="K915" s="1"/>
      <c r="L915" s="1"/>
      <c r="M915" s="1"/>
      <c r="N915" s="1"/>
      <c r="O915" s="1"/>
      <c r="P915" s="1"/>
      <c r="Q915" s="1"/>
      <c r="R915" s="1"/>
      <c r="S915" s="1"/>
      <c r="T915" s="1"/>
    </row>
    <row r="916" spans="1:20" ht="9.75" customHeight="1">
      <c r="A916" s="1"/>
      <c r="B916" s="1"/>
      <c r="C916" s="1"/>
      <c r="D916" s="1"/>
      <c r="E916" s="1"/>
      <c r="F916" s="1"/>
      <c r="G916" s="1"/>
      <c r="H916" s="1"/>
      <c r="I916" s="1"/>
      <c r="J916" s="1"/>
      <c r="K916" s="1"/>
      <c r="L916" s="1"/>
      <c r="M916" s="1"/>
      <c r="N916" s="1"/>
      <c r="O916" s="1"/>
      <c r="P916" s="1"/>
      <c r="Q916" s="1"/>
      <c r="R916" s="1"/>
      <c r="S916" s="1"/>
      <c r="T916" s="1"/>
    </row>
    <row r="917" spans="1:20" ht="9.75" customHeight="1">
      <c r="A917" s="1"/>
      <c r="B917" s="1"/>
      <c r="C917" s="1"/>
      <c r="D917" s="1"/>
      <c r="E917" s="1"/>
      <c r="F917" s="1"/>
      <c r="G917" s="1"/>
      <c r="H917" s="1"/>
      <c r="I917" s="1"/>
      <c r="J917" s="1"/>
      <c r="K917" s="1"/>
      <c r="L917" s="1"/>
      <c r="M917" s="1"/>
      <c r="N917" s="1"/>
      <c r="O917" s="1"/>
      <c r="P917" s="1"/>
      <c r="Q917" s="1"/>
      <c r="R917" s="1"/>
      <c r="S917" s="1"/>
      <c r="T917" s="1"/>
    </row>
    <row r="918" spans="1:20" ht="9.75" customHeight="1">
      <c r="A918" s="1"/>
      <c r="B918" s="1"/>
      <c r="C918" s="1"/>
      <c r="D918" s="1"/>
      <c r="E918" s="1"/>
      <c r="F918" s="1"/>
      <c r="G918" s="1"/>
      <c r="H918" s="1"/>
      <c r="I918" s="1"/>
      <c r="J918" s="1"/>
      <c r="K918" s="1"/>
      <c r="L918" s="1"/>
      <c r="M918" s="1"/>
      <c r="N918" s="1"/>
      <c r="O918" s="1"/>
      <c r="P918" s="1"/>
      <c r="Q918" s="1"/>
      <c r="R918" s="1"/>
      <c r="S918" s="1"/>
      <c r="T918" s="1"/>
    </row>
    <row r="919" spans="1:20" ht="9.75" customHeight="1">
      <c r="A919" s="1"/>
      <c r="B919" s="1"/>
      <c r="C919" s="1"/>
      <c r="D919" s="1"/>
      <c r="E919" s="1"/>
      <c r="F919" s="1"/>
      <c r="G919" s="1"/>
      <c r="H919" s="1"/>
      <c r="I919" s="1"/>
      <c r="J919" s="1"/>
      <c r="K919" s="1"/>
      <c r="L919" s="1"/>
      <c r="M919" s="1"/>
      <c r="N919" s="1"/>
      <c r="O919" s="1"/>
      <c r="P919" s="1"/>
      <c r="Q919" s="1"/>
      <c r="R919" s="1"/>
      <c r="S919" s="1"/>
      <c r="T919" s="1"/>
    </row>
    <row r="920" spans="1:20" ht="9.75" customHeight="1">
      <c r="A920" s="1"/>
      <c r="B920" s="1"/>
      <c r="C920" s="1"/>
      <c r="D920" s="1"/>
      <c r="E920" s="1"/>
      <c r="F920" s="1"/>
      <c r="G920" s="1"/>
      <c r="H920" s="1"/>
      <c r="I920" s="1"/>
      <c r="J920" s="1"/>
      <c r="K920" s="1"/>
      <c r="L920" s="1"/>
      <c r="M920" s="1"/>
      <c r="N920" s="1"/>
      <c r="O920" s="1"/>
      <c r="P920" s="1"/>
      <c r="Q920" s="1"/>
      <c r="R920" s="1"/>
      <c r="S920" s="1"/>
      <c r="T920" s="1"/>
    </row>
    <row r="921" spans="1:20" ht="9.75" customHeight="1">
      <c r="A921" s="1"/>
      <c r="B921" s="1"/>
      <c r="C921" s="1"/>
      <c r="D921" s="1"/>
      <c r="E921" s="1"/>
      <c r="F921" s="1"/>
      <c r="G921" s="1"/>
      <c r="H921" s="1"/>
      <c r="I921" s="1"/>
      <c r="J921" s="1"/>
      <c r="K921" s="1"/>
      <c r="L921" s="1"/>
      <c r="M921" s="1"/>
      <c r="N921" s="1"/>
      <c r="O921" s="1"/>
      <c r="P921" s="1"/>
      <c r="Q921" s="1"/>
      <c r="R921" s="1"/>
      <c r="S921" s="1"/>
      <c r="T921" s="1"/>
    </row>
    <row r="922" spans="1:20" ht="9.75" customHeight="1">
      <c r="A922" s="1"/>
      <c r="B922" s="1"/>
      <c r="C922" s="1"/>
      <c r="D922" s="1"/>
      <c r="E922" s="1"/>
      <c r="F922" s="1"/>
      <c r="G922" s="1"/>
      <c r="H922" s="1"/>
      <c r="I922" s="1"/>
      <c r="J922" s="1"/>
      <c r="K922" s="1"/>
      <c r="L922" s="1"/>
      <c r="M922" s="1"/>
      <c r="N922" s="1"/>
      <c r="O922" s="1"/>
      <c r="P922" s="1"/>
      <c r="Q922" s="1"/>
      <c r="R922" s="1"/>
      <c r="S922" s="1"/>
      <c r="T922" s="1"/>
    </row>
    <row r="923" spans="1:20" ht="9.75" customHeight="1">
      <c r="A923" s="1"/>
      <c r="B923" s="1"/>
      <c r="C923" s="1"/>
      <c r="D923" s="1"/>
      <c r="E923" s="1"/>
      <c r="F923" s="1"/>
      <c r="G923" s="1"/>
      <c r="H923" s="1"/>
      <c r="I923" s="1"/>
      <c r="J923" s="1"/>
      <c r="K923" s="1"/>
      <c r="L923" s="1"/>
      <c r="M923" s="1"/>
      <c r="N923" s="1"/>
      <c r="O923" s="1"/>
      <c r="P923" s="1"/>
      <c r="Q923" s="1"/>
      <c r="R923" s="1"/>
      <c r="S923" s="1"/>
      <c r="T923" s="1"/>
    </row>
    <row r="924" spans="1:20" ht="9.75" customHeight="1">
      <c r="A924" s="1"/>
      <c r="B924" s="1"/>
      <c r="C924" s="1"/>
      <c r="D924" s="1"/>
      <c r="E924" s="1"/>
      <c r="F924" s="1"/>
      <c r="G924" s="1"/>
      <c r="H924" s="1"/>
      <c r="I924" s="1"/>
      <c r="J924" s="1"/>
      <c r="K924" s="1"/>
      <c r="L924" s="1"/>
      <c r="M924" s="1"/>
      <c r="N924" s="1"/>
      <c r="O924" s="1"/>
      <c r="P924" s="1"/>
      <c r="Q924" s="1"/>
      <c r="R924" s="1"/>
      <c r="S924" s="1"/>
      <c r="T924" s="1"/>
    </row>
    <row r="925" spans="1:20" ht="9.75" customHeight="1">
      <c r="A925" s="1"/>
      <c r="B925" s="1"/>
      <c r="C925" s="1"/>
      <c r="D925" s="1"/>
      <c r="E925" s="1"/>
      <c r="F925" s="1"/>
      <c r="G925" s="1"/>
      <c r="H925" s="1"/>
      <c r="I925" s="1"/>
      <c r="J925" s="1"/>
      <c r="K925" s="1"/>
      <c r="L925" s="1"/>
      <c r="M925" s="1"/>
      <c r="N925" s="1"/>
      <c r="O925" s="1"/>
      <c r="P925" s="1"/>
      <c r="Q925" s="1"/>
      <c r="R925" s="1"/>
      <c r="S925" s="1"/>
      <c r="T925" s="1"/>
    </row>
    <row r="926" spans="1:20" ht="9.75" customHeight="1">
      <c r="A926" s="1"/>
      <c r="B926" s="1"/>
      <c r="C926" s="1"/>
      <c r="D926" s="1"/>
      <c r="E926" s="1"/>
      <c r="F926" s="1"/>
      <c r="G926" s="1"/>
      <c r="H926" s="1"/>
      <c r="I926" s="1"/>
      <c r="J926" s="1"/>
      <c r="K926" s="1"/>
      <c r="L926" s="1"/>
      <c r="M926" s="1"/>
      <c r="N926" s="1"/>
      <c r="O926" s="1"/>
      <c r="P926" s="1"/>
      <c r="Q926" s="1"/>
      <c r="R926" s="1"/>
      <c r="S926" s="1"/>
      <c r="T926" s="1"/>
    </row>
    <row r="927" spans="1:20" ht="9.75" customHeight="1">
      <c r="A927" s="1"/>
      <c r="B927" s="1"/>
      <c r="C927" s="1"/>
      <c r="D927" s="1"/>
      <c r="E927" s="1"/>
      <c r="F927" s="1"/>
      <c r="G927" s="1"/>
      <c r="H927" s="1"/>
      <c r="I927" s="1"/>
      <c r="J927" s="1"/>
      <c r="K927" s="1"/>
      <c r="L927" s="1"/>
      <c r="M927" s="1"/>
      <c r="N927" s="1"/>
      <c r="O927" s="1"/>
      <c r="P927" s="1"/>
      <c r="Q927" s="1"/>
      <c r="R927" s="1"/>
      <c r="S927" s="1"/>
      <c r="T927" s="1"/>
    </row>
    <row r="928" spans="1:20" ht="9.75" customHeight="1">
      <c r="A928" s="1"/>
      <c r="B928" s="1"/>
      <c r="C928" s="1"/>
      <c r="D928" s="1"/>
      <c r="E928" s="1"/>
      <c r="F928" s="1"/>
      <c r="G928" s="1"/>
      <c r="H928" s="1"/>
      <c r="I928" s="1"/>
      <c r="J928" s="1"/>
      <c r="K928" s="1"/>
      <c r="L928" s="1"/>
      <c r="M928" s="1"/>
      <c r="N928" s="1"/>
      <c r="O928" s="1"/>
      <c r="P928" s="1"/>
      <c r="Q928" s="1"/>
      <c r="R928" s="1"/>
      <c r="S928" s="1"/>
      <c r="T928" s="1"/>
    </row>
    <row r="929" spans="1:20" ht="9.75" customHeight="1">
      <c r="A929" s="1"/>
      <c r="B929" s="1"/>
      <c r="C929" s="1"/>
      <c r="D929" s="1"/>
      <c r="E929" s="1"/>
      <c r="F929" s="1"/>
      <c r="G929" s="1"/>
      <c r="H929" s="1"/>
      <c r="I929" s="1"/>
      <c r="J929" s="1"/>
      <c r="K929" s="1"/>
      <c r="L929" s="1"/>
      <c r="M929" s="1"/>
      <c r="N929" s="1"/>
      <c r="O929" s="1"/>
      <c r="P929" s="1"/>
      <c r="Q929" s="1"/>
      <c r="R929" s="1"/>
      <c r="S929" s="1"/>
      <c r="T929" s="1"/>
    </row>
    <row r="930" spans="1:20" ht="9.75" customHeight="1">
      <c r="A930" s="1"/>
      <c r="B930" s="1"/>
      <c r="C930" s="1"/>
      <c r="D930" s="1"/>
      <c r="E930" s="1"/>
      <c r="F930" s="1"/>
      <c r="G930" s="1"/>
      <c r="H930" s="1"/>
      <c r="I930" s="1"/>
      <c r="J930" s="1"/>
      <c r="K930" s="1"/>
      <c r="L930" s="1"/>
      <c r="M930" s="1"/>
      <c r="N930" s="1"/>
      <c r="O930" s="1"/>
      <c r="P930" s="1"/>
      <c r="Q930" s="1"/>
      <c r="R930" s="1"/>
      <c r="S930" s="1"/>
      <c r="T930" s="1"/>
    </row>
    <row r="931" spans="1:20" ht="9.75" customHeight="1">
      <c r="A931" s="1"/>
      <c r="B931" s="1"/>
      <c r="C931" s="1"/>
      <c r="D931" s="1"/>
      <c r="E931" s="1"/>
      <c r="F931" s="1"/>
      <c r="G931" s="1"/>
      <c r="H931" s="1"/>
      <c r="I931" s="1"/>
      <c r="J931" s="1"/>
      <c r="K931" s="1"/>
      <c r="L931" s="1"/>
      <c r="M931" s="1"/>
      <c r="N931" s="1"/>
      <c r="O931" s="1"/>
      <c r="P931" s="1"/>
      <c r="Q931" s="1"/>
      <c r="R931" s="1"/>
      <c r="S931" s="1"/>
      <c r="T931" s="1"/>
    </row>
    <row r="932" spans="1:20" ht="9.75" customHeight="1">
      <c r="A932" s="1"/>
      <c r="B932" s="1"/>
      <c r="C932" s="1"/>
      <c r="D932" s="1"/>
      <c r="E932" s="1"/>
      <c r="F932" s="1"/>
      <c r="G932" s="1"/>
      <c r="H932" s="1"/>
      <c r="I932" s="1"/>
      <c r="J932" s="1"/>
      <c r="K932" s="1"/>
      <c r="L932" s="1"/>
      <c r="M932" s="1"/>
      <c r="N932" s="1"/>
      <c r="O932" s="1"/>
      <c r="P932" s="1"/>
      <c r="Q932" s="1"/>
      <c r="R932" s="1"/>
      <c r="S932" s="1"/>
      <c r="T932" s="1"/>
    </row>
    <row r="933" spans="1:20" ht="9.75" customHeight="1">
      <c r="A933" s="1"/>
      <c r="B933" s="1"/>
      <c r="C933" s="1"/>
      <c r="D933" s="1"/>
      <c r="E933" s="1"/>
      <c r="F933" s="1"/>
      <c r="G933" s="1"/>
      <c r="H933" s="1"/>
      <c r="I933" s="1"/>
      <c r="J933" s="1"/>
      <c r="K933" s="1"/>
      <c r="L933" s="1"/>
      <c r="M933" s="1"/>
      <c r="N933" s="1"/>
      <c r="O933" s="1"/>
      <c r="P933" s="1"/>
      <c r="Q933" s="1"/>
      <c r="R933" s="1"/>
      <c r="S933" s="1"/>
      <c r="T933" s="1"/>
    </row>
    <row r="934" spans="1:20" ht="9.75" customHeight="1">
      <c r="A934" s="1"/>
      <c r="B934" s="1"/>
      <c r="C934" s="1"/>
      <c r="D934" s="1"/>
      <c r="E934" s="1"/>
      <c r="F934" s="1"/>
      <c r="G934" s="1"/>
      <c r="H934" s="1"/>
      <c r="I934" s="1"/>
      <c r="J934" s="1"/>
      <c r="K934" s="1"/>
      <c r="L934" s="1"/>
      <c r="M934" s="1"/>
      <c r="N934" s="1"/>
      <c r="O934" s="1"/>
      <c r="P934" s="1"/>
      <c r="Q934" s="1"/>
      <c r="R934" s="1"/>
      <c r="S934" s="1"/>
      <c r="T934" s="1"/>
    </row>
    <row r="935" spans="1:20" ht="9.75" customHeight="1">
      <c r="A935" s="1"/>
      <c r="B935" s="1"/>
      <c r="C935" s="1"/>
      <c r="D935" s="1"/>
      <c r="E935" s="1"/>
      <c r="F935" s="1"/>
      <c r="G935" s="1"/>
      <c r="H935" s="1"/>
      <c r="I935" s="1"/>
      <c r="J935" s="1"/>
      <c r="K935" s="1"/>
      <c r="L935" s="1"/>
      <c r="M935" s="1"/>
      <c r="N935" s="1"/>
      <c r="O935" s="1"/>
      <c r="P935" s="1"/>
      <c r="Q935" s="1"/>
      <c r="R935" s="1"/>
      <c r="S935" s="1"/>
      <c r="T935" s="1"/>
    </row>
    <row r="936" spans="1:20" ht="9.75" customHeight="1">
      <c r="A936" s="1"/>
      <c r="B936" s="1"/>
      <c r="C936" s="1"/>
      <c r="D936" s="1"/>
      <c r="E936" s="1"/>
      <c r="F936" s="1"/>
      <c r="G936" s="1"/>
      <c r="H936" s="1"/>
      <c r="I936" s="1"/>
      <c r="J936" s="1"/>
      <c r="K936" s="1"/>
      <c r="L936" s="1"/>
      <c r="M936" s="1"/>
      <c r="N936" s="1"/>
      <c r="O936" s="1"/>
      <c r="P936" s="1"/>
      <c r="Q936" s="1"/>
      <c r="R936" s="1"/>
      <c r="S936" s="1"/>
      <c r="T936" s="1"/>
    </row>
    <row r="937" spans="1:20" ht="9.75" customHeight="1">
      <c r="A937" s="1"/>
      <c r="B937" s="1"/>
      <c r="C937" s="1"/>
      <c r="D937" s="1"/>
      <c r="E937" s="1"/>
      <c r="F937" s="1"/>
      <c r="G937" s="1"/>
      <c r="H937" s="1"/>
      <c r="I937" s="1"/>
      <c r="J937" s="1"/>
      <c r="K937" s="1"/>
      <c r="L937" s="1"/>
      <c r="M937" s="1"/>
      <c r="N937" s="1"/>
      <c r="O937" s="1"/>
      <c r="P937" s="1"/>
      <c r="Q937" s="1"/>
      <c r="R937" s="1"/>
      <c r="S937" s="1"/>
      <c r="T937" s="1"/>
    </row>
    <row r="938" spans="1:20" ht="9.75" customHeight="1">
      <c r="A938" s="1"/>
      <c r="B938" s="1"/>
      <c r="C938" s="1"/>
      <c r="D938" s="1"/>
      <c r="E938" s="1"/>
      <c r="F938" s="1"/>
      <c r="G938" s="1"/>
      <c r="H938" s="1"/>
      <c r="I938" s="1"/>
      <c r="J938" s="1"/>
      <c r="K938" s="1"/>
      <c r="L938" s="1"/>
      <c r="M938" s="1"/>
      <c r="N938" s="1"/>
      <c r="O938" s="1"/>
      <c r="P938" s="1"/>
      <c r="Q938" s="1"/>
      <c r="R938" s="1"/>
      <c r="S938" s="1"/>
      <c r="T938" s="1"/>
    </row>
    <row r="939" spans="1:20" ht="9.75" customHeight="1">
      <c r="A939" s="1"/>
      <c r="B939" s="1"/>
      <c r="C939" s="1"/>
      <c r="D939" s="1"/>
      <c r="E939" s="1"/>
      <c r="F939" s="1"/>
      <c r="G939" s="1"/>
      <c r="H939" s="1"/>
      <c r="I939" s="1"/>
      <c r="J939" s="1"/>
      <c r="K939" s="1"/>
      <c r="L939" s="1"/>
      <c r="M939" s="1"/>
      <c r="N939" s="1"/>
      <c r="O939" s="1"/>
      <c r="P939" s="1"/>
      <c r="Q939" s="1"/>
      <c r="R939" s="1"/>
      <c r="S939" s="1"/>
      <c r="T939" s="1"/>
    </row>
    <row r="940" spans="1:20" ht="9.75" customHeight="1">
      <c r="A940" s="1"/>
      <c r="B940" s="1"/>
      <c r="C940" s="1"/>
      <c r="D940" s="1"/>
      <c r="E940" s="1"/>
      <c r="F940" s="1"/>
      <c r="G940" s="1"/>
      <c r="H940" s="1"/>
      <c r="I940" s="1"/>
      <c r="J940" s="1"/>
      <c r="K940" s="1"/>
      <c r="L940" s="1"/>
      <c r="M940" s="1"/>
      <c r="N940" s="1"/>
      <c r="O940" s="1"/>
      <c r="P940" s="1"/>
      <c r="Q940" s="1"/>
      <c r="R940" s="1"/>
      <c r="S940" s="1"/>
      <c r="T940" s="1"/>
    </row>
    <row r="941" spans="1:20" ht="9.75" customHeight="1">
      <c r="A941" s="1"/>
      <c r="B941" s="1"/>
      <c r="C941" s="1"/>
      <c r="D941" s="1"/>
      <c r="E941" s="1"/>
      <c r="F941" s="1"/>
      <c r="G941" s="1"/>
      <c r="H941" s="1"/>
      <c r="I941" s="1"/>
      <c r="J941" s="1"/>
      <c r="K941" s="1"/>
      <c r="L941" s="1"/>
      <c r="M941" s="1"/>
      <c r="N941" s="1"/>
      <c r="O941" s="1"/>
      <c r="P941" s="1"/>
      <c r="Q941" s="1"/>
      <c r="R941" s="1"/>
      <c r="S941" s="1"/>
      <c r="T941" s="1"/>
    </row>
    <row r="942" spans="1:20" ht="9.75" customHeight="1">
      <c r="A942" s="1"/>
      <c r="B942" s="1"/>
      <c r="C942" s="1"/>
      <c r="D942" s="1"/>
      <c r="E942" s="1"/>
      <c r="F942" s="1"/>
      <c r="G942" s="1"/>
      <c r="H942" s="1"/>
      <c r="I942" s="1"/>
      <c r="J942" s="1"/>
      <c r="K942" s="1"/>
      <c r="L942" s="1"/>
      <c r="M942" s="1"/>
      <c r="N942" s="1"/>
      <c r="O942" s="1"/>
      <c r="P942" s="1"/>
      <c r="Q942" s="1"/>
      <c r="R942" s="1"/>
      <c r="S942" s="1"/>
      <c r="T942" s="1"/>
    </row>
    <row r="943" spans="1:20" ht="9.75" customHeight="1">
      <c r="A943" s="1"/>
      <c r="B943" s="1"/>
      <c r="C943" s="1"/>
      <c r="D943" s="1"/>
      <c r="E943" s="1"/>
      <c r="F943" s="1"/>
      <c r="G943" s="1"/>
      <c r="H943" s="1"/>
      <c r="I943" s="1"/>
      <c r="J943" s="1"/>
      <c r="K943" s="1"/>
      <c r="L943" s="1"/>
      <c r="M943" s="1"/>
      <c r="N943" s="1"/>
      <c r="O943" s="1"/>
      <c r="P943" s="1"/>
      <c r="Q943" s="1"/>
      <c r="R943" s="1"/>
      <c r="S943" s="1"/>
      <c r="T943" s="1"/>
    </row>
    <row r="944" spans="1:20" ht="9.75" customHeight="1">
      <c r="A944" s="1"/>
      <c r="B944" s="1"/>
      <c r="C944" s="1"/>
      <c r="D944" s="1"/>
      <c r="E944" s="1"/>
      <c r="F944" s="1"/>
      <c r="G944" s="1"/>
      <c r="H944" s="1"/>
      <c r="I944" s="1"/>
      <c r="J944" s="1"/>
      <c r="K944" s="1"/>
      <c r="L944" s="1"/>
      <c r="M944" s="1"/>
      <c r="N944" s="1"/>
      <c r="O944" s="1"/>
      <c r="P944" s="1"/>
      <c r="Q944" s="1"/>
      <c r="R944" s="1"/>
      <c r="S944" s="1"/>
      <c r="T944" s="1"/>
    </row>
    <row r="945" spans="1:20" ht="9.75" customHeight="1">
      <c r="A945" s="1"/>
      <c r="B945" s="1"/>
      <c r="C945" s="1"/>
      <c r="D945" s="1"/>
      <c r="E945" s="1"/>
      <c r="F945" s="1"/>
      <c r="G945" s="1"/>
      <c r="H945" s="1"/>
      <c r="I945" s="1"/>
      <c r="J945" s="1"/>
      <c r="K945" s="1"/>
      <c r="L945" s="1"/>
      <c r="M945" s="1"/>
      <c r="N945" s="1"/>
      <c r="O945" s="1"/>
      <c r="P945" s="1"/>
      <c r="Q945" s="1"/>
      <c r="R945" s="1"/>
      <c r="S945" s="1"/>
      <c r="T945" s="1"/>
    </row>
    <row r="946" spans="1:20" ht="9.75" customHeight="1">
      <c r="A946" s="1"/>
      <c r="B946" s="1"/>
      <c r="C946" s="1"/>
      <c r="D946" s="1"/>
      <c r="E946" s="1"/>
      <c r="F946" s="1"/>
      <c r="G946" s="1"/>
      <c r="H946" s="1"/>
      <c r="I946" s="1"/>
      <c r="J946" s="1"/>
      <c r="K946" s="1"/>
      <c r="L946" s="1"/>
      <c r="M946" s="1"/>
      <c r="N946" s="1"/>
      <c r="O946" s="1"/>
      <c r="P946" s="1"/>
      <c r="Q946" s="1"/>
      <c r="R946" s="1"/>
      <c r="S946" s="1"/>
      <c r="T946" s="1"/>
    </row>
    <row r="947" spans="1:20" ht="9.75" customHeight="1">
      <c r="A947" s="1"/>
      <c r="B947" s="1"/>
      <c r="C947" s="1"/>
      <c r="D947" s="1"/>
      <c r="E947" s="1"/>
      <c r="F947" s="1"/>
      <c r="G947" s="1"/>
      <c r="H947" s="1"/>
      <c r="I947" s="1"/>
      <c r="J947" s="1"/>
      <c r="K947" s="1"/>
      <c r="L947" s="1"/>
      <c r="M947" s="1"/>
      <c r="N947" s="1"/>
      <c r="O947" s="1"/>
      <c r="P947" s="1"/>
      <c r="Q947" s="1"/>
      <c r="R947" s="1"/>
      <c r="S947" s="1"/>
      <c r="T947" s="1"/>
    </row>
    <row r="948" spans="1:20" ht="9.75" customHeight="1">
      <c r="A948" s="1"/>
      <c r="B948" s="1"/>
      <c r="C948" s="1"/>
      <c r="D948" s="1"/>
      <c r="E948" s="1"/>
      <c r="F948" s="1"/>
      <c r="G948" s="1"/>
      <c r="H948" s="1"/>
      <c r="I948" s="1"/>
      <c r="J948" s="1"/>
      <c r="K948" s="1"/>
      <c r="L948" s="1"/>
      <c r="M948" s="1"/>
      <c r="N948" s="1"/>
      <c r="O948" s="1"/>
      <c r="P948" s="1"/>
      <c r="Q948" s="1"/>
      <c r="R948" s="1"/>
      <c r="S948" s="1"/>
      <c r="T948" s="1"/>
    </row>
    <row r="949" spans="1:20" ht="9.75" customHeight="1">
      <c r="A949" s="1"/>
      <c r="B949" s="1"/>
      <c r="C949" s="1"/>
      <c r="D949" s="1"/>
      <c r="E949" s="1"/>
      <c r="F949" s="1"/>
      <c r="G949" s="1"/>
      <c r="H949" s="1"/>
      <c r="I949" s="1"/>
      <c r="J949" s="1"/>
      <c r="K949" s="1"/>
      <c r="L949" s="1"/>
      <c r="M949" s="1"/>
      <c r="N949" s="1"/>
      <c r="O949" s="1"/>
      <c r="P949" s="1"/>
      <c r="Q949" s="1"/>
      <c r="R949" s="1"/>
      <c r="S949" s="1"/>
      <c r="T949" s="1"/>
    </row>
    <row r="950" spans="1:20" ht="9.75" customHeight="1">
      <c r="A950" s="1"/>
      <c r="B950" s="1"/>
      <c r="C950" s="1"/>
      <c r="D950" s="1"/>
      <c r="E950" s="1"/>
      <c r="F950" s="1"/>
      <c r="G950" s="1"/>
      <c r="H950" s="1"/>
      <c r="I950" s="1"/>
      <c r="J950" s="1"/>
      <c r="K950" s="1"/>
      <c r="L950" s="1"/>
      <c r="M950" s="1"/>
      <c r="N950" s="1"/>
      <c r="O950" s="1"/>
      <c r="P950" s="1"/>
      <c r="Q950" s="1"/>
      <c r="R950" s="1"/>
      <c r="S950" s="1"/>
      <c r="T950" s="1"/>
    </row>
    <row r="951" spans="1:20" ht="9.75" customHeight="1">
      <c r="A951" s="1"/>
      <c r="B951" s="1"/>
      <c r="C951" s="1"/>
      <c r="D951" s="1"/>
      <c r="E951" s="1"/>
      <c r="F951" s="1"/>
      <c r="G951" s="1"/>
      <c r="H951" s="1"/>
      <c r="I951" s="1"/>
      <c r="J951" s="1"/>
      <c r="K951" s="1"/>
      <c r="L951" s="1"/>
      <c r="M951" s="1"/>
      <c r="N951" s="1"/>
      <c r="O951" s="1"/>
      <c r="P951" s="1"/>
      <c r="Q951" s="1"/>
      <c r="R951" s="1"/>
      <c r="S951" s="1"/>
      <c r="T951" s="1"/>
    </row>
    <row r="952" spans="1:20" ht="9.75" customHeight="1">
      <c r="A952" s="1"/>
      <c r="B952" s="1"/>
      <c r="C952" s="1"/>
      <c r="D952" s="1"/>
      <c r="E952" s="1"/>
      <c r="F952" s="1"/>
      <c r="G952" s="1"/>
      <c r="H952" s="1"/>
      <c r="I952" s="1"/>
      <c r="J952" s="1"/>
      <c r="K952" s="1"/>
      <c r="L952" s="1"/>
      <c r="M952" s="1"/>
      <c r="N952" s="1"/>
      <c r="O952" s="1"/>
      <c r="P952" s="1"/>
      <c r="Q952" s="1"/>
      <c r="R952" s="1"/>
      <c r="S952" s="1"/>
      <c r="T952" s="1"/>
    </row>
    <row r="953" spans="1:20" ht="9.75" customHeight="1">
      <c r="A953" s="1"/>
      <c r="B953" s="1"/>
      <c r="C953" s="1"/>
      <c r="D953" s="1"/>
      <c r="E953" s="1"/>
      <c r="F953" s="1"/>
      <c r="G953" s="1"/>
      <c r="H953" s="1"/>
      <c r="I953" s="1"/>
      <c r="J953" s="1"/>
      <c r="K953" s="1"/>
      <c r="L953" s="1"/>
      <c r="M953" s="1"/>
      <c r="N953" s="1"/>
      <c r="O953" s="1"/>
      <c r="P953" s="1"/>
      <c r="Q953" s="1"/>
      <c r="R953" s="1"/>
      <c r="S953" s="1"/>
      <c r="T953" s="1"/>
    </row>
    <row r="954" spans="1:20" ht="9.75" customHeight="1">
      <c r="A954" s="1"/>
      <c r="B954" s="1"/>
      <c r="C954" s="1"/>
      <c r="D954" s="1"/>
      <c r="E954" s="1"/>
      <c r="F954" s="1"/>
      <c r="G954" s="1"/>
      <c r="H954" s="1"/>
      <c r="I954" s="1"/>
      <c r="J954" s="1"/>
      <c r="K954" s="1"/>
      <c r="L954" s="1"/>
      <c r="M954" s="1"/>
      <c r="N954" s="1"/>
      <c r="O954" s="1"/>
      <c r="P954" s="1"/>
      <c r="Q954" s="1"/>
      <c r="R954" s="1"/>
      <c r="S954" s="1"/>
      <c r="T954" s="1"/>
    </row>
    <row r="955" spans="1:20" ht="9.75" customHeight="1">
      <c r="A955" s="1"/>
      <c r="B955" s="1"/>
      <c r="C955" s="1"/>
      <c r="D955" s="1"/>
      <c r="E955" s="1"/>
      <c r="F955" s="1"/>
      <c r="G955" s="1"/>
      <c r="H955" s="1"/>
      <c r="I955" s="1"/>
      <c r="J955" s="1"/>
      <c r="K955" s="1"/>
      <c r="L955" s="1"/>
      <c r="M955" s="1"/>
      <c r="N955" s="1"/>
      <c r="O955" s="1"/>
      <c r="P955" s="1"/>
      <c r="Q955" s="1"/>
      <c r="R955" s="1"/>
      <c r="S955" s="1"/>
      <c r="T955" s="1"/>
    </row>
    <row r="956" spans="1:20" ht="9.75" customHeight="1">
      <c r="A956" s="1"/>
      <c r="B956" s="1"/>
      <c r="C956" s="1"/>
      <c r="D956" s="1"/>
      <c r="E956" s="1"/>
      <c r="F956" s="1"/>
      <c r="G956" s="1"/>
      <c r="H956" s="1"/>
      <c r="I956" s="1"/>
      <c r="J956" s="1"/>
      <c r="K956" s="1"/>
      <c r="L956" s="1"/>
      <c r="M956" s="1"/>
      <c r="N956" s="1"/>
      <c r="O956" s="1"/>
      <c r="P956" s="1"/>
      <c r="Q956" s="1"/>
      <c r="R956" s="1"/>
      <c r="S956" s="1"/>
      <c r="T956" s="1"/>
    </row>
    <row r="957" spans="1:20" ht="9.75" customHeight="1">
      <c r="A957" s="1"/>
      <c r="B957" s="1"/>
      <c r="C957" s="1"/>
      <c r="D957" s="1"/>
      <c r="E957" s="1"/>
      <c r="F957" s="1"/>
      <c r="G957" s="1"/>
      <c r="H957" s="1"/>
      <c r="I957" s="1"/>
      <c r="J957" s="1"/>
      <c r="K957" s="1"/>
      <c r="L957" s="1"/>
      <c r="M957" s="1"/>
      <c r="N957" s="1"/>
      <c r="O957" s="1"/>
      <c r="P957" s="1"/>
      <c r="Q957" s="1"/>
      <c r="R957" s="1"/>
      <c r="S957" s="1"/>
      <c r="T957" s="1"/>
    </row>
    <row r="958" spans="1:20" ht="9.75" customHeight="1">
      <c r="A958" s="1"/>
      <c r="B958" s="1"/>
      <c r="C958" s="1"/>
      <c r="D958" s="1"/>
      <c r="E958" s="1"/>
      <c r="F958" s="1"/>
      <c r="G958" s="1"/>
      <c r="H958" s="1"/>
      <c r="I958" s="1"/>
      <c r="J958" s="1"/>
      <c r="K958" s="1"/>
      <c r="L958" s="1"/>
      <c r="M958" s="1"/>
      <c r="N958" s="1"/>
      <c r="O958" s="1"/>
      <c r="P958" s="1"/>
      <c r="Q958" s="1"/>
      <c r="R958" s="1"/>
      <c r="S958" s="1"/>
      <c r="T958" s="1"/>
    </row>
    <row r="959" spans="1:20" ht="9.75" customHeight="1">
      <c r="A959" s="1"/>
      <c r="B959" s="1"/>
      <c r="C959" s="1"/>
      <c r="D959" s="1"/>
      <c r="E959" s="1"/>
      <c r="F959" s="1"/>
      <c r="G959" s="1"/>
      <c r="H959" s="1"/>
      <c r="I959" s="1"/>
      <c r="J959" s="1"/>
      <c r="K959" s="1"/>
      <c r="L959" s="1"/>
      <c r="M959" s="1"/>
      <c r="N959" s="1"/>
      <c r="O959" s="1"/>
      <c r="P959" s="1"/>
      <c r="Q959" s="1"/>
      <c r="R959" s="1"/>
      <c r="S959" s="1"/>
      <c r="T959" s="1"/>
    </row>
    <row r="960" spans="1:20" ht="9.75" customHeight="1">
      <c r="A960" s="1"/>
      <c r="B960" s="1"/>
      <c r="C960" s="1"/>
      <c r="D960" s="1"/>
      <c r="E960" s="1"/>
      <c r="F960" s="1"/>
      <c r="G960" s="1"/>
      <c r="H960" s="1"/>
      <c r="I960" s="1"/>
      <c r="J960" s="1"/>
      <c r="K960" s="1"/>
      <c r="L960" s="1"/>
      <c r="M960" s="1"/>
      <c r="N960" s="1"/>
      <c r="O960" s="1"/>
      <c r="P960" s="1"/>
      <c r="Q960" s="1"/>
      <c r="R960" s="1"/>
      <c r="S960" s="1"/>
      <c r="T960" s="1"/>
    </row>
    <row r="961" spans="1:20" ht="9.75" customHeight="1">
      <c r="A961" s="1"/>
      <c r="B961" s="1"/>
      <c r="C961" s="1"/>
      <c r="D961" s="1"/>
      <c r="E961" s="1"/>
      <c r="F961" s="1"/>
      <c r="G961" s="1"/>
      <c r="H961" s="1"/>
      <c r="I961" s="1"/>
      <c r="J961" s="1"/>
      <c r="K961" s="1"/>
      <c r="L961" s="1"/>
      <c r="M961" s="1"/>
      <c r="N961" s="1"/>
      <c r="O961" s="1"/>
      <c r="P961" s="1"/>
      <c r="Q961" s="1"/>
      <c r="R961" s="1"/>
      <c r="S961" s="1"/>
      <c r="T961" s="1"/>
    </row>
    <row r="962" spans="1:20" ht="9.75" customHeight="1">
      <c r="A962" s="1"/>
      <c r="B962" s="1"/>
      <c r="C962" s="1"/>
      <c r="D962" s="1"/>
      <c r="E962" s="1"/>
      <c r="F962" s="1"/>
      <c r="G962" s="1"/>
      <c r="H962" s="1"/>
      <c r="I962" s="1"/>
      <c r="J962" s="1"/>
      <c r="K962" s="1"/>
      <c r="L962" s="1"/>
      <c r="M962" s="1"/>
      <c r="N962" s="1"/>
      <c r="O962" s="1"/>
      <c r="P962" s="1"/>
      <c r="Q962" s="1"/>
      <c r="R962" s="1"/>
      <c r="S962" s="1"/>
      <c r="T962" s="1"/>
    </row>
    <row r="963" spans="1:20" ht="9.75" customHeight="1">
      <c r="A963" s="1"/>
      <c r="B963" s="1"/>
      <c r="C963" s="1"/>
      <c r="D963" s="1"/>
      <c r="E963" s="1"/>
      <c r="F963" s="1"/>
      <c r="G963" s="1"/>
      <c r="H963" s="1"/>
      <c r="I963" s="1"/>
      <c r="J963" s="1"/>
      <c r="K963" s="1"/>
      <c r="L963" s="1"/>
      <c r="M963" s="1"/>
      <c r="N963" s="1"/>
      <c r="O963" s="1"/>
      <c r="P963" s="1"/>
      <c r="Q963" s="1"/>
      <c r="R963" s="1"/>
      <c r="S963" s="1"/>
      <c r="T963" s="1"/>
    </row>
    <row r="964" spans="1:20" ht="9.75" customHeight="1">
      <c r="A964" s="1"/>
      <c r="B964" s="1"/>
      <c r="C964" s="1"/>
      <c r="D964" s="1"/>
      <c r="E964" s="1"/>
      <c r="F964" s="1"/>
      <c r="G964" s="1"/>
      <c r="H964" s="1"/>
      <c r="I964" s="1"/>
      <c r="J964" s="1"/>
      <c r="K964" s="1"/>
      <c r="L964" s="1"/>
      <c r="M964" s="1"/>
      <c r="N964" s="1"/>
      <c r="O964" s="1"/>
      <c r="P964" s="1"/>
      <c r="Q964" s="1"/>
      <c r="R964" s="1"/>
      <c r="S964" s="1"/>
      <c r="T964" s="1"/>
    </row>
    <row r="965" spans="1:20" ht="9.75" customHeight="1">
      <c r="A965" s="1"/>
      <c r="B965" s="1"/>
      <c r="C965" s="1"/>
      <c r="D965" s="1"/>
      <c r="E965" s="1"/>
      <c r="F965" s="1"/>
      <c r="G965" s="1"/>
      <c r="H965" s="1"/>
      <c r="I965" s="1"/>
      <c r="J965" s="1"/>
      <c r="K965" s="1"/>
      <c r="L965" s="1"/>
      <c r="M965" s="1"/>
      <c r="N965" s="1"/>
      <c r="O965" s="1"/>
      <c r="P965" s="1"/>
      <c r="Q965" s="1"/>
      <c r="R965" s="1"/>
      <c r="S965" s="1"/>
      <c r="T965" s="1"/>
    </row>
    <row r="966" spans="1:20" ht="9.75" customHeight="1">
      <c r="A966" s="1"/>
      <c r="B966" s="1"/>
      <c r="C966" s="1"/>
      <c r="D966" s="1"/>
      <c r="E966" s="1"/>
      <c r="F966" s="1"/>
      <c r="G966" s="1"/>
      <c r="H966" s="1"/>
      <c r="I966" s="1"/>
      <c r="J966" s="1"/>
      <c r="K966" s="1"/>
      <c r="L966" s="1"/>
      <c r="M966" s="1"/>
      <c r="N966" s="1"/>
      <c r="O966" s="1"/>
      <c r="P966" s="1"/>
      <c r="Q966" s="1"/>
      <c r="R966" s="1"/>
      <c r="S966" s="1"/>
      <c r="T966" s="1"/>
    </row>
    <row r="967" spans="1:20" ht="9.75" customHeight="1">
      <c r="A967" s="1"/>
      <c r="B967" s="1"/>
      <c r="C967" s="1"/>
      <c r="D967" s="1"/>
      <c r="E967" s="1"/>
      <c r="F967" s="1"/>
      <c r="G967" s="1"/>
      <c r="H967" s="1"/>
      <c r="I967" s="1"/>
      <c r="J967" s="1"/>
      <c r="K967" s="1"/>
      <c r="L967" s="1"/>
      <c r="M967" s="1"/>
      <c r="N967" s="1"/>
      <c r="O967" s="1"/>
      <c r="P967" s="1"/>
      <c r="Q967" s="1"/>
      <c r="R967" s="1"/>
      <c r="S967" s="1"/>
      <c r="T967" s="1"/>
    </row>
    <row r="968" spans="1:20" ht="9.75" customHeight="1">
      <c r="A968" s="1"/>
      <c r="B968" s="1"/>
      <c r="C968" s="1"/>
      <c r="D968" s="1"/>
      <c r="E968" s="1"/>
      <c r="F968" s="1"/>
      <c r="G968" s="1"/>
      <c r="H968" s="1"/>
      <c r="I968" s="1"/>
      <c r="J968" s="1"/>
      <c r="K968" s="1"/>
      <c r="L968" s="1"/>
      <c r="M968" s="1"/>
      <c r="N968" s="1"/>
      <c r="O968" s="1"/>
      <c r="P968" s="1"/>
      <c r="Q968" s="1"/>
      <c r="R968" s="1"/>
      <c r="S968" s="1"/>
      <c r="T968" s="1"/>
    </row>
    <row r="969" spans="1:20" ht="9.75" customHeight="1">
      <c r="A969" s="1"/>
      <c r="B969" s="1"/>
      <c r="C969" s="1"/>
      <c r="D969" s="1"/>
      <c r="E969" s="1"/>
      <c r="F969" s="1"/>
      <c r="G969" s="1"/>
      <c r="H969" s="1"/>
      <c r="I969" s="1"/>
      <c r="J969" s="1"/>
      <c r="K969" s="1"/>
      <c r="L969" s="1"/>
      <c r="M969" s="1"/>
      <c r="N969" s="1"/>
      <c r="O969" s="1"/>
      <c r="P969" s="1"/>
      <c r="Q969" s="1"/>
      <c r="R969" s="1"/>
      <c r="S969" s="1"/>
      <c r="T969" s="1"/>
    </row>
    <row r="970" spans="1:20" ht="9.75" customHeight="1">
      <c r="A970" s="1"/>
      <c r="B970" s="1"/>
      <c r="C970" s="1"/>
      <c r="D970" s="1"/>
      <c r="E970" s="1"/>
      <c r="F970" s="1"/>
      <c r="G970" s="1"/>
      <c r="H970" s="1"/>
      <c r="I970" s="1"/>
      <c r="J970" s="1"/>
      <c r="K970" s="1"/>
      <c r="L970" s="1"/>
      <c r="M970" s="1"/>
      <c r="N970" s="1"/>
      <c r="O970" s="1"/>
      <c r="P970" s="1"/>
      <c r="Q970" s="1"/>
      <c r="R970" s="1"/>
      <c r="S970" s="1"/>
      <c r="T970" s="1"/>
    </row>
    <row r="971" spans="1:20" ht="9.75" customHeight="1">
      <c r="A971" s="1"/>
      <c r="B971" s="1"/>
      <c r="C971" s="1"/>
      <c r="D971" s="1"/>
      <c r="E971" s="1"/>
      <c r="F971" s="1"/>
      <c r="G971" s="1"/>
      <c r="H971" s="1"/>
      <c r="I971" s="1"/>
      <c r="J971" s="1"/>
      <c r="K971" s="1"/>
      <c r="L971" s="1"/>
      <c r="M971" s="1"/>
      <c r="N971" s="1"/>
      <c r="O971" s="1"/>
      <c r="P971" s="1"/>
      <c r="Q971" s="1"/>
      <c r="R971" s="1"/>
      <c r="S971" s="1"/>
      <c r="T971" s="1"/>
    </row>
    <row r="972" spans="1:20" ht="9.75" customHeight="1">
      <c r="A972" s="1"/>
      <c r="B972" s="1"/>
      <c r="C972" s="1"/>
      <c r="D972" s="1"/>
      <c r="E972" s="1"/>
      <c r="F972" s="1"/>
      <c r="G972" s="1"/>
      <c r="H972" s="1"/>
      <c r="I972" s="1"/>
      <c r="J972" s="1"/>
      <c r="K972" s="1"/>
      <c r="L972" s="1"/>
      <c r="M972" s="1"/>
      <c r="N972" s="1"/>
      <c r="O972" s="1"/>
      <c r="P972" s="1"/>
      <c r="Q972" s="1"/>
      <c r="R972" s="1"/>
      <c r="S972" s="1"/>
      <c r="T972" s="1"/>
    </row>
    <row r="973" spans="1:20" ht="9.75" customHeight="1">
      <c r="A973" s="1"/>
      <c r="B973" s="1"/>
      <c r="C973" s="1"/>
      <c r="D973" s="1"/>
      <c r="E973" s="1"/>
      <c r="F973" s="1"/>
      <c r="G973" s="1"/>
      <c r="H973" s="1"/>
      <c r="I973" s="1"/>
      <c r="J973" s="1"/>
      <c r="K973" s="1"/>
      <c r="L973" s="1"/>
      <c r="M973" s="1"/>
      <c r="N973" s="1"/>
      <c r="O973" s="1"/>
      <c r="P973" s="1"/>
      <c r="Q973" s="1"/>
      <c r="R973" s="1"/>
      <c r="S973" s="1"/>
      <c r="T973" s="1"/>
    </row>
    <row r="974" spans="1:20" ht="9.75" customHeight="1">
      <c r="A974" s="1"/>
      <c r="B974" s="1"/>
      <c r="C974" s="1"/>
      <c r="D974" s="1"/>
      <c r="E974" s="1"/>
      <c r="F974" s="1"/>
      <c r="G974" s="1"/>
      <c r="H974" s="1"/>
      <c r="I974" s="1"/>
      <c r="J974" s="1"/>
      <c r="K974" s="1"/>
      <c r="L974" s="1"/>
      <c r="M974" s="1"/>
      <c r="N974" s="1"/>
      <c r="O974" s="1"/>
      <c r="P974" s="1"/>
      <c r="Q974" s="1"/>
      <c r="R974" s="1"/>
      <c r="S974" s="1"/>
      <c r="T974" s="1"/>
    </row>
    <row r="975" spans="1:20" ht="9.75" customHeight="1">
      <c r="A975" s="1"/>
      <c r="B975" s="1"/>
      <c r="C975" s="1"/>
      <c r="D975" s="1"/>
      <c r="E975" s="1"/>
      <c r="F975" s="1"/>
      <c r="G975" s="1"/>
      <c r="H975" s="1"/>
      <c r="I975" s="1"/>
      <c r="J975" s="1"/>
      <c r="K975" s="1"/>
      <c r="L975" s="1"/>
      <c r="M975" s="1"/>
      <c r="N975" s="1"/>
      <c r="O975" s="1"/>
      <c r="P975" s="1"/>
      <c r="Q975" s="1"/>
      <c r="R975" s="1"/>
      <c r="S975" s="1"/>
      <c r="T975" s="1"/>
    </row>
    <row r="976" spans="1:20" ht="9.75" customHeight="1">
      <c r="A976" s="1"/>
      <c r="B976" s="1"/>
      <c r="C976" s="1"/>
      <c r="D976" s="1"/>
      <c r="E976" s="1"/>
      <c r="F976" s="1"/>
      <c r="G976" s="1"/>
      <c r="H976" s="1"/>
      <c r="I976" s="1"/>
      <c r="J976" s="1"/>
      <c r="K976" s="1"/>
      <c r="L976" s="1"/>
      <c r="M976" s="1"/>
      <c r="N976" s="1"/>
      <c r="O976" s="1"/>
      <c r="P976" s="1"/>
      <c r="Q976" s="1"/>
      <c r="R976" s="1"/>
      <c r="S976" s="1"/>
      <c r="T976" s="1"/>
    </row>
    <row r="977" spans="1:20" ht="9.75" customHeight="1">
      <c r="A977" s="1"/>
      <c r="B977" s="1"/>
      <c r="C977" s="1"/>
      <c r="D977" s="1"/>
      <c r="E977" s="1"/>
      <c r="F977" s="1"/>
      <c r="G977" s="1"/>
      <c r="H977" s="1"/>
      <c r="I977" s="1"/>
      <c r="J977" s="1"/>
      <c r="K977" s="1"/>
      <c r="L977" s="1"/>
      <c r="M977" s="1"/>
      <c r="N977" s="1"/>
      <c r="O977" s="1"/>
      <c r="P977" s="1"/>
      <c r="Q977" s="1"/>
      <c r="R977" s="1"/>
      <c r="S977" s="1"/>
      <c r="T977" s="1"/>
    </row>
    <row r="978" spans="1:20" ht="9.75" customHeight="1">
      <c r="A978" s="1"/>
      <c r="B978" s="1"/>
      <c r="C978" s="1"/>
      <c r="D978" s="1"/>
      <c r="E978" s="1"/>
      <c r="F978" s="1"/>
      <c r="G978" s="1"/>
      <c r="H978" s="1"/>
      <c r="I978" s="1"/>
      <c r="J978" s="1"/>
      <c r="K978" s="1"/>
      <c r="L978" s="1"/>
      <c r="M978" s="1"/>
      <c r="N978" s="1"/>
      <c r="O978" s="1"/>
      <c r="P978" s="1"/>
      <c r="Q978" s="1"/>
      <c r="R978" s="1"/>
      <c r="S978" s="1"/>
      <c r="T978" s="1"/>
    </row>
    <row r="979" spans="1:20" ht="9.75" customHeight="1">
      <c r="A979" s="1"/>
      <c r="B979" s="1"/>
      <c r="C979" s="1"/>
      <c r="D979" s="1"/>
      <c r="E979" s="1"/>
      <c r="F979" s="1"/>
      <c r="G979" s="1"/>
      <c r="H979" s="1"/>
      <c r="I979" s="1"/>
      <c r="J979" s="1"/>
      <c r="K979" s="1"/>
      <c r="L979" s="1"/>
      <c r="M979" s="1"/>
      <c r="N979" s="1"/>
      <c r="O979" s="1"/>
      <c r="P979" s="1"/>
      <c r="Q979" s="1"/>
      <c r="R979" s="1"/>
      <c r="S979" s="1"/>
      <c r="T979" s="1"/>
    </row>
    <row r="980" spans="1:20" ht="9.75" customHeight="1">
      <c r="A980" s="1"/>
      <c r="B980" s="1"/>
      <c r="C980" s="1"/>
      <c r="D980" s="1"/>
      <c r="E980" s="1"/>
      <c r="F980" s="1"/>
      <c r="G980" s="1"/>
      <c r="H980" s="1"/>
      <c r="I980" s="1"/>
      <c r="J980" s="1"/>
      <c r="K980" s="1"/>
      <c r="L980" s="1"/>
      <c r="M980" s="1"/>
      <c r="N980" s="1"/>
      <c r="O980" s="1"/>
      <c r="P980" s="1"/>
      <c r="Q980" s="1"/>
      <c r="R980" s="1"/>
      <c r="S980" s="1"/>
      <c r="T980" s="1"/>
    </row>
    <row r="981" spans="1:20" ht="9.75" customHeight="1">
      <c r="A981" s="1"/>
      <c r="B981" s="1"/>
      <c r="C981" s="1"/>
      <c r="D981" s="1"/>
      <c r="E981" s="1"/>
      <c r="F981" s="1"/>
      <c r="G981" s="1"/>
      <c r="H981" s="1"/>
      <c r="I981" s="1"/>
      <c r="J981" s="1"/>
      <c r="K981" s="1"/>
      <c r="L981" s="1"/>
      <c r="M981" s="1"/>
      <c r="N981" s="1"/>
      <c r="O981" s="1"/>
      <c r="P981" s="1"/>
      <c r="Q981" s="1"/>
      <c r="R981" s="1"/>
      <c r="S981" s="1"/>
      <c r="T981" s="1"/>
    </row>
    <row r="982" spans="1:20" ht="9.75" customHeight="1">
      <c r="A982" s="1"/>
      <c r="B982" s="1"/>
      <c r="C982" s="1"/>
      <c r="D982" s="1"/>
      <c r="E982" s="1"/>
      <c r="F982" s="1"/>
      <c r="G982" s="1"/>
      <c r="H982" s="1"/>
      <c r="I982" s="1"/>
      <c r="J982" s="1"/>
      <c r="K982" s="1"/>
      <c r="L982" s="1"/>
      <c r="M982" s="1"/>
      <c r="N982" s="1"/>
      <c r="O982" s="1"/>
      <c r="P982" s="1"/>
      <c r="Q982" s="1"/>
      <c r="R982" s="1"/>
      <c r="S982" s="1"/>
      <c r="T982" s="1"/>
    </row>
    <row r="983" spans="1:20" ht="9.75" customHeight="1">
      <c r="A983" s="1"/>
      <c r="B983" s="1"/>
      <c r="C983" s="1"/>
      <c r="D983" s="1"/>
      <c r="E983" s="1"/>
      <c r="F983" s="1"/>
      <c r="G983" s="1"/>
      <c r="H983" s="1"/>
      <c r="I983" s="1"/>
      <c r="J983" s="1"/>
      <c r="K983" s="1"/>
      <c r="L983" s="1"/>
      <c r="M983" s="1"/>
      <c r="N983" s="1"/>
      <c r="O983" s="1"/>
      <c r="P983" s="1"/>
      <c r="Q983" s="1"/>
      <c r="R983" s="1"/>
      <c r="S983" s="1"/>
      <c r="T983" s="1"/>
    </row>
    <row r="984" spans="1:20" ht="9.75" customHeight="1">
      <c r="A984" s="1"/>
      <c r="B984" s="1"/>
      <c r="C984" s="1"/>
      <c r="D984" s="1"/>
      <c r="E984" s="1"/>
      <c r="F984" s="1"/>
      <c r="G984" s="1"/>
      <c r="H984" s="1"/>
      <c r="I984" s="1"/>
      <c r="J984" s="1"/>
      <c r="K984" s="1"/>
      <c r="L984" s="1"/>
      <c r="M984" s="1"/>
      <c r="N984" s="1"/>
      <c r="O984" s="1"/>
      <c r="P984" s="1"/>
      <c r="Q984" s="1"/>
      <c r="R984" s="1"/>
      <c r="S984" s="1"/>
      <c r="T984" s="1"/>
    </row>
    <row r="985" spans="1:20" ht="9.75" customHeight="1">
      <c r="A985" s="1"/>
      <c r="B985" s="1"/>
      <c r="C985" s="1"/>
      <c r="D985" s="1"/>
      <c r="E985" s="1"/>
      <c r="F985" s="1"/>
      <c r="G985" s="1"/>
      <c r="H985" s="1"/>
      <c r="I985" s="1"/>
      <c r="J985" s="1"/>
      <c r="K985" s="1"/>
      <c r="L985" s="1"/>
      <c r="M985" s="1"/>
      <c r="N985" s="1"/>
      <c r="O985" s="1"/>
      <c r="P985" s="1"/>
      <c r="Q985" s="1"/>
      <c r="R985" s="1"/>
      <c r="S985" s="1"/>
      <c r="T985" s="1"/>
    </row>
    <row r="986" spans="1:20" ht="9.75" customHeight="1">
      <c r="A986" s="1"/>
      <c r="B986" s="1"/>
      <c r="C986" s="1"/>
      <c r="D986" s="1"/>
      <c r="E986" s="1"/>
      <c r="F986" s="1"/>
      <c r="G986" s="1"/>
      <c r="H986" s="1"/>
      <c r="I986" s="1"/>
      <c r="J986" s="1"/>
      <c r="K986" s="1"/>
      <c r="L986" s="1"/>
      <c r="M986" s="1"/>
      <c r="N986" s="1"/>
      <c r="O986" s="1"/>
      <c r="P986" s="1"/>
      <c r="Q986" s="1"/>
      <c r="R986" s="1"/>
      <c r="S986" s="1"/>
      <c r="T986" s="1"/>
    </row>
    <row r="987" spans="1:20" ht="9.75" customHeight="1">
      <c r="A987" s="1"/>
      <c r="B987" s="1"/>
      <c r="C987" s="1"/>
      <c r="D987" s="1"/>
      <c r="E987" s="1"/>
      <c r="F987" s="1"/>
      <c r="G987" s="1"/>
      <c r="H987" s="1"/>
      <c r="I987" s="1"/>
      <c r="J987" s="1"/>
      <c r="K987" s="1"/>
      <c r="L987" s="1"/>
      <c r="M987" s="1"/>
      <c r="N987" s="1"/>
      <c r="O987" s="1"/>
      <c r="P987" s="1"/>
      <c r="Q987" s="1"/>
      <c r="R987" s="1"/>
      <c r="S987" s="1"/>
      <c r="T987" s="1"/>
    </row>
    <row r="988" spans="1:20" ht="9.75" customHeight="1">
      <c r="A988" s="1"/>
      <c r="B988" s="1"/>
      <c r="C988" s="1"/>
      <c r="D988" s="1"/>
      <c r="E988" s="1"/>
      <c r="F988" s="1"/>
      <c r="G988" s="1"/>
      <c r="H988" s="1"/>
      <c r="I988" s="1"/>
      <c r="J988" s="1"/>
      <c r="K988" s="1"/>
      <c r="L988" s="1"/>
      <c r="M988" s="1"/>
      <c r="N988" s="1"/>
      <c r="O988" s="1"/>
      <c r="P988" s="1"/>
      <c r="Q988" s="1"/>
      <c r="R988" s="1"/>
      <c r="S988" s="1"/>
      <c r="T988" s="1"/>
    </row>
    <row r="989" spans="1:20" ht="9.75" customHeight="1">
      <c r="A989" s="1"/>
      <c r="B989" s="1"/>
      <c r="C989" s="1"/>
      <c r="D989" s="1"/>
      <c r="E989" s="1"/>
      <c r="F989" s="1"/>
      <c r="G989" s="1"/>
      <c r="H989" s="1"/>
      <c r="I989" s="1"/>
      <c r="J989" s="1"/>
      <c r="K989" s="1"/>
      <c r="L989" s="1"/>
      <c r="M989" s="1"/>
      <c r="N989" s="1"/>
      <c r="O989" s="1"/>
      <c r="P989" s="1"/>
      <c r="Q989" s="1"/>
      <c r="R989" s="1"/>
      <c r="S989" s="1"/>
      <c r="T989" s="1"/>
    </row>
    <row r="990" spans="1:20" ht="9.75" customHeight="1">
      <c r="A990" s="1"/>
      <c r="B990" s="1"/>
      <c r="C990" s="1"/>
      <c r="D990" s="1"/>
      <c r="E990" s="1"/>
      <c r="F990" s="1"/>
      <c r="G990" s="1"/>
      <c r="H990" s="1"/>
      <c r="I990" s="1"/>
      <c r="J990" s="1"/>
      <c r="K990" s="1"/>
      <c r="L990" s="1"/>
      <c r="M990" s="1"/>
      <c r="N990" s="1"/>
      <c r="O990" s="1"/>
      <c r="P990" s="1"/>
      <c r="Q990" s="1"/>
      <c r="R990" s="1"/>
      <c r="S990" s="1"/>
      <c r="T990" s="1"/>
    </row>
    <row r="991" spans="1:20" ht="9.75" customHeight="1">
      <c r="A991" s="1"/>
      <c r="B991" s="1"/>
      <c r="C991" s="1"/>
      <c r="D991" s="1"/>
      <c r="E991" s="1"/>
      <c r="F991" s="1"/>
      <c r="G991" s="1"/>
      <c r="H991" s="1"/>
      <c r="I991" s="1"/>
      <c r="J991" s="1"/>
      <c r="K991" s="1"/>
      <c r="L991" s="1"/>
      <c r="M991" s="1"/>
      <c r="N991" s="1"/>
      <c r="O991" s="1"/>
      <c r="P991" s="1"/>
      <c r="Q991" s="1"/>
      <c r="R991" s="1"/>
      <c r="S991" s="1"/>
      <c r="T991" s="1"/>
    </row>
    <row r="992" spans="1:20" ht="9.75" customHeight="1">
      <c r="A992" s="1"/>
      <c r="B992" s="1"/>
      <c r="C992" s="1"/>
      <c r="D992" s="1"/>
      <c r="E992" s="1"/>
      <c r="F992" s="1"/>
      <c r="G992" s="1"/>
      <c r="H992" s="1"/>
      <c r="I992" s="1"/>
      <c r="J992" s="1"/>
      <c r="K992" s="1"/>
      <c r="L992" s="1"/>
      <c r="M992" s="1"/>
      <c r="N992" s="1"/>
      <c r="O992" s="1"/>
      <c r="P992" s="1"/>
      <c r="Q992" s="1"/>
      <c r="R992" s="1"/>
      <c r="S992" s="1"/>
      <c r="T992" s="1"/>
    </row>
    <row r="993" spans="1:20" ht="9.75" customHeight="1">
      <c r="A993" s="1"/>
      <c r="B993" s="1"/>
      <c r="C993" s="1"/>
      <c r="D993" s="1"/>
      <c r="E993" s="1"/>
      <c r="F993" s="1"/>
      <c r="G993" s="1"/>
      <c r="H993" s="1"/>
      <c r="I993" s="1"/>
      <c r="J993" s="1"/>
      <c r="K993" s="1"/>
      <c r="L993" s="1"/>
      <c r="M993" s="1"/>
      <c r="N993" s="1"/>
      <c r="O993" s="1"/>
      <c r="P993" s="1"/>
      <c r="Q993" s="1"/>
      <c r="R993" s="1"/>
      <c r="S993" s="1"/>
      <c r="T993" s="1"/>
    </row>
    <row r="994" spans="1:20" ht="9.75" customHeight="1">
      <c r="A994" s="1"/>
      <c r="B994" s="1"/>
      <c r="C994" s="1"/>
      <c r="D994" s="1"/>
      <c r="E994" s="1"/>
      <c r="F994" s="1"/>
      <c r="G994" s="1"/>
      <c r="H994" s="1"/>
      <c r="I994" s="1"/>
      <c r="J994" s="1"/>
      <c r="K994" s="1"/>
      <c r="L994" s="1"/>
      <c r="M994" s="1"/>
      <c r="N994" s="1"/>
      <c r="O994" s="1"/>
      <c r="P994" s="1"/>
      <c r="Q994" s="1"/>
      <c r="R994" s="1"/>
      <c r="S994" s="1"/>
      <c r="T994" s="1"/>
    </row>
    <row r="995" spans="1:20" ht="9.75" customHeight="1">
      <c r="A995" s="1"/>
      <c r="B995" s="1"/>
      <c r="C995" s="1"/>
      <c r="D995" s="1"/>
      <c r="E995" s="1"/>
      <c r="F995" s="1"/>
      <c r="G995" s="1"/>
      <c r="H995" s="1"/>
      <c r="I995" s="1"/>
      <c r="J995" s="1"/>
      <c r="K995" s="1"/>
      <c r="L995" s="1"/>
      <c r="M995" s="1"/>
      <c r="N995" s="1"/>
      <c r="O995" s="1"/>
      <c r="P995" s="1"/>
      <c r="Q995" s="1"/>
      <c r="R995" s="1"/>
      <c r="S995" s="1"/>
      <c r="T995" s="1"/>
    </row>
    <row r="996" spans="1:20" ht="9.75" customHeight="1">
      <c r="A996" s="1"/>
      <c r="B996" s="1"/>
      <c r="C996" s="1"/>
      <c r="D996" s="1"/>
      <c r="E996" s="1"/>
      <c r="F996" s="1"/>
      <c r="G996" s="1"/>
      <c r="H996" s="1"/>
      <c r="I996" s="1"/>
      <c r="J996" s="1"/>
      <c r="K996" s="1"/>
      <c r="L996" s="1"/>
      <c r="M996" s="1"/>
      <c r="N996" s="1"/>
      <c r="O996" s="1"/>
      <c r="P996" s="1"/>
      <c r="Q996" s="1"/>
      <c r="R996" s="1"/>
      <c r="S996" s="1"/>
      <c r="T996" s="1"/>
    </row>
    <row r="997" spans="1:20" ht="9.75" customHeight="1">
      <c r="A997" s="1"/>
      <c r="B997" s="1"/>
      <c r="C997" s="1"/>
      <c r="D997" s="1"/>
      <c r="E997" s="1"/>
      <c r="F997" s="1"/>
      <c r="G997" s="1"/>
      <c r="H997" s="1"/>
      <c r="I997" s="1"/>
      <c r="J997" s="1"/>
      <c r="K997" s="1"/>
      <c r="L997" s="1"/>
      <c r="M997" s="1"/>
      <c r="N997" s="1"/>
      <c r="O997" s="1"/>
      <c r="P997" s="1"/>
      <c r="Q997" s="1"/>
      <c r="R997" s="1"/>
      <c r="S997" s="1"/>
      <c r="T997" s="1"/>
    </row>
    <row r="998" spans="1:20" ht="9.75" customHeight="1">
      <c r="A998" s="1"/>
      <c r="B998" s="1"/>
      <c r="C998" s="1"/>
      <c r="D998" s="1"/>
      <c r="E998" s="1"/>
      <c r="F998" s="1"/>
      <c r="G998" s="1"/>
      <c r="H998" s="1"/>
      <c r="I998" s="1"/>
      <c r="J998" s="1"/>
      <c r="K998" s="1"/>
      <c r="L998" s="1"/>
      <c r="M998" s="1"/>
      <c r="N998" s="1"/>
      <c r="O998" s="1"/>
      <c r="P998" s="1"/>
      <c r="Q998" s="1"/>
      <c r="R998" s="1"/>
      <c r="S998" s="1"/>
      <c r="T998" s="1"/>
    </row>
    <row r="999" spans="1:20" ht="9.75" customHeight="1">
      <c r="A999" s="1"/>
      <c r="B999" s="1"/>
      <c r="C999" s="1"/>
      <c r="D999" s="1"/>
      <c r="E999" s="1"/>
      <c r="F999" s="1"/>
      <c r="G999" s="1"/>
      <c r="H999" s="1"/>
      <c r="I999" s="1"/>
      <c r="J999" s="1"/>
      <c r="K999" s="1"/>
      <c r="L999" s="1"/>
      <c r="M999" s="1"/>
      <c r="N999" s="1"/>
      <c r="O999" s="1"/>
      <c r="P999" s="1"/>
      <c r="Q999" s="1"/>
      <c r="R999" s="1"/>
      <c r="S999" s="1"/>
      <c r="T999" s="1"/>
    </row>
    <row r="1000" spans="1:20" ht="9.75" customHeight="1">
      <c r="A1000" s="1"/>
      <c r="B1000" s="1"/>
      <c r="C1000" s="1"/>
      <c r="D1000" s="1"/>
      <c r="E1000" s="1"/>
      <c r="F1000" s="1"/>
      <c r="G1000" s="1"/>
      <c r="H1000" s="1"/>
      <c r="I1000" s="1"/>
      <c r="J1000" s="1"/>
      <c r="K1000" s="1"/>
      <c r="L1000" s="1"/>
      <c r="M1000" s="1"/>
      <c r="N1000" s="1"/>
      <c r="O1000" s="1"/>
      <c r="P1000" s="1"/>
      <c r="Q1000" s="1"/>
      <c r="R1000" s="1"/>
      <c r="S1000" s="1"/>
      <c r="T1000" s="1"/>
    </row>
    <row r="1001" spans="1:20" ht="9.75" customHeight="1">
      <c r="A1001" s="1"/>
      <c r="B1001" s="1"/>
      <c r="C1001" s="1"/>
      <c r="D1001" s="1"/>
      <c r="E1001" s="1"/>
      <c r="F1001" s="1"/>
      <c r="G1001" s="1"/>
      <c r="H1001" s="1"/>
      <c r="I1001" s="1"/>
      <c r="J1001" s="1"/>
      <c r="K1001" s="1"/>
      <c r="L1001" s="1"/>
      <c r="M1001" s="1"/>
      <c r="N1001" s="1"/>
      <c r="O1001" s="1"/>
      <c r="P1001" s="1"/>
      <c r="Q1001" s="1"/>
      <c r="R1001" s="1"/>
      <c r="S1001" s="1"/>
      <c r="T1001" s="1"/>
    </row>
    <row r="1002" spans="1:20" ht="9.75" customHeight="1">
      <c r="A1002" s="1"/>
      <c r="B1002" s="1"/>
      <c r="C1002" s="1"/>
      <c r="D1002" s="1"/>
      <c r="E1002" s="1"/>
      <c r="F1002" s="1"/>
      <c r="G1002" s="1"/>
      <c r="H1002" s="1"/>
      <c r="I1002" s="1"/>
      <c r="J1002" s="1"/>
      <c r="K1002" s="1"/>
      <c r="L1002" s="1"/>
      <c r="M1002" s="1"/>
      <c r="N1002" s="1"/>
      <c r="O1002" s="1"/>
      <c r="P1002" s="1"/>
      <c r="Q1002" s="1"/>
      <c r="R1002" s="1"/>
      <c r="S1002" s="1"/>
      <c r="T1002" s="1"/>
    </row>
    <row r="1003" spans="1:20" ht="9.75" customHeight="1">
      <c r="A1003" s="1"/>
      <c r="B1003" s="1"/>
      <c r="C1003" s="1"/>
      <c r="D1003" s="1"/>
      <c r="E1003" s="1"/>
      <c r="F1003" s="1"/>
      <c r="G1003" s="1"/>
      <c r="H1003" s="1"/>
      <c r="I1003" s="1"/>
      <c r="J1003" s="1"/>
      <c r="K1003" s="1"/>
      <c r="L1003" s="1"/>
      <c r="M1003" s="1"/>
      <c r="N1003" s="1"/>
      <c r="O1003" s="1"/>
      <c r="P1003" s="1"/>
      <c r="Q1003" s="1"/>
      <c r="R1003" s="1"/>
      <c r="S1003" s="1"/>
      <c r="T1003" s="1"/>
    </row>
    <row r="1004" spans="1:20" ht="9.75" customHeight="1">
      <c r="A1004" s="1"/>
      <c r="B1004" s="1"/>
      <c r="C1004" s="1"/>
      <c r="D1004" s="1"/>
      <c r="E1004" s="1"/>
      <c r="F1004" s="1"/>
      <c r="G1004" s="1"/>
      <c r="H1004" s="1"/>
      <c r="I1004" s="1"/>
      <c r="J1004" s="1"/>
      <c r="K1004" s="1"/>
      <c r="L1004" s="1"/>
      <c r="M1004" s="1"/>
      <c r="N1004" s="1"/>
      <c r="O1004" s="1"/>
      <c r="P1004" s="1"/>
      <c r="Q1004" s="1"/>
      <c r="R1004" s="1"/>
      <c r="S1004" s="1"/>
      <c r="T1004" s="1"/>
    </row>
    <row r="1005" spans="1:20" ht="9.75" customHeight="1">
      <c r="A1005" s="1"/>
      <c r="B1005" s="1"/>
      <c r="C1005" s="1"/>
      <c r="D1005" s="1"/>
      <c r="E1005" s="1"/>
      <c r="F1005" s="1"/>
      <c r="G1005" s="1"/>
      <c r="H1005" s="1"/>
      <c r="I1005" s="1"/>
      <c r="J1005" s="1"/>
      <c r="K1005" s="1"/>
      <c r="L1005" s="1"/>
      <c r="M1005" s="1"/>
      <c r="N1005" s="1"/>
      <c r="O1005" s="1"/>
      <c r="P1005" s="1"/>
      <c r="Q1005" s="1"/>
      <c r="R1005" s="1"/>
      <c r="S1005" s="1"/>
      <c r="T1005" s="1"/>
    </row>
    <row r="1006" spans="1:20" ht="9.75" customHeight="1">
      <c r="A1006" s="1"/>
      <c r="B1006" s="1"/>
      <c r="C1006" s="1"/>
      <c r="D1006" s="1"/>
      <c r="E1006" s="1"/>
      <c r="F1006" s="1"/>
      <c r="G1006" s="1"/>
      <c r="H1006" s="1"/>
      <c r="I1006" s="1"/>
      <c r="J1006" s="1"/>
      <c r="K1006" s="1"/>
      <c r="L1006" s="1"/>
      <c r="M1006" s="1"/>
      <c r="N1006" s="1"/>
      <c r="O1006" s="1"/>
      <c r="P1006" s="1"/>
      <c r="Q1006" s="1"/>
      <c r="R1006" s="1"/>
      <c r="S1006" s="1"/>
      <c r="T1006" s="1"/>
    </row>
    <row r="1007" spans="1:20" ht="9.75" customHeight="1">
      <c r="A1007" s="1"/>
      <c r="B1007" s="1"/>
      <c r="C1007" s="1"/>
      <c r="D1007" s="1"/>
      <c r="E1007" s="1"/>
      <c r="F1007" s="1"/>
      <c r="G1007" s="1"/>
      <c r="H1007" s="1"/>
      <c r="I1007" s="1"/>
      <c r="J1007" s="1"/>
      <c r="K1007" s="1"/>
      <c r="L1007" s="1"/>
      <c r="M1007" s="1"/>
      <c r="N1007" s="1"/>
      <c r="O1007" s="1"/>
      <c r="P1007" s="1"/>
      <c r="Q1007" s="1"/>
      <c r="R1007" s="1"/>
      <c r="S1007" s="1"/>
      <c r="T1007" s="1"/>
    </row>
    <row r="1008" spans="1:20" ht="9.75" customHeight="1">
      <c r="A1008" s="1"/>
      <c r="B1008" s="1"/>
      <c r="C1008" s="1"/>
      <c r="D1008" s="1"/>
      <c r="E1008" s="1"/>
      <c r="F1008" s="1"/>
      <c r="G1008" s="1"/>
      <c r="H1008" s="1"/>
      <c r="I1008" s="1"/>
      <c r="J1008" s="1"/>
      <c r="K1008" s="1"/>
      <c r="L1008" s="1"/>
      <c r="M1008" s="1"/>
      <c r="N1008" s="1"/>
      <c r="O1008" s="1"/>
      <c r="P1008" s="1"/>
      <c r="Q1008" s="1"/>
      <c r="R1008" s="1"/>
      <c r="S1008" s="1"/>
      <c r="T1008" s="1"/>
    </row>
    <row r="1009" spans="1:20" ht="9.75" customHeight="1">
      <c r="A1009" s="1"/>
      <c r="B1009" s="1"/>
      <c r="C1009" s="1"/>
      <c r="D1009" s="1"/>
      <c r="E1009" s="1"/>
      <c r="F1009" s="1"/>
      <c r="G1009" s="1"/>
      <c r="H1009" s="1"/>
      <c r="I1009" s="1"/>
      <c r="J1009" s="1"/>
      <c r="K1009" s="1"/>
      <c r="L1009" s="1"/>
      <c r="M1009" s="1"/>
      <c r="N1009" s="1"/>
      <c r="O1009" s="1"/>
      <c r="P1009" s="1"/>
      <c r="Q1009" s="1"/>
      <c r="R1009" s="1"/>
      <c r="S1009" s="1"/>
      <c r="T1009" s="1"/>
    </row>
    <row r="1010" spans="1:20" ht="9.75" customHeight="1">
      <c r="A1010" s="1"/>
      <c r="B1010" s="1"/>
      <c r="C1010" s="1"/>
      <c r="D1010" s="1"/>
      <c r="E1010" s="1"/>
      <c r="F1010" s="1"/>
      <c r="G1010" s="1"/>
      <c r="H1010" s="1"/>
      <c r="I1010" s="1"/>
      <c r="J1010" s="1"/>
      <c r="K1010" s="1"/>
      <c r="L1010" s="1"/>
      <c r="M1010" s="1"/>
      <c r="N1010" s="1"/>
      <c r="O1010" s="1"/>
      <c r="P1010" s="1"/>
      <c r="Q1010" s="1"/>
      <c r="R1010" s="1"/>
      <c r="S1010" s="1"/>
      <c r="T1010" s="1"/>
    </row>
    <row r="1011" spans="1:20" ht="9.75" customHeight="1">
      <c r="A1011" s="1"/>
      <c r="B1011" s="1"/>
      <c r="C1011" s="1"/>
      <c r="D1011" s="1"/>
      <c r="E1011" s="1"/>
      <c r="F1011" s="1"/>
      <c r="G1011" s="1"/>
      <c r="H1011" s="1"/>
      <c r="I1011" s="1"/>
      <c r="J1011" s="1"/>
      <c r="K1011" s="1"/>
      <c r="L1011" s="1"/>
      <c r="M1011" s="1"/>
      <c r="N1011" s="1"/>
      <c r="O1011" s="1"/>
      <c r="P1011" s="1"/>
      <c r="Q1011" s="1"/>
      <c r="R1011" s="1"/>
      <c r="S1011" s="1"/>
      <c r="T1011" s="1"/>
    </row>
    <row r="1012" spans="1:20" ht="9.75" customHeight="1">
      <c r="A1012" s="1"/>
      <c r="B1012" s="1"/>
      <c r="C1012" s="1"/>
      <c r="D1012" s="1"/>
      <c r="E1012" s="1"/>
      <c r="F1012" s="1"/>
      <c r="G1012" s="1"/>
      <c r="H1012" s="1"/>
      <c r="I1012" s="1"/>
      <c r="J1012" s="1"/>
      <c r="K1012" s="1"/>
      <c r="L1012" s="1"/>
      <c r="M1012" s="1"/>
      <c r="N1012" s="1"/>
      <c r="O1012" s="1"/>
      <c r="P1012" s="1"/>
      <c r="Q1012" s="1"/>
      <c r="R1012" s="1"/>
      <c r="S1012" s="1"/>
      <c r="T1012" s="1"/>
    </row>
    <row r="1013" spans="1:20" ht="9.75" customHeight="1">
      <c r="A1013" s="1"/>
      <c r="B1013" s="1"/>
      <c r="C1013" s="1"/>
      <c r="D1013" s="1"/>
      <c r="E1013" s="1"/>
      <c r="F1013" s="1"/>
      <c r="G1013" s="1"/>
      <c r="H1013" s="1"/>
      <c r="I1013" s="1"/>
      <c r="J1013" s="1"/>
      <c r="K1013" s="1"/>
      <c r="L1013" s="1"/>
      <c r="M1013" s="1"/>
      <c r="N1013" s="1"/>
      <c r="O1013" s="1"/>
      <c r="P1013" s="1"/>
      <c r="Q1013" s="1"/>
      <c r="R1013" s="1"/>
      <c r="S1013" s="1"/>
      <c r="T1013" s="1"/>
    </row>
    <row r="1014" spans="1:20" ht="9.75" customHeight="1">
      <c r="A1014" s="1"/>
      <c r="B1014" s="1"/>
      <c r="C1014" s="1"/>
      <c r="D1014" s="1"/>
      <c r="E1014" s="1"/>
      <c r="F1014" s="1"/>
      <c r="G1014" s="1"/>
      <c r="H1014" s="1"/>
      <c r="I1014" s="1"/>
      <c r="J1014" s="1"/>
      <c r="K1014" s="1"/>
      <c r="L1014" s="1"/>
      <c r="M1014" s="1"/>
      <c r="N1014" s="1"/>
      <c r="O1014" s="1"/>
      <c r="P1014" s="1"/>
      <c r="Q1014" s="1"/>
      <c r="R1014" s="1"/>
      <c r="S1014" s="1"/>
      <c r="T1014" s="1"/>
    </row>
    <row r="1015" spans="1:20" ht="9.75" customHeight="1">
      <c r="A1015" s="1"/>
      <c r="B1015" s="1"/>
      <c r="C1015" s="1"/>
      <c r="D1015" s="1"/>
      <c r="E1015" s="1"/>
      <c r="F1015" s="1"/>
      <c r="G1015" s="1"/>
      <c r="H1015" s="1"/>
      <c r="I1015" s="1"/>
      <c r="J1015" s="1"/>
      <c r="K1015" s="1"/>
      <c r="L1015" s="1"/>
      <c r="M1015" s="1"/>
      <c r="N1015" s="1"/>
      <c r="O1015" s="1"/>
      <c r="P1015" s="1"/>
      <c r="Q1015" s="1"/>
      <c r="R1015" s="1"/>
      <c r="S1015" s="1"/>
      <c r="T1015" s="1"/>
    </row>
    <row r="1016" spans="1:20" ht="9.75" customHeight="1">
      <c r="A1016" s="1"/>
      <c r="B1016" s="1"/>
      <c r="C1016" s="1"/>
      <c r="D1016" s="1"/>
      <c r="E1016" s="1"/>
      <c r="F1016" s="1"/>
      <c r="G1016" s="1"/>
      <c r="H1016" s="1"/>
      <c r="I1016" s="1"/>
      <c r="J1016" s="1"/>
      <c r="K1016" s="1"/>
      <c r="L1016" s="1"/>
      <c r="M1016" s="1"/>
      <c r="N1016" s="1"/>
      <c r="O1016" s="1"/>
      <c r="P1016" s="1"/>
      <c r="Q1016" s="1"/>
      <c r="R1016" s="1"/>
      <c r="S1016" s="1"/>
      <c r="T1016" s="1"/>
    </row>
    <row r="1017" spans="1:20" ht="9.75" customHeight="1">
      <c r="A1017" s="1"/>
      <c r="B1017" s="1"/>
      <c r="C1017" s="1"/>
      <c r="D1017" s="1"/>
      <c r="E1017" s="1"/>
      <c r="F1017" s="1"/>
      <c r="G1017" s="1"/>
      <c r="H1017" s="1"/>
      <c r="I1017" s="1"/>
      <c r="J1017" s="1"/>
      <c r="K1017" s="1"/>
      <c r="L1017" s="1"/>
      <c r="M1017" s="1"/>
      <c r="N1017" s="1"/>
      <c r="O1017" s="1"/>
      <c r="P1017" s="1"/>
      <c r="Q1017" s="1"/>
      <c r="R1017" s="1"/>
      <c r="S1017" s="1"/>
      <c r="T1017" s="1"/>
    </row>
    <row r="1018" spans="1:20" ht="9.75" customHeight="1">
      <c r="A1018" s="1"/>
      <c r="B1018" s="1"/>
      <c r="C1018" s="1"/>
      <c r="D1018" s="1"/>
      <c r="E1018" s="1"/>
      <c r="F1018" s="1"/>
      <c r="G1018" s="1"/>
      <c r="H1018" s="1"/>
      <c r="I1018" s="1"/>
      <c r="J1018" s="1"/>
      <c r="K1018" s="1"/>
      <c r="L1018" s="1"/>
      <c r="M1018" s="1"/>
      <c r="N1018" s="1"/>
      <c r="O1018" s="1"/>
      <c r="P1018" s="1"/>
      <c r="Q1018" s="1"/>
      <c r="R1018" s="1"/>
      <c r="S1018" s="1"/>
      <c r="T1018" s="1"/>
    </row>
    <row r="1019" spans="1:20" ht="9.75" customHeight="1">
      <c r="A1019" s="1"/>
      <c r="B1019" s="1"/>
      <c r="C1019" s="1"/>
      <c r="D1019" s="1"/>
      <c r="E1019" s="1"/>
      <c r="F1019" s="1"/>
      <c r="G1019" s="1"/>
      <c r="H1019" s="1"/>
      <c r="I1019" s="1"/>
      <c r="J1019" s="1"/>
      <c r="K1019" s="1"/>
      <c r="L1019" s="1"/>
      <c r="M1019" s="1"/>
      <c r="N1019" s="1"/>
      <c r="O1019" s="1"/>
      <c r="P1019" s="1"/>
      <c r="Q1019" s="1"/>
      <c r="R1019" s="1"/>
      <c r="S1019" s="1"/>
      <c r="T1019" s="1"/>
    </row>
    <row r="1020" spans="1:20" ht="9.75" customHeight="1">
      <c r="A1020" s="1"/>
      <c r="B1020" s="1"/>
      <c r="C1020" s="1"/>
      <c r="D1020" s="1"/>
      <c r="E1020" s="1"/>
      <c r="F1020" s="1"/>
      <c r="G1020" s="1"/>
      <c r="H1020" s="1"/>
      <c r="I1020" s="1"/>
      <c r="J1020" s="1"/>
      <c r="K1020" s="1"/>
      <c r="L1020" s="1"/>
      <c r="M1020" s="1"/>
      <c r="N1020" s="1"/>
      <c r="O1020" s="1"/>
      <c r="P1020" s="1"/>
      <c r="Q1020" s="1"/>
      <c r="R1020" s="1"/>
      <c r="S1020" s="1"/>
      <c r="T1020" s="1"/>
    </row>
    <row r="1021" spans="1:20" ht="9.75" customHeight="1">
      <c r="A1021" s="1"/>
      <c r="B1021" s="1"/>
      <c r="C1021" s="1"/>
      <c r="D1021" s="1"/>
      <c r="E1021" s="1"/>
      <c r="F1021" s="1"/>
      <c r="G1021" s="1"/>
      <c r="H1021" s="1"/>
      <c r="I1021" s="1"/>
      <c r="J1021" s="1"/>
      <c r="K1021" s="1"/>
      <c r="L1021" s="1"/>
      <c r="M1021" s="1"/>
      <c r="N1021" s="1"/>
      <c r="O1021" s="1"/>
      <c r="P1021" s="1"/>
      <c r="Q1021" s="1"/>
      <c r="R1021" s="1"/>
      <c r="S1021" s="1"/>
      <c r="T1021" s="1"/>
    </row>
    <row r="1022" spans="1:20" ht="9.75" customHeight="1">
      <c r="A1022" s="1"/>
      <c r="B1022" s="1"/>
      <c r="C1022" s="1"/>
      <c r="D1022" s="1"/>
      <c r="E1022" s="1"/>
      <c r="F1022" s="1"/>
      <c r="G1022" s="1"/>
      <c r="H1022" s="1"/>
      <c r="I1022" s="1"/>
      <c r="J1022" s="1"/>
      <c r="K1022" s="1"/>
      <c r="L1022" s="1"/>
      <c r="M1022" s="1"/>
      <c r="N1022" s="1"/>
      <c r="O1022" s="1"/>
      <c r="P1022" s="1"/>
      <c r="Q1022" s="1"/>
      <c r="R1022" s="1"/>
      <c r="S1022" s="1"/>
      <c r="T1022" s="1"/>
    </row>
    <row r="1023" spans="1:20" ht="9.75" customHeight="1">
      <c r="A1023" s="1"/>
      <c r="B1023" s="1"/>
      <c r="C1023" s="1"/>
      <c r="D1023" s="1"/>
      <c r="E1023" s="1"/>
      <c r="F1023" s="1"/>
      <c r="G1023" s="1"/>
      <c r="H1023" s="1"/>
      <c r="I1023" s="1"/>
      <c r="J1023" s="1"/>
      <c r="K1023" s="1"/>
      <c r="L1023" s="1"/>
      <c r="M1023" s="1"/>
      <c r="N1023" s="1"/>
      <c r="O1023" s="1"/>
      <c r="P1023" s="1"/>
      <c r="Q1023" s="1"/>
      <c r="R1023" s="1"/>
      <c r="S1023" s="1"/>
      <c r="T1023" s="1"/>
    </row>
    <row r="1024" spans="1:20" ht="9.75" customHeight="1">
      <c r="A1024" s="1"/>
      <c r="B1024" s="1"/>
      <c r="C1024" s="1"/>
      <c r="D1024" s="1"/>
      <c r="E1024" s="1"/>
      <c r="F1024" s="1"/>
      <c r="G1024" s="1"/>
      <c r="H1024" s="1"/>
      <c r="I1024" s="1"/>
      <c r="J1024" s="1"/>
      <c r="K1024" s="1"/>
      <c r="L1024" s="1"/>
      <c r="M1024" s="1"/>
      <c r="N1024" s="1"/>
      <c r="O1024" s="1"/>
      <c r="P1024" s="1"/>
      <c r="Q1024" s="1"/>
      <c r="R1024" s="1"/>
      <c r="S1024" s="1"/>
      <c r="T1024" s="1"/>
    </row>
    <row r="1025" spans="1:20" ht="9.75" customHeight="1">
      <c r="A1025" s="1"/>
      <c r="B1025" s="1"/>
      <c r="C1025" s="1"/>
      <c r="D1025" s="1"/>
      <c r="E1025" s="1"/>
      <c r="F1025" s="1"/>
      <c r="G1025" s="1"/>
      <c r="H1025" s="1"/>
      <c r="I1025" s="1"/>
      <c r="J1025" s="1"/>
      <c r="K1025" s="1"/>
      <c r="L1025" s="1"/>
      <c r="M1025" s="1"/>
      <c r="N1025" s="1"/>
      <c r="O1025" s="1"/>
      <c r="P1025" s="1"/>
      <c r="Q1025" s="1"/>
      <c r="R1025" s="1"/>
      <c r="S1025" s="1"/>
      <c r="T1025" s="1"/>
    </row>
    <row r="1026" spans="1:20" ht="9.75" customHeight="1">
      <c r="A1026" s="1"/>
      <c r="B1026" s="1"/>
      <c r="C1026" s="1"/>
      <c r="D1026" s="1"/>
      <c r="E1026" s="1"/>
      <c r="F1026" s="1"/>
      <c r="G1026" s="1"/>
      <c r="H1026" s="1"/>
      <c r="I1026" s="1"/>
      <c r="J1026" s="1"/>
      <c r="K1026" s="1"/>
      <c r="L1026" s="1"/>
      <c r="M1026" s="1"/>
      <c r="N1026" s="1"/>
      <c r="O1026" s="1"/>
      <c r="P1026" s="1"/>
      <c r="Q1026" s="1"/>
      <c r="R1026" s="1"/>
      <c r="S1026" s="1"/>
      <c r="T1026" s="1"/>
    </row>
    <row r="1027" spans="1:20" ht="9.75" customHeight="1">
      <c r="A1027" s="1"/>
      <c r="B1027" s="1"/>
      <c r="C1027" s="1"/>
      <c r="D1027" s="1"/>
      <c r="E1027" s="1"/>
      <c r="F1027" s="1"/>
      <c r="G1027" s="1"/>
      <c r="H1027" s="1"/>
      <c r="I1027" s="1"/>
      <c r="J1027" s="1"/>
      <c r="K1027" s="1"/>
      <c r="L1027" s="1"/>
      <c r="M1027" s="1"/>
      <c r="N1027" s="1"/>
      <c r="O1027" s="1"/>
      <c r="P1027" s="1"/>
      <c r="Q1027" s="1"/>
      <c r="R1027" s="1"/>
      <c r="S1027" s="1"/>
      <c r="T1027" s="1"/>
    </row>
    <row r="1028" spans="1:20" ht="9.75" customHeight="1">
      <c r="A1028" s="1"/>
      <c r="B1028" s="1"/>
      <c r="C1028" s="1"/>
      <c r="D1028" s="1"/>
      <c r="E1028" s="1"/>
      <c r="F1028" s="1"/>
      <c r="G1028" s="1"/>
      <c r="H1028" s="1"/>
      <c r="I1028" s="1"/>
      <c r="J1028" s="1"/>
      <c r="K1028" s="1"/>
      <c r="L1028" s="1"/>
      <c r="M1028" s="1"/>
      <c r="N1028" s="1"/>
      <c r="O1028" s="1"/>
      <c r="P1028" s="1"/>
      <c r="Q1028" s="1"/>
      <c r="R1028" s="1"/>
      <c r="S1028" s="1"/>
      <c r="T1028" s="1"/>
    </row>
    <row r="1029" spans="1:20" ht="9.75" customHeight="1">
      <c r="A1029" s="1"/>
      <c r="B1029" s="1"/>
      <c r="C1029" s="1"/>
      <c r="D1029" s="1"/>
      <c r="E1029" s="1"/>
      <c r="F1029" s="1"/>
      <c r="G1029" s="1"/>
      <c r="H1029" s="1"/>
      <c r="I1029" s="1"/>
      <c r="J1029" s="1"/>
      <c r="K1029" s="1"/>
      <c r="L1029" s="1"/>
      <c r="M1029" s="1"/>
      <c r="N1029" s="1"/>
      <c r="O1029" s="1"/>
      <c r="P1029" s="1"/>
      <c r="Q1029" s="1"/>
      <c r="R1029" s="1"/>
      <c r="S1029" s="1"/>
      <c r="T1029" s="1"/>
    </row>
    <row r="1030" spans="1:20" ht="9.75" customHeight="1">
      <c r="A1030" s="1"/>
      <c r="B1030" s="1"/>
      <c r="C1030" s="1"/>
      <c r="D1030" s="1"/>
      <c r="E1030" s="1"/>
      <c r="F1030" s="1"/>
      <c r="G1030" s="1"/>
      <c r="H1030" s="1"/>
      <c r="I1030" s="1"/>
      <c r="J1030" s="1"/>
      <c r="K1030" s="1"/>
      <c r="L1030" s="1"/>
      <c r="M1030" s="1"/>
      <c r="N1030" s="1"/>
      <c r="O1030" s="1"/>
      <c r="P1030" s="1"/>
      <c r="Q1030" s="1"/>
      <c r="R1030" s="1"/>
      <c r="S1030" s="1"/>
      <c r="T1030" s="1"/>
    </row>
    <row r="1031" spans="1:20" ht="9.75" customHeight="1">
      <c r="A1031" s="1"/>
      <c r="B1031" s="1"/>
      <c r="C1031" s="1"/>
      <c r="D1031" s="1"/>
      <c r="E1031" s="1"/>
      <c r="F1031" s="1"/>
      <c r="G1031" s="1"/>
      <c r="H1031" s="1"/>
      <c r="I1031" s="1"/>
      <c r="J1031" s="1"/>
      <c r="K1031" s="1"/>
      <c r="L1031" s="1"/>
      <c r="M1031" s="1"/>
      <c r="N1031" s="1"/>
      <c r="O1031" s="1"/>
      <c r="P1031" s="1"/>
      <c r="Q1031" s="1"/>
      <c r="R1031" s="1"/>
      <c r="S1031" s="1"/>
      <c r="T1031" s="1"/>
    </row>
    <row r="1032" spans="1:20" ht="9.75" customHeight="1">
      <c r="A1032" s="1"/>
      <c r="B1032" s="1"/>
      <c r="C1032" s="1"/>
      <c r="D1032" s="1"/>
      <c r="E1032" s="1"/>
      <c r="F1032" s="1"/>
      <c r="G1032" s="1"/>
      <c r="H1032" s="1"/>
      <c r="I1032" s="1"/>
      <c r="J1032" s="1"/>
      <c r="K1032" s="1"/>
      <c r="L1032" s="1"/>
      <c r="M1032" s="1"/>
      <c r="N1032" s="1"/>
      <c r="O1032" s="1"/>
      <c r="P1032" s="1"/>
      <c r="Q1032" s="1"/>
      <c r="R1032" s="1"/>
      <c r="S1032" s="1"/>
      <c r="T1032" s="1"/>
    </row>
    <row r="1033" spans="1:20" ht="9.75" customHeight="1">
      <c r="A1033" s="1"/>
      <c r="B1033" s="1"/>
      <c r="C1033" s="1"/>
      <c r="D1033" s="1"/>
      <c r="E1033" s="1"/>
      <c r="F1033" s="1"/>
      <c r="G1033" s="1"/>
      <c r="H1033" s="1"/>
      <c r="I1033" s="1"/>
      <c r="J1033" s="1"/>
      <c r="K1033" s="1"/>
      <c r="L1033" s="1"/>
      <c r="M1033" s="1"/>
      <c r="N1033" s="1"/>
      <c r="O1033" s="1"/>
      <c r="P1033" s="1"/>
      <c r="Q1033" s="1"/>
      <c r="R1033" s="1"/>
      <c r="S1033" s="1"/>
      <c r="T1033" s="1"/>
    </row>
    <row r="1034" spans="1:20" ht="9.75" customHeight="1">
      <c r="A1034" s="1"/>
      <c r="B1034" s="1"/>
      <c r="C1034" s="1"/>
      <c r="D1034" s="1"/>
      <c r="E1034" s="1"/>
      <c r="F1034" s="1"/>
      <c r="G1034" s="1"/>
      <c r="H1034" s="1"/>
      <c r="I1034" s="1"/>
      <c r="J1034" s="1"/>
      <c r="K1034" s="1"/>
      <c r="L1034" s="1"/>
      <c r="M1034" s="1"/>
      <c r="N1034" s="1"/>
      <c r="O1034" s="1"/>
      <c r="P1034" s="1"/>
      <c r="Q1034" s="1"/>
      <c r="R1034" s="1"/>
      <c r="S1034" s="1"/>
      <c r="T1034" s="1"/>
    </row>
    <row r="1035" spans="1:20" ht="9.75" customHeight="1">
      <c r="A1035" s="1"/>
      <c r="B1035" s="1"/>
      <c r="C1035" s="1"/>
      <c r="D1035" s="1"/>
      <c r="E1035" s="1"/>
      <c r="F1035" s="1"/>
      <c r="G1035" s="1"/>
      <c r="H1035" s="1"/>
      <c r="I1035" s="1"/>
      <c r="J1035" s="1"/>
      <c r="K1035" s="1"/>
      <c r="L1035" s="1"/>
      <c r="M1035" s="1"/>
      <c r="N1035" s="1"/>
      <c r="O1035" s="1"/>
      <c r="P1035" s="1"/>
      <c r="Q1035" s="1"/>
      <c r="R1035" s="1"/>
      <c r="S1035" s="1"/>
      <c r="T1035" s="1"/>
    </row>
    <row r="1036" spans="1:20" ht="9.75" customHeight="1">
      <c r="A1036" s="1"/>
      <c r="B1036" s="1"/>
      <c r="C1036" s="1"/>
      <c r="D1036" s="1"/>
      <c r="E1036" s="1"/>
      <c r="F1036" s="1"/>
      <c r="G1036" s="1"/>
      <c r="H1036" s="1"/>
      <c r="I1036" s="1"/>
      <c r="J1036" s="1"/>
      <c r="K1036" s="1"/>
      <c r="L1036" s="1"/>
      <c r="M1036" s="1"/>
      <c r="N1036" s="1"/>
      <c r="O1036" s="1"/>
      <c r="P1036" s="1"/>
      <c r="Q1036" s="1"/>
      <c r="R1036" s="1"/>
      <c r="S1036" s="1"/>
      <c r="T1036" s="1"/>
    </row>
    <row r="1037" spans="1:20" ht="9.75" customHeight="1">
      <c r="A1037" s="1"/>
      <c r="B1037" s="1"/>
      <c r="C1037" s="1"/>
      <c r="D1037" s="1"/>
      <c r="E1037" s="1"/>
      <c r="F1037" s="1"/>
      <c r="G1037" s="1"/>
      <c r="H1037" s="1"/>
      <c r="I1037" s="1"/>
      <c r="J1037" s="1"/>
      <c r="K1037" s="1"/>
      <c r="L1037" s="1"/>
      <c r="M1037" s="1"/>
      <c r="N1037" s="1"/>
      <c r="O1037" s="1"/>
      <c r="P1037" s="1"/>
      <c r="Q1037" s="1"/>
      <c r="R1037" s="1"/>
      <c r="S1037" s="1"/>
      <c r="T1037" s="1"/>
    </row>
    <row r="1038" spans="1:20" ht="9.75" customHeight="1">
      <c r="A1038" s="1"/>
      <c r="B1038" s="1"/>
      <c r="C1038" s="1"/>
      <c r="D1038" s="1"/>
      <c r="E1038" s="1"/>
      <c r="F1038" s="1"/>
      <c r="G1038" s="1"/>
      <c r="H1038" s="1"/>
      <c r="I1038" s="1"/>
      <c r="J1038" s="1"/>
      <c r="K1038" s="1"/>
      <c r="L1038" s="1"/>
      <c r="M1038" s="1"/>
      <c r="N1038" s="1"/>
      <c r="O1038" s="1"/>
      <c r="P1038" s="1"/>
      <c r="Q1038" s="1"/>
      <c r="R1038" s="1"/>
      <c r="S1038" s="1"/>
      <c r="T1038" s="1"/>
    </row>
    <row r="1039" spans="1:20" ht="9.75" customHeight="1">
      <c r="A1039" s="1"/>
      <c r="B1039" s="1"/>
      <c r="C1039" s="1"/>
      <c r="D1039" s="1"/>
      <c r="E1039" s="1"/>
      <c r="F1039" s="1"/>
      <c r="G1039" s="1"/>
      <c r="H1039" s="1"/>
      <c r="I1039" s="1"/>
      <c r="J1039" s="1"/>
      <c r="K1039" s="1"/>
      <c r="L1039" s="1"/>
      <c r="M1039" s="1"/>
      <c r="N1039" s="1"/>
      <c r="O1039" s="1"/>
      <c r="P1039" s="1"/>
      <c r="Q1039" s="1"/>
      <c r="R1039" s="1"/>
      <c r="S1039" s="1"/>
      <c r="T1039" s="1"/>
    </row>
    <row r="1040" spans="1:20" ht="9.75" customHeight="1">
      <c r="A1040" s="1"/>
      <c r="B1040" s="1"/>
      <c r="C1040" s="1"/>
      <c r="D1040" s="1"/>
      <c r="E1040" s="1"/>
      <c r="F1040" s="1"/>
      <c r="G1040" s="1"/>
      <c r="H1040" s="1"/>
      <c r="I1040" s="1"/>
      <c r="J1040" s="1"/>
      <c r="K1040" s="1"/>
      <c r="L1040" s="1"/>
      <c r="M1040" s="1"/>
      <c r="N1040" s="1"/>
      <c r="O1040" s="1"/>
      <c r="P1040" s="1"/>
      <c r="Q1040" s="1"/>
      <c r="R1040" s="1"/>
      <c r="S1040" s="1"/>
      <c r="T1040" s="1"/>
    </row>
    <row r="1041" spans="1:20" ht="9.75" customHeight="1">
      <c r="A1041" s="1"/>
      <c r="B1041" s="1"/>
      <c r="C1041" s="1"/>
      <c r="D1041" s="1"/>
      <c r="E1041" s="1"/>
      <c r="F1041" s="1"/>
      <c r="G1041" s="1"/>
      <c r="H1041" s="1"/>
      <c r="I1041" s="1"/>
      <c r="J1041" s="1"/>
      <c r="K1041" s="1"/>
      <c r="L1041" s="1"/>
      <c r="M1041" s="1"/>
      <c r="N1041" s="1"/>
      <c r="O1041" s="1"/>
      <c r="P1041" s="1"/>
      <c r="Q1041" s="1"/>
      <c r="R1041" s="1"/>
      <c r="S1041" s="1"/>
      <c r="T1041" s="1"/>
    </row>
    <row r="1042" spans="1:20" ht="9.75" customHeight="1">
      <c r="A1042" s="1"/>
      <c r="B1042" s="1"/>
      <c r="C1042" s="1"/>
      <c r="D1042" s="1"/>
      <c r="E1042" s="1"/>
      <c r="F1042" s="1"/>
      <c r="G1042" s="1"/>
      <c r="H1042" s="1"/>
      <c r="I1042" s="1"/>
      <c r="J1042" s="1"/>
      <c r="K1042" s="1"/>
      <c r="L1042" s="1"/>
      <c r="M1042" s="1"/>
      <c r="N1042" s="1"/>
      <c r="O1042" s="1"/>
      <c r="P1042" s="1"/>
      <c r="Q1042" s="1"/>
      <c r="R1042" s="1"/>
      <c r="S1042" s="1"/>
      <c r="T1042" s="1"/>
    </row>
    <row r="1043" spans="1:20" ht="9.75" customHeight="1">
      <c r="A1043" s="1"/>
      <c r="B1043" s="1"/>
      <c r="C1043" s="1"/>
      <c r="D1043" s="1"/>
      <c r="E1043" s="1"/>
      <c r="F1043" s="1"/>
      <c r="G1043" s="1"/>
      <c r="H1043" s="1"/>
      <c r="I1043" s="1"/>
      <c r="J1043" s="1"/>
      <c r="K1043" s="1"/>
      <c r="L1043" s="1"/>
      <c r="M1043" s="1"/>
      <c r="N1043" s="1"/>
      <c r="O1043" s="1"/>
      <c r="P1043" s="1"/>
      <c r="Q1043" s="1"/>
      <c r="R1043" s="1"/>
      <c r="S1043" s="1"/>
      <c r="T1043" s="1"/>
    </row>
    <row r="1044" spans="1:20" ht="9.75" customHeight="1">
      <c r="A1044" s="1"/>
      <c r="B1044" s="1"/>
      <c r="C1044" s="1"/>
      <c r="D1044" s="1"/>
      <c r="E1044" s="1"/>
      <c r="F1044" s="1"/>
      <c r="G1044" s="1"/>
      <c r="H1044" s="1"/>
      <c r="I1044" s="1"/>
      <c r="J1044" s="1"/>
      <c r="K1044" s="1"/>
      <c r="L1044" s="1"/>
      <c r="M1044" s="1"/>
      <c r="N1044" s="1"/>
      <c r="O1044" s="1"/>
      <c r="P1044" s="1"/>
      <c r="Q1044" s="1"/>
      <c r="R1044" s="1"/>
      <c r="S1044" s="1"/>
      <c r="T1044" s="1"/>
    </row>
    <row r="1045" spans="1:20" ht="9.75" customHeight="1">
      <c r="A1045" s="1"/>
      <c r="B1045" s="1"/>
      <c r="C1045" s="1"/>
      <c r="D1045" s="1"/>
      <c r="E1045" s="1"/>
      <c r="F1045" s="1"/>
      <c r="G1045" s="1"/>
      <c r="H1045" s="1"/>
      <c r="I1045" s="1"/>
      <c r="J1045" s="1"/>
      <c r="K1045" s="1"/>
      <c r="L1045" s="1"/>
      <c r="M1045" s="1"/>
      <c r="N1045" s="1"/>
      <c r="O1045" s="1"/>
      <c r="P1045" s="1"/>
      <c r="Q1045" s="1"/>
      <c r="R1045" s="1"/>
      <c r="S1045" s="1"/>
      <c r="T1045" s="1"/>
    </row>
    <row r="1046" spans="1:20" ht="9.75" customHeight="1">
      <c r="A1046" s="1"/>
      <c r="B1046" s="1"/>
      <c r="C1046" s="1"/>
      <c r="D1046" s="1"/>
      <c r="E1046" s="1"/>
      <c r="F1046" s="1"/>
      <c r="G1046" s="1"/>
      <c r="H1046" s="1"/>
      <c r="I1046" s="1"/>
      <c r="J1046" s="1"/>
      <c r="K1046" s="1"/>
      <c r="L1046" s="1"/>
      <c r="M1046" s="1"/>
      <c r="N1046" s="1"/>
      <c r="O1046" s="1"/>
      <c r="P1046" s="1"/>
      <c r="Q1046" s="1"/>
      <c r="R1046" s="1"/>
      <c r="S1046" s="1"/>
      <c r="T1046" s="1"/>
    </row>
    <row r="1047" spans="1:20" ht="9.75" customHeight="1">
      <c r="A1047" s="1"/>
      <c r="B1047" s="1"/>
      <c r="C1047" s="1"/>
      <c r="D1047" s="1"/>
      <c r="E1047" s="1"/>
      <c r="F1047" s="1"/>
      <c r="G1047" s="1"/>
      <c r="H1047" s="1"/>
      <c r="I1047" s="1"/>
      <c r="J1047" s="1"/>
      <c r="K1047" s="1"/>
      <c r="L1047" s="1"/>
      <c r="M1047" s="1"/>
      <c r="N1047" s="1"/>
      <c r="O1047" s="1"/>
      <c r="P1047" s="1"/>
      <c r="Q1047" s="1"/>
      <c r="R1047" s="1"/>
      <c r="S1047" s="1"/>
      <c r="T1047" s="1"/>
    </row>
    <row r="1048" spans="1:20" ht="9.75" customHeight="1">
      <c r="A1048" s="1"/>
      <c r="B1048" s="1"/>
      <c r="C1048" s="1"/>
      <c r="D1048" s="1"/>
      <c r="E1048" s="1"/>
      <c r="F1048" s="1"/>
      <c r="G1048" s="1"/>
      <c r="H1048" s="1"/>
      <c r="I1048" s="1"/>
      <c r="J1048" s="1"/>
      <c r="K1048" s="1"/>
      <c r="L1048" s="1"/>
      <c r="M1048" s="1"/>
      <c r="N1048" s="1"/>
      <c r="O1048" s="1"/>
      <c r="P1048" s="1"/>
      <c r="Q1048" s="1"/>
      <c r="R1048" s="1"/>
      <c r="S1048" s="1"/>
      <c r="T1048" s="1"/>
    </row>
    <row r="1049" spans="1:20" ht="9.75" customHeight="1">
      <c r="A1049" s="1"/>
      <c r="B1049" s="1"/>
      <c r="C1049" s="1"/>
      <c r="D1049" s="1"/>
      <c r="E1049" s="1"/>
      <c r="F1049" s="1"/>
      <c r="G1049" s="1"/>
      <c r="H1049" s="1"/>
      <c r="I1049" s="1"/>
      <c r="J1049" s="1"/>
      <c r="K1049" s="1"/>
      <c r="L1049" s="1"/>
      <c r="M1049" s="1"/>
      <c r="N1049" s="1"/>
      <c r="O1049" s="1"/>
      <c r="P1049" s="1"/>
      <c r="Q1049" s="1"/>
      <c r="R1049" s="1"/>
      <c r="S1049" s="1"/>
      <c r="T1049" s="1"/>
    </row>
    <row r="1050" spans="1:20" ht="9.75" customHeight="1">
      <c r="A1050" s="1"/>
      <c r="B1050" s="1"/>
      <c r="C1050" s="1"/>
      <c r="D1050" s="1"/>
      <c r="E1050" s="1"/>
      <c r="F1050" s="1"/>
      <c r="G1050" s="1"/>
      <c r="H1050" s="1"/>
      <c r="I1050" s="1"/>
      <c r="J1050" s="1"/>
      <c r="K1050" s="1"/>
      <c r="L1050" s="1"/>
      <c r="M1050" s="1"/>
      <c r="N1050" s="1"/>
      <c r="O1050" s="1"/>
      <c r="P1050" s="1"/>
      <c r="Q1050" s="1"/>
      <c r="R1050" s="1"/>
      <c r="S1050" s="1"/>
      <c r="T1050" s="1"/>
    </row>
    <row r="1051" spans="1:20" ht="9.75" customHeight="1">
      <c r="A1051" s="1"/>
      <c r="B1051" s="1"/>
      <c r="C1051" s="1"/>
      <c r="D1051" s="1"/>
      <c r="E1051" s="1"/>
      <c r="F1051" s="1"/>
      <c r="G1051" s="1"/>
      <c r="H1051" s="1"/>
      <c r="I1051" s="1"/>
      <c r="J1051" s="1"/>
      <c r="K1051" s="1"/>
      <c r="L1051" s="1"/>
      <c r="M1051" s="1"/>
      <c r="N1051" s="1"/>
      <c r="O1051" s="1"/>
      <c r="P1051" s="1"/>
      <c r="Q1051" s="1"/>
      <c r="R1051" s="1"/>
      <c r="S1051" s="1"/>
      <c r="T1051" s="1"/>
    </row>
    <row r="1052" spans="1:20" ht="9.75" customHeight="1">
      <c r="A1052" s="1"/>
      <c r="B1052" s="1"/>
      <c r="C1052" s="1"/>
      <c r="D1052" s="1"/>
      <c r="E1052" s="1"/>
      <c r="F1052" s="1"/>
      <c r="G1052" s="1"/>
      <c r="H1052" s="1"/>
      <c r="I1052" s="1"/>
      <c r="J1052" s="1"/>
      <c r="K1052" s="1"/>
      <c r="L1052" s="1"/>
      <c r="M1052" s="1"/>
      <c r="N1052" s="1"/>
      <c r="O1052" s="1"/>
      <c r="P1052" s="1"/>
      <c r="Q1052" s="1"/>
      <c r="R1052" s="1"/>
      <c r="S1052" s="1"/>
      <c r="T1052" s="1"/>
    </row>
    <row r="1053" spans="1:20" ht="9.75" customHeight="1">
      <c r="A1053" s="1"/>
      <c r="B1053" s="1"/>
      <c r="C1053" s="1"/>
      <c r="D1053" s="1"/>
      <c r="E1053" s="1"/>
      <c r="F1053" s="1"/>
      <c r="G1053" s="1"/>
      <c r="H1053" s="1"/>
      <c r="I1053" s="1"/>
      <c r="J1053" s="1"/>
      <c r="K1053" s="1"/>
      <c r="L1053" s="1"/>
      <c r="M1053" s="1"/>
      <c r="N1053" s="1"/>
      <c r="O1053" s="1"/>
      <c r="P1053" s="1"/>
      <c r="Q1053" s="1"/>
      <c r="R1053" s="1"/>
      <c r="S1053" s="1"/>
      <c r="T1053" s="1"/>
    </row>
    <row r="1054" spans="1:20" ht="9.75" customHeight="1">
      <c r="A1054" s="1"/>
      <c r="B1054" s="1"/>
      <c r="C1054" s="1"/>
      <c r="D1054" s="1"/>
      <c r="E1054" s="1"/>
      <c r="F1054" s="1"/>
      <c r="G1054" s="1"/>
      <c r="H1054" s="1"/>
      <c r="I1054" s="1"/>
      <c r="J1054" s="1"/>
      <c r="K1054" s="1"/>
      <c r="L1054" s="1"/>
      <c r="M1054" s="1"/>
      <c r="N1054" s="1"/>
      <c r="O1054" s="1"/>
      <c r="P1054" s="1"/>
      <c r="Q1054" s="1"/>
      <c r="R1054" s="1"/>
      <c r="S1054" s="1"/>
      <c r="T1054" s="1"/>
    </row>
    <row r="1055" spans="1:20" ht="9.75" customHeight="1">
      <c r="A1055" s="1"/>
      <c r="B1055" s="1"/>
      <c r="C1055" s="1"/>
      <c r="D1055" s="1"/>
      <c r="E1055" s="1"/>
      <c r="F1055" s="1"/>
      <c r="G1055" s="1"/>
      <c r="H1055" s="1"/>
      <c r="I1055" s="1"/>
      <c r="J1055" s="1"/>
      <c r="K1055" s="1"/>
      <c r="L1055" s="1"/>
      <c r="M1055" s="1"/>
      <c r="N1055" s="1"/>
      <c r="O1055" s="1"/>
      <c r="P1055" s="1"/>
      <c r="Q1055" s="1"/>
      <c r="R1055" s="1"/>
      <c r="S1055" s="1"/>
      <c r="T1055" s="1"/>
    </row>
    <row r="1056" spans="1:20" ht="9.75" customHeight="1">
      <c r="A1056" s="1"/>
      <c r="B1056" s="1"/>
      <c r="C1056" s="1"/>
      <c r="D1056" s="1"/>
      <c r="E1056" s="1"/>
      <c r="F1056" s="1"/>
      <c r="G1056" s="1"/>
      <c r="H1056" s="1"/>
      <c r="I1056" s="1"/>
      <c r="J1056" s="1"/>
      <c r="K1056" s="1"/>
      <c r="L1056" s="1"/>
      <c r="M1056" s="1"/>
      <c r="N1056" s="1"/>
      <c r="O1056" s="1"/>
      <c r="P1056" s="1"/>
      <c r="Q1056" s="1"/>
      <c r="R1056" s="1"/>
      <c r="S1056" s="1"/>
      <c r="T1056" s="1"/>
    </row>
    <row r="1057" spans="1:20" ht="9.75" customHeight="1">
      <c r="A1057" s="1"/>
      <c r="B1057" s="1"/>
      <c r="C1057" s="1"/>
      <c r="D1057" s="1"/>
      <c r="E1057" s="1"/>
      <c r="F1057" s="1"/>
      <c r="G1057" s="1"/>
      <c r="H1057" s="1"/>
      <c r="I1057" s="1"/>
      <c r="J1057" s="1"/>
      <c r="K1057" s="1"/>
      <c r="L1057" s="1"/>
      <c r="M1057" s="1"/>
      <c r="N1057" s="1"/>
      <c r="O1057" s="1"/>
      <c r="P1057" s="1"/>
      <c r="Q1057" s="1"/>
      <c r="R1057" s="1"/>
      <c r="S1057" s="1"/>
      <c r="T1057" s="1"/>
    </row>
    <row r="1058" spans="1:20" ht="9.75" customHeight="1">
      <c r="A1058" s="1"/>
      <c r="B1058" s="1"/>
      <c r="C1058" s="1"/>
      <c r="D1058" s="1"/>
      <c r="E1058" s="1"/>
      <c r="F1058" s="1"/>
      <c r="G1058" s="1"/>
      <c r="H1058" s="1"/>
      <c r="I1058" s="1"/>
      <c r="J1058" s="1"/>
      <c r="K1058" s="1"/>
      <c r="L1058" s="1"/>
      <c r="M1058" s="1"/>
      <c r="N1058" s="1"/>
      <c r="O1058" s="1"/>
      <c r="P1058" s="1"/>
      <c r="Q1058" s="1"/>
      <c r="R1058" s="1"/>
      <c r="S1058" s="1"/>
      <c r="T1058" s="1"/>
    </row>
    <row r="1059" spans="1:20" ht="9.75" customHeight="1">
      <c r="A1059" s="1"/>
      <c r="B1059" s="1"/>
      <c r="C1059" s="1"/>
      <c r="D1059" s="1"/>
      <c r="E1059" s="1"/>
      <c r="F1059" s="1"/>
      <c r="G1059" s="1"/>
      <c r="H1059" s="1"/>
      <c r="I1059" s="1"/>
      <c r="J1059" s="1"/>
      <c r="K1059" s="1"/>
      <c r="L1059" s="1"/>
      <c r="M1059" s="1"/>
      <c r="N1059" s="1"/>
      <c r="O1059" s="1"/>
      <c r="P1059" s="1"/>
      <c r="Q1059" s="1"/>
      <c r="R1059" s="1"/>
      <c r="S1059" s="1"/>
      <c r="T1059" s="1"/>
    </row>
    <row r="1060" spans="1:20" ht="9.75" customHeight="1">
      <c r="A1060" s="1"/>
      <c r="B1060" s="1"/>
      <c r="C1060" s="1"/>
      <c r="D1060" s="1"/>
      <c r="E1060" s="1"/>
      <c r="F1060" s="1"/>
      <c r="G1060" s="1"/>
      <c r="H1060" s="1"/>
      <c r="I1060" s="1"/>
      <c r="J1060" s="1"/>
      <c r="K1060" s="1"/>
      <c r="L1060" s="1"/>
      <c r="M1060" s="1"/>
      <c r="N1060" s="1"/>
      <c r="O1060" s="1"/>
      <c r="P1060" s="1"/>
      <c r="Q1060" s="1"/>
      <c r="R1060" s="1"/>
      <c r="S1060" s="1"/>
      <c r="T1060" s="1"/>
    </row>
    <row r="1061" spans="1:20" ht="9.75" customHeight="1">
      <c r="A1061" s="1"/>
      <c r="B1061" s="1"/>
      <c r="C1061" s="1"/>
      <c r="D1061" s="1"/>
      <c r="E1061" s="1"/>
      <c r="F1061" s="1"/>
      <c r="G1061" s="1"/>
      <c r="H1061" s="1"/>
      <c r="I1061" s="1"/>
      <c r="J1061" s="1"/>
      <c r="K1061" s="1"/>
      <c r="L1061" s="1"/>
      <c r="M1061" s="1"/>
      <c r="N1061" s="1"/>
      <c r="O1061" s="1"/>
      <c r="P1061" s="1"/>
      <c r="Q1061" s="1"/>
      <c r="R1061" s="1"/>
      <c r="S1061" s="1"/>
      <c r="T1061" s="1"/>
    </row>
    <row r="1062" spans="1:20" ht="9.75" customHeight="1">
      <c r="A1062" s="1"/>
      <c r="B1062" s="1"/>
      <c r="C1062" s="1"/>
      <c r="D1062" s="1"/>
      <c r="E1062" s="1"/>
      <c r="F1062" s="1"/>
      <c r="G1062" s="1"/>
      <c r="H1062" s="1"/>
      <c r="I1062" s="1"/>
      <c r="J1062" s="1"/>
      <c r="K1062" s="1"/>
      <c r="L1062" s="1"/>
      <c r="M1062" s="1"/>
      <c r="N1062" s="1"/>
      <c r="O1062" s="1"/>
      <c r="P1062" s="1"/>
      <c r="Q1062" s="1"/>
      <c r="R1062" s="1"/>
      <c r="S1062" s="1"/>
      <c r="T1062" s="1"/>
    </row>
    <row r="1063" spans="1:20" ht="9.75" customHeight="1">
      <c r="A1063" s="1"/>
      <c r="B1063" s="1"/>
      <c r="C1063" s="1"/>
      <c r="D1063" s="1"/>
      <c r="E1063" s="1"/>
      <c r="F1063" s="1"/>
      <c r="G1063" s="1"/>
      <c r="H1063" s="1"/>
      <c r="I1063" s="1"/>
      <c r="J1063" s="1"/>
      <c r="K1063" s="1"/>
      <c r="L1063" s="1"/>
      <c r="M1063" s="1"/>
      <c r="N1063" s="1"/>
      <c r="O1063" s="1"/>
      <c r="P1063" s="1"/>
      <c r="Q1063" s="1"/>
      <c r="R1063" s="1"/>
      <c r="S1063" s="1"/>
      <c r="T1063" s="1"/>
    </row>
    <row r="1064" spans="1:20" ht="9.75" customHeight="1">
      <c r="A1064" s="1"/>
      <c r="B1064" s="1"/>
      <c r="C1064" s="1"/>
      <c r="D1064" s="1"/>
      <c r="E1064" s="1"/>
      <c r="F1064" s="1"/>
      <c r="G1064" s="1"/>
      <c r="H1064" s="1"/>
      <c r="I1064" s="1"/>
      <c r="J1064" s="1"/>
      <c r="K1064" s="1"/>
      <c r="L1064" s="1"/>
      <c r="M1064" s="1"/>
      <c r="N1064" s="1"/>
      <c r="O1064" s="1"/>
      <c r="P1064" s="1"/>
      <c r="Q1064" s="1"/>
      <c r="R1064" s="1"/>
      <c r="S1064" s="1"/>
      <c r="T1064" s="1"/>
    </row>
    <row r="1065" spans="1:20" ht="9.75" customHeight="1">
      <c r="A1065" s="1"/>
      <c r="B1065" s="1"/>
      <c r="C1065" s="1"/>
      <c r="D1065" s="1"/>
      <c r="E1065" s="1"/>
      <c r="F1065" s="1"/>
      <c r="G1065" s="1"/>
      <c r="H1065" s="1"/>
      <c r="I1065" s="1"/>
      <c r="J1065" s="1"/>
      <c r="K1065" s="1"/>
      <c r="L1065" s="1"/>
      <c r="M1065" s="1"/>
      <c r="N1065" s="1"/>
      <c r="O1065" s="1"/>
      <c r="P1065" s="1"/>
      <c r="Q1065" s="1"/>
      <c r="R1065" s="1"/>
      <c r="S1065" s="1"/>
      <c r="T1065" s="1"/>
    </row>
    <row r="1066" spans="1:20" ht="9.75" customHeight="1">
      <c r="A1066" s="1"/>
      <c r="B1066" s="1"/>
      <c r="C1066" s="1"/>
      <c r="D1066" s="1"/>
      <c r="E1066" s="1"/>
      <c r="F1066" s="1"/>
      <c r="G1066" s="1"/>
      <c r="H1066" s="1"/>
      <c r="I1066" s="1"/>
      <c r="J1066" s="1"/>
      <c r="K1066" s="1"/>
      <c r="L1066" s="1"/>
      <c r="M1066" s="1"/>
      <c r="N1066" s="1"/>
      <c r="O1066" s="1"/>
      <c r="P1066" s="1"/>
      <c r="Q1066" s="1"/>
      <c r="R1066" s="1"/>
      <c r="S1066" s="1"/>
      <c r="T1066" s="1"/>
    </row>
    <row r="1067" spans="1:20" ht="9.75" customHeight="1">
      <c r="A1067" s="1"/>
      <c r="B1067" s="1"/>
      <c r="C1067" s="1"/>
      <c r="D1067" s="1"/>
      <c r="E1067" s="1"/>
      <c r="F1067" s="1"/>
      <c r="G1067" s="1"/>
      <c r="H1067" s="1"/>
      <c r="I1067" s="1"/>
      <c r="J1067" s="1"/>
      <c r="K1067" s="1"/>
      <c r="L1067" s="1"/>
      <c r="M1067" s="1"/>
      <c r="N1067" s="1"/>
      <c r="O1067" s="1"/>
      <c r="P1067" s="1"/>
      <c r="Q1067" s="1"/>
      <c r="R1067" s="1"/>
      <c r="S1067" s="1"/>
      <c r="T1067" s="1"/>
    </row>
    <row r="1068" spans="1:20" ht="9.75" customHeight="1">
      <c r="A1068" s="1"/>
      <c r="B1068" s="1"/>
      <c r="C1068" s="1"/>
      <c r="D1068" s="1"/>
      <c r="E1068" s="1"/>
      <c r="F1068" s="1"/>
      <c r="G1068" s="1"/>
      <c r="H1068" s="1"/>
      <c r="I1068" s="1"/>
      <c r="J1068" s="1"/>
      <c r="K1068" s="1"/>
      <c r="L1068" s="1"/>
      <c r="M1068" s="1"/>
      <c r="N1068" s="1"/>
      <c r="O1068" s="1"/>
      <c r="P1068" s="1"/>
      <c r="Q1068" s="1"/>
      <c r="R1068" s="1"/>
      <c r="S1068" s="1"/>
      <c r="T1068" s="1"/>
    </row>
    <row r="1069" spans="1:20" ht="9.75" customHeight="1">
      <c r="A1069" s="1"/>
      <c r="B1069" s="1"/>
      <c r="C1069" s="1"/>
      <c r="D1069" s="1"/>
      <c r="E1069" s="1"/>
      <c r="F1069" s="1"/>
      <c r="G1069" s="1"/>
      <c r="H1069" s="1"/>
      <c r="I1069" s="1"/>
      <c r="J1069" s="1"/>
      <c r="K1069" s="1"/>
      <c r="L1069" s="1"/>
      <c r="M1069" s="1"/>
      <c r="N1069" s="1"/>
      <c r="O1069" s="1"/>
      <c r="P1069" s="1"/>
      <c r="Q1069" s="1"/>
      <c r="R1069" s="1"/>
      <c r="S1069" s="1"/>
      <c r="T1069" s="1"/>
    </row>
    <row r="1070" spans="1:20" ht="9.75" customHeight="1">
      <c r="A1070" s="1"/>
      <c r="B1070" s="1"/>
      <c r="C1070" s="1"/>
      <c r="D1070" s="1"/>
      <c r="E1070" s="1"/>
      <c r="F1070" s="1"/>
      <c r="G1070" s="1"/>
      <c r="H1070" s="1"/>
      <c r="I1070" s="1"/>
      <c r="J1070" s="1"/>
      <c r="K1070" s="1"/>
      <c r="L1070" s="1"/>
      <c r="M1070" s="1"/>
      <c r="N1070" s="1"/>
      <c r="O1070" s="1"/>
      <c r="P1070" s="1"/>
      <c r="Q1070" s="1"/>
      <c r="R1070" s="1"/>
      <c r="S1070" s="1"/>
      <c r="T1070" s="1"/>
    </row>
    <row r="1071" spans="1:20" ht="9.75" customHeight="1">
      <c r="A1071" s="1"/>
      <c r="B1071" s="1"/>
      <c r="C1071" s="1"/>
      <c r="D1071" s="1"/>
      <c r="E1071" s="1"/>
      <c r="F1071" s="1"/>
      <c r="G1071" s="1"/>
      <c r="H1071" s="1"/>
      <c r="I1071" s="1"/>
      <c r="J1071" s="1"/>
      <c r="K1071" s="1"/>
      <c r="L1071" s="1"/>
      <c r="M1071" s="1"/>
      <c r="N1071" s="1"/>
      <c r="O1071" s="1"/>
      <c r="P1071" s="1"/>
      <c r="Q1071" s="1"/>
      <c r="R1071" s="1"/>
      <c r="S1071" s="1"/>
      <c r="T1071" s="1"/>
    </row>
    <row r="1072" spans="1:20" ht="9.75" customHeight="1">
      <c r="A1072" s="1"/>
      <c r="B1072" s="1"/>
      <c r="C1072" s="1"/>
      <c r="D1072" s="1"/>
      <c r="E1072" s="1"/>
      <c r="F1072" s="1"/>
      <c r="G1072" s="1"/>
      <c r="H1072" s="1"/>
      <c r="I1072" s="1"/>
      <c r="J1072" s="1"/>
      <c r="K1072" s="1"/>
      <c r="L1072" s="1"/>
      <c r="M1072" s="1"/>
      <c r="N1072" s="1"/>
      <c r="O1072" s="1"/>
      <c r="P1072" s="1"/>
      <c r="Q1072" s="1"/>
      <c r="R1072" s="1"/>
      <c r="S1072" s="1"/>
      <c r="T1072" s="1"/>
    </row>
    <row r="1073" spans="1:20" ht="9.75" customHeight="1">
      <c r="A1073" s="1"/>
      <c r="B1073" s="1"/>
      <c r="C1073" s="1"/>
      <c r="D1073" s="1"/>
      <c r="E1073" s="1"/>
      <c r="F1073" s="1"/>
      <c r="G1073" s="1"/>
      <c r="H1073" s="1"/>
      <c r="I1073" s="1"/>
      <c r="J1073" s="1"/>
      <c r="K1073" s="1"/>
      <c r="L1073" s="1"/>
      <c r="M1073" s="1"/>
      <c r="N1073" s="1"/>
      <c r="O1073" s="1"/>
      <c r="P1073" s="1"/>
      <c r="Q1073" s="1"/>
      <c r="R1073" s="1"/>
      <c r="S1073" s="1"/>
      <c r="T1073" s="1"/>
    </row>
    <row r="1074" spans="1:20" ht="9.75" customHeight="1">
      <c r="A1074" s="1"/>
      <c r="B1074" s="1"/>
      <c r="C1074" s="1"/>
      <c r="D1074" s="1"/>
      <c r="E1074" s="1"/>
      <c r="F1074" s="1"/>
      <c r="G1074" s="1"/>
      <c r="H1074" s="1"/>
      <c r="I1074" s="1"/>
      <c r="J1074" s="1"/>
      <c r="K1074" s="1"/>
      <c r="L1074" s="1"/>
      <c r="M1074" s="1"/>
      <c r="N1074" s="1"/>
      <c r="O1074" s="1"/>
      <c r="P1074" s="1"/>
      <c r="Q1074" s="1"/>
      <c r="R1074" s="1"/>
      <c r="S1074" s="1"/>
      <c r="T1074" s="1"/>
    </row>
    <row r="1075" spans="1:20" ht="9.75" customHeight="1">
      <c r="A1075" s="1"/>
      <c r="B1075" s="1"/>
      <c r="C1075" s="1"/>
      <c r="D1075" s="1"/>
      <c r="E1075" s="1"/>
      <c r="F1075" s="1"/>
      <c r="G1075" s="1"/>
      <c r="H1075" s="1"/>
      <c r="I1075" s="1"/>
      <c r="J1075" s="1"/>
      <c r="K1075" s="1"/>
      <c r="L1075" s="1"/>
      <c r="M1075" s="1"/>
      <c r="N1075" s="1"/>
      <c r="O1075" s="1"/>
      <c r="P1075" s="1"/>
      <c r="Q1075" s="1"/>
      <c r="R1075" s="1"/>
      <c r="S1075" s="1"/>
      <c r="T1075" s="1"/>
    </row>
    <row r="1076" spans="1:20" ht="9.75" customHeight="1">
      <c r="A1076" s="1"/>
      <c r="B1076" s="1"/>
      <c r="C1076" s="1"/>
      <c r="D1076" s="1"/>
      <c r="E1076" s="1"/>
      <c r="F1076" s="1"/>
      <c r="G1076" s="1"/>
      <c r="H1076" s="1"/>
      <c r="I1076" s="1"/>
      <c r="J1076" s="1"/>
      <c r="K1076" s="1"/>
      <c r="L1076" s="1"/>
      <c r="M1076" s="1"/>
      <c r="N1076" s="1"/>
      <c r="O1076" s="1"/>
      <c r="P1076" s="1"/>
      <c r="Q1076" s="1"/>
      <c r="R1076" s="1"/>
      <c r="S1076" s="1"/>
      <c r="T1076" s="1"/>
    </row>
    <row r="1077" spans="1:20" ht="9.75" customHeight="1">
      <c r="A1077" s="1"/>
      <c r="B1077" s="1"/>
      <c r="C1077" s="1"/>
      <c r="D1077" s="1"/>
      <c r="E1077" s="1"/>
      <c r="F1077" s="1"/>
      <c r="G1077" s="1"/>
      <c r="H1077" s="1"/>
      <c r="I1077" s="1"/>
      <c r="J1077" s="1"/>
      <c r="K1077" s="1"/>
      <c r="L1077" s="1"/>
      <c r="M1077" s="1"/>
      <c r="N1077" s="1"/>
      <c r="O1077" s="1"/>
      <c r="P1077" s="1"/>
      <c r="Q1077" s="1"/>
      <c r="R1077" s="1"/>
      <c r="S1077" s="1"/>
      <c r="T1077" s="1"/>
    </row>
    <row r="1078" spans="1:20" ht="9.75" customHeight="1">
      <c r="A1078" s="1"/>
      <c r="B1078" s="1"/>
      <c r="C1078" s="1"/>
      <c r="D1078" s="1"/>
      <c r="E1078" s="1"/>
      <c r="F1078" s="1"/>
      <c r="G1078" s="1"/>
      <c r="H1078" s="1"/>
      <c r="I1078" s="1"/>
      <c r="J1078" s="1"/>
      <c r="K1078" s="1"/>
      <c r="L1078" s="1"/>
      <c r="M1078" s="1"/>
      <c r="N1078" s="1"/>
      <c r="O1078" s="1"/>
      <c r="P1078" s="1"/>
      <c r="Q1078" s="1"/>
      <c r="R1078" s="1"/>
      <c r="S1078" s="1"/>
      <c r="T1078" s="1"/>
    </row>
    <row r="1079" spans="1:20" ht="9.75" customHeight="1">
      <c r="A1079" s="1"/>
      <c r="B1079" s="1"/>
      <c r="C1079" s="1"/>
      <c r="D1079" s="1"/>
      <c r="E1079" s="1"/>
      <c r="F1079" s="1"/>
      <c r="G1079" s="1"/>
      <c r="H1079" s="1"/>
      <c r="I1079" s="1"/>
      <c r="J1079" s="1"/>
      <c r="K1079" s="1"/>
      <c r="L1079" s="1"/>
      <c r="M1079" s="1"/>
      <c r="N1079" s="1"/>
      <c r="O1079" s="1"/>
      <c r="P1079" s="1"/>
      <c r="Q1079" s="1"/>
      <c r="R1079" s="1"/>
      <c r="S1079" s="1"/>
      <c r="T1079" s="1"/>
    </row>
    <row r="1080" spans="1:20" ht="9.75" customHeight="1">
      <c r="A1080" s="1"/>
      <c r="B1080" s="1"/>
      <c r="C1080" s="1"/>
      <c r="D1080" s="1"/>
      <c r="E1080" s="1"/>
      <c r="F1080" s="1"/>
      <c r="G1080" s="1"/>
      <c r="H1080" s="1"/>
      <c r="I1080" s="1"/>
      <c r="J1080" s="1"/>
      <c r="K1080" s="1"/>
      <c r="L1080" s="1"/>
      <c r="M1080" s="1"/>
      <c r="N1080" s="1"/>
      <c r="O1080" s="1"/>
      <c r="P1080" s="1"/>
      <c r="Q1080" s="1"/>
      <c r="R1080" s="1"/>
      <c r="S1080" s="1"/>
      <c r="T1080" s="1"/>
    </row>
    <row r="1081" spans="1:20" ht="9.75" customHeight="1">
      <c r="A1081" s="1"/>
      <c r="B1081" s="1"/>
      <c r="C1081" s="1"/>
      <c r="D1081" s="1"/>
      <c r="E1081" s="1"/>
      <c r="F1081" s="1"/>
      <c r="G1081" s="1"/>
      <c r="H1081" s="1"/>
      <c r="I1081" s="1"/>
      <c r="J1081" s="1"/>
      <c r="K1081" s="1"/>
      <c r="L1081" s="1"/>
      <c r="M1081" s="1"/>
      <c r="N1081" s="1"/>
      <c r="O1081" s="1"/>
      <c r="P1081" s="1"/>
      <c r="Q1081" s="1"/>
      <c r="R1081" s="1"/>
      <c r="S1081" s="1"/>
      <c r="T1081" s="1"/>
    </row>
    <row r="1082" spans="1:20" ht="9.75" customHeight="1">
      <c r="A1082" s="1"/>
      <c r="B1082" s="1"/>
      <c r="C1082" s="1"/>
      <c r="D1082" s="1"/>
      <c r="E1082" s="1"/>
      <c r="F1082" s="1"/>
      <c r="G1082" s="1"/>
      <c r="H1082" s="1"/>
      <c r="I1082" s="1"/>
      <c r="J1082" s="1"/>
      <c r="K1082" s="1"/>
      <c r="L1082" s="1"/>
      <c r="M1082" s="1"/>
      <c r="N1082" s="1"/>
      <c r="O1082" s="1"/>
      <c r="P1082" s="1"/>
      <c r="Q1082" s="1"/>
      <c r="R1082" s="1"/>
      <c r="S1082" s="1"/>
      <c r="T1082" s="1"/>
    </row>
    <row r="1083" spans="1:20" ht="9.75" customHeight="1">
      <c r="A1083" s="1"/>
      <c r="B1083" s="1"/>
      <c r="C1083" s="1"/>
      <c r="D1083" s="1"/>
      <c r="E1083" s="1"/>
      <c r="F1083" s="1"/>
      <c r="G1083" s="1"/>
      <c r="H1083" s="1"/>
      <c r="I1083" s="1"/>
      <c r="J1083" s="1"/>
      <c r="K1083" s="1"/>
      <c r="L1083" s="1"/>
      <c r="M1083" s="1"/>
      <c r="N1083" s="1"/>
      <c r="O1083" s="1"/>
      <c r="P1083" s="1"/>
      <c r="Q1083" s="1"/>
      <c r="R1083" s="1"/>
      <c r="S1083" s="1"/>
      <c r="T1083" s="1"/>
    </row>
    <row r="1084" spans="1:20" ht="9.75" customHeight="1">
      <c r="A1084" s="1"/>
      <c r="B1084" s="1"/>
      <c r="C1084" s="1"/>
      <c r="D1084" s="1"/>
      <c r="E1084" s="1"/>
      <c r="F1084" s="1"/>
      <c r="G1084" s="1"/>
      <c r="H1084" s="1"/>
      <c r="I1084" s="1"/>
      <c r="J1084" s="1"/>
      <c r="K1084" s="1"/>
      <c r="L1084" s="1"/>
      <c r="M1084" s="1"/>
      <c r="N1084" s="1"/>
      <c r="O1084" s="1"/>
      <c r="P1084" s="1"/>
      <c r="Q1084" s="1"/>
      <c r="R1084" s="1"/>
      <c r="S1084" s="1"/>
      <c r="T1084" s="1"/>
    </row>
    <row r="1085" spans="1:20" ht="9.75" customHeight="1">
      <c r="A1085" s="1"/>
      <c r="B1085" s="1"/>
      <c r="C1085" s="1"/>
      <c r="D1085" s="1"/>
      <c r="E1085" s="1"/>
      <c r="F1085" s="1"/>
      <c r="G1085" s="1"/>
      <c r="H1085" s="1"/>
      <c r="I1085" s="1"/>
      <c r="J1085" s="1"/>
      <c r="K1085" s="1"/>
      <c r="L1085" s="1"/>
      <c r="M1085" s="1"/>
      <c r="N1085" s="1"/>
      <c r="O1085" s="1"/>
      <c r="P1085" s="1"/>
      <c r="Q1085" s="1"/>
      <c r="R1085" s="1"/>
      <c r="S1085" s="1"/>
      <c r="T1085" s="1"/>
    </row>
    <row r="1086" spans="1:20" ht="9.75" customHeight="1">
      <c r="A1086" s="1"/>
      <c r="B1086" s="1"/>
      <c r="C1086" s="1"/>
      <c r="D1086" s="1"/>
      <c r="E1086" s="1"/>
      <c r="F1086" s="1"/>
      <c r="G1086" s="1"/>
      <c r="H1086" s="1"/>
      <c r="I1086" s="1"/>
      <c r="J1086" s="1"/>
      <c r="K1086" s="1"/>
      <c r="L1086" s="1"/>
      <c r="M1086" s="1"/>
      <c r="N1086" s="1"/>
      <c r="O1086" s="1"/>
      <c r="P1086" s="1"/>
      <c r="Q1086" s="1"/>
      <c r="R1086" s="1"/>
      <c r="S1086" s="1"/>
      <c r="T1086" s="1"/>
    </row>
    <row r="1087" spans="1:20" ht="9.75" customHeight="1">
      <c r="A1087" s="1"/>
      <c r="B1087" s="1"/>
      <c r="C1087" s="1"/>
      <c r="D1087" s="1"/>
      <c r="E1087" s="1"/>
      <c r="F1087" s="1"/>
      <c r="G1087" s="1"/>
      <c r="H1087" s="1"/>
      <c r="I1087" s="1"/>
      <c r="J1087" s="1"/>
      <c r="K1087" s="1"/>
      <c r="L1087" s="1"/>
      <c r="M1087" s="1"/>
      <c r="N1087" s="1"/>
      <c r="O1087" s="1"/>
      <c r="P1087" s="1"/>
      <c r="Q1087" s="1"/>
      <c r="R1087" s="1"/>
      <c r="S1087" s="1"/>
      <c r="T1087" s="1"/>
    </row>
    <row r="1088" spans="1:20" ht="9.75" customHeight="1">
      <c r="A1088" s="1"/>
      <c r="B1088" s="1"/>
      <c r="C1088" s="1"/>
      <c r="D1088" s="1"/>
      <c r="E1088" s="1"/>
      <c r="F1088" s="1"/>
      <c r="G1088" s="1"/>
      <c r="H1088" s="1"/>
      <c r="I1088" s="1"/>
      <c r="J1088" s="1"/>
      <c r="K1088" s="1"/>
      <c r="L1088" s="1"/>
      <c r="M1088" s="1"/>
      <c r="N1088" s="1"/>
      <c r="O1088" s="1"/>
      <c r="P1088" s="1"/>
      <c r="Q1088" s="1"/>
      <c r="R1088" s="1"/>
      <c r="S1088" s="1"/>
      <c r="T1088" s="1"/>
    </row>
    <row r="1089" spans="1:20" ht="9.75" customHeight="1">
      <c r="A1089" s="1"/>
      <c r="B1089" s="1"/>
      <c r="C1089" s="1"/>
      <c r="D1089" s="1"/>
      <c r="E1089" s="1"/>
      <c r="F1089" s="1"/>
      <c r="G1089" s="1"/>
      <c r="H1089" s="1"/>
      <c r="I1089" s="1"/>
      <c r="J1089" s="1"/>
      <c r="K1089" s="1"/>
      <c r="L1089" s="1"/>
      <c r="M1089" s="1"/>
      <c r="N1089" s="1"/>
      <c r="O1089" s="1"/>
      <c r="P1089" s="1"/>
      <c r="Q1089" s="1"/>
      <c r="R1089" s="1"/>
      <c r="S1089" s="1"/>
      <c r="T1089" s="1"/>
    </row>
    <row r="1090" spans="1:20" ht="9.75" customHeight="1">
      <c r="A1090" s="1"/>
      <c r="B1090" s="1"/>
      <c r="C1090" s="1"/>
      <c r="D1090" s="1"/>
      <c r="E1090" s="1"/>
      <c r="F1090" s="1"/>
      <c r="G1090" s="1"/>
      <c r="H1090" s="1"/>
      <c r="I1090" s="1"/>
      <c r="J1090" s="1"/>
      <c r="K1090" s="1"/>
      <c r="L1090" s="1"/>
      <c r="M1090" s="1"/>
      <c r="N1090" s="1"/>
      <c r="O1090" s="1"/>
      <c r="P1090" s="1"/>
      <c r="Q1090" s="1"/>
      <c r="R1090" s="1"/>
      <c r="S1090" s="1"/>
      <c r="T1090" s="1"/>
    </row>
    <row r="1091" spans="1:20" ht="9.75" customHeight="1">
      <c r="A1091" s="1"/>
      <c r="B1091" s="1"/>
      <c r="C1091" s="1"/>
      <c r="D1091" s="1"/>
      <c r="E1091" s="1"/>
      <c r="F1091" s="1"/>
      <c r="G1091" s="1"/>
      <c r="H1091" s="1"/>
      <c r="I1091" s="1"/>
      <c r="J1091" s="1"/>
      <c r="K1091" s="1"/>
      <c r="L1091" s="1"/>
      <c r="M1091" s="1"/>
      <c r="N1091" s="1"/>
      <c r="O1091" s="1"/>
      <c r="P1091" s="1"/>
      <c r="Q1091" s="1"/>
      <c r="R1091" s="1"/>
      <c r="S1091" s="1"/>
      <c r="T1091" s="1"/>
    </row>
    <row r="1092" spans="1:20" ht="9.75" customHeight="1">
      <c r="A1092" s="1"/>
      <c r="B1092" s="1"/>
      <c r="C1092" s="1"/>
      <c r="D1092" s="1"/>
      <c r="E1092" s="1"/>
      <c r="F1092" s="1"/>
      <c r="G1092" s="1"/>
      <c r="H1092" s="1"/>
      <c r="I1092" s="1"/>
      <c r="J1092" s="1"/>
      <c r="K1092" s="1"/>
      <c r="L1092" s="1"/>
      <c r="M1092" s="1"/>
      <c r="N1092" s="1"/>
      <c r="O1092" s="1"/>
      <c r="P1092" s="1"/>
      <c r="Q1092" s="1"/>
      <c r="R1092" s="1"/>
      <c r="S1092" s="1"/>
      <c r="T1092" s="1"/>
    </row>
    <row r="1093" spans="1:20" ht="9.75" customHeight="1">
      <c r="A1093" s="1"/>
      <c r="B1093" s="1"/>
      <c r="C1093" s="1"/>
      <c r="D1093" s="1"/>
      <c r="E1093" s="1"/>
      <c r="F1093" s="1"/>
      <c r="G1093" s="1"/>
      <c r="H1093" s="1"/>
      <c r="I1093" s="1"/>
      <c r="J1093" s="1"/>
      <c r="K1093" s="1"/>
      <c r="L1093" s="1"/>
      <c r="M1093" s="1"/>
      <c r="N1093" s="1"/>
      <c r="O1093" s="1"/>
      <c r="P1093" s="1"/>
      <c r="Q1093" s="1"/>
      <c r="R1093" s="1"/>
      <c r="S1093" s="1"/>
      <c r="T1093" s="1"/>
    </row>
    <row r="1094" spans="1:20" ht="9.75" customHeight="1">
      <c r="A1094" s="1"/>
      <c r="B1094" s="1"/>
      <c r="C1094" s="1"/>
      <c r="D1094" s="1"/>
      <c r="E1094" s="1"/>
      <c r="F1094" s="1"/>
      <c r="G1094" s="1"/>
      <c r="H1094" s="1"/>
      <c r="I1094" s="1"/>
      <c r="J1094" s="1"/>
      <c r="K1094" s="1"/>
      <c r="L1094" s="1"/>
      <c r="M1094" s="1"/>
      <c r="N1094" s="1"/>
      <c r="O1094" s="1"/>
      <c r="P1094" s="1"/>
      <c r="Q1094" s="1"/>
      <c r="R1094" s="1"/>
      <c r="S1094" s="1"/>
      <c r="T1094" s="1"/>
    </row>
    <row r="1095" spans="1:20" ht="9.75" customHeight="1">
      <c r="A1095" s="1"/>
      <c r="B1095" s="1"/>
      <c r="C1095" s="1"/>
      <c r="D1095" s="1"/>
      <c r="E1095" s="1"/>
      <c r="F1095" s="1"/>
      <c r="G1095" s="1"/>
      <c r="H1095" s="1"/>
      <c r="I1095" s="1"/>
      <c r="J1095" s="1"/>
      <c r="K1095" s="1"/>
      <c r="L1095" s="1"/>
      <c r="M1095" s="1"/>
      <c r="N1095" s="1"/>
      <c r="O1095" s="1"/>
      <c r="P1095" s="1"/>
      <c r="Q1095" s="1"/>
      <c r="R1095" s="1"/>
      <c r="S1095" s="1"/>
      <c r="T1095" s="1"/>
    </row>
    <row r="1096" spans="1:20" ht="9.75" customHeight="1">
      <c r="A1096" s="1"/>
      <c r="B1096" s="1"/>
      <c r="C1096" s="1"/>
      <c r="D1096" s="1"/>
      <c r="E1096" s="1"/>
      <c r="F1096" s="1"/>
      <c r="G1096" s="1"/>
      <c r="H1096" s="1"/>
      <c r="I1096" s="1"/>
      <c r="J1096" s="1"/>
      <c r="K1096" s="1"/>
      <c r="L1096" s="1"/>
      <c r="M1096" s="1"/>
      <c r="N1096" s="1"/>
      <c r="O1096" s="1"/>
      <c r="P1096" s="1"/>
      <c r="Q1096" s="1"/>
      <c r="R1096" s="1"/>
      <c r="S1096" s="1"/>
      <c r="T1096" s="1"/>
    </row>
    <row r="1097" spans="1:20" ht="9.75" customHeight="1">
      <c r="A1097" s="1"/>
      <c r="B1097" s="1"/>
      <c r="C1097" s="1"/>
      <c r="D1097" s="1"/>
      <c r="E1097" s="1"/>
      <c r="F1097" s="1"/>
      <c r="G1097" s="1"/>
      <c r="H1097" s="1"/>
      <c r="I1097" s="1"/>
      <c r="J1097" s="1"/>
      <c r="K1097" s="1"/>
      <c r="L1097" s="1"/>
      <c r="M1097" s="1"/>
      <c r="N1097" s="1"/>
      <c r="O1097" s="1"/>
      <c r="P1097" s="1"/>
      <c r="Q1097" s="1"/>
      <c r="R1097" s="1"/>
      <c r="S1097" s="1"/>
      <c r="T1097" s="1"/>
    </row>
    <row r="1098" spans="1:20" ht="9.75" customHeight="1">
      <c r="A1098" s="1"/>
      <c r="B1098" s="1"/>
      <c r="C1098" s="1"/>
      <c r="D1098" s="1"/>
      <c r="E1098" s="1"/>
      <c r="F1098" s="1"/>
      <c r="G1098" s="1"/>
      <c r="H1098" s="1"/>
      <c r="I1098" s="1"/>
      <c r="J1098" s="1"/>
      <c r="K1098" s="1"/>
      <c r="L1098" s="1"/>
      <c r="M1098" s="1"/>
      <c r="N1098" s="1"/>
      <c r="O1098" s="1"/>
      <c r="P1098" s="1"/>
      <c r="Q1098" s="1"/>
      <c r="R1098" s="1"/>
      <c r="S1098" s="1"/>
      <c r="T1098" s="1"/>
    </row>
    <row r="1099" spans="1:20" ht="9.75" customHeight="1">
      <c r="A1099" s="1"/>
      <c r="B1099" s="1"/>
      <c r="C1099" s="1"/>
      <c r="D1099" s="1"/>
      <c r="E1099" s="1"/>
      <c r="F1099" s="1"/>
      <c r="G1099" s="1"/>
      <c r="H1099" s="1"/>
      <c r="I1099" s="1"/>
      <c r="J1099" s="1"/>
      <c r="K1099" s="1"/>
      <c r="L1099" s="1"/>
      <c r="M1099" s="1"/>
      <c r="N1099" s="1"/>
      <c r="O1099" s="1"/>
      <c r="P1099" s="1"/>
      <c r="Q1099" s="1"/>
      <c r="R1099" s="1"/>
      <c r="S1099" s="1"/>
      <c r="T1099" s="1"/>
    </row>
    <row r="1100" spans="1:20" ht="9.75" customHeight="1">
      <c r="A1100" s="1"/>
      <c r="B1100" s="1"/>
      <c r="C1100" s="1"/>
      <c r="D1100" s="1"/>
      <c r="E1100" s="1"/>
      <c r="F1100" s="1"/>
      <c r="G1100" s="1"/>
      <c r="H1100" s="1"/>
      <c r="I1100" s="1"/>
      <c r="J1100" s="1"/>
      <c r="K1100" s="1"/>
      <c r="L1100" s="1"/>
      <c r="M1100" s="1"/>
      <c r="N1100" s="1"/>
      <c r="O1100" s="1"/>
      <c r="P1100" s="1"/>
      <c r="Q1100" s="1"/>
      <c r="R1100" s="1"/>
      <c r="S1100" s="1"/>
      <c r="T1100" s="1"/>
    </row>
    <row r="1101" spans="1:20" ht="9.75" customHeight="1">
      <c r="A1101" s="1"/>
      <c r="B1101" s="1"/>
      <c r="C1101" s="1"/>
      <c r="D1101" s="1"/>
      <c r="E1101" s="1"/>
      <c r="F1101" s="1"/>
      <c r="G1101" s="1"/>
      <c r="H1101" s="1"/>
      <c r="I1101" s="1"/>
      <c r="J1101" s="1"/>
      <c r="K1101" s="1"/>
      <c r="L1101" s="1"/>
      <c r="M1101" s="1"/>
      <c r="N1101" s="1"/>
      <c r="O1101" s="1"/>
      <c r="P1101" s="1"/>
      <c r="Q1101" s="1"/>
      <c r="R1101" s="1"/>
      <c r="S1101" s="1"/>
      <c r="T1101" s="1"/>
    </row>
    <row r="1102" spans="1:20" ht="9.75" customHeight="1">
      <c r="A1102" s="1"/>
      <c r="B1102" s="1"/>
      <c r="C1102" s="1"/>
      <c r="D1102" s="1"/>
      <c r="E1102" s="1"/>
      <c r="F1102" s="1"/>
      <c r="G1102" s="1"/>
      <c r="H1102" s="1"/>
      <c r="I1102" s="1"/>
      <c r="J1102" s="1"/>
      <c r="K1102" s="1"/>
      <c r="L1102" s="1"/>
      <c r="M1102" s="1"/>
      <c r="N1102" s="1"/>
      <c r="O1102" s="1"/>
      <c r="P1102" s="1"/>
      <c r="Q1102" s="1"/>
      <c r="R1102" s="1"/>
      <c r="S1102" s="1"/>
      <c r="T1102" s="1"/>
    </row>
    <row r="1103" spans="1:20" ht="9.75" customHeight="1">
      <c r="A1103" s="1"/>
      <c r="B1103" s="1"/>
      <c r="C1103" s="1"/>
      <c r="D1103" s="1"/>
      <c r="E1103" s="1"/>
      <c r="F1103" s="1"/>
      <c r="G1103" s="1"/>
      <c r="H1103" s="1"/>
      <c r="I1103" s="1"/>
      <c r="J1103" s="1"/>
      <c r="K1103" s="1"/>
      <c r="L1103" s="1"/>
      <c r="M1103" s="1"/>
      <c r="N1103" s="1"/>
      <c r="O1103" s="1"/>
      <c r="P1103" s="1"/>
      <c r="Q1103" s="1"/>
      <c r="R1103" s="1"/>
      <c r="S1103" s="1"/>
      <c r="T1103" s="1"/>
    </row>
    <row r="1104" spans="1:20" ht="9.75" customHeight="1">
      <c r="A1104" s="1"/>
      <c r="B1104" s="1"/>
      <c r="C1104" s="1"/>
      <c r="D1104" s="1"/>
      <c r="E1104" s="1"/>
      <c r="F1104" s="1"/>
      <c r="G1104" s="1"/>
      <c r="H1104" s="1"/>
      <c r="I1104" s="1"/>
      <c r="J1104" s="1"/>
      <c r="K1104" s="1"/>
      <c r="L1104" s="1"/>
      <c r="M1104" s="1"/>
      <c r="N1104" s="1"/>
      <c r="O1104" s="1"/>
      <c r="P1104" s="1"/>
      <c r="Q1104" s="1"/>
      <c r="R1104" s="1"/>
      <c r="S1104" s="1"/>
      <c r="T1104" s="1"/>
    </row>
    <row r="1105" spans="1:20" ht="9.75" customHeight="1">
      <c r="A1105" s="1"/>
      <c r="B1105" s="1"/>
      <c r="C1105" s="1"/>
      <c r="D1105" s="1"/>
      <c r="E1105" s="1"/>
      <c r="F1105" s="1"/>
      <c r="G1105" s="1"/>
      <c r="H1105" s="1"/>
      <c r="I1105" s="1"/>
      <c r="J1105" s="1"/>
      <c r="K1105" s="1"/>
      <c r="L1105" s="1"/>
      <c r="M1105" s="1"/>
      <c r="N1105" s="1"/>
      <c r="O1105" s="1"/>
      <c r="P1105" s="1"/>
      <c r="Q1105" s="1"/>
      <c r="R1105" s="1"/>
      <c r="S1105" s="1"/>
      <c r="T1105" s="1"/>
    </row>
    <row r="1106" spans="1:20" ht="9.75" customHeight="1">
      <c r="A1106" s="1"/>
      <c r="B1106" s="1"/>
      <c r="C1106" s="1"/>
      <c r="D1106" s="1"/>
      <c r="E1106" s="1"/>
      <c r="F1106" s="1"/>
      <c r="G1106" s="1"/>
      <c r="H1106" s="1"/>
      <c r="I1106" s="1"/>
      <c r="J1106" s="1"/>
      <c r="K1106" s="1"/>
      <c r="L1106" s="1"/>
      <c r="M1106" s="1"/>
      <c r="N1106" s="1"/>
      <c r="O1106" s="1"/>
      <c r="P1106" s="1"/>
      <c r="Q1106" s="1"/>
      <c r="R1106" s="1"/>
      <c r="S1106" s="1"/>
      <c r="T1106" s="1"/>
    </row>
    <row r="1107" spans="1:20" ht="9.75" customHeight="1">
      <c r="A1107" s="1"/>
      <c r="B1107" s="1"/>
      <c r="C1107" s="1"/>
      <c r="D1107" s="1"/>
      <c r="E1107" s="1"/>
      <c r="F1107" s="1"/>
      <c r="G1107" s="1"/>
      <c r="H1107" s="1"/>
      <c r="I1107" s="1"/>
      <c r="J1107" s="1"/>
      <c r="K1107" s="1"/>
      <c r="L1107" s="1"/>
      <c r="M1107" s="1"/>
      <c r="N1107" s="1"/>
      <c r="O1107" s="1"/>
      <c r="P1107" s="1"/>
      <c r="Q1107" s="1"/>
      <c r="R1107" s="1"/>
      <c r="S1107" s="1"/>
      <c r="T1107" s="1"/>
    </row>
    <row r="1108" spans="1:20" ht="9.75" customHeight="1">
      <c r="A1108" s="1"/>
      <c r="B1108" s="1"/>
      <c r="C1108" s="1"/>
      <c r="D1108" s="1"/>
      <c r="E1108" s="1"/>
      <c r="F1108" s="1"/>
      <c r="G1108" s="1"/>
      <c r="H1108" s="1"/>
      <c r="I1108" s="1"/>
      <c r="J1108" s="1"/>
      <c r="K1108" s="1"/>
      <c r="L1108" s="1"/>
      <c r="M1108" s="1"/>
      <c r="N1108" s="1"/>
      <c r="O1108" s="1"/>
      <c r="P1108" s="1"/>
      <c r="Q1108" s="1"/>
      <c r="R1108" s="1"/>
      <c r="S1108" s="1"/>
      <c r="T1108" s="1"/>
    </row>
    <row r="1109" spans="1:20" ht="9.75" customHeight="1">
      <c r="A1109" s="1"/>
      <c r="B1109" s="1"/>
      <c r="C1109" s="1"/>
      <c r="D1109" s="1"/>
      <c r="E1109" s="1"/>
      <c r="F1109" s="1"/>
      <c r="G1109" s="1"/>
      <c r="H1109" s="1"/>
      <c r="I1109" s="1"/>
      <c r="J1109" s="1"/>
      <c r="K1109" s="1"/>
      <c r="L1109" s="1"/>
      <c r="M1109" s="1"/>
      <c r="N1109" s="1"/>
      <c r="O1109" s="1"/>
      <c r="P1109" s="1"/>
      <c r="Q1109" s="1"/>
      <c r="R1109" s="1"/>
      <c r="S1109" s="1"/>
      <c r="T1109" s="1"/>
    </row>
    <row r="1110" spans="1:20" ht="9.75" customHeight="1">
      <c r="A1110" s="1"/>
      <c r="B1110" s="1"/>
      <c r="C1110" s="1"/>
      <c r="D1110" s="1"/>
      <c r="E1110" s="1"/>
      <c r="F1110" s="1"/>
      <c r="G1110" s="1"/>
      <c r="H1110" s="1"/>
      <c r="I1110" s="1"/>
      <c r="J1110" s="1"/>
      <c r="K1110" s="1"/>
      <c r="L1110" s="1"/>
      <c r="M1110" s="1"/>
      <c r="N1110" s="1"/>
      <c r="O1110" s="1"/>
      <c r="P1110" s="1"/>
      <c r="Q1110" s="1"/>
      <c r="R1110" s="1"/>
      <c r="S1110" s="1"/>
      <c r="T1110" s="1"/>
    </row>
    <row r="1111" spans="1:20" ht="9.75" customHeight="1">
      <c r="A1111" s="1"/>
      <c r="B1111" s="1"/>
      <c r="C1111" s="1"/>
      <c r="D1111" s="1"/>
      <c r="E1111" s="1"/>
      <c r="F1111" s="1"/>
      <c r="G1111" s="1"/>
      <c r="H1111" s="1"/>
      <c r="I1111" s="1"/>
      <c r="J1111" s="1"/>
      <c r="K1111" s="1"/>
      <c r="L1111" s="1"/>
      <c r="M1111" s="1"/>
      <c r="N1111" s="1"/>
      <c r="O1111" s="1"/>
      <c r="P1111" s="1"/>
      <c r="Q1111" s="1"/>
      <c r="R1111" s="1"/>
      <c r="S1111" s="1"/>
      <c r="T1111" s="1"/>
    </row>
    <row r="1112" spans="1:20" ht="9.75" customHeight="1">
      <c r="A1112" s="1"/>
      <c r="B1112" s="1"/>
      <c r="C1112" s="1"/>
      <c r="D1112" s="1"/>
      <c r="E1112" s="1"/>
      <c r="F1112" s="1"/>
      <c r="G1112" s="1"/>
      <c r="H1112" s="1"/>
      <c r="I1112" s="1"/>
      <c r="J1112" s="1"/>
      <c r="K1112" s="1"/>
      <c r="L1112" s="1"/>
      <c r="M1112" s="1"/>
      <c r="N1112" s="1"/>
      <c r="O1112" s="1"/>
      <c r="P1112" s="1"/>
      <c r="Q1112" s="1"/>
      <c r="R1112" s="1"/>
      <c r="S1112" s="1"/>
      <c r="T1112" s="1"/>
    </row>
    <row r="1113" spans="1:20" ht="9.75" customHeight="1">
      <c r="A1113" s="1"/>
      <c r="B1113" s="1"/>
      <c r="C1113" s="1"/>
      <c r="D1113" s="1"/>
      <c r="E1113" s="1"/>
      <c r="F1113" s="1"/>
      <c r="G1113" s="1"/>
      <c r="H1113" s="1"/>
      <c r="I1113" s="1"/>
      <c r="J1113" s="1"/>
      <c r="K1113" s="1"/>
      <c r="L1113" s="1"/>
      <c r="M1113" s="1"/>
      <c r="N1113" s="1"/>
      <c r="O1113" s="1"/>
      <c r="P1113" s="1"/>
      <c r="Q1113" s="1"/>
      <c r="R1113" s="1"/>
      <c r="S1113" s="1"/>
      <c r="T1113" s="1"/>
    </row>
    <row r="1114" spans="1:20" ht="9.75" customHeight="1">
      <c r="A1114" s="1"/>
      <c r="B1114" s="1"/>
      <c r="C1114" s="1"/>
      <c r="D1114" s="1"/>
      <c r="E1114" s="1"/>
      <c r="F1114" s="1"/>
      <c r="G1114" s="1"/>
      <c r="H1114" s="1"/>
      <c r="I1114" s="1"/>
      <c r="J1114" s="1"/>
      <c r="K1114" s="1"/>
      <c r="L1114" s="1"/>
      <c r="M1114" s="1"/>
      <c r="N1114" s="1"/>
      <c r="O1114" s="1"/>
      <c r="P1114" s="1"/>
      <c r="Q1114" s="1"/>
      <c r="R1114" s="1"/>
      <c r="S1114" s="1"/>
      <c r="T1114" s="1"/>
    </row>
    <row r="1115" spans="1:20" ht="9.75" customHeight="1">
      <c r="A1115" s="1"/>
      <c r="B1115" s="1"/>
      <c r="C1115" s="1"/>
      <c r="D1115" s="1"/>
      <c r="E1115" s="1"/>
      <c r="F1115" s="1"/>
      <c r="G1115" s="1"/>
      <c r="H1115" s="1"/>
      <c r="I1115" s="1"/>
      <c r="J1115" s="1"/>
      <c r="K1115" s="1"/>
      <c r="L1115" s="1"/>
      <c r="M1115" s="1"/>
      <c r="N1115" s="1"/>
      <c r="O1115" s="1"/>
      <c r="P1115" s="1"/>
      <c r="Q1115" s="1"/>
      <c r="R1115" s="1"/>
      <c r="S1115" s="1"/>
      <c r="T1115" s="1"/>
    </row>
    <row r="1116" spans="1:20" ht="9.75" customHeight="1">
      <c r="A1116" s="1"/>
      <c r="B1116" s="1"/>
      <c r="C1116" s="1"/>
      <c r="D1116" s="1"/>
      <c r="E1116" s="1"/>
      <c r="F1116" s="1"/>
      <c r="G1116" s="1"/>
      <c r="H1116" s="1"/>
      <c r="I1116" s="1"/>
      <c r="J1116" s="1"/>
      <c r="K1116" s="1"/>
      <c r="L1116" s="1"/>
      <c r="M1116" s="1"/>
      <c r="N1116" s="1"/>
      <c r="O1116" s="1"/>
      <c r="P1116" s="1"/>
      <c r="Q1116" s="1"/>
      <c r="R1116" s="1"/>
      <c r="S1116" s="1"/>
      <c r="T1116" s="1"/>
    </row>
    <row r="1117" spans="1:20" ht="9.75" customHeight="1">
      <c r="A1117" s="1"/>
      <c r="B1117" s="1"/>
      <c r="C1117" s="1"/>
      <c r="D1117" s="1"/>
      <c r="E1117" s="1"/>
      <c r="F1117" s="1"/>
      <c r="G1117" s="1"/>
      <c r="H1117" s="1"/>
      <c r="I1117" s="1"/>
      <c r="J1117" s="1"/>
      <c r="K1117" s="1"/>
      <c r="L1117" s="1"/>
      <c r="M1117" s="1"/>
      <c r="N1117" s="1"/>
      <c r="O1117" s="1"/>
      <c r="P1117" s="1"/>
      <c r="Q1117" s="1"/>
      <c r="R1117" s="1"/>
      <c r="S1117" s="1"/>
      <c r="T1117" s="1"/>
    </row>
    <row r="1118" spans="1:20" ht="9.75" customHeight="1">
      <c r="A1118" s="1"/>
      <c r="B1118" s="1"/>
      <c r="C1118" s="1"/>
      <c r="D1118" s="1"/>
      <c r="E1118" s="1"/>
      <c r="F1118" s="1"/>
      <c r="G1118" s="1"/>
      <c r="H1118" s="1"/>
      <c r="I1118" s="1"/>
      <c r="J1118" s="1"/>
      <c r="K1118" s="1"/>
      <c r="L1118" s="1"/>
      <c r="M1118" s="1"/>
      <c r="N1118" s="1"/>
      <c r="O1118" s="1"/>
      <c r="P1118" s="1"/>
      <c r="Q1118" s="1"/>
      <c r="R1118" s="1"/>
      <c r="S1118" s="1"/>
      <c r="T1118" s="1"/>
    </row>
    <row r="1119" spans="1:20" ht="9.75" customHeight="1">
      <c r="A1119" s="1"/>
      <c r="B1119" s="1"/>
      <c r="C1119" s="1"/>
      <c r="D1119" s="1"/>
      <c r="E1119" s="1"/>
      <c r="F1119" s="1"/>
      <c r="G1119" s="1"/>
      <c r="H1119" s="1"/>
      <c r="I1119" s="1"/>
      <c r="J1119" s="1"/>
      <c r="K1119" s="1"/>
      <c r="L1119" s="1"/>
      <c r="M1119" s="1"/>
      <c r="N1119" s="1"/>
      <c r="O1119" s="1"/>
      <c r="P1119" s="1"/>
      <c r="Q1119" s="1"/>
      <c r="R1119" s="1"/>
      <c r="S1119" s="1"/>
      <c r="T1119" s="1"/>
    </row>
    <row r="1120" spans="1:20" ht="9.75" customHeight="1">
      <c r="A1120" s="1"/>
      <c r="B1120" s="1"/>
      <c r="C1120" s="1"/>
      <c r="D1120" s="1"/>
      <c r="E1120" s="1"/>
      <c r="F1120" s="1"/>
      <c r="G1120" s="1"/>
      <c r="H1120" s="1"/>
      <c r="I1120" s="1"/>
      <c r="J1120" s="1"/>
      <c r="K1120" s="1"/>
      <c r="L1120" s="1"/>
      <c r="M1120" s="1"/>
      <c r="N1120" s="1"/>
      <c r="O1120" s="1"/>
      <c r="P1120" s="1"/>
      <c r="Q1120" s="1"/>
      <c r="R1120" s="1"/>
      <c r="S1120" s="1"/>
      <c r="T1120" s="1"/>
    </row>
    <row r="1121" spans="1:20" ht="9.75" customHeight="1">
      <c r="A1121" s="1"/>
      <c r="B1121" s="1"/>
      <c r="C1121" s="1"/>
      <c r="D1121" s="1"/>
      <c r="E1121" s="1"/>
      <c r="F1121" s="1"/>
      <c r="G1121" s="1"/>
      <c r="H1121" s="1"/>
      <c r="I1121" s="1"/>
      <c r="J1121" s="1"/>
      <c r="K1121" s="1"/>
      <c r="L1121" s="1"/>
      <c r="M1121" s="1"/>
      <c r="N1121" s="1"/>
      <c r="O1121" s="1"/>
      <c r="P1121" s="1"/>
      <c r="Q1121" s="1"/>
      <c r="R1121" s="1"/>
      <c r="S1121" s="1"/>
      <c r="T1121" s="1"/>
    </row>
    <row r="1122" spans="1:20" ht="9.75" customHeight="1">
      <c r="A1122" s="1"/>
      <c r="B1122" s="1"/>
      <c r="C1122" s="1"/>
      <c r="D1122" s="1"/>
      <c r="E1122" s="1"/>
      <c r="F1122" s="1"/>
      <c r="G1122" s="1"/>
      <c r="H1122" s="1"/>
      <c r="I1122" s="1"/>
      <c r="J1122" s="1"/>
      <c r="K1122" s="1"/>
      <c r="L1122" s="1"/>
      <c r="M1122" s="1"/>
      <c r="N1122" s="1"/>
      <c r="O1122" s="1"/>
      <c r="P1122" s="1"/>
      <c r="Q1122" s="1"/>
      <c r="R1122" s="1"/>
      <c r="S1122" s="1"/>
      <c r="T1122" s="1"/>
    </row>
    <row r="1123" spans="1:20" ht="9.75" customHeight="1">
      <c r="A1123" s="1"/>
      <c r="B1123" s="1"/>
      <c r="C1123" s="1"/>
      <c r="D1123" s="1"/>
      <c r="E1123" s="1"/>
      <c r="F1123" s="1"/>
      <c r="G1123" s="1"/>
      <c r="H1123" s="1"/>
      <c r="I1123" s="1"/>
      <c r="J1123" s="1"/>
      <c r="K1123" s="1"/>
      <c r="L1123" s="1"/>
      <c r="M1123" s="1"/>
      <c r="N1123" s="1"/>
      <c r="O1123" s="1"/>
      <c r="P1123" s="1"/>
      <c r="Q1123" s="1"/>
      <c r="R1123" s="1"/>
      <c r="S1123" s="1"/>
      <c r="T1123" s="1"/>
    </row>
    <row r="1124" spans="1:20" ht="9.75" customHeight="1">
      <c r="A1124" s="1"/>
      <c r="B1124" s="1"/>
      <c r="C1124" s="1"/>
      <c r="D1124" s="1"/>
      <c r="E1124" s="1"/>
      <c r="F1124" s="1"/>
      <c r="G1124" s="1"/>
      <c r="H1124" s="1"/>
      <c r="I1124" s="1"/>
      <c r="J1124" s="1"/>
      <c r="K1124" s="1"/>
      <c r="L1124" s="1"/>
      <c r="M1124" s="1"/>
      <c r="N1124" s="1"/>
      <c r="O1124" s="1"/>
      <c r="P1124" s="1"/>
      <c r="Q1124" s="1"/>
      <c r="R1124" s="1"/>
      <c r="S1124" s="1"/>
      <c r="T1124" s="1"/>
    </row>
    <row r="1125" spans="1:20" ht="9.75" customHeight="1">
      <c r="A1125" s="1"/>
      <c r="B1125" s="1"/>
      <c r="C1125" s="1"/>
      <c r="D1125" s="1"/>
      <c r="E1125" s="1"/>
      <c r="F1125" s="1"/>
      <c r="G1125" s="1"/>
      <c r="H1125" s="1"/>
      <c r="I1125" s="1"/>
      <c r="J1125" s="1"/>
      <c r="K1125" s="1"/>
      <c r="L1125" s="1"/>
      <c r="M1125" s="1"/>
      <c r="N1125" s="1"/>
      <c r="O1125" s="1"/>
      <c r="P1125" s="1"/>
      <c r="Q1125" s="1"/>
      <c r="R1125" s="1"/>
      <c r="S1125" s="1"/>
      <c r="T1125" s="1"/>
    </row>
    <row r="1126" spans="1:20" ht="9.75" customHeight="1">
      <c r="A1126" s="1"/>
      <c r="B1126" s="1"/>
      <c r="C1126" s="1"/>
      <c r="D1126" s="1"/>
      <c r="E1126" s="1"/>
      <c r="F1126" s="1"/>
      <c r="G1126" s="1"/>
      <c r="H1126" s="1"/>
      <c r="I1126" s="1"/>
      <c r="J1126" s="1"/>
      <c r="K1126" s="1"/>
      <c r="L1126" s="1"/>
      <c r="M1126" s="1"/>
      <c r="N1126" s="1"/>
      <c r="O1126" s="1"/>
      <c r="P1126" s="1"/>
      <c r="Q1126" s="1"/>
      <c r="R1126" s="1"/>
      <c r="S1126" s="1"/>
      <c r="T1126" s="1"/>
    </row>
    <row r="1127" spans="1:20" ht="9.75" customHeight="1">
      <c r="A1127" s="1"/>
      <c r="B1127" s="1"/>
      <c r="C1127" s="1"/>
      <c r="D1127" s="1"/>
      <c r="E1127" s="1"/>
      <c r="F1127" s="1"/>
      <c r="G1127" s="1"/>
      <c r="H1127" s="1"/>
      <c r="I1127" s="1"/>
      <c r="J1127" s="1"/>
      <c r="K1127" s="1"/>
      <c r="L1127" s="1"/>
      <c r="M1127" s="1"/>
      <c r="N1127" s="1"/>
      <c r="O1127" s="1"/>
      <c r="P1127" s="1"/>
      <c r="Q1127" s="1"/>
      <c r="R1127" s="1"/>
      <c r="S1127" s="1"/>
      <c r="T1127" s="1"/>
    </row>
    <row r="1128" spans="1:20" ht="9.75" customHeight="1">
      <c r="A1128" s="1"/>
      <c r="B1128" s="1"/>
      <c r="C1128" s="1"/>
      <c r="D1128" s="1"/>
      <c r="E1128" s="1"/>
      <c r="F1128" s="1"/>
      <c r="G1128" s="1"/>
      <c r="H1128" s="1"/>
      <c r="I1128" s="1"/>
      <c r="J1128" s="1"/>
      <c r="K1128" s="1"/>
      <c r="L1128" s="1"/>
      <c r="M1128" s="1"/>
      <c r="N1128" s="1"/>
      <c r="O1128" s="1"/>
      <c r="P1128" s="1"/>
      <c r="Q1128" s="1"/>
      <c r="R1128" s="1"/>
      <c r="S1128" s="1"/>
      <c r="T1128" s="1"/>
    </row>
    <row r="1129" spans="1:20" ht="9.75" customHeight="1">
      <c r="A1129" s="1"/>
      <c r="B1129" s="1"/>
      <c r="C1129" s="1"/>
      <c r="D1129" s="1"/>
      <c r="E1129" s="1"/>
      <c r="F1129" s="1"/>
      <c r="G1129" s="1"/>
      <c r="H1129" s="1"/>
      <c r="I1129" s="1"/>
      <c r="J1129" s="1"/>
      <c r="K1129" s="1"/>
      <c r="L1129" s="1"/>
      <c r="M1129" s="1"/>
      <c r="N1129" s="1"/>
      <c r="O1129" s="1"/>
      <c r="P1129" s="1"/>
      <c r="Q1129" s="1"/>
      <c r="R1129" s="1"/>
      <c r="S1129" s="1"/>
      <c r="T1129" s="1"/>
    </row>
    <row r="1130" spans="1:20" ht="9.75" customHeight="1">
      <c r="A1130" s="1"/>
      <c r="B1130" s="1"/>
      <c r="C1130" s="1"/>
      <c r="D1130" s="1"/>
      <c r="E1130" s="1"/>
      <c r="F1130" s="1"/>
      <c r="G1130" s="1"/>
      <c r="H1130" s="1"/>
      <c r="I1130" s="1"/>
      <c r="J1130" s="1"/>
      <c r="K1130" s="1"/>
      <c r="L1130" s="1"/>
      <c r="M1130" s="1"/>
      <c r="N1130" s="1"/>
      <c r="O1130" s="1"/>
      <c r="P1130" s="1"/>
      <c r="Q1130" s="1"/>
      <c r="R1130" s="1"/>
      <c r="S1130" s="1"/>
      <c r="T1130" s="1"/>
    </row>
    <row r="1131" spans="1:20" ht="9.75" customHeight="1">
      <c r="A1131" s="1"/>
      <c r="B1131" s="1"/>
      <c r="C1131" s="1"/>
      <c r="D1131" s="1"/>
      <c r="E1131" s="1"/>
      <c r="F1131" s="1"/>
      <c r="G1131" s="1"/>
      <c r="H1131" s="1"/>
      <c r="I1131" s="1"/>
      <c r="J1131" s="1"/>
      <c r="K1131" s="1"/>
      <c r="L1131" s="1"/>
      <c r="M1131" s="1"/>
      <c r="N1131" s="1"/>
      <c r="O1131" s="1"/>
      <c r="P1131" s="1"/>
      <c r="Q1131" s="1"/>
      <c r="R1131" s="1"/>
      <c r="S1131" s="1"/>
      <c r="T1131" s="1"/>
    </row>
    <row r="1132" spans="1:20" ht="9.75" customHeight="1">
      <c r="A1132" s="1"/>
      <c r="B1132" s="1"/>
      <c r="C1132" s="1"/>
      <c r="D1132" s="1"/>
      <c r="E1132" s="1"/>
      <c r="F1132" s="1"/>
      <c r="G1132" s="1"/>
      <c r="H1132" s="1"/>
      <c r="I1132" s="1"/>
      <c r="J1132" s="1"/>
      <c r="K1132" s="1"/>
      <c r="L1132" s="1"/>
      <c r="M1132" s="1"/>
      <c r="N1132" s="1"/>
      <c r="O1132" s="1"/>
      <c r="P1132" s="1"/>
      <c r="Q1132" s="1"/>
      <c r="R1132" s="1"/>
      <c r="S1132" s="1"/>
      <c r="T1132" s="1"/>
    </row>
    <row r="1133" spans="1:20" ht="9.75" customHeight="1">
      <c r="A1133" s="1"/>
      <c r="B1133" s="1"/>
      <c r="C1133" s="1"/>
      <c r="D1133" s="1"/>
      <c r="E1133" s="1"/>
      <c r="F1133" s="1"/>
      <c r="G1133" s="1"/>
      <c r="H1133" s="1"/>
      <c r="I1133" s="1"/>
      <c r="J1133" s="1"/>
      <c r="K1133" s="1"/>
      <c r="L1133" s="1"/>
      <c r="M1133" s="1"/>
      <c r="N1133" s="1"/>
      <c r="O1133" s="1"/>
      <c r="P1133" s="1"/>
      <c r="Q1133" s="1"/>
      <c r="R1133" s="1"/>
      <c r="S1133" s="1"/>
      <c r="T1133" s="1"/>
    </row>
    <row r="1134" spans="1:20" ht="9.75" customHeight="1">
      <c r="A1134" s="1"/>
      <c r="B1134" s="1"/>
      <c r="C1134" s="1"/>
      <c r="D1134" s="1"/>
      <c r="E1134" s="1"/>
      <c r="F1134" s="1"/>
      <c r="G1134" s="1"/>
      <c r="H1134" s="1"/>
      <c r="I1134" s="1"/>
      <c r="J1134" s="1"/>
      <c r="K1134" s="1"/>
      <c r="L1134" s="1"/>
      <c r="M1134" s="1"/>
      <c r="N1134" s="1"/>
      <c r="O1134" s="1"/>
      <c r="P1134" s="1"/>
      <c r="Q1134" s="1"/>
      <c r="R1134" s="1"/>
      <c r="S1134" s="1"/>
      <c r="T1134" s="1"/>
    </row>
    <row r="1135" spans="1:20" ht="9.75" customHeight="1">
      <c r="A1135" s="1"/>
      <c r="B1135" s="1"/>
      <c r="C1135" s="1"/>
      <c r="D1135" s="1"/>
      <c r="E1135" s="1"/>
      <c r="F1135" s="1"/>
      <c r="G1135" s="1"/>
      <c r="H1135" s="1"/>
      <c r="I1135" s="1"/>
      <c r="J1135" s="1"/>
      <c r="K1135" s="1"/>
      <c r="L1135" s="1"/>
      <c r="M1135" s="1"/>
      <c r="N1135" s="1"/>
      <c r="O1135" s="1"/>
      <c r="P1135" s="1"/>
      <c r="Q1135" s="1"/>
      <c r="R1135" s="1"/>
      <c r="S1135" s="1"/>
      <c r="T1135" s="1"/>
    </row>
    <row r="1136" spans="1:20" ht="9.75" customHeight="1">
      <c r="A1136" s="1"/>
      <c r="B1136" s="1"/>
      <c r="C1136" s="1"/>
      <c r="D1136" s="1"/>
      <c r="E1136" s="1"/>
      <c r="F1136" s="1"/>
      <c r="G1136" s="1"/>
      <c r="H1136" s="1"/>
      <c r="I1136" s="1"/>
      <c r="J1136" s="1"/>
      <c r="K1136" s="1"/>
      <c r="L1136" s="1"/>
      <c r="M1136" s="1"/>
      <c r="N1136" s="1"/>
      <c r="O1136" s="1"/>
      <c r="P1136" s="1"/>
      <c r="Q1136" s="1"/>
      <c r="R1136" s="1"/>
      <c r="S1136" s="1"/>
      <c r="T1136" s="1"/>
    </row>
    <row r="1137" spans="1:20" ht="9.75" customHeight="1">
      <c r="A1137" s="1"/>
      <c r="B1137" s="1"/>
      <c r="C1137" s="1"/>
      <c r="D1137" s="1"/>
      <c r="E1137" s="1"/>
      <c r="F1137" s="1"/>
      <c r="G1137" s="1"/>
      <c r="H1137" s="1"/>
      <c r="I1137" s="1"/>
      <c r="J1137" s="1"/>
      <c r="K1137" s="1"/>
      <c r="L1137" s="1"/>
      <c r="M1137" s="1"/>
      <c r="N1137" s="1"/>
      <c r="O1137" s="1"/>
      <c r="P1137" s="1"/>
      <c r="Q1137" s="1"/>
      <c r="R1137" s="1"/>
      <c r="S1137" s="1"/>
      <c r="T1137" s="1"/>
    </row>
    <row r="1138" spans="1:20" ht="9.75" customHeight="1">
      <c r="A1138" s="1"/>
      <c r="B1138" s="1"/>
      <c r="C1138" s="1"/>
      <c r="D1138" s="1"/>
      <c r="E1138" s="1"/>
      <c r="F1138" s="1"/>
      <c r="G1138" s="1"/>
      <c r="H1138" s="1"/>
      <c r="I1138" s="1"/>
      <c r="J1138" s="1"/>
      <c r="K1138" s="1"/>
      <c r="L1138" s="1"/>
      <c r="M1138" s="1"/>
      <c r="N1138" s="1"/>
      <c r="O1138" s="1"/>
      <c r="P1138" s="1"/>
      <c r="Q1138" s="1"/>
      <c r="R1138" s="1"/>
      <c r="S1138" s="1"/>
      <c r="T1138" s="1"/>
    </row>
    <row r="1139" spans="1:20" ht="9.75" customHeight="1">
      <c r="A1139" s="1"/>
      <c r="B1139" s="1"/>
      <c r="C1139" s="1"/>
      <c r="D1139" s="1"/>
      <c r="E1139" s="1"/>
      <c r="F1139" s="1"/>
      <c r="G1139" s="1"/>
      <c r="H1139" s="1"/>
      <c r="I1139" s="1"/>
      <c r="J1139" s="1"/>
      <c r="K1139" s="1"/>
      <c r="L1139" s="1"/>
      <c r="M1139" s="1"/>
      <c r="N1139" s="1"/>
      <c r="O1139" s="1"/>
      <c r="P1139" s="1"/>
      <c r="Q1139" s="1"/>
      <c r="R1139" s="1"/>
      <c r="S1139" s="1"/>
      <c r="T1139" s="1"/>
    </row>
    <row r="1140" spans="1:20" ht="9.75" customHeight="1">
      <c r="A1140" s="1"/>
      <c r="B1140" s="1"/>
      <c r="C1140" s="1"/>
      <c r="D1140" s="1"/>
      <c r="E1140" s="1"/>
      <c r="F1140" s="1"/>
      <c r="G1140" s="1"/>
      <c r="H1140" s="1"/>
      <c r="I1140" s="1"/>
      <c r="J1140" s="1"/>
      <c r="K1140" s="1"/>
      <c r="L1140" s="1"/>
      <c r="M1140" s="1"/>
      <c r="N1140" s="1"/>
      <c r="O1140" s="1"/>
      <c r="P1140" s="1"/>
      <c r="Q1140" s="1"/>
      <c r="R1140" s="1"/>
      <c r="S1140" s="1"/>
      <c r="T1140" s="1"/>
    </row>
    <row r="1141" spans="1:20" ht="9.75" customHeight="1">
      <c r="A1141" s="1"/>
      <c r="B1141" s="1"/>
      <c r="C1141" s="1"/>
      <c r="D1141" s="1"/>
      <c r="E1141" s="1"/>
      <c r="F1141" s="1"/>
      <c r="G1141" s="1"/>
      <c r="H1141" s="1"/>
      <c r="I1141" s="1"/>
      <c r="J1141" s="1"/>
      <c r="K1141" s="1"/>
      <c r="L1141" s="1"/>
      <c r="M1141" s="1"/>
      <c r="N1141" s="1"/>
      <c r="O1141" s="1"/>
      <c r="P1141" s="1"/>
      <c r="Q1141" s="1"/>
      <c r="R1141" s="1"/>
      <c r="S1141" s="1"/>
      <c r="T1141" s="1"/>
    </row>
    <row r="1142" spans="1:20" ht="9.75" customHeight="1">
      <c r="A1142" s="1"/>
      <c r="B1142" s="1"/>
      <c r="C1142" s="1"/>
      <c r="D1142" s="1"/>
      <c r="E1142" s="1"/>
      <c r="F1142" s="1"/>
      <c r="G1142" s="1"/>
      <c r="H1142" s="1"/>
      <c r="I1142" s="1"/>
      <c r="J1142" s="1"/>
      <c r="K1142" s="1"/>
      <c r="L1142" s="1"/>
      <c r="M1142" s="1"/>
      <c r="N1142" s="1"/>
      <c r="O1142" s="1"/>
      <c r="P1142" s="1"/>
      <c r="Q1142" s="1"/>
      <c r="R1142" s="1"/>
      <c r="S1142" s="1"/>
      <c r="T1142" s="1"/>
    </row>
    <row r="1143" spans="1:20" ht="9.75" customHeight="1">
      <c r="A1143" s="1"/>
      <c r="B1143" s="1"/>
      <c r="C1143" s="1"/>
      <c r="D1143" s="1"/>
      <c r="E1143" s="1"/>
      <c r="F1143" s="1"/>
      <c r="G1143" s="1"/>
      <c r="H1143" s="1"/>
      <c r="I1143" s="1"/>
      <c r="J1143" s="1"/>
      <c r="K1143" s="1"/>
      <c r="L1143" s="1"/>
      <c r="M1143" s="1"/>
      <c r="N1143" s="1"/>
      <c r="O1143" s="1"/>
      <c r="P1143" s="1"/>
      <c r="Q1143" s="1"/>
      <c r="R1143" s="1"/>
      <c r="S1143" s="1"/>
      <c r="T1143" s="1"/>
    </row>
    <row r="1144" spans="1:20" ht="9.75" customHeight="1">
      <c r="A1144" s="1"/>
      <c r="B1144" s="1"/>
      <c r="C1144" s="1"/>
      <c r="D1144" s="1"/>
      <c r="E1144" s="1"/>
      <c r="F1144" s="1"/>
      <c r="G1144" s="1"/>
      <c r="H1144" s="1"/>
      <c r="I1144" s="1"/>
      <c r="J1144" s="1"/>
      <c r="K1144" s="1"/>
      <c r="L1144" s="1"/>
      <c r="M1144" s="1"/>
      <c r="N1144" s="1"/>
      <c r="O1144" s="1"/>
      <c r="P1144" s="1"/>
      <c r="Q1144" s="1"/>
      <c r="R1144" s="1"/>
      <c r="S1144" s="1"/>
      <c r="T1144" s="1"/>
    </row>
    <row r="1145" spans="1:20" ht="9.75" customHeight="1">
      <c r="A1145" s="1"/>
      <c r="B1145" s="1"/>
      <c r="C1145" s="1"/>
      <c r="D1145" s="1"/>
      <c r="E1145" s="1"/>
      <c r="F1145" s="1"/>
      <c r="G1145" s="1"/>
      <c r="H1145" s="1"/>
      <c r="I1145" s="1"/>
      <c r="J1145" s="1"/>
      <c r="K1145" s="1"/>
      <c r="L1145" s="1"/>
      <c r="M1145" s="1"/>
      <c r="N1145" s="1"/>
      <c r="O1145" s="1"/>
      <c r="P1145" s="1"/>
      <c r="Q1145" s="1"/>
      <c r="R1145" s="1"/>
      <c r="S1145" s="1"/>
      <c r="T1145" s="1"/>
    </row>
    <row r="1146" spans="1:20" ht="9.75" customHeight="1">
      <c r="A1146" s="1"/>
      <c r="B1146" s="1"/>
      <c r="C1146" s="1"/>
      <c r="D1146" s="1"/>
      <c r="E1146" s="1"/>
      <c r="F1146" s="1"/>
      <c r="G1146" s="1"/>
      <c r="H1146" s="1"/>
      <c r="I1146" s="1"/>
      <c r="J1146" s="1"/>
      <c r="K1146" s="1"/>
      <c r="L1146" s="1"/>
      <c r="M1146" s="1"/>
      <c r="N1146" s="1"/>
      <c r="O1146" s="1"/>
      <c r="P1146" s="1"/>
      <c r="Q1146" s="1"/>
      <c r="R1146" s="1"/>
      <c r="S1146" s="1"/>
      <c r="T1146" s="1"/>
    </row>
    <row r="1147" spans="1:20" ht="9.75" customHeight="1">
      <c r="A1147" s="1"/>
      <c r="B1147" s="1"/>
      <c r="C1147" s="1"/>
      <c r="D1147" s="1"/>
      <c r="E1147" s="1"/>
      <c r="F1147" s="1"/>
      <c r="G1147" s="1"/>
      <c r="H1147" s="1"/>
      <c r="I1147" s="1"/>
      <c r="J1147" s="1"/>
      <c r="K1147" s="1"/>
      <c r="L1147" s="1"/>
      <c r="M1147" s="1"/>
      <c r="N1147" s="1"/>
      <c r="O1147" s="1"/>
      <c r="P1147" s="1"/>
      <c r="Q1147" s="1"/>
      <c r="R1147" s="1"/>
      <c r="S1147" s="1"/>
      <c r="T1147" s="1"/>
    </row>
    <row r="1148" spans="1:20" ht="9.75" customHeight="1">
      <c r="A1148" s="1"/>
      <c r="B1148" s="1"/>
      <c r="C1148" s="1"/>
      <c r="D1148" s="1"/>
      <c r="E1148" s="1"/>
      <c r="F1148" s="1"/>
      <c r="G1148" s="1"/>
      <c r="H1148" s="1"/>
      <c r="I1148" s="1"/>
      <c r="J1148" s="1"/>
      <c r="K1148" s="1"/>
      <c r="L1148" s="1"/>
      <c r="M1148" s="1"/>
      <c r="N1148" s="1"/>
      <c r="O1148" s="1"/>
      <c r="P1148" s="1"/>
      <c r="Q1148" s="1"/>
      <c r="R1148" s="1"/>
      <c r="S1148" s="1"/>
      <c r="T1148" s="1"/>
    </row>
    <row r="1149" spans="1:20" ht="9.75" customHeight="1">
      <c r="A1149" s="1"/>
      <c r="B1149" s="1"/>
      <c r="C1149" s="1"/>
      <c r="D1149" s="1"/>
      <c r="E1149" s="1"/>
      <c r="F1149" s="1"/>
      <c r="G1149" s="1"/>
      <c r="H1149" s="1"/>
      <c r="I1149" s="1"/>
      <c r="J1149" s="1"/>
      <c r="K1149" s="1"/>
      <c r="L1149" s="1"/>
      <c r="M1149" s="1"/>
      <c r="N1149" s="1"/>
      <c r="O1149" s="1"/>
      <c r="P1149" s="1"/>
      <c r="Q1149" s="1"/>
      <c r="R1149" s="1"/>
      <c r="S1149" s="1"/>
      <c r="T1149" s="1"/>
    </row>
    <row r="1150" spans="1:20" ht="9.75" customHeight="1">
      <c r="A1150" s="1"/>
      <c r="B1150" s="1"/>
      <c r="C1150" s="1"/>
      <c r="D1150" s="1"/>
      <c r="E1150" s="1"/>
      <c r="F1150" s="1"/>
      <c r="G1150" s="1"/>
      <c r="H1150" s="1"/>
      <c r="I1150" s="1"/>
      <c r="J1150" s="1"/>
      <c r="K1150" s="1"/>
      <c r="L1150" s="1"/>
      <c r="M1150" s="1"/>
      <c r="N1150" s="1"/>
      <c r="O1150" s="1"/>
      <c r="P1150" s="1"/>
      <c r="Q1150" s="1"/>
      <c r="R1150" s="1"/>
      <c r="S1150" s="1"/>
      <c r="T1150" s="1"/>
    </row>
    <row r="1151" spans="1:20" ht="9.75" customHeight="1">
      <c r="A1151" s="1"/>
      <c r="B1151" s="1"/>
      <c r="C1151" s="1"/>
      <c r="D1151" s="1"/>
      <c r="E1151" s="1"/>
      <c r="F1151" s="1"/>
      <c r="G1151" s="1"/>
      <c r="H1151" s="1"/>
      <c r="I1151" s="1"/>
      <c r="J1151" s="1"/>
      <c r="K1151" s="1"/>
      <c r="L1151" s="1"/>
      <c r="M1151" s="1"/>
      <c r="N1151" s="1"/>
      <c r="O1151" s="1"/>
      <c r="P1151" s="1"/>
      <c r="Q1151" s="1"/>
      <c r="R1151" s="1"/>
      <c r="S1151" s="1"/>
      <c r="T1151" s="1"/>
    </row>
    <row r="1152" spans="1:20" ht="9.75" customHeight="1">
      <c r="A1152" s="1"/>
      <c r="B1152" s="1"/>
      <c r="C1152" s="1"/>
      <c r="D1152" s="1"/>
      <c r="E1152" s="1"/>
      <c r="F1152" s="1"/>
      <c r="G1152" s="1"/>
      <c r="H1152" s="1"/>
      <c r="I1152" s="1"/>
      <c r="J1152" s="1"/>
      <c r="K1152" s="1"/>
      <c r="L1152" s="1"/>
      <c r="M1152" s="1"/>
      <c r="N1152" s="1"/>
      <c r="O1152" s="1"/>
      <c r="P1152" s="1"/>
      <c r="Q1152" s="1"/>
      <c r="R1152" s="1"/>
      <c r="S1152" s="1"/>
      <c r="T1152" s="1"/>
    </row>
    <row r="1153" spans="1:20" ht="9.75" customHeight="1">
      <c r="A1153" s="1"/>
      <c r="B1153" s="1"/>
      <c r="C1153" s="1"/>
      <c r="D1153" s="1"/>
      <c r="E1153" s="1"/>
      <c r="F1153" s="1"/>
      <c r="G1153" s="1"/>
      <c r="H1153" s="1"/>
      <c r="I1153" s="1"/>
      <c r="J1153" s="1"/>
      <c r="K1153" s="1"/>
      <c r="L1153" s="1"/>
      <c r="M1153" s="1"/>
      <c r="N1153" s="1"/>
      <c r="O1153" s="1"/>
      <c r="P1153" s="1"/>
      <c r="Q1153" s="1"/>
      <c r="R1153" s="1"/>
      <c r="S1153" s="1"/>
      <c r="T1153" s="1"/>
    </row>
    <row r="1154" spans="1:20" ht="9.75" customHeight="1">
      <c r="A1154" s="1"/>
      <c r="B1154" s="1"/>
      <c r="C1154" s="1"/>
      <c r="D1154" s="1"/>
      <c r="E1154" s="1"/>
      <c r="F1154" s="1"/>
      <c r="G1154" s="1"/>
      <c r="H1154" s="1"/>
      <c r="I1154" s="1"/>
      <c r="J1154" s="1"/>
      <c r="K1154" s="1"/>
      <c r="L1154" s="1"/>
      <c r="M1154" s="1"/>
      <c r="N1154" s="1"/>
      <c r="O1154" s="1"/>
      <c r="P1154" s="1"/>
      <c r="Q1154" s="1"/>
      <c r="R1154" s="1"/>
      <c r="S1154" s="1"/>
      <c r="T1154" s="1"/>
    </row>
    <row r="1155" spans="1:20" ht="9.75" customHeight="1">
      <c r="A1155" s="1"/>
      <c r="B1155" s="1"/>
      <c r="C1155" s="1"/>
      <c r="D1155" s="1"/>
      <c r="E1155" s="1"/>
      <c r="F1155" s="1"/>
      <c r="G1155" s="1"/>
      <c r="H1155" s="1"/>
      <c r="I1155" s="1"/>
      <c r="J1155" s="1"/>
      <c r="K1155" s="1"/>
      <c r="L1155" s="1"/>
      <c r="M1155" s="1"/>
      <c r="N1155" s="1"/>
      <c r="O1155" s="1"/>
      <c r="P1155" s="1"/>
      <c r="Q1155" s="1"/>
      <c r="R1155" s="1"/>
      <c r="S1155" s="1"/>
      <c r="T1155" s="1"/>
    </row>
    <row r="1156" spans="1:20" ht="9.75" customHeight="1">
      <c r="A1156" s="1"/>
      <c r="B1156" s="1"/>
      <c r="C1156" s="1"/>
      <c r="D1156" s="1"/>
      <c r="E1156" s="1"/>
      <c r="F1156" s="1"/>
      <c r="G1156" s="1"/>
      <c r="H1156" s="1"/>
      <c r="I1156" s="1"/>
      <c r="J1156" s="1"/>
      <c r="K1156" s="1"/>
      <c r="L1156" s="1"/>
      <c r="M1156" s="1"/>
      <c r="N1156" s="1"/>
      <c r="O1156" s="1"/>
      <c r="P1156" s="1"/>
      <c r="Q1156" s="1"/>
      <c r="R1156" s="1"/>
      <c r="S1156" s="1"/>
      <c r="T1156" s="1"/>
    </row>
    <row r="1157" spans="1:20" ht="9.75" customHeight="1">
      <c r="A1157" s="1"/>
      <c r="B1157" s="1"/>
      <c r="C1157" s="1"/>
      <c r="D1157" s="1"/>
      <c r="E1157" s="1"/>
      <c r="F1157" s="1"/>
      <c r="G1157" s="1"/>
      <c r="H1157" s="1"/>
      <c r="I1157" s="1"/>
      <c r="J1157" s="1"/>
      <c r="K1157" s="1"/>
      <c r="L1157" s="1"/>
      <c r="M1157" s="1"/>
      <c r="N1157" s="1"/>
      <c r="O1157" s="1"/>
      <c r="P1157" s="1"/>
      <c r="Q1157" s="1"/>
      <c r="R1157" s="1"/>
      <c r="S1157" s="1"/>
      <c r="T1157" s="1"/>
    </row>
    <row r="1158" spans="1:20" ht="9.75" customHeight="1">
      <c r="A1158" s="1"/>
      <c r="B1158" s="1"/>
      <c r="C1158" s="1"/>
      <c r="D1158" s="1"/>
      <c r="E1158" s="1"/>
      <c r="F1158" s="1"/>
      <c r="G1158" s="1"/>
      <c r="H1158" s="1"/>
      <c r="I1158" s="1"/>
      <c r="J1158" s="1"/>
      <c r="K1158" s="1"/>
      <c r="L1158" s="1"/>
      <c r="M1158" s="1"/>
      <c r="N1158" s="1"/>
      <c r="O1158" s="1"/>
      <c r="P1158" s="1"/>
      <c r="Q1158" s="1"/>
      <c r="R1158" s="1"/>
      <c r="S1158" s="1"/>
      <c r="T1158" s="1"/>
    </row>
    <row r="1159" spans="1:20" ht="9.75" customHeight="1">
      <c r="A1159" s="1"/>
      <c r="B1159" s="1"/>
      <c r="C1159" s="1"/>
      <c r="D1159" s="1"/>
      <c r="E1159" s="1"/>
      <c r="F1159" s="1"/>
      <c r="G1159" s="1"/>
      <c r="H1159" s="1"/>
      <c r="I1159" s="1"/>
      <c r="J1159" s="1"/>
      <c r="K1159" s="1"/>
      <c r="L1159" s="1"/>
      <c r="M1159" s="1"/>
      <c r="N1159" s="1"/>
      <c r="O1159" s="1"/>
      <c r="P1159" s="1"/>
      <c r="Q1159" s="1"/>
      <c r="R1159" s="1"/>
      <c r="S1159" s="1"/>
      <c r="T1159" s="1"/>
    </row>
    <row r="1160" spans="1:20" ht="9.75" customHeight="1">
      <c r="A1160" s="1"/>
      <c r="B1160" s="1"/>
      <c r="C1160" s="1"/>
      <c r="D1160" s="1"/>
      <c r="E1160" s="1"/>
      <c r="F1160" s="1"/>
      <c r="G1160" s="1"/>
      <c r="H1160" s="1"/>
      <c r="I1160" s="1"/>
      <c r="J1160" s="1"/>
      <c r="K1160" s="1"/>
      <c r="L1160" s="1"/>
      <c r="M1160" s="1"/>
      <c r="N1160" s="1"/>
      <c r="O1160" s="1"/>
      <c r="P1160" s="1"/>
      <c r="Q1160" s="1"/>
      <c r="R1160" s="1"/>
      <c r="S1160" s="1"/>
      <c r="T1160" s="1"/>
    </row>
    <row r="1161" spans="1:20" ht="9.75" customHeight="1">
      <c r="A1161" s="1"/>
      <c r="B1161" s="1"/>
      <c r="C1161" s="1"/>
      <c r="D1161" s="1"/>
      <c r="E1161" s="1"/>
      <c r="F1161" s="1"/>
      <c r="G1161" s="1"/>
      <c r="H1161" s="1"/>
      <c r="I1161" s="1"/>
      <c r="J1161" s="1"/>
      <c r="K1161" s="1"/>
      <c r="L1161" s="1"/>
      <c r="M1161" s="1"/>
      <c r="N1161" s="1"/>
      <c r="O1161" s="1"/>
      <c r="P1161" s="1"/>
      <c r="Q1161" s="1"/>
      <c r="R1161" s="1"/>
      <c r="S1161" s="1"/>
      <c r="T1161" s="1"/>
    </row>
    <row r="1162" spans="1:20" ht="9.75" customHeight="1">
      <c r="A1162" s="1"/>
      <c r="B1162" s="1"/>
      <c r="C1162" s="1"/>
      <c r="D1162" s="1"/>
      <c r="E1162" s="1"/>
      <c r="F1162" s="1"/>
      <c r="G1162" s="1"/>
      <c r="H1162" s="1"/>
      <c r="I1162" s="1"/>
      <c r="J1162" s="1"/>
      <c r="K1162" s="1"/>
      <c r="L1162" s="1"/>
      <c r="M1162" s="1"/>
      <c r="N1162" s="1"/>
      <c r="O1162" s="1"/>
      <c r="P1162" s="1"/>
      <c r="Q1162" s="1"/>
      <c r="R1162" s="1"/>
      <c r="S1162" s="1"/>
      <c r="T1162" s="1"/>
    </row>
    <row r="1163" spans="1:20" ht="9.75" customHeight="1">
      <c r="A1163" s="1"/>
      <c r="B1163" s="1"/>
      <c r="C1163" s="1"/>
      <c r="D1163" s="1"/>
      <c r="E1163" s="1"/>
      <c r="F1163" s="1"/>
      <c r="G1163" s="1"/>
      <c r="H1163" s="1"/>
      <c r="I1163" s="1"/>
      <c r="J1163" s="1"/>
      <c r="K1163" s="1"/>
      <c r="L1163" s="1"/>
      <c r="M1163" s="1"/>
      <c r="N1163" s="1"/>
      <c r="O1163" s="1"/>
      <c r="P1163" s="1"/>
      <c r="Q1163" s="1"/>
      <c r="R1163" s="1"/>
      <c r="S1163" s="1"/>
      <c r="T1163" s="1"/>
    </row>
    <row r="1164" spans="1:20" ht="9.75" customHeight="1">
      <c r="A1164" s="1"/>
      <c r="B1164" s="1"/>
      <c r="C1164" s="1"/>
      <c r="D1164" s="1"/>
      <c r="E1164" s="1"/>
      <c r="F1164" s="1"/>
      <c r="G1164" s="1"/>
      <c r="H1164" s="1"/>
      <c r="I1164" s="1"/>
      <c r="J1164" s="1"/>
      <c r="K1164" s="1"/>
      <c r="L1164" s="1"/>
      <c r="M1164" s="1"/>
      <c r="N1164" s="1"/>
      <c r="O1164" s="1"/>
      <c r="P1164" s="1"/>
      <c r="Q1164" s="1"/>
      <c r="R1164" s="1"/>
      <c r="S1164" s="1"/>
      <c r="T1164" s="1"/>
    </row>
    <row r="1165" spans="1:20" ht="9.75" customHeight="1">
      <c r="A1165" s="1"/>
      <c r="B1165" s="1"/>
      <c r="C1165" s="1"/>
      <c r="D1165" s="1"/>
      <c r="E1165" s="1"/>
      <c r="F1165" s="1"/>
      <c r="G1165" s="1"/>
      <c r="H1165" s="1"/>
      <c r="I1165" s="1"/>
      <c r="J1165" s="1"/>
      <c r="K1165" s="1"/>
      <c r="L1165" s="1"/>
      <c r="M1165" s="1"/>
      <c r="N1165" s="1"/>
      <c r="O1165" s="1"/>
      <c r="P1165" s="1"/>
      <c r="Q1165" s="1"/>
      <c r="R1165" s="1"/>
      <c r="S1165" s="1"/>
      <c r="T1165" s="1"/>
    </row>
    <row r="1166" spans="1:20" ht="9.75" customHeight="1">
      <c r="A1166" s="1"/>
      <c r="B1166" s="1"/>
      <c r="C1166" s="1"/>
      <c r="D1166" s="1"/>
      <c r="E1166" s="1"/>
      <c r="F1166" s="1"/>
      <c r="G1166" s="1"/>
      <c r="H1166" s="1"/>
      <c r="I1166" s="1"/>
      <c r="J1166" s="1"/>
      <c r="K1166" s="1"/>
      <c r="L1166" s="1"/>
      <c r="M1166" s="1"/>
      <c r="N1166" s="1"/>
      <c r="O1166" s="1"/>
      <c r="P1166" s="1"/>
      <c r="Q1166" s="1"/>
      <c r="R1166" s="1"/>
      <c r="S1166" s="1"/>
      <c r="T1166" s="1"/>
    </row>
    <row r="1167" spans="1:20" ht="9.75" customHeight="1">
      <c r="A1167" s="1"/>
      <c r="B1167" s="1"/>
      <c r="C1167" s="1"/>
      <c r="D1167" s="1"/>
      <c r="E1167" s="1"/>
      <c r="F1167" s="1"/>
      <c r="G1167" s="1"/>
      <c r="H1167" s="1"/>
      <c r="I1167" s="1"/>
      <c r="J1167" s="1"/>
      <c r="K1167" s="1"/>
      <c r="L1167" s="1"/>
      <c r="M1167" s="1"/>
      <c r="N1167" s="1"/>
      <c r="O1167" s="1"/>
      <c r="P1167" s="1"/>
      <c r="Q1167" s="1"/>
      <c r="R1167" s="1"/>
      <c r="S1167" s="1"/>
      <c r="T1167" s="1"/>
    </row>
    <row r="1168" spans="1:20" ht="9.75" customHeight="1">
      <c r="A1168" s="1"/>
      <c r="B1168" s="1"/>
      <c r="C1168" s="1"/>
      <c r="D1168" s="1"/>
      <c r="E1168" s="1"/>
      <c r="F1168" s="1"/>
      <c r="G1168" s="1"/>
      <c r="H1168" s="1"/>
      <c r="I1168" s="1"/>
      <c r="J1168" s="1"/>
      <c r="K1168" s="1"/>
      <c r="L1168" s="1"/>
      <c r="M1168" s="1"/>
      <c r="N1168" s="1"/>
      <c r="O1168" s="1"/>
      <c r="P1168" s="1"/>
      <c r="Q1168" s="1"/>
      <c r="R1168" s="1"/>
      <c r="S1168" s="1"/>
      <c r="T1168" s="1"/>
    </row>
    <row r="1169" spans="1:20" ht="9.75" customHeight="1">
      <c r="A1169" s="1"/>
      <c r="B1169" s="1"/>
      <c r="C1169" s="1"/>
      <c r="D1169" s="1"/>
      <c r="E1169" s="1"/>
      <c r="F1169" s="1"/>
      <c r="G1169" s="1"/>
      <c r="H1169" s="1"/>
      <c r="I1169" s="1"/>
      <c r="J1169" s="1"/>
      <c r="K1169" s="1"/>
      <c r="L1169" s="1"/>
      <c r="M1169" s="1"/>
      <c r="N1169" s="1"/>
      <c r="O1169" s="1"/>
      <c r="P1169" s="1"/>
      <c r="Q1169" s="1"/>
      <c r="R1169" s="1"/>
      <c r="S1169" s="1"/>
      <c r="T1169" s="1"/>
    </row>
    <row r="1170" spans="1:20" ht="9.75" customHeight="1">
      <c r="A1170" s="1"/>
      <c r="B1170" s="1"/>
      <c r="C1170" s="1"/>
      <c r="D1170" s="1"/>
      <c r="E1170" s="1"/>
      <c r="F1170" s="1"/>
      <c r="G1170" s="1"/>
      <c r="H1170" s="1"/>
      <c r="I1170" s="1"/>
      <c r="J1170" s="1"/>
      <c r="K1170" s="1"/>
      <c r="L1170" s="1"/>
      <c r="M1170" s="1"/>
      <c r="N1170" s="1"/>
      <c r="O1170" s="1"/>
      <c r="P1170" s="1"/>
      <c r="Q1170" s="1"/>
      <c r="R1170" s="1"/>
      <c r="S1170" s="1"/>
      <c r="T1170" s="1"/>
    </row>
    <row r="1171" spans="1:20" ht="9.75" customHeight="1">
      <c r="A1171" s="1"/>
      <c r="B1171" s="1"/>
      <c r="C1171" s="1"/>
      <c r="D1171" s="1"/>
      <c r="E1171" s="1"/>
      <c r="F1171" s="1"/>
      <c r="G1171" s="1"/>
      <c r="H1171" s="1"/>
      <c r="I1171" s="1"/>
      <c r="J1171" s="1"/>
      <c r="K1171" s="1"/>
      <c r="L1171" s="1"/>
      <c r="M1171" s="1"/>
      <c r="N1171" s="1"/>
      <c r="O1171" s="1"/>
      <c r="P1171" s="1"/>
      <c r="Q1171" s="1"/>
      <c r="R1171" s="1"/>
      <c r="S1171" s="1"/>
      <c r="T1171" s="1"/>
    </row>
    <row r="1172" spans="1:20" ht="9.75" customHeight="1">
      <c r="A1172" s="1"/>
      <c r="B1172" s="1"/>
      <c r="C1172" s="1"/>
      <c r="D1172" s="1"/>
      <c r="E1172" s="1"/>
      <c r="F1172" s="1"/>
      <c r="G1172" s="1"/>
      <c r="H1172" s="1"/>
      <c r="I1172" s="1"/>
      <c r="J1172" s="1"/>
      <c r="K1172" s="1"/>
      <c r="L1172" s="1"/>
      <c r="M1172" s="1"/>
      <c r="N1172" s="1"/>
      <c r="O1172" s="1"/>
      <c r="P1172" s="1"/>
      <c r="Q1172" s="1"/>
      <c r="R1172" s="1"/>
      <c r="S1172" s="1"/>
      <c r="T1172" s="1"/>
    </row>
    <row r="1173" spans="1:20" ht="9.75" customHeight="1">
      <c r="A1173" s="1"/>
      <c r="B1173" s="1"/>
      <c r="C1173" s="1"/>
      <c r="D1173" s="1"/>
      <c r="E1173" s="1"/>
      <c r="F1173" s="1"/>
      <c r="G1173" s="1"/>
      <c r="H1173" s="1"/>
      <c r="I1173" s="1"/>
      <c r="J1173" s="1"/>
      <c r="K1173" s="1"/>
      <c r="L1173" s="1"/>
      <c r="M1173" s="1"/>
      <c r="N1173" s="1"/>
      <c r="O1173" s="1"/>
      <c r="P1173" s="1"/>
      <c r="Q1173" s="1"/>
      <c r="R1173" s="1"/>
      <c r="S1173" s="1"/>
      <c r="T1173" s="1"/>
    </row>
    <row r="1174" spans="1:20" ht="9.75" customHeight="1">
      <c r="A1174" s="1"/>
      <c r="B1174" s="1"/>
      <c r="C1174" s="1"/>
      <c r="D1174" s="1"/>
      <c r="E1174" s="1"/>
      <c r="F1174" s="1"/>
      <c r="G1174" s="1"/>
      <c r="H1174" s="1"/>
      <c r="I1174" s="1"/>
      <c r="J1174" s="1"/>
      <c r="K1174" s="1"/>
      <c r="L1174" s="1"/>
      <c r="M1174" s="1"/>
      <c r="N1174" s="1"/>
      <c r="O1174" s="1"/>
      <c r="P1174" s="1"/>
      <c r="Q1174" s="1"/>
      <c r="R1174" s="1"/>
      <c r="S1174" s="1"/>
      <c r="T1174" s="1"/>
    </row>
    <row r="1175" spans="1:20" ht="9.75" customHeight="1">
      <c r="A1175" s="1"/>
      <c r="B1175" s="1"/>
      <c r="C1175" s="1"/>
      <c r="D1175" s="1"/>
      <c r="E1175" s="1"/>
      <c r="F1175" s="1"/>
      <c r="G1175" s="1"/>
      <c r="H1175" s="1"/>
      <c r="I1175" s="1"/>
      <c r="J1175" s="1"/>
      <c r="K1175" s="1"/>
      <c r="L1175" s="1"/>
      <c r="M1175" s="1"/>
      <c r="N1175" s="1"/>
      <c r="O1175" s="1"/>
      <c r="P1175" s="1"/>
      <c r="Q1175" s="1"/>
      <c r="R1175" s="1"/>
      <c r="S1175" s="1"/>
      <c r="T1175" s="1"/>
    </row>
    <row r="1176" spans="1:20" ht="9.75" customHeight="1">
      <c r="A1176" s="1"/>
      <c r="B1176" s="1"/>
      <c r="C1176" s="1"/>
      <c r="D1176" s="1"/>
      <c r="E1176" s="1"/>
      <c r="F1176" s="1"/>
      <c r="G1176" s="1"/>
      <c r="H1176" s="1"/>
      <c r="I1176" s="1"/>
      <c r="J1176" s="1"/>
      <c r="K1176" s="1"/>
      <c r="L1176" s="1"/>
      <c r="M1176" s="1"/>
      <c r="N1176" s="1"/>
      <c r="O1176" s="1"/>
      <c r="P1176" s="1"/>
      <c r="Q1176" s="1"/>
      <c r="R1176" s="1"/>
      <c r="S1176" s="1"/>
      <c r="T1176" s="1"/>
    </row>
    <row r="1177" spans="1:20" ht="9.75" customHeight="1">
      <c r="A1177" s="1"/>
      <c r="B1177" s="1"/>
      <c r="C1177" s="1"/>
      <c r="D1177" s="1"/>
      <c r="E1177" s="1"/>
      <c r="F1177" s="1"/>
      <c r="G1177" s="1"/>
      <c r="H1177" s="1"/>
      <c r="I1177" s="1"/>
      <c r="J1177" s="1"/>
      <c r="K1177" s="1"/>
      <c r="L1177" s="1"/>
      <c r="M1177" s="1"/>
      <c r="N1177" s="1"/>
      <c r="O1177" s="1"/>
      <c r="P1177" s="1"/>
      <c r="Q1177" s="1"/>
      <c r="R1177" s="1"/>
      <c r="S1177" s="1"/>
      <c r="T1177" s="1"/>
    </row>
    <row r="1178" spans="1:20" ht="9.75" customHeight="1">
      <c r="A1178" s="1"/>
      <c r="B1178" s="1"/>
      <c r="C1178" s="1"/>
      <c r="D1178" s="1"/>
      <c r="E1178" s="1"/>
      <c r="F1178" s="1"/>
      <c r="G1178" s="1"/>
      <c r="H1178" s="1"/>
      <c r="I1178" s="1"/>
      <c r="J1178" s="1"/>
      <c r="K1178" s="1"/>
      <c r="L1178" s="1"/>
      <c r="M1178" s="1"/>
      <c r="N1178" s="1"/>
      <c r="O1178" s="1"/>
      <c r="P1178" s="1"/>
      <c r="Q1178" s="1"/>
      <c r="R1178" s="1"/>
      <c r="S1178" s="1"/>
      <c r="T1178" s="1"/>
    </row>
    <row r="1179" spans="1:20" ht="9.75" customHeight="1">
      <c r="A1179" s="1"/>
      <c r="B1179" s="1"/>
      <c r="C1179" s="1"/>
      <c r="D1179" s="1"/>
      <c r="E1179" s="1"/>
      <c r="F1179" s="1"/>
      <c r="G1179" s="1"/>
      <c r="H1179" s="1"/>
      <c r="I1179" s="1"/>
      <c r="J1179" s="1"/>
      <c r="K1179" s="1"/>
      <c r="L1179" s="1"/>
      <c r="M1179" s="1"/>
      <c r="N1179" s="1"/>
      <c r="O1179" s="1"/>
      <c r="P1179" s="1"/>
      <c r="Q1179" s="1"/>
      <c r="R1179" s="1"/>
      <c r="S1179" s="1"/>
      <c r="T1179" s="1"/>
    </row>
    <row r="1180" spans="1:20" ht="9.75" customHeight="1">
      <c r="A1180" s="1"/>
      <c r="B1180" s="1"/>
      <c r="C1180" s="1"/>
      <c r="D1180" s="1"/>
      <c r="E1180" s="1"/>
      <c r="F1180" s="1"/>
      <c r="G1180" s="1"/>
      <c r="H1180" s="1"/>
      <c r="I1180" s="1"/>
      <c r="J1180" s="1"/>
      <c r="K1180" s="1"/>
      <c r="L1180" s="1"/>
      <c r="M1180" s="1"/>
      <c r="N1180" s="1"/>
      <c r="O1180" s="1"/>
      <c r="P1180" s="1"/>
      <c r="Q1180" s="1"/>
      <c r="R1180" s="1"/>
      <c r="S1180" s="1"/>
      <c r="T1180" s="1"/>
    </row>
    <row r="1181" spans="1:20" ht="9.75" customHeight="1">
      <c r="A1181" s="1"/>
      <c r="B1181" s="1"/>
      <c r="C1181" s="1"/>
      <c r="D1181" s="1"/>
      <c r="E1181" s="1"/>
      <c r="F1181" s="1"/>
      <c r="G1181" s="1"/>
      <c r="H1181" s="1"/>
      <c r="I1181" s="1"/>
      <c r="J1181" s="1"/>
      <c r="K1181" s="1"/>
      <c r="L1181" s="1"/>
      <c r="M1181" s="1"/>
      <c r="N1181" s="1"/>
      <c r="O1181" s="1"/>
      <c r="P1181" s="1"/>
      <c r="Q1181" s="1"/>
      <c r="R1181" s="1"/>
      <c r="S1181" s="1"/>
      <c r="T1181" s="1"/>
    </row>
    <row r="1182" spans="1:20" ht="9.75" customHeight="1">
      <c r="A1182" s="1"/>
      <c r="B1182" s="1"/>
      <c r="C1182" s="1"/>
      <c r="D1182" s="1"/>
      <c r="E1182" s="1"/>
      <c r="F1182" s="1"/>
      <c r="G1182" s="1"/>
      <c r="H1182" s="1"/>
      <c r="I1182" s="1"/>
      <c r="J1182" s="1"/>
      <c r="K1182" s="1"/>
      <c r="L1182" s="1"/>
      <c r="M1182" s="1"/>
      <c r="N1182" s="1"/>
      <c r="O1182" s="1"/>
      <c r="P1182" s="1"/>
      <c r="Q1182" s="1"/>
      <c r="R1182" s="1"/>
      <c r="S1182" s="1"/>
      <c r="T1182" s="1"/>
    </row>
    <row r="1183" spans="1:20" ht="9.75" customHeight="1">
      <c r="A1183" s="1"/>
      <c r="B1183" s="1"/>
      <c r="C1183" s="1"/>
      <c r="D1183" s="1"/>
      <c r="E1183" s="1"/>
      <c r="F1183" s="1"/>
      <c r="G1183" s="1"/>
      <c r="H1183" s="1"/>
      <c r="I1183" s="1"/>
      <c r="J1183" s="1"/>
      <c r="K1183" s="1"/>
      <c r="L1183" s="1"/>
      <c r="M1183" s="1"/>
      <c r="N1183" s="1"/>
      <c r="O1183" s="1"/>
      <c r="P1183" s="1"/>
      <c r="Q1183" s="1"/>
      <c r="R1183" s="1"/>
      <c r="S1183" s="1"/>
      <c r="T1183" s="1"/>
    </row>
    <row r="1184" spans="1:20" ht="9.75" customHeight="1">
      <c r="A1184" s="1"/>
      <c r="B1184" s="1"/>
      <c r="C1184" s="1"/>
      <c r="D1184" s="1"/>
      <c r="E1184" s="1"/>
      <c r="F1184" s="1"/>
      <c r="G1184" s="1"/>
      <c r="H1184" s="1"/>
      <c r="I1184" s="1"/>
      <c r="J1184" s="1"/>
      <c r="K1184" s="1"/>
      <c r="L1184" s="1"/>
      <c r="M1184" s="1"/>
      <c r="N1184" s="1"/>
      <c r="O1184" s="1"/>
      <c r="P1184" s="1"/>
      <c r="Q1184" s="1"/>
      <c r="R1184" s="1"/>
      <c r="S1184" s="1"/>
      <c r="T1184" s="1"/>
    </row>
    <row r="1185" spans="1:20" ht="9.75" customHeight="1">
      <c r="A1185" s="1"/>
      <c r="B1185" s="1"/>
      <c r="C1185" s="1"/>
      <c r="D1185" s="1"/>
      <c r="E1185" s="1"/>
      <c r="F1185" s="1"/>
      <c r="G1185" s="1"/>
      <c r="H1185" s="1"/>
      <c r="I1185" s="1"/>
      <c r="J1185" s="1"/>
      <c r="K1185" s="1"/>
      <c r="L1185" s="1"/>
      <c r="M1185" s="1"/>
      <c r="N1185" s="1"/>
      <c r="O1185" s="1"/>
      <c r="P1185" s="1"/>
      <c r="Q1185" s="1"/>
      <c r="R1185" s="1"/>
      <c r="S1185" s="1"/>
      <c r="T1185" s="1"/>
    </row>
    <row r="1186" spans="1:20" ht="9.75" customHeight="1">
      <c r="A1186" s="1"/>
      <c r="B1186" s="1"/>
      <c r="C1186" s="1"/>
      <c r="D1186" s="1"/>
      <c r="E1186" s="1"/>
      <c r="F1186" s="1"/>
      <c r="G1186" s="1"/>
      <c r="H1186" s="1"/>
      <c r="I1186" s="1"/>
      <c r="J1186" s="1"/>
      <c r="K1186" s="1"/>
      <c r="L1186" s="1"/>
      <c r="M1186" s="1"/>
      <c r="N1186" s="1"/>
      <c r="O1186" s="1"/>
      <c r="P1186" s="1"/>
      <c r="Q1186" s="1"/>
      <c r="R1186" s="1"/>
      <c r="S1186" s="1"/>
      <c r="T1186" s="1"/>
    </row>
    <row r="1187" spans="1:20" ht="9.75" customHeight="1">
      <c r="A1187" s="1"/>
      <c r="B1187" s="1"/>
      <c r="C1187" s="1"/>
      <c r="D1187" s="1"/>
      <c r="E1187" s="1"/>
      <c r="F1187" s="1"/>
      <c r="G1187" s="1"/>
      <c r="H1187" s="1"/>
      <c r="I1187" s="1"/>
      <c r="J1187" s="1"/>
      <c r="K1187" s="1"/>
      <c r="L1187" s="1"/>
      <c r="M1187" s="1"/>
      <c r="N1187" s="1"/>
      <c r="O1187" s="1"/>
      <c r="P1187" s="1"/>
      <c r="Q1187" s="1"/>
      <c r="R1187" s="1"/>
      <c r="S1187" s="1"/>
      <c r="T1187" s="1"/>
    </row>
    <row r="1188" spans="1:20" ht="9.75" customHeight="1">
      <c r="A1188" s="1"/>
      <c r="B1188" s="1"/>
      <c r="C1188" s="1"/>
      <c r="D1188" s="1"/>
      <c r="E1188" s="1"/>
      <c r="F1188" s="1"/>
      <c r="G1188" s="1"/>
      <c r="H1188" s="1"/>
      <c r="I1188" s="1"/>
      <c r="J1188" s="1"/>
      <c r="K1188" s="1"/>
      <c r="L1188" s="1"/>
      <c r="M1188" s="1"/>
      <c r="N1188" s="1"/>
      <c r="O1188" s="1"/>
      <c r="P1188" s="1"/>
      <c r="Q1188" s="1"/>
      <c r="R1188" s="1"/>
      <c r="S1188" s="1"/>
      <c r="T1188" s="1"/>
    </row>
    <row r="1189" spans="1:20" ht="9.75" customHeight="1">
      <c r="A1189" s="1"/>
      <c r="B1189" s="1"/>
      <c r="C1189" s="1"/>
      <c r="D1189" s="1"/>
      <c r="E1189" s="1"/>
      <c r="F1189" s="1"/>
      <c r="G1189" s="1"/>
      <c r="H1189" s="1"/>
      <c r="I1189" s="1"/>
      <c r="J1189" s="1"/>
      <c r="K1189" s="1"/>
      <c r="L1189" s="1"/>
      <c r="M1189" s="1"/>
      <c r="N1189" s="1"/>
      <c r="O1189" s="1"/>
      <c r="P1189" s="1"/>
      <c r="Q1189" s="1"/>
      <c r="R1189" s="1"/>
      <c r="S1189" s="1"/>
      <c r="T1189" s="1"/>
    </row>
    <row r="1190" spans="1:20" ht="9.75" customHeight="1">
      <c r="A1190" s="1"/>
      <c r="B1190" s="1"/>
      <c r="C1190" s="1"/>
      <c r="D1190" s="1"/>
      <c r="E1190" s="1"/>
      <c r="F1190" s="1"/>
      <c r="G1190" s="1"/>
      <c r="H1190" s="1"/>
      <c r="I1190" s="1"/>
      <c r="J1190" s="1"/>
      <c r="K1190" s="1"/>
      <c r="L1190" s="1"/>
      <c r="M1190" s="1"/>
      <c r="N1190" s="1"/>
      <c r="O1190" s="1"/>
      <c r="P1190" s="1"/>
      <c r="Q1190" s="1"/>
      <c r="R1190" s="1"/>
      <c r="S1190" s="1"/>
      <c r="T1190" s="1"/>
    </row>
    <row r="1191" spans="1:20" ht="9.75" customHeight="1">
      <c r="A1191" s="1"/>
      <c r="B1191" s="1"/>
      <c r="C1191" s="1"/>
      <c r="D1191" s="1"/>
      <c r="E1191" s="1"/>
      <c r="F1191" s="1"/>
      <c r="G1191" s="1"/>
      <c r="H1191" s="1"/>
      <c r="I1191" s="1"/>
      <c r="J1191" s="1"/>
      <c r="K1191" s="1"/>
      <c r="L1191" s="1"/>
      <c r="M1191" s="1"/>
      <c r="N1191" s="1"/>
      <c r="O1191" s="1"/>
      <c r="P1191" s="1"/>
      <c r="Q1191" s="1"/>
      <c r="R1191" s="1"/>
      <c r="S1191" s="1"/>
      <c r="T1191" s="1"/>
    </row>
    <row r="1192" spans="1:20" ht="9.75" customHeight="1">
      <c r="A1192" s="1"/>
      <c r="B1192" s="1"/>
      <c r="C1192" s="1"/>
      <c r="D1192" s="1"/>
      <c r="E1192" s="1"/>
      <c r="F1192" s="1"/>
      <c r="G1192" s="1"/>
      <c r="H1192" s="1"/>
      <c r="I1192" s="1"/>
      <c r="J1192" s="1"/>
      <c r="K1192" s="1"/>
      <c r="L1192" s="1"/>
      <c r="M1192" s="1"/>
      <c r="N1192" s="1"/>
      <c r="O1192" s="1"/>
      <c r="P1192" s="1"/>
      <c r="Q1192" s="1"/>
      <c r="R1192" s="1"/>
      <c r="S1192" s="1"/>
      <c r="T1192" s="1"/>
    </row>
    <row r="1193" spans="1:20" ht="9.75" customHeight="1">
      <c r="A1193" s="1"/>
      <c r="B1193" s="1"/>
      <c r="C1193" s="1"/>
      <c r="D1193" s="1"/>
      <c r="E1193" s="1"/>
      <c r="F1193" s="1"/>
      <c r="G1193" s="1"/>
      <c r="H1193" s="1"/>
      <c r="I1193" s="1"/>
      <c r="J1193" s="1"/>
      <c r="K1193" s="1"/>
      <c r="L1193" s="1"/>
      <c r="M1193" s="1"/>
      <c r="N1193" s="1"/>
      <c r="O1193" s="1"/>
      <c r="P1193" s="1"/>
      <c r="Q1193" s="1"/>
      <c r="R1193" s="1"/>
      <c r="S1193" s="1"/>
      <c r="T1193" s="1"/>
    </row>
    <row r="1194" spans="1:20" ht="9.75" customHeight="1">
      <c r="A1194" s="1"/>
      <c r="B1194" s="1"/>
      <c r="C1194" s="1"/>
      <c r="D1194" s="1"/>
      <c r="E1194" s="1"/>
      <c r="F1194" s="1"/>
      <c r="G1194" s="1"/>
      <c r="H1194" s="1"/>
      <c r="I1194" s="1"/>
      <c r="J1194" s="1"/>
      <c r="K1194" s="1"/>
      <c r="L1194" s="1"/>
      <c r="M1194" s="1"/>
      <c r="N1194" s="1"/>
      <c r="O1194" s="1"/>
      <c r="P1194" s="1"/>
      <c r="Q1194" s="1"/>
      <c r="R1194" s="1"/>
      <c r="S1194" s="1"/>
      <c r="T1194" s="1"/>
    </row>
    <row r="1195" spans="1:20" ht="9.75" customHeight="1">
      <c r="A1195" s="1"/>
      <c r="B1195" s="1"/>
      <c r="C1195" s="1"/>
      <c r="D1195" s="1"/>
      <c r="E1195" s="1"/>
      <c r="F1195" s="1"/>
      <c r="G1195" s="1"/>
      <c r="H1195" s="1"/>
      <c r="I1195" s="1"/>
      <c r="J1195" s="1"/>
      <c r="K1195" s="1"/>
      <c r="L1195" s="1"/>
      <c r="M1195" s="1"/>
      <c r="N1195" s="1"/>
      <c r="O1195" s="1"/>
      <c r="P1195" s="1"/>
      <c r="Q1195" s="1"/>
      <c r="R1195" s="1"/>
      <c r="S1195" s="1"/>
      <c r="T1195" s="1"/>
    </row>
    <row r="1196" spans="1:20" ht="9.75" customHeight="1">
      <c r="A1196" s="1"/>
      <c r="B1196" s="1"/>
      <c r="C1196" s="1"/>
      <c r="D1196" s="1"/>
      <c r="E1196" s="1"/>
      <c r="F1196" s="1"/>
      <c r="G1196" s="1"/>
      <c r="H1196" s="1"/>
      <c r="I1196" s="1"/>
      <c r="J1196" s="1"/>
      <c r="K1196" s="1"/>
      <c r="L1196" s="1"/>
      <c r="M1196" s="1"/>
      <c r="N1196" s="1"/>
      <c r="O1196" s="1"/>
      <c r="P1196" s="1"/>
      <c r="Q1196" s="1"/>
      <c r="R1196" s="1"/>
      <c r="S1196" s="1"/>
      <c r="T1196" s="1"/>
    </row>
    <row r="1197" spans="1:20" ht="9.75" customHeight="1">
      <c r="A1197" s="1"/>
      <c r="B1197" s="1"/>
      <c r="C1197" s="1"/>
      <c r="D1197" s="1"/>
      <c r="E1197" s="1"/>
      <c r="F1197" s="1"/>
      <c r="G1197" s="1"/>
      <c r="H1197" s="1"/>
      <c r="I1197" s="1"/>
      <c r="J1197" s="1"/>
      <c r="K1197" s="1"/>
      <c r="L1197" s="1"/>
      <c r="M1197" s="1"/>
      <c r="N1197" s="1"/>
      <c r="O1197" s="1"/>
      <c r="P1197" s="1"/>
      <c r="Q1197" s="1"/>
      <c r="R1197" s="1"/>
      <c r="S1197" s="1"/>
      <c r="T1197" s="1"/>
    </row>
    <row r="1198" spans="1:20" ht="9.75" customHeight="1">
      <c r="A1198" s="1"/>
      <c r="B1198" s="1"/>
      <c r="C1198" s="1"/>
      <c r="D1198" s="1"/>
      <c r="E1198" s="1"/>
      <c r="F1198" s="1"/>
      <c r="G1198" s="1"/>
      <c r="H1198" s="1"/>
      <c r="I1198" s="1"/>
      <c r="J1198" s="1"/>
      <c r="K1198" s="1"/>
      <c r="L1198" s="1"/>
      <c r="M1198" s="1"/>
      <c r="N1198" s="1"/>
      <c r="O1198" s="1"/>
      <c r="P1198" s="1"/>
      <c r="Q1198" s="1"/>
      <c r="R1198" s="1"/>
      <c r="S1198" s="1"/>
      <c r="T1198" s="1"/>
    </row>
    <row r="1199" spans="1:20" ht="9.75" customHeight="1">
      <c r="A1199" s="1"/>
      <c r="B1199" s="1"/>
      <c r="C1199" s="1"/>
      <c r="D1199" s="1"/>
      <c r="E1199" s="1"/>
      <c r="F1199" s="1"/>
      <c r="G1199" s="1"/>
      <c r="H1199" s="1"/>
      <c r="I1199" s="1"/>
      <c r="J1199" s="1"/>
      <c r="K1199" s="1"/>
      <c r="L1199" s="1"/>
      <c r="M1199" s="1"/>
      <c r="N1199" s="1"/>
      <c r="O1199" s="1"/>
      <c r="P1199" s="1"/>
      <c r="Q1199" s="1"/>
      <c r="R1199" s="1"/>
      <c r="S1199" s="1"/>
      <c r="T1199" s="1"/>
    </row>
    <row r="1200" spans="1:20" ht="9.75" customHeight="1">
      <c r="A1200" s="1"/>
      <c r="B1200" s="1"/>
      <c r="C1200" s="1"/>
      <c r="D1200" s="1"/>
      <c r="E1200" s="1"/>
      <c r="F1200" s="1"/>
      <c r="G1200" s="1"/>
      <c r="H1200" s="1"/>
      <c r="I1200" s="1"/>
      <c r="J1200" s="1"/>
      <c r="K1200" s="1"/>
      <c r="L1200" s="1"/>
      <c r="M1200" s="1"/>
      <c r="N1200" s="1"/>
      <c r="O1200" s="1"/>
      <c r="P1200" s="1"/>
      <c r="Q1200" s="1"/>
      <c r="R1200" s="1"/>
      <c r="S1200" s="1"/>
      <c r="T1200" s="1"/>
    </row>
    <row r="1201" spans="1:20" ht="9.75" customHeight="1">
      <c r="A1201" s="1"/>
      <c r="B1201" s="1"/>
      <c r="C1201" s="1"/>
      <c r="D1201" s="1"/>
      <c r="E1201" s="1"/>
      <c r="F1201" s="1"/>
      <c r="G1201" s="1"/>
      <c r="H1201" s="1"/>
      <c r="I1201" s="1"/>
      <c r="J1201" s="1"/>
      <c r="K1201" s="1"/>
      <c r="L1201" s="1"/>
      <c r="M1201" s="1"/>
      <c r="N1201" s="1"/>
      <c r="O1201" s="1"/>
      <c r="P1201" s="1"/>
      <c r="Q1201" s="1"/>
      <c r="R1201" s="1"/>
      <c r="S1201" s="1"/>
      <c r="T1201" s="1"/>
    </row>
    <row r="1202" spans="1:20" ht="9.75" customHeight="1">
      <c r="A1202" s="1"/>
      <c r="B1202" s="1"/>
      <c r="C1202" s="1"/>
      <c r="D1202" s="1"/>
      <c r="E1202" s="1"/>
      <c r="F1202" s="1"/>
      <c r="G1202" s="1"/>
      <c r="H1202" s="1"/>
      <c r="I1202" s="1"/>
      <c r="J1202" s="1"/>
      <c r="K1202" s="1"/>
      <c r="L1202" s="1"/>
      <c r="M1202" s="1"/>
      <c r="N1202" s="1"/>
      <c r="O1202" s="1"/>
      <c r="P1202" s="1"/>
      <c r="Q1202" s="1"/>
      <c r="R1202" s="1"/>
      <c r="S1202" s="1"/>
      <c r="T1202" s="1"/>
    </row>
    <row r="1203" spans="1:20" ht="9.75" customHeight="1">
      <c r="A1203" s="1"/>
      <c r="B1203" s="1"/>
      <c r="C1203" s="1"/>
      <c r="D1203" s="1"/>
      <c r="E1203" s="1"/>
      <c r="F1203" s="1"/>
      <c r="G1203" s="1"/>
      <c r="H1203" s="1"/>
      <c r="I1203" s="1"/>
      <c r="J1203" s="1"/>
      <c r="K1203" s="1"/>
      <c r="L1203" s="1"/>
      <c r="M1203" s="1"/>
      <c r="N1203" s="1"/>
      <c r="O1203" s="1"/>
      <c r="P1203" s="1"/>
      <c r="Q1203" s="1"/>
      <c r="R1203" s="1"/>
      <c r="S1203" s="1"/>
      <c r="T1203" s="1"/>
    </row>
    <row r="1204" spans="1:20" ht="9.75" customHeight="1">
      <c r="A1204" s="1"/>
      <c r="B1204" s="1"/>
      <c r="C1204" s="1"/>
      <c r="D1204" s="1"/>
      <c r="E1204" s="1"/>
      <c r="F1204" s="1"/>
      <c r="G1204" s="1"/>
      <c r="H1204" s="1"/>
      <c r="I1204" s="1"/>
      <c r="J1204" s="1"/>
      <c r="K1204" s="1"/>
      <c r="L1204" s="1"/>
      <c r="M1204" s="1"/>
      <c r="N1204" s="1"/>
      <c r="O1204" s="1"/>
      <c r="P1204" s="1"/>
      <c r="Q1204" s="1"/>
      <c r="R1204" s="1"/>
      <c r="S1204" s="1"/>
      <c r="T1204" s="1"/>
    </row>
    <row r="1205" spans="1:20" ht="9.75" customHeight="1">
      <c r="A1205" s="1"/>
      <c r="B1205" s="1"/>
      <c r="C1205" s="1"/>
      <c r="D1205" s="1"/>
      <c r="E1205" s="1"/>
      <c r="F1205" s="1"/>
      <c r="G1205" s="1"/>
      <c r="H1205" s="1"/>
      <c r="I1205" s="1"/>
      <c r="J1205" s="1"/>
      <c r="K1205" s="1"/>
      <c r="L1205" s="1"/>
      <c r="M1205" s="1"/>
      <c r="N1205" s="1"/>
      <c r="O1205" s="1"/>
      <c r="P1205" s="1"/>
      <c r="Q1205" s="1"/>
      <c r="R1205" s="1"/>
      <c r="S1205" s="1"/>
      <c r="T1205" s="1"/>
    </row>
    <row r="1206" spans="1:20" ht="9.75" customHeight="1">
      <c r="A1206" s="1"/>
      <c r="B1206" s="1"/>
      <c r="C1206" s="1"/>
      <c r="D1206" s="1"/>
      <c r="E1206" s="1"/>
      <c r="F1206" s="1"/>
      <c r="G1206" s="1"/>
      <c r="H1206" s="1"/>
      <c r="I1206" s="1"/>
      <c r="J1206" s="1"/>
      <c r="K1206" s="1"/>
      <c r="L1206" s="1"/>
      <c r="M1206" s="1"/>
      <c r="N1206" s="1"/>
      <c r="O1206" s="1"/>
      <c r="P1206" s="1"/>
      <c r="Q1206" s="1"/>
      <c r="R1206" s="1"/>
      <c r="S1206" s="1"/>
      <c r="T1206" s="1"/>
    </row>
    <row r="1207" spans="1:20" ht="9.75" customHeight="1">
      <c r="A1207" s="1"/>
      <c r="B1207" s="1"/>
      <c r="C1207" s="1"/>
      <c r="D1207" s="1"/>
      <c r="E1207" s="1"/>
      <c r="F1207" s="1"/>
      <c r="G1207" s="1"/>
      <c r="H1207" s="1"/>
      <c r="I1207" s="1"/>
      <c r="J1207" s="1"/>
      <c r="K1207" s="1"/>
      <c r="L1207" s="1"/>
      <c r="M1207" s="1"/>
      <c r="N1207" s="1"/>
      <c r="O1207" s="1"/>
      <c r="P1207" s="1"/>
      <c r="Q1207" s="1"/>
      <c r="R1207" s="1"/>
      <c r="S1207" s="1"/>
      <c r="T1207" s="1"/>
    </row>
    <row r="1208" spans="1:20" ht="9.75" customHeight="1">
      <c r="A1208" s="1"/>
      <c r="B1208" s="1"/>
      <c r="C1208" s="1"/>
      <c r="D1208" s="1"/>
      <c r="E1208" s="1"/>
      <c r="F1208" s="1"/>
      <c r="G1208" s="1"/>
      <c r="H1208" s="1"/>
      <c r="I1208" s="1"/>
      <c r="J1208" s="1"/>
      <c r="K1208" s="1"/>
      <c r="L1208" s="1"/>
      <c r="M1208" s="1"/>
      <c r="N1208" s="1"/>
      <c r="O1208" s="1"/>
      <c r="P1208" s="1"/>
      <c r="Q1208" s="1"/>
      <c r="R1208" s="1"/>
      <c r="S1208" s="1"/>
      <c r="T1208" s="1"/>
    </row>
    <row r="1209" spans="1:20" ht="9.75" customHeight="1">
      <c r="A1209" s="1"/>
      <c r="B1209" s="1"/>
      <c r="C1209" s="1"/>
      <c r="D1209" s="1"/>
      <c r="E1209" s="1"/>
      <c r="F1209" s="1"/>
      <c r="G1209" s="1"/>
      <c r="H1209" s="1"/>
      <c r="I1209" s="1"/>
      <c r="J1209" s="1"/>
      <c r="K1209" s="1"/>
      <c r="L1209" s="1"/>
      <c r="M1209" s="1"/>
      <c r="N1209" s="1"/>
      <c r="O1209" s="1"/>
      <c r="P1209" s="1"/>
      <c r="Q1209" s="1"/>
      <c r="R1209" s="1"/>
      <c r="S1209" s="1"/>
      <c r="T1209" s="1"/>
    </row>
    <row r="1210" spans="1:20" ht="9.75" customHeight="1">
      <c r="A1210" s="1"/>
      <c r="B1210" s="1"/>
      <c r="C1210" s="1"/>
      <c r="D1210" s="1"/>
      <c r="E1210" s="1"/>
      <c r="F1210" s="1"/>
      <c r="G1210" s="1"/>
      <c r="H1210" s="1"/>
      <c r="I1210" s="1"/>
      <c r="J1210" s="1"/>
      <c r="K1210" s="1"/>
      <c r="L1210" s="1"/>
      <c r="M1210" s="1"/>
      <c r="N1210" s="1"/>
      <c r="O1210" s="1"/>
      <c r="P1210" s="1"/>
      <c r="Q1210" s="1"/>
      <c r="R1210" s="1"/>
      <c r="S1210" s="1"/>
      <c r="T1210" s="1"/>
    </row>
    <row r="1211" spans="1:20" ht="9.75" customHeight="1">
      <c r="A1211" s="1"/>
      <c r="B1211" s="1"/>
      <c r="C1211" s="1"/>
      <c r="D1211" s="1"/>
      <c r="E1211" s="1"/>
      <c r="F1211" s="1"/>
      <c r="G1211" s="1"/>
      <c r="H1211" s="1"/>
      <c r="I1211" s="1"/>
      <c r="J1211" s="1"/>
      <c r="K1211" s="1"/>
      <c r="L1211" s="1"/>
      <c r="M1211" s="1"/>
      <c r="N1211" s="1"/>
      <c r="O1211" s="1"/>
      <c r="P1211" s="1"/>
      <c r="Q1211" s="1"/>
      <c r="R1211" s="1"/>
      <c r="S1211" s="1"/>
      <c r="T1211" s="1"/>
    </row>
    <row r="1212" spans="1:20" ht="9.75" customHeight="1">
      <c r="A1212" s="1"/>
      <c r="B1212" s="1"/>
      <c r="C1212" s="1"/>
      <c r="D1212" s="1"/>
      <c r="E1212" s="1"/>
      <c r="F1212" s="1"/>
      <c r="G1212" s="1"/>
      <c r="H1212" s="1"/>
      <c r="I1212" s="1"/>
      <c r="J1212" s="1"/>
      <c r="K1212" s="1"/>
      <c r="L1212" s="1"/>
      <c r="M1212" s="1"/>
      <c r="N1212" s="1"/>
      <c r="O1212" s="1"/>
      <c r="P1212" s="1"/>
      <c r="Q1212" s="1"/>
      <c r="R1212" s="1"/>
      <c r="S1212" s="1"/>
      <c r="T1212" s="1"/>
    </row>
    <row r="1213" spans="1:20" ht="9.75" customHeight="1">
      <c r="A1213" s="1"/>
      <c r="B1213" s="1"/>
      <c r="C1213" s="1"/>
      <c r="D1213" s="1"/>
      <c r="E1213" s="1"/>
      <c r="F1213" s="1"/>
      <c r="G1213" s="1"/>
      <c r="H1213" s="1"/>
      <c r="I1213" s="1"/>
      <c r="J1213" s="1"/>
      <c r="K1213" s="1"/>
      <c r="L1213" s="1"/>
      <c r="M1213" s="1"/>
      <c r="N1213" s="1"/>
      <c r="O1213" s="1"/>
      <c r="P1213" s="1"/>
      <c r="Q1213" s="1"/>
      <c r="R1213" s="1"/>
      <c r="S1213" s="1"/>
      <c r="T1213" s="1"/>
    </row>
    <row r="1214" spans="1:20" ht="9.75" customHeight="1">
      <c r="A1214" s="1"/>
      <c r="B1214" s="1"/>
      <c r="C1214" s="1"/>
      <c r="D1214" s="1"/>
      <c r="E1214" s="1"/>
      <c r="F1214" s="1"/>
      <c r="G1214" s="1"/>
      <c r="H1214" s="1"/>
      <c r="I1214" s="1"/>
      <c r="J1214" s="1"/>
      <c r="K1214" s="1"/>
      <c r="L1214" s="1"/>
      <c r="M1214" s="1"/>
      <c r="N1214" s="1"/>
      <c r="O1214" s="1"/>
      <c r="P1214" s="1"/>
      <c r="Q1214" s="1"/>
      <c r="R1214" s="1"/>
      <c r="S1214" s="1"/>
      <c r="T1214" s="1"/>
    </row>
    <row r="1215" spans="1:20" ht="9.75" customHeight="1">
      <c r="A1215" s="1"/>
      <c r="B1215" s="1"/>
      <c r="C1215" s="1"/>
      <c r="D1215" s="1"/>
      <c r="E1215" s="1"/>
      <c r="F1215" s="1"/>
      <c r="G1215" s="1"/>
      <c r="H1215" s="1"/>
      <c r="I1215" s="1"/>
      <c r="J1215" s="1"/>
      <c r="K1215" s="1"/>
      <c r="L1215" s="1"/>
      <c r="M1215" s="1"/>
      <c r="N1215" s="1"/>
      <c r="O1215" s="1"/>
      <c r="P1215" s="1"/>
      <c r="Q1215" s="1"/>
      <c r="R1215" s="1"/>
      <c r="S1215" s="1"/>
      <c r="T1215" s="1"/>
    </row>
    <row r="1216" spans="1:20" ht="9.75" customHeight="1">
      <c r="A1216" s="1"/>
      <c r="B1216" s="1"/>
      <c r="C1216" s="1"/>
      <c r="D1216" s="1"/>
      <c r="E1216" s="1"/>
      <c r="F1216" s="1"/>
      <c r="G1216" s="1"/>
      <c r="H1216" s="1"/>
      <c r="I1216" s="1"/>
      <c r="J1216" s="1"/>
      <c r="K1216" s="1"/>
      <c r="L1216" s="1"/>
      <c r="M1216" s="1"/>
      <c r="N1216" s="1"/>
      <c r="O1216" s="1"/>
      <c r="P1216" s="1"/>
      <c r="Q1216" s="1"/>
      <c r="R1216" s="1"/>
      <c r="S1216" s="1"/>
      <c r="T1216" s="1"/>
    </row>
    <row r="1217" spans="1:20" ht="9.75" customHeight="1">
      <c r="A1217" s="1"/>
      <c r="B1217" s="1"/>
      <c r="C1217" s="1"/>
      <c r="D1217" s="1"/>
      <c r="E1217" s="1"/>
      <c r="F1217" s="1"/>
      <c r="G1217" s="1"/>
      <c r="H1217" s="1"/>
      <c r="I1217" s="1"/>
      <c r="J1217" s="1"/>
      <c r="K1217" s="1"/>
      <c r="L1217" s="1"/>
      <c r="M1217" s="1"/>
      <c r="N1217" s="1"/>
      <c r="O1217" s="1"/>
      <c r="P1217" s="1"/>
      <c r="Q1217" s="1"/>
      <c r="R1217" s="1"/>
      <c r="S1217" s="1"/>
      <c r="T1217" s="1"/>
    </row>
    <row r="1218" spans="1:20" ht="9.75" customHeight="1">
      <c r="A1218" s="1"/>
      <c r="B1218" s="1"/>
      <c r="C1218" s="1"/>
      <c r="D1218" s="1"/>
      <c r="E1218" s="1"/>
      <c r="F1218" s="1"/>
      <c r="G1218" s="1"/>
      <c r="H1218" s="1"/>
      <c r="I1218" s="1"/>
      <c r="J1218" s="1"/>
      <c r="K1218" s="1"/>
      <c r="L1218" s="1"/>
      <c r="M1218" s="1"/>
      <c r="N1218" s="1"/>
      <c r="O1218" s="1"/>
      <c r="P1218" s="1"/>
      <c r="Q1218" s="1"/>
      <c r="R1218" s="1"/>
      <c r="S1218" s="1"/>
      <c r="T1218" s="1"/>
    </row>
    <row r="1219" spans="1:20" ht="9.75" customHeight="1">
      <c r="A1219" s="1"/>
      <c r="B1219" s="1"/>
      <c r="C1219" s="1"/>
      <c r="D1219" s="1"/>
      <c r="E1219" s="1"/>
      <c r="F1219" s="1"/>
      <c r="G1219" s="1"/>
      <c r="H1219" s="1"/>
      <c r="I1219" s="1"/>
      <c r="J1219" s="1"/>
      <c r="K1219" s="1"/>
      <c r="L1219" s="1"/>
      <c r="M1219" s="1"/>
      <c r="N1219" s="1"/>
      <c r="O1219" s="1"/>
      <c r="P1219" s="1"/>
      <c r="Q1219" s="1"/>
      <c r="R1219" s="1"/>
      <c r="S1219" s="1"/>
      <c r="T1219" s="1"/>
    </row>
    <row r="1220" spans="1:20" ht="9.75" customHeight="1">
      <c r="A1220" s="1"/>
      <c r="B1220" s="1"/>
      <c r="C1220" s="1"/>
      <c r="D1220" s="1"/>
      <c r="E1220" s="1"/>
      <c r="F1220" s="1"/>
      <c r="G1220" s="1"/>
      <c r="H1220" s="1"/>
      <c r="I1220" s="1"/>
      <c r="J1220" s="1"/>
      <c r="K1220" s="1"/>
      <c r="L1220" s="1"/>
      <c r="M1220" s="1"/>
      <c r="N1220" s="1"/>
      <c r="O1220" s="1"/>
      <c r="P1220" s="1"/>
      <c r="Q1220" s="1"/>
      <c r="R1220" s="1"/>
      <c r="S1220" s="1"/>
      <c r="T1220" s="1"/>
    </row>
    <row r="1221" spans="1:20" ht="9.75" customHeight="1">
      <c r="A1221" s="1"/>
      <c r="B1221" s="1"/>
      <c r="C1221" s="1"/>
      <c r="D1221" s="1"/>
      <c r="E1221" s="1"/>
      <c r="F1221" s="1"/>
      <c r="G1221" s="1"/>
      <c r="H1221" s="1"/>
      <c r="I1221" s="1"/>
      <c r="J1221" s="1"/>
      <c r="K1221" s="1"/>
      <c r="L1221" s="1"/>
      <c r="M1221" s="1"/>
      <c r="N1221" s="1"/>
      <c r="O1221" s="1"/>
      <c r="P1221" s="1"/>
      <c r="Q1221" s="1"/>
      <c r="R1221" s="1"/>
      <c r="S1221" s="1"/>
      <c r="T1221" s="1"/>
    </row>
    <row r="1222" spans="1:20" ht="9.75" customHeight="1">
      <c r="A1222" s="1"/>
      <c r="B1222" s="1"/>
      <c r="C1222" s="1"/>
      <c r="D1222" s="1"/>
      <c r="E1222" s="1"/>
      <c r="F1222" s="1"/>
      <c r="G1222" s="1"/>
      <c r="H1222" s="1"/>
      <c r="I1222" s="1"/>
      <c r="J1222" s="1"/>
      <c r="K1222" s="1"/>
      <c r="L1222" s="1"/>
      <c r="M1222" s="1"/>
      <c r="N1222" s="1"/>
      <c r="O1222" s="1"/>
      <c r="P1222" s="1"/>
      <c r="Q1222" s="1"/>
      <c r="R1222" s="1"/>
      <c r="S1222" s="1"/>
      <c r="T1222" s="1"/>
    </row>
    <row r="1223" spans="1:20" ht="9.75" customHeight="1">
      <c r="A1223" s="1"/>
      <c r="B1223" s="1"/>
      <c r="C1223" s="1"/>
      <c r="D1223" s="1"/>
      <c r="E1223" s="1"/>
      <c r="F1223" s="1"/>
      <c r="G1223" s="1"/>
      <c r="H1223" s="1"/>
      <c r="I1223" s="1"/>
      <c r="J1223" s="1"/>
      <c r="K1223" s="1"/>
      <c r="L1223" s="1"/>
      <c r="M1223" s="1"/>
      <c r="N1223" s="1"/>
      <c r="O1223" s="1"/>
      <c r="P1223" s="1"/>
      <c r="Q1223" s="1"/>
      <c r="R1223" s="1"/>
      <c r="S1223" s="1"/>
      <c r="T1223" s="1"/>
    </row>
    <row r="1224" spans="1:20" ht="9.75" customHeight="1">
      <c r="A1224" s="1"/>
      <c r="B1224" s="1"/>
      <c r="C1224" s="1"/>
      <c r="D1224" s="1"/>
      <c r="E1224" s="1"/>
      <c r="F1224" s="1"/>
      <c r="G1224" s="1"/>
      <c r="H1224" s="1"/>
      <c r="I1224" s="1"/>
      <c r="J1224" s="1"/>
      <c r="K1224" s="1"/>
      <c r="L1224" s="1"/>
      <c r="M1224" s="1"/>
      <c r="N1224" s="1"/>
      <c r="O1224" s="1"/>
      <c r="P1224" s="1"/>
      <c r="Q1224" s="1"/>
      <c r="R1224" s="1"/>
      <c r="S1224" s="1"/>
      <c r="T1224" s="1"/>
    </row>
    <row r="1225" spans="1:20" ht="9.75" customHeight="1">
      <c r="A1225" s="1"/>
      <c r="B1225" s="1"/>
      <c r="C1225" s="1"/>
      <c r="D1225" s="1"/>
      <c r="E1225" s="1"/>
      <c r="F1225" s="1"/>
      <c r="G1225" s="1"/>
      <c r="H1225" s="1"/>
      <c r="I1225" s="1"/>
      <c r="J1225" s="1"/>
      <c r="K1225" s="1"/>
      <c r="L1225" s="1"/>
      <c r="M1225" s="1"/>
      <c r="N1225" s="1"/>
      <c r="O1225" s="1"/>
      <c r="P1225" s="1"/>
      <c r="Q1225" s="1"/>
      <c r="R1225" s="1"/>
      <c r="S1225" s="1"/>
      <c r="T1225" s="1"/>
    </row>
    <row r="1226" spans="1:20" ht="9.75" customHeight="1">
      <c r="A1226" s="1"/>
      <c r="B1226" s="1"/>
      <c r="C1226" s="1"/>
      <c r="D1226" s="1"/>
      <c r="E1226" s="1"/>
      <c r="F1226" s="1"/>
      <c r="G1226" s="1"/>
      <c r="H1226" s="1"/>
      <c r="I1226" s="1"/>
      <c r="J1226" s="1"/>
      <c r="K1226" s="1"/>
      <c r="L1226" s="1"/>
      <c r="M1226" s="1"/>
      <c r="N1226" s="1"/>
      <c r="O1226" s="1"/>
      <c r="P1226" s="1"/>
      <c r="Q1226" s="1"/>
      <c r="R1226" s="1"/>
      <c r="S1226" s="1"/>
      <c r="T1226" s="1"/>
    </row>
    <row r="1227" spans="1:20" ht="9.75" customHeight="1">
      <c r="A1227" s="1"/>
      <c r="B1227" s="1"/>
      <c r="C1227" s="1"/>
      <c r="D1227" s="1"/>
      <c r="E1227" s="1"/>
      <c r="F1227" s="1"/>
      <c r="G1227" s="1"/>
      <c r="H1227" s="1"/>
      <c r="I1227" s="1"/>
      <c r="J1227" s="1"/>
      <c r="K1227" s="1"/>
      <c r="L1227" s="1"/>
      <c r="M1227" s="1"/>
      <c r="N1227" s="1"/>
      <c r="O1227" s="1"/>
      <c r="P1227" s="1"/>
      <c r="Q1227" s="1"/>
      <c r="R1227" s="1"/>
      <c r="S1227" s="1"/>
      <c r="T1227" s="1"/>
    </row>
    <row r="1228" spans="1:20" ht="9.75" customHeight="1">
      <c r="A1228" s="1"/>
      <c r="B1228" s="1"/>
      <c r="C1228" s="1"/>
      <c r="D1228" s="1"/>
      <c r="E1228" s="1"/>
      <c r="F1228" s="1"/>
      <c r="G1228" s="1"/>
      <c r="H1228" s="1"/>
      <c r="I1228" s="1"/>
      <c r="J1228" s="1"/>
      <c r="K1228" s="1"/>
      <c r="L1228" s="1"/>
      <c r="M1228" s="1"/>
      <c r="N1228" s="1"/>
      <c r="O1228" s="1"/>
      <c r="P1228" s="1"/>
      <c r="Q1228" s="1"/>
      <c r="R1228" s="1"/>
      <c r="S1228" s="1"/>
      <c r="T1228" s="1"/>
    </row>
    <row r="1229" spans="1:20" ht="9.75" customHeight="1">
      <c r="A1229" s="1"/>
      <c r="B1229" s="1"/>
      <c r="C1229" s="1"/>
      <c r="D1229" s="1"/>
      <c r="E1229" s="1"/>
      <c r="F1229" s="1"/>
      <c r="G1229" s="1"/>
      <c r="H1229" s="1"/>
      <c r="I1229" s="1"/>
      <c r="J1229" s="1"/>
      <c r="K1229" s="1"/>
      <c r="L1229" s="1"/>
      <c r="M1229" s="1"/>
      <c r="N1229" s="1"/>
      <c r="O1229" s="1"/>
      <c r="P1229" s="1"/>
      <c r="Q1229" s="1"/>
      <c r="R1229" s="1"/>
      <c r="S1229" s="1"/>
      <c r="T1229" s="1"/>
    </row>
    <row r="1230" spans="1:20" ht="9.75" customHeight="1">
      <c r="A1230" s="1"/>
      <c r="B1230" s="1"/>
      <c r="C1230" s="1"/>
      <c r="D1230" s="1"/>
      <c r="E1230" s="1"/>
      <c r="F1230" s="1"/>
      <c r="G1230" s="1"/>
      <c r="H1230" s="1"/>
      <c r="I1230" s="1"/>
      <c r="J1230" s="1"/>
      <c r="K1230" s="1"/>
      <c r="L1230" s="1"/>
      <c r="M1230" s="1"/>
      <c r="N1230" s="1"/>
      <c r="O1230" s="1"/>
      <c r="P1230" s="1"/>
      <c r="Q1230" s="1"/>
      <c r="R1230" s="1"/>
      <c r="S1230" s="1"/>
      <c r="T1230" s="1"/>
    </row>
    <row r="1231" spans="1:20" ht="9.75" customHeight="1">
      <c r="A1231" s="1"/>
      <c r="B1231" s="1"/>
      <c r="C1231" s="1"/>
      <c r="D1231" s="1"/>
      <c r="E1231" s="1"/>
      <c r="F1231" s="1"/>
      <c r="G1231" s="1"/>
      <c r="H1231" s="1"/>
      <c r="I1231" s="1"/>
      <c r="J1231" s="1"/>
      <c r="K1231" s="1"/>
      <c r="L1231" s="1"/>
      <c r="M1231" s="1"/>
      <c r="N1231" s="1"/>
      <c r="O1231" s="1"/>
      <c r="P1231" s="1"/>
      <c r="Q1231" s="1"/>
      <c r="R1231" s="1"/>
      <c r="S1231" s="1"/>
      <c r="T1231" s="1"/>
    </row>
    <row r="1232" spans="1:20" ht="9.75" customHeight="1">
      <c r="A1232" s="1"/>
      <c r="B1232" s="1"/>
      <c r="C1232" s="1"/>
      <c r="D1232" s="1"/>
      <c r="E1232" s="1"/>
      <c r="F1232" s="1"/>
      <c r="G1232" s="1"/>
      <c r="H1232" s="1"/>
      <c r="I1232" s="1"/>
      <c r="J1232" s="1"/>
      <c r="K1232" s="1"/>
      <c r="L1232" s="1"/>
      <c r="M1232" s="1"/>
      <c r="N1232" s="1"/>
      <c r="O1232" s="1"/>
      <c r="P1232" s="1"/>
      <c r="Q1232" s="1"/>
      <c r="R1232" s="1"/>
      <c r="S1232" s="1"/>
      <c r="T1232" s="1"/>
    </row>
    <row r="1233" spans="1:20" ht="9.75" customHeight="1">
      <c r="A1233" s="1"/>
      <c r="B1233" s="1"/>
      <c r="C1233" s="1"/>
      <c r="D1233" s="1"/>
      <c r="E1233" s="1"/>
      <c r="F1233" s="1"/>
      <c r="G1233" s="1"/>
      <c r="H1233" s="1"/>
      <c r="I1233" s="1"/>
      <c r="J1233" s="1"/>
      <c r="K1233" s="1"/>
      <c r="L1233" s="1"/>
      <c r="M1233" s="1"/>
      <c r="N1233" s="1"/>
      <c r="O1233" s="1"/>
      <c r="P1233" s="1"/>
      <c r="Q1233" s="1"/>
      <c r="R1233" s="1"/>
      <c r="S1233" s="1"/>
      <c r="T1233" s="1"/>
    </row>
    <row r="1234" spans="1:20" ht="9.75" customHeight="1">
      <c r="A1234" s="1"/>
      <c r="B1234" s="1"/>
      <c r="C1234" s="1"/>
      <c r="D1234" s="1"/>
      <c r="E1234" s="1"/>
      <c r="F1234" s="1"/>
      <c r="G1234" s="1"/>
      <c r="H1234" s="1"/>
      <c r="I1234" s="1"/>
      <c r="J1234" s="1"/>
      <c r="K1234" s="1"/>
      <c r="L1234" s="1"/>
      <c r="M1234" s="1"/>
      <c r="N1234" s="1"/>
      <c r="O1234" s="1"/>
      <c r="P1234" s="1"/>
      <c r="Q1234" s="1"/>
      <c r="R1234" s="1"/>
      <c r="S1234" s="1"/>
      <c r="T1234" s="1"/>
    </row>
    <row r="1235" spans="1:20" ht="9.75" customHeight="1">
      <c r="A1235" s="1"/>
      <c r="B1235" s="1"/>
      <c r="C1235" s="1"/>
      <c r="D1235" s="1"/>
      <c r="E1235" s="1"/>
      <c r="F1235" s="1"/>
      <c r="G1235" s="1"/>
      <c r="H1235" s="1"/>
      <c r="I1235" s="1"/>
      <c r="J1235" s="1"/>
      <c r="K1235" s="1"/>
      <c r="L1235" s="1"/>
      <c r="M1235" s="1"/>
      <c r="N1235" s="1"/>
      <c r="O1235" s="1"/>
      <c r="P1235" s="1"/>
      <c r="Q1235" s="1"/>
      <c r="R1235" s="1"/>
      <c r="S1235" s="1"/>
      <c r="T1235" s="1"/>
    </row>
    <row r="1236" spans="1:20" ht="9.75" customHeight="1">
      <c r="A1236" s="1"/>
      <c r="B1236" s="1"/>
      <c r="C1236" s="1"/>
      <c r="D1236" s="1"/>
      <c r="E1236" s="1"/>
      <c r="F1236" s="1"/>
      <c r="G1236" s="1"/>
      <c r="H1236" s="1"/>
      <c r="I1236" s="1"/>
      <c r="J1236" s="1"/>
      <c r="K1236" s="1"/>
      <c r="L1236" s="1"/>
      <c r="M1236" s="1"/>
      <c r="N1236" s="1"/>
      <c r="O1236" s="1"/>
      <c r="P1236" s="1"/>
      <c r="Q1236" s="1"/>
      <c r="R1236" s="1"/>
      <c r="S1236" s="1"/>
      <c r="T1236" s="1"/>
    </row>
    <row r="1237" spans="1:20" ht="9.75" customHeight="1">
      <c r="A1237" s="1"/>
      <c r="B1237" s="1"/>
      <c r="C1237" s="1"/>
      <c r="D1237" s="1"/>
      <c r="E1237" s="1"/>
      <c r="F1237" s="1"/>
      <c r="G1237" s="1"/>
      <c r="H1237" s="1"/>
      <c r="I1237" s="1"/>
      <c r="J1237" s="1"/>
      <c r="K1237" s="1"/>
      <c r="L1237" s="1"/>
      <c r="M1237" s="1"/>
      <c r="N1237" s="1"/>
      <c r="O1237" s="1"/>
      <c r="P1237" s="1"/>
      <c r="Q1237" s="1"/>
      <c r="R1237" s="1"/>
      <c r="S1237" s="1"/>
      <c r="T1237" s="1"/>
    </row>
    <row r="1238" spans="1:20" ht="9.75" customHeight="1">
      <c r="A1238" s="1"/>
      <c r="B1238" s="1"/>
      <c r="C1238" s="1"/>
      <c r="D1238" s="1"/>
      <c r="E1238" s="1"/>
      <c r="F1238" s="1"/>
      <c r="G1238" s="1"/>
      <c r="H1238" s="1"/>
      <c r="I1238" s="1"/>
      <c r="J1238" s="1"/>
      <c r="K1238" s="1"/>
      <c r="L1238" s="1"/>
      <c r="M1238" s="1"/>
      <c r="N1238" s="1"/>
      <c r="O1238" s="1"/>
      <c r="P1238" s="1"/>
      <c r="Q1238" s="1"/>
      <c r="R1238" s="1"/>
      <c r="S1238" s="1"/>
      <c r="T1238" s="1"/>
    </row>
    <row r="1239" spans="1:20" ht="9.75" customHeight="1">
      <c r="A1239" s="1"/>
      <c r="B1239" s="1"/>
      <c r="C1239" s="1"/>
      <c r="D1239" s="1"/>
      <c r="E1239" s="1"/>
      <c r="F1239" s="1"/>
      <c r="G1239" s="1"/>
      <c r="H1239" s="1"/>
      <c r="I1239" s="1"/>
      <c r="J1239" s="1"/>
      <c r="K1239" s="1"/>
      <c r="L1239" s="1"/>
      <c r="M1239" s="1"/>
      <c r="N1239" s="1"/>
      <c r="O1239" s="1"/>
      <c r="P1239" s="1"/>
      <c r="Q1239" s="1"/>
      <c r="R1239" s="1"/>
      <c r="S1239" s="1"/>
      <c r="T1239" s="1"/>
    </row>
    <row r="1240" spans="1:20" ht="9.75" customHeight="1">
      <c r="A1240" s="1"/>
      <c r="B1240" s="1"/>
      <c r="C1240" s="1"/>
      <c r="D1240" s="1"/>
      <c r="E1240" s="1"/>
      <c r="F1240" s="1"/>
      <c r="G1240" s="1"/>
      <c r="H1240" s="1"/>
      <c r="I1240" s="1"/>
      <c r="J1240" s="1"/>
      <c r="K1240" s="1"/>
      <c r="L1240" s="1"/>
      <c r="M1240" s="1"/>
      <c r="N1240" s="1"/>
      <c r="O1240" s="1"/>
      <c r="P1240" s="1"/>
      <c r="Q1240" s="1"/>
      <c r="R1240" s="1"/>
      <c r="S1240" s="1"/>
      <c r="T1240" s="1"/>
    </row>
    <row r="1241" spans="1:20" ht="9.75" customHeight="1">
      <c r="A1241" s="1"/>
      <c r="B1241" s="1"/>
      <c r="C1241" s="1"/>
      <c r="D1241" s="1"/>
      <c r="E1241" s="1"/>
      <c r="F1241" s="1"/>
      <c r="G1241" s="1"/>
      <c r="H1241" s="1"/>
      <c r="I1241" s="1"/>
      <c r="J1241" s="1"/>
      <c r="K1241" s="1"/>
      <c r="L1241" s="1"/>
      <c r="M1241" s="1"/>
      <c r="N1241" s="1"/>
      <c r="O1241" s="1"/>
      <c r="P1241" s="1"/>
      <c r="Q1241" s="1"/>
      <c r="R1241" s="1"/>
      <c r="S1241" s="1"/>
      <c r="T1241" s="1"/>
    </row>
    <row r="1242" spans="1:20" ht="9.75" customHeight="1">
      <c r="A1242" s="1"/>
      <c r="B1242" s="1"/>
      <c r="C1242" s="1"/>
      <c r="D1242" s="1"/>
      <c r="E1242" s="1"/>
      <c r="F1242" s="1"/>
      <c r="G1242" s="1"/>
      <c r="H1242" s="1"/>
      <c r="I1242" s="1"/>
      <c r="J1242" s="1"/>
      <c r="K1242" s="1"/>
      <c r="L1242" s="1"/>
      <c r="M1242" s="1"/>
      <c r="N1242" s="1"/>
      <c r="O1242" s="1"/>
      <c r="P1242" s="1"/>
      <c r="Q1242" s="1"/>
      <c r="R1242" s="1"/>
      <c r="S1242" s="1"/>
      <c r="T1242" s="1"/>
    </row>
    <row r="1243" spans="1:20" ht="9.75" customHeight="1">
      <c r="A1243" s="1"/>
      <c r="B1243" s="1"/>
      <c r="C1243" s="1"/>
      <c r="D1243" s="1"/>
      <c r="E1243" s="1"/>
      <c r="F1243" s="1"/>
      <c r="G1243" s="1"/>
      <c r="H1243" s="1"/>
      <c r="I1243" s="1"/>
      <c r="J1243" s="1"/>
      <c r="K1243" s="1"/>
      <c r="L1243" s="1"/>
      <c r="M1243" s="1"/>
      <c r="N1243" s="1"/>
      <c r="O1243" s="1"/>
      <c r="P1243" s="1"/>
      <c r="Q1243" s="1"/>
      <c r="R1243" s="1"/>
      <c r="S1243" s="1"/>
      <c r="T1243" s="1"/>
    </row>
    <row r="1244" spans="1:20" ht="9.75" customHeight="1">
      <c r="A1244" s="1"/>
      <c r="B1244" s="1"/>
      <c r="C1244" s="1"/>
      <c r="D1244" s="1"/>
      <c r="E1244" s="1"/>
      <c r="F1244" s="1"/>
      <c r="G1244" s="1"/>
      <c r="H1244" s="1"/>
      <c r="I1244" s="1"/>
      <c r="J1244" s="1"/>
      <c r="K1244" s="1"/>
      <c r="L1244" s="1"/>
      <c r="M1244" s="1"/>
      <c r="N1244" s="1"/>
      <c r="O1244" s="1"/>
      <c r="P1244" s="1"/>
      <c r="Q1244" s="1"/>
      <c r="R1244" s="1"/>
      <c r="S1244" s="1"/>
      <c r="T1244" s="1"/>
    </row>
    <row r="1245" spans="1:20" ht="9.75" customHeight="1">
      <c r="A1245" s="1"/>
      <c r="B1245" s="1"/>
      <c r="C1245" s="1"/>
      <c r="D1245" s="1"/>
      <c r="E1245" s="1"/>
      <c r="F1245" s="1"/>
      <c r="G1245" s="1"/>
      <c r="H1245" s="1"/>
      <c r="I1245" s="1"/>
      <c r="J1245" s="1"/>
      <c r="K1245" s="1"/>
      <c r="L1245" s="1"/>
      <c r="M1245" s="1"/>
      <c r="N1245" s="1"/>
      <c r="O1245" s="1"/>
      <c r="P1245" s="1"/>
      <c r="Q1245" s="1"/>
      <c r="R1245" s="1"/>
      <c r="S1245" s="1"/>
      <c r="T1245" s="1"/>
    </row>
    <row r="1246" spans="1:20" ht="9.75" customHeight="1">
      <c r="A1246" s="1"/>
      <c r="B1246" s="1"/>
      <c r="C1246" s="1"/>
      <c r="D1246" s="1"/>
      <c r="E1246" s="1"/>
      <c r="F1246" s="1"/>
      <c r="G1246" s="1"/>
      <c r="H1246" s="1"/>
      <c r="I1246" s="1"/>
      <c r="J1246" s="1"/>
      <c r="K1246" s="1"/>
      <c r="L1246" s="1"/>
      <c r="M1246" s="1"/>
      <c r="N1246" s="1"/>
      <c r="O1246" s="1"/>
      <c r="P1246" s="1"/>
      <c r="Q1246" s="1"/>
      <c r="R1246" s="1"/>
      <c r="S1246" s="1"/>
      <c r="T1246" s="1"/>
    </row>
    <row r="1247" spans="1:20" ht="9.75" customHeight="1">
      <c r="A1247" s="1"/>
      <c r="B1247" s="1"/>
      <c r="C1247" s="1"/>
      <c r="D1247" s="1"/>
      <c r="E1247" s="1"/>
      <c r="F1247" s="1"/>
      <c r="G1247" s="1"/>
      <c r="H1247" s="1"/>
      <c r="I1247" s="1"/>
      <c r="J1247" s="1"/>
      <c r="K1247" s="1"/>
      <c r="L1247" s="1"/>
      <c r="M1247" s="1"/>
      <c r="N1247" s="1"/>
      <c r="O1247" s="1"/>
      <c r="P1247" s="1"/>
      <c r="Q1247" s="1"/>
      <c r="R1247" s="1"/>
      <c r="S1247" s="1"/>
      <c r="T1247" s="1"/>
    </row>
    <row r="1248" spans="1:20" ht="9.75" customHeight="1">
      <c r="A1248" s="1"/>
      <c r="B1248" s="1"/>
      <c r="C1248" s="1"/>
      <c r="D1248" s="1"/>
      <c r="E1248" s="1"/>
      <c r="F1248" s="1"/>
      <c r="G1248" s="1"/>
      <c r="H1248" s="1"/>
      <c r="I1248" s="1"/>
      <c r="J1248" s="1"/>
      <c r="K1248" s="1"/>
      <c r="L1248" s="1"/>
      <c r="M1248" s="1"/>
      <c r="N1248" s="1"/>
      <c r="O1248" s="1"/>
      <c r="P1248" s="1"/>
      <c r="Q1248" s="1"/>
      <c r="R1248" s="1"/>
      <c r="S1248" s="1"/>
      <c r="T1248" s="1"/>
    </row>
    <row r="1249" spans="1:20" ht="9.75" customHeight="1">
      <c r="A1249" s="1"/>
      <c r="B1249" s="1"/>
      <c r="C1249" s="1"/>
      <c r="D1249" s="1"/>
      <c r="E1249" s="1"/>
      <c r="F1249" s="1"/>
      <c r="G1249" s="1"/>
      <c r="H1249" s="1"/>
      <c r="I1249" s="1"/>
      <c r="J1249" s="1"/>
      <c r="K1249" s="1"/>
      <c r="L1249" s="1"/>
      <c r="M1249" s="1"/>
      <c r="N1249" s="1"/>
      <c r="O1249" s="1"/>
      <c r="P1249" s="1"/>
      <c r="Q1249" s="1"/>
      <c r="R1249" s="1"/>
      <c r="S1249" s="1"/>
      <c r="T1249" s="1"/>
    </row>
    <row r="1250" spans="1:20" ht="9.75" customHeight="1">
      <c r="A1250" s="1"/>
      <c r="B1250" s="1"/>
      <c r="C1250" s="1"/>
      <c r="D1250" s="1"/>
      <c r="E1250" s="1"/>
      <c r="F1250" s="1"/>
      <c r="G1250" s="1"/>
      <c r="H1250" s="1"/>
      <c r="I1250" s="1"/>
      <c r="J1250" s="1"/>
      <c r="K1250" s="1"/>
      <c r="L1250" s="1"/>
      <c r="M1250" s="1"/>
      <c r="N1250" s="1"/>
      <c r="O1250" s="1"/>
      <c r="P1250" s="1"/>
      <c r="Q1250" s="1"/>
      <c r="R1250" s="1"/>
      <c r="S1250" s="1"/>
      <c r="T1250" s="1"/>
    </row>
    <row r="1251" spans="1:20" ht="9.75" customHeight="1">
      <c r="A1251" s="1"/>
      <c r="B1251" s="1"/>
      <c r="C1251" s="1"/>
      <c r="D1251" s="1"/>
      <c r="E1251" s="1"/>
      <c r="F1251" s="1"/>
      <c r="G1251" s="1"/>
      <c r="H1251" s="1"/>
      <c r="I1251" s="1"/>
      <c r="J1251" s="1"/>
      <c r="K1251" s="1"/>
      <c r="L1251" s="1"/>
      <c r="M1251" s="1"/>
      <c r="N1251" s="1"/>
      <c r="O1251" s="1"/>
      <c r="P1251" s="1"/>
      <c r="Q1251" s="1"/>
      <c r="R1251" s="1"/>
      <c r="S1251" s="1"/>
      <c r="T1251" s="1"/>
    </row>
    <row r="1252" spans="1:20" ht="9.75" customHeight="1">
      <c r="A1252" s="1"/>
      <c r="B1252" s="1"/>
      <c r="C1252" s="1"/>
      <c r="D1252" s="1"/>
      <c r="E1252" s="1"/>
      <c r="F1252" s="1"/>
      <c r="G1252" s="1"/>
      <c r="H1252" s="1"/>
      <c r="I1252" s="1"/>
      <c r="J1252" s="1"/>
      <c r="K1252" s="1"/>
      <c r="L1252" s="1"/>
      <c r="M1252" s="1"/>
      <c r="N1252" s="1"/>
      <c r="O1252" s="1"/>
      <c r="P1252" s="1"/>
      <c r="Q1252" s="1"/>
      <c r="R1252" s="1"/>
      <c r="S1252" s="1"/>
      <c r="T1252" s="1"/>
    </row>
    <row r="1253" spans="1:20" ht="9.75" customHeight="1">
      <c r="A1253" s="1"/>
      <c r="B1253" s="1"/>
      <c r="C1253" s="1"/>
      <c r="D1253" s="1"/>
      <c r="E1253" s="1"/>
      <c r="F1253" s="1"/>
      <c r="G1253" s="1"/>
      <c r="H1253" s="1"/>
      <c r="I1253" s="1"/>
      <c r="J1253" s="1"/>
      <c r="K1253" s="1"/>
      <c r="L1253" s="1"/>
      <c r="M1253" s="1"/>
      <c r="N1253" s="1"/>
      <c r="O1253" s="1"/>
      <c r="P1253" s="1"/>
      <c r="Q1253" s="1"/>
      <c r="R1253" s="1"/>
      <c r="S1253" s="1"/>
      <c r="T1253" s="1"/>
    </row>
    <row r="1254" spans="1:20" ht="9.75" customHeight="1">
      <c r="A1254" s="1"/>
      <c r="B1254" s="1"/>
      <c r="C1254" s="1"/>
      <c r="D1254" s="1"/>
      <c r="E1254" s="1"/>
      <c r="F1254" s="1"/>
      <c r="G1254" s="1"/>
      <c r="H1254" s="1"/>
      <c r="I1254" s="1"/>
      <c r="J1254" s="1"/>
      <c r="K1254" s="1"/>
      <c r="L1254" s="1"/>
      <c r="M1254" s="1"/>
      <c r="N1254" s="1"/>
      <c r="O1254" s="1"/>
      <c r="P1254" s="1"/>
      <c r="Q1254" s="1"/>
      <c r="R1254" s="1"/>
      <c r="S1254" s="1"/>
      <c r="T1254" s="1"/>
    </row>
    <row r="1255" spans="1:20" ht="9.75" customHeight="1">
      <c r="A1255" s="1"/>
      <c r="B1255" s="1"/>
      <c r="C1255" s="1"/>
      <c r="D1255" s="1"/>
      <c r="E1255" s="1"/>
      <c r="F1255" s="1"/>
      <c r="G1255" s="1"/>
      <c r="H1255" s="1"/>
      <c r="I1255" s="1"/>
      <c r="J1255" s="1"/>
      <c r="K1255" s="1"/>
      <c r="L1255" s="1"/>
      <c r="M1255" s="1"/>
      <c r="N1255" s="1"/>
      <c r="O1255" s="1"/>
      <c r="P1255" s="1"/>
      <c r="Q1255" s="1"/>
      <c r="R1255" s="1"/>
      <c r="S1255" s="1"/>
      <c r="T1255" s="1"/>
    </row>
    <row r="1256" spans="1:20" ht="9.75" customHeight="1">
      <c r="A1256" s="1"/>
      <c r="B1256" s="1"/>
      <c r="C1256" s="1"/>
      <c r="D1256" s="1"/>
      <c r="E1256" s="1"/>
      <c r="F1256" s="1"/>
      <c r="G1256" s="1"/>
      <c r="H1256" s="1"/>
      <c r="I1256" s="1"/>
      <c r="J1256" s="1"/>
      <c r="K1256" s="1"/>
      <c r="L1256" s="1"/>
      <c r="M1256" s="1"/>
      <c r="N1256" s="1"/>
      <c r="O1256" s="1"/>
      <c r="P1256" s="1"/>
      <c r="Q1256" s="1"/>
      <c r="R1256" s="1"/>
      <c r="S1256" s="1"/>
      <c r="T1256" s="1"/>
    </row>
    <row r="1257" spans="1:20" ht="9.75" customHeight="1">
      <c r="A1257" s="1"/>
      <c r="B1257" s="1"/>
      <c r="C1257" s="1"/>
      <c r="D1257" s="1"/>
      <c r="E1257" s="1"/>
      <c r="F1257" s="1"/>
      <c r="G1257" s="1"/>
      <c r="H1257" s="1"/>
      <c r="I1257" s="1"/>
      <c r="J1257" s="1"/>
      <c r="K1257" s="1"/>
      <c r="L1257" s="1"/>
      <c r="M1257" s="1"/>
      <c r="N1257" s="1"/>
      <c r="O1257" s="1"/>
      <c r="P1257" s="1"/>
      <c r="Q1257" s="1"/>
      <c r="R1257" s="1"/>
      <c r="S1257" s="1"/>
      <c r="T1257" s="1"/>
    </row>
    <row r="1258" spans="1:20" ht="9.75" customHeight="1">
      <c r="A1258" s="1"/>
      <c r="B1258" s="1"/>
      <c r="C1258" s="1"/>
      <c r="D1258" s="1"/>
      <c r="E1258" s="1"/>
      <c r="F1258" s="1"/>
      <c r="G1258" s="1"/>
      <c r="H1258" s="1"/>
      <c r="I1258" s="1"/>
      <c r="J1258" s="1"/>
      <c r="K1258" s="1"/>
      <c r="L1258" s="1"/>
      <c r="M1258" s="1"/>
      <c r="N1258" s="1"/>
      <c r="O1258" s="1"/>
      <c r="P1258" s="1"/>
      <c r="Q1258" s="1"/>
      <c r="R1258" s="1"/>
      <c r="S1258" s="1"/>
      <c r="T1258" s="1"/>
    </row>
    <row r="1259" spans="1:20" ht="9.75" customHeight="1">
      <c r="A1259" s="1"/>
      <c r="B1259" s="1"/>
      <c r="C1259" s="1"/>
      <c r="D1259" s="1"/>
      <c r="E1259" s="1"/>
      <c r="F1259" s="1"/>
      <c r="G1259" s="1"/>
      <c r="H1259" s="1"/>
      <c r="I1259" s="1"/>
      <c r="J1259" s="1"/>
      <c r="K1259" s="1"/>
      <c r="L1259" s="1"/>
      <c r="M1259" s="1"/>
      <c r="N1259" s="1"/>
      <c r="O1259" s="1"/>
      <c r="P1259" s="1"/>
      <c r="Q1259" s="1"/>
      <c r="R1259" s="1"/>
      <c r="S1259" s="1"/>
      <c r="T1259" s="1"/>
    </row>
    <row r="1260" spans="1:20" ht="9.75" customHeight="1">
      <c r="A1260" s="1"/>
      <c r="B1260" s="1"/>
      <c r="C1260" s="1"/>
      <c r="D1260" s="1"/>
      <c r="E1260" s="1"/>
      <c r="F1260" s="1"/>
      <c r="G1260" s="1"/>
      <c r="H1260" s="1"/>
      <c r="I1260" s="1"/>
      <c r="J1260" s="1"/>
      <c r="K1260" s="1"/>
      <c r="L1260" s="1"/>
      <c r="M1260" s="1"/>
      <c r="N1260" s="1"/>
      <c r="O1260" s="1"/>
      <c r="P1260" s="1"/>
      <c r="Q1260" s="1"/>
      <c r="R1260" s="1"/>
      <c r="S1260" s="1"/>
      <c r="T1260" s="1"/>
    </row>
    <row r="1261" spans="1:20" ht="9.75" customHeight="1">
      <c r="A1261" s="1"/>
      <c r="B1261" s="1"/>
      <c r="C1261" s="1"/>
      <c r="D1261" s="1"/>
      <c r="E1261" s="1"/>
      <c r="F1261" s="1"/>
      <c r="G1261" s="1"/>
      <c r="H1261" s="1"/>
      <c r="I1261" s="1"/>
      <c r="J1261" s="1"/>
      <c r="K1261" s="1"/>
      <c r="L1261" s="1"/>
      <c r="M1261" s="1"/>
      <c r="N1261" s="1"/>
      <c r="O1261" s="1"/>
      <c r="P1261" s="1"/>
      <c r="Q1261" s="1"/>
      <c r="R1261" s="1"/>
      <c r="S1261" s="1"/>
      <c r="T1261" s="1"/>
    </row>
    <row r="1262" spans="1:20" ht="9.75" customHeight="1">
      <c r="A1262" s="1"/>
      <c r="B1262" s="1"/>
      <c r="C1262" s="1"/>
      <c r="D1262" s="1"/>
      <c r="E1262" s="1"/>
      <c r="F1262" s="1"/>
      <c r="G1262" s="1"/>
      <c r="H1262" s="1"/>
      <c r="I1262" s="1"/>
      <c r="J1262" s="1"/>
      <c r="K1262" s="1"/>
      <c r="L1262" s="1"/>
      <c r="M1262" s="1"/>
      <c r="N1262" s="1"/>
      <c r="O1262" s="1"/>
      <c r="P1262" s="1"/>
      <c r="Q1262" s="1"/>
      <c r="R1262" s="1"/>
      <c r="S1262" s="1"/>
      <c r="T1262" s="1"/>
    </row>
    <row r="1263" spans="1:20" ht="9.75" customHeight="1">
      <c r="A1263" s="1"/>
      <c r="B1263" s="1"/>
      <c r="C1263" s="1"/>
      <c r="D1263" s="1"/>
      <c r="E1263" s="1"/>
      <c r="F1263" s="1"/>
      <c r="G1263" s="1"/>
      <c r="H1263" s="1"/>
      <c r="I1263" s="1"/>
      <c r="J1263" s="1"/>
      <c r="K1263" s="1"/>
      <c r="L1263" s="1"/>
      <c r="M1263" s="1"/>
      <c r="N1263" s="1"/>
      <c r="O1263" s="1"/>
      <c r="P1263" s="1"/>
      <c r="Q1263" s="1"/>
      <c r="R1263" s="1"/>
      <c r="S1263" s="1"/>
      <c r="T1263" s="1"/>
    </row>
    <row r="1264" spans="1:20" ht="9.75" customHeight="1">
      <c r="A1264" s="1"/>
      <c r="B1264" s="1"/>
      <c r="C1264" s="1"/>
      <c r="D1264" s="1"/>
      <c r="E1264" s="1"/>
      <c r="F1264" s="1"/>
      <c r="G1264" s="1"/>
      <c r="H1264" s="1"/>
      <c r="I1264" s="1"/>
      <c r="J1264" s="1"/>
      <c r="K1264" s="1"/>
      <c r="L1264" s="1"/>
      <c r="M1264" s="1"/>
      <c r="N1264" s="1"/>
      <c r="O1264" s="1"/>
      <c r="P1264" s="1"/>
      <c r="Q1264" s="1"/>
      <c r="R1264" s="1"/>
      <c r="S1264" s="1"/>
      <c r="T1264" s="1"/>
    </row>
    <row r="1265" spans="1:20" ht="9.75" customHeight="1">
      <c r="A1265" s="1"/>
      <c r="B1265" s="1"/>
      <c r="C1265" s="1"/>
      <c r="D1265" s="1"/>
      <c r="E1265" s="1"/>
      <c r="F1265" s="1"/>
      <c r="G1265" s="1"/>
      <c r="H1265" s="1"/>
      <c r="I1265" s="1"/>
      <c r="J1265" s="1"/>
      <c r="K1265" s="1"/>
      <c r="L1265" s="1"/>
      <c r="M1265" s="1"/>
      <c r="N1265" s="1"/>
      <c r="O1265" s="1"/>
      <c r="P1265" s="1"/>
      <c r="Q1265" s="1"/>
      <c r="R1265" s="1"/>
      <c r="S1265" s="1"/>
      <c r="T1265" s="1"/>
    </row>
    <row r="1266" spans="1:20" ht="9.75" customHeight="1">
      <c r="A1266" s="1"/>
      <c r="B1266" s="1"/>
      <c r="C1266" s="1"/>
      <c r="D1266" s="1"/>
      <c r="E1266" s="1"/>
      <c r="F1266" s="1"/>
      <c r="G1266" s="1"/>
      <c r="H1266" s="1"/>
      <c r="I1266" s="1"/>
      <c r="J1266" s="1"/>
      <c r="K1266" s="1"/>
      <c r="L1266" s="1"/>
      <c r="M1266" s="1"/>
      <c r="N1266" s="1"/>
      <c r="O1266" s="1"/>
      <c r="P1266" s="1"/>
      <c r="Q1266" s="1"/>
      <c r="R1266" s="1"/>
      <c r="S1266" s="1"/>
      <c r="T1266" s="1"/>
    </row>
    <row r="1267" spans="1:20" ht="9.75" customHeight="1">
      <c r="A1267" s="1"/>
      <c r="B1267" s="1"/>
      <c r="C1267" s="1"/>
      <c r="D1267" s="1"/>
      <c r="E1267" s="1"/>
      <c r="F1267" s="1"/>
      <c r="G1267" s="1"/>
      <c r="H1267" s="1"/>
      <c r="I1267" s="1"/>
      <c r="J1267" s="1"/>
      <c r="K1267" s="1"/>
      <c r="L1267" s="1"/>
      <c r="M1267" s="1"/>
      <c r="N1267" s="1"/>
      <c r="O1267" s="1"/>
      <c r="P1267" s="1"/>
      <c r="Q1267" s="1"/>
      <c r="R1267" s="1"/>
      <c r="S1267" s="1"/>
      <c r="T1267" s="1"/>
    </row>
    <row r="1268" spans="1:20" ht="9.75" customHeight="1">
      <c r="A1268" s="1"/>
      <c r="B1268" s="1"/>
      <c r="C1268" s="1"/>
      <c r="D1268" s="1"/>
      <c r="E1268" s="1"/>
      <c r="F1268" s="1"/>
      <c r="G1268" s="1"/>
      <c r="H1268" s="1"/>
      <c r="I1268" s="1"/>
      <c r="J1268" s="1"/>
      <c r="K1268" s="1"/>
      <c r="L1268" s="1"/>
      <c r="M1268" s="1"/>
      <c r="N1268" s="1"/>
      <c r="O1268" s="1"/>
      <c r="P1268" s="1"/>
      <c r="Q1268" s="1"/>
      <c r="R1268" s="1"/>
      <c r="S1268" s="1"/>
      <c r="T1268" s="1"/>
    </row>
    <row r="1269" spans="1:20" ht="9.75" customHeight="1">
      <c r="A1269" s="1"/>
      <c r="B1269" s="1"/>
      <c r="C1269" s="1"/>
      <c r="D1269" s="1"/>
      <c r="E1269" s="1"/>
      <c r="F1269" s="1"/>
      <c r="G1269" s="1"/>
      <c r="H1269" s="1"/>
      <c r="I1269" s="1"/>
      <c r="J1269" s="1"/>
      <c r="K1269" s="1"/>
      <c r="L1269" s="1"/>
      <c r="M1269" s="1"/>
      <c r="N1269" s="1"/>
      <c r="O1269" s="1"/>
      <c r="P1269" s="1"/>
      <c r="Q1269" s="1"/>
      <c r="R1269" s="1"/>
      <c r="S1269" s="1"/>
      <c r="T1269" s="1"/>
    </row>
    <row r="1270" spans="1:20" ht="9.75" customHeight="1">
      <c r="A1270" s="1"/>
      <c r="B1270" s="1"/>
      <c r="C1270" s="1"/>
      <c r="D1270" s="1"/>
      <c r="E1270" s="1"/>
      <c r="F1270" s="1"/>
      <c r="G1270" s="1"/>
      <c r="H1270" s="1"/>
      <c r="I1270" s="1"/>
      <c r="J1270" s="1"/>
      <c r="K1270" s="1"/>
      <c r="L1270" s="1"/>
      <c r="M1270" s="1"/>
      <c r="N1270" s="1"/>
      <c r="O1270" s="1"/>
      <c r="P1270" s="1"/>
      <c r="Q1270" s="1"/>
      <c r="R1270" s="1"/>
      <c r="S1270" s="1"/>
      <c r="T1270" s="1"/>
    </row>
    <row r="1271" spans="1:20" ht="9.75" customHeight="1">
      <c r="A1271" s="1"/>
      <c r="B1271" s="1"/>
      <c r="C1271" s="1"/>
      <c r="D1271" s="1"/>
      <c r="E1271" s="1"/>
      <c r="F1271" s="1"/>
      <c r="G1271" s="1"/>
      <c r="H1271" s="1"/>
      <c r="I1271" s="1"/>
      <c r="J1271" s="1"/>
      <c r="K1271" s="1"/>
      <c r="L1271" s="1"/>
      <c r="M1271" s="1"/>
      <c r="N1271" s="1"/>
      <c r="O1271" s="1"/>
      <c r="P1271" s="1"/>
      <c r="Q1271" s="1"/>
      <c r="R1271" s="1"/>
      <c r="S1271" s="1"/>
      <c r="T1271" s="1"/>
    </row>
    <row r="1272" spans="1:20" ht="9.75" customHeight="1">
      <c r="A1272" s="1"/>
      <c r="B1272" s="1"/>
      <c r="C1272" s="1"/>
      <c r="D1272" s="1"/>
      <c r="E1272" s="1"/>
      <c r="F1272" s="1"/>
      <c r="G1272" s="1"/>
      <c r="H1272" s="1"/>
      <c r="I1272" s="1"/>
      <c r="J1272" s="1"/>
      <c r="K1272" s="1"/>
      <c r="L1272" s="1"/>
      <c r="M1272" s="1"/>
      <c r="N1272" s="1"/>
      <c r="O1272" s="1"/>
      <c r="P1272" s="1"/>
      <c r="Q1272" s="1"/>
      <c r="R1272" s="1"/>
      <c r="S1272" s="1"/>
      <c r="T1272" s="1"/>
    </row>
    <row r="1273" spans="1:20" ht="9.75" customHeight="1">
      <c r="A1273" s="1"/>
      <c r="B1273" s="1"/>
      <c r="C1273" s="1"/>
      <c r="D1273" s="1"/>
      <c r="E1273" s="1"/>
      <c r="F1273" s="1"/>
      <c r="G1273" s="1"/>
      <c r="H1273" s="1"/>
      <c r="I1273" s="1"/>
      <c r="J1273" s="1"/>
      <c r="K1273" s="1"/>
      <c r="L1273" s="1"/>
      <c r="M1273" s="1"/>
      <c r="N1273" s="1"/>
      <c r="O1273" s="1"/>
      <c r="P1273" s="1"/>
      <c r="Q1273" s="1"/>
      <c r="R1273" s="1"/>
      <c r="S1273" s="1"/>
      <c r="T1273" s="1"/>
    </row>
    <row r="1274" spans="1:20" ht="9.75" customHeight="1">
      <c r="A1274" s="1"/>
      <c r="B1274" s="1"/>
      <c r="C1274" s="1"/>
      <c r="D1274" s="1"/>
      <c r="E1274" s="1"/>
      <c r="F1274" s="1"/>
      <c r="G1274" s="1"/>
      <c r="H1274" s="1"/>
      <c r="I1274" s="1"/>
      <c r="J1274" s="1"/>
      <c r="K1274" s="1"/>
      <c r="L1274" s="1"/>
      <c r="M1274" s="1"/>
      <c r="N1274" s="1"/>
      <c r="O1274" s="1"/>
      <c r="P1274" s="1"/>
      <c r="Q1274" s="1"/>
      <c r="R1274" s="1"/>
      <c r="S1274" s="1"/>
      <c r="T1274" s="1"/>
    </row>
    <row r="1275" spans="1:20" ht="9.75" customHeight="1">
      <c r="A1275" s="1"/>
      <c r="B1275" s="1"/>
      <c r="C1275" s="1"/>
      <c r="D1275" s="1"/>
      <c r="E1275" s="1"/>
      <c r="F1275" s="1"/>
      <c r="G1275" s="1"/>
      <c r="H1275" s="1"/>
      <c r="I1275" s="1"/>
      <c r="J1275" s="1"/>
      <c r="K1275" s="1"/>
      <c r="L1275" s="1"/>
      <c r="M1275" s="1"/>
      <c r="N1275" s="1"/>
      <c r="O1275" s="1"/>
      <c r="P1275" s="1"/>
      <c r="Q1275" s="1"/>
      <c r="R1275" s="1"/>
      <c r="S1275" s="1"/>
      <c r="T1275" s="1"/>
    </row>
    <row r="1276" spans="1:20" ht="9.75" customHeight="1">
      <c r="A1276" s="1"/>
      <c r="B1276" s="1"/>
      <c r="C1276" s="1"/>
      <c r="D1276" s="1"/>
      <c r="E1276" s="1"/>
      <c r="F1276" s="1"/>
      <c r="G1276" s="1"/>
      <c r="H1276" s="1"/>
      <c r="I1276" s="1"/>
      <c r="J1276" s="1"/>
      <c r="K1276" s="1"/>
      <c r="L1276" s="1"/>
      <c r="M1276" s="1"/>
      <c r="N1276" s="1"/>
      <c r="O1276" s="1"/>
      <c r="P1276" s="1"/>
      <c r="Q1276" s="1"/>
      <c r="R1276" s="1"/>
      <c r="S1276" s="1"/>
      <c r="T1276" s="1"/>
    </row>
    <row r="1277" spans="1:20" ht="9.75" customHeight="1">
      <c r="A1277" s="1"/>
      <c r="B1277" s="1"/>
      <c r="C1277" s="1"/>
      <c r="D1277" s="1"/>
      <c r="E1277" s="1"/>
      <c r="F1277" s="1"/>
      <c r="G1277" s="1"/>
      <c r="H1277" s="1"/>
      <c r="I1277" s="1"/>
      <c r="J1277" s="1"/>
      <c r="K1277" s="1"/>
      <c r="L1277" s="1"/>
      <c r="M1277" s="1"/>
      <c r="N1277" s="1"/>
      <c r="O1277" s="1"/>
      <c r="P1277" s="1"/>
      <c r="Q1277" s="1"/>
      <c r="R1277" s="1"/>
      <c r="S1277" s="1"/>
      <c r="T1277" s="1"/>
    </row>
    <row r="1278" spans="1:20" ht="9.75" customHeight="1">
      <c r="A1278" s="1"/>
      <c r="B1278" s="1"/>
      <c r="C1278" s="1"/>
      <c r="D1278" s="1"/>
      <c r="E1278" s="1"/>
      <c r="F1278" s="1"/>
      <c r="G1278" s="1"/>
      <c r="H1278" s="1"/>
      <c r="I1278" s="1"/>
      <c r="J1278" s="1"/>
      <c r="K1278" s="1"/>
      <c r="L1278" s="1"/>
      <c r="M1278" s="1"/>
      <c r="N1278" s="1"/>
      <c r="O1278" s="1"/>
      <c r="P1278" s="1"/>
      <c r="Q1278" s="1"/>
      <c r="R1278" s="1"/>
      <c r="S1278" s="1"/>
      <c r="T1278" s="1"/>
    </row>
    <row r="1279" spans="1:20" ht="9.75" customHeight="1">
      <c r="A1279" s="1"/>
      <c r="B1279" s="1"/>
      <c r="C1279" s="1"/>
      <c r="D1279" s="1"/>
      <c r="E1279" s="1"/>
      <c r="F1279" s="1"/>
      <c r="G1279" s="1"/>
      <c r="H1279" s="1"/>
      <c r="I1279" s="1"/>
      <c r="J1279" s="1"/>
      <c r="K1279" s="1"/>
      <c r="L1279" s="1"/>
      <c r="M1279" s="1"/>
      <c r="N1279" s="1"/>
      <c r="O1279" s="1"/>
      <c r="P1279" s="1"/>
      <c r="Q1279" s="1"/>
      <c r="R1279" s="1"/>
      <c r="S1279" s="1"/>
      <c r="T1279" s="1"/>
    </row>
    <row r="1280" spans="1:20" ht="9.75" customHeight="1">
      <c r="A1280" s="1"/>
      <c r="B1280" s="1"/>
      <c r="C1280" s="1"/>
      <c r="D1280" s="1"/>
      <c r="E1280" s="1"/>
      <c r="F1280" s="1"/>
      <c r="G1280" s="1"/>
      <c r="H1280" s="1"/>
      <c r="I1280" s="1"/>
      <c r="J1280" s="1"/>
      <c r="K1280" s="1"/>
      <c r="L1280" s="1"/>
      <c r="M1280" s="1"/>
      <c r="N1280" s="1"/>
      <c r="O1280" s="1"/>
      <c r="P1280" s="1"/>
      <c r="Q1280" s="1"/>
      <c r="R1280" s="1"/>
      <c r="S1280" s="1"/>
      <c r="T1280" s="1"/>
    </row>
    <row r="1281" spans="1:20" ht="9.75" customHeight="1">
      <c r="A1281" s="1"/>
      <c r="B1281" s="1"/>
      <c r="C1281" s="1"/>
      <c r="D1281" s="1"/>
      <c r="E1281" s="1"/>
      <c r="F1281" s="1"/>
      <c r="G1281" s="1"/>
      <c r="H1281" s="1"/>
      <c r="I1281" s="1"/>
      <c r="J1281" s="1"/>
      <c r="K1281" s="1"/>
      <c r="L1281" s="1"/>
      <c r="M1281" s="1"/>
      <c r="N1281" s="1"/>
      <c r="O1281" s="1"/>
      <c r="P1281" s="1"/>
      <c r="Q1281" s="1"/>
      <c r="R1281" s="1"/>
      <c r="S1281" s="1"/>
      <c r="T1281" s="1"/>
    </row>
    <row r="1282" spans="1:20" ht="9.75" customHeight="1">
      <c r="A1282" s="1"/>
      <c r="B1282" s="1"/>
      <c r="C1282" s="1"/>
      <c r="D1282" s="1"/>
      <c r="E1282" s="1"/>
      <c r="F1282" s="1"/>
      <c r="G1282" s="1"/>
      <c r="H1282" s="1"/>
      <c r="I1282" s="1"/>
      <c r="J1282" s="1"/>
      <c r="K1282" s="1"/>
      <c r="L1282" s="1"/>
      <c r="M1282" s="1"/>
      <c r="N1282" s="1"/>
      <c r="O1282" s="1"/>
      <c r="P1282" s="1"/>
      <c r="Q1282" s="1"/>
      <c r="R1282" s="1"/>
      <c r="S1282" s="1"/>
      <c r="T1282" s="1"/>
    </row>
    <row r="1283" spans="1:20" ht="9.75" customHeight="1">
      <c r="A1283" s="1"/>
      <c r="B1283" s="1"/>
      <c r="C1283" s="1"/>
      <c r="D1283" s="1"/>
      <c r="E1283" s="1"/>
      <c r="F1283" s="1"/>
      <c r="G1283" s="1"/>
      <c r="H1283" s="1"/>
      <c r="I1283" s="1"/>
      <c r="J1283" s="1"/>
      <c r="K1283" s="1"/>
      <c r="L1283" s="1"/>
      <c r="M1283" s="1"/>
      <c r="N1283" s="1"/>
      <c r="O1283" s="1"/>
      <c r="P1283" s="1"/>
      <c r="Q1283" s="1"/>
      <c r="R1283" s="1"/>
      <c r="S1283" s="1"/>
      <c r="T1283" s="1"/>
    </row>
    <row r="1284" spans="1:20" ht="9.75" customHeight="1">
      <c r="A1284" s="1"/>
      <c r="B1284" s="1"/>
      <c r="C1284" s="1"/>
      <c r="D1284" s="1"/>
      <c r="E1284" s="1"/>
      <c r="F1284" s="1"/>
      <c r="G1284" s="1"/>
      <c r="H1284" s="1"/>
      <c r="I1284" s="1"/>
      <c r="J1284" s="1"/>
      <c r="K1284" s="1"/>
      <c r="L1284" s="1"/>
      <c r="M1284" s="1"/>
      <c r="N1284" s="1"/>
      <c r="O1284" s="1"/>
      <c r="P1284" s="1"/>
      <c r="Q1284" s="1"/>
      <c r="R1284" s="1"/>
      <c r="S1284" s="1"/>
      <c r="T1284" s="1"/>
    </row>
    <row r="1285" spans="1:20" ht="9.75" customHeight="1">
      <c r="A1285" s="1"/>
      <c r="B1285" s="1"/>
      <c r="C1285" s="1"/>
      <c r="D1285" s="1"/>
      <c r="E1285" s="1"/>
      <c r="F1285" s="1"/>
      <c r="G1285" s="1"/>
      <c r="H1285" s="1"/>
      <c r="I1285" s="1"/>
      <c r="J1285" s="1"/>
      <c r="K1285" s="1"/>
      <c r="L1285" s="1"/>
      <c r="M1285" s="1"/>
      <c r="N1285" s="1"/>
      <c r="O1285" s="1"/>
      <c r="P1285" s="1"/>
      <c r="Q1285" s="1"/>
      <c r="R1285" s="1"/>
      <c r="S1285" s="1"/>
      <c r="T1285" s="1"/>
    </row>
    <row r="1286" spans="1:20" ht="9.75" customHeight="1">
      <c r="A1286" s="1"/>
      <c r="B1286" s="1"/>
      <c r="C1286" s="1"/>
      <c r="D1286" s="1"/>
      <c r="E1286" s="1"/>
      <c r="F1286" s="1"/>
      <c r="G1286" s="1"/>
      <c r="H1286" s="1"/>
      <c r="I1286" s="1"/>
      <c r="J1286" s="1"/>
      <c r="K1286" s="1"/>
      <c r="L1286" s="1"/>
      <c r="M1286" s="1"/>
      <c r="N1286" s="1"/>
      <c r="O1286" s="1"/>
      <c r="P1286" s="1"/>
      <c r="Q1286" s="1"/>
      <c r="R1286" s="1"/>
      <c r="S1286" s="1"/>
      <c r="T1286" s="1"/>
    </row>
    <row r="1287" spans="1:20" ht="9.75" customHeight="1">
      <c r="A1287" s="1"/>
      <c r="B1287" s="1"/>
      <c r="C1287" s="1"/>
      <c r="D1287" s="1"/>
      <c r="E1287" s="1"/>
      <c r="F1287" s="1"/>
      <c r="G1287" s="1"/>
      <c r="H1287" s="1"/>
      <c r="I1287" s="1"/>
      <c r="J1287" s="1"/>
      <c r="K1287" s="1"/>
      <c r="L1287" s="1"/>
      <c r="M1287" s="1"/>
      <c r="N1287" s="1"/>
      <c r="O1287" s="1"/>
      <c r="P1287" s="1"/>
      <c r="Q1287" s="1"/>
      <c r="R1287" s="1"/>
      <c r="S1287" s="1"/>
      <c r="T1287" s="1"/>
    </row>
    <row r="1288" spans="1:20" ht="9.75" customHeight="1">
      <c r="A1288" s="1"/>
      <c r="B1288" s="1"/>
      <c r="C1288" s="1"/>
      <c r="D1288" s="1"/>
      <c r="E1288" s="1"/>
      <c r="F1288" s="1"/>
      <c r="G1288" s="1"/>
      <c r="H1288" s="1"/>
      <c r="I1288" s="1"/>
      <c r="J1288" s="1"/>
      <c r="K1288" s="1"/>
      <c r="L1288" s="1"/>
      <c r="M1288" s="1"/>
      <c r="N1288" s="1"/>
      <c r="O1288" s="1"/>
      <c r="P1288" s="1"/>
      <c r="Q1288" s="1"/>
      <c r="R1288" s="1"/>
      <c r="S1288" s="1"/>
      <c r="T1288" s="1"/>
    </row>
    <row r="1289" spans="1:20" ht="9.75" customHeight="1">
      <c r="A1289" s="1"/>
      <c r="B1289" s="1"/>
      <c r="C1289" s="1"/>
      <c r="D1289" s="1"/>
      <c r="E1289" s="1"/>
      <c r="F1289" s="1"/>
      <c r="G1289" s="1"/>
      <c r="H1289" s="1"/>
      <c r="I1289" s="1"/>
      <c r="J1289" s="1"/>
      <c r="K1289" s="1"/>
      <c r="L1289" s="1"/>
      <c r="M1289" s="1"/>
      <c r="N1289" s="1"/>
      <c r="O1289" s="1"/>
      <c r="P1289" s="1"/>
      <c r="Q1289" s="1"/>
      <c r="R1289" s="1"/>
      <c r="S1289" s="1"/>
      <c r="T1289" s="1"/>
    </row>
    <row r="1290" spans="1:20" ht="9.75" customHeight="1">
      <c r="A1290" s="1"/>
      <c r="B1290" s="1"/>
      <c r="C1290" s="1"/>
      <c r="D1290" s="1"/>
      <c r="E1290" s="1"/>
      <c r="F1290" s="1"/>
      <c r="G1290" s="1"/>
      <c r="H1290" s="1"/>
      <c r="I1290" s="1"/>
      <c r="J1290" s="1"/>
      <c r="K1290" s="1"/>
      <c r="L1290" s="1"/>
      <c r="M1290" s="1"/>
      <c r="N1290" s="1"/>
      <c r="O1290" s="1"/>
      <c r="P1290" s="1"/>
      <c r="Q1290" s="1"/>
      <c r="R1290" s="1"/>
      <c r="S1290" s="1"/>
      <c r="T1290" s="1"/>
    </row>
    <row r="1291" spans="1:20" ht="9.75" customHeight="1">
      <c r="A1291" s="1"/>
      <c r="B1291" s="1"/>
      <c r="C1291" s="1"/>
      <c r="D1291" s="1"/>
      <c r="E1291" s="1"/>
      <c r="F1291" s="1"/>
      <c r="G1291" s="1"/>
      <c r="H1291" s="1"/>
      <c r="I1291" s="1"/>
      <c r="J1291" s="1"/>
      <c r="K1291" s="1"/>
      <c r="L1291" s="1"/>
      <c r="M1291" s="1"/>
      <c r="N1291" s="1"/>
      <c r="O1291" s="1"/>
      <c r="P1291" s="1"/>
      <c r="Q1291" s="1"/>
      <c r="R1291" s="1"/>
      <c r="S1291" s="1"/>
      <c r="T1291" s="1"/>
    </row>
    <row r="1292" spans="1:20" ht="9.75" customHeight="1">
      <c r="A1292" s="1"/>
      <c r="B1292" s="1"/>
      <c r="C1292" s="1"/>
      <c r="D1292" s="1"/>
      <c r="E1292" s="1"/>
      <c r="F1292" s="1"/>
      <c r="G1292" s="1"/>
      <c r="H1292" s="1"/>
      <c r="I1292" s="1"/>
      <c r="J1292" s="1"/>
      <c r="K1292" s="1"/>
      <c r="L1292" s="1"/>
      <c r="M1292" s="1"/>
      <c r="N1292" s="1"/>
      <c r="O1292" s="1"/>
      <c r="P1292" s="1"/>
      <c r="Q1292" s="1"/>
      <c r="R1292" s="1"/>
      <c r="S1292" s="1"/>
      <c r="T1292" s="1"/>
    </row>
    <row r="1293" spans="1:20" ht="9.75" customHeight="1">
      <c r="A1293" s="1"/>
      <c r="B1293" s="1"/>
      <c r="C1293" s="1"/>
      <c r="D1293" s="1"/>
      <c r="E1293" s="1"/>
      <c r="F1293" s="1"/>
      <c r="G1293" s="1"/>
      <c r="H1293" s="1"/>
      <c r="I1293" s="1"/>
      <c r="J1293" s="1"/>
      <c r="K1293" s="1"/>
      <c r="L1293" s="1"/>
      <c r="M1293" s="1"/>
      <c r="N1293" s="1"/>
      <c r="O1293" s="1"/>
      <c r="P1293" s="1"/>
      <c r="Q1293" s="1"/>
      <c r="R1293" s="1"/>
      <c r="S1293" s="1"/>
      <c r="T1293" s="1"/>
    </row>
    <row r="1294" spans="1:20" ht="9.75" customHeight="1">
      <c r="A1294" s="1"/>
      <c r="B1294" s="1"/>
      <c r="C1294" s="1"/>
      <c r="D1294" s="1"/>
      <c r="E1294" s="1"/>
      <c r="F1294" s="1"/>
      <c r="G1294" s="1"/>
      <c r="H1294" s="1"/>
      <c r="I1294" s="1"/>
      <c r="J1294" s="1"/>
      <c r="K1294" s="1"/>
      <c r="L1294" s="1"/>
      <c r="M1294" s="1"/>
      <c r="N1294" s="1"/>
      <c r="O1294" s="1"/>
      <c r="P1294" s="1"/>
      <c r="Q1294" s="1"/>
      <c r="R1294" s="1"/>
      <c r="S1294" s="1"/>
      <c r="T1294" s="1"/>
    </row>
    <row r="1295" spans="1:20" ht="9.75" customHeight="1">
      <c r="A1295" s="1"/>
      <c r="B1295" s="1"/>
      <c r="C1295" s="1"/>
      <c r="D1295" s="1"/>
      <c r="E1295" s="1"/>
      <c r="F1295" s="1"/>
      <c r="G1295" s="1"/>
      <c r="H1295" s="1"/>
      <c r="I1295" s="1"/>
      <c r="J1295" s="1"/>
      <c r="K1295" s="1"/>
      <c r="L1295" s="1"/>
      <c r="M1295" s="1"/>
      <c r="N1295" s="1"/>
      <c r="O1295" s="1"/>
      <c r="P1295" s="1"/>
      <c r="Q1295" s="1"/>
      <c r="R1295" s="1"/>
      <c r="S1295" s="1"/>
      <c r="T1295" s="1"/>
    </row>
    <row r="1296" spans="1:20" ht="9.75" customHeight="1">
      <c r="A1296" s="1"/>
      <c r="B1296" s="1"/>
      <c r="C1296" s="1"/>
      <c r="D1296" s="1"/>
      <c r="E1296" s="1"/>
      <c r="F1296" s="1"/>
      <c r="G1296" s="1"/>
      <c r="H1296" s="1"/>
      <c r="I1296" s="1"/>
      <c r="J1296" s="1"/>
      <c r="K1296" s="1"/>
      <c r="L1296" s="1"/>
      <c r="M1296" s="1"/>
      <c r="N1296" s="1"/>
      <c r="O1296" s="1"/>
      <c r="P1296" s="1"/>
      <c r="Q1296" s="1"/>
      <c r="R1296" s="1"/>
      <c r="S1296" s="1"/>
      <c r="T1296" s="1"/>
    </row>
    <row r="1297" spans="1:20" ht="9.75" customHeight="1">
      <c r="A1297" s="1"/>
      <c r="B1297" s="1"/>
      <c r="C1297" s="1"/>
      <c r="D1297" s="1"/>
      <c r="E1297" s="1"/>
      <c r="F1297" s="1"/>
      <c r="G1297" s="1"/>
      <c r="H1297" s="1"/>
      <c r="I1297" s="1"/>
      <c r="J1297" s="1"/>
      <c r="K1297" s="1"/>
      <c r="L1297" s="1"/>
      <c r="M1297" s="1"/>
      <c r="N1297" s="1"/>
      <c r="O1297" s="1"/>
      <c r="P1297" s="1"/>
      <c r="Q1297" s="1"/>
      <c r="R1297" s="1"/>
      <c r="S1297" s="1"/>
      <c r="T1297" s="1"/>
    </row>
    <row r="1298" spans="1:20" ht="9.75" customHeight="1">
      <c r="A1298" s="1"/>
      <c r="B1298" s="1"/>
      <c r="C1298" s="1"/>
      <c r="D1298" s="1"/>
      <c r="E1298" s="1"/>
      <c r="F1298" s="1"/>
      <c r="G1298" s="1"/>
      <c r="H1298" s="1"/>
      <c r="I1298" s="1"/>
      <c r="J1298" s="1"/>
      <c r="K1298" s="1"/>
      <c r="L1298" s="1"/>
      <c r="M1298" s="1"/>
      <c r="N1298" s="1"/>
      <c r="O1298" s="1"/>
      <c r="P1298" s="1"/>
      <c r="Q1298" s="1"/>
      <c r="R1298" s="1"/>
      <c r="S1298" s="1"/>
      <c r="T1298" s="1"/>
    </row>
    <row r="1299" spans="1:20" ht="9.75" customHeight="1">
      <c r="A1299" s="1"/>
      <c r="B1299" s="1"/>
      <c r="C1299" s="1"/>
      <c r="D1299" s="1"/>
      <c r="E1299" s="1"/>
      <c r="F1299" s="1"/>
      <c r="G1299" s="1"/>
      <c r="H1299" s="1"/>
      <c r="I1299" s="1"/>
      <c r="J1299" s="1"/>
      <c r="K1299" s="1"/>
      <c r="L1299" s="1"/>
      <c r="M1299" s="1"/>
      <c r="N1299" s="1"/>
      <c r="O1299" s="1"/>
      <c r="P1299" s="1"/>
      <c r="Q1299" s="1"/>
      <c r="R1299" s="1"/>
      <c r="S1299" s="1"/>
      <c r="T1299" s="1"/>
    </row>
    <row r="1300" spans="1:20" ht="9.75" customHeight="1">
      <c r="A1300" s="1"/>
      <c r="B1300" s="1"/>
      <c r="C1300" s="1"/>
      <c r="D1300" s="1"/>
      <c r="E1300" s="1"/>
      <c r="F1300" s="1"/>
      <c r="G1300" s="1"/>
      <c r="H1300" s="1"/>
      <c r="I1300" s="1"/>
      <c r="J1300" s="1"/>
      <c r="K1300" s="1"/>
      <c r="L1300" s="1"/>
      <c r="M1300" s="1"/>
      <c r="N1300" s="1"/>
      <c r="O1300" s="1"/>
      <c r="P1300" s="1"/>
      <c r="Q1300" s="1"/>
      <c r="R1300" s="1"/>
      <c r="S1300" s="1"/>
      <c r="T1300" s="1"/>
    </row>
    <row r="1301" spans="1:20" ht="9.75" customHeight="1">
      <c r="A1301" s="1"/>
      <c r="B1301" s="1"/>
      <c r="C1301" s="1"/>
      <c r="D1301" s="1"/>
      <c r="E1301" s="1"/>
      <c r="F1301" s="1"/>
      <c r="G1301" s="1"/>
      <c r="H1301" s="1"/>
      <c r="I1301" s="1"/>
      <c r="J1301" s="1"/>
      <c r="K1301" s="1"/>
      <c r="L1301" s="1"/>
      <c r="M1301" s="1"/>
      <c r="N1301" s="1"/>
      <c r="O1301" s="1"/>
      <c r="P1301" s="1"/>
      <c r="Q1301" s="1"/>
      <c r="R1301" s="1"/>
      <c r="S1301" s="1"/>
      <c r="T1301" s="1"/>
    </row>
    <row r="1302" spans="1:20" ht="9.75" customHeight="1">
      <c r="A1302" s="1"/>
      <c r="B1302" s="1"/>
      <c r="C1302" s="1"/>
      <c r="D1302" s="1"/>
      <c r="E1302" s="1"/>
      <c r="F1302" s="1"/>
      <c r="G1302" s="1"/>
      <c r="H1302" s="1"/>
      <c r="I1302" s="1"/>
      <c r="J1302" s="1"/>
      <c r="K1302" s="1"/>
      <c r="L1302" s="1"/>
      <c r="M1302" s="1"/>
      <c r="N1302" s="1"/>
      <c r="O1302" s="1"/>
      <c r="P1302" s="1"/>
      <c r="Q1302" s="1"/>
      <c r="R1302" s="1"/>
      <c r="S1302" s="1"/>
      <c r="T1302" s="1"/>
    </row>
    <row r="1303" spans="1:20" ht="9.75" customHeight="1">
      <c r="A1303" s="1"/>
      <c r="B1303" s="1"/>
      <c r="C1303" s="1"/>
      <c r="D1303" s="1"/>
      <c r="E1303" s="1"/>
      <c r="F1303" s="1"/>
      <c r="G1303" s="1"/>
      <c r="H1303" s="1"/>
      <c r="I1303" s="1"/>
      <c r="J1303" s="1"/>
      <c r="K1303" s="1"/>
      <c r="L1303" s="1"/>
      <c r="M1303" s="1"/>
      <c r="N1303" s="1"/>
      <c r="O1303" s="1"/>
      <c r="P1303" s="1"/>
      <c r="Q1303" s="1"/>
      <c r="R1303" s="1"/>
      <c r="S1303" s="1"/>
      <c r="T1303" s="1"/>
    </row>
    <row r="1304" spans="1:20" ht="9.75" customHeight="1">
      <c r="A1304" s="1"/>
      <c r="B1304" s="1"/>
      <c r="C1304" s="1"/>
      <c r="D1304" s="1"/>
      <c r="E1304" s="1"/>
      <c r="F1304" s="1"/>
      <c r="G1304" s="1"/>
      <c r="H1304" s="1"/>
      <c r="I1304" s="1"/>
      <c r="J1304" s="1"/>
      <c r="K1304" s="1"/>
      <c r="L1304" s="1"/>
      <c r="M1304" s="1"/>
      <c r="N1304" s="1"/>
      <c r="O1304" s="1"/>
      <c r="P1304" s="1"/>
      <c r="Q1304" s="1"/>
      <c r="R1304" s="1"/>
      <c r="S1304" s="1"/>
      <c r="T1304" s="1"/>
    </row>
    <row r="1305" spans="1:20" ht="9.75" customHeight="1">
      <c r="A1305" s="1"/>
      <c r="B1305" s="1"/>
      <c r="C1305" s="1"/>
      <c r="D1305" s="1"/>
      <c r="E1305" s="1"/>
      <c r="F1305" s="1"/>
      <c r="G1305" s="1"/>
      <c r="H1305" s="1"/>
      <c r="I1305" s="1"/>
      <c r="J1305" s="1"/>
      <c r="K1305" s="1"/>
      <c r="L1305" s="1"/>
      <c r="M1305" s="1"/>
      <c r="N1305" s="1"/>
      <c r="O1305" s="1"/>
      <c r="P1305" s="1"/>
      <c r="Q1305" s="1"/>
      <c r="R1305" s="1"/>
      <c r="S1305" s="1"/>
      <c r="T1305" s="1"/>
    </row>
    <row r="1306" spans="1:20" ht="9.75" customHeight="1">
      <c r="A1306" s="1"/>
      <c r="B1306" s="1"/>
      <c r="C1306" s="1"/>
      <c r="D1306" s="1"/>
      <c r="E1306" s="1"/>
      <c r="F1306" s="1"/>
      <c r="G1306" s="1"/>
      <c r="H1306" s="1"/>
      <c r="I1306" s="1"/>
      <c r="J1306" s="1"/>
      <c r="K1306" s="1"/>
      <c r="L1306" s="1"/>
      <c r="M1306" s="1"/>
      <c r="N1306" s="1"/>
      <c r="O1306" s="1"/>
      <c r="P1306" s="1"/>
      <c r="Q1306" s="1"/>
      <c r="R1306" s="1"/>
      <c r="S1306" s="1"/>
      <c r="T1306" s="1"/>
    </row>
    <row r="1307" spans="1:20" ht="9.75" customHeight="1">
      <c r="A1307" s="1"/>
      <c r="B1307" s="1"/>
      <c r="C1307" s="1"/>
      <c r="D1307" s="1"/>
      <c r="E1307" s="1"/>
      <c r="F1307" s="1"/>
      <c r="G1307" s="1"/>
      <c r="H1307" s="1"/>
      <c r="I1307" s="1"/>
      <c r="J1307" s="1"/>
      <c r="K1307" s="1"/>
      <c r="L1307" s="1"/>
      <c r="M1307" s="1"/>
      <c r="N1307" s="1"/>
      <c r="O1307" s="1"/>
      <c r="P1307" s="1"/>
      <c r="Q1307" s="1"/>
      <c r="R1307" s="1"/>
      <c r="S1307" s="1"/>
      <c r="T1307" s="1"/>
    </row>
    <row r="1308" spans="1:20" ht="9.75" customHeight="1">
      <c r="A1308" s="1"/>
      <c r="B1308" s="1"/>
      <c r="C1308" s="1"/>
      <c r="D1308" s="1"/>
      <c r="E1308" s="1"/>
      <c r="F1308" s="1"/>
      <c r="G1308" s="1"/>
      <c r="H1308" s="1"/>
      <c r="I1308" s="1"/>
      <c r="J1308" s="1"/>
      <c r="K1308" s="1"/>
      <c r="L1308" s="1"/>
      <c r="M1308" s="1"/>
      <c r="N1308" s="1"/>
      <c r="O1308" s="1"/>
      <c r="P1308" s="1"/>
      <c r="Q1308" s="1"/>
      <c r="R1308" s="1"/>
      <c r="S1308" s="1"/>
      <c r="T1308" s="1"/>
    </row>
    <row r="1309" spans="1:20" ht="9.75" customHeight="1">
      <c r="A1309" s="1"/>
      <c r="B1309" s="1"/>
      <c r="C1309" s="1"/>
      <c r="D1309" s="1"/>
      <c r="E1309" s="1"/>
      <c r="F1309" s="1"/>
      <c r="G1309" s="1"/>
      <c r="H1309" s="1"/>
      <c r="I1309" s="1"/>
      <c r="J1309" s="1"/>
      <c r="K1309" s="1"/>
      <c r="L1309" s="1"/>
      <c r="M1309" s="1"/>
      <c r="N1309" s="1"/>
      <c r="O1309" s="1"/>
      <c r="P1309" s="1"/>
      <c r="Q1309" s="1"/>
      <c r="R1309" s="1"/>
      <c r="S1309" s="1"/>
      <c r="T1309" s="1"/>
    </row>
    <row r="1310" spans="1:20" ht="9.75" customHeight="1">
      <c r="A1310" s="1"/>
      <c r="B1310" s="1"/>
      <c r="C1310" s="1"/>
      <c r="D1310" s="1"/>
      <c r="E1310" s="1"/>
      <c r="F1310" s="1"/>
      <c r="G1310" s="1"/>
      <c r="H1310" s="1"/>
      <c r="I1310" s="1"/>
      <c r="J1310" s="1"/>
      <c r="K1310" s="1"/>
      <c r="L1310" s="1"/>
      <c r="M1310" s="1"/>
      <c r="N1310" s="1"/>
      <c r="O1310" s="1"/>
      <c r="P1310" s="1"/>
      <c r="Q1310" s="1"/>
      <c r="R1310" s="1"/>
      <c r="S1310" s="1"/>
      <c r="T1310" s="1"/>
    </row>
    <row r="1311" spans="1:20" ht="9.75" customHeight="1">
      <c r="A1311" s="1"/>
      <c r="B1311" s="1"/>
      <c r="C1311" s="1"/>
      <c r="D1311" s="1"/>
      <c r="E1311" s="1"/>
      <c r="F1311" s="1"/>
      <c r="G1311" s="1"/>
      <c r="H1311" s="1"/>
      <c r="I1311" s="1"/>
      <c r="J1311" s="1"/>
      <c r="K1311" s="1"/>
      <c r="L1311" s="1"/>
      <c r="M1311" s="1"/>
      <c r="N1311" s="1"/>
      <c r="O1311" s="1"/>
      <c r="P1311" s="1"/>
      <c r="Q1311" s="1"/>
      <c r="R1311" s="1"/>
      <c r="S1311" s="1"/>
      <c r="T1311" s="1"/>
    </row>
    <row r="1312" spans="1:20" ht="9.75" customHeight="1">
      <c r="A1312" s="1"/>
      <c r="B1312" s="1"/>
      <c r="C1312" s="1"/>
      <c r="D1312" s="1"/>
      <c r="E1312" s="1"/>
      <c r="F1312" s="1"/>
      <c r="G1312" s="1"/>
      <c r="H1312" s="1"/>
      <c r="I1312" s="1"/>
      <c r="J1312" s="1"/>
      <c r="K1312" s="1"/>
      <c r="L1312" s="1"/>
      <c r="M1312" s="1"/>
      <c r="N1312" s="1"/>
      <c r="O1312" s="1"/>
      <c r="P1312" s="1"/>
      <c r="Q1312" s="1"/>
      <c r="R1312" s="1"/>
      <c r="S1312" s="1"/>
      <c r="T1312" s="1"/>
    </row>
    <row r="1313" spans="1:20" ht="9.75" customHeight="1">
      <c r="A1313" s="1"/>
      <c r="B1313" s="1"/>
      <c r="C1313" s="1"/>
      <c r="D1313" s="1"/>
      <c r="E1313" s="1"/>
      <c r="F1313" s="1"/>
      <c r="G1313" s="1"/>
      <c r="H1313" s="1"/>
      <c r="I1313" s="1"/>
      <c r="J1313" s="1"/>
      <c r="K1313" s="1"/>
      <c r="L1313" s="1"/>
      <c r="M1313" s="1"/>
      <c r="N1313" s="1"/>
      <c r="O1313" s="1"/>
      <c r="P1313" s="1"/>
      <c r="Q1313" s="1"/>
      <c r="R1313" s="1"/>
      <c r="S1313" s="1"/>
      <c r="T1313" s="1"/>
    </row>
    <row r="1314" spans="1:20" ht="9.75" customHeight="1">
      <c r="A1314" s="1"/>
      <c r="B1314" s="1"/>
      <c r="C1314" s="1"/>
      <c r="D1314" s="1"/>
      <c r="E1314" s="1"/>
      <c r="F1314" s="1"/>
      <c r="G1314" s="1"/>
      <c r="H1314" s="1"/>
      <c r="I1314" s="1"/>
      <c r="J1314" s="1"/>
      <c r="K1314" s="1"/>
      <c r="L1314" s="1"/>
      <c r="M1314" s="1"/>
      <c r="N1314" s="1"/>
      <c r="O1314" s="1"/>
      <c r="P1314" s="1"/>
      <c r="Q1314" s="1"/>
      <c r="R1314" s="1"/>
      <c r="S1314" s="1"/>
      <c r="T1314" s="1"/>
    </row>
    <row r="1315" spans="1:20" ht="9.75" customHeight="1">
      <c r="A1315" s="1"/>
      <c r="B1315" s="1"/>
      <c r="C1315" s="1"/>
      <c r="D1315" s="1"/>
      <c r="E1315" s="1"/>
      <c r="F1315" s="1"/>
      <c r="G1315" s="1"/>
      <c r="H1315" s="1"/>
      <c r="I1315" s="1"/>
      <c r="J1315" s="1"/>
      <c r="K1315" s="1"/>
      <c r="L1315" s="1"/>
      <c r="M1315" s="1"/>
      <c r="N1315" s="1"/>
      <c r="O1315" s="1"/>
      <c r="P1315" s="1"/>
      <c r="Q1315" s="1"/>
      <c r="R1315" s="1"/>
      <c r="S1315" s="1"/>
      <c r="T1315" s="1"/>
    </row>
    <row r="1316" spans="1:20" ht="9.75" customHeight="1">
      <c r="A1316" s="1"/>
      <c r="B1316" s="1"/>
      <c r="C1316" s="1"/>
      <c r="D1316" s="1"/>
      <c r="E1316" s="1"/>
      <c r="F1316" s="1"/>
      <c r="G1316" s="1"/>
      <c r="H1316" s="1"/>
      <c r="I1316" s="1"/>
      <c r="J1316" s="1"/>
      <c r="K1316" s="1"/>
      <c r="L1316" s="1"/>
      <c r="M1316" s="1"/>
      <c r="N1316" s="1"/>
      <c r="O1316" s="1"/>
      <c r="P1316" s="1"/>
      <c r="Q1316" s="1"/>
      <c r="R1316" s="1"/>
      <c r="S1316" s="1"/>
      <c r="T1316" s="1"/>
    </row>
    <row r="1317" spans="1:20" ht="9.75" customHeight="1">
      <c r="A1317" s="1"/>
      <c r="B1317" s="1"/>
      <c r="C1317" s="1"/>
      <c r="D1317" s="1"/>
      <c r="E1317" s="1"/>
      <c r="F1317" s="1"/>
      <c r="G1317" s="1"/>
      <c r="H1317" s="1"/>
      <c r="I1317" s="1"/>
      <c r="J1317" s="1"/>
      <c r="K1317" s="1"/>
      <c r="L1317" s="1"/>
      <c r="M1317" s="1"/>
      <c r="N1317" s="1"/>
      <c r="O1317" s="1"/>
      <c r="P1317" s="1"/>
      <c r="Q1317" s="1"/>
      <c r="R1317" s="1"/>
      <c r="S1317" s="1"/>
      <c r="T1317" s="1"/>
    </row>
    <row r="1318" spans="1:20" ht="9.75" customHeight="1">
      <c r="A1318" s="1"/>
      <c r="B1318" s="1"/>
      <c r="C1318" s="1"/>
      <c r="D1318" s="1"/>
      <c r="E1318" s="1"/>
      <c r="F1318" s="1"/>
      <c r="G1318" s="1"/>
      <c r="H1318" s="1"/>
      <c r="I1318" s="1"/>
      <c r="J1318" s="1"/>
      <c r="K1318" s="1"/>
      <c r="L1318" s="1"/>
      <c r="M1318" s="1"/>
      <c r="N1318" s="1"/>
      <c r="O1318" s="1"/>
      <c r="P1318" s="1"/>
      <c r="Q1318" s="1"/>
      <c r="R1318" s="1"/>
      <c r="S1318" s="1"/>
      <c r="T1318" s="1"/>
    </row>
    <row r="1319" spans="1:20" ht="9.75" customHeight="1">
      <c r="A1319" s="1"/>
      <c r="B1319" s="1"/>
      <c r="C1319" s="1"/>
      <c r="D1319" s="1"/>
      <c r="E1319" s="1"/>
      <c r="F1319" s="1"/>
      <c r="G1319" s="1"/>
      <c r="H1319" s="1"/>
      <c r="I1319" s="1"/>
      <c r="J1319" s="1"/>
      <c r="K1319" s="1"/>
      <c r="L1319" s="1"/>
      <c r="M1319" s="1"/>
      <c r="N1319" s="1"/>
      <c r="O1319" s="1"/>
      <c r="P1319" s="1"/>
      <c r="Q1319" s="1"/>
      <c r="R1319" s="1"/>
      <c r="S1319" s="1"/>
      <c r="T1319" s="1"/>
    </row>
    <row r="1320" spans="1:20" ht="9.75" customHeight="1">
      <c r="A1320" s="1"/>
      <c r="B1320" s="1"/>
      <c r="C1320" s="1"/>
      <c r="D1320" s="1"/>
      <c r="E1320" s="1"/>
      <c r="F1320" s="1"/>
      <c r="G1320" s="1"/>
      <c r="H1320" s="1"/>
      <c r="I1320" s="1"/>
      <c r="J1320" s="1"/>
      <c r="K1320" s="1"/>
      <c r="L1320" s="1"/>
      <c r="M1320" s="1"/>
      <c r="N1320" s="1"/>
      <c r="O1320" s="1"/>
      <c r="P1320" s="1"/>
      <c r="Q1320" s="1"/>
      <c r="R1320" s="1"/>
      <c r="S1320" s="1"/>
      <c r="T1320" s="1"/>
    </row>
    <row r="1321" spans="1:20" ht="9.75" customHeight="1">
      <c r="A1321" s="1"/>
      <c r="B1321" s="1"/>
      <c r="C1321" s="1"/>
      <c r="D1321" s="1"/>
      <c r="E1321" s="1"/>
      <c r="F1321" s="1"/>
      <c r="G1321" s="1"/>
      <c r="H1321" s="1"/>
      <c r="I1321" s="1"/>
      <c r="J1321" s="1"/>
      <c r="K1321" s="1"/>
      <c r="L1321" s="1"/>
      <c r="M1321" s="1"/>
      <c r="N1321" s="1"/>
      <c r="O1321" s="1"/>
      <c r="P1321" s="1"/>
      <c r="Q1321" s="1"/>
      <c r="R1321" s="1"/>
      <c r="S1321" s="1"/>
      <c r="T1321" s="1"/>
    </row>
    <row r="1322" spans="1:20" ht="9.75" customHeight="1">
      <c r="A1322" s="1"/>
      <c r="B1322" s="1"/>
      <c r="C1322" s="1"/>
      <c r="D1322" s="1"/>
      <c r="E1322" s="1"/>
      <c r="F1322" s="1"/>
      <c r="G1322" s="1"/>
      <c r="H1322" s="1"/>
      <c r="I1322" s="1"/>
      <c r="J1322" s="1"/>
      <c r="K1322" s="1"/>
      <c r="L1322" s="1"/>
      <c r="M1322" s="1"/>
      <c r="N1322" s="1"/>
      <c r="O1322" s="1"/>
      <c r="P1322" s="1"/>
      <c r="Q1322" s="1"/>
      <c r="R1322" s="1"/>
      <c r="S1322" s="1"/>
      <c r="T1322" s="1"/>
    </row>
    <row r="1323" spans="1:20" ht="9.75" customHeight="1">
      <c r="A1323" s="1"/>
      <c r="B1323" s="1"/>
      <c r="C1323" s="1"/>
      <c r="D1323" s="1"/>
      <c r="E1323" s="1"/>
      <c r="F1323" s="1"/>
      <c r="G1323" s="1"/>
      <c r="H1323" s="1"/>
      <c r="I1323" s="1"/>
      <c r="J1323" s="1"/>
      <c r="K1323" s="1"/>
      <c r="L1323" s="1"/>
      <c r="M1323" s="1"/>
      <c r="N1323" s="1"/>
      <c r="O1323" s="1"/>
      <c r="P1323" s="1"/>
      <c r="Q1323" s="1"/>
      <c r="R1323" s="1"/>
      <c r="S1323" s="1"/>
      <c r="T1323" s="1"/>
    </row>
    <row r="1324" spans="1:20" ht="9.75" customHeight="1">
      <c r="A1324" s="1"/>
      <c r="B1324" s="1"/>
      <c r="C1324" s="1"/>
      <c r="D1324" s="1"/>
      <c r="E1324" s="1"/>
      <c r="F1324" s="1"/>
      <c r="G1324" s="1"/>
      <c r="H1324" s="1"/>
      <c r="I1324" s="1"/>
      <c r="J1324" s="1"/>
      <c r="K1324" s="1"/>
      <c r="L1324" s="1"/>
      <c r="M1324" s="1"/>
      <c r="N1324" s="1"/>
      <c r="O1324" s="1"/>
      <c r="P1324" s="1"/>
      <c r="Q1324" s="1"/>
      <c r="R1324" s="1"/>
      <c r="S1324" s="1"/>
      <c r="T1324" s="1"/>
    </row>
    <row r="1325" spans="1:20" ht="9.75" customHeight="1">
      <c r="A1325" s="1"/>
      <c r="B1325" s="1"/>
      <c r="C1325" s="1"/>
      <c r="D1325" s="1"/>
      <c r="E1325" s="1"/>
      <c r="F1325" s="1"/>
      <c r="G1325" s="1"/>
      <c r="H1325" s="1"/>
      <c r="I1325" s="1"/>
      <c r="J1325" s="1"/>
      <c r="K1325" s="1"/>
      <c r="L1325" s="1"/>
      <c r="M1325" s="1"/>
      <c r="N1325" s="1"/>
      <c r="O1325" s="1"/>
      <c r="P1325" s="1"/>
      <c r="Q1325" s="1"/>
      <c r="R1325" s="1"/>
      <c r="S1325" s="1"/>
      <c r="T1325" s="1"/>
    </row>
    <row r="1326" spans="1:20" ht="9.75" customHeight="1">
      <c r="A1326" s="1"/>
      <c r="B1326" s="1"/>
      <c r="C1326" s="1"/>
      <c r="D1326" s="1"/>
      <c r="E1326" s="1"/>
      <c r="F1326" s="1"/>
      <c r="G1326" s="1"/>
      <c r="H1326" s="1"/>
      <c r="I1326" s="1"/>
      <c r="J1326" s="1"/>
      <c r="K1326" s="1"/>
      <c r="L1326" s="1"/>
      <c r="M1326" s="1"/>
      <c r="N1326" s="1"/>
      <c r="O1326" s="1"/>
      <c r="P1326" s="1"/>
      <c r="Q1326" s="1"/>
      <c r="R1326" s="1"/>
      <c r="S1326" s="1"/>
      <c r="T1326" s="1"/>
    </row>
    <row r="1327" spans="1:20" ht="9.75" customHeight="1">
      <c r="A1327" s="1"/>
      <c r="B1327" s="1"/>
      <c r="C1327" s="1"/>
      <c r="D1327" s="1"/>
      <c r="E1327" s="1"/>
      <c r="F1327" s="1"/>
      <c r="G1327" s="1"/>
      <c r="H1327" s="1"/>
      <c r="I1327" s="1"/>
      <c r="J1327" s="1"/>
      <c r="K1327" s="1"/>
      <c r="L1327" s="1"/>
      <c r="M1327" s="1"/>
      <c r="N1327" s="1"/>
      <c r="O1327" s="1"/>
      <c r="P1327" s="1"/>
      <c r="Q1327" s="1"/>
      <c r="R1327" s="1"/>
      <c r="S1327" s="1"/>
      <c r="T1327" s="1"/>
    </row>
    <row r="1328" spans="1:20" ht="9.75" customHeight="1">
      <c r="A1328" s="1"/>
      <c r="B1328" s="1"/>
      <c r="C1328" s="1"/>
      <c r="D1328" s="1"/>
      <c r="E1328" s="1"/>
      <c r="F1328" s="1"/>
      <c r="G1328" s="1"/>
      <c r="H1328" s="1"/>
      <c r="I1328" s="1"/>
      <c r="J1328" s="1"/>
      <c r="K1328" s="1"/>
      <c r="L1328" s="1"/>
      <c r="M1328" s="1"/>
      <c r="N1328" s="1"/>
      <c r="O1328" s="1"/>
      <c r="P1328" s="1"/>
      <c r="Q1328" s="1"/>
      <c r="R1328" s="1"/>
      <c r="S1328" s="1"/>
      <c r="T1328" s="1"/>
    </row>
    <row r="1329" spans="1:20" ht="9.75" customHeight="1">
      <c r="A1329" s="1"/>
      <c r="B1329" s="1"/>
      <c r="C1329" s="1"/>
      <c r="D1329" s="1"/>
      <c r="E1329" s="1"/>
      <c r="F1329" s="1"/>
      <c r="G1329" s="1"/>
      <c r="H1329" s="1"/>
      <c r="I1329" s="1"/>
      <c r="J1329" s="1"/>
      <c r="K1329" s="1"/>
      <c r="L1329" s="1"/>
      <c r="M1329" s="1"/>
      <c r="N1329" s="1"/>
      <c r="O1329" s="1"/>
      <c r="P1329" s="1"/>
      <c r="Q1329" s="1"/>
      <c r="R1329" s="1"/>
      <c r="S1329" s="1"/>
      <c r="T1329" s="1"/>
    </row>
    <row r="1330" spans="1:20" ht="9.75" customHeight="1">
      <c r="A1330" s="1"/>
      <c r="B1330" s="1"/>
      <c r="C1330" s="1"/>
      <c r="D1330" s="1"/>
      <c r="E1330" s="1"/>
      <c r="F1330" s="1"/>
      <c r="G1330" s="1"/>
      <c r="H1330" s="1"/>
      <c r="I1330" s="1"/>
      <c r="J1330" s="1"/>
      <c r="K1330" s="1"/>
      <c r="L1330" s="1"/>
      <c r="M1330" s="1"/>
      <c r="N1330" s="1"/>
      <c r="O1330" s="1"/>
      <c r="P1330" s="1"/>
      <c r="Q1330" s="1"/>
      <c r="R1330" s="1"/>
      <c r="S1330" s="1"/>
      <c r="T1330" s="1"/>
    </row>
    <row r="1331" spans="1:20" ht="9.75" customHeight="1">
      <c r="A1331" s="1"/>
      <c r="B1331" s="1"/>
      <c r="C1331" s="1"/>
      <c r="D1331" s="1"/>
      <c r="E1331" s="1"/>
      <c r="F1331" s="1"/>
      <c r="G1331" s="1"/>
      <c r="H1331" s="1"/>
      <c r="I1331" s="1"/>
      <c r="J1331" s="1"/>
      <c r="K1331" s="1"/>
      <c r="L1331" s="1"/>
      <c r="M1331" s="1"/>
      <c r="N1331" s="1"/>
      <c r="O1331" s="1"/>
      <c r="P1331" s="1"/>
      <c r="Q1331" s="1"/>
      <c r="R1331" s="1"/>
      <c r="S1331" s="1"/>
      <c r="T1331" s="1"/>
    </row>
    <row r="1332" spans="1:20" ht="9.75" customHeight="1">
      <c r="A1332" s="1"/>
      <c r="B1332" s="1"/>
      <c r="C1332" s="1"/>
      <c r="D1332" s="1"/>
      <c r="E1332" s="1"/>
      <c r="F1332" s="1"/>
      <c r="G1332" s="1"/>
      <c r="H1332" s="1"/>
      <c r="I1332" s="1"/>
      <c r="J1332" s="1"/>
      <c r="K1332" s="1"/>
      <c r="L1332" s="1"/>
      <c r="M1332" s="1"/>
      <c r="N1332" s="1"/>
      <c r="O1332" s="1"/>
      <c r="P1332" s="1"/>
      <c r="Q1332" s="1"/>
      <c r="R1332" s="1"/>
      <c r="S1332" s="1"/>
      <c r="T1332" s="1"/>
    </row>
    <row r="1333" spans="1:20" ht="9.75" customHeight="1">
      <c r="A1333" s="1"/>
      <c r="B1333" s="1"/>
      <c r="C1333" s="1"/>
      <c r="D1333" s="1"/>
      <c r="E1333" s="1"/>
      <c r="F1333" s="1"/>
      <c r="G1333" s="1"/>
      <c r="H1333" s="1"/>
      <c r="I1333" s="1"/>
      <c r="J1333" s="1"/>
      <c r="K1333" s="1"/>
      <c r="L1333" s="1"/>
      <c r="M1333" s="1"/>
      <c r="N1333" s="1"/>
      <c r="O1333" s="1"/>
      <c r="P1333" s="1"/>
      <c r="Q1333" s="1"/>
      <c r="R1333" s="1"/>
      <c r="S1333" s="1"/>
      <c r="T1333" s="1"/>
    </row>
    <row r="1334" spans="1:20" ht="9.75" customHeight="1">
      <c r="A1334" s="1"/>
      <c r="B1334" s="1"/>
      <c r="C1334" s="1"/>
      <c r="D1334" s="1"/>
      <c r="E1334" s="1"/>
      <c r="F1334" s="1"/>
      <c r="G1334" s="1"/>
      <c r="H1334" s="1"/>
      <c r="I1334" s="1"/>
      <c r="J1334" s="1"/>
      <c r="K1334" s="1"/>
      <c r="L1334" s="1"/>
      <c r="M1334" s="1"/>
      <c r="N1334" s="1"/>
      <c r="O1334" s="1"/>
      <c r="P1334" s="1"/>
      <c r="Q1334" s="1"/>
      <c r="R1334" s="1"/>
      <c r="S1334" s="1"/>
      <c r="T1334" s="1"/>
    </row>
    <row r="1335" spans="1:20" ht="9.75" customHeight="1">
      <c r="A1335" s="1"/>
      <c r="B1335" s="1"/>
      <c r="C1335" s="1"/>
      <c r="D1335" s="1"/>
      <c r="E1335" s="1"/>
      <c r="F1335" s="1"/>
      <c r="G1335" s="1"/>
      <c r="H1335" s="1"/>
      <c r="I1335" s="1"/>
      <c r="J1335" s="1"/>
      <c r="K1335" s="1"/>
      <c r="L1335" s="1"/>
      <c r="M1335" s="1"/>
      <c r="N1335" s="1"/>
      <c r="O1335" s="1"/>
      <c r="P1335" s="1"/>
      <c r="Q1335" s="1"/>
      <c r="R1335" s="1"/>
      <c r="S1335" s="1"/>
      <c r="T1335" s="1"/>
    </row>
    <row r="1336" spans="1:20" ht="9.75" customHeight="1">
      <c r="A1336" s="1"/>
      <c r="B1336" s="1"/>
      <c r="C1336" s="1"/>
      <c r="D1336" s="1"/>
      <c r="E1336" s="1"/>
      <c r="F1336" s="1"/>
      <c r="G1336" s="1"/>
      <c r="H1336" s="1"/>
      <c r="I1336" s="1"/>
      <c r="J1336" s="1"/>
      <c r="K1336" s="1"/>
      <c r="L1336" s="1"/>
      <c r="M1336" s="1"/>
      <c r="N1336" s="1"/>
      <c r="O1336" s="1"/>
      <c r="P1336" s="1"/>
      <c r="Q1336" s="1"/>
      <c r="R1336" s="1"/>
      <c r="S1336" s="1"/>
      <c r="T1336" s="1"/>
    </row>
    <row r="1337" spans="1:20" ht="9.75" customHeight="1">
      <c r="A1337" s="1"/>
      <c r="B1337" s="1"/>
      <c r="C1337" s="1"/>
      <c r="D1337" s="1"/>
      <c r="E1337" s="1"/>
      <c r="F1337" s="1"/>
      <c r="G1337" s="1"/>
      <c r="H1337" s="1"/>
      <c r="I1337" s="1"/>
      <c r="J1337" s="1"/>
      <c r="K1337" s="1"/>
      <c r="L1337" s="1"/>
      <c r="M1337" s="1"/>
      <c r="N1337" s="1"/>
      <c r="O1337" s="1"/>
      <c r="P1337" s="1"/>
      <c r="Q1337" s="1"/>
      <c r="R1337" s="1"/>
      <c r="S1337" s="1"/>
      <c r="T1337" s="1"/>
    </row>
    <row r="1338" spans="1:20" ht="9.75" customHeight="1">
      <c r="A1338" s="1"/>
      <c r="B1338" s="1"/>
      <c r="C1338" s="1"/>
      <c r="D1338" s="1"/>
      <c r="E1338" s="1"/>
      <c r="F1338" s="1"/>
      <c r="G1338" s="1"/>
      <c r="H1338" s="1"/>
      <c r="I1338" s="1"/>
      <c r="J1338" s="1"/>
      <c r="K1338" s="1"/>
      <c r="L1338" s="1"/>
      <c r="M1338" s="1"/>
      <c r="N1338" s="1"/>
      <c r="O1338" s="1"/>
      <c r="P1338" s="1"/>
      <c r="Q1338" s="1"/>
      <c r="R1338" s="1"/>
      <c r="S1338" s="1"/>
      <c r="T1338" s="1"/>
    </row>
    <row r="1339" spans="1:20" ht="9.75" customHeight="1">
      <c r="A1339" s="1"/>
      <c r="B1339" s="1"/>
      <c r="C1339" s="1"/>
      <c r="D1339" s="1"/>
      <c r="E1339" s="1"/>
      <c r="F1339" s="1"/>
      <c r="G1339" s="1"/>
      <c r="H1339" s="1"/>
      <c r="I1339" s="1"/>
      <c r="J1339" s="1"/>
      <c r="K1339" s="1"/>
      <c r="L1339" s="1"/>
      <c r="M1339" s="1"/>
      <c r="N1339" s="1"/>
      <c r="O1339" s="1"/>
      <c r="P1339" s="1"/>
      <c r="Q1339" s="1"/>
      <c r="R1339" s="1"/>
      <c r="S1339" s="1"/>
      <c r="T1339" s="1"/>
    </row>
    <row r="1340" spans="1:20" ht="9.75" customHeight="1">
      <c r="A1340" s="1"/>
      <c r="B1340" s="1"/>
      <c r="C1340" s="1"/>
      <c r="D1340" s="1"/>
      <c r="E1340" s="1"/>
      <c r="F1340" s="1"/>
      <c r="G1340" s="1"/>
      <c r="H1340" s="1"/>
      <c r="I1340" s="1"/>
      <c r="J1340" s="1"/>
      <c r="K1340" s="1"/>
      <c r="L1340" s="1"/>
      <c r="M1340" s="1"/>
      <c r="N1340" s="1"/>
      <c r="O1340" s="1"/>
      <c r="P1340" s="1"/>
      <c r="Q1340" s="1"/>
      <c r="R1340" s="1"/>
      <c r="S1340" s="1"/>
      <c r="T1340" s="1"/>
    </row>
    <row r="1341" spans="1:20" ht="9.75" customHeight="1">
      <c r="A1341" s="1"/>
      <c r="B1341" s="1"/>
      <c r="C1341" s="1"/>
      <c r="D1341" s="1"/>
      <c r="E1341" s="1"/>
      <c r="F1341" s="1"/>
      <c r="G1341" s="1"/>
      <c r="H1341" s="1"/>
      <c r="I1341" s="1"/>
      <c r="J1341" s="1"/>
      <c r="K1341" s="1"/>
      <c r="L1341" s="1"/>
      <c r="M1341" s="1"/>
      <c r="N1341" s="1"/>
      <c r="O1341" s="1"/>
      <c r="P1341" s="1"/>
      <c r="Q1341" s="1"/>
      <c r="R1341" s="1"/>
      <c r="S1341" s="1"/>
      <c r="T1341" s="1"/>
    </row>
    <row r="1342" spans="1:20" ht="9.75" customHeight="1">
      <c r="A1342" s="1"/>
      <c r="B1342" s="1"/>
      <c r="C1342" s="1"/>
      <c r="D1342" s="1"/>
      <c r="E1342" s="1"/>
      <c r="F1342" s="1"/>
      <c r="G1342" s="1"/>
      <c r="H1342" s="1"/>
      <c r="I1342" s="1"/>
      <c r="J1342" s="1"/>
      <c r="K1342" s="1"/>
      <c r="L1342" s="1"/>
      <c r="M1342" s="1"/>
      <c r="N1342" s="1"/>
      <c r="O1342" s="1"/>
      <c r="P1342" s="1"/>
      <c r="Q1342" s="1"/>
      <c r="R1342" s="1"/>
      <c r="S1342" s="1"/>
      <c r="T1342" s="1"/>
    </row>
    <row r="1343" spans="1:20" ht="9.75" customHeight="1">
      <c r="A1343" s="1"/>
      <c r="B1343" s="1"/>
      <c r="C1343" s="1"/>
      <c r="D1343" s="1"/>
      <c r="E1343" s="1"/>
      <c r="F1343" s="1"/>
      <c r="G1343" s="1"/>
      <c r="H1343" s="1"/>
      <c r="I1343" s="1"/>
      <c r="J1343" s="1"/>
      <c r="K1343" s="1"/>
      <c r="L1343" s="1"/>
      <c r="M1343" s="1"/>
      <c r="N1343" s="1"/>
      <c r="O1343" s="1"/>
      <c r="P1343" s="1"/>
      <c r="Q1343" s="1"/>
      <c r="R1343" s="1"/>
      <c r="S1343" s="1"/>
      <c r="T1343" s="1"/>
    </row>
    <row r="1344" spans="1:20" ht="9.75" customHeight="1">
      <c r="A1344" s="1"/>
      <c r="B1344" s="1"/>
      <c r="C1344" s="1"/>
      <c r="D1344" s="1"/>
      <c r="E1344" s="1"/>
      <c r="F1344" s="1"/>
      <c r="G1344" s="1"/>
      <c r="H1344" s="1"/>
      <c r="I1344" s="1"/>
      <c r="J1344" s="1"/>
      <c r="K1344" s="1"/>
      <c r="L1344" s="1"/>
      <c r="M1344" s="1"/>
      <c r="N1344" s="1"/>
      <c r="O1344" s="1"/>
      <c r="P1344" s="1"/>
      <c r="Q1344" s="1"/>
      <c r="R1344" s="1"/>
      <c r="S1344" s="1"/>
      <c r="T1344" s="1"/>
    </row>
    <row r="1345" spans="1:20" ht="9.75" customHeight="1">
      <c r="A1345" s="1"/>
      <c r="B1345" s="1"/>
      <c r="C1345" s="1"/>
      <c r="D1345" s="1"/>
      <c r="E1345" s="1"/>
      <c r="F1345" s="1"/>
      <c r="G1345" s="1"/>
      <c r="H1345" s="1"/>
      <c r="I1345" s="1"/>
      <c r="J1345" s="1"/>
      <c r="K1345" s="1"/>
      <c r="L1345" s="1"/>
      <c r="M1345" s="1"/>
      <c r="N1345" s="1"/>
      <c r="O1345" s="1"/>
      <c r="P1345" s="1"/>
      <c r="Q1345" s="1"/>
      <c r="R1345" s="1"/>
      <c r="S1345" s="1"/>
      <c r="T1345" s="1"/>
    </row>
    <row r="1346" spans="1:20" ht="9.75" customHeight="1">
      <c r="A1346" s="1"/>
      <c r="B1346" s="1"/>
      <c r="C1346" s="1"/>
      <c r="D1346" s="1"/>
      <c r="E1346" s="1"/>
      <c r="F1346" s="1"/>
      <c r="G1346" s="1"/>
      <c r="H1346" s="1"/>
      <c r="I1346" s="1"/>
      <c r="J1346" s="1"/>
      <c r="K1346" s="1"/>
      <c r="L1346" s="1"/>
      <c r="M1346" s="1"/>
      <c r="N1346" s="1"/>
      <c r="O1346" s="1"/>
      <c r="P1346" s="1"/>
      <c r="Q1346" s="1"/>
      <c r="R1346" s="1"/>
      <c r="S1346" s="1"/>
      <c r="T1346" s="1"/>
    </row>
    <row r="1347" spans="1:20" ht="9.75" customHeight="1">
      <c r="A1347" s="1"/>
      <c r="B1347" s="1"/>
      <c r="C1347" s="1"/>
      <c r="D1347" s="1"/>
      <c r="E1347" s="1"/>
      <c r="F1347" s="1"/>
      <c r="G1347" s="1"/>
      <c r="H1347" s="1"/>
      <c r="I1347" s="1"/>
      <c r="J1347" s="1"/>
      <c r="K1347" s="1"/>
      <c r="L1347" s="1"/>
      <c r="M1347" s="1"/>
      <c r="N1347" s="1"/>
      <c r="O1347" s="1"/>
      <c r="P1347" s="1"/>
      <c r="Q1347" s="1"/>
      <c r="R1347" s="1"/>
      <c r="S1347" s="1"/>
      <c r="T1347" s="1"/>
    </row>
    <row r="1348" spans="1:20" ht="9.75" customHeight="1">
      <c r="A1348" s="1"/>
      <c r="B1348" s="1"/>
      <c r="C1348" s="1"/>
      <c r="D1348" s="1"/>
      <c r="E1348" s="1"/>
      <c r="F1348" s="1"/>
      <c r="G1348" s="1"/>
      <c r="H1348" s="1"/>
      <c r="I1348" s="1"/>
      <c r="J1348" s="1"/>
      <c r="K1348" s="1"/>
      <c r="L1348" s="1"/>
      <c r="M1348" s="1"/>
      <c r="N1348" s="1"/>
      <c r="O1348" s="1"/>
      <c r="P1348" s="1"/>
      <c r="Q1348" s="1"/>
      <c r="R1348" s="1"/>
      <c r="S1348" s="1"/>
      <c r="T1348" s="1"/>
    </row>
    <row r="1349" spans="1:20" ht="9.75" customHeight="1">
      <c r="A1349" s="1"/>
      <c r="B1349" s="1"/>
      <c r="C1349" s="1"/>
      <c r="D1349" s="1"/>
      <c r="E1349" s="1"/>
      <c r="F1349" s="1"/>
      <c r="G1349" s="1"/>
      <c r="H1349" s="1"/>
      <c r="I1349" s="1"/>
      <c r="J1349" s="1"/>
      <c r="K1349" s="1"/>
      <c r="L1349" s="1"/>
      <c r="M1349" s="1"/>
      <c r="N1349" s="1"/>
      <c r="O1349" s="1"/>
      <c r="P1349" s="1"/>
      <c r="Q1349" s="1"/>
      <c r="R1349" s="1"/>
      <c r="S1349" s="1"/>
      <c r="T1349" s="1"/>
    </row>
    <row r="1350" spans="1:20" ht="9.75" customHeight="1">
      <c r="A1350" s="1"/>
      <c r="B1350" s="1"/>
      <c r="C1350" s="1"/>
      <c r="D1350" s="1"/>
      <c r="E1350" s="1"/>
      <c r="F1350" s="1"/>
      <c r="G1350" s="1"/>
      <c r="H1350" s="1"/>
      <c r="I1350" s="1"/>
      <c r="J1350" s="1"/>
      <c r="K1350" s="1"/>
      <c r="L1350" s="1"/>
      <c r="M1350" s="1"/>
      <c r="N1350" s="1"/>
      <c r="O1350" s="1"/>
      <c r="P1350" s="1"/>
      <c r="Q1350" s="1"/>
      <c r="R1350" s="1"/>
      <c r="S1350" s="1"/>
      <c r="T1350" s="1"/>
    </row>
    <row r="1351" spans="1:20" ht="9.75" customHeight="1">
      <c r="A1351" s="1"/>
      <c r="B1351" s="1"/>
      <c r="C1351" s="1"/>
      <c r="D1351" s="1"/>
      <c r="E1351" s="1"/>
      <c r="F1351" s="1"/>
      <c r="G1351" s="1"/>
      <c r="H1351" s="1"/>
      <c r="I1351" s="1"/>
      <c r="J1351" s="1"/>
      <c r="K1351" s="1"/>
      <c r="L1351" s="1"/>
      <c r="M1351" s="1"/>
      <c r="N1351" s="1"/>
      <c r="O1351" s="1"/>
      <c r="P1351" s="1"/>
      <c r="Q1351" s="1"/>
      <c r="R1351" s="1"/>
      <c r="S1351" s="1"/>
      <c r="T1351" s="1"/>
    </row>
    <row r="1352" spans="1:20" ht="9.75" customHeight="1">
      <c r="A1352" s="1"/>
      <c r="B1352" s="1"/>
      <c r="C1352" s="1"/>
      <c r="D1352" s="1"/>
      <c r="E1352" s="1"/>
      <c r="F1352" s="1"/>
      <c r="G1352" s="1"/>
      <c r="H1352" s="1"/>
      <c r="I1352" s="1"/>
      <c r="J1352" s="1"/>
      <c r="K1352" s="1"/>
      <c r="L1352" s="1"/>
      <c r="M1352" s="1"/>
      <c r="N1352" s="1"/>
      <c r="O1352" s="1"/>
      <c r="P1352" s="1"/>
      <c r="Q1352" s="1"/>
      <c r="R1352" s="1"/>
      <c r="S1352" s="1"/>
      <c r="T1352" s="1"/>
    </row>
    <row r="1353" spans="1:20" ht="9.75" customHeight="1">
      <c r="A1353" s="1"/>
      <c r="B1353" s="1"/>
      <c r="C1353" s="1"/>
      <c r="D1353" s="1"/>
      <c r="E1353" s="1"/>
      <c r="F1353" s="1"/>
      <c r="G1353" s="1"/>
      <c r="H1353" s="1"/>
      <c r="I1353" s="1"/>
      <c r="J1353" s="1"/>
      <c r="K1353" s="1"/>
      <c r="L1353" s="1"/>
      <c r="M1353" s="1"/>
      <c r="N1353" s="1"/>
      <c r="O1353" s="1"/>
      <c r="P1353" s="1"/>
      <c r="Q1353" s="1"/>
      <c r="R1353" s="1"/>
      <c r="S1353" s="1"/>
      <c r="T1353" s="1"/>
    </row>
    <row r="1354" spans="1:20" ht="9.75" customHeight="1">
      <c r="A1354" s="1"/>
      <c r="B1354" s="1"/>
      <c r="C1354" s="1"/>
      <c r="D1354" s="1"/>
      <c r="E1354" s="1"/>
      <c r="F1354" s="1"/>
      <c r="G1354" s="1"/>
      <c r="H1354" s="1"/>
      <c r="I1354" s="1"/>
      <c r="J1354" s="1"/>
      <c r="K1354" s="1"/>
      <c r="L1354" s="1"/>
      <c r="M1354" s="1"/>
      <c r="N1354" s="1"/>
      <c r="O1354" s="1"/>
      <c r="P1354" s="1"/>
      <c r="Q1354" s="1"/>
      <c r="R1354" s="1"/>
      <c r="S1354" s="1"/>
      <c r="T1354" s="1"/>
    </row>
    <row r="1355" spans="1:20" ht="9.75" customHeight="1">
      <c r="A1355" s="1"/>
      <c r="B1355" s="1"/>
      <c r="C1355" s="1"/>
      <c r="D1355" s="1"/>
      <c r="E1355" s="1"/>
      <c r="F1355" s="1"/>
      <c r="G1355" s="1"/>
      <c r="H1355" s="1"/>
      <c r="I1355" s="1"/>
      <c r="J1355" s="1"/>
      <c r="K1355" s="1"/>
      <c r="L1355" s="1"/>
      <c r="M1355" s="1"/>
      <c r="N1355" s="1"/>
      <c r="O1355" s="1"/>
      <c r="P1355" s="1"/>
      <c r="Q1355" s="1"/>
      <c r="R1355" s="1"/>
      <c r="S1355" s="1"/>
      <c r="T1355" s="1"/>
    </row>
    <row r="1356" spans="1:20" ht="9.75" customHeight="1">
      <c r="A1356" s="1"/>
      <c r="B1356" s="1"/>
      <c r="C1356" s="1"/>
      <c r="D1356" s="1"/>
      <c r="E1356" s="1"/>
      <c r="F1356" s="1"/>
      <c r="G1356" s="1"/>
      <c r="H1356" s="1"/>
      <c r="I1356" s="1"/>
      <c r="J1356" s="1"/>
      <c r="K1356" s="1"/>
      <c r="L1356" s="1"/>
      <c r="M1356" s="1"/>
      <c r="N1356" s="1"/>
      <c r="O1356" s="1"/>
      <c r="P1356" s="1"/>
      <c r="Q1356" s="1"/>
      <c r="R1356" s="1"/>
      <c r="S1356" s="1"/>
      <c r="T1356" s="1"/>
    </row>
    <row r="1357" spans="1:20" ht="9.75" customHeight="1">
      <c r="A1357" s="1"/>
      <c r="B1357" s="1"/>
      <c r="C1357" s="1"/>
      <c r="D1357" s="1"/>
      <c r="E1357" s="1"/>
      <c r="F1357" s="1"/>
      <c r="G1357" s="1"/>
      <c r="H1357" s="1"/>
      <c r="I1357" s="1"/>
      <c r="J1357" s="1"/>
      <c r="K1357" s="1"/>
      <c r="L1357" s="1"/>
      <c r="M1357" s="1"/>
      <c r="N1357" s="1"/>
      <c r="O1357" s="1"/>
      <c r="P1357" s="1"/>
      <c r="Q1357" s="1"/>
      <c r="R1357" s="1"/>
      <c r="S1357" s="1"/>
      <c r="T1357" s="1"/>
    </row>
    <row r="1358" spans="1:20" ht="9.75" customHeight="1">
      <c r="A1358" s="1"/>
      <c r="B1358" s="1"/>
      <c r="C1358" s="1"/>
      <c r="D1358" s="1"/>
      <c r="E1358" s="1"/>
      <c r="F1358" s="1"/>
      <c r="G1358" s="1"/>
      <c r="H1358" s="1"/>
      <c r="I1358" s="1"/>
      <c r="J1358" s="1"/>
      <c r="K1358" s="1"/>
      <c r="L1358" s="1"/>
      <c r="M1358" s="1"/>
      <c r="N1358" s="1"/>
      <c r="O1358" s="1"/>
      <c r="P1358" s="1"/>
      <c r="Q1358" s="1"/>
      <c r="R1358" s="1"/>
      <c r="S1358" s="1"/>
      <c r="T1358" s="1"/>
    </row>
    <row r="1359" spans="1:20" ht="9.75" customHeight="1">
      <c r="A1359" s="1"/>
      <c r="B1359" s="1"/>
      <c r="C1359" s="1"/>
      <c r="D1359" s="1"/>
      <c r="E1359" s="1"/>
      <c r="F1359" s="1"/>
      <c r="G1359" s="1"/>
      <c r="H1359" s="1"/>
      <c r="I1359" s="1"/>
      <c r="J1359" s="1"/>
      <c r="K1359" s="1"/>
      <c r="L1359" s="1"/>
      <c r="M1359" s="1"/>
      <c r="N1359" s="1"/>
      <c r="O1359" s="1"/>
      <c r="P1359" s="1"/>
      <c r="Q1359" s="1"/>
      <c r="R1359" s="1"/>
      <c r="S1359" s="1"/>
      <c r="T1359" s="1"/>
    </row>
    <row r="1360" spans="1:20" ht="9.75" customHeight="1">
      <c r="A1360" s="1"/>
      <c r="B1360" s="1"/>
      <c r="C1360" s="1"/>
      <c r="D1360" s="1"/>
      <c r="E1360" s="1"/>
      <c r="F1360" s="1"/>
      <c r="G1360" s="1"/>
      <c r="H1360" s="1"/>
      <c r="I1360" s="1"/>
      <c r="J1360" s="1"/>
      <c r="K1360" s="1"/>
      <c r="L1360" s="1"/>
      <c r="M1360" s="1"/>
      <c r="N1360" s="1"/>
      <c r="O1360" s="1"/>
      <c r="P1360" s="1"/>
      <c r="Q1360" s="1"/>
      <c r="R1360" s="1"/>
      <c r="S1360" s="1"/>
      <c r="T1360" s="1"/>
    </row>
    <row r="1361" spans="1:20" ht="9.75" customHeight="1">
      <c r="A1361" s="1"/>
      <c r="B1361" s="1"/>
      <c r="C1361" s="1"/>
      <c r="D1361" s="1"/>
      <c r="E1361" s="1"/>
      <c r="F1361" s="1"/>
      <c r="G1361" s="1"/>
      <c r="H1361" s="1"/>
      <c r="I1361" s="1"/>
      <c r="J1361" s="1"/>
      <c r="K1361" s="1"/>
      <c r="L1361" s="1"/>
      <c r="M1361" s="1"/>
      <c r="N1361" s="1"/>
      <c r="O1361" s="1"/>
      <c r="P1361" s="1"/>
      <c r="Q1361" s="1"/>
      <c r="R1361" s="1"/>
      <c r="S1361" s="1"/>
      <c r="T1361" s="1"/>
    </row>
    <row r="1362" spans="1:20" ht="9.75" customHeight="1">
      <c r="A1362" s="1"/>
      <c r="B1362" s="1"/>
      <c r="C1362" s="1"/>
      <c r="D1362" s="1"/>
      <c r="E1362" s="1"/>
      <c r="F1362" s="1"/>
      <c r="G1362" s="1"/>
      <c r="H1362" s="1"/>
      <c r="I1362" s="1"/>
      <c r="J1362" s="1"/>
      <c r="K1362" s="1"/>
      <c r="L1362" s="1"/>
      <c r="M1362" s="1"/>
      <c r="N1362" s="1"/>
      <c r="O1362" s="1"/>
      <c r="P1362" s="1"/>
      <c r="Q1362" s="1"/>
      <c r="R1362" s="1"/>
      <c r="S1362" s="1"/>
      <c r="T1362" s="1"/>
    </row>
    <row r="1363" spans="1:20" ht="9.75" customHeight="1">
      <c r="A1363" s="1"/>
      <c r="B1363" s="1"/>
      <c r="C1363" s="1"/>
      <c r="D1363" s="1"/>
      <c r="E1363" s="1"/>
      <c r="F1363" s="1"/>
      <c r="G1363" s="1"/>
      <c r="H1363" s="1"/>
      <c r="I1363" s="1"/>
      <c r="J1363" s="1"/>
      <c r="K1363" s="1"/>
      <c r="L1363" s="1"/>
      <c r="M1363" s="1"/>
      <c r="N1363" s="1"/>
      <c r="O1363" s="1"/>
      <c r="P1363" s="1"/>
      <c r="Q1363" s="1"/>
      <c r="R1363" s="1"/>
      <c r="S1363" s="1"/>
      <c r="T1363" s="1"/>
    </row>
    <row r="1364" spans="1:20" ht="9.75" customHeight="1">
      <c r="A1364" s="1"/>
      <c r="B1364" s="1"/>
      <c r="C1364" s="1"/>
      <c r="D1364" s="1"/>
      <c r="E1364" s="1"/>
      <c r="F1364" s="1"/>
      <c r="G1364" s="1"/>
      <c r="H1364" s="1"/>
      <c r="I1364" s="1"/>
      <c r="J1364" s="1"/>
      <c r="K1364" s="1"/>
      <c r="L1364" s="1"/>
      <c r="M1364" s="1"/>
      <c r="N1364" s="1"/>
      <c r="O1364" s="1"/>
      <c r="P1364" s="1"/>
      <c r="Q1364" s="1"/>
      <c r="R1364" s="1"/>
      <c r="S1364" s="1"/>
      <c r="T1364" s="1"/>
    </row>
    <row r="1365" spans="1:20" ht="9.75" customHeight="1">
      <c r="A1365" s="1"/>
      <c r="B1365" s="1"/>
      <c r="C1365" s="1"/>
      <c r="D1365" s="1"/>
      <c r="E1365" s="1"/>
      <c r="F1365" s="1"/>
      <c r="G1365" s="1"/>
      <c r="H1365" s="1"/>
      <c r="I1365" s="1"/>
      <c r="J1365" s="1"/>
      <c r="K1365" s="1"/>
      <c r="L1365" s="1"/>
      <c r="M1365" s="1"/>
      <c r="N1365" s="1"/>
      <c r="O1365" s="1"/>
      <c r="P1365" s="1"/>
      <c r="Q1365" s="1"/>
      <c r="R1365" s="1"/>
      <c r="S1365" s="1"/>
      <c r="T1365" s="1"/>
    </row>
    <row r="1366" spans="1:20" ht="9.75" customHeight="1">
      <c r="A1366" s="1"/>
      <c r="B1366" s="1"/>
      <c r="C1366" s="1"/>
      <c r="D1366" s="1"/>
      <c r="E1366" s="1"/>
      <c r="F1366" s="1"/>
      <c r="G1366" s="1"/>
      <c r="H1366" s="1"/>
      <c r="I1366" s="1"/>
      <c r="J1366" s="1"/>
      <c r="K1366" s="1"/>
      <c r="L1366" s="1"/>
      <c r="M1366" s="1"/>
      <c r="N1366" s="1"/>
      <c r="O1366" s="1"/>
      <c r="P1366" s="1"/>
      <c r="Q1366" s="1"/>
      <c r="R1366" s="1"/>
      <c r="S1366" s="1"/>
      <c r="T1366" s="1"/>
    </row>
    <row r="1367" spans="1:20" ht="9.75" customHeight="1">
      <c r="A1367" s="1"/>
      <c r="B1367" s="1"/>
      <c r="C1367" s="1"/>
      <c r="D1367" s="1"/>
      <c r="E1367" s="1"/>
      <c r="F1367" s="1"/>
      <c r="G1367" s="1"/>
      <c r="H1367" s="1"/>
      <c r="I1367" s="1"/>
      <c r="J1367" s="1"/>
      <c r="K1367" s="1"/>
      <c r="L1367" s="1"/>
      <c r="M1367" s="1"/>
      <c r="N1367" s="1"/>
      <c r="O1367" s="1"/>
      <c r="P1367" s="1"/>
      <c r="Q1367" s="1"/>
      <c r="R1367" s="1"/>
      <c r="S1367" s="1"/>
      <c r="T1367" s="1"/>
    </row>
    <row r="1368" spans="1:20" ht="9.75" customHeight="1">
      <c r="A1368" s="1"/>
      <c r="B1368" s="1"/>
      <c r="C1368" s="1"/>
      <c r="D1368" s="1"/>
      <c r="E1368" s="1"/>
      <c r="F1368" s="1"/>
      <c r="G1368" s="1"/>
      <c r="H1368" s="1"/>
      <c r="I1368" s="1"/>
      <c r="J1368" s="1"/>
      <c r="K1368" s="1"/>
      <c r="L1368" s="1"/>
      <c r="M1368" s="1"/>
      <c r="N1368" s="1"/>
      <c r="O1368" s="1"/>
      <c r="P1368" s="1"/>
      <c r="Q1368" s="1"/>
      <c r="R1368" s="1"/>
      <c r="S1368" s="1"/>
      <c r="T1368" s="1"/>
    </row>
    <row r="1369" spans="1:20" ht="9.75" customHeight="1">
      <c r="A1369" s="1"/>
      <c r="B1369" s="1"/>
      <c r="C1369" s="1"/>
      <c r="D1369" s="1"/>
      <c r="E1369" s="1"/>
      <c r="F1369" s="1"/>
      <c r="G1369" s="1"/>
      <c r="H1369" s="1"/>
      <c r="I1369" s="1"/>
      <c r="J1369" s="1"/>
      <c r="K1369" s="1"/>
      <c r="L1369" s="1"/>
      <c r="M1369" s="1"/>
      <c r="N1369" s="1"/>
      <c r="O1369" s="1"/>
      <c r="P1369" s="1"/>
      <c r="Q1369" s="1"/>
      <c r="R1369" s="1"/>
      <c r="S1369" s="1"/>
      <c r="T1369" s="1"/>
    </row>
    <row r="1370" spans="1:20" ht="9.75" customHeight="1">
      <c r="A1370" s="1"/>
      <c r="B1370" s="1"/>
      <c r="C1370" s="1"/>
      <c r="D1370" s="1"/>
      <c r="E1370" s="1"/>
      <c r="F1370" s="1"/>
      <c r="G1370" s="1"/>
      <c r="H1370" s="1"/>
      <c r="I1370" s="1"/>
      <c r="J1370" s="1"/>
      <c r="K1370" s="1"/>
      <c r="L1370" s="1"/>
      <c r="M1370" s="1"/>
      <c r="N1370" s="1"/>
      <c r="O1370" s="1"/>
      <c r="P1370" s="1"/>
      <c r="Q1370" s="1"/>
      <c r="R1370" s="1"/>
      <c r="S1370" s="1"/>
      <c r="T1370" s="1"/>
    </row>
    <row r="1371" spans="1:20" ht="9.75" customHeight="1">
      <c r="A1371" s="1"/>
      <c r="B1371" s="1"/>
      <c r="C1371" s="1"/>
      <c r="D1371" s="1"/>
      <c r="E1371" s="1"/>
      <c r="F1371" s="1"/>
      <c r="G1371" s="1"/>
      <c r="H1371" s="1"/>
      <c r="I1371" s="1"/>
      <c r="J1371" s="1"/>
      <c r="K1371" s="1"/>
      <c r="L1371" s="1"/>
      <c r="M1371" s="1"/>
      <c r="N1371" s="1"/>
      <c r="O1371" s="1"/>
      <c r="P1371" s="1"/>
      <c r="Q1371" s="1"/>
      <c r="R1371" s="1"/>
      <c r="S1371" s="1"/>
      <c r="T1371" s="1"/>
    </row>
    <row r="1372" spans="1:20" ht="9.75" customHeight="1">
      <c r="A1372" s="1"/>
      <c r="B1372" s="1"/>
      <c r="C1372" s="1"/>
      <c r="D1372" s="1"/>
      <c r="E1372" s="1"/>
      <c r="F1372" s="1"/>
      <c r="G1372" s="1"/>
      <c r="H1372" s="1"/>
      <c r="I1372" s="1"/>
      <c r="J1372" s="1"/>
      <c r="K1372" s="1"/>
      <c r="L1372" s="1"/>
      <c r="M1372" s="1"/>
      <c r="N1372" s="1"/>
      <c r="O1372" s="1"/>
      <c r="P1372" s="1"/>
      <c r="Q1372" s="1"/>
      <c r="R1372" s="1"/>
      <c r="S1372" s="1"/>
      <c r="T1372" s="1"/>
    </row>
    <row r="1373" spans="1:20" ht="9.75" customHeight="1">
      <c r="A1373" s="1"/>
      <c r="B1373" s="1"/>
      <c r="C1373" s="1"/>
      <c r="D1373" s="1"/>
      <c r="E1373" s="1"/>
      <c r="F1373" s="1"/>
      <c r="G1373" s="1"/>
      <c r="H1373" s="1"/>
      <c r="I1373" s="1"/>
      <c r="J1373" s="1"/>
      <c r="K1373" s="1"/>
      <c r="L1373" s="1"/>
      <c r="M1373" s="1"/>
      <c r="N1373" s="1"/>
      <c r="O1373" s="1"/>
      <c r="P1373" s="1"/>
      <c r="Q1373" s="1"/>
      <c r="R1373" s="1"/>
      <c r="S1373" s="1"/>
      <c r="T1373" s="1"/>
    </row>
    <row r="1374" spans="1:20" ht="9.75" customHeight="1">
      <c r="A1374" s="1"/>
      <c r="B1374" s="1"/>
      <c r="C1374" s="1"/>
      <c r="D1374" s="1"/>
      <c r="E1374" s="1"/>
      <c r="F1374" s="1"/>
      <c r="G1374" s="1"/>
      <c r="H1374" s="1"/>
      <c r="I1374" s="1"/>
      <c r="J1374" s="1"/>
      <c r="K1374" s="1"/>
      <c r="L1374" s="1"/>
      <c r="M1374" s="1"/>
      <c r="N1374" s="1"/>
      <c r="O1374" s="1"/>
      <c r="P1374" s="1"/>
      <c r="Q1374" s="1"/>
      <c r="R1374" s="1"/>
      <c r="S1374" s="1"/>
      <c r="T1374" s="1"/>
    </row>
    <row r="1375" spans="1:20" ht="9.75" customHeight="1">
      <c r="A1375" s="1"/>
      <c r="B1375" s="1"/>
      <c r="C1375" s="1"/>
      <c r="D1375" s="1"/>
      <c r="E1375" s="1"/>
      <c r="F1375" s="1"/>
      <c r="G1375" s="1"/>
      <c r="H1375" s="1"/>
      <c r="I1375" s="1"/>
      <c r="J1375" s="1"/>
      <c r="K1375" s="1"/>
      <c r="L1375" s="1"/>
      <c r="M1375" s="1"/>
      <c r="N1375" s="1"/>
      <c r="O1375" s="1"/>
      <c r="P1375" s="1"/>
      <c r="Q1375" s="1"/>
      <c r="R1375" s="1"/>
      <c r="S1375" s="1"/>
      <c r="T1375" s="1"/>
    </row>
    <row r="1376" spans="1:20" ht="9.75" customHeight="1">
      <c r="A1376" s="1"/>
      <c r="B1376" s="1"/>
      <c r="C1376" s="1"/>
      <c r="D1376" s="1"/>
      <c r="E1376" s="1"/>
      <c r="F1376" s="1"/>
      <c r="G1376" s="1"/>
      <c r="H1376" s="1"/>
      <c r="I1376" s="1"/>
      <c r="J1376" s="1"/>
      <c r="K1376" s="1"/>
      <c r="L1376" s="1"/>
      <c r="M1376" s="1"/>
      <c r="N1376" s="1"/>
      <c r="O1376" s="1"/>
      <c r="P1376" s="1"/>
      <c r="Q1376" s="1"/>
      <c r="R1376" s="1"/>
      <c r="S1376" s="1"/>
      <c r="T1376" s="1"/>
    </row>
    <row r="1377" spans="1:20" ht="9.75" customHeight="1">
      <c r="A1377" s="1"/>
      <c r="B1377" s="1"/>
      <c r="C1377" s="1"/>
      <c r="D1377" s="1"/>
      <c r="E1377" s="1"/>
      <c r="F1377" s="1"/>
      <c r="G1377" s="1"/>
      <c r="H1377" s="1"/>
      <c r="I1377" s="1"/>
      <c r="J1377" s="1"/>
      <c r="K1377" s="1"/>
      <c r="L1377" s="1"/>
      <c r="M1377" s="1"/>
      <c r="N1377" s="1"/>
      <c r="O1377" s="1"/>
      <c r="P1377" s="1"/>
      <c r="Q1377" s="1"/>
      <c r="R1377" s="1"/>
      <c r="S1377" s="1"/>
      <c r="T1377" s="1"/>
    </row>
    <row r="1378" spans="1:20" ht="9.75" customHeight="1">
      <c r="A1378" s="1"/>
      <c r="B1378" s="1"/>
      <c r="C1378" s="1"/>
      <c r="D1378" s="1"/>
      <c r="E1378" s="1"/>
      <c r="F1378" s="1"/>
      <c r="G1378" s="1"/>
      <c r="H1378" s="1"/>
      <c r="I1378" s="1"/>
      <c r="J1378" s="1"/>
      <c r="K1378" s="1"/>
      <c r="L1378" s="1"/>
      <c r="M1378" s="1"/>
      <c r="N1378" s="1"/>
      <c r="O1378" s="1"/>
      <c r="P1378" s="1"/>
      <c r="Q1378" s="1"/>
      <c r="R1378" s="1"/>
      <c r="S1378" s="1"/>
      <c r="T1378" s="1"/>
    </row>
    <row r="1379" spans="1:20" ht="9.75" customHeight="1">
      <c r="A1379" s="1"/>
      <c r="B1379" s="1"/>
      <c r="C1379" s="1"/>
      <c r="D1379" s="1"/>
      <c r="E1379" s="1"/>
      <c r="F1379" s="1"/>
      <c r="G1379" s="1"/>
      <c r="H1379" s="1"/>
      <c r="I1379" s="1"/>
      <c r="J1379" s="1"/>
      <c r="K1379" s="1"/>
      <c r="L1379" s="1"/>
      <c r="M1379" s="1"/>
      <c r="N1379" s="1"/>
      <c r="O1379" s="1"/>
      <c r="P1379" s="1"/>
      <c r="Q1379" s="1"/>
      <c r="R1379" s="1"/>
      <c r="S1379" s="1"/>
      <c r="T1379" s="1"/>
    </row>
    <row r="1380" spans="1:20" ht="9.75" customHeight="1">
      <c r="A1380" s="1"/>
      <c r="B1380" s="1"/>
      <c r="C1380" s="1"/>
      <c r="D1380" s="1"/>
      <c r="E1380" s="1"/>
      <c r="F1380" s="1"/>
      <c r="G1380" s="1"/>
      <c r="H1380" s="1"/>
      <c r="I1380" s="1"/>
      <c r="J1380" s="1"/>
      <c r="K1380" s="1"/>
      <c r="L1380" s="1"/>
      <c r="M1380" s="1"/>
      <c r="N1380" s="1"/>
      <c r="O1380" s="1"/>
      <c r="P1380" s="1"/>
      <c r="Q1380" s="1"/>
      <c r="R1380" s="1"/>
      <c r="S1380" s="1"/>
      <c r="T1380" s="1"/>
    </row>
    <row r="1381" spans="1:20" ht="9.75" customHeight="1">
      <c r="A1381" s="1"/>
      <c r="B1381" s="1"/>
      <c r="C1381" s="1"/>
      <c r="D1381" s="1"/>
      <c r="E1381" s="1"/>
      <c r="F1381" s="1"/>
      <c r="G1381" s="1"/>
      <c r="H1381" s="1"/>
      <c r="I1381" s="1"/>
      <c r="J1381" s="1"/>
      <c r="K1381" s="1"/>
      <c r="L1381" s="1"/>
      <c r="M1381" s="1"/>
      <c r="N1381" s="1"/>
      <c r="O1381" s="1"/>
      <c r="P1381" s="1"/>
      <c r="Q1381" s="1"/>
      <c r="R1381" s="1"/>
      <c r="S1381" s="1"/>
      <c r="T1381" s="1"/>
    </row>
    <row r="1382" spans="1:20" ht="9.75" customHeight="1">
      <c r="A1382" s="1"/>
      <c r="B1382" s="1"/>
      <c r="C1382" s="1"/>
      <c r="D1382" s="1"/>
      <c r="E1382" s="1"/>
      <c r="F1382" s="1"/>
      <c r="G1382" s="1"/>
      <c r="H1382" s="1"/>
      <c r="I1382" s="1"/>
      <c r="J1382" s="1"/>
      <c r="K1382" s="1"/>
      <c r="L1382" s="1"/>
      <c r="M1382" s="1"/>
      <c r="N1382" s="1"/>
      <c r="O1382" s="1"/>
      <c r="P1382" s="1"/>
      <c r="Q1382" s="1"/>
      <c r="R1382" s="1"/>
      <c r="S1382" s="1"/>
      <c r="T1382" s="1"/>
    </row>
    <row r="1383" spans="1:20" ht="9.75" customHeight="1">
      <c r="A1383" s="1"/>
      <c r="B1383" s="1"/>
      <c r="C1383" s="1"/>
      <c r="D1383" s="1"/>
      <c r="E1383" s="1"/>
      <c r="F1383" s="1"/>
      <c r="G1383" s="1"/>
      <c r="H1383" s="1"/>
      <c r="I1383" s="1"/>
      <c r="J1383" s="1"/>
      <c r="K1383" s="1"/>
      <c r="L1383" s="1"/>
      <c r="M1383" s="1"/>
      <c r="N1383" s="1"/>
      <c r="O1383" s="1"/>
      <c r="P1383" s="1"/>
      <c r="Q1383" s="1"/>
      <c r="R1383" s="1"/>
      <c r="S1383" s="1"/>
      <c r="T1383" s="1"/>
    </row>
    <row r="1384" spans="1:20" ht="9.75" customHeight="1">
      <c r="A1384" s="1"/>
      <c r="B1384" s="1"/>
      <c r="C1384" s="1"/>
      <c r="D1384" s="1"/>
      <c r="E1384" s="1"/>
      <c r="F1384" s="1"/>
      <c r="G1384" s="1"/>
      <c r="H1384" s="1"/>
      <c r="I1384" s="1"/>
      <c r="J1384" s="1"/>
      <c r="K1384" s="1"/>
      <c r="L1384" s="1"/>
      <c r="M1384" s="1"/>
      <c r="N1384" s="1"/>
      <c r="O1384" s="1"/>
      <c r="P1384" s="1"/>
      <c r="Q1384" s="1"/>
      <c r="R1384" s="1"/>
      <c r="S1384" s="1"/>
      <c r="T1384" s="1"/>
    </row>
    <row r="1385" spans="1:20" ht="9.75" customHeight="1">
      <c r="A1385" s="1"/>
      <c r="B1385" s="1"/>
      <c r="C1385" s="1"/>
      <c r="D1385" s="1"/>
      <c r="E1385" s="1"/>
      <c r="F1385" s="1"/>
      <c r="G1385" s="1"/>
      <c r="H1385" s="1"/>
      <c r="I1385" s="1"/>
      <c r="J1385" s="1"/>
      <c r="K1385" s="1"/>
      <c r="L1385" s="1"/>
      <c r="M1385" s="1"/>
      <c r="N1385" s="1"/>
      <c r="O1385" s="1"/>
      <c r="P1385" s="1"/>
      <c r="Q1385" s="1"/>
      <c r="R1385" s="1"/>
      <c r="S1385" s="1"/>
      <c r="T1385" s="1"/>
    </row>
    <row r="1386" spans="1:20" ht="9.75" customHeight="1">
      <c r="A1386" s="1"/>
      <c r="B1386" s="1"/>
      <c r="C1386" s="1"/>
      <c r="D1386" s="1"/>
      <c r="E1386" s="1"/>
      <c r="F1386" s="1"/>
      <c r="G1386" s="1"/>
      <c r="H1386" s="1"/>
      <c r="I1386" s="1"/>
      <c r="J1386" s="1"/>
      <c r="K1386" s="1"/>
      <c r="L1386" s="1"/>
      <c r="M1386" s="1"/>
      <c r="N1386" s="1"/>
      <c r="O1386" s="1"/>
      <c r="P1386" s="1"/>
      <c r="Q1386" s="1"/>
      <c r="R1386" s="1"/>
      <c r="S1386" s="1"/>
      <c r="T1386" s="1"/>
    </row>
    <row r="1387" spans="1:20" ht="9.75" customHeight="1">
      <c r="A1387" s="1"/>
      <c r="B1387" s="1"/>
      <c r="C1387" s="1"/>
      <c r="D1387" s="1"/>
      <c r="E1387" s="1"/>
      <c r="F1387" s="1"/>
      <c r="G1387" s="1"/>
      <c r="H1387" s="1"/>
      <c r="I1387" s="1"/>
      <c r="J1387" s="1"/>
      <c r="K1387" s="1"/>
      <c r="L1387" s="1"/>
      <c r="M1387" s="1"/>
      <c r="N1387" s="1"/>
      <c r="O1387" s="1"/>
      <c r="P1387" s="1"/>
      <c r="Q1387" s="1"/>
      <c r="R1387" s="1"/>
      <c r="S1387" s="1"/>
      <c r="T1387" s="1"/>
    </row>
    <row r="1388" spans="1:20" ht="9.75" customHeight="1">
      <c r="A1388" s="1"/>
      <c r="B1388" s="1"/>
      <c r="C1388" s="1"/>
      <c r="D1388" s="1"/>
      <c r="E1388" s="1"/>
      <c r="F1388" s="1"/>
      <c r="G1388" s="1"/>
      <c r="H1388" s="1"/>
      <c r="I1388" s="1"/>
      <c r="J1388" s="1"/>
      <c r="K1388" s="1"/>
      <c r="L1388" s="1"/>
      <c r="M1388" s="1"/>
      <c r="N1388" s="1"/>
      <c r="O1388" s="1"/>
      <c r="P1388" s="1"/>
      <c r="Q1388" s="1"/>
      <c r="R1388" s="1"/>
      <c r="S1388" s="1"/>
      <c r="T1388" s="1"/>
    </row>
    <row r="1389" spans="1:20" ht="9.75" customHeight="1">
      <c r="A1389" s="1"/>
      <c r="B1389" s="1"/>
      <c r="C1389" s="1"/>
      <c r="D1389" s="1"/>
      <c r="E1389" s="1"/>
      <c r="F1389" s="1"/>
      <c r="G1389" s="1"/>
      <c r="H1389" s="1"/>
      <c r="I1389" s="1"/>
      <c r="J1389" s="1"/>
      <c r="K1389" s="1"/>
      <c r="L1389" s="1"/>
      <c r="M1389" s="1"/>
      <c r="N1389" s="1"/>
      <c r="O1389" s="1"/>
      <c r="P1389" s="1"/>
      <c r="Q1389" s="1"/>
      <c r="R1389" s="1"/>
      <c r="S1389" s="1"/>
      <c r="T1389" s="1"/>
    </row>
    <row r="1390" spans="1:20" ht="9.75" customHeight="1">
      <c r="A1390" s="1"/>
      <c r="B1390" s="1"/>
      <c r="C1390" s="1"/>
      <c r="D1390" s="1"/>
      <c r="E1390" s="1"/>
      <c r="F1390" s="1"/>
      <c r="G1390" s="1"/>
      <c r="H1390" s="1"/>
      <c r="I1390" s="1"/>
      <c r="J1390" s="1"/>
      <c r="K1390" s="1"/>
      <c r="L1390" s="1"/>
      <c r="M1390" s="1"/>
      <c r="N1390" s="1"/>
      <c r="O1390" s="1"/>
      <c r="P1390" s="1"/>
      <c r="Q1390" s="1"/>
      <c r="R1390" s="1"/>
      <c r="S1390" s="1"/>
      <c r="T1390" s="1"/>
    </row>
    <row r="1391" spans="1:20" ht="9.75" customHeight="1">
      <c r="A1391" s="1"/>
      <c r="B1391" s="1"/>
      <c r="C1391" s="1"/>
      <c r="D1391" s="1"/>
      <c r="E1391" s="1"/>
      <c r="F1391" s="1"/>
      <c r="G1391" s="1"/>
      <c r="H1391" s="1"/>
      <c r="I1391" s="1"/>
      <c r="J1391" s="1"/>
      <c r="K1391" s="1"/>
      <c r="L1391" s="1"/>
      <c r="M1391" s="1"/>
      <c r="N1391" s="1"/>
      <c r="O1391" s="1"/>
      <c r="P1391" s="1"/>
      <c r="Q1391" s="1"/>
      <c r="R1391" s="1"/>
      <c r="S1391" s="1"/>
      <c r="T1391" s="1"/>
    </row>
    <row r="1392" spans="1:20" ht="9.75" customHeight="1">
      <c r="A1392" s="1"/>
      <c r="B1392" s="1"/>
      <c r="C1392" s="1"/>
      <c r="D1392" s="1"/>
      <c r="E1392" s="1"/>
      <c r="F1392" s="1"/>
      <c r="G1392" s="1"/>
      <c r="H1392" s="1"/>
      <c r="I1392" s="1"/>
      <c r="J1392" s="1"/>
      <c r="K1392" s="1"/>
      <c r="L1392" s="1"/>
      <c r="M1392" s="1"/>
      <c r="N1392" s="1"/>
      <c r="O1392" s="1"/>
      <c r="P1392" s="1"/>
      <c r="Q1392" s="1"/>
      <c r="R1392" s="1"/>
      <c r="S1392" s="1"/>
      <c r="T1392" s="1"/>
    </row>
    <row r="1393" spans="1:20" ht="9.75" customHeight="1">
      <c r="A1393" s="1"/>
      <c r="B1393" s="1"/>
      <c r="C1393" s="1"/>
      <c r="D1393" s="1"/>
      <c r="E1393" s="1"/>
      <c r="F1393" s="1"/>
      <c r="G1393" s="1"/>
      <c r="H1393" s="1"/>
      <c r="I1393" s="1"/>
      <c r="J1393" s="1"/>
      <c r="K1393" s="1"/>
      <c r="L1393" s="1"/>
      <c r="M1393" s="1"/>
      <c r="N1393" s="1"/>
      <c r="O1393" s="1"/>
      <c r="P1393" s="1"/>
      <c r="Q1393" s="1"/>
      <c r="R1393" s="1"/>
      <c r="S1393" s="1"/>
      <c r="T1393" s="1"/>
    </row>
    <row r="1394" spans="1:20" ht="9.75" customHeight="1">
      <c r="A1394" s="1"/>
      <c r="B1394" s="1"/>
      <c r="C1394" s="1"/>
      <c r="D1394" s="1"/>
      <c r="E1394" s="1"/>
      <c r="F1394" s="1"/>
      <c r="G1394" s="1"/>
      <c r="H1394" s="1"/>
      <c r="I1394" s="1"/>
      <c r="J1394" s="1"/>
      <c r="K1394" s="1"/>
      <c r="L1394" s="1"/>
      <c r="M1394" s="1"/>
      <c r="N1394" s="1"/>
      <c r="O1394" s="1"/>
      <c r="P1394" s="1"/>
      <c r="Q1394" s="1"/>
      <c r="R1394" s="1"/>
      <c r="S1394" s="1"/>
      <c r="T1394" s="1"/>
    </row>
    <row r="1395" spans="1:20" ht="9.75" customHeight="1">
      <c r="A1395" s="1"/>
      <c r="B1395" s="1"/>
      <c r="C1395" s="1"/>
      <c r="D1395" s="1"/>
      <c r="E1395" s="1"/>
      <c r="F1395" s="1"/>
      <c r="G1395" s="1"/>
      <c r="H1395" s="1"/>
      <c r="I1395" s="1"/>
      <c r="J1395" s="1"/>
      <c r="K1395" s="1"/>
      <c r="L1395" s="1"/>
      <c r="M1395" s="1"/>
      <c r="N1395" s="1"/>
      <c r="O1395" s="1"/>
      <c r="P1395" s="1"/>
      <c r="Q1395" s="1"/>
      <c r="R1395" s="1"/>
      <c r="S1395" s="1"/>
      <c r="T1395" s="1"/>
    </row>
    <row r="1396" spans="1:20" ht="9.75" customHeight="1">
      <c r="A1396" s="1"/>
      <c r="B1396" s="1"/>
      <c r="C1396" s="1"/>
      <c r="D1396" s="1"/>
      <c r="E1396" s="1"/>
      <c r="F1396" s="1"/>
      <c r="G1396" s="1"/>
      <c r="H1396" s="1"/>
      <c r="I1396" s="1"/>
      <c r="J1396" s="1"/>
      <c r="K1396" s="1"/>
      <c r="L1396" s="1"/>
      <c r="M1396" s="1"/>
      <c r="N1396" s="1"/>
      <c r="O1396" s="1"/>
      <c r="P1396" s="1"/>
      <c r="Q1396" s="1"/>
      <c r="R1396" s="1"/>
      <c r="S1396" s="1"/>
      <c r="T1396" s="1"/>
    </row>
    <row r="1397" spans="1:20" ht="9.75" customHeight="1">
      <c r="A1397" s="1"/>
      <c r="B1397" s="1"/>
      <c r="C1397" s="1"/>
      <c r="D1397" s="1"/>
      <c r="E1397" s="1"/>
      <c r="F1397" s="1"/>
      <c r="G1397" s="1"/>
      <c r="H1397" s="1"/>
      <c r="I1397" s="1"/>
      <c r="J1397" s="1"/>
      <c r="K1397" s="1"/>
      <c r="L1397" s="1"/>
      <c r="M1397" s="1"/>
      <c r="N1397" s="1"/>
      <c r="O1397" s="1"/>
      <c r="P1397" s="1"/>
      <c r="Q1397" s="1"/>
      <c r="R1397" s="1"/>
      <c r="S1397" s="1"/>
      <c r="T1397" s="1"/>
    </row>
    <row r="1398" spans="1:20" ht="9.75" customHeight="1">
      <c r="A1398" s="1"/>
      <c r="B1398" s="1"/>
      <c r="C1398" s="1"/>
      <c r="D1398" s="1"/>
      <c r="E1398" s="1"/>
      <c r="F1398" s="1"/>
      <c r="G1398" s="1"/>
      <c r="H1398" s="1"/>
      <c r="I1398" s="1"/>
      <c r="J1398" s="1"/>
      <c r="K1398" s="1"/>
      <c r="L1398" s="1"/>
      <c r="M1398" s="1"/>
      <c r="N1398" s="1"/>
      <c r="O1398" s="1"/>
      <c r="P1398" s="1"/>
      <c r="Q1398" s="1"/>
      <c r="R1398" s="1"/>
      <c r="S1398" s="1"/>
      <c r="T1398" s="1"/>
    </row>
    <row r="1399" spans="1:20" ht="9.75" customHeight="1">
      <c r="A1399" s="1"/>
      <c r="B1399" s="1"/>
      <c r="C1399" s="1"/>
      <c r="D1399" s="1"/>
      <c r="E1399" s="1"/>
      <c r="F1399" s="1"/>
      <c r="G1399" s="1"/>
      <c r="H1399" s="1"/>
      <c r="I1399" s="1"/>
      <c r="J1399" s="1"/>
      <c r="K1399" s="1"/>
      <c r="L1399" s="1"/>
      <c r="M1399" s="1"/>
      <c r="N1399" s="1"/>
      <c r="O1399" s="1"/>
      <c r="P1399" s="1"/>
      <c r="Q1399" s="1"/>
      <c r="R1399" s="1"/>
      <c r="S1399" s="1"/>
      <c r="T1399" s="1"/>
    </row>
    <row r="1400" spans="1:20" ht="9.75" customHeight="1">
      <c r="A1400" s="1"/>
      <c r="B1400" s="1"/>
      <c r="C1400" s="1"/>
      <c r="D1400" s="1"/>
      <c r="E1400" s="1"/>
      <c r="F1400" s="1"/>
      <c r="G1400" s="1"/>
      <c r="H1400" s="1"/>
      <c r="I1400" s="1"/>
      <c r="J1400" s="1"/>
      <c r="K1400" s="1"/>
      <c r="L1400" s="1"/>
      <c r="M1400" s="1"/>
      <c r="N1400" s="1"/>
      <c r="O1400" s="1"/>
      <c r="P1400" s="1"/>
      <c r="Q1400" s="1"/>
      <c r="R1400" s="1"/>
      <c r="S1400" s="1"/>
      <c r="T1400" s="1"/>
    </row>
    <row r="1401" spans="1:20" ht="9.75" customHeight="1">
      <c r="A1401" s="1"/>
      <c r="B1401" s="1"/>
      <c r="C1401" s="1"/>
      <c r="D1401" s="1"/>
      <c r="E1401" s="1"/>
      <c r="F1401" s="1"/>
      <c r="G1401" s="1"/>
      <c r="H1401" s="1"/>
      <c r="I1401" s="1"/>
      <c r="J1401" s="1"/>
      <c r="K1401" s="1"/>
      <c r="L1401" s="1"/>
      <c r="M1401" s="1"/>
      <c r="N1401" s="1"/>
      <c r="O1401" s="1"/>
      <c r="P1401" s="1"/>
      <c r="Q1401" s="1"/>
      <c r="R1401" s="1"/>
      <c r="S1401" s="1"/>
      <c r="T1401" s="1"/>
    </row>
    <row r="1402" spans="1:20" ht="9.75" customHeight="1">
      <c r="A1402" s="1"/>
      <c r="B1402" s="1"/>
      <c r="C1402" s="1"/>
      <c r="D1402" s="1"/>
      <c r="E1402" s="1"/>
      <c r="F1402" s="1"/>
      <c r="G1402" s="1"/>
      <c r="H1402" s="1"/>
      <c r="I1402" s="1"/>
      <c r="J1402" s="1"/>
      <c r="K1402" s="1"/>
      <c r="L1402" s="1"/>
      <c r="M1402" s="1"/>
      <c r="N1402" s="1"/>
      <c r="O1402" s="1"/>
      <c r="P1402" s="1"/>
      <c r="Q1402" s="1"/>
      <c r="R1402" s="1"/>
      <c r="S1402" s="1"/>
      <c r="T1402" s="1"/>
    </row>
    <row r="1403" spans="1:20" ht="9.75" customHeight="1">
      <c r="A1403" s="1"/>
      <c r="B1403" s="1"/>
      <c r="C1403" s="1"/>
      <c r="D1403" s="1"/>
      <c r="E1403" s="1"/>
      <c r="F1403" s="1"/>
      <c r="G1403" s="1"/>
      <c r="H1403" s="1"/>
      <c r="I1403" s="1"/>
      <c r="J1403" s="1"/>
      <c r="K1403" s="1"/>
      <c r="L1403" s="1"/>
      <c r="M1403" s="1"/>
      <c r="N1403" s="1"/>
      <c r="O1403" s="1"/>
      <c r="P1403" s="1"/>
      <c r="Q1403" s="1"/>
      <c r="R1403" s="1"/>
      <c r="S1403" s="1"/>
      <c r="T1403" s="1"/>
    </row>
    <row r="1404" spans="1:20" ht="9.75" customHeight="1">
      <c r="A1404" s="1"/>
      <c r="B1404" s="1"/>
      <c r="C1404" s="1"/>
      <c r="D1404" s="1"/>
      <c r="E1404" s="1"/>
      <c r="F1404" s="1"/>
      <c r="G1404" s="1"/>
      <c r="H1404" s="1"/>
      <c r="I1404" s="1"/>
      <c r="J1404" s="1"/>
      <c r="K1404" s="1"/>
      <c r="L1404" s="1"/>
      <c r="M1404" s="1"/>
      <c r="N1404" s="1"/>
      <c r="O1404" s="1"/>
      <c r="P1404" s="1"/>
      <c r="Q1404" s="1"/>
      <c r="R1404" s="1"/>
      <c r="S1404" s="1"/>
      <c r="T1404" s="1"/>
    </row>
    <row r="1405" spans="1:20" ht="9.75" customHeight="1">
      <c r="A1405" s="1"/>
      <c r="B1405" s="1"/>
      <c r="C1405" s="1"/>
      <c r="D1405" s="1"/>
      <c r="E1405" s="1"/>
      <c r="F1405" s="1"/>
      <c r="G1405" s="1"/>
      <c r="H1405" s="1"/>
      <c r="I1405" s="1"/>
      <c r="J1405" s="1"/>
      <c r="K1405" s="1"/>
      <c r="L1405" s="1"/>
      <c r="M1405" s="1"/>
      <c r="N1405" s="1"/>
      <c r="O1405" s="1"/>
      <c r="P1405" s="1"/>
      <c r="Q1405" s="1"/>
      <c r="R1405" s="1"/>
      <c r="S1405" s="1"/>
      <c r="T1405" s="1"/>
    </row>
    <row r="1406" spans="1:20" ht="9.75" customHeight="1">
      <c r="A1406" s="1"/>
      <c r="B1406" s="1"/>
      <c r="C1406" s="1"/>
      <c r="D1406" s="1"/>
      <c r="E1406" s="1"/>
      <c r="F1406" s="1"/>
      <c r="G1406" s="1"/>
      <c r="H1406" s="1"/>
      <c r="I1406" s="1"/>
      <c r="J1406" s="1"/>
      <c r="K1406" s="1"/>
      <c r="L1406" s="1"/>
      <c r="M1406" s="1"/>
      <c r="N1406" s="1"/>
      <c r="O1406" s="1"/>
      <c r="P1406" s="1"/>
      <c r="Q1406" s="1"/>
      <c r="R1406" s="1"/>
      <c r="S1406" s="1"/>
      <c r="T1406" s="1"/>
    </row>
    <row r="1407" spans="1:20" ht="9.75" customHeight="1">
      <c r="A1407" s="1"/>
      <c r="B1407" s="1"/>
      <c r="C1407" s="1"/>
      <c r="D1407" s="1"/>
      <c r="E1407" s="1"/>
      <c r="F1407" s="1"/>
      <c r="G1407" s="1"/>
      <c r="H1407" s="1"/>
      <c r="I1407" s="1"/>
      <c r="J1407" s="1"/>
      <c r="K1407" s="1"/>
      <c r="L1407" s="1"/>
      <c r="M1407" s="1"/>
      <c r="N1407" s="1"/>
      <c r="O1407" s="1"/>
      <c r="P1407" s="1"/>
      <c r="Q1407" s="1"/>
      <c r="R1407" s="1"/>
      <c r="S1407" s="1"/>
      <c r="T1407" s="1"/>
    </row>
    <row r="1408" spans="1:20">
      <c r="A1408" s="1"/>
      <c r="B1408" s="1"/>
      <c r="C1408" s="1"/>
      <c r="D1408" s="1"/>
      <c r="E1408" s="1"/>
      <c r="F1408" s="1"/>
      <c r="G1408" s="1"/>
      <c r="H1408" s="1"/>
      <c r="I1408" s="1"/>
      <c r="J1408" s="1"/>
      <c r="K1408" s="1"/>
      <c r="L1408" s="1"/>
      <c r="M1408" s="1"/>
      <c r="N1408" s="1"/>
      <c r="O1408" s="1"/>
      <c r="P1408" s="1"/>
      <c r="Q1408" s="1"/>
      <c r="R1408" s="1"/>
      <c r="S1408" s="1"/>
      <c r="T1408" s="1"/>
    </row>
    <row r="1409" spans="1:20">
      <c r="A1409" s="1"/>
      <c r="B1409" s="1"/>
      <c r="C1409" s="1"/>
      <c r="D1409" s="1"/>
      <c r="E1409" s="1"/>
      <c r="F1409" s="1"/>
      <c r="G1409" s="1"/>
      <c r="H1409" s="1"/>
      <c r="I1409" s="1"/>
      <c r="J1409" s="1"/>
      <c r="K1409" s="1"/>
      <c r="L1409" s="1"/>
      <c r="M1409" s="1"/>
      <c r="N1409" s="1"/>
      <c r="O1409" s="1"/>
      <c r="P1409" s="1"/>
      <c r="Q1409" s="1"/>
      <c r="R1409" s="1"/>
      <c r="S1409" s="1"/>
      <c r="T1409" s="1"/>
    </row>
    <row r="1410" spans="1:20">
      <c r="A1410" s="1"/>
      <c r="B1410" s="1"/>
      <c r="C1410" s="1"/>
      <c r="D1410" s="1"/>
      <c r="E1410" s="1"/>
      <c r="F1410" s="1"/>
      <c r="G1410" s="1"/>
      <c r="H1410" s="1"/>
      <c r="I1410" s="1"/>
      <c r="J1410" s="1"/>
      <c r="K1410" s="1"/>
      <c r="L1410" s="1"/>
      <c r="M1410" s="1"/>
      <c r="N1410" s="1"/>
      <c r="O1410" s="1"/>
      <c r="P1410" s="1"/>
      <c r="Q1410" s="1"/>
      <c r="R1410" s="1"/>
      <c r="S1410" s="1"/>
      <c r="T1410" s="1"/>
    </row>
    <row r="1411" spans="1:20">
      <c r="A1411" s="1"/>
      <c r="B1411" s="1"/>
      <c r="C1411" s="1"/>
      <c r="D1411" s="1"/>
      <c r="E1411" s="1"/>
      <c r="F1411" s="1"/>
      <c r="G1411" s="1"/>
      <c r="H1411" s="1"/>
      <c r="I1411" s="1"/>
      <c r="J1411" s="1"/>
      <c r="K1411" s="1"/>
      <c r="L1411" s="1"/>
      <c r="M1411" s="1"/>
      <c r="N1411" s="1"/>
      <c r="O1411" s="1"/>
      <c r="P1411" s="1"/>
      <c r="Q1411" s="1"/>
      <c r="R1411" s="1"/>
      <c r="S1411" s="1"/>
      <c r="T1411" s="1"/>
    </row>
    <row r="1412" spans="1:20">
      <c r="A1412" s="1"/>
      <c r="B1412" s="1"/>
      <c r="C1412" s="1"/>
      <c r="D1412" s="1"/>
      <c r="E1412" s="1"/>
      <c r="F1412" s="1"/>
      <c r="G1412" s="1"/>
      <c r="H1412" s="1"/>
      <c r="I1412" s="1"/>
      <c r="J1412" s="1"/>
      <c r="K1412" s="1"/>
      <c r="L1412" s="1"/>
      <c r="M1412" s="1"/>
      <c r="N1412" s="1"/>
      <c r="O1412" s="1"/>
      <c r="P1412" s="1"/>
      <c r="Q1412" s="1"/>
      <c r="R1412" s="1"/>
      <c r="S1412" s="1"/>
      <c r="T1412" s="1"/>
    </row>
    <row r="1413" spans="1:20">
      <c r="A1413" s="1"/>
      <c r="B1413" s="1"/>
      <c r="C1413" s="1"/>
      <c r="D1413" s="1"/>
      <c r="E1413" s="1"/>
      <c r="F1413" s="1"/>
      <c r="G1413" s="1"/>
      <c r="H1413" s="1"/>
      <c r="I1413" s="1"/>
      <c r="J1413" s="1"/>
      <c r="K1413" s="1"/>
      <c r="L1413" s="1"/>
      <c r="M1413" s="1"/>
      <c r="N1413" s="1"/>
      <c r="O1413" s="1"/>
      <c r="P1413" s="1"/>
      <c r="Q1413" s="1"/>
      <c r="R1413" s="1"/>
      <c r="S1413" s="1"/>
      <c r="T1413" s="1"/>
    </row>
    <row r="1414" spans="1:20">
      <c r="A1414" s="1"/>
      <c r="B1414" s="1"/>
      <c r="C1414" s="1"/>
      <c r="D1414" s="1"/>
      <c r="E1414" s="1"/>
      <c r="F1414" s="1"/>
      <c r="G1414" s="1"/>
      <c r="H1414" s="1"/>
      <c r="I1414" s="1"/>
      <c r="J1414" s="1"/>
      <c r="K1414" s="1"/>
      <c r="L1414" s="1"/>
      <c r="M1414" s="1"/>
      <c r="N1414" s="1"/>
      <c r="O1414" s="1"/>
      <c r="P1414" s="1"/>
      <c r="Q1414" s="1"/>
      <c r="R1414" s="1"/>
      <c r="S1414" s="1"/>
      <c r="T1414" s="1"/>
    </row>
    <row r="1415" spans="1:20">
      <c r="A1415" s="1"/>
      <c r="B1415" s="1"/>
      <c r="C1415" s="1"/>
      <c r="D1415" s="1"/>
      <c r="E1415" s="1"/>
      <c r="F1415" s="1"/>
      <c r="G1415" s="1"/>
      <c r="H1415" s="1"/>
      <c r="I1415" s="1"/>
      <c r="J1415" s="1"/>
      <c r="K1415" s="1"/>
      <c r="L1415" s="1"/>
      <c r="M1415" s="1"/>
      <c r="N1415" s="1"/>
      <c r="O1415" s="1"/>
      <c r="P1415" s="1"/>
      <c r="Q1415" s="1"/>
      <c r="R1415" s="1"/>
      <c r="S1415" s="1"/>
      <c r="T1415" s="1"/>
    </row>
    <row r="1416" spans="1:20">
      <c r="A1416" s="1"/>
      <c r="B1416" s="1"/>
      <c r="C1416" s="1"/>
      <c r="D1416" s="1"/>
      <c r="E1416" s="1"/>
      <c r="F1416" s="1"/>
      <c r="G1416" s="1"/>
      <c r="H1416" s="1"/>
      <c r="I1416" s="1"/>
      <c r="J1416" s="1"/>
      <c r="K1416" s="1"/>
      <c r="L1416" s="1"/>
      <c r="M1416" s="1"/>
      <c r="N1416" s="1"/>
      <c r="O1416" s="1"/>
      <c r="P1416" s="1"/>
      <c r="Q1416" s="1"/>
      <c r="R1416" s="1"/>
      <c r="S1416" s="1"/>
      <c r="T1416" s="1"/>
    </row>
    <row r="1417" spans="1:20">
      <c r="A1417" s="1"/>
      <c r="B1417" s="1"/>
      <c r="C1417" s="1"/>
      <c r="D1417" s="1"/>
      <c r="E1417" s="1"/>
      <c r="F1417" s="1"/>
      <c r="G1417" s="1"/>
      <c r="H1417" s="1"/>
      <c r="I1417" s="1"/>
      <c r="J1417" s="1"/>
      <c r="K1417" s="1"/>
      <c r="L1417" s="1"/>
      <c r="M1417" s="1"/>
      <c r="N1417" s="1"/>
      <c r="O1417" s="1"/>
      <c r="P1417" s="1"/>
      <c r="Q1417" s="1"/>
      <c r="R1417" s="1"/>
      <c r="S1417" s="1"/>
      <c r="T1417" s="1"/>
    </row>
    <row r="1418" spans="1:20">
      <c r="A1418" s="1"/>
      <c r="B1418" s="1"/>
      <c r="C1418" s="1"/>
      <c r="D1418" s="1"/>
      <c r="E1418" s="1"/>
      <c r="F1418" s="1"/>
      <c r="G1418" s="1"/>
      <c r="H1418" s="1"/>
      <c r="I1418" s="1"/>
      <c r="J1418" s="1"/>
      <c r="K1418" s="1"/>
      <c r="L1418" s="1"/>
      <c r="M1418" s="1"/>
      <c r="N1418" s="1"/>
      <c r="O1418" s="1"/>
      <c r="P1418" s="1"/>
      <c r="Q1418" s="1"/>
      <c r="R1418" s="1"/>
      <c r="S1418" s="1"/>
      <c r="T1418" s="1"/>
    </row>
    <row r="1419" spans="1:20">
      <c r="A1419" s="1"/>
      <c r="B1419" s="1"/>
      <c r="C1419" s="1"/>
      <c r="D1419" s="1"/>
      <c r="E1419" s="1"/>
      <c r="F1419" s="1"/>
      <c r="G1419" s="1"/>
      <c r="H1419" s="1"/>
      <c r="I1419" s="1"/>
      <c r="J1419" s="1"/>
      <c r="K1419" s="1"/>
      <c r="L1419" s="1"/>
      <c r="M1419" s="1"/>
      <c r="N1419" s="1"/>
      <c r="O1419" s="1"/>
      <c r="P1419" s="1"/>
      <c r="Q1419" s="1"/>
      <c r="R1419" s="1"/>
      <c r="S1419" s="1"/>
      <c r="T1419" s="1"/>
    </row>
    <row r="1420" spans="1:20">
      <c r="A1420" s="1"/>
      <c r="B1420" s="1"/>
      <c r="C1420" s="1"/>
      <c r="D1420" s="1"/>
      <c r="E1420" s="1"/>
      <c r="F1420" s="1"/>
      <c r="G1420" s="1"/>
      <c r="H1420" s="1"/>
      <c r="I1420" s="1"/>
      <c r="J1420" s="1"/>
      <c r="K1420" s="1"/>
      <c r="L1420" s="1"/>
      <c r="M1420" s="1"/>
      <c r="N1420" s="1"/>
      <c r="O1420" s="1"/>
      <c r="P1420" s="1"/>
      <c r="Q1420" s="1"/>
      <c r="R1420" s="1"/>
      <c r="S1420" s="1"/>
      <c r="T1420" s="1"/>
    </row>
    <row r="1421" spans="1:20">
      <c r="A1421" s="1"/>
      <c r="B1421" s="1"/>
      <c r="C1421" s="1"/>
      <c r="D1421" s="1"/>
      <c r="E1421" s="1"/>
      <c r="F1421" s="1"/>
      <c r="G1421" s="1"/>
      <c r="H1421" s="1"/>
      <c r="I1421" s="1"/>
      <c r="J1421" s="1"/>
      <c r="K1421" s="1"/>
      <c r="L1421" s="1"/>
      <c r="M1421" s="1"/>
      <c r="N1421" s="1"/>
      <c r="O1421" s="1"/>
      <c r="P1421" s="1"/>
      <c r="Q1421" s="1"/>
      <c r="R1421" s="1"/>
      <c r="S1421" s="1"/>
      <c r="T1421" s="1"/>
    </row>
    <row r="1422" spans="1:20">
      <c r="A1422" s="1"/>
      <c r="B1422" s="1"/>
      <c r="C1422" s="1"/>
      <c r="D1422" s="1"/>
      <c r="E1422" s="1"/>
      <c r="F1422" s="1"/>
      <c r="G1422" s="1"/>
      <c r="H1422" s="1"/>
      <c r="I1422" s="1"/>
      <c r="J1422" s="1"/>
      <c r="K1422" s="1"/>
      <c r="L1422" s="1"/>
      <c r="M1422" s="1"/>
      <c r="N1422" s="1"/>
      <c r="O1422" s="1"/>
      <c r="P1422" s="1"/>
      <c r="Q1422" s="1"/>
      <c r="R1422" s="1"/>
      <c r="S1422" s="1"/>
      <c r="T1422" s="1"/>
    </row>
    <row r="1423" spans="1:20">
      <c r="A1423" s="1"/>
      <c r="B1423" s="1"/>
      <c r="C1423" s="1"/>
      <c r="D1423" s="1"/>
      <c r="E1423" s="1"/>
      <c r="F1423" s="1"/>
      <c r="G1423" s="1"/>
      <c r="H1423" s="1"/>
      <c r="I1423" s="1"/>
      <c r="J1423" s="1"/>
      <c r="K1423" s="1"/>
      <c r="L1423" s="1"/>
      <c r="M1423" s="1"/>
      <c r="N1423" s="1"/>
      <c r="O1423" s="1"/>
      <c r="P1423" s="1"/>
      <c r="Q1423" s="1"/>
      <c r="R1423" s="1"/>
      <c r="S1423" s="1"/>
      <c r="T1423" s="1"/>
    </row>
    <row r="1424" spans="1:20">
      <c r="A1424" s="1"/>
      <c r="B1424" s="1"/>
      <c r="C1424" s="1"/>
      <c r="D1424" s="1"/>
      <c r="E1424" s="1"/>
      <c r="F1424" s="1"/>
      <c r="G1424" s="1"/>
      <c r="H1424" s="1"/>
      <c r="I1424" s="1"/>
      <c r="J1424" s="1"/>
      <c r="K1424" s="1"/>
      <c r="L1424" s="1"/>
      <c r="M1424" s="1"/>
      <c r="N1424" s="1"/>
      <c r="O1424" s="1"/>
      <c r="P1424" s="1"/>
      <c r="Q1424" s="1"/>
      <c r="R1424" s="1"/>
      <c r="S1424" s="1"/>
      <c r="T1424" s="1"/>
    </row>
    <row r="1425" spans="1:20">
      <c r="A1425" s="1"/>
      <c r="B1425" s="1"/>
      <c r="C1425" s="1"/>
      <c r="D1425" s="1"/>
      <c r="E1425" s="1"/>
      <c r="F1425" s="1"/>
      <c r="G1425" s="1"/>
      <c r="H1425" s="1"/>
      <c r="I1425" s="1"/>
      <c r="J1425" s="1"/>
      <c r="K1425" s="1"/>
      <c r="L1425" s="1"/>
      <c r="M1425" s="1"/>
      <c r="N1425" s="1"/>
      <c r="O1425" s="1"/>
      <c r="P1425" s="1"/>
      <c r="Q1425" s="1"/>
      <c r="R1425" s="1"/>
      <c r="S1425" s="1"/>
      <c r="T1425" s="1"/>
    </row>
    <row r="1426" spans="1:20">
      <c r="A1426" s="1"/>
      <c r="B1426" s="1"/>
      <c r="C1426" s="1"/>
      <c r="D1426" s="1"/>
      <c r="E1426" s="1"/>
      <c r="F1426" s="1"/>
      <c r="G1426" s="1"/>
      <c r="H1426" s="1"/>
      <c r="I1426" s="1"/>
      <c r="J1426" s="1"/>
      <c r="K1426" s="1"/>
      <c r="L1426" s="1"/>
      <c r="M1426" s="1"/>
      <c r="N1426" s="1"/>
      <c r="O1426" s="1"/>
      <c r="P1426" s="1"/>
      <c r="Q1426" s="1"/>
      <c r="R1426" s="1"/>
      <c r="S1426" s="1"/>
      <c r="T1426" s="1"/>
    </row>
    <row r="1427" spans="1:20">
      <c r="A1427" s="1"/>
      <c r="B1427" s="1"/>
      <c r="C1427" s="1"/>
      <c r="D1427" s="1"/>
      <c r="E1427" s="1"/>
      <c r="F1427" s="1"/>
      <c r="G1427" s="1"/>
      <c r="H1427" s="1"/>
      <c r="I1427" s="1"/>
      <c r="J1427" s="1"/>
      <c r="K1427" s="1"/>
      <c r="L1427" s="1"/>
      <c r="M1427" s="1"/>
      <c r="N1427" s="1"/>
      <c r="O1427" s="1"/>
      <c r="P1427" s="1"/>
      <c r="Q1427" s="1"/>
      <c r="R1427" s="1"/>
      <c r="S1427" s="1"/>
      <c r="T1427" s="1"/>
    </row>
    <row r="1428" spans="1:20">
      <c r="A1428" s="1"/>
      <c r="B1428" s="1"/>
      <c r="C1428" s="1"/>
      <c r="D1428" s="1"/>
      <c r="E1428" s="1"/>
      <c r="F1428" s="1"/>
      <c r="G1428" s="1"/>
      <c r="H1428" s="1"/>
      <c r="I1428" s="1"/>
      <c r="J1428" s="1"/>
      <c r="K1428" s="1"/>
      <c r="L1428" s="1"/>
      <c r="M1428" s="1"/>
      <c r="N1428" s="1"/>
      <c r="O1428" s="1"/>
      <c r="P1428" s="1"/>
      <c r="Q1428" s="1"/>
      <c r="R1428" s="1"/>
      <c r="S1428" s="1"/>
      <c r="T1428" s="1"/>
    </row>
    <row r="1429" spans="1:20">
      <c r="A1429" s="1"/>
      <c r="B1429" s="1"/>
      <c r="C1429" s="1"/>
      <c r="D1429" s="1"/>
      <c r="E1429" s="1"/>
      <c r="F1429" s="1"/>
      <c r="G1429" s="1"/>
      <c r="H1429" s="1"/>
      <c r="I1429" s="1"/>
      <c r="J1429" s="1"/>
      <c r="K1429" s="1"/>
      <c r="L1429" s="1"/>
      <c r="M1429" s="1"/>
      <c r="N1429" s="1"/>
      <c r="O1429" s="1"/>
      <c r="P1429" s="1"/>
      <c r="Q1429" s="1"/>
      <c r="R1429" s="1"/>
      <c r="S1429" s="1"/>
      <c r="T1429" s="1"/>
    </row>
    <row r="1430" spans="1:20">
      <c r="A1430" s="1"/>
      <c r="B1430" s="1"/>
      <c r="C1430" s="1"/>
      <c r="D1430" s="1"/>
      <c r="E1430" s="1"/>
      <c r="F1430" s="1"/>
      <c r="G1430" s="1"/>
      <c r="H1430" s="1"/>
      <c r="I1430" s="1"/>
      <c r="J1430" s="1"/>
      <c r="K1430" s="1"/>
      <c r="L1430" s="1"/>
      <c r="M1430" s="1"/>
      <c r="N1430" s="1"/>
      <c r="O1430" s="1"/>
      <c r="P1430" s="1"/>
      <c r="Q1430" s="1"/>
      <c r="R1430" s="1"/>
      <c r="S1430" s="1"/>
      <c r="T1430" s="1"/>
    </row>
    <row r="1431" spans="1:20">
      <c r="A1431" s="1"/>
      <c r="B1431" s="1"/>
      <c r="C1431" s="1"/>
      <c r="D1431" s="1"/>
      <c r="E1431" s="1"/>
      <c r="F1431" s="1"/>
      <c r="G1431" s="1"/>
      <c r="H1431" s="1"/>
      <c r="I1431" s="1"/>
      <c r="J1431" s="1"/>
      <c r="K1431" s="1"/>
      <c r="L1431" s="1"/>
      <c r="M1431" s="1"/>
      <c r="N1431" s="1"/>
      <c r="O1431" s="1"/>
      <c r="P1431" s="1"/>
      <c r="Q1431" s="1"/>
      <c r="R1431" s="1"/>
      <c r="S1431" s="1"/>
      <c r="T1431" s="1"/>
    </row>
    <row r="1432" spans="1:20">
      <c r="A1432" s="1"/>
      <c r="B1432" s="1"/>
      <c r="C1432" s="1"/>
      <c r="D1432" s="1"/>
      <c r="E1432" s="1"/>
      <c r="F1432" s="1"/>
      <c r="G1432" s="1"/>
      <c r="H1432" s="1"/>
      <c r="I1432" s="1"/>
      <c r="J1432" s="1"/>
      <c r="K1432" s="1"/>
      <c r="L1432" s="1"/>
      <c r="M1432" s="1"/>
      <c r="N1432" s="1"/>
      <c r="O1432" s="1"/>
      <c r="P1432" s="1"/>
      <c r="Q1432" s="1"/>
      <c r="R1432" s="1"/>
      <c r="S1432" s="1"/>
      <c r="T1432" s="1"/>
    </row>
    <row r="1433" spans="1:20">
      <c r="A1433" s="1"/>
      <c r="B1433" s="1"/>
      <c r="C1433" s="1"/>
      <c r="D1433" s="1"/>
      <c r="E1433" s="1"/>
      <c r="F1433" s="1"/>
      <c r="G1433" s="1"/>
      <c r="H1433" s="1"/>
      <c r="I1433" s="1"/>
      <c r="J1433" s="1"/>
      <c r="K1433" s="1"/>
      <c r="L1433" s="1"/>
      <c r="M1433" s="1"/>
      <c r="N1433" s="1"/>
      <c r="O1433" s="1"/>
      <c r="P1433" s="1"/>
      <c r="Q1433" s="1"/>
      <c r="R1433" s="1"/>
      <c r="S1433" s="1"/>
      <c r="T1433" s="1"/>
    </row>
    <row r="1434" spans="1:20">
      <c r="A1434" s="1"/>
      <c r="B1434" s="1"/>
      <c r="C1434" s="1"/>
      <c r="D1434" s="1"/>
      <c r="E1434" s="1"/>
      <c r="F1434" s="1"/>
      <c r="G1434" s="1"/>
      <c r="H1434" s="1"/>
      <c r="I1434" s="1"/>
      <c r="J1434" s="1"/>
      <c r="K1434" s="1"/>
      <c r="L1434" s="1"/>
      <c r="M1434" s="1"/>
      <c r="N1434" s="1"/>
      <c r="O1434" s="1"/>
      <c r="P1434" s="1"/>
      <c r="Q1434" s="1"/>
      <c r="R1434" s="1"/>
      <c r="S1434" s="1"/>
      <c r="T1434" s="1"/>
    </row>
    <row r="1435" spans="1:20">
      <c r="A1435" s="1"/>
      <c r="B1435" s="1"/>
      <c r="C1435" s="1"/>
      <c r="D1435" s="1"/>
      <c r="E1435" s="1"/>
      <c r="F1435" s="1"/>
      <c r="G1435" s="1"/>
      <c r="H1435" s="1"/>
      <c r="I1435" s="1"/>
      <c r="J1435" s="1"/>
      <c r="K1435" s="1"/>
      <c r="L1435" s="1"/>
      <c r="M1435" s="1"/>
      <c r="N1435" s="1"/>
      <c r="O1435" s="1"/>
      <c r="P1435" s="1"/>
      <c r="Q1435" s="1"/>
      <c r="R1435" s="1"/>
      <c r="S1435" s="1"/>
      <c r="T1435" s="1"/>
    </row>
    <row r="1436" spans="1:20">
      <c r="A1436" s="1"/>
      <c r="B1436" s="1"/>
      <c r="C1436" s="1"/>
      <c r="D1436" s="1"/>
      <c r="E1436" s="1"/>
      <c r="F1436" s="1"/>
      <c r="G1436" s="1"/>
      <c r="H1436" s="1"/>
      <c r="I1436" s="1"/>
      <c r="J1436" s="1"/>
      <c r="K1436" s="1"/>
      <c r="L1436" s="1"/>
      <c r="M1436" s="1"/>
      <c r="N1436" s="1"/>
      <c r="O1436" s="1"/>
      <c r="P1436" s="1"/>
      <c r="Q1436" s="1"/>
      <c r="R1436" s="1"/>
      <c r="S1436" s="1"/>
      <c r="T1436" s="1"/>
    </row>
    <row r="1437" spans="1:20">
      <c r="A1437" s="1"/>
      <c r="B1437" s="1"/>
      <c r="C1437" s="1"/>
      <c r="D1437" s="1"/>
      <c r="E1437" s="1"/>
      <c r="F1437" s="1"/>
      <c r="G1437" s="1"/>
      <c r="H1437" s="1"/>
      <c r="I1437" s="1"/>
      <c r="J1437" s="1"/>
      <c r="K1437" s="1"/>
      <c r="L1437" s="1"/>
      <c r="M1437" s="1"/>
      <c r="N1437" s="1"/>
      <c r="O1437" s="1"/>
      <c r="P1437" s="1"/>
      <c r="Q1437" s="1"/>
      <c r="R1437" s="1"/>
      <c r="S1437" s="1"/>
      <c r="T1437" s="1"/>
    </row>
    <row r="1438" spans="1:20">
      <c r="A1438" s="1"/>
      <c r="B1438" s="1"/>
      <c r="C1438" s="1"/>
      <c r="D1438" s="1"/>
      <c r="E1438" s="1"/>
      <c r="F1438" s="1"/>
      <c r="G1438" s="1"/>
      <c r="H1438" s="1"/>
      <c r="I1438" s="1"/>
      <c r="J1438" s="1"/>
      <c r="K1438" s="1"/>
      <c r="L1438" s="1"/>
      <c r="M1438" s="1"/>
      <c r="N1438" s="1"/>
      <c r="O1438" s="1"/>
      <c r="P1438" s="1"/>
      <c r="Q1438" s="1"/>
      <c r="R1438" s="1"/>
      <c r="S1438" s="1"/>
      <c r="T1438" s="1"/>
    </row>
    <row r="1439" spans="1:20">
      <c r="A1439" s="1"/>
      <c r="B1439" s="1"/>
      <c r="C1439" s="1"/>
      <c r="D1439" s="1"/>
      <c r="E1439" s="1"/>
      <c r="F1439" s="1"/>
      <c r="G1439" s="1"/>
      <c r="H1439" s="1"/>
      <c r="I1439" s="1"/>
      <c r="J1439" s="1"/>
      <c r="K1439" s="1"/>
      <c r="L1439" s="1"/>
      <c r="M1439" s="1"/>
      <c r="N1439" s="1"/>
      <c r="O1439" s="1"/>
      <c r="P1439" s="1"/>
      <c r="Q1439" s="1"/>
      <c r="R1439" s="1"/>
      <c r="S1439" s="1"/>
      <c r="T1439" s="1"/>
    </row>
    <row r="1440" spans="1:20">
      <c r="A1440" s="1"/>
      <c r="B1440" s="1"/>
      <c r="C1440" s="1"/>
      <c r="D1440" s="1"/>
      <c r="E1440" s="1"/>
      <c r="F1440" s="1"/>
      <c r="G1440" s="1"/>
      <c r="H1440" s="1"/>
      <c r="I1440" s="1"/>
      <c r="J1440" s="1"/>
      <c r="K1440" s="1"/>
      <c r="L1440" s="1"/>
      <c r="M1440" s="1"/>
      <c r="N1440" s="1"/>
      <c r="O1440" s="1"/>
      <c r="P1440" s="1"/>
      <c r="Q1440" s="1"/>
      <c r="R1440" s="1"/>
      <c r="S1440" s="1"/>
      <c r="T1440" s="1"/>
    </row>
    <row r="1441" spans="1:20">
      <c r="A1441" s="1"/>
      <c r="B1441" s="1"/>
      <c r="C1441" s="1"/>
      <c r="D1441" s="1"/>
      <c r="E1441" s="1"/>
      <c r="F1441" s="1"/>
      <c r="G1441" s="1"/>
      <c r="H1441" s="1"/>
      <c r="I1441" s="1"/>
      <c r="J1441" s="1"/>
      <c r="K1441" s="1"/>
      <c r="L1441" s="1"/>
      <c r="M1441" s="1"/>
      <c r="N1441" s="1"/>
      <c r="O1441" s="1"/>
      <c r="P1441" s="1"/>
      <c r="Q1441" s="1"/>
      <c r="R1441" s="1"/>
      <c r="S1441" s="1"/>
      <c r="T1441" s="1"/>
    </row>
    <row r="1442" spans="1:20">
      <c r="A1442" s="1"/>
      <c r="B1442" s="1"/>
      <c r="C1442" s="1"/>
      <c r="D1442" s="1"/>
      <c r="E1442" s="1"/>
      <c r="F1442" s="1"/>
      <c r="G1442" s="1"/>
      <c r="H1442" s="1"/>
      <c r="I1442" s="1"/>
      <c r="J1442" s="1"/>
      <c r="K1442" s="1"/>
      <c r="L1442" s="1"/>
      <c r="M1442" s="1"/>
      <c r="N1442" s="1"/>
      <c r="O1442" s="1"/>
      <c r="P1442" s="1"/>
      <c r="Q1442" s="1"/>
      <c r="R1442" s="1"/>
      <c r="S1442" s="1"/>
      <c r="T1442" s="1"/>
    </row>
    <row r="1443" spans="1:20">
      <c r="A1443" s="1"/>
      <c r="B1443" s="1"/>
      <c r="C1443" s="1"/>
      <c r="D1443" s="1"/>
      <c r="E1443" s="1"/>
      <c r="F1443" s="1"/>
      <c r="G1443" s="1"/>
      <c r="H1443" s="1"/>
      <c r="I1443" s="1"/>
      <c r="J1443" s="1"/>
      <c r="K1443" s="1"/>
      <c r="L1443" s="1"/>
      <c r="M1443" s="1"/>
      <c r="N1443" s="1"/>
      <c r="O1443" s="1"/>
      <c r="P1443" s="1"/>
      <c r="Q1443" s="1"/>
      <c r="R1443" s="1"/>
      <c r="S1443" s="1"/>
      <c r="T1443" s="1"/>
    </row>
    <row r="1444" spans="1:20">
      <c r="A1444" s="1"/>
      <c r="B1444" s="1"/>
      <c r="C1444" s="1"/>
      <c r="D1444" s="1"/>
      <c r="E1444" s="1"/>
      <c r="F1444" s="1"/>
      <c r="G1444" s="1"/>
      <c r="H1444" s="1"/>
      <c r="I1444" s="1"/>
      <c r="J1444" s="1"/>
      <c r="K1444" s="1"/>
      <c r="L1444" s="1"/>
      <c r="M1444" s="1"/>
      <c r="N1444" s="1"/>
      <c r="O1444" s="1"/>
      <c r="P1444" s="1"/>
      <c r="Q1444" s="1"/>
      <c r="R1444" s="1"/>
      <c r="S1444" s="1"/>
      <c r="T1444" s="1"/>
    </row>
    <row r="1445" spans="1:20">
      <c r="A1445" s="1"/>
      <c r="B1445" s="1"/>
      <c r="C1445" s="1"/>
      <c r="D1445" s="1"/>
      <c r="E1445" s="1"/>
      <c r="F1445" s="1"/>
      <c r="G1445" s="1"/>
      <c r="H1445" s="1"/>
      <c r="I1445" s="1"/>
      <c r="J1445" s="1"/>
      <c r="K1445" s="1"/>
      <c r="L1445" s="1"/>
      <c r="M1445" s="1"/>
      <c r="N1445" s="1"/>
      <c r="O1445" s="1"/>
      <c r="P1445" s="1"/>
      <c r="Q1445" s="1"/>
      <c r="R1445" s="1"/>
      <c r="S1445" s="1"/>
      <c r="T1445" s="1"/>
    </row>
    <row r="1446" spans="1:20">
      <c r="A1446" s="1"/>
      <c r="B1446" s="1"/>
      <c r="C1446" s="1"/>
      <c r="D1446" s="1"/>
      <c r="E1446" s="1"/>
      <c r="F1446" s="1"/>
      <c r="G1446" s="1"/>
      <c r="H1446" s="1"/>
      <c r="I1446" s="1"/>
      <c r="J1446" s="1"/>
      <c r="K1446" s="1"/>
      <c r="L1446" s="1"/>
      <c r="M1446" s="1"/>
      <c r="N1446" s="1"/>
      <c r="O1446" s="1"/>
      <c r="P1446" s="1"/>
      <c r="Q1446" s="1"/>
      <c r="R1446" s="1"/>
      <c r="S1446" s="1"/>
      <c r="T1446" s="1"/>
    </row>
    <row r="1447" spans="1:20">
      <c r="A1447" s="1"/>
      <c r="B1447" s="1"/>
      <c r="C1447" s="1"/>
      <c r="D1447" s="1"/>
      <c r="E1447" s="1"/>
      <c r="F1447" s="1"/>
      <c r="G1447" s="1"/>
      <c r="H1447" s="1"/>
      <c r="I1447" s="1"/>
      <c r="J1447" s="1"/>
      <c r="K1447" s="1"/>
      <c r="L1447" s="1"/>
      <c r="M1447" s="1"/>
      <c r="N1447" s="1"/>
      <c r="O1447" s="1"/>
      <c r="P1447" s="1"/>
      <c r="Q1447" s="1"/>
      <c r="R1447" s="1"/>
      <c r="S1447" s="1"/>
      <c r="T1447" s="1"/>
    </row>
    <row r="1448" spans="1:20">
      <c r="A1448" s="1"/>
      <c r="B1448" s="1"/>
      <c r="C1448" s="1"/>
      <c r="D1448" s="1"/>
      <c r="E1448" s="1"/>
      <c r="F1448" s="1"/>
      <c r="G1448" s="1"/>
      <c r="H1448" s="1"/>
      <c r="I1448" s="1"/>
      <c r="J1448" s="1"/>
      <c r="K1448" s="1"/>
      <c r="L1448" s="1"/>
      <c r="M1448" s="1"/>
      <c r="N1448" s="1"/>
      <c r="O1448" s="1"/>
      <c r="P1448" s="1"/>
      <c r="Q1448" s="1"/>
      <c r="R1448" s="1"/>
      <c r="S1448" s="1"/>
      <c r="T1448" s="1"/>
    </row>
    <row r="1449" spans="1:20">
      <c r="A1449" s="1"/>
      <c r="B1449" s="1"/>
      <c r="C1449" s="1"/>
      <c r="D1449" s="1"/>
      <c r="E1449" s="1"/>
      <c r="F1449" s="1"/>
      <c r="G1449" s="1"/>
      <c r="H1449" s="1"/>
      <c r="I1449" s="1"/>
      <c r="J1449" s="1"/>
      <c r="K1449" s="1"/>
      <c r="L1449" s="1"/>
      <c r="M1449" s="1"/>
      <c r="N1449" s="1"/>
      <c r="O1449" s="1"/>
      <c r="P1449" s="1"/>
      <c r="Q1449" s="1"/>
      <c r="R1449" s="1"/>
      <c r="S1449" s="1"/>
      <c r="T1449" s="1"/>
    </row>
    <row r="1450" spans="1:20">
      <c r="A1450" s="1"/>
      <c r="B1450" s="1"/>
      <c r="C1450" s="1"/>
      <c r="D1450" s="1"/>
      <c r="E1450" s="1"/>
      <c r="F1450" s="1"/>
      <c r="G1450" s="1"/>
      <c r="H1450" s="1"/>
      <c r="I1450" s="1"/>
      <c r="J1450" s="1"/>
      <c r="K1450" s="1"/>
      <c r="L1450" s="1"/>
      <c r="M1450" s="1"/>
      <c r="N1450" s="1"/>
      <c r="O1450" s="1"/>
      <c r="P1450" s="1"/>
      <c r="Q1450" s="1"/>
      <c r="R1450" s="1"/>
      <c r="S1450" s="1"/>
      <c r="T1450" s="1"/>
    </row>
    <row r="1451" spans="1:20">
      <c r="A1451" s="1"/>
      <c r="B1451" s="1"/>
      <c r="C1451" s="1"/>
      <c r="D1451" s="1"/>
      <c r="E1451" s="1"/>
      <c r="F1451" s="1"/>
      <c r="G1451" s="1"/>
      <c r="H1451" s="1"/>
      <c r="I1451" s="1"/>
      <c r="J1451" s="1"/>
      <c r="K1451" s="1"/>
      <c r="L1451" s="1"/>
      <c r="M1451" s="1"/>
      <c r="N1451" s="1"/>
      <c r="O1451" s="1"/>
      <c r="P1451" s="1"/>
      <c r="Q1451" s="1"/>
      <c r="R1451" s="1"/>
      <c r="S1451" s="1"/>
      <c r="T1451" s="1"/>
    </row>
    <row r="1452" spans="1:20">
      <c r="A1452" s="1"/>
      <c r="B1452" s="1"/>
      <c r="C1452" s="1"/>
      <c r="D1452" s="1"/>
      <c r="E1452" s="1"/>
      <c r="F1452" s="1"/>
      <c r="G1452" s="1"/>
      <c r="H1452" s="1"/>
      <c r="I1452" s="1"/>
      <c r="J1452" s="1"/>
      <c r="K1452" s="1"/>
      <c r="L1452" s="1"/>
      <c r="M1452" s="1"/>
      <c r="N1452" s="1"/>
      <c r="O1452" s="1"/>
      <c r="P1452" s="1"/>
      <c r="Q1452" s="1"/>
      <c r="R1452" s="1"/>
      <c r="S1452" s="1"/>
      <c r="T1452" s="1"/>
    </row>
    <row r="1453" spans="1:20">
      <c r="A1453" s="1"/>
      <c r="B1453" s="1"/>
      <c r="C1453" s="1"/>
      <c r="D1453" s="1"/>
      <c r="E1453" s="1"/>
      <c r="F1453" s="1"/>
      <c r="G1453" s="1"/>
      <c r="H1453" s="1"/>
      <c r="I1453" s="1"/>
      <c r="J1453" s="1"/>
      <c r="K1453" s="1"/>
      <c r="L1453" s="1"/>
      <c r="M1453" s="1"/>
      <c r="N1453" s="1"/>
      <c r="O1453" s="1"/>
      <c r="P1453" s="1"/>
      <c r="Q1453" s="1"/>
      <c r="R1453" s="1"/>
      <c r="S1453" s="1"/>
      <c r="T1453" s="1"/>
    </row>
    <row r="1454" spans="1:20">
      <c r="A1454" s="1"/>
      <c r="B1454" s="1"/>
      <c r="C1454" s="1"/>
      <c r="D1454" s="1"/>
      <c r="E1454" s="1"/>
      <c r="F1454" s="1"/>
      <c r="G1454" s="1"/>
      <c r="H1454" s="1"/>
      <c r="I1454" s="1"/>
      <c r="J1454" s="1"/>
      <c r="K1454" s="1"/>
      <c r="L1454" s="1"/>
      <c r="M1454" s="1"/>
      <c r="N1454" s="1"/>
      <c r="O1454" s="1"/>
      <c r="P1454" s="1"/>
      <c r="Q1454" s="1"/>
      <c r="R1454" s="1"/>
      <c r="S1454" s="1"/>
      <c r="T1454" s="1"/>
    </row>
    <row r="1455" spans="1:20">
      <c r="A1455" s="1"/>
      <c r="B1455" s="1"/>
      <c r="C1455" s="1"/>
      <c r="D1455" s="1"/>
      <c r="E1455" s="1"/>
      <c r="F1455" s="1"/>
      <c r="G1455" s="1"/>
      <c r="H1455" s="1"/>
      <c r="I1455" s="1"/>
      <c r="J1455" s="1"/>
      <c r="K1455" s="1"/>
      <c r="L1455" s="1"/>
      <c r="M1455" s="1"/>
      <c r="N1455" s="1"/>
      <c r="O1455" s="1"/>
      <c r="P1455" s="1"/>
      <c r="Q1455" s="1"/>
      <c r="R1455" s="1"/>
      <c r="S1455" s="1"/>
      <c r="T1455" s="1"/>
    </row>
    <row r="1456" spans="1:20">
      <c r="A1456" s="1"/>
      <c r="B1456" s="1"/>
      <c r="C1456" s="1"/>
      <c r="D1456" s="1"/>
      <c r="E1456" s="1"/>
      <c r="F1456" s="1"/>
      <c r="G1456" s="1"/>
      <c r="H1456" s="1"/>
      <c r="I1456" s="1"/>
      <c r="J1456" s="1"/>
      <c r="K1456" s="1"/>
      <c r="L1456" s="1"/>
      <c r="M1456" s="1"/>
      <c r="N1456" s="1"/>
      <c r="O1456" s="1"/>
      <c r="P1456" s="1"/>
      <c r="Q1456" s="1"/>
      <c r="R1456" s="1"/>
      <c r="S1456" s="1"/>
      <c r="T1456" s="1"/>
    </row>
    <row r="1457" spans="1:20">
      <c r="A1457" s="1"/>
      <c r="B1457" s="1"/>
      <c r="C1457" s="1"/>
      <c r="D1457" s="1"/>
      <c r="E1457" s="1"/>
      <c r="F1457" s="1"/>
      <c r="G1457" s="1"/>
      <c r="H1457" s="1"/>
      <c r="I1457" s="1"/>
      <c r="J1457" s="1"/>
      <c r="K1457" s="1"/>
      <c r="L1457" s="1"/>
      <c r="M1457" s="1"/>
      <c r="N1457" s="1"/>
      <c r="O1457" s="1"/>
      <c r="P1457" s="1"/>
      <c r="Q1457" s="1"/>
      <c r="R1457" s="1"/>
      <c r="S1457" s="1"/>
      <c r="T1457" s="1"/>
    </row>
    <row r="1458" spans="1:20">
      <c r="A1458" s="1"/>
      <c r="B1458" s="1"/>
      <c r="C1458" s="1"/>
      <c r="D1458" s="1"/>
      <c r="E1458" s="1"/>
      <c r="F1458" s="1"/>
      <c r="G1458" s="1"/>
      <c r="H1458" s="1"/>
      <c r="I1458" s="1"/>
      <c r="J1458" s="1"/>
      <c r="K1458" s="1"/>
      <c r="L1458" s="1"/>
      <c r="M1458" s="1"/>
      <c r="N1458" s="1"/>
      <c r="O1458" s="1"/>
      <c r="P1458" s="1"/>
      <c r="Q1458" s="1"/>
      <c r="R1458" s="1"/>
      <c r="S1458" s="1"/>
      <c r="T1458" s="1"/>
    </row>
    <row r="1459" spans="1:20">
      <c r="A1459" s="1"/>
      <c r="B1459" s="1"/>
      <c r="C1459" s="1"/>
      <c r="D1459" s="1"/>
      <c r="E1459" s="1"/>
      <c r="F1459" s="1"/>
      <c r="G1459" s="1"/>
      <c r="H1459" s="1"/>
      <c r="I1459" s="1"/>
      <c r="J1459" s="1"/>
      <c r="K1459" s="1"/>
      <c r="L1459" s="1"/>
      <c r="M1459" s="1"/>
      <c r="N1459" s="1"/>
      <c r="O1459" s="1"/>
      <c r="P1459" s="1"/>
      <c r="Q1459" s="1"/>
      <c r="R1459" s="1"/>
      <c r="S1459" s="1"/>
      <c r="T1459" s="1"/>
    </row>
    <row r="1460" spans="1:20">
      <c r="A1460" s="1"/>
      <c r="B1460" s="1"/>
      <c r="C1460" s="1"/>
      <c r="D1460" s="1"/>
      <c r="E1460" s="1"/>
      <c r="F1460" s="1"/>
      <c r="G1460" s="1"/>
      <c r="H1460" s="1"/>
      <c r="I1460" s="1"/>
      <c r="J1460" s="1"/>
      <c r="K1460" s="1"/>
      <c r="L1460" s="1"/>
      <c r="M1460" s="1"/>
      <c r="N1460" s="1"/>
      <c r="O1460" s="1"/>
      <c r="P1460" s="1"/>
      <c r="Q1460" s="1"/>
      <c r="R1460" s="1"/>
      <c r="S1460" s="1"/>
      <c r="T1460" s="1"/>
    </row>
    <row r="1461" spans="1:20">
      <c r="A1461" s="1"/>
      <c r="B1461" s="1"/>
      <c r="C1461" s="1"/>
      <c r="D1461" s="1"/>
      <c r="E1461" s="1"/>
      <c r="F1461" s="1"/>
      <c r="G1461" s="1"/>
      <c r="H1461" s="1"/>
      <c r="I1461" s="1"/>
      <c r="J1461" s="1"/>
      <c r="K1461" s="1"/>
      <c r="L1461" s="1"/>
      <c r="M1461" s="1"/>
      <c r="N1461" s="1"/>
      <c r="O1461" s="1"/>
      <c r="P1461" s="1"/>
      <c r="Q1461" s="1"/>
      <c r="R1461" s="1"/>
      <c r="S1461" s="1"/>
      <c r="T1461" s="1"/>
    </row>
    <row r="1462" spans="1:20">
      <c r="A1462" s="1"/>
      <c r="B1462" s="1"/>
      <c r="C1462" s="1"/>
      <c r="D1462" s="1"/>
      <c r="E1462" s="1"/>
      <c r="F1462" s="1"/>
      <c r="G1462" s="1"/>
      <c r="H1462" s="1"/>
      <c r="I1462" s="1"/>
      <c r="J1462" s="1"/>
      <c r="K1462" s="1"/>
      <c r="L1462" s="1"/>
      <c r="M1462" s="1"/>
      <c r="N1462" s="1"/>
      <c r="O1462" s="1"/>
      <c r="P1462" s="1"/>
      <c r="Q1462" s="1"/>
      <c r="R1462" s="1"/>
      <c r="S1462" s="1"/>
      <c r="T1462" s="1"/>
    </row>
    <row r="1463" spans="1:20">
      <c r="A1463" s="1"/>
      <c r="B1463" s="1"/>
      <c r="C1463" s="1"/>
      <c r="D1463" s="1"/>
      <c r="E1463" s="1"/>
      <c r="F1463" s="1"/>
      <c r="G1463" s="1"/>
      <c r="H1463" s="1"/>
      <c r="I1463" s="1"/>
      <c r="J1463" s="1"/>
      <c r="K1463" s="1"/>
      <c r="L1463" s="1"/>
      <c r="M1463" s="1"/>
      <c r="N1463" s="1"/>
      <c r="O1463" s="1"/>
      <c r="P1463" s="1"/>
      <c r="Q1463" s="1"/>
      <c r="R1463" s="1"/>
      <c r="S1463" s="1"/>
      <c r="T1463" s="1"/>
    </row>
    <row r="1464" spans="1:20">
      <c r="A1464" s="1"/>
      <c r="B1464" s="1"/>
      <c r="C1464" s="1"/>
      <c r="D1464" s="1"/>
      <c r="E1464" s="1"/>
      <c r="F1464" s="1"/>
      <c r="G1464" s="1"/>
      <c r="H1464" s="1"/>
      <c r="I1464" s="1"/>
      <c r="J1464" s="1"/>
      <c r="K1464" s="1"/>
      <c r="L1464" s="1"/>
      <c r="M1464" s="1"/>
      <c r="N1464" s="1"/>
      <c r="O1464" s="1"/>
      <c r="P1464" s="1"/>
      <c r="Q1464" s="1"/>
      <c r="R1464" s="1"/>
      <c r="S1464" s="1"/>
      <c r="T1464" s="1"/>
    </row>
    <row r="1465" spans="1:20">
      <c r="A1465" s="1"/>
      <c r="B1465" s="1"/>
      <c r="C1465" s="1"/>
      <c r="D1465" s="1"/>
      <c r="E1465" s="1"/>
      <c r="F1465" s="1"/>
      <c r="G1465" s="1"/>
      <c r="H1465" s="1"/>
      <c r="I1465" s="1"/>
      <c r="J1465" s="1"/>
      <c r="K1465" s="1"/>
      <c r="L1465" s="1"/>
      <c r="M1465" s="1"/>
      <c r="N1465" s="1"/>
      <c r="O1465" s="1"/>
      <c r="P1465" s="1"/>
      <c r="Q1465" s="1"/>
      <c r="R1465" s="1"/>
      <c r="S1465" s="1"/>
      <c r="T1465" s="1"/>
    </row>
    <row r="1466" spans="1:20">
      <c r="A1466" s="1"/>
      <c r="B1466" s="1"/>
      <c r="C1466" s="1"/>
      <c r="D1466" s="1"/>
      <c r="E1466" s="1"/>
      <c r="F1466" s="1"/>
      <c r="G1466" s="1"/>
      <c r="H1466" s="1"/>
      <c r="I1466" s="1"/>
      <c r="J1466" s="1"/>
      <c r="K1466" s="1"/>
      <c r="L1466" s="1"/>
      <c r="M1466" s="1"/>
      <c r="N1466" s="1"/>
      <c r="O1466" s="1"/>
      <c r="P1466" s="1"/>
      <c r="Q1466" s="1"/>
      <c r="R1466" s="1"/>
      <c r="S1466" s="1"/>
      <c r="T1466" s="1"/>
    </row>
    <row r="1467" spans="1:20">
      <c r="A1467" s="1"/>
      <c r="B1467" s="1"/>
      <c r="C1467" s="1"/>
      <c r="D1467" s="1"/>
      <c r="E1467" s="1"/>
      <c r="F1467" s="1"/>
      <c r="G1467" s="1"/>
      <c r="H1467" s="1"/>
      <c r="I1467" s="1"/>
      <c r="J1467" s="1"/>
      <c r="K1467" s="1"/>
      <c r="L1467" s="1"/>
      <c r="M1467" s="1"/>
      <c r="N1467" s="1"/>
      <c r="O1467" s="1"/>
      <c r="P1467" s="1"/>
      <c r="Q1467" s="1"/>
      <c r="R1467" s="1"/>
      <c r="S1467" s="1"/>
      <c r="T1467" s="1"/>
    </row>
    <row r="1468" spans="1:20">
      <c r="A1468" s="1"/>
      <c r="B1468" s="1"/>
      <c r="C1468" s="1"/>
      <c r="D1468" s="1"/>
      <c r="E1468" s="1"/>
      <c r="F1468" s="1"/>
      <c r="G1468" s="1"/>
      <c r="H1468" s="1"/>
      <c r="I1468" s="1"/>
      <c r="J1468" s="1"/>
      <c r="K1468" s="1"/>
      <c r="L1468" s="1"/>
      <c r="M1468" s="1"/>
      <c r="N1468" s="1"/>
      <c r="O1468" s="1"/>
      <c r="P1468" s="1"/>
      <c r="Q1468" s="1"/>
      <c r="R1468" s="1"/>
      <c r="S1468" s="1"/>
      <c r="T1468" s="1"/>
    </row>
    <row r="1469" spans="1:20">
      <c r="A1469" s="1"/>
      <c r="B1469" s="1"/>
      <c r="C1469" s="1"/>
      <c r="D1469" s="1"/>
      <c r="E1469" s="1"/>
      <c r="F1469" s="1"/>
      <c r="G1469" s="1"/>
      <c r="H1469" s="1"/>
      <c r="I1469" s="1"/>
      <c r="J1469" s="1"/>
      <c r="K1469" s="1"/>
      <c r="L1469" s="1"/>
      <c r="M1469" s="1"/>
      <c r="N1469" s="1"/>
      <c r="O1469" s="1"/>
      <c r="P1469" s="1"/>
      <c r="Q1469" s="1"/>
      <c r="R1469" s="1"/>
      <c r="S1469" s="1"/>
      <c r="T1469" s="1"/>
    </row>
    <row r="1470" spans="1:20">
      <c r="A1470" s="1"/>
      <c r="B1470" s="1"/>
      <c r="C1470" s="1"/>
      <c r="D1470" s="1"/>
      <c r="E1470" s="1"/>
      <c r="F1470" s="1"/>
      <c r="G1470" s="1"/>
      <c r="H1470" s="1"/>
      <c r="I1470" s="1"/>
      <c r="J1470" s="1"/>
      <c r="K1470" s="1"/>
      <c r="L1470" s="1"/>
      <c r="M1470" s="1"/>
      <c r="N1470" s="1"/>
      <c r="O1470" s="1"/>
      <c r="P1470" s="1"/>
      <c r="Q1470" s="1"/>
      <c r="R1470" s="1"/>
      <c r="S1470" s="1"/>
      <c r="T1470" s="1"/>
    </row>
    <row r="1471" spans="1:20">
      <c r="A1471" s="1"/>
      <c r="B1471" s="1"/>
      <c r="C1471" s="1"/>
      <c r="D1471" s="1"/>
      <c r="E1471" s="1"/>
      <c r="F1471" s="1"/>
      <c r="G1471" s="1"/>
      <c r="H1471" s="1"/>
      <c r="I1471" s="1"/>
      <c r="J1471" s="1"/>
      <c r="K1471" s="1"/>
      <c r="L1471" s="1"/>
      <c r="M1471" s="1"/>
      <c r="N1471" s="1"/>
      <c r="O1471" s="1"/>
      <c r="P1471" s="1"/>
      <c r="Q1471" s="1"/>
      <c r="R1471" s="1"/>
      <c r="S1471" s="1"/>
      <c r="T1471" s="1"/>
    </row>
    <row r="1472" spans="1:20">
      <c r="A1472" s="1"/>
      <c r="B1472" s="1"/>
      <c r="C1472" s="1"/>
      <c r="D1472" s="1"/>
      <c r="E1472" s="1"/>
      <c r="F1472" s="1"/>
      <c r="G1472" s="1"/>
      <c r="H1472" s="1"/>
      <c r="I1472" s="1"/>
      <c r="J1472" s="1"/>
      <c r="K1472" s="1"/>
      <c r="L1472" s="1"/>
      <c r="M1472" s="1"/>
      <c r="N1472" s="1"/>
      <c r="O1472" s="1"/>
      <c r="P1472" s="1"/>
      <c r="Q1472" s="1"/>
      <c r="R1472" s="1"/>
      <c r="S1472" s="1"/>
      <c r="T1472" s="1"/>
    </row>
    <row r="1473" spans="1:20">
      <c r="A1473" s="1"/>
      <c r="B1473" s="1"/>
      <c r="C1473" s="1"/>
      <c r="D1473" s="1"/>
      <c r="E1473" s="1"/>
      <c r="F1473" s="1"/>
      <c r="G1473" s="1"/>
      <c r="H1473" s="1"/>
      <c r="I1473" s="1"/>
      <c r="J1473" s="1"/>
      <c r="K1473" s="1"/>
      <c r="L1473" s="1"/>
      <c r="M1473" s="1"/>
      <c r="N1473" s="1"/>
      <c r="O1473" s="1"/>
      <c r="P1473" s="1"/>
      <c r="Q1473" s="1"/>
      <c r="R1473" s="1"/>
      <c r="S1473" s="1"/>
      <c r="T1473" s="1"/>
    </row>
    <row r="1474" spans="1:20">
      <c r="A1474" s="1"/>
      <c r="B1474" s="1"/>
      <c r="C1474" s="1"/>
      <c r="D1474" s="1"/>
      <c r="E1474" s="1"/>
      <c r="F1474" s="1"/>
      <c r="G1474" s="1"/>
      <c r="H1474" s="1"/>
      <c r="I1474" s="1"/>
      <c r="J1474" s="1"/>
      <c r="K1474" s="1"/>
      <c r="L1474" s="1"/>
      <c r="M1474" s="1"/>
      <c r="N1474" s="1"/>
      <c r="O1474" s="1"/>
      <c r="P1474" s="1"/>
      <c r="Q1474" s="1"/>
      <c r="R1474" s="1"/>
      <c r="S1474" s="1"/>
      <c r="T1474" s="1"/>
    </row>
    <row r="1475" spans="1:20">
      <c r="A1475" s="1"/>
      <c r="B1475" s="1"/>
      <c r="C1475" s="1"/>
      <c r="D1475" s="1"/>
      <c r="E1475" s="1"/>
      <c r="F1475" s="1"/>
      <c r="G1475" s="1"/>
      <c r="H1475" s="1"/>
      <c r="I1475" s="1"/>
      <c r="J1475" s="1"/>
      <c r="K1475" s="1"/>
      <c r="L1475" s="1"/>
      <c r="M1475" s="1"/>
      <c r="N1475" s="1"/>
      <c r="O1475" s="1"/>
      <c r="P1475" s="1"/>
      <c r="Q1475" s="1"/>
      <c r="R1475" s="1"/>
      <c r="S1475" s="1"/>
      <c r="T1475" s="1"/>
    </row>
    <row r="1476" spans="1:20">
      <c r="A1476" s="1"/>
      <c r="B1476" s="1"/>
      <c r="C1476" s="1"/>
      <c r="D1476" s="1"/>
      <c r="E1476" s="1"/>
      <c r="F1476" s="1"/>
      <c r="G1476" s="1"/>
      <c r="H1476" s="1"/>
      <c r="I1476" s="1"/>
      <c r="J1476" s="1"/>
      <c r="K1476" s="1"/>
      <c r="L1476" s="1"/>
      <c r="M1476" s="1"/>
      <c r="N1476" s="1"/>
      <c r="O1476" s="1"/>
      <c r="P1476" s="1"/>
      <c r="Q1476" s="1"/>
      <c r="R1476" s="1"/>
      <c r="S1476" s="1"/>
      <c r="T1476" s="1"/>
    </row>
    <row r="1477" spans="1:20">
      <c r="A1477" s="1"/>
      <c r="B1477" s="1"/>
      <c r="C1477" s="1"/>
      <c r="D1477" s="1"/>
      <c r="E1477" s="1"/>
      <c r="F1477" s="1"/>
      <c r="G1477" s="1"/>
      <c r="H1477" s="1"/>
      <c r="I1477" s="1"/>
      <c r="J1477" s="1"/>
      <c r="K1477" s="1"/>
      <c r="L1477" s="1"/>
      <c r="M1477" s="1"/>
      <c r="N1477" s="1"/>
      <c r="O1477" s="1"/>
      <c r="P1477" s="1"/>
      <c r="Q1477" s="1"/>
      <c r="R1477" s="1"/>
      <c r="S1477" s="1"/>
      <c r="T1477" s="1"/>
    </row>
    <row r="1478" spans="1:20">
      <c r="A1478" s="1"/>
      <c r="B1478" s="1"/>
      <c r="C1478" s="1"/>
      <c r="D1478" s="1"/>
      <c r="E1478" s="1"/>
      <c r="F1478" s="1"/>
      <c r="G1478" s="1"/>
      <c r="H1478" s="1"/>
      <c r="I1478" s="1"/>
      <c r="J1478" s="1"/>
      <c r="K1478" s="1"/>
      <c r="L1478" s="1"/>
      <c r="M1478" s="1"/>
      <c r="N1478" s="1"/>
      <c r="O1478" s="1"/>
      <c r="P1478" s="1"/>
      <c r="Q1478" s="1"/>
      <c r="R1478" s="1"/>
      <c r="S1478" s="1"/>
      <c r="T1478" s="1"/>
    </row>
    <row r="1479" spans="1:20">
      <c r="A1479" s="1"/>
      <c r="B1479" s="1"/>
      <c r="C1479" s="1"/>
      <c r="D1479" s="1"/>
      <c r="E1479" s="1"/>
      <c r="F1479" s="1"/>
      <c r="G1479" s="1"/>
      <c r="H1479" s="1"/>
      <c r="I1479" s="1"/>
      <c r="J1479" s="1"/>
      <c r="K1479" s="1"/>
      <c r="L1479" s="1"/>
      <c r="M1479" s="1"/>
      <c r="N1479" s="1"/>
      <c r="O1479" s="1"/>
      <c r="P1479" s="1"/>
      <c r="Q1479" s="1"/>
      <c r="R1479" s="1"/>
      <c r="S1479" s="1"/>
      <c r="T1479" s="1"/>
    </row>
    <row r="1480" spans="1:20">
      <c r="A1480" s="1"/>
      <c r="B1480" s="1"/>
      <c r="C1480" s="1"/>
      <c r="D1480" s="1"/>
      <c r="E1480" s="1"/>
      <c r="F1480" s="1"/>
      <c r="G1480" s="1"/>
      <c r="H1480" s="1"/>
      <c r="I1480" s="1"/>
      <c r="J1480" s="1"/>
      <c r="K1480" s="1"/>
      <c r="L1480" s="1"/>
      <c r="M1480" s="1"/>
      <c r="N1480" s="1"/>
      <c r="O1480" s="1"/>
      <c r="P1480" s="1"/>
      <c r="Q1480" s="1"/>
      <c r="R1480" s="1"/>
      <c r="S1480" s="1"/>
      <c r="T1480" s="1"/>
    </row>
    <row r="1481" spans="1:20">
      <c r="A1481" s="1"/>
      <c r="B1481" s="1"/>
      <c r="C1481" s="1"/>
      <c r="D1481" s="1"/>
      <c r="E1481" s="1"/>
      <c r="F1481" s="1"/>
      <c r="G1481" s="1"/>
      <c r="H1481" s="1"/>
      <c r="I1481" s="1"/>
      <c r="J1481" s="1"/>
      <c r="K1481" s="1"/>
      <c r="L1481" s="1"/>
      <c r="M1481" s="1"/>
      <c r="N1481" s="1"/>
      <c r="O1481" s="1"/>
      <c r="P1481" s="1"/>
      <c r="Q1481" s="1"/>
      <c r="R1481" s="1"/>
      <c r="S1481" s="1"/>
      <c r="T1481" s="1"/>
    </row>
    <row r="1482" spans="1:20">
      <c r="A1482" s="1"/>
      <c r="B1482" s="1"/>
      <c r="C1482" s="1"/>
      <c r="D1482" s="1"/>
      <c r="E1482" s="1"/>
      <c r="F1482" s="1"/>
      <c r="G1482" s="1"/>
      <c r="H1482" s="1"/>
      <c r="I1482" s="1"/>
      <c r="J1482" s="1"/>
      <c r="K1482" s="1"/>
      <c r="L1482" s="1"/>
      <c r="M1482" s="1"/>
      <c r="N1482" s="1"/>
      <c r="O1482" s="1"/>
      <c r="P1482" s="1"/>
      <c r="Q1482" s="1"/>
      <c r="R1482" s="1"/>
      <c r="S1482" s="1"/>
      <c r="T1482" s="1"/>
    </row>
    <row r="1483" spans="1:20">
      <c r="A1483" s="1"/>
      <c r="B1483" s="1"/>
      <c r="C1483" s="1"/>
      <c r="D1483" s="1"/>
      <c r="E1483" s="1"/>
      <c r="F1483" s="1"/>
      <c r="G1483" s="1"/>
      <c r="H1483" s="1"/>
      <c r="I1483" s="1"/>
      <c r="J1483" s="1"/>
      <c r="K1483" s="1"/>
      <c r="L1483" s="1"/>
      <c r="M1483" s="1"/>
      <c r="N1483" s="1"/>
      <c r="O1483" s="1"/>
      <c r="P1483" s="1"/>
      <c r="Q1483" s="1"/>
      <c r="R1483" s="1"/>
      <c r="S1483" s="1"/>
      <c r="T1483" s="1"/>
    </row>
    <row r="1484" spans="1:20">
      <c r="A1484" s="1"/>
      <c r="B1484" s="1"/>
      <c r="C1484" s="1"/>
      <c r="D1484" s="1"/>
      <c r="E1484" s="1"/>
      <c r="F1484" s="1"/>
      <c r="G1484" s="1"/>
      <c r="H1484" s="1"/>
      <c r="I1484" s="1"/>
      <c r="J1484" s="1"/>
      <c r="K1484" s="1"/>
      <c r="L1484" s="1"/>
      <c r="M1484" s="1"/>
      <c r="N1484" s="1"/>
      <c r="O1484" s="1"/>
      <c r="P1484" s="1"/>
      <c r="Q1484" s="1"/>
      <c r="R1484" s="1"/>
      <c r="S1484" s="1"/>
      <c r="T1484" s="1"/>
    </row>
    <row r="1485" spans="1:20">
      <c r="A1485" s="1"/>
      <c r="B1485" s="1"/>
      <c r="C1485" s="1"/>
      <c r="D1485" s="1"/>
      <c r="E1485" s="1"/>
      <c r="F1485" s="1"/>
      <c r="G1485" s="1"/>
      <c r="H1485" s="1"/>
      <c r="I1485" s="1"/>
      <c r="J1485" s="1"/>
      <c r="K1485" s="1"/>
      <c r="L1485" s="1"/>
      <c r="M1485" s="1"/>
      <c r="N1485" s="1"/>
      <c r="O1485" s="1"/>
      <c r="P1485" s="1"/>
      <c r="Q1485" s="1"/>
      <c r="R1485" s="1"/>
      <c r="S1485" s="1"/>
      <c r="T1485" s="1"/>
    </row>
    <row r="1486" spans="1:20">
      <c r="A1486" s="1"/>
      <c r="B1486" s="1"/>
      <c r="C1486" s="1"/>
      <c r="D1486" s="1"/>
      <c r="E1486" s="1"/>
      <c r="F1486" s="1"/>
      <c r="G1486" s="1"/>
      <c r="H1486" s="1"/>
      <c r="I1486" s="1"/>
      <c r="J1486" s="1"/>
      <c r="K1486" s="1"/>
      <c r="L1486" s="1"/>
      <c r="M1486" s="1"/>
      <c r="N1486" s="1"/>
      <c r="O1486" s="1"/>
      <c r="P1486" s="1"/>
      <c r="Q1486" s="1"/>
      <c r="R1486" s="1"/>
      <c r="S1486" s="1"/>
      <c r="T1486" s="1"/>
    </row>
    <row r="1487" spans="1:20">
      <c r="A1487" s="1"/>
      <c r="B1487" s="1"/>
      <c r="C1487" s="1"/>
      <c r="D1487" s="1"/>
      <c r="E1487" s="1"/>
      <c r="F1487" s="1"/>
      <c r="G1487" s="1"/>
      <c r="H1487" s="1"/>
      <c r="I1487" s="1"/>
      <c r="J1487" s="1"/>
      <c r="K1487" s="1"/>
      <c r="L1487" s="1"/>
      <c r="M1487" s="1"/>
      <c r="N1487" s="1"/>
      <c r="O1487" s="1"/>
      <c r="P1487" s="1"/>
      <c r="Q1487" s="1"/>
      <c r="R1487" s="1"/>
      <c r="S1487" s="1"/>
      <c r="T1487" s="1"/>
    </row>
    <row r="1488" spans="1:20">
      <c r="A1488" s="1"/>
      <c r="B1488" s="1"/>
      <c r="C1488" s="1"/>
      <c r="D1488" s="1"/>
      <c r="E1488" s="1"/>
      <c r="F1488" s="1"/>
      <c r="G1488" s="1"/>
      <c r="H1488" s="1"/>
      <c r="I1488" s="1"/>
      <c r="J1488" s="1"/>
      <c r="K1488" s="1"/>
      <c r="L1488" s="1"/>
      <c r="M1488" s="1"/>
      <c r="N1488" s="1"/>
      <c r="O1488" s="1"/>
      <c r="P1488" s="1"/>
      <c r="Q1488" s="1"/>
      <c r="R1488" s="1"/>
      <c r="S1488" s="1"/>
      <c r="T1488" s="1"/>
    </row>
    <row r="1489" spans="1:20">
      <c r="A1489" s="1"/>
      <c r="B1489" s="1"/>
      <c r="C1489" s="1"/>
      <c r="D1489" s="1"/>
      <c r="E1489" s="1"/>
      <c r="F1489" s="1"/>
      <c r="G1489" s="1"/>
      <c r="H1489" s="1"/>
      <c r="I1489" s="1"/>
      <c r="J1489" s="1"/>
      <c r="K1489" s="1"/>
      <c r="L1489" s="1"/>
      <c r="M1489" s="1"/>
      <c r="N1489" s="1"/>
      <c r="O1489" s="1"/>
      <c r="P1489" s="1"/>
      <c r="Q1489" s="1"/>
      <c r="R1489" s="1"/>
      <c r="S1489" s="1"/>
      <c r="T1489" s="1"/>
    </row>
    <row r="1490" spans="1:20">
      <c r="A1490" s="1"/>
      <c r="B1490" s="1"/>
      <c r="C1490" s="1"/>
      <c r="D1490" s="1"/>
      <c r="E1490" s="1"/>
      <c r="F1490" s="1"/>
      <c r="G1490" s="1"/>
      <c r="H1490" s="1"/>
      <c r="I1490" s="1"/>
      <c r="J1490" s="1"/>
      <c r="K1490" s="1"/>
      <c r="L1490" s="1"/>
      <c r="M1490" s="1"/>
      <c r="N1490" s="1"/>
      <c r="O1490" s="1"/>
      <c r="P1490" s="1"/>
      <c r="Q1490" s="1"/>
      <c r="R1490" s="1"/>
      <c r="S1490" s="1"/>
      <c r="T1490" s="1"/>
    </row>
    <row r="1491" spans="1:20">
      <c r="A1491" s="1"/>
      <c r="B1491" s="1"/>
      <c r="C1491" s="1"/>
      <c r="D1491" s="1"/>
      <c r="E1491" s="1"/>
      <c r="F1491" s="1"/>
      <c r="G1491" s="1"/>
      <c r="H1491" s="1"/>
      <c r="I1491" s="1"/>
      <c r="J1491" s="1"/>
      <c r="K1491" s="1"/>
      <c r="L1491" s="1"/>
      <c r="M1491" s="1"/>
      <c r="N1491" s="1"/>
      <c r="O1491" s="1"/>
      <c r="P1491" s="1"/>
      <c r="Q1491" s="1"/>
      <c r="R1491" s="1"/>
      <c r="S1491" s="1"/>
      <c r="T1491" s="1"/>
    </row>
    <row r="1492" spans="1:20">
      <c r="A1492" s="1"/>
      <c r="B1492" s="1"/>
      <c r="C1492" s="1"/>
      <c r="D1492" s="1"/>
      <c r="E1492" s="1"/>
      <c r="F1492" s="1"/>
      <c r="G1492" s="1"/>
      <c r="H1492" s="1"/>
      <c r="I1492" s="1"/>
      <c r="J1492" s="1"/>
      <c r="K1492" s="1"/>
      <c r="L1492" s="1"/>
      <c r="M1492" s="1"/>
      <c r="N1492" s="1"/>
      <c r="O1492" s="1"/>
      <c r="P1492" s="1"/>
      <c r="Q1492" s="1"/>
      <c r="R1492" s="1"/>
      <c r="S1492" s="1"/>
      <c r="T1492" s="1"/>
    </row>
    <row r="1493" spans="1:20">
      <c r="A1493" s="1"/>
      <c r="B1493" s="1"/>
      <c r="C1493" s="1"/>
      <c r="D1493" s="1"/>
      <c r="E1493" s="1"/>
      <c r="F1493" s="1"/>
      <c r="G1493" s="1"/>
      <c r="H1493" s="1"/>
      <c r="I1493" s="1"/>
      <c r="J1493" s="1"/>
      <c r="K1493" s="1"/>
      <c r="L1493" s="1"/>
      <c r="M1493" s="1"/>
      <c r="N1493" s="1"/>
      <c r="O1493" s="1"/>
      <c r="P1493" s="1"/>
      <c r="Q1493" s="1"/>
      <c r="R1493" s="1"/>
      <c r="S1493" s="1"/>
      <c r="T1493" s="1"/>
    </row>
    <row r="1494" spans="1:20">
      <c r="A1494" s="1"/>
      <c r="B1494" s="1"/>
      <c r="C1494" s="1"/>
      <c r="D1494" s="1"/>
      <c r="E1494" s="1"/>
      <c r="F1494" s="1"/>
      <c r="G1494" s="1"/>
      <c r="H1494" s="1"/>
      <c r="I1494" s="1"/>
      <c r="J1494" s="1"/>
      <c r="K1494" s="1"/>
      <c r="L1494" s="1"/>
      <c r="M1494" s="1"/>
      <c r="N1494" s="1"/>
      <c r="O1494" s="1"/>
      <c r="P1494" s="1"/>
      <c r="Q1494" s="1"/>
      <c r="R1494" s="1"/>
      <c r="S1494" s="1"/>
      <c r="T1494" s="1"/>
    </row>
    <row r="1495" spans="1:20">
      <c r="A1495" s="1"/>
      <c r="B1495" s="1"/>
      <c r="C1495" s="1"/>
      <c r="D1495" s="1"/>
      <c r="E1495" s="1"/>
      <c r="F1495" s="1"/>
      <c r="G1495" s="1"/>
      <c r="H1495" s="1"/>
      <c r="I1495" s="1"/>
      <c r="J1495" s="1"/>
      <c r="K1495" s="1"/>
      <c r="L1495" s="1"/>
      <c r="M1495" s="1"/>
      <c r="N1495" s="1"/>
      <c r="O1495" s="1"/>
      <c r="P1495" s="1"/>
      <c r="Q1495" s="1"/>
      <c r="R1495" s="1"/>
      <c r="S1495" s="1"/>
      <c r="T1495" s="1"/>
    </row>
    <row r="1496" spans="1:20">
      <c r="A1496" s="1"/>
      <c r="B1496" s="1"/>
      <c r="C1496" s="1"/>
      <c r="D1496" s="1"/>
      <c r="E1496" s="1"/>
      <c r="F1496" s="1"/>
      <c r="G1496" s="1"/>
      <c r="H1496" s="1"/>
      <c r="I1496" s="1"/>
      <c r="J1496" s="1"/>
      <c r="K1496" s="1"/>
      <c r="L1496" s="1"/>
      <c r="M1496" s="1"/>
      <c r="N1496" s="1"/>
      <c r="O1496" s="1"/>
      <c r="P1496" s="1"/>
      <c r="Q1496" s="1"/>
      <c r="R1496" s="1"/>
      <c r="S1496" s="1"/>
      <c r="T1496" s="1"/>
    </row>
    <row r="1497" spans="1:20">
      <c r="A1497" s="1"/>
      <c r="B1497" s="1"/>
      <c r="C1497" s="1"/>
      <c r="D1497" s="1"/>
      <c r="E1497" s="1"/>
      <c r="F1497" s="1"/>
      <c r="G1497" s="1"/>
      <c r="H1497" s="1"/>
      <c r="I1497" s="1"/>
      <c r="J1497" s="1"/>
      <c r="K1497" s="1"/>
      <c r="L1497" s="1"/>
      <c r="M1497" s="1"/>
      <c r="N1497" s="1"/>
      <c r="O1497" s="1"/>
      <c r="P1497" s="1"/>
      <c r="Q1497" s="1"/>
      <c r="R1497" s="1"/>
      <c r="S1497" s="1"/>
      <c r="T1497" s="1"/>
    </row>
    <row r="1498" spans="1:20">
      <c r="A1498" s="1"/>
      <c r="B1498" s="1"/>
      <c r="C1498" s="1"/>
      <c r="D1498" s="1"/>
      <c r="E1498" s="1"/>
      <c r="F1498" s="1"/>
      <c r="G1498" s="1"/>
      <c r="H1498" s="1"/>
      <c r="I1498" s="1"/>
      <c r="J1498" s="1"/>
      <c r="K1498" s="1"/>
      <c r="L1498" s="1"/>
      <c r="M1498" s="1"/>
      <c r="N1498" s="1"/>
      <c r="O1498" s="1"/>
      <c r="P1498" s="1"/>
      <c r="Q1498" s="1"/>
      <c r="R1498" s="1"/>
      <c r="S1498" s="1"/>
      <c r="T1498" s="1"/>
    </row>
    <row r="1499" spans="1:20">
      <c r="A1499" s="1"/>
      <c r="B1499" s="1"/>
      <c r="C1499" s="1"/>
      <c r="D1499" s="1"/>
      <c r="E1499" s="1"/>
      <c r="F1499" s="1"/>
      <c r="G1499" s="1"/>
      <c r="H1499" s="1"/>
      <c r="I1499" s="1"/>
      <c r="J1499" s="1"/>
      <c r="K1499" s="1"/>
      <c r="L1499" s="1"/>
      <c r="M1499" s="1"/>
      <c r="N1499" s="1"/>
      <c r="O1499" s="1"/>
      <c r="P1499" s="1"/>
      <c r="Q1499" s="1"/>
      <c r="R1499" s="1"/>
      <c r="S1499" s="1"/>
      <c r="T1499" s="1"/>
    </row>
    <row r="1500" spans="1:20">
      <c r="A1500" s="1"/>
      <c r="B1500" s="1"/>
      <c r="C1500" s="1"/>
      <c r="D1500" s="1"/>
      <c r="E1500" s="1"/>
      <c r="F1500" s="1"/>
      <c r="G1500" s="1"/>
      <c r="H1500" s="1"/>
      <c r="I1500" s="1"/>
      <c r="J1500" s="1"/>
      <c r="K1500" s="1"/>
      <c r="L1500" s="1"/>
      <c r="M1500" s="1"/>
      <c r="N1500" s="1"/>
      <c r="O1500" s="1"/>
      <c r="P1500" s="1"/>
      <c r="Q1500" s="1"/>
      <c r="R1500" s="1"/>
      <c r="S1500" s="1"/>
      <c r="T1500" s="1"/>
    </row>
    <row r="1501" spans="1:20">
      <c r="A1501" s="1"/>
      <c r="B1501" s="1"/>
      <c r="C1501" s="1"/>
      <c r="D1501" s="1"/>
      <c r="E1501" s="1"/>
      <c r="F1501" s="1"/>
      <c r="G1501" s="1"/>
      <c r="H1501" s="1"/>
      <c r="I1501" s="1"/>
      <c r="J1501" s="1"/>
      <c r="K1501" s="1"/>
      <c r="L1501" s="1"/>
      <c r="M1501" s="1"/>
      <c r="N1501" s="1"/>
      <c r="O1501" s="1"/>
      <c r="P1501" s="1"/>
      <c r="Q1501" s="1"/>
      <c r="R1501" s="1"/>
      <c r="S1501" s="1"/>
      <c r="T1501" s="1"/>
    </row>
    <row r="1502" spans="1:20">
      <c r="A1502" s="1"/>
      <c r="B1502" s="1"/>
      <c r="C1502" s="1"/>
      <c r="D1502" s="1"/>
      <c r="E1502" s="1"/>
      <c r="F1502" s="1"/>
      <c r="G1502" s="1"/>
      <c r="H1502" s="1"/>
      <c r="I1502" s="1"/>
      <c r="J1502" s="1"/>
      <c r="K1502" s="1"/>
      <c r="L1502" s="1"/>
      <c r="M1502" s="1"/>
      <c r="N1502" s="1"/>
      <c r="O1502" s="1"/>
      <c r="P1502" s="1"/>
      <c r="Q1502" s="1"/>
      <c r="R1502" s="1"/>
      <c r="S1502" s="1"/>
      <c r="T1502" s="1"/>
    </row>
    <row r="1503" spans="1:20">
      <c r="A1503" s="1"/>
      <c r="B1503" s="1"/>
      <c r="C1503" s="1"/>
      <c r="D1503" s="1"/>
      <c r="E1503" s="1"/>
      <c r="F1503" s="1"/>
      <c r="G1503" s="1"/>
      <c r="H1503" s="1"/>
      <c r="I1503" s="1"/>
      <c r="J1503" s="1"/>
      <c r="K1503" s="1"/>
      <c r="L1503" s="1"/>
      <c r="M1503" s="1"/>
      <c r="N1503" s="1"/>
      <c r="O1503" s="1"/>
      <c r="P1503" s="1"/>
      <c r="Q1503" s="1"/>
      <c r="R1503" s="1"/>
      <c r="S1503" s="1"/>
      <c r="T1503" s="1"/>
    </row>
    <row r="1504" spans="1:20">
      <c r="A1504" s="1"/>
      <c r="B1504" s="1"/>
      <c r="C1504" s="1"/>
      <c r="D1504" s="1"/>
      <c r="E1504" s="1"/>
      <c r="F1504" s="1"/>
      <c r="G1504" s="1"/>
      <c r="H1504" s="1"/>
      <c r="I1504" s="1"/>
      <c r="J1504" s="1"/>
      <c r="K1504" s="1"/>
      <c r="L1504" s="1"/>
      <c r="M1504" s="1"/>
      <c r="N1504" s="1"/>
      <c r="O1504" s="1"/>
      <c r="P1504" s="1"/>
      <c r="Q1504" s="1"/>
      <c r="R1504" s="1"/>
      <c r="S1504" s="1"/>
      <c r="T1504" s="1"/>
    </row>
    <row r="1505" spans="1:20">
      <c r="A1505" s="1"/>
      <c r="B1505" s="1"/>
      <c r="C1505" s="1"/>
      <c r="D1505" s="1"/>
      <c r="E1505" s="1"/>
      <c r="F1505" s="1"/>
      <c r="G1505" s="1"/>
      <c r="H1505" s="1"/>
      <c r="I1505" s="1"/>
      <c r="J1505" s="1"/>
      <c r="K1505" s="1"/>
      <c r="L1505" s="1"/>
      <c r="M1505" s="1"/>
      <c r="N1505" s="1"/>
      <c r="O1505" s="1"/>
      <c r="P1505" s="1"/>
      <c r="Q1505" s="1"/>
      <c r="R1505" s="1"/>
      <c r="S1505" s="1"/>
      <c r="T1505" s="1"/>
    </row>
    <row r="1506" spans="1:20">
      <c r="A1506" s="1"/>
      <c r="B1506" s="1"/>
      <c r="C1506" s="1"/>
      <c r="D1506" s="1"/>
      <c r="E1506" s="1"/>
      <c r="F1506" s="1"/>
      <c r="G1506" s="1"/>
      <c r="H1506" s="1"/>
      <c r="I1506" s="1"/>
      <c r="J1506" s="1"/>
      <c r="K1506" s="1"/>
      <c r="L1506" s="1"/>
      <c r="M1506" s="1"/>
      <c r="N1506" s="1"/>
      <c r="O1506" s="1"/>
      <c r="P1506" s="1"/>
      <c r="Q1506" s="1"/>
      <c r="R1506" s="1"/>
      <c r="S1506" s="1"/>
      <c r="T1506" s="1"/>
    </row>
    <row r="1507" spans="1:20">
      <c r="A1507" s="1"/>
      <c r="B1507" s="1"/>
      <c r="C1507" s="1"/>
      <c r="D1507" s="1"/>
      <c r="E1507" s="1"/>
      <c r="F1507" s="1"/>
      <c r="G1507" s="1"/>
      <c r="H1507" s="1"/>
      <c r="I1507" s="1"/>
      <c r="J1507" s="1"/>
      <c r="K1507" s="1"/>
      <c r="L1507" s="1"/>
      <c r="M1507" s="1"/>
      <c r="N1507" s="1"/>
      <c r="O1507" s="1"/>
      <c r="P1507" s="1"/>
      <c r="Q1507" s="1"/>
      <c r="R1507" s="1"/>
      <c r="S1507" s="1"/>
      <c r="T1507" s="1"/>
    </row>
    <row r="1508" spans="1:20">
      <c r="A1508" s="1"/>
      <c r="B1508" s="1"/>
      <c r="C1508" s="1"/>
      <c r="D1508" s="1"/>
      <c r="E1508" s="1"/>
      <c r="F1508" s="1"/>
      <c r="G1508" s="1"/>
      <c r="H1508" s="1"/>
      <c r="I1508" s="1"/>
      <c r="J1508" s="1"/>
      <c r="K1508" s="1"/>
      <c r="L1508" s="1"/>
      <c r="M1508" s="1"/>
      <c r="N1508" s="1"/>
      <c r="O1508" s="1"/>
      <c r="P1508" s="1"/>
      <c r="Q1508" s="1"/>
      <c r="R1508" s="1"/>
      <c r="S1508" s="1"/>
      <c r="T1508" s="1"/>
    </row>
    <row r="1509" spans="1:20">
      <c r="A1509" s="1"/>
      <c r="B1509" s="1"/>
      <c r="C1509" s="1"/>
      <c r="D1509" s="1"/>
      <c r="E1509" s="1"/>
      <c r="F1509" s="1"/>
      <c r="G1509" s="1"/>
      <c r="H1509" s="1"/>
      <c r="I1509" s="1"/>
      <c r="J1509" s="1"/>
      <c r="K1509" s="1"/>
      <c r="L1509" s="1"/>
      <c r="M1509" s="1"/>
      <c r="N1509" s="1"/>
      <c r="O1509" s="1"/>
      <c r="P1509" s="1"/>
      <c r="Q1509" s="1"/>
      <c r="R1509" s="1"/>
      <c r="S1509" s="1"/>
      <c r="T1509" s="1"/>
    </row>
    <row r="1510" spans="1:20">
      <c r="A1510" s="1"/>
      <c r="B1510" s="1"/>
      <c r="C1510" s="1"/>
      <c r="D1510" s="1"/>
      <c r="E1510" s="1"/>
      <c r="F1510" s="1"/>
      <c r="G1510" s="1"/>
      <c r="H1510" s="1"/>
      <c r="I1510" s="1"/>
      <c r="J1510" s="1"/>
      <c r="K1510" s="1"/>
      <c r="L1510" s="1"/>
      <c r="M1510" s="1"/>
      <c r="N1510" s="1"/>
      <c r="O1510" s="1"/>
      <c r="P1510" s="1"/>
      <c r="Q1510" s="1"/>
      <c r="R1510" s="1"/>
      <c r="S1510" s="1"/>
      <c r="T1510" s="1"/>
    </row>
    <row r="1511" spans="1:20">
      <c r="A1511" s="1"/>
      <c r="B1511" s="1"/>
      <c r="C1511" s="1"/>
      <c r="D1511" s="1"/>
      <c r="E1511" s="1"/>
      <c r="F1511" s="1"/>
      <c r="G1511" s="1"/>
      <c r="H1511" s="1"/>
      <c r="I1511" s="1"/>
      <c r="J1511" s="1"/>
      <c r="K1511" s="1"/>
      <c r="L1511" s="1"/>
      <c r="M1511" s="1"/>
      <c r="N1511" s="1"/>
      <c r="O1511" s="1"/>
      <c r="P1511" s="1"/>
      <c r="Q1511" s="1"/>
      <c r="R1511" s="1"/>
      <c r="S1511" s="1"/>
      <c r="T1511" s="1"/>
    </row>
    <row r="1512" spans="1:20">
      <c r="A1512" s="1"/>
      <c r="B1512" s="1"/>
      <c r="C1512" s="1"/>
      <c r="D1512" s="1"/>
      <c r="E1512" s="1"/>
      <c r="F1512" s="1"/>
      <c r="G1512" s="1"/>
      <c r="H1512" s="1"/>
      <c r="I1512" s="1"/>
      <c r="J1512" s="1"/>
      <c r="K1512" s="1"/>
      <c r="L1512" s="1"/>
      <c r="M1512" s="1"/>
      <c r="N1512" s="1"/>
      <c r="O1512" s="1"/>
      <c r="P1512" s="1"/>
      <c r="Q1512" s="1"/>
      <c r="R1512" s="1"/>
      <c r="S1512" s="1"/>
      <c r="T1512" s="1"/>
    </row>
    <row r="1513" spans="1:20">
      <c r="A1513" s="1"/>
      <c r="B1513" s="1"/>
      <c r="C1513" s="1"/>
      <c r="D1513" s="1"/>
      <c r="E1513" s="1"/>
      <c r="F1513" s="1"/>
      <c r="G1513" s="1"/>
      <c r="H1513" s="1"/>
      <c r="I1513" s="1"/>
      <c r="J1513" s="1"/>
      <c r="K1513" s="1"/>
      <c r="L1513" s="1"/>
      <c r="M1513" s="1"/>
      <c r="N1513" s="1"/>
      <c r="O1513" s="1"/>
      <c r="P1513" s="1"/>
      <c r="Q1513" s="1"/>
      <c r="R1513" s="1"/>
      <c r="S1513" s="1"/>
      <c r="T1513" s="1"/>
    </row>
    <row r="1514" spans="1:20">
      <c r="A1514" s="1"/>
      <c r="B1514" s="1"/>
      <c r="C1514" s="1"/>
      <c r="D1514" s="1"/>
      <c r="E1514" s="1"/>
      <c r="F1514" s="1"/>
      <c r="G1514" s="1"/>
      <c r="H1514" s="1"/>
      <c r="I1514" s="1"/>
      <c r="J1514" s="1"/>
      <c r="K1514" s="1"/>
      <c r="L1514" s="1"/>
      <c r="M1514" s="1"/>
      <c r="N1514" s="1"/>
      <c r="O1514" s="1"/>
      <c r="P1514" s="1"/>
      <c r="Q1514" s="1"/>
      <c r="R1514" s="1"/>
      <c r="S1514" s="1"/>
      <c r="T1514" s="1"/>
    </row>
    <row r="1515" spans="1:20">
      <c r="A1515" s="1"/>
      <c r="B1515" s="1"/>
      <c r="C1515" s="1"/>
      <c r="D1515" s="1"/>
      <c r="E1515" s="1"/>
      <c r="F1515" s="1"/>
      <c r="G1515" s="1"/>
      <c r="H1515" s="1"/>
      <c r="I1515" s="1"/>
      <c r="J1515" s="1"/>
      <c r="K1515" s="1"/>
      <c r="L1515" s="1"/>
      <c r="M1515" s="1"/>
      <c r="N1515" s="1"/>
      <c r="O1515" s="1"/>
      <c r="P1515" s="1"/>
      <c r="Q1515" s="1"/>
      <c r="R1515" s="1"/>
      <c r="S1515" s="1"/>
      <c r="T1515" s="1"/>
    </row>
    <row r="1516" spans="1:20">
      <c r="A1516" s="1"/>
      <c r="B1516" s="1"/>
      <c r="C1516" s="1"/>
      <c r="D1516" s="1"/>
      <c r="E1516" s="1"/>
      <c r="F1516" s="1"/>
      <c r="G1516" s="1"/>
      <c r="H1516" s="1"/>
      <c r="I1516" s="1"/>
      <c r="J1516" s="1"/>
      <c r="K1516" s="1"/>
      <c r="L1516" s="1"/>
      <c r="M1516" s="1"/>
      <c r="N1516" s="1"/>
      <c r="O1516" s="1"/>
      <c r="P1516" s="1"/>
      <c r="Q1516" s="1"/>
      <c r="R1516" s="1"/>
      <c r="S1516" s="1"/>
      <c r="T1516" s="1"/>
    </row>
    <row r="1517" spans="1:20">
      <c r="A1517" s="1"/>
      <c r="B1517" s="1"/>
      <c r="C1517" s="1"/>
      <c r="D1517" s="1"/>
      <c r="E1517" s="1"/>
      <c r="F1517" s="1"/>
      <c r="G1517" s="1"/>
      <c r="H1517" s="1"/>
      <c r="I1517" s="1"/>
      <c r="J1517" s="1"/>
      <c r="K1517" s="1"/>
      <c r="L1517" s="1"/>
      <c r="M1517" s="1"/>
      <c r="N1517" s="1"/>
      <c r="O1517" s="1"/>
      <c r="P1517" s="1"/>
      <c r="Q1517" s="1"/>
      <c r="R1517" s="1"/>
      <c r="S1517" s="1"/>
      <c r="T1517" s="1"/>
    </row>
    <row r="1518" spans="1:20">
      <c r="A1518" s="1"/>
      <c r="B1518" s="1"/>
      <c r="C1518" s="1"/>
      <c r="D1518" s="1"/>
      <c r="E1518" s="1"/>
      <c r="F1518" s="1"/>
      <c r="G1518" s="1"/>
      <c r="H1518" s="1"/>
      <c r="I1518" s="1"/>
      <c r="J1518" s="1"/>
      <c r="K1518" s="1"/>
      <c r="L1518" s="1"/>
      <c r="M1518" s="1"/>
      <c r="N1518" s="1"/>
      <c r="O1518" s="1"/>
      <c r="P1518" s="1"/>
      <c r="Q1518" s="1"/>
      <c r="R1518" s="1"/>
      <c r="S1518" s="1"/>
      <c r="T1518" s="1"/>
    </row>
    <row r="1519" spans="1:20">
      <c r="A1519" s="1"/>
      <c r="B1519" s="1"/>
      <c r="C1519" s="1"/>
      <c r="D1519" s="1"/>
      <c r="E1519" s="1"/>
      <c r="F1519" s="1"/>
      <c r="G1519" s="1"/>
      <c r="H1519" s="1"/>
      <c r="I1519" s="1"/>
      <c r="J1519" s="1"/>
      <c r="K1519" s="1"/>
      <c r="L1519" s="1"/>
      <c r="M1519" s="1"/>
      <c r="N1519" s="1"/>
      <c r="O1519" s="1"/>
      <c r="P1519" s="1"/>
      <c r="Q1519" s="1"/>
      <c r="R1519" s="1"/>
      <c r="S1519" s="1"/>
      <c r="T1519" s="1"/>
    </row>
    <row r="1520" spans="1:20">
      <c r="A1520" s="1"/>
      <c r="B1520" s="1"/>
      <c r="C1520" s="1"/>
      <c r="D1520" s="1"/>
      <c r="E1520" s="1"/>
      <c r="F1520" s="1"/>
      <c r="G1520" s="1"/>
      <c r="H1520" s="1"/>
      <c r="I1520" s="1"/>
      <c r="J1520" s="1"/>
      <c r="K1520" s="1"/>
      <c r="L1520" s="1"/>
      <c r="M1520" s="1"/>
      <c r="N1520" s="1"/>
      <c r="O1520" s="1"/>
      <c r="P1520" s="1"/>
      <c r="Q1520" s="1"/>
      <c r="R1520" s="1"/>
      <c r="S1520" s="1"/>
      <c r="T1520" s="1"/>
    </row>
    <row r="1521" spans="1:20">
      <c r="A1521" s="1"/>
      <c r="B1521" s="1"/>
      <c r="C1521" s="1"/>
      <c r="D1521" s="1"/>
      <c r="E1521" s="1"/>
      <c r="F1521" s="1"/>
      <c r="G1521" s="1"/>
      <c r="H1521" s="1"/>
      <c r="I1521" s="1"/>
      <c r="J1521" s="1"/>
      <c r="K1521" s="1"/>
      <c r="L1521" s="1"/>
      <c r="M1521" s="1"/>
      <c r="N1521" s="1"/>
      <c r="O1521" s="1"/>
      <c r="P1521" s="1"/>
      <c r="Q1521" s="1"/>
      <c r="R1521" s="1"/>
      <c r="S1521" s="1"/>
      <c r="T1521" s="1"/>
    </row>
    <row r="1522" spans="1:20">
      <c r="A1522" s="1"/>
      <c r="B1522" s="1"/>
      <c r="C1522" s="1"/>
      <c r="D1522" s="1"/>
      <c r="E1522" s="1"/>
      <c r="F1522" s="1"/>
      <c r="G1522" s="1"/>
      <c r="H1522" s="1"/>
      <c r="I1522" s="1"/>
      <c r="J1522" s="1"/>
      <c r="K1522" s="1"/>
      <c r="L1522" s="1"/>
      <c r="M1522" s="1"/>
      <c r="N1522" s="1"/>
      <c r="O1522" s="1"/>
      <c r="P1522" s="1"/>
      <c r="Q1522" s="1"/>
      <c r="R1522" s="1"/>
      <c r="S1522" s="1"/>
      <c r="T1522" s="1"/>
    </row>
    <row r="1523" spans="1:20">
      <c r="A1523" s="1"/>
      <c r="B1523" s="1"/>
      <c r="C1523" s="1"/>
      <c r="D1523" s="1"/>
      <c r="E1523" s="1"/>
      <c r="F1523" s="1"/>
      <c r="G1523" s="1"/>
      <c r="H1523" s="1"/>
      <c r="I1523" s="1"/>
      <c r="J1523" s="1"/>
      <c r="K1523" s="1"/>
      <c r="L1523" s="1"/>
      <c r="M1523" s="1"/>
      <c r="N1523" s="1"/>
      <c r="O1523" s="1"/>
      <c r="P1523" s="1"/>
      <c r="Q1523" s="1"/>
      <c r="R1523" s="1"/>
      <c r="S1523" s="1"/>
      <c r="T1523" s="1"/>
    </row>
    <row r="1524" spans="1:20">
      <c r="A1524" s="1"/>
      <c r="B1524" s="1"/>
      <c r="C1524" s="1"/>
      <c r="D1524" s="1"/>
      <c r="E1524" s="1"/>
      <c r="F1524" s="1"/>
      <c r="G1524" s="1"/>
      <c r="H1524" s="1"/>
      <c r="I1524" s="1"/>
      <c r="J1524" s="1"/>
      <c r="K1524" s="1"/>
      <c r="L1524" s="1"/>
      <c r="M1524" s="1"/>
      <c r="N1524" s="1"/>
      <c r="O1524" s="1"/>
      <c r="P1524" s="1"/>
      <c r="Q1524" s="1"/>
      <c r="R1524" s="1"/>
      <c r="S1524" s="1"/>
      <c r="T1524" s="1"/>
    </row>
    <row r="1525" spans="1:20">
      <c r="A1525" s="1"/>
      <c r="B1525" s="1"/>
      <c r="C1525" s="1"/>
      <c r="D1525" s="1"/>
      <c r="E1525" s="1"/>
      <c r="F1525" s="1"/>
      <c r="G1525" s="1"/>
      <c r="H1525" s="1"/>
      <c r="I1525" s="1"/>
      <c r="J1525" s="1"/>
      <c r="K1525" s="1"/>
      <c r="L1525" s="1"/>
      <c r="M1525" s="1"/>
      <c r="N1525" s="1"/>
      <c r="O1525" s="1"/>
      <c r="P1525" s="1"/>
      <c r="Q1525" s="1"/>
      <c r="R1525" s="1"/>
      <c r="S1525" s="1"/>
      <c r="T1525" s="1"/>
    </row>
    <row r="1526" spans="1:20">
      <c r="A1526" s="1"/>
      <c r="B1526" s="1"/>
      <c r="C1526" s="1"/>
      <c r="D1526" s="1"/>
      <c r="E1526" s="1"/>
      <c r="F1526" s="1"/>
      <c r="G1526" s="1"/>
      <c r="H1526" s="1"/>
      <c r="I1526" s="1"/>
      <c r="J1526" s="1"/>
      <c r="K1526" s="1"/>
      <c r="L1526" s="1"/>
      <c r="M1526" s="1"/>
      <c r="N1526" s="1"/>
      <c r="O1526" s="1"/>
      <c r="P1526" s="1"/>
      <c r="Q1526" s="1"/>
      <c r="R1526" s="1"/>
      <c r="S1526" s="1"/>
      <c r="T1526" s="1"/>
    </row>
    <row r="1527" spans="1:20">
      <c r="A1527" s="1"/>
      <c r="B1527" s="1"/>
      <c r="C1527" s="1"/>
      <c r="D1527" s="1"/>
      <c r="E1527" s="1"/>
      <c r="F1527" s="1"/>
      <c r="G1527" s="1"/>
      <c r="H1527" s="1"/>
      <c r="I1527" s="1"/>
      <c r="J1527" s="1"/>
      <c r="K1527" s="1"/>
      <c r="L1527" s="1"/>
      <c r="M1527" s="1"/>
      <c r="N1527" s="1"/>
      <c r="O1527" s="1"/>
      <c r="P1527" s="1"/>
      <c r="Q1527" s="1"/>
      <c r="R1527" s="1"/>
      <c r="S1527" s="1"/>
      <c r="T1527" s="1"/>
    </row>
    <row r="1528" spans="1:20">
      <c r="A1528" s="1"/>
      <c r="B1528" s="1"/>
      <c r="C1528" s="1"/>
      <c r="D1528" s="1"/>
      <c r="E1528" s="1"/>
      <c r="F1528" s="1"/>
      <c r="G1528" s="1"/>
      <c r="H1528" s="1"/>
      <c r="I1528" s="1"/>
      <c r="J1528" s="1"/>
      <c r="K1528" s="1"/>
      <c r="L1528" s="1"/>
      <c r="M1528" s="1"/>
      <c r="N1528" s="1"/>
      <c r="O1528" s="1"/>
      <c r="P1528" s="1"/>
      <c r="Q1528" s="1"/>
      <c r="R1528" s="1"/>
      <c r="S1528" s="1"/>
      <c r="T1528" s="1"/>
    </row>
    <row r="1529" spans="1:20">
      <c r="A1529" s="1"/>
      <c r="B1529" s="1"/>
      <c r="C1529" s="1"/>
      <c r="D1529" s="1"/>
      <c r="E1529" s="1"/>
      <c r="F1529" s="1"/>
      <c r="G1529" s="1"/>
      <c r="H1529" s="1"/>
      <c r="I1529" s="1"/>
      <c r="J1529" s="1"/>
      <c r="K1529" s="1"/>
      <c r="L1529" s="1"/>
      <c r="M1529" s="1"/>
      <c r="N1529" s="1"/>
      <c r="O1529" s="1"/>
      <c r="P1529" s="1"/>
      <c r="Q1529" s="1"/>
      <c r="R1529" s="1"/>
      <c r="S1529" s="1"/>
      <c r="T1529" s="1"/>
    </row>
    <row r="1530" spans="1:20">
      <c r="A1530" s="1"/>
      <c r="B1530" s="1"/>
      <c r="C1530" s="1"/>
      <c r="D1530" s="1"/>
      <c r="E1530" s="1"/>
      <c r="F1530" s="1"/>
      <c r="G1530" s="1"/>
      <c r="H1530" s="1"/>
      <c r="I1530" s="1"/>
      <c r="J1530" s="1"/>
      <c r="K1530" s="1"/>
      <c r="L1530" s="1"/>
      <c r="M1530" s="1"/>
      <c r="N1530" s="1"/>
      <c r="O1530" s="1"/>
      <c r="P1530" s="1"/>
      <c r="Q1530" s="1"/>
      <c r="R1530" s="1"/>
      <c r="S1530" s="1"/>
      <c r="T1530" s="1"/>
    </row>
    <row r="1531" spans="1:20">
      <c r="A1531" s="1"/>
      <c r="B1531" s="1"/>
      <c r="C1531" s="1"/>
      <c r="D1531" s="1"/>
      <c r="E1531" s="1"/>
      <c r="F1531" s="1"/>
      <c r="G1531" s="1"/>
      <c r="H1531" s="1"/>
      <c r="I1531" s="1"/>
      <c r="J1531" s="1"/>
      <c r="K1531" s="1"/>
      <c r="L1531" s="1"/>
      <c r="M1531" s="1"/>
      <c r="N1531" s="1"/>
      <c r="O1531" s="1"/>
      <c r="P1531" s="1"/>
      <c r="Q1531" s="1"/>
      <c r="R1531" s="1"/>
      <c r="S1531" s="1"/>
      <c r="T1531" s="1"/>
    </row>
    <row r="1532" spans="1:20">
      <c r="A1532" s="1"/>
      <c r="B1532" s="1"/>
      <c r="C1532" s="1"/>
      <c r="D1532" s="1"/>
      <c r="E1532" s="1"/>
      <c r="F1532" s="1"/>
      <c r="G1532" s="1"/>
      <c r="H1532" s="1"/>
      <c r="I1532" s="1"/>
      <c r="J1532" s="1"/>
      <c r="K1532" s="1"/>
      <c r="L1532" s="1"/>
      <c r="M1532" s="1"/>
      <c r="N1532" s="1"/>
      <c r="O1532" s="1"/>
      <c r="P1532" s="1"/>
      <c r="Q1532" s="1"/>
      <c r="R1532" s="1"/>
      <c r="S1532" s="1"/>
      <c r="T1532" s="1"/>
    </row>
    <row r="1533" spans="1:20">
      <c r="A1533" s="1"/>
      <c r="B1533" s="1"/>
      <c r="C1533" s="1"/>
      <c r="D1533" s="1"/>
      <c r="E1533" s="1"/>
      <c r="F1533" s="1"/>
      <c r="G1533" s="1"/>
      <c r="H1533" s="1"/>
      <c r="I1533" s="1"/>
      <c r="J1533" s="1"/>
      <c r="K1533" s="1"/>
      <c r="L1533" s="1"/>
      <c r="M1533" s="1"/>
      <c r="N1533" s="1"/>
      <c r="O1533" s="1"/>
      <c r="P1533" s="1"/>
      <c r="Q1533" s="1"/>
      <c r="R1533" s="1"/>
      <c r="S1533" s="1"/>
      <c r="T1533" s="1"/>
    </row>
    <row r="1534" spans="1:20">
      <c r="A1534" s="1"/>
      <c r="B1534" s="1"/>
      <c r="C1534" s="1"/>
      <c r="D1534" s="1"/>
      <c r="E1534" s="1"/>
      <c r="F1534" s="1"/>
      <c r="G1534" s="1"/>
      <c r="H1534" s="1"/>
      <c r="I1534" s="1"/>
      <c r="J1534" s="1"/>
      <c r="K1534" s="1"/>
      <c r="L1534" s="1"/>
      <c r="M1534" s="1"/>
      <c r="N1534" s="1"/>
      <c r="O1534" s="1"/>
      <c r="P1534" s="1"/>
      <c r="Q1534" s="1"/>
      <c r="R1534" s="1"/>
      <c r="S1534" s="1"/>
      <c r="T1534" s="1"/>
    </row>
    <row r="1535" spans="1:20">
      <c r="A1535" s="1"/>
      <c r="B1535" s="1"/>
      <c r="C1535" s="1"/>
      <c r="D1535" s="1"/>
      <c r="E1535" s="1"/>
      <c r="F1535" s="1"/>
      <c r="G1535" s="1"/>
      <c r="H1535" s="1"/>
      <c r="I1535" s="1"/>
      <c r="J1535" s="1"/>
      <c r="K1535" s="1"/>
      <c r="L1535" s="1"/>
      <c r="M1535" s="1"/>
      <c r="N1535" s="1"/>
      <c r="O1535" s="1"/>
      <c r="P1535" s="1"/>
      <c r="Q1535" s="1"/>
      <c r="R1535" s="1"/>
      <c r="S1535" s="1"/>
      <c r="T1535" s="1"/>
    </row>
    <row r="1536" spans="1:20">
      <c r="A1536" s="1"/>
      <c r="B1536" s="1"/>
      <c r="C1536" s="1"/>
      <c r="D1536" s="1"/>
      <c r="E1536" s="1"/>
      <c r="F1536" s="1"/>
      <c r="G1536" s="1"/>
      <c r="H1536" s="1"/>
      <c r="I1536" s="1"/>
      <c r="J1536" s="1"/>
      <c r="K1536" s="1"/>
      <c r="L1536" s="1"/>
      <c r="M1536" s="1"/>
      <c r="N1536" s="1"/>
      <c r="O1536" s="1"/>
      <c r="P1536" s="1"/>
      <c r="Q1536" s="1"/>
      <c r="R1536" s="1"/>
      <c r="S1536" s="1"/>
      <c r="T1536" s="1"/>
    </row>
    <row r="1537" spans="1:20">
      <c r="A1537" s="1"/>
      <c r="B1537" s="1"/>
      <c r="C1537" s="1"/>
      <c r="D1537" s="1"/>
      <c r="E1537" s="1"/>
      <c r="F1537" s="1"/>
      <c r="G1537" s="1"/>
      <c r="H1537" s="1"/>
      <c r="I1537" s="1"/>
      <c r="J1537" s="1"/>
      <c r="K1537" s="1"/>
      <c r="L1537" s="1"/>
      <c r="M1537" s="1"/>
      <c r="N1537" s="1"/>
      <c r="O1537" s="1"/>
      <c r="P1537" s="1"/>
      <c r="Q1537" s="1"/>
      <c r="R1537" s="1"/>
      <c r="S1537" s="1"/>
      <c r="T1537" s="1"/>
    </row>
    <row r="1538" spans="1:20">
      <c r="A1538" s="1"/>
      <c r="B1538" s="1"/>
      <c r="C1538" s="1"/>
      <c r="D1538" s="1"/>
      <c r="E1538" s="1"/>
      <c r="F1538" s="1"/>
      <c r="G1538" s="1"/>
      <c r="H1538" s="1"/>
      <c r="I1538" s="1"/>
      <c r="J1538" s="1"/>
      <c r="K1538" s="1"/>
      <c r="L1538" s="1"/>
      <c r="M1538" s="1"/>
      <c r="N1538" s="1"/>
      <c r="O1538" s="1"/>
      <c r="P1538" s="1"/>
      <c r="Q1538" s="1"/>
      <c r="R1538" s="1"/>
      <c r="S1538" s="1"/>
      <c r="T1538" s="1"/>
    </row>
    <row r="1539" spans="1:20">
      <c r="A1539" s="1"/>
      <c r="B1539" s="1"/>
      <c r="C1539" s="1"/>
      <c r="D1539" s="1"/>
      <c r="E1539" s="1"/>
      <c r="F1539" s="1"/>
      <c r="G1539" s="1"/>
      <c r="H1539" s="1"/>
      <c r="I1539" s="1"/>
      <c r="J1539" s="1"/>
      <c r="K1539" s="1"/>
      <c r="L1539" s="1"/>
      <c r="M1539" s="1"/>
      <c r="N1539" s="1"/>
      <c r="O1539" s="1"/>
      <c r="P1539" s="1"/>
      <c r="Q1539" s="1"/>
      <c r="R1539" s="1"/>
      <c r="S1539" s="1"/>
      <c r="T1539" s="1"/>
    </row>
    <row r="1540" spans="1:20">
      <c r="A1540" s="1"/>
      <c r="B1540" s="1"/>
      <c r="C1540" s="1"/>
      <c r="D1540" s="1"/>
      <c r="E1540" s="1"/>
      <c r="F1540" s="1"/>
      <c r="G1540" s="1"/>
      <c r="H1540" s="1"/>
      <c r="I1540" s="1"/>
      <c r="J1540" s="1"/>
      <c r="K1540" s="1"/>
      <c r="L1540" s="1"/>
      <c r="M1540" s="1"/>
      <c r="N1540" s="1"/>
      <c r="O1540" s="1"/>
      <c r="P1540" s="1"/>
      <c r="Q1540" s="1"/>
      <c r="R1540" s="1"/>
      <c r="S1540" s="1"/>
      <c r="T1540" s="1"/>
    </row>
    <row r="1541" spans="1:20">
      <c r="A1541" s="1"/>
      <c r="B1541" s="1"/>
      <c r="C1541" s="1"/>
      <c r="D1541" s="1"/>
      <c r="E1541" s="1"/>
      <c r="F1541" s="1"/>
      <c r="G1541" s="1"/>
      <c r="H1541" s="1"/>
      <c r="I1541" s="1"/>
      <c r="J1541" s="1"/>
      <c r="K1541" s="1"/>
      <c r="L1541" s="1"/>
      <c r="M1541" s="1"/>
      <c r="N1541" s="1"/>
      <c r="O1541" s="1"/>
      <c r="P1541" s="1"/>
      <c r="Q1541" s="1"/>
      <c r="R1541" s="1"/>
      <c r="S1541" s="1"/>
      <c r="T1541" s="1"/>
    </row>
    <row r="1542" spans="1:20">
      <c r="A1542" s="1"/>
      <c r="B1542" s="1"/>
      <c r="C1542" s="1"/>
      <c r="D1542" s="1"/>
      <c r="E1542" s="1"/>
      <c r="F1542" s="1"/>
      <c r="G1542" s="1"/>
      <c r="H1542" s="1"/>
      <c r="I1542" s="1"/>
      <c r="J1542" s="1"/>
      <c r="K1542" s="1"/>
      <c r="L1542" s="1"/>
      <c r="M1542" s="1"/>
      <c r="N1542" s="1"/>
      <c r="O1542" s="1"/>
      <c r="P1542" s="1"/>
      <c r="Q1542" s="1"/>
      <c r="R1542" s="1"/>
      <c r="S1542" s="1"/>
      <c r="T1542" s="1"/>
    </row>
    <row r="1543" spans="1:20">
      <c r="A1543" s="1"/>
      <c r="B1543" s="1"/>
      <c r="C1543" s="1"/>
      <c r="D1543" s="1"/>
      <c r="E1543" s="1"/>
      <c r="F1543" s="1"/>
      <c r="G1543" s="1"/>
      <c r="H1543" s="1"/>
      <c r="I1543" s="1"/>
      <c r="J1543" s="1"/>
      <c r="K1543" s="1"/>
      <c r="L1543" s="1"/>
      <c r="M1543" s="1"/>
      <c r="N1543" s="1"/>
      <c r="O1543" s="1"/>
      <c r="P1543" s="1"/>
      <c r="Q1543" s="1"/>
      <c r="R1543" s="1"/>
      <c r="S1543" s="1"/>
      <c r="T1543" s="1"/>
    </row>
    <row r="1544" spans="1:20">
      <c r="A1544" s="1"/>
      <c r="B1544" s="1"/>
      <c r="C1544" s="1"/>
      <c r="D1544" s="1"/>
      <c r="E1544" s="1"/>
      <c r="F1544" s="1"/>
      <c r="G1544" s="1"/>
      <c r="H1544" s="1"/>
      <c r="I1544" s="1"/>
      <c r="J1544" s="1"/>
      <c r="K1544" s="1"/>
      <c r="L1544" s="1"/>
      <c r="M1544" s="1"/>
      <c r="N1544" s="1"/>
      <c r="O1544" s="1"/>
      <c r="P1544" s="1"/>
      <c r="Q1544" s="1"/>
      <c r="R1544" s="1"/>
      <c r="S1544" s="1"/>
      <c r="T1544" s="1"/>
    </row>
    <row r="1545" spans="1:20">
      <c r="A1545" s="1"/>
      <c r="B1545" s="1"/>
      <c r="C1545" s="1"/>
      <c r="D1545" s="1"/>
      <c r="E1545" s="1"/>
      <c r="F1545" s="1"/>
      <c r="G1545" s="1"/>
      <c r="H1545" s="1"/>
      <c r="I1545" s="1"/>
      <c r="J1545" s="1"/>
      <c r="K1545" s="1"/>
      <c r="L1545" s="1"/>
      <c r="M1545" s="1"/>
      <c r="N1545" s="1"/>
      <c r="O1545" s="1"/>
      <c r="P1545" s="1"/>
      <c r="Q1545" s="1"/>
      <c r="R1545" s="1"/>
      <c r="S1545" s="1"/>
      <c r="T1545" s="1"/>
    </row>
    <row r="1546" spans="1:20">
      <c r="A1546" s="1"/>
      <c r="B1546" s="1"/>
      <c r="C1546" s="1"/>
      <c r="D1546" s="1"/>
      <c r="E1546" s="1"/>
      <c r="F1546" s="1"/>
      <c r="G1546" s="1"/>
      <c r="H1546" s="1"/>
      <c r="I1546" s="1"/>
      <c r="J1546" s="1"/>
      <c r="K1546" s="1"/>
      <c r="L1546" s="1"/>
      <c r="M1546" s="1"/>
      <c r="N1546" s="1"/>
      <c r="O1546" s="1"/>
      <c r="P1546" s="1"/>
      <c r="Q1546" s="1"/>
      <c r="R1546" s="1"/>
      <c r="S1546" s="1"/>
      <c r="T1546" s="1"/>
    </row>
    <row r="1547" spans="1:20">
      <c r="A1547" s="1"/>
      <c r="B1547" s="1"/>
      <c r="C1547" s="1"/>
      <c r="D1547" s="1"/>
      <c r="E1547" s="1"/>
      <c r="F1547" s="1"/>
      <c r="G1547" s="1"/>
      <c r="H1547" s="1"/>
      <c r="I1547" s="1"/>
      <c r="J1547" s="1"/>
      <c r="K1547" s="1"/>
      <c r="L1547" s="1"/>
      <c r="M1547" s="1"/>
      <c r="N1547" s="1"/>
      <c r="O1547" s="1"/>
      <c r="P1547" s="1"/>
      <c r="Q1547" s="1"/>
      <c r="R1547" s="1"/>
      <c r="S1547" s="1"/>
      <c r="T1547" s="1"/>
    </row>
    <row r="1548" spans="1:20">
      <c r="A1548" s="1"/>
      <c r="B1548" s="1"/>
      <c r="C1548" s="1"/>
      <c r="D1548" s="1"/>
      <c r="E1548" s="1"/>
      <c r="F1548" s="1"/>
      <c r="G1548" s="1"/>
      <c r="H1548" s="1"/>
      <c r="I1548" s="1"/>
      <c r="J1548" s="1"/>
      <c r="K1548" s="1"/>
      <c r="L1548" s="1"/>
      <c r="M1548" s="1"/>
      <c r="N1548" s="1"/>
      <c r="O1548" s="1"/>
      <c r="P1548" s="1"/>
      <c r="Q1548" s="1"/>
      <c r="R1548" s="1"/>
      <c r="S1548" s="1"/>
      <c r="T1548" s="1"/>
    </row>
    <row r="1549" spans="1:20">
      <c r="A1549" s="1"/>
      <c r="B1549" s="1"/>
      <c r="C1549" s="1"/>
      <c r="D1549" s="1"/>
      <c r="E1549" s="1"/>
      <c r="F1549" s="1"/>
      <c r="G1549" s="1"/>
      <c r="H1549" s="1"/>
      <c r="I1549" s="1"/>
      <c r="J1549" s="1"/>
      <c r="K1549" s="1"/>
      <c r="L1549" s="1"/>
      <c r="M1549" s="1"/>
      <c r="N1549" s="1"/>
      <c r="O1549" s="1"/>
      <c r="P1549" s="1"/>
      <c r="Q1549" s="1"/>
      <c r="R1549" s="1"/>
      <c r="S1549" s="1"/>
      <c r="T1549" s="1"/>
    </row>
    <row r="1550" spans="1:20">
      <c r="A1550" s="1"/>
      <c r="B1550" s="1"/>
      <c r="C1550" s="1"/>
      <c r="D1550" s="1"/>
      <c r="E1550" s="1"/>
      <c r="F1550" s="1"/>
      <c r="G1550" s="1"/>
      <c r="H1550" s="1"/>
      <c r="I1550" s="1"/>
      <c r="J1550" s="1"/>
      <c r="K1550" s="1"/>
      <c r="L1550" s="1"/>
      <c r="M1550" s="1"/>
      <c r="N1550" s="1"/>
      <c r="O1550" s="1"/>
      <c r="P1550" s="1"/>
      <c r="Q1550" s="1"/>
      <c r="R1550" s="1"/>
      <c r="S1550" s="1"/>
      <c r="T1550" s="1"/>
    </row>
    <row r="1551" spans="1:20">
      <c r="A1551" s="1"/>
      <c r="B1551" s="1"/>
      <c r="C1551" s="1"/>
      <c r="D1551" s="1"/>
      <c r="E1551" s="1"/>
      <c r="F1551" s="1"/>
      <c r="G1551" s="1"/>
      <c r="H1551" s="1"/>
      <c r="I1551" s="1"/>
      <c r="J1551" s="1"/>
      <c r="K1551" s="1"/>
      <c r="L1551" s="1"/>
      <c r="M1551" s="1"/>
      <c r="N1551" s="1"/>
      <c r="O1551" s="1"/>
      <c r="P1551" s="1"/>
      <c r="Q1551" s="1"/>
      <c r="R1551" s="1"/>
      <c r="S1551" s="1"/>
      <c r="T1551" s="1"/>
    </row>
    <row r="1552" spans="1:20">
      <c r="A1552" s="1"/>
      <c r="B1552" s="1"/>
      <c r="C1552" s="1"/>
      <c r="D1552" s="1"/>
      <c r="E1552" s="1"/>
      <c r="F1552" s="1"/>
      <c r="G1552" s="1"/>
      <c r="H1552" s="1"/>
      <c r="I1552" s="1"/>
      <c r="J1552" s="1"/>
      <c r="K1552" s="1"/>
      <c r="L1552" s="1"/>
      <c r="M1552" s="1"/>
      <c r="N1552" s="1"/>
      <c r="O1552" s="1"/>
      <c r="P1552" s="1"/>
      <c r="Q1552" s="1"/>
      <c r="R1552" s="1"/>
      <c r="S1552" s="1"/>
      <c r="T1552" s="1"/>
    </row>
    <row r="1553" spans="1:20">
      <c r="A1553" s="1"/>
      <c r="B1553" s="1"/>
      <c r="C1553" s="1"/>
      <c r="D1553" s="1"/>
      <c r="E1553" s="1"/>
      <c r="F1553" s="1"/>
      <c r="G1553" s="1"/>
      <c r="H1553" s="1"/>
      <c r="I1553" s="1"/>
      <c r="J1553" s="1"/>
      <c r="K1553" s="1"/>
      <c r="L1553" s="1"/>
      <c r="M1553" s="1"/>
      <c r="N1553" s="1"/>
      <c r="O1553" s="1"/>
      <c r="P1553" s="1"/>
      <c r="Q1553" s="1"/>
      <c r="R1553" s="1"/>
      <c r="S1553" s="1"/>
      <c r="T1553" s="1"/>
    </row>
    <row r="1554" spans="1:20">
      <c r="A1554" s="1"/>
      <c r="B1554" s="1"/>
      <c r="C1554" s="1"/>
      <c r="D1554" s="1"/>
      <c r="E1554" s="1"/>
      <c r="F1554" s="1"/>
      <c r="G1554" s="1"/>
      <c r="H1554" s="1"/>
      <c r="I1554" s="1"/>
      <c r="J1554" s="1"/>
      <c r="K1554" s="1"/>
      <c r="L1554" s="1"/>
      <c r="M1554" s="1"/>
      <c r="N1554" s="1"/>
      <c r="O1554" s="1"/>
      <c r="P1554" s="1"/>
      <c r="Q1554" s="1"/>
      <c r="R1554" s="1"/>
      <c r="S1554" s="1"/>
      <c r="T1554" s="1"/>
    </row>
    <row r="1555" spans="1:20">
      <c r="A1555" s="1"/>
      <c r="B1555" s="1"/>
      <c r="C1555" s="1"/>
      <c r="D1555" s="1"/>
      <c r="E1555" s="1"/>
      <c r="F1555" s="1"/>
      <c r="G1555" s="1"/>
      <c r="H1555" s="1"/>
      <c r="I1555" s="1"/>
      <c r="J1555" s="1"/>
      <c r="K1555" s="1"/>
      <c r="L1555" s="1"/>
      <c r="M1555" s="1"/>
      <c r="N1555" s="1"/>
      <c r="O1555" s="1"/>
      <c r="P1555" s="1"/>
      <c r="Q1555" s="1"/>
      <c r="R1555" s="1"/>
      <c r="S1555" s="1"/>
      <c r="T1555" s="1"/>
    </row>
    <row r="1556" spans="1:20">
      <c r="A1556" s="1"/>
      <c r="B1556" s="1"/>
      <c r="C1556" s="1"/>
      <c r="D1556" s="1"/>
      <c r="E1556" s="1"/>
      <c r="F1556" s="1"/>
      <c r="G1556" s="1"/>
      <c r="H1556" s="1"/>
      <c r="I1556" s="1"/>
      <c r="J1556" s="1"/>
      <c r="K1556" s="1"/>
      <c r="L1556" s="1"/>
      <c r="M1556" s="1"/>
      <c r="N1556" s="1"/>
      <c r="O1556" s="1"/>
      <c r="P1556" s="1"/>
      <c r="Q1556" s="1"/>
      <c r="R1556" s="1"/>
      <c r="S1556" s="1"/>
      <c r="T1556" s="1"/>
    </row>
    <row r="1557" spans="1:20">
      <c r="A1557" s="1"/>
      <c r="B1557" s="1"/>
      <c r="C1557" s="1"/>
      <c r="D1557" s="1"/>
      <c r="E1557" s="1"/>
      <c r="F1557" s="1"/>
      <c r="G1557" s="1"/>
      <c r="H1557" s="1"/>
      <c r="I1557" s="1"/>
      <c r="J1557" s="1"/>
      <c r="K1557" s="1"/>
      <c r="L1557" s="1"/>
      <c r="M1557" s="1"/>
      <c r="N1557" s="1"/>
      <c r="O1557" s="1"/>
      <c r="P1557" s="1"/>
      <c r="Q1557" s="1"/>
      <c r="R1557" s="1"/>
      <c r="S1557" s="1"/>
      <c r="T1557" s="1"/>
    </row>
    <row r="1558" spans="1:20">
      <c r="A1558" s="1"/>
      <c r="B1558" s="1"/>
      <c r="C1558" s="1"/>
      <c r="D1558" s="1"/>
      <c r="E1558" s="1"/>
      <c r="F1558" s="1"/>
      <c r="G1558" s="1"/>
      <c r="H1558" s="1"/>
      <c r="I1558" s="1"/>
      <c r="J1558" s="1"/>
      <c r="K1558" s="1"/>
      <c r="L1558" s="1"/>
      <c r="M1558" s="1"/>
      <c r="N1558" s="1"/>
      <c r="O1558" s="1"/>
      <c r="P1558" s="1"/>
      <c r="Q1558" s="1"/>
      <c r="R1558" s="1"/>
      <c r="S1558" s="1"/>
      <c r="T1558" s="1"/>
    </row>
    <row r="1559" spans="1:20">
      <c r="A1559" s="1"/>
      <c r="B1559" s="1"/>
      <c r="C1559" s="1"/>
      <c r="D1559" s="1"/>
      <c r="E1559" s="1"/>
      <c r="F1559" s="1"/>
      <c r="G1559" s="1"/>
      <c r="H1559" s="1"/>
      <c r="I1559" s="1"/>
      <c r="J1559" s="1"/>
      <c r="K1559" s="1"/>
      <c r="L1559" s="1"/>
      <c r="M1559" s="1"/>
      <c r="N1559" s="1"/>
      <c r="O1559" s="1"/>
      <c r="P1559" s="1"/>
      <c r="Q1559" s="1"/>
      <c r="R1559" s="1"/>
      <c r="S1559" s="1"/>
      <c r="T1559" s="1"/>
    </row>
    <row r="1560" spans="1:20">
      <c r="A1560" s="1"/>
      <c r="B1560" s="1"/>
      <c r="C1560" s="1"/>
      <c r="D1560" s="1"/>
      <c r="E1560" s="1"/>
      <c r="F1560" s="1"/>
      <c r="G1560" s="1"/>
      <c r="H1560" s="1"/>
      <c r="I1560" s="1"/>
      <c r="J1560" s="1"/>
      <c r="K1560" s="1"/>
      <c r="L1560" s="1"/>
      <c r="M1560" s="1"/>
      <c r="N1560" s="1"/>
      <c r="O1560" s="1"/>
      <c r="P1560" s="1"/>
      <c r="Q1560" s="1"/>
      <c r="R1560" s="1"/>
      <c r="S1560" s="1"/>
      <c r="T1560" s="1"/>
    </row>
    <row r="1561" spans="1:20">
      <c r="A1561" s="1"/>
      <c r="B1561" s="1"/>
      <c r="C1561" s="1"/>
      <c r="D1561" s="1"/>
      <c r="E1561" s="1"/>
      <c r="F1561" s="1"/>
      <c r="G1561" s="1"/>
      <c r="H1561" s="1"/>
      <c r="I1561" s="1"/>
      <c r="J1561" s="1"/>
      <c r="K1561" s="1"/>
      <c r="L1561" s="1"/>
      <c r="M1561" s="1"/>
      <c r="N1561" s="1"/>
      <c r="O1561" s="1"/>
      <c r="P1561" s="1"/>
      <c r="Q1561" s="1"/>
      <c r="R1561" s="1"/>
      <c r="S1561" s="1"/>
      <c r="T1561" s="1"/>
    </row>
    <row r="1562" spans="1:20">
      <c r="A1562" s="1"/>
      <c r="B1562" s="1"/>
      <c r="C1562" s="1"/>
      <c r="D1562" s="1"/>
      <c r="E1562" s="1"/>
      <c r="F1562" s="1"/>
      <c r="G1562" s="1"/>
      <c r="H1562" s="1"/>
      <c r="I1562" s="1"/>
      <c r="J1562" s="1"/>
      <c r="K1562" s="1"/>
      <c r="L1562" s="1"/>
      <c r="M1562" s="1"/>
      <c r="N1562" s="1"/>
      <c r="O1562" s="1"/>
      <c r="P1562" s="1"/>
      <c r="Q1562" s="1"/>
      <c r="R1562" s="1"/>
      <c r="S1562" s="1"/>
      <c r="T1562" s="1"/>
    </row>
    <row r="1563" spans="1:20">
      <c r="A1563" s="1"/>
      <c r="B1563" s="1"/>
      <c r="C1563" s="1"/>
      <c r="D1563" s="1"/>
      <c r="E1563" s="1"/>
      <c r="F1563" s="1"/>
      <c r="G1563" s="1"/>
      <c r="H1563" s="1"/>
      <c r="I1563" s="1"/>
      <c r="J1563" s="1"/>
      <c r="K1563" s="1"/>
      <c r="L1563" s="1"/>
      <c r="M1563" s="1"/>
      <c r="N1563" s="1"/>
      <c r="O1563" s="1"/>
      <c r="P1563" s="1"/>
      <c r="Q1563" s="1"/>
      <c r="R1563" s="1"/>
      <c r="S1563" s="1"/>
      <c r="T1563" s="1"/>
    </row>
    <row r="1564" spans="1:20">
      <c r="A1564" s="1"/>
      <c r="B1564" s="1"/>
      <c r="C1564" s="1"/>
      <c r="D1564" s="1"/>
      <c r="E1564" s="1"/>
      <c r="F1564" s="1"/>
      <c r="G1564" s="1"/>
      <c r="H1564" s="1"/>
      <c r="I1564" s="1"/>
      <c r="J1564" s="1"/>
      <c r="K1564" s="1"/>
      <c r="L1564" s="1"/>
      <c r="M1564" s="1"/>
      <c r="N1564" s="1"/>
      <c r="O1564" s="1"/>
      <c r="P1564" s="1"/>
      <c r="Q1564" s="1"/>
      <c r="R1564" s="1"/>
      <c r="S1564" s="1"/>
      <c r="T1564" s="1"/>
    </row>
    <row r="1565" spans="1:20">
      <c r="A1565" s="1"/>
      <c r="B1565" s="1"/>
      <c r="C1565" s="1"/>
      <c r="D1565" s="1"/>
      <c r="E1565" s="1"/>
      <c r="F1565" s="1"/>
      <c r="G1565" s="1"/>
      <c r="H1565" s="1"/>
      <c r="I1565" s="1"/>
      <c r="J1565" s="1"/>
      <c r="K1565" s="1"/>
      <c r="L1565" s="1"/>
      <c r="M1565" s="1"/>
      <c r="N1565" s="1"/>
      <c r="O1565" s="1"/>
      <c r="P1565" s="1"/>
      <c r="Q1565" s="1"/>
      <c r="R1565" s="1"/>
      <c r="S1565" s="1"/>
      <c r="T1565" s="1"/>
    </row>
    <row r="1566" spans="1:20">
      <c r="A1566" s="1"/>
      <c r="B1566" s="1"/>
      <c r="C1566" s="1"/>
      <c r="D1566" s="1"/>
      <c r="E1566" s="1"/>
      <c r="F1566" s="1"/>
      <c r="G1566" s="1"/>
      <c r="H1566" s="1"/>
      <c r="I1566" s="1"/>
      <c r="J1566" s="1"/>
      <c r="K1566" s="1"/>
      <c r="L1566" s="1"/>
      <c r="M1566" s="1"/>
      <c r="N1566" s="1"/>
      <c r="O1566" s="1"/>
      <c r="P1566" s="1"/>
      <c r="Q1566" s="1"/>
      <c r="R1566" s="1"/>
      <c r="S1566" s="1"/>
      <c r="T1566" s="1"/>
    </row>
    <row r="1567" spans="1:20">
      <c r="A1567" s="1"/>
      <c r="B1567" s="1"/>
      <c r="C1567" s="1"/>
      <c r="D1567" s="1"/>
      <c r="E1567" s="1"/>
      <c r="F1567" s="1"/>
      <c r="G1567" s="1"/>
      <c r="H1567" s="1"/>
      <c r="I1567" s="1"/>
      <c r="J1567" s="1"/>
      <c r="K1567" s="1"/>
      <c r="L1567" s="1"/>
      <c r="M1567" s="1"/>
      <c r="N1567" s="1"/>
      <c r="O1567" s="1"/>
      <c r="P1567" s="1"/>
      <c r="Q1567" s="1"/>
      <c r="R1567" s="1"/>
      <c r="S1567" s="1"/>
      <c r="T1567" s="1"/>
    </row>
    <row r="1568" spans="1:20">
      <c r="A1568" s="1"/>
      <c r="B1568" s="1"/>
      <c r="C1568" s="1"/>
      <c r="D1568" s="1"/>
      <c r="E1568" s="1"/>
      <c r="F1568" s="1"/>
      <c r="G1568" s="1"/>
      <c r="H1568" s="1"/>
      <c r="I1568" s="1"/>
      <c r="J1568" s="1"/>
      <c r="K1568" s="1"/>
      <c r="L1568" s="1"/>
      <c r="M1568" s="1"/>
      <c r="N1568" s="1"/>
      <c r="O1568" s="1"/>
      <c r="P1568" s="1"/>
      <c r="Q1568" s="1"/>
      <c r="R1568" s="1"/>
      <c r="S1568" s="1"/>
      <c r="T1568" s="1"/>
    </row>
    <row r="1569" spans="1:20">
      <c r="A1569" s="1"/>
      <c r="B1569" s="1"/>
      <c r="C1569" s="1"/>
      <c r="D1569" s="1"/>
      <c r="E1569" s="1"/>
      <c r="F1569" s="1"/>
      <c r="G1569" s="1"/>
      <c r="H1569" s="1"/>
      <c r="I1569" s="1"/>
      <c r="J1569" s="1"/>
      <c r="K1569" s="1"/>
      <c r="L1569" s="1"/>
      <c r="M1569" s="1"/>
      <c r="N1569" s="1"/>
      <c r="O1569" s="1"/>
      <c r="P1569" s="1"/>
      <c r="Q1569" s="1"/>
      <c r="R1569" s="1"/>
      <c r="S1569" s="1"/>
      <c r="T1569" s="1"/>
    </row>
    <row r="1570" spans="1:20">
      <c r="A1570" s="1"/>
      <c r="B1570" s="1"/>
      <c r="C1570" s="1"/>
      <c r="D1570" s="1"/>
      <c r="E1570" s="1"/>
      <c r="F1570" s="1"/>
      <c r="G1570" s="1"/>
      <c r="H1570" s="1"/>
      <c r="I1570" s="1"/>
      <c r="J1570" s="1"/>
      <c r="K1570" s="1"/>
      <c r="L1570" s="1"/>
      <c r="M1570" s="1"/>
      <c r="N1570" s="1"/>
      <c r="O1570" s="1"/>
      <c r="P1570" s="1"/>
      <c r="Q1570" s="1"/>
      <c r="R1570" s="1"/>
      <c r="S1570" s="1"/>
      <c r="T1570" s="1"/>
    </row>
    <row r="1571" spans="1:20">
      <c r="A1571" s="1"/>
      <c r="B1571" s="1"/>
      <c r="C1571" s="1"/>
      <c r="D1571" s="1"/>
      <c r="E1571" s="1"/>
      <c r="F1571" s="1"/>
      <c r="G1571" s="1"/>
      <c r="H1571" s="1"/>
      <c r="I1571" s="1"/>
      <c r="J1571" s="1"/>
      <c r="K1571" s="1"/>
      <c r="L1571" s="1"/>
      <c r="M1571" s="1"/>
      <c r="N1571" s="1"/>
      <c r="O1571" s="1"/>
      <c r="P1571" s="1"/>
      <c r="Q1571" s="1"/>
      <c r="R1571" s="1"/>
      <c r="S1571" s="1"/>
      <c r="T1571" s="1"/>
    </row>
    <row r="1572" spans="1:20">
      <c r="A1572" s="1"/>
      <c r="B1572" s="1"/>
      <c r="C1572" s="1"/>
      <c r="D1572" s="1"/>
      <c r="E1572" s="1"/>
      <c r="F1572" s="1"/>
      <c r="G1572" s="1"/>
      <c r="H1572" s="1"/>
      <c r="I1572" s="1"/>
      <c r="J1572" s="1"/>
      <c r="K1572" s="1"/>
      <c r="L1572" s="1"/>
      <c r="M1572" s="1"/>
      <c r="N1572" s="1"/>
      <c r="O1572" s="1"/>
      <c r="P1572" s="1"/>
      <c r="Q1572" s="1"/>
      <c r="R1572" s="1"/>
      <c r="S1572" s="1"/>
      <c r="T1572" s="1"/>
    </row>
    <row r="1573" spans="1:20">
      <c r="A1573" s="1"/>
      <c r="B1573" s="1"/>
      <c r="C1573" s="1"/>
      <c r="D1573" s="1"/>
      <c r="E1573" s="1"/>
      <c r="F1573" s="1"/>
      <c r="G1573" s="1"/>
      <c r="H1573" s="1"/>
      <c r="I1573" s="1"/>
      <c r="J1573" s="1"/>
      <c r="K1573" s="1"/>
      <c r="L1573" s="1"/>
      <c r="M1573" s="1"/>
      <c r="N1573" s="1"/>
      <c r="O1573" s="1"/>
      <c r="P1573" s="1"/>
      <c r="Q1573" s="1"/>
      <c r="R1573" s="1"/>
      <c r="S1573" s="1"/>
      <c r="T1573" s="1"/>
    </row>
    <row r="1574" spans="1:20">
      <c r="A1574" s="1"/>
      <c r="B1574" s="1"/>
      <c r="C1574" s="1"/>
      <c r="D1574" s="1"/>
      <c r="E1574" s="1"/>
      <c r="F1574" s="1"/>
      <c r="G1574" s="1"/>
      <c r="H1574" s="1"/>
      <c r="I1574" s="1"/>
      <c r="J1574" s="1"/>
      <c r="K1574" s="1"/>
      <c r="L1574" s="1"/>
      <c r="M1574" s="1"/>
      <c r="N1574" s="1"/>
      <c r="O1574" s="1"/>
      <c r="P1574" s="1"/>
      <c r="Q1574" s="1"/>
      <c r="R1574" s="1"/>
      <c r="S1574" s="1"/>
      <c r="T1574" s="1"/>
    </row>
    <row r="1575" spans="1:20">
      <c r="A1575" s="1"/>
      <c r="B1575" s="1"/>
      <c r="C1575" s="1"/>
      <c r="D1575" s="1"/>
      <c r="E1575" s="1"/>
      <c r="F1575" s="1"/>
      <c r="G1575" s="1"/>
      <c r="H1575" s="1"/>
      <c r="I1575" s="1"/>
      <c r="J1575" s="1"/>
      <c r="K1575" s="1"/>
      <c r="L1575" s="1"/>
      <c r="M1575" s="1"/>
      <c r="N1575" s="1"/>
      <c r="O1575" s="1"/>
      <c r="P1575" s="1"/>
      <c r="Q1575" s="1"/>
      <c r="R1575" s="1"/>
      <c r="S1575" s="1"/>
      <c r="T1575" s="1"/>
    </row>
    <row r="1576" spans="1:20">
      <c r="A1576" s="1"/>
      <c r="B1576" s="1"/>
      <c r="C1576" s="1"/>
      <c r="D1576" s="1"/>
      <c r="E1576" s="1"/>
      <c r="F1576" s="1"/>
      <c r="G1576" s="1"/>
      <c r="H1576" s="1"/>
      <c r="I1576" s="1"/>
      <c r="J1576" s="1"/>
      <c r="K1576" s="1"/>
      <c r="L1576" s="1"/>
      <c r="M1576" s="1"/>
      <c r="N1576" s="1"/>
      <c r="O1576" s="1"/>
      <c r="P1576" s="1"/>
      <c r="Q1576" s="1"/>
      <c r="R1576" s="1"/>
      <c r="S1576" s="1"/>
      <c r="T1576" s="1"/>
    </row>
    <row r="1577" spans="1:20">
      <c r="A1577" s="1"/>
      <c r="B1577" s="1"/>
      <c r="C1577" s="1"/>
      <c r="D1577" s="1"/>
      <c r="E1577" s="1"/>
      <c r="F1577" s="1"/>
      <c r="G1577" s="1"/>
      <c r="H1577" s="1"/>
      <c r="I1577" s="1"/>
      <c r="J1577" s="1"/>
      <c r="K1577" s="1"/>
      <c r="L1577" s="1"/>
      <c r="M1577" s="1"/>
      <c r="N1577" s="1"/>
      <c r="O1577" s="1"/>
      <c r="P1577" s="1"/>
      <c r="Q1577" s="1"/>
      <c r="R1577" s="1"/>
      <c r="S1577" s="1"/>
      <c r="T1577" s="1"/>
    </row>
    <row r="1578" spans="1:20">
      <c r="A1578" s="1"/>
      <c r="B1578" s="1"/>
      <c r="C1578" s="1"/>
      <c r="D1578" s="1"/>
      <c r="E1578" s="1"/>
      <c r="F1578" s="1"/>
      <c r="G1578" s="1"/>
      <c r="H1578" s="1"/>
      <c r="I1578" s="1"/>
      <c r="J1578" s="1"/>
      <c r="K1578" s="1"/>
      <c r="L1578" s="1"/>
      <c r="M1578" s="1"/>
      <c r="N1578" s="1"/>
      <c r="O1578" s="1"/>
      <c r="P1578" s="1"/>
      <c r="Q1578" s="1"/>
      <c r="R1578" s="1"/>
      <c r="S1578" s="1"/>
      <c r="T1578" s="1"/>
    </row>
    <row r="1579" spans="1:20">
      <c r="A1579" s="1"/>
      <c r="B1579" s="1"/>
      <c r="C1579" s="1"/>
      <c r="D1579" s="1"/>
      <c r="E1579" s="1"/>
      <c r="F1579" s="1"/>
      <c r="G1579" s="1"/>
      <c r="H1579" s="1"/>
      <c r="I1579" s="1"/>
      <c r="J1579" s="1"/>
      <c r="K1579" s="1"/>
      <c r="L1579" s="1"/>
      <c r="M1579" s="1"/>
      <c r="N1579" s="1"/>
      <c r="O1579" s="1"/>
      <c r="P1579" s="1"/>
      <c r="Q1579" s="1"/>
      <c r="R1579" s="1"/>
      <c r="S1579" s="1"/>
      <c r="T1579" s="1"/>
    </row>
    <row r="1580" spans="1:20">
      <c r="A1580" s="1"/>
      <c r="B1580" s="1"/>
      <c r="C1580" s="1"/>
      <c r="D1580" s="1"/>
      <c r="E1580" s="1"/>
      <c r="F1580" s="1"/>
      <c r="G1580" s="1"/>
      <c r="H1580" s="1"/>
      <c r="I1580" s="1"/>
      <c r="J1580" s="1"/>
      <c r="K1580" s="1"/>
      <c r="L1580" s="1"/>
      <c r="M1580" s="1"/>
      <c r="N1580" s="1"/>
      <c r="O1580" s="1"/>
      <c r="P1580" s="1"/>
      <c r="Q1580" s="1"/>
      <c r="R1580" s="1"/>
      <c r="S1580" s="1"/>
      <c r="T1580" s="1"/>
    </row>
    <row r="1581" spans="1:20">
      <c r="A1581" s="1"/>
      <c r="B1581" s="1"/>
      <c r="C1581" s="1"/>
      <c r="D1581" s="1"/>
      <c r="E1581" s="1"/>
      <c r="F1581" s="1"/>
      <c r="G1581" s="1"/>
      <c r="H1581" s="1"/>
      <c r="I1581" s="1"/>
      <c r="J1581" s="1"/>
      <c r="K1581" s="1"/>
      <c r="L1581" s="1"/>
      <c r="M1581" s="1"/>
      <c r="N1581" s="1"/>
      <c r="O1581" s="1"/>
      <c r="P1581" s="1"/>
      <c r="Q1581" s="1"/>
      <c r="R1581" s="1"/>
      <c r="S1581" s="1"/>
      <c r="T1581" s="1"/>
    </row>
    <row r="1582" spans="1:20">
      <c r="A1582" s="1"/>
      <c r="B1582" s="1"/>
      <c r="C1582" s="1"/>
      <c r="D1582" s="1"/>
      <c r="E1582" s="1"/>
      <c r="F1582" s="1"/>
      <c r="G1582" s="1"/>
      <c r="H1582" s="1"/>
      <c r="I1582" s="1"/>
      <c r="J1582" s="1"/>
      <c r="K1582" s="1"/>
      <c r="L1582" s="1"/>
      <c r="M1582" s="1"/>
      <c r="N1582" s="1"/>
      <c r="O1582" s="1"/>
      <c r="P1582" s="1"/>
      <c r="Q1582" s="1"/>
      <c r="R1582" s="1"/>
      <c r="S1582" s="1"/>
      <c r="T1582" s="1"/>
    </row>
    <row r="1583" spans="1:20">
      <c r="A1583" s="1"/>
      <c r="B1583" s="1"/>
      <c r="C1583" s="1"/>
      <c r="D1583" s="1"/>
      <c r="E1583" s="1"/>
      <c r="F1583" s="1"/>
      <c r="G1583" s="1"/>
      <c r="H1583" s="1"/>
      <c r="I1583" s="1"/>
      <c r="J1583" s="1"/>
      <c r="K1583" s="1"/>
      <c r="L1583" s="1"/>
      <c r="M1583" s="1"/>
      <c r="N1583" s="1"/>
      <c r="O1583" s="1"/>
      <c r="P1583" s="1"/>
      <c r="Q1583" s="1"/>
      <c r="R1583" s="1"/>
      <c r="S1583" s="1"/>
      <c r="T1583" s="1"/>
    </row>
    <row r="1584" spans="1:20">
      <c r="A1584" s="1"/>
      <c r="B1584" s="1"/>
      <c r="C1584" s="1"/>
      <c r="D1584" s="1"/>
      <c r="E1584" s="1"/>
      <c r="F1584" s="1"/>
      <c r="G1584" s="1"/>
      <c r="H1584" s="1"/>
      <c r="I1584" s="1"/>
      <c r="J1584" s="1"/>
      <c r="K1584" s="1"/>
      <c r="L1584" s="1"/>
      <c r="M1584" s="1"/>
      <c r="N1584" s="1"/>
      <c r="O1584" s="1"/>
      <c r="P1584" s="1"/>
      <c r="Q1584" s="1"/>
      <c r="R1584" s="1"/>
      <c r="S1584" s="1"/>
      <c r="T1584" s="1"/>
    </row>
    <row r="1585" spans="1:20">
      <c r="A1585" s="1"/>
      <c r="B1585" s="1"/>
      <c r="C1585" s="1"/>
      <c r="D1585" s="1"/>
      <c r="E1585" s="1"/>
      <c r="F1585" s="1"/>
      <c r="G1585" s="1"/>
      <c r="H1585" s="1"/>
      <c r="I1585" s="1"/>
      <c r="J1585" s="1"/>
      <c r="K1585" s="1"/>
      <c r="L1585" s="1"/>
      <c r="M1585" s="1"/>
      <c r="N1585" s="1"/>
      <c r="O1585" s="1"/>
      <c r="P1585" s="1"/>
      <c r="Q1585" s="1"/>
      <c r="R1585" s="1"/>
      <c r="S1585" s="1"/>
      <c r="T1585" s="1"/>
    </row>
    <row r="1586" spans="1:20">
      <c r="A1586" s="1"/>
      <c r="B1586" s="1"/>
      <c r="C1586" s="1"/>
      <c r="D1586" s="1"/>
      <c r="E1586" s="1"/>
      <c r="F1586" s="1"/>
      <c r="G1586" s="1"/>
      <c r="H1586" s="1"/>
      <c r="I1586" s="1"/>
      <c r="J1586" s="1"/>
      <c r="K1586" s="1"/>
      <c r="L1586" s="1"/>
      <c r="M1586" s="1"/>
      <c r="N1586" s="1"/>
      <c r="O1586" s="1"/>
      <c r="P1586" s="1"/>
      <c r="Q1586" s="1"/>
      <c r="R1586" s="1"/>
      <c r="S1586" s="1"/>
      <c r="T1586" s="1"/>
    </row>
    <row r="1587" spans="1:20">
      <c r="A1587" s="1"/>
      <c r="B1587" s="1"/>
      <c r="C1587" s="1"/>
      <c r="D1587" s="1"/>
      <c r="E1587" s="1"/>
      <c r="F1587" s="1"/>
      <c r="G1587" s="1"/>
      <c r="H1587" s="1"/>
      <c r="I1587" s="1"/>
      <c r="J1587" s="1"/>
      <c r="K1587" s="1"/>
      <c r="L1587" s="1"/>
      <c r="M1587" s="1"/>
      <c r="N1587" s="1"/>
      <c r="O1587" s="1"/>
      <c r="P1587" s="1"/>
      <c r="Q1587" s="1"/>
      <c r="R1587" s="1"/>
      <c r="S1587" s="1"/>
      <c r="T1587" s="1"/>
    </row>
    <row r="1588" spans="1:20">
      <c r="A1588" s="1"/>
      <c r="B1588" s="1"/>
      <c r="C1588" s="1"/>
      <c r="D1588" s="1"/>
      <c r="E1588" s="1"/>
      <c r="F1588" s="1"/>
      <c r="G1588" s="1"/>
      <c r="H1588" s="1"/>
      <c r="I1588" s="1"/>
      <c r="J1588" s="1"/>
      <c r="K1588" s="1"/>
      <c r="L1588" s="1"/>
      <c r="M1588" s="1"/>
      <c r="N1588" s="1"/>
      <c r="O1588" s="1"/>
      <c r="P1588" s="1"/>
      <c r="Q1588" s="1"/>
      <c r="R1588" s="1"/>
      <c r="S1588" s="1"/>
      <c r="T1588" s="1"/>
    </row>
    <row r="1589" spans="1:20">
      <c r="A1589" s="1"/>
      <c r="B1589" s="1"/>
      <c r="C1589" s="1"/>
      <c r="D1589" s="1"/>
      <c r="E1589" s="1"/>
      <c r="F1589" s="1"/>
      <c r="G1589" s="1"/>
      <c r="H1589" s="1"/>
      <c r="I1589" s="1"/>
      <c r="J1589" s="1"/>
      <c r="K1589" s="1"/>
      <c r="L1589" s="1"/>
      <c r="M1589" s="1"/>
      <c r="N1589" s="1"/>
      <c r="O1589" s="1"/>
      <c r="P1589" s="1"/>
      <c r="Q1589" s="1"/>
      <c r="R1589" s="1"/>
      <c r="S1589" s="1"/>
      <c r="T1589" s="1"/>
    </row>
    <row r="1590" spans="1:20">
      <c r="A1590" s="1"/>
      <c r="B1590" s="1"/>
      <c r="C1590" s="1"/>
      <c r="D1590" s="1"/>
      <c r="E1590" s="1"/>
      <c r="F1590" s="1"/>
      <c r="G1590" s="1"/>
      <c r="H1590" s="1"/>
      <c r="I1590" s="1"/>
      <c r="J1590" s="1"/>
      <c r="K1590" s="1"/>
      <c r="L1590" s="1"/>
      <c r="M1590" s="1"/>
      <c r="N1590" s="1"/>
      <c r="O1590" s="1"/>
      <c r="P1590" s="1"/>
      <c r="Q1590" s="1"/>
      <c r="R1590" s="1"/>
      <c r="S1590" s="1"/>
      <c r="T1590" s="1"/>
    </row>
    <row r="1591" spans="1:20">
      <c r="A1591" s="1"/>
      <c r="B1591" s="1"/>
      <c r="C1591" s="1"/>
      <c r="D1591" s="1"/>
      <c r="E1591" s="1"/>
      <c r="F1591" s="1"/>
      <c r="G1591" s="1"/>
      <c r="H1591" s="1"/>
      <c r="I1591" s="1"/>
      <c r="J1591" s="1"/>
      <c r="K1591" s="1"/>
      <c r="L1591" s="1"/>
      <c r="M1591" s="1"/>
      <c r="N1591" s="1"/>
      <c r="O1591" s="1"/>
      <c r="P1591" s="1"/>
      <c r="Q1591" s="1"/>
      <c r="R1591" s="1"/>
      <c r="S1591" s="1"/>
      <c r="T1591" s="1"/>
    </row>
    <row r="1592" spans="1:20">
      <c r="A1592" s="1"/>
      <c r="B1592" s="1"/>
      <c r="C1592" s="1"/>
      <c r="D1592" s="1"/>
      <c r="E1592" s="1"/>
      <c r="F1592" s="1"/>
      <c r="G1592" s="1"/>
      <c r="H1592" s="1"/>
      <c r="I1592" s="1"/>
      <c r="J1592" s="1"/>
      <c r="K1592" s="1"/>
      <c r="L1592" s="1"/>
      <c r="M1592" s="1"/>
      <c r="N1592" s="1"/>
      <c r="O1592" s="1"/>
      <c r="P1592" s="1"/>
      <c r="Q1592" s="1"/>
      <c r="R1592" s="1"/>
      <c r="S1592" s="1"/>
      <c r="T1592" s="1"/>
    </row>
    <row r="1593" spans="1:20">
      <c r="A1593" s="1"/>
      <c r="B1593" s="1"/>
      <c r="C1593" s="1"/>
      <c r="D1593" s="1"/>
      <c r="E1593" s="1"/>
      <c r="F1593" s="1"/>
      <c r="G1593" s="1"/>
      <c r="H1593" s="1"/>
      <c r="I1593" s="1"/>
      <c r="J1593" s="1"/>
      <c r="K1593" s="1"/>
      <c r="L1593" s="1"/>
      <c r="M1593" s="1"/>
      <c r="N1593" s="1"/>
      <c r="O1593" s="1"/>
      <c r="P1593" s="1"/>
      <c r="Q1593" s="1"/>
      <c r="R1593" s="1"/>
      <c r="S1593" s="1"/>
      <c r="T1593" s="1"/>
    </row>
    <row r="1594" spans="1:20">
      <c r="A1594" s="1"/>
      <c r="B1594" s="1"/>
      <c r="C1594" s="1"/>
      <c r="D1594" s="1"/>
      <c r="E1594" s="1"/>
      <c r="F1594" s="1"/>
      <c r="G1594" s="1"/>
      <c r="H1594" s="1"/>
      <c r="I1594" s="1"/>
      <c r="J1594" s="1"/>
      <c r="K1594" s="1"/>
      <c r="L1594" s="1"/>
      <c r="M1594" s="1"/>
      <c r="N1594" s="1"/>
      <c r="O1594" s="1"/>
      <c r="P1594" s="1"/>
      <c r="Q1594" s="1"/>
      <c r="R1594" s="1"/>
      <c r="S1594" s="1"/>
      <c r="T1594" s="1"/>
    </row>
    <row r="1595" spans="1:20">
      <c r="A1595" s="1"/>
      <c r="B1595" s="1"/>
      <c r="C1595" s="1"/>
      <c r="D1595" s="1"/>
      <c r="E1595" s="1"/>
      <c r="F1595" s="1"/>
      <c r="G1595" s="1"/>
      <c r="H1595" s="1"/>
      <c r="I1595" s="1"/>
      <c r="J1595" s="1"/>
      <c r="K1595" s="1"/>
      <c r="L1595" s="1"/>
      <c r="M1595" s="1"/>
      <c r="N1595" s="1"/>
      <c r="O1595" s="1"/>
      <c r="P1595" s="1"/>
      <c r="Q1595" s="1"/>
      <c r="R1595" s="1"/>
      <c r="S1595" s="1"/>
      <c r="T1595" s="1"/>
    </row>
    <row r="1596" spans="1:20">
      <c r="A1596" s="1"/>
      <c r="B1596" s="1"/>
      <c r="C1596" s="1"/>
      <c r="D1596" s="1"/>
      <c r="E1596" s="1"/>
      <c r="F1596" s="1"/>
      <c r="G1596" s="1"/>
      <c r="H1596" s="1"/>
      <c r="I1596" s="1"/>
      <c r="J1596" s="1"/>
      <c r="K1596" s="1"/>
      <c r="L1596" s="1"/>
      <c r="M1596" s="1"/>
      <c r="N1596" s="1"/>
      <c r="O1596" s="1"/>
      <c r="P1596" s="1"/>
      <c r="Q1596" s="1"/>
      <c r="R1596" s="1"/>
      <c r="S1596" s="1"/>
      <c r="T1596" s="1"/>
    </row>
    <row r="1597" spans="1:20">
      <c r="A1597" s="1"/>
      <c r="B1597" s="1"/>
      <c r="C1597" s="1"/>
      <c r="D1597" s="1"/>
      <c r="E1597" s="1"/>
      <c r="F1597" s="1"/>
      <c r="G1597" s="1"/>
      <c r="H1597" s="1"/>
      <c r="I1597" s="1"/>
      <c r="J1597" s="1"/>
      <c r="K1597" s="1"/>
      <c r="L1597" s="1"/>
      <c r="M1597" s="1"/>
      <c r="N1597" s="1"/>
      <c r="O1597" s="1"/>
      <c r="P1597" s="1"/>
      <c r="Q1597" s="1"/>
      <c r="R1597" s="1"/>
      <c r="S1597" s="1"/>
      <c r="T1597" s="1"/>
    </row>
    <row r="1598" spans="1:20">
      <c r="A1598" s="1"/>
      <c r="B1598" s="1"/>
      <c r="C1598" s="1"/>
      <c r="D1598" s="1"/>
      <c r="E1598" s="1"/>
      <c r="F1598" s="1"/>
      <c r="G1598" s="1"/>
      <c r="H1598" s="1"/>
      <c r="I1598" s="1"/>
      <c r="J1598" s="1"/>
      <c r="K1598" s="1"/>
      <c r="L1598" s="1"/>
      <c r="M1598" s="1"/>
      <c r="N1598" s="1"/>
      <c r="O1598" s="1"/>
      <c r="P1598" s="1"/>
      <c r="Q1598" s="1"/>
      <c r="R1598" s="1"/>
      <c r="S1598" s="1"/>
      <c r="T1598" s="1"/>
    </row>
    <row r="1599" spans="1:20">
      <c r="A1599" s="1"/>
      <c r="B1599" s="1"/>
      <c r="C1599" s="1"/>
      <c r="D1599" s="1"/>
      <c r="E1599" s="1"/>
      <c r="F1599" s="1"/>
      <c r="G1599" s="1"/>
      <c r="H1599" s="1"/>
      <c r="I1599" s="1"/>
      <c r="J1599" s="1"/>
      <c r="K1599" s="1"/>
      <c r="L1599" s="1"/>
      <c r="M1599" s="1"/>
      <c r="N1599" s="1"/>
      <c r="O1599" s="1"/>
      <c r="P1599" s="1"/>
      <c r="Q1599" s="1"/>
      <c r="R1599" s="1"/>
      <c r="S1599" s="1"/>
      <c r="T1599" s="1"/>
    </row>
    <row r="1600" spans="1:20">
      <c r="A1600" s="1"/>
      <c r="B1600" s="1"/>
      <c r="C1600" s="1"/>
      <c r="D1600" s="1"/>
      <c r="E1600" s="1"/>
      <c r="F1600" s="1"/>
      <c r="G1600" s="1"/>
      <c r="H1600" s="1"/>
      <c r="I1600" s="1"/>
      <c r="J1600" s="1"/>
      <c r="K1600" s="1"/>
      <c r="L1600" s="1"/>
      <c r="M1600" s="1"/>
      <c r="N1600" s="1"/>
      <c r="O1600" s="1"/>
      <c r="P1600" s="1"/>
      <c r="Q1600" s="1"/>
      <c r="R1600" s="1"/>
      <c r="S1600" s="1"/>
      <c r="T1600" s="1"/>
    </row>
    <row r="1601" spans="1:20">
      <c r="A1601" s="1"/>
      <c r="B1601" s="1"/>
      <c r="C1601" s="1"/>
      <c r="D1601" s="1"/>
      <c r="E1601" s="1"/>
      <c r="F1601" s="1"/>
      <c r="G1601" s="1"/>
      <c r="H1601" s="1"/>
      <c r="I1601" s="1"/>
      <c r="J1601" s="1"/>
      <c r="K1601" s="1"/>
      <c r="L1601" s="1"/>
      <c r="M1601" s="1"/>
      <c r="N1601" s="1"/>
      <c r="O1601" s="1"/>
      <c r="P1601" s="1"/>
      <c r="Q1601" s="1"/>
      <c r="R1601" s="1"/>
      <c r="S1601" s="1"/>
      <c r="T1601" s="1"/>
    </row>
    <row r="1602" spans="1:20">
      <c r="A1602" s="1"/>
      <c r="B1602" s="1"/>
      <c r="C1602" s="1"/>
      <c r="D1602" s="1"/>
      <c r="E1602" s="1"/>
      <c r="F1602" s="1"/>
      <c r="G1602" s="1"/>
      <c r="H1602" s="1"/>
      <c r="I1602" s="1"/>
      <c r="J1602" s="1"/>
      <c r="K1602" s="1"/>
      <c r="L1602" s="1"/>
      <c r="M1602" s="1"/>
      <c r="N1602" s="1"/>
      <c r="O1602" s="1"/>
      <c r="P1602" s="1"/>
      <c r="Q1602" s="1"/>
      <c r="R1602" s="1"/>
      <c r="S1602" s="1"/>
      <c r="T1602" s="1"/>
    </row>
    <row r="1603" spans="1:20">
      <c r="A1603" s="1"/>
      <c r="B1603" s="1"/>
      <c r="C1603" s="1"/>
      <c r="D1603" s="1"/>
      <c r="E1603" s="1"/>
      <c r="F1603" s="1"/>
      <c r="G1603" s="1"/>
      <c r="H1603" s="1"/>
      <c r="I1603" s="1"/>
      <c r="J1603" s="1"/>
      <c r="K1603" s="1"/>
      <c r="L1603" s="1"/>
      <c r="M1603" s="1"/>
      <c r="N1603" s="1"/>
      <c r="O1603" s="1"/>
      <c r="P1603" s="1"/>
      <c r="Q1603" s="1"/>
      <c r="R1603" s="1"/>
      <c r="S1603" s="1"/>
      <c r="T1603" s="1"/>
    </row>
    <row r="1604" spans="1:20">
      <c r="A1604" s="1"/>
      <c r="B1604" s="1"/>
      <c r="C1604" s="1"/>
      <c r="D1604" s="1"/>
      <c r="E1604" s="1"/>
      <c r="F1604" s="1"/>
      <c r="G1604" s="1"/>
      <c r="H1604" s="1"/>
      <c r="I1604" s="1"/>
      <c r="J1604" s="1"/>
      <c r="K1604" s="1"/>
      <c r="L1604" s="1"/>
      <c r="M1604" s="1"/>
      <c r="N1604" s="1"/>
      <c r="O1604" s="1"/>
      <c r="P1604" s="1"/>
      <c r="Q1604" s="1"/>
      <c r="R1604" s="1"/>
      <c r="S1604" s="1"/>
      <c r="T1604" s="1"/>
    </row>
    <row r="1605" spans="1:20">
      <c r="A1605" s="1"/>
      <c r="B1605" s="1"/>
      <c r="C1605" s="1"/>
      <c r="D1605" s="1"/>
      <c r="E1605" s="1"/>
      <c r="F1605" s="1"/>
      <c r="G1605" s="1"/>
      <c r="H1605" s="1"/>
      <c r="I1605" s="1"/>
      <c r="J1605" s="1"/>
      <c r="K1605" s="1"/>
      <c r="L1605" s="1"/>
      <c r="M1605" s="1"/>
      <c r="N1605" s="1"/>
      <c r="O1605" s="1"/>
      <c r="P1605" s="1"/>
      <c r="Q1605" s="1"/>
      <c r="R1605" s="1"/>
      <c r="S1605" s="1"/>
      <c r="T1605" s="1"/>
    </row>
    <row r="1606" spans="1:20">
      <c r="A1606" s="1"/>
      <c r="B1606" s="1"/>
      <c r="C1606" s="1"/>
      <c r="D1606" s="1"/>
      <c r="E1606" s="1"/>
      <c r="F1606" s="1"/>
      <c r="G1606" s="1"/>
      <c r="H1606" s="1"/>
      <c r="I1606" s="1"/>
      <c r="J1606" s="1"/>
      <c r="K1606" s="1"/>
      <c r="L1606" s="1"/>
      <c r="M1606" s="1"/>
      <c r="N1606" s="1"/>
      <c r="O1606" s="1"/>
      <c r="P1606" s="1"/>
      <c r="Q1606" s="1"/>
      <c r="R1606" s="1"/>
      <c r="S1606" s="1"/>
      <c r="T1606" s="1"/>
    </row>
    <row r="1607" spans="1:20">
      <c r="A1607" s="1"/>
      <c r="B1607" s="1"/>
      <c r="C1607" s="1"/>
      <c r="D1607" s="1"/>
      <c r="E1607" s="1"/>
      <c r="F1607" s="1"/>
      <c r="G1607" s="1"/>
      <c r="H1607" s="1"/>
      <c r="I1607" s="1"/>
      <c r="J1607" s="1"/>
      <c r="K1607" s="1"/>
      <c r="L1607" s="1"/>
      <c r="M1607" s="1"/>
      <c r="N1607" s="1"/>
      <c r="O1607" s="1"/>
      <c r="P1607" s="1"/>
      <c r="Q1607" s="1"/>
      <c r="R1607" s="1"/>
      <c r="S1607" s="1"/>
      <c r="T1607" s="1"/>
    </row>
    <row r="1608" spans="1:20">
      <c r="A1608" s="1"/>
      <c r="B1608" s="1"/>
      <c r="C1608" s="1"/>
      <c r="D1608" s="1"/>
      <c r="E1608" s="1"/>
      <c r="F1608" s="1"/>
      <c r="G1608" s="1"/>
      <c r="H1608" s="1"/>
      <c r="I1608" s="1"/>
      <c r="J1608" s="1"/>
      <c r="K1608" s="1"/>
      <c r="L1608" s="1"/>
      <c r="M1608" s="1"/>
      <c r="N1608" s="1"/>
      <c r="O1608" s="1"/>
      <c r="P1608" s="1"/>
      <c r="Q1608" s="1"/>
      <c r="R1608" s="1"/>
      <c r="S1608" s="1"/>
      <c r="T1608" s="1"/>
    </row>
    <row r="1609" spans="1:20">
      <c r="A1609" s="1"/>
      <c r="B1609" s="1"/>
      <c r="C1609" s="1"/>
      <c r="D1609" s="1"/>
      <c r="E1609" s="1"/>
      <c r="F1609" s="1"/>
      <c r="G1609" s="1"/>
      <c r="H1609" s="1"/>
      <c r="I1609" s="1"/>
      <c r="J1609" s="1"/>
      <c r="K1609" s="1"/>
      <c r="L1609" s="1"/>
      <c r="M1609" s="1"/>
      <c r="N1609" s="1"/>
      <c r="O1609" s="1"/>
      <c r="P1609" s="1"/>
      <c r="Q1609" s="1"/>
      <c r="R1609" s="1"/>
      <c r="S1609" s="1"/>
      <c r="T1609" s="1"/>
    </row>
    <row r="1610" spans="1:20">
      <c r="A1610" s="1"/>
      <c r="B1610" s="1"/>
      <c r="C1610" s="1"/>
      <c r="D1610" s="1"/>
      <c r="E1610" s="1"/>
      <c r="F1610" s="1"/>
      <c r="G1610" s="1"/>
      <c r="H1610" s="1"/>
      <c r="I1610" s="1"/>
      <c r="J1610" s="1"/>
      <c r="K1610" s="1"/>
      <c r="L1610" s="1"/>
      <c r="M1610" s="1"/>
      <c r="N1610" s="1"/>
      <c r="O1610" s="1"/>
      <c r="P1610" s="1"/>
      <c r="Q1610" s="1"/>
      <c r="R1610" s="1"/>
      <c r="S1610" s="1"/>
      <c r="T1610" s="1"/>
    </row>
    <row r="1611" spans="1:20">
      <c r="A1611" s="1"/>
      <c r="B1611" s="1"/>
      <c r="C1611" s="1"/>
      <c r="D1611" s="1"/>
      <c r="E1611" s="1"/>
      <c r="F1611" s="1"/>
      <c r="G1611" s="1"/>
      <c r="H1611" s="1"/>
      <c r="I1611" s="1"/>
      <c r="J1611" s="1"/>
      <c r="K1611" s="1"/>
      <c r="L1611" s="1"/>
      <c r="M1611" s="1"/>
      <c r="N1611" s="1"/>
      <c r="O1611" s="1"/>
      <c r="P1611" s="1"/>
      <c r="Q1611" s="1"/>
      <c r="R1611" s="1"/>
      <c r="S1611" s="1"/>
      <c r="T1611" s="1"/>
    </row>
    <row r="1612" spans="1:20">
      <c r="A1612" s="1"/>
      <c r="B1612" s="1"/>
      <c r="C1612" s="1"/>
      <c r="D1612" s="1"/>
      <c r="E1612" s="1"/>
      <c r="F1612" s="1"/>
      <c r="G1612" s="1"/>
      <c r="H1612" s="1"/>
      <c r="I1612" s="1"/>
      <c r="J1612" s="1"/>
      <c r="K1612" s="1"/>
      <c r="L1612" s="1"/>
      <c r="M1612" s="1"/>
      <c r="N1612" s="1"/>
      <c r="O1612" s="1"/>
      <c r="P1612" s="1"/>
      <c r="Q1612" s="1"/>
      <c r="R1612" s="1"/>
      <c r="S1612" s="1"/>
      <c r="T1612" s="1"/>
    </row>
    <row r="1613" spans="1:20">
      <c r="A1613" s="1"/>
      <c r="B1613" s="1"/>
      <c r="C1613" s="1"/>
      <c r="D1613" s="1"/>
      <c r="E1613" s="1"/>
      <c r="F1613" s="1"/>
      <c r="G1613" s="1"/>
      <c r="H1613" s="1"/>
      <c r="I1613" s="1"/>
      <c r="J1613" s="1"/>
      <c r="K1613" s="1"/>
      <c r="L1613" s="1"/>
      <c r="M1613" s="1"/>
      <c r="N1613" s="1"/>
      <c r="O1613" s="1"/>
      <c r="P1613" s="1"/>
      <c r="Q1613" s="1"/>
      <c r="R1613" s="1"/>
      <c r="S1613" s="1"/>
      <c r="T1613" s="1"/>
    </row>
    <row r="1614" spans="1:20">
      <c r="A1614" s="1"/>
      <c r="B1614" s="1"/>
      <c r="C1614" s="1"/>
      <c r="D1614" s="1"/>
      <c r="E1614" s="1"/>
      <c r="F1614" s="1"/>
      <c r="G1614" s="1"/>
      <c r="H1614" s="1"/>
      <c r="I1614" s="1"/>
      <c r="J1614" s="1"/>
      <c r="K1614" s="1"/>
      <c r="L1614" s="1"/>
      <c r="M1614" s="1"/>
      <c r="N1614" s="1"/>
      <c r="O1614" s="1"/>
      <c r="P1614" s="1"/>
      <c r="Q1614" s="1"/>
      <c r="R1614" s="1"/>
      <c r="S1614" s="1"/>
      <c r="T1614" s="1"/>
    </row>
    <row r="1615" spans="1:20">
      <c r="A1615" s="1"/>
      <c r="B1615" s="1"/>
      <c r="C1615" s="1"/>
      <c r="D1615" s="1"/>
      <c r="E1615" s="1"/>
      <c r="F1615" s="1"/>
      <c r="G1615" s="1"/>
      <c r="H1615" s="1"/>
      <c r="I1615" s="1"/>
      <c r="J1615" s="1"/>
      <c r="K1615" s="1"/>
      <c r="L1615" s="1"/>
      <c r="M1615" s="1"/>
      <c r="N1615" s="1"/>
      <c r="O1615" s="1"/>
      <c r="P1615" s="1"/>
      <c r="Q1615" s="1"/>
      <c r="R1615" s="1"/>
      <c r="S1615" s="1"/>
      <c r="T1615" s="1"/>
    </row>
    <row r="1616" spans="1:20">
      <c r="A1616" s="1"/>
      <c r="B1616" s="1"/>
      <c r="C1616" s="1"/>
      <c r="D1616" s="1"/>
      <c r="E1616" s="1"/>
      <c r="F1616" s="1"/>
      <c r="G1616" s="1"/>
      <c r="H1616" s="1"/>
      <c r="I1616" s="1"/>
      <c r="J1616" s="1"/>
      <c r="K1616" s="1"/>
      <c r="L1616" s="1"/>
      <c r="M1616" s="1"/>
      <c r="N1616" s="1"/>
      <c r="O1616" s="1"/>
      <c r="P1616" s="1"/>
      <c r="Q1616" s="1"/>
      <c r="R1616" s="1"/>
      <c r="S1616" s="1"/>
      <c r="T1616" s="1"/>
    </row>
    <row r="1617" spans="1:20">
      <c r="A1617" s="1"/>
      <c r="B1617" s="1"/>
      <c r="C1617" s="1"/>
      <c r="D1617" s="1"/>
      <c r="E1617" s="1"/>
      <c r="F1617" s="1"/>
      <c r="G1617" s="1"/>
      <c r="H1617" s="1"/>
      <c r="I1617" s="1"/>
      <c r="J1617" s="1"/>
      <c r="K1617" s="1"/>
      <c r="L1617" s="1"/>
      <c r="M1617" s="1"/>
      <c r="N1617" s="1"/>
      <c r="O1617" s="1"/>
      <c r="P1617" s="1"/>
      <c r="Q1617" s="1"/>
      <c r="R1617" s="1"/>
      <c r="S1617" s="1"/>
      <c r="T1617" s="1"/>
    </row>
    <row r="1618" spans="1:20">
      <c r="A1618" s="1"/>
      <c r="B1618" s="1"/>
      <c r="C1618" s="1"/>
      <c r="D1618" s="1"/>
      <c r="E1618" s="1"/>
      <c r="F1618" s="1"/>
      <c r="G1618" s="1"/>
      <c r="H1618" s="1"/>
      <c r="I1618" s="1"/>
      <c r="J1618" s="1"/>
      <c r="K1618" s="1"/>
      <c r="L1618" s="1"/>
      <c r="M1618" s="1"/>
      <c r="N1618" s="1"/>
      <c r="O1618" s="1"/>
      <c r="P1618" s="1"/>
      <c r="Q1618" s="1"/>
      <c r="R1618" s="1"/>
      <c r="S1618" s="1"/>
      <c r="T1618" s="1"/>
    </row>
    <row r="1619" spans="1:20">
      <c r="A1619" s="1"/>
      <c r="B1619" s="1"/>
      <c r="C1619" s="1"/>
      <c r="D1619" s="1"/>
      <c r="E1619" s="1"/>
      <c r="F1619" s="1"/>
      <c r="G1619" s="1"/>
      <c r="H1619" s="1"/>
      <c r="I1619" s="1"/>
      <c r="J1619" s="1"/>
      <c r="K1619" s="1"/>
      <c r="L1619" s="1"/>
      <c r="M1619" s="1"/>
      <c r="N1619" s="1"/>
      <c r="O1619" s="1"/>
      <c r="P1619" s="1"/>
      <c r="Q1619" s="1"/>
      <c r="R1619" s="1"/>
      <c r="S1619" s="1"/>
      <c r="T1619" s="1"/>
    </row>
    <row r="1620" spans="1:20">
      <c r="A1620" s="1"/>
      <c r="B1620" s="1"/>
      <c r="C1620" s="1"/>
      <c r="D1620" s="1"/>
      <c r="E1620" s="1"/>
      <c r="F1620" s="1"/>
      <c r="G1620" s="1"/>
      <c r="H1620" s="1"/>
      <c r="I1620" s="1"/>
      <c r="J1620" s="1"/>
      <c r="K1620" s="1"/>
      <c r="L1620" s="1"/>
      <c r="M1620" s="1"/>
      <c r="N1620" s="1"/>
      <c r="O1620" s="1"/>
      <c r="P1620" s="1"/>
      <c r="Q1620" s="1"/>
      <c r="R1620" s="1"/>
      <c r="S1620" s="1"/>
      <c r="T1620" s="1"/>
    </row>
    <row r="1621" spans="1:20">
      <c r="A1621" s="1"/>
      <c r="B1621" s="1"/>
      <c r="C1621" s="1"/>
      <c r="D1621" s="1"/>
      <c r="E1621" s="1"/>
      <c r="F1621" s="1"/>
      <c r="G1621" s="1"/>
      <c r="H1621" s="1"/>
      <c r="I1621" s="1"/>
      <c r="J1621" s="1"/>
      <c r="K1621" s="1"/>
      <c r="L1621" s="1"/>
      <c r="M1621" s="1"/>
      <c r="N1621" s="1"/>
      <c r="O1621" s="1"/>
      <c r="P1621" s="1"/>
      <c r="Q1621" s="1"/>
      <c r="R1621" s="1"/>
      <c r="S1621" s="1"/>
      <c r="T1621" s="1"/>
    </row>
    <row r="1622" spans="1:20">
      <c r="A1622" s="1"/>
      <c r="B1622" s="1"/>
      <c r="C1622" s="1"/>
      <c r="D1622" s="1"/>
      <c r="E1622" s="1"/>
      <c r="F1622" s="1"/>
      <c r="G1622" s="1"/>
      <c r="H1622" s="1"/>
      <c r="I1622" s="1"/>
      <c r="J1622" s="1"/>
      <c r="K1622" s="1"/>
      <c r="L1622" s="1"/>
      <c r="M1622" s="1"/>
      <c r="N1622" s="1"/>
      <c r="O1622" s="1"/>
      <c r="P1622" s="1"/>
      <c r="Q1622" s="1"/>
      <c r="R1622" s="1"/>
      <c r="S1622" s="1"/>
      <c r="T1622" s="1"/>
    </row>
    <row r="1623" spans="1:20">
      <c r="A1623" s="1"/>
      <c r="B1623" s="1"/>
      <c r="C1623" s="1"/>
      <c r="D1623" s="1"/>
      <c r="E1623" s="1"/>
      <c r="F1623" s="1"/>
      <c r="G1623" s="1"/>
      <c r="H1623" s="1"/>
      <c r="I1623" s="1"/>
      <c r="J1623" s="1"/>
      <c r="K1623" s="1"/>
      <c r="L1623" s="1"/>
      <c r="M1623" s="1"/>
      <c r="N1623" s="1"/>
      <c r="O1623" s="1"/>
      <c r="P1623" s="1"/>
      <c r="Q1623" s="1"/>
      <c r="R1623" s="1"/>
      <c r="S1623" s="1"/>
      <c r="T1623" s="1"/>
    </row>
    <row r="1624" spans="1:20">
      <c r="A1624" s="1"/>
      <c r="B1624" s="1"/>
      <c r="C1624" s="1"/>
      <c r="D1624" s="1"/>
      <c r="E1624" s="1"/>
      <c r="F1624" s="1"/>
      <c r="G1624" s="1"/>
      <c r="H1624" s="1"/>
      <c r="I1624" s="1"/>
      <c r="J1624" s="1"/>
      <c r="K1624" s="1"/>
      <c r="L1624" s="1"/>
      <c r="M1624" s="1"/>
      <c r="N1624" s="1"/>
      <c r="O1624" s="1"/>
      <c r="P1624" s="1"/>
      <c r="Q1624" s="1"/>
      <c r="R1624" s="1"/>
      <c r="S1624" s="1"/>
      <c r="T1624" s="1"/>
    </row>
    <row r="1625" spans="1:20">
      <c r="A1625" s="1"/>
      <c r="B1625" s="1"/>
      <c r="C1625" s="1"/>
      <c r="D1625" s="1"/>
      <c r="E1625" s="1"/>
      <c r="F1625" s="1"/>
      <c r="G1625" s="1"/>
      <c r="H1625" s="1"/>
      <c r="I1625" s="1"/>
      <c r="J1625" s="1"/>
      <c r="K1625" s="1"/>
      <c r="L1625" s="1"/>
      <c r="M1625" s="1"/>
      <c r="N1625" s="1"/>
      <c r="O1625" s="1"/>
      <c r="P1625" s="1"/>
      <c r="Q1625" s="1"/>
      <c r="R1625" s="1"/>
      <c r="S1625" s="1"/>
      <c r="T1625" s="1"/>
    </row>
    <row r="1626" spans="1:20">
      <c r="A1626" s="1"/>
      <c r="B1626" s="1"/>
      <c r="C1626" s="1"/>
      <c r="D1626" s="1"/>
      <c r="E1626" s="1"/>
      <c r="F1626" s="1"/>
      <c r="G1626" s="1"/>
      <c r="H1626" s="1"/>
      <c r="I1626" s="1"/>
      <c r="J1626" s="1"/>
      <c r="K1626" s="1"/>
      <c r="L1626" s="1"/>
      <c r="M1626" s="1"/>
      <c r="N1626" s="1"/>
      <c r="O1626" s="1"/>
      <c r="P1626" s="1"/>
      <c r="Q1626" s="1"/>
      <c r="R1626" s="1"/>
      <c r="S1626" s="1"/>
      <c r="T1626" s="1"/>
    </row>
    <row r="1627" spans="1:20">
      <c r="A1627" s="1"/>
      <c r="B1627" s="1"/>
      <c r="C1627" s="1"/>
      <c r="D1627" s="1"/>
      <c r="E1627" s="1"/>
      <c r="F1627" s="1"/>
      <c r="G1627" s="1"/>
      <c r="H1627" s="1"/>
      <c r="I1627" s="1"/>
      <c r="J1627" s="1"/>
      <c r="K1627" s="1"/>
      <c r="L1627" s="1"/>
      <c r="M1627" s="1"/>
      <c r="N1627" s="1"/>
      <c r="O1627" s="1"/>
      <c r="P1627" s="1"/>
      <c r="Q1627" s="1"/>
      <c r="R1627" s="1"/>
      <c r="S1627" s="1"/>
      <c r="T1627" s="1"/>
    </row>
    <row r="1628" spans="1:20">
      <c r="A1628" s="1"/>
      <c r="B1628" s="1"/>
      <c r="C1628" s="1"/>
      <c r="D1628" s="1"/>
      <c r="E1628" s="1"/>
      <c r="F1628" s="1"/>
      <c r="G1628" s="1"/>
      <c r="H1628" s="1"/>
      <c r="I1628" s="1"/>
      <c r="J1628" s="1"/>
      <c r="K1628" s="1"/>
      <c r="L1628" s="1"/>
      <c r="M1628" s="1"/>
      <c r="N1628" s="1"/>
      <c r="O1628" s="1"/>
      <c r="P1628" s="1"/>
      <c r="Q1628" s="1"/>
      <c r="R1628" s="1"/>
      <c r="S1628" s="1"/>
      <c r="T1628" s="1"/>
    </row>
    <row r="1629" spans="1:20">
      <c r="A1629" s="1"/>
      <c r="B1629" s="1"/>
      <c r="C1629" s="1"/>
      <c r="D1629" s="1"/>
      <c r="E1629" s="1"/>
      <c r="F1629" s="1"/>
      <c r="G1629" s="1"/>
      <c r="H1629" s="1"/>
      <c r="I1629" s="1"/>
      <c r="J1629" s="1"/>
      <c r="K1629" s="1"/>
      <c r="L1629" s="1"/>
      <c r="M1629" s="1"/>
      <c r="N1629" s="1"/>
      <c r="O1629" s="1"/>
      <c r="P1629" s="1"/>
      <c r="Q1629" s="1"/>
      <c r="R1629" s="1"/>
      <c r="S1629" s="1"/>
      <c r="T1629" s="1"/>
    </row>
    <row r="1630" spans="1:20">
      <c r="A1630" s="1"/>
      <c r="B1630" s="1"/>
      <c r="C1630" s="1"/>
      <c r="D1630" s="1"/>
      <c r="E1630" s="1"/>
      <c r="F1630" s="1"/>
      <c r="G1630" s="1"/>
      <c r="H1630" s="1"/>
      <c r="I1630" s="1"/>
      <c r="J1630" s="1"/>
      <c r="K1630" s="1"/>
      <c r="L1630" s="1"/>
      <c r="M1630" s="1"/>
      <c r="N1630" s="1"/>
      <c r="O1630" s="1"/>
      <c r="P1630" s="1"/>
      <c r="Q1630" s="1"/>
      <c r="R1630" s="1"/>
      <c r="S1630" s="1"/>
      <c r="T1630" s="1"/>
    </row>
    <row r="1631" spans="1:20">
      <c r="A1631" s="1"/>
      <c r="B1631" s="1"/>
      <c r="C1631" s="1"/>
      <c r="D1631" s="1"/>
      <c r="E1631" s="1"/>
      <c r="F1631" s="1"/>
      <c r="G1631" s="1"/>
      <c r="H1631" s="1"/>
      <c r="I1631" s="1"/>
      <c r="J1631" s="1"/>
      <c r="K1631" s="1"/>
      <c r="L1631" s="1"/>
      <c r="M1631" s="1"/>
      <c r="N1631" s="1"/>
      <c r="O1631" s="1"/>
      <c r="P1631" s="1"/>
      <c r="Q1631" s="1"/>
      <c r="R1631" s="1"/>
      <c r="S1631" s="1"/>
      <c r="T1631" s="1"/>
    </row>
    <row r="1632" spans="1:20">
      <c r="A1632" s="1"/>
      <c r="B1632" s="1"/>
      <c r="C1632" s="1"/>
      <c r="D1632" s="1"/>
      <c r="E1632" s="1"/>
      <c r="F1632" s="1"/>
      <c r="G1632" s="1"/>
      <c r="H1632" s="1"/>
      <c r="I1632" s="1"/>
      <c r="J1632" s="1"/>
      <c r="K1632" s="1"/>
      <c r="L1632" s="1"/>
      <c r="M1632" s="1"/>
      <c r="N1632" s="1"/>
      <c r="O1632" s="1"/>
      <c r="P1632" s="1"/>
      <c r="Q1632" s="1"/>
      <c r="R1632" s="1"/>
      <c r="S1632" s="1"/>
      <c r="T1632" s="1"/>
    </row>
    <row r="1633" spans="1:20">
      <c r="A1633" s="1"/>
      <c r="B1633" s="1"/>
      <c r="C1633" s="1"/>
      <c r="D1633" s="1"/>
      <c r="E1633" s="1"/>
      <c r="F1633" s="1"/>
      <c r="G1633" s="1"/>
      <c r="H1633" s="1"/>
      <c r="I1633" s="1"/>
      <c r="J1633" s="1"/>
      <c r="K1633" s="1"/>
      <c r="L1633" s="1"/>
      <c r="M1633" s="1"/>
      <c r="N1633" s="1"/>
      <c r="O1633" s="1"/>
      <c r="P1633" s="1"/>
      <c r="Q1633" s="1"/>
      <c r="R1633" s="1"/>
      <c r="S1633" s="1"/>
      <c r="T1633" s="1"/>
    </row>
    <row r="1634" spans="1:20">
      <c r="A1634" s="1"/>
      <c r="B1634" s="1"/>
      <c r="C1634" s="1"/>
      <c r="D1634" s="1"/>
      <c r="E1634" s="1"/>
      <c r="F1634" s="1"/>
      <c r="G1634" s="1"/>
      <c r="H1634" s="1"/>
      <c r="I1634" s="1"/>
      <c r="J1634" s="1"/>
      <c r="K1634" s="1"/>
      <c r="L1634" s="1"/>
      <c r="M1634" s="1"/>
      <c r="N1634" s="1"/>
      <c r="O1634" s="1"/>
      <c r="P1634" s="1"/>
      <c r="Q1634" s="1"/>
      <c r="R1634" s="1"/>
      <c r="S1634" s="1"/>
      <c r="T1634" s="1"/>
    </row>
    <row r="1635" spans="1:20">
      <c r="A1635" s="1"/>
      <c r="B1635" s="1"/>
      <c r="C1635" s="1"/>
      <c r="D1635" s="1"/>
      <c r="E1635" s="1"/>
      <c r="F1635" s="1"/>
      <c r="G1635" s="1"/>
      <c r="H1635" s="1"/>
      <c r="I1635" s="1"/>
      <c r="J1635" s="1"/>
      <c r="K1635" s="1"/>
      <c r="L1635" s="1"/>
      <c r="M1635" s="1"/>
      <c r="N1635" s="1"/>
      <c r="O1635" s="1"/>
      <c r="P1635" s="1"/>
      <c r="Q1635" s="1"/>
      <c r="R1635" s="1"/>
      <c r="S1635" s="1"/>
      <c r="T1635" s="1"/>
    </row>
    <row r="1636" spans="1:20">
      <c r="A1636" s="1"/>
      <c r="B1636" s="1"/>
      <c r="C1636" s="1"/>
      <c r="D1636" s="1"/>
      <c r="E1636" s="1"/>
      <c r="F1636" s="1"/>
      <c r="G1636" s="1"/>
      <c r="H1636" s="1"/>
      <c r="I1636" s="1"/>
      <c r="J1636" s="1"/>
      <c r="K1636" s="1"/>
      <c r="L1636" s="1"/>
      <c r="M1636" s="1"/>
      <c r="N1636" s="1"/>
      <c r="O1636" s="1"/>
      <c r="P1636" s="1"/>
      <c r="Q1636" s="1"/>
      <c r="R1636" s="1"/>
      <c r="S1636" s="1"/>
      <c r="T1636" s="1"/>
    </row>
    <row r="1637" spans="1:20">
      <c r="A1637" s="1"/>
      <c r="B1637" s="1"/>
      <c r="C1637" s="1"/>
      <c r="D1637" s="1"/>
      <c r="E1637" s="1"/>
      <c r="F1637" s="1"/>
      <c r="G1637" s="1"/>
      <c r="H1637" s="1"/>
      <c r="I1637" s="1"/>
      <c r="J1637" s="1"/>
      <c r="K1637" s="1"/>
      <c r="L1637" s="1"/>
      <c r="M1637" s="1"/>
      <c r="N1637" s="1"/>
      <c r="O1637" s="1"/>
      <c r="P1637" s="1"/>
      <c r="Q1637" s="1"/>
      <c r="R1637" s="1"/>
      <c r="S1637" s="1"/>
      <c r="T1637" s="1"/>
    </row>
    <row r="1638" spans="1:20">
      <c r="A1638" s="1"/>
      <c r="B1638" s="1"/>
      <c r="C1638" s="1"/>
      <c r="D1638" s="1"/>
      <c r="E1638" s="1"/>
      <c r="F1638" s="1"/>
      <c r="G1638" s="1"/>
      <c r="H1638" s="1"/>
      <c r="I1638" s="1"/>
      <c r="J1638" s="1"/>
      <c r="K1638" s="1"/>
      <c r="L1638" s="1"/>
      <c r="M1638" s="1"/>
      <c r="N1638" s="1"/>
      <c r="O1638" s="1"/>
      <c r="P1638" s="1"/>
      <c r="Q1638" s="1"/>
      <c r="R1638" s="1"/>
      <c r="S1638" s="1"/>
      <c r="T1638" s="1"/>
    </row>
    <row r="1639" spans="1:20">
      <c r="A1639" s="1"/>
      <c r="B1639" s="1"/>
      <c r="C1639" s="1"/>
      <c r="D1639" s="1"/>
      <c r="E1639" s="1"/>
      <c r="F1639" s="1"/>
      <c r="G1639" s="1"/>
      <c r="H1639" s="1"/>
      <c r="I1639" s="1"/>
      <c r="J1639" s="1"/>
      <c r="K1639" s="1"/>
      <c r="L1639" s="1"/>
      <c r="M1639" s="1"/>
      <c r="N1639" s="1"/>
      <c r="O1639" s="1"/>
      <c r="P1639" s="1"/>
      <c r="Q1639" s="1"/>
      <c r="R1639" s="1"/>
      <c r="S1639" s="1"/>
      <c r="T1639" s="1"/>
    </row>
    <row r="1640" spans="1:20">
      <c r="A1640" s="1"/>
      <c r="B1640" s="1"/>
      <c r="C1640" s="1"/>
      <c r="D1640" s="1"/>
      <c r="E1640" s="1"/>
      <c r="F1640" s="1"/>
      <c r="G1640" s="1"/>
      <c r="H1640" s="1"/>
      <c r="I1640" s="1"/>
      <c r="J1640" s="1"/>
      <c r="K1640" s="1"/>
      <c r="L1640" s="1"/>
      <c r="M1640" s="1"/>
      <c r="N1640" s="1"/>
      <c r="O1640" s="1"/>
      <c r="P1640" s="1"/>
      <c r="Q1640" s="1"/>
      <c r="R1640" s="1"/>
      <c r="S1640" s="1"/>
      <c r="T1640" s="1"/>
    </row>
    <row r="1641" spans="1:20">
      <c r="A1641" s="1"/>
      <c r="B1641" s="1"/>
      <c r="C1641" s="1"/>
      <c r="D1641" s="1"/>
      <c r="E1641" s="1"/>
      <c r="F1641" s="1"/>
      <c r="G1641" s="1"/>
      <c r="H1641" s="1"/>
      <c r="I1641" s="1"/>
      <c r="J1641" s="1"/>
      <c r="K1641" s="1"/>
      <c r="L1641" s="1"/>
      <c r="M1641" s="1"/>
      <c r="N1641" s="1"/>
      <c r="O1641" s="1"/>
      <c r="P1641" s="1"/>
      <c r="Q1641" s="1"/>
      <c r="R1641" s="1"/>
      <c r="S1641" s="1"/>
      <c r="T1641" s="1"/>
    </row>
    <row r="1642" spans="1:20">
      <c r="A1642" s="1"/>
      <c r="B1642" s="1"/>
      <c r="C1642" s="1"/>
      <c r="D1642" s="1"/>
      <c r="E1642" s="1"/>
      <c r="F1642" s="1"/>
      <c r="G1642" s="1"/>
      <c r="H1642" s="1"/>
      <c r="I1642" s="1"/>
      <c r="J1642" s="1"/>
      <c r="K1642" s="1"/>
      <c r="L1642" s="1"/>
      <c r="M1642" s="1"/>
      <c r="N1642" s="1"/>
      <c r="O1642" s="1"/>
      <c r="P1642" s="1"/>
      <c r="Q1642" s="1"/>
      <c r="R1642" s="1"/>
      <c r="S1642" s="1"/>
      <c r="T1642" s="1"/>
    </row>
    <row r="1643" spans="1:20">
      <c r="A1643" s="1"/>
      <c r="B1643" s="1"/>
      <c r="C1643" s="1"/>
      <c r="D1643" s="1"/>
      <c r="E1643" s="1"/>
      <c r="F1643" s="1"/>
      <c r="G1643" s="1"/>
      <c r="H1643" s="1"/>
      <c r="I1643" s="1"/>
      <c r="J1643" s="1"/>
      <c r="K1643" s="1"/>
      <c r="L1643" s="1"/>
      <c r="M1643" s="1"/>
      <c r="N1643" s="1"/>
      <c r="O1643" s="1"/>
      <c r="P1643" s="1"/>
      <c r="Q1643" s="1"/>
      <c r="R1643" s="1"/>
      <c r="S1643" s="1"/>
      <c r="T1643" s="1"/>
    </row>
    <row r="1644" spans="1:20">
      <c r="A1644" s="1"/>
      <c r="B1644" s="1"/>
      <c r="C1644" s="1"/>
      <c r="D1644" s="1"/>
      <c r="E1644" s="1"/>
      <c r="F1644" s="1"/>
      <c r="G1644" s="1"/>
      <c r="H1644" s="1"/>
      <c r="I1644" s="1"/>
      <c r="J1644" s="1"/>
      <c r="K1644" s="1"/>
      <c r="L1644" s="1"/>
      <c r="M1644" s="1"/>
      <c r="N1644" s="1"/>
      <c r="O1644" s="1"/>
      <c r="P1644" s="1"/>
      <c r="Q1644" s="1"/>
      <c r="R1644" s="1"/>
      <c r="S1644" s="1"/>
      <c r="T1644" s="1"/>
    </row>
    <row r="1645" spans="1:20">
      <c r="A1645" s="1"/>
      <c r="B1645" s="1"/>
      <c r="C1645" s="1"/>
      <c r="D1645" s="1"/>
      <c r="E1645" s="1"/>
      <c r="F1645" s="1"/>
      <c r="G1645" s="1"/>
      <c r="H1645" s="1"/>
      <c r="I1645" s="1"/>
      <c r="J1645" s="1"/>
      <c r="K1645" s="1"/>
      <c r="L1645" s="1"/>
      <c r="M1645" s="1"/>
      <c r="N1645" s="1"/>
      <c r="O1645" s="1"/>
      <c r="P1645" s="1"/>
      <c r="Q1645" s="1"/>
      <c r="R1645" s="1"/>
      <c r="S1645" s="1"/>
      <c r="T1645" s="1"/>
    </row>
    <row r="1646" spans="1:20">
      <c r="A1646" s="1"/>
      <c r="B1646" s="1"/>
      <c r="C1646" s="1"/>
      <c r="D1646" s="1"/>
      <c r="E1646" s="1"/>
      <c r="F1646" s="1"/>
      <c r="G1646" s="1"/>
      <c r="H1646" s="1"/>
      <c r="I1646" s="1"/>
      <c r="J1646" s="1"/>
      <c r="K1646" s="1"/>
      <c r="L1646" s="1"/>
      <c r="M1646" s="1"/>
      <c r="N1646" s="1"/>
      <c r="O1646" s="1"/>
      <c r="P1646" s="1"/>
      <c r="Q1646" s="1"/>
      <c r="R1646" s="1"/>
      <c r="S1646" s="1"/>
      <c r="T1646" s="1"/>
    </row>
    <row r="1647" spans="1:20">
      <c r="A1647" s="1"/>
      <c r="B1647" s="1"/>
      <c r="C1647" s="1"/>
      <c r="D1647" s="1"/>
      <c r="E1647" s="1"/>
      <c r="F1647" s="1"/>
      <c r="G1647" s="1"/>
      <c r="H1647" s="1"/>
      <c r="I1647" s="1"/>
      <c r="J1647" s="1"/>
      <c r="K1647" s="1"/>
      <c r="L1647" s="1"/>
      <c r="M1647" s="1"/>
      <c r="N1647" s="1"/>
      <c r="O1647" s="1"/>
      <c r="P1647" s="1"/>
      <c r="Q1647" s="1"/>
      <c r="R1647" s="1"/>
      <c r="S1647" s="1"/>
      <c r="T1647" s="1"/>
    </row>
    <row r="1648" spans="1:20">
      <c r="A1648" s="1"/>
      <c r="B1648" s="1"/>
      <c r="C1648" s="1"/>
      <c r="D1648" s="1"/>
      <c r="E1648" s="1"/>
      <c r="F1648" s="1"/>
      <c r="G1648" s="1"/>
      <c r="H1648" s="1"/>
      <c r="I1648" s="1"/>
      <c r="J1648" s="1"/>
      <c r="K1648" s="1"/>
      <c r="L1648" s="1"/>
      <c r="M1648" s="1"/>
      <c r="N1648" s="1"/>
      <c r="O1648" s="1"/>
      <c r="P1648" s="1"/>
      <c r="Q1648" s="1"/>
      <c r="R1648" s="1"/>
      <c r="S1648" s="1"/>
      <c r="T1648" s="1"/>
    </row>
    <row r="1649" spans="1:20">
      <c r="A1649" s="1"/>
      <c r="B1649" s="1"/>
      <c r="C1649" s="1"/>
      <c r="D1649" s="1"/>
      <c r="E1649" s="1"/>
      <c r="F1649" s="1"/>
      <c r="G1649" s="1"/>
      <c r="H1649" s="1"/>
      <c r="I1649" s="1"/>
      <c r="J1649" s="1"/>
      <c r="K1649" s="1"/>
      <c r="L1649" s="1"/>
      <c r="M1649" s="1"/>
      <c r="N1649" s="1"/>
      <c r="O1649" s="1"/>
      <c r="P1649" s="1"/>
      <c r="Q1649" s="1"/>
      <c r="R1649" s="1"/>
      <c r="S1649" s="1"/>
      <c r="T1649" s="1"/>
    </row>
    <row r="1650" spans="1:20">
      <c r="A1650" s="1"/>
      <c r="B1650" s="1"/>
      <c r="C1650" s="1"/>
      <c r="D1650" s="1"/>
      <c r="E1650" s="1"/>
      <c r="F1650" s="1"/>
      <c r="G1650" s="1"/>
      <c r="H1650" s="1"/>
      <c r="I1650" s="1"/>
      <c r="J1650" s="1"/>
      <c r="K1650" s="1"/>
      <c r="L1650" s="1"/>
      <c r="M1650" s="1"/>
      <c r="N1650" s="1"/>
      <c r="O1650" s="1"/>
      <c r="P1650" s="1"/>
      <c r="Q1650" s="1"/>
      <c r="R1650" s="1"/>
      <c r="S1650" s="1"/>
      <c r="T1650" s="1"/>
    </row>
    <row r="1651" spans="1:20">
      <c r="A1651" s="1"/>
      <c r="B1651" s="1"/>
      <c r="C1651" s="1"/>
      <c r="D1651" s="1"/>
      <c r="E1651" s="1"/>
      <c r="F1651" s="1"/>
      <c r="G1651" s="1"/>
      <c r="H1651" s="1"/>
      <c r="I1651" s="1"/>
      <c r="J1651" s="1"/>
      <c r="K1651" s="1"/>
      <c r="L1651" s="1"/>
      <c r="M1651" s="1"/>
      <c r="N1651" s="1"/>
      <c r="O1651" s="1"/>
      <c r="P1651" s="1"/>
      <c r="Q1651" s="1"/>
      <c r="R1651" s="1"/>
      <c r="S1651" s="1"/>
      <c r="T1651" s="1"/>
    </row>
    <row r="1652" spans="1:20">
      <c r="A1652" s="1"/>
      <c r="B1652" s="1"/>
      <c r="C1652" s="1"/>
      <c r="D1652" s="1"/>
      <c r="E1652" s="1"/>
      <c r="F1652" s="1"/>
      <c r="G1652" s="1"/>
      <c r="H1652" s="1"/>
      <c r="I1652" s="1"/>
      <c r="J1652" s="1"/>
      <c r="K1652" s="1"/>
      <c r="L1652" s="1"/>
      <c r="M1652" s="1"/>
      <c r="N1652" s="1"/>
      <c r="O1652" s="1"/>
      <c r="P1652" s="1"/>
      <c r="Q1652" s="1"/>
      <c r="R1652" s="1"/>
      <c r="S1652" s="1"/>
      <c r="T1652" s="1"/>
    </row>
    <row r="1653" spans="1:20">
      <c r="A1653" s="1"/>
      <c r="B1653" s="1"/>
      <c r="C1653" s="1"/>
      <c r="D1653" s="1"/>
      <c r="E1653" s="1"/>
      <c r="F1653" s="1"/>
      <c r="G1653" s="1"/>
      <c r="H1653" s="1"/>
      <c r="I1653" s="1"/>
      <c r="J1653" s="1"/>
      <c r="K1653" s="1"/>
      <c r="L1653" s="1"/>
      <c r="M1653" s="1"/>
      <c r="N1653" s="1"/>
      <c r="O1653" s="1"/>
      <c r="P1653" s="1"/>
      <c r="Q1653" s="1"/>
      <c r="R1653" s="1"/>
      <c r="S1653" s="1"/>
      <c r="T1653" s="1"/>
    </row>
    <row r="1654" spans="1:20">
      <c r="A1654" s="1"/>
      <c r="B1654" s="1"/>
      <c r="C1654" s="1"/>
      <c r="D1654" s="1"/>
      <c r="E1654" s="1"/>
      <c r="F1654" s="1"/>
      <c r="G1654" s="1"/>
      <c r="H1654" s="1"/>
      <c r="I1654" s="1"/>
      <c r="J1654" s="1"/>
      <c r="K1654" s="1"/>
      <c r="L1654" s="1"/>
      <c r="M1654" s="1"/>
      <c r="N1654" s="1"/>
      <c r="O1654" s="1"/>
      <c r="P1654" s="1"/>
      <c r="Q1654" s="1"/>
      <c r="R1654" s="1"/>
      <c r="S1654" s="1"/>
      <c r="T1654" s="1"/>
    </row>
    <row r="1655" spans="1:20">
      <c r="A1655" s="1"/>
      <c r="B1655" s="1"/>
      <c r="C1655" s="1"/>
      <c r="D1655" s="1"/>
      <c r="E1655" s="1"/>
      <c r="F1655" s="1"/>
      <c r="G1655" s="1"/>
      <c r="H1655" s="1"/>
      <c r="I1655" s="1"/>
      <c r="J1655" s="1"/>
      <c r="K1655" s="1"/>
      <c r="L1655" s="1"/>
      <c r="M1655" s="1"/>
      <c r="N1655" s="1"/>
      <c r="O1655" s="1"/>
      <c r="P1655" s="1"/>
      <c r="Q1655" s="1"/>
      <c r="R1655" s="1"/>
      <c r="S1655" s="1"/>
      <c r="T1655" s="1"/>
    </row>
    <row r="1656" spans="1:20">
      <c r="A1656" s="1"/>
      <c r="B1656" s="1"/>
      <c r="C1656" s="1"/>
      <c r="D1656" s="1"/>
      <c r="E1656" s="1"/>
      <c r="F1656" s="1"/>
      <c r="G1656" s="1"/>
      <c r="H1656" s="1"/>
      <c r="I1656" s="1"/>
      <c r="J1656" s="1"/>
      <c r="K1656" s="1"/>
      <c r="L1656" s="1"/>
      <c r="M1656" s="1"/>
      <c r="N1656" s="1"/>
      <c r="O1656" s="1"/>
      <c r="P1656" s="1"/>
      <c r="Q1656" s="1"/>
      <c r="R1656" s="1"/>
      <c r="S1656" s="1"/>
      <c r="T1656" s="1"/>
    </row>
    <row r="1657" spans="1:20">
      <c r="A1657" s="1"/>
      <c r="B1657" s="1"/>
      <c r="C1657" s="1"/>
      <c r="D1657" s="1"/>
      <c r="E1657" s="1"/>
      <c r="F1657" s="1"/>
      <c r="G1657" s="1"/>
      <c r="H1657" s="1"/>
      <c r="I1657" s="1"/>
      <c r="J1657" s="1"/>
      <c r="K1657" s="1"/>
      <c r="L1657" s="1"/>
      <c r="M1657" s="1"/>
      <c r="N1657" s="1"/>
      <c r="O1657" s="1"/>
      <c r="P1657" s="1"/>
      <c r="Q1657" s="1"/>
      <c r="R1657" s="1"/>
      <c r="S1657" s="1"/>
      <c r="T1657" s="1"/>
    </row>
    <row r="1658" spans="1:20">
      <c r="A1658" s="1"/>
      <c r="B1658" s="1"/>
      <c r="C1658" s="1"/>
      <c r="D1658" s="1"/>
      <c r="E1658" s="1"/>
      <c r="F1658" s="1"/>
      <c r="G1658" s="1"/>
      <c r="H1658" s="1"/>
      <c r="I1658" s="1"/>
      <c r="J1658" s="1"/>
      <c r="K1658" s="1"/>
      <c r="L1658" s="1"/>
      <c r="M1658" s="1"/>
      <c r="N1658" s="1"/>
      <c r="O1658" s="1"/>
      <c r="P1658" s="1"/>
      <c r="Q1658" s="1"/>
      <c r="R1658" s="1"/>
      <c r="S1658" s="1"/>
      <c r="T1658" s="1"/>
    </row>
    <row r="1659" spans="1:20">
      <c r="A1659" s="1"/>
      <c r="B1659" s="1"/>
      <c r="C1659" s="1"/>
      <c r="D1659" s="1"/>
      <c r="E1659" s="1"/>
      <c r="F1659" s="1"/>
      <c r="G1659" s="1"/>
      <c r="H1659" s="1"/>
      <c r="I1659" s="1"/>
      <c r="J1659" s="1"/>
      <c r="K1659" s="1"/>
      <c r="L1659" s="1"/>
      <c r="M1659" s="1"/>
      <c r="N1659" s="1"/>
      <c r="O1659" s="1"/>
      <c r="P1659" s="1"/>
      <c r="Q1659" s="1"/>
      <c r="R1659" s="1"/>
      <c r="S1659" s="1"/>
      <c r="T1659" s="1"/>
    </row>
    <row r="1660" spans="1:20">
      <c r="A1660" s="1"/>
      <c r="B1660" s="1"/>
      <c r="C1660" s="1"/>
      <c r="D1660" s="1"/>
      <c r="E1660" s="1"/>
      <c r="F1660" s="1"/>
      <c r="G1660" s="1"/>
      <c r="H1660" s="1"/>
      <c r="I1660" s="1"/>
      <c r="J1660" s="1"/>
      <c r="K1660" s="1"/>
      <c r="L1660" s="1"/>
      <c r="M1660" s="1"/>
      <c r="N1660" s="1"/>
      <c r="O1660" s="1"/>
      <c r="P1660" s="1"/>
      <c r="Q1660" s="1"/>
      <c r="R1660" s="1"/>
      <c r="S1660" s="1"/>
      <c r="T1660" s="1"/>
    </row>
    <row r="1661" spans="1:20">
      <c r="A1661" s="1"/>
      <c r="B1661" s="1"/>
      <c r="C1661" s="1"/>
      <c r="D1661" s="1"/>
      <c r="E1661" s="1"/>
      <c r="F1661" s="1"/>
      <c r="G1661" s="1"/>
      <c r="H1661" s="1"/>
      <c r="I1661" s="1"/>
      <c r="J1661" s="1"/>
      <c r="K1661" s="1"/>
      <c r="L1661" s="1"/>
      <c r="M1661" s="1"/>
      <c r="N1661" s="1"/>
      <c r="O1661" s="1"/>
      <c r="P1661" s="1"/>
      <c r="Q1661" s="1"/>
      <c r="R1661" s="1"/>
      <c r="S1661" s="1"/>
      <c r="T1661" s="1"/>
    </row>
    <row r="1662" spans="1:20">
      <c r="A1662" s="1"/>
      <c r="B1662" s="1"/>
      <c r="C1662" s="1"/>
      <c r="D1662" s="1"/>
      <c r="E1662" s="1"/>
      <c r="F1662" s="1"/>
      <c r="G1662" s="1"/>
      <c r="H1662" s="1"/>
      <c r="I1662" s="1"/>
      <c r="J1662" s="1"/>
      <c r="K1662" s="1"/>
      <c r="L1662" s="1"/>
      <c r="M1662" s="1"/>
      <c r="N1662" s="1"/>
      <c r="O1662" s="1"/>
      <c r="P1662" s="1"/>
      <c r="Q1662" s="1"/>
      <c r="R1662" s="1"/>
      <c r="S1662" s="1"/>
      <c r="T1662" s="1"/>
    </row>
    <row r="1663" spans="1:20">
      <c r="A1663" s="1"/>
      <c r="B1663" s="1"/>
      <c r="C1663" s="1"/>
      <c r="D1663" s="1"/>
      <c r="E1663" s="1"/>
      <c r="F1663" s="1"/>
      <c r="G1663" s="1"/>
      <c r="H1663" s="1"/>
      <c r="I1663" s="1"/>
      <c r="J1663" s="1"/>
      <c r="K1663" s="1"/>
      <c r="L1663" s="1"/>
      <c r="M1663" s="1"/>
      <c r="N1663" s="1"/>
      <c r="O1663" s="1"/>
      <c r="P1663" s="1"/>
      <c r="Q1663" s="1"/>
      <c r="R1663" s="1"/>
      <c r="S1663" s="1"/>
      <c r="T1663" s="1"/>
    </row>
    <row r="1664" spans="1:20">
      <c r="A1664" s="1"/>
      <c r="B1664" s="1"/>
      <c r="C1664" s="1"/>
      <c r="D1664" s="1"/>
      <c r="E1664" s="1"/>
      <c r="F1664" s="1"/>
      <c r="G1664" s="1"/>
      <c r="H1664" s="1"/>
      <c r="I1664" s="1"/>
      <c r="J1664" s="1"/>
      <c r="K1664" s="1"/>
      <c r="L1664" s="1"/>
      <c r="M1664" s="1"/>
      <c r="N1664" s="1"/>
      <c r="O1664" s="1"/>
      <c r="P1664" s="1"/>
      <c r="Q1664" s="1"/>
      <c r="R1664" s="1"/>
      <c r="S1664" s="1"/>
      <c r="T1664" s="1"/>
    </row>
    <row r="1665" spans="1:20">
      <c r="A1665" s="1"/>
      <c r="B1665" s="1"/>
      <c r="C1665" s="1"/>
      <c r="D1665" s="1"/>
      <c r="E1665" s="1"/>
      <c r="F1665" s="1"/>
      <c r="G1665" s="1"/>
      <c r="H1665" s="1"/>
      <c r="I1665" s="1"/>
      <c r="J1665" s="1"/>
      <c r="K1665" s="1"/>
      <c r="L1665" s="1"/>
      <c r="M1665" s="1"/>
      <c r="N1665" s="1"/>
      <c r="O1665" s="1"/>
      <c r="P1665" s="1"/>
      <c r="Q1665" s="1"/>
      <c r="R1665" s="1"/>
      <c r="S1665" s="1"/>
      <c r="T1665" s="1"/>
    </row>
    <row r="1666" spans="1:20">
      <c r="A1666" s="1"/>
      <c r="B1666" s="1"/>
      <c r="C1666" s="1"/>
      <c r="D1666" s="1"/>
      <c r="E1666" s="1"/>
      <c r="F1666" s="1"/>
      <c r="G1666" s="1"/>
      <c r="H1666" s="1"/>
      <c r="I1666" s="1"/>
      <c r="J1666" s="1"/>
      <c r="K1666" s="1"/>
      <c r="L1666" s="1"/>
      <c r="M1666" s="1"/>
      <c r="N1666" s="1"/>
      <c r="O1666" s="1"/>
      <c r="P1666" s="1"/>
      <c r="Q1666" s="1"/>
      <c r="R1666" s="1"/>
      <c r="S1666" s="1"/>
      <c r="T1666" s="1"/>
    </row>
    <row r="1667" spans="1:20">
      <c r="A1667" s="1"/>
      <c r="B1667" s="1"/>
      <c r="C1667" s="1"/>
      <c r="D1667" s="1"/>
      <c r="E1667" s="1"/>
      <c r="F1667" s="1"/>
      <c r="G1667" s="1"/>
      <c r="H1667" s="1"/>
      <c r="I1667" s="1"/>
      <c r="J1667" s="1"/>
      <c r="K1667" s="1"/>
      <c r="L1667" s="1"/>
      <c r="M1667" s="1"/>
      <c r="N1667" s="1"/>
      <c r="O1667" s="1"/>
      <c r="P1667" s="1"/>
      <c r="Q1667" s="1"/>
      <c r="R1667" s="1"/>
      <c r="S1667" s="1"/>
      <c r="T1667" s="1"/>
    </row>
    <row r="1668" spans="1:20">
      <c r="A1668" s="1"/>
      <c r="B1668" s="1"/>
      <c r="C1668" s="1"/>
      <c r="D1668" s="1"/>
      <c r="E1668" s="1"/>
      <c r="F1668" s="1"/>
      <c r="G1668" s="1"/>
      <c r="H1668" s="1"/>
      <c r="I1668" s="1"/>
      <c r="J1668" s="1"/>
      <c r="K1668" s="1"/>
      <c r="L1668" s="1"/>
      <c r="M1668" s="1"/>
      <c r="N1668" s="1"/>
      <c r="O1668" s="1"/>
      <c r="P1668" s="1"/>
      <c r="Q1668" s="1"/>
      <c r="R1668" s="1"/>
      <c r="S1668" s="1"/>
      <c r="T1668" s="1"/>
    </row>
    <row r="1669" spans="1:20">
      <c r="A1669" s="1"/>
      <c r="B1669" s="1"/>
      <c r="C1669" s="1"/>
      <c r="D1669" s="1"/>
      <c r="E1669" s="1"/>
      <c r="F1669" s="1"/>
      <c r="G1669" s="1"/>
      <c r="H1669" s="1"/>
      <c r="I1669" s="1"/>
      <c r="J1669" s="1"/>
      <c r="K1669" s="1"/>
      <c r="L1669" s="1"/>
      <c r="M1669" s="1"/>
      <c r="N1669" s="1"/>
      <c r="O1669" s="1"/>
      <c r="P1669" s="1"/>
      <c r="Q1669" s="1"/>
      <c r="R1669" s="1"/>
      <c r="S1669" s="1"/>
      <c r="T1669" s="1"/>
    </row>
    <row r="1670" spans="1:20">
      <c r="A1670" s="1"/>
      <c r="B1670" s="1"/>
      <c r="C1670" s="1"/>
      <c r="D1670" s="1"/>
      <c r="E1670" s="1"/>
      <c r="F1670" s="1"/>
      <c r="G1670" s="1"/>
      <c r="H1670" s="1"/>
      <c r="I1670" s="1"/>
      <c r="J1670" s="1"/>
      <c r="K1670" s="1"/>
      <c r="L1670" s="1"/>
      <c r="M1670" s="1"/>
      <c r="N1670" s="1"/>
      <c r="O1670" s="1"/>
      <c r="P1670" s="1"/>
      <c r="Q1670" s="1"/>
      <c r="R1670" s="1"/>
      <c r="S1670" s="1"/>
      <c r="T1670" s="1"/>
    </row>
    <row r="1671" spans="1:20">
      <c r="A1671" s="1"/>
      <c r="B1671" s="1"/>
      <c r="C1671" s="1"/>
      <c r="D1671" s="1"/>
      <c r="E1671" s="1"/>
      <c r="F1671" s="1"/>
      <c r="G1671" s="1"/>
      <c r="H1671" s="1"/>
      <c r="I1671" s="1"/>
      <c r="J1671" s="1"/>
      <c r="K1671" s="1"/>
      <c r="L1671" s="1"/>
      <c r="M1671" s="1"/>
      <c r="N1671" s="1"/>
      <c r="O1671" s="1"/>
      <c r="P1671" s="1"/>
      <c r="Q1671" s="1"/>
      <c r="R1671" s="1"/>
      <c r="S1671" s="1"/>
      <c r="T1671" s="1"/>
    </row>
    <row r="1672" spans="1:20">
      <c r="A1672" s="1"/>
      <c r="B1672" s="1"/>
      <c r="C1672" s="1"/>
      <c r="D1672" s="1"/>
      <c r="E1672" s="1"/>
      <c r="F1672" s="1"/>
      <c r="G1672" s="1"/>
      <c r="H1672" s="1"/>
      <c r="I1672" s="1"/>
      <c r="J1672" s="1"/>
      <c r="K1672" s="1"/>
      <c r="L1672" s="1"/>
      <c r="M1672" s="1"/>
      <c r="N1672" s="1"/>
      <c r="O1672" s="1"/>
      <c r="P1672" s="1"/>
      <c r="Q1672" s="1"/>
      <c r="R1672" s="1"/>
      <c r="S1672" s="1"/>
      <c r="T1672" s="1"/>
    </row>
    <row r="1673" spans="1:20">
      <c r="A1673" s="1"/>
      <c r="B1673" s="1"/>
      <c r="C1673" s="1"/>
      <c r="D1673" s="1"/>
      <c r="E1673" s="1"/>
      <c r="F1673" s="1"/>
      <c r="G1673" s="1"/>
      <c r="H1673" s="1"/>
      <c r="I1673" s="1"/>
      <c r="J1673" s="1"/>
      <c r="K1673" s="1"/>
      <c r="L1673" s="1"/>
      <c r="M1673" s="1"/>
      <c r="N1673" s="1"/>
      <c r="O1673" s="1"/>
      <c r="P1673" s="1"/>
      <c r="Q1673" s="1"/>
      <c r="R1673" s="1"/>
      <c r="S1673" s="1"/>
      <c r="T1673" s="1"/>
    </row>
    <row r="1674" spans="1:20">
      <c r="A1674" s="1"/>
      <c r="B1674" s="1"/>
      <c r="C1674" s="1"/>
      <c r="D1674" s="1"/>
      <c r="E1674" s="1"/>
      <c r="F1674" s="1"/>
      <c r="G1674" s="1"/>
      <c r="H1674" s="1"/>
      <c r="I1674" s="1"/>
      <c r="J1674" s="1"/>
      <c r="K1674" s="1"/>
      <c r="L1674" s="1"/>
      <c r="M1674" s="1"/>
      <c r="N1674" s="1"/>
      <c r="O1674" s="1"/>
      <c r="P1674" s="1"/>
      <c r="Q1674" s="1"/>
      <c r="R1674" s="1"/>
      <c r="S1674" s="1"/>
      <c r="T1674" s="1"/>
    </row>
    <row r="1675" spans="1:20">
      <c r="A1675" s="1"/>
      <c r="B1675" s="1"/>
      <c r="C1675" s="1"/>
      <c r="D1675" s="1"/>
      <c r="E1675" s="1"/>
      <c r="F1675" s="1"/>
      <c r="G1675" s="1"/>
      <c r="H1675" s="1"/>
      <c r="I1675" s="1"/>
      <c r="J1675" s="1"/>
      <c r="K1675" s="1"/>
      <c r="L1675" s="1"/>
      <c r="M1675" s="1"/>
      <c r="N1675" s="1"/>
      <c r="O1675" s="1"/>
      <c r="P1675" s="1"/>
      <c r="Q1675" s="1"/>
      <c r="R1675" s="1"/>
      <c r="S1675" s="1"/>
      <c r="T1675" s="1"/>
    </row>
    <row r="1676" spans="1:20">
      <c r="A1676" s="1"/>
      <c r="B1676" s="1"/>
      <c r="C1676" s="1"/>
      <c r="D1676" s="1"/>
      <c r="E1676" s="1"/>
      <c r="F1676" s="1"/>
      <c r="G1676" s="1"/>
      <c r="H1676" s="1"/>
      <c r="I1676" s="1"/>
      <c r="J1676" s="1"/>
      <c r="K1676" s="1"/>
      <c r="L1676" s="1"/>
      <c r="M1676" s="1"/>
      <c r="N1676" s="1"/>
      <c r="O1676" s="1"/>
      <c r="P1676" s="1"/>
      <c r="Q1676" s="1"/>
      <c r="R1676" s="1"/>
      <c r="S1676" s="1"/>
      <c r="T1676" s="1"/>
    </row>
    <row r="1677" spans="1:20">
      <c r="A1677" s="1"/>
      <c r="B1677" s="1"/>
      <c r="C1677" s="1"/>
      <c r="D1677" s="1"/>
      <c r="E1677" s="1"/>
      <c r="F1677" s="1"/>
      <c r="G1677" s="1"/>
      <c r="H1677" s="1"/>
      <c r="I1677" s="1"/>
      <c r="J1677" s="1"/>
      <c r="K1677" s="1"/>
      <c r="L1677" s="1"/>
      <c r="M1677" s="1"/>
      <c r="N1677" s="1"/>
      <c r="O1677" s="1"/>
      <c r="P1677" s="1"/>
      <c r="Q1677" s="1"/>
      <c r="R1677" s="1"/>
      <c r="S1677" s="1"/>
      <c r="T1677" s="1"/>
    </row>
    <row r="1678" spans="1:20">
      <c r="A1678" s="1"/>
      <c r="B1678" s="1"/>
      <c r="C1678" s="1"/>
      <c r="D1678" s="1"/>
      <c r="E1678" s="1"/>
      <c r="F1678" s="1"/>
      <c r="G1678" s="1"/>
      <c r="H1678" s="1"/>
      <c r="I1678" s="1"/>
      <c r="J1678" s="1"/>
      <c r="K1678" s="1"/>
      <c r="L1678" s="1"/>
      <c r="M1678" s="1"/>
      <c r="N1678" s="1"/>
      <c r="O1678" s="1"/>
      <c r="P1678" s="1"/>
      <c r="Q1678" s="1"/>
      <c r="R1678" s="1"/>
      <c r="S1678" s="1"/>
      <c r="T1678" s="1"/>
    </row>
    <row r="1679" spans="1:20">
      <c r="A1679" s="1"/>
      <c r="B1679" s="1"/>
      <c r="C1679" s="1"/>
      <c r="D1679" s="1"/>
      <c r="E1679" s="1"/>
      <c r="F1679" s="1"/>
      <c r="G1679" s="1"/>
      <c r="H1679" s="1"/>
      <c r="I1679" s="1"/>
      <c r="J1679" s="1"/>
      <c r="K1679" s="1"/>
      <c r="L1679" s="1"/>
      <c r="M1679" s="1"/>
      <c r="N1679" s="1"/>
      <c r="O1679" s="1"/>
      <c r="P1679" s="1"/>
      <c r="Q1679" s="1"/>
      <c r="R1679" s="1"/>
      <c r="S1679" s="1"/>
      <c r="T1679" s="1"/>
    </row>
    <row r="1680" spans="1:20">
      <c r="A1680" s="1"/>
      <c r="B1680" s="1"/>
      <c r="C1680" s="1"/>
      <c r="D1680" s="1"/>
      <c r="E1680" s="1"/>
      <c r="F1680" s="1"/>
      <c r="G1680" s="1"/>
      <c r="H1680" s="1"/>
      <c r="I1680" s="1"/>
      <c r="J1680" s="1"/>
      <c r="K1680" s="1"/>
      <c r="L1680" s="1"/>
      <c r="M1680" s="1"/>
      <c r="N1680" s="1"/>
      <c r="O1680" s="1"/>
      <c r="P1680" s="1"/>
      <c r="Q1680" s="1"/>
      <c r="R1680" s="1"/>
      <c r="S1680" s="1"/>
      <c r="T1680" s="1"/>
    </row>
    <row r="1681" spans="1:20">
      <c r="A1681" s="1"/>
      <c r="B1681" s="1"/>
      <c r="C1681" s="1"/>
      <c r="D1681" s="1"/>
      <c r="E1681" s="1"/>
      <c r="F1681" s="1"/>
      <c r="G1681" s="1"/>
      <c r="H1681" s="1"/>
      <c r="I1681" s="1"/>
      <c r="J1681" s="1"/>
      <c r="K1681" s="1"/>
      <c r="L1681" s="1"/>
      <c r="M1681" s="1"/>
      <c r="N1681" s="1"/>
      <c r="O1681" s="1"/>
      <c r="P1681" s="1"/>
      <c r="Q1681" s="1"/>
      <c r="R1681" s="1"/>
      <c r="S1681" s="1"/>
      <c r="T1681" s="1"/>
    </row>
    <row r="1682" spans="1:20">
      <c r="A1682" s="1"/>
      <c r="B1682" s="1"/>
      <c r="C1682" s="1"/>
      <c r="D1682" s="1"/>
      <c r="E1682" s="1"/>
      <c r="F1682" s="1"/>
      <c r="G1682" s="1"/>
      <c r="H1682" s="1"/>
      <c r="I1682" s="1"/>
      <c r="J1682" s="1"/>
      <c r="K1682" s="1"/>
      <c r="L1682" s="1"/>
      <c r="M1682" s="1"/>
      <c r="N1682" s="1"/>
      <c r="O1682" s="1"/>
      <c r="P1682" s="1"/>
      <c r="Q1682" s="1"/>
      <c r="R1682" s="1"/>
      <c r="S1682" s="1"/>
      <c r="T1682" s="1"/>
    </row>
    <row r="1683" spans="1:20">
      <c r="A1683" s="1"/>
      <c r="B1683" s="1"/>
      <c r="C1683" s="1"/>
      <c r="D1683" s="1"/>
      <c r="E1683" s="1"/>
      <c r="F1683" s="1"/>
      <c r="G1683" s="1"/>
      <c r="H1683" s="1"/>
      <c r="I1683" s="1"/>
      <c r="J1683" s="1"/>
      <c r="K1683" s="1"/>
      <c r="L1683" s="1"/>
      <c r="M1683" s="1"/>
      <c r="N1683" s="1"/>
      <c r="O1683" s="1"/>
      <c r="P1683" s="1"/>
      <c r="Q1683" s="1"/>
      <c r="R1683" s="1"/>
      <c r="S1683" s="1"/>
      <c r="T1683" s="1"/>
    </row>
    <row r="1684" spans="1:20">
      <c r="A1684" s="1"/>
      <c r="B1684" s="1"/>
      <c r="C1684" s="1"/>
      <c r="D1684" s="1"/>
      <c r="E1684" s="1"/>
      <c r="F1684" s="1"/>
      <c r="G1684" s="1"/>
      <c r="H1684" s="1"/>
      <c r="I1684" s="1"/>
      <c r="J1684" s="1"/>
      <c r="K1684" s="1"/>
      <c r="L1684" s="1"/>
      <c r="M1684" s="1"/>
      <c r="N1684" s="1"/>
      <c r="O1684" s="1"/>
      <c r="P1684" s="1"/>
      <c r="Q1684" s="1"/>
      <c r="R1684" s="1"/>
      <c r="S1684" s="1"/>
      <c r="T1684" s="1"/>
    </row>
    <row r="1685" spans="1:20">
      <c r="A1685" s="1"/>
      <c r="B1685" s="1"/>
      <c r="C1685" s="1"/>
      <c r="D1685" s="1"/>
      <c r="E1685" s="1"/>
      <c r="F1685" s="1"/>
      <c r="G1685" s="1"/>
      <c r="H1685" s="1"/>
      <c r="I1685" s="1"/>
      <c r="J1685" s="1"/>
      <c r="K1685" s="1"/>
      <c r="L1685" s="1"/>
      <c r="M1685" s="1"/>
      <c r="N1685" s="1"/>
      <c r="O1685" s="1"/>
      <c r="P1685" s="1"/>
      <c r="Q1685" s="1"/>
      <c r="R1685" s="1"/>
      <c r="S1685" s="1"/>
      <c r="T1685" s="1"/>
    </row>
    <row r="1686" spans="1:20">
      <c r="A1686" s="1"/>
      <c r="B1686" s="1"/>
      <c r="C1686" s="1"/>
      <c r="D1686" s="1"/>
      <c r="E1686" s="1"/>
      <c r="F1686" s="1"/>
      <c r="G1686" s="1"/>
      <c r="H1686" s="1"/>
      <c r="I1686" s="1"/>
      <c r="J1686" s="1"/>
      <c r="K1686" s="1"/>
      <c r="L1686" s="1"/>
      <c r="M1686" s="1"/>
      <c r="N1686" s="1"/>
      <c r="O1686" s="1"/>
      <c r="P1686" s="1"/>
      <c r="Q1686" s="1"/>
      <c r="R1686" s="1"/>
      <c r="S1686" s="1"/>
      <c r="T1686" s="1"/>
    </row>
    <row r="1687" spans="1:20">
      <c r="A1687" s="1"/>
      <c r="B1687" s="1"/>
      <c r="C1687" s="1"/>
      <c r="D1687" s="1"/>
      <c r="E1687" s="1"/>
      <c r="F1687" s="1"/>
      <c r="G1687" s="1"/>
      <c r="H1687" s="1"/>
      <c r="I1687" s="1"/>
      <c r="J1687" s="1"/>
      <c r="K1687" s="1"/>
      <c r="L1687" s="1"/>
      <c r="M1687" s="1"/>
      <c r="N1687" s="1"/>
      <c r="O1687" s="1"/>
      <c r="P1687" s="1"/>
      <c r="Q1687" s="1"/>
      <c r="R1687" s="1"/>
      <c r="S1687" s="1"/>
      <c r="T1687" s="1"/>
    </row>
    <row r="1688" spans="1:20">
      <c r="A1688" s="1"/>
      <c r="B1688" s="1"/>
      <c r="C1688" s="1"/>
      <c r="D1688" s="1"/>
      <c r="E1688" s="1"/>
      <c r="F1688" s="1"/>
      <c r="G1688" s="1"/>
      <c r="H1688" s="1"/>
      <c r="I1688" s="1"/>
      <c r="J1688" s="1"/>
      <c r="K1688" s="1"/>
      <c r="L1688" s="1"/>
      <c r="M1688" s="1"/>
      <c r="N1688" s="1"/>
      <c r="O1688" s="1"/>
      <c r="P1688" s="1"/>
      <c r="Q1688" s="1"/>
      <c r="R1688" s="1"/>
      <c r="S1688" s="1"/>
      <c r="T1688" s="1"/>
    </row>
    <row r="1689" spans="1:20">
      <c r="A1689" s="1"/>
      <c r="B1689" s="1"/>
      <c r="C1689" s="1"/>
      <c r="D1689" s="1"/>
      <c r="E1689" s="1"/>
      <c r="F1689" s="1"/>
      <c r="G1689" s="1"/>
      <c r="H1689" s="1"/>
      <c r="I1689" s="1"/>
      <c r="J1689" s="1"/>
      <c r="K1689" s="1"/>
      <c r="L1689" s="1"/>
      <c r="M1689" s="1"/>
      <c r="N1689" s="1"/>
      <c r="O1689" s="1"/>
      <c r="P1689" s="1"/>
      <c r="Q1689" s="1"/>
      <c r="R1689" s="1"/>
      <c r="S1689" s="1"/>
      <c r="T1689" s="1"/>
    </row>
    <row r="1690" spans="1:20">
      <c r="A1690" s="1"/>
      <c r="B1690" s="1"/>
      <c r="C1690" s="1"/>
      <c r="D1690" s="1"/>
      <c r="E1690" s="1"/>
      <c r="F1690" s="1"/>
      <c r="G1690" s="1"/>
      <c r="H1690" s="1"/>
      <c r="I1690" s="1"/>
      <c r="J1690" s="1"/>
      <c r="K1690" s="1"/>
      <c r="L1690" s="1"/>
      <c r="M1690" s="1"/>
      <c r="N1690" s="1"/>
      <c r="O1690" s="1"/>
      <c r="P1690" s="1"/>
      <c r="Q1690" s="1"/>
      <c r="R1690" s="1"/>
      <c r="S1690" s="1"/>
      <c r="T1690" s="1"/>
    </row>
    <row r="1691" spans="1:20">
      <c r="A1691" s="1"/>
      <c r="B1691" s="1"/>
      <c r="C1691" s="1"/>
      <c r="D1691" s="1"/>
      <c r="E1691" s="1"/>
      <c r="F1691" s="1"/>
      <c r="G1691" s="1"/>
      <c r="H1691" s="1"/>
      <c r="I1691" s="1"/>
      <c r="J1691" s="1"/>
      <c r="K1691" s="1"/>
      <c r="L1691" s="1"/>
      <c r="M1691" s="1"/>
      <c r="N1691" s="1"/>
      <c r="O1691" s="1"/>
      <c r="P1691" s="1"/>
      <c r="Q1691" s="1"/>
      <c r="R1691" s="1"/>
      <c r="S1691" s="1"/>
      <c r="T1691" s="1"/>
    </row>
    <row r="1692" spans="1:20">
      <c r="A1692" s="1"/>
      <c r="B1692" s="1"/>
      <c r="C1692" s="1"/>
      <c r="D1692" s="1"/>
      <c r="E1692" s="1"/>
      <c r="F1692" s="1"/>
      <c r="G1692" s="1"/>
      <c r="H1692" s="1"/>
      <c r="I1692" s="1"/>
      <c r="J1692" s="1"/>
      <c r="K1692" s="1"/>
      <c r="L1692" s="1"/>
      <c r="M1692" s="1"/>
      <c r="N1692" s="1"/>
      <c r="O1692" s="1"/>
      <c r="P1692" s="1"/>
      <c r="Q1692" s="1"/>
      <c r="R1692" s="1"/>
      <c r="S1692" s="1"/>
      <c r="T1692" s="1"/>
    </row>
    <row r="1693" spans="1:20">
      <c r="A1693" s="1"/>
      <c r="B1693" s="1"/>
      <c r="C1693" s="1"/>
      <c r="D1693" s="1"/>
      <c r="E1693" s="1"/>
      <c r="F1693" s="1"/>
      <c r="G1693" s="1"/>
      <c r="H1693" s="1"/>
      <c r="I1693" s="1"/>
      <c r="J1693" s="1"/>
      <c r="K1693" s="1"/>
      <c r="L1693" s="1"/>
      <c r="M1693" s="1"/>
      <c r="N1693" s="1"/>
      <c r="O1693" s="1"/>
      <c r="P1693" s="1"/>
      <c r="Q1693" s="1"/>
      <c r="R1693" s="1"/>
      <c r="S1693" s="1"/>
      <c r="T1693" s="1"/>
    </row>
    <row r="1694" spans="1:20">
      <c r="A1694" s="1"/>
      <c r="B1694" s="1"/>
      <c r="C1694" s="1"/>
      <c r="D1694" s="1"/>
      <c r="E1694" s="1"/>
      <c r="F1694" s="1"/>
      <c r="G1694" s="1"/>
      <c r="H1694" s="1"/>
      <c r="I1694" s="1"/>
      <c r="J1694" s="1"/>
      <c r="K1694" s="1"/>
      <c r="L1694" s="1"/>
      <c r="M1694" s="1"/>
      <c r="N1694" s="1"/>
      <c r="O1694" s="1"/>
      <c r="P1694" s="1"/>
      <c r="Q1694" s="1"/>
      <c r="R1694" s="1"/>
      <c r="S1694" s="1"/>
      <c r="T1694" s="1"/>
    </row>
    <row r="1695" spans="1:20">
      <c r="A1695" s="1"/>
      <c r="B1695" s="1"/>
      <c r="C1695" s="1"/>
      <c r="D1695" s="1"/>
      <c r="E1695" s="1"/>
      <c r="F1695" s="1"/>
      <c r="G1695" s="1"/>
      <c r="H1695" s="1"/>
      <c r="I1695" s="1"/>
      <c r="J1695" s="1"/>
      <c r="K1695" s="1"/>
      <c r="L1695" s="1"/>
      <c r="M1695" s="1"/>
      <c r="N1695" s="1"/>
      <c r="O1695" s="1"/>
      <c r="P1695" s="1"/>
      <c r="Q1695" s="1"/>
      <c r="R1695" s="1"/>
      <c r="S1695" s="1"/>
      <c r="T1695" s="1"/>
    </row>
    <row r="1696" spans="1:20">
      <c r="A1696" s="1"/>
      <c r="B1696" s="1"/>
      <c r="C1696" s="1"/>
      <c r="D1696" s="1"/>
      <c r="E1696" s="1"/>
      <c r="F1696" s="1"/>
      <c r="G1696" s="1"/>
      <c r="H1696" s="1"/>
      <c r="I1696" s="1"/>
      <c r="J1696" s="1"/>
      <c r="K1696" s="1"/>
      <c r="L1696" s="1"/>
      <c r="M1696" s="1"/>
      <c r="N1696" s="1"/>
      <c r="O1696" s="1"/>
      <c r="P1696" s="1"/>
      <c r="Q1696" s="1"/>
      <c r="R1696" s="1"/>
      <c r="S1696" s="1"/>
      <c r="T1696" s="1"/>
    </row>
    <row r="1697" spans="1:20">
      <c r="A1697" s="1"/>
      <c r="B1697" s="1"/>
      <c r="C1697" s="1"/>
      <c r="D1697" s="1"/>
      <c r="E1697" s="1"/>
      <c r="F1697" s="1"/>
      <c r="G1697" s="1"/>
      <c r="H1697" s="1"/>
      <c r="I1697" s="1"/>
      <c r="J1697" s="1"/>
      <c r="K1697" s="1"/>
      <c r="L1697" s="1"/>
      <c r="M1697" s="1"/>
      <c r="N1697" s="1"/>
      <c r="O1697" s="1"/>
      <c r="P1697" s="1"/>
      <c r="Q1697" s="1"/>
      <c r="R1697" s="1"/>
      <c r="S1697" s="1"/>
      <c r="T1697" s="1"/>
    </row>
    <row r="1698" spans="1:20">
      <c r="A1698" s="1"/>
      <c r="B1698" s="1"/>
      <c r="C1698" s="1"/>
      <c r="D1698" s="1"/>
      <c r="E1698" s="1"/>
      <c r="F1698" s="1"/>
      <c r="G1698" s="1"/>
      <c r="H1698" s="1"/>
      <c r="I1698" s="1"/>
      <c r="J1698" s="1"/>
      <c r="K1698" s="1"/>
      <c r="L1698" s="1"/>
      <c r="M1698" s="1"/>
      <c r="N1698" s="1"/>
      <c r="O1698" s="1"/>
      <c r="P1698" s="1"/>
      <c r="Q1698" s="1"/>
      <c r="R1698" s="1"/>
      <c r="S1698" s="1"/>
      <c r="T1698" s="1"/>
    </row>
    <row r="1699" spans="1:20">
      <c r="A1699" s="1"/>
      <c r="B1699" s="1"/>
      <c r="C1699" s="1"/>
      <c r="D1699" s="1"/>
      <c r="E1699" s="1"/>
      <c r="F1699" s="1"/>
      <c r="G1699" s="1"/>
      <c r="H1699" s="1"/>
      <c r="I1699" s="1"/>
      <c r="J1699" s="1"/>
      <c r="K1699" s="1"/>
      <c r="L1699" s="1"/>
      <c r="M1699" s="1"/>
      <c r="N1699" s="1"/>
      <c r="O1699" s="1"/>
      <c r="P1699" s="1"/>
      <c r="Q1699" s="1"/>
      <c r="R1699" s="1"/>
      <c r="S1699" s="1"/>
      <c r="T1699" s="1"/>
    </row>
    <row r="1700" spans="1:20">
      <c r="A1700" s="1"/>
      <c r="B1700" s="1"/>
      <c r="C1700" s="1"/>
      <c r="D1700" s="1"/>
      <c r="E1700" s="1"/>
      <c r="F1700" s="1"/>
      <c r="G1700" s="1"/>
      <c r="H1700" s="1"/>
      <c r="I1700" s="1"/>
      <c r="J1700" s="1"/>
      <c r="K1700" s="1"/>
      <c r="L1700" s="1"/>
      <c r="M1700" s="1"/>
      <c r="N1700" s="1"/>
      <c r="O1700" s="1"/>
      <c r="P1700" s="1"/>
      <c r="Q1700" s="1"/>
      <c r="R1700" s="1"/>
      <c r="S1700" s="1"/>
      <c r="T1700" s="1"/>
    </row>
    <row r="1701" spans="1:20">
      <c r="A1701" s="1"/>
      <c r="B1701" s="1"/>
      <c r="C1701" s="1"/>
      <c r="D1701" s="1"/>
      <c r="E1701" s="1"/>
      <c r="F1701" s="1"/>
      <c r="G1701" s="1"/>
      <c r="H1701" s="1"/>
      <c r="I1701" s="1"/>
      <c r="J1701" s="1"/>
      <c r="K1701" s="1"/>
      <c r="L1701" s="1"/>
      <c r="M1701" s="1"/>
      <c r="N1701" s="1"/>
      <c r="O1701" s="1"/>
      <c r="P1701" s="1"/>
      <c r="Q1701" s="1"/>
      <c r="R1701" s="1"/>
      <c r="S1701" s="1"/>
      <c r="T1701" s="1"/>
    </row>
    <row r="1702" spans="1:20">
      <c r="A1702" s="1"/>
      <c r="B1702" s="1"/>
      <c r="C1702" s="1"/>
      <c r="D1702" s="1"/>
      <c r="E1702" s="1"/>
      <c r="F1702" s="1"/>
      <c r="G1702" s="1"/>
      <c r="H1702" s="1"/>
      <c r="I1702" s="1"/>
      <c r="J1702" s="1"/>
      <c r="K1702" s="1"/>
      <c r="L1702" s="1"/>
      <c r="M1702" s="1"/>
      <c r="N1702" s="1"/>
      <c r="O1702" s="1"/>
      <c r="P1702" s="1"/>
      <c r="Q1702" s="1"/>
      <c r="R1702" s="1"/>
      <c r="S1702" s="1"/>
      <c r="T1702" s="1"/>
    </row>
    <row r="1703" spans="1:20">
      <c r="A1703" s="1"/>
      <c r="B1703" s="1"/>
      <c r="C1703" s="1"/>
      <c r="D1703" s="1"/>
      <c r="E1703" s="1"/>
      <c r="F1703" s="1"/>
      <c r="G1703" s="1"/>
      <c r="H1703" s="1"/>
      <c r="I1703" s="1"/>
      <c r="J1703" s="1"/>
      <c r="K1703" s="1"/>
      <c r="L1703" s="1"/>
      <c r="M1703" s="1"/>
      <c r="N1703" s="1"/>
      <c r="O1703" s="1"/>
      <c r="P1703" s="1"/>
      <c r="Q1703" s="1"/>
      <c r="R1703" s="1"/>
      <c r="S1703" s="1"/>
      <c r="T1703" s="1"/>
    </row>
    <row r="1704" spans="1:20">
      <c r="A1704" s="1"/>
      <c r="B1704" s="1"/>
      <c r="C1704" s="1"/>
      <c r="D1704" s="1"/>
      <c r="E1704" s="1"/>
      <c r="F1704" s="1"/>
      <c r="G1704" s="1"/>
      <c r="H1704" s="1"/>
      <c r="I1704" s="1"/>
      <c r="J1704" s="1"/>
      <c r="K1704" s="1"/>
      <c r="L1704" s="1"/>
      <c r="M1704" s="1"/>
      <c r="N1704" s="1"/>
      <c r="O1704" s="1"/>
      <c r="P1704" s="1"/>
      <c r="Q1704" s="1"/>
      <c r="R1704" s="1"/>
      <c r="S1704" s="1"/>
      <c r="T1704" s="1"/>
    </row>
    <row r="1705" spans="1:20">
      <c r="A1705" s="1"/>
      <c r="B1705" s="1"/>
      <c r="C1705" s="1"/>
      <c r="D1705" s="1"/>
      <c r="E1705" s="1"/>
      <c r="F1705" s="1"/>
      <c r="G1705" s="1"/>
      <c r="H1705" s="1"/>
      <c r="I1705" s="1"/>
      <c r="J1705" s="1"/>
      <c r="K1705" s="1"/>
      <c r="L1705" s="1"/>
      <c r="M1705" s="1"/>
      <c r="N1705" s="1"/>
      <c r="O1705" s="1"/>
      <c r="P1705" s="1"/>
      <c r="Q1705" s="1"/>
      <c r="R1705" s="1"/>
      <c r="S1705" s="1"/>
      <c r="T1705" s="1"/>
    </row>
    <row r="1706" spans="1:20">
      <c r="A1706" s="1"/>
      <c r="B1706" s="1"/>
      <c r="C1706" s="1"/>
      <c r="D1706" s="1"/>
      <c r="E1706" s="1"/>
      <c r="F1706" s="1"/>
      <c r="G1706" s="1"/>
      <c r="H1706" s="1"/>
      <c r="I1706" s="1"/>
      <c r="J1706" s="1"/>
      <c r="K1706" s="1"/>
      <c r="L1706" s="1"/>
      <c r="M1706" s="1"/>
      <c r="N1706" s="1"/>
      <c r="O1706" s="1"/>
      <c r="P1706" s="1"/>
      <c r="Q1706" s="1"/>
      <c r="R1706" s="1"/>
      <c r="S1706" s="1"/>
      <c r="T1706" s="1"/>
    </row>
    <row r="1707" spans="1:20">
      <c r="A1707" s="1"/>
      <c r="B1707" s="1"/>
      <c r="C1707" s="1"/>
      <c r="D1707" s="1"/>
      <c r="E1707" s="1"/>
      <c r="F1707" s="1"/>
      <c r="G1707" s="1"/>
      <c r="H1707" s="1"/>
      <c r="I1707" s="1"/>
      <c r="J1707" s="1"/>
      <c r="K1707" s="1"/>
      <c r="L1707" s="1"/>
      <c r="M1707" s="1"/>
      <c r="N1707" s="1"/>
      <c r="O1707" s="1"/>
      <c r="P1707" s="1"/>
      <c r="Q1707" s="1"/>
      <c r="R1707" s="1"/>
      <c r="S1707" s="1"/>
      <c r="T1707" s="1"/>
    </row>
    <row r="1708" spans="1:20">
      <c r="A1708" s="1"/>
      <c r="B1708" s="1"/>
      <c r="C1708" s="1"/>
      <c r="D1708" s="1"/>
      <c r="E1708" s="1"/>
      <c r="F1708" s="1"/>
      <c r="G1708" s="1"/>
      <c r="H1708" s="1"/>
      <c r="I1708" s="1"/>
      <c r="J1708" s="1"/>
      <c r="K1708" s="1"/>
      <c r="L1708" s="1"/>
      <c r="M1708" s="1"/>
      <c r="N1708" s="1"/>
      <c r="O1708" s="1"/>
      <c r="P1708" s="1"/>
      <c r="Q1708" s="1"/>
      <c r="R1708" s="1"/>
      <c r="S1708" s="1"/>
      <c r="T1708" s="1"/>
    </row>
    <row r="1709" spans="1:20">
      <c r="A1709" s="1"/>
      <c r="B1709" s="1"/>
      <c r="C1709" s="1"/>
      <c r="D1709" s="1"/>
      <c r="E1709" s="1"/>
      <c r="F1709" s="1"/>
      <c r="G1709" s="1"/>
      <c r="H1709" s="1"/>
      <c r="I1709" s="1"/>
      <c r="J1709" s="1"/>
      <c r="K1709" s="1"/>
      <c r="L1709" s="1"/>
      <c r="M1709" s="1"/>
      <c r="N1709" s="1"/>
      <c r="O1709" s="1"/>
      <c r="P1709" s="1"/>
      <c r="Q1709" s="1"/>
      <c r="R1709" s="1"/>
      <c r="S1709" s="1"/>
      <c r="T1709" s="1"/>
    </row>
    <row r="1710" spans="1:20">
      <c r="A1710" s="1"/>
      <c r="B1710" s="1"/>
      <c r="C1710" s="1"/>
      <c r="D1710" s="1"/>
      <c r="E1710" s="1"/>
      <c r="F1710" s="1"/>
      <c r="G1710" s="1"/>
      <c r="H1710" s="1"/>
      <c r="I1710" s="1"/>
      <c r="J1710" s="1"/>
      <c r="K1710" s="1"/>
      <c r="L1710" s="1"/>
      <c r="M1710" s="1"/>
      <c r="N1710" s="1"/>
      <c r="O1710" s="1"/>
      <c r="P1710" s="1"/>
      <c r="Q1710" s="1"/>
      <c r="R1710" s="1"/>
      <c r="S1710" s="1"/>
      <c r="T1710" s="1"/>
    </row>
    <row r="1711" spans="1:20">
      <c r="A1711" s="1"/>
      <c r="B1711" s="1"/>
      <c r="C1711" s="1"/>
      <c r="D1711" s="1"/>
      <c r="E1711" s="1"/>
      <c r="F1711" s="1"/>
      <c r="G1711" s="1"/>
      <c r="H1711" s="1"/>
      <c r="I1711" s="1"/>
      <c r="J1711" s="1"/>
      <c r="K1711" s="1"/>
      <c r="L1711" s="1"/>
      <c r="M1711" s="1"/>
      <c r="N1711" s="1"/>
      <c r="O1711" s="1"/>
      <c r="P1711" s="1"/>
      <c r="Q1711" s="1"/>
      <c r="R1711" s="1"/>
      <c r="S1711" s="1"/>
      <c r="T1711" s="1"/>
    </row>
    <row r="1712" spans="1:20">
      <c r="A1712" s="1"/>
      <c r="B1712" s="1"/>
      <c r="C1712" s="1"/>
      <c r="D1712" s="1"/>
      <c r="E1712" s="1"/>
      <c r="F1712" s="1"/>
      <c r="G1712" s="1"/>
      <c r="H1712" s="1"/>
      <c r="I1712" s="1"/>
      <c r="J1712" s="1"/>
      <c r="K1712" s="1"/>
      <c r="L1712" s="1"/>
      <c r="M1712" s="1"/>
      <c r="N1712" s="1"/>
      <c r="O1712" s="1"/>
      <c r="P1712" s="1"/>
      <c r="Q1712" s="1"/>
      <c r="R1712" s="1"/>
      <c r="S1712" s="1"/>
      <c r="T1712" s="1"/>
    </row>
    <row r="1713" spans="1:20">
      <c r="A1713" s="1"/>
      <c r="B1713" s="1"/>
      <c r="C1713" s="1"/>
      <c r="D1713" s="1"/>
      <c r="E1713" s="1"/>
      <c r="F1713" s="1"/>
      <c r="G1713" s="1"/>
      <c r="H1713" s="1"/>
      <c r="I1713" s="1"/>
      <c r="J1713" s="1"/>
      <c r="K1713" s="1"/>
      <c r="L1713" s="1"/>
      <c r="M1713" s="1"/>
      <c r="N1713" s="1"/>
      <c r="O1713" s="1"/>
      <c r="P1713" s="1"/>
      <c r="Q1713" s="1"/>
      <c r="R1713" s="1"/>
      <c r="S1713" s="1"/>
      <c r="T1713" s="1"/>
    </row>
    <row r="1714" spans="1:20">
      <c r="A1714" s="1"/>
      <c r="B1714" s="1"/>
      <c r="C1714" s="1"/>
      <c r="D1714" s="1"/>
      <c r="E1714" s="1"/>
      <c r="F1714" s="1"/>
      <c r="G1714" s="1"/>
      <c r="H1714" s="1"/>
      <c r="I1714" s="1"/>
      <c r="J1714" s="1"/>
      <c r="K1714" s="1"/>
      <c r="L1714" s="1"/>
      <c r="M1714" s="1"/>
      <c r="N1714" s="1"/>
      <c r="O1714" s="1"/>
      <c r="P1714" s="1"/>
      <c r="Q1714" s="1"/>
      <c r="R1714" s="1"/>
      <c r="S1714" s="1"/>
      <c r="T1714" s="1"/>
    </row>
    <row r="1715" spans="1:20">
      <c r="A1715" s="1"/>
      <c r="B1715" s="1"/>
      <c r="C1715" s="1"/>
      <c r="D1715" s="1"/>
      <c r="E1715" s="1"/>
      <c r="F1715" s="1"/>
      <c r="G1715" s="1"/>
      <c r="H1715" s="1"/>
      <c r="I1715" s="1"/>
      <c r="J1715" s="1"/>
      <c r="K1715" s="1"/>
      <c r="L1715" s="1"/>
      <c r="M1715" s="1"/>
      <c r="N1715" s="1"/>
      <c r="O1715" s="1"/>
      <c r="P1715" s="1"/>
      <c r="Q1715" s="1"/>
      <c r="R1715" s="1"/>
      <c r="S1715" s="1"/>
      <c r="T1715" s="1"/>
    </row>
    <row r="1716" spans="1:20">
      <c r="A1716" s="1"/>
      <c r="B1716" s="1"/>
      <c r="C1716" s="1"/>
      <c r="D1716" s="1"/>
      <c r="E1716" s="1"/>
      <c r="F1716" s="1"/>
      <c r="G1716" s="1"/>
      <c r="H1716" s="1"/>
      <c r="I1716" s="1"/>
      <c r="J1716" s="1"/>
      <c r="K1716" s="1"/>
      <c r="L1716" s="1"/>
      <c r="M1716" s="1"/>
      <c r="N1716" s="1"/>
      <c r="O1716" s="1"/>
      <c r="P1716" s="1"/>
      <c r="Q1716" s="1"/>
      <c r="R1716" s="1"/>
      <c r="S1716" s="1"/>
      <c r="T1716" s="1"/>
    </row>
    <row r="1717" spans="1:20">
      <c r="A1717" s="1"/>
      <c r="B1717" s="1"/>
      <c r="C1717" s="1"/>
      <c r="D1717" s="1"/>
      <c r="E1717" s="1"/>
      <c r="F1717" s="1"/>
      <c r="G1717" s="1"/>
      <c r="H1717" s="1"/>
      <c r="I1717" s="1"/>
      <c r="J1717" s="1"/>
      <c r="K1717" s="1"/>
      <c r="L1717" s="1"/>
      <c r="M1717" s="1"/>
      <c r="N1717" s="1"/>
      <c r="O1717" s="1"/>
      <c r="P1717" s="1"/>
      <c r="Q1717" s="1"/>
      <c r="R1717" s="1"/>
      <c r="S1717" s="1"/>
      <c r="T1717" s="1"/>
    </row>
    <row r="1718" spans="1:20">
      <c r="A1718" s="1"/>
      <c r="B1718" s="1"/>
      <c r="C1718" s="1"/>
      <c r="D1718" s="1"/>
      <c r="E1718" s="1"/>
      <c r="F1718" s="1"/>
      <c r="G1718" s="1"/>
      <c r="H1718" s="1"/>
      <c r="I1718" s="1"/>
      <c r="J1718" s="1"/>
      <c r="K1718" s="1"/>
      <c r="L1718" s="1"/>
      <c r="M1718" s="1"/>
      <c r="N1718" s="1"/>
      <c r="O1718" s="1"/>
      <c r="P1718" s="1"/>
      <c r="Q1718" s="1"/>
      <c r="R1718" s="1"/>
      <c r="S1718" s="1"/>
      <c r="T1718" s="1"/>
    </row>
    <row r="1719" spans="1:20">
      <c r="A1719" s="1"/>
      <c r="B1719" s="1"/>
      <c r="C1719" s="1"/>
      <c r="D1719" s="1"/>
      <c r="E1719" s="1"/>
      <c r="F1719" s="1"/>
      <c r="G1719" s="1"/>
      <c r="H1719" s="1"/>
      <c r="I1719" s="1"/>
      <c r="J1719" s="1"/>
      <c r="K1719" s="1"/>
      <c r="L1719" s="1"/>
      <c r="M1719" s="1"/>
      <c r="N1719" s="1"/>
      <c r="O1719" s="1"/>
      <c r="P1719" s="1"/>
      <c r="Q1719" s="1"/>
      <c r="R1719" s="1"/>
      <c r="S1719" s="1"/>
      <c r="T1719" s="1"/>
    </row>
    <row r="1720" spans="1:20">
      <c r="A1720" s="1"/>
      <c r="B1720" s="1"/>
      <c r="C1720" s="1"/>
      <c r="D1720" s="1"/>
      <c r="E1720" s="1"/>
      <c r="F1720" s="1"/>
      <c r="G1720" s="1"/>
      <c r="H1720" s="1"/>
      <c r="I1720" s="1"/>
      <c r="J1720" s="1"/>
      <c r="K1720" s="1"/>
      <c r="L1720" s="1"/>
      <c r="M1720" s="1"/>
      <c r="N1720" s="1"/>
      <c r="O1720" s="1"/>
      <c r="P1720" s="1"/>
      <c r="Q1720" s="1"/>
      <c r="R1720" s="1"/>
      <c r="S1720" s="1"/>
      <c r="T1720" s="1"/>
    </row>
    <row r="1721" spans="1:20">
      <c r="A1721" s="1"/>
      <c r="B1721" s="1"/>
      <c r="C1721" s="1"/>
      <c r="D1721" s="1"/>
      <c r="E1721" s="1"/>
      <c r="F1721" s="1"/>
      <c r="G1721" s="1"/>
      <c r="H1721" s="1"/>
      <c r="I1721" s="1"/>
      <c r="J1721" s="1"/>
      <c r="K1721" s="1"/>
      <c r="L1721" s="1"/>
      <c r="M1721" s="1"/>
      <c r="N1721" s="1"/>
      <c r="O1721" s="1"/>
      <c r="P1721" s="1"/>
      <c r="Q1721" s="1"/>
      <c r="R1721" s="1"/>
      <c r="S1721" s="1"/>
      <c r="T1721" s="1"/>
    </row>
    <row r="1722" spans="1:20">
      <c r="A1722" s="1"/>
      <c r="B1722" s="1"/>
      <c r="C1722" s="1"/>
      <c r="D1722" s="1"/>
      <c r="E1722" s="1"/>
      <c r="F1722" s="1"/>
      <c r="G1722" s="1"/>
      <c r="H1722" s="1"/>
      <c r="I1722" s="1"/>
      <c r="J1722" s="1"/>
      <c r="K1722" s="1"/>
      <c r="L1722" s="1"/>
      <c r="M1722" s="1"/>
      <c r="N1722" s="1"/>
      <c r="O1722" s="1"/>
      <c r="P1722" s="1"/>
      <c r="Q1722" s="1"/>
      <c r="R1722" s="1"/>
      <c r="S1722" s="1"/>
      <c r="T1722" s="1"/>
    </row>
    <row r="1723" spans="1:20">
      <c r="A1723" s="1"/>
      <c r="B1723" s="1"/>
      <c r="C1723" s="1"/>
      <c r="D1723" s="1"/>
      <c r="E1723" s="1"/>
      <c r="F1723" s="1"/>
      <c r="G1723" s="1"/>
      <c r="H1723" s="1"/>
      <c r="I1723" s="1"/>
      <c r="J1723" s="1"/>
      <c r="K1723" s="1"/>
      <c r="L1723" s="1"/>
      <c r="M1723" s="1"/>
      <c r="N1723" s="1"/>
      <c r="O1723" s="1"/>
      <c r="P1723" s="1"/>
      <c r="Q1723" s="1"/>
      <c r="R1723" s="1"/>
      <c r="S1723" s="1"/>
      <c r="T1723" s="1"/>
    </row>
    <row r="1724" spans="1:20">
      <c r="A1724" s="1"/>
      <c r="B1724" s="1"/>
      <c r="C1724" s="1"/>
      <c r="D1724" s="1"/>
      <c r="E1724" s="1"/>
      <c r="F1724" s="1"/>
      <c r="G1724" s="1"/>
      <c r="H1724" s="1"/>
      <c r="I1724" s="1"/>
      <c r="J1724" s="1"/>
      <c r="K1724" s="1"/>
      <c r="L1724" s="1"/>
      <c r="M1724" s="1"/>
      <c r="N1724" s="1"/>
      <c r="O1724" s="1"/>
      <c r="P1724" s="1"/>
      <c r="Q1724" s="1"/>
      <c r="R1724" s="1"/>
      <c r="S1724" s="1"/>
      <c r="T1724" s="1"/>
    </row>
    <row r="1725" spans="1:20">
      <c r="A1725" s="1"/>
      <c r="B1725" s="1"/>
      <c r="C1725" s="1"/>
      <c r="D1725" s="1"/>
      <c r="E1725" s="1"/>
      <c r="F1725" s="1"/>
      <c r="G1725" s="1"/>
      <c r="H1725" s="1"/>
      <c r="I1725" s="1"/>
      <c r="J1725" s="1"/>
      <c r="K1725" s="1"/>
      <c r="L1725" s="1"/>
      <c r="M1725" s="1"/>
      <c r="N1725" s="1"/>
      <c r="O1725" s="1"/>
      <c r="P1725" s="1"/>
      <c r="Q1725" s="1"/>
      <c r="R1725" s="1"/>
      <c r="S1725" s="1"/>
      <c r="T1725" s="1"/>
    </row>
    <row r="1726" spans="1:20">
      <c r="A1726" s="1"/>
      <c r="B1726" s="1"/>
      <c r="C1726" s="1"/>
      <c r="D1726" s="1"/>
      <c r="E1726" s="1"/>
      <c r="F1726" s="1"/>
      <c r="G1726" s="1"/>
      <c r="H1726" s="1"/>
      <c r="I1726" s="1"/>
      <c r="J1726" s="1"/>
      <c r="K1726" s="1"/>
      <c r="L1726" s="1"/>
      <c r="M1726" s="1"/>
      <c r="N1726" s="1"/>
      <c r="O1726" s="1"/>
      <c r="P1726" s="1"/>
      <c r="Q1726" s="1"/>
      <c r="R1726" s="1"/>
      <c r="S1726" s="1"/>
      <c r="T1726" s="1"/>
    </row>
    <row r="1727" spans="1:20">
      <c r="A1727" s="1"/>
      <c r="B1727" s="1"/>
      <c r="C1727" s="1"/>
      <c r="D1727" s="1"/>
      <c r="E1727" s="1"/>
      <c r="F1727" s="1"/>
      <c r="G1727" s="1"/>
      <c r="H1727" s="1"/>
      <c r="I1727" s="1"/>
      <c r="J1727" s="1"/>
      <c r="K1727" s="1"/>
      <c r="L1727" s="1"/>
      <c r="M1727" s="1"/>
      <c r="N1727" s="1"/>
      <c r="O1727" s="1"/>
      <c r="P1727" s="1"/>
      <c r="Q1727" s="1"/>
      <c r="R1727" s="1"/>
      <c r="S1727" s="1"/>
      <c r="T1727" s="1"/>
    </row>
    <row r="1728" spans="1:20">
      <c r="A1728" s="1"/>
      <c r="B1728" s="1"/>
      <c r="C1728" s="1"/>
      <c r="D1728" s="1"/>
      <c r="E1728" s="1"/>
      <c r="F1728" s="1"/>
      <c r="G1728" s="1"/>
      <c r="H1728" s="1"/>
      <c r="I1728" s="1"/>
      <c r="J1728" s="1"/>
      <c r="K1728" s="1"/>
      <c r="L1728" s="1"/>
      <c r="M1728" s="1"/>
      <c r="N1728" s="1"/>
      <c r="O1728" s="1"/>
      <c r="P1728" s="1"/>
      <c r="Q1728" s="1"/>
      <c r="R1728" s="1"/>
      <c r="S1728" s="1"/>
      <c r="T1728" s="1"/>
    </row>
    <row r="1729" spans="1:20">
      <c r="A1729" s="1"/>
      <c r="B1729" s="1"/>
      <c r="C1729" s="1"/>
      <c r="D1729" s="1"/>
      <c r="E1729" s="1"/>
      <c r="F1729" s="1"/>
      <c r="G1729" s="1"/>
      <c r="H1729" s="1"/>
      <c r="I1729" s="1"/>
      <c r="J1729" s="1"/>
      <c r="K1729" s="1"/>
      <c r="L1729" s="1"/>
      <c r="M1729" s="1"/>
      <c r="N1729" s="1"/>
      <c r="O1729" s="1"/>
      <c r="P1729" s="1"/>
      <c r="Q1729" s="1"/>
      <c r="R1729" s="1"/>
      <c r="S1729" s="1"/>
      <c r="T1729" s="1"/>
    </row>
    <row r="1730" spans="1:20">
      <c r="A1730" s="1"/>
      <c r="B1730" s="1"/>
      <c r="C1730" s="1"/>
      <c r="D1730" s="1"/>
      <c r="E1730" s="1"/>
      <c r="F1730" s="1"/>
      <c r="G1730" s="1"/>
      <c r="H1730" s="1"/>
      <c r="I1730" s="1"/>
      <c r="J1730" s="1"/>
      <c r="K1730" s="1"/>
      <c r="L1730" s="1"/>
      <c r="M1730" s="1"/>
      <c r="N1730" s="1"/>
      <c r="O1730" s="1"/>
      <c r="P1730" s="1"/>
      <c r="Q1730" s="1"/>
      <c r="R1730" s="1"/>
      <c r="S1730" s="1"/>
      <c r="T1730" s="1"/>
    </row>
    <row r="1731" spans="1:20">
      <c r="A1731" s="1"/>
      <c r="B1731" s="1"/>
      <c r="C1731" s="1"/>
      <c r="D1731" s="1"/>
      <c r="E1731" s="1"/>
      <c r="F1731" s="1"/>
      <c r="G1731" s="1"/>
      <c r="H1731" s="1"/>
      <c r="I1731" s="1"/>
      <c r="J1731" s="1"/>
      <c r="K1731" s="1"/>
      <c r="L1731" s="1"/>
      <c r="M1731" s="1"/>
      <c r="N1731" s="1"/>
      <c r="O1731" s="1"/>
      <c r="P1731" s="1"/>
      <c r="Q1731" s="1"/>
      <c r="R1731" s="1"/>
      <c r="S1731" s="1"/>
      <c r="T1731" s="1"/>
    </row>
    <row r="1732" spans="1:20">
      <c r="A1732" s="1"/>
      <c r="B1732" s="1"/>
      <c r="C1732" s="1"/>
      <c r="D1732" s="1"/>
      <c r="E1732" s="1"/>
      <c r="F1732" s="1"/>
      <c r="G1732" s="1"/>
      <c r="H1732" s="1"/>
      <c r="I1732" s="1"/>
      <c r="J1732" s="1"/>
      <c r="K1732" s="1"/>
      <c r="L1732" s="1"/>
      <c r="M1732" s="1"/>
      <c r="N1732" s="1"/>
      <c r="O1732" s="1"/>
      <c r="P1732" s="1"/>
      <c r="Q1732" s="1"/>
      <c r="R1732" s="1"/>
      <c r="S1732" s="1"/>
      <c r="T1732" s="1"/>
    </row>
    <row r="1733" spans="1:20">
      <c r="A1733" s="1"/>
      <c r="B1733" s="1"/>
      <c r="C1733" s="1"/>
      <c r="D1733" s="1"/>
      <c r="E1733" s="1"/>
      <c r="F1733" s="1"/>
      <c r="G1733" s="1"/>
      <c r="H1733" s="1"/>
      <c r="I1733" s="1"/>
      <c r="J1733" s="1"/>
      <c r="K1733" s="1"/>
      <c r="L1733" s="1"/>
      <c r="M1733" s="1"/>
      <c r="N1733" s="1"/>
      <c r="O1733" s="1"/>
      <c r="P1733" s="1"/>
      <c r="Q1733" s="1"/>
      <c r="R1733" s="1"/>
      <c r="S1733" s="1"/>
      <c r="T1733" s="1"/>
    </row>
    <row r="1734" spans="1:20">
      <c r="A1734" s="1"/>
      <c r="B1734" s="1"/>
      <c r="C1734" s="1"/>
      <c r="D1734" s="1"/>
      <c r="E1734" s="1"/>
      <c r="F1734" s="1"/>
      <c r="G1734" s="1"/>
      <c r="H1734" s="1"/>
      <c r="I1734" s="1"/>
      <c r="J1734" s="1"/>
      <c r="K1734" s="1"/>
      <c r="L1734" s="1"/>
      <c r="M1734" s="1"/>
      <c r="N1734" s="1"/>
      <c r="O1734" s="1"/>
      <c r="P1734" s="1"/>
      <c r="Q1734" s="1"/>
      <c r="R1734" s="1"/>
      <c r="S1734" s="1"/>
      <c r="T1734" s="1"/>
    </row>
    <row r="1735" spans="1:20">
      <c r="A1735" s="1"/>
      <c r="B1735" s="1"/>
      <c r="C1735" s="1"/>
      <c r="D1735" s="1"/>
      <c r="E1735" s="1"/>
      <c r="F1735" s="1"/>
      <c r="G1735" s="1"/>
      <c r="H1735" s="1"/>
      <c r="I1735" s="1"/>
      <c r="J1735" s="1"/>
      <c r="K1735" s="1"/>
      <c r="L1735" s="1"/>
      <c r="M1735" s="1"/>
      <c r="N1735" s="1"/>
      <c r="O1735" s="1"/>
      <c r="P1735" s="1"/>
      <c r="Q1735" s="1"/>
      <c r="R1735" s="1"/>
      <c r="S1735" s="1"/>
      <c r="T1735" s="1"/>
    </row>
    <row r="1736" spans="1:20">
      <c r="A1736" s="1"/>
      <c r="B1736" s="1"/>
      <c r="C1736" s="1"/>
      <c r="D1736" s="1"/>
      <c r="E1736" s="1"/>
      <c r="F1736" s="1"/>
      <c r="G1736" s="1"/>
      <c r="H1736" s="1"/>
      <c r="I1736" s="1"/>
      <c r="J1736" s="1"/>
      <c r="K1736" s="1"/>
      <c r="L1736" s="1"/>
      <c r="M1736" s="1"/>
      <c r="N1736" s="1"/>
      <c r="O1736" s="1"/>
      <c r="P1736" s="1"/>
      <c r="Q1736" s="1"/>
      <c r="R1736" s="1"/>
      <c r="S1736" s="1"/>
      <c r="T1736" s="1"/>
    </row>
    <row r="1737" spans="1:20">
      <c r="A1737" s="1"/>
      <c r="B1737" s="1"/>
      <c r="C1737" s="1"/>
      <c r="D1737" s="1"/>
      <c r="E1737" s="1"/>
      <c r="F1737" s="1"/>
      <c r="G1737" s="1"/>
      <c r="H1737" s="1"/>
      <c r="I1737" s="1"/>
      <c r="J1737" s="1"/>
      <c r="K1737" s="1"/>
      <c r="L1737" s="1"/>
      <c r="M1737" s="1"/>
      <c r="N1737" s="1"/>
      <c r="O1737" s="1"/>
      <c r="P1737" s="1"/>
      <c r="Q1737" s="1"/>
      <c r="R1737" s="1"/>
      <c r="S1737" s="1"/>
      <c r="T1737" s="1"/>
    </row>
    <row r="1738" spans="1:20">
      <c r="A1738" s="1"/>
      <c r="B1738" s="1"/>
      <c r="C1738" s="1"/>
      <c r="D1738" s="1"/>
      <c r="E1738" s="1"/>
      <c r="F1738" s="1"/>
      <c r="G1738" s="1"/>
      <c r="H1738" s="1"/>
      <c r="I1738" s="1"/>
      <c r="J1738" s="1"/>
      <c r="K1738" s="1"/>
      <c r="L1738" s="1"/>
      <c r="M1738" s="1"/>
      <c r="N1738" s="1"/>
      <c r="O1738" s="1"/>
      <c r="P1738" s="1"/>
      <c r="Q1738" s="1"/>
      <c r="R1738" s="1"/>
      <c r="S1738" s="1"/>
      <c r="T1738" s="1"/>
    </row>
    <row r="1739" spans="1:20">
      <c r="A1739" s="1"/>
      <c r="B1739" s="1"/>
      <c r="C1739" s="1"/>
      <c r="D1739" s="1"/>
      <c r="E1739" s="1"/>
      <c r="F1739" s="1"/>
      <c r="G1739" s="1"/>
      <c r="H1739" s="1"/>
      <c r="I1739" s="1"/>
      <c r="J1739" s="1"/>
      <c r="K1739" s="1"/>
      <c r="L1739" s="1"/>
      <c r="M1739" s="1"/>
      <c r="N1739" s="1"/>
      <c r="O1739" s="1"/>
      <c r="P1739" s="1"/>
      <c r="Q1739" s="1"/>
      <c r="R1739" s="1"/>
      <c r="S1739" s="1"/>
      <c r="T1739" s="1"/>
    </row>
  </sheetData>
  <phoneticPr fontId="0" type="noConversion"/>
  <printOptions horizontalCentered="1" verticalCentered="1"/>
  <pageMargins left="0.78740157480314965" right="0.78740157480314965" top="0.98425196850393704" bottom="0.98425196850393704" header="0.51181102362204722" footer="0.51181102362204722"/>
  <pageSetup scale="61" orientation="portrait"/>
  <headerFooter alignWithMargins="0">
    <oddFooter>&amp;C&amp;D&amp;T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34:F44"/>
  <sheetViews>
    <sheetView topLeftCell="A12" zoomScaleNormal="100" workbookViewId="0">
      <selection activeCell="M23" sqref="M23"/>
    </sheetView>
  </sheetViews>
  <sheetFormatPr baseColWidth="10" defaultColWidth="8.7109375" defaultRowHeight="16"/>
  <sheetData>
    <row r="34" spans="1:6" ht="23">
      <c r="A34" s="46"/>
      <c r="F34" s="47" t="s">
        <v>187</v>
      </c>
    </row>
    <row r="35" spans="1:6" ht="23">
      <c r="F35" s="50" t="s">
        <v>185</v>
      </c>
    </row>
    <row r="37" spans="1:6">
      <c r="A37" s="54" t="s">
        <v>186</v>
      </c>
    </row>
    <row r="38" spans="1:6">
      <c r="A38" s="54" t="s">
        <v>253</v>
      </c>
    </row>
    <row r="39" spans="1:6">
      <c r="A39" s="54" t="s">
        <v>254</v>
      </c>
    </row>
    <row r="40" spans="1:6">
      <c r="A40" s="54" t="s">
        <v>255</v>
      </c>
    </row>
    <row r="41" spans="1:6">
      <c r="A41" s="54"/>
    </row>
    <row r="42" spans="1:6">
      <c r="A42" s="54"/>
    </row>
    <row r="43" spans="1:6">
      <c r="A43" s="54"/>
    </row>
    <row r="44" spans="1:6">
      <c r="A44" s="54"/>
    </row>
  </sheetData>
  <phoneticPr fontId="0" type="noConversion"/>
  <pageMargins left="0.75" right="0.75" top="1" bottom="1" header="0.5" footer="0.5"/>
  <pageSetup scale="69" orientation="portrait" verticalDpi="96"/>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R191"/>
  <sheetViews>
    <sheetView topLeftCell="A76" zoomScaleNormal="100" workbookViewId="0">
      <selection activeCell="S122" sqref="S122"/>
    </sheetView>
  </sheetViews>
  <sheetFormatPr baseColWidth="10" defaultColWidth="8.85546875" defaultRowHeight="13.5" customHeight="1"/>
  <cols>
    <col min="1" max="1" width="7" style="74" customWidth="1"/>
    <col min="2" max="2" width="8.85546875" style="74"/>
    <col min="3" max="3" width="9" style="74" customWidth="1"/>
    <col min="4" max="4" width="7" style="74" customWidth="1"/>
    <col min="5" max="5" width="2.28515625" style="74" customWidth="1"/>
    <col min="6" max="6" width="10.5703125" style="74" customWidth="1"/>
    <col min="7" max="7" width="10.7109375" style="74" customWidth="1"/>
    <col min="8" max="8" width="2.28515625" style="74" customWidth="1"/>
    <col min="9" max="9" width="10.28515625" style="74" customWidth="1"/>
    <col min="10" max="10" width="10.5703125" style="74" customWidth="1"/>
    <col min="11" max="11" width="2.28515625" style="74" customWidth="1"/>
    <col min="12" max="12" width="9.5703125" style="74" customWidth="1"/>
    <col min="13" max="13" width="8.7109375" style="74" customWidth="1"/>
    <col min="14" max="14" width="6.42578125" style="74" customWidth="1"/>
    <col min="15" max="16" width="6.140625" style="74" customWidth="1"/>
    <col min="17" max="17" width="6.5703125" style="74" customWidth="1"/>
    <col min="18" max="18" width="6.140625" style="74" customWidth="1"/>
    <col min="19" max="75" width="3.7109375" style="74" customWidth="1"/>
    <col min="76" max="16384" width="8.85546875" style="74"/>
  </cols>
  <sheetData>
    <row r="1" spans="1:16" ht="17.25" customHeight="1">
      <c r="A1" s="227" t="s">
        <v>114</v>
      </c>
      <c r="B1" s="228"/>
      <c r="C1" s="228"/>
      <c r="D1" s="228"/>
      <c r="E1" s="228"/>
      <c r="F1" s="228"/>
      <c r="G1" s="228"/>
      <c r="H1" s="228"/>
      <c r="I1" s="228"/>
      <c r="J1" s="228"/>
      <c r="K1" s="228"/>
      <c r="L1" s="228"/>
    </row>
    <row r="2" spans="1:16" ht="18.75" customHeight="1">
      <c r="A2" s="55"/>
      <c r="B2" s="229" t="s">
        <v>119</v>
      </c>
      <c r="C2" s="229"/>
      <c r="D2" s="229"/>
      <c r="E2" s="76"/>
      <c r="F2" s="229" t="s">
        <v>120</v>
      </c>
      <c r="G2" s="229"/>
      <c r="H2" s="61"/>
      <c r="I2" s="229" t="s">
        <v>122</v>
      </c>
      <c r="J2" s="229"/>
      <c r="K2" s="61"/>
      <c r="L2" s="77" t="s">
        <v>59</v>
      </c>
      <c r="M2" s="76"/>
    </row>
    <row r="3" spans="1:16" ht="13.5" customHeight="1">
      <c r="A3" s="55"/>
      <c r="B3" s="78" t="s">
        <v>49</v>
      </c>
      <c r="C3" s="78" t="s">
        <v>50</v>
      </c>
      <c r="D3" s="78" t="s">
        <v>51</v>
      </c>
      <c r="E3" s="78"/>
      <c r="F3" s="78" t="s">
        <v>53</v>
      </c>
      <c r="G3" s="78" t="s">
        <v>54</v>
      </c>
      <c r="H3" s="79"/>
      <c r="I3" s="78" t="s">
        <v>56</v>
      </c>
      <c r="J3" s="78" t="s">
        <v>57</v>
      </c>
      <c r="K3" s="79"/>
      <c r="L3" s="78" t="s">
        <v>58</v>
      </c>
    </row>
    <row r="4" spans="1:16" ht="13.5" customHeight="1">
      <c r="A4" s="76" t="s">
        <v>85</v>
      </c>
      <c r="B4" s="76" t="s">
        <v>115</v>
      </c>
      <c r="C4" s="76" t="s">
        <v>116</v>
      </c>
      <c r="D4" s="76" t="s">
        <v>118</v>
      </c>
      <c r="E4" s="76"/>
      <c r="F4" s="76" t="s">
        <v>121</v>
      </c>
      <c r="G4" s="76" t="s">
        <v>55</v>
      </c>
      <c r="I4" s="76" t="s">
        <v>121</v>
      </c>
      <c r="J4" s="76" t="s">
        <v>55</v>
      </c>
      <c r="K4" s="76"/>
      <c r="L4" s="76" t="s">
        <v>308</v>
      </c>
    </row>
    <row r="5" spans="1:16" ht="13.5" customHeight="1">
      <c r="A5" s="80"/>
      <c r="B5" s="75" t="s">
        <v>52</v>
      </c>
      <c r="C5" s="75" t="s">
        <v>52</v>
      </c>
      <c r="D5" s="75" t="s">
        <v>117</v>
      </c>
      <c r="E5" s="75"/>
      <c r="F5" s="75" t="s">
        <v>233</v>
      </c>
      <c r="G5" s="205" t="s">
        <v>412</v>
      </c>
      <c r="H5" s="80"/>
      <c r="I5" s="75" t="s">
        <v>233</v>
      </c>
      <c r="J5" s="205" t="s">
        <v>412</v>
      </c>
      <c r="K5" s="75"/>
      <c r="L5" s="205" t="s">
        <v>413</v>
      </c>
    </row>
    <row r="6" spans="1:16" ht="13.5" customHeight="1">
      <c r="A6" s="76">
        <v>1913</v>
      </c>
      <c r="B6" s="81">
        <v>37700.727969294756</v>
      </c>
      <c r="C6" s="81">
        <v>358</v>
      </c>
      <c r="D6" s="82">
        <v>0.94958378599896542</v>
      </c>
      <c r="E6" s="60"/>
      <c r="F6" s="81">
        <v>27630.889464312328</v>
      </c>
      <c r="G6" s="81">
        <f>$L6*F6*1000/$B6</f>
        <v>19847.768343771171</v>
      </c>
      <c r="I6" s="81">
        <v>27630.889464312328</v>
      </c>
      <c r="J6" s="81">
        <f>$L6*I6*1000/$B6</f>
        <v>19847.768343771171</v>
      </c>
      <c r="K6" s="60"/>
      <c r="L6" s="83">
        <v>27.081115723493404</v>
      </c>
      <c r="M6" s="191"/>
    </row>
    <row r="7" spans="1:16" ht="13.5" customHeight="1">
      <c r="A7" s="76">
        <v>1914</v>
      </c>
      <c r="B7" s="81">
        <v>38513.304544443956</v>
      </c>
      <c r="C7" s="81">
        <v>358</v>
      </c>
      <c r="D7" s="82">
        <v>0.92954890325464468</v>
      </c>
      <c r="E7" s="60"/>
      <c r="F7" s="81">
        <v>27948.16142199462</v>
      </c>
      <c r="G7" s="81">
        <f t="shared" ref="G7:G70" si="0">$L7*F7*1000/$B7</f>
        <v>19390.944612692067</v>
      </c>
      <c r="I7" s="81">
        <v>27948.16142199462</v>
      </c>
      <c r="J7" s="81">
        <f>$L7*I7*1000/$B7</f>
        <v>19390.944612692067</v>
      </c>
      <c r="K7" s="60"/>
      <c r="L7" s="83">
        <v>26.721233786968579</v>
      </c>
      <c r="M7" s="196"/>
      <c r="P7" s="196"/>
    </row>
    <row r="8" spans="1:16" ht="13.5" customHeight="1">
      <c r="A8" s="76">
        <v>1915</v>
      </c>
      <c r="B8" s="81">
        <v>39154.052433920922</v>
      </c>
      <c r="C8" s="81">
        <v>337</v>
      </c>
      <c r="D8" s="82">
        <v>0.8607027345860162</v>
      </c>
      <c r="E8" s="60"/>
      <c r="F8" s="81">
        <v>28973.607489945232</v>
      </c>
      <c r="G8" s="81">
        <f t="shared" si="0"/>
        <v>19578.313256292309</v>
      </c>
      <c r="I8" s="81">
        <v>28973.607489945232</v>
      </c>
      <c r="J8" s="81">
        <f>$L8*I8*1000/$B8</f>
        <v>19578.313256292309</v>
      </c>
      <c r="K8" s="60"/>
      <c r="L8" s="83">
        <v>26.457537400912965</v>
      </c>
      <c r="M8" s="196"/>
      <c r="P8" s="196"/>
    </row>
    <row r="9" spans="1:16" ht="13.5" customHeight="1">
      <c r="A9" s="76">
        <v>1916</v>
      </c>
      <c r="B9" s="81">
        <v>39790.08915667882</v>
      </c>
      <c r="C9" s="81">
        <v>437</v>
      </c>
      <c r="D9" s="82">
        <v>1.0982634350962468</v>
      </c>
      <c r="E9" s="60"/>
      <c r="F9" s="81">
        <v>34456.016788412504</v>
      </c>
      <c r="G9" s="81">
        <f t="shared" si="0"/>
        <v>21299.303784190408</v>
      </c>
      <c r="I9" s="81">
        <v>35007.599080112879</v>
      </c>
      <c r="J9" s="81">
        <f t="shared" ref="J9:J72" si="1">$L9*I9*1000/$B9</f>
        <v>21640.269452539429</v>
      </c>
      <c r="K9" s="60"/>
      <c r="L9" s="83">
        <v>24.596609693815104</v>
      </c>
      <c r="M9" s="196"/>
      <c r="P9" s="196"/>
    </row>
    <row r="10" spans="1:16" ht="13.5" customHeight="1">
      <c r="A10" s="76">
        <v>1917</v>
      </c>
      <c r="B10" s="81">
        <v>40386.988274838346</v>
      </c>
      <c r="C10" s="81">
        <v>3473</v>
      </c>
      <c r="D10" s="82">
        <v>8.5993042520670624</v>
      </c>
      <c r="E10" s="60"/>
      <c r="F10" s="81">
        <v>41827.079800761137</v>
      </c>
      <c r="G10" s="81">
        <f t="shared" si="0"/>
        <v>21692.412513227864</v>
      </c>
      <c r="I10" s="81">
        <v>42193.265249513533</v>
      </c>
      <c r="J10" s="81">
        <f t="shared" si="1"/>
        <v>21882.324069294322</v>
      </c>
      <c r="K10" s="60"/>
      <c r="L10" s="83">
        <v>20.945550442389429</v>
      </c>
      <c r="M10" s="196"/>
      <c r="P10" s="196"/>
    </row>
    <row r="11" spans="1:16" ht="13.5" customHeight="1">
      <c r="A11" s="76">
        <v>1918</v>
      </c>
      <c r="B11" s="81">
        <v>40451.066003008054</v>
      </c>
      <c r="C11" s="81">
        <v>4425</v>
      </c>
      <c r="D11" s="82">
        <v>10.939143111014539</v>
      </c>
      <c r="E11" s="60"/>
      <c r="F11" s="81">
        <v>46568.457916190804</v>
      </c>
      <c r="G11" s="81">
        <f t="shared" si="0"/>
        <v>20530.916950358816</v>
      </c>
      <c r="I11" s="81">
        <v>46912.265562543223</v>
      </c>
      <c r="J11" s="81">
        <f t="shared" si="1"/>
        <v>20682.493501312325</v>
      </c>
      <c r="K11" s="60"/>
      <c r="L11" s="83">
        <v>17.83390547644688</v>
      </c>
      <c r="M11" s="196"/>
      <c r="P11" s="196"/>
    </row>
    <row r="12" spans="1:16" ht="13.5" customHeight="1">
      <c r="A12" s="76">
        <v>1919</v>
      </c>
      <c r="B12" s="81">
        <v>41052.355021208234</v>
      </c>
      <c r="C12" s="81">
        <v>5333</v>
      </c>
      <c r="D12" s="82">
        <v>12.990728539799717</v>
      </c>
      <c r="E12" s="60"/>
      <c r="F12" s="81">
        <v>53163.650809030129</v>
      </c>
      <c r="G12" s="81">
        <f t="shared" si="0"/>
        <v>20108.050319221085</v>
      </c>
      <c r="I12" s="81">
        <v>54237.82428603241</v>
      </c>
      <c r="J12" s="81">
        <f t="shared" si="1"/>
        <v>20514.334199248857</v>
      </c>
      <c r="K12" s="60"/>
      <c r="L12" s="83">
        <v>15.527203416752013</v>
      </c>
      <c r="M12" s="196"/>
      <c r="P12" s="196"/>
    </row>
    <row r="13" spans="1:16" ht="13.5" customHeight="1">
      <c r="A13" s="76">
        <v>1920</v>
      </c>
      <c r="B13" s="81">
        <v>41909</v>
      </c>
      <c r="C13" s="81">
        <v>7260</v>
      </c>
      <c r="D13" s="82">
        <v>17.32324798969195</v>
      </c>
      <c r="E13" s="60"/>
      <c r="F13" s="81">
        <v>56062.049220036817</v>
      </c>
      <c r="G13" s="81">
        <f t="shared" si="0"/>
        <v>17932.193731629959</v>
      </c>
      <c r="I13" s="81">
        <v>57199.787188285394</v>
      </c>
      <c r="J13" s="81">
        <f t="shared" si="1"/>
        <v>18296.114386445639</v>
      </c>
      <c r="K13" s="60"/>
      <c r="L13" s="83">
        <v>13.405152283129233</v>
      </c>
      <c r="M13" s="196"/>
      <c r="P13" s="196"/>
    </row>
    <row r="14" spans="1:16" ht="13.5" customHeight="1">
      <c r="A14" s="76">
        <v>1921</v>
      </c>
      <c r="B14" s="81">
        <v>42835.194914792832</v>
      </c>
      <c r="C14" s="81">
        <v>6662</v>
      </c>
      <c r="D14" s="82">
        <v>15.552631459368767</v>
      </c>
      <c r="E14" s="60"/>
      <c r="F14" s="81">
        <v>45161.887414010263</v>
      </c>
      <c r="G14" s="81">
        <f t="shared" si="0"/>
        <v>15820.840383497089</v>
      </c>
      <c r="I14" s="81">
        <v>45615.62560300617</v>
      </c>
      <c r="J14" s="81">
        <f t="shared" si="1"/>
        <v>15979.791212947461</v>
      </c>
      <c r="K14" s="60"/>
      <c r="L14" s="83">
        <v>15.005767481114813</v>
      </c>
      <c r="M14" s="196"/>
      <c r="P14" s="196"/>
    </row>
    <row r="15" spans="1:16" ht="13.5" customHeight="1">
      <c r="A15" s="76">
        <v>1922</v>
      </c>
      <c r="B15" s="81">
        <v>43542.908902835123</v>
      </c>
      <c r="C15" s="81">
        <v>6787</v>
      </c>
      <c r="D15" s="82">
        <v>15.586923728832668</v>
      </c>
      <c r="E15" s="60"/>
      <c r="F15" s="81">
        <v>48546.747408196876</v>
      </c>
      <c r="G15" s="81">
        <f t="shared" si="0"/>
        <v>17863.312019250807</v>
      </c>
      <c r="I15" s="81">
        <v>49599.872927548247</v>
      </c>
      <c r="J15" s="81">
        <f t="shared" si="1"/>
        <v>18250.821188288006</v>
      </c>
      <c r="K15" s="60"/>
      <c r="L15" s="83">
        <v>16.022094362305857</v>
      </c>
      <c r="M15" s="196"/>
      <c r="P15" s="196"/>
    </row>
    <row r="16" spans="1:16" ht="13.5" customHeight="1">
      <c r="A16" s="76">
        <v>1923</v>
      </c>
      <c r="B16" s="81">
        <v>44408.548690457501</v>
      </c>
      <c r="C16" s="81">
        <v>7698</v>
      </c>
      <c r="D16" s="82">
        <v>17.334500286549883</v>
      </c>
      <c r="E16" s="60"/>
      <c r="F16" s="81">
        <v>56061.234376513916</v>
      </c>
      <c r="G16" s="81">
        <f t="shared" si="0"/>
        <v>19870.014219131277</v>
      </c>
      <c r="I16" s="81">
        <v>57315.111374212662</v>
      </c>
      <c r="J16" s="81">
        <f t="shared" si="1"/>
        <v>20314.431008208496</v>
      </c>
      <c r="K16" s="60"/>
      <c r="L16" s="83">
        <v>15.739904833419846</v>
      </c>
      <c r="M16" s="196"/>
      <c r="P16" s="196"/>
    </row>
    <row r="17" spans="1:16" ht="13.5" customHeight="1">
      <c r="A17" s="76">
        <v>1924</v>
      </c>
      <c r="B17" s="81">
        <v>45384.476316701766</v>
      </c>
      <c r="C17" s="81">
        <v>7370</v>
      </c>
      <c r="D17" s="82">
        <v>16.239032810626032</v>
      </c>
      <c r="E17" s="60"/>
      <c r="F17" s="81">
        <v>56717.183412460028</v>
      </c>
      <c r="G17" s="81">
        <f t="shared" si="0"/>
        <v>19631.811180755325</v>
      </c>
      <c r="I17" s="81">
        <v>58413.664336683782</v>
      </c>
      <c r="J17" s="81">
        <f t="shared" si="1"/>
        <v>20219.022871679972</v>
      </c>
      <c r="K17" s="60"/>
      <c r="L17" s="83">
        <v>15.709162831792073</v>
      </c>
      <c r="M17" s="196"/>
      <c r="P17" s="196"/>
    </row>
    <row r="18" spans="1:16" ht="13.5" customHeight="1">
      <c r="A18" s="76">
        <v>1925</v>
      </c>
      <c r="B18" s="81">
        <v>46190.080965008812</v>
      </c>
      <c r="C18" s="81">
        <v>4171</v>
      </c>
      <c r="D18" s="82">
        <v>9.0300772652027419</v>
      </c>
      <c r="E18" s="60"/>
      <c r="F18" s="81">
        <v>59773.661466912105</v>
      </c>
      <c r="G18" s="81">
        <f t="shared" si="0"/>
        <v>19825.531313683055</v>
      </c>
      <c r="I18" s="81">
        <v>63292.017530463352</v>
      </c>
      <c r="J18" s="81">
        <f t="shared" si="1"/>
        <v>20992.488073546829</v>
      </c>
      <c r="K18" s="60"/>
      <c r="L18" s="83">
        <v>15.32017403786198</v>
      </c>
      <c r="M18" s="196"/>
      <c r="P18" s="196"/>
    </row>
    <row r="19" spans="1:16" ht="13.5" customHeight="1">
      <c r="A19" s="76">
        <v>1926</v>
      </c>
      <c r="B19" s="81">
        <v>46940.016465398301</v>
      </c>
      <c r="C19" s="81">
        <v>4138</v>
      </c>
      <c r="D19" s="82">
        <v>8.815506068367732</v>
      </c>
      <c r="E19" s="60"/>
      <c r="F19" s="81">
        <v>61992.480379808163</v>
      </c>
      <c r="G19" s="81">
        <f t="shared" si="0"/>
        <v>20042.085401662938</v>
      </c>
      <c r="I19" s="81">
        <v>64894.565862962234</v>
      </c>
      <c r="J19" s="81">
        <f t="shared" si="1"/>
        <v>20980.325729198612</v>
      </c>
      <c r="K19" s="60"/>
      <c r="L19" s="83">
        <v>15.17564409410857</v>
      </c>
      <c r="M19" s="196"/>
      <c r="P19" s="196"/>
    </row>
    <row r="20" spans="1:16" ht="13.5" customHeight="1">
      <c r="A20" s="76">
        <v>1927</v>
      </c>
      <c r="B20" s="81">
        <v>47722.889407422103</v>
      </c>
      <c r="C20" s="81">
        <v>4102</v>
      </c>
      <c r="D20" s="82">
        <v>8.5954560818399148</v>
      </c>
      <c r="E20" s="60"/>
      <c r="F20" s="81">
        <v>62292.342796240686</v>
      </c>
      <c r="G20" s="81">
        <f t="shared" si="0"/>
        <v>20189.594350568168</v>
      </c>
      <c r="I20" s="81">
        <v>65813.859373005296</v>
      </c>
      <c r="J20" s="81">
        <f t="shared" si="1"/>
        <v>21330.95439567422</v>
      </c>
      <c r="K20" s="60"/>
      <c r="L20" s="83">
        <v>15.467483403610657</v>
      </c>
      <c r="M20" s="196"/>
      <c r="P20" s="196"/>
    </row>
    <row r="21" spans="1:16" ht="13.5" customHeight="1">
      <c r="A21" s="76">
        <v>1928</v>
      </c>
      <c r="B21" s="81">
        <v>48444.949505004595</v>
      </c>
      <c r="C21" s="81">
        <v>4071</v>
      </c>
      <c r="D21" s="82">
        <v>8.4033527572971174</v>
      </c>
      <c r="E21" s="60"/>
      <c r="F21" s="81">
        <v>63691.429125084789</v>
      </c>
      <c r="G21" s="81">
        <f t="shared" si="0"/>
        <v>20612.85382350611</v>
      </c>
      <c r="I21" s="81">
        <v>69383.714512257458</v>
      </c>
      <c r="J21" s="81">
        <f t="shared" si="1"/>
        <v>22455.083590042439</v>
      </c>
      <c r="K21" s="60"/>
      <c r="L21" s="83">
        <v>15.678540682022499</v>
      </c>
      <c r="M21" s="196"/>
      <c r="P21" s="196"/>
    </row>
    <row r="22" spans="1:16" ht="13.5" customHeight="1">
      <c r="A22" s="76">
        <v>1929</v>
      </c>
      <c r="B22" s="81">
        <v>49084.788361927036</v>
      </c>
      <c r="C22" s="81">
        <v>4044.3270000000002</v>
      </c>
      <c r="D22" s="82">
        <v>8.2394711986514562</v>
      </c>
      <c r="E22" s="60"/>
      <c r="F22" s="81">
        <v>67280</v>
      </c>
      <c r="G22" s="81">
        <f t="shared" si="0"/>
        <v>21490.409804938208</v>
      </c>
      <c r="I22" s="81">
        <v>72489.048824256068</v>
      </c>
      <c r="J22" s="81">
        <f t="shared" si="1"/>
        <v>23154.271189111725</v>
      </c>
      <c r="K22" s="60"/>
      <c r="L22" s="83">
        <v>15.678540682022499</v>
      </c>
      <c r="M22" s="196"/>
      <c r="P22" s="196"/>
    </row>
    <row r="23" spans="1:16" ht="13.5" customHeight="1">
      <c r="A23" s="76">
        <v>1930</v>
      </c>
      <c r="B23" s="81">
        <v>49750</v>
      </c>
      <c r="C23" s="81">
        <v>3708</v>
      </c>
      <c r="D23" s="82">
        <v>7.4532663316582912</v>
      </c>
      <c r="E23" s="60"/>
      <c r="F23" s="81">
        <v>60240</v>
      </c>
      <c r="G23" s="81">
        <f t="shared" si="0"/>
        <v>19478.023080258215</v>
      </c>
      <c r="I23" s="81">
        <v>61813.907021299354</v>
      </c>
      <c r="J23" s="81">
        <f t="shared" si="1"/>
        <v>19986.930737745752</v>
      </c>
      <c r="K23" s="60"/>
      <c r="L23" s="83">
        <v>16.086182739755081</v>
      </c>
      <c r="M23" s="196"/>
      <c r="P23" s="196"/>
    </row>
    <row r="24" spans="1:16" ht="13.5" customHeight="1">
      <c r="A24" s="76">
        <v>1931</v>
      </c>
      <c r="B24" s="81">
        <v>50461.665723737082</v>
      </c>
      <c r="C24" s="81">
        <v>3226</v>
      </c>
      <c r="D24" s="82">
        <v>6.3929716820316838</v>
      </c>
      <c r="E24" s="60"/>
      <c r="F24" s="81">
        <v>50560</v>
      </c>
      <c r="G24" s="81">
        <f t="shared" si="0"/>
        <v>17672.730006095313</v>
      </c>
      <c r="I24" s="81">
        <v>51113.245982413107</v>
      </c>
      <c r="J24" s="81">
        <f t="shared" si="1"/>
        <v>17866.111471169355</v>
      </c>
      <c r="K24" s="60"/>
      <c r="L24" s="83">
        <v>17.638358267275308</v>
      </c>
      <c r="M24" s="196"/>
      <c r="P24" s="196"/>
    </row>
    <row r="25" spans="1:16" ht="13.5" customHeight="1">
      <c r="A25" s="76">
        <v>1932</v>
      </c>
      <c r="B25" s="81">
        <v>51117.350453271472</v>
      </c>
      <c r="C25" s="81">
        <v>3877</v>
      </c>
      <c r="D25" s="82">
        <v>7.5845089106175978</v>
      </c>
      <c r="E25" s="60"/>
      <c r="F25" s="81">
        <v>38640</v>
      </c>
      <c r="G25" s="81">
        <f t="shared" si="0"/>
        <v>14865.121969052094</v>
      </c>
      <c r="I25" s="81">
        <v>38777.613788847921</v>
      </c>
      <c r="J25" s="81">
        <f t="shared" si="1"/>
        <v>14918.063111801775</v>
      </c>
      <c r="K25" s="60"/>
      <c r="L25" s="83">
        <v>19.665260073050227</v>
      </c>
      <c r="M25" s="196"/>
      <c r="P25" s="196"/>
    </row>
    <row r="26" spans="1:16" ht="13.5" customHeight="1">
      <c r="A26" s="76">
        <v>1933</v>
      </c>
      <c r="B26" s="81">
        <v>51757.038466730541</v>
      </c>
      <c r="C26" s="81">
        <v>3724</v>
      </c>
      <c r="D26" s="82">
        <v>7.1951566595020493</v>
      </c>
      <c r="E26" s="60"/>
      <c r="F26" s="81">
        <v>36160</v>
      </c>
      <c r="G26" s="81">
        <f t="shared" si="0"/>
        <v>14482.724871658316</v>
      </c>
      <c r="I26" s="81">
        <v>36769.636523922498</v>
      </c>
      <c r="J26" s="81">
        <f t="shared" si="1"/>
        <v>14726.895171649569</v>
      </c>
      <c r="K26" s="60"/>
      <c r="L26" s="83">
        <v>20.729616932674077</v>
      </c>
      <c r="M26" s="196"/>
      <c r="P26" s="196"/>
    </row>
    <row r="27" spans="1:16" ht="13.5" customHeight="1">
      <c r="A27" s="76">
        <v>1934</v>
      </c>
      <c r="B27" s="81">
        <v>52429.938154087497</v>
      </c>
      <c r="C27" s="81">
        <v>4094</v>
      </c>
      <c r="D27" s="82">
        <v>7.8085157910506275</v>
      </c>
      <c r="E27" s="60"/>
      <c r="F27" s="81">
        <v>41600</v>
      </c>
      <c r="G27" s="81">
        <f t="shared" si="0"/>
        <v>15914.485941807399</v>
      </c>
      <c r="I27" s="81">
        <v>42030.151753627659</v>
      </c>
      <c r="J27" s="81">
        <f t="shared" si="1"/>
        <v>16079.044692671609</v>
      </c>
      <c r="K27" s="60"/>
      <c r="L27" s="83">
        <v>20.057584463535019</v>
      </c>
      <c r="M27" s="196"/>
      <c r="P27" s="196"/>
    </row>
    <row r="28" spans="1:16" ht="13.5" customHeight="1">
      <c r="A28" s="76">
        <v>1935</v>
      </c>
      <c r="B28" s="81">
        <v>53147.097891511097</v>
      </c>
      <c r="C28" s="81">
        <v>4575</v>
      </c>
      <c r="D28" s="82">
        <v>8.6081840429724394</v>
      </c>
      <c r="E28" s="60"/>
      <c r="F28" s="81">
        <v>46800</v>
      </c>
      <c r="G28" s="81">
        <f t="shared" si="0"/>
        <v>17232.467923370386</v>
      </c>
      <c r="I28" s="81">
        <v>47761.430610559022</v>
      </c>
      <c r="J28" s="81">
        <f t="shared" si="1"/>
        <v>17586.481217323479</v>
      </c>
      <c r="K28" s="60"/>
      <c r="L28" s="83">
        <v>19.569565376831001</v>
      </c>
      <c r="M28" s="196"/>
      <c r="P28" s="196"/>
    </row>
    <row r="29" spans="1:16" ht="13.5" customHeight="1">
      <c r="A29" s="76">
        <v>1936</v>
      </c>
      <c r="B29" s="81">
        <v>53844.313041528949</v>
      </c>
      <c r="C29" s="81">
        <v>5413</v>
      </c>
      <c r="D29" s="82">
        <v>10.053057963289588</v>
      </c>
      <c r="E29" s="60"/>
      <c r="F29" s="81">
        <v>52560</v>
      </c>
      <c r="G29" s="81">
        <f t="shared" si="0"/>
        <v>18918.662151842917</v>
      </c>
      <c r="I29" s="81">
        <v>54483.577517663914</v>
      </c>
      <c r="J29" s="81">
        <f t="shared" si="1"/>
        <v>19611.042539581966</v>
      </c>
      <c r="K29" s="60"/>
      <c r="L29" s="83">
        <v>19.380943059945885</v>
      </c>
      <c r="M29" s="196"/>
      <c r="P29" s="196"/>
    </row>
    <row r="30" spans="1:16" ht="13.5" customHeight="1">
      <c r="A30" s="76">
        <v>1937</v>
      </c>
      <c r="B30" s="81">
        <v>54539.104556864208</v>
      </c>
      <c r="C30" s="81">
        <v>6350</v>
      </c>
      <c r="D30" s="82">
        <v>11.643022106054726</v>
      </c>
      <c r="E30" s="60"/>
      <c r="F30" s="81">
        <v>57840</v>
      </c>
      <c r="G30" s="81">
        <f t="shared" si="0"/>
        <v>19836.94676246052</v>
      </c>
      <c r="I30" s="81">
        <v>58544.471612270187</v>
      </c>
      <c r="J30" s="81">
        <f t="shared" si="1"/>
        <v>20078.554056171939</v>
      </c>
      <c r="K30" s="60"/>
      <c r="L30" s="83">
        <v>18.704863650877996</v>
      </c>
      <c r="M30" s="196"/>
      <c r="P30" s="196"/>
    </row>
    <row r="31" spans="1:16" ht="13.5" customHeight="1">
      <c r="A31" s="76">
        <v>1938</v>
      </c>
      <c r="B31" s="81">
        <v>55342.212127616192</v>
      </c>
      <c r="C31" s="81">
        <v>6204</v>
      </c>
      <c r="D31" s="82">
        <v>11.210249394610223</v>
      </c>
      <c r="E31" s="60"/>
      <c r="F31" s="81">
        <v>52960</v>
      </c>
      <c r="G31" s="81">
        <f t="shared" si="0"/>
        <v>18239.041568013436</v>
      </c>
      <c r="I31" s="81">
        <v>53870.774518341306</v>
      </c>
      <c r="J31" s="81">
        <f t="shared" si="1"/>
        <v>18552.705735292788</v>
      </c>
      <c r="K31" s="60"/>
      <c r="L31" s="83">
        <v>19.05945822245863</v>
      </c>
      <c r="M31" s="196"/>
      <c r="P31" s="196"/>
    </row>
    <row r="32" spans="1:16" ht="13.5" customHeight="1">
      <c r="A32" s="76">
        <v>1939</v>
      </c>
      <c r="B32" s="81">
        <v>56181.361740206303</v>
      </c>
      <c r="C32" s="81">
        <v>7633</v>
      </c>
      <c r="D32" s="82">
        <v>13.586356335213976</v>
      </c>
      <c r="E32" s="60"/>
      <c r="F32" s="81">
        <v>56480</v>
      </c>
      <c r="G32" s="81">
        <f t="shared" si="0"/>
        <v>19437.128159060219</v>
      </c>
      <c r="I32" s="81">
        <v>57272.849491057175</v>
      </c>
      <c r="J32" s="81">
        <f t="shared" si="1"/>
        <v>19709.980800145986</v>
      </c>
      <c r="K32" s="60"/>
      <c r="L32" s="83">
        <v>19.334354254513322</v>
      </c>
      <c r="M32" s="196"/>
      <c r="P32" s="196"/>
    </row>
    <row r="33" spans="1:16" ht="13.5" customHeight="1">
      <c r="A33" s="76">
        <v>1940</v>
      </c>
      <c r="B33" s="81">
        <v>57115</v>
      </c>
      <c r="C33" s="81">
        <v>14665</v>
      </c>
      <c r="D33" s="82">
        <v>25.67626718025037</v>
      </c>
      <c r="E33" s="60"/>
      <c r="F33" s="81">
        <v>60720</v>
      </c>
      <c r="G33" s="81">
        <f t="shared" si="0"/>
        <v>20358.946152039294</v>
      </c>
      <c r="I33" s="81">
        <v>61477.874213457864</v>
      </c>
      <c r="J33" s="81">
        <f t="shared" si="1"/>
        <v>20613.055511423485</v>
      </c>
      <c r="K33" s="60"/>
      <c r="L33" s="83">
        <v>19.150217547327479</v>
      </c>
      <c r="M33" s="196"/>
      <c r="P33" s="196"/>
    </row>
    <row r="34" spans="1:16" ht="13.5" customHeight="1">
      <c r="A34" s="76">
        <v>1941</v>
      </c>
      <c r="B34" s="81">
        <v>57392.484407425414</v>
      </c>
      <c r="C34" s="81">
        <v>25855</v>
      </c>
      <c r="D34" s="82">
        <v>45.049452497050105</v>
      </c>
      <c r="E34" s="60"/>
      <c r="F34" s="81">
        <v>74880</v>
      </c>
      <c r="G34" s="81">
        <f t="shared" si="0"/>
        <v>23795.52130843369</v>
      </c>
      <c r="I34" s="81">
        <v>75833.651102494012</v>
      </c>
      <c r="J34" s="81">
        <f t="shared" si="1"/>
        <v>24098.574528655477</v>
      </c>
      <c r="K34" s="60"/>
      <c r="L34" s="83">
        <v>18.23830242602617</v>
      </c>
      <c r="M34" s="196"/>
      <c r="P34" s="196"/>
    </row>
    <row r="35" spans="1:16" ht="13.5" customHeight="1">
      <c r="A35" s="76">
        <v>1942</v>
      </c>
      <c r="B35" s="81">
        <v>57736.224318594097</v>
      </c>
      <c r="C35" s="81">
        <v>36538</v>
      </c>
      <c r="D35" s="82">
        <v>63.284359916540033</v>
      </c>
      <c r="E35" s="60"/>
      <c r="F35" s="81">
        <v>96880</v>
      </c>
      <c r="G35" s="81">
        <f t="shared" si="0"/>
        <v>27655.972254870485</v>
      </c>
      <c r="I35" s="81">
        <v>97611.172347961474</v>
      </c>
      <c r="J35" s="81">
        <f t="shared" si="1"/>
        <v>27864.697297900533</v>
      </c>
      <c r="K35" s="60"/>
      <c r="L35" s="83">
        <v>16.4817446104048</v>
      </c>
      <c r="M35" s="196"/>
      <c r="P35" s="196"/>
    </row>
    <row r="36" spans="1:16" ht="13.5" customHeight="1">
      <c r="A36" s="76">
        <v>1943</v>
      </c>
      <c r="B36" s="81">
        <v>58249.516076489876</v>
      </c>
      <c r="C36" s="81">
        <v>43602</v>
      </c>
      <c r="D36" s="82">
        <v>74.853840747353829</v>
      </c>
      <c r="E36" s="60"/>
      <c r="F36" s="81">
        <v>119920</v>
      </c>
      <c r="G36" s="81">
        <f t="shared" si="0"/>
        <v>31966.312497631774</v>
      </c>
      <c r="I36" s="81">
        <v>121642.8668382102</v>
      </c>
      <c r="J36" s="81">
        <f t="shared" si="1"/>
        <v>32425.566164593365</v>
      </c>
      <c r="K36" s="60"/>
      <c r="L36" s="83">
        <v>15.527203416752013</v>
      </c>
      <c r="M36" s="196"/>
      <c r="P36" s="196"/>
    </row>
    <row r="37" spans="1:16" ht="13.5" customHeight="1">
      <c r="A37" s="76">
        <v>1944</v>
      </c>
      <c r="B37" s="81">
        <v>58656.203693425334</v>
      </c>
      <c r="C37" s="81">
        <v>46920</v>
      </c>
      <c r="D37" s="82">
        <v>79.991538909053503</v>
      </c>
      <c r="E37" s="60"/>
      <c r="F37" s="81">
        <v>121393.55715684955</v>
      </c>
      <c r="G37" s="81">
        <f t="shared" si="0"/>
        <v>31585.959434626144</v>
      </c>
      <c r="I37" s="81">
        <v>123166.55715684955</v>
      </c>
      <c r="J37" s="81">
        <f t="shared" si="1"/>
        <v>32047.284626746787</v>
      </c>
      <c r="K37" s="60"/>
      <c r="L37" s="83">
        <v>15.262032959919429</v>
      </c>
      <c r="M37" s="196"/>
      <c r="P37" s="196"/>
    </row>
    <row r="38" spans="1:16" ht="13.5" customHeight="1">
      <c r="A38" s="76">
        <v>1945</v>
      </c>
      <c r="B38" s="81">
        <v>58997.355903064556</v>
      </c>
      <c r="C38" s="81">
        <v>49933</v>
      </c>
      <c r="D38" s="82">
        <v>84.635996369129288</v>
      </c>
      <c r="E38" s="60"/>
      <c r="F38" s="81">
        <v>122236.44662323545</v>
      </c>
      <c r="G38" s="81">
        <f t="shared" si="0"/>
        <v>30917.360188670202</v>
      </c>
      <c r="I38" s="81">
        <v>126405.44662323545</v>
      </c>
      <c r="J38" s="81">
        <f t="shared" si="1"/>
        <v>31971.828624126716</v>
      </c>
      <c r="K38" s="60"/>
      <c r="L38" s="83">
        <v>14.922247439475962</v>
      </c>
      <c r="M38" s="196"/>
      <c r="P38" s="196"/>
    </row>
    <row r="39" spans="1:16" ht="13.5" customHeight="1">
      <c r="A39" s="76">
        <v>1946</v>
      </c>
      <c r="B39" s="81">
        <v>59297.344988542332</v>
      </c>
      <c r="C39" s="81">
        <v>52817</v>
      </c>
      <c r="D39" s="82">
        <v>89.071441580066548</v>
      </c>
      <c r="E39" s="60"/>
      <c r="F39" s="81">
        <v>134199.22264923877</v>
      </c>
      <c r="G39" s="81">
        <f t="shared" si="0"/>
        <v>31115.865672953547</v>
      </c>
      <c r="I39" s="81">
        <v>140365.22264923877</v>
      </c>
      <c r="J39" s="81">
        <f t="shared" si="1"/>
        <v>32545.534369626283</v>
      </c>
      <c r="K39" s="60"/>
      <c r="L39" s="83">
        <v>13.748874136542804</v>
      </c>
      <c r="M39" s="196"/>
      <c r="P39" s="196"/>
    </row>
    <row r="40" spans="1:16" ht="13.5" customHeight="1">
      <c r="A40" s="76">
        <v>1947</v>
      </c>
      <c r="B40" s="81">
        <v>60118.457600747046</v>
      </c>
      <c r="C40" s="81">
        <v>55099</v>
      </c>
      <c r="D40" s="82">
        <v>91.650721257551567</v>
      </c>
      <c r="E40" s="60"/>
      <c r="F40" s="81">
        <v>150261.74722414216</v>
      </c>
      <c r="G40" s="81">
        <f t="shared" si="0"/>
        <v>30049.516546593444</v>
      </c>
      <c r="I40" s="81">
        <v>154579.74722414216</v>
      </c>
      <c r="J40" s="81">
        <f t="shared" si="1"/>
        <v>30913.035138951083</v>
      </c>
      <c r="K40" s="60"/>
      <c r="L40" s="83">
        <v>12.022558101461197</v>
      </c>
      <c r="M40" s="196"/>
      <c r="P40" s="196"/>
    </row>
    <row r="41" spans="1:16" ht="13.5" customHeight="1">
      <c r="A41" s="76">
        <v>1948</v>
      </c>
      <c r="B41" s="81">
        <v>60825.465619867253</v>
      </c>
      <c r="C41" s="81">
        <v>52072</v>
      </c>
      <c r="D41" s="82">
        <v>85.608880210514769</v>
      </c>
      <c r="E41" s="60"/>
      <c r="F41" s="81">
        <v>166778.82213714879</v>
      </c>
      <c r="G41" s="81">
        <f t="shared" si="0"/>
        <v>30587.44474387274</v>
      </c>
      <c r="I41" s="81">
        <v>171141.82213714879</v>
      </c>
      <c r="J41" s="81">
        <f t="shared" si="1"/>
        <v>31387.624405219511</v>
      </c>
      <c r="K41" s="60"/>
      <c r="L41" s="83">
        <v>11.155466532423775</v>
      </c>
      <c r="M41" s="196"/>
      <c r="P41" s="196"/>
    </row>
    <row r="42" spans="1:16" ht="13.5" customHeight="1">
      <c r="A42" s="76">
        <v>1949</v>
      </c>
      <c r="B42" s="81">
        <v>61536.661793876156</v>
      </c>
      <c r="C42" s="81">
        <v>51814</v>
      </c>
      <c r="D42" s="82">
        <v>84.200212506743895</v>
      </c>
      <c r="E42" s="60"/>
      <c r="F42" s="81">
        <v>165005.5141610865</v>
      </c>
      <c r="G42" s="81">
        <f t="shared" si="0"/>
        <v>30205.728542937421</v>
      </c>
      <c r="I42" s="81">
        <v>168146.5141610865</v>
      </c>
      <c r="J42" s="81">
        <f t="shared" si="1"/>
        <v>30780.716559766628</v>
      </c>
      <c r="K42" s="60"/>
      <c r="L42" s="83">
        <v>11.264833851369106</v>
      </c>
      <c r="M42" s="196"/>
      <c r="P42" s="196"/>
    </row>
    <row r="43" spans="1:16" ht="13.5" customHeight="1">
      <c r="A43" s="76">
        <v>1950</v>
      </c>
      <c r="B43" s="81">
        <v>62446</v>
      </c>
      <c r="C43" s="81">
        <v>53060</v>
      </c>
      <c r="D43" s="82">
        <v>84.969413573327358</v>
      </c>
      <c r="E43" s="60"/>
      <c r="F43" s="81">
        <v>182539.35609498681</v>
      </c>
      <c r="G43" s="81">
        <f t="shared" si="0"/>
        <v>32609.161159526808</v>
      </c>
      <c r="I43" s="81">
        <v>188313.35609498681</v>
      </c>
      <c r="J43" s="81">
        <f t="shared" si="1"/>
        <v>33640.638976492104</v>
      </c>
      <c r="K43" s="60"/>
      <c r="L43" s="83">
        <v>11.155466532423775</v>
      </c>
      <c r="M43" s="196"/>
      <c r="P43" s="196"/>
    </row>
    <row r="44" spans="1:16" ht="13.5" customHeight="1">
      <c r="A44" s="76">
        <v>1951</v>
      </c>
      <c r="B44" s="81">
        <v>63059.890213245293</v>
      </c>
      <c r="C44" s="81">
        <v>55447</v>
      </c>
      <c r="D44" s="82">
        <v>87.927523838843825</v>
      </c>
      <c r="E44" s="60"/>
      <c r="F44" s="81">
        <v>204931.01915195637</v>
      </c>
      <c r="G44" s="81">
        <f t="shared" si="0"/>
        <v>33596.798519740361</v>
      </c>
      <c r="I44" s="81">
        <v>210812.01915195637</v>
      </c>
      <c r="J44" s="81">
        <f t="shared" si="1"/>
        <v>34560.941346493622</v>
      </c>
      <c r="K44" s="60"/>
      <c r="L44" s="83">
        <v>10.338163714495558</v>
      </c>
      <c r="M44" s="196"/>
      <c r="P44" s="196"/>
    </row>
    <row r="45" spans="1:16" ht="13.5" customHeight="1">
      <c r="A45" s="76">
        <v>1952</v>
      </c>
      <c r="B45" s="81">
        <v>63684.1301574846</v>
      </c>
      <c r="C45" s="81">
        <v>56528</v>
      </c>
      <c r="D45" s="82">
        <v>88.763087224732132</v>
      </c>
      <c r="E45" s="60"/>
      <c r="F45" s="81">
        <v>218231.94781739844</v>
      </c>
      <c r="G45" s="81">
        <f t="shared" si="0"/>
        <v>34669.133025251664</v>
      </c>
      <c r="I45" s="81">
        <v>223148.94781739844</v>
      </c>
      <c r="J45" s="81">
        <f t="shared" si="1"/>
        <v>35450.265800677371</v>
      </c>
      <c r="K45" s="60"/>
      <c r="L45" s="83">
        <v>10.117096062739046</v>
      </c>
      <c r="M45" s="196"/>
      <c r="P45" s="196"/>
    </row>
    <row r="46" spans="1:16" ht="13.5" customHeight="1">
      <c r="A46" s="76">
        <v>1953</v>
      </c>
      <c r="B46" s="81">
        <v>64273.150689587965</v>
      </c>
      <c r="C46" s="81">
        <v>57838</v>
      </c>
      <c r="D46" s="82">
        <v>89.987808874242049</v>
      </c>
      <c r="E46" s="60"/>
      <c r="F46" s="81">
        <v>231798.78209590973</v>
      </c>
      <c r="G46" s="81">
        <f t="shared" si="0"/>
        <v>36213.628860204488</v>
      </c>
      <c r="I46" s="81">
        <v>235828.78209590973</v>
      </c>
      <c r="J46" s="81">
        <f t="shared" si="1"/>
        <v>36843.230633721309</v>
      </c>
      <c r="K46" s="60"/>
      <c r="L46" s="83">
        <v>10.041312571632387</v>
      </c>
      <c r="M46" s="196"/>
      <c r="P46" s="196"/>
    </row>
    <row r="47" spans="1:16" ht="13.5" customHeight="1">
      <c r="A47" s="76">
        <v>1954</v>
      </c>
      <c r="B47" s="81">
        <v>64928.229507237309</v>
      </c>
      <c r="C47" s="81">
        <v>56747</v>
      </c>
      <c r="D47" s="82">
        <v>87.399580168245038</v>
      </c>
      <c r="E47" s="60"/>
      <c r="F47" s="81">
        <v>232475.34220119246</v>
      </c>
      <c r="G47" s="81">
        <f t="shared" si="0"/>
        <v>35774.243369383279</v>
      </c>
      <c r="I47" s="81">
        <v>239088.34220119246</v>
      </c>
      <c r="J47" s="81">
        <f t="shared" si="1"/>
        <v>36791.878483549452</v>
      </c>
      <c r="K47" s="60"/>
      <c r="L47" s="83">
        <v>9.9914178507795537</v>
      </c>
      <c r="M47" s="196"/>
      <c r="P47" s="196"/>
    </row>
    <row r="48" spans="1:16" ht="13.5" customHeight="1">
      <c r="A48" s="76">
        <v>1955</v>
      </c>
      <c r="B48" s="81">
        <v>65589.450007413092</v>
      </c>
      <c r="C48" s="81">
        <v>58250</v>
      </c>
      <c r="D48" s="82">
        <v>88.810014405390547</v>
      </c>
      <c r="E48" s="60"/>
      <c r="F48" s="81">
        <v>250047.26333479164</v>
      </c>
      <c r="G48" s="81">
        <f t="shared" si="0"/>
        <v>38232.856836324434</v>
      </c>
      <c r="I48" s="81">
        <v>259426.26333479164</v>
      </c>
      <c r="J48" s="81">
        <f t="shared" si="1"/>
        <v>39666.929577155715</v>
      </c>
      <c r="K48" s="60"/>
      <c r="L48" s="83">
        <v>10.028792231767509</v>
      </c>
      <c r="M48" s="196"/>
      <c r="P48" s="196"/>
    </row>
    <row r="49" spans="1:18" ht="13.5" customHeight="1">
      <c r="A49" s="76">
        <v>1956</v>
      </c>
      <c r="B49" s="81">
        <v>66257.212286740687</v>
      </c>
      <c r="C49" s="81">
        <v>59197</v>
      </c>
      <c r="D49" s="82">
        <v>89.34423583022739</v>
      </c>
      <c r="E49" s="60"/>
      <c r="F49" s="81">
        <v>269693.19177813188</v>
      </c>
      <c r="G49" s="81">
        <f t="shared" si="0"/>
        <v>40219.384604991828</v>
      </c>
      <c r="I49" s="81">
        <v>278560.19177813188</v>
      </c>
      <c r="J49" s="81">
        <f t="shared" si="1"/>
        <v>41541.721594447044</v>
      </c>
      <c r="K49" s="60"/>
      <c r="L49" s="83">
        <v>9.880947628842188</v>
      </c>
      <c r="M49" s="196"/>
      <c r="P49" s="196"/>
    </row>
    <row r="50" spans="1:18" ht="13.5" customHeight="1">
      <c r="A50" s="76">
        <v>1957</v>
      </c>
      <c r="B50" s="81">
        <v>66947.445008315946</v>
      </c>
      <c r="C50" s="81">
        <v>59825</v>
      </c>
      <c r="D50" s="82">
        <v>89.36113990992304</v>
      </c>
      <c r="E50" s="60"/>
      <c r="F50" s="81">
        <v>283500.41372308478</v>
      </c>
      <c r="G50" s="81">
        <f t="shared" si="0"/>
        <v>40403.139922209339</v>
      </c>
      <c r="I50" s="81">
        <v>290399.41372308478</v>
      </c>
      <c r="J50" s="81">
        <f t="shared" si="1"/>
        <v>41386.352816549552</v>
      </c>
      <c r="K50" s="60"/>
      <c r="L50" s="83">
        <v>9.5410336534727662</v>
      </c>
      <c r="M50" s="196"/>
      <c r="P50" s="196"/>
    </row>
    <row r="51" spans="1:18" ht="13.5" customHeight="1">
      <c r="A51" s="76">
        <v>1958</v>
      </c>
      <c r="B51" s="81">
        <v>67546.014388339216</v>
      </c>
      <c r="C51" s="81">
        <v>59085</v>
      </c>
      <c r="D51" s="82">
        <v>87.473702978691392</v>
      </c>
      <c r="E51" s="60"/>
      <c r="F51" s="81">
        <v>284837.65621132893</v>
      </c>
      <c r="G51" s="81">
        <f t="shared" si="0"/>
        <v>39165.419772722104</v>
      </c>
      <c r="I51" s="81">
        <v>293414.65621132893</v>
      </c>
      <c r="J51" s="81">
        <f t="shared" si="1"/>
        <v>40344.764561114149</v>
      </c>
      <c r="K51" s="60"/>
      <c r="L51" s="83">
        <v>9.2876343763020106</v>
      </c>
      <c r="M51" s="196"/>
      <c r="P51" s="196"/>
    </row>
    <row r="52" spans="1:18" ht="13.5" customHeight="1">
      <c r="A52" s="76">
        <v>1959</v>
      </c>
      <c r="B52" s="81">
        <v>68143.847453790891</v>
      </c>
      <c r="C52" s="81">
        <v>60272</v>
      </c>
      <c r="D52" s="82">
        <v>88.448190485386263</v>
      </c>
      <c r="E52" s="60"/>
      <c r="F52" s="81">
        <v>306744.52996564389</v>
      </c>
      <c r="G52" s="81">
        <f t="shared" si="0"/>
        <v>41520.267271372853</v>
      </c>
      <c r="I52" s="81">
        <v>319177.52996564389</v>
      </c>
      <c r="J52" s="81">
        <f t="shared" si="1"/>
        <v>43203.170901448335</v>
      </c>
      <c r="K52" s="60"/>
      <c r="L52" s="83">
        <v>9.2238018376332658</v>
      </c>
      <c r="M52" s="196"/>
      <c r="P52" s="196"/>
    </row>
    <row r="53" spans="1:18" ht="13.5" customHeight="1">
      <c r="A53" s="76">
        <v>1960</v>
      </c>
      <c r="B53" s="81">
        <v>68681</v>
      </c>
      <c r="C53" s="81">
        <v>61028</v>
      </c>
      <c r="D53" s="82">
        <v>88.857180297316575</v>
      </c>
      <c r="E53" s="60"/>
      <c r="F53" s="81">
        <v>318030.13520679035</v>
      </c>
      <c r="G53" s="81">
        <f t="shared" si="0"/>
        <v>41989.712975472612</v>
      </c>
      <c r="I53" s="81">
        <v>328547.13520679035</v>
      </c>
      <c r="J53" s="81">
        <f t="shared" si="1"/>
        <v>43378.278908307562</v>
      </c>
      <c r="K53" s="60"/>
      <c r="L53" s="83">
        <v>9.0679943741597331</v>
      </c>
      <c r="M53" s="196"/>
      <c r="P53" s="196"/>
    </row>
    <row r="54" spans="1:18" ht="13.5" customHeight="1">
      <c r="A54" s="76">
        <v>1961</v>
      </c>
      <c r="B54" s="81">
        <v>69997.277539357485</v>
      </c>
      <c r="C54" s="81">
        <v>61499</v>
      </c>
      <c r="D54" s="82">
        <v>87.859131328958981</v>
      </c>
      <c r="E54" s="60"/>
      <c r="F54" s="81">
        <v>331239.30191560392</v>
      </c>
      <c r="G54" s="81">
        <f t="shared" si="0"/>
        <v>42480.779426615809</v>
      </c>
      <c r="I54" s="81">
        <v>346390.30191560392</v>
      </c>
      <c r="J54" s="81">
        <f t="shared" si="1"/>
        <v>44423.864940232314</v>
      </c>
      <c r="K54" s="60"/>
      <c r="L54" s="83">
        <v>8.9770111530143204</v>
      </c>
      <c r="M54" s="196"/>
      <c r="P54" s="196"/>
    </row>
    <row r="55" spans="1:18" ht="13.5" customHeight="1">
      <c r="A55" s="76">
        <v>1962</v>
      </c>
      <c r="B55" s="81">
        <v>71254.48789333165</v>
      </c>
      <c r="C55" s="81">
        <v>62712</v>
      </c>
      <c r="D55" s="82">
        <v>88.011298451657112</v>
      </c>
      <c r="E55" s="60"/>
      <c r="F55" s="81">
        <v>353004.52743343828</v>
      </c>
      <c r="G55" s="81">
        <f t="shared" si="0"/>
        <v>44031.558985507465</v>
      </c>
      <c r="I55" s="81">
        <v>364330.52743343828</v>
      </c>
      <c r="J55" s="81">
        <f t="shared" si="1"/>
        <v>45444.292812735483</v>
      </c>
      <c r="K55" s="60"/>
      <c r="L55" s="83">
        <v>8.8878355455340436</v>
      </c>
      <c r="M55" s="196"/>
      <c r="P55" s="196"/>
    </row>
    <row r="56" spans="1:18" ht="13.5" customHeight="1">
      <c r="A56" s="76">
        <v>1963</v>
      </c>
      <c r="B56" s="81">
        <v>72464.471041222045</v>
      </c>
      <c r="C56" s="81">
        <v>63943</v>
      </c>
      <c r="D56" s="82">
        <v>88.240484034756108</v>
      </c>
      <c r="E56" s="60"/>
      <c r="F56" s="81">
        <v>372880.64844866132</v>
      </c>
      <c r="G56" s="81">
        <f t="shared" si="0"/>
        <v>45136.330139505888</v>
      </c>
      <c r="I56" s="81">
        <v>385710.64844866132</v>
      </c>
      <c r="J56" s="81">
        <f t="shared" si="1"/>
        <v>46689.371623688974</v>
      </c>
      <c r="K56" s="60"/>
      <c r="L56" s="83">
        <v>8.7716546887296776</v>
      </c>
      <c r="M56" s="196"/>
    </row>
    <row r="57" spans="1:18" ht="13.5" customHeight="1">
      <c r="A57" s="76">
        <v>1964</v>
      </c>
      <c r="B57" s="81">
        <v>73659.622212014569</v>
      </c>
      <c r="C57" s="81">
        <v>65376</v>
      </c>
      <c r="D57" s="82">
        <v>88.754188572713815</v>
      </c>
      <c r="E57" s="60"/>
      <c r="F57" s="81">
        <v>402491.46074611519</v>
      </c>
      <c r="G57" s="81">
        <f t="shared" si="0"/>
        <v>47311.687972428605</v>
      </c>
      <c r="I57" s="81">
        <v>418457.46074611519</v>
      </c>
      <c r="J57" s="81">
        <f t="shared" si="1"/>
        <v>49188.444335824533</v>
      </c>
      <c r="K57" s="60"/>
      <c r="L57" s="83">
        <v>8.6584720475847785</v>
      </c>
      <c r="M57" s="191"/>
      <c r="P57" s="191"/>
    </row>
    <row r="58" spans="1:18" ht="13.5" customHeight="1">
      <c r="A58" s="76">
        <v>1965</v>
      </c>
      <c r="B58" s="81">
        <v>74772.263448492304</v>
      </c>
      <c r="C58" s="81">
        <v>67596</v>
      </c>
      <c r="D58" s="82">
        <v>90.402506066389506</v>
      </c>
      <c r="E58" s="60"/>
      <c r="F58" s="81">
        <v>432178.62721131073</v>
      </c>
      <c r="G58" s="81">
        <f t="shared" si="0"/>
        <v>49251.011857274389</v>
      </c>
      <c r="I58" s="81">
        <v>452695.62721131073</v>
      </c>
      <c r="J58" s="81">
        <f t="shared" si="1"/>
        <v>51589.126115251405</v>
      </c>
      <c r="K58" s="60"/>
      <c r="L58" s="83">
        <v>8.5210359833374003</v>
      </c>
      <c r="M58" s="196"/>
    </row>
    <row r="59" spans="1:18" ht="13.5" customHeight="1">
      <c r="A59" s="76">
        <v>1966</v>
      </c>
      <c r="B59" s="81">
        <v>75831.168722140283</v>
      </c>
      <c r="C59" s="81">
        <v>70160</v>
      </c>
      <c r="D59" s="82">
        <v>92.521322277228094</v>
      </c>
      <c r="E59" s="60"/>
      <c r="F59" s="81">
        <v>470773.91622465447</v>
      </c>
      <c r="G59" s="81">
        <f t="shared" si="0"/>
        <v>51430.717800772967</v>
      </c>
      <c r="I59" s="81">
        <v>490886.91622465447</v>
      </c>
      <c r="J59" s="81">
        <f t="shared" si="1"/>
        <v>53628.006120020706</v>
      </c>
      <c r="K59" s="60"/>
      <c r="L59" s="83">
        <v>8.2843405393558047</v>
      </c>
      <c r="M59" s="196"/>
      <c r="N59" s="196"/>
      <c r="O59" s="196"/>
      <c r="P59" s="196"/>
      <c r="Q59" s="196"/>
      <c r="R59" s="196"/>
    </row>
    <row r="60" spans="1:18" ht="13.5" customHeight="1">
      <c r="A60" s="76">
        <v>1967</v>
      </c>
      <c r="B60" s="81">
        <v>76855.772597697025</v>
      </c>
      <c r="C60" s="81">
        <v>71652</v>
      </c>
      <c r="D60" s="82">
        <v>93.229171444367267</v>
      </c>
      <c r="E60" s="60"/>
      <c r="F60" s="81">
        <v>503805.17023668694</v>
      </c>
      <c r="G60" s="81">
        <f t="shared" si="0"/>
        <v>52679.617584775835</v>
      </c>
      <c r="I60" s="81">
        <v>531405.17023668694</v>
      </c>
      <c r="J60" s="81">
        <f t="shared" si="1"/>
        <v>55565.569399555236</v>
      </c>
      <c r="K60" s="60"/>
      <c r="L60" s="83">
        <v>8.0363063914709016</v>
      </c>
      <c r="M60" s="196"/>
      <c r="N60" s="196"/>
      <c r="O60" s="196"/>
      <c r="P60" s="196"/>
      <c r="Q60" s="196"/>
      <c r="R60" s="196"/>
    </row>
    <row r="61" spans="1:18" ht="13.5" customHeight="1">
      <c r="A61" s="76">
        <v>1968</v>
      </c>
      <c r="B61" s="81">
        <v>77825.685517022051</v>
      </c>
      <c r="C61" s="81">
        <v>73729</v>
      </c>
      <c r="D61" s="82">
        <v>94.73607525612347</v>
      </c>
      <c r="E61" s="60"/>
      <c r="F61" s="81">
        <v>548967.71586337092</v>
      </c>
      <c r="G61" s="81">
        <f t="shared" si="0"/>
        <v>54406.095460384975</v>
      </c>
      <c r="I61" s="81">
        <v>585267.71586337092</v>
      </c>
      <c r="J61" s="81">
        <f t="shared" si="1"/>
        <v>58003.649939715237</v>
      </c>
      <c r="K61" s="60"/>
      <c r="L61" s="83">
        <v>7.7130067090554064</v>
      </c>
      <c r="M61" s="196"/>
      <c r="N61" s="196"/>
      <c r="O61" s="196"/>
      <c r="P61" s="196"/>
      <c r="Q61" s="196"/>
      <c r="R61" s="196"/>
    </row>
    <row r="62" spans="1:18" ht="13.5" customHeight="1">
      <c r="A62" s="76">
        <v>1969</v>
      </c>
      <c r="B62" s="81">
        <v>78792.880570712965</v>
      </c>
      <c r="C62" s="81">
        <v>75834</v>
      </c>
      <c r="D62" s="82">
        <v>96.244736136969252</v>
      </c>
      <c r="E62" s="60"/>
      <c r="F62" s="81">
        <v>594701.88082442724</v>
      </c>
      <c r="G62" s="81">
        <f t="shared" si="0"/>
        <v>55201.289480574611</v>
      </c>
      <c r="I62" s="81">
        <v>624278.88082442724</v>
      </c>
      <c r="J62" s="81">
        <f t="shared" si="1"/>
        <v>57946.679383669572</v>
      </c>
      <c r="K62" s="60"/>
      <c r="L62" s="83">
        <v>7.3136957350171148</v>
      </c>
      <c r="M62" s="196"/>
      <c r="N62" s="196"/>
      <c r="O62" s="196"/>
      <c r="P62" s="196"/>
      <c r="Q62" s="196"/>
      <c r="R62" s="196"/>
    </row>
    <row r="63" spans="1:18" ht="13.5" customHeight="1">
      <c r="A63" s="76">
        <v>1970</v>
      </c>
      <c r="B63" s="81">
        <v>79924</v>
      </c>
      <c r="C63" s="81">
        <v>74280</v>
      </c>
      <c r="D63" s="82">
        <v>92.938291376807967</v>
      </c>
      <c r="E63" s="60"/>
      <c r="F63" s="81">
        <v>641252.35981373186</v>
      </c>
      <c r="G63" s="81">
        <f t="shared" si="0"/>
        <v>55503.835157492467</v>
      </c>
      <c r="I63" s="81">
        <v>659499.35981373186</v>
      </c>
      <c r="J63" s="81">
        <f t="shared" si="1"/>
        <v>57083.210990764957</v>
      </c>
      <c r="K63" s="60"/>
      <c r="L63" s="83">
        <v>6.9178513782249524</v>
      </c>
      <c r="M63" s="196"/>
      <c r="N63" s="196"/>
      <c r="O63" s="196"/>
      <c r="P63" s="196"/>
      <c r="Q63" s="196"/>
      <c r="R63" s="196"/>
    </row>
    <row r="64" spans="1:18" ht="13.5" customHeight="1">
      <c r="A64" s="76">
        <v>1971</v>
      </c>
      <c r="B64" s="81">
        <v>81849.283100873465</v>
      </c>
      <c r="C64" s="81">
        <v>74576</v>
      </c>
      <c r="D64" s="82">
        <v>91.113809644600479</v>
      </c>
      <c r="E64" s="60"/>
      <c r="F64" s="81">
        <v>683605.51628102292</v>
      </c>
      <c r="G64" s="81">
        <f t="shared" si="0"/>
        <v>55352.674348774592</v>
      </c>
      <c r="I64" s="81">
        <v>709905.51628102292</v>
      </c>
      <c r="J64" s="81">
        <f t="shared" si="1"/>
        <v>57482.229041797757</v>
      </c>
      <c r="K64" s="60"/>
      <c r="L64" s="83">
        <v>6.6274724314846463</v>
      </c>
      <c r="M64" s="196"/>
      <c r="N64" s="196"/>
      <c r="O64" s="196"/>
      <c r="P64" s="196"/>
      <c r="Q64" s="196"/>
      <c r="R64" s="196"/>
    </row>
    <row r="65" spans="1:18" ht="13.5" customHeight="1">
      <c r="A65" s="76">
        <v>1972</v>
      </c>
      <c r="B65" s="81">
        <v>83669.52931419824</v>
      </c>
      <c r="C65" s="81">
        <v>77573</v>
      </c>
      <c r="D65" s="82">
        <v>92.713560881519513</v>
      </c>
      <c r="E65" s="60"/>
      <c r="F65" s="81">
        <v>751147.6271934883</v>
      </c>
      <c r="G65" s="81">
        <f t="shared" si="0"/>
        <v>57648.053142763158</v>
      </c>
      <c r="I65" s="81">
        <v>785496.6271934883</v>
      </c>
      <c r="J65" s="81">
        <f t="shared" si="1"/>
        <v>60284.223325180174</v>
      </c>
      <c r="K65" s="60"/>
      <c r="L65" s="83">
        <v>6.4213548678260315</v>
      </c>
      <c r="M65" s="196"/>
      <c r="N65" s="196"/>
      <c r="O65" s="196"/>
      <c r="P65" s="196"/>
      <c r="Q65" s="196"/>
      <c r="R65" s="196"/>
    </row>
    <row r="66" spans="1:18" ht="13.5" customHeight="1">
      <c r="A66" s="76">
        <v>1973</v>
      </c>
      <c r="B66" s="81">
        <v>85441.835116484566</v>
      </c>
      <c r="C66" s="81">
        <v>80693</v>
      </c>
      <c r="D66" s="82">
        <v>94.442025841310198</v>
      </c>
      <c r="E66" s="60"/>
      <c r="F66" s="81">
        <v>831698.51914472133</v>
      </c>
      <c r="G66" s="81">
        <f t="shared" si="0"/>
        <v>58845.78268806592</v>
      </c>
      <c r="I66" s="81">
        <v>865418.51914472133</v>
      </c>
      <c r="J66" s="81">
        <f t="shared" si="1"/>
        <v>61231.598878146586</v>
      </c>
      <c r="K66" s="60"/>
      <c r="L66" s="83">
        <v>6.0453295827731566</v>
      </c>
      <c r="M66" s="196"/>
      <c r="N66" s="196"/>
      <c r="O66" s="196"/>
      <c r="P66" s="196"/>
      <c r="Q66" s="196"/>
      <c r="R66" s="196"/>
    </row>
    <row r="67" spans="1:18" ht="13.5" customHeight="1">
      <c r="A67" s="76">
        <v>1974</v>
      </c>
      <c r="B67" s="81">
        <v>87227.731585466507</v>
      </c>
      <c r="C67" s="81">
        <v>83340</v>
      </c>
      <c r="D67" s="82">
        <v>95.543009642916971</v>
      </c>
      <c r="E67" s="60"/>
      <c r="F67" s="81">
        <v>914549.7312577907</v>
      </c>
      <c r="G67" s="81">
        <f t="shared" si="0"/>
        <v>57083.261870233713</v>
      </c>
      <c r="I67" s="81">
        <v>941900.7312577907</v>
      </c>
      <c r="J67" s="81">
        <f t="shared" si="1"/>
        <v>58790.423593703366</v>
      </c>
      <c r="K67" s="60"/>
      <c r="L67" s="83">
        <v>5.4444753240391099</v>
      </c>
      <c r="M67" s="196"/>
      <c r="N67" s="196"/>
      <c r="O67" s="196"/>
      <c r="P67" s="196"/>
      <c r="Q67" s="196"/>
      <c r="R67" s="196"/>
    </row>
    <row r="68" spans="1:18" ht="13.5" customHeight="1">
      <c r="A68" s="76">
        <v>1975</v>
      </c>
      <c r="B68" s="81">
        <v>89127.466196003021</v>
      </c>
      <c r="C68" s="81">
        <v>82229</v>
      </c>
      <c r="D68" s="82">
        <v>92.259999649454429</v>
      </c>
      <c r="E68" s="60"/>
      <c r="F68" s="81">
        <v>965991.37443402468</v>
      </c>
      <c r="G68" s="81">
        <f t="shared" si="0"/>
        <v>54073.23664422919</v>
      </c>
      <c r="I68" s="81">
        <v>994271.37443402468</v>
      </c>
      <c r="J68" s="81">
        <f t="shared" si="1"/>
        <v>55656.264373845057</v>
      </c>
      <c r="K68" s="60"/>
      <c r="L68" s="83">
        <v>4.9890824066008941</v>
      </c>
      <c r="M68" s="196"/>
      <c r="N68" s="196"/>
      <c r="O68" s="196"/>
      <c r="P68" s="196"/>
      <c r="Q68" s="196"/>
      <c r="R68" s="196"/>
    </row>
    <row r="69" spans="1:18" ht="13.5" customHeight="1">
      <c r="A69" s="76">
        <v>1976</v>
      </c>
      <c r="B69" s="81">
        <v>91048.45550544768</v>
      </c>
      <c r="C69" s="81">
        <v>84670</v>
      </c>
      <c r="D69" s="82">
        <v>92.994438543698266</v>
      </c>
      <c r="E69" s="60"/>
      <c r="F69" s="81">
        <v>1068764.5899609402</v>
      </c>
      <c r="G69" s="81">
        <f t="shared" si="0"/>
        <v>55373.268604337289</v>
      </c>
      <c r="I69" s="81">
        <v>1106043.5899609402</v>
      </c>
      <c r="J69" s="81">
        <f t="shared" si="1"/>
        <v>57304.713657523913</v>
      </c>
      <c r="K69" s="60"/>
      <c r="L69" s="83">
        <v>4.7172694811094571</v>
      </c>
      <c r="M69" s="196"/>
      <c r="N69" s="196"/>
      <c r="O69" s="196"/>
      <c r="P69" s="196"/>
      <c r="Q69" s="196"/>
      <c r="R69" s="196"/>
    </row>
    <row r="70" spans="1:18" ht="13.5" customHeight="1">
      <c r="A70" s="76">
        <v>1977</v>
      </c>
      <c r="B70" s="81">
        <v>93075.821147921553</v>
      </c>
      <c r="C70" s="81">
        <v>86635</v>
      </c>
      <c r="D70" s="82">
        <v>93.080027585590216</v>
      </c>
      <c r="E70" s="60"/>
      <c r="F70" s="81">
        <v>1175139.9017697203</v>
      </c>
      <c r="G70" s="81">
        <f t="shared" si="0"/>
        <v>55922.042528854727</v>
      </c>
      <c r="I70" s="81">
        <v>1217277.9017697203</v>
      </c>
      <c r="J70" s="81">
        <f t="shared" si="1"/>
        <v>57927.287201878054</v>
      </c>
      <c r="K70" s="60"/>
      <c r="L70" s="83">
        <v>4.4292513774773621</v>
      </c>
      <c r="M70" s="196"/>
      <c r="N70" s="196"/>
      <c r="O70" s="196"/>
      <c r="P70" s="196"/>
      <c r="Q70" s="196"/>
      <c r="R70" s="196"/>
    </row>
    <row r="71" spans="1:18" ht="13.5" customHeight="1">
      <c r="A71" s="76">
        <v>1978</v>
      </c>
      <c r="B71" s="81">
        <v>95212.836116289182</v>
      </c>
      <c r="C71" s="81">
        <v>89771</v>
      </c>
      <c r="D71" s="82">
        <v>94.284556223445819</v>
      </c>
      <c r="E71" s="60"/>
      <c r="F71" s="81">
        <v>1317571.0106087574</v>
      </c>
      <c r="G71" s="81">
        <f t="shared" ref="G71:G103" si="2">$L71*F71*1000/$B71</f>
        <v>56968.382202596957</v>
      </c>
      <c r="I71" s="81">
        <v>1365290.0106087574</v>
      </c>
      <c r="J71" s="81">
        <f t="shared" si="1"/>
        <v>59031.629047311377</v>
      </c>
      <c r="K71" s="60"/>
      <c r="L71" s="83">
        <v>4.1167581821338661</v>
      </c>
      <c r="M71" s="196"/>
      <c r="N71" s="196"/>
      <c r="O71" s="196"/>
      <c r="P71" s="196"/>
      <c r="Q71" s="196"/>
      <c r="R71" s="196"/>
    </row>
    <row r="72" spans="1:18" ht="13.5" customHeight="1">
      <c r="A72" s="76">
        <v>1979</v>
      </c>
      <c r="B72" s="81">
        <v>97457.045574318821</v>
      </c>
      <c r="C72" s="81">
        <v>92694</v>
      </c>
      <c r="D72" s="82">
        <v>95.112671899450703</v>
      </c>
      <c r="E72" s="60"/>
      <c r="F72" s="81">
        <v>1476334.0561135008</v>
      </c>
      <c r="G72" s="81">
        <f t="shared" si="2"/>
        <v>56911.656710631301</v>
      </c>
      <c r="I72" s="81">
        <v>1548415.0561135008</v>
      </c>
      <c r="J72" s="81">
        <f t="shared" si="1"/>
        <v>59690.329403557131</v>
      </c>
      <c r="K72" s="60"/>
      <c r="L72" s="83">
        <v>3.7569016976816059</v>
      </c>
      <c r="M72" s="196"/>
      <c r="N72" s="196"/>
      <c r="O72" s="196"/>
      <c r="P72" s="196"/>
      <c r="Q72" s="196"/>
      <c r="R72" s="196"/>
    </row>
    <row r="73" spans="1:18" ht="13.5" customHeight="1">
      <c r="A73" s="76">
        <v>1980</v>
      </c>
      <c r="B73" s="81">
        <v>99625</v>
      </c>
      <c r="C73" s="81">
        <v>93902</v>
      </c>
      <c r="D73" s="82">
        <v>94.255457967377666</v>
      </c>
      <c r="E73" s="60"/>
      <c r="F73" s="81">
        <v>1631791.7179166269</v>
      </c>
      <c r="G73" s="81">
        <f t="shared" si="2"/>
        <v>55386.853731765565</v>
      </c>
      <c r="I73" s="81">
        <v>1706017.7179166269</v>
      </c>
      <c r="J73" s="81">
        <f t="shared" ref="J73:J103" si="3">$L73*I73*1000/$B73</f>
        <v>57906.258972002288</v>
      </c>
      <c r="K73" s="60"/>
      <c r="L73" s="83">
        <v>3.3815071141996516</v>
      </c>
      <c r="M73" s="196"/>
      <c r="N73" s="196"/>
      <c r="O73" s="196"/>
      <c r="P73" s="196"/>
      <c r="Q73" s="196"/>
      <c r="R73" s="196"/>
    </row>
    <row r="74" spans="1:18" ht="13.5" customHeight="1">
      <c r="A74" s="76">
        <v>1981</v>
      </c>
      <c r="B74" s="81">
        <v>101432.20736241926</v>
      </c>
      <c r="C74" s="81">
        <v>95396</v>
      </c>
      <c r="D74" s="82">
        <v>94.049022968758067</v>
      </c>
      <c r="E74" s="60"/>
      <c r="F74" s="81">
        <v>1803844.9417724272</v>
      </c>
      <c r="G74" s="81">
        <f t="shared" si="2"/>
        <v>54908.546430493305</v>
      </c>
      <c r="I74" s="81">
        <v>1881124.4417724272</v>
      </c>
      <c r="J74" s="81">
        <f t="shared" si="3"/>
        <v>57260.913264033836</v>
      </c>
      <c r="K74" s="60"/>
      <c r="L74" s="83">
        <v>3.0875686366004009</v>
      </c>
      <c r="M74" s="196"/>
      <c r="N74" s="196"/>
      <c r="O74" s="196"/>
      <c r="P74" s="196"/>
      <c r="Q74" s="196"/>
      <c r="R74" s="196"/>
    </row>
    <row r="75" spans="1:18" ht="13.5" customHeight="1">
      <c r="A75" s="76">
        <v>1982</v>
      </c>
      <c r="B75" s="81">
        <v>103250.43781266264</v>
      </c>
      <c r="C75" s="81">
        <v>95337</v>
      </c>
      <c r="D75" s="82">
        <v>92.335685949321814</v>
      </c>
      <c r="E75" s="60"/>
      <c r="F75" s="81">
        <v>1907974.3295260852</v>
      </c>
      <c r="G75" s="81">
        <f t="shared" si="2"/>
        <v>53808.405636544892</v>
      </c>
      <c r="I75" s="81">
        <v>1994598.3295260852</v>
      </c>
      <c r="J75" s="81">
        <f t="shared" si="3"/>
        <v>56251.362681474224</v>
      </c>
      <c r="K75" s="60"/>
      <c r="L75" s="83">
        <v>2.9118533483385884</v>
      </c>
      <c r="M75" s="196"/>
      <c r="N75" s="196"/>
      <c r="O75" s="196"/>
      <c r="P75" s="196"/>
      <c r="Q75" s="196"/>
      <c r="R75" s="196"/>
    </row>
    <row r="76" spans="1:18" ht="13.5" customHeight="1">
      <c r="A76" s="76">
        <v>1983</v>
      </c>
      <c r="B76" s="81">
        <v>105066.9706211951</v>
      </c>
      <c r="C76" s="81">
        <v>96321</v>
      </c>
      <c r="D76" s="82">
        <v>91.675813464987471</v>
      </c>
      <c r="E76" s="60"/>
      <c r="F76" s="81">
        <v>2004401.9868750633</v>
      </c>
      <c r="G76" s="81">
        <f t="shared" si="2"/>
        <v>53276.520134195984</v>
      </c>
      <c r="I76" s="81">
        <v>2127821.9868750633</v>
      </c>
      <c r="J76" s="81">
        <f t="shared" si="3"/>
        <v>56556.993890467675</v>
      </c>
      <c r="K76" s="60"/>
      <c r="L76" s="83">
        <v>2.792654673260401</v>
      </c>
      <c r="M76" s="196"/>
      <c r="N76" s="196"/>
      <c r="O76" s="196"/>
      <c r="P76" s="196"/>
      <c r="Q76" s="196"/>
      <c r="R76" s="196"/>
    </row>
    <row r="77" spans="1:18" ht="13.5" customHeight="1">
      <c r="A77" s="76">
        <v>1984</v>
      </c>
      <c r="B77" s="81">
        <v>106871.14951319493</v>
      </c>
      <c r="C77" s="81">
        <v>99439</v>
      </c>
      <c r="D77" s="82">
        <v>93.045691426499232</v>
      </c>
      <c r="E77" s="60"/>
      <c r="F77" s="81">
        <v>2193702.7680859203</v>
      </c>
      <c r="G77" s="81">
        <f t="shared" si="2"/>
        <v>55069.438304311712</v>
      </c>
      <c r="I77" s="81">
        <v>2331723.2680859203</v>
      </c>
      <c r="J77" s="81">
        <f t="shared" si="3"/>
        <v>58534.224655523787</v>
      </c>
      <c r="K77" s="60"/>
      <c r="L77" s="83">
        <v>2.6828311748737561</v>
      </c>
      <c r="M77" s="196"/>
      <c r="N77" s="196"/>
      <c r="O77" s="196"/>
      <c r="P77" s="196"/>
      <c r="Q77" s="196"/>
      <c r="R77" s="196"/>
    </row>
    <row r="78" spans="1:18" ht="13.5" customHeight="1">
      <c r="A78" s="76">
        <v>1985</v>
      </c>
      <c r="B78" s="81">
        <v>108736.06385144978</v>
      </c>
      <c r="C78" s="81">
        <v>101660</v>
      </c>
      <c r="D78" s="82">
        <v>93.492440685441053</v>
      </c>
      <c r="E78" s="60"/>
      <c r="F78" s="81">
        <v>2349494.8790044314</v>
      </c>
      <c r="G78" s="81">
        <f t="shared" si="2"/>
        <v>56044.660471711722</v>
      </c>
      <c r="I78" s="81">
        <v>2521716.8790044314</v>
      </c>
      <c r="J78" s="81">
        <f t="shared" si="3"/>
        <v>60152.830105113571</v>
      </c>
      <c r="K78" s="60"/>
      <c r="L78" s="83">
        <v>2.5937812565767997</v>
      </c>
      <c r="M78" s="196"/>
      <c r="N78" s="196"/>
      <c r="O78" s="196"/>
      <c r="P78" s="196"/>
      <c r="Q78" s="196"/>
      <c r="R78" s="196"/>
    </row>
    <row r="79" spans="1:18" ht="13.5" customHeight="1">
      <c r="A79" s="76">
        <v>1986</v>
      </c>
      <c r="B79" s="81">
        <v>110683.65034819435</v>
      </c>
      <c r="C79" s="81">
        <v>103045</v>
      </c>
      <c r="D79" s="82">
        <v>93.098664234361365</v>
      </c>
      <c r="E79" s="60"/>
      <c r="F79" s="81">
        <v>2467473.0928211357</v>
      </c>
      <c r="G79" s="81">
        <f t="shared" si="2"/>
        <v>56794.950474271522</v>
      </c>
      <c r="I79" s="81">
        <v>2800382.0928211357</v>
      </c>
      <c r="J79" s="81">
        <f t="shared" si="3"/>
        <v>64457.668346433486</v>
      </c>
      <c r="K79" s="60"/>
      <c r="L79" s="83">
        <v>2.5476559230277163</v>
      </c>
      <c r="M79" s="196"/>
      <c r="N79" s="196"/>
      <c r="O79" s="196"/>
      <c r="P79" s="196"/>
      <c r="Q79" s="196"/>
      <c r="R79" s="196"/>
    </row>
    <row r="80" spans="1:18" ht="13.5" customHeight="1">
      <c r="A80" s="76">
        <v>1987</v>
      </c>
      <c r="B80" s="81">
        <v>112640.14745716355</v>
      </c>
      <c r="C80" s="81">
        <v>106996</v>
      </c>
      <c r="D80" s="82">
        <v>94.989222240400579</v>
      </c>
      <c r="E80" s="60"/>
      <c r="F80" s="81">
        <v>2668944.414493544</v>
      </c>
      <c r="G80" s="81">
        <f t="shared" si="2"/>
        <v>58392.31507220745</v>
      </c>
      <c r="I80" s="81">
        <v>2806993.414493544</v>
      </c>
      <c r="J80" s="81">
        <f t="shared" si="3"/>
        <v>61412.61053419923</v>
      </c>
      <c r="K80" s="60"/>
      <c r="L80" s="83">
        <v>2.464389645726925</v>
      </c>
      <c r="M80" s="196"/>
      <c r="N80" s="196"/>
      <c r="O80" s="196"/>
      <c r="P80" s="196"/>
      <c r="Q80" s="196"/>
      <c r="R80" s="196"/>
    </row>
    <row r="81" spans="1:18" ht="13.5" customHeight="1">
      <c r="A81" s="76">
        <v>1988</v>
      </c>
      <c r="B81" s="81">
        <v>114656.00857399579</v>
      </c>
      <c r="C81" s="81">
        <v>109708</v>
      </c>
      <c r="D81" s="82">
        <v>95.684475122119323</v>
      </c>
      <c r="E81" s="60"/>
      <c r="F81" s="81">
        <v>2956031.9753831429</v>
      </c>
      <c r="G81" s="81">
        <f t="shared" si="2"/>
        <v>61287.194076157291</v>
      </c>
      <c r="I81" s="81">
        <v>3111659.9753831429</v>
      </c>
      <c r="J81" s="81">
        <f t="shared" si="3"/>
        <v>64513.81798249983</v>
      </c>
      <c r="K81" s="60"/>
      <c r="L81" s="83">
        <v>2.3771546140197772</v>
      </c>
      <c r="M81" s="196"/>
      <c r="N81" s="196"/>
      <c r="O81" s="196"/>
      <c r="P81" s="196"/>
      <c r="Q81" s="196"/>
      <c r="R81" s="196"/>
    </row>
    <row r="82" spans="1:18" ht="13.5" customHeight="1">
      <c r="A82" s="76">
        <v>1989</v>
      </c>
      <c r="B82" s="81">
        <v>116759.35846722893</v>
      </c>
      <c r="C82" s="81">
        <v>112136</v>
      </c>
      <c r="D82" s="82">
        <v>96.040267325957799</v>
      </c>
      <c r="E82" s="60"/>
      <c r="F82" s="81">
        <v>3130386.7562474776</v>
      </c>
      <c r="G82" s="81">
        <f t="shared" si="2"/>
        <v>61097.081468814278</v>
      </c>
      <c r="I82" s="81">
        <v>3277076.7562474776</v>
      </c>
      <c r="J82" s="81">
        <f t="shared" si="3"/>
        <v>63960.092201521271</v>
      </c>
      <c r="K82" s="60"/>
      <c r="L82" s="83">
        <v>2.2788417508736782</v>
      </c>
      <c r="M82" s="196"/>
      <c r="N82" s="196"/>
      <c r="O82" s="196"/>
      <c r="P82" s="196"/>
      <c r="Q82" s="196"/>
      <c r="R82" s="196"/>
    </row>
    <row r="83" spans="1:18" ht="13.5" customHeight="1">
      <c r="A83" s="76">
        <v>1990</v>
      </c>
      <c r="B83" s="81">
        <v>119055</v>
      </c>
      <c r="C83" s="81">
        <v>113717</v>
      </c>
      <c r="D83" s="82">
        <v>95.516357985804873</v>
      </c>
      <c r="E83" s="60"/>
      <c r="F83" s="81">
        <v>3327453.7223950801</v>
      </c>
      <c r="G83" s="81">
        <f t="shared" si="2"/>
        <v>60667.353558196621</v>
      </c>
      <c r="I83" s="81">
        <v>3443155.7223950801</v>
      </c>
      <c r="J83" s="81">
        <f t="shared" si="3"/>
        <v>62776.874749775503</v>
      </c>
      <c r="K83" s="60"/>
      <c r="L83" s="83">
        <v>2.1706543142160388</v>
      </c>
      <c r="M83" s="196"/>
      <c r="N83" s="196"/>
      <c r="O83" s="196"/>
      <c r="P83" s="196"/>
      <c r="Q83" s="196"/>
      <c r="R83" s="196"/>
    </row>
    <row r="84" spans="1:18" ht="13.5" customHeight="1">
      <c r="A84" s="76">
        <v>1991</v>
      </c>
      <c r="B84" s="81">
        <v>120453.26162647238</v>
      </c>
      <c r="C84" s="81">
        <v>114730</v>
      </c>
      <c r="D84" s="82">
        <v>95.248562347593122</v>
      </c>
      <c r="E84" s="60"/>
      <c r="F84" s="81">
        <v>3387468.4359324332</v>
      </c>
      <c r="G84" s="81">
        <f t="shared" si="2"/>
        <v>58931.417644545974</v>
      </c>
      <c r="I84" s="81">
        <v>3488042.4359324332</v>
      </c>
      <c r="J84" s="81">
        <f t="shared" si="3"/>
        <v>60681.09251540601</v>
      </c>
      <c r="K84" s="60"/>
      <c r="L84" s="83">
        <v>2.0955122097258689</v>
      </c>
      <c r="M84" s="196"/>
      <c r="N84" s="196"/>
      <c r="O84" s="196"/>
      <c r="P84" s="196"/>
      <c r="Q84" s="196"/>
      <c r="R84" s="196"/>
    </row>
    <row r="85" spans="1:18" ht="13.5" customHeight="1">
      <c r="A85" s="76">
        <v>1992</v>
      </c>
      <c r="B85" s="81">
        <v>121944.05147316495</v>
      </c>
      <c r="C85" s="81">
        <v>113605</v>
      </c>
      <c r="D85" s="82">
        <v>93.161575843656436</v>
      </c>
      <c r="E85" s="60"/>
      <c r="F85" s="81">
        <v>3545787.1496270443</v>
      </c>
      <c r="G85" s="81">
        <f t="shared" si="2"/>
        <v>59424.922653215777</v>
      </c>
      <c r="I85" s="81">
        <v>3661363.1496270443</v>
      </c>
      <c r="J85" s="81">
        <f t="shared" si="3"/>
        <v>61361.895903651995</v>
      </c>
      <c r="K85" s="60"/>
      <c r="L85" s="83">
        <v>2.0436973571791524</v>
      </c>
      <c r="M85" s="196"/>
      <c r="N85" s="196"/>
      <c r="O85" s="196"/>
      <c r="P85" s="196"/>
      <c r="Q85" s="196"/>
      <c r="R85" s="196"/>
    </row>
    <row r="86" spans="1:18" ht="13.5" customHeight="1">
      <c r="A86" s="76">
        <v>1993</v>
      </c>
      <c r="B86" s="81">
        <v>123378.49496791861</v>
      </c>
      <c r="C86" s="81">
        <v>114602</v>
      </c>
      <c r="D86" s="82">
        <v>92.886527777631983</v>
      </c>
      <c r="E86" s="60"/>
      <c r="F86" s="81">
        <v>3622021.4024536484</v>
      </c>
      <c r="G86" s="81">
        <f t="shared" si="2"/>
        <v>58549.086778125849</v>
      </c>
      <c r="I86" s="81">
        <v>3762368.4024536484</v>
      </c>
      <c r="J86" s="81">
        <f t="shared" si="3"/>
        <v>60817.761578468861</v>
      </c>
      <c r="K86" s="60"/>
      <c r="L86" s="83">
        <v>1.9943830822031354</v>
      </c>
      <c r="M86" s="196"/>
      <c r="N86" s="196"/>
      <c r="O86" s="196"/>
      <c r="P86" s="196"/>
      <c r="Q86" s="196"/>
      <c r="R86" s="196"/>
    </row>
    <row r="87" spans="1:18" ht="13.5" customHeight="1">
      <c r="A87" s="76">
        <v>1994</v>
      </c>
      <c r="B87" s="81">
        <v>124715.80547807975</v>
      </c>
      <c r="C87" s="81">
        <v>115943</v>
      </c>
      <c r="D87" s="82">
        <v>92.965762884302848</v>
      </c>
      <c r="E87" s="60"/>
      <c r="F87" s="81">
        <v>3805320.5921740835</v>
      </c>
      <c r="G87" s="81">
        <f t="shared" si="2"/>
        <v>59580.695531399288</v>
      </c>
      <c r="I87" s="81">
        <v>3944421.5921740835</v>
      </c>
      <c r="J87" s="81">
        <f t="shared" si="3"/>
        <v>61758.628803607018</v>
      </c>
      <c r="K87" s="60"/>
      <c r="L87" s="83">
        <v>1.9527012912983905</v>
      </c>
      <c r="M87" s="196"/>
      <c r="N87" s="196"/>
      <c r="O87" s="196"/>
      <c r="P87" s="196"/>
      <c r="Q87" s="196"/>
      <c r="R87" s="196"/>
    </row>
    <row r="88" spans="1:18" ht="13.5" customHeight="1">
      <c r="A88" s="76">
        <v>1995</v>
      </c>
      <c r="B88" s="81">
        <v>126023</v>
      </c>
      <c r="C88" s="81">
        <v>118218</v>
      </c>
      <c r="D88" s="82">
        <v>93.806686081112176</v>
      </c>
      <c r="E88" s="60"/>
      <c r="F88" s="81">
        <v>4050827.5599636263</v>
      </c>
      <c r="G88" s="81">
        <f t="shared" si="2"/>
        <v>61290.884177544736</v>
      </c>
      <c r="I88" s="81">
        <v>4218232.5599636268</v>
      </c>
      <c r="J88" s="81">
        <f t="shared" si="3"/>
        <v>63823.7988261836</v>
      </c>
      <c r="K88" s="60"/>
      <c r="L88" s="83">
        <v>1.9067859548126695</v>
      </c>
      <c r="M88" s="196"/>
      <c r="N88" s="196"/>
      <c r="O88" s="196"/>
      <c r="P88" s="196"/>
      <c r="Q88" s="196"/>
      <c r="R88" s="196"/>
    </row>
    <row r="89" spans="1:18" ht="13.5" customHeight="1">
      <c r="A89" s="76">
        <v>1996</v>
      </c>
      <c r="B89" s="81">
        <v>127625.25324638988</v>
      </c>
      <c r="C89" s="81">
        <v>120351</v>
      </c>
      <c r="D89" s="82">
        <v>94.172975276506207</v>
      </c>
      <c r="E89" s="60"/>
      <c r="F89" s="81">
        <v>4309234.881231687</v>
      </c>
      <c r="G89" s="81">
        <f t="shared" si="2"/>
        <v>62712.7797180985</v>
      </c>
      <c r="I89" s="81">
        <v>4558766.881231687</v>
      </c>
      <c r="J89" s="81">
        <f t="shared" si="3"/>
        <v>66344.246969227708</v>
      </c>
      <c r="K89" s="60"/>
      <c r="L89" s="83">
        <v>1.8573446595279848</v>
      </c>
      <c r="M89" s="214"/>
      <c r="N89" s="146"/>
      <c r="O89" s="196"/>
      <c r="P89" s="196"/>
      <c r="Q89" s="196"/>
      <c r="R89" s="196"/>
    </row>
    <row r="90" spans="1:18" ht="13.5" customHeight="1">
      <c r="A90" s="76">
        <v>1997</v>
      </c>
      <c r="B90" s="81">
        <v>129301.25716290172</v>
      </c>
      <c r="C90" s="81">
        <v>122421.99099999999</v>
      </c>
      <c r="D90" s="82">
        <v>94.510638748148168</v>
      </c>
      <c r="E90" s="60"/>
      <c r="F90" s="81">
        <v>4636736.7545036357</v>
      </c>
      <c r="G90" s="81">
        <f t="shared" si="2"/>
        <v>65195.568453412423</v>
      </c>
      <c r="I90" s="81">
        <v>4991358.7545036357</v>
      </c>
      <c r="J90" s="81">
        <f t="shared" si="3"/>
        <v>70181.787016204427</v>
      </c>
      <c r="K90" s="60"/>
      <c r="L90" s="83">
        <v>1.818060720028662</v>
      </c>
      <c r="M90" s="214"/>
      <c r="N90" s="146"/>
      <c r="O90" s="196"/>
      <c r="P90" s="196"/>
      <c r="Q90" s="196"/>
      <c r="R90" s="196"/>
    </row>
    <row r="91" spans="1:18" ht="13.5" customHeight="1">
      <c r="A91" s="76">
        <v>1998</v>
      </c>
      <c r="B91" s="81">
        <v>130945</v>
      </c>
      <c r="C91" s="81">
        <v>124771</v>
      </c>
      <c r="D91" s="82">
        <v>94.724298740525043</v>
      </c>
      <c r="E91" s="60"/>
      <c r="F91" s="81">
        <v>4992745.3425246943</v>
      </c>
      <c r="G91" s="81">
        <f t="shared" si="2"/>
        <v>68365.708228989257</v>
      </c>
      <c r="I91" s="81">
        <v>5437253.3425246943</v>
      </c>
      <c r="J91" s="81">
        <f t="shared" si="3"/>
        <v>74452.360391000911</v>
      </c>
      <c r="K91" s="60"/>
      <c r="L91" s="83">
        <v>1.7930310981008581</v>
      </c>
      <c r="M91" s="214"/>
      <c r="N91" s="146"/>
      <c r="O91" s="196"/>
      <c r="P91" s="196"/>
      <c r="Q91" s="196"/>
      <c r="R91" s="196"/>
    </row>
    <row r="92" spans="1:18" ht="13.5" customHeight="1">
      <c r="A92" s="76">
        <v>1999</v>
      </c>
      <c r="B92" s="81">
        <v>132267</v>
      </c>
      <c r="C92" s="81">
        <v>127074.94</v>
      </c>
      <c r="D92" s="82">
        <v>95.377668296265213</v>
      </c>
      <c r="E92" s="60"/>
      <c r="F92" s="81">
        <v>5350790.054969117</v>
      </c>
      <c r="G92" s="81">
        <f t="shared" si="2"/>
        <v>71053.961219401564</v>
      </c>
      <c r="I92" s="81">
        <v>5872170.4169691168</v>
      </c>
      <c r="J92" s="81">
        <f t="shared" si="3"/>
        <v>77977.45095484762</v>
      </c>
      <c r="K92" s="60"/>
      <c r="L92" s="83">
        <v>1.7563937646701089</v>
      </c>
      <c r="M92" s="214"/>
      <c r="N92" s="146"/>
      <c r="O92" s="196"/>
      <c r="P92" s="196"/>
      <c r="Q92" s="196"/>
      <c r="R92" s="196"/>
    </row>
    <row r="93" spans="1:18" ht="13.5" customHeight="1">
      <c r="A93" s="76">
        <v>2000</v>
      </c>
      <c r="B93" s="81">
        <v>134473</v>
      </c>
      <c r="C93" s="81">
        <v>129373.503</v>
      </c>
      <c r="D93" s="82">
        <v>96.207573668180572</v>
      </c>
      <c r="E93" s="60"/>
      <c r="F93" s="81">
        <v>5712242.5007777316</v>
      </c>
      <c r="G93" s="81">
        <f t="shared" si="2"/>
        <v>72190.253863698992</v>
      </c>
      <c r="I93" s="81">
        <v>6326982.1137777315</v>
      </c>
      <c r="J93" s="81">
        <f t="shared" si="3"/>
        <v>79959.218279425375</v>
      </c>
      <c r="K93" s="60"/>
      <c r="L93" s="83">
        <v>1.6994446588168277</v>
      </c>
      <c r="M93" s="214"/>
      <c r="N93" s="146"/>
      <c r="O93" s="196"/>
      <c r="P93" s="196"/>
      <c r="Q93" s="196"/>
      <c r="R93" s="196"/>
    </row>
    <row r="94" spans="1:18" ht="13.5" customHeight="1">
      <c r="A94" s="76">
        <v>2001</v>
      </c>
      <c r="B94" s="81">
        <v>137088</v>
      </c>
      <c r="C94" s="81">
        <v>130255.23699999999</v>
      </c>
      <c r="D94" s="82">
        <v>95.015677944843318</v>
      </c>
      <c r="E94" s="60"/>
      <c r="F94" s="81">
        <v>5846257.532873421</v>
      </c>
      <c r="G94" s="81">
        <f t="shared" si="2"/>
        <v>70495.437486489362</v>
      </c>
      <c r="I94" s="81">
        <v>6171426.532873421</v>
      </c>
      <c r="J94" s="81">
        <f t="shared" si="3"/>
        <v>74416.395600829841</v>
      </c>
      <c r="K94" s="60"/>
      <c r="L94" s="83">
        <v>1.6530367469799065</v>
      </c>
      <c r="M94" s="214"/>
      <c r="N94" s="146"/>
      <c r="O94" s="196"/>
      <c r="P94" s="196"/>
      <c r="Q94" s="196"/>
      <c r="R94" s="196"/>
    </row>
    <row r="95" spans="1:18" ht="13.5" customHeight="1">
      <c r="A95" s="76">
        <v>2002</v>
      </c>
      <c r="B95" s="81">
        <v>139703</v>
      </c>
      <c r="C95" s="81">
        <v>130076.443</v>
      </c>
      <c r="D95" s="82">
        <v>93.1987258684495</v>
      </c>
      <c r="E95" s="60"/>
      <c r="F95" s="81">
        <v>5823155.0192037784</v>
      </c>
      <c r="G95" s="81">
        <f t="shared" si="2"/>
        <v>67807.17672450628</v>
      </c>
      <c r="I95" s="81">
        <v>6061523.0192037784</v>
      </c>
      <c r="J95" s="81">
        <f t="shared" si="3"/>
        <v>70582.830308888646</v>
      </c>
      <c r="K95" s="60"/>
      <c r="L95" s="83">
        <v>1.6267583429779551</v>
      </c>
      <c r="M95" s="214"/>
      <c r="N95" s="146"/>
      <c r="O95" s="196"/>
      <c r="P95" s="196"/>
      <c r="Q95" s="196"/>
      <c r="R95" s="196"/>
    </row>
    <row r="96" spans="1:18" ht="13.5" customHeight="1">
      <c r="A96" s="76">
        <v>2003</v>
      </c>
      <c r="B96" s="81">
        <v>141843</v>
      </c>
      <c r="C96" s="81">
        <v>130423.625</v>
      </c>
      <c r="D96" s="82">
        <f t="shared" ref="D96:D103" si="4">100*C96/B96</f>
        <v>91.949285477605528</v>
      </c>
      <c r="E96" s="60"/>
      <c r="F96" s="81">
        <v>5961478.1778232278</v>
      </c>
      <c r="G96" s="81">
        <f t="shared" si="2"/>
        <v>66877.08303204579</v>
      </c>
      <c r="I96" s="81">
        <v>6255500.1778232278</v>
      </c>
      <c r="J96" s="81">
        <f t="shared" si="3"/>
        <v>70175.482039928771</v>
      </c>
      <c r="K96" s="60"/>
      <c r="L96" s="83">
        <v>1.5912238216022796</v>
      </c>
      <c r="M96" s="214"/>
      <c r="N96" s="146"/>
      <c r="O96" s="196"/>
      <c r="P96" s="196"/>
      <c r="Q96" s="196"/>
      <c r="R96" s="196"/>
    </row>
    <row r="97" spans="1:18" ht="13.5" customHeight="1">
      <c r="A97" s="76">
        <v>2004</v>
      </c>
      <c r="B97" s="81">
        <v>143982</v>
      </c>
      <c r="C97" s="81">
        <v>132226.04199999999</v>
      </c>
      <c r="D97" s="82">
        <f t="shared" si="4"/>
        <v>91.835119667736237</v>
      </c>
      <c r="E97" s="60"/>
      <c r="F97" s="81">
        <v>6383254.4954936244</v>
      </c>
      <c r="G97" s="81">
        <f t="shared" si="2"/>
        <v>68688.39318829948</v>
      </c>
      <c r="I97" s="81">
        <v>6854990.4954936244</v>
      </c>
      <c r="J97" s="81">
        <f t="shared" si="3"/>
        <v>73764.610636930272</v>
      </c>
      <c r="K97" s="60"/>
      <c r="L97" s="83">
        <v>1.5493495105074828</v>
      </c>
      <c r="M97" s="214"/>
      <c r="N97" s="146"/>
      <c r="O97" s="196"/>
      <c r="P97" s="196"/>
      <c r="Q97" s="196"/>
      <c r="R97" s="196"/>
    </row>
    <row r="98" spans="1:18" ht="13.5" customHeight="1">
      <c r="A98" s="76">
        <v>2005</v>
      </c>
      <c r="B98" s="81">
        <v>145881</v>
      </c>
      <c r="C98" s="81">
        <v>134373</v>
      </c>
      <c r="D98" s="82">
        <f t="shared" si="4"/>
        <v>92.111378452300158</v>
      </c>
      <c r="E98" s="60"/>
      <c r="F98" s="81">
        <v>6830211</v>
      </c>
      <c r="G98" s="81">
        <f t="shared" si="2"/>
        <v>70188.110566328251</v>
      </c>
      <c r="I98" s="81">
        <v>7493268</v>
      </c>
      <c r="J98" s="81">
        <f t="shared" si="3"/>
        <v>77001.768010846135</v>
      </c>
      <c r="K98" s="60"/>
      <c r="L98" s="83">
        <v>1.4990915738220287</v>
      </c>
      <c r="M98" s="214"/>
      <c r="N98" s="146"/>
      <c r="O98" s="196"/>
      <c r="P98" s="203"/>
      <c r="Q98" s="196"/>
      <c r="R98" s="196"/>
    </row>
    <row r="99" spans="1:18" ht="13.5" customHeight="1">
      <c r="A99" s="76">
        <v>2006</v>
      </c>
      <c r="B99" s="81">
        <v>148361</v>
      </c>
      <c r="C99" s="81">
        <v>138395</v>
      </c>
      <c r="D99" s="82">
        <f t="shared" si="4"/>
        <v>93.282601222693302</v>
      </c>
      <c r="E99" s="60"/>
      <c r="F99" s="81">
        <v>7306449.3195187682</v>
      </c>
      <c r="G99" s="81">
        <f t="shared" si="2"/>
        <v>71483.214332131</v>
      </c>
      <c r="I99" s="81">
        <v>8077495.3195187682</v>
      </c>
      <c r="J99" s="81">
        <f t="shared" si="3"/>
        <v>79026.802752116433</v>
      </c>
      <c r="K99" s="60"/>
      <c r="L99" s="83">
        <v>1.4515013651292659</v>
      </c>
      <c r="M99" s="214"/>
      <c r="N99" s="146"/>
      <c r="O99" s="196"/>
      <c r="P99" s="196"/>
      <c r="Q99" s="196"/>
      <c r="R99" s="196"/>
    </row>
    <row r="100" spans="1:18" ht="13.5" customHeight="1">
      <c r="A100" s="76">
        <v>2007</v>
      </c>
      <c r="B100" s="81">
        <v>149875</v>
      </c>
      <c r="C100" s="81">
        <v>142979</v>
      </c>
      <c r="D100" s="82">
        <f t="shared" si="4"/>
        <v>95.398832360300247</v>
      </c>
      <c r="E100" s="60"/>
      <c r="F100" s="81">
        <v>7805494.7922576042</v>
      </c>
      <c r="G100" s="81">
        <f t="shared" si="2"/>
        <v>73508.879231656363</v>
      </c>
      <c r="I100" s="81">
        <v>8701168.7922576033</v>
      </c>
      <c r="J100" s="81">
        <f t="shared" si="3"/>
        <v>81943.961651062011</v>
      </c>
      <c r="K100" s="60"/>
      <c r="L100" s="83">
        <v>1.4114599481601831</v>
      </c>
      <c r="M100" s="214"/>
      <c r="N100" s="146"/>
      <c r="O100" s="197"/>
      <c r="P100" s="197"/>
      <c r="Q100" s="197"/>
      <c r="R100" s="197"/>
    </row>
    <row r="101" spans="1:18" ht="13.5" customHeight="1">
      <c r="A101" s="76">
        <v>2008</v>
      </c>
      <c r="B101" s="81">
        <v>152462</v>
      </c>
      <c r="C101" s="81">
        <v>142451</v>
      </c>
      <c r="D101" s="82">
        <f t="shared" si="4"/>
        <v>93.433773661633722</v>
      </c>
      <c r="E101" s="60"/>
      <c r="F101" s="81">
        <v>7814407</v>
      </c>
      <c r="G101" s="81">
        <f t="shared" si="2"/>
        <v>69669.096037895608</v>
      </c>
      <c r="I101" s="81">
        <v>8280986</v>
      </c>
      <c r="J101" s="81">
        <f t="shared" si="3"/>
        <v>73828.866211149361</v>
      </c>
      <c r="K101" s="60"/>
      <c r="L101" s="83">
        <v>1.3592700917842699</v>
      </c>
      <c r="M101" s="214"/>
      <c r="N101" s="146"/>
      <c r="O101" s="197"/>
      <c r="P101" s="197"/>
      <c r="Q101" s="197"/>
      <c r="R101" s="197"/>
    </row>
    <row r="102" spans="1:18" ht="13.5" customHeight="1">
      <c r="A102" s="76">
        <v>2009</v>
      </c>
      <c r="B102" s="81">
        <v>153543</v>
      </c>
      <c r="C102" s="81">
        <v>140494</v>
      </c>
      <c r="D102" s="82">
        <f t="shared" si="4"/>
        <v>91.501403515627544</v>
      </c>
      <c r="E102" s="60"/>
      <c r="F102" s="81">
        <v>7384699</v>
      </c>
      <c r="G102" s="81">
        <f t="shared" si="2"/>
        <v>65607.942076444699</v>
      </c>
      <c r="I102" s="81">
        <v>7615886</v>
      </c>
      <c r="J102" s="81">
        <f t="shared" si="3"/>
        <v>67661.878642420794</v>
      </c>
      <c r="K102" s="60"/>
      <c r="L102" s="83">
        <v>1.3641233380322679</v>
      </c>
      <c r="M102" s="214"/>
      <c r="N102" s="146"/>
      <c r="O102" s="197"/>
      <c r="P102" s="197"/>
      <c r="Q102" s="197"/>
      <c r="R102" s="197"/>
    </row>
    <row r="103" spans="1:18" ht="13.5" customHeight="1">
      <c r="A103" s="76">
        <v>2010</v>
      </c>
      <c r="B103" s="81">
        <v>156167</v>
      </c>
      <c r="C103" s="81">
        <v>142892</v>
      </c>
      <c r="D103" s="82">
        <f t="shared" si="4"/>
        <v>91.499484526180311</v>
      </c>
      <c r="E103" s="60"/>
      <c r="F103" s="81">
        <v>7673618</v>
      </c>
      <c r="G103" s="81">
        <f t="shared" si="2"/>
        <v>65947.556643462711</v>
      </c>
      <c r="I103" s="81">
        <v>8037426</v>
      </c>
      <c r="J103" s="81">
        <f t="shared" si="3"/>
        <v>69074.145520749138</v>
      </c>
      <c r="K103" s="60"/>
      <c r="L103" s="83">
        <v>1.3421090388314407</v>
      </c>
      <c r="M103" s="214"/>
      <c r="N103" s="146"/>
      <c r="O103" s="197"/>
      <c r="P103" s="197"/>
      <c r="Q103" s="197"/>
      <c r="R103" s="197"/>
    </row>
    <row r="104" spans="1:18" ht="13.5" customHeight="1">
      <c r="A104" s="76">
        <f t="shared" ref="A104:A115" si="5">A103+1</f>
        <v>2011</v>
      </c>
      <c r="B104" s="81">
        <v>158367</v>
      </c>
      <c r="C104" s="81">
        <v>145370</v>
      </c>
      <c r="D104" s="82">
        <f t="shared" ref="D104:D114" si="6">100*C104/B104</f>
        <v>91.793113464294962</v>
      </c>
      <c r="E104" s="60"/>
      <c r="F104" s="81">
        <v>7969228</v>
      </c>
      <c r="G104" s="81">
        <f t="shared" ref="G104:G114" si="7">$L104*F104*1000/$B104</f>
        <v>65470.045796261664</v>
      </c>
      <c r="I104" s="81">
        <v>8344488</v>
      </c>
      <c r="J104" s="81">
        <f t="shared" ref="J104:J114" si="8">$L104*I104*1000/$B104</f>
        <v>68552.940323247865</v>
      </c>
      <c r="K104" s="60"/>
      <c r="L104" s="83">
        <v>1.3010412981805228</v>
      </c>
      <c r="M104" s="214"/>
      <c r="N104" s="146"/>
      <c r="O104" s="197"/>
      <c r="P104" s="197"/>
      <c r="Q104" s="197"/>
      <c r="R104" s="197"/>
    </row>
    <row r="105" spans="1:18" ht="13.5" customHeight="1">
      <c r="A105" s="76">
        <f t="shared" si="5"/>
        <v>2012</v>
      </c>
      <c r="B105" s="81">
        <v>160681</v>
      </c>
      <c r="C105" s="81">
        <v>144928.47099999999</v>
      </c>
      <c r="D105" s="82">
        <f t="shared" si="6"/>
        <v>90.196395964675347</v>
      </c>
      <c r="E105" s="60"/>
      <c r="F105" s="81">
        <v>8499523.568375865</v>
      </c>
      <c r="G105" s="81">
        <f t="shared" si="7"/>
        <v>67425.684580070229</v>
      </c>
      <c r="I105" s="81">
        <v>9120193.8573758658</v>
      </c>
      <c r="J105" s="81">
        <f t="shared" si="8"/>
        <v>72349.386337900854</v>
      </c>
      <c r="K105" s="60"/>
      <c r="L105" s="83">
        <v>1.274662789843936</v>
      </c>
      <c r="M105" s="214"/>
      <c r="N105" s="146"/>
      <c r="O105" s="197"/>
      <c r="P105" s="197"/>
      <c r="Q105" s="197"/>
      <c r="R105" s="197"/>
    </row>
    <row r="106" spans="1:18" ht="13.5" customHeight="1">
      <c r="A106" s="76">
        <f t="shared" si="5"/>
        <v>2013</v>
      </c>
      <c r="B106" s="81">
        <v>162998</v>
      </c>
      <c r="C106" s="81">
        <v>147351</v>
      </c>
      <c r="D106" s="82">
        <f t="shared" si="6"/>
        <v>90.400495711603824</v>
      </c>
      <c r="E106" s="60"/>
      <c r="F106" s="81">
        <v>8634408.8309788574</v>
      </c>
      <c r="G106" s="81">
        <f t="shared" si="7"/>
        <v>66547.295479008622</v>
      </c>
      <c r="I106" s="81">
        <v>9117822.487978857</v>
      </c>
      <c r="J106" s="81">
        <f t="shared" si="8"/>
        <v>70273.071279147582</v>
      </c>
      <c r="K106" s="60"/>
      <c r="L106" s="83">
        <v>1.256261578623646</v>
      </c>
      <c r="M106" s="214"/>
      <c r="N106" s="146"/>
      <c r="O106" s="197"/>
      <c r="P106" s="197"/>
      <c r="Q106" s="197"/>
      <c r="R106" s="197"/>
    </row>
    <row r="107" spans="1:18" ht="13.5" customHeight="1">
      <c r="A107" s="76">
        <f t="shared" si="5"/>
        <v>2014</v>
      </c>
      <c r="B107" s="81">
        <v>165033</v>
      </c>
      <c r="C107" s="81">
        <v>148607</v>
      </c>
      <c r="D107" s="82">
        <f t="shared" si="6"/>
        <v>90.046839117025087</v>
      </c>
      <c r="E107" s="60"/>
      <c r="F107" s="81">
        <v>9131895.9291883241</v>
      </c>
      <c r="G107" s="81">
        <f t="shared" si="7"/>
        <v>68404.031159285252</v>
      </c>
      <c r="I107" s="81">
        <v>9819283.7091883235</v>
      </c>
      <c r="J107" s="81">
        <f t="shared" si="8"/>
        <v>73553.027105607995</v>
      </c>
      <c r="K107" s="60"/>
      <c r="L107" s="83">
        <v>1.2362079640250263</v>
      </c>
      <c r="M107" s="214"/>
      <c r="N107" s="146"/>
      <c r="O107" s="197"/>
      <c r="P107" s="197"/>
      <c r="Q107" s="197"/>
      <c r="R107" s="197"/>
    </row>
    <row r="108" spans="1:18" ht="13.5" customHeight="1">
      <c r="A108" s="76">
        <f t="shared" si="5"/>
        <v>2015</v>
      </c>
      <c r="B108" s="81">
        <v>167314</v>
      </c>
      <c r="C108" s="81">
        <v>150493</v>
      </c>
      <c r="D108" s="82">
        <f t="shared" si="6"/>
        <v>89.946447995983604</v>
      </c>
      <c r="E108" s="60"/>
      <c r="F108" s="81">
        <v>9573130.7868447788</v>
      </c>
      <c r="G108" s="81">
        <f t="shared" si="7"/>
        <v>70647.704585724146</v>
      </c>
      <c r="I108" s="81">
        <v>10268082.559844779</v>
      </c>
      <c r="J108" s="81">
        <f t="shared" si="8"/>
        <v>75776.303437386872</v>
      </c>
      <c r="K108" s="60"/>
      <c r="L108" s="83">
        <v>1.2347423542253448</v>
      </c>
      <c r="M108" s="214"/>
      <c r="N108" s="146"/>
      <c r="O108" s="197"/>
      <c r="P108" s="197"/>
      <c r="Q108" s="197"/>
      <c r="R108" s="197"/>
    </row>
    <row r="109" spans="1:18" ht="13.5" customHeight="1">
      <c r="A109" s="76">
        <f t="shared" si="5"/>
        <v>2016</v>
      </c>
      <c r="B109" s="81">
        <v>169645</v>
      </c>
      <c r="C109" s="81">
        <v>150808</v>
      </c>
      <c r="D109" s="82">
        <f t="shared" si="6"/>
        <v>88.896224468743554</v>
      </c>
      <c r="E109" s="60"/>
      <c r="F109" s="81">
        <v>9656762.0041133594</v>
      </c>
      <c r="G109" s="81">
        <f t="shared" si="7"/>
        <v>69410.056516593875</v>
      </c>
      <c r="I109" s="81">
        <v>10296483.511113359</v>
      </c>
      <c r="J109" s="81">
        <f t="shared" si="8"/>
        <v>74008.19261405975</v>
      </c>
      <c r="K109" s="60"/>
      <c r="L109" s="83">
        <v>1.2193599710484635</v>
      </c>
      <c r="M109" s="214"/>
      <c r="N109" s="146"/>
      <c r="O109" s="197"/>
      <c r="P109" s="197"/>
      <c r="Q109" s="197"/>
      <c r="R109" s="197"/>
    </row>
    <row r="110" spans="1:18" ht="13.5" customHeight="1">
      <c r="A110" s="76">
        <f t="shared" si="5"/>
        <v>2017</v>
      </c>
      <c r="B110" s="81">
        <v>170531</v>
      </c>
      <c r="C110" s="81">
        <v>152903.231</v>
      </c>
      <c r="D110" s="82">
        <f t="shared" si="6"/>
        <v>89.66301200368261</v>
      </c>
      <c r="E110" s="60"/>
      <c r="F110" s="81">
        <v>10223903.873977244</v>
      </c>
      <c r="G110" s="81">
        <f t="shared" si="7"/>
        <v>71579.927064877789</v>
      </c>
      <c r="I110" s="81">
        <v>11067019.404977243</v>
      </c>
      <c r="J110" s="81">
        <f t="shared" si="8"/>
        <v>77482.774838109894</v>
      </c>
      <c r="K110" s="60"/>
      <c r="L110" s="83">
        <v>1.1939271625362158</v>
      </c>
      <c r="M110" s="214"/>
      <c r="N110" s="146"/>
      <c r="O110" s="197"/>
      <c r="P110" s="197"/>
      <c r="Q110" s="197"/>
      <c r="R110" s="197"/>
    </row>
    <row r="111" spans="1:18" ht="13.5" customHeight="1">
      <c r="A111" s="76">
        <f t="shared" si="5"/>
        <v>2018</v>
      </c>
      <c r="B111" s="81">
        <v>172930</v>
      </c>
      <c r="C111" s="81">
        <v>153774.296</v>
      </c>
      <c r="D111" s="82">
        <f t="shared" si="6"/>
        <v>88.922856647198287</v>
      </c>
      <c r="E111" s="60"/>
      <c r="F111" s="81">
        <v>10776367.108427621</v>
      </c>
      <c r="G111" s="81">
        <f t="shared" si="7"/>
        <v>72629.184180282231</v>
      </c>
      <c r="I111" s="81">
        <v>11688190.516427621</v>
      </c>
      <c r="J111" s="81">
        <f t="shared" si="8"/>
        <v>78774.575254397903</v>
      </c>
      <c r="K111" s="60"/>
      <c r="L111" s="83">
        <v>1.1654915514592934</v>
      </c>
      <c r="M111" s="214"/>
      <c r="N111" s="146"/>
      <c r="O111" s="197"/>
      <c r="P111" s="197"/>
      <c r="Q111" s="197"/>
      <c r="R111" s="197"/>
    </row>
    <row r="112" spans="1:18" ht="13.5" customHeight="1">
      <c r="A112" s="76">
        <f t="shared" si="5"/>
        <v>2019</v>
      </c>
      <c r="B112" s="81">
        <v>173663</v>
      </c>
      <c r="C112" s="81">
        <v>157796.807</v>
      </c>
      <c r="D112" s="82">
        <f t="shared" si="6"/>
        <v>90.863803458422339</v>
      </c>
      <c r="E112" s="60"/>
      <c r="F112" s="81">
        <v>11095609.179501588</v>
      </c>
      <c r="G112" s="81">
        <f t="shared" si="7"/>
        <v>73137.696519452831</v>
      </c>
      <c r="I112" s="81">
        <v>11949095.721501587</v>
      </c>
      <c r="J112" s="81">
        <f t="shared" si="8"/>
        <v>78763.529106234433</v>
      </c>
      <c r="K112" s="60"/>
      <c r="L112" s="83">
        <v>1.1447151377792379</v>
      </c>
      <c r="M112" s="214"/>
      <c r="N112" s="146"/>
      <c r="O112" s="197"/>
      <c r="P112" s="197"/>
      <c r="Q112" s="197"/>
      <c r="R112" s="197"/>
    </row>
    <row r="113" spans="1:18" ht="13.5" customHeight="1">
      <c r="A113" s="76">
        <f t="shared" si="5"/>
        <v>2020</v>
      </c>
      <c r="B113" s="81">
        <v>174841</v>
      </c>
      <c r="C113" s="81">
        <v>164358.79399999999</v>
      </c>
      <c r="D113" s="82">
        <f t="shared" si="6"/>
        <v>94.004720860667689</v>
      </c>
      <c r="E113" s="60"/>
      <c r="F113" s="81">
        <v>11103286.859822327</v>
      </c>
      <c r="G113" s="81">
        <f t="shared" si="7"/>
        <v>71809.375583361631</v>
      </c>
      <c r="I113" s="81">
        <v>12220996.403822327</v>
      </c>
      <c r="J113" s="81">
        <f t="shared" si="8"/>
        <v>79038.048088314652</v>
      </c>
      <c r="K113" s="60"/>
      <c r="L113" s="83">
        <v>1.1307663392722105</v>
      </c>
      <c r="M113" s="214"/>
      <c r="N113" s="146"/>
      <c r="O113" s="197"/>
      <c r="P113" s="197"/>
      <c r="Q113" s="197"/>
      <c r="R113" s="197"/>
    </row>
    <row r="114" spans="1:18" ht="13.5" customHeight="1">
      <c r="A114" s="76">
        <f t="shared" si="5"/>
        <v>2021</v>
      </c>
      <c r="B114" s="81">
        <v>176112</v>
      </c>
      <c r="C114" s="81">
        <v>157988.70600000001</v>
      </c>
      <c r="D114" s="82">
        <f t="shared" si="6"/>
        <v>89.709222540201694</v>
      </c>
      <c r="E114" s="60"/>
      <c r="F114" s="81">
        <v>12535445.837837946</v>
      </c>
      <c r="G114" s="81">
        <f t="shared" si="7"/>
        <v>76875.140876242731</v>
      </c>
      <c r="I114" s="81">
        <v>14567999.301837945</v>
      </c>
      <c r="J114" s="81">
        <f t="shared" si="8"/>
        <v>89340.021336405509</v>
      </c>
      <c r="K114" s="60"/>
      <c r="L114" s="83">
        <v>1.080028184488725</v>
      </c>
      <c r="M114" s="214"/>
      <c r="N114" s="146"/>
      <c r="O114" s="197"/>
      <c r="P114" s="197"/>
      <c r="Q114" s="197"/>
      <c r="R114" s="197"/>
    </row>
    <row r="115" spans="1:18" ht="13.5" customHeight="1">
      <c r="A115" s="76">
        <f t="shared" si="5"/>
        <v>2022</v>
      </c>
      <c r="B115" s="81">
        <v>177383</v>
      </c>
      <c r="C115" s="81">
        <v>159251.68799999999</v>
      </c>
      <c r="D115" s="82">
        <f t="shared" ref="D115" si="9">100*C115/B115</f>
        <v>89.778438745539304</v>
      </c>
      <c r="E115" s="60"/>
      <c r="F115" s="81">
        <v>13259806.44088586</v>
      </c>
      <c r="G115" s="81">
        <f t="shared" ref="G115" si="10">$L115*F115*1000/$B115</f>
        <v>74752.408296656722</v>
      </c>
      <c r="I115" s="81">
        <v>14560253.07388586</v>
      </c>
      <c r="J115" s="81">
        <f t="shared" ref="J115" si="11">$L115*I115*1000/$B115</f>
        <v>82083.700658382484</v>
      </c>
      <c r="K115" s="60"/>
      <c r="L115" s="83">
        <v>1</v>
      </c>
      <c r="M115" s="214"/>
      <c r="N115" s="146"/>
      <c r="O115" s="197"/>
      <c r="P115" s="197"/>
      <c r="Q115" s="197"/>
      <c r="R115" s="197"/>
    </row>
    <row r="116" spans="1:18" ht="6.75" customHeight="1">
      <c r="A116" s="75"/>
      <c r="B116" s="84"/>
      <c r="C116" s="84"/>
      <c r="D116" s="85"/>
      <c r="E116" s="86"/>
      <c r="F116" s="84"/>
      <c r="G116" s="84"/>
      <c r="H116" s="80"/>
      <c r="I116" s="84"/>
      <c r="J116" s="84"/>
      <c r="K116" s="86"/>
      <c r="L116" s="87"/>
    </row>
    <row r="117" spans="1:18" ht="13.5" customHeight="1">
      <c r="I117" s="60"/>
      <c r="J117" s="60"/>
      <c r="K117" s="60"/>
      <c r="L117" s="60"/>
      <c r="O117" s="146"/>
    </row>
    <row r="118" spans="1:18" ht="13.5" customHeight="1">
      <c r="A118" s="26" t="s">
        <v>155</v>
      </c>
      <c r="I118" s="60"/>
      <c r="J118" s="60"/>
      <c r="K118" s="60"/>
      <c r="L118" s="60"/>
    </row>
    <row r="119" spans="1:18" ht="13.5" customHeight="1">
      <c r="A119" s="26" t="s">
        <v>8</v>
      </c>
      <c r="I119" s="60"/>
      <c r="J119" s="60"/>
      <c r="K119" s="60"/>
      <c r="L119" s="60"/>
    </row>
    <row r="120" spans="1:18" ht="13.5" customHeight="1">
      <c r="A120" s="26" t="s">
        <v>228</v>
      </c>
      <c r="I120" s="60"/>
      <c r="J120" s="60"/>
      <c r="K120" s="60"/>
      <c r="L120" s="60"/>
    </row>
    <row r="121" spans="1:18" ht="13.5" customHeight="1">
      <c r="A121" s="26" t="s">
        <v>9</v>
      </c>
      <c r="I121" s="60"/>
      <c r="J121" s="60"/>
      <c r="K121" s="60"/>
      <c r="L121" s="60"/>
    </row>
    <row r="122" spans="1:18" ht="13.5" customHeight="1">
      <c r="A122" s="26" t="s">
        <v>10</v>
      </c>
      <c r="I122" s="60"/>
      <c r="J122" s="60"/>
      <c r="K122" s="60"/>
      <c r="L122" s="60"/>
    </row>
    <row r="123" spans="1:18" ht="13.5" customHeight="1">
      <c r="A123" s="26" t="s">
        <v>7</v>
      </c>
      <c r="I123" s="60"/>
      <c r="J123" s="60"/>
      <c r="K123" s="60"/>
      <c r="L123" s="60"/>
    </row>
    <row r="124" spans="1:18" ht="13.5" customHeight="1">
      <c r="A124" s="26" t="s">
        <v>232</v>
      </c>
      <c r="I124" s="60"/>
      <c r="J124" s="60"/>
      <c r="K124" s="60"/>
      <c r="L124" s="60"/>
    </row>
    <row r="125" spans="1:18" ht="13.5" customHeight="1">
      <c r="A125" s="26" t="s">
        <v>309</v>
      </c>
      <c r="I125" s="60"/>
      <c r="J125" s="60"/>
      <c r="K125" s="60"/>
      <c r="L125" s="60"/>
    </row>
    <row r="126" spans="1:18" ht="13.5" customHeight="1">
      <c r="A126" s="26" t="s">
        <v>325</v>
      </c>
      <c r="I126" s="60"/>
      <c r="J126" s="60"/>
      <c r="K126" s="60"/>
      <c r="L126" s="60"/>
    </row>
    <row r="127" spans="1:18" ht="13.5" customHeight="1">
      <c r="I127" s="60"/>
      <c r="J127" s="60"/>
      <c r="K127" s="60"/>
      <c r="L127" s="60"/>
    </row>
    <row r="128" spans="1:18" ht="13.5" customHeight="1">
      <c r="I128" s="60"/>
      <c r="J128" s="60"/>
      <c r="K128" s="60"/>
      <c r="L128" s="60"/>
    </row>
    <row r="129" spans="2:12" ht="13.5" customHeight="1">
      <c r="B129" s="170"/>
      <c r="C129" s="170"/>
      <c r="I129" s="60"/>
      <c r="J129" s="60"/>
      <c r="K129" s="60"/>
      <c r="L129" s="60"/>
    </row>
    <row r="130" spans="2:12" ht="13.5" customHeight="1">
      <c r="I130" s="60"/>
      <c r="J130" s="60"/>
      <c r="K130" s="60"/>
      <c r="L130" s="60"/>
    </row>
    <row r="131" spans="2:12" ht="13.5" customHeight="1">
      <c r="I131" s="60"/>
      <c r="J131" s="60"/>
      <c r="K131" s="60"/>
      <c r="L131" s="60"/>
    </row>
    <row r="132" spans="2:12" ht="13.5" customHeight="1">
      <c r="I132" s="60"/>
      <c r="J132" s="60"/>
      <c r="K132" s="60"/>
      <c r="L132" s="60"/>
    </row>
    <row r="133" spans="2:12" ht="13.5" customHeight="1">
      <c r="I133" s="60"/>
      <c r="J133" s="60"/>
      <c r="K133" s="60"/>
      <c r="L133" s="60"/>
    </row>
    <row r="134" spans="2:12" ht="13.5" customHeight="1">
      <c r="I134" s="60"/>
      <c r="J134" s="60"/>
      <c r="K134" s="60"/>
      <c r="L134" s="60"/>
    </row>
    <row r="135" spans="2:12" ht="13.5" customHeight="1">
      <c r="I135" s="60"/>
      <c r="J135" s="60"/>
      <c r="K135" s="60"/>
      <c r="L135" s="60"/>
    </row>
    <row r="136" spans="2:12" ht="13.5" customHeight="1">
      <c r="I136" s="60"/>
      <c r="J136" s="60"/>
      <c r="K136" s="60"/>
      <c r="L136" s="60"/>
    </row>
    <row r="137" spans="2:12" ht="13.5" customHeight="1">
      <c r="I137" s="60"/>
      <c r="J137" s="60"/>
      <c r="K137" s="60"/>
      <c r="L137" s="60"/>
    </row>
    <row r="138" spans="2:12" ht="13.5" customHeight="1">
      <c r="I138" s="60"/>
      <c r="J138" s="60"/>
      <c r="K138" s="60"/>
      <c r="L138" s="60"/>
    </row>
    <row r="139" spans="2:12" ht="13.5" customHeight="1">
      <c r="I139" s="60"/>
      <c r="J139" s="60"/>
      <c r="K139" s="60"/>
      <c r="L139" s="60"/>
    </row>
    <row r="140" spans="2:12" ht="13.5" customHeight="1">
      <c r="I140" s="60"/>
      <c r="J140" s="60"/>
      <c r="K140" s="60"/>
      <c r="L140" s="60"/>
    </row>
    <row r="141" spans="2:12" ht="13.5" customHeight="1">
      <c r="I141" s="60"/>
      <c r="J141" s="60"/>
      <c r="K141" s="60"/>
      <c r="L141" s="60"/>
    </row>
    <row r="142" spans="2:12" ht="13.5" customHeight="1">
      <c r="I142" s="60"/>
      <c r="J142" s="60"/>
      <c r="K142" s="60"/>
      <c r="L142" s="60"/>
    </row>
    <row r="143" spans="2:12" ht="13.5" customHeight="1">
      <c r="I143" s="60"/>
      <c r="J143" s="60"/>
      <c r="K143" s="60"/>
      <c r="L143" s="60"/>
    </row>
    <row r="144" spans="2:12" ht="13.5" customHeight="1">
      <c r="I144" s="60"/>
      <c r="J144" s="60"/>
      <c r="K144" s="60"/>
      <c r="L144" s="60"/>
    </row>
    <row r="145" spans="9:12" ht="13.5" customHeight="1">
      <c r="I145" s="60"/>
      <c r="J145" s="60"/>
      <c r="K145" s="60"/>
      <c r="L145" s="60"/>
    </row>
    <row r="146" spans="9:12" ht="13.5" customHeight="1">
      <c r="I146" s="60"/>
      <c r="J146" s="60"/>
      <c r="K146" s="60"/>
      <c r="L146" s="60"/>
    </row>
    <row r="147" spans="9:12" ht="13.5" customHeight="1">
      <c r="I147" s="60"/>
      <c r="J147" s="60"/>
      <c r="K147" s="60"/>
      <c r="L147" s="60"/>
    </row>
    <row r="148" spans="9:12" ht="13.5" customHeight="1">
      <c r="I148" s="60"/>
      <c r="J148" s="60"/>
      <c r="K148" s="60"/>
      <c r="L148" s="60"/>
    </row>
    <row r="149" spans="9:12" ht="13.5" customHeight="1">
      <c r="I149" s="60"/>
      <c r="J149" s="60"/>
      <c r="K149" s="60"/>
      <c r="L149" s="60"/>
    </row>
    <row r="150" spans="9:12" ht="13.5" customHeight="1">
      <c r="I150" s="60"/>
      <c r="J150" s="60"/>
      <c r="K150" s="60"/>
      <c r="L150" s="60"/>
    </row>
    <row r="151" spans="9:12" ht="13.5" customHeight="1">
      <c r="I151" s="60"/>
      <c r="J151" s="60"/>
      <c r="K151" s="60"/>
      <c r="L151" s="60"/>
    </row>
    <row r="152" spans="9:12" ht="13.5" customHeight="1">
      <c r="I152" s="60"/>
      <c r="J152" s="60"/>
      <c r="K152" s="60"/>
      <c r="L152" s="60"/>
    </row>
    <row r="153" spans="9:12" ht="13.5" customHeight="1">
      <c r="I153" s="60"/>
      <c r="J153" s="60"/>
      <c r="K153" s="60"/>
      <c r="L153" s="60"/>
    </row>
    <row r="154" spans="9:12" ht="13.5" customHeight="1">
      <c r="I154" s="60"/>
      <c r="J154" s="60"/>
      <c r="K154" s="60"/>
      <c r="L154" s="60"/>
    </row>
    <row r="155" spans="9:12" ht="13.5" customHeight="1">
      <c r="I155" s="60"/>
      <c r="J155" s="60"/>
      <c r="K155" s="60"/>
      <c r="L155" s="60"/>
    </row>
    <row r="156" spans="9:12" ht="13.5" customHeight="1">
      <c r="I156" s="60"/>
      <c r="J156" s="60"/>
      <c r="K156" s="60"/>
      <c r="L156" s="60"/>
    </row>
    <row r="157" spans="9:12" ht="13.5" customHeight="1">
      <c r="I157" s="60"/>
      <c r="J157" s="60"/>
      <c r="K157" s="60"/>
      <c r="L157" s="60"/>
    </row>
    <row r="158" spans="9:12" ht="13.5" customHeight="1">
      <c r="I158" s="60"/>
      <c r="J158" s="60"/>
      <c r="K158" s="60"/>
      <c r="L158" s="60"/>
    </row>
    <row r="159" spans="9:12" ht="13.5" customHeight="1">
      <c r="I159" s="60"/>
      <c r="J159" s="60"/>
      <c r="K159" s="60"/>
      <c r="L159" s="60"/>
    </row>
    <row r="160" spans="9:12" ht="13.5" customHeight="1">
      <c r="I160" s="60"/>
      <c r="J160" s="60"/>
      <c r="K160" s="60"/>
      <c r="L160" s="60"/>
    </row>
    <row r="161" spans="9:12" ht="13.5" customHeight="1">
      <c r="I161" s="60"/>
      <c r="J161" s="60"/>
      <c r="K161" s="60"/>
      <c r="L161" s="60"/>
    </row>
    <row r="162" spans="9:12" ht="13.5" customHeight="1">
      <c r="I162" s="60"/>
      <c r="J162" s="60"/>
      <c r="K162" s="60"/>
      <c r="L162" s="60"/>
    </row>
    <row r="163" spans="9:12" ht="13.5" customHeight="1">
      <c r="I163" s="60"/>
      <c r="J163" s="60"/>
      <c r="K163" s="60"/>
      <c r="L163" s="60"/>
    </row>
    <row r="164" spans="9:12" ht="13.5" customHeight="1">
      <c r="I164" s="60"/>
      <c r="J164" s="60"/>
      <c r="K164" s="60"/>
      <c r="L164" s="60"/>
    </row>
    <row r="165" spans="9:12" ht="13.5" customHeight="1">
      <c r="I165" s="60"/>
      <c r="J165" s="60"/>
      <c r="K165" s="60"/>
      <c r="L165" s="60"/>
    </row>
    <row r="166" spans="9:12" ht="13.5" customHeight="1">
      <c r="I166" s="60"/>
      <c r="J166" s="60"/>
      <c r="K166" s="60"/>
      <c r="L166" s="60"/>
    </row>
    <row r="167" spans="9:12" ht="13.5" customHeight="1">
      <c r="I167" s="60"/>
      <c r="J167" s="60"/>
      <c r="K167" s="60"/>
      <c r="L167" s="60"/>
    </row>
    <row r="168" spans="9:12" ht="13.5" customHeight="1">
      <c r="I168" s="60"/>
      <c r="J168" s="60"/>
      <c r="K168" s="60"/>
      <c r="L168" s="60"/>
    </row>
    <row r="169" spans="9:12" ht="13.5" customHeight="1">
      <c r="I169" s="60"/>
      <c r="J169" s="60"/>
      <c r="K169" s="60"/>
      <c r="L169" s="60"/>
    </row>
    <row r="170" spans="9:12" ht="13.5" customHeight="1">
      <c r="I170" s="60"/>
      <c r="J170" s="60"/>
      <c r="K170" s="60"/>
      <c r="L170" s="60"/>
    </row>
    <row r="171" spans="9:12" ht="13.5" customHeight="1">
      <c r="I171" s="60"/>
      <c r="J171" s="60"/>
      <c r="K171" s="60"/>
      <c r="L171" s="60"/>
    </row>
    <row r="172" spans="9:12" ht="13.5" customHeight="1">
      <c r="I172" s="60"/>
      <c r="J172" s="60"/>
      <c r="K172" s="60"/>
      <c r="L172" s="60"/>
    </row>
    <row r="173" spans="9:12" ht="13.5" customHeight="1">
      <c r="I173" s="60"/>
      <c r="J173" s="60"/>
      <c r="K173" s="60"/>
      <c r="L173" s="60"/>
    </row>
    <row r="174" spans="9:12" ht="13.5" customHeight="1">
      <c r="I174" s="60"/>
      <c r="J174" s="60"/>
      <c r="K174" s="60"/>
      <c r="L174" s="60"/>
    </row>
    <row r="175" spans="9:12" ht="13.5" customHeight="1">
      <c r="I175" s="60"/>
      <c r="J175" s="60"/>
      <c r="K175" s="60"/>
      <c r="L175" s="60"/>
    </row>
    <row r="176" spans="9:12" ht="13.5" customHeight="1">
      <c r="I176" s="60"/>
      <c r="J176" s="60"/>
      <c r="K176" s="60"/>
      <c r="L176" s="60"/>
    </row>
    <row r="177" spans="9:12" ht="13.5" customHeight="1">
      <c r="I177" s="60"/>
      <c r="J177" s="60"/>
      <c r="K177" s="60"/>
      <c r="L177" s="60"/>
    </row>
    <row r="178" spans="9:12" ht="13.5" customHeight="1">
      <c r="I178" s="60"/>
      <c r="J178" s="60"/>
      <c r="K178" s="60"/>
      <c r="L178" s="60"/>
    </row>
    <row r="179" spans="9:12" ht="13.5" customHeight="1">
      <c r="I179" s="60"/>
      <c r="J179" s="60"/>
      <c r="K179" s="60"/>
      <c r="L179" s="60"/>
    </row>
    <row r="180" spans="9:12" ht="13.5" customHeight="1">
      <c r="I180" s="60"/>
      <c r="J180" s="60"/>
      <c r="K180" s="60"/>
      <c r="L180" s="60"/>
    </row>
    <row r="181" spans="9:12" ht="13.5" customHeight="1">
      <c r="I181" s="60"/>
      <c r="J181" s="60"/>
      <c r="K181" s="60"/>
      <c r="L181" s="60"/>
    </row>
    <row r="182" spans="9:12" ht="13.5" customHeight="1">
      <c r="I182" s="60"/>
      <c r="J182" s="60"/>
      <c r="K182" s="60"/>
      <c r="L182" s="60"/>
    </row>
    <row r="183" spans="9:12" ht="13.5" customHeight="1">
      <c r="I183" s="60"/>
      <c r="J183" s="60"/>
      <c r="K183" s="60"/>
      <c r="L183" s="60"/>
    </row>
    <row r="184" spans="9:12" ht="13.5" customHeight="1">
      <c r="I184" s="60"/>
      <c r="J184" s="60"/>
      <c r="K184" s="60"/>
      <c r="L184" s="60"/>
    </row>
    <row r="185" spans="9:12" ht="13.5" customHeight="1">
      <c r="I185" s="60"/>
      <c r="J185" s="60"/>
      <c r="K185" s="60"/>
      <c r="L185" s="60"/>
    </row>
    <row r="186" spans="9:12" ht="13.5" customHeight="1">
      <c r="I186" s="60"/>
      <c r="J186" s="60"/>
      <c r="K186" s="60"/>
      <c r="L186" s="60"/>
    </row>
    <row r="187" spans="9:12" ht="13.5" customHeight="1">
      <c r="I187" s="60"/>
      <c r="J187" s="60"/>
      <c r="K187" s="60"/>
      <c r="L187" s="60"/>
    </row>
    <row r="188" spans="9:12" ht="13.5" customHeight="1">
      <c r="I188" s="60"/>
      <c r="J188" s="60"/>
      <c r="K188" s="60"/>
      <c r="L188" s="60"/>
    </row>
    <row r="189" spans="9:12" ht="13.5" customHeight="1">
      <c r="I189" s="60"/>
      <c r="J189" s="60"/>
      <c r="K189" s="60"/>
      <c r="L189" s="60"/>
    </row>
    <row r="190" spans="9:12" ht="13.5" customHeight="1">
      <c r="I190" s="60"/>
      <c r="J190" s="60"/>
      <c r="K190" s="60"/>
      <c r="L190" s="60"/>
    </row>
    <row r="191" spans="9:12" ht="13.5" customHeight="1">
      <c r="I191" s="60"/>
      <c r="J191" s="60"/>
      <c r="K191" s="60"/>
      <c r="L191" s="60"/>
    </row>
  </sheetData>
  <mergeCells count="4">
    <mergeCell ref="A1:L1"/>
    <mergeCell ref="B2:D2"/>
    <mergeCell ref="F2:G2"/>
    <mergeCell ref="I2:J2"/>
  </mergeCells>
  <phoneticPr fontId="4" type="noConversion"/>
  <printOptions horizontalCentered="1" verticalCentered="1"/>
  <pageMargins left="0.78740157480314965" right="0.78740157480314965" top="0.59055118110236227" bottom="0.78740157480314965" header="0.51181102362204722" footer="0.51181102362204722"/>
  <pageSetup scale="62" fitToHeight="2" orientation="landscape" verticalDpi="12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A192"/>
  <sheetViews>
    <sheetView topLeftCell="A91" zoomScaleNormal="100" workbookViewId="0">
      <selection activeCell="I114" sqref="I114:M115"/>
    </sheetView>
  </sheetViews>
  <sheetFormatPr baseColWidth="10" defaultColWidth="6.7109375" defaultRowHeight="13.5" customHeight="1"/>
  <cols>
    <col min="1" max="6" width="6.7109375" style="74" customWidth="1"/>
    <col min="7" max="7" width="7.28515625" style="74" customWidth="1"/>
    <col min="8" max="8" width="3.42578125" style="74" customWidth="1"/>
    <col min="9" max="11" width="6.7109375" style="74" customWidth="1"/>
    <col min="12" max="12" width="7" style="74" customWidth="1"/>
    <col min="13" max="13" width="7.5703125" style="74" customWidth="1"/>
    <col min="14" max="16384" width="6.7109375" style="74"/>
  </cols>
  <sheetData>
    <row r="1" spans="1:13" ht="13.5" customHeight="1">
      <c r="A1" s="230" t="s">
        <v>340</v>
      </c>
      <c r="B1" s="231"/>
      <c r="C1" s="231"/>
      <c r="D1" s="231"/>
      <c r="E1" s="231"/>
      <c r="F1" s="231"/>
      <c r="G1" s="231"/>
      <c r="H1" s="231"/>
      <c r="I1" s="231"/>
      <c r="J1" s="231"/>
      <c r="K1" s="231"/>
      <c r="L1" s="231"/>
      <c r="M1" s="231"/>
    </row>
    <row r="2" spans="1:13" ht="13.5" customHeight="1">
      <c r="A2" s="227" t="s">
        <v>112</v>
      </c>
      <c r="B2" s="228"/>
      <c r="C2" s="228"/>
      <c r="D2" s="228"/>
      <c r="E2" s="228"/>
      <c r="F2" s="228"/>
      <c r="G2" s="228"/>
      <c r="H2" s="228"/>
      <c r="I2" s="228"/>
      <c r="J2" s="228"/>
      <c r="K2" s="228"/>
      <c r="L2" s="228"/>
      <c r="M2" s="228"/>
    </row>
    <row r="3" spans="1:13" ht="7.5" customHeight="1">
      <c r="A3" s="232"/>
      <c r="B3" s="233"/>
      <c r="C3" s="233"/>
      <c r="D3" s="233"/>
      <c r="E3" s="233"/>
      <c r="F3" s="233"/>
      <c r="G3" s="233"/>
      <c r="H3" s="234"/>
      <c r="I3" s="234"/>
      <c r="J3" s="234"/>
      <c r="K3" s="234"/>
      <c r="L3" s="234"/>
      <c r="M3" s="234"/>
    </row>
    <row r="4" spans="1:13" ht="13.5" customHeight="1">
      <c r="B4" s="76" t="s">
        <v>43</v>
      </c>
      <c r="C4" s="76" t="s">
        <v>111</v>
      </c>
      <c r="D4" s="76" t="s">
        <v>46</v>
      </c>
      <c r="E4" s="76" t="s">
        <v>80</v>
      </c>
      <c r="F4" s="76" t="s">
        <v>81</v>
      </c>
      <c r="G4" s="76" t="s">
        <v>82</v>
      </c>
      <c r="I4" s="76" t="s">
        <v>44</v>
      </c>
      <c r="J4" s="76" t="s">
        <v>45</v>
      </c>
      <c r="K4" s="76" t="s">
        <v>78</v>
      </c>
      <c r="L4" s="76" t="s">
        <v>79</v>
      </c>
      <c r="M4" s="76" t="s">
        <v>83</v>
      </c>
    </row>
    <row r="5" spans="1:13" ht="13.5" customHeight="1">
      <c r="A5" s="75"/>
      <c r="B5" s="88" t="s">
        <v>49</v>
      </c>
      <c r="C5" s="88" t="s">
        <v>50</v>
      </c>
      <c r="D5" s="88" t="s">
        <v>51</v>
      </c>
      <c r="E5" s="88" t="s">
        <v>53</v>
      </c>
      <c r="F5" s="88" t="s">
        <v>54</v>
      </c>
      <c r="G5" s="88" t="s">
        <v>56</v>
      </c>
      <c r="H5" s="80"/>
      <c r="I5" s="88" t="s">
        <v>57</v>
      </c>
      <c r="J5" s="88" t="s">
        <v>58</v>
      </c>
      <c r="K5" s="88" t="s">
        <v>86</v>
      </c>
      <c r="L5" s="88" t="s">
        <v>101</v>
      </c>
      <c r="M5" s="88" t="s">
        <v>102</v>
      </c>
    </row>
    <row r="6" spans="1:13" ht="13.5" customHeight="1">
      <c r="A6" s="76">
        <v>1913</v>
      </c>
      <c r="B6" s="60"/>
      <c r="C6" s="60"/>
      <c r="D6" s="60">
        <v>17.960041861867687</v>
      </c>
      <c r="E6" s="60">
        <v>14.726456931487057</v>
      </c>
      <c r="F6" s="60">
        <v>8.6166081714558089</v>
      </c>
      <c r="G6" s="60">
        <v>2.7550162054507692</v>
      </c>
      <c r="I6" s="60"/>
      <c r="J6" s="60"/>
      <c r="K6" s="60">
        <v>3.2335849303806294</v>
      </c>
      <c r="L6" s="60">
        <v>6.1098487600312481</v>
      </c>
      <c r="M6" s="60">
        <v>5.8615919660050411</v>
      </c>
    </row>
    <row r="7" spans="1:13" ht="13.5" customHeight="1">
      <c r="A7" s="76">
        <v>1914</v>
      </c>
      <c r="B7" s="60"/>
      <c r="C7" s="60"/>
      <c r="D7" s="60">
        <v>18.15794105921632</v>
      </c>
      <c r="E7" s="60">
        <v>15.080262243019749</v>
      </c>
      <c r="F7" s="60">
        <v>8.6033408914061322</v>
      </c>
      <c r="G7" s="60">
        <v>2.7292084736544595</v>
      </c>
      <c r="I7" s="60"/>
      <c r="J7" s="60"/>
      <c r="K7" s="60">
        <v>3.0776788161965696</v>
      </c>
      <c r="L7" s="60">
        <v>6.4769213516136181</v>
      </c>
      <c r="M7" s="60">
        <v>5.8741324177516727</v>
      </c>
    </row>
    <row r="8" spans="1:13" ht="13.5" customHeight="1">
      <c r="A8" s="76">
        <v>1915</v>
      </c>
      <c r="B8" s="60"/>
      <c r="C8" s="60"/>
      <c r="D8" s="89">
        <v>17.577725000000001</v>
      </c>
      <c r="E8" s="89">
        <v>14.577549999999999</v>
      </c>
      <c r="F8" s="89">
        <v>9.2188499999999998</v>
      </c>
      <c r="G8" s="89">
        <v>4.3603499999999995</v>
      </c>
      <c r="H8" s="60"/>
      <c r="I8" s="60"/>
      <c r="J8" s="60"/>
      <c r="K8" s="89">
        <v>3.0001749999999996</v>
      </c>
      <c r="L8" s="89">
        <v>5.3586999999999989</v>
      </c>
      <c r="M8" s="89">
        <v>4.8584999999999994</v>
      </c>
    </row>
    <row r="9" spans="1:13" ht="13.5" customHeight="1">
      <c r="A9" s="76">
        <v>1916</v>
      </c>
      <c r="B9" s="60"/>
      <c r="C9" s="60"/>
      <c r="D9" s="60">
        <v>18.573066775406247</v>
      </c>
      <c r="E9" s="60">
        <v>15.603644946132414</v>
      </c>
      <c r="F9" s="60">
        <v>9.8665304300158141</v>
      </c>
      <c r="G9" s="60">
        <v>4.4049341044346759</v>
      </c>
      <c r="I9" s="60"/>
      <c r="J9" s="60"/>
      <c r="K9" s="60">
        <v>2.9694218292738341</v>
      </c>
      <c r="L9" s="60">
        <v>5.7371145161165993</v>
      </c>
      <c r="M9" s="60">
        <v>5.4615963255811391</v>
      </c>
    </row>
    <row r="10" spans="1:13" ht="13.5" customHeight="1">
      <c r="A10" s="76">
        <v>1917</v>
      </c>
      <c r="B10" s="60">
        <v>40.287041875222585</v>
      </c>
      <c r="C10" s="60">
        <v>30.334548357320493</v>
      </c>
      <c r="D10" s="60">
        <v>17.599487458195231</v>
      </c>
      <c r="E10" s="60">
        <v>14.234191776849656</v>
      </c>
      <c r="F10" s="60">
        <v>8.3578808480598283</v>
      </c>
      <c r="G10" s="60">
        <v>3.3307691380518309</v>
      </c>
      <c r="I10" s="60">
        <v>9.9524935179020932</v>
      </c>
      <c r="J10" s="60">
        <v>12.735060899125262</v>
      </c>
      <c r="K10" s="60">
        <v>3.3652956813455743</v>
      </c>
      <c r="L10" s="60">
        <v>5.8763109287898265</v>
      </c>
      <c r="M10" s="60">
        <v>5.0271117100079978</v>
      </c>
    </row>
    <row r="11" spans="1:13" ht="13.5" customHeight="1">
      <c r="A11" s="76">
        <v>1918</v>
      </c>
      <c r="B11" s="60">
        <v>39.903727512022577</v>
      </c>
      <c r="C11" s="60">
        <v>29.297948299387599</v>
      </c>
      <c r="D11" s="60">
        <v>15.883220435548376</v>
      </c>
      <c r="E11" s="60">
        <v>12.385495073527531</v>
      </c>
      <c r="F11" s="60">
        <v>6.7411642602400779</v>
      </c>
      <c r="G11" s="60">
        <v>2.4481629304319621</v>
      </c>
      <c r="I11" s="60">
        <v>10.605779212634976</v>
      </c>
      <c r="J11" s="60">
        <v>13.414727863839222</v>
      </c>
      <c r="K11" s="60">
        <v>3.4977253620208453</v>
      </c>
      <c r="L11" s="60">
        <v>5.6443308132874535</v>
      </c>
      <c r="M11" s="60">
        <v>4.2930013298081153</v>
      </c>
    </row>
    <row r="12" spans="1:13" ht="13.5" customHeight="1">
      <c r="A12" s="76">
        <v>1919</v>
      </c>
      <c r="B12" s="60">
        <v>39.481324015339318</v>
      </c>
      <c r="C12" s="60">
        <v>29.307649555520989</v>
      </c>
      <c r="D12" s="60">
        <v>15.867414854522684</v>
      </c>
      <c r="E12" s="60">
        <v>12.233965187748193</v>
      </c>
      <c r="F12" s="60">
        <v>6.4539788483073588</v>
      </c>
      <c r="G12" s="60">
        <v>2.2202065921126208</v>
      </c>
      <c r="I12" s="60">
        <v>10.173674459818331</v>
      </c>
      <c r="J12" s="60">
        <v>13.440234700998305</v>
      </c>
      <c r="K12" s="60">
        <v>3.6334496667744909</v>
      </c>
      <c r="L12" s="60">
        <v>5.7799863394408346</v>
      </c>
      <c r="M12" s="60">
        <v>4.2337722561947384</v>
      </c>
    </row>
    <row r="13" spans="1:13" ht="13.5" customHeight="1">
      <c r="A13" s="76">
        <v>1920</v>
      </c>
      <c r="B13" s="60">
        <v>38.10038743776925</v>
      </c>
      <c r="C13" s="60">
        <v>27.469450331966726</v>
      </c>
      <c r="D13" s="60">
        <v>14.459042055439385</v>
      </c>
      <c r="E13" s="60">
        <v>10.953262951818074</v>
      </c>
      <c r="F13" s="60">
        <v>5.3714330344460741</v>
      </c>
      <c r="G13" s="60">
        <v>1.6716386264226366</v>
      </c>
      <c r="I13" s="60">
        <v>10.630937105802522</v>
      </c>
      <c r="J13" s="60">
        <v>13.010408276527343</v>
      </c>
      <c r="K13" s="60">
        <v>3.5057791036213106</v>
      </c>
      <c r="L13" s="60">
        <v>5.5818299173719996</v>
      </c>
      <c r="M13" s="60">
        <v>3.699794408023438</v>
      </c>
    </row>
    <row r="14" spans="1:13" ht="13.5" customHeight="1">
      <c r="A14" s="76">
        <v>1921</v>
      </c>
      <c r="B14" s="60">
        <v>42.859726639973672</v>
      </c>
      <c r="C14" s="60">
        <v>30.45706085831802</v>
      </c>
      <c r="D14" s="60">
        <v>15.472929986471554</v>
      </c>
      <c r="E14" s="60">
        <v>11.598833022368154</v>
      </c>
      <c r="F14" s="60">
        <v>5.6021650083906449</v>
      </c>
      <c r="G14" s="60">
        <v>1.6892103882340819</v>
      </c>
      <c r="I14" s="60">
        <v>12.402665781655651</v>
      </c>
      <c r="J14" s="60">
        <v>14.984130871846467</v>
      </c>
      <c r="K14" s="60">
        <v>3.8740969641033987</v>
      </c>
      <c r="L14" s="60">
        <v>5.9966680139775104</v>
      </c>
      <c r="M14" s="60">
        <v>3.9129546201565626</v>
      </c>
    </row>
    <row r="15" spans="1:13" ht="13.5" customHeight="1">
      <c r="A15" s="76">
        <v>1922</v>
      </c>
      <c r="B15" s="60">
        <v>42.948553427651262</v>
      </c>
      <c r="C15" s="60">
        <v>31.052785074698921</v>
      </c>
      <c r="D15" s="60">
        <v>16.292319490434096</v>
      </c>
      <c r="E15" s="60">
        <v>12.376225490196916</v>
      </c>
      <c r="F15" s="60">
        <v>6.1685282053958774</v>
      </c>
      <c r="G15" s="60">
        <v>2.0093203672445035</v>
      </c>
      <c r="I15" s="60">
        <v>11.895768352952343</v>
      </c>
      <c r="J15" s="60">
        <v>14.760465584264825</v>
      </c>
      <c r="K15" s="60">
        <v>3.9160940002371785</v>
      </c>
      <c r="L15" s="60">
        <v>6.2076972848010392</v>
      </c>
      <c r="M15" s="60">
        <v>4.1592078381513735</v>
      </c>
    </row>
    <row r="16" spans="1:13" ht="13.5" customHeight="1">
      <c r="A16" s="76">
        <v>1923</v>
      </c>
      <c r="B16" s="60">
        <v>40.589552069786016</v>
      </c>
      <c r="C16" s="60">
        <v>28.948658056395292</v>
      </c>
      <c r="D16" s="60">
        <v>14.991004682031273</v>
      </c>
      <c r="E16" s="60">
        <v>11.323141368900284</v>
      </c>
      <c r="F16" s="60">
        <v>5.5038652248768205</v>
      </c>
      <c r="G16" s="60">
        <v>1.7515973184398406</v>
      </c>
      <c r="I16" s="60">
        <v>11.640894013390728</v>
      </c>
      <c r="J16" s="60">
        <v>13.957653374364018</v>
      </c>
      <c r="K16" s="60">
        <v>3.6678633131309888</v>
      </c>
      <c r="L16" s="60">
        <v>5.8192761440234637</v>
      </c>
      <c r="M16" s="60">
        <v>3.7522679064369799</v>
      </c>
    </row>
    <row r="17" spans="1:13" ht="13.5" customHeight="1">
      <c r="A17" s="76">
        <v>1924</v>
      </c>
      <c r="B17" s="60">
        <v>43.263914655396832</v>
      </c>
      <c r="C17" s="60">
        <v>30.9278771313489</v>
      </c>
      <c r="D17" s="60">
        <v>16.315906869089506</v>
      </c>
      <c r="E17" s="60">
        <v>12.41639215115665</v>
      </c>
      <c r="F17" s="60">
        <v>6.1401284958182245</v>
      </c>
      <c r="G17" s="60">
        <v>2.0087135732595818</v>
      </c>
      <c r="I17" s="60">
        <v>12.336037524047935</v>
      </c>
      <c r="J17" s="60">
        <v>14.611970262259391</v>
      </c>
      <c r="K17" s="60">
        <v>3.899514717932858</v>
      </c>
      <c r="L17" s="60">
        <v>6.2762636553384255</v>
      </c>
      <c r="M17" s="60">
        <v>4.1314149225586423</v>
      </c>
    </row>
    <row r="18" spans="1:13" ht="13.5" customHeight="1">
      <c r="A18" s="76">
        <v>1925</v>
      </c>
      <c r="B18" s="60">
        <v>44.166809347301999</v>
      </c>
      <c r="C18" s="60">
        <v>32.465505649341267</v>
      </c>
      <c r="D18" s="60">
        <v>17.602806588875772</v>
      </c>
      <c r="E18" s="60">
        <v>13.413491441835065</v>
      </c>
      <c r="F18" s="60">
        <v>6.7520291796493837</v>
      </c>
      <c r="G18" s="60">
        <v>2.3450783923630882</v>
      </c>
      <c r="I18" s="60">
        <v>11.701303697960732</v>
      </c>
      <c r="J18" s="60">
        <v>14.862699060465493</v>
      </c>
      <c r="K18" s="60">
        <v>4.1893151470407082</v>
      </c>
      <c r="L18" s="60">
        <v>6.6614622621856814</v>
      </c>
      <c r="M18" s="60">
        <v>4.406950787286295</v>
      </c>
    </row>
    <row r="19" spans="1:13" ht="13.5" customHeight="1">
      <c r="A19" s="76">
        <v>1926</v>
      </c>
      <c r="B19" s="60">
        <v>44.068985279853884</v>
      </c>
      <c r="C19" s="60">
        <v>32.752353247483313</v>
      </c>
      <c r="D19" s="60">
        <v>18.011497014310468</v>
      </c>
      <c r="E19" s="60">
        <v>13.747729345105002</v>
      </c>
      <c r="F19" s="60">
        <v>7.0681737726868112</v>
      </c>
      <c r="G19" s="60">
        <v>2.538778969872193</v>
      </c>
      <c r="I19" s="60">
        <v>11.316632032370574</v>
      </c>
      <c r="J19" s="60">
        <v>14.740856233172842</v>
      </c>
      <c r="K19" s="60">
        <v>4.2637676692054676</v>
      </c>
      <c r="L19" s="60">
        <v>6.6795555724181908</v>
      </c>
      <c r="M19" s="60">
        <v>4.5293948028146183</v>
      </c>
    </row>
    <row r="20" spans="1:13" ht="13.5" customHeight="1">
      <c r="A20" s="76">
        <v>1927</v>
      </c>
      <c r="B20" s="60">
        <v>44.665733319579374</v>
      </c>
      <c r="C20" s="60">
        <v>33.431649181588078</v>
      </c>
      <c r="D20" s="60">
        <v>18.67888575023515</v>
      </c>
      <c r="E20" s="60">
        <v>14.333028457236894</v>
      </c>
      <c r="F20" s="60">
        <v>7.4726058910537043</v>
      </c>
      <c r="G20" s="60">
        <v>2.7581348811531092</v>
      </c>
      <c r="I20" s="60">
        <v>11.234084137991294</v>
      </c>
      <c r="J20" s="60">
        <v>14.75276343135293</v>
      </c>
      <c r="K20" s="60">
        <v>4.3458572929982573</v>
      </c>
      <c r="L20" s="60">
        <v>6.860422566183189</v>
      </c>
      <c r="M20" s="60">
        <v>4.7144710099005955</v>
      </c>
    </row>
    <row r="21" spans="1:13" ht="13.5" customHeight="1">
      <c r="A21" s="76">
        <v>1928</v>
      </c>
      <c r="B21" s="60">
        <v>46.093182150666607</v>
      </c>
      <c r="C21" s="60">
        <v>34.771422129759962</v>
      </c>
      <c r="D21" s="60">
        <v>19.598717962508879</v>
      </c>
      <c r="E21" s="60">
        <v>15.174913117686582</v>
      </c>
      <c r="F21" s="60">
        <v>8.1916622713454377</v>
      </c>
      <c r="G21" s="60">
        <v>3.2254883590899679</v>
      </c>
      <c r="I21" s="60">
        <v>11.321760020906645</v>
      </c>
      <c r="J21" s="60">
        <v>15.172704167251084</v>
      </c>
      <c r="K21" s="60">
        <v>4.4238048448222953</v>
      </c>
      <c r="L21" s="60">
        <v>6.9832508463411438</v>
      </c>
      <c r="M21" s="60">
        <v>4.9661739122554707</v>
      </c>
    </row>
    <row r="22" spans="1:13" ht="13.5" customHeight="1">
      <c r="A22" s="76">
        <v>1929</v>
      </c>
      <c r="B22" s="60">
        <v>43.758403603469105</v>
      </c>
      <c r="C22" s="60">
        <v>33.048367482715776</v>
      </c>
      <c r="D22" s="60">
        <v>18.417904285315917</v>
      </c>
      <c r="E22" s="60">
        <v>14.213125226733165</v>
      </c>
      <c r="F22" s="60">
        <v>7.6218608438736206</v>
      </c>
      <c r="G22" s="60">
        <v>3.0057812608517063</v>
      </c>
      <c r="I22" s="60">
        <v>10.710036120753328</v>
      </c>
      <c r="J22" s="60">
        <v>14.630463197399859</v>
      </c>
      <c r="K22" s="60">
        <v>4.2047790585827514</v>
      </c>
      <c r="L22" s="60">
        <v>6.5912643828595439</v>
      </c>
      <c r="M22" s="60">
        <v>4.6160795830219135</v>
      </c>
    </row>
    <row r="23" spans="1:13" ht="13.5" customHeight="1">
      <c r="A23" s="76">
        <v>1930</v>
      </c>
      <c r="B23" s="60">
        <v>43.073474553390646</v>
      </c>
      <c r="C23" s="60">
        <v>31.180684237748331</v>
      </c>
      <c r="D23" s="60">
        <v>16.422818416449541</v>
      </c>
      <c r="E23" s="60">
        <v>12.417256771537877</v>
      </c>
      <c r="F23" s="60">
        <v>6.4017230324275385</v>
      </c>
      <c r="G23" s="60">
        <v>2.3887538491116418</v>
      </c>
      <c r="I23" s="60">
        <v>11.892790315642312</v>
      </c>
      <c r="J23" s="60">
        <v>14.75786582129879</v>
      </c>
      <c r="K23" s="60">
        <v>4.0055616449116638</v>
      </c>
      <c r="L23" s="60">
        <v>6.0155337391103387</v>
      </c>
      <c r="M23" s="60">
        <v>4.0129691833158967</v>
      </c>
    </row>
    <row r="24" spans="1:13" ht="13.5" customHeight="1">
      <c r="A24" s="76">
        <v>1931</v>
      </c>
      <c r="B24" s="60">
        <v>44.404993839685282</v>
      </c>
      <c r="C24" s="60">
        <v>31.012222183907056</v>
      </c>
      <c r="D24" s="60">
        <v>15.270594044223252</v>
      </c>
      <c r="E24" s="60">
        <v>11.323771337745876</v>
      </c>
      <c r="F24" s="60">
        <v>5.6751445341883793</v>
      </c>
      <c r="G24" s="60">
        <v>2.0744133398493183</v>
      </c>
      <c r="I24" s="60">
        <v>13.39277165577823</v>
      </c>
      <c r="J24" s="60">
        <v>15.741628139683803</v>
      </c>
      <c r="K24" s="60">
        <v>3.9468227064773749</v>
      </c>
      <c r="L24" s="60">
        <v>5.648626803557498</v>
      </c>
      <c r="M24" s="60">
        <v>3.6007311943390605</v>
      </c>
    </row>
    <row r="25" spans="1:13" ht="13.5" customHeight="1">
      <c r="A25" s="76">
        <v>1932</v>
      </c>
      <c r="B25" s="60">
        <v>46.30052587105051</v>
      </c>
      <c r="C25" s="60">
        <v>32.590805160950012</v>
      </c>
      <c r="D25" s="60">
        <v>15.478467631887071</v>
      </c>
      <c r="E25" s="60">
        <v>11.548961982268013</v>
      </c>
      <c r="F25" s="60">
        <v>5.8962244962743897</v>
      </c>
      <c r="G25" s="60">
        <v>1.9264855493777389</v>
      </c>
      <c r="I25" s="60">
        <v>13.7097207101005</v>
      </c>
      <c r="J25" s="60">
        <v>17.112337529062941</v>
      </c>
      <c r="K25" s="60">
        <v>3.9295056496190592</v>
      </c>
      <c r="L25" s="60">
        <v>5.6527374859936232</v>
      </c>
      <c r="M25" s="60">
        <v>3.9697389468966504</v>
      </c>
    </row>
    <row r="26" spans="1:13" ht="13.5" customHeight="1">
      <c r="A26" s="76">
        <v>1933</v>
      </c>
      <c r="B26" s="60">
        <v>45.026429505703511</v>
      </c>
      <c r="C26" s="60">
        <v>32.486416270191881</v>
      </c>
      <c r="D26" s="60">
        <v>15.770913177787016</v>
      </c>
      <c r="E26" s="60">
        <v>11.778683388669775</v>
      </c>
      <c r="F26" s="60">
        <v>6.0544782496875325</v>
      </c>
      <c r="G26" s="60">
        <v>2.0446143537247261</v>
      </c>
      <c r="I26" s="60">
        <v>12.540013235511633</v>
      </c>
      <c r="J26" s="60">
        <v>16.715503092404862</v>
      </c>
      <c r="K26" s="60">
        <v>3.9922297891172414</v>
      </c>
      <c r="L26" s="60">
        <v>5.7242051389822421</v>
      </c>
      <c r="M26" s="60">
        <v>4.0098638959628063</v>
      </c>
    </row>
    <row r="27" spans="1:13" ht="13.5" customHeight="1">
      <c r="A27" s="76">
        <v>1934</v>
      </c>
      <c r="B27" s="60">
        <v>45.155076643858933</v>
      </c>
      <c r="C27" s="60">
        <v>32.994642950790201</v>
      </c>
      <c r="D27" s="60">
        <v>15.868185076417598</v>
      </c>
      <c r="E27" s="60">
        <v>11.79599110379406</v>
      </c>
      <c r="F27" s="60">
        <v>5.8236806287307799</v>
      </c>
      <c r="G27" s="60">
        <v>1.9218939824356394</v>
      </c>
      <c r="I27" s="60">
        <v>12.160433693068736</v>
      </c>
      <c r="J27" s="60">
        <v>17.126457874372601</v>
      </c>
      <c r="K27" s="60">
        <v>4.0721939726235377</v>
      </c>
      <c r="L27" s="60">
        <v>5.9723104750632814</v>
      </c>
      <c r="M27" s="60">
        <v>3.9017866462951409</v>
      </c>
    </row>
    <row r="28" spans="1:13" ht="13.5" customHeight="1">
      <c r="A28" s="76">
        <v>1935</v>
      </c>
      <c r="B28" s="60">
        <v>43.392987272768522</v>
      </c>
      <c r="C28" s="60">
        <v>30.990185866278104</v>
      </c>
      <c r="D28" s="60">
        <v>15.628311990462226</v>
      </c>
      <c r="E28" s="60">
        <v>11.67052653139077</v>
      </c>
      <c r="F28" s="60">
        <v>5.7968718562550565</v>
      </c>
      <c r="G28" s="60">
        <v>1.9463370851066035</v>
      </c>
      <c r="I28" s="60">
        <v>12.40280140649042</v>
      </c>
      <c r="J28" s="60">
        <v>15.361873875815876</v>
      </c>
      <c r="K28" s="60">
        <v>3.9577854590714563</v>
      </c>
      <c r="L28" s="60">
        <v>5.8736546751357137</v>
      </c>
      <c r="M28" s="60">
        <v>3.8505347711484532</v>
      </c>
    </row>
    <row r="29" spans="1:13" ht="13.5" customHeight="1">
      <c r="A29" s="76">
        <v>1936</v>
      </c>
      <c r="B29" s="60">
        <v>44.772366982564023</v>
      </c>
      <c r="C29" s="60">
        <v>32.654772694179684</v>
      </c>
      <c r="D29" s="60">
        <v>17.637342175901782</v>
      </c>
      <c r="E29" s="60">
        <v>13.369131687862877</v>
      </c>
      <c r="F29" s="60">
        <v>6.6874494164752774</v>
      </c>
      <c r="G29" s="60">
        <v>2.2341259705213141</v>
      </c>
      <c r="I29" s="60">
        <v>12.117594288384341</v>
      </c>
      <c r="J29" s="60">
        <v>15.017430518277902</v>
      </c>
      <c r="K29" s="60">
        <v>4.268210488038906</v>
      </c>
      <c r="L29" s="60">
        <v>6.6816822713876007</v>
      </c>
      <c r="M29" s="60">
        <v>4.4533234459539628</v>
      </c>
    </row>
    <row r="30" spans="1:13" ht="13.5" customHeight="1">
      <c r="A30" s="76">
        <v>1937</v>
      </c>
      <c r="B30" s="60">
        <v>43.34787985334529</v>
      </c>
      <c r="C30" s="60">
        <v>31.379274489392156</v>
      </c>
      <c r="D30" s="60">
        <v>16.450434286791296</v>
      </c>
      <c r="E30" s="60">
        <v>12.415189081359168</v>
      </c>
      <c r="F30" s="60">
        <v>6.1611817866289851</v>
      </c>
      <c r="G30" s="60">
        <v>2.0155380578081696</v>
      </c>
      <c r="I30" s="60">
        <v>11.968605363953138</v>
      </c>
      <c r="J30" s="60">
        <v>14.928840202600856</v>
      </c>
      <c r="K30" s="60">
        <v>4.0352452054321297</v>
      </c>
      <c r="L30" s="60">
        <v>6.254007294730183</v>
      </c>
      <c r="M30" s="60">
        <v>4.145643728820815</v>
      </c>
    </row>
    <row r="31" spans="1:13" ht="13.5" customHeight="1">
      <c r="A31" s="76">
        <v>1938</v>
      </c>
      <c r="B31" s="60">
        <v>43.000890492514117</v>
      </c>
      <c r="C31" s="60">
        <v>30.182192025392485</v>
      </c>
      <c r="D31" s="60">
        <v>14.72938302542493</v>
      </c>
      <c r="E31" s="60">
        <v>10.816366723209649</v>
      </c>
      <c r="F31" s="60">
        <v>5.1557203044317461</v>
      </c>
      <c r="G31" s="60">
        <v>1.6664630261522455</v>
      </c>
      <c r="I31" s="60">
        <v>12.818698467121632</v>
      </c>
      <c r="J31" s="60">
        <v>15.452808999967555</v>
      </c>
      <c r="K31" s="60">
        <v>3.9130163022152824</v>
      </c>
      <c r="L31" s="60">
        <v>5.660646418777902</v>
      </c>
      <c r="M31" s="60">
        <v>3.4892572782795011</v>
      </c>
    </row>
    <row r="32" spans="1:13" ht="13.5" customHeight="1">
      <c r="A32" s="76">
        <v>1939</v>
      </c>
      <c r="B32" s="60">
        <v>44.56889817296355</v>
      </c>
      <c r="C32" s="60">
        <v>31.286609705834508</v>
      </c>
      <c r="D32" s="60">
        <v>15.393035953166024</v>
      </c>
      <c r="E32" s="60">
        <v>11.365322329433996</v>
      </c>
      <c r="F32" s="60">
        <v>5.4509649925496273</v>
      </c>
      <c r="G32" s="60">
        <v>1.7412602984471626</v>
      </c>
      <c r="I32" s="60">
        <v>13.282288467129041</v>
      </c>
      <c r="J32" s="60">
        <v>15.893573752668486</v>
      </c>
      <c r="K32" s="60">
        <v>4.0277136237320281</v>
      </c>
      <c r="L32" s="60">
        <v>5.9143573368843683</v>
      </c>
      <c r="M32" s="60">
        <v>3.7097046941024643</v>
      </c>
    </row>
    <row r="33" spans="1:13" ht="13.5" customHeight="1">
      <c r="A33" s="76">
        <v>1940</v>
      </c>
      <c r="B33" s="60">
        <v>44.426637504743141</v>
      </c>
      <c r="C33" s="60">
        <v>31.288149701053527</v>
      </c>
      <c r="D33" s="60">
        <v>15.733988074633878</v>
      </c>
      <c r="E33" s="60">
        <v>11.661304145489529</v>
      </c>
      <c r="F33" s="60">
        <v>5.5731962080911872</v>
      </c>
      <c r="G33" s="60">
        <v>1.7740378459074349</v>
      </c>
      <c r="I33" s="60">
        <v>13.138487803689612</v>
      </c>
      <c r="J33" s="60">
        <v>15.554161626419647</v>
      </c>
      <c r="K33" s="60">
        <v>4.0726839291443486</v>
      </c>
      <c r="L33" s="60">
        <v>6.088107937398342</v>
      </c>
      <c r="M33" s="60">
        <v>3.7991583621837521</v>
      </c>
    </row>
    <row r="34" spans="1:13" ht="13.5" customHeight="1">
      <c r="A34" s="76">
        <v>1941</v>
      </c>
      <c r="B34" s="60">
        <v>41.019314576353104</v>
      </c>
      <c r="C34" s="60">
        <v>29.017206118853355</v>
      </c>
      <c r="D34" s="60">
        <v>15.007978377996723</v>
      </c>
      <c r="E34" s="60">
        <v>11.148372327385824</v>
      </c>
      <c r="F34" s="60">
        <v>5.2893892210692295</v>
      </c>
      <c r="G34" s="60">
        <v>1.6290480751623115</v>
      </c>
      <c r="I34" s="60">
        <v>12.002108457499745</v>
      </c>
      <c r="J34" s="60">
        <v>14.009227740856632</v>
      </c>
      <c r="K34" s="60">
        <v>3.8596060506109011</v>
      </c>
      <c r="L34" s="60">
        <v>5.858983106316594</v>
      </c>
      <c r="M34" s="60">
        <v>3.6603411459069175</v>
      </c>
    </row>
    <row r="35" spans="1:13" ht="13.5" customHeight="1">
      <c r="A35" s="76">
        <v>1942</v>
      </c>
      <c r="B35" s="60">
        <v>35.494183119366475</v>
      </c>
      <c r="C35" s="60">
        <v>25.107398225662394</v>
      </c>
      <c r="D35" s="60">
        <v>12.905441063638763</v>
      </c>
      <c r="E35" s="60">
        <v>9.5950203764281383</v>
      </c>
      <c r="F35" s="60">
        <v>4.477073872790176</v>
      </c>
      <c r="G35" s="60">
        <v>1.3216990923743428</v>
      </c>
      <c r="I35" s="60">
        <v>10.386784893704084</v>
      </c>
      <c r="J35" s="60">
        <v>12.201957162023632</v>
      </c>
      <c r="K35" s="60">
        <v>3.3104206872106241</v>
      </c>
      <c r="L35" s="60">
        <v>5.1179465036379632</v>
      </c>
      <c r="M35" s="60">
        <v>3.155374780415833</v>
      </c>
    </row>
    <row r="36" spans="1:13" ht="13.5" customHeight="1">
      <c r="A36" s="76">
        <v>1943</v>
      </c>
      <c r="B36" s="60">
        <v>32.669923198876596</v>
      </c>
      <c r="C36" s="60">
        <v>23.020762263415889</v>
      </c>
      <c r="D36" s="60">
        <v>11.484653721380797</v>
      </c>
      <c r="E36" s="60">
        <v>8.4288619326815795</v>
      </c>
      <c r="F36" s="60">
        <v>3.7832686913105351</v>
      </c>
      <c r="G36" s="60">
        <v>0.97267087256462537</v>
      </c>
      <c r="I36" s="60">
        <v>9.6491609354607046</v>
      </c>
      <c r="J36" s="60">
        <v>11.536108542035093</v>
      </c>
      <c r="K36" s="60">
        <v>3.0557917886992176</v>
      </c>
      <c r="L36" s="60">
        <v>4.6455932413710448</v>
      </c>
      <c r="M36" s="60">
        <v>2.8105978187459097</v>
      </c>
    </row>
    <row r="37" spans="1:13" ht="13.5" customHeight="1">
      <c r="A37" s="76">
        <v>1944</v>
      </c>
      <c r="B37" s="60">
        <v>31.548869949228212</v>
      </c>
      <c r="C37" s="60">
        <v>21.758283883058166</v>
      </c>
      <c r="D37" s="60">
        <v>10.53867000025793</v>
      </c>
      <c r="E37" s="60">
        <v>7.6036185090145505</v>
      </c>
      <c r="F37" s="60">
        <v>3.3274228934788352</v>
      </c>
      <c r="G37" s="60">
        <v>0.92409113609512228</v>
      </c>
      <c r="I37" s="60">
        <v>9.7905860661700448</v>
      </c>
      <c r="J37" s="60">
        <v>11.219613882800237</v>
      </c>
      <c r="K37" s="60">
        <v>2.9350514912433803</v>
      </c>
      <c r="L37" s="60">
        <v>4.2761956155357153</v>
      </c>
      <c r="M37" s="60">
        <v>2.4033317573837132</v>
      </c>
    </row>
    <row r="38" spans="1:13" ht="13.5" customHeight="1">
      <c r="A38" s="76">
        <v>1945</v>
      </c>
      <c r="B38" s="60">
        <v>32.644588706207493</v>
      </c>
      <c r="C38" s="60">
        <v>22.903431644415392</v>
      </c>
      <c r="D38" s="60">
        <v>11.071193948809938</v>
      </c>
      <c r="E38" s="60">
        <v>7.8688286470742437</v>
      </c>
      <c r="F38" s="60">
        <v>3.31886971735655</v>
      </c>
      <c r="G38" s="60">
        <v>0.84491417334779451</v>
      </c>
      <c r="I38" s="60">
        <v>9.7411570617921033</v>
      </c>
      <c r="J38" s="60">
        <v>11.832237695605455</v>
      </c>
      <c r="K38" s="60">
        <v>3.2023653017356946</v>
      </c>
      <c r="L38" s="60">
        <v>4.5499589297176932</v>
      </c>
      <c r="M38" s="60">
        <v>2.4739555440087551</v>
      </c>
    </row>
    <row r="39" spans="1:13" ht="13.5" customHeight="1">
      <c r="A39" s="76">
        <v>1946</v>
      </c>
      <c r="B39" s="60">
        <v>34.616394068930383</v>
      </c>
      <c r="C39" s="60">
        <v>24.657740220126538</v>
      </c>
      <c r="D39" s="60">
        <v>11.762425770547628</v>
      </c>
      <c r="E39" s="60">
        <v>8.2807493281650544</v>
      </c>
      <c r="F39" s="60">
        <v>3.4321167613422654</v>
      </c>
      <c r="G39" s="60">
        <v>0.91638256707099308</v>
      </c>
      <c r="I39" s="60">
        <v>9.9586538488038432</v>
      </c>
      <c r="J39" s="60">
        <v>12.89531444957891</v>
      </c>
      <c r="K39" s="60">
        <v>3.4816764423825739</v>
      </c>
      <c r="L39" s="60">
        <v>4.8486325668227881</v>
      </c>
      <c r="M39" s="60">
        <v>2.5157341942712721</v>
      </c>
    </row>
    <row r="40" spans="1:13" ht="13.5" customHeight="1">
      <c r="A40" s="76">
        <v>1947</v>
      </c>
      <c r="B40" s="60">
        <v>33.017177593435584</v>
      </c>
      <c r="C40" s="60">
        <v>23.29946264784413</v>
      </c>
      <c r="D40" s="60">
        <v>10.953835923874255</v>
      </c>
      <c r="E40" s="60">
        <v>7.7074987317122607</v>
      </c>
      <c r="F40" s="60">
        <v>3.2356965444957559</v>
      </c>
      <c r="G40" s="60">
        <v>0.90289404896681669</v>
      </c>
      <c r="H40" s="90"/>
      <c r="I40" s="60">
        <v>9.7177149455914549</v>
      </c>
      <c r="J40" s="60">
        <v>12.345626723969874</v>
      </c>
      <c r="K40" s="60">
        <v>3.2463371921619948</v>
      </c>
      <c r="L40" s="60">
        <v>4.4718021872165048</v>
      </c>
      <c r="M40" s="60">
        <v>2.3328024955289393</v>
      </c>
    </row>
    <row r="41" spans="1:13" ht="13.5" customHeight="1">
      <c r="A41" s="76">
        <v>1948</v>
      </c>
      <c r="B41" s="60">
        <v>33.720637645202814</v>
      </c>
      <c r="C41" s="60">
        <v>23.695979226593742</v>
      </c>
      <c r="D41" s="60">
        <v>11.269872474143945</v>
      </c>
      <c r="E41" s="60">
        <v>8.0260486391497246</v>
      </c>
      <c r="F41" s="60">
        <v>3.4371439795543273</v>
      </c>
      <c r="G41" s="60">
        <v>0.95385118565953486</v>
      </c>
      <c r="I41" s="60">
        <v>10.024658418609071</v>
      </c>
      <c r="J41" s="60">
        <v>12.426106752449797</v>
      </c>
      <c r="K41" s="60">
        <v>3.2438238349942203</v>
      </c>
      <c r="L41" s="60">
        <v>4.5889046595953973</v>
      </c>
      <c r="M41" s="60">
        <v>2.4832927938947922</v>
      </c>
    </row>
    <row r="42" spans="1:13" ht="13.5" customHeight="1">
      <c r="A42" s="76">
        <v>1949</v>
      </c>
      <c r="B42" s="60">
        <v>33.763098095195446</v>
      </c>
      <c r="C42" s="60">
        <v>23.461915111456022</v>
      </c>
      <c r="D42" s="60">
        <v>10.946064706587993</v>
      </c>
      <c r="E42" s="60">
        <v>7.7700219704230369</v>
      </c>
      <c r="F42" s="60">
        <v>3.336752323061472</v>
      </c>
      <c r="G42" s="60">
        <v>0.95443071522288514</v>
      </c>
      <c r="I42" s="60">
        <v>10.301182983739423</v>
      </c>
      <c r="J42" s="60">
        <v>12.515850404868029</v>
      </c>
      <c r="K42" s="60">
        <v>3.1760427361649564</v>
      </c>
      <c r="L42" s="60">
        <v>4.4332696473615645</v>
      </c>
      <c r="M42" s="60">
        <v>2.3823216078385867</v>
      </c>
    </row>
    <row r="43" spans="1:13" ht="13.5" customHeight="1">
      <c r="A43" s="76">
        <v>1950</v>
      </c>
      <c r="B43" s="60">
        <v>33.871100610399118</v>
      </c>
      <c r="C43" s="60">
        <v>23.871289592585629</v>
      </c>
      <c r="D43" s="60">
        <v>11.360065498282971</v>
      </c>
      <c r="E43" s="60">
        <v>8.1353358178590991</v>
      </c>
      <c r="F43" s="60">
        <v>3.5318014264095456</v>
      </c>
      <c r="G43" s="60">
        <v>0.82690330608120532</v>
      </c>
      <c r="I43" s="60">
        <v>9.9998110178134887</v>
      </c>
      <c r="J43" s="60">
        <v>12.511224094302658</v>
      </c>
      <c r="K43" s="60">
        <v>3.2247296804238719</v>
      </c>
      <c r="L43" s="60">
        <v>4.6035343914495535</v>
      </c>
      <c r="M43" s="60">
        <v>2.7048981203283402</v>
      </c>
    </row>
    <row r="44" spans="1:13" ht="13.5" customHeight="1">
      <c r="A44" s="76">
        <v>1951</v>
      </c>
      <c r="B44" s="60">
        <v>32.819965101679387</v>
      </c>
      <c r="C44" s="60">
        <v>22.670164315122829</v>
      </c>
      <c r="D44" s="60">
        <v>10.518335555718981</v>
      </c>
      <c r="E44" s="60">
        <v>7.4107190431467416</v>
      </c>
      <c r="F44" s="60">
        <v>3.1170911251546349</v>
      </c>
      <c r="G44" s="60">
        <v>0.86516933361116533</v>
      </c>
      <c r="I44" s="60">
        <v>10.149800786556558</v>
      </c>
      <c r="J44" s="60">
        <v>12.151828759403848</v>
      </c>
      <c r="K44" s="60">
        <v>3.107616512572239</v>
      </c>
      <c r="L44" s="60">
        <v>4.2936279179921062</v>
      </c>
      <c r="M44" s="60">
        <v>2.2519217915434697</v>
      </c>
    </row>
    <row r="45" spans="1:13" ht="13.5" customHeight="1">
      <c r="A45" s="76">
        <v>1952</v>
      </c>
      <c r="B45" s="60">
        <v>32.073962097575532</v>
      </c>
      <c r="C45" s="60">
        <v>21.846890327818876</v>
      </c>
      <c r="D45" s="60">
        <v>9.7583202165547416</v>
      </c>
      <c r="E45" s="60">
        <v>6.8078052646259355</v>
      </c>
      <c r="F45" s="60">
        <v>2.7559125464356864</v>
      </c>
      <c r="G45" s="60">
        <v>0.74571694613321526</v>
      </c>
      <c r="I45" s="60">
        <v>10.227071769756655</v>
      </c>
      <c r="J45" s="60">
        <v>12.088570111264135</v>
      </c>
      <c r="K45" s="60">
        <v>2.9505149519288061</v>
      </c>
      <c r="L45" s="60">
        <v>4.0518927181902491</v>
      </c>
      <c r="M45" s="60">
        <v>2.0101956003024712</v>
      </c>
    </row>
    <row r="46" spans="1:13" ht="13.5" customHeight="1">
      <c r="A46" s="76">
        <v>1953</v>
      </c>
      <c r="B46" s="60">
        <v>31.380431868356226</v>
      </c>
      <c r="C46" s="60">
        <v>21.007342489211897</v>
      </c>
      <c r="D46" s="60">
        <v>9.0810897702186377</v>
      </c>
      <c r="E46" s="60">
        <v>6.2629466664904676</v>
      </c>
      <c r="F46" s="60">
        <v>2.5063213094915051</v>
      </c>
      <c r="G46" s="60">
        <v>0.67264467154010632</v>
      </c>
      <c r="I46" s="60">
        <v>10.373089379144329</v>
      </c>
      <c r="J46" s="60">
        <v>11.926252718993259</v>
      </c>
      <c r="K46" s="60">
        <v>2.8181431037281701</v>
      </c>
      <c r="L46" s="60">
        <v>3.7566253569989625</v>
      </c>
      <c r="M46" s="60">
        <v>1.8336766379513989</v>
      </c>
    </row>
    <row r="47" spans="1:13" ht="13.5" customHeight="1">
      <c r="A47" s="76">
        <v>1954</v>
      </c>
      <c r="B47" s="60">
        <v>32.119310731545291</v>
      </c>
      <c r="C47" s="60">
        <v>21.560682682062694</v>
      </c>
      <c r="D47" s="60">
        <v>9.3904559145803042</v>
      </c>
      <c r="E47" s="60">
        <v>6.4692351907861205</v>
      </c>
      <c r="F47" s="60">
        <v>2.5663360562398658</v>
      </c>
      <c r="G47" s="60">
        <v>0.70588248853421987</v>
      </c>
      <c r="I47" s="60">
        <v>10.558628049482596</v>
      </c>
      <c r="J47" s="60">
        <v>12.17022676748239</v>
      </c>
      <c r="K47" s="60">
        <v>2.9212207237941836</v>
      </c>
      <c r="L47" s="60">
        <v>3.9028991345462547</v>
      </c>
      <c r="M47" s="60">
        <v>1.860453567705646</v>
      </c>
    </row>
    <row r="48" spans="1:13" ht="13.5" customHeight="1">
      <c r="A48" s="76">
        <v>1955</v>
      </c>
      <c r="B48" s="60">
        <v>31.772074577461307</v>
      </c>
      <c r="C48" s="60">
        <v>21.377836096924739</v>
      </c>
      <c r="D48" s="60">
        <v>9.1805282675712654</v>
      </c>
      <c r="E48" s="60">
        <v>6.2849672565750367</v>
      </c>
      <c r="F48" s="60">
        <v>2.4871088205796843</v>
      </c>
      <c r="G48" s="60">
        <v>0.72061163480499102</v>
      </c>
      <c r="I48" s="60">
        <v>10.394238480536568</v>
      </c>
      <c r="J48" s="60">
        <v>12.197307829353473</v>
      </c>
      <c r="K48" s="60">
        <v>2.8955610109962286</v>
      </c>
      <c r="L48" s="60">
        <v>3.7978584359953524</v>
      </c>
      <c r="M48" s="60">
        <v>1.7664971857746932</v>
      </c>
    </row>
    <row r="49" spans="1:13" ht="13.5" customHeight="1">
      <c r="A49" s="76">
        <v>1956</v>
      </c>
      <c r="B49" s="60">
        <v>31.806023990184453</v>
      </c>
      <c r="C49" s="60">
        <v>21.347549384221612</v>
      </c>
      <c r="D49" s="60">
        <v>9.0869757576587151</v>
      </c>
      <c r="E49" s="60">
        <v>6.1439963133614892</v>
      </c>
      <c r="F49" s="60">
        <v>2.3829153277974449</v>
      </c>
      <c r="G49" s="60">
        <v>0.68115311362396791</v>
      </c>
      <c r="I49" s="60">
        <v>10.458474605962842</v>
      </c>
      <c r="J49" s="60">
        <v>12.260573626562897</v>
      </c>
      <c r="K49" s="60">
        <v>2.9429794442972259</v>
      </c>
      <c r="L49" s="60">
        <v>3.7610809855640444</v>
      </c>
      <c r="M49" s="60">
        <v>1.701762214173477</v>
      </c>
    </row>
    <row r="50" spans="1:13" ht="13.5" customHeight="1">
      <c r="A50" s="76">
        <v>1957</v>
      </c>
      <c r="B50" s="60">
        <v>31.687309376554506</v>
      </c>
      <c r="C50" s="60">
        <v>21.167499809433842</v>
      </c>
      <c r="D50" s="60">
        <v>8.9818851566021518</v>
      </c>
      <c r="E50" s="60">
        <v>6.0799490321537224</v>
      </c>
      <c r="F50" s="60">
        <v>2.359138502575385</v>
      </c>
      <c r="G50" s="60">
        <v>0.6630805224142543</v>
      </c>
      <c r="I50" s="60">
        <v>10.519809567120664</v>
      </c>
      <c r="J50" s="60">
        <v>12.18561465283169</v>
      </c>
      <c r="K50" s="60">
        <v>2.9019361244484294</v>
      </c>
      <c r="L50" s="60">
        <v>3.7208105295783374</v>
      </c>
      <c r="M50" s="60">
        <v>1.6960579801611306</v>
      </c>
    </row>
    <row r="51" spans="1:13" ht="13.5" customHeight="1">
      <c r="A51" s="76">
        <v>1958</v>
      </c>
      <c r="B51" s="60">
        <v>32.112269096927541</v>
      </c>
      <c r="C51" s="60">
        <v>21.260017916472087</v>
      </c>
      <c r="D51" s="60">
        <v>8.8335735001955893</v>
      </c>
      <c r="E51" s="60">
        <v>5.9422686998001595</v>
      </c>
      <c r="F51" s="60">
        <v>2.2927344493339672</v>
      </c>
      <c r="G51" s="60">
        <v>0.64243772482167971</v>
      </c>
      <c r="I51" s="60">
        <v>10.852251180455454</v>
      </c>
      <c r="J51" s="60">
        <v>12.426444416276498</v>
      </c>
      <c r="K51" s="60">
        <v>2.8913048003954298</v>
      </c>
      <c r="L51" s="60">
        <v>3.6495342504661923</v>
      </c>
      <c r="M51" s="60">
        <v>1.6502967245122875</v>
      </c>
    </row>
    <row r="52" spans="1:13" ht="13.5" customHeight="1">
      <c r="A52" s="76">
        <v>1959</v>
      </c>
      <c r="B52" s="60">
        <v>32.03328794802492</v>
      </c>
      <c r="C52" s="60">
        <v>21.024822758488959</v>
      </c>
      <c r="D52" s="60">
        <v>8.7478520785266909</v>
      </c>
      <c r="E52" s="60">
        <v>5.9003455227801167</v>
      </c>
      <c r="F52" s="60">
        <v>2.1912719299930639</v>
      </c>
      <c r="G52" s="60">
        <v>0.61617667725255265</v>
      </c>
      <c r="I52" s="60">
        <v>11.008465189535961</v>
      </c>
      <c r="J52" s="60">
        <v>12.276970679962268</v>
      </c>
      <c r="K52" s="60">
        <v>2.8475065557465742</v>
      </c>
      <c r="L52" s="60">
        <v>3.7090735927870528</v>
      </c>
      <c r="M52" s="60">
        <v>1.5750952527405113</v>
      </c>
    </row>
    <row r="53" spans="1:13" ht="13.5" customHeight="1">
      <c r="A53" s="76">
        <v>1960</v>
      </c>
      <c r="B53" s="60">
        <v>31.657437586133984</v>
      </c>
      <c r="C53" s="60">
        <v>20.511531697340054</v>
      </c>
      <c r="D53" s="60">
        <v>8.3565900921357628</v>
      </c>
      <c r="E53" s="60">
        <v>5.5209793504172078</v>
      </c>
      <c r="F53" s="60">
        <v>2.0964547826658073</v>
      </c>
      <c r="G53" s="60">
        <v>0.59637321869406112</v>
      </c>
      <c r="I53" s="60">
        <v>11.14590588879393</v>
      </c>
      <c r="J53" s="60">
        <v>12.154941605204291</v>
      </c>
      <c r="K53" s="60">
        <v>2.835610741718555</v>
      </c>
      <c r="L53" s="60">
        <v>3.4245245677514005</v>
      </c>
      <c r="M53" s="60">
        <v>1.5000815639717462</v>
      </c>
    </row>
    <row r="54" spans="1:13" ht="13.5" customHeight="1">
      <c r="A54" s="76">
        <v>1961</v>
      </c>
      <c r="B54" s="60">
        <v>31.896211473952619</v>
      </c>
      <c r="C54" s="60">
        <v>20.906861751680228</v>
      </c>
      <c r="D54" s="60">
        <v>8.3376005383909941</v>
      </c>
      <c r="E54" s="60">
        <v>5.4093168016461393</v>
      </c>
      <c r="F54" s="60">
        <v>2.0533998280690757</v>
      </c>
      <c r="G54" s="60">
        <v>0.58703756633715509</v>
      </c>
      <c r="I54" s="60">
        <v>10.98934972227239</v>
      </c>
      <c r="J54" s="60">
        <v>12.569261213289234</v>
      </c>
      <c r="K54" s="60">
        <v>2.9282837367448549</v>
      </c>
      <c r="L54" s="60">
        <v>3.3559169735770635</v>
      </c>
      <c r="M54" s="60">
        <v>1.4663622617319207</v>
      </c>
    </row>
    <row r="55" spans="1:13" ht="13.5" customHeight="1">
      <c r="A55" s="76">
        <v>1962</v>
      </c>
      <c r="B55" s="60">
        <v>32.043825702061028</v>
      </c>
      <c r="C55" s="60">
        <v>20.942812217282853</v>
      </c>
      <c r="D55" s="60">
        <v>8.2736755670745552</v>
      </c>
      <c r="E55" s="60">
        <v>5.399157524165032</v>
      </c>
      <c r="F55" s="60">
        <v>1.9841173530430867</v>
      </c>
      <c r="G55" s="60">
        <v>0.56162058072998455</v>
      </c>
      <c r="I55" s="60">
        <v>11.101013484778175</v>
      </c>
      <c r="J55" s="60">
        <v>12.669136650208298</v>
      </c>
      <c r="K55" s="60">
        <v>2.8745180429095232</v>
      </c>
      <c r="L55" s="60">
        <v>3.4150401711219454</v>
      </c>
      <c r="M55" s="60">
        <v>1.4224967723131021</v>
      </c>
    </row>
    <row r="56" spans="1:13" ht="13.5" customHeight="1">
      <c r="A56" s="76">
        <v>1963</v>
      </c>
      <c r="B56" s="60">
        <v>32.009622322001462</v>
      </c>
      <c r="C56" s="60">
        <v>20.895061215332024</v>
      </c>
      <c r="D56" s="60">
        <v>8.1639366576136148</v>
      </c>
      <c r="E56" s="60">
        <v>5.3296943913043311</v>
      </c>
      <c r="F56" s="60">
        <v>1.9635566991754505</v>
      </c>
      <c r="G56" s="60">
        <v>0.56800334450204049</v>
      </c>
      <c r="I56" s="60">
        <v>11.114561106669438</v>
      </c>
      <c r="J56" s="60">
        <v>12.73112455771841</v>
      </c>
      <c r="K56" s="60">
        <v>2.8342422663092837</v>
      </c>
      <c r="L56" s="60">
        <v>3.3661376921288806</v>
      </c>
      <c r="M56" s="60">
        <v>1.39555335467341</v>
      </c>
    </row>
    <row r="57" spans="1:13" ht="13.5" customHeight="1">
      <c r="A57" s="76">
        <v>1964</v>
      </c>
      <c r="B57" s="60">
        <v>31.639317887208819</v>
      </c>
      <c r="C57" s="60">
        <v>20.623064231697001</v>
      </c>
      <c r="D57" s="60">
        <v>8.0207510462667724</v>
      </c>
      <c r="E57" s="60">
        <v>5.333220045802948</v>
      </c>
      <c r="F57" s="60">
        <v>1.9689860769877994</v>
      </c>
      <c r="G57" s="60">
        <v>0.5312891155561037</v>
      </c>
      <c r="I57" s="60">
        <v>11.016253655511818</v>
      </c>
      <c r="J57" s="60">
        <v>12.602313185430228</v>
      </c>
      <c r="K57" s="60">
        <v>2.6875310004638244</v>
      </c>
      <c r="L57" s="60">
        <v>3.3642339688151486</v>
      </c>
      <c r="M57" s="60">
        <v>1.4376969614316957</v>
      </c>
    </row>
    <row r="58" spans="1:13" ht="13.5" customHeight="1">
      <c r="A58" s="76">
        <v>1965</v>
      </c>
      <c r="B58" s="60">
        <v>31.518188292699275</v>
      </c>
      <c r="C58" s="60">
        <v>20.699893083727041</v>
      </c>
      <c r="D58" s="60">
        <v>8.065064694401487</v>
      </c>
      <c r="E58" s="60">
        <v>5.4219099611670192</v>
      </c>
      <c r="F58" s="60">
        <v>2.037189251925728</v>
      </c>
      <c r="G58" s="60">
        <v>0.53786651727255919</v>
      </c>
      <c r="I58" s="60">
        <v>10.818295208972234</v>
      </c>
      <c r="J58" s="60">
        <v>12.634828389325554</v>
      </c>
      <c r="K58" s="60">
        <v>2.6431547332344678</v>
      </c>
      <c r="L58" s="60">
        <v>3.3847207092412912</v>
      </c>
      <c r="M58" s="60">
        <v>1.4993227346531688</v>
      </c>
    </row>
    <row r="59" spans="1:13" ht="13.5" customHeight="1">
      <c r="A59" s="76">
        <v>1966</v>
      </c>
      <c r="B59" s="60">
        <v>31.98154518075177</v>
      </c>
      <c r="C59" s="60">
        <v>20.992058797409598</v>
      </c>
      <c r="D59" s="60">
        <v>8.3681843007293182</v>
      </c>
      <c r="E59" s="60">
        <v>5.5854611698855416</v>
      </c>
      <c r="F59" s="60">
        <v>2.1541736520115298</v>
      </c>
      <c r="G59" s="60">
        <v>0.60294666862191093</v>
      </c>
      <c r="I59" s="60">
        <v>10.989486383342172</v>
      </c>
      <c r="J59" s="60">
        <v>12.62387449668028</v>
      </c>
      <c r="K59" s="60">
        <v>2.7827231308437765</v>
      </c>
      <c r="L59" s="60">
        <v>3.4312875178740119</v>
      </c>
      <c r="M59" s="60">
        <v>1.5512269833896188</v>
      </c>
    </row>
    <row r="60" spans="1:13" ht="13.5" customHeight="1">
      <c r="A60" s="76">
        <v>1967</v>
      </c>
      <c r="B60" s="60">
        <v>32.045836973648242</v>
      </c>
      <c r="C60" s="60">
        <v>21.072967379553312</v>
      </c>
      <c r="D60" s="60">
        <v>8.4253319526665713</v>
      </c>
      <c r="E60" s="60">
        <v>5.6293010657226921</v>
      </c>
      <c r="F60" s="60">
        <v>2.1600022863991435</v>
      </c>
      <c r="G60" s="60">
        <v>0.5964716832179624</v>
      </c>
      <c r="I60" s="60">
        <v>10.972869594094931</v>
      </c>
      <c r="J60" s="60">
        <v>12.64763542688674</v>
      </c>
      <c r="K60" s="60">
        <v>2.7960308869438792</v>
      </c>
      <c r="L60" s="60">
        <v>3.4692987793235486</v>
      </c>
      <c r="M60" s="60">
        <v>1.5635306031811811</v>
      </c>
    </row>
    <row r="61" spans="1:13" ht="13.5" customHeight="1">
      <c r="A61" s="76">
        <v>1968</v>
      </c>
      <c r="B61" s="60">
        <v>31.982618841598999</v>
      </c>
      <c r="C61" s="60">
        <v>20.976312191629948</v>
      </c>
      <c r="D61" s="60">
        <v>8.3519414859066643</v>
      </c>
      <c r="E61" s="60">
        <v>5.5785271979832718</v>
      </c>
      <c r="F61" s="60">
        <v>2.1454516744584877</v>
      </c>
      <c r="G61" s="60">
        <v>0.58157218198253746</v>
      </c>
      <c r="I61" s="60">
        <v>11.006306649969051</v>
      </c>
      <c r="J61" s="60">
        <v>12.624370705723283</v>
      </c>
      <c r="K61" s="60">
        <v>2.7734142879233925</v>
      </c>
      <c r="L61" s="60">
        <v>3.4330755235247841</v>
      </c>
      <c r="M61" s="60">
        <v>1.5638794924759503</v>
      </c>
    </row>
    <row r="62" spans="1:13" ht="13.5" customHeight="1">
      <c r="A62" s="76">
        <v>1969</v>
      </c>
      <c r="B62" s="60">
        <v>31.820875705120677</v>
      </c>
      <c r="C62" s="60">
        <v>20.680012828562994</v>
      </c>
      <c r="D62" s="60">
        <v>8.0174220214230285</v>
      </c>
      <c r="E62" s="60">
        <v>5.3035687528601247</v>
      </c>
      <c r="F62" s="60">
        <v>2.0011547635668534</v>
      </c>
      <c r="G62" s="60">
        <v>0.54712956747793173</v>
      </c>
      <c r="I62" s="60">
        <v>11.140862876557684</v>
      </c>
      <c r="J62" s="60">
        <v>12.662590807139965</v>
      </c>
      <c r="K62" s="60">
        <v>2.7138532685629038</v>
      </c>
      <c r="L62" s="60">
        <v>3.3024139892932713</v>
      </c>
      <c r="M62" s="60">
        <v>1.4540251960889217</v>
      </c>
    </row>
    <row r="63" spans="1:13" ht="13.5" customHeight="1">
      <c r="A63" s="76">
        <v>1970</v>
      </c>
      <c r="B63" s="60">
        <v>31.513659945349506</v>
      </c>
      <c r="C63" s="60">
        <v>20.387697464443448</v>
      </c>
      <c r="D63" s="60">
        <v>7.8038458864426294</v>
      </c>
      <c r="E63" s="60">
        <v>5.1560740928070343</v>
      </c>
      <c r="F63" s="60">
        <v>1.9377728519936797</v>
      </c>
      <c r="G63" s="60">
        <v>0.52533930875849233</v>
      </c>
      <c r="I63" s="60">
        <v>11.125962480906058</v>
      </c>
      <c r="J63" s="60">
        <v>12.583851578000818</v>
      </c>
      <c r="K63" s="60">
        <v>2.6477717936355951</v>
      </c>
      <c r="L63" s="60">
        <v>3.2183012408133544</v>
      </c>
      <c r="M63" s="60">
        <v>1.4124335432351873</v>
      </c>
    </row>
    <row r="64" spans="1:13" ht="13.5" customHeight="1">
      <c r="A64" s="76">
        <v>1971</v>
      </c>
      <c r="B64" s="60">
        <v>31.753884586626654</v>
      </c>
      <c r="C64" s="60">
        <v>20.496020567854774</v>
      </c>
      <c r="D64" s="60">
        <v>7.7860816660916825</v>
      </c>
      <c r="E64" s="60">
        <v>5.1229721989136117</v>
      </c>
      <c r="F64" s="60">
        <v>1.9144201922077375</v>
      </c>
      <c r="G64" s="60">
        <v>0.51804645938540372</v>
      </c>
      <c r="I64" s="60">
        <v>11.25786401877188</v>
      </c>
      <c r="J64" s="60">
        <v>12.709938901763092</v>
      </c>
      <c r="K64" s="60">
        <v>2.6631094671780708</v>
      </c>
      <c r="L64" s="60">
        <v>3.2085520067058741</v>
      </c>
      <c r="M64" s="60">
        <v>1.3963737328223338</v>
      </c>
    </row>
    <row r="65" spans="1:13" ht="13.5" customHeight="1">
      <c r="A65" s="76">
        <v>1972</v>
      </c>
      <c r="B65" s="60">
        <v>31.623366972075377</v>
      </c>
      <c r="C65" s="60">
        <v>20.369344887545033</v>
      </c>
      <c r="D65" s="60">
        <v>7.7541268798518805</v>
      </c>
      <c r="E65" s="60">
        <v>5.0989755129187042</v>
      </c>
      <c r="F65" s="60">
        <v>1.9156191028254645</v>
      </c>
      <c r="G65" s="60">
        <v>0.52045600169461848</v>
      </c>
      <c r="I65" s="60">
        <v>11.254022084530344</v>
      </c>
      <c r="J65" s="60">
        <v>12.615218007693151</v>
      </c>
      <c r="K65" s="60">
        <v>2.6551513669331763</v>
      </c>
      <c r="L65" s="60">
        <v>3.1833564100932397</v>
      </c>
      <c r="M65" s="60">
        <v>1.3951631011308461</v>
      </c>
    </row>
    <row r="66" spans="1:13" ht="13.5" customHeight="1">
      <c r="A66" s="76">
        <v>1973</v>
      </c>
      <c r="B66" s="60">
        <v>31.853612004803786</v>
      </c>
      <c r="C66" s="60">
        <v>20.570669738485833</v>
      </c>
      <c r="D66" s="60">
        <v>7.7419961675539462</v>
      </c>
      <c r="E66" s="60">
        <v>5.0705239276352803</v>
      </c>
      <c r="F66" s="60">
        <v>1.8863507892417815</v>
      </c>
      <c r="G66" s="60">
        <v>0.4952197112420969</v>
      </c>
      <c r="I66" s="60">
        <v>11.282942266317953</v>
      </c>
      <c r="J66" s="60">
        <v>12.828673570931887</v>
      </c>
      <c r="K66" s="60">
        <v>2.6714722399186659</v>
      </c>
      <c r="L66" s="60">
        <v>3.1841731383934988</v>
      </c>
      <c r="M66" s="60">
        <v>1.3911310779996846</v>
      </c>
    </row>
    <row r="67" spans="1:13" ht="13.5" customHeight="1">
      <c r="A67" s="76">
        <v>1974</v>
      </c>
      <c r="B67" s="60">
        <v>32.359587527246141</v>
      </c>
      <c r="C67" s="60">
        <v>21.03654206231618</v>
      </c>
      <c r="D67" s="60">
        <v>8.123618917085782</v>
      </c>
      <c r="E67" s="60">
        <v>5.4091404311093108</v>
      </c>
      <c r="F67" s="60">
        <v>2.1068810561587226</v>
      </c>
      <c r="G67" s="60">
        <v>0.56296418427947892</v>
      </c>
      <c r="I67" s="60">
        <v>11.323045464929962</v>
      </c>
      <c r="J67" s="60">
        <v>12.912923145230398</v>
      </c>
      <c r="K67" s="60">
        <v>2.7144784859764712</v>
      </c>
      <c r="L67" s="60">
        <v>3.3022593749505882</v>
      </c>
      <c r="M67" s="60">
        <v>1.5439168718792438</v>
      </c>
    </row>
    <row r="68" spans="1:13" ht="13.5" customHeight="1">
      <c r="A68" s="76">
        <v>1975</v>
      </c>
      <c r="B68" s="60">
        <v>32.621103240656694</v>
      </c>
      <c r="C68" s="60">
        <v>21.025221443533386</v>
      </c>
      <c r="D68" s="60">
        <v>8.0058801501615697</v>
      </c>
      <c r="E68" s="60">
        <v>5.3084506886442311</v>
      </c>
      <c r="F68" s="60">
        <v>2.0380327831081049</v>
      </c>
      <c r="G68" s="60">
        <v>0.55970851689307577</v>
      </c>
      <c r="I68" s="60">
        <v>11.595881797123308</v>
      </c>
      <c r="J68" s="60">
        <v>13.019341293371816</v>
      </c>
      <c r="K68" s="60">
        <v>2.6974294615173386</v>
      </c>
      <c r="L68" s="60">
        <v>3.2704179055361262</v>
      </c>
      <c r="M68" s="60">
        <v>1.4783242662150291</v>
      </c>
    </row>
    <row r="69" spans="1:13" ht="13.5" customHeight="1">
      <c r="A69" s="76">
        <v>1976</v>
      </c>
      <c r="B69" s="60">
        <v>32.417663780373374</v>
      </c>
      <c r="C69" s="60">
        <v>20.845866714127542</v>
      </c>
      <c r="D69" s="60">
        <v>7.8891961987813497</v>
      </c>
      <c r="E69" s="60">
        <v>5.2307623913477439</v>
      </c>
      <c r="F69" s="60">
        <v>2.019184816526236</v>
      </c>
      <c r="G69" s="60">
        <v>0.56193360343470244</v>
      </c>
      <c r="I69" s="60">
        <v>11.571797066245832</v>
      </c>
      <c r="J69" s="60">
        <v>12.956670515346193</v>
      </c>
      <c r="K69" s="60">
        <v>2.6584338074336058</v>
      </c>
      <c r="L69" s="60">
        <v>3.2115775748215079</v>
      </c>
      <c r="M69" s="60">
        <v>1.4572512130915336</v>
      </c>
    </row>
    <row r="70" spans="1:13" ht="13.5" customHeight="1">
      <c r="A70" s="76">
        <v>1977</v>
      </c>
      <c r="B70" s="60">
        <v>32.434785235141845</v>
      </c>
      <c r="C70" s="60">
        <v>20.833310522293679</v>
      </c>
      <c r="D70" s="60">
        <v>7.8992263574060786</v>
      </c>
      <c r="E70" s="60">
        <v>5.2516648510762769</v>
      </c>
      <c r="F70" s="60">
        <v>2.0416144422048523</v>
      </c>
      <c r="G70" s="60">
        <v>0.56620582508149453</v>
      </c>
      <c r="I70" s="60">
        <v>11.601474712848166</v>
      </c>
      <c r="J70" s="60">
        <v>12.934084164887601</v>
      </c>
      <c r="K70" s="60">
        <v>2.6475615063298017</v>
      </c>
      <c r="L70" s="60">
        <v>3.2100504088714246</v>
      </c>
      <c r="M70" s="60">
        <v>1.4754086171233578</v>
      </c>
    </row>
    <row r="71" spans="1:13" ht="13.5" customHeight="1">
      <c r="A71" s="76">
        <v>1978</v>
      </c>
      <c r="B71" s="60">
        <v>32.440345569303432</v>
      </c>
      <c r="C71" s="60">
        <v>20.862076873463216</v>
      </c>
      <c r="D71" s="60">
        <v>7.9526089866496275</v>
      </c>
      <c r="E71" s="60">
        <v>5.3020949977013574</v>
      </c>
      <c r="F71" s="60">
        <v>2.0792463029645591</v>
      </c>
      <c r="G71" s="60">
        <v>0.58055664529142692</v>
      </c>
      <c r="I71" s="60">
        <v>11.578268695840215</v>
      </c>
      <c r="J71" s="60">
        <v>12.909467886813589</v>
      </c>
      <c r="K71" s="60">
        <v>2.6505139889482701</v>
      </c>
      <c r="L71" s="60">
        <v>3.2228486947367982</v>
      </c>
      <c r="M71" s="60">
        <v>1.4986896576731321</v>
      </c>
    </row>
    <row r="72" spans="1:13" ht="13.5" customHeight="1">
      <c r="A72" s="76">
        <v>1979</v>
      </c>
      <c r="B72" s="60">
        <v>32.345607896148167</v>
      </c>
      <c r="C72" s="60">
        <v>20.829964408975705</v>
      </c>
      <c r="D72" s="60">
        <v>8.0324098037332945</v>
      </c>
      <c r="E72" s="60">
        <v>5.3849467117310574</v>
      </c>
      <c r="F72" s="60">
        <v>2.1578669268075807</v>
      </c>
      <c r="G72" s="60">
        <v>0.6153247236620506</v>
      </c>
      <c r="I72" s="60">
        <v>11.515643487172461</v>
      </c>
      <c r="J72" s="60">
        <v>12.797554605242411</v>
      </c>
      <c r="K72" s="60">
        <v>2.6474630920022371</v>
      </c>
      <c r="L72" s="60">
        <v>3.2270797849234767</v>
      </c>
      <c r="M72" s="60">
        <v>1.5425422031455303</v>
      </c>
    </row>
    <row r="73" spans="1:13" ht="13.5" customHeight="1">
      <c r="A73" s="76">
        <v>1980</v>
      </c>
      <c r="B73" s="60">
        <v>32.865505425163583</v>
      </c>
      <c r="C73" s="60">
        <v>21.169487703218259</v>
      </c>
      <c r="D73" s="60">
        <v>8.1767146253680529</v>
      </c>
      <c r="E73" s="60">
        <v>5.506178782243758</v>
      </c>
      <c r="F73" s="60">
        <v>2.2311385274956113</v>
      </c>
      <c r="G73" s="60">
        <v>0.65481424578051528</v>
      </c>
      <c r="I73" s="60">
        <v>11.696017721945324</v>
      </c>
      <c r="J73" s="60">
        <v>12.992773077850206</v>
      </c>
      <c r="K73" s="60">
        <v>2.6705358431242949</v>
      </c>
      <c r="L73" s="60">
        <v>3.2750402547481468</v>
      </c>
      <c r="M73" s="60">
        <v>1.576324281715096</v>
      </c>
    </row>
    <row r="74" spans="1:13" ht="13.5" customHeight="1">
      <c r="A74" s="76">
        <v>1981</v>
      </c>
      <c r="B74" s="60">
        <v>32.71733171290925</v>
      </c>
      <c r="C74" s="60">
        <v>20.969036563446572</v>
      </c>
      <c r="D74" s="60">
        <v>8.026075546927979</v>
      </c>
      <c r="E74" s="60">
        <v>5.4230286800869676</v>
      </c>
      <c r="F74" s="60">
        <v>2.225339724004177</v>
      </c>
      <c r="G74" s="60">
        <v>0.65596229076334767</v>
      </c>
      <c r="I74" s="60">
        <v>11.748295149462678</v>
      </c>
      <c r="J74" s="60">
        <v>12.942961016518593</v>
      </c>
      <c r="K74" s="60">
        <v>2.6030468668410114</v>
      </c>
      <c r="L74" s="60">
        <v>3.1976889560827906</v>
      </c>
      <c r="M74" s="60">
        <v>1.5693774332408292</v>
      </c>
    </row>
    <row r="75" spans="1:13" ht="13.5" customHeight="1">
      <c r="A75" s="76">
        <v>1982</v>
      </c>
      <c r="B75" s="60">
        <v>33.218018943864813</v>
      </c>
      <c r="C75" s="60">
        <v>21.395668558262038</v>
      </c>
      <c r="D75" s="60">
        <v>8.3899380716959886</v>
      </c>
      <c r="E75" s="60">
        <v>5.7319689508431813</v>
      </c>
      <c r="F75" s="60">
        <v>2.4502879917508942</v>
      </c>
      <c r="G75" s="60">
        <v>0.77472867772956111</v>
      </c>
      <c r="I75" s="60">
        <v>11.822350385602775</v>
      </c>
      <c r="J75" s="60">
        <v>13.005730486566049</v>
      </c>
      <c r="K75" s="60">
        <v>2.6579691208528073</v>
      </c>
      <c r="L75" s="60">
        <v>3.2816809590922871</v>
      </c>
      <c r="M75" s="60">
        <v>1.6755593140213332</v>
      </c>
    </row>
    <row r="76" spans="1:13" ht="13.5" customHeight="1">
      <c r="A76" s="76">
        <v>1983</v>
      </c>
      <c r="B76" s="60">
        <v>33.691388139433307</v>
      </c>
      <c r="C76" s="60">
        <v>21.786377166359035</v>
      </c>
      <c r="D76" s="60">
        <v>8.5929026489475131</v>
      </c>
      <c r="E76" s="60">
        <v>5.9365053294047723</v>
      </c>
      <c r="F76" s="60">
        <v>2.6085192896377505</v>
      </c>
      <c r="G76" s="60">
        <v>0.87149098939761926</v>
      </c>
      <c r="I76" s="60">
        <v>11.905010973074273</v>
      </c>
      <c r="J76" s="60">
        <v>13.193474517411522</v>
      </c>
      <c r="K76" s="60">
        <v>2.6563973195427408</v>
      </c>
      <c r="L76" s="60">
        <v>3.3279860397670218</v>
      </c>
      <c r="M76" s="60">
        <v>1.7370283002401312</v>
      </c>
    </row>
    <row r="77" spans="1:13" ht="13.5" customHeight="1">
      <c r="A77" s="76">
        <v>1984</v>
      </c>
      <c r="B77" s="60">
        <v>33.94717666812484</v>
      </c>
      <c r="C77" s="60">
        <v>22.09678730556611</v>
      </c>
      <c r="D77" s="60">
        <v>8.8863707222620985</v>
      </c>
      <c r="E77" s="60">
        <v>6.2166698979006902</v>
      </c>
      <c r="F77" s="60">
        <v>2.8298315173762867</v>
      </c>
      <c r="G77" s="60">
        <v>0.98088071430846868</v>
      </c>
      <c r="I77" s="60">
        <v>11.85038936255873</v>
      </c>
      <c r="J77" s="60">
        <v>13.210416583304012</v>
      </c>
      <c r="K77" s="60">
        <v>2.6697008243614082</v>
      </c>
      <c r="L77" s="60">
        <v>3.3868383805244036</v>
      </c>
      <c r="M77" s="60">
        <v>1.8489508030678179</v>
      </c>
    </row>
    <row r="78" spans="1:13" ht="13.5" customHeight="1">
      <c r="A78" s="76">
        <v>1985</v>
      </c>
      <c r="B78" s="60">
        <v>34.251769473311022</v>
      </c>
      <c r="C78" s="60">
        <v>22.377194790583058</v>
      </c>
      <c r="D78" s="60">
        <v>9.0945605795137041</v>
      </c>
      <c r="E78" s="60">
        <v>6.3949575387069162</v>
      </c>
      <c r="F78" s="60">
        <v>2.9108288189871891</v>
      </c>
      <c r="G78" s="60">
        <v>0.97047439116255096</v>
      </c>
      <c r="I78" s="60">
        <v>11.874574682727964</v>
      </c>
      <c r="J78" s="60">
        <v>13.282634211069354</v>
      </c>
      <c r="K78" s="60">
        <v>2.6996030408067879</v>
      </c>
      <c r="L78" s="60">
        <v>3.484128719719727</v>
      </c>
      <c r="M78" s="60">
        <v>1.9403544278246381</v>
      </c>
    </row>
    <row r="79" spans="1:13" ht="13.5" customHeight="1">
      <c r="A79" s="76">
        <v>1986</v>
      </c>
      <c r="B79" s="60">
        <v>34.568578833279098</v>
      </c>
      <c r="C79" s="60">
        <v>22.588529427497559</v>
      </c>
      <c r="D79" s="60">
        <v>9.1292990690663967</v>
      </c>
      <c r="E79" s="60">
        <v>6.3800868801559227</v>
      </c>
      <c r="F79" s="60">
        <v>2.8675528945975888</v>
      </c>
      <c r="G79" s="60">
        <v>0.99694880598681768</v>
      </c>
      <c r="I79" s="60">
        <v>11.980049405781539</v>
      </c>
      <c r="J79" s="60">
        <v>13.459230358431162</v>
      </c>
      <c r="K79" s="60">
        <v>2.7492121889104739</v>
      </c>
      <c r="L79" s="60">
        <v>3.512533985558334</v>
      </c>
      <c r="M79" s="60">
        <v>1.8706040886107711</v>
      </c>
    </row>
    <row r="80" spans="1:13" ht="13.5" customHeight="1">
      <c r="A80" s="76">
        <v>1987</v>
      </c>
      <c r="B80" s="60">
        <v>36.482882411028584</v>
      </c>
      <c r="C80" s="60">
        <v>24.48929172789094</v>
      </c>
      <c r="D80" s="60">
        <v>10.746260633305884</v>
      </c>
      <c r="E80" s="60">
        <v>7.7622331243858946</v>
      </c>
      <c r="F80" s="60">
        <v>3.7260942145623082</v>
      </c>
      <c r="G80" s="60">
        <v>1.3010161292535967</v>
      </c>
      <c r="I80" s="60">
        <v>11.993590683137644</v>
      </c>
      <c r="J80" s="60">
        <v>13.743031094585056</v>
      </c>
      <c r="K80" s="60">
        <v>2.984027508919989</v>
      </c>
      <c r="L80" s="60">
        <v>4.0361389098235865</v>
      </c>
      <c r="M80" s="60">
        <v>2.4250780853087113</v>
      </c>
    </row>
    <row r="81" spans="1:27" ht="13.5" customHeight="1">
      <c r="A81" s="76">
        <v>1988</v>
      </c>
      <c r="B81" s="60">
        <v>38.626673931240653</v>
      </c>
      <c r="C81" s="60">
        <v>26.948544527265682</v>
      </c>
      <c r="D81" s="60">
        <v>13.165480795439365</v>
      </c>
      <c r="E81" s="60">
        <v>9.9624337247793537</v>
      </c>
      <c r="F81" s="60">
        <v>5.2131868019242154</v>
      </c>
      <c r="G81" s="60">
        <v>1.9903132937624797</v>
      </c>
      <c r="I81" s="60">
        <v>11.678129403974971</v>
      </c>
      <c r="J81" s="60">
        <v>13.783063731826317</v>
      </c>
      <c r="K81" s="60">
        <v>3.2030470706600109</v>
      </c>
      <c r="L81" s="60">
        <v>4.7492469228551384</v>
      </c>
      <c r="M81" s="60">
        <v>3.2228735081617357</v>
      </c>
    </row>
    <row r="82" spans="1:27" ht="13.5" customHeight="1">
      <c r="A82" s="76">
        <v>1989</v>
      </c>
      <c r="B82" s="60">
        <v>38.470729689858544</v>
      </c>
      <c r="C82" s="60">
        <v>26.663449582512545</v>
      </c>
      <c r="D82" s="60">
        <v>12.611494478689435</v>
      </c>
      <c r="E82" s="60">
        <v>9.3718913107303869</v>
      </c>
      <c r="F82" s="60">
        <v>4.7395599467880887</v>
      </c>
      <c r="G82" s="60">
        <v>1.7404590540249962</v>
      </c>
      <c r="I82" s="60">
        <v>11.807280107345999</v>
      </c>
      <c r="J82" s="60">
        <v>14.05195510382311</v>
      </c>
      <c r="K82" s="60">
        <v>3.2396031679590482</v>
      </c>
      <c r="L82" s="60">
        <v>4.6323313639422983</v>
      </c>
      <c r="M82" s="60">
        <v>2.9991008927630922</v>
      </c>
    </row>
    <row r="83" spans="1:27" ht="13.5" customHeight="1">
      <c r="A83" s="76">
        <v>1990</v>
      </c>
      <c r="B83" s="60">
        <v>38.836845589833757</v>
      </c>
      <c r="C83" s="60">
        <v>27.053969066530851</v>
      </c>
      <c r="D83" s="60">
        <v>12.981647252493072</v>
      </c>
      <c r="E83" s="60">
        <v>9.7136556696030141</v>
      </c>
      <c r="F83" s="60">
        <v>4.8984373327550852</v>
      </c>
      <c r="G83" s="60">
        <v>1.8256768906314789</v>
      </c>
      <c r="I83" s="60">
        <v>11.782876523302907</v>
      </c>
      <c r="J83" s="60">
        <v>14.072321814037778</v>
      </c>
      <c r="K83" s="60">
        <v>3.2679915828900583</v>
      </c>
      <c r="L83" s="60">
        <v>4.8152183368479289</v>
      </c>
      <c r="M83" s="60">
        <v>3.0727604421236063</v>
      </c>
    </row>
    <row r="84" spans="1:27" ht="13.5" customHeight="1">
      <c r="A84" s="76">
        <v>1991</v>
      </c>
      <c r="B84" s="60">
        <v>38.380981251828061</v>
      </c>
      <c r="C84" s="60">
        <v>26.429715390597078</v>
      </c>
      <c r="D84" s="60">
        <v>12.167379448376485</v>
      </c>
      <c r="E84" s="60">
        <v>8.9008963868177808</v>
      </c>
      <c r="F84" s="60">
        <v>4.3571285075582473</v>
      </c>
      <c r="G84" s="60">
        <v>1.6079501141719093</v>
      </c>
      <c r="I84" s="60">
        <v>11.951265861230983</v>
      </c>
      <c r="J84" s="60">
        <v>14.262335942220593</v>
      </c>
      <c r="K84" s="60">
        <v>3.2664830615587039</v>
      </c>
      <c r="L84" s="60">
        <v>4.5437678792595335</v>
      </c>
      <c r="M84" s="60">
        <v>2.7491783933863383</v>
      </c>
    </row>
    <row r="85" spans="1:27" ht="13.5" customHeight="1">
      <c r="A85" s="76">
        <v>1992</v>
      </c>
      <c r="B85" s="60">
        <v>39.817900537735774</v>
      </c>
      <c r="C85" s="60">
        <v>27.880531706387071</v>
      </c>
      <c r="D85" s="60">
        <v>13.479744861469998</v>
      </c>
      <c r="E85" s="60">
        <v>10.111783333307134</v>
      </c>
      <c r="F85" s="60">
        <v>5.2138683527103185</v>
      </c>
      <c r="G85" s="60">
        <v>2.0168169424359199</v>
      </c>
      <c r="I85" s="60">
        <v>11.937368831348703</v>
      </c>
      <c r="J85" s="60">
        <v>14.400786844917073</v>
      </c>
      <c r="K85" s="60">
        <v>3.3679615281628639</v>
      </c>
      <c r="L85" s="60">
        <v>4.8979149805968154</v>
      </c>
      <c r="M85" s="60">
        <v>3.1970514102743985</v>
      </c>
    </row>
    <row r="86" spans="1:27" ht="13.5" customHeight="1">
      <c r="A86" s="76">
        <v>1993</v>
      </c>
      <c r="B86" s="60">
        <v>39.481689855076183</v>
      </c>
      <c r="C86" s="60">
        <v>27.411700132898662</v>
      </c>
      <c r="D86" s="60">
        <v>12.821259920178939</v>
      </c>
      <c r="E86" s="60">
        <v>9.4519690317324283</v>
      </c>
      <c r="F86" s="60">
        <v>4.7157799883572604</v>
      </c>
      <c r="G86" s="60">
        <v>1.7375977884318456</v>
      </c>
      <c r="I86" s="60">
        <v>12.069989722177521</v>
      </c>
      <c r="J86" s="60">
        <v>14.590440212719724</v>
      </c>
      <c r="K86" s="60">
        <v>3.3692908884465105</v>
      </c>
      <c r="L86" s="60">
        <v>4.7361890433751679</v>
      </c>
      <c r="M86" s="60">
        <v>2.9781821999254148</v>
      </c>
    </row>
    <row r="87" spans="1:27" ht="13.5" customHeight="1">
      <c r="A87" s="76">
        <v>1994</v>
      </c>
      <c r="B87" s="60">
        <v>39.596851978506095</v>
      </c>
      <c r="C87" s="60">
        <v>27.502964862380537</v>
      </c>
      <c r="D87" s="60">
        <v>12.852119853413258</v>
      </c>
      <c r="E87" s="60">
        <v>9.4480733151683634</v>
      </c>
      <c r="F87" s="60">
        <v>4.7047549418179884</v>
      </c>
      <c r="G87" s="60">
        <v>1.7322505727484125</v>
      </c>
      <c r="I87" s="60">
        <v>12.093887116125558</v>
      </c>
      <c r="J87" s="60">
        <v>14.650845008967279</v>
      </c>
      <c r="K87" s="60">
        <v>3.404046538244895</v>
      </c>
      <c r="L87" s="60">
        <v>4.743318373350375</v>
      </c>
      <c r="M87" s="60">
        <v>2.9725043690695756</v>
      </c>
    </row>
    <row r="88" spans="1:27" ht="13.5" customHeight="1">
      <c r="A88" s="76">
        <v>1995</v>
      </c>
      <c r="B88" s="60">
        <v>40.542000000000002</v>
      </c>
      <c r="C88" s="60">
        <v>28.460999999999999</v>
      </c>
      <c r="D88" s="60">
        <v>13.528</v>
      </c>
      <c r="E88" s="60">
        <v>9.9879999999999995</v>
      </c>
      <c r="F88" s="60">
        <v>4.9829999999999997</v>
      </c>
      <c r="G88" s="60">
        <v>1.8149999999999999</v>
      </c>
      <c r="I88" s="60">
        <f>B88-C88</f>
        <v>12.081000000000003</v>
      </c>
      <c r="J88" s="60">
        <f t="shared" ref="J88:J97" si="0">C88-D88</f>
        <v>14.932999999999998</v>
      </c>
      <c r="K88" s="60">
        <f t="shared" ref="K88:K97" si="1">D88-E88</f>
        <v>3.5400000000000009</v>
      </c>
      <c r="L88" s="60">
        <f t="shared" ref="L88:L97" si="2">E88-F88</f>
        <v>5.0049999999999999</v>
      </c>
      <c r="M88" s="60">
        <f t="shared" ref="M88:M97" si="3">F88-G88</f>
        <v>3.1679999999999997</v>
      </c>
    </row>
    <row r="89" spans="1:27" ht="13.5" customHeight="1">
      <c r="A89" s="76">
        <v>1996</v>
      </c>
      <c r="B89" s="60">
        <v>41.155000000000001</v>
      </c>
      <c r="C89" s="60">
        <v>29.16</v>
      </c>
      <c r="D89" s="60">
        <v>14.106999999999999</v>
      </c>
      <c r="E89" s="60">
        <v>10.486000000000001</v>
      </c>
      <c r="F89" s="60">
        <v>5.3250000000000002</v>
      </c>
      <c r="G89" s="60">
        <v>1.9730000000000001</v>
      </c>
      <c r="I89" s="60">
        <f t="shared" ref="I89:I97" si="4">B89-C89</f>
        <v>11.995000000000001</v>
      </c>
      <c r="J89" s="60">
        <f t="shared" si="0"/>
        <v>15.053000000000001</v>
      </c>
      <c r="K89" s="60">
        <f t="shared" si="1"/>
        <v>3.6209999999999987</v>
      </c>
      <c r="L89" s="60">
        <f t="shared" si="2"/>
        <v>5.1610000000000005</v>
      </c>
      <c r="M89" s="60">
        <f t="shared" si="3"/>
        <v>3.3520000000000003</v>
      </c>
    </row>
    <row r="90" spans="1:27" ht="13.5" customHeight="1">
      <c r="A90" s="76">
        <v>1997</v>
      </c>
      <c r="B90" s="60">
        <v>41.725000000000001</v>
      </c>
      <c r="C90" s="60">
        <v>29.852</v>
      </c>
      <c r="D90" s="60">
        <v>14.771000000000001</v>
      </c>
      <c r="E90" s="60">
        <v>11.122</v>
      </c>
      <c r="F90" s="60">
        <v>5.806</v>
      </c>
      <c r="G90" s="60">
        <v>2.1949999999999998</v>
      </c>
      <c r="I90" s="60">
        <f t="shared" si="4"/>
        <v>11.873000000000001</v>
      </c>
      <c r="J90" s="60">
        <f t="shared" si="0"/>
        <v>15.081</v>
      </c>
      <c r="K90" s="60">
        <f t="shared" si="1"/>
        <v>3.6490000000000009</v>
      </c>
      <c r="L90" s="60">
        <f t="shared" si="2"/>
        <v>5.3159999999999998</v>
      </c>
      <c r="M90" s="60">
        <f t="shared" si="3"/>
        <v>3.6110000000000002</v>
      </c>
    </row>
    <row r="91" spans="1:27" ht="13.5" customHeight="1">
      <c r="A91" s="76">
        <v>1998</v>
      </c>
      <c r="B91" s="60">
        <v>42.124000000000002</v>
      </c>
      <c r="C91" s="60">
        <v>30.358000000000001</v>
      </c>
      <c r="D91" s="60">
        <v>15.294</v>
      </c>
      <c r="E91" s="60">
        <v>11.61</v>
      </c>
      <c r="F91" s="60">
        <v>6.2</v>
      </c>
      <c r="G91" s="60">
        <v>2.4060000000000001</v>
      </c>
      <c r="I91" s="60">
        <f t="shared" si="4"/>
        <v>11.766000000000002</v>
      </c>
      <c r="J91" s="60">
        <f t="shared" si="0"/>
        <v>15.064</v>
      </c>
      <c r="K91" s="60">
        <f t="shared" si="1"/>
        <v>3.6840000000000011</v>
      </c>
      <c r="L91" s="60">
        <f t="shared" si="2"/>
        <v>5.4099999999999993</v>
      </c>
      <c r="M91" s="60">
        <f t="shared" si="3"/>
        <v>3.794</v>
      </c>
    </row>
    <row r="92" spans="1:27" ht="13.5" customHeight="1">
      <c r="A92" s="76">
        <v>1999</v>
      </c>
      <c r="B92" s="60">
        <v>42.667999999999999</v>
      </c>
      <c r="C92" s="60">
        <v>30.968</v>
      </c>
      <c r="D92" s="60">
        <v>15.872999999999999</v>
      </c>
      <c r="E92" s="60">
        <v>12.156000000000001</v>
      </c>
      <c r="F92" s="60">
        <v>6.6349999999999998</v>
      </c>
      <c r="G92" s="60">
        <v>2.633</v>
      </c>
      <c r="I92" s="60">
        <f t="shared" si="4"/>
        <v>11.7</v>
      </c>
      <c r="J92" s="60">
        <f t="shared" si="0"/>
        <v>15.095000000000001</v>
      </c>
      <c r="K92" s="60">
        <f t="shared" si="1"/>
        <v>3.7169999999999987</v>
      </c>
      <c r="L92" s="60">
        <f t="shared" si="2"/>
        <v>5.5210000000000008</v>
      </c>
      <c r="M92" s="60">
        <f t="shared" si="3"/>
        <v>4.0019999999999998</v>
      </c>
    </row>
    <row r="93" spans="1:27" ht="13.5" customHeight="1">
      <c r="A93" s="76">
        <v>2000</v>
      </c>
      <c r="B93" s="60">
        <v>43.107999999999997</v>
      </c>
      <c r="C93" s="60">
        <v>31.510999999999999</v>
      </c>
      <c r="D93" s="60">
        <v>16.494</v>
      </c>
      <c r="E93" s="60">
        <v>12.782999999999999</v>
      </c>
      <c r="F93" s="60">
        <v>7.1269999999999998</v>
      </c>
      <c r="G93" s="60">
        <v>2.8410000000000002</v>
      </c>
      <c r="I93" s="60">
        <f t="shared" si="4"/>
        <v>11.596999999999998</v>
      </c>
      <c r="J93" s="60">
        <f t="shared" si="0"/>
        <v>15.016999999999999</v>
      </c>
      <c r="K93" s="60">
        <f t="shared" si="1"/>
        <v>3.7110000000000003</v>
      </c>
      <c r="L93" s="60">
        <f t="shared" si="2"/>
        <v>5.6559999999999997</v>
      </c>
      <c r="M93" s="60">
        <f t="shared" si="3"/>
        <v>4.2859999999999996</v>
      </c>
    </row>
    <row r="94" spans="1:27" ht="13.5" customHeight="1">
      <c r="A94" s="76">
        <v>2001</v>
      </c>
      <c r="B94" s="60">
        <v>42.228999999999999</v>
      </c>
      <c r="C94" s="60">
        <v>30.399000000000001</v>
      </c>
      <c r="D94" s="60">
        <v>15.371</v>
      </c>
      <c r="E94" s="60">
        <v>11.708</v>
      </c>
      <c r="F94" s="60">
        <v>6.258</v>
      </c>
      <c r="G94" s="60">
        <v>2.4020000000000001</v>
      </c>
      <c r="I94" s="60">
        <f t="shared" si="4"/>
        <v>11.829999999999998</v>
      </c>
      <c r="J94" s="60">
        <f t="shared" si="0"/>
        <v>15.028</v>
      </c>
      <c r="K94" s="60">
        <f t="shared" si="1"/>
        <v>3.6630000000000003</v>
      </c>
      <c r="L94" s="60">
        <f t="shared" si="2"/>
        <v>5.45</v>
      </c>
      <c r="M94" s="60">
        <f t="shared" si="3"/>
        <v>3.8559999999999999</v>
      </c>
    </row>
    <row r="95" spans="1:27" ht="13.5" customHeight="1">
      <c r="A95" s="76">
        <v>2002</v>
      </c>
      <c r="B95" s="60">
        <v>42.363999999999997</v>
      </c>
      <c r="C95" s="60">
        <v>30.361999999999998</v>
      </c>
      <c r="D95" s="60">
        <v>14.989000000000001</v>
      </c>
      <c r="E95" s="60">
        <v>11.262</v>
      </c>
      <c r="F95" s="60">
        <v>5.9349999999999996</v>
      </c>
      <c r="G95" s="60">
        <v>2.3010000000000002</v>
      </c>
      <c r="H95" s="60"/>
      <c r="I95" s="60">
        <f t="shared" si="4"/>
        <v>12.001999999999999</v>
      </c>
      <c r="J95" s="60">
        <f t="shared" si="0"/>
        <v>15.372999999999998</v>
      </c>
      <c r="K95" s="60">
        <f t="shared" si="1"/>
        <v>3.7270000000000003</v>
      </c>
      <c r="L95" s="60">
        <f t="shared" si="2"/>
        <v>5.3270000000000008</v>
      </c>
      <c r="M95" s="60">
        <f t="shared" si="3"/>
        <v>3.6339999999999995</v>
      </c>
      <c r="V95" s="196"/>
      <c r="W95" s="196"/>
      <c r="X95" s="196"/>
      <c r="Y95" s="196"/>
      <c r="Z95" s="196"/>
      <c r="AA95" s="196"/>
    </row>
    <row r="96" spans="1:27" ht="13.5" customHeight="1">
      <c r="A96" s="76">
        <f>A95+1</f>
        <v>2003</v>
      </c>
      <c r="B96" s="60">
        <v>42.762</v>
      </c>
      <c r="C96" s="60">
        <v>30.655000000000001</v>
      </c>
      <c r="D96" s="60">
        <v>15.214</v>
      </c>
      <c r="E96" s="60">
        <v>11.465999999999999</v>
      </c>
      <c r="F96" s="60">
        <v>6.109</v>
      </c>
      <c r="G96" s="60">
        <v>2.4380000000000002</v>
      </c>
      <c r="H96" s="60"/>
      <c r="I96" s="60">
        <f t="shared" si="4"/>
        <v>12.106999999999999</v>
      </c>
      <c r="J96" s="60">
        <f t="shared" si="0"/>
        <v>15.441000000000001</v>
      </c>
      <c r="K96" s="60">
        <f t="shared" si="1"/>
        <v>3.7480000000000011</v>
      </c>
      <c r="L96" s="60">
        <f t="shared" si="2"/>
        <v>5.3569999999999993</v>
      </c>
      <c r="M96" s="60">
        <f t="shared" si="3"/>
        <v>3.6709999999999998</v>
      </c>
      <c r="V96" s="196"/>
      <c r="W96" s="196"/>
      <c r="X96" s="196"/>
      <c r="Y96" s="196"/>
      <c r="Z96" s="196"/>
      <c r="AA96" s="196"/>
    </row>
    <row r="97" spans="1:27" ht="13.5" customHeight="1">
      <c r="A97" s="76">
        <f>A96+1</f>
        <v>2004</v>
      </c>
      <c r="B97" s="60">
        <v>43.643000000000001</v>
      </c>
      <c r="C97" s="60">
        <v>31.707999999999998</v>
      </c>
      <c r="D97" s="60">
        <v>16.337</v>
      </c>
      <c r="E97" s="60">
        <v>12.509</v>
      </c>
      <c r="F97" s="60">
        <v>6.9050000000000002</v>
      </c>
      <c r="G97" s="60">
        <v>2.87</v>
      </c>
      <c r="H97" s="60"/>
      <c r="I97" s="60">
        <f t="shared" si="4"/>
        <v>11.935000000000002</v>
      </c>
      <c r="J97" s="60">
        <f t="shared" si="0"/>
        <v>15.370999999999999</v>
      </c>
      <c r="K97" s="60">
        <f t="shared" si="1"/>
        <v>3.8279999999999994</v>
      </c>
      <c r="L97" s="60">
        <f t="shared" si="2"/>
        <v>5.6040000000000001</v>
      </c>
      <c r="M97" s="60">
        <f t="shared" si="3"/>
        <v>4.0350000000000001</v>
      </c>
      <c r="V97" s="196"/>
      <c r="W97" s="196"/>
      <c r="X97" s="196"/>
      <c r="Y97" s="196"/>
      <c r="Z97" s="196"/>
      <c r="AA97" s="196"/>
    </row>
    <row r="98" spans="1:27" ht="13.5" customHeight="1">
      <c r="A98" s="76">
        <v>2005</v>
      </c>
      <c r="B98" s="60">
        <v>44.939</v>
      </c>
      <c r="C98" s="60">
        <v>33.122999999999998</v>
      </c>
      <c r="D98" s="60">
        <v>17.681000000000001</v>
      </c>
      <c r="E98" s="60">
        <v>13.722</v>
      </c>
      <c r="F98" s="60">
        <v>7.7610000000000001</v>
      </c>
      <c r="G98" s="60">
        <v>3.2879999999999998</v>
      </c>
      <c r="H98" s="60"/>
      <c r="I98" s="60">
        <f t="shared" ref="I98:M99" si="5">B98-C98</f>
        <v>11.816000000000003</v>
      </c>
      <c r="J98" s="60">
        <f t="shared" si="5"/>
        <v>15.441999999999997</v>
      </c>
      <c r="K98" s="60">
        <f t="shared" si="5"/>
        <v>3.9590000000000014</v>
      </c>
      <c r="L98" s="60">
        <f t="shared" si="5"/>
        <v>5.9609999999999994</v>
      </c>
      <c r="M98" s="60">
        <f t="shared" si="5"/>
        <v>4.4730000000000008</v>
      </c>
      <c r="V98" s="196"/>
      <c r="W98" s="196"/>
      <c r="X98" s="196"/>
      <c r="Y98" s="196"/>
      <c r="Z98" s="196"/>
      <c r="AA98" s="196"/>
    </row>
    <row r="99" spans="1:27" ht="13.5" customHeight="1">
      <c r="A99" s="76">
        <v>2006</v>
      </c>
      <c r="B99" s="60">
        <v>45.497999999999998</v>
      </c>
      <c r="C99" s="60">
        <v>33.588999999999999</v>
      </c>
      <c r="D99" s="60">
        <v>18.059000000000001</v>
      </c>
      <c r="E99" s="60">
        <v>14.034000000000001</v>
      </c>
      <c r="F99" s="60">
        <v>7.9180000000000001</v>
      </c>
      <c r="G99" s="60">
        <v>3.323</v>
      </c>
      <c r="H99" s="60"/>
      <c r="I99" s="60">
        <f t="shared" si="5"/>
        <v>11.908999999999999</v>
      </c>
      <c r="J99" s="60">
        <f t="shared" si="5"/>
        <v>15.529999999999998</v>
      </c>
      <c r="K99" s="60">
        <f t="shared" si="5"/>
        <v>4.0250000000000004</v>
      </c>
      <c r="L99" s="60">
        <f t="shared" si="5"/>
        <v>6.1160000000000005</v>
      </c>
      <c r="M99" s="60">
        <f t="shared" si="5"/>
        <v>4.5950000000000006</v>
      </c>
      <c r="V99" s="196"/>
      <c r="W99" s="196"/>
      <c r="X99" s="196"/>
      <c r="Y99" s="196"/>
      <c r="Z99" s="196"/>
      <c r="AA99" s="196"/>
    </row>
    <row r="100" spans="1:27" ht="13.5" customHeight="1">
      <c r="A100" s="76">
        <v>2007</v>
      </c>
      <c r="B100" s="60">
        <v>45.665999999999997</v>
      </c>
      <c r="C100" s="60">
        <v>33.844000000000001</v>
      </c>
      <c r="D100" s="60">
        <v>18.327000000000002</v>
      </c>
      <c r="E100" s="60">
        <v>14.315</v>
      </c>
      <c r="F100" s="60">
        <v>8.1609999999999996</v>
      </c>
      <c r="G100" s="60">
        <v>3.5289999999999999</v>
      </c>
      <c r="H100" s="60"/>
      <c r="I100" s="60">
        <f t="shared" ref="I100:M101" si="6">B100-C100</f>
        <v>11.821999999999996</v>
      </c>
      <c r="J100" s="60">
        <f t="shared" si="6"/>
        <v>15.516999999999999</v>
      </c>
      <c r="K100" s="60">
        <f t="shared" si="6"/>
        <v>4.0120000000000022</v>
      </c>
      <c r="L100" s="60">
        <f t="shared" si="6"/>
        <v>6.1539999999999999</v>
      </c>
      <c r="M100" s="60">
        <f t="shared" si="6"/>
        <v>4.6319999999999997</v>
      </c>
      <c r="V100" s="196"/>
      <c r="W100" s="196"/>
      <c r="X100" s="196"/>
      <c r="Y100" s="196"/>
      <c r="Z100" s="196"/>
      <c r="AA100" s="196"/>
    </row>
    <row r="101" spans="1:27" ht="13.5" customHeight="1">
      <c r="A101" s="76">
        <v>2008</v>
      </c>
      <c r="B101" s="60">
        <v>45.963000000000001</v>
      </c>
      <c r="C101" s="60">
        <v>33.777000000000001</v>
      </c>
      <c r="D101" s="60">
        <v>17.891999999999999</v>
      </c>
      <c r="E101" s="60">
        <v>13.864000000000001</v>
      </c>
      <c r="F101" s="60">
        <v>7.8159999999999998</v>
      </c>
      <c r="G101" s="60">
        <v>3.3730000000000002</v>
      </c>
      <c r="H101" s="60"/>
      <c r="I101" s="60">
        <f t="shared" si="6"/>
        <v>12.186</v>
      </c>
      <c r="J101" s="60">
        <f t="shared" si="6"/>
        <v>15.885000000000002</v>
      </c>
      <c r="K101" s="60">
        <f t="shared" si="6"/>
        <v>4.0279999999999987</v>
      </c>
      <c r="L101" s="60">
        <f t="shared" si="6"/>
        <v>6.0480000000000009</v>
      </c>
      <c r="M101" s="60">
        <f t="shared" si="6"/>
        <v>4.4429999999999996</v>
      </c>
      <c r="V101" s="196"/>
      <c r="W101" s="196"/>
      <c r="X101" s="196"/>
      <c r="Y101" s="196"/>
      <c r="Z101" s="196"/>
      <c r="AA101" s="196"/>
    </row>
    <row r="102" spans="1:27" ht="13.5" customHeight="1">
      <c r="A102" s="76">
        <v>2009</v>
      </c>
      <c r="B102" s="60">
        <v>45.468000000000004</v>
      </c>
      <c r="C102" s="60">
        <v>32.808</v>
      </c>
      <c r="D102" s="60">
        <v>16.678999999999998</v>
      </c>
      <c r="E102" s="60">
        <v>12.711</v>
      </c>
      <c r="F102" s="60">
        <v>7.0389999999999997</v>
      </c>
      <c r="G102" s="60">
        <v>3.0649999999999999</v>
      </c>
      <c r="H102" s="60"/>
      <c r="I102" s="60">
        <f t="shared" ref="I102:M103" si="7">B102-C102</f>
        <v>12.660000000000004</v>
      </c>
      <c r="J102" s="60">
        <f t="shared" si="7"/>
        <v>16.129000000000001</v>
      </c>
      <c r="K102" s="60">
        <f t="shared" si="7"/>
        <v>3.9679999999999982</v>
      </c>
      <c r="L102" s="60">
        <f t="shared" si="7"/>
        <v>5.6720000000000006</v>
      </c>
      <c r="M102" s="60">
        <f t="shared" si="7"/>
        <v>3.9739999999999998</v>
      </c>
      <c r="V102" s="196"/>
      <c r="W102" s="196"/>
      <c r="X102" s="196"/>
      <c r="Y102" s="196"/>
      <c r="Z102" s="196"/>
      <c r="AA102" s="196"/>
    </row>
    <row r="103" spans="1:27" ht="13.5" customHeight="1">
      <c r="A103" s="76">
        <v>2010</v>
      </c>
      <c r="B103" s="60">
        <v>46.351999999999997</v>
      </c>
      <c r="C103" s="60">
        <v>33.731999999999999</v>
      </c>
      <c r="D103" s="60">
        <v>17.451000000000001</v>
      </c>
      <c r="E103" s="60">
        <v>13.397</v>
      </c>
      <c r="F103" s="60">
        <v>7.516</v>
      </c>
      <c r="G103" s="60">
        <v>3.31</v>
      </c>
      <c r="H103" s="60"/>
      <c r="I103" s="60">
        <f t="shared" si="7"/>
        <v>12.619999999999997</v>
      </c>
      <c r="J103" s="60">
        <f t="shared" si="7"/>
        <v>16.280999999999999</v>
      </c>
      <c r="K103" s="60">
        <f t="shared" si="7"/>
        <v>4.0540000000000003</v>
      </c>
      <c r="L103" s="60">
        <f t="shared" si="7"/>
        <v>5.8810000000000002</v>
      </c>
      <c r="M103" s="60">
        <f t="shared" si="7"/>
        <v>4.2059999999999995</v>
      </c>
      <c r="V103" s="196"/>
      <c r="W103" s="196"/>
      <c r="X103" s="196"/>
      <c r="Y103" s="196"/>
      <c r="Z103" s="196"/>
      <c r="AA103" s="196"/>
    </row>
    <row r="104" spans="1:27" ht="13.5" customHeight="1">
      <c r="A104" s="76">
        <f>A103+1</f>
        <v>2011</v>
      </c>
      <c r="B104" s="60">
        <v>46.63</v>
      </c>
      <c r="C104" s="60">
        <v>33.976999999999997</v>
      </c>
      <c r="D104" s="60">
        <v>17.466999999999999</v>
      </c>
      <c r="E104" s="60">
        <v>13.367000000000001</v>
      </c>
      <c r="F104" s="60">
        <v>7.3789999999999996</v>
      </c>
      <c r="G104" s="60">
        <v>3.1579999999999999</v>
      </c>
      <c r="H104" s="60"/>
      <c r="I104" s="60">
        <f t="shared" ref="I104:M105" si="8">B104-C104</f>
        <v>12.653000000000006</v>
      </c>
      <c r="J104" s="60">
        <f t="shared" si="8"/>
        <v>16.509999999999998</v>
      </c>
      <c r="K104" s="60">
        <f t="shared" si="8"/>
        <v>4.0999999999999979</v>
      </c>
      <c r="L104" s="60">
        <f t="shared" si="8"/>
        <v>5.9880000000000013</v>
      </c>
      <c r="M104" s="60">
        <f t="shared" si="8"/>
        <v>4.2210000000000001</v>
      </c>
      <c r="V104" s="196"/>
      <c r="W104" s="196"/>
      <c r="X104" s="196"/>
      <c r="Y104" s="196"/>
      <c r="Z104" s="196"/>
      <c r="AA104" s="196"/>
    </row>
    <row r="105" spans="1:27" ht="13.5" customHeight="1">
      <c r="A105" s="76">
        <f>A104+1</f>
        <v>2012</v>
      </c>
      <c r="B105" s="60">
        <v>47.759</v>
      </c>
      <c r="C105" s="60">
        <v>35.347999999999999</v>
      </c>
      <c r="D105" s="60">
        <v>18.875</v>
      </c>
      <c r="E105" s="60">
        <v>14.702</v>
      </c>
      <c r="F105" s="60">
        <v>8.3559999999999999</v>
      </c>
      <c r="G105" s="60">
        <v>3.645</v>
      </c>
      <c r="H105" s="60"/>
      <c r="I105" s="60">
        <f t="shared" si="8"/>
        <v>12.411000000000001</v>
      </c>
      <c r="J105" s="60">
        <f t="shared" si="8"/>
        <v>16.472999999999999</v>
      </c>
      <c r="K105" s="60">
        <f t="shared" si="8"/>
        <v>4.173</v>
      </c>
      <c r="L105" s="60">
        <f t="shared" si="8"/>
        <v>6.3460000000000001</v>
      </c>
      <c r="M105" s="60">
        <f t="shared" si="8"/>
        <v>4.7110000000000003</v>
      </c>
      <c r="V105" s="196"/>
      <c r="W105" s="196"/>
      <c r="X105" s="196"/>
      <c r="Y105" s="196"/>
      <c r="Z105" s="196"/>
      <c r="AA105" s="196"/>
    </row>
    <row r="106" spans="1:27" ht="13.5" customHeight="1">
      <c r="A106" s="76">
        <f>A105+1</f>
        <v>2013</v>
      </c>
      <c r="B106" s="60">
        <v>46.698</v>
      </c>
      <c r="C106" s="60">
        <v>34.097000000000001</v>
      </c>
      <c r="D106" s="60">
        <v>17.425000000000001</v>
      </c>
      <c r="E106" s="60">
        <v>13.324</v>
      </c>
      <c r="F106" s="60">
        <v>7.319</v>
      </c>
      <c r="G106" s="60">
        <v>3.0910000000000002</v>
      </c>
      <c r="H106" s="60"/>
      <c r="I106" s="60">
        <f>B106-C106</f>
        <v>12.600999999999999</v>
      </c>
      <c r="J106" s="60">
        <f>C106-D106</f>
        <v>16.672000000000001</v>
      </c>
      <c r="K106" s="60">
        <f>D106-E106</f>
        <v>4.1010000000000009</v>
      </c>
      <c r="L106" s="60">
        <f>E106-F106</f>
        <v>6.0049999999999999</v>
      </c>
      <c r="M106" s="60">
        <f>F106-G106</f>
        <v>4.2279999999999998</v>
      </c>
      <c r="V106" s="196"/>
      <c r="W106" s="196"/>
      <c r="X106" s="196"/>
      <c r="Y106" s="196"/>
      <c r="Z106" s="196"/>
      <c r="AA106" s="196"/>
    </row>
    <row r="107" spans="1:27" ht="13.5" customHeight="1">
      <c r="A107" s="76">
        <v>2014</v>
      </c>
      <c r="B107" s="60">
        <v>46.856000000000002</v>
      </c>
      <c r="C107" s="60">
        <v>34.414999999999999</v>
      </c>
      <c r="D107" s="60">
        <v>17.802</v>
      </c>
      <c r="E107" s="60">
        <v>13.670999999999999</v>
      </c>
      <c r="F107" s="60">
        <v>7.5430000000000001</v>
      </c>
      <c r="G107" s="60">
        <v>3.161</v>
      </c>
      <c r="H107" s="60"/>
      <c r="I107" s="60">
        <v>12.441000000000001</v>
      </c>
      <c r="J107" s="60">
        <v>16.613</v>
      </c>
      <c r="K107" s="60">
        <v>4.1310000000000002</v>
      </c>
      <c r="L107" s="60">
        <v>6.1280000000000001</v>
      </c>
      <c r="M107" s="60">
        <v>4.3819999999999997</v>
      </c>
      <c r="V107" s="196"/>
      <c r="W107" s="196"/>
      <c r="X107" s="196"/>
      <c r="Y107" s="196"/>
      <c r="Z107" s="196"/>
      <c r="AA107" s="196"/>
    </row>
    <row r="108" spans="1:27" ht="13.5" customHeight="1">
      <c r="A108" s="76">
        <v>2015</v>
      </c>
      <c r="B108" s="60">
        <v>47.154000000000003</v>
      </c>
      <c r="C108" s="60">
        <v>34.738999999999997</v>
      </c>
      <c r="D108" s="60">
        <v>18.047999999999998</v>
      </c>
      <c r="E108" s="60">
        <v>13.888</v>
      </c>
      <c r="F108" s="60">
        <v>7.7149999999999999</v>
      </c>
      <c r="G108" s="60">
        <v>3.2919999999999998</v>
      </c>
      <c r="H108" s="60"/>
      <c r="I108" s="60">
        <v>12.419</v>
      </c>
      <c r="J108" s="60">
        <v>16.696000000000002</v>
      </c>
      <c r="K108" s="60">
        <v>4.1609999999999996</v>
      </c>
      <c r="L108" s="60">
        <v>6.1749999999999998</v>
      </c>
      <c r="M108" s="60">
        <v>4.4240000000000004</v>
      </c>
      <c r="V108" s="196"/>
      <c r="W108" s="196"/>
      <c r="X108" s="196"/>
      <c r="Y108" s="196"/>
      <c r="Z108" s="196"/>
      <c r="AA108" s="196"/>
    </row>
    <row r="109" spans="1:27" ht="13.5" customHeight="1">
      <c r="A109" s="76">
        <v>2016</v>
      </c>
      <c r="B109" s="60">
        <v>47.253999999999998</v>
      </c>
      <c r="C109" s="60">
        <v>34.664000000000001</v>
      </c>
      <c r="D109" s="60">
        <v>17.725000000000001</v>
      </c>
      <c r="E109" s="60">
        <v>13.548</v>
      </c>
      <c r="F109" s="60">
        <v>7.4279999999999999</v>
      </c>
      <c r="G109" s="60">
        <v>3.121</v>
      </c>
      <c r="H109" s="60"/>
      <c r="I109" s="60">
        <v>12.625999999999999</v>
      </c>
      <c r="J109" s="60">
        <v>16.986000000000001</v>
      </c>
      <c r="K109" s="60">
        <v>4.1900000000000004</v>
      </c>
      <c r="L109" s="60">
        <v>6.1369999999999996</v>
      </c>
      <c r="M109" s="60">
        <v>4.319</v>
      </c>
      <c r="V109" s="196"/>
      <c r="W109" s="196"/>
      <c r="X109" s="196"/>
      <c r="Y109" s="196"/>
      <c r="Z109" s="196"/>
      <c r="AA109" s="196"/>
    </row>
    <row r="110" spans="1:27" ht="13.5" customHeight="1">
      <c r="A110" s="76">
        <v>2017</v>
      </c>
      <c r="B110" s="60">
        <v>47.442999999999998</v>
      </c>
      <c r="C110" s="60">
        <v>35.014000000000003</v>
      </c>
      <c r="D110" s="60">
        <v>18.172999999999998</v>
      </c>
      <c r="E110" s="60">
        <v>13.992000000000001</v>
      </c>
      <c r="F110" s="60">
        <v>7.8159999999999998</v>
      </c>
      <c r="G110" s="60">
        <v>3.4039999999999999</v>
      </c>
      <c r="H110" s="60"/>
      <c r="I110" s="60">
        <f t="shared" ref="I110:M111" si="9">B110-C110</f>
        <v>12.428999999999995</v>
      </c>
      <c r="J110" s="60">
        <f t="shared" si="9"/>
        <v>16.841000000000005</v>
      </c>
      <c r="K110" s="60">
        <f t="shared" si="9"/>
        <v>4.1809999999999974</v>
      </c>
      <c r="L110" s="60">
        <f t="shared" si="9"/>
        <v>6.176000000000001</v>
      </c>
      <c r="M110" s="60">
        <f t="shared" si="9"/>
        <v>4.4119999999999999</v>
      </c>
      <c r="V110" s="196"/>
      <c r="W110" s="196"/>
      <c r="X110" s="196"/>
      <c r="Y110" s="196"/>
      <c r="Z110" s="196"/>
      <c r="AA110" s="196"/>
    </row>
    <row r="111" spans="1:27" ht="13.5" customHeight="1">
      <c r="A111" s="76">
        <v>2018</v>
      </c>
      <c r="B111" s="60">
        <v>47.701000000000001</v>
      </c>
      <c r="C111" s="60">
        <v>35.29</v>
      </c>
      <c r="D111" s="60">
        <v>18.350999999999999</v>
      </c>
      <c r="E111" s="60">
        <v>14.141</v>
      </c>
      <c r="F111" s="60">
        <v>7.9219999999999997</v>
      </c>
      <c r="G111" s="60">
        <v>3.4409999999999998</v>
      </c>
      <c r="H111" s="60"/>
      <c r="I111" s="60">
        <f t="shared" si="9"/>
        <v>12.411000000000001</v>
      </c>
      <c r="J111" s="60">
        <f t="shared" si="9"/>
        <v>16.939</v>
      </c>
      <c r="K111" s="60">
        <f t="shared" si="9"/>
        <v>4.2099999999999991</v>
      </c>
      <c r="L111" s="60">
        <f t="shared" si="9"/>
        <v>6.2190000000000003</v>
      </c>
      <c r="M111" s="60">
        <f t="shared" si="9"/>
        <v>4.4809999999999999</v>
      </c>
      <c r="V111" s="196"/>
      <c r="W111" s="196"/>
      <c r="X111" s="196"/>
      <c r="Y111" s="196"/>
      <c r="Z111" s="196"/>
      <c r="AA111" s="196"/>
    </row>
    <row r="112" spans="1:27" ht="13.5" customHeight="1">
      <c r="A112" s="76">
        <f>A111+1</f>
        <v>2019</v>
      </c>
      <c r="B112" s="60">
        <v>47.116999999999997</v>
      </c>
      <c r="C112" s="60">
        <v>34.652000000000001</v>
      </c>
      <c r="D112" s="60">
        <v>17.587</v>
      </c>
      <c r="E112" s="60">
        <v>13.365</v>
      </c>
      <c r="F112" s="60">
        <v>7.2130000000000001</v>
      </c>
      <c r="G112" s="60">
        <v>2.9180000000000001</v>
      </c>
      <c r="H112" s="60"/>
      <c r="I112" s="60">
        <f t="shared" ref="I112:I114" si="10">B112-C112</f>
        <v>12.464999999999996</v>
      </c>
      <c r="J112" s="60">
        <f t="shared" ref="J112:J114" si="11">C112-D112</f>
        <v>17.065000000000001</v>
      </c>
      <c r="K112" s="60">
        <f t="shared" ref="K112:K114" si="12">D112-E112</f>
        <v>4.2219999999999995</v>
      </c>
      <c r="L112" s="60">
        <f t="shared" ref="L112:L114" si="13">E112-F112</f>
        <v>6.1520000000000001</v>
      </c>
      <c r="M112" s="60">
        <f t="shared" ref="M112:M114" si="14">F112-G112</f>
        <v>4.2949999999999999</v>
      </c>
      <c r="V112" s="196"/>
      <c r="W112" s="196"/>
      <c r="X112" s="196"/>
      <c r="Y112" s="196"/>
      <c r="Z112" s="196"/>
      <c r="AA112" s="196"/>
    </row>
    <row r="113" spans="1:27" ht="13.5" customHeight="1">
      <c r="A113" s="76">
        <f>A112+1</f>
        <v>2020</v>
      </c>
      <c r="B113" s="60">
        <v>49.454000000000001</v>
      </c>
      <c r="C113" s="60">
        <v>36.707000000000001</v>
      </c>
      <c r="D113" s="60">
        <v>19.196999999999999</v>
      </c>
      <c r="E113" s="60">
        <v>14.834</v>
      </c>
      <c r="F113" s="60">
        <v>8.3620000000000001</v>
      </c>
      <c r="G113" s="60">
        <v>3.6040000000000001</v>
      </c>
      <c r="H113" s="60"/>
      <c r="I113" s="60">
        <f t="shared" si="10"/>
        <v>12.747</v>
      </c>
      <c r="J113" s="60">
        <f t="shared" si="11"/>
        <v>17.510000000000002</v>
      </c>
      <c r="K113" s="60">
        <f t="shared" si="12"/>
        <v>4.3629999999999995</v>
      </c>
      <c r="L113" s="60">
        <f t="shared" si="13"/>
        <v>6.4719999999999995</v>
      </c>
      <c r="M113" s="60">
        <f t="shared" si="14"/>
        <v>4.758</v>
      </c>
      <c r="V113" s="196"/>
      <c r="W113" s="196"/>
      <c r="X113" s="196"/>
      <c r="Y113" s="196"/>
      <c r="Z113" s="196"/>
      <c r="AA113" s="196"/>
    </row>
    <row r="114" spans="1:27" ht="13.5" customHeight="1">
      <c r="A114" s="76">
        <f>A113+1</f>
        <v>2021</v>
      </c>
      <c r="B114" s="60">
        <v>50.356000000000002</v>
      </c>
      <c r="C114" s="60">
        <v>38.084000000000003</v>
      </c>
      <c r="D114" s="60">
        <v>20.814</v>
      </c>
      <c r="E114" s="60">
        <v>16.311</v>
      </c>
      <c r="F114" s="60">
        <v>9.4740000000000002</v>
      </c>
      <c r="G114" s="60">
        <v>4.1639999999999997</v>
      </c>
      <c r="H114" s="60"/>
      <c r="I114" s="60">
        <f t="shared" ref="I114:I115" si="15">B114-C114</f>
        <v>12.271999999999998</v>
      </c>
      <c r="J114" s="60">
        <f t="shared" ref="J114:J115" si="16">C114-D114</f>
        <v>17.270000000000003</v>
      </c>
      <c r="K114" s="60">
        <f t="shared" ref="K114:K115" si="17">D114-E114</f>
        <v>4.5030000000000001</v>
      </c>
      <c r="L114" s="60">
        <f t="shared" ref="L114:L115" si="18">E114-F114</f>
        <v>6.8369999999999997</v>
      </c>
      <c r="M114" s="60">
        <f t="shared" ref="M114:M115" si="19">F114-G114</f>
        <v>5.3100000000000005</v>
      </c>
      <c r="V114" s="196"/>
      <c r="W114" s="196"/>
      <c r="X114" s="196"/>
      <c r="Y114" s="196"/>
      <c r="Z114" s="196"/>
      <c r="AA114" s="196"/>
    </row>
    <row r="115" spans="1:27" ht="13.5" customHeight="1">
      <c r="A115" s="76">
        <f>A114+1</f>
        <v>2022</v>
      </c>
      <c r="B115" s="60">
        <v>49.595999999999997</v>
      </c>
      <c r="C115" s="60">
        <v>37.08</v>
      </c>
      <c r="D115" s="60">
        <v>19.646000000000001</v>
      </c>
      <c r="E115" s="60">
        <v>15.21</v>
      </c>
      <c r="F115" s="60">
        <v>8.6270000000000007</v>
      </c>
      <c r="G115" s="60">
        <v>3.7</v>
      </c>
      <c r="H115" s="60"/>
      <c r="I115" s="60">
        <f t="shared" si="15"/>
        <v>12.515999999999998</v>
      </c>
      <c r="J115" s="60">
        <f t="shared" si="16"/>
        <v>17.433999999999997</v>
      </c>
      <c r="K115" s="60">
        <f t="shared" si="17"/>
        <v>4.4359999999999999</v>
      </c>
      <c r="L115" s="60">
        <f t="shared" si="18"/>
        <v>6.5830000000000002</v>
      </c>
      <c r="M115" s="60">
        <f t="shared" si="19"/>
        <v>4.9270000000000005</v>
      </c>
      <c r="V115" s="196"/>
      <c r="W115" s="196"/>
      <c r="X115" s="196"/>
      <c r="Y115" s="196"/>
      <c r="Z115" s="196"/>
      <c r="AA115" s="196"/>
    </row>
    <row r="116" spans="1:27" ht="13.5" customHeight="1">
      <c r="A116" s="80"/>
      <c r="B116" s="86"/>
      <c r="C116" s="80"/>
      <c r="D116" s="80"/>
      <c r="E116" s="80"/>
      <c r="F116" s="80"/>
      <c r="G116" s="80"/>
      <c r="H116" s="80"/>
      <c r="I116" s="86"/>
      <c r="J116" s="86"/>
      <c r="K116" s="86"/>
      <c r="L116" s="86"/>
      <c r="M116" s="86"/>
    </row>
    <row r="117" spans="1:27" ht="13.5" customHeight="1">
      <c r="A117" s="91"/>
      <c r="I117" s="60"/>
      <c r="J117" s="60"/>
      <c r="K117" s="60"/>
      <c r="L117" s="60"/>
      <c r="M117" s="60"/>
    </row>
    <row r="118" spans="1:27" ht="13.5" customHeight="1">
      <c r="A118" s="92" t="s">
        <v>156</v>
      </c>
      <c r="I118" s="60"/>
      <c r="J118" s="60"/>
      <c r="K118" s="60"/>
      <c r="L118" s="60"/>
      <c r="M118" s="60"/>
    </row>
    <row r="119" spans="1:27" ht="13.5" customHeight="1">
      <c r="A119" s="92" t="s">
        <v>159</v>
      </c>
      <c r="I119" s="60"/>
      <c r="J119" s="60"/>
      <c r="K119" s="60"/>
      <c r="L119" s="60"/>
      <c r="M119" s="60"/>
    </row>
    <row r="120" spans="1:27" ht="13.5" customHeight="1">
      <c r="A120" s="92" t="s">
        <v>157</v>
      </c>
      <c r="I120" s="60"/>
      <c r="J120" s="60"/>
      <c r="K120" s="60"/>
      <c r="L120" s="60"/>
      <c r="M120" s="60"/>
    </row>
    <row r="121" spans="1:27" ht="13.5" customHeight="1">
      <c r="A121" s="92" t="s">
        <v>158</v>
      </c>
      <c r="I121" s="60"/>
      <c r="J121" s="60"/>
      <c r="K121" s="60"/>
      <c r="L121" s="60"/>
      <c r="M121" s="60"/>
    </row>
    <row r="122" spans="1:27" ht="13.5" customHeight="1">
      <c r="I122" s="60"/>
      <c r="J122" s="60"/>
      <c r="K122" s="60"/>
      <c r="L122" s="60"/>
      <c r="M122" s="60"/>
    </row>
    <row r="123" spans="1:27" ht="13.5" customHeight="1">
      <c r="I123" s="60"/>
      <c r="J123" s="60"/>
      <c r="K123" s="60"/>
      <c r="L123" s="60"/>
      <c r="M123" s="60"/>
    </row>
    <row r="124" spans="1:27" ht="13.5" customHeight="1">
      <c r="I124" s="60"/>
      <c r="J124" s="60"/>
      <c r="K124" s="60"/>
      <c r="L124" s="60"/>
      <c r="M124" s="60"/>
    </row>
    <row r="125" spans="1:27" ht="13.5" customHeight="1">
      <c r="I125" s="60"/>
      <c r="J125" s="60"/>
      <c r="K125" s="60"/>
      <c r="L125" s="60"/>
      <c r="M125" s="60"/>
    </row>
    <row r="126" spans="1:27" ht="13.5" customHeight="1">
      <c r="I126" s="60"/>
      <c r="J126" s="60"/>
      <c r="K126" s="60"/>
      <c r="L126" s="60"/>
      <c r="M126" s="60"/>
    </row>
    <row r="127" spans="1:27" ht="13.5" customHeight="1">
      <c r="I127" s="60"/>
      <c r="J127" s="60"/>
      <c r="K127" s="60"/>
      <c r="L127" s="60"/>
      <c r="M127" s="60"/>
    </row>
    <row r="128" spans="1:27" ht="13.5" customHeight="1">
      <c r="I128" s="60"/>
      <c r="J128" s="60"/>
      <c r="K128" s="60"/>
      <c r="L128" s="60"/>
      <c r="M128" s="60"/>
    </row>
    <row r="129" spans="9:13" ht="13.5" customHeight="1">
      <c r="I129" s="60"/>
      <c r="J129" s="60"/>
      <c r="K129" s="60"/>
      <c r="L129" s="60"/>
      <c r="M129" s="60"/>
    </row>
    <row r="130" spans="9:13" ht="13.5" customHeight="1">
      <c r="I130" s="60"/>
      <c r="J130" s="60"/>
      <c r="K130" s="60"/>
      <c r="L130" s="60"/>
      <c r="M130" s="60"/>
    </row>
    <row r="131" spans="9:13" ht="13.5" customHeight="1">
      <c r="I131" s="60"/>
      <c r="J131" s="60"/>
      <c r="K131" s="60"/>
      <c r="L131" s="60"/>
      <c r="M131" s="60"/>
    </row>
    <row r="132" spans="9:13" ht="13.5" customHeight="1">
      <c r="I132" s="60"/>
      <c r="J132" s="60"/>
      <c r="K132" s="60"/>
      <c r="L132" s="60"/>
      <c r="M132" s="60"/>
    </row>
    <row r="133" spans="9:13" ht="13.5" customHeight="1">
      <c r="I133" s="60"/>
      <c r="J133" s="60"/>
      <c r="K133" s="60"/>
      <c r="L133" s="60"/>
      <c r="M133" s="60"/>
    </row>
    <row r="134" spans="9:13" ht="13.5" customHeight="1">
      <c r="I134" s="60"/>
      <c r="J134" s="60"/>
      <c r="K134" s="60"/>
      <c r="L134" s="60"/>
      <c r="M134" s="60"/>
    </row>
    <row r="135" spans="9:13" ht="13.5" customHeight="1">
      <c r="I135" s="60"/>
      <c r="J135" s="60"/>
      <c r="K135" s="60"/>
      <c r="L135" s="60"/>
      <c r="M135" s="60"/>
    </row>
    <row r="136" spans="9:13" ht="13.5" customHeight="1">
      <c r="I136" s="60"/>
      <c r="J136" s="60"/>
      <c r="K136" s="60"/>
      <c r="L136" s="60"/>
      <c r="M136" s="60"/>
    </row>
    <row r="137" spans="9:13" ht="13.5" customHeight="1">
      <c r="I137" s="60"/>
      <c r="J137" s="60"/>
      <c r="K137" s="60"/>
      <c r="L137" s="60"/>
      <c r="M137" s="60"/>
    </row>
    <row r="138" spans="9:13" ht="13.5" customHeight="1">
      <c r="I138" s="60"/>
      <c r="J138" s="60"/>
      <c r="K138" s="60"/>
      <c r="L138" s="60"/>
      <c r="M138" s="60"/>
    </row>
    <row r="139" spans="9:13" ht="13.5" customHeight="1">
      <c r="I139" s="60"/>
      <c r="J139" s="60"/>
      <c r="K139" s="60"/>
      <c r="L139" s="60"/>
      <c r="M139" s="60"/>
    </row>
    <row r="140" spans="9:13" ht="13.5" customHeight="1">
      <c r="I140" s="60"/>
      <c r="J140" s="60"/>
      <c r="K140" s="60"/>
      <c r="L140" s="60"/>
      <c r="M140" s="60"/>
    </row>
    <row r="141" spans="9:13" ht="13.5" customHeight="1">
      <c r="I141" s="60"/>
      <c r="J141" s="60"/>
      <c r="K141" s="60"/>
      <c r="L141" s="60"/>
      <c r="M141" s="60"/>
    </row>
    <row r="142" spans="9:13" ht="13.5" customHeight="1">
      <c r="I142" s="60"/>
      <c r="J142" s="60"/>
      <c r="K142" s="60"/>
      <c r="L142" s="60"/>
      <c r="M142" s="60"/>
    </row>
    <row r="143" spans="9:13" ht="13.5" customHeight="1">
      <c r="I143" s="60"/>
      <c r="J143" s="60"/>
      <c r="K143" s="60"/>
      <c r="L143" s="60"/>
      <c r="M143" s="60"/>
    </row>
    <row r="144" spans="9:13" ht="13.5" customHeight="1">
      <c r="I144" s="60"/>
      <c r="J144" s="60"/>
      <c r="K144" s="60"/>
      <c r="L144" s="60"/>
      <c r="M144" s="60"/>
    </row>
    <row r="145" spans="9:13" ht="13.5" customHeight="1">
      <c r="I145" s="60"/>
      <c r="J145" s="60"/>
      <c r="K145" s="60"/>
      <c r="L145" s="60"/>
      <c r="M145" s="60"/>
    </row>
    <row r="146" spans="9:13" ht="13.5" customHeight="1">
      <c r="I146" s="60"/>
      <c r="J146" s="60"/>
      <c r="K146" s="60"/>
      <c r="L146" s="60"/>
      <c r="M146" s="60"/>
    </row>
    <row r="147" spans="9:13" ht="13.5" customHeight="1">
      <c r="I147" s="60"/>
      <c r="J147" s="60"/>
      <c r="K147" s="60"/>
      <c r="L147" s="60"/>
      <c r="M147" s="60"/>
    </row>
    <row r="148" spans="9:13" ht="13.5" customHeight="1">
      <c r="I148" s="60"/>
      <c r="J148" s="60"/>
      <c r="K148" s="60"/>
      <c r="L148" s="60"/>
      <c r="M148" s="60"/>
    </row>
    <row r="149" spans="9:13" ht="13.5" customHeight="1">
      <c r="I149" s="60"/>
      <c r="J149" s="60"/>
      <c r="K149" s="60"/>
      <c r="L149" s="60"/>
      <c r="M149" s="60"/>
    </row>
    <row r="150" spans="9:13" ht="13.5" customHeight="1">
      <c r="I150" s="60"/>
      <c r="J150" s="60"/>
      <c r="K150" s="60"/>
      <c r="L150" s="60"/>
      <c r="M150" s="60"/>
    </row>
    <row r="151" spans="9:13" ht="13.5" customHeight="1">
      <c r="I151" s="60"/>
      <c r="J151" s="60"/>
      <c r="K151" s="60"/>
      <c r="L151" s="60"/>
      <c r="M151" s="60"/>
    </row>
    <row r="152" spans="9:13" ht="13.5" customHeight="1">
      <c r="I152" s="60"/>
      <c r="J152" s="60"/>
      <c r="K152" s="60"/>
      <c r="L152" s="60"/>
      <c r="M152" s="60"/>
    </row>
    <row r="153" spans="9:13" ht="13.5" customHeight="1">
      <c r="I153" s="60"/>
      <c r="J153" s="60"/>
      <c r="K153" s="60"/>
      <c r="L153" s="60"/>
      <c r="M153" s="60"/>
    </row>
    <row r="154" spans="9:13" ht="13.5" customHeight="1">
      <c r="I154" s="60"/>
      <c r="J154" s="60"/>
      <c r="K154" s="60"/>
      <c r="L154" s="60"/>
      <c r="M154" s="60"/>
    </row>
    <row r="155" spans="9:13" ht="13.5" customHeight="1">
      <c r="I155" s="60"/>
      <c r="J155" s="60"/>
      <c r="K155" s="60"/>
      <c r="L155" s="60"/>
      <c r="M155" s="60"/>
    </row>
    <row r="156" spans="9:13" ht="13.5" customHeight="1">
      <c r="I156" s="60"/>
      <c r="J156" s="60"/>
      <c r="K156" s="60"/>
      <c r="L156" s="60"/>
      <c r="M156" s="60"/>
    </row>
    <row r="157" spans="9:13" ht="13.5" customHeight="1">
      <c r="I157" s="60"/>
      <c r="J157" s="60"/>
      <c r="K157" s="60"/>
      <c r="L157" s="60"/>
      <c r="M157" s="60"/>
    </row>
    <row r="158" spans="9:13" ht="13.5" customHeight="1">
      <c r="I158" s="60"/>
      <c r="J158" s="60"/>
      <c r="K158" s="60"/>
      <c r="L158" s="60"/>
      <c r="M158" s="60"/>
    </row>
    <row r="159" spans="9:13" ht="13.5" customHeight="1">
      <c r="I159" s="60"/>
      <c r="J159" s="60"/>
      <c r="K159" s="60"/>
      <c r="L159" s="60"/>
      <c r="M159" s="60"/>
    </row>
    <row r="160" spans="9:13" ht="13.5" customHeight="1">
      <c r="I160" s="60"/>
      <c r="J160" s="60"/>
      <c r="K160" s="60"/>
      <c r="L160" s="60"/>
      <c r="M160" s="60"/>
    </row>
    <row r="161" spans="9:13" ht="13.5" customHeight="1">
      <c r="I161" s="60"/>
      <c r="J161" s="60"/>
      <c r="K161" s="60"/>
      <c r="L161" s="60"/>
      <c r="M161" s="60"/>
    </row>
    <row r="162" spans="9:13" ht="13.5" customHeight="1">
      <c r="I162" s="60"/>
      <c r="J162" s="60"/>
      <c r="K162" s="60"/>
      <c r="L162" s="60"/>
      <c r="M162" s="60"/>
    </row>
    <row r="163" spans="9:13" ht="13.5" customHeight="1">
      <c r="I163" s="60"/>
      <c r="J163" s="60"/>
      <c r="K163" s="60"/>
      <c r="L163" s="60"/>
      <c r="M163" s="60"/>
    </row>
    <row r="164" spans="9:13" ht="13.5" customHeight="1">
      <c r="I164" s="60"/>
      <c r="J164" s="60"/>
      <c r="K164" s="60"/>
      <c r="L164" s="60"/>
      <c r="M164" s="60"/>
    </row>
    <row r="165" spans="9:13" ht="13.5" customHeight="1">
      <c r="I165" s="60"/>
      <c r="J165" s="60"/>
      <c r="K165" s="60"/>
      <c r="L165" s="60"/>
      <c r="M165" s="60"/>
    </row>
    <row r="166" spans="9:13" ht="13.5" customHeight="1">
      <c r="I166" s="60"/>
      <c r="J166" s="60"/>
      <c r="K166" s="60"/>
      <c r="L166" s="60"/>
      <c r="M166" s="60"/>
    </row>
    <row r="167" spans="9:13" ht="13.5" customHeight="1">
      <c r="I167" s="60"/>
      <c r="J167" s="60"/>
      <c r="K167" s="60"/>
      <c r="L167" s="60"/>
      <c r="M167" s="60"/>
    </row>
    <row r="168" spans="9:13" ht="13.5" customHeight="1">
      <c r="I168" s="60"/>
      <c r="J168" s="60"/>
      <c r="K168" s="60"/>
      <c r="L168" s="60"/>
      <c r="M168" s="60"/>
    </row>
    <row r="169" spans="9:13" ht="13.5" customHeight="1">
      <c r="I169" s="60"/>
      <c r="J169" s="60"/>
      <c r="K169" s="60"/>
      <c r="L169" s="60"/>
      <c r="M169" s="60"/>
    </row>
    <row r="170" spans="9:13" ht="13.5" customHeight="1">
      <c r="I170" s="60"/>
      <c r="J170" s="60"/>
      <c r="K170" s="60"/>
      <c r="L170" s="60"/>
      <c r="M170" s="60"/>
    </row>
    <row r="171" spans="9:13" ht="13.5" customHeight="1">
      <c r="I171" s="60"/>
      <c r="J171" s="60"/>
      <c r="K171" s="60"/>
      <c r="L171" s="60"/>
      <c r="M171" s="60"/>
    </row>
    <row r="172" spans="9:13" ht="13.5" customHeight="1">
      <c r="I172" s="60"/>
      <c r="J172" s="60"/>
      <c r="K172" s="60"/>
      <c r="L172" s="60"/>
      <c r="M172" s="60"/>
    </row>
    <row r="173" spans="9:13" ht="13.5" customHeight="1">
      <c r="I173" s="60"/>
      <c r="J173" s="60"/>
      <c r="K173" s="60"/>
      <c r="L173" s="60"/>
      <c r="M173" s="60"/>
    </row>
    <row r="174" spans="9:13" ht="13.5" customHeight="1">
      <c r="I174" s="60"/>
      <c r="J174" s="60"/>
      <c r="K174" s="60"/>
      <c r="L174" s="60"/>
      <c r="M174" s="60"/>
    </row>
    <row r="175" spans="9:13" ht="13.5" customHeight="1">
      <c r="I175" s="60"/>
      <c r="J175" s="60"/>
      <c r="K175" s="60"/>
      <c r="L175" s="60"/>
      <c r="M175" s="60"/>
    </row>
    <row r="176" spans="9:13" ht="13.5" customHeight="1">
      <c r="I176" s="60"/>
      <c r="J176" s="60"/>
      <c r="K176" s="60"/>
      <c r="L176" s="60"/>
      <c r="M176" s="60"/>
    </row>
    <row r="177" spans="9:13" ht="13.5" customHeight="1">
      <c r="I177" s="60"/>
      <c r="J177" s="60"/>
      <c r="K177" s="60"/>
      <c r="L177" s="60"/>
      <c r="M177" s="60"/>
    </row>
    <row r="178" spans="9:13" ht="13.5" customHeight="1">
      <c r="I178" s="60"/>
      <c r="J178" s="60"/>
      <c r="K178" s="60"/>
      <c r="L178" s="60"/>
      <c r="M178" s="60"/>
    </row>
    <row r="179" spans="9:13" ht="13.5" customHeight="1">
      <c r="I179" s="60"/>
      <c r="J179" s="60"/>
      <c r="K179" s="60"/>
      <c r="L179" s="60"/>
      <c r="M179" s="60"/>
    </row>
    <row r="180" spans="9:13" ht="13.5" customHeight="1">
      <c r="I180" s="60"/>
      <c r="J180" s="60"/>
      <c r="K180" s="60"/>
      <c r="L180" s="60"/>
      <c r="M180" s="60"/>
    </row>
    <row r="181" spans="9:13" ht="13.5" customHeight="1">
      <c r="I181" s="60"/>
      <c r="J181" s="60"/>
      <c r="K181" s="60"/>
      <c r="L181" s="60"/>
      <c r="M181" s="60"/>
    </row>
    <row r="182" spans="9:13" ht="13.5" customHeight="1">
      <c r="I182" s="60"/>
      <c r="J182" s="60"/>
      <c r="K182" s="60"/>
      <c r="L182" s="60"/>
      <c r="M182" s="60"/>
    </row>
    <row r="183" spans="9:13" ht="13.5" customHeight="1">
      <c r="I183" s="60"/>
      <c r="J183" s="60"/>
      <c r="K183" s="60"/>
      <c r="L183" s="60"/>
      <c r="M183" s="60"/>
    </row>
    <row r="184" spans="9:13" ht="13.5" customHeight="1">
      <c r="I184" s="60"/>
      <c r="J184" s="60"/>
      <c r="K184" s="60"/>
      <c r="L184" s="60"/>
      <c r="M184" s="60"/>
    </row>
    <row r="185" spans="9:13" ht="13.5" customHeight="1">
      <c r="I185" s="60"/>
      <c r="J185" s="60"/>
      <c r="K185" s="60"/>
      <c r="L185" s="60"/>
      <c r="M185" s="60"/>
    </row>
    <row r="186" spans="9:13" ht="13.5" customHeight="1">
      <c r="I186" s="60"/>
      <c r="J186" s="60"/>
      <c r="K186" s="60"/>
      <c r="L186" s="60"/>
      <c r="M186" s="60"/>
    </row>
    <row r="187" spans="9:13" ht="13.5" customHeight="1">
      <c r="I187" s="60"/>
      <c r="J187" s="60"/>
      <c r="K187" s="60"/>
      <c r="L187" s="60"/>
      <c r="M187" s="60"/>
    </row>
    <row r="188" spans="9:13" ht="13.5" customHeight="1">
      <c r="I188" s="60"/>
      <c r="J188" s="60"/>
      <c r="K188" s="60"/>
      <c r="L188" s="60"/>
      <c r="M188" s="60"/>
    </row>
    <row r="189" spans="9:13" ht="13.5" customHeight="1">
      <c r="I189" s="60"/>
      <c r="J189" s="60"/>
      <c r="K189" s="60"/>
      <c r="L189" s="60"/>
      <c r="M189" s="60"/>
    </row>
    <row r="190" spans="9:13" ht="13.5" customHeight="1">
      <c r="I190" s="60"/>
      <c r="J190" s="60"/>
      <c r="K190" s="60"/>
      <c r="L190" s="60"/>
      <c r="M190" s="60"/>
    </row>
    <row r="191" spans="9:13" ht="13.5" customHeight="1">
      <c r="I191" s="60"/>
      <c r="J191" s="60"/>
      <c r="K191" s="60"/>
      <c r="L191" s="60"/>
      <c r="M191" s="60"/>
    </row>
    <row r="192" spans="9:13" ht="13.5" customHeight="1">
      <c r="I192" s="60"/>
      <c r="J192" s="60"/>
      <c r="K192" s="60"/>
      <c r="L192" s="60"/>
      <c r="M192" s="60"/>
    </row>
  </sheetData>
  <mergeCells count="3">
    <mergeCell ref="A1:M1"/>
    <mergeCell ref="A3:M3"/>
    <mergeCell ref="A2:M2"/>
  </mergeCells>
  <phoneticPr fontId="4" type="noConversion"/>
  <printOptions horizontalCentered="1" verticalCentered="1"/>
  <pageMargins left="0.78740157480314965" right="0.78740157480314965" top="0.59055118110236227" bottom="0.78740157480314965" header="0.51181102362204722" footer="0.51181102362204722"/>
  <pageSetup scale="66" fitToHeight="2" orientation="landscape" verticalDpi="12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A190"/>
  <sheetViews>
    <sheetView topLeftCell="A85" zoomScaleNormal="100" workbookViewId="0">
      <selection activeCell="I115" sqref="I115:M115"/>
    </sheetView>
  </sheetViews>
  <sheetFormatPr baseColWidth="10" defaultColWidth="7.28515625" defaultRowHeight="14.25" customHeight="1"/>
  <cols>
    <col min="1" max="6" width="7.28515625" style="74" customWidth="1"/>
    <col min="7" max="7" width="7.85546875" style="74" customWidth="1"/>
    <col min="8" max="8" width="3" style="74" customWidth="1"/>
    <col min="9" max="12" width="7.28515625" style="74" customWidth="1"/>
    <col min="13" max="13" width="8.140625" style="74" customWidth="1"/>
    <col min="14" max="16384" width="7.28515625" style="74"/>
  </cols>
  <sheetData>
    <row r="1" spans="1:13" ht="14.25" customHeight="1">
      <c r="A1" s="230" t="s">
        <v>347</v>
      </c>
      <c r="B1" s="231"/>
      <c r="C1" s="231"/>
      <c r="D1" s="231"/>
      <c r="E1" s="231"/>
      <c r="F1" s="231"/>
      <c r="G1" s="231"/>
      <c r="H1" s="231"/>
      <c r="I1" s="231"/>
      <c r="J1" s="231"/>
      <c r="K1" s="231"/>
      <c r="L1" s="231"/>
      <c r="M1" s="231"/>
    </row>
    <row r="2" spans="1:13" ht="14.25" customHeight="1">
      <c r="A2" s="227" t="s">
        <v>112</v>
      </c>
      <c r="B2" s="228"/>
      <c r="C2" s="228"/>
      <c r="D2" s="228"/>
      <c r="E2" s="228"/>
      <c r="F2" s="228"/>
      <c r="G2" s="228"/>
      <c r="H2" s="228"/>
      <c r="I2" s="228"/>
      <c r="J2" s="228"/>
      <c r="K2" s="228"/>
      <c r="L2" s="228"/>
      <c r="M2" s="228"/>
    </row>
    <row r="3" spans="1:13" ht="6" customHeight="1">
      <c r="A3" s="232"/>
      <c r="B3" s="233"/>
      <c r="C3" s="233"/>
      <c r="D3" s="233"/>
      <c r="E3" s="233"/>
      <c r="F3" s="233"/>
      <c r="G3" s="233"/>
      <c r="H3" s="234"/>
      <c r="I3" s="234"/>
      <c r="J3" s="234"/>
      <c r="K3" s="234"/>
      <c r="L3" s="234"/>
      <c r="M3" s="234"/>
    </row>
    <row r="4" spans="1:13" ht="14.25" customHeight="1">
      <c r="B4" s="76" t="s">
        <v>43</v>
      </c>
      <c r="C4" s="76" t="s">
        <v>111</v>
      </c>
      <c r="D4" s="76" t="s">
        <v>46</v>
      </c>
      <c r="E4" s="76" t="s">
        <v>80</v>
      </c>
      <c r="F4" s="76" t="s">
        <v>81</v>
      </c>
      <c r="G4" s="76" t="s">
        <v>82</v>
      </c>
      <c r="I4" s="76" t="s">
        <v>44</v>
      </c>
      <c r="J4" s="76" t="s">
        <v>45</v>
      </c>
      <c r="K4" s="76" t="s">
        <v>78</v>
      </c>
      <c r="L4" s="76" t="s">
        <v>79</v>
      </c>
      <c r="M4" s="76" t="s">
        <v>83</v>
      </c>
    </row>
    <row r="5" spans="1:13" ht="14.25" customHeight="1">
      <c r="A5" s="75"/>
      <c r="B5" s="88" t="s">
        <v>49</v>
      </c>
      <c r="C5" s="88" t="s">
        <v>50</v>
      </c>
      <c r="D5" s="88" t="s">
        <v>51</v>
      </c>
      <c r="E5" s="88" t="s">
        <v>53</v>
      </c>
      <c r="F5" s="88" t="s">
        <v>54</v>
      </c>
      <c r="G5" s="88" t="s">
        <v>56</v>
      </c>
      <c r="H5" s="80"/>
      <c r="I5" s="88" t="s">
        <v>57</v>
      </c>
      <c r="J5" s="88" t="s">
        <v>58</v>
      </c>
      <c r="K5" s="88" t="s">
        <v>86</v>
      </c>
      <c r="L5" s="88" t="s">
        <v>101</v>
      </c>
      <c r="M5" s="88" t="s">
        <v>102</v>
      </c>
    </row>
    <row r="6" spans="1:13" ht="14.25" customHeight="1">
      <c r="A6" s="76">
        <v>1913</v>
      </c>
      <c r="B6" s="60"/>
      <c r="C6" s="60"/>
      <c r="D6" s="60">
        <v>17.960041861867683</v>
      </c>
      <c r="E6" s="60">
        <v>14.726456931487057</v>
      </c>
      <c r="F6" s="60">
        <v>8.6166081714558072</v>
      </c>
      <c r="G6" s="60">
        <v>2.7550162054507688</v>
      </c>
      <c r="I6" s="60"/>
      <c r="J6" s="60"/>
      <c r="K6" s="60">
        <v>3.2335849303806263</v>
      </c>
      <c r="L6" s="60">
        <v>6.1098487600312499</v>
      </c>
      <c r="M6" s="60">
        <v>5.8615919660050384</v>
      </c>
    </row>
    <row r="7" spans="1:13" ht="14.25" customHeight="1">
      <c r="A7" s="76">
        <v>1914</v>
      </c>
      <c r="B7" s="60"/>
      <c r="C7" s="60"/>
      <c r="D7" s="60">
        <v>18.15794105921632</v>
      </c>
      <c r="E7" s="60">
        <v>15.080262243019749</v>
      </c>
      <c r="F7" s="60">
        <v>8.6033408914061305</v>
      </c>
      <c r="G7" s="60">
        <v>2.7292084736544595</v>
      </c>
      <c r="I7" s="60"/>
      <c r="J7" s="60"/>
      <c r="K7" s="60">
        <v>3.0776788161965705</v>
      </c>
      <c r="L7" s="60">
        <v>6.476921351613619</v>
      </c>
      <c r="M7" s="60">
        <v>5.8741324177516709</v>
      </c>
    </row>
    <row r="8" spans="1:13" ht="14.25" customHeight="1">
      <c r="A8" s="76">
        <v>1915</v>
      </c>
      <c r="B8" s="60"/>
      <c r="C8" s="60"/>
      <c r="D8" s="60">
        <v>17.57772211527503</v>
      </c>
      <c r="E8" s="60">
        <v>14.578159517693143</v>
      </c>
      <c r="F8" s="60">
        <v>9.2193842850742129</v>
      </c>
      <c r="G8" s="60">
        <v>4.3600513902654159</v>
      </c>
      <c r="I8" s="60"/>
      <c r="J8" s="60"/>
      <c r="K8" s="60">
        <v>2.9995625975818871</v>
      </c>
      <c r="L8" s="60">
        <v>5.35877523261893</v>
      </c>
      <c r="M8" s="60">
        <v>4.859332894808797</v>
      </c>
    </row>
    <row r="9" spans="1:13" ht="14.25" customHeight="1">
      <c r="A9" s="76">
        <v>1916</v>
      </c>
      <c r="B9" s="60"/>
      <c r="C9" s="60"/>
      <c r="D9" s="60">
        <v>18.889374566570748</v>
      </c>
      <c r="E9" s="60">
        <v>15.934809118867367</v>
      </c>
      <c r="F9" s="60">
        <v>10.126638446222421</v>
      </c>
      <c r="G9" s="60">
        <v>4.5148184602104671</v>
      </c>
      <c r="I9" s="60"/>
      <c r="J9" s="60"/>
      <c r="K9" s="60">
        <v>2.9545654477033807</v>
      </c>
      <c r="L9" s="60">
        <v>5.8081706726449465</v>
      </c>
      <c r="M9" s="60">
        <v>5.6118199860119535</v>
      </c>
    </row>
    <row r="10" spans="1:13" ht="14.25" customHeight="1">
      <c r="A10" s="76">
        <v>1917</v>
      </c>
      <c r="B10" s="60">
        <v>40.434034322940434</v>
      </c>
      <c r="C10" s="60">
        <v>30.567916160998742</v>
      </c>
      <c r="D10" s="60">
        <v>17.719495951948279</v>
      </c>
      <c r="E10" s="60">
        <v>14.318716672589861</v>
      </c>
      <c r="F10" s="60">
        <v>8.3883137990618781</v>
      </c>
      <c r="G10" s="60">
        <v>3.3280421889743645</v>
      </c>
      <c r="I10" s="60">
        <v>9.8661181619416922</v>
      </c>
      <c r="J10" s="60">
        <v>12.848420209050463</v>
      </c>
      <c r="K10" s="60">
        <v>3.4007792793584173</v>
      </c>
      <c r="L10" s="60">
        <v>5.9304028735279832</v>
      </c>
      <c r="M10" s="60">
        <v>5.0602716100875131</v>
      </c>
    </row>
    <row r="11" spans="1:13" ht="14.25" customHeight="1">
      <c r="A11" s="76">
        <v>1918</v>
      </c>
      <c r="B11" s="60">
        <v>40.080617368760073</v>
      </c>
      <c r="C11" s="60">
        <v>29.47552467535078</v>
      </c>
      <c r="D11" s="60">
        <v>15.986705670687723</v>
      </c>
      <c r="E11" s="60">
        <v>12.447986298408512</v>
      </c>
      <c r="F11" s="60">
        <v>6.744700623879611</v>
      </c>
      <c r="G11" s="60">
        <v>2.440180961587223</v>
      </c>
      <c r="I11" s="60">
        <v>10.605092693409294</v>
      </c>
      <c r="J11" s="60">
        <v>13.488819004663057</v>
      </c>
      <c r="K11" s="60">
        <v>3.5387193722792105</v>
      </c>
      <c r="L11" s="60">
        <v>5.7032856745289013</v>
      </c>
      <c r="M11" s="60">
        <v>4.304519662292388</v>
      </c>
    </row>
    <row r="12" spans="1:13" ht="14.25" customHeight="1">
      <c r="A12" s="76">
        <v>1919</v>
      </c>
      <c r="B12" s="60">
        <v>39.92499398575066</v>
      </c>
      <c r="C12" s="60">
        <v>29.79463053367262</v>
      </c>
      <c r="D12" s="60">
        <v>16.15428336358654</v>
      </c>
      <c r="E12" s="60">
        <v>12.41868938930774</v>
      </c>
      <c r="F12" s="60">
        <v>6.5112867558762959</v>
      </c>
      <c r="G12" s="60">
        <v>2.2212995893613185</v>
      </c>
      <c r="I12" s="60">
        <v>10.13036345207804</v>
      </c>
      <c r="J12" s="60">
        <v>13.640347170086081</v>
      </c>
      <c r="K12" s="60">
        <v>3.7355939742787996</v>
      </c>
      <c r="L12" s="60">
        <v>5.9074026334314444</v>
      </c>
      <c r="M12" s="60">
        <v>4.2899871665149778</v>
      </c>
    </row>
    <row r="13" spans="1:13" ht="14.25" customHeight="1">
      <c r="A13" s="76">
        <v>1920</v>
      </c>
      <c r="B13" s="60">
        <v>38.686359380954137</v>
      </c>
      <c r="C13" s="60">
        <v>28.023326636641659</v>
      </c>
      <c r="D13" s="60">
        <v>14.677641724981248</v>
      </c>
      <c r="E13" s="60">
        <v>11.040242632315817</v>
      </c>
      <c r="F13" s="60">
        <v>5.3457444777239624</v>
      </c>
      <c r="G13" s="60">
        <v>1.6485362020141345</v>
      </c>
      <c r="I13" s="60">
        <v>10.663032744312478</v>
      </c>
      <c r="J13" s="60">
        <v>13.345684911660411</v>
      </c>
      <c r="K13" s="60">
        <v>3.6373990926654312</v>
      </c>
      <c r="L13" s="60">
        <v>5.6944981545918543</v>
      </c>
      <c r="M13" s="60">
        <v>3.6972082757098281</v>
      </c>
    </row>
    <row r="14" spans="1:13" ht="14.25" customHeight="1">
      <c r="A14" s="76">
        <v>1921</v>
      </c>
      <c r="B14" s="60">
        <v>43.084315648353048</v>
      </c>
      <c r="C14" s="60">
        <v>30.717146796053328</v>
      </c>
      <c r="D14" s="60">
        <v>15.617163349565791</v>
      </c>
      <c r="E14" s="60">
        <v>11.681044905687362</v>
      </c>
      <c r="F14" s="60">
        <v>5.6119721348351188</v>
      </c>
      <c r="G14" s="60">
        <v>1.679042695419152</v>
      </c>
      <c r="I14" s="60">
        <v>12.36716885229972</v>
      </c>
      <c r="J14" s="60">
        <v>15.099983446487537</v>
      </c>
      <c r="K14" s="60">
        <v>3.9361184438784296</v>
      </c>
      <c r="L14" s="60">
        <v>6.0690727708522427</v>
      </c>
      <c r="M14" s="60">
        <v>3.9329294394159668</v>
      </c>
    </row>
    <row r="15" spans="1:13" ht="14.25" customHeight="1">
      <c r="A15" s="76">
        <v>1922</v>
      </c>
      <c r="B15" s="60">
        <v>43.211012670664168</v>
      </c>
      <c r="C15" s="60">
        <v>31.4478498473058</v>
      </c>
      <c r="D15" s="60">
        <v>16.648551726860948</v>
      </c>
      <c r="E15" s="60">
        <v>12.670791752385295</v>
      </c>
      <c r="F15" s="60">
        <v>6.3484879133767578</v>
      </c>
      <c r="G15" s="60">
        <v>2.0887819198388446</v>
      </c>
      <c r="I15" s="60">
        <v>11.763162823358368</v>
      </c>
      <c r="J15" s="60">
        <v>14.799298120444853</v>
      </c>
      <c r="K15" s="60">
        <v>3.9777599744756529</v>
      </c>
      <c r="L15" s="60">
        <v>6.3223038390085371</v>
      </c>
      <c r="M15" s="60">
        <v>4.2597059935379136</v>
      </c>
    </row>
    <row r="16" spans="1:13" ht="14.25" customHeight="1">
      <c r="A16" s="76">
        <v>1923</v>
      </c>
      <c r="B16" s="60">
        <v>40.977370533150108</v>
      </c>
      <c r="C16" s="60">
        <v>29.322791771457975</v>
      </c>
      <c r="D16" s="60">
        <v>15.284841614401538</v>
      </c>
      <c r="E16" s="60">
        <v>11.568171687473511</v>
      </c>
      <c r="F16" s="60">
        <v>5.6545040638163782</v>
      </c>
      <c r="G16" s="60">
        <v>1.8261077453431791</v>
      </c>
      <c r="I16" s="60">
        <v>11.654578761692132</v>
      </c>
      <c r="J16" s="60">
        <v>14.037950157056438</v>
      </c>
      <c r="K16" s="60">
        <v>3.7166699269280272</v>
      </c>
      <c r="L16" s="60">
        <v>5.9136676236571324</v>
      </c>
      <c r="M16" s="60">
        <v>3.8283963184731991</v>
      </c>
    </row>
    <row r="17" spans="1:13" ht="14.25" customHeight="1">
      <c r="A17" s="76">
        <v>1924</v>
      </c>
      <c r="B17" s="60">
        <v>43.656594612566586</v>
      </c>
      <c r="C17" s="60">
        <v>31.393347565839139</v>
      </c>
      <c r="D17" s="60">
        <v>16.804630840540568</v>
      </c>
      <c r="E17" s="60">
        <v>12.824895711027498</v>
      </c>
      <c r="F17" s="60">
        <v>6.3794415947871936</v>
      </c>
      <c r="G17" s="60">
        <v>2.0980707836779153</v>
      </c>
      <c r="I17" s="60">
        <v>12.263247046727447</v>
      </c>
      <c r="J17" s="60">
        <v>14.588716725298571</v>
      </c>
      <c r="K17" s="60">
        <v>3.9797351295130703</v>
      </c>
      <c r="L17" s="60">
        <v>6.4454541162403043</v>
      </c>
      <c r="M17" s="60">
        <v>4.2813708111092783</v>
      </c>
    </row>
    <row r="18" spans="1:13" ht="14.25" customHeight="1">
      <c r="A18" s="76">
        <v>1925</v>
      </c>
      <c r="B18" s="60">
        <v>44.553790806461571</v>
      </c>
      <c r="C18" s="60">
        <v>33.238608743090651</v>
      </c>
      <c r="D18" s="60">
        <v>18.619295545598177</v>
      </c>
      <c r="E18" s="60">
        <v>14.332980692598163</v>
      </c>
      <c r="F18" s="60">
        <v>7.370449417347686</v>
      </c>
      <c r="G18" s="60">
        <v>2.6308051760179443</v>
      </c>
      <c r="I18" s="60">
        <v>11.315182063370919</v>
      </c>
      <c r="J18" s="60">
        <v>14.619313197492474</v>
      </c>
      <c r="K18" s="60">
        <v>4.2863148530000146</v>
      </c>
      <c r="L18" s="60">
        <v>6.9625312752504769</v>
      </c>
      <c r="M18" s="60">
        <v>4.7396442413297422</v>
      </c>
    </row>
    <row r="19" spans="1:13" ht="14.25" customHeight="1">
      <c r="A19" s="76">
        <v>1926</v>
      </c>
      <c r="B19" s="60">
        <v>44.348775886909976</v>
      </c>
      <c r="C19" s="60">
        <v>33.280735870198242</v>
      </c>
      <c r="D19" s="60">
        <v>18.700619184333572</v>
      </c>
      <c r="E19" s="60">
        <v>14.395253373778184</v>
      </c>
      <c r="F19" s="60">
        <v>7.5471338463855151</v>
      </c>
      <c r="G19" s="60">
        <v>2.7852702967074805</v>
      </c>
      <c r="I19" s="60">
        <v>11.068040016711734</v>
      </c>
      <c r="J19" s="60">
        <v>14.58011668586467</v>
      </c>
      <c r="K19" s="60">
        <v>4.3053658105553883</v>
      </c>
      <c r="L19" s="60">
        <v>6.8481195273926687</v>
      </c>
      <c r="M19" s="60">
        <v>4.7618635496780346</v>
      </c>
    </row>
    <row r="20" spans="1:13" ht="14.25" customHeight="1">
      <c r="A20" s="76">
        <v>1927</v>
      </c>
      <c r="B20" s="60">
        <v>44.963173431428636</v>
      </c>
      <c r="C20" s="60">
        <v>34.020190484278984</v>
      </c>
      <c r="D20" s="60">
        <v>19.49471810002813</v>
      </c>
      <c r="E20" s="60">
        <v>15.130046605577201</v>
      </c>
      <c r="F20" s="60">
        <v>8.0828641126156509</v>
      </c>
      <c r="G20" s="60">
        <v>3.0468965534128589</v>
      </c>
      <c r="I20" s="60">
        <v>10.942982947149652</v>
      </c>
      <c r="J20" s="60">
        <v>14.525472384250854</v>
      </c>
      <c r="K20" s="60">
        <v>4.3646714944509295</v>
      </c>
      <c r="L20" s="60">
        <v>7.0471824929615501</v>
      </c>
      <c r="M20" s="60">
        <v>5.0359675592027919</v>
      </c>
    </row>
    <row r="21" spans="1:13" ht="14.25" customHeight="1">
      <c r="A21" s="76">
        <v>1928</v>
      </c>
      <c r="B21" s="60">
        <v>46.267313467666497</v>
      </c>
      <c r="C21" s="60">
        <v>35.575496112300023</v>
      </c>
      <c r="D21" s="60">
        <v>21.091164267741028</v>
      </c>
      <c r="E21" s="60">
        <v>16.662247265650901</v>
      </c>
      <c r="F21" s="60">
        <v>9.3360951503904257</v>
      </c>
      <c r="G21" s="60">
        <v>3.7333662969452019</v>
      </c>
      <c r="I21" s="60">
        <v>10.691817355366474</v>
      </c>
      <c r="J21" s="60">
        <v>14.484331844558994</v>
      </c>
      <c r="K21" s="60">
        <v>4.4289170020901274</v>
      </c>
      <c r="L21" s="60">
        <v>7.3261521152604754</v>
      </c>
      <c r="M21" s="60">
        <v>5.6027288534452238</v>
      </c>
    </row>
    <row r="22" spans="1:13" ht="14.25" customHeight="1">
      <c r="A22" s="76">
        <v>1929</v>
      </c>
      <c r="B22" s="60">
        <v>43.973459543652446</v>
      </c>
      <c r="C22" s="60">
        <v>33.775517108278002</v>
      </c>
      <c r="D22" s="60">
        <v>19.755574736048818</v>
      </c>
      <c r="E22" s="60">
        <v>15.554313369097301</v>
      </c>
      <c r="F22" s="60">
        <v>8.7726612125805747</v>
      </c>
      <c r="G22" s="60">
        <v>3.6095318092467736</v>
      </c>
      <c r="I22" s="60">
        <v>10.197942435374443</v>
      </c>
      <c r="J22" s="60">
        <v>14.019942372229185</v>
      </c>
      <c r="K22" s="60">
        <v>4.2012613669515169</v>
      </c>
      <c r="L22" s="60">
        <v>6.781652156516726</v>
      </c>
      <c r="M22" s="60">
        <v>5.1631294033338015</v>
      </c>
    </row>
    <row r="23" spans="1:13" ht="14.25" customHeight="1">
      <c r="A23" s="76">
        <v>1930</v>
      </c>
      <c r="B23" s="60">
        <v>43.244736927172944</v>
      </c>
      <c r="C23" s="60">
        <v>31.463600620038033</v>
      </c>
      <c r="D23" s="60">
        <v>16.715336087223566</v>
      </c>
      <c r="E23" s="60">
        <v>12.702785493477055</v>
      </c>
      <c r="F23" s="60">
        <v>6.6430881114153495</v>
      </c>
      <c r="G23" s="60">
        <v>2.5305437662697106</v>
      </c>
      <c r="I23" s="60">
        <v>11.781136307134911</v>
      </c>
      <c r="J23" s="60">
        <v>14.748264532814467</v>
      </c>
      <c r="K23" s="60">
        <v>4.0125505937465107</v>
      </c>
      <c r="L23" s="60">
        <v>6.0596973820617057</v>
      </c>
      <c r="M23" s="60">
        <v>4.1125443451456389</v>
      </c>
    </row>
    <row r="24" spans="1:13" ht="14.25" customHeight="1">
      <c r="A24" s="76">
        <v>1931</v>
      </c>
      <c r="B24" s="60">
        <v>44.400930269610427</v>
      </c>
      <c r="C24" s="60">
        <v>31.095049645214242</v>
      </c>
      <c r="D24" s="60">
        <v>15.394874651702928</v>
      </c>
      <c r="E24" s="60">
        <v>11.443239008581852</v>
      </c>
      <c r="F24" s="60">
        <v>5.7707810529042334</v>
      </c>
      <c r="G24" s="60">
        <v>2.1317198079347173</v>
      </c>
      <c r="I24" s="60">
        <v>13.305880624396185</v>
      </c>
      <c r="J24" s="60">
        <v>15.700174993511315</v>
      </c>
      <c r="K24" s="60">
        <v>3.951635643121076</v>
      </c>
      <c r="L24" s="60">
        <v>5.6724579556776185</v>
      </c>
      <c r="M24" s="60">
        <v>3.6390612449695161</v>
      </c>
    </row>
    <row r="25" spans="1:13" ht="14.25" customHeight="1">
      <c r="A25" s="76">
        <v>1932</v>
      </c>
      <c r="B25" s="60">
        <v>46.360832971445497</v>
      </c>
      <c r="C25" s="60">
        <v>32.662846579628166</v>
      </c>
      <c r="D25" s="60">
        <v>15.562770096061632</v>
      </c>
      <c r="E25" s="60">
        <v>11.635055500707143</v>
      </c>
      <c r="F25" s="60">
        <v>5.9559651708921875</v>
      </c>
      <c r="G25" s="60">
        <v>1.9483188767247481</v>
      </c>
      <c r="I25" s="60">
        <v>13.697986391817331</v>
      </c>
      <c r="J25" s="60">
        <v>17.100076483566532</v>
      </c>
      <c r="K25" s="60">
        <v>3.9277145953544892</v>
      </c>
      <c r="L25" s="60">
        <v>5.6790903298149553</v>
      </c>
      <c r="M25" s="60">
        <v>4.0076462941674391</v>
      </c>
    </row>
    <row r="26" spans="1:13" ht="14.25" customHeight="1">
      <c r="A26" s="76">
        <v>1933</v>
      </c>
      <c r="B26" s="60">
        <v>45.168236739527096</v>
      </c>
      <c r="C26" s="60">
        <v>32.761451006499939</v>
      </c>
      <c r="D26" s="60">
        <v>16.0924641754773</v>
      </c>
      <c r="E26" s="60">
        <v>12.089884953915357</v>
      </c>
      <c r="F26" s="60">
        <v>6.289555262916072</v>
      </c>
      <c r="G26" s="60">
        <v>2.1429163380583245</v>
      </c>
      <c r="I26" s="60">
        <v>12.406785733027156</v>
      </c>
      <c r="J26" s="60">
        <v>16.668986831022639</v>
      </c>
      <c r="K26" s="60">
        <v>4.0025792215619429</v>
      </c>
      <c r="L26" s="60">
        <v>5.800329690999285</v>
      </c>
      <c r="M26" s="60">
        <v>4.1466389248577471</v>
      </c>
    </row>
    <row r="27" spans="1:13" ht="14.25" customHeight="1">
      <c r="A27" s="76">
        <v>1934</v>
      </c>
      <c r="B27" s="60">
        <v>45.173997198902711</v>
      </c>
      <c r="C27" s="60">
        <v>33.107340603396196</v>
      </c>
      <c r="D27" s="60">
        <v>16.001074812598322</v>
      </c>
      <c r="E27" s="60">
        <v>11.920567188018621</v>
      </c>
      <c r="F27" s="60">
        <v>5.8927968438780605</v>
      </c>
      <c r="G27" s="60">
        <v>1.9339340189978573</v>
      </c>
      <c r="I27" s="60">
        <v>12.066656595506515</v>
      </c>
      <c r="J27" s="60">
        <v>17.106265790797874</v>
      </c>
      <c r="K27" s="60">
        <v>4.0805076245797007</v>
      </c>
      <c r="L27" s="60">
        <v>6.0277703441405608</v>
      </c>
      <c r="M27" s="60">
        <v>3.9588628248802031</v>
      </c>
    </row>
    <row r="28" spans="1:13" ht="14.25" customHeight="1">
      <c r="A28" s="76">
        <v>1935</v>
      </c>
      <c r="B28" s="60">
        <v>43.544972431210994</v>
      </c>
      <c r="C28" s="60">
        <v>31.341366460781558</v>
      </c>
      <c r="D28" s="60">
        <v>15.967682755047051</v>
      </c>
      <c r="E28" s="60">
        <v>11.974742079711374</v>
      </c>
      <c r="F28" s="60">
        <v>5.9641835390475384</v>
      </c>
      <c r="G28" s="60">
        <v>1.9755016645628289</v>
      </c>
      <c r="I28" s="60">
        <v>12.203605970429436</v>
      </c>
      <c r="J28" s="60">
        <v>15.373683705734507</v>
      </c>
      <c r="K28" s="60">
        <v>3.9929406753356762</v>
      </c>
      <c r="L28" s="60">
        <v>6.010558540663836</v>
      </c>
      <c r="M28" s="60">
        <v>3.9886818744847092</v>
      </c>
    </row>
    <row r="29" spans="1:13" ht="14.25" customHeight="1">
      <c r="A29" s="76">
        <v>1936</v>
      </c>
      <c r="B29" s="60">
        <v>45.148456484514654</v>
      </c>
      <c r="C29" s="60">
        <v>33.219928237784558</v>
      </c>
      <c r="D29" s="60">
        <v>18.163690434639353</v>
      </c>
      <c r="E29" s="60">
        <v>13.827449454981052</v>
      </c>
      <c r="F29" s="60">
        <v>6.916217674902092</v>
      </c>
      <c r="G29" s="60">
        <v>2.2540123001462402</v>
      </c>
      <c r="I29" s="60">
        <v>11.928528246730096</v>
      </c>
      <c r="J29" s="60">
        <v>15.056237803145205</v>
      </c>
      <c r="K29" s="60">
        <v>4.3362409796583012</v>
      </c>
      <c r="L29" s="60">
        <v>6.9112317800789596</v>
      </c>
      <c r="M29" s="60">
        <v>4.6622053747558514</v>
      </c>
    </row>
    <row r="30" spans="1:13" ht="14.25" customHeight="1">
      <c r="A30" s="76">
        <v>1937</v>
      </c>
      <c r="B30" s="60">
        <v>43.542824607292985</v>
      </c>
      <c r="C30" s="60">
        <v>31.59392970480507</v>
      </c>
      <c r="D30" s="60">
        <v>16.668356532238626</v>
      </c>
      <c r="E30" s="60">
        <v>12.584364745543965</v>
      </c>
      <c r="F30" s="60">
        <v>6.2337584623255031</v>
      </c>
      <c r="G30" s="60">
        <v>2.0258395638993152</v>
      </c>
      <c r="I30" s="60">
        <v>11.948894902487915</v>
      </c>
      <c r="J30" s="60">
        <v>14.925573172566445</v>
      </c>
      <c r="K30" s="60">
        <v>4.0839917866946607</v>
      </c>
      <c r="L30" s="60">
        <v>6.350606283218462</v>
      </c>
      <c r="M30" s="60">
        <v>4.2079188984261879</v>
      </c>
    </row>
    <row r="31" spans="1:13" ht="14.25" customHeight="1">
      <c r="A31" s="76">
        <v>1938</v>
      </c>
      <c r="B31" s="60">
        <v>43.125500055513115</v>
      </c>
      <c r="C31" s="60">
        <v>30.408192427626425</v>
      </c>
      <c r="D31" s="60">
        <v>15.021531373925681</v>
      </c>
      <c r="E31" s="60">
        <v>11.082141869361022</v>
      </c>
      <c r="F31" s="60">
        <v>5.3556141157958894</v>
      </c>
      <c r="G31" s="60">
        <v>1.79580584983998</v>
      </c>
      <c r="I31" s="60">
        <v>12.71730762788669</v>
      </c>
      <c r="J31" s="60">
        <v>15.386661053700744</v>
      </c>
      <c r="K31" s="60">
        <v>3.9393895045646588</v>
      </c>
      <c r="L31" s="60">
        <v>5.7265277535651329</v>
      </c>
      <c r="M31" s="60">
        <v>3.5598082659559092</v>
      </c>
    </row>
    <row r="32" spans="1:13" ht="14.25" customHeight="1">
      <c r="A32" s="76">
        <v>1939</v>
      </c>
      <c r="B32" s="60">
        <v>44.754055297410588</v>
      </c>
      <c r="C32" s="60">
        <v>31.528958464470467</v>
      </c>
      <c r="D32" s="60">
        <v>15.639193731154668</v>
      </c>
      <c r="E32" s="60">
        <v>11.565221695063732</v>
      </c>
      <c r="F32" s="60">
        <v>5.5569379512862209</v>
      </c>
      <c r="G32" s="60">
        <v>1.7736677858619527</v>
      </c>
      <c r="I32" s="60">
        <v>13.225096832940121</v>
      </c>
      <c r="J32" s="60">
        <v>15.889764733315799</v>
      </c>
      <c r="K32" s="60">
        <v>4.0739720360909359</v>
      </c>
      <c r="L32" s="60">
        <v>6.0082837437775112</v>
      </c>
      <c r="M32" s="60">
        <v>3.783270165424268</v>
      </c>
    </row>
    <row r="33" spans="1:13" ht="14.25" customHeight="1">
      <c r="A33" s="76">
        <v>1940</v>
      </c>
      <c r="B33" s="60">
        <v>44.557152056538008</v>
      </c>
      <c r="C33" s="60">
        <v>31.495697802987983</v>
      </c>
      <c r="D33" s="60">
        <v>15.952586818017743</v>
      </c>
      <c r="E33" s="60">
        <v>11.844515276781348</v>
      </c>
      <c r="F33" s="60">
        <v>5.679631700839824</v>
      </c>
      <c r="G33" s="60">
        <v>1.8226883191697698</v>
      </c>
      <c r="I33" s="60">
        <v>13.061454253550025</v>
      </c>
      <c r="J33" s="60">
        <v>15.543110984970241</v>
      </c>
      <c r="K33" s="60">
        <v>4.1080715412363951</v>
      </c>
      <c r="L33" s="60">
        <v>6.1648835759415235</v>
      </c>
      <c r="M33" s="60">
        <v>3.856943381670054</v>
      </c>
    </row>
    <row r="34" spans="1:13" ht="14.25" customHeight="1">
      <c r="A34" s="76">
        <v>1941</v>
      </c>
      <c r="B34" s="60">
        <v>41.172218919881956</v>
      </c>
      <c r="C34" s="60">
        <v>29.248413255124838</v>
      </c>
      <c r="D34" s="60">
        <v>15.229235442857444</v>
      </c>
      <c r="E34" s="60">
        <v>11.339341139940748</v>
      </c>
      <c r="F34" s="60">
        <v>5.4276060882364643</v>
      </c>
      <c r="G34" s="60">
        <v>1.7057896107671058</v>
      </c>
      <c r="I34" s="60">
        <v>11.923805664757118</v>
      </c>
      <c r="J34" s="60">
        <v>14.019177812267394</v>
      </c>
      <c r="K34" s="60">
        <v>3.8898943029166961</v>
      </c>
      <c r="L34" s="60">
        <v>5.9117350517042837</v>
      </c>
      <c r="M34" s="60">
        <v>3.7218164774693587</v>
      </c>
    </row>
    <row r="35" spans="1:13" ht="14.25" customHeight="1">
      <c r="A35" s="76">
        <v>1942</v>
      </c>
      <c r="B35" s="60">
        <v>35.604828773283977</v>
      </c>
      <c r="C35" s="60">
        <v>25.282318729363801</v>
      </c>
      <c r="D35" s="60">
        <v>13.058792446021688</v>
      </c>
      <c r="E35" s="60">
        <v>9.7197743292825098</v>
      </c>
      <c r="F35" s="60">
        <v>4.5657389606007062</v>
      </c>
      <c r="G35" s="60">
        <v>1.3669587236697949</v>
      </c>
      <c r="I35" s="60">
        <v>10.322510043920175</v>
      </c>
      <c r="J35" s="60">
        <v>12.223526283342114</v>
      </c>
      <c r="K35" s="60">
        <v>3.3390181167391777</v>
      </c>
      <c r="L35" s="60">
        <v>5.1540353686818037</v>
      </c>
      <c r="M35" s="60">
        <v>3.1987802369309115</v>
      </c>
    </row>
    <row r="36" spans="1:13" ht="14.25" customHeight="1">
      <c r="A36" s="76">
        <v>1943</v>
      </c>
      <c r="B36" s="60">
        <v>32.979685582044809</v>
      </c>
      <c r="C36" s="60">
        <v>23.381862604396964</v>
      </c>
      <c r="D36" s="60">
        <v>11.782071941477495</v>
      </c>
      <c r="E36" s="60">
        <v>8.665166101298162</v>
      </c>
      <c r="F36" s="60">
        <v>3.9310095641289449</v>
      </c>
      <c r="G36" s="60">
        <v>1.0317402983818911</v>
      </c>
      <c r="I36" s="60">
        <v>9.5978229776478443</v>
      </c>
      <c r="J36" s="60">
        <v>11.599790662919469</v>
      </c>
      <c r="K36" s="60">
        <v>3.1169058401793333</v>
      </c>
      <c r="L36" s="60">
        <v>4.7341565371692171</v>
      </c>
      <c r="M36" s="60">
        <v>2.899269265747054</v>
      </c>
    </row>
    <row r="37" spans="1:13" ht="14.25" customHeight="1">
      <c r="A37" s="76">
        <v>1944</v>
      </c>
      <c r="B37" s="60">
        <v>31.854891267316852</v>
      </c>
      <c r="C37" s="60">
        <v>22.116313052566237</v>
      </c>
      <c r="D37" s="60">
        <v>10.806195806441325</v>
      </c>
      <c r="E37" s="60">
        <v>7.8211131824731837</v>
      </c>
      <c r="F37" s="60">
        <v>3.4589877878167115</v>
      </c>
      <c r="G37" s="60">
        <v>0.97779607487633258</v>
      </c>
      <c r="I37" s="60">
        <v>9.7385782147506141</v>
      </c>
      <c r="J37" s="60">
        <v>11.310117246124912</v>
      </c>
      <c r="K37" s="60">
        <v>2.9850826239681414</v>
      </c>
      <c r="L37" s="60">
        <v>4.3621253946564718</v>
      </c>
      <c r="M37" s="60">
        <v>2.4811917129403787</v>
      </c>
    </row>
    <row r="38" spans="1:13" ht="14.25" customHeight="1">
      <c r="A38" s="76">
        <v>1945</v>
      </c>
      <c r="B38" s="60">
        <v>33.239659257443918</v>
      </c>
      <c r="C38" s="60">
        <v>23.629777354147652</v>
      </c>
      <c r="D38" s="60">
        <v>11.610649729298242</v>
      </c>
      <c r="E38" s="60">
        <v>8.3152050447938404</v>
      </c>
      <c r="F38" s="60">
        <v>3.5933960869653556</v>
      </c>
      <c r="G38" s="60">
        <v>0.9467315967219424</v>
      </c>
      <c r="I38" s="60">
        <v>9.6098819032962659</v>
      </c>
      <c r="J38" s="60">
        <v>12.019127624849411</v>
      </c>
      <c r="K38" s="60">
        <v>3.2954446845044014</v>
      </c>
      <c r="L38" s="60">
        <v>4.7218089578284843</v>
      </c>
      <c r="M38" s="60">
        <v>2.6466644902434133</v>
      </c>
    </row>
    <row r="39" spans="1:13" ht="14.25" customHeight="1">
      <c r="A39" s="76">
        <v>1946</v>
      </c>
      <c r="B39" s="60">
        <v>35.278104631685501</v>
      </c>
      <c r="C39" s="60">
        <v>25.38498852524129</v>
      </c>
      <c r="D39" s="60">
        <v>12.23474568676558</v>
      </c>
      <c r="E39" s="60">
        <v>8.6706303923042878</v>
      </c>
      <c r="F39" s="60">
        <v>3.7141841712114947</v>
      </c>
      <c r="G39" s="60">
        <v>1.0518070035309315</v>
      </c>
      <c r="I39" s="60">
        <v>9.8931161064442108</v>
      </c>
      <c r="J39" s="60">
        <v>13.150242838475711</v>
      </c>
      <c r="K39" s="60">
        <v>3.5641152944612919</v>
      </c>
      <c r="L39" s="60">
        <v>4.9564462210927935</v>
      </c>
      <c r="M39" s="60">
        <v>2.662377167680563</v>
      </c>
    </row>
    <row r="40" spans="1:13" ht="14.25" customHeight="1">
      <c r="A40" s="76">
        <v>1947</v>
      </c>
      <c r="B40" s="60">
        <v>33.379159498676451</v>
      </c>
      <c r="C40" s="60">
        <v>23.731889010861828</v>
      </c>
      <c r="D40" s="60">
        <v>11.253937148418819</v>
      </c>
      <c r="E40" s="60">
        <v>7.9682647595007445</v>
      </c>
      <c r="F40" s="60">
        <v>3.4398597441028747</v>
      </c>
      <c r="G40" s="60">
        <v>0.998693333853508</v>
      </c>
      <c r="I40" s="60">
        <v>9.6472704878146232</v>
      </c>
      <c r="J40" s="60">
        <v>12.477951862443009</v>
      </c>
      <c r="K40" s="60">
        <v>3.2856723889180746</v>
      </c>
      <c r="L40" s="60">
        <v>4.5284050153978699</v>
      </c>
      <c r="M40" s="60">
        <v>2.4411664102493669</v>
      </c>
    </row>
    <row r="41" spans="1:13" ht="14.25" customHeight="1">
      <c r="A41" s="76">
        <v>1948</v>
      </c>
      <c r="B41" s="60">
        <v>34.083977605292091</v>
      </c>
      <c r="C41" s="60">
        <v>24.144607153693066</v>
      </c>
      <c r="D41" s="60">
        <v>11.574134122992028</v>
      </c>
      <c r="E41" s="60">
        <v>8.2861899737117124</v>
      </c>
      <c r="F41" s="60">
        <v>3.6188260890355997</v>
      </c>
      <c r="G41" s="60">
        <v>1.0340117838447793</v>
      </c>
      <c r="I41" s="60">
        <v>9.9393704515990251</v>
      </c>
      <c r="J41" s="60">
        <v>12.570473030701038</v>
      </c>
      <c r="K41" s="60">
        <v>3.2879441492803156</v>
      </c>
      <c r="L41" s="60">
        <v>4.6673638846761127</v>
      </c>
      <c r="M41" s="60">
        <v>2.5848143051908203</v>
      </c>
    </row>
    <row r="42" spans="1:13" ht="14.25" customHeight="1">
      <c r="A42" s="76">
        <v>1949</v>
      </c>
      <c r="B42" s="60">
        <v>34.002517098322642</v>
      </c>
      <c r="C42" s="60">
        <v>23.770614153806875</v>
      </c>
      <c r="D42" s="60">
        <v>11.192658949013406</v>
      </c>
      <c r="E42" s="60">
        <v>7.9820859935227118</v>
      </c>
      <c r="F42" s="60">
        <v>3.4823507410375814</v>
      </c>
      <c r="G42" s="60">
        <v>1.0190062763423666</v>
      </c>
      <c r="I42" s="60">
        <v>10.231902944515767</v>
      </c>
      <c r="J42" s="60">
        <v>12.577955204793469</v>
      </c>
      <c r="K42" s="60">
        <v>3.2105729554906945</v>
      </c>
      <c r="L42" s="60">
        <v>4.4997352524851308</v>
      </c>
      <c r="M42" s="60">
        <v>2.463344464695215</v>
      </c>
    </row>
    <row r="43" spans="1:13" ht="14.25" customHeight="1">
      <c r="A43" s="76">
        <v>1950</v>
      </c>
      <c r="B43" s="60">
        <v>34.405713572783938</v>
      </c>
      <c r="C43" s="60">
        <v>24.409462152187839</v>
      </c>
      <c r="D43" s="60">
        <v>11.913518019239614</v>
      </c>
      <c r="E43" s="60">
        <v>8.5610390952871622</v>
      </c>
      <c r="F43" s="60">
        <v>3.8176867059995456</v>
      </c>
      <c r="G43" s="60">
        <v>0.92137555546295624</v>
      </c>
      <c r="I43" s="60">
        <v>9.9962514205960993</v>
      </c>
      <c r="J43" s="60">
        <v>12.495944132948225</v>
      </c>
      <c r="K43" s="60">
        <v>3.352478923952452</v>
      </c>
      <c r="L43" s="60">
        <v>4.743352389287617</v>
      </c>
      <c r="M43" s="60">
        <v>2.8963111505365893</v>
      </c>
    </row>
    <row r="44" spans="1:13" ht="14.25" customHeight="1">
      <c r="A44" s="76">
        <v>1951</v>
      </c>
      <c r="B44" s="60">
        <v>33.175634176407684</v>
      </c>
      <c r="C44" s="60">
        <v>23.174045922150025</v>
      </c>
      <c r="D44" s="60">
        <v>10.978715248937217</v>
      </c>
      <c r="E44" s="60">
        <v>7.7918094569034215</v>
      </c>
      <c r="F44" s="60">
        <v>3.3663611377226266</v>
      </c>
      <c r="G44" s="60">
        <v>0.96714295647257187</v>
      </c>
      <c r="I44" s="60">
        <v>10.001588254257658</v>
      </c>
      <c r="J44" s="60">
        <v>12.195330673212808</v>
      </c>
      <c r="K44" s="60">
        <v>3.1869057920337953</v>
      </c>
      <c r="L44" s="60">
        <v>4.425448319180795</v>
      </c>
      <c r="M44" s="60">
        <v>2.3992181812500548</v>
      </c>
    </row>
    <row r="45" spans="1:13" ht="14.25" customHeight="1">
      <c r="A45" s="76">
        <v>1952</v>
      </c>
      <c r="B45" s="60">
        <v>32.350877249795978</v>
      </c>
      <c r="C45" s="60">
        <v>22.222485710948177</v>
      </c>
      <c r="D45" s="60">
        <v>10.13276417274024</v>
      </c>
      <c r="E45" s="60">
        <v>7.1289595745237708</v>
      </c>
      <c r="F45" s="60">
        <v>2.9843367461157606</v>
      </c>
      <c r="G45" s="60">
        <v>0.83153620290664776</v>
      </c>
      <c r="I45" s="60">
        <v>10.128391538847801</v>
      </c>
      <c r="J45" s="60">
        <v>12.089721538207938</v>
      </c>
      <c r="K45" s="60">
        <v>3.0038045982164689</v>
      </c>
      <c r="L45" s="60">
        <v>4.1446228284080107</v>
      </c>
      <c r="M45" s="60">
        <v>2.1528005432091128</v>
      </c>
    </row>
    <row r="46" spans="1:13" ht="14.25" customHeight="1">
      <c r="A46" s="76">
        <v>1953</v>
      </c>
      <c r="B46" s="60">
        <v>31.595099776826348</v>
      </c>
      <c r="C46" s="60">
        <v>21.311005094506466</v>
      </c>
      <c r="D46" s="60">
        <v>9.3735142511489329</v>
      </c>
      <c r="E46" s="60">
        <v>6.5267684606164655</v>
      </c>
      <c r="F46" s="60">
        <v>2.692880363454214</v>
      </c>
      <c r="G46" s="60">
        <v>0.74751014430452645</v>
      </c>
      <c r="I46" s="60">
        <v>10.284094682319882</v>
      </c>
      <c r="J46" s="60">
        <v>11.937490843357534</v>
      </c>
      <c r="K46" s="60">
        <v>2.8467457905324673</v>
      </c>
      <c r="L46" s="60">
        <v>3.8338880971622515</v>
      </c>
      <c r="M46" s="60">
        <v>1.9453702191496876</v>
      </c>
    </row>
    <row r="47" spans="1:13" ht="14.25" customHeight="1">
      <c r="A47" s="76">
        <v>1954</v>
      </c>
      <c r="B47" s="60">
        <v>32.533228762438391</v>
      </c>
      <c r="C47" s="60">
        <v>22.201984404309428</v>
      </c>
      <c r="D47" s="60">
        <v>9.9151678274066306</v>
      </c>
      <c r="E47" s="60">
        <v>6.920537326173025</v>
      </c>
      <c r="F47" s="60">
        <v>2.8942464129096646</v>
      </c>
      <c r="G47" s="60">
        <v>0.82865765418522919</v>
      </c>
      <c r="I47" s="60">
        <v>10.331244358128963</v>
      </c>
      <c r="J47" s="60">
        <v>12.286816576902797</v>
      </c>
      <c r="K47" s="60">
        <v>2.9946305012336056</v>
      </c>
      <c r="L47" s="60">
        <v>4.0262909132633604</v>
      </c>
      <c r="M47" s="60">
        <v>2.0655887587244353</v>
      </c>
    </row>
    <row r="48" spans="1:13" ht="14.25" customHeight="1">
      <c r="A48" s="76">
        <v>1955</v>
      </c>
      <c r="B48" s="60">
        <v>32.515991432809166</v>
      </c>
      <c r="C48" s="60">
        <v>22.206609773775625</v>
      </c>
      <c r="D48" s="60">
        <v>9.9238198902372812</v>
      </c>
      <c r="E48" s="60">
        <v>6.9199631161902468</v>
      </c>
      <c r="F48" s="60">
        <v>2.9322599891399288</v>
      </c>
      <c r="G48" s="60">
        <v>0.88172834284829082</v>
      </c>
      <c r="I48" s="60">
        <v>10.309381659033541</v>
      </c>
      <c r="J48" s="60">
        <v>12.282789883538344</v>
      </c>
      <c r="K48" s="60">
        <v>3.0038567740470343</v>
      </c>
      <c r="L48" s="60">
        <v>3.987703127050318</v>
      </c>
      <c r="M48" s="60">
        <v>2.0505316462916379</v>
      </c>
    </row>
    <row r="49" spans="1:13" ht="14.25" customHeight="1">
      <c r="A49" s="76">
        <v>1956</v>
      </c>
      <c r="B49" s="60">
        <v>32.236701637565083</v>
      </c>
      <c r="C49" s="60">
        <v>21.922432584812434</v>
      </c>
      <c r="D49" s="60">
        <v>9.683166972187065</v>
      </c>
      <c r="E49" s="60">
        <v>6.7507709038711168</v>
      </c>
      <c r="F49" s="60">
        <v>2.7883791752470639</v>
      </c>
      <c r="G49" s="60">
        <v>0.82023123562254086</v>
      </c>
      <c r="I49" s="60">
        <v>10.31426905275265</v>
      </c>
      <c r="J49" s="60">
        <v>12.239265612625369</v>
      </c>
      <c r="K49" s="60">
        <v>2.9323960683159482</v>
      </c>
      <c r="L49" s="60">
        <v>3.9623917286240529</v>
      </c>
      <c r="M49" s="60">
        <v>1.9681479396245232</v>
      </c>
    </row>
    <row r="50" spans="1:13" ht="14.25" customHeight="1">
      <c r="A50" s="76">
        <v>1957</v>
      </c>
      <c r="B50" s="60">
        <v>32.025824698974056</v>
      </c>
      <c r="C50" s="60">
        <v>21.653139746804175</v>
      </c>
      <c r="D50" s="60">
        <v>9.4176669132721873</v>
      </c>
      <c r="E50" s="60">
        <v>6.5153549966548159</v>
      </c>
      <c r="F50" s="60">
        <v>2.6588038057969303</v>
      </c>
      <c r="G50" s="60">
        <v>0.76569892599078726</v>
      </c>
      <c r="I50" s="60">
        <v>10.37268495216988</v>
      </c>
      <c r="J50" s="60">
        <v>12.235472833531988</v>
      </c>
      <c r="K50" s="60">
        <v>2.9023119166173714</v>
      </c>
      <c r="L50" s="60">
        <v>3.8565511908578856</v>
      </c>
      <c r="M50" s="60">
        <v>1.8931048798061432</v>
      </c>
    </row>
    <row r="51" spans="1:13" ht="14.25" customHeight="1">
      <c r="A51" s="76">
        <v>1958</v>
      </c>
      <c r="B51" s="60">
        <v>32.463720258444823</v>
      </c>
      <c r="C51" s="60">
        <v>21.838846438027648</v>
      </c>
      <c r="D51" s="60">
        <v>9.3502204205012927</v>
      </c>
      <c r="E51" s="60">
        <v>6.4519477208187599</v>
      </c>
      <c r="F51" s="60">
        <v>2.6287400747211498</v>
      </c>
      <c r="G51" s="60">
        <v>0.75921937481321555</v>
      </c>
      <c r="I51" s="60">
        <v>10.624873820417175</v>
      </c>
      <c r="J51" s="60">
        <v>12.488626017526355</v>
      </c>
      <c r="K51" s="60">
        <v>2.8982726996825328</v>
      </c>
      <c r="L51" s="60">
        <v>3.8232076460976101</v>
      </c>
      <c r="M51" s="60">
        <v>1.8695206999079343</v>
      </c>
    </row>
    <row r="52" spans="1:13" ht="14.25" customHeight="1">
      <c r="A52" s="76">
        <v>1959</v>
      </c>
      <c r="B52" s="60">
        <v>32.556309397658332</v>
      </c>
      <c r="C52" s="60">
        <v>21.945906270180313</v>
      </c>
      <c r="D52" s="60">
        <v>9.4931982856731878</v>
      </c>
      <c r="E52" s="60">
        <v>6.620030228907269</v>
      </c>
      <c r="F52" s="60">
        <v>2.6597274609292527</v>
      </c>
      <c r="G52" s="60">
        <v>0.77501496768143996</v>
      </c>
      <c r="I52" s="60">
        <v>10.610403127478019</v>
      </c>
      <c r="J52" s="60">
        <v>12.452707984507125</v>
      </c>
      <c r="K52" s="60">
        <v>2.8731680567659188</v>
      </c>
      <c r="L52" s="60">
        <v>3.9603027679780163</v>
      </c>
      <c r="M52" s="60">
        <v>1.8847124932478128</v>
      </c>
    </row>
    <row r="53" spans="1:13" ht="14.25" customHeight="1">
      <c r="A53" s="76">
        <v>1960</v>
      </c>
      <c r="B53" s="60">
        <v>32.185832553689217</v>
      </c>
      <c r="C53" s="60">
        <v>21.296215338243282</v>
      </c>
      <c r="D53" s="60">
        <v>9.0105832408147997</v>
      </c>
      <c r="E53" s="60">
        <v>6.1534036436215613</v>
      </c>
      <c r="F53" s="60">
        <v>2.522141240236349</v>
      </c>
      <c r="G53" s="60">
        <v>0.759048925558092</v>
      </c>
      <c r="I53" s="60">
        <v>10.889617215445934</v>
      </c>
      <c r="J53" s="60">
        <v>12.285632097428483</v>
      </c>
      <c r="K53" s="60">
        <v>2.8571795971932383</v>
      </c>
      <c r="L53" s="60">
        <v>3.6312624033852123</v>
      </c>
      <c r="M53" s="60">
        <v>1.7630923146782571</v>
      </c>
    </row>
    <row r="54" spans="1:13" ht="14.25" customHeight="1">
      <c r="A54" s="76">
        <v>1961</v>
      </c>
      <c r="B54" s="60">
        <v>32.563952632825981</v>
      </c>
      <c r="C54" s="60">
        <v>21.835019316644864</v>
      </c>
      <c r="D54" s="60">
        <v>9.2444206572269625</v>
      </c>
      <c r="E54" s="60">
        <v>6.3153397176018746</v>
      </c>
      <c r="F54" s="60">
        <v>2.652211161842382</v>
      </c>
      <c r="G54" s="60">
        <v>0.81660469384059686</v>
      </c>
      <c r="I54" s="60">
        <v>10.728933316181116</v>
      </c>
      <c r="J54" s="60">
        <v>12.590598659417902</v>
      </c>
      <c r="K54" s="60">
        <v>2.9290809396250879</v>
      </c>
      <c r="L54" s="60">
        <v>3.6631285557594926</v>
      </c>
      <c r="M54" s="60">
        <v>1.8356064680017852</v>
      </c>
    </row>
    <row r="55" spans="1:13" ht="14.25" customHeight="1">
      <c r="A55" s="76">
        <v>1962</v>
      </c>
      <c r="B55" s="60">
        <v>32.436758339982816</v>
      </c>
      <c r="C55" s="60">
        <v>21.555698186154743</v>
      </c>
      <c r="D55" s="60">
        <v>8.9177964232870739</v>
      </c>
      <c r="E55" s="60">
        <v>6.056325295613731</v>
      </c>
      <c r="F55" s="60">
        <v>2.4387097658957733</v>
      </c>
      <c r="G55" s="60">
        <v>0.73283424297339661</v>
      </c>
      <c r="I55" s="60">
        <v>10.881060153828074</v>
      </c>
      <c r="J55" s="60">
        <v>12.637901762867669</v>
      </c>
      <c r="K55" s="60">
        <v>2.8614711276733429</v>
      </c>
      <c r="L55" s="60">
        <v>3.6176155297179577</v>
      </c>
      <c r="M55" s="60">
        <v>1.7058755229223768</v>
      </c>
    </row>
    <row r="56" spans="1:13" ht="14.25" customHeight="1">
      <c r="A56" s="76">
        <v>1963</v>
      </c>
      <c r="B56" s="60">
        <v>32.482890170911574</v>
      </c>
      <c r="C56" s="60">
        <v>21.561633416571308</v>
      </c>
      <c r="D56" s="60">
        <v>8.8607620182328191</v>
      </c>
      <c r="E56" s="60">
        <v>5.9957131708473481</v>
      </c>
      <c r="F56" s="60">
        <v>2.405661041372932</v>
      </c>
      <c r="G56" s="60">
        <v>0.73133675793346431</v>
      </c>
      <c r="I56" s="60">
        <v>10.921256754340266</v>
      </c>
      <c r="J56" s="60">
        <v>12.700871398338489</v>
      </c>
      <c r="K56" s="60">
        <v>2.8650488473854709</v>
      </c>
      <c r="L56" s="60">
        <v>3.5900521294744161</v>
      </c>
      <c r="M56" s="60">
        <v>1.6743242834394678</v>
      </c>
    </row>
    <row r="57" spans="1:13" ht="14.25" customHeight="1">
      <c r="A57" s="76">
        <v>1964</v>
      </c>
      <c r="B57" s="60">
        <v>32.731582757280719</v>
      </c>
      <c r="C57" s="60">
        <v>21.842355794473658</v>
      </c>
      <c r="D57" s="60">
        <v>9.1037087301424737</v>
      </c>
      <c r="E57" s="60">
        <v>6.1625884024856035</v>
      </c>
      <c r="F57" s="60">
        <v>2.4842850186318599</v>
      </c>
      <c r="G57" s="60">
        <v>0.75777188685290553</v>
      </c>
      <c r="I57" s="60">
        <v>10.889226962807061</v>
      </c>
      <c r="J57" s="60">
        <v>12.738647064331184</v>
      </c>
      <c r="K57" s="60">
        <v>2.9411203276568703</v>
      </c>
      <c r="L57" s="60">
        <v>3.6783033838537436</v>
      </c>
      <c r="M57" s="60">
        <v>1.7265131317789544</v>
      </c>
    </row>
    <row r="58" spans="1:13" ht="14.25" customHeight="1">
      <c r="A58" s="76">
        <v>1965</v>
      </c>
      <c r="B58" s="60">
        <v>32.847576917648148</v>
      </c>
      <c r="C58" s="60">
        <v>22.000715032386456</v>
      </c>
      <c r="D58" s="60">
        <v>9.3038000414193718</v>
      </c>
      <c r="E58" s="60">
        <v>6.3300608240144518</v>
      </c>
      <c r="F58" s="60">
        <v>2.6196736711012361</v>
      </c>
      <c r="G58" s="60">
        <v>0.82116836682279992</v>
      </c>
      <c r="I58" s="60">
        <v>10.846861885261692</v>
      </c>
      <c r="J58" s="60">
        <v>12.696914990967084</v>
      </c>
      <c r="K58" s="60">
        <v>2.97373921740492</v>
      </c>
      <c r="L58" s="60">
        <v>3.7103871529132157</v>
      </c>
      <c r="M58" s="60">
        <v>1.7985053042784362</v>
      </c>
    </row>
    <row r="59" spans="1:13" ht="14.25" customHeight="1">
      <c r="A59" s="76">
        <v>1966</v>
      </c>
      <c r="B59" s="60">
        <v>32.818476173093984</v>
      </c>
      <c r="C59" s="60">
        <v>22.082097069396134</v>
      </c>
      <c r="D59" s="60">
        <v>9.4211121977307091</v>
      </c>
      <c r="E59" s="60">
        <v>6.481461795368034</v>
      </c>
      <c r="F59" s="60">
        <v>2.7506071164949328</v>
      </c>
      <c r="G59" s="60">
        <v>0.83468033124296537</v>
      </c>
      <c r="I59" s="60">
        <v>10.73637910369785</v>
      </c>
      <c r="J59" s="60">
        <v>12.660984871665425</v>
      </c>
      <c r="K59" s="60">
        <v>2.9396504023626751</v>
      </c>
      <c r="L59" s="60">
        <v>3.7308546788731012</v>
      </c>
      <c r="M59" s="60">
        <v>1.9159267852519675</v>
      </c>
    </row>
    <row r="60" spans="1:13" ht="14.25" customHeight="1">
      <c r="A60" s="76">
        <v>1967</v>
      </c>
      <c r="B60" s="60">
        <v>33.389184478120079</v>
      </c>
      <c r="C60" s="60">
        <v>22.661436256207669</v>
      </c>
      <c r="D60" s="60">
        <v>9.8315522231585604</v>
      </c>
      <c r="E60" s="60">
        <v>6.8145831616220951</v>
      </c>
      <c r="F60" s="60">
        <v>2.8737618816344686</v>
      </c>
      <c r="G60" s="60">
        <v>0.83844975355604978</v>
      </c>
      <c r="I60" s="60">
        <v>10.72774822191241</v>
      </c>
      <c r="J60" s="60">
        <v>12.829884033049108</v>
      </c>
      <c r="K60" s="60">
        <v>3.0169690615364653</v>
      </c>
      <c r="L60" s="60">
        <v>3.9408212799876265</v>
      </c>
      <c r="M60" s="60">
        <v>2.0353121280784188</v>
      </c>
    </row>
    <row r="61" spans="1:13" ht="14.25" customHeight="1">
      <c r="A61" s="76">
        <v>1968</v>
      </c>
      <c r="B61" s="60">
        <v>33.586725874472563</v>
      </c>
      <c r="C61" s="60">
        <v>22.863536780097441</v>
      </c>
      <c r="D61" s="60">
        <v>10.071040556088343</v>
      </c>
      <c r="E61" s="60">
        <v>7.0340031078827723</v>
      </c>
      <c r="F61" s="60">
        <v>3.0000312471159072</v>
      </c>
      <c r="G61" s="60">
        <v>0.87123036046293356</v>
      </c>
      <c r="I61" s="60">
        <v>10.723189094375122</v>
      </c>
      <c r="J61" s="60">
        <v>12.792496224009097</v>
      </c>
      <c r="K61" s="60">
        <v>3.0370374482055711</v>
      </c>
      <c r="L61" s="60">
        <v>4.0339718607668651</v>
      </c>
      <c r="M61" s="60">
        <v>2.1288008866529737</v>
      </c>
    </row>
    <row r="62" spans="1:13" ht="14.25" customHeight="1">
      <c r="A62" s="76">
        <v>1969</v>
      </c>
      <c r="B62" s="60">
        <v>32.918162758885735</v>
      </c>
      <c r="C62" s="60">
        <v>22.082435733694666</v>
      </c>
      <c r="D62" s="60">
        <v>9.4004230313392867</v>
      </c>
      <c r="E62" s="60">
        <v>6.5382519926555407</v>
      </c>
      <c r="F62" s="60">
        <v>2.7860595319203556</v>
      </c>
      <c r="G62" s="60">
        <v>0.86781690622207885</v>
      </c>
      <c r="I62" s="60">
        <v>10.835727025191069</v>
      </c>
      <c r="J62" s="60">
        <v>12.682012702355379</v>
      </c>
      <c r="K62" s="60">
        <v>2.862171038683746</v>
      </c>
      <c r="L62" s="60">
        <v>3.7521924607351851</v>
      </c>
      <c r="M62" s="60">
        <v>1.9182426256982767</v>
      </c>
    </row>
    <row r="63" spans="1:13" ht="14.25" customHeight="1">
      <c r="A63" s="76">
        <v>1970</v>
      </c>
      <c r="B63" s="60">
        <v>31.908310857482856</v>
      </c>
      <c r="C63" s="60">
        <v>20.971548682654337</v>
      </c>
      <c r="D63" s="60">
        <v>8.4378963453325913</v>
      </c>
      <c r="E63" s="60">
        <v>5.7061020585064632</v>
      </c>
      <c r="F63" s="60">
        <v>2.2868032397756908</v>
      </c>
      <c r="G63" s="60">
        <v>0.66486297650338189</v>
      </c>
      <c r="I63" s="60">
        <v>10.93676217482852</v>
      </c>
      <c r="J63" s="60">
        <v>12.533652337321746</v>
      </c>
      <c r="K63" s="60">
        <v>2.731794286826128</v>
      </c>
      <c r="L63" s="60">
        <v>3.4192988187307725</v>
      </c>
      <c r="M63" s="60">
        <v>1.6219402632723088</v>
      </c>
    </row>
    <row r="64" spans="1:13" ht="14.25" customHeight="1">
      <c r="A64" s="76">
        <v>1971</v>
      </c>
      <c r="B64" s="60">
        <v>32.419576567028741</v>
      </c>
      <c r="C64" s="60">
        <v>21.385266055692533</v>
      </c>
      <c r="D64" s="60">
        <v>8.653216295056458</v>
      </c>
      <c r="E64" s="60">
        <v>5.8632207205384859</v>
      </c>
      <c r="F64" s="60">
        <v>2.378753959543519</v>
      </c>
      <c r="G64" s="60">
        <v>0.69296874165233147</v>
      </c>
      <c r="I64" s="60">
        <v>11.034310511336209</v>
      </c>
      <c r="J64" s="60">
        <v>12.732049760636075</v>
      </c>
      <c r="K64" s="60">
        <v>2.7899955745179721</v>
      </c>
      <c r="L64" s="60">
        <v>3.4844667609949669</v>
      </c>
      <c r="M64" s="60">
        <v>1.6857852178911874</v>
      </c>
    </row>
    <row r="65" spans="1:13" ht="14.25" customHeight="1">
      <c r="A65" s="76">
        <v>1972</v>
      </c>
      <c r="B65" s="60">
        <v>32.449152238235477</v>
      </c>
      <c r="C65" s="60">
        <v>21.400620583507099</v>
      </c>
      <c r="D65" s="60">
        <v>8.7008334911934551</v>
      </c>
      <c r="E65" s="60">
        <v>5.8920459387326511</v>
      </c>
      <c r="F65" s="60">
        <v>2.3938827439958899</v>
      </c>
      <c r="G65" s="60">
        <v>0.7171544679640689</v>
      </c>
      <c r="I65" s="60">
        <v>11.048531654728379</v>
      </c>
      <c r="J65" s="60">
        <v>12.699787092313644</v>
      </c>
      <c r="K65" s="60">
        <v>2.8087875524608039</v>
      </c>
      <c r="L65" s="60">
        <v>3.4981631947367613</v>
      </c>
      <c r="M65" s="60">
        <v>1.676728276031821</v>
      </c>
    </row>
    <row r="66" spans="1:13" ht="14.25" customHeight="1">
      <c r="A66" s="76">
        <v>1973</v>
      </c>
      <c r="B66" s="60">
        <v>32.273123150329006</v>
      </c>
      <c r="C66" s="60">
        <v>21.220141811349766</v>
      </c>
      <c r="D66" s="60">
        <v>8.3408372023335957</v>
      </c>
      <c r="E66" s="60">
        <v>5.5860294490485671</v>
      </c>
      <c r="F66" s="60">
        <v>2.1882629661278163</v>
      </c>
      <c r="G66" s="60">
        <v>0.59829613227305334</v>
      </c>
      <c r="I66" s="60">
        <v>11.05298133897924</v>
      </c>
      <c r="J66" s="60">
        <v>12.87930460901617</v>
      </c>
      <c r="K66" s="60">
        <v>2.7548077532850286</v>
      </c>
      <c r="L66" s="60">
        <v>3.3977664829207508</v>
      </c>
      <c r="M66" s="60">
        <v>1.589966833854763</v>
      </c>
    </row>
    <row r="67" spans="1:13" ht="14.25" customHeight="1">
      <c r="A67" s="76">
        <v>1974</v>
      </c>
      <c r="B67" s="60">
        <v>32.549459694630222</v>
      </c>
      <c r="C67" s="60">
        <v>21.400451214419558</v>
      </c>
      <c r="D67" s="60">
        <v>8.5290385295910305</v>
      </c>
      <c r="E67" s="60">
        <v>5.7524649957198326</v>
      </c>
      <c r="F67" s="60">
        <v>2.3066216574268754</v>
      </c>
      <c r="G67" s="60">
        <v>0.63670152783517997</v>
      </c>
      <c r="I67" s="60">
        <v>11.149008480210664</v>
      </c>
      <c r="J67" s="60">
        <v>12.871412684828528</v>
      </c>
      <c r="K67" s="60">
        <v>2.7765735338711979</v>
      </c>
      <c r="L67" s="60">
        <v>3.4458433382929572</v>
      </c>
      <c r="M67" s="60">
        <v>1.6699201295916954</v>
      </c>
    </row>
    <row r="68" spans="1:13" ht="14.25" customHeight="1">
      <c r="A68" s="76">
        <v>1975</v>
      </c>
      <c r="B68" s="60">
        <v>32.749847967703587</v>
      </c>
      <c r="C68" s="60">
        <v>21.325567232234715</v>
      </c>
      <c r="D68" s="60">
        <v>8.3664366142884585</v>
      </c>
      <c r="E68" s="60">
        <v>5.6122337696207163</v>
      </c>
      <c r="F68" s="60">
        <v>2.2298094810769404</v>
      </c>
      <c r="G68" s="60">
        <v>0.64307291763488494</v>
      </c>
      <c r="I68" s="60">
        <v>11.424280735468873</v>
      </c>
      <c r="J68" s="60">
        <v>12.959130617946256</v>
      </c>
      <c r="K68" s="60">
        <v>2.7542028446677422</v>
      </c>
      <c r="L68" s="60">
        <v>3.3824242885437759</v>
      </c>
      <c r="M68" s="60">
        <v>1.5867365634420554</v>
      </c>
    </row>
    <row r="69" spans="1:13" ht="14.25" customHeight="1">
      <c r="A69" s="76">
        <v>1976</v>
      </c>
      <c r="B69" s="60">
        <v>32.634352954001166</v>
      </c>
      <c r="C69" s="60">
        <v>21.240494953376864</v>
      </c>
      <c r="D69" s="60">
        <v>8.3258655587151509</v>
      </c>
      <c r="E69" s="60">
        <v>5.6028904367587877</v>
      </c>
      <c r="F69" s="60">
        <v>2.2432738210389851</v>
      </c>
      <c r="G69" s="60">
        <v>0.6513018003111688</v>
      </c>
      <c r="I69" s="60">
        <v>11.393858000624302</v>
      </c>
      <c r="J69" s="60">
        <v>12.914629394661713</v>
      </c>
      <c r="K69" s="60">
        <v>2.7229751219563632</v>
      </c>
      <c r="L69" s="60">
        <v>3.3596166157198026</v>
      </c>
      <c r="M69" s="60">
        <v>1.5919720207278163</v>
      </c>
    </row>
    <row r="70" spans="1:13" ht="14.25" customHeight="1">
      <c r="A70" s="76">
        <v>1977</v>
      </c>
      <c r="B70" s="60">
        <v>32.688275703477132</v>
      </c>
      <c r="C70" s="60">
        <v>21.270184256979451</v>
      </c>
      <c r="D70" s="60">
        <v>8.363771442793098</v>
      </c>
      <c r="E70" s="60">
        <v>5.6346374381578235</v>
      </c>
      <c r="F70" s="60">
        <v>2.2667596757527644</v>
      </c>
      <c r="G70" s="60">
        <v>0.6473193904594613</v>
      </c>
      <c r="I70" s="60">
        <v>11.41809144649768</v>
      </c>
      <c r="J70" s="60">
        <v>12.906412814186353</v>
      </c>
      <c r="K70" s="60">
        <v>2.7291340046352746</v>
      </c>
      <c r="L70" s="60">
        <v>3.3678777624050591</v>
      </c>
      <c r="M70" s="60">
        <v>1.6194402852933032</v>
      </c>
    </row>
    <row r="71" spans="1:13" ht="14.25" customHeight="1">
      <c r="A71" s="76">
        <v>1978</v>
      </c>
      <c r="B71" s="60">
        <v>32.630370615684498</v>
      </c>
      <c r="C71" s="60">
        <v>21.227849158099158</v>
      </c>
      <c r="D71" s="60">
        <v>8.3597660274637846</v>
      </c>
      <c r="E71" s="60">
        <v>5.6442019632002758</v>
      </c>
      <c r="F71" s="60">
        <v>2.2758458534052295</v>
      </c>
      <c r="G71" s="60">
        <v>0.64733187317758711</v>
      </c>
      <c r="I71" s="60">
        <v>11.40252145758534</v>
      </c>
      <c r="J71" s="60">
        <v>12.868083130635373</v>
      </c>
      <c r="K71" s="60">
        <v>2.7155640642635088</v>
      </c>
      <c r="L71" s="60">
        <v>3.3683561097950463</v>
      </c>
      <c r="M71" s="60">
        <v>1.6285139802276425</v>
      </c>
    </row>
    <row r="72" spans="1:13" ht="14.25" customHeight="1">
      <c r="A72" s="76">
        <v>1979</v>
      </c>
      <c r="B72" s="60">
        <v>33.011451464707633</v>
      </c>
      <c r="C72" s="60">
        <v>21.767959248176929</v>
      </c>
      <c r="D72" s="60">
        <v>8.9960423031537946</v>
      </c>
      <c r="E72" s="60">
        <v>6.2404887289623643</v>
      </c>
      <c r="F72" s="60">
        <v>2.744790605929714</v>
      </c>
      <c r="G72" s="60">
        <v>0.89882181822639573</v>
      </c>
      <c r="I72" s="60">
        <v>11.243492216530704</v>
      </c>
      <c r="J72" s="60">
        <v>12.771916945023134</v>
      </c>
      <c r="K72" s="60">
        <v>2.7555535741914303</v>
      </c>
      <c r="L72" s="60">
        <v>3.4956981230326503</v>
      </c>
      <c r="M72" s="60">
        <v>1.8459687877033182</v>
      </c>
    </row>
    <row r="73" spans="1:13" ht="14.25" customHeight="1">
      <c r="A73" s="76">
        <v>1980</v>
      </c>
      <c r="B73" s="60">
        <v>33.543732482458516</v>
      </c>
      <c r="C73" s="60">
        <v>22.101705183315545</v>
      </c>
      <c r="D73" s="60">
        <v>9.1534435937670189</v>
      </c>
      <c r="E73" s="60">
        <v>6.3633363332921222</v>
      </c>
      <c r="F73" s="60">
        <v>2.76872076555038</v>
      </c>
      <c r="G73" s="60">
        <v>0.87416637010065712</v>
      </c>
      <c r="I73" s="60">
        <v>11.442027299142971</v>
      </c>
      <c r="J73" s="60">
        <v>12.948261589548526</v>
      </c>
      <c r="K73" s="60">
        <v>2.7901072604748967</v>
      </c>
      <c r="L73" s="60">
        <v>3.5946155677417422</v>
      </c>
      <c r="M73" s="60">
        <v>1.894554395449723</v>
      </c>
    </row>
    <row r="74" spans="1:13" ht="14.25" customHeight="1">
      <c r="A74" s="76">
        <v>1981</v>
      </c>
      <c r="B74" s="60">
        <v>33.322739527638134</v>
      </c>
      <c r="C74" s="60">
        <v>21.82290641888461</v>
      </c>
      <c r="D74" s="60">
        <v>8.9310266913414242</v>
      </c>
      <c r="E74" s="60">
        <v>6.2166928881294314</v>
      </c>
      <c r="F74" s="60">
        <v>2.722301978824635</v>
      </c>
      <c r="G74" s="60">
        <v>0.85882793795773005</v>
      </c>
      <c r="I74" s="60">
        <v>11.499833108753524</v>
      </c>
      <c r="J74" s="60">
        <v>12.891879727543186</v>
      </c>
      <c r="K74" s="60">
        <v>2.7143338032119928</v>
      </c>
      <c r="L74" s="60">
        <v>3.4943909093047965</v>
      </c>
      <c r="M74" s="60">
        <v>1.863474040866905</v>
      </c>
    </row>
    <row r="75" spans="1:13" ht="14.25" customHeight="1">
      <c r="A75" s="76">
        <v>1982</v>
      </c>
      <c r="B75" s="60">
        <v>34.272148200520135</v>
      </c>
      <c r="C75" s="60">
        <v>22.752139127569436</v>
      </c>
      <c r="D75" s="60">
        <v>9.7572076572603699</v>
      </c>
      <c r="E75" s="60">
        <v>6.9651497944954093</v>
      </c>
      <c r="F75" s="60">
        <v>3.2823450408407453</v>
      </c>
      <c r="G75" s="60">
        <v>1.1331624395765354</v>
      </c>
      <c r="I75" s="60">
        <v>11.5200090729507</v>
      </c>
      <c r="J75" s="60">
        <v>12.994931470309066</v>
      </c>
      <c r="K75" s="60">
        <v>2.7920578627649606</v>
      </c>
      <c r="L75" s="60">
        <v>3.682804753654664</v>
      </c>
      <c r="M75" s="60">
        <v>2.1491826012642097</v>
      </c>
    </row>
    <row r="76" spans="1:13" ht="14.25" customHeight="1">
      <c r="A76" s="76">
        <v>1983</v>
      </c>
      <c r="B76" s="60">
        <v>34.981760082848062</v>
      </c>
      <c r="C76" s="60">
        <v>23.455071793360236</v>
      </c>
      <c r="D76" s="60">
        <v>10.282245251280001</v>
      </c>
      <c r="E76" s="60">
        <v>7.4065901599731694</v>
      </c>
      <c r="F76" s="60">
        <v>3.5414063667141962</v>
      </c>
      <c r="G76" s="60">
        <v>1.2441848253439531</v>
      </c>
      <c r="I76" s="60">
        <v>11.526688289487826</v>
      </c>
      <c r="J76" s="60">
        <v>13.172826542080236</v>
      </c>
      <c r="K76" s="60">
        <v>2.8756550913068315</v>
      </c>
      <c r="L76" s="60">
        <v>3.8651837932589732</v>
      </c>
      <c r="M76" s="60">
        <v>2.2972215413702433</v>
      </c>
    </row>
    <row r="77" spans="1:13" ht="14.25" customHeight="1">
      <c r="A77" s="76">
        <v>1984</v>
      </c>
      <c r="B77" s="60">
        <v>35.333576515705317</v>
      </c>
      <c r="C77" s="60">
        <v>23.835970314327437</v>
      </c>
      <c r="D77" s="60">
        <v>10.629430295039832</v>
      </c>
      <c r="E77" s="60">
        <v>7.7858075586973134</v>
      </c>
      <c r="F77" s="60">
        <v>3.8673054887381735</v>
      </c>
      <c r="G77" s="60">
        <v>1.3848098987091739</v>
      </c>
      <c r="I77" s="60">
        <v>11.497606201377881</v>
      </c>
      <c r="J77" s="60">
        <v>13.206540019287605</v>
      </c>
      <c r="K77" s="60">
        <v>2.8436227363425184</v>
      </c>
      <c r="L77" s="60">
        <v>3.91850206995914</v>
      </c>
      <c r="M77" s="60">
        <v>2.4824955900289996</v>
      </c>
    </row>
    <row r="78" spans="1:13" ht="14.25" customHeight="1">
      <c r="A78" s="76">
        <v>1985</v>
      </c>
      <c r="B78" s="60">
        <v>35.970763059564689</v>
      </c>
      <c r="C78" s="60">
        <v>24.456723493695094</v>
      </c>
      <c r="D78" s="60">
        <v>11.093374495182488</v>
      </c>
      <c r="E78" s="60">
        <v>8.1736166678351498</v>
      </c>
      <c r="F78" s="60">
        <v>4.0709515097490545</v>
      </c>
      <c r="G78" s="60">
        <v>1.4210807878367386</v>
      </c>
      <c r="I78" s="60">
        <v>11.514039565869595</v>
      </c>
      <c r="J78" s="60">
        <v>13.363348998512606</v>
      </c>
      <c r="K78" s="60">
        <v>2.9197578273473379</v>
      </c>
      <c r="L78" s="60">
        <v>4.1026651580860953</v>
      </c>
      <c r="M78" s="60">
        <v>2.6498707219123157</v>
      </c>
    </row>
    <row r="79" spans="1:13" ht="14.25" customHeight="1">
      <c r="A79" s="76">
        <v>1986</v>
      </c>
      <c r="B79" s="60">
        <v>37.863731617617077</v>
      </c>
      <c r="C79" s="60">
        <v>26.629074344314891</v>
      </c>
      <c r="D79" s="60">
        <v>13.142622084123539</v>
      </c>
      <c r="E79" s="60">
        <v>9.9856992274578822</v>
      </c>
      <c r="F79" s="60">
        <v>4.8919275208926756</v>
      </c>
      <c r="G79" s="60">
        <v>1.9359340757611314</v>
      </c>
      <c r="I79" s="60">
        <v>11.234657273302187</v>
      </c>
      <c r="J79" s="60">
        <v>13.486452260191351</v>
      </c>
      <c r="K79" s="60">
        <v>3.1569228566656573</v>
      </c>
      <c r="L79" s="60">
        <v>5.0937717065652066</v>
      </c>
      <c r="M79" s="60">
        <v>2.9559934451315444</v>
      </c>
    </row>
    <row r="80" spans="1:13" ht="14.25" customHeight="1">
      <c r="A80" s="76">
        <v>1987</v>
      </c>
      <c r="B80" s="60">
        <v>37.304580019867586</v>
      </c>
      <c r="C80" s="60">
        <v>25.566338062459636</v>
      </c>
      <c r="D80" s="60">
        <v>11.750102422462874</v>
      </c>
      <c r="E80" s="60">
        <v>8.6357453238715074</v>
      </c>
      <c r="F80" s="60">
        <v>4.2452021853704194</v>
      </c>
      <c r="G80" s="60">
        <v>1.5039419472849178</v>
      </c>
      <c r="I80" s="60">
        <v>11.738241957407951</v>
      </c>
      <c r="J80" s="60">
        <v>13.816235639996762</v>
      </c>
      <c r="K80" s="60">
        <v>3.1143570985913662</v>
      </c>
      <c r="L80" s="60">
        <v>4.390543138501088</v>
      </c>
      <c r="M80" s="60">
        <v>2.7412602380855016</v>
      </c>
    </row>
    <row r="81" spans="1:27" ht="14.25" customHeight="1">
      <c r="A81" s="76">
        <v>1988</v>
      </c>
      <c r="B81" s="60">
        <v>39.779173031059578</v>
      </c>
      <c r="C81" s="60">
        <v>28.40626763805837</v>
      </c>
      <c r="D81" s="60">
        <v>14.65324910007307</v>
      </c>
      <c r="E81" s="60">
        <v>11.298715834103833</v>
      </c>
      <c r="F81" s="60">
        <v>6.0999488667388313</v>
      </c>
      <c r="G81" s="60">
        <v>2.3884587328892781</v>
      </c>
      <c r="I81" s="60">
        <v>11.372905393001208</v>
      </c>
      <c r="J81" s="60">
        <v>13.7530185379853</v>
      </c>
      <c r="K81" s="60">
        <v>3.3545332659692377</v>
      </c>
      <c r="L81" s="60">
        <v>5.1987669673650014</v>
      </c>
      <c r="M81" s="60">
        <v>3.7114901338495532</v>
      </c>
    </row>
    <row r="82" spans="1:27" ht="14.25" customHeight="1">
      <c r="A82" s="76">
        <v>1989</v>
      </c>
      <c r="B82" s="60">
        <v>39.343024784438427</v>
      </c>
      <c r="C82" s="60">
        <v>27.795194198464358</v>
      </c>
      <c r="D82" s="60">
        <v>13.81328299421444</v>
      </c>
      <c r="E82" s="60">
        <v>10.435862727962666</v>
      </c>
      <c r="F82" s="60">
        <v>5.4703204788940356</v>
      </c>
      <c r="G82" s="60">
        <v>2.0985826987158833</v>
      </c>
      <c r="I82" s="60">
        <v>11.547830585974069</v>
      </c>
      <c r="J82" s="60">
        <v>13.981911204249919</v>
      </c>
      <c r="K82" s="60">
        <v>3.3774202662517734</v>
      </c>
      <c r="L82" s="60">
        <v>4.9655422490686307</v>
      </c>
      <c r="M82" s="60">
        <v>3.3717377801781523</v>
      </c>
    </row>
    <row r="83" spans="1:27" ht="14.25" customHeight="1">
      <c r="A83" s="76">
        <v>1990</v>
      </c>
      <c r="B83" s="60">
        <v>39.379740742159278</v>
      </c>
      <c r="C83" s="60">
        <v>27.811424373765888</v>
      </c>
      <c r="D83" s="60">
        <v>13.809777272165718</v>
      </c>
      <c r="E83" s="60">
        <v>10.459071082353661</v>
      </c>
      <c r="F83" s="60">
        <v>5.3985926784496483</v>
      </c>
      <c r="G83" s="60">
        <v>2.0801831907503567</v>
      </c>
      <c r="I83" s="60">
        <v>11.56831636839339</v>
      </c>
      <c r="J83" s="60">
        <v>14.00164710160017</v>
      </c>
      <c r="K83" s="60">
        <v>3.3507061898120565</v>
      </c>
      <c r="L83" s="60">
        <v>5.0604784039040132</v>
      </c>
      <c r="M83" s="60">
        <v>3.3184094876992916</v>
      </c>
    </row>
    <row r="84" spans="1:27" ht="14.25" customHeight="1">
      <c r="A84" s="76">
        <v>1991</v>
      </c>
      <c r="B84" s="60">
        <v>38.779603176544697</v>
      </c>
      <c r="C84" s="60">
        <v>26.978166293476498</v>
      </c>
      <c r="D84" s="60">
        <v>12.717120147558649</v>
      </c>
      <c r="E84" s="60">
        <v>9.3789153908089862</v>
      </c>
      <c r="F84" s="60">
        <v>4.6662719309980973</v>
      </c>
      <c r="G84" s="60">
        <v>1.7162571837456375</v>
      </c>
      <c r="I84" s="60">
        <v>11.801436883068199</v>
      </c>
      <c r="J84" s="60">
        <v>14.261046145917849</v>
      </c>
      <c r="K84" s="60">
        <v>3.3382047567496631</v>
      </c>
      <c r="L84" s="60">
        <v>4.7126434598108888</v>
      </c>
      <c r="M84" s="60">
        <v>2.9500147472524598</v>
      </c>
    </row>
    <row r="85" spans="1:27" ht="14.25" customHeight="1">
      <c r="A85" s="76">
        <v>1992</v>
      </c>
      <c r="B85" s="60">
        <v>40.314083088873488</v>
      </c>
      <c r="C85" s="60">
        <v>28.561730916329999</v>
      </c>
      <c r="D85" s="60">
        <v>14.224378100303566</v>
      </c>
      <c r="E85" s="60">
        <v>10.778533314302974</v>
      </c>
      <c r="F85" s="60">
        <v>5.6669144449461255</v>
      </c>
      <c r="G85" s="60">
        <v>2.199168135390428</v>
      </c>
      <c r="I85" s="60">
        <v>11.752352172543489</v>
      </c>
      <c r="J85" s="60">
        <v>14.337352816026433</v>
      </c>
      <c r="K85" s="60">
        <v>3.4458447860005919</v>
      </c>
      <c r="L85" s="60">
        <v>5.1116188693568487</v>
      </c>
      <c r="M85" s="60">
        <v>3.4677463095556975</v>
      </c>
    </row>
    <row r="86" spans="1:27" ht="14.25" customHeight="1">
      <c r="A86" s="76">
        <v>1993</v>
      </c>
      <c r="B86" s="60">
        <v>40.052688123875321</v>
      </c>
      <c r="C86" s="60">
        <v>28.221284584160447</v>
      </c>
      <c r="D86" s="60">
        <v>13.684379989648173</v>
      </c>
      <c r="E86" s="60">
        <v>10.249643357667548</v>
      </c>
      <c r="F86" s="60">
        <v>5.2709349326827102</v>
      </c>
      <c r="G86" s="60">
        <v>1.9683332467271371</v>
      </c>
      <c r="I86" s="60">
        <v>11.831403539714874</v>
      </c>
      <c r="J86" s="60">
        <v>14.536904594512274</v>
      </c>
      <c r="K86" s="60">
        <v>3.4347366319806252</v>
      </c>
      <c r="L86" s="60">
        <v>4.9787084249848377</v>
      </c>
      <c r="M86" s="60">
        <v>3.3026016859555734</v>
      </c>
    </row>
    <row r="87" spans="1:27" ht="14.25" customHeight="1">
      <c r="A87" s="76">
        <v>1994</v>
      </c>
      <c r="B87" s="60">
        <v>40.13268446519757</v>
      </c>
      <c r="C87" s="60">
        <v>28.227077321181802</v>
      </c>
      <c r="D87" s="60">
        <v>13.645119009690641</v>
      </c>
      <c r="E87" s="60">
        <v>10.170420700724218</v>
      </c>
      <c r="F87" s="60">
        <v>5.1760269187222381</v>
      </c>
      <c r="G87" s="60">
        <v>1.9325345473267939</v>
      </c>
      <c r="I87" s="60">
        <v>11.905607144015768</v>
      </c>
      <c r="J87" s="60">
        <v>14.581958311491162</v>
      </c>
      <c r="K87" s="60">
        <v>3.4746983089664223</v>
      </c>
      <c r="L87" s="60">
        <v>4.9943937820019801</v>
      </c>
      <c r="M87" s="60">
        <v>3.243492371395444</v>
      </c>
    </row>
    <row r="88" spans="1:27" ht="14.25" customHeight="1">
      <c r="A88" s="76">
        <v>1995</v>
      </c>
      <c r="B88" s="60">
        <v>41.497999999999998</v>
      </c>
      <c r="C88" s="60">
        <v>29.577999999999999</v>
      </c>
      <c r="D88" s="60">
        <v>14.617000000000001</v>
      </c>
      <c r="E88" s="60">
        <v>10.939</v>
      </c>
      <c r="F88" s="60">
        <v>5.5819999999999999</v>
      </c>
      <c r="G88" s="60">
        <v>2.0289999999999999</v>
      </c>
      <c r="I88" s="60">
        <f>B88-C88</f>
        <v>11.919999999999998</v>
      </c>
      <c r="J88" s="60">
        <f t="shared" ref="J88:J97" si="0">C88-D88</f>
        <v>14.960999999999999</v>
      </c>
      <c r="K88" s="60">
        <f t="shared" ref="K88:K97" si="1">D88-E88</f>
        <v>3.6780000000000008</v>
      </c>
      <c r="L88" s="60">
        <f t="shared" ref="L88:L97" si="2">E88-F88</f>
        <v>5.3570000000000002</v>
      </c>
      <c r="M88" s="60">
        <f t="shared" ref="M88:M97" si="3">F88-G88</f>
        <v>3.5529999999999999</v>
      </c>
    </row>
    <row r="89" spans="1:27" ht="14.25" customHeight="1">
      <c r="A89" s="76">
        <f>A88+1</f>
        <v>1996</v>
      </c>
      <c r="B89" s="60">
        <v>42.692</v>
      </c>
      <c r="C89" s="60">
        <v>30.934999999999999</v>
      </c>
      <c r="D89" s="60">
        <v>15.836</v>
      </c>
      <c r="E89" s="60">
        <v>12.029</v>
      </c>
      <c r="F89" s="60">
        <v>6.3470000000000004</v>
      </c>
      <c r="G89" s="60">
        <v>2.4140000000000001</v>
      </c>
      <c r="I89" s="60">
        <f t="shared" ref="I89:I97" si="4">B89-C89</f>
        <v>11.757000000000001</v>
      </c>
      <c r="J89" s="60">
        <f t="shared" si="0"/>
        <v>15.098999999999998</v>
      </c>
      <c r="K89" s="60">
        <f t="shared" si="1"/>
        <v>3.8070000000000004</v>
      </c>
      <c r="L89" s="60">
        <f t="shared" si="2"/>
        <v>5.6819999999999995</v>
      </c>
      <c r="M89" s="60">
        <f t="shared" si="3"/>
        <v>3.9330000000000003</v>
      </c>
    </row>
    <row r="90" spans="1:27" ht="14.25" customHeight="1">
      <c r="A90" s="76">
        <f t="shared" ref="A90:A97" si="5">A89+1</f>
        <v>1997</v>
      </c>
      <c r="B90" s="60">
        <v>43.767000000000003</v>
      </c>
      <c r="C90" s="60">
        <v>32.207999999999998</v>
      </c>
      <c r="D90" s="60">
        <v>16.984999999999999</v>
      </c>
      <c r="E90" s="60">
        <v>13.087999999999999</v>
      </c>
      <c r="F90" s="60">
        <v>7.1459999999999999</v>
      </c>
      <c r="G90" s="60">
        <v>2.6840000000000002</v>
      </c>
      <c r="I90" s="60">
        <f t="shared" si="4"/>
        <v>11.559000000000005</v>
      </c>
      <c r="J90" s="60">
        <f t="shared" si="0"/>
        <v>15.222999999999999</v>
      </c>
      <c r="K90" s="60">
        <f t="shared" si="1"/>
        <v>3.8970000000000002</v>
      </c>
      <c r="L90" s="60">
        <f t="shared" si="2"/>
        <v>5.9419999999999993</v>
      </c>
      <c r="M90" s="60">
        <f t="shared" si="3"/>
        <v>4.4619999999999997</v>
      </c>
    </row>
    <row r="91" spans="1:27" ht="14.25" customHeight="1">
      <c r="A91" s="76">
        <f t="shared" si="5"/>
        <v>1998</v>
      </c>
      <c r="B91" s="60">
        <v>44.353000000000002</v>
      </c>
      <c r="C91" s="60">
        <v>32.915999999999997</v>
      </c>
      <c r="D91" s="60">
        <v>17.693999999999999</v>
      </c>
      <c r="E91" s="60">
        <v>13.722</v>
      </c>
      <c r="F91" s="60">
        <v>7.5830000000000002</v>
      </c>
      <c r="G91" s="60">
        <v>2.9169999999999998</v>
      </c>
      <c r="I91" s="60">
        <f t="shared" si="4"/>
        <v>11.437000000000005</v>
      </c>
      <c r="J91" s="60">
        <f t="shared" si="0"/>
        <v>15.221999999999998</v>
      </c>
      <c r="K91" s="60">
        <f t="shared" si="1"/>
        <v>3.9719999999999995</v>
      </c>
      <c r="L91" s="60">
        <f t="shared" si="2"/>
        <v>6.1389999999999993</v>
      </c>
      <c r="M91" s="60">
        <f t="shared" si="3"/>
        <v>4.6660000000000004</v>
      </c>
    </row>
    <row r="92" spans="1:27" ht="14.25" customHeight="1">
      <c r="A92" s="76">
        <f t="shared" si="5"/>
        <v>1999</v>
      </c>
      <c r="B92" s="60">
        <v>45.009</v>
      </c>
      <c r="C92" s="60">
        <v>33.674999999999997</v>
      </c>
      <c r="D92" s="60">
        <v>18.366</v>
      </c>
      <c r="E92" s="60">
        <v>14.337</v>
      </c>
      <c r="F92" s="60">
        <v>7.9960000000000004</v>
      </c>
      <c r="G92" s="60">
        <v>3.0990000000000002</v>
      </c>
      <c r="I92" s="60">
        <f t="shared" si="4"/>
        <v>11.334000000000003</v>
      </c>
      <c r="J92" s="60">
        <f t="shared" si="0"/>
        <v>15.308999999999997</v>
      </c>
      <c r="K92" s="60">
        <f t="shared" si="1"/>
        <v>4.0289999999999999</v>
      </c>
      <c r="L92" s="60">
        <f t="shared" si="2"/>
        <v>6.3409999999999993</v>
      </c>
      <c r="M92" s="60">
        <f t="shared" si="3"/>
        <v>4.8970000000000002</v>
      </c>
    </row>
    <row r="93" spans="1:27" ht="14.25" customHeight="1">
      <c r="A93" s="76">
        <f t="shared" si="5"/>
        <v>2000</v>
      </c>
      <c r="B93" s="60">
        <v>45.293999999999997</v>
      </c>
      <c r="C93" s="60">
        <v>34.256999999999998</v>
      </c>
      <c r="D93" s="60">
        <v>19.295000000000002</v>
      </c>
      <c r="E93" s="60">
        <v>15.276</v>
      </c>
      <c r="F93" s="60">
        <v>8.7810000000000006</v>
      </c>
      <c r="G93" s="60">
        <v>3.4350000000000001</v>
      </c>
      <c r="I93" s="60">
        <f t="shared" si="4"/>
        <v>11.036999999999999</v>
      </c>
      <c r="J93" s="60">
        <f t="shared" si="0"/>
        <v>14.961999999999996</v>
      </c>
      <c r="K93" s="60">
        <f t="shared" si="1"/>
        <v>4.0190000000000019</v>
      </c>
      <c r="L93" s="60">
        <f t="shared" si="2"/>
        <v>6.4949999999999992</v>
      </c>
      <c r="M93" s="60">
        <f t="shared" si="3"/>
        <v>5.3460000000000001</v>
      </c>
    </row>
    <row r="94" spans="1:27" ht="14.25" customHeight="1">
      <c r="A94" s="76">
        <f t="shared" si="5"/>
        <v>2001</v>
      </c>
      <c r="B94" s="60">
        <v>43.148000000000003</v>
      </c>
      <c r="C94" s="60">
        <v>31.654</v>
      </c>
      <c r="D94" s="60">
        <v>16.760000000000002</v>
      </c>
      <c r="E94" s="60">
        <v>12.981999999999999</v>
      </c>
      <c r="F94" s="60">
        <v>7.0910000000000002</v>
      </c>
      <c r="G94" s="60">
        <v>2.7440000000000002</v>
      </c>
      <c r="I94" s="60">
        <f t="shared" si="4"/>
        <v>11.494000000000003</v>
      </c>
      <c r="J94" s="60">
        <f t="shared" si="0"/>
        <v>14.893999999999998</v>
      </c>
      <c r="K94" s="60">
        <f t="shared" si="1"/>
        <v>3.7780000000000022</v>
      </c>
      <c r="L94" s="60">
        <f t="shared" si="2"/>
        <v>5.8909999999999991</v>
      </c>
      <c r="M94" s="60">
        <f t="shared" si="3"/>
        <v>4.3469999999999995</v>
      </c>
    </row>
    <row r="95" spans="1:27" ht="14.25" customHeight="1">
      <c r="A95" s="76">
        <f t="shared" si="5"/>
        <v>2002</v>
      </c>
      <c r="B95" s="60">
        <v>42.948999999999998</v>
      </c>
      <c r="C95" s="60">
        <v>31.175000000000001</v>
      </c>
      <c r="D95" s="60">
        <v>15.913</v>
      </c>
      <c r="E95" s="60">
        <v>12.112</v>
      </c>
      <c r="F95" s="60">
        <v>6.5609999999999999</v>
      </c>
      <c r="G95" s="60">
        <v>2.5790000000000002</v>
      </c>
      <c r="I95" s="60">
        <f t="shared" si="4"/>
        <v>11.773999999999997</v>
      </c>
      <c r="J95" s="60">
        <f t="shared" si="0"/>
        <v>15.262</v>
      </c>
      <c r="K95" s="60">
        <f t="shared" si="1"/>
        <v>3.8010000000000002</v>
      </c>
      <c r="L95" s="60">
        <f t="shared" si="2"/>
        <v>5.5510000000000002</v>
      </c>
      <c r="M95" s="60">
        <f t="shared" si="3"/>
        <v>3.9819999999999998</v>
      </c>
      <c r="V95" s="196"/>
      <c r="W95" s="196"/>
      <c r="X95" s="196"/>
      <c r="Y95" s="196"/>
      <c r="Z95" s="196"/>
      <c r="AA95" s="196"/>
    </row>
    <row r="96" spans="1:27" ht="14.25" customHeight="1">
      <c r="A96" s="76">
        <f t="shared" si="5"/>
        <v>2003</v>
      </c>
      <c r="B96" s="60">
        <v>43.518999999999998</v>
      </c>
      <c r="C96" s="60">
        <v>31.690999999999999</v>
      </c>
      <c r="D96" s="60">
        <v>16.390999999999998</v>
      </c>
      <c r="E96" s="60">
        <v>12.553000000000001</v>
      </c>
      <c r="F96" s="60">
        <v>6.915</v>
      </c>
      <c r="G96" s="60">
        <v>2.81</v>
      </c>
      <c r="I96" s="60">
        <f t="shared" si="4"/>
        <v>11.827999999999999</v>
      </c>
      <c r="J96" s="60">
        <f t="shared" si="0"/>
        <v>15.3</v>
      </c>
      <c r="K96" s="60">
        <f t="shared" si="1"/>
        <v>3.8379999999999974</v>
      </c>
      <c r="L96" s="60">
        <f t="shared" si="2"/>
        <v>5.6380000000000008</v>
      </c>
      <c r="M96" s="60">
        <f t="shared" si="3"/>
        <v>4.1050000000000004</v>
      </c>
      <c r="V96" s="196"/>
      <c r="W96" s="196"/>
      <c r="X96" s="196"/>
      <c r="Y96" s="196"/>
      <c r="Z96" s="196"/>
      <c r="AA96" s="196"/>
    </row>
    <row r="97" spans="1:27" ht="14.25" customHeight="1">
      <c r="A97" s="76">
        <f t="shared" si="5"/>
        <v>2004</v>
      </c>
      <c r="B97" s="60">
        <v>44.871000000000002</v>
      </c>
      <c r="C97" s="60">
        <v>33.317</v>
      </c>
      <c r="D97" s="60">
        <v>18.119</v>
      </c>
      <c r="E97" s="60">
        <v>14.177</v>
      </c>
      <c r="F97" s="60">
        <v>8.1430000000000007</v>
      </c>
      <c r="G97" s="60">
        <v>3.47</v>
      </c>
      <c r="I97" s="60">
        <f t="shared" si="4"/>
        <v>11.554000000000002</v>
      </c>
      <c r="J97" s="60">
        <f t="shared" si="0"/>
        <v>15.198</v>
      </c>
      <c r="K97" s="60">
        <f t="shared" si="1"/>
        <v>3.9420000000000002</v>
      </c>
      <c r="L97" s="60">
        <f t="shared" si="2"/>
        <v>6.0339999999999989</v>
      </c>
      <c r="M97" s="60">
        <f t="shared" si="3"/>
        <v>4.673</v>
      </c>
      <c r="V97" s="196"/>
      <c r="W97" s="196"/>
      <c r="X97" s="196"/>
      <c r="Y97" s="196"/>
      <c r="Z97" s="196"/>
      <c r="AA97" s="196"/>
    </row>
    <row r="98" spans="1:27" ht="14.25" customHeight="1">
      <c r="A98" s="76">
        <v>2005</v>
      </c>
      <c r="B98" s="60">
        <v>46.582000000000001</v>
      </c>
      <c r="C98" s="60">
        <v>35.243000000000002</v>
      </c>
      <c r="D98" s="60">
        <v>20.036999999999999</v>
      </c>
      <c r="E98" s="60">
        <v>15.978</v>
      </c>
      <c r="F98" s="60">
        <v>9.4320000000000004</v>
      </c>
      <c r="G98" s="60">
        <v>4.1029999999999998</v>
      </c>
      <c r="I98" s="60">
        <f t="shared" ref="I98:M99" si="6">B98-C98</f>
        <v>11.338999999999999</v>
      </c>
      <c r="J98" s="60">
        <f t="shared" si="6"/>
        <v>15.206000000000003</v>
      </c>
      <c r="K98" s="60">
        <f t="shared" si="6"/>
        <v>4.0589999999999993</v>
      </c>
      <c r="L98" s="60">
        <f t="shared" si="6"/>
        <v>6.5459999999999994</v>
      </c>
      <c r="M98" s="60">
        <f t="shared" si="6"/>
        <v>5.3290000000000006</v>
      </c>
      <c r="V98" s="196"/>
      <c r="W98" s="196"/>
      <c r="X98" s="196"/>
      <c r="Y98" s="196"/>
      <c r="Z98" s="196"/>
      <c r="AA98" s="196"/>
    </row>
    <row r="99" spans="1:27" ht="14.25" customHeight="1">
      <c r="A99" s="76">
        <f>A98+1</f>
        <v>2006</v>
      </c>
      <c r="B99" s="60">
        <v>47.555</v>
      </c>
      <c r="C99" s="60">
        <v>36.161999999999999</v>
      </c>
      <c r="D99" s="60">
        <v>20.864000000000001</v>
      </c>
      <c r="E99" s="60">
        <v>16.745999999999999</v>
      </c>
      <c r="F99" s="60">
        <v>9.9250000000000007</v>
      </c>
      <c r="G99" s="60">
        <v>4.3570000000000002</v>
      </c>
      <c r="I99" s="60">
        <f t="shared" si="6"/>
        <v>11.393000000000001</v>
      </c>
      <c r="J99" s="60">
        <f t="shared" si="6"/>
        <v>15.297999999999998</v>
      </c>
      <c r="K99" s="60">
        <f t="shared" si="6"/>
        <v>4.1180000000000021</v>
      </c>
      <c r="L99" s="60">
        <f t="shared" si="6"/>
        <v>6.820999999999998</v>
      </c>
      <c r="M99" s="60">
        <f t="shared" si="6"/>
        <v>5.5680000000000005</v>
      </c>
      <c r="V99" s="196"/>
      <c r="W99" s="196"/>
      <c r="X99" s="196"/>
      <c r="Y99" s="196"/>
      <c r="Z99" s="196"/>
      <c r="AA99" s="196"/>
    </row>
    <row r="100" spans="1:27" ht="14.25" customHeight="1">
      <c r="A100" s="76">
        <f>A99+1</f>
        <v>2007</v>
      </c>
      <c r="B100" s="60">
        <v>48.027000000000001</v>
      </c>
      <c r="C100" s="60">
        <v>36.792999999999999</v>
      </c>
      <c r="D100" s="60">
        <v>21.513000000000002</v>
      </c>
      <c r="E100" s="60">
        <v>17.393999999999998</v>
      </c>
      <c r="F100" s="60">
        <v>10.49</v>
      </c>
      <c r="G100" s="60">
        <v>4.7709999999999999</v>
      </c>
      <c r="I100" s="60">
        <f t="shared" ref="I100:M101" si="7">B100-C100</f>
        <v>11.234000000000002</v>
      </c>
      <c r="J100" s="60">
        <f t="shared" si="7"/>
        <v>15.279999999999998</v>
      </c>
      <c r="K100" s="60">
        <f t="shared" si="7"/>
        <v>4.1190000000000033</v>
      </c>
      <c r="L100" s="60">
        <f t="shared" si="7"/>
        <v>6.9039999999999981</v>
      </c>
      <c r="M100" s="60">
        <f t="shared" si="7"/>
        <v>5.7190000000000003</v>
      </c>
      <c r="V100" s="196"/>
      <c r="W100" s="196"/>
      <c r="X100" s="196"/>
      <c r="Y100" s="196"/>
      <c r="Z100" s="196"/>
      <c r="AA100" s="196"/>
    </row>
    <row r="101" spans="1:27" ht="14.25" customHeight="1">
      <c r="A101" s="76">
        <f>A100+1</f>
        <v>2008</v>
      </c>
      <c r="B101" s="60">
        <v>46.973999999999997</v>
      </c>
      <c r="C101" s="60">
        <v>35.201999999999998</v>
      </c>
      <c r="D101" s="60">
        <v>19.574000000000002</v>
      </c>
      <c r="E101" s="60">
        <v>15.535</v>
      </c>
      <c r="F101" s="60">
        <v>9.125</v>
      </c>
      <c r="G101" s="60">
        <v>4.0970000000000004</v>
      </c>
      <c r="I101" s="60">
        <f t="shared" si="7"/>
        <v>11.771999999999998</v>
      </c>
      <c r="J101" s="60">
        <f t="shared" si="7"/>
        <v>15.627999999999997</v>
      </c>
      <c r="K101" s="60">
        <f t="shared" si="7"/>
        <v>4.0390000000000015</v>
      </c>
      <c r="L101" s="60">
        <f t="shared" si="7"/>
        <v>6.41</v>
      </c>
      <c r="M101" s="60">
        <f t="shared" si="7"/>
        <v>5.0279999999999996</v>
      </c>
      <c r="V101" s="196"/>
      <c r="W101" s="196"/>
      <c r="X101" s="196"/>
      <c r="Y101" s="196"/>
      <c r="Z101" s="196"/>
      <c r="AA101" s="196"/>
    </row>
    <row r="102" spans="1:27" ht="14.25" customHeight="1">
      <c r="A102" s="76">
        <v>2009</v>
      </c>
      <c r="B102" s="60">
        <v>45.851999999999997</v>
      </c>
      <c r="C102" s="60">
        <v>33.438000000000002</v>
      </c>
      <c r="D102" s="60">
        <v>17.478000000000002</v>
      </c>
      <c r="E102" s="60">
        <v>13.507</v>
      </c>
      <c r="F102" s="60">
        <v>7.673</v>
      </c>
      <c r="G102" s="60">
        <v>3.4359999999999999</v>
      </c>
      <c r="I102" s="60">
        <f t="shared" ref="I102:M103" si="8">B102-C102</f>
        <v>12.413999999999994</v>
      </c>
      <c r="J102" s="60">
        <f t="shared" si="8"/>
        <v>15.96</v>
      </c>
      <c r="K102" s="60">
        <f t="shared" si="8"/>
        <v>3.9710000000000019</v>
      </c>
      <c r="L102" s="60">
        <f t="shared" si="8"/>
        <v>5.8339999999999996</v>
      </c>
      <c r="M102" s="60">
        <f t="shared" si="8"/>
        <v>4.2370000000000001</v>
      </c>
      <c r="V102" s="196"/>
      <c r="W102" s="196"/>
      <c r="X102" s="196"/>
      <c r="Y102" s="196"/>
      <c r="Z102" s="196"/>
      <c r="AA102" s="196"/>
    </row>
    <row r="103" spans="1:27" ht="14.25" customHeight="1">
      <c r="A103" s="76">
        <v>2010</v>
      </c>
      <c r="B103" s="60">
        <v>47.076999999999998</v>
      </c>
      <c r="C103" s="60">
        <v>34.835999999999999</v>
      </c>
      <c r="D103" s="60">
        <v>18.827000000000002</v>
      </c>
      <c r="E103" s="60">
        <v>14.785</v>
      </c>
      <c r="F103" s="60">
        <v>8.6389999999999993</v>
      </c>
      <c r="G103" s="60">
        <v>3.93</v>
      </c>
      <c r="I103" s="60">
        <f t="shared" si="8"/>
        <v>12.241</v>
      </c>
      <c r="J103" s="60">
        <f t="shared" si="8"/>
        <v>16.008999999999997</v>
      </c>
      <c r="K103" s="60">
        <f t="shared" si="8"/>
        <v>4.0420000000000016</v>
      </c>
      <c r="L103" s="60">
        <f t="shared" si="8"/>
        <v>6.1460000000000008</v>
      </c>
      <c r="M103" s="60">
        <f t="shared" si="8"/>
        <v>4.7089999999999996</v>
      </c>
      <c r="V103" s="196"/>
      <c r="W103" s="196"/>
      <c r="X103" s="196"/>
      <c r="Y103" s="196"/>
      <c r="Z103" s="196"/>
      <c r="AA103" s="196"/>
    </row>
    <row r="104" spans="1:27" ht="14.25" customHeight="1">
      <c r="A104" s="76">
        <f>A103+1</f>
        <v>2011</v>
      </c>
      <c r="B104" s="60">
        <v>47.41</v>
      </c>
      <c r="C104" s="60">
        <v>35.119999999999997</v>
      </c>
      <c r="D104" s="60">
        <v>18.846</v>
      </c>
      <c r="E104" s="60">
        <v>14.750999999999999</v>
      </c>
      <c r="F104" s="60">
        <v>8.4540000000000006</v>
      </c>
      <c r="G104" s="60">
        <v>3.7450000000000001</v>
      </c>
      <c r="I104" s="60">
        <f t="shared" ref="I104:M105" si="9">B104-C104</f>
        <v>12.29</v>
      </c>
      <c r="J104" s="60">
        <f t="shared" si="9"/>
        <v>16.273999999999997</v>
      </c>
      <c r="K104" s="60">
        <f t="shared" si="9"/>
        <v>4.0950000000000006</v>
      </c>
      <c r="L104" s="60">
        <f t="shared" si="9"/>
        <v>6.2969999999999988</v>
      </c>
      <c r="M104" s="60">
        <f t="shared" si="9"/>
        <v>4.7090000000000005</v>
      </c>
      <c r="V104" s="196"/>
      <c r="W104" s="196"/>
      <c r="X104" s="196"/>
      <c r="Y104" s="196"/>
      <c r="Z104" s="196"/>
      <c r="AA104" s="196"/>
    </row>
    <row r="105" spans="1:27" ht="14.25" customHeight="1">
      <c r="A105" s="76">
        <f>A104+1</f>
        <v>2012</v>
      </c>
      <c r="B105" s="60">
        <v>49.182000000000002</v>
      </c>
      <c r="C105" s="60">
        <v>37.32</v>
      </c>
      <c r="D105" s="60">
        <v>21.22</v>
      </c>
      <c r="E105" s="60">
        <v>16.974</v>
      </c>
      <c r="F105" s="60">
        <v>10.11</v>
      </c>
      <c r="G105" s="60">
        <v>4.5250000000000004</v>
      </c>
      <c r="I105" s="60">
        <f t="shared" si="9"/>
        <v>11.862000000000002</v>
      </c>
      <c r="J105" s="60">
        <f t="shared" si="9"/>
        <v>16.100000000000001</v>
      </c>
      <c r="K105" s="60">
        <f t="shared" si="9"/>
        <v>4.2459999999999987</v>
      </c>
      <c r="L105" s="60">
        <f t="shared" si="9"/>
        <v>6.8640000000000008</v>
      </c>
      <c r="M105" s="60">
        <f t="shared" si="9"/>
        <v>5.5849999999999991</v>
      </c>
      <c r="V105" s="196"/>
      <c r="W105" s="196"/>
      <c r="X105" s="196"/>
      <c r="Y105" s="196"/>
      <c r="Z105" s="196"/>
      <c r="AA105" s="196"/>
    </row>
    <row r="106" spans="1:27" ht="14.25" customHeight="1">
      <c r="A106" s="76">
        <f>A105+1</f>
        <v>2013</v>
      </c>
      <c r="B106" s="60">
        <v>47.609000000000002</v>
      </c>
      <c r="C106" s="60">
        <v>35.369</v>
      </c>
      <c r="D106" s="60">
        <v>18.914999999999999</v>
      </c>
      <c r="E106" s="60">
        <v>14.768000000000001</v>
      </c>
      <c r="F106" s="60">
        <v>8.4499999999999993</v>
      </c>
      <c r="G106" s="60">
        <v>3.6909999999999998</v>
      </c>
      <c r="I106" s="60">
        <f t="shared" ref="I106:M111" si="10">B106-C106</f>
        <v>12.240000000000002</v>
      </c>
      <c r="J106" s="60">
        <f t="shared" si="10"/>
        <v>16.454000000000001</v>
      </c>
      <c r="K106" s="60">
        <f t="shared" si="10"/>
        <v>4.1469999999999985</v>
      </c>
      <c r="L106" s="60">
        <f t="shared" si="10"/>
        <v>6.3180000000000014</v>
      </c>
      <c r="M106" s="60">
        <f t="shared" si="10"/>
        <v>4.7589999999999995</v>
      </c>
      <c r="V106" s="196"/>
      <c r="W106" s="196"/>
      <c r="X106" s="196"/>
      <c r="Y106" s="196"/>
      <c r="Z106" s="196"/>
      <c r="AA106" s="196"/>
    </row>
    <row r="107" spans="1:27" ht="14.25" customHeight="1">
      <c r="A107" s="76">
        <v>2014</v>
      </c>
      <c r="B107" s="60">
        <v>48.207999999999998</v>
      </c>
      <c r="C107" s="60">
        <v>36.234000000000002</v>
      </c>
      <c r="D107" s="60">
        <v>19.872</v>
      </c>
      <c r="E107" s="60">
        <v>15.657</v>
      </c>
      <c r="F107" s="60">
        <v>9.0990000000000002</v>
      </c>
      <c r="G107" s="60">
        <v>3.9929999999999999</v>
      </c>
      <c r="I107" s="60">
        <f t="shared" si="10"/>
        <v>11.973999999999997</v>
      </c>
      <c r="J107" s="60">
        <f t="shared" si="10"/>
        <v>16.362000000000002</v>
      </c>
      <c r="K107" s="60">
        <f t="shared" si="10"/>
        <v>4.2149999999999999</v>
      </c>
      <c r="L107" s="60">
        <f t="shared" si="10"/>
        <v>6.5579999999999998</v>
      </c>
      <c r="M107" s="60">
        <f t="shared" si="10"/>
        <v>5.1059999999999999</v>
      </c>
      <c r="V107" s="196"/>
      <c r="W107" s="196"/>
      <c r="X107" s="196"/>
      <c r="Y107" s="196"/>
      <c r="Z107" s="196"/>
      <c r="AA107" s="196"/>
    </row>
    <row r="108" spans="1:27" ht="14.25" customHeight="1">
      <c r="A108" s="76">
        <v>2015</v>
      </c>
      <c r="B108" s="60">
        <v>48.186999999999998</v>
      </c>
      <c r="C108" s="60">
        <v>36.252000000000002</v>
      </c>
      <c r="D108" s="60">
        <v>19.815000000000001</v>
      </c>
      <c r="E108" s="60">
        <v>15.561999999999999</v>
      </c>
      <c r="F108" s="60">
        <v>8.9700000000000006</v>
      </c>
      <c r="G108" s="60">
        <v>3.8719999999999999</v>
      </c>
      <c r="I108" s="60">
        <f t="shared" si="10"/>
        <v>11.934999999999995</v>
      </c>
      <c r="J108" s="60">
        <f t="shared" si="10"/>
        <v>16.437000000000001</v>
      </c>
      <c r="K108" s="60">
        <f t="shared" si="10"/>
        <v>4.2530000000000019</v>
      </c>
      <c r="L108" s="60">
        <f t="shared" si="10"/>
        <v>6.5919999999999987</v>
      </c>
      <c r="M108" s="60">
        <f t="shared" si="10"/>
        <v>5.0980000000000008</v>
      </c>
      <c r="V108" s="196"/>
      <c r="W108" s="196"/>
      <c r="X108" s="196"/>
      <c r="Y108" s="196"/>
      <c r="Z108" s="196"/>
      <c r="AA108" s="196"/>
    </row>
    <row r="109" spans="1:27" ht="14.25" customHeight="1">
      <c r="A109" s="76">
        <v>2016</v>
      </c>
      <c r="B109" s="60">
        <v>48.01</v>
      </c>
      <c r="C109" s="60">
        <v>35.881</v>
      </c>
      <c r="D109" s="60">
        <v>19.216999999999999</v>
      </c>
      <c r="E109" s="60">
        <v>14.975</v>
      </c>
      <c r="F109" s="60">
        <v>8.5069999999999997</v>
      </c>
      <c r="G109" s="60">
        <v>3.65</v>
      </c>
      <c r="I109" s="60">
        <f t="shared" si="10"/>
        <v>12.128999999999998</v>
      </c>
      <c r="J109" s="60">
        <f t="shared" si="10"/>
        <v>16.664000000000001</v>
      </c>
      <c r="K109" s="60">
        <f t="shared" si="10"/>
        <v>4.2419999999999991</v>
      </c>
      <c r="L109" s="60">
        <f t="shared" si="10"/>
        <v>6.468</v>
      </c>
      <c r="M109" s="60">
        <f t="shared" si="10"/>
        <v>4.8569999999999993</v>
      </c>
      <c r="V109" s="196"/>
      <c r="W109" s="196"/>
      <c r="X109" s="196"/>
      <c r="Y109" s="196"/>
      <c r="Z109" s="196"/>
      <c r="AA109" s="196"/>
    </row>
    <row r="110" spans="1:27" ht="14.25" customHeight="1">
      <c r="A110" s="76">
        <v>2017</v>
      </c>
      <c r="B110" s="60">
        <v>48.716000000000001</v>
      </c>
      <c r="C110" s="60">
        <v>36.808</v>
      </c>
      <c r="D110" s="60">
        <v>20.213999999999999</v>
      </c>
      <c r="E110" s="60">
        <v>15.917</v>
      </c>
      <c r="F110" s="60">
        <v>9.26</v>
      </c>
      <c r="G110" s="60">
        <v>4.1139999999999999</v>
      </c>
      <c r="I110" s="60">
        <f t="shared" si="10"/>
        <v>11.908000000000001</v>
      </c>
      <c r="J110" s="60">
        <f t="shared" si="10"/>
        <v>16.594000000000001</v>
      </c>
      <c r="K110" s="60">
        <f t="shared" si="10"/>
        <v>4.2969999999999988</v>
      </c>
      <c r="L110" s="60">
        <f t="shared" si="10"/>
        <v>6.657</v>
      </c>
      <c r="M110" s="60">
        <f t="shared" si="10"/>
        <v>5.1459999999999999</v>
      </c>
      <c r="V110" s="196"/>
      <c r="W110" s="196"/>
      <c r="X110" s="196"/>
      <c r="Y110" s="196"/>
      <c r="Z110" s="196"/>
      <c r="AA110" s="196"/>
    </row>
    <row r="111" spans="1:27" ht="14.25" customHeight="1">
      <c r="A111" s="76">
        <v>2018</v>
      </c>
      <c r="B111" s="60">
        <v>49.116</v>
      </c>
      <c r="C111" s="60">
        <v>37.228999999999999</v>
      </c>
      <c r="D111" s="60">
        <v>20.481999999999999</v>
      </c>
      <c r="E111" s="60">
        <v>16.123999999999999</v>
      </c>
      <c r="F111" s="60">
        <v>9.391</v>
      </c>
      <c r="G111" s="60">
        <v>4.1189999999999998</v>
      </c>
      <c r="I111" s="60">
        <f t="shared" si="10"/>
        <v>11.887</v>
      </c>
      <c r="J111" s="60">
        <f t="shared" si="10"/>
        <v>16.747</v>
      </c>
      <c r="K111" s="60">
        <f t="shared" si="10"/>
        <v>4.3580000000000005</v>
      </c>
      <c r="L111" s="60">
        <f t="shared" si="10"/>
        <v>6.7329999999999988</v>
      </c>
      <c r="M111" s="60">
        <f t="shared" si="10"/>
        <v>5.2720000000000002</v>
      </c>
      <c r="V111" s="196"/>
      <c r="W111" s="196"/>
      <c r="X111" s="196"/>
      <c r="Y111" s="196"/>
      <c r="Z111" s="196"/>
      <c r="AA111" s="196"/>
    </row>
    <row r="112" spans="1:27" ht="14.25" customHeight="1">
      <c r="A112" s="76">
        <f>A111+1</f>
        <v>2019</v>
      </c>
      <c r="B112" s="60">
        <v>48.311</v>
      </c>
      <c r="C112" s="60">
        <v>36.337000000000003</v>
      </c>
      <c r="D112" s="60">
        <v>19.431000000000001</v>
      </c>
      <c r="E112" s="60">
        <v>15.045999999999999</v>
      </c>
      <c r="F112" s="60">
        <v>8.4030000000000005</v>
      </c>
      <c r="G112" s="60">
        <v>3.448</v>
      </c>
      <c r="I112" s="60">
        <f t="shared" ref="I112:I114" si="11">B112-C112</f>
        <v>11.973999999999997</v>
      </c>
      <c r="J112" s="60">
        <f t="shared" ref="J112:J114" si="12">C112-D112</f>
        <v>16.906000000000002</v>
      </c>
      <c r="K112" s="60">
        <f t="shared" ref="K112:K114" si="13">D112-E112</f>
        <v>4.3850000000000016</v>
      </c>
      <c r="L112" s="60">
        <f t="shared" ref="L112:L114" si="14">E112-F112</f>
        <v>6.6429999999999989</v>
      </c>
      <c r="M112" s="60">
        <f t="shared" ref="M112:M114" si="15">F112-G112</f>
        <v>4.9550000000000001</v>
      </c>
      <c r="V112" s="196"/>
      <c r="W112" s="196"/>
      <c r="X112" s="196"/>
      <c r="Y112" s="196"/>
      <c r="Z112" s="196"/>
      <c r="AA112" s="196"/>
    </row>
    <row r="113" spans="1:27" ht="14.25" customHeight="1">
      <c r="A113" s="76">
        <f>A112+1</f>
        <v>2020</v>
      </c>
      <c r="B113" s="60">
        <v>50.713999999999999</v>
      </c>
      <c r="C113" s="60">
        <v>38.649000000000001</v>
      </c>
      <c r="D113" s="60">
        <v>21.44</v>
      </c>
      <c r="E113" s="60">
        <v>16.899999999999999</v>
      </c>
      <c r="F113" s="60">
        <v>9.8620000000000001</v>
      </c>
      <c r="G113" s="60">
        <v>4.2830000000000004</v>
      </c>
      <c r="I113" s="60">
        <f t="shared" si="11"/>
        <v>12.064999999999998</v>
      </c>
      <c r="J113" s="60">
        <f t="shared" si="12"/>
        <v>17.209</v>
      </c>
      <c r="K113" s="60">
        <f t="shared" si="13"/>
        <v>4.5400000000000027</v>
      </c>
      <c r="L113" s="60">
        <f t="shared" si="14"/>
        <v>7.0379999999999985</v>
      </c>
      <c r="M113" s="60">
        <f t="shared" si="15"/>
        <v>5.5789999999999997</v>
      </c>
      <c r="V113" s="196"/>
      <c r="W113" s="196"/>
      <c r="X113" s="196"/>
      <c r="Y113" s="196"/>
      <c r="Z113" s="196"/>
      <c r="AA113" s="196"/>
    </row>
    <row r="114" spans="1:27" ht="14.25" customHeight="1">
      <c r="A114" s="76">
        <f>A113+1</f>
        <v>2021</v>
      </c>
      <c r="B114" s="60">
        <v>52.268000000000001</v>
      </c>
      <c r="C114" s="60">
        <v>40.976999999999997</v>
      </c>
      <c r="D114" s="60">
        <v>24.146999999999998</v>
      </c>
      <c r="E114" s="60">
        <v>19.372</v>
      </c>
      <c r="F114" s="60">
        <v>11.667</v>
      </c>
      <c r="G114" s="60">
        <v>5.1079999999999997</v>
      </c>
      <c r="I114" s="60">
        <f t="shared" si="11"/>
        <v>11.291000000000004</v>
      </c>
      <c r="J114" s="60">
        <f t="shared" si="12"/>
        <v>16.829999999999998</v>
      </c>
      <c r="K114" s="60">
        <f t="shared" si="13"/>
        <v>4.7749999999999986</v>
      </c>
      <c r="L114" s="60">
        <f t="shared" si="14"/>
        <v>7.7050000000000001</v>
      </c>
      <c r="M114" s="60">
        <f t="shared" si="15"/>
        <v>6.5590000000000002</v>
      </c>
      <c r="V114" s="196"/>
      <c r="W114" s="196"/>
      <c r="X114" s="196"/>
      <c r="Y114" s="196"/>
      <c r="Z114" s="196"/>
      <c r="AA114" s="196"/>
    </row>
    <row r="115" spans="1:27" ht="14.25" customHeight="1">
      <c r="A115" s="76">
        <f>A114+1</f>
        <v>2022</v>
      </c>
      <c r="B115" s="60">
        <v>50.197000000000003</v>
      </c>
      <c r="C115" s="60">
        <v>38.337000000000003</v>
      </c>
      <c r="D115" s="60">
        <v>21.300999999999998</v>
      </c>
      <c r="E115" s="60">
        <v>16.760000000000002</v>
      </c>
      <c r="F115" s="60">
        <v>9.7249999999999996</v>
      </c>
      <c r="G115" s="60">
        <v>4.1689999999999996</v>
      </c>
      <c r="I115" s="60">
        <f t="shared" ref="I115" si="16">B115-C115</f>
        <v>11.86</v>
      </c>
      <c r="J115" s="60">
        <f t="shared" ref="J115" si="17">C115-D115</f>
        <v>17.036000000000005</v>
      </c>
      <c r="K115" s="60">
        <f t="shared" ref="K115" si="18">D115-E115</f>
        <v>4.5409999999999968</v>
      </c>
      <c r="L115" s="60">
        <f t="shared" ref="L115" si="19">E115-F115</f>
        <v>7.0350000000000019</v>
      </c>
      <c r="M115" s="60">
        <f t="shared" ref="M115" si="20">F115-G115</f>
        <v>5.556</v>
      </c>
      <c r="V115" s="196"/>
      <c r="W115" s="196"/>
      <c r="X115" s="196"/>
      <c r="Y115" s="196"/>
      <c r="Z115" s="196"/>
      <c r="AA115" s="196"/>
    </row>
    <row r="116" spans="1:27" ht="14.25" customHeight="1">
      <c r="A116" s="80"/>
      <c r="B116" s="86"/>
      <c r="C116" s="80"/>
      <c r="D116" s="80"/>
      <c r="E116" s="80"/>
      <c r="F116" s="80"/>
      <c r="G116" s="80"/>
      <c r="H116" s="80"/>
      <c r="I116" s="86"/>
      <c r="J116" s="86"/>
      <c r="K116" s="86"/>
      <c r="L116" s="86"/>
      <c r="M116" s="86"/>
    </row>
    <row r="117" spans="1:27" ht="14.25" customHeight="1">
      <c r="A117" s="91"/>
      <c r="I117" s="60"/>
      <c r="J117" s="60"/>
      <c r="K117" s="60"/>
      <c r="L117" s="60"/>
      <c r="M117" s="60"/>
    </row>
    <row r="118" spans="1:27" ht="14.25" customHeight="1">
      <c r="A118" s="92" t="s">
        <v>156</v>
      </c>
      <c r="I118" s="60"/>
      <c r="J118" s="60"/>
      <c r="K118" s="60"/>
      <c r="L118" s="60"/>
      <c r="M118" s="60"/>
    </row>
    <row r="119" spans="1:27" ht="14.25" customHeight="1">
      <c r="A119" s="92" t="s">
        <v>160</v>
      </c>
      <c r="I119" s="60"/>
      <c r="J119" s="60"/>
      <c r="K119" s="60"/>
      <c r="L119" s="60"/>
      <c r="M119" s="60"/>
    </row>
    <row r="120" spans="1:27" ht="14.25" customHeight="1">
      <c r="A120" s="92" t="s">
        <v>157</v>
      </c>
      <c r="I120" s="60"/>
      <c r="J120" s="60"/>
      <c r="K120" s="60"/>
      <c r="L120" s="60"/>
      <c r="M120" s="60"/>
    </row>
    <row r="121" spans="1:27" ht="14.25" customHeight="1">
      <c r="A121" s="92" t="s">
        <v>158</v>
      </c>
      <c r="I121" s="60"/>
      <c r="J121" s="60"/>
      <c r="K121" s="60"/>
      <c r="L121" s="60"/>
      <c r="M121" s="60"/>
    </row>
    <row r="122" spans="1:27" ht="14.25" customHeight="1">
      <c r="A122" s="74" t="s">
        <v>231</v>
      </c>
      <c r="I122" s="60"/>
      <c r="J122" s="60"/>
      <c r="K122" s="60"/>
      <c r="L122" s="60"/>
      <c r="M122" s="60"/>
    </row>
    <row r="123" spans="1:27" ht="14.25" customHeight="1">
      <c r="A123" s="74" t="s">
        <v>230</v>
      </c>
      <c r="I123" s="60"/>
      <c r="J123" s="60"/>
      <c r="K123" s="60"/>
      <c r="L123" s="60"/>
      <c r="M123" s="60"/>
    </row>
    <row r="124" spans="1:27" ht="14.25" customHeight="1">
      <c r="I124" s="60"/>
      <c r="J124" s="60"/>
      <c r="K124" s="60"/>
      <c r="L124" s="60"/>
      <c r="M124" s="60"/>
    </row>
    <row r="125" spans="1:27" ht="14.25" customHeight="1">
      <c r="I125" s="60"/>
      <c r="J125" s="60"/>
      <c r="K125" s="60"/>
      <c r="L125" s="60"/>
      <c r="M125" s="60"/>
    </row>
    <row r="126" spans="1:27" ht="14.25" customHeight="1">
      <c r="I126" s="60"/>
      <c r="J126" s="60"/>
      <c r="K126" s="60"/>
      <c r="L126" s="60"/>
      <c r="M126" s="60"/>
    </row>
    <row r="127" spans="1:27" ht="14.25" customHeight="1">
      <c r="I127" s="60"/>
      <c r="J127" s="60"/>
      <c r="K127" s="60"/>
      <c r="L127" s="60"/>
      <c r="M127" s="60"/>
    </row>
    <row r="128" spans="1:27" ht="14.25" customHeight="1">
      <c r="I128" s="60"/>
      <c r="J128" s="60"/>
      <c r="K128" s="60"/>
      <c r="L128" s="60"/>
      <c r="M128" s="60"/>
    </row>
    <row r="129" spans="9:13" ht="14.25" customHeight="1">
      <c r="I129" s="60"/>
      <c r="J129" s="60"/>
      <c r="K129" s="60"/>
      <c r="L129" s="60"/>
      <c r="M129" s="60"/>
    </row>
    <row r="130" spans="9:13" ht="14.25" customHeight="1">
      <c r="I130" s="60"/>
      <c r="J130" s="60"/>
      <c r="K130" s="60"/>
      <c r="L130" s="60"/>
      <c r="M130" s="60"/>
    </row>
    <row r="131" spans="9:13" ht="14.25" customHeight="1">
      <c r="I131" s="60"/>
      <c r="J131" s="60"/>
      <c r="K131" s="60"/>
      <c r="L131" s="60"/>
      <c r="M131" s="60"/>
    </row>
    <row r="132" spans="9:13" ht="14.25" customHeight="1">
      <c r="I132" s="60"/>
      <c r="J132" s="60"/>
      <c r="K132" s="60"/>
      <c r="L132" s="60"/>
      <c r="M132" s="60"/>
    </row>
    <row r="133" spans="9:13" ht="14.25" customHeight="1">
      <c r="I133" s="60"/>
      <c r="J133" s="60"/>
      <c r="K133" s="60"/>
      <c r="L133" s="60"/>
      <c r="M133" s="60"/>
    </row>
    <row r="134" spans="9:13" ht="14.25" customHeight="1">
      <c r="I134" s="60"/>
      <c r="J134" s="60"/>
      <c r="K134" s="60"/>
      <c r="L134" s="60"/>
      <c r="M134" s="60"/>
    </row>
    <row r="135" spans="9:13" ht="14.25" customHeight="1">
      <c r="I135" s="60"/>
      <c r="J135" s="60"/>
      <c r="K135" s="60"/>
      <c r="L135" s="60"/>
      <c r="M135" s="60"/>
    </row>
    <row r="136" spans="9:13" ht="14.25" customHeight="1">
      <c r="I136" s="60"/>
      <c r="J136" s="60"/>
      <c r="K136" s="60"/>
      <c r="L136" s="60"/>
      <c r="M136" s="60"/>
    </row>
    <row r="137" spans="9:13" ht="14.25" customHeight="1">
      <c r="I137" s="60"/>
      <c r="J137" s="60"/>
      <c r="K137" s="60"/>
      <c r="L137" s="60"/>
      <c r="M137" s="60"/>
    </row>
    <row r="138" spans="9:13" ht="14.25" customHeight="1">
      <c r="I138" s="60"/>
      <c r="J138" s="60"/>
      <c r="K138" s="60"/>
      <c r="L138" s="60"/>
      <c r="M138" s="60"/>
    </row>
    <row r="139" spans="9:13" ht="14.25" customHeight="1">
      <c r="I139" s="60"/>
      <c r="J139" s="60"/>
      <c r="K139" s="60"/>
      <c r="L139" s="60"/>
      <c r="M139" s="60"/>
    </row>
    <row r="140" spans="9:13" ht="14.25" customHeight="1">
      <c r="I140" s="60"/>
      <c r="J140" s="60"/>
      <c r="K140" s="60"/>
      <c r="L140" s="60"/>
      <c r="M140" s="60"/>
    </row>
    <row r="141" spans="9:13" ht="14.25" customHeight="1">
      <c r="I141" s="60"/>
      <c r="J141" s="60"/>
      <c r="K141" s="60"/>
      <c r="L141" s="60"/>
      <c r="M141" s="60"/>
    </row>
    <row r="142" spans="9:13" ht="14.25" customHeight="1">
      <c r="I142" s="60"/>
      <c r="J142" s="60"/>
      <c r="K142" s="60"/>
      <c r="L142" s="60"/>
      <c r="M142" s="60"/>
    </row>
    <row r="143" spans="9:13" ht="14.25" customHeight="1">
      <c r="I143" s="60"/>
      <c r="J143" s="60"/>
      <c r="K143" s="60"/>
      <c r="L143" s="60"/>
      <c r="M143" s="60"/>
    </row>
    <row r="144" spans="9:13" ht="14.25" customHeight="1">
      <c r="I144" s="60"/>
      <c r="J144" s="60"/>
      <c r="K144" s="60"/>
      <c r="L144" s="60"/>
      <c r="M144" s="60"/>
    </row>
    <row r="145" spans="9:13" ht="14.25" customHeight="1">
      <c r="I145" s="60"/>
      <c r="J145" s="60"/>
      <c r="K145" s="60"/>
      <c r="L145" s="60"/>
      <c r="M145" s="60"/>
    </row>
    <row r="146" spans="9:13" ht="14.25" customHeight="1">
      <c r="I146" s="60"/>
      <c r="J146" s="60"/>
      <c r="K146" s="60"/>
      <c r="L146" s="60"/>
      <c r="M146" s="60"/>
    </row>
    <row r="147" spans="9:13" ht="14.25" customHeight="1">
      <c r="I147" s="60"/>
      <c r="J147" s="60"/>
      <c r="K147" s="60"/>
      <c r="L147" s="60"/>
      <c r="M147" s="60"/>
    </row>
    <row r="148" spans="9:13" ht="14.25" customHeight="1">
      <c r="I148" s="60"/>
      <c r="J148" s="60"/>
      <c r="K148" s="60"/>
      <c r="L148" s="60"/>
      <c r="M148" s="60"/>
    </row>
    <row r="149" spans="9:13" ht="14.25" customHeight="1">
      <c r="I149" s="60"/>
      <c r="J149" s="60"/>
      <c r="K149" s="60"/>
      <c r="L149" s="60"/>
      <c r="M149" s="60"/>
    </row>
    <row r="150" spans="9:13" ht="14.25" customHeight="1">
      <c r="I150" s="60"/>
      <c r="J150" s="60"/>
      <c r="K150" s="60"/>
      <c r="L150" s="60"/>
      <c r="M150" s="60"/>
    </row>
    <row r="151" spans="9:13" ht="14.25" customHeight="1">
      <c r="I151" s="60"/>
      <c r="J151" s="60"/>
      <c r="K151" s="60"/>
      <c r="L151" s="60"/>
      <c r="M151" s="60"/>
    </row>
    <row r="152" spans="9:13" ht="14.25" customHeight="1">
      <c r="I152" s="60"/>
      <c r="J152" s="60"/>
      <c r="K152" s="60"/>
      <c r="L152" s="60"/>
      <c r="M152" s="60"/>
    </row>
    <row r="153" spans="9:13" ht="14.25" customHeight="1">
      <c r="I153" s="60"/>
      <c r="J153" s="60"/>
      <c r="K153" s="60"/>
      <c r="L153" s="60"/>
      <c r="M153" s="60"/>
    </row>
    <row r="154" spans="9:13" ht="14.25" customHeight="1">
      <c r="I154" s="60"/>
      <c r="J154" s="60"/>
      <c r="K154" s="60"/>
      <c r="L154" s="60"/>
      <c r="M154" s="60"/>
    </row>
    <row r="155" spans="9:13" ht="14.25" customHeight="1">
      <c r="I155" s="60"/>
      <c r="J155" s="60"/>
      <c r="K155" s="60"/>
      <c r="L155" s="60"/>
      <c r="M155" s="60"/>
    </row>
    <row r="156" spans="9:13" ht="14.25" customHeight="1">
      <c r="I156" s="60"/>
      <c r="J156" s="60"/>
      <c r="K156" s="60"/>
      <c r="L156" s="60"/>
      <c r="M156" s="60"/>
    </row>
    <row r="157" spans="9:13" ht="14.25" customHeight="1">
      <c r="I157" s="60"/>
      <c r="J157" s="60"/>
      <c r="K157" s="60"/>
      <c r="L157" s="60"/>
      <c r="M157" s="60"/>
    </row>
    <row r="158" spans="9:13" ht="14.25" customHeight="1">
      <c r="I158" s="60"/>
      <c r="J158" s="60"/>
      <c r="K158" s="60"/>
      <c r="L158" s="60"/>
      <c r="M158" s="60"/>
    </row>
    <row r="159" spans="9:13" ht="14.25" customHeight="1">
      <c r="I159" s="60"/>
      <c r="J159" s="60"/>
      <c r="K159" s="60"/>
      <c r="L159" s="60"/>
      <c r="M159" s="60"/>
    </row>
    <row r="160" spans="9:13" ht="14.25" customHeight="1">
      <c r="I160" s="60"/>
      <c r="J160" s="60"/>
      <c r="K160" s="60"/>
      <c r="L160" s="60"/>
      <c r="M160" s="60"/>
    </row>
    <row r="161" spans="9:13" ht="14.25" customHeight="1">
      <c r="I161" s="60"/>
      <c r="J161" s="60"/>
      <c r="K161" s="60"/>
      <c r="L161" s="60"/>
      <c r="M161" s="60"/>
    </row>
    <row r="162" spans="9:13" ht="14.25" customHeight="1">
      <c r="I162" s="60"/>
      <c r="J162" s="60"/>
      <c r="K162" s="60"/>
      <c r="L162" s="60"/>
      <c r="M162" s="60"/>
    </row>
    <row r="163" spans="9:13" ht="14.25" customHeight="1">
      <c r="I163" s="60"/>
      <c r="J163" s="60"/>
      <c r="K163" s="60"/>
      <c r="L163" s="60"/>
      <c r="M163" s="60"/>
    </row>
    <row r="164" spans="9:13" ht="14.25" customHeight="1">
      <c r="I164" s="60"/>
      <c r="J164" s="60"/>
      <c r="K164" s="60"/>
      <c r="L164" s="60"/>
      <c r="M164" s="60"/>
    </row>
    <row r="165" spans="9:13" ht="14.25" customHeight="1">
      <c r="I165" s="60"/>
      <c r="J165" s="60"/>
      <c r="K165" s="60"/>
      <c r="L165" s="60"/>
      <c r="M165" s="60"/>
    </row>
    <row r="166" spans="9:13" ht="14.25" customHeight="1">
      <c r="I166" s="60"/>
      <c r="J166" s="60"/>
      <c r="K166" s="60"/>
      <c r="L166" s="60"/>
      <c r="M166" s="60"/>
    </row>
    <row r="167" spans="9:13" ht="14.25" customHeight="1">
      <c r="I167" s="60"/>
      <c r="J167" s="60"/>
      <c r="K167" s="60"/>
      <c r="L167" s="60"/>
      <c r="M167" s="60"/>
    </row>
    <row r="168" spans="9:13" ht="14.25" customHeight="1">
      <c r="I168" s="60"/>
      <c r="J168" s="60"/>
      <c r="K168" s="60"/>
      <c r="L168" s="60"/>
      <c r="M168" s="60"/>
    </row>
    <row r="169" spans="9:13" ht="14.25" customHeight="1">
      <c r="I169" s="60"/>
      <c r="J169" s="60"/>
      <c r="K169" s="60"/>
      <c r="L169" s="60"/>
      <c r="M169" s="60"/>
    </row>
    <row r="170" spans="9:13" ht="14.25" customHeight="1">
      <c r="I170" s="60"/>
      <c r="J170" s="60"/>
      <c r="K170" s="60"/>
      <c r="L170" s="60"/>
      <c r="M170" s="60"/>
    </row>
    <row r="171" spans="9:13" ht="14.25" customHeight="1">
      <c r="I171" s="60"/>
      <c r="J171" s="60"/>
      <c r="K171" s="60"/>
      <c r="L171" s="60"/>
      <c r="M171" s="60"/>
    </row>
    <row r="172" spans="9:13" ht="14.25" customHeight="1">
      <c r="I172" s="60"/>
      <c r="J172" s="60"/>
      <c r="K172" s="60"/>
      <c r="L172" s="60"/>
      <c r="M172" s="60"/>
    </row>
    <row r="173" spans="9:13" ht="14.25" customHeight="1">
      <c r="I173" s="60"/>
      <c r="J173" s="60"/>
      <c r="K173" s="60"/>
      <c r="L173" s="60"/>
      <c r="M173" s="60"/>
    </row>
    <row r="174" spans="9:13" ht="14.25" customHeight="1">
      <c r="I174" s="60"/>
      <c r="J174" s="60"/>
      <c r="K174" s="60"/>
      <c r="L174" s="60"/>
      <c r="M174" s="60"/>
    </row>
    <row r="175" spans="9:13" ht="14.25" customHeight="1">
      <c r="I175" s="60"/>
      <c r="J175" s="60"/>
      <c r="K175" s="60"/>
      <c r="L175" s="60"/>
      <c r="M175" s="60"/>
    </row>
    <row r="176" spans="9:13" ht="14.25" customHeight="1">
      <c r="I176" s="60"/>
      <c r="J176" s="60"/>
      <c r="K176" s="60"/>
      <c r="L176" s="60"/>
      <c r="M176" s="60"/>
    </row>
    <row r="177" spans="9:13" ht="14.25" customHeight="1">
      <c r="I177" s="60"/>
      <c r="J177" s="60"/>
      <c r="K177" s="60"/>
      <c r="L177" s="60"/>
      <c r="M177" s="60"/>
    </row>
    <row r="178" spans="9:13" ht="14.25" customHeight="1">
      <c r="I178" s="60"/>
      <c r="J178" s="60"/>
      <c r="K178" s="60"/>
      <c r="L178" s="60"/>
      <c r="M178" s="60"/>
    </row>
    <row r="179" spans="9:13" ht="14.25" customHeight="1">
      <c r="I179" s="60"/>
      <c r="J179" s="60"/>
      <c r="K179" s="60"/>
      <c r="L179" s="60"/>
      <c r="M179" s="60"/>
    </row>
    <row r="180" spans="9:13" ht="14.25" customHeight="1">
      <c r="I180" s="60"/>
      <c r="J180" s="60"/>
      <c r="K180" s="60"/>
      <c r="L180" s="60"/>
      <c r="M180" s="60"/>
    </row>
    <row r="181" spans="9:13" ht="14.25" customHeight="1">
      <c r="I181" s="60"/>
      <c r="J181" s="60"/>
      <c r="K181" s="60"/>
      <c r="L181" s="60"/>
      <c r="M181" s="60"/>
    </row>
    <row r="182" spans="9:13" ht="14.25" customHeight="1">
      <c r="I182" s="60"/>
      <c r="J182" s="60"/>
      <c r="K182" s="60"/>
      <c r="L182" s="60"/>
      <c r="M182" s="60"/>
    </row>
    <row r="183" spans="9:13" ht="14.25" customHeight="1">
      <c r="I183" s="60"/>
      <c r="J183" s="60"/>
      <c r="K183" s="60"/>
      <c r="L183" s="60"/>
      <c r="M183" s="60"/>
    </row>
    <row r="184" spans="9:13" ht="14.25" customHeight="1">
      <c r="I184" s="60"/>
      <c r="J184" s="60"/>
      <c r="K184" s="60"/>
      <c r="L184" s="60"/>
      <c r="M184" s="60"/>
    </row>
    <row r="185" spans="9:13" ht="14.25" customHeight="1">
      <c r="I185" s="60"/>
      <c r="J185" s="60"/>
      <c r="K185" s="60"/>
      <c r="L185" s="60"/>
      <c r="M185" s="60"/>
    </row>
    <row r="186" spans="9:13" ht="14.25" customHeight="1">
      <c r="I186" s="60"/>
      <c r="J186" s="60"/>
      <c r="K186" s="60"/>
      <c r="L186" s="60"/>
      <c r="M186" s="60"/>
    </row>
    <row r="187" spans="9:13" ht="14.25" customHeight="1">
      <c r="I187" s="60"/>
      <c r="J187" s="60"/>
      <c r="K187" s="60"/>
      <c r="L187" s="60"/>
      <c r="M187" s="60"/>
    </row>
    <row r="188" spans="9:13" ht="14.25" customHeight="1">
      <c r="I188" s="60"/>
      <c r="J188" s="60"/>
      <c r="K188" s="60"/>
      <c r="L188" s="60"/>
      <c r="M188" s="60"/>
    </row>
    <row r="189" spans="9:13" ht="14.25" customHeight="1">
      <c r="I189" s="60"/>
      <c r="J189" s="60"/>
      <c r="K189" s="60"/>
      <c r="L189" s="60"/>
      <c r="M189" s="60"/>
    </row>
    <row r="190" spans="9:13" ht="14.25" customHeight="1">
      <c r="I190" s="60"/>
      <c r="J190" s="60"/>
      <c r="K190" s="60"/>
      <c r="L190" s="60"/>
      <c r="M190" s="60"/>
    </row>
  </sheetData>
  <mergeCells count="3">
    <mergeCell ref="A1:M1"/>
    <mergeCell ref="A3:M3"/>
    <mergeCell ref="A2:M2"/>
  </mergeCells>
  <phoneticPr fontId="4" type="noConversion"/>
  <printOptions horizontalCentered="1" verticalCentered="1"/>
  <pageMargins left="0.78740157480314965" right="0.78740157480314965" top="0.59055118110236227" bottom="0.78740157480314965" header="0.51181102362204722" footer="0.51181102362204722"/>
  <pageSetup scale="62" fitToHeight="2" orientation="landscape" verticalDpi="12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61</vt:i4>
      </vt:variant>
      <vt:variant>
        <vt:lpstr>Named Ranges</vt:lpstr>
      </vt:variant>
      <vt:variant>
        <vt:i4>3</vt:i4>
      </vt:variant>
    </vt:vector>
  </HeadingPairs>
  <TitlesOfParts>
    <vt:vector size="64" baseType="lpstr">
      <vt:lpstr>Explanations</vt:lpstr>
      <vt:lpstr>Table0</vt:lpstr>
      <vt:lpstr>Table1_old</vt:lpstr>
      <vt:lpstr>Table1</vt:lpstr>
      <vt:lpstr>Table_Incomegrowth</vt:lpstr>
      <vt:lpstr>Table2</vt:lpstr>
      <vt:lpstr>Table A0</vt:lpstr>
      <vt:lpstr>Table A1</vt:lpstr>
      <vt:lpstr>Table A2</vt:lpstr>
      <vt:lpstr>Table A3</vt:lpstr>
      <vt:lpstr>Table A4</vt:lpstr>
      <vt:lpstr>Table A5</vt:lpstr>
      <vt:lpstr>Table A4_pareto</vt:lpstr>
      <vt:lpstr>Table A6</vt:lpstr>
      <vt:lpstr>Table A6_pareto</vt:lpstr>
      <vt:lpstr>Table_Incomegrowth_noKgains</vt:lpstr>
      <vt:lpstr>Table A7</vt:lpstr>
      <vt:lpstr>Table A7 (cont.)</vt:lpstr>
      <vt:lpstr>Table A7 (cont.) (2)</vt:lpstr>
      <vt:lpstr>Table A8</vt:lpstr>
      <vt:lpstr>Table B1</vt:lpstr>
      <vt:lpstr>Table B2</vt:lpstr>
      <vt:lpstr>Table B3</vt:lpstr>
      <vt:lpstr>Table B4(CEOs)</vt:lpstr>
      <vt:lpstr>Table B5</vt:lpstr>
      <vt:lpstr>Table Thresholds_nominal</vt:lpstr>
      <vt:lpstr>Table B4(CEO)nominal</vt:lpstr>
      <vt:lpstr>data-Fig1</vt:lpstr>
      <vt:lpstr>fig1</vt:lpstr>
      <vt:lpstr>fig1slide</vt:lpstr>
      <vt:lpstr>data-Fig2</vt:lpstr>
      <vt:lpstr>fig2</vt:lpstr>
      <vt:lpstr>fig2slide</vt:lpstr>
      <vt:lpstr>fig2Bslide</vt:lpstr>
      <vt:lpstr>fig2(no K gains)</vt:lpstr>
      <vt:lpstr>data-Fig3</vt:lpstr>
      <vt:lpstr>fig3</vt:lpstr>
      <vt:lpstr>fig3slide</vt:lpstr>
      <vt:lpstr>Data-Fig4</vt:lpstr>
      <vt:lpstr>fig4</vt:lpstr>
      <vt:lpstr>data-Fig4B</vt:lpstr>
      <vt:lpstr>fig4B</vt:lpstr>
      <vt:lpstr>fig4Bslide</vt:lpstr>
      <vt:lpstr>data-Fig5</vt:lpstr>
      <vt:lpstr>fig5</vt:lpstr>
      <vt:lpstr>data-Fig6a</vt:lpstr>
      <vt:lpstr>data-Fig6b</vt:lpstr>
      <vt:lpstr>fig6</vt:lpstr>
      <vt:lpstr>data-Fig8</vt:lpstr>
      <vt:lpstr>fig8</vt:lpstr>
      <vt:lpstr>data-Fig9</vt:lpstr>
      <vt:lpstr>fig9</vt:lpstr>
      <vt:lpstr>data-Fig10</vt:lpstr>
      <vt:lpstr>fig10</vt:lpstr>
      <vt:lpstr>data-FigA0</vt:lpstr>
      <vt:lpstr>Figure A0</vt:lpstr>
      <vt:lpstr>data-FigA1</vt:lpstr>
      <vt:lpstr>Figure A1</vt:lpstr>
      <vt:lpstr>Figure A1b</vt:lpstr>
      <vt:lpstr>data-FigA2</vt:lpstr>
      <vt:lpstr>Figure A2</vt:lpstr>
      <vt:lpstr>fig4B!Print_Area</vt:lpstr>
      <vt:lpstr>fig4Bslide!Print_Area</vt:lpstr>
      <vt:lpstr>Table1!Print_Area</vt:lpstr>
    </vt:vector>
  </TitlesOfParts>
  <Company>cepremap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dc:creator>
  <cp:lastModifiedBy>Emmanuel Saez</cp:lastModifiedBy>
  <cp:lastPrinted>2020-01-29T23:24:54Z</cp:lastPrinted>
  <dcterms:created xsi:type="dcterms:W3CDTF">1999-04-21T09:24:28Z</dcterms:created>
  <dcterms:modified xsi:type="dcterms:W3CDTF">2024-02-16T00:42:43Z</dcterms:modified>
</cp:coreProperties>
</file>